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2966D08B-B360-4E6A-A4AE-C8C2D0204D56}" xr6:coauthVersionLast="47" xr6:coauthVersionMax="47" xr10:uidLastSave="{00000000-0000-0000-0000-000000000000}"/>
  <bookViews>
    <workbookView xWindow="0" yWindow="0" windowWidth="19200" windowHeight="14760" xr2:uid="{00000000-000D-0000-FFFF-FFFF00000000}"/>
  </bookViews>
  <sheets>
    <sheet name="MasterSheet" sheetId="1" r:id="rId1"/>
    <sheet name="Incident Report" sheetId="32" state="hidden" r:id="rId2"/>
    <sheet name="Report 1" sheetId="25" state="hidden" r:id="rId3"/>
    <sheet name="Currency Sheet" sheetId="21" r:id="rId4"/>
    <sheet name="Customer List" sheetId="20" r:id="rId5"/>
    <sheet name="Disptach Document" sheetId="19" r:id="rId6"/>
    <sheet name="Current Stock Report" sheetId="2" r:id="rId7"/>
    <sheet name="Current Inventory" sheetId="26" state="hidden" r:id="rId8"/>
    <sheet name="AWB Not Delivered" sheetId="28" state="hidden" r:id="rId9"/>
    <sheet name="Item Wise Current Inventory" sheetId="27" state="hidden" r:id="rId10"/>
    <sheet name="Report 2" sheetId="29" state="hidden" r:id="rId11"/>
    <sheet name="Brand Wise Report" sheetId="30" state="hidden" r:id="rId12"/>
    <sheet name="Dispatches" sheetId="31" state="hidden" r:id="rId13"/>
  </sheets>
  <definedNames>
    <definedName name="_xlnm._FilterDatabase" localSheetId="11" hidden="1">'Brand Wise Report'!$A$1:$A$37</definedName>
    <definedName name="_xlnm._FilterDatabase" localSheetId="3" hidden="1">'Currency Sheet'!$A$1:$C$41</definedName>
    <definedName name="_xlnm._FilterDatabase" localSheetId="7" hidden="1">'Current Inventory'!$A$1:$F$48</definedName>
    <definedName name="_xlnm._FilterDatabase" localSheetId="6" hidden="1">'Current Stock Report'!$K$1:$S$112</definedName>
    <definedName name="_xlnm._FilterDatabase" localSheetId="4" hidden="1">'Customer List'!$A$1:$F$267</definedName>
    <definedName name="_xlnm._FilterDatabase" localSheetId="5" hidden="1">'Disptach Document'!$M$2:$M$3</definedName>
    <definedName name="_xlnm._FilterDatabase" localSheetId="9" hidden="1">'Item Wise Current Inventory'!$A$1:$I$144</definedName>
    <definedName name="_xlnm._FilterDatabase" localSheetId="0" hidden="1">MasterSheet!$A$1:$AC$5138</definedName>
    <definedName name="_xlnm._FilterDatabase" localSheetId="2" hidden="1">'Report 1'!$A$1:$L$3831</definedName>
    <definedName name="_xlnm._FilterDatabase" localSheetId="10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71" i="20" l="1"/>
  <c r="X5139" i="1"/>
  <c r="Y5139" i="1" s="1"/>
  <c r="Z5139" i="1"/>
  <c r="AB5139" i="1"/>
  <c r="F5139" i="1" s="1"/>
  <c r="G5139" i="1" s="1"/>
  <c r="AC5139" i="1"/>
  <c r="X5140" i="1"/>
  <c r="AA5140" i="1" s="1"/>
  <c r="Z5140" i="1"/>
  <c r="AB5140" i="1"/>
  <c r="F5140" i="1" s="1"/>
  <c r="G5140" i="1" s="1"/>
  <c r="AC5140" i="1"/>
  <c r="X5141" i="1"/>
  <c r="Y5141" i="1" s="1"/>
  <c r="Z5141" i="1"/>
  <c r="AB5141" i="1"/>
  <c r="F5141" i="1" s="1"/>
  <c r="G5141" i="1" s="1"/>
  <c r="AC5141" i="1"/>
  <c r="X5142" i="1"/>
  <c r="AA5142" i="1" s="1"/>
  <c r="Z5142" i="1"/>
  <c r="AB5142" i="1"/>
  <c r="F5142" i="1" s="1"/>
  <c r="G5142" i="1" s="1"/>
  <c r="AC5142" i="1"/>
  <c r="X5143" i="1"/>
  <c r="Y5143" i="1" s="1"/>
  <c r="Z5143" i="1"/>
  <c r="AB5143" i="1"/>
  <c r="F5143" i="1" s="1"/>
  <c r="G5143" i="1" s="1"/>
  <c r="AC5143" i="1"/>
  <c r="X5144" i="1"/>
  <c r="AA5144" i="1" s="1"/>
  <c r="Z5144" i="1"/>
  <c r="AB5144" i="1"/>
  <c r="F5144" i="1" s="1"/>
  <c r="G5144" i="1" s="1"/>
  <c r="AC5144" i="1"/>
  <c r="X5145" i="1"/>
  <c r="Y5145" i="1" s="1"/>
  <c r="Z5145" i="1"/>
  <c r="AB5145" i="1"/>
  <c r="F5145" i="1" s="1"/>
  <c r="G5145" i="1" s="1"/>
  <c r="AC5145" i="1"/>
  <c r="X5146" i="1"/>
  <c r="AA5146" i="1" s="1"/>
  <c r="Z5146" i="1"/>
  <c r="AB5146" i="1"/>
  <c r="F5146" i="1" s="1"/>
  <c r="G5146" i="1" s="1"/>
  <c r="AC5146" i="1"/>
  <c r="V5139" i="1"/>
  <c r="V5140" i="1"/>
  <c r="V5141" i="1"/>
  <c r="V5142" i="1"/>
  <c r="V5143" i="1"/>
  <c r="V5144" i="1"/>
  <c r="V5145" i="1"/>
  <c r="V5146" i="1"/>
  <c r="L5139" i="1"/>
  <c r="L5140" i="1"/>
  <c r="L5141" i="1"/>
  <c r="L5142" i="1"/>
  <c r="L5143" i="1"/>
  <c r="L5144" i="1"/>
  <c r="L5145" i="1"/>
  <c r="L5146" i="1"/>
  <c r="L3282" i="1"/>
  <c r="V3282" i="1"/>
  <c r="X3282" i="1"/>
  <c r="Y3282" i="1" s="1"/>
  <c r="Z3282" i="1"/>
  <c r="AB3282" i="1"/>
  <c r="F3282" i="1" s="1"/>
  <c r="G3282" i="1" s="1"/>
  <c r="AC3282" i="1"/>
  <c r="A270" i="20"/>
  <c r="L3298" i="1"/>
  <c r="V3298" i="1"/>
  <c r="X3298" i="1"/>
  <c r="AA3298" i="1" s="1"/>
  <c r="Z3298" i="1"/>
  <c r="AB3298" i="1"/>
  <c r="F3298" i="1" s="1"/>
  <c r="G3298" i="1" s="1"/>
  <c r="AC3298" i="1"/>
  <c r="Y5146" i="1" l="1"/>
  <c r="AA5145" i="1"/>
  <c r="Y5144" i="1"/>
  <c r="AA5143" i="1"/>
  <c r="Y5142" i="1"/>
  <c r="AA5141" i="1"/>
  <c r="Y5140" i="1"/>
  <c r="AA5139" i="1"/>
  <c r="AA3282" i="1"/>
  <c r="Y3298" i="1"/>
  <c r="V5138" i="1" l="1"/>
  <c r="X5138" i="1"/>
  <c r="Y5138" i="1" s="1"/>
  <c r="Z5138" i="1"/>
  <c r="AB5138" i="1"/>
  <c r="F5138" i="1" s="1"/>
  <c r="G5138" i="1" s="1"/>
  <c r="AC5138" i="1"/>
  <c r="L5138" i="1"/>
  <c r="L5137" i="1"/>
  <c r="V5137" i="1"/>
  <c r="X5137" i="1"/>
  <c r="AA5137" i="1" s="1"/>
  <c r="Z5137" i="1"/>
  <c r="AB5137" i="1"/>
  <c r="F5137" i="1" s="1"/>
  <c r="G5137" i="1" s="1"/>
  <c r="AC5137" i="1"/>
  <c r="V5136" i="1"/>
  <c r="X5136" i="1"/>
  <c r="AA5136" i="1" s="1"/>
  <c r="Z5136" i="1"/>
  <c r="AB5136" i="1"/>
  <c r="F5136" i="1" s="1"/>
  <c r="G5136" i="1" s="1"/>
  <c r="AC5136" i="1"/>
  <c r="L5136" i="1"/>
  <c r="V5135" i="1"/>
  <c r="X5135" i="1"/>
  <c r="Y5135" i="1" s="1"/>
  <c r="Z5135" i="1"/>
  <c r="AB5135" i="1"/>
  <c r="F5135" i="1" s="1"/>
  <c r="G5135" i="1" s="1"/>
  <c r="AC5135" i="1"/>
  <c r="L5135" i="1"/>
  <c r="V5134" i="1"/>
  <c r="X5134" i="1"/>
  <c r="AA5134" i="1" s="1"/>
  <c r="Z5134" i="1"/>
  <c r="AB5134" i="1"/>
  <c r="F5134" i="1" s="1"/>
  <c r="G5134" i="1" s="1"/>
  <c r="AC5134" i="1"/>
  <c r="L5134" i="1"/>
  <c r="X5112" i="1"/>
  <c r="Y5112" i="1" s="1"/>
  <c r="Z5112" i="1"/>
  <c r="AB5112" i="1"/>
  <c r="AC5112" i="1"/>
  <c r="X5113" i="1"/>
  <c r="AA5113" i="1" s="1"/>
  <c r="Z5113" i="1"/>
  <c r="AB5113" i="1"/>
  <c r="F5113" i="1" s="1"/>
  <c r="G5113" i="1" s="1"/>
  <c r="AC5113" i="1"/>
  <c r="X5114" i="1"/>
  <c r="Y5114" i="1" s="1"/>
  <c r="Z5114" i="1"/>
  <c r="AB5114" i="1"/>
  <c r="F5114" i="1" s="1"/>
  <c r="G5114" i="1" s="1"/>
  <c r="AC5114" i="1"/>
  <c r="X5115" i="1"/>
  <c r="AA5115" i="1" s="1"/>
  <c r="Z5115" i="1"/>
  <c r="AB5115" i="1"/>
  <c r="F5115" i="1" s="1"/>
  <c r="G5115" i="1" s="1"/>
  <c r="AC5115" i="1"/>
  <c r="X5116" i="1"/>
  <c r="Y5116" i="1" s="1"/>
  <c r="Z5116" i="1"/>
  <c r="AB5116" i="1"/>
  <c r="F5116" i="1" s="1"/>
  <c r="G5116" i="1" s="1"/>
  <c r="AC5116" i="1"/>
  <c r="X5117" i="1"/>
  <c r="AA5117" i="1" s="1"/>
  <c r="Z5117" i="1"/>
  <c r="AB5117" i="1"/>
  <c r="F5117" i="1" s="1"/>
  <c r="G5117" i="1" s="1"/>
  <c r="AC5117" i="1"/>
  <c r="X5118" i="1"/>
  <c r="Y5118" i="1" s="1"/>
  <c r="Z5118" i="1"/>
  <c r="AB5118" i="1"/>
  <c r="F5118" i="1" s="1"/>
  <c r="G5118" i="1" s="1"/>
  <c r="AC5118" i="1"/>
  <c r="X5119" i="1"/>
  <c r="AA5119" i="1" s="1"/>
  <c r="Z5119" i="1"/>
  <c r="AB5119" i="1"/>
  <c r="F5119" i="1" s="1"/>
  <c r="G5119" i="1" s="1"/>
  <c r="AC5119" i="1"/>
  <c r="X5120" i="1"/>
  <c r="Y5120" i="1" s="1"/>
  <c r="Z5120" i="1"/>
  <c r="AB5120" i="1"/>
  <c r="F5120" i="1" s="1"/>
  <c r="G5120" i="1" s="1"/>
  <c r="AC5120" i="1"/>
  <c r="X5121" i="1"/>
  <c r="AA5121" i="1" s="1"/>
  <c r="Z5121" i="1"/>
  <c r="AB5121" i="1"/>
  <c r="F5121" i="1" s="1"/>
  <c r="G5121" i="1" s="1"/>
  <c r="AC5121" i="1"/>
  <c r="X5122" i="1"/>
  <c r="Y5122" i="1" s="1"/>
  <c r="Z5122" i="1"/>
  <c r="AB5122" i="1"/>
  <c r="F5122" i="1" s="1"/>
  <c r="G5122" i="1" s="1"/>
  <c r="AC5122" i="1"/>
  <c r="X5123" i="1"/>
  <c r="AA5123" i="1" s="1"/>
  <c r="Z5123" i="1"/>
  <c r="AB5123" i="1"/>
  <c r="F5123" i="1" s="1"/>
  <c r="G5123" i="1" s="1"/>
  <c r="AC5123" i="1"/>
  <c r="X5124" i="1"/>
  <c r="Y5124" i="1" s="1"/>
  <c r="Z5124" i="1"/>
  <c r="AB5124" i="1"/>
  <c r="F5124" i="1" s="1"/>
  <c r="G5124" i="1" s="1"/>
  <c r="AC5124" i="1"/>
  <c r="X5125" i="1"/>
  <c r="AA5125" i="1" s="1"/>
  <c r="Z5125" i="1"/>
  <c r="AB5125" i="1"/>
  <c r="F5125" i="1" s="1"/>
  <c r="G5125" i="1" s="1"/>
  <c r="AC5125" i="1"/>
  <c r="X5126" i="1"/>
  <c r="Y5126" i="1" s="1"/>
  <c r="Z5126" i="1"/>
  <c r="AB5126" i="1"/>
  <c r="F5126" i="1" s="1"/>
  <c r="G5126" i="1" s="1"/>
  <c r="AC5126" i="1"/>
  <c r="X5127" i="1"/>
  <c r="AA5127" i="1" s="1"/>
  <c r="Z5127" i="1"/>
  <c r="AB5127" i="1"/>
  <c r="F5127" i="1" s="1"/>
  <c r="G5127" i="1" s="1"/>
  <c r="AC5127" i="1"/>
  <c r="X5128" i="1"/>
  <c r="Y5128" i="1" s="1"/>
  <c r="Z5128" i="1"/>
  <c r="AB5128" i="1"/>
  <c r="F5128" i="1" s="1"/>
  <c r="G5128" i="1" s="1"/>
  <c r="AC5128" i="1"/>
  <c r="X5129" i="1"/>
  <c r="AA5129" i="1" s="1"/>
  <c r="Z5129" i="1"/>
  <c r="AB5129" i="1"/>
  <c r="F5129" i="1" s="1"/>
  <c r="G5129" i="1" s="1"/>
  <c r="AC5129" i="1"/>
  <c r="X5130" i="1"/>
  <c r="Y5130" i="1" s="1"/>
  <c r="Z5130" i="1"/>
  <c r="AB5130" i="1"/>
  <c r="F5130" i="1" s="1"/>
  <c r="G5130" i="1" s="1"/>
  <c r="AC5130" i="1"/>
  <c r="X5131" i="1"/>
  <c r="AA5131" i="1" s="1"/>
  <c r="Z5131" i="1"/>
  <c r="AB5131" i="1"/>
  <c r="F5131" i="1" s="1"/>
  <c r="G5131" i="1" s="1"/>
  <c r="AC5131" i="1"/>
  <c r="X5132" i="1"/>
  <c r="Y5132" i="1" s="1"/>
  <c r="Z5132" i="1"/>
  <c r="AB5132" i="1"/>
  <c r="F5132" i="1" s="1"/>
  <c r="G5132" i="1" s="1"/>
  <c r="AC5132" i="1"/>
  <c r="X5133" i="1"/>
  <c r="AA5133" i="1" s="1"/>
  <c r="Z5133" i="1"/>
  <c r="AB5133" i="1"/>
  <c r="F5133" i="1" s="1"/>
  <c r="G5133" i="1" s="1"/>
  <c r="AC5133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F5112" i="1"/>
  <c r="G5112" i="1" s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AA5138" i="1" l="1"/>
  <c r="Y5137" i="1"/>
  <c r="Y5136" i="1"/>
  <c r="AA5135" i="1"/>
  <c r="Y5134" i="1"/>
  <c r="Y5133" i="1"/>
  <c r="AA5132" i="1"/>
  <c r="Y5131" i="1"/>
  <c r="AA5130" i="1"/>
  <c r="Y5129" i="1"/>
  <c r="AA5128" i="1"/>
  <c r="Y5127" i="1"/>
  <c r="AA5126" i="1"/>
  <c r="Y5125" i="1"/>
  <c r="AA5124" i="1"/>
  <c r="Y5123" i="1"/>
  <c r="AA5122" i="1"/>
  <c r="Y5121" i="1"/>
  <c r="AA5120" i="1"/>
  <c r="Y5119" i="1"/>
  <c r="AA5118" i="1"/>
  <c r="Y5117" i="1"/>
  <c r="AA5116" i="1"/>
  <c r="Y5115" i="1"/>
  <c r="AA5114" i="1"/>
  <c r="Y5113" i="1"/>
  <c r="AA5112" i="1"/>
  <c r="L2709" i="1" l="1"/>
  <c r="V2709" i="1"/>
  <c r="X2709" i="1"/>
  <c r="AA2709" i="1" s="1"/>
  <c r="Z2709" i="1"/>
  <c r="AB2709" i="1"/>
  <c r="F2709" i="1" s="1"/>
  <c r="G2709" i="1" s="1"/>
  <c r="AC2709" i="1"/>
  <c r="L4934" i="1"/>
  <c r="O4945" i="1"/>
  <c r="Y5105" i="1"/>
  <c r="Z5105" i="1"/>
  <c r="AA5105" i="1"/>
  <c r="AB5105" i="1"/>
  <c r="F5105" i="1" s="1"/>
  <c r="G5105" i="1" s="1"/>
  <c r="AC5105" i="1"/>
  <c r="Y5106" i="1"/>
  <c r="Z5106" i="1"/>
  <c r="AA5106" i="1"/>
  <c r="AB5106" i="1"/>
  <c r="F5106" i="1" s="1"/>
  <c r="G5106" i="1" s="1"/>
  <c r="AC5106" i="1"/>
  <c r="Y5107" i="1"/>
  <c r="Z5107" i="1"/>
  <c r="AA5107" i="1"/>
  <c r="AB5107" i="1"/>
  <c r="F5107" i="1" s="1"/>
  <c r="G5107" i="1" s="1"/>
  <c r="AC5107" i="1"/>
  <c r="Y5108" i="1"/>
  <c r="Z5108" i="1"/>
  <c r="AA5108" i="1"/>
  <c r="AB5108" i="1"/>
  <c r="F5108" i="1" s="1"/>
  <c r="G5108" i="1" s="1"/>
  <c r="AC5108" i="1"/>
  <c r="Y5109" i="1"/>
  <c r="Z5109" i="1"/>
  <c r="AA5109" i="1"/>
  <c r="AB5109" i="1"/>
  <c r="F5109" i="1" s="1"/>
  <c r="G5109" i="1" s="1"/>
  <c r="AC5109" i="1"/>
  <c r="Z5110" i="1"/>
  <c r="AB5110" i="1"/>
  <c r="F5110" i="1" s="1"/>
  <c r="G5110" i="1" s="1"/>
  <c r="AC5110" i="1"/>
  <c r="V5105" i="1"/>
  <c r="V5106" i="1"/>
  <c r="V5107" i="1"/>
  <c r="V5108" i="1"/>
  <c r="V5109" i="1"/>
  <c r="L5105" i="1"/>
  <c r="L5106" i="1"/>
  <c r="L5107" i="1"/>
  <c r="L5108" i="1"/>
  <c r="L5109" i="1"/>
  <c r="V5104" i="1"/>
  <c r="L5104" i="1"/>
  <c r="Z5103" i="1"/>
  <c r="AB5103" i="1"/>
  <c r="F5103" i="1" s="1"/>
  <c r="G5103" i="1" s="1"/>
  <c r="AC5103" i="1"/>
  <c r="Y5104" i="1"/>
  <c r="Z5104" i="1"/>
  <c r="AA5104" i="1"/>
  <c r="AB5104" i="1"/>
  <c r="F5104" i="1" s="1"/>
  <c r="G5104" i="1" s="1"/>
  <c r="AC5104" i="1"/>
  <c r="L5111" i="1"/>
  <c r="V5110" i="1"/>
  <c r="V5111" i="1"/>
  <c r="L5110" i="1"/>
  <c r="X5102" i="1"/>
  <c r="Y5102" i="1" s="1"/>
  <c r="Z5102" i="1"/>
  <c r="AB5102" i="1"/>
  <c r="F5102" i="1" s="1"/>
  <c r="G5102" i="1" s="1"/>
  <c r="AC5102" i="1"/>
  <c r="X5103" i="1"/>
  <c r="AA5103" i="1" s="1"/>
  <c r="Y5110" i="1"/>
  <c r="AA5111" i="1"/>
  <c r="Z5111" i="1"/>
  <c r="AB5111" i="1"/>
  <c r="F5111" i="1" s="1"/>
  <c r="G5111" i="1" s="1"/>
  <c r="AC5111" i="1"/>
  <c r="V5103" i="1"/>
  <c r="L5103" i="1"/>
  <c r="L2" i="1"/>
  <c r="A269" i="20"/>
  <c r="V5102" i="1"/>
  <c r="L5102" i="1"/>
  <c r="AA4928" i="1"/>
  <c r="Y4929" i="1"/>
  <c r="X4930" i="1"/>
  <c r="AA4930" i="1" s="1"/>
  <c r="X4931" i="1"/>
  <c r="Y4931" i="1" s="1"/>
  <c r="X4932" i="1"/>
  <c r="AA4932" i="1" s="1"/>
  <c r="X4933" i="1"/>
  <c r="Y4933" i="1" s="1"/>
  <c r="Y4934" i="1"/>
  <c r="X4935" i="1"/>
  <c r="Y4935" i="1" s="1"/>
  <c r="X4936" i="1"/>
  <c r="AA4936" i="1" s="1"/>
  <c r="AA4937" i="1"/>
  <c r="X4938" i="1"/>
  <c r="AA4938" i="1" s="1"/>
  <c r="X4939" i="1"/>
  <c r="Y4939" i="1" s="1"/>
  <c r="X4940" i="1"/>
  <c r="Y4940" i="1" s="1"/>
  <c r="X4941" i="1"/>
  <c r="Y4941" i="1" s="1"/>
  <c r="Y4942" i="1"/>
  <c r="Y4943" i="1"/>
  <c r="X4944" i="1"/>
  <c r="Y4944" i="1" s="1"/>
  <c r="X4945" i="1"/>
  <c r="AA4945" i="1" s="1"/>
  <c r="AA4946" i="1"/>
  <c r="Y4947" i="1"/>
  <c r="X4948" i="1"/>
  <c r="AA4948" i="1" s="1"/>
  <c r="X4949" i="1"/>
  <c r="Y4949" i="1" s="1"/>
  <c r="Y4950" i="1"/>
  <c r="X4951" i="1"/>
  <c r="Y4951" i="1" s="1"/>
  <c r="X4952" i="1"/>
  <c r="Y4952" i="1" s="1"/>
  <c r="AA4953" i="1"/>
  <c r="X4954" i="1"/>
  <c r="AA4954" i="1" s="1"/>
  <c r="X4955" i="1"/>
  <c r="Y4955" i="1" s="1"/>
  <c r="X4956" i="1"/>
  <c r="Y4956" i="1" s="1"/>
  <c r="X4957" i="1"/>
  <c r="AA4957" i="1" s="1"/>
  <c r="Y4958" i="1"/>
  <c r="X4959" i="1"/>
  <c r="Y4959" i="1" s="1"/>
  <c r="X4960" i="1"/>
  <c r="AA4960" i="1" s="1"/>
  <c r="X4961" i="1"/>
  <c r="Y4961" i="1" s="1"/>
  <c r="X4962" i="1"/>
  <c r="AA4962" i="1" s="1"/>
  <c r="Y4963" i="1"/>
  <c r="X4964" i="1"/>
  <c r="AA4964" i="1" s="1"/>
  <c r="X4965" i="1"/>
  <c r="Y4965" i="1" s="1"/>
  <c r="X4966" i="1"/>
  <c r="Y4966" i="1" s="1"/>
  <c r="X4967" i="1"/>
  <c r="Y4967" i="1" s="1"/>
  <c r="AA4968" i="1"/>
  <c r="X4969" i="1"/>
  <c r="AA4969" i="1" s="1"/>
  <c r="X4970" i="1"/>
  <c r="Y4970" i="1" s="1"/>
  <c r="X4971" i="1"/>
  <c r="Y4971" i="1" s="1"/>
  <c r="X4972" i="1"/>
  <c r="Y4972" i="1" s="1"/>
  <c r="X4973" i="1"/>
  <c r="Y4973" i="1" s="1"/>
  <c r="X4974" i="1"/>
  <c r="AA4974" i="1" s="1"/>
  <c r="X4975" i="1"/>
  <c r="Y4975" i="1" s="1"/>
  <c r="X4976" i="1"/>
  <c r="Y4976" i="1" s="1"/>
  <c r="X4977" i="1"/>
  <c r="AA4977" i="1" s="1"/>
  <c r="X4978" i="1"/>
  <c r="Y4978" i="1" s="1"/>
  <c r="Y4979" i="1"/>
  <c r="X4980" i="1"/>
  <c r="AA4980" i="1" s="1"/>
  <c r="X4981" i="1"/>
  <c r="Y4981" i="1" s="1"/>
  <c r="X4982" i="1"/>
  <c r="AA4982" i="1" s="1"/>
  <c r="Y4983" i="1"/>
  <c r="Y4984" i="1"/>
  <c r="X4985" i="1"/>
  <c r="AA4985" i="1" s="1"/>
  <c r="Y4986" i="1"/>
  <c r="X4987" i="1"/>
  <c r="Y4987" i="1" s="1"/>
  <c r="X4988" i="1"/>
  <c r="Y4988" i="1" s="1"/>
  <c r="X4989" i="1"/>
  <c r="AA4989" i="1" s="1"/>
  <c r="X4990" i="1"/>
  <c r="AA4990" i="1" s="1"/>
  <c r="X4991" i="1"/>
  <c r="Y4991" i="1" s="1"/>
  <c r="X4992" i="1"/>
  <c r="AA4992" i="1" s="1"/>
  <c r="X4993" i="1"/>
  <c r="Y4993" i="1" s="1"/>
  <c r="X4994" i="1"/>
  <c r="Y4994" i="1" s="1"/>
  <c r="X4995" i="1"/>
  <c r="Y4995" i="1" s="1"/>
  <c r="X4996" i="1"/>
  <c r="AA4996" i="1" s="1"/>
  <c r="X4997" i="1"/>
  <c r="Y4997" i="1" s="1"/>
  <c r="AA4998" i="1"/>
  <c r="Y4999" i="1"/>
  <c r="X5000" i="1"/>
  <c r="AA5000" i="1" s="1"/>
  <c r="X5001" i="1"/>
  <c r="AA5001" i="1" s="1"/>
  <c r="X5002" i="1"/>
  <c r="AA5002" i="1" s="1"/>
  <c r="X5003" i="1"/>
  <c r="Y5003" i="1" s="1"/>
  <c r="X5004" i="1"/>
  <c r="Y5004" i="1" s="1"/>
  <c r="X5005" i="1"/>
  <c r="Y5005" i="1" s="1"/>
  <c r="X5006" i="1"/>
  <c r="Y5006" i="1" s="1"/>
  <c r="Y5007" i="1"/>
  <c r="Y5008" i="1"/>
  <c r="X5009" i="1"/>
  <c r="AA5009" i="1" s="1"/>
  <c r="AA5010" i="1"/>
  <c r="Y5011" i="1"/>
  <c r="X5012" i="1"/>
  <c r="AA5012" i="1" s="1"/>
  <c r="X5013" i="1"/>
  <c r="Y5013" i="1" s="1"/>
  <c r="Y5014" i="1"/>
  <c r="Y5015" i="1"/>
  <c r="X5016" i="1"/>
  <c r="Y5016" i="1" s="1"/>
  <c r="AA5017" i="1"/>
  <c r="X5018" i="1"/>
  <c r="Y5018" i="1" s="1"/>
  <c r="Y5019" i="1"/>
  <c r="Y5020" i="1"/>
  <c r="X5021" i="1"/>
  <c r="AA5021" i="1" s="1"/>
  <c r="AA5022" i="1"/>
  <c r="X5023" i="1"/>
  <c r="Y5023" i="1" s="1"/>
  <c r="X5024" i="1"/>
  <c r="AA5024" i="1" s="1"/>
  <c r="Y5025" i="1"/>
  <c r="Y5026" i="1"/>
  <c r="X5027" i="1"/>
  <c r="Y5027" i="1" s="1"/>
  <c r="X5028" i="1"/>
  <c r="AA5028" i="1" s="1"/>
  <c r="Y5029" i="1"/>
  <c r="AA5030" i="1"/>
  <c r="Y5031" i="1"/>
  <c r="X5032" i="1"/>
  <c r="AA5032" i="1" s="1"/>
  <c r="X5033" i="1"/>
  <c r="AA5033" i="1" s="1"/>
  <c r="Y5034" i="1"/>
  <c r="Y5035" i="1"/>
  <c r="X5036" i="1"/>
  <c r="Y5036" i="1" s="1"/>
  <c r="Y5037" i="1"/>
  <c r="AA5038" i="1"/>
  <c r="Y5039" i="1"/>
  <c r="X5040" i="1"/>
  <c r="Y5040" i="1" s="1"/>
  <c r="AA5041" i="1"/>
  <c r="Y5042" i="1"/>
  <c r="Y5043" i="1"/>
  <c r="X5044" i="1"/>
  <c r="AA5044" i="1" s="1"/>
  <c r="X5045" i="1"/>
  <c r="Y5045" i="1" s="1"/>
  <c r="X5046" i="1"/>
  <c r="AA5046" i="1" s="1"/>
  <c r="Y5047" i="1"/>
  <c r="X5048" i="1"/>
  <c r="Y5048" i="1" s="1"/>
  <c r="X5049" i="1"/>
  <c r="AA5049" i="1" s="1"/>
  <c r="X5050" i="1"/>
  <c r="AA5050" i="1" s="1"/>
  <c r="X5051" i="1"/>
  <c r="Y5051" i="1" s="1"/>
  <c r="Y5052" i="1"/>
  <c r="AA5053" i="1"/>
  <c r="Y5054" i="1"/>
  <c r="Y5055" i="1"/>
  <c r="AA5056" i="1"/>
  <c r="X5057" i="1"/>
  <c r="Y5057" i="1" s="1"/>
  <c r="X5058" i="1"/>
  <c r="AA5058" i="1" s="1"/>
  <c r="X5059" i="1"/>
  <c r="Y5059" i="1" s="1"/>
  <c r="X5060" i="1"/>
  <c r="AA5060" i="1" s="1"/>
  <c r="X5061" i="1"/>
  <c r="Y5061" i="1" s="1"/>
  <c r="Y5062" i="1"/>
  <c r="Y5063" i="1"/>
  <c r="AA5064" i="1"/>
  <c r="X5065" i="1"/>
  <c r="AA5065" i="1" s="1"/>
  <c r="Y5066" i="1"/>
  <c r="Y5067" i="1"/>
  <c r="Y5068" i="1"/>
  <c r="Y5069" i="1"/>
  <c r="AA5070" i="1"/>
  <c r="X5071" i="1"/>
  <c r="Y5071" i="1" s="1"/>
  <c r="X5072" i="1"/>
  <c r="Y5072" i="1" s="1"/>
  <c r="X5073" i="1"/>
  <c r="AA5073" i="1" s="1"/>
  <c r="X5074" i="1"/>
  <c r="Y5074" i="1" s="1"/>
  <c r="X5075" i="1"/>
  <c r="Y5075" i="1" s="1"/>
  <c r="X5076" i="1"/>
  <c r="AA5076" i="1" s="1"/>
  <c r="X5077" i="1"/>
  <c r="Y5077" i="1" s="1"/>
  <c r="X5078" i="1"/>
  <c r="AA5078" i="1" s="1"/>
  <c r="X5079" i="1"/>
  <c r="Y5079" i="1" s="1"/>
  <c r="X5080" i="1"/>
  <c r="Y5080" i="1" s="1"/>
  <c r="X5081" i="1"/>
  <c r="AA5081" i="1" s="1"/>
  <c r="X5082" i="1"/>
  <c r="Y5082" i="1" s="1"/>
  <c r="X5083" i="1"/>
  <c r="Y5083" i="1" s="1"/>
  <c r="Y5084" i="1"/>
  <c r="X5085" i="1"/>
  <c r="AA5085" i="1" s="1"/>
  <c r="X5086" i="1"/>
  <c r="Y5086" i="1" s="1"/>
  <c r="X5087" i="1"/>
  <c r="Y5087" i="1" s="1"/>
  <c r="X5088" i="1"/>
  <c r="AA5088" i="1" s="1"/>
  <c r="X5089" i="1"/>
  <c r="Y5089" i="1" s="1"/>
  <c r="X5090" i="1"/>
  <c r="AA5090" i="1" s="1"/>
  <c r="Y5091" i="1"/>
  <c r="AA5092" i="1"/>
  <c r="Y5093" i="1"/>
  <c r="Y5094" i="1"/>
  <c r="Y5095" i="1"/>
  <c r="AA5096" i="1"/>
  <c r="X5097" i="1"/>
  <c r="AA5097" i="1" s="1"/>
  <c r="Y5098" i="1"/>
  <c r="X5099" i="1"/>
  <c r="Y5099" i="1" s="1"/>
  <c r="X5100" i="1"/>
  <c r="Y5100" i="1" s="1"/>
  <c r="X5101" i="1"/>
  <c r="AA5101" i="1" s="1"/>
  <c r="Z5101" i="1"/>
  <c r="AB5101" i="1"/>
  <c r="F5101" i="1" s="1"/>
  <c r="G5101" i="1" s="1"/>
  <c r="AC5101" i="1"/>
  <c r="V5101" i="1"/>
  <c r="L5101" i="1"/>
  <c r="A268" i="20"/>
  <c r="Z4928" i="1"/>
  <c r="AB4928" i="1"/>
  <c r="F4928" i="1" s="1"/>
  <c r="G4928" i="1" s="1"/>
  <c r="AC4928" i="1"/>
  <c r="Z4929" i="1"/>
  <c r="AB4929" i="1"/>
  <c r="F4929" i="1" s="1"/>
  <c r="G4929" i="1" s="1"/>
  <c r="AC4929" i="1"/>
  <c r="Z4930" i="1"/>
  <c r="AB4930" i="1"/>
  <c r="F4930" i="1" s="1"/>
  <c r="G4930" i="1" s="1"/>
  <c r="AC4930" i="1"/>
  <c r="Z4931" i="1"/>
  <c r="AB4931" i="1"/>
  <c r="F4931" i="1" s="1"/>
  <c r="G4931" i="1" s="1"/>
  <c r="AC4931" i="1"/>
  <c r="Z4932" i="1"/>
  <c r="AB4932" i="1"/>
  <c r="F4932" i="1" s="1"/>
  <c r="G4932" i="1" s="1"/>
  <c r="AC4932" i="1"/>
  <c r="Z4933" i="1"/>
  <c r="AB4933" i="1"/>
  <c r="F4933" i="1" s="1"/>
  <c r="G4933" i="1" s="1"/>
  <c r="AC4933" i="1"/>
  <c r="Z4934" i="1"/>
  <c r="AB4934" i="1"/>
  <c r="F4934" i="1" s="1"/>
  <c r="G4934" i="1" s="1"/>
  <c r="AC4934" i="1"/>
  <c r="Z4935" i="1"/>
  <c r="AB4935" i="1"/>
  <c r="F4935" i="1" s="1"/>
  <c r="G4935" i="1" s="1"/>
  <c r="AC4935" i="1"/>
  <c r="Z4936" i="1"/>
  <c r="AB4936" i="1"/>
  <c r="F4936" i="1" s="1"/>
  <c r="G4936" i="1" s="1"/>
  <c r="AC4936" i="1"/>
  <c r="Z4937" i="1"/>
  <c r="AB4937" i="1"/>
  <c r="F4937" i="1" s="1"/>
  <c r="G4937" i="1" s="1"/>
  <c r="AC4937" i="1"/>
  <c r="Z4938" i="1"/>
  <c r="AB4938" i="1"/>
  <c r="F4938" i="1" s="1"/>
  <c r="G4938" i="1" s="1"/>
  <c r="AC4938" i="1"/>
  <c r="Z4939" i="1"/>
  <c r="AB4939" i="1"/>
  <c r="F4939" i="1" s="1"/>
  <c r="G4939" i="1" s="1"/>
  <c r="AC4939" i="1"/>
  <c r="Z4940" i="1"/>
  <c r="AB4940" i="1"/>
  <c r="F4940" i="1" s="1"/>
  <c r="G4940" i="1" s="1"/>
  <c r="AC4940" i="1"/>
  <c r="Z4941" i="1"/>
  <c r="AB4941" i="1"/>
  <c r="F4941" i="1" s="1"/>
  <c r="G4941" i="1" s="1"/>
  <c r="AC4941" i="1"/>
  <c r="Z4942" i="1"/>
  <c r="AB4942" i="1"/>
  <c r="F4942" i="1" s="1"/>
  <c r="G4942" i="1" s="1"/>
  <c r="AC4942" i="1"/>
  <c r="Z4943" i="1"/>
  <c r="AB4943" i="1"/>
  <c r="F4943" i="1" s="1"/>
  <c r="G4943" i="1" s="1"/>
  <c r="AC4943" i="1"/>
  <c r="Z4944" i="1"/>
  <c r="AB4944" i="1"/>
  <c r="F4944" i="1" s="1"/>
  <c r="G4944" i="1" s="1"/>
  <c r="AC4944" i="1"/>
  <c r="Z4945" i="1"/>
  <c r="AB4945" i="1"/>
  <c r="F4945" i="1" s="1"/>
  <c r="G4945" i="1" s="1"/>
  <c r="AC4945" i="1"/>
  <c r="Z4946" i="1"/>
  <c r="AB4946" i="1"/>
  <c r="F4946" i="1" s="1"/>
  <c r="G4946" i="1" s="1"/>
  <c r="AC4946" i="1"/>
  <c r="Z4947" i="1"/>
  <c r="AB4947" i="1"/>
  <c r="F4947" i="1" s="1"/>
  <c r="G4947" i="1" s="1"/>
  <c r="AC4947" i="1"/>
  <c r="Z4948" i="1"/>
  <c r="AB4948" i="1"/>
  <c r="F4948" i="1" s="1"/>
  <c r="G4948" i="1" s="1"/>
  <c r="AC4948" i="1"/>
  <c r="Z4949" i="1"/>
  <c r="AB4949" i="1"/>
  <c r="F4949" i="1" s="1"/>
  <c r="G4949" i="1" s="1"/>
  <c r="AC4949" i="1"/>
  <c r="Z4950" i="1"/>
  <c r="AB4950" i="1"/>
  <c r="F4950" i="1" s="1"/>
  <c r="G4950" i="1" s="1"/>
  <c r="AC4950" i="1"/>
  <c r="Z4951" i="1"/>
  <c r="AB4951" i="1"/>
  <c r="F4951" i="1" s="1"/>
  <c r="G4951" i="1" s="1"/>
  <c r="AC4951" i="1"/>
  <c r="Z4952" i="1"/>
  <c r="AB4952" i="1"/>
  <c r="F4952" i="1" s="1"/>
  <c r="G4952" i="1" s="1"/>
  <c r="AC4952" i="1"/>
  <c r="Z4953" i="1"/>
  <c r="AB4953" i="1"/>
  <c r="F4953" i="1" s="1"/>
  <c r="G4953" i="1" s="1"/>
  <c r="AC4953" i="1"/>
  <c r="Z4954" i="1"/>
  <c r="AB4954" i="1"/>
  <c r="F4954" i="1" s="1"/>
  <c r="G4954" i="1" s="1"/>
  <c r="AC4954" i="1"/>
  <c r="Z4955" i="1"/>
  <c r="AB4955" i="1"/>
  <c r="F4955" i="1" s="1"/>
  <c r="G4955" i="1" s="1"/>
  <c r="AC4955" i="1"/>
  <c r="Z4956" i="1"/>
  <c r="AB4956" i="1"/>
  <c r="F4956" i="1" s="1"/>
  <c r="G4956" i="1" s="1"/>
  <c r="AC4956" i="1"/>
  <c r="Z4957" i="1"/>
  <c r="AB4957" i="1"/>
  <c r="F4957" i="1" s="1"/>
  <c r="G4957" i="1" s="1"/>
  <c r="AC4957" i="1"/>
  <c r="Z4958" i="1"/>
  <c r="AB4958" i="1"/>
  <c r="F4958" i="1" s="1"/>
  <c r="G4958" i="1" s="1"/>
  <c r="AC4958" i="1"/>
  <c r="Z4959" i="1"/>
  <c r="AB4959" i="1"/>
  <c r="F4959" i="1" s="1"/>
  <c r="G4959" i="1" s="1"/>
  <c r="AC4959" i="1"/>
  <c r="Z4960" i="1"/>
  <c r="AB4960" i="1"/>
  <c r="F4960" i="1" s="1"/>
  <c r="G4960" i="1" s="1"/>
  <c r="AC4960" i="1"/>
  <c r="Z4961" i="1"/>
  <c r="AB4961" i="1"/>
  <c r="F4961" i="1" s="1"/>
  <c r="G4961" i="1" s="1"/>
  <c r="AC4961" i="1"/>
  <c r="Z4962" i="1"/>
  <c r="AB4962" i="1"/>
  <c r="F4962" i="1" s="1"/>
  <c r="G4962" i="1" s="1"/>
  <c r="AC4962" i="1"/>
  <c r="Z4963" i="1"/>
  <c r="AB4963" i="1"/>
  <c r="F4963" i="1" s="1"/>
  <c r="G4963" i="1" s="1"/>
  <c r="AC4963" i="1"/>
  <c r="Z4964" i="1"/>
  <c r="AB4964" i="1"/>
  <c r="F4964" i="1" s="1"/>
  <c r="G4964" i="1" s="1"/>
  <c r="AC4964" i="1"/>
  <c r="Z4965" i="1"/>
  <c r="AB4965" i="1"/>
  <c r="F4965" i="1" s="1"/>
  <c r="G4965" i="1" s="1"/>
  <c r="AC4965" i="1"/>
  <c r="Z4966" i="1"/>
  <c r="AB4966" i="1"/>
  <c r="F4966" i="1" s="1"/>
  <c r="G4966" i="1" s="1"/>
  <c r="AC4966" i="1"/>
  <c r="Z4967" i="1"/>
  <c r="AB4967" i="1"/>
  <c r="F4967" i="1" s="1"/>
  <c r="G4967" i="1" s="1"/>
  <c r="AC4967" i="1"/>
  <c r="Z4968" i="1"/>
  <c r="AB4968" i="1"/>
  <c r="F4968" i="1" s="1"/>
  <c r="G4968" i="1" s="1"/>
  <c r="AC4968" i="1"/>
  <c r="Z4969" i="1"/>
  <c r="AB4969" i="1"/>
  <c r="F4969" i="1" s="1"/>
  <c r="G4969" i="1" s="1"/>
  <c r="AC4969" i="1"/>
  <c r="Z4970" i="1"/>
  <c r="AB4970" i="1"/>
  <c r="F4970" i="1" s="1"/>
  <c r="G4970" i="1" s="1"/>
  <c r="AC4970" i="1"/>
  <c r="Z4971" i="1"/>
  <c r="AB4971" i="1"/>
  <c r="F4971" i="1" s="1"/>
  <c r="G4971" i="1" s="1"/>
  <c r="AC4971" i="1"/>
  <c r="Z4972" i="1"/>
  <c r="AB4972" i="1"/>
  <c r="F4972" i="1" s="1"/>
  <c r="G4972" i="1" s="1"/>
  <c r="AC4972" i="1"/>
  <c r="Z4973" i="1"/>
  <c r="AB4973" i="1"/>
  <c r="F4973" i="1" s="1"/>
  <c r="G4973" i="1" s="1"/>
  <c r="AC4973" i="1"/>
  <c r="Z4974" i="1"/>
  <c r="AB4974" i="1"/>
  <c r="F4974" i="1" s="1"/>
  <c r="G4974" i="1" s="1"/>
  <c r="AC4974" i="1"/>
  <c r="Z4975" i="1"/>
  <c r="AB4975" i="1"/>
  <c r="F4975" i="1" s="1"/>
  <c r="G4975" i="1" s="1"/>
  <c r="AC4975" i="1"/>
  <c r="Z4976" i="1"/>
  <c r="AB4976" i="1"/>
  <c r="F4976" i="1" s="1"/>
  <c r="G4976" i="1" s="1"/>
  <c r="AC4976" i="1"/>
  <c r="Z4977" i="1"/>
  <c r="AB4977" i="1"/>
  <c r="F4977" i="1" s="1"/>
  <c r="G4977" i="1" s="1"/>
  <c r="AC4977" i="1"/>
  <c r="Z4978" i="1"/>
  <c r="AB4978" i="1"/>
  <c r="F4978" i="1" s="1"/>
  <c r="G4978" i="1" s="1"/>
  <c r="AC4978" i="1"/>
  <c r="Z4979" i="1"/>
  <c r="AB4979" i="1"/>
  <c r="F4979" i="1" s="1"/>
  <c r="G4979" i="1" s="1"/>
  <c r="AC4979" i="1"/>
  <c r="Z4980" i="1"/>
  <c r="AB4980" i="1"/>
  <c r="F4980" i="1" s="1"/>
  <c r="G4980" i="1" s="1"/>
  <c r="AC4980" i="1"/>
  <c r="Z4981" i="1"/>
  <c r="AB4981" i="1"/>
  <c r="F4981" i="1" s="1"/>
  <c r="G4981" i="1" s="1"/>
  <c r="AC4981" i="1"/>
  <c r="Z4982" i="1"/>
  <c r="AB4982" i="1"/>
  <c r="F4982" i="1" s="1"/>
  <c r="G4982" i="1" s="1"/>
  <c r="AC4982" i="1"/>
  <c r="Z4983" i="1"/>
  <c r="AB4983" i="1"/>
  <c r="F4983" i="1" s="1"/>
  <c r="G4983" i="1" s="1"/>
  <c r="AC4983" i="1"/>
  <c r="Z4984" i="1"/>
  <c r="AB4984" i="1"/>
  <c r="F4984" i="1" s="1"/>
  <c r="G4984" i="1" s="1"/>
  <c r="AC4984" i="1"/>
  <c r="Z4985" i="1"/>
  <c r="AB4985" i="1"/>
  <c r="F4985" i="1" s="1"/>
  <c r="G4985" i="1" s="1"/>
  <c r="AC4985" i="1"/>
  <c r="Z4986" i="1"/>
  <c r="AB4986" i="1"/>
  <c r="F4986" i="1" s="1"/>
  <c r="G4986" i="1" s="1"/>
  <c r="AC4986" i="1"/>
  <c r="Z4987" i="1"/>
  <c r="AB4987" i="1"/>
  <c r="F4987" i="1" s="1"/>
  <c r="G4987" i="1" s="1"/>
  <c r="AC4987" i="1"/>
  <c r="Z4988" i="1"/>
  <c r="AB4988" i="1"/>
  <c r="F4988" i="1" s="1"/>
  <c r="G4988" i="1" s="1"/>
  <c r="AC4988" i="1"/>
  <c r="Z4989" i="1"/>
  <c r="AB4989" i="1"/>
  <c r="F4989" i="1" s="1"/>
  <c r="G4989" i="1" s="1"/>
  <c r="AC4989" i="1"/>
  <c r="Z4990" i="1"/>
  <c r="AB4990" i="1"/>
  <c r="F4990" i="1" s="1"/>
  <c r="G4990" i="1" s="1"/>
  <c r="AC4990" i="1"/>
  <c r="Z4991" i="1"/>
  <c r="AB4991" i="1"/>
  <c r="F4991" i="1" s="1"/>
  <c r="G4991" i="1" s="1"/>
  <c r="AC4991" i="1"/>
  <c r="Z4992" i="1"/>
  <c r="AB4992" i="1"/>
  <c r="F4992" i="1" s="1"/>
  <c r="G4992" i="1" s="1"/>
  <c r="AC4992" i="1"/>
  <c r="Z4993" i="1"/>
  <c r="AB4993" i="1"/>
  <c r="F4993" i="1" s="1"/>
  <c r="G4993" i="1" s="1"/>
  <c r="AC4993" i="1"/>
  <c r="Z4994" i="1"/>
  <c r="AB4994" i="1"/>
  <c r="F4994" i="1" s="1"/>
  <c r="G4994" i="1" s="1"/>
  <c r="AC4994" i="1"/>
  <c r="Z4995" i="1"/>
  <c r="AB4995" i="1"/>
  <c r="F4995" i="1" s="1"/>
  <c r="G4995" i="1" s="1"/>
  <c r="AC4995" i="1"/>
  <c r="Z4996" i="1"/>
  <c r="AB4996" i="1"/>
  <c r="F4996" i="1" s="1"/>
  <c r="G4996" i="1" s="1"/>
  <c r="AC4996" i="1"/>
  <c r="Z4997" i="1"/>
  <c r="AB4997" i="1"/>
  <c r="F4997" i="1" s="1"/>
  <c r="G4997" i="1" s="1"/>
  <c r="AC4997" i="1"/>
  <c r="Z4998" i="1"/>
  <c r="AB4998" i="1"/>
  <c r="F4998" i="1" s="1"/>
  <c r="G4998" i="1" s="1"/>
  <c r="AC4998" i="1"/>
  <c r="Z4999" i="1"/>
  <c r="AB4999" i="1"/>
  <c r="F4999" i="1" s="1"/>
  <c r="G4999" i="1" s="1"/>
  <c r="AC4999" i="1"/>
  <c r="Z5000" i="1"/>
  <c r="AB5000" i="1"/>
  <c r="F5000" i="1" s="1"/>
  <c r="G5000" i="1" s="1"/>
  <c r="AC5000" i="1"/>
  <c r="Z5001" i="1"/>
  <c r="AB5001" i="1"/>
  <c r="F5001" i="1" s="1"/>
  <c r="G5001" i="1" s="1"/>
  <c r="AC5001" i="1"/>
  <c r="Y5002" i="1"/>
  <c r="Z5002" i="1"/>
  <c r="AB5002" i="1"/>
  <c r="F5002" i="1" s="1"/>
  <c r="G5002" i="1" s="1"/>
  <c r="AC5002" i="1"/>
  <c r="Z5003" i="1"/>
  <c r="AB5003" i="1"/>
  <c r="F5003" i="1" s="1"/>
  <c r="G5003" i="1" s="1"/>
  <c r="AC5003" i="1"/>
  <c r="Z5004" i="1"/>
  <c r="AB5004" i="1"/>
  <c r="F5004" i="1" s="1"/>
  <c r="G5004" i="1" s="1"/>
  <c r="AC5004" i="1"/>
  <c r="Z5005" i="1"/>
  <c r="AB5005" i="1"/>
  <c r="F5005" i="1" s="1"/>
  <c r="G5005" i="1" s="1"/>
  <c r="AC5005" i="1"/>
  <c r="Z5006" i="1"/>
  <c r="AB5006" i="1"/>
  <c r="F5006" i="1" s="1"/>
  <c r="G5006" i="1" s="1"/>
  <c r="AC5006" i="1"/>
  <c r="Z5007" i="1"/>
  <c r="AB5007" i="1"/>
  <c r="F5007" i="1" s="1"/>
  <c r="G5007" i="1" s="1"/>
  <c r="AC5007" i="1"/>
  <c r="Z5008" i="1"/>
  <c r="AB5008" i="1"/>
  <c r="F5008" i="1" s="1"/>
  <c r="G5008" i="1" s="1"/>
  <c r="AC5008" i="1"/>
  <c r="Z5009" i="1"/>
  <c r="AB5009" i="1"/>
  <c r="F5009" i="1" s="1"/>
  <c r="G5009" i="1" s="1"/>
  <c r="AC5009" i="1"/>
  <c r="Z5010" i="1"/>
  <c r="AB5010" i="1"/>
  <c r="F5010" i="1" s="1"/>
  <c r="G5010" i="1" s="1"/>
  <c r="AC5010" i="1"/>
  <c r="Z5011" i="1"/>
  <c r="AB5011" i="1"/>
  <c r="F5011" i="1" s="1"/>
  <c r="G5011" i="1" s="1"/>
  <c r="AC5011" i="1"/>
  <c r="Z5012" i="1"/>
  <c r="AB5012" i="1"/>
  <c r="F5012" i="1" s="1"/>
  <c r="G5012" i="1" s="1"/>
  <c r="AC5012" i="1"/>
  <c r="Z5013" i="1"/>
  <c r="AB5013" i="1"/>
  <c r="F5013" i="1" s="1"/>
  <c r="G5013" i="1" s="1"/>
  <c r="AC5013" i="1"/>
  <c r="Z5014" i="1"/>
  <c r="AB5014" i="1"/>
  <c r="F5014" i="1" s="1"/>
  <c r="G5014" i="1" s="1"/>
  <c r="AC5014" i="1"/>
  <c r="Z5015" i="1"/>
  <c r="AB5015" i="1"/>
  <c r="F5015" i="1" s="1"/>
  <c r="G5015" i="1" s="1"/>
  <c r="AC5015" i="1"/>
  <c r="Z5016" i="1"/>
  <c r="AB5016" i="1"/>
  <c r="F5016" i="1" s="1"/>
  <c r="G5016" i="1" s="1"/>
  <c r="AC5016" i="1"/>
  <c r="Z5017" i="1"/>
  <c r="AB5017" i="1"/>
  <c r="F5017" i="1" s="1"/>
  <c r="G5017" i="1" s="1"/>
  <c r="AC5017" i="1"/>
  <c r="Z5018" i="1"/>
  <c r="AB5018" i="1"/>
  <c r="F5018" i="1" s="1"/>
  <c r="G5018" i="1" s="1"/>
  <c r="AC5018" i="1"/>
  <c r="Z5019" i="1"/>
  <c r="AB5019" i="1"/>
  <c r="F5019" i="1" s="1"/>
  <c r="G5019" i="1" s="1"/>
  <c r="AC5019" i="1"/>
  <c r="Z5020" i="1"/>
  <c r="AB5020" i="1"/>
  <c r="F5020" i="1" s="1"/>
  <c r="G5020" i="1" s="1"/>
  <c r="AC5020" i="1"/>
  <c r="Z5021" i="1"/>
  <c r="AB5021" i="1"/>
  <c r="F5021" i="1" s="1"/>
  <c r="G5021" i="1" s="1"/>
  <c r="AC5021" i="1"/>
  <c r="Z5022" i="1"/>
  <c r="AB5022" i="1"/>
  <c r="F5022" i="1" s="1"/>
  <c r="G5022" i="1" s="1"/>
  <c r="AC5022" i="1"/>
  <c r="Z5023" i="1"/>
  <c r="AB5023" i="1"/>
  <c r="F5023" i="1" s="1"/>
  <c r="G5023" i="1" s="1"/>
  <c r="AC5023" i="1"/>
  <c r="Z5024" i="1"/>
  <c r="AB5024" i="1"/>
  <c r="F5024" i="1" s="1"/>
  <c r="G5024" i="1" s="1"/>
  <c r="AC5024" i="1"/>
  <c r="Z5025" i="1"/>
  <c r="AB5025" i="1"/>
  <c r="F5025" i="1" s="1"/>
  <c r="G5025" i="1" s="1"/>
  <c r="AC5025" i="1"/>
  <c r="Z5026" i="1"/>
  <c r="AB5026" i="1"/>
  <c r="F5026" i="1" s="1"/>
  <c r="G5026" i="1" s="1"/>
  <c r="AC5026" i="1"/>
  <c r="Z5027" i="1"/>
  <c r="AB5027" i="1"/>
  <c r="F5027" i="1" s="1"/>
  <c r="G5027" i="1" s="1"/>
  <c r="AC5027" i="1"/>
  <c r="Z5028" i="1"/>
  <c r="AB5028" i="1"/>
  <c r="F5028" i="1" s="1"/>
  <c r="G5028" i="1" s="1"/>
  <c r="AC5028" i="1"/>
  <c r="Z5029" i="1"/>
  <c r="AB5029" i="1"/>
  <c r="F5029" i="1" s="1"/>
  <c r="G5029" i="1" s="1"/>
  <c r="AC5029" i="1"/>
  <c r="Z5030" i="1"/>
  <c r="AB5030" i="1"/>
  <c r="F5030" i="1" s="1"/>
  <c r="G5030" i="1" s="1"/>
  <c r="AC5030" i="1"/>
  <c r="Z5031" i="1"/>
  <c r="AB5031" i="1"/>
  <c r="F5031" i="1" s="1"/>
  <c r="G5031" i="1" s="1"/>
  <c r="AC5031" i="1"/>
  <c r="Z5032" i="1"/>
  <c r="AB5032" i="1"/>
  <c r="F5032" i="1" s="1"/>
  <c r="G5032" i="1" s="1"/>
  <c r="AC5032" i="1"/>
  <c r="Z5033" i="1"/>
  <c r="AB5033" i="1"/>
  <c r="F5033" i="1" s="1"/>
  <c r="G5033" i="1" s="1"/>
  <c r="AC5033" i="1"/>
  <c r="Z5034" i="1"/>
  <c r="AB5034" i="1"/>
  <c r="F5034" i="1" s="1"/>
  <c r="G5034" i="1" s="1"/>
  <c r="AC5034" i="1"/>
  <c r="Z5035" i="1"/>
  <c r="AB5035" i="1"/>
  <c r="F5035" i="1" s="1"/>
  <c r="G5035" i="1" s="1"/>
  <c r="AC5035" i="1"/>
  <c r="Z5036" i="1"/>
  <c r="AB5036" i="1"/>
  <c r="F5036" i="1" s="1"/>
  <c r="G5036" i="1" s="1"/>
  <c r="AC5036" i="1"/>
  <c r="Z5037" i="1"/>
  <c r="AB5037" i="1"/>
  <c r="F5037" i="1" s="1"/>
  <c r="G5037" i="1" s="1"/>
  <c r="AC5037" i="1"/>
  <c r="Z5038" i="1"/>
  <c r="AB5038" i="1"/>
  <c r="F5038" i="1" s="1"/>
  <c r="G5038" i="1" s="1"/>
  <c r="AC5038" i="1"/>
  <c r="Z5039" i="1"/>
  <c r="AB5039" i="1"/>
  <c r="F5039" i="1" s="1"/>
  <c r="G5039" i="1" s="1"/>
  <c r="AC5039" i="1"/>
  <c r="Z5040" i="1"/>
  <c r="AB5040" i="1"/>
  <c r="F5040" i="1" s="1"/>
  <c r="G5040" i="1" s="1"/>
  <c r="AC5040" i="1"/>
  <c r="Z5041" i="1"/>
  <c r="AB5041" i="1"/>
  <c r="F5041" i="1" s="1"/>
  <c r="G5041" i="1" s="1"/>
  <c r="AC5041" i="1"/>
  <c r="Z5042" i="1"/>
  <c r="AB5042" i="1"/>
  <c r="F5042" i="1" s="1"/>
  <c r="G5042" i="1" s="1"/>
  <c r="AC5042" i="1"/>
  <c r="Z5043" i="1"/>
  <c r="AB5043" i="1"/>
  <c r="F5043" i="1" s="1"/>
  <c r="G5043" i="1" s="1"/>
  <c r="AC5043" i="1"/>
  <c r="Z5044" i="1"/>
  <c r="AB5044" i="1"/>
  <c r="F5044" i="1" s="1"/>
  <c r="G5044" i="1" s="1"/>
  <c r="AC5044" i="1"/>
  <c r="Z5045" i="1"/>
  <c r="AB5045" i="1"/>
  <c r="F5045" i="1" s="1"/>
  <c r="G5045" i="1" s="1"/>
  <c r="AC5045" i="1"/>
  <c r="Z5046" i="1"/>
  <c r="AB5046" i="1"/>
  <c r="F5046" i="1" s="1"/>
  <c r="G5046" i="1" s="1"/>
  <c r="AC5046" i="1"/>
  <c r="Z5047" i="1"/>
  <c r="AB5047" i="1"/>
  <c r="F5047" i="1" s="1"/>
  <c r="G5047" i="1" s="1"/>
  <c r="AC5047" i="1"/>
  <c r="Z5048" i="1"/>
  <c r="AB5048" i="1"/>
  <c r="F5048" i="1" s="1"/>
  <c r="G5048" i="1" s="1"/>
  <c r="AC5048" i="1"/>
  <c r="Z5049" i="1"/>
  <c r="AB5049" i="1"/>
  <c r="F5049" i="1" s="1"/>
  <c r="G5049" i="1" s="1"/>
  <c r="AC5049" i="1"/>
  <c r="Z5050" i="1"/>
  <c r="AB5050" i="1"/>
  <c r="F5050" i="1" s="1"/>
  <c r="G5050" i="1" s="1"/>
  <c r="AC5050" i="1"/>
  <c r="Z5051" i="1"/>
  <c r="AB5051" i="1"/>
  <c r="F5051" i="1" s="1"/>
  <c r="G5051" i="1" s="1"/>
  <c r="AC5051" i="1"/>
  <c r="Z5052" i="1"/>
  <c r="AB5052" i="1"/>
  <c r="F5052" i="1" s="1"/>
  <c r="G5052" i="1" s="1"/>
  <c r="AC5052" i="1"/>
  <c r="Z5053" i="1"/>
  <c r="AB5053" i="1"/>
  <c r="F5053" i="1" s="1"/>
  <c r="G5053" i="1" s="1"/>
  <c r="AC5053" i="1"/>
  <c r="Z5054" i="1"/>
  <c r="AB5054" i="1"/>
  <c r="F5054" i="1" s="1"/>
  <c r="G5054" i="1" s="1"/>
  <c r="AC5054" i="1"/>
  <c r="Z5055" i="1"/>
  <c r="AB5055" i="1"/>
  <c r="F5055" i="1" s="1"/>
  <c r="G5055" i="1" s="1"/>
  <c r="AC5055" i="1"/>
  <c r="Z5056" i="1"/>
  <c r="AB5056" i="1"/>
  <c r="F5056" i="1" s="1"/>
  <c r="G5056" i="1" s="1"/>
  <c r="AC5056" i="1"/>
  <c r="Z5057" i="1"/>
  <c r="AB5057" i="1"/>
  <c r="F5057" i="1" s="1"/>
  <c r="G5057" i="1" s="1"/>
  <c r="AC5057" i="1"/>
  <c r="Z5058" i="1"/>
  <c r="AB5058" i="1"/>
  <c r="F5058" i="1" s="1"/>
  <c r="G5058" i="1" s="1"/>
  <c r="AC5058" i="1"/>
  <c r="Z5059" i="1"/>
  <c r="AB5059" i="1"/>
  <c r="F5059" i="1" s="1"/>
  <c r="G5059" i="1" s="1"/>
  <c r="AC5059" i="1"/>
  <c r="Z5060" i="1"/>
  <c r="AB5060" i="1"/>
  <c r="F5060" i="1" s="1"/>
  <c r="G5060" i="1" s="1"/>
  <c r="AC5060" i="1"/>
  <c r="Z5061" i="1"/>
  <c r="AB5061" i="1"/>
  <c r="F5061" i="1" s="1"/>
  <c r="G5061" i="1" s="1"/>
  <c r="AC5061" i="1"/>
  <c r="Z5062" i="1"/>
  <c r="AB5062" i="1"/>
  <c r="F5062" i="1" s="1"/>
  <c r="G5062" i="1" s="1"/>
  <c r="AC5062" i="1"/>
  <c r="Z5063" i="1"/>
  <c r="AB5063" i="1"/>
  <c r="F5063" i="1" s="1"/>
  <c r="G5063" i="1" s="1"/>
  <c r="AC5063" i="1"/>
  <c r="Z5064" i="1"/>
  <c r="AB5064" i="1"/>
  <c r="F5064" i="1" s="1"/>
  <c r="G5064" i="1" s="1"/>
  <c r="AC5064" i="1"/>
  <c r="Z5065" i="1"/>
  <c r="AB5065" i="1"/>
  <c r="F5065" i="1" s="1"/>
  <c r="G5065" i="1" s="1"/>
  <c r="AC5065" i="1"/>
  <c r="Z5066" i="1"/>
  <c r="AB5066" i="1"/>
  <c r="F5066" i="1" s="1"/>
  <c r="G5066" i="1" s="1"/>
  <c r="AC5066" i="1"/>
  <c r="Z5067" i="1"/>
  <c r="AB5067" i="1"/>
  <c r="F5067" i="1" s="1"/>
  <c r="G5067" i="1" s="1"/>
  <c r="AC5067" i="1"/>
  <c r="Z5068" i="1"/>
  <c r="AB5068" i="1"/>
  <c r="F5068" i="1" s="1"/>
  <c r="G5068" i="1" s="1"/>
  <c r="AC5068" i="1"/>
  <c r="Z5069" i="1"/>
  <c r="AB5069" i="1"/>
  <c r="F5069" i="1" s="1"/>
  <c r="G5069" i="1" s="1"/>
  <c r="AC5069" i="1"/>
  <c r="Z5070" i="1"/>
  <c r="AB5070" i="1"/>
  <c r="F5070" i="1" s="1"/>
  <c r="G5070" i="1" s="1"/>
  <c r="AC5070" i="1"/>
  <c r="Z5071" i="1"/>
  <c r="AB5071" i="1"/>
  <c r="F5071" i="1" s="1"/>
  <c r="G5071" i="1" s="1"/>
  <c r="AC5071" i="1"/>
  <c r="Z5072" i="1"/>
  <c r="AB5072" i="1"/>
  <c r="F5072" i="1" s="1"/>
  <c r="G5072" i="1" s="1"/>
  <c r="AC5072" i="1"/>
  <c r="Z5073" i="1"/>
  <c r="AB5073" i="1"/>
  <c r="F5073" i="1" s="1"/>
  <c r="G5073" i="1" s="1"/>
  <c r="AC5073" i="1"/>
  <c r="Z5074" i="1"/>
  <c r="AB5074" i="1"/>
  <c r="F5074" i="1" s="1"/>
  <c r="G5074" i="1" s="1"/>
  <c r="AC5074" i="1"/>
  <c r="Z5075" i="1"/>
  <c r="AB5075" i="1"/>
  <c r="F5075" i="1" s="1"/>
  <c r="G5075" i="1" s="1"/>
  <c r="AC5075" i="1"/>
  <c r="Z5076" i="1"/>
  <c r="AB5076" i="1"/>
  <c r="F5076" i="1" s="1"/>
  <c r="G5076" i="1" s="1"/>
  <c r="AC5076" i="1"/>
  <c r="Z5077" i="1"/>
  <c r="AB5077" i="1"/>
  <c r="F5077" i="1" s="1"/>
  <c r="G5077" i="1" s="1"/>
  <c r="AC5077" i="1"/>
  <c r="Z5078" i="1"/>
  <c r="AB5078" i="1"/>
  <c r="F5078" i="1" s="1"/>
  <c r="G5078" i="1" s="1"/>
  <c r="AC5078" i="1"/>
  <c r="Z5079" i="1"/>
  <c r="AB5079" i="1"/>
  <c r="F5079" i="1" s="1"/>
  <c r="G5079" i="1" s="1"/>
  <c r="AC5079" i="1"/>
  <c r="Z5080" i="1"/>
  <c r="AB5080" i="1"/>
  <c r="F5080" i="1" s="1"/>
  <c r="G5080" i="1" s="1"/>
  <c r="AC5080" i="1"/>
  <c r="Z5081" i="1"/>
  <c r="AB5081" i="1"/>
  <c r="F5081" i="1" s="1"/>
  <c r="G5081" i="1" s="1"/>
  <c r="AC5081" i="1"/>
  <c r="Z5082" i="1"/>
  <c r="AB5082" i="1"/>
  <c r="F5082" i="1" s="1"/>
  <c r="G5082" i="1" s="1"/>
  <c r="AC5082" i="1"/>
  <c r="Z5083" i="1"/>
  <c r="AB5083" i="1"/>
  <c r="F5083" i="1" s="1"/>
  <c r="G5083" i="1" s="1"/>
  <c r="AC5083" i="1"/>
  <c r="Z5084" i="1"/>
  <c r="AB5084" i="1"/>
  <c r="F5084" i="1" s="1"/>
  <c r="G5084" i="1" s="1"/>
  <c r="AC5084" i="1"/>
  <c r="Z5085" i="1"/>
  <c r="AB5085" i="1"/>
  <c r="F5085" i="1" s="1"/>
  <c r="G5085" i="1" s="1"/>
  <c r="AC5085" i="1"/>
  <c r="Z5086" i="1"/>
  <c r="AB5086" i="1"/>
  <c r="F5086" i="1" s="1"/>
  <c r="G5086" i="1" s="1"/>
  <c r="AC5086" i="1"/>
  <c r="Z5087" i="1"/>
  <c r="AB5087" i="1"/>
  <c r="F5087" i="1" s="1"/>
  <c r="G5087" i="1" s="1"/>
  <c r="AC5087" i="1"/>
  <c r="Z5088" i="1"/>
  <c r="AB5088" i="1"/>
  <c r="F5088" i="1" s="1"/>
  <c r="G5088" i="1" s="1"/>
  <c r="AC5088" i="1"/>
  <c r="Z5089" i="1"/>
  <c r="AB5089" i="1"/>
  <c r="F5089" i="1" s="1"/>
  <c r="G5089" i="1" s="1"/>
  <c r="AC5089" i="1"/>
  <c r="Z5090" i="1"/>
  <c r="AB5090" i="1"/>
  <c r="F5090" i="1" s="1"/>
  <c r="G5090" i="1" s="1"/>
  <c r="AC5090" i="1"/>
  <c r="Z5091" i="1"/>
  <c r="AB5091" i="1"/>
  <c r="F5091" i="1" s="1"/>
  <c r="G5091" i="1" s="1"/>
  <c r="AC5091" i="1"/>
  <c r="Z5092" i="1"/>
  <c r="AB5092" i="1"/>
  <c r="F5092" i="1" s="1"/>
  <c r="G5092" i="1" s="1"/>
  <c r="AC5092" i="1"/>
  <c r="Z5093" i="1"/>
  <c r="AB5093" i="1"/>
  <c r="F5093" i="1" s="1"/>
  <c r="G5093" i="1" s="1"/>
  <c r="AC5093" i="1"/>
  <c r="Z5094" i="1"/>
  <c r="AB5094" i="1"/>
  <c r="F5094" i="1" s="1"/>
  <c r="G5094" i="1" s="1"/>
  <c r="AC5094" i="1"/>
  <c r="Z5095" i="1"/>
  <c r="AB5095" i="1"/>
  <c r="F5095" i="1" s="1"/>
  <c r="G5095" i="1" s="1"/>
  <c r="AC5095" i="1"/>
  <c r="Z5096" i="1"/>
  <c r="AB5096" i="1"/>
  <c r="F5096" i="1" s="1"/>
  <c r="G5096" i="1" s="1"/>
  <c r="AC5096" i="1"/>
  <c r="Z5097" i="1"/>
  <c r="AB5097" i="1"/>
  <c r="F5097" i="1" s="1"/>
  <c r="G5097" i="1" s="1"/>
  <c r="AC5097" i="1"/>
  <c r="Z5098" i="1"/>
  <c r="AB5098" i="1"/>
  <c r="F5098" i="1" s="1"/>
  <c r="G5098" i="1" s="1"/>
  <c r="AC5098" i="1"/>
  <c r="Z5099" i="1"/>
  <c r="AB5099" i="1"/>
  <c r="F5099" i="1" s="1"/>
  <c r="G5099" i="1" s="1"/>
  <c r="AC5099" i="1"/>
  <c r="Z5100" i="1"/>
  <c r="AB5100" i="1"/>
  <c r="F5100" i="1" s="1"/>
  <c r="G5100" i="1" s="1"/>
  <c r="AC5100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L4928" i="1"/>
  <c r="L4929" i="1"/>
  <c r="L4930" i="1"/>
  <c r="L4931" i="1"/>
  <c r="L4932" i="1"/>
  <c r="L4933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4654" i="1"/>
  <c r="V4654" i="1"/>
  <c r="X4654" i="1"/>
  <c r="AA4654" i="1" s="1"/>
  <c r="Z4654" i="1"/>
  <c r="AB4654" i="1"/>
  <c r="F4654" i="1" s="1"/>
  <c r="G4654" i="1" s="1"/>
  <c r="AC4654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X4830" i="1"/>
  <c r="Y4830" i="1" s="1"/>
  <c r="Z4830" i="1"/>
  <c r="AB4830" i="1"/>
  <c r="F4830" i="1" s="1"/>
  <c r="G4830" i="1" s="1"/>
  <c r="AC4830" i="1"/>
  <c r="AA4831" i="1"/>
  <c r="Z4831" i="1"/>
  <c r="AB4831" i="1"/>
  <c r="F4831" i="1" s="1"/>
  <c r="G4831" i="1" s="1"/>
  <c r="AC4831" i="1"/>
  <c r="Y4832" i="1"/>
  <c r="Z4832" i="1"/>
  <c r="AB4832" i="1"/>
  <c r="F4832" i="1" s="1"/>
  <c r="G4832" i="1" s="1"/>
  <c r="AC4832" i="1"/>
  <c r="X4833" i="1"/>
  <c r="Y4833" i="1" s="1"/>
  <c r="Z4833" i="1"/>
  <c r="AB4833" i="1"/>
  <c r="F4833" i="1" s="1"/>
  <c r="G4833" i="1" s="1"/>
  <c r="AC4833" i="1"/>
  <c r="X4834" i="1"/>
  <c r="Y4834" i="1" s="1"/>
  <c r="Z4834" i="1"/>
  <c r="AB4834" i="1"/>
  <c r="F4834" i="1" s="1"/>
  <c r="G4834" i="1" s="1"/>
  <c r="AC4834" i="1"/>
  <c r="X4835" i="1"/>
  <c r="Y4835" i="1" s="1"/>
  <c r="Z4835" i="1"/>
  <c r="AB4835" i="1"/>
  <c r="F4835" i="1" s="1"/>
  <c r="G4835" i="1" s="1"/>
  <c r="AC4835" i="1"/>
  <c r="Y4836" i="1"/>
  <c r="Z4836" i="1"/>
  <c r="AB4836" i="1"/>
  <c r="F4836" i="1" s="1"/>
  <c r="G4836" i="1" s="1"/>
  <c r="AC4836" i="1"/>
  <c r="X4837" i="1"/>
  <c r="Y4837" i="1" s="1"/>
  <c r="Z4837" i="1"/>
  <c r="AB4837" i="1"/>
  <c r="F4837" i="1" s="1"/>
  <c r="G4837" i="1" s="1"/>
  <c r="AC4837" i="1"/>
  <c r="X4838" i="1"/>
  <c r="Y4838" i="1" s="1"/>
  <c r="Z4838" i="1"/>
  <c r="AB4838" i="1"/>
  <c r="F4838" i="1" s="1"/>
  <c r="G4838" i="1" s="1"/>
  <c r="AC4838" i="1"/>
  <c r="Y4839" i="1"/>
  <c r="Z4839" i="1"/>
  <c r="AB4839" i="1"/>
  <c r="F4839" i="1" s="1"/>
  <c r="G4839" i="1" s="1"/>
  <c r="AC4839" i="1"/>
  <c r="Y4840" i="1"/>
  <c r="Z4840" i="1"/>
  <c r="AB4840" i="1"/>
  <c r="F4840" i="1" s="1"/>
  <c r="G4840" i="1" s="1"/>
  <c r="AC4840" i="1"/>
  <c r="Y4841" i="1"/>
  <c r="Z4841" i="1"/>
  <c r="AB4841" i="1"/>
  <c r="F4841" i="1" s="1"/>
  <c r="G4841" i="1" s="1"/>
  <c r="AC4841" i="1"/>
  <c r="Y4842" i="1"/>
  <c r="Z4842" i="1"/>
  <c r="AB4842" i="1"/>
  <c r="F4842" i="1" s="1"/>
  <c r="G4842" i="1" s="1"/>
  <c r="AC4842" i="1"/>
  <c r="Y4843" i="1"/>
  <c r="Z4843" i="1"/>
  <c r="AB4843" i="1"/>
  <c r="F4843" i="1" s="1"/>
  <c r="G4843" i="1" s="1"/>
  <c r="AC4843" i="1"/>
  <c r="Y4844" i="1"/>
  <c r="Z4844" i="1"/>
  <c r="AB4844" i="1"/>
  <c r="F4844" i="1" s="1"/>
  <c r="G4844" i="1" s="1"/>
  <c r="AC4844" i="1"/>
  <c r="X4845" i="1"/>
  <c r="Y4845" i="1" s="1"/>
  <c r="Z4845" i="1"/>
  <c r="AB4845" i="1"/>
  <c r="F4845" i="1" s="1"/>
  <c r="G4845" i="1" s="1"/>
  <c r="AC4845" i="1"/>
  <c r="X4846" i="1"/>
  <c r="Y4846" i="1" s="1"/>
  <c r="Z4846" i="1"/>
  <c r="AB4846" i="1"/>
  <c r="F4846" i="1" s="1"/>
  <c r="G4846" i="1" s="1"/>
  <c r="AC4846" i="1"/>
  <c r="X4847" i="1"/>
  <c r="Y4847" i="1" s="1"/>
  <c r="Z4847" i="1"/>
  <c r="AB4847" i="1"/>
  <c r="F4847" i="1" s="1"/>
  <c r="G4847" i="1" s="1"/>
  <c r="AC4847" i="1"/>
  <c r="X4848" i="1"/>
  <c r="Y4848" i="1" s="1"/>
  <c r="Z4848" i="1"/>
  <c r="AB4848" i="1"/>
  <c r="F4848" i="1" s="1"/>
  <c r="G4848" i="1" s="1"/>
  <c r="AC4848" i="1"/>
  <c r="X4849" i="1"/>
  <c r="Y4849" i="1" s="1"/>
  <c r="Z4849" i="1"/>
  <c r="AB4849" i="1"/>
  <c r="F4849" i="1" s="1"/>
  <c r="G4849" i="1" s="1"/>
  <c r="AC4849" i="1"/>
  <c r="X4850" i="1"/>
  <c r="Y4850" i="1" s="1"/>
  <c r="Z4850" i="1"/>
  <c r="AB4850" i="1"/>
  <c r="F4850" i="1" s="1"/>
  <c r="G4850" i="1" s="1"/>
  <c r="AC4850" i="1"/>
  <c r="X4851" i="1"/>
  <c r="Y4851" i="1" s="1"/>
  <c r="Z4851" i="1"/>
  <c r="AB4851" i="1"/>
  <c r="F4851" i="1" s="1"/>
  <c r="G4851" i="1" s="1"/>
  <c r="AC4851" i="1"/>
  <c r="Y4852" i="1"/>
  <c r="Z4852" i="1"/>
  <c r="AB4852" i="1"/>
  <c r="F4852" i="1" s="1"/>
  <c r="G4852" i="1" s="1"/>
  <c r="AC4852" i="1"/>
  <c r="Y4853" i="1"/>
  <c r="Z4853" i="1"/>
  <c r="AB4853" i="1"/>
  <c r="F4853" i="1" s="1"/>
  <c r="G4853" i="1" s="1"/>
  <c r="AC4853" i="1"/>
  <c r="X4854" i="1"/>
  <c r="Y4854" i="1" s="1"/>
  <c r="Z4854" i="1"/>
  <c r="AB4854" i="1"/>
  <c r="F4854" i="1" s="1"/>
  <c r="G4854" i="1" s="1"/>
  <c r="AC4854" i="1"/>
  <c r="Y4855" i="1"/>
  <c r="Z4855" i="1"/>
  <c r="AB4855" i="1"/>
  <c r="F4855" i="1" s="1"/>
  <c r="G4855" i="1" s="1"/>
  <c r="AC4855" i="1"/>
  <c r="Y4856" i="1"/>
  <c r="Z4856" i="1"/>
  <c r="AB4856" i="1"/>
  <c r="F4856" i="1" s="1"/>
  <c r="G4856" i="1" s="1"/>
  <c r="AC4856" i="1"/>
  <c r="Y4857" i="1"/>
  <c r="Z4857" i="1"/>
  <c r="AB4857" i="1"/>
  <c r="F4857" i="1" s="1"/>
  <c r="G4857" i="1" s="1"/>
  <c r="AC4857" i="1"/>
  <c r="Y4858" i="1"/>
  <c r="Z4858" i="1"/>
  <c r="AB4858" i="1"/>
  <c r="F4858" i="1" s="1"/>
  <c r="G4858" i="1" s="1"/>
  <c r="AC4858" i="1"/>
  <c r="AA4859" i="1"/>
  <c r="Z4859" i="1"/>
  <c r="AB4859" i="1"/>
  <c r="F4859" i="1" s="1"/>
  <c r="G4859" i="1" s="1"/>
  <c r="AC4859" i="1"/>
  <c r="Y4860" i="1"/>
  <c r="Z4860" i="1"/>
  <c r="AB4860" i="1"/>
  <c r="F4860" i="1" s="1"/>
  <c r="G4860" i="1" s="1"/>
  <c r="AC4860" i="1"/>
  <c r="Y4861" i="1"/>
  <c r="Z4861" i="1"/>
  <c r="AB4861" i="1"/>
  <c r="F4861" i="1" s="1"/>
  <c r="G4861" i="1" s="1"/>
  <c r="AC4861" i="1"/>
  <c r="Y4862" i="1"/>
  <c r="Z4862" i="1"/>
  <c r="AB4862" i="1"/>
  <c r="F4862" i="1" s="1"/>
  <c r="G4862" i="1" s="1"/>
  <c r="AC4862" i="1"/>
  <c r="Y4863" i="1"/>
  <c r="Z4863" i="1"/>
  <c r="AB4863" i="1"/>
  <c r="F4863" i="1" s="1"/>
  <c r="G4863" i="1" s="1"/>
  <c r="AC4863" i="1"/>
  <c r="Y4864" i="1"/>
  <c r="Z4864" i="1"/>
  <c r="AB4864" i="1"/>
  <c r="F4864" i="1" s="1"/>
  <c r="G4864" i="1" s="1"/>
  <c r="AC4864" i="1"/>
  <c r="Y4865" i="1"/>
  <c r="Z4865" i="1"/>
  <c r="AB4865" i="1"/>
  <c r="F4865" i="1" s="1"/>
  <c r="G4865" i="1" s="1"/>
  <c r="AC4865" i="1"/>
  <c r="Y4866" i="1"/>
  <c r="Z4866" i="1"/>
  <c r="AB4866" i="1"/>
  <c r="F4866" i="1" s="1"/>
  <c r="G4866" i="1" s="1"/>
  <c r="AC4866" i="1"/>
  <c r="Y4867" i="1"/>
  <c r="Z4867" i="1"/>
  <c r="AB4867" i="1"/>
  <c r="F4867" i="1" s="1"/>
  <c r="G4867" i="1" s="1"/>
  <c r="AC4867" i="1"/>
  <c r="Y4868" i="1"/>
  <c r="Z4868" i="1"/>
  <c r="AB4868" i="1"/>
  <c r="F4868" i="1" s="1"/>
  <c r="G4868" i="1" s="1"/>
  <c r="AC4868" i="1"/>
  <c r="Y4869" i="1"/>
  <c r="Z4869" i="1"/>
  <c r="AB4869" i="1"/>
  <c r="F4869" i="1" s="1"/>
  <c r="G4869" i="1" s="1"/>
  <c r="AC4869" i="1"/>
  <c r="X4870" i="1"/>
  <c r="Y4870" i="1" s="1"/>
  <c r="Z4870" i="1"/>
  <c r="AB4870" i="1"/>
  <c r="F4870" i="1" s="1"/>
  <c r="G4870" i="1" s="1"/>
  <c r="AC4870" i="1"/>
  <c r="Y4871" i="1"/>
  <c r="Z4871" i="1"/>
  <c r="AB4871" i="1"/>
  <c r="F4871" i="1" s="1"/>
  <c r="G4871" i="1" s="1"/>
  <c r="AC4871" i="1"/>
  <c r="Y4872" i="1"/>
  <c r="Z4872" i="1"/>
  <c r="AB4872" i="1"/>
  <c r="F4872" i="1" s="1"/>
  <c r="G4872" i="1" s="1"/>
  <c r="AC4872" i="1"/>
  <c r="Y4873" i="1"/>
  <c r="Z4873" i="1"/>
  <c r="AB4873" i="1"/>
  <c r="F4873" i="1" s="1"/>
  <c r="G4873" i="1" s="1"/>
  <c r="AC4873" i="1"/>
  <c r="Y4874" i="1"/>
  <c r="Z4874" i="1"/>
  <c r="AB4874" i="1"/>
  <c r="F4874" i="1" s="1"/>
  <c r="G4874" i="1" s="1"/>
  <c r="AC4874" i="1"/>
  <c r="Y4875" i="1"/>
  <c r="Z4875" i="1"/>
  <c r="AB4875" i="1"/>
  <c r="F4875" i="1" s="1"/>
  <c r="G4875" i="1" s="1"/>
  <c r="AC4875" i="1"/>
  <c r="Y4876" i="1"/>
  <c r="Z4876" i="1"/>
  <c r="AB4876" i="1"/>
  <c r="F4876" i="1" s="1"/>
  <c r="G4876" i="1" s="1"/>
  <c r="AC4876" i="1"/>
  <c r="Y4877" i="1"/>
  <c r="Z4877" i="1"/>
  <c r="AB4877" i="1"/>
  <c r="F4877" i="1" s="1"/>
  <c r="G4877" i="1" s="1"/>
  <c r="AC4877" i="1"/>
  <c r="Y4878" i="1"/>
  <c r="Z4878" i="1"/>
  <c r="AB4878" i="1"/>
  <c r="F4878" i="1" s="1"/>
  <c r="G4878" i="1" s="1"/>
  <c r="AC4878" i="1"/>
  <c r="AA4879" i="1"/>
  <c r="Z4879" i="1"/>
  <c r="AB4879" i="1"/>
  <c r="F4879" i="1" s="1"/>
  <c r="G4879" i="1" s="1"/>
  <c r="AC4879" i="1"/>
  <c r="Y4880" i="1"/>
  <c r="Z4880" i="1"/>
  <c r="AB4880" i="1"/>
  <c r="F4880" i="1" s="1"/>
  <c r="G4880" i="1" s="1"/>
  <c r="AC4880" i="1"/>
  <c r="Y4881" i="1"/>
  <c r="Z4881" i="1"/>
  <c r="AB4881" i="1"/>
  <c r="F4881" i="1" s="1"/>
  <c r="G4881" i="1" s="1"/>
  <c r="AC4881" i="1"/>
  <c r="X4882" i="1"/>
  <c r="Y4882" i="1" s="1"/>
  <c r="Z4882" i="1"/>
  <c r="AB4882" i="1"/>
  <c r="F4882" i="1" s="1"/>
  <c r="G4882" i="1" s="1"/>
  <c r="AC4882" i="1"/>
  <c r="Y4883" i="1"/>
  <c r="Z4883" i="1"/>
  <c r="AB4883" i="1"/>
  <c r="F4883" i="1" s="1"/>
  <c r="G4883" i="1" s="1"/>
  <c r="AC4883" i="1"/>
  <c r="Y4884" i="1"/>
  <c r="Z4884" i="1"/>
  <c r="AB4884" i="1"/>
  <c r="F4884" i="1" s="1"/>
  <c r="G4884" i="1" s="1"/>
  <c r="AC4884" i="1"/>
  <c r="Y4885" i="1"/>
  <c r="Z4885" i="1"/>
  <c r="AB4885" i="1"/>
  <c r="F4885" i="1" s="1"/>
  <c r="G4885" i="1" s="1"/>
  <c r="AC4885" i="1"/>
  <c r="Y4886" i="1"/>
  <c r="Z4886" i="1"/>
  <c r="AB4886" i="1"/>
  <c r="F4886" i="1" s="1"/>
  <c r="G4886" i="1" s="1"/>
  <c r="AC4886" i="1"/>
  <c r="AA4887" i="1"/>
  <c r="Z4887" i="1"/>
  <c r="AB4887" i="1"/>
  <c r="F4887" i="1" s="1"/>
  <c r="G4887" i="1" s="1"/>
  <c r="AC4887" i="1"/>
  <c r="Y4888" i="1"/>
  <c r="Z4888" i="1"/>
  <c r="AB4888" i="1"/>
  <c r="F4888" i="1" s="1"/>
  <c r="G4888" i="1" s="1"/>
  <c r="AC4888" i="1"/>
  <c r="Y4889" i="1"/>
  <c r="Z4889" i="1"/>
  <c r="AB4889" i="1"/>
  <c r="F4889" i="1" s="1"/>
  <c r="G4889" i="1" s="1"/>
  <c r="AC4889" i="1"/>
  <c r="Y4890" i="1"/>
  <c r="Z4890" i="1"/>
  <c r="AB4890" i="1"/>
  <c r="F4890" i="1" s="1"/>
  <c r="G4890" i="1" s="1"/>
  <c r="AC4890" i="1"/>
  <c r="Y4891" i="1"/>
  <c r="Z4891" i="1"/>
  <c r="AB4891" i="1"/>
  <c r="F4891" i="1" s="1"/>
  <c r="G4891" i="1" s="1"/>
  <c r="AC4891" i="1"/>
  <c r="Y4892" i="1"/>
  <c r="Z4892" i="1"/>
  <c r="AB4892" i="1"/>
  <c r="F4892" i="1" s="1"/>
  <c r="G4892" i="1" s="1"/>
  <c r="AC4892" i="1"/>
  <c r="X4893" i="1"/>
  <c r="Y4893" i="1" s="1"/>
  <c r="Z4893" i="1"/>
  <c r="AB4893" i="1"/>
  <c r="F4893" i="1" s="1"/>
  <c r="G4893" i="1" s="1"/>
  <c r="AC4893" i="1"/>
  <c r="Y4894" i="1"/>
  <c r="Z4894" i="1"/>
  <c r="AB4894" i="1"/>
  <c r="F4894" i="1" s="1"/>
  <c r="G4894" i="1" s="1"/>
  <c r="AC4894" i="1"/>
  <c r="AA4895" i="1"/>
  <c r="Z4895" i="1"/>
  <c r="AB4895" i="1"/>
  <c r="F4895" i="1" s="1"/>
  <c r="G4895" i="1" s="1"/>
  <c r="AC4895" i="1"/>
  <c r="X4896" i="1"/>
  <c r="Y4896" i="1" s="1"/>
  <c r="Z4896" i="1"/>
  <c r="AB4896" i="1"/>
  <c r="F4896" i="1" s="1"/>
  <c r="G4896" i="1" s="1"/>
  <c r="AC4896" i="1"/>
  <c r="Y4897" i="1"/>
  <c r="Z4897" i="1"/>
  <c r="AB4897" i="1"/>
  <c r="F4897" i="1" s="1"/>
  <c r="G4897" i="1" s="1"/>
  <c r="AC4897" i="1"/>
  <c r="Y4898" i="1"/>
  <c r="Z4898" i="1"/>
  <c r="AB4898" i="1"/>
  <c r="F4898" i="1" s="1"/>
  <c r="G4898" i="1" s="1"/>
  <c r="AC4898" i="1"/>
  <c r="X4899" i="1"/>
  <c r="AA4899" i="1" s="1"/>
  <c r="Z4899" i="1"/>
  <c r="AB4899" i="1"/>
  <c r="F4899" i="1" s="1"/>
  <c r="G4899" i="1" s="1"/>
  <c r="AC4899" i="1"/>
  <c r="X4900" i="1"/>
  <c r="Y4900" i="1" s="1"/>
  <c r="Z4900" i="1"/>
  <c r="AB4900" i="1"/>
  <c r="F4900" i="1" s="1"/>
  <c r="G4900" i="1" s="1"/>
  <c r="AC4900" i="1"/>
  <c r="X4901" i="1"/>
  <c r="Y4901" i="1" s="1"/>
  <c r="Z4901" i="1"/>
  <c r="AB4901" i="1"/>
  <c r="F4901" i="1" s="1"/>
  <c r="G4901" i="1" s="1"/>
  <c r="AC4901" i="1"/>
  <c r="X4902" i="1"/>
  <c r="Y4902" i="1" s="1"/>
  <c r="Z4902" i="1"/>
  <c r="AB4902" i="1"/>
  <c r="F4902" i="1" s="1"/>
  <c r="G4902" i="1" s="1"/>
  <c r="AC4902" i="1"/>
  <c r="X4903" i="1"/>
  <c r="AA4903" i="1" s="1"/>
  <c r="Z4903" i="1"/>
  <c r="AB4903" i="1"/>
  <c r="F4903" i="1" s="1"/>
  <c r="G4903" i="1" s="1"/>
  <c r="AC4903" i="1"/>
  <c r="X4904" i="1"/>
  <c r="Y4904" i="1" s="1"/>
  <c r="Z4904" i="1"/>
  <c r="AB4904" i="1"/>
  <c r="F4904" i="1" s="1"/>
  <c r="G4904" i="1" s="1"/>
  <c r="AC4904" i="1"/>
  <c r="X4905" i="1"/>
  <c r="Y4905" i="1" s="1"/>
  <c r="Z4905" i="1"/>
  <c r="AB4905" i="1"/>
  <c r="F4905" i="1" s="1"/>
  <c r="G4905" i="1" s="1"/>
  <c r="AC4905" i="1"/>
  <c r="Y4906" i="1"/>
  <c r="Z4906" i="1"/>
  <c r="AB4906" i="1"/>
  <c r="F4906" i="1" s="1"/>
  <c r="G4906" i="1" s="1"/>
  <c r="AC4906" i="1"/>
  <c r="X4907" i="1"/>
  <c r="Y4907" i="1" s="1"/>
  <c r="Z4907" i="1"/>
  <c r="AB4907" i="1"/>
  <c r="F4907" i="1" s="1"/>
  <c r="G4907" i="1" s="1"/>
  <c r="AC4907" i="1"/>
  <c r="X4908" i="1"/>
  <c r="Y4908" i="1" s="1"/>
  <c r="Z4908" i="1"/>
  <c r="AB4908" i="1"/>
  <c r="F4908" i="1" s="1"/>
  <c r="G4908" i="1" s="1"/>
  <c r="AC4908" i="1"/>
  <c r="X4909" i="1"/>
  <c r="Y4909" i="1" s="1"/>
  <c r="Z4909" i="1"/>
  <c r="AB4909" i="1"/>
  <c r="F4909" i="1" s="1"/>
  <c r="G4909" i="1" s="1"/>
  <c r="AC4909" i="1"/>
  <c r="X4910" i="1"/>
  <c r="Y4910" i="1" s="1"/>
  <c r="Z4910" i="1"/>
  <c r="AB4910" i="1"/>
  <c r="F4910" i="1" s="1"/>
  <c r="G4910" i="1" s="1"/>
  <c r="AC4910" i="1"/>
  <c r="X4911" i="1"/>
  <c r="AA4911" i="1" s="1"/>
  <c r="Z4911" i="1"/>
  <c r="AB4911" i="1"/>
  <c r="F4911" i="1" s="1"/>
  <c r="G4911" i="1" s="1"/>
  <c r="AC4911" i="1"/>
  <c r="Y4912" i="1"/>
  <c r="Z4912" i="1"/>
  <c r="AB4912" i="1"/>
  <c r="F4912" i="1" s="1"/>
  <c r="G4912" i="1" s="1"/>
  <c r="AC4912" i="1"/>
  <c r="Y4913" i="1"/>
  <c r="Z4913" i="1"/>
  <c r="AB4913" i="1"/>
  <c r="F4913" i="1" s="1"/>
  <c r="G4913" i="1" s="1"/>
  <c r="AC4913" i="1"/>
  <c r="Y4914" i="1"/>
  <c r="Z4914" i="1"/>
  <c r="AB4914" i="1"/>
  <c r="F4914" i="1" s="1"/>
  <c r="G4914" i="1" s="1"/>
  <c r="AC4914" i="1"/>
  <c r="Y4915" i="1"/>
  <c r="Z4915" i="1"/>
  <c r="AB4915" i="1"/>
  <c r="F4915" i="1" s="1"/>
  <c r="G4915" i="1" s="1"/>
  <c r="AC4915" i="1"/>
  <c r="Y4916" i="1"/>
  <c r="Z4916" i="1"/>
  <c r="AB4916" i="1"/>
  <c r="F4916" i="1" s="1"/>
  <c r="G4916" i="1" s="1"/>
  <c r="AC4916" i="1"/>
  <c r="X4917" i="1"/>
  <c r="Y4917" i="1" s="1"/>
  <c r="Z4917" i="1"/>
  <c r="AB4917" i="1"/>
  <c r="F4917" i="1" s="1"/>
  <c r="G4917" i="1" s="1"/>
  <c r="AC4917" i="1"/>
  <c r="X4918" i="1"/>
  <c r="Y4918" i="1" s="1"/>
  <c r="Z4918" i="1"/>
  <c r="AB4918" i="1"/>
  <c r="F4918" i="1" s="1"/>
  <c r="G4918" i="1" s="1"/>
  <c r="AC4918" i="1"/>
  <c r="AA4919" i="1"/>
  <c r="Z4919" i="1"/>
  <c r="AB4919" i="1"/>
  <c r="F4919" i="1" s="1"/>
  <c r="G4919" i="1" s="1"/>
  <c r="AC4919" i="1"/>
  <c r="Y4920" i="1"/>
  <c r="Z4920" i="1"/>
  <c r="AB4920" i="1"/>
  <c r="F4920" i="1" s="1"/>
  <c r="G4920" i="1" s="1"/>
  <c r="AC4920" i="1"/>
  <c r="Y4921" i="1"/>
  <c r="Z4921" i="1"/>
  <c r="AB4921" i="1"/>
  <c r="F4921" i="1" s="1"/>
  <c r="G4921" i="1" s="1"/>
  <c r="AC4921" i="1"/>
  <c r="Y4922" i="1"/>
  <c r="Z4922" i="1"/>
  <c r="AB4922" i="1"/>
  <c r="F4922" i="1" s="1"/>
  <c r="G4922" i="1" s="1"/>
  <c r="AC4922" i="1"/>
  <c r="X4923" i="1"/>
  <c r="Y4923" i="1" s="1"/>
  <c r="Z4923" i="1"/>
  <c r="AB4923" i="1"/>
  <c r="F4923" i="1" s="1"/>
  <c r="G4923" i="1" s="1"/>
  <c r="AC4923" i="1"/>
  <c r="X4924" i="1"/>
  <c r="Y4924" i="1" s="1"/>
  <c r="Z4924" i="1"/>
  <c r="AB4924" i="1"/>
  <c r="F4924" i="1" s="1"/>
  <c r="G4924" i="1" s="1"/>
  <c r="AC4924" i="1"/>
  <c r="X4925" i="1"/>
  <c r="Y4925" i="1" s="1"/>
  <c r="Z4925" i="1"/>
  <c r="AB4925" i="1"/>
  <c r="F4925" i="1" s="1"/>
  <c r="G4925" i="1" s="1"/>
  <c r="AC4925" i="1"/>
  <c r="Y4926" i="1"/>
  <c r="Z4926" i="1"/>
  <c r="AB4926" i="1"/>
  <c r="F4926" i="1" s="1"/>
  <c r="G4926" i="1" s="1"/>
  <c r="AC4926" i="1"/>
  <c r="Y4927" i="1"/>
  <c r="Z4927" i="1"/>
  <c r="AB4927" i="1"/>
  <c r="F4927" i="1" s="1"/>
  <c r="G4927" i="1" s="1"/>
  <c r="AC4927" i="1"/>
  <c r="V4830" i="1"/>
  <c r="V4831" i="1"/>
  <c r="V4832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A4830" i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Y2709" i="1" l="1"/>
  <c r="Y5046" i="1"/>
  <c r="AA5042" i="1"/>
  <c r="Y5022" i="1"/>
  <c r="AA5018" i="1"/>
  <c r="AA5094" i="1"/>
  <c r="Y5030" i="1"/>
  <c r="AA5026" i="1"/>
  <c r="Y5010" i="1"/>
  <c r="AA5006" i="1"/>
  <c r="AA5062" i="1"/>
  <c r="AA5110" i="1"/>
  <c r="Y4974" i="1"/>
  <c r="AA4970" i="1"/>
  <c r="Y4938" i="1"/>
  <c r="AA4934" i="1"/>
  <c r="Y5058" i="1"/>
  <c r="Y4990" i="1"/>
  <c r="AA4986" i="1"/>
  <c r="Y4962" i="1"/>
  <c r="AA4958" i="1"/>
  <c r="Y5070" i="1"/>
  <c r="AA5066" i="1"/>
  <c r="Y5050" i="1"/>
  <c r="AA5014" i="1"/>
  <c r="A5111" i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A5095" i="1"/>
  <c r="Y5103" i="1"/>
  <c r="AA4966" i="1"/>
  <c r="Y4954" i="1"/>
  <c r="AA4950" i="1"/>
  <c r="AA5102" i="1"/>
  <c r="Y5111" i="1"/>
  <c r="AA5098" i="1"/>
  <c r="Y5038" i="1"/>
  <c r="AA5034" i="1"/>
  <c r="Y4998" i="1"/>
  <c r="AA4994" i="1"/>
  <c r="Y4982" i="1"/>
  <c r="AA4978" i="1"/>
  <c r="Y4946" i="1"/>
  <c r="AA5099" i="1"/>
  <c r="AA5063" i="1"/>
  <c r="AA5083" i="1"/>
  <c r="AA5055" i="1"/>
  <c r="AA5031" i="1"/>
  <c r="AA4967" i="1"/>
  <c r="AA5015" i="1"/>
  <c r="AA4951" i="1"/>
  <c r="AA4942" i="1"/>
  <c r="AA5082" i="1"/>
  <c r="Y5078" i="1"/>
  <c r="AA5074" i="1"/>
  <c r="Y5090" i="1"/>
  <c r="AA5086" i="1"/>
  <c r="AA5054" i="1"/>
  <c r="AA5047" i="1"/>
  <c r="AA5007" i="1"/>
  <c r="AA5091" i="1"/>
  <c r="AA5071" i="1"/>
  <c r="AA5039" i="1"/>
  <c r="AA4999" i="1"/>
  <c r="Y4930" i="1"/>
  <c r="AA5023" i="1"/>
  <c r="AA4983" i="1"/>
  <c r="AA4931" i="1"/>
  <c r="Y5076" i="1"/>
  <c r="Y4936" i="1"/>
  <c r="AA4991" i="1"/>
  <c r="AA4975" i="1"/>
  <c r="AA4959" i="1"/>
  <c r="AA4943" i="1"/>
  <c r="AA5079" i="1"/>
  <c r="AA5075" i="1"/>
  <c r="AA5059" i="1"/>
  <c r="AA5043" i="1"/>
  <c r="AA5027" i="1"/>
  <c r="AA5011" i="1"/>
  <c r="AA4995" i="1"/>
  <c r="AA4979" i="1"/>
  <c r="AA4963" i="1"/>
  <c r="AA4947" i="1"/>
  <c r="AA5087" i="1"/>
  <c r="AA5067" i="1"/>
  <c r="AA5051" i="1"/>
  <c r="AA5035" i="1"/>
  <c r="AA5019" i="1"/>
  <c r="AA5003" i="1"/>
  <c r="AA4987" i="1"/>
  <c r="AA4971" i="1"/>
  <c r="AA4955" i="1"/>
  <c r="AA4939" i="1"/>
  <c r="AA4935" i="1"/>
  <c r="Y5012" i="1"/>
  <c r="Y5064" i="1"/>
  <c r="AA5048" i="1"/>
  <c r="Y4968" i="1"/>
  <c r="AA4952" i="1"/>
  <c r="Y5096" i="1"/>
  <c r="AA5080" i="1"/>
  <c r="Y5044" i="1"/>
  <c r="Y5000" i="1"/>
  <c r="AA4984" i="1"/>
  <c r="Y4948" i="1"/>
  <c r="Y5032" i="1"/>
  <c r="AA5016" i="1"/>
  <c r="Y4980" i="1"/>
  <c r="AA5100" i="1"/>
  <c r="AA5068" i="1"/>
  <c r="AA5036" i="1"/>
  <c r="AA5004" i="1"/>
  <c r="AA4972" i="1"/>
  <c r="AA4940" i="1"/>
  <c r="AA5069" i="1"/>
  <c r="AA5037" i="1"/>
  <c r="AA5005" i="1"/>
  <c r="Y5073" i="1"/>
  <c r="Y5041" i="1"/>
  <c r="Y5009" i="1"/>
  <c r="AA4973" i="1"/>
  <c r="AA4941" i="1"/>
  <c r="Y5097" i="1"/>
  <c r="AA5093" i="1"/>
  <c r="AA5089" i="1"/>
  <c r="Y5065" i="1"/>
  <c r="AA5061" i="1"/>
  <c r="AA5057" i="1"/>
  <c r="Y5033" i="1"/>
  <c r="AA5029" i="1"/>
  <c r="AA5025" i="1"/>
  <c r="Y5001" i="1"/>
  <c r="AA4997" i="1"/>
  <c r="AA4993" i="1"/>
  <c r="Y5085" i="1"/>
  <c r="Y5081" i="1"/>
  <c r="AA5077" i="1"/>
  <c r="Y5053" i="1"/>
  <c r="Y5049" i="1"/>
  <c r="AA5045" i="1"/>
  <c r="Y5021" i="1"/>
  <c r="Y5017" i="1"/>
  <c r="AA5013" i="1"/>
  <c r="Y4989" i="1"/>
  <c r="Y4969" i="1"/>
  <c r="AA4965" i="1"/>
  <c r="Y4957" i="1"/>
  <c r="Y4937" i="1"/>
  <c r="AA4933" i="1"/>
  <c r="Y4985" i="1"/>
  <c r="AA4981" i="1"/>
  <c r="Y4977" i="1"/>
  <c r="AA4961" i="1"/>
  <c r="Y4953" i="1"/>
  <c r="AA4949" i="1"/>
  <c r="Y4945" i="1"/>
  <c r="AA4929" i="1"/>
  <c r="Y5088" i="1"/>
  <c r="AA5072" i="1"/>
  <c r="Y5056" i="1"/>
  <c r="AA5040" i="1"/>
  <c r="Y5024" i="1"/>
  <c r="AA5008" i="1"/>
  <c r="Y4992" i="1"/>
  <c r="AA4976" i="1"/>
  <c r="Y4960" i="1"/>
  <c r="AA4944" i="1"/>
  <c r="Y4928" i="1"/>
  <c r="Y5092" i="1"/>
  <c r="AA5084" i="1"/>
  <c r="Y5060" i="1"/>
  <c r="AA5052" i="1"/>
  <c r="Y5028" i="1"/>
  <c r="AA5020" i="1"/>
  <c r="Y4996" i="1"/>
  <c r="AA4988" i="1"/>
  <c r="Y4964" i="1"/>
  <c r="AA4956" i="1"/>
  <c r="Y4932" i="1"/>
  <c r="Y4654" i="1"/>
  <c r="Y4831" i="1"/>
  <c r="Y5101" i="1"/>
  <c r="Y4899" i="1"/>
  <c r="Y4895" i="1"/>
  <c r="Y4919" i="1"/>
  <c r="AA4915" i="1"/>
  <c r="Y4887" i="1"/>
  <c r="AA4907" i="1"/>
  <c r="AA4875" i="1"/>
  <c r="AA4851" i="1"/>
  <c r="AA4927" i="1"/>
  <c r="Y4903" i="1"/>
  <c r="AA4839" i="1"/>
  <c r="AA4891" i="1"/>
  <c r="Y4911" i="1"/>
  <c r="AA4871" i="1"/>
  <c r="AA4867" i="1"/>
  <c r="Y4879" i="1"/>
  <c r="AA4863" i="1"/>
  <c r="AA4835" i="1"/>
  <c r="AA4883" i="1"/>
  <c r="AA4923" i="1"/>
  <c r="Y4859" i="1"/>
  <c r="AA4855" i="1"/>
  <c r="AA4843" i="1"/>
  <c r="AA4847" i="1"/>
  <c r="AA4921" i="1"/>
  <c r="AA4917" i="1"/>
  <c r="AA4913" i="1"/>
  <c r="AA4909" i="1"/>
  <c r="AA4905" i="1"/>
  <c r="AA4901" i="1"/>
  <c r="AA4897" i="1"/>
  <c r="AA4893" i="1"/>
  <c r="AA4889" i="1"/>
  <c r="AA4885" i="1"/>
  <c r="AA4881" i="1"/>
  <c r="AA4877" i="1"/>
  <c r="AA4873" i="1"/>
  <c r="AA4869" i="1"/>
  <c r="AA4865" i="1"/>
  <c r="AA4861" i="1"/>
  <c r="AA4857" i="1"/>
  <c r="AA4853" i="1"/>
  <c r="AA4849" i="1"/>
  <c r="AA4845" i="1"/>
  <c r="AA4841" i="1"/>
  <c r="AA4837" i="1"/>
  <c r="AA4833" i="1"/>
  <c r="AA4925" i="1"/>
  <c r="AA4926" i="1"/>
  <c r="AA4924" i="1"/>
  <c r="AA4918" i="1"/>
  <c r="AA4914" i="1"/>
  <c r="AA4910" i="1"/>
  <c r="AA4908" i="1"/>
  <c r="AA4904" i="1"/>
  <c r="AA4900" i="1"/>
  <c r="AA4898" i="1"/>
  <c r="AA4894" i="1"/>
  <c r="AA4890" i="1"/>
  <c r="AA4886" i="1"/>
  <c r="AA4882" i="1"/>
  <c r="AA4876" i="1"/>
  <c r="AA4874" i="1"/>
  <c r="AA4870" i="1"/>
  <c r="AA4868" i="1"/>
  <c r="AA4864" i="1"/>
  <c r="AA4858" i="1"/>
  <c r="AA4856" i="1"/>
  <c r="AA4854" i="1"/>
  <c r="AA4852" i="1"/>
  <c r="AA4850" i="1"/>
  <c r="AA4848" i="1"/>
  <c r="AA4846" i="1"/>
  <c r="AA4844" i="1"/>
  <c r="AA4842" i="1"/>
  <c r="AA4840" i="1"/>
  <c r="AA4838" i="1"/>
  <c r="AA4836" i="1"/>
  <c r="AA4834" i="1"/>
  <c r="AA4832" i="1"/>
  <c r="AA4830" i="1"/>
  <c r="AA4922" i="1"/>
  <c r="AA4920" i="1"/>
  <c r="AA4916" i="1"/>
  <c r="AA4912" i="1"/>
  <c r="AA4906" i="1"/>
  <c r="AA4902" i="1"/>
  <c r="AA4896" i="1"/>
  <c r="AA4892" i="1"/>
  <c r="AA4888" i="1"/>
  <c r="AA4884" i="1"/>
  <c r="AA4880" i="1"/>
  <c r="AA4878" i="1"/>
  <c r="AA4872" i="1"/>
  <c r="AA4866" i="1"/>
  <c r="AA4862" i="1"/>
  <c r="AA4860" i="1"/>
  <c r="B3" i="32"/>
  <c r="L4829" i="1"/>
  <c r="V4829" i="1"/>
  <c r="X4829" i="1"/>
  <c r="AA4829" i="1" s="1"/>
  <c r="Z4829" i="1"/>
  <c r="AB4829" i="1"/>
  <c r="F4829" i="1" s="1"/>
  <c r="G4829" i="1" s="1"/>
  <c r="AC4829" i="1"/>
  <c r="V4828" i="1"/>
  <c r="AA4828" i="1"/>
  <c r="Z4828" i="1"/>
  <c r="AB4828" i="1"/>
  <c r="F4828" i="1" s="1"/>
  <c r="G4828" i="1" s="1"/>
  <c r="AC4828" i="1"/>
  <c r="L4828" i="1"/>
  <c r="V4827" i="1"/>
  <c r="Y4827" i="1"/>
  <c r="Z4827" i="1"/>
  <c r="AB4827" i="1"/>
  <c r="F4827" i="1" s="1"/>
  <c r="G4827" i="1" s="1"/>
  <c r="AC4827" i="1"/>
  <c r="L4827" i="1"/>
  <c r="Z4826" i="1"/>
  <c r="AB4826" i="1"/>
  <c r="F4826" i="1" s="1"/>
  <c r="G4826" i="1" s="1"/>
  <c r="AC4826" i="1"/>
  <c r="AA4826" i="1"/>
  <c r="V4826" i="1"/>
  <c r="L4826" i="1"/>
  <c r="B4" i="32"/>
  <c r="B2" i="32"/>
  <c r="Y4823" i="1"/>
  <c r="Z4823" i="1"/>
  <c r="AB4823" i="1"/>
  <c r="F4823" i="1" s="1"/>
  <c r="G4823" i="1" s="1"/>
  <c r="AC4823" i="1"/>
  <c r="Y4824" i="1"/>
  <c r="Z4824" i="1"/>
  <c r="AB4824" i="1"/>
  <c r="F4824" i="1" s="1"/>
  <c r="G4824" i="1" s="1"/>
  <c r="AC4824" i="1"/>
  <c r="Y4825" i="1"/>
  <c r="Z4825" i="1"/>
  <c r="AB4825" i="1"/>
  <c r="F4825" i="1" s="1"/>
  <c r="G4825" i="1" s="1"/>
  <c r="AC4825" i="1"/>
  <c r="V4823" i="1"/>
  <c r="V4824" i="1"/>
  <c r="V4825" i="1"/>
  <c r="L4825" i="1"/>
  <c r="L4824" i="1"/>
  <c r="L4823" i="1"/>
  <c r="Y4829" i="1" l="1"/>
  <c r="Y4826" i="1"/>
  <c r="AA4827" i="1"/>
  <c r="Y4828" i="1"/>
  <c r="AA4824" i="1"/>
  <c r="AA4823" i="1"/>
  <c r="AA4825" i="1"/>
  <c r="V4820" i="1"/>
  <c r="Y4820" i="1"/>
  <c r="Z4820" i="1"/>
  <c r="AB4820" i="1"/>
  <c r="F4820" i="1" s="1"/>
  <c r="G4820" i="1" s="1"/>
  <c r="AC4820" i="1"/>
  <c r="V4821" i="1"/>
  <c r="X4821" i="1"/>
  <c r="Y4821" i="1" s="1"/>
  <c r="Z4821" i="1"/>
  <c r="AB4821" i="1"/>
  <c r="F4821" i="1" s="1"/>
  <c r="G4821" i="1" s="1"/>
  <c r="AC4821" i="1"/>
  <c r="V4822" i="1"/>
  <c r="Y4822" i="1"/>
  <c r="Z4822" i="1"/>
  <c r="AB4822" i="1"/>
  <c r="F4822" i="1" s="1"/>
  <c r="G4822" i="1" s="1"/>
  <c r="AC4822" i="1"/>
  <c r="L4820" i="1"/>
  <c r="L4821" i="1"/>
  <c r="L4822" i="1"/>
  <c r="Y4816" i="1"/>
  <c r="Z4816" i="1"/>
  <c r="AB4816" i="1"/>
  <c r="F4816" i="1" s="1"/>
  <c r="G4816" i="1" s="1"/>
  <c r="AC4816" i="1"/>
  <c r="AA4817" i="1"/>
  <c r="Z4817" i="1"/>
  <c r="AB4817" i="1"/>
  <c r="F4817" i="1" s="1"/>
  <c r="G4817" i="1" s="1"/>
  <c r="AC4817" i="1"/>
  <c r="Y4818" i="1"/>
  <c r="Z4818" i="1"/>
  <c r="AB4818" i="1"/>
  <c r="F4818" i="1" s="1"/>
  <c r="G4818" i="1" s="1"/>
  <c r="AC4818" i="1"/>
  <c r="AA4819" i="1"/>
  <c r="Z4819" i="1"/>
  <c r="AB4819" i="1"/>
  <c r="F4819" i="1" s="1"/>
  <c r="G4819" i="1" s="1"/>
  <c r="AC4819" i="1"/>
  <c r="V4816" i="1"/>
  <c r="V4817" i="1"/>
  <c r="V4818" i="1"/>
  <c r="V4819" i="1"/>
  <c r="L4816" i="1"/>
  <c r="L4817" i="1"/>
  <c r="L4818" i="1"/>
  <c r="L4819" i="1"/>
  <c r="Y4814" i="1"/>
  <c r="Z4814" i="1"/>
  <c r="AB4814" i="1"/>
  <c r="F4814" i="1" s="1"/>
  <c r="G4814" i="1" s="1"/>
  <c r="AC4814" i="1"/>
  <c r="X4815" i="1"/>
  <c r="Y4815" i="1" s="1"/>
  <c r="Z4815" i="1"/>
  <c r="AB4815" i="1"/>
  <c r="F4815" i="1" s="1"/>
  <c r="G4815" i="1" s="1"/>
  <c r="AC4815" i="1"/>
  <c r="V4814" i="1"/>
  <c r="V4815" i="1"/>
  <c r="L4814" i="1"/>
  <c r="L4815" i="1"/>
  <c r="Z4813" i="1"/>
  <c r="AB4813" i="1"/>
  <c r="F4813" i="1" s="1"/>
  <c r="G4813" i="1" s="1"/>
  <c r="AC4813" i="1"/>
  <c r="Y4813" i="1"/>
  <c r="V4813" i="1"/>
  <c r="L4813" i="1"/>
  <c r="X4806" i="1"/>
  <c r="Y4806" i="1" s="1"/>
  <c r="X4804" i="1"/>
  <c r="AA4804" i="1" s="1"/>
  <c r="AA4803" i="1"/>
  <c r="X4802" i="1"/>
  <c r="AA4802" i="1" s="1"/>
  <c r="X4800" i="1"/>
  <c r="Y4800" i="1" s="1"/>
  <c r="AA4799" i="1"/>
  <c r="X4798" i="1"/>
  <c r="Y4798" i="1" s="1"/>
  <c r="Y4797" i="1"/>
  <c r="X4796" i="1"/>
  <c r="Y4796" i="1" s="1"/>
  <c r="X4795" i="1"/>
  <c r="AA4795" i="1" s="1"/>
  <c r="Y4793" i="1"/>
  <c r="X4792" i="1"/>
  <c r="Y4792" i="1" s="1"/>
  <c r="Y4791" i="1"/>
  <c r="X4789" i="1"/>
  <c r="AA4789" i="1" s="1"/>
  <c r="X4788" i="1"/>
  <c r="Y4788" i="1" s="1"/>
  <c r="X4787" i="1"/>
  <c r="AA4787" i="1" s="1"/>
  <c r="X4786" i="1"/>
  <c r="Y4786" i="1" s="1"/>
  <c r="X4785" i="1"/>
  <c r="AA4785" i="1" s="1"/>
  <c r="X4784" i="1"/>
  <c r="Y4784" i="1" s="1"/>
  <c r="X4783" i="1"/>
  <c r="AA4783" i="1" s="1"/>
  <c r="X4782" i="1"/>
  <c r="AA4782" i="1" s="1"/>
  <c r="X4781" i="1"/>
  <c r="AA4781" i="1" s="1"/>
  <c r="X4780" i="1"/>
  <c r="Y4780" i="1" s="1"/>
  <c r="X4779" i="1"/>
  <c r="Y4779" i="1" s="1"/>
  <c r="X4778" i="1"/>
  <c r="AA4778" i="1" s="1"/>
  <c r="AA4777" i="1"/>
  <c r="X4775" i="1"/>
  <c r="Y4775" i="1" s="1"/>
  <c r="Y4774" i="1"/>
  <c r="X4772" i="1"/>
  <c r="AA4772" i="1" s="1"/>
  <c r="X4770" i="1"/>
  <c r="Y4770" i="1" s="1"/>
  <c r="X4769" i="1"/>
  <c r="AA4769" i="1" s="1"/>
  <c r="X4767" i="1"/>
  <c r="Y4767" i="1" s="1"/>
  <c r="X4764" i="1"/>
  <c r="AA4764" i="1" s="1"/>
  <c r="X4761" i="1"/>
  <c r="Y4761" i="1" s="1"/>
  <c r="X4759" i="1"/>
  <c r="AA4759" i="1" s="1"/>
  <c r="X4758" i="1"/>
  <c r="Y4758" i="1" s="1"/>
  <c r="AA4757" i="1"/>
  <c r="X4753" i="1"/>
  <c r="AA4753" i="1" s="1"/>
  <c r="X4751" i="1"/>
  <c r="AA4751" i="1" s="1"/>
  <c r="X4750" i="1"/>
  <c r="AA4750" i="1" s="1"/>
  <c r="X4749" i="1"/>
  <c r="AA4749" i="1" s="1"/>
  <c r="X4748" i="1"/>
  <c r="AA4748" i="1" s="1"/>
  <c r="X4747" i="1"/>
  <c r="AA4747" i="1" s="1"/>
  <c r="X4746" i="1"/>
  <c r="Y4746" i="1" s="1"/>
  <c r="X4745" i="1"/>
  <c r="AA4745" i="1" s="1"/>
  <c r="X4744" i="1"/>
  <c r="AA4744" i="1" s="1"/>
  <c r="X4743" i="1"/>
  <c r="AA4743" i="1" s="1"/>
  <c r="X4742" i="1"/>
  <c r="Y4742" i="1" s="1"/>
  <c r="X4741" i="1"/>
  <c r="Y4741" i="1" s="1"/>
  <c r="X4739" i="1"/>
  <c r="AA4739" i="1" s="1"/>
  <c r="X4738" i="1"/>
  <c r="Y4738" i="1" s="1"/>
  <c r="X4737" i="1"/>
  <c r="AA4737" i="1" s="1"/>
  <c r="X4736" i="1"/>
  <c r="Y4736" i="1" s="1"/>
  <c r="X4735" i="1"/>
  <c r="AA4735" i="1" s="1"/>
  <c r="X4734" i="1"/>
  <c r="Y4734" i="1" s="1"/>
  <c r="X4733" i="1"/>
  <c r="Y4733" i="1" s="1"/>
  <c r="X4732" i="1"/>
  <c r="Y4732" i="1" s="1"/>
  <c r="X4731" i="1"/>
  <c r="AA4731" i="1" s="1"/>
  <c r="X4730" i="1"/>
  <c r="Y4730" i="1" s="1"/>
  <c r="Y4729" i="1"/>
  <c r="X4728" i="1"/>
  <c r="Y4728" i="1" s="1"/>
  <c r="Y4727" i="1"/>
  <c r="AA4726" i="1"/>
  <c r="X4725" i="1"/>
  <c r="Y4725" i="1" s="1"/>
  <c r="Y4723" i="1"/>
  <c r="X4722" i="1"/>
  <c r="Y4722" i="1" s="1"/>
  <c r="X4721" i="1"/>
  <c r="AA4721" i="1" s="1"/>
  <c r="X4720" i="1"/>
  <c r="X4719" i="1"/>
  <c r="X4718" i="1"/>
  <c r="X4717" i="1"/>
  <c r="X4716" i="1"/>
  <c r="X4715" i="1"/>
  <c r="X4714" i="1"/>
  <c r="X4713" i="1"/>
  <c r="X4712" i="1"/>
  <c r="AA4712" i="1" s="1"/>
  <c r="X4711" i="1"/>
  <c r="X4710" i="1"/>
  <c r="AA4710" i="1" s="1"/>
  <c r="X4709" i="1"/>
  <c r="X4706" i="1"/>
  <c r="X4705" i="1"/>
  <c r="X4704" i="1"/>
  <c r="X4701" i="1"/>
  <c r="X4700" i="1"/>
  <c r="X4696" i="1"/>
  <c r="X4695" i="1"/>
  <c r="X4694" i="1"/>
  <c r="X4692" i="1"/>
  <c r="X4691" i="1"/>
  <c r="X4690" i="1"/>
  <c r="X4689" i="1"/>
  <c r="X4688" i="1"/>
  <c r="X4687" i="1"/>
  <c r="X4686" i="1"/>
  <c r="X4685" i="1"/>
  <c r="X4684" i="1"/>
  <c r="X4683" i="1"/>
  <c r="X4682" i="1"/>
  <c r="X4681" i="1"/>
  <c r="X4680" i="1"/>
  <c r="X4679" i="1"/>
  <c r="X4678" i="1"/>
  <c r="X4677" i="1"/>
  <c r="X4676" i="1"/>
  <c r="X4675" i="1"/>
  <c r="X4674" i="1"/>
  <c r="X4673" i="1"/>
  <c r="X4666" i="1"/>
  <c r="X4665" i="1"/>
  <c r="X4664" i="1"/>
  <c r="X4661" i="1"/>
  <c r="X4639" i="1"/>
  <c r="X4638" i="1"/>
  <c r="X4624" i="1"/>
  <c r="X4602" i="1"/>
  <c r="X4594" i="1"/>
  <c r="X4571" i="1"/>
  <c r="X4563" i="1"/>
  <c r="X4561" i="1"/>
  <c r="X4558" i="1"/>
  <c r="X4557" i="1"/>
  <c r="X4555" i="1"/>
  <c r="X4554" i="1"/>
  <c r="X4553" i="1"/>
  <c r="X4544" i="1"/>
  <c r="AA4544" i="1" s="1"/>
  <c r="X4541" i="1"/>
  <c r="X4540" i="1"/>
  <c r="X4539" i="1"/>
  <c r="X4538" i="1"/>
  <c r="X4532" i="1"/>
  <c r="X4531" i="1"/>
  <c r="X4527" i="1"/>
  <c r="X4501" i="1"/>
  <c r="X4499" i="1"/>
  <c r="X4498" i="1"/>
  <c r="X4496" i="1"/>
  <c r="X4495" i="1"/>
  <c r="X4494" i="1"/>
  <c r="X4493" i="1"/>
  <c r="X4492" i="1"/>
  <c r="X4491" i="1"/>
  <c r="X4490" i="1"/>
  <c r="X4489" i="1"/>
  <c r="X4488" i="1"/>
  <c r="X4487" i="1"/>
  <c r="X4486" i="1"/>
  <c r="X4485" i="1"/>
  <c r="X4484" i="1"/>
  <c r="X4483" i="1"/>
  <c r="X4482" i="1"/>
  <c r="X4481" i="1"/>
  <c r="X4480" i="1"/>
  <c r="X4479" i="1"/>
  <c r="X4478" i="1"/>
  <c r="X4477" i="1"/>
  <c r="X4471" i="1"/>
  <c r="X4470" i="1"/>
  <c r="X4469" i="1"/>
  <c r="X4467" i="1"/>
  <c r="X4466" i="1"/>
  <c r="X4465" i="1"/>
  <c r="X4457" i="1"/>
  <c r="X4455" i="1"/>
  <c r="X4454" i="1"/>
  <c r="X4453" i="1"/>
  <c r="X4452" i="1"/>
  <c r="X4450" i="1"/>
  <c r="X4449" i="1"/>
  <c r="X4448" i="1"/>
  <c r="X4447" i="1"/>
  <c r="X4446" i="1"/>
  <c r="X4445" i="1"/>
  <c r="X4444" i="1"/>
  <c r="X4443" i="1"/>
  <c r="X4442" i="1"/>
  <c r="X4441" i="1"/>
  <c r="X4440" i="1"/>
  <c r="X4439" i="1"/>
  <c r="X4438" i="1"/>
  <c r="X4437" i="1"/>
  <c r="X4436" i="1"/>
  <c r="X4434" i="1"/>
  <c r="X4433" i="1"/>
  <c r="X4431" i="1"/>
  <c r="X4430" i="1"/>
  <c r="X4429" i="1"/>
  <c r="X4428" i="1"/>
  <c r="X4427" i="1"/>
  <c r="X4426" i="1"/>
  <c r="X4425" i="1"/>
  <c r="X4424" i="1"/>
  <c r="X4423" i="1"/>
  <c r="X4421" i="1"/>
  <c r="X4420" i="1"/>
  <c r="X4417" i="1"/>
  <c r="X4416" i="1"/>
  <c r="X4415" i="1"/>
  <c r="X4414" i="1"/>
  <c r="X4413" i="1"/>
  <c r="X4412" i="1"/>
  <c r="X4411" i="1"/>
  <c r="X4410" i="1"/>
  <c r="X4406" i="1"/>
  <c r="X4404" i="1"/>
  <c r="X4389" i="1"/>
  <c r="X4380" i="1"/>
  <c r="X4376" i="1"/>
  <c r="X4375" i="1"/>
  <c r="X4374" i="1"/>
  <c r="X4372" i="1"/>
  <c r="X4370" i="1"/>
  <c r="X4368" i="1"/>
  <c r="X4364" i="1"/>
  <c r="X4360" i="1"/>
  <c r="X4359" i="1"/>
  <c r="X4356" i="1"/>
  <c r="X4354" i="1"/>
  <c r="X4353" i="1"/>
  <c r="X4352" i="1"/>
  <c r="X1048506" i="1"/>
  <c r="X4351" i="1"/>
  <c r="X4350" i="1"/>
  <c r="X4348" i="1"/>
  <c r="X4346" i="1"/>
  <c r="X4345" i="1"/>
  <c r="X4344" i="1"/>
  <c r="X4343" i="1"/>
  <c r="X4342" i="1"/>
  <c r="X4341" i="1"/>
  <c r="X4336" i="1"/>
  <c r="X4330" i="1"/>
  <c r="X4328" i="1"/>
  <c r="X4323" i="1"/>
  <c r="X4322" i="1"/>
  <c r="X4321" i="1"/>
  <c r="X4315" i="1"/>
  <c r="X4314" i="1"/>
  <c r="X4313" i="1"/>
  <c r="X4312" i="1"/>
  <c r="X4311" i="1"/>
  <c r="X4310" i="1"/>
  <c r="X4309" i="1"/>
  <c r="X4305" i="1"/>
  <c r="X4303" i="1"/>
  <c r="X4301" i="1"/>
  <c r="X4300" i="1"/>
  <c r="X4299" i="1"/>
  <c r="X4298" i="1"/>
  <c r="X4297" i="1"/>
  <c r="X4296" i="1"/>
  <c r="X4295" i="1"/>
  <c r="X4293" i="1"/>
  <c r="X4291" i="1"/>
  <c r="X4288" i="1"/>
  <c r="X4269" i="1"/>
  <c r="X4268" i="1"/>
  <c r="X4261" i="1"/>
  <c r="X4260" i="1"/>
  <c r="X4258" i="1"/>
  <c r="X4257" i="1"/>
  <c r="X4254" i="1"/>
  <c r="X4249" i="1"/>
  <c r="X4246" i="1"/>
  <c r="X4245" i="1"/>
  <c r="X4242" i="1"/>
  <c r="X4240" i="1"/>
  <c r="X4239" i="1"/>
  <c r="X4235" i="1"/>
  <c r="X4231" i="1"/>
  <c r="X4229" i="1"/>
  <c r="X4228" i="1"/>
  <c r="X4222" i="1"/>
  <c r="X4226" i="1"/>
  <c r="X4218" i="1"/>
  <c r="X4215" i="1"/>
  <c r="X4212" i="1"/>
  <c r="X4210" i="1"/>
  <c r="X3179" i="1"/>
  <c r="X2920" i="1"/>
  <c r="X2919" i="1"/>
  <c r="X2918" i="1"/>
  <c r="X2917" i="1"/>
  <c r="X2916" i="1"/>
  <c r="X5" i="1"/>
  <c r="X6" i="1"/>
  <c r="X7" i="1"/>
  <c r="X8" i="1"/>
  <c r="X9" i="1"/>
  <c r="X10" i="1"/>
  <c r="X17" i="1"/>
  <c r="X18" i="1"/>
  <c r="X19" i="1"/>
  <c r="X23" i="1"/>
  <c r="X30" i="1"/>
  <c r="X32" i="1"/>
  <c r="X33" i="1"/>
  <c r="X41" i="1"/>
  <c r="X42" i="1"/>
  <c r="X45" i="1"/>
  <c r="X46" i="1"/>
  <c r="X49" i="1"/>
  <c r="X50" i="1"/>
  <c r="X52" i="1"/>
  <c r="X53" i="1"/>
  <c r="X61" i="1"/>
  <c r="X62" i="1"/>
  <c r="X63" i="1"/>
  <c r="X64" i="1"/>
  <c r="X65" i="1"/>
  <c r="X66" i="1"/>
  <c r="X68" i="1"/>
  <c r="X69" i="1"/>
  <c r="X70" i="1"/>
  <c r="X71" i="1"/>
  <c r="X72" i="1"/>
  <c r="X74" i="1"/>
  <c r="X76" i="1"/>
  <c r="X80" i="1"/>
  <c r="X82" i="1"/>
  <c r="X83" i="1"/>
  <c r="X87" i="1"/>
  <c r="X91" i="1"/>
  <c r="X94" i="1"/>
  <c r="X96" i="1"/>
  <c r="X98" i="1"/>
  <c r="X99" i="1"/>
  <c r="X100" i="1"/>
  <c r="X101" i="1"/>
  <c r="X102" i="1"/>
  <c r="X103" i="1"/>
  <c r="X104" i="1"/>
  <c r="X105" i="1"/>
  <c r="X106" i="1"/>
  <c r="X109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5" i="1"/>
  <c r="X161" i="1"/>
  <c r="X162" i="1"/>
  <c r="X163" i="1"/>
  <c r="X164" i="1"/>
  <c r="X170" i="1"/>
  <c r="X172" i="1"/>
  <c r="X191" i="1"/>
  <c r="X195" i="1"/>
  <c r="X214" i="1"/>
  <c r="X216" i="1"/>
  <c r="X225" i="1"/>
  <c r="X230" i="1"/>
  <c r="X231" i="1"/>
  <c r="X234" i="1"/>
  <c r="X235" i="1"/>
  <c r="X236" i="1"/>
  <c r="X237" i="1"/>
  <c r="X240" i="1"/>
  <c r="X242" i="1"/>
  <c r="X243" i="1"/>
  <c r="X244" i="1"/>
  <c r="X247" i="1"/>
  <c r="X248" i="1"/>
  <c r="X249" i="1"/>
  <c r="X250" i="1"/>
  <c r="X251" i="1"/>
  <c r="X252" i="1"/>
  <c r="X255" i="1"/>
  <c r="X256" i="1"/>
  <c r="X257" i="1"/>
  <c r="X258" i="1"/>
  <c r="X259" i="1"/>
  <c r="X261" i="1"/>
  <c r="X264" i="1"/>
  <c r="X267" i="1"/>
  <c r="X268" i="1"/>
  <c r="X274" i="1"/>
  <c r="X275" i="1"/>
  <c r="X276" i="1"/>
  <c r="X277" i="1"/>
  <c r="X281" i="1"/>
  <c r="X283" i="1"/>
  <c r="X284" i="1"/>
  <c r="X287" i="1"/>
  <c r="X290" i="1"/>
  <c r="X292" i="1"/>
  <c r="X293" i="1"/>
  <c r="X307" i="1"/>
  <c r="X308" i="1"/>
  <c r="X313" i="1"/>
  <c r="X314" i="1"/>
  <c r="X316" i="1"/>
  <c r="X317" i="1"/>
  <c r="X318" i="1"/>
  <c r="X319" i="1"/>
  <c r="X320" i="1"/>
  <c r="X321" i="1"/>
  <c r="X323" i="1"/>
  <c r="X324" i="1"/>
  <c r="X325" i="1"/>
  <c r="X329" i="1"/>
  <c r="X330" i="1"/>
  <c r="X331" i="1"/>
  <c r="X332" i="1"/>
  <c r="X333" i="1"/>
  <c r="X335" i="1"/>
  <c r="X337" i="1"/>
  <c r="X338" i="1"/>
  <c r="X341" i="1"/>
  <c r="X344" i="1"/>
  <c r="X345" i="1"/>
  <c r="X346" i="1"/>
  <c r="X347" i="1"/>
  <c r="X349" i="1"/>
  <c r="X351" i="1"/>
  <c r="X353" i="1"/>
  <c r="X355" i="1"/>
  <c r="X356" i="1"/>
  <c r="X357" i="1"/>
  <c r="X358" i="1"/>
  <c r="X360" i="1"/>
  <c r="X362" i="1"/>
  <c r="X363" i="1"/>
  <c r="X364" i="1"/>
  <c r="X368" i="1"/>
  <c r="X369" i="1"/>
  <c r="X370" i="1"/>
  <c r="X372" i="1"/>
  <c r="X373" i="1"/>
  <c r="X377" i="1"/>
  <c r="X379" i="1"/>
  <c r="X382" i="1"/>
  <c r="X383" i="1"/>
  <c r="X385" i="1"/>
  <c r="X386" i="1"/>
  <c r="X387" i="1"/>
  <c r="X388" i="1"/>
  <c r="X389" i="1"/>
  <c r="X390" i="1"/>
  <c r="X391" i="1"/>
  <c r="X392" i="1"/>
  <c r="X393" i="1"/>
  <c r="X396" i="1"/>
  <c r="X397" i="1"/>
  <c r="X401" i="1"/>
  <c r="X402" i="1"/>
  <c r="X403" i="1"/>
  <c r="X404" i="1"/>
  <c r="X405" i="1"/>
  <c r="X423" i="1"/>
  <c r="X424" i="1"/>
  <c r="X425" i="1"/>
  <c r="X426" i="1"/>
  <c r="X430" i="1"/>
  <c r="X432" i="1"/>
  <c r="X433" i="1"/>
  <c r="X436" i="1"/>
  <c r="X437" i="1"/>
  <c r="X438" i="1"/>
  <c r="X439" i="1"/>
  <c r="X440" i="1"/>
  <c r="X441" i="1"/>
  <c r="X443" i="1"/>
  <c r="X444" i="1"/>
  <c r="X445" i="1"/>
  <c r="X447" i="1"/>
  <c r="X448" i="1"/>
  <c r="X449" i="1"/>
  <c r="X450" i="1"/>
  <c r="X452" i="1"/>
  <c r="X453" i="1"/>
  <c r="X454" i="1"/>
  <c r="X462" i="1"/>
  <c r="X463" i="1"/>
  <c r="X464" i="1"/>
  <c r="X465" i="1"/>
  <c r="X466" i="1"/>
  <c r="X471" i="1"/>
  <c r="X472" i="1"/>
  <c r="X473" i="1"/>
  <c r="X474" i="1"/>
  <c r="X475" i="1"/>
  <c r="X476" i="1"/>
  <c r="X509" i="1"/>
  <c r="X510" i="1"/>
  <c r="X777" i="1"/>
  <c r="X788" i="1"/>
  <c r="X789" i="1"/>
  <c r="X790" i="1"/>
  <c r="X792" i="1"/>
  <c r="X831" i="1"/>
  <c r="X832" i="1"/>
  <c r="X1200" i="1"/>
  <c r="X1452" i="1"/>
  <c r="X1457" i="1"/>
  <c r="X1496" i="1"/>
  <c r="X1497" i="1"/>
  <c r="X1498" i="1"/>
  <c r="X1537" i="1"/>
  <c r="X1764" i="1"/>
  <c r="X1768" i="1"/>
  <c r="X1780" i="1"/>
  <c r="X1819" i="1"/>
  <c r="X1820" i="1"/>
  <c r="X1919" i="1"/>
  <c r="X1927" i="1"/>
  <c r="X1928" i="1"/>
  <c r="X1930" i="1"/>
  <c r="X2060" i="1"/>
  <c r="X2061" i="1"/>
  <c r="X2064" i="1"/>
  <c r="X2065" i="1"/>
  <c r="X2101" i="1"/>
  <c r="X2185" i="1"/>
  <c r="X2210" i="1"/>
  <c r="X2231" i="1"/>
  <c r="X2232" i="1"/>
  <c r="X2233" i="1"/>
  <c r="X2235" i="1"/>
  <c r="X2242" i="1"/>
  <c r="X2244" i="1"/>
  <c r="X2692" i="1"/>
  <c r="X2703" i="1"/>
  <c r="X2708" i="1"/>
  <c r="X2758" i="1"/>
  <c r="X2759" i="1"/>
  <c r="X2760" i="1"/>
  <c r="X2761" i="1"/>
  <c r="X2762" i="1"/>
  <c r="X2763" i="1"/>
  <c r="X2764" i="1"/>
  <c r="X2765" i="1"/>
  <c r="X2767" i="1"/>
  <c r="X2768" i="1"/>
  <c r="X2769" i="1"/>
  <c r="X2883" i="1"/>
  <c r="X2914" i="1"/>
  <c r="X3212" i="1"/>
  <c r="X3225" i="1"/>
  <c r="X3247" i="1"/>
  <c r="X3257" i="1"/>
  <c r="X3258" i="1"/>
  <c r="X3259" i="1"/>
  <c r="X3260" i="1"/>
  <c r="X3261" i="1"/>
  <c r="X3262" i="1"/>
  <c r="X3263" i="1"/>
  <c r="X3266" i="1"/>
  <c r="X3267" i="1"/>
  <c r="X3281" i="1"/>
  <c r="X3297" i="1"/>
  <c r="X3667" i="1"/>
  <c r="Y3667" i="1" s="1"/>
  <c r="X3671" i="1"/>
  <c r="X3769" i="1"/>
  <c r="X3805" i="1"/>
  <c r="X3806" i="1"/>
  <c r="X3807" i="1"/>
  <c r="X3847" i="1"/>
  <c r="X3863" i="1"/>
  <c r="X3883" i="1"/>
  <c r="X3970" i="1"/>
  <c r="X4006" i="1"/>
  <c r="X4039" i="1"/>
  <c r="X4071" i="1"/>
  <c r="X4072" i="1"/>
  <c r="X4096" i="1"/>
  <c r="X4111" i="1"/>
  <c r="X4199" i="1"/>
  <c r="X4197" i="1"/>
  <c r="X4195" i="1"/>
  <c r="X4192" i="1"/>
  <c r="X4188" i="1"/>
  <c r="X4187" i="1"/>
  <c r="X4185" i="1"/>
  <c r="X4182" i="1"/>
  <c r="X4180" i="1"/>
  <c r="X4173" i="1"/>
  <c r="X4171" i="1"/>
  <c r="X4169" i="1"/>
  <c r="X4168" i="1"/>
  <c r="X4166" i="1"/>
  <c r="X4163" i="1"/>
  <c r="X4162" i="1"/>
  <c r="X4158" i="1"/>
  <c r="X4154" i="1"/>
  <c r="X4152" i="1"/>
  <c r="X4148" i="1"/>
  <c r="X4147" i="1"/>
  <c r="X4146" i="1"/>
  <c r="X4144" i="1"/>
  <c r="X4142" i="1"/>
  <c r="X4140" i="1"/>
  <c r="X4138" i="1"/>
  <c r="X4135" i="1"/>
  <c r="X4134" i="1"/>
  <c r="X4127" i="1"/>
  <c r="X4120" i="1"/>
  <c r="X4119" i="1"/>
  <c r="X4118" i="1"/>
  <c r="X4117" i="1"/>
  <c r="X4112" i="1"/>
  <c r="X4102" i="1"/>
  <c r="X4101" i="1"/>
  <c r="X4099" i="1"/>
  <c r="X4097" i="1"/>
  <c r="X4094" i="1"/>
  <c r="X4092" i="1"/>
  <c r="X4091" i="1"/>
  <c r="X4090" i="1"/>
  <c r="X4087" i="1"/>
  <c r="X4086" i="1"/>
  <c r="X4083" i="1"/>
  <c r="X4077" i="1"/>
  <c r="X4075" i="1"/>
  <c r="X4074" i="1"/>
  <c r="X4073" i="1"/>
  <c r="X4069" i="1"/>
  <c r="X4067" i="1"/>
  <c r="X4063" i="1"/>
  <c r="X4056" i="1"/>
  <c r="X4055" i="1"/>
  <c r="X4044" i="1"/>
  <c r="X4005" i="1"/>
  <c r="X4004" i="1"/>
  <c r="X4003" i="1"/>
  <c r="X4002" i="1"/>
  <c r="X4001" i="1"/>
  <c r="X4000" i="1"/>
  <c r="X3999" i="1"/>
  <c r="X3998" i="1"/>
  <c r="Z4544" i="1"/>
  <c r="AA4794" i="1"/>
  <c r="AA4790" i="1"/>
  <c r="AA4776" i="1"/>
  <c r="AA4763" i="1"/>
  <c r="AA4760" i="1"/>
  <c r="AA4755" i="1"/>
  <c r="AA4754" i="1"/>
  <c r="AA4752" i="1"/>
  <c r="L3667" i="1"/>
  <c r="V3667" i="1"/>
  <c r="Z3667" i="1"/>
  <c r="AB3667" i="1"/>
  <c r="F3667" i="1" s="1"/>
  <c r="G3667" i="1" s="1"/>
  <c r="AC3667" i="1"/>
  <c r="Y4807" i="1"/>
  <c r="Z4807" i="1"/>
  <c r="AA4807" i="1"/>
  <c r="AB4807" i="1"/>
  <c r="F4807" i="1" s="1"/>
  <c r="G4807" i="1" s="1"/>
  <c r="AC4807" i="1"/>
  <c r="Y4808" i="1"/>
  <c r="Z4808" i="1"/>
  <c r="AA4808" i="1"/>
  <c r="AB4808" i="1"/>
  <c r="F4808" i="1" s="1"/>
  <c r="G4808" i="1" s="1"/>
  <c r="AC4808" i="1"/>
  <c r="Y4809" i="1"/>
  <c r="Z4809" i="1"/>
  <c r="AA4809" i="1"/>
  <c r="AB4809" i="1"/>
  <c r="F4809" i="1" s="1"/>
  <c r="G4809" i="1" s="1"/>
  <c r="AC4809" i="1"/>
  <c r="Y4810" i="1"/>
  <c r="Z4810" i="1"/>
  <c r="AA4810" i="1"/>
  <c r="AB4810" i="1"/>
  <c r="F4810" i="1" s="1"/>
  <c r="G4810" i="1" s="1"/>
  <c r="AC4810" i="1"/>
  <c r="Y4811" i="1"/>
  <c r="Z4811" i="1"/>
  <c r="AA4811" i="1"/>
  <c r="AB4811" i="1"/>
  <c r="F4811" i="1" s="1"/>
  <c r="G4811" i="1" s="1"/>
  <c r="AC4811" i="1"/>
  <c r="Y4812" i="1"/>
  <c r="Z4812" i="1"/>
  <c r="AA4812" i="1"/>
  <c r="AB4812" i="1"/>
  <c r="F4812" i="1" s="1"/>
  <c r="G4812" i="1" s="1"/>
  <c r="AC4812" i="1"/>
  <c r="V4807" i="1"/>
  <c r="V4808" i="1"/>
  <c r="V4809" i="1"/>
  <c r="V4810" i="1"/>
  <c r="V4811" i="1"/>
  <c r="V4812" i="1"/>
  <c r="L4807" i="1"/>
  <c r="L4808" i="1"/>
  <c r="L4809" i="1"/>
  <c r="L4810" i="1"/>
  <c r="L4811" i="1"/>
  <c r="L4812" i="1"/>
  <c r="Z4725" i="1"/>
  <c r="AB4725" i="1"/>
  <c r="F4725" i="1" s="1"/>
  <c r="G4725" i="1" s="1"/>
  <c r="AC4725" i="1"/>
  <c r="Z4726" i="1"/>
  <c r="AB4726" i="1"/>
  <c r="F4726" i="1" s="1"/>
  <c r="G4726" i="1" s="1"/>
  <c r="AC4726" i="1"/>
  <c r="Z4727" i="1"/>
  <c r="AB4727" i="1"/>
  <c r="F4727" i="1" s="1"/>
  <c r="G4727" i="1" s="1"/>
  <c r="AC4727" i="1"/>
  <c r="Z4728" i="1"/>
  <c r="AB4728" i="1"/>
  <c r="F4728" i="1" s="1"/>
  <c r="G4728" i="1" s="1"/>
  <c r="AC4728" i="1"/>
  <c r="Z4729" i="1"/>
  <c r="AB4729" i="1"/>
  <c r="F4729" i="1" s="1"/>
  <c r="G4729" i="1" s="1"/>
  <c r="AC4729" i="1"/>
  <c r="Z4730" i="1"/>
  <c r="AB4730" i="1"/>
  <c r="F4730" i="1" s="1"/>
  <c r="G4730" i="1" s="1"/>
  <c r="AC4730" i="1"/>
  <c r="Z4731" i="1"/>
  <c r="AB4731" i="1"/>
  <c r="F4731" i="1" s="1"/>
  <c r="G4731" i="1" s="1"/>
  <c r="AC4731" i="1"/>
  <c r="Z4732" i="1"/>
  <c r="AB4732" i="1"/>
  <c r="F4732" i="1" s="1"/>
  <c r="G4732" i="1" s="1"/>
  <c r="AC4732" i="1"/>
  <c r="Z4733" i="1"/>
  <c r="AB4733" i="1"/>
  <c r="F4733" i="1" s="1"/>
  <c r="G4733" i="1" s="1"/>
  <c r="AC4733" i="1"/>
  <c r="Z4734" i="1"/>
  <c r="AB4734" i="1"/>
  <c r="F4734" i="1" s="1"/>
  <c r="G4734" i="1" s="1"/>
  <c r="AC4734" i="1"/>
  <c r="Z4735" i="1"/>
  <c r="AB4735" i="1"/>
  <c r="F4735" i="1" s="1"/>
  <c r="G4735" i="1" s="1"/>
  <c r="AC4735" i="1"/>
  <c r="Z4736" i="1"/>
  <c r="AB4736" i="1"/>
  <c r="F4736" i="1" s="1"/>
  <c r="G4736" i="1" s="1"/>
  <c r="AC4736" i="1"/>
  <c r="Z4737" i="1"/>
  <c r="AB4737" i="1"/>
  <c r="F4737" i="1" s="1"/>
  <c r="G4737" i="1" s="1"/>
  <c r="AC4737" i="1"/>
  <c r="Z4738" i="1"/>
  <c r="AB4738" i="1"/>
  <c r="F4738" i="1" s="1"/>
  <c r="G4738" i="1" s="1"/>
  <c r="AC4738" i="1"/>
  <c r="Z4739" i="1"/>
  <c r="AB4739" i="1"/>
  <c r="F4739" i="1" s="1"/>
  <c r="G4739" i="1" s="1"/>
  <c r="AC4739" i="1"/>
  <c r="Y4740" i="1"/>
  <c r="Z4740" i="1"/>
  <c r="AA4740" i="1"/>
  <c r="AB4740" i="1"/>
  <c r="F4740" i="1" s="1"/>
  <c r="G4740" i="1" s="1"/>
  <c r="AC4740" i="1"/>
  <c r="Z4741" i="1"/>
  <c r="AB4741" i="1"/>
  <c r="F4741" i="1" s="1"/>
  <c r="G4741" i="1" s="1"/>
  <c r="AC4741" i="1"/>
  <c r="Z4742" i="1"/>
  <c r="AB4742" i="1"/>
  <c r="F4742" i="1" s="1"/>
  <c r="G4742" i="1" s="1"/>
  <c r="AC4742" i="1"/>
  <c r="Z4743" i="1"/>
  <c r="AB4743" i="1"/>
  <c r="F4743" i="1" s="1"/>
  <c r="G4743" i="1" s="1"/>
  <c r="AC4743" i="1"/>
  <c r="Y4744" i="1"/>
  <c r="Z4744" i="1"/>
  <c r="AB4744" i="1"/>
  <c r="F4744" i="1" s="1"/>
  <c r="G4744" i="1" s="1"/>
  <c r="AC4744" i="1"/>
  <c r="Z4745" i="1"/>
  <c r="AB4745" i="1"/>
  <c r="F4745" i="1" s="1"/>
  <c r="G4745" i="1" s="1"/>
  <c r="AC4745" i="1"/>
  <c r="Z4746" i="1"/>
  <c r="AB4746" i="1"/>
  <c r="F4746" i="1" s="1"/>
  <c r="G4746" i="1" s="1"/>
  <c r="AC4746" i="1"/>
  <c r="Z4747" i="1"/>
  <c r="AB4747" i="1"/>
  <c r="F4747" i="1" s="1"/>
  <c r="G4747" i="1" s="1"/>
  <c r="AC4747" i="1"/>
  <c r="Y4748" i="1"/>
  <c r="Z4748" i="1"/>
  <c r="AB4748" i="1"/>
  <c r="F4748" i="1" s="1"/>
  <c r="G4748" i="1" s="1"/>
  <c r="AC4748" i="1"/>
  <c r="Z4749" i="1"/>
  <c r="AB4749" i="1"/>
  <c r="F4749" i="1" s="1"/>
  <c r="G4749" i="1" s="1"/>
  <c r="AC4749" i="1"/>
  <c r="Z4750" i="1"/>
  <c r="AB4750" i="1"/>
  <c r="F4750" i="1" s="1"/>
  <c r="G4750" i="1" s="1"/>
  <c r="AC4750" i="1"/>
  <c r="Z4751" i="1"/>
  <c r="AB4751" i="1"/>
  <c r="F4751" i="1" s="1"/>
  <c r="G4751" i="1" s="1"/>
  <c r="AC4751" i="1"/>
  <c r="Y4752" i="1"/>
  <c r="Z4752" i="1"/>
  <c r="AB4752" i="1"/>
  <c r="F4752" i="1" s="1"/>
  <c r="G4752" i="1" s="1"/>
  <c r="AC4752" i="1"/>
  <c r="Z4753" i="1"/>
  <c r="AB4753" i="1"/>
  <c r="F4753" i="1" s="1"/>
  <c r="G4753" i="1" s="1"/>
  <c r="AC4753" i="1"/>
  <c r="Y4754" i="1"/>
  <c r="Z4754" i="1"/>
  <c r="AB4754" i="1"/>
  <c r="F4754" i="1" s="1"/>
  <c r="G4754" i="1" s="1"/>
  <c r="AC4754" i="1"/>
  <c r="Y4755" i="1"/>
  <c r="Z4755" i="1"/>
  <c r="AB4755" i="1"/>
  <c r="F4755" i="1" s="1"/>
  <c r="G4755" i="1" s="1"/>
  <c r="AC4755" i="1"/>
  <c r="Y4756" i="1"/>
  <c r="Z4756" i="1"/>
  <c r="AA4756" i="1"/>
  <c r="AB4756" i="1"/>
  <c r="F4756" i="1" s="1"/>
  <c r="G4756" i="1" s="1"/>
  <c r="AC4756" i="1"/>
  <c r="Y4757" i="1"/>
  <c r="Z4757" i="1"/>
  <c r="AB4757" i="1"/>
  <c r="F4757" i="1" s="1"/>
  <c r="G4757" i="1" s="1"/>
  <c r="AC4757" i="1"/>
  <c r="Z4758" i="1"/>
  <c r="AB4758" i="1"/>
  <c r="F4758" i="1" s="1"/>
  <c r="G4758" i="1" s="1"/>
  <c r="AC4758" i="1"/>
  <c r="Z4759" i="1"/>
  <c r="AB4759" i="1"/>
  <c r="F4759" i="1" s="1"/>
  <c r="G4759" i="1" s="1"/>
  <c r="AC4759" i="1"/>
  <c r="Y4760" i="1"/>
  <c r="Z4760" i="1"/>
  <c r="AB4760" i="1"/>
  <c r="F4760" i="1" s="1"/>
  <c r="G4760" i="1" s="1"/>
  <c r="AC4760" i="1"/>
  <c r="Z4761" i="1"/>
  <c r="AA4761" i="1"/>
  <c r="AB4761" i="1"/>
  <c r="F4761" i="1" s="1"/>
  <c r="G4761" i="1" s="1"/>
  <c r="AC4761" i="1"/>
  <c r="Y4762" i="1"/>
  <c r="Z4762" i="1"/>
  <c r="AA4762" i="1"/>
  <c r="AB4762" i="1"/>
  <c r="F4762" i="1" s="1"/>
  <c r="G4762" i="1" s="1"/>
  <c r="AC4762" i="1"/>
  <c r="Y4763" i="1"/>
  <c r="Z4763" i="1"/>
  <c r="AB4763" i="1"/>
  <c r="F4763" i="1" s="1"/>
  <c r="G4763" i="1" s="1"/>
  <c r="AC4763" i="1"/>
  <c r="Z4764" i="1"/>
  <c r="AB4764" i="1"/>
  <c r="F4764" i="1" s="1"/>
  <c r="G4764" i="1" s="1"/>
  <c r="AC4764" i="1"/>
  <c r="Y4765" i="1"/>
  <c r="Z4765" i="1"/>
  <c r="AA4765" i="1"/>
  <c r="AB4765" i="1"/>
  <c r="F4765" i="1" s="1"/>
  <c r="G4765" i="1" s="1"/>
  <c r="AC4765" i="1"/>
  <c r="Y4766" i="1"/>
  <c r="Z4766" i="1"/>
  <c r="AA4766" i="1"/>
  <c r="AB4766" i="1"/>
  <c r="F4766" i="1" s="1"/>
  <c r="G4766" i="1" s="1"/>
  <c r="AC4766" i="1"/>
  <c r="Z4767" i="1"/>
  <c r="AB4767" i="1"/>
  <c r="F4767" i="1" s="1"/>
  <c r="G4767" i="1" s="1"/>
  <c r="AC4767" i="1"/>
  <c r="Y4768" i="1"/>
  <c r="Z4768" i="1"/>
  <c r="AA4768" i="1"/>
  <c r="AB4768" i="1"/>
  <c r="F4768" i="1" s="1"/>
  <c r="G4768" i="1" s="1"/>
  <c r="AC4768" i="1"/>
  <c r="Z4769" i="1"/>
  <c r="AB4769" i="1"/>
  <c r="F4769" i="1" s="1"/>
  <c r="G4769" i="1" s="1"/>
  <c r="AC4769" i="1"/>
  <c r="Z4770" i="1"/>
  <c r="AB4770" i="1"/>
  <c r="F4770" i="1" s="1"/>
  <c r="G4770" i="1" s="1"/>
  <c r="AC4770" i="1"/>
  <c r="Y4771" i="1"/>
  <c r="Z4771" i="1"/>
  <c r="AA4771" i="1"/>
  <c r="AB4771" i="1"/>
  <c r="F4771" i="1" s="1"/>
  <c r="G4771" i="1" s="1"/>
  <c r="AC4771" i="1"/>
  <c r="Z4772" i="1"/>
  <c r="AB4772" i="1"/>
  <c r="F4772" i="1" s="1"/>
  <c r="G4772" i="1" s="1"/>
  <c r="AC4772" i="1"/>
  <c r="Y4773" i="1"/>
  <c r="Z4773" i="1"/>
  <c r="AA4773" i="1"/>
  <c r="AB4773" i="1"/>
  <c r="F4773" i="1" s="1"/>
  <c r="G4773" i="1" s="1"/>
  <c r="AC4773" i="1"/>
  <c r="Z4774" i="1"/>
  <c r="AB4774" i="1"/>
  <c r="F4774" i="1" s="1"/>
  <c r="G4774" i="1" s="1"/>
  <c r="AC4774" i="1"/>
  <c r="Z4775" i="1"/>
  <c r="AB4775" i="1"/>
  <c r="F4775" i="1" s="1"/>
  <c r="G4775" i="1" s="1"/>
  <c r="AC4775" i="1"/>
  <c r="Y4776" i="1"/>
  <c r="Z4776" i="1"/>
  <c r="AB4776" i="1"/>
  <c r="F4776" i="1" s="1"/>
  <c r="G4776" i="1" s="1"/>
  <c r="AC4776" i="1"/>
  <c r="Y4777" i="1"/>
  <c r="Z4777" i="1"/>
  <c r="AB4777" i="1"/>
  <c r="F4777" i="1" s="1"/>
  <c r="G4777" i="1" s="1"/>
  <c r="AC4777" i="1"/>
  <c r="Z4778" i="1"/>
  <c r="AB4778" i="1"/>
  <c r="F4778" i="1" s="1"/>
  <c r="G4778" i="1" s="1"/>
  <c r="AC4778" i="1"/>
  <c r="Z4779" i="1"/>
  <c r="AB4779" i="1"/>
  <c r="F4779" i="1" s="1"/>
  <c r="G4779" i="1" s="1"/>
  <c r="AC4779" i="1"/>
  <c r="Z4780" i="1"/>
  <c r="AB4780" i="1"/>
  <c r="F4780" i="1" s="1"/>
  <c r="G4780" i="1" s="1"/>
  <c r="AC4780" i="1"/>
  <c r="Z4781" i="1"/>
  <c r="AB4781" i="1"/>
  <c r="F4781" i="1" s="1"/>
  <c r="G4781" i="1" s="1"/>
  <c r="AC4781" i="1"/>
  <c r="Z4782" i="1"/>
  <c r="AB4782" i="1"/>
  <c r="F4782" i="1" s="1"/>
  <c r="G4782" i="1" s="1"/>
  <c r="AC4782" i="1"/>
  <c r="Z4783" i="1"/>
  <c r="AB4783" i="1"/>
  <c r="F4783" i="1" s="1"/>
  <c r="G4783" i="1" s="1"/>
  <c r="AC4783" i="1"/>
  <c r="Z4784" i="1"/>
  <c r="AB4784" i="1"/>
  <c r="F4784" i="1" s="1"/>
  <c r="G4784" i="1" s="1"/>
  <c r="AC4784" i="1"/>
  <c r="Z4785" i="1"/>
  <c r="AB4785" i="1"/>
  <c r="F4785" i="1" s="1"/>
  <c r="G4785" i="1" s="1"/>
  <c r="AC4785" i="1"/>
  <c r="Z4786" i="1"/>
  <c r="AB4786" i="1"/>
  <c r="F4786" i="1" s="1"/>
  <c r="G4786" i="1" s="1"/>
  <c r="AC4786" i="1"/>
  <c r="Z4787" i="1"/>
  <c r="AB4787" i="1"/>
  <c r="F4787" i="1" s="1"/>
  <c r="G4787" i="1" s="1"/>
  <c r="AC4787" i="1"/>
  <c r="Z4788" i="1"/>
  <c r="AB4788" i="1"/>
  <c r="F4788" i="1" s="1"/>
  <c r="G4788" i="1" s="1"/>
  <c r="AC4788" i="1"/>
  <c r="Z4789" i="1"/>
  <c r="AB4789" i="1"/>
  <c r="F4789" i="1" s="1"/>
  <c r="G4789" i="1" s="1"/>
  <c r="AC4789" i="1"/>
  <c r="Y4790" i="1"/>
  <c r="Z4790" i="1"/>
  <c r="AB4790" i="1"/>
  <c r="F4790" i="1" s="1"/>
  <c r="G4790" i="1" s="1"/>
  <c r="AC4790" i="1"/>
  <c r="Z4791" i="1"/>
  <c r="AA4791" i="1"/>
  <c r="AB4791" i="1"/>
  <c r="F4791" i="1" s="1"/>
  <c r="G4791" i="1" s="1"/>
  <c r="AC4791" i="1"/>
  <c r="Z4792" i="1"/>
  <c r="AB4792" i="1"/>
  <c r="F4792" i="1" s="1"/>
  <c r="G4792" i="1" s="1"/>
  <c r="AC4792" i="1"/>
  <c r="Z4793" i="1"/>
  <c r="AB4793" i="1"/>
  <c r="F4793" i="1" s="1"/>
  <c r="G4793" i="1" s="1"/>
  <c r="AC4793" i="1"/>
  <c r="Y4794" i="1"/>
  <c r="Z4794" i="1"/>
  <c r="AB4794" i="1"/>
  <c r="F4794" i="1" s="1"/>
  <c r="G4794" i="1" s="1"/>
  <c r="AC4794" i="1"/>
  <c r="Z4795" i="1"/>
  <c r="AB4795" i="1"/>
  <c r="F4795" i="1" s="1"/>
  <c r="G4795" i="1" s="1"/>
  <c r="AC4795" i="1"/>
  <c r="Z4796" i="1"/>
  <c r="AB4796" i="1"/>
  <c r="F4796" i="1" s="1"/>
  <c r="G4796" i="1" s="1"/>
  <c r="AC4796" i="1"/>
  <c r="Z4797" i="1"/>
  <c r="AB4797" i="1"/>
  <c r="F4797" i="1" s="1"/>
  <c r="G4797" i="1" s="1"/>
  <c r="AC4797" i="1"/>
  <c r="Z4798" i="1"/>
  <c r="AB4798" i="1"/>
  <c r="F4798" i="1" s="1"/>
  <c r="G4798" i="1" s="1"/>
  <c r="AC4798" i="1"/>
  <c r="Z4799" i="1"/>
  <c r="AB4799" i="1"/>
  <c r="F4799" i="1" s="1"/>
  <c r="G4799" i="1" s="1"/>
  <c r="AC4799" i="1"/>
  <c r="Z4800" i="1"/>
  <c r="AB4800" i="1"/>
  <c r="F4800" i="1" s="1"/>
  <c r="G4800" i="1" s="1"/>
  <c r="AC4800" i="1"/>
  <c r="Y4801" i="1"/>
  <c r="Z4801" i="1"/>
  <c r="AA4801" i="1"/>
  <c r="AB4801" i="1"/>
  <c r="F4801" i="1" s="1"/>
  <c r="G4801" i="1" s="1"/>
  <c r="AC4801" i="1"/>
  <c r="Z4802" i="1"/>
  <c r="AB4802" i="1"/>
  <c r="F4802" i="1" s="1"/>
  <c r="G4802" i="1" s="1"/>
  <c r="AC4802" i="1"/>
  <c r="Z4803" i="1"/>
  <c r="AB4803" i="1"/>
  <c r="F4803" i="1" s="1"/>
  <c r="G4803" i="1" s="1"/>
  <c r="AC4803" i="1"/>
  <c r="Z4804" i="1"/>
  <c r="AB4804" i="1"/>
  <c r="F4804" i="1" s="1"/>
  <c r="G4804" i="1" s="1"/>
  <c r="AC4804" i="1"/>
  <c r="Y4805" i="1"/>
  <c r="Z4805" i="1"/>
  <c r="AA4805" i="1"/>
  <c r="AB4805" i="1"/>
  <c r="F4805" i="1" s="1"/>
  <c r="G4805" i="1" s="1"/>
  <c r="AC4805" i="1"/>
  <c r="Z4806" i="1"/>
  <c r="AB4806" i="1"/>
  <c r="F4806" i="1" s="1"/>
  <c r="G4806" i="1" s="1"/>
  <c r="AC4806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724" i="1"/>
  <c r="V4724" i="1"/>
  <c r="Y4724" i="1"/>
  <c r="Z4724" i="1"/>
  <c r="AA4724" i="1"/>
  <c r="AB4724" i="1"/>
  <c r="F4724" i="1" s="1"/>
  <c r="G4724" i="1" s="1"/>
  <c r="AC4724" i="1"/>
  <c r="Z4723" i="1"/>
  <c r="AB4723" i="1"/>
  <c r="F4723" i="1" s="1"/>
  <c r="G4723" i="1" s="1"/>
  <c r="AC4723" i="1"/>
  <c r="V4723" i="1"/>
  <c r="L4723" i="1"/>
  <c r="AA4693" i="1"/>
  <c r="AA4634" i="1"/>
  <c r="AA4631" i="1"/>
  <c r="AA4605" i="1"/>
  <c r="Z4721" i="1"/>
  <c r="AB4721" i="1"/>
  <c r="F4721" i="1" s="1"/>
  <c r="G4721" i="1" s="1"/>
  <c r="AC4721" i="1"/>
  <c r="Z4722" i="1"/>
  <c r="AB4722" i="1"/>
  <c r="F4722" i="1" s="1"/>
  <c r="G4722" i="1" s="1"/>
  <c r="AC4722" i="1"/>
  <c r="V4721" i="1"/>
  <c r="V4722" i="1"/>
  <c r="L4722" i="1"/>
  <c r="L4721" i="1"/>
  <c r="L4712" i="1"/>
  <c r="V4712" i="1"/>
  <c r="Z4712" i="1"/>
  <c r="AB4712" i="1"/>
  <c r="F4712" i="1" s="1"/>
  <c r="G4712" i="1" s="1"/>
  <c r="AC4712" i="1"/>
  <c r="L4710" i="1"/>
  <c r="V4710" i="1"/>
  <c r="Z4710" i="1"/>
  <c r="AB4710" i="1"/>
  <c r="F4710" i="1" s="1"/>
  <c r="G4710" i="1" s="1"/>
  <c r="AC4710" i="1"/>
  <c r="Y4644" i="1"/>
  <c r="L77" i="1"/>
  <c r="V77" i="1"/>
  <c r="X77" i="1"/>
  <c r="AA77" i="1" s="1"/>
  <c r="Z77" i="1"/>
  <c r="AB77" i="1"/>
  <c r="F77" i="1" s="1"/>
  <c r="G77" i="1" s="1"/>
  <c r="AC77" i="1"/>
  <c r="Y4782" i="1" l="1"/>
  <c r="Y4772" i="1"/>
  <c r="AA4732" i="1"/>
  <c r="AA4796" i="1"/>
  <c r="Y4778" i="1"/>
  <c r="Y4764" i="1"/>
  <c r="Y4712" i="1"/>
  <c r="AA4786" i="1"/>
  <c r="AA4800" i="1"/>
  <c r="Y4745" i="1"/>
  <c r="AA4741" i="1"/>
  <c r="AA4728" i="1"/>
  <c r="Y4749" i="1"/>
  <c r="AA4736" i="1"/>
  <c r="Y4802" i="1"/>
  <c r="Y4739" i="1"/>
  <c r="AA4797" i="1"/>
  <c r="Y4787" i="1"/>
  <c r="AA4733" i="1"/>
  <c r="AA4746" i="1"/>
  <c r="Y4799" i="1"/>
  <c r="Y4795" i="1"/>
  <c r="AA4779" i="1"/>
  <c r="Y4735" i="1"/>
  <c r="Y4731" i="1"/>
  <c r="AA4813" i="1"/>
  <c r="AA4815" i="1"/>
  <c r="Y4781" i="1"/>
  <c r="AA4770" i="1"/>
  <c r="Y4753" i="1"/>
  <c r="AA4723" i="1"/>
  <c r="Y4804" i="1"/>
  <c r="Y4789" i="1"/>
  <c r="Y4785" i="1"/>
  <c r="AA4822" i="1"/>
  <c r="AA4820" i="1"/>
  <c r="AA4814" i="1"/>
  <c r="AA4821" i="1"/>
  <c r="Y4819" i="1"/>
  <c r="AA4818" i="1"/>
  <c r="Y4817" i="1"/>
  <c r="AA4816" i="1"/>
  <c r="Y4721" i="1"/>
  <c r="AA4806" i="1"/>
  <c r="AA4792" i="1"/>
  <c r="Y4783" i="1"/>
  <c r="AA4774" i="1"/>
  <c r="AA4767" i="1"/>
  <c r="AA4758" i="1"/>
  <c r="Y4750" i="1"/>
  <c r="AA4742" i="1"/>
  <c r="Y4737" i="1"/>
  <c r="AA4729" i="1"/>
  <c r="AA4725" i="1"/>
  <c r="Y4759" i="1"/>
  <c r="Y4769" i="1"/>
  <c r="AA4734" i="1"/>
  <c r="Y4710" i="1"/>
  <c r="AA4722" i="1"/>
  <c r="AA4793" i="1"/>
  <c r="AA4784" i="1"/>
  <c r="AA4775" i="1"/>
  <c r="AA4738" i="1"/>
  <c r="AA4730" i="1"/>
  <c r="AA4798" i="1"/>
  <c r="AA4788" i="1"/>
  <c r="AA4780" i="1"/>
  <c r="Y4544" i="1"/>
  <c r="Y4747" i="1"/>
  <c r="Y4803" i="1"/>
  <c r="Y4751" i="1"/>
  <c r="Y4743" i="1"/>
  <c r="Y4726" i="1"/>
  <c r="AA4727" i="1"/>
  <c r="AA3667" i="1"/>
  <c r="Y77" i="1"/>
  <c r="Y4709" i="1"/>
  <c r="Z4709" i="1"/>
  <c r="AA4709" i="1"/>
  <c r="AB4709" i="1"/>
  <c r="F4709" i="1" s="1"/>
  <c r="G4709" i="1" s="1"/>
  <c r="AC4709" i="1"/>
  <c r="Y4711" i="1"/>
  <c r="Z4711" i="1"/>
  <c r="AA4711" i="1"/>
  <c r="AB4711" i="1"/>
  <c r="F4711" i="1" s="1"/>
  <c r="G4711" i="1" s="1"/>
  <c r="AC4711" i="1"/>
  <c r="Y4713" i="1"/>
  <c r="Z4713" i="1"/>
  <c r="AA4713" i="1"/>
  <c r="AB4713" i="1"/>
  <c r="F4713" i="1" s="1"/>
  <c r="G4713" i="1" s="1"/>
  <c r="AC4713" i="1"/>
  <c r="Y4714" i="1"/>
  <c r="Z4714" i="1"/>
  <c r="AA4714" i="1"/>
  <c r="AB4714" i="1"/>
  <c r="F4714" i="1" s="1"/>
  <c r="G4714" i="1" s="1"/>
  <c r="AC4714" i="1"/>
  <c r="Y4715" i="1"/>
  <c r="Z4715" i="1"/>
  <c r="AA4715" i="1"/>
  <c r="AB4715" i="1"/>
  <c r="F4715" i="1" s="1"/>
  <c r="G4715" i="1" s="1"/>
  <c r="AC4715" i="1"/>
  <c r="Y4716" i="1"/>
  <c r="Z4716" i="1"/>
  <c r="AA4716" i="1"/>
  <c r="AB4716" i="1"/>
  <c r="F4716" i="1" s="1"/>
  <c r="G4716" i="1" s="1"/>
  <c r="AC4716" i="1"/>
  <c r="Y4717" i="1"/>
  <c r="Z4717" i="1"/>
  <c r="AA4717" i="1"/>
  <c r="AB4717" i="1"/>
  <c r="F4717" i="1" s="1"/>
  <c r="G4717" i="1" s="1"/>
  <c r="AC4717" i="1"/>
  <c r="Y4718" i="1"/>
  <c r="Z4718" i="1"/>
  <c r="AA4718" i="1"/>
  <c r="AB4718" i="1"/>
  <c r="F4718" i="1" s="1"/>
  <c r="G4718" i="1" s="1"/>
  <c r="AC4718" i="1"/>
  <c r="Y4719" i="1"/>
  <c r="Z4719" i="1"/>
  <c r="AA4719" i="1"/>
  <c r="AB4719" i="1"/>
  <c r="F4719" i="1" s="1"/>
  <c r="G4719" i="1" s="1"/>
  <c r="AC4719" i="1"/>
  <c r="Y4720" i="1"/>
  <c r="Z4720" i="1"/>
  <c r="AA4720" i="1"/>
  <c r="AB4720" i="1"/>
  <c r="F4720" i="1" s="1"/>
  <c r="G4720" i="1" s="1"/>
  <c r="AC4720" i="1"/>
  <c r="V4709" i="1"/>
  <c r="V4711" i="1"/>
  <c r="V4713" i="1"/>
  <c r="V4714" i="1"/>
  <c r="V4715" i="1"/>
  <c r="V4716" i="1"/>
  <c r="V4717" i="1"/>
  <c r="V4718" i="1"/>
  <c r="V4719" i="1"/>
  <c r="V4720" i="1"/>
  <c r="L4718" i="1"/>
  <c r="L4719" i="1"/>
  <c r="L4720" i="1"/>
  <c r="L4717" i="1"/>
  <c r="L4716" i="1"/>
  <c r="L4715" i="1"/>
  <c r="L4714" i="1"/>
  <c r="L4713" i="1"/>
  <c r="L4711" i="1"/>
  <c r="L4709" i="1"/>
  <c r="V4708" i="1"/>
  <c r="Y4708" i="1"/>
  <c r="Z4708" i="1"/>
  <c r="AA4708" i="1"/>
  <c r="AB4708" i="1"/>
  <c r="F4708" i="1" s="1"/>
  <c r="G4708" i="1" s="1"/>
  <c r="AC4708" i="1"/>
  <c r="L4708" i="1"/>
  <c r="Y4704" i="1"/>
  <c r="Z4704" i="1"/>
  <c r="AA4704" i="1"/>
  <c r="AB4704" i="1"/>
  <c r="F4704" i="1" s="1"/>
  <c r="G4704" i="1" s="1"/>
  <c r="AC4704" i="1"/>
  <c r="Y4705" i="1"/>
  <c r="Z4705" i="1"/>
  <c r="AA4705" i="1"/>
  <c r="AB4705" i="1"/>
  <c r="F4705" i="1" s="1"/>
  <c r="G4705" i="1" s="1"/>
  <c r="AC4705" i="1"/>
  <c r="Y4706" i="1"/>
  <c r="Z4706" i="1"/>
  <c r="AA4706" i="1"/>
  <c r="AB4706" i="1"/>
  <c r="F4706" i="1" s="1"/>
  <c r="G4706" i="1" s="1"/>
  <c r="AC4706" i="1"/>
  <c r="Y4707" i="1"/>
  <c r="Z4707" i="1"/>
  <c r="AA4707" i="1"/>
  <c r="AB4707" i="1"/>
  <c r="F4707" i="1" s="1"/>
  <c r="G4707" i="1" s="1"/>
  <c r="AC4707" i="1"/>
  <c r="V4704" i="1"/>
  <c r="V4705" i="1"/>
  <c r="V4706" i="1"/>
  <c r="V4707" i="1"/>
  <c r="L4704" i="1"/>
  <c r="L4705" i="1"/>
  <c r="L4706" i="1"/>
  <c r="L4707" i="1"/>
  <c r="V4703" i="1"/>
  <c r="Y4703" i="1"/>
  <c r="Z4703" i="1"/>
  <c r="AA4703" i="1"/>
  <c r="AB4703" i="1"/>
  <c r="F4703" i="1" s="1"/>
  <c r="G4703" i="1" s="1"/>
  <c r="AC4703" i="1"/>
  <c r="L4703" i="1"/>
  <c r="V4702" i="1"/>
  <c r="Y4702" i="1"/>
  <c r="Z4702" i="1"/>
  <c r="AA4702" i="1"/>
  <c r="AB4702" i="1"/>
  <c r="F4702" i="1" s="1"/>
  <c r="G4702" i="1" s="1"/>
  <c r="AC4702" i="1"/>
  <c r="L4702" i="1"/>
  <c r="V4701" i="1"/>
  <c r="Y4701" i="1"/>
  <c r="Z4701" i="1"/>
  <c r="AA4701" i="1"/>
  <c r="AB4701" i="1"/>
  <c r="F4701" i="1" s="1"/>
  <c r="G4701" i="1" s="1"/>
  <c r="AC4701" i="1"/>
  <c r="Y4698" i="1"/>
  <c r="Z4698" i="1"/>
  <c r="AA4698" i="1"/>
  <c r="AB4698" i="1"/>
  <c r="F4698" i="1" s="1"/>
  <c r="G4698" i="1" s="1"/>
  <c r="AC4698" i="1"/>
  <c r="Y4699" i="1"/>
  <c r="Z4699" i="1"/>
  <c r="AA4699" i="1"/>
  <c r="AB4699" i="1"/>
  <c r="F4699" i="1" s="1"/>
  <c r="G4699" i="1" s="1"/>
  <c r="AC4699" i="1"/>
  <c r="Y4700" i="1"/>
  <c r="Z4700" i="1"/>
  <c r="AA4700" i="1"/>
  <c r="AB4700" i="1"/>
  <c r="F4700" i="1" s="1"/>
  <c r="G4700" i="1" s="1"/>
  <c r="AC4700" i="1"/>
  <c r="V4698" i="1"/>
  <c r="V4699" i="1"/>
  <c r="V4700" i="1"/>
  <c r="L4701" i="1"/>
  <c r="L4698" i="1"/>
  <c r="L4699" i="1"/>
  <c r="L4700" i="1"/>
  <c r="L3806" i="1"/>
  <c r="V3806" i="1"/>
  <c r="Y3806" i="1"/>
  <c r="Z3806" i="1"/>
  <c r="AB3806" i="1"/>
  <c r="F3806" i="1" s="1"/>
  <c r="G3806" i="1" s="1"/>
  <c r="AC3806" i="1"/>
  <c r="L3807" i="1"/>
  <c r="V3807" i="1"/>
  <c r="Y3807" i="1"/>
  <c r="Z3807" i="1"/>
  <c r="AB3807" i="1"/>
  <c r="F3807" i="1" s="1"/>
  <c r="G3807" i="1" s="1"/>
  <c r="AC3807" i="1"/>
  <c r="AA3807" i="1" l="1"/>
  <c r="AA3806" i="1"/>
  <c r="Y4696" i="1"/>
  <c r="Z4696" i="1"/>
  <c r="AA4696" i="1"/>
  <c r="AB4696" i="1"/>
  <c r="F4696" i="1" s="1"/>
  <c r="G4696" i="1" s="1"/>
  <c r="AC4696" i="1"/>
  <c r="Y4697" i="1"/>
  <c r="Z4697" i="1"/>
  <c r="AA4697" i="1"/>
  <c r="AB4697" i="1"/>
  <c r="F4697" i="1" s="1"/>
  <c r="G4697" i="1" s="1"/>
  <c r="AC4697" i="1"/>
  <c r="V4696" i="1"/>
  <c r="V4697" i="1"/>
  <c r="L4696" i="1"/>
  <c r="L4697" i="1"/>
  <c r="Y4693" i="1" l="1"/>
  <c r="Z4693" i="1"/>
  <c r="AB4693" i="1"/>
  <c r="F4693" i="1" s="1"/>
  <c r="G4693" i="1" s="1"/>
  <c r="AC4693" i="1"/>
  <c r="Y4694" i="1"/>
  <c r="Z4694" i="1"/>
  <c r="AA4694" i="1"/>
  <c r="AB4694" i="1"/>
  <c r="F4694" i="1" s="1"/>
  <c r="G4694" i="1" s="1"/>
  <c r="AC4694" i="1"/>
  <c r="Y4695" i="1"/>
  <c r="Z4695" i="1"/>
  <c r="AA4695" i="1"/>
  <c r="AB4695" i="1"/>
  <c r="F4695" i="1" s="1"/>
  <c r="G4695" i="1" s="1"/>
  <c r="AC4695" i="1"/>
  <c r="V4693" i="1"/>
  <c r="V4694" i="1"/>
  <c r="V4695" i="1"/>
  <c r="L4693" i="1"/>
  <c r="L4694" i="1"/>
  <c r="L4695" i="1"/>
  <c r="V4675" i="1"/>
  <c r="Y4675" i="1"/>
  <c r="Z4675" i="1"/>
  <c r="AA4675" i="1"/>
  <c r="AB4675" i="1"/>
  <c r="F4675" i="1" s="1"/>
  <c r="G4675" i="1" s="1"/>
  <c r="AC4675" i="1"/>
  <c r="V4676" i="1"/>
  <c r="Y4676" i="1"/>
  <c r="Z4676" i="1"/>
  <c r="AA4676" i="1"/>
  <c r="AB4676" i="1"/>
  <c r="F4676" i="1" s="1"/>
  <c r="G4676" i="1" s="1"/>
  <c r="AC4676" i="1"/>
  <c r="V4677" i="1"/>
  <c r="Y4677" i="1"/>
  <c r="Z4677" i="1"/>
  <c r="AA4677" i="1"/>
  <c r="AB4677" i="1"/>
  <c r="F4677" i="1" s="1"/>
  <c r="G4677" i="1" s="1"/>
  <c r="AC4677" i="1"/>
  <c r="V4678" i="1"/>
  <c r="Y4678" i="1"/>
  <c r="Z4678" i="1"/>
  <c r="AA4678" i="1"/>
  <c r="AB4678" i="1"/>
  <c r="F4678" i="1" s="1"/>
  <c r="G4678" i="1" s="1"/>
  <c r="AC4678" i="1"/>
  <c r="V4679" i="1"/>
  <c r="Y4679" i="1"/>
  <c r="Z4679" i="1"/>
  <c r="AA4679" i="1"/>
  <c r="AB4679" i="1"/>
  <c r="F4679" i="1" s="1"/>
  <c r="G4679" i="1" s="1"/>
  <c r="AC4679" i="1"/>
  <c r="V4680" i="1"/>
  <c r="Y4680" i="1"/>
  <c r="Z4680" i="1"/>
  <c r="AA4680" i="1"/>
  <c r="AB4680" i="1"/>
  <c r="F4680" i="1" s="1"/>
  <c r="G4680" i="1" s="1"/>
  <c r="AC4680" i="1"/>
  <c r="V4681" i="1"/>
  <c r="Y4681" i="1"/>
  <c r="Z4681" i="1"/>
  <c r="AA4681" i="1"/>
  <c r="AB4681" i="1"/>
  <c r="F4681" i="1" s="1"/>
  <c r="G4681" i="1" s="1"/>
  <c r="AC4681" i="1"/>
  <c r="V4682" i="1"/>
  <c r="Y4682" i="1"/>
  <c r="Z4682" i="1"/>
  <c r="AA4682" i="1"/>
  <c r="AB4682" i="1"/>
  <c r="F4682" i="1" s="1"/>
  <c r="G4682" i="1" s="1"/>
  <c r="AC4682" i="1"/>
  <c r="V4683" i="1"/>
  <c r="Y4683" i="1"/>
  <c r="Z4683" i="1"/>
  <c r="AA4683" i="1"/>
  <c r="AB4683" i="1"/>
  <c r="F4683" i="1" s="1"/>
  <c r="G4683" i="1" s="1"/>
  <c r="AC4683" i="1"/>
  <c r="V4684" i="1"/>
  <c r="Y4684" i="1"/>
  <c r="Z4684" i="1"/>
  <c r="AA4684" i="1"/>
  <c r="AB4684" i="1"/>
  <c r="F4684" i="1" s="1"/>
  <c r="G4684" i="1" s="1"/>
  <c r="AC4684" i="1"/>
  <c r="V4685" i="1"/>
  <c r="Y4685" i="1"/>
  <c r="Z4685" i="1"/>
  <c r="AA4685" i="1"/>
  <c r="AB4685" i="1"/>
  <c r="F4685" i="1" s="1"/>
  <c r="G4685" i="1" s="1"/>
  <c r="AC4685" i="1"/>
  <c r="V4686" i="1"/>
  <c r="Y4686" i="1"/>
  <c r="Z4686" i="1"/>
  <c r="AA4686" i="1"/>
  <c r="AB4686" i="1"/>
  <c r="F4686" i="1" s="1"/>
  <c r="G4686" i="1" s="1"/>
  <c r="AC4686" i="1"/>
  <c r="V4687" i="1"/>
  <c r="Y4687" i="1"/>
  <c r="Z4687" i="1"/>
  <c r="AA4687" i="1"/>
  <c r="AB4687" i="1"/>
  <c r="F4687" i="1" s="1"/>
  <c r="G4687" i="1" s="1"/>
  <c r="AC4687" i="1"/>
  <c r="V4688" i="1"/>
  <c r="Y4688" i="1"/>
  <c r="Z4688" i="1"/>
  <c r="AA4688" i="1"/>
  <c r="AB4688" i="1"/>
  <c r="F4688" i="1" s="1"/>
  <c r="G4688" i="1" s="1"/>
  <c r="AC4688" i="1"/>
  <c r="V4689" i="1"/>
  <c r="Y4689" i="1"/>
  <c r="Z4689" i="1"/>
  <c r="AA4689" i="1"/>
  <c r="AB4689" i="1"/>
  <c r="F4689" i="1" s="1"/>
  <c r="G4689" i="1" s="1"/>
  <c r="AC4689" i="1"/>
  <c r="V4690" i="1"/>
  <c r="Y4690" i="1"/>
  <c r="Z4690" i="1"/>
  <c r="AA4690" i="1"/>
  <c r="AB4690" i="1"/>
  <c r="F4690" i="1" s="1"/>
  <c r="G4690" i="1" s="1"/>
  <c r="AC4690" i="1"/>
  <c r="V4691" i="1"/>
  <c r="Y4691" i="1"/>
  <c r="Z4691" i="1"/>
  <c r="AA4691" i="1"/>
  <c r="AB4691" i="1"/>
  <c r="F4691" i="1" s="1"/>
  <c r="G4691" i="1" s="1"/>
  <c r="AC4691" i="1"/>
  <c r="V4692" i="1"/>
  <c r="Y4692" i="1"/>
  <c r="Z4692" i="1"/>
  <c r="AA4692" i="1"/>
  <c r="AB4692" i="1"/>
  <c r="F4692" i="1" s="1"/>
  <c r="G4692" i="1" s="1"/>
  <c r="AC4692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Y4674" i="1" l="1"/>
  <c r="Z4674" i="1"/>
  <c r="AA4674" i="1"/>
  <c r="AB4674" i="1"/>
  <c r="F4674" i="1" s="1"/>
  <c r="G4674" i="1" s="1"/>
  <c r="AC4674" i="1"/>
  <c r="V4674" i="1"/>
  <c r="Y4673" i="1"/>
  <c r="Z4673" i="1"/>
  <c r="AA4673" i="1"/>
  <c r="AB4673" i="1"/>
  <c r="F4673" i="1" s="1"/>
  <c r="G4673" i="1" s="1"/>
  <c r="AC4673" i="1"/>
  <c r="V4673" i="1"/>
  <c r="L4673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Y4559" i="1"/>
  <c r="Z4559" i="1"/>
  <c r="AA4559" i="1"/>
  <c r="AB4559" i="1"/>
  <c r="F4559" i="1" s="1"/>
  <c r="G4559" i="1" s="1"/>
  <c r="AC4559" i="1"/>
  <c r="Y4560" i="1"/>
  <c r="Z4560" i="1"/>
  <c r="AA4560" i="1"/>
  <c r="AB4560" i="1"/>
  <c r="F4560" i="1" s="1"/>
  <c r="G4560" i="1" s="1"/>
  <c r="AC4560" i="1"/>
  <c r="Y4561" i="1"/>
  <c r="Z4561" i="1"/>
  <c r="AA4561" i="1"/>
  <c r="AB4561" i="1"/>
  <c r="F4561" i="1" s="1"/>
  <c r="G4561" i="1" s="1"/>
  <c r="AC4561" i="1"/>
  <c r="Y4562" i="1"/>
  <c r="Z4562" i="1"/>
  <c r="AA4562" i="1"/>
  <c r="AB4562" i="1"/>
  <c r="F4562" i="1" s="1"/>
  <c r="G4562" i="1" s="1"/>
  <c r="AC4562" i="1"/>
  <c r="Y4563" i="1"/>
  <c r="Z4563" i="1"/>
  <c r="AA4563" i="1"/>
  <c r="AB4563" i="1"/>
  <c r="F4563" i="1" s="1"/>
  <c r="G4563" i="1" s="1"/>
  <c r="AC4563" i="1"/>
  <c r="Y4564" i="1"/>
  <c r="Z4564" i="1"/>
  <c r="AA4564" i="1"/>
  <c r="AB4564" i="1"/>
  <c r="F4564" i="1" s="1"/>
  <c r="G4564" i="1" s="1"/>
  <c r="AC4564" i="1"/>
  <c r="Y4565" i="1"/>
  <c r="Z4565" i="1"/>
  <c r="AA4565" i="1"/>
  <c r="AB4565" i="1"/>
  <c r="F4565" i="1" s="1"/>
  <c r="G4565" i="1" s="1"/>
  <c r="AC4565" i="1"/>
  <c r="Y4566" i="1"/>
  <c r="Z4566" i="1"/>
  <c r="AA4566" i="1"/>
  <c r="AB4566" i="1"/>
  <c r="F4566" i="1" s="1"/>
  <c r="G4566" i="1" s="1"/>
  <c r="AC4566" i="1"/>
  <c r="Y4567" i="1"/>
  <c r="Z4567" i="1"/>
  <c r="AA4567" i="1"/>
  <c r="AB4567" i="1"/>
  <c r="F4567" i="1" s="1"/>
  <c r="G4567" i="1" s="1"/>
  <c r="AC4567" i="1"/>
  <c r="Y4568" i="1"/>
  <c r="Z4568" i="1"/>
  <c r="AA4568" i="1"/>
  <c r="AB4568" i="1"/>
  <c r="F4568" i="1" s="1"/>
  <c r="G4568" i="1" s="1"/>
  <c r="AC4568" i="1"/>
  <c r="Y4569" i="1"/>
  <c r="Z4569" i="1"/>
  <c r="AA4569" i="1"/>
  <c r="AB4569" i="1"/>
  <c r="F4569" i="1" s="1"/>
  <c r="G4569" i="1" s="1"/>
  <c r="AC4569" i="1"/>
  <c r="Y4570" i="1"/>
  <c r="Z4570" i="1"/>
  <c r="AA4570" i="1"/>
  <c r="AB4570" i="1"/>
  <c r="F4570" i="1" s="1"/>
  <c r="G4570" i="1" s="1"/>
  <c r="AC4570" i="1"/>
  <c r="Y4571" i="1"/>
  <c r="Z4571" i="1"/>
  <c r="AA4571" i="1"/>
  <c r="AB4571" i="1"/>
  <c r="F4571" i="1" s="1"/>
  <c r="G4571" i="1" s="1"/>
  <c r="AC4571" i="1"/>
  <c r="Y4572" i="1"/>
  <c r="Z4572" i="1"/>
  <c r="AA4572" i="1"/>
  <c r="AB4572" i="1"/>
  <c r="F4572" i="1" s="1"/>
  <c r="G4572" i="1" s="1"/>
  <c r="AC4572" i="1"/>
  <c r="Y4573" i="1"/>
  <c r="Z4573" i="1"/>
  <c r="AA4573" i="1"/>
  <c r="AB4573" i="1"/>
  <c r="F4573" i="1" s="1"/>
  <c r="G4573" i="1" s="1"/>
  <c r="AC4573" i="1"/>
  <c r="Y4574" i="1"/>
  <c r="Z4574" i="1"/>
  <c r="AA4574" i="1"/>
  <c r="AB4574" i="1"/>
  <c r="F4574" i="1" s="1"/>
  <c r="G4574" i="1" s="1"/>
  <c r="AC4574" i="1"/>
  <c r="Y4575" i="1"/>
  <c r="Z4575" i="1"/>
  <c r="AA4575" i="1"/>
  <c r="AB4575" i="1"/>
  <c r="F4575" i="1" s="1"/>
  <c r="G4575" i="1" s="1"/>
  <c r="AC4575" i="1"/>
  <c r="Y4576" i="1"/>
  <c r="Z4576" i="1"/>
  <c r="AA4576" i="1"/>
  <c r="AB4576" i="1"/>
  <c r="F4576" i="1" s="1"/>
  <c r="G4576" i="1" s="1"/>
  <c r="AC4576" i="1"/>
  <c r="Y4577" i="1"/>
  <c r="Z4577" i="1"/>
  <c r="AA4577" i="1"/>
  <c r="AB4577" i="1"/>
  <c r="F4577" i="1" s="1"/>
  <c r="G4577" i="1" s="1"/>
  <c r="AC4577" i="1"/>
  <c r="Y4578" i="1"/>
  <c r="Z4578" i="1"/>
  <c r="AA4578" i="1"/>
  <c r="AB4578" i="1"/>
  <c r="F4578" i="1" s="1"/>
  <c r="G4578" i="1" s="1"/>
  <c r="AC4578" i="1"/>
  <c r="Y4579" i="1"/>
  <c r="Z4579" i="1"/>
  <c r="AA4579" i="1"/>
  <c r="AB4579" i="1"/>
  <c r="F4579" i="1" s="1"/>
  <c r="G4579" i="1" s="1"/>
  <c r="AC4579" i="1"/>
  <c r="Y4580" i="1"/>
  <c r="Z4580" i="1"/>
  <c r="AA4580" i="1"/>
  <c r="AB4580" i="1"/>
  <c r="F4580" i="1" s="1"/>
  <c r="G4580" i="1" s="1"/>
  <c r="AC4580" i="1"/>
  <c r="Y4581" i="1"/>
  <c r="Z4581" i="1"/>
  <c r="AA4581" i="1"/>
  <c r="AB4581" i="1"/>
  <c r="F4581" i="1" s="1"/>
  <c r="G4581" i="1" s="1"/>
  <c r="AC4581" i="1"/>
  <c r="Y4582" i="1"/>
  <c r="Z4582" i="1"/>
  <c r="AA4582" i="1"/>
  <c r="AB4582" i="1"/>
  <c r="F4582" i="1" s="1"/>
  <c r="G4582" i="1" s="1"/>
  <c r="AC4582" i="1"/>
  <c r="Y4583" i="1"/>
  <c r="Z4583" i="1"/>
  <c r="AA4583" i="1"/>
  <c r="AB4583" i="1"/>
  <c r="F4583" i="1" s="1"/>
  <c r="G4583" i="1" s="1"/>
  <c r="AC4583" i="1"/>
  <c r="Y4584" i="1"/>
  <c r="Z4584" i="1"/>
  <c r="AA4584" i="1"/>
  <c r="AB4584" i="1"/>
  <c r="F4584" i="1" s="1"/>
  <c r="G4584" i="1" s="1"/>
  <c r="AC4584" i="1"/>
  <c r="Y4585" i="1"/>
  <c r="Z4585" i="1"/>
  <c r="AA4585" i="1"/>
  <c r="AB4585" i="1"/>
  <c r="F4585" i="1" s="1"/>
  <c r="G4585" i="1" s="1"/>
  <c r="AC4585" i="1"/>
  <c r="Y4586" i="1"/>
  <c r="Z4586" i="1"/>
  <c r="AA4586" i="1"/>
  <c r="AB4586" i="1"/>
  <c r="F4586" i="1" s="1"/>
  <c r="G4586" i="1" s="1"/>
  <c r="AC4586" i="1"/>
  <c r="Y4587" i="1"/>
  <c r="Z4587" i="1"/>
  <c r="AA4587" i="1"/>
  <c r="AB4587" i="1"/>
  <c r="F4587" i="1" s="1"/>
  <c r="G4587" i="1" s="1"/>
  <c r="AC4587" i="1"/>
  <c r="Y4588" i="1"/>
  <c r="Z4588" i="1"/>
  <c r="AA4588" i="1"/>
  <c r="AB4588" i="1"/>
  <c r="F4588" i="1" s="1"/>
  <c r="G4588" i="1" s="1"/>
  <c r="AC4588" i="1"/>
  <c r="Y4589" i="1"/>
  <c r="Z4589" i="1"/>
  <c r="AA4589" i="1"/>
  <c r="AB4589" i="1"/>
  <c r="F4589" i="1" s="1"/>
  <c r="G4589" i="1" s="1"/>
  <c r="AC4589" i="1"/>
  <c r="Y4590" i="1"/>
  <c r="Z4590" i="1"/>
  <c r="AA4590" i="1"/>
  <c r="AB4590" i="1"/>
  <c r="F4590" i="1" s="1"/>
  <c r="G4590" i="1" s="1"/>
  <c r="AC4590" i="1"/>
  <c r="Y4591" i="1"/>
  <c r="Z4591" i="1"/>
  <c r="AA4591" i="1"/>
  <c r="AB4591" i="1"/>
  <c r="F4591" i="1" s="1"/>
  <c r="G4591" i="1" s="1"/>
  <c r="AC4591" i="1"/>
  <c r="Y4592" i="1"/>
  <c r="Z4592" i="1"/>
  <c r="AA4592" i="1"/>
  <c r="AB4592" i="1"/>
  <c r="F4592" i="1" s="1"/>
  <c r="G4592" i="1" s="1"/>
  <c r="AC4592" i="1"/>
  <c r="Y4593" i="1"/>
  <c r="Z4593" i="1"/>
  <c r="AA4593" i="1"/>
  <c r="AB4593" i="1"/>
  <c r="F4593" i="1" s="1"/>
  <c r="G4593" i="1" s="1"/>
  <c r="AC4593" i="1"/>
  <c r="Y4594" i="1"/>
  <c r="Z4594" i="1"/>
  <c r="AA4594" i="1"/>
  <c r="AB4594" i="1"/>
  <c r="F4594" i="1" s="1"/>
  <c r="G4594" i="1" s="1"/>
  <c r="AC4594" i="1"/>
  <c r="Y4595" i="1"/>
  <c r="Z4595" i="1"/>
  <c r="AA4595" i="1"/>
  <c r="AB4595" i="1"/>
  <c r="F4595" i="1" s="1"/>
  <c r="G4595" i="1" s="1"/>
  <c r="AC4595" i="1"/>
  <c r="Y4596" i="1"/>
  <c r="Z4596" i="1"/>
  <c r="AA4596" i="1"/>
  <c r="AB4596" i="1"/>
  <c r="F4596" i="1" s="1"/>
  <c r="G4596" i="1" s="1"/>
  <c r="AC4596" i="1"/>
  <c r="Y4597" i="1"/>
  <c r="Z4597" i="1"/>
  <c r="AA4597" i="1"/>
  <c r="AB4597" i="1"/>
  <c r="F4597" i="1" s="1"/>
  <c r="G4597" i="1" s="1"/>
  <c r="AC4597" i="1"/>
  <c r="Y4598" i="1"/>
  <c r="Z4598" i="1"/>
  <c r="AA4598" i="1"/>
  <c r="AB4598" i="1"/>
  <c r="F4598" i="1" s="1"/>
  <c r="G4598" i="1" s="1"/>
  <c r="AC4598" i="1"/>
  <c r="Y4599" i="1"/>
  <c r="Z4599" i="1"/>
  <c r="AA4599" i="1"/>
  <c r="AB4599" i="1"/>
  <c r="F4599" i="1" s="1"/>
  <c r="G4599" i="1" s="1"/>
  <c r="AC4599" i="1"/>
  <c r="Y4600" i="1"/>
  <c r="Z4600" i="1"/>
  <c r="AA4600" i="1"/>
  <c r="AB4600" i="1"/>
  <c r="F4600" i="1" s="1"/>
  <c r="G4600" i="1" s="1"/>
  <c r="AC4600" i="1"/>
  <c r="Y4601" i="1"/>
  <c r="Z4601" i="1"/>
  <c r="AA4601" i="1"/>
  <c r="AB4601" i="1"/>
  <c r="F4601" i="1" s="1"/>
  <c r="G4601" i="1" s="1"/>
  <c r="AC4601" i="1"/>
  <c r="Y4602" i="1"/>
  <c r="Z4602" i="1"/>
  <c r="AA4602" i="1"/>
  <c r="AB4602" i="1"/>
  <c r="F4602" i="1" s="1"/>
  <c r="G4602" i="1" s="1"/>
  <c r="AC4602" i="1"/>
  <c r="Y4603" i="1"/>
  <c r="Z4603" i="1"/>
  <c r="AA4603" i="1"/>
  <c r="AB4603" i="1"/>
  <c r="F4603" i="1" s="1"/>
  <c r="G4603" i="1" s="1"/>
  <c r="AC4603" i="1"/>
  <c r="Y4604" i="1"/>
  <c r="Z4604" i="1"/>
  <c r="AA4604" i="1"/>
  <c r="AB4604" i="1"/>
  <c r="F4604" i="1" s="1"/>
  <c r="G4604" i="1" s="1"/>
  <c r="AC4604" i="1"/>
  <c r="Y4605" i="1"/>
  <c r="Z4605" i="1"/>
  <c r="AB4605" i="1"/>
  <c r="F4605" i="1" s="1"/>
  <c r="G4605" i="1" s="1"/>
  <c r="AC4605" i="1"/>
  <c r="Y4606" i="1"/>
  <c r="Z4606" i="1"/>
  <c r="AA4606" i="1"/>
  <c r="AB4606" i="1"/>
  <c r="F4606" i="1" s="1"/>
  <c r="G4606" i="1" s="1"/>
  <c r="AC4606" i="1"/>
  <c r="Y4607" i="1"/>
  <c r="Z4607" i="1"/>
  <c r="AA4607" i="1"/>
  <c r="AB4607" i="1"/>
  <c r="F4607" i="1" s="1"/>
  <c r="G4607" i="1" s="1"/>
  <c r="AC4607" i="1"/>
  <c r="Y4608" i="1"/>
  <c r="Z4608" i="1"/>
  <c r="AA4608" i="1"/>
  <c r="AB4608" i="1"/>
  <c r="F4608" i="1" s="1"/>
  <c r="G4608" i="1" s="1"/>
  <c r="AC4608" i="1"/>
  <c r="Y4609" i="1"/>
  <c r="Z4609" i="1"/>
  <c r="AA4609" i="1"/>
  <c r="AB4609" i="1"/>
  <c r="F4609" i="1" s="1"/>
  <c r="G4609" i="1" s="1"/>
  <c r="AC4609" i="1"/>
  <c r="Y4610" i="1"/>
  <c r="Z4610" i="1"/>
  <c r="AA4610" i="1"/>
  <c r="AB4610" i="1"/>
  <c r="F4610" i="1" s="1"/>
  <c r="G4610" i="1" s="1"/>
  <c r="AC4610" i="1"/>
  <c r="Y4611" i="1"/>
  <c r="Z4611" i="1"/>
  <c r="AA4611" i="1"/>
  <c r="AB4611" i="1"/>
  <c r="F4611" i="1" s="1"/>
  <c r="G4611" i="1" s="1"/>
  <c r="AC4611" i="1"/>
  <c r="Y4612" i="1"/>
  <c r="Z4612" i="1"/>
  <c r="AA4612" i="1"/>
  <c r="AB4612" i="1"/>
  <c r="F4612" i="1" s="1"/>
  <c r="G4612" i="1" s="1"/>
  <c r="AC4612" i="1"/>
  <c r="Y4613" i="1"/>
  <c r="Z4613" i="1"/>
  <c r="AA4613" i="1"/>
  <c r="AB4613" i="1"/>
  <c r="F4613" i="1" s="1"/>
  <c r="G4613" i="1" s="1"/>
  <c r="AC4613" i="1"/>
  <c r="Y4614" i="1"/>
  <c r="Z4614" i="1"/>
  <c r="AA4614" i="1"/>
  <c r="AB4614" i="1"/>
  <c r="F4614" i="1" s="1"/>
  <c r="G4614" i="1" s="1"/>
  <c r="AC4614" i="1"/>
  <c r="Y4615" i="1"/>
  <c r="Z4615" i="1"/>
  <c r="AA4615" i="1"/>
  <c r="AB4615" i="1"/>
  <c r="F4615" i="1" s="1"/>
  <c r="G4615" i="1" s="1"/>
  <c r="AC4615" i="1"/>
  <c r="Y4616" i="1"/>
  <c r="Z4616" i="1"/>
  <c r="AA4616" i="1"/>
  <c r="AB4616" i="1"/>
  <c r="F4616" i="1" s="1"/>
  <c r="G4616" i="1" s="1"/>
  <c r="AC4616" i="1"/>
  <c r="Y4617" i="1"/>
  <c r="Z4617" i="1"/>
  <c r="AA4617" i="1"/>
  <c r="AB4617" i="1"/>
  <c r="F4617" i="1" s="1"/>
  <c r="G4617" i="1" s="1"/>
  <c r="AC4617" i="1"/>
  <c r="Y4618" i="1"/>
  <c r="Z4618" i="1"/>
  <c r="AA4618" i="1"/>
  <c r="AB4618" i="1"/>
  <c r="F4618" i="1" s="1"/>
  <c r="G4618" i="1" s="1"/>
  <c r="AC4618" i="1"/>
  <c r="Y4619" i="1"/>
  <c r="Z4619" i="1"/>
  <c r="AA4619" i="1"/>
  <c r="AB4619" i="1"/>
  <c r="F4619" i="1" s="1"/>
  <c r="G4619" i="1" s="1"/>
  <c r="AC4619" i="1"/>
  <c r="Y4620" i="1"/>
  <c r="Z4620" i="1"/>
  <c r="AA4620" i="1"/>
  <c r="AB4620" i="1"/>
  <c r="F4620" i="1" s="1"/>
  <c r="G4620" i="1" s="1"/>
  <c r="AC4620" i="1"/>
  <c r="Y4621" i="1"/>
  <c r="Z4621" i="1"/>
  <c r="AA4621" i="1"/>
  <c r="AB4621" i="1"/>
  <c r="F4621" i="1" s="1"/>
  <c r="G4621" i="1" s="1"/>
  <c r="AC4621" i="1"/>
  <c r="Y4622" i="1"/>
  <c r="Z4622" i="1"/>
  <c r="AA4622" i="1"/>
  <c r="AB4622" i="1"/>
  <c r="F4622" i="1" s="1"/>
  <c r="G4622" i="1" s="1"/>
  <c r="AC4622" i="1"/>
  <c r="Y4623" i="1"/>
  <c r="Z4623" i="1"/>
  <c r="AA4623" i="1"/>
  <c r="AB4623" i="1"/>
  <c r="F4623" i="1" s="1"/>
  <c r="G4623" i="1" s="1"/>
  <c r="AC4623" i="1"/>
  <c r="Y4624" i="1"/>
  <c r="Z4624" i="1"/>
  <c r="AA4624" i="1"/>
  <c r="AB4624" i="1"/>
  <c r="F4624" i="1" s="1"/>
  <c r="G4624" i="1" s="1"/>
  <c r="AC4624" i="1"/>
  <c r="Y4625" i="1"/>
  <c r="Z4625" i="1"/>
  <c r="AA4625" i="1"/>
  <c r="AB4625" i="1"/>
  <c r="F4625" i="1" s="1"/>
  <c r="G4625" i="1" s="1"/>
  <c r="AC4625" i="1"/>
  <c r="Y4626" i="1"/>
  <c r="Z4626" i="1"/>
  <c r="AA4626" i="1"/>
  <c r="AB4626" i="1"/>
  <c r="F4626" i="1" s="1"/>
  <c r="G4626" i="1" s="1"/>
  <c r="AC4626" i="1"/>
  <c r="Y4627" i="1"/>
  <c r="Z4627" i="1"/>
  <c r="AA4627" i="1"/>
  <c r="AB4627" i="1"/>
  <c r="F4627" i="1" s="1"/>
  <c r="G4627" i="1" s="1"/>
  <c r="AC4627" i="1"/>
  <c r="Y4628" i="1"/>
  <c r="Z4628" i="1"/>
  <c r="AA4628" i="1"/>
  <c r="AB4628" i="1"/>
  <c r="F4628" i="1" s="1"/>
  <c r="G4628" i="1" s="1"/>
  <c r="AC4628" i="1"/>
  <c r="Y4629" i="1"/>
  <c r="Z4629" i="1"/>
  <c r="AA4629" i="1"/>
  <c r="AB4629" i="1"/>
  <c r="F4629" i="1" s="1"/>
  <c r="G4629" i="1" s="1"/>
  <c r="AC4629" i="1"/>
  <c r="Y4630" i="1"/>
  <c r="Z4630" i="1"/>
  <c r="AA4630" i="1"/>
  <c r="AB4630" i="1"/>
  <c r="F4630" i="1" s="1"/>
  <c r="G4630" i="1" s="1"/>
  <c r="AC4630" i="1"/>
  <c r="Y4631" i="1"/>
  <c r="Z4631" i="1"/>
  <c r="AB4631" i="1"/>
  <c r="F4631" i="1" s="1"/>
  <c r="G4631" i="1" s="1"/>
  <c r="AC4631" i="1"/>
  <c r="Y4632" i="1"/>
  <c r="Z4632" i="1"/>
  <c r="AA4632" i="1"/>
  <c r="AB4632" i="1"/>
  <c r="F4632" i="1" s="1"/>
  <c r="G4632" i="1" s="1"/>
  <c r="AC4632" i="1"/>
  <c r="Y4633" i="1"/>
  <c r="Z4633" i="1"/>
  <c r="AA4633" i="1"/>
  <c r="AB4633" i="1"/>
  <c r="F4633" i="1" s="1"/>
  <c r="G4633" i="1" s="1"/>
  <c r="AC4633" i="1"/>
  <c r="Y4634" i="1"/>
  <c r="Z4634" i="1"/>
  <c r="AB4634" i="1"/>
  <c r="F4634" i="1" s="1"/>
  <c r="G4634" i="1" s="1"/>
  <c r="AC4634" i="1"/>
  <c r="Y4635" i="1"/>
  <c r="Z4635" i="1"/>
  <c r="AA4635" i="1"/>
  <c r="AB4635" i="1"/>
  <c r="F4635" i="1" s="1"/>
  <c r="G4635" i="1" s="1"/>
  <c r="AC4635" i="1"/>
  <c r="Y4636" i="1"/>
  <c r="Z4636" i="1"/>
  <c r="AA4636" i="1"/>
  <c r="AB4636" i="1"/>
  <c r="F4636" i="1" s="1"/>
  <c r="G4636" i="1" s="1"/>
  <c r="AC4636" i="1"/>
  <c r="Y4637" i="1"/>
  <c r="Z4637" i="1"/>
  <c r="AA4637" i="1"/>
  <c r="AB4637" i="1"/>
  <c r="F4637" i="1" s="1"/>
  <c r="G4637" i="1" s="1"/>
  <c r="AC4637" i="1"/>
  <c r="Y4638" i="1"/>
  <c r="Z4638" i="1"/>
  <c r="AA4638" i="1"/>
  <c r="AB4638" i="1"/>
  <c r="F4638" i="1" s="1"/>
  <c r="G4638" i="1" s="1"/>
  <c r="AC4638" i="1"/>
  <c r="Y4639" i="1"/>
  <c r="Z4639" i="1"/>
  <c r="AA4639" i="1"/>
  <c r="AB4639" i="1"/>
  <c r="F4639" i="1" s="1"/>
  <c r="G4639" i="1" s="1"/>
  <c r="AC4639" i="1"/>
  <c r="Y4640" i="1"/>
  <c r="Z4640" i="1"/>
  <c r="AA4640" i="1"/>
  <c r="AB4640" i="1"/>
  <c r="F4640" i="1" s="1"/>
  <c r="G4640" i="1" s="1"/>
  <c r="AC4640" i="1"/>
  <c r="Y4641" i="1"/>
  <c r="Z4641" i="1"/>
  <c r="AA4641" i="1"/>
  <c r="AB4641" i="1"/>
  <c r="F4641" i="1" s="1"/>
  <c r="G4641" i="1" s="1"/>
  <c r="AC4641" i="1"/>
  <c r="Y4642" i="1"/>
  <c r="Z4642" i="1"/>
  <c r="AA4642" i="1"/>
  <c r="AB4642" i="1"/>
  <c r="F4642" i="1" s="1"/>
  <c r="G4642" i="1" s="1"/>
  <c r="AC4642" i="1"/>
  <c r="Y4643" i="1"/>
  <c r="Z4643" i="1"/>
  <c r="AA4643" i="1"/>
  <c r="AB4643" i="1"/>
  <c r="F4643" i="1" s="1"/>
  <c r="G4643" i="1" s="1"/>
  <c r="AC4643" i="1"/>
  <c r="Z4644" i="1"/>
  <c r="AA4644" i="1"/>
  <c r="AB4644" i="1"/>
  <c r="F4644" i="1" s="1"/>
  <c r="G4644" i="1" s="1"/>
  <c r="AC4644" i="1"/>
  <c r="Y4645" i="1"/>
  <c r="Z4645" i="1"/>
  <c r="AA4645" i="1"/>
  <c r="AB4645" i="1"/>
  <c r="F4645" i="1" s="1"/>
  <c r="G4645" i="1" s="1"/>
  <c r="AC4645" i="1"/>
  <c r="Y4646" i="1"/>
  <c r="Z4646" i="1"/>
  <c r="AA4646" i="1"/>
  <c r="AB4646" i="1"/>
  <c r="F4646" i="1" s="1"/>
  <c r="G4646" i="1" s="1"/>
  <c r="AC4646" i="1"/>
  <c r="Y4647" i="1"/>
  <c r="Z4647" i="1"/>
  <c r="AA4647" i="1"/>
  <c r="AB4647" i="1"/>
  <c r="F4647" i="1" s="1"/>
  <c r="G4647" i="1" s="1"/>
  <c r="AC4647" i="1"/>
  <c r="Y4648" i="1"/>
  <c r="Z4648" i="1"/>
  <c r="AA4648" i="1"/>
  <c r="AB4648" i="1"/>
  <c r="F4648" i="1" s="1"/>
  <c r="G4648" i="1" s="1"/>
  <c r="AC4648" i="1"/>
  <c r="Y4649" i="1"/>
  <c r="Z4649" i="1"/>
  <c r="AA4649" i="1"/>
  <c r="AB4649" i="1"/>
  <c r="F4649" i="1" s="1"/>
  <c r="G4649" i="1" s="1"/>
  <c r="AC4649" i="1"/>
  <c r="Y4650" i="1"/>
  <c r="Z4650" i="1"/>
  <c r="AA4650" i="1"/>
  <c r="AB4650" i="1"/>
  <c r="F4650" i="1" s="1"/>
  <c r="G4650" i="1" s="1"/>
  <c r="AC4650" i="1"/>
  <c r="Y4651" i="1"/>
  <c r="Z4651" i="1"/>
  <c r="AA4651" i="1"/>
  <c r="AB4651" i="1"/>
  <c r="F4651" i="1" s="1"/>
  <c r="G4651" i="1" s="1"/>
  <c r="AC4651" i="1"/>
  <c r="Y4652" i="1"/>
  <c r="Z4652" i="1"/>
  <c r="AA4652" i="1"/>
  <c r="AB4652" i="1"/>
  <c r="F4652" i="1" s="1"/>
  <c r="G4652" i="1" s="1"/>
  <c r="AC4652" i="1"/>
  <c r="Y4653" i="1"/>
  <c r="Z4653" i="1"/>
  <c r="AA4653" i="1"/>
  <c r="AB4653" i="1"/>
  <c r="F4653" i="1" s="1"/>
  <c r="G4653" i="1" s="1"/>
  <c r="AC4653" i="1"/>
  <c r="Y4655" i="1"/>
  <c r="Z4655" i="1"/>
  <c r="AA4655" i="1"/>
  <c r="AB4655" i="1"/>
  <c r="F4655" i="1" s="1"/>
  <c r="G4655" i="1" s="1"/>
  <c r="AC4655" i="1"/>
  <c r="Y4656" i="1"/>
  <c r="Z4656" i="1"/>
  <c r="AA4656" i="1"/>
  <c r="AB4656" i="1"/>
  <c r="F4656" i="1" s="1"/>
  <c r="G4656" i="1" s="1"/>
  <c r="AC4656" i="1"/>
  <c r="Y4657" i="1"/>
  <c r="Z4657" i="1"/>
  <c r="AA4657" i="1"/>
  <c r="AB4657" i="1"/>
  <c r="F4657" i="1" s="1"/>
  <c r="G4657" i="1" s="1"/>
  <c r="AC4657" i="1"/>
  <c r="Y4658" i="1"/>
  <c r="Z4658" i="1"/>
  <c r="AA4658" i="1"/>
  <c r="AB4658" i="1"/>
  <c r="F4658" i="1" s="1"/>
  <c r="G4658" i="1" s="1"/>
  <c r="AC4658" i="1"/>
  <c r="Y4659" i="1"/>
  <c r="Z4659" i="1"/>
  <c r="AA4659" i="1"/>
  <c r="AB4659" i="1"/>
  <c r="F4659" i="1" s="1"/>
  <c r="G4659" i="1" s="1"/>
  <c r="AC4659" i="1"/>
  <c r="Y4660" i="1"/>
  <c r="Z4660" i="1"/>
  <c r="AA4660" i="1"/>
  <c r="AB4660" i="1"/>
  <c r="F4660" i="1" s="1"/>
  <c r="G4660" i="1" s="1"/>
  <c r="AC4660" i="1"/>
  <c r="Y4661" i="1"/>
  <c r="Z4661" i="1"/>
  <c r="AA4661" i="1"/>
  <c r="AB4661" i="1"/>
  <c r="F4661" i="1" s="1"/>
  <c r="G4661" i="1" s="1"/>
  <c r="AC4661" i="1"/>
  <c r="Y4662" i="1"/>
  <c r="Z4662" i="1"/>
  <c r="AA4662" i="1"/>
  <c r="AB4662" i="1"/>
  <c r="F4662" i="1" s="1"/>
  <c r="G4662" i="1" s="1"/>
  <c r="AC4662" i="1"/>
  <c r="Y4663" i="1"/>
  <c r="Z4663" i="1"/>
  <c r="AA4663" i="1"/>
  <c r="AB4663" i="1"/>
  <c r="F4663" i="1" s="1"/>
  <c r="G4663" i="1" s="1"/>
  <c r="AC4663" i="1"/>
  <c r="Y4664" i="1"/>
  <c r="Z4664" i="1"/>
  <c r="AA4664" i="1"/>
  <c r="AB4664" i="1"/>
  <c r="F4664" i="1" s="1"/>
  <c r="G4664" i="1" s="1"/>
  <c r="AC4664" i="1"/>
  <c r="Y4665" i="1"/>
  <c r="Z4665" i="1"/>
  <c r="AA4665" i="1"/>
  <c r="AB4665" i="1"/>
  <c r="F4665" i="1" s="1"/>
  <c r="G4665" i="1" s="1"/>
  <c r="AC4665" i="1"/>
  <c r="Y4666" i="1"/>
  <c r="Z4666" i="1"/>
  <c r="AA4666" i="1"/>
  <c r="AB4666" i="1"/>
  <c r="F4666" i="1" s="1"/>
  <c r="G4666" i="1" s="1"/>
  <c r="AC4666" i="1"/>
  <c r="Y4667" i="1"/>
  <c r="Z4667" i="1"/>
  <c r="AA4667" i="1"/>
  <c r="AB4667" i="1"/>
  <c r="F4667" i="1" s="1"/>
  <c r="G4667" i="1" s="1"/>
  <c r="AC4667" i="1"/>
  <c r="Y4668" i="1"/>
  <c r="Z4668" i="1"/>
  <c r="AA4668" i="1"/>
  <c r="AB4668" i="1"/>
  <c r="F4668" i="1" s="1"/>
  <c r="G4668" i="1" s="1"/>
  <c r="AC4668" i="1"/>
  <c r="Y4669" i="1"/>
  <c r="Z4669" i="1"/>
  <c r="AA4669" i="1"/>
  <c r="AB4669" i="1"/>
  <c r="F4669" i="1" s="1"/>
  <c r="G4669" i="1" s="1"/>
  <c r="AC4669" i="1"/>
  <c r="Y4670" i="1"/>
  <c r="Z4670" i="1"/>
  <c r="AA4670" i="1"/>
  <c r="AB4670" i="1"/>
  <c r="F4670" i="1" s="1"/>
  <c r="G4670" i="1" s="1"/>
  <c r="AC4670" i="1"/>
  <c r="Y4671" i="1"/>
  <c r="Z4671" i="1"/>
  <c r="AA4671" i="1"/>
  <c r="AB4671" i="1"/>
  <c r="F4671" i="1" s="1"/>
  <c r="G4671" i="1" s="1"/>
  <c r="AC4671" i="1"/>
  <c r="Y4672" i="1"/>
  <c r="Z4672" i="1"/>
  <c r="AA4672" i="1"/>
  <c r="AB4672" i="1"/>
  <c r="F4672" i="1" s="1"/>
  <c r="G4672" i="1" s="1"/>
  <c r="AC4672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Y4547" i="1"/>
  <c r="Z4547" i="1"/>
  <c r="AA4547" i="1"/>
  <c r="AB4547" i="1"/>
  <c r="F4547" i="1" s="1"/>
  <c r="G4547" i="1" s="1"/>
  <c r="AC4547" i="1"/>
  <c r="Y4548" i="1"/>
  <c r="Z4548" i="1"/>
  <c r="AA4548" i="1"/>
  <c r="AB4548" i="1"/>
  <c r="AC4548" i="1"/>
  <c r="Y4549" i="1"/>
  <c r="Z4549" i="1"/>
  <c r="AA4549" i="1"/>
  <c r="AB4549" i="1"/>
  <c r="AC4549" i="1"/>
  <c r="Y4550" i="1"/>
  <c r="Z4550" i="1"/>
  <c r="AA4550" i="1"/>
  <c r="AB4550" i="1"/>
  <c r="F4550" i="1" s="1"/>
  <c r="G4550" i="1" s="1"/>
  <c r="AC4550" i="1"/>
  <c r="Y4551" i="1"/>
  <c r="Z4551" i="1"/>
  <c r="AA4551" i="1"/>
  <c r="AB4551" i="1"/>
  <c r="F4551" i="1" s="1"/>
  <c r="G4551" i="1" s="1"/>
  <c r="AC4551" i="1"/>
  <c r="Y4552" i="1"/>
  <c r="Z4552" i="1"/>
  <c r="AA4552" i="1"/>
  <c r="AB4552" i="1"/>
  <c r="F4552" i="1" s="1"/>
  <c r="G4552" i="1" s="1"/>
  <c r="AC4552" i="1"/>
  <c r="Y4553" i="1"/>
  <c r="Z4553" i="1"/>
  <c r="AA4553" i="1"/>
  <c r="AB4553" i="1"/>
  <c r="F4553" i="1" s="1"/>
  <c r="G4553" i="1" s="1"/>
  <c r="AC4553" i="1"/>
  <c r="Y4554" i="1"/>
  <c r="Z4554" i="1"/>
  <c r="AA4554" i="1"/>
  <c r="AB4554" i="1"/>
  <c r="F4554" i="1" s="1"/>
  <c r="G4554" i="1" s="1"/>
  <c r="AC4554" i="1"/>
  <c r="Y4555" i="1"/>
  <c r="Z4555" i="1"/>
  <c r="AA4555" i="1"/>
  <c r="AB4555" i="1"/>
  <c r="F4555" i="1" s="1"/>
  <c r="G4555" i="1" s="1"/>
  <c r="AC4555" i="1"/>
  <c r="Y4556" i="1"/>
  <c r="Z4556" i="1"/>
  <c r="AA4556" i="1"/>
  <c r="AB4556" i="1"/>
  <c r="F4556" i="1" s="1"/>
  <c r="G4556" i="1" s="1"/>
  <c r="AC4556" i="1"/>
  <c r="Y4557" i="1"/>
  <c r="Z4557" i="1"/>
  <c r="AA4557" i="1"/>
  <c r="AB4557" i="1"/>
  <c r="F4557" i="1" s="1"/>
  <c r="G4557" i="1" s="1"/>
  <c r="AC4557" i="1"/>
  <c r="Y4558" i="1"/>
  <c r="Z4558" i="1"/>
  <c r="AA4558" i="1"/>
  <c r="AB4558" i="1"/>
  <c r="F4558" i="1" s="1"/>
  <c r="G4558" i="1" s="1"/>
  <c r="AC4558" i="1"/>
  <c r="V4547" i="1"/>
  <c r="V4548" i="1"/>
  <c r="V4549" i="1"/>
  <c r="V4550" i="1"/>
  <c r="V4551" i="1"/>
  <c r="V4552" i="1"/>
  <c r="V4553" i="1"/>
  <c r="V4554" i="1"/>
  <c r="V4555" i="1"/>
  <c r="V4556" i="1"/>
  <c r="V4557" i="1"/>
  <c r="V4558" i="1"/>
  <c r="F4548" i="1"/>
  <c r="G4548" i="1" s="1"/>
  <c r="F4549" i="1"/>
  <c r="G4549" i="1" s="1"/>
  <c r="L4558" i="1"/>
  <c r="L4557" i="1"/>
  <c r="L4556" i="1"/>
  <c r="L4555" i="1"/>
  <c r="L4554" i="1"/>
  <c r="L4553" i="1"/>
  <c r="L4552" i="1"/>
  <c r="L4551" i="1"/>
  <c r="L4550" i="1"/>
  <c r="L4549" i="1"/>
  <c r="L4548" i="1"/>
  <c r="L4547" i="1"/>
  <c r="AB4544" i="1"/>
  <c r="F4544" i="1" s="1"/>
  <c r="G4544" i="1" s="1"/>
  <c r="AC4544" i="1"/>
  <c r="V4544" i="1"/>
  <c r="L4544" i="1"/>
  <c r="Y4545" i="1"/>
  <c r="Z4545" i="1"/>
  <c r="AA4545" i="1"/>
  <c r="AB4545" i="1"/>
  <c r="F4545" i="1" s="1"/>
  <c r="G4545" i="1" s="1"/>
  <c r="AC4545" i="1"/>
  <c r="Y4546" i="1"/>
  <c r="Z4546" i="1"/>
  <c r="AA4546" i="1"/>
  <c r="AB4546" i="1"/>
  <c r="F4546" i="1" s="1"/>
  <c r="G4546" i="1" s="1"/>
  <c r="AC4546" i="1"/>
  <c r="V4545" i="1"/>
  <c r="V4546" i="1"/>
  <c r="L4538" i="1"/>
  <c r="L4539" i="1"/>
  <c r="L4540" i="1"/>
  <c r="L4541" i="1"/>
  <c r="L4542" i="1"/>
  <c r="L4543" i="1"/>
  <c r="L4545" i="1"/>
  <c r="L4546" i="1"/>
  <c r="V4543" i="1"/>
  <c r="Y4543" i="1"/>
  <c r="Z4543" i="1"/>
  <c r="AA4543" i="1"/>
  <c r="AB4543" i="1"/>
  <c r="F4543" i="1" s="1"/>
  <c r="G4543" i="1" s="1"/>
  <c r="AC4543" i="1"/>
  <c r="V4542" i="1"/>
  <c r="Y4542" i="1"/>
  <c r="Z4542" i="1"/>
  <c r="AA4542" i="1"/>
  <c r="AB4542" i="1"/>
  <c r="F4542" i="1" s="1"/>
  <c r="G4542" i="1" s="1"/>
  <c r="AC4542" i="1"/>
  <c r="Y4538" i="1"/>
  <c r="Z4538" i="1"/>
  <c r="AA4538" i="1"/>
  <c r="AB4538" i="1"/>
  <c r="F4538" i="1" s="1"/>
  <c r="G4538" i="1" s="1"/>
  <c r="AC4538" i="1"/>
  <c r="Y4539" i="1"/>
  <c r="Z4539" i="1"/>
  <c r="AA4539" i="1"/>
  <c r="AB4539" i="1"/>
  <c r="F4539" i="1" s="1"/>
  <c r="G4539" i="1" s="1"/>
  <c r="AC4539" i="1"/>
  <c r="Y4540" i="1"/>
  <c r="Z4540" i="1"/>
  <c r="AA4540" i="1"/>
  <c r="AB4540" i="1"/>
  <c r="F4540" i="1" s="1"/>
  <c r="G4540" i="1" s="1"/>
  <c r="AC4540" i="1"/>
  <c r="Y4541" i="1"/>
  <c r="Z4541" i="1"/>
  <c r="AA4541" i="1"/>
  <c r="AB4541" i="1"/>
  <c r="F4541" i="1" s="1"/>
  <c r="G4541" i="1" s="1"/>
  <c r="AC4541" i="1"/>
  <c r="V4538" i="1"/>
  <c r="V4539" i="1"/>
  <c r="V4540" i="1"/>
  <c r="V4541" i="1"/>
  <c r="Y4527" i="1"/>
  <c r="Z4527" i="1"/>
  <c r="AA4527" i="1"/>
  <c r="AB4527" i="1"/>
  <c r="F4527" i="1" s="1"/>
  <c r="G4527" i="1" s="1"/>
  <c r="AC4527" i="1"/>
  <c r="Y4528" i="1"/>
  <c r="Z4528" i="1"/>
  <c r="AA4528" i="1"/>
  <c r="AB4528" i="1"/>
  <c r="F4528" i="1" s="1"/>
  <c r="G4528" i="1" s="1"/>
  <c r="AC4528" i="1"/>
  <c r="Y4529" i="1"/>
  <c r="Z4529" i="1"/>
  <c r="AA4529" i="1"/>
  <c r="AB4529" i="1"/>
  <c r="F4529" i="1" s="1"/>
  <c r="G4529" i="1" s="1"/>
  <c r="AC4529" i="1"/>
  <c r="Y4530" i="1"/>
  <c r="Z4530" i="1"/>
  <c r="AA4530" i="1"/>
  <c r="AB4530" i="1"/>
  <c r="F4530" i="1" s="1"/>
  <c r="G4530" i="1" s="1"/>
  <c r="AC4530" i="1"/>
  <c r="Y4531" i="1"/>
  <c r="Z4531" i="1"/>
  <c r="AA4531" i="1"/>
  <c r="AB4531" i="1"/>
  <c r="F4531" i="1" s="1"/>
  <c r="G4531" i="1" s="1"/>
  <c r="AC4531" i="1"/>
  <c r="Y4532" i="1"/>
  <c r="Z4532" i="1"/>
  <c r="AA4532" i="1"/>
  <c r="AB4532" i="1"/>
  <c r="F4532" i="1" s="1"/>
  <c r="G4532" i="1" s="1"/>
  <c r="AC4532" i="1"/>
  <c r="Y4533" i="1"/>
  <c r="Z4533" i="1"/>
  <c r="AA4533" i="1"/>
  <c r="AB4533" i="1"/>
  <c r="F4533" i="1" s="1"/>
  <c r="G4533" i="1" s="1"/>
  <c r="AC4533" i="1"/>
  <c r="Y4534" i="1"/>
  <c r="Z4534" i="1"/>
  <c r="AA4534" i="1"/>
  <c r="AB4534" i="1"/>
  <c r="F4534" i="1" s="1"/>
  <c r="G4534" i="1" s="1"/>
  <c r="AC4534" i="1"/>
  <c r="Y4535" i="1"/>
  <c r="Z4535" i="1"/>
  <c r="AA4535" i="1"/>
  <c r="AB4535" i="1"/>
  <c r="F4535" i="1" s="1"/>
  <c r="G4535" i="1" s="1"/>
  <c r="AC4535" i="1"/>
  <c r="Y4536" i="1"/>
  <c r="Z4536" i="1"/>
  <c r="AA4536" i="1"/>
  <c r="AB4536" i="1"/>
  <c r="F4536" i="1" s="1"/>
  <c r="G4536" i="1" s="1"/>
  <c r="AC4536" i="1"/>
  <c r="Y4537" i="1"/>
  <c r="Z4537" i="1"/>
  <c r="AA4537" i="1"/>
  <c r="AB4537" i="1"/>
  <c r="F4537" i="1" s="1"/>
  <c r="G4537" i="1" s="1"/>
  <c r="AC4537" i="1"/>
  <c r="V4527" i="1"/>
  <c r="V4528" i="1"/>
  <c r="V4529" i="1"/>
  <c r="V4530" i="1"/>
  <c r="V4531" i="1"/>
  <c r="V4532" i="1"/>
  <c r="V4533" i="1"/>
  <c r="V4534" i="1"/>
  <c r="V4535" i="1"/>
  <c r="V4536" i="1"/>
  <c r="V4537" i="1"/>
  <c r="L4531" i="1"/>
  <c r="L4537" i="1"/>
  <c r="L4536" i="1"/>
  <c r="L4535" i="1"/>
  <c r="L4534" i="1"/>
  <c r="L4533" i="1"/>
  <c r="L4532" i="1"/>
  <c r="L4530" i="1"/>
  <c r="L4529" i="1"/>
  <c r="L4528" i="1"/>
  <c r="L4527" i="1"/>
  <c r="Y4513" i="1"/>
  <c r="Z4513" i="1"/>
  <c r="AA4513" i="1"/>
  <c r="AB4513" i="1"/>
  <c r="F4513" i="1" s="1"/>
  <c r="G4513" i="1" s="1"/>
  <c r="AC4513" i="1"/>
  <c r="Y4514" i="1"/>
  <c r="Z4514" i="1"/>
  <c r="AA4514" i="1"/>
  <c r="AB4514" i="1"/>
  <c r="F4514" i="1" s="1"/>
  <c r="G4514" i="1" s="1"/>
  <c r="AC4514" i="1"/>
  <c r="Y4515" i="1"/>
  <c r="Z4515" i="1"/>
  <c r="AA4515" i="1"/>
  <c r="AB4515" i="1"/>
  <c r="F4515" i="1" s="1"/>
  <c r="G4515" i="1" s="1"/>
  <c r="AC4515" i="1"/>
  <c r="Y4516" i="1"/>
  <c r="Z4516" i="1"/>
  <c r="AA4516" i="1"/>
  <c r="AB4516" i="1"/>
  <c r="F4516" i="1" s="1"/>
  <c r="G4516" i="1" s="1"/>
  <c r="AC4516" i="1"/>
  <c r="Y4517" i="1"/>
  <c r="Z4517" i="1"/>
  <c r="AA4517" i="1"/>
  <c r="AB4517" i="1"/>
  <c r="F4517" i="1" s="1"/>
  <c r="G4517" i="1" s="1"/>
  <c r="AC4517" i="1"/>
  <c r="Y4518" i="1"/>
  <c r="Z4518" i="1"/>
  <c r="AA4518" i="1"/>
  <c r="AB4518" i="1"/>
  <c r="F4518" i="1" s="1"/>
  <c r="G4518" i="1" s="1"/>
  <c r="AC4518" i="1"/>
  <c r="Y4519" i="1"/>
  <c r="Z4519" i="1"/>
  <c r="AA4519" i="1"/>
  <c r="AB4519" i="1"/>
  <c r="F4519" i="1" s="1"/>
  <c r="G4519" i="1" s="1"/>
  <c r="AC4519" i="1"/>
  <c r="Y4520" i="1"/>
  <c r="Z4520" i="1"/>
  <c r="AA4520" i="1"/>
  <c r="AB4520" i="1"/>
  <c r="F4520" i="1" s="1"/>
  <c r="G4520" i="1" s="1"/>
  <c r="AC4520" i="1"/>
  <c r="Y4521" i="1"/>
  <c r="Z4521" i="1"/>
  <c r="AA4521" i="1"/>
  <c r="AB4521" i="1"/>
  <c r="F4521" i="1" s="1"/>
  <c r="G4521" i="1" s="1"/>
  <c r="AC4521" i="1"/>
  <c r="Y4522" i="1"/>
  <c r="Z4522" i="1"/>
  <c r="AA4522" i="1"/>
  <c r="AB4522" i="1"/>
  <c r="F4522" i="1" s="1"/>
  <c r="G4522" i="1" s="1"/>
  <c r="AC4522" i="1"/>
  <c r="Y4523" i="1"/>
  <c r="Z4523" i="1"/>
  <c r="AA4523" i="1"/>
  <c r="AB4523" i="1"/>
  <c r="F4523" i="1" s="1"/>
  <c r="G4523" i="1" s="1"/>
  <c r="AC4523" i="1"/>
  <c r="Y4524" i="1"/>
  <c r="Z4524" i="1"/>
  <c r="AA4524" i="1"/>
  <c r="AB4524" i="1"/>
  <c r="F4524" i="1" s="1"/>
  <c r="G4524" i="1" s="1"/>
  <c r="AC4524" i="1"/>
  <c r="Y4525" i="1"/>
  <c r="Z4525" i="1"/>
  <c r="AA4525" i="1"/>
  <c r="AB4525" i="1"/>
  <c r="F4525" i="1" s="1"/>
  <c r="G4525" i="1" s="1"/>
  <c r="AC4525" i="1"/>
  <c r="Y4526" i="1"/>
  <c r="Z4526" i="1"/>
  <c r="AA4526" i="1"/>
  <c r="AB4526" i="1"/>
  <c r="F4526" i="1" s="1"/>
  <c r="G4526" i="1" s="1"/>
  <c r="AC4526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3808" i="1"/>
  <c r="V3808" i="1"/>
  <c r="Y3808" i="1"/>
  <c r="Z3808" i="1"/>
  <c r="AB3808" i="1"/>
  <c r="F3808" i="1" s="1"/>
  <c r="G3808" i="1" s="1"/>
  <c r="AC3808" i="1"/>
  <c r="Y4348" i="1"/>
  <c r="Z4348" i="1"/>
  <c r="AA4348" i="1"/>
  <c r="AB4348" i="1"/>
  <c r="AC4348" i="1"/>
  <c r="Y4349" i="1"/>
  <c r="Z4349" i="1"/>
  <c r="AA4349" i="1"/>
  <c r="AB4349" i="1"/>
  <c r="AC4349" i="1"/>
  <c r="Y4350" i="1"/>
  <c r="Z4350" i="1"/>
  <c r="AA4350" i="1"/>
  <c r="AB4350" i="1"/>
  <c r="AC4350" i="1"/>
  <c r="Y4351" i="1"/>
  <c r="Z4351" i="1"/>
  <c r="AA4351" i="1"/>
  <c r="AB4351" i="1"/>
  <c r="F4351" i="1" s="1"/>
  <c r="G4351" i="1" s="1"/>
  <c r="AC4351" i="1"/>
  <c r="Y4352" i="1"/>
  <c r="Z4352" i="1"/>
  <c r="AA4352" i="1"/>
  <c r="AB4352" i="1"/>
  <c r="F4352" i="1" s="1"/>
  <c r="G4352" i="1" s="1"/>
  <c r="AC4352" i="1"/>
  <c r="Y4353" i="1"/>
  <c r="Z4353" i="1"/>
  <c r="AA4353" i="1"/>
  <c r="AB4353" i="1"/>
  <c r="F4353" i="1" s="1"/>
  <c r="G4353" i="1" s="1"/>
  <c r="AC4353" i="1"/>
  <c r="Y4354" i="1"/>
  <c r="Z4354" i="1"/>
  <c r="AA4354" i="1"/>
  <c r="AB4354" i="1"/>
  <c r="F4354" i="1" s="1"/>
  <c r="G4354" i="1" s="1"/>
  <c r="AC4354" i="1"/>
  <c r="Y4355" i="1"/>
  <c r="Z4355" i="1"/>
  <c r="AA4355" i="1"/>
  <c r="AB4355" i="1"/>
  <c r="F4355" i="1" s="1"/>
  <c r="G4355" i="1" s="1"/>
  <c r="AC4355" i="1"/>
  <c r="Y4356" i="1"/>
  <c r="Z4356" i="1"/>
  <c r="AA4356" i="1"/>
  <c r="AB4356" i="1"/>
  <c r="F4356" i="1" s="1"/>
  <c r="G4356" i="1" s="1"/>
  <c r="AC4356" i="1"/>
  <c r="Y4357" i="1"/>
  <c r="Z4357" i="1"/>
  <c r="AA4357" i="1"/>
  <c r="AB4357" i="1"/>
  <c r="F4357" i="1" s="1"/>
  <c r="G4357" i="1" s="1"/>
  <c r="AC4357" i="1"/>
  <c r="Y4358" i="1"/>
  <c r="Z4358" i="1"/>
  <c r="AA4358" i="1"/>
  <c r="AB4358" i="1"/>
  <c r="F4358" i="1" s="1"/>
  <c r="G4358" i="1" s="1"/>
  <c r="AC4358" i="1"/>
  <c r="Y4359" i="1"/>
  <c r="Z4359" i="1"/>
  <c r="AA4359" i="1"/>
  <c r="AB4359" i="1"/>
  <c r="F4359" i="1" s="1"/>
  <c r="G4359" i="1" s="1"/>
  <c r="AC4359" i="1"/>
  <c r="Y4360" i="1"/>
  <c r="Z4360" i="1"/>
  <c r="AA4360" i="1"/>
  <c r="AB4360" i="1"/>
  <c r="F4360" i="1" s="1"/>
  <c r="G4360" i="1" s="1"/>
  <c r="AC4360" i="1"/>
  <c r="Y4361" i="1"/>
  <c r="Z4361" i="1"/>
  <c r="AA4361" i="1"/>
  <c r="AB4361" i="1"/>
  <c r="F4361" i="1" s="1"/>
  <c r="G4361" i="1" s="1"/>
  <c r="AC4361" i="1"/>
  <c r="Y4362" i="1"/>
  <c r="Z4362" i="1"/>
  <c r="AA4362" i="1"/>
  <c r="AB4362" i="1"/>
  <c r="F4362" i="1" s="1"/>
  <c r="G4362" i="1" s="1"/>
  <c r="AC4362" i="1"/>
  <c r="Y4363" i="1"/>
  <c r="Z4363" i="1"/>
  <c r="AA4363" i="1"/>
  <c r="AB4363" i="1"/>
  <c r="F4363" i="1" s="1"/>
  <c r="G4363" i="1" s="1"/>
  <c r="AC4363" i="1"/>
  <c r="Y4364" i="1"/>
  <c r="Z4364" i="1"/>
  <c r="AA4364" i="1"/>
  <c r="AB4364" i="1"/>
  <c r="F4364" i="1" s="1"/>
  <c r="G4364" i="1" s="1"/>
  <c r="AC4364" i="1"/>
  <c r="Y4365" i="1"/>
  <c r="Z4365" i="1"/>
  <c r="AA4365" i="1"/>
  <c r="AB4365" i="1"/>
  <c r="F4365" i="1" s="1"/>
  <c r="G4365" i="1" s="1"/>
  <c r="AC4365" i="1"/>
  <c r="Y4366" i="1"/>
  <c r="Z4366" i="1"/>
  <c r="AA4366" i="1"/>
  <c r="AB4366" i="1"/>
  <c r="F4366" i="1" s="1"/>
  <c r="G4366" i="1" s="1"/>
  <c r="AC4366" i="1"/>
  <c r="Y4367" i="1"/>
  <c r="Z4367" i="1"/>
  <c r="AA4367" i="1"/>
  <c r="AB4367" i="1"/>
  <c r="F4367" i="1" s="1"/>
  <c r="G4367" i="1" s="1"/>
  <c r="AC4367" i="1"/>
  <c r="Y4368" i="1"/>
  <c r="Z4368" i="1"/>
  <c r="AA4368" i="1"/>
  <c r="AB4368" i="1"/>
  <c r="F4368" i="1" s="1"/>
  <c r="G4368" i="1" s="1"/>
  <c r="AC4368" i="1"/>
  <c r="Y4369" i="1"/>
  <c r="Z4369" i="1"/>
  <c r="AA4369" i="1"/>
  <c r="AB4369" i="1"/>
  <c r="F4369" i="1" s="1"/>
  <c r="G4369" i="1" s="1"/>
  <c r="AC4369" i="1"/>
  <c r="Y4370" i="1"/>
  <c r="Z4370" i="1"/>
  <c r="AA4370" i="1"/>
  <c r="AB4370" i="1"/>
  <c r="F4370" i="1" s="1"/>
  <c r="G4370" i="1" s="1"/>
  <c r="AC4370" i="1"/>
  <c r="Y4371" i="1"/>
  <c r="Z4371" i="1"/>
  <c r="AA4371" i="1"/>
  <c r="AB4371" i="1"/>
  <c r="F4371" i="1" s="1"/>
  <c r="G4371" i="1" s="1"/>
  <c r="AC4371" i="1"/>
  <c r="Y4372" i="1"/>
  <c r="Z4372" i="1"/>
  <c r="AA4372" i="1"/>
  <c r="AB4372" i="1"/>
  <c r="F4372" i="1" s="1"/>
  <c r="G4372" i="1" s="1"/>
  <c r="AC4372" i="1"/>
  <c r="Y4373" i="1"/>
  <c r="Z4373" i="1"/>
  <c r="AA4373" i="1"/>
  <c r="AB4373" i="1"/>
  <c r="F4373" i="1" s="1"/>
  <c r="G4373" i="1" s="1"/>
  <c r="AC4373" i="1"/>
  <c r="Y4374" i="1"/>
  <c r="Z4374" i="1"/>
  <c r="AA4374" i="1"/>
  <c r="AB4374" i="1"/>
  <c r="F4374" i="1" s="1"/>
  <c r="G4374" i="1" s="1"/>
  <c r="AC4374" i="1"/>
  <c r="Y4375" i="1"/>
  <c r="Z4375" i="1"/>
  <c r="AA4375" i="1"/>
  <c r="AB4375" i="1"/>
  <c r="F4375" i="1" s="1"/>
  <c r="G4375" i="1" s="1"/>
  <c r="AC4375" i="1"/>
  <c r="Y4376" i="1"/>
  <c r="Z4376" i="1"/>
  <c r="AA4376" i="1"/>
  <c r="AB4376" i="1"/>
  <c r="F4376" i="1" s="1"/>
  <c r="G4376" i="1" s="1"/>
  <c r="AC4376" i="1"/>
  <c r="Y4377" i="1"/>
  <c r="Z4377" i="1"/>
  <c r="AA4377" i="1"/>
  <c r="AB4377" i="1"/>
  <c r="F4377" i="1" s="1"/>
  <c r="G4377" i="1" s="1"/>
  <c r="AC4377" i="1"/>
  <c r="Y4378" i="1"/>
  <c r="Z4378" i="1"/>
  <c r="AA4378" i="1"/>
  <c r="AB4378" i="1"/>
  <c r="F4378" i="1" s="1"/>
  <c r="G4378" i="1" s="1"/>
  <c r="AC4378" i="1"/>
  <c r="Y4379" i="1"/>
  <c r="Z4379" i="1"/>
  <c r="AA4379" i="1"/>
  <c r="AB4379" i="1"/>
  <c r="F4379" i="1" s="1"/>
  <c r="G4379" i="1" s="1"/>
  <c r="AC4379" i="1"/>
  <c r="Y4380" i="1"/>
  <c r="Z4380" i="1"/>
  <c r="AA4380" i="1"/>
  <c r="AB4380" i="1"/>
  <c r="F4380" i="1" s="1"/>
  <c r="G4380" i="1" s="1"/>
  <c r="AC4380" i="1"/>
  <c r="Y4381" i="1"/>
  <c r="Z4381" i="1"/>
  <c r="AA4381" i="1"/>
  <c r="AB4381" i="1"/>
  <c r="F4381" i="1" s="1"/>
  <c r="G4381" i="1" s="1"/>
  <c r="AC4381" i="1"/>
  <c r="Y4382" i="1"/>
  <c r="Z4382" i="1"/>
  <c r="AA4382" i="1"/>
  <c r="AB4382" i="1"/>
  <c r="F4382" i="1" s="1"/>
  <c r="G4382" i="1" s="1"/>
  <c r="AC4382" i="1"/>
  <c r="Y4383" i="1"/>
  <c r="Z4383" i="1"/>
  <c r="AA4383" i="1"/>
  <c r="AB4383" i="1"/>
  <c r="F4383" i="1" s="1"/>
  <c r="G4383" i="1" s="1"/>
  <c r="AC4383" i="1"/>
  <c r="Y4384" i="1"/>
  <c r="Z4384" i="1"/>
  <c r="AA4384" i="1"/>
  <c r="AB4384" i="1"/>
  <c r="F4384" i="1" s="1"/>
  <c r="G4384" i="1" s="1"/>
  <c r="AC4384" i="1"/>
  <c r="Y4385" i="1"/>
  <c r="Z4385" i="1"/>
  <c r="AA4385" i="1"/>
  <c r="AB4385" i="1"/>
  <c r="F4385" i="1" s="1"/>
  <c r="G4385" i="1" s="1"/>
  <c r="AC4385" i="1"/>
  <c r="Y4386" i="1"/>
  <c r="Z4386" i="1"/>
  <c r="AA4386" i="1"/>
  <c r="AB4386" i="1"/>
  <c r="F4386" i="1" s="1"/>
  <c r="G4386" i="1" s="1"/>
  <c r="AC4386" i="1"/>
  <c r="Y4387" i="1"/>
  <c r="Z4387" i="1"/>
  <c r="AA4387" i="1"/>
  <c r="AB4387" i="1"/>
  <c r="F4387" i="1" s="1"/>
  <c r="G4387" i="1" s="1"/>
  <c r="AC4387" i="1"/>
  <c r="Y4388" i="1"/>
  <c r="Z4388" i="1"/>
  <c r="AA4388" i="1"/>
  <c r="AB4388" i="1"/>
  <c r="F4388" i="1" s="1"/>
  <c r="G4388" i="1" s="1"/>
  <c r="AC4388" i="1"/>
  <c r="Y4389" i="1"/>
  <c r="Z4389" i="1"/>
  <c r="AA4389" i="1"/>
  <c r="AB4389" i="1"/>
  <c r="F4389" i="1" s="1"/>
  <c r="G4389" i="1" s="1"/>
  <c r="AC4389" i="1"/>
  <c r="Y4390" i="1"/>
  <c r="Z4390" i="1"/>
  <c r="AA4390" i="1"/>
  <c r="AB4390" i="1"/>
  <c r="F4390" i="1" s="1"/>
  <c r="G4390" i="1" s="1"/>
  <c r="AC4390" i="1"/>
  <c r="Y4391" i="1"/>
  <c r="Z4391" i="1"/>
  <c r="AA4391" i="1"/>
  <c r="AB4391" i="1"/>
  <c r="F4391" i="1" s="1"/>
  <c r="G4391" i="1" s="1"/>
  <c r="AC4391" i="1"/>
  <c r="Y4392" i="1"/>
  <c r="Z4392" i="1"/>
  <c r="AA4392" i="1"/>
  <c r="AB4392" i="1"/>
  <c r="F4392" i="1" s="1"/>
  <c r="G4392" i="1" s="1"/>
  <c r="AC4392" i="1"/>
  <c r="Y4393" i="1"/>
  <c r="Z4393" i="1"/>
  <c r="AA4393" i="1"/>
  <c r="AB4393" i="1"/>
  <c r="F4393" i="1" s="1"/>
  <c r="G4393" i="1" s="1"/>
  <c r="AC4393" i="1"/>
  <c r="Y4394" i="1"/>
  <c r="Z4394" i="1"/>
  <c r="AA4394" i="1"/>
  <c r="AB4394" i="1"/>
  <c r="F4394" i="1" s="1"/>
  <c r="G4394" i="1" s="1"/>
  <c r="AC4394" i="1"/>
  <c r="Y4395" i="1"/>
  <c r="Z4395" i="1"/>
  <c r="AA4395" i="1"/>
  <c r="AB4395" i="1"/>
  <c r="F4395" i="1" s="1"/>
  <c r="G4395" i="1" s="1"/>
  <c r="AC4395" i="1"/>
  <c r="Y4396" i="1"/>
  <c r="Z4396" i="1"/>
  <c r="AA4396" i="1"/>
  <c r="AB4396" i="1"/>
  <c r="F4396" i="1" s="1"/>
  <c r="G4396" i="1" s="1"/>
  <c r="AC4396" i="1"/>
  <c r="Y4397" i="1"/>
  <c r="Z4397" i="1"/>
  <c r="AA4397" i="1"/>
  <c r="AB4397" i="1"/>
  <c r="F4397" i="1" s="1"/>
  <c r="G4397" i="1" s="1"/>
  <c r="AC4397" i="1"/>
  <c r="Y4398" i="1"/>
  <c r="Z4398" i="1"/>
  <c r="AA4398" i="1"/>
  <c r="AB4398" i="1"/>
  <c r="F4398" i="1" s="1"/>
  <c r="G4398" i="1" s="1"/>
  <c r="AC4398" i="1"/>
  <c r="Y4399" i="1"/>
  <c r="Z4399" i="1"/>
  <c r="AA4399" i="1"/>
  <c r="AB4399" i="1"/>
  <c r="F4399" i="1" s="1"/>
  <c r="G4399" i="1" s="1"/>
  <c r="AC4399" i="1"/>
  <c r="Y4400" i="1"/>
  <c r="Z4400" i="1"/>
  <c r="AA4400" i="1"/>
  <c r="AB4400" i="1"/>
  <c r="F4400" i="1" s="1"/>
  <c r="G4400" i="1" s="1"/>
  <c r="AC4400" i="1"/>
  <c r="Y4401" i="1"/>
  <c r="Z4401" i="1"/>
  <c r="AA4401" i="1"/>
  <c r="AB4401" i="1"/>
  <c r="F4401" i="1" s="1"/>
  <c r="G4401" i="1" s="1"/>
  <c r="AC4401" i="1"/>
  <c r="Y4402" i="1"/>
  <c r="Z4402" i="1"/>
  <c r="AA4402" i="1"/>
  <c r="AB4402" i="1"/>
  <c r="F4402" i="1" s="1"/>
  <c r="G4402" i="1" s="1"/>
  <c r="AC4402" i="1"/>
  <c r="Y4403" i="1"/>
  <c r="Z4403" i="1"/>
  <c r="AA4403" i="1"/>
  <c r="AB4403" i="1"/>
  <c r="F4403" i="1" s="1"/>
  <c r="G4403" i="1" s="1"/>
  <c r="AC4403" i="1"/>
  <c r="Y4404" i="1"/>
  <c r="Z4404" i="1"/>
  <c r="AA4404" i="1"/>
  <c r="AB4404" i="1"/>
  <c r="F4404" i="1" s="1"/>
  <c r="G4404" i="1" s="1"/>
  <c r="AC4404" i="1"/>
  <c r="Y4405" i="1"/>
  <c r="Z4405" i="1"/>
  <c r="AA4405" i="1"/>
  <c r="AB4405" i="1"/>
  <c r="F4405" i="1" s="1"/>
  <c r="G4405" i="1" s="1"/>
  <c r="AC4405" i="1"/>
  <c r="Y4406" i="1"/>
  <c r="Z4406" i="1"/>
  <c r="AA4406" i="1"/>
  <c r="AB4406" i="1"/>
  <c r="F4406" i="1" s="1"/>
  <c r="G4406" i="1" s="1"/>
  <c r="AC4406" i="1"/>
  <c r="Y4407" i="1"/>
  <c r="Z4407" i="1"/>
  <c r="AA4407" i="1"/>
  <c r="AB4407" i="1"/>
  <c r="F4407" i="1" s="1"/>
  <c r="G4407" i="1" s="1"/>
  <c r="AC4407" i="1"/>
  <c r="Y4408" i="1"/>
  <c r="Z4408" i="1"/>
  <c r="AA4408" i="1"/>
  <c r="AB4408" i="1"/>
  <c r="F4408" i="1" s="1"/>
  <c r="G4408" i="1" s="1"/>
  <c r="AC4408" i="1"/>
  <c r="Y4409" i="1"/>
  <c r="Z4409" i="1"/>
  <c r="AA4409" i="1"/>
  <c r="AB4409" i="1"/>
  <c r="F4409" i="1" s="1"/>
  <c r="G4409" i="1" s="1"/>
  <c r="AC4409" i="1"/>
  <c r="Y4410" i="1"/>
  <c r="Z4410" i="1"/>
  <c r="AA4410" i="1"/>
  <c r="AB4410" i="1"/>
  <c r="F4410" i="1" s="1"/>
  <c r="G4410" i="1" s="1"/>
  <c r="AC4410" i="1"/>
  <c r="Y4411" i="1"/>
  <c r="Z4411" i="1"/>
  <c r="AA4411" i="1"/>
  <c r="AB4411" i="1"/>
  <c r="F4411" i="1" s="1"/>
  <c r="G4411" i="1" s="1"/>
  <c r="AC4411" i="1"/>
  <c r="Y4412" i="1"/>
  <c r="Z4412" i="1"/>
  <c r="AA4412" i="1"/>
  <c r="AB4412" i="1"/>
  <c r="F4412" i="1" s="1"/>
  <c r="G4412" i="1" s="1"/>
  <c r="AC4412" i="1"/>
  <c r="Y4413" i="1"/>
  <c r="Z4413" i="1"/>
  <c r="AA4413" i="1"/>
  <c r="AB4413" i="1"/>
  <c r="F4413" i="1" s="1"/>
  <c r="G4413" i="1" s="1"/>
  <c r="AC4413" i="1"/>
  <c r="Y4414" i="1"/>
  <c r="Z4414" i="1"/>
  <c r="AA4414" i="1"/>
  <c r="AB4414" i="1"/>
  <c r="F4414" i="1" s="1"/>
  <c r="G4414" i="1" s="1"/>
  <c r="AC4414" i="1"/>
  <c r="Y4415" i="1"/>
  <c r="Z4415" i="1"/>
  <c r="AA4415" i="1"/>
  <c r="AB4415" i="1"/>
  <c r="F4415" i="1" s="1"/>
  <c r="G4415" i="1" s="1"/>
  <c r="AC4415" i="1"/>
  <c r="Y4416" i="1"/>
  <c r="Z4416" i="1"/>
  <c r="AA4416" i="1"/>
  <c r="AB4416" i="1"/>
  <c r="F4416" i="1" s="1"/>
  <c r="G4416" i="1" s="1"/>
  <c r="AC4416" i="1"/>
  <c r="Y4417" i="1"/>
  <c r="Z4417" i="1"/>
  <c r="AA4417" i="1"/>
  <c r="AB4417" i="1"/>
  <c r="F4417" i="1" s="1"/>
  <c r="G4417" i="1" s="1"/>
  <c r="AC4417" i="1"/>
  <c r="Y4418" i="1"/>
  <c r="Z4418" i="1"/>
  <c r="AA4418" i="1"/>
  <c r="AB4418" i="1"/>
  <c r="F4418" i="1" s="1"/>
  <c r="G4418" i="1" s="1"/>
  <c r="AC4418" i="1"/>
  <c r="Y4419" i="1"/>
  <c r="Z4419" i="1"/>
  <c r="AA4419" i="1"/>
  <c r="AB4419" i="1"/>
  <c r="F4419" i="1" s="1"/>
  <c r="G4419" i="1" s="1"/>
  <c r="AC4419" i="1"/>
  <c r="Y4420" i="1"/>
  <c r="Z4420" i="1"/>
  <c r="AA4420" i="1"/>
  <c r="AB4420" i="1"/>
  <c r="F4420" i="1" s="1"/>
  <c r="G4420" i="1" s="1"/>
  <c r="AC4420" i="1"/>
  <c r="Y4421" i="1"/>
  <c r="Z4421" i="1"/>
  <c r="AA4421" i="1"/>
  <c r="AB4421" i="1"/>
  <c r="F4421" i="1" s="1"/>
  <c r="G4421" i="1" s="1"/>
  <c r="AC4421" i="1"/>
  <c r="Y4422" i="1"/>
  <c r="Z4422" i="1"/>
  <c r="AA4422" i="1"/>
  <c r="AB4422" i="1"/>
  <c r="F4422" i="1" s="1"/>
  <c r="G4422" i="1" s="1"/>
  <c r="AC4422" i="1"/>
  <c r="Y4423" i="1"/>
  <c r="Z4423" i="1"/>
  <c r="AA4423" i="1"/>
  <c r="AB4423" i="1"/>
  <c r="F4423" i="1" s="1"/>
  <c r="G4423" i="1" s="1"/>
  <c r="AC4423" i="1"/>
  <c r="Y4424" i="1"/>
  <c r="Z4424" i="1"/>
  <c r="AA4424" i="1"/>
  <c r="AB4424" i="1"/>
  <c r="F4424" i="1" s="1"/>
  <c r="G4424" i="1" s="1"/>
  <c r="AC4424" i="1"/>
  <c r="Y4425" i="1"/>
  <c r="Z4425" i="1"/>
  <c r="AA4425" i="1"/>
  <c r="AB4425" i="1"/>
  <c r="F4425" i="1" s="1"/>
  <c r="G4425" i="1" s="1"/>
  <c r="AC4425" i="1"/>
  <c r="Y4426" i="1"/>
  <c r="Z4426" i="1"/>
  <c r="AA4426" i="1"/>
  <c r="AB4426" i="1"/>
  <c r="F4426" i="1" s="1"/>
  <c r="G4426" i="1" s="1"/>
  <c r="AC4426" i="1"/>
  <c r="Y4427" i="1"/>
  <c r="Z4427" i="1"/>
  <c r="AA4427" i="1"/>
  <c r="AB4427" i="1"/>
  <c r="F4427" i="1" s="1"/>
  <c r="G4427" i="1" s="1"/>
  <c r="AC4427" i="1"/>
  <c r="Y4428" i="1"/>
  <c r="Z4428" i="1"/>
  <c r="AA4428" i="1"/>
  <c r="AB4428" i="1"/>
  <c r="F4428" i="1" s="1"/>
  <c r="G4428" i="1" s="1"/>
  <c r="AC4428" i="1"/>
  <c r="Y4429" i="1"/>
  <c r="Z4429" i="1"/>
  <c r="AA4429" i="1"/>
  <c r="AB4429" i="1"/>
  <c r="F4429" i="1" s="1"/>
  <c r="G4429" i="1" s="1"/>
  <c r="AC4429" i="1"/>
  <c r="Y4430" i="1"/>
  <c r="Z4430" i="1"/>
  <c r="AA4430" i="1"/>
  <c r="AB4430" i="1"/>
  <c r="F4430" i="1" s="1"/>
  <c r="G4430" i="1" s="1"/>
  <c r="AC4430" i="1"/>
  <c r="Y4431" i="1"/>
  <c r="Z4431" i="1"/>
  <c r="AA4431" i="1"/>
  <c r="AB4431" i="1"/>
  <c r="F4431" i="1" s="1"/>
  <c r="G4431" i="1" s="1"/>
  <c r="AC4431" i="1"/>
  <c r="Y4432" i="1"/>
  <c r="Z4432" i="1"/>
  <c r="AA4432" i="1"/>
  <c r="AB4432" i="1"/>
  <c r="F4432" i="1" s="1"/>
  <c r="G4432" i="1" s="1"/>
  <c r="AC4432" i="1"/>
  <c r="Y4433" i="1"/>
  <c r="Z4433" i="1"/>
  <c r="AA4433" i="1"/>
  <c r="AB4433" i="1"/>
  <c r="F4433" i="1" s="1"/>
  <c r="G4433" i="1" s="1"/>
  <c r="AC4433" i="1"/>
  <c r="Y4434" i="1"/>
  <c r="Z4434" i="1"/>
  <c r="AA4434" i="1"/>
  <c r="AB4434" i="1"/>
  <c r="F4434" i="1" s="1"/>
  <c r="G4434" i="1" s="1"/>
  <c r="AC4434" i="1"/>
  <c r="Y4435" i="1"/>
  <c r="Z4435" i="1"/>
  <c r="AA4435" i="1"/>
  <c r="AB4435" i="1"/>
  <c r="F4435" i="1" s="1"/>
  <c r="G4435" i="1" s="1"/>
  <c r="AC4435" i="1"/>
  <c r="Y4436" i="1"/>
  <c r="Z4436" i="1"/>
  <c r="AA4436" i="1"/>
  <c r="AB4436" i="1"/>
  <c r="F4436" i="1" s="1"/>
  <c r="G4436" i="1" s="1"/>
  <c r="AC4436" i="1"/>
  <c r="Y4437" i="1"/>
  <c r="Z4437" i="1"/>
  <c r="AA4437" i="1"/>
  <c r="AB4437" i="1"/>
  <c r="F4437" i="1" s="1"/>
  <c r="G4437" i="1" s="1"/>
  <c r="AC4437" i="1"/>
  <c r="Y4438" i="1"/>
  <c r="Z4438" i="1"/>
  <c r="AA4438" i="1"/>
  <c r="AB4438" i="1"/>
  <c r="F4438" i="1" s="1"/>
  <c r="G4438" i="1" s="1"/>
  <c r="AC4438" i="1"/>
  <c r="Y4439" i="1"/>
  <c r="Z4439" i="1"/>
  <c r="AA4439" i="1"/>
  <c r="AB4439" i="1"/>
  <c r="F4439" i="1" s="1"/>
  <c r="G4439" i="1" s="1"/>
  <c r="AC4439" i="1"/>
  <c r="Y4440" i="1"/>
  <c r="Z4440" i="1"/>
  <c r="AA4440" i="1"/>
  <c r="AB4440" i="1"/>
  <c r="F4440" i="1" s="1"/>
  <c r="G4440" i="1" s="1"/>
  <c r="AC4440" i="1"/>
  <c r="Y4441" i="1"/>
  <c r="Z4441" i="1"/>
  <c r="AA4441" i="1"/>
  <c r="AB4441" i="1"/>
  <c r="F4441" i="1" s="1"/>
  <c r="G4441" i="1" s="1"/>
  <c r="AC4441" i="1"/>
  <c r="Y4442" i="1"/>
  <c r="Z4442" i="1"/>
  <c r="AA4442" i="1"/>
  <c r="AB4442" i="1"/>
  <c r="F4442" i="1" s="1"/>
  <c r="G4442" i="1" s="1"/>
  <c r="AC4442" i="1"/>
  <c r="Y4443" i="1"/>
  <c r="Z4443" i="1"/>
  <c r="AA4443" i="1"/>
  <c r="AB4443" i="1"/>
  <c r="F4443" i="1" s="1"/>
  <c r="G4443" i="1" s="1"/>
  <c r="AC4443" i="1"/>
  <c r="Y4444" i="1"/>
  <c r="Z4444" i="1"/>
  <c r="AA4444" i="1"/>
  <c r="AB4444" i="1"/>
  <c r="F4444" i="1" s="1"/>
  <c r="G4444" i="1" s="1"/>
  <c r="AC4444" i="1"/>
  <c r="Y4445" i="1"/>
  <c r="Z4445" i="1"/>
  <c r="AA4445" i="1"/>
  <c r="AB4445" i="1"/>
  <c r="F4445" i="1" s="1"/>
  <c r="G4445" i="1" s="1"/>
  <c r="AC4445" i="1"/>
  <c r="Y4446" i="1"/>
  <c r="Z4446" i="1"/>
  <c r="AA4446" i="1"/>
  <c r="AB4446" i="1"/>
  <c r="F4446" i="1" s="1"/>
  <c r="G4446" i="1" s="1"/>
  <c r="AC4446" i="1"/>
  <c r="Y4447" i="1"/>
  <c r="Z4447" i="1"/>
  <c r="AA4447" i="1"/>
  <c r="AB4447" i="1"/>
  <c r="F4447" i="1" s="1"/>
  <c r="G4447" i="1" s="1"/>
  <c r="AC4447" i="1"/>
  <c r="Y4448" i="1"/>
  <c r="Z4448" i="1"/>
  <c r="AA4448" i="1"/>
  <c r="AB4448" i="1"/>
  <c r="F4448" i="1" s="1"/>
  <c r="G4448" i="1" s="1"/>
  <c r="AC4448" i="1"/>
  <c r="Y4449" i="1"/>
  <c r="Z4449" i="1"/>
  <c r="AA4449" i="1"/>
  <c r="AB4449" i="1"/>
  <c r="F4449" i="1" s="1"/>
  <c r="G4449" i="1" s="1"/>
  <c r="AC4449" i="1"/>
  <c r="Y4450" i="1"/>
  <c r="Z4450" i="1"/>
  <c r="AA4450" i="1"/>
  <c r="AB4450" i="1"/>
  <c r="F4450" i="1" s="1"/>
  <c r="G4450" i="1" s="1"/>
  <c r="AC4450" i="1"/>
  <c r="Y4451" i="1"/>
  <c r="Z4451" i="1"/>
  <c r="AA4451" i="1"/>
  <c r="AB4451" i="1"/>
  <c r="F4451" i="1" s="1"/>
  <c r="G4451" i="1" s="1"/>
  <c r="AC4451" i="1"/>
  <c r="Y4452" i="1"/>
  <c r="Z4452" i="1"/>
  <c r="AA4452" i="1"/>
  <c r="AB4452" i="1"/>
  <c r="F4452" i="1" s="1"/>
  <c r="G4452" i="1" s="1"/>
  <c r="AC4452" i="1"/>
  <c r="Y4453" i="1"/>
  <c r="Z4453" i="1"/>
  <c r="AA4453" i="1"/>
  <c r="AB4453" i="1"/>
  <c r="F4453" i="1" s="1"/>
  <c r="G4453" i="1" s="1"/>
  <c r="AC4453" i="1"/>
  <c r="Y4454" i="1"/>
  <c r="Z4454" i="1"/>
  <c r="AA4454" i="1"/>
  <c r="AB4454" i="1"/>
  <c r="F4454" i="1" s="1"/>
  <c r="G4454" i="1" s="1"/>
  <c r="AC4454" i="1"/>
  <c r="Y4455" i="1"/>
  <c r="Z4455" i="1"/>
  <c r="AA4455" i="1"/>
  <c r="AB4455" i="1"/>
  <c r="F4455" i="1" s="1"/>
  <c r="G4455" i="1" s="1"/>
  <c r="AC4455" i="1"/>
  <c r="Y4456" i="1"/>
  <c r="Z4456" i="1"/>
  <c r="AA4456" i="1"/>
  <c r="AB4456" i="1"/>
  <c r="F4456" i="1" s="1"/>
  <c r="G4456" i="1" s="1"/>
  <c r="AC4456" i="1"/>
  <c r="Y4457" i="1"/>
  <c r="Z4457" i="1"/>
  <c r="AA4457" i="1"/>
  <c r="AB4457" i="1"/>
  <c r="F4457" i="1" s="1"/>
  <c r="G4457" i="1" s="1"/>
  <c r="AC4457" i="1"/>
  <c r="Y4458" i="1"/>
  <c r="Z4458" i="1"/>
  <c r="AA4458" i="1"/>
  <c r="AB4458" i="1"/>
  <c r="F4458" i="1" s="1"/>
  <c r="G4458" i="1" s="1"/>
  <c r="AC4458" i="1"/>
  <c r="Y4459" i="1"/>
  <c r="Z4459" i="1"/>
  <c r="AA4459" i="1"/>
  <c r="AB4459" i="1"/>
  <c r="F4459" i="1" s="1"/>
  <c r="G4459" i="1" s="1"/>
  <c r="AC4459" i="1"/>
  <c r="Y4460" i="1"/>
  <c r="Z4460" i="1"/>
  <c r="AA4460" i="1"/>
  <c r="AB4460" i="1"/>
  <c r="F4460" i="1" s="1"/>
  <c r="G4460" i="1" s="1"/>
  <c r="AC4460" i="1"/>
  <c r="Y4461" i="1"/>
  <c r="Z4461" i="1"/>
  <c r="AA4461" i="1"/>
  <c r="AB4461" i="1"/>
  <c r="F4461" i="1" s="1"/>
  <c r="G4461" i="1" s="1"/>
  <c r="AC4461" i="1"/>
  <c r="Y4462" i="1"/>
  <c r="Z4462" i="1"/>
  <c r="AA4462" i="1"/>
  <c r="AB4462" i="1"/>
  <c r="F4462" i="1" s="1"/>
  <c r="G4462" i="1" s="1"/>
  <c r="AC4462" i="1"/>
  <c r="Y4463" i="1"/>
  <c r="Z4463" i="1"/>
  <c r="AA4463" i="1"/>
  <c r="AB4463" i="1"/>
  <c r="F4463" i="1" s="1"/>
  <c r="G4463" i="1" s="1"/>
  <c r="AC4463" i="1"/>
  <c r="Y4464" i="1"/>
  <c r="Z4464" i="1"/>
  <c r="AA4464" i="1"/>
  <c r="AB4464" i="1"/>
  <c r="F4464" i="1" s="1"/>
  <c r="G4464" i="1" s="1"/>
  <c r="AC4464" i="1"/>
  <c r="Y4465" i="1"/>
  <c r="Z4465" i="1"/>
  <c r="AA4465" i="1"/>
  <c r="AB4465" i="1"/>
  <c r="F4465" i="1" s="1"/>
  <c r="G4465" i="1" s="1"/>
  <c r="AC4465" i="1"/>
  <c r="Y4466" i="1"/>
  <c r="Z4466" i="1"/>
  <c r="AA4466" i="1"/>
  <c r="AB4466" i="1"/>
  <c r="F4466" i="1" s="1"/>
  <c r="G4466" i="1" s="1"/>
  <c r="AC4466" i="1"/>
  <c r="Y4467" i="1"/>
  <c r="Z4467" i="1"/>
  <c r="AA4467" i="1"/>
  <c r="AB4467" i="1"/>
  <c r="F4467" i="1" s="1"/>
  <c r="G4467" i="1" s="1"/>
  <c r="AC4467" i="1"/>
  <c r="Y4468" i="1"/>
  <c r="Z4468" i="1"/>
  <c r="AA4468" i="1"/>
  <c r="AB4468" i="1"/>
  <c r="F4468" i="1" s="1"/>
  <c r="G4468" i="1" s="1"/>
  <c r="AC4468" i="1"/>
  <c r="Y4469" i="1"/>
  <c r="Z4469" i="1"/>
  <c r="AA4469" i="1"/>
  <c r="AB4469" i="1"/>
  <c r="F4469" i="1" s="1"/>
  <c r="G4469" i="1" s="1"/>
  <c r="AC4469" i="1"/>
  <c r="Y4470" i="1"/>
  <c r="Z4470" i="1"/>
  <c r="AA4470" i="1"/>
  <c r="AB4470" i="1"/>
  <c r="F4470" i="1" s="1"/>
  <c r="G4470" i="1" s="1"/>
  <c r="AC4470" i="1"/>
  <c r="Y4471" i="1"/>
  <c r="Z4471" i="1"/>
  <c r="AA4471" i="1"/>
  <c r="AB4471" i="1"/>
  <c r="F4471" i="1" s="1"/>
  <c r="G4471" i="1" s="1"/>
  <c r="AC4471" i="1"/>
  <c r="Y4472" i="1"/>
  <c r="Z4472" i="1"/>
  <c r="AA4472" i="1"/>
  <c r="AB4472" i="1"/>
  <c r="F4472" i="1" s="1"/>
  <c r="G4472" i="1" s="1"/>
  <c r="AC4472" i="1"/>
  <c r="Y4473" i="1"/>
  <c r="Z4473" i="1"/>
  <c r="AA4473" i="1"/>
  <c r="AB4473" i="1"/>
  <c r="F4473" i="1" s="1"/>
  <c r="G4473" i="1" s="1"/>
  <c r="AC4473" i="1"/>
  <c r="Y4474" i="1"/>
  <c r="Z4474" i="1"/>
  <c r="AA4474" i="1"/>
  <c r="AB4474" i="1"/>
  <c r="F4474" i="1" s="1"/>
  <c r="G4474" i="1" s="1"/>
  <c r="AC4474" i="1"/>
  <c r="Y4475" i="1"/>
  <c r="Z4475" i="1"/>
  <c r="AA4475" i="1"/>
  <c r="AB4475" i="1"/>
  <c r="F4475" i="1" s="1"/>
  <c r="G4475" i="1" s="1"/>
  <c r="AC4475" i="1"/>
  <c r="Y4476" i="1"/>
  <c r="Z4476" i="1"/>
  <c r="AA4476" i="1"/>
  <c r="AB4476" i="1"/>
  <c r="F4476" i="1" s="1"/>
  <c r="G4476" i="1" s="1"/>
  <c r="AC4476" i="1"/>
  <c r="Y4477" i="1"/>
  <c r="Z4477" i="1"/>
  <c r="AA4477" i="1"/>
  <c r="AB4477" i="1"/>
  <c r="F4477" i="1" s="1"/>
  <c r="G4477" i="1" s="1"/>
  <c r="AC4477" i="1"/>
  <c r="Y4478" i="1"/>
  <c r="Z4478" i="1"/>
  <c r="AA4478" i="1"/>
  <c r="AB4478" i="1"/>
  <c r="F4478" i="1" s="1"/>
  <c r="G4478" i="1" s="1"/>
  <c r="AC4478" i="1"/>
  <c r="Y4479" i="1"/>
  <c r="Z4479" i="1"/>
  <c r="AA4479" i="1"/>
  <c r="AB4479" i="1"/>
  <c r="F4479" i="1" s="1"/>
  <c r="G4479" i="1" s="1"/>
  <c r="AC4479" i="1"/>
  <c r="Y4480" i="1"/>
  <c r="Z4480" i="1"/>
  <c r="AA4480" i="1"/>
  <c r="AB4480" i="1"/>
  <c r="F4480" i="1" s="1"/>
  <c r="G4480" i="1" s="1"/>
  <c r="AC4480" i="1"/>
  <c r="Y4481" i="1"/>
  <c r="Z4481" i="1"/>
  <c r="AA4481" i="1"/>
  <c r="AB4481" i="1"/>
  <c r="F4481" i="1" s="1"/>
  <c r="G4481" i="1" s="1"/>
  <c r="AC4481" i="1"/>
  <c r="Y4482" i="1"/>
  <c r="Z4482" i="1"/>
  <c r="AA4482" i="1"/>
  <c r="AB4482" i="1"/>
  <c r="F4482" i="1" s="1"/>
  <c r="G4482" i="1" s="1"/>
  <c r="AC4482" i="1"/>
  <c r="Y4483" i="1"/>
  <c r="Z4483" i="1"/>
  <c r="AA4483" i="1"/>
  <c r="AB4483" i="1"/>
  <c r="F4483" i="1" s="1"/>
  <c r="G4483" i="1" s="1"/>
  <c r="AC4483" i="1"/>
  <c r="Y4484" i="1"/>
  <c r="Z4484" i="1"/>
  <c r="AA4484" i="1"/>
  <c r="AB4484" i="1"/>
  <c r="F4484" i="1" s="1"/>
  <c r="G4484" i="1" s="1"/>
  <c r="AC4484" i="1"/>
  <c r="Y4485" i="1"/>
  <c r="Z4485" i="1"/>
  <c r="AA4485" i="1"/>
  <c r="AB4485" i="1"/>
  <c r="F4485" i="1" s="1"/>
  <c r="G4485" i="1" s="1"/>
  <c r="AC4485" i="1"/>
  <c r="Y4486" i="1"/>
  <c r="Z4486" i="1"/>
  <c r="AA4486" i="1"/>
  <c r="AB4486" i="1"/>
  <c r="F4486" i="1" s="1"/>
  <c r="G4486" i="1" s="1"/>
  <c r="AC4486" i="1"/>
  <c r="Y4487" i="1"/>
  <c r="Z4487" i="1"/>
  <c r="AA4487" i="1"/>
  <c r="AB4487" i="1"/>
  <c r="F4487" i="1" s="1"/>
  <c r="G4487" i="1" s="1"/>
  <c r="AC4487" i="1"/>
  <c r="Y4488" i="1"/>
  <c r="Z4488" i="1"/>
  <c r="AA4488" i="1"/>
  <c r="AB4488" i="1"/>
  <c r="F4488" i="1" s="1"/>
  <c r="G4488" i="1" s="1"/>
  <c r="AC4488" i="1"/>
  <c r="Y4489" i="1"/>
  <c r="Z4489" i="1"/>
  <c r="AA4489" i="1"/>
  <c r="AB4489" i="1"/>
  <c r="F4489" i="1" s="1"/>
  <c r="G4489" i="1" s="1"/>
  <c r="AC4489" i="1"/>
  <c r="Y4490" i="1"/>
  <c r="Z4490" i="1"/>
  <c r="AA4490" i="1"/>
  <c r="AB4490" i="1"/>
  <c r="F4490" i="1" s="1"/>
  <c r="G4490" i="1" s="1"/>
  <c r="AC4490" i="1"/>
  <c r="Y4491" i="1"/>
  <c r="Z4491" i="1"/>
  <c r="AA4491" i="1"/>
  <c r="AB4491" i="1"/>
  <c r="F4491" i="1" s="1"/>
  <c r="G4491" i="1" s="1"/>
  <c r="AC4491" i="1"/>
  <c r="Y4492" i="1"/>
  <c r="Z4492" i="1"/>
  <c r="AA4492" i="1"/>
  <c r="AB4492" i="1"/>
  <c r="F4492" i="1" s="1"/>
  <c r="G4492" i="1" s="1"/>
  <c r="AC4492" i="1"/>
  <c r="Y4493" i="1"/>
  <c r="Z4493" i="1"/>
  <c r="AA4493" i="1"/>
  <c r="AB4493" i="1"/>
  <c r="F4493" i="1" s="1"/>
  <c r="G4493" i="1" s="1"/>
  <c r="AC4493" i="1"/>
  <c r="Y4494" i="1"/>
  <c r="Z4494" i="1"/>
  <c r="AA4494" i="1"/>
  <c r="AB4494" i="1"/>
  <c r="F4494" i="1" s="1"/>
  <c r="G4494" i="1" s="1"/>
  <c r="AC4494" i="1"/>
  <c r="Y4495" i="1"/>
  <c r="Z4495" i="1"/>
  <c r="AA4495" i="1"/>
  <c r="AB4495" i="1"/>
  <c r="F4495" i="1" s="1"/>
  <c r="G4495" i="1" s="1"/>
  <c r="AC4495" i="1"/>
  <c r="Y4496" i="1"/>
  <c r="Z4496" i="1"/>
  <c r="AA4496" i="1"/>
  <c r="AB4496" i="1"/>
  <c r="F4496" i="1" s="1"/>
  <c r="G4496" i="1" s="1"/>
  <c r="AC4496" i="1"/>
  <c r="Y4497" i="1"/>
  <c r="Z4497" i="1"/>
  <c r="AA4497" i="1"/>
  <c r="AB4497" i="1"/>
  <c r="F4497" i="1" s="1"/>
  <c r="G4497" i="1" s="1"/>
  <c r="AC4497" i="1"/>
  <c r="Y4498" i="1"/>
  <c r="Z4498" i="1"/>
  <c r="AA4498" i="1"/>
  <c r="AB4498" i="1"/>
  <c r="F4498" i="1" s="1"/>
  <c r="G4498" i="1" s="1"/>
  <c r="AC4498" i="1"/>
  <c r="Y4499" i="1"/>
  <c r="Z4499" i="1"/>
  <c r="AA4499" i="1"/>
  <c r="AB4499" i="1"/>
  <c r="F4499" i="1" s="1"/>
  <c r="G4499" i="1" s="1"/>
  <c r="AC4499" i="1"/>
  <c r="Y4500" i="1"/>
  <c r="Z4500" i="1"/>
  <c r="AA4500" i="1"/>
  <c r="AB4500" i="1"/>
  <c r="F4500" i="1" s="1"/>
  <c r="G4500" i="1" s="1"/>
  <c r="AC4500" i="1"/>
  <c r="Y4501" i="1"/>
  <c r="Z4501" i="1"/>
  <c r="AA4501" i="1"/>
  <c r="AB4501" i="1"/>
  <c r="F4501" i="1" s="1"/>
  <c r="G4501" i="1" s="1"/>
  <c r="AC4501" i="1"/>
  <c r="Y4502" i="1"/>
  <c r="Z4502" i="1"/>
  <c r="AA4502" i="1"/>
  <c r="AB4502" i="1"/>
  <c r="F4502" i="1" s="1"/>
  <c r="G4502" i="1" s="1"/>
  <c r="AC4502" i="1"/>
  <c r="Y4503" i="1"/>
  <c r="Z4503" i="1"/>
  <c r="AA4503" i="1"/>
  <c r="AB4503" i="1"/>
  <c r="F4503" i="1" s="1"/>
  <c r="G4503" i="1" s="1"/>
  <c r="AC4503" i="1"/>
  <c r="Y4504" i="1"/>
  <c r="Z4504" i="1"/>
  <c r="AA4504" i="1"/>
  <c r="AB4504" i="1"/>
  <c r="F4504" i="1" s="1"/>
  <c r="G4504" i="1" s="1"/>
  <c r="AC4504" i="1"/>
  <c r="Y4505" i="1"/>
  <c r="Z4505" i="1"/>
  <c r="AA4505" i="1"/>
  <c r="AB4505" i="1"/>
  <c r="F4505" i="1" s="1"/>
  <c r="G4505" i="1" s="1"/>
  <c r="AC4505" i="1"/>
  <c r="Y4506" i="1"/>
  <c r="Z4506" i="1"/>
  <c r="AA4506" i="1"/>
  <c r="AB4506" i="1"/>
  <c r="F4506" i="1" s="1"/>
  <c r="G4506" i="1" s="1"/>
  <c r="AC4506" i="1"/>
  <c r="Y4507" i="1"/>
  <c r="Z4507" i="1"/>
  <c r="AA4507" i="1"/>
  <c r="AB4507" i="1"/>
  <c r="F4507" i="1" s="1"/>
  <c r="G4507" i="1" s="1"/>
  <c r="AC4507" i="1"/>
  <c r="Y4508" i="1"/>
  <c r="Z4508" i="1"/>
  <c r="AA4508" i="1"/>
  <c r="AB4508" i="1"/>
  <c r="F4508" i="1" s="1"/>
  <c r="G4508" i="1" s="1"/>
  <c r="AC4508" i="1"/>
  <c r="Y4509" i="1"/>
  <c r="Z4509" i="1"/>
  <c r="AA4509" i="1"/>
  <c r="AB4509" i="1"/>
  <c r="F4509" i="1" s="1"/>
  <c r="G4509" i="1" s="1"/>
  <c r="AC4509" i="1"/>
  <c r="Y4510" i="1"/>
  <c r="Z4510" i="1"/>
  <c r="AA4510" i="1"/>
  <c r="AB4510" i="1"/>
  <c r="F4510" i="1" s="1"/>
  <c r="G4510" i="1" s="1"/>
  <c r="AC4510" i="1"/>
  <c r="Y4511" i="1"/>
  <c r="Z4511" i="1"/>
  <c r="AA4511" i="1"/>
  <c r="AB4511" i="1"/>
  <c r="F4511" i="1" s="1"/>
  <c r="G4511" i="1" s="1"/>
  <c r="AC4511" i="1"/>
  <c r="Y4512" i="1"/>
  <c r="Z4512" i="1"/>
  <c r="AA4512" i="1"/>
  <c r="AB4512" i="1"/>
  <c r="F4512" i="1" s="1"/>
  <c r="G4512" i="1" s="1"/>
  <c r="AC4512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F4348" i="1"/>
  <c r="G4348" i="1" s="1"/>
  <c r="F4349" i="1"/>
  <c r="G4349" i="1" s="1"/>
  <c r="F4350" i="1"/>
  <c r="G4350" i="1" s="1"/>
  <c r="L4325" i="1"/>
  <c r="V4325" i="1"/>
  <c r="Y4325" i="1"/>
  <c r="Z4325" i="1"/>
  <c r="AA4325" i="1"/>
  <c r="AB4325" i="1"/>
  <c r="F4325" i="1" s="1"/>
  <c r="G4325" i="1" s="1"/>
  <c r="AC4325" i="1"/>
  <c r="L1818" i="1"/>
  <c r="V1818" i="1"/>
  <c r="X1818" i="1"/>
  <c r="Y1818" i="1" s="1"/>
  <c r="Z1818" i="1"/>
  <c r="AB1818" i="1"/>
  <c r="F1818" i="1" s="1"/>
  <c r="G1818" i="1" s="1"/>
  <c r="AC1818" i="1"/>
  <c r="Y3057" i="1"/>
  <c r="Y4017" i="1"/>
  <c r="Y4068" i="1"/>
  <c r="Y4103" i="1"/>
  <c r="Y4104" i="1"/>
  <c r="Y4124" i="1"/>
  <c r="Y4326" i="1"/>
  <c r="Y4329" i="1"/>
  <c r="Y4331" i="1"/>
  <c r="Y4332" i="1"/>
  <c r="Y4333" i="1"/>
  <c r="Y4334" i="1"/>
  <c r="Y4337" i="1"/>
  <c r="Y4338" i="1"/>
  <c r="Y4339" i="1"/>
  <c r="Y4340" i="1"/>
  <c r="AA3057" i="1"/>
  <c r="L4347" i="1"/>
  <c r="Y4344" i="1"/>
  <c r="Z4344" i="1"/>
  <c r="AA4344" i="1"/>
  <c r="AB4344" i="1"/>
  <c r="F4344" i="1" s="1"/>
  <c r="G4344" i="1" s="1"/>
  <c r="AC4344" i="1"/>
  <c r="Y4345" i="1"/>
  <c r="Z4345" i="1"/>
  <c r="AA4345" i="1"/>
  <c r="AB4345" i="1"/>
  <c r="F4345" i="1" s="1"/>
  <c r="G4345" i="1" s="1"/>
  <c r="AC4345" i="1"/>
  <c r="Y4346" i="1"/>
  <c r="Z4346" i="1"/>
  <c r="AA4346" i="1"/>
  <c r="AB4346" i="1"/>
  <c r="F4346" i="1" s="1"/>
  <c r="G4346" i="1" s="1"/>
  <c r="AC4346" i="1"/>
  <c r="Y4347" i="1"/>
  <c r="Z4347" i="1"/>
  <c r="AA4347" i="1"/>
  <c r="AB4347" i="1"/>
  <c r="F4347" i="1" s="1"/>
  <c r="G4347" i="1" s="1"/>
  <c r="AC4347" i="1"/>
  <c r="V4344" i="1"/>
  <c r="V4345" i="1"/>
  <c r="V4346" i="1"/>
  <c r="V4347" i="1"/>
  <c r="L4344" i="1"/>
  <c r="L4345" i="1"/>
  <c r="L4346" i="1"/>
  <c r="Z4338" i="1"/>
  <c r="AA4338" i="1"/>
  <c r="AB4338" i="1"/>
  <c r="F4338" i="1" s="1"/>
  <c r="G4338" i="1" s="1"/>
  <c r="AC4338" i="1"/>
  <c r="Z4339" i="1"/>
  <c r="AA4339" i="1"/>
  <c r="AB4339" i="1"/>
  <c r="F4339" i="1" s="1"/>
  <c r="G4339" i="1" s="1"/>
  <c r="AC4339" i="1"/>
  <c r="Z4340" i="1"/>
  <c r="AA4340" i="1"/>
  <c r="AB4340" i="1"/>
  <c r="F4340" i="1" s="1"/>
  <c r="G4340" i="1" s="1"/>
  <c r="AC4340" i="1"/>
  <c r="Y4341" i="1"/>
  <c r="Z4341" i="1"/>
  <c r="AA4341" i="1"/>
  <c r="AB4341" i="1"/>
  <c r="F4341" i="1" s="1"/>
  <c r="G4341" i="1" s="1"/>
  <c r="AC4341" i="1"/>
  <c r="Y4342" i="1"/>
  <c r="Z4342" i="1"/>
  <c r="AA4342" i="1"/>
  <c r="AB4342" i="1"/>
  <c r="F4342" i="1" s="1"/>
  <c r="G4342" i="1" s="1"/>
  <c r="AC4342" i="1"/>
  <c r="Y4343" i="1"/>
  <c r="Z4343" i="1"/>
  <c r="AA4343" i="1"/>
  <c r="AB4343" i="1"/>
  <c r="F4343" i="1" s="1"/>
  <c r="G4343" i="1" s="1"/>
  <c r="AC4343" i="1"/>
  <c r="V4338" i="1"/>
  <c r="V4339" i="1"/>
  <c r="V4340" i="1"/>
  <c r="V4341" i="1"/>
  <c r="V4342" i="1"/>
  <c r="V4343" i="1"/>
  <c r="L4338" i="1"/>
  <c r="L4339" i="1"/>
  <c r="L4340" i="1"/>
  <c r="L4341" i="1"/>
  <c r="L4342" i="1"/>
  <c r="L4343" i="1"/>
  <c r="F4323" i="1"/>
  <c r="G4323" i="1" s="1"/>
  <c r="AA4323" i="1"/>
  <c r="Z4323" i="1"/>
  <c r="Y4323" i="1"/>
  <c r="L4323" i="1"/>
  <c r="Y4335" i="1"/>
  <c r="Z4335" i="1"/>
  <c r="AA4335" i="1"/>
  <c r="AB4335" i="1"/>
  <c r="F4335" i="1" s="1"/>
  <c r="G4335" i="1" s="1"/>
  <c r="AC4335" i="1"/>
  <c r="Y4336" i="1"/>
  <c r="Z4336" i="1"/>
  <c r="AA4336" i="1"/>
  <c r="AB4336" i="1"/>
  <c r="F4336" i="1" s="1"/>
  <c r="G4336" i="1" s="1"/>
  <c r="AC4336" i="1"/>
  <c r="Z4337" i="1"/>
  <c r="AA4337" i="1"/>
  <c r="AB4337" i="1"/>
  <c r="F4337" i="1" s="1"/>
  <c r="G4337" i="1" s="1"/>
  <c r="AC4337" i="1"/>
  <c r="V4335" i="1"/>
  <c r="V4336" i="1"/>
  <c r="V4337" i="1"/>
  <c r="L4335" i="1"/>
  <c r="L4336" i="1"/>
  <c r="L4337" i="1"/>
  <c r="Z4326" i="1"/>
  <c r="AA4326" i="1"/>
  <c r="AB4326" i="1"/>
  <c r="F4326" i="1" s="1"/>
  <c r="G4326" i="1" s="1"/>
  <c r="AC4326" i="1"/>
  <c r="Y4327" i="1"/>
  <c r="Z4327" i="1"/>
  <c r="AA4327" i="1"/>
  <c r="AB4327" i="1"/>
  <c r="F4327" i="1" s="1"/>
  <c r="G4327" i="1" s="1"/>
  <c r="AC4327" i="1"/>
  <c r="Y4328" i="1"/>
  <c r="Z4328" i="1"/>
  <c r="AA4328" i="1"/>
  <c r="AB4328" i="1"/>
  <c r="F4328" i="1" s="1"/>
  <c r="G4328" i="1" s="1"/>
  <c r="AC4328" i="1"/>
  <c r="Z4329" i="1"/>
  <c r="AA4329" i="1"/>
  <c r="AB4329" i="1"/>
  <c r="F4329" i="1" s="1"/>
  <c r="G4329" i="1" s="1"/>
  <c r="AC4329" i="1"/>
  <c r="Y4330" i="1"/>
  <c r="Z4330" i="1"/>
  <c r="AA4330" i="1"/>
  <c r="AB4330" i="1"/>
  <c r="F4330" i="1" s="1"/>
  <c r="G4330" i="1" s="1"/>
  <c r="AC4330" i="1"/>
  <c r="Z4331" i="1"/>
  <c r="AA4331" i="1"/>
  <c r="AB4331" i="1"/>
  <c r="F4331" i="1" s="1"/>
  <c r="G4331" i="1" s="1"/>
  <c r="AC4331" i="1"/>
  <c r="Z4332" i="1"/>
  <c r="AA4332" i="1"/>
  <c r="AB4332" i="1"/>
  <c r="F4332" i="1" s="1"/>
  <c r="G4332" i="1" s="1"/>
  <c r="AC4332" i="1"/>
  <c r="Z4333" i="1"/>
  <c r="AA4333" i="1"/>
  <c r="AB4333" i="1"/>
  <c r="F4333" i="1" s="1"/>
  <c r="G4333" i="1" s="1"/>
  <c r="AC4333" i="1"/>
  <c r="Z4334" i="1"/>
  <c r="AA4334" i="1"/>
  <c r="AB4334" i="1"/>
  <c r="F4334" i="1" s="1"/>
  <c r="G4334" i="1" s="1"/>
  <c r="AC4334" i="1"/>
  <c r="V4326" i="1"/>
  <c r="V4327" i="1"/>
  <c r="V4328" i="1"/>
  <c r="V4329" i="1"/>
  <c r="V4330" i="1"/>
  <c r="V4331" i="1"/>
  <c r="V4332" i="1"/>
  <c r="V4333" i="1"/>
  <c r="V4334" i="1"/>
  <c r="L4331" i="1"/>
  <c r="L4332" i="1"/>
  <c r="L4333" i="1"/>
  <c r="L4334" i="1"/>
  <c r="L4329" i="1"/>
  <c r="L4330" i="1"/>
  <c r="L4326" i="1"/>
  <c r="L4327" i="1"/>
  <c r="L4328" i="1"/>
  <c r="Y4324" i="1"/>
  <c r="Z4324" i="1"/>
  <c r="AA4324" i="1"/>
  <c r="AB4324" i="1"/>
  <c r="F4324" i="1" s="1"/>
  <c r="G4324" i="1" s="1"/>
  <c r="AC4324" i="1"/>
  <c r="V4324" i="1"/>
  <c r="L4324" i="1"/>
  <c r="Y4134" i="1"/>
  <c r="Z4134" i="1"/>
  <c r="AA4134" i="1"/>
  <c r="AB4134" i="1"/>
  <c r="F4134" i="1" s="1"/>
  <c r="G4134" i="1" s="1"/>
  <c r="AC4134" i="1"/>
  <c r="Y4135" i="1"/>
  <c r="Z4135" i="1"/>
  <c r="AA4135" i="1"/>
  <c r="AB4135" i="1"/>
  <c r="F4135" i="1" s="1"/>
  <c r="G4135" i="1" s="1"/>
  <c r="AC4135" i="1"/>
  <c r="Y4136" i="1"/>
  <c r="Z4136" i="1"/>
  <c r="AA4136" i="1"/>
  <c r="AB4136" i="1"/>
  <c r="F4136" i="1" s="1"/>
  <c r="G4136" i="1" s="1"/>
  <c r="AC4136" i="1"/>
  <c r="Y4137" i="1"/>
  <c r="Z4137" i="1"/>
  <c r="AA4137" i="1"/>
  <c r="AB4137" i="1"/>
  <c r="F4137" i="1" s="1"/>
  <c r="G4137" i="1" s="1"/>
  <c r="AC4137" i="1"/>
  <c r="Y4138" i="1"/>
  <c r="Z4138" i="1"/>
  <c r="AA4138" i="1"/>
  <c r="AB4138" i="1"/>
  <c r="F4138" i="1" s="1"/>
  <c r="G4138" i="1" s="1"/>
  <c r="AC4138" i="1"/>
  <c r="Y4139" i="1"/>
  <c r="Z4139" i="1"/>
  <c r="AA4139" i="1"/>
  <c r="AB4139" i="1"/>
  <c r="F4139" i="1" s="1"/>
  <c r="G4139" i="1" s="1"/>
  <c r="AC4139" i="1"/>
  <c r="Y4140" i="1"/>
  <c r="Z4140" i="1"/>
  <c r="AA4140" i="1"/>
  <c r="AB4140" i="1"/>
  <c r="F4140" i="1" s="1"/>
  <c r="G4140" i="1" s="1"/>
  <c r="AC4140" i="1"/>
  <c r="Y4141" i="1"/>
  <c r="Z4141" i="1"/>
  <c r="AA4141" i="1"/>
  <c r="AB4141" i="1"/>
  <c r="F4141" i="1" s="1"/>
  <c r="G4141" i="1" s="1"/>
  <c r="AC4141" i="1"/>
  <c r="Y4142" i="1"/>
  <c r="Z4142" i="1"/>
  <c r="AA4142" i="1"/>
  <c r="AB4142" i="1"/>
  <c r="F4142" i="1" s="1"/>
  <c r="G4142" i="1" s="1"/>
  <c r="AC4142" i="1"/>
  <c r="Y4143" i="1"/>
  <c r="Z4143" i="1"/>
  <c r="AA4143" i="1"/>
  <c r="AB4143" i="1"/>
  <c r="F4143" i="1" s="1"/>
  <c r="G4143" i="1" s="1"/>
  <c r="AC4143" i="1"/>
  <c r="Y4144" i="1"/>
  <c r="Z4144" i="1"/>
  <c r="AA4144" i="1"/>
  <c r="AB4144" i="1"/>
  <c r="F4144" i="1" s="1"/>
  <c r="G4144" i="1" s="1"/>
  <c r="AC4144" i="1"/>
  <c r="Y4145" i="1"/>
  <c r="Z4145" i="1"/>
  <c r="AA4145" i="1"/>
  <c r="AB4145" i="1"/>
  <c r="F4145" i="1" s="1"/>
  <c r="G4145" i="1" s="1"/>
  <c r="AC4145" i="1"/>
  <c r="Y4146" i="1"/>
  <c r="Z4146" i="1"/>
  <c r="AA4146" i="1"/>
  <c r="AB4146" i="1"/>
  <c r="F4146" i="1" s="1"/>
  <c r="G4146" i="1" s="1"/>
  <c r="AC4146" i="1"/>
  <c r="Y4147" i="1"/>
  <c r="Z4147" i="1"/>
  <c r="AA4147" i="1"/>
  <c r="AB4147" i="1"/>
  <c r="F4147" i="1" s="1"/>
  <c r="G4147" i="1" s="1"/>
  <c r="AC4147" i="1"/>
  <c r="Y4148" i="1"/>
  <c r="Z4148" i="1"/>
  <c r="AA4148" i="1"/>
  <c r="AB4148" i="1"/>
  <c r="F4148" i="1" s="1"/>
  <c r="G4148" i="1" s="1"/>
  <c r="AC4148" i="1"/>
  <c r="Y4149" i="1"/>
  <c r="Z4149" i="1"/>
  <c r="AA4149" i="1"/>
  <c r="AB4149" i="1"/>
  <c r="F4149" i="1" s="1"/>
  <c r="G4149" i="1" s="1"/>
  <c r="AC4149" i="1"/>
  <c r="Y4150" i="1"/>
  <c r="Z4150" i="1"/>
  <c r="AA4150" i="1"/>
  <c r="AB4150" i="1"/>
  <c r="F4150" i="1" s="1"/>
  <c r="G4150" i="1" s="1"/>
  <c r="AC4150" i="1"/>
  <c r="Y4151" i="1"/>
  <c r="Z4151" i="1"/>
  <c r="AA4151" i="1"/>
  <c r="AB4151" i="1"/>
  <c r="F4151" i="1" s="1"/>
  <c r="G4151" i="1" s="1"/>
  <c r="AC4151" i="1"/>
  <c r="Y4152" i="1"/>
  <c r="Z4152" i="1"/>
  <c r="AA4152" i="1"/>
  <c r="AB4152" i="1"/>
  <c r="F4152" i="1" s="1"/>
  <c r="G4152" i="1" s="1"/>
  <c r="AC4152" i="1"/>
  <c r="Y4153" i="1"/>
  <c r="Z4153" i="1"/>
  <c r="AA4153" i="1"/>
  <c r="AB4153" i="1"/>
  <c r="F4153" i="1" s="1"/>
  <c r="G4153" i="1" s="1"/>
  <c r="AC4153" i="1"/>
  <c r="Y4154" i="1"/>
  <c r="Z4154" i="1"/>
  <c r="AA4154" i="1"/>
  <c r="AB4154" i="1"/>
  <c r="F4154" i="1" s="1"/>
  <c r="G4154" i="1" s="1"/>
  <c r="AC4154" i="1"/>
  <c r="Y4155" i="1"/>
  <c r="Z4155" i="1"/>
  <c r="AA4155" i="1"/>
  <c r="AB4155" i="1"/>
  <c r="F4155" i="1" s="1"/>
  <c r="G4155" i="1" s="1"/>
  <c r="AC4155" i="1"/>
  <c r="Y4156" i="1"/>
  <c r="Z4156" i="1"/>
  <c r="AA4156" i="1"/>
  <c r="AB4156" i="1"/>
  <c r="F4156" i="1" s="1"/>
  <c r="G4156" i="1" s="1"/>
  <c r="AC4156" i="1"/>
  <c r="Y4157" i="1"/>
  <c r="Z4157" i="1"/>
  <c r="AA4157" i="1"/>
  <c r="AB4157" i="1"/>
  <c r="F4157" i="1" s="1"/>
  <c r="G4157" i="1" s="1"/>
  <c r="AC4157" i="1"/>
  <c r="Y4158" i="1"/>
  <c r="Z4158" i="1"/>
  <c r="AA4158" i="1"/>
  <c r="AB4158" i="1"/>
  <c r="F4158" i="1" s="1"/>
  <c r="G4158" i="1" s="1"/>
  <c r="AC4158" i="1"/>
  <c r="Y4159" i="1"/>
  <c r="Z4159" i="1"/>
  <c r="AA4159" i="1"/>
  <c r="AB4159" i="1"/>
  <c r="F4159" i="1" s="1"/>
  <c r="G4159" i="1" s="1"/>
  <c r="AC4159" i="1"/>
  <c r="Y4160" i="1"/>
  <c r="Z4160" i="1"/>
  <c r="AA4160" i="1"/>
  <c r="AB4160" i="1"/>
  <c r="F4160" i="1" s="1"/>
  <c r="G4160" i="1" s="1"/>
  <c r="AC4160" i="1"/>
  <c r="Y4161" i="1"/>
  <c r="Z4161" i="1"/>
  <c r="AA4161" i="1"/>
  <c r="AB4161" i="1"/>
  <c r="F4161" i="1" s="1"/>
  <c r="G4161" i="1" s="1"/>
  <c r="AC4161" i="1"/>
  <c r="Y4162" i="1"/>
  <c r="Z4162" i="1"/>
  <c r="AA4162" i="1"/>
  <c r="AB4162" i="1"/>
  <c r="F4162" i="1" s="1"/>
  <c r="G4162" i="1" s="1"/>
  <c r="AC4162" i="1"/>
  <c r="Y4163" i="1"/>
  <c r="Z4163" i="1"/>
  <c r="AA4163" i="1"/>
  <c r="AB4163" i="1"/>
  <c r="F4163" i="1" s="1"/>
  <c r="G4163" i="1" s="1"/>
  <c r="AC4163" i="1"/>
  <c r="Y4164" i="1"/>
  <c r="Z4164" i="1"/>
  <c r="AA4164" i="1"/>
  <c r="AB4164" i="1"/>
  <c r="F4164" i="1" s="1"/>
  <c r="G4164" i="1" s="1"/>
  <c r="AC4164" i="1"/>
  <c r="Y4165" i="1"/>
  <c r="Z4165" i="1"/>
  <c r="AA4165" i="1"/>
  <c r="AB4165" i="1"/>
  <c r="F4165" i="1" s="1"/>
  <c r="G4165" i="1" s="1"/>
  <c r="AC4165" i="1"/>
  <c r="Y4166" i="1"/>
  <c r="Z4166" i="1"/>
  <c r="AA4166" i="1"/>
  <c r="AB4166" i="1"/>
  <c r="F4166" i="1" s="1"/>
  <c r="G4166" i="1" s="1"/>
  <c r="AC4166" i="1"/>
  <c r="Y4167" i="1"/>
  <c r="Z4167" i="1"/>
  <c r="AA4167" i="1"/>
  <c r="AB4167" i="1"/>
  <c r="F4167" i="1" s="1"/>
  <c r="G4167" i="1" s="1"/>
  <c r="AC4167" i="1"/>
  <c r="Y4168" i="1"/>
  <c r="Z4168" i="1"/>
  <c r="AA4168" i="1"/>
  <c r="AB4168" i="1"/>
  <c r="F4168" i="1" s="1"/>
  <c r="G4168" i="1" s="1"/>
  <c r="AC4168" i="1"/>
  <c r="Y4169" i="1"/>
  <c r="Z4169" i="1"/>
  <c r="AA4169" i="1"/>
  <c r="AB4169" i="1"/>
  <c r="F4169" i="1" s="1"/>
  <c r="G4169" i="1" s="1"/>
  <c r="AC4169" i="1"/>
  <c r="Y4170" i="1"/>
  <c r="Z4170" i="1"/>
  <c r="AA4170" i="1"/>
  <c r="AB4170" i="1"/>
  <c r="F4170" i="1" s="1"/>
  <c r="G4170" i="1" s="1"/>
  <c r="AC4170" i="1"/>
  <c r="Y4171" i="1"/>
  <c r="Z4171" i="1"/>
  <c r="AA4171" i="1"/>
  <c r="AB4171" i="1"/>
  <c r="F4171" i="1" s="1"/>
  <c r="G4171" i="1" s="1"/>
  <c r="AC4171" i="1"/>
  <c r="Y4172" i="1"/>
  <c r="Z4172" i="1"/>
  <c r="AA4172" i="1"/>
  <c r="AB4172" i="1"/>
  <c r="F4172" i="1" s="1"/>
  <c r="G4172" i="1" s="1"/>
  <c r="AC4172" i="1"/>
  <c r="Y4173" i="1"/>
  <c r="Z4173" i="1"/>
  <c r="AA4173" i="1"/>
  <c r="AB4173" i="1"/>
  <c r="F4173" i="1" s="1"/>
  <c r="G4173" i="1" s="1"/>
  <c r="AC4173" i="1"/>
  <c r="Y4174" i="1"/>
  <c r="Z4174" i="1"/>
  <c r="AA4174" i="1"/>
  <c r="AB4174" i="1"/>
  <c r="F4174" i="1" s="1"/>
  <c r="G4174" i="1" s="1"/>
  <c r="AC4174" i="1"/>
  <c r="Y4175" i="1"/>
  <c r="Z4175" i="1"/>
  <c r="AA4175" i="1"/>
  <c r="AB4175" i="1"/>
  <c r="F4175" i="1" s="1"/>
  <c r="G4175" i="1" s="1"/>
  <c r="AC4175" i="1"/>
  <c r="Y4176" i="1"/>
  <c r="Z4176" i="1"/>
  <c r="AA4176" i="1"/>
  <c r="AB4176" i="1"/>
  <c r="F4176" i="1" s="1"/>
  <c r="G4176" i="1" s="1"/>
  <c r="AC4176" i="1"/>
  <c r="Y4177" i="1"/>
  <c r="Z4177" i="1"/>
  <c r="AA4177" i="1"/>
  <c r="AB4177" i="1"/>
  <c r="F4177" i="1" s="1"/>
  <c r="G4177" i="1" s="1"/>
  <c r="AC4177" i="1"/>
  <c r="Y4178" i="1"/>
  <c r="Z4178" i="1"/>
  <c r="AA4178" i="1"/>
  <c r="AB4178" i="1"/>
  <c r="F4178" i="1" s="1"/>
  <c r="G4178" i="1" s="1"/>
  <c r="AC4178" i="1"/>
  <c r="Y4179" i="1"/>
  <c r="Z4179" i="1"/>
  <c r="AA4179" i="1"/>
  <c r="AB4179" i="1"/>
  <c r="F4179" i="1" s="1"/>
  <c r="G4179" i="1" s="1"/>
  <c r="AC4179" i="1"/>
  <c r="Y4180" i="1"/>
  <c r="Z4180" i="1"/>
  <c r="AA4180" i="1"/>
  <c r="AB4180" i="1"/>
  <c r="F4180" i="1" s="1"/>
  <c r="G4180" i="1" s="1"/>
  <c r="AC4180" i="1"/>
  <c r="Y4181" i="1"/>
  <c r="Z4181" i="1"/>
  <c r="AA4181" i="1"/>
  <c r="AB4181" i="1"/>
  <c r="F4181" i="1" s="1"/>
  <c r="G4181" i="1" s="1"/>
  <c r="AC4181" i="1"/>
  <c r="Y4182" i="1"/>
  <c r="Z4182" i="1"/>
  <c r="AA4182" i="1"/>
  <c r="AB4182" i="1"/>
  <c r="F4182" i="1" s="1"/>
  <c r="G4182" i="1" s="1"/>
  <c r="AC4182" i="1"/>
  <c r="Y4183" i="1"/>
  <c r="Z4183" i="1"/>
  <c r="AA4183" i="1"/>
  <c r="AB4183" i="1"/>
  <c r="F4183" i="1" s="1"/>
  <c r="G4183" i="1" s="1"/>
  <c r="AC4183" i="1"/>
  <c r="Y4184" i="1"/>
  <c r="Z4184" i="1"/>
  <c r="AA4184" i="1"/>
  <c r="AB4184" i="1"/>
  <c r="F4184" i="1" s="1"/>
  <c r="G4184" i="1" s="1"/>
  <c r="AC4184" i="1"/>
  <c r="Y4185" i="1"/>
  <c r="Z4185" i="1"/>
  <c r="AA4185" i="1"/>
  <c r="AB4185" i="1"/>
  <c r="F4185" i="1" s="1"/>
  <c r="G4185" i="1" s="1"/>
  <c r="AC4185" i="1"/>
  <c r="Y4186" i="1"/>
  <c r="Z4186" i="1"/>
  <c r="AA4186" i="1"/>
  <c r="AB4186" i="1"/>
  <c r="F4186" i="1" s="1"/>
  <c r="G4186" i="1" s="1"/>
  <c r="AC4186" i="1"/>
  <c r="Y4187" i="1"/>
  <c r="Z4187" i="1"/>
  <c r="AA4187" i="1"/>
  <c r="AB4187" i="1"/>
  <c r="F4187" i="1" s="1"/>
  <c r="G4187" i="1" s="1"/>
  <c r="AC4187" i="1"/>
  <c r="Y4188" i="1"/>
  <c r="Z4188" i="1"/>
  <c r="AA4188" i="1"/>
  <c r="AB4188" i="1"/>
  <c r="F4188" i="1" s="1"/>
  <c r="G4188" i="1" s="1"/>
  <c r="AC4188" i="1"/>
  <c r="Y4189" i="1"/>
  <c r="Z4189" i="1"/>
  <c r="AA4189" i="1"/>
  <c r="AB4189" i="1"/>
  <c r="F4189" i="1" s="1"/>
  <c r="G4189" i="1" s="1"/>
  <c r="AC4189" i="1"/>
  <c r="Y4190" i="1"/>
  <c r="Z4190" i="1"/>
  <c r="AA4190" i="1"/>
  <c r="AB4190" i="1"/>
  <c r="F4190" i="1" s="1"/>
  <c r="G4190" i="1" s="1"/>
  <c r="AC4190" i="1"/>
  <c r="Y4191" i="1"/>
  <c r="Z4191" i="1"/>
  <c r="AA4191" i="1"/>
  <c r="AB4191" i="1"/>
  <c r="F4191" i="1" s="1"/>
  <c r="G4191" i="1" s="1"/>
  <c r="AC4191" i="1"/>
  <c r="Y4192" i="1"/>
  <c r="Z4192" i="1"/>
  <c r="AA4192" i="1"/>
  <c r="AB4192" i="1"/>
  <c r="F4192" i="1" s="1"/>
  <c r="G4192" i="1" s="1"/>
  <c r="AC4192" i="1"/>
  <c r="Y4193" i="1"/>
  <c r="Z4193" i="1"/>
  <c r="AA4193" i="1"/>
  <c r="AB4193" i="1"/>
  <c r="F4193" i="1" s="1"/>
  <c r="G4193" i="1" s="1"/>
  <c r="AC4193" i="1"/>
  <c r="Y4194" i="1"/>
  <c r="Z4194" i="1"/>
  <c r="AA4194" i="1"/>
  <c r="AB4194" i="1"/>
  <c r="F4194" i="1" s="1"/>
  <c r="G4194" i="1" s="1"/>
  <c r="AC4194" i="1"/>
  <c r="Y4195" i="1"/>
  <c r="Z4195" i="1"/>
  <c r="AA4195" i="1"/>
  <c r="AB4195" i="1"/>
  <c r="F4195" i="1" s="1"/>
  <c r="G4195" i="1" s="1"/>
  <c r="AC4195" i="1"/>
  <c r="Y4196" i="1"/>
  <c r="Z4196" i="1"/>
  <c r="AA4196" i="1"/>
  <c r="AB4196" i="1"/>
  <c r="F4196" i="1" s="1"/>
  <c r="G4196" i="1" s="1"/>
  <c r="AC4196" i="1"/>
  <c r="Y4197" i="1"/>
  <c r="Z4197" i="1"/>
  <c r="AA4197" i="1"/>
  <c r="AB4197" i="1"/>
  <c r="F4197" i="1" s="1"/>
  <c r="G4197" i="1" s="1"/>
  <c r="AC4197" i="1"/>
  <c r="Y4198" i="1"/>
  <c r="Z4198" i="1"/>
  <c r="AA4198" i="1"/>
  <c r="AB4198" i="1"/>
  <c r="F4198" i="1" s="1"/>
  <c r="G4198" i="1" s="1"/>
  <c r="AC4198" i="1"/>
  <c r="Y4199" i="1"/>
  <c r="Z4199" i="1"/>
  <c r="AA4199" i="1"/>
  <c r="AB4199" i="1"/>
  <c r="F4199" i="1" s="1"/>
  <c r="G4199" i="1" s="1"/>
  <c r="AC4199" i="1"/>
  <c r="Y4200" i="1"/>
  <c r="Z4200" i="1"/>
  <c r="AA4200" i="1"/>
  <c r="AB4200" i="1"/>
  <c r="F4200" i="1" s="1"/>
  <c r="G4200" i="1" s="1"/>
  <c r="AC4200" i="1"/>
  <c r="Y4201" i="1"/>
  <c r="Z4201" i="1"/>
  <c r="AA4201" i="1"/>
  <c r="AB4201" i="1"/>
  <c r="F4201" i="1" s="1"/>
  <c r="G4201" i="1" s="1"/>
  <c r="AC4201" i="1"/>
  <c r="Y4202" i="1"/>
  <c r="Z4202" i="1"/>
  <c r="AA4202" i="1"/>
  <c r="AB4202" i="1"/>
  <c r="F4202" i="1" s="1"/>
  <c r="G4202" i="1" s="1"/>
  <c r="AC4202" i="1"/>
  <c r="Y4203" i="1"/>
  <c r="Z4203" i="1"/>
  <c r="AA4203" i="1"/>
  <c r="AB4203" i="1"/>
  <c r="F4203" i="1" s="1"/>
  <c r="G4203" i="1" s="1"/>
  <c r="AC4203" i="1"/>
  <c r="Y4204" i="1"/>
  <c r="Z4204" i="1"/>
  <c r="AA4204" i="1"/>
  <c r="AB4204" i="1"/>
  <c r="F4204" i="1" s="1"/>
  <c r="G4204" i="1" s="1"/>
  <c r="AC4204" i="1"/>
  <c r="Y4205" i="1"/>
  <c r="Z4205" i="1"/>
  <c r="AA4205" i="1"/>
  <c r="AB4205" i="1"/>
  <c r="F4205" i="1" s="1"/>
  <c r="G4205" i="1" s="1"/>
  <c r="AC4205" i="1"/>
  <c r="Y4206" i="1"/>
  <c r="Z4206" i="1"/>
  <c r="AA4206" i="1"/>
  <c r="AB4206" i="1"/>
  <c r="F4206" i="1" s="1"/>
  <c r="G4206" i="1" s="1"/>
  <c r="AC4206" i="1"/>
  <c r="Y4207" i="1"/>
  <c r="Z4207" i="1"/>
  <c r="AA4207" i="1"/>
  <c r="AB4207" i="1"/>
  <c r="F4207" i="1" s="1"/>
  <c r="G4207" i="1" s="1"/>
  <c r="AC4207" i="1"/>
  <c r="Y4208" i="1"/>
  <c r="Z4208" i="1"/>
  <c r="AA4208" i="1"/>
  <c r="AB4208" i="1"/>
  <c r="F4208" i="1" s="1"/>
  <c r="G4208" i="1" s="1"/>
  <c r="AC4208" i="1"/>
  <c r="Y4209" i="1"/>
  <c r="Z4209" i="1"/>
  <c r="AA4209" i="1"/>
  <c r="AB4209" i="1"/>
  <c r="F4209" i="1" s="1"/>
  <c r="G4209" i="1" s="1"/>
  <c r="AC4209" i="1"/>
  <c r="Y4210" i="1"/>
  <c r="Z4210" i="1"/>
  <c r="AA4210" i="1"/>
  <c r="AB4210" i="1"/>
  <c r="F4210" i="1" s="1"/>
  <c r="G4210" i="1" s="1"/>
  <c r="AC4210" i="1"/>
  <c r="Y4211" i="1"/>
  <c r="Z4211" i="1"/>
  <c r="AA4211" i="1"/>
  <c r="AB4211" i="1"/>
  <c r="F4211" i="1" s="1"/>
  <c r="G4211" i="1" s="1"/>
  <c r="AC4211" i="1"/>
  <c r="Y4212" i="1"/>
  <c r="Z4212" i="1"/>
  <c r="AA4212" i="1"/>
  <c r="AB4212" i="1"/>
  <c r="F4212" i="1" s="1"/>
  <c r="G4212" i="1" s="1"/>
  <c r="AC4212" i="1"/>
  <c r="Y4213" i="1"/>
  <c r="Z4213" i="1"/>
  <c r="AA4213" i="1"/>
  <c r="AB4213" i="1"/>
  <c r="F4213" i="1" s="1"/>
  <c r="G4213" i="1" s="1"/>
  <c r="AC4213" i="1"/>
  <c r="Y4214" i="1"/>
  <c r="Z4214" i="1"/>
  <c r="AA4214" i="1"/>
  <c r="AB4214" i="1"/>
  <c r="F4214" i="1" s="1"/>
  <c r="G4214" i="1" s="1"/>
  <c r="AC4214" i="1"/>
  <c r="Y4215" i="1"/>
  <c r="Z4215" i="1"/>
  <c r="AA4215" i="1"/>
  <c r="AB4215" i="1"/>
  <c r="F4215" i="1" s="1"/>
  <c r="G4215" i="1" s="1"/>
  <c r="AC4215" i="1"/>
  <c r="Y4216" i="1"/>
  <c r="Z4216" i="1"/>
  <c r="AA4216" i="1"/>
  <c r="AB4216" i="1"/>
  <c r="F4216" i="1" s="1"/>
  <c r="G4216" i="1" s="1"/>
  <c r="AC4216" i="1"/>
  <c r="Y4217" i="1"/>
  <c r="Z4217" i="1"/>
  <c r="AA4217" i="1"/>
  <c r="AB4217" i="1"/>
  <c r="F4217" i="1" s="1"/>
  <c r="G4217" i="1" s="1"/>
  <c r="AC4217" i="1"/>
  <c r="Y4218" i="1"/>
  <c r="Z4218" i="1"/>
  <c r="AA4218" i="1"/>
  <c r="AB4218" i="1"/>
  <c r="F4218" i="1" s="1"/>
  <c r="G4218" i="1" s="1"/>
  <c r="AC4218" i="1"/>
  <c r="Y4219" i="1"/>
  <c r="Z4219" i="1"/>
  <c r="AA4219" i="1"/>
  <c r="AB4219" i="1"/>
  <c r="F4219" i="1" s="1"/>
  <c r="G4219" i="1" s="1"/>
  <c r="AC4219" i="1"/>
  <c r="Y4220" i="1"/>
  <c r="Z4220" i="1"/>
  <c r="AA4220" i="1"/>
  <c r="AB4220" i="1"/>
  <c r="F4220" i="1" s="1"/>
  <c r="G4220" i="1" s="1"/>
  <c r="AC4220" i="1"/>
  <c r="Y4221" i="1"/>
  <c r="Z4221" i="1"/>
  <c r="AA4221" i="1"/>
  <c r="AB4221" i="1"/>
  <c r="F4221" i="1" s="1"/>
  <c r="G4221" i="1" s="1"/>
  <c r="AC4221" i="1"/>
  <c r="Y4222" i="1"/>
  <c r="Z4222" i="1"/>
  <c r="AA4222" i="1"/>
  <c r="AB4222" i="1"/>
  <c r="F4222" i="1" s="1"/>
  <c r="G4222" i="1" s="1"/>
  <c r="AC4222" i="1"/>
  <c r="Y4223" i="1"/>
  <c r="Z4223" i="1"/>
  <c r="AA4223" i="1"/>
  <c r="AB4223" i="1"/>
  <c r="F4223" i="1" s="1"/>
  <c r="G4223" i="1" s="1"/>
  <c r="AC4223" i="1"/>
  <c r="Y4224" i="1"/>
  <c r="Z4224" i="1"/>
  <c r="AA4224" i="1"/>
  <c r="AB4224" i="1"/>
  <c r="F4224" i="1" s="1"/>
  <c r="G4224" i="1" s="1"/>
  <c r="AC4224" i="1"/>
  <c r="Y4225" i="1"/>
  <c r="Z4225" i="1"/>
  <c r="AA4225" i="1"/>
  <c r="AB4225" i="1"/>
  <c r="F4225" i="1" s="1"/>
  <c r="G4225" i="1" s="1"/>
  <c r="AC4225" i="1"/>
  <c r="Y4226" i="1"/>
  <c r="Z4226" i="1"/>
  <c r="AA4226" i="1"/>
  <c r="AB4226" i="1"/>
  <c r="F4226" i="1" s="1"/>
  <c r="G4226" i="1" s="1"/>
  <c r="AC4226" i="1"/>
  <c r="Y4227" i="1"/>
  <c r="Z4227" i="1"/>
  <c r="AA4227" i="1"/>
  <c r="AB4227" i="1"/>
  <c r="F4227" i="1" s="1"/>
  <c r="G4227" i="1" s="1"/>
  <c r="AC4227" i="1"/>
  <c r="Y4228" i="1"/>
  <c r="Z4228" i="1"/>
  <c r="AA4228" i="1"/>
  <c r="AB4228" i="1"/>
  <c r="F4228" i="1" s="1"/>
  <c r="G4228" i="1" s="1"/>
  <c r="AC4228" i="1"/>
  <c r="Y4229" i="1"/>
  <c r="Z4229" i="1"/>
  <c r="AA4229" i="1"/>
  <c r="AB4229" i="1"/>
  <c r="F4229" i="1" s="1"/>
  <c r="G4229" i="1" s="1"/>
  <c r="AC4229" i="1"/>
  <c r="Y4230" i="1"/>
  <c r="Z4230" i="1"/>
  <c r="AA4230" i="1"/>
  <c r="AB4230" i="1"/>
  <c r="F4230" i="1" s="1"/>
  <c r="G4230" i="1" s="1"/>
  <c r="AC4230" i="1"/>
  <c r="Y4231" i="1"/>
  <c r="Z4231" i="1"/>
  <c r="AA4231" i="1"/>
  <c r="AB4231" i="1"/>
  <c r="F4231" i="1" s="1"/>
  <c r="G4231" i="1" s="1"/>
  <c r="AC4231" i="1"/>
  <c r="Y4232" i="1"/>
  <c r="Z4232" i="1"/>
  <c r="AA4232" i="1"/>
  <c r="AB4232" i="1"/>
  <c r="F4232" i="1" s="1"/>
  <c r="G4232" i="1" s="1"/>
  <c r="AC4232" i="1"/>
  <c r="Y4233" i="1"/>
  <c r="Z4233" i="1"/>
  <c r="AA4233" i="1"/>
  <c r="AB4233" i="1"/>
  <c r="F4233" i="1" s="1"/>
  <c r="G4233" i="1" s="1"/>
  <c r="AC4233" i="1"/>
  <c r="Y4234" i="1"/>
  <c r="Z4234" i="1"/>
  <c r="AA4234" i="1"/>
  <c r="AB4234" i="1"/>
  <c r="F4234" i="1" s="1"/>
  <c r="G4234" i="1" s="1"/>
  <c r="AC4234" i="1"/>
  <c r="Y4235" i="1"/>
  <c r="Z4235" i="1"/>
  <c r="AA4235" i="1"/>
  <c r="AB4235" i="1"/>
  <c r="F4235" i="1" s="1"/>
  <c r="G4235" i="1" s="1"/>
  <c r="AC4235" i="1"/>
  <c r="Y4236" i="1"/>
  <c r="Z4236" i="1"/>
  <c r="AA4236" i="1"/>
  <c r="AB4236" i="1"/>
  <c r="F4236" i="1" s="1"/>
  <c r="G4236" i="1" s="1"/>
  <c r="AC4236" i="1"/>
  <c r="Y4237" i="1"/>
  <c r="Z4237" i="1"/>
  <c r="AA4237" i="1"/>
  <c r="AB4237" i="1"/>
  <c r="F4237" i="1" s="1"/>
  <c r="G4237" i="1" s="1"/>
  <c r="AC4237" i="1"/>
  <c r="Y4238" i="1"/>
  <c r="Z4238" i="1"/>
  <c r="AA4238" i="1"/>
  <c r="AB4238" i="1"/>
  <c r="F4238" i="1" s="1"/>
  <c r="G4238" i="1" s="1"/>
  <c r="AC4238" i="1"/>
  <c r="Y4239" i="1"/>
  <c r="Z4239" i="1"/>
  <c r="AA4239" i="1"/>
  <c r="AB4239" i="1"/>
  <c r="F4239" i="1" s="1"/>
  <c r="G4239" i="1" s="1"/>
  <c r="AC4239" i="1"/>
  <c r="Y4240" i="1"/>
  <c r="Z4240" i="1"/>
  <c r="AA4240" i="1"/>
  <c r="AB4240" i="1"/>
  <c r="F4240" i="1" s="1"/>
  <c r="G4240" i="1" s="1"/>
  <c r="AC4240" i="1"/>
  <c r="Y4241" i="1"/>
  <c r="Z4241" i="1"/>
  <c r="AA4241" i="1"/>
  <c r="AB4241" i="1"/>
  <c r="F4241" i="1" s="1"/>
  <c r="G4241" i="1" s="1"/>
  <c r="AC4241" i="1"/>
  <c r="Y4242" i="1"/>
  <c r="Z4242" i="1"/>
  <c r="AA4242" i="1"/>
  <c r="AB4242" i="1"/>
  <c r="F4242" i="1" s="1"/>
  <c r="G4242" i="1" s="1"/>
  <c r="AC4242" i="1"/>
  <c r="Y4243" i="1"/>
  <c r="Z4243" i="1"/>
  <c r="AA4243" i="1"/>
  <c r="AB4243" i="1"/>
  <c r="F4243" i="1" s="1"/>
  <c r="G4243" i="1" s="1"/>
  <c r="AC4243" i="1"/>
  <c r="Y4244" i="1"/>
  <c r="Z4244" i="1"/>
  <c r="AA4244" i="1"/>
  <c r="AB4244" i="1"/>
  <c r="F4244" i="1" s="1"/>
  <c r="G4244" i="1" s="1"/>
  <c r="AC4244" i="1"/>
  <c r="Y4245" i="1"/>
  <c r="Z4245" i="1"/>
  <c r="AA4245" i="1"/>
  <c r="AB4245" i="1"/>
  <c r="F4245" i="1" s="1"/>
  <c r="G4245" i="1" s="1"/>
  <c r="AC4245" i="1"/>
  <c r="Y4246" i="1"/>
  <c r="Z4246" i="1"/>
  <c r="AA4246" i="1"/>
  <c r="AB4246" i="1"/>
  <c r="F4246" i="1" s="1"/>
  <c r="G4246" i="1" s="1"/>
  <c r="AC4246" i="1"/>
  <c r="Y4247" i="1"/>
  <c r="Z4247" i="1"/>
  <c r="AA4247" i="1"/>
  <c r="AB4247" i="1"/>
  <c r="F4247" i="1" s="1"/>
  <c r="G4247" i="1" s="1"/>
  <c r="AC4247" i="1"/>
  <c r="Y4248" i="1"/>
  <c r="Z4248" i="1"/>
  <c r="AA4248" i="1"/>
  <c r="AB4248" i="1"/>
  <c r="F4248" i="1" s="1"/>
  <c r="G4248" i="1" s="1"/>
  <c r="AC4248" i="1"/>
  <c r="Y4249" i="1"/>
  <c r="Z4249" i="1"/>
  <c r="AA4249" i="1"/>
  <c r="AB4249" i="1"/>
  <c r="F4249" i="1" s="1"/>
  <c r="G4249" i="1" s="1"/>
  <c r="AC4249" i="1"/>
  <c r="Y4250" i="1"/>
  <c r="Z4250" i="1"/>
  <c r="AA4250" i="1"/>
  <c r="AB4250" i="1"/>
  <c r="F4250" i="1" s="1"/>
  <c r="G4250" i="1" s="1"/>
  <c r="AC4250" i="1"/>
  <c r="Y4251" i="1"/>
  <c r="Z4251" i="1"/>
  <c r="AA4251" i="1"/>
  <c r="AB4251" i="1"/>
  <c r="F4251" i="1" s="1"/>
  <c r="G4251" i="1" s="1"/>
  <c r="AC4251" i="1"/>
  <c r="Y4252" i="1"/>
  <c r="Z4252" i="1"/>
  <c r="AA4252" i="1"/>
  <c r="AB4252" i="1"/>
  <c r="F4252" i="1" s="1"/>
  <c r="G4252" i="1" s="1"/>
  <c r="AC4252" i="1"/>
  <c r="Y4253" i="1"/>
  <c r="Z4253" i="1"/>
  <c r="AA4253" i="1"/>
  <c r="AB4253" i="1"/>
  <c r="F4253" i="1" s="1"/>
  <c r="G4253" i="1" s="1"/>
  <c r="AC4253" i="1"/>
  <c r="Y4254" i="1"/>
  <c r="Z4254" i="1"/>
  <c r="AA4254" i="1"/>
  <c r="AB4254" i="1"/>
  <c r="F4254" i="1" s="1"/>
  <c r="G4254" i="1" s="1"/>
  <c r="AC4254" i="1"/>
  <c r="Y4255" i="1"/>
  <c r="Z4255" i="1"/>
  <c r="AA4255" i="1"/>
  <c r="AB4255" i="1"/>
  <c r="F4255" i="1" s="1"/>
  <c r="G4255" i="1" s="1"/>
  <c r="AC4255" i="1"/>
  <c r="Y4256" i="1"/>
  <c r="Z4256" i="1"/>
  <c r="AA4256" i="1"/>
  <c r="AB4256" i="1"/>
  <c r="F4256" i="1" s="1"/>
  <c r="G4256" i="1" s="1"/>
  <c r="AC4256" i="1"/>
  <c r="Y4257" i="1"/>
  <c r="Z4257" i="1"/>
  <c r="AA4257" i="1"/>
  <c r="AB4257" i="1"/>
  <c r="F4257" i="1" s="1"/>
  <c r="G4257" i="1" s="1"/>
  <c r="AC4257" i="1"/>
  <c r="Y4258" i="1"/>
  <c r="Z4258" i="1"/>
  <c r="AA4258" i="1"/>
  <c r="AB4258" i="1"/>
  <c r="F4258" i="1" s="1"/>
  <c r="G4258" i="1" s="1"/>
  <c r="AC4258" i="1"/>
  <c r="Y4259" i="1"/>
  <c r="Z4259" i="1"/>
  <c r="AA4259" i="1"/>
  <c r="AB4259" i="1"/>
  <c r="F4259" i="1" s="1"/>
  <c r="G4259" i="1" s="1"/>
  <c r="AC4259" i="1"/>
  <c r="Y4260" i="1"/>
  <c r="Z4260" i="1"/>
  <c r="AA4260" i="1"/>
  <c r="AB4260" i="1"/>
  <c r="F4260" i="1" s="1"/>
  <c r="G4260" i="1" s="1"/>
  <c r="AC4260" i="1"/>
  <c r="Y4261" i="1"/>
  <c r="Z4261" i="1"/>
  <c r="AA4261" i="1"/>
  <c r="AB4261" i="1"/>
  <c r="F4261" i="1" s="1"/>
  <c r="G4261" i="1" s="1"/>
  <c r="AC4261" i="1"/>
  <c r="Y4262" i="1"/>
  <c r="Z4262" i="1"/>
  <c r="AA4262" i="1"/>
  <c r="AB4262" i="1"/>
  <c r="F4262" i="1" s="1"/>
  <c r="G4262" i="1" s="1"/>
  <c r="AC4262" i="1"/>
  <c r="Y4263" i="1"/>
  <c r="Z4263" i="1"/>
  <c r="AA4263" i="1"/>
  <c r="AB4263" i="1"/>
  <c r="F4263" i="1" s="1"/>
  <c r="G4263" i="1" s="1"/>
  <c r="AC4263" i="1"/>
  <c r="Y4264" i="1"/>
  <c r="Z4264" i="1"/>
  <c r="AA4264" i="1"/>
  <c r="AB4264" i="1"/>
  <c r="F4264" i="1" s="1"/>
  <c r="G4264" i="1" s="1"/>
  <c r="AC4264" i="1"/>
  <c r="Y4265" i="1"/>
  <c r="Z4265" i="1"/>
  <c r="AA4265" i="1"/>
  <c r="AB4265" i="1"/>
  <c r="F4265" i="1" s="1"/>
  <c r="G4265" i="1" s="1"/>
  <c r="AC4265" i="1"/>
  <c r="Y4266" i="1"/>
  <c r="Z4266" i="1"/>
  <c r="AA4266" i="1"/>
  <c r="AB4266" i="1"/>
  <c r="F4266" i="1" s="1"/>
  <c r="G4266" i="1" s="1"/>
  <c r="AC4266" i="1"/>
  <c r="Y4267" i="1"/>
  <c r="Z4267" i="1"/>
  <c r="AA4267" i="1"/>
  <c r="AB4267" i="1"/>
  <c r="F4267" i="1" s="1"/>
  <c r="G4267" i="1" s="1"/>
  <c r="AC4267" i="1"/>
  <c r="Y4268" i="1"/>
  <c r="Z4268" i="1"/>
  <c r="AA4268" i="1"/>
  <c r="AB4268" i="1"/>
  <c r="F4268" i="1" s="1"/>
  <c r="G4268" i="1" s="1"/>
  <c r="AC4268" i="1"/>
  <c r="Y4269" i="1"/>
  <c r="Z4269" i="1"/>
  <c r="AA4269" i="1"/>
  <c r="AB4269" i="1"/>
  <c r="F4269" i="1" s="1"/>
  <c r="G4269" i="1" s="1"/>
  <c r="AC4269" i="1"/>
  <c r="Y4270" i="1"/>
  <c r="Z4270" i="1"/>
  <c r="AA4270" i="1"/>
  <c r="AB4270" i="1"/>
  <c r="F4270" i="1" s="1"/>
  <c r="G4270" i="1" s="1"/>
  <c r="AC4270" i="1"/>
  <c r="Y4271" i="1"/>
  <c r="Z4271" i="1"/>
  <c r="AA4271" i="1"/>
  <c r="AB4271" i="1"/>
  <c r="F4271" i="1" s="1"/>
  <c r="G4271" i="1" s="1"/>
  <c r="AC4271" i="1"/>
  <c r="Y4272" i="1"/>
  <c r="Z4272" i="1"/>
  <c r="AA4272" i="1"/>
  <c r="AB4272" i="1"/>
  <c r="F4272" i="1" s="1"/>
  <c r="G4272" i="1" s="1"/>
  <c r="AC4272" i="1"/>
  <c r="Y4273" i="1"/>
  <c r="Z4273" i="1"/>
  <c r="AA4273" i="1"/>
  <c r="AB4273" i="1"/>
  <c r="F4273" i="1" s="1"/>
  <c r="G4273" i="1" s="1"/>
  <c r="AC4273" i="1"/>
  <c r="Y4274" i="1"/>
  <c r="Z4274" i="1"/>
  <c r="AA4274" i="1"/>
  <c r="AB4274" i="1"/>
  <c r="F4274" i="1" s="1"/>
  <c r="G4274" i="1" s="1"/>
  <c r="AC4274" i="1"/>
  <c r="Y4275" i="1"/>
  <c r="Z4275" i="1"/>
  <c r="AA4275" i="1"/>
  <c r="AB4275" i="1"/>
  <c r="F4275" i="1" s="1"/>
  <c r="G4275" i="1" s="1"/>
  <c r="AC4275" i="1"/>
  <c r="Y4276" i="1"/>
  <c r="Z4276" i="1"/>
  <c r="AA4276" i="1"/>
  <c r="AB4276" i="1"/>
  <c r="F4276" i="1" s="1"/>
  <c r="G4276" i="1" s="1"/>
  <c r="AC4276" i="1"/>
  <c r="Y4277" i="1"/>
  <c r="Z4277" i="1"/>
  <c r="AA4277" i="1"/>
  <c r="AB4277" i="1"/>
  <c r="F4277" i="1" s="1"/>
  <c r="G4277" i="1" s="1"/>
  <c r="AC4277" i="1"/>
  <c r="Y4278" i="1"/>
  <c r="Z4278" i="1"/>
  <c r="AA4278" i="1"/>
  <c r="AB4278" i="1"/>
  <c r="F4278" i="1" s="1"/>
  <c r="G4278" i="1" s="1"/>
  <c r="AC4278" i="1"/>
  <c r="Y4279" i="1"/>
  <c r="Z4279" i="1"/>
  <c r="AA4279" i="1"/>
  <c r="AB4279" i="1"/>
  <c r="F4279" i="1" s="1"/>
  <c r="G4279" i="1" s="1"/>
  <c r="AC4279" i="1"/>
  <c r="Y4280" i="1"/>
  <c r="Z4280" i="1"/>
  <c r="AA4280" i="1"/>
  <c r="AB4280" i="1"/>
  <c r="F4280" i="1" s="1"/>
  <c r="G4280" i="1" s="1"/>
  <c r="AC4280" i="1"/>
  <c r="Y4281" i="1"/>
  <c r="Z4281" i="1"/>
  <c r="AA4281" i="1"/>
  <c r="AB4281" i="1"/>
  <c r="F4281" i="1" s="1"/>
  <c r="G4281" i="1" s="1"/>
  <c r="AC4281" i="1"/>
  <c r="Y4282" i="1"/>
  <c r="Z4282" i="1"/>
  <c r="AA4282" i="1"/>
  <c r="AB4282" i="1"/>
  <c r="F4282" i="1" s="1"/>
  <c r="G4282" i="1" s="1"/>
  <c r="AC4282" i="1"/>
  <c r="Y4283" i="1"/>
  <c r="Z4283" i="1"/>
  <c r="AA4283" i="1"/>
  <c r="AB4283" i="1"/>
  <c r="F4283" i="1" s="1"/>
  <c r="G4283" i="1" s="1"/>
  <c r="AC4283" i="1"/>
  <c r="Y4284" i="1"/>
  <c r="Z4284" i="1"/>
  <c r="AA4284" i="1"/>
  <c r="AB4284" i="1"/>
  <c r="F4284" i="1" s="1"/>
  <c r="G4284" i="1" s="1"/>
  <c r="AC4284" i="1"/>
  <c r="Y4285" i="1"/>
  <c r="Z4285" i="1"/>
  <c r="AA4285" i="1"/>
  <c r="AB4285" i="1"/>
  <c r="F4285" i="1" s="1"/>
  <c r="G4285" i="1" s="1"/>
  <c r="AC4285" i="1"/>
  <c r="Y4286" i="1"/>
  <c r="Z4286" i="1"/>
  <c r="AA4286" i="1"/>
  <c r="AB4286" i="1"/>
  <c r="F4286" i="1" s="1"/>
  <c r="G4286" i="1" s="1"/>
  <c r="AC4286" i="1"/>
  <c r="Y4287" i="1"/>
  <c r="Z4287" i="1"/>
  <c r="AA4287" i="1"/>
  <c r="AB4287" i="1"/>
  <c r="F4287" i="1" s="1"/>
  <c r="G4287" i="1" s="1"/>
  <c r="AC4287" i="1"/>
  <c r="Y4288" i="1"/>
  <c r="Z4288" i="1"/>
  <c r="AA4288" i="1"/>
  <c r="AB4288" i="1"/>
  <c r="F4288" i="1" s="1"/>
  <c r="G4288" i="1" s="1"/>
  <c r="AC4288" i="1"/>
  <c r="Y4289" i="1"/>
  <c r="Z4289" i="1"/>
  <c r="AA4289" i="1"/>
  <c r="AB4289" i="1"/>
  <c r="F4289" i="1" s="1"/>
  <c r="G4289" i="1" s="1"/>
  <c r="AC4289" i="1"/>
  <c r="Y4290" i="1"/>
  <c r="Z4290" i="1"/>
  <c r="AA4290" i="1"/>
  <c r="AB4290" i="1"/>
  <c r="F4290" i="1" s="1"/>
  <c r="G4290" i="1" s="1"/>
  <c r="AC4290" i="1"/>
  <c r="Y4291" i="1"/>
  <c r="Z4291" i="1"/>
  <c r="AA4291" i="1"/>
  <c r="AB4291" i="1"/>
  <c r="F4291" i="1" s="1"/>
  <c r="G4291" i="1" s="1"/>
  <c r="AC4291" i="1"/>
  <c r="Y4292" i="1"/>
  <c r="Z4292" i="1"/>
  <c r="AA4292" i="1"/>
  <c r="AB4292" i="1"/>
  <c r="F4292" i="1" s="1"/>
  <c r="G4292" i="1" s="1"/>
  <c r="AC4292" i="1"/>
  <c r="Y4293" i="1"/>
  <c r="Z4293" i="1"/>
  <c r="AA4293" i="1"/>
  <c r="AB4293" i="1"/>
  <c r="F4293" i="1" s="1"/>
  <c r="G4293" i="1" s="1"/>
  <c r="AC4293" i="1"/>
  <c r="Y4294" i="1"/>
  <c r="Z4294" i="1"/>
  <c r="AA4294" i="1"/>
  <c r="AB4294" i="1"/>
  <c r="F4294" i="1" s="1"/>
  <c r="G4294" i="1" s="1"/>
  <c r="AC4294" i="1"/>
  <c r="Y4295" i="1"/>
  <c r="Z4295" i="1"/>
  <c r="AA4295" i="1"/>
  <c r="AB4295" i="1"/>
  <c r="F4295" i="1" s="1"/>
  <c r="G4295" i="1" s="1"/>
  <c r="AC4295" i="1"/>
  <c r="Y4296" i="1"/>
  <c r="Z4296" i="1"/>
  <c r="AA4296" i="1"/>
  <c r="AB4296" i="1"/>
  <c r="F4296" i="1" s="1"/>
  <c r="G4296" i="1" s="1"/>
  <c r="AC4296" i="1"/>
  <c r="Y4297" i="1"/>
  <c r="Z4297" i="1"/>
  <c r="AA4297" i="1"/>
  <c r="AB4297" i="1"/>
  <c r="F4297" i="1" s="1"/>
  <c r="G4297" i="1" s="1"/>
  <c r="AC4297" i="1"/>
  <c r="Y4298" i="1"/>
  <c r="Z4298" i="1"/>
  <c r="AA4298" i="1"/>
  <c r="AB4298" i="1"/>
  <c r="F4298" i="1" s="1"/>
  <c r="G4298" i="1" s="1"/>
  <c r="AC4298" i="1"/>
  <c r="Y4299" i="1"/>
  <c r="Z4299" i="1"/>
  <c r="AA4299" i="1"/>
  <c r="AB4299" i="1"/>
  <c r="F4299" i="1" s="1"/>
  <c r="G4299" i="1" s="1"/>
  <c r="AC4299" i="1"/>
  <c r="Y4300" i="1"/>
  <c r="Z4300" i="1"/>
  <c r="AA4300" i="1"/>
  <c r="AB4300" i="1"/>
  <c r="F4300" i="1" s="1"/>
  <c r="G4300" i="1" s="1"/>
  <c r="AC4300" i="1"/>
  <c r="Y4301" i="1"/>
  <c r="Z4301" i="1"/>
  <c r="AA4301" i="1"/>
  <c r="AB4301" i="1"/>
  <c r="F4301" i="1" s="1"/>
  <c r="G4301" i="1" s="1"/>
  <c r="AC4301" i="1"/>
  <c r="Y4302" i="1"/>
  <c r="Z4302" i="1"/>
  <c r="AA4302" i="1"/>
  <c r="AB4302" i="1"/>
  <c r="F4302" i="1" s="1"/>
  <c r="G4302" i="1" s="1"/>
  <c r="AC4302" i="1"/>
  <c r="Y4303" i="1"/>
  <c r="Z4303" i="1"/>
  <c r="AA4303" i="1"/>
  <c r="AB4303" i="1"/>
  <c r="F4303" i="1" s="1"/>
  <c r="G4303" i="1" s="1"/>
  <c r="AC4303" i="1"/>
  <c r="Y4304" i="1"/>
  <c r="Z4304" i="1"/>
  <c r="AA4304" i="1"/>
  <c r="AB4304" i="1"/>
  <c r="F4304" i="1" s="1"/>
  <c r="G4304" i="1" s="1"/>
  <c r="AC4304" i="1"/>
  <c r="Y4305" i="1"/>
  <c r="Z4305" i="1"/>
  <c r="AA4305" i="1"/>
  <c r="AB4305" i="1"/>
  <c r="F4305" i="1" s="1"/>
  <c r="G4305" i="1" s="1"/>
  <c r="AC4305" i="1"/>
  <c r="Y4306" i="1"/>
  <c r="Z4306" i="1"/>
  <c r="AA4306" i="1"/>
  <c r="AB4306" i="1"/>
  <c r="F4306" i="1" s="1"/>
  <c r="G4306" i="1" s="1"/>
  <c r="AC4306" i="1"/>
  <c r="Y4307" i="1"/>
  <c r="Z4307" i="1"/>
  <c r="AA4307" i="1"/>
  <c r="AB4307" i="1"/>
  <c r="F4307" i="1" s="1"/>
  <c r="G4307" i="1" s="1"/>
  <c r="AC4307" i="1"/>
  <c r="Y4308" i="1"/>
  <c r="Z4308" i="1"/>
  <c r="AA4308" i="1"/>
  <c r="AB4308" i="1"/>
  <c r="F4308" i="1" s="1"/>
  <c r="G4308" i="1" s="1"/>
  <c r="AC4308" i="1"/>
  <c r="Y4309" i="1"/>
  <c r="Z4309" i="1"/>
  <c r="AA4309" i="1"/>
  <c r="AB4309" i="1"/>
  <c r="F4309" i="1" s="1"/>
  <c r="G4309" i="1" s="1"/>
  <c r="AC4309" i="1"/>
  <c r="Y4310" i="1"/>
  <c r="Z4310" i="1"/>
  <c r="AA4310" i="1"/>
  <c r="AB4310" i="1"/>
  <c r="F4310" i="1" s="1"/>
  <c r="G4310" i="1" s="1"/>
  <c r="AC4310" i="1"/>
  <c r="Y4311" i="1"/>
  <c r="Z4311" i="1"/>
  <c r="AA4311" i="1"/>
  <c r="AB4311" i="1"/>
  <c r="F4311" i="1" s="1"/>
  <c r="G4311" i="1" s="1"/>
  <c r="AC4311" i="1"/>
  <c r="Y4312" i="1"/>
  <c r="Z4312" i="1"/>
  <c r="AA4312" i="1"/>
  <c r="AB4312" i="1"/>
  <c r="F4312" i="1" s="1"/>
  <c r="G4312" i="1" s="1"/>
  <c r="AC4312" i="1"/>
  <c r="Y4313" i="1"/>
  <c r="Z4313" i="1"/>
  <c r="AA4313" i="1"/>
  <c r="AB4313" i="1"/>
  <c r="F4313" i="1" s="1"/>
  <c r="G4313" i="1" s="1"/>
  <c r="AC4313" i="1"/>
  <c r="Y4314" i="1"/>
  <c r="Z4314" i="1"/>
  <c r="AA4314" i="1"/>
  <c r="AB4314" i="1"/>
  <c r="F4314" i="1" s="1"/>
  <c r="G4314" i="1" s="1"/>
  <c r="AC4314" i="1"/>
  <c r="Y4315" i="1"/>
  <c r="Z4315" i="1"/>
  <c r="AA4315" i="1"/>
  <c r="AB4315" i="1"/>
  <c r="F4315" i="1" s="1"/>
  <c r="G4315" i="1" s="1"/>
  <c r="AC4315" i="1"/>
  <c r="Y4316" i="1"/>
  <c r="Z4316" i="1"/>
  <c r="AA4316" i="1"/>
  <c r="AB4316" i="1"/>
  <c r="F4316" i="1" s="1"/>
  <c r="G4316" i="1" s="1"/>
  <c r="AC4316" i="1"/>
  <c r="Y4317" i="1"/>
  <c r="Z4317" i="1"/>
  <c r="AA4317" i="1"/>
  <c r="AB4317" i="1"/>
  <c r="F4317" i="1" s="1"/>
  <c r="G4317" i="1" s="1"/>
  <c r="AC4317" i="1"/>
  <c r="Y4318" i="1"/>
  <c r="Z4318" i="1"/>
  <c r="AA4318" i="1"/>
  <c r="AB4318" i="1"/>
  <c r="F4318" i="1" s="1"/>
  <c r="G4318" i="1" s="1"/>
  <c r="AC4318" i="1"/>
  <c r="Y4319" i="1"/>
  <c r="Z4319" i="1"/>
  <c r="AA4319" i="1"/>
  <c r="AB4319" i="1"/>
  <c r="F4319" i="1" s="1"/>
  <c r="G4319" i="1" s="1"/>
  <c r="AC4319" i="1"/>
  <c r="Y4320" i="1"/>
  <c r="Z4320" i="1"/>
  <c r="AA4320" i="1"/>
  <c r="AB4320" i="1"/>
  <c r="F4320" i="1" s="1"/>
  <c r="G4320" i="1" s="1"/>
  <c r="AC4320" i="1"/>
  <c r="Y4321" i="1"/>
  <c r="Z4321" i="1"/>
  <c r="AA4321" i="1"/>
  <c r="AB4321" i="1"/>
  <c r="F4321" i="1" s="1"/>
  <c r="G4321" i="1" s="1"/>
  <c r="AC4321" i="1"/>
  <c r="Y4322" i="1"/>
  <c r="Z4322" i="1"/>
  <c r="AA4322" i="1"/>
  <c r="AB4322" i="1"/>
  <c r="F4322" i="1" s="1"/>
  <c r="G4322" i="1" s="1"/>
  <c r="AC4322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Y4077" i="1"/>
  <c r="Z4077" i="1"/>
  <c r="AA4077" i="1"/>
  <c r="AB4077" i="1"/>
  <c r="F4077" i="1" s="1"/>
  <c r="G4077" i="1" s="1"/>
  <c r="AC4077" i="1"/>
  <c r="Y4078" i="1"/>
  <c r="Z4078" i="1"/>
  <c r="AA4078" i="1"/>
  <c r="AB4078" i="1"/>
  <c r="F4078" i="1" s="1"/>
  <c r="G4078" i="1" s="1"/>
  <c r="AC4078" i="1"/>
  <c r="Y4079" i="1"/>
  <c r="Z4079" i="1"/>
  <c r="AA4079" i="1"/>
  <c r="AB4079" i="1"/>
  <c r="F4079" i="1" s="1"/>
  <c r="G4079" i="1" s="1"/>
  <c r="AC4079" i="1"/>
  <c r="Y4080" i="1"/>
  <c r="Z4080" i="1"/>
  <c r="AA4080" i="1"/>
  <c r="AB4080" i="1"/>
  <c r="F4080" i="1" s="1"/>
  <c r="G4080" i="1" s="1"/>
  <c r="AC4080" i="1"/>
  <c r="Y4081" i="1"/>
  <c r="Z4081" i="1"/>
  <c r="AA4081" i="1"/>
  <c r="AB4081" i="1"/>
  <c r="F4081" i="1" s="1"/>
  <c r="G4081" i="1" s="1"/>
  <c r="AC4081" i="1"/>
  <c r="Y4082" i="1"/>
  <c r="Z4082" i="1"/>
  <c r="AA4082" i="1"/>
  <c r="AB4082" i="1"/>
  <c r="F4082" i="1" s="1"/>
  <c r="G4082" i="1" s="1"/>
  <c r="AC4082" i="1"/>
  <c r="Y4083" i="1"/>
  <c r="Z4083" i="1"/>
  <c r="AA4083" i="1"/>
  <c r="AB4083" i="1"/>
  <c r="F4083" i="1" s="1"/>
  <c r="G4083" i="1" s="1"/>
  <c r="AC4083" i="1"/>
  <c r="Y4084" i="1"/>
  <c r="Z4084" i="1"/>
  <c r="AA4084" i="1"/>
  <c r="AB4084" i="1"/>
  <c r="F4084" i="1" s="1"/>
  <c r="G4084" i="1" s="1"/>
  <c r="AC4084" i="1"/>
  <c r="Y4085" i="1"/>
  <c r="Z4085" i="1"/>
  <c r="AA4085" i="1"/>
  <c r="AB4085" i="1"/>
  <c r="F4085" i="1" s="1"/>
  <c r="G4085" i="1" s="1"/>
  <c r="AC4085" i="1"/>
  <c r="Y4086" i="1"/>
  <c r="Z4086" i="1"/>
  <c r="AA4086" i="1"/>
  <c r="AB4086" i="1"/>
  <c r="F4086" i="1" s="1"/>
  <c r="G4086" i="1" s="1"/>
  <c r="AC4086" i="1"/>
  <c r="Y4087" i="1"/>
  <c r="Z4087" i="1"/>
  <c r="AA4087" i="1"/>
  <c r="AB4087" i="1"/>
  <c r="F4087" i="1" s="1"/>
  <c r="G4087" i="1" s="1"/>
  <c r="AC4087" i="1"/>
  <c r="Y4088" i="1"/>
  <c r="Z4088" i="1"/>
  <c r="AA4088" i="1"/>
  <c r="AB4088" i="1"/>
  <c r="F4088" i="1" s="1"/>
  <c r="G4088" i="1" s="1"/>
  <c r="AC4088" i="1"/>
  <c r="Y4089" i="1"/>
  <c r="Z4089" i="1"/>
  <c r="AA4089" i="1"/>
  <c r="AB4089" i="1"/>
  <c r="F4089" i="1" s="1"/>
  <c r="G4089" i="1" s="1"/>
  <c r="AC4089" i="1"/>
  <c r="Y4090" i="1"/>
  <c r="Z4090" i="1"/>
  <c r="AA4090" i="1"/>
  <c r="AB4090" i="1"/>
  <c r="F4090" i="1" s="1"/>
  <c r="G4090" i="1" s="1"/>
  <c r="AC4090" i="1"/>
  <c r="Y4091" i="1"/>
  <c r="Z4091" i="1"/>
  <c r="AA4091" i="1"/>
  <c r="AB4091" i="1"/>
  <c r="F4091" i="1" s="1"/>
  <c r="G4091" i="1" s="1"/>
  <c r="AC4091" i="1"/>
  <c r="Y4092" i="1"/>
  <c r="Z4092" i="1"/>
  <c r="AA4092" i="1"/>
  <c r="AB4092" i="1"/>
  <c r="F4092" i="1" s="1"/>
  <c r="G4092" i="1" s="1"/>
  <c r="AC4092" i="1"/>
  <c r="Y4093" i="1"/>
  <c r="Z4093" i="1"/>
  <c r="AA4093" i="1"/>
  <c r="AB4093" i="1"/>
  <c r="F4093" i="1" s="1"/>
  <c r="G4093" i="1" s="1"/>
  <c r="AC4093" i="1"/>
  <c r="Y4094" i="1"/>
  <c r="Z4094" i="1"/>
  <c r="AA4094" i="1"/>
  <c r="AB4094" i="1"/>
  <c r="F4094" i="1" s="1"/>
  <c r="G4094" i="1" s="1"/>
  <c r="AC4094" i="1"/>
  <c r="Y4095" i="1"/>
  <c r="Z4095" i="1"/>
  <c r="AA4095" i="1"/>
  <c r="AB4095" i="1"/>
  <c r="F4095" i="1" s="1"/>
  <c r="G4095" i="1" s="1"/>
  <c r="AC4095" i="1"/>
  <c r="Y4096" i="1"/>
  <c r="Z4096" i="1"/>
  <c r="AA4096" i="1"/>
  <c r="AB4096" i="1"/>
  <c r="F4096" i="1" s="1"/>
  <c r="G4096" i="1" s="1"/>
  <c r="AC4096" i="1"/>
  <c r="Y4097" i="1"/>
  <c r="Z4097" i="1"/>
  <c r="AA4097" i="1"/>
  <c r="AB4097" i="1"/>
  <c r="F4097" i="1" s="1"/>
  <c r="G4097" i="1" s="1"/>
  <c r="AC4097" i="1"/>
  <c r="Y4098" i="1"/>
  <c r="Z4098" i="1"/>
  <c r="AA4098" i="1"/>
  <c r="AB4098" i="1"/>
  <c r="F4098" i="1" s="1"/>
  <c r="G4098" i="1" s="1"/>
  <c r="AC4098" i="1"/>
  <c r="Y4099" i="1"/>
  <c r="Z4099" i="1"/>
  <c r="AA4099" i="1"/>
  <c r="AB4099" i="1"/>
  <c r="F4099" i="1" s="1"/>
  <c r="G4099" i="1" s="1"/>
  <c r="AC4099" i="1"/>
  <c r="Y4100" i="1"/>
  <c r="Z4100" i="1"/>
  <c r="AA4100" i="1"/>
  <c r="AB4100" i="1"/>
  <c r="F4100" i="1" s="1"/>
  <c r="G4100" i="1" s="1"/>
  <c r="AC4100" i="1"/>
  <c r="Y4101" i="1"/>
  <c r="Z4101" i="1"/>
  <c r="AA4101" i="1"/>
  <c r="AB4101" i="1"/>
  <c r="F4101" i="1" s="1"/>
  <c r="G4101" i="1" s="1"/>
  <c r="AC4101" i="1"/>
  <c r="Y4102" i="1"/>
  <c r="Z4102" i="1"/>
  <c r="AA4102" i="1"/>
  <c r="AB4102" i="1"/>
  <c r="F4102" i="1" s="1"/>
  <c r="G4102" i="1" s="1"/>
  <c r="AC4102" i="1"/>
  <c r="Z4103" i="1"/>
  <c r="AA4103" i="1"/>
  <c r="AB4103" i="1"/>
  <c r="F4103" i="1" s="1"/>
  <c r="G4103" i="1" s="1"/>
  <c r="AC4103" i="1"/>
  <c r="Z4104" i="1"/>
  <c r="AA4104" i="1"/>
  <c r="AB4104" i="1"/>
  <c r="F4104" i="1" s="1"/>
  <c r="G4104" i="1" s="1"/>
  <c r="AC4104" i="1"/>
  <c r="Y4105" i="1"/>
  <c r="Z4105" i="1"/>
  <c r="AA4105" i="1"/>
  <c r="AB4105" i="1"/>
  <c r="F4105" i="1" s="1"/>
  <c r="G4105" i="1" s="1"/>
  <c r="AC4105" i="1"/>
  <c r="Y4106" i="1"/>
  <c r="Z4106" i="1"/>
  <c r="AA4106" i="1"/>
  <c r="AB4106" i="1"/>
  <c r="F4106" i="1" s="1"/>
  <c r="G4106" i="1" s="1"/>
  <c r="AC4106" i="1"/>
  <c r="Y4107" i="1"/>
  <c r="Z4107" i="1"/>
  <c r="AA4107" i="1"/>
  <c r="AB4107" i="1"/>
  <c r="F4107" i="1" s="1"/>
  <c r="G4107" i="1" s="1"/>
  <c r="AC4107" i="1"/>
  <c r="Y4108" i="1"/>
  <c r="Z4108" i="1"/>
  <c r="AA4108" i="1"/>
  <c r="AB4108" i="1"/>
  <c r="F4108" i="1" s="1"/>
  <c r="G4108" i="1" s="1"/>
  <c r="AC4108" i="1"/>
  <c r="Y4109" i="1"/>
  <c r="Z4109" i="1"/>
  <c r="AA4109" i="1"/>
  <c r="AB4109" i="1"/>
  <c r="F4109" i="1" s="1"/>
  <c r="G4109" i="1" s="1"/>
  <c r="AC4109" i="1"/>
  <c r="Y4110" i="1"/>
  <c r="Z4110" i="1"/>
  <c r="AA4110" i="1"/>
  <c r="AB4110" i="1"/>
  <c r="F4110" i="1" s="1"/>
  <c r="G4110" i="1" s="1"/>
  <c r="AC4110" i="1"/>
  <c r="Y4111" i="1"/>
  <c r="Z4111" i="1"/>
  <c r="AA4111" i="1"/>
  <c r="AB4111" i="1"/>
  <c r="F4111" i="1" s="1"/>
  <c r="G4111" i="1" s="1"/>
  <c r="AC4111" i="1"/>
  <c r="Y4112" i="1"/>
  <c r="Z4112" i="1"/>
  <c r="AA4112" i="1"/>
  <c r="AB4112" i="1"/>
  <c r="F4112" i="1" s="1"/>
  <c r="G4112" i="1" s="1"/>
  <c r="AC4112" i="1"/>
  <c r="Y4113" i="1"/>
  <c r="Z4113" i="1"/>
  <c r="AA4113" i="1"/>
  <c r="AB4113" i="1"/>
  <c r="F4113" i="1" s="1"/>
  <c r="G4113" i="1" s="1"/>
  <c r="AC4113" i="1"/>
  <c r="Y4114" i="1"/>
  <c r="Z4114" i="1"/>
  <c r="AA4114" i="1"/>
  <c r="AB4114" i="1"/>
  <c r="F4114" i="1" s="1"/>
  <c r="G4114" i="1" s="1"/>
  <c r="AC4114" i="1"/>
  <c r="Y4115" i="1"/>
  <c r="Z4115" i="1"/>
  <c r="AA4115" i="1"/>
  <c r="AB4115" i="1"/>
  <c r="F4115" i="1" s="1"/>
  <c r="G4115" i="1" s="1"/>
  <c r="AC4115" i="1"/>
  <c r="Y4116" i="1"/>
  <c r="Z4116" i="1"/>
  <c r="AA4116" i="1"/>
  <c r="AB4116" i="1"/>
  <c r="F4116" i="1" s="1"/>
  <c r="G4116" i="1" s="1"/>
  <c r="AC4116" i="1"/>
  <c r="Y4117" i="1"/>
  <c r="Z4117" i="1"/>
  <c r="AA4117" i="1"/>
  <c r="AB4117" i="1"/>
  <c r="F4117" i="1" s="1"/>
  <c r="G4117" i="1" s="1"/>
  <c r="AC4117" i="1"/>
  <c r="Y4118" i="1"/>
  <c r="Z4118" i="1"/>
  <c r="AA4118" i="1"/>
  <c r="AB4118" i="1"/>
  <c r="F4118" i="1" s="1"/>
  <c r="G4118" i="1" s="1"/>
  <c r="AC4118" i="1"/>
  <c r="Y4119" i="1"/>
  <c r="Z4119" i="1"/>
  <c r="AA4119" i="1"/>
  <c r="AB4119" i="1"/>
  <c r="F4119" i="1" s="1"/>
  <c r="G4119" i="1" s="1"/>
  <c r="AC4119" i="1"/>
  <c r="Y4120" i="1"/>
  <c r="Z4120" i="1"/>
  <c r="AA4120" i="1"/>
  <c r="AB4120" i="1"/>
  <c r="F4120" i="1" s="1"/>
  <c r="G4120" i="1" s="1"/>
  <c r="AC4120" i="1"/>
  <c r="Y4121" i="1"/>
  <c r="Z4121" i="1"/>
  <c r="AA4121" i="1"/>
  <c r="AB4121" i="1"/>
  <c r="F4121" i="1" s="1"/>
  <c r="G4121" i="1" s="1"/>
  <c r="AC4121" i="1"/>
  <c r="Y4122" i="1"/>
  <c r="Z4122" i="1"/>
  <c r="AA4122" i="1"/>
  <c r="AB4122" i="1"/>
  <c r="F4122" i="1" s="1"/>
  <c r="G4122" i="1" s="1"/>
  <c r="AC4122" i="1"/>
  <c r="Y4123" i="1"/>
  <c r="Z4123" i="1"/>
  <c r="AA4123" i="1"/>
  <c r="AB4123" i="1"/>
  <c r="F4123" i="1" s="1"/>
  <c r="G4123" i="1" s="1"/>
  <c r="AC4123" i="1"/>
  <c r="Z4124" i="1"/>
  <c r="AA4124" i="1"/>
  <c r="AB4124" i="1"/>
  <c r="F4124" i="1" s="1"/>
  <c r="G4124" i="1" s="1"/>
  <c r="AC4124" i="1"/>
  <c r="Y4125" i="1"/>
  <c r="Z4125" i="1"/>
  <c r="AA4125" i="1"/>
  <c r="AB4125" i="1"/>
  <c r="F4125" i="1" s="1"/>
  <c r="G4125" i="1" s="1"/>
  <c r="AC4125" i="1"/>
  <c r="Y4126" i="1"/>
  <c r="Z4126" i="1"/>
  <c r="AA4126" i="1"/>
  <c r="AB4126" i="1"/>
  <c r="F4126" i="1" s="1"/>
  <c r="G4126" i="1" s="1"/>
  <c r="AC4126" i="1"/>
  <c r="Y4127" i="1"/>
  <c r="Z4127" i="1"/>
  <c r="AA4127" i="1"/>
  <c r="AB4127" i="1"/>
  <c r="F4127" i="1" s="1"/>
  <c r="G4127" i="1" s="1"/>
  <c r="AC4127" i="1"/>
  <c r="Y4128" i="1"/>
  <c r="Z4128" i="1"/>
  <c r="AA4128" i="1"/>
  <c r="AB4128" i="1"/>
  <c r="F4128" i="1" s="1"/>
  <c r="G4128" i="1" s="1"/>
  <c r="AC4128" i="1"/>
  <c r="Y4129" i="1"/>
  <c r="Z4129" i="1"/>
  <c r="AA4129" i="1"/>
  <c r="AB4129" i="1"/>
  <c r="F4129" i="1" s="1"/>
  <c r="G4129" i="1" s="1"/>
  <c r="AC4129" i="1"/>
  <c r="Y4130" i="1"/>
  <c r="Z4130" i="1"/>
  <c r="AA4130" i="1"/>
  <c r="AB4130" i="1"/>
  <c r="F4130" i="1" s="1"/>
  <c r="G4130" i="1" s="1"/>
  <c r="AC4130" i="1"/>
  <c r="Y4131" i="1"/>
  <c r="Z4131" i="1"/>
  <c r="AA4131" i="1"/>
  <c r="AB4131" i="1"/>
  <c r="F4131" i="1" s="1"/>
  <c r="G4131" i="1" s="1"/>
  <c r="AC4131" i="1"/>
  <c r="Y4132" i="1"/>
  <c r="Z4132" i="1"/>
  <c r="AA4132" i="1"/>
  <c r="AB4132" i="1"/>
  <c r="F4132" i="1" s="1"/>
  <c r="G4132" i="1" s="1"/>
  <c r="AC4132" i="1"/>
  <c r="Y4133" i="1"/>
  <c r="Z4133" i="1"/>
  <c r="AA4133" i="1"/>
  <c r="AB4133" i="1"/>
  <c r="F4133" i="1" s="1"/>
  <c r="G4133" i="1" s="1"/>
  <c r="AC4133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076" i="1"/>
  <c r="V4076" i="1"/>
  <c r="Y4076" i="1"/>
  <c r="Z4076" i="1"/>
  <c r="AA4076" i="1"/>
  <c r="AB4076" i="1"/>
  <c r="F4076" i="1" s="1"/>
  <c r="G4076" i="1" s="1"/>
  <c r="AC4076" i="1"/>
  <c r="Y4026" i="1"/>
  <c r="Z4026" i="1"/>
  <c r="AA4026" i="1"/>
  <c r="AB4026" i="1"/>
  <c r="F4026" i="1" s="1"/>
  <c r="G4026" i="1" s="1"/>
  <c r="AC4026" i="1"/>
  <c r="Y4027" i="1"/>
  <c r="Z4027" i="1"/>
  <c r="AA4027" i="1"/>
  <c r="AB4027" i="1"/>
  <c r="F4027" i="1" s="1"/>
  <c r="G4027" i="1" s="1"/>
  <c r="AC4027" i="1"/>
  <c r="Y4028" i="1"/>
  <c r="Z4028" i="1"/>
  <c r="AA4028" i="1"/>
  <c r="AB4028" i="1"/>
  <c r="F4028" i="1" s="1"/>
  <c r="G4028" i="1" s="1"/>
  <c r="AC4028" i="1"/>
  <c r="Y4029" i="1"/>
  <c r="Z4029" i="1"/>
  <c r="AA4029" i="1"/>
  <c r="AB4029" i="1"/>
  <c r="F4029" i="1" s="1"/>
  <c r="G4029" i="1" s="1"/>
  <c r="AC4029" i="1"/>
  <c r="Y4030" i="1"/>
  <c r="Z4030" i="1"/>
  <c r="AA4030" i="1"/>
  <c r="AB4030" i="1"/>
  <c r="F4030" i="1" s="1"/>
  <c r="G4030" i="1" s="1"/>
  <c r="AC4030" i="1"/>
  <c r="Y4031" i="1"/>
  <c r="Z4031" i="1"/>
  <c r="AA4031" i="1"/>
  <c r="AB4031" i="1"/>
  <c r="F4031" i="1" s="1"/>
  <c r="G4031" i="1" s="1"/>
  <c r="AC4031" i="1"/>
  <c r="Y4032" i="1"/>
  <c r="Z4032" i="1"/>
  <c r="AA4032" i="1"/>
  <c r="AB4032" i="1"/>
  <c r="F4032" i="1" s="1"/>
  <c r="G4032" i="1" s="1"/>
  <c r="AC4032" i="1"/>
  <c r="Y4033" i="1"/>
  <c r="Z4033" i="1"/>
  <c r="AA4033" i="1"/>
  <c r="AB4033" i="1"/>
  <c r="F4033" i="1" s="1"/>
  <c r="G4033" i="1" s="1"/>
  <c r="AC4033" i="1"/>
  <c r="Y4034" i="1"/>
  <c r="Z4034" i="1"/>
  <c r="AA4034" i="1"/>
  <c r="AB4034" i="1"/>
  <c r="F4034" i="1" s="1"/>
  <c r="G4034" i="1" s="1"/>
  <c r="AC4034" i="1"/>
  <c r="Y4035" i="1"/>
  <c r="Z4035" i="1"/>
  <c r="AA4035" i="1"/>
  <c r="AB4035" i="1"/>
  <c r="F4035" i="1" s="1"/>
  <c r="G4035" i="1" s="1"/>
  <c r="AC4035" i="1"/>
  <c r="Y4036" i="1"/>
  <c r="Z4036" i="1"/>
  <c r="AA4036" i="1"/>
  <c r="AB4036" i="1"/>
  <c r="F4036" i="1" s="1"/>
  <c r="G4036" i="1" s="1"/>
  <c r="AC4036" i="1"/>
  <c r="Y4037" i="1"/>
  <c r="Z4037" i="1"/>
  <c r="AA4037" i="1"/>
  <c r="AB4037" i="1"/>
  <c r="F4037" i="1" s="1"/>
  <c r="G4037" i="1" s="1"/>
  <c r="AC4037" i="1"/>
  <c r="Y4038" i="1"/>
  <c r="Z4038" i="1"/>
  <c r="AA4038" i="1"/>
  <c r="AB4038" i="1"/>
  <c r="F4038" i="1" s="1"/>
  <c r="G4038" i="1" s="1"/>
  <c r="AC4038" i="1"/>
  <c r="Y4039" i="1"/>
  <c r="Z4039" i="1"/>
  <c r="AA4039" i="1"/>
  <c r="AB4039" i="1"/>
  <c r="F4039" i="1" s="1"/>
  <c r="G4039" i="1" s="1"/>
  <c r="AC4039" i="1"/>
  <c r="Y4040" i="1"/>
  <c r="Z4040" i="1"/>
  <c r="AA4040" i="1"/>
  <c r="AB4040" i="1"/>
  <c r="F4040" i="1" s="1"/>
  <c r="G4040" i="1" s="1"/>
  <c r="AC4040" i="1"/>
  <c r="Y4041" i="1"/>
  <c r="Z4041" i="1"/>
  <c r="AA4041" i="1"/>
  <c r="AB4041" i="1"/>
  <c r="F4041" i="1" s="1"/>
  <c r="G4041" i="1" s="1"/>
  <c r="AC4041" i="1"/>
  <c r="Y4042" i="1"/>
  <c r="Z4042" i="1"/>
  <c r="AA4042" i="1"/>
  <c r="AB4042" i="1"/>
  <c r="F4042" i="1" s="1"/>
  <c r="G4042" i="1" s="1"/>
  <c r="AC4042" i="1"/>
  <c r="Y4043" i="1"/>
  <c r="Z4043" i="1"/>
  <c r="AA4043" i="1"/>
  <c r="AB4043" i="1"/>
  <c r="F4043" i="1" s="1"/>
  <c r="G4043" i="1" s="1"/>
  <c r="AC4043" i="1"/>
  <c r="Y4044" i="1"/>
  <c r="Z4044" i="1"/>
  <c r="AA4044" i="1"/>
  <c r="AB4044" i="1"/>
  <c r="F4044" i="1" s="1"/>
  <c r="G4044" i="1" s="1"/>
  <c r="AC4044" i="1"/>
  <c r="Y4045" i="1"/>
  <c r="Z4045" i="1"/>
  <c r="AA4045" i="1"/>
  <c r="AB4045" i="1"/>
  <c r="F4045" i="1" s="1"/>
  <c r="G4045" i="1" s="1"/>
  <c r="AC4045" i="1"/>
  <c r="Y4046" i="1"/>
  <c r="Z4046" i="1"/>
  <c r="AA4046" i="1"/>
  <c r="AB4046" i="1"/>
  <c r="F4046" i="1" s="1"/>
  <c r="G4046" i="1" s="1"/>
  <c r="AC4046" i="1"/>
  <c r="Y4047" i="1"/>
  <c r="Z4047" i="1"/>
  <c r="AA4047" i="1"/>
  <c r="AB4047" i="1"/>
  <c r="F4047" i="1" s="1"/>
  <c r="G4047" i="1" s="1"/>
  <c r="AC4047" i="1"/>
  <c r="Y4048" i="1"/>
  <c r="Z4048" i="1"/>
  <c r="AA4048" i="1"/>
  <c r="AB4048" i="1"/>
  <c r="F4048" i="1" s="1"/>
  <c r="G4048" i="1" s="1"/>
  <c r="AC4048" i="1"/>
  <c r="Y4049" i="1"/>
  <c r="Z4049" i="1"/>
  <c r="AA4049" i="1"/>
  <c r="AB4049" i="1"/>
  <c r="F4049" i="1" s="1"/>
  <c r="G4049" i="1" s="1"/>
  <c r="AC4049" i="1"/>
  <c r="Y4050" i="1"/>
  <c r="Z4050" i="1"/>
  <c r="AA4050" i="1"/>
  <c r="AB4050" i="1"/>
  <c r="F4050" i="1" s="1"/>
  <c r="G4050" i="1" s="1"/>
  <c r="AC4050" i="1"/>
  <c r="Y4051" i="1"/>
  <c r="Z4051" i="1"/>
  <c r="AA4051" i="1"/>
  <c r="AB4051" i="1"/>
  <c r="F4051" i="1" s="1"/>
  <c r="G4051" i="1" s="1"/>
  <c r="AC4051" i="1"/>
  <c r="Y4052" i="1"/>
  <c r="Z4052" i="1"/>
  <c r="AA4052" i="1"/>
  <c r="AB4052" i="1"/>
  <c r="F4052" i="1" s="1"/>
  <c r="G4052" i="1" s="1"/>
  <c r="AC4052" i="1"/>
  <c r="Y4053" i="1"/>
  <c r="Z4053" i="1"/>
  <c r="AA4053" i="1"/>
  <c r="AB4053" i="1"/>
  <c r="F4053" i="1" s="1"/>
  <c r="G4053" i="1" s="1"/>
  <c r="AC4053" i="1"/>
  <c r="Y4054" i="1"/>
  <c r="Z4054" i="1"/>
  <c r="AA4054" i="1"/>
  <c r="AB4054" i="1"/>
  <c r="F4054" i="1" s="1"/>
  <c r="G4054" i="1" s="1"/>
  <c r="AC4054" i="1"/>
  <c r="Y4055" i="1"/>
  <c r="Z4055" i="1"/>
  <c r="AA4055" i="1"/>
  <c r="AB4055" i="1"/>
  <c r="F4055" i="1" s="1"/>
  <c r="G4055" i="1" s="1"/>
  <c r="AC4055" i="1"/>
  <c r="Y4056" i="1"/>
  <c r="Z4056" i="1"/>
  <c r="AA4056" i="1"/>
  <c r="AB4056" i="1"/>
  <c r="F4056" i="1" s="1"/>
  <c r="G4056" i="1" s="1"/>
  <c r="AC4056" i="1"/>
  <c r="Y4057" i="1"/>
  <c r="Z4057" i="1"/>
  <c r="AA4057" i="1"/>
  <c r="AB4057" i="1"/>
  <c r="F4057" i="1" s="1"/>
  <c r="G4057" i="1" s="1"/>
  <c r="AC4057" i="1"/>
  <c r="Y4058" i="1"/>
  <c r="Z4058" i="1"/>
  <c r="AA4058" i="1"/>
  <c r="AB4058" i="1"/>
  <c r="F4058" i="1" s="1"/>
  <c r="G4058" i="1" s="1"/>
  <c r="AC4058" i="1"/>
  <c r="Y4059" i="1"/>
  <c r="Z4059" i="1"/>
  <c r="AA4059" i="1"/>
  <c r="AB4059" i="1"/>
  <c r="F4059" i="1" s="1"/>
  <c r="G4059" i="1" s="1"/>
  <c r="AC4059" i="1"/>
  <c r="Y4060" i="1"/>
  <c r="Z4060" i="1"/>
  <c r="AA4060" i="1"/>
  <c r="AB4060" i="1"/>
  <c r="F4060" i="1" s="1"/>
  <c r="G4060" i="1" s="1"/>
  <c r="AC4060" i="1"/>
  <c r="Y4061" i="1"/>
  <c r="Z4061" i="1"/>
  <c r="AA4061" i="1"/>
  <c r="AB4061" i="1"/>
  <c r="F4061" i="1" s="1"/>
  <c r="G4061" i="1" s="1"/>
  <c r="AC4061" i="1"/>
  <c r="Y4062" i="1"/>
  <c r="Z4062" i="1"/>
  <c r="AA4062" i="1"/>
  <c r="AB4062" i="1"/>
  <c r="F4062" i="1" s="1"/>
  <c r="G4062" i="1" s="1"/>
  <c r="AC4062" i="1"/>
  <c r="Y4063" i="1"/>
  <c r="Z4063" i="1"/>
  <c r="AA4063" i="1"/>
  <c r="AB4063" i="1"/>
  <c r="F4063" i="1" s="1"/>
  <c r="G4063" i="1" s="1"/>
  <c r="AC4063" i="1"/>
  <c r="Y4064" i="1"/>
  <c r="Z4064" i="1"/>
  <c r="AA4064" i="1"/>
  <c r="AB4064" i="1"/>
  <c r="F4064" i="1" s="1"/>
  <c r="G4064" i="1" s="1"/>
  <c r="AC4064" i="1"/>
  <c r="Y4065" i="1"/>
  <c r="Z4065" i="1"/>
  <c r="AA4065" i="1"/>
  <c r="AB4065" i="1"/>
  <c r="F4065" i="1" s="1"/>
  <c r="G4065" i="1" s="1"/>
  <c r="AC4065" i="1"/>
  <c r="Y4066" i="1"/>
  <c r="Z4066" i="1"/>
  <c r="AA4066" i="1"/>
  <c r="AB4066" i="1"/>
  <c r="F4066" i="1" s="1"/>
  <c r="G4066" i="1" s="1"/>
  <c r="AC4066" i="1"/>
  <c r="Y4067" i="1"/>
  <c r="Z4067" i="1"/>
  <c r="AA4067" i="1"/>
  <c r="AB4067" i="1"/>
  <c r="F4067" i="1" s="1"/>
  <c r="G4067" i="1" s="1"/>
  <c r="AC4067" i="1"/>
  <c r="Z4068" i="1"/>
  <c r="AA4068" i="1"/>
  <c r="AB4068" i="1"/>
  <c r="F4068" i="1" s="1"/>
  <c r="G4068" i="1" s="1"/>
  <c r="AC4068" i="1"/>
  <c r="Y4069" i="1"/>
  <c r="Z4069" i="1"/>
  <c r="AA4069" i="1"/>
  <c r="AB4069" i="1"/>
  <c r="F4069" i="1" s="1"/>
  <c r="G4069" i="1" s="1"/>
  <c r="AC4069" i="1"/>
  <c r="Y4070" i="1"/>
  <c r="Z4070" i="1"/>
  <c r="AA4070" i="1"/>
  <c r="AB4070" i="1"/>
  <c r="F4070" i="1" s="1"/>
  <c r="G4070" i="1" s="1"/>
  <c r="AC4070" i="1"/>
  <c r="Y4071" i="1"/>
  <c r="Z4071" i="1"/>
  <c r="AA4071" i="1"/>
  <c r="AB4071" i="1"/>
  <c r="F4071" i="1" s="1"/>
  <c r="G4071" i="1" s="1"/>
  <c r="AC4071" i="1"/>
  <c r="Y4072" i="1"/>
  <c r="Z4072" i="1"/>
  <c r="AA4072" i="1"/>
  <c r="AB4072" i="1"/>
  <c r="F4072" i="1" s="1"/>
  <c r="G4072" i="1" s="1"/>
  <c r="AC4072" i="1"/>
  <c r="Y4073" i="1"/>
  <c r="Z4073" i="1"/>
  <c r="AA4073" i="1"/>
  <c r="AB4073" i="1"/>
  <c r="F4073" i="1" s="1"/>
  <c r="G4073" i="1" s="1"/>
  <c r="AC4073" i="1"/>
  <c r="Y4074" i="1"/>
  <c r="Z4074" i="1"/>
  <c r="AA4074" i="1"/>
  <c r="AB4074" i="1"/>
  <c r="F4074" i="1" s="1"/>
  <c r="G4074" i="1" s="1"/>
  <c r="AC4074" i="1"/>
  <c r="Y4075" i="1"/>
  <c r="Z4075" i="1"/>
  <c r="AA4075" i="1"/>
  <c r="AB4075" i="1"/>
  <c r="F4075" i="1" s="1"/>
  <c r="G4075" i="1" s="1"/>
  <c r="AC407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AA3808" i="1" l="1"/>
  <c r="AA1818" i="1"/>
  <c r="L4025" i="1"/>
  <c r="V4025" i="1"/>
  <c r="Y4025" i="1"/>
  <c r="Z4025" i="1"/>
  <c r="AA4025" i="1"/>
  <c r="AB4025" i="1"/>
  <c r="F4025" i="1" s="1"/>
  <c r="G4025" i="1" s="1"/>
  <c r="AC4025" i="1"/>
  <c r="Y4018" i="1"/>
  <c r="Z4018" i="1"/>
  <c r="AA4018" i="1"/>
  <c r="AB4018" i="1"/>
  <c r="F4018" i="1" s="1"/>
  <c r="G4018" i="1" s="1"/>
  <c r="AC4018" i="1"/>
  <c r="Y4019" i="1"/>
  <c r="Z4019" i="1"/>
  <c r="AA4019" i="1"/>
  <c r="AB4019" i="1"/>
  <c r="F4019" i="1" s="1"/>
  <c r="G4019" i="1" s="1"/>
  <c r="AC4019" i="1"/>
  <c r="Y4020" i="1"/>
  <c r="Z4020" i="1"/>
  <c r="AA4020" i="1"/>
  <c r="AB4020" i="1"/>
  <c r="F4020" i="1" s="1"/>
  <c r="G4020" i="1" s="1"/>
  <c r="AC4020" i="1"/>
  <c r="Y4021" i="1"/>
  <c r="Z4021" i="1"/>
  <c r="AA4021" i="1"/>
  <c r="AB4021" i="1"/>
  <c r="F4021" i="1" s="1"/>
  <c r="G4021" i="1" s="1"/>
  <c r="AC4021" i="1"/>
  <c r="Y4022" i="1"/>
  <c r="Z4022" i="1"/>
  <c r="AA4022" i="1"/>
  <c r="AB4022" i="1"/>
  <c r="F4022" i="1" s="1"/>
  <c r="G4022" i="1" s="1"/>
  <c r="AC4022" i="1"/>
  <c r="Y4023" i="1"/>
  <c r="Z4023" i="1"/>
  <c r="AA4023" i="1"/>
  <c r="AB4023" i="1"/>
  <c r="F4023" i="1" s="1"/>
  <c r="G4023" i="1" s="1"/>
  <c r="AC4023" i="1"/>
  <c r="Y4024" i="1"/>
  <c r="Z4024" i="1"/>
  <c r="AA4024" i="1"/>
  <c r="AB4024" i="1"/>
  <c r="F4024" i="1" s="1"/>
  <c r="G4024" i="1" s="1"/>
  <c r="AC4024" i="1"/>
  <c r="V4018" i="1"/>
  <c r="V4019" i="1"/>
  <c r="V4020" i="1"/>
  <c r="V4021" i="1"/>
  <c r="V4022" i="1"/>
  <c r="V4023" i="1"/>
  <c r="V4024" i="1"/>
  <c r="L4018" i="1"/>
  <c r="L4019" i="1"/>
  <c r="L4020" i="1"/>
  <c r="L4021" i="1"/>
  <c r="L4022" i="1"/>
  <c r="L4023" i="1"/>
  <c r="L4024" i="1"/>
  <c r="Z4017" i="1" l="1"/>
  <c r="AA4017" i="1"/>
  <c r="AB4017" i="1"/>
  <c r="F4017" i="1" s="1"/>
  <c r="G4017" i="1" s="1"/>
  <c r="AC4017" i="1"/>
  <c r="V4017" i="1"/>
  <c r="L4017" i="1"/>
  <c r="V2916" i="1"/>
  <c r="V2917" i="1"/>
  <c r="V2918" i="1"/>
  <c r="V2919" i="1"/>
  <c r="V2920" i="1"/>
  <c r="AC4016" i="1"/>
  <c r="AB4016" i="1"/>
  <c r="F4016" i="1" s="1"/>
  <c r="G4016" i="1" s="1"/>
  <c r="AA4016" i="1"/>
  <c r="Z4016" i="1"/>
  <c r="Y4016" i="1"/>
  <c r="V4016" i="1"/>
  <c r="L4016" i="1"/>
  <c r="Y4015" i="1"/>
  <c r="Z4015" i="1"/>
  <c r="AA4015" i="1"/>
  <c r="AB4015" i="1"/>
  <c r="F4015" i="1" s="1"/>
  <c r="G4015" i="1" s="1"/>
  <c r="AC4015" i="1"/>
  <c r="V4015" i="1"/>
  <c r="L4015" i="1"/>
  <c r="L4014" i="1"/>
  <c r="V4014" i="1"/>
  <c r="Y4014" i="1"/>
  <c r="Z4014" i="1"/>
  <c r="AA4014" i="1"/>
  <c r="AB4014" i="1"/>
  <c r="F4014" i="1" s="1"/>
  <c r="G4014" i="1" s="1"/>
  <c r="AC4014" i="1"/>
  <c r="L4013" i="1"/>
  <c r="V4013" i="1"/>
  <c r="Y4013" i="1"/>
  <c r="Z4013" i="1"/>
  <c r="AA4013" i="1"/>
  <c r="AB4013" i="1"/>
  <c r="F4013" i="1" s="1"/>
  <c r="G4013" i="1" s="1"/>
  <c r="AC4013" i="1"/>
  <c r="Y4007" i="1"/>
  <c r="Z4007" i="1"/>
  <c r="AA4007" i="1"/>
  <c r="AB4007" i="1"/>
  <c r="F4007" i="1" s="1"/>
  <c r="G4007" i="1" s="1"/>
  <c r="AC4007" i="1"/>
  <c r="Y4008" i="1"/>
  <c r="Z4008" i="1"/>
  <c r="AA4008" i="1"/>
  <c r="AB4008" i="1"/>
  <c r="F4008" i="1" s="1"/>
  <c r="G4008" i="1" s="1"/>
  <c r="AC4008" i="1"/>
  <c r="Y4009" i="1"/>
  <c r="Z4009" i="1"/>
  <c r="AA4009" i="1"/>
  <c r="AB4009" i="1"/>
  <c r="F4009" i="1" s="1"/>
  <c r="G4009" i="1" s="1"/>
  <c r="AC4009" i="1"/>
  <c r="Y4010" i="1"/>
  <c r="Z4010" i="1"/>
  <c r="AA4010" i="1"/>
  <c r="AB4010" i="1"/>
  <c r="F4010" i="1" s="1"/>
  <c r="G4010" i="1" s="1"/>
  <c r="AC4010" i="1"/>
  <c r="Y4011" i="1"/>
  <c r="Z4011" i="1"/>
  <c r="AA4011" i="1"/>
  <c r="AB4011" i="1"/>
  <c r="F4011" i="1" s="1"/>
  <c r="G4011" i="1" s="1"/>
  <c r="AC4011" i="1"/>
  <c r="Y4012" i="1"/>
  <c r="Z4012" i="1"/>
  <c r="AA4012" i="1"/>
  <c r="AB4012" i="1"/>
  <c r="F4012" i="1" s="1"/>
  <c r="G4012" i="1" s="1"/>
  <c r="AC4012" i="1"/>
  <c r="V4007" i="1"/>
  <c r="V4008" i="1"/>
  <c r="V4009" i="1"/>
  <c r="V4010" i="1"/>
  <c r="V4011" i="1"/>
  <c r="V4012" i="1"/>
  <c r="L4007" i="1"/>
  <c r="L4008" i="1"/>
  <c r="L4009" i="1"/>
  <c r="L4010" i="1"/>
  <c r="L4011" i="1"/>
  <c r="L4012" i="1"/>
  <c r="Y3998" i="1"/>
  <c r="Z3998" i="1"/>
  <c r="AA3998" i="1"/>
  <c r="AB3998" i="1"/>
  <c r="F3998" i="1" s="1"/>
  <c r="G3998" i="1" s="1"/>
  <c r="AC3998" i="1"/>
  <c r="Y3999" i="1"/>
  <c r="Z3999" i="1"/>
  <c r="AA3999" i="1"/>
  <c r="AB3999" i="1"/>
  <c r="F3999" i="1" s="1"/>
  <c r="G3999" i="1" s="1"/>
  <c r="AC3999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F4001" i="1" s="1"/>
  <c r="G4001" i="1" s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Y4004" i="1"/>
  <c r="Z4004" i="1"/>
  <c r="AA4004" i="1"/>
  <c r="AB4004" i="1"/>
  <c r="F4004" i="1" s="1"/>
  <c r="G4004" i="1" s="1"/>
  <c r="AC4004" i="1"/>
  <c r="Y4005" i="1"/>
  <c r="Z4005" i="1"/>
  <c r="AA4005" i="1"/>
  <c r="AB4005" i="1"/>
  <c r="F4005" i="1" s="1"/>
  <c r="G4005" i="1" s="1"/>
  <c r="AC4005" i="1"/>
  <c r="Y4006" i="1"/>
  <c r="Z4006" i="1"/>
  <c r="AA4006" i="1"/>
  <c r="AB4006" i="1"/>
  <c r="F4006" i="1" s="1"/>
  <c r="G4006" i="1" s="1"/>
  <c r="AC4006" i="1"/>
  <c r="V3998" i="1"/>
  <c r="V3999" i="1"/>
  <c r="V4000" i="1"/>
  <c r="V4001" i="1"/>
  <c r="V4002" i="1"/>
  <c r="V4003" i="1"/>
  <c r="V4004" i="1"/>
  <c r="V4005" i="1"/>
  <c r="V4006" i="1"/>
  <c r="L3998" i="1"/>
  <c r="L3999" i="1"/>
  <c r="L4000" i="1"/>
  <c r="L4001" i="1"/>
  <c r="L4002" i="1"/>
  <c r="L4003" i="1"/>
  <c r="L4004" i="1"/>
  <c r="L4005" i="1"/>
  <c r="L4006" i="1"/>
  <c r="L3997" i="1"/>
  <c r="Y3997" i="1"/>
  <c r="Z3997" i="1"/>
  <c r="AA3997" i="1"/>
  <c r="AB3997" i="1"/>
  <c r="F3997" i="1" s="1"/>
  <c r="G3997" i="1" s="1"/>
  <c r="AC3997" i="1"/>
  <c r="V3997" i="1"/>
  <c r="Y3977" i="1"/>
  <c r="Z3977" i="1"/>
  <c r="AA3977" i="1"/>
  <c r="AB3977" i="1"/>
  <c r="F3977" i="1" s="1"/>
  <c r="G3977" i="1" s="1"/>
  <c r="AC3977" i="1"/>
  <c r="Y3978" i="1"/>
  <c r="Z3978" i="1"/>
  <c r="AA3978" i="1"/>
  <c r="AB3978" i="1"/>
  <c r="F3978" i="1" s="1"/>
  <c r="G3978" i="1" s="1"/>
  <c r="AC3978" i="1"/>
  <c r="Y3979" i="1"/>
  <c r="Z3979" i="1"/>
  <c r="AA3979" i="1"/>
  <c r="AB3979" i="1"/>
  <c r="F3979" i="1" s="1"/>
  <c r="G3979" i="1" s="1"/>
  <c r="AC3979" i="1"/>
  <c r="Y3980" i="1"/>
  <c r="Z3980" i="1"/>
  <c r="AA3980" i="1"/>
  <c r="AB3980" i="1"/>
  <c r="F3980" i="1" s="1"/>
  <c r="G3980" i="1" s="1"/>
  <c r="AC3980" i="1"/>
  <c r="Y3981" i="1"/>
  <c r="Z3981" i="1"/>
  <c r="AA3981" i="1"/>
  <c r="AB3981" i="1"/>
  <c r="F3981" i="1" s="1"/>
  <c r="G3981" i="1" s="1"/>
  <c r="AC3981" i="1"/>
  <c r="Y3982" i="1"/>
  <c r="Z3982" i="1"/>
  <c r="AA3982" i="1"/>
  <c r="AB3982" i="1"/>
  <c r="F3982" i="1" s="1"/>
  <c r="G3982" i="1" s="1"/>
  <c r="AC3982" i="1"/>
  <c r="Y3983" i="1"/>
  <c r="Z3983" i="1"/>
  <c r="AA3983" i="1"/>
  <c r="AB3983" i="1"/>
  <c r="F3983" i="1" s="1"/>
  <c r="G3983" i="1" s="1"/>
  <c r="AC3983" i="1"/>
  <c r="Y3984" i="1"/>
  <c r="Z3984" i="1"/>
  <c r="AA3984" i="1"/>
  <c r="AB3984" i="1"/>
  <c r="F3984" i="1" s="1"/>
  <c r="G3984" i="1" s="1"/>
  <c r="AC3984" i="1"/>
  <c r="Y3985" i="1"/>
  <c r="Z3985" i="1"/>
  <c r="AA3985" i="1"/>
  <c r="AB3985" i="1"/>
  <c r="F3985" i="1" s="1"/>
  <c r="G3985" i="1" s="1"/>
  <c r="AC3985" i="1"/>
  <c r="Y3986" i="1"/>
  <c r="Z3986" i="1"/>
  <c r="AA3986" i="1"/>
  <c r="AB3986" i="1"/>
  <c r="F3986" i="1" s="1"/>
  <c r="G3986" i="1" s="1"/>
  <c r="AC3986" i="1"/>
  <c r="Y3987" i="1"/>
  <c r="Z3987" i="1"/>
  <c r="AA3987" i="1"/>
  <c r="AB3987" i="1"/>
  <c r="F3987" i="1" s="1"/>
  <c r="G3987" i="1" s="1"/>
  <c r="AC3987" i="1"/>
  <c r="Y3988" i="1"/>
  <c r="Z3988" i="1"/>
  <c r="AA3988" i="1"/>
  <c r="AB3988" i="1"/>
  <c r="F3988" i="1" s="1"/>
  <c r="G3988" i="1" s="1"/>
  <c r="AC3988" i="1"/>
  <c r="Y3989" i="1"/>
  <c r="Z3989" i="1"/>
  <c r="AA3989" i="1"/>
  <c r="AB3989" i="1"/>
  <c r="F3989" i="1" s="1"/>
  <c r="G3989" i="1" s="1"/>
  <c r="AC3989" i="1"/>
  <c r="Y3990" i="1"/>
  <c r="Z3990" i="1"/>
  <c r="AA3990" i="1"/>
  <c r="AB3990" i="1"/>
  <c r="F3990" i="1" s="1"/>
  <c r="G3990" i="1" s="1"/>
  <c r="AC3990" i="1"/>
  <c r="Y3991" i="1"/>
  <c r="Z3991" i="1"/>
  <c r="AA3991" i="1"/>
  <c r="AB3991" i="1"/>
  <c r="F3991" i="1" s="1"/>
  <c r="G3991" i="1" s="1"/>
  <c r="AC3991" i="1"/>
  <c r="Y3992" i="1"/>
  <c r="Z3992" i="1"/>
  <c r="AA3992" i="1"/>
  <c r="AB3992" i="1"/>
  <c r="F3992" i="1" s="1"/>
  <c r="G3992" i="1" s="1"/>
  <c r="AC3992" i="1"/>
  <c r="Y3993" i="1"/>
  <c r="Z3993" i="1"/>
  <c r="AA3993" i="1"/>
  <c r="AB3993" i="1"/>
  <c r="F3993" i="1" s="1"/>
  <c r="G3993" i="1" s="1"/>
  <c r="AC3993" i="1"/>
  <c r="Y3994" i="1"/>
  <c r="Z3994" i="1"/>
  <c r="AA3994" i="1"/>
  <c r="AB3994" i="1"/>
  <c r="F3994" i="1" s="1"/>
  <c r="G3994" i="1" s="1"/>
  <c r="AC3994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94" i="1"/>
  <c r="V3995" i="1"/>
  <c r="V3996" i="1"/>
  <c r="V3977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283" i="1"/>
  <c r="V3283" i="1"/>
  <c r="Y3283" i="1"/>
  <c r="Z3283" i="1"/>
  <c r="AB3283" i="1"/>
  <c r="F3283" i="1" s="1"/>
  <c r="G3283" i="1" s="1"/>
  <c r="AC3283" i="1"/>
  <c r="L83" i="1"/>
  <c r="V83" i="1"/>
  <c r="Y83" i="1"/>
  <c r="Z83" i="1"/>
  <c r="AB83" i="1"/>
  <c r="F83" i="1" s="1"/>
  <c r="G83" i="1" s="1"/>
  <c r="AC83" i="1"/>
  <c r="Y3976" i="1"/>
  <c r="Z3976" i="1"/>
  <c r="AA3976" i="1"/>
  <c r="AB3976" i="1"/>
  <c r="F3976" i="1" s="1"/>
  <c r="G3976" i="1" s="1"/>
  <c r="AC3976" i="1"/>
  <c r="V3976" i="1"/>
  <c r="L3976" i="1"/>
  <c r="L3668" i="1"/>
  <c r="X3668" i="1"/>
  <c r="Y3668" i="1" s="1"/>
  <c r="Z3668" i="1"/>
  <c r="AB3668" i="1"/>
  <c r="F3668" i="1" s="1"/>
  <c r="G3668" i="1" s="1"/>
  <c r="AC3668" i="1"/>
  <c r="O3568" i="1"/>
  <c r="L3643" i="1"/>
  <c r="V3643" i="1"/>
  <c r="Y3643" i="1"/>
  <c r="Z3643" i="1"/>
  <c r="AA3643" i="1"/>
  <c r="AB3643" i="1"/>
  <c r="F3643" i="1" s="1"/>
  <c r="G3643" i="1" s="1"/>
  <c r="AC3643" i="1"/>
  <c r="Y3975" i="1"/>
  <c r="Z3975" i="1"/>
  <c r="AA3975" i="1"/>
  <c r="AB3975" i="1"/>
  <c r="F3975" i="1" s="1"/>
  <c r="G3975" i="1" s="1"/>
  <c r="AC3975" i="1"/>
  <c r="V3975" i="1"/>
  <c r="L3975" i="1"/>
  <c r="L110" i="1"/>
  <c r="V110" i="1"/>
  <c r="X110" i="1"/>
  <c r="Y110" i="1" s="1"/>
  <c r="Z110" i="1"/>
  <c r="AB110" i="1"/>
  <c r="F110" i="1" s="1"/>
  <c r="G110" i="1" s="1"/>
  <c r="AC110" i="1"/>
  <c r="Y3973" i="1"/>
  <c r="Y3974" i="1"/>
  <c r="Y2916" i="1"/>
  <c r="Y2917" i="1"/>
  <c r="Y2918" i="1"/>
  <c r="Y2919" i="1"/>
  <c r="Y2920" i="1"/>
  <c r="L2919" i="1"/>
  <c r="Z2919" i="1"/>
  <c r="AA2919" i="1"/>
  <c r="AB2919" i="1"/>
  <c r="F2919" i="1" s="1"/>
  <c r="G2919" i="1" s="1"/>
  <c r="AC2919" i="1"/>
  <c r="Z2916" i="1"/>
  <c r="AA2916" i="1"/>
  <c r="AB2916" i="1"/>
  <c r="F2916" i="1" s="1"/>
  <c r="G2916" i="1" s="1"/>
  <c r="AC2916" i="1"/>
  <c r="Z2917" i="1"/>
  <c r="AA2917" i="1"/>
  <c r="AB2917" i="1"/>
  <c r="F2917" i="1" s="1"/>
  <c r="G2917" i="1" s="1"/>
  <c r="AC2917" i="1"/>
  <c r="Z2918" i="1"/>
  <c r="AA2918" i="1"/>
  <c r="AB2918" i="1"/>
  <c r="F2918" i="1" s="1"/>
  <c r="G2918" i="1" s="1"/>
  <c r="AC2918" i="1"/>
  <c r="Z2920" i="1"/>
  <c r="AA2920" i="1"/>
  <c r="AB2920" i="1"/>
  <c r="F2920" i="1" s="1"/>
  <c r="G2920" i="1" s="1"/>
  <c r="AC2920" i="1"/>
  <c r="L2916" i="1"/>
  <c r="L2917" i="1"/>
  <c r="L2918" i="1"/>
  <c r="L2920" i="1"/>
  <c r="AA3809" i="1"/>
  <c r="Y3920" i="1"/>
  <c r="L3809" i="1"/>
  <c r="V3809" i="1"/>
  <c r="Z3809" i="1"/>
  <c r="AB3809" i="1"/>
  <c r="F3809" i="1" s="1"/>
  <c r="G3809" i="1" s="1"/>
  <c r="AC3809" i="1"/>
  <c r="Z3973" i="1"/>
  <c r="AA3973" i="1"/>
  <c r="AB3973" i="1"/>
  <c r="F3973" i="1" s="1"/>
  <c r="G3973" i="1" s="1"/>
  <c r="AC3973" i="1"/>
  <c r="Z3974" i="1"/>
  <c r="AA3974" i="1"/>
  <c r="AB3974" i="1"/>
  <c r="F3974" i="1" s="1"/>
  <c r="G3974" i="1" s="1"/>
  <c r="AC3974" i="1"/>
  <c r="V3973" i="1"/>
  <c r="V3974" i="1"/>
  <c r="L3973" i="1"/>
  <c r="L3974" i="1"/>
  <c r="A1" i="25"/>
  <c r="L2915" i="1"/>
  <c r="V2915" i="1"/>
  <c r="X2915" i="1"/>
  <c r="Y2915" i="1" s="1"/>
  <c r="Z2915" i="1"/>
  <c r="AB2915" i="1"/>
  <c r="F2915" i="1" s="1"/>
  <c r="G2915" i="1" s="1"/>
  <c r="AC2915" i="1"/>
  <c r="B1" i="25" a="1"/>
  <c r="Y3972" i="1"/>
  <c r="AA3967" i="1"/>
  <c r="X3966" i="1"/>
  <c r="Y3966" i="1" s="1"/>
  <c r="Y3965" i="1"/>
  <c r="AA3964" i="1"/>
  <c r="AA3962" i="1"/>
  <c r="X3961" i="1"/>
  <c r="Y3961" i="1" s="1"/>
  <c r="X3960" i="1"/>
  <c r="AA3960" i="1" s="1"/>
  <c r="X3959" i="1"/>
  <c r="AA3959" i="1" s="1"/>
  <c r="X3958" i="1"/>
  <c r="Y3958" i="1" s="1"/>
  <c r="X3957" i="1"/>
  <c r="Y3957" i="1" s="1"/>
  <c r="X3956" i="1"/>
  <c r="AA3956" i="1" s="1"/>
  <c r="X3955" i="1"/>
  <c r="Y3955" i="1" s="1"/>
  <c r="X3954" i="1"/>
  <c r="AA3954" i="1" s="1"/>
  <c r="X3953" i="1"/>
  <c r="Y3953" i="1" s="1"/>
  <c r="X3952" i="1"/>
  <c r="Y3952" i="1" s="1"/>
  <c r="X3951" i="1"/>
  <c r="AA3951" i="1" s="1"/>
  <c r="X3950" i="1"/>
  <c r="Y3950" i="1" s="1"/>
  <c r="X3949" i="1"/>
  <c r="Y3949" i="1" s="1"/>
  <c r="X3948" i="1"/>
  <c r="AA3948" i="1" s="1"/>
  <c r="X3947" i="1"/>
  <c r="Y3947" i="1" s="1"/>
  <c r="AA3946" i="1"/>
  <c r="Y3945" i="1"/>
  <c r="X3944" i="1"/>
  <c r="Y3944" i="1" s="1"/>
  <c r="Y3943" i="1"/>
  <c r="X3942" i="1"/>
  <c r="Y3942" i="1" s="1"/>
  <c r="X3941" i="1"/>
  <c r="AA3941" i="1" s="1"/>
  <c r="X3940" i="1"/>
  <c r="AA3940" i="1" s="1"/>
  <c r="Y3939" i="1"/>
  <c r="X3938" i="1"/>
  <c r="Y3938" i="1" s="1"/>
  <c r="X3937" i="1"/>
  <c r="AA3937" i="1" s="1"/>
  <c r="X3936" i="1"/>
  <c r="AA3936" i="1" s="1"/>
  <c r="X3935" i="1"/>
  <c r="Y3935" i="1" s="1"/>
  <c r="X3934" i="1"/>
  <c r="Y3934" i="1" s="1"/>
  <c r="Y3933" i="1"/>
  <c r="X3932" i="1"/>
  <c r="AA3932" i="1" s="1"/>
  <c r="AA3931" i="1"/>
  <c r="AA3930" i="1"/>
  <c r="X3929" i="1"/>
  <c r="Y3929" i="1" s="1"/>
  <c r="X3928" i="1"/>
  <c r="Y3928" i="1" s="1"/>
  <c r="X3927" i="1"/>
  <c r="AA3927" i="1" s="1"/>
  <c r="Y3926" i="1"/>
  <c r="X3925" i="1"/>
  <c r="AA3925" i="1" s="1"/>
  <c r="AA3924" i="1"/>
  <c r="X3923" i="1"/>
  <c r="Y3923" i="1" s="1"/>
  <c r="X3922" i="1"/>
  <c r="AA3922" i="1" s="1"/>
  <c r="Y3921" i="1"/>
  <c r="AA3920" i="1"/>
  <c r="X3919" i="1"/>
  <c r="Y3919" i="1" s="1"/>
  <c r="Y3918" i="1"/>
  <c r="X3917" i="1"/>
  <c r="Y3917" i="1" s="1"/>
  <c r="X3915" i="1"/>
  <c r="Y3915" i="1" s="1"/>
  <c r="AA3914" i="1"/>
  <c r="Y3913" i="1"/>
  <c r="X3912" i="1"/>
  <c r="Y3912" i="1" s="1"/>
  <c r="X3911" i="1"/>
  <c r="Y3911" i="1" s="1"/>
  <c r="AA3910" i="1"/>
  <c r="X3909" i="1"/>
  <c r="AA3909" i="1" s="1"/>
  <c r="X3908" i="1"/>
  <c r="AA3908" i="1" s="1"/>
  <c r="X3907" i="1"/>
  <c r="AA3907" i="1" s="1"/>
  <c r="AA3906" i="1"/>
  <c r="X3905" i="1"/>
  <c r="Y3905" i="1" s="1"/>
  <c r="AA3904" i="1"/>
  <c r="AA3903" i="1"/>
  <c r="X3902" i="1"/>
  <c r="Y3902" i="1" s="1"/>
  <c r="X3901" i="1"/>
  <c r="Y3901" i="1" s="1"/>
  <c r="X3900" i="1"/>
  <c r="Y3900" i="1" s="1"/>
  <c r="X3899" i="1"/>
  <c r="Y3899" i="1" s="1"/>
  <c r="X3898" i="1"/>
  <c r="Y3898" i="1" s="1"/>
  <c r="X3897" i="1"/>
  <c r="AA3897" i="1" s="1"/>
  <c r="X3896" i="1"/>
  <c r="AA3896" i="1" s="1"/>
  <c r="X3895" i="1"/>
  <c r="Y3895" i="1" s="1"/>
  <c r="X3894" i="1"/>
  <c r="Y3894" i="1" s="1"/>
  <c r="Y3893" i="1"/>
  <c r="X3892" i="1"/>
  <c r="Y3892" i="1" s="1"/>
  <c r="X3891" i="1"/>
  <c r="Y3891" i="1" s="1"/>
  <c r="AA3890" i="1"/>
  <c r="X3889" i="1"/>
  <c r="Y3889" i="1" s="1"/>
  <c r="X3888" i="1"/>
  <c r="Y3888" i="1" s="1"/>
  <c r="X3887" i="1"/>
  <c r="AA3887" i="1" s="1"/>
  <c r="X3886" i="1"/>
  <c r="AA3886" i="1" s="1"/>
  <c r="Y3885" i="1"/>
  <c r="X3884" i="1"/>
  <c r="AA3884" i="1" s="1"/>
  <c r="AA3971" i="1"/>
  <c r="Y3970" i="1"/>
  <c r="X3969" i="1"/>
  <c r="Y3969" i="1" s="1"/>
  <c r="X3968" i="1"/>
  <c r="Y3968" i="1" s="1"/>
  <c r="Y3833" i="1"/>
  <c r="X3831" i="1"/>
  <c r="Y3831" i="1" s="1"/>
  <c r="X3830" i="1"/>
  <c r="Y3830" i="1" s="1"/>
  <c r="Y3883" i="1"/>
  <c r="AA3863" i="1"/>
  <c r="X3857" i="1"/>
  <c r="AA3857" i="1" s="1"/>
  <c r="X3856" i="1"/>
  <c r="AA3856" i="1" s="1"/>
  <c r="X3855" i="1"/>
  <c r="AA3855" i="1" s="1"/>
  <c r="X3854" i="1"/>
  <c r="Y3854" i="1" s="1"/>
  <c r="X3853" i="1"/>
  <c r="AA3853" i="1" s="1"/>
  <c r="X3852" i="1"/>
  <c r="Y3852" i="1" s="1"/>
  <c r="X3851" i="1"/>
  <c r="AA3851" i="1" s="1"/>
  <c r="X3850" i="1"/>
  <c r="Y3850" i="1" s="1"/>
  <c r="X3849" i="1"/>
  <c r="AA3849" i="1" s="1"/>
  <c r="Y3847" i="1"/>
  <c r="X3842" i="1"/>
  <c r="Y3842" i="1" s="1"/>
  <c r="X3798" i="1"/>
  <c r="X3797" i="1"/>
  <c r="X3792" i="1"/>
  <c r="X3787" i="1"/>
  <c r="X3777" i="1"/>
  <c r="X3774" i="1"/>
  <c r="X3770" i="1"/>
  <c r="X3766" i="1"/>
  <c r="X3764" i="1"/>
  <c r="X3761" i="1"/>
  <c r="X3760" i="1"/>
  <c r="X3757" i="1"/>
  <c r="X3751" i="1"/>
  <c r="X3749" i="1"/>
  <c r="X3747" i="1"/>
  <c r="X3743" i="1"/>
  <c r="X3738" i="1"/>
  <c r="X3737" i="1"/>
  <c r="X3733" i="1"/>
  <c r="X3732" i="1"/>
  <c r="X3731" i="1"/>
  <c r="X3730" i="1"/>
  <c r="X3729" i="1"/>
  <c r="X3727" i="1"/>
  <c r="X3724" i="1"/>
  <c r="X3721" i="1"/>
  <c r="X3720" i="1"/>
  <c r="X3719" i="1"/>
  <c r="X3717" i="1"/>
  <c r="X3716" i="1"/>
  <c r="X3715" i="1"/>
  <c r="X3713" i="1"/>
  <c r="X3712" i="1"/>
  <c r="X3710" i="1"/>
  <c r="X3709" i="1"/>
  <c r="X3708" i="1"/>
  <c r="X3707" i="1"/>
  <c r="X3706" i="1"/>
  <c r="X3705" i="1"/>
  <c r="X3703" i="1"/>
  <c r="X3702" i="1"/>
  <c r="X3701" i="1"/>
  <c r="X3700" i="1"/>
  <c r="X3699" i="1"/>
  <c r="X3698" i="1"/>
  <c r="X3697" i="1"/>
  <c r="X3695" i="1"/>
  <c r="X3694" i="1"/>
  <c r="X3693" i="1"/>
  <c r="X3692" i="1"/>
  <c r="X3686" i="1"/>
  <c r="X3685" i="1"/>
  <c r="X3684" i="1"/>
  <c r="X3665" i="1"/>
  <c r="X3666" i="1"/>
  <c r="X3669" i="1"/>
  <c r="X3675" i="1"/>
  <c r="X3676" i="1"/>
  <c r="X3647" i="1"/>
  <c r="X3526" i="1"/>
  <c r="X3525" i="1"/>
  <c r="X3495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78" i="1"/>
  <c r="X3479" i="1"/>
  <c r="X3480" i="1"/>
  <c r="X3449" i="1"/>
  <c r="L3810" i="1"/>
  <c r="V3810" i="1"/>
  <c r="Z3810" i="1"/>
  <c r="AB3810" i="1"/>
  <c r="F3810" i="1" s="1"/>
  <c r="G3810" i="1" s="1"/>
  <c r="AC3810" i="1"/>
  <c r="L3899" i="1"/>
  <c r="V3899" i="1"/>
  <c r="Z3899" i="1"/>
  <c r="AB3899" i="1"/>
  <c r="F3899" i="1" s="1"/>
  <c r="G3899" i="1" s="1"/>
  <c r="AC3899" i="1"/>
  <c r="Z3972" i="1"/>
  <c r="AB3972" i="1"/>
  <c r="F3972" i="1" s="1"/>
  <c r="G3972" i="1" s="1"/>
  <c r="AC3972" i="1"/>
  <c r="V3972" i="1"/>
  <c r="L3972" i="1"/>
  <c r="Z3884" i="1"/>
  <c r="AB3884" i="1"/>
  <c r="F3884" i="1" s="1"/>
  <c r="AC3884" i="1"/>
  <c r="Z3885" i="1"/>
  <c r="AB3885" i="1"/>
  <c r="F3885" i="1" s="1"/>
  <c r="G3885" i="1" s="1"/>
  <c r="AC3885" i="1"/>
  <c r="Z3886" i="1"/>
  <c r="AB3886" i="1"/>
  <c r="F3886" i="1" s="1"/>
  <c r="G3886" i="1" s="1"/>
  <c r="AC3886" i="1"/>
  <c r="Z3887" i="1"/>
  <c r="AB3887" i="1"/>
  <c r="F3887" i="1" s="1"/>
  <c r="AC3887" i="1"/>
  <c r="Z3888" i="1"/>
  <c r="AB3888" i="1"/>
  <c r="F3888" i="1" s="1"/>
  <c r="G3888" i="1" s="1"/>
  <c r="AC3888" i="1"/>
  <c r="Z3911" i="1"/>
  <c r="AB3911" i="1"/>
  <c r="F3911" i="1" s="1"/>
  <c r="G3911" i="1" s="1"/>
  <c r="AC3911" i="1"/>
  <c r="Z3890" i="1"/>
  <c r="AB3890" i="1"/>
  <c r="F3890" i="1" s="1"/>
  <c r="G3890" i="1" s="1"/>
  <c r="AC3890" i="1"/>
  <c r="Z3891" i="1"/>
  <c r="AB3891" i="1"/>
  <c r="F3891" i="1" s="1"/>
  <c r="AC3891" i="1"/>
  <c r="Z3892" i="1"/>
  <c r="AB3892" i="1"/>
  <c r="F3892" i="1" s="1"/>
  <c r="AC3892" i="1"/>
  <c r="Z3893" i="1"/>
  <c r="AB3893" i="1"/>
  <c r="F3893" i="1" s="1"/>
  <c r="AC3893" i="1"/>
  <c r="Z3894" i="1"/>
  <c r="AB3894" i="1"/>
  <c r="F3894" i="1" s="1"/>
  <c r="G3894" i="1" s="1"/>
  <c r="AC3894" i="1"/>
  <c r="Z3895" i="1"/>
  <c r="AB3895" i="1"/>
  <c r="F3895" i="1" s="1"/>
  <c r="G3895" i="1" s="1"/>
  <c r="AC3895" i="1"/>
  <c r="Z3896" i="1"/>
  <c r="AB3896" i="1"/>
  <c r="F3896" i="1" s="1"/>
  <c r="G3896" i="1" s="1"/>
  <c r="AC3896" i="1"/>
  <c r="Z3955" i="1"/>
  <c r="AB3955" i="1"/>
  <c r="F3955" i="1" s="1"/>
  <c r="G3955" i="1" s="1"/>
  <c r="AC3955" i="1"/>
  <c r="Z3898" i="1"/>
  <c r="AB3898" i="1"/>
  <c r="F3898" i="1" s="1"/>
  <c r="G3898" i="1" s="1"/>
  <c r="AC3898" i="1"/>
  <c r="Z3900" i="1"/>
  <c r="AB3900" i="1"/>
  <c r="F3900" i="1" s="1"/>
  <c r="G3900" i="1" s="1"/>
  <c r="AC3900" i="1"/>
  <c r="Z3901" i="1"/>
  <c r="AB3901" i="1"/>
  <c r="F3901" i="1" s="1"/>
  <c r="AC3901" i="1"/>
  <c r="Z3902" i="1"/>
  <c r="AB3902" i="1"/>
  <c r="F3902" i="1" s="1"/>
  <c r="G3902" i="1" s="1"/>
  <c r="AC3902" i="1"/>
  <c r="Z3903" i="1"/>
  <c r="AB3903" i="1"/>
  <c r="F3903" i="1" s="1"/>
  <c r="G3903" i="1" s="1"/>
  <c r="AC3903" i="1"/>
  <c r="Z3904" i="1"/>
  <c r="AB3904" i="1"/>
  <c r="F3904" i="1" s="1"/>
  <c r="G3904" i="1" s="1"/>
  <c r="AC3904" i="1"/>
  <c r="Z3905" i="1"/>
  <c r="AB3905" i="1"/>
  <c r="F3905" i="1" s="1"/>
  <c r="G3905" i="1" s="1"/>
  <c r="AC3905" i="1"/>
  <c r="Z3906" i="1"/>
  <c r="AB3906" i="1"/>
  <c r="F3906" i="1" s="1"/>
  <c r="AC3906" i="1"/>
  <c r="Z3912" i="1"/>
  <c r="AB3912" i="1"/>
  <c r="F3912" i="1" s="1"/>
  <c r="AC3912" i="1"/>
  <c r="Z3908" i="1"/>
  <c r="AB3908" i="1"/>
  <c r="F3908" i="1" s="1"/>
  <c r="G3908" i="1" s="1"/>
  <c r="AC3908" i="1"/>
  <c r="Z3956" i="1"/>
  <c r="AB3956" i="1"/>
  <c r="F3956" i="1" s="1"/>
  <c r="G3956" i="1" s="1"/>
  <c r="AC3956" i="1"/>
  <c r="Z3910" i="1"/>
  <c r="AB3910" i="1"/>
  <c r="F3910" i="1" s="1"/>
  <c r="AC3910" i="1"/>
  <c r="Z3923" i="1"/>
  <c r="AB3923" i="1"/>
  <c r="F3923" i="1" s="1"/>
  <c r="G3923" i="1" s="1"/>
  <c r="AC3923" i="1"/>
  <c r="Z3925" i="1"/>
  <c r="AB3925" i="1"/>
  <c r="F3925" i="1" s="1"/>
  <c r="AC3925" i="1"/>
  <c r="Z3913" i="1"/>
  <c r="AB3913" i="1"/>
  <c r="F3913" i="1" s="1"/>
  <c r="AC3913" i="1"/>
  <c r="Z3914" i="1"/>
  <c r="AB3914" i="1"/>
  <c r="F3914" i="1" s="1"/>
  <c r="AC3914" i="1"/>
  <c r="Z3915" i="1"/>
  <c r="AB3915" i="1"/>
  <c r="F3915" i="1" s="1"/>
  <c r="G3915" i="1" s="1"/>
  <c r="AC3915" i="1"/>
  <c r="Y3916" i="1"/>
  <c r="Z3916" i="1"/>
  <c r="AA3916" i="1"/>
  <c r="AB3916" i="1"/>
  <c r="F3916" i="1" s="1"/>
  <c r="G3916" i="1" s="1"/>
  <c r="AC3916" i="1"/>
  <c r="Z3917" i="1"/>
  <c r="AB3917" i="1"/>
  <c r="F3917" i="1" s="1"/>
  <c r="G3917" i="1" s="1"/>
  <c r="AC3917" i="1"/>
  <c r="Z3918" i="1"/>
  <c r="AB3918" i="1"/>
  <c r="F3918" i="1" s="1"/>
  <c r="G3918" i="1" s="1"/>
  <c r="AC3918" i="1"/>
  <c r="Z3919" i="1"/>
  <c r="AB3919" i="1"/>
  <c r="F3919" i="1" s="1"/>
  <c r="G3919" i="1" s="1"/>
  <c r="AC3919" i="1"/>
  <c r="Z3920" i="1"/>
  <c r="AB3920" i="1"/>
  <c r="F3920" i="1" s="1"/>
  <c r="AC3920" i="1"/>
  <c r="Z3921" i="1"/>
  <c r="AB3921" i="1"/>
  <c r="F3921" i="1" s="1"/>
  <c r="AC3921" i="1"/>
  <c r="Z3922" i="1"/>
  <c r="AB3922" i="1"/>
  <c r="F3922" i="1" s="1"/>
  <c r="G3922" i="1" s="1"/>
  <c r="AC3922" i="1"/>
  <c r="Z3927" i="1"/>
  <c r="AB3927" i="1"/>
  <c r="F3927" i="1" s="1"/>
  <c r="G3927" i="1" s="1"/>
  <c r="AC3927" i="1"/>
  <c r="Y3924" i="1"/>
  <c r="Z3924" i="1"/>
  <c r="AB3924" i="1"/>
  <c r="F3924" i="1" s="1"/>
  <c r="AC3924" i="1"/>
  <c r="Z3889" i="1"/>
  <c r="AB3889" i="1"/>
  <c r="F3889" i="1" s="1"/>
  <c r="AC3889" i="1"/>
  <c r="Z3926" i="1"/>
  <c r="AB3926" i="1"/>
  <c r="F3926" i="1" s="1"/>
  <c r="AC3926" i="1"/>
  <c r="Z3928" i="1"/>
  <c r="AB3928" i="1"/>
  <c r="F3928" i="1" s="1"/>
  <c r="AC3928" i="1"/>
  <c r="Z3935" i="1"/>
  <c r="AB3935" i="1"/>
  <c r="F3935" i="1" s="1"/>
  <c r="G3935" i="1" s="1"/>
  <c r="AC3935" i="1"/>
  <c r="Z3929" i="1"/>
  <c r="AB3929" i="1"/>
  <c r="F3929" i="1" s="1"/>
  <c r="AC3929" i="1"/>
  <c r="Z3930" i="1"/>
  <c r="AB3930" i="1"/>
  <c r="F3930" i="1" s="1"/>
  <c r="AC3930" i="1"/>
  <c r="Z3931" i="1"/>
  <c r="AB3931" i="1"/>
  <c r="F3931" i="1" s="1"/>
  <c r="G3931" i="1" s="1"/>
  <c r="AC3931" i="1"/>
  <c r="Z3932" i="1"/>
  <c r="AB3932" i="1"/>
  <c r="F3932" i="1" s="1"/>
  <c r="AC3932" i="1"/>
  <c r="Z3933" i="1"/>
  <c r="AB3933" i="1"/>
  <c r="F3933" i="1" s="1"/>
  <c r="AC3933" i="1"/>
  <c r="Z3934" i="1"/>
  <c r="AB3934" i="1"/>
  <c r="F3934" i="1" s="1"/>
  <c r="AC3934" i="1"/>
  <c r="Z3936" i="1"/>
  <c r="AB3936" i="1"/>
  <c r="F3936" i="1" s="1"/>
  <c r="G3936" i="1" s="1"/>
  <c r="AC3936" i="1"/>
  <c r="Z3937" i="1"/>
  <c r="AB3937" i="1"/>
  <c r="F3937" i="1" s="1"/>
  <c r="AC3937" i="1"/>
  <c r="Z3938" i="1"/>
  <c r="AB3938" i="1"/>
  <c r="F3938" i="1" s="1"/>
  <c r="G3938" i="1" s="1"/>
  <c r="AC3938" i="1"/>
  <c r="Z3940" i="1"/>
  <c r="AB3940" i="1"/>
  <c r="F3940" i="1" s="1"/>
  <c r="AC3940" i="1"/>
  <c r="Z3939" i="1"/>
  <c r="AB3939" i="1"/>
  <c r="F3939" i="1" s="1"/>
  <c r="G3939" i="1" s="1"/>
  <c r="AC3939" i="1"/>
  <c r="Z3941" i="1"/>
  <c r="AB3941" i="1"/>
  <c r="F3941" i="1" s="1"/>
  <c r="AC3941" i="1"/>
  <c r="Z3944" i="1"/>
  <c r="AB3944" i="1"/>
  <c r="F3944" i="1" s="1"/>
  <c r="AC3944" i="1"/>
  <c r="Z3942" i="1"/>
  <c r="AB3942" i="1"/>
  <c r="F3942" i="1" s="1"/>
  <c r="G3942" i="1" s="1"/>
  <c r="AC3942" i="1"/>
  <c r="Z3943" i="1"/>
  <c r="AB3943" i="1"/>
  <c r="F3943" i="1" s="1"/>
  <c r="G3943" i="1" s="1"/>
  <c r="AC3943" i="1"/>
  <c r="Z3952" i="1"/>
  <c r="AB3952" i="1"/>
  <c r="F3952" i="1" s="1"/>
  <c r="G3952" i="1" s="1"/>
  <c r="AC3952" i="1"/>
  <c r="Z3945" i="1"/>
  <c r="AB3945" i="1"/>
  <c r="F3945" i="1" s="1"/>
  <c r="G3945" i="1" s="1"/>
  <c r="AC3945" i="1"/>
  <c r="Z3946" i="1"/>
  <c r="AB3946" i="1"/>
  <c r="F3946" i="1" s="1"/>
  <c r="G3946" i="1" s="1"/>
  <c r="AC3946" i="1"/>
  <c r="Z3947" i="1"/>
  <c r="AB3947" i="1"/>
  <c r="F3947" i="1" s="1"/>
  <c r="G3947" i="1" s="1"/>
  <c r="AC3947" i="1"/>
  <c r="Z3948" i="1"/>
  <c r="AB3948" i="1"/>
  <c r="F3948" i="1" s="1"/>
  <c r="G3948" i="1" s="1"/>
  <c r="AC3948" i="1"/>
  <c r="Z3949" i="1"/>
  <c r="AB3949" i="1"/>
  <c r="F3949" i="1" s="1"/>
  <c r="AC3949" i="1"/>
  <c r="Z3950" i="1"/>
  <c r="AB3950" i="1"/>
  <c r="F3950" i="1" s="1"/>
  <c r="AC3950" i="1"/>
  <c r="Z3951" i="1"/>
  <c r="AB3951" i="1"/>
  <c r="F3951" i="1" s="1"/>
  <c r="G3951" i="1" s="1"/>
  <c r="AC3951" i="1"/>
  <c r="Z3897" i="1"/>
  <c r="AB3897" i="1"/>
  <c r="F3897" i="1" s="1"/>
  <c r="AC3897" i="1"/>
  <c r="Z3959" i="1"/>
  <c r="AB3959" i="1"/>
  <c r="F3959" i="1" s="1"/>
  <c r="G3959" i="1" s="1"/>
  <c r="AC3959" i="1"/>
  <c r="Z3953" i="1"/>
  <c r="AB3953" i="1"/>
  <c r="F3953" i="1" s="1"/>
  <c r="AC3953" i="1"/>
  <c r="Z3907" i="1"/>
  <c r="AB3907" i="1"/>
  <c r="F3907" i="1" s="1"/>
  <c r="G3907" i="1" s="1"/>
  <c r="AC3907" i="1"/>
  <c r="Z3909" i="1"/>
  <c r="AB3909" i="1"/>
  <c r="F3909" i="1" s="1"/>
  <c r="AC3909" i="1"/>
  <c r="Z3957" i="1"/>
  <c r="AB3957" i="1"/>
  <c r="F3957" i="1" s="1"/>
  <c r="AC3957" i="1"/>
  <c r="Z3958" i="1"/>
  <c r="AB3958" i="1"/>
  <c r="F3958" i="1" s="1"/>
  <c r="AC3958" i="1"/>
  <c r="Z3954" i="1"/>
  <c r="AB3954" i="1"/>
  <c r="F3954" i="1" s="1"/>
  <c r="AC3954" i="1"/>
  <c r="Z3960" i="1"/>
  <c r="AB3960" i="1"/>
  <c r="F3960" i="1" s="1"/>
  <c r="G3960" i="1" s="1"/>
  <c r="AC3960" i="1"/>
  <c r="Z3961" i="1"/>
  <c r="AB3961" i="1"/>
  <c r="F3961" i="1" s="1"/>
  <c r="AC3961" i="1"/>
  <c r="Z3962" i="1"/>
  <c r="AB3962" i="1"/>
  <c r="F3962" i="1" s="1"/>
  <c r="AC3962" i="1"/>
  <c r="Y3963" i="1"/>
  <c r="Z3963" i="1"/>
  <c r="AA3963" i="1"/>
  <c r="AB3963" i="1"/>
  <c r="F3963" i="1" s="1"/>
  <c r="G3963" i="1" s="1"/>
  <c r="AC3963" i="1"/>
  <c r="Z3964" i="1"/>
  <c r="AB3964" i="1"/>
  <c r="F3964" i="1" s="1"/>
  <c r="G3964" i="1" s="1"/>
  <c r="AC3964" i="1"/>
  <c r="Z3965" i="1"/>
  <c r="AB3965" i="1"/>
  <c r="F3965" i="1" s="1"/>
  <c r="AC3965" i="1"/>
  <c r="Z3966" i="1"/>
  <c r="AB3966" i="1"/>
  <c r="F3966" i="1" s="1"/>
  <c r="G3966" i="1" s="1"/>
  <c r="AC3966" i="1"/>
  <c r="Z3967" i="1"/>
  <c r="AB3967" i="1"/>
  <c r="F3967" i="1" s="1"/>
  <c r="G3967" i="1" s="1"/>
  <c r="AC3967" i="1"/>
  <c r="V3884" i="1"/>
  <c r="V3885" i="1"/>
  <c r="V3886" i="1"/>
  <c r="V3887" i="1"/>
  <c r="V3888" i="1"/>
  <c r="V3911" i="1"/>
  <c r="V3890" i="1"/>
  <c r="V3891" i="1"/>
  <c r="V3892" i="1"/>
  <c r="V3893" i="1"/>
  <c r="V3894" i="1"/>
  <c r="V3895" i="1"/>
  <c r="V3896" i="1"/>
  <c r="V3955" i="1"/>
  <c r="V3898" i="1"/>
  <c r="V3900" i="1"/>
  <c r="V3901" i="1"/>
  <c r="V3902" i="1"/>
  <c r="V3903" i="1"/>
  <c r="V3904" i="1"/>
  <c r="V3905" i="1"/>
  <c r="V3906" i="1"/>
  <c r="V3912" i="1"/>
  <c r="V3908" i="1"/>
  <c r="V3956" i="1"/>
  <c r="V3910" i="1"/>
  <c r="V3923" i="1"/>
  <c r="V3925" i="1"/>
  <c r="V3913" i="1"/>
  <c r="V3914" i="1"/>
  <c r="V3915" i="1"/>
  <c r="V3916" i="1"/>
  <c r="V3917" i="1"/>
  <c r="V3918" i="1"/>
  <c r="V3919" i="1"/>
  <c r="V3920" i="1"/>
  <c r="V3921" i="1"/>
  <c r="V3922" i="1"/>
  <c r="V3927" i="1"/>
  <c r="V3924" i="1"/>
  <c r="V3889" i="1"/>
  <c r="V3926" i="1"/>
  <c r="V3928" i="1"/>
  <c r="V3935" i="1"/>
  <c r="V3929" i="1"/>
  <c r="V3930" i="1"/>
  <c r="V3931" i="1"/>
  <c r="V3932" i="1"/>
  <c r="V3933" i="1"/>
  <c r="V3934" i="1"/>
  <c r="V3936" i="1"/>
  <c r="V3937" i="1"/>
  <c r="V3938" i="1"/>
  <c r="V3940" i="1"/>
  <c r="V3939" i="1"/>
  <c r="V3941" i="1"/>
  <c r="V3944" i="1"/>
  <c r="V3942" i="1"/>
  <c r="V3943" i="1"/>
  <c r="V3952" i="1"/>
  <c r="V3945" i="1"/>
  <c r="V3946" i="1"/>
  <c r="V3947" i="1"/>
  <c r="V3948" i="1"/>
  <c r="V3949" i="1"/>
  <c r="V3950" i="1"/>
  <c r="V3951" i="1"/>
  <c r="V3897" i="1"/>
  <c r="V3959" i="1"/>
  <c r="V3953" i="1"/>
  <c r="V3907" i="1"/>
  <c r="V3909" i="1"/>
  <c r="V3957" i="1"/>
  <c r="V3958" i="1"/>
  <c r="V3954" i="1"/>
  <c r="V3960" i="1"/>
  <c r="V3961" i="1"/>
  <c r="V3962" i="1"/>
  <c r="V3963" i="1"/>
  <c r="V3964" i="1"/>
  <c r="V3965" i="1"/>
  <c r="V3966" i="1"/>
  <c r="V3967" i="1"/>
  <c r="L3884" i="1"/>
  <c r="L3885" i="1"/>
  <c r="L3886" i="1"/>
  <c r="L3887" i="1"/>
  <c r="L3888" i="1"/>
  <c r="L3911" i="1"/>
  <c r="L3890" i="1"/>
  <c r="L3891" i="1"/>
  <c r="L3892" i="1"/>
  <c r="L3893" i="1"/>
  <c r="L3894" i="1"/>
  <c r="L3895" i="1"/>
  <c r="L3896" i="1"/>
  <c r="L3955" i="1"/>
  <c r="L3898" i="1"/>
  <c r="L3900" i="1"/>
  <c r="L3901" i="1"/>
  <c r="L3902" i="1"/>
  <c r="L3903" i="1"/>
  <c r="L3904" i="1"/>
  <c r="L3905" i="1"/>
  <c r="L3906" i="1"/>
  <c r="L3912" i="1"/>
  <c r="L3908" i="1"/>
  <c r="L3956" i="1"/>
  <c r="L3910" i="1"/>
  <c r="L3923" i="1"/>
  <c r="L3925" i="1"/>
  <c r="L3913" i="1"/>
  <c r="L3914" i="1"/>
  <c r="L3915" i="1"/>
  <c r="L3916" i="1"/>
  <c r="L3917" i="1"/>
  <c r="L3918" i="1"/>
  <c r="L3919" i="1"/>
  <c r="L3920" i="1"/>
  <c r="L3921" i="1"/>
  <c r="L3922" i="1"/>
  <c r="L3927" i="1"/>
  <c r="L3924" i="1"/>
  <c r="L3889" i="1"/>
  <c r="L3926" i="1"/>
  <c r="L3928" i="1"/>
  <c r="L3935" i="1"/>
  <c r="L3929" i="1"/>
  <c r="L3930" i="1"/>
  <c r="L3931" i="1"/>
  <c r="L3932" i="1"/>
  <c r="L3933" i="1"/>
  <c r="L3934" i="1"/>
  <c r="L3936" i="1"/>
  <c r="L3937" i="1"/>
  <c r="L3938" i="1"/>
  <c r="L3940" i="1"/>
  <c r="L3939" i="1"/>
  <c r="L3941" i="1"/>
  <c r="L3944" i="1"/>
  <c r="L3942" i="1"/>
  <c r="L3943" i="1"/>
  <c r="L3952" i="1"/>
  <c r="L3945" i="1"/>
  <c r="L3946" i="1"/>
  <c r="L3947" i="1"/>
  <c r="L3948" i="1"/>
  <c r="L3949" i="1"/>
  <c r="L3950" i="1"/>
  <c r="L3951" i="1"/>
  <c r="L3897" i="1"/>
  <c r="L3959" i="1"/>
  <c r="L3953" i="1"/>
  <c r="L3907" i="1"/>
  <c r="L3909" i="1"/>
  <c r="L3957" i="1"/>
  <c r="L3958" i="1"/>
  <c r="L3954" i="1"/>
  <c r="L3960" i="1"/>
  <c r="L3961" i="1"/>
  <c r="L3962" i="1"/>
  <c r="L3963" i="1"/>
  <c r="L3964" i="1"/>
  <c r="L3965" i="1"/>
  <c r="L3966" i="1"/>
  <c r="L3967" i="1"/>
  <c r="Z3971" i="1"/>
  <c r="AB3971" i="1"/>
  <c r="AC3971" i="1"/>
  <c r="V3971" i="1"/>
  <c r="L3971" i="1"/>
  <c r="E3971" i="1"/>
  <c r="Z3969" i="1"/>
  <c r="AB3969" i="1"/>
  <c r="F3969" i="1" s="1"/>
  <c r="AC3969" i="1"/>
  <c r="Z3970" i="1"/>
  <c r="AB3970" i="1"/>
  <c r="F3970" i="1" s="1"/>
  <c r="G3970" i="1" s="1"/>
  <c r="AC3970" i="1"/>
  <c r="V3969" i="1"/>
  <c r="V3970" i="1"/>
  <c r="L3970" i="1"/>
  <c r="L3969" i="1"/>
  <c r="Z3968" i="1"/>
  <c r="AB3968" i="1"/>
  <c r="F3968" i="1" s="1"/>
  <c r="AC3968" i="1"/>
  <c r="V3968" i="1"/>
  <c r="L3968" i="1"/>
  <c r="V33" i="1"/>
  <c r="Y33" i="1"/>
  <c r="Z33" i="1"/>
  <c r="AB33" i="1"/>
  <c r="F33" i="1" s="1"/>
  <c r="G33" i="1" s="1"/>
  <c r="AC33" i="1"/>
  <c r="L33" i="1"/>
  <c r="L32" i="1"/>
  <c r="L1457" i="1"/>
  <c r="L3295" i="1"/>
  <c r="V3295" i="1"/>
  <c r="Y3295" i="1"/>
  <c r="Z3295" i="1"/>
  <c r="AB3295" i="1"/>
  <c r="F3295" i="1" s="1"/>
  <c r="G3295" i="1" s="1"/>
  <c r="AC3295" i="1"/>
  <c r="L3300" i="1"/>
  <c r="V3300" i="1"/>
  <c r="Y3300" i="1"/>
  <c r="Z3300" i="1"/>
  <c r="AB3300" i="1"/>
  <c r="F3300" i="1" s="1"/>
  <c r="G3300" i="1" s="1"/>
  <c r="AC3300" i="1"/>
  <c r="Y3840" i="1"/>
  <c r="Z3840" i="1"/>
  <c r="AA3840" i="1"/>
  <c r="AB3840" i="1"/>
  <c r="F3840" i="1" s="1"/>
  <c r="G3840" i="1" s="1"/>
  <c r="AC3840" i="1"/>
  <c r="Y3841" i="1"/>
  <c r="Z3841" i="1"/>
  <c r="AA3841" i="1"/>
  <c r="AB3841" i="1"/>
  <c r="F3841" i="1" s="1"/>
  <c r="AC3841" i="1"/>
  <c r="V3840" i="1"/>
  <c r="V3841" i="1"/>
  <c r="L3841" i="1"/>
  <c r="L3840" i="1"/>
  <c r="Y3822" i="1"/>
  <c r="Z3822" i="1"/>
  <c r="AA3822" i="1"/>
  <c r="AB3822" i="1"/>
  <c r="F3822" i="1" s="1"/>
  <c r="AC3822" i="1"/>
  <c r="Y3823" i="1"/>
  <c r="Z3823" i="1"/>
  <c r="AA3823" i="1"/>
  <c r="AB3823" i="1"/>
  <c r="F3823" i="1" s="1"/>
  <c r="AC3823" i="1"/>
  <c r="Y3824" i="1"/>
  <c r="Z3824" i="1"/>
  <c r="AA3824" i="1"/>
  <c r="AB3824" i="1"/>
  <c r="F3824" i="1" s="1"/>
  <c r="G3824" i="1" s="1"/>
  <c r="AC3824" i="1"/>
  <c r="Y3825" i="1"/>
  <c r="Z3825" i="1"/>
  <c r="AA3825" i="1"/>
  <c r="AB3825" i="1"/>
  <c r="F3825" i="1" s="1"/>
  <c r="G3825" i="1" s="1"/>
  <c r="AC3825" i="1"/>
  <c r="Y3826" i="1"/>
  <c r="Z3826" i="1"/>
  <c r="AA3826" i="1"/>
  <c r="AB3826" i="1"/>
  <c r="F3826" i="1" s="1"/>
  <c r="G3826" i="1" s="1"/>
  <c r="AC3826" i="1"/>
  <c r="Y3827" i="1"/>
  <c r="Z3827" i="1"/>
  <c r="AA3827" i="1"/>
  <c r="AB3827" i="1"/>
  <c r="F3827" i="1" s="1"/>
  <c r="AC3827" i="1"/>
  <c r="Y3828" i="1"/>
  <c r="Z3828" i="1"/>
  <c r="AA3828" i="1"/>
  <c r="AB3828" i="1"/>
  <c r="F3828" i="1" s="1"/>
  <c r="G3828" i="1" s="1"/>
  <c r="AC3828" i="1"/>
  <c r="Y3829" i="1"/>
  <c r="Z3829" i="1"/>
  <c r="AA3829" i="1"/>
  <c r="AB3829" i="1"/>
  <c r="F3829" i="1" s="1"/>
  <c r="AC3829" i="1"/>
  <c r="Z3830" i="1"/>
  <c r="AB3830" i="1"/>
  <c r="F3830" i="1" s="1"/>
  <c r="G3830" i="1" s="1"/>
  <c r="AC3830" i="1"/>
  <c r="Z3831" i="1"/>
  <c r="AB3831" i="1"/>
  <c r="F3831" i="1" s="1"/>
  <c r="G3831" i="1" s="1"/>
  <c r="AC3831" i="1"/>
  <c r="Y3832" i="1"/>
  <c r="Z3832" i="1"/>
  <c r="AA3832" i="1"/>
  <c r="AB3832" i="1"/>
  <c r="F3832" i="1" s="1"/>
  <c r="G3832" i="1" s="1"/>
  <c r="AC3832" i="1"/>
  <c r="Z3833" i="1"/>
  <c r="AB3833" i="1"/>
  <c r="F3833" i="1" s="1"/>
  <c r="AC3833" i="1"/>
  <c r="Y3834" i="1"/>
  <c r="Z3834" i="1"/>
  <c r="AA3834" i="1"/>
  <c r="AB3834" i="1"/>
  <c r="F3834" i="1" s="1"/>
  <c r="G3834" i="1" s="1"/>
  <c r="AC3834" i="1"/>
  <c r="Y3835" i="1"/>
  <c r="Z3835" i="1"/>
  <c r="AA3835" i="1"/>
  <c r="AB3835" i="1"/>
  <c r="F3835" i="1" s="1"/>
  <c r="G3835" i="1" s="1"/>
  <c r="AC3835" i="1"/>
  <c r="Y3836" i="1"/>
  <c r="Z3836" i="1"/>
  <c r="AA3836" i="1"/>
  <c r="AB3836" i="1"/>
  <c r="F3836" i="1" s="1"/>
  <c r="G3836" i="1" s="1"/>
  <c r="AC3836" i="1"/>
  <c r="Y3837" i="1"/>
  <c r="Z3837" i="1"/>
  <c r="AA3837" i="1"/>
  <c r="AB3837" i="1"/>
  <c r="F3837" i="1" s="1"/>
  <c r="G3837" i="1" s="1"/>
  <c r="AC3837" i="1"/>
  <c r="Y3838" i="1"/>
  <c r="Z3838" i="1"/>
  <c r="AA3838" i="1"/>
  <c r="AB3838" i="1"/>
  <c r="F3838" i="1" s="1"/>
  <c r="G3838" i="1" s="1"/>
  <c r="AC3838" i="1"/>
  <c r="Y3839" i="1"/>
  <c r="Z3839" i="1"/>
  <c r="AA3839" i="1"/>
  <c r="AB3839" i="1"/>
  <c r="F3839" i="1" s="1"/>
  <c r="G3839" i="1" s="1"/>
  <c r="AC3839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V3837" i="1"/>
  <c r="V3838" i="1"/>
  <c r="V3839" i="1"/>
  <c r="L3833" i="1"/>
  <c r="L3834" i="1"/>
  <c r="L3835" i="1"/>
  <c r="L3836" i="1"/>
  <c r="L3837" i="1"/>
  <c r="L3838" i="1"/>
  <c r="L3839" i="1"/>
  <c r="L3832" i="1"/>
  <c r="L3831" i="1"/>
  <c r="L3830" i="1"/>
  <c r="L3829" i="1"/>
  <c r="L3828" i="1"/>
  <c r="L3827" i="1"/>
  <c r="L3826" i="1"/>
  <c r="L3825" i="1"/>
  <c r="L3824" i="1"/>
  <c r="L3823" i="1"/>
  <c r="L3822" i="1"/>
  <c r="L3821" i="1"/>
  <c r="Z3851" i="1"/>
  <c r="AB3851" i="1"/>
  <c r="F3851" i="1" s="1"/>
  <c r="G3851" i="1" s="1"/>
  <c r="AC3851" i="1"/>
  <c r="Z3852" i="1"/>
  <c r="AB3852" i="1"/>
  <c r="F3852" i="1" s="1"/>
  <c r="AC3852" i="1"/>
  <c r="Z3853" i="1"/>
  <c r="AB3853" i="1"/>
  <c r="F3853" i="1" s="1"/>
  <c r="AC3853" i="1"/>
  <c r="Z3854" i="1"/>
  <c r="AB3854" i="1"/>
  <c r="F3854" i="1" s="1"/>
  <c r="AC3854" i="1"/>
  <c r="Z3855" i="1"/>
  <c r="AB3855" i="1"/>
  <c r="F3855" i="1" s="1"/>
  <c r="G3855" i="1" s="1"/>
  <c r="AC3855" i="1"/>
  <c r="Z3856" i="1"/>
  <c r="AB3856" i="1"/>
  <c r="F3856" i="1" s="1"/>
  <c r="AC3856" i="1"/>
  <c r="Z3857" i="1"/>
  <c r="AB3857" i="1"/>
  <c r="F3857" i="1" s="1"/>
  <c r="AC3857" i="1"/>
  <c r="Y3858" i="1"/>
  <c r="Z3858" i="1"/>
  <c r="AA3858" i="1"/>
  <c r="AB3858" i="1"/>
  <c r="F3858" i="1" s="1"/>
  <c r="AC3858" i="1"/>
  <c r="Y3859" i="1"/>
  <c r="Z3859" i="1"/>
  <c r="AA3859" i="1"/>
  <c r="AB3859" i="1"/>
  <c r="F3859" i="1" s="1"/>
  <c r="G3859" i="1" s="1"/>
  <c r="AC3859" i="1"/>
  <c r="Y3860" i="1"/>
  <c r="Z3860" i="1"/>
  <c r="AA3860" i="1"/>
  <c r="AB3860" i="1"/>
  <c r="F3860" i="1" s="1"/>
  <c r="AC3860" i="1"/>
  <c r="Y3861" i="1"/>
  <c r="Z3861" i="1"/>
  <c r="AA3861" i="1"/>
  <c r="AB3861" i="1"/>
  <c r="F3861" i="1" s="1"/>
  <c r="AC3861" i="1"/>
  <c r="Y3862" i="1"/>
  <c r="Z3862" i="1"/>
  <c r="AA3862" i="1"/>
  <c r="AB3862" i="1"/>
  <c r="F3862" i="1" s="1"/>
  <c r="AC3862" i="1"/>
  <c r="Z3863" i="1"/>
  <c r="AB3863" i="1"/>
  <c r="F3863" i="1" s="1"/>
  <c r="G3863" i="1" s="1"/>
  <c r="AC3863" i="1"/>
  <c r="Y3864" i="1"/>
  <c r="Z3864" i="1"/>
  <c r="AA3864" i="1"/>
  <c r="AB3864" i="1"/>
  <c r="F3864" i="1" s="1"/>
  <c r="AC3864" i="1"/>
  <c r="Y3865" i="1"/>
  <c r="Z3865" i="1"/>
  <c r="AA3865" i="1"/>
  <c r="AB3865" i="1"/>
  <c r="F3865" i="1" s="1"/>
  <c r="AC3865" i="1"/>
  <c r="Y3866" i="1"/>
  <c r="Z3866" i="1"/>
  <c r="AA3866" i="1"/>
  <c r="AB3866" i="1"/>
  <c r="F3866" i="1" s="1"/>
  <c r="AC3866" i="1"/>
  <c r="Y3867" i="1"/>
  <c r="Z3867" i="1"/>
  <c r="AA3867" i="1"/>
  <c r="AB3867" i="1"/>
  <c r="F3867" i="1" s="1"/>
  <c r="G3867" i="1" s="1"/>
  <c r="AC3867" i="1"/>
  <c r="Y3868" i="1"/>
  <c r="Z3868" i="1"/>
  <c r="AA3868" i="1"/>
  <c r="AB3868" i="1"/>
  <c r="F3868" i="1" s="1"/>
  <c r="AC3868" i="1"/>
  <c r="Y3869" i="1"/>
  <c r="Z3869" i="1"/>
  <c r="AA3869" i="1"/>
  <c r="AB3869" i="1"/>
  <c r="F3869" i="1" s="1"/>
  <c r="AC3869" i="1"/>
  <c r="Y3870" i="1"/>
  <c r="Z3870" i="1"/>
  <c r="AA3870" i="1"/>
  <c r="AB3870" i="1"/>
  <c r="F3870" i="1" s="1"/>
  <c r="AC3870" i="1"/>
  <c r="Y3871" i="1"/>
  <c r="Z3871" i="1"/>
  <c r="AA3871" i="1"/>
  <c r="AB3871" i="1"/>
  <c r="F3871" i="1" s="1"/>
  <c r="G3871" i="1" s="1"/>
  <c r="AC3871" i="1"/>
  <c r="Y3872" i="1"/>
  <c r="Z3872" i="1"/>
  <c r="AA3872" i="1"/>
  <c r="AB3872" i="1"/>
  <c r="F3872" i="1" s="1"/>
  <c r="AC3872" i="1"/>
  <c r="Y3873" i="1"/>
  <c r="Z3873" i="1"/>
  <c r="AA3873" i="1"/>
  <c r="AB3873" i="1"/>
  <c r="F3873" i="1" s="1"/>
  <c r="AC3873" i="1"/>
  <c r="Y3874" i="1"/>
  <c r="Z3874" i="1"/>
  <c r="AA3874" i="1"/>
  <c r="AB3874" i="1"/>
  <c r="F3874" i="1" s="1"/>
  <c r="AC3874" i="1"/>
  <c r="Y3875" i="1"/>
  <c r="Z3875" i="1"/>
  <c r="AA3875" i="1"/>
  <c r="AB3875" i="1"/>
  <c r="F3875" i="1" s="1"/>
  <c r="G3875" i="1" s="1"/>
  <c r="AC3875" i="1"/>
  <c r="Y3876" i="1"/>
  <c r="Z3876" i="1"/>
  <c r="AA3876" i="1"/>
  <c r="AB3876" i="1"/>
  <c r="F3876" i="1" s="1"/>
  <c r="AC3876" i="1"/>
  <c r="Y3877" i="1"/>
  <c r="Z3877" i="1"/>
  <c r="AA3877" i="1"/>
  <c r="AB3877" i="1"/>
  <c r="F3877" i="1" s="1"/>
  <c r="AC3877" i="1"/>
  <c r="Y3878" i="1"/>
  <c r="Z3878" i="1"/>
  <c r="AA3878" i="1"/>
  <c r="AB3878" i="1"/>
  <c r="F3878" i="1" s="1"/>
  <c r="AC3878" i="1"/>
  <c r="Y3879" i="1"/>
  <c r="Z3879" i="1"/>
  <c r="AA3879" i="1"/>
  <c r="AB3879" i="1"/>
  <c r="F3879" i="1" s="1"/>
  <c r="G3879" i="1" s="1"/>
  <c r="AC3879" i="1"/>
  <c r="Y3880" i="1"/>
  <c r="Z3880" i="1"/>
  <c r="AA3880" i="1"/>
  <c r="AB3880" i="1"/>
  <c r="F3880" i="1" s="1"/>
  <c r="AC3880" i="1"/>
  <c r="Y3881" i="1"/>
  <c r="Z3881" i="1"/>
  <c r="AA3881" i="1"/>
  <c r="AB3881" i="1"/>
  <c r="F3881" i="1" s="1"/>
  <c r="AC3881" i="1"/>
  <c r="Y3882" i="1"/>
  <c r="Z3882" i="1"/>
  <c r="AA3882" i="1"/>
  <c r="AB3882" i="1"/>
  <c r="F3882" i="1" s="1"/>
  <c r="AC3882" i="1"/>
  <c r="Z3883" i="1"/>
  <c r="AB3883" i="1"/>
  <c r="F3883" i="1" s="1"/>
  <c r="G3883" i="1" s="1"/>
  <c r="AC3883" i="1"/>
  <c r="Y3821" i="1"/>
  <c r="Z3821" i="1"/>
  <c r="AA3821" i="1"/>
  <c r="AB3821" i="1"/>
  <c r="F3821" i="1" s="1"/>
  <c r="G3821" i="1" s="1"/>
  <c r="AC3821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21" i="1"/>
  <c r="L3883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Z3842" i="1"/>
  <c r="AB3842" i="1"/>
  <c r="F3842" i="1" s="1"/>
  <c r="AC3842" i="1"/>
  <c r="Y3843" i="1"/>
  <c r="Z3843" i="1"/>
  <c r="AA3843" i="1"/>
  <c r="AB3843" i="1"/>
  <c r="F3843" i="1" s="1"/>
  <c r="G3843" i="1" s="1"/>
  <c r="AC3843" i="1"/>
  <c r="Y3844" i="1"/>
  <c r="Z3844" i="1"/>
  <c r="AA3844" i="1"/>
  <c r="AB3844" i="1"/>
  <c r="F3844" i="1" s="1"/>
  <c r="AC3844" i="1"/>
  <c r="Y3845" i="1"/>
  <c r="Z3845" i="1"/>
  <c r="AA3845" i="1"/>
  <c r="AB3845" i="1"/>
  <c r="F3845" i="1" s="1"/>
  <c r="AC3845" i="1"/>
  <c r="Y3846" i="1"/>
  <c r="Z3846" i="1"/>
  <c r="AA3846" i="1"/>
  <c r="AB3846" i="1"/>
  <c r="F3846" i="1" s="1"/>
  <c r="AC3846" i="1"/>
  <c r="Z3847" i="1"/>
  <c r="AB3847" i="1"/>
  <c r="F3847" i="1" s="1"/>
  <c r="G3847" i="1" s="1"/>
  <c r="AC3847" i="1"/>
  <c r="Y3848" i="1"/>
  <c r="Z3848" i="1"/>
  <c r="AA3848" i="1"/>
  <c r="AB3848" i="1"/>
  <c r="F3848" i="1" s="1"/>
  <c r="AC3848" i="1"/>
  <c r="Z3849" i="1"/>
  <c r="AB3849" i="1"/>
  <c r="F3849" i="1" s="1"/>
  <c r="G3849" i="1" s="1"/>
  <c r="AC3849" i="1"/>
  <c r="Z3850" i="1"/>
  <c r="AB3850" i="1"/>
  <c r="F3850" i="1" s="1"/>
  <c r="AC3850" i="1"/>
  <c r="V3842" i="1"/>
  <c r="V3843" i="1"/>
  <c r="V3844" i="1"/>
  <c r="V3845" i="1"/>
  <c r="V3846" i="1"/>
  <c r="V3847" i="1"/>
  <c r="V3848" i="1"/>
  <c r="V3849" i="1"/>
  <c r="V3850" i="1"/>
  <c r="L3842" i="1"/>
  <c r="L3843" i="1"/>
  <c r="L3844" i="1"/>
  <c r="L3845" i="1"/>
  <c r="L3846" i="1"/>
  <c r="L3847" i="1"/>
  <c r="L3848" i="1"/>
  <c r="L3849" i="1"/>
  <c r="L3850" i="1"/>
  <c r="E3831" i="25" l="1"/>
  <c r="J3831" i="25"/>
  <c r="H3832" i="25"/>
  <c r="F3833" i="25"/>
  <c r="E3834" i="25"/>
  <c r="L3834" i="25"/>
  <c r="A3834" i="25" s="1"/>
  <c r="J3835" i="25"/>
  <c r="H3836" i="25"/>
  <c r="F3837" i="25"/>
  <c r="E3838" i="25"/>
  <c r="L3838" i="25"/>
  <c r="A3838" i="25" s="1"/>
  <c r="J3839" i="25"/>
  <c r="H3840" i="25"/>
  <c r="E3841" i="25"/>
  <c r="L3841" i="25"/>
  <c r="A3841" i="25" s="1"/>
  <c r="F3843" i="25"/>
  <c r="E3844" i="25"/>
  <c r="J3844" i="25"/>
  <c r="H3845" i="25"/>
  <c r="F3846" i="25"/>
  <c r="L3846" i="25"/>
  <c r="A3846" i="25" s="1"/>
  <c r="J3847" i="25"/>
  <c r="H3848" i="25"/>
  <c r="E3849" i="25"/>
  <c r="L3849" i="25"/>
  <c r="A3849" i="25" s="1"/>
  <c r="F3851" i="25"/>
  <c r="J3852" i="25"/>
  <c r="H3853" i="25"/>
  <c r="F3854" i="25"/>
  <c r="L3854" i="25"/>
  <c r="A3854" i="25" s="1"/>
  <c r="J3855" i="25"/>
  <c r="H3856" i="25"/>
  <c r="E3857" i="25"/>
  <c r="L3857" i="25"/>
  <c r="A3857" i="25" s="1"/>
  <c r="J3858" i="25"/>
  <c r="H3859" i="25"/>
  <c r="F3860" i="25"/>
  <c r="E3861" i="25"/>
  <c r="L3861" i="25"/>
  <c r="A3861" i="25" s="1"/>
  <c r="J3862" i="25"/>
  <c r="H3863" i="25"/>
  <c r="F3864" i="25"/>
  <c r="E3865" i="25"/>
  <c r="L3865" i="25"/>
  <c r="A3865" i="25" s="1"/>
  <c r="J3866" i="25"/>
  <c r="H3867" i="25"/>
  <c r="F3868" i="25"/>
  <c r="E3869" i="25"/>
  <c r="L3869" i="25"/>
  <c r="A3869" i="25" s="1"/>
  <c r="J3870" i="25"/>
  <c r="H3871" i="25"/>
  <c r="F3872" i="25"/>
  <c r="E3873" i="25"/>
  <c r="L3873" i="25"/>
  <c r="A3873" i="25" s="1"/>
  <c r="J3874" i="25"/>
  <c r="H3875" i="25"/>
  <c r="F3876" i="25"/>
  <c r="E3877" i="25"/>
  <c r="L3877" i="25"/>
  <c r="A3877" i="25" s="1"/>
  <c r="J3878" i="25"/>
  <c r="H3879" i="25"/>
  <c r="F3880" i="25"/>
  <c r="L3881" i="25"/>
  <c r="A3881" i="25" s="1"/>
  <c r="J3882" i="25"/>
  <c r="H3883" i="25"/>
  <c r="F3884" i="25"/>
  <c r="L3885" i="25"/>
  <c r="A3885" i="25" s="1"/>
  <c r="J3886" i="25"/>
  <c r="H3887" i="25"/>
  <c r="F3888" i="25"/>
  <c r="J3889" i="25"/>
  <c r="H3890" i="25"/>
  <c r="E3891" i="25"/>
  <c r="J3891" i="25"/>
  <c r="H3892" i="25"/>
  <c r="J3893" i="25"/>
  <c r="H3894" i="25"/>
  <c r="E3895" i="25"/>
  <c r="F3831" i="25"/>
  <c r="L3831" i="25"/>
  <c r="A3831" i="25" s="1"/>
  <c r="J3832" i="25"/>
  <c r="H3833" i="25"/>
  <c r="F3834" i="25"/>
  <c r="E3835" i="25"/>
  <c r="L3835" i="25"/>
  <c r="A3835" i="25" s="1"/>
  <c r="J3836" i="25"/>
  <c r="H3837" i="25"/>
  <c r="F3838" i="25"/>
  <c r="E3839" i="25"/>
  <c r="L3839" i="25"/>
  <c r="A3839" i="25" s="1"/>
  <c r="F3841" i="25"/>
  <c r="E3842" i="25"/>
  <c r="J3842" i="25"/>
  <c r="H3843" i="25"/>
  <c r="F3844" i="25"/>
  <c r="L3844" i="25"/>
  <c r="A3844" i="25" s="1"/>
  <c r="J3845" i="25"/>
  <c r="H3846" i="25"/>
  <c r="E3847" i="25"/>
  <c r="L3847" i="25"/>
  <c r="A3847" i="25" s="1"/>
  <c r="F3849" i="25"/>
  <c r="E3850" i="25"/>
  <c r="J3850" i="25"/>
  <c r="H3851" i="25"/>
  <c r="F3852" i="25"/>
  <c r="L3852" i="25"/>
  <c r="A3852" i="25" s="1"/>
  <c r="J3853" i="25"/>
  <c r="H3854" i="25"/>
  <c r="E3855" i="25"/>
  <c r="L3855" i="25"/>
  <c r="A3855" i="25" s="1"/>
  <c r="F3857" i="25"/>
  <c r="E3858" i="25"/>
  <c r="L3858" i="25"/>
  <c r="A3858" i="25" s="1"/>
  <c r="J3859" i="25"/>
  <c r="H3860" i="25"/>
  <c r="F3861" i="25"/>
  <c r="E3862" i="25"/>
  <c r="L3862" i="25"/>
  <c r="A3862" i="25" s="1"/>
  <c r="J3863" i="25"/>
  <c r="H3864" i="25"/>
  <c r="F3865" i="25"/>
  <c r="E3866" i="25"/>
  <c r="L3866" i="25"/>
  <c r="A3866" i="25" s="1"/>
  <c r="J3867" i="25"/>
  <c r="H3868" i="25"/>
  <c r="F3869" i="25"/>
  <c r="L3870" i="25"/>
  <c r="A3870" i="25" s="1"/>
  <c r="H3831" i="25"/>
  <c r="E3832" i="25"/>
  <c r="L3832" i="25"/>
  <c r="A3832" i="25" s="1"/>
  <c r="J3833" i="25"/>
  <c r="H3834" i="25"/>
  <c r="F3835" i="25"/>
  <c r="E3836" i="25"/>
  <c r="L3836" i="25"/>
  <c r="A3836" i="25" s="1"/>
  <c r="J3837" i="25"/>
  <c r="H3838" i="25"/>
  <c r="F3839" i="25"/>
  <c r="E3840" i="25"/>
  <c r="J3840" i="25"/>
  <c r="H3841" i="25"/>
  <c r="F3842" i="25"/>
  <c r="L3842" i="25"/>
  <c r="A3842" i="25" s="1"/>
  <c r="J3843" i="25"/>
  <c r="H3844" i="25"/>
  <c r="E3845" i="25"/>
  <c r="L3845" i="25"/>
  <c r="A3845" i="25" s="1"/>
  <c r="F3847" i="25"/>
  <c r="E3848" i="25"/>
  <c r="J3848" i="25"/>
  <c r="H3849" i="25"/>
  <c r="F3850" i="25"/>
  <c r="L3850" i="25"/>
  <c r="A3850" i="25" s="1"/>
  <c r="J3851" i="25"/>
  <c r="H3852" i="25"/>
  <c r="E3853" i="25"/>
  <c r="L3853" i="25"/>
  <c r="A3853" i="25" s="1"/>
  <c r="F3855" i="25"/>
  <c r="E3856" i="25"/>
  <c r="J3856" i="25"/>
  <c r="H3857" i="25"/>
  <c r="F3858" i="25"/>
  <c r="E3859" i="25"/>
  <c r="L3859" i="25"/>
  <c r="A3859" i="25" s="1"/>
  <c r="J3860" i="25"/>
  <c r="H3861" i="25"/>
  <c r="I3861" i="25" s="1"/>
  <c r="F3862" i="25"/>
  <c r="E3863" i="25"/>
  <c r="L3863" i="25"/>
  <c r="A3863" i="25" s="1"/>
  <c r="J3864" i="25"/>
  <c r="H3865" i="25"/>
  <c r="F3866" i="25"/>
  <c r="E3867" i="25"/>
  <c r="L3867" i="25"/>
  <c r="A3867" i="25" s="1"/>
  <c r="J3868" i="25"/>
  <c r="H3869" i="25"/>
  <c r="F3870" i="25"/>
  <c r="L3871" i="25"/>
  <c r="A3871" i="25" s="1"/>
  <c r="J3872" i="25"/>
  <c r="H3873" i="25"/>
  <c r="F3874" i="25"/>
  <c r="E3875" i="25"/>
  <c r="L3875" i="25"/>
  <c r="A3875" i="25" s="1"/>
  <c r="J3876" i="25"/>
  <c r="H3877" i="25"/>
  <c r="F3878" i="25"/>
  <c r="L3879" i="25"/>
  <c r="A3879" i="25" s="1"/>
  <c r="J3880" i="25"/>
  <c r="H3881" i="25"/>
  <c r="F3882" i="25"/>
  <c r="E3883" i="25"/>
  <c r="L3883" i="25"/>
  <c r="A3883" i="25" s="1"/>
  <c r="J3884" i="25"/>
  <c r="H3885" i="25"/>
  <c r="F3886" i="25"/>
  <c r="L3887" i="25"/>
  <c r="A3887" i="25" s="1"/>
  <c r="J3888" i="25"/>
  <c r="H3889" i="25"/>
  <c r="J3890" i="25"/>
  <c r="H3891" i="25"/>
  <c r="E3892" i="25"/>
  <c r="J3892" i="25"/>
  <c r="H3893" i="25"/>
  <c r="J3894" i="25"/>
  <c r="H3895" i="25"/>
  <c r="E3896" i="25"/>
  <c r="L3896" i="25"/>
  <c r="A3896" i="25" s="1"/>
  <c r="F3898" i="25"/>
  <c r="E3899" i="25"/>
  <c r="J3899" i="25"/>
  <c r="H3900" i="25"/>
  <c r="F3901" i="25"/>
  <c r="L3901" i="25"/>
  <c r="A3901" i="25" s="1"/>
  <c r="J3902" i="25"/>
  <c r="H3903" i="25"/>
  <c r="E3904" i="25"/>
  <c r="L3904" i="25"/>
  <c r="A3904" i="25" s="1"/>
  <c r="F3906" i="25"/>
  <c r="J3907" i="25"/>
  <c r="H3908" i="25"/>
  <c r="F3909" i="25"/>
  <c r="L3909" i="25"/>
  <c r="A3909" i="25" s="1"/>
  <c r="J3834" i="25"/>
  <c r="L3837" i="25"/>
  <c r="A3837" i="25" s="1"/>
  <c r="L3840" i="25"/>
  <c r="A3840" i="25" s="1"/>
  <c r="L3843" i="25"/>
  <c r="A3843" i="25" s="1"/>
  <c r="J3846" i="25"/>
  <c r="J3849" i="25"/>
  <c r="H3855" i="25"/>
  <c r="H3858" i="25"/>
  <c r="J3861" i="25"/>
  <c r="L3864" i="25"/>
  <c r="A3864" i="25" s="1"/>
  <c r="E3868" i="25"/>
  <c r="F3871" i="25"/>
  <c r="L3872" i="25"/>
  <c r="A3872" i="25" s="1"/>
  <c r="H3874" i="25"/>
  <c r="E3876" i="25"/>
  <c r="J3877" i="25"/>
  <c r="K3877" i="25" s="1"/>
  <c r="F3879" i="25"/>
  <c r="L3880" i="25"/>
  <c r="A3880" i="25" s="1"/>
  <c r="H3882" i="25"/>
  <c r="J3885" i="25"/>
  <c r="F3887" i="25"/>
  <c r="L3888" i="25"/>
  <c r="A3888" i="25" s="1"/>
  <c r="F3890" i="25"/>
  <c r="L3892" i="25"/>
  <c r="A3892" i="25" s="1"/>
  <c r="F3894" i="25"/>
  <c r="H3896" i="25"/>
  <c r="H3897" i="25"/>
  <c r="H3898" i="25"/>
  <c r="H3899" i="25"/>
  <c r="F3900" i="25"/>
  <c r="H3901" i="25"/>
  <c r="F3902" i="25"/>
  <c r="F3903" i="25"/>
  <c r="F3904" i="25"/>
  <c r="F3905" i="25"/>
  <c r="F3907" i="25"/>
  <c r="L3910" i="25"/>
  <c r="A3910" i="25" s="1"/>
  <c r="F3912" i="25"/>
  <c r="J3913" i="25"/>
  <c r="H3914" i="25"/>
  <c r="F3915" i="25"/>
  <c r="L3915" i="25"/>
  <c r="A3915" i="25" s="1"/>
  <c r="J3916" i="25"/>
  <c r="H3917" i="25"/>
  <c r="L3918" i="25"/>
  <c r="A3918" i="25" s="1"/>
  <c r="F3920" i="25"/>
  <c r="J3921" i="25"/>
  <c r="H3922" i="25"/>
  <c r="F3923" i="25"/>
  <c r="L3923" i="25"/>
  <c r="A3923" i="25" s="1"/>
  <c r="J3924" i="25"/>
  <c r="H3925" i="25"/>
  <c r="L3926" i="25"/>
  <c r="A3926" i="25" s="1"/>
  <c r="F3928" i="25"/>
  <c r="J3929" i="25"/>
  <c r="H3930" i="25"/>
  <c r="F3931" i="25"/>
  <c r="L3931" i="25"/>
  <c r="A3931" i="25" s="1"/>
  <c r="J3932" i="25"/>
  <c r="H3933" i="25"/>
  <c r="F3934" i="25"/>
  <c r="L3935" i="25"/>
  <c r="A3935" i="25" s="1"/>
  <c r="J3936" i="25"/>
  <c r="H3937" i="25"/>
  <c r="F3938" i="25"/>
  <c r="L3939" i="25"/>
  <c r="A3939" i="25" s="1"/>
  <c r="J3940" i="25"/>
  <c r="H3941" i="25"/>
  <c r="F3832" i="25"/>
  <c r="H3835" i="25"/>
  <c r="J3838" i="25"/>
  <c r="J3841" i="25"/>
  <c r="K3841" i="25" s="1"/>
  <c r="H3847" i="25"/>
  <c r="H3850" i="25"/>
  <c r="F3853" i="25"/>
  <c r="F3856" i="25"/>
  <c r="F3859" i="25"/>
  <c r="H3862" i="25"/>
  <c r="J3865" i="25"/>
  <c r="L3868" i="25"/>
  <c r="A3868" i="25" s="1"/>
  <c r="J3871" i="25"/>
  <c r="F3873" i="25"/>
  <c r="L3874" i="25"/>
  <c r="A3874" i="25" s="1"/>
  <c r="H3876" i="25"/>
  <c r="E3878" i="25"/>
  <c r="J3879" i="25"/>
  <c r="F3881" i="25"/>
  <c r="L3882" i="25"/>
  <c r="A3882" i="25" s="1"/>
  <c r="H3884" i="25"/>
  <c r="J3887" i="25"/>
  <c r="F3889" i="25"/>
  <c r="L3891" i="25"/>
  <c r="A3891" i="25" s="1"/>
  <c r="F3893" i="25"/>
  <c r="J3895" i="25"/>
  <c r="J3896" i="25"/>
  <c r="J3897" i="25"/>
  <c r="J3898" i="25"/>
  <c r="J3900" i="25"/>
  <c r="H3902" i="25"/>
  <c r="H3904" i="25"/>
  <c r="H3905" i="25"/>
  <c r="H3906" i="25"/>
  <c r="H3907" i="25"/>
  <c r="F3908" i="25"/>
  <c r="H3909" i="25"/>
  <c r="F3910" i="25"/>
  <c r="J3911" i="25"/>
  <c r="H3912" i="25"/>
  <c r="F3913" i="25"/>
  <c r="L3913" i="25"/>
  <c r="A3913" i="25" s="1"/>
  <c r="J3914" i="25"/>
  <c r="H3915" i="25"/>
  <c r="E3916" i="25"/>
  <c r="L3916" i="25"/>
  <c r="A3916" i="25" s="1"/>
  <c r="F3918" i="25"/>
  <c r="E3833" i="25"/>
  <c r="F3836" i="25"/>
  <c r="H3839" i="25"/>
  <c r="H3842" i="25"/>
  <c r="F3845" i="25"/>
  <c r="F3848" i="25"/>
  <c r="E3854" i="25"/>
  <c r="L3856" i="25"/>
  <c r="A3856" i="25" s="1"/>
  <c r="E3860" i="25"/>
  <c r="F3863" i="25"/>
  <c r="H3866" i="25"/>
  <c r="J3869" i="25"/>
  <c r="E3872" i="25"/>
  <c r="J3873" i="25"/>
  <c r="F3875" i="25"/>
  <c r="L3876" i="25"/>
  <c r="A3876" i="25" s="1"/>
  <c r="H3878" i="25"/>
  <c r="J3881" i="25"/>
  <c r="F3883" i="25"/>
  <c r="L3884" i="25"/>
  <c r="A3884" i="25" s="1"/>
  <c r="H3886" i="25"/>
  <c r="L3890" i="25"/>
  <c r="A3890" i="25" s="1"/>
  <c r="F3892" i="25"/>
  <c r="L3894" i="25"/>
  <c r="A3894" i="25" s="1"/>
  <c r="L3895" i="25"/>
  <c r="A3895" i="25" s="1"/>
  <c r="L3897" i="25"/>
  <c r="A3897" i="25" s="1"/>
  <c r="L3898" i="25"/>
  <c r="A3898" i="25" s="1"/>
  <c r="L3899" i="25"/>
  <c r="A3899" i="25" s="1"/>
  <c r="L3900" i="25"/>
  <c r="A3900" i="25" s="1"/>
  <c r="J3901" i="25"/>
  <c r="L3902" i="25"/>
  <c r="A3902" i="25" s="1"/>
  <c r="J3903" i="25"/>
  <c r="J3904" i="25"/>
  <c r="J3905" i="25"/>
  <c r="J3906" i="25"/>
  <c r="J3908" i="25"/>
  <c r="H3910" i="25"/>
  <c r="F3911" i="25"/>
  <c r="L3911" i="25"/>
  <c r="A3911" i="25" s="1"/>
  <c r="J3912" i="25"/>
  <c r="H3913" i="25"/>
  <c r="L3914" i="25"/>
  <c r="A3914" i="25" s="1"/>
  <c r="F3916" i="25"/>
  <c r="J3917" i="25"/>
  <c r="H3918" i="25"/>
  <c r="F3919" i="25"/>
  <c r="L3919" i="25"/>
  <c r="A3919" i="25" s="1"/>
  <c r="J3920" i="25"/>
  <c r="H3921" i="25"/>
  <c r="L3922" i="25"/>
  <c r="A3922" i="25" s="1"/>
  <c r="F3924" i="25"/>
  <c r="J3925" i="25"/>
  <c r="H3926" i="25"/>
  <c r="F3927" i="25"/>
  <c r="L3927" i="25"/>
  <c r="A3927" i="25" s="1"/>
  <c r="J3928" i="25"/>
  <c r="H3929" i="25"/>
  <c r="L3930" i="25"/>
  <c r="A3930" i="25" s="1"/>
  <c r="F3932" i="25"/>
  <c r="L3933" i="25"/>
  <c r="A3933" i="25" s="1"/>
  <c r="J3934" i="25"/>
  <c r="H3935" i="25"/>
  <c r="F3936" i="25"/>
  <c r="E3937" i="25"/>
  <c r="L3937" i="25"/>
  <c r="A3937" i="25" s="1"/>
  <c r="J3938" i="25"/>
  <c r="H3939" i="25"/>
  <c r="F3940" i="25"/>
  <c r="L3941" i="25"/>
  <c r="A3941" i="25" s="1"/>
  <c r="J3942" i="25"/>
  <c r="H3943" i="25"/>
  <c r="F3944" i="25"/>
  <c r="L3945" i="25"/>
  <c r="A3945" i="25" s="1"/>
  <c r="J3946" i="25"/>
  <c r="H3947" i="25"/>
  <c r="F3948" i="25"/>
  <c r="L3949" i="25"/>
  <c r="A3949" i="25" s="1"/>
  <c r="J3950" i="25"/>
  <c r="H3951" i="25"/>
  <c r="F3952" i="25"/>
  <c r="L3953" i="25"/>
  <c r="A3953" i="25" s="1"/>
  <c r="J3954" i="25"/>
  <c r="H3955" i="25"/>
  <c r="L3956" i="25"/>
  <c r="A3956" i="25" s="1"/>
  <c r="F3958" i="25"/>
  <c r="E3959" i="25"/>
  <c r="J3959" i="25"/>
  <c r="H3960" i="25"/>
  <c r="F3961" i="25"/>
  <c r="L3961" i="25"/>
  <c r="A3961" i="25" s="1"/>
  <c r="J3962" i="25"/>
  <c r="H3963" i="25"/>
  <c r="L3964" i="25"/>
  <c r="A3964" i="25" s="1"/>
  <c r="F3966" i="25"/>
  <c r="E3967" i="25"/>
  <c r="L3967" i="25"/>
  <c r="A3967" i="25" s="1"/>
  <c r="J3968" i="25"/>
  <c r="H3969" i="25"/>
  <c r="F3970" i="25"/>
  <c r="E3971" i="25"/>
  <c r="L3971" i="25"/>
  <c r="A3971" i="25" s="1"/>
  <c r="J3972" i="25"/>
  <c r="H3973" i="25"/>
  <c r="F3974" i="25"/>
  <c r="E3975" i="25"/>
  <c r="L3975" i="25"/>
  <c r="A3975" i="25" s="1"/>
  <c r="J3976" i="25"/>
  <c r="H3977" i="25"/>
  <c r="F3978" i="25"/>
  <c r="L3978" i="25"/>
  <c r="A3978" i="25" s="1"/>
  <c r="J3979" i="25"/>
  <c r="H3980" i="25"/>
  <c r="F3981" i="25"/>
  <c r="J3982" i="25"/>
  <c r="H3983" i="25"/>
  <c r="J3984" i="25"/>
  <c r="H3985" i="25"/>
  <c r="J3986" i="25"/>
  <c r="H3987" i="25"/>
  <c r="J3988" i="25"/>
  <c r="H3989" i="25"/>
  <c r="J3990" i="25"/>
  <c r="H3991" i="25"/>
  <c r="J3992" i="25"/>
  <c r="H3993" i="25"/>
  <c r="E3994" i="25"/>
  <c r="J3994" i="25"/>
  <c r="H3995" i="25"/>
  <c r="J3996" i="25"/>
  <c r="H3997" i="25"/>
  <c r="J3998" i="25"/>
  <c r="H3999" i="25"/>
  <c r="J4000" i="25"/>
  <c r="H4001" i="25"/>
  <c r="J4002" i="25"/>
  <c r="L3833" i="25"/>
  <c r="A3833" i="25" s="1"/>
  <c r="E3846" i="25"/>
  <c r="J3857" i="25"/>
  <c r="H3870" i="25"/>
  <c r="F3877" i="25"/>
  <c r="J3883" i="25"/>
  <c r="L3889" i="25"/>
  <c r="A3889" i="25" s="1"/>
  <c r="F3895" i="25"/>
  <c r="F3899" i="25"/>
  <c r="G3899" i="25" s="1"/>
  <c r="E3903" i="25"/>
  <c r="L3906" i="25"/>
  <c r="A3906" i="25" s="1"/>
  <c r="J3910" i="25"/>
  <c r="H3916" i="25"/>
  <c r="H3920" i="25"/>
  <c r="L3921" i="25"/>
  <c r="A3921" i="25" s="1"/>
  <c r="H3923" i="25"/>
  <c r="L3924" i="25"/>
  <c r="A3924" i="25" s="1"/>
  <c r="F3926" i="25"/>
  <c r="J3927" i="25"/>
  <c r="F3929" i="25"/>
  <c r="J3930" i="25"/>
  <c r="J3933" i="25"/>
  <c r="F3935" i="25"/>
  <c r="L3936" i="25"/>
  <c r="A3936" i="25" s="1"/>
  <c r="H3938" i="25"/>
  <c r="J3941" i="25"/>
  <c r="L3942" i="25"/>
  <c r="A3942" i="25" s="1"/>
  <c r="L3943" i="25"/>
  <c r="A3943" i="25" s="1"/>
  <c r="L3944" i="25"/>
  <c r="A3944" i="25" s="1"/>
  <c r="F3949" i="25"/>
  <c r="F3950" i="25"/>
  <c r="F3951" i="25"/>
  <c r="H3952" i="25"/>
  <c r="H3953" i="25"/>
  <c r="H3954" i="25"/>
  <c r="H3956" i="25"/>
  <c r="H3957" i="25"/>
  <c r="H3958" i="25"/>
  <c r="H3959" i="25"/>
  <c r="F3960" i="25"/>
  <c r="H3961" i="25"/>
  <c r="F3962" i="25"/>
  <c r="F3963" i="25"/>
  <c r="F3964" i="25"/>
  <c r="F3965" i="25"/>
  <c r="E3837" i="25"/>
  <c r="L3848" i="25"/>
  <c r="A3848" i="25" s="1"/>
  <c r="L3860" i="25"/>
  <c r="A3860" i="25" s="1"/>
  <c r="H3872" i="25"/>
  <c r="L3878" i="25"/>
  <c r="A3878" i="25" s="1"/>
  <c r="F3885" i="25"/>
  <c r="F3891" i="25"/>
  <c r="F3896" i="25"/>
  <c r="E3900" i="25"/>
  <c r="L3903" i="25"/>
  <c r="A3903" i="25" s="1"/>
  <c r="L3907" i="25"/>
  <c r="A3907" i="25" s="1"/>
  <c r="H3911" i="25"/>
  <c r="F3914" i="25"/>
  <c r="F3917" i="25"/>
  <c r="H3919" i="25"/>
  <c r="L3920" i="25"/>
  <c r="A3920" i="25" s="1"/>
  <c r="F3922" i="25"/>
  <c r="J3923" i="25"/>
  <c r="F3925" i="25"/>
  <c r="J3926" i="25"/>
  <c r="H3932" i="25"/>
  <c r="J3935" i="25"/>
  <c r="F3937" i="25"/>
  <c r="L3938" i="25"/>
  <c r="A3938" i="25" s="1"/>
  <c r="H3940" i="25"/>
  <c r="F3945" i="25"/>
  <c r="F3946" i="25"/>
  <c r="F3947" i="25"/>
  <c r="H3948" i="25"/>
  <c r="H3949" i="25"/>
  <c r="H3950" i="25"/>
  <c r="J3951" i="25"/>
  <c r="J3952" i="25"/>
  <c r="J3953" i="25"/>
  <c r="L3954" i="25"/>
  <c r="A3954" i="25" s="1"/>
  <c r="J3955" i="25"/>
  <c r="J3956" i="25"/>
  <c r="J3957" i="25"/>
  <c r="J3958" i="25"/>
  <c r="J3960" i="25"/>
  <c r="H3962" i="25"/>
  <c r="H3964" i="25"/>
  <c r="H3965" i="25"/>
  <c r="H3966" i="25"/>
  <c r="H3967" i="25"/>
  <c r="H3968" i="25"/>
  <c r="J3969" i="25"/>
  <c r="J3970" i="25"/>
  <c r="J3971" i="25"/>
  <c r="L3972" i="25"/>
  <c r="A3972" i="25" s="1"/>
  <c r="L3973" i="25"/>
  <c r="A3973" i="25" s="1"/>
  <c r="L3974" i="25"/>
  <c r="A3974" i="25" s="1"/>
  <c r="F3982" i="25"/>
  <c r="L3983" i="25"/>
  <c r="A3983" i="25" s="1"/>
  <c r="L3984" i="25"/>
  <c r="A3984" i="25" s="1"/>
  <c r="J3985" i="25"/>
  <c r="H3988" i="25"/>
  <c r="F3989" i="25"/>
  <c r="F3990" i="25"/>
  <c r="L3991" i="25"/>
  <c r="A3991" i="25" s="1"/>
  <c r="L3992" i="25"/>
  <c r="A3992" i="25" s="1"/>
  <c r="J3993" i="25"/>
  <c r="H3996" i="25"/>
  <c r="F3840" i="25"/>
  <c r="L3851" i="25"/>
  <c r="A3851" i="25" s="1"/>
  <c r="E3864" i="25"/>
  <c r="E3874" i="25"/>
  <c r="H3880" i="25"/>
  <c r="L3886" i="25"/>
  <c r="A3886" i="25" s="1"/>
  <c r="F3897" i="25"/>
  <c r="E3901" i="25"/>
  <c r="E3905" i="25"/>
  <c r="L3908" i="25"/>
  <c r="A3908" i="25" s="1"/>
  <c r="E3915" i="25"/>
  <c r="L3917" i="25"/>
  <c r="A3917" i="25" s="1"/>
  <c r="J3919" i="25"/>
  <c r="F3921" i="25"/>
  <c r="J3922" i="25"/>
  <c r="H3928" i="25"/>
  <c r="L3929" i="25"/>
  <c r="A3929" i="25" s="1"/>
  <c r="H3931" i="25"/>
  <c r="L3932" i="25"/>
  <c r="A3932" i="25" s="1"/>
  <c r="H3934" i="25"/>
  <c r="E3936" i="25"/>
  <c r="J3937" i="25"/>
  <c r="F3939" i="25"/>
  <c r="L3940" i="25"/>
  <c r="A3940" i="25" s="1"/>
  <c r="F3942" i="25"/>
  <c r="F3943" i="25"/>
  <c r="H3944" i="25"/>
  <c r="H3945" i="25"/>
  <c r="H3946" i="25"/>
  <c r="J3947" i="25"/>
  <c r="J3948" i="25"/>
  <c r="J3949" i="25"/>
  <c r="L3950" i="25"/>
  <c r="A3950" i="25" s="1"/>
  <c r="L3951" i="25"/>
  <c r="A3951" i="25" s="1"/>
  <c r="L3952" i="25"/>
  <c r="A3952" i="25" s="1"/>
  <c r="E3954" i="25"/>
  <c r="E3955" i="25"/>
  <c r="L3955" i="25"/>
  <c r="A3955" i="25" s="1"/>
  <c r="L3957" i="25"/>
  <c r="A3957" i="25" s="1"/>
  <c r="L3958" i="25"/>
  <c r="A3958" i="25" s="1"/>
  <c r="L3959" i="25"/>
  <c r="A3959" i="25" s="1"/>
  <c r="L3960" i="25"/>
  <c r="A3960" i="25" s="1"/>
  <c r="J3961" i="25"/>
  <c r="L3962" i="25"/>
  <c r="A3962" i="25" s="1"/>
  <c r="J3963" i="25"/>
  <c r="J3964" i="25"/>
  <c r="J3965" i="25"/>
  <c r="J3966" i="25"/>
  <c r="J3967" i="25"/>
  <c r="L3968" i="25"/>
  <c r="A3968" i="25" s="1"/>
  <c r="L3969" i="25"/>
  <c r="A3969" i="25" s="1"/>
  <c r="L3970" i="25"/>
  <c r="A3970" i="25" s="1"/>
  <c r="E3972" i="25"/>
  <c r="E3973" i="25"/>
  <c r="E3974" i="25"/>
  <c r="F3975" i="25"/>
  <c r="F3976" i="25"/>
  <c r="F3977" i="25"/>
  <c r="H3978" i="25"/>
  <c r="F3979" i="25"/>
  <c r="F3980" i="25"/>
  <c r="H3981" i="25"/>
  <c r="H3982" i="25"/>
  <c r="F3983" i="25"/>
  <c r="F3984" i="25"/>
  <c r="L3985" i="25"/>
  <c r="A3985" i="25" s="1"/>
  <c r="L3986" i="25"/>
  <c r="A3986" i="25" s="1"/>
  <c r="J3987" i="25"/>
  <c r="H3990" i="25"/>
  <c r="F3991" i="25"/>
  <c r="F3992" i="25"/>
  <c r="L3993" i="25"/>
  <c r="A3993" i="25" s="1"/>
  <c r="L3994" i="25"/>
  <c r="A3994" i="25" s="1"/>
  <c r="J3995" i="25"/>
  <c r="H3998" i="25"/>
  <c r="F3999" i="25"/>
  <c r="F4000" i="25"/>
  <c r="L4001" i="25"/>
  <c r="A4001" i="25" s="1"/>
  <c r="L4002" i="25"/>
  <c r="A4002" i="25" s="1"/>
  <c r="F4004" i="25"/>
  <c r="L4004" i="25"/>
  <c r="A4004" i="25" s="1"/>
  <c r="F4006" i="25"/>
  <c r="L4006" i="25"/>
  <c r="A4006" i="25" s="1"/>
  <c r="F4008" i="25"/>
  <c r="L4008" i="25"/>
  <c r="A4008" i="25" s="1"/>
  <c r="F4010" i="25"/>
  <c r="L4010" i="25"/>
  <c r="A4010" i="25" s="1"/>
  <c r="F4012" i="25"/>
  <c r="L4012" i="25"/>
  <c r="A4012" i="25" s="1"/>
  <c r="F4014" i="25"/>
  <c r="L4014" i="25"/>
  <c r="A4014" i="25" s="1"/>
  <c r="F4016" i="25"/>
  <c r="L4016" i="25"/>
  <c r="A4016" i="25" s="1"/>
  <c r="F4018" i="25"/>
  <c r="L4018" i="25"/>
  <c r="A4018" i="25" s="1"/>
  <c r="F4020" i="25"/>
  <c r="L4020" i="25"/>
  <c r="A4020" i="25" s="1"/>
  <c r="F4022" i="25"/>
  <c r="L4022" i="25"/>
  <c r="A4022" i="25" s="1"/>
  <c r="F4024" i="25"/>
  <c r="L4024" i="25"/>
  <c r="A4024" i="25" s="1"/>
  <c r="F4026" i="25"/>
  <c r="E4027" i="25"/>
  <c r="J4027" i="25"/>
  <c r="H4028" i="25"/>
  <c r="F4029" i="25"/>
  <c r="L4030" i="25"/>
  <c r="A4030" i="25" s="1"/>
  <c r="J4031" i="25"/>
  <c r="H4032" i="25"/>
  <c r="F4033" i="25"/>
  <c r="E4034" i="25"/>
  <c r="L4034" i="25"/>
  <c r="A4034" i="25" s="1"/>
  <c r="J4035" i="25"/>
  <c r="H4036" i="25"/>
  <c r="F4037" i="25"/>
  <c r="L4038" i="25"/>
  <c r="A4038" i="25" s="1"/>
  <c r="J4039" i="25"/>
  <c r="H4040" i="25"/>
  <c r="F4041" i="25"/>
  <c r="L4042" i="25"/>
  <c r="A4042" i="25" s="1"/>
  <c r="J4043" i="25"/>
  <c r="H4044" i="25"/>
  <c r="F4045" i="25"/>
  <c r="L4046" i="25"/>
  <c r="A4046" i="25" s="1"/>
  <c r="J4047" i="25"/>
  <c r="H4048" i="25"/>
  <c r="F4049" i="25"/>
  <c r="L4050" i="25"/>
  <c r="A4050" i="25" s="1"/>
  <c r="J4051" i="25"/>
  <c r="H4052" i="25"/>
  <c r="F4053" i="25"/>
  <c r="L4054" i="25"/>
  <c r="A4054" i="25" s="1"/>
  <c r="J4055" i="25"/>
  <c r="H4056" i="25"/>
  <c r="F4057" i="25"/>
  <c r="L4058" i="25"/>
  <c r="A4058" i="25" s="1"/>
  <c r="J4059" i="25"/>
  <c r="H4060" i="25"/>
  <c r="F4061" i="25"/>
  <c r="L4062" i="25"/>
  <c r="A4062" i="25" s="1"/>
  <c r="J4063" i="25"/>
  <c r="H4064" i="25"/>
  <c r="F4065" i="25"/>
  <c r="E4066" i="25"/>
  <c r="L4066" i="25"/>
  <c r="A4066" i="25" s="1"/>
  <c r="J4067" i="25"/>
  <c r="E3843" i="25"/>
  <c r="E3882" i="25"/>
  <c r="E3902" i="25"/>
  <c r="J3915" i="25"/>
  <c r="L3928" i="25"/>
  <c r="A3928" i="25" s="1"/>
  <c r="L3934" i="25"/>
  <c r="A3934" i="25" s="1"/>
  <c r="F3941" i="25"/>
  <c r="J3945" i="25"/>
  <c r="F3954" i="25"/>
  <c r="E3962" i="25"/>
  <c r="L3965" i="25"/>
  <c r="A3965" i="25" s="1"/>
  <c r="F3968" i="25"/>
  <c r="H3970" i="25"/>
  <c r="H3972" i="25"/>
  <c r="J3974" i="25"/>
  <c r="L3976" i="25"/>
  <c r="A3976" i="25" s="1"/>
  <c r="J3978" i="25"/>
  <c r="L3980" i="25"/>
  <c r="A3980" i="25" s="1"/>
  <c r="L3982" i="25"/>
  <c r="A3982" i="25" s="1"/>
  <c r="H3986" i="25"/>
  <c r="F3988" i="25"/>
  <c r="L3989" i="25"/>
  <c r="A3989" i="25" s="1"/>
  <c r="J3991" i="25"/>
  <c r="F3995" i="25"/>
  <c r="F3998" i="25"/>
  <c r="J4001" i="25"/>
  <c r="L4003" i="25"/>
  <c r="A4003" i="25" s="1"/>
  <c r="J4004" i="25"/>
  <c r="J4005" i="25"/>
  <c r="H4007" i="25"/>
  <c r="H4008" i="25"/>
  <c r="F4009" i="25"/>
  <c r="L4011" i="25"/>
  <c r="A4011" i="25" s="1"/>
  <c r="J4012" i="25"/>
  <c r="J4013" i="25"/>
  <c r="H4015" i="25"/>
  <c r="H4016" i="25"/>
  <c r="F4017" i="25"/>
  <c r="E4018" i="25"/>
  <c r="E4019" i="25"/>
  <c r="L4019" i="25"/>
  <c r="A4019" i="25" s="1"/>
  <c r="J4020" i="25"/>
  <c r="J4021" i="25"/>
  <c r="H4023" i="25"/>
  <c r="H4024" i="25"/>
  <c r="F4025" i="25"/>
  <c r="E4026" i="25"/>
  <c r="F4027" i="25"/>
  <c r="F4030" i="25"/>
  <c r="F4031" i="25"/>
  <c r="F4032" i="25"/>
  <c r="H4033" i="25"/>
  <c r="H4034" i="25"/>
  <c r="H4035" i="25"/>
  <c r="J4036" i="25"/>
  <c r="J4037" i="25"/>
  <c r="J4038" i="25"/>
  <c r="L4039" i="25"/>
  <c r="A4039" i="25" s="1"/>
  <c r="L4040" i="25"/>
  <c r="A4040" i="25" s="1"/>
  <c r="L4041" i="25"/>
  <c r="A4041" i="25" s="1"/>
  <c r="F4046" i="25"/>
  <c r="F4047" i="25"/>
  <c r="F4048" i="25"/>
  <c r="H4049" i="25"/>
  <c r="H4050" i="25"/>
  <c r="H4051" i="25"/>
  <c r="J4052" i="25"/>
  <c r="J4053" i="25"/>
  <c r="J4054" i="25"/>
  <c r="L4055" i="25"/>
  <c r="A4055" i="25" s="1"/>
  <c r="L4056" i="25"/>
  <c r="A4056" i="25" s="1"/>
  <c r="L4057" i="25"/>
  <c r="A4057" i="25" s="1"/>
  <c r="F4062" i="25"/>
  <c r="F4063" i="25"/>
  <c r="F4064" i="25"/>
  <c r="H4065" i="25"/>
  <c r="H4066" i="25"/>
  <c r="H4067" i="25"/>
  <c r="H4068" i="25"/>
  <c r="F4069" i="25"/>
  <c r="L4069" i="25"/>
  <c r="A4069" i="25" s="1"/>
  <c r="J4070" i="25"/>
  <c r="H4071" i="25"/>
  <c r="E4072" i="25"/>
  <c r="L4072" i="25"/>
  <c r="A4072" i="25" s="1"/>
  <c r="F4074" i="25"/>
  <c r="L4075" i="25"/>
  <c r="A4075" i="25" s="1"/>
  <c r="J4076" i="25"/>
  <c r="H4077" i="25"/>
  <c r="F4078" i="25"/>
  <c r="L4079" i="25"/>
  <c r="A4079" i="25" s="1"/>
  <c r="J4080" i="25"/>
  <c r="H4081" i="25"/>
  <c r="F4082" i="25"/>
  <c r="E4083" i="25"/>
  <c r="L4083" i="25"/>
  <c r="A4083" i="25" s="1"/>
  <c r="J4084" i="25"/>
  <c r="H4085" i="25"/>
  <c r="F4086" i="25"/>
  <c r="L4087" i="25"/>
  <c r="A4087" i="25" s="1"/>
  <c r="J4088" i="25"/>
  <c r="H4089" i="25"/>
  <c r="F4090" i="25"/>
  <c r="E4091" i="25"/>
  <c r="L4091" i="25"/>
  <c r="A4091" i="25" s="1"/>
  <c r="J4092" i="25"/>
  <c r="H4093" i="25"/>
  <c r="F4094" i="25"/>
  <c r="L4095" i="25"/>
  <c r="A4095" i="25" s="1"/>
  <c r="J4096" i="25"/>
  <c r="H4097" i="25"/>
  <c r="F4098" i="25"/>
  <c r="L4099" i="25"/>
  <c r="A4099" i="25" s="1"/>
  <c r="J4100" i="25"/>
  <c r="H4101" i="25"/>
  <c r="J3854" i="25"/>
  <c r="H3888" i="25"/>
  <c r="L3905" i="25"/>
  <c r="A3905" i="25" s="1"/>
  <c r="J3918" i="25"/>
  <c r="H3924" i="25"/>
  <c r="F3930" i="25"/>
  <c r="H3936" i="25"/>
  <c r="H3942" i="25"/>
  <c r="L3946" i="25"/>
  <c r="A3946" i="25" s="1"/>
  <c r="F3955" i="25"/>
  <c r="F3959" i="25"/>
  <c r="E3963" i="25"/>
  <c r="L3966" i="25"/>
  <c r="A3966" i="25" s="1"/>
  <c r="E3969" i="25"/>
  <c r="F3971" i="25"/>
  <c r="F3973" i="25"/>
  <c r="H3975" i="25"/>
  <c r="J3977" i="25"/>
  <c r="H3979" i="25"/>
  <c r="J3981" i="25"/>
  <c r="F3985" i="25"/>
  <c r="L3988" i="25"/>
  <c r="A3988" i="25" s="1"/>
  <c r="H3992" i="25"/>
  <c r="F3994" i="25"/>
  <c r="L3995" i="25"/>
  <c r="A3995" i="25" s="1"/>
  <c r="F3997" i="25"/>
  <c r="J3999" i="25"/>
  <c r="L4000" i="25"/>
  <c r="A4000" i="25" s="1"/>
  <c r="F4002" i="25"/>
  <c r="F4003" i="25"/>
  <c r="L4005" i="25"/>
  <c r="A4005" i="25" s="1"/>
  <c r="J4006" i="25"/>
  <c r="J4007" i="25"/>
  <c r="H4009" i="25"/>
  <c r="H4010" i="25"/>
  <c r="F4011" i="25"/>
  <c r="L4013" i="25"/>
  <c r="A4013" i="25" s="1"/>
  <c r="J4014" i="25"/>
  <c r="J4015" i="25"/>
  <c r="H4017" i="25"/>
  <c r="H4018" i="25"/>
  <c r="F4019" i="25"/>
  <c r="E4020" i="25"/>
  <c r="E4021" i="25"/>
  <c r="L4021" i="25"/>
  <c r="A4021" i="25" s="1"/>
  <c r="J4022" i="25"/>
  <c r="J4023" i="25"/>
  <c r="H4025" i="25"/>
  <c r="H4026" i="25"/>
  <c r="H4027" i="25"/>
  <c r="F4028" i="25"/>
  <c r="H4029" i="25"/>
  <c r="H4030" i="25"/>
  <c r="H4031" i="25"/>
  <c r="J4032" i="25"/>
  <c r="J4033" i="25"/>
  <c r="J4034" i="25"/>
  <c r="L4035" i="25"/>
  <c r="A4035" i="25" s="1"/>
  <c r="L4036" i="25"/>
  <c r="A4036" i="25" s="1"/>
  <c r="L4037" i="25"/>
  <c r="A4037" i="25" s="1"/>
  <c r="F4042" i="25"/>
  <c r="F4043" i="25"/>
  <c r="F4044" i="25"/>
  <c r="H4045" i="25"/>
  <c r="H4046" i="25"/>
  <c r="H4047" i="25"/>
  <c r="J4048" i="25"/>
  <c r="J4049" i="25"/>
  <c r="J4050" i="25"/>
  <c r="L4051" i="25"/>
  <c r="A4051" i="25" s="1"/>
  <c r="L4052" i="25"/>
  <c r="A4052" i="25" s="1"/>
  <c r="L4053" i="25"/>
  <c r="A4053" i="25" s="1"/>
  <c r="F4058" i="25"/>
  <c r="F4059" i="25"/>
  <c r="F4060" i="25"/>
  <c r="H4061" i="25"/>
  <c r="H4062" i="25"/>
  <c r="H4063" i="25"/>
  <c r="J4064" i="25"/>
  <c r="J4065" i="25"/>
  <c r="J4066" i="25"/>
  <c r="L4067" i="25"/>
  <c r="A4067" i="25" s="1"/>
  <c r="J4068" i="25"/>
  <c r="H4069" i="25"/>
  <c r="L4070" i="25"/>
  <c r="A4070" i="25" s="1"/>
  <c r="F4072" i="25"/>
  <c r="J4073" i="25"/>
  <c r="H4074" i="25"/>
  <c r="F4075" i="25"/>
  <c r="E4076" i="25"/>
  <c r="L4076" i="25"/>
  <c r="A4076" i="25" s="1"/>
  <c r="J4077" i="25"/>
  <c r="H4078" i="25"/>
  <c r="F4079" i="25"/>
  <c r="L4080" i="25"/>
  <c r="A4080" i="25" s="1"/>
  <c r="J4081" i="25"/>
  <c r="H4082" i="25"/>
  <c r="F4083" i="25"/>
  <c r="E4084" i="25"/>
  <c r="L4084" i="25"/>
  <c r="A4084" i="25" s="1"/>
  <c r="J4085" i="25"/>
  <c r="H4086" i="25"/>
  <c r="F4087" i="25"/>
  <c r="L4088" i="25"/>
  <c r="A4088" i="25" s="1"/>
  <c r="J4089" i="25"/>
  <c r="H4090" i="25"/>
  <c r="F4091" i="25"/>
  <c r="L4092" i="25"/>
  <c r="A4092" i="25" s="1"/>
  <c r="J4093" i="25"/>
  <c r="H4094" i="25"/>
  <c r="F4095" i="25"/>
  <c r="L4096" i="25"/>
  <c r="A4096" i="25" s="1"/>
  <c r="J4097" i="25"/>
  <c r="H4098" i="25"/>
  <c r="F4099" i="25"/>
  <c r="L4100" i="25"/>
  <c r="A4100" i="25" s="1"/>
  <c r="J4101" i="25"/>
  <c r="H4102" i="25"/>
  <c r="F4103" i="25"/>
  <c r="E4104" i="25"/>
  <c r="L4104" i="25"/>
  <c r="A4104" i="25" s="1"/>
  <c r="J4105" i="25"/>
  <c r="H4106" i="25"/>
  <c r="F4107" i="25"/>
  <c r="E4108" i="25"/>
  <c r="L4108" i="25"/>
  <c r="A4108" i="25" s="1"/>
  <c r="J4109" i="25"/>
  <c r="H4110" i="25"/>
  <c r="F4111" i="25"/>
  <c r="L4112" i="25"/>
  <c r="A4112" i="25" s="1"/>
  <c r="J4113" i="25"/>
  <c r="H4114" i="25"/>
  <c r="F4115" i="25"/>
  <c r="L4116" i="25"/>
  <c r="A4116" i="25" s="1"/>
  <c r="J4117" i="25"/>
  <c r="H4118" i="25"/>
  <c r="F4119" i="25"/>
  <c r="L4120" i="25"/>
  <c r="A4120" i="25" s="1"/>
  <c r="J4121" i="25"/>
  <c r="H4122" i="25"/>
  <c r="F4123" i="25"/>
  <c r="F3867" i="25"/>
  <c r="L3893" i="25"/>
  <c r="A3893" i="25" s="1"/>
  <c r="J3909" i="25"/>
  <c r="L3925" i="25"/>
  <c r="A3925" i="25" s="1"/>
  <c r="J3931" i="25"/>
  <c r="J3943" i="25"/>
  <c r="L3947" i="25"/>
  <c r="A3947" i="25" s="1"/>
  <c r="F3956" i="25"/>
  <c r="L3963" i="25"/>
  <c r="A3963" i="25" s="1"/>
  <c r="F3967" i="25"/>
  <c r="F3969" i="25"/>
  <c r="H3971" i="25"/>
  <c r="J3973" i="25"/>
  <c r="J3975" i="25"/>
  <c r="L3977" i="25"/>
  <c r="A3977" i="25" s="1"/>
  <c r="L3979" i="25"/>
  <c r="A3979" i="25" s="1"/>
  <c r="L3981" i="25"/>
  <c r="A3981" i="25" s="1"/>
  <c r="J3983" i="25"/>
  <c r="F3987" i="25"/>
  <c r="L3990" i="25"/>
  <c r="A3990" i="25" s="1"/>
  <c r="H3994" i="25"/>
  <c r="F3996" i="25"/>
  <c r="J3997" i="25"/>
  <c r="L3998" i="25"/>
  <c r="A3998" i="25" s="1"/>
  <c r="L3999" i="25"/>
  <c r="A3999" i="25" s="1"/>
  <c r="F4001" i="25"/>
  <c r="H4002" i="25"/>
  <c r="H4003" i="25"/>
  <c r="H4004" i="25"/>
  <c r="F4005" i="25"/>
  <c r="L4007" i="25"/>
  <c r="A4007" i="25" s="1"/>
  <c r="J4008" i="25"/>
  <c r="J4009" i="25"/>
  <c r="H4011" i="25"/>
  <c r="H4012" i="25"/>
  <c r="F4013" i="25"/>
  <c r="E4015" i="25"/>
  <c r="L4015" i="25"/>
  <c r="A4015" i="25" s="1"/>
  <c r="J4016" i="25"/>
  <c r="J4017" i="25"/>
  <c r="H4019" i="25"/>
  <c r="H4020" i="25"/>
  <c r="F4021" i="25"/>
  <c r="E4022" i="25"/>
  <c r="L4023" i="25"/>
  <c r="A4023" i="25" s="1"/>
  <c r="J4024" i="25"/>
  <c r="J4025" i="25"/>
  <c r="J4026" i="25"/>
  <c r="J4028" i="25"/>
  <c r="J4029" i="25"/>
  <c r="J4030" i="25"/>
  <c r="L4031" i="25"/>
  <c r="A4031" i="25" s="1"/>
  <c r="L4032" i="25"/>
  <c r="A4032" i="25" s="1"/>
  <c r="L4033" i="25"/>
  <c r="A4033" i="25" s="1"/>
  <c r="F4038" i="25"/>
  <c r="F4039" i="25"/>
  <c r="F4040" i="25"/>
  <c r="H4041" i="25"/>
  <c r="H4042" i="25"/>
  <c r="H4043" i="25"/>
  <c r="J4044" i="25"/>
  <c r="J4045" i="25"/>
  <c r="J4046" i="25"/>
  <c r="L4047" i="25"/>
  <c r="A4047" i="25" s="1"/>
  <c r="L4048" i="25"/>
  <c r="A4048" i="25" s="1"/>
  <c r="L4049" i="25"/>
  <c r="A4049" i="25" s="1"/>
  <c r="E4051" i="25"/>
  <c r="F4054" i="25"/>
  <c r="F4055" i="25"/>
  <c r="F4056" i="25"/>
  <c r="H4057" i="25"/>
  <c r="H4058" i="25"/>
  <c r="H4059" i="25"/>
  <c r="J4060" i="25"/>
  <c r="J4061" i="25"/>
  <c r="J4062" i="25"/>
  <c r="L4063" i="25"/>
  <c r="A4063" i="25" s="1"/>
  <c r="L4064" i="25"/>
  <c r="A4064" i="25" s="1"/>
  <c r="L4065" i="25"/>
  <c r="A4065" i="25" s="1"/>
  <c r="E4067" i="25"/>
  <c r="L4068" i="25"/>
  <c r="A4068" i="25" s="1"/>
  <c r="F4070" i="25"/>
  <c r="E4071" i="25"/>
  <c r="J4071" i="25"/>
  <c r="H4072" i="25"/>
  <c r="F4073" i="25"/>
  <c r="L4073" i="25"/>
  <c r="A4073" i="25" s="1"/>
  <c r="J4074" i="25"/>
  <c r="H4075" i="25"/>
  <c r="F4076" i="25"/>
  <c r="L4077" i="25"/>
  <c r="A4077" i="25" s="1"/>
  <c r="J4078" i="25"/>
  <c r="H4079" i="25"/>
  <c r="F4080" i="25"/>
  <c r="E4081" i="25"/>
  <c r="L4081" i="25"/>
  <c r="A4081" i="25" s="1"/>
  <c r="J4082" i="25"/>
  <c r="H4083" i="25"/>
  <c r="F4084" i="25"/>
  <c r="L4085" i="25"/>
  <c r="A4085" i="25" s="1"/>
  <c r="J4086" i="25"/>
  <c r="H4087" i="25"/>
  <c r="F4088" i="25"/>
  <c r="E4089" i="25"/>
  <c r="L4089" i="25"/>
  <c r="A4089" i="25" s="1"/>
  <c r="J4090" i="25"/>
  <c r="H4091" i="25"/>
  <c r="F4092" i="25"/>
  <c r="L4093" i="25"/>
  <c r="A4093" i="25" s="1"/>
  <c r="J4094" i="25"/>
  <c r="H4095" i="25"/>
  <c r="F4096" i="25"/>
  <c r="L4097" i="25"/>
  <c r="A4097" i="25" s="1"/>
  <c r="J4098" i="25"/>
  <c r="H4099" i="25"/>
  <c r="F4100" i="25"/>
  <c r="L4101" i="25"/>
  <c r="A4101" i="25" s="1"/>
  <c r="J4102" i="25"/>
  <c r="H4103" i="25"/>
  <c r="F4104" i="25"/>
  <c r="E4105" i="25"/>
  <c r="L4105" i="25"/>
  <c r="A4105" i="25" s="1"/>
  <c r="J4106" i="25"/>
  <c r="H4107" i="25"/>
  <c r="F4108" i="25"/>
  <c r="L4109" i="25"/>
  <c r="A4109" i="25" s="1"/>
  <c r="J4110" i="25"/>
  <c r="H4111" i="25"/>
  <c r="F4112" i="25"/>
  <c r="L4113" i="25"/>
  <c r="A4113" i="25" s="1"/>
  <c r="J4114" i="25"/>
  <c r="H4115" i="25"/>
  <c r="F4116" i="25"/>
  <c r="E4117" i="25"/>
  <c r="L4117" i="25"/>
  <c r="A4117" i="25" s="1"/>
  <c r="J4118" i="25"/>
  <c r="H4119" i="25"/>
  <c r="F4120" i="25"/>
  <c r="L4121" i="25"/>
  <c r="A4121" i="25" s="1"/>
  <c r="J4122" i="25"/>
  <c r="H4123" i="25"/>
  <c r="F4124" i="25"/>
  <c r="L4125" i="25"/>
  <c r="A4125" i="25" s="1"/>
  <c r="J4126" i="25"/>
  <c r="H4127" i="25"/>
  <c r="F4128" i="25"/>
  <c r="L4129" i="25"/>
  <c r="A4129" i="25" s="1"/>
  <c r="J4130" i="25"/>
  <c r="H4131" i="25"/>
  <c r="F4132" i="25"/>
  <c r="E4133" i="25"/>
  <c r="L4133" i="25"/>
  <c r="A4133" i="25" s="1"/>
  <c r="J4134" i="25"/>
  <c r="H4135" i="25"/>
  <c r="F4136" i="25"/>
  <c r="E4137" i="25"/>
  <c r="L4137" i="25"/>
  <c r="A4137" i="25" s="1"/>
  <c r="J4138" i="25"/>
  <c r="H4139" i="25"/>
  <c r="F4140" i="25"/>
  <c r="L4141" i="25"/>
  <c r="A4141" i="25" s="1"/>
  <c r="J4142" i="25"/>
  <c r="H4143" i="25"/>
  <c r="F4144" i="25"/>
  <c r="L4145" i="25"/>
  <c r="A4145" i="25" s="1"/>
  <c r="J4146" i="25"/>
  <c r="H4147" i="25"/>
  <c r="F4148" i="25"/>
  <c r="E4149" i="25"/>
  <c r="L4149" i="25"/>
  <c r="A4149" i="25" s="1"/>
  <c r="J4150" i="25"/>
  <c r="H4151" i="25"/>
  <c r="F4152" i="25"/>
  <c r="L4153" i="25"/>
  <c r="A4153" i="25" s="1"/>
  <c r="J4154" i="25"/>
  <c r="H4155" i="25"/>
  <c r="F4156" i="25"/>
  <c r="E4157" i="25"/>
  <c r="L4157" i="25"/>
  <c r="A4157" i="25" s="1"/>
  <c r="J4158" i="25"/>
  <c r="H4159" i="25"/>
  <c r="F4160" i="25"/>
  <c r="E4161" i="25"/>
  <c r="L4161" i="25"/>
  <c r="A4161" i="25" s="1"/>
  <c r="J4162" i="25"/>
  <c r="H4163" i="25"/>
  <c r="F4164" i="25"/>
  <c r="L4165" i="25"/>
  <c r="A4165" i="25" s="1"/>
  <c r="J4166" i="25"/>
  <c r="H4167" i="25"/>
  <c r="J3875" i="25"/>
  <c r="H3927" i="25"/>
  <c r="L3948" i="25"/>
  <c r="A3948" i="25" s="1"/>
  <c r="H3974" i="25"/>
  <c r="J3989" i="25"/>
  <c r="L3996" i="25"/>
  <c r="A3996" i="25" s="1"/>
  <c r="H4005" i="25"/>
  <c r="E4016" i="25"/>
  <c r="J4019" i="25"/>
  <c r="F4023" i="25"/>
  <c r="L4026" i="25"/>
  <c r="A4026" i="25" s="1"/>
  <c r="E4031" i="25"/>
  <c r="F4035" i="25"/>
  <c r="H4039" i="25"/>
  <c r="L4043" i="25"/>
  <c r="A4043" i="25" s="1"/>
  <c r="F4052" i="25"/>
  <c r="J4056" i="25"/>
  <c r="L4060" i="25"/>
  <c r="A4060" i="25" s="1"/>
  <c r="E4065" i="25"/>
  <c r="L4071" i="25"/>
  <c r="A4071" i="25" s="1"/>
  <c r="L4074" i="25"/>
  <c r="A4074" i="25" s="1"/>
  <c r="F4081" i="25"/>
  <c r="H4084" i="25"/>
  <c r="J4087" i="25"/>
  <c r="L4090" i="25"/>
  <c r="A4090" i="25" s="1"/>
  <c r="F4097" i="25"/>
  <c r="H4100" i="25"/>
  <c r="L4102" i="25"/>
  <c r="A4102" i="25" s="1"/>
  <c r="H4104" i="25"/>
  <c r="E4106" i="25"/>
  <c r="J4107" i="25"/>
  <c r="F4109" i="25"/>
  <c r="L4110" i="25"/>
  <c r="A4110" i="25" s="1"/>
  <c r="H4112" i="25"/>
  <c r="J4115" i="25"/>
  <c r="F4117" i="25"/>
  <c r="L4118" i="25"/>
  <c r="A4118" i="25" s="1"/>
  <c r="H4120" i="25"/>
  <c r="J4123" i="25"/>
  <c r="J4124" i="25"/>
  <c r="J4125" i="25"/>
  <c r="L4126" i="25"/>
  <c r="A4126" i="25" s="1"/>
  <c r="L4127" i="25"/>
  <c r="A4127" i="25" s="1"/>
  <c r="L4128" i="25"/>
  <c r="A4128" i="25" s="1"/>
  <c r="E4130" i="25"/>
  <c r="E4131" i="25"/>
  <c r="E4132" i="25"/>
  <c r="F4133" i="25"/>
  <c r="F4134" i="25"/>
  <c r="F4135" i="25"/>
  <c r="H4136" i="25"/>
  <c r="H4137" i="25"/>
  <c r="H4138" i="25"/>
  <c r="J4139" i="25"/>
  <c r="J4140" i="25"/>
  <c r="J4141" i="25"/>
  <c r="L4142" i="25"/>
  <c r="A4142" i="25" s="1"/>
  <c r="L4143" i="25"/>
  <c r="A4143" i="25" s="1"/>
  <c r="L4144" i="25"/>
  <c r="A4144" i="25" s="1"/>
  <c r="E4148" i="25"/>
  <c r="F4149" i="25"/>
  <c r="F4150" i="25"/>
  <c r="F4151" i="25"/>
  <c r="H4152" i="25"/>
  <c r="H4153" i="25"/>
  <c r="H4154" i="25"/>
  <c r="J4155" i="25"/>
  <c r="J4156" i="25"/>
  <c r="J4157" i="25"/>
  <c r="L4158" i="25"/>
  <c r="A4158" i="25" s="1"/>
  <c r="L4159" i="25"/>
  <c r="A4159" i="25" s="1"/>
  <c r="L4160" i="25"/>
  <c r="A4160" i="25" s="1"/>
  <c r="E4162" i="25"/>
  <c r="E4163" i="25"/>
  <c r="E4164" i="25"/>
  <c r="F4165" i="25"/>
  <c r="F4166" i="25"/>
  <c r="F4167" i="25"/>
  <c r="F4168" i="25"/>
  <c r="L4169" i="25"/>
  <c r="A4169" i="25" s="1"/>
  <c r="J4170" i="25"/>
  <c r="H4171" i="25"/>
  <c r="F4172" i="25"/>
  <c r="E4173" i="25"/>
  <c r="L4173" i="25"/>
  <c r="A4173" i="25" s="1"/>
  <c r="J4174" i="25"/>
  <c r="H4175" i="25"/>
  <c r="F4176" i="25"/>
  <c r="E4177" i="25"/>
  <c r="L4177" i="25"/>
  <c r="A4177" i="25" s="1"/>
  <c r="J4178" i="25"/>
  <c r="H4179" i="25"/>
  <c r="F4180" i="25"/>
  <c r="E4181" i="25"/>
  <c r="L4181" i="25"/>
  <c r="A4181" i="25" s="1"/>
  <c r="J4182" i="25"/>
  <c r="H4183" i="25"/>
  <c r="F4184" i="25"/>
  <c r="L4185" i="25"/>
  <c r="A4185" i="25" s="1"/>
  <c r="J4186" i="25"/>
  <c r="H4187" i="25"/>
  <c r="F4188" i="25"/>
  <c r="E4189" i="25"/>
  <c r="L4189" i="25"/>
  <c r="A4189" i="25" s="1"/>
  <c r="J4190" i="25"/>
  <c r="H4191" i="25"/>
  <c r="F4192" i="25"/>
  <c r="E4193" i="25"/>
  <c r="L4193" i="25"/>
  <c r="A4193" i="25" s="1"/>
  <c r="J4194" i="25"/>
  <c r="H4195" i="25"/>
  <c r="F4196" i="25"/>
  <c r="L4197" i="25"/>
  <c r="A4197" i="25" s="1"/>
  <c r="J4198" i="25"/>
  <c r="H4199" i="25"/>
  <c r="F4200" i="25"/>
  <c r="E4201" i="25"/>
  <c r="L4201" i="25"/>
  <c r="A4201" i="25" s="1"/>
  <c r="J4202" i="25"/>
  <c r="H4203" i="25"/>
  <c r="F4204" i="25"/>
  <c r="L4205" i="25"/>
  <c r="A4205" i="25" s="1"/>
  <c r="J4206" i="25"/>
  <c r="H4207" i="25"/>
  <c r="F4208" i="25"/>
  <c r="L4209" i="25"/>
  <c r="A4209" i="25" s="1"/>
  <c r="J4210" i="25"/>
  <c r="H4211" i="25"/>
  <c r="F4212" i="25"/>
  <c r="L4213" i="25"/>
  <c r="A4213" i="25" s="1"/>
  <c r="J4214" i="25"/>
  <c r="H4215" i="25"/>
  <c r="F4216" i="25"/>
  <c r="L4217" i="25"/>
  <c r="A4217" i="25" s="1"/>
  <c r="J4218" i="25"/>
  <c r="H4219" i="25"/>
  <c r="F4220" i="25"/>
  <c r="L4221" i="25"/>
  <c r="A4221" i="25" s="1"/>
  <c r="J4222" i="25"/>
  <c r="H4223" i="25"/>
  <c r="F4224" i="25"/>
  <c r="L4225" i="25"/>
  <c r="A4225" i="25" s="1"/>
  <c r="J4226" i="25"/>
  <c r="H4227" i="25"/>
  <c r="F4228" i="25"/>
  <c r="L4229" i="25"/>
  <c r="A4229" i="25" s="1"/>
  <c r="F3933" i="25"/>
  <c r="F3953" i="25"/>
  <c r="E3968" i="25"/>
  <c r="H3976" i="25"/>
  <c r="H3984" i="25"/>
  <c r="L3997" i="25"/>
  <c r="A3997" i="25" s="1"/>
  <c r="H4006" i="25"/>
  <c r="L4009" i="25"/>
  <c r="A4009" i="25" s="1"/>
  <c r="H4013" i="25"/>
  <c r="E4017" i="25"/>
  <c r="L4027" i="25"/>
  <c r="A4027" i="25" s="1"/>
  <c r="E4032" i="25"/>
  <c r="F4036" i="25"/>
  <c r="J4040" i="25"/>
  <c r="L4044" i="25"/>
  <c r="A4044" i="25" s="1"/>
  <c r="H4053" i="25"/>
  <c r="J4057" i="25"/>
  <c r="L4061" i="25"/>
  <c r="A4061" i="25" s="1"/>
  <c r="F4066" i="25"/>
  <c r="J4069" i="25"/>
  <c r="J4072" i="25"/>
  <c r="J4075" i="25"/>
  <c r="L4078" i="25"/>
  <c r="A4078" i="25" s="1"/>
  <c r="E4082" i="25"/>
  <c r="F4085" i="25"/>
  <c r="H4088" i="25"/>
  <c r="J4091" i="25"/>
  <c r="L4094" i="25"/>
  <c r="A4094" i="25" s="1"/>
  <c r="F4101" i="25"/>
  <c r="J4104" i="25"/>
  <c r="F4106" i="25"/>
  <c r="L4107" i="25"/>
  <c r="A4107" i="25" s="1"/>
  <c r="H4109" i="25"/>
  <c r="J4112" i="25"/>
  <c r="F4114" i="25"/>
  <c r="L4115" i="25"/>
  <c r="A4115" i="25" s="1"/>
  <c r="H4117" i="25"/>
  <c r="J4120" i="25"/>
  <c r="F4122" i="25"/>
  <c r="L4123" i="25"/>
  <c r="A4123" i="25" s="1"/>
  <c r="L4124" i="25"/>
  <c r="A4124" i="25" s="1"/>
  <c r="F4129" i="25"/>
  <c r="F4130" i="25"/>
  <c r="G4130" i="25" s="1"/>
  <c r="F4131" i="25"/>
  <c r="G4131" i="25" s="1"/>
  <c r="H4132" i="25"/>
  <c r="I4132" i="25" s="1"/>
  <c r="H4133" i="25"/>
  <c r="H4134" i="25"/>
  <c r="J4135" i="25"/>
  <c r="J4136" i="25"/>
  <c r="J4137" i="25"/>
  <c r="L4138" i="25"/>
  <c r="A4138" i="25" s="1"/>
  <c r="L4139" i="25"/>
  <c r="A4139" i="25" s="1"/>
  <c r="L4140" i="25"/>
  <c r="A4140" i="25" s="1"/>
  <c r="F4145" i="25"/>
  <c r="F4146" i="25"/>
  <c r="F4147" i="25"/>
  <c r="H4148" i="25"/>
  <c r="H4149" i="25"/>
  <c r="H4150" i="25"/>
  <c r="J4151" i="25"/>
  <c r="J4152" i="25"/>
  <c r="J4153" i="25"/>
  <c r="L4154" i="25"/>
  <c r="A4154" i="25" s="1"/>
  <c r="L4155" i="25"/>
  <c r="A4155" i="25" s="1"/>
  <c r="L4156" i="25"/>
  <c r="A4156" i="25" s="1"/>
  <c r="E4158" i="25"/>
  <c r="F4161" i="25"/>
  <c r="F4162" i="25"/>
  <c r="F4163" i="25"/>
  <c r="H4164" i="25"/>
  <c r="H4165" i="25"/>
  <c r="H4166" i="25"/>
  <c r="J4167" i="25"/>
  <c r="H4168" i="25"/>
  <c r="F4169" i="25"/>
  <c r="L4170" i="25"/>
  <c r="A4170" i="25" s="1"/>
  <c r="J4171" i="25"/>
  <c r="H4172" i="25"/>
  <c r="F4173" i="25"/>
  <c r="E4174" i="25"/>
  <c r="L4174" i="25"/>
  <c r="A4174" i="25" s="1"/>
  <c r="J4175" i="25"/>
  <c r="H4176" i="25"/>
  <c r="F4177" i="25"/>
  <c r="E4178" i="25"/>
  <c r="L4178" i="25"/>
  <c r="A4178" i="25" s="1"/>
  <c r="J4179" i="25"/>
  <c r="H4180" i="25"/>
  <c r="F4181" i="25"/>
  <c r="L4182" i="25"/>
  <c r="A4182" i="25" s="1"/>
  <c r="J4183" i="25"/>
  <c r="H4184" i="25"/>
  <c r="F4185" i="25"/>
  <c r="L4186" i="25"/>
  <c r="A4186" i="25" s="1"/>
  <c r="J4187" i="25"/>
  <c r="H4188" i="25"/>
  <c r="F4189" i="25"/>
  <c r="E4190" i="25"/>
  <c r="L4190" i="25"/>
  <c r="A4190" i="25" s="1"/>
  <c r="J4191" i="25"/>
  <c r="H4192" i="25"/>
  <c r="F4193" i="25"/>
  <c r="L4194" i="25"/>
  <c r="A4194" i="25" s="1"/>
  <c r="J4195" i="25"/>
  <c r="H4196" i="25"/>
  <c r="F4197" i="25"/>
  <c r="L4198" i="25"/>
  <c r="A4198" i="25" s="1"/>
  <c r="J4199" i="25"/>
  <c r="H4200" i="25"/>
  <c r="F4201" i="25"/>
  <c r="E4202" i="25"/>
  <c r="L4202" i="25"/>
  <c r="A4202" i="25" s="1"/>
  <c r="J4203" i="25"/>
  <c r="H4204" i="25"/>
  <c r="F4205" i="25"/>
  <c r="L4206" i="25"/>
  <c r="A4206" i="25" s="1"/>
  <c r="J4207" i="25"/>
  <c r="H4208" i="25"/>
  <c r="F4209" i="25"/>
  <c r="L4210" i="25"/>
  <c r="A4210" i="25" s="1"/>
  <c r="J4211" i="25"/>
  <c r="H4212" i="25"/>
  <c r="F4213" i="25"/>
  <c r="L4214" i="25"/>
  <c r="A4214" i="25" s="1"/>
  <c r="J4215" i="25"/>
  <c r="H4216" i="25"/>
  <c r="F4217" i="25"/>
  <c r="L4218" i="25"/>
  <c r="A4218" i="25" s="1"/>
  <c r="J4219" i="25"/>
  <c r="H4220" i="25"/>
  <c r="F4221" i="25"/>
  <c r="L4222" i="25"/>
  <c r="A4222" i="25" s="1"/>
  <c r="J4223" i="25"/>
  <c r="H4224" i="25"/>
  <c r="F4225" i="25"/>
  <c r="L4226" i="25"/>
  <c r="A4226" i="25" s="1"/>
  <c r="J4227" i="25"/>
  <c r="H4228" i="25"/>
  <c r="F4229" i="25"/>
  <c r="J4230" i="25"/>
  <c r="H4231" i="25"/>
  <c r="F4232" i="25"/>
  <c r="L4232" i="25"/>
  <c r="A4232" i="25" s="1"/>
  <c r="J4233" i="25"/>
  <c r="H4234" i="25"/>
  <c r="F4235" i="25"/>
  <c r="E4236" i="25"/>
  <c r="L4236" i="25"/>
  <c r="A4236" i="25" s="1"/>
  <c r="J4237" i="25"/>
  <c r="H4238" i="25"/>
  <c r="F4239" i="25"/>
  <c r="E4240" i="25"/>
  <c r="L4240" i="25"/>
  <c r="A4240" i="25" s="1"/>
  <c r="J4241" i="25"/>
  <c r="H4242" i="25"/>
  <c r="F4243" i="25"/>
  <c r="E4244" i="25"/>
  <c r="L4244" i="25"/>
  <c r="A4244" i="25" s="1"/>
  <c r="J4245" i="25"/>
  <c r="H4246" i="25"/>
  <c r="F4247" i="25"/>
  <c r="L4248" i="25"/>
  <c r="A4248" i="25" s="1"/>
  <c r="J4249" i="25"/>
  <c r="H4250" i="25"/>
  <c r="F4251" i="25"/>
  <c r="L4252" i="25"/>
  <c r="A4252" i="25" s="1"/>
  <c r="L3912" i="25"/>
  <c r="A3912" i="25" s="1"/>
  <c r="J3939" i="25"/>
  <c r="F3957" i="25"/>
  <c r="E3970" i="25"/>
  <c r="F3986" i="25"/>
  <c r="F3993" i="25"/>
  <c r="E3999" i="25"/>
  <c r="J4003" i="25"/>
  <c r="F4007" i="25"/>
  <c r="J4010" i="25"/>
  <c r="H4014" i="25"/>
  <c r="L4017" i="25"/>
  <c r="A4017" i="25" s="1"/>
  <c r="H4021" i="25"/>
  <c r="E4025" i="25"/>
  <c r="L4028" i="25"/>
  <c r="A4028" i="25" s="1"/>
  <c r="E4033" i="25"/>
  <c r="H4037" i="25"/>
  <c r="J4041" i="25"/>
  <c r="L4045" i="25"/>
  <c r="A4045" i="25" s="1"/>
  <c r="F4050" i="25"/>
  <c r="H4054" i="25"/>
  <c r="J4058" i="25"/>
  <c r="F4067" i="25"/>
  <c r="H4070" i="25"/>
  <c r="H4073" i="25"/>
  <c r="H4076" i="25"/>
  <c r="J4079" i="25"/>
  <c r="L4082" i="25"/>
  <c r="A4082" i="25" s="1"/>
  <c r="F4089" i="25"/>
  <c r="H4092" i="25"/>
  <c r="J4095" i="25"/>
  <c r="L4098" i="25"/>
  <c r="A4098" i="25" s="1"/>
  <c r="J4103" i="25"/>
  <c r="F4105" i="25"/>
  <c r="L4106" i="25"/>
  <c r="A4106" i="25" s="1"/>
  <c r="H4108" i="25"/>
  <c r="J4111" i="25"/>
  <c r="F4113" i="25"/>
  <c r="L4114" i="25"/>
  <c r="A4114" i="25" s="1"/>
  <c r="H4116" i="25"/>
  <c r="E4118" i="25"/>
  <c r="J4119" i="25"/>
  <c r="F4121" i="25"/>
  <c r="L4122" i="25"/>
  <c r="A4122" i="25" s="1"/>
  <c r="F4125" i="25"/>
  <c r="F4126" i="25"/>
  <c r="F4127" i="25"/>
  <c r="H4128" i="25"/>
  <c r="H4129" i="25"/>
  <c r="H4130" i="25"/>
  <c r="J4131" i="25"/>
  <c r="J4132" i="25"/>
  <c r="J4133" i="25"/>
  <c r="K4133" i="25" s="1"/>
  <c r="L4134" i="25"/>
  <c r="A4134" i="25" s="1"/>
  <c r="L4135" i="25"/>
  <c r="A4135" i="25" s="1"/>
  <c r="L4136" i="25"/>
  <c r="A4136" i="25" s="1"/>
  <c r="F4141" i="25"/>
  <c r="F4142" i="25"/>
  <c r="F4143" i="25"/>
  <c r="H4144" i="25"/>
  <c r="H4145" i="25"/>
  <c r="H4146" i="25"/>
  <c r="J4147" i="25"/>
  <c r="J4148" i="25"/>
  <c r="J4149" i="25"/>
  <c r="L4150" i="25"/>
  <c r="A4150" i="25" s="1"/>
  <c r="L4151" i="25"/>
  <c r="A4151" i="25" s="1"/>
  <c r="L4152" i="25"/>
  <c r="A4152" i="25" s="1"/>
  <c r="F4157" i="25"/>
  <c r="F4158" i="25"/>
  <c r="F4159" i="25"/>
  <c r="H4160" i="25"/>
  <c r="H4161" i="25"/>
  <c r="H4162" i="25"/>
  <c r="J4163" i="25"/>
  <c r="J4164" i="25"/>
  <c r="J4165" i="25"/>
  <c r="L4166" i="25"/>
  <c r="A4166" i="25" s="1"/>
  <c r="L4167" i="25"/>
  <c r="A4167" i="25" s="1"/>
  <c r="J4168" i="25"/>
  <c r="H4169" i="25"/>
  <c r="F4170" i="25"/>
  <c r="E4171" i="25"/>
  <c r="L4171" i="25"/>
  <c r="A4171" i="25" s="1"/>
  <c r="J4172" i="25"/>
  <c r="H4173" i="25"/>
  <c r="F4174" i="25"/>
  <c r="E4175" i="25"/>
  <c r="L4175" i="25"/>
  <c r="A4175" i="25" s="1"/>
  <c r="J4176" i="25"/>
  <c r="H4177" i="25"/>
  <c r="F4178" i="25"/>
  <c r="E4179" i="25"/>
  <c r="L4179" i="25"/>
  <c r="A4179" i="25" s="1"/>
  <c r="J4180" i="25"/>
  <c r="H4181" i="25"/>
  <c r="F4182" i="25"/>
  <c r="L4183" i="25"/>
  <c r="A4183" i="25" s="1"/>
  <c r="J4184" i="25"/>
  <c r="H4185" i="25"/>
  <c r="F4186" i="25"/>
  <c r="L4187" i="25"/>
  <c r="A4187" i="25" s="1"/>
  <c r="J4188" i="25"/>
  <c r="H4189" i="25"/>
  <c r="F4190" i="25"/>
  <c r="E4191" i="25"/>
  <c r="L4191" i="25"/>
  <c r="A4191" i="25" s="1"/>
  <c r="J4192" i="25"/>
  <c r="H4193" i="25"/>
  <c r="F4194" i="25"/>
  <c r="L4195" i="25"/>
  <c r="A4195" i="25" s="1"/>
  <c r="J4196" i="25"/>
  <c r="H4197" i="25"/>
  <c r="F4198" i="25"/>
  <c r="L4199" i="25"/>
  <c r="A4199" i="25" s="1"/>
  <c r="J4200" i="25"/>
  <c r="H4201" i="25"/>
  <c r="F4202" i="25"/>
  <c r="E4203" i="25"/>
  <c r="L4203" i="25"/>
  <c r="A4203" i="25" s="1"/>
  <c r="J4204" i="25"/>
  <c r="H4205" i="25"/>
  <c r="F4206" i="25"/>
  <c r="L4207" i="25"/>
  <c r="A4207" i="25" s="1"/>
  <c r="J4208" i="25"/>
  <c r="H4209" i="25"/>
  <c r="F4210" i="25"/>
  <c r="L4211" i="25"/>
  <c r="A4211" i="25" s="1"/>
  <c r="J4212" i="25"/>
  <c r="H4213" i="25"/>
  <c r="F4214" i="25"/>
  <c r="L4215" i="25"/>
  <c r="A4215" i="25" s="1"/>
  <c r="J4216" i="25"/>
  <c r="H4217" i="25"/>
  <c r="F4218" i="25"/>
  <c r="L4219" i="25"/>
  <c r="A4219" i="25" s="1"/>
  <c r="J4220" i="25"/>
  <c r="H4221" i="25"/>
  <c r="F4222" i="25"/>
  <c r="E4223" i="25"/>
  <c r="L4223" i="25"/>
  <c r="A4223" i="25" s="1"/>
  <c r="J4224" i="25"/>
  <c r="H4225" i="25"/>
  <c r="F4226" i="25"/>
  <c r="L4227" i="25"/>
  <c r="A4227" i="25" s="1"/>
  <c r="J4228" i="25"/>
  <c r="H4229" i="25"/>
  <c r="F4230" i="25"/>
  <c r="L4230" i="25"/>
  <c r="A4230" i="25" s="1"/>
  <c r="J4231" i="25"/>
  <c r="H4232" i="25"/>
  <c r="L4233" i="25"/>
  <c r="A4233" i="25" s="1"/>
  <c r="J4234" i="25"/>
  <c r="H4235" i="25"/>
  <c r="F4236" i="25"/>
  <c r="E4237" i="25"/>
  <c r="L4237" i="25"/>
  <c r="A4237" i="25" s="1"/>
  <c r="J4238" i="25"/>
  <c r="H4239" i="25"/>
  <c r="F4240" i="25"/>
  <c r="L4241" i="25"/>
  <c r="A4241" i="25" s="1"/>
  <c r="J4242" i="25"/>
  <c r="H4243" i="25"/>
  <c r="F4244" i="25"/>
  <c r="E4245" i="25"/>
  <c r="L4245" i="25"/>
  <c r="A4245" i="25" s="1"/>
  <c r="J4246" i="25"/>
  <c r="H4247" i="25"/>
  <c r="F4248" i="25"/>
  <c r="L4249" i="25"/>
  <c r="A4249" i="25" s="1"/>
  <c r="J4250" i="25"/>
  <c r="H4251" i="25"/>
  <c r="F4252" i="25"/>
  <c r="L4253" i="25"/>
  <c r="A4253" i="25" s="1"/>
  <c r="J4254" i="25"/>
  <c r="H4255" i="25"/>
  <c r="F4256" i="25"/>
  <c r="L4257" i="25"/>
  <c r="A4257" i="25" s="1"/>
  <c r="J4258" i="25"/>
  <c r="H4259" i="25"/>
  <c r="F4260" i="25"/>
  <c r="E4261" i="25"/>
  <c r="L4261" i="25"/>
  <c r="A4261" i="25" s="1"/>
  <c r="J4262" i="25"/>
  <c r="H4263" i="25"/>
  <c r="F4264" i="25"/>
  <c r="L4265" i="25"/>
  <c r="A4265" i="25" s="1"/>
  <c r="J4266" i="25"/>
  <c r="H4267" i="25"/>
  <c r="F4268" i="25"/>
  <c r="E4269" i="25"/>
  <c r="L4269" i="25"/>
  <c r="A4269" i="25" s="1"/>
  <c r="J4270" i="25"/>
  <c r="H4271" i="25"/>
  <c r="F4272" i="25"/>
  <c r="L4273" i="25"/>
  <c r="A4273" i="25" s="1"/>
  <c r="J3980" i="25"/>
  <c r="J4018" i="25"/>
  <c r="F4034" i="25"/>
  <c r="F4051" i="25"/>
  <c r="F4068" i="25"/>
  <c r="H4080" i="25"/>
  <c r="F4093" i="25"/>
  <c r="L4103" i="25"/>
  <c r="A4103" i="25" s="1"/>
  <c r="F4110" i="25"/>
  <c r="J4116" i="25"/>
  <c r="J4127" i="25"/>
  <c r="L4131" i="25"/>
  <c r="A4131" i="25" s="1"/>
  <c r="E4136" i="25"/>
  <c r="H4140" i="25"/>
  <c r="J4144" i="25"/>
  <c r="L4148" i="25"/>
  <c r="A4148" i="25" s="1"/>
  <c r="F4153" i="25"/>
  <c r="H4157" i="25"/>
  <c r="J4161" i="25"/>
  <c r="J4169" i="25"/>
  <c r="L4172" i="25"/>
  <c r="A4172" i="25" s="1"/>
  <c r="E4176" i="25"/>
  <c r="F4179" i="25"/>
  <c r="H4182" i="25"/>
  <c r="J4185" i="25"/>
  <c r="L4188" i="25"/>
  <c r="A4188" i="25" s="1"/>
  <c r="E4192" i="25"/>
  <c r="F4195" i="25"/>
  <c r="H4198" i="25"/>
  <c r="J4201" i="25"/>
  <c r="L4204" i="25"/>
  <c r="A4204" i="25" s="1"/>
  <c r="E4208" i="25"/>
  <c r="F4211" i="25"/>
  <c r="H4214" i="25"/>
  <c r="J4217" i="25"/>
  <c r="L4220" i="25"/>
  <c r="A4220" i="25" s="1"/>
  <c r="E4224" i="25"/>
  <c r="F4227" i="25"/>
  <c r="H4230" i="25"/>
  <c r="H4233" i="25"/>
  <c r="E4235" i="25"/>
  <c r="J4236" i="25"/>
  <c r="F4238" i="25"/>
  <c r="L4239" i="25"/>
  <c r="A4239" i="25" s="1"/>
  <c r="H4241" i="25"/>
  <c r="E4243" i="25"/>
  <c r="J4244" i="25"/>
  <c r="F4246" i="25"/>
  <c r="L4247" i="25"/>
  <c r="A4247" i="25" s="1"/>
  <c r="H4249" i="25"/>
  <c r="J4252" i="25"/>
  <c r="E4256" i="25"/>
  <c r="F4257" i="25"/>
  <c r="F4258" i="25"/>
  <c r="F4259" i="25"/>
  <c r="H4260" i="25"/>
  <c r="H4261" i="25"/>
  <c r="H4262" i="25"/>
  <c r="J4263" i="25"/>
  <c r="J4264" i="25"/>
  <c r="J4265" i="25"/>
  <c r="L4266" i="25"/>
  <c r="A4266" i="25" s="1"/>
  <c r="L4267" i="25"/>
  <c r="A4267" i="25" s="1"/>
  <c r="L4268" i="25"/>
  <c r="A4268" i="25" s="1"/>
  <c r="F4273" i="25"/>
  <c r="F4274" i="25"/>
  <c r="L4275" i="25"/>
  <c r="A4275" i="25" s="1"/>
  <c r="J4276" i="25"/>
  <c r="H4277" i="25"/>
  <c r="F4278" i="25"/>
  <c r="L4279" i="25"/>
  <c r="A4279" i="25" s="1"/>
  <c r="J4280" i="25"/>
  <c r="H4281" i="25"/>
  <c r="F4282" i="25"/>
  <c r="L4283" i="25"/>
  <c r="A4283" i="25" s="1"/>
  <c r="J4284" i="25"/>
  <c r="H4285" i="25"/>
  <c r="F4286" i="25"/>
  <c r="L4287" i="25"/>
  <c r="A4287" i="25" s="1"/>
  <c r="J4288" i="25"/>
  <c r="H4289" i="25"/>
  <c r="F4290" i="25"/>
  <c r="E4291" i="25"/>
  <c r="L4291" i="25"/>
  <c r="A4291" i="25" s="1"/>
  <c r="J4292" i="25"/>
  <c r="H4293" i="25"/>
  <c r="F4294" i="25"/>
  <c r="L4295" i="25"/>
  <c r="A4295" i="25" s="1"/>
  <c r="J4296" i="25"/>
  <c r="H4297" i="25"/>
  <c r="F4298" i="25"/>
  <c r="E4299" i="25"/>
  <c r="L4299" i="25"/>
  <c r="A4299" i="25" s="1"/>
  <c r="J4300" i="25"/>
  <c r="H4301" i="25"/>
  <c r="F4302" i="25"/>
  <c r="L4303" i="25"/>
  <c r="A4303" i="25" s="1"/>
  <c r="J4304" i="25"/>
  <c r="H4305" i="25"/>
  <c r="F4306" i="25"/>
  <c r="L4307" i="25"/>
  <c r="A4307" i="25" s="1"/>
  <c r="J4308" i="25"/>
  <c r="H4309" i="25"/>
  <c r="F4310" i="25"/>
  <c r="L4311" i="25"/>
  <c r="A4311" i="25" s="1"/>
  <c r="J4312" i="25"/>
  <c r="H4313" i="25"/>
  <c r="F4314" i="25"/>
  <c r="L4315" i="25"/>
  <c r="A4315" i="25" s="1"/>
  <c r="J4316" i="25"/>
  <c r="H4317" i="25"/>
  <c r="F4318" i="25"/>
  <c r="L4319" i="25"/>
  <c r="A4319" i="25" s="1"/>
  <c r="J4320" i="25"/>
  <c r="H4321" i="25"/>
  <c r="F4322" i="25"/>
  <c r="L4323" i="25"/>
  <c r="A4323" i="25" s="1"/>
  <c r="J4324" i="25"/>
  <c r="H4325" i="25"/>
  <c r="F4326" i="25"/>
  <c r="E4327" i="25"/>
  <c r="L4327" i="25"/>
  <c r="A4327" i="25" s="1"/>
  <c r="J4328" i="25"/>
  <c r="H4329" i="25"/>
  <c r="F4330" i="25"/>
  <c r="L4331" i="25"/>
  <c r="A4331" i="25" s="1"/>
  <c r="J4332" i="25"/>
  <c r="H4333" i="25"/>
  <c r="F4334" i="25"/>
  <c r="L4335" i="25"/>
  <c r="A4335" i="25" s="1"/>
  <c r="J4336" i="25"/>
  <c r="H4337" i="25"/>
  <c r="F4338" i="25"/>
  <c r="E4339" i="25"/>
  <c r="L4339" i="25"/>
  <c r="A4339" i="25" s="1"/>
  <c r="J4340" i="25"/>
  <c r="H4341" i="25"/>
  <c r="F4342" i="25"/>
  <c r="L4343" i="25"/>
  <c r="A4343" i="25" s="1"/>
  <c r="J4344" i="25"/>
  <c r="H4345" i="25"/>
  <c r="F4346" i="25"/>
  <c r="L4347" i="25"/>
  <c r="A4347" i="25" s="1"/>
  <c r="J4348" i="25"/>
  <c r="H4349" i="25"/>
  <c r="F4350" i="25"/>
  <c r="L4351" i="25"/>
  <c r="A4351" i="25" s="1"/>
  <c r="J4352" i="25"/>
  <c r="H4353" i="25"/>
  <c r="F4354" i="25"/>
  <c r="E4355" i="25"/>
  <c r="L4355" i="25"/>
  <c r="A4355" i="25" s="1"/>
  <c r="J4356" i="25"/>
  <c r="H4357" i="25"/>
  <c r="F4358" i="25"/>
  <c r="E4359" i="25"/>
  <c r="L4359" i="25"/>
  <c r="A4359" i="25" s="1"/>
  <c r="J4360" i="25"/>
  <c r="H4361" i="25"/>
  <c r="F4362" i="25"/>
  <c r="E4363" i="25"/>
  <c r="L4363" i="25"/>
  <c r="A4363" i="25" s="1"/>
  <c r="J4364" i="25"/>
  <c r="H4365" i="25"/>
  <c r="F4366" i="25"/>
  <c r="L4367" i="25"/>
  <c r="A4367" i="25" s="1"/>
  <c r="J4368" i="25"/>
  <c r="H4369" i="25"/>
  <c r="F4370" i="25"/>
  <c r="L4371" i="25"/>
  <c r="A4371" i="25" s="1"/>
  <c r="J4372" i="25"/>
  <c r="H4373" i="25"/>
  <c r="F4374" i="25"/>
  <c r="L4375" i="25"/>
  <c r="A4375" i="25" s="1"/>
  <c r="J4376" i="25"/>
  <c r="H4377" i="25"/>
  <c r="F4378" i="25"/>
  <c r="E4379" i="25"/>
  <c r="L4379" i="25"/>
  <c r="A4379" i="25" s="1"/>
  <c r="J4380" i="25"/>
  <c r="H4381" i="25"/>
  <c r="F4382" i="25"/>
  <c r="L4383" i="25"/>
  <c r="A4383" i="25" s="1"/>
  <c r="J4384" i="25"/>
  <c r="H4385" i="25"/>
  <c r="F4386" i="25"/>
  <c r="L4387" i="25"/>
  <c r="A4387" i="25" s="1"/>
  <c r="J4388" i="25"/>
  <c r="H4389" i="25"/>
  <c r="F4390" i="25"/>
  <c r="L4391" i="25"/>
  <c r="A4391" i="25" s="1"/>
  <c r="J4392" i="25"/>
  <c r="H4393" i="25"/>
  <c r="F4394" i="25"/>
  <c r="E4395" i="25"/>
  <c r="L4395" i="25"/>
  <c r="A4395" i="25" s="1"/>
  <c r="J4396" i="25"/>
  <c r="H4397" i="25"/>
  <c r="F4398" i="25"/>
  <c r="E4399" i="25"/>
  <c r="L4399" i="25"/>
  <c r="A4399" i="25" s="1"/>
  <c r="J4400" i="25"/>
  <c r="H4401" i="25"/>
  <c r="F4402" i="25"/>
  <c r="L4403" i="25"/>
  <c r="A4403" i="25" s="1"/>
  <c r="J4404" i="25"/>
  <c r="H4405" i="25"/>
  <c r="F4406" i="25"/>
  <c r="L4407" i="25"/>
  <c r="A4407" i="25" s="1"/>
  <c r="J4408" i="25"/>
  <c r="H4409" i="25"/>
  <c r="F4410" i="25"/>
  <c r="L4411" i="25"/>
  <c r="A4411" i="25" s="1"/>
  <c r="J4412" i="25"/>
  <c r="H4413" i="25"/>
  <c r="F4414" i="25"/>
  <c r="L4415" i="25"/>
  <c r="A4415" i="25" s="1"/>
  <c r="J4416" i="25"/>
  <c r="H4417" i="25"/>
  <c r="F4418" i="25"/>
  <c r="L4419" i="25"/>
  <c r="A4419" i="25" s="1"/>
  <c r="J4420" i="25"/>
  <c r="H4421" i="25"/>
  <c r="F4422" i="25"/>
  <c r="L4423" i="25"/>
  <c r="A4423" i="25" s="1"/>
  <c r="J4424" i="25"/>
  <c r="H4425" i="25"/>
  <c r="F4426" i="25"/>
  <c r="E4427" i="25"/>
  <c r="L4427" i="25"/>
  <c r="A4427" i="25" s="1"/>
  <c r="J4428" i="25"/>
  <c r="H4429" i="25"/>
  <c r="F4430" i="25"/>
  <c r="E4431" i="25"/>
  <c r="L4431" i="25"/>
  <c r="A4431" i="25" s="1"/>
  <c r="J4432" i="25"/>
  <c r="H4433" i="25"/>
  <c r="F4434" i="25"/>
  <c r="L4435" i="25"/>
  <c r="A4435" i="25" s="1"/>
  <c r="J4436" i="25"/>
  <c r="H4437" i="25"/>
  <c r="F4438" i="25"/>
  <c r="L4439" i="25"/>
  <c r="A4439" i="25" s="1"/>
  <c r="J4440" i="25"/>
  <c r="H4441" i="25"/>
  <c r="F4442" i="25"/>
  <c r="L4443" i="25"/>
  <c r="A4443" i="25" s="1"/>
  <c r="J4444" i="25"/>
  <c r="H4445" i="25"/>
  <c r="F4446" i="25"/>
  <c r="J4447" i="25"/>
  <c r="H4448" i="25"/>
  <c r="F4449" i="25"/>
  <c r="E4450" i="25"/>
  <c r="L4450" i="25"/>
  <c r="A4450" i="25" s="1"/>
  <c r="F4452" i="25"/>
  <c r="E4453" i="25"/>
  <c r="L4453" i="25"/>
  <c r="A4453" i="25" s="1"/>
  <c r="J4454" i="25"/>
  <c r="H4455" i="25"/>
  <c r="F4456" i="25"/>
  <c r="L4457" i="25"/>
  <c r="A4457" i="25" s="1"/>
  <c r="J4458" i="25"/>
  <c r="H4459" i="25"/>
  <c r="F4460" i="25"/>
  <c r="L4461" i="25"/>
  <c r="A4461" i="25" s="1"/>
  <c r="J4462" i="25"/>
  <c r="H4463" i="25"/>
  <c r="F4464" i="25"/>
  <c r="L4465" i="25"/>
  <c r="A4465" i="25" s="1"/>
  <c r="J4466" i="25"/>
  <c r="H4467" i="25"/>
  <c r="F4468" i="25"/>
  <c r="E4469" i="25"/>
  <c r="L4469" i="25"/>
  <c r="A4469" i="25" s="1"/>
  <c r="J4470" i="25"/>
  <c r="H4471" i="25"/>
  <c r="F4472" i="25"/>
  <c r="E4473" i="25"/>
  <c r="L4473" i="25"/>
  <c r="A4473" i="25" s="1"/>
  <c r="J4474" i="25"/>
  <c r="H4475" i="25"/>
  <c r="F4476" i="25"/>
  <c r="L4477" i="25"/>
  <c r="A4477" i="25" s="1"/>
  <c r="J4478" i="25"/>
  <c r="H4479" i="25"/>
  <c r="F4480" i="25"/>
  <c r="L4481" i="25"/>
  <c r="A4481" i="25" s="1"/>
  <c r="J4482" i="25"/>
  <c r="H4483" i="25"/>
  <c r="F4484" i="25"/>
  <c r="J3944" i="25"/>
  <c r="L3987" i="25"/>
  <c r="A3987" i="25" s="1"/>
  <c r="H4022" i="25"/>
  <c r="H4038" i="25"/>
  <c r="H4055" i="25"/>
  <c r="F4071" i="25"/>
  <c r="J4083" i="25"/>
  <c r="H4096" i="25"/>
  <c r="H4105" i="25"/>
  <c r="L4111" i="25"/>
  <c r="A4111" i="25" s="1"/>
  <c r="F4118" i="25"/>
  <c r="H4124" i="25"/>
  <c r="J4128" i="25"/>
  <c r="L4132" i="25"/>
  <c r="A4132" i="25" s="1"/>
  <c r="F4137" i="25"/>
  <c r="H4141" i="25"/>
  <c r="J4145" i="25"/>
  <c r="E4150" i="25"/>
  <c r="F4154" i="25"/>
  <c r="H4158" i="25"/>
  <c r="L4162" i="25"/>
  <c r="A4162" i="25" s="1"/>
  <c r="H4170" i="25"/>
  <c r="J4173" i="25"/>
  <c r="L4176" i="25"/>
  <c r="A4176" i="25" s="1"/>
  <c r="E4180" i="25"/>
  <c r="F4183" i="25"/>
  <c r="H4186" i="25"/>
  <c r="J4189" i="25"/>
  <c r="K4189" i="25" s="1"/>
  <c r="L4192" i="25"/>
  <c r="A4192" i="25" s="1"/>
  <c r="F4199" i="25"/>
  <c r="H4202" i="25"/>
  <c r="J4205" i="25"/>
  <c r="L4208" i="25"/>
  <c r="A4208" i="25" s="1"/>
  <c r="F4215" i="25"/>
  <c r="H4218" i="25"/>
  <c r="J4221" i="25"/>
  <c r="L4224" i="25"/>
  <c r="A4224" i="25" s="1"/>
  <c r="J4235" i="25"/>
  <c r="F4237" i="25"/>
  <c r="L4238" i="25"/>
  <c r="A4238" i="25" s="1"/>
  <c r="H4240" i="25"/>
  <c r="J4243" i="25"/>
  <c r="F4245" i="25"/>
  <c r="L4246" i="25"/>
  <c r="A4246" i="25" s="1"/>
  <c r="H4248" i="25"/>
  <c r="E4250" i="25"/>
  <c r="J4251" i="25"/>
  <c r="F4253" i="25"/>
  <c r="F4254" i="25"/>
  <c r="F4255" i="25"/>
  <c r="H4256" i="25"/>
  <c r="H4257" i="25"/>
  <c r="H4258" i="25"/>
  <c r="J4259" i="25"/>
  <c r="J4260" i="25"/>
  <c r="J4261" i="25"/>
  <c r="L4262" i="25"/>
  <c r="A4262" i="25" s="1"/>
  <c r="L4263" i="25"/>
  <c r="A4263" i="25" s="1"/>
  <c r="L4264" i="25"/>
  <c r="A4264" i="25" s="1"/>
  <c r="F4269" i="25"/>
  <c r="F4270" i="25"/>
  <c r="F4271" i="25"/>
  <c r="H4272" i="25"/>
  <c r="H4273" i="25"/>
  <c r="H4274" i="25"/>
  <c r="F4275" i="25"/>
  <c r="L4276" i="25"/>
  <c r="A4276" i="25" s="1"/>
  <c r="J4277" i="25"/>
  <c r="H4278" i="25"/>
  <c r="F4279" i="25"/>
  <c r="L4280" i="25"/>
  <c r="A4280" i="25" s="1"/>
  <c r="J4281" i="25"/>
  <c r="H4282" i="25"/>
  <c r="F4283" i="25"/>
  <c r="L4284" i="25"/>
  <c r="A4284" i="25" s="1"/>
  <c r="J4285" i="25"/>
  <c r="H4286" i="25"/>
  <c r="F4287" i="25"/>
  <c r="L4288" i="25"/>
  <c r="A4288" i="25" s="1"/>
  <c r="J4289" i="25"/>
  <c r="H4290" i="25"/>
  <c r="F4291" i="25"/>
  <c r="L4292" i="25"/>
  <c r="A4292" i="25" s="1"/>
  <c r="J4293" i="25"/>
  <c r="H4294" i="25"/>
  <c r="F4295" i="25"/>
  <c r="L4296" i="25"/>
  <c r="A4296" i="25" s="1"/>
  <c r="J4297" i="25"/>
  <c r="H4298" i="25"/>
  <c r="F4299" i="25"/>
  <c r="E4300" i="25"/>
  <c r="L4300" i="25"/>
  <c r="A4300" i="25" s="1"/>
  <c r="J4301" i="25"/>
  <c r="H4302" i="25"/>
  <c r="F4303" i="25"/>
  <c r="L4304" i="25"/>
  <c r="A4304" i="25" s="1"/>
  <c r="J4305" i="25"/>
  <c r="H4306" i="25"/>
  <c r="F4307" i="25"/>
  <c r="L4308" i="25"/>
  <c r="A4308" i="25" s="1"/>
  <c r="J4309" i="25"/>
  <c r="H4310" i="25"/>
  <c r="F4311" i="25"/>
  <c r="E4312" i="25"/>
  <c r="L4312" i="25"/>
  <c r="A4312" i="25" s="1"/>
  <c r="J4313" i="25"/>
  <c r="H4314" i="25"/>
  <c r="F4315" i="25"/>
  <c r="L4316" i="25"/>
  <c r="A4316" i="25" s="1"/>
  <c r="J4317" i="25"/>
  <c r="H4318" i="25"/>
  <c r="F4319" i="25"/>
  <c r="L4320" i="25"/>
  <c r="A4320" i="25" s="1"/>
  <c r="J4321" i="25"/>
  <c r="H4322" i="25"/>
  <c r="F4323" i="25"/>
  <c r="E4324" i="25"/>
  <c r="L4324" i="25"/>
  <c r="A4324" i="25" s="1"/>
  <c r="J4325" i="25"/>
  <c r="H4326" i="25"/>
  <c r="F4327" i="25"/>
  <c r="L4328" i="25"/>
  <c r="A4328" i="25" s="1"/>
  <c r="J4329" i="25"/>
  <c r="H4330" i="25"/>
  <c r="F4331" i="25"/>
  <c r="L4332" i="25"/>
  <c r="A4332" i="25" s="1"/>
  <c r="J4333" i="25"/>
  <c r="H4334" i="25"/>
  <c r="F4335" i="25"/>
  <c r="L4336" i="25"/>
  <c r="A4336" i="25" s="1"/>
  <c r="J4337" i="25"/>
  <c r="H4338" i="25"/>
  <c r="F4339" i="25"/>
  <c r="E4340" i="25"/>
  <c r="L4340" i="25"/>
  <c r="A4340" i="25" s="1"/>
  <c r="J4341" i="25"/>
  <c r="H4342" i="25"/>
  <c r="F4343" i="25"/>
  <c r="L4344" i="25"/>
  <c r="A4344" i="25" s="1"/>
  <c r="J4345" i="25"/>
  <c r="H4346" i="25"/>
  <c r="F4347" i="25"/>
  <c r="L4348" i="25"/>
  <c r="A4348" i="25" s="1"/>
  <c r="J4349" i="25"/>
  <c r="H4350" i="25"/>
  <c r="F4351" i="25"/>
  <c r="L4352" i="25"/>
  <c r="A4352" i="25" s="1"/>
  <c r="J4353" i="25"/>
  <c r="H4354" i="25"/>
  <c r="F4355" i="25"/>
  <c r="E4356" i="25"/>
  <c r="L4356" i="25"/>
  <c r="A4356" i="25" s="1"/>
  <c r="J4357" i="25"/>
  <c r="H4358" i="25"/>
  <c r="F4359" i="25"/>
  <c r="E4360" i="25"/>
  <c r="L4360" i="25"/>
  <c r="A4360" i="25" s="1"/>
  <c r="J4361" i="25"/>
  <c r="H4362" i="25"/>
  <c r="F4363" i="25"/>
  <c r="E4364" i="25"/>
  <c r="L4364" i="25"/>
  <c r="A4364" i="25" s="1"/>
  <c r="J4365" i="25"/>
  <c r="H4366" i="25"/>
  <c r="F4367" i="25"/>
  <c r="L4368" i="25"/>
  <c r="A4368" i="25" s="1"/>
  <c r="J4369" i="25"/>
  <c r="H4370" i="25"/>
  <c r="F4371" i="25"/>
  <c r="L4372" i="25"/>
  <c r="A4372" i="25" s="1"/>
  <c r="J4373" i="25"/>
  <c r="H4374" i="25"/>
  <c r="F4375" i="25"/>
  <c r="E4376" i="25"/>
  <c r="L4376" i="25"/>
  <c r="A4376" i="25" s="1"/>
  <c r="J4377" i="25"/>
  <c r="H4378" i="25"/>
  <c r="F4379" i="25"/>
  <c r="E4380" i="25"/>
  <c r="L4380" i="25"/>
  <c r="A4380" i="25" s="1"/>
  <c r="J4381" i="25"/>
  <c r="H4382" i="25"/>
  <c r="F4383" i="25"/>
  <c r="L4384" i="25"/>
  <c r="A4384" i="25" s="1"/>
  <c r="J4385" i="25"/>
  <c r="H4386" i="25"/>
  <c r="F4387" i="25"/>
  <c r="L4388" i="25"/>
  <c r="A4388" i="25" s="1"/>
  <c r="J4389" i="25"/>
  <c r="H4390" i="25"/>
  <c r="F4391" i="25"/>
  <c r="L4392" i="25"/>
  <c r="A4392" i="25" s="1"/>
  <c r="J4393" i="25"/>
  <c r="H4394" i="25"/>
  <c r="F4395" i="25"/>
  <c r="E4396" i="25"/>
  <c r="L4396" i="25"/>
  <c r="A4396" i="25" s="1"/>
  <c r="J4397" i="25"/>
  <c r="H4398" i="25"/>
  <c r="F4399" i="25"/>
  <c r="E4400" i="25"/>
  <c r="L4400" i="25"/>
  <c r="A4400" i="25" s="1"/>
  <c r="J4401" i="25"/>
  <c r="H4402" i="25"/>
  <c r="F4403" i="25"/>
  <c r="L4404" i="25"/>
  <c r="A4404" i="25" s="1"/>
  <c r="J4405" i="25"/>
  <c r="H4406" i="25"/>
  <c r="F4407" i="25"/>
  <c r="L4408" i="25"/>
  <c r="A4408" i="25" s="1"/>
  <c r="J4409" i="25"/>
  <c r="H4410" i="25"/>
  <c r="F4411" i="25"/>
  <c r="L4412" i="25"/>
  <c r="A4412" i="25" s="1"/>
  <c r="J4413" i="25"/>
  <c r="H4414" i="25"/>
  <c r="F4415" i="25"/>
  <c r="L4416" i="25"/>
  <c r="A4416" i="25" s="1"/>
  <c r="J4417" i="25"/>
  <c r="H4418" i="25"/>
  <c r="F4419" i="25"/>
  <c r="L4420" i="25"/>
  <c r="A4420" i="25" s="1"/>
  <c r="J4421" i="25"/>
  <c r="H4422" i="25"/>
  <c r="F4423" i="25"/>
  <c r="L4424" i="25"/>
  <c r="A4424" i="25" s="1"/>
  <c r="J4425" i="25"/>
  <c r="H4426" i="25"/>
  <c r="F4427" i="25"/>
  <c r="E4428" i="25"/>
  <c r="L4428" i="25"/>
  <c r="A4428" i="25" s="1"/>
  <c r="J4429" i="25"/>
  <c r="H4430" i="25"/>
  <c r="F4431" i="25"/>
  <c r="L4432" i="25"/>
  <c r="A4432" i="25" s="1"/>
  <c r="J4433" i="25"/>
  <c r="H4434" i="25"/>
  <c r="F4435" i="25"/>
  <c r="E4436" i="25"/>
  <c r="L4436" i="25"/>
  <c r="A4436" i="25" s="1"/>
  <c r="J4437" i="25"/>
  <c r="H4438" i="25"/>
  <c r="F4439" i="25"/>
  <c r="L4440" i="25"/>
  <c r="A4440" i="25" s="1"/>
  <c r="J4441" i="25"/>
  <c r="H4442" i="25"/>
  <c r="F4443" i="25"/>
  <c r="L4444" i="25"/>
  <c r="A4444" i="25" s="1"/>
  <c r="J4445" i="25"/>
  <c r="H4446" i="25"/>
  <c r="F4447" i="25"/>
  <c r="L4447" i="25"/>
  <c r="A4447" i="25" s="1"/>
  <c r="J4448" i="25"/>
  <c r="H4449" i="25"/>
  <c r="F4450" i="25"/>
  <c r="G4450" i="25" s="1"/>
  <c r="J4451" i="25"/>
  <c r="H4452" i="25"/>
  <c r="F4453" i="25"/>
  <c r="L4454" i="25"/>
  <c r="A4454" i="25" s="1"/>
  <c r="J4455" i="25"/>
  <c r="H4456" i="25"/>
  <c r="F4457" i="25"/>
  <c r="L4458" i="25"/>
  <c r="A4458" i="25" s="1"/>
  <c r="J4459" i="25"/>
  <c r="H4460" i="25"/>
  <c r="F4461" i="25"/>
  <c r="L4462" i="25"/>
  <c r="A4462" i="25" s="1"/>
  <c r="J4463" i="25"/>
  <c r="H4464" i="25"/>
  <c r="F4465" i="25"/>
  <c r="L4466" i="25"/>
  <c r="A4466" i="25" s="1"/>
  <c r="J4467" i="25"/>
  <c r="H4468" i="25"/>
  <c r="F4469" i="25"/>
  <c r="L4470" i="25"/>
  <c r="A4470" i="25" s="1"/>
  <c r="J4471" i="25"/>
  <c r="H4472" i="25"/>
  <c r="F4473" i="25"/>
  <c r="E4474" i="25"/>
  <c r="L4474" i="25"/>
  <c r="A4474" i="25" s="1"/>
  <c r="J4475" i="25"/>
  <c r="H4476" i="25"/>
  <c r="F4477" i="25"/>
  <c r="L4478" i="25"/>
  <c r="A4478" i="25" s="1"/>
  <c r="J4479" i="25"/>
  <c r="H4480" i="25"/>
  <c r="F4481" i="25"/>
  <c r="L4482" i="25"/>
  <c r="A4482" i="25" s="1"/>
  <c r="J4483" i="25"/>
  <c r="H4484" i="25"/>
  <c r="F4485" i="25"/>
  <c r="J4011" i="25"/>
  <c r="L4025" i="25"/>
  <c r="A4025" i="25" s="1"/>
  <c r="J4042" i="25"/>
  <c r="L4059" i="25"/>
  <c r="A4059" i="25" s="1"/>
  <c r="L4086" i="25"/>
  <c r="A4086" i="25" s="1"/>
  <c r="J4099" i="25"/>
  <c r="E4107" i="25"/>
  <c r="H4113" i="25"/>
  <c r="L4119" i="25"/>
  <c r="A4119" i="25" s="1"/>
  <c r="H4125" i="25"/>
  <c r="J4129" i="25"/>
  <c r="E4134" i="25"/>
  <c r="F4138" i="25"/>
  <c r="H4142" i="25"/>
  <c r="L4146" i="25"/>
  <c r="A4146" i="25" s="1"/>
  <c r="E4151" i="25"/>
  <c r="F4155" i="25"/>
  <c r="J4159" i="25"/>
  <c r="L4163" i="25"/>
  <c r="A4163" i="25" s="1"/>
  <c r="F4171" i="25"/>
  <c r="H4174" i="25"/>
  <c r="J4177" i="25"/>
  <c r="L4180" i="25"/>
  <c r="A4180" i="25" s="1"/>
  <c r="F4187" i="25"/>
  <c r="H4190" i="25"/>
  <c r="J4193" i="25"/>
  <c r="L4196" i="25"/>
  <c r="A4196" i="25" s="1"/>
  <c r="F4203" i="25"/>
  <c r="H4206" i="25"/>
  <c r="J4209" i="25"/>
  <c r="L4212" i="25"/>
  <c r="A4212" i="25" s="1"/>
  <c r="F4219" i="25"/>
  <c r="H4222" i="25"/>
  <c r="J4225" i="25"/>
  <c r="L4228" i="25"/>
  <c r="A4228" i="25" s="1"/>
  <c r="F4231" i="25"/>
  <c r="J4232" i="25"/>
  <c r="F4234" i="25"/>
  <c r="L4235" i="25"/>
  <c r="A4235" i="25" s="1"/>
  <c r="H4237" i="25"/>
  <c r="E4239" i="25"/>
  <c r="J4240" i="25"/>
  <c r="F4242" i="25"/>
  <c r="L4243" i="25"/>
  <c r="A4243" i="25" s="1"/>
  <c r="H4245" i="25"/>
  <c r="J4248" i="25"/>
  <c r="F4250" i="25"/>
  <c r="G4250" i="25" s="1"/>
  <c r="L4251" i="25"/>
  <c r="A4251" i="25" s="1"/>
  <c r="H4253" i="25"/>
  <c r="H4254" i="25"/>
  <c r="J4255" i="25"/>
  <c r="J4256" i="25"/>
  <c r="J4257" i="25"/>
  <c r="L4258" i="25"/>
  <c r="A4258" i="25" s="1"/>
  <c r="L4259" i="25"/>
  <c r="A4259" i="25" s="1"/>
  <c r="L4260" i="25"/>
  <c r="A4260" i="25" s="1"/>
  <c r="F4265" i="25"/>
  <c r="F4266" i="25"/>
  <c r="F4267" i="25"/>
  <c r="H4268" i="25"/>
  <c r="H4269" i="25"/>
  <c r="H4270" i="25"/>
  <c r="J4271" i="25"/>
  <c r="J4272" i="25"/>
  <c r="J4273" i="25"/>
  <c r="J4274" i="25"/>
  <c r="H4275" i="25"/>
  <c r="F4276" i="25"/>
  <c r="L4277" i="25"/>
  <c r="A4277" i="25" s="1"/>
  <c r="J4278" i="25"/>
  <c r="H4279" i="25"/>
  <c r="F4280" i="25"/>
  <c r="L4281" i="25"/>
  <c r="A4281" i="25" s="1"/>
  <c r="J4282" i="25"/>
  <c r="H4283" i="25"/>
  <c r="F4284" i="25"/>
  <c r="L4285" i="25"/>
  <c r="A4285" i="25" s="1"/>
  <c r="J4286" i="25"/>
  <c r="H4287" i="25"/>
  <c r="F4288" i="25"/>
  <c r="L4289" i="25"/>
  <c r="A4289" i="25" s="1"/>
  <c r="J4290" i="25"/>
  <c r="H4291" i="25"/>
  <c r="F4292" i="25"/>
  <c r="L4293" i="25"/>
  <c r="A4293" i="25" s="1"/>
  <c r="J4294" i="25"/>
  <c r="H4295" i="25"/>
  <c r="F4296" i="25"/>
  <c r="L4297" i="25"/>
  <c r="A4297" i="25" s="1"/>
  <c r="J4298" i="25"/>
  <c r="H4299" i="25"/>
  <c r="F4300" i="25"/>
  <c r="G4300" i="25" s="1"/>
  <c r="L4301" i="25"/>
  <c r="A4301" i="25" s="1"/>
  <c r="J4302" i="25"/>
  <c r="H4303" i="25"/>
  <c r="F4304" i="25"/>
  <c r="L4305" i="25"/>
  <c r="A4305" i="25" s="1"/>
  <c r="J4306" i="25"/>
  <c r="H4307" i="25"/>
  <c r="F4308" i="25"/>
  <c r="L4309" i="25"/>
  <c r="A4309" i="25" s="1"/>
  <c r="J4310" i="25"/>
  <c r="H4311" i="25"/>
  <c r="F4312" i="25"/>
  <c r="E4313" i="25"/>
  <c r="L4313" i="25"/>
  <c r="A4313" i="25" s="1"/>
  <c r="J4314" i="25"/>
  <c r="H4315" i="25"/>
  <c r="F4316" i="25"/>
  <c r="L4317" i="25"/>
  <c r="A4317" i="25" s="1"/>
  <c r="J4318" i="25"/>
  <c r="H4319" i="25"/>
  <c r="F4320" i="25"/>
  <c r="L4321" i="25"/>
  <c r="A4321" i="25" s="1"/>
  <c r="J4322" i="25"/>
  <c r="H4323" i="25"/>
  <c r="F4324" i="25"/>
  <c r="E4325" i="25"/>
  <c r="L4325" i="25"/>
  <c r="A4325" i="25" s="1"/>
  <c r="J4326" i="25"/>
  <c r="H4327" i="25"/>
  <c r="F4328" i="25"/>
  <c r="L4329" i="25"/>
  <c r="A4329" i="25" s="1"/>
  <c r="J4330" i="25"/>
  <c r="H4331" i="25"/>
  <c r="F4332" i="25"/>
  <c r="E4333" i="25"/>
  <c r="L4333" i="25"/>
  <c r="A4333" i="25" s="1"/>
  <c r="J4334" i="25"/>
  <c r="H4335" i="25"/>
  <c r="F4336" i="25"/>
  <c r="L4337" i="25"/>
  <c r="A4337" i="25" s="1"/>
  <c r="J4338" i="25"/>
  <c r="H4339" i="25"/>
  <c r="F4340" i="25"/>
  <c r="E4341" i="25"/>
  <c r="L4341" i="25"/>
  <c r="A4341" i="25" s="1"/>
  <c r="J4342" i="25"/>
  <c r="H4343" i="25"/>
  <c r="F4344" i="25"/>
  <c r="L4345" i="25"/>
  <c r="A4345" i="25" s="1"/>
  <c r="J4346" i="25"/>
  <c r="H4347" i="25"/>
  <c r="F4348" i="25"/>
  <c r="L4349" i="25"/>
  <c r="A4349" i="25" s="1"/>
  <c r="J4350" i="25"/>
  <c r="H4351" i="25"/>
  <c r="F4352" i="25"/>
  <c r="L4353" i="25"/>
  <c r="A4353" i="25" s="1"/>
  <c r="J4354" i="25"/>
  <c r="H4355" i="25"/>
  <c r="F4356" i="25"/>
  <c r="E4357" i="25"/>
  <c r="L4357" i="25"/>
  <c r="A4357" i="25" s="1"/>
  <c r="J4358" i="25"/>
  <c r="H4359" i="25"/>
  <c r="F4360" i="25"/>
  <c r="E4361" i="25"/>
  <c r="L4361" i="25"/>
  <c r="A4361" i="25" s="1"/>
  <c r="J4362" i="25"/>
  <c r="H4363" i="25"/>
  <c r="F4364" i="25"/>
  <c r="E4365" i="25"/>
  <c r="L4365" i="25"/>
  <c r="A4365" i="25" s="1"/>
  <c r="J4366" i="25"/>
  <c r="H4367" i="25"/>
  <c r="F4368" i="25"/>
  <c r="L4369" i="25"/>
  <c r="A4369" i="25" s="1"/>
  <c r="J4370" i="25"/>
  <c r="H4371" i="25"/>
  <c r="F4372" i="25"/>
  <c r="L4373" i="25"/>
  <c r="A4373" i="25" s="1"/>
  <c r="J4374" i="25"/>
  <c r="H4375" i="25"/>
  <c r="F4376" i="25"/>
  <c r="E4377" i="25"/>
  <c r="L4377" i="25"/>
  <c r="A4377" i="25" s="1"/>
  <c r="J4378" i="25"/>
  <c r="H4379" i="25"/>
  <c r="F4380" i="25"/>
  <c r="E4381" i="25"/>
  <c r="L4381" i="25"/>
  <c r="A4381" i="25" s="1"/>
  <c r="J4382" i="25"/>
  <c r="H4383" i="25"/>
  <c r="F4384" i="25"/>
  <c r="L4385" i="25"/>
  <c r="A4385" i="25" s="1"/>
  <c r="J4386" i="25"/>
  <c r="H4387" i="25"/>
  <c r="F4388" i="25"/>
  <c r="L4389" i="25"/>
  <c r="A4389" i="25" s="1"/>
  <c r="J4390" i="25"/>
  <c r="H4391" i="25"/>
  <c r="F4392" i="25"/>
  <c r="E4393" i="25"/>
  <c r="L4393" i="25"/>
  <c r="A4393" i="25" s="1"/>
  <c r="J4394" i="25"/>
  <c r="H4395" i="25"/>
  <c r="F4396" i="25"/>
  <c r="E4397" i="25"/>
  <c r="L4397" i="25"/>
  <c r="A4397" i="25" s="1"/>
  <c r="J4398" i="25"/>
  <c r="H4399" i="25"/>
  <c r="F4400" i="25"/>
  <c r="E4401" i="25"/>
  <c r="L4401" i="25"/>
  <c r="A4401" i="25" s="1"/>
  <c r="J4402" i="25"/>
  <c r="H4403" i="25"/>
  <c r="F4404" i="25"/>
  <c r="L4405" i="25"/>
  <c r="A4405" i="25" s="1"/>
  <c r="J4406" i="25"/>
  <c r="H4407" i="25"/>
  <c r="F4408" i="25"/>
  <c r="L4409" i="25"/>
  <c r="A4409" i="25" s="1"/>
  <c r="J4410" i="25"/>
  <c r="H4411" i="25"/>
  <c r="F4412" i="25"/>
  <c r="L4413" i="25"/>
  <c r="A4413" i="25" s="1"/>
  <c r="J4414" i="25"/>
  <c r="H4415" i="25"/>
  <c r="F4416" i="25"/>
  <c r="E4417" i="25"/>
  <c r="L4417" i="25"/>
  <c r="A4417" i="25" s="1"/>
  <c r="J4418" i="25"/>
  <c r="H4419" i="25"/>
  <c r="F4420" i="25"/>
  <c r="L4421" i="25"/>
  <c r="A4421" i="25" s="1"/>
  <c r="J4422" i="25"/>
  <c r="H4423" i="25"/>
  <c r="F4424" i="25"/>
  <c r="E4425" i="25"/>
  <c r="L4425" i="25"/>
  <c r="A4425" i="25" s="1"/>
  <c r="J4426" i="25"/>
  <c r="H4427" i="25"/>
  <c r="F4428" i="25"/>
  <c r="E4429" i="25"/>
  <c r="L4429" i="25"/>
  <c r="A4429" i="25" s="1"/>
  <c r="J4430" i="25"/>
  <c r="H4431" i="25"/>
  <c r="F4432" i="25"/>
  <c r="L4433" i="25"/>
  <c r="A4433" i="25" s="1"/>
  <c r="J4434" i="25"/>
  <c r="H4435" i="25"/>
  <c r="F4436" i="25"/>
  <c r="L4437" i="25"/>
  <c r="A4437" i="25" s="1"/>
  <c r="J4438" i="25"/>
  <c r="H4439" i="25"/>
  <c r="F4440" i="25"/>
  <c r="L4441" i="25"/>
  <c r="A4441" i="25" s="1"/>
  <c r="J4442" i="25"/>
  <c r="H4443" i="25"/>
  <c r="F4444" i="25"/>
  <c r="L4445" i="25"/>
  <c r="A4445" i="25" s="1"/>
  <c r="J4446" i="25"/>
  <c r="H4447" i="25"/>
  <c r="L4448" i="25"/>
  <c r="A4448" i="25" s="1"/>
  <c r="J4449" i="25"/>
  <c r="H4450" i="25"/>
  <c r="F4451" i="25"/>
  <c r="L4451" i="25"/>
  <c r="A4451" i="25" s="1"/>
  <c r="J4452" i="25"/>
  <c r="H4453" i="25"/>
  <c r="F4454" i="25"/>
  <c r="L4455" i="25"/>
  <c r="A4455" i="25" s="1"/>
  <c r="J4456" i="25"/>
  <c r="H4457" i="25"/>
  <c r="F4458" i="25"/>
  <c r="L4459" i="25"/>
  <c r="A4459" i="25" s="1"/>
  <c r="J4460" i="25"/>
  <c r="H4461" i="25"/>
  <c r="F4462" i="25"/>
  <c r="E4463" i="25"/>
  <c r="L4463" i="25"/>
  <c r="A4463" i="25" s="1"/>
  <c r="J4464" i="25"/>
  <c r="H4465" i="25"/>
  <c r="F4466" i="25"/>
  <c r="L4467" i="25"/>
  <c r="A4467" i="25" s="1"/>
  <c r="J4468" i="25"/>
  <c r="H4469" i="25"/>
  <c r="F4470" i="25"/>
  <c r="L4471" i="25"/>
  <c r="A4471" i="25" s="1"/>
  <c r="J4472" i="25"/>
  <c r="H4473" i="25"/>
  <c r="F4474" i="25"/>
  <c r="L4475" i="25"/>
  <c r="A4475" i="25" s="1"/>
  <c r="J4476" i="25"/>
  <c r="H4477" i="25"/>
  <c r="F4478" i="25"/>
  <c r="L4479" i="25"/>
  <c r="A4479" i="25" s="1"/>
  <c r="J4480" i="25"/>
  <c r="H4481" i="25"/>
  <c r="F4482" i="25"/>
  <c r="L4483" i="25"/>
  <c r="A4483" i="25" s="1"/>
  <c r="J4484" i="25"/>
  <c r="H4485" i="25"/>
  <c r="F3972" i="25"/>
  <c r="G3972" i="25" s="1"/>
  <c r="E4047" i="25"/>
  <c r="F4102" i="25"/>
  <c r="H4126" i="25"/>
  <c r="J4143" i="25"/>
  <c r="J4160" i="25"/>
  <c r="F4175" i="25"/>
  <c r="L4200" i="25"/>
  <c r="A4200" i="25" s="1"/>
  <c r="J4213" i="25"/>
  <c r="H4226" i="25"/>
  <c r="L4234" i="25"/>
  <c r="A4234" i="25" s="1"/>
  <c r="F4241" i="25"/>
  <c r="J4247" i="25"/>
  <c r="J4253" i="25"/>
  <c r="F4262" i="25"/>
  <c r="H4266" i="25"/>
  <c r="L4270" i="25"/>
  <c r="A4270" i="25" s="1"/>
  <c r="L4274" i="25"/>
  <c r="A4274" i="25" s="1"/>
  <c r="F4281" i="25"/>
  <c r="H4284" i="25"/>
  <c r="J4287" i="25"/>
  <c r="L4290" i="25"/>
  <c r="A4290" i="25" s="1"/>
  <c r="E4294" i="25"/>
  <c r="F4297" i="25"/>
  <c r="H4300" i="25"/>
  <c r="J4303" i="25"/>
  <c r="L4306" i="25"/>
  <c r="A4306" i="25" s="1"/>
  <c r="F4313" i="25"/>
  <c r="H4316" i="25"/>
  <c r="J4319" i="25"/>
  <c r="L4322" i="25"/>
  <c r="A4322" i="25" s="1"/>
  <c r="E4326" i="25"/>
  <c r="F4329" i="25"/>
  <c r="H4332" i="25"/>
  <c r="J4335" i="25"/>
  <c r="L4338" i="25"/>
  <c r="A4338" i="25" s="1"/>
  <c r="F4345" i="25"/>
  <c r="H4348" i="25"/>
  <c r="J4351" i="25"/>
  <c r="L4354" i="25"/>
  <c r="A4354" i="25" s="1"/>
  <c r="E4358" i="25"/>
  <c r="F4361" i="25"/>
  <c r="H4364" i="25"/>
  <c r="J4367" i="25"/>
  <c r="L4370" i="25"/>
  <c r="A4370" i="25" s="1"/>
  <c r="F4377" i="25"/>
  <c r="G4377" i="25" s="1"/>
  <c r="H4380" i="25"/>
  <c r="J4383" i="25"/>
  <c r="L4386" i="25"/>
  <c r="A4386" i="25" s="1"/>
  <c r="F4393" i="25"/>
  <c r="H4396" i="25"/>
  <c r="I4396" i="25" s="1"/>
  <c r="J4399" i="25"/>
  <c r="L4402" i="25"/>
  <c r="A4402" i="25" s="1"/>
  <c r="E4406" i="25"/>
  <c r="F4409" i="25"/>
  <c r="H4412" i="25"/>
  <c r="J4415" i="25"/>
  <c r="L4418" i="25"/>
  <c r="A4418" i="25" s="1"/>
  <c r="F4425" i="25"/>
  <c r="H4428" i="25"/>
  <c r="J4431" i="25"/>
  <c r="L4434" i="25"/>
  <c r="A4434" i="25" s="1"/>
  <c r="F4441" i="25"/>
  <c r="H4444" i="25"/>
  <c r="J4450" i="25"/>
  <c r="J4453" i="25"/>
  <c r="L4456" i="25"/>
  <c r="A4456" i="25" s="1"/>
  <c r="F4463" i="25"/>
  <c r="H4466" i="25"/>
  <c r="J4469" i="25"/>
  <c r="L4472" i="25"/>
  <c r="A4472" i="25" s="1"/>
  <c r="F4479" i="25"/>
  <c r="H4482" i="25"/>
  <c r="J4485" i="25"/>
  <c r="H4486" i="25"/>
  <c r="F4487" i="25"/>
  <c r="E4488" i="25"/>
  <c r="L4488" i="25"/>
  <c r="A4488" i="25" s="1"/>
  <c r="J4489" i="25"/>
  <c r="H4490" i="25"/>
  <c r="F4491" i="25"/>
  <c r="J4492" i="25"/>
  <c r="H4493" i="25"/>
  <c r="J4494" i="25"/>
  <c r="H4495" i="25"/>
  <c r="E4496" i="25"/>
  <c r="J4496" i="25"/>
  <c r="H4497" i="25"/>
  <c r="J4498" i="25"/>
  <c r="H4499" i="25"/>
  <c r="E4500" i="25"/>
  <c r="J4500" i="25"/>
  <c r="H4501" i="25"/>
  <c r="J4502" i="25"/>
  <c r="H4503" i="25"/>
  <c r="J4504" i="25"/>
  <c r="H4505" i="25"/>
  <c r="J4506" i="25"/>
  <c r="H4507" i="25"/>
  <c r="J4508" i="25"/>
  <c r="H4509" i="25"/>
  <c r="E4510" i="25"/>
  <c r="J4510" i="25"/>
  <c r="H4511" i="25"/>
  <c r="E4512" i="25"/>
  <c r="J4512" i="25"/>
  <c r="H4513" i="25"/>
  <c r="E4514" i="25"/>
  <c r="J4514" i="25"/>
  <c r="H4515" i="25"/>
  <c r="E4516" i="25"/>
  <c r="J4516" i="25"/>
  <c r="H4517" i="25"/>
  <c r="F4518" i="25"/>
  <c r="L4519" i="25"/>
  <c r="A4519" i="25" s="1"/>
  <c r="J4520" i="25"/>
  <c r="H4521" i="25"/>
  <c r="F4522" i="25"/>
  <c r="L4523" i="25"/>
  <c r="A4523" i="25" s="1"/>
  <c r="J4524" i="25"/>
  <c r="H4525" i="25"/>
  <c r="F4526" i="25"/>
  <c r="L4527" i="25"/>
  <c r="A4527" i="25" s="1"/>
  <c r="J4528" i="25"/>
  <c r="H4529" i="25"/>
  <c r="F4530" i="25"/>
  <c r="E4531" i="25"/>
  <c r="L4531" i="25"/>
  <c r="A4531" i="25" s="1"/>
  <c r="J4532" i="25"/>
  <c r="H4533" i="25"/>
  <c r="F4534" i="25"/>
  <c r="L4535" i="25"/>
  <c r="A4535" i="25" s="1"/>
  <c r="J4536" i="25"/>
  <c r="H4537" i="25"/>
  <c r="F4538" i="25"/>
  <c r="L4538" i="25"/>
  <c r="A4538" i="25" s="1"/>
  <c r="J4539" i="25"/>
  <c r="H4540" i="25"/>
  <c r="F4541" i="25"/>
  <c r="E4542" i="25"/>
  <c r="L4542" i="25"/>
  <c r="A4542" i="25" s="1"/>
  <c r="J4543" i="25"/>
  <c r="H4544" i="25"/>
  <c r="F4545" i="25"/>
  <c r="E4546" i="25"/>
  <c r="L4546" i="25"/>
  <c r="A4546" i="25" s="1"/>
  <c r="J4547" i="25"/>
  <c r="H4548" i="25"/>
  <c r="F4549" i="25"/>
  <c r="L4550" i="25"/>
  <c r="A4550" i="25" s="1"/>
  <c r="J4551" i="25"/>
  <c r="H4552" i="25"/>
  <c r="F4553" i="25"/>
  <c r="L4554" i="25"/>
  <c r="A4554" i="25" s="1"/>
  <c r="J4555" i="25"/>
  <c r="H4000" i="25"/>
  <c r="J4108" i="25"/>
  <c r="L4130" i="25"/>
  <c r="A4130" i="25" s="1"/>
  <c r="L4147" i="25"/>
  <c r="A4147" i="25" s="1"/>
  <c r="L4164" i="25"/>
  <c r="A4164" i="25" s="1"/>
  <c r="H4178" i="25"/>
  <c r="F4191" i="25"/>
  <c r="L4216" i="25"/>
  <c r="A4216" i="25" s="1"/>
  <c r="J4229" i="25"/>
  <c r="H4236" i="25"/>
  <c r="L4242" i="25"/>
  <c r="A4242" i="25" s="1"/>
  <c r="F4249" i="25"/>
  <c r="L4254" i="25"/>
  <c r="A4254" i="25" s="1"/>
  <c r="F4263" i="25"/>
  <c r="J4267" i="25"/>
  <c r="L4271" i="25"/>
  <c r="A4271" i="25" s="1"/>
  <c r="J4275" i="25"/>
  <c r="L4278" i="25"/>
  <c r="A4278" i="25" s="1"/>
  <c r="F4285" i="25"/>
  <c r="H4288" i="25"/>
  <c r="J4291" i="25"/>
  <c r="L4294" i="25"/>
  <c r="A4294" i="25" s="1"/>
  <c r="F4301" i="25"/>
  <c r="H4304" i="25"/>
  <c r="J4307" i="25"/>
  <c r="L4310" i="25"/>
  <c r="A4310" i="25" s="1"/>
  <c r="F4317" i="25"/>
  <c r="H4320" i="25"/>
  <c r="J4323" i="25"/>
  <c r="L4326" i="25"/>
  <c r="A4326" i="25" s="1"/>
  <c r="F4333" i="25"/>
  <c r="H4336" i="25"/>
  <c r="J4339" i="25"/>
  <c r="L4342" i="25"/>
  <c r="A4342" i="25" s="1"/>
  <c r="F4349" i="25"/>
  <c r="H4352" i="25"/>
  <c r="J4355" i="25"/>
  <c r="L4358" i="25"/>
  <c r="A4358" i="25" s="1"/>
  <c r="E4362" i="25"/>
  <c r="F4365" i="25"/>
  <c r="H4368" i="25"/>
  <c r="J4371" i="25"/>
  <c r="L4374" i="25"/>
  <c r="A4374" i="25" s="1"/>
  <c r="E4378" i="25"/>
  <c r="F4381" i="25"/>
  <c r="H4384" i="25"/>
  <c r="J4387" i="25"/>
  <c r="L4390" i="25"/>
  <c r="A4390" i="25" s="1"/>
  <c r="E4394" i="25"/>
  <c r="F4397" i="25"/>
  <c r="H4400" i="25"/>
  <c r="J4403" i="25"/>
  <c r="L4406" i="25"/>
  <c r="A4406" i="25" s="1"/>
  <c r="F4413" i="25"/>
  <c r="H4416" i="25"/>
  <c r="J4419" i="25"/>
  <c r="L4422" i="25"/>
  <c r="A4422" i="25" s="1"/>
  <c r="E4426" i="25"/>
  <c r="F4429" i="25"/>
  <c r="H4432" i="25"/>
  <c r="J4435" i="25"/>
  <c r="L4438" i="25"/>
  <c r="A4438" i="25" s="1"/>
  <c r="F4445" i="25"/>
  <c r="F4448" i="25"/>
  <c r="H4451" i="25"/>
  <c r="H4454" i="25"/>
  <c r="J4457" i="25"/>
  <c r="L4460" i="25"/>
  <c r="A4460" i="25" s="1"/>
  <c r="F4467" i="25"/>
  <c r="H4470" i="25"/>
  <c r="J4473" i="25"/>
  <c r="L4476" i="25"/>
  <c r="A4476" i="25" s="1"/>
  <c r="F4483" i="25"/>
  <c r="L4485" i="25"/>
  <c r="A4485" i="25" s="1"/>
  <c r="J4486" i="25"/>
  <c r="H4487" i="25"/>
  <c r="F4488" i="25"/>
  <c r="E4489" i="25"/>
  <c r="L4489" i="25"/>
  <c r="A4489" i="25" s="1"/>
  <c r="J4490" i="25"/>
  <c r="H4491" i="25"/>
  <c r="F4492" i="25"/>
  <c r="L4492" i="25"/>
  <c r="A4492" i="25" s="1"/>
  <c r="F4494" i="25"/>
  <c r="L4494" i="25"/>
  <c r="A4494" i="25" s="1"/>
  <c r="F4496" i="25"/>
  <c r="L4496" i="25"/>
  <c r="A4496" i="25" s="1"/>
  <c r="F4498" i="25"/>
  <c r="L4498" i="25"/>
  <c r="A4498" i="25" s="1"/>
  <c r="F4500" i="25"/>
  <c r="L4500" i="25"/>
  <c r="A4500" i="25" s="1"/>
  <c r="F4502" i="25"/>
  <c r="L4502" i="25"/>
  <c r="A4502" i="25" s="1"/>
  <c r="F4504" i="25"/>
  <c r="L4504" i="25"/>
  <c r="A4504" i="25" s="1"/>
  <c r="F4506" i="25"/>
  <c r="L4506" i="25"/>
  <c r="A4506" i="25" s="1"/>
  <c r="F4508" i="25"/>
  <c r="L4508" i="25"/>
  <c r="A4508" i="25" s="1"/>
  <c r="F4510" i="25"/>
  <c r="L4510" i="25"/>
  <c r="A4510" i="25" s="1"/>
  <c r="F4512" i="25"/>
  <c r="L4512" i="25"/>
  <c r="A4512" i="25" s="1"/>
  <c r="F4514" i="25"/>
  <c r="L4514" i="25"/>
  <c r="A4514" i="25" s="1"/>
  <c r="F4516" i="25"/>
  <c r="L4516" i="25"/>
  <c r="A4516" i="25" s="1"/>
  <c r="J4517" i="25"/>
  <c r="H4518" i="25"/>
  <c r="F4519" i="25"/>
  <c r="L4520" i="25"/>
  <c r="A4520" i="25" s="1"/>
  <c r="J4521" i="25"/>
  <c r="H4522" i="25"/>
  <c r="F4523" i="25"/>
  <c r="L4524" i="25"/>
  <c r="A4524" i="25" s="1"/>
  <c r="J4525" i="25"/>
  <c r="H4526" i="25"/>
  <c r="F4527" i="25"/>
  <c r="L4528" i="25"/>
  <c r="A4528" i="25" s="1"/>
  <c r="J4529" i="25"/>
  <c r="H4530" i="25"/>
  <c r="F4531" i="25"/>
  <c r="E4532" i="25"/>
  <c r="L4532" i="25"/>
  <c r="A4532" i="25" s="1"/>
  <c r="J4533" i="25"/>
  <c r="H4534" i="25"/>
  <c r="F4535" i="25"/>
  <c r="L4536" i="25"/>
  <c r="A4536" i="25" s="1"/>
  <c r="J4537" i="25"/>
  <c r="H4538" i="25"/>
  <c r="E4539" i="25"/>
  <c r="L4539" i="25"/>
  <c r="A4539" i="25" s="1"/>
  <c r="J4540" i="25"/>
  <c r="H4541" i="25"/>
  <c r="F4542" i="25"/>
  <c r="L4543" i="25"/>
  <c r="A4543" i="25" s="1"/>
  <c r="J4544" i="25"/>
  <c r="H4545" i="25"/>
  <c r="F4546" i="25"/>
  <c r="E4547" i="25"/>
  <c r="L4547" i="25"/>
  <c r="A4547" i="25" s="1"/>
  <c r="J4548" i="25"/>
  <c r="H4549" i="25"/>
  <c r="F4550" i="25"/>
  <c r="L4551" i="25"/>
  <c r="A4551" i="25" s="1"/>
  <c r="J4552" i="25"/>
  <c r="H4553" i="25"/>
  <c r="F4554" i="25"/>
  <c r="L4555" i="25"/>
  <c r="A4555" i="25" s="1"/>
  <c r="F4015" i="25"/>
  <c r="F4077" i="25"/>
  <c r="E4135" i="25"/>
  <c r="E4152" i="25"/>
  <c r="L4168" i="25"/>
  <c r="A4168" i="25" s="1"/>
  <c r="J4181" i="25"/>
  <c r="K4181" i="25" s="1"/>
  <c r="H4194" i="25"/>
  <c r="F4207" i="25"/>
  <c r="L4231" i="25"/>
  <c r="A4231" i="25" s="1"/>
  <c r="E4238" i="25"/>
  <c r="H4244" i="25"/>
  <c r="I4244" i="25" s="1"/>
  <c r="L4250" i="25"/>
  <c r="A4250" i="25" s="1"/>
  <c r="L4255" i="25"/>
  <c r="A4255" i="25" s="1"/>
  <c r="E4260" i="25"/>
  <c r="H4264" i="25"/>
  <c r="J4268" i="25"/>
  <c r="L4272" i="25"/>
  <c r="A4272" i="25" s="1"/>
  <c r="H4276" i="25"/>
  <c r="J4279" i="25"/>
  <c r="L4282" i="25"/>
  <c r="A4282" i="25" s="1"/>
  <c r="F4289" i="25"/>
  <c r="H4292" i="25"/>
  <c r="J4295" i="25"/>
  <c r="L4298" i="25"/>
  <c r="A4298" i="25" s="1"/>
  <c r="F4305" i="25"/>
  <c r="H4308" i="25"/>
  <c r="J4311" i="25"/>
  <c r="L4314" i="25"/>
  <c r="A4314" i="25" s="1"/>
  <c r="F4321" i="25"/>
  <c r="H4324" i="25"/>
  <c r="J4327" i="25"/>
  <c r="L4330" i="25"/>
  <c r="A4330" i="25" s="1"/>
  <c r="F4337" i="25"/>
  <c r="H4340" i="25"/>
  <c r="J4343" i="25"/>
  <c r="L4346" i="25"/>
  <c r="A4346" i="25" s="1"/>
  <c r="F4353" i="25"/>
  <c r="H4356" i="25"/>
  <c r="J4359" i="25"/>
  <c r="L4362" i="25"/>
  <c r="A4362" i="25" s="1"/>
  <c r="E4366" i="25"/>
  <c r="F4369" i="25"/>
  <c r="H4372" i="25"/>
  <c r="J4375" i="25"/>
  <c r="L4378" i="25"/>
  <c r="A4378" i="25" s="1"/>
  <c r="E4382" i="25"/>
  <c r="F4385" i="25"/>
  <c r="H4388" i="25"/>
  <c r="J4391" i="25"/>
  <c r="L4394" i="25"/>
  <c r="A4394" i="25" s="1"/>
  <c r="E4398" i="25"/>
  <c r="F4401" i="25"/>
  <c r="H4404" i="25"/>
  <c r="J4407" i="25"/>
  <c r="L4410" i="25"/>
  <c r="A4410" i="25" s="1"/>
  <c r="E4414" i="25"/>
  <c r="F4417" i="25"/>
  <c r="H4420" i="25"/>
  <c r="J4423" i="25"/>
  <c r="L4426" i="25"/>
  <c r="A4426" i="25" s="1"/>
  <c r="E4430" i="25"/>
  <c r="F4433" i="25"/>
  <c r="H4436" i="25"/>
  <c r="J4439" i="25"/>
  <c r="L4442" i="25"/>
  <c r="A4442" i="25" s="1"/>
  <c r="E4449" i="25"/>
  <c r="F4455" i="25"/>
  <c r="H4458" i="25"/>
  <c r="J4461" i="25"/>
  <c r="L4464" i="25"/>
  <c r="A4464" i="25" s="1"/>
  <c r="E4468" i="25"/>
  <c r="F4471" i="25"/>
  <c r="H4474" i="25"/>
  <c r="J4477" i="25"/>
  <c r="L4480" i="25"/>
  <c r="A4480" i="25" s="1"/>
  <c r="L4486" i="25"/>
  <c r="A4486" i="25" s="1"/>
  <c r="J4487" i="25"/>
  <c r="H4488" i="25"/>
  <c r="F4489" i="25"/>
  <c r="L4490" i="25"/>
  <c r="A4490" i="25" s="1"/>
  <c r="J4491" i="25"/>
  <c r="H4492" i="25"/>
  <c r="J4493" i="25"/>
  <c r="H4494" i="25"/>
  <c r="E4495" i="25"/>
  <c r="J4495" i="25"/>
  <c r="H4496" i="25"/>
  <c r="J4497" i="25"/>
  <c r="H4498" i="25"/>
  <c r="E4499" i="25"/>
  <c r="J4499" i="25"/>
  <c r="H4500" i="25"/>
  <c r="E4501" i="25"/>
  <c r="J4501" i="25"/>
  <c r="H4502" i="25"/>
  <c r="J4503" i="25"/>
  <c r="H4504" i="25"/>
  <c r="J4505" i="25"/>
  <c r="H4506" i="25"/>
  <c r="J4507" i="25"/>
  <c r="H4508" i="25"/>
  <c r="E4509" i="25"/>
  <c r="J4509" i="25"/>
  <c r="H4510" i="25"/>
  <c r="E4511" i="25"/>
  <c r="J4511" i="25"/>
  <c r="H4512" i="25"/>
  <c r="E4513" i="25"/>
  <c r="J4513" i="25"/>
  <c r="H4514" i="25"/>
  <c r="E4515" i="25"/>
  <c r="J4515" i="25"/>
  <c r="H4516" i="25"/>
  <c r="E4517" i="25"/>
  <c r="L4517" i="25"/>
  <c r="A4517" i="25" s="1"/>
  <c r="J4518" i="25"/>
  <c r="H4519" i="25"/>
  <c r="F4520" i="25"/>
  <c r="L4521" i="25"/>
  <c r="A4521" i="25" s="1"/>
  <c r="J4522" i="25"/>
  <c r="H4523" i="25"/>
  <c r="F4524" i="25"/>
  <c r="E4525" i="25"/>
  <c r="L4525" i="25"/>
  <c r="A4525" i="25" s="1"/>
  <c r="J4526" i="25"/>
  <c r="H4527" i="25"/>
  <c r="F4528" i="25"/>
  <c r="E4529" i="25"/>
  <c r="L4529" i="25"/>
  <c r="A4529" i="25" s="1"/>
  <c r="J4530" i="25"/>
  <c r="H4531" i="25"/>
  <c r="F4532" i="25"/>
  <c r="E4533" i="25"/>
  <c r="L4533" i="25"/>
  <c r="A4533" i="25" s="1"/>
  <c r="J4534" i="25"/>
  <c r="H4535" i="25"/>
  <c r="F4536" i="25"/>
  <c r="L4537" i="25"/>
  <c r="A4537" i="25" s="1"/>
  <c r="F4539" i="25"/>
  <c r="E4540" i="25"/>
  <c r="L4540" i="25"/>
  <c r="A4540" i="25" s="1"/>
  <c r="J4541" i="25"/>
  <c r="H4542" i="25"/>
  <c r="F4543" i="25"/>
  <c r="L4544" i="25"/>
  <c r="A4544" i="25" s="1"/>
  <c r="J4545" i="25"/>
  <c r="H4546" i="25"/>
  <c r="F4547" i="25"/>
  <c r="L4548" i="25"/>
  <c r="A4548" i="25" s="1"/>
  <c r="J4549" i="25"/>
  <c r="H4550" i="25"/>
  <c r="F4551" i="25"/>
  <c r="E4552" i="25"/>
  <c r="L4552" i="25"/>
  <c r="A4552" i="25" s="1"/>
  <c r="J4553" i="25"/>
  <c r="H4554" i="25"/>
  <c r="F4555" i="25"/>
  <c r="L4029" i="25"/>
  <c r="A4029" i="25" s="1"/>
  <c r="H4156" i="25"/>
  <c r="H4210" i="25"/>
  <c r="E4246" i="25"/>
  <c r="H4265" i="25"/>
  <c r="H4280" i="25"/>
  <c r="F4293" i="25"/>
  <c r="L4318" i="25"/>
  <c r="A4318" i="25" s="1"/>
  <c r="J4331" i="25"/>
  <c r="H4344" i="25"/>
  <c r="F4357" i="25"/>
  <c r="L4382" i="25"/>
  <c r="A4382" i="25" s="1"/>
  <c r="J4395" i="25"/>
  <c r="H4408" i="25"/>
  <c r="F4421" i="25"/>
  <c r="L4446" i="25"/>
  <c r="A4446" i="25" s="1"/>
  <c r="F4459" i="25"/>
  <c r="E4472" i="25"/>
  <c r="L4484" i="25"/>
  <c r="A4484" i="25" s="1"/>
  <c r="J4488" i="25"/>
  <c r="L4491" i="25"/>
  <c r="A4491" i="25" s="1"/>
  <c r="F4497" i="25"/>
  <c r="L4499" i="25"/>
  <c r="A4499" i="25" s="1"/>
  <c r="F4505" i="25"/>
  <c r="L4507" i="25"/>
  <c r="A4507" i="25" s="1"/>
  <c r="F4513" i="25"/>
  <c r="L4515" i="25"/>
  <c r="A4515" i="25" s="1"/>
  <c r="L4518" i="25"/>
  <c r="A4518" i="25" s="1"/>
  <c r="F4525" i="25"/>
  <c r="H4528" i="25"/>
  <c r="J4531" i="25"/>
  <c r="L4534" i="25"/>
  <c r="A4534" i="25" s="1"/>
  <c r="E4541" i="25"/>
  <c r="F4544" i="25"/>
  <c r="H4547" i="25"/>
  <c r="J4550" i="25"/>
  <c r="L4553" i="25"/>
  <c r="A4553" i="25" s="1"/>
  <c r="E4090" i="25"/>
  <c r="E4172" i="25"/>
  <c r="F4223" i="25"/>
  <c r="H4252" i="25"/>
  <c r="J4269" i="25"/>
  <c r="J4283" i="25"/>
  <c r="H4296" i="25"/>
  <c r="F4309" i="25"/>
  <c r="L4334" i="25"/>
  <c r="A4334" i="25" s="1"/>
  <c r="J4347" i="25"/>
  <c r="H4360" i="25"/>
  <c r="F4373" i="25"/>
  <c r="L4398" i="25"/>
  <c r="A4398" i="25" s="1"/>
  <c r="J4411" i="25"/>
  <c r="H4424" i="25"/>
  <c r="F4437" i="25"/>
  <c r="L4449" i="25"/>
  <c r="A4449" i="25" s="1"/>
  <c r="H4462" i="25"/>
  <c r="F4475" i="25"/>
  <c r="F4486" i="25"/>
  <c r="H4489" i="25"/>
  <c r="F4495" i="25"/>
  <c r="L4497" i="25"/>
  <c r="A4497" i="25" s="1"/>
  <c r="F4503" i="25"/>
  <c r="L4505" i="25"/>
  <c r="A4505" i="25" s="1"/>
  <c r="F4511" i="25"/>
  <c r="L4513" i="25"/>
  <c r="A4513" i="25" s="1"/>
  <c r="J4519" i="25"/>
  <c r="L4522" i="25"/>
  <c r="A4522" i="25" s="1"/>
  <c r="E4526" i="25"/>
  <c r="F4529" i="25"/>
  <c r="H4532" i="25"/>
  <c r="J4535" i="25"/>
  <c r="J4538" i="25"/>
  <c r="L4541" i="25"/>
  <c r="A4541" i="25" s="1"/>
  <c r="F4548" i="25"/>
  <c r="H4551" i="25"/>
  <c r="J4554" i="25"/>
  <c r="H4121" i="25"/>
  <c r="L4184" i="25"/>
  <c r="A4184" i="25" s="1"/>
  <c r="F4233" i="25"/>
  <c r="L4256" i="25"/>
  <c r="A4256" i="25" s="1"/>
  <c r="L4286" i="25"/>
  <c r="A4286" i="25" s="1"/>
  <c r="J4299" i="25"/>
  <c r="H4312" i="25"/>
  <c r="F4325" i="25"/>
  <c r="E4338" i="25"/>
  <c r="L4350" i="25"/>
  <c r="A4350" i="25" s="1"/>
  <c r="J4363" i="25"/>
  <c r="H4376" i="25"/>
  <c r="F4389" i="25"/>
  <c r="E4402" i="25"/>
  <c r="L4414" i="25"/>
  <c r="A4414" i="25" s="1"/>
  <c r="J4427" i="25"/>
  <c r="H4440" i="25"/>
  <c r="L4452" i="25"/>
  <c r="A4452" i="25" s="1"/>
  <c r="J4465" i="25"/>
  <c r="H4478" i="25"/>
  <c r="F4490" i="25"/>
  <c r="F4493" i="25"/>
  <c r="L4495" i="25"/>
  <c r="A4495" i="25" s="1"/>
  <c r="F4501" i="25"/>
  <c r="L4503" i="25"/>
  <c r="A4503" i="25" s="1"/>
  <c r="F4509" i="25"/>
  <c r="L4511" i="25"/>
  <c r="A4511" i="25" s="1"/>
  <c r="F4517" i="25"/>
  <c r="H4520" i="25"/>
  <c r="J4523" i="25"/>
  <c r="L4526" i="25"/>
  <c r="A4526" i="25" s="1"/>
  <c r="E4530" i="25"/>
  <c r="F4533" i="25"/>
  <c r="H4536" i="25"/>
  <c r="H4539" i="25"/>
  <c r="J4542" i="25"/>
  <c r="L4545" i="25"/>
  <c r="A4545" i="25" s="1"/>
  <c r="F4552" i="25"/>
  <c r="H4555" i="25"/>
  <c r="F4139" i="25"/>
  <c r="J4197" i="25"/>
  <c r="J4239" i="25"/>
  <c r="F4261" i="25"/>
  <c r="F4277" i="25"/>
  <c r="E4290" i="25"/>
  <c r="L4302" i="25"/>
  <c r="A4302" i="25" s="1"/>
  <c r="J4315" i="25"/>
  <c r="H4328" i="25"/>
  <c r="F4341" i="25"/>
  <c r="L4366" i="25"/>
  <c r="A4366" i="25" s="1"/>
  <c r="J4379" i="25"/>
  <c r="H4392" i="25"/>
  <c r="F4405" i="25"/>
  <c r="L4430" i="25"/>
  <c r="A4430" i="25" s="1"/>
  <c r="J4443" i="25"/>
  <c r="L4468" i="25"/>
  <c r="A4468" i="25" s="1"/>
  <c r="J4481" i="25"/>
  <c r="L4487" i="25"/>
  <c r="A4487" i="25" s="1"/>
  <c r="L4493" i="25"/>
  <c r="A4493" i="25" s="1"/>
  <c r="F4499" i="25"/>
  <c r="L4501" i="25"/>
  <c r="A4501" i="25" s="1"/>
  <c r="F4507" i="25"/>
  <c r="L4509" i="25"/>
  <c r="A4509" i="25" s="1"/>
  <c r="F4515" i="25"/>
  <c r="E4518" i="25"/>
  <c r="F4521" i="25"/>
  <c r="H4524" i="25"/>
  <c r="J4527" i="25"/>
  <c r="L4530" i="25"/>
  <c r="A4530" i="25" s="1"/>
  <c r="F4537" i="25"/>
  <c r="F4540" i="25"/>
  <c r="H4543" i="25"/>
  <c r="J4546" i="25"/>
  <c r="L4549" i="25"/>
  <c r="A4549" i="25" s="1"/>
  <c r="AA3283" i="1"/>
  <c r="AA83" i="1"/>
  <c r="L3830" i="25"/>
  <c r="A3830" i="25" s="1"/>
  <c r="F3829" i="25"/>
  <c r="H3828" i="25"/>
  <c r="L3826" i="25"/>
  <c r="A3826" i="25" s="1"/>
  <c r="H3825" i="25"/>
  <c r="L3829" i="25"/>
  <c r="A3829" i="25" s="1"/>
  <c r="F3828" i="25"/>
  <c r="H3827" i="25"/>
  <c r="L3825" i="25"/>
  <c r="A3825" i="25" s="1"/>
  <c r="F3825" i="25"/>
  <c r="H3830" i="25"/>
  <c r="L3828" i="25"/>
  <c r="A3828" i="25" s="1"/>
  <c r="F3827" i="25"/>
  <c r="H3826" i="25"/>
  <c r="F3830" i="25"/>
  <c r="H3829" i="25"/>
  <c r="L3827" i="25"/>
  <c r="A3827" i="25" s="1"/>
  <c r="F3826" i="25"/>
  <c r="AA3668" i="1"/>
  <c r="AA110" i="1"/>
  <c r="Y3809" i="1"/>
  <c r="AA3970" i="1"/>
  <c r="Y3964" i="1"/>
  <c r="Y3855" i="1"/>
  <c r="Y3851" i="1"/>
  <c r="Y3908" i="1"/>
  <c r="AA3900" i="1"/>
  <c r="AA3968" i="1"/>
  <c r="Y3932" i="1"/>
  <c r="AA3842" i="1"/>
  <c r="AA3883" i="1"/>
  <c r="Y3960" i="1"/>
  <c r="Y3956" i="1"/>
  <c r="Y3948" i="1"/>
  <c r="AA3952" i="1"/>
  <c r="AA3895" i="1"/>
  <c r="AA3950" i="1"/>
  <c r="Y3962" i="1"/>
  <c r="Y3954" i="1"/>
  <c r="Y3853" i="1"/>
  <c r="AA3966" i="1"/>
  <c r="AA3958" i="1"/>
  <c r="AA3942" i="1"/>
  <c r="AA3938" i="1"/>
  <c r="Y3857" i="1"/>
  <c r="AA3831" i="1"/>
  <c r="Y3849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2915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971" i="1"/>
  <c r="AA3947" i="1"/>
  <c r="AA3919" i="1"/>
  <c r="Y3903" i="1"/>
  <c r="AA3911" i="1"/>
  <c r="AA3944" i="1"/>
  <c r="AA3892" i="1"/>
  <c r="AA3972" i="1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946" i="1"/>
  <c r="AA3918" i="1"/>
  <c r="Y3914" i="1"/>
  <c r="Y3904" i="1"/>
  <c r="AA3902" i="1"/>
  <c r="AA3898" i="1"/>
  <c r="AA3934" i="1"/>
  <c r="Y3930" i="1"/>
  <c r="AA3926" i="1"/>
  <c r="Y3922" i="1"/>
  <c r="Y3910" i="1"/>
  <c r="Y3906" i="1"/>
  <c r="Y3890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850" i="1"/>
  <c r="AA3833" i="1"/>
  <c r="Y3967" i="1"/>
  <c r="Y3907" i="1"/>
  <c r="Y3959" i="1"/>
  <c r="Y3951" i="1"/>
  <c r="AA3943" i="1"/>
  <c r="AA3939" i="1"/>
  <c r="Y3931" i="1"/>
  <c r="AA3915" i="1"/>
  <c r="AA3955" i="1"/>
  <c r="AA3891" i="1"/>
  <c r="Y3887" i="1"/>
  <c r="AA3899" i="1"/>
  <c r="Y3863" i="1"/>
  <c r="Y3896" i="1"/>
  <c r="AA3888" i="1"/>
  <c r="Y3884" i="1"/>
  <c r="AA3935" i="1"/>
  <c r="Y3927" i="1"/>
  <c r="AA3912" i="1"/>
  <c r="Y3936" i="1"/>
  <c r="AA3928" i="1"/>
  <c r="Y3940" i="1"/>
  <c r="AA3923" i="1"/>
  <c r="G3882" i="1"/>
  <c r="G3870" i="1"/>
  <c r="G3857" i="1"/>
  <c r="G3853" i="1"/>
  <c r="G3957" i="1"/>
  <c r="G3944" i="1"/>
  <c r="G3937" i="1"/>
  <c r="G3924" i="1"/>
  <c r="G3901" i="1"/>
  <c r="G3860" i="1"/>
  <c r="G3856" i="1"/>
  <c r="G3969" i="1"/>
  <c r="G3878" i="1"/>
  <c r="G3874" i="1"/>
  <c r="G3861" i="1"/>
  <c r="G3965" i="1"/>
  <c r="G3949" i="1"/>
  <c r="G3934" i="1"/>
  <c r="G3932" i="1"/>
  <c r="G3926" i="1"/>
  <c r="G3850" i="1"/>
  <c r="G3881" i="1"/>
  <c r="G3877" i="1"/>
  <c r="G3873" i="1"/>
  <c r="G3869" i="1"/>
  <c r="G3865" i="1"/>
  <c r="G3854" i="1"/>
  <c r="G3852" i="1"/>
  <c r="G3823" i="1"/>
  <c r="G3827" i="1"/>
  <c r="G3962" i="1"/>
  <c r="G3941" i="1"/>
  <c r="G3933" i="1"/>
  <c r="G3889" i="1"/>
  <c r="G3912" i="1"/>
  <c r="G3906" i="1"/>
  <c r="G3892" i="1"/>
  <c r="G3891" i="1"/>
  <c r="Y3810" i="1"/>
  <c r="AA3810" i="1"/>
  <c r="G3848" i="1"/>
  <c r="G3846" i="1"/>
  <c r="G3842" i="1"/>
  <c r="G3880" i="1"/>
  <c r="G3876" i="1"/>
  <c r="G3872" i="1"/>
  <c r="G3868" i="1"/>
  <c r="G3864" i="1"/>
  <c r="G3833" i="1"/>
  <c r="G3822" i="1"/>
  <c r="G3961" i="1"/>
  <c r="G3954" i="1"/>
  <c r="G3940" i="1"/>
  <c r="G3930" i="1"/>
  <c r="E3785" i="25"/>
  <c r="G3920" i="1"/>
  <c r="G3914" i="1"/>
  <c r="G3925" i="1"/>
  <c r="G3910" i="1"/>
  <c r="G3893" i="1"/>
  <c r="Y3886" i="1"/>
  <c r="G3844" i="1"/>
  <c r="G3866" i="1"/>
  <c r="G3845" i="1"/>
  <c r="G3862" i="1"/>
  <c r="G3858" i="1"/>
  <c r="G3829" i="1"/>
  <c r="G3841" i="1"/>
  <c r="G3968" i="1"/>
  <c r="G3958" i="1"/>
  <c r="G3909" i="1"/>
  <c r="G3953" i="1"/>
  <c r="G3897" i="1"/>
  <c r="G3950" i="1"/>
  <c r="E3805" i="25"/>
  <c r="Y3941" i="1"/>
  <c r="G3929" i="1"/>
  <c r="G3928" i="1"/>
  <c r="G3921" i="1"/>
  <c r="G3913" i="1"/>
  <c r="AA3894" i="1"/>
  <c r="G3887" i="1"/>
  <c r="G3884" i="1"/>
  <c r="E3811" i="25"/>
  <c r="E3810" i="25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847" i="1"/>
  <c r="Y3856" i="1"/>
  <c r="AA3830" i="1"/>
  <c r="AA3852" i="1"/>
  <c r="Y3897" i="1"/>
  <c r="AA3885" i="1"/>
  <c r="Y3925" i="1"/>
  <c r="AA3893" i="1"/>
  <c r="AA3969" i="1"/>
  <c r="Y3909" i="1"/>
  <c r="AA3953" i="1"/>
  <c r="Y3937" i="1"/>
  <c r="AA3965" i="1"/>
  <c r="AA3961" i="1"/>
  <c r="AA3957" i="1"/>
  <c r="AA3949" i="1"/>
  <c r="AA3945" i="1"/>
  <c r="AA3933" i="1"/>
  <c r="AA3929" i="1"/>
  <c r="AA3889" i="1"/>
  <c r="AA3921" i="1"/>
  <c r="AA3917" i="1"/>
  <c r="AA3913" i="1"/>
  <c r="AA3905" i="1"/>
  <c r="AA3901" i="1"/>
  <c r="AA3854" i="1"/>
  <c r="F3971" i="1"/>
  <c r="E3826" i="25" s="1"/>
  <c r="AA33" i="1"/>
  <c r="AA3295" i="1"/>
  <c r="AA3300" i="1"/>
  <c r="V3681" i="1"/>
  <c r="Y3681" i="1"/>
  <c r="Z3681" i="1"/>
  <c r="AA3681" i="1"/>
  <c r="AB3681" i="1"/>
  <c r="F3681" i="1" s="1"/>
  <c r="G3681" i="1" s="1"/>
  <c r="AC3681" i="1"/>
  <c r="V3682" i="1"/>
  <c r="Y3682" i="1"/>
  <c r="Z3682" i="1"/>
  <c r="AA3682" i="1"/>
  <c r="AB3682" i="1"/>
  <c r="F3682" i="1" s="1"/>
  <c r="AC3682" i="1"/>
  <c r="V3683" i="1"/>
  <c r="Y3683" i="1"/>
  <c r="Z3683" i="1"/>
  <c r="AA3683" i="1"/>
  <c r="AB3683" i="1"/>
  <c r="F3683" i="1" s="1"/>
  <c r="G3683" i="1" s="1"/>
  <c r="AC3683" i="1"/>
  <c r="V3684" i="1"/>
  <c r="Y3684" i="1"/>
  <c r="Z3684" i="1"/>
  <c r="AA3684" i="1"/>
  <c r="AB3684" i="1"/>
  <c r="F3684" i="1" s="1"/>
  <c r="AC3684" i="1"/>
  <c r="V3685" i="1"/>
  <c r="Y3685" i="1"/>
  <c r="Z3685" i="1"/>
  <c r="AA3685" i="1"/>
  <c r="AB3685" i="1"/>
  <c r="F3685" i="1" s="1"/>
  <c r="AC3685" i="1"/>
  <c r="V3686" i="1"/>
  <c r="Y3686" i="1"/>
  <c r="Z3686" i="1"/>
  <c r="AA3686" i="1"/>
  <c r="AB3686" i="1"/>
  <c r="F3686" i="1" s="1"/>
  <c r="AC3686" i="1"/>
  <c r="V3687" i="1"/>
  <c r="Y3687" i="1"/>
  <c r="Z3687" i="1"/>
  <c r="AA3687" i="1"/>
  <c r="AB3687" i="1"/>
  <c r="F3687" i="1" s="1"/>
  <c r="G3687" i="1" s="1"/>
  <c r="AC3687" i="1"/>
  <c r="V3688" i="1"/>
  <c r="Y3688" i="1"/>
  <c r="Z3688" i="1"/>
  <c r="AA3688" i="1"/>
  <c r="AB3688" i="1"/>
  <c r="F3688" i="1" s="1"/>
  <c r="G3688" i="1" s="1"/>
  <c r="AC3688" i="1"/>
  <c r="V3689" i="1"/>
  <c r="Y3689" i="1"/>
  <c r="Z3689" i="1"/>
  <c r="AA3689" i="1"/>
  <c r="AB3689" i="1"/>
  <c r="F3689" i="1" s="1"/>
  <c r="AC3689" i="1"/>
  <c r="V3690" i="1"/>
  <c r="Y3690" i="1"/>
  <c r="Z3690" i="1"/>
  <c r="AA3690" i="1"/>
  <c r="AB3690" i="1"/>
  <c r="F3690" i="1" s="1"/>
  <c r="AC3690" i="1"/>
  <c r="V3691" i="1"/>
  <c r="Y3691" i="1"/>
  <c r="Z3691" i="1"/>
  <c r="AA3691" i="1"/>
  <c r="AB3691" i="1"/>
  <c r="F3691" i="1" s="1"/>
  <c r="AC3691" i="1"/>
  <c r="V3692" i="1"/>
  <c r="Y3692" i="1"/>
  <c r="Z3692" i="1"/>
  <c r="AA3692" i="1"/>
  <c r="AB3692" i="1"/>
  <c r="F3692" i="1" s="1"/>
  <c r="G3692" i="1" s="1"/>
  <c r="AC3692" i="1"/>
  <c r="V3693" i="1"/>
  <c r="Y3693" i="1"/>
  <c r="Z3693" i="1"/>
  <c r="AA3693" i="1"/>
  <c r="AB3693" i="1"/>
  <c r="F3693" i="1" s="1"/>
  <c r="G3693" i="1" s="1"/>
  <c r="AC3693" i="1"/>
  <c r="V3694" i="1"/>
  <c r="Y3694" i="1"/>
  <c r="Z3694" i="1"/>
  <c r="AA3694" i="1"/>
  <c r="AB3694" i="1"/>
  <c r="F3694" i="1" s="1"/>
  <c r="AC3694" i="1"/>
  <c r="V3695" i="1"/>
  <c r="Y3695" i="1"/>
  <c r="Z3695" i="1"/>
  <c r="AA3695" i="1"/>
  <c r="AB3695" i="1"/>
  <c r="F3695" i="1" s="1"/>
  <c r="AC3695" i="1"/>
  <c r="V3696" i="1"/>
  <c r="Y3696" i="1"/>
  <c r="Z3696" i="1"/>
  <c r="AA3696" i="1"/>
  <c r="AB3696" i="1"/>
  <c r="F3696" i="1" s="1"/>
  <c r="AC3696" i="1"/>
  <c r="V3697" i="1"/>
  <c r="Y3697" i="1"/>
  <c r="Z3697" i="1"/>
  <c r="AA3697" i="1"/>
  <c r="AB3697" i="1"/>
  <c r="F3697" i="1" s="1"/>
  <c r="AC3697" i="1"/>
  <c r="V3698" i="1"/>
  <c r="Y3698" i="1"/>
  <c r="Z3698" i="1"/>
  <c r="AA3698" i="1"/>
  <c r="AB3698" i="1"/>
  <c r="F3698" i="1" s="1"/>
  <c r="AC3698" i="1"/>
  <c r="V3699" i="1"/>
  <c r="Y3699" i="1"/>
  <c r="Z3699" i="1"/>
  <c r="AA3699" i="1"/>
  <c r="AB3699" i="1"/>
  <c r="F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G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AC3705" i="1"/>
  <c r="V3706" i="1"/>
  <c r="Y3706" i="1"/>
  <c r="Z3706" i="1"/>
  <c r="AA3706" i="1"/>
  <c r="AB3706" i="1"/>
  <c r="F3706" i="1" s="1"/>
  <c r="G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G3708" i="1" s="1"/>
  <c r="AC3708" i="1"/>
  <c r="V3709" i="1"/>
  <c r="Y3709" i="1"/>
  <c r="Z3709" i="1"/>
  <c r="AA3709" i="1"/>
  <c r="AB3709" i="1"/>
  <c r="F3709" i="1" s="1"/>
  <c r="AC3709" i="1"/>
  <c r="V3710" i="1"/>
  <c r="Y3710" i="1"/>
  <c r="Z3710" i="1"/>
  <c r="AA3710" i="1"/>
  <c r="AB3710" i="1"/>
  <c r="F3710" i="1" s="1"/>
  <c r="G3710" i="1" s="1"/>
  <c r="AC3710" i="1"/>
  <c r="V3711" i="1"/>
  <c r="Y3711" i="1"/>
  <c r="Z3711" i="1"/>
  <c r="AA3711" i="1"/>
  <c r="AB3711" i="1"/>
  <c r="F3711" i="1" s="1"/>
  <c r="AC3711" i="1"/>
  <c r="V3712" i="1"/>
  <c r="Y3712" i="1"/>
  <c r="Z3712" i="1"/>
  <c r="AA3712" i="1"/>
  <c r="AB3712" i="1"/>
  <c r="F3712" i="1" s="1"/>
  <c r="G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AC3714" i="1"/>
  <c r="V3715" i="1"/>
  <c r="Y3715" i="1"/>
  <c r="Z3715" i="1"/>
  <c r="AA3715" i="1"/>
  <c r="AB3715" i="1"/>
  <c r="F3715" i="1" s="1"/>
  <c r="AC3715" i="1"/>
  <c r="V3716" i="1"/>
  <c r="Y3716" i="1"/>
  <c r="Z3716" i="1"/>
  <c r="AA3716" i="1"/>
  <c r="AB3716" i="1"/>
  <c r="F3716" i="1" s="1"/>
  <c r="AC3716" i="1"/>
  <c r="V3717" i="1"/>
  <c r="Y3717" i="1"/>
  <c r="Z3717" i="1"/>
  <c r="AA3717" i="1"/>
  <c r="AB3717" i="1"/>
  <c r="F3717" i="1" s="1"/>
  <c r="AC3717" i="1"/>
  <c r="V3718" i="1"/>
  <c r="Y3718" i="1"/>
  <c r="Z3718" i="1"/>
  <c r="AA3718" i="1"/>
  <c r="AB3718" i="1"/>
  <c r="F3718" i="1" s="1"/>
  <c r="AC3718" i="1"/>
  <c r="V3719" i="1"/>
  <c r="Y3719" i="1"/>
  <c r="Z3719" i="1"/>
  <c r="AA3719" i="1"/>
  <c r="AB3719" i="1"/>
  <c r="F3719" i="1" s="1"/>
  <c r="G3719" i="1" s="1"/>
  <c r="AC3719" i="1"/>
  <c r="V3720" i="1"/>
  <c r="Y3720" i="1"/>
  <c r="Z3720" i="1"/>
  <c r="AA3720" i="1"/>
  <c r="AB3720" i="1"/>
  <c r="F3720" i="1" s="1"/>
  <c r="G3720" i="1" s="1"/>
  <c r="AC3720" i="1"/>
  <c r="V3721" i="1"/>
  <c r="Y3721" i="1"/>
  <c r="Z3721" i="1"/>
  <c r="AA3721" i="1"/>
  <c r="AB3721" i="1"/>
  <c r="F3721" i="1" s="1"/>
  <c r="G3721" i="1" s="1"/>
  <c r="AC3721" i="1"/>
  <c r="V3722" i="1"/>
  <c r="Y3722" i="1"/>
  <c r="Z3722" i="1"/>
  <c r="AA3722" i="1"/>
  <c r="AB3722" i="1"/>
  <c r="F3722" i="1" s="1"/>
  <c r="G3722" i="1" s="1"/>
  <c r="AC3722" i="1"/>
  <c r="V3723" i="1"/>
  <c r="Y3723" i="1"/>
  <c r="Z3723" i="1"/>
  <c r="AA3723" i="1"/>
  <c r="AB3723" i="1"/>
  <c r="F3723" i="1" s="1"/>
  <c r="AC3723" i="1"/>
  <c r="V3724" i="1"/>
  <c r="Y3724" i="1"/>
  <c r="Z3724" i="1"/>
  <c r="AA3724" i="1"/>
  <c r="AB3724" i="1"/>
  <c r="F3724" i="1" s="1"/>
  <c r="AC3724" i="1"/>
  <c r="V3725" i="1"/>
  <c r="Y3725" i="1"/>
  <c r="Z3725" i="1"/>
  <c r="AA3725" i="1"/>
  <c r="AB3725" i="1"/>
  <c r="F3725" i="1" s="1"/>
  <c r="AC3725" i="1"/>
  <c r="V3726" i="1"/>
  <c r="Y3726" i="1"/>
  <c r="Z3726" i="1"/>
  <c r="AA3726" i="1"/>
  <c r="AB3726" i="1"/>
  <c r="F3726" i="1" s="1"/>
  <c r="G3726" i="1" s="1"/>
  <c r="AC3726" i="1"/>
  <c r="V3727" i="1"/>
  <c r="Y3727" i="1"/>
  <c r="Z3727" i="1"/>
  <c r="AA3727" i="1"/>
  <c r="AB3727" i="1"/>
  <c r="F3727" i="1" s="1"/>
  <c r="AC3727" i="1"/>
  <c r="V3728" i="1"/>
  <c r="Y3728" i="1"/>
  <c r="Z3728" i="1"/>
  <c r="AA3728" i="1"/>
  <c r="AB3728" i="1"/>
  <c r="F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AC3732" i="1"/>
  <c r="V3733" i="1"/>
  <c r="Y3733" i="1"/>
  <c r="Z3733" i="1"/>
  <c r="AA3733" i="1"/>
  <c r="AB3733" i="1"/>
  <c r="F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G3735" i="1" s="1"/>
  <c r="AC3735" i="1"/>
  <c r="V3736" i="1"/>
  <c r="Y3736" i="1"/>
  <c r="Z3736" i="1"/>
  <c r="AA3736" i="1"/>
  <c r="AB3736" i="1"/>
  <c r="F3736" i="1" s="1"/>
  <c r="G3736" i="1" s="1"/>
  <c r="AC3736" i="1"/>
  <c r="V3737" i="1"/>
  <c r="Y3737" i="1"/>
  <c r="Z3737" i="1"/>
  <c r="AA3737" i="1"/>
  <c r="AB3737" i="1"/>
  <c r="F3737" i="1" s="1"/>
  <c r="G3737" i="1" s="1"/>
  <c r="AC3737" i="1"/>
  <c r="V3738" i="1"/>
  <c r="Y3738" i="1"/>
  <c r="Z3738" i="1"/>
  <c r="AA3738" i="1"/>
  <c r="AB3738" i="1"/>
  <c r="F3738" i="1" s="1"/>
  <c r="AC3738" i="1"/>
  <c r="V3739" i="1"/>
  <c r="Y3739" i="1"/>
  <c r="Z3739" i="1"/>
  <c r="AA3739" i="1"/>
  <c r="AB3739" i="1"/>
  <c r="F3739" i="1" s="1"/>
  <c r="AC3739" i="1"/>
  <c r="V3740" i="1"/>
  <c r="Y3740" i="1"/>
  <c r="Z3740" i="1"/>
  <c r="AA3740" i="1"/>
  <c r="AB3740" i="1"/>
  <c r="F3740" i="1" s="1"/>
  <c r="G3740" i="1" s="1"/>
  <c r="AC3740" i="1"/>
  <c r="V3741" i="1"/>
  <c r="Y3741" i="1"/>
  <c r="Z3741" i="1"/>
  <c r="AA3741" i="1"/>
  <c r="AB3741" i="1"/>
  <c r="F3741" i="1" s="1"/>
  <c r="AC3741" i="1"/>
  <c r="V3742" i="1"/>
  <c r="Y3742" i="1"/>
  <c r="Z3742" i="1"/>
  <c r="AA3742" i="1"/>
  <c r="AB3742" i="1"/>
  <c r="F3742" i="1" s="1"/>
  <c r="AC3742" i="1"/>
  <c r="V3743" i="1"/>
  <c r="Y3743" i="1"/>
  <c r="Z3743" i="1"/>
  <c r="AA3743" i="1"/>
  <c r="AB3743" i="1"/>
  <c r="F3743" i="1" s="1"/>
  <c r="AC3743" i="1"/>
  <c r="V3744" i="1"/>
  <c r="Y3744" i="1"/>
  <c r="Z3744" i="1"/>
  <c r="AA3744" i="1"/>
  <c r="AB3744" i="1"/>
  <c r="F3744" i="1" s="1"/>
  <c r="G3744" i="1" s="1"/>
  <c r="AC3744" i="1"/>
  <c r="V3745" i="1"/>
  <c r="Y3745" i="1"/>
  <c r="Z3745" i="1"/>
  <c r="AA3745" i="1"/>
  <c r="AB3745" i="1"/>
  <c r="F3745" i="1" s="1"/>
  <c r="G3745" i="1" s="1"/>
  <c r="AC3745" i="1"/>
  <c r="V3746" i="1"/>
  <c r="Y3746" i="1"/>
  <c r="Z3746" i="1"/>
  <c r="AA3746" i="1"/>
  <c r="AB3746" i="1"/>
  <c r="F3746" i="1" s="1"/>
  <c r="AC3746" i="1"/>
  <c r="V3747" i="1"/>
  <c r="Y3747" i="1"/>
  <c r="Z3747" i="1"/>
  <c r="AA3747" i="1"/>
  <c r="AB3747" i="1"/>
  <c r="F3747" i="1" s="1"/>
  <c r="AC3747" i="1"/>
  <c r="V3748" i="1"/>
  <c r="Y3748" i="1"/>
  <c r="Z3748" i="1"/>
  <c r="AA3748" i="1"/>
  <c r="AB3748" i="1"/>
  <c r="F3748" i="1" s="1"/>
  <c r="G3748" i="1" s="1"/>
  <c r="AC3748" i="1"/>
  <c r="V3749" i="1"/>
  <c r="Y3749" i="1"/>
  <c r="Z3749" i="1"/>
  <c r="AA3749" i="1"/>
  <c r="AB3749" i="1"/>
  <c r="F3749" i="1" s="1"/>
  <c r="AC3749" i="1"/>
  <c r="V3750" i="1"/>
  <c r="Y3750" i="1"/>
  <c r="Z3750" i="1"/>
  <c r="AA3750" i="1"/>
  <c r="AB3750" i="1"/>
  <c r="F3750" i="1" s="1"/>
  <c r="AC3750" i="1"/>
  <c r="V3751" i="1"/>
  <c r="Y3751" i="1"/>
  <c r="Z3751" i="1"/>
  <c r="AA3751" i="1"/>
  <c r="AB3751" i="1"/>
  <c r="F3751" i="1" s="1"/>
  <c r="AC3751" i="1"/>
  <c r="V3752" i="1"/>
  <c r="Y3752" i="1"/>
  <c r="Z3752" i="1"/>
  <c r="AA3752" i="1"/>
  <c r="AB3752" i="1"/>
  <c r="F3752" i="1" s="1"/>
  <c r="AC3752" i="1"/>
  <c r="V3753" i="1"/>
  <c r="Y3753" i="1"/>
  <c r="Z3753" i="1"/>
  <c r="AA3753" i="1"/>
  <c r="AB3753" i="1"/>
  <c r="F3753" i="1" s="1"/>
  <c r="E3897" i="25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AC3757" i="1"/>
  <c r="V3758" i="1"/>
  <c r="Y3758" i="1"/>
  <c r="Z3758" i="1"/>
  <c r="AA3758" i="1"/>
  <c r="AB3758" i="1"/>
  <c r="F3758" i="1" s="1"/>
  <c r="AC3758" i="1"/>
  <c r="V3759" i="1"/>
  <c r="Y3759" i="1"/>
  <c r="Z3759" i="1"/>
  <c r="AA3759" i="1"/>
  <c r="AB3759" i="1"/>
  <c r="F3759" i="1" s="1"/>
  <c r="G3759" i="1" s="1"/>
  <c r="AC3759" i="1"/>
  <c r="V3760" i="1"/>
  <c r="Y3760" i="1"/>
  <c r="Z3760" i="1"/>
  <c r="AA3760" i="1"/>
  <c r="AB3760" i="1"/>
  <c r="F3760" i="1" s="1"/>
  <c r="G3760" i="1" s="1"/>
  <c r="AC3760" i="1"/>
  <c r="V3761" i="1"/>
  <c r="Y3761" i="1"/>
  <c r="Z3761" i="1"/>
  <c r="AA3761" i="1"/>
  <c r="AB3761" i="1"/>
  <c r="F3761" i="1" s="1"/>
  <c r="AC3761" i="1"/>
  <c r="V3762" i="1"/>
  <c r="Y3762" i="1"/>
  <c r="Z3762" i="1"/>
  <c r="AA3762" i="1"/>
  <c r="AB3762" i="1"/>
  <c r="F3762" i="1" s="1"/>
  <c r="G3762" i="1" s="1"/>
  <c r="AC3762" i="1"/>
  <c r="V3763" i="1"/>
  <c r="Y3763" i="1"/>
  <c r="Z3763" i="1"/>
  <c r="AA3763" i="1"/>
  <c r="AB3763" i="1"/>
  <c r="F3763" i="1" s="1"/>
  <c r="AC3763" i="1"/>
  <c r="V3764" i="1"/>
  <c r="Y3764" i="1"/>
  <c r="Z3764" i="1"/>
  <c r="AA3764" i="1"/>
  <c r="AB3764" i="1"/>
  <c r="F3764" i="1" s="1"/>
  <c r="G3764" i="1" s="1"/>
  <c r="AC3764" i="1"/>
  <c r="V3765" i="1"/>
  <c r="Y3765" i="1"/>
  <c r="Z3765" i="1"/>
  <c r="AA3765" i="1"/>
  <c r="AB3765" i="1"/>
  <c r="F3765" i="1" s="1"/>
  <c r="AC3765" i="1"/>
  <c r="V3766" i="1"/>
  <c r="Y3766" i="1"/>
  <c r="Z3766" i="1"/>
  <c r="AA3766" i="1"/>
  <c r="AB3766" i="1"/>
  <c r="F3766" i="1" s="1"/>
  <c r="AC3766" i="1"/>
  <c r="V3767" i="1"/>
  <c r="Y3767" i="1"/>
  <c r="Z3767" i="1"/>
  <c r="AA3767" i="1"/>
  <c r="AB3767" i="1"/>
  <c r="F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F3769" i="1" s="1"/>
  <c r="G3769" i="1" s="1"/>
  <c r="AC3769" i="1"/>
  <c r="V3770" i="1"/>
  <c r="Y3770" i="1"/>
  <c r="Z3770" i="1"/>
  <c r="AA3770" i="1"/>
  <c r="AB3770" i="1"/>
  <c r="F3770" i="1" s="1"/>
  <c r="AC3770" i="1"/>
  <c r="V3771" i="1"/>
  <c r="Y3771" i="1"/>
  <c r="Z3771" i="1"/>
  <c r="AA3771" i="1"/>
  <c r="AB3771" i="1"/>
  <c r="F3771" i="1" s="1"/>
  <c r="AC3771" i="1"/>
  <c r="V3772" i="1"/>
  <c r="Y3772" i="1"/>
  <c r="Z3772" i="1"/>
  <c r="AA3772" i="1"/>
  <c r="AB3772" i="1"/>
  <c r="F3772" i="1" s="1"/>
  <c r="AC3772" i="1"/>
  <c r="V3773" i="1"/>
  <c r="Y3773" i="1"/>
  <c r="Z3773" i="1"/>
  <c r="AA3773" i="1"/>
  <c r="AB3773" i="1"/>
  <c r="F3773" i="1" s="1"/>
  <c r="G3773" i="1" s="1"/>
  <c r="AC3773" i="1"/>
  <c r="V3774" i="1"/>
  <c r="Y3774" i="1"/>
  <c r="Z3774" i="1"/>
  <c r="AA3774" i="1"/>
  <c r="AB3774" i="1"/>
  <c r="F3774" i="1" s="1"/>
  <c r="G3774" i="1" s="1"/>
  <c r="AC3774" i="1"/>
  <c r="V3775" i="1"/>
  <c r="Y3775" i="1"/>
  <c r="Z3775" i="1"/>
  <c r="AA3775" i="1"/>
  <c r="AB3775" i="1"/>
  <c r="F3775" i="1" s="1"/>
  <c r="G3775" i="1" s="1"/>
  <c r="AC3775" i="1"/>
  <c r="V3776" i="1"/>
  <c r="Y3776" i="1"/>
  <c r="Z3776" i="1"/>
  <c r="AA3776" i="1"/>
  <c r="AB3776" i="1"/>
  <c r="F3776" i="1" s="1"/>
  <c r="G3776" i="1" s="1"/>
  <c r="AC3776" i="1"/>
  <c r="V3777" i="1"/>
  <c r="Y3777" i="1"/>
  <c r="Z3777" i="1"/>
  <c r="AA3777" i="1"/>
  <c r="AB3777" i="1"/>
  <c r="F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AC3779" i="1"/>
  <c r="V3780" i="1"/>
  <c r="Y3780" i="1"/>
  <c r="Z3780" i="1"/>
  <c r="AA3780" i="1"/>
  <c r="AB3780" i="1"/>
  <c r="F3780" i="1" s="1"/>
  <c r="AC3780" i="1"/>
  <c r="V3781" i="1"/>
  <c r="Y3781" i="1"/>
  <c r="Z3781" i="1"/>
  <c r="AA3781" i="1"/>
  <c r="AB3781" i="1"/>
  <c r="F3781" i="1" s="1"/>
  <c r="AC3781" i="1"/>
  <c r="V3782" i="1"/>
  <c r="Y3782" i="1"/>
  <c r="Z3782" i="1"/>
  <c r="AA3782" i="1"/>
  <c r="AB3782" i="1"/>
  <c r="F3782" i="1" s="1"/>
  <c r="AC3782" i="1"/>
  <c r="V3783" i="1"/>
  <c r="Y3783" i="1"/>
  <c r="Z3783" i="1"/>
  <c r="AA3783" i="1"/>
  <c r="AB3783" i="1"/>
  <c r="F3783" i="1" s="1"/>
  <c r="G3783" i="1" s="1"/>
  <c r="AC3783" i="1"/>
  <c r="V3784" i="1"/>
  <c r="Y3784" i="1"/>
  <c r="Z3784" i="1"/>
  <c r="AA3784" i="1"/>
  <c r="AB3784" i="1"/>
  <c r="F3784" i="1" s="1"/>
  <c r="G3784" i="1" s="1"/>
  <c r="AC3784" i="1"/>
  <c r="V3785" i="1"/>
  <c r="Y3785" i="1"/>
  <c r="Z3785" i="1"/>
  <c r="AA3785" i="1"/>
  <c r="AB3785" i="1"/>
  <c r="F3785" i="1" s="1"/>
  <c r="G3785" i="1" s="1"/>
  <c r="AC3785" i="1"/>
  <c r="V3786" i="1"/>
  <c r="Y3786" i="1"/>
  <c r="Z3786" i="1"/>
  <c r="AA3786" i="1"/>
  <c r="AB3786" i="1"/>
  <c r="F3786" i="1" s="1"/>
  <c r="G3786" i="1" s="1"/>
  <c r="AC3786" i="1"/>
  <c r="V3787" i="1"/>
  <c r="Y3787" i="1"/>
  <c r="Z3787" i="1"/>
  <c r="AA3787" i="1"/>
  <c r="AB3787" i="1"/>
  <c r="F3787" i="1" s="1"/>
  <c r="G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AC3789" i="1"/>
  <c r="V3790" i="1"/>
  <c r="Y3790" i="1"/>
  <c r="Z3790" i="1"/>
  <c r="AA3790" i="1"/>
  <c r="AB3790" i="1"/>
  <c r="F3790" i="1" s="1"/>
  <c r="AC3790" i="1"/>
  <c r="V3791" i="1"/>
  <c r="Y3791" i="1"/>
  <c r="Z3791" i="1"/>
  <c r="AA3791" i="1"/>
  <c r="AB3791" i="1"/>
  <c r="F3791" i="1" s="1"/>
  <c r="AC3791" i="1"/>
  <c r="V3792" i="1"/>
  <c r="Y3792" i="1"/>
  <c r="Z3792" i="1"/>
  <c r="AA3792" i="1"/>
  <c r="AB3792" i="1"/>
  <c r="F3792" i="1" s="1"/>
  <c r="AC3792" i="1"/>
  <c r="V3793" i="1"/>
  <c r="Y3793" i="1"/>
  <c r="Z3793" i="1"/>
  <c r="AA3793" i="1"/>
  <c r="AB3793" i="1"/>
  <c r="F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G3795" i="1" s="1"/>
  <c r="AC3795" i="1"/>
  <c r="V3796" i="1"/>
  <c r="Y3796" i="1"/>
  <c r="Z3796" i="1"/>
  <c r="AA3796" i="1"/>
  <c r="AB3796" i="1"/>
  <c r="F3796" i="1" s="1"/>
  <c r="G3796" i="1" s="1"/>
  <c r="AC3796" i="1"/>
  <c r="V3797" i="1"/>
  <c r="Y3797" i="1"/>
  <c r="Z3797" i="1"/>
  <c r="AA3797" i="1"/>
  <c r="AB3797" i="1"/>
  <c r="F3797" i="1" s="1"/>
  <c r="G3797" i="1" s="1"/>
  <c r="AC3797" i="1"/>
  <c r="V3798" i="1"/>
  <c r="Y3798" i="1"/>
  <c r="Z3798" i="1"/>
  <c r="AA3798" i="1"/>
  <c r="AB3798" i="1"/>
  <c r="F3798" i="1" s="1"/>
  <c r="G3798" i="1" s="1"/>
  <c r="AC3798" i="1"/>
  <c r="V3799" i="1"/>
  <c r="Y3799" i="1"/>
  <c r="Z3799" i="1"/>
  <c r="AA3799" i="1"/>
  <c r="AB3799" i="1"/>
  <c r="F3799" i="1" s="1"/>
  <c r="AC3799" i="1"/>
  <c r="V3800" i="1"/>
  <c r="Y3800" i="1"/>
  <c r="Z3800" i="1"/>
  <c r="AA3800" i="1"/>
  <c r="AB3800" i="1"/>
  <c r="F3800" i="1" s="1"/>
  <c r="G3800" i="1" s="1"/>
  <c r="AC3800" i="1"/>
  <c r="V3801" i="1"/>
  <c r="Y3801" i="1"/>
  <c r="Z3801" i="1"/>
  <c r="AA3801" i="1"/>
  <c r="AB3801" i="1"/>
  <c r="F3801" i="1" s="1"/>
  <c r="AC3801" i="1"/>
  <c r="V3802" i="1"/>
  <c r="Y3802" i="1"/>
  <c r="Z3802" i="1"/>
  <c r="AA3802" i="1"/>
  <c r="AB3802" i="1"/>
  <c r="F3802" i="1" s="1"/>
  <c r="G3802" i="1" s="1"/>
  <c r="AC3802" i="1"/>
  <c r="V3803" i="1"/>
  <c r="Y3803" i="1"/>
  <c r="Z3803" i="1"/>
  <c r="AA3803" i="1"/>
  <c r="AB3803" i="1"/>
  <c r="F3803" i="1" s="1"/>
  <c r="AC3803" i="1"/>
  <c r="V3804" i="1"/>
  <c r="Y3804" i="1"/>
  <c r="Z3804" i="1"/>
  <c r="AA3804" i="1"/>
  <c r="AB3804" i="1"/>
  <c r="F3804" i="1" s="1"/>
  <c r="AC3804" i="1"/>
  <c r="V3805" i="1"/>
  <c r="Y3805" i="1"/>
  <c r="Z3805" i="1"/>
  <c r="AA3805" i="1"/>
  <c r="AB3805" i="1"/>
  <c r="F3805" i="1" s="1"/>
  <c r="G3805" i="1" s="1"/>
  <c r="AC3805" i="1"/>
  <c r="V3811" i="1"/>
  <c r="Y3811" i="1"/>
  <c r="Z3811" i="1"/>
  <c r="AA3811" i="1"/>
  <c r="AB3811" i="1"/>
  <c r="F3811" i="1" s="1"/>
  <c r="G3811" i="1" s="1"/>
  <c r="AC3811" i="1"/>
  <c r="V3812" i="1"/>
  <c r="Y3812" i="1"/>
  <c r="Z3812" i="1"/>
  <c r="AA3812" i="1"/>
  <c r="AB3812" i="1"/>
  <c r="F3812" i="1" s="1"/>
  <c r="AC3812" i="1"/>
  <c r="V3813" i="1"/>
  <c r="Y3813" i="1"/>
  <c r="Z3813" i="1"/>
  <c r="AA3813" i="1"/>
  <c r="AB3813" i="1"/>
  <c r="F3813" i="1" s="1"/>
  <c r="AC3813" i="1"/>
  <c r="V3814" i="1"/>
  <c r="Y3814" i="1"/>
  <c r="Z3814" i="1"/>
  <c r="AA3814" i="1"/>
  <c r="AB3814" i="1"/>
  <c r="F3814" i="1" s="1"/>
  <c r="AC3814" i="1"/>
  <c r="V3815" i="1"/>
  <c r="Y3815" i="1"/>
  <c r="Z3815" i="1"/>
  <c r="AA3815" i="1"/>
  <c r="AB3815" i="1"/>
  <c r="F3815" i="1" s="1"/>
  <c r="AC3815" i="1"/>
  <c r="V3816" i="1"/>
  <c r="Y3816" i="1"/>
  <c r="Z3816" i="1"/>
  <c r="AA3816" i="1"/>
  <c r="AB3816" i="1"/>
  <c r="F3816" i="1" s="1"/>
  <c r="AC3816" i="1"/>
  <c r="V3817" i="1"/>
  <c r="Y3817" i="1"/>
  <c r="Z3817" i="1"/>
  <c r="AA3817" i="1"/>
  <c r="AB3817" i="1"/>
  <c r="F3817" i="1" s="1"/>
  <c r="AC3817" i="1"/>
  <c r="V3818" i="1"/>
  <c r="Y3818" i="1"/>
  <c r="Z3818" i="1"/>
  <c r="AA3818" i="1"/>
  <c r="AB3818" i="1"/>
  <c r="F3818" i="1" s="1"/>
  <c r="AC3818" i="1"/>
  <c r="V3819" i="1"/>
  <c r="Y3819" i="1"/>
  <c r="Z3819" i="1"/>
  <c r="AA3819" i="1"/>
  <c r="AB3819" i="1"/>
  <c r="F3819" i="1" s="1"/>
  <c r="G3819" i="1" s="1"/>
  <c r="AC3819" i="1"/>
  <c r="V3820" i="1"/>
  <c r="Y3820" i="1"/>
  <c r="Z3820" i="1"/>
  <c r="AA3820" i="1"/>
  <c r="AB3820" i="1"/>
  <c r="F3820" i="1" s="1"/>
  <c r="AC382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11" i="1"/>
  <c r="L3812" i="1"/>
  <c r="L3813" i="1"/>
  <c r="L3814" i="1"/>
  <c r="L3815" i="1"/>
  <c r="L3816" i="1"/>
  <c r="L3817" i="1"/>
  <c r="L3818" i="1"/>
  <c r="L3819" i="1"/>
  <c r="L3820" i="1"/>
  <c r="Y3680" i="1"/>
  <c r="Z3680" i="1"/>
  <c r="AA3680" i="1"/>
  <c r="AB3680" i="1"/>
  <c r="F3680" i="1" s="1"/>
  <c r="AC3680" i="1"/>
  <c r="V3680" i="1"/>
  <c r="L3680" i="1"/>
  <c r="Y3677" i="1"/>
  <c r="Z3677" i="1"/>
  <c r="AA3677" i="1"/>
  <c r="AB3677" i="1"/>
  <c r="F3677" i="1" s="1"/>
  <c r="AC3677" i="1"/>
  <c r="V3677" i="1"/>
  <c r="L3677" i="1"/>
  <c r="Y3678" i="1"/>
  <c r="Z3678" i="1"/>
  <c r="AA3678" i="1"/>
  <c r="AB3678" i="1"/>
  <c r="F3678" i="1" s="1"/>
  <c r="G3678" i="1" s="1"/>
  <c r="AC3678" i="1"/>
  <c r="Y3679" i="1"/>
  <c r="Z3679" i="1"/>
  <c r="AA3679" i="1"/>
  <c r="AB3679" i="1"/>
  <c r="F3679" i="1" s="1"/>
  <c r="G3679" i="1" s="1"/>
  <c r="AC3679" i="1"/>
  <c r="V3678" i="1"/>
  <c r="V3679" i="1"/>
  <c r="L3678" i="1"/>
  <c r="L3679" i="1"/>
  <c r="Y3648" i="1"/>
  <c r="Z3648" i="1"/>
  <c r="AA3648" i="1"/>
  <c r="AB3648" i="1"/>
  <c r="F3648" i="1" s="1"/>
  <c r="AC3648" i="1"/>
  <c r="Y3649" i="1"/>
  <c r="Z3649" i="1"/>
  <c r="AA3649" i="1"/>
  <c r="AB3649" i="1"/>
  <c r="F3649" i="1" s="1"/>
  <c r="AC3649" i="1"/>
  <c r="Y3650" i="1"/>
  <c r="Z3650" i="1"/>
  <c r="AA3650" i="1"/>
  <c r="AB3650" i="1"/>
  <c r="F3650" i="1" s="1"/>
  <c r="AC3650" i="1"/>
  <c r="Y3651" i="1"/>
  <c r="Z3651" i="1"/>
  <c r="AA3651" i="1"/>
  <c r="AB3651" i="1"/>
  <c r="F3651" i="1" s="1"/>
  <c r="AC3651" i="1"/>
  <c r="Y3652" i="1"/>
  <c r="Z3652" i="1"/>
  <c r="AA3652" i="1"/>
  <c r="AB3652" i="1"/>
  <c r="F3652" i="1" s="1"/>
  <c r="AC3652" i="1"/>
  <c r="Y3653" i="1"/>
  <c r="Z3653" i="1"/>
  <c r="AA3653" i="1"/>
  <c r="AB3653" i="1"/>
  <c r="F3653" i="1" s="1"/>
  <c r="AC3653" i="1"/>
  <c r="Y3654" i="1"/>
  <c r="Z3654" i="1"/>
  <c r="AA3654" i="1"/>
  <c r="AB3654" i="1"/>
  <c r="F3654" i="1" s="1"/>
  <c r="G3654" i="1" s="1"/>
  <c r="AC3654" i="1"/>
  <c r="Y3655" i="1"/>
  <c r="Z3655" i="1"/>
  <c r="AA3655" i="1"/>
  <c r="AB3655" i="1"/>
  <c r="F3655" i="1" s="1"/>
  <c r="AC3655" i="1"/>
  <c r="Y3656" i="1"/>
  <c r="Z3656" i="1"/>
  <c r="AA3656" i="1"/>
  <c r="AB3656" i="1"/>
  <c r="F3656" i="1" s="1"/>
  <c r="AC3656" i="1"/>
  <c r="Y3657" i="1"/>
  <c r="Z3657" i="1"/>
  <c r="AA3657" i="1"/>
  <c r="AB3657" i="1"/>
  <c r="F3657" i="1" s="1"/>
  <c r="AC3657" i="1"/>
  <c r="Y3658" i="1"/>
  <c r="Z3658" i="1"/>
  <c r="AA3658" i="1"/>
  <c r="AB3658" i="1"/>
  <c r="F3658" i="1" s="1"/>
  <c r="AC3658" i="1"/>
  <c r="Y3659" i="1"/>
  <c r="Z3659" i="1"/>
  <c r="AA3659" i="1"/>
  <c r="AB3659" i="1"/>
  <c r="F3659" i="1" s="1"/>
  <c r="AC3659" i="1"/>
  <c r="Y3660" i="1"/>
  <c r="Z3660" i="1"/>
  <c r="AA3660" i="1"/>
  <c r="AB3660" i="1"/>
  <c r="F3660" i="1" s="1"/>
  <c r="AC3660" i="1"/>
  <c r="Y3661" i="1"/>
  <c r="Z3661" i="1"/>
  <c r="AA3661" i="1"/>
  <c r="AB3661" i="1"/>
  <c r="F3661" i="1" s="1"/>
  <c r="AC3661" i="1"/>
  <c r="Y3662" i="1"/>
  <c r="Z3662" i="1"/>
  <c r="AA3662" i="1"/>
  <c r="AB3662" i="1"/>
  <c r="F3662" i="1" s="1"/>
  <c r="AC3662" i="1"/>
  <c r="Y3663" i="1"/>
  <c r="Z3663" i="1"/>
  <c r="AA3663" i="1"/>
  <c r="AB3663" i="1"/>
  <c r="F3663" i="1" s="1"/>
  <c r="AC3663" i="1"/>
  <c r="Y3664" i="1"/>
  <c r="Z3664" i="1"/>
  <c r="AA3664" i="1"/>
  <c r="AB3664" i="1"/>
  <c r="F3664" i="1" s="1"/>
  <c r="AC3664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K3875" i="25" l="1"/>
  <c r="G4453" i="25"/>
  <c r="G3838" i="25"/>
  <c r="K3838" i="25"/>
  <c r="I3866" i="25"/>
  <c r="K3895" i="25"/>
  <c r="I3850" i="25"/>
  <c r="G3896" i="25"/>
  <c r="G3877" i="25"/>
  <c r="I3968" i="25"/>
  <c r="G3904" i="25"/>
  <c r="K4395" i="25"/>
  <c r="K3883" i="25"/>
  <c r="K3869" i="25"/>
  <c r="I3842" i="25"/>
  <c r="I4339" i="25"/>
  <c r="I4240" i="25"/>
  <c r="I4189" i="25"/>
  <c r="K4164" i="25"/>
  <c r="G4313" i="25"/>
  <c r="G4171" i="25"/>
  <c r="I4428" i="25"/>
  <c r="K4104" i="25"/>
  <c r="I3936" i="25"/>
  <c r="G3891" i="25"/>
  <c r="G3892" i="25"/>
  <c r="K4161" i="25"/>
  <c r="G3867" i="25"/>
  <c r="K3857" i="25"/>
  <c r="K3873" i="25"/>
  <c r="G3848" i="25"/>
  <c r="G3832" i="25"/>
  <c r="G3844" i="25"/>
  <c r="G3834" i="25"/>
  <c r="G3831" i="25"/>
  <c r="G4118" i="25"/>
  <c r="K3975" i="25"/>
  <c r="G4175" i="25"/>
  <c r="I4174" i="25"/>
  <c r="I4158" i="25"/>
  <c r="K4108" i="25"/>
  <c r="K4450" i="25"/>
  <c r="K4091" i="25"/>
  <c r="I4157" i="25"/>
  <c r="K4137" i="25"/>
  <c r="G3863" i="25"/>
  <c r="G4105" i="25"/>
  <c r="K4236" i="25"/>
  <c r="I4162" i="25"/>
  <c r="G4081" i="25"/>
  <c r="G4104" i="25"/>
  <c r="I4026" i="25"/>
  <c r="I4018" i="25"/>
  <c r="K3937" i="25"/>
  <c r="K3971" i="25"/>
  <c r="G4431" i="25"/>
  <c r="G4379" i="25"/>
  <c r="I4193" i="25"/>
  <c r="G3973" i="25"/>
  <c r="I4327" i="25"/>
  <c r="G4333" i="25"/>
  <c r="G4312" i="25"/>
  <c r="G4359" i="25"/>
  <c r="G4355" i="25"/>
  <c r="K4157" i="25"/>
  <c r="G4084" i="25"/>
  <c r="G4324" i="25"/>
  <c r="G4542" i="25"/>
  <c r="G4463" i="25"/>
  <c r="G4427" i="25"/>
  <c r="G4327" i="25"/>
  <c r="G4201" i="25"/>
  <c r="I4137" i="25"/>
  <c r="G4091" i="25"/>
  <c r="I3962" i="25"/>
  <c r="G4363" i="25"/>
  <c r="K4163" i="25"/>
  <c r="G4514" i="25"/>
  <c r="G4108" i="25"/>
  <c r="G4019" i="25"/>
  <c r="K3861" i="25"/>
  <c r="G4552" i="25"/>
  <c r="I3876" i="25"/>
  <c r="E4222" i="25"/>
  <c r="K4222" i="25" s="1"/>
  <c r="E3898" i="25"/>
  <c r="K3898" i="25" s="1"/>
  <c r="E4050" i="25"/>
  <c r="K4050" i="25" s="1"/>
  <c r="G3840" i="25"/>
  <c r="K3834" i="25"/>
  <c r="I3994" i="25"/>
  <c r="I3834" i="25"/>
  <c r="I3831" i="25"/>
  <c r="G4517" i="25"/>
  <c r="G4137" i="25"/>
  <c r="G4529" i="25"/>
  <c r="K4427" i="25"/>
  <c r="K4359" i="25"/>
  <c r="K4327" i="25"/>
  <c r="K4363" i="25"/>
  <c r="I4360" i="25"/>
  <c r="K4431" i="25"/>
  <c r="I4363" i="25"/>
  <c r="K4240" i="25"/>
  <c r="I4076" i="25"/>
  <c r="I4489" i="25"/>
  <c r="K4269" i="25"/>
  <c r="K4339" i="25"/>
  <c r="K4399" i="25"/>
  <c r="I4453" i="25"/>
  <c r="I4450" i="25"/>
  <c r="I4395" i="25"/>
  <c r="G4245" i="25"/>
  <c r="K4201" i="25"/>
  <c r="K4018" i="25"/>
  <c r="K4132" i="25"/>
  <c r="I3970" i="25"/>
  <c r="G4066" i="25"/>
  <c r="I4067" i="25"/>
  <c r="G3994" i="25"/>
  <c r="G3873" i="25"/>
  <c r="I3835" i="25"/>
  <c r="K4239" i="25"/>
  <c r="G4325" i="25"/>
  <c r="I4436" i="25"/>
  <c r="K4453" i="25"/>
  <c r="I4431" i="25"/>
  <c r="G4203" i="25"/>
  <c r="I4190" i="25"/>
  <c r="G3967" i="25"/>
  <c r="K3967" i="25"/>
  <c r="K3904" i="25"/>
  <c r="G3859" i="25"/>
  <c r="I3847" i="25"/>
  <c r="G4269" i="25"/>
  <c r="I3841" i="25"/>
  <c r="I3838" i="25"/>
  <c r="G4417" i="25"/>
  <c r="G3853" i="25"/>
  <c r="G3841" i="25"/>
  <c r="I4531" i="25"/>
  <c r="I3916" i="25"/>
  <c r="I3839" i="25"/>
  <c r="I4312" i="25"/>
  <c r="I4510" i="25"/>
  <c r="I4161" i="25"/>
  <c r="K4546" i="25"/>
  <c r="I4539" i="25"/>
  <c r="I4532" i="25"/>
  <c r="I4201" i="25"/>
  <c r="G4547" i="25"/>
  <c r="G4357" i="25"/>
  <c r="I4340" i="25"/>
  <c r="I4496" i="25"/>
  <c r="G4513" i="25"/>
  <c r="I4376" i="25"/>
  <c r="I4516" i="25"/>
  <c r="G4509" i="25"/>
  <c r="K4526" i="25"/>
  <c r="G4501" i="25"/>
  <c r="G4495" i="25"/>
  <c r="G4515" i="25"/>
  <c r="G4525" i="25"/>
  <c r="K4515" i="25"/>
  <c r="I4474" i="25"/>
  <c r="G4071" i="25"/>
  <c r="K4083" i="25"/>
  <c r="G4381" i="25"/>
  <c r="K4355" i="25"/>
  <c r="K4469" i="25"/>
  <c r="G4474" i="25"/>
  <c r="I4355" i="25"/>
  <c r="I4291" i="25"/>
  <c r="K4256" i="25"/>
  <c r="K4193" i="25"/>
  <c r="I4256" i="25"/>
  <c r="I4173" i="25"/>
  <c r="K4148" i="25"/>
  <c r="G4261" i="25"/>
  <c r="I3844" i="25"/>
  <c r="G3857" i="25"/>
  <c r="G4488" i="25"/>
  <c r="K4514" i="25"/>
  <c r="G4425" i="25"/>
  <c r="I4243" i="25"/>
  <c r="G4149" i="25"/>
  <c r="I4084" i="25"/>
  <c r="K4027" i="25"/>
  <c r="G3883" i="25"/>
  <c r="I3862" i="25"/>
  <c r="I3891" i="25"/>
  <c r="I3877" i="25"/>
  <c r="G3855" i="25"/>
  <c r="K3848" i="25"/>
  <c r="G3839" i="25"/>
  <c r="K3891" i="25"/>
  <c r="K4379" i="25"/>
  <c r="I4546" i="25"/>
  <c r="K4291" i="25"/>
  <c r="I4178" i="25"/>
  <c r="I4469" i="25"/>
  <c r="G4360" i="25"/>
  <c r="G4395" i="25"/>
  <c r="G4051" i="25"/>
  <c r="I4181" i="25"/>
  <c r="G4163" i="25"/>
  <c r="I4133" i="25"/>
  <c r="K4072" i="25"/>
  <c r="I4104" i="25"/>
  <c r="G4076" i="25"/>
  <c r="K3994" i="25"/>
  <c r="K4488" i="25"/>
  <c r="I4514" i="25"/>
  <c r="I4488" i="25"/>
  <c r="G4401" i="25"/>
  <c r="G4396" i="25"/>
  <c r="I4379" i="25"/>
  <c r="G4376" i="25"/>
  <c r="I4239" i="25"/>
  <c r="K4261" i="25"/>
  <c r="K4173" i="25"/>
  <c r="I4022" i="25"/>
  <c r="K4149" i="25"/>
  <c r="I4108" i="25"/>
  <c r="I4019" i="25"/>
  <c r="I3872" i="25"/>
  <c r="I4364" i="25"/>
  <c r="G4364" i="25"/>
  <c r="G4340" i="25"/>
  <c r="G4399" i="25"/>
  <c r="I4105" i="25"/>
  <c r="G3971" i="25"/>
  <c r="G3856" i="25"/>
  <c r="I3869" i="25"/>
  <c r="K4531" i="25"/>
  <c r="G4516" i="25"/>
  <c r="G4397" i="25"/>
  <c r="I4300" i="25"/>
  <c r="G4436" i="25"/>
  <c r="I4399" i="25"/>
  <c r="G4339" i="25"/>
  <c r="I4202" i="25"/>
  <c r="K4244" i="25"/>
  <c r="G4174" i="25"/>
  <c r="K4019" i="25"/>
  <c r="I3971" i="25"/>
  <c r="G4365" i="25"/>
  <c r="G4191" i="25"/>
  <c r="I4380" i="25"/>
  <c r="I4473" i="25"/>
  <c r="K4177" i="25"/>
  <c r="K4243" i="25"/>
  <c r="G4237" i="25"/>
  <c r="G4236" i="25"/>
  <c r="G4157" i="25"/>
  <c r="K4131" i="25"/>
  <c r="G4067" i="25"/>
  <c r="I4091" i="25"/>
  <c r="G3959" i="25"/>
  <c r="I4034" i="25"/>
  <c r="K3915" i="25"/>
  <c r="G3937" i="25"/>
  <c r="G3895" i="25"/>
  <c r="G3836" i="25"/>
  <c r="G3865" i="25"/>
  <c r="G3849" i="25"/>
  <c r="G4341" i="25"/>
  <c r="G4223" i="25"/>
  <c r="G4532" i="25"/>
  <c r="K4518" i="25"/>
  <c r="I4500" i="25"/>
  <c r="I4356" i="25"/>
  <c r="I4324" i="25"/>
  <c r="K4299" i="25"/>
  <c r="I4547" i="25"/>
  <c r="I4542" i="25"/>
  <c r="G4539" i="25"/>
  <c r="I4512" i="25"/>
  <c r="G4489" i="25"/>
  <c r="K4473" i="25"/>
  <c r="G4429" i="25"/>
  <c r="I4400" i="25"/>
  <c r="I4236" i="25"/>
  <c r="G4393" i="25"/>
  <c r="G4361" i="25"/>
  <c r="I4427" i="25"/>
  <c r="G4400" i="25"/>
  <c r="G4380" i="25"/>
  <c r="G4473" i="25"/>
  <c r="G4469" i="25"/>
  <c r="K4425" i="25"/>
  <c r="K4401" i="25"/>
  <c r="K4381" i="25"/>
  <c r="K4235" i="25"/>
  <c r="G4256" i="25"/>
  <c r="K4224" i="25"/>
  <c r="I4130" i="25"/>
  <c r="G4177" i="25"/>
  <c r="I4149" i="25"/>
  <c r="G4106" i="25"/>
  <c r="G4117" i="25"/>
  <c r="I4083" i="25"/>
  <c r="G4021" i="25"/>
  <c r="K3973" i="25"/>
  <c r="K4089" i="25"/>
  <c r="G4083" i="25"/>
  <c r="I4027" i="25"/>
  <c r="G3955" i="25"/>
  <c r="G4027" i="25"/>
  <c r="G3975" i="25"/>
  <c r="I3878" i="25"/>
  <c r="G3845" i="25"/>
  <c r="I3855" i="25"/>
  <c r="I3895" i="25"/>
  <c r="G3866" i="25"/>
  <c r="G3850" i="25"/>
  <c r="K3867" i="25"/>
  <c r="G3861" i="25"/>
  <c r="K3866" i="25"/>
  <c r="K3831" i="25"/>
  <c r="K4542" i="25"/>
  <c r="G4015" i="25"/>
  <c r="G4512" i="25"/>
  <c r="K4539" i="25"/>
  <c r="K4512" i="25"/>
  <c r="K4500" i="25"/>
  <c r="I4359" i="25"/>
  <c r="G4356" i="25"/>
  <c r="I4299" i="25"/>
  <c r="K4313" i="25"/>
  <c r="G4299" i="25"/>
  <c r="G4291" i="25"/>
  <c r="G4179" i="25"/>
  <c r="G4034" i="25"/>
  <c r="I4177" i="25"/>
  <c r="G4089" i="25"/>
  <c r="I4021" i="25"/>
  <c r="G4243" i="25"/>
  <c r="G4193" i="25"/>
  <c r="K4179" i="25"/>
  <c r="G4173" i="25"/>
  <c r="G4162" i="25"/>
  <c r="I4148" i="25"/>
  <c r="I4117" i="25"/>
  <c r="I4020" i="25"/>
  <c r="G4072" i="25"/>
  <c r="K4034" i="25"/>
  <c r="I3975" i="25"/>
  <c r="K3854" i="25"/>
  <c r="K4084" i="25"/>
  <c r="I4081" i="25"/>
  <c r="I4051" i="25"/>
  <c r="K4021" i="25"/>
  <c r="K3955" i="25"/>
  <c r="K3896" i="25"/>
  <c r="K3865" i="25"/>
  <c r="I3896" i="25"/>
  <c r="K3849" i="25"/>
  <c r="I3865" i="25"/>
  <c r="I3849" i="25"/>
  <c r="K3850" i="25"/>
  <c r="K4513" i="25"/>
  <c r="K4552" i="25"/>
  <c r="G4546" i="25"/>
  <c r="K4525" i="25"/>
  <c r="I4518" i="25"/>
  <c r="I4552" i="25"/>
  <c r="K4532" i="25"/>
  <c r="I4529" i="25"/>
  <c r="I4525" i="25"/>
  <c r="I4517" i="25"/>
  <c r="I4509" i="25"/>
  <c r="G4500" i="25"/>
  <c r="I4541" i="25"/>
  <c r="G4531" i="25"/>
  <c r="K4517" i="25"/>
  <c r="G4510" i="25"/>
  <c r="K4547" i="25"/>
  <c r="G4541" i="25"/>
  <c r="K4516" i="25"/>
  <c r="I4511" i="25"/>
  <c r="I4499" i="25"/>
  <c r="K4496" i="25"/>
  <c r="G4540" i="25"/>
  <c r="G4533" i="25"/>
  <c r="G4511" i="25"/>
  <c r="K4509" i="25"/>
  <c r="K4499" i="25"/>
  <c r="K4540" i="25"/>
  <c r="K4533" i="25"/>
  <c r="I4530" i="25"/>
  <c r="I4540" i="25"/>
  <c r="I4513" i="25"/>
  <c r="K4510" i="25"/>
  <c r="I4501" i="25"/>
  <c r="G4496" i="25"/>
  <c r="K4472" i="25"/>
  <c r="K4430" i="25"/>
  <c r="K4406" i="25"/>
  <c r="K4366" i="25"/>
  <c r="K4541" i="25"/>
  <c r="K4530" i="25"/>
  <c r="K4511" i="25"/>
  <c r="K4501" i="25"/>
  <c r="G4499" i="25"/>
  <c r="K4495" i="25"/>
  <c r="K4529" i="25"/>
  <c r="I4526" i="25"/>
  <c r="I4533" i="25"/>
  <c r="G4530" i="25"/>
  <c r="G4526" i="25"/>
  <c r="G4518" i="25"/>
  <c r="I4515" i="25"/>
  <c r="I4495" i="25"/>
  <c r="K4489" i="25"/>
  <c r="K4468" i="25"/>
  <c r="K4426" i="25"/>
  <c r="K4402" i="25"/>
  <c r="K4382" i="25"/>
  <c r="K4362" i="25"/>
  <c r="K4338" i="25"/>
  <c r="I4472" i="25"/>
  <c r="I4468" i="25"/>
  <c r="I4449" i="25"/>
  <c r="K4398" i="25"/>
  <c r="K4378" i="25"/>
  <c r="K4358" i="25"/>
  <c r="K4294" i="25"/>
  <c r="K4463" i="25"/>
  <c r="I4430" i="25"/>
  <c r="K4417" i="25"/>
  <c r="I4414" i="25"/>
  <c r="K4393" i="25"/>
  <c r="K4365" i="25"/>
  <c r="I4362" i="25"/>
  <c r="K4341" i="25"/>
  <c r="I4338" i="25"/>
  <c r="I4294" i="25"/>
  <c r="I4290" i="25"/>
  <c r="K4260" i="25"/>
  <c r="I4463" i="25"/>
  <c r="K4436" i="25"/>
  <c r="G4430" i="25"/>
  <c r="K4400" i="25"/>
  <c r="I4397" i="25"/>
  <c r="G4394" i="25"/>
  <c r="K4376" i="25"/>
  <c r="I4365" i="25"/>
  <c r="G4362" i="25"/>
  <c r="K4340" i="25"/>
  <c r="K4312" i="25"/>
  <c r="K4250" i="25"/>
  <c r="G4244" i="25"/>
  <c r="G4240" i="25"/>
  <c r="I4237" i="25"/>
  <c r="K4208" i="25"/>
  <c r="G4202" i="25"/>
  <c r="K4176" i="25"/>
  <c r="G4158" i="25"/>
  <c r="K4203" i="25"/>
  <c r="I4192" i="25"/>
  <c r="G4189" i="25"/>
  <c r="G4161" i="25"/>
  <c r="I4203" i="25"/>
  <c r="K4190" i="25"/>
  <c r="I4163" i="25"/>
  <c r="K4081" i="25"/>
  <c r="K4076" i="25"/>
  <c r="I4066" i="25"/>
  <c r="G3962" i="25"/>
  <c r="G3875" i="25"/>
  <c r="I3899" i="25"/>
  <c r="G3858" i="25"/>
  <c r="G3842" i="25"/>
  <c r="K3858" i="25"/>
  <c r="K4449" i="25"/>
  <c r="G4428" i="25"/>
  <c r="K4414" i="25"/>
  <c r="K4394" i="25"/>
  <c r="K4326" i="25"/>
  <c r="K4290" i="25"/>
  <c r="K4429" i="25"/>
  <c r="I4426" i="25"/>
  <c r="I4406" i="25"/>
  <c r="I4402" i="25"/>
  <c r="I4382" i="25"/>
  <c r="K4361" i="25"/>
  <c r="I4358" i="25"/>
  <c r="K4333" i="25"/>
  <c r="I4326" i="25"/>
  <c r="G4472" i="25"/>
  <c r="I4429" i="25"/>
  <c r="G4426" i="25"/>
  <c r="G4414" i="25"/>
  <c r="K4396" i="25"/>
  <c r="I4393" i="25"/>
  <c r="G4382" i="25"/>
  <c r="K4364" i="25"/>
  <c r="I4361" i="25"/>
  <c r="G4358" i="25"/>
  <c r="I4333" i="25"/>
  <c r="G4326" i="25"/>
  <c r="G4294" i="25"/>
  <c r="I4260" i="25"/>
  <c r="I4235" i="25"/>
  <c r="I4261" i="25"/>
  <c r="K4246" i="25"/>
  <c r="G4190" i="25"/>
  <c r="K4172" i="25"/>
  <c r="I4238" i="25"/>
  <c r="G4235" i="25"/>
  <c r="I4224" i="25"/>
  <c r="G4181" i="25"/>
  <c r="I4164" i="25"/>
  <c r="I4131" i="25"/>
  <c r="K4026" i="25"/>
  <c r="K4105" i="25"/>
  <c r="K4066" i="25"/>
  <c r="K4015" i="25"/>
  <c r="K3974" i="25"/>
  <c r="I3972" i="25"/>
  <c r="I3858" i="25"/>
  <c r="K3842" i="25"/>
  <c r="K3832" i="25"/>
  <c r="I4398" i="25"/>
  <c r="I4378" i="25"/>
  <c r="K4357" i="25"/>
  <c r="K4325" i="25"/>
  <c r="K4474" i="25"/>
  <c r="G4468" i="25"/>
  <c r="K4428" i="25"/>
  <c r="I4425" i="25"/>
  <c r="I4417" i="25"/>
  <c r="G4406" i="25"/>
  <c r="G4402" i="25"/>
  <c r="I4381" i="25"/>
  <c r="G4378" i="25"/>
  <c r="K4360" i="25"/>
  <c r="I4357" i="25"/>
  <c r="I4325" i="25"/>
  <c r="K4300" i="25"/>
  <c r="G4290" i="25"/>
  <c r="G4246" i="25"/>
  <c r="G4260" i="25"/>
  <c r="K4238" i="25"/>
  <c r="K4192" i="25"/>
  <c r="K3892" i="25"/>
  <c r="K3856" i="25"/>
  <c r="G3847" i="25"/>
  <c r="K3840" i="25"/>
  <c r="K4397" i="25"/>
  <c r="I4394" i="25"/>
  <c r="K4377" i="25"/>
  <c r="I4366" i="25"/>
  <c r="G4449" i="25"/>
  <c r="I4401" i="25"/>
  <c r="G4398" i="25"/>
  <c r="K4380" i="25"/>
  <c r="I4377" i="25"/>
  <c r="G4366" i="25"/>
  <c r="K4356" i="25"/>
  <c r="I4341" i="25"/>
  <c r="G4338" i="25"/>
  <c r="K4324" i="25"/>
  <c r="I4313" i="25"/>
  <c r="G4238" i="25"/>
  <c r="I4269" i="25"/>
  <c r="I4245" i="25"/>
  <c r="K4180" i="25"/>
  <c r="I4246" i="25"/>
  <c r="I4208" i="25"/>
  <c r="I4176" i="25"/>
  <c r="K4136" i="25"/>
  <c r="K4174" i="25"/>
  <c r="I3973" i="25"/>
  <c r="I4171" i="25"/>
  <c r="G4151" i="25"/>
  <c r="G4134" i="25"/>
  <c r="K4107" i="25"/>
  <c r="K4158" i="25"/>
  <c r="G4152" i="25"/>
  <c r="G4136" i="25"/>
  <c r="I4107" i="25"/>
  <c r="K4025" i="25"/>
  <c r="K4017" i="25"/>
  <c r="G4107" i="25"/>
  <c r="I4047" i="25"/>
  <c r="I4071" i="25"/>
  <c r="G4047" i="25"/>
  <c r="G4020" i="25"/>
  <c r="G4016" i="25"/>
  <c r="I3974" i="25"/>
  <c r="G3897" i="25"/>
  <c r="K3968" i="25"/>
  <c r="I3955" i="25"/>
  <c r="G3936" i="25"/>
  <c r="I3915" i="25"/>
  <c r="I3905" i="25"/>
  <c r="K3936" i="25"/>
  <c r="G3903" i="25"/>
  <c r="I3874" i="25"/>
  <c r="G3874" i="25"/>
  <c r="K3864" i="25"/>
  <c r="K3863" i="25"/>
  <c r="I3860" i="25"/>
  <c r="K3853" i="25"/>
  <c r="I3837" i="25"/>
  <c r="K3874" i="25"/>
  <c r="G3868" i="25"/>
  <c r="K3855" i="25"/>
  <c r="G3846" i="25"/>
  <c r="G3843" i="25"/>
  <c r="K3839" i="25"/>
  <c r="I3836" i="25"/>
  <c r="G3833" i="25"/>
  <c r="G4178" i="25"/>
  <c r="K4245" i="25"/>
  <c r="G4239" i="25"/>
  <c r="K4223" i="25"/>
  <c r="K4191" i="25"/>
  <c r="K4175" i="25"/>
  <c r="I4172" i="25"/>
  <c r="K4152" i="25"/>
  <c r="K4135" i="25"/>
  <c r="K4202" i="25"/>
  <c r="G4180" i="25"/>
  <c r="G4150" i="25"/>
  <c r="G4133" i="25"/>
  <c r="G4164" i="25"/>
  <c r="I4151" i="25"/>
  <c r="G4148" i="25"/>
  <c r="I4135" i="25"/>
  <c r="G4132" i="25"/>
  <c r="K4106" i="25"/>
  <c r="K4090" i="25"/>
  <c r="K4071" i="25"/>
  <c r="K4016" i="25"/>
  <c r="G3969" i="25"/>
  <c r="I4106" i="25"/>
  <c r="I4090" i="25"/>
  <c r="K4033" i="25"/>
  <c r="I4025" i="25"/>
  <c r="I4017" i="25"/>
  <c r="G4090" i="25"/>
  <c r="I4033" i="25"/>
  <c r="G4025" i="25"/>
  <c r="K4020" i="25"/>
  <c r="G4017" i="25"/>
  <c r="G4065" i="25"/>
  <c r="G4033" i="25"/>
  <c r="G3999" i="25"/>
  <c r="I3967" i="25"/>
  <c r="I3999" i="25"/>
  <c r="G3974" i="25"/>
  <c r="K3954" i="25"/>
  <c r="G3916" i="25"/>
  <c r="K3903" i="25"/>
  <c r="K3897" i="25"/>
  <c r="K3916" i="25"/>
  <c r="G3902" i="25"/>
  <c r="K3846" i="25"/>
  <c r="I3904" i="25"/>
  <c r="G3901" i="25"/>
  <c r="K3876" i="25"/>
  <c r="I3873" i="25"/>
  <c r="K3860" i="25"/>
  <c r="I3857" i="25"/>
  <c r="G3835" i="25"/>
  <c r="G3869" i="25"/>
  <c r="K3859" i="25"/>
  <c r="I3846" i="25"/>
  <c r="I3843" i="25"/>
  <c r="K3836" i="25"/>
  <c r="I3833" i="25"/>
  <c r="I3892" i="25"/>
  <c r="I3883" i="25"/>
  <c r="I3867" i="25"/>
  <c r="G3864" i="25"/>
  <c r="I3848" i="25"/>
  <c r="I3845" i="25"/>
  <c r="K3835" i="25"/>
  <c r="I3832" i="25"/>
  <c r="K4171" i="25"/>
  <c r="K4151" i="25"/>
  <c r="I4134" i="25"/>
  <c r="G4224" i="25"/>
  <c r="G4208" i="25"/>
  <c r="G4192" i="25"/>
  <c r="I4179" i="25"/>
  <c r="G4176" i="25"/>
  <c r="I4136" i="25"/>
  <c r="K4150" i="25"/>
  <c r="K4134" i="25"/>
  <c r="K4118" i="25"/>
  <c r="I4118" i="25"/>
  <c r="K4032" i="25"/>
  <c r="K3999" i="25"/>
  <c r="I4089" i="25"/>
  <c r="G4032" i="25"/>
  <c r="I4016" i="25"/>
  <c r="K4067" i="25"/>
  <c r="K4051" i="25"/>
  <c r="I4032" i="25"/>
  <c r="G4026" i="25"/>
  <c r="G4022" i="25"/>
  <c r="G4018" i="25"/>
  <c r="K3963" i="25"/>
  <c r="K3970" i="25"/>
  <c r="G3970" i="25"/>
  <c r="I3963" i="25"/>
  <c r="I3902" i="25"/>
  <c r="G3905" i="25"/>
  <c r="I3901" i="25"/>
  <c r="I3897" i="25"/>
  <c r="I3903" i="25"/>
  <c r="I3900" i="25"/>
  <c r="G3882" i="25"/>
  <c r="K3872" i="25"/>
  <c r="K3843" i="25"/>
  <c r="K3837" i="25"/>
  <c r="I3868" i="25"/>
  <c r="K3845" i="25"/>
  <c r="K3882" i="25"/>
  <c r="G3876" i="25"/>
  <c r="I3863" i="25"/>
  <c r="G3860" i="25"/>
  <c r="G3854" i="25"/>
  <c r="K3847" i="25"/>
  <c r="K3844" i="25"/>
  <c r="I4250" i="25"/>
  <c r="K4237" i="25"/>
  <c r="I4180" i="25"/>
  <c r="I4150" i="25"/>
  <c r="I4223" i="25"/>
  <c r="I4191" i="25"/>
  <c r="K4178" i="25"/>
  <c r="I4175" i="25"/>
  <c r="G4172" i="25"/>
  <c r="I4152" i="25"/>
  <c r="G4135" i="25"/>
  <c r="K4162" i="25"/>
  <c r="K4130" i="25"/>
  <c r="K4082" i="25"/>
  <c r="K4117" i="25"/>
  <c r="I4082" i="25"/>
  <c r="K4065" i="25"/>
  <c r="I4031" i="25"/>
  <c r="K4022" i="25"/>
  <c r="G4082" i="25"/>
  <c r="I4072" i="25"/>
  <c r="I4065" i="25"/>
  <c r="G4031" i="25"/>
  <c r="I4015" i="25"/>
  <c r="G3968" i="25"/>
  <c r="G3954" i="25"/>
  <c r="K4047" i="25"/>
  <c r="K4031" i="25"/>
  <c r="K3969" i="25"/>
  <c r="G3963" i="25"/>
  <c r="I3959" i="25"/>
  <c r="I3954" i="25"/>
  <c r="K3972" i="25"/>
  <c r="I3969" i="25"/>
  <c r="K3962" i="25"/>
  <c r="K3959" i="25"/>
  <c r="K3905" i="25"/>
  <c r="K3901" i="25"/>
  <c r="K3900" i="25"/>
  <c r="I3937" i="25"/>
  <c r="G3915" i="25"/>
  <c r="G3900" i="25"/>
  <c r="I3882" i="25"/>
  <c r="K3902" i="25"/>
  <c r="K3899" i="25"/>
  <c r="G3878" i="25"/>
  <c r="K3868" i="25"/>
  <c r="G3862" i="25"/>
  <c r="K3833" i="25"/>
  <c r="I3864" i="25"/>
  <c r="I3854" i="25"/>
  <c r="K3878" i="25"/>
  <c r="I3875" i="25"/>
  <c r="G3872" i="25"/>
  <c r="K3862" i="25"/>
  <c r="I3859" i="25"/>
  <c r="I3856" i="25"/>
  <c r="I3853" i="25"/>
  <c r="I3840" i="25"/>
  <c r="G3837" i="25"/>
  <c r="G3811" i="25"/>
  <c r="I3826" i="25"/>
  <c r="G3826" i="25"/>
  <c r="G3785" i="25"/>
  <c r="I3805" i="25"/>
  <c r="I3785" i="25"/>
  <c r="I3811" i="25"/>
  <c r="G3805" i="25"/>
  <c r="G3810" i="25"/>
  <c r="I3810" i="25"/>
  <c r="G3661" i="1"/>
  <c r="G3657" i="1"/>
  <c r="G3653" i="1"/>
  <c r="G3649" i="1"/>
  <c r="G3664" i="1"/>
  <c r="G3660" i="1"/>
  <c r="G3656" i="1"/>
  <c r="G3652" i="1"/>
  <c r="G3648" i="1"/>
  <c r="G3680" i="1"/>
  <c r="G3820" i="1"/>
  <c r="G3818" i="1"/>
  <c r="G3816" i="1"/>
  <c r="G3814" i="1"/>
  <c r="G3812" i="1"/>
  <c r="G3803" i="1"/>
  <c r="G3801" i="1"/>
  <c r="G3799" i="1"/>
  <c r="G3793" i="1"/>
  <c r="G3791" i="1"/>
  <c r="G3789" i="1"/>
  <c r="G3781" i="1"/>
  <c r="G3779" i="1"/>
  <c r="G3777" i="1"/>
  <c r="G3771" i="1"/>
  <c r="G3767" i="1"/>
  <c r="G3765" i="1"/>
  <c r="G3763" i="1"/>
  <c r="G3761" i="1"/>
  <c r="G3757" i="1"/>
  <c r="G3755" i="1"/>
  <c r="G3753" i="1"/>
  <c r="G3751" i="1"/>
  <c r="G3749" i="1"/>
  <c r="G3747" i="1"/>
  <c r="G3743" i="1"/>
  <c r="G3741" i="1"/>
  <c r="G3739" i="1"/>
  <c r="G3733" i="1"/>
  <c r="G3727" i="1"/>
  <c r="G3725" i="1"/>
  <c r="G3723" i="1"/>
  <c r="G3717" i="1"/>
  <c r="G3715" i="1"/>
  <c r="G3711" i="1"/>
  <c r="G3709" i="1"/>
  <c r="G3705" i="1"/>
  <c r="G3701" i="1"/>
  <c r="G3699" i="1"/>
  <c r="G3697" i="1"/>
  <c r="G3695" i="1"/>
  <c r="G3691" i="1"/>
  <c r="G3689" i="1"/>
  <c r="G3685" i="1"/>
  <c r="G3663" i="1"/>
  <c r="G3659" i="1"/>
  <c r="G3655" i="1"/>
  <c r="G3651" i="1"/>
  <c r="G3677" i="1"/>
  <c r="G3662" i="1"/>
  <c r="G3658" i="1"/>
  <c r="G3650" i="1"/>
  <c r="G3817" i="1"/>
  <c r="G3815" i="1"/>
  <c r="G3813" i="1"/>
  <c r="G3804" i="1"/>
  <c r="G3792" i="1"/>
  <c r="G3790" i="1"/>
  <c r="G3782" i="1"/>
  <c r="G3780" i="1"/>
  <c r="G3772" i="1"/>
  <c r="G3770" i="1"/>
  <c r="G3766" i="1"/>
  <c r="G3758" i="1"/>
  <c r="G3752" i="1"/>
  <c r="G3750" i="1"/>
  <c r="G3746" i="1"/>
  <c r="G3742" i="1"/>
  <c r="G3738" i="1"/>
  <c r="G3732" i="1"/>
  <c r="G3730" i="1"/>
  <c r="G3728" i="1"/>
  <c r="G3724" i="1"/>
  <c r="G3718" i="1"/>
  <c r="G3716" i="1"/>
  <c r="G3714" i="1"/>
  <c r="G3698" i="1"/>
  <c r="G3696" i="1"/>
  <c r="G3694" i="1"/>
  <c r="G3690" i="1"/>
  <c r="G3686" i="1"/>
  <c r="G3971" i="1"/>
  <c r="G3684" i="1"/>
  <c r="G3682" i="1"/>
  <c r="Y3665" i="1"/>
  <c r="Z3665" i="1"/>
  <c r="AA3665" i="1"/>
  <c r="AB3665" i="1"/>
  <c r="AC3665" i="1"/>
  <c r="Y3666" i="1"/>
  <c r="Z3666" i="1"/>
  <c r="AA3666" i="1"/>
  <c r="AB3666" i="1"/>
  <c r="AC3666" i="1"/>
  <c r="Y3669" i="1"/>
  <c r="Z3669" i="1"/>
  <c r="AA3669" i="1"/>
  <c r="AB3669" i="1"/>
  <c r="AC3669" i="1"/>
  <c r="Y3675" i="1"/>
  <c r="Z3675" i="1"/>
  <c r="AA3675" i="1"/>
  <c r="AB3675" i="1"/>
  <c r="AC3675" i="1"/>
  <c r="Y3676" i="1"/>
  <c r="Z3676" i="1"/>
  <c r="AA3676" i="1"/>
  <c r="AB3676" i="1"/>
  <c r="AC3676" i="1"/>
  <c r="Y3670" i="1"/>
  <c r="Z3670" i="1"/>
  <c r="AA3670" i="1"/>
  <c r="AB3670" i="1"/>
  <c r="F3670" i="1" s="1"/>
  <c r="AC3670" i="1"/>
  <c r="Y3671" i="1"/>
  <c r="Z3671" i="1"/>
  <c r="AA3671" i="1"/>
  <c r="AB3671" i="1"/>
  <c r="F3671" i="1" s="1"/>
  <c r="AC3671" i="1"/>
  <c r="Y3672" i="1"/>
  <c r="Z3672" i="1"/>
  <c r="AA3672" i="1"/>
  <c r="AB3672" i="1"/>
  <c r="F3672" i="1" s="1"/>
  <c r="AC3672" i="1"/>
  <c r="V3672" i="1"/>
  <c r="V3670" i="1"/>
  <c r="V3671" i="1"/>
  <c r="L3672" i="1"/>
  <c r="L3671" i="1"/>
  <c r="L3670" i="1"/>
  <c r="G3898" i="25" l="1"/>
  <c r="I3898" i="25"/>
  <c r="I4222" i="25"/>
  <c r="G4222" i="25"/>
  <c r="I4050" i="25"/>
  <c r="G4050" i="25"/>
  <c r="G3671" i="1"/>
  <c r="G3670" i="1"/>
  <c r="G3672" i="1"/>
  <c r="F3676" i="1"/>
  <c r="V3675" i="1"/>
  <c r="V3676" i="1"/>
  <c r="L3675" i="1"/>
  <c r="L3676" i="1"/>
  <c r="F3675" i="1"/>
  <c r="L2210" i="1"/>
  <c r="V2210" i="1"/>
  <c r="Y2210" i="1"/>
  <c r="Z2210" i="1"/>
  <c r="AB2210" i="1"/>
  <c r="F2210" i="1" s="1"/>
  <c r="G2210" i="1" s="1"/>
  <c r="AC2210" i="1"/>
  <c r="L3666" i="1"/>
  <c r="V3666" i="1"/>
  <c r="F3666" i="1"/>
  <c r="G3666" i="1" s="1"/>
  <c r="F3665" i="1"/>
  <c r="V3665" i="1"/>
  <c r="V3669" i="1"/>
  <c r="L3669" i="1"/>
  <c r="E3669" i="1"/>
  <c r="L3665" i="1"/>
  <c r="AB3647" i="1"/>
  <c r="Y3647" i="1"/>
  <c r="Z3647" i="1"/>
  <c r="AA3647" i="1"/>
  <c r="AC3647" i="1"/>
  <c r="V3647" i="1"/>
  <c r="L3647" i="1"/>
  <c r="Y3673" i="1"/>
  <c r="Z3673" i="1"/>
  <c r="AA3673" i="1"/>
  <c r="AB3673" i="1"/>
  <c r="F3673" i="1" s="1"/>
  <c r="AC3673" i="1"/>
  <c r="Y3674" i="1"/>
  <c r="Z3674" i="1"/>
  <c r="AA3674" i="1"/>
  <c r="AB3674" i="1"/>
  <c r="F3674" i="1" s="1"/>
  <c r="AC3674" i="1"/>
  <c r="V3673" i="1"/>
  <c r="V3674" i="1"/>
  <c r="L3673" i="1"/>
  <c r="L3674" i="1"/>
  <c r="O3638" i="1"/>
  <c r="O2387" i="1"/>
  <c r="L3296" i="1"/>
  <c r="V3296" i="1"/>
  <c r="AA3296" i="1"/>
  <c r="Z3296" i="1"/>
  <c r="AB3296" i="1"/>
  <c r="F3296" i="1" s="1"/>
  <c r="G3296" i="1" s="1"/>
  <c r="AC3296" i="1"/>
  <c r="L2387" i="1"/>
  <c r="V2387" i="1"/>
  <c r="Y2387" i="1"/>
  <c r="Z2387" i="1"/>
  <c r="AB2387" i="1"/>
  <c r="F2387" i="1" s="1"/>
  <c r="G2387" i="1" s="1"/>
  <c r="AC2387" i="1"/>
  <c r="L2388" i="1"/>
  <c r="V2388" i="1"/>
  <c r="X2388" i="1"/>
  <c r="Y2388" i="1" s="1"/>
  <c r="Z2388" i="1"/>
  <c r="AB2388" i="1"/>
  <c r="F2388" i="1" s="1"/>
  <c r="G2388" i="1" s="1"/>
  <c r="AC2388" i="1"/>
  <c r="AB3645" i="1"/>
  <c r="F3645" i="1" s="1"/>
  <c r="G3645" i="1" s="1"/>
  <c r="AC3645" i="1"/>
  <c r="AB3646" i="1"/>
  <c r="F3646" i="1" s="1"/>
  <c r="AC3646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4" i="1"/>
  <c r="Y3645" i="1"/>
  <c r="Z3645" i="1"/>
  <c r="AA3645" i="1"/>
  <c r="Y3646" i="1"/>
  <c r="Z3646" i="1"/>
  <c r="AA3646" i="1"/>
  <c r="V3645" i="1"/>
  <c r="V3646" i="1"/>
  <c r="L3646" i="1"/>
  <c r="L3645" i="1"/>
  <c r="L3532" i="1"/>
  <c r="L3533" i="1"/>
  <c r="L3536" i="1"/>
  <c r="L3537" i="1"/>
  <c r="L3540" i="1"/>
  <c r="L3541" i="1"/>
  <c r="L3543" i="1"/>
  <c r="L3547" i="1"/>
  <c r="L3548" i="1"/>
  <c r="L3549" i="1"/>
  <c r="L3552" i="1"/>
  <c r="L3553" i="1"/>
  <c r="L3555" i="1"/>
  <c r="L3556" i="1"/>
  <c r="L3557" i="1"/>
  <c r="L3560" i="1"/>
  <c r="L3561" i="1"/>
  <c r="L3563" i="1"/>
  <c r="L3564" i="1"/>
  <c r="L3565" i="1"/>
  <c r="L3568" i="1"/>
  <c r="L3569" i="1"/>
  <c r="L3571" i="1"/>
  <c r="L3572" i="1"/>
  <c r="L3573" i="1"/>
  <c r="L3576" i="1"/>
  <c r="L3577" i="1"/>
  <c r="L3580" i="1"/>
  <c r="L3581" i="1"/>
  <c r="L3583" i="1"/>
  <c r="L3584" i="1"/>
  <c r="L3585" i="1"/>
  <c r="L3588" i="1"/>
  <c r="L3589" i="1"/>
  <c r="L3591" i="1"/>
  <c r="L3592" i="1"/>
  <c r="L3593" i="1"/>
  <c r="L3596" i="1"/>
  <c r="L3597" i="1"/>
  <c r="L3599" i="1"/>
  <c r="L3600" i="1"/>
  <c r="L3601" i="1"/>
  <c r="L3604" i="1"/>
  <c r="L3605" i="1"/>
  <c r="L3607" i="1"/>
  <c r="L3608" i="1"/>
  <c r="L3609" i="1"/>
  <c r="L3611" i="1"/>
  <c r="L3612" i="1"/>
  <c r="L3613" i="1"/>
  <c r="L3616" i="1"/>
  <c r="L3617" i="1"/>
  <c r="L3619" i="1"/>
  <c r="L3620" i="1"/>
  <c r="L3621" i="1"/>
  <c r="L3624" i="1"/>
  <c r="L3625" i="1"/>
  <c r="L3628" i="1"/>
  <c r="L3629" i="1"/>
  <c r="L3631" i="1"/>
  <c r="L3632" i="1"/>
  <c r="L3633" i="1"/>
  <c r="L3636" i="1"/>
  <c r="L3637" i="1"/>
  <c r="L3639" i="1"/>
  <c r="L3640" i="1"/>
  <c r="L3641" i="1"/>
  <c r="L3644" i="1"/>
  <c r="Y3527" i="1"/>
  <c r="Z3527" i="1"/>
  <c r="AA3527" i="1"/>
  <c r="Y3528" i="1"/>
  <c r="Z3528" i="1"/>
  <c r="AA3528" i="1"/>
  <c r="Y3529" i="1"/>
  <c r="Z3529" i="1"/>
  <c r="AA3529" i="1"/>
  <c r="AB3528" i="1"/>
  <c r="F3528" i="1" s="1"/>
  <c r="G3528" i="1" s="1"/>
  <c r="AC3528" i="1"/>
  <c r="AB3529" i="1"/>
  <c r="F3529" i="1" s="1"/>
  <c r="AC3529" i="1"/>
  <c r="V3528" i="1"/>
  <c r="V3529" i="1"/>
  <c r="L3528" i="1"/>
  <c r="L3529" i="1"/>
  <c r="Z3524" i="1"/>
  <c r="AA3524" i="1"/>
  <c r="AB3524" i="1"/>
  <c r="F3524" i="1" s="1"/>
  <c r="AC3524" i="1"/>
  <c r="Z3525" i="1"/>
  <c r="AA3525" i="1"/>
  <c r="AB3525" i="1"/>
  <c r="F3525" i="1" s="1"/>
  <c r="AC3525" i="1"/>
  <c r="Z3526" i="1"/>
  <c r="AA3526" i="1"/>
  <c r="AB3526" i="1"/>
  <c r="F3526" i="1" s="1"/>
  <c r="AC3526" i="1"/>
  <c r="AB3527" i="1"/>
  <c r="F3527" i="1" s="1"/>
  <c r="AC3527" i="1"/>
  <c r="AB3530" i="1"/>
  <c r="F3530" i="1" s="1"/>
  <c r="AC3530" i="1"/>
  <c r="Y3524" i="1"/>
  <c r="Y3525" i="1"/>
  <c r="Y3526" i="1"/>
  <c r="V3524" i="1"/>
  <c r="V3525" i="1"/>
  <c r="V3526" i="1"/>
  <c r="V3527" i="1"/>
  <c r="L3524" i="1"/>
  <c r="L3525" i="1"/>
  <c r="L3526" i="1"/>
  <c r="L3527" i="1"/>
  <c r="V2710" i="1"/>
  <c r="L3531" i="1"/>
  <c r="L3534" i="1"/>
  <c r="L3535" i="1"/>
  <c r="L3538" i="1"/>
  <c r="L3539" i="1"/>
  <c r="L3544" i="1"/>
  <c r="L3545" i="1"/>
  <c r="L3551" i="1"/>
  <c r="L3559" i="1"/>
  <c r="L3567" i="1"/>
  <c r="L3579" i="1"/>
  <c r="L3587" i="1"/>
  <c r="L3595" i="1"/>
  <c r="L3603" i="1"/>
  <c r="L3615" i="1"/>
  <c r="L3627" i="1"/>
  <c r="L3635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4" i="1"/>
  <c r="Y3498" i="1"/>
  <c r="AA3499" i="1"/>
  <c r="AA3500" i="1"/>
  <c r="AA3501" i="1"/>
  <c r="Y3502" i="1"/>
  <c r="AA3503" i="1"/>
  <c r="AA3504" i="1"/>
  <c r="AA3505" i="1"/>
  <c r="AA3506" i="1"/>
  <c r="AA3507" i="1"/>
  <c r="AA3508" i="1"/>
  <c r="Y3509" i="1"/>
  <c r="AA3510" i="1"/>
  <c r="AA3511" i="1"/>
  <c r="AA3512" i="1"/>
  <c r="Y3513" i="1"/>
  <c r="Y3514" i="1"/>
  <c r="AA3515" i="1"/>
  <c r="AA3516" i="1"/>
  <c r="AA3517" i="1"/>
  <c r="Y3518" i="1"/>
  <c r="AA3519" i="1"/>
  <c r="AA3520" i="1"/>
  <c r="AA3521" i="1"/>
  <c r="AA3522" i="1"/>
  <c r="AA3523" i="1"/>
  <c r="X3530" i="1"/>
  <c r="Y3530" i="1" s="1"/>
  <c r="AA3531" i="1"/>
  <c r="X3532" i="1"/>
  <c r="AA3532" i="1" s="1"/>
  <c r="Y3533" i="1"/>
  <c r="Y3534" i="1"/>
  <c r="AA3535" i="1"/>
  <c r="AA3536" i="1"/>
  <c r="Y3537" i="1"/>
  <c r="Y3538" i="1"/>
  <c r="AA3539" i="1"/>
  <c r="AA3540" i="1"/>
  <c r="Y3541" i="1"/>
  <c r="Y3542" i="1"/>
  <c r="X3543" i="1"/>
  <c r="AA3543" i="1" s="1"/>
  <c r="AA3544" i="1"/>
  <c r="X3545" i="1"/>
  <c r="Y3545" i="1" s="1"/>
  <c r="Y3546" i="1"/>
  <c r="AA3547" i="1"/>
  <c r="AA3548" i="1"/>
  <c r="Y3549" i="1"/>
  <c r="Y3550" i="1"/>
  <c r="AA3551" i="1"/>
  <c r="AA3552" i="1"/>
  <c r="Y3553" i="1"/>
  <c r="Y3554" i="1"/>
  <c r="AA3555" i="1"/>
  <c r="AA3556" i="1"/>
  <c r="Y3557" i="1"/>
  <c r="X3558" i="1"/>
  <c r="Y3558" i="1" s="1"/>
  <c r="AA3559" i="1"/>
  <c r="AA3560" i="1"/>
  <c r="Y3561" i="1"/>
  <c r="Y3562" i="1"/>
  <c r="AA3563" i="1"/>
  <c r="AA3564" i="1"/>
  <c r="Y3565" i="1"/>
  <c r="Y3566" i="1"/>
  <c r="X3567" i="1"/>
  <c r="AA3567" i="1" s="1"/>
  <c r="AA3568" i="1"/>
  <c r="Y3569" i="1"/>
  <c r="Y3570" i="1"/>
  <c r="AA3571" i="1"/>
  <c r="AA3572" i="1"/>
  <c r="Y3573" i="1"/>
  <c r="Y3574" i="1"/>
  <c r="X3575" i="1"/>
  <c r="AA3575" i="1" s="1"/>
  <c r="AA3576" i="1"/>
  <c r="Y3577" i="1"/>
  <c r="Y3578" i="1"/>
  <c r="AA3579" i="1"/>
  <c r="AA3580" i="1"/>
  <c r="Y3581" i="1"/>
  <c r="Y3582" i="1"/>
  <c r="AA3583" i="1"/>
  <c r="AA3584" i="1"/>
  <c r="Y3585" i="1"/>
  <c r="Y3586" i="1"/>
  <c r="AA3587" i="1"/>
  <c r="AA3588" i="1"/>
  <c r="Y3589" i="1"/>
  <c r="Y3590" i="1"/>
  <c r="AA3591" i="1"/>
  <c r="AA3592" i="1"/>
  <c r="Y3593" i="1"/>
  <c r="Y3594" i="1"/>
  <c r="AA3595" i="1"/>
  <c r="AA3596" i="1"/>
  <c r="Y3597" i="1"/>
  <c r="Y3598" i="1"/>
  <c r="X3599" i="1"/>
  <c r="Y3599" i="1" s="1"/>
  <c r="AA3600" i="1"/>
  <c r="X3601" i="1"/>
  <c r="Y3601" i="1" s="1"/>
  <c r="Y3602" i="1"/>
  <c r="AA3603" i="1"/>
  <c r="AA3604" i="1"/>
  <c r="Y3605" i="1"/>
  <c r="Y3606" i="1"/>
  <c r="AA3607" i="1"/>
  <c r="AA3608" i="1"/>
  <c r="Y3609" i="1"/>
  <c r="X3610" i="1"/>
  <c r="Y3610" i="1" s="1"/>
  <c r="X3611" i="1"/>
  <c r="AA3611" i="1" s="1"/>
  <c r="AA3612" i="1"/>
  <c r="Y3613" i="1"/>
  <c r="X3614" i="1"/>
  <c r="Y3614" i="1" s="1"/>
  <c r="AA3615" i="1"/>
  <c r="AA3616" i="1"/>
  <c r="Y3617" i="1"/>
  <c r="Y3618" i="1"/>
  <c r="AA3619" i="1"/>
  <c r="AA3620" i="1"/>
  <c r="Y3621" i="1"/>
  <c r="X3622" i="1"/>
  <c r="Y3622" i="1" s="1"/>
  <c r="AA3623" i="1"/>
  <c r="AA3624" i="1"/>
  <c r="Y3625" i="1"/>
  <c r="Y3626" i="1"/>
  <c r="AA3627" i="1"/>
  <c r="X3628" i="1"/>
  <c r="AA3628" i="1" s="1"/>
  <c r="Y3629" i="1"/>
  <c r="Y3630" i="1"/>
  <c r="Y3631" i="1"/>
  <c r="AA3632" i="1"/>
  <c r="Y3633" i="1"/>
  <c r="Y3634" i="1"/>
  <c r="Y3635" i="1"/>
  <c r="X3636" i="1"/>
  <c r="AA3636" i="1" s="1"/>
  <c r="X3637" i="1"/>
  <c r="Y3637" i="1" s="1"/>
  <c r="Y3638" i="1"/>
  <c r="X3639" i="1"/>
  <c r="Y3639" i="1" s="1"/>
  <c r="X3640" i="1"/>
  <c r="AA3640" i="1" s="1"/>
  <c r="X3641" i="1"/>
  <c r="Y3641" i="1" s="1"/>
  <c r="Y3642" i="1"/>
  <c r="AA3644" i="1"/>
  <c r="AB3531" i="1"/>
  <c r="F3531" i="1" s="1"/>
  <c r="G3531" i="1" s="1"/>
  <c r="AC3531" i="1"/>
  <c r="AB3532" i="1"/>
  <c r="F3532" i="1" s="1"/>
  <c r="AC3532" i="1"/>
  <c r="AB3533" i="1"/>
  <c r="F3533" i="1" s="1"/>
  <c r="G3533" i="1" s="1"/>
  <c r="AC3533" i="1"/>
  <c r="AB3534" i="1"/>
  <c r="F3534" i="1" s="1"/>
  <c r="G3534" i="1" s="1"/>
  <c r="AC3534" i="1"/>
  <c r="AB3535" i="1"/>
  <c r="F3535" i="1" s="1"/>
  <c r="G3535" i="1" s="1"/>
  <c r="AC3535" i="1"/>
  <c r="AB3536" i="1"/>
  <c r="F3536" i="1" s="1"/>
  <c r="AC3536" i="1"/>
  <c r="AB3537" i="1"/>
  <c r="F3537" i="1" s="1"/>
  <c r="G3537" i="1" s="1"/>
  <c r="AC3537" i="1"/>
  <c r="AB3538" i="1"/>
  <c r="F3538" i="1" s="1"/>
  <c r="G3538" i="1" s="1"/>
  <c r="AC3538" i="1"/>
  <c r="AB3539" i="1"/>
  <c r="F3539" i="1" s="1"/>
  <c r="G3539" i="1" s="1"/>
  <c r="AC3539" i="1"/>
  <c r="AB3540" i="1"/>
  <c r="F3540" i="1" s="1"/>
  <c r="G3540" i="1" s="1"/>
  <c r="AC3540" i="1"/>
  <c r="AB3541" i="1"/>
  <c r="F3541" i="1" s="1"/>
  <c r="G3541" i="1" s="1"/>
  <c r="AC3541" i="1"/>
  <c r="AB3542" i="1"/>
  <c r="F3542" i="1" s="1"/>
  <c r="AC3542" i="1"/>
  <c r="AB3543" i="1"/>
  <c r="F3543" i="1" s="1"/>
  <c r="E3938" i="25" s="1"/>
  <c r="AC3543" i="1"/>
  <c r="AB3544" i="1"/>
  <c r="F3544" i="1" s="1"/>
  <c r="AC3544" i="1"/>
  <c r="AB3545" i="1"/>
  <c r="F3545" i="1" s="1"/>
  <c r="G3545" i="1" s="1"/>
  <c r="AC3545" i="1"/>
  <c r="AB3546" i="1"/>
  <c r="F3546" i="1" s="1"/>
  <c r="G3546" i="1" s="1"/>
  <c r="AC3546" i="1"/>
  <c r="AB3547" i="1"/>
  <c r="F3547" i="1" s="1"/>
  <c r="AC3547" i="1"/>
  <c r="AB3548" i="1"/>
  <c r="F3548" i="1" s="1"/>
  <c r="AC3548" i="1"/>
  <c r="AB3549" i="1"/>
  <c r="F3549" i="1" s="1"/>
  <c r="AC3549" i="1"/>
  <c r="AB3550" i="1"/>
  <c r="F3550" i="1" s="1"/>
  <c r="AC3550" i="1"/>
  <c r="AB3551" i="1"/>
  <c r="F3551" i="1" s="1"/>
  <c r="E4418" i="25" s="1"/>
  <c r="AC3551" i="1"/>
  <c r="AB3552" i="1"/>
  <c r="F3552" i="1" s="1"/>
  <c r="G3552" i="1" s="1"/>
  <c r="AC3552" i="1"/>
  <c r="AB3553" i="1"/>
  <c r="F3553" i="1" s="1"/>
  <c r="AC3553" i="1"/>
  <c r="AB3554" i="1"/>
  <c r="F3554" i="1" s="1"/>
  <c r="AC3554" i="1"/>
  <c r="AB3555" i="1"/>
  <c r="F3555" i="1" s="1"/>
  <c r="AC3555" i="1"/>
  <c r="AB3556" i="1"/>
  <c r="F3556" i="1" s="1"/>
  <c r="AC3556" i="1"/>
  <c r="AB3557" i="1"/>
  <c r="F3557" i="1" s="1"/>
  <c r="AC3557" i="1"/>
  <c r="AB3558" i="1"/>
  <c r="F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F3561" i="1" s="1"/>
  <c r="AC3561" i="1"/>
  <c r="AB3562" i="1"/>
  <c r="F3562" i="1" s="1"/>
  <c r="G3562" i="1" s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AC3567" i="1"/>
  <c r="AB3568" i="1"/>
  <c r="F3568" i="1" s="1"/>
  <c r="G3568" i="1" s="1"/>
  <c r="AC3568" i="1"/>
  <c r="AB3569" i="1"/>
  <c r="F3569" i="1" s="1"/>
  <c r="G3569" i="1" s="1"/>
  <c r="AC3569" i="1"/>
  <c r="AB3570" i="1"/>
  <c r="F3570" i="1" s="1"/>
  <c r="G3570" i="1" s="1"/>
  <c r="AC3570" i="1"/>
  <c r="AB3571" i="1"/>
  <c r="F3571" i="1" s="1"/>
  <c r="G3571" i="1" s="1"/>
  <c r="AC3571" i="1"/>
  <c r="AB3572" i="1"/>
  <c r="F3572" i="1" s="1"/>
  <c r="G3572" i="1" s="1"/>
  <c r="AC3572" i="1"/>
  <c r="AB3573" i="1"/>
  <c r="F3573" i="1" s="1"/>
  <c r="G3573" i="1" s="1"/>
  <c r="AC3573" i="1"/>
  <c r="AB3574" i="1"/>
  <c r="F3574" i="1" s="1"/>
  <c r="AC3574" i="1"/>
  <c r="AB3575" i="1"/>
  <c r="F3575" i="1" s="1"/>
  <c r="AC3575" i="1"/>
  <c r="AB3576" i="1"/>
  <c r="F3576" i="1" s="1"/>
  <c r="G3576" i="1" s="1"/>
  <c r="AC3576" i="1"/>
  <c r="AB3577" i="1"/>
  <c r="F3577" i="1" s="1"/>
  <c r="AC3577" i="1"/>
  <c r="AB3578" i="1"/>
  <c r="F3578" i="1" s="1"/>
  <c r="G3578" i="1" s="1"/>
  <c r="AC3578" i="1"/>
  <c r="AB3579" i="1"/>
  <c r="F3579" i="1" s="1"/>
  <c r="G3579" i="1" s="1"/>
  <c r="AC3579" i="1"/>
  <c r="AB3580" i="1"/>
  <c r="F3580" i="1" s="1"/>
  <c r="AC3580" i="1"/>
  <c r="AB3581" i="1"/>
  <c r="F3581" i="1" s="1"/>
  <c r="G3581" i="1" s="1"/>
  <c r="AC3581" i="1"/>
  <c r="AB3582" i="1"/>
  <c r="F3582" i="1" s="1"/>
  <c r="G3582" i="1" s="1"/>
  <c r="AC3582" i="1"/>
  <c r="AB3583" i="1"/>
  <c r="F3583" i="1" s="1"/>
  <c r="G3583" i="1" s="1"/>
  <c r="AC3583" i="1"/>
  <c r="AB3584" i="1"/>
  <c r="F3584" i="1" s="1"/>
  <c r="AC3584" i="1"/>
  <c r="AB3585" i="1"/>
  <c r="F3585" i="1" s="1"/>
  <c r="AC3585" i="1"/>
  <c r="AB3586" i="1"/>
  <c r="F3586" i="1" s="1"/>
  <c r="AC3586" i="1"/>
  <c r="AB3587" i="1"/>
  <c r="F3587" i="1" s="1"/>
  <c r="G3587" i="1" s="1"/>
  <c r="AC3587" i="1"/>
  <c r="AB3588" i="1"/>
  <c r="F3588" i="1" s="1"/>
  <c r="AC3588" i="1"/>
  <c r="AB3589" i="1"/>
  <c r="F3589" i="1" s="1"/>
  <c r="G3589" i="1" s="1"/>
  <c r="AC3589" i="1"/>
  <c r="AB3590" i="1"/>
  <c r="F3590" i="1" s="1"/>
  <c r="G3590" i="1" s="1"/>
  <c r="AC3590" i="1"/>
  <c r="AB3591" i="1"/>
  <c r="F3591" i="1" s="1"/>
  <c r="AC3591" i="1"/>
  <c r="AB3592" i="1"/>
  <c r="F3592" i="1" s="1"/>
  <c r="AC3592" i="1"/>
  <c r="AB3593" i="1"/>
  <c r="F3593" i="1" s="1"/>
  <c r="AC3593" i="1"/>
  <c r="AB3594" i="1"/>
  <c r="F3594" i="1" s="1"/>
  <c r="AC3594" i="1"/>
  <c r="AB3595" i="1"/>
  <c r="F3595" i="1" s="1"/>
  <c r="G3595" i="1" s="1"/>
  <c r="AC3595" i="1"/>
  <c r="AB3596" i="1"/>
  <c r="F3596" i="1" s="1"/>
  <c r="AC3596" i="1"/>
  <c r="AB3597" i="1"/>
  <c r="F3597" i="1" s="1"/>
  <c r="AC3597" i="1"/>
  <c r="AB3598" i="1"/>
  <c r="F3598" i="1" s="1"/>
  <c r="G3598" i="1" s="1"/>
  <c r="AC3598" i="1"/>
  <c r="AB3599" i="1"/>
  <c r="F3599" i="1" s="1"/>
  <c r="AC3599" i="1"/>
  <c r="AB3600" i="1"/>
  <c r="F3600" i="1" s="1"/>
  <c r="G3600" i="1" s="1"/>
  <c r="AC3600" i="1"/>
  <c r="AB3601" i="1"/>
  <c r="F3601" i="1" s="1"/>
  <c r="G3601" i="1" s="1"/>
  <c r="AC3601" i="1"/>
  <c r="AB3602" i="1"/>
  <c r="F3602" i="1" s="1"/>
  <c r="AC3602" i="1"/>
  <c r="AB3603" i="1"/>
  <c r="F3603" i="1" s="1"/>
  <c r="AC3603" i="1"/>
  <c r="AB3604" i="1"/>
  <c r="F3604" i="1" s="1"/>
  <c r="G3604" i="1" s="1"/>
  <c r="AC3604" i="1"/>
  <c r="AB3605" i="1"/>
  <c r="F3605" i="1" s="1"/>
  <c r="G3605" i="1" s="1"/>
  <c r="AC3605" i="1"/>
  <c r="AB3606" i="1"/>
  <c r="F3606" i="1" s="1"/>
  <c r="G3606" i="1" s="1"/>
  <c r="AC3606" i="1"/>
  <c r="AB3607" i="1"/>
  <c r="F3607" i="1" s="1"/>
  <c r="AC3607" i="1"/>
  <c r="AB3608" i="1"/>
  <c r="F3608" i="1" s="1"/>
  <c r="G3608" i="1" s="1"/>
  <c r="AC3608" i="1"/>
  <c r="AB3609" i="1"/>
  <c r="F3609" i="1" s="1"/>
  <c r="AC3609" i="1"/>
  <c r="AB3610" i="1"/>
  <c r="F3610" i="1" s="1"/>
  <c r="G3610" i="1" s="1"/>
  <c r="AC3610" i="1"/>
  <c r="AB3611" i="1"/>
  <c r="F3611" i="1" s="1"/>
  <c r="AC3611" i="1"/>
  <c r="AB3612" i="1"/>
  <c r="F3612" i="1" s="1"/>
  <c r="G3612" i="1" s="1"/>
  <c r="AC3612" i="1"/>
  <c r="AB3613" i="1"/>
  <c r="F3613" i="1" s="1"/>
  <c r="AC3613" i="1"/>
  <c r="AB3614" i="1"/>
  <c r="F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G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AC3631" i="1"/>
  <c r="AB3632" i="1"/>
  <c r="F3632" i="1" s="1"/>
  <c r="G3632" i="1" s="1"/>
  <c r="AC3632" i="1"/>
  <c r="AB3633" i="1"/>
  <c r="F3633" i="1" s="1"/>
  <c r="G3633" i="1" s="1"/>
  <c r="AC3633" i="1"/>
  <c r="AB3634" i="1"/>
  <c r="F3634" i="1" s="1"/>
  <c r="G3634" i="1" s="1"/>
  <c r="AC3634" i="1"/>
  <c r="AB3635" i="1"/>
  <c r="F3635" i="1" s="1"/>
  <c r="G3635" i="1" s="1"/>
  <c r="AC3635" i="1"/>
  <c r="AB3636" i="1"/>
  <c r="F3636" i="1" s="1"/>
  <c r="AC3636" i="1"/>
  <c r="AB3637" i="1"/>
  <c r="F3637" i="1" s="1"/>
  <c r="G3637" i="1" s="1"/>
  <c r="AC3637" i="1"/>
  <c r="AB3638" i="1"/>
  <c r="F3638" i="1" s="1"/>
  <c r="G3638" i="1" s="1"/>
  <c r="AC3638" i="1"/>
  <c r="AB3639" i="1"/>
  <c r="F3639" i="1" s="1"/>
  <c r="AC3639" i="1"/>
  <c r="AB3640" i="1"/>
  <c r="F3640" i="1" s="1"/>
  <c r="G3640" i="1" s="1"/>
  <c r="AC3640" i="1"/>
  <c r="AB3641" i="1"/>
  <c r="F3641" i="1" s="1"/>
  <c r="G3641" i="1" s="1"/>
  <c r="AC3641" i="1"/>
  <c r="AB3642" i="1"/>
  <c r="F3642" i="1" s="1"/>
  <c r="G3642" i="1" s="1"/>
  <c r="AC3642" i="1"/>
  <c r="AB3644" i="1"/>
  <c r="F3644" i="1" s="1"/>
  <c r="G3644" i="1" s="1"/>
  <c r="AC3644" i="1"/>
  <c r="L3530" i="1"/>
  <c r="L3542" i="1"/>
  <c r="L3546" i="1"/>
  <c r="L3550" i="1"/>
  <c r="L3554" i="1"/>
  <c r="L3558" i="1"/>
  <c r="L3562" i="1"/>
  <c r="L3566" i="1"/>
  <c r="L3570" i="1"/>
  <c r="L3574" i="1"/>
  <c r="L3575" i="1"/>
  <c r="L3578" i="1"/>
  <c r="L3582" i="1"/>
  <c r="L3586" i="1"/>
  <c r="L3590" i="1"/>
  <c r="L3594" i="1"/>
  <c r="L3598" i="1"/>
  <c r="L3602" i="1"/>
  <c r="L3606" i="1"/>
  <c r="L3610" i="1"/>
  <c r="L3614" i="1"/>
  <c r="L3618" i="1"/>
  <c r="L3622" i="1"/>
  <c r="L3623" i="1"/>
  <c r="L3626" i="1"/>
  <c r="L3630" i="1"/>
  <c r="L3634" i="1"/>
  <c r="L3638" i="1"/>
  <c r="L3642" i="1"/>
  <c r="O3481" i="1"/>
  <c r="AA3486" i="1"/>
  <c r="Y3485" i="1"/>
  <c r="Y3484" i="1"/>
  <c r="Y3483" i="1"/>
  <c r="AA3482" i="1"/>
  <c r="AA3481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Z3498" i="1"/>
  <c r="AB3498" i="1"/>
  <c r="F3498" i="1" s="1"/>
  <c r="G3498" i="1" s="1"/>
  <c r="AC3498" i="1"/>
  <c r="Z3499" i="1"/>
  <c r="AB3499" i="1"/>
  <c r="F3499" i="1" s="1"/>
  <c r="AC3499" i="1"/>
  <c r="Z3500" i="1"/>
  <c r="AB3500" i="1"/>
  <c r="F3500" i="1" s="1"/>
  <c r="AC3500" i="1"/>
  <c r="Z3501" i="1"/>
  <c r="AB3501" i="1"/>
  <c r="F3501" i="1" s="1"/>
  <c r="G3501" i="1" s="1"/>
  <c r="AC3501" i="1"/>
  <c r="Z3502" i="1"/>
  <c r="AB3502" i="1"/>
  <c r="F3502" i="1" s="1"/>
  <c r="G3502" i="1" s="1"/>
  <c r="AC3502" i="1"/>
  <c r="Z3503" i="1"/>
  <c r="AB3503" i="1"/>
  <c r="F3503" i="1" s="1"/>
  <c r="G3503" i="1" s="1"/>
  <c r="AC3503" i="1"/>
  <c r="Z3504" i="1"/>
  <c r="AB3504" i="1"/>
  <c r="F3504" i="1" s="1"/>
  <c r="AC3504" i="1"/>
  <c r="Z3505" i="1"/>
  <c r="AB3505" i="1"/>
  <c r="F3505" i="1" s="1"/>
  <c r="G3505" i="1" s="1"/>
  <c r="AC3505" i="1"/>
  <c r="Z3506" i="1"/>
  <c r="AB3506" i="1"/>
  <c r="F3506" i="1" s="1"/>
  <c r="G3506" i="1" s="1"/>
  <c r="AC3506" i="1"/>
  <c r="Z3507" i="1"/>
  <c r="AB3507" i="1"/>
  <c r="F3507" i="1" s="1"/>
  <c r="G3507" i="1" s="1"/>
  <c r="AC3507" i="1"/>
  <c r="Z3508" i="1"/>
  <c r="AB3508" i="1"/>
  <c r="F3508" i="1" s="1"/>
  <c r="G3508" i="1" s="1"/>
  <c r="AC3508" i="1"/>
  <c r="Z3509" i="1"/>
  <c r="AB3509" i="1"/>
  <c r="F3509" i="1" s="1"/>
  <c r="AC3509" i="1"/>
  <c r="Z3510" i="1"/>
  <c r="AB3510" i="1"/>
  <c r="F3510" i="1" s="1"/>
  <c r="AC3510" i="1"/>
  <c r="Z3511" i="1"/>
  <c r="AB3511" i="1"/>
  <c r="F3511" i="1" s="1"/>
  <c r="AC3511" i="1"/>
  <c r="Z3512" i="1"/>
  <c r="AB3512" i="1"/>
  <c r="F3512" i="1" s="1"/>
  <c r="AC3512" i="1"/>
  <c r="Z3513" i="1"/>
  <c r="AB3513" i="1"/>
  <c r="F3513" i="1" s="1"/>
  <c r="AC3513" i="1"/>
  <c r="Z3514" i="1"/>
  <c r="AB3514" i="1"/>
  <c r="F3514" i="1" s="1"/>
  <c r="AC3514" i="1"/>
  <c r="Z3515" i="1"/>
  <c r="AB3515" i="1"/>
  <c r="F3515" i="1" s="1"/>
  <c r="AC3515" i="1"/>
  <c r="Z3516" i="1"/>
  <c r="AB3516" i="1"/>
  <c r="F3516" i="1" s="1"/>
  <c r="AC3516" i="1"/>
  <c r="Z3517" i="1"/>
  <c r="AB3517" i="1"/>
  <c r="F3517" i="1" s="1"/>
  <c r="AC3517" i="1"/>
  <c r="Z3518" i="1"/>
  <c r="AB3518" i="1"/>
  <c r="F3518" i="1" s="1"/>
  <c r="AC3518" i="1"/>
  <c r="Z3519" i="1"/>
  <c r="AB3519" i="1"/>
  <c r="F3519" i="1" s="1"/>
  <c r="AC3519" i="1"/>
  <c r="Z3520" i="1"/>
  <c r="AB3520" i="1"/>
  <c r="F3520" i="1" s="1"/>
  <c r="AC3520" i="1"/>
  <c r="Z3521" i="1"/>
  <c r="AB3521" i="1"/>
  <c r="F3521" i="1" s="1"/>
  <c r="AC3521" i="1"/>
  <c r="Z3522" i="1"/>
  <c r="AB3522" i="1"/>
  <c r="F3522" i="1" s="1"/>
  <c r="AC3522" i="1"/>
  <c r="Z3523" i="1"/>
  <c r="AB3523" i="1"/>
  <c r="F3523" i="1" s="1"/>
  <c r="AC3523" i="1"/>
  <c r="Z3481" i="1"/>
  <c r="AB3481" i="1"/>
  <c r="F3481" i="1" s="1"/>
  <c r="AC3481" i="1"/>
  <c r="Z3482" i="1"/>
  <c r="AB3482" i="1"/>
  <c r="F3482" i="1" s="1"/>
  <c r="AC3482" i="1"/>
  <c r="Z3483" i="1"/>
  <c r="AB3483" i="1"/>
  <c r="F3483" i="1" s="1"/>
  <c r="AC3483" i="1"/>
  <c r="Z3484" i="1"/>
  <c r="AB3484" i="1"/>
  <c r="F3484" i="1" s="1"/>
  <c r="AC3484" i="1"/>
  <c r="Z3485" i="1"/>
  <c r="AB3485" i="1"/>
  <c r="F3485" i="1" s="1"/>
  <c r="AC3485" i="1"/>
  <c r="Z3486" i="1"/>
  <c r="AB3486" i="1"/>
  <c r="F3486" i="1" s="1"/>
  <c r="G3486" i="1" s="1"/>
  <c r="AC3486" i="1"/>
  <c r="Y3487" i="1"/>
  <c r="Z3487" i="1"/>
  <c r="AA3487" i="1"/>
  <c r="AB3487" i="1"/>
  <c r="F3487" i="1" s="1"/>
  <c r="G3487" i="1" s="1"/>
  <c r="AC3487" i="1"/>
  <c r="V3481" i="1"/>
  <c r="V3482" i="1"/>
  <c r="V3483" i="1"/>
  <c r="V3484" i="1"/>
  <c r="V3485" i="1"/>
  <c r="V3486" i="1"/>
  <c r="V3487" i="1"/>
  <c r="L3481" i="1"/>
  <c r="L3482" i="1"/>
  <c r="L3483" i="1"/>
  <c r="L3484" i="1"/>
  <c r="L3485" i="1"/>
  <c r="L3486" i="1"/>
  <c r="L3487" i="1"/>
  <c r="Y3495" i="1"/>
  <c r="Z3495" i="1"/>
  <c r="AA3495" i="1"/>
  <c r="AB3495" i="1"/>
  <c r="F3495" i="1" s="1"/>
  <c r="AC3495" i="1"/>
  <c r="Y3496" i="1"/>
  <c r="Z3496" i="1"/>
  <c r="AA3496" i="1"/>
  <c r="AB3496" i="1"/>
  <c r="F3496" i="1" s="1"/>
  <c r="AC3496" i="1"/>
  <c r="Y3497" i="1"/>
  <c r="Z3497" i="1"/>
  <c r="AA3497" i="1"/>
  <c r="AB3497" i="1"/>
  <c r="F3497" i="1" s="1"/>
  <c r="AC3497" i="1"/>
  <c r="V3495" i="1"/>
  <c r="V3496" i="1"/>
  <c r="V3497" i="1"/>
  <c r="L3495" i="1"/>
  <c r="L3496" i="1"/>
  <c r="L3497" i="1"/>
  <c r="E4234" i="25" l="1"/>
  <c r="E4292" i="25"/>
  <c r="I4292" i="25" s="1"/>
  <c r="E4293" i="25"/>
  <c r="E4412" i="25"/>
  <c r="K4412" i="25" s="1"/>
  <c r="E4413" i="25"/>
  <c r="E4407" i="25"/>
  <c r="G4407" i="25" s="1"/>
  <c r="E4408" i="25"/>
  <c r="E4374" i="25"/>
  <c r="K4374" i="25" s="1"/>
  <c r="E4375" i="25"/>
  <c r="K3938" i="25"/>
  <c r="I3938" i="25"/>
  <c r="G3938" i="25"/>
  <c r="I4418" i="25"/>
  <c r="G4418" i="25"/>
  <c r="K4418" i="25"/>
  <c r="G3495" i="1"/>
  <c r="G3482" i="1"/>
  <c r="G3521" i="1"/>
  <c r="G3517" i="1"/>
  <c r="G3513" i="1"/>
  <c r="G3509" i="1"/>
  <c r="G3636" i="1"/>
  <c r="G3614" i="1"/>
  <c r="G3602" i="1"/>
  <c r="G3596" i="1"/>
  <c r="G3594" i="1"/>
  <c r="G3592" i="1"/>
  <c r="G3588" i="1"/>
  <c r="G3586" i="1"/>
  <c r="G3584" i="1"/>
  <c r="G3580" i="1"/>
  <c r="G3574" i="1"/>
  <c r="G3558" i="1"/>
  <c r="G3556" i="1"/>
  <c r="G3554" i="1"/>
  <c r="G3550" i="1"/>
  <c r="G3548" i="1"/>
  <c r="G3544" i="1"/>
  <c r="G3542" i="1"/>
  <c r="G3536" i="1"/>
  <c r="G3532" i="1"/>
  <c r="G3483" i="1"/>
  <c r="G3522" i="1"/>
  <c r="G3518" i="1"/>
  <c r="G3514" i="1"/>
  <c r="G3510" i="1"/>
  <c r="G3530" i="1"/>
  <c r="G3526" i="1"/>
  <c r="G3525" i="1"/>
  <c r="G3524" i="1"/>
  <c r="G3529" i="1"/>
  <c r="G3675" i="1"/>
  <c r="G3497" i="1"/>
  <c r="G3484" i="1"/>
  <c r="G3523" i="1"/>
  <c r="G3519" i="1"/>
  <c r="G3515" i="1"/>
  <c r="G3511" i="1"/>
  <c r="G3499" i="1"/>
  <c r="G3639" i="1"/>
  <c r="G3631" i="1"/>
  <c r="G3613" i="1"/>
  <c r="G3611" i="1"/>
  <c r="G3609" i="1"/>
  <c r="G3607" i="1"/>
  <c r="G3603" i="1"/>
  <c r="G3599" i="1"/>
  <c r="G3597" i="1"/>
  <c r="G3593" i="1"/>
  <c r="G3591" i="1"/>
  <c r="G3585" i="1"/>
  <c r="G3577" i="1"/>
  <c r="G3575" i="1"/>
  <c r="G3567" i="1"/>
  <c r="G3561" i="1"/>
  <c r="G3557" i="1"/>
  <c r="G3555" i="1"/>
  <c r="G3553" i="1"/>
  <c r="G3551" i="1"/>
  <c r="G3549" i="1"/>
  <c r="G3547" i="1"/>
  <c r="G3543" i="1"/>
  <c r="G3646" i="1"/>
  <c r="G3674" i="1"/>
  <c r="G3676" i="1"/>
  <c r="G3496" i="1"/>
  <c r="G3485" i="1"/>
  <c r="G3481" i="1"/>
  <c r="G3520" i="1"/>
  <c r="G3516" i="1"/>
  <c r="G3512" i="1"/>
  <c r="G3504" i="1"/>
  <c r="G3500" i="1"/>
  <c r="G3527" i="1"/>
  <c r="G3673" i="1"/>
  <c r="G3665" i="1"/>
  <c r="AA2210" i="1"/>
  <c r="F3669" i="1"/>
  <c r="G3669" i="1" s="1"/>
  <c r="Y3296" i="1"/>
  <c r="AA2387" i="1"/>
  <c r="AA2388" i="1"/>
  <c r="AA3641" i="1"/>
  <c r="AA3625" i="1"/>
  <c r="AA3609" i="1"/>
  <c r="AA3593" i="1"/>
  <c r="AA3577" i="1"/>
  <c r="AA3561" i="1"/>
  <c r="AA3545" i="1"/>
  <c r="AA3637" i="1"/>
  <c r="AA3621" i="1"/>
  <c r="AA3605" i="1"/>
  <c r="AA3589" i="1"/>
  <c r="AA3573" i="1"/>
  <c r="AA3557" i="1"/>
  <c r="AA3541" i="1"/>
  <c r="AA3633" i="1"/>
  <c r="AA3617" i="1"/>
  <c r="AA3601" i="1"/>
  <c r="AA3585" i="1"/>
  <c r="AA3569" i="1"/>
  <c r="AA3553" i="1"/>
  <c r="AA3537" i="1"/>
  <c r="AA3629" i="1"/>
  <c r="AA3613" i="1"/>
  <c r="AA3597" i="1"/>
  <c r="AA3581" i="1"/>
  <c r="AA3565" i="1"/>
  <c r="AA3549" i="1"/>
  <c r="AA3533" i="1"/>
  <c r="Y3627" i="1"/>
  <c r="Y3623" i="1"/>
  <c r="Y3611" i="1"/>
  <c r="Y3583" i="1"/>
  <c r="Y3579" i="1"/>
  <c r="Y3571" i="1"/>
  <c r="Y3567" i="1"/>
  <c r="Y3563" i="1"/>
  <c r="Y3559" i="1"/>
  <c r="Y3555" i="1"/>
  <c r="Y3551" i="1"/>
  <c r="Y3547" i="1"/>
  <c r="Y3543" i="1"/>
  <c r="Y3539" i="1"/>
  <c r="Y3535" i="1"/>
  <c r="Y3531" i="1"/>
  <c r="AA3642" i="1"/>
  <c r="Y3640" i="1"/>
  <c r="AA3638" i="1"/>
  <c r="Y3636" i="1"/>
  <c r="AA3634" i="1"/>
  <c r="Y3632" i="1"/>
  <c r="AA3630" i="1"/>
  <c r="Y3628" i="1"/>
  <c r="AA3626" i="1"/>
  <c r="Y3624" i="1"/>
  <c r="AA3622" i="1"/>
  <c r="Y3620" i="1"/>
  <c r="AA3618" i="1"/>
  <c r="Y3616" i="1"/>
  <c r="AA3614" i="1"/>
  <c r="Y3612" i="1"/>
  <c r="AA3610" i="1"/>
  <c r="Y3608" i="1"/>
  <c r="AA3606" i="1"/>
  <c r="Y3604" i="1"/>
  <c r="AA3602" i="1"/>
  <c r="Y3600" i="1"/>
  <c r="AA3598" i="1"/>
  <c r="Y3596" i="1"/>
  <c r="AA3594" i="1"/>
  <c r="Y3592" i="1"/>
  <c r="AA3590" i="1"/>
  <c r="Y3588" i="1"/>
  <c r="AA3586" i="1"/>
  <c r="Y3584" i="1"/>
  <c r="AA3582" i="1"/>
  <c r="Y3580" i="1"/>
  <c r="AA3578" i="1"/>
  <c r="Y3576" i="1"/>
  <c r="AA3574" i="1"/>
  <c r="Y3572" i="1"/>
  <c r="AA3570" i="1"/>
  <c r="Y3568" i="1"/>
  <c r="AA3566" i="1"/>
  <c r="Y3564" i="1"/>
  <c r="AA3562" i="1"/>
  <c r="Y3560" i="1"/>
  <c r="AA3558" i="1"/>
  <c r="Y3556" i="1"/>
  <c r="AA3554" i="1"/>
  <c r="Y3552" i="1"/>
  <c r="AA3550" i="1"/>
  <c r="Y3548" i="1"/>
  <c r="AA3546" i="1"/>
  <c r="Y3544" i="1"/>
  <c r="AA3542" i="1"/>
  <c r="Y3540" i="1"/>
  <c r="AA3538" i="1"/>
  <c r="Y3536" i="1"/>
  <c r="AA3534" i="1"/>
  <c r="Y3532" i="1"/>
  <c r="AA3530" i="1"/>
  <c r="Y3644" i="1"/>
  <c r="Y3619" i="1"/>
  <c r="Y3615" i="1"/>
  <c r="Y3607" i="1"/>
  <c r="Y3603" i="1"/>
  <c r="Y3595" i="1"/>
  <c r="Y3591" i="1"/>
  <c r="Y3587" i="1"/>
  <c r="Y3575" i="1"/>
  <c r="AA3639" i="1"/>
  <c r="AA3635" i="1"/>
  <c r="AA3631" i="1"/>
  <c r="AA3599" i="1"/>
  <c r="Y3523" i="1"/>
  <c r="Y3522" i="1"/>
  <c r="AA3518" i="1"/>
  <c r="Y3506" i="1"/>
  <c r="AA3502" i="1"/>
  <c r="AA3514" i="1"/>
  <c r="AA3498" i="1"/>
  <c r="Y3510" i="1"/>
  <c r="AA3509" i="1"/>
  <c r="Y3517" i="1"/>
  <c r="Y3501" i="1"/>
  <c r="AA3513" i="1"/>
  <c r="Y3521" i="1"/>
  <c r="Y3505" i="1"/>
  <c r="Y3507" i="1"/>
  <c r="Y3515" i="1"/>
  <c r="Y3499" i="1"/>
  <c r="Y3519" i="1"/>
  <c r="Y3503" i="1"/>
  <c r="Y3511" i="1"/>
  <c r="Y3520" i="1"/>
  <c r="Y3512" i="1"/>
  <c r="Y3504" i="1"/>
  <c r="Y3516" i="1"/>
  <c r="Y3508" i="1"/>
  <c r="Y3500" i="1"/>
  <c r="AA3483" i="1"/>
  <c r="Y3486" i="1"/>
  <c r="Y3482" i="1"/>
  <c r="Y3481" i="1"/>
  <c r="AA3485" i="1"/>
  <c r="AA3484" i="1"/>
  <c r="Y3488" i="1"/>
  <c r="Z3488" i="1"/>
  <c r="AA3488" i="1"/>
  <c r="AB3488" i="1"/>
  <c r="F3488" i="1" s="1"/>
  <c r="AC3488" i="1"/>
  <c r="Y3489" i="1"/>
  <c r="Z3489" i="1"/>
  <c r="AA3489" i="1"/>
  <c r="AB3489" i="1"/>
  <c r="F3489" i="1" s="1"/>
  <c r="AC3489" i="1"/>
  <c r="Y3490" i="1"/>
  <c r="Z3490" i="1"/>
  <c r="AA3490" i="1"/>
  <c r="AB3490" i="1"/>
  <c r="F3490" i="1" s="1"/>
  <c r="AC3490" i="1"/>
  <c r="Y3491" i="1"/>
  <c r="Z3491" i="1"/>
  <c r="AA3491" i="1"/>
  <c r="AB3491" i="1"/>
  <c r="F3491" i="1" s="1"/>
  <c r="AC3491" i="1"/>
  <c r="Y3492" i="1"/>
  <c r="Z3492" i="1"/>
  <c r="AA3492" i="1"/>
  <c r="AB3492" i="1"/>
  <c r="F3492" i="1" s="1"/>
  <c r="AC3492" i="1"/>
  <c r="Y3493" i="1"/>
  <c r="Z3493" i="1"/>
  <c r="AA3493" i="1"/>
  <c r="AB3493" i="1"/>
  <c r="F3493" i="1" s="1"/>
  <c r="AC3493" i="1"/>
  <c r="Y3494" i="1"/>
  <c r="Z3494" i="1"/>
  <c r="AA3494" i="1"/>
  <c r="AB3494" i="1"/>
  <c r="F3494" i="1" s="1"/>
  <c r="AC3494" i="1"/>
  <c r="V3488" i="1"/>
  <c r="V3489" i="1"/>
  <c r="V3490" i="1"/>
  <c r="V3491" i="1"/>
  <c r="V3492" i="1"/>
  <c r="V3493" i="1"/>
  <c r="V3494" i="1"/>
  <c r="G4412" i="25" l="1"/>
  <c r="G4292" i="25"/>
  <c r="K4292" i="25"/>
  <c r="K4407" i="25"/>
  <c r="I4407" i="25"/>
  <c r="G4374" i="25"/>
  <c r="I4412" i="25"/>
  <c r="I4374" i="25"/>
  <c r="K4375" i="25"/>
  <c r="G4375" i="25"/>
  <c r="I4375" i="25"/>
  <c r="G4413" i="25"/>
  <c r="K4413" i="25"/>
  <c r="I4413" i="25"/>
  <c r="G4234" i="25"/>
  <c r="K4234" i="25"/>
  <c r="I4234" i="25"/>
  <c r="I4408" i="25"/>
  <c r="G4408" i="25"/>
  <c r="K4408" i="25"/>
  <c r="I4293" i="25"/>
  <c r="G4293" i="25"/>
  <c r="K4293" i="25"/>
  <c r="G3494" i="1"/>
  <c r="G3490" i="1"/>
  <c r="G3491" i="1"/>
  <c r="G3493" i="1"/>
  <c r="G3489" i="1"/>
  <c r="G3492" i="1"/>
  <c r="G3488" i="1"/>
  <c r="L3488" i="1"/>
  <c r="L3489" i="1"/>
  <c r="L3490" i="1"/>
  <c r="L3491" i="1"/>
  <c r="L3492" i="1"/>
  <c r="L3493" i="1"/>
  <c r="L3494" i="1"/>
  <c r="Y3449" i="1"/>
  <c r="Z3449" i="1"/>
  <c r="AA3449" i="1"/>
  <c r="AB3449" i="1"/>
  <c r="F3449" i="1" s="1"/>
  <c r="AC3449" i="1"/>
  <c r="Y3450" i="1"/>
  <c r="Z3450" i="1"/>
  <c r="AA3450" i="1"/>
  <c r="AB3450" i="1"/>
  <c r="F3450" i="1" s="1"/>
  <c r="G3450" i="1" s="1"/>
  <c r="AC3450" i="1"/>
  <c r="Y3451" i="1"/>
  <c r="Z3451" i="1"/>
  <c r="AA3451" i="1"/>
  <c r="AB3451" i="1"/>
  <c r="F3451" i="1" s="1"/>
  <c r="G3451" i="1" s="1"/>
  <c r="AC3451" i="1"/>
  <c r="Y3452" i="1"/>
  <c r="Z3452" i="1"/>
  <c r="AA3452" i="1"/>
  <c r="AB3452" i="1"/>
  <c r="F3452" i="1" s="1"/>
  <c r="AC3452" i="1"/>
  <c r="Y3453" i="1"/>
  <c r="Z3453" i="1"/>
  <c r="AA3453" i="1"/>
  <c r="AB3453" i="1"/>
  <c r="F3453" i="1" s="1"/>
  <c r="AC3453" i="1"/>
  <c r="Y3454" i="1"/>
  <c r="Z3454" i="1"/>
  <c r="AA3454" i="1"/>
  <c r="AB3454" i="1"/>
  <c r="F3454" i="1" s="1"/>
  <c r="G3454" i="1" s="1"/>
  <c r="AC3454" i="1"/>
  <c r="Y3455" i="1"/>
  <c r="Z3455" i="1"/>
  <c r="AA3455" i="1"/>
  <c r="AB3455" i="1"/>
  <c r="F3455" i="1" s="1"/>
  <c r="G3455" i="1" s="1"/>
  <c r="AC3455" i="1"/>
  <c r="Y3456" i="1"/>
  <c r="Z3456" i="1"/>
  <c r="AA3456" i="1"/>
  <c r="AB3456" i="1"/>
  <c r="F3456" i="1" s="1"/>
  <c r="AC3456" i="1"/>
  <c r="Y3457" i="1"/>
  <c r="Z3457" i="1"/>
  <c r="AA3457" i="1"/>
  <c r="AB3457" i="1"/>
  <c r="F3457" i="1" s="1"/>
  <c r="AC3457" i="1"/>
  <c r="Y3458" i="1"/>
  <c r="Z3458" i="1"/>
  <c r="AA3458" i="1"/>
  <c r="AB3458" i="1"/>
  <c r="F3458" i="1" s="1"/>
  <c r="AC3458" i="1"/>
  <c r="Y3459" i="1"/>
  <c r="Z3459" i="1"/>
  <c r="AA3459" i="1"/>
  <c r="AB3459" i="1"/>
  <c r="F3459" i="1" s="1"/>
  <c r="AC3459" i="1"/>
  <c r="Y3460" i="1"/>
  <c r="Z3460" i="1"/>
  <c r="AA3460" i="1"/>
  <c r="AB3460" i="1"/>
  <c r="F3460" i="1" s="1"/>
  <c r="G3460" i="1" s="1"/>
  <c r="AC3460" i="1"/>
  <c r="Y3461" i="1"/>
  <c r="Z3461" i="1"/>
  <c r="AA3461" i="1"/>
  <c r="AB3461" i="1"/>
  <c r="F3461" i="1" s="1"/>
  <c r="AC3461" i="1"/>
  <c r="Y3462" i="1"/>
  <c r="Z3462" i="1"/>
  <c r="AA3462" i="1"/>
  <c r="AB3462" i="1"/>
  <c r="F3462" i="1" s="1"/>
  <c r="AC3462" i="1"/>
  <c r="Y3463" i="1"/>
  <c r="Z3463" i="1"/>
  <c r="AA3463" i="1"/>
  <c r="AB3463" i="1"/>
  <c r="F3463" i="1" s="1"/>
  <c r="G3463" i="1" s="1"/>
  <c r="AC3463" i="1"/>
  <c r="Y3464" i="1"/>
  <c r="Z3464" i="1"/>
  <c r="AA3464" i="1"/>
  <c r="AB3464" i="1"/>
  <c r="F3464" i="1" s="1"/>
  <c r="AC3464" i="1"/>
  <c r="Y3465" i="1"/>
  <c r="Z3465" i="1"/>
  <c r="AA3465" i="1"/>
  <c r="AB3465" i="1"/>
  <c r="F3465" i="1" s="1"/>
  <c r="G3465" i="1" s="1"/>
  <c r="AC3465" i="1"/>
  <c r="Y3466" i="1"/>
  <c r="Z3466" i="1"/>
  <c r="AA3466" i="1"/>
  <c r="AB3466" i="1"/>
  <c r="F3466" i="1" s="1"/>
  <c r="AC3466" i="1"/>
  <c r="Y3467" i="1"/>
  <c r="Z3467" i="1"/>
  <c r="AA3467" i="1"/>
  <c r="AB3467" i="1"/>
  <c r="F3467" i="1" s="1"/>
  <c r="AC3467" i="1"/>
  <c r="Y3468" i="1"/>
  <c r="Z3468" i="1"/>
  <c r="AA3468" i="1"/>
  <c r="AB3468" i="1"/>
  <c r="F3468" i="1" s="1"/>
  <c r="AC3468" i="1"/>
  <c r="Y3469" i="1"/>
  <c r="Z3469" i="1"/>
  <c r="AA3469" i="1"/>
  <c r="AB3469" i="1"/>
  <c r="F3469" i="1" s="1"/>
  <c r="AC3469" i="1"/>
  <c r="Y3470" i="1"/>
  <c r="Z3470" i="1"/>
  <c r="AA3470" i="1"/>
  <c r="AB3470" i="1"/>
  <c r="F3470" i="1" s="1"/>
  <c r="G3470" i="1" s="1"/>
  <c r="AC3470" i="1"/>
  <c r="Y3471" i="1"/>
  <c r="Z3471" i="1"/>
  <c r="AA3471" i="1"/>
  <c r="AB3471" i="1"/>
  <c r="F3471" i="1" s="1"/>
  <c r="AC3471" i="1"/>
  <c r="Y3472" i="1"/>
  <c r="Z3472" i="1"/>
  <c r="AA3472" i="1"/>
  <c r="AB3472" i="1"/>
  <c r="F3472" i="1" s="1"/>
  <c r="AC3472" i="1"/>
  <c r="Y3473" i="1"/>
  <c r="Z3473" i="1"/>
  <c r="AA3473" i="1"/>
  <c r="AB3473" i="1"/>
  <c r="F3473" i="1" s="1"/>
  <c r="AC3473" i="1"/>
  <c r="Y3474" i="1"/>
  <c r="Z3474" i="1"/>
  <c r="AA3474" i="1"/>
  <c r="AB3474" i="1"/>
  <c r="F3474" i="1" s="1"/>
  <c r="AC3474" i="1"/>
  <c r="Y3475" i="1"/>
  <c r="Z3475" i="1"/>
  <c r="AA3475" i="1"/>
  <c r="AB3475" i="1"/>
  <c r="F3475" i="1" s="1"/>
  <c r="AC3475" i="1"/>
  <c r="Y3476" i="1"/>
  <c r="Z3476" i="1"/>
  <c r="AA3476" i="1"/>
  <c r="AB3476" i="1"/>
  <c r="F3476" i="1" s="1"/>
  <c r="AC3476" i="1"/>
  <c r="Y3477" i="1"/>
  <c r="Z3477" i="1"/>
  <c r="AA3477" i="1"/>
  <c r="AB3477" i="1"/>
  <c r="F3477" i="1" s="1"/>
  <c r="G3477" i="1" s="1"/>
  <c r="AC3477" i="1"/>
  <c r="Y3478" i="1"/>
  <c r="Z3478" i="1"/>
  <c r="AA3478" i="1"/>
  <c r="AB3478" i="1"/>
  <c r="F3478" i="1" s="1"/>
  <c r="G3478" i="1" s="1"/>
  <c r="AC3478" i="1"/>
  <c r="Y3479" i="1"/>
  <c r="Z3479" i="1"/>
  <c r="AA3479" i="1"/>
  <c r="AB3479" i="1"/>
  <c r="F3479" i="1" s="1"/>
  <c r="G3479" i="1" s="1"/>
  <c r="AC3479" i="1"/>
  <c r="Y3480" i="1"/>
  <c r="Z3480" i="1"/>
  <c r="AA3480" i="1"/>
  <c r="AB3480" i="1"/>
  <c r="F3480" i="1" s="1"/>
  <c r="G3480" i="1" s="1"/>
  <c r="AC3480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36" i="1"/>
  <c r="L3437" i="1"/>
  <c r="L3438" i="1"/>
  <c r="V3448" i="1"/>
  <c r="L3445" i="1"/>
  <c r="L3446" i="1"/>
  <c r="L3447" i="1"/>
  <c r="L3448" i="1"/>
  <c r="AC3444" i="1"/>
  <c r="L3444" i="1"/>
  <c r="L3439" i="1"/>
  <c r="L3440" i="1"/>
  <c r="L3441" i="1"/>
  <c r="L3442" i="1"/>
  <c r="L3443" i="1"/>
  <c r="V3441" i="1"/>
  <c r="V3442" i="1"/>
  <c r="V3443" i="1"/>
  <c r="V3444" i="1"/>
  <c r="V3445" i="1"/>
  <c r="V3446" i="1"/>
  <c r="V3447" i="1"/>
  <c r="V3437" i="1"/>
  <c r="V3438" i="1"/>
  <c r="V3436" i="1"/>
  <c r="Y3439" i="1"/>
  <c r="Z3439" i="1"/>
  <c r="AB3439" i="1"/>
  <c r="F3439" i="1" s="1"/>
  <c r="G3439" i="1" s="1"/>
  <c r="AC3439" i="1"/>
  <c r="X3440" i="1"/>
  <c r="AA3440" i="1" s="1"/>
  <c r="Z3440" i="1"/>
  <c r="AB3440" i="1"/>
  <c r="F3440" i="1" s="1"/>
  <c r="AC3440" i="1"/>
  <c r="AA3441" i="1"/>
  <c r="Z3441" i="1"/>
  <c r="AB3441" i="1"/>
  <c r="F3441" i="1" s="1"/>
  <c r="AC3441" i="1"/>
  <c r="Y3442" i="1"/>
  <c r="Z3442" i="1"/>
  <c r="AB3442" i="1"/>
  <c r="F3442" i="1" s="1"/>
  <c r="AC3442" i="1"/>
  <c r="X3443" i="1"/>
  <c r="AA3443" i="1" s="1"/>
  <c r="Z3443" i="1"/>
  <c r="AB3443" i="1"/>
  <c r="F3443" i="1" s="1"/>
  <c r="AC3443" i="1"/>
  <c r="Y3444" i="1"/>
  <c r="Z3444" i="1"/>
  <c r="AB3444" i="1"/>
  <c r="F3444" i="1" s="1"/>
  <c r="X3445" i="1"/>
  <c r="AA3445" i="1" s="1"/>
  <c r="Z3445" i="1"/>
  <c r="AB3445" i="1"/>
  <c r="F3445" i="1" s="1"/>
  <c r="AC3445" i="1"/>
  <c r="X3446" i="1"/>
  <c r="AA3446" i="1" s="1"/>
  <c r="Z3446" i="1"/>
  <c r="AB3446" i="1"/>
  <c r="F3446" i="1" s="1"/>
  <c r="AC3446" i="1"/>
  <c r="X3447" i="1"/>
  <c r="AA3447" i="1" s="1"/>
  <c r="Z3447" i="1"/>
  <c r="AB3447" i="1"/>
  <c r="F3447" i="1" s="1"/>
  <c r="AC3447" i="1"/>
  <c r="X3448" i="1"/>
  <c r="Y3448" i="1" s="1"/>
  <c r="Z3448" i="1"/>
  <c r="AB3448" i="1"/>
  <c r="F3448" i="1" s="1"/>
  <c r="G3448" i="1" s="1"/>
  <c r="AC3448" i="1"/>
  <c r="X3437" i="1"/>
  <c r="AA3437" i="1" s="1"/>
  <c r="Z3437" i="1"/>
  <c r="AB3437" i="1"/>
  <c r="F3437" i="1" s="1"/>
  <c r="AC3437" i="1"/>
  <c r="Y3438" i="1"/>
  <c r="Z3438" i="1"/>
  <c r="AB3438" i="1"/>
  <c r="F3438" i="1" s="1"/>
  <c r="AC3438" i="1"/>
  <c r="X3436" i="1"/>
  <c r="AA3436" i="1" s="1"/>
  <c r="Z3436" i="1"/>
  <c r="AB3436" i="1"/>
  <c r="F3436" i="1" s="1"/>
  <c r="AC3436" i="1"/>
  <c r="V3439" i="1"/>
  <c r="V3440" i="1"/>
  <c r="O3324" i="1"/>
  <c r="L3357" i="1"/>
  <c r="V3357" i="1"/>
  <c r="Y3357" i="1"/>
  <c r="Z3357" i="1"/>
  <c r="AB3357" i="1"/>
  <c r="F3357" i="1" s="1"/>
  <c r="G3357" i="1" s="1"/>
  <c r="AC3357" i="1"/>
  <c r="O3414" i="1"/>
  <c r="O3415" i="1"/>
  <c r="E3431" i="1"/>
  <c r="AA3430" i="1"/>
  <c r="Z3430" i="1"/>
  <c r="AB3430" i="1"/>
  <c r="F3430" i="1" s="1"/>
  <c r="AC3430" i="1"/>
  <c r="Y3431" i="1"/>
  <c r="Z3431" i="1"/>
  <c r="AB3431" i="1"/>
  <c r="AC3431" i="1"/>
  <c r="V3430" i="1"/>
  <c r="V3431" i="1"/>
  <c r="L3431" i="1"/>
  <c r="L3430" i="1"/>
  <c r="L78" i="1"/>
  <c r="V78" i="1"/>
  <c r="X78" i="1"/>
  <c r="Y78" i="1" s="1"/>
  <c r="Z78" i="1"/>
  <c r="AB78" i="1"/>
  <c r="F78" i="1" s="1"/>
  <c r="G78" i="1" s="1"/>
  <c r="AC78" i="1"/>
  <c r="Y2922" i="1"/>
  <c r="Z2922" i="1"/>
  <c r="AA2922" i="1"/>
  <c r="Z3065" i="1"/>
  <c r="Z3066" i="1"/>
  <c r="Z3067" i="1"/>
  <c r="X20" i="1"/>
  <c r="AA23" i="1"/>
  <c r="X26" i="1"/>
  <c r="X29" i="1"/>
  <c r="Y30" i="1"/>
  <c r="AA31" i="1"/>
  <c r="X36" i="1"/>
  <c r="X37" i="1"/>
  <c r="X38" i="1"/>
  <c r="X39" i="1"/>
  <c r="X334" i="1"/>
  <c r="X336" i="1"/>
  <c r="X371" i="1"/>
  <c r="X375" i="1"/>
  <c r="X376" i="1"/>
  <c r="X406" i="1"/>
  <c r="X446" i="1"/>
  <c r="X525" i="1"/>
  <c r="X529" i="1"/>
  <c r="X532" i="1"/>
  <c r="X535" i="1"/>
  <c r="X536" i="1"/>
  <c r="X547" i="1"/>
  <c r="X552" i="1"/>
  <c r="X554" i="1"/>
  <c r="X567" i="1"/>
  <c r="X569" i="1"/>
  <c r="X572" i="1"/>
  <c r="X575" i="1"/>
  <c r="X577" i="1"/>
  <c r="X639" i="1"/>
  <c r="X641" i="1"/>
  <c r="X645" i="1"/>
  <c r="X655" i="1"/>
  <c r="X658" i="1"/>
  <c r="X659" i="1"/>
  <c r="X56" i="1"/>
  <c r="X58" i="1"/>
  <c r="X501" i="1"/>
  <c r="X502" i="1"/>
  <c r="X503" i="1"/>
  <c r="X770" i="1"/>
  <c r="X785" i="1"/>
  <c r="X863" i="1"/>
  <c r="X875" i="1"/>
  <c r="X1075" i="1"/>
  <c r="X1080" i="1"/>
  <c r="X1082" i="1"/>
  <c r="X1089" i="1"/>
  <c r="X1094" i="1"/>
  <c r="X1107" i="1"/>
  <c r="X1143" i="1"/>
  <c r="X1144" i="1"/>
  <c r="X1148" i="1"/>
  <c r="X1149" i="1"/>
  <c r="X1156" i="1"/>
  <c r="X1263" i="1"/>
  <c r="X1342" i="1"/>
  <c r="X1343" i="1"/>
  <c r="X1376" i="1"/>
  <c r="X1454" i="1"/>
  <c r="X1456" i="1"/>
  <c r="X1547" i="1"/>
  <c r="X1651" i="1"/>
  <c r="X1652" i="1"/>
  <c r="X1673" i="1"/>
  <c r="X1680" i="1"/>
  <c r="X1698" i="1"/>
  <c r="X1701" i="1"/>
  <c r="X1708" i="1"/>
  <c r="X1710" i="1"/>
  <c r="X1713" i="1"/>
  <c r="X1721" i="1"/>
  <c r="X1744" i="1"/>
  <c r="X1783" i="1"/>
  <c r="X1789" i="1"/>
  <c r="X1838" i="1"/>
  <c r="X1840" i="1"/>
  <c r="X1858" i="1"/>
  <c r="X1867" i="1"/>
  <c r="X1870" i="1"/>
  <c r="X1882" i="1"/>
  <c r="X1888" i="1"/>
  <c r="X1967" i="1"/>
  <c r="X2110" i="1"/>
  <c r="X1817" i="1"/>
  <c r="X2134" i="1"/>
  <c r="X2135" i="1"/>
  <c r="X2139" i="1"/>
  <c r="X2144" i="1"/>
  <c r="X2151" i="1"/>
  <c r="X2152" i="1"/>
  <c r="X2160" i="1"/>
  <c r="X2177" i="1"/>
  <c r="X2187" i="1"/>
  <c r="X2188" i="1"/>
  <c r="X2193" i="1"/>
  <c r="X2203" i="1"/>
  <c r="X2230" i="1"/>
  <c r="X79" i="1"/>
  <c r="X81" i="1"/>
  <c r="X86" i="1"/>
  <c r="X88" i="1"/>
  <c r="X97" i="1"/>
  <c r="X108" i="1"/>
  <c r="X111" i="1"/>
  <c r="X112" i="1"/>
  <c r="X1929" i="1"/>
  <c r="X1507" i="1"/>
  <c r="X1771" i="1"/>
  <c r="X1774" i="1"/>
  <c r="X1924" i="1"/>
  <c r="X2102" i="1"/>
  <c r="X2234" i="1"/>
  <c r="X2245" i="1"/>
  <c r="X2248" i="1"/>
  <c r="X2250" i="1"/>
  <c r="X2258" i="1"/>
  <c r="X2259" i="1"/>
  <c r="X2263" i="1"/>
  <c r="X2269" i="1"/>
  <c r="X2271" i="1"/>
  <c r="X2274" i="1"/>
  <c r="X2276" i="1"/>
  <c r="X2277" i="1"/>
  <c r="X2278" i="1"/>
  <c r="X2279" i="1"/>
  <c r="X2280" i="1"/>
  <c r="X2281" i="1"/>
  <c r="X2283" i="1"/>
  <c r="X2284" i="1"/>
  <c r="X2285" i="1"/>
  <c r="X2287" i="1"/>
  <c r="X2288" i="1"/>
  <c r="X2289" i="1"/>
  <c r="X2291" i="1"/>
  <c r="X2292" i="1"/>
  <c r="X2293" i="1"/>
  <c r="X2296" i="1"/>
  <c r="X2297" i="1"/>
  <c r="X2299" i="1"/>
  <c r="X2301" i="1"/>
  <c r="X2305" i="1"/>
  <c r="X2308" i="1"/>
  <c r="X2309" i="1"/>
  <c r="X2311" i="1"/>
  <c r="X2312" i="1"/>
  <c r="X2313" i="1"/>
  <c r="X2314" i="1"/>
  <c r="X2315" i="1"/>
  <c r="X2316" i="1"/>
  <c r="X2317" i="1"/>
  <c r="X2318" i="1"/>
  <c r="X2319" i="1"/>
  <c r="X2320" i="1"/>
  <c r="X2321" i="1"/>
  <c r="X2325" i="1"/>
  <c r="X2357" i="1"/>
  <c r="X2358" i="1"/>
  <c r="X2360" i="1"/>
  <c r="X2327" i="1"/>
  <c r="X2328" i="1"/>
  <c r="X2329" i="1"/>
  <c r="X2330" i="1"/>
  <c r="X2337" i="1"/>
  <c r="X2349" i="1"/>
  <c r="X2350" i="1"/>
  <c r="X2353" i="1"/>
  <c r="X2355" i="1"/>
  <c r="X2370" i="1"/>
  <c r="X2371" i="1"/>
  <c r="X2372" i="1"/>
  <c r="X2373" i="1"/>
  <c r="X2374" i="1"/>
  <c r="X2376" i="1"/>
  <c r="X2377" i="1"/>
  <c r="X2379" i="1"/>
  <c r="X2389" i="1"/>
  <c r="X2390" i="1"/>
  <c r="X2391" i="1"/>
  <c r="X2392" i="1"/>
  <c r="X2393" i="1"/>
  <c r="X2394" i="1"/>
  <c r="X2395" i="1"/>
  <c r="X2396" i="1"/>
  <c r="X2397" i="1"/>
  <c r="X2398" i="1"/>
  <c r="X2399" i="1"/>
  <c r="X2400" i="1"/>
  <c r="X2402" i="1"/>
  <c r="X2404" i="1"/>
  <c r="X2405" i="1"/>
  <c r="X2408" i="1"/>
  <c r="X2409" i="1"/>
  <c r="X2411" i="1"/>
  <c r="X2416" i="1"/>
  <c r="X2423" i="1"/>
  <c r="X2424" i="1"/>
  <c r="X2456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2" i="1"/>
  <c r="X2503" i="1"/>
  <c r="X2504" i="1"/>
  <c r="X2505" i="1"/>
  <c r="X2506" i="1"/>
  <c r="X2520" i="1"/>
  <c r="X2522" i="1"/>
  <c r="X2535" i="1"/>
  <c r="X2536" i="1"/>
  <c r="X2538" i="1"/>
  <c r="X2541" i="1"/>
  <c r="X2543" i="1"/>
  <c r="X2544" i="1"/>
  <c r="X2545" i="1"/>
  <c r="X2546" i="1"/>
  <c r="X2548" i="1"/>
  <c r="X2550" i="1"/>
  <c r="X2551" i="1"/>
  <c r="X2555" i="1"/>
  <c r="X2556" i="1"/>
  <c r="X47" i="1"/>
  <c r="X48" i="1"/>
  <c r="Y48" i="1" s="1"/>
  <c r="X59" i="1"/>
  <c r="X60" i="1"/>
  <c r="X2460" i="1"/>
  <c r="X2569" i="1"/>
  <c r="X2572" i="1"/>
  <c r="X2573" i="1"/>
  <c r="X2578" i="1"/>
  <c r="X2590" i="1"/>
  <c r="X2596" i="1"/>
  <c r="X2598" i="1"/>
  <c r="X2600" i="1"/>
  <c r="X2601" i="1"/>
  <c r="X2602" i="1"/>
  <c r="X2604" i="1"/>
  <c r="X2605" i="1"/>
  <c r="X2612" i="1"/>
  <c r="X2614" i="1"/>
  <c r="X2615" i="1"/>
  <c r="X2619" i="1"/>
  <c r="X2623" i="1"/>
  <c r="X2625" i="1"/>
  <c r="X2631" i="1"/>
  <c r="X2636" i="1"/>
  <c r="X2638" i="1"/>
  <c r="X2639" i="1"/>
  <c r="X2679" i="1"/>
  <c r="X2681" i="1"/>
  <c r="X2686" i="1"/>
  <c r="X2688" i="1"/>
  <c r="X2707" i="1"/>
  <c r="X2714" i="1"/>
  <c r="X2715" i="1"/>
  <c r="X2711" i="1"/>
  <c r="X2712" i="1"/>
  <c r="Y2713" i="1"/>
  <c r="X2719" i="1"/>
  <c r="X2739" i="1"/>
  <c r="X2740" i="1"/>
  <c r="X2741" i="1"/>
  <c r="X2742" i="1"/>
  <c r="X2743" i="1"/>
  <c r="X2744" i="1"/>
  <c r="X2745" i="1"/>
  <c r="X2746" i="1"/>
  <c r="X2747" i="1"/>
  <c r="X2748" i="1"/>
  <c r="X2749" i="1"/>
  <c r="X2750" i="1"/>
  <c r="X2755" i="1"/>
  <c r="X2771" i="1"/>
  <c r="X2772" i="1"/>
  <c r="X2869" i="1"/>
  <c r="X2878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02" i="1"/>
  <c r="X2819" i="1"/>
  <c r="X2833" i="1"/>
  <c r="X2887" i="1"/>
  <c r="X2888" i="1"/>
  <c r="X2897" i="1"/>
  <c r="X2898" i="1"/>
  <c r="X2900" i="1"/>
  <c r="X2901" i="1"/>
  <c r="X2902" i="1"/>
  <c r="X2903" i="1"/>
  <c r="X2904" i="1"/>
  <c r="X2905" i="1"/>
  <c r="X2912" i="1"/>
  <c r="X2913" i="1"/>
  <c r="X2931" i="1"/>
  <c r="X2936" i="1"/>
  <c r="X2937" i="1"/>
  <c r="X2944" i="1"/>
  <c r="X2946" i="1"/>
  <c r="X2949" i="1"/>
  <c r="X2951" i="1"/>
  <c r="X2952" i="1"/>
  <c r="X2955" i="1"/>
  <c r="X2957" i="1"/>
  <c r="X2959" i="1"/>
  <c r="X2961" i="1"/>
  <c r="X2964" i="1"/>
  <c r="X2965" i="1"/>
  <c r="X2969" i="1"/>
  <c r="X2972" i="1"/>
  <c r="X2976" i="1"/>
  <c r="X2979" i="1"/>
  <c r="X2982" i="1"/>
  <c r="X2986" i="1"/>
  <c r="X2993" i="1"/>
  <c r="X2995" i="1"/>
  <c r="X2996" i="1"/>
  <c r="X2999" i="1"/>
  <c r="X3004" i="1"/>
  <c r="X3006" i="1"/>
  <c r="X3012" i="1"/>
  <c r="X3022" i="1"/>
  <c r="X3024" i="1"/>
  <c r="X3028" i="1"/>
  <c r="X3030" i="1"/>
  <c r="X3033" i="1"/>
  <c r="X3042" i="1"/>
  <c r="X3045" i="1"/>
  <c r="X3046" i="1"/>
  <c r="X3052" i="1"/>
  <c r="X3051" i="1"/>
  <c r="X3055" i="1"/>
  <c r="X3065" i="1"/>
  <c r="X3066" i="1"/>
  <c r="X3067" i="1"/>
  <c r="AA3069" i="1"/>
  <c r="AA3070" i="1"/>
  <c r="Y3076" i="1"/>
  <c r="AA3082" i="1"/>
  <c r="X3086" i="1"/>
  <c r="Y3086" i="1" s="1"/>
  <c r="AA3089" i="1"/>
  <c r="AA3090" i="1"/>
  <c r="AA3092" i="1"/>
  <c r="AA3096" i="1"/>
  <c r="AA3099" i="1"/>
  <c r="Y3100" i="1"/>
  <c r="AA3101" i="1"/>
  <c r="AA3104" i="1"/>
  <c r="Y3106" i="1"/>
  <c r="Y3108" i="1"/>
  <c r="AA3114" i="1"/>
  <c r="Y3119" i="1"/>
  <c r="Y3124" i="1"/>
  <c r="AA3125" i="1"/>
  <c r="AA3133" i="1"/>
  <c r="X3138" i="1"/>
  <c r="X3140" i="1"/>
  <c r="AA3140" i="1" s="1"/>
  <c r="X3146" i="1"/>
  <c r="Y3146" i="1" s="1"/>
  <c r="X3147" i="1"/>
  <c r="Y3147" i="1" s="1"/>
  <c r="X3149" i="1"/>
  <c r="AA3149" i="1" s="1"/>
  <c r="X3150" i="1"/>
  <c r="AA3150" i="1" s="1"/>
  <c r="X3152" i="1"/>
  <c r="Y3152" i="1" s="1"/>
  <c r="Y3154" i="1"/>
  <c r="X3162" i="1"/>
  <c r="Y3162" i="1" s="1"/>
  <c r="X3163" i="1"/>
  <c r="AA3163" i="1" s="1"/>
  <c r="X3169" i="1"/>
  <c r="Y3169" i="1" s="1"/>
  <c r="X3170" i="1"/>
  <c r="AA3170" i="1" s="1"/>
  <c r="AA3171" i="1"/>
  <c r="Y3175" i="1"/>
  <c r="X3178" i="1"/>
  <c r="AA3178" i="1" s="1"/>
  <c r="X3180" i="1"/>
  <c r="Y3180" i="1" s="1"/>
  <c r="X3181" i="1"/>
  <c r="Y3181" i="1" s="1"/>
  <c r="X3182" i="1"/>
  <c r="Y3182" i="1" s="1"/>
  <c r="X3197" i="1"/>
  <c r="Y3197" i="1" s="1"/>
  <c r="AA3212" i="1"/>
  <c r="AA3225" i="1"/>
  <c r="Y3247" i="1"/>
  <c r="Y3248" i="1"/>
  <c r="AA3249" i="1"/>
  <c r="AA3250" i="1"/>
  <c r="Y3251" i="1"/>
  <c r="Y3253" i="1"/>
  <c r="Y3254" i="1"/>
  <c r="AA3255" i="1"/>
  <c r="Y3256" i="1"/>
  <c r="AA3257" i="1"/>
  <c r="Y3258" i="1"/>
  <c r="Y3259" i="1"/>
  <c r="AA3261" i="1"/>
  <c r="AA3262" i="1"/>
  <c r="Y3263" i="1"/>
  <c r="Y3264" i="1"/>
  <c r="AA3266" i="1"/>
  <c r="AA3267" i="1"/>
  <c r="X3269" i="1"/>
  <c r="Y3269" i="1" s="1"/>
  <c r="X3270" i="1"/>
  <c r="AA3270" i="1" s="1"/>
  <c r="X3271" i="1"/>
  <c r="AA3271" i="1" s="1"/>
  <c r="X3272" i="1"/>
  <c r="AA3272" i="1" s="1"/>
  <c r="AA3273" i="1"/>
  <c r="X3274" i="1"/>
  <c r="AA3274" i="1" s="1"/>
  <c r="X3275" i="1"/>
  <c r="Y3275" i="1" s="1"/>
  <c r="X3276" i="1"/>
  <c r="Y3276" i="1" s="1"/>
  <c r="X3277" i="1"/>
  <c r="AA3277" i="1" s="1"/>
  <c r="X3278" i="1"/>
  <c r="AA3278" i="1" s="1"/>
  <c r="X3279" i="1"/>
  <c r="AA3279" i="1" s="1"/>
  <c r="X3280" i="1"/>
  <c r="Y3280" i="1" s="1"/>
  <c r="AA3281" i="1"/>
  <c r="X3284" i="1"/>
  <c r="AA3284" i="1" s="1"/>
  <c r="X3285" i="1"/>
  <c r="AA3285" i="1" s="1"/>
  <c r="X3286" i="1"/>
  <c r="AA3286" i="1" s="1"/>
  <c r="X3287" i="1"/>
  <c r="Y3287" i="1" s="1"/>
  <c r="X3288" i="1"/>
  <c r="Y3288" i="1" s="1"/>
  <c r="Y3291" i="1"/>
  <c r="X3292" i="1"/>
  <c r="Y3293" i="1"/>
  <c r="AA3294" i="1"/>
  <c r="AA3297" i="1"/>
  <c r="Y3299" i="1"/>
  <c r="Y3301" i="1"/>
  <c r="Y3302" i="1"/>
  <c r="Y3303" i="1"/>
  <c r="Y3304" i="1"/>
  <c r="Y3305" i="1"/>
  <c r="AA3306" i="1"/>
  <c r="X3307" i="1"/>
  <c r="Y3307" i="1" s="1"/>
  <c r="Y3308" i="1"/>
  <c r="AA3309" i="1"/>
  <c r="Y3310" i="1"/>
  <c r="Y3311" i="1"/>
  <c r="Y3312" i="1"/>
  <c r="AA3313" i="1"/>
  <c r="Y3314" i="1"/>
  <c r="Y3315" i="1"/>
  <c r="AA3316" i="1"/>
  <c r="Y3317" i="1"/>
  <c r="AA3318" i="1"/>
  <c r="AA3319" i="1"/>
  <c r="Y3320" i="1"/>
  <c r="AA3321" i="1"/>
  <c r="AA3322" i="1"/>
  <c r="X3323" i="1"/>
  <c r="AA3323" i="1" s="1"/>
  <c r="AA3324" i="1"/>
  <c r="AA3325" i="1"/>
  <c r="Y3326" i="1"/>
  <c r="Y3327" i="1"/>
  <c r="AA3328" i="1"/>
  <c r="Y3329" i="1"/>
  <c r="Y3330" i="1"/>
  <c r="Y3331" i="1"/>
  <c r="AA3332" i="1"/>
  <c r="Y3333" i="1"/>
  <c r="AA3334" i="1"/>
  <c r="Y3335" i="1"/>
  <c r="AA3336" i="1"/>
  <c r="Y3337" i="1"/>
  <c r="X3338" i="1"/>
  <c r="AA3338" i="1" s="1"/>
  <c r="Y3339" i="1"/>
  <c r="AA3340" i="1"/>
  <c r="AA3341" i="1"/>
  <c r="AA3342" i="1"/>
  <c r="X3343" i="1"/>
  <c r="Y3343" i="1" s="1"/>
  <c r="X3344" i="1"/>
  <c r="AA3344" i="1" s="1"/>
  <c r="Y3345" i="1"/>
  <c r="Y3346" i="1"/>
  <c r="AA3347" i="1"/>
  <c r="AA3348" i="1"/>
  <c r="X3349" i="1"/>
  <c r="Y3349" i="1" s="1"/>
  <c r="Y3350" i="1"/>
  <c r="X3351" i="1"/>
  <c r="AA3351" i="1" s="1"/>
  <c r="AA3352" i="1"/>
  <c r="AA3353" i="1"/>
  <c r="AA3354" i="1"/>
  <c r="X3355" i="1"/>
  <c r="AA3355" i="1" s="1"/>
  <c r="AA3356" i="1"/>
  <c r="AA3358" i="1"/>
  <c r="X3359" i="1"/>
  <c r="AA3359" i="1" s="1"/>
  <c r="X3360" i="1"/>
  <c r="AA3360" i="1" s="1"/>
  <c r="X3361" i="1"/>
  <c r="AA3361" i="1" s="1"/>
  <c r="AA3362" i="1"/>
  <c r="Y3363" i="1"/>
  <c r="AA3364" i="1"/>
  <c r="AA3365" i="1"/>
  <c r="Y3366" i="1"/>
  <c r="X3367" i="1"/>
  <c r="Y3367" i="1" s="1"/>
  <c r="Y3368" i="1"/>
  <c r="AA3369" i="1"/>
  <c r="AA3370" i="1"/>
  <c r="AA3371" i="1"/>
  <c r="Y3372" i="1"/>
  <c r="AA3373" i="1"/>
  <c r="AA3374" i="1"/>
  <c r="Y3375" i="1"/>
  <c r="Y3376" i="1"/>
  <c r="AA3377" i="1"/>
  <c r="Y3378" i="1"/>
  <c r="Y3379" i="1"/>
  <c r="AA3380" i="1"/>
  <c r="AA3381" i="1"/>
  <c r="Y3382" i="1"/>
  <c r="AA3383" i="1"/>
  <c r="Y3384" i="1"/>
  <c r="X3385" i="1"/>
  <c r="AA3385" i="1" s="1"/>
  <c r="AA3387" i="1"/>
  <c r="AA3388" i="1"/>
  <c r="Y3389" i="1"/>
  <c r="AA3390" i="1"/>
  <c r="AA3391" i="1"/>
  <c r="AA3392" i="1"/>
  <c r="Y3393" i="1"/>
  <c r="AA3394" i="1"/>
  <c r="AA3395" i="1"/>
  <c r="Y3396" i="1"/>
  <c r="Y3397" i="1"/>
  <c r="AA3398" i="1"/>
  <c r="Y3399" i="1"/>
  <c r="Y3400" i="1"/>
  <c r="Y3401" i="1"/>
  <c r="AA3402" i="1"/>
  <c r="AA3403" i="1"/>
  <c r="AA3404" i="1"/>
  <c r="Y3405" i="1"/>
  <c r="X3406" i="1"/>
  <c r="AA3406" i="1" s="1"/>
  <c r="AA3407" i="1"/>
  <c r="AA3408" i="1"/>
  <c r="Y3409" i="1"/>
  <c r="AA3410" i="1"/>
  <c r="AA3411" i="1"/>
  <c r="Y3412" i="1"/>
  <c r="AA3413" i="1"/>
  <c r="AA3414" i="1"/>
  <c r="Y3415" i="1"/>
  <c r="Y3416" i="1"/>
  <c r="AA3417" i="1"/>
  <c r="X3418" i="1"/>
  <c r="AA3418" i="1" s="1"/>
  <c r="X3419" i="1"/>
  <c r="Y3419" i="1" s="1"/>
  <c r="AA3420" i="1"/>
  <c r="X3421" i="1"/>
  <c r="AA3421" i="1" s="1"/>
  <c r="AA3422" i="1"/>
  <c r="AA3423" i="1"/>
  <c r="AA3424" i="1"/>
  <c r="Y3425" i="1"/>
  <c r="AA3426" i="1"/>
  <c r="Y3427" i="1"/>
  <c r="Y3428" i="1"/>
  <c r="X3429" i="1"/>
  <c r="AA3429" i="1" s="1"/>
  <c r="Y3432" i="1"/>
  <c r="AA3433" i="1"/>
  <c r="AA3434" i="1"/>
  <c r="Y3435" i="1"/>
  <c r="Y3095" i="1"/>
  <c r="AA3199" i="1"/>
  <c r="Y3265" i="1"/>
  <c r="X4" i="1"/>
  <c r="X3386" i="1"/>
  <c r="AA3386" i="1" s="1"/>
  <c r="O3139" i="1"/>
  <c r="Y3245" i="1"/>
  <c r="O3009" i="1"/>
  <c r="Z3432" i="1"/>
  <c r="AB3432" i="1"/>
  <c r="F3432" i="1" s="1"/>
  <c r="G3432" i="1" s="1"/>
  <c r="AC3432" i="1"/>
  <c r="Z3433" i="1"/>
  <c r="AB3433" i="1"/>
  <c r="F3433" i="1" s="1"/>
  <c r="G3433" i="1" s="1"/>
  <c r="AC3433" i="1"/>
  <c r="Z3434" i="1"/>
  <c r="AB3434" i="1"/>
  <c r="F3434" i="1" s="1"/>
  <c r="G3434" i="1" s="1"/>
  <c r="AC3434" i="1"/>
  <c r="Z3435" i="1"/>
  <c r="AB3435" i="1"/>
  <c r="F3435" i="1" s="1"/>
  <c r="AC3435" i="1"/>
  <c r="V3432" i="1"/>
  <c r="V3433" i="1"/>
  <c r="V3434" i="1"/>
  <c r="V3435" i="1"/>
  <c r="L3432" i="1"/>
  <c r="L3433" i="1"/>
  <c r="L3434" i="1"/>
  <c r="L3435" i="1"/>
  <c r="Z3245" i="1"/>
  <c r="AA3245" i="1"/>
  <c r="AB3245" i="1"/>
  <c r="F3245" i="1" s="1"/>
  <c r="AC3245" i="1"/>
  <c r="Z3301" i="1"/>
  <c r="AB3301" i="1"/>
  <c r="F3301" i="1" s="1"/>
  <c r="G3301" i="1" s="1"/>
  <c r="AC3301" i="1"/>
  <c r="Z3302" i="1"/>
  <c r="AB3302" i="1"/>
  <c r="F3302" i="1" s="1"/>
  <c r="G3302" i="1" s="1"/>
  <c r="AC3302" i="1"/>
  <c r="Z3303" i="1"/>
  <c r="AB3303" i="1"/>
  <c r="F3303" i="1" s="1"/>
  <c r="G3303" i="1" s="1"/>
  <c r="AC3303" i="1"/>
  <c r="Z3304" i="1"/>
  <c r="AB3304" i="1"/>
  <c r="F3304" i="1" s="1"/>
  <c r="AC3304" i="1"/>
  <c r="Z3305" i="1"/>
  <c r="AB3305" i="1"/>
  <c r="F3305" i="1" s="1"/>
  <c r="G3305" i="1" s="1"/>
  <c r="AC3305" i="1"/>
  <c r="Z3306" i="1"/>
  <c r="AB3306" i="1"/>
  <c r="F3306" i="1" s="1"/>
  <c r="AC3306" i="1"/>
  <c r="Z3307" i="1"/>
  <c r="AB3307" i="1"/>
  <c r="F3307" i="1" s="1"/>
  <c r="E4403" i="25" s="1"/>
  <c r="AC3307" i="1"/>
  <c r="Z3308" i="1"/>
  <c r="AB3308" i="1"/>
  <c r="F3308" i="1" s="1"/>
  <c r="AC3308" i="1"/>
  <c r="Z3309" i="1"/>
  <c r="AB3309" i="1"/>
  <c r="F3309" i="1" s="1"/>
  <c r="G3309" i="1" s="1"/>
  <c r="AC3309" i="1"/>
  <c r="Z3310" i="1"/>
  <c r="AB3310" i="1"/>
  <c r="F3310" i="1" s="1"/>
  <c r="G3310" i="1" s="1"/>
  <c r="AC3310" i="1"/>
  <c r="Z3311" i="1"/>
  <c r="AB3311" i="1"/>
  <c r="F3311" i="1" s="1"/>
  <c r="G3311" i="1" s="1"/>
  <c r="AC3311" i="1"/>
  <c r="Z3312" i="1"/>
  <c r="AB3312" i="1"/>
  <c r="F3312" i="1" s="1"/>
  <c r="AC3312" i="1"/>
  <c r="Z3313" i="1"/>
  <c r="AB3313" i="1"/>
  <c r="F3313" i="1" s="1"/>
  <c r="AC3313" i="1"/>
  <c r="Z3314" i="1"/>
  <c r="AB3314" i="1"/>
  <c r="F3314" i="1" s="1"/>
  <c r="AC3314" i="1"/>
  <c r="Z3315" i="1"/>
  <c r="AB3315" i="1"/>
  <c r="F3315" i="1" s="1"/>
  <c r="G3315" i="1" s="1"/>
  <c r="AC3315" i="1"/>
  <c r="Z3316" i="1"/>
  <c r="AB3316" i="1"/>
  <c r="F3316" i="1" s="1"/>
  <c r="G3316" i="1" s="1"/>
  <c r="AC3316" i="1"/>
  <c r="Z3317" i="1"/>
  <c r="AB3317" i="1"/>
  <c r="F3317" i="1" s="1"/>
  <c r="AC3317" i="1"/>
  <c r="Z3318" i="1"/>
  <c r="AB3318" i="1"/>
  <c r="F3318" i="1" s="1"/>
  <c r="G3318" i="1" s="1"/>
  <c r="AC3318" i="1"/>
  <c r="Z3319" i="1"/>
  <c r="AB3319" i="1"/>
  <c r="F3319" i="1" s="1"/>
  <c r="AC3319" i="1"/>
  <c r="Z3320" i="1"/>
  <c r="AB3320" i="1"/>
  <c r="F3320" i="1" s="1"/>
  <c r="G3320" i="1" s="1"/>
  <c r="AC3320" i="1"/>
  <c r="Z3321" i="1"/>
  <c r="AB3321" i="1"/>
  <c r="F3321" i="1" s="1"/>
  <c r="AC3321" i="1"/>
  <c r="Z3322" i="1"/>
  <c r="AB3322" i="1"/>
  <c r="F3322" i="1" s="1"/>
  <c r="AC3322" i="1"/>
  <c r="Z3323" i="1"/>
  <c r="AB3323" i="1"/>
  <c r="F3323" i="1" s="1"/>
  <c r="AC3323" i="1"/>
  <c r="Z3324" i="1"/>
  <c r="AB3324" i="1"/>
  <c r="F3324" i="1" s="1"/>
  <c r="G3324" i="1" s="1"/>
  <c r="AC3324" i="1"/>
  <c r="Z3325" i="1"/>
  <c r="AB3325" i="1"/>
  <c r="F3325" i="1" s="1"/>
  <c r="G3325" i="1" s="1"/>
  <c r="AC3325" i="1"/>
  <c r="Z3326" i="1"/>
  <c r="AB3326" i="1"/>
  <c r="F3326" i="1" s="1"/>
  <c r="AC3326" i="1"/>
  <c r="Z3327" i="1"/>
  <c r="AB3327" i="1"/>
  <c r="F3327" i="1" s="1"/>
  <c r="AC3327" i="1"/>
  <c r="Z3328" i="1"/>
  <c r="AB3328" i="1"/>
  <c r="F3328" i="1" s="1"/>
  <c r="AC3328" i="1"/>
  <c r="Z3329" i="1"/>
  <c r="AB3329" i="1"/>
  <c r="F3329" i="1" s="1"/>
  <c r="G3329" i="1" s="1"/>
  <c r="AC3329" i="1"/>
  <c r="Z3330" i="1"/>
  <c r="AB3330" i="1"/>
  <c r="F3330" i="1" s="1"/>
  <c r="AC3330" i="1"/>
  <c r="Z3331" i="1"/>
  <c r="AB3331" i="1"/>
  <c r="F3331" i="1" s="1"/>
  <c r="AC3331" i="1"/>
  <c r="Z3332" i="1"/>
  <c r="AB3332" i="1"/>
  <c r="F3332" i="1" s="1"/>
  <c r="AC3332" i="1"/>
  <c r="Z3333" i="1"/>
  <c r="AB3333" i="1"/>
  <c r="F3333" i="1" s="1"/>
  <c r="AC3333" i="1"/>
  <c r="Z3334" i="1"/>
  <c r="AB3334" i="1"/>
  <c r="F3334" i="1" s="1"/>
  <c r="G3334" i="1" s="1"/>
  <c r="AC3334" i="1"/>
  <c r="Z3335" i="1"/>
  <c r="AB3335" i="1"/>
  <c r="F3335" i="1" s="1"/>
  <c r="G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AC3338" i="1"/>
  <c r="Z3339" i="1"/>
  <c r="AB3339" i="1"/>
  <c r="F3339" i="1" s="1"/>
  <c r="AC3339" i="1"/>
  <c r="Z3340" i="1"/>
  <c r="AB3340" i="1"/>
  <c r="F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G3344" i="1" s="1"/>
  <c r="AC3344" i="1"/>
  <c r="Z3345" i="1"/>
  <c r="AB3345" i="1"/>
  <c r="F3345" i="1" s="1"/>
  <c r="G3345" i="1" s="1"/>
  <c r="AC3345" i="1"/>
  <c r="Z3346" i="1"/>
  <c r="AB3346" i="1"/>
  <c r="F3346" i="1" s="1"/>
  <c r="G3346" i="1" s="1"/>
  <c r="AC3346" i="1"/>
  <c r="Z3347" i="1"/>
  <c r="AB3347" i="1"/>
  <c r="F3347" i="1" s="1"/>
  <c r="G3347" i="1" s="1"/>
  <c r="AC3347" i="1"/>
  <c r="Z3348" i="1"/>
  <c r="AB3348" i="1"/>
  <c r="F3348" i="1" s="1"/>
  <c r="G3348" i="1" s="1"/>
  <c r="AC3348" i="1"/>
  <c r="Z3349" i="1"/>
  <c r="AB3349" i="1"/>
  <c r="F3349" i="1" s="1"/>
  <c r="AC3349" i="1"/>
  <c r="Z3350" i="1"/>
  <c r="AB3350" i="1"/>
  <c r="F3350" i="1" s="1"/>
  <c r="G3350" i="1" s="1"/>
  <c r="AC3350" i="1"/>
  <c r="Z3351" i="1"/>
  <c r="AB3351" i="1"/>
  <c r="F3351" i="1" s="1"/>
  <c r="AC3351" i="1"/>
  <c r="Z3352" i="1"/>
  <c r="AB3352" i="1"/>
  <c r="F3352" i="1" s="1"/>
  <c r="AC3352" i="1"/>
  <c r="Z3353" i="1"/>
  <c r="AB3353" i="1"/>
  <c r="F3353" i="1" s="1"/>
  <c r="AC3353" i="1"/>
  <c r="Z3354" i="1"/>
  <c r="AB3354" i="1"/>
  <c r="F3354" i="1" s="1"/>
  <c r="AC3354" i="1"/>
  <c r="Z3355" i="1"/>
  <c r="AB3355" i="1"/>
  <c r="F3355" i="1" s="1"/>
  <c r="G3355" i="1" s="1"/>
  <c r="AC3355" i="1"/>
  <c r="Z3356" i="1"/>
  <c r="AB3356" i="1"/>
  <c r="F3356" i="1" s="1"/>
  <c r="AC3356" i="1"/>
  <c r="Z3358" i="1"/>
  <c r="AB3358" i="1"/>
  <c r="F3358" i="1" s="1"/>
  <c r="AC3358" i="1"/>
  <c r="Z3359" i="1"/>
  <c r="AB3359" i="1"/>
  <c r="F3359" i="1" s="1"/>
  <c r="G3359" i="1" s="1"/>
  <c r="AC3359" i="1"/>
  <c r="Z3360" i="1"/>
  <c r="AB3360" i="1"/>
  <c r="F3360" i="1" s="1"/>
  <c r="AC3360" i="1"/>
  <c r="Z3361" i="1"/>
  <c r="AB3361" i="1"/>
  <c r="F3361" i="1" s="1"/>
  <c r="AC3361" i="1"/>
  <c r="Z3362" i="1"/>
  <c r="AB3362" i="1"/>
  <c r="F3362" i="1" s="1"/>
  <c r="G3362" i="1" s="1"/>
  <c r="AC3362" i="1"/>
  <c r="Z3363" i="1"/>
  <c r="AB3363" i="1"/>
  <c r="F3363" i="1" s="1"/>
  <c r="G3363" i="1" s="1"/>
  <c r="AC3363" i="1"/>
  <c r="Z3364" i="1"/>
  <c r="AB3364" i="1"/>
  <c r="F3364" i="1" s="1"/>
  <c r="AC3364" i="1"/>
  <c r="Z3365" i="1"/>
  <c r="AB3365" i="1"/>
  <c r="F3365" i="1" s="1"/>
  <c r="G3365" i="1" s="1"/>
  <c r="AC3365" i="1"/>
  <c r="Z3366" i="1"/>
  <c r="AB3366" i="1"/>
  <c r="F3366" i="1" s="1"/>
  <c r="AC3366" i="1"/>
  <c r="Z3367" i="1"/>
  <c r="AB3367" i="1"/>
  <c r="F3367" i="1" s="1"/>
  <c r="G3367" i="1" s="1"/>
  <c r="AC3367" i="1"/>
  <c r="Z3368" i="1"/>
  <c r="AB3368" i="1"/>
  <c r="F3368" i="1" s="1"/>
  <c r="AC3368" i="1"/>
  <c r="Z3369" i="1"/>
  <c r="AB3369" i="1"/>
  <c r="F3369" i="1" s="1"/>
  <c r="AC3369" i="1"/>
  <c r="Z3370" i="1"/>
  <c r="AB3370" i="1"/>
  <c r="F3370" i="1" s="1"/>
  <c r="G3370" i="1" s="1"/>
  <c r="AC3370" i="1"/>
  <c r="Z3371" i="1"/>
  <c r="AB3371" i="1"/>
  <c r="F3371" i="1" s="1"/>
  <c r="G3371" i="1" s="1"/>
  <c r="AC3371" i="1"/>
  <c r="Z3372" i="1"/>
  <c r="AB3372" i="1"/>
  <c r="F3372" i="1" s="1"/>
  <c r="G3372" i="1" s="1"/>
  <c r="AC3372" i="1"/>
  <c r="Z3373" i="1"/>
  <c r="AB3373" i="1"/>
  <c r="F3373" i="1" s="1"/>
  <c r="AC3373" i="1"/>
  <c r="Z3374" i="1"/>
  <c r="AB3374" i="1"/>
  <c r="F3374" i="1" s="1"/>
  <c r="AC3374" i="1"/>
  <c r="Z3375" i="1"/>
  <c r="AB3375" i="1"/>
  <c r="F3375" i="1" s="1"/>
  <c r="AC3375" i="1"/>
  <c r="Z3376" i="1"/>
  <c r="AB3376" i="1"/>
  <c r="F3376" i="1" s="1"/>
  <c r="G3376" i="1" s="1"/>
  <c r="AC3376" i="1"/>
  <c r="Z3377" i="1"/>
  <c r="AB3377" i="1"/>
  <c r="F3377" i="1" s="1"/>
  <c r="AC3377" i="1"/>
  <c r="Z3378" i="1"/>
  <c r="AB3378" i="1"/>
  <c r="F3378" i="1" s="1"/>
  <c r="AC3378" i="1"/>
  <c r="Z3379" i="1"/>
  <c r="AB3379" i="1"/>
  <c r="F3379" i="1" s="1"/>
  <c r="AC3379" i="1"/>
  <c r="Z3380" i="1"/>
  <c r="AB3380" i="1"/>
  <c r="F3380" i="1" s="1"/>
  <c r="AC3380" i="1"/>
  <c r="Z3381" i="1"/>
  <c r="AB3381" i="1"/>
  <c r="F3381" i="1" s="1"/>
  <c r="AC3381" i="1"/>
  <c r="Z3382" i="1"/>
  <c r="AB3382" i="1"/>
  <c r="F3382" i="1" s="1"/>
  <c r="G3382" i="1" s="1"/>
  <c r="AC3382" i="1"/>
  <c r="Z3383" i="1"/>
  <c r="AB3383" i="1"/>
  <c r="F3383" i="1" s="1"/>
  <c r="G3383" i="1" s="1"/>
  <c r="AC3383" i="1"/>
  <c r="Z3384" i="1"/>
  <c r="AB3384" i="1"/>
  <c r="F3384" i="1" s="1"/>
  <c r="AC3384" i="1"/>
  <c r="Z3385" i="1"/>
  <c r="AB3385" i="1"/>
  <c r="F3385" i="1" s="1"/>
  <c r="AC3385" i="1"/>
  <c r="Z3386" i="1"/>
  <c r="AB3386" i="1"/>
  <c r="F3386" i="1" s="1"/>
  <c r="G3386" i="1" s="1"/>
  <c r="AC3386" i="1"/>
  <c r="Z3387" i="1"/>
  <c r="AB3387" i="1"/>
  <c r="F3387" i="1" s="1"/>
  <c r="AC3387" i="1"/>
  <c r="Z3388" i="1"/>
  <c r="AB3388" i="1"/>
  <c r="F3388" i="1" s="1"/>
  <c r="G3388" i="1" s="1"/>
  <c r="AC3388" i="1"/>
  <c r="Z3389" i="1"/>
  <c r="AB3389" i="1"/>
  <c r="F3389" i="1" s="1"/>
  <c r="AC3389" i="1"/>
  <c r="Z3390" i="1"/>
  <c r="AB3390" i="1"/>
  <c r="F3390" i="1" s="1"/>
  <c r="AC3390" i="1"/>
  <c r="Z3391" i="1"/>
  <c r="AB3391" i="1"/>
  <c r="F3391" i="1" s="1"/>
  <c r="AC3391" i="1"/>
  <c r="Z3392" i="1"/>
  <c r="AB3392" i="1"/>
  <c r="F3392" i="1" s="1"/>
  <c r="AC3392" i="1"/>
  <c r="Z3393" i="1"/>
  <c r="AB3393" i="1"/>
  <c r="F3393" i="1" s="1"/>
  <c r="AC3393" i="1"/>
  <c r="Z3394" i="1"/>
  <c r="AB3394" i="1"/>
  <c r="F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G3397" i="1" s="1"/>
  <c r="AC3397" i="1"/>
  <c r="Z3398" i="1"/>
  <c r="AB3398" i="1"/>
  <c r="F3398" i="1" s="1"/>
  <c r="G3398" i="1" s="1"/>
  <c r="AC3398" i="1"/>
  <c r="Z3399" i="1"/>
  <c r="AB3399" i="1"/>
  <c r="F3399" i="1" s="1"/>
  <c r="G3399" i="1" s="1"/>
  <c r="AC3399" i="1"/>
  <c r="Z3400" i="1"/>
  <c r="AB3400" i="1"/>
  <c r="F3400" i="1" s="1"/>
  <c r="G3400" i="1" s="1"/>
  <c r="AC3400" i="1"/>
  <c r="Z3401" i="1"/>
  <c r="AB3401" i="1"/>
  <c r="F3401" i="1" s="1"/>
  <c r="G3401" i="1" s="1"/>
  <c r="AC3401" i="1"/>
  <c r="Z3402" i="1"/>
  <c r="AB3402" i="1"/>
  <c r="F3402" i="1" s="1"/>
  <c r="AC3402" i="1"/>
  <c r="Z3403" i="1"/>
  <c r="AB3403" i="1"/>
  <c r="F3403" i="1" s="1"/>
  <c r="G3403" i="1" s="1"/>
  <c r="AC3403" i="1"/>
  <c r="Z3404" i="1"/>
  <c r="AB3404" i="1"/>
  <c r="F3404" i="1" s="1"/>
  <c r="AC3404" i="1"/>
  <c r="Z3405" i="1"/>
  <c r="AB3405" i="1"/>
  <c r="F3405" i="1" s="1"/>
  <c r="G3405" i="1" s="1"/>
  <c r="AC3405" i="1"/>
  <c r="Z3406" i="1"/>
  <c r="AB3406" i="1"/>
  <c r="F3406" i="1" s="1"/>
  <c r="AC3406" i="1"/>
  <c r="Z3407" i="1"/>
  <c r="AB3407" i="1"/>
  <c r="F3407" i="1" s="1"/>
  <c r="G3407" i="1" s="1"/>
  <c r="AC3407" i="1"/>
  <c r="Z3408" i="1"/>
  <c r="AB3408" i="1"/>
  <c r="F3408" i="1" s="1"/>
  <c r="G3408" i="1" s="1"/>
  <c r="AC3408" i="1"/>
  <c r="Z3409" i="1"/>
  <c r="AB3409" i="1"/>
  <c r="F3409" i="1" s="1"/>
  <c r="AC3409" i="1"/>
  <c r="Z3410" i="1"/>
  <c r="AB3410" i="1"/>
  <c r="F3410" i="1" s="1"/>
  <c r="G3410" i="1" s="1"/>
  <c r="AC3410" i="1"/>
  <c r="Z3411" i="1"/>
  <c r="AB3411" i="1"/>
  <c r="F3411" i="1" s="1"/>
  <c r="G3411" i="1" s="1"/>
  <c r="AC3411" i="1"/>
  <c r="Z3412" i="1"/>
  <c r="AB3412" i="1"/>
  <c r="F3412" i="1" s="1"/>
  <c r="G3412" i="1" s="1"/>
  <c r="AC3412" i="1"/>
  <c r="Z3413" i="1"/>
  <c r="AB3413" i="1"/>
  <c r="F3413" i="1" s="1"/>
  <c r="AC3413" i="1"/>
  <c r="Z3414" i="1"/>
  <c r="AB3414" i="1"/>
  <c r="F3414" i="1" s="1"/>
  <c r="AC3414" i="1"/>
  <c r="Z3415" i="1"/>
  <c r="AB3415" i="1"/>
  <c r="F3415" i="1" s="1"/>
  <c r="AC3415" i="1"/>
  <c r="Z3416" i="1"/>
  <c r="AB3416" i="1"/>
  <c r="F3416" i="1" s="1"/>
  <c r="G3416" i="1" s="1"/>
  <c r="AC3416" i="1"/>
  <c r="Z3417" i="1"/>
  <c r="AB3417" i="1"/>
  <c r="F3417" i="1" s="1"/>
  <c r="AC3417" i="1"/>
  <c r="Z3418" i="1"/>
  <c r="AB3418" i="1"/>
  <c r="F3418" i="1" s="1"/>
  <c r="AC3418" i="1"/>
  <c r="Z3419" i="1"/>
  <c r="AB3419" i="1"/>
  <c r="F3419" i="1" s="1"/>
  <c r="AC3419" i="1"/>
  <c r="Z3420" i="1"/>
  <c r="AB3420" i="1"/>
  <c r="F3420" i="1" s="1"/>
  <c r="AC3420" i="1"/>
  <c r="Z3421" i="1"/>
  <c r="AB3421" i="1"/>
  <c r="F3421" i="1" s="1"/>
  <c r="G3421" i="1" s="1"/>
  <c r="AC3421" i="1"/>
  <c r="Z3422" i="1"/>
  <c r="AB3422" i="1"/>
  <c r="F3422" i="1" s="1"/>
  <c r="G3422" i="1" s="1"/>
  <c r="AC3422" i="1"/>
  <c r="Z3423" i="1"/>
  <c r="AB3423" i="1"/>
  <c r="F3423" i="1" s="1"/>
  <c r="G3423" i="1" s="1"/>
  <c r="AC3423" i="1"/>
  <c r="Z3424" i="1"/>
  <c r="AB3424" i="1"/>
  <c r="F3424" i="1" s="1"/>
  <c r="G3424" i="1" s="1"/>
  <c r="AC3424" i="1"/>
  <c r="Z3425" i="1"/>
  <c r="AB3425" i="1"/>
  <c r="F3425" i="1" s="1"/>
  <c r="G3425" i="1" s="1"/>
  <c r="AC3425" i="1"/>
  <c r="Z3426" i="1"/>
  <c r="AB3426" i="1"/>
  <c r="F3426" i="1" s="1"/>
  <c r="AC3426" i="1"/>
  <c r="Z3427" i="1"/>
  <c r="AB3427" i="1"/>
  <c r="F3427" i="1" s="1"/>
  <c r="AC3427" i="1"/>
  <c r="Z3428" i="1"/>
  <c r="AB3428" i="1"/>
  <c r="F3428" i="1" s="1"/>
  <c r="AC3428" i="1"/>
  <c r="Z3429" i="1"/>
  <c r="AB3429" i="1"/>
  <c r="F3429" i="1" s="1"/>
  <c r="G3429" i="1" s="1"/>
  <c r="AC3429" i="1"/>
  <c r="V3245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44" i="1"/>
  <c r="Z3044" i="1"/>
  <c r="Y3044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G3237" i="1" s="1"/>
  <c r="AC3237" i="1"/>
  <c r="Y3238" i="1"/>
  <c r="Z3238" i="1"/>
  <c r="AA3238" i="1"/>
  <c r="AB3238" i="1"/>
  <c r="F3238" i="1" s="1"/>
  <c r="G3238" i="1" s="1"/>
  <c r="AC3238" i="1"/>
  <c r="Y3239" i="1"/>
  <c r="Z3239" i="1"/>
  <c r="AA3239" i="1"/>
  <c r="AB3239" i="1"/>
  <c r="F3239" i="1" s="1"/>
  <c r="G3239" i="1" s="1"/>
  <c r="AC3239" i="1"/>
  <c r="Y3240" i="1"/>
  <c r="Z3240" i="1"/>
  <c r="AA3240" i="1"/>
  <c r="AB3240" i="1"/>
  <c r="F3240" i="1" s="1"/>
  <c r="AC3240" i="1"/>
  <c r="Y3241" i="1"/>
  <c r="Z3241" i="1"/>
  <c r="AA3241" i="1"/>
  <c r="AB3241" i="1"/>
  <c r="F3241" i="1" s="1"/>
  <c r="AC3241" i="1"/>
  <c r="Y3242" i="1"/>
  <c r="Z3242" i="1"/>
  <c r="AA3242" i="1"/>
  <c r="AB3242" i="1"/>
  <c r="F3242" i="1" s="1"/>
  <c r="AC3242" i="1"/>
  <c r="Y3243" i="1"/>
  <c r="Z3243" i="1"/>
  <c r="AA3243" i="1"/>
  <c r="AB3243" i="1"/>
  <c r="F3243" i="1" s="1"/>
  <c r="AC3243" i="1"/>
  <c r="Y3244" i="1"/>
  <c r="Z3244" i="1"/>
  <c r="AA3244" i="1"/>
  <c r="AB3244" i="1"/>
  <c r="F3244" i="1" s="1"/>
  <c r="AC3244" i="1"/>
  <c r="V3234" i="1"/>
  <c r="V3235" i="1"/>
  <c r="V3236" i="1"/>
  <c r="V3237" i="1"/>
  <c r="V3238" i="1"/>
  <c r="V3239" i="1"/>
  <c r="V3240" i="1"/>
  <c r="V3241" i="1"/>
  <c r="V3242" i="1"/>
  <c r="V3243" i="1"/>
  <c r="V3244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7" i="1"/>
  <c r="V3247" i="1"/>
  <c r="Z3247" i="1"/>
  <c r="AB3247" i="1"/>
  <c r="F3247" i="1" s="1"/>
  <c r="G3247" i="1" s="1"/>
  <c r="AC3247" i="1"/>
  <c r="L3248" i="1"/>
  <c r="V3248" i="1"/>
  <c r="Z3248" i="1"/>
  <c r="AB3248" i="1"/>
  <c r="F3248" i="1" s="1"/>
  <c r="AC3248" i="1"/>
  <c r="L3249" i="1"/>
  <c r="V3249" i="1"/>
  <c r="Z3249" i="1"/>
  <c r="AB3249" i="1"/>
  <c r="F3249" i="1" s="1"/>
  <c r="AC3249" i="1"/>
  <c r="L3250" i="1"/>
  <c r="V3250" i="1"/>
  <c r="Z3250" i="1"/>
  <c r="AB3250" i="1"/>
  <c r="F3250" i="1" s="1"/>
  <c r="G3250" i="1" s="1"/>
  <c r="AC3250" i="1"/>
  <c r="L3251" i="1"/>
  <c r="V3251" i="1"/>
  <c r="Z3251" i="1"/>
  <c r="AB3251" i="1"/>
  <c r="F3251" i="1" s="1"/>
  <c r="G3251" i="1" s="1"/>
  <c r="AC3251" i="1"/>
  <c r="L3252" i="1"/>
  <c r="V3252" i="1"/>
  <c r="Y3252" i="1"/>
  <c r="Z3252" i="1"/>
  <c r="AA3252" i="1"/>
  <c r="AB3252" i="1"/>
  <c r="F3252" i="1" s="1"/>
  <c r="G3252" i="1" s="1"/>
  <c r="AC3252" i="1"/>
  <c r="L3253" i="1"/>
  <c r="V3253" i="1"/>
  <c r="Z3253" i="1"/>
  <c r="AB3253" i="1"/>
  <c r="F3253" i="1" s="1"/>
  <c r="G3253" i="1" s="1"/>
  <c r="AC3253" i="1"/>
  <c r="L3254" i="1"/>
  <c r="V3254" i="1"/>
  <c r="Z3254" i="1"/>
  <c r="AA3254" i="1"/>
  <c r="AB3254" i="1"/>
  <c r="F3254" i="1" s="1"/>
  <c r="G3254" i="1" s="1"/>
  <c r="AC3254" i="1"/>
  <c r="L3255" i="1"/>
  <c r="V3255" i="1"/>
  <c r="Z3255" i="1"/>
  <c r="AB3255" i="1"/>
  <c r="F3255" i="1" s="1"/>
  <c r="G3255" i="1" s="1"/>
  <c r="AC3255" i="1"/>
  <c r="L3256" i="1"/>
  <c r="V3256" i="1"/>
  <c r="Z3256" i="1"/>
  <c r="AB3256" i="1"/>
  <c r="F3256" i="1" s="1"/>
  <c r="G3256" i="1" s="1"/>
  <c r="AC3256" i="1"/>
  <c r="L3257" i="1"/>
  <c r="V3257" i="1"/>
  <c r="Z3257" i="1"/>
  <c r="AB3257" i="1"/>
  <c r="F3257" i="1" s="1"/>
  <c r="G3257" i="1" s="1"/>
  <c r="AC3257" i="1"/>
  <c r="L3258" i="1"/>
  <c r="V3258" i="1"/>
  <c r="Z3258" i="1"/>
  <c r="AB3258" i="1"/>
  <c r="F3258" i="1" s="1"/>
  <c r="G3258" i="1" s="1"/>
  <c r="AC3258" i="1"/>
  <c r="L3259" i="1"/>
  <c r="V3259" i="1"/>
  <c r="Z3259" i="1"/>
  <c r="AB3259" i="1"/>
  <c r="F3259" i="1" s="1"/>
  <c r="G3259" i="1" s="1"/>
  <c r="AC3259" i="1"/>
  <c r="L3260" i="1"/>
  <c r="V3260" i="1"/>
  <c r="Z3260" i="1"/>
  <c r="AB3260" i="1"/>
  <c r="F3260" i="1" s="1"/>
  <c r="G3260" i="1" s="1"/>
  <c r="AC3260" i="1"/>
  <c r="L3261" i="1"/>
  <c r="V3261" i="1"/>
  <c r="Z3261" i="1"/>
  <c r="AB3261" i="1"/>
  <c r="F3261" i="1" s="1"/>
  <c r="G3261" i="1" s="1"/>
  <c r="AC3261" i="1"/>
  <c r="L3262" i="1"/>
  <c r="V3262" i="1"/>
  <c r="Z3262" i="1"/>
  <c r="AB3262" i="1"/>
  <c r="F3262" i="1" s="1"/>
  <c r="G3262" i="1" s="1"/>
  <c r="AC3262" i="1"/>
  <c r="L3263" i="1"/>
  <c r="V3263" i="1"/>
  <c r="Z3263" i="1"/>
  <c r="AB3263" i="1"/>
  <c r="F3263" i="1" s="1"/>
  <c r="G3263" i="1" s="1"/>
  <c r="AC3263" i="1"/>
  <c r="L3264" i="1"/>
  <c r="V3264" i="1"/>
  <c r="Z3264" i="1"/>
  <c r="AB3264" i="1"/>
  <c r="F3264" i="1" s="1"/>
  <c r="G3264" i="1" s="1"/>
  <c r="AC3264" i="1"/>
  <c r="L3265" i="1"/>
  <c r="V3265" i="1"/>
  <c r="Z3265" i="1"/>
  <c r="AB3265" i="1"/>
  <c r="F3265" i="1" s="1"/>
  <c r="AC3265" i="1"/>
  <c r="L3266" i="1"/>
  <c r="V3266" i="1"/>
  <c r="Z3266" i="1"/>
  <c r="AB3266" i="1"/>
  <c r="F3266" i="1" s="1"/>
  <c r="G3266" i="1" s="1"/>
  <c r="AC3266" i="1"/>
  <c r="L3267" i="1"/>
  <c r="V3267" i="1"/>
  <c r="Z3267" i="1"/>
  <c r="AB3267" i="1"/>
  <c r="F3267" i="1" s="1"/>
  <c r="G3267" i="1" s="1"/>
  <c r="AC3267" i="1"/>
  <c r="L3268" i="1"/>
  <c r="V3268" i="1"/>
  <c r="Y3268" i="1"/>
  <c r="Z3268" i="1"/>
  <c r="AA3268" i="1"/>
  <c r="AB3268" i="1"/>
  <c r="F3268" i="1" s="1"/>
  <c r="G3268" i="1" s="1"/>
  <c r="AC3268" i="1"/>
  <c r="L3269" i="1"/>
  <c r="V3269" i="1"/>
  <c r="Z3269" i="1"/>
  <c r="AB3269" i="1"/>
  <c r="F3269" i="1" s="1"/>
  <c r="G3269" i="1" s="1"/>
  <c r="AC3269" i="1"/>
  <c r="L3270" i="1"/>
  <c r="V3270" i="1"/>
  <c r="Z3270" i="1"/>
  <c r="AB3270" i="1"/>
  <c r="F3270" i="1" s="1"/>
  <c r="G3270" i="1" s="1"/>
  <c r="AC3270" i="1"/>
  <c r="L3271" i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G3272" i="1" s="1"/>
  <c r="AC3272" i="1"/>
  <c r="L3273" i="1"/>
  <c r="V3273" i="1"/>
  <c r="Z3273" i="1"/>
  <c r="AB3273" i="1"/>
  <c r="F3273" i="1" s="1"/>
  <c r="G3273" i="1" s="1"/>
  <c r="AC3273" i="1"/>
  <c r="L3274" i="1"/>
  <c r="V3274" i="1"/>
  <c r="Z3274" i="1"/>
  <c r="AB3274" i="1"/>
  <c r="F3274" i="1" s="1"/>
  <c r="G3274" i="1" s="1"/>
  <c r="AC3274" i="1"/>
  <c r="L3275" i="1"/>
  <c r="V3275" i="1"/>
  <c r="Z3275" i="1"/>
  <c r="AB3275" i="1"/>
  <c r="F3275" i="1" s="1"/>
  <c r="AC3275" i="1"/>
  <c r="L3276" i="1"/>
  <c r="V3276" i="1"/>
  <c r="Z3276" i="1"/>
  <c r="AB3276" i="1"/>
  <c r="F3276" i="1" s="1"/>
  <c r="AC3276" i="1"/>
  <c r="L3277" i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79" i="1"/>
  <c r="V3279" i="1"/>
  <c r="Z3279" i="1"/>
  <c r="AB3279" i="1"/>
  <c r="F3279" i="1" s="1"/>
  <c r="G3279" i="1" s="1"/>
  <c r="AC3279" i="1"/>
  <c r="L3280" i="1"/>
  <c r="V3280" i="1"/>
  <c r="Z3280" i="1"/>
  <c r="AB3280" i="1"/>
  <c r="F3280" i="1" s="1"/>
  <c r="G3280" i="1" s="1"/>
  <c r="AC3280" i="1"/>
  <c r="L3281" i="1"/>
  <c r="V3281" i="1"/>
  <c r="Z3281" i="1"/>
  <c r="AB3281" i="1"/>
  <c r="F3281" i="1" s="1"/>
  <c r="G3281" i="1" s="1"/>
  <c r="AC3281" i="1"/>
  <c r="L3284" i="1"/>
  <c r="V3284" i="1"/>
  <c r="Z3284" i="1"/>
  <c r="AB3284" i="1"/>
  <c r="F3284" i="1" s="1"/>
  <c r="G3284" i="1" s="1"/>
  <c r="AC3284" i="1"/>
  <c r="L3285" i="1"/>
  <c r="V3285" i="1"/>
  <c r="Z3285" i="1"/>
  <c r="AB3285" i="1"/>
  <c r="F3285" i="1" s="1"/>
  <c r="AC3285" i="1"/>
  <c r="L3286" i="1"/>
  <c r="V3286" i="1"/>
  <c r="Z3286" i="1"/>
  <c r="AB3286" i="1"/>
  <c r="F3286" i="1" s="1"/>
  <c r="AC3286" i="1"/>
  <c r="L3287" i="1"/>
  <c r="V3287" i="1"/>
  <c r="Z3287" i="1"/>
  <c r="AB3287" i="1"/>
  <c r="F3287" i="1" s="1"/>
  <c r="AC3287" i="1"/>
  <c r="L3246" i="1"/>
  <c r="V3246" i="1"/>
  <c r="Y3246" i="1"/>
  <c r="Z3246" i="1"/>
  <c r="AA3246" i="1"/>
  <c r="AB3246" i="1"/>
  <c r="F3246" i="1" s="1"/>
  <c r="G3246" i="1" s="1"/>
  <c r="AC3246" i="1"/>
  <c r="L3288" i="1"/>
  <c r="V3288" i="1"/>
  <c r="Z3288" i="1"/>
  <c r="AB3288" i="1"/>
  <c r="F3288" i="1" s="1"/>
  <c r="G3288" i="1" s="1"/>
  <c r="AC3288" i="1"/>
  <c r="L3289" i="1"/>
  <c r="V3289" i="1"/>
  <c r="Y3289" i="1"/>
  <c r="Z3289" i="1"/>
  <c r="AA3289" i="1"/>
  <c r="AB3289" i="1"/>
  <c r="F3289" i="1" s="1"/>
  <c r="G3289" i="1" s="1"/>
  <c r="AC3289" i="1"/>
  <c r="L3290" i="1"/>
  <c r="V3290" i="1"/>
  <c r="Y3290" i="1"/>
  <c r="Z3290" i="1"/>
  <c r="AA3290" i="1"/>
  <c r="AB3290" i="1"/>
  <c r="F3290" i="1" s="1"/>
  <c r="AC3290" i="1"/>
  <c r="L3291" i="1"/>
  <c r="V3291" i="1"/>
  <c r="Z3291" i="1"/>
  <c r="AB3291" i="1"/>
  <c r="F3291" i="1" s="1"/>
  <c r="G3291" i="1" s="1"/>
  <c r="AC3291" i="1"/>
  <c r="L3292" i="1"/>
  <c r="V3292" i="1"/>
  <c r="Z3292" i="1"/>
  <c r="AB3292" i="1"/>
  <c r="F3292" i="1" s="1"/>
  <c r="G3292" i="1" s="1"/>
  <c r="AC3292" i="1"/>
  <c r="L3293" i="1"/>
  <c r="V3293" i="1"/>
  <c r="Z3293" i="1"/>
  <c r="AB3293" i="1"/>
  <c r="F3293" i="1" s="1"/>
  <c r="G3293" i="1" s="1"/>
  <c r="AC3293" i="1"/>
  <c r="L3294" i="1"/>
  <c r="V3294" i="1"/>
  <c r="Z3294" i="1"/>
  <c r="AB3294" i="1"/>
  <c r="F3294" i="1" s="1"/>
  <c r="G3294" i="1" s="1"/>
  <c r="AC3294" i="1"/>
  <c r="L3297" i="1"/>
  <c r="V3297" i="1"/>
  <c r="Z3297" i="1"/>
  <c r="AB3297" i="1"/>
  <c r="F3297" i="1" s="1"/>
  <c r="G3297" i="1" s="1"/>
  <c r="AC3297" i="1"/>
  <c r="L3299" i="1"/>
  <c r="V3299" i="1"/>
  <c r="Z3299" i="1"/>
  <c r="AB3299" i="1"/>
  <c r="F3299" i="1" s="1"/>
  <c r="G3299" i="1" s="1"/>
  <c r="AC3299" i="1"/>
  <c r="L30" i="1"/>
  <c r="V30" i="1"/>
  <c r="Z30" i="1"/>
  <c r="AB30" i="1"/>
  <c r="F30" i="1" s="1"/>
  <c r="G30" i="1" s="1"/>
  <c r="AC30" i="1"/>
  <c r="AC3065" i="1"/>
  <c r="AC3066" i="1"/>
  <c r="AC3067" i="1"/>
  <c r="AB3065" i="1"/>
  <c r="F3065" i="1" s="1"/>
  <c r="G3065" i="1" s="1"/>
  <c r="AB3066" i="1"/>
  <c r="F3066" i="1" s="1"/>
  <c r="G3066" i="1" s="1"/>
  <c r="AB3067" i="1"/>
  <c r="F3067" i="1" s="1"/>
  <c r="V3065" i="1"/>
  <c r="V3066" i="1"/>
  <c r="V3067" i="1"/>
  <c r="L3065" i="1"/>
  <c r="L3066" i="1"/>
  <c r="L3067" i="1"/>
  <c r="Y3056" i="1"/>
  <c r="Z3056" i="1"/>
  <c r="AA3056" i="1"/>
  <c r="AB3056" i="1"/>
  <c r="F3056" i="1" s="1"/>
  <c r="G3056" i="1" s="1"/>
  <c r="AC3056" i="1"/>
  <c r="Z3057" i="1"/>
  <c r="AB3057" i="1"/>
  <c r="F3057" i="1" s="1"/>
  <c r="G3057" i="1" s="1"/>
  <c r="AC3057" i="1"/>
  <c r="Y3058" i="1"/>
  <c r="Z3058" i="1"/>
  <c r="AA3058" i="1"/>
  <c r="AB3058" i="1"/>
  <c r="F3058" i="1" s="1"/>
  <c r="AC3058" i="1"/>
  <c r="Y3059" i="1"/>
  <c r="Z3059" i="1"/>
  <c r="AA3059" i="1"/>
  <c r="AB3059" i="1"/>
  <c r="F3059" i="1" s="1"/>
  <c r="AC3059" i="1"/>
  <c r="Y3060" i="1"/>
  <c r="Z3060" i="1"/>
  <c r="AA3060" i="1"/>
  <c r="AB3060" i="1"/>
  <c r="F3060" i="1" s="1"/>
  <c r="AC3060" i="1"/>
  <c r="Y3061" i="1"/>
  <c r="Z3061" i="1"/>
  <c r="AA3061" i="1"/>
  <c r="AB3061" i="1"/>
  <c r="F3061" i="1" s="1"/>
  <c r="AC3061" i="1"/>
  <c r="Y3062" i="1"/>
  <c r="Z3062" i="1"/>
  <c r="AA3062" i="1"/>
  <c r="AB3062" i="1"/>
  <c r="F3062" i="1" s="1"/>
  <c r="AC3062" i="1"/>
  <c r="Y3063" i="1"/>
  <c r="Z3063" i="1"/>
  <c r="AA3063" i="1"/>
  <c r="AB3063" i="1"/>
  <c r="F3063" i="1" s="1"/>
  <c r="AC3063" i="1"/>
  <c r="Y3064" i="1"/>
  <c r="Z3064" i="1"/>
  <c r="AA3064" i="1"/>
  <c r="AB3064" i="1"/>
  <c r="F3064" i="1" s="1"/>
  <c r="G3064" i="1" s="1"/>
  <c r="AC3064" i="1"/>
  <c r="V3056" i="1"/>
  <c r="V3057" i="1"/>
  <c r="V3058" i="1"/>
  <c r="V3059" i="1"/>
  <c r="V3060" i="1"/>
  <c r="V3061" i="1"/>
  <c r="V3062" i="1"/>
  <c r="V3063" i="1"/>
  <c r="V3064" i="1"/>
  <c r="L3056" i="1"/>
  <c r="L3057" i="1"/>
  <c r="L3058" i="1"/>
  <c r="L3059" i="1"/>
  <c r="L3060" i="1"/>
  <c r="L3061" i="1"/>
  <c r="L3062" i="1"/>
  <c r="L3063" i="1"/>
  <c r="L3064" i="1"/>
  <c r="L2713" i="1"/>
  <c r="V2713" i="1"/>
  <c r="Z2713" i="1"/>
  <c r="AB2713" i="1"/>
  <c r="F2713" i="1" s="1"/>
  <c r="G2713" i="1" s="1"/>
  <c r="AC2713" i="1"/>
  <c r="L48" i="1"/>
  <c r="V48" i="1"/>
  <c r="Z48" i="1"/>
  <c r="AB48" i="1"/>
  <c r="F48" i="1" s="1"/>
  <c r="G48" i="1" s="1"/>
  <c r="AC48" i="1"/>
  <c r="V2524" i="1"/>
  <c r="Z3069" i="1"/>
  <c r="AB3069" i="1"/>
  <c r="F3069" i="1" s="1"/>
  <c r="G3069" i="1" s="1"/>
  <c r="AC3069" i="1"/>
  <c r="Y3070" i="1"/>
  <c r="Z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Y3073" i="1"/>
  <c r="Z3073" i="1"/>
  <c r="AA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Z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Y3079" i="1"/>
  <c r="Z3079" i="1"/>
  <c r="AA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Z3082" i="1"/>
  <c r="AB3082" i="1"/>
  <c r="F3082" i="1" s="1"/>
  <c r="G3082" i="1" s="1"/>
  <c r="AC3082" i="1"/>
  <c r="Y3083" i="1"/>
  <c r="Z3083" i="1"/>
  <c r="AA3083" i="1"/>
  <c r="AB3083" i="1"/>
  <c r="F3083" i="1" s="1"/>
  <c r="G3083" i="1" s="1"/>
  <c r="AC3083" i="1"/>
  <c r="Y3084" i="1"/>
  <c r="Z3084" i="1"/>
  <c r="AA3084" i="1"/>
  <c r="AB3084" i="1"/>
  <c r="F3084" i="1" s="1"/>
  <c r="G3084" i="1" s="1"/>
  <c r="AC3084" i="1"/>
  <c r="Y3085" i="1"/>
  <c r="Z3085" i="1"/>
  <c r="AA3085" i="1"/>
  <c r="AB3085" i="1"/>
  <c r="F3085" i="1" s="1"/>
  <c r="G3085" i="1" s="1"/>
  <c r="AC3085" i="1"/>
  <c r="Z3086" i="1"/>
  <c r="AB3086" i="1"/>
  <c r="F3086" i="1" s="1"/>
  <c r="G3086" i="1" s="1"/>
  <c r="AC3086" i="1"/>
  <c r="Y3087" i="1"/>
  <c r="Z3087" i="1"/>
  <c r="AA3087" i="1"/>
  <c r="AB3087" i="1"/>
  <c r="F3087" i="1" s="1"/>
  <c r="G3087" i="1" s="1"/>
  <c r="AC3087" i="1"/>
  <c r="Y3088" i="1"/>
  <c r="Z3088" i="1"/>
  <c r="AA3088" i="1"/>
  <c r="AB3088" i="1"/>
  <c r="F3088" i="1" s="1"/>
  <c r="G3088" i="1" s="1"/>
  <c r="AC3088" i="1"/>
  <c r="Y3089" i="1"/>
  <c r="Z3089" i="1"/>
  <c r="AB3089" i="1"/>
  <c r="F3089" i="1" s="1"/>
  <c r="G3089" i="1" s="1"/>
  <c r="AC3089" i="1"/>
  <c r="Z3090" i="1"/>
  <c r="AB3090" i="1"/>
  <c r="F3090" i="1" s="1"/>
  <c r="G3090" i="1" s="1"/>
  <c r="AC3090" i="1"/>
  <c r="Y3091" i="1"/>
  <c r="Z3091" i="1"/>
  <c r="AA3091" i="1"/>
  <c r="AB3091" i="1"/>
  <c r="F3091" i="1" s="1"/>
  <c r="G3091" i="1" s="1"/>
  <c r="AC3091" i="1"/>
  <c r="Z3092" i="1"/>
  <c r="AB3092" i="1"/>
  <c r="F3092" i="1" s="1"/>
  <c r="G3092" i="1" s="1"/>
  <c r="AC3092" i="1"/>
  <c r="Y3093" i="1"/>
  <c r="Z3093" i="1"/>
  <c r="AA3093" i="1"/>
  <c r="AB3093" i="1"/>
  <c r="F3093" i="1" s="1"/>
  <c r="G3093" i="1" s="1"/>
  <c r="AC3093" i="1"/>
  <c r="Y3094" i="1"/>
  <c r="Z3094" i="1"/>
  <c r="AA3094" i="1"/>
  <c r="AB3094" i="1"/>
  <c r="F3094" i="1" s="1"/>
  <c r="G3094" i="1" s="1"/>
  <c r="AC3094" i="1"/>
  <c r="Z3095" i="1"/>
  <c r="AB3095" i="1"/>
  <c r="F3095" i="1" s="1"/>
  <c r="G3095" i="1" s="1"/>
  <c r="AC3095" i="1"/>
  <c r="Y3096" i="1"/>
  <c r="Z3096" i="1"/>
  <c r="AB3096" i="1"/>
  <c r="F3096" i="1" s="1"/>
  <c r="G3096" i="1" s="1"/>
  <c r="AC3096" i="1"/>
  <c r="Y3097" i="1"/>
  <c r="Z3097" i="1"/>
  <c r="AA3097" i="1"/>
  <c r="AB3097" i="1"/>
  <c r="F3097" i="1" s="1"/>
  <c r="G3097" i="1" s="1"/>
  <c r="AC3097" i="1"/>
  <c r="Y3098" i="1"/>
  <c r="Z3098" i="1"/>
  <c r="AA3098" i="1"/>
  <c r="AB3098" i="1"/>
  <c r="F3098" i="1" s="1"/>
  <c r="G3098" i="1" s="1"/>
  <c r="AC3098" i="1"/>
  <c r="Z3099" i="1"/>
  <c r="AB3099" i="1"/>
  <c r="F3099" i="1" s="1"/>
  <c r="G3099" i="1" s="1"/>
  <c r="AC3099" i="1"/>
  <c r="Z3100" i="1"/>
  <c r="AB3100" i="1"/>
  <c r="F3100" i="1" s="1"/>
  <c r="G3100" i="1" s="1"/>
  <c r="AC3100" i="1"/>
  <c r="Z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Y3103" i="1"/>
  <c r="Z3103" i="1"/>
  <c r="AA3103" i="1"/>
  <c r="AB3103" i="1"/>
  <c r="F3103" i="1" s="1"/>
  <c r="G3103" i="1" s="1"/>
  <c r="AC3103" i="1"/>
  <c r="Z3104" i="1"/>
  <c r="AB3104" i="1"/>
  <c r="F3104" i="1" s="1"/>
  <c r="G3104" i="1" s="1"/>
  <c r="AC3104" i="1"/>
  <c r="Y3105" i="1"/>
  <c r="Z3105" i="1"/>
  <c r="AA3105" i="1"/>
  <c r="AB3105" i="1"/>
  <c r="F3105" i="1" s="1"/>
  <c r="G3105" i="1" s="1"/>
  <c r="AC3105" i="1"/>
  <c r="Z3106" i="1"/>
  <c r="AB3106" i="1"/>
  <c r="F3106" i="1" s="1"/>
  <c r="G3106" i="1" s="1"/>
  <c r="AC3106" i="1"/>
  <c r="Y3107" i="1"/>
  <c r="Z3107" i="1"/>
  <c r="AA3107" i="1"/>
  <c r="AB3107" i="1"/>
  <c r="F3107" i="1" s="1"/>
  <c r="AC3107" i="1"/>
  <c r="Z3108" i="1"/>
  <c r="AB3108" i="1"/>
  <c r="F3108" i="1" s="1"/>
  <c r="G3108" i="1" s="1"/>
  <c r="AC3108" i="1"/>
  <c r="Y3109" i="1"/>
  <c r="Z3109" i="1"/>
  <c r="AA3109" i="1"/>
  <c r="AB3109" i="1"/>
  <c r="F3109" i="1" s="1"/>
  <c r="G3109" i="1" s="1"/>
  <c r="AC3109" i="1"/>
  <c r="Y3110" i="1"/>
  <c r="Z3110" i="1"/>
  <c r="AA3110" i="1"/>
  <c r="AB3110" i="1"/>
  <c r="F3110" i="1" s="1"/>
  <c r="G3110" i="1" s="1"/>
  <c r="AC3110" i="1"/>
  <c r="Y3111" i="1"/>
  <c r="Z3111" i="1"/>
  <c r="AA3111" i="1"/>
  <c r="AB3111" i="1"/>
  <c r="F3111" i="1" s="1"/>
  <c r="G3111" i="1" s="1"/>
  <c r="AC3111" i="1"/>
  <c r="Y3112" i="1"/>
  <c r="Z3112" i="1"/>
  <c r="AA3112" i="1"/>
  <c r="AB3112" i="1"/>
  <c r="F3112" i="1" s="1"/>
  <c r="G3112" i="1" s="1"/>
  <c r="AC3112" i="1"/>
  <c r="Y3068" i="1"/>
  <c r="Z3068" i="1"/>
  <c r="AA3068" i="1"/>
  <c r="AB3068" i="1"/>
  <c r="F3068" i="1" s="1"/>
  <c r="G3068" i="1" s="1"/>
  <c r="AC3068" i="1"/>
  <c r="Y3114" i="1"/>
  <c r="Z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Y3116" i="1"/>
  <c r="Z3116" i="1"/>
  <c r="AA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Y3118" i="1"/>
  <c r="Z3118" i="1"/>
  <c r="AA3118" i="1"/>
  <c r="AB3118" i="1"/>
  <c r="F3118" i="1" s="1"/>
  <c r="G3118" i="1" s="1"/>
  <c r="AC3118" i="1"/>
  <c r="Z3119" i="1"/>
  <c r="AB3119" i="1"/>
  <c r="F3119" i="1" s="1"/>
  <c r="G3119" i="1" s="1"/>
  <c r="AC3119" i="1"/>
  <c r="Y3120" i="1"/>
  <c r="Z3120" i="1"/>
  <c r="AA3120" i="1"/>
  <c r="AB3120" i="1"/>
  <c r="F3120" i="1" s="1"/>
  <c r="G3120" i="1" s="1"/>
  <c r="AC3120" i="1"/>
  <c r="Y3121" i="1"/>
  <c r="Z3121" i="1"/>
  <c r="AA3121" i="1"/>
  <c r="AB3121" i="1"/>
  <c r="F3121" i="1" s="1"/>
  <c r="G3121" i="1" s="1"/>
  <c r="AC3121" i="1"/>
  <c r="Y3232" i="1"/>
  <c r="Z3232" i="1"/>
  <c r="AA3232" i="1"/>
  <c r="AB3232" i="1"/>
  <c r="F3232" i="1" s="1"/>
  <c r="G3232" i="1" s="1"/>
  <c r="AC3232" i="1"/>
  <c r="Y3123" i="1"/>
  <c r="Z3123" i="1"/>
  <c r="AA3123" i="1"/>
  <c r="AB3123" i="1"/>
  <c r="F3123" i="1" s="1"/>
  <c r="G3123" i="1" s="1"/>
  <c r="AC3123" i="1"/>
  <c r="Z3124" i="1"/>
  <c r="AB3124" i="1"/>
  <c r="F3124" i="1" s="1"/>
  <c r="G3124" i="1" s="1"/>
  <c r="AC3124" i="1"/>
  <c r="Z3125" i="1"/>
  <c r="AB3125" i="1"/>
  <c r="F3125" i="1" s="1"/>
  <c r="G3125" i="1" s="1"/>
  <c r="AC3125" i="1"/>
  <c r="Y3113" i="1"/>
  <c r="Z3113" i="1"/>
  <c r="AA3113" i="1"/>
  <c r="AB3113" i="1"/>
  <c r="F3113" i="1" s="1"/>
  <c r="G3113" i="1" s="1"/>
  <c r="AC3113" i="1"/>
  <c r="Y3229" i="1"/>
  <c r="Z3229" i="1"/>
  <c r="AA3229" i="1"/>
  <c r="AB3229" i="1"/>
  <c r="F3229" i="1" s="1"/>
  <c r="G3229" i="1" s="1"/>
  <c r="AC3229" i="1"/>
  <c r="Y3128" i="1"/>
  <c r="Z3128" i="1"/>
  <c r="AA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130" i="1"/>
  <c r="Z3130" i="1"/>
  <c r="AA3130" i="1"/>
  <c r="AB3130" i="1"/>
  <c r="F3130" i="1" s="1"/>
  <c r="G3130" i="1" s="1"/>
  <c r="AC3130" i="1"/>
  <c r="Y3131" i="1"/>
  <c r="Z3131" i="1"/>
  <c r="AA3131" i="1"/>
  <c r="AB3131" i="1"/>
  <c r="F3131" i="1" s="1"/>
  <c r="G3131" i="1" s="1"/>
  <c r="AC3131" i="1"/>
  <c r="Y3132" i="1"/>
  <c r="Z3132" i="1"/>
  <c r="AA3132" i="1"/>
  <c r="AB3132" i="1"/>
  <c r="F3132" i="1" s="1"/>
  <c r="G3132" i="1" s="1"/>
  <c r="AC3132" i="1"/>
  <c r="Y3230" i="1"/>
  <c r="Z3230" i="1"/>
  <c r="AA3230" i="1"/>
  <c r="AB3230" i="1"/>
  <c r="F3230" i="1" s="1"/>
  <c r="G3230" i="1" s="1"/>
  <c r="AC3230" i="1"/>
  <c r="Y3134" i="1"/>
  <c r="Z3134" i="1"/>
  <c r="AA3134" i="1"/>
  <c r="AB3134" i="1"/>
  <c r="F3134" i="1" s="1"/>
  <c r="G3134" i="1" s="1"/>
  <c r="AC3134" i="1"/>
  <c r="Y3135" i="1"/>
  <c r="Z3135" i="1"/>
  <c r="AA3135" i="1"/>
  <c r="AB3135" i="1"/>
  <c r="F3135" i="1" s="1"/>
  <c r="G3135" i="1" s="1"/>
  <c r="AC3135" i="1"/>
  <c r="Y3136" i="1"/>
  <c r="Z3136" i="1"/>
  <c r="AA3136" i="1"/>
  <c r="AB3136" i="1"/>
  <c r="F3136" i="1" s="1"/>
  <c r="G3136" i="1" s="1"/>
  <c r="AC3136" i="1"/>
  <c r="Y3137" i="1"/>
  <c r="Z3137" i="1"/>
  <c r="AA3137" i="1"/>
  <c r="AB3137" i="1"/>
  <c r="F3137" i="1" s="1"/>
  <c r="G3137" i="1" s="1"/>
  <c r="AC3137" i="1"/>
  <c r="Z3138" i="1"/>
  <c r="AB3138" i="1"/>
  <c r="F3138" i="1" s="1"/>
  <c r="G3138" i="1" s="1"/>
  <c r="AC3138" i="1"/>
  <c r="Y3233" i="1"/>
  <c r="Z3233" i="1"/>
  <c r="AA3233" i="1"/>
  <c r="AB3233" i="1"/>
  <c r="F3233" i="1" s="1"/>
  <c r="G3233" i="1" s="1"/>
  <c r="AC3233" i="1"/>
  <c r="Z3140" i="1"/>
  <c r="AB3140" i="1"/>
  <c r="F3140" i="1" s="1"/>
  <c r="G3140" i="1" s="1"/>
  <c r="AC3140" i="1"/>
  <c r="Y3141" i="1"/>
  <c r="Z3141" i="1"/>
  <c r="AA3141" i="1"/>
  <c r="AB3141" i="1"/>
  <c r="F3141" i="1" s="1"/>
  <c r="G3141" i="1" s="1"/>
  <c r="AC3141" i="1"/>
  <c r="Y3142" i="1"/>
  <c r="Z3142" i="1"/>
  <c r="AA3142" i="1"/>
  <c r="AB3142" i="1"/>
  <c r="F3142" i="1" s="1"/>
  <c r="G3142" i="1" s="1"/>
  <c r="AC3142" i="1"/>
  <c r="Y3143" i="1"/>
  <c r="Z3143" i="1"/>
  <c r="AA3143" i="1"/>
  <c r="AB3143" i="1"/>
  <c r="F3143" i="1" s="1"/>
  <c r="G3143" i="1" s="1"/>
  <c r="AC3143" i="1"/>
  <c r="Y3144" i="1"/>
  <c r="Z3144" i="1"/>
  <c r="AA3144" i="1"/>
  <c r="AB3144" i="1"/>
  <c r="F3144" i="1" s="1"/>
  <c r="G3144" i="1" s="1"/>
  <c r="AC3144" i="1"/>
  <c r="Y3145" i="1"/>
  <c r="Z3145" i="1"/>
  <c r="AA3145" i="1"/>
  <c r="AB3145" i="1"/>
  <c r="F3145" i="1" s="1"/>
  <c r="G3145" i="1" s="1"/>
  <c r="AC3145" i="1"/>
  <c r="Z3146" i="1"/>
  <c r="AB3146" i="1"/>
  <c r="F3146" i="1" s="1"/>
  <c r="E4522" i="25" s="1"/>
  <c r="AC3146" i="1"/>
  <c r="Z3147" i="1"/>
  <c r="AB3147" i="1"/>
  <c r="F3147" i="1" s="1"/>
  <c r="G3147" i="1" s="1"/>
  <c r="AC3147" i="1"/>
  <c r="Y3148" i="1"/>
  <c r="Z3148" i="1"/>
  <c r="AA3148" i="1"/>
  <c r="AB3148" i="1"/>
  <c r="F3148" i="1" s="1"/>
  <c r="G3148" i="1" s="1"/>
  <c r="AC3148" i="1"/>
  <c r="Y3231" i="1"/>
  <c r="Z3231" i="1"/>
  <c r="AA3231" i="1"/>
  <c r="AB3231" i="1"/>
  <c r="F3231" i="1" s="1"/>
  <c r="G3231" i="1" s="1"/>
  <c r="AC3231" i="1"/>
  <c r="Y3122" i="1"/>
  <c r="Z3122" i="1"/>
  <c r="AA3122" i="1"/>
  <c r="AB3122" i="1"/>
  <c r="F3122" i="1" s="1"/>
  <c r="G3122" i="1" s="1"/>
  <c r="AC3122" i="1"/>
  <c r="Z3149" i="1"/>
  <c r="AB3149" i="1"/>
  <c r="F3149" i="1" s="1"/>
  <c r="G3149" i="1" s="1"/>
  <c r="AC3149" i="1"/>
  <c r="Z3150" i="1"/>
  <c r="AB3150" i="1"/>
  <c r="F3150" i="1" s="1"/>
  <c r="G3150" i="1" s="1"/>
  <c r="AC3150" i="1"/>
  <c r="Y3151" i="1"/>
  <c r="Z3151" i="1"/>
  <c r="AA3151" i="1"/>
  <c r="AB3151" i="1"/>
  <c r="F3151" i="1" s="1"/>
  <c r="G3151" i="1" s="1"/>
  <c r="AC3151" i="1"/>
  <c r="Z3152" i="1"/>
  <c r="AB3152" i="1"/>
  <c r="F3152" i="1" s="1"/>
  <c r="G3152" i="1" s="1"/>
  <c r="AC3152" i="1"/>
  <c r="Y3153" i="1"/>
  <c r="Z3153" i="1"/>
  <c r="AA3153" i="1"/>
  <c r="AB3153" i="1"/>
  <c r="F3153" i="1" s="1"/>
  <c r="G3153" i="1" s="1"/>
  <c r="AC3153" i="1"/>
  <c r="Z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59" i="1"/>
  <c r="Z3159" i="1"/>
  <c r="AA3159" i="1"/>
  <c r="AB3159" i="1"/>
  <c r="F3159" i="1" s="1"/>
  <c r="G3159" i="1" s="1"/>
  <c r="AC3159" i="1"/>
  <c r="Y3160" i="1"/>
  <c r="Z3160" i="1"/>
  <c r="AA3160" i="1"/>
  <c r="AB3160" i="1"/>
  <c r="F3160" i="1" s="1"/>
  <c r="G3160" i="1" s="1"/>
  <c r="AC3160" i="1"/>
  <c r="Y3161" i="1"/>
  <c r="Z3161" i="1"/>
  <c r="AA3161" i="1"/>
  <c r="AB3161" i="1"/>
  <c r="F3161" i="1" s="1"/>
  <c r="G3161" i="1" s="1"/>
  <c r="AC3161" i="1"/>
  <c r="Y3126" i="1"/>
  <c r="Z3126" i="1"/>
  <c r="AA3126" i="1"/>
  <c r="AB3126" i="1"/>
  <c r="F3126" i="1" s="1"/>
  <c r="G3126" i="1" s="1"/>
  <c r="AC3126" i="1"/>
  <c r="Z3162" i="1"/>
  <c r="AB3162" i="1"/>
  <c r="F3162" i="1" s="1"/>
  <c r="G3162" i="1" s="1"/>
  <c r="AC3162" i="1"/>
  <c r="Z3163" i="1"/>
  <c r="AB3163" i="1"/>
  <c r="F3163" i="1" s="1"/>
  <c r="G3163" i="1" s="1"/>
  <c r="AC3163" i="1"/>
  <c r="Y3164" i="1"/>
  <c r="Z3164" i="1"/>
  <c r="AA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Y3127" i="1"/>
  <c r="Z3127" i="1"/>
  <c r="AA3127" i="1"/>
  <c r="AB3127" i="1"/>
  <c r="F3127" i="1" s="1"/>
  <c r="G3127" i="1" s="1"/>
  <c r="AC3127" i="1"/>
  <c r="Y3166" i="1"/>
  <c r="Z3166" i="1"/>
  <c r="AA3166" i="1"/>
  <c r="AB3166" i="1"/>
  <c r="F3166" i="1" s="1"/>
  <c r="G3166" i="1" s="1"/>
  <c r="AC3166" i="1"/>
  <c r="Y3167" i="1"/>
  <c r="Z3167" i="1"/>
  <c r="AA3167" i="1"/>
  <c r="AB3167" i="1"/>
  <c r="F3167" i="1" s="1"/>
  <c r="G3167" i="1" s="1"/>
  <c r="AC3167" i="1"/>
  <c r="Y3168" i="1"/>
  <c r="Z3168" i="1"/>
  <c r="AA3168" i="1"/>
  <c r="AB3168" i="1"/>
  <c r="F3168" i="1" s="1"/>
  <c r="G3168" i="1" s="1"/>
  <c r="AC3168" i="1"/>
  <c r="Z3169" i="1"/>
  <c r="AB3169" i="1"/>
  <c r="F3169" i="1" s="1"/>
  <c r="G3169" i="1" s="1"/>
  <c r="AC3169" i="1"/>
  <c r="Z3170" i="1"/>
  <c r="AB3170" i="1"/>
  <c r="F3170" i="1" s="1"/>
  <c r="G3170" i="1" s="1"/>
  <c r="AC3170" i="1"/>
  <c r="Z3171" i="1"/>
  <c r="AB3171" i="1"/>
  <c r="F3171" i="1" s="1"/>
  <c r="G3171" i="1" s="1"/>
  <c r="AC3171" i="1"/>
  <c r="Y3172" i="1"/>
  <c r="Z3172" i="1"/>
  <c r="AA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Y3174" i="1"/>
  <c r="Z3174" i="1"/>
  <c r="AA3174" i="1"/>
  <c r="AB3174" i="1"/>
  <c r="F3174" i="1" s="1"/>
  <c r="G3174" i="1" s="1"/>
  <c r="AC3174" i="1"/>
  <c r="Z3175" i="1"/>
  <c r="AB3175" i="1"/>
  <c r="F3175" i="1" s="1"/>
  <c r="G3175" i="1" s="1"/>
  <c r="AC3175" i="1"/>
  <c r="Y3176" i="1"/>
  <c r="Z3176" i="1"/>
  <c r="AA3176" i="1"/>
  <c r="AB3176" i="1"/>
  <c r="F3176" i="1" s="1"/>
  <c r="G3176" i="1" s="1"/>
  <c r="AC3176" i="1"/>
  <c r="Y3177" i="1"/>
  <c r="Z3177" i="1"/>
  <c r="AA3177" i="1"/>
  <c r="AB3177" i="1"/>
  <c r="F3177" i="1" s="1"/>
  <c r="G3177" i="1" s="1"/>
  <c r="AC3177" i="1"/>
  <c r="Z3178" i="1"/>
  <c r="AB3178" i="1"/>
  <c r="F3178" i="1" s="1"/>
  <c r="G3178" i="1" s="1"/>
  <c r="AC3178" i="1"/>
  <c r="Z3179" i="1"/>
  <c r="AB3179" i="1"/>
  <c r="F3179" i="1" s="1"/>
  <c r="G3179" i="1" s="1"/>
  <c r="AC3179" i="1"/>
  <c r="Z3180" i="1"/>
  <c r="AB3180" i="1"/>
  <c r="F3180" i="1" s="1"/>
  <c r="G3180" i="1" s="1"/>
  <c r="AC3180" i="1"/>
  <c r="Z3181" i="1"/>
  <c r="AB3181" i="1"/>
  <c r="F3181" i="1" s="1"/>
  <c r="G3181" i="1" s="1"/>
  <c r="AC3181" i="1"/>
  <c r="Z3182" i="1"/>
  <c r="AB3182" i="1"/>
  <c r="F3182" i="1" s="1"/>
  <c r="G3182" i="1" s="1"/>
  <c r="AC3182" i="1"/>
  <c r="Y3183" i="1"/>
  <c r="Z3183" i="1"/>
  <c r="AA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Y3188" i="1"/>
  <c r="Z3188" i="1"/>
  <c r="AA3188" i="1"/>
  <c r="AB3188" i="1"/>
  <c r="F3188" i="1" s="1"/>
  <c r="G3188" i="1" s="1"/>
  <c r="AC3188" i="1"/>
  <c r="Y3189" i="1"/>
  <c r="Z3189" i="1"/>
  <c r="AA3189" i="1"/>
  <c r="AB3189" i="1"/>
  <c r="F3189" i="1" s="1"/>
  <c r="G3189" i="1" s="1"/>
  <c r="AC3189" i="1"/>
  <c r="Y3190" i="1"/>
  <c r="Z3190" i="1"/>
  <c r="AA3190" i="1"/>
  <c r="AB3190" i="1"/>
  <c r="F3190" i="1" s="1"/>
  <c r="G3190" i="1" s="1"/>
  <c r="AC3190" i="1"/>
  <c r="Z3133" i="1"/>
  <c r="AB3133" i="1"/>
  <c r="F3133" i="1" s="1"/>
  <c r="G3133" i="1" s="1"/>
  <c r="AC3133" i="1"/>
  <c r="Y3191" i="1"/>
  <c r="Z3191" i="1"/>
  <c r="AA3191" i="1"/>
  <c r="AB3191" i="1"/>
  <c r="F3191" i="1" s="1"/>
  <c r="G3191" i="1" s="1"/>
  <c r="AC3191" i="1"/>
  <c r="Y3192" i="1"/>
  <c r="Z3192" i="1"/>
  <c r="AA3192" i="1"/>
  <c r="AB3192" i="1"/>
  <c r="F3192" i="1" s="1"/>
  <c r="G3192" i="1" s="1"/>
  <c r="AC3192" i="1"/>
  <c r="Y3193" i="1"/>
  <c r="Z3193" i="1"/>
  <c r="AA3193" i="1"/>
  <c r="AB3193" i="1"/>
  <c r="F3193" i="1" s="1"/>
  <c r="E4494" i="25" s="1"/>
  <c r="AC3193" i="1"/>
  <c r="Y3194" i="1"/>
  <c r="Z3194" i="1"/>
  <c r="AA3194" i="1"/>
  <c r="AB3194" i="1"/>
  <c r="F3194" i="1" s="1"/>
  <c r="G3194" i="1" s="1"/>
  <c r="AC3194" i="1"/>
  <c r="Y3195" i="1"/>
  <c r="Z3195" i="1"/>
  <c r="AA3195" i="1"/>
  <c r="AB3195" i="1"/>
  <c r="F3195" i="1" s="1"/>
  <c r="G3195" i="1" s="1"/>
  <c r="AC3195" i="1"/>
  <c r="Y3196" i="1"/>
  <c r="Z3196" i="1"/>
  <c r="AA3196" i="1"/>
  <c r="AB3196" i="1"/>
  <c r="F3196" i="1" s="1"/>
  <c r="G3196" i="1" s="1"/>
  <c r="AC3196" i="1"/>
  <c r="Z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Z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209" i="1"/>
  <c r="Z3209" i="1"/>
  <c r="AA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Y3139" i="1"/>
  <c r="Z3139" i="1"/>
  <c r="AA3139" i="1"/>
  <c r="AB3139" i="1"/>
  <c r="F3139" i="1" s="1"/>
  <c r="G3139" i="1" s="1"/>
  <c r="AC3139" i="1"/>
  <c r="Z3212" i="1"/>
  <c r="AB3212" i="1"/>
  <c r="F3212" i="1" s="1"/>
  <c r="G3212" i="1" s="1"/>
  <c r="AC3212" i="1"/>
  <c r="Y3213" i="1"/>
  <c r="Z3213" i="1"/>
  <c r="AA3213" i="1"/>
  <c r="AB3213" i="1"/>
  <c r="F3213" i="1" s="1"/>
  <c r="AC3213" i="1"/>
  <c r="Y3214" i="1"/>
  <c r="Z3214" i="1"/>
  <c r="AA3214" i="1"/>
  <c r="AB3214" i="1"/>
  <c r="F3214" i="1" s="1"/>
  <c r="E4268" i="25" s="1"/>
  <c r="AC3214" i="1"/>
  <c r="Y3215" i="1"/>
  <c r="Z3215" i="1"/>
  <c r="AA3215" i="1"/>
  <c r="AB3215" i="1"/>
  <c r="F3215" i="1" s="1"/>
  <c r="AC3215" i="1"/>
  <c r="Y3216" i="1"/>
  <c r="Z3216" i="1"/>
  <c r="AA3216" i="1"/>
  <c r="AB3216" i="1"/>
  <c r="F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AC3218" i="1"/>
  <c r="Y3219" i="1"/>
  <c r="Z3219" i="1"/>
  <c r="AA3219" i="1"/>
  <c r="AB3219" i="1"/>
  <c r="F3219" i="1" s="1"/>
  <c r="AC3219" i="1"/>
  <c r="Y3220" i="1"/>
  <c r="Z3220" i="1"/>
  <c r="AA3220" i="1"/>
  <c r="AB3220" i="1"/>
  <c r="F3220" i="1" s="1"/>
  <c r="E4274" i="25" s="1"/>
  <c r="AC3220" i="1"/>
  <c r="Y3221" i="1"/>
  <c r="Z3221" i="1"/>
  <c r="AA3221" i="1"/>
  <c r="AB3221" i="1"/>
  <c r="F3221" i="1" s="1"/>
  <c r="G3221" i="1" s="1"/>
  <c r="AC3221" i="1"/>
  <c r="Y3222" i="1"/>
  <c r="Z3222" i="1"/>
  <c r="AA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Z3225" i="1"/>
  <c r="AB3225" i="1"/>
  <c r="F3225" i="1" s="1"/>
  <c r="G3225" i="1" s="1"/>
  <c r="AC3225" i="1"/>
  <c r="Y3226" i="1"/>
  <c r="Z3226" i="1"/>
  <c r="AA3226" i="1"/>
  <c r="AB3226" i="1"/>
  <c r="F3226" i="1" s="1"/>
  <c r="G3226" i="1" s="1"/>
  <c r="AC3226" i="1"/>
  <c r="Y3227" i="1"/>
  <c r="Z3227" i="1"/>
  <c r="AA3227" i="1"/>
  <c r="AB3227" i="1"/>
  <c r="F3227" i="1" s="1"/>
  <c r="G3227" i="1" s="1"/>
  <c r="AC3227" i="1"/>
  <c r="Y3228" i="1"/>
  <c r="Z3228" i="1"/>
  <c r="AA3228" i="1"/>
  <c r="AB3228" i="1"/>
  <c r="F3228" i="1" s="1"/>
  <c r="G3228" i="1" s="1"/>
  <c r="AC322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068" i="1"/>
  <c r="V3114" i="1"/>
  <c r="V3115" i="1"/>
  <c r="V3116" i="1"/>
  <c r="V3117" i="1"/>
  <c r="V3118" i="1"/>
  <c r="V3119" i="1"/>
  <c r="V3120" i="1"/>
  <c r="V3121" i="1"/>
  <c r="V3232" i="1"/>
  <c r="V3123" i="1"/>
  <c r="V3124" i="1"/>
  <c r="V3125" i="1"/>
  <c r="V3113" i="1"/>
  <c r="V3229" i="1"/>
  <c r="V3128" i="1"/>
  <c r="V3129" i="1"/>
  <c r="V3130" i="1"/>
  <c r="V3131" i="1"/>
  <c r="V3132" i="1"/>
  <c r="V3230" i="1"/>
  <c r="V3134" i="1"/>
  <c r="V3135" i="1"/>
  <c r="V3136" i="1"/>
  <c r="V3137" i="1"/>
  <c r="V3138" i="1"/>
  <c r="V3233" i="1"/>
  <c r="V3140" i="1"/>
  <c r="V3141" i="1"/>
  <c r="V3142" i="1"/>
  <c r="V3143" i="1"/>
  <c r="V3144" i="1"/>
  <c r="V3145" i="1"/>
  <c r="V3146" i="1"/>
  <c r="V3147" i="1"/>
  <c r="V3148" i="1"/>
  <c r="V3231" i="1"/>
  <c r="V3122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61" i="1"/>
  <c r="V3126" i="1"/>
  <c r="V3162" i="1"/>
  <c r="V3163" i="1"/>
  <c r="V3164" i="1"/>
  <c r="V3165" i="1"/>
  <c r="V3127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33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139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068" i="1"/>
  <c r="L3114" i="1"/>
  <c r="L3115" i="1"/>
  <c r="L3116" i="1"/>
  <c r="L3117" i="1"/>
  <c r="L3118" i="1"/>
  <c r="L3119" i="1"/>
  <c r="L3120" i="1"/>
  <c r="L3121" i="1"/>
  <c r="L3232" i="1"/>
  <c r="L3123" i="1"/>
  <c r="L3124" i="1"/>
  <c r="L3125" i="1"/>
  <c r="L3113" i="1"/>
  <c r="L3229" i="1"/>
  <c r="L3128" i="1"/>
  <c r="L3129" i="1"/>
  <c r="L3130" i="1"/>
  <c r="L3131" i="1"/>
  <c r="L3132" i="1"/>
  <c r="L3230" i="1"/>
  <c r="L3134" i="1"/>
  <c r="L3135" i="1"/>
  <c r="L3136" i="1"/>
  <c r="L3137" i="1"/>
  <c r="L3138" i="1"/>
  <c r="L3233" i="1"/>
  <c r="L3140" i="1"/>
  <c r="L3141" i="1"/>
  <c r="L3142" i="1"/>
  <c r="L3143" i="1"/>
  <c r="L3144" i="1"/>
  <c r="L3145" i="1"/>
  <c r="L3146" i="1"/>
  <c r="L3147" i="1"/>
  <c r="L3148" i="1"/>
  <c r="L3231" i="1"/>
  <c r="L3122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26" i="1"/>
  <c r="L3162" i="1"/>
  <c r="L3163" i="1"/>
  <c r="L3164" i="1"/>
  <c r="L3165" i="1"/>
  <c r="L3127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33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139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K4268" i="25" l="1"/>
  <c r="I4268" i="25"/>
  <c r="G4268" i="25"/>
  <c r="G4494" i="25"/>
  <c r="I4494" i="25"/>
  <c r="K4494" i="25"/>
  <c r="E4470" i="25"/>
  <c r="K4470" i="25" s="1"/>
  <c r="E4471" i="25"/>
  <c r="E4197" i="25"/>
  <c r="I4274" i="25"/>
  <c r="G4274" i="25"/>
  <c r="K4274" i="25"/>
  <c r="K4522" i="25"/>
  <c r="I4522" i="25"/>
  <c r="G4522" i="25"/>
  <c r="E3887" i="25"/>
  <c r="G3887" i="25" s="1"/>
  <c r="E3888" i="25"/>
  <c r="E4115" i="25"/>
  <c r="K4115" i="25" s="1"/>
  <c r="E4116" i="25"/>
  <c r="G3219" i="1"/>
  <c r="E4272" i="25"/>
  <c r="G3218" i="1"/>
  <c r="E4502" i="25"/>
  <c r="G3214" i="1"/>
  <c r="E4267" i="25"/>
  <c r="G3215" i="1"/>
  <c r="E4270" i="25"/>
  <c r="G3193" i="1"/>
  <c r="E4493" i="25"/>
  <c r="G3213" i="1"/>
  <c r="E4266" i="25"/>
  <c r="G3220" i="1"/>
  <c r="E4273" i="25"/>
  <c r="G3216" i="1"/>
  <c r="E4271" i="25"/>
  <c r="G3146" i="1"/>
  <c r="K4403" i="25"/>
  <c r="G4403" i="25"/>
  <c r="I4403" i="25"/>
  <c r="G3107" i="1"/>
  <c r="E4035" i="25"/>
  <c r="G3058" i="1"/>
  <c r="G3060" i="1"/>
  <c r="G3067" i="1"/>
  <c r="G3063" i="1"/>
  <c r="G3059" i="1"/>
  <c r="G3286" i="1"/>
  <c r="G3276" i="1"/>
  <c r="G3249" i="1"/>
  <c r="G3062" i="1"/>
  <c r="G3290" i="1"/>
  <c r="G3275" i="1"/>
  <c r="G3265" i="1"/>
  <c r="G3248" i="1"/>
  <c r="G3061" i="1"/>
  <c r="G3285" i="1"/>
  <c r="G3287" i="1"/>
  <c r="G3244" i="1"/>
  <c r="G3428" i="1"/>
  <c r="G3420" i="1"/>
  <c r="G3404" i="1"/>
  <c r="G3392" i="1"/>
  <c r="G3384" i="1"/>
  <c r="G3380" i="1"/>
  <c r="G3368" i="1"/>
  <c r="G3364" i="1"/>
  <c r="G3360" i="1"/>
  <c r="G3351" i="1"/>
  <c r="G3339" i="1"/>
  <c r="G3331" i="1"/>
  <c r="G3327" i="1"/>
  <c r="G3323" i="1"/>
  <c r="G3319" i="1"/>
  <c r="G3307" i="1"/>
  <c r="G3430" i="1"/>
  <c r="G3436" i="1"/>
  <c r="G3438" i="1"/>
  <c r="G3437" i="1"/>
  <c r="G3447" i="1"/>
  <c r="G3446" i="1"/>
  <c r="G3445" i="1"/>
  <c r="G3476" i="1"/>
  <c r="G3472" i="1"/>
  <c r="G3468" i="1"/>
  <c r="G3464" i="1"/>
  <c r="G3456" i="1"/>
  <c r="G3452" i="1"/>
  <c r="G3243" i="1"/>
  <c r="G3417" i="1"/>
  <c r="G3413" i="1"/>
  <c r="G3409" i="1"/>
  <c r="G3393" i="1"/>
  <c r="G3389" i="1"/>
  <c r="G3385" i="1"/>
  <c r="G3381" i="1"/>
  <c r="G3377" i="1"/>
  <c r="G3373" i="1"/>
  <c r="G3369" i="1"/>
  <c r="G3361" i="1"/>
  <c r="G3356" i="1"/>
  <c r="G3352" i="1"/>
  <c r="G3340" i="1"/>
  <c r="G3332" i="1"/>
  <c r="G3328" i="1"/>
  <c r="G3312" i="1"/>
  <c r="G3308" i="1"/>
  <c r="G3304" i="1"/>
  <c r="G3245" i="1"/>
  <c r="G3435" i="1"/>
  <c r="G3475" i="1"/>
  <c r="G3471" i="1"/>
  <c r="G3467" i="1"/>
  <c r="G3459" i="1"/>
  <c r="G3240" i="1"/>
  <c r="G3242" i="1"/>
  <c r="G3426" i="1"/>
  <c r="G3418" i="1"/>
  <c r="G3414" i="1"/>
  <c r="G3406" i="1"/>
  <c r="G3402" i="1"/>
  <c r="G3394" i="1"/>
  <c r="G3390" i="1"/>
  <c r="G3378" i="1"/>
  <c r="G3374" i="1"/>
  <c r="G3366" i="1"/>
  <c r="G3358" i="1"/>
  <c r="G3353" i="1"/>
  <c r="G3349" i="1"/>
  <c r="G3333" i="1"/>
  <c r="G3321" i="1"/>
  <c r="G3317" i="1"/>
  <c r="G3313" i="1"/>
  <c r="G3474" i="1"/>
  <c r="G3466" i="1"/>
  <c r="G3462" i="1"/>
  <c r="G3458" i="1"/>
  <c r="G3241" i="1"/>
  <c r="G3427" i="1"/>
  <c r="G3419" i="1"/>
  <c r="G3415" i="1"/>
  <c r="G3391" i="1"/>
  <c r="G3387" i="1"/>
  <c r="G3379" i="1"/>
  <c r="G3375" i="1"/>
  <c r="G3354" i="1"/>
  <c r="G3338" i="1"/>
  <c r="G3330" i="1"/>
  <c r="G3326" i="1"/>
  <c r="G3322" i="1"/>
  <c r="G3314" i="1"/>
  <c r="G3306" i="1"/>
  <c r="G3444" i="1"/>
  <c r="G3443" i="1"/>
  <c r="G3442" i="1"/>
  <c r="G3441" i="1"/>
  <c r="G3440" i="1"/>
  <c r="G3473" i="1"/>
  <c r="G3469" i="1"/>
  <c r="G3461" i="1"/>
  <c r="G3457" i="1"/>
  <c r="G3453" i="1"/>
  <c r="G3449" i="1"/>
  <c r="AA3067" i="1"/>
  <c r="Y3067" i="1"/>
  <c r="AA3066" i="1"/>
  <c r="Y3066" i="1"/>
  <c r="AA3065" i="1"/>
  <c r="Y3065" i="1"/>
  <c r="F3431" i="1"/>
  <c r="G3431" i="1" s="1"/>
  <c r="Y3446" i="1"/>
  <c r="Y3443" i="1"/>
  <c r="Y3440" i="1"/>
  <c r="AA3438" i="1"/>
  <c r="AA3442" i="1"/>
  <c r="AA3448" i="1"/>
  <c r="AA3444" i="1"/>
  <c r="Y3445" i="1"/>
  <c r="Y3447" i="1"/>
  <c r="Y3441" i="1"/>
  <c r="Y3436" i="1"/>
  <c r="Y3437" i="1"/>
  <c r="AA3439" i="1"/>
  <c r="AA3181" i="1"/>
  <c r="AA3357" i="1"/>
  <c r="Y3249" i="1"/>
  <c r="Y3212" i="1"/>
  <c r="Y3262" i="1"/>
  <c r="AA3258" i="1"/>
  <c r="AA3331" i="1"/>
  <c r="Y3150" i="1"/>
  <c r="AA3169" i="1"/>
  <c r="AA3152" i="1"/>
  <c r="Y3294" i="1"/>
  <c r="Y3423" i="1"/>
  <c r="AA3419" i="1"/>
  <c r="AA3378" i="1"/>
  <c r="Y3387" i="1"/>
  <c r="Y3140" i="1"/>
  <c r="AA3146" i="1"/>
  <c r="Y3313" i="1"/>
  <c r="Y3411" i="1"/>
  <c r="Y3370" i="1"/>
  <c r="AA3366" i="1"/>
  <c r="Y3403" i="1"/>
  <c r="AA3399" i="1"/>
  <c r="AA3345" i="1"/>
  <c r="Y3271" i="1"/>
  <c r="AA3415" i="1"/>
  <c r="Y3407" i="1"/>
  <c r="Y3395" i="1"/>
  <c r="Y3341" i="1"/>
  <c r="AA3337" i="1"/>
  <c r="Y3391" i="1"/>
  <c r="Y3374" i="1"/>
  <c r="Y3362" i="1"/>
  <c r="AA3349" i="1"/>
  <c r="AA3329" i="1"/>
  <c r="Y3279" i="1"/>
  <c r="AA3275" i="1"/>
  <c r="Y3266" i="1"/>
  <c r="Y3285" i="1"/>
  <c r="Y3170" i="1"/>
  <c r="AA3154" i="1"/>
  <c r="Y3433" i="1"/>
  <c r="Y3353" i="1"/>
  <c r="AA3253" i="1"/>
  <c r="Y3358" i="1"/>
  <c r="Y3309" i="1"/>
  <c r="AA3305" i="1"/>
  <c r="Y3321" i="1"/>
  <c r="AA3317" i="1"/>
  <c r="AA3301" i="1"/>
  <c r="AA3333" i="1"/>
  <c r="Y3325" i="1"/>
  <c r="Y3225" i="1"/>
  <c r="AA3119" i="1"/>
  <c r="Y3392" i="1"/>
  <c r="AA3182" i="1"/>
  <c r="Y3104" i="1"/>
  <c r="AA3076" i="1"/>
  <c r="AA3259" i="1"/>
  <c r="Y3318" i="1"/>
  <c r="AA3427" i="1"/>
  <c r="AA3382" i="1"/>
  <c r="Y3099" i="1"/>
  <c r="Y3090" i="1"/>
  <c r="Y3424" i="1"/>
  <c r="AA3412" i="1"/>
  <c r="AA3350" i="1"/>
  <c r="Y3178" i="1"/>
  <c r="AA3147" i="1"/>
  <c r="AA3291" i="1"/>
  <c r="AA3280" i="1"/>
  <c r="AA3375" i="1"/>
  <c r="Y3342" i="1"/>
  <c r="Y3133" i="1"/>
  <c r="Y3297" i="1"/>
  <c r="Y3286" i="1"/>
  <c r="AA3276" i="1"/>
  <c r="Y3272" i="1"/>
  <c r="AA3263" i="1"/>
  <c r="Y3255" i="1"/>
  <c r="Y3267" i="1"/>
  <c r="Y3250" i="1"/>
  <c r="AA3400" i="1"/>
  <c r="Y3383" i="1"/>
  <c r="AA3363" i="1"/>
  <c r="AA3310" i="1"/>
  <c r="AA3428" i="1"/>
  <c r="AA3416" i="1"/>
  <c r="Y3408" i="1"/>
  <c r="AA3379" i="1"/>
  <c r="AA3367" i="1"/>
  <c r="Y3359" i="1"/>
  <c r="Y3334" i="1"/>
  <c r="AA3326" i="1"/>
  <c r="AA3314" i="1"/>
  <c r="AA3302" i="1"/>
  <c r="AA3431" i="1"/>
  <c r="Y3430" i="1"/>
  <c r="AA3330" i="1"/>
  <c r="AA3396" i="1"/>
  <c r="AA3346" i="1"/>
  <c r="AA78" i="1"/>
  <c r="Y3082" i="1"/>
  <c r="Y3386" i="1"/>
  <c r="Y3434" i="1"/>
  <c r="Y3273" i="1"/>
  <c r="AA30" i="1"/>
  <c r="AA3435" i="1"/>
  <c r="AA3339" i="1"/>
  <c r="Y3281" i="1"/>
  <c r="AA3389" i="1"/>
  <c r="Y3351" i="1"/>
  <c r="AA3299" i="1"/>
  <c r="AA3256" i="1"/>
  <c r="AA3124" i="1"/>
  <c r="AA3251" i="1"/>
  <c r="Y3319" i="1"/>
  <c r="Y3138" i="1"/>
  <c r="AA3138" i="1"/>
  <c r="AA3100" i="1"/>
  <c r="AA3307" i="1"/>
  <c r="Y3417" i="1"/>
  <c r="AA3405" i="1"/>
  <c r="AA3397" i="1"/>
  <c r="Y3360" i="1"/>
  <c r="Y3149" i="1"/>
  <c r="AA48" i="1"/>
  <c r="Y3260" i="1"/>
  <c r="AA3260" i="1"/>
  <c r="AA3197" i="1"/>
  <c r="AA3162" i="1"/>
  <c r="AA3106" i="1"/>
  <c r="Y3092" i="1"/>
  <c r="AA3425" i="1"/>
  <c r="AA3409" i="1"/>
  <c r="AA3401" i="1"/>
  <c r="AA3393" i="1"/>
  <c r="AA3384" i="1"/>
  <c r="AA3376" i="1"/>
  <c r="AA3368" i="1"/>
  <c r="AA3343" i="1"/>
  <c r="AA3335" i="1"/>
  <c r="AA3327" i="1"/>
  <c r="AA3311" i="1"/>
  <c r="AA3303" i="1"/>
  <c r="AA3372" i="1"/>
  <c r="AA3315" i="1"/>
  <c r="Y3277" i="1"/>
  <c r="AA3264" i="1"/>
  <c r="Y3171" i="1"/>
  <c r="AA3292" i="1"/>
  <c r="Y3292" i="1"/>
  <c r="AA3179" i="1"/>
  <c r="Y3179" i="1"/>
  <c r="AA3287" i="1"/>
  <c r="AA3269" i="1"/>
  <c r="Y3429" i="1"/>
  <c r="Y3421" i="1"/>
  <c r="Y3420" i="1"/>
  <c r="Y3413" i="1"/>
  <c r="Y3404" i="1"/>
  <c r="Y3388" i="1"/>
  <c r="Y3380" i="1"/>
  <c r="Y3371" i="1"/>
  <c r="Y3364" i="1"/>
  <c r="Y3355" i="1"/>
  <c r="Y3354" i="1"/>
  <c r="Y3347" i="1"/>
  <c r="Y3338" i="1"/>
  <c r="Y3323" i="1"/>
  <c r="Y3322" i="1"/>
  <c r="Y3306" i="1"/>
  <c r="AA3247" i="1"/>
  <c r="Y31" i="1"/>
  <c r="Y3199" i="1"/>
  <c r="Y3261" i="1"/>
  <c r="AA3312" i="1"/>
  <c r="AA3320" i="1"/>
  <c r="AA3180" i="1"/>
  <c r="Y3163" i="1"/>
  <c r="AA3108" i="1"/>
  <c r="AA2713" i="1"/>
  <c r="AA3288" i="1"/>
  <c r="Y3257" i="1"/>
  <c r="Y3316" i="1"/>
  <c r="AA3432" i="1"/>
  <c r="AA3265" i="1"/>
  <c r="AA3308" i="1"/>
  <c r="AA3086" i="1"/>
  <c r="Y23" i="1"/>
  <c r="AA3175" i="1"/>
  <c r="Y3125" i="1"/>
  <c r="Y3101" i="1"/>
  <c r="AA3095" i="1"/>
  <c r="Y3069" i="1"/>
  <c r="AA3293" i="1"/>
  <c r="Y3284" i="1"/>
  <c r="Y3278" i="1"/>
  <c r="Y3274" i="1"/>
  <c r="Y3270" i="1"/>
  <c r="AA3248" i="1"/>
  <c r="Y3426" i="1"/>
  <c r="Y3422" i="1"/>
  <c r="Y3418" i="1"/>
  <c r="Y3414" i="1"/>
  <c r="Y3410" i="1"/>
  <c r="Y3406" i="1"/>
  <c r="Y3402" i="1"/>
  <c r="Y3398" i="1"/>
  <c r="Y3394" i="1"/>
  <c r="Y3390" i="1"/>
  <c r="Y3385" i="1"/>
  <c r="Y3381" i="1"/>
  <c r="Y3377" i="1"/>
  <c r="Y3373" i="1"/>
  <c r="Y3369" i="1"/>
  <c r="Y3365" i="1"/>
  <c r="Y3361" i="1"/>
  <c r="Y3356" i="1"/>
  <c r="Y3352" i="1"/>
  <c r="Y3348" i="1"/>
  <c r="Y3344" i="1"/>
  <c r="Y3340" i="1"/>
  <c r="Y3336" i="1"/>
  <c r="Y3332" i="1"/>
  <c r="Y3328" i="1"/>
  <c r="Y3324" i="1"/>
  <c r="AA3304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L3158" i="25"/>
  <c r="A3158" i="25" s="1"/>
  <c r="F3157" i="25"/>
  <c r="H3156" i="25"/>
  <c r="L3152" i="25"/>
  <c r="A3152" i="25" s="1"/>
  <c r="F3151" i="25"/>
  <c r="F3159" i="25"/>
  <c r="F3154" i="25"/>
  <c r="H3159" i="25"/>
  <c r="L3157" i="25"/>
  <c r="A3157" i="25" s="1"/>
  <c r="F3156" i="25"/>
  <c r="H3155" i="25"/>
  <c r="H3154" i="25"/>
  <c r="H3153" i="25"/>
  <c r="L3151" i="25"/>
  <c r="A3151" i="25" s="1"/>
  <c r="H2308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053" i="1"/>
  <c r="Z3053" i="1"/>
  <c r="AA3053" i="1"/>
  <c r="AB3053" i="1"/>
  <c r="F3053" i="1" s="1"/>
  <c r="AC3053" i="1"/>
  <c r="Y3054" i="1"/>
  <c r="Z3054" i="1"/>
  <c r="AA3054" i="1"/>
  <c r="AB3054" i="1"/>
  <c r="F3054" i="1" s="1"/>
  <c r="G3054" i="1" s="1"/>
  <c r="AC3054" i="1"/>
  <c r="Y3055" i="1"/>
  <c r="Z3055" i="1"/>
  <c r="AA3055" i="1"/>
  <c r="AB3055" i="1"/>
  <c r="F3055" i="1" s="1"/>
  <c r="AC3055" i="1"/>
  <c r="V3053" i="1"/>
  <c r="V3054" i="1"/>
  <c r="V3055" i="1"/>
  <c r="L3053" i="1"/>
  <c r="L3054" i="1"/>
  <c r="L3055" i="1"/>
  <c r="AA3043" i="1"/>
  <c r="Z3043" i="1"/>
  <c r="Y3043" i="1"/>
  <c r="Y2921" i="1"/>
  <c r="Z2921" i="1"/>
  <c r="AA2921" i="1"/>
  <c r="Y3051" i="1"/>
  <c r="Z3051" i="1"/>
  <c r="AA3051" i="1"/>
  <c r="AB3051" i="1"/>
  <c r="F3051" i="1" s="1"/>
  <c r="AC3051" i="1"/>
  <c r="V3051" i="1"/>
  <c r="L3051" i="1"/>
  <c r="Y3050" i="1"/>
  <c r="Z3050" i="1"/>
  <c r="AA3050" i="1"/>
  <c r="AB3050" i="1"/>
  <c r="F3050" i="1" s="1"/>
  <c r="AC3050" i="1"/>
  <c r="V3050" i="1"/>
  <c r="L3050" i="1"/>
  <c r="Y3052" i="1"/>
  <c r="Z3052" i="1"/>
  <c r="AA3052" i="1"/>
  <c r="AB3052" i="1"/>
  <c r="F3052" i="1" s="1"/>
  <c r="G3052" i="1" s="1"/>
  <c r="AC3052" i="1"/>
  <c r="V3052" i="1"/>
  <c r="L3052" i="1"/>
  <c r="Y3045" i="1"/>
  <c r="Z3045" i="1"/>
  <c r="AA3045" i="1"/>
  <c r="AB3045" i="1"/>
  <c r="F3045" i="1" s="1"/>
  <c r="G3045" i="1" s="1"/>
  <c r="AC3045" i="1"/>
  <c r="Y3046" i="1"/>
  <c r="Z3046" i="1"/>
  <c r="AA3046" i="1"/>
  <c r="AB3046" i="1"/>
  <c r="F3046" i="1" s="1"/>
  <c r="G3046" i="1" s="1"/>
  <c r="AC3046" i="1"/>
  <c r="V3045" i="1"/>
  <c r="V3046" i="1"/>
  <c r="L3045" i="1"/>
  <c r="L3046" i="1"/>
  <c r="AB2922" i="1"/>
  <c r="F2922" i="1" s="1"/>
  <c r="G2922" i="1" s="1"/>
  <c r="AC2922" i="1"/>
  <c r="V2922" i="1"/>
  <c r="L2922" i="1"/>
  <c r="Y3047" i="1"/>
  <c r="Y3048" i="1"/>
  <c r="Y3049" i="1"/>
  <c r="Z3047" i="1"/>
  <c r="AA3047" i="1"/>
  <c r="AB3047" i="1"/>
  <c r="F3047" i="1" s="1"/>
  <c r="G3047" i="1" s="1"/>
  <c r="AC3047" i="1"/>
  <c r="Z3048" i="1"/>
  <c r="AA3048" i="1"/>
  <c r="AB3048" i="1"/>
  <c r="F3048" i="1" s="1"/>
  <c r="G3048" i="1" s="1"/>
  <c r="AC3048" i="1"/>
  <c r="Z3049" i="1"/>
  <c r="AA3049" i="1"/>
  <c r="AB3049" i="1"/>
  <c r="F3049" i="1" s="1"/>
  <c r="AC3049" i="1"/>
  <c r="V3047" i="1"/>
  <c r="V3048" i="1"/>
  <c r="V3049" i="1"/>
  <c r="L3047" i="1"/>
  <c r="L3048" i="1"/>
  <c r="L3049" i="1"/>
  <c r="L20" i="1"/>
  <c r="V20" i="1"/>
  <c r="Y20" i="1"/>
  <c r="Z20" i="1"/>
  <c r="AA20" i="1"/>
  <c r="AB20" i="1"/>
  <c r="F20" i="1" s="1"/>
  <c r="G20" i="1" s="1"/>
  <c r="AC20" i="1"/>
  <c r="L2899" i="1"/>
  <c r="L3043" i="1"/>
  <c r="L2924" i="1"/>
  <c r="L2932" i="1"/>
  <c r="L2934" i="1"/>
  <c r="L2958" i="1"/>
  <c r="L2962" i="1"/>
  <c r="L2968" i="1"/>
  <c r="L2974" i="1"/>
  <c r="L2990" i="1"/>
  <c r="L3010" i="1"/>
  <c r="L3020" i="1"/>
  <c r="L3034" i="1"/>
  <c r="AC3043" i="1"/>
  <c r="AC3044" i="1"/>
  <c r="AC2923" i="1"/>
  <c r="AB3043" i="1"/>
  <c r="F3043" i="1" s="1"/>
  <c r="AB3044" i="1"/>
  <c r="F3044" i="1" s="1"/>
  <c r="G3044" i="1" s="1"/>
  <c r="AB2923" i="1"/>
  <c r="F2923" i="1" s="1"/>
  <c r="V3043" i="1"/>
  <c r="V3044" i="1"/>
  <c r="L3044" i="1"/>
  <c r="AB2921" i="1"/>
  <c r="F2921" i="1" s="1"/>
  <c r="AC2921" i="1"/>
  <c r="V2921" i="1"/>
  <c r="L2921" i="1"/>
  <c r="Y2923" i="1"/>
  <c r="Z2923" i="1"/>
  <c r="AA2923" i="1"/>
  <c r="Y2924" i="1"/>
  <c r="Z2924" i="1"/>
  <c r="AA2924" i="1"/>
  <c r="AB2924" i="1"/>
  <c r="F2924" i="1" s="1"/>
  <c r="G2924" i="1" s="1"/>
  <c r="AC2924" i="1"/>
  <c r="Y2925" i="1"/>
  <c r="Z2925" i="1"/>
  <c r="AA2925" i="1"/>
  <c r="AB2925" i="1"/>
  <c r="AC2925" i="1"/>
  <c r="Y2926" i="1"/>
  <c r="Z2926" i="1"/>
  <c r="AA2926" i="1"/>
  <c r="AB2926" i="1"/>
  <c r="F2926" i="1" s="1"/>
  <c r="G2926" i="1" s="1"/>
  <c r="AC2926" i="1"/>
  <c r="Y2927" i="1"/>
  <c r="Z2927" i="1"/>
  <c r="AA2927" i="1"/>
  <c r="AB2927" i="1"/>
  <c r="F2927" i="1" s="1"/>
  <c r="G2927" i="1" s="1"/>
  <c r="AC2927" i="1"/>
  <c r="Y2928" i="1"/>
  <c r="Z2928" i="1"/>
  <c r="AA2928" i="1"/>
  <c r="AB2928" i="1"/>
  <c r="F2928" i="1" s="1"/>
  <c r="G2928" i="1" s="1"/>
  <c r="AC2928" i="1"/>
  <c r="Y2929" i="1"/>
  <c r="Z2929" i="1"/>
  <c r="AA2929" i="1"/>
  <c r="AB2929" i="1"/>
  <c r="F2929" i="1" s="1"/>
  <c r="AC2929" i="1"/>
  <c r="Y2930" i="1"/>
  <c r="Z2930" i="1"/>
  <c r="AA2930" i="1"/>
  <c r="AB2930" i="1"/>
  <c r="F2930" i="1" s="1"/>
  <c r="AC2930" i="1"/>
  <c r="Y2931" i="1"/>
  <c r="Z2931" i="1"/>
  <c r="AA2931" i="1"/>
  <c r="AB2931" i="1"/>
  <c r="F2931" i="1" s="1"/>
  <c r="G2931" i="1" s="1"/>
  <c r="AC2931" i="1"/>
  <c r="Y2932" i="1"/>
  <c r="Z2932" i="1"/>
  <c r="AA2932" i="1"/>
  <c r="AB2932" i="1"/>
  <c r="F2932" i="1" s="1"/>
  <c r="G2932" i="1" s="1"/>
  <c r="AC2932" i="1"/>
  <c r="Y2933" i="1"/>
  <c r="Z2933" i="1"/>
  <c r="AA2933" i="1"/>
  <c r="AB2933" i="1"/>
  <c r="F2933" i="1" s="1"/>
  <c r="AC2933" i="1"/>
  <c r="Y2934" i="1"/>
  <c r="Z2934" i="1"/>
  <c r="AA2934" i="1"/>
  <c r="AB2934" i="1"/>
  <c r="F2934" i="1" s="1"/>
  <c r="G2934" i="1" s="1"/>
  <c r="AC2934" i="1"/>
  <c r="Y2935" i="1"/>
  <c r="Z2935" i="1"/>
  <c r="AA2935" i="1"/>
  <c r="AB2935" i="1"/>
  <c r="F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G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AC2941" i="1"/>
  <c r="Y2942" i="1"/>
  <c r="Z2942" i="1"/>
  <c r="AA2942" i="1"/>
  <c r="AB2942" i="1"/>
  <c r="F2942" i="1" s="1"/>
  <c r="E4216" i="25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G2949" i="1" s="1"/>
  <c r="AC2949" i="1"/>
  <c r="Y2950" i="1"/>
  <c r="Z2950" i="1"/>
  <c r="AA2950" i="1"/>
  <c r="AB2950" i="1"/>
  <c r="F2950" i="1" s="1"/>
  <c r="G2950" i="1" s="1"/>
  <c r="AC2950" i="1"/>
  <c r="Y2951" i="1"/>
  <c r="Z2951" i="1"/>
  <c r="AA2951" i="1"/>
  <c r="AB2951" i="1"/>
  <c r="F2951" i="1" s="1"/>
  <c r="G2951" i="1" s="1"/>
  <c r="AC2951" i="1"/>
  <c r="Y2952" i="1"/>
  <c r="Z2952" i="1"/>
  <c r="AA2952" i="1"/>
  <c r="AB2952" i="1"/>
  <c r="F2952" i="1" s="1"/>
  <c r="AC2952" i="1"/>
  <c r="Y2953" i="1"/>
  <c r="Z2953" i="1"/>
  <c r="AA2953" i="1"/>
  <c r="AB2953" i="1"/>
  <c r="F2953" i="1" s="1"/>
  <c r="AC2953" i="1"/>
  <c r="Y2954" i="1"/>
  <c r="Z2954" i="1"/>
  <c r="AA2954" i="1"/>
  <c r="AB2954" i="1"/>
  <c r="F2954" i="1" s="1"/>
  <c r="AC2954" i="1"/>
  <c r="Y2955" i="1"/>
  <c r="Z2955" i="1"/>
  <c r="AA2955" i="1"/>
  <c r="AB2955" i="1"/>
  <c r="F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AC2958" i="1"/>
  <c r="Y2959" i="1"/>
  <c r="Z2959" i="1"/>
  <c r="AA2959" i="1"/>
  <c r="AB2959" i="1"/>
  <c r="F2959" i="1" s="1"/>
  <c r="G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AC2962" i="1"/>
  <c r="Y2963" i="1"/>
  <c r="Z2963" i="1"/>
  <c r="AA2963" i="1"/>
  <c r="AB2963" i="1"/>
  <c r="F2963" i="1" s="1"/>
  <c r="AC2963" i="1"/>
  <c r="Y2964" i="1"/>
  <c r="Z2964" i="1"/>
  <c r="AA2964" i="1"/>
  <c r="AB2964" i="1"/>
  <c r="F2964" i="1" s="1"/>
  <c r="G2964" i="1" s="1"/>
  <c r="AC2964" i="1"/>
  <c r="Y2965" i="1"/>
  <c r="Z2965" i="1"/>
  <c r="AA2965" i="1"/>
  <c r="AB2965" i="1"/>
  <c r="F2965" i="1" s="1"/>
  <c r="AC2965" i="1"/>
  <c r="Y2966" i="1"/>
  <c r="Z2966" i="1"/>
  <c r="AA2966" i="1"/>
  <c r="AB2966" i="1"/>
  <c r="F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G2968" i="1" s="1"/>
  <c r="AC2968" i="1"/>
  <c r="Y2969" i="1"/>
  <c r="Z2969" i="1"/>
  <c r="AA2969" i="1"/>
  <c r="AB2969" i="1"/>
  <c r="F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AC2971" i="1"/>
  <c r="Y2972" i="1"/>
  <c r="Z2972" i="1"/>
  <c r="AA2972" i="1"/>
  <c r="AB2972" i="1"/>
  <c r="F2972" i="1" s="1"/>
  <c r="G2972" i="1" s="1"/>
  <c r="AC2972" i="1"/>
  <c r="Y2973" i="1"/>
  <c r="Z2973" i="1"/>
  <c r="AA2973" i="1"/>
  <c r="AB2973" i="1"/>
  <c r="F2973" i="1" s="1"/>
  <c r="G2973" i="1" s="1"/>
  <c r="AC2973" i="1"/>
  <c r="Y2974" i="1"/>
  <c r="Z2974" i="1"/>
  <c r="AA2974" i="1"/>
  <c r="AB2974" i="1"/>
  <c r="F2974" i="1" s="1"/>
  <c r="AC2974" i="1"/>
  <c r="Y2975" i="1"/>
  <c r="Z2975" i="1"/>
  <c r="AA2975" i="1"/>
  <c r="AB2975" i="1"/>
  <c r="F2975" i="1" s="1"/>
  <c r="AC2975" i="1"/>
  <c r="Y2976" i="1"/>
  <c r="Z2976" i="1"/>
  <c r="AA2976" i="1"/>
  <c r="AB2976" i="1"/>
  <c r="F2976" i="1" s="1"/>
  <c r="AC2976" i="1"/>
  <c r="Y2977" i="1"/>
  <c r="Z2977" i="1"/>
  <c r="AA2977" i="1"/>
  <c r="AB2977" i="1"/>
  <c r="F2977" i="1" s="1"/>
  <c r="AC2977" i="1"/>
  <c r="Y2978" i="1"/>
  <c r="Z2978" i="1"/>
  <c r="AA2978" i="1"/>
  <c r="AB2978" i="1"/>
  <c r="F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G2980" i="1" s="1"/>
  <c r="AC2980" i="1"/>
  <c r="Y2981" i="1"/>
  <c r="Z2981" i="1"/>
  <c r="AA2981" i="1"/>
  <c r="AB2981" i="1"/>
  <c r="F2981" i="1" s="1"/>
  <c r="E4092" i="25" s="1"/>
  <c r="AC2981" i="1"/>
  <c r="Y2982" i="1"/>
  <c r="Z2982" i="1"/>
  <c r="AA2982" i="1"/>
  <c r="AB2982" i="1"/>
  <c r="F2982" i="1" s="1"/>
  <c r="AC2982" i="1"/>
  <c r="Y2983" i="1"/>
  <c r="Z2983" i="1"/>
  <c r="AA2983" i="1"/>
  <c r="AB2983" i="1"/>
  <c r="F2983" i="1" s="1"/>
  <c r="AC2983" i="1"/>
  <c r="Y2984" i="1"/>
  <c r="Z2984" i="1"/>
  <c r="AA2984" i="1"/>
  <c r="AB2984" i="1"/>
  <c r="F2984" i="1" s="1"/>
  <c r="G2984" i="1" s="1"/>
  <c r="AC2984" i="1"/>
  <c r="Y2985" i="1"/>
  <c r="Z2985" i="1"/>
  <c r="AA2985" i="1"/>
  <c r="AB2985" i="1"/>
  <c r="F2985" i="1" s="1"/>
  <c r="AC2985" i="1"/>
  <c r="Y2986" i="1"/>
  <c r="Z2986" i="1"/>
  <c r="AA2986" i="1"/>
  <c r="AB2986" i="1"/>
  <c r="F2986" i="1" s="1"/>
  <c r="AC2986" i="1"/>
  <c r="Y2987" i="1"/>
  <c r="Z2987" i="1"/>
  <c r="AA2987" i="1"/>
  <c r="AB2987" i="1"/>
  <c r="F2987" i="1" s="1"/>
  <c r="AC2987" i="1"/>
  <c r="Y2988" i="1"/>
  <c r="Z2988" i="1"/>
  <c r="AA2988" i="1"/>
  <c r="AB2988" i="1"/>
  <c r="F2988" i="1" s="1"/>
  <c r="AC2988" i="1"/>
  <c r="Y2989" i="1"/>
  <c r="Z2989" i="1"/>
  <c r="AA2989" i="1"/>
  <c r="AB2989" i="1"/>
  <c r="F2989" i="1" s="1"/>
  <c r="G2989" i="1" s="1"/>
  <c r="AC2989" i="1"/>
  <c r="Y2990" i="1"/>
  <c r="Z2990" i="1"/>
  <c r="AA2990" i="1"/>
  <c r="AB2990" i="1"/>
  <c r="F2990" i="1" s="1"/>
  <c r="AC2990" i="1"/>
  <c r="Y2991" i="1"/>
  <c r="Z2991" i="1"/>
  <c r="AA2991" i="1"/>
  <c r="AB2991" i="1"/>
  <c r="F2991" i="1" s="1"/>
  <c r="G2991" i="1" s="1"/>
  <c r="AC2991" i="1"/>
  <c r="Y2992" i="1"/>
  <c r="Z2992" i="1"/>
  <c r="AA2992" i="1"/>
  <c r="AB2992" i="1"/>
  <c r="F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AC2994" i="1"/>
  <c r="Y2995" i="1"/>
  <c r="Z2995" i="1"/>
  <c r="AA2995" i="1"/>
  <c r="AB2995" i="1"/>
  <c r="F2995" i="1" s="1"/>
  <c r="G2995" i="1" s="1"/>
  <c r="AC2995" i="1"/>
  <c r="Y2996" i="1"/>
  <c r="Z2996" i="1"/>
  <c r="AA2996" i="1"/>
  <c r="AB2996" i="1"/>
  <c r="F2996" i="1" s="1"/>
  <c r="G2996" i="1" s="1"/>
  <c r="AC2996" i="1"/>
  <c r="Y2997" i="1"/>
  <c r="Z2997" i="1"/>
  <c r="AA2997" i="1"/>
  <c r="AB2997" i="1"/>
  <c r="F2997" i="1" s="1"/>
  <c r="AC2997" i="1"/>
  <c r="Y2998" i="1"/>
  <c r="Z2998" i="1"/>
  <c r="AA2998" i="1"/>
  <c r="AB2998" i="1"/>
  <c r="F2998" i="1" s="1"/>
  <c r="AC2998" i="1"/>
  <c r="Y2999" i="1"/>
  <c r="Z2999" i="1"/>
  <c r="AA2999" i="1"/>
  <c r="AB2999" i="1"/>
  <c r="F2999" i="1" s="1"/>
  <c r="G2999" i="1" s="1"/>
  <c r="AC2999" i="1"/>
  <c r="Y3000" i="1"/>
  <c r="Z3000" i="1"/>
  <c r="AA3000" i="1"/>
  <c r="AB3000" i="1"/>
  <c r="F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G3004" i="1" s="1"/>
  <c r="AC3004" i="1"/>
  <c r="Y3005" i="1"/>
  <c r="Z3005" i="1"/>
  <c r="AA3005" i="1"/>
  <c r="AB3005" i="1"/>
  <c r="F3005" i="1" s="1"/>
  <c r="G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AC3007" i="1"/>
  <c r="Y3008" i="1"/>
  <c r="Z3008" i="1"/>
  <c r="AA3008" i="1"/>
  <c r="AB3008" i="1"/>
  <c r="F3008" i="1" s="1"/>
  <c r="AC3008" i="1"/>
  <c r="Y3009" i="1"/>
  <c r="Z3009" i="1"/>
  <c r="AA3009" i="1"/>
  <c r="AB3009" i="1"/>
  <c r="F3009" i="1" s="1"/>
  <c r="G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AC3011" i="1"/>
  <c r="Y3012" i="1"/>
  <c r="Z3012" i="1"/>
  <c r="AA3012" i="1"/>
  <c r="AB3012" i="1"/>
  <c r="F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G3018" i="1" s="1"/>
  <c r="AC3018" i="1"/>
  <c r="Y3019" i="1"/>
  <c r="Z3019" i="1"/>
  <c r="AA3019" i="1"/>
  <c r="AB3019" i="1"/>
  <c r="F3019" i="1" s="1"/>
  <c r="G3019" i="1" s="1"/>
  <c r="AC3019" i="1"/>
  <c r="Y3020" i="1"/>
  <c r="Z3020" i="1"/>
  <c r="AA3020" i="1"/>
  <c r="AB3020" i="1"/>
  <c r="F3020" i="1" s="1"/>
  <c r="G3020" i="1" s="1"/>
  <c r="AC3020" i="1"/>
  <c r="Y3021" i="1"/>
  <c r="Z3021" i="1"/>
  <c r="AA3021" i="1"/>
  <c r="AB3021" i="1"/>
  <c r="F3021" i="1" s="1"/>
  <c r="AC3021" i="1"/>
  <c r="Y3022" i="1"/>
  <c r="Z3022" i="1"/>
  <c r="AA3022" i="1"/>
  <c r="AB3022" i="1"/>
  <c r="F3022" i="1" s="1"/>
  <c r="AC3022" i="1"/>
  <c r="Y3023" i="1"/>
  <c r="Z3023" i="1"/>
  <c r="AA3023" i="1"/>
  <c r="AB3023" i="1"/>
  <c r="F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AC3026" i="1"/>
  <c r="Y3027" i="1"/>
  <c r="Z3027" i="1"/>
  <c r="AA3027" i="1"/>
  <c r="AB3027" i="1"/>
  <c r="F3027" i="1" s="1"/>
  <c r="G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G3033" i="1" s="1"/>
  <c r="AC3033" i="1"/>
  <c r="Y3034" i="1"/>
  <c r="Z3034" i="1"/>
  <c r="AA3034" i="1"/>
  <c r="AB3034" i="1"/>
  <c r="F3034" i="1" s="1"/>
  <c r="G3034" i="1" s="1"/>
  <c r="AC3034" i="1"/>
  <c r="Y3035" i="1"/>
  <c r="Z3035" i="1"/>
  <c r="AA3035" i="1"/>
  <c r="AB3035" i="1"/>
  <c r="F3035" i="1" s="1"/>
  <c r="G3035" i="1" s="1"/>
  <c r="AC3035" i="1"/>
  <c r="Y3036" i="1"/>
  <c r="Z3036" i="1"/>
  <c r="AA3036" i="1"/>
  <c r="AB3036" i="1"/>
  <c r="F3036" i="1" s="1"/>
  <c r="AC3036" i="1"/>
  <c r="Y3037" i="1"/>
  <c r="Z3037" i="1"/>
  <c r="AA3037" i="1"/>
  <c r="AB3037" i="1"/>
  <c r="F3037" i="1" s="1"/>
  <c r="AC3037" i="1"/>
  <c r="Y3038" i="1"/>
  <c r="Z3038" i="1"/>
  <c r="AA3038" i="1"/>
  <c r="AB3038" i="1"/>
  <c r="F3038" i="1" s="1"/>
  <c r="AC3038" i="1"/>
  <c r="Y3039" i="1"/>
  <c r="Z3039" i="1"/>
  <c r="AA3039" i="1"/>
  <c r="AB3039" i="1"/>
  <c r="F3039" i="1" s="1"/>
  <c r="AC3039" i="1"/>
  <c r="Y3040" i="1"/>
  <c r="Z3040" i="1"/>
  <c r="AA3040" i="1"/>
  <c r="AB3040" i="1"/>
  <c r="F3040" i="1" s="1"/>
  <c r="G3040" i="1" s="1"/>
  <c r="AC3040" i="1"/>
  <c r="Y3041" i="1"/>
  <c r="Z3041" i="1"/>
  <c r="AA3041" i="1"/>
  <c r="AB3041" i="1"/>
  <c r="F3041" i="1" s="1"/>
  <c r="AC3041" i="1"/>
  <c r="Y3042" i="1"/>
  <c r="Z3042" i="1"/>
  <c r="AA3042" i="1"/>
  <c r="AB3042" i="1"/>
  <c r="F3042" i="1" s="1"/>
  <c r="AC304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L2923" i="1"/>
  <c r="L2925" i="1"/>
  <c r="L2926" i="1"/>
  <c r="L2927" i="1"/>
  <c r="L2928" i="1"/>
  <c r="L2929" i="1"/>
  <c r="L2930" i="1"/>
  <c r="L2931" i="1"/>
  <c r="L2933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9" i="1"/>
  <c r="L2960" i="1"/>
  <c r="L2961" i="1"/>
  <c r="L2963" i="1"/>
  <c r="L2964" i="1"/>
  <c r="L2965" i="1"/>
  <c r="L2966" i="1"/>
  <c r="L2967" i="1"/>
  <c r="L2969" i="1"/>
  <c r="L2970" i="1"/>
  <c r="L2971" i="1"/>
  <c r="L2972" i="1"/>
  <c r="L2973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1" i="1"/>
  <c r="L3012" i="1"/>
  <c r="L3013" i="1"/>
  <c r="L3014" i="1"/>
  <c r="L3015" i="1"/>
  <c r="L3016" i="1"/>
  <c r="L3017" i="1"/>
  <c r="L3018" i="1"/>
  <c r="L3019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5" i="1"/>
  <c r="L3036" i="1"/>
  <c r="L3037" i="1"/>
  <c r="L3038" i="1"/>
  <c r="L3039" i="1"/>
  <c r="L3040" i="1"/>
  <c r="L3041" i="1"/>
  <c r="L3042" i="1"/>
  <c r="F2925" i="1"/>
  <c r="G2925" i="1" s="1"/>
  <c r="L1929" i="1"/>
  <c r="V1929" i="1"/>
  <c r="Y1929" i="1"/>
  <c r="Z1929" i="1"/>
  <c r="AA1929" i="1"/>
  <c r="AB1929" i="1"/>
  <c r="F1929" i="1" s="1"/>
  <c r="G1929" i="1" s="1"/>
  <c r="AC1929" i="1"/>
  <c r="Y2914" i="1"/>
  <c r="Z2914" i="1"/>
  <c r="AA2914" i="1"/>
  <c r="AB2914" i="1"/>
  <c r="F2914" i="1" s="1"/>
  <c r="G2914" i="1" s="1"/>
  <c r="AC2914" i="1"/>
  <c r="V2914" i="1"/>
  <c r="L2914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Y2913" i="1"/>
  <c r="Z2896" i="1"/>
  <c r="AA2896" i="1"/>
  <c r="AB2896" i="1"/>
  <c r="F2896" i="1" s="1"/>
  <c r="AC2896" i="1"/>
  <c r="Z2897" i="1"/>
  <c r="AA2897" i="1"/>
  <c r="AB2897" i="1"/>
  <c r="F2897" i="1" s="1"/>
  <c r="AC2897" i="1"/>
  <c r="Z2898" i="1"/>
  <c r="AA2898" i="1"/>
  <c r="AB2898" i="1"/>
  <c r="F2898" i="1" s="1"/>
  <c r="G2898" i="1" s="1"/>
  <c r="AC2898" i="1"/>
  <c r="Z2899" i="1"/>
  <c r="AA2899" i="1"/>
  <c r="AB2899" i="1"/>
  <c r="F2899" i="1" s="1"/>
  <c r="G2899" i="1" s="1"/>
  <c r="AC2899" i="1"/>
  <c r="Z2900" i="1"/>
  <c r="AA2900" i="1"/>
  <c r="AB2900" i="1"/>
  <c r="F2900" i="1" s="1"/>
  <c r="AC2900" i="1"/>
  <c r="Z2901" i="1"/>
  <c r="AA2901" i="1"/>
  <c r="AB2901" i="1"/>
  <c r="F2901" i="1" s="1"/>
  <c r="AC2901" i="1"/>
  <c r="Z2902" i="1"/>
  <c r="AA2902" i="1"/>
  <c r="AB2902" i="1"/>
  <c r="F2902" i="1" s="1"/>
  <c r="AC2902" i="1"/>
  <c r="Z2903" i="1"/>
  <c r="AA2903" i="1"/>
  <c r="AB2903" i="1"/>
  <c r="F2903" i="1" s="1"/>
  <c r="G2903" i="1" s="1"/>
  <c r="AC2903" i="1"/>
  <c r="Z2904" i="1"/>
  <c r="AA2904" i="1"/>
  <c r="AB2904" i="1"/>
  <c r="F2904" i="1" s="1"/>
  <c r="G2904" i="1" s="1"/>
  <c r="AC2904" i="1"/>
  <c r="Z2905" i="1"/>
  <c r="AA2905" i="1"/>
  <c r="AB2905" i="1"/>
  <c r="F2905" i="1" s="1"/>
  <c r="G2905" i="1" s="1"/>
  <c r="AC2905" i="1"/>
  <c r="Z2906" i="1"/>
  <c r="AA2906" i="1"/>
  <c r="AB2906" i="1"/>
  <c r="F2906" i="1" s="1"/>
  <c r="AC2906" i="1"/>
  <c r="Z2907" i="1"/>
  <c r="AA2907" i="1"/>
  <c r="AB2907" i="1"/>
  <c r="F2907" i="1" s="1"/>
  <c r="AC2907" i="1"/>
  <c r="Z2908" i="1"/>
  <c r="AA2908" i="1"/>
  <c r="AB2908" i="1"/>
  <c r="F2908" i="1" s="1"/>
  <c r="AC2908" i="1"/>
  <c r="Z2909" i="1"/>
  <c r="AA2909" i="1"/>
  <c r="AB2909" i="1"/>
  <c r="F2909" i="1" s="1"/>
  <c r="AC2909" i="1"/>
  <c r="Z2910" i="1"/>
  <c r="AA2910" i="1"/>
  <c r="AB2910" i="1"/>
  <c r="F2910" i="1" s="1"/>
  <c r="AC2910" i="1"/>
  <c r="Z2911" i="1"/>
  <c r="AA2911" i="1"/>
  <c r="AB2911" i="1"/>
  <c r="F2911" i="1" s="1"/>
  <c r="AC2911" i="1"/>
  <c r="Z2912" i="1"/>
  <c r="AA2912" i="1"/>
  <c r="AB2912" i="1"/>
  <c r="F2912" i="1" s="1"/>
  <c r="G2912" i="1" s="1"/>
  <c r="AC2912" i="1"/>
  <c r="Z2913" i="1"/>
  <c r="AA2913" i="1"/>
  <c r="AB2913" i="1"/>
  <c r="F2913" i="1" s="1"/>
  <c r="G2913" i="1" s="1"/>
  <c r="AC2913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L2896" i="1"/>
  <c r="L2897" i="1"/>
  <c r="L2898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Y2460" i="1"/>
  <c r="Z2460" i="1"/>
  <c r="AA2460" i="1"/>
  <c r="AB2460" i="1"/>
  <c r="F2460" i="1" s="1"/>
  <c r="G2460" i="1" s="1"/>
  <c r="AC2460" i="1"/>
  <c r="V2460" i="1"/>
  <c r="L2460" i="1"/>
  <c r="Y2894" i="1"/>
  <c r="Z2894" i="1"/>
  <c r="AA2894" i="1"/>
  <c r="AB2894" i="1"/>
  <c r="F2894" i="1" s="1"/>
  <c r="G2894" i="1" s="1"/>
  <c r="AC2894" i="1"/>
  <c r="Y2895" i="1"/>
  <c r="Z2895" i="1"/>
  <c r="AA2895" i="1"/>
  <c r="AB2895" i="1"/>
  <c r="F2895" i="1" s="1"/>
  <c r="G2895" i="1" s="1"/>
  <c r="AC2895" i="1"/>
  <c r="Y2889" i="1"/>
  <c r="Z2889" i="1"/>
  <c r="AA2889" i="1"/>
  <c r="AB2889" i="1"/>
  <c r="F2889" i="1" s="1"/>
  <c r="G2889" i="1" s="1"/>
  <c r="AC2889" i="1"/>
  <c r="Y2890" i="1"/>
  <c r="Z2890" i="1"/>
  <c r="AA2890" i="1"/>
  <c r="AB2890" i="1"/>
  <c r="F2890" i="1" s="1"/>
  <c r="G2890" i="1" s="1"/>
  <c r="AC2890" i="1"/>
  <c r="Y2891" i="1"/>
  <c r="Z2891" i="1"/>
  <c r="AA2891" i="1"/>
  <c r="AB2891" i="1"/>
  <c r="F2891" i="1" s="1"/>
  <c r="AC2891" i="1"/>
  <c r="Y2892" i="1"/>
  <c r="Z2892" i="1"/>
  <c r="AA2892" i="1"/>
  <c r="AB2892" i="1"/>
  <c r="F2892" i="1" s="1"/>
  <c r="AC2892" i="1"/>
  <c r="Y2893" i="1"/>
  <c r="Z2893" i="1"/>
  <c r="AA2893" i="1"/>
  <c r="AB2893" i="1"/>
  <c r="F2893" i="1" s="1"/>
  <c r="G2893" i="1" s="1"/>
  <c r="AC2893" i="1"/>
  <c r="V2889" i="1"/>
  <c r="V2890" i="1"/>
  <c r="V2891" i="1"/>
  <c r="V2892" i="1"/>
  <c r="V2893" i="1"/>
  <c r="L2889" i="1"/>
  <c r="L2890" i="1"/>
  <c r="L2891" i="1"/>
  <c r="L2892" i="1"/>
  <c r="L2893" i="1"/>
  <c r="L2895" i="1"/>
  <c r="V2894" i="1"/>
  <c r="V2895" i="1"/>
  <c r="L2894" i="1"/>
  <c r="AA2879" i="1"/>
  <c r="Y2879" i="1"/>
  <c r="Y2885" i="1"/>
  <c r="Z2885" i="1"/>
  <c r="AA2885" i="1"/>
  <c r="AB2885" i="1"/>
  <c r="F2885" i="1" s="1"/>
  <c r="G2885" i="1" s="1"/>
  <c r="AC2885" i="1"/>
  <c r="Y2886" i="1"/>
  <c r="Z2886" i="1"/>
  <c r="AA2886" i="1"/>
  <c r="AB2886" i="1"/>
  <c r="F2886" i="1" s="1"/>
  <c r="G2886" i="1" s="1"/>
  <c r="AC2886" i="1"/>
  <c r="Y2887" i="1"/>
  <c r="Z2887" i="1"/>
  <c r="AA2887" i="1"/>
  <c r="AB2887" i="1"/>
  <c r="F2887" i="1" s="1"/>
  <c r="G2887" i="1" s="1"/>
  <c r="AC2887" i="1"/>
  <c r="Y2888" i="1"/>
  <c r="Z2888" i="1"/>
  <c r="AA2888" i="1"/>
  <c r="AB2888" i="1"/>
  <c r="F2888" i="1" s="1"/>
  <c r="AC2888" i="1"/>
  <c r="V2887" i="1"/>
  <c r="V2888" i="1"/>
  <c r="L2887" i="1"/>
  <c r="L2888" i="1"/>
  <c r="O2783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46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118" i="1"/>
  <c r="AC119" i="1"/>
  <c r="AC521" i="1"/>
  <c r="AC131" i="1"/>
  <c r="AC51" i="1"/>
  <c r="AC134" i="1"/>
  <c r="AC135" i="1"/>
  <c r="AC136" i="1"/>
  <c r="AC137" i="1"/>
  <c r="AC138" i="1"/>
  <c r="AC139" i="1"/>
  <c r="AC140" i="1"/>
  <c r="AC141" i="1"/>
  <c r="AC142" i="1"/>
  <c r="AC143" i="1"/>
  <c r="AC144" i="1"/>
  <c r="AC52" i="1"/>
  <c r="AC53" i="1"/>
  <c r="AC54" i="1"/>
  <c r="AC55" i="1"/>
  <c r="AC56" i="1"/>
  <c r="AC57" i="1"/>
  <c r="AC58" i="1"/>
  <c r="AC425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116" i="1"/>
  <c r="AC117" i="1"/>
  <c r="AC120" i="1"/>
  <c r="AC121" i="1"/>
  <c r="AC122" i="1"/>
  <c r="AC123" i="1"/>
  <c r="AC124" i="1"/>
  <c r="AC125" i="1"/>
  <c r="AC126" i="1"/>
  <c r="AC127" i="1"/>
  <c r="AC145" i="1"/>
  <c r="AC317" i="1"/>
  <c r="AC318" i="1"/>
  <c r="AC319" i="1"/>
  <c r="AC320" i="1"/>
  <c r="AC321" i="1"/>
  <c r="AC506" i="1"/>
  <c r="AC507" i="1"/>
  <c r="AC73" i="1"/>
  <c r="AC323" i="1"/>
  <c r="AC324" i="1"/>
  <c r="AC325" i="1"/>
  <c r="AC326" i="1"/>
  <c r="AC327" i="1"/>
  <c r="AC514" i="1"/>
  <c r="AC515" i="1"/>
  <c r="AC128" i="1"/>
  <c r="AC129" i="1"/>
  <c r="AC130" i="1"/>
  <c r="AC322" i="1"/>
  <c r="AC49" i="1"/>
  <c r="AC132" i="1"/>
  <c r="AC133" i="1"/>
  <c r="AC662" i="1"/>
  <c r="AC113" i="1"/>
  <c r="AC114" i="1"/>
  <c r="AC115" i="1"/>
  <c r="AC163" i="1"/>
  <c r="AC164" i="1"/>
  <c r="AC495" i="1"/>
  <c r="AC496" i="1"/>
  <c r="AC497" i="1"/>
  <c r="AC498" i="1"/>
  <c r="AC499" i="1"/>
  <c r="AC500" i="1"/>
  <c r="AC501" i="1"/>
  <c r="AC502" i="1"/>
  <c r="AC503" i="1"/>
  <c r="AC504" i="1"/>
  <c r="AC505" i="1"/>
  <c r="AC161" i="1"/>
  <c r="AC162" i="1"/>
  <c r="AC328" i="1"/>
  <c r="AC329" i="1"/>
  <c r="AC330" i="1"/>
  <c r="AC331" i="1"/>
  <c r="AC332" i="1"/>
  <c r="AC333" i="1"/>
  <c r="AC481" i="1"/>
  <c r="AC516" i="1"/>
  <c r="AC517" i="1"/>
  <c r="AC518" i="1"/>
  <c r="AC519" i="1"/>
  <c r="AC520" i="1"/>
  <c r="AC794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801" i="1"/>
  <c r="AC802" i="1"/>
  <c r="AC803" i="1"/>
  <c r="AC804" i="1"/>
  <c r="AC805" i="1"/>
  <c r="AC806" i="1"/>
  <c r="AC807" i="1"/>
  <c r="AC808" i="1"/>
  <c r="AC809" i="1"/>
  <c r="AC795" i="1"/>
  <c r="AC796" i="1"/>
  <c r="AC797" i="1"/>
  <c r="AC798" i="1"/>
  <c r="AC799" i="1"/>
  <c r="AC800" i="1"/>
  <c r="AC811" i="1"/>
  <c r="AC812" i="1"/>
  <c r="AC810" i="1"/>
  <c r="AC831" i="1"/>
  <c r="AC83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58" i="1"/>
  <c r="AC829" i="1"/>
  <c r="AC830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33" i="1"/>
  <c r="AC860" i="1"/>
  <c r="AC859" i="1"/>
  <c r="AC861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200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99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3" i="1"/>
  <c r="AC1233" i="1"/>
  <c r="AC1234" i="1"/>
  <c r="AC1235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452" i="1"/>
  <c r="AC1453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4" i="1"/>
  <c r="AC1455" i="1"/>
  <c r="AC1456" i="1"/>
  <c r="AC1457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66" i="1"/>
  <c r="AC1467" i="1"/>
  <c r="AC1468" i="1"/>
  <c r="AC1469" i="1"/>
  <c r="AC1470" i="1"/>
  <c r="AC1471" i="1"/>
  <c r="AC1472" i="1"/>
  <c r="AC1464" i="1"/>
  <c r="AC1465" i="1"/>
  <c r="AC1473" i="1"/>
  <c r="AC1474" i="1"/>
  <c r="AC1475" i="1"/>
  <c r="AC1458" i="1"/>
  <c r="AC1459" i="1"/>
  <c r="AC1460" i="1"/>
  <c r="AC1461" i="1"/>
  <c r="AC1462" i="1"/>
  <c r="AC1463" i="1"/>
  <c r="AC1499" i="1"/>
  <c r="AC1500" i="1"/>
  <c r="AC165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9" i="1"/>
  <c r="AC1660" i="1"/>
  <c r="AC1661" i="1"/>
  <c r="AC1662" i="1"/>
  <c r="AC1663" i="1"/>
  <c r="AC1667" i="1"/>
  <c r="AC1668" i="1"/>
  <c r="AC1669" i="1"/>
  <c r="AC1670" i="1"/>
  <c r="AC1653" i="1"/>
  <c r="AC1654" i="1"/>
  <c r="AC1655" i="1"/>
  <c r="AC1656" i="1"/>
  <c r="AC1657" i="1"/>
  <c r="AC1671" i="1"/>
  <c r="AC1672" i="1"/>
  <c r="AC1658" i="1"/>
  <c r="AC1664" i="1"/>
  <c r="AC1665" i="1"/>
  <c r="AC1666" i="1"/>
  <c r="AC1651" i="1"/>
  <c r="AC1652" i="1"/>
  <c r="AC1761" i="1"/>
  <c r="AC1762" i="1"/>
  <c r="AC1763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9" i="1"/>
  <c r="AC1770" i="1"/>
  <c r="AC1764" i="1"/>
  <c r="AC1765" i="1"/>
  <c r="AC1766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93" i="1"/>
  <c r="AC1778" i="1"/>
  <c r="AC1776" i="1"/>
  <c r="AC1777" i="1"/>
  <c r="AC1804" i="1"/>
  <c r="AC1805" i="1"/>
  <c r="AC1806" i="1"/>
  <c r="AC1807" i="1"/>
  <c r="AC1803" i="1"/>
  <c r="AC1808" i="1"/>
  <c r="AC1809" i="1"/>
  <c r="AC1810" i="1"/>
  <c r="AC1811" i="1"/>
  <c r="AC1812" i="1"/>
  <c r="AC1813" i="1"/>
  <c r="AC1814" i="1"/>
  <c r="AC1815" i="1"/>
  <c r="AC1816" i="1"/>
  <c r="AC1794" i="1"/>
  <c r="AC1795" i="1"/>
  <c r="AC1796" i="1"/>
  <c r="AC1797" i="1"/>
  <c r="AC1798" i="1"/>
  <c r="AC1799" i="1"/>
  <c r="AC1800" i="1"/>
  <c r="AC1801" i="1"/>
  <c r="AC1802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7" i="1"/>
  <c r="AC1920" i="1"/>
  <c r="AC1923" i="1"/>
  <c r="AC1921" i="1"/>
  <c r="AC1922" i="1"/>
  <c r="AC2066" i="1"/>
  <c r="AC2067" i="1"/>
  <c r="AC2068" i="1"/>
  <c r="AC2069" i="1"/>
  <c r="AC2070" i="1"/>
  <c r="AC2071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103" i="1"/>
  <c r="AC2099" i="1"/>
  <c r="AC1932" i="1"/>
  <c r="AC1933" i="1"/>
  <c r="AC1934" i="1"/>
  <c r="AC1935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104" i="1"/>
  <c r="AC2105" i="1"/>
  <c r="AC2106" i="1"/>
  <c r="AC2107" i="1"/>
  <c r="AC2108" i="1"/>
  <c r="AC2109" i="1"/>
  <c r="AC2110" i="1"/>
  <c r="AC2111" i="1"/>
  <c r="AC1817" i="1"/>
  <c r="AC1819" i="1"/>
  <c r="AC1820" i="1"/>
  <c r="AC1931" i="1"/>
  <c r="AC2212" i="1"/>
  <c r="AC2213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11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29" i="1"/>
  <c r="AC2233" i="1"/>
  <c r="AC2236" i="1"/>
  <c r="AC2237" i="1"/>
  <c r="AC2238" i="1"/>
  <c r="AC2239" i="1"/>
  <c r="AC2241" i="1"/>
  <c r="AC2240" i="1"/>
  <c r="AC2230" i="1"/>
  <c r="AC2231" i="1"/>
  <c r="AC2232" i="1"/>
  <c r="AC74" i="1"/>
  <c r="AC75" i="1"/>
  <c r="AC76" i="1"/>
  <c r="AC79" i="1"/>
  <c r="AC80" i="1"/>
  <c r="AC81" i="1"/>
  <c r="AC82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1" i="1"/>
  <c r="AC112" i="1"/>
  <c r="AC1216" i="1"/>
  <c r="AC1217" i="1"/>
  <c r="AC1501" i="1"/>
  <c r="AC1502" i="1"/>
  <c r="AC1503" i="1"/>
  <c r="AC1504" i="1"/>
  <c r="AC1505" i="1"/>
  <c r="AC1779" i="1"/>
  <c r="AC1780" i="1"/>
  <c r="AC1916" i="1"/>
  <c r="AC1928" i="1"/>
  <c r="AC1930" i="1"/>
  <c r="AC2243" i="1"/>
  <c r="AC2244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08" i="1"/>
  <c r="AC426" i="1"/>
  <c r="AC427" i="1"/>
  <c r="AC428" i="1"/>
  <c r="AC509" i="1"/>
  <c r="AC510" i="1"/>
  <c r="AC511" i="1"/>
  <c r="AC512" i="1"/>
  <c r="AC513" i="1"/>
  <c r="AC791" i="1"/>
  <c r="AC792" i="1"/>
  <c r="AC793" i="1"/>
  <c r="AC1281" i="1"/>
  <c r="AC1282" i="1"/>
  <c r="AC1496" i="1"/>
  <c r="AC1497" i="1"/>
  <c r="AC1498" i="1"/>
  <c r="AC1506" i="1"/>
  <c r="AC1507" i="1"/>
  <c r="AC1508" i="1"/>
  <c r="AC1509" i="1"/>
  <c r="AC1510" i="1"/>
  <c r="AC1767" i="1"/>
  <c r="AC1768" i="1"/>
  <c r="AC1771" i="1"/>
  <c r="AC1772" i="1"/>
  <c r="AC1773" i="1"/>
  <c r="AC1774" i="1"/>
  <c r="AC1775" i="1"/>
  <c r="AC1924" i="1"/>
  <c r="AC1925" i="1"/>
  <c r="AC1926" i="1"/>
  <c r="AC1927" i="1"/>
  <c r="AC2100" i="1"/>
  <c r="AC2101" i="1"/>
  <c r="AC2102" i="1"/>
  <c r="AC2234" i="1"/>
  <c r="AC2235" i="1"/>
  <c r="AC2242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56" i="1"/>
  <c r="AC2357" i="1"/>
  <c r="AC2358" i="1"/>
  <c r="AC2359" i="1"/>
  <c r="AC2360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47" i="1"/>
  <c r="AC59" i="1"/>
  <c r="AC60" i="1"/>
  <c r="AC2209" i="1"/>
  <c r="AC2561" i="1"/>
  <c r="AC2558" i="1"/>
  <c r="AC2559" i="1"/>
  <c r="AC2560" i="1"/>
  <c r="AC2562" i="1"/>
  <c r="AC2567" i="1"/>
  <c r="AC2565" i="1"/>
  <c r="AC2566" i="1"/>
  <c r="AC2563" i="1"/>
  <c r="AC2564" i="1"/>
  <c r="AC1918" i="1"/>
  <c r="AC1919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16" i="1"/>
  <c r="AC2717" i="1"/>
  <c r="AC2714" i="1"/>
  <c r="AC2715" i="1"/>
  <c r="AC2708" i="1"/>
  <c r="AC2710" i="1"/>
  <c r="AC2711" i="1"/>
  <c r="AC2712" i="1"/>
  <c r="AC2720" i="1"/>
  <c r="AC2721" i="1"/>
  <c r="AC2722" i="1"/>
  <c r="AC2723" i="1"/>
  <c r="AC2724" i="1"/>
  <c r="AC2725" i="1"/>
  <c r="AC2726" i="1"/>
  <c r="AC2727" i="1"/>
  <c r="AC2718" i="1"/>
  <c r="AC2719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68" i="1"/>
  <c r="AC2769" i="1"/>
  <c r="AC2759" i="1"/>
  <c r="AC2760" i="1"/>
  <c r="AC2761" i="1"/>
  <c r="AC2762" i="1"/>
  <c r="AC2763" i="1"/>
  <c r="AC2764" i="1"/>
  <c r="AC2765" i="1"/>
  <c r="AC2766" i="1"/>
  <c r="AC2767" i="1"/>
  <c r="AC2770" i="1"/>
  <c r="AC2771" i="1"/>
  <c r="AC2772" i="1"/>
  <c r="AC2879" i="1"/>
  <c r="AC2868" i="1"/>
  <c r="AC2869" i="1"/>
  <c r="AC2870" i="1"/>
  <c r="AC2871" i="1"/>
  <c r="AC2872" i="1"/>
  <c r="AC2873" i="1"/>
  <c r="AC2874" i="1"/>
  <c r="AC2875" i="1"/>
  <c r="AC2876" i="1"/>
  <c r="AC2877" i="1"/>
  <c r="AC2878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84" i="1"/>
  <c r="AC2880" i="1"/>
  <c r="AC2881" i="1"/>
  <c r="AC2882" i="1"/>
  <c r="AC2883" i="1"/>
  <c r="AC2" i="1"/>
  <c r="L2886" i="1"/>
  <c r="L2885" i="1"/>
  <c r="V2885" i="1"/>
  <c r="V2886" i="1"/>
  <c r="Z1919" i="1"/>
  <c r="L1919" i="1"/>
  <c r="V1919" i="1"/>
  <c r="Y1919" i="1"/>
  <c r="AA1919" i="1"/>
  <c r="AB1919" i="1"/>
  <c r="F1919" i="1" s="1"/>
  <c r="G1919" i="1" s="1"/>
  <c r="L2693" i="1"/>
  <c r="V2693" i="1"/>
  <c r="Y2693" i="1"/>
  <c r="Z2693" i="1"/>
  <c r="AA2693" i="1"/>
  <c r="AB2693" i="1"/>
  <c r="F2693" i="1" s="1"/>
  <c r="G2693" i="1" s="1"/>
  <c r="L2704" i="1"/>
  <c r="V2704" i="1"/>
  <c r="Y2704" i="1"/>
  <c r="Z2704" i="1"/>
  <c r="AA2704" i="1"/>
  <c r="AB2704" i="1"/>
  <c r="F2704" i="1" s="1"/>
  <c r="G2704" i="1" s="1"/>
  <c r="Z2879" i="1"/>
  <c r="Y2884" i="1"/>
  <c r="Z2884" i="1"/>
  <c r="AA2884" i="1"/>
  <c r="Y2880" i="1"/>
  <c r="Z2880" i="1"/>
  <c r="AA2880" i="1"/>
  <c r="Y2881" i="1"/>
  <c r="Z2881" i="1"/>
  <c r="AA2881" i="1"/>
  <c r="Y2882" i="1"/>
  <c r="Z2882" i="1"/>
  <c r="AA2882" i="1"/>
  <c r="Y2883" i="1"/>
  <c r="Z2883" i="1"/>
  <c r="AA2883" i="1"/>
  <c r="AB2880" i="1"/>
  <c r="F2880" i="1" s="1"/>
  <c r="G2880" i="1" s="1"/>
  <c r="AB2881" i="1"/>
  <c r="F2881" i="1" s="1"/>
  <c r="G2881" i="1" s="1"/>
  <c r="AB2882" i="1"/>
  <c r="F2882" i="1" s="1"/>
  <c r="G2882" i="1" s="1"/>
  <c r="AB2883" i="1"/>
  <c r="F2883" i="1" s="1"/>
  <c r="V2880" i="1"/>
  <c r="V2881" i="1"/>
  <c r="V2882" i="1"/>
  <c r="V2883" i="1"/>
  <c r="L2880" i="1"/>
  <c r="L2881" i="1"/>
  <c r="L2882" i="1"/>
  <c r="L2883" i="1"/>
  <c r="AB2884" i="1"/>
  <c r="F2884" i="1" s="1"/>
  <c r="E4543" i="25" s="1"/>
  <c r="V2884" i="1"/>
  <c r="L2884" i="1"/>
  <c r="AB2879" i="1"/>
  <c r="F2879" i="1" s="1"/>
  <c r="G2879" i="1" s="1"/>
  <c r="V2879" i="1"/>
  <c r="L2879" i="1"/>
  <c r="Y2868" i="1"/>
  <c r="Z2868" i="1"/>
  <c r="AA2868" i="1"/>
  <c r="AB2868" i="1"/>
  <c r="F2868" i="1" s="1"/>
  <c r="Y2869" i="1"/>
  <c r="Z2869" i="1"/>
  <c r="AA2869" i="1"/>
  <c r="AB2869" i="1"/>
  <c r="F2869" i="1" s="1"/>
  <c r="Y2870" i="1"/>
  <c r="Z2870" i="1"/>
  <c r="AA2870" i="1"/>
  <c r="AB2870" i="1"/>
  <c r="F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G2872" i="1" s="1"/>
  <c r="Y2873" i="1"/>
  <c r="Z2873" i="1"/>
  <c r="AA2873" i="1"/>
  <c r="AB2873" i="1"/>
  <c r="F2873" i="1" s="1"/>
  <c r="Y2874" i="1"/>
  <c r="Z2874" i="1"/>
  <c r="AA2874" i="1"/>
  <c r="AB2874" i="1"/>
  <c r="F2874" i="1" s="1"/>
  <c r="G2874" i="1" s="1"/>
  <c r="Y2875" i="1"/>
  <c r="Z2875" i="1"/>
  <c r="AA2875" i="1"/>
  <c r="AB2875" i="1"/>
  <c r="F2875" i="1" s="1"/>
  <c r="Y2876" i="1"/>
  <c r="Z2876" i="1"/>
  <c r="AA2876" i="1"/>
  <c r="AB2876" i="1"/>
  <c r="F2876" i="1" s="1"/>
  <c r="G2876" i="1" s="1"/>
  <c r="Y2877" i="1"/>
  <c r="Z2877" i="1"/>
  <c r="AA2877" i="1"/>
  <c r="AB2877" i="1"/>
  <c r="F2877" i="1" s="1"/>
  <c r="Y2878" i="1"/>
  <c r="Z2878" i="1"/>
  <c r="AA2878" i="1"/>
  <c r="AB2878" i="1"/>
  <c r="F2878" i="1" s="1"/>
  <c r="G2878" i="1" s="1"/>
  <c r="Y2773" i="1"/>
  <c r="Z2773" i="1"/>
  <c r="AA2773" i="1"/>
  <c r="AB2773" i="1"/>
  <c r="F2773" i="1" s="1"/>
  <c r="G2773" i="1" s="1"/>
  <c r="Y2774" i="1"/>
  <c r="Z2774" i="1"/>
  <c r="AA2774" i="1"/>
  <c r="AB2774" i="1"/>
  <c r="F2774" i="1" s="1"/>
  <c r="Y2775" i="1"/>
  <c r="Z2775" i="1"/>
  <c r="AA2775" i="1"/>
  <c r="AB2775" i="1"/>
  <c r="F2775" i="1" s="1"/>
  <c r="Y2776" i="1"/>
  <c r="Z2776" i="1"/>
  <c r="AA2776" i="1"/>
  <c r="AB2776" i="1"/>
  <c r="F2776" i="1" s="1"/>
  <c r="Y2777" i="1"/>
  <c r="Z2777" i="1"/>
  <c r="AA2777" i="1"/>
  <c r="AB2777" i="1"/>
  <c r="F2777" i="1" s="1"/>
  <c r="G2777" i="1" s="1"/>
  <c r="Y2778" i="1"/>
  <c r="Z2778" i="1"/>
  <c r="AA2778" i="1"/>
  <c r="AB2778" i="1"/>
  <c r="F2778" i="1" s="1"/>
  <c r="G2778" i="1" s="1"/>
  <c r="Y2779" i="1"/>
  <c r="Z2779" i="1"/>
  <c r="AA2779" i="1"/>
  <c r="AB2779" i="1"/>
  <c r="F2779" i="1" s="1"/>
  <c r="Y2780" i="1"/>
  <c r="Z2780" i="1"/>
  <c r="AA2780" i="1"/>
  <c r="AB2780" i="1"/>
  <c r="F2780" i="1" s="1"/>
  <c r="Y2781" i="1"/>
  <c r="Z2781" i="1"/>
  <c r="AA2781" i="1"/>
  <c r="AB2781" i="1"/>
  <c r="F2781" i="1" s="1"/>
  <c r="Y2782" i="1"/>
  <c r="Z2782" i="1"/>
  <c r="AA2782" i="1"/>
  <c r="AB2782" i="1"/>
  <c r="F2782" i="1" s="1"/>
  <c r="G2782" i="1" s="1"/>
  <c r="Y2783" i="1"/>
  <c r="Z2783" i="1"/>
  <c r="AA2783" i="1"/>
  <c r="AB2783" i="1"/>
  <c r="F2783" i="1" s="1"/>
  <c r="Y2784" i="1"/>
  <c r="Z2784" i="1"/>
  <c r="AA2784" i="1"/>
  <c r="AB2784" i="1"/>
  <c r="F2784" i="1" s="1"/>
  <c r="G2784" i="1" s="1"/>
  <c r="Y2785" i="1"/>
  <c r="Z2785" i="1"/>
  <c r="AA2785" i="1"/>
  <c r="AB2785" i="1"/>
  <c r="F2785" i="1" s="1"/>
  <c r="G2785" i="1" s="1"/>
  <c r="Y2786" i="1"/>
  <c r="Z2786" i="1"/>
  <c r="AA2786" i="1"/>
  <c r="AB2786" i="1"/>
  <c r="F2786" i="1" s="1"/>
  <c r="Y2787" i="1"/>
  <c r="Z2787" i="1"/>
  <c r="AA2787" i="1"/>
  <c r="AB2787" i="1"/>
  <c r="F2787" i="1" s="1"/>
  <c r="G2787" i="1" s="1"/>
  <c r="Y2788" i="1"/>
  <c r="Z2788" i="1"/>
  <c r="AA2788" i="1"/>
  <c r="AB2788" i="1"/>
  <c r="F2788" i="1" s="1"/>
  <c r="Y2789" i="1"/>
  <c r="Z2789" i="1"/>
  <c r="AA2789" i="1"/>
  <c r="AB2789" i="1"/>
  <c r="F2789" i="1" s="1"/>
  <c r="G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Y2792" i="1"/>
  <c r="Z2792" i="1"/>
  <c r="AA2792" i="1"/>
  <c r="AB2792" i="1"/>
  <c r="F2792" i="1" s="1"/>
  <c r="Y2793" i="1"/>
  <c r="Z2793" i="1"/>
  <c r="AA2793" i="1"/>
  <c r="AB2793" i="1"/>
  <c r="F2793" i="1" s="1"/>
  <c r="G2793" i="1" s="1"/>
  <c r="Y2794" i="1"/>
  <c r="Z2794" i="1"/>
  <c r="AA2794" i="1"/>
  <c r="AB2794" i="1"/>
  <c r="F2794" i="1" s="1"/>
  <c r="Y2795" i="1"/>
  <c r="Z2795" i="1"/>
  <c r="AA2795" i="1"/>
  <c r="AB2795" i="1"/>
  <c r="F2795" i="1" s="1"/>
  <c r="Y2796" i="1"/>
  <c r="Z2796" i="1"/>
  <c r="AA2796" i="1"/>
  <c r="AB2796" i="1"/>
  <c r="F2796" i="1" s="1"/>
  <c r="Y2797" i="1"/>
  <c r="Z2797" i="1"/>
  <c r="AA2797" i="1"/>
  <c r="AB2797" i="1"/>
  <c r="F2797" i="1" s="1"/>
  <c r="Y2798" i="1"/>
  <c r="Z2798" i="1"/>
  <c r="AA2798" i="1"/>
  <c r="AB2798" i="1"/>
  <c r="F2798" i="1" s="1"/>
  <c r="G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G2812" i="1" s="1"/>
  <c r="Y2813" i="1"/>
  <c r="Z2813" i="1"/>
  <c r="AA2813" i="1"/>
  <c r="AB2813" i="1"/>
  <c r="F2813" i="1" s="1"/>
  <c r="G2813" i="1" s="1"/>
  <c r="Y2814" i="1"/>
  <c r="Z2814" i="1"/>
  <c r="AA2814" i="1"/>
  <c r="AB2814" i="1"/>
  <c r="F2814" i="1" s="1"/>
  <c r="G2814" i="1" s="1"/>
  <c r="Y2815" i="1"/>
  <c r="Z2815" i="1"/>
  <c r="AA2815" i="1"/>
  <c r="AB2815" i="1"/>
  <c r="F2815" i="1" s="1"/>
  <c r="Y2816" i="1"/>
  <c r="Z2816" i="1"/>
  <c r="AA2816" i="1"/>
  <c r="AB2816" i="1"/>
  <c r="F2816" i="1" s="1"/>
  <c r="Y2817" i="1"/>
  <c r="Z2817" i="1"/>
  <c r="AA2817" i="1"/>
  <c r="AB2817" i="1"/>
  <c r="F2817" i="1" s="1"/>
  <c r="G2817" i="1" s="1"/>
  <c r="Y2818" i="1"/>
  <c r="Z2818" i="1"/>
  <c r="AA2818" i="1"/>
  <c r="AB2818" i="1"/>
  <c r="F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Y2821" i="1"/>
  <c r="Z2821" i="1"/>
  <c r="AA2821" i="1"/>
  <c r="AB2821" i="1"/>
  <c r="F2821" i="1" s="1"/>
  <c r="G2821" i="1" s="1"/>
  <c r="Y2822" i="1"/>
  <c r="Z2822" i="1"/>
  <c r="AA2822" i="1"/>
  <c r="AB2822" i="1"/>
  <c r="F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G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G2829" i="1" s="1"/>
  <c r="Y2830" i="1"/>
  <c r="Z2830" i="1"/>
  <c r="AA2830" i="1"/>
  <c r="AB2830" i="1"/>
  <c r="F2830" i="1" s="1"/>
  <c r="Y2831" i="1"/>
  <c r="Z2831" i="1"/>
  <c r="AA2831" i="1"/>
  <c r="AB2831" i="1"/>
  <c r="F2831" i="1" s="1"/>
  <c r="G2831" i="1" s="1"/>
  <c r="Y2832" i="1"/>
  <c r="Z2832" i="1"/>
  <c r="AA2832" i="1"/>
  <c r="AB2832" i="1"/>
  <c r="F2832" i="1" s="1"/>
  <c r="Y2833" i="1"/>
  <c r="Z2833" i="1"/>
  <c r="AA2833" i="1"/>
  <c r="AB2833" i="1"/>
  <c r="F2833" i="1" s="1"/>
  <c r="Y2834" i="1"/>
  <c r="Z2834" i="1"/>
  <c r="AA2834" i="1"/>
  <c r="AB2834" i="1"/>
  <c r="F2834" i="1" s="1"/>
  <c r="Y2835" i="1"/>
  <c r="Z2835" i="1"/>
  <c r="AA2835" i="1"/>
  <c r="AB2835" i="1"/>
  <c r="F2835" i="1" s="1"/>
  <c r="G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G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Y2848" i="1"/>
  <c r="Z2848" i="1"/>
  <c r="AA2848" i="1"/>
  <c r="AB2848" i="1"/>
  <c r="F2848" i="1" s="1"/>
  <c r="G2848" i="1" s="1"/>
  <c r="Y2849" i="1"/>
  <c r="Z2849" i="1"/>
  <c r="AA2849" i="1"/>
  <c r="AB2849" i="1"/>
  <c r="F2849" i="1" s="1"/>
  <c r="G2849" i="1" s="1"/>
  <c r="Y2850" i="1"/>
  <c r="Z2850" i="1"/>
  <c r="AA2850" i="1"/>
  <c r="AB2850" i="1"/>
  <c r="F2850" i="1" s="1"/>
  <c r="Y2851" i="1"/>
  <c r="Z2851" i="1"/>
  <c r="AA2851" i="1"/>
  <c r="AB2851" i="1"/>
  <c r="F2851" i="1" s="1"/>
  <c r="Y2852" i="1"/>
  <c r="Z2852" i="1"/>
  <c r="AA2852" i="1"/>
  <c r="AB2852" i="1"/>
  <c r="F2852" i="1" s="1"/>
  <c r="G2852" i="1" s="1"/>
  <c r="Y2853" i="1"/>
  <c r="Z2853" i="1"/>
  <c r="AA2853" i="1"/>
  <c r="AB2853" i="1"/>
  <c r="F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G2857" i="1" s="1"/>
  <c r="Y2858" i="1"/>
  <c r="Z2858" i="1"/>
  <c r="AA2858" i="1"/>
  <c r="AB2858" i="1"/>
  <c r="F2858" i="1" s="1"/>
  <c r="G2858" i="1" s="1"/>
  <c r="Y2859" i="1"/>
  <c r="Z2859" i="1"/>
  <c r="AA2859" i="1"/>
  <c r="AB2859" i="1"/>
  <c r="F2859" i="1" s="1"/>
  <c r="G2859" i="1" s="1"/>
  <c r="Y2860" i="1"/>
  <c r="Z2860" i="1"/>
  <c r="AA2860" i="1"/>
  <c r="AB2860" i="1"/>
  <c r="F2860" i="1" s="1"/>
  <c r="Y2861" i="1"/>
  <c r="Z2861" i="1"/>
  <c r="AA2861" i="1"/>
  <c r="AB2861" i="1"/>
  <c r="F2861" i="1" s="1"/>
  <c r="Y2862" i="1"/>
  <c r="Z2862" i="1"/>
  <c r="AA2862" i="1"/>
  <c r="AB2862" i="1"/>
  <c r="F2862" i="1" s="1"/>
  <c r="Y2863" i="1"/>
  <c r="Z2863" i="1"/>
  <c r="AA2863" i="1"/>
  <c r="AB2863" i="1"/>
  <c r="F2863" i="1" s="1"/>
  <c r="Y2864" i="1"/>
  <c r="Z2864" i="1"/>
  <c r="AA2864" i="1"/>
  <c r="AB2864" i="1"/>
  <c r="F2864" i="1" s="1"/>
  <c r="Y2865" i="1"/>
  <c r="Z2865" i="1"/>
  <c r="AA2865" i="1"/>
  <c r="AB2865" i="1"/>
  <c r="F2865" i="1" s="1"/>
  <c r="Y2866" i="1"/>
  <c r="Z2866" i="1"/>
  <c r="AA2866" i="1"/>
  <c r="AB2866" i="1"/>
  <c r="F2866" i="1" s="1"/>
  <c r="G2866" i="1" s="1"/>
  <c r="Y2867" i="1"/>
  <c r="Z2867" i="1"/>
  <c r="AA2867" i="1"/>
  <c r="AB2867" i="1"/>
  <c r="F2867" i="1" s="1"/>
  <c r="G2867" i="1" s="1"/>
  <c r="V2868" i="1"/>
  <c r="V2869" i="1"/>
  <c r="V2870" i="1"/>
  <c r="V2871" i="1"/>
  <c r="V2872" i="1"/>
  <c r="V2873" i="1"/>
  <c r="V2874" i="1"/>
  <c r="V2875" i="1"/>
  <c r="V2876" i="1"/>
  <c r="V2877" i="1"/>
  <c r="V2878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L2868" i="1"/>
  <c r="L2869" i="1"/>
  <c r="L2870" i="1"/>
  <c r="L2871" i="1"/>
  <c r="L2872" i="1"/>
  <c r="L2873" i="1"/>
  <c r="J3400" i="25" s="1"/>
  <c r="L2874" i="1"/>
  <c r="L2875" i="1"/>
  <c r="L2876" i="1"/>
  <c r="L2877" i="1"/>
  <c r="J3404" i="25" s="1"/>
  <c r="L2878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Y2757" i="1"/>
  <c r="Z2757" i="1"/>
  <c r="AA2757" i="1"/>
  <c r="Y2758" i="1"/>
  <c r="Z2758" i="1"/>
  <c r="AA2758" i="1"/>
  <c r="Y2768" i="1"/>
  <c r="Z2768" i="1"/>
  <c r="AA2768" i="1"/>
  <c r="Y2769" i="1"/>
  <c r="Z2769" i="1"/>
  <c r="AA2769" i="1"/>
  <c r="Y2759" i="1"/>
  <c r="Z2759" i="1"/>
  <c r="AA2759" i="1"/>
  <c r="Y2760" i="1"/>
  <c r="Z2760" i="1"/>
  <c r="AA2760" i="1"/>
  <c r="Y2761" i="1"/>
  <c r="Z2761" i="1"/>
  <c r="AA2761" i="1"/>
  <c r="Y2762" i="1"/>
  <c r="Z2762" i="1"/>
  <c r="AA2762" i="1"/>
  <c r="Y2763" i="1"/>
  <c r="Z2763" i="1"/>
  <c r="AA2763" i="1"/>
  <c r="Y2764" i="1"/>
  <c r="Z2764" i="1"/>
  <c r="AA2764" i="1"/>
  <c r="Y2765" i="1"/>
  <c r="Z2765" i="1"/>
  <c r="AA2765" i="1"/>
  <c r="Y2766" i="1"/>
  <c r="Z2766" i="1"/>
  <c r="AA2766" i="1"/>
  <c r="Y2767" i="1"/>
  <c r="Z2767" i="1"/>
  <c r="AA2767" i="1"/>
  <c r="Y2770" i="1"/>
  <c r="Z2770" i="1"/>
  <c r="AA2770" i="1"/>
  <c r="Y2771" i="1"/>
  <c r="Z2771" i="1"/>
  <c r="AA2771" i="1"/>
  <c r="Y2772" i="1"/>
  <c r="Z2772" i="1"/>
  <c r="AA2772" i="1"/>
  <c r="AB2770" i="1"/>
  <c r="F2770" i="1" s="1"/>
  <c r="G2770" i="1" s="1"/>
  <c r="AB2771" i="1"/>
  <c r="F2771" i="1" s="1"/>
  <c r="G2771" i="1" s="1"/>
  <c r="AB2772" i="1"/>
  <c r="F2772" i="1" s="1"/>
  <c r="V2770" i="1"/>
  <c r="V2771" i="1"/>
  <c r="V2772" i="1"/>
  <c r="L2770" i="1"/>
  <c r="L2771" i="1"/>
  <c r="L2772" i="1"/>
  <c r="AB2759" i="1"/>
  <c r="F2759" i="1" s="1"/>
  <c r="G2759" i="1" s="1"/>
  <c r="AB2760" i="1"/>
  <c r="F2760" i="1" s="1"/>
  <c r="G2760" i="1" s="1"/>
  <c r="AB2761" i="1"/>
  <c r="F2761" i="1" s="1"/>
  <c r="AB2762" i="1"/>
  <c r="F2762" i="1" s="1"/>
  <c r="AB2763" i="1"/>
  <c r="F2763" i="1" s="1"/>
  <c r="AB2764" i="1"/>
  <c r="F2764" i="1" s="1"/>
  <c r="G2764" i="1" s="1"/>
  <c r="AB2765" i="1"/>
  <c r="F2765" i="1" s="1"/>
  <c r="AB2766" i="1"/>
  <c r="F2766" i="1" s="1"/>
  <c r="AB2767" i="1"/>
  <c r="F2767" i="1" s="1"/>
  <c r="V2759" i="1"/>
  <c r="V2760" i="1"/>
  <c r="V2761" i="1"/>
  <c r="V2762" i="1"/>
  <c r="V2763" i="1"/>
  <c r="V2764" i="1"/>
  <c r="V2765" i="1"/>
  <c r="V2766" i="1"/>
  <c r="V2767" i="1"/>
  <c r="L2759" i="1"/>
  <c r="J3169" i="25" s="1"/>
  <c r="L2760" i="1"/>
  <c r="L2761" i="1"/>
  <c r="L2762" i="1"/>
  <c r="L2763" i="1"/>
  <c r="J3173" i="25" s="1"/>
  <c r="L2764" i="1"/>
  <c r="L2765" i="1"/>
  <c r="L2766" i="1"/>
  <c r="L2767" i="1"/>
  <c r="AB2768" i="1"/>
  <c r="F2768" i="1" s="1"/>
  <c r="AB2769" i="1"/>
  <c r="F2769" i="1" s="1"/>
  <c r="V2768" i="1"/>
  <c r="V2769" i="1"/>
  <c r="L2768" i="1"/>
  <c r="L2769" i="1"/>
  <c r="L38" i="1"/>
  <c r="V38" i="1"/>
  <c r="Y38" i="1"/>
  <c r="Z38" i="1"/>
  <c r="AA38" i="1"/>
  <c r="AB38" i="1"/>
  <c r="F38" i="1" s="1"/>
  <c r="G38" i="1" s="1"/>
  <c r="L79" i="1"/>
  <c r="V79" i="1"/>
  <c r="Y79" i="1"/>
  <c r="Z79" i="1"/>
  <c r="AA79" i="1"/>
  <c r="AB79" i="1"/>
  <c r="F79" i="1" s="1"/>
  <c r="G79" i="1" s="1"/>
  <c r="L2758" i="1"/>
  <c r="L2757" i="1"/>
  <c r="J3055" i="25" s="1"/>
  <c r="AB2757" i="1"/>
  <c r="F2757" i="1" s="1"/>
  <c r="G2757" i="1" s="1"/>
  <c r="AB2758" i="1"/>
  <c r="F2758" i="1" s="1"/>
  <c r="G2758" i="1" s="1"/>
  <c r="V2757" i="1"/>
  <c r="V2758" i="1"/>
  <c r="L2341" i="1"/>
  <c r="Y2728" i="1"/>
  <c r="Z2728" i="1"/>
  <c r="AA2728" i="1"/>
  <c r="AB2728" i="1"/>
  <c r="F2728" i="1" s="1"/>
  <c r="Y2729" i="1"/>
  <c r="Z2729" i="1"/>
  <c r="AA2729" i="1"/>
  <c r="AB2729" i="1"/>
  <c r="F2729" i="1" s="1"/>
  <c r="Y2730" i="1"/>
  <c r="Z2730" i="1"/>
  <c r="AA2730" i="1"/>
  <c r="AB2730" i="1"/>
  <c r="F2730" i="1" s="1"/>
  <c r="G2730" i="1" s="1"/>
  <c r="Y2731" i="1"/>
  <c r="Z2731" i="1"/>
  <c r="AA2731" i="1"/>
  <c r="AB2731" i="1"/>
  <c r="F2731" i="1" s="1"/>
  <c r="Y2732" i="1"/>
  <c r="Z2732" i="1"/>
  <c r="AA2732" i="1"/>
  <c r="AB2732" i="1"/>
  <c r="F2732" i="1" s="1"/>
  <c r="Y2733" i="1"/>
  <c r="Z2733" i="1"/>
  <c r="AA2733" i="1"/>
  <c r="AB2733" i="1"/>
  <c r="F2733" i="1" s="1"/>
  <c r="G2733" i="1" s="1"/>
  <c r="Y2734" i="1"/>
  <c r="Z2734" i="1"/>
  <c r="AA2734" i="1"/>
  <c r="AB2734" i="1"/>
  <c r="F2734" i="1" s="1"/>
  <c r="G2734" i="1" s="1"/>
  <c r="Y2735" i="1"/>
  <c r="Z2735" i="1"/>
  <c r="AA2735" i="1"/>
  <c r="AB2735" i="1"/>
  <c r="F2735" i="1" s="1"/>
  <c r="Y2736" i="1"/>
  <c r="Z2736" i="1"/>
  <c r="AA2736" i="1"/>
  <c r="AB2736" i="1"/>
  <c r="F2736" i="1" s="1"/>
  <c r="Y2737" i="1"/>
  <c r="Z2737" i="1"/>
  <c r="AA2737" i="1"/>
  <c r="AB2737" i="1"/>
  <c r="F2737" i="1" s="1"/>
  <c r="Y2738" i="1"/>
  <c r="Z2738" i="1"/>
  <c r="AA2738" i="1"/>
  <c r="AB2738" i="1"/>
  <c r="F2738" i="1" s="1"/>
  <c r="G2738" i="1" s="1"/>
  <c r="Y2739" i="1"/>
  <c r="Z2739" i="1"/>
  <c r="AA2739" i="1"/>
  <c r="AB2739" i="1"/>
  <c r="F2739" i="1" s="1"/>
  <c r="Y2740" i="1"/>
  <c r="Z2740" i="1"/>
  <c r="AA2740" i="1"/>
  <c r="AB2740" i="1"/>
  <c r="F2740" i="1" s="1"/>
  <c r="Y2741" i="1"/>
  <c r="Z2741" i="1"/>
  <c r="AA2741" i="1"/>
  <c r="AB2741" i="1"/>
  <c r="F2741" i="1" s="1"/>
  <c r="G2741" i="1" s="1"/>
  <c r="Y2742" i="1"/>
  <c r="Z2742" i="1"/>
  <c r="AA2742" i="1"/>
  <c r="AB2742" i="1"/>
  <c r="F2742" i="1" s="1"/>
  <c r="Y2743" i="1"/>
  <c r="Z2743" i="1"/>
  <c r="AA2743" i="1"/>
  <c r="AB2743" i="1"/>
  <c r="F2743" i="1" s="1"/>
  <c r="Y2744" i="1"/>
  <c r="Z2744" i="1"/>
  <c r="AA2744" i="1"/>
  <c r="AB2744" i="1"/>
  <c r="F2744" i="1" s="1"/>
  <c r="Y2745" i="1"/>
  <c r="Z2745" i="1"/>
  <c r="AA2745" i="1"/>
  <c r="AB2745" i="1"/>
  <c r="F2745" i="1" s="1"/>
  <c r="Y2746" i="1"/>
  <c r="Z2746" i="1"/>
  <c r="AA2746" i="1"/>
  <c r="AB2746" i="1"/>
  <c r="F2746" i="1" s="1"/>
  <c r="Y2747" i="1"/>
  <c r="Z2747" i="1"/>
  <c r="AA2747" i="1"/>
  <c r="AB2747" i="1"/>
  <c r="F2747" i="1" s="1"/>
  <c r="Y2748" i="1"/>
  <c r="Z2748" i="1"/>
  <c r="AA2748" i="1"/>
  <c r="AB2748" i="1"/>
  <c r="F2748" i="1" s="1"/>
  <c r="Y2749" i="1"/>
  <c r="Z2749" i="1"/>
  <c r="AA2749" i="1"/>
  <c r="AB2749" i="1"/>
  <c r="F2749" i="1" s="1"/>
  <c r="Y2750" i="1"/>
  <c r="Z2750" i="1"/>
  <c r="AA2750" i="1"/>
  <c r="AB2750" i="1"/>
  <c r="F2750" i="1" s="1"/>
  <c r="Y2751" i="1"/>
  <c r="Z2751" i="1"/>
  <c r="AA2751" i="1"/>
  <c r="AB2751" i="1"/>
  <c r="F2751" i="1" s="1"/>
  <c r="Y2752" i="1"/>
  <c r="Z2752" i="1"/>
  <c r="AA2752" i="1"/>
  <c r="AB2752" i="1"/>
  <c r="F2752" i="1" s="1"/>
  <c r="Y2753" i="1"/>
  <c r="Z2753" i="1"/>
  <c r="AA2753" i="1"/>
  <c r="AB2753" i="1"/>
  <c r="F2753" i="1" s="1"/>
  <c r="Y2754" i="1"/>
  <c r="Z2754" i="1"/>
  <c r="AA2754" i="1"/>
  <c r="AB2754" i="1"/>
  <c r="F2754" i="1" s="1"/>
  <c r="G2754" i="1" s="1"/>
  <c r="Y2755" i="1"/>
  <c r="Z2755" i="1"/>
  <c r="AA2755" i="1"/>
  <c r="AB2755" i="1"/>
  <c r="F2755" i="1" s="1"/>
  <c r="G2755" i="1" s="1"/>
  <c r="Y2756" i="1"/>
  <c r="Z2756" i="1"/>
  <c r="AA2756" i="1"/>
  <c r="AB2756" i="1"/>
  <c r="F2756" i="1" s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J3387" i="25" s="1"/>
  <c r="L2750" i="1"/>
  <c r="L2751" i="1"/>
  <c r="L2752" i="1"/>
  <c r="J3390" i="25" s="1"/>
  <c r="L2753" i="1"/>
  <c r="J3391" i="25" s="1"/>
  <c r="L2754" i="1"/>
  <c r="L2755" i="1"/>
  <c r="L2756" i="1"/>
  <c r="Y2718" i="1"/>
  <c r="Z2718" i="1"/>
  <c r="AA2718" i="1"/>
  <c r="Y2719" i="1"/>
  <c r="Z2719" i="1"/>
  <c r="AA2719" i="1"/>
  <c r="AB2718" i="1"/>
  <c r="F2718" i="1" s="1"/>
  <c r="AB2719" i="1"/>
  <c r="F2719" i="1" s="1"/>
  <c r="V2718" i="1"/>
  <c r="V2719" i="1"/>
  <c r="L2718" i="1"/>
  <c r="L2719" i="1"/>
  <c r="L2627" i="1"/>
  <c r="V2627" i="1"/>
  <c r="Y2627" i="1"/>
  <c r="Z2627" i="1"/>
  <c r="AA2627" i="1"/>
  <c r="AB2627" i="1"/>
  <c r="F2627" i="1" s="1"/>
  <c r="G2627" i="1" s="1"/>
  <c r="L3" i="1"/>
  <c r="L4" i="1"/>
  <c r="L50" i="1"/>
  <c r="J3213" i="25" s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46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522" i="1"/>
  <c r="L523" i="1"/>
  <c r="J3149" i="25" s="1"/>
  <c r="L524" i="1"/>
  <c r="J3785" i="25" s="1"/>
  <c r="K3785" i="25" s="1"/>
  <c r="L525" i="1"/>
  <c r="L526" i="1"/>
  <c r="L527" i="1"/>
  <c r="L528" i="1"/>
  <c r="J3786" i="25" s="1"/>
  <c r="L529" i="1"/>
  <c r="L530" i="1"/>
  <c r="L531" i="1"/>
  <c r="L532" i="1"/>
  <c r="L533" i="1"/>
  <c r="L534" i="1"/>
  <c r="L535" i="1"/>
  <c r="L536" i="1"/>
  <c r="L537" i="1"/>
  <c r="J3787" i="25" s="1"/>
  <c r="L538" i="1"/>
  <c r="L539" i="1"/>
  <c r="L540" i="1"/>
  <c r="J3788" i="25" s="1"/>
  <c r="L541" i="1"/>
  <c r="L542" i="1"/>
  <c r="L543" i="1"/>
  <c r="L544" i="1"/>
  <c r="L545" i="1"/>
  <c r="L546" i="1"/>
  <c r="L547" i="1"/>
  <c r="L548" i="1"/>
  <c r="J3789" i="25" s="1"/>
  <c r="L549" i="1"/>
  <c r="L550" i="1"/>
  <c r="L551" i="1"/>
  <c r="L552" i="1"/>
  <c r="L553" i="1"/>
  <c r="J3791" i="25" s="1"/>
  <c r="L554" i="1"/>
  <c r="L555" i="1"/>
  <c r="L556" i="1"/>
  <c r="J3792" i="25" s="1"/>
  <c r="L557" i="1"/>
  <c r="L558" i="1"/>
  <c r="L559" i="1"/>
  <c r="J3764" i="25" s="1"/>
  <c r="L560" i="1"/>
  <c r="L561" i="1"/>
  <c r="L562" i="1"/>
  <c r="J3793" i="25" s="1"/>
  <c r="L563" i="1"/>
  <c r="J3794" i="25" s="1"/>
  <c r="L564" i="1"/>
  <c r="L565" i="1"/>
  <c r="J3795" i="25" s="1"/>
  <c r="L566" i="1"/>
  <c r="L567" i="1"/>
  <c r="L568" i="1"/>
  <c r="J3765" i="25" s="1"/>
  <c r="L569" i="1"/>
  <c r="L570" i="1"/>
  <c r="L571" i="1"/>
  <c r="J3796" i="25" s="1"/>
  <c r="L572" i="1"/>
  <c r="L573" i="1"/>
  <c r="L574" i="1"/>
  <c r="J3797" i="25" s="1"/>
  <c r="L575" i="1"/>
  <c r="L576" i="1"/>
  <c r="L577" i="1"/>
  <c r="L578" i="1"/>
  <c r="L579" i="1"/>
  <c r="L580" i="1"/>
  <c r="J3798" i="25" s="1"/>
  <c r="L581" i="1"/>
  <c r="J3766" i="25" s="1"/>
  <c r="L582" i="1"/>
  <c r="L583" i="1"/>
  <c r="L584" i="1"/>
  <c r="L585" i="1"/>
  <c r="J3767" i="25" s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J3768" i="25" s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J3799" i="25" s="1"/>
  <c r="L644" i="1"/>
  <c r="J3800" i="25" s="1"/>
  <c r="L645" i="1"/>
  <c r="L646" i="1"/>
  <c r="L647" i="1"/>
  <c r="J3801" i="25" s="1"/>
  <c r="L648" i="1"/>
  <c r="J3159" i="25" s="1"/>
  <c r="L649" i="1"/>
  <c r="L650" i="1"/>
  <c r="L651" i="1"/>
  <c r="L652" i="1"/>
  <c r="J3802" i="25" s="1"/>
  <c r="L653" i="1"/>
  <c r="L654" i="1"/>
  <c r="J3803" i="25" s="1"/>
  <c r="L655" i="1"/>
  <c r="L656" i="1"/>
  <c r="L657" i="1"/>
  <c r="J3769" i="25" s="1"/>
  <c r="L658" i="1"/>
  <c r="L659" i="1"/>
  <c r="L660" i="1"/>
  <c r="L661" i="1"/>
  <c r="L118" i="1"/>
  <c r="L119" i="1"/>
  <c r="L521" i="1"/>
  <c r="L131" i="1"/>
  <c r="L51" i="1"/>
  <c r="L134" i="1"/>
  <c r="L135" i="1"/>
  <c r="J3217" i="25" s="1"/>
  <c r="L136" i="1"/>
  <c r="L137" i="1"/>
  <c r="L138" i="1"/>
  <c r="L139" i="1"/>
  <c r="L140" i="1"/>
  <c r="L141" i="1"/>
  <c r="L142" i="1"/>
  <c r="L143" i="1"/>
  <c r="L144" i="1"/>
  <c r="L52" i="1"/>
  <c r="L53" i="1"/>
  <c r="L54" i="1"/>
  <c r="L55" i="1"/>
  <c r="L56" i="1"/>
  <c r="L57" i="1"/>
  <c r="J3230" i="25" s="1"/>
  <c r="L58" i="1"/>
  <c r="L425" i="1"/>
  <c r="L482" i="1"/>
  <c r="L483" i="1"/>
  <c r="L484" i="1"/>
  <c r="L485" i="1"/>
  <c r="L486" i="1"/>
  <c r="J3237" i="25" s="1"/>
  <c r="L487" i="1"/>
  <c r="L488" i="1"/>
  <c r="L489" i="1"/>
  <c r="L490" i="1"/>
  <c r="L491" i="1"/>
  <c r="L492" i="1"/>
  <c r="L493" i="1"/>
  <c r="L494" i="1"/>
  <c r="L116" i="1"/>
  <c r="L117" i="1"/>
  <c r="L120" i="1"/>
  <c r="L121" i="1"/>
  <c r="L122" i="1"/>
  <c r="L123" i="1"/>
  <c r="J3069" i="25" s="1"/>
  <c r="L124" i="1"/>
  <c r="L125" i="1"/>
  <c r="L126" i="1"/>
  <c r="L127" i="1"/>
  <c r="L145" i="1"/>
  <c r="L317" i="1"/>
  <c r="L318" i="1"/>
  <c r="L319" i="1"/>
  <c r="J3077" i="25" s="1"/>
  <c r="L320" i="1"/>
  <c r="L321" i="1"/>
  <c r="L506" i="1"/>
  <c r="J3080" i="25" s="1"/>
  <c r="L507" i="1"/>
  <c r="L73" i="1"/>
  <c r="L323" i="1"/>
  <c r="L324" i="1"/>
  <c r="L325" i="1"/>
  <c r="J3599" i="25" s="1"/>
  <c r="L326" i="1"/>
  <c r="L327" i="1"/>
  <c r="L514" i="1"/>
  <c r="J3602" i="25" s="1"/>
  <c r="L515" i="1"/>
  <c r="J3603" i="25" s="1"/>
  <c r="L128" i="1"/>
  <c r="J3160" i="25" s="1"/>
  <c r="L129" i="1"/>
  <c r="L130" i="1"/>
  <c r="J3162" i="25" s="1"/>
  <c r="L322" i="1"/>
  <c r="L49" i="1"/>
  <c r="L132" i="1"/>
  <c r="L133" i="1"/>
  <c r="L662" i="1"/>
  <c r="J3667" i="25" s="1"/>
  <c r="L113" i="1"/>
  <c r="L114" i="1"/>
  <c r="J3676" i="25" s="1"/>
  <c r="L115" i="1"/>
  <c r="J3677" i="25" s="1"/>
  <c r="L163" i="1"/>
  <c r="J3678" i="25" s="1"/>
  <c r="L164" i="1"/>
  <c r="L495" i="1"/>
  <c r="L496" i="1"/>
  <c r="L497" i="1"/>
  <c r="J3682" i="25" s="1"/>
  <c r="L498" i="1"/>
  <c r="L499" i="1"/>
  <c r="L500" i="1"/>
  <c r="J3685" i="25" s="1"/>
  <c r="L501" i="1"/>
  <c r="J3686" i="25" s="1"/>
  <c r="L502" i="1"/>
  <c r="L503" i="1"/>
  <c r="L504" i="1"/>
  <c r="J3689" i="25" s="1"/>
  <c r="L505" i="1"/>
  <c r="J3690" i="25" s="1"/>
  <c r="L161" i="1"/>
  <c r="L162" i="1"/>
  <c r="L328" i="1"/>
  <c r="L329" i="1"/>
  <c r="L330" i="1"/>
  <c r="L331" i="1"/>
  <c r="L332" i="1"/>
  <c r="L333" i="1"/>
  <c r="L481" i="1"/>
  <c r="L516" i="1"/>
  <c r="L517" i="1"/>
  <c r="L518" i="1"/>
  <c r="L519" i="1"/>
  <c r="L520" i="1"/>
  <c r="L794" i="1"/>
  <c r="L663" i="1"/>
  <c r="L664" i="1"/>
  <c r="J3804" i="25" s="1"/>
  <c r="L665" i="1"/>
  <c r="L666" i="1"/>
  <c r="L667" i="1"/>
  <c r="L668" i="1"/>
  <c r="J3805" i="25" s="1"/>
  <c r="K3805" i="25" s="1"/>
  <c r="L669" i="1"/>
  <c r="L670" i="1"/>
  <c r="J3806" i="25" s="1"/>
  <c r="L671" i="1"/>
  <c r="L672" i="1"/>
  <c r="L673" i="1"/>
  <c r="L674" i="1"/>
  <c r="L675" i="1"/>
  <c r="J3807" i="25" s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J3808" i="25" s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J3809" i="25" s="1"/>
  <c r="L703" i="1"/>
  <c r="L704" i="1"/>
  <c r="L705" i="1"/>
  <c r="L706" i="1"/>
  <c r="J3486" i="25" s="1"/>
  <c r="L707" i="1"/>
  <c r="L708" i="1"/>
  <c r="J3810" i="25" s="1"/>
  <c r="K3810" i="25" s="1"/>
  <c r="L709" i="1"/>
  <c r="J3779" i="25" s="1"/>
  <c r="L710" i="1"/>
  <c r="L711" i="1"/>
  <c r="J3780" i="25" s="1"/>
  <c r="L712" i="1"/>
  <c r="L713" i="1"/>
  <c r="L714" i="1"/>
  <c r="L715" i="1"/>
  <c r="L716" i="1"/>
  <c r="L717" i="1"/>
  <c r="L718" i="1"/>
  <c r="L719" i="1"/>
  <c r="L720" i="1"/>
  <c r="L721" i="1"/>
  <c r="L722" i="1"/>
  <c r="L723" i="1"/>
  <c r="J3811" i="25" s="1"/>
  <c r="K3811" i="25" s="1"/>
  <c r="L724" i="1"/>
  <c r="L725" i="1"/>
  <c r="L726" i="1"/>
  <c r="L727" i="1"/>
  <c r="L728" i="1"/>
  <c r="L729" i="1"/>
  <c r="L730" i="1"/>
  <c r="L731" i="1"/>
  <c r="L732" i="1"/>
  <c r="J3812" i="25" s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J3813" i="25" s="1"/>
  <c r="L760" i="1"/>
  <c r="J3814" i="25" s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J3823" i="25" s="1"/>
  <c r="L785" i="1"/>
  <c r="L786" i="1"/>
  <c r="L787" i="1"/>
  <c r="J3770" i="25" s="1"/>
  <c r="L788" i="1"/>
  <c r="L789" i="1"/>
  <c r="L790" i="1"/>
  <c r="L801" i="1"/>
  <c r="L802" i="1"/>
  <c r="J3828" i="25" s="1"/>
  <c r="L803" i="1"/>
  <c r="L804" i="1"/>
  <c r="L805" i="1"/>
  <c r="L806" i="1"/>
  <c r="L807" i="1"/>
  <c r="L808" i="1"/>
  <c r="J3510" i="25" s="1"/>
  <c r="L809" i="1"/>
  <c r="J3511" i="25" s="1"/>
  <c r="L795" i="1"/>
  <c r="L796" i="1"/>
  <c r="L797" i="1"/>
  <c r="L798" i="1"/>
  <c r="L799" i="1"/>
  <c r="J3772" i="25" s="1"/>
  <c r="L800" i="1"/>
  <c r="L811" i="1"/>
  <c r="L812" i="1"/>
  <c r="J3606" i="25" s="1"/>
  <c r="L810" i="1"/>
  <c r="J3781" i="25" s="1"/>
  <c r="L831" i="1"/>
  <c r="L832" i="1"/>
  <c r="J3629" i="25" s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58" i="1"/>
  <c r="L829" i="1"/>
  <c r="J3782" i="25" s="1"/>
  <c r="L830" i="1"/>
  <c r="L834" i="1"/>
  <c r="L835" i="1"/>
  <c r="L836" i="1"/>
  <c r="L837" i="1"/>
  <c r="L838" i="1"/>
  <c r="L839" i="1"/>
  <c r="J3251" i="25" s="1"/>
  <c r="L840" i="1"/>
  <c r="L841" i="1"/>
  <c r="L842" i="1"/>
  <c r="L843" i="1"/>
  <c r="J3255" i="25" s="1"/>
  <c r="L844" i="1"/>
  <c r="L845" i="1"/>
  <c r="L846" i="1"/>
  <c r="L847" i="1"/>
  <c r="L848" i="1"/>
  <c r="J3662" i="25" s="1"/>
  <c r="L849" i="1"/>
  <c r="L850" i="1"/>
  <c r="L851" i="1"/>
  <c r="J3263" i="25" s="1"/>
  <c r="L852" i="1"/>
  <c r="J3664" i="25" s="1"/>
  <c r="L853" i="1"/>
  <c r="L854" i="1"/>
  <c r="L855" i="1"/>
  <c r="L856" i="1"/>
  <c r="J3778" i="25" s="1"/>
  <c r="L857" i="1"/>
  <c r="J3269" i="25" s="1"/>
  <c r="L833" i="1"/>
  <c r="L860" i="1"/>
  <c r="J3512" i="25" s="1"/>
  <c r="L859" i="1"/>
  <c r="L861" i="1"/>
  <c r="L1181" i="1"/>
  <c r="L1182" i="1"/>
  <c r="L1183" i="1"/>
  <c r="L1184" i="1"/>
  <c r="L1185" i="1"/>
  <c r="L1186" i="1"/>
  <c r="L1187" i="1"/>
  <c r="J3442" i="25" s="1"/>
  <c r="L1188" i="1"/>
  <c r="L1189" i="1"/>
  <c r="L1190" i="1"/>
  <c r="L1191" i="1"/>
  <c r="J3446" i="25" s="1"/>
  <c r="L1192" i="1"/>
  <c r="L1193" i="1"/>
  <c r="J3282" i="25" s="1"/>
  <c r="L1194" i="1"/>
  <c r="J3283" i="25" s="1"/>
  <c r="L1195" i="1"/>
  <c r="L1196" i="1"/>
  <c r="L1197" i="1"/>
  <c r="L1198" i="1"/>
  <c r="J3287" i="25" s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J3673" i="25" s="1"/>
  <c r="L886" i="1"/>
  <c r="L887" i="1"/>
  <c r="L888" i="1"/>
  <c r="L889" i="1"/>
  <c r="L890" i="1"/>
  <c r="L891" i="1"/>
  <c r="L892" i="1"/>
  <c r="L893" i="1"/>
  <c r="L894" i="1"/>
  <c r="L895" i="1"/>
  <c r="L896" i="1"/>
  <c r="J3539" i="25" s="1"/>
  <c r="L897" i="1"/>
  <c r="J3540" i="25" s="1"/>
  <c r="L898" i="1"/>
  <c r="L899" i="1"/>
  <c r="L900" i="1"/>
  <c r="J3541" i="25" s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J3426" i="25" s="1"/>
  <c r="L1048" i="1"/>
  <c r="L1049" i="1"/>
  <c r="J3427" i="25" s="1"/>
  <c r="L1050" i="1"/>
  <c r="J3428" i="25" s="1"/>
  <c r="L1051" i="1"/>
  <c r="J3429" i="25" s="1"/>
  <c r="L1052" i="1"/>
  <c r="J3430" i="25" s="1"/>
  <c r="L1053" i="1"/>
  <c r="J3431" i="25" s="1"/>
  <c r="L1054" i="1"/>
  <c r="J3432" i="25" s="1"/>
  <c r="L1055" i="1"/>
  <c r="J3433" i="25" s="1"/>
  <c r="L1056" i="1"/>
  <c r="L1057" i="1"/>
  <c r="L1058" i="1"/>
  <c r="L1059" i="1"/>
  <c r="L1060" i="1"/>
  <c r="J3487" i="25" s="1"/>
  <c r="L1061" i="1"/>
  <c r="L1062" i="1"/>
  <c r="J3434" i="25" s="1"/>
  <c r="L1063" i="1"/>
  <c r="J3435" i="25" s="1"/>
  <c r="L1064" i="1"/>
  <c r="J3436" i="25" s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J3592" i="25" s="1"/>
  <c r="L1111" i="1"/>
  <c r="J3593" i="25" s="1"/>
  <c r="L1112" i="1"/>
  <c r="J3594" i="25" s="1"/>
  <c r="L1113" i="1"/>
  <c r="L1114" i="1"/>
  <c r="J3595" i="25" s="1"/>
  <c r="L1115" i="1"/>
  <c r="L1116" i="1"/>
  <c r="L1117" i="1"/>
  <c r="L1118" i="1"/>
  <c r="L1119" i="1"/>
  <c r="L1120" i="1"/>
  <c r="J3437" i="25" s="1"/>
  <c r="L1121" i="1"/>
  <c r="L1122" i="1"/>
  <c r="L1123" i="1"/>
  <c r="L1124" i="1"/>
  <c r="J3438" i="25" s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J3439" i="25" s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200" i="1"/>
  <c r="L1158" i="1"/>
  <c r="J3617" i="25" s="1"/>
  <c r="L1159" i="1"/>
  <c r="J3618" i="25" s="1"/>
  <c r="L1160" i="1"/>
  <c r="J3619" i="25" s="1"/>
  <c r="L1161" i="1"/>
  <c r="J3620" i="25" s="1"/>
  <c r="L1162" i="1"/>
  <c r="J3621" i="25" s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99" i="1"/>
  <c r="L1201" i="1"/>
  <c r="J3447" i="25" s="1"/>
  <c r="L1202" i="1"/>
  <c r="L1203" i="1"/>
  <c r="L1204" i="1"/>
  <c r="J3450" i="25" s="1"/>
  <c r="L1205" i="1"/>
  <c r="L1206" i="1"/>
  <c r="L1207" i="1"/>
  <c r="L1208" i="1"/>
  <c r="J3454" i="25" s="1"/>
  <c r="L1209" i="1"/>
  <c r="L1210" i="1"/>
  <c r="L1211" i="1"/>
  <c r="L1212" i="1"/>
  <c r="L1213" i="1"/>
  <c r="L1214" i="1"/>
  <c r="J3457" i="25" s="1"/>
  <c r="L1215" i="1"/>
  <c r="L1218" i="1"/>
  <c r="L1219" i="1"/>
  <c r="J3692" i="25" s="1"/>
  <c r="L1220" i="1"/>
  <c r="J3693" i="25" s="1"/>
  <c r="L1221" i="1"/>
  <c r="J3694" i="25" s="1"/>
  <c r="L1222" i="1"/>
  <c r="L1223" i="1"/>
  <c r="J3696" i="25" s="1"/>
  <c r="L1224" i="1"/>
  <c r="J3697" i="25" s="1"/>
  <c r="L1225" i="1"/>
  <c r="J3698" i="25" s="1"/>
  <c r="L1226" i="1"/>
  <c r="L1227" i="1"/>
  <c r="J3700" i="25" s="1"/>
  <c r="L1228" i="1"/>
  <c r="J3701" i="25" s="1"/>
  <c r="L1229" i="1"/>
  <c r="J3702" i="25" s="1"/>
  <c r="L1230" i="1"/>
  <c r="L1231" i="1"/>
  <c r="L1232" i="1"/>
  <c r="J3705" i="25" s="1"/>
  <c r="L1236" i="1"/>
  <c r="J3460" i="25" s="1"/>
  <c r="L1237" i="1"/>
  <c r="L1238" i="1"/>
  <c r="L1239" i="1"/>
  <c r="J3461" i="25" s="1"/>
  <c r="L1240" i="1"/>
  <c r="J3462" i="25" s="1"/>
  <c r="L1241" i="1"/>
  <c r="J3463" i="25" s="1"/>
  <c r="L1242" i="1"/>
  <c r="J3464" i="25" s="1"/>
  <c r="L1243" i="1"/>
  <c r="J3465" i="25" s="1"/>
  <c r="L1244" i="1"/>
  <c r="L1245" i="1"/>
  <c r="J3466" i="25" s="1"/>
  <c r="L1246" i="1"/>
  <c r="J3467" i="25" s="1"/>
  <c r="L1247" i="1"/>
  <c r="J3468" i="25" s="1"/>
  <c r="L1248" i="1"/>
  <c r="L1249" i="1"/>
  <c r="J3469" i="25" s="1"/>
  <c r="L1250" i="1"/>
  <c r="J3470" i="25" s="1"/>
  <c r="L1251" i="1"/>
  <c r="L1252" i="1"/>
  <c r="J3471" i="25" s="1"/>
  <c r="L1253" i="1"/>
  <c r="L1254" i="1"/>
  <c r="J3472" i="25" s="1"/>
  <c r="L1255" i="1"/>
  <c r="J3473" i="25" s="1"/>
  <c r="L1256" i="1"/>
  <c r="J3474" i="25" s="1"/>
  <c r="L1257" i="1"/>
  <c r="J3475" i="25" s="1"/>
  <c r="L1258" i="1"/>
  <c r="J3476" i="25" s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J3477" i="25" s="1"/>
  <c r="L1273" i="1"/>
  <c r="J3478" i="25" s="1"/>
  <c r="L1274" i="1"/>
  <c r="J3479" i="25" s="1"/>
  <c r="L1275" i="1"/>
  <c r="J3480" i="25" s="1"/>
  <c r="L1276" i="1"/>
  <c r="J3481" i="25" s="1"/>
  <c r="L1277" i="1"/>
  <c r="J3482" i="25" s="1"/>
  <c r="L1278" i="1"/>
  <c r="J3483" i="25" s="1"/>
  <c r="L1279" i="1"/>
  <c r="J3484" i="25" s="1"/>
  <c r="L1280" i="1"/>
  <c r="L1283" i="1"/>
  <c r="J3485" i="25" s="1"/>
  <c r="L1233" i="1"/>
  <c r="L1234" i="1"/>
  <c r="L1235" i="1"/>
  <c r="J3459" i="25" s="1"/>
  <c r="L1284" i="1"/>
  <c r="L1285" i="1"/>
  <c r="L1286" i="1"/>
  <c r="J3197" i="25" s="1"/>
  <c r="L1287" i="1"/>
  <c r="L1288" i="1"/>
  <c r="L1289" i="1"/>
  <c r="J3104" i="25" s="1"/>
  <c r="L1290" i="1"/>
  <c r="J3105" i="25" s="1"/>
  <c r="L1291" i="1"/>
  <c r="L1292" i="1"/>
  <c r="L1293" i="1"/>
  <c r="J3108" i="25" s="1"/>
  <c r="L1294" i="1"/>
  <c r="L1295" i="1"/>
  <c r="L1296" i="1"/>
  <c r="L1297" i="1"/>
  <c r="L1298" i="1"/>
  <c r="L1299" i="1"/>
  <c r="J3515" i="25" s="1"/>
  <c r="L1300" i="1"/>
  <c r="L1301" i="1"/>
  <c r="L1302" i="1"/>
  <c r="J3518" i="25" s="1"/>
  <c r="L1303" i="1"/>
  <c r="J3519" i="25" s="1"/>
  <c r="L1304" i="1"/>
  <c r="L1305" i="1"/>
  <c r="L1306" i="1"/>
  <c r="J3198" i="25" s="1"/>
  <c r="L1452" i="1"/>
  <c r="J3607" i="25" s="1"/>
  <c r="L1453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J3211" i="25" s="1"/>
  <c r="L1334" i="1"/>
  <c r="L1335" i="1"/>
  <c r="J3212" i="25" s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J3182" i="25" s="1"/>
  <c r="L1427" i="1"/>
  <c r="L1428" i="1"/>
  <c r="J3183" i="25" s="1"/>
  <c r="L1429" i="1"/>
  <c r="J3184" i="25" s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J3185" i="25" s="1"/>
  <c r="L1444" i="1"/>
  <c r="J3186" i="25" s="1"/>
  <c r="L1445" i="1"/>
  <c r="J3187" i="25" s="1"/>
  <c r="L1446" i="1"/>
  <c r="J3188" i="25" s="1"/>
  <c r="L1447" i="1"/>
  <c r="J3189" i="25" s="1"/>
  <c r="L1448" i="1"/>
  <c r="J3190" i="25" s="1"/>
  <c r="L1449" i="1"/>
  <c r="J3191" i="25" s="1"/>
  <c r="L1450" i="1"/>
  <c r="J3192" i="25" s="1"/>
  <c r="L1451" i="1"/>
  <c r="J3193" i="25" s="1"/>
  <c r="L1454" i="1"/>
  <c r="L1455" i="1"/>
  <c r="L1456" i="1"/>
  <c r="L1476" i="1"/>
  <c r="L1477" i="1"/>
  <c r="J3707" i="25" s="1"/>
  <c r="L1478" i="1"/>
  <c r="J3708" i="25" s="1"/>
  <c r="L1479" i="1"/>
  <c r="L1480" i="1"/>
  <c r="J3710" i="25" s="1"/>
  <c r="L1481" i="1"/>
  <c r="J3711" i="25" s="1"/>
  <c r="L1482" i="1"/>
  <c r="L1483" i="1"/>
  <c r="L1484" i="1"/>
  <c r="L1485" i="1"/>
  <c r="J3714" i="25" s="1"/>
  <c r="L1486" i="1"/>
  <c r="J3715" i="25" s="1"/>
  <c r="L1487" i="1"/>
  <c r="L1488" i="1"/>
  <c r="L1489" i="1"/>
  <c r="J3718" i="25" s="1"/>
  <c r="L1490" i="1"/>
  <c r="J3719" i="25" s="1"/>
  <c r="L1491" i="1"/>
  <c r="L1492" i="1"/>
  <c r="L1493" i="1"/>
  <c r="J3722" i="25" s="1"/>
  <c r="L1494" i="1"/>
  <c r="L1495" i="1"/>
  <c r="J3148" i="25" s="1"/>
  <c r="L1466" i="1"/>
  <c r="L1467" i="1"/>
  <c r="J3290" i="25" s="1"/>
  <c r="L1468" i="1"/>
  <c r="L1469" i="1"/>
  <c r="L1470" i="1"/>
  <c r="J3293" i="25" s="1"/>
  <c r="L1471" i="1"/>
  <c r="J3294" i="25" s="1"/>
  <c r="L1472" i="1"/>
  <c r="L1464" i="1"/>
  <c r="L1465" i="1"/>
  <c r="J3151" i="25" s="1"/>
  <c r="L1473" i="1"/>
  <c r="J3522" i="25" s="1"/>
  <c r="L1474" i="1"/>
  <c r="J3523" i="25" s="1"/>
  <c r="L1475" i="1"/>
  <c r="L1458" i="1"/>
  <c r="L1459" i="1"/>
  <c r="J3034" i="25" s="1"/>
  <c r="L1460" i="1"/>
  <c r="J3035" i="25" s="1"/>
  <c r="L1461" i="1"/>
  <c r="L1462" i="1"/>
  <c r="L1463" i="1"/>
  <c r="J3038" i="25" s="1"/>
  <c r="L1499" i="1"/>
  <c r="J3489" i="25" s="1"/>
  <c r="L1500" i="1"/>
  <c r="L165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9" i="1"/>
  <c r="L1660" i="1"/>
  <c r="J3609" i="25" s="1"/>
  <c r="L1661" i="1"/>
  <c r="L1662" i="1"/>
  <c r="L1663" i="1"/>
  <c r="J3612" i="25" s="1"/>
  <c r="L1667" i="1"/>
  <c r="J3725" i="25" s="1"/>
  <c r="L1668" i="1"/>
  <c r="J3726" i="25" s="1"/>
  <c r="L1669" i="1"/>
  <c r="L1670" i="1"/>
  <c r="L1653" i="1"/>
  <c r="J3109" i="25" s="1"/>
  <c r="L1654" i="1"/>
  <c r="L1655" i="1"/>
  <c r="L1656" i="1"/>
  <c r="J3112" i="25" s="1"/>
  <c r="L1657" i="1"/>
  <c r="J3113" i="25" s="1"/>
  <c r="L1671" i="1"/>
  <c r="J3114" i="25" s="1"/>
  <c r="L1672" i="1"/>
  <c r="L1658" i="1"/>
  <c r="J3152" i="25" s="1"/>
  <c r="L1664" i="1"/>
  <c r="J3625" i="25" s="1"/>
  <c r="L1665" i="1"/>
  <c r="L1666" i="1"/>
  <c r="L1651" i="1"/>
  <c r="L1652" i="1"/>
  <c r="L1761" i="1"/>
  <c r="J3491" i="25" s="1"/>
  <c r="L1762" i="1"/>
  <c r="L1763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J3297" i="25" s="1"/>
  <c r="L1750" i="1"/>
  <c r="J3298" i="25" s="1"/>
  <c r="L1751" i="1"/>
  <c r="L1752" i="1"/>
  <c r="L1753" i="1"/>
  <c r="J3301" i="25" s="1"/>
  <c r="L1754" i="1"/>
  <c r="J3302" i="25" s="1"/>
  <c r="L1755" i="1"/>
  <c r="L1756" i="1"/>
  <c r="L1757" i="1"/>
  <c r="J3305" i="25" s="1"/>
  <c r="L1758" i="1"/>
  <c r="J3306" i="25" s="1"/>
  <c r="L1759" i="1"/>
  <c r="L1760" i="1"/>
  <c r="J3308" i="25" s="1"/>
  <c r="L1769" i="1"/>
  <c r="L1770" i="1"/>
  <c r="J3820" i="25" s="1"/>
  <c r="L1764" i="1"/>
  <c r="L1765" i="1"/>
  <c r="L1766" i="1"/>
  <c r="J3040" i="25" s="1"/>
  <c r="L1781" i="1"/>
  <c r="J3729" i="25" s="1"/>
  <c r="L1782" i="1"/>
  <c r="L1783" i="1"/>
  <c r="J3731" i="25" s="1"/>
  <c r="L1784" i="1"/>
  <c r="J3732" i="25" s="1"/>
  <c r="L1785" i="1"/>
  <c r="J3733" i="25" s="1"/>
  <c r="L1786" i="1"/>
  <c r="L1787" i="1"/>
  <c r="J3735" i="25" s="1"/>
  <c r="L1788" i="1"/>
  <c r="J3736" i="25" s="1"/>
  <c r="L1789" i="1"/>
  <c r="J3737" i="25" s="1"/>
  <c r="L1790" i="1"/>
  <c r="L1791" i="1"/>
  <c r="J3739" i="25" s="1"/>
  <c r="L1792" i="1"/>
  <c r="J3740" i="25" s="1"/>
  <c r="L1793" i="1"/>
  <c r="J3741" i="25" s="1"/>
  <c r="L1778" i="1"/>
  <c r="L1776" i="1"/>
  <c r="J3116" i="25" s="1"/>
  <c r="L1777" i="1"/>
  <c r="J3117" i="25" s="1"/>
  <c r="L1804" i="1"/>
  <c r="J3204" i="25" s="1"/>
  <c r="L1805" i="1"/>
  <c r="L1806" i="1"/>
  <c r="L1807" i="1"/>
  <c r="J3207" i="25" s="1"/>
  <c r="L1803" i="1"/>
  <c r="J3118" i="25" s="1"/>
  <c r="L1808" i="1"/>
  <c r="L1809" i="1"/>
  <c r="L1810" i="1"/>
  <c r="J3311" i="25" s="1"/>
  <c r="L1811" i="1"/>
  <c r="L1812" i="1"/>
  <c r="L1813" i="1"/>
  <c r="L1814" i="1"/>
  <c r="J3314" i="25" s="1"/>
  <c r="L1815" i="1"/>
  <c r="J3315" i="25" s="1"/>
  <c r="L1816" i="1"/>
  <c r="L1794" i="1"/>
  <c r="L1795" i="1"/>
  <c r="J3042" i="25" s="1"/>
  <c r="L1796" i="1"/>
  <c r="J3043" i="25" s="1"/>
  <c r="L1797" i="1"/>
  <c r="L1798" i="1"/>
  <c r="J3045" i="25" s="1"/>
  <c r="L1799" i="1"/>
  <c r="J3046" i="25" s="1"/>
  <c r="L1800" i="1"/>
  <c r="J3047" i="25" s="1"/>
  <c r="L1801" i="1"/>
  <c r="L1802" i="1"/>
  <c r="J3049" i="25" s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7" i="1"/>
  <c r="L1920" i="1"/>
  <c r="J3154" i="25" s="1"/>
  <c r="L1923" i="1"/>
  <c r="J3815" i="25" s="1"/>
  <c r="L1921" i="1"/>
  <c r="L1922" i="1"/>
  <c r="J3120" i="25" s="1"/>
  <c r="L2066" i="1"/>
  <c r="J3317" i="25" s="1"/>
  <c r="L2067" i="1"/>
  <c r="J3318" i="25" s="1"/>
  <c r="L2068" i="1"/>
  <c r="L2069" i="1"/>
  <c r="L2070" i="1"/>
  <c r="J3321" i="25" s="1"/>
  <c r="L2071" i="1"/>
  <c r="J3322" i="25" s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103" i="1"/>
  <c r="L2099" i="1"/>
  <c r="J3155" i="25" s="1"/>
  <c r="L1932" i="1"/>
  <c r="L1933" i="1"/>
  <c r="L1934" i="1"/>
  <c r="L1935" i="1"/>
  <c r="L2072" i="1"/>
  <c r="L2073" i="1"/>
  <c r="J3743" i="25" s="1"/>
  <c r="L2074" i="1"/>
  <c r="J3744" i="25" s="1"/>
  <c r="L2075" i="1"/>
  <c r="J3745" i="25" s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104" i="1"/>
  <c r="J3525" i="25" s="1"/>
  <c r="L2105" i="1"/>
  <c r="L2106" i="1"/>
  <c r="J3527" i="25" s="1"/>
  <c r="L2107" i="1"/>
  <c r="J3528" i="25" s="1"/>
  <c r="L2108" i="1"/>
  <c r="J3529" i="25" s="1"/>
  <c r="L2109" i="1"/>
  <c r="L2110" i="1"/>
  <c r="L2111" i="1"/>
  <c r="J3495" i="25" s="1"/>
  <c r="L1817" i="1"/>
  <c r="J3496" i="25" s="1"/>
  <c r="L1819" i="1"/>
  <c r="L1820" i="1"/>
  <c r="J3498" i="25" s="1"/>
  <c r="L1931" i="1"/>
  <c r="J3674" i="25" s="1"/>
  <c r="L2212" i="1"/>
  <c r="L2213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11" i="1"/>
  <c r="J3168" i="25" s="1"/>
  <c r="L2214" i="1"/>
  <c r="L2215" i="1"/>
  <c r="L2216" i="1"/>
  <c r="J3052" i="25" s="1"/>
  <c r="L2217" i="1"/>
  <c r="L2218" i="1"/>
  <c r="J3324" i="25" s="1"/>
  <c r="L2219" i="1"/>
  <c r="L2220" i="1"/>
  <c r="J3326" i="25" s="1"/>
  <c r="L2221" i="1"/>
  <c r="J3327" i="25" s="1"/>
  <c r="L2222" i="1"/>
  <c r="J3328" i="25" s="1"/>
  <c r="L2223" i="1"/>
  <c r="L2224" i="1"/>
  <c r="J3330" i="25" s="1"/>
  <c r="L2225" i="1"/>
  <c r="J3331" i="25" s="1"/>
  <c r="L2226" i="1"/>
  <c r="J3332" i="25" s="1"/>
  <c r="L2227" i="1"/>
  <c r="L2228" i="1"/>
  <c r="J3334" i="25" s="1"/>
  <c r="L2229" i="1"/>
  <c r="J3335" i="25" s="1"/>
  <c r="L2233" i="1"/>
  <c r="L2236" i="1"/>
  <c r="L2237" i="1"/>
  <c r="L2238" i="1"/>
  <c r="L2239" i="1"/>
  <c r="L2241" i="1"/>
  <c r="L2240" i="1"/>
  <c r="J3123" i="25" s="1"/>
  <c r="L2230" i="1"/>
  <c r="L2231" i="1"/>
  <c r="L2232" i="1"/>
  <c r="L74" i="1"/>
  <c r="L75" i="1"/>
  <c r="L76" i="1"/>
  <c r="L80" i="1"/>
  <c r="L81" i="1"/>
  <c r="L82" i="1"/>
  <c r="L84" i="1"/>
  <c r="L85" i="1"/>
  <c r="L86" i="1"/>
  <c r="L87" i="1"/>
  <c r="L88" i="1"/>
  <c r="L89" i="1"/>
  <c r="L90" i="1"/>
  <c r="L91" i="1"/>
  <c r="L92" i="1"/>
  <c r="J3632" i="25" s="1"/>
  <c r="L93" i="1"/>
  <c r="L94" i="1"/>
  <c r="L95" i="1"/>
  <c r="L96" i="1"/>
  <c r="J3634" i="25" s="1"/>
  <c r="L97" i="1"/>
  <c r="L98" i="1"/>
  <c r="L99" i="1"/>
  <c r="J3636" i="25" s="1"/>
  <c r="L100" i="1"/>
  <c r="L101" i="1"/>
  <c r="L102" i="1"/>
  <c r="L103" i="1"/>
  <c r="J3784" i="25" s="1"/>
  <c r="L104" i="1"/>
  <c r="L105" i="1"/>
  <c r="L106" i="1"/>
  <c r="J3641" i="25" s="1"/>
  <c r="L107" i="1"/>
  <c r="L108" i="1"/>
  <c r="L109" i="1"/>
  <c r="L111" i="1"/>
  <c r="J3644" i="25" s="1"/>
  <c r="L112" i="1"/>
  <c r="J3645" i="25" s="1"/>
  <c r="L1216" i="1"/>
  <c r="J3646" i="25" s="1"/>
  <c r="L1217" i="1"/>
  <c r="L1501" i="1"/>
  <c r="J3648" i="25" s="1"/>
  <c r="L1502" i="1"/>
  <c r="J3649" i="25" s="1"/>
  <c r="L1503" i="1"/>
  <c r="J3650" i="25" s="1"/>
  <c r="L1504" i="1"/>
  <c r="L1505" i="1"/>
  <c r="J3652" i="25" s="1"/>
  <c r="L1779" i="1"/>
  <c r="J3653" i="25" s="1"/>
  <c r="L1780" i="1"/>
  <c r="J3654" i="25" s="1"/>
  <c r="L1916" i="1"/>
  <c r="L1928" i="1"/>
  <c r="J3656" i="25" s="1"/>
  <c r="L1930" i="1"/>
  <c r="J3657" i="25" s="1"/>
  <c r="L2243" i="1"/>
  <c r="J3501" i="25" s="1"/>
  <c r="L2244" i="1"/>
  <c r="L61" i="1"/>
  <c r="J3543" i="25" s="1"/>
  <c r="L62" i="1"/>
  <c r="J3544" i="25" s="1"/>
  <c r="L63" i="1"/>
  <c r="J3545" i="25" s="1"/>
  <c r="L64" i="1"/>
  <c r="L65" i="1"/>
  <c r="J3547" i="25" s="1"/>
  <c r="L66" i="1"/>
  <c r="J3548" i="25" s="1"/>
  <c r="L67" i="1"/>
  <c r="L68" i="1"/>
  <c r="L69" i="1"/>
  <c r="L70" i="1"/>
  <c r="L71" i="1"/>
  <c r="L72" i="1"/>
  <c r="L508" i="1"/>
  <c r="J3553" i="25" s="1"/>
  <c r="L426" i="1"/>
  <c r="J3554" i="25" s="1"/>
  <c r="L427" i="1"/>
  <c r="J3555" i="25" s="1"/>
  <c r="L428" i="1"/>
  <c r="L509" i="1"/>
  <c r="L510" i="1"/>
  <c r="L511" i="1"/>
  <c r="J3558" i="25" s="1"/>
  <c r="L512" i="1"/>
  <c r="L513" i="1"/>
  <c r="J3560" i="25" s="1"/>
  <c r="L791" i="1"/>
  <c r="J3561" i="25" s="1"/>
  <c r="L792" i="1"/>
  <c r="L793" i="1"/>
  <c r="L1281" i="1"/>
  <c r="L1282" i="1"/>
  <c r="J3564" i="25" s="1"/>
  <c r="L1496" i="1"/>
  <c r="J3565" i="25" s="1"/>
  <c r="L1497" i="1"/>
  <c r="L1498" i="1"/>
  <c r="J3567" i="25" s="1"/>
  <c r="L1506" i="1"/>
  <c r="J3568" i="25" s="1"/>
  <c r="L1507" i="1"/>
  <c r="J3569" i="25" s="1"/>
  <c r="L1508" i="1"/>
  <c r="L1509" i="1"/>
  <c r="J3571" i="25" s="1"/>
  <c r="L1510" i="1"/>
  <c r="J3572" i="25" s="1"/>
  <c r="L1767" i="1"/>
  <c r="J3573" i="25" s="1"/>
  <c r="L1768" i="1"/>
  <c r="L1771" i="1"/>
  <c r="J3575" i="25" s="1"/>
  <c r="L1772" i="1"/>
  <c r="J3576" i="25" s="1"/>
  <c r="L1773" i="1"/>
  <c r="J3577" i="25" s="1"/>
  <c r="L1774" i="1"/>
  <c r="L1775" i="1"/>
  <c r="J3579" i="25" s="1"/>
  <c r="L1924" i="1"/>
  <c r="J3580" i="25" s="1"/>
  <c r="L1925" i="1"/>
  <c r="J3581" i="25" s="1"/>
  <c r="L1926" i="1"/>
  <c r="L1927" i="1"/>
  <c r="J3583" i="25" s="1"/>
  <c r="L2100" i="1"/>
  <c r="L2101" i="1"/>
  <c r="L2102" i="1"/>
  <c r="L2234" i="1"/>
  <c r="J3586" i="25" s="1"/>
  <c r="L2235" i="1"/>
  <c r="J3587" i="25" s="1"/>
  <c r="L2242" i="1"/>
  <c r="J3499" i="25" s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J3531" i="25" s="1"/>
  <c r="L2323" i="1"/>
  <c r="J3124" i="25" s="1"/>
  <c r="L2324" i="1"/>
  <c r="J3125" i="25" s="1"/>
  <c r="L2325" i="1"/>
  <c r="L2356" i="1"/>
  <c r="J3747" i="25" s="1"/>
  <c r="L2357" i="1"/>
  <c r="J3748" i="25" s="1"/>
  <c r="L2358" i="1"/>
  <c r="J3749" i="25" s="1"/>
  <c r="L2359" i="1"/>
  <c r="L2360" i="1"/>
  <c r="J3751" i="25" s="1"/>
  <c r="L2326" i="1"/>
  <c r="L2327" i="1"/>
  <c r="J3201" i="25" s="1"/>
  <c r="L2328" i="1"/>
  <c r="L2329" i="1"/>
  <c r="J3337" i="25" s="1"/>
  <c r="L2330" i="1"/>
  <c r="J3338" i="25" s="1"/>
  <c r="L2331" i="1"/>
  <c r="J3339" i="25" s="1"/>
  <c r="L2332" i="1"/>
  <c r="L2333" i="1"/>
  <c r="J3341" i="25" s="1"/>
  <c r="L2334" i="1"/>
  <c r="J3342" i="25" s="1"/>
  <c r="L2335" i="1"/>
  <c r="J3343" i="25" s="1"/>
  <c r="L2336" i="1"/>
  <c r="L2337" i="1"/>
  <c r="J3345" i="25" s="1"/>
  <c r="L2338" i="1"/>
  <c r="J3346" i="25" s="1"/>
  <c r="L2339" i="1"/>
  <c r="J3347" i="25" s="1"/>
  <c r="L2340" i="1"/>
  <c r="L2342" i="1"/>
  <c r="J3350" i="25" s="1"/>
  <c r="L2343" i="1"/>
  <c r="J3351" i="25" s="1"/>
  <c r="L2344" i="1"/>
  <c r="J3352" i="25" s="1"/>
  <c r="L2345" i="1"/>
  <c r="L2346" i="1"/>
  <c r="J3354" i="25" s="1"/>
  <c r="L2347" i="1"/>
  <c r="J3355" i="25" s="1"/>
  <c r="L2348" i="1"/>
  <c r="J3356" i="25" s="1"/>
  <c r="L2349" i="1"/>
  <c r="L2350" i="1"/>
  <c r="J3358" i="25" s="1"/>
  <c r="L2351" i="1"/>
  <c r="J3359" i="25" s="1"/>
  <c r="L2352" i="1"/>
  <c r="J3360" i="25" s="1"/>
  <c r="L2353" i="1"/>
  <c r="L2354" i="1"/>
  <c r="J3362" i="25" s="1"/>
  <c r="L2355" i="1"/>
  <c r="J3363" i="25" s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47" i="1"/>
  <c r="L59" i="1"/>
  <c r="J3364" i="25" s="1"/>
  <c r="L60" i="1"/>
  <c r="J3365" i="25" s="1"/>
  <c r="L2209" i="1"/>
  <c r="L2561" i="1"/>
  <c r="J3208" i="25" s="1"/>
  <c r="L2558" i="1"/>
  <c r="L2559" i="1"/>
  <c r="J3127" i="25" s="1"/>
  <c r="L2560" i="1"/>
  <c r="L2562" i="1"/>
  <c r="J3532" i="25" s="1"/>
  <c r="L2567" i="1"/>
  <c r="J3533" i="25" s="1"/>
  <c r="L2565" i="1"/>
  <c r="J3053" i="25" s="1"/>
  <c r="L2566" i="1"/>
  <c r="L2563" i="1"/>
  <c r="L2564" i="1"/>
  <c r="L1918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4" i="1"/>
  <c r="L2695" i="1"/>
  <c r="L2696" i="1"/>
  <c r="L2697" i="1"/>
  <c r="L2698" i="1"/>
  <c r="L2699" i="1"/>
  <c r="L2700" i="1"/>
  <c r="L2701" i="1"/>
  <c r="L2702" i="1"/>
  <c r="L2703" i="1"/>
  <c r="L2705" i="1"/>
  <c r="L2706" i="1"/>
  <c r="L2707" i="1"/>
  <c r="L2716" i="1"/>
  <c r="J3817" i="25" s="1"/>
  <c r="L2717" i="1"/>
  <c r="J3818" i="25" s="1"/>
  <c r="L2714" i="1"/>
  <c r="J3669" i="25" s="1"/>
  <c r="L2715" i="1"/>
  <c r="L2708" i="1"/>
  <c r="L2710" i="1"/>
  <c r="L2711" i="1"/>
  <c r="L2712" i="1"/>
  <c r="L2720" i="1"/>
  <c r="L2721" i="1"/>
  <c r="J3752" i="25" s="1"/>
  <c r="L2722" i="1"/>
  <c r="J3753" i="25" s="1"/>
  <c r="L2723" i="1"/>
  <c r="L2724" i="1"/>
  <c r="J3755" i="25" s="1"/>
  <c r="L2725" i="1"/>
  <c r="J3756" i="25" s="1"/>
  <c r="L2726" i="1"/>
  <c r="J3757" i="25" s="1"/>
  <c r="L2727" i="1"/>
  <c r="Y3" i="1"/>
  <c r="Z3" i="1"/>
  <c r="AA3" i="1"/>
  <c r="AB3" i="1"/>
  <c r="Y4" i="1"/>
  <c r="Z4" i="1"/>
  <c r="AA4" i="1"/>
  <c r="AB4" i="1"/>
  <c r="Y50" i="1"/>
  <c r="Z50" i="1"/>
  <c r="AA50" i="1"/>
  <c r="AB50" i="1"/>
  <c r="Y5" i="1"/>
  <c r="Z5" i="1"/>
  <c r="AA5" i="1"/>
  <c r="AB5" i="1"/>
  <c r="Y6" i="1"/>
  <c r="Z6" i="1"/>
  <c r="AA6" i="1"/>
  <c r="AB6" i="1"/>
  <c r="Y7" i="1"/>
  <c r="Z7" i="1"/>
  <c r="AA7" i="1"/>
  <c r="AB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14" i="1"/>
  <c r="Z14" i="1"/>
  <c r="AA14" i="1"/>
  <c r="AB14" i="1"/>
  <c r="Y15" i="1"/>
  <c r="Z15" i="1"/>
  <c r="AA15" i="1"/>
  <c r="AB15" i="1"/>
  <c r="Y16" i="1"/>
  <c r="Z16" i="1"/>
  <c r="AA16" i="1"/>
  <c r="AB16" i="1"/>
  <c r="Y17" i="1"/>
  <c r="Z17" i="1"/>
  <c r="AA17" i="1"/>
  <c r="AB17" i="1"/>
  <c r="Y18" i="1"/>
  <c r="Z18" i="1"/>
  <c r="AA18" i="1"/>
  <c r="AB18" i="1"/>
  <c r="Y19" i="1"/>
  <c r="Z19" i="1"/>
  <c r="AA19" i="1"/>
  <c r="AB19" i="1"/>
  <c r="Y21" i="1"/>
  <c r="Z21" i="1"/>
  <c r="AA21" i="1"/>
  <c r="AB21" i="1"/>
  <c r="Y22" i="1"/>
  <c r="Z22" i="1"/>
  <c r="AA22" i="1"/>
  <c r="AB22" i="1"/>
  <c r="Y24" i="1"/>
  <c r="Z24" i="1"/>
  <c r="AA24" i="1"/>
  <c r="AB24" i="1"/>
  <c r="Y25" i="1"/>
  <c r="Z25" i="1"/>
  <c r="AA25" i="1"/>
  <c r="AB25" i="1"/>
  <c r="Y26" i="1"/>
  <c r="Z26" i="1"/>
  <c r="AA26" i="1"/>
  <c r="AB26" i="1"/>
  <c r="Y27" i="1"/>
  <c r="Z27" i="1"/>
  <c r="AA27" i="1"/>
  <c r="AB27" i="1"/>
  <c r="Y28" i="1"/>
  <c r="Z28" i="1"/>
  <c r="AA28" i="1"/>
  <c r="AB28" i="1"/>
  <c r="Y29" i="1"/>
  <c r="Z29" i="1"/>
  <c r="AA29" i="1"/>
  <c r="AB29" i="1"/>
  <c r="Y32" i="1"/>
  <c r="Z32" i="1"/>
  <c r="AA32" i="1"/>
  <c r="AB32" i="1"/>
  <c r="Y34" i="1"/>
  <c r="Z34" i="1"/>
  <c r="AA34" i="1"/>
  <c r="AB34" i="1"/>
  <c r="Y35" i="1"/>
  <c r="Z35" i="1"/>
  <c r="AA35" i="1"/>
  <c r="AB35" i="1"/>
  <c r="Y36" i="1"/>
  <c r="Z36" i="1"/>
  <c r="AA36" i="1"/>
  <c r="AB36" i="1"/>
  <c r="Y37" i="1"/>
  <c r="Z37" i="1"/>
  <c r="AA37" i="1"/>
  <c r="AB37" i="1"/>
  <c r="Y39" i="1"/>
  <c r="Z39" i="1"/>
  <c r="AA39" i="1"/>
  <c r="AB39" i="1"/>
  <c r="Y40" i="1"/>
  <c r="Z40" i="1"/>
  <c r="AA40" i="1"/>
  <c r="AB40" i="1"/>
  <c r="Y41" i="1"/>
  <c r="Z41" i="1"/>
  <c r="AA41" i="1"/>
  <c r="AB41" i="1"/>
  <c r="Y42" i="1"/>
  <c r="Z42" i="1"/>
  <c r="AA42" i="1"/>
  <c r="AB42" i="1"/>
  <c r="Y43" i="1"/>
  <c r="Z43" i="1"/>
  <c r="AA43" i="1"/>
  <c r="AB43" i="1"/>
  <c r="Y44" i="1"/>
  <c r="Z44" i="1"/>
  <c r="AA44" i="1"/>
  <c r="AB44" i="1"/>
  <c r="Y45" i="1"/>
  <c r="Z45" i="1"/>
  <c r="AA45" i="1"/>
  <c r="AB45" i="1"/>
  <c r="Y146" i="1"/>
  <c r="Z146" i="1"/>
  <c r="AA146" i="1"/>
  <c r="AB146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59" i="1"/>
  <c r="Z159" i="1"/>
  <c r="AA159" i="1"/>
  <c r="AB159" i="1"/>
  <c r="Y160" i="1"/>
  <c r="Z160" i="1"/>
  <c r="AA160" i="1"/>
  <c r="AB160" i="1"/>
  <c r="Y165" i="1"/>
  <c r="Z165" i="1"/>
  <c r="AA165" i="1"/>
  <c r="AB165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243" i="1"/>
  <c r="Z243" i="1"/>
  <c r="AA243" i="1"/>
  <c r="AB243" i="1"/>
  <c r="Y244" i="1"/>
  <c r="Z244" i="1"/>
  <c r="AA244" i="1"/>
  <c r="AB244" i="1"/>
  <c r="Y46" i="1"/>
  <c r="Z46" i="1"/>
  <c r="AA46" i="1"/>
  <c r="AB46" i="1"/>
  <c r="Y245" i="1"/>
  <c r="Z245" i="1"/>
  <c r="AA245" i="1"/>
  <c r="AB245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15" i="1"/>
  <c r="Z315" i="1"/>
  <c r="AA315" i="1"/>
  <c r="AB315" i="1"/>
  <c r="Y316" i="1"/>
  <c r="Z316" i="1"/>
  <c r="AA316" i="1"/>
  <c r="AB316" i="1"/>
  <c r="Y334" i="1"/>
  <c r="Z334" i="1"/>
  <c r="AA334" i="1"/>
  <c r="AB334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3" i="1"/>
  <c r="Z423" i="1"/>
  <c r="AA423" i="1"/>
  <c r="AB423" i="1"/>
  <c r="Y424" i="1"/>
  <c r="Z424" i="1"/>
  <c r="AA424" i="1"/>
  <c r="AB424" i="1"/>
  <c r="Y429" i="1"/>
  <c r="Z429" i="1"/>
  <c r="AA429" i="1"/>
  <c r="AB429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479" i="1"/>
  <c r="Z479" i="1"/>
  <c r="AA479" i="1"/>
  <c r="AB479" i="1"/>
  <c r="Y480" i="1"/>
  <c r="Z480" i="1"/>
  <c r="AA480" i="1"/>
  <c r="AB480" i="1"/>
  <c r="Y522" i="1"/>
  <c r="Z522" i="1"/>
  <c r="AA522" i="1"/>
  <c r="AB522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660" i="1"/>
  <c r="Z660" i="1"/>
  <c r="AA660" i="1"/>
  <c r="AB660" i="1"/>
  <c r="Y661" i="1"/>
  <c r="Z661" i="1"/>
  <c r="AA661" i="1"/>
  <c r="AB661" i="1"/>
  <c r="Y118" i="1"/>
  <c r="Z118" i="1"/>
  <c r="AA118" i="1"/>
  <c r="AB118" i="1"/>
  <c r="Y119" i="1"/>
  <c r="Z119" i="1"/>
  <c r="AA119" i="1"/>
  <c r="AB119" i="1"/>
  <c r="Y521" i="1"/>
  <c r="Z521" i="1"/>
  <c r="AA521" i="1"/>
  <c r="AB521" i="1"/>
  <c r="Y131" i="1"/>
  <c r="Z131" i="1"/>
  <c r="AA131" i="1"/>
  <c r="AB131" i="1"/>
  <c r="Y51" i="1"/>
  <c r="Z51" i="1"/>
  <c r="AA51" i="1"/>
  <c r="AB51" i="1"/>
  <c r="Y134" i="1"/>
  <c r="Z134" i="1"/>
  <c r="AA134" i="1"/>
  <c r="AB134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143" i="1"/>
  <c r="Z143" i="1"/>
  <c r="AA143" i="1"/>
  <c r="AB143" i="1"/>
  <c r="Y144" i="1"/>
  <c r="Z144" i="1"/>
  <c r="AA144" i="1"/>
  <c r="AB144" i="1"/>
  <c r="Y52" i="1"/>
  <c r="Z52" i="1"/>
  <c r="AA52" i="1"/>
  <c r="AB52" i="1"/>
  <c r="Y53" i="1"/>
  <c r="Z53" i="1"/>
  <c r="AA53" i="1"/>
  <c r="AB53" i="1"/>
  <c r="Y54" i="1"/>
  <c r="Z54" i="1"/>
  <c r="AA54" i="1"/>
  <c r="AB54" i="1"/>
  <c r="Y55" i="1"/>
  <c r="Z55" i="1"/>
  <c r="AA55" i="1"/>
  <c r="AB55" i="1"/>
  <c r="Y56" i="1"/>
  <c r="Z56" i="1"/>
  <c r="AA56" i="1"/>
  <c r="AB56" i="1"/>
  <c r="Y57" i="1"/>
  <c r="Z57" i="1"/>
  <c r="AA57" i="1"/>
  <c r="AB57" i="1"/>
  <c r="Y58" i="1"/>
  <c r="Z58" i="1"/>
  <c r="AA58" i="1"/>
  <c r="AB58" i="1"/>
  <c r="Y425" i="1"/>
  <c r="Z425" i="1"/>
  <c r="AA425" i="1"/>
  <c r="AB425" i="1"/>
  <c r="Y482" i="1"/>
  <c r="Z482" i="1"/>
  <c r="AA482" i="1"/>
  <c r="AB482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493" i="1"/>
  <c r="Z493" i="1"/>
  <c r="AA493" i="1"/>
  <c r="AB493" i="1"/>
  <c r="Y494" i="1"/>
  <c r="Z494" i="1"/>
  <c r="AA494" i="1"/>
  <c r="AB494" i="1"/>
  <c r="Y116" i="1"/>
  <c r="Z116" i="1"/>
  <c r="AA116" i="1"/>
  <c r="AB116" i="1"/>
  <c r="Y117" i="1"/>
  <c r="Z117" i="1"/>
  <c r="AA117" i="1"/>
  <c r="AB117" i="1"/>
  <c r="Y120" i="1"/>
  <c r="Z120" i="1"/>
  <c r="AA120" i="1"/>
  <c r="AB120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26" i="1"/>
  <c r="Z126" i="1"/>
  <c r="AA126" i="1"/>
  <c r="AB126" i="1"/>
  <c r="Y127" i="1"/>
  <c r="Z127" i="1"/>
  <c r="AA127" i="1"/>
  <c r="AB127" i="1"/>
  <c r="Y145" i="1"/>
  <c r="Z145" i="1"/>
  <c r="AA145" i="1"/>
  <c r="AB145" i="1"/>
  <c r="Y317" i="1"/>
  <c r="Z317" i="1"/>
  <c r="AA317" i="1"/>
  <c r="AB317" i="1"/>
  <c r="Y318" i="1"/>
  <c r="Z318" i="1"/>
  <c r="AA318" i="1"/>
  <c r="AB318" i="1"/>
  <c r="Y319" i="1"/>
  <c r="Z319" i="1"/>
  <c r="AA319" i="1"/>
  <c r="AB319" i="1"/>
  <c r="Y320" i="1"/>
  <c r="Z320" i="1"/>
  <c r="AA320" i="1"/>
  <c r="AB320" i="1"/>
  <c r="Y321" i="1"/>
  <c r="Z321" i="1"/>
  <c r="AA321" i="1"/>
  <c r="AB321" i="1"/>
  <c r="Y506" i="1"/>
  <c r="Z506" i="1"/>
  <c r="AA506" i="1"/>
  <c r="AB506" i="1"/>
  <c r="Y507" i="1"/>
  <c r="Z507" i="1"/>
  <c r="AA507" i="1"/>
  <c r="AB507" i="1"/>
  <c r="Y73" i="1"/>
  <c r="Z73" i="1"/>
  <c r="AA73" i="1"/>
  <c r="AB73" i="1"/>
  <c r="Y323" i="1"/>
  <c r="Z323" i="1"/>
  <c r="AA323" i="1"/>
  <c r="AB323" i="1"/>
  <c r="Y324" i="1"/>
  <c r="Z324" i="1"/>
  <c r="AA324" i="1"/>
  <c r="AB324" i="1"/>
  <c r="Y325" i="1"/>
  <c r="Z325" i="1"/>
  <c r="AA325" i="1"/>
  <c r="AB325" i="1"/>
  <c r="Y326" i="1"/>
  <c r="Z326" i="1"/>
  <c r="AA326" i="1"/>
  <c r="AB326" i="1"/>
  <c r="Y327" i="1"/>
  <c r="Z327" i="1"/>
  <c r="AA327" i="1"/>
  <c r="AB327" i="1"/>
  <c r="Y514" i="1"/>
  <c r="Z514" i="1"/>
  <c r="AA514" i="1"/>
  <c r="AB514" i="1"/>
  <c r="Y515" i="1"/>
  <c r="Z515" i="1"/>
  <c r="AA515" i="1"/>
  <c r="AB515" i="1"/>
  <c r="Y128" i="1"/>
  <c r="Z128" i="1"/>
  <c r="AA128" i="1"/>
  <c r="AB128" i="1"/>
  <c r="Y129" i="1"/>
  <c r="Z129" i="1"/>
  <c r="AA129" i="1"/>
  <c r="AB129" i="1"/>
  <c r="Y130" i="1"/>
  <c r="Z130" i="1"/>
  <c r="AA130" i="1"/>
  <c r="AB130" i="1"/>
  <c r="Y322" i="1"/>
  <c r="Z322" i="1"/>
  <c r="AA322" i="1"/>
  <c r="AB322" i="1"/>
  <c r="Y49" i="1"/>
  <c r="Z49" i="1"/>
  <c r="AA49" i="1"/>
  <c r="AB49" i="1"/>
  <c r="Y132" i="1"/>
  <c r="Z132" i="1"/>
  <c r="AA132" i="1"/>
  <c r="AB132" i="1"/>
  <c r="Y133" i="1"/>
  <c r="Z133" i="1"/>
  <c r="AA133" i="1"/>
  <c r="AB133" i="1"/>
  <c r="Y662" i="1"/>
  <c r="Z662" i="1"/>
  <c r="AA662" i="1"/>
  <c r="AB662" i="1"/>
  <c r="Y113" i="1"/>
  <c r="Z113" i="1"/>
  <c r="AA113" i="1"/>
  <c r="AB113" i="1"/>
  <c r="Y114" i="1"/>
  <c r="Z114" i="1"/>
  <c r="AA114" i="1"/>
  <c r="AB114" i="1"/>
  <c r="Y115" i="1"/>
  <c r="Z115" i="1"/>
  <c r="AA115" i="1"/>
  <c r="AB115" i="1"/>
  <c r="Y163" i="1"/>
  <c r="Z163" i="1"/>
  <c r="AA163" i="1"/>
  <c r="AB163" i="1"/>
  <c r="Y164" i="1"/>
  <c r="Z164" i="1"/>
  <c r="AA164" i="1"/>
  <c r="AB164" i="1"/>
  <c r="Y495" i="1"/>
  <c r="Z495" i="1"/>
  <c r="AA495" i="1"/>
  <c r="AB49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504" i="1"/>
  <c r="Z504" i="1"/>
  <c r="AA504" i="1"/>
  <c r="AB504" i="1"/>
  <c r="Y505" i="1"/>
  <c r="Z505" i="1"/>
  <c r="AA505" i="1"/>
  <c r="AB505" i="1"/>
  <c r="Y161" i="1"/>
  <c r="Z161" i="1"/>
  <c r="AA161" i="1"/>
  <c r="AB161" i="1"/>
  <c r="Y162" i="1"/>
  <c r="Z162" i="1"/>
  <c r="AA162" i="1"/>
  <c r="AB162" i="1"/>
  <c r="Y328" i="1"/>
  <c r="Z328" i="1"/>
  <c r="AA328" i="1"/>
  <c r="AB328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332" i="1"/>
  <c r="Z332" i="1"/>
  <c r="AA332" i="1"/>
  <c r="AB332" i="1"/>
  <c r="Y333" i="1"/>
  <c r="Z333" i="1"/>
  <c r="AA333" i="1"/>
  <c r="AB333" i="1"/>
  <c r="Y481" i="1"/>
  <c r="Z481" i="1"/>
  <c r="AA481" i="1"/>
  <c r="AB481" i="1"/>
  <c r="Y516" i="1"/>
  <c r="Z516" i="1"/>
  <c r="AA516" i="1"/>
  <c r="AB516" i="1"/>
  <c r="Y517" i="1"/>
  <c r="Z517" i="1"/>
  <c r="AA517" i="1"/>
  <c r="AB517" i="1"/>
  <c r="Y518" i="1"/>
  <c r="Z518" i="1"/>
  <c r="AA518" i="1"/>
  <c r="AB518" i="1"/>
  <c r="Y519" i="1"/>
  <c r="Z519" i="1"/>
  <c r="AA519" i="1"/>
  <c r="AB519" i="1"/>
  <c r="Y520" i="1"/>
  <c r="Z520" i="1"/>
  <c r="AA520" i="1"/>
  <c r="AB520" i="1"/>
  <c r="Y794" i="1"/>
  <c r="Z794" i="1"/>
  <c r="AA794" i="1"/>
  <c r="AB794" i="1"/>
  <c r="Y663" i="1"/>
  <c r="Z663" i="1"/>
  <c r="AA663" i="1"/>
  <c r="AB663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89" i="1"/>
  <c r="Z789" i="1"/>
  <c r="AA789" i="1"/>
  <c r="AB789" i="1"/>
  <c r="Y790" i="1"/>
  <c r="Z790" i="1"/>
  <c r="AA790" i="1"/>
  <c r="AB790" i="1"/>
  <c r="Y801" i="1"/>
  <c r="Z801" i="1"/>
  <c r="AA801" i="1"/>
  <c r="AB80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808" i="1"/>
  <c r="Z808" i="1"/>
  <c r="AA808" i="1"/>
  <c r="AB808" i="1"/>
  <c r="Y809" i="1"/>
  <c r="Z809" i="1"/>
  <c r="AA809" i="1"/>
  <c r="AB809" i="1"/>
  <c r="Y795" i="1"/>
  <c r="Z795" i="1"/>
  <c r="AA795" i="1"/>
  <c r="AB795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799" i="1"/>
  <c r="Z799" i="1"/>
  <c r="AA799" i="1"/>
  <c r="AB799" i="1"/>
  <c r="Y800" i="1"/>
  <c r="Z800" i="1"/>
  <c r="AA800" i="1"/>
  <c r="AB800" i="1"/>
  <c r="Y811" i="1"/>
  <c r="Z811" i="1"/>
  <c r="AA811" i="1"/>
  <c r="AB811" i="1"/>
  <c r="Y812" i="1"/>
  <c r="Z812" i="1"/>
  <c r="AA812" i="1"/>
  <c r="AB812" i="1"/>
  <c r="Y810" i="1"/>
  <c r="Z810" i="1"/>
  <c r="AA810" i="1"/>
  <c r="AB810" i="1"/>
  <c r="Y831" i="1"/>
  <c r="Z831" i="1"/>
  <c r="AA831" i="1"/>
  <c r="AB831" i="1"/>
  <c r="Y832" i="1"/>
  <c r="Z832" i="1"/>
  <c r="AA832" i="1"/>
  <c r="AB832" i="1"/>
  <c r="Y813" i="1"/>
  <c r="Z813" i="1"/>
  <c r="AA813" i="1"/>
  <c r="AB81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27" i="1"/>
  <c r="Z827" i="1"/>
  <c r="AA827" i="1"/>
  <c r="AB827" i="1"/>
  <c r="Y828" i="1"/>
  <c r="Z828" i="1"/>
  <c r="AA828" i="1"/>
  <c r="AB828" i="1"/>
  <c r="Y858" i="1"/>
  <c r="Z858" i="1"/>
  <c r="AA858" i="1"/>
  <c r="AB858" i="1"/>
  <c r="Y829" i="1"/>
  <c r="Z829" i="1"/>
  <c r="AA829" i="1"/>
  <c r="AB829" i="1"/>
  <c r="Y830" i="1"/>
  <c r="Z830" i="1"/>
  <c r="AA830" i="1"/>
  <c r="AB830" i="1"/>
  <c r="Y834" i="1"/>
  <c r="Z834" i="1"/>
  <c r="AA834" i="1"/>
  <c r="AB834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56" i="1"/>
  <c r="Z856" i="1"/>
  <c r="AA856" i="1"/>
  <c r="AB856" i="1"/>
  <c r="Y857" i="1"/>
  <c r="Z857" i="1"/>
  <c r="AA857" i="1"/>
  <c r="AB857" i="1"/>
  <c r="Y833" i="1"/>
  <c r="Z833" i="1"/>
  <c r="AA833" i="1"/>
  <c r="AB833" i="1"/>
  <c r="Y860" i="1"/>
  <c r="Z860" i="1"/>
  <c r="AA860" i="1"/>
  <c r="AB860" i="1"/>
  <c r="Y859" i="1"/>
  <c r="Z859" i="1"/>
  <c r="AA859" i="1"/>
  <c r="AB859" i="1"/>
  <c r="Y861" i="1"/>
  <c r="Z861" i="1"/>
  <c r="AA861" i="1"/>
  <c r="AB861" i="1"/>
  <c r="Y1181" i="1"/>
  <c r="Z1181" i="1"/>
  <c r="AA1181" i="1"/>
  <c r="AB1181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1197" i="1"/>
  <c r="Z1197" i="1"/>
  <c r="AA1197" i="1"/>
  <c r="AB1197" i="1"/>
  <c r="Y1198" i="1"/>
  <c r="Z1198" i="1"/>
  <c r="AA1198" i="1"/>
  <c r="AB1198" i="1"/>
  <c r="Y862" i="1"/>
  <c r="Z862" i="1"/>
  <c r="AA862" i="1"/>
  <c r="AB862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56" i="1"/>
  <c r="Z1156" i="1"/>
  <c r="AA1156" i="1"/>
  <c r="AB1156" i="1"/>
  <c r="Y1157" i="1"/>
  <c r="Z1157" i="1"/>
  <c r="AA1157" i="1"/>
  <c r="AB1157" i="1"/>
  <c r="Y1200" i="1"/>
  <c r="Z1200" i="1"/>
  <c r="AA1200" i="1"/>
  <c r="AB1200" i="1"/>
  <c r="Y1158" i="1"/>
  <c r="Z1158" i="1"/>
  <c r="AA1158" i="1"/>
  <c r="AB1158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79" i="1"/>
  <c r="Z1179" i="1"/>
  <c r="AA1179" i="1"/>
  <c r="AB1179" i="1"/>
  <c r="Y1180" i="1"/>
  <c r="Z1180" i="1"/>
  <c r="AA1180" i="1"/>
  <c r="AB1180" i="1"/>
  <c r="Y1199" i="1"/>
  <c r="Z1199" i="1"/>
  <c r="AA1199" i="1"/>
  <c r="AB1199" i="1"/>
  <c r="Y1201" i="1"/>
  <c r="Z1201" i="1"/>
  <c r="AA1201" i="1"/>
  <c r="AB1201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4" i="1"/>
  <c r="Z1214" i="1"/>
  <c r="AA1214" i="1"/>
  <c r="AB1214" i="1"/>
  <c r="Y1215" i="1"/>
  <c r="Z1215" i="1"/>
  <c r="AA1215" i="1"/>
  <c r="AB1215" i="1"/>
  <c r="Y1218" i="1"/>
  <c r="Z1218" i="1"/>
  <c r="AA1218" i="1"/>
  <c r="AB1218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1" i="1"/>
  <c r="Z1231" i="1"/>
  <c r="AA1231" i="1"/>
  <c r="AB1231" i="1"/>
  <c r="Y1232" i="1"/>
  <c r="Z1232" i="1"/>
  <c r="AA1232" i="1"/>
  <c r="AB1232" i="1"/>
  <c r="Y1236" i="1"/>
  <c r="Z1236" i="1"/>
  <c r="AA1236" i="1"/>
  <c r="AB1236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79" i="1"/>
  <c r="Z1279" i="1"/>
  <c r="AA1279" i="1"/>
  <c r="AB1279" i="1"/>
  <c r="Y1280" i="1"/>
  <c r="Z1280" i="1"/>
  <c r="AA1280" i="1"/>
  <c r="AB1280" i="1"/>
  <c r="Y1283" i="1"/>
  <c r="Z1283" i="1"/>
  <c r="AA1283" i="1"/>
  <c r="AB1283" i="1"/>
  <c r="Y1233" i="1"/>
  <c r="Z1233" i="1"/>
  <c r="AA1233" i="1"/>
  <c r="AB1233" i="1"/>
  <c r="Y1234" i="1"/>
  <c r="Z1234" i="1"/>
  <c r="AA1234" i="1"/>
  <c r="AB1234" i="1"/>
  <c r="Y1235" i="1"/>
  <c r="Z1235" i="1"/>
  <c r="AA1235" i="1"/>
  <c r="AB1235" i="1"/>
  <c r="Y1284" i="1"/>
  <c r="Z1284" i="1"/>
  <c r="AA1284" i="1"/>
  <c r="AB1284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305" i="1"/>
  <c r="Z1305" i="1"/>
  <c r="AA1305" i="1"/>
  <c r="AB1305" i="1"/>
  <c r="Y1306" i="1"/>
  <c r="Z1306" i="1"/>
  <c r="AA1306" i="1"/>
  <c r="AB1306" i="1"/>
  <c r="Y1452" i="1"/>
  <c r="Z1452" i="1"/>
  <c r="AA1452" i="1"/>
  <c r="AB1452" i="1"/>
  <c r="Y1453" i="1"/>
  <c r="Z1453" i="1"/>
  <c r="AA1453" i="1"/>
  <c r="AB1453" i="1"/>
  <c r="Y1307" i="1"/>
  <c r="Z1307" i="1"/>
  <c r="AA1307" i="1"/>
  <c r="AB1307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0" i="1"/>
  <c r="Z1450" i="1"/>
  <c r="AA1450" i="1"/>
  <c r="AB1450" i="1"/>
  <c r="Y1451" i="1"/>
  <c r="Z1451" i="1"/>
  <c r="AA1451" i="1"/>
  <c r="AB1451" i="1"/>
  <c r="Y1454" i="1"/>
  <c r="Z1454" i="1"/>
  <c r="AA1454" i="1"/>
  <c r="AB1454" i="1"/>
  <c r="Y1455" i="1"/>
  <c r="Z1455" i="1"/>
  <c r="AA1455" i="1"/>
  <c r="AB1455" i="1"/>
  <c r="Y1456" i="1"/>
  <c r="Z1456" i="1"/>
  <c r="AA1456" i="1"/>
  <c r="AB1456" i="1"/>
  <c r="Y1457" i="1"/>
  <c r="Z1457" i="1"/>
  <c r="AA1457" i="1"/>
  <c r="AB1457" i="1"/>
  <c r="Y1476" i="1"/>
  <c r="Z1476" i="1"/>
  <c r="AA1476" i="1"/>
  <c r="AB1476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94" i="1"/>
  <c r="Z1494" i="1"/>
  <c r="AA1494" i="1"/>
  <c r="AB1494" i="1"/>
  <c r="Y1495" i="1"/>
  <c r="Z1495" i="1"/>
  <c r="AA1495" i="1"/>
  <c r="AB1495" i="1"/>
  <c r="Y1466" i="1"/>
  <c r="Z1466" i="1"/>
  <c r="AA1466" i="1"/>
  <c r="AB146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71" i="1"/>
  <c r="Z1471" i="1"/>
  <c r="AA1471" i="1"/>
  <c r="AB1471" i="1"/>
  <c r="Y1472" i="1"/>
  <c r="Z1472" i="1"/>
  <c r="AA1472" i="1"/>
  <c r="AB1472" i="1"/>
  <c r="Y1464" i="1"/>
  <c r="Z1464" i="1"/>
  <c r="AA1464" i="1"/>
  <c r="AB1464" i="1"/>
  <c r="Y1465" i="1"/>
  <c r="Z1465" i="1"/>
  <c r="AA1465" i="1"/>
  <c r="AB1465" i="1"/>
  <c r="Y1473" i="1"/>
  <c r="Z1473" i="1"/>
  <c r="AA1473" i="1"/>
  <c r="AB1473" i="1"/>
  <c r="Y1474" i="1"/>
  <c r="Z1474" i="1"/>
  <c r="AA1474" i="1"/>
  <c r="AB1474" i="1"/>
  <c r="Y1475" i="1"/>
  <c r="Z1475" i="1"/>
  <c r="AA1475" i="1"/>
  <c r="AB1475" i="1"/>
  <c r="Y1458" i="1"/>
  <c r="Z1458" i="1"/>
  <c r="AA1458" i="1"/>
  <c r="AB1458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62" i="1"/>
  <c r="Z1462" i="1"/>
  <c r="AA1462" i="1"/>
  <c r="AB1462" i="1"/>
  <c r="Y1463" i="1"/>
  <c r="Z1463" i="1"/>
  <c r="AA1463" i="1"/>
  <c r="AB1463" i="1"/>
  <c r="Y1499" i="1"/>
  <c r="Z1499" i="1"/>
  <c r="AA1499" i="1"/>
  <c r="AB1499" i="1"/>
  <c r="Y1500" i="1"/>
  <c r="Z1500" i="1"/>
  <c r="AA1500" i="1"/>
  <c r="AB1500" i="1"/>
  <c r="Y1650" i="1"/>
  <c r="Z1650" i="1"/>
  <c r="AA1650" i="1"/>
  <c r="AB1650" i="1"/>
  <c r="Y1511" i="1"/>
  <c r="Z1511" i="1"/>
  <c r="AA1511" i="1"/>
  <c r="AB151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1646" i="1"/>
  <c r="Z1646" i="1"/>
  <c r="AA1646" i="1"/>
  <c r="AB1646" i="1"/>
  <c r="Y1647" i="1"/>
  <c r="Z1647" i="1"/>
  <c r="AA1647" i="1"/>
  <c r="AB1647" i="1"/>
  <c r="Y1648" i="1"/>
  <c r="Z1648" i="1"/>
  <c r="AA1648" i="1"/>
  <c r="AB1648" i="1"/>
  <c r="Y1649" i="1"/>
  <c r="Z1649" i="1"/>
  <c r="AA1649" i="1"/>
  <c r="AB1649" i="1"/>
  <c r="Y1659" i="1"/>
  <c r="Z1659" i="1"/>
  <c r="AA1659" i="1"/>
  <c r="AB1659" i="1"/>
  <c r="Y1660" i="1"/>
  <c r="Z1660" i="1"/>
  <c r="AA1660" i="1"/>
  <c r="AB1660" i="1"/>
  <c r="Y1661" i="1"/>
  <c r="Z1661" i="1"/>
  <c r="AA1661" i="1"/>
  <c r="AB1661" i="1"/>
  <c r="Y1662" i="1"/>
  <c r="Z1662" i="1"/>
  <c r="AA1662" i="1"/>
  <c r="AB1662" i="1"/>
  <c r="Y1663" i="1"/>
  <c r="Z1663" i="1"/>
  <c r="AA1663" i="1"/>
  <c r="AB1663" i="1"/>
  <c r="Y1667" i="1"/>
  <c r="Z1667" i="1"/>
  <c r="AA1667" i="1"/>
  <c r="AB1667" i="1"/>
  <c r="Y1668" i="1"/>
  <c r="Z1668" i="1"/>
  <c r="AA1668" i="1"/>
  <c r="AB1668" i="1"/>
  <c r="Y1669" i="1"/>
  <c r="Z1669" i="1"/>
  <c r="AA1669" i="1"/>
  <c r="AB1669" i="1"/>
  <c r="Y1670" i="1"/>
  <c r="Z1670" i="1"/>
  <c r="AA1670" i="1"/>
  <c r="AB1670" i="1"/>
  <c r="Y1653" i="1"/>
  <c r="Z1653" i="1"/>
  <c r="AA1653" i="1"/>
  <c r="AB1653" i="1"/>
  <c r="Y1654" i="1"/>
  <c r="Z1654" i="1"/>
  <c r="AA1654" i="1"/>
  <c r="AB1654" i="1"/>
  <c r="Y1655" i="1"/>
  <c r="Z1655" i="1"/>
  <c r="AA1655" i="1"/>
  <c r="AB1655" i="1"/>
  <c r="Y1656" i="1"/>
  <c r="Z1656" i="1"/>
  <c r="AA1656" i="1"/>
  <c r="AB1656" i="1"/>
  <c r="Y1657" i="1"/>
  <c r="Z1657" i="1"/>
  <c r="AA1657" i="1"/>
  <c r="AB1657" i="1"/>
  <c r="Y1671" i="1"/>
  <c r="Z1671" i="1"/>
  <c r="AA1671" i="1"/>
  <c r="AB1671" i="1"/>
  <c r="Y1672" i="1"/>
  <c r="Z1672" i="1"/>
  <c r="AA1672" i="1"/>
  <c r="AB1672" i="1"/>
  <c r="Y1658" i="1"/>
  <c r="Z1658" i="1"/>
  <c r="AA1658" i="1"/>
  <c r="AB1658" i="1"/>
  <c r="Y1664" i="1"/>
  <c r="Z1664" i="1"/>
  <c r="AA1664" i="1"/>
  <c r="AB1664" i="1"/>
  <c r="Y1665" i="1"/>
  <c r="Z1665" i="1"/>
  <c r="AA1665" i="1"/>
  <c r="AB1665" i="1"/>
  <c r="Y1666" i="1"/>
  <c r="Z1666" i="1"/>
  <c r="AA1666" i="1"/>
  <c r="AB1666" i="1"/>
  <c r="Y1651" i="1"/>
  <c r="Z1651" i="1"/>
  <c r="AA1651" i="1"/>
  <c r="AB1651" i="1"/>
  <c r="Y1652" i="1"/>
  <c r="Z1652" i="1"/>
  <c r="AA1652" i="1"/>
  <c r="AB1652" i="1"/>
  <c r="Y1761" i="1"/>
  <c r="Z1761" i="1"/>
  <c r="AA1761" i="1"/>
  <c r="AB1761" i="1"/>
  <c r="Y1762" i="1"/>
  <c r="Z1762" i="1"/>
  <c r="AA1762" i="1"/>
  <c r="AB1762" i="1"/>
  <c r="Y1763" i="1"/>
  <c r="Z1763" i="1"/>
  <c r="AA1763" i="1"/>
  <c r="AB1763" i="1"/>
  <c r="Y1673" i="1"/>
  <c r="Z1673" i="1"/>
  <c r="AA1673" i="1"/>
  <c r="AB1673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59" i="1"/>
  <c r="Z1759" i="1"/>
  <c r="AA1759" i="1"/>
  <c r="AB1759" i="1"/>
  <c r="Y1760" i="1"/>
  <c r="Z1760" i="1"/>
  <c r="AA1760" i="1"/>
  <c r="AB1760" i="1"/>
  <c r="Y1769" i="1"/>
  <c r="Z1769" i="1"/>
  <c r="AA1769" i="1"/>
  <c r="AB1769" i="1"/>
  <c r="Y1770" i="1"/>
  <c r="Z1770" i="1"/>
  <c r="AA1770" i="1"/>
  <c r="AB1770" i="1"/>
  <c r="Y1764" i="1"/>
  <c r="Z1764" i="1"/>
  <c r="AA1764" i="1"/>
  <c r="AB1764" i="1"/>
  <c r="Y1765" i="1"/>
  <c r="Z1765" i="1"/>
  <c r="AA1765" i="1"/>
  <c r="AB1765" i="1"/>
  <c r="Y1766" i="1"/>
  <c r="Z1766" i="1"/>
  <c r="AA1766" i="1"/>
  <c r="AB1766" i="1"/>
  <c r="Y1781" i="1"/>
  <c r="Z1781" i="1"/>
  <c r="AA1781" i="1"/>
  <c r="AB1781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92" i="1"/>
  <c r="Z1792" i="1"/>
  <c r="AA1792" i="1"/>
  <c r="AB1792" i="1"/>
  <c r="Y1793" i="1"/>
  <c r="Z1793" i="1"/>
  <c r="AA1793" i="1"/>
  <c r="AB1793" i="1"/>
  <c r="Y1778" i="1"/>
  <c r="Z1778" i="1"/>
  <c r="AA1778" i="1"/>
  <c r="AB1778" i="1"/>
  <c r="Y1776" i="1"/>
  <c r="Z1776" i="1"/>
  <c r="AA1776" i="1"/>
  <c r="AB1776" i="1"/>
  <c r="Y1777" i="1"/>
  <c r="Z1777" i="1"/>
  <c r="AA1777" i="1"/>
  <c r="AB1777" i="1"/>
  <c r="Y1804" i="1"/>
  <c r="Z1804" i="1"/>
  <c r="AA1804" i="1"/>
  <c r="AB1804" i="1"/>
  <c r="Y1805" i="1"/>
  <c r="Z1805" i="1"/>
  <c r="AA1805" i="1"/>
  <c r="AB1805" i="1"/>
  <c r="Y1806" i="1"/>
  <c r="Z1806" i="1"/>
  <c r="AA1806" i="1"/>
  <c r="AB1806" i="1"/>
  <c r="Y1807" i="1"/>
  <c r="Z1807" i="1"/>
  <c r="AA1807" i="1"/>
  <c r="AB1807" i="1"/>
  <c r="Y1803" i="1"/>
  <c r="Z1803" i="1"/>
  <c r="AA1803" i="1"/>
  <c r="AB1803" i="1"/>
  <c r="Y1808" i="1"/>
  <c r="Z1808" i="1"/>
  <c r="AA1808" i="1"/>
  <c r="AB1808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815" i="1"/>
  <c r="Z1815" i="1"/>
  <c r="AA1815" i="1"/>
  <c r="AB1815" i="1"/>
  <c r="Y1816" i="1"/>
  <c r="Z1816" i="1"/>
  <c r="AA1816" i="1"/>
  <c r="AB1816" i="1"/>
  <c r="Y1794" i="1"/>
  <c r="Z1794" i="1"/>
  <c r="AA1794" i="1"/>
  <c r="AB1794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01" i="1"/>
  <c r="Z1801" i="1"/>
  <c r="AA1801" i="1"/>
  <c r="AB1801" i="1"/>
  <c r="Y1802" i="1"/>
  <c r="Z1802" i="1"/>
  <c r="AA1802" i="1"/>
  <c r="AB1802" i="1"/>
  <c r="Y1821" i="1"/>
  <c r="Z1821" i="1"/>
  <c r="AA1821" i="1"/>
  <c r="AB1821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7" i="1"/>
  <c r="Z1867" i="1"/>
  <c r="AA1867" i="1"/>
  <c r="AB1867" i="1"/>
  <c r="Y1868" i="1"/>
  <c r="Z1868" i="1"/>
  <c r="AA1868" i="1"/>
  <c r="AB1868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3" i="1"/>
  <c r="Z1913" i="1"/>
  <c r="AA1913" i="1"/>
  <c r="AB1913" i="1"/>
  <c r="Y1914" i="1"/>
  <c r="Z1914" i="1"/>
  <c r="AA1914" i="1"/>
  <c r="AB1914" i="1"/>
  <c r="Y1915" i="1"/>
  <c r="Z1915" i="1"/>
  <c r="AA1915" i="1"/>
  <c r="AB1915" i="1"/>
  <c r="Y1917" i="1"/>
  <c r="Z1917" i="1"/>
  <c r="AA1917" i="1"/>
  <c r="AB1917" i="1"/>
  <c r="Y1920" i="1"/>
  <c r="Z1920" i="1"/>
  <c r="AA1920" i="1"/>
  <c r="AB1920" i="1"/>
  <c r="Y1923" i="1"/>
  <c r="Z1923" i="1"/>
  <c r="AA1923" i="1"/>
  <c r="AB1923" i="1"/>
  <c r="Y1921" i="1"/>
  <c r="Z1921" i="1"/>
  <c r="AA1921" i="1"/>
  <c r="AB1921" i="1"/>
  <c r="Y1922" i="1"/>
  <c r="Z1922" i="1"/>
  <c r="AA1922" i="1"/>
  <c r="AB1922" i="1"/>
  <c r="Y2066" i="1"/>
  <c r="Z2066" i="1"/>
  <c r="AA2066" i="1"/>
  <c r="AB2066" i="1"/>
  <c r="Y2067" i="1"/>
  <c r="Z2067" i="1"/>
  <c r="AA2067" i="1"/>
  <c r="AB2067" i="1"/>
  <c r="Y2068" i="1"/>
  <c r="Z2068" i="1"/>
  <c r="AA2068" i="1"/>
  <c r="AB2068" i="1"/>
  <c r="Y2069" i="1"/>
  <c r="Z2069" i="1"/>
  <c r="AA2069" i="1"/>
  <c r="AB2069" i="1"/>
  <c r="Y2070" i="1"/>
  <c r="Z2070" i="1"/>
  <c r="AA2070" i="1"/>
  <c r="AB2070" i="1"/>
  <c r="Y2071" i="1"/>
  <c r="Z2071" i="1"/>
  <c r="AA2071" i="1"/>
  <c r="AB2071" i="1"/>
  <c r="Y1936" i="1"/>
  <c r="Z1936" i="1"/>
  <c r="AA1936" i="1"/>
  <c r="AB1936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2038" i="1"/>
  <c r="Z2038" i="1"/>
  <c r="AA2038" i="1"/>
  <c r="AB2038" i="1"/>
  <c r="Y2039" i="1"/>
  <c r="Z2039" i="1"/>
  <c r="AA2039" i="1"/>
  <c r="AB2039" i="1"/>
  <c r="Y2040" i="1"/>
  <c r="Z2040" i="1"/>
  <c r="AA2040" i="1"/>
  <c r="AB2040" i="1"/>
  <c r="Y2041" i="1"/>
  <c r="Z2041" i="1"/>
  <c r="AA2041" i="1"/>
  <c r="AB2041" i="1"/>
  <c r="Y2042" i="1"/>
  <c r="Z2042" i="1"/>
  <c r="AA2042" i="1"/>
  <c r="AB2042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063" i="1"/>
  <c r="Z2063" i="1"/>
  <c r="AA2063" i="1"/>
  <c r="AB2063" i="1"/>
  <c r="Y2064" i="1"/>
  <c r="Z2064" i="1"/>
  <c r="AA2064" i="1"/>
  <c r="AB2064" i="1"/>
  <c r="Y2065" i="1"/>
  <c r="Z2065" i="1"/>
  <c r="AA2065" i="1"/>
  <c r="AB2065" i="1"/>
  <c r="Y2103" i="1"/>
  <c r="Z2103" i="1"/>
  <c r="AA2103" i="1"/>
  <c r="AB2103" i="1"/>
  <c r="Y2099" i="1"/>
  <c r="Z2099" i="1"/>
  <c r="AA2099" i="1"/>
  <c r="AB2099" i="1"/>
  <c r="Y1932" i="1"/>
  <c r="Z1932" i="1"/>
  <c r="AA1932" i="1"/>
  <c r="AB1932" i="1"/>
  <c r="Y1933" i="1"/>
  <c r="Z1933" i="1"/>
  <c r="AA1933" i="1"/>
  <c r="AB1933" i="1"/>
  <c r="Y1934" i="1"/>
  <c r="Z1934" i="1"/>
  <c r="AA1934" i="1"/>
  <c r="AB1934" i="1"/>
  <c r="Y1935" i="1"/>
  <c r="Z1935" i="1"/>
  <c r="AA1935" i="1"/>
  <c r="AB1935" i="1"/>
  <c r="Y2072" i="1"/>
  <c r="Z2072" i="1"/>
  <c r="AA2072" i="1"/>
  <c r="AB2072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096" i="1"/>
  <c r="Z2096" i="1"/>
  <c r="AA2096" i="1"/>
  <c r="AB2096" i="1"/>
  <c r="Y2097" i="1"/>
  <c r="Z2097" i="1"/>
  <c r="AA2097" i="1"/>
  <c r="AB2097" i="1"/>
  <c r="Y2098" i="1"/>
  <c r="Z2098" i="1"/>
  <c r="AA2098" i="1"/>
  <c r="AB2098" i="1"/>
  <c r="Y2104" i="1"/>
  <c r="Z2104" i="1"/>
  <c r="AA2104" i="1"/>
  <c r="AB2104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2109" i="1"/>
  <c r="Z2109" i="1"/>
  <c r="AA2109" i="1"/>
  <c r="AB2109" i="1"/>
  <c r="Y2110" i="1"/>
  <c r="Z2110" i="1"/>
  <c r="AA2110" i="1"/>
  <c r="AB2110" i="1"/>
  <c r="Y2111" i="1"/>
  <c r="Z2111" i="1"/>
  <c r="AA2111" i="1"/>
  <c r="AB2111" i="1"/>
  <c r="Y1817" i="1"/>
  <c r="Z1817" i="1"/>
  <c r="AA1817" i="1"/>
  <c r="AB1817" i="1"/>
  <c r="Y1819" i="1"/>
  <c r="Z1819" i="1"/>
  <c r="AA1819" i="1"/>
  <c r="AB1819" i="1"/>
  <c r="Y1820" i="1"/>
  <c r="Z1820" i="1"/>
  <c r="AA1820" i="1"/>
  <c r="AB1820" i="1"/>
  <c r="Y1931" i="1"/>
  <c r="Z1931" i="1"/>
  <c r="AA1931" i="1"/>
  <c r="AB1931" i="1"/>
  <c r="Y2212" i="1"/>
  <c r="Z2212" i="1"/>
  <c r="AA2212" i="1"/>
  <c r="AB2212" i="1"/>
  <c r="Y2213" i="1"/>
  <c r="Z2213" i="1"/>
  <c r="AA2213" i="1"/>
  <c r="AB2213" i="1"/>
  <c r="Y2112" i="1"/>
  <c r="Z2112" i="1"/>
  <c r="AA2112" i="1"/>
  <c r="AB2112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8" i="1"/>
  <c r="Z2168" i="1"/>
  <c r="AA2168" i="1"/>
  <c r="AB2168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79" i="1"/>
  <c r="Z2179" i="1"/>
  <c r="AA2179" i="1"/>
  <c r="AB2179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2183" i="1"/>
  <c r="Z2183" i="1"/>
  <c r="AA2183" i="1"/>
  <c r="AB2183" i="1"/>
  <c r="Y2184" i="1"/>
  <c r="Z2184" i="1"/>
  <c r="AA2184" i="1"/>
  <c r="AB2184" i="1"/>
  <c r="Y2185" i="1"/>
  <c r="Z2185" i="1"/>
  <c r="AA2185" i="1"/>
  <c r="AB2185" i="1"/>
  <c r="Y2186" i="1"/>
  <c r="Z2186" i="1"/>
  <c r="AA2186" i="1"/>
  <c r="AB2186" i="1"/>
  <c r="Y2187" i="1"/>
  <c r="Z2187" i="1"/>
  <c r="AA2187" i="1"/>
  <c r="AB2187" i="1"/>
  <c r="Y2188" i="1"/>
  <c r="Z2188" i="1"/>
  <c r="AA2188" i="1"/>
  <c r="AB2188" i="1"/>
  <c r="Y2189" i="1"/>
  <c r="Z2189" i="1"/>
  <c r="AA2189" i="1"/>
  <c r="AB2189" i="1"/>
  <c r="Y2190" i="1"/>
  <c r="Z2190" i="1"/>
  <c r="AA2190" i="1"/>
  <c r="AB2190" i="1"/>
  <c r="Y2191" i="1"/>
  <c r="Z2191" i="1"/>
  <c r="AA2191" i="1"/>
  <c r="AB2191" i="1"/>
  <c r="Y2192" i="1"/>
  <c r="Z2192" i="1"/>
  <c r="AA2192" i="1"/>
  <c r="AB2192" i="1"/>
  <c r="Y2193" i="1"/>
  <c r="Z2193" i="1"/>
  <c r="AA2193" i="1"/>
  <c r="AB2193" i="1"/>
  <c r="Y2194" i="1"/>
  <c r="Z2194" i="1"/>
  <c r="AA2194" i="1"/>
  <c r="AB2194" i="1"/>
  <c r="Y2195" i="1"/>
  <c r="Z2195" i="1"/>
  <c r="AA2195" i="1"/>
  <c r="AB2195" i="1"/>
  <c r="Y2196" i="1"/>
  <c r="Z2196" i="1"/>
  <c r="AA2196" i="1"/>
  <c r="AB2196" i="1"/>
  <c r="Y2197" i="1"/>
  <c r="Z2197" i="1"/>
  <c r="AA2197" i="1"/>
  <c r="AB2197" i="1"/>
  <c r="Y2198" i="1"/>
  <c r="Z2198" i="1"/>
  <c r="AA2198" i="1"/>
  <c r="AB2198" i="1"/>
  <c r="Y2199" i="1"/>
  <c r="Z2199" i="1"/>
  <c r="AA2199" i="1"/>
  <c r="AB2199" i="1"/>
  <c r="Y2200" i="1"/>
  <c r="Z2200" i="1"/>
  <c r="AA2200" i="1"/>
  <c r="AB2200" i="1"/>
  <c r="Y2201" i="1"/>
  <c r="Z2201" i="1"/>
  <c r="AA2201" i="1"/>
  <c r="AB2201" i="1"/>
  <c r="Y2202" i="1"/>
  <c r="Z2202" i="1"/>
  <c r="AA2202" i="1"/>
  <c r="AB2202" i="1"/>
  <c r="Y2203" i="1"/>
  <c r="Z2203" i="1"/>
  <c r="AA2203" i="1"/>
  <c r="AB2203" i="1"/>
  <c r="Y2204" i="1"/>
  <c r="Z2204" i="1"/>
  <c r="AA2204" i="1"/>
  <c r="AB2204" i="1"/>
  <c r="Y2205" i="1"/>
  <c r="Z2205" i="1"/>
  <c r="AA2205" i="1"/>
  <c r="AB2205" i="1"/>
  <c r="Y2206" i="1"/>
  <c r="Z2206" i="1"/>
  <c r="AA2206" i="1"/>
  <c r="AB2206" i="1"/>
  <c r="Y2207" i="1"/>
  <c r="Z2207" i="1"/>
  <c r="AA2207" i="1"/>
  <c r="AB2207" i="1"/>
  <c r="Y2208" i="1"/>
  <c r="Z2208" i="1"/>
  <c r="AA2208" i="1"/>
  <c r="AB2208" i="1"/>
  <c r="Y2211" i="1"/>
  <c r="Z2211" i="1"/>
  <c r="AA2211" i="1"/>
  <c r="AB2211" i="1"/>
  <c r="Y2214" i="1"/>
  <c r="Z2214" i="1"/>
  <c r="AA2214" i="1"/>
  <c r="AB2214" i="1"/>
  <c r="Y2215" i="1"/>
  <c r="Z2215" i="1"/>
  <c r="AA2215" i="1"/>
  <c r="AB2215" i="1"/>
  <c r="Y2216" i="1"/>
  <c r="Z2216" i="1"/>
  <c r="AA2216" i="1"/>
  <c r="AB2216" i="1"/>
  <c r="Y2217" i="1"/>
  <c r="Z2217" i="1"/>
  <c r="AA2217" i="1"/>
  <c r="AB2217" i="1"/>
  <c r="Y2218" i="1"/>
  <c r="Z2218" i="1"/>
  <c r="AA2218" i="1"/>
  <c r="AB2218" i="1"/>
  <c r="Y2219" i="1"/>
  <c r="Z2219" i="1"/>
  <c r="AA2219" i="1"/>
  <c r="AB2219" i="1"/>
  <c r="Y2220" i="1"/>
  <c r="Z2220" i="1"/>
  <c r="AA2220" i="1"/>
  <c r="AB2220" i="1"/>
  <c r="Y2221" i="1"/>
  <c r="Z2221" i="1"/>
  <c r="AA2221" i="1"/>
  <c r="AB2221" i="1"/>
  <c r="Y2222" i="1"/>
  <c r="Z2222" i="1"/>
  <c r="AA2222" i="1"/>
  <c r="AB2222" i="1"/>
  <c r="Y2223" i="1"/>
  <c r="Z2223" i="1"/>
  <c r="AA2223" i="1"/>
  <c r="AB2223" i="1"/>
  <c r="Y2224" i="1"/>
  <c r="Z2224" i="1"/>
  <c r="AA2224" i="1"/>
  <c r="AB2224" i="1"/>
  <c r="Y2225" i="1"/>
  <c r="Z2225" i="1"/>
  <c r="AA2225" i="1"/>
  <c r="AB2225" i="1"/>
  <c r="Y2226" i="1"/>
  <c r="Z2226" i="1"/>
  <c r="AA2226" i="1"/>
  <c r="AB2226" i="1"/>
  <c r="Y2227" i="1"/>
  <c r="Z2227" i="1"/>
  <c r="AA2227" i="1"/>
  <c r="AB2227" i="1"/>
  <c r="Y2228" i="1"/>
  <c r="Z2228" i="1"/>
  <c r="AA2228" i="1"/>
  <c r="AB2228" i="1"/>
  <c r="Y2229" i="1"/>
  <c r="Z2229" i="1"/>
  <c r="AA2229" i="1"/>
  <c r="AB2229" i="1"/>
  <c r="Y2233" i="1"/>
  <c r="Z2233" i="1"/>
  <c r="AA2233" i="1"/>
  <c r="AB2233" i="1"/>
  <c r="Y2236" i="1"/>
  <c r="Z2236" i="1"/>
  <c r="AA2236" i="1"/>
  <c r="AB2236" i="1"/>
  <c r="Y2237" i="1"/>
  <c r="Z2237" i="1"/>
  <c r="AA2237" i="1"/>
  <c r="AB2237" i="1"/>
  <c r="Y2238" i="1"/>
  <c r="Z2238" i="1"/>
  <c r="AA2238" i="1"/>
  <c r="AB2238" i="1"/>
  <c r="Y2239" i="1"/>
  <c r="Z2239" i="1"/>
  <c r="AA2239" i="1"/>
  <c r="AB2239" i="1"/>
  <c r="Y2241" i="1"/>
  <c r="Z2241" i="1"/>
  <c r="AA2241" i="1"/>
  <c r="AB2241" i="1"/>
  <c r="Y2240" i="1"/>
  <c r="Z2240" i="1"/>
  <c r="AA2240" i="1"/>
  <c r="AB2240" i="1"/>
  <c r="Y2230" i="1"/>
  <c r="Z2230" i="1"/>
  <c r="AA2230" i="1"/>
  <c r="AB2230" i="1"/>
  <c r="Y2231" i="1"/>
  <c r="Z2231" i="1"/>
  <c r="AA2231" i="1"/>
  <c r="AB2231" i="1"/>
  <c r="Y2232" i="1"/>
  <c r="Z2232" i="1"/>
  <c r="AA2232" i="1"/>
  <c r="AB2232" i="1"/>
  <c r="Y74" i="1"/>
  <c r="Z74" i="1"/>
  <c r="AA74" i="1"/>
  <c r="AB74" i="1"/>
  <c r="Y75" i="1"/>
  <c r="Z75" i="1"/>
  <c r="AA75" i="1"/>
  <c r="AB75" i="1"/>
  <c r="Y76" i="1"/>
  <c r="Z76" i="1"/>
  <c r="AA76" i="1"/>
  <c r="AB76" i="1"/>
  <c r="Y80" i="1"/>
  <c r="Z80" i="1"/>
  <c r="AA80" i="1"/>
  <c r="AB80" i="1"/>
  <c r="Y81" i="1"/>
  <c r="Z81" i="1"/>
  <c r="AA81" i="1"/>
  <c r="AB81" i="1"/>
  <c r="Y82" i="1"/>
  <c r="Z82" i="1"/>
  <c r="AA82" i="1"/>
  <c r="AB82" i="1"/>
  <c r="Y84" i="1"/>
  <c r="Z84" i="1"/>
  <c r="AA84" i="1"/>
  <c r="AB84" i="1"/>
  <c r="Y85" i="1"/>
  <c r="Z85" i="1"/>
  <c r="AA85" i="1"/>
  <c r="AB85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0" i="1"/>
  <c r="Z90" i="1"/>
  <c r="AA90" i="1"/>
  <c r="AB90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8" i="1"/>
  <c r="Z108" i="1"/>
  <c r="AA108" i="1"/>
  <c r="AB108" i="1"/>
  <c r="Y109" i="1"/>
  <c r="Z109" i="1"/>
  <c r="AA109" i="1"/>
  <c r="AB109" i="1"/>
  <c r="Y111" i="1"/>
  <c r="Z111" i="1"/>
  <c r="AA111" i="1"/>
  <c r="AB111" i="1"/>
  <c r="Y112" i="1"/>
  <c r="Z112" i="1"/>
  <c r="AA112" i="1"/>
  <c r="AB112" i="1"/>
  <c r="Y1216" i="1"/>
  <c r="Z1216" i="1"/>
  <c r="AA1216" i="1"/>
  <c r="AB1216" i="1"/>
  <c r="Y1217" i="1"/>
  <c r="Z1217" i="1"/>
  <c r="AA1217" i="1"/>
  <c r="AB1217" i="1"/>
  <c r="Y1501" i="1"/>
  <c r="Z1501" i="1"/>
  <c r="AA1501" i="1"/>
  <c r="AB1501" i="1"/>
  <c r="Y1502" i="1"/>
  <c r="Z1502" i="1"/>
  <c r="AA1502" i="1"/>
  <c r="AB1502" i="1"/>
  <c r="Y1503" i="1"/>
  <c r="Z1503" i="1"/>
  <c r="AA1503" i="1"/>
  <c r="AB1503" i="1"/>
  <c r="Y1504" i="1"/>
  <c r="Z1504" i="1"/>
  <c r="AA1504" i="1"/>
  <c r="AB1504" i="1"/>
  <c r="Y1505" i="1"/>
  <c r="Z1505" i="1"/>
  <c r="AA1505" i="1"/>
  <c r="AB1505" i="1"/>
  <c r="Y1779" i="1"/>
  <c r="Z1779" i="1"/>
  <c r="AA1779" i="1"/>
  <c r="AB1779" i="1"/>
  <c r="Y1780" i="1"/>
  <c r="Z1780" i="1"/>
  <c r="AA1780" i="1"/>
  <c r="AB1780" i="1"/>
  <c r="Y1916" i="1"/>
  <c r="Z1916" i="1"/>
  <c r="AA1916" i="1"/>
  <c r="AB1916" i="1"/>
  <c r="Y1928" i="1"/>
  <c r="Z1928" i="1"/>
  <c r="AA1928" i="1"/>
  <c r="AB1928" i="1"/>
  <c r="Y1930" i="1"/>
  <c r="Z1930" i="1"/>
  <c r="AA1930" i="1"/>
  <c r="AB1930" i="1"/>
  <c r="Y2243" i="1"/>
  <c r="Z2243" i="1"/>
  <c r="AA2243" i="1"/>
  <c r="AB2243" i="1"/>
  <c r="Y2244" i="1"/>
  <c r="Z2244" i="1"/>
  <c r="AA2244" i="1"/>
  <c r="AB2244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2" i="1"/>
  <c r="Z72" i="1"/>
  <c r="AA72" i="1"/>
  <c r="AB72" i="1"/>
  <c r="Y508" i="1"/>
  <c r="Z508" i="1"/>
  <c r="AA508" i="1"/>
  <c r="AB508" i="1"/>
  <c r="Y426" i="1"/>
  <c r="Z426" i="1"/>
  <c r="AA426" i="1"/>
  <c r="AB426" i="1"/>
  <c r="Y427" i="1"/>
  <c r="Z427" i="1"/>
  <c r="AA427" i="1"/>
  <c r="AB427" i="1"/>
  <c r="Y428" i="1"/>
  <c r="Z428" i="1"/>
  <c r="AA428" i="1"/>
  <c r="AB428" i="1"/>
  <c r="Y509" i="1"/>
  <c r="Z509" i="1"/>
  <c r="AA509" i="1"/>
  <c r="AB509" i="1"/>
  <c r="Y510" i="1"/>
  <c r="Z510" i="1"/>
  <c r="AA510" i="1"/>
  <c r="AB510" i="1"/>
  <c r="Y511" i="1"/>
  <c r="Z511" i="1"/>
  <c r="AA511" i="1"/>
  <c r="AB511" i="1"/>
  <c r="Y512" i="1"/>
  <c r="Z512" i="1"/>
  <c r="AA512" i="1"/>
  <c r="AB512" i="1"/>
  <c r="Y513" i="1"/>
  <c r="Z513" i="1"/>
  <c r="AA513" i="1"/>
  <c r="AB513" i="1"/>
  <c r="Y791" i="1"/>
  <c r="Z791" i="1"/>
  <c r="AA791" i="1"/>
  <c r="AB791" i="1"/>
  <c r="Y792" i="1"/>
  <c r="Z792" i="1"/>
  <c r="AA792" i="1"/>
  <c r="AB792" i="1"/>
  <c r="Y793" i="1"/>
  <c r="Z793" i="1"/>
  <c r="AA793" i="1"/>
  <c r="AB793" i="1"/>
  <c r="Y1281" i="1"/>
  <c r="Z1281" i="1"/>
  <c r="AA1281" i="1"/>
  <c r="AB1281" i="1"/>
  <c r="Y1282" i="1"/>
  <c r="Z1282" i="1"/>
  <c r="AA1282" i="1"/>
  <c r="AB1282" i="1"/>
  <c r="Y1496" i="1"/>
  <c r="Z1496" i="1"/>
  <c r="AA1496" i="1"/>
  <c r="AB1496" i="1"/>
  <c r="Y1497" i="1"/>
  <c r="Z1497" i="1"/>
  <c r="AA1497" i="1"/>
  <c r="AB1497" i="1"/>
  <c r="Y1498" i="1"/>
  <c r="Z1498" i="1"/>
  <c r="AA1498" i="1"/>
  <c r="AB1498" i="1"/>
  <c r="Y1506" i="1"/>
  <c r="Z1506" i="1"/>
  <c r="AA1506" i="1"/>
  <c r="AB1506" i="1"/>
  <c r="Y1507" i="1"/>
  <c r="Z1507" i="1"/>
  <c r="AA1507" i="1"/>
  <c r="AB1507" i="1"/>
  <c r="Y1508" i="1"/>
  <c r="Z1508" i="1"/>
  <c r="AA1508" i="1"/>
  <c r="AB1508" i="1"/>
  <c r="Y1509" i="1"/>
  <c r="Z1509" i="1"/>
  <c r="AA1509" i="1"/>
  <c r="AB1509" i="1"/>
  <c r="Y1510" i="1"/>
  <c r="Z1510" i="1"/>
  <c r="AA1510" i="1"/>
  <c r="AB1510" i="1"/>
  <c r="Y1767" i="1"/>
  <c r="Z1767" i="1"/>
  <c r="AA1767" i="1"/>
  <c r="AB1767" i="1"/>
  <c r="Y1768" i="1"/>
  <c r="Z1768" i="1"/>
  <c r="AA1768" i="1"/>
  <c r="AB1768" i="1"/>
  <c r="Y1771" i="1"/>
  <c r="Z1771" i="1"/>
  <c r="AA1771" i="1"/>
  <c r="AB1771" i="1"/>
  <c r="Y1772" i="1"/>
  <c r="Z1772" i="1"/>
  <c r="AA1772" i="1"/>
  <c r="AB1772" i="1"/>
  <c r="Y1773" i="1"/>
  <c r="Z1773" i="1"/>
  <c r="AA1773" i="1"/>
  <c r="AB1773" i="1"/>
  <c r="Y1774" i="1"/>
  <c r="Z1774" i="1"/>
  <c r="AA1774" i="1"/>
  <c r="AB1774" i="1"/>
  <c r="Y1775" i="1"/>
  <c r="Z1775" i="1"/>
  <c r="AA1775" i="1"/>
  <c r="AB1775" i="1"/>
  <c r="Y1924" i="1"/>
  <c r="Z1924" i="1"/>
  <c r="AA1924" i="1"/>
  <c r="AB1924" i="1"/>
  <c r="Y1925" i="1"/>
  <c r="Z1925" i="1"/>
  <c r="AA1925" i="1"/>
  <c r="AB1925" i="1"/>
  <c r="Y1926" i="1"/>
  <c r="Z1926" i="1"/>
  <c r="AA1926" i="1"/>
  <c r="AB1926" i="1"/>
  <c r="Y1927" i="1"/>
  <c r="Z1927" i="1"/>
  <c r="AA1927" i="1"/>
  <c r="AB1927" i="1"/>
  <c r="Y2100" i="1"/>
  <c r="Z2100" i="1"/>
  <c r="AA2100" i="1"/>
  <c r="AB2100" i="1"/>
  <c r="Y2101" i="1"/>
  <c r="Z2101" i="1"/>
  <c r="AA2101" i="1"/>
  <c r="AB2101" i="1"/>
  <c r="Y2102" i="1"/>
  <c r="Z2102" i="1"/>
  <c r="AA2102" i="1"/>
  <c r="AB2102" i="1"/>
  <c r="Y2234" i="1"/>
  <c r="Z2234" i="1"/>
  <c r="AA2234" i="1"/>
  <c r="AB2234" i="1"/>
  <c r="Y2235" i="1"/>
  <c r="Z2235" i="1"/>
  <c r="AA2235" i="1"/>
  <c r="AB2235" i="1"/>
  <c r="Y2242" i="1"/>
  <c r="Z2242" i="1"/>
  <c r="AA2242" i="1"/>
  <c r="AB2242" i="1"/>
  <c r="Y2245" i="1"/>
  <c r="Z2245" i="1"/>
  <c r="AA2245" i="1"/>
  <c r="AB2245" i="1"/>
  <c r="Y2246" i="1"/>
  <c r="Z2246" i="1"/>
  <c r="AA2246" i="1"/>
  <c r="AB2246" i="1"/>
  <c r="Y2247" i="1"/>
  <c r="Z2247" i="1"/>
  <c r="AA2247" i="1"/>
  <c r="AB2247" i="1"/>
  <c r="Y2248" i="1"/>
  <c r="Z2248" i="1"/>
  <c r="AA2248" i="1"/>
  <c r="AB2248" i="1"/>
  <c r="Y2249" i="1"/>
  <c r="Z2249" i="1"/>
  <c r="AA2249" i="1"/>
  <c r="AB2249" i="1"/>
  <c r="Y2250" i="1"/>
  <c r="Z2250" i="1"/>
  <c r="AA2250" i="1"/>
  <c r="AB2250" i="1"/>
  <c r="Y2251" i="1"/>
  <c r="Z2251" i="1"/>
  <c r="AA2251" i="1"/>
  <c r="AB2251" i="1"/>
  <c r="Y2252" i="1"/>
  <c r="Z2252" i="1"/>
  <c r="AA2252" i="1"/>
  <c r="AB2252" i="1"/>
  <c r="Y2253" i="1"/>
  <c r="Z2253" i="1"/>
  <c r="AA2253" i="1"/>
  <c r="AB2253" i="1"/>
  <c r="Y2254" i="1"/>
  <c r="Z2254" i="1"/>
  <c r="AA2254" i="1"/>
  <c r="AB2254" i="1"/>
  <c r="Y2255" i="1"/>
  <c r="Z2255" i="1"/>
  <c r="AA2255" i="1"/>
  <c r="AB2255" i="1"/>
  <c r="Y2256" i="1"/>
  <c r="Z2256" i="1"/>
  <c r="AA2256" i="1"/>
  <c r="AB2256" i="1"/>
  <c r="Y2257" i="1"/>
  <c r="Z2257" i="1"/>
  <c r="AA2257" i="1"/>
  <c r="AB2257" i="1"/>
  <c r="Y2258" i="1"/>
  <c r="Z2258" i="1"/>
  <c r="AA2258" i="1"/>
  <c r="AB2258" i="1"/>
  <c r="Y2259" i="1"/>
  <c r="Z2259" i="1"/>
  <c r="AA2259" i="1"/>
  <c r="AB2259" i="1"/>
  <c r="Y2260" i="1"/>
  <c r="Z2260" i="1"/>
  <c r="AA2260" i="1"/>
  <c r="AB2260" i="1"/>
  <c r="Y2261" i="1"/>
  <c r="Z2261" i="1"/>
  <c r="AA2261" i="1"/>
  <c r="AB2261" i="1"/>
  <c r="Y2262" i="1"/>
  <c r="Z2262" i="1"/>
  <c r="AA2262" i="1"/>
  <c r="AB2262" i="1"/>
  <c r="Y2263" i="1"/>
  <c r="Z2263" i="1"/>
  <c r="AA2263" i="1"/>
  <c r="AB2263" i="1"/>
  <c r="Y2264" i="1"/>
  <c r="Z2264" i="1"/>
  <c r="AA2264" i="1"/>
  <c r="AB2264" i="1"/>
  <c r="Y2265" i="1"/>
  <c r="Z2265" i="1"/>
  <c r="AA2265" i="1"/>
  <c r="AB2265" i="1"/>
  <c r="Y2266" i="1"/>
  <c r="Z2266" i="1"/>
  <c r="AA2266" i="1"/>
  <c r="AB2266" i="1"/>
  <c r="Y2267" i="1"/>
  <c r="Z2267" i="1"/>
  <c r="AA2267" i="1"/>
  <c r="AB2267" i="1"/>
  <c r="Y2268" i="1"/>
  <c r="Z2268" i="1"/>
  <c r="AA2268" i="1"/>
  <c r="AB2268" i="1"/>
  <c r="Y2269" i="1"/>
  <c r="Z2269" i="1"/>
  <c r="AA2269" i="1"/>
  <c r="AB2269" i="1"/>
  <c r="Y2270" i="1"/>
  <c r="Z2270" i="1"/>
  <c r="AA2270" i="1"/>
  <c r="AB2270" i="1"/>
  <c r="Y2271" i="1"/>
  <c r="Z2271" i="1"/>
  <c r="AA2271" i="1"/>
  <c r="AB2271" i="1"/>
  <c r="Y2272" i="1"/>
  <c r="Z2272" i="1"/>
  <c r="AA2272" i="1"/>
  <c r="AB2272" i="1"/>
  <c r="Y2273" i="1"/>
  <c r="Z2273" i="1"/>
  <c r="AA2273" i="1"/>
  <c r="AB2273" i="1"/>
  <c r="Y2274" i="1"/>
  <c r="Z2274" i="1"/>
  <c r="AA2274" i="1"/>
  <c r="AB2274" i="1"/>
  <c r="Y2275" i="1"/>
  <c r="Z2275" i="1"/>
  <c r="AA2275" i="1"/>
  <c r="AB2275" i="1"/>
  <c r="Y2276" i="1"/>
  <c r="Z2276" i="1"/>
  <c r="AA2276" i="1"/>
  <c r="AB2276" i="1"/>
  <c r="Y2277" i="1"/>
  <c r="Z2277" i="1"/>
  <c r="AA2277" i="1"/>
  <c r="AB2277" i="1"/>
  <c r="Y2278" i="1"/>
  <c r="Z2278" i="1"/>
  <c r="AA2278" i="1"/>
  <c r="AB2278" i="1"/>
  <c r="Y2279" i="1"/>
  <c r="Z2279" i="1"/>
  <c r="AA2279" i="1"/>
  <c r="AB2279" i="1"/>
  <c r="Y2280" i="1"/>
  <c r="Z2280" i="1"/>
  <c r="AA2280" i="1"/>
  <c r="AB2280" i="1"/>
  <c r="Y2281" i="1"/>
  <c r="Z2281" i="1"/>
  <c r="AA2281" i="1"/>
  <c r="AB2281" i="1"/>
  <c r="Y2282" i="1"/>
  <c r="Z2282" i="1"/>
  <c r="AA2282" i="1"/>
  <c r="AB2282" i="1"/>
  <c r="Y2283" i="1"/>
  <c r="Z2283" i="1"/>
  <c r="AA2283" i="1"/>
  <c r="AB2283" i="1"/>
  <c r="Y2284" i="1"/>
  <c r="Z2284" i="1"/>
  <c r="AA2284" i="1"/>
  <c r="AB2284" i="1"/>
  <c r="Y2285" i="1"/>
  <c r="Z2285" i="1"/>
  <c r="AA2285" i="1"/>
  <c r="AB2285" i="1"/>
  <c r="Y2286" i="1"/>
  <c r="Z2286" i="1"/>
  <c r="AA2286" i="1"/>
  <c r="AB2286" i="1"/>
  <c r="Y2287" i="1"/>
  <c r="Z2287" i="1"/>
  <c r="AA2287" i="1"/>
  <c r="AB2287" i="1"/>
  <c r="Y2288" i="1"/>
  <c r="Z2288" i="1"/>
  <c r="AA2288" i="1"/>
  <c r="AB2288" i="1"/>
  <c r="Y2289" i="1"/>
  <c r="Z2289" i="1"/>
  <c r="AA2289" i="1"/>
  <c r="AB2289" i="1"/>
  <c r="Y2290" i="1"/>
  <c r="Z2290" i="1"/>
  <c r="AA2290" i="1"/>
  <c r="AB2290" i="1"/>
  <c r="Y2291" i="1"/>
  <c r="Z2291" i="1"/>
  <c r="AA2291" i="1"/>
  <c r="AB2291" i="1"/>
  <c r="Y2292" i="1"/>
  <c r="Z2292" i="1"/>
  <c r="AA2292" i="1"/>
  <c r="AB2292" i="1"/>
  <c r="Y2293" i="1"/>
  <c r="Z2293" i="1"/>
  <c r="AA2293" i="1"/>
  <c r="AB2293" i="1"/>
  <c r="Y2294" i="1"/>
  <c r="Z2294" i="1"/>
  <c r="AA2294" i="1"/>
  <c r="AB2294" i="1"/>
  <c r="Y2295" i="1"/>
  <c r="Z2295" i="1"/>
  <c r="AA2295" i="1"/>
  <c r="AB2295" i="1"/>
  <c r="Y2296" i="1"/>
  <c r="Z2296" i="1"/>
  <c r="AA2296" i="1"/>
  <c r="AB2296" i="1"/>
  <c r="Y2297" i="1"/>
  <c r="Z2297" i="1"/>
  <c r="AA2297" i="1"/>
  <c r="AB2297" i="1"/>
  <c r="Y2298" i="1"/>
  <c r="Z2298" i="1"/>
  <c r="AA2298" i="1"/>
  <c r="AB2298" i="1"/>
  <c r="Y2299" i="1"/>
  <c r="Z2299" i="1"/>
  <c r="AA2299" i="1"/>
  <c r="AB2299" i="1"/>
  <c r="Y2300" i="1"/>
  <c r="Z2300" i="1"/>
  <c r="AA2300" i="1"/>
  <c r="AB2300" i="1"/>
  <c r="Y2301" i="1"/>
  <c r="Z2301" i="1"/>
  <c r="AA2301" i="1"/>
  <c r="AB2301" i="1"/>
  <c r="Y2302" i="1"/>
  <c r="Z2302" i="1"/>
  <c r="AA2302" i="1"/>
  <c r="AB2302" i="1"/>
  <c r="Y2303" i="1"/>
  <c r="Z2303" i="1"/>
  <c r="AA2303" i="1"/>
  <c r="AB2303" i="1"/>
  <c r="Y2304" i="1"/>
  <c r="Z2304" i="1"/>
  <c r="AA2304" i="1"/>
  <c r="AB2304" i="1"/>
  <c r="Y2305" i="1"/>
  <c r="Z2305" i="1"/>
  <c r="AA2305" i="1"/>
  <c r="AB2305" i="1"/>
  <c r="Y2306" i="1"/>
  <c r="Z2306" i="1"/>
  <c r="AA2306" i="1"/>
  <c r="AB2306" i="1"/>
  <c r="Y2307" i="1"/>
  <c r="Z2307" i="1"/>
  <c r="AA2307" i="1"/>
  <c r="AB2307" i="1"/>
  <c r="Y2308" i="1"/>
  <c r="Z2308" i="1"/>
  <c r="AA2308" i="1"/>
  <c r="AB2308" i="1"/>
  <c r="Y2309" i="1"/>
  <c r="Z2309" i="1"/>
  <c r="AA2309" i="1"/>
  <c r="AB2309" i="1"/>
  <c r="Y2310" i="1"/>
  <c r="Z2310" i="1"/>
  <c r="AA2310" i="1"/>
  <c r="AB2310" i="1"/>
  <c r="Y2311" i="1"/>
  <c r="Z2311" i="1"/>
  <c r="AA2311" i="1"/>
  <c r="AB2311" i="1"/>
  <c r="Y2312" i="1"/>
  <c r="Z2312" i="1"/>
  <c r="AA2312" i="1"/>
  <c r="AB2312" i="1"/>
  <c r="Y2313" i="1"/>
  <c r="Z2313" i="1"/>
  <c r="AA2313" i="1"/>
  <c r="AB2313" i="1"/>
  <c r="Y2314" i="1"/>
  <c r="Z2314" i="1"/>
  <c r="AA2314" i="1"/>
  <c r="AB2314" i="1"/>
  <c r="Y2315" i="1"/>
  <c r="Z2315" i="1"/>
  <c r="AA2315" i="1"/>
  <c r="AB2315" i="1"/>
  <c r="Y2316" i="1"/>
  <c r="Z2316" i="1"/>
  <c r="AA2316" i="1"/>
  <c r="AB2316" i="1"/>
  <c r="Y2317" i="1"/>
  <c r="Z2317" i="1"/>
  <c r="AA2317" i="1"/>
  <c r="AB2317" i="1"/>
  <c r="Y2318" i="1"/>
  <c r="Z2318" i="1"/>
  <c r="AA2318" i="1"/>
  <c r="AB2318" i="1"/>
  <c r="Y2319" i="1"/>
  <c r="Z2319" i="1"/>
  <c r="AA2319" i="1"/>
  <c r="AB2319" i="1"/>
  <c r="Y2320" i="1"/>
  <c r="Z2320" i="1"/>
  <c r="AA2320" i="1"/>
  <c r="AB2320" i="1"/>
  <c r="Y2321" i="1"/>
  <c r="Z2321" i="1"/>
  <c r="AA2321" i="1"/>
  <c r="AB2321" i="1"/>
  <c r="Y2322" i="1"/>
  <c r="Z2322" i="1"/>
  <c r="AA2322" i="1"/>
  <c r="AB2322" i="1"/>
  <c r="Y2323" i="1"/>
  <c r="Z2323" i="1"/>
  <c r="AA2323" i="1"/>
  <c r="AB2323" i="1"/>
  <c r="Y2324" i="1"/>
  <c r="Z2324" i="1"/>
  <c r="AA2324" i="1"/>
  <c r="AB2324" i="1"/>
  <c r="Y2325" i="1"/>
  <c r="Z2325" i="1"/>
  <c r="AA2325" i="1"/>
  <c r="AB2325" i="1"/>
  <c r="F2325" i="1" s="1"/>
  <c r="Y2356" i="1"/>
  <c r="Z2356" i="1"/>
  <c r="AA2356" i="1"/>
  <c r="AB2356" i="1"/>
  <c r="Y2357" i="1"/>
  <c r="Z2357" i="1"/>
  <c r="AA2357" i="1"/>
  <c r="AB2357" i="1"/>
  <c r="Y2358" i="1"/>
  <c r="Z2358" i="1"/>
  <c r="AA2358" i="1"/>
  <c r="AB2358" i="1"/>
  <c r="Y2359" i="1"/>
  <c r="Z2359" i="1"/>
  <c r="AA2359" i="1"/>
  <c r="AB2359" i="1"/>
  <c r="Y2360" i="1"/>
  <c r="Z2360" i="1"/>
  <c r="AA2360" i="1"/>
  <c r="AB2360" i="1"/>
  <c r="Y2326" i="1"/>
  <c r="Z2326" i="1"/>
  <c r="AA2326" i="1"/>
  <c r="AB2326" i="1"/>
  <c r="Y2327" i="1"/>
  <c r="Z2327" i="1"/>
  <c r="AA2327" i="1"/>
  <c r="AB2327" i="1"/>
  <c r="Y2328" i="1"/>
  <c r="Z2328" i="1"/>
  <c r="AA2328" i="1"/>
  <c r="AB2328" i="1"/>
  <c r="Y2329" i="1"/>
  <c r="Z2329" i="1"/>
  <c r="AA2329" i="1"/>
  <c r="AB2329" i="1"/>
  <c r="Y2330" i="1"/>
  <c r="Z2330" i="1"/>
  <c r="AA2330" i="1"/>
  <c r="AB2330" i="1"/>
  <c r="Y2331" i="1"/>
  <c r="Z2331" i="1"/>
  <c r="AA2331" i="1"/>
  <c r="AB2331" i="1"/>
  <c r="Y2332" i="1"/>
  <c r="Z2332" i="1"/>
  <c r="AA2332" i="1"/>
  <c r="AB2332" i="1"/>
  <c r="Y2333" i="1"/>
  <c r="Z2333" i="1"/>
  <c r="AA2333" i="1"/>
  <c r="AB2333" i="1"/>
  <c r="Y2334" i="1"/>
  <c r="Z2334" i="1"/>
  <c r="AA2334" i="1"/>
  <c r="AB2334" i="1"/>
  <c r="Y2335" i="1"/>
  <c r="Z2335" i="1"/>
  <c r="AA2335" i="1"/>
  <c r="AB2335" i="1"/>
  <c r="Y2336" i="1"/>
  <c r="Z2336" i="1"/>
  <c r="AA2336" i="1"/>
  <c r="AB2336" i="1"/>
  <c r="Y2337" i="1"/>
  <c r="Z2337" i="1"/>
  <c r="AA2337" i="1"/>
  <c r="AB2337" i="1"/>
  <c r="Y2338" i="1"/>
  <c r="Z2338" i="1"/>
  <c r="AA2338" i="1"/>
  <c r="AB2338" i="1"/>
  <c r="Y2339" i="1"/>
  <c r="Z2339" i="1"/>
  <c r="AA2339" i="1"/>
  <c r="AB2339" i="1"/>
  <c r="Y2340" i="1"/>
  <c r="Z2340" i="1"/>
  <c r="AA2340" i="1"/>
  <c r="AB2340" i="1"/>
  <c r="Y2341" i="1"/>
  <c r="Z2341" i="1"/>
  <c r="AA2341" i="1"/>
  <c r="AB2341" i="1"/>
  <c r="Y2342" i="1"/>
  <c r="Z2342" i="1"/>
  <c r="AA2342" i="1"/>
  <c r="AB2342" i="1"/>
  <c r="Y2343" i="1"/>
  <c r="Z2343" i="1"/>
  <c r="AA2343" i="1"/>
  <c r="AB2343" i="1"/>
  <c r="Y2344" i="1"/>
  <c r="Z2344" i="1"/>
  <c r="AA2344" i="1"/>
  <c r="AB2344" i="1"/>
  <c r="Y2345" i="1"/>
  <c r="Z2345" i="1"/>
  <c r="AA2345" i="1"/>
  <c r="AB2345" i="1"/>
  <c r="Y2346" i="1"/>
  <c r="Z2346" i="1"/>
  <c r="AA2346" i="1"/>
  <c r="AB2346" i="1"/>
  <c r="Y2347" i="1"/>
  <c r="Z2347" i="1"/>
  <c r="AA2347" i="1"/>
  <c r="AB2347" i="1"/>
  <c r="Y2348" i="1"/>
  <c r="Z2348" i="1"/>
  <c r="AA2348" i="1"/>
  <c r="AB2348" i="1"/>
  <c r="Y2349" i="1"/>
  <c r="Z2349" i="1"/>
  <c r="AA2349" i="1"/>
  <c r="AB2349" i="1"/>
  <c r="Y2350" i="1"/>
  <c r="Z2350" i="1"/>
  <c r="AA2350" i="1"/>
  <c r="AB2350" i="1"/>
  <c r="Y2351" i="1"/>
  <c r="Z2351" i="1"/>
  <c r="AA2351" i="1"/>
  <c r="AB2351" i="1"/>
  <c r="Y2352" i="1"/>
  <c r="Z2352" i="1"/>
  <c r="AA2352" i="1"/>
  <c r="AB2352" i="1"/>
  <c r="Y2353" i="1"/>
  <c r="Z2353" i="1"/>
  <c r="AA2353" i="1"/>
  <c r="AB2353" i="1"/>
  <c r="Y2354" i="1"/>
  <c r="Z2354" i="1"/>
  <c r="AA2354" i="1"/>
  <c r="AB2354" i="1"/>
  <c r="Y2355" i="1"/>
  <c r="Z2355" i="1"/>
  <c r="AA2355" i="1"/>
  <c r="AB2355" i="1"/>
  <c r="Y2361" i="1"/>
  <c r="Z2361" i="1"/>
  <c r="AA2361" i="1"/>
  <c r="AB2361" i="1"/>
  <c r="Y2362" i="1"/>
  <c r="Z2362" i="1"/>
  <c r="AA2362" i="1"/>
  <c r="AB2362" i="1"/>
  <c r="Y2363" i="1"/>
  <c r="Z2363" i="1"/>
  <c r="AA2363" i="1"/>
  <c r="AB2363" i="1"/>
  <c r="Y2364" i="1"/>
  <c r="Z2364" i="1"/>
  <c r="AA2364" i="1"/>
  <c r="AB2364" i="1"/>
  <c r="Y2365" i="1"/>
  <c r="Z2365" i="1"/>
  <c r="AA2365" i="1"/>
  <c r="AB2365" i="1"/>
  <c r="Y2366" i="1"/>
  <c r="Z2366" i="1"/>
  <c r="AA2366" i="1"/>
  <c r="AB2366" i="1"/>
  <c r="Y2367" i="1"/>
  <c r="Z2367" i="1"/>
  <c r="AA2367" i="1"/>
  <c r="AB2367" i="1"/>
  <c r="Y2368" i="1"/>
  <c r="Z2368" i="1"/>
  <c r="AA2368" i="1"/>
  <c r="AB2368" i="1"/>
  <c r="Y2369" i="1"/>
  <c r="Z2369" i="1"/>
  <c r="AA2369" i="1"/>
  <c r="AB2369" i="1"/>
  <c r="Y2370" i="1"/>
  <c r="Z2370" i="1"/>
  <c r="AA2370" i="1"/>
  <c r="AB2370" i="1"/>
  <c r="Y2371" i="1"/>
  <c r="Z2371" i="1"/>
  <c r="AA2371" i="1"/>
  <c r="AB2371" i="1"/>
  <c r="Y2372" i="1"/>
  <c r="Z2372" i="1"/>
  <c r="AA2372" i="1"/>
  <c r="AB2372" i="1"/>
  <c r="Y2373" i="1"/>
  <c r="Z2373" i="1"/>
  <c r="AA2373" i="1"/>
  <c r="AB2373" i="1"/>
  <c r="Y2374" i="1"/>
  <c r="Z2374" i="1"/>
  <c r="AA2374" i="1"/>
  <c r="AB2374" i="1"/>
  <c r="Y2375" i="1"/>
  <c r="Z2375" i="1"/>
  <c r="AA2375" i="1"/>
  <c r="AB2375" i="1"/>
  <c r="Y2376" i="1"/>
  <c r="Z2376" i="1"/>
  <c r="AA2376" i="1"/>
  <c r="AB2376" i="1"/>
  <c r="Y2377" i="1"/>
  <c r="Z2377" i="1"/>
  <c r="AA2377" i="1"/>
  <c r="AB2377" i="1"/>
  <c r="Y2378" i="1"/>
  <c r="Z2378" i="1"/>
  <c r="AA2378" i="1"/>
  <c r="AB2378" i="1"/>
  <c r="Y2379" i="1"/>
  <c r="Z2379" i="1"/>
  <c r="AA2379" i="1"/>
  <c r="AB2379" i="1"/>
  <c r="Y2380" i="1"/>
  <c r="Z2380" i="1"/>
  <c r="AA2380" i="1"/>
  <c r="AB2380" i="1"/>
  <c r="Y2381" i="1"/>
  <c r="Z2381" i="1"/>
  <c r="AA2381" i="1"/>
  <c r="AB2381" i="1"/>
  <c r="Y2382" i="1"/>
  <c r="Z2382" i="1"/>
  <c r="AA2382" i="1"/>
  <c r="AB2382" i="1"/>
  <c r="Y2383" i="1"/>
  <c r="Z2383" i="1"/>
  <c r="AA2383" i="1"/>
  <c r="AB2383" i="1"/>
  <c r="Y2384" i="1"/>
  <c r="Z2384" i="1"/>
  <c r="AA2384" i="1"/>
  <c r="AB2384" i="1"/>
  <c r="Y2385" i="1"/>
  <c r="Z2385" i="1"/>
  <c r="AA2385" i="1"/>
  <c r="AB2385" i="1"/>
  <c r="Y2386" i="1"/>
  <c r="Z2386" i="1"/>
  <c r="AA2386" i="1"/>
  <c r="AB2386" i="1"/>
  <c r="Y2389" i="1"/>
  <c r="Z2389" i="1"/>
  <c r="AA2389" i="1"/>
  <c r="AB2389" i="1"/>
  <c r="Y2390" i="1"/>
  <c r="Z2390" i="1"/>
  <c r="AA2390" i="1"/>
  <c r="AB2390" i="1"/>
  <c r="Y2391" i="1"/>
  <c r="Z2391" i="1"/>
  <c r="AA2391" i="1"/>
  <c r="AB2391" i="1"/>
  <c r="Y2392" i="1"/>
  <c r="Z2392" i="1"/>
  <c r="AA2392" i="1"/>
  <c r="AB2392" i="1"/>
  <c r="Y2393" i="1"/>
  <c r="Z2393" i="1"/>
  <c r="AA2393" i="1"/>
  <c r="AB2393" i="1"/>
  <c r="Y2394" i="1"/>
  <c r="Z2394" i="1"/>
  <c r="AA2394" i="1"/>
  <c r="AB2394" i="1"/>
  <c r="Y2395" i="1"/>
  <c r="Z2395" i="1"/>
  <c r="AA2395" i="1"/>
  <c r="AB2395" i="1"/>
  <c r="Y2396" i="1"/>
  <c r="Z2396" i="1"/>
  <c r="AA2396" i="1"/>
  <c r="AB2396" i="1"/>
  <c r="Y2397" i="1"/>
  <c r="Z2397" i="1"/>
  <c r="AA2397" i="1"/>
  <c r="AB2397" i="1"/>
  <c r="Y2398" i="1"/>
  <c r="Z2398" i="1"/>
  <c r="AA2398" i="1"/>
  <c r="AB2398" i="1"/>
  <c r="Y2399" i="1"/>
  <c r="Z2399" i="1"/>
  <c r="AA2399" i="1"/>
  <c r="AB2399" i="1"/>
  <c r="Y2400" i="1"/>
  <c r="Z2400" i="1"/>
  <c r="AA2400" i="1"/>
  <c r="AB2400" i="1"/>
  <c r="Y2401" i="1"/>
  <c r="Z2401" i="1"/>
  <c r="AA2401" i="1"/>
  <c r="AB2401" i="1"/>
  <c r="Y2402" i="1"/>
  <c r="Z2402" i="1"/>
  <c r="AA2402" i="1"/>
  <c r="AB2402" i="1"/>
  <c r="Y2403" i="1"/>
  <c r="Z2403" i="1"/>
  <c r="AA2403" i="1"/>
  <c r="AB2403" i="1"/>
  <c r="Y2404" i="1"/>
  <c r="Z2404" i="1"/>
  <c r="AA2404" i="1"/>
  <c r="AB2404" i="1"/>
  <c r="Y2405" i="1"/>
  <c r="Z2405" i="1"/>
  <c r="AA2405" i="1"/>
  <c r="AB2405" i="1"/>
  <c r="Y2406" i="1"/>
  <c r="Z2406" i="1"/>
  <c r="AA2406" i="1"/>
  <c r="AB2406" i="1"/>
  <c r="Y2407" i="1"/>
  <c r="Z2407" i="1"/>
  <c r="AA2407" i="1"/>
  <c r="AB2407" i="1"/>
  <c r="Y2408" i="1"/>
  <c r="Z2408" i="1"/>
  <c r="AA2408" i="1"/>
  <c r="AB2408" i="1"/>
  <c r="Y2409" i="1"/>
  <c r="Z2409" i="1"/>
  <c r="AA2409" i="1"/>
  <c r="AB2409" i="1"/>
  <c r="Y2410" i="1"/>
  <c r="Z2410" i="1"/>
  <c r="AA2410" i="1"/>
  <c r="AB2410" i="1"/>
  <c r="Y2411" i="1"/>
  <c r="Z2411" i="1"/>
  <c r="AA2411" i="1"/>
  <c r="AB2411" i="1"/>
  <c r="Y2412" i="1"/>
  <c r="Z2412" i="1"/>
  <c r="AA2412" i="1"/>
  <c r="AB2412" i="1"/>
  <c r="Y2413" i="1"/>
  <c r="Z2413" i="1"/>
  <c r="AA2413" i="1"/>
  <c r="AB2413" i="1"/>
  <c r="Y2414" i="1"/>
  <c r="Z2414" i="1"/>
  <c r="AA2414" i="1"/>
  <c r="AB2414" i="1"/>
  <c r="Y2415" i="1"/>
  <c r="Z2415" i="1"/>
  <c r="AA2415" i="1"/>
  <c r="AB2415" i="1"/>
  <c r="Y2416" i="1"/>
  <c r="Z2416" i="1"/>
  <c r="AA2416" i="1"/>
  <c r="AB2416" i="1"/>
  <c r="Y2417" i="1"/>
  <c r="Z2417" i="1"/>
  <c r="AA2417" i="1"/>
  <c r="AB2417" i="1"/>
  <c r="Y2418" i="1"/>
  <c r="Z2418" i="1"/>
  <c r="AA2418" i="1"/>
  <c r="AB2418" i="1"/>
  <c r="Y2419" i="1"/>
  <c r="Z2419" i="1"/>
  <c r="AA2419" i="1"/>
  <c r="AB2419" i="1"/>
  <c r="Y2420" i="1"/>
  <c r="Z2420" i="1"/>
  <c r="AA2420" i="1"/>
  <c r="AB2420" i="1"/>
  <c r="Y2421" i="1"/>
  <c r="Z2421" i="1"/>
  <c r="AA2421" i="1"/>
  <c r="AB2421" i="1"/>
  <c r="Y2422" i="1"/>
  <c r="Z2422" i="1"/>
  <c r="AA2422" i="1"/>
  <c r="AB2422" i="1"/>
  <c r="Y2423" i="1"/>
  <c r="Z2423" i="1"/>
  <c r="AA2423" i="1"/>
  <c r="AB2423" i="1"/>
  <c r="Y2424" i="1"/>
  <c r="Z2424" i="1"/>
  <c r="AA2424" i="1"/>
  <c r="AB2424" i="1"/>
  <c r="Y2425" i="1"/>
  <c r="Z2425" i="1"/>
  <c r="AA2425" i="1"/>
  <c r="AB2425" i="1"/>
  <c r="Y2426" i="1"/>
  <c r="Z2426" i="1"/>
  <c r="AA2426" i="1"/>
  <c r="AB2426" i="1"/>
  <c r="Y2427" i="1"/>
  <c r="Z2427" i="1"/>
  <c r="AA2427" i="1"/>
  <c r="AB2427" i="1"/>
  <c r="Y2428" i="1"/>
  <c r="Z2428" i="1"/>
  <c r="AA2428" i="1"/>
  <c r="AB2428" i="1"/>
  <c r="Y2429" i="1"/>
  <c r="Z2429" i="1"/>
  <c r="AA2429" i="1"/>
  <c r="AB2429" i="1"/>
  <c r="Y2430" i="1"/>
  <c r="Z2430" i="1"/>
  <c r="AA2430" i="1"/>
  <c r="AB2430" i="1"/>
  <c r="Y2431" i="1"/>
  <c r="Z2431" i="1"/>
  <c r="AA2431" i="1"/>
  <c r="AB2431" i="1"/>
  <c r="Y2432" i="1"/>
  <c r="Z2432" i="1"/>
  <c r="AA2432" i="1"/>
  <c r="AB2432" i="1"/>
  <c r="Y2433" i="1"/>
  <c r="Z2433" i="1"/>
  <c r="AA2433" i="1"/>
  <c r="AB2433" i="1"/>
  <c r="Y2434" i="1"/>
  <c r="Z2434" i="1"/>
  <c r="AA2434" i="1"/>
  <c r="AB2434" i="1"/>
  <c r="Y2435" i="1"/>
  <c r="Z2435" i="1"/>
  <c r="AA2435" i="1"/>
  <c r="AB2435" i="1"/>
  <c r="Y2436" i="1"/>
  <c r="Z2436" i="1"/>
  <c r="AA2436" i="1"/>
  <c r="AB2436" i="1"/>
  <c r="Y2437" i="1"/>
  <c r="Z2437" i="1"/>
  <c r="AA2437" i="1"/>
  <c r="AB2437" i="1"/>
  <c r="Y2438" i="1"/>
  <c r="Z2438" i="1"/>
  <c r="AA2438" i="1"/>
  <c r="AB2438" i="1"/>
  <c r="Y2439" i="1"/>
  <c r="Z2439" i="1"/>
  <c r="AA2439" i="1"/>
  <c r="AB2439" i="1"/>
  <c r="Y2440" i="1"/>
  <c r="Z2440" i="1"/>
  <c r="AA2440" i="1"/>
  <c r="AB2440" i="1"/>
  <c r="Y2441" i="1"/>
  <c r="Z2441" i="1"/>
  <c r="AA2441" i="1"/>
  <c r="AB2441" i="1"/>
  <c r="Y2442" i="1"/>
  <c r="Z2442" i="1"/>
  <c r="AA2442" i="1"/>
  <c r="AB2442" i="1"/>
  <c r="Y2443" i="1"/>
  <c r="Z2443" i="1"/>
  <c r="AA2443" i="1"/>
  <c r="AB2443" i="1"/>
  <c r="Y2444" i="1"/>
  <c r="Z2444" i="1"/>
  <c r="AA2444" i="1"/>
  <c r="AB2444" i="1"/>
  <c r="Y2445" i="1"/>
  <c r="Z2445" i="1"/>
  <c r="AA2445" i="1"/>
  <c r="AB2445" i="1"/>
  <c r="Y2446" i="1"/>
  <c r="Z2446" i="1"/>
  <c r="AA2446" i="1"/>
  <c r="AB2446" i="1"/>
  <c r="Y2447" i="1"/>
  <c r="Z2447" i="1"/>
  <c r="AA2447" i="1"/>
  <c r="AB2447" i="1"/>
  <c r="Y2448" i="1"/>
  <c r="Z2448" i="1"/>
  <c r="AA2448" i="1"/>
  <c r="AB2448" i="1"/>
  <c r="Y2449" i="1"/>
  <c r="Z2449" i="1"/>
  <c r="AA2449" i="1"/>
  <c r="AB2449" i="1"/>
  <c r="Y2450" i="1"/>
  <c r="Z2450" i="1"/>
  <c r="AA2450" i="1"/>
  <c r="AB2450" i="1"/>
  <c r="Y2451" i="1"/>
  <c r="Z2451" i="1"/>
  <c r="AA2451" i="1"/>
  <c r="AB2451" i="1"/>
  <c r="Y2452" i="1"/>
  <c r="Z2452" i="1"/>
  <c r="AA2452" i="1"/>
  <c r="AB2452" i="1"/>
  <c r="Y2453" i="1"/>
  <c r="Z2453" i="1"/>
  <c r="AA2453" i="1"/>
  <c r="AB2453" i="1"/>
  <c r="Y2454" i="1"/>
  <c r="Z2454" i="1"/>
  <c r="AA2454" i="1"/>
  <c r="AB2454" i="1"/>
  <c r="Y2455" i="1"/>
  <c r="Z2455" i="1"/>
  <c r="AA2455" i="1"/>
  <c r="AB2455" i="1"/>
  <c r="Y2456" i="1"/>
  <c r="Z2456" i="1"/>
  <c r="AA2456" i="1"/>
  <c r="AB2456" i="1"/>
  <c r="Y2457" i="1"/>
  <c r="Z2457" i="1"/>
  <c r="AA2457" i="1"/>
  <c r="AB2457" i="1"/>
  <c r="Y2458" i="1"/>
  <c r="Z2458" i="1"/>
  <c r="AA2458" i="1"/>
  <c r="AB2458" i="1"/>
  <c r="Y2459" i="1"/>
  <c r="Z2459" i="1"/>
  <c r="AA2459" i="1"/>
  <c r="AB2459" i="1"/>
  <c r="Y2461" i="1"/>
  <c r="Z2461" i="1"/>
  <c r="AA2461" i="1"/>
  <c r="AB2461" i="1"/>
  <c r="Y2462" i="1"/>
  <c r="Z2462" i="1"/>
  <c r="AA2462" i="1"/>
  <c r="AB2462" i="1"/>
  <c r="Y2463" i="1"/>
  <c r="Z2463" i="1"/>
  <c r="AA2463" i="1"/>
  <c r="AB2463" i="1"/>
  <c r="Y2464" i="1"/>
  <c r="Z2464" i="1"/>
  <c r="AA2464" i="1"/>
  <c r="AB2464" i="1"/>
  <c r="Y2465" i="1"/>
  <c r="Z2465" i="1"/>
  <c r="AA2465" i="1"/>
  <c r="AB2465" i="1"/>
  <c r="Y2466" i="1"/>
  <c r="Z2466" i="1"/>
  <c r="AA2466" i="1"/>
  <c r="AB2466" i="1"/>
  <c r="Y2467" i="1"/>
  <c r="Z2467" i="1"/>
  <c r="AA2467" i="1"/>
  <c r="AB2467" i="1"/>
  <c r="Y2468" i="1"/>
  <c r="Z2468" i="1"/>
  <c r="AA2468" i="1"/>
  <c r="AB2468" i="1"/>
  <c r="Y2469" i="1"/>
  <c r="Z2469" i="1"/>
  <c r="AA2469" i="1"/>
  <c r="AB2469" i="1"/>
  <c r="Y2470" i="1"/>
  <c r="Z2470" i="1"/>
  <c r="AA2470" i="1"/>
  <c r="AB2470" i="1"/>
  <c r="Y2471" i="1"/>
  <c r="Z2471" i="1"/>
  <c r="AA2471" i="1"/>
  <c r="AB2471" i="1"/>
  <c r="Y2472" i="1"/>
  <c r="Z2472" i="1"/>
  <c r="AA2472" i="1"/>
  <c r="AB2472" i="1"/>
  <c r="Y2473" i="1"/>
  <c r="Z2473" i="1"/>
  <c r="AA2473" i="1"/>
  <c r="AB2473" i="1"/>
  <c r="Y2474" i="1"/>
  <c r="Z2474" i="1"/>
  <c r="AA2474" i="1"/>
  <c r="AB2474" i="1"/>
  <c r="Y2475" i="1"/>
  <c r="Z2475" i="1"/>
  <c r="AA2475" i="1"/>
  <c r="AB2475" i="1"/>
  <c r="Y2476" i="1"/>
  <c r="Z2476" i="1"/>
  <c r="AA2476" i="1"/>
  <c r="AB2476" i="1"/>
  <c r="Y2477" i="1"/>
  <c r="Z2477" i="1"/>
  <c r="AA2477" i="1"/>
  <c r="AB2477" i="1"/>
  <c r="Y2478" i="1"/>
  <c r="Z2478" i="1"/>
  <c r="AA2478" i="1"/>
  <c r="AB2478" i="1"/>
  <c r="Y2479" i="1"/>
  <c r="Z2479" i="1"/>
  <c r="AA2479" i="1"/>
  <c r="AB2479" i="1"/>
  <c r="Y2480" i="1"/>
  <c r="Z2480" i="1"/>
  <c r="AA2480" i="1"/>
  <c r="AB2480" i="1"/>
  <c r="Y2481" i="1"/>
  <c r="Z2481" i="1"/>
  <c r="AA2481" i="1"/>
  <c r="AB2481" i="1"/>
  <c r="Y2482" i="1"/>
  <c r="Z2482" i="1"/>
  <c r="AA2482" i="1"/>
  <c r="AB2482" i="1"/>
  <c r="Y2483" i="1"/>
  <c r="Z2483" i="1"/>
  <c r="AA2483" i="1"/>
  <c r="AB2483" i="1"/>
  <c r="Y2484" i="1"/>
  <c r="Z2484" i="1"/>
  <c r="AA2484" i="1"/>
  <c r="AB2484" i="1"/>
  <c r="Y2485" i="1"/>
  <c r="Z2485" i="1"/>
  <c r="AA2485" i="1"/>
  <c r="AB2485" i="1"/>
  <c r="Y2486" i="1"/>
  <c r="Z2486" i="1"/>
  <c r="AA2486" i="1"/>
  <c r="AB2486" i="1"/>
  <c r="Y2487" i="1"/>
  <c r="Z2487" i="1"/>
  <c r="AA2487" i="1"/>
  <c r="AB2487" i="1"/>
  <c r="Y2488" i="1"/>
  <c r="Z2488" i="1"/>
  <c r="AA2488" i="1"/>
  <c r="AB2488" i="1"/>
  <c r="Y2489" i="1"/>
  <c r="Z2489" i="1"/>
  <c r="AA2489" i="1"/>
  <c r="AB2489" i="1"/>
  <c r="Y2490" i="1"/>
  <c r="Z2490" i="1"/>
  <c r="AA2490" i="1"/>
  <c r="AB2490" i="1"/>
  <c r="Y2491" i="1"/>
  <c r="Z2491" i="1"/>
  <c r="AA2491" i="1"/>
  <c r="AB2491" i="1"/>
  <c r="Y2492" i="1"/>
  <c r="Z2492" i="1"/>
  <c r="AA2492" i="1"/>
  <c r="AB2492" i="1"/>
  <c r="Y2493" i="1"/>
  <c r="Z2493" i="1"/>
  <c r="AA2493" i="1"/>
  <c r="AB2493" i="1"/>
  <c r="Y2494" i="1"/>
  <c r="Z2494" i="1"/>
  <c r="AA2494" i="1"/>
  <c r="AB2494" i="1"/>
  <c r="Y2495" i="1"/>
  <c r="Z2495" i="1"/>
  <c r="AA2495" i="1"/>
  <c r="AB2495" i="1"/>
  <c r="Y2496" i="1"/>
  <c r="Z2496" i="1"/>
  <c r="AA2496" i="1"/>
  <c r="AB2496" i="1"/>
  <c r="Y2497" i="1"/>
  <c r="Z2497" i="1"/>
  <c r="AA2497" i="1"/>
  <c r="AB2497" i="1"/>
  <c r="Y2498" i="1"/>
  <c r="Z2498" i="1"/>
  <c r="AA2498" i="1"/>
  <c r="AB2498" i="1"/>
  <c r="Y2499" i="1"/>
  <c r="Z2499" i="1"/>
  <c r="AA2499" i="1"/>
  <c r="AB2499" i="1"/>
  <c r="Y2500" i="1"/>
  <c r="Z2500" i="1"/>
  <c r="AA2500" i="1"/>
  <c r="AB2500" i="1"/>
  <c r="Y2501" i="1"/>
  <c r="Z2501" i="1"/>
  <c r="AA2501" i="1"/>
  <c r="AB2501" i="1"/>
  <c r="Y2502" i="1"/>
  <c r="Z2502" i="1"/>
  <c r="AA2502" i="1"/>
  <c r="AB2502" i="1"/>
  <c r="Y2503" i="1"/>
  <c r="Z2503" i="1"/>
  <c r="AA2503" i="1"/>
  <c r="AB2503" i="1"/>
  <c r="Y2504" i="1"/>
  <c r="Z2504" i="1"/>
  <c r="AA2504" i="1"/>
  <c r="AB2504" i="1"/>
  <c r="Y2505" i="1"/>
  <c r="Z2505" i="1"/>
  <c r="AA2505" i="1"/>
  <c r="AB2505" i="1"/>
  <c r="Y2506" i="1"/>
  <c r="Z2506" i="1"/>
  <c r="AA2506" i="1"/>
  <c r="AB2506" i="1"/>
  <c r="Y2507" i="1"/>
  <c r="Z2507" i="1"/>
  <c r="AA2507" i="1"/>
  <c r="AB2507" i="1"/>
  <c r="Y2508" i="1"/>
  <c r="Z2508" i="1"/>
  <c r="AA2508" i="1"/>
  <c r="AB2508" i="1"/>
  <c r="Y2509" i="1"/>
  <c r="Z2509" i="1"/>
  <c r="AA2509" i="1"/>
  <c r="AB2509" i="1"/>
  <c r="Y2510" i="1"/>
  <c r="Z2510" i="1"/>
  <c r="AA2510" i="1"/>
  <c r="AB2510" i="1"/>
  <c r="Y2511" i="1"/>
  <c r="Z2511" i="1"/>
  <c r="AA2511" i="1"/>
  <c r="AB2511" i="1"/>
  <c r="Y2512" i="1"/>
  <c r="Z2512" i="1"/>
  <c r="AA2512" i="1"/>
  <c r="AB2512" i="1"/>
  <c r="Y2513" i="1"/>
  <c r="Z2513" i="1"/>
  <c r="AA2513" i="1"/>
  <c r="AB2513" i="1"/>
  <c r="Y2514" i="1"/>
  <c r="Z2514" i="1"/>
  <c r="AA2514" i="1"/>
  <c r="AB2514" i="1"/>
  <c r="Y2515" i="1"/>
  <c r="Z2515" i="1"/>
  <c r="AA2515" i="1"/>
  <c r="AB2515" i="1"/>
  <c r="Y2516" i="1"/>
  <c r="Z2516" i="1"/>
  <c r="AA2516" i="1"/>
  <c r="AB2516" i="1"/>
  <c r="Y2517" i="1"/>
  <c r="Z2517" i="1"/>
  <c r="AA2517" i="1"/>
  <c r="AB2517" i="1"/>
  <c r="Y2518" i="1"/>
  <c r="Z2518" i="1"/>
  <c r="AA2518" i="1"/>
  <c r="AB2518" i="1"/>
  <c r="Y2519" i="1"/>
  <c r="Z2519" i="1"/>
  <c r="AA2519" i="1"/>
  <c r="AB2519" i="1"/>
  <c r="Y2520" i="1"/>
  <c r="Z2520" i="1"/>
  <c r="AA2520" i="1"/>
  <c r="AB2520" i="1"/>
  <c r="Y2521" i="1"/>
  <c r="Z2521" i="1"/>
  <c r="AA2521" i="1"/>
  <c r="AB2521" i="1"/>
  <c r="Y2522" i="1"/>
  <c r="Z2522" i="1"/>
  <c r="AA2522" i="1"/>
  <c r="AB2522" i="1"/>
  <c r="Y2523" i="1"/>
  <c r="Z2523" i="1"/>
  <c r="AA2523" i="1"/>
  <c r="AB2523" i="1"/>
  <c r="Y2524" i="1"/>
  <c r="Z2524" i="1"/>
  <c r="AA2524" i="1"/>
  <c r="AB2524" i="1"/>
  <c r="Y2525" i="1"/>
  <c r="Z2525" i="1"/>
  <c r="AA2525" i="1"/>
  <c r="AB2525" i="1"/>
  <c r="Y2526" i="1"/>
  <c r="Z2526" i="1"/>
  <c r="AA2526" i="1"/>
  <c r="AB2526" i="1"/>
  <c r="Y2527" i="1"/>
  <c r="Z2527" i="1"/>
  <c r="AA2527" i="1"/>
  <c r="AB2527" i="1"/>
  <c r="Y2528" i="1"/>
  <c r="Z2528" i="1"/>
  <c r="AA2528" i="1"/>
  <c r="AB2528" i="1"/>
  <c r="Y2529" i="1"/>
  <c r="Z2529" i="1"/>
  <c r="AA2529" i="1"/>
  <c r="AB2529" i="1"/>
  <c r="Y2530" i="1"/>
  <c r="Z2530" i="1"/>
  <c r="AA2530" i="1"/>
  <c r="AB2530" i="1"/>
  <c r="Y2531" i="1"/>
  <c r="Z2531" i="1"/>
  <c r="AA2531" i="1"/>
  <c r="AB2531" i="1"/>
  <c r="Y2532" i="1"/>
  <c r="Z2532" i="1"/>
  <c r="AA2532" i="1"/>
  <c r="AB2532" i="1"/>
  <c r="Y2533" i="1"/>
  <c r="Z2533" i="1"/>
  <c r="AA2533" i="1"/>
  <c r="AB2533" i="1"/>
  <c r="Y2534" i="1"/>
  <c r="Z2534" i="1"/>
  <c r="AA2534" i="1"/>
  <c r="AB2534" i="1"/>
  <c r="Y2535" i="1"/>
  <c r="Z2535" i="1"/>
  <c r="AA2535" i="1"/>
  <c r="AB2535" i="1"/>
  <c r="Y2536" i="1"/>
  <c r="Z2536" i="1"/>
  <c r="AA2536" i="1"/>
  <c r="AB2536" i="1"/>
  <c r="Y2537" i="1"/>
  <c r="Z2537" i="1"/>
  <c r="AA2537" i="1"/>
  <c r="AB2537" i="1"/>
  <c r="Y2538" i="1"/>
  <c r="Z2538" i="1"/>
  <c r="AA2538" i="1"/>
  <c r="AB2538" i="1"/>
  <c r="Y2539" i="1"/>
  <c r="Z2539" i="1"/>
  <c r="AA2539" i="1"/>
  <c r="AB2539" i="1"/>
  <c r="Y2540" i="1"/>
  <c r="Z2540" i="1"/>
  <c r="AA2540" i="1"/>
  <c r="AB2540" i="1"/>
  <c r="Y2541" i="1"/>
  <c r="Z2541" i="1"/>
  <c r="AA2541" i="1"/>
  <c r="AB2541" i="1"/>
  <c r="Y2542" i="1"/>
  <c r="Z2542" i="1"/>
  <c r="AA2542" i="1"/>
  <c r="AB2542" i="1"/>
  <c r="Y2543" i="1"/>
  <c r="Z2543" i="1"/>
  <c r="AA2543" i="1"/>
  <c r="AB2543" i="1"/>
  <c r="Y2544" i="1"/>
  <c r="Z2544" i="1"/>
  <c r="AA2544" i="1"/>
  <c r="AB2544" i="1"/>
  <c r="Y2545" i="1"/>
  <c r="Z2545" i="1"/>
  <c r="AA2545" i="1"/>
  <c r="AB2545" i="1"/>
  <c r="Y2546" i="1"/>
  <c r="Z2546" i="1"/>
  <c r="AA2546" i="1"/>
  <c r="AB2546" i="1"/>
  <c r="Y2547" i="1"/>
  <c r="Z2547" i="1"/>
  <c r="AA2547" i="1"/>
  <c r="AB2547" i="1"/>
  <c r="Y2548" i="1"/>
  <c r="Z2548" i="1"/>
  <c r="AA2548" i="1"/>
  <c r="AB2548" i="1"/>
  <c r="Y2549" i="1"/>
  <c r="Z2549" i="1"/>
  <c r="AA2549" i="1"/>
  <c r="AB2549" i="1"/>
  <c r="Y2550" i="1"/>
  <c r="Z2550" i="1"/>
  <c r="AA2550" i="1"/>
  <c r="AB2550" i="1"/>
  <c r="Y2551" i="1"/>
  <c r="Z2551" i="1"/>
  <c r="AA2551" i="1"/>
  <c r="AB2551" i="1"/>
  <c r="Y2552" i="1"/>
  <c r="Z2552" i="1"/>
  <c r="AA2552" i="1"/>
  <c r="AB2552" i="1"/>
  <c r="Y2553" i="1"/>
  <c r="Z2553" i="1"/>
  <c r="AA2553" i="1"/>
  <c r="AB2553" i="1"/>
  <c r="Y2554" i="1"/>
  <c r="Z2554" i="1"/>
  <c r="AA2554" i="1"/>
  <c r="AB2554" i="1"/>
  <c r="Y2555" i="1"/>
  <c r="Z2555" i="1"/>
  <c r="AA2555" i="1"/>
  <c r="AB2555" i="1"/>
  <c r="Y2556" i="1"/>
  <c r="Z2556" i="1"/>
  <c r="AA2556" i="1"/>
  <c r="AB2556" i="1"/>
  <c r="Y2557" i="1"/>
  <c r="Z2557" i="1"/>
  <c r="AA2557" i="1"/>
  <c r="AB2557" i="1"/>
  <c r="Y47" i="1"/>
  <c r="Z47" i="1"/>
  <c r="AA47" i="1"/>
  <c r="AB47" i="1"/>
  <c r="Y59" i="1"/>
  <c r="Z59" i="1"/>
  <c r="AA59" i="1"/>
  <c r="AB59" i="1"/>
  <c r="Y60" i="1"/>
  <c r="Z60" i="1"/>
  <c r="AA60" i="1"/>
  <c r="AB60" i="1"/>
  <c r="Y2209" i="1"/>
  <c r="Z2209" i="1"/>
  <c r="AA2209" i="1"/>
  <c r="AB2209" i="1"/>
  <c r="Y2561" i="1"/>
  <c r="Z2561" i="1"/>
  <c r="AA2561" i="1"/>
  <c r="AB2561" i="1"/>
  <c r="Y2558" i="1"/>
  <c r="Z2558" i="1"/>
  <c r="AA2558" i="1"/>
  <c r="AB2558" i="1"/>
  <c r="Y2559" i="1"/>
  <c r="Z2559" i="1"/>
  <c r="AA2559" i="1"/>
  <c r="AB2559" i="1"/>
  <c r="Y2560" i="1"/>
  <c r="Z2560" i="1"/>
  <c r="AA2560" i="1"/>
  <c r="AB2560" i="1"/>
  <c r="Y2562" i="1"/>
  <c r="Z2562" i="1"/>
  <c r="AA2562" i="1"/>
  <c r="AB2562" i="1"/>
  <c r="Y2567" i="1"/>
  <c r="Z2567" i="1"/>
  <c r="AA2567" i="1"/>
  <c r="AB2567" i="1"/>
  <c r="Y2565" i="1"/>
  <c r="Z2565" i="1"/>
  <c r="AA2565" i="1"/>
  <c r="AB2565" i="1"/>
  <c r="Y2566" i="1"/>
  <c r="Z2566" i="1"/>
  <c r="AA2566" i="1"/>
  <c r="AB2566" i="1"/>
  <c r="Y2563" i="1"/>
  <c r="Z2563" i="1"/>
  <c r="AA2563" i="1"/>
  <c r="AB2563" i="1"/>
  <c r="Y2564" i="1"/>
  <c r="Z2564" i="1"/>
  <c r="AA2564" i="1"/>
  <c r="AB2564" i="1"/>
  <c r="Y1918" i="1"/>
  <c r="Z1918" i="1"/>
  <c r="AA1918" i="1"/>
  <c r="AB1918" i="1"/>
  <c r="Y2568" i="1"/>
  <c r="Z2568" i="1"/>
  <c r="AA2568" i="1"/>
  <c r="AB2568" i="1"/>
  <c r="Y2569" i="1"/>
  <c r="Z2569" i="1"/>
  <c r="AA2569" i="1"/>
  <c r="AB2569" i="1"/>
  <c r="Y2570" i="1"/>
  <c r="Z2570" i="1"/>
  <c r="AA2570" i="1"/>
  <c r="AB2570" i="1"/>
  <c r="Y2571" i="1"/>
  <c r="Z2571" i="1"/>
  <c r="AA2571" i="1"/>
  <c r="AB2571" i="1"/>
  <c r="Y2572" i="1"/>
  <c r="Z2572" i="1"/>
  <c r="AA2572" i="1"/>
  <c r="AB2572" i="1"/>
  <c r="Y2573" i="1"/>
  <c r="Z2573" i="1"/>
  <c r="AA2573" i="1"/>
  <c r="AB2573" i="1"/>
  <c r="Y2574" i="1"/>
  <c r="Z2574" i="1"/>
  <c r="AA2574" i="1"/>
  <c r="AB2574" i="1"/>
  <c r="Y2575" i="1"/>
  <c r="Z2575" i="1"/>
  <c r="AA2575" i="1"/>
  <c r="AB2575" i="1"/>
  <c r="Y2576" i="1"/>
  <c r="Z2576" i="1"/>
  <c r="AA2576" i="1"/>
  <c r="AB2576" i="1"/>
  <c r="Y2577" i="1"/>
  <c r="Z2577" i="1"/>
  <c r="AA2577" i="1"/>
  <c r="AB2577" i="1"/>
  <c r="Y2578" i="1"/>
  <c r="Z2578" i="1"/>
  <c r="AA2578" i="1"/>
  <c r="AB2578" i="1"/>
  <c r="Y2579" i="1"/>
  <c r="Z2579" i="1"/>
  <c r="AA2579" i="1"/>
  <c r="AB2579" i="1"/>
  <c r="Y2580" i="1"/>
  <c r="Z2580" i="1"/>
  <c r="AA2580" i="1"/>
  <c r="AB2580" i="1"/>
  <c r="Y2581" i="1"/>
  <c r="Z2581" i="1"/>
  <c r="AA2581" i="1"/>
  <c r="AB2581" i="1"/>
  <c r="Y2582" i="1"/>
  <c r="Z2582" i="1"/>
  <c r="AA2582" i="1"/>
  <c r="AB2582" i="1"/>
  <c r="Y2583" i="1"/>
  <c r="Z2583" i="1"/>
  <c r="AA2583" i="1"/>
  <c r="AB2583" i="1"/>
  <c r="Y2584" i="1"/>
  <c r="Z2584" i="1"/>
  <c r="AA2584" i="1"/>
  <c r="AB2584" i="1"/>
  <c r="Y2585" i="1"/>
  <c r="Z2585" i="1"/>
  <c r="AA2585" i="1"/>
  <c r="AB2585" i="1"/>
  <c r="Y2586" i="1"/>
  <c r="Z2586" i="1"/>
  <c r="AA2586" i="1"/>
  <c r="AB2586" i="1"/>
  <c r="Y2587" i="1"/>
  <c r="Z2587" i="1"/>
  <c r="AA2587" i="1"/>
  <c r="AB2587" i="1"/>
  <c r="Y2588" i="1"/>
  <c r="Z2588" i="1"/>
  <c r="AA2588" i="1"/>
  <c r="AB2588" i="1"/>
  <c r="Y2589" i="1"/>
  <c r="Z2589" i="1"/>
  <c r="AA2589" i="1"/>
  <c r="AB2589" i="1"/>
  <c r="Y2590" i="1"/>
  <c r="Z2590" i="1"/>
  <c r="AA2590" i="1"/>
  <c r="AB2590" i="1"/>
  <c r="Y2591" i="1"/>
  <c r="Z2591" i="1"/>
  <c r="AA2591" i="1"/>
  <c r="AB2591" i="1"/>
  <c r="Y2592" i="1"/>
  <c r="Z2592" i="1"/>
  <c r="AA2592" i="1"/>
  <c r="AB2592" i="1"/>
  <c r="Y2593" i="1"/>
  <c r="Z2593" i="1"/>
  <c r="AA2593" i="1"/>
  <c r="AB2593" i="1"/>
  <c r="Y2594" i="1"/>
  <c r="Z2594" i="1"/>
  <c r="AA2594" i="1"/>
  <c r="AB2594" i="1"/>
  <c r="Y2595" i="1"/>
  <c r="Z2595" i="1"/>
  <c r="AA2595" i="1"/>
  <c r="AB2595" i="1"/>
  <c r="Y2596" i="1"/>
  <c r="Z2596" i="1"/>
  <c r="AA2596" i="1"/>
  <c r="AB2596" i="1"/>
  <c r="Y2597" i="1"/>
  <c r="Z2597" i="1"/>
  <c r="AA2597" i="1"/>
  <c r="AB2597" i="1"/>
  <c r="Y2598" i="1"/>
  <c r="Z2598" i="1"/>
  <c r="AA2598" i="1"/>
  <c r="AB2598" i="1"/>
  <c r="Y2599" i="1"/>
  <c r="Z2599" i="1"/>
  <c r="AA2599" i="1"/>
  <c r="AB2599" i="1"/>
  <c r="Y2600" i="1"/>
  <c r="Z2600" i="1"/>
  <c r="AA2600" i="1"/>
  <c r="AB2600" i="1"/>
  <c r="Y2601" i="1"/>
  <c r="Z2601" i="1"/>
  <c r="AA2601" i="1"/>
  <c r="AB2601" i="1"/>
  <c r="Y2602" i="1"/>
  <c r="Z2602" i="1"/>
  <c r="AA2602" i="1"/>
  <c r="AB2602" i="1"/>
  <c r="Y2603" i="1"/>
  <c r="Z2603" i="1"/>
  <c r="AA2603" i="1"/>
  <c r="AB2603" i="1"/>
  <c r="Y2604" i="1"/>
  <c r="Z2604" i="1"/>
  <c r="AA2604" i="1"/>
  <c r="AB2604" i="1"/>
  <c r="Y2605" i="1"/>
  <c r="Z2605" i="1"/>
  <c r="AA2605" i="1"/>
  <c r="AB2605" i="1"/>
  <c r="Y2606" i="1"/>
  <c r="Z2606" i="1"/>
  <c r="AA2606" i="1"/>
  <c r="AB2606" i="1"/>
  <c r="Y2607" i="1"/>
  <c r="Z2607" i="1"/>
  <c r="AA2607" i="1"/>
  <c r="AB2607" i="1"/>
  <c r="Y2608" i="1"/>
  <c r="Z2608" i="1"/>
  <c r="AA2608" i="1"/>
  <c r="AB2608" i="1"/>
  <c r="Y2609" i="1"/>
  <c r="Z2609" i="1"/>
  <c r="AA2609" i="1"/>
  <c r="AB2609" i="1"/>
  <c r="Y2610" i="1"/>
  <c r="Z2610" i="1"/>
  <c r="AA2610" i="1"/>
  <c r="AB2610" i="1"/>
  <c r="Y2611" i="1"/>
  <c r="Z2611" i="1"/>
  <c r="AA2611" i="1"/>
  <c r="AB2611" i="1"/>
  <c r="Y2612" i="1"/>
  <c r="Z2612" i="1"/>
  <c r="AA2612" i="1"/>
  <c r="AB2612" i="1"/>
  <c r="Y2613" i="1"/>
  <c r="Z2613" i="1"/>
  <c r="AA2613" i="1"/>
  <c r="AB2613" i="1"/>
  <c r="Y2614" i="1"/>
  <c r="Z2614" i="1"/>
  <c r="AA2614" i="1"/>
  <c r="AB2614" i="1"/>
  <c r="Y2615" i="1"/>
  <c r="Z2615" i="1"/>
  <c r="AA2615" i="1"/>
  <c r="AB2615" i="1"/>
  <c r="Y2616" i="1"/>
  <c r="Z2616" i="1"/>
  <c r="AA2616" i="1"/>
  <c r="AB2616" i="1"/>
  <c r="Y2617" i="1"/>
  <c r="Z2617" i="1"/>
  <c r="AA2617" i="1"/>
  <c r="AB2617" i="1"/>
  <c r="Y2618" i="1"/>
  <c r="Z2618" i="1"/>
  <c r="AA2618" i="1"/>
  <c r="AB2618" i="1"/>
  <c r="Y2619" i="1"/>
  <c r="Z2619" i="1"/>
  <c r="AA2619" i="1"/>
  <c r="AB2619" i="1"/>
  <c r="Y2620" i="1"/>
  <c r="Z2620" i="1"/>
  <c r="AA2620" i="1"/>
  <c r="AB2620" i="1"/>
  <c r="Y2621" i="1"/>
  <c r="Z2621" i="1"/>
  <c r="AA2621" i="1"/>
  <c r="AB2621" i="1"/>
  <c r="Y2622" i="1"/>
  <c r="Z2622" i="1"/>
  <c r="AA2622" i="1"/>
  <c r="AB2622" i="1"/>
  <c r="Y2623" i="1"/>
  <c r="Z2623" i="1"/>
  <c r="AA2623" i="1"/>
  <c r="AB2623" i="1"/>
  <c r="Y2624" i="1"/>
  <c r="Z2624" i="1"/>
  <c r="AA2624" i="1"/>
  <c r="AB2624" i="1"/>
  <c r="Y2625" i="1"/>
  <c r="Z2625" i="1"/>
  <c r="AA2625" i="1"/>
  <c r="AB2625" i="1"/>
  <c r="Y2626" i="1"/>
  <c r="Z2626" i="1"/>
  <c r="AA2626" i="1"/>
  <c r="AB2626" i="1"/>
  <c r="Y2628" i="1"/>
  <c r="Z2628" i="1"/>
  <c r="AA2628" i="1"/>
  <c r="AB2628" i="1"/>
  <c r="Y2629" i="1"/>
  <c r="Z2629" i="1"/>
  <c r="AA2629" i="1"/>
  <c r="AB2629" i="1"/>
  <c r="Y2630" i="1"/>
  <c r="Z2630" i="1"/>
  <c r="AA2630" i="1"/>
  <c r="AB2630" i="1"/>
  <c r="Y2631" i="1"/>
  <c r="Z2631" i="1"/>
  <c r="AA2631" i="1"/>
  <c r="AB2631" i="1"/>
  <c r="Y2632" i="1"/>
  <c r="Z2632" i="1"/>
  <c r="AA2632" i="1"/>
  <c r="AB2632" i="1"/>
  <c r="Y2633" i="1"/>
  <c r="Z2633" i="1"/>
  <c r="AA2633" i="1"/>
  <c r="AB2633" i="1"/>
  <c r="Y2634" i="1"/>
  <c r="Z2634" i="1"/>
  <c r="AA2634" i="1"/>
  <c r="AB2634" i="1"/>
  <c r="Y2635" i="1"/>
  <c r="Z2635" i="1"/>
  <c r="AA2635" i="1"/>
  <c r="AB2635" i="1"/>
  <c r="Y2636" i="1"/>
  <c r="Z2636" i="1"/>
  <c r="AA2636" i="1"/>
  <c r="AB2636" i="1"/>
  <c r="Y2637" i="1"/>
  <c r="Z2637" i="1"/>
  <c r="AA2637" i="1"/>
  <c r="AB2637" i="1"/>
  <c r="Y2638" i="1"/>
  <c r="Z2638" i="1"/>
  <c r="AA2638" i="1"/>
  <c r="AB2638" i="1"/>
  <c r="Y2639" i="1"/>
  <c r="Z2639" i="1"/>
  <c r="AA2639" i="1"/>
  <c r="AB2639" i="1"/>
  <c r="Y2640" i="1"/>
  <c r="Z2640" i="1"/>
  <c r="AA2640" i="1"/>
  <c r="AB2640" i="1"/>
  <c r="Y2641" i="1"/>
  <c r="Z2641" i="1"/>
  <c r="AA2641" i="1"/>
  <c r="AB2641" i="1"/>
  <c r="Y2642" i="1"/>
  <c r="Z2642" i="1"/>
  <c r="AA2642" i="1"/>
  <c r="AB2642" i="1"/>
  <c r="Y2643" i="1"/>
  <c r="Z2643" i="1"/>
  <c r="AA2643" i="1"/>
  <c r="AB2643" i="1"/>
  <c r="Y2644" i="1"/>
  <c r="Z2644" i="1"/>
  <c r="AA2644" i="1"/>
  <c r="AB2644" i="1"/>
  <c r="Y2645" i="1"/>
  <c r="Z2645" i="1"/>
  <c r="AA2645" i="1"/>
  <c r="AB2645" i="1"/>
  <c r="Y2646" i="1"/>
  <c r="Z2646" i="1"/>
  <c r="AA2646" i="1"/>
  <c r="AB2646" i="1"/>
  <c r="Y2647" i="1"/>
  <c r="Z2647" i="1"/>
  <c r="AA2647" i="1"/>
  <c r="AB2647" i="1"/>
  <c r="Y2648" i="1"/>
  <c r="Z2648" i="1"/>
  <c r="AA2648" i="1"/>
  <c r="AB2648" i="1"/>
  <c r="Y2649" i="1"/>
  <c r="Z2649" i="1"/>
  <c r="AA2649" i="1"/>
  <c r="AB2649" i="1"/>
  <c r="F2649" i="1" s="1"/>
  <c r="G2649" i="1" s="1"/>
  <c r="Y2650" i="1"/>
  <c r="Z2650" i="1"/>
  <c r="AA2650" i="1"/>
  <c r="AB2650" i="1"/>
  <c r="Y2651" i="1"/>
  <c r="Z2651" i="1"/>
  <c r="AA2651" i="1"/>
  <c r="AB2651" i="1"/>
  <c r="Y2652" i="1"/>
  <c r="Z2652" i="1"/>
  <c r="AA2652" i="1"/>
  <c r="AB2652" i="1"/>
  <c r="Y2653" i="1"/>
  <c r="Z2653" i="1"/>
  <c r="AA2653" i="1"/>
  <c r="AB2653" i="1"/>
  <c r="Y2654" i="1"/>
  <c r="Z2654" i="1"/>
  <c r="AA2654" i="1"/>
  <c r="AB2654" i="1"/>
  <c r="Y2655" i="1"/>
  <c r="Z2655" i="1"/>
  <c r="AA2655" i="1"/>
  <c r="AB2655" i="1"/>
  <c r="Y2656" i="1"/>
  <c r="Z2656" i="1"/>
  <c r="AA2656" i="1"/>
  <c r="AB2656" i="1"/>
  <c r="Y2657" i="1"/>
  <c r="Z2657" i="1"/>
  <c r="AA2657" i="1"/>
  <c r="AB2657" i="1"/>
  <c r="Y2658" i="1"/>
  <c r="Z2658" i="1"/>
  <c r="AA2658" i="1"/>
  <c r="AB2658" i="1"/>
  <c r="Y2659" i="1"/>
  <c r="Z2659" i="1"/>
  <c r="AA2659" i="1"/>
  <c r="AB2659" i="1"/>
  <c r="Y2660" i="1"/>
  <c r="Z2660" i="1"/>
  <c r="AA2660" i="1"/>
  <c r="AB2660" i="1"/>
  <c r="Y2661" i="1"/>
  <c r="Z2661" i="1"/>
  <c r="AA2661" i="1"/>
  <c r="AB2661" i="1"/>
  <c r="F2661" i="1" s="1"/>
  <c r="G2661" i="1" s="1"/>
  <c r="Y2662" i="1"/>
  <c r="Z2662" i="1"/>
  <c r="AA2662" i="1"/>
  <c r="AB2662" i="1"/>
  <c r="Y2663" i="1"/>
  <c r="Z2663" i="1"/>
  <c r="AA2663" i="1"/>
  <c r="AB2663" i="1"/>
  <c r="Y2664" i="1"/>
  <c r="Z2664" i="1"/>
  <c r="AA2664" i="1"/>
  <c r="AB2664" i="1"/>
  <c r="Y2665" i="1"/>
  <c r="Z2665" i="1"/>
  <c r="AA2665" i="1"/>
  <c r="AB2665" i="1"/>
  <c r="Y2666" i="1"/>
  <c r="Z2666" i="1"/>
  <c r="AA2666" i="1"/>
  <c r="AB2666" i="1"/>
  <c r="Y2667" i="1"/>
  <c r="Z2667" i="1"/>
  <c r="AA2667" i="1"/>
  <c r="AB2667" i="1"/>
  <c r="Y2668" i="1"/>
  <c r="Z2668" i="1"/>
  <c r="AA2668" i="1"/>
  <c r="AB2668" i="1"/>
  <c r="Y2669" i="1"/>
  <c r="Z2669" i="1"/>
  <c r="AA2669" i="1"/>
  <c r="AB2669" i="1"/>
  <c r="Y2670" i="1"/>
  <c r="Z2670" i="1"/>
  <c r="AA2670" i="1"/>
  <c r="AB2670" i="1"/>
  <c r="Y2671" i="1"/>
  <c r="Z2671" i="1"/>
  <c r="AA2671" i="1"/>
  <c r="AB2671" i="1"/>
  <c r="F2671" i="1" s="1"/>
  <c r="G2671" i="1" s="1"/>
  <c r="Y2672" i="1"/>
  <c r="Z2672" i="1"/>
  <c r="AA2672" i="1"/>
  <c r="AB2672" i="1"/>
  <c r="Y2673" i="1"/>
  <c r="Z2673" i="1"/>
  <c r="AA2673" i="1"/>
  <c r="AB2673" i="1"/>
  <c r="Y2674" i="1"/>
  <c r="Z2674" i="1"/>
  <c r="AA2674" i="1"/>
  <c r="AB2674" i="1"/>
  <c r="Y2675" i="1"/>
  <c r="Z2675" i="1"/>
  <c r="AA2675" i="1"/>
  <c r="AB2675" i="1"/>
  <c r="Y2676" i="1"/>
  <c r="Z2676" i="1"/>
  <c r="AA2676" i="1"/>
  <c r="AB2676" i="1"/>
  <c r="Y2677" i="1"/>
  <c r="Z2677" i="1"/>
  <c r="AA2677" i="1"/>
  <c r="AB2677" i="1"/>
  <c r="Y2678" i="1"/>
  <c r="Z2678" i="1"/>
  <c r="AA2678" i="1"/>
  <c r="AB2678" i="1"/>
  <c r="Y2679" i="1"/>
  <c r="Z2679" i="1"/>
  <c r="AA2679" i="1"/>
  <c r="AB2679" i="1"/>
  <c r="Y2680" i="1"/>
  <c r="Z2680" i="1"/>
  <c r="AA2680" i="1"/>
  <c r="AB2680" i="1"/>
  <c r="Y2681" i="1"/>
  <c r="Z2681" i="1"/>
  <c r="AA2681" i="1"/>
  <c r="AB2681" i="1"/>
  <c r="Y2682" i="1"/>
  <c r="Z2682" i="1"/>
  <c r="AA2682" i="1"/>
  <c r="AB2682" i="1"/>
  <c r="Y2683" i="1"/>
  <c r="Z2683" i="1"/>
  <c r="AA2683" i="1"/>
  <c r="AB2683" i="1"/>
  <c r="Y2684" i="1"/>
  <c r="Z2684" i="1"/>
  <c r="AA2684" i="1"/>
  <c r="AB2684" i="1"/>
  <c r="Y2685" i="1"/>
  <c r="Z2685" i="1"/>
  <c r="AA2685" i="1"/>
  <c r="AB2685" i="1"/>
  <c r="Y2686" i="1"/>
  <c r="Z2686" i="1"/>
  <c r="AA2686" i="1"/>
  <c r="AB2686" i="1"/>
  <c r="Y2687" i="1"/>
  <c r="Z2687" i="1"/>
  <c r="AA2687" i="1"/>
  <c r="AB2687" i="1"/>
  <c r="Y2688" i="1"/>
  <c r="Z2688" i="1"/>
  <c r="AA2688" i="1"/>
  <c r="AB2688" i="1"/>
  <c r="Y2689" i="1"/>
  <c r="Z2689" i="1"/>
  <c r="AA2689" i="1"/>
  <c r="AB2689" i="1"/>
  <c r="Y2690" i="1"/>
  <c r="Z2690" i="1"/>
  <c r="AA2690" i="1"/>
  <c r="AB2690" i="1"/>
  <c r="Y2691" i="1"/>
  <c r="Z2691" i="1"/>
  <c r="AA2691" i="1"/>
  <c r="AB2691" i="1"/>
  <c r="Y2692" i="1"/>
  <c r="Z2692" i="1"/>
  <c r="AA2692" i="1"/>
  <c r="AB2692" i="1"/>
  <c r="Y2694" i="1"/>
  <c r="Z2694" i="1"/>
  <c r="AA2694" i="1"/>
  <c r="AB2694" i="1"/>
  <c r="Y2695" i="1"/>
  <c r="Z2695" i="1"/>
  <c r="AA2695" i="1"/>
  <c r="AB2695" i="1"/>
  <c r="Y2696" i="1"/>
  <c r="Z2696" i="1"/>
  <c r="AA2696" i="1"/>
  <c r="AB2696" i="1"/>
  <c r="Y2697" i="1"/>
  <c r="Z2697" i="1"/>
  <c r="AA2697" i="1"/>
  <c r="AB2697" i="1"/>
  <c r="Y2698" i="1"/>
  <c r="Z2698" i="1"/>
  <c r="AA2698" i="1"/>
  <c r="AB2698" i="1"/>
  <c r="Y2699" i="1"/>
  <c r="Z2699" i="1"/>
  <c r="AA2699" i="1"/>
  <c r="AB2699" i="1"/>
  <c r="Y2700" i="1"/>
  <c r="Z2700" i="1"/>
  <c r="AA2700" i="1"/>
  <c r="AB2700" i="1"/>
  <c r="Y2701" i="1"/>
  <c r="Z2701" i="1"/>
  <c r="AA2701" i="1"/>
  <c r="AB2701" i="1"/>
  <c r="Y2702" i="1"/>
  <c r="Z2702" i="1"/>
  <c r="AA2702" i="1"/>
  <c r="AB2702" i="1"/>
  <c r="Y2703" i="1"/>
  <c r="Z2703" i="1"/>
  <c r="AA2703" i="1"/>
  <c r="AB2703" i="1"/>
  <c r="Y2705" i="1"/>
  <c r="Z2705" i="1"/>
  <c r="AA2705" i="1"/>
  <c r="AB2705" i="1"/>
  <c r="Y2706" i="1"/>
  <c r="Z2706" i="1"/>
  <c r="AA2706" i="1"/>
  <c r="AB2706" i="1"/>
  <c r="Y2707" i="1"/>
  <c r="Z2707" i="1"/>
  <c r="AA2707" i="1"/>
  <c r="AB2707" i="1"/>
  <c r="Y2716" i="1"/>
  <c r="Z2716" i="1"/>
  <c r="AA2716" i="1"/>
  <c r="AB2716" i="1"/>
  <c r="F2716" i="1" s="1"/>
  <c r="Y2717" i="1"/>
  <c r="Z2717" i="1"/>
  <c r="AA2717" i="1"/>
  <c r="AB2717" i="1"/>
  <c r="F2717" i="1" s="1"/>
  <c r="E3818" i="25" s="1"/>
  <c r="Y2714" i="1"/>
  <c r="Z2714" i="1"/>
  <c r="AA2714" i="1"/>
  <c r="AB2714" i="1"/>
  <c r="F2714" i="1" s="1"/>
  <c r="E4194" i="25" s="1"/>
  <c r="Y2715" i="1"/>
  <c r="Z2715" i="1"/>
  <c r="AA2715" i="1"/>
  <c r="AB2715" i="1"/>
  <c r="F2715" i="1" s="1"/>
  <c r="Y2708" i="1"/>
  <c r="Z2708" i="1"/>
  <c r="AA2708" i="1"/>
  <c r="AB2708" i="1"/>
  <c r="F2708" i="1" s="1"/>
  <c r="G2708" i="1" s="1"/>
  <c r="Y2710" i="1"/>
  <c r="Z2710" i="1"/>
  <c r="AA2710" i="1"/>
  <c r="AB2710" i="1"/>
  <c r="F2710" i="1" s="1"/>
  <c r="G2710" i="1" s="1"/>
  <c r="Y2711" i="1"/>
  <c r="Z2711" i="1"/>
  <c r="AA2711" i="1"/>
  <c r="AB2711" i="1"/>
  <c r="F2711" i="1" s="1"/>
  <c r="G2711" i="1" s="1"/>
  <c r="Y2712" i="1"/>
  <c r="Z2712" i="1"/>
  <c r="AA2712" i="1"/>
  <c r="AB2712" i="1"/>
  <c r="F2712" i="1" s="1"/>
  <c r="G2712" i="1" s="1"/>
  <c r="Y2720" i="1"/>
  <c r="Z2720" i="1"/>
  <c r="AA2720" i="1"/>
  <c r="AB2720" i="1"/>
  <c r="F2720" i="1" s="1"/>
  <c r="Y2721" i="1"/>
  <c r="Z2721" i="1"/>
  <c r="AA2721" i="1"/>
  <c r="AB2721" i="1"/>
  <c r="F2721" i="1" s="1"/>
  <c r="G2721" i="1" s="1"/>
  <c r="Y2722" i="1"/>
  <c r="Z2722" i="1"/>
  <c r="AA2722" i="1"/>
  <c r="AB2722" i="1"/>
  <c r="F2722" i="1" s="1"/>
  <c r="Y2723" i="1"/>
  <c r="Z2723" i="1"/>
  <c r="AA2723" i="1"/>
  <c r="AB2723" i="1"/>
  <c r="F2723" i="1" s="1"/>
  <c r="Y2724" i="1"/>
  <c r="Z2724" i="1"/>
  <c r="AA2724" i="1"/>
  <c r="AB2724" i="1"/>
  <c r="F2724" i="1" s="1"/>
  <c r="Y2725" i="1"/>
  <c r="Z2725" i="1"/>
  <c r="AA2725" i="1"/>
  <c r="AB2725" i="1"/>
  <c r="F2725" i="1" s="1"/>
  <c r="Y2726" i="1"/>
  <c r="Z2726" i="1"/>
  <c r="AA2726" i="1"/>
  <c r="AB2726" i="1"/>
  <c r="F2726" i="1" s="1"/>
  <c r="Y2727" i="1"/>
  <c r="Z2727" i="1"/>
  <c r="AA2727" i="1"/>
  <c r="AB2727" i="1"/>
  <c r="F2727" i="1" s="1"/>
  <c r="G2727" i="1" s="1"/>
  <c r="V2661" i="1"/>
  <c r="V2649" i="1"/>
  <c r="V2671" i="1"/>
  <c r="V2726" i="1"/>
  <c r="V2727" i="1"/>
  <c r="V2725" i="1"/>
  <c r="V2721" i="1"/>
  <c r="V2722" i="1"/>
  <c r="V2723" i="1"/>
  <c r="V2724" i="1"/>
  <c r="V2720" i="1"/>
  <c r="V2708" i="1"/>
  <c r="V2711" i="1"/>
  <c r="V2712" i="1"/>
  <c r="V2714" i="1"/>
  <c r="V2715" i="1"/>
  <c r="V2716" i="1"/>
  <c r="V2717" i="1"/>
  <c r="V2325" i="1"/>
  <c r="G4115" i="25" l="1"/>
  <c r="I4115" i="25"/>
  <c r="G4470" i="25"/>
  <c r="I4470" i="25"/>
  <c r="K3887" i="25"/>
  <c r="I3887" i="25"/>
  <c r="G4471" i="25"/>
  <c r="I4471" i="25"/>
  <c r="K4471" i="25"/>
  <c r="E4464" i="25"/>
  <c r="G4464" i="25" s="1"/>
  <c r="E4465" i="25"/>
  <c r="I3888" i="25"/>
  <c r="K3888" i="25"/>
  <c r="G3888" i="25"/>
  <c r="G4197" i="25"/>
  <c r="K4197" i="25"/>
  <c r="I4197" i="25"/>
  <c r="G4216" i="25"/>
  <c r="K4216" i="25"/>
  <c r="I4216" i="25"/>
  <c r="E4550" i="25"/>
  <c r="G4550" i="25" s="1"/>
  <c r="E4551" i="25"/>
  <c r="I4116" i="25"/>
  <c r="G4116" i="25"/>
  <c r="K4116" i="25"/>
  <c r="I4092" i="25"/>
  <c r="G4092" i="25"/>
  <c r="K4092" i="25"/>
  <c r="G2794" i="1"/>
  <c r="I4271" i="25"/>
  <c r="G4271" i="25"/>
  <c r="K4271" i="25"/>
  <c r="G4266" i="25"/>
  <c r="I4266" i="25"/>
  <c r="K4266" i="25"/>
  <c r="I4270" i="25"/>
  <c r="G4270" i="25"/>
  <c r="K4270" i="25"/>
  <c r="I4267" i="25"/>
  <c r="K4267" i="25"/>
  <c r="G4267" i="25"/>
  <c r="G4502" i="25"/>
  <c r="I4502" i="25"/>
  <c r="K4502" i="25"/>
  <c r="G2942" i="1"/>
  <c r="G4194" i="25"/>
  <c r="K4194" i="25"/>
  <c r="I4194" i="25"/>
  <c r="I4543" i="25"/>
  <c r="K4543" i="25"/>
  <c r="G4543" i="25"/>
  <c r="G2963" i="1"/>
  <c r="E4229" i="25"/>
  <c r="G2955" i="1"/>
  <c r="E4442" i="25"/>
  <c r="G4035" i="25"/>
  <c r="I4035" i="25"/>
  <c r="K4035" i="25"/>
  <c r="I4272" i="25"/>
  <c r="K4272" i="25"/>
  <c r="G4272" i="25"/>
  <c r="I4273" i="25"/>
  <c r="K4273" i="25"/>
  <c r="G4273" i="25"/>
  <c r="G4493" i="25"/>
  <c r="I4493" i="25"/>
  <c r="K4493" i="25"/>
  <c r="G2822" i="1"/>
  <c r="E3956" i="25"/>
  <c r="G2982" i="1"/>
  <c r="E4093" i="25"/>
  <c r="G2923" i="1"/>
  <c r="J3286" i="25"/>
  <c r="J3278" i="25"/>
  <c r="J3444" i="25"/>
  <c r="J3274" i="25"/>
  <c r="J3440" i="25"/>
  <c r="J3270" i="25"/>
  <c r="J3088" i="25"/>
  <c r="J3773" i="25"/>
  <c r="J3266" i="25"/>
  <c r="J3776" i="25"/>
  <c r="J3262" i="25"/>
  <c r="J3775" i="25"/>
  <c r="J3258" i="25"/>
  <c r="J3254" i="25"/>
  <c r="J3250" i="25"/>
  <c r="J3246" i="25"/>
  <c r="J3605" i="25"/>
  <c r="J3029" i="25"/>
  <c r="J3825" i="25"/>
  <c r="J3085" i="25"/>
  <c r="J3830" i="25"/>
  <c r="J3681" i="25"/>
  <c r="J3666" i="25"/>
  <c r="J3598" i="25"/>
  <c r="J3076" i="25"/>
  <c r="J3098" i="25"/>
  <c r="J3094" i="25"/>
  <c r="J3452" i="25"/>
  <c r="J3090" i="25"/>
  <c r="J3448" i="25"/>
  <c r="J3320" i="25"/>
  <c r="J3503" i="25"/>
  <c r="J3206" i="25"/>
  <c r="J3304" i="25"/>
  <c r="J3300" i="25"/>
  <c r="J3493" i="25"/>
  <c r="J3728" i="25"/>
  <c r="J3203" i="25"/>
  <c r="J3037" i="25"/>
  <c r="J3143" i="25"/>
  <c r="J3033" i="25"/>
  <c r="J3289" i="25"/>
  <c r="J3144" i="25"/>
  <c r="J3721" i="25"/>
  <c r="J3717" i="25"/>
  <c r="J3521" i="25"/>
  <c r="J3194" i="25"/>
  <c r="J3517" i="25"/>
  <c r="J3196" i="25"/>
  <c r="J3704" i="25"/>
  <c r="J3101" i="25"/>
  <c r="J3456" i="25"/>
  <c r="J3097" i="25"/>
  <c r="J3455" i="25"/>
  <c r="J3093" i="25"/>
  <c r="J3451" i="25"/>
  <c r="J3285" i="25"/>
  <c r="J3281" i="25"/>
  <c r="J3277" i="25"/>
  <c r="J3443" i="25"/>
  <c r="J3273" i="25"/>
  <c r="J3265" i="25"/>
  <c r="J3488" i="25"/>
  <c r="J3261" i="25"/>
  <c r="J3663" i="25"/>
  <c r="J3257" i="25"/>
  <c r="J3774" i="25"/>
  <c r="J3253" i="25"/>
  <c r="J3050" i="25"/>
  <c r="J3121" i="25"/>
  <c r="J3312" i="25"/>
  <c r="J3626" i="25"/>
  <c r="J3110" i="25"/>
  <c r="J3610" i="25"/>
  <c r="J3295" i="25"/>
  <c r="J3146" i="25"/>
  <c r="J3291" i="25"/>
  <c r="J3145" i="25"/>
  <c r="J3723" i="25"/>
  <c r="J3147" i="25"/>
  <c r="J3165" i="25"/>
  <c r="J3106" i="25"/>
  <c r="J3102" i="25"/>
  <c r="J3514" i="25"/>
  <c r="J3458" i="25"/>
  <c r="J3099" i="25"/>
  <c r="J3095" i="25"/>
  <c r="J3453" i="25"/>
  <c r="J3091" i="25"/>
  <c r="J3449" i="25"/>
  <c r="J3279" i="25"/>
  <c r="J3445" i="25"/>
  <c r="J3275" i="25"/>
  <c r="J3441" i="25"/>
  <c r="J3271" i="25"/>
  <c r="J3267" i="25"/>
  <c r="J3777" i="25"/>
  <c r="J3259" i="25"/>
  <c r="J3661" i="25"/>
  <c r="J3247" i="25"/>
  <c r="J3622" i="25"/>
  <c r="J3030" i="25"/>
  <c r="J3771" i="25"/>
  <c r="J3086" i="25"/>
  <c r="J3082" i="25"/>
  <c r="J3827" i="25"/>
  <c r="J3163" i="25"/>
  <c r="J3081" i="25"/>
  <c r="J3073" i="25"/>
  <c r="J3243" i="25"/>
  <c r="J3239" i="25"/>
  <c r="J3235" i="25"/>
  <c r="J3231" i="25"/>
  <c r="J3225" i="25"/>
  <c r="J3221" i="25"/>
  <c r="J3072" i="25"/>
  <c r="J3068" i="25"/>
  <c r="J3242" i="25"/>
  <c r="J3238" i="25"/>
  <c r="J3234" i="25"/>
  <c r="J3224" i="25"/>
  <c r="J3220" i="25"/>
  <c r="J3216" i="25"/>
  <c r="J3790" i="25"/>
  <c r="J3130" i="25"/>
  <c r="J3394" i="25"/>
  <c r="J3386" i="25"/>
  <c r="J3382" i="25"/>
  <c r="J3378" i="25"/>
  <c r="J3374" i="25"/>
  <c r="J3370" i="25"/>
  <c r="J3176" i="25"/>
  <c r="J3172" i="25"/>
  <c r="J3403" i="25"/>
  <c r="J3399" i="25"/>
  <c r="J3137" i="25"/>
  <c r="J3025" i="25"/>
  <c r="J3423" i="25"/>
  <c r="J3419" i="25"/>
  <c r="J3415" i="25"/>
  <c r="J3022" i="25"/>
  <c r="J3017" i="25"/>
  <c r="J3013" i="25"/>
  <c r="J3009" i="25"/>
  <c r="J3005" i="25"/>
  <c r="J3000" i="25"/>
  <c r="J2996" i="25"/>
  <c r="J2992" i="25"/>
  <c r="J2988" i="25"/>
  <c r="J2983" i="25"/>
  <c r="J2979" i="25"/>
  <c r="J2975" i="25"/>
  <c r="J2969" i="25"/>
  <c r="J2965" i="25"/>
  <c r="J2961" i="25"/>
  <c r="J2957" i="25"/>
  <c r="J2953" i="25"/>
  <c r="J2949" i="25"/>
  <c r="J2980" i="25"/>
  <c r="J3140" i="25"/>
  <c r="J3062" i="25"/>
  <c r="J3249" i="25"/>
  <c r="J3200" i="25"/>
  <c r="J3783" i="25"/>
  <c r="J3032" i="25"/>
  <c r="J3826" i="25"/>
  <c r="K3826" i="25" s="1"/>
  <c r="J3028" i="25"/>
  <c r="J3824" i="25"/>
  <c r="J3509" i="25"/>
  <c r="J3084" i="25"/>
  <c r="J3829" i="25"/>
  <c r="J3688" i="25"/>
  <c r="J3684" i="25"/>
  <c r="J3680" i="25"/>
  <c r="J3665" i="25"/>
  <c r="J3161" i="25"/>
  <c r="J3601" i="25"/>
  <c r="J3597" i="25"/>
  <c r="J3079" i="25"/>
  <c r="J3075" i="25"/>
  <c r="J3071" i="25"/>
  <c r="J3067" i="25"/>
  <c r="J3245" i="25"/>
  <c r="J3241" i="25"/>
  <c r="J3233" i="25"/>
  <c r="J3223" i="25"/>
  <c r="J3219" i="25"/>
  <c r="J3215" i="25"/>
  <c r="J3393" i="25"/>
  <c r="J3389" i="25"/>
  <c r="J3385" i="25"/>
  <c r="J3381" i="25"/>
  <c r="J3377" i="25"/>
  <c r="J3373" i="25"/>
  <c r="J3369" i="25"/>
  <c r="J3505" i="25"/>
  <c r="J3175" i="25"/>
  <c r="J3171" i="25"/>
  <c r="J3402" i="25"/>
  <c r="J3398" i="25"/>
  <c r="J3134" i="25"/>
  <c r="J3406" i="25"/>
  <c r="J3589" i="25"/>
  <c r="J3422" i="25"/>
  <c r="J3418" i="25"/>
  <c r="J3020" i="25"/>
  <c r="J3016" i="25"/>
  <c r="J3012" i="25"/>
  <c r="J3008" i="25"/>
  <c r="J3004" i="25"/>
  <c r="J2999" i="25"/>
  <c r="J2995" i="25"/>
  <c r="J2991" i="25"/>
  <c r="J2987" i="25"/>
  <c r="J2982" i="25"/>
  <c r="J2978" i="25"/>
  <c r="J2973" i="25"/>
  <c r="J2968" i="25"/>
  <c r="J2964" i="25"/>
  <c r="J2960" i="25"/>
  <c r="J2956" i="25"/>
  <c r="J2952" i="25"/>
  <c r="J2948" i="25"/>
  <c r="J3021" i="25"/>
  <c r="J2974" i="25"/>
  <c r="J3061" i="25"/>
  <c r="J3180" i="25"/>
  <c r="J3150" i="25"/>
  <c r="J3195" i="25"/>
  <c r="J3542" i="25"/>
  <c r="J3027" i="25"/>
  <c r="J3026" i="25"/>
  <c r="J3596" i="25"/>
  <c r="J3066" i="25"/>
  <c r="J3538" i="25"/>
  <c r="J3024" i="25"/>
  <c r="J3019" i="25"/>
  <c r="J3015" i="25"/>
  <c r="J3011" i="25"/>
  <c r="J3007" i="25"/>
  <c r="J3003" i="25"/>
  <c r="J2998" i="25"/>
  <c r="J2994" i="25"/>
  <c r="J2990" i="25"/>
  <c r="J2986" i="25"/>
  <c r="J2977" i="25"/>
  <c r="J2972" i="25"/>
  <c r="J2967" i="25"/>
  <c r="J2963" i="25"/>
  <c r="J2959" i="25"/>
  <c r="J2951" i="25"/>
  <c r="J3763" i="25"/>
  <c r="J3001" i="25"/>
  <c r="J2970" i="25"/>
  <c r="J3672" i="25"/>
  <c r="J2945" i="25"/>
  <c r="J3383" i="25"/>
  <c r="J3379" i="25"/>
  <c r="J3375" i="25"/>
  <c r="J3371" i="25"/>
  <c r="J3367" i="25"/>
  <c r="J3177" i="25"/>
  <c r="J3535" i="25"/>
  <c r="J3396" i="25"/>
  <c r="J3614" i="25"/>
  <c r="J3132" i="25"/>
  <c r="J3138" i="25"/>
  <c r="J3420" i="25"/>
  <c r="J3416" i="25"/>
  <c r="J3413" i="25"/>
  <c r="J3408" i="25"/>
  <c r="J3023" i="25"/>
  <c r="J3018" i="25"/>
  <c r="J3014" i="25"/>
  <c r="J3010" i="25"/>
  <c r="J3006" i="25"/>
  <c r="J3002" i="25"/>
  <c r="J2997" i="25"/>
  <c r="J2993" i="25"/>
  <c r="J2989" i="25"/>
  <c r="J2984" i="25"/>
  <c r="J2981" i="25"/>
  <c r="J2976" i="25"/>
  <c r="J2971" i="25"/>
  <c r="J2966" i="25"/>
  <c r="J2962" i="25"/>
  <c r="J2958" i="25"/>
  <c r="J2954" i="25"/>
  <c r="J2950" i="25"/>
  <c r="J2985" i="25"/>
  <c r="J3411" i="25"/>
  <c r="J3060" i="25"/>
  <c r="J3064" i="25"/>
  <c r="J3063" i="25"/>
  <c r="J3058" i="25"/>
  <c r="J3065" i="25"/>
  <c r="J2944" i="25"/>
  <c r="J2947" i="25"/>
  <c r="J2946" i="25"/>
  <c r="J2454" i="25"/>
  <c r="J2450" i="25"/>
  <c r="J2439" i="25"/>
  <c r="J2435" i="25"/>
  <c r="J2431" i="25"/>
  <c r="J2427" i="25"/>
  <c r="J2423" i="25"/>
  <c r="J2419" i="25"/>
  <c r="J2415" i="25"/>
  <c r="J2411" i="25"/>
  <c r="J2407" i="25"/>
  <c r="J2403" i="25"/>
  <c r="J2399" i="25"/>
  <c r="J2395" i="25"/>
  <c r="J2384" i="25"/>
  <c r="J2380" i="25"/>
  <c r="J2376" i="25"/>
  <c r="J2372" i="25"/>
  <c r="J2368" i="25"/>
  <c r="J2312" i="25"/>
  <c r="J2446" i="25"/>
  <c r="J2391" i="25"/>
  <c r="J2387" i="25"/>
  <c r="J2364" i="25"/>
  <c r="J2360" i="25"/>
  <c r="J2356" i="25"/>
  <c r="J2352" i="25"/>
  <c r="J2348" i="25"/>
  <c r="J2344" i="25"/>
  <c r="J2340" i="25"/>
  <c r="J2328" i="25"/>
  <c r="J2324" i="25"/>
  <c r="J2320" i="25"/>
  <c r="J2316" i="25"/>
  <c r="J3126" i="25"/>
  <c r="J3156" i="25"/>
  <c r="J3639" i="25"/>
  <c r="J3507" i="25"/>
  <c r="J3323" i="25"/>
  <c r="J3821" i="25"/>
  <c r="J3822" i="25"/>
  <c r="J3819" i="25"/>
  <c r="J3164" i="25"/>
  <c r="J3513" i="25"/>
  <c r="J3604" i="25"/>
  <c r="J3209" i="25"/>
  <c r="J3210" i="25"/>
  <c r="J3563" i="25"/>
  <c r="J3550" i="25"/>
  <c r="J3041" i="25"/>
  <c r="J3313" i="25"/>
  <c r="J3296" i="25"/>
  <c r="J3608" i="25"/>
  <c r="J3713" i="25"/>
  <c r="J3706" i="25"/>
  <c r="J3089" i="25"/>
  <c r="J3623" i="25"/>
  <c r="J3500" i="25"/>
  <c r="J3758" i="25"/>
  <c r="J3754" i="25"/>
  <c r="J3670" i="25"/>
  <c r="J3054" i="25"/>
  <c r="J3128" i="25"/>
  <c r="J3361" i="25"/>
  <c r="J3357" i="25"/>
  <c r="J3353" i="25"/>
  <c r="J3348" i="25"/>
  <c r="J3344" i="25"/>
  <c r="J3340" i="25"/>
  <c r="J3336" i="25"/>
  <c r="J3750" i="25"/>
  <c r="J3658" i="25"/>
  <c r="J3530" i="25"/>
  <c r="J3585" i="25"/>
  <c r="J3582" i="25"/>
  <c r="J3578" i="25"/>
  <c r="J3574" i="25"/>
  <c r="J3570" i="25"/>
  <c r="J3566" i="25"/>
  <c r="J3559" i="25"/>
  <c r="J3556" i="25"/>
  <c r="J3552" i="25"/>
  <c r="J3546" i="25"/>
  <c r="J3502" i="25"/>
  <c r="J3655" i="25"/>
  <c r="J3651" i="25"/>
  <c r="J3647" i="25"/>
  <c r="J3643" i="25"/>
  <c r="J3640" i="25"/>
  <c r="J3613" i="25"/>
  <c r="J3333" i="25"/>
  <c r="J3329" i="25"/>
  <c r="J3325" i="25"/>
  <c r="J3051" i="25"/>
  <c r="J3122" i="25"/>
  <c r="J3497" i="25"/>
  <c r="J3526" i="25"/>
  <c r="J3746" i="25"/>
  <c r="J3742" i="25"/>
  <c r="J3319" i="25"/>
  <c r="J3119" i="25"/>
  <c r="J3048" i="25"/>
  <c r="J3044" i="25"/>
  <c r="J3316" i="25"/>
  <c r="J3309" i="25"/>
  <c r="J3205" i="25"/>
  <c r="J3153" i="25"/>
  <c r="J3738" i="25"/>
  <c r="J3734" i="25"/>
  <c r="J3730" i="25"/>
  <c r="J3307" i="25"/>
  <c r="J3303" i="25"/>
  <c r="J3299" i="25"/>
  <c r="J3492" i="25"/>
  <c r="J3627" i="25"/>
  <c r="J3115" i="25"/>
  <c r="J3111" i="25"/>
  <c r="J3727" i="25"/>
  <c r="J3611" i="25"/>
  <c r="J3490" i="25"/>
  <c r="J3036" i="25"/>
  <c r="J3759" i="25"/>
  <c r="J3424" i="25"/>
  <c r="J3425" i="25"/>
  <c r="J3141" i="25"/>
  <c r="J3142" i="25"/>
  <c r="J3178" i="25"/>
  <c r="J3228" i="25"/>
  <c r="J3366" i="25"/>
  <c r="J3056" i="25"/>
  <c r="J3534" i="25"/>
  <c r="J3395" i="25"/>
  <c r="J3131" i="25"/>
  <c r="J3412" i="25"/>
  <c r="J3590" i="25"/>
  <c r="J3591" i="25"/>
  <c r="J3816" i="25"/>
  <c r="J3659" i="25"/>
  <c r="J3628" i="25"/>
  <c r="J3129" i="25"/>
  <c r="J3136" i="25"/>
  <c r="J3139" i="25"/>
  <c r="J3057" i="25"/>
  <c r="J3157" i="25"/>
  <c r="J3158" i="25"/>
  <c r="J3660" i="25"/>
  <c r="J3524" i="25"/>
  <c r="J3292" i="25"/>
  <c r="J3724" i="25"/>
  <c r="J3720" i="25"/>
  <c r="J3716" i="25"/>
  <c r="J3709" i="25"/>
  <c r="J3624" i="25"/>
  <c r="J3520" i="25"/>
  <c r="J3516" i="25"/>
  <c r="J3166" i="25"/>
  <c r="J3107" i="25"/>
  <c r="J3103" i="25"/>
  <c r="J3668" i="25"/>
  <c r="J3703" i="25"/>
  <c r="J3699" i="25"/>
  <c r="J3695" i="25"/>
  <c r="J3691" i="25"/>
  <c r="J3100" i="25"/>
  <c r="J3096" i="25"/>
  <c r="J3092" i="25"/>
  <c r="J3288" i="25"/>
  <c r="J3284" i="25"/>
  <c r="J3280" i="25"/>
  <c r="J3276" i="25"/>
  <c r="J3272" i="25"/>
  <c r="J3268" i="25"/>
  <c r="J3264" i="25"/>
  <c r="J3260" i="25"/>
  <c r="J3256" i="25"/>
  <c r="J3252" i="25"/>
  <c r="J3248" i="25"/>
  <c r="J3199" i="25"/>
  <c r="J3031" i="25"/>
  <c r="J3087" i="25"/>
  <c r="J3083" i="25"/>
  <c r="J3202" i="25"/>
  <c r="J3687" i="25"/>
  <c r="J3683" i="25"/>
  <c r="J3679" i="25"/>
  <c r="J3675" i="25"/>
  <c r="J3600" i="25"/>
  <c r="J3078" i="25"/>
  <c r="J3074" i="25"/>
  <c r="J3070" i="25"/>
  <c r="J3244" i="25"/>
  <c r="J3240" i="25"/>
  <c r="J3236" i="25"/>
  <c r="J3232" i="25"/>
  <c r="J3226" i="25"/>
  <c r="J3222" i="25"/>
  <c r="J3218" i="25"/>
  <c r="J3214" i="25"/>
  <c r="J3392" i="25"/>
  <c r="J3388" i="25"/>
  <c r="J3384" i="25"/>
  <c r="J3380" i="25"/>
  <c r="J3376" i="25"/>
  <c r="J3372" i="25"/>
  <c r="J3368" i="25"/>
  <c r="J3349" i="25"/>
  <c r="J3504" i="25"/>
  <c r="J3174" i="25"/>
  <c r="J3170" i="25"/>
  <c r="J3536" i="25"/>
  <c r="J3405" i="25"/>
  <c r="J3401" i="25"/>
  <c r="J3397" i="25"/>
  <c r="J3537" i="25"/>
  <c r="J3133" i="25"/>
  <c r="J3407" i="25"/>
  <c r="J3588" i="25"/>
  <c r="J3760" i="25"/>
  <c r="J3421" i="25"/>
  <c r="J3417" i="25"/>
  <c r="J3414" i="25"/>
  <c r="J3409" i="25"/>
  <c r="J3615" i="25"/>
  <c r="J3616" i="25"/>
  <c r="J3761" i="25"/>
  <c r="J3671" i="25"/>
  <c r="J3179" i="25"/>
  <c r="J3059" i="25"/>
  <c r="J3181" i="25"/>
  <c r="J2336" i="25"/>
  <c r="J3584" i="25"/>
  <c r="J3551" i="25"/>
  <c r="J3642" i="25"/>
  <c r="J3135" i="25"/>
  <c r="J3638" i="25"/>
  <c r="J3227" i="25"/>
  <c r="J3557" i="25"/>
  <c r="J3631" i="25"/>
  <c r="J3635" i="25"/>
  <c r="J3633" i="25"/>
  <c r="J3494" i="25"/>
  <c r="J3039" i="25"/>
  <c r="J3508" i="25"/>
  <c r="J3229" i="25"/>
  <c r="J3630" i="25"/>
  <c r="J3310" i="25"/>
  <c r="G2763" i="1"/>
  <c r="J3410" i="25"/>
  <c r="G2753" i="1"/>
  <c r="G2751" i="1"/>
  <c r="G2750" i="1"/>
  <c r="G2745" i="1"/>
  <c r="G2744" i="1"/>
  <c r="G2742" i="1"/>
  <c r="G2732" i="1"/>
  <c r="G2729" i="1"/>
  <c r="G2728" i="1"/>
  <c r="J2812" i="25"/>
  <c r="J3762" i="25"/>
  <c r="K3818" i="25"/>
  <c r="G3818" i="25"/>
  <c r="I3818" i="25"/>
  <c r="J3562" i="25"/>
  <c r="J3549" i="25"/>
  <c r="J3637" i="25"/>
  <c r="J3712" i="25"/>
  <c r="G2877" i="1"/>
  <c r="G2870" i="1"/>
  <c r="G2892" i="1"/>
  <c r="G2907" i="1"/>
  <c r="G2902" i="1"/>
  <c r="G2901" i="1"/>
  <c r="G2714" i="1"/>
  <c r="J3506" i="25"/>
  <c r="G2891" i="1"/>
  <c r="G3055" i="1"/>
  <c r="J2955" i="25"/>
  <c r="J3167" i="25"/>
  <c r="G3036" i="1"/>
  <c r="G3000" i="1"/>
  <c r="G3021" i="1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988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J2471" i="25"/>
  <c r="J2530" i="25"/>
  <c r="J2309" i="25"/>
  <c r="J2571" i="25"/>
  <c r="G2756" i="1"/>
  <c r="G2752" i="1"/>
  <c r="G2749" i="1"/>
  <c r="G2748" i="1"/>
  <c r="G2747" i="1"/>
  <c r="G2746" i="1"/>
  <c r="G2743" i="1"/>
  <c r="G2740" i="1"/>
  <c r="G2739" i="1"/>
  <c r="G2737" i="1"/>
  <c r="G2736" i="1"/>
  <c r="E2632" i="25"/>
  <c r="G2735" i="1"/>
  <c r="G2731" i="1"/>
  <c r="G2768" i="1"/>
  <c r="G2766" i="1"/>
  <c r="G2762" i="1"/>
  <c r="J2787" i="25"/>
  <c r="G2911" i="1"/>
  <c r="E2805" i="25"/>
  <c r="G2805" i="25" s="1"/>
  <c r="G2910" i="1"/>
  <c r="G2909" i="1"/>
  <c r="G2908" i="1"/>
  <c r="G2906" i="1"/>
  <c r="G2900" i="1"/>
  <c r="G2897" i="1"/>
  <c r="G2896" i="1"/>
  <c r="J2859" i="25"/>
  <c r="G3012" i="1"/>
  <c r="G3008" i="1"/>
  <c r="G2992" i="1"/>
  <c r="G2976" i="1"/>
  <c r="G2952" i="1"/>
  <c r="E2929" i="25"/>
  <c r="I2929" i="25" s="1"/>
  <c r="G2726" i="1"/>
  <c r="G2725" i="1"/>
  <c r="G2724" i="1"/>
  <c r="G2723" i="1"/>
  <c r="G2722" i="1"/>
  <c r="G2720" i="1"/>
  <c r="G2715" i="1"/>
  <c r="G2717" i="1"/>
  <c r="G2716" i="1"/>
  <c r="G2325" i="1"/>
  <c r="J2385" i="25"/>
  <c r="G2765" i="1"/>
  <c r="G2761" i="1"/>
  <c r="G2865" i="1"/>
  <c r="G2864" i="1"/>
  <c r="G2863" i="1"/>
  <c r="G2862" i="1"/>
  <c r="G2861" i="1"/>
  <c r="G2860" i="1"/>
  <c r="G2855" i="1"/>
  <c r="G2853" i="1"/>
  <c r="E2761" i="25"/>
  <c r="I2761" i="25" s="1"/>
  <c r="G2851" i="1"/>
  <c r="E2759" i="25"/>
  <c r="I2759" i="25" s="1"/>
  <c r="G2850" i="1"/>
  <c r="G2847" i="1"/>
  <c r="G2844" i="1"/>
  <c r="G2838" i="1"/>
  <c r="E2746" i="25"/>
  <c r="G2834" i="1"/>
  <c r="G2833" i="1"/>
  <c r="G2832" i="1"/>
  <c r="G2830" i="1"/>
  <c r="G2824" i="1"/>
  <c r="G2820" i="1"/>
  <c r="G2818" i="1"/>
  <c r="G2816" i="1"/>
  <c r="G2815" i="1"/>
  <c r="G2801" i="1"/>
  <c r="G2797" i="1"/>
  <c r="G2796" i="1"/>
  <c r="G2795" i="1"/>
  <c r="G2792" i="1"/>
  <c r="G2791" i="1"/>
  <c r="G2788" i="1"/>
  <c r="G2786" i="1"/>
  <c r="G2783" i="1"/>
  <c r="G2781" i="1"/>
  <c r="G2780" i="1"/>
  <c r="G2779" i="1"/>
  <c r="G2776" i="1"/>
  <c r="G2775" i="1"/>
  <c r="G2774" i="1"/>
  <c r="G2875" i="1"/>
  <c r="G2873" i="1"/>
  <c r="G2869" i="1"/>
  <c r="G2868" i="1"/>
  <c r="G3039" i="1"/>
  <c r="G3023" i="1"/>
  <c r="G3015" i="1"/>
  <c r="G3011" i="1"/>
  <c r="G3007" i="1"/>
  <c r="G2987" i="1"/>
  <c r="G2983" i="1"/>
  <c r="G2975" i="1"/>
  <c r="G2971" i="1"/>
  <c r="G2935" i="1"/>
  <c r="G3043" i="1"/>
  <c r="G3049" i="1"/>
  <c r="E2889" i="25"/>
  <c r="E2676" i="25"/>
  <c r="J2562" i="25"/>
  <c r="J2551" i="25"/>
  <c r="J2443" i="25"/>
  <c r="G2719" i="1"/>
  <c r="G2772" i="1"/>
  <c r="G2884" i="1"/>
  <c r="G2888" i="1"/>
  <c r="J2793" i="25"/>
  <c r="G3042" i="1"/>
  <c r="G3038" i="1"/>
  <c r="G3030" i="1"/>
  <c r="G3026" i="1"/>
  <c r="G3022" i="1"/>
  <c r="G3002" i="1"/>
  <c r="E2891" i="25"/>
  <c r="G2998" i="1"/>
  <c r="G2994" i="1"/>
  <c r="G2990" i="1"/>
  <c r="G2986" i="1"/>
  <c r="E2875" i="25"/>
  <c r="I2875" i="25" s="1"/>
  <c r="G2978" i="1"/>
  <c r="G2974" i="1"/>
  <c r="G2966" i="1"/>
  <c r="E2856" i="25"/>
  <c r="I2856" i="25" s="1"/>
  <c r="G2962" i="1"/>
  <c r="G2958" i="1"/>
  <c r="G2954" i="1"/>
  <c r="G2930" i="1"/>
  <c r="G3053" i="1"/>
  <c r="E2890" i="25"/>
  <c r="I2890" i="25" s="1"/>
  <c r="E2888" i="25"/>
  <c r="G2718" i="1"/>
  <c r="G2769" i="1"/>
  <c r="G2767" i="1"/>
  <c r="G2883" i="1"/>
  <c r="G3041" i="1"/>
  <c r="G3037" i="1"/>
  <c r="G2997" i="1"/>
  <c r="G2985" i="1"/>
  <c r="G2981" i="1"/>
  <c r="G2977" i="1"/>
  <c r="E2866" i="25"/>
  <c r="G2969" i="1"/>
  <c r="G2965" i="1"/>
  <c r="G2953" i="1"/>
  <c r="G2941" i="1"/>
  <c r="G2933" i="1"/>
  <c r="G2929" i="1"/>
  <c r="G2921" i="1"/>
  <c r="G3050" i="1"/>
  <c r="G3051" i="1"/>
  <c r="E2685" i="25"/>
  <c r="O1765" i="1"/>
  <c r="F1765" i="1"/>
  <c r="G1765" i="1" s="1"/>
  <c r="V1765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50" i="1"/>
  <c r="V2651" i="1"/>
  <c r="V2652" i="1"/>
  <c r="V2653" i="1"/>
  <c r="V2654" i="1"/>
  <c r="V2655" i="1"/>
  <c r="V2656" i="1"/>
  <c r="V2657" i="1"/>
  <c r="V2658" i="1"/>
  <c r="V2659" i="1"/>
  <c r="V2660" i="1"/>
  <c r="V2662" i="1"/>
  <c r="V2663" i="1"/>
  <c r="V2664" i="1"/>
  <c r="V2665" i="1"/>
  <c r="V2666" i="1"/>
  <c r="V2667" i="1"/>
  <c r="V2668" i="1"/>
  <c r="V2669" i="1"/>
  <c r="V2670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4" i="1"/>
  <c r="V2695" i="1"/>
  <c r="V2696" i="1"/>
  <c r="V2697" i="1"/>
  <c r="V2698" i="1"/>
  <c r="V2699" i="1"/>
  <c r="V2700" i="1"/>
  <c r="V2701" i="1"/>
  <c r="V2702" i="1"/>
  <c r="V2703" i="1"/>
  <c r="V2705" i="1"/>
  <c r="V2706" i="1"/>
  <c r="V2707" i="1"/>
  <c r="F1918" i="1"/>
  <c r="G1918" i="1" s="1"/>
  <c r="F2568" i="1"/>
  <c r="F2569" i="1"/>
  <c r="G2569" i="1" s="1"/>
  <c r="F2570" i="1"/>
  <c r="F2571" i="1"/>
  <c r="G2571" i="1" s="1"/>
  <c r="F2572" i="1"/>
  <c r="F2573" i="1"/>
  <c r="F2574" i="1"/>
  <c r="G2574" i="1" s="1"/>
  <c r="F2575" i="1"/>
  <c r="F2576" i="1"/>
  <c r="F2577" i="1"/>
  <c r="F2578" i="1"/>
  <c r="G2578" i="1" s="1"/>
  <c r="F2579" i="1"/>
  <c r="G2579" i="1" s="1"/>
  <c r="F2580" i="1"/>
  <c r="F2581" i="1"/>
  <c r="F2582" i="1"/>
  <c r="G2582" i="1" s="1"/>
  <c r="F2583" i="1"/>
  <c r="F2584" i="1"/>
  <c r="F2585" i="1"/>
  <c r="F2586" i="1"/>
  <c r="F2587" i="1"/>
  <c r="F2588" i="1"/>
  <c r="F2589" i="1"/>
  <c r="F2590" i="1"/>
  <c r="F2591" i="1"/>
  <c r="G2591" i="1" s="1"/>
  <c r="F2592" i="1"/>
  <c r="F2593" i="1"/>
  <c r="F2594" i="1"/>
  <c r="F2595" i="1"/>
  <c r="F2596" i="1"/>
  <c r="F2597" i="1"/>
  <c r="E2633" i="25" s="1"/>
  <c r="I2633" i="25" s="1"/>
  <c r="F2598" i="1"/>
  <c r="E2634" i="25" s="1"/>
  <c r="G2634" i="25" s="1"/>
  <c r="F2599" i="1"/>
  <c r="G2599" i="1" s="1"/>
  <c r="F2600" i="1"/>
  <c r="F2601" i="1"/>
  <c r="F2602" i="1"/>
  <c r="E2801" i="25" s="1"/>
  <c r="I2801" i="25" s="1"/>
  <c r="F2603" i="1"/>
  <c r="G2603" i="1" s="1"/>
  <c r="F2604" i="1"/>
  <c r="F2605" i="1"/>
  <c r="G2605" i="1" s="1"/>
  <c r="F2606" i="1"/>
  <c r="F2607" i="1"/>
  <c r="F2608" i="1"/>
  <c r="G2608" i="1" s="1"/>
  <c r="F2609" i="1"/>
  <c r="E2645" i="25" s="1"/>
  <c r="F2610" i="1"/>
  <c r="F2611" i="1"/>
  <c r="F2612" i="1"/>
  <c r="F2613" i="1"/>
  <c r="E2649" i="25" s="1"/>
  <c r="F2614" i="1"/>
  <c r="F2615" i="1"/>
  <c r="F2616" i="1"/>
  <c r="F2617" i="1"/>
  <c r="F2618" i="1"/>
  <c r="G2618" i="1" s="1"/>
  <c r="F2619" i="1"/>
  <c r="G2619" i="1" s="1"/>
  <c r="F2620" i="1"/>
  <c r="G2620" i="1" s="1"/>
  <c r="F2621" i="1"/>
  <c r="F2622" i="1"/>
  <c r="F2623" i="1"/>
  <c r="F2624" i="1"/>
  <c r="G2624" i="1" s="1"/>
  <c r="F2625" i="1"/>
  <c r="F2626" i="1"/>
  <c r="G2626" i="1" s="1"/>
  <c r="F2628" i="1"/>
  <c r="F2629" i="1"/>
  <c r="F2630" i="1"/>
  <c r="F2631" i="1"/>
  <c r="F2632" i="1"/>
  <c r="F2633" i="1"/>
  <c r="F2634" i="1"/>
  <c r="F2635" i="1"/>
  <c r="F2636" i="1"/>
  <c r="F2637" i="1"/>
  <c r="E2672" i="25" s="1"/>
  <c r="F2638" i="1"/>
  <c r="F2639" i="1"/>
  <c r="F2640" i="1"/>
  <c r="F2641" i="1"/>
  <c r="G2641" i="1" s="1"/>
  <c r="F2642" i="1"/>
  <c r="G2642" i="1" s="1"/>
  <c r="F2643" i="1"/>
  <c r="G2643" i="1" s="1"/>
  <c r="F2644" i="1"/>
  <c r="F2645" i="1"/>
  <c r="G2645" i="1" s="1"/>
  <c r="F2646" i="1"/>
  <c r="G2646" i="1" s="1"/>
  <c r="F2647" i="1"/>
  <c r="G2647" i="1" s="1"/>
  <c r="F2648" i="1"/>
  <c r="G2648" i="1" s="1"/>
  <c r="F2650" i="1"/>
  <c r="G2650" i="1" s="1"/>
  <c r="F2651" i="1"/>
  <c r="G2651" i="1" s="1"/>
  <c r="F2652" i="1"/>
  <c r="G2652" i="1" s="1"/>
  <c r="F2653" i="1"/>
  <c r="E4247" i="25" s="1"/>
  <c r="F2654" i="1"/>
  <c r="F2655" i="1"/>
  <c r="F2656" i="1"/>
  <c r="G2656" i="1" s="1"/>
  <c r="F2657" i="1"/>
  <c r="G2657" i="1" s="1"/>
  <c r="F2658" i="1"/>
  <c r="F2659" i="1"/>
  <c r="F2660" i="1"/>
  <c r="F2662" i="1"/>
  <c r="G2662" i="1" s="1"/>
  <c r="F2663" i="1"/>
  <c r="F2664" i="1"/>
  <c r="F2665" i="1"/>
  <c r="F2666" i="1"/>
  <c r="F2667" i="1"/>
  <c r="F2668" i="1"/>
  <c r="F2669" i="1"/>
  <c r="F2670" i="1"/>
  <c r="G2670" i="1" s="1"/>
  <c r="F2672" i="1"/>
  <c r="F2673" i="1"/>
  <c r="G2673" i="1" s="1"/>
  <c r="F2674" i="1"/>
  <c r="G2674" i="1" s="1"/>
  <c r="F2675" i="1"/>
  <c r="F2676" i="1"/>
  <c r="F2677" i="1"/>
  <c r="F2678" i="1"/>
  <c r="F2679" i="1"/>
  <c r="G2679" i="1" s="1"/>
  <c r="F2680" i="1"/>
  <c r="G2680" i="1" s="1"/>
  <c r="F2681" i="1"/>
  <c r="F2682" i="1"/>
  <c r="G2682" i="1" s="1"/>
  <c r="F2683" i="1"/>
  <c r="G2683" i="1" s="1"/>
  <c r="F2684" i="1"/>
  <c r="G2684" i="1" s="1"/>
  <c r="F2685" i="1"/>
  <c r="F2686" i="1"/>
  <c r="F2687" i="1"/>
  <c r="F2688" i="1"/>
  <c r="F2689" i="1"/>
  <c r="F2690" i="1"/>
  <c r="F2691" i="1"/>
  <c r="G2691" i="1" s="1"/>
  <c r="F2692" i="1"/>
  <c r="G2692" i="1" s="1"/>
  <c r="F2694" i="1"/>
  <c r="G2694" i="1" s="1"/>
  <c r="F2695" i="1"/>
  <c r="G2695" i="1" s="1"/>
  <c r="F2696" i="1"/>
  <c r="F2697" i="1"/>
  <c r="F2698" i="1"/>
  <c r="F2699" i="1"/>
  <c r="F2700" i="1"/>
  <c r="E4350" i="25" s="1"/>
  <c r="F2701" i="1"/>
  <c r="F2702" i="1"/>
  <c r="G2702" i="1" s="1"/>
  <c r="F2703" i="1"/>
  <c r="G2703" i="1" s="1"/>
  <c r="F2705" i="1"/>
  <c r="F2706" i="1"/>
  <c r="F2707" i="1"/>
  <c r="V2244" i="1"/>
  <c r="V1918" i="1"/>
  <c r="O2541" i="1"/>
  <c r="O2483" i="1"/>
  <c r="O2487" i="1"/>
  <c r="O2479" i="1"/>
  <c r="F2563" i="1"/>
  <c r="F2564" i="1"/>
  <c r="V2563" i="1"/>
  <c r="V2564" i="1"/>
  <c r="F2565" i="1"/>
  <c r="F2566" i="1"/>
  <c r="G2566" i="1" s="1"/>
  <c r="V2565" i="1"/>
  <c r="V2566" i="1"/>
  <c r="F2558" i="1"/>
  <c r="F2559" i="1"/>
  <c r="F2560" i="1"/>
  <c r="F2562" i="1"/>
  <c r="F2567" i="1"/>
  <c r="V2562" i="1"/>
  <c r="V2567" i="1"/>
  <c r="V2558" i="1"/>
  <c r="V2559" i="1"/>
  <c r="V2560" i="1"/>
  <c r="F2561" i="1"/>
  <c r="G2561" i="1" s="1"/>
  <c r="V2561" i="1"/>
  <c r="V2556" i="1"/>
  <c r="V2557" i="1"/>
  <c r="V47" i="1"/>
  <c r="V59" i="1"/>
  <c r="V60" i="1"/>
  <c r="V2209" i="1"/>
  <c r="F2403" i="1"/>
  <c r="G2403" i="1" s="1"/>
  <c r="F2404" i="1"/>
  <c r="F2405" i="1"/>
  <c r="F2406" i="1"/>
  <c r="G2406" i="1" s="1"/>
  <c r="F2407" i="1"/>
  <c r="F2408" i="1"/>
  <c r="G2408" i="1" s="1"/>
  <c r="F2409" i="1"/>
  <c r="F2410" i="1"/>
  <c r="G2410" i="1" s="1"/>
  <c r="F2411" i="1"/>
  <c r="F2412" i="1"/>
  <c r="G2412" i="1" s="1"/>
  <c r="F2413" i="1"/>
  <c r="F2414" i="1"/>
  <c r="G2414" i="1" s="1"/>
  <c r="F2415" i="1"/>
  <c r="F2416" i="1"/>
  <c r="F2417" i="1"/>
  <c r="G2417" i="1" s="1"/>
  <c r="F2418" i="1"/>
  <c r="G2418" i="1" s="1"/>
  <c r="F2419" i="1"/>
  <c r="F2420" i="1"/>
  <c r="G2420" i="1" s="1"/>
  <c r="F2421" i="1"/>
  <c r="G2421" i="1" s="1"/>
  <c r="F2422" i="1"/>
  <c r="G2422" i="1" s="1"/>
  <c r="F2423" i="1"/>
  <c r="F2424" i="1"/>
  <c r="F2425" i="1"/>
  <c r="F2426" i="1"/>
  <c r="F2427" i="1"/>
  <c r="F2428" i="1"/>
  <c r="F2429" i="1"/>
  <c r="F2430" i="1"/>
  <c r="G2430" i="1" s="1"/>
  <c r="F2431" i="1"/>
  <c r="F2432" i="1"/>
  <c r="F2433" i="1"/>
  <c r="F2434" i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F2449" i="1"/>
  <c r="G2449" i="1" s="1"/>
  <c r="F2450" i="1"/>
  <c r="G2450" i="1" s="1"/>
  <c r="F2451" i="1"/>
  <c r="G2451" i="1" s="1"/>
  <c r="F2452" i="1"/>
  <c r="G2452" i="1" s="1"/>
  <c r="F2453" i="1"/>
  <c r="F2454" i="1"/>
  <c r="F2455" i="1"/>
  <c r="G2455" i="1" s="1"/>
  <c r="F2456" i="1"/>
  <c r="F2457" i="1"/>
  <c r="G2457" i="1" s="1"/>
  <c r="F2458" i="1"/>
  <c r="F2459" i="1"/>
  <c r="F2461" i="1"/>
  <c r="G2461" i="1" s="1"/>
  <c r="F2462" i="1"/>
  <c r="G2462" i="1" s="1"/>
  <c r="F2463" i="1"/>
  <c r="F2464" i="1"/>
  <c r="G2464" i="1" s="1"/>
  <c r="F2465" i="1"/>
  <c r="G2465" i="1" s="1"/>
  <c r="F2466" i="1"/>
  <c r="F2467" i="1"/>
  <c r="F2468" i="1"/>
  <c r="F2469" i="1"/>
  <c r="F2470" i="1"/>
  <c r="G2470" i="1" s="1"/>
  <c r="F2471" i="1"/>
  <c r="F2472" i="1"/>
  <c r="F2473" i="1"/>
  <c r="G2473" i="1" s="1"/>
  <c r="F2474" i="1"/>
  <c r="F2475" i="1"/>
  <c r="G2475" i="1" s="1"/>
  <c r="F2476" i="1"/>
  <c r="F2477" i="1"/>
  <c r="F2478" i="1"/>
  <c r="F2479" i="1"/>
  <c r="G2479" i="1" s="1"/>
  <c r="F2480" i="1"/>
  <c r="F2481" i="1"/>
  <c r="F2482" i="1"/>
  <c r="F2483" i="1"/>
  <c r="F2484" i="1"/>
  <c r="F2485" i="1"/>
  <c r="F2486" i="1"/>
  <c r="G2486" i="1" s="1"/>
  <c r="F2487" i="1"/>
  <c r="F2488" i="1"/>
  <c r="F2489" i="1"/>
  <c r="G2489" i="1" s="1"/>
  <c r="F2490" i="1"/>
  <c r="F2491" i="1"/>
  <c r="F2492" i="1"/>
  <c r="F2493" i="1"/>
  <c r="G2493" i="1" s="1"/>
  <c r="F2494" i="1"/>
  <c r="F2495" i="1"/>
  <c r="F2496" i="1"/>
  <c r="G2496" i="1" s="1"/>
  <c r="F2497" i="1"/>
  <c r="F2498" i="1"/>
  <c r="G2498" i="1" s="1"/>
  <c r="F2499" i="1"/>
  <c r="F2500" i="1"/>
  <c r="F2501" i="1"/>
  <c r="F2502" i="1"/>
  <c r="F2503" i="1"/>
  <c r="F2504" i="1"/>
  <c r="G2504" i="1" s="1"/>
  <c r="F2505" i="1"/>
  <c r="F2506" i="1"/>
  <c r="F2507" i="1"/>
  <c r="G2507" i="1" s="1"/>
  <c r="F2508" i="1"/>
  <c r="F2509" i="1"/>
  <c r="F2510" i="1"/>
  <c r="F2511" i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F2520" i="1"/>
  <c r="F2521" i="1"/>
  <c r="F2522" i="1"/>
  <c r="F2523" i="1"/>
  <c r="F2524" i="1"/>
  <c r="F2525" i="1"/>
  <c r="G2525" i="1" s="1"/>
  <c r="F2526" i="1"/>
  <c r="G2526" i="1" s="1"/>
  <c r="F2527" i="1"/>
  <c r="F2528" i="1"/>
  <c r="F2529" i="1"/>
  <c r="F2530" i="1"/>
  <c r="F2531" i="1"/>
  <c r="F2532" i="1"/>
  <c r="G2532" i="1" s="1"/>
  <c r="F2533" i="1"/>
  <c r="G2533" i="1" s="1"/>
  <c r="F2534" i="1"/>
  <c r="G2534" i="1" s="1"/>
  <c r="F2535" i="1"/>
  <c r="F2536" i="1"/>
  <c r="F2537" i="1"/>
  <c r="G2537" i="1" s="1"/>
  <c r="F2538" i="1"/>
  <c r="F2539" i="1"/>
  <c r="F2540" i="1"/>
  <c r="G2540" i="1" s="1"/>
  <c r="F2541" i="1"/>
  <c r="G2541" i="1" s="1"/>
  <c r="F2542" i="1"/>
  <c r="F2543" i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F2554" i="1"/>
  <c r="F2555" i="1"/>
  <c r="F2556" i="1"/>
  <c r="F2557" i="1"/>
  <c r="F47" i="1"/>
  <c r="G47" i="1" s="1"/>
  <c r="F59" i="1"/>
  <c r="G59" i="1" s="1"/>
  <c r="F60" i="1"/>
  <c r="G60" i="1" s="1"/>
  <c r="F2209" i="1"/>
  <c r="G2209" i="1" s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F3" i="1"/>
  <c r="E3386" i="25" s="1"/>
  <c r="F4" i="1"/>
  <c r="F50" i="1"/>
  <c r="F5" i="1"/>
  <c r="F6" i="1"/>
  <c r="F7" i="1"/>
  <c r="F8" i="1"/>
  <c r="F9" i="1"/>
  <c r="F10" i="1"/>
  <c r="E2782" i="25" s="1"/>
  <c r="I2782" i="25" s="1"/>
  <c r="F11" i="1"/>
  <c r="E4253" i="25" s="1"/>
  <c r="F12" i="1"/>
  <c r="F13" i="1"/>
  <c r="E4476" i="25" s="1"/>
  <c r="F14" i="1"/>
  <c r="F15" i="1"/>
  <c r="F16" i="1"/>
  <c r="F17" i="1"/>
  <c r="F18" i="1"/>
  <c r="F19" i="1"/>
  <c r="F21" i="1"/>
  <c r="F22" i="1"/>
  <c r="G22" i="1" s="1"/>
  <c r="F24" i="1"/>
  <c r="G24" i="1" s="1"/>
  <c r="F25" i="1"/>
  <c r="G25" i="1" s="1"/>
  <c r="F26" i="1"/>
  <c r="G26" i="1" s="1"/>
  <c r="F27" i="1"/>
  <c r="E4319" i="25" s="1"/>
  <c r="F28" i="1"/>
  <c r="G28" i="1" s="1"/>
  <c r="F29" i="1"/>
  <c r="G29" i="1" s="1"/>
  <c r="F32" i="1"/>
  <c r="G32" i="1" s="1"/>
  <c r="F34" i="1"/>
  <c r="G34" i="1" s="1"/>
  <c r="F35" i="1"/>
  <c r="G35" i="1" s="1"/>
  <c r="F36" i="1"/>
  <c r="F37" i="1"/>
  <c r="G37" i="1" s="1"/>
  <c r="F39" i="1"/>
  <c r="F40" i="1"/>
  <c r="G40" i="1" s="1"/>
  <c r="F41" i="1"/>
  <c r="F42" i="1"/>
  <c r="F43" i="1"/>
  <c r="F44" i="1"/>
  <c r="G44" i="1" s="1"/>
  <c r="F45" i="1"/>
  <c r="F146" i="1"/>
  <c r="F147" i="1"/>
  <c r="E2688" i="25" s="1"/>
  <c r="F148" i="1"/>
  <c r="F149" i="1"/>
  <c r="F150" i="1"/>
  <c r="F151" i="1"/>
  <c r="F152" i="1"/>
  <c r="F153" i="1"/>
  <c r="F154" i="1"/>
  <c r="E3943" i="25" s="1"/>
  <c r="F155" i="1"/>
  <c r="F156" i="1"/>
  <c r="F157" i="1"/>
  <c r="F158" i="1"/>
  <c r="F159" i="1"/>
  <c r="F160" i="1"/>
  <c r="F165" i="1"/>
  <c r="F166" i="1"/>
  <c r="E4277" i="25" s="1"/>
  <c r="F167" i="1"/>
  <c r="F168" i="1"/>
  <c r="F169" i="1"/>
  <c r="F170" i="1"/>
  <c r="F171" i="1"/>
  <c r="F172" i="1"/>
  <c r="G172" i="1" s="1"/>
  <c r="F173" i="1"/>
  <c r="F174" i="1"/>
  <c r="F175" i="1"/>
  <c r="F176" i="1"/>
  <c r="F177" i="1"/>
  <c r="F178" i="1"/>
  <c r="F179" i="1"/>
  <c r="F180" i="1"/>
  <c r="F181" i="1"/>
  <c r="G181" i="1" s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G198" i="1" s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E2797" i="25" s="1"/>
  <c r="G2797" i="25" s="1"/>
  <c r="F230" i="1"/>
  <c r="F231" i="1"/>
  <c r="F232" i="1"/>
  <c r="F233" i="1"/>
  <c r="F234" i="1"/>
  <c r="F235" i="1"/>
  <c r="F236" i="1"/>
  <c r="F237" i="1"/>
  <c r="F238" i="1"/>
  <c r="F239" i="1"/>
  <c r="F240" i="1"/>
  <c r="G240" i="1" s="1"/>
  <c r="F241" i="1"/>
  <c r="F242" i="1"/>
  <c r="F243" i="1"/>
  <c r="F244" i="1"/>
  <c r="F46" i="1"/>
  <c r="F245" i="1"/>
  <c r="F246" i="1"/>
  <c r="F247" i="1"/>
  <c r="F248" i="1"/>
  <c r="F249" i="1"/>
  <c r="E4443" i="25" s="1"/>
  <c r="F250" i="1"/>
  <c r="E4444" i="25" s="1"/>
  <c r="F251" i="1"/>
  <c r="E4068" i="25" s="1"/>
  <c r="F252" i="1"/>
  <c r="F253" i="1"/>
  <c r="F254" i="1"/>
  <c r="F255" i="1"/>
  <c r="E3768" i="25" s="1"/>
  <c r="G3768" i="25" s="1"/>
  <c r="F256" i="1"/>
  <c r="F257" i="1"/>
  <c r="F258" i="1"/>
  <c r="F259" i="1"/>
  <c r="F260" i="1"/>
  <c r="F261" i="1"/>
  <c r="F262" i="1"/>
  <c r="F263" i="1"/>
  <c r="G263" i="1" s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G284" i="1" s="1"/>
  <c r="F285" i="1"/>
  <c r="G285" i="1" s="1"/>
  <c r="F286" i="1"/>
  <c r="G286" i="1" s="1"/>
  <c r="F287" i="1"/>
  <c r="F288" i="1"/>
  <c r="E3786" i="25" s="1"/>
  <c r="F289" i="1"/>
  <c r="E3981" i="25" s="1"/>
  <c r="F290" i="1"/>
  <c r="E4142" i="25" s="1"/>
  <c r="F291" i="1"/>
  <c r="F292" i="1"/>
  <c r="F293" i="1"/>
  <c r="F294" i="1"/>
  <c r="E4328" i="25" s="1"/>
  <c r="F295" i="1"/>
  <c r="F296" i="1"/>
  <c r="G296" i="1" s="1"/>
  <c r="F297" i="1"/>
  <c r="F298" i="1"/>
  <c r="F299" i="1"/>
  <c r="F300" i="1"/>
  <c r="E4332" i="25" s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E3923" i="25" s="1"/>
  <c r="F314" i="1"/>
  <c r="F315" i="1"/>
  <c r="F316" i="1"/>
  <c r="F334" i="1"/>
  <c r="G334" i="1" s="1"/>
  <c r="F335" i="1"/>
  <c r="F336" i="1"/>
  <c r="F337" i="1"/>
  <c r="F338" i="1"/>
  <c r="F339" i="1"/>
  <c r="F340" i="1"/>
  <c r="G340" i="1" s="1"/>
  <c r="F341" i="1"/>
  <c r="F342" i="1"/>
  <c r="F343" i="1"/>
  <c r="E4295" i="25" s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G360" i="1" s="1"/>
  <c r="F361" i="1"/>
  <c r="F362" i="1"/>
  <c r="F363" i="1"/>
  <c r="F364" i="1"/>
  <c r="F365" i="1"/>
  <c r="E2874" i="25" s="1"/>
  <c r="F366" i="1"/>
  <c r="F367" i="1"/>
  <c r="F368" i="1"/>
  <c r="F369" i="1"/>
  <c r="E4230" i="25" s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E3964" i="25" s="1"/>
  <c r="F385" i="1"/>
  <c r="F386" i="1"/>
  <c r="F387" i="1"/>
  <c r="F388" i="1"/>
  <c r="F389" i="1"/>
  <c r="F390" i="1"/>
  <c r="F391" i="1"/>
  <c r="F392" i="1"/>
  <c r="F393" i="1"/>
  <c r="F394" i="1"/>
  <c r="F395" i="1"/>
  <c r="E4477" i="25" s="1"/>
  <c r="F396" i="1"/>
  <c r="F397" i="1"/>
  <c r="F398" i="1"/>
  <c r="F399" i="1"/>
  <c r="F400" i="1"/>
  <c r="G400" i="1" s="1"/>
  <c r="F401" i="1"/>
  <c r="F402" i="1"/>
  <c r="F403" i="1"/>
  <c r="F404" i="1"/>
  <c r="F405" i="1"/>
  <c r="F406" i="1"/>
  <c r="F407" i="1"/>
  <c r="F408" i="1"/>
  <c r="F409" i="1"/>
  <c r="F410" i="1"/>
  <c r="F411" i="1"/>
  <c r="F412" i="1"/>
  <c r="E4160" i="25" s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9" i="1"/>
  <c r="E4275" i="25" s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G476" i="1" s="1"/>
  <c r="F477" i="1"/>
  <c r="G477" i="1" s="1"/>
  <c r="F478" i="1"/>
  <c r="F479" i="1"/>
  <c r="F480" i="1"/>
  <c r="F522" i="1"/>
  <c r="F523" i="1"/>
  <c r="F524" i="1"/>
  <c r="F525" i="1"/>
  <c r="F526" i="1"/>
  <c r="F527" i="1"/>
  <c r="F528" i="1"/>
  <c r="F529" i="1"/>
  <c r="G529" i="1" s="1"/>
  <c r="F530" i="1"/>
  <c r="F531" i="1"/>
  <c r="E3930" i="25" s="1"/>
  <c r="F532" i="1"/>
  <c r="F533" i="1"/>
  <c r="F534" i="1"/>
  <c r="G534" i="1" s="1"/>
  <c r="F535" i="1"/>
  <c r="F536" i="1"/>
  <c r="F537" i="1"/>
  <c r="F538" i="1"/>
  <c r="F539" i="1"/>
  <c r="E3884" i="25" s="1"/>
  <c r="F540" i="1"/>
  <c r="E3788" i="25" s="1"/>
  <c r="F541" i="1"/>
  <c r="F542" i="1"/>
  <c r="F543" i="1"/>
  <c r="F544" i="1"/>
  <c r="F545" i="1"/>
  <c r="F546" i="1"/>
  <c r="F547" i="1"/>
  <c r="F548" i="1"/>
  <c r="F549" i="1"/>
  <c r="F550" i="1"/>
  <c r="F551" i="1"/>
  <c r="G551" i="1" s="1"/>
  <c r="F552" i="1"/>
  <c r="G552" i="1" s="1"/>
  <c r="F553" i="1"/>
  <c r="E4012" i="25" s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E3765" i="25" s="1"/>
  <c r="K3765" i="25" s="1"/>
  <c r="F569" i="1"/>
  <c r="F570" i="1"/>
  <c r="F571" i="1"/>
  <c r="F572" i="1"/>
  <c r="F573" i="1"/>
  <c r="F574" i="1"/>
  <c r="F575" i="1"/>
  <c r="E3944" i="25" s="1"/>
  <c r="F576" i="1"/>
  <c r="G576" i="1" s="1"/>
  <c r="F577" i="1"/>
  <c r="F578" i="1"/>
  <c r="F579" i="1"/>
  <c r="F580" i="1"/>
  <c r="F581" i="1"/>
  <c r="E3766" i="25" s="1"/>
  <c r="K3766" i="25" s="1"/>
  <c r="F582" i="1"/>
  <c r="F583" i="1"/>
  <c r="F584" i="1"/>
  <c r="F585" i="1"/>
  <c r="F586" i="1"/>
  <c r="E4211" i="25" s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G620" i="1" s="1"/>
  <c r="F621" i="1"/>
  <c r="F622" i="1"/>
  <c r="F623" i="1"/>
  <c r="F624" i="1"/>
  <c r="F625" i="1"/>
  <c r="F626" i="1"/>
  <c r="G626" i="1" s="1"/>
  <c r="F627" i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F635" i="1"/>
  <c r="F636" i="1"/>
  <c r="E3982" i="25" s="1"/>
  <c r="F637" i="1"/>
  <c r="F638" i="1"/>
  <c r="F639" i="1"/>
  <c r="F640" i="1"/>
  <c r="F641" i="1"/>
  <c r="F642" i="1"/>
  <c r="F643" i="1"/>
  <c r="E3799" i="25" s="1"/>
  <c r="K3799" i="25" s="1"/>
  <c r="F644" i="1"/>
  <c r="F645" i="1"/>
  <c r="F646" i="1"/>
  <c r="F647" i="1"/>
  <c r="G647" i="1" s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118" i="1"/>
  <c r="F119" i="1"/>
  <c r="F521" i="1"/>
  <c r="F131" i="1"/>
  <c r="F51" i="1"/>
  <c r="F134" i="1"/>
  <c r="F135" i="1"/>
  <c r="F136" i="1"/>
  <c r="F137" i="1"/>
  <c r="F138" i="1"/>
  <c r="F139" i="1"/>
  <c r="F140" i="1"/>
  <c r="F141" i="1"/>
  <c r="F142" i="1"/>
  <c r="F143" i="1"/>
  <c r="F144" i="1"/>
  <c r="F52" i="1"/>
  <c r="F53" i="1"/>
  <c r="F54" i="1"/>
  <c r="G54" i="1" s="1"/>
  <c r="F55" i="1"/>
  <c r="F56" i="1"/>
  <c r="G56" i="1" s="1"/>
  <c r="F57" i="1"/>
  <c r="F58" i="1"/>
  <c r="G58" i="1" s="1"/>
  <c r="F425" i="1"/>
  <c r="F482" i="1"/>
  <c r="G482" i="1" s="1"/>
  <c r="F483" i="1"/>
  <c r="F484" i="1"/>
  <c r="F485" i="1"/>
  <c r="F486" i="1"/>
  <c r="F487" i="1"/>
  <c r="F488" i="1"/>
  <c r="F489" i="1"/>
  <c r="F490" i="1"/>
  <c r="F491" i="1"/>
  <c r="F492" i="1"/>
  <c r="F493" i="1"/>
  <c r="F494" i="1"/>
  <c r="E4367" i="25" s="1"/>
  <c r="F116" i="1"/>
  <c r="F117" i="1"/>
  <c r="F120" i="1"/>
  <c r="F121" i="1"/>
  <c r="F122" i="1"/>
  <c r="F123" i="1"/>
  <c r="F124" i="1"/>
  <c r="F125" i="1"/>
  <c r="F126" i="1"/>
  <c r="F127" i="1"/>
  <c r="F145" i="1"/>
  <c r="F317" i="1"/>
  <c r="F318" i="1"/>
  <c r="F319" i="1"/>
  <c r="F320" i="1"/>
  <c r="F321" i="1"/>
  <c r="F506" i="1"/>
  <c r="E4371" i="25" s="1"/>
  <c r="F507" i="1"/>
  <c r="F73" i="1"/>
  <c r="F323" i="1"/>
  <c r="F324" i="1"/>
  <c r="F325" i="1"/>
  <c r="F326" i="1"/>
  <c r="F327" i="1"/>
  <c r="F514" i="1"/>
  <c r="F515" i="1"/>
  <c r="F128" i="1"/>
  <c r="F129" i="1"/>
  <c r="F130" i="1"/>
  <c r="F322" i="1"/>
  <c r="F49" i="1"/>
  <c r="F132" i="1"/>
  <c r="F133" i="1"/>
  <c r="F662" i="1"/>
  <c r="F113" i="1"/>
  <c r="F114" i="1"/>
  <c r="F115" i="1"/>
  <c r="F163" i="1"/>
  <c r="F164" i="1"/>
  <c r="F495" i="1"/>
  <c r="F496" i="1"/>
  <c r="F497" i="1"/>
  <c r="F498" i="1"/>
  <c r="F499" i="1"/>
  <c r="F500" i="1"/>
  <c r="F501" i="1"/>
  <c r="F502" i="1"/>
  <c r="F503" i="1"/>
  <c r="F504" i="1"/>
  <c r="F505" i="1"/>
  <c r="F161" i="1"/>
  <c r="F162" i="1"/>
  <c r="G162" i="1" s="1"/>
  <c r="F328" i="1"/>
  <c r="F329" i="1"/>
  <c r="F330" i="1"/>
  <c r="F331" i="1"/>
  <c r="F332" i="1"/>
  <c r="F333" i="1"/>
  <c r="F481" i="1"/>
  <c r="F516" i="1"/>
  <c r="F517" i="1"/>
  <c r="F518" i="1"/>
  <c r="F519" i="1"/>
  <c r="F520" i="1"/>
  <c r="F794" i="1"/>
  <c r="F663" i="1"/>
  <c r="F664" i="1"/>
  <c r="F665" i="1"/>
  <c r="G665" i="1" s="1"/>
  <c r="F666" i="1"/>
  <c r="F667" i="1"/>
  <c r="F668" i="1"/>
  <c r="G668" i="1" s="1"/>
  <c r="F669" i="1"/>
  <c r="F670" i="1"/>
  <c r="E3806" i="25" s="1"/>
  <c r="K3806" i="25" s="1"/>
  <c r="F671" i="1"/>
  <c r="F672" i="1"/>
  <c r="F673" i="1"/>
  <c r="E3933" i="25" s="1"/>
  <c r="F674" i="1"/>
  <c r="E4004" i="25" s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E2977" i="25" s="1"/>
  <c r="I2977" i="25" s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E3809" i="25" s="1"/>
  <c r="K3809" i="25" s="1"/>
  <c r="F703" i="1"/>
  <c r="F704" i="1"/>
  <c r="F705" i="1"/>
  <c r="F706" i="1"/>
  <c r="F707" i="1"/>
  <c r="F708" i="1"/>
  <c r="F709" i="1"/>
  <c r="E3779" i="25" s="1"/>
  <c r="F710" i="1"/>
  <c r="F711" i="1"/>
  <c r="F712" i="1"/>
  <c r="F713" i="1"/>
  <c r="F714" i="1"/>
  <c r="F715" i="1"/>
  <c r="F716" i="1"/>
  <c r="G716" i="1" s="1"/>
  <c r="F717" i="1"/>
  <c r="G717" i="1" s="1"/>
  <c r="F718" i="1"/>
  <c r="F719" i="1"/>
  <c r="F720" i="1"/>
  <c r="G720" i="1" s="1"/>
  <c r="F721" i="1"/>
  <c r="F722" i="1"/>
  <c r="F723" i="1"/>
  <c r="G723" i="1" s="1"/>
  <c r="F724" i="1"/>
  <c r="F725" i="1"/>
  <c r="F726" i="1"/>
  <c r="F727" i="1"/>
  <c r="F728" i="1"/>
  <c r="F729" i="1"/>
  <c r="F730" i="1"/>
  <c r="G730" i="1" s="1"/>
  <c r="F731" i="1"/>
  <c r="F732" i="1"/>
  <c r="E3812" i="25" s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G758" i="1" s="1"/>
  <c r="F759" i="1"/>
  <c r="G759" i="1" s="1"/>
  <c r="F760" i="1"/>
  <c r="F761" i="1"/>
  <c r="F762" i="1"/>
  <c r="F763" i="1"/>
  <c r="G763" i="1" s="1"/>
  <c r="F764" i="1"/>
  <c r="F765" i="1"/>
  <c r="F766" i="1"/>
  <c r="G766" i="1" s="1"/>
  <c r="F767" i="1"/>
  <c r="G767" i="1" s="1"/>
  <c r="F768" i="1"/>
  <c r="G768" i="1" s="1"/>
  <c r="F769" i="1"/>
  <c r="F770" i="1"/>
  <c r="G770" i="1" s="1"/>
  <c r="F771" i="1"/>
  <c r="F772" i="1"/>
  <c r="E4481" i="25" s="1"/>
  <c r="F773" i="1"/>
  <c r="F774" i="1"/>
  <c r="F775" i="1"/>
  <c r="F776" i="1"/>
  <c r="F777" i="1"/>
  <c r="F778" i="1"/>
  <c r="G778" i="1" s="1"/>
  <c r="F779" i="1"/>
  <c r="E2616" i="25" s="1"/>
  <c r="F780" i="1"/>
  <c r="F781" i="1"/>
  <c r="F782" i="1"/>
  <c r="F783" i="1"/>
  <c r="F784" i="1"/>
  <c r="E3823" i="25" s="1"/>
  <c r="F785" i="1"/>
  <c r="F786" i="1"/>
  <c r="F787" i="1"/>
  <c r="F788" i="1"/>
  <c r="F789" i="1"/>
  <c r="G789" i="1" s="1"/>
  <c r="F790" i="1"/>
  <c r="G790" i="1" s="1"/>
  <c r="F801" i="1"/>
  <c r="E3827" i="25" s="1"/>
  <c r="F802" i="1"/>
  <c r="G802" i="1" s="1"/>
  <c r="F803" i="1"/>
  <c r="F804" i="1"/>
  <c r="E3830" i="25" s="1"/>
  <c r="F805" i="1"/>
  <c r="F806" i="1"/>
  <c r="F807" i="1"/>
  <c r="F808" i="1"/>
  <c r="F809" i="1"/>
  <c r="F795" i="1"/>
  <c r="E4535" i="25" s="1"/>
  <c r="F796" i="1"/>
  <c r="F797" i="1"/>
  <c r="E3825" i="25" s="1"/>
  <c r="F798" i="1"/>
  <c r="F799" i="1"/>
  <c r="F800" i="1"/>
  <c r="F811" i="1"/>
  <c r="F812" i="1"/>
  <c r="F810" i="1"/>
  <c r="F831" i="1"/>
  <c r="F832" i="1"/>
  <c r="F813" i="1"/>
  <c r="G813" i="1" s="1"/>
  <c r="F814" i="1"/>
  <c r="G814" i="1" s="1"/>
  <c r="F815" i="1"/>
  <c r="G815" i="1" s="1"/>
  <c r="F816" i="1"/>
  <c r="F817" i="1"/>
  <c r="F818" i="1"/>
  <c r="F819" i="1"/>
  <c r="F820" i="1"/>
  <c r="G820" i="1" s="1"/>
  <c r="F821" i="1"/>
  <c r="F822" i="1"/>
  <c r="F823" i="1"/>
  <c r="F824" i="1"/>
  <c r="G824" i="1" s="1"/>
  <c r="F825" i="1"/>
  <c r="G825" i="1" s="1"/>
  <c r="F826" i="1"/>
  <c r="F827" i="1"/>
  <c r="G827" i="1" s="1"/>
  <c r="F828" i="1"/>
  <c r="F858" i="1"/>
  <c r="F829" i="1"/>
  <c r="F830" i="1"/>
  <c r="F834" i="1"/>
  <c r="F835" i="1"/>
  <c r="F836" i="1"/>
  <c r="F837" i="1"/>
  <c r="F838" i="1"/>
  <c r="F839" i="1"/>
  <c r="F840" i="1"/>
  <c r="G840" i="1" s="1"/>
  <c r="F841" i="1"/>
  <c r="F842" i="1"/>
  <c r="F843" i="1"/>
  <c r="F844" i="1"/>
  <c r="F845" i="1"/>
  <c r="G845" i="1" s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33" i="1"/>
  <c r="F860" i="1"/>
  <c r="G860" i="1" s="1"/>
  <c r="F859" i="1"/>
  <c r="F861" i="1"/>
  <c r="G861" i="1" s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E3137" i="25" s="1"/>
  <c r="G3137" i="25" s="1"/>
  <c r="F1198" i="1"/>
  <c r="F862" i="1"/>
  <c r="F863" i="1"/>
  <c r="F864" i="1"/>
  <c r="G864" i="1" s="1"/>
  <c r="F865" i="1"/>
  <c r="F866" i="1"/>
  <c r="G866" i="1" s="1"/>
  <c r="F867" i="1"/>
  <c r="G867" i="1" s="1"/>
  <c r="F868" i="1"/>
  <c r="G868" i="1" s="1"/>
  <c r="F869" i="1"/>
  <c r="F870" i="1"/>
  <c r="F871" i="1"/>
  <c r="F872" i="1"/>
  <c r="F873" i="1"/>
  <c r="G873" i="1" s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G892" i="1" s="1"/>
  <c r="F893" i="1"/>
  <c r="G893" i="1" s="1"/>
  <c r="F894" i="1"/>
  <c r="F895" i="1"/>
  <c r="G895" i="1" s="1"/>
  <c r="F896" i="1"/>
  <c r="G896" i="1" s="1"/>
  <c r="F897" i="1"/>
  <c r="F898" i="1"/>
  <c r="F899" i="1"/>
  <c r="F900" i="1"/>
  <c r="F901" i="1"/>
  <c r="F902" i="1"/>
  <c r="F903" i="1"/>
  <c r="G903" i="1" s="1"/>
  <c r="F904" i="1"/>
  <c r="G904" i="1" s="1"/>
  <c r="F905" i="1"/>
  <c r="F906" i="1"/>
  <c r="G906" i="1" s="1"/>
  <c r="F907" i="1"/>
  <c r="F908" i="1"/>
  <c r="F909" i="1"/>
  <c r="G909" i="1" s="1"/>
  <c r="F910" i="1"/>
  <c r="F911" i="1"/>
  <c r="F912" i="1"/>
  <c r="F913" i="1"/>
  <c r="F914" i="1"/>
  <c r="F915" i="1"/>
  <c r="G915" i="1" s="1"/>
  <c r="F916" i="1"/>
  <c r="F917" i="1"/>
  <c r="F918" i="1"/>
  <c r="G918" i="1" s="1"/>
  <c r="F919" i="1"/>
  <c r="F920" i="1"/>
  <c r="F921" i="1"/>
  <c r="F922" i="1"/>
  <c r="F923" i="1"/>
  <c r="F924" i="1"/>
  <c r="E3367" i="25" s="1"/>
  <c r="F925" i="1"/>
  <c r="F926" i="1"/>
  <c r="F927" i="1"/>
  <c r="F928" i="1"/>
  <c r="E3370" i="25" s="1"/>
  <c r="K3370" i="25" s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G941" i="1" s="1"/>
  <c r="F942" i="1"/>
  <c r="F943" i="1"/>
  <c r="G943" i="1" s="1"/>
  <c r="F944" i="1"/>
  <c r="F945" i="1"/>
  <c r="F946" i="1"/>
  <c r="F947" i="1"/>
  <c r="E4217" i="25" s="1"/>
  <c r="F948" i="1"/>
  <c r="F949" i="1"/>
  <c r="E4440" i="25" s="1"/>
  <c r="F950" i="1"/>
  <c r="F951" i="1"/>
  <c r="F952" i="1"/>
  <c r="F953" i="1"/>
  <c r="F954" i="1"/>
  <c r="F955" i="1"/>
  <c r="F956" i="1"/>
  <c r="F957" i="1"/>
  <c r="F958" i="1"/>
  <c r="E3385" i="25" s="1"/>
  <c r="F959" i="1"/>
  <c r="F960" i="1"/>
  <c r="G960" i="1" s="1"/>
  <c r="F961" i="1"/>
  <c r="F962" i="1"/>
  <c r="F963" i="1"/>
  <c r="G963" i="1" s="1"/>
  <c r="F964" i="1"/>
  <c r="F965" i="1"/>
  <c r="F966" i="1"/>
  <c r="E3387" i="25" s="1"/>
  <c r="F967" i="1"/>
  <c r="F968" i="1"/>
  <c r="E3388" i="25" s="1"/>
  <c r="F969" i="1"/>
  <c r="F970" i="1"/>
  <c r="F971" i="1"/>
  <c r="F972" i="1"/>
  <c r="F973" i="1"/>
  <c r="E4458" i="25" s="1"/>
  <c r="F974" i="1"/>
  <c r="E4460" i="25" s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E2879" i="25" s="1"/>
  <c r="F990" i="1"/>
  <c r="F991" i="1"/>
  <c r="E3396" i="25" s="1"/>
  <c r="F992" i="1"/>
  <c r="E3397" i="25" s="1"/>
  <c r="F993" i="1"/>
  <c r="E4109" i="25" s="1"/>
  <c r="F994" i="1"/>
  <c r="F995" i="1"/>
  <c r="F996" i="1"/>
  <c r="F997" i="1"/>
  <c r="F998" i="1"/>
  <c r="F999" i="1"/>
  <c r="F1000" i="1"/>
  <c r="F1001" i="1"/>
  <c r="F1002" i="1"/>
  <c r="F1003" i="1"/>
  <c r="E4314" i="25" s="1"/>
  <c r="F1004" i="1"/>
  <c r="F1005" i="1"/>
  <c r="F1006" i="1"/>
  <c r="G1006" i="1" s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E3906" i="25" s="1"/>
  <c r="F1024" i="1"/>
  <c r="F1025" i="1"/>
  <c r="F1026" i="1"/>
  <c r="E2764" i="25" s="1"/>
  <c r="I2764" i="25" s="1"/>
  <c r="F1027" i="1"/>
  <c r="F1028" i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F1036" i="1"/>
  <c r="F1037" i="1"/>
  <c r="F1038" i="1"/>
  <c r="G1038" i="1" s="1"/>
  <c r="F1039" i="1"/>
  <c r="E3418" i="25" s="1"/>
  <c r="F1040" i="1"/>
  <c r="F1041" i="1"/>
  <c r="F1042" i="1"/>
  <c r="F1043" i="1"/>
  <c r="G1043" i="1" s="1"/>
  <c r="F1044" i="1"/>
  <c r="F1045" i="1"/>
  <c r="F1046" i="1"/>
  <c r="F1047" i="1"/>
  <c r="F1048" i="1"/>
  <c r="F1049" i="1"/>
  <c r="F1050" i="1"/>
  <c r="F1051" i="1"/>
  <c r="G1051" i="1" s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G1065" i="1" s="1"/>
  <c r="F1066" i="1"/>
  <c r="F1067" i="1"/>
  <c r="F1068" i="1"/>
  <c r="F1069" i="1"/>
  <c r="F1070" i="1"/>
  <c r="F1071" i="1"/>
  <c r="F1072" i="1"/>
  <c r="F1073" i="1"/>
  <c r="F1074" i="1"/>
  <c r="F1075" i="1"/>
  <c r="E3927" i="25" s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G1089" i="1" s="1"/>
  <c r="F1090" i="1"/>
  <c r="F1091" i="1"/>
  <c r="F1092" i="1"/>
  <c r="F1093" i="1"/>
  <c r="F1094" i="1"/>
  <c r="F1095" i="1"/>
  <c r="F1096" i="1"/>
  <c r="F1097" i="1"/>
  <c r="G1097" i="1" s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E4456" i="25" s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E4099" i="25" s="1"/>
  <c r="F1123" i="1"/>
  <c r="F1124" i="1"/>
  <c r="F1125" i="1"/>
  <c r="F1126" i="1"/>
  <c r="G1126" i="1" s="1"/>
  <c r="F1127" i="1"/>
  <c r="F1128" i="1"/>
  <c r="F1129" i="1"/>
  <c r="G1129" i="1" s="1"/>
  <c r="F1130" i="1"/>
  <c r="F1131" i="1"/>
  <c r="F1132" i="1"/>
  <c r="F1133" i="1"/>
  <c r="G1133" i="1" s="1"/>
  <c r="F1134" i="1"/>
  <c r="F1135" i="1"/>
  <c r="F1136" i="1"/>
  <c r="F1137" i="1"/>
  <c r="F1138" i="1"/>
  <c r="F1139" i="1"/>
  <c r="F1140" i="1"/>
  <c r="F1141" i="1"/>
  <c r="G1141" i="1" s="1"/>
  <c r="F1142" i="1"/>
  <c r="G1142" i="1" s="1"/>
  <c r="F1143" i="1"/>
  <c r="F1144" i="1"/>
  <c r="F1145" i="1"/>
  <c r="F1146" i="1"/>
  <c r="F1147" i="1"/>
  <c r="F1148" i="1"/>
  <c r="F1149" i="1"/>
  <c r="G1149" i="1" s="1"/>
  <c r="F1150" i="1"/>
  <c r="F1151" i="1"/>
  <c r="G1151" i="1" s="1"/>
  <c r="F1152" i="1"/>
  <c r="F1153" i="1"/>
  <c r="F1154" i="1"/>
  <c r="G1154" i="1" s="1"/>
  <c r="F1155" i="1"/>
  <c r="G1155" i="1" s="1"/>
  <c r="F1156" i="1"/>
  <c r="F1157" i="1"/>
  <c r="F1200" i="1"/>
  <c r="G1200" i="1" s="1"/>
  <c r="F1158" i="1"/>
  <c r="G1158" i="1" s="1"/>
  <c r="F1159" i="1"/>
  <c r="F1160" i="1"/>
  <c r="F1161" i="1"/>
  <c r="F1162" i="1"/>
  <c r="E4285" i="25" s="1"/>
  <c r="F1163" i="1"/>
  <c r="F1164" i="1"/>
  <c r="F1165" i="1"/>
  <c r="F1166" i="1"/>
  <c r="G1166" i="1" s="1"/>
  <c r="F1167" i="1"/>
  <c r="G1167" i="1" s="1"/>
  <c r="F1168" i="1"/>
  <c r="F1169" i="1"/>
  <c r="E3419" i="25" s="1"/>
  <c r="F1170" i="1"/>
  <c r="F1171" i="1"/>
  <c r="F1172" i="1"/>
  <c r="F1173" i="1"/>
  <c r="F1174" i="1"/>
  <c r="G1174" i="1" s="1"/>
  <c r="F1175" i="1"/>
  <c r="F1176" i="1"/>
  <c r="F1177" i="1"/>
  <c r="F1178" i="1"/>
  <c r="F1179" i="1"/>
  <c r="G1179" i="1" s="1"/>
  <c r="F1180" i="1"/>
  <c r="F1199" i="1"/>
  <c r="G1199" i="1" s="1"/>
  <c r="F1201" i="1"/>
  <c r="F1202" i="1"/>
  <c r="F1203" i="1"/>
  <c r="F1204" i="1"/>
  <c r="F1205" i="1"/>
  <c r="F1206" i="1"/>
  <c r="E3879" i="25" s="1"/>
  <c r="F1207" i="1"/>
  <c r="G1207" i="1" s="1"/>
  <c r="F1208" i="1"/>
  <c r="F1209" i="1"/>
  <c r="F1210" i="1"/>
  <c r="F1211" i="1"/>
  <c r="F1212" i="1"/>
  <c r="F1213" i="1"/>
  <c r="F1214" i="1"/>
  <c r="F1215" i="1"/>
  <c r="F1218" i="1"/>
  <c r="F1219" i="1"/>
  <c r="F1220" i="1"/>
  <c r="F1221" i="1"/>
  <c r="F1222" i="1"/>
  <c r="F1223" i="1"/>
  <c r="F1224" i="1"/>
  <c r="F1225" i="1"/>
  <c r="F1226" i="1"/>
  <c r="E3699" i="25" s="1"/>
  <c r="F1227" i="1"/>
  <c r="F1228" i="1"/>
  <c r="F1229" i="1"/>
  <c r="F1230" i="1"/>
  <c r="E3703" i="25" s="1"/>
  <c r="F1231" i="1"/>
  <c r="F1232" i="1"/>
  <c r="F1236" i="1"/>
  <c r="F1237" i="1"/>
  <c r="F1238" i="1"/>
  <c r="F1239" i="1"/>
  <c r="F1240" i="1"/>
  <c r="F1241" i="1"/>
  <c r="F1242" i="1"/>
  <c r="F1243" i="1"/>
  <c r="F1244" i="1"/>
  <c r="F1245" i="1"/>
  <c r="E3466" i="25" s="1"/>
  <c r="K3466" i="25" s="1"/>
  <c r="F1246" i="1"/>
  <c r="F1247" i="1"/>
  <c r="F1248" i="1"/>
  <c r="F1249" i="1"/>
  <c r="F1250" i="1"/>
  <c r="F1251" i="1"/>
  <c r="F1252" i="1"/>
  <c r="F1253" i="1"/>
  <c r="F1254" i="1"/>
  <c r="F1255" i="1"/>
  <c r="G1255" i="1" s="1"/>
  <c r="F1256" i="1"/>
  <c r="F1257" i="1"/>
  <c r="F1258" i="1"/>
  <c r="F1259" i="1"/>
  <c r="F1260" i="1"/>
  <c r="F1261" i="1"/>
  <c r="F1262" i="1"/>
  <c r="F1263" i="1"/>
  <c r="G1263" i="1" s="1"/>
  <c r="F1264" i="1"/>
  <c r="E3912" i="25" s="1"/>
  <c r="F1265" i="1"/>
  <c r="G1265" i="1" s="1"/>
  <c r="F1266" i="1"/>
  <c r="F1267" i="1"/>
  <c r="F1268" i="1"/>
  <c r="G1268" i="1" s="1"/>
  <c r="F1269" i="1"/>
  <c r="F1270" i="1"/>
  <c r="F1271" i="1"/>
  <c r="F1272" i="1"/>
  <c r="F1273" i="1"/>
  <c r="E2912" i="25" s="1"/>
  <c r="F1274" i="1"/>
  <c r="F1275" i="1"/>
  <c r="F1276" i="1"/>
  <c r="F1277" i="1"/>
  <c r="F1278" i="1"/>
  <c r="G1278" i="1" s="1"/>
  <c r="F1279" i="1"/>
  <c r="F1280" i="1"/>
  <c r="F1283" i="1"/>
  <c r="E3668" i="25" s="1"/>
  <c r="F1233" i="1"/>
  <c r="F1234" i="1"/>
  <c r="F1235" i="1"/>
  <c r="F1284" i="1"/>
  <c r="E2948" i="25" s="1"/>
  <c r="F1285" i="1"/>
  <c r="F1286" i="1"/>
  <c r="E2950" i="25" s="1"/>
  <c r="I2950" i="25" s="1"/>
  <c r="F1287" i="1"/>
  <c r="G1287" i="1" s="1"/>
  <c r="F1288" i="1"/>
  <c r="F1289" i="1"/>
  <c r="F1290" i="1"/>
  <c r="G1290" i="1" s="1"/>
  <c r="F1291" i="1"/>
  <c r="F1292" i="1"/>
  <c r="E4368" i="25" s="1"/>
  <c r="F1293" i="1"/>
  <c r="F1294" i="1"/>
  <c r="F1295" i="1"/>
  <c r="F1296" i="1"/>
  <c r="E3166" i="25" s="1"/>
  <c r="F1297" i="1"/>
  <c r="F1298" i="1"/>
  <c r="F1299" i="1"/>
  <c r="F1300" i="1"/>
  <c r="F1301" i="1"/>
  <c r="F1302" i="1"/>
  <c r="F1303" i="1"/>
  <c r="E4390" i="25" s="1"/>
  <c r="F1304" i="1"/>
  <c r="E2951" i="25" s="1"/>
  <c r="I2951" i="25" s="1"/>
  <c r="F1305" i="1"/>
  <c r="F1306" i="1"/>
  <c r="F1452" i="1"/>
  <c r="F1453" i="1"/>
  <c r="F1307" i="1"/>
  <c r="G1307" i="1" s="1"/>
  <c r="F1308" i="1"/>
  <c r="G1308" i="1" s="1"/>
  <c r="F1309" i="1"/>
  <c r="G1309" i="1" s="1"/>
  <c r="F1310" i="1"/>
  <c r="F1311" i="1"/>
  <c r="F1312" i="1"/>
  <c r="G1312" i="1" s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G1327" i="1" s="1"/>
  <c r="F1328" i="1"/>
  <c r="F1329" i="1"/>
  <c r="F1330" i="1"/>
  <c r="G1330" i="1" s="1"/>
  <c r="F1331" i="1"/>
  <c r="F1332" i="1"/>
  <c r="E2717" i="25" s="1"/>
  <c r="G2717" i="25" s="1"/>
  <c r="F1333" i="1"/>
  <c r="F1334" i="1"/>
  <c r="G1334" i="1" s="1"/>
  <c r="F1335" i="1"/>
  <c r="F1336" i="1"/>
  <c r="F1337" i="1"/>
  <c r="F1338" i="1"/>
  <c r="F1339" i="1"/>
  <c r="E4215" i="25" s="1"/>
  <c r="F1340" i="1"/>
  <c r="G1340" i="1" s="1"/>
  <c r="F1341" i="1"/>
  <c r="G1341" i="1" s="1"/>
  <c r="F1342" i="1"/>
  <c r="F1343" i="1"/>
  <c r="F1344" i="1"/>
  <c r="F1345" i="1"/>
  <c r="F1346" i="1"/>
  <c r="F1347" i="1"/>
  <c r="F1348" i="1"/>
  <c r="F1349" i="1"/>
  <c r="G1349" i="1" s="1"/>
  <c r="F1350" i="1"/>
  <c r="E4060" i="25" s="1"/>
  <c r="F1351" i="1"/>
  <c r="F1352" i="1"/>
  <c r="F1353" i="1"/>
  <c r="F1354" i="1"/>
  <c r="G1354" i="1" s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G1366" i="1" s="1"/>
  <c r="F1367" i="1"/>
  <c r="F1368" i="1"/>
  <c r="F1369" i="1"/>
  <c r="F1370" i="1"/>
  <c r="G1370" i="1" s="1"/>
  <c r="F1371" i="1"/>
  <c r="F1372" i="1"/>
  <c r="E2886" i="25" s="1"/>
  <c r="I2886" i="25" s="1"/>
  <c r="F1373" i="1"/>
  <c r="F1374" i="1"/>
  <c r="F1375" i="1"/>
  <c r="F1376" i="1"/>
  <c r="F1377" i="1"/>
  <c r="G1377" i="1" s="1"/>
  <c r="F1378" i="1"/>
  <c r="F1379" i="1"/>
  <c r="F1380" i="1"/>
  <c r="G1380" i="1" s="1"/>
  <c r="F1381" i="1"/>
  <c r="F1382" i="1"/>
  <c r="F1383" i="1"/>
  <c r="E4121" i="25" s="1"/>
  <c r="F1384" i="1"/>
  <c r="F1385" i="1"/>
  <c r="G1385" i="1" s="1"/>
  <c r="F1386" i="1"/>
  <c r="E4122" i="25" s="1"/>
  <c r="F1387" i="1"/>
  <c r="F1388" i="1"/>
  <c r="G1388" i="1" s="1"/>
  <c r="F1389" i="1"/>
  <c r="F1390" i="1"/>
  <c r="F1391" i="1"/>
  <c r="F1392" i="1"/>
  <c r="F1393" i="1"/>
  <c r="F1394" i="1"/>
  <c r="F1395" i="1"/>
  <c r="G1395" i="1" s="1"/>
  <c r="F1396" i="1"/>
  <c r="F1397" i="1"/>
  <c r="F1398" i="1"/>
  <c r="F1399" i="1"/>
  <c r="G1399" i="1" s="1"/>
  <c r="F1400" i="1"/>
  <c r="G1400" i="1" s="1"/>
  <c r="F1401" i="1"/>
  <c r="E3473" i="25" s="1"/>
  <c r="F1402" i="1"/>
  <c r="F1403" i="1"/>
  <c r="F1404" i="1"/>
  <c r="F1405" i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F1415" i="1"/>
  <c r="F1416" i="1"/>
  <c r="G1416" i="1" s="1"/>
  <c r="F1417" i="1"/>
  <c r="G1417" i="1" s="1"/>
  <c r="F1418" i="1"/>
  <c r="F1419" i="1"/>
  <c r="F1420" i="1"/>
  <c r="F1421" i="1"/>
  <c r="F1422" i="1"/>
  <c r="F1423" i="1"/>
  <c r="G1423" i="1" s="1"/>
  <c r="F1424" i="1"/>
  <c r="G1424" i="1" s="1"/>
  <c r="F1425" i="1"/>
  <c r="F1426" i="1"/>
  <c r="F1427" i="1"/>
  <c r="G1427" i="1" s="1"/>
  <c r="F1428" i="1"/>
  <c r="F1429" i="1"/>
  <c r="F1430" i="1"/>
  <c r="F1431" i="1"/>
  <c r="E2925" i="25" s="1"/>
  <c r="I2925" i="25" s="1"/>
  <c r="F1432" i="1"/>
  <c r="G1432" i="1" s="1"/>
  <c r="F1433" i="1"/>
  <c r="G1433" i="1" s="1"/>
  <c r="F1434" i="1"/>
  <c r="G1434" i="1" s="1"/>
  <c r="F1435" i="1"/>
  <c r="F1436" i="1"/>
  <c r="F1437" i="1"/>
  <c r="F1438" i="1"/>
  <c r="F1439" i="1"/>
  <c r="F1440" i="1"/>
  <c r="F1441" i="1"/>
  <c r="F1442" i="1"/>
  <c r="E3986" i="25" s="1"/>
  <c r="F1443" i="1"/>
  <c r="F1444" i="1"/>
  <c r="F1445" i="1"/>
  <c r="F1446" i="1"/>
  <c r="F1447" i="1"/>
  <c r="F1448" i="1"/>
  <c r="F1449" i="1"/>
  <c r="F1450" i="1"/>
  <c r="F1451" i="1"/>
  <c r="F1454" i="1"/>
  <c r="G1454" i="1" s="1"/>
  <c r="F1455" i="1"/>
  <c r="G1455" i="1" s="1"/>
  <c r="F1456" i="1"/>
  <c r="G1456" i="1" s="1"/>
  <c r="F1457" i="1"/>
  <c r="G1457" i="1" s="1"/>
  <c r="F1476" i="1"/>
  <c r="F1477" i="1"/>
  <c r="F1478" i="1"/>
  <c r="E3708" i="25" s="1"/>
  <c r="F1479" i="1"/>
  <c r="F1480" i="1"/>
  <c r="F1481" i="1"/>
  <c r="F1482" i="1"/>
  <c r="E3712" i="25" s="1"/>
  <c r="F1483" i="1"/>
  <c r="G1483" i="1" s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66" i="1"/>
  <c r="G1466" i="1" s="1"/>
  <c r="F1467" i="1"/>
  <c r="F1468" i="1"/>
  <c r="F1469" i="1"/>
  <c r="F1470" i="1"/>
  <c r="F1471" i="1"/>
  <c r="F1472" i="1"/>
  <c r="G1472" i="1" s="1"/>
  <c r="F1464" i="1"/>
  <c r="F1465" i="1"/>
  <c r="F1473" i="1"/>
  <c r="G1473" i="1" s="1"/>
  <c r="F1474" i="1"/>
  <c r="F1475" i="1"/>
  <c r="G1475" i="1" s="1"/>
  <c r="F1458" i="1"/>
  <c r="F1459" i="1"/>
  <c r="G1459" i="1" s="1"/>
  <c r="F1460" i="1"/>
  <c r="F1461" i="1"/>
  <c r="E4182" i="25" s="1"/>
  <c r="F1462" i="1"/>
  <c r="F1463" i="1"/>
  <c r="E4536" i="25" s="1"/>
  <c r="F1499" i="1"/>
  <c r="F1500" i="1"/>
  <c r="F1650" i="1"/>
  <c r="G1650" i="1" s="1"/>
  <c r="F1511" i="1"/>
  <c r="G1511" i="1" s="1"/>
  <c r="F1512" i="1"/>
  <c r="E3991" i="25" s="1"/>
  <c r="F1513" i="1"/>
  <c r="G1513" i="1" s="1"/>
  <c r="F1514" i="1"/>
  <c r="G1514" i="1" s="1"/>
  <c r="F1515" i="1"/>
  <c r="G1515" i="1" s="1"/>
  <c r="F1516" i="1"/>
  <c r="E3935" i="25" s="1"/>
  <c r="F1517" i="1"/>
  <c r="F1518" i="1"/>
  <c r="G1518" i="1" s="1"/>
  <c r="F1519" i="1"/>
  <c r="F1520" i="1"/>
  <c r="F1521" i="1"/>
  <c r="F1522" i="1"/>
  <c r="F1523" i="1"/>
  <c r="F1524" i="1"/>
  <c r="E3420" i="25" s="1"/>
  <c r="F1525" i="1"/>
  <c r="F1526" i="1"/>
  <c r="E4028" i="25" s="1"/>
  <c r="F1527" i="1"/>
  <c r="F1528" i="1"/>
  <c r="F1529" i="1"/>
  <c r="F1530" i="1"/>
  <c r="G1530" i="1" s="1"/>
  <c r="F1531" i="1"/>
  <c r="G1531" i="1" s="1"/>
  <c r="F1532" i="1"/>
  <c r="E4301" i="25" s="1"/>
  <c r="F1533" i="1"/>
  <c r="F1534" i="1"/>
  <c r="G1534" i="1" s="1"/>
  <c r="F1535" i="1"/>
  <c r="F1536" i="1"/>
  <c r="G1536" i="1" s="1"/>
  <c r="F1537" i="1"/>
  <c r="G1537" i="1" s="1"/>
  <c r="F1538" i="1"/>
  <c r="F1539" i="1"/>
  <c r="F1540" i="1"/>
  <c r="F1541" i="1"/>
  <c r="F1542" i="1"/>
  <c r="F1543" i="1"/>
  <c r="F1544" i="1"/>
  <c r="F1545" i="1"/>
  <c r="F1546" i="1"/>
  <c r="G1546" i="1" s="1"/>
  <c r="F1547" i="1"/>
  <c r="G1547" i="1" s="1"/>
  <c r="F1548" i="1"/>
  <c r="E2970" i="25" s="1"/>
  <c r="F1549" i="1"/>
  <c r="F1550" i="1"/>
  <c r="F1551" i="1"/>
  <c r="F1552" i="1"/>
  <c r="G1552" i="1" s="1"/>
  <c r="F1553" i="1"/>
  <c r="G1553" i="1" s="1"/>
  <c r="F1554" i="1"/>
  <c r="G1554" i="1" s="1"/>
  <c r="F1555" i="1"/>
  <c r="G1555" i="1" s="1"/>
  <c r="F1556" i="1"/>
  <c r="F1557" i="1"/>
  <c r="F1558" i="1"/>
  <c r="F1559" i="1"/>
  <c r="F1560" i="1"/>
  <c r="G1560" i="1" s="1"/>
  <c r="F1561" i="1"/>
  <c r="F1562" i="1"/>
  <c r="F1563" i="1"/>
  <c r="E4225" i="25" s="1"/>
  <c r="F1564" i="1"/>
  <c r="F1565" i="1"/>
  <c r="G1565" i="1" s="1"/>
  <c r="F1566" i="1"/>
  <c r="E4073" i="25" s="1"/>
  <c r="F1567" i="1"/>
  <c r="F1568" i="1"/>
  <c r="F1569" i="1"/>
  <c r="E4454" i="25" s="1"/>
  <c r="F1570" i="1"/>
  <c r="F1571" i="1"/>
  <c r="G1571" i="1" s="1"/>
  <c r="F1572" i="1"/>
  <c r="F1573" i="1"/>
  <c r="F1574" i="1"/>
  <c r="G1574" i="1" s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G1586" i="1" s="1"/>
  <c r="F1587" i="1"/>
  <c r="F1588" i="1"/>
  <c r="G1588" i="1" s="1"/>
  <c r="F1589" i="1"/>
  <c r="F1590" i="1"/>
  <c r="G1590" i="1" s="1"/>
  <c r="F1591" i="1"/>
  <c r="F1592" i="1"/>
  <c r="F1593" i="1"/>
  <c r="F1594" i="1"/>
  <c r="G1594" i="1" s="1"/>
  <c r="F1595" i="1"/>
  <c r="G1595" i="1" s="1"/>
  <c r="F1596" i="1"/>
  <c r="F1597" i="1"/>
  <c r="F1598" i="1"/>
  <c r="F1599" i="1"/>
  <c r="F1600" i="1"/>
  <c r="F1601" i="1"/>
  <c r="E2942" i="25" s="1"/>
  <c r="I2942" i="25" s="1"/>
  <c r="F1602" i="1"/>
  <c r="G1602" i="1" s="1"/>
  <c r="F1603" i="1"/>
  <c r="G1603" i="1" s="1"/>
  <c r="F1604" i="1"/>
  <c r="G1604" i="1" s="1"/>
  <c r="F1605" i="1"/>
  <c r="F1606" i="1"/>
  <c r="F1607" i="1"/>
  <c r="G1607" i="1" s="1"/>
  <c r="F1608" i="1"/>
  <c r="F1609" i="1"/>
  <c r="G1609" i="1" s="1"/>
  <c r="F1610" i="1"/>
  <c r="E2987" i="25" s="1"/>
  <c r="F1611" i="1"/>
  <c r="E4126" i="25" s="1"/>
  <c r="F1612" i="1"/>
  <c r="F1613" i="1"/>
  <c r="G1613" i="1" s="1"/>
  <c r="F1614" i="1"/>
  <c r="F1615" i="1"/>
  <c r="E4315" i="25" s="1"/>
  <c r="F1616" i="1"/>
  <c r="G1616" i="1" s="1"/>
  <c r="F1617" i="1"/>
  <c r="F1618" i="1"/>
  <c r="G1618" i="1" s="1"/>
  <c r="F1619" i="1"/>
  <c r="F1620" i="1"/>
  <c r="F1621" i="1"/>
  <c r="F1622" i="1"/>
  <c r="F1623" i="1"/>
  <c r="F1624" i="1"/>
  <c r="F1625" i="1"/>
  <c r="F1626" i="1"/>
  <c r="F1627" i="1"/>
  <c r="G1627" i="1" s="1"/>
  <c r="F1628" i="1"/>
  <c r="F1629" i="1"/>
  <c r="F1630" i="1"/>
  <c r="G1630" i="1" s="1"/>
  <c r="F1631" i="1"/>
  <c r="F1632" i="1"/>
  <c r="F1633" i="1"/>
  <c r="G1633" i="1" s="1"/>
  <c r="F1634" i="1"/>
  <c r="F1635" i="1"/>
  <c r="F1636" i="1"/>
  <c r="F1637" i="1"/>
  <c r="F1638" i="1"/>
  <c r="F1639" i="1"/>
  <c r="F1640" i="1"/>
  <c r="G1640" i="1" s="1"/>
  <c r="F1641" i="1"/>
  <c r="F1642" i="1"/>
  <c r="E4165" i="25" s="1"/>
  <c r="F1643" i="1"/>
  <c r="E4166" i="25" s="1"/>
  <c r="F1644" i="1"/>
  <c r="F1645" i="1"/>
  <c r="F1646" i="1"/>
  <c r="F1647" i="1"/>
  <c r="E4346" i="25" s="1"/>
  <c r="F1648" i="1"/>
  <c r="E4351" i="25" s="1"/>
  <c r="F1649" i="1"/>
  <c r="F1659" i="1"/>
  <c r="F1660" i="1"/>
  <c r="F1661" i="1"/>
  <c r="E3610" i="25" s="1"/>
  <c r="F1662" i="1"/>
  <c r="F1663" i="1"/>
  <c r="F1667" i="1"/>
  <c r="F1668" i="1"/>
  <c r="F1669" i="1"/>
  <c r="F1670" i="1"/>
  <c r="F1653" i="1"/>
  <c r="G1653" i="1" s="1"/>
  <c r="F1654" i="1"/>
  <c r="F1655" i="1"/>
  <c r="G1655" i="1" s="1"/>
  <c r="F1656" i="1"/>
  <c r="F1657" i="1"/>
  <c r="G1657" i="1" s="1"/>
  <c r="F1671" i="1"/>
  <c r="E4370" i="25" s="1"/>
  <c r="F1672" i="1"/>
  <c r="E4373" i="25" s="1"/>
  <c r="F1658" i="1"/>
  <c r="F1664" i="1"/>
  <c r="F1665" i="1"/>
  <c r="F1666" i="1"/>
  <c r="F1651" i="1"/>
  <c r="E2802" i="25" s="1"/>
  <c r="I2802" i="25" s="1"/>
  <c r="F1652" i="1"/>
  <c r="G1652" i="1" s="1"/>
  <c r="F1761" i="1"/>
  <c r="F1762" i="1"/>
  <c r="F1763" i="1"/>
  <c r="F1673" i="1"/>
  <c r="F1674" i="1"/>
  <c r="G1674" i="1" s="1"/>
  <c r="F1675" i="1"/>
  <c r="F1676" i="1"/>
  <c r="G1676" i="1" s="1"/>
  <c r="F1677" i="1"/>
  <c r="F1678" i="1"/>
  <c r="G1678" i="1" s="1"/>
  <c r="F1679" i="1"/>
  <c r="F1680" i="1"/>
  <c r="F1681" i="1"/>
  <c r="F1682" i="1"/>
  <c r="F1683" i="1"/>
  <c r="F1684" i="1"/>
  <c r="F1685" i="1"/>
  <c r="F1686" i="1"/>
  <c r="F1687" i="1"/>
  <c r="G1687" i="1" s="1"/>
  <c r="F1688" i="1"/>
  <c r="G1688" i="1" s="1"/>
  <c r="F1689" i="1"/>
  <c r="F1690" i="1"/>
  <c r="F1691" i="1"/>
  <c r="F1692" i="1"/>
  <c r="F1693" i="1"/>
  <c r="G1693" i="1" s="1"/>
  <c r="F1694" i="1"/>
  <c r="F1695" i="1"/>
  <c r="G1695" i="1" s="1"/>
  <c r="F1696" i="1"/>
  <c r="G1696" i="1" s="1"/>
  <c r="F1697" i="1"/>
  <c r="G1697" i="1" s="1"/>
  <c r="F1698" i="1"/>
  <c r="F1699" i="1"/>
  <c r="E2876" i="25" s="1"/>
  <c r="G2876" i="25" s="1"/>
  <c r="F1700" i="1"/>
  <c r="F1701" i="1"/>
  <c r="F1702" i="1"/>
  <c r="G1702" i="1" s="1"/>
  <c r="F1703" i="1"/>
  <c r="G1703" i="1" s="1"/>
  <c r="F1704" i="1"/>
  <c r="F1705" i="1"/>
  <c r="G1705" i="1" s="1"/>
  <c r="F1706" i="1"/>
  <c r="F1707" i="1"/>
  <c r="E2656" i="25" s="1"/>
  <c r="I2656" i="25" s="1"/>
  <c r="F1708" i="1"/>
  <c r="G1708" i="1" s="1"/>
  <c r="F1709" i="1"/>
  <c r="G1709" i="1" s="1"/>
  <c r="F1710" i="1"/>
  <c r="F1711" i="1"/>
  <c r="F1712" i="1"/>
  <c r="F1713" i="1"/>
  <c r="F1714" i="1"/>
  <c r="F1715" i="1"/>
  <c r="G1715" i="1" s="1"/>
  <c r="F1716" i="1"/>
  <c r="F1717" i="1"/>
  <c r="F1718" i="1"/>
  <c r="G1718" i="1" s="1"/>
  <c r="F1719" i="1"/>
  <c r="F1720" i="1"/>
  <c r="E4112" i="25" s="1"/>
  <c r="F1721" i="1"/>
  <c r="F1722" i="1"/>
  <c r="G1722" i="1" s="1"/>
  <c r="F1723" i="1"/>
  <c r="F1724" i="1"/>
  <c r="G1724" i="1" s="1"/>
  <c r="F1725" i="1"/>
  <c r="F1726" i="1"/>
  <c r="G1726" i="1" s="1"/>
  <c r="F1727" i="1"/>
  <c r="G1727" i="1" s="1"/>
  <c r="F1728" i="1"/>
  <c r="F1729" i="1"/>
  <c r="F1730" i="1"/>
  <c r="F1731" i="1"/>
  <c r="F1732" i="1"/>
  <c r="F1733" i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F1740" i="1"/>
  <c r="E4145" i="25" s="1"/>
  <c r="F1741" i="1"/>
  <c r="G1741" i="1" s="1"/>
  <c r="F1742" i="1"/>
  <c r="E4498" i="25" s="1"/>
  <c r="F1743" i="1"/>
  <c r="G1743" i="1" s="1"/>
  <c r="F1744" i="1"/>
  <c r="F1745" i="1"/>
  <c r="F1746" i="1"/>
  <c r="F1747" i="1"/>
  <c r="F1748" i="1"/>
  <c r="F1749" i="1"/>
  <c r="F1750" i="1"/>
  <c r="F1751" i="1"/>
  <c r="G1751" i="1" s="1"/>
  <c r="F1752" i="1"/>
  <c r="F1753" i="1"/>
  <c r="F1754" i="1"/>
  <c r="G1754" i="1" s="1"/>
  <c r="F1755" i="1"/>
  <c r="E2911" i="25" s="1"/>
  <c r="I2911" i="25" s="1"/>
  <c r="F1756" i="1"/>
  <c r="F1757" i="1"/>
  <c r="F1758" i="1"/>
  <c r="F1759" i="1"/>
  <c r="F1760" i="1"/>
  <c r="F1769" i="1"/>
  <c r="F1770" i="1"/>
  <c r="F1764" i="1"/>
  <c r="F1766" i="1"/>
  <c r="F1781" i="1"/>
  <c r="F1782" i="1"/>
  <c r="F1783" i="1"/>
  <c r="F1784" i="1"/>
  <c r="F1785" i="1"/>
  <c r="F1786" i="1"/>
  <c r="E3734" i="25" s="1"/>
  <c r="F1787" i="1"/>
  <c r="F1788" i="1"/>
  <c r="F1789" i="1"/>
  <c r="F1790" i="1"/>
  <c r="F1791" i="1"/>
  <c r="F1792" i="1"/>
  <c r="F1793" i="1"/>
  <c r="F1778" i="1"/>
  <c r="F1776" i="1"/>
  <c r="F1777" i="1"/>
  <c r="F1804" i="1"/>
  <c r="F1805" i="1"/>
  <c r="E3205" i="25" s="1"/>
  <c r="F1806" i="1"/>
  <c r="F1807" i="1"/>
  <c r="F1803" i="1"/>
  <c r="F1808" i="1"/>
  <c r="F1809" i="1"/>
  <c r="G1809" i="1" s="1"/>
  <c r="F1810" i="1"/>
  <c r="F1811" i="1"/>
  <c r="F1812" i="1"/>
  <c r="G1812" i="1" s="1"/>
  <c r="F1813" i="1"/>
  <c r="F1814" i="1"/>
  <c r="F1815" i="1"/>
  <c r="G1815" i="1" s="1"/>
  <c r="F1816" i="1"/>
  <c r="G1816" i="1" s="1"/>
  <c r="F1794" i="1"/>
  <c r="F1795" i="1"/>
  <c r="G1795" i="1" s="1"/>
  <c r="F1796" i="1"/>
  <c r="F1797" i="1"/>
  <c r="F1798" i="1"/>
  <c r="G1798" i="1" s="1"/>
  <c r="F1799" i="1"/>
  <c r="F1800" i="1"/>
  <c r="G1800" i="1" s="1"/>
  <c r="F1801" i="1"/>
  <c r="F1802" i="1"/>
  <c r="G1802" i="1" s="1"/>
  <c r="F1821" i="1"/>
  <c r="F1822" i="1"/>
  <c r="F1823" i="1"/>
  <c r="F1824" i="1"/>
  <c r="F1825" i="1"/>
  <c r="F1826" i="1"/>
  <c r="G1826" i="1" s="1"/>
  <c r="F1827" i="1"/>
  <c r="F1828" i="1"/>
  <c r="F1829" i="1"/>
  <c r="F1830" i="1"/>
  <c r="F1831" i="1"/>
  <c r="F1832" i="1"/>
  <c r="G1832" i="1" s="1"/>
  <c r="F1833" i="1"/>
  <c r="F1834" i="1"/>
  <c r="F1835" i="1"/>
  <c r="F1836" i="1"/>
  <c r="G1836" i="1" s="1"/>
  <c r="F1837" i="1"/>
  <c r="F1838" i="1"/>
  <c r="E2803" i="25" s="1"/>
  <c r="G2803" i="25" s="1"/>
  <c r="F1839" i="1"/>
  <c r="F1840" i="1"/>
  <c r="F1841" i="1"/>
  <c r="F1842" i="1"/>
  <c r="G1842" i="1" s="1"/>
  <c r="F1843" i="1"/>
  <c r="F1844" i="1"/>
  <c r="F1845" i="1"/>
  <c r="F1846" i="1"/>
  <c r="F1847" i="1"/>
  <c r="F1848" i="1"/>
  <c r="F1849" i="1"/>
  <c r="F1850" i="1"/>
  <c r="F1851" i="1"/>
  <c r="G1851" i="1" s="1"/>
  <c r="F1852" i="1"/>
  <c r="F1853" i="1"/>
  <c r="F1854" i="1"/>
  <c r="G1854" i="1" s="1"/>
  <c r="F1855" i="1"/>
  <c r="G1855" i="1" s="1"/>
  <c r="F1856" i="1"/>
  <c r="F1857" i="1"/>
  <c r="G1857" i="1" s="1"/>
  <c r="F1858" i="1"/>
  <c r="G1858" i="1" s="1"/>
  <c r="F1859" i="1"/>
  <c r="F1860" i="1"/>
  <c r="G1860" i="1" s="1"/>
  <c r="F1861" i="1"/>
  <c r="F1862" i="1"/>
  <c r="F1863" i="1"/>
  <c r="F1864" i="1"/>
  <c r="F1865" i="1"/>
  <c r="F1866" i="1"/>
  <c r="E4304" i="25" s="1"/>
  <c r="F1867" i="1"/>
  <c r="F1868" i="1"/>
  <c r="F1869" i="1"/>
  <c r="F1870" i="1"/>
  <c r="G1870" i="1" s="1"/>
  <c r="F1871" i="1"/>
  <c r="G1871" i="1" s="1"/>
  <c r="F1872" i="1"/>
  <c r="F1873" i="1"/>
  <c r="F1874" i="1"/>
  <c r="G1874" i="1" s="1"/>
  <c r="F1875" i="1"/>
  <c r="G1875" i="1" s="1"/>
  <c r="F1876" i="1"/>
  <c r="F1877" i="1"/>
  <c r="F1878" i="1"/>
  <c r="F1879" i="1"/>
  <c r="F1880" i="1"/>
  <c r="F1881" i="1"/>
  <c r="F1882" i="1"/>
  <c r="G1882" i="1" s="1"/>
  <c r="F1883" i="1"/>
  <c r="F1884" i="1"/>
  <c r="G1884" i="1" s="1"/>
  <c r="F1885" i="1"/>
  <c r="F1886" i="1"/>
  <c r="F1887" i="1"/>
  <c r="F1888" i="1"/>
  <c r="F1889" i="1"/>
  <c r="F1890" i="1"/>
  <c r="F1891" i="1"/>
  <c r="F1892" i="1"/>
  <c r="F1893" i="1"/>
  <c r="G1893" i="1" s="1"/>
  <c r="F1894" i="1"/>
  <c r="F1895" i="1"/>
  <c r="G1895" i="1" s="1"/>
  <c r="F1896" i="1"/>
  <c r="F1897" i="1"/>
  <c r="G1897" i="1" s="1"/>
  <c r="F1898" i="1"/>
  <c r="G1898" i="1" s="1"/>
  <c r="F1899" i="1"/>
  <c r="F1900" i="1"/>
  <c r="F1901" i="1"/>
  <c r="F1902" i="1"/>
  <c r="G1902" i="1" s="1"/>
  <c r="F1903" i="1"/>
  <c r="F1904" i="1"/>
  <c r="G1904" i="1" s="1"/>
  <c r="F1905" i="1"/>
  <c r="F1906" i="1"/>
  <c r="F1907" i="1"/>
  <c r="G1907" i="1" s="1"/>
  <c r="F1908" i="1"/>
  <c r="F1909" i="1"/>
  <c r="F1910" i="1"/>
  <c r="G1910" i="1" s="1"/>
  <c r="F1911" i="1"/>
  <c r="F1912" i="1"/>
  <c r="F1913" i="1"/>
  <c r="F1914" i="1"/>
  <c r="F1915" i="1"/>
  <c r="F1917" i="1"/>
  <c r="F1920" i="1"/>
  <c r="F1923" i="1"/>
  <c r="F1921" i="1"/>
  <c r="G1921" i="1" s="1"/>
  <c r="F1922" i="1"/>
  <c r="F2066" i="1"/>
  <c r="F2067" i="1"/>
  <c r="F2068" i="1"/>
  <c r="G2068" i="1" s="1"/>
  <c r="F2069" i="1"/>
  <c r="F2070" i="1"/>
  <c r="G2070" i="1" s="1"/>
  <c r="F2071" i="1"/>
  <c r="G2071" i="1" s="1"/>
  <c r="F1936" i="1"/>
  <c r="F1937" i="1"/>
  <c r="F1938" i="1"/>
  <c r="G1938" i="1" s="1"/>
  <c r="F1939" i="1"/>
  <c r="G1939" i="1" s="1"/>
  <c r="F1940" i="1"/>
  <c r="E3995" i="25" s="1"/>
  <c r="F1941" i="1"/>
  <c r="F1942" i="1"/>
  <c r="G1942" i="1" s="1"/>
  <c r="F1943" i="1"/>
  <c r="G1943" i="1" s="1"/>
  <c r="F1944" i="1"/>
  <c r="E4196" i="25" s="1"/>
  <c r="F1945" i="1"/>
  <c r="G1945" i="1" s="1"/>
  <c r="F1946" i="1"/>
  <c r="F1947" i="1"/>
  <c r="F1948" i="1"/>
  <c r="F1949" i="1"/>
  <c r="G1949" i="1" s="1"/>
  <c r="F1950" i="1"/>
  <c r="G1950" i="1" s="1"/>
  <c r="F1951" i="1"/>
  <c r="F1952" i="1"/>
  <c r="F1953" i="1"/>
  <c r="F1954" i="1"/>
  <c r="G1954" i="1" s="1"/>
  <c r="F1955" i="1"/>
  <c r="F1956" i="1"/>
  <c r="F1957" i="1"/>
  <c r="G1957" i="1" s="1"/>
  <c r="F1958" i="1"/>
  <c r="F1959" i="1"/>
  <c r="F1960" i="1"/>
  <c r="F1961" i="1"/>
  <c r="F1962" i="1"/>
  <c r="F1963" i="1"/>
  <c r="G1963" i="1" s="1"/>
  <c r="F1964" i="1"/>
  <c r="F1965" i="1"/>
  <c r="F1966" i="1"/>
  <c r="G1966" i="1" s="1"/>
  <c r="F1967" i="1"/>
  <c r="F1968" i="1"/>
  <c r="F1969" i="1"/>
  <c r="F1970" i="1"/>
  <c r="G1970" i="1" s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G1982" i="1" s="1"/>
  <c r="F1983" i="1"/>
  <c r="F1984" i="1"/>
  <c r="G1984" i="1" s="1"/>
  <c r="F1985" i="1"/>
  <c r="E4040" i="25" s="1"/>
  <c r="F1986" i="1"/>
  <c r="G1986" i="1" s="1"/>
  <c r="F1987" i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F1996" i="1"/>
  <c r="F1997" i="1"/>
  <c r="F1998" i="1"/>
  <c r="F1999" i="1"/>
  <c r="G1999" i="1" s="1"/>
  <c r="F2000" i="1"/>
  <c r="G2000" i="1" s="1"/>
  <c r="F2001" i="1"/>
  <c r="F2002" i="1"/>
  <c r="F2003" i="1"/>
  <c r="G2003" i="1" s="1"/>
  <c r="F2004" i="1"/>
  <c r="F2005" i="1"/>
  <c r="F2006" i="1"/>
  <c r="F2007" i="1"/>
  <c r="F2008" i="1"/>
  <c r="F2009" i="1"/>
  <c r="E4085" i="25" s="1"/>
  <c r="F2010" i="1"/>
  <c r="F2011" i="1"/>
  <c r="F2012" i="1"/>
  <c r="E2615" i="25" s="1"/>
  <c r="F2013" i="1"/>
  <c r="F2014" i="1"/>
  <c r="G2014" i="1" s="1"/>
  <c r="F2015" i="1"/>
  <c r="F2016" i="1"/>
  <c r="F2017" i="1"/>
  <c r="F2018" i="1"/>
  <c r="F2019" i="1"/>
  <c r="F2020" i="1"/>
  <c r="F2021" i="1"/>
  <c r="F2022" i="1"/>
  <c r="G2022" i="1" s="1"/>
  <c r="F2023" i="1"/>
  <c r="F2024" i="1"/>
  <c r="G2024" i="1" s="1"/>
  <c r="F2025" i="1"/>
  <c r="G2025" i="1" s="1"/>
  <c r="F2026" i="1"/>
  <c r="F2027" i="1"/>
  <c r="F2028" i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F2035" i="1"/>
  <c r="G2035" i="1" s="1"/>
  <c r="F2036" i="1"/>
  <c r="G2036" i="1" s="1"/>
  <c r="F2037" i="1"/>
  <c r="G2037" i="1" s="1"/>
  <c r="F2038" i="1"/>
  <c r="F2039" i="1"/>
  <c r="F2040" i="1"/>
  <c r="G2040" i="1" s="1"/>
  <c r="F2041" i="1"/>
  <c r="G2041" i="1" s="1"/>
  <c r="F2042" i="1"/>
  <c r="E4257" i="25" s="1"/>
  <c r="F2043" i="1"/>
  <c r="F2044" i="1"/>
  <c r="G2044" i="1" s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G2060" i="1" s="1"/>
  <c r="F2061" i="1"/>
  <c r="F2062" i="1"/>
  <c r="F2063" i="1"/>
  <c r="G2063" i="1" s="1"/>
  <c r="F2064" i="1"/>
  <c r="G2064" i="1" s="1"/>
  <c r="F2065" i="1"/>
  <c r="G2065" i="1" s="1"/>
  <c r="F2103" i="1"/>
  <c r="F2099" i="1"/>
  <c r="G2099" i="1" s="1"/>
  <c r="F1932" i="1"/>
  <c r="F1933" i="1"/>
  <c r="F1934" i="1"/>
  <c r="F1935" i="1"/>
  <c r="F2072" i="1"/>
  <c r="E2625" i="25" s="1"/>
  <c r="F2073" i="1"/>
  <c r="F2074" i="1"/>
  <c r="F2075" i="1"/>
  <c r="E3746" i="25" s="1"/>
  <c r="F2076" i="1"/>
  <c r="G2076" i="1" s="1"/>
  <c r="F2077" i="1"/>
  <c r="G2077" i="1" s="1"/>
  <c r="F2078" i="1"/>
  <c r="G2078" i="1" s="1"/>
  <c r="F2079" i="1"/>
  <c r="G2079" i="1" s="1"/>
  <c r="F2080" i="1"/>
  <c r="F2081" i="1"/>
  <c r="F2082" i="1"/>
  <c r="F2083" i="1"/>
  <c r="F2084" i="1"/>
  <c r="F2085" i="1"/>
  <c r="G2085" i="1" s="1"/>
  <c r="F2086" i="1"/>
  <c r="F2087" i="1"/>
  <c r="F2088" i="1"/>
  <c r="F2089" i="1"/>
  <c r="F2090" i="1"/>
  <c r="E3947" i="25" s="1"/>
  <c r="F2091" i="1"/>
  <c r="F2092" i="1"/>
  <c r="F2093" i="1"/>
  <c r="G2093" i="1" s="1"/>
  <c r="F2094" i="1"/>
  <c r="G2094" i="1" s="1"/>
  <c r="F2095" i="1"/>
  <c r="G2095" i="1" s="1"/>
  <c r="F2096" i="1"/>
  <c r="F2097" i="1"/>
  <c r="G2097" i="1" s="1"/>
  <c r="F2098" i="1"/>
  <c r="G2098" i="1" s="1"/>
  <c r="F2104" i="1"/>
  <c r="G2104" i="1" s="1"/>
  <c r="F2105" i="1"/>
  <c r="G2105" i="1" s="1"/>
  <c r="F2106" i="1"/>
  <c r="F2107" i="1"/>
  <c r="G2107" i="1" s="1"/>
  <c r="F2108" i="1"/>
  <c r="G2108" i="1" s="1"/>
  <c r="F2109" i="1"/>
  <c r="F2110" i="1"/>
  <c r="G2110" i="1" s="1"/>
  <c r="F2111" i="1"/>
  <c r="F1817" i="1"/>
  <c r="F1819" i="1"/>
  <c r="F1820" i="1"/>
  <c r="F1931" i="1"/>
  <c r="E2640" i="25" s="1"/>
  <c r="I2640" i="25" s="1"/>
  <c r="F2212" i="1"/>
  <c r="F2213" i="1"/>
  <c r="G2213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F2124" i="1"/>
  <c r="F2125" i="1"/>
  <c r="G2125" i="1" s="1"/>
  <c r="F2126" i="1"/>
  <c r="F2127" i="1"/>
  <c r="G2127" i="1" s="1"/>
  <c r="F2128" i="1"/>
  <c r="F2129" i="1"/>
  <c r="F2130" i="1"/>
  <c r="F2131" i="1"/>
  <c r="F2132" i="1"/>
  <c r="F2133" i="1"/>
  <c r="G2133" i="1" s="1"/>
  <c r="F2134" i="1"/>
  <c r="G2134" i="1" s="1"/>
  <c r="F2135" i="1"/>
  <c r="F2136" i="1"/>
  <c r="F2137" i="1"/>
  <c r="F2138" i="1"/>
  <c r="G2138" i="1" s="1"/>
  <c r="F2139" i="1"/>
  <c r="G2139" i="1" s="1"/>
  <c r="F2140" i="1"/>
  <c r="E3953" i="25" s="1"/>
  <c r="F2141" i="1"/>
  <c r="F2142" i="1"/>
  <c r="G2142" i="1" s="1"/>
  <c r="F2143" i="1"/>
  <c r="G2143" i="1" s="1"/>
  <c r="F2144" i="1"/>
  <c r="G2144" i="1" s="1"/>
  <c r="F2145" i="1"/>
  <c r="F2146" i="1"/>
  <c r="F2147" i="1"/>
  <c r="F2148" i="1"/>
  <c r="F2149" i="1"/>
  <c r="F2150" i="1"/>
  <c r="E4305" i="25" s="1"/>
  <c r="F2151" i="1"/>
  <c r="F2152" i="1"/>
  <c r="G2152" i="1" s="1"/>
  <c r="F2153" i="1"/>
  <c r="F2154" i="1"/>
  <c r="G2154" i="1" s="1"/>
  <c r="F2155" i="1"/>
  <c r="F2156" i="1"/>
  <c r="G2156" i="1" s="1"/>
  <c r="F2157" i="1"/>
  <c r="F2158" i="1"/>
  <c r="F2159" i="1"/>
  <c r="G2159" i="1" s="1"/>
  <c r="F2160" i="1"/>
  <c r="F2161" i="1"/>
  <c r="F2162" i="1"/>
  <c r="E3770" i="25" s="1"/>
  <c r="I3770" i="25" s="1"/>
  <c r="F2163" i="1"/>
  <c r="F2164" i="1"/>
  <c r="F2165" i="1"/>
  <c r="G2165" i="1" s="1"/>
  <c r="F2166" i="1"/>
  <c r="F2167" i="1"/>
  <c r="F2168" i="1"/>
  <c r="F2169" i="1"/>
  <c r="F2170" i="1"/>
  <c r="F2171" i="1"/>
  <c r="F2172" i="1"/>
  <c r="F2173" i="1"/>
  <c r="F2174" i="1"/>
  <c r="E3462" i="25" s="1"/>
  <c r="K3462" i="25" s="1"/>
  <c r="F2175" i="1"/>
  <c r="F2176" i="1"/>
  <c r="F2177" i="1"/>
  <c r="E4096" i="25" s="1"/>
  <c r="F2178" i="1"/>
  <c r="F2179" i="1"/>
  <c r="G2179" i="1" s="1"/>
  <c r="F2180" i="1"/>
  <c r="F2181" i="1"/>
  <c r="F2182" i="1"/>
  <c r="F2183" i="1"/>
  <c r="F2184" i="1"/>
  <c r="G2184" i="1" s="1"/>
  <c r="F2185" i="1"/>
  <c r="F2186" i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F2196" i="1"/>
  <c r="F2197" i="1"/>
  <c r="F2198" i="1"/>
  <c r="G2198" i="1" s="1"/>
  <c r="F2199" i="1"/>
  <c r="G2199" i="1" s="1"/>
  <c r="F2200" i="1"/>
  <c r="G2200" i="1" s="1"/>
  <c r="F2201" i="1"/>
  <c r="G2201" i="1" s="1"/>
  <c r="F2202" i="1"/>
  <c r="F2203" i="1"/>
  <c r="F2204" i="1"/>
  <c r="G2204" i="1" s="1"/>
  <c r="F2205" i="1"/>
  <c r="G2205" i="1" s="1"/>
  <c r="F2206" i="1"/>
  <c r="G2206" i="1" s="1"/>
  <c r="F2207" i="1"/>
  <c r="F2208" i="1"/>
  <c r="E4503" i="25" s="1"/>
  <c r="F2211" i="1"/>
  <c r="G2211" i="1" s="1"/>
  <c r="F2214" i="1"/>
  <c r="G2214" i="1" s="1"/>
  <c r="F2215" i="1"/>
  <c r="G2215" i="1" s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3" i="1"/>
  <c r="F2236" i="1"/>
  <c r="F2237" i="1"/>
  <c r="G2237" i="1" s="1"/>
  <c r="F2238" i="1"/>
  <c r="F2239" i="1"/>
  <c r="F2241" i="1"/>
  <c r="F2240" i="1"/>
  <c r="F2230" i="1"/>
  <c r="F2231" i="1"/>
  <c r="G2231" i="1" s="1"/>
  <c r="F2232" i="1"/>
  <c r="G2232" i="1" s="1"/>
  <c r="F74" i="1"/>
  <c r="E4549" i="25" s="1"/>
  <c r="F75" i="1"/>
  <c r="G75" i="1" s="1"/>
  <c r="F76" i="1"/>
  <c r="G76" i="1" s="1"/>
  <c r="F80" i="1"/>
  <c r="G80" i="1" s="1"/>
  <c r="F81" i="1"/>
  <c r="G81" i="1" s="1"/>
  <c r="F82" i="1"/>
  <c r="G82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F91" i="1"/>
  <c r="G91" i="1" s="1"/>
  <c r="F92" i="1"/>
  <c r="F93" i="1"/>
  <c r="F94" i="1"/>
  <c r="G94" i="1" s="1"/>
  <c r="F95" i="1"/>
  <c r="G95" i="1" s="1"/>
  <c r="F96" i="1"/>
  <c r="F97" i="1"/>
  <c r="F98" i="1"/>
  <c r="G98" i="1" s="1"/>
  <c r="F99" i="1"/>
  <c r="F100" i="1"/>
  <c r="F101" i="1"/>
  <c r="G101" i="1" s="1"/>
  <c r="F102" i="1"/>
  <c r="F103" i="1"/>
  <c r="E3784" i="25" s="1"/>
  <c r="K3784" i="25" s="1"/>
  <c r="F104" i="1"/>
  <c r="G104" i="1" s="1"/>
  <c r="F105" i="1"/>
  <c r="F106" i="1"/>
  <c r="F107" i="1"/>
  <c r="F108" i="1"/>
  <c r="G108" i="1" s="1"/>
  <c r="F109" i="1"/>
  <c r="F111" i="1"/>
  <c r="F112" i="1"/>
  <c r="F1216" i="1"/>
  <c r="F1217" i="1"/>
  <c r="F1501" i="1"/>
  <c r="E4553" i="25" s="1"/>
  <c r="F1502" i="1"/>
  <c r="F1503" i="1"/>
  <c r="G1503" i="1" s="1"/>
  <c r="F1504" i="1"/>
  <c r="F1505" i="1"/>
  <c r="F1779" i="1"/>
  <c r="F1780" i="1"/>
  <c r="G1780" i="1" s="1"/>
  <c r="F1916" i="1"/>
  <c r="E3662" i="25" s="1"/>
  <c r="K3662" i="25" s="1"/>
  <c r="F1928" i="1"/>
  <c r="G1928" i="1" s="1"/>
  <c r="F1930" i="1"/>
  <c r="G1930" i="1" s="1"/>
  <c r="F2243" i="1"/>
  <c r="F2244" i="1"/>
  <c r="F61" i="1"/>
  <c r="F62" i="1"/>
  <c r="F63" i="1"/>
  <c r="F64" i="1"/>
  <c r="F65" i="1"/>
  <c r="F66" i="1"/>
  <c r="F67" i="1"/>
  <c r="F68" i="1"/>
  <c r="G68" i="1" s="1"/>
  <c r="F69" i="1"/>
  <c r="E3550" i="25" s="1"/>
  <c r="F70" i="1"/>
  <c r="F71" i="1"/>
  <c r="G71" i="1" s="1"/>
  <c r="F72" i="1"/>
  <c r="F508" i="1"/>
  <c r="F426" i="1"/>
  <c r="F427" i="1"/>
  <c r="F428" i="1"/>
  <c r="F509" i="1"/>
  <c r="F510" i="1"/>
  <c r="G510" i="1" s="1"/>
  <c r="F511" i="1"/>
  <c r="F512" i="1"/>
  <c r="F513" i="1"/>
  <c r="F791" i="1"/>
  <c r="F792" i="1"/>
  <c r="F793" i="1"/>
  <c r="G793" i="1" s="1"/>
  <c r="F1281" i="1"/>
  <c r="F1282" i="1"/>
  <c r="F1496" i="1"/>
  <c r="F1497" i="1"/>
  <c r="F1498" i="1"/>
  <c r="G1498" i="1" s="1"/>
  <c r="F1506" i="1"/>
  <c r="G1506" i="1" s="1"/>
  <c r="F1507" i="1"/>
  <c r="F1508" i="1"/>
  <c r="F1509" i="1"/>
  <c r="F1510" i="1"/>
  <c r="G1510" i="1" s="1"/>
  <c r="F1767" i="1"/>
  <c r="F1768" i="1"/>
  <c r="F1771" i="1"/>
  <c r="F1772" i="1"/>
  <c r="G1772" i="1" s="1"/>
  <c r="F1773" i="1"/>
  <c r="F1774" i="1"/>
  <c r="F1775" i="1"/>
  <c r="F1924" i="1"/>
  <c r="G1924" i="1" s="1"/>
  <c r="F1925" i="1"/>
  <c r="F1926" i="1"/>
  <c r="F1927" i="1"/>
  <c r="F2100" i="1"/>
  <c r="F2101" i="1"/>
  <c r="G2101" i="1" s="1"/>
  <c r="F2102" i="1"/>
  <c r="F2234" i="1"/>
  <c r="F2235" i="1"/>
  <c r="F2242" i="1"/>
  <c r="F2245" i="1"/>
  <c r="G2245" i="1" s="1"/>
  <c r="F2246" i="1"/>
  <c r="F2247" i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F2254" i="1"/>
  <c r="G2254" i="1" s="1"/>
  <c r="F2255" i="1"/>
  <c r="F2256" i="1"/>
  <c r="F2257" i="1"/>
  <c r="F2258" i="1"/>
  <c r="G2258" i="1" s="1"/>
  <c r="F2259" i="1"/>
  <c r="G2259" i="1" s="1"/>
  <c r="F2260" i="1"/>
  <c r="F2261" i="1"/>
  <c r="F2262" i="1"/>
  <c r="F2263" i="1"/>
  <c r="F2264" i="1"/>
  <c r="F2265" i="1"/>
  <c r="F2266" i="1"/>
  <c r="G2266" i="1" s="1"/>
  <c r="F2267" i="1"/>
  <c r="G2267" i="1" s="1"/>
  <c r="F2268" i="1"/>
  <c r="F2269" i="1"/>
  <c r="F2270" i="1"/>
  <c r="F2271" i="1"/>
  <c r="F2272" i="1"/>
  <c r="F2273" i="1"/>
  <c r="F2274" i="1"/>
  <c r="F2275" i="1"/>
  <c r="G2275" i="1" s="1"/>
  <c r="F2276" i="1"/>
  <c r="F2277" i="1"/>
  <c r="F2278" i="1"/>
  <c r="G2278" i="1" s="1"/>
  <c r="F2279" i="1"/>
  <c r="G2279" i="1" s="1"/>
  <c r="F2280" i="1"/>
  <c r="F2281" i="1"/>
  <c r="F2282" i="1"/>
  <c r="F2283" i="1"/>
  <c r="G2283" i="1" s="1"/>
  <c r="F2284" i="1"/>
  <c r="F2285" i="1"/>
  <c r="G2285" i="1" s="1"/>
  <c r="F2286" i="1"/>
  <c r="F2287" i="1"/>
  <c r="G2287" i="1" s="1"/>
  <c r="F2288" i="1"/>
  <c r="F2289" i="1"/>
  <c r="F2290" i="1"/>
  <c r="F2291" i="1"/>
  <c r="G2291" i="1" s="1"/>
  <c r="F2292" i="1"/>
  <c r="G2292" i="1" s="1"/>
  <c r="F2293" i="1"/>
  <c r="G2293" i="1" s="1"/>
  <c r="F2294" i="1"/>
  <c r="F2295" i="1"/>
  <c r="F2296" i="1"/>
  <c r="F2297" i="1"/>
  <c r="F2298" i="1"/>
  <c r="F2299" i="1"/>
  <c r="F2300" i="1"/>
  <c r="E2900" i="25" s="1"/>
  <c r="I2900" i="25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F2311" i="1"/>
  <c r="F2312" i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F2319" i="1"/>
  <c r="G2319" i="1" s="1"/>
  <c r="F2320" i="1"/>
  <c r="F2321" i="1"/>
  <c r="F2322" i="1"/>
  <c r="G2322" i="1" s="1"/>
  <c r="F2323" i="1"/>
  <c r="F2324" i="1"/>
  <c r="G2324" i="1" s="1"/>
  <c r="F2356" i="1"/>
  <c r="F2357" i="1"/>
  <c r="F2358" i="1"/>
  <c r="F2359" i="1"/>
  <c r="F2360" i="1"/>
  <c r="F2326" i="1"/>
  <c r="G2326" i="1" s="1"/>
  <c r="F2327" i="1"/>
  <c r="F2328" i="1"/>
  <c r="F2329" i="1"/>
  <c r="G2329" i="1" s="1"/>
  <c r="F2330" i="1"/>
  <c r="F2331" i="1"/>
  <c r="F2332" i="1"/>
  <c r="F2333" i="1"/>
  <c r="F2334" i="1"/>
  <c r="F2335" i="1"/>
  <c r="F2336" i="1"/>
  <c r="F2337" i="1"/>
  <c r="F2338" i="1"/>
  <c r="F2339" i="1"/>
  <c r="F2340" i="1"/>
  <c r="G2340" i="1" s="1"/>
  <c r="F2341" i="1"/>
  <c r="F2342" i="1"/>
  <c r="F2343" i="1"/>
  <c r="F2344" i="1"/>
  <c r="F2345" i="1"/>
  <c r="G2345" i="1" s="1"/>
  <c r="F2346" i="1"/>
  <c r="G2346" i="1" s="1"/>
  <c r="F2347" i="1"/>
  <c r="F2348" i="1"/>
  <c r="F2349" i="1"/>
  <c r="E3357" i="25" s="1"/>
  <c r="F2350" i="1"/>
  <c r="F2351" i="1"/>
  <c r="F2352" i="1"/>
  <c r="F2353" i="1"/>
  <c r="F2354" i="1"/>
  <c r="G2354" i="1" s="1"/>
  <c r="F2355" i="1"/>
  <c r="G2355" i="1" s="1"/>
  <c r="F2361" i="1"/>
  <c r="G2361" i="1" s="1"/>
  <c r="F2362" i="1"/>
  <c r="F2363" i="1"/>
  <c r="F2364" i="1"/>
  <c r="F2365" i="1"/>
  <c r="F2366" i="1"/>
  <c r="G2366" i="1" s="1"/>
  <c r="F2367" i="1"/>
  <c r="F2368" i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F2377" i="1"/>
  <c r="G2377" i="1" s="1"/>
  <c r="F2378" i="1"/>
  <c r="F2379" i="1"/>
  <c r="F2380" i="1"/>
  <c r="G2380" i="1" s="1"/>
  <c r="F2381" i="1"/>
  <c r="G2381" i="1" s="1"/>
  <c r="F2382" i="1"/>
  <c r="G2382" i="1" s="1"/>
  <c r="F2383" i="1"/>
  <c r="F2384" i="1"/>
  <c r="F2385" i="1"/>
  <c r="F2386" i="1"/>
  <c r="G2386" i="1" s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G2402" i="1" s="1"/>
  <c r="AB2" i="1"/>
  <c r="F2" i="1" s="1"/>
  <c r="E3909" i="25" s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37" i="1"/>
  <c r="V2327" i="1"/>
  <c r="V2319" i="1"/>
  <c r="V2309" i="1"/>
  <c r="V2326" i="1"/>
  <c r="V2360" i="1"/>
  <c r="V2359" i="1"/>
  <c r="V2356" i="1"/>
  <c r="V2357" i="1"/>
  <c r="V2358" i="1"/>
  <c r="V2211" i="1"/>
  <c r="V2065" i="1"/>
  <c r="V2064" i="1"/>
  <c r="V2063" i="1"/>
  <c r="V2062" i="1"/>
  <c r="V2061" i="1"/>
  <c r="V2060" i="1"/>
  <c r="V2101" i="1"/>
  <c r="V91" i="1"/>
  <c r="V76" i="1"/>
  <c r="V56" i="1"/>
  <c r="V2323" i="1"/>
  <c r="V2324" i="1"/>
  <c r="V2321" i="1"/>
  <c r="V2322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10" i="1"/>
  <c r="V2311" i="1"/>
  <c r="V2312" i="1"/>
  <c r="V2313" i="1"/>
  <c r="V2314" i="1"/>
  <c r="V2315" i="1"/>
  <c r="V2316" i="1"/>
  <c r="V2317" i="1"/>
  <c r="V2318" i="1"/>
  <c r="V2320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E4124" i="25" l="1"/>
  <c r="E3338" i="25"/>
  <c r="E4296" i="25"/>
  <c r="E3253" i="25"/>
  <c r="K3253" i="25" s="1"/>
  <c r="E4320" i="25"/>
  <c r="G4320" i="25" s="1"/>
  <c r="E3574" i="25"/>
  <c r="E3556" i="25"/>
  <c r="E3983" i="25"/>
  <c r="I3983" i="25" s="1"/>
  <c r="E4478" i="25"/>
  <c r="G4478" i="25" s="1"/>
  <c r="K2948" i="25"/>
  <c r="I4464" i="25"/>
  <c r="I4277" i="25"/>
  <c r="K4277" i="25"/>
  <c r="G4277" i="25"/>
  <c r="E4466" i="25"/>
  <c r="K4466" i="25" s="1"/>
  <c r="E4467" i="25"/>
  <c r="E4423" i="25"/>
  <c r="K4423" i="25" s="1"/>
  <c r="E4424" i="25"/>
  <c r="K4549" i="25"/>
  <c r="I4549" i="25"/>
  <c r="G4549" i="25"/>
  <c r="E4077" i="25"/>
  <c r="K4077" i="25" s="1"/>
  <c r="E4078" i="25"/>
  <c r="I3953" i="25"/>
  <c r="G3953" i="25"/>
  <c r="K3953" i="25"/>
  <c r="E4432" i="25"/>
  <c r="I4432" i="25" s="1"/>
  <c r="E4433" i="25"/>
  <c r="E4491" i="25"/>
  <c r="I4491" i="25" s="1"/>
  <c r="E4492" i="25"/>
  <c r="E4013" i="25"/>
  <c r="I4013" i="25" s="1"/>
  <c r="E4014" i="25"/>
  <c r="K4373" i="25"/>
  <c r="G4373" i="25"/>
  <c r="I4373" i="25"/>
  <c r="E4353" i="25"/>
  <c r="I4353" i="25" s="1"/>
  <c r="E4354" i="25"/>
  <c r="E4169" i="25"/>
  <c r="K4169" i="25" s="1"/>
  <c r="E4170" i="25"/>
  <c r="E4128" i="25"/>
  <c r="I4128" i="25" s="1"/>
  <c r="E4129" i="25"/>
  <c r="E4102" i="25"/>
  <c r="I4102" i="25" s="1"/>
  <c r="E4103" i="25"/>
  <c r="E3890" i="25"/>
  <c r="E4049" i="25"/>
  <c r="E4434" i="25"/>
  <c r="I4434" i="25" s="1"/>
  <c r="E4435" i="25"/>
  <c r="E3939" i="25"/>
  <c r="G3939" i="25" s="1"/>
  <c r="E3940" i="25"/>
  <c r="E3917" i="25"/>
  <c r="I3917" i="25" s="1"/>
  <c r="E3918" i="25"/>
  <c r="E4127" i="25"/>
  <c r="K4127" i="25" s="1"/>
  <c r="E4388" i="25"/>
  <c r="G4388" i="25" s="1"/>
  <c r="E4389" i="25"/>
  <c r="E3893" i="25"/>
  <c r="G3893" i="25" s="1"/>
  <c r="E3894" i="25"/>
  <c r="E4056" i="25"/>
  <c r="I4056" i="25" s="1"/>
  <c r="E4057" i="25"/>
  <c r="I3927" i="25"/>
  <c r="K3927" i="25"/>
  <c r="G3927" i="25"/>
  <c r="E4479" i="25"/>
  <c r="K4479" i="25" s="1"/>
  <c r="E3914" i="25"/>
  <c r="E4036" i="25"/>
  <c r="G4036" i="25" s="1"/>
  <c r="E4037" i="25"/>
  <c r="E4183" i="25"/>
  <c r="I4183" i="25" s="1"/>
  <c r="E4184" i="25"/>
  <c r="E3979" i="25"/>
  <c r="I3979" i="25" s="1"/>
  <c r="E3980" i="25"/>
  <c r="E4445" i="25"/>
  <c r="K4445" i="25" s="1"/>
  <c r="E4446" i="25"/>
  <c r="E4063" i="25"/>
  <c r="K4063" i="25" s="1"/>
  <c r="E4064" i="25"/>
  <c r="E4283" i="25"/>
  <c r="K4283" i="25" s="1"/>
  <c r="E4284" i="25"/>
  <c r="E3965" i="25"/>
  <c r="I3965" i="25" s="1"/>
  <c r="E3966" i="25"/>
  <c r="E3921" i="25"/>
  <c r="G3921" i="25" s="1"/>
  <c r="E3922" i="25"/>
  <c r="G4332" i="25"/>
  <c r="K4332" i="25"/>
  <c r="I4332" i="25"/>
  <c r="E4439" i="25"/>
  <c r="K4439" i="25" s="1"/>
  <c r="E3885" i="25"/>
  <c r="I3885" i="25" s="1"/>
  <c r="E3886" i="25"/>
  <c r="E4045" i="25"/>
  <c r="G4045" i="25" s="1"/>
  <c r="E4046" i="25"/>
  <c r="E4218" i="25"/>
  <c r="I4218" i="25" s="1"/>
  <c r="E4219" i="25"/>
  <c r="E4352" i="25"/>
  <c r="G4352" i="25" s="1"/>
  <c r="E4441" i="25"/>
  <c r="K4441" i="25" s="1"/>
  <c r="E4087" i="25"/>
  <c r="G4087" i="25" s="1"/>
  <c r="E4088" i="25"/>
  <c r="E4070" i="25"/>
  <c r="E4228" i="25"/>
  <c r="E4006" i="25"/>
  <c r="K4006" i="25" s="1"/>
  <c r="E4007" i="25"/>
  <c r="G4498" i="25"/>
  <c r="I4498" i="25"/>
  <c r="K4498" i="25"/>
  <c r="G3935" i="25"/>
  <c r="I3935" i="25"/>
  <c r="K3935" i="25"/>
  <c r="E4523" i="25"/>
  <c r="G4523" i="25" s="1"/>
  <c r="E4524" i="25"/>
  <c r="E4153" i="25"/>
  <c r="K4153" i="25" s="1"/>
  <c r="E4154" i="25"/>
  <c r="E4199" i="25"/>
  <c r="G4199" i="25" s="1"/>
  <c r="E4200" i="25"/>
  <c r="E4507" i="25"/>
  <c r="G4507" i="25" s="1"/>
  <c r="E4508" i="25"/>
  <c r="I4460" i="25"/>
  <c r="K4460" i="25"/>
  <c r="G4460" i="25"/>
  <c r="E4447" i="25"/>
  <c r="K4447" i="25" s="1"/>
  <c r="E4448" i="25"/>
  <c r="I4535" i="25"/>
  <c r="G4535" i="25"/>
  <c r="K4535" i="25"/>
  <c r="E4344" i="25"/>
  <c r="E3871" i="25"/>
  <c r="E4265" i="25"/>
  <c r="E4146" i="25"/>
  <c r="G4146" i="25" s="1"/>
  <c r="E4147" i="25"/>
  <c r="I4481" i="25"/>
  <c r="K4481" i="25"/>
  <c r="G4481" i="25"/>
  <c r="E4100" i="25"/>
  <c r="I4100" i="25" s="1"/>
  <c r="E4101" i="25"/>
  <c r="E4038" i="25"/>
  <c r="G4038" i="25" s="1"/>
  <c r="E4039" i="25"/>
  <c r="E4002" i="25"/>
  <c r="G4002" i="25" s="1"/>
  <c r="E4003" i="25"/>
  <c r="E4258" i="25"/>
  <c r="K4258" i="25" s="1"/>
  <c r="E4259" i="25"/>
  <c r="E4086" i="25"/>
  <c r="I4086" i="25" s="1"/>
  <c r="E3880" i="25"/>
  <c r="G3880" i="25" s="1"/>
  <c r="E3881" i="25"/>
  <c r="K4160" i="25"/>
  <c r="I4160" i="25"/>
  <c r="G4160" i="25"/>
  <c r="E3957" i="25"/>
  <c r="I3957" i="25" s="1"/>
  <c r="E3958" i="25"/>
  <c r="E4438" i="25"/>
  <c r="K4438" i="25" s="1"/>
  <c r="E4043" i="25"/>
  <c r="K4043" i="25" s="1"/>
  <c r="E4044" i="25"/>
  <c r="E4280" i="25"/>
  <c r="G4280" i="25" s="1"/>
  <c r="E3932" i="25"/>
  <c r="E3941" i="25"/>
  <c r="I3941" i="25" s="1"/>
  <c r="E3942" i="25"/>
  <c r="E4226" i="25"/>
  <c r="K4226" i="25" s="1"/>
  <c r="E4505" i="25"/>
  <c r="G4505" i="25" s="1"/>
  <c r="E4506" i="25"/>
  <c r="K4464" i="25"/>
  <c r="I4550" i="25"/>
  <c r="K4196" i="25"/>
  <c r="I4196" i="25"/>
  <c r="G4196" i="25"/>
  <c r="K3909" i="25"/>
  <c r="I3909" i="25"/>
  <c r="G3909" i="25"/>
  <c r="E4554" i="25"/>
  <c r="I4554" i="25" s="1"/>
  <c r="E4555" i="25"/>
  <c r="E4310" i="25"/>
  <c r="K4310" i="25" s="1"/>
  <c r="E4311" i="25"/>
  <c r="E4241" i="25"/>
  <c r="K4241" i="25" s="1"/>
  <c r="E4242" i="25"/>
  <c r="E4094" i="25"/>
  <c r="G4094" i="25" s="1"/>
  <c r="E4095" i="25"/>
  <c r="E4520" i="25"/>
  <c r="I4520" i="25" s="1"/>
  <c r="E4521" i="25"/>
  <c r="E4329" i="25"/>
  <c r="K4329" i="25" s="1"/>
  <c r="E4330" i="25"/>
  <c r="E4317" i="25"/>
  <c r="G4317" i="25" s="1"/>
  <c r="E4318" i="25"/>
  <c r="E4125" i="25"/>
  <c r="K4125" i="25" s="1"/>
  <c r="E4041" i="25"/>
  <c r="G4041" i="25" s="1"/>
  <c r="E4042" i="25"/>
  <c r="E3945" i="25"/>
  <c r="K3945" i="25" s="1"/>
  <c r="E3946" i="25"/>
  <c r="E4386" i="25"/>
  <c r="G4386" i="25" s="1"/>
  <c r="E4387" i="25"/>
  <c r="E4248" i="25"/>
  <c r="K4248" i="25" s="1"/>
  <c r="E4249" i="25"/>
  <c r="E4074" i="25"/>
  <c r="K4074" i="25" s="1"/>
  <c r="E4075" i="25"/>
  <c r="E4232" i="25"/>
  <c r="I4232" i="25" s="1"/>
  <c r="E4233" i="25"/>
  <c r="E4537" i="25"/>
  <c r="I4537" i="25" s="1"/>
  <c r="E4538" i="25"/>
  <c r="E4119" i="25"/>
  <c r="K4119" i="25" s="1"/>
  <c r="E4120" i="25"/>
  <c r="E4187" i="25"/>
  <c r="G4187" i="25" s="1"/>
  <c r="E4188" i="25"/>
  <c r="E4419" i="25"/>
  <c r="I4419" i="25" s="1"/>
  <c r="E4420" i="25"/>
  <c r="E3996" i="25"/>
  <c r="K3996" i="25" s="1"/>
  <c r="E4486" i="25"/>
  <c r="K4486" i="25" s="1"/>
  <c r="E4487" i="25"/>
  <c r="E4288" i="25"/>
  <c r="K4288" i="25" s="1"/>
  <c r="E4289" i="25"/>
  <c r="E4451" i="25"/>
  <c r="G4451" i="25" s="1"/>
  <c r="E4452" i="25"/>
  <c r="E4212" i="25"/>
  <c r="I4212" i="25" s="1"/>
  <c r="E4213" i="25"/>
  <c r="E3997" i="25"/>
  <c r="K3997" i="25" s="1"/>
  <c r="E3998" i="25"/>
  <c r="E4156" i="25"/>
  <c r="E3985" i="25"/>
  <c r="E4321" i="25"/>
  <c r="G4321" i="25" s="1"/>
  <c r="E4286" i="25"/>
  <c r="I4286" i="25" s="1"/>
  <c r="E4287" i="25"/>
  <c r="E4001" i="25"/>
  <c r="G4001" i="25" s="1"/>
  <c r="E4220" i="25"/>
  <c r="G4220" i="25" s="1"/>
  <c r="E4221" i="25"/>
  <c r="E4348" i="25"/>
  <c r="K4348" i="25" s="1"/>
  <c r="E4349" i="25"/>
  <c r="E4029" i="25"/>
  <c r="K4029" i="25" s="1"/>
  <c r="E4030" i="25"/>
  <c r="E3987" i="25"/>
  <c r="G3987" i="25" s="1"/>
  <c r="K4550" i="25"/>
  <c r="E4544" i="25"/>
  <c r="I4544" i="25" s="1"/>
  <c r="E4545" i="25"/>
  <c r="K4370" i="25"/>
  <c r="I4370" i="25"/>
  <c r="G4370" i="25"/>
  <c r="E4167" i="25"/>
  <c r="G4167" i="25" s="1"/>
  <c r="E4168" i="25"/>
  <c r="E4010" i="25"/>
  <c r="I4010" i="25" s="1"/>
  <c r="E4011" i="25"/>
  <c r="E4079" i="25"/>
  <c r="I4079" i="25" s="1"/>
  <c r="E4080" i="25"/>
  <c r="E4209" i="25"/>
  <c r="K4209" i="25" s="1"/>
  <c r="E4210" i="25"/>
  <c r="E4415" i="25"/>
  <c r="G4415" i="25" s="1"/>
  <c r="E4416" i="25"/>
  <c r="E4404" i="25"/>
  <c r="I4404" i="25" s="1"/>
  <c r="E4405" i="25"/>
  <c r="E3928" i="25"/>
  <c r="I3928" i="25" s="1"/>
  <c r="E3929" i="25"/>
  <c r="E4206" i="25"/>
  <c r="K4206" i="25" s="1"/>
  <c r="E4207" i="25"/>
  <c r="E3919" i="25"/>
  <c r="I3919" i="25" s="1"/>
  <c r="E3920" i="25"/>
  <c r="E3851" i="25"/>
  <c r="K3851" i="25" s="1"/>
  <c r="E3852" i="25"/>
  <c r="E4297" i="25"/>
  <c r="K4297" i="25" s="1"/>
  <c r="E4298" i="25"/>
  <c r="E4113" i="25"/>
  <c r="K4113" i="25" s="1"/>
  <c r="E4114" i="25"/>
  <c r="E4383" i="25"/>
  <c r="K4383" i="25" s="1"/>
  <c r="E4384" i="25"/>
  <c r="E4123" i="25"/>
  <c r="K4123" i="25" s="1"/>
  <c r="E4316" i="25"/>
  <c r="I4316" i="25" s="1"/>
  <c r="E4307" i="25"/>
  <c r="E3961" i="25"/>
  <c r="E4059" i="25"/>
  <c r="I4059" i="25" s="1"/>
  <c r="E4421" i="25"/>
  <c r="K4421" i="25" s="1"/>
  <c r="E4422" i="25"/>
  <c r="E4391" i="25"/>
  <c r="G4391" i="25" s="1"/>
  <c r="E4392" i="25"/>
  <c r="E4255" i="25"/>
  <c r="E4528" i="25"/>
  <c r="E4023" i="25"/>
  <c r="I4023" i="25" s="1"/>
  <c r="E4024" i="25"/>
  <c r="E4410" i="25"/>
  <c r="K4410" i="25" s="1"/>
  <c r="E4411" i="25"/>
  <c r="E4336" i="25"/>
  <c r="G4336" i="25" s="1"/>
  <c r="E4337" i="25"/>
  <c r="E4308" i="25"/>
  <c r="I4308" i="25" s="1"/>
  <c r="E4309" i="25"/>
  <c r="E4185" i="25"/>
  <c r="K4185" i="25" s="1"/>
  <c r="E4186" i="25"/>
  <c r="E4110" i="25"/>
  <c r="K4110" i="25" s="1"/>
  <c r="E4111" i="25"/>
  <c r="E4097" i="25"/>
  <c r="I4097" i="25" s="1"/>
  <c r="E4098" i="25"/>
  <c r="E4334" i="25"/>
  <c r="I4334" i="25" s="1"/>
  <c r="E4335" i="25"/>
  <c r="E4457" i="25"/>
  <c r="G4457" i="25" s="1"/>
  <c r="E4231" i="25"/>
  <c r="I4231" i="25" s="1"/>
  <c r="E4061" i="25"/>
  <c r="K4061" i="25" s="1"/>
  <c r="E4062" i="25"/>
  <c r="E4251" i="25"/>
  <c r="I4251" i="25" s="1"/>
  <c r="E4252" i="25"/>
  <c r="E4052" i="25"/>
  <c r="K4052" i="25" s="1"/>
  <c r="E4053" i="25"/>
  <c r="E4005" i="25"/>
  <c r="I4005" i="25" s="1"/>
  <c r="E4484" i="25"/>
  <c r="I4484" i="25" s="1"/>
  <c r="E4485" i="25"/>
  <c r="E4281" i="25"/>
  <c r="I4281" i="25" s="1"/>
  <c r="E4279" i="25"/>
  <c r="I4279" i="25" s="1"/>
  <c r="E3992" i="25"/>
  <c r="I3992" i="25" s="1"/>
  <c r="E3993" i="25"/>
  <c r="E3989" i="25"/>
  <c r="K3989" i="25" s="1"/>
  <c r="E3990" i="25"/>
  <c r="E4276" i="25"/>
  <c r="I4276" i="25" s="1"/>
  <c r="E4141" i="25"/>
  <c r="K4141" i="25" s="1"/>
  <c r="E3978" i="25"/>
  <c r="I3978" i="25" s="1"/>
  <c r="E4322" i="25"/>
  <c r="K4322" i="25" s="1"/>
  <c r="E4323" i="25"/>
  <c r="E4461" i="25"/>
  <c r="K4461" i="25" s="1"/>
  <c r="E4462" i="25"/>
  <c r="E3948" i="25"/>
  <c r="I3948" i="25" s="1"/>
  <c r="E3949" i="25"/>
  <c r="E4205" i="25"/>
  <c r="G4205" i="25" s="1"/>
  <c r="E4282" i="25"/>
  <c r="I4282" i="25" s="1"/>
  <c r="E4347" i="25"/>
  <c r="G4347" i="25" s="1"/>
  <c r="I4551" i="25"/>
  <c r="G4551" i="25"/>
  <c r="K4551" i="25"/>
  <c r="K4465" i="25"/>
  <c r="G4465" i="25"/>
  <c r="I4465" i="25"/>
  <c r="G3995" i="25"/>
  <c r="K3995" i="25"/>
  <c r="I3995" i="25"/>
  <c r="K4544" i="25"/>
  <c r="E4369" i="25"/>
  <c r="E4385" i="25"/>
  <c r="G4296" i="25"/>
  <c r="I4296" i="25"/>
  <c r="K4296" i="25"/>
  <c r="G4553" i="25"/>
  <c r="I4553" i="25"/>
  <c r="K4553" i="25"/>
  <c r="E3630" i="25"/>
  <c r="G3630" i="25" s="1"/>
  <c r="E4548" i="25"/>
  <c r="G4503" i="25"/>
  <c r="I4503" i="25"/>
  <c r="K4503" i="25"/>
  <c r="K4085" i="25"/>
  <c r="G4085" i="25"/>
  <c r="I4085" i="25"/>
  <c r="G4040" i="25"/>
  <c r="K4040" i="25"/>
  <c r="I4040" i="25"/>
  <c r="E3829" i="25"/>
  <c r="I3829" i="25" s="1"/>
  <c r="E4372" i="25"/>
  <c r="K4128" i="25"/>
  <c r="G4454" i="25"/>
  <c r="I4454" i="25"/>
  <c r="K4454" i="25"/>
  <c r="K3939" i="25"/>
  <c r="I4182" i="25"/>
  <c r="G4182" i="25"/>
  <c r="K4182" i="25"/>
  <c r="G4124" i="25"/>
  <c r="K4124" i="25"/>
  <c r="I4124" i="25"/>
  <c r="G4121" i="25"/>
  <c r="K4121" i="25"/>
  <c r="I4121" i="25"/>
  <c r="I4285" i="25"/>
  <c r="K4285" i="25"/>
  <c r="G4285" i="25"/>
  <c r="E3926" i="25"/>
  <c r="E4504" i="25"/>
  <c r="I3906" i="25"/>
  <c r="G3906" i="25"/>
  <c r="K3906" i="25"/>
  <c r="G4314" i="25"/>
  <c r="K4314" i="25"/>
  <c r="I4314" i="25"/>
  <c r="I4217" i="25"/>
  <c r="G4217" i="25"/>
  <c r="K4217" i="25"/>
  <c r="G3933" i="25"/>
  <c r="I3933" i="25"/>
  <c r="K3933" i="25"/>
  <c r="I4367" i="25"/>
  <c r="K4367" i="25"/>
  <c r="G4367" i="25"/>
  <c r="E3391" i="25"/>
  <c r="K3391" i="25" s="1"/>
  <c r="E4482" i="25"/>
  <c r="K4211" i="25"/>
  <c r="G4211" i="25"/>
  <c r="I4211" i="25"/>
  <c r="E2978" i="25"/>
  <c r="I2978" i="25" s="1"/>
  <c r="E4204" i="25"/>
  <c r="I4275" i="25"/>
  <c r="K4275" i="25"/>
  <c r="G4275" i="25"/>
  <c r="K4230" i="25"/>
  <c r="I4230" i="25"/>
  <c r="G4230" i="25"/>
  <c r="E4331" i="25"/>
  <c r="E4483" i="25"/>
  <c r="I4253" i="25"/>
  <c r="K4253" i="25"/>
  <c r="G4253" i="25"/>
  <c r="G4093" i="25"/>
  <c r="I4093" i="25"/>
  <c r="K4093" i="25"/>
  <c r="E4069" i="25"/>
  <c r="E4227" i="25"/>
  <c r="E3924" i="25"/>
  <c r="E4497" i="25"/>
  <c r="I4368" i="25"/>
  <c r="G4368" i="25"/>
  <c r="K4368" i="25"/>
  <c r="K4099" i="25"/>
  <c r="I4099" i="25"/>
  <c r="G4099" i="25"/>
  <c r="E2781" i="25"/>
  <c r="I2781" i="25" s="1"/>
  <c r="E4480" i="25"/>
  <c r="G4012" i="25"/>
  <c r="I4012" i="25"/>
  <c r="K4012" i="25"/>
  <c r="E4263" i="25"/>
  <c r="E4342" i="25"/>
  <c r="I3964" i="25"/>
  <c r="G3964" i="25"/>
  <c r="K3964" i="25"/>
  <c r="E3907" i="25"/>
  <c r="E4140" i="25"/>
  <c r="I4068" i="25"/>
  <c r="G4068" i="25"/>
  <c r="K4068" i="25"/>
  <c r="I4350" i="25"/>
  <c r="G4350" i="25"/>
  <c r="K4350" i="25"/>
  <c r="I4247" i="25"/>
  <c r="K4247" i="25"/>
  <c r="G4247" i="25"/>
  <c r="I4229" i="25"/>
  <c r="G4229" i="25"/>
  <c r="K4229" i="25"/>
  <c r="E2945" i="25"/>
  <c r="G2945" i="25" s="1"/>
  <c r="E4195" i="25"/>
  <c r="I4301" i="25"/>
  <c r="K4301" i="25"/>
  <c r="G4301" i="25"/>
  <c r="I4122" i="25"/>
  <c r="G4122" i="25"/>
  <c r="K4122" i="25"/>
  <c r="G4060" i="25"/>
  <c r="K4060" i="25"/>
  <c r="I4060" i="25"/>
  <c r="E2639" i="25"/>
  <c r="I2639" i="25" s="1"/>
  <c r="E4459" i="25"/>
  <c r="K3983" i="25"/>
  <c r="G3983" i="25"/>
  <c r="E3034" i="25"/>
  <c r="K3034" i="25" s="1"/>
  <c r="E4534" i="25"/>
  <c r="I4305" i="25"/>
  <c r="K4305" i="25"/>
  <c r="G4305" i="25"/>
  <c r="G4166" i="25"/>
  <c r="I4166" i="25"/>
  <c r="K4166" i="25"/>
  <c r="I4126" i="25"/>
  <c r="K4126" i="25"/>
  <c r="G4126" i="25"/>
  <c r="K4225" i="25"/>
  <c r="I4225" i="25"/>
  <c r="G4225" i="25"/>
  <c r="I4440" i="25"/>
  <c r="G4440" i="25"/>
  <c r="K4440" i="25"/>
  <c r="I3982" i="25"/>
  <c r="K3982" i="25"/>
  <c r="G3982" i="25"/>
  <c r="E3988" i="25"/>
  <c r="E4278" i="25"/>
  <c r="K4477" i="25"/>
  <c r="I4477" i="25"/>
  <c r="G4477" i="25"/>
  <c r="G4142" i="25"/>
  <c r="I4142" i="25"/>
  <c r="K4142" i="25"/>
  <c r="G4444" i="25"/>
  <c r="K4444" i="25"/>
  <c r="I4444" i="25"/>
  <c r="K4476" i="25"/>
  <c r="G4476" i="25"/>
  <c r="I4476" i="25"/>
  <c r="I3956" i="25"/>
  <c r="G3956" i="25"/>
  <c r="K3956" i="25"/>
  <c r="I4351" i="25"/>
  <c r="K4351" i="25"/>
  <c r="G4351" i="25"/>
  <c r="K3991" i="25"/>
  <c r="I3991" i="25"/>
  <c r="G3991" i="25"/>
  <c r="K3986" i="25"/>
  <c r="I3986" i="25"/>
  <c r="G3986" i="25"/>
  <c r="E3870" i="25"/>
  <c r="E4264" i="25"/>
  <c r="E4343" i="25"/>
  <c r="G4304" i="25"/>
  <c r="K4304" i="25"/>
  <c r="I4304" i="25"/>
  <c r="K4346" i="25"/>
  <c r="G4346" i="25"/>
  <c r="I4346" i="25"/>
  <c r="G4315" i="25"/>
  <c r="K4315" i="25"/>
  <c r="I4315" i="25"/>
  <c r="E2627" i="25"/>
  <c r="K2627" i="25" s="1"/>
  <c r="E4519" i="25"/>
  <c r="K4536" i="25"/>
  <c r="I4536" i="25"/>
  <c r="G4536" i="25"/>
  <c r="E4437" i="25"/>
  <c r="E4302" i="25"/>
  <c r="K4390" i="25"/>
  <c r="G4390" i="25"/>
  <c r="I4390" i="25"/>
  <c r="I3912" i="25"/>
  <c r="K3912" i="25"/>
  <c r="G3912" i="25"/>
  <c r="I4456" i="25"/>
  <c r="K4456" i="25"/>
  <c r="G4456" i="25"/>
  <c r="I4109" i="25"/>
  <c r="K4109" i="25"/>
  <c r="G4109" i="25"/>
  <c r="K4458" i="25"/>
  <c r="I4458" i="25"/>
  <c r="G4458" i="25"/>
  <c r="E3951" i="25"/>
  <c r="E4303" i="25"/>
  <c r="E2619" i="25"/>
  <c r="I2619" i="25" s="1"/>
  <c r="E4262" i="25"/>
  <c r="I4295" i="25"/>
  <c r="G4295" i="25"/>
  <c r="K4295" i="25"/>
  <c r="K4328" i="25"/>
  <c r="G4328" i="25"/>
  <c r="I4328" i="25"/>
  <c r="E3984" i="25"/>
  <c r="E4155" i="25"/>
  <c r="E4490" i="25"/>
  <c r="G4319" i="25"/>
  <c r="I4319" i="25"/>
  <c r="K4319" i="25"/>
  <c r="K4096" i="25"/>
  <c r="G4096" i="25"/>
  <c r="I4096" i="25"/>
  <c r="K3947" i="25"/>
  <c r="G3947" i="25"/>
  <c r="I3947" i="25"/>
  <c r="I4257" i="25"/>
  <c r="G4257" i="25"/>
  <c r="K4257" i="25"/>
  <c r="G4145" i="25"/>
  <c r="K4145" i="25"/>
  <c r="I4145" i="25"/>
  <c r="K4112" i="25"/>
  <c r="I4112" i="25"/>
  <c r="G4112" i="25"/>
  <c r="E3381" i="25"/>
  <c r="G3381" i="25" s="1"/>
  <c r="E4345" i="25"/>
  <c r="K4165" i="25"/>
  <c r="G4165" i="25"/>
  <c r="I4165" i="25"/>
  <c r="K4073" i="25"/>
  <c r="G4073" i="25"/>
  <c r="I4073" i="25"/>
  <c r="G4028" i="25"/>
  <c r="I4028" i="25"/>
  <c r="K4028" i="25"/>
  <c r="E3960" i="25"/>
  <c r="E4455" i="25"/>
  <c r="E4306" i="25"/>
  <c r="K3879" i="25"/>
  <c r="G3879" i="25"/>
  <c r="I3879" i="25"/>
  <c r="E4254" i="25"/>
  <c r="E4527" i="25"/>
  <c r="E3976" i="25"/>
  <c r="E4138" i="25"/>
  <c r="E4475" i="25"/>
  <c r="G4004" i="25"/>
  <c r="K4004" i="25"/>
  <c r="I4004" i="25"/>
  <c r="G4371" i="25"/>
  <c r="K4371" i="25"/>
  <c r="I4371" i="25"/>
  <c r="K3944" i="25"/>
  <c r="I3944" i="25"/>
  <c r="G3944" i="25"/>
  <c r="E4008" i="25"/>
  <c r="E4409" i="25"/>
  <c r="G3884" i="25"/>
  <c r="I3884" i="25"/>
  <c r="K3884" i="25"/>
  <c r="G3930" i="25"/>
  <c r="K3930" i="25"/>
  <c r="I3930" i="25"/>
  <c r="G3923" i="25"/>
  <c r="I3923" i="25"/>
  <c r="K3923" i="25"/>
  <c r="G3981" i="25"/>
  <c r="K3981" i="25"/>
  <c r="I3981" i="25"/>
  <c r="I4443" i="25"/>
  <c r="G4443" i="25"/>
  <c r="K4443" i="25"/>
  <c r="I3943" i="25"/>
  <c r="K3943" i="25"/>
  <c r="G3943" i="25"/>
  <c r="G4442" i="25"/>
  <c r="I4442" i="25"/>
  <c r="K4442" i="25"/>
  <c r="I4215" i="25"/>
  <c r="K4215" i="25"/>
  <c r="G4215" i="25"/>
  <c r="E2" i="25"/>
  <c r="G2" i="25" s="1"/>
  <c r="E3908" i="25"/>
  <c r="E3952" i="25"/>
  <c r="E4055" i="25"/>
  <c r="E4048" i="25"/>
  <c r="E3889" i="25"/>
  <c r="E4198" i="25"/>
  <c r="E3934" i="25"/>
  <c r="E4054" i="25"/>
  <c r="E4214" i="25"/>
  <c r="E3950" i="25"/>
  <c r="E3414" i="25"/>
  <c r="G3414" i="25" s="1"/>
  <c r="E4009" i="25"/>
  <c r="E3390" i="25"/>
  <c r="K3390" i="25" s="1"/>
  <c r="E3913" i="25"/>
  <c r="E2913" i="25"/>
  <c r="G2913" i="25" s="1"/>
  <c r="E4159" i="25"/>
  <c r="E3925" i="25"/>
  <c r="E4143" i="25"/>
  <c r="E3910" i="25"/>
  <c r="G46" i="1"/>
  <c r="E4058" i="25"/>
  <c r="E3931" i="25"/>
  <c r="E4000" i="25"/>
  <c r="E4139" i="25"/>
  <c r="E3977" i="25"/>
  <c r="E3911" i="25"/>
  <c r="E4144" i="25"/>
  <c r="I2987" i="25"/>
  <c r="G2987" i="25"/>
  <c r="K3396" i="25"/>
  <c r="I3396" i="25"/>
  <c r="G3396" i="25"/>
  <c r="G3779" i="25"/>
  <c r="K3779" i="25"/>
  <c r="I3779" i="25"/>
  <c r="K2987" i="25"/>
  <c r="K2970" i="25"/>
  <c r="G2970" i="25"/>
  <c r="I2970" i="25"/>
  <c r="K3387" i="25"/>
  <c r="I3387" i="25"/>
  <c r="G3387" i="25"/>
  <c r="K3385" i="25"/>
  <c r="I3385" i="25"/>
  <c r="G3385" i="25"/>
  <c r="G3765" i="25"/>
  <c r="G3466" i="25"/>
  <c r="E3820" i="25"/>
  <c r="I3820" i="25" s="1"/>
  <c r="E3593" i="25"/>
  <c r="I3593" i="25" s="1"/>
  <c r="E3181" i="25"/>
  <c r="G3181" i="25" s="1"/>
  <c r="G3823" i="25"/>
  <c r="I3823" i="25"/>
  <c r="G3812" i="25"/>
  <c r="I3812" i="25"/>
  <c r="E2804" i="25"/>
  <c r="K2804" i="25" s="1"/>
  <c r="E2692" i="25"/>
  <c r="G2692" i="25" s="1"/>
  <c r="E3679" i="25"/>
  <c r="K3679" i="25" s="1"/>
  <c r="E3428" i="25"/>
  <c r="K3428" i="25" s="1"/>
  <c r="E3371" i="25"/>
  <c r="G3371" i="25" s="1"/>
  <c r="E2671" i="25"/>
  <c r="I2671" i="25" s="1"/>
  <c r="E2663" i="25"/>
  <c r="K2663" i="25" s="1"/>
  <c r="E2659" i="25"/>
  <c r="G2659" i="25" s="1"/>
  <c r="E2647" i="25"/>
  <c r="K2647" i="25" s="1"/>
  <c r="E2643" i="25"/>
  <c r="I2643" i="25" s="1"/>
  <c r="E2623" i="25"/>
  <c r="I2623" i="25" s="1"/>
  <c r="E2628" i="25"/>
  <c r="I2628" i="25" s="1"/>
  <c r="E2763" i="25"/>
  <c r="G2763" i="25" s="1"/>
  <c r="E2648" i="25"/>
  <c r="I2648" i="25" s="1"/>
  <c r="I3765" i="25"/>
  <c r="I3466" i="25"/>
  <c r="K3823" i="25"/>
  <c r="K3825" i="25"/>
  <c r="E2773" i="25"/>
  <c r="K2773" i="25" s="1"/>
  <c r="G2264" i="1"/>
  <c r="E3461" i="25"/>
  <c r="E3170" i="25"/>
  <c r="K3170" i="25" s="1"/>
  <c r="E2844" i="25"/>
  <c r="I2844" i="25" s="1"/>
  <c r="E3819" i="25"/>
  <c r="K3819" i="25" s="1"/>
  <c r="E3429" i="25"/>
  <c r="I3429" i="25" s="1"/>
  <c r="E2703" i="25"/>
  <c r="G2703" i="25" s="1"/>
  <c r="E3380" i="25"/>
  <c r="I3380" i="25" s="1"/>
  <c r="E2760" i="25"/>
  <c r="I2760" i="25" s="1"/>
  <c r="E2949" i="25"/>
  <c r="G2949" i="25" s="1"/>
  <c r="E2635" i="25"/>
  <c r="K2635" i="25" s="1"/>
  <c r="E3515" i="25"/>
  <c r="G3515" i="25" s="1"/>
  <c r="E3389" i="25"/>
  <c r="K3389" i="25" s="1"/>
  <c r="E3141" i="25"/>
  <c r="K3141" i="25" s="1"/>
  <c r="E3769" i="25"/>
  <c r="G3769" i="25" s="1"/>
  <c r="E2877" i="25"/>
  <c r="I2877" i="25" s="1"/>
  <c r="E2636" i="25"/>
  <c r="I2636" i="25" s="1"/>
  <c r="K3827" i="25"/>
  <c r="I3827" i="25"/>
  <c r="G3827" i="25"/>
  <c r="G3788" i="25"/>
  <c r="I3788" i="25"/>
  <c r="E2852" i="25"/>
  <c r="I2852" i="25" s="1"/>
  <c r="E3670" i="25"/>
  <c r="I3670" i="25" s="1"/>
  <c r="E2839" i="25"/>
  <c r="G2839" i="25" s="1"/>
  <c r="E3803" i="25"/>
  <c r="I3803" i="25" s="1"/>
  <c r="E2624" i="25"/>
  <c r="I2624" i="25" s="1"/>
  <c r="E2694" i="25"/>
  <c r="I2694" i="25" s="1"/>
  <c r="E2662" i="25"/>
  <c r="G2662" i="25" s="1"/>
  <c r="E2670" i="25"/>
  <c r="I2670" i="25" s="1"/>
  <c r="E2658" i="25"/>
  <c r="G2658" i="25" s="1"/>
  <c r="E2642" i="25"/>
  <c r="G2642" i="25" s="1"/>
  <c r="E2630" i="25"/>
  <c r="I2630" i="25" s="1"/>
  <c r="E2622" i="25"/>
  <c r="G2622" i="25" s="1"/>
  <c r="E2644" i="25"/>
  <c r="G2644" i="25" s="1"/>
  <c r="I3766" i="25"/>
  <c r="G2667" i="1"/>
  <c r="E3814" i="25"/>
  <c r="E3153" i="25"/>
  <c r="G3153" i="25" s="1"/>
  <c r="G1730" i="1"/>
  <c r="E3813" i="25"/>
  <c r="E3783" i="25"/>
  <c r="I3783" i="25" s="1"/>
  <c r="E2872" i="25"/>
  <c r="I2872" i="25" s="1"/>
  <c r="E3355" i="25"/>
  <c r="I3355" i="25" s="1"/>
  <c r="E3201" i="25"/>
  <c r="G3201" i="25" s="1"/>
  <c r="I3784" i="25"/>
  <c r="G3784" i="25"/>
  <c r="E3674" i="25"/>
  <c r="K3674" i="25" s="1"/>
  <c r="E3782" i="25"/>
  <c r="K3782" i="25" s="1"/>
  <c r="E2677" i="25"/>
  <c r="G2677" i="25" s="1"/>
  <c r="E2859" i="25"/>
  <c r="I2859" i="25" s="1"/>
  <c r="E3455" i="25"/>
  <c r="G3455" i="25" s="1"/>
  <c r="E3164" i="25"/>
  <c r="I3164" i="25" s="1"/>
  <c r="G3825" i="25"/>
  <c r="I3825" i="25"/>
  <c r="I3809" i="25"/>
  <c r="G3809" i="25"/>
  <c r="I3806" i="25"/>
  <c r="G3806" i="25"/>
  <c r="E3394" i="25"/>
  <c r="G3394" i="25" s="1"/>
  <c r="I3799" i="25"/>
  <c r="G3799" i="25"/>
  <c r="E3384" i="25"/>
  <c r="G3384" i="25" s="1"/>
  <c r="E2740" i="25"/>
  <c r="I2740" i="25" s="1"/>
  <c r="E2618" i="25"/>
  <c r="I2618" i="25" s="1"/>
  <c r="E3395" i="25"/>
  <c r="I3395" i="25" s="1"/>
  <c r="E3447" i="25"/>
  <c r="K3447" i="25" s="1"/>
  <c r="E3174" i="25"/>
  <c r="G3174" i="25" s="1"/>
  <c r="E3796" i="25"/>
  <c r="G3796" i="25" s="1"/>
  <c r="E2617" i="25"/>
  <c r="I2617" i="25" s="1"/>
  <c r="E2661" i="25"/>
  <c r="I2661" i="25" s="1"/>
  <c r="E2697" i="25"/>
  <c r="I2697" i="25" s="1"/>
  <c r="E2758" i="25"/>
  <c r="G2758" i="25" s="1"/>
  <c r="E2689" i="25"/>
  <c r="I2689" i="25" s="1"/>
  <c r="E2673" i="25"/>
  <c r="I2673" i="25" s="1"/>
  <c r="E2637" i="25"/>
  <c r="I2637" i="25" s="1"/>
  <c r="E2629" i="25"/>
  <c r="G2629" i="25" s="1"/>
  <c r="E2621" i="25"/>
  <c r="K2621" i="25" s="1"/>
  <c r="G3766" i="25"/>
  <c r="K3788" i="25"/>
  <c r="K3812" i="25"/>
  <c r="K2951" i="25"/>
  <c r="G2951" i="25"/>
  <c r="G2948" i="25"/>
  <c r="G2950" i="25"/>
  <c r="I2948" i="25"/>
  <c r="K2950" i="25"/>
  <c r="K3386" i="25"/>
  <c r="I3386" i="25"/>
  <c r="G3386" i="25"/>
  <c r="E3323" i="25"/>
  <c r="I3323" i="25" s="1"/>
  <c r="E2726" i="25"/>
  <c r="G2726" i="25" s="1"/>
  <c r="E2865" i="25"/>
  <c r="K2865" i="25" s="1"/>
  <c r="E2730" i="25"/>
  <c r="G2730" i="25" s="1"/>
  <c r="E2701" i="25"/>
  <c r="G2701" i="25" s="1"/>
  <c r="E2641" i="25"/>
  <c r="I2641" i="25" s="1"/>
  <c r="E2850" i="25"/>
  <c r="I2850" i="25" s="1"/>
  <c r="E2655" i="25"/>
  <c r="I2655" i="25" s="1"/>
  <c r="E3150" i="25"/>
  <c r="G3150" i="25" s="1"/>
  <c r="E2705" i="25"/>
  <c r="I2705" i="25" s="1"/>
  <c r="E3673" i="25"/>
  <c r="G3673" i="25" s="1"/>
  <c r="E3776" i="25"/>
  <c r="E2631" i="25"/>
  <c r="G2631" i="25" s="1"/>
  <c r="E2937" i="25"/>
  <c r="I2937" i="25" s="1"/>
  <c r="E3400" i="25"/>
  <c r="I3400" i="25" s="1"/>
  <c r="E3363" i="25"/>
  <c r="K3363" i="25" s="1"/>
  <c r="I3786" i="25"/>
  <c r="G3786" i="25"/>
  <c r="K3786" i="25"/>
  <c r="E3790" i="25"/>
  <c r="G3790" i="25" s="1"/>
  <c r="E2657" i="25"/>
  <c r="G2657" i="25" s="1"/>
  <c r="E2826" i="25"/>
  <c r="K2826" i="25" s="1"/>
  <c r="E2795" i="25"/>
  <c r="G2795" i="25" s="1"/>
  <c r="E2841" i="25"/>
  <c r="I2841" i="25" s="1"/>
  <c r="E2792" i="25"/>
  <c r="I2792" i="25" s="1"/>
  <c r="E2836" i="25"/>
  <c r="G2836" i="25" s="1"/>
  <c r="E3757" i="25"/>
  <c r="K3757" i="25" s="1"/>
  <c r="E2638" i="25"/>
  <c r="I2638" i="25" s="1"/>
  <c r="E3361" i="25"/>
  <c r="I3361" i="25" s="1"/>
  <c r="E3804" i="25"/>
  <c r="E3366" i="25"/>
  <c r="I3366" i="25" s="1"/>
  <c r="E2833" i="25"/>
  <c r="I2833" i="25" s="1"/>
  <c r="E3317" i="25"/>
  <c r="K3317" i="25" s="1"/>
  <c r="E2927" i="25"/>
  <c r="I2927" i="25" s="1"/>
  <c r="E3780" i="25"/>
  <c r="E2684" i="25"/>
  <c r="I2684" i="25" s="1"/>
  <c r="E2860" i="25"/>
  <c r="G2860" i="25" s="1"/>
  <c r="E3457" i="25"/>
  <c r="K3457" i="25" s="1"/>
  <c r="E2936" i="25"/>
  <c r="I2936" i="25" s="1"/>
  <c r="E3469" i="25"/>
  <c r="I3469" i="25" s="1"/>
  <c r="E3444" i="25"/>
  <c r="K3444" i="25" s="1"/>
  <c r="E3193" i="25"/>
  <c r="K3193" i="25" s="1"/>
  <c r="E2609" i="25"/>
  <c r="G2609" i="25" s="1"/>
  <c r="E2704" i="25"/>
  <c r="K2704" i="25" s="1"/>
  <c r="E3484" i="25"/>
  <c r="I3484" i="25" s="1"/>
  <c r="E2607" i="25"/>
  <c r="G2607" i="25" s="1"/>
  <c r="E2926" i="25"/>
  <c r="I2926" i="25" s="1"/>
  <c r="E2745" i="25"/>
  <c r="K2745" i="25" s="1"/>
  <c r="E2732" i="25"/>
  <c r="K2732" i="25" s="1"/>
  <c r="E3345" i="25"/>
  <c r="G3345" i="25" s="1"/>
  <c r="E3651" i="25"/>
  <c r="I3651" i="25" s="1"/>
  <c r="E3640" i="25"/>
  <c r="I3640" i="25" s="1"/>
  <c r="E3463" i="25"/>
  <c r="I3463" i="25" s="1"/>
  <c r="E2728" i="25"/>
  <c r="G2728" i="25" s="1"/>
  <c r="E3382" i="25"/>
  <c r="G3382" i="25" s="1"/>
  <c r="E3212" i="25"/>
  <c r="K3212" i="25" s="1"/>
  <c r="E2919" i="25"/>
  <c r="I2919" i="25" s="1"/>
  <c r="E3180" i="25"/>
  <c r="G3180" i="25" s="1"/>
  <c r="E2818" i="25"/>
  <c r="K2818" i="25" s="1"/>
  <c r="E3240" i="25"/>
  <c r="G3240" i="25" s="1"/>
  <c r="E3427" i="25"/>
  <c r="K3427" i="25" s="1"/>
  <c r="E3226" i="25"/>
  <c r="I3226" i="25" s="1"/>
  <c r="E2786" i="25"/>
  <c r="G2786" i="25" s="1"/>
  <c r="E3194" i="25"/>
  <c r="G3194" i="25" s="1"/>
  <c r="E3383" i="25"/>
  <c r="K3383" i="25" s="1"/>
  <c r="E3421" i="25"/>
  <c r="K3421" i="25" s="1"/>
  <c r="K3830" i="25"/>
  <c r="I3830" i="25"/>
  <c r="G3830" i="25"/>
  <c r="E3824" i="25"/>
  <c r="K3824" i="25" s="1"/>
  <c r="E3828" i="25"/>
  <c r="E3626" i="25"/>
  <c r="I3626" i="25" s="1"/>
  <c r="E3695" i="25"/>
  <c r="K3695" i="25" s="1"/>
  <c r="E3665" i="25"/>
  <c r="I3665" i="25" s="1"/>
  <c r="E3706" i="25"/>
  <c r="K3706" i="25" s="1"/>
  <c r="E3271" i="25"/>
  <c r="K3271" i="25" s="1"/>
  <c r="E2965" i="25"/>
  <c r="K2965" i="25" s="1"/>
  <c r="E3188" i="25"/>
  <c r="G3188" i="25" s="1"/>
  <c r="E3485" i="25"/>
  <c r="G3485" i="25" s="1"/>
  <c r="E3437" i="25"/>
  <c r="G3437" i="25" s="1"/>
  <c r="E2871" i="25"/>
  <c r="I2871" i="25" s="1"/>
  <c r="E3407" i="25"/>
  <c r="G3407" i="25" s="1"/>
  <c r="E3175" i="25"/>
  <c r="I3175" i="25" s="1"/>
  <c r="E3631" i="25"/>
  <c r="G3631" i="25" s="1"/>
  <c r="G3420" i="25"/>
  <c r="K3420" i="25"/>
  <c r="I3420" i="25"/>
  <c r="K3419" i="25"/>
  <c r="G3419" i="25"/>
  <c r="I3419" i="25"/>
  <c r="E2829" i="25"/>
  <c r="K2829" i="25" s="1"/>
  <c r="E2864" i="25"/>
  <c r="I2864" i="25" s="1"/>
  <c r="I3462" i="25"/>
  <c r="E3213" i="25"/>
  <c r="G3213" i="25" s="1"/>
  <c r="E2842" i="25"/>
  <c r="I2842" i="25" s="1"/>
  <c r="G3462" i="25"/>
  <c r="E2848" i="25"/>
  <c r="K2848" i="25" s="1"/>
  <c r="E2918" i="25"/>
  <c r="I2918" i="25" s="1"/>
  <c r="E3408" i="25"/>
  <c r="G3408" i="25" s="1"/>
  <c r="E2901" i="25"/>
  <c r="I2901" i="25" s="1"/>
  <c r="E3413" i="25"/>
  <c r="K3413" i="25" s="1"/>
  <c r="E3313" i="25"/>
  <c r="K3313" i="25" s="1"/>
  <c r="E2823" i="25"/>
  <c r="I2823" i="25" s="1"/>
  <c r="E2883" i="25"/>
  <c r="G2883" i="25" s="1"/>
  <c r="E3329" i="25"/>
  <c r="K3329" i="25" s="1"/>
  <c r="E3298" i="25"/>
  <c r="G3298" i="25" s="1"/>
  <c r="E3291" i="25"/>
  <c r="K3291" i="25" s="1"/>
  <c r="E3214" i="25"/>
  <c r="G3214" i="25" s="1"/>
  <c r="E3520" i="25"/>
  <c r="G3520" i="25" s="1"/>
  <c r="E3195" i="25"/>
  <c r="I3195" i="25" s="1"/>
  <c r="E3691" i="25"/>
  <c r="I3691" i="25" s="1"/>
  <c r="E3177" i="25"/>
  <c r="K3177" i="25" s="1"/>
  <c r="E3264" i="25"/>
  <c r="G3264" i="25" s="1"/>
  <c r="E2939" i="25"/>
  <c r="G2939" i="25" s="1"/>
  <c r="E3675" i="25"/>
  <c r="G3675" i="25" s="1"/>
  <c r="E3446" i="25"/>
  <c r="K3446" i="25" s="1"/>
  <c r="E3532" i="25"/>
  <c r="G3532" i="25" s="1"/>
  <c r="E2733" i="25"/>
  <c r="I2733" i="25" s="1"/>
  <c r="E3454" i="25"/>
  <c r="E2693" i="25"/>
  <c r="I2693" i="25" s="1"/>
  <c r="E3187" i="25"/>
  <c r="E2867" i="25"/>
  <c r="I2867" i="25" s="1"/>
  <c r="E3617" i="25"/>
  <c r="E2762" i="25"/>
  <c r="G2762" i="25" s="1"/>
  <c r="E3483" i="25"/>
  <c r="E3182" i="25"/>
  <c r="I3182" i="25" s="1"/>
  <c r="E3186" i="25"/>
  <c r="I3137" i="25"/>
  <c r="K3137" i="25"/>
  <c r="E3747" i="25"/>
  <c r="K3747" i="25" s="1"/>
  <c r="E2819" i="25"/>
  <c r="I2819" i="25" s="1"/>
  <c r="E3683" i="25"/>
  <c r="K3683" i="25" s="1"/>
  <c r="E2696" i="25"/>
  <c r="I2696" i="25" s="1"/>
  <c r="E3817" i="25"/>
  <c r="G3817" i="25" s="1"/>
  <c r="E2755" i="25"/>
  <c r="I2755" i="25" s="1"/>
  <c r="E3172" i="25"/>
  <c r="K3172" i="25" s="1"/>
  <c r="E2738" i="25"/>
  <c r="K2738" i="25" s="1"/>
  <c r="E2845" i="25"/>
  <c r="K2845" i="25" s="1"/>
  <c r="E2772" i="25"/>
  <c r="I2772" i="25" s="1"/>
  <c r="E3687" i="25"/>
  <c r="G3687" i="25" s="1"/>
  <c r="E3516" i="25"/>
  <c r="I3516" i="25" s="1"/>
  <c r="E2776" i="25"/>
  <c r="I2776" i="25" s="1"/>
  <c r="E2724" i="25"/>
  <c r="I2724" i="25" s="1"/>
  <c r="E2785" i="25"/>
  <c r="I2785" i="25" s="1"/>
  <c r="E3793" i="25"/>
  <c r="I3793" i="25" s="1"/>
  <c r="E3789" i="25"/>
  <c r="E2855" i="25"/>
  <c r="G2855" i="25" s="1"/>
  <c r="E2669" i="25"/>
  <c r="G2669" i="25" s="1"/>
  <c r="K3770" i="25"/>
  <c r="I3768" i="25"/>
  <c r="E3771" i="25"/>
  <c r="G3771" i="25" s="1"/>
  <c r="E3767" i="25"/>
  <c r="E2897" i="25"/>
  <c r="K3768" i="25"/>
  <c r="E2878" i="25"/>
  <c r="G2878" i="25" s="1"/>
  <c r="E3157" i="25"/>
  <c r="K3157" i="25" s="1"/>
  <c r="E3792" i="25"/>
  <c r="G3792" i="25" s="1"/>
  <c r="E3787" i="25"/>
  <c r="E2744" i="25"/>
  <c r="I2744" i="25" s="1"/>
  <c r="E2825" i="25"/>
  <c r="G2825" i="25" s="1"/>
  <c r="E2608" i="25"/>
  <c r="G2608" i="25" s="1"/>
  <c r="E2904" i="25"/>
  <c r="I2904" i="25" s="1"/>
  <c r="E2700" i="25"/>
  <c r="I2700" i="25" s="1"/>
  <c r="E2832" i="25"/>
  <c r="G3770" i="25"/>
  <c r="E3173" i="25"/>
  <c r="I3173" i="25" s="1"/>
  <c r="E2742" i="25"/>
  <c r="G2742" i="25" s="1"/>
  <c r="E3754" i="25"/>
  <c r="K3754" i="25" s="1"/>
  <c r="E3309" i="25"/>
  <c r="I3309" i="25" s="1"/>
  <c r="E3738" i="25"/>
  <c r="G3738" i="25" s="1"/>
  <c r="E2753" i="25"/>
  <c r="I2753" i="25" s="1"/>
  <c r="E2931" i="25"/>
  <c r="E2725" i="25"/>
  <c r="I2725" i="25" s="1"/>
  <c r="E2709" i="25"/>
  <c r="K2709" i="25" s="1"/>
  <c r="E2820" i="25"/>
  <c r="G2820" i="25" s="1"/>
  <c r="E2683" i="25"/>
  <c r="G2683" i="25" s="1"/>
  <c r="E2702" i="25"/>
  <c r="I2702" i="25" s="1"/>
  <c r="E3360" i="25"/>
  <c r="K3360" i="25" s="1"/>
  <c r="E3356" i="25"/>
  <c r="I3356" i="25" s="1"/>
  <c r="E3352" i="25"/>
  <c r="I3352" i="25" s="1"/>
  <c r="E3344" i="25"/>
  <c r="K3344" i="25" s="1"/>
  <c r="E3750" i="25"/>
  <c r="I3750" i="25" s="1"/>
  <c r="E3577" i="25"/>
  <c r="K3577" i="25" s="1"/>
  <c r="E3558" i="25"/>
  <c r="G3558" i="25" s="1"/>
  <c r="E3555" i="25"/>
  <c r="K3555" i="25" s="1"/>
  <c r="E3549" i="25"/>
  <c r="K3549" i="25" s="1"/>
  <c r="E3545" i="25"/>
  <c r="G3545" i="25" s="1"/>
  <c r="E3332" i="25"/>
  <c r="I3332" i="25" s="1"/>
  <c r="E3328" i="25"/>
  <c r="G3328" i="25" s="1"/>
  <c r="E3324" i="25"/>
  <c r="K3324" i="25" s="1"/>
  <c r="E3318" i="25"/>
  <c r="I3318" i="25" s="1"/>
  <c r="E3312" i="25"/>
  <c r="I3312" i="25" s="1"/>
  <c r="E3204" i="25"/>
  <c r="G3204" i="25" s="1"/>
  <c r="E3741" i="25"/>
  <c r="K3741" i="25" s="1"/>
  <c r="E3737" i="25"/>
  <c r="G3737" i="25" s="1"/>
  <c r="E3625" i="25"/>
  <c r="I3625" i="25" s="1"/>
  <c r="E3609" i="25"/>
  <c r="I3609" i="25" s="1"/>
  <c r="E3057" i="25"/>
  <c r="K3057" i="25" s="1"/>
  <c r="E3290" i="25"/>
  <c r="I3290" i="25" s="1"/>
  <c r="E3718" i="25"/>
  <c r="K3718" i="25" s="1"/>
  <c r="E3714" i="25"/>
  <c r="G3714" i="25" s="1"/>
  <c r="E3711" i="25"/>
  <c r="E3707" i="25"/>
  <c r="I3707" i="25" s="1"/>
  <c r="E3519" i="25"/>
  <c r="I3519" i="25" s="1"/>
  <c r="E3165" i="25"/>
  <c r="I3165" i="25" s="1"/>
  <c r="E3702" i="25"/>
  <c r="K3702" i="25" s="1"/>
  <c r="E3698" i="25"/>
  <c r="K3698" i="25" s="1"/>
  <c r="E3694" i="25"/>
  <c r="G3694" i="25" s="1"/>
  <c r="E3527" i="25"/>
  <c r="I3527" i="25" s="1"/>
  <c r="E3773" i="25"/>
  <c r="E3263" i="25"/>
  <c r="I3263" i="25" s="1"/>
  <c r="E3251" i="25"/>
  <c r="I3251" i="25" s="1"/>
  <c r="E3606" i="25"/>
  <c r="I3606" i="25" s="1"/>
  <c r="E3531" i="25"/>
  <c r="K3531" i="25" s="1"/>
  <c r="E3690" i="25"/>
  <c r="G3690" i="25" s="1"/>
  <c r="E3686" i="25"/>
  <c r="K3686" i="25" s="1"/>
  <c r="E3682" i="25"/>
  <c r="G3682" i="25" s="1"/>
  <c r="E3678" i="25"/>
  <c r="K3678" i="25" s="1"/>
  <c r="E3667" i="25"/>
  <c r="I3667" i="25" s="1"/>
  <c r="E3239" i="25"/>
  <c r="G3239" i="25" s="1"/>
  <c r="E2980" i="25"/>
  <c r="G2980" i="25" s="1"/>
  <c r="E2946" i="25"/>
  <c r="I2946" i="25" s="1"/>
  <c r="E2947" i="25"/>
  <c r="E3359" i="25"/>
  <c r="I3359" i="25" s="1"/>
  <c r="E3351" i="25"/>
  <c r="E3347" i="25"/>
  <c r="K3347" i="25" s="1"/>
  <c r="E3343" i="25"/>
  <c r="K3343" i="25" s="1"/>
  <c r="E3339" i="25"/>
  <c r="G3339" i="25" s="1"/>
  <c r="E3749" i="25"/>
  <c r="G3749" i="25" s="1"/>
  <c r="E3587" i="25"/>
  <c r="K3587" i="25" s="1"/>
  <c r="E3584" i="25"/>
  <c r="G3584" i="25" s="1"/>
  <c r="E3554" i="25"/>
  <c r="K3554" i="25" s="1"/>
  <c r="E3639" i="25"/>
  <c r="I3639" i="25" s="1"/>
  <c r="E3327" i="25"/>
  <c r="G3327" i="25" s="1"/>
  <c r="E3404" i="25"/>
  <c r="K3404" i="25" s="1"/>
  <c r="E3314" i="25"/>
  <c r="K3314" i="25" s="1"/>
  <c r="E3311" i="25"/>
  <c r="E3736" i="25"/>
  <c r="G3736" i="25" s="1"/>
  <c r="E3308" i="25"/>
  <c r="E3304" i="25"/>
  <c r="K3304" i="25" s="1"/>
  <c r="E3728" i="25"/>
  <c r="I3728" i="25" s="1"/>
  <c r="E3612" i="25"/>
  <c r="K3612" i="25" s="1"/>
  <c r="E3151" i="25"/>
  <c r="I3151" i="25" s="1"/>
  <c r="E3717" i="25"/>
  <c r="I3717" i="25" s="1"/>
  <c r="E3713" i="25"/>
  <c r="I3713" i="25" s="1"/>
  <c r="E3710" i="25"/>
  <c r="K3710" i="25" s="1"/>
  <c r="E3705" i="25"/>
  <c r="I3705" i="25" s="1"/>
  <c r="E3701" i="25"/>
  <c r="K3701" i="25" s="1"/>
  <c r="E3697" i="25"/>
  <c r="G3697" i="25" s="1"/>
  <c r="E3693" i="25"/>
  <c r="K3693" i="25" s="1"/>
  <c r="E3216" i="25"/>
  <c r="E3242" i="25"/>
  <c r="K3242" i="25" s="1"/>
  <c r="E3286" i="25"/>
  <c r="I3286" i="25" s="1"/>
  <c r="E3266" i="25"/>
  <c r="E3262" i="25"/>
  <c r="G3262" i="25" s="1"/>
  <c r="E3246" i="25"/>
  <c r="I3246" i="25" s="1"/>
  <c r="E3689" i="25"/>
  <c r="G3689" i="25" s="1"/>
  <c r="E3685" i="25"/>
  <c r="K3685" i="25" s="1"/>
  <c r="E3677" i="25"/>
  <c r="E3666" i="25"/>
  <c r="K3666" i="25" s="1"/>
  <c r="E3602" i="25"/>
  <c r="K3602" i="25" s="1"/>
  <c r="E3598" i="25"/>
  <c r="K3598" i="25" s="1"/>
  <c r="E2962" i="25"/>
  <c r="G3662" i="25"/>
  <c r="E3136" i="25"/>
  <c r="K3136" i="25" s="1"/>
  <c r="E3669" i="25"/>
  <c r="I3669" i="25" s="1"/>
  <c r="E3358" i="25"/>
  <c r="K3358" i="25" s="1"/>
  <c r="E3346" i="25"/>
  <c r="E3342" i="25"/>
  <c r="I3342" i="25" s="1"/>
  <c r="E3748" i="25"/>
  <c r="K3748" i="25" s="1"/>
  <c r="E2940" i="25"/>
  <c r="E3583" i="25"/>
  <c r="E3575" i="25"/>
  <c r="G3575" i="25" s="1"/>
  <c r="E3557" i="25"/>
  <c r="I3557" i="25" s="1"/>
  <c r="E3553" i="25"/>
  <c r="K3553" i="25" s="1"/>
  <c r="E3648" i="25"/>
  <c r="G3648" i="25" s="1"/>
  <c r="E3641" i="25"/>
  <c r="G3641" i="25" s="1"/>
  <c r="E3504" i="25"/>
  <c r="K3504" i="25" s="1"/>
  <c r="E3206" i="25"/>
  <c r="E3739" i="25"/>
  <c r="E3735" i="25"/>
  <c r="I3735" i="25" s="1"/>
  <c r="E3611" i="25"/>
  <c r="K3611" i="25" s="1"/>
  <c r="E3093" i="25"/>
  <c r="G3093" i="25" s="1"/>
  <c r="E3709" i="25"/>
  <c r="G3709" i="25" s="1"/>
  <c r="E3211" i="25"/>
  <c r="I3211" i="25" s="1"/>
  <c r="E3521" i="25"/>
  <c r="K3521" i="25" s="1"/>
  <c r="E3517" i="25"/>
  <c r="G3517" i="25" s="1"/>
  <c r="E3196" i="25"/>
  <c r="E3704" i="25"/>
  <c r="K3704" i="25" s="1"/>
  <c r="E3700" i="25"/>
  <c r="G3700" i="25" s="1"/>
  <c r="E3696" i="25"/>
  <c r="K3696" i="25" s="1"/>
  <c r="E3692" i="25"/>
  <c r="E3576" i="25"/>
  <c r="G3576" i="25" s="1"/>
  <c r="E3285" i="25"/>
  <c r="I3285" i="25" s="1"/>
  <c r="E3265" i="25"/>
  <c r="K3265" i="25" s="1"/>
  <c r="E3200" i="25"/>
  <c r="E3688" i="25"/>
  <c r="K3688" i="25" s="1"/>
  <c r="E3684" i="25"/>
  <c r="I3684" i="25" s="1"/>
  <c r="E3676" i="25"/>
  <c r="I3676" i="25" s="1"/>
  <c r="E3601" i="25"/>
  <c r="I3601" i="25" s="1"/>
  <c r="E3241" i="25"/>
  <c r="I3241" i="25" s="1"/>
  <c r="E3227" i="25"/>
  <c r="K3227" i="25" s="1"/>
  <c r="E3533" i="25"/>
  <c r="E3126" i="25"/>
  <c r="I3126" i="25" s="1"/>
  <c r="E2941" i="25"/>
  <c r="I2941" i="25" s="1"/>
  <c r="I3662" i="25"/>
  <c r="E3424" i="25"/>
  <c r="K3424" i="25" s="1"/>
  <c r="E2954" i="25"/>
  <c r="I2954" i="25" s="1"/>
  <c r="E2752" i="25"/>
  <c r="I2752" i="25" s="1"/>
  <c r="E3254" i="25"/>
  <c r="G3254" i="25" s="1"/>
  <c r="E3127" i="25"/>
  <c r="K3127" i="25" s="1"/>
  <c r="E2934" i="25"/>
  <c r="G2934" i="25" s="1"/>
  <c r="E3243" i="25"/>
  <c r="K3243" i="25" s="1"/>
  <c r="E2885" i="25"/>
  <c r="I2885" i="25" s="1"/>
  <c r="E2784" i="25"/>
  <c r="G2784" i="25" s="1"/>
  <c r="E2813" i="25"/>
  <c r="I2813" i="25" s="1"/>
  <c r="E3234" i="25"/>
  <c r="I3234" i="25" s="1"/>
  <c r="E2809" i="25"/>
  <c r="I2809" i="25" s="1"/>
  <c r="E2716" i="25"/>
  <c r="K2716" i="25" s="1"/>
  <c r="E2838" i="25"/>
  <c r="K2838" i="25" s="1"/>
  <c r="E3724" i="25"/>
  <c r="G3724" i="25" s="1"/>
  <c r="E3592" i="25"/>
  <c r="E3544" i="25"/>
  <c r="E3650" i="25"/>
  <c r="E3649" i="25"/>
  <c r="E3781" i="25"/>
  <c r="E3740" i="25"/>
  <c r="E3124" i="25"/>
  <c r="K3124" i="25" s="1"/>
  <c r="E3524" i="25"/>
  <c r="E3518" i="25"/>
  <c r="E2791" i="25"/>
  <c r="I2791" i="25" s="1"/>
  <c r="E3122" i="25"/>
  <c r="E3138" i="25"/>
  <c r="E2800" i="25"/>
  <c r="K2800" i="25" s="1"/>
  <c r="E3353" i="25"/>
  <c r="E3250" i="25"/>
  <c r="E3528" i="25"/>
  <c r="E3510" i="25"/>
  <c r="E3472" i="25"/>
  <c r="E3362" i="25"/>
  <c r="E3393" i="25"/>
  <c r="E3230" i="25"/>
  <c r="E3634" i="25"/>
  <c r="G3634" i="25" s="1"/>
  <c r="E3197" i="25"/>
  <c r="G3197" i="25" s="1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E2606" i="25"/>
  <c r="I2606" i="25" s="1"/>
  <c r="E3762" i="25"/>
  <c r="G3762" i="25" s="1"/>
  <c r="E2775" i="25"/>
  <c r="G2775" i="25" s="1"/>
  <c r="E2854" i="25"/>
  <c r="K2854" i="25" s="1"/>
  <c r="K3338" i="25"/>
  <c r="I3338" i="25"/>
  <c r="G3338" i="25"/>
  <c r="I3550" i="25"/>
  <c r="G3550" i="25"/>
  <c r="K3550" i="25"/>
  <c r="E3152" i="25"/>
  <c r="G3152" i="25" s="1"/>
  <c r="E3425" i="25"/>
  <c r="E3536" i="25"/>
  <c r="I3536" i="25" s="1"/>
  <c r="E3148" i="25"/>
  <c r="E3603" i="25"/>
  <c r="G3603" i="25" s="1"/>
  <c r="E2853" i="25"/>
  <c r="I2853" i="25" s="1"/>
  <c r="E2788" i="25"/>
  <c r="K2788" i="25" s="1"/>
  <c r="E3135" i="25"/>
  <c r="E3580" i="25"/>
  <c r="K3580" i="25" s="1"/>
  <c r="E3661" i="25"/>
  <c r="I3661" i="25" s="1"/>
  <c r="E3350" i="25"/>
  <c r="K3350" i="25" s="1"/>
  <c r="G3253" i="25"/>
  <c r="I3253" i="25"/>
  <c r="E3529" i="25"/>
  <c r="E3546" i="25"/>
  <c r="E3538" i="25"/>
  <c r="G3538" i="25" s="1"/>
  <c r="E3125" i="25"/>
  <c r="E3149" i="25"/>
  <c r="E3392" i="25"/>
  <c r="E3252" i="25"/>
  <c r="E3310" i="25"/>
  <c r="E3319" i="25"/>
  <c r="E3233" i="25"/>
  <c r="E3289" i="25"/>
  <c r="E3403" i="25"/>
  <c r="G3403" i="25" s="1"/>
  <c r="E2686" i="25"/>
  <c r="K2686" i="25" s="1"/>
  <c r="E3487" i="25"/>
  <c r="I3487" i="25" s="1"/>
  <c r="E3280" i="25"/>
  <c r="K3280" i="25" s="1"/>
  <c r="E3207" i="25"/>
  <c r="I3207" i="25" s="1"/>
  <c r="E3571" i="25"/>
  <c r="I3571" i="25" s="1"/>
  <c r="E3375" i="25"/>
  <c r="I3375" i="25" s="1"/>
  <c r="E2664" i="25"/>
  <c r="I2664" i="25" s="1"/>
  <c r="E3721" i="25"/>
  <c r="K3721" i="25" s="1"/>
  <c r="E2928" i="25"/>
  <c r="I2928" i="25" s="1"/>
  <c r="E2843" i="25"/>
  <c r="G2843" i="25" s="1"/>
  <c r="E2796" i="25"/>
  <c r="G2796" i="25" s="1"/>
  <c r="E2910" i="25"/>
  <c r="I2910" i="25" s="1"/>
  <c r="E2687" i="25"/>
  <c r="I2687" i="25" s="1"/>
  <c r="I3357" i="25"/>
  <c r="G3357" i="25"/>
  <c r="K3357" i="25"/>
  <c r="E2668" i="25"/>
  <c r="I2668" i="25" s="1"/>
  <c r="E3530" i="25"/>
  <c r="E3535" i="25"/>
  <c r="I3574" i="25"/>
  <c r="G3574" i="25"/>
  <c r="K3574" i="25"/>
  <c r="I3556" i="25"/>
  <c r="G3556" i="25"/>
  <c r="K3556" i="25"/>
  <c r="K3205" i="25"/>
  <c r="I3205" i="25"/>
  <c r="G3205" i="25"/>
  <c r="G3734" i="25"/>
  <c r="I3734" i="25"/>
  <c r="K3734" i="25"/>
  <c r="K3610" i="25"/>
  <c r="G3610" i="25"/>
  <c r="I3610" i="25"/>
  <c r="E3417" i="25"/>
  <c r="E2699" i="25"/>
  <c r="I2699" i="25" s="1"/>
  <c r="E3539" i="25"/>
  <c r="E3523" i="25"/>
  <c r="G3712" i="25"/>
  <c r="I3712" i="25"/>
  <c r="G3708" i="25"/>
  <c r="I3708" i="25"/>
  <c r="K3708" i="25"/>
  <c r="E3723" i="25"/>
  <c r="E3565" i="25"/>
  <c r="K3565" i="25" s="1"/>
  <c r="K3166" i="25"/>
  <c r="I3166" i="25"/>
  <c r="G3166" i="25"/>
  <c r="I3668" i="25"/>
  <c r="G3668" i="25"/>
  <c r="K3668" i="25"/>
  <c r="E3654" i="25"/>
  <c r="I3654" i="25" s="1"/>
  <c r="E2903" i="25"/>
  <c r="G2903" i="25" s="1"/>
  <c r="G3703" i="25"/>
  <c r="I3703" i="25"/>
  <c r="K3703" i="25"/>
  <c r="I3699" i="25"/>
  <c r="G3699" i="25"/>
  <c r="K3699" i="25"/>
  <c r="E3415" i="25"/>
  <c r="I3415" i="25" s="1"/>
  <c r="E2698" i="25"/>
  <c r="E3297" i="25"/>
  <c r="K3297" i="25" s="1"/>
  <c r="E2789" i="25"/>
  <c r="G2789" i="25" s="1"/>
  <c r="E3600" i="25"/>
  <c r="K3600" i="25" s="1"/>
  <c r="E2849" i="25"/>
  <c r="G2849" i="25" s="1"/>
  <c r="E3582" i="25"/>
  <c r="I3582" i="25" s="1"/>
  <c r="E3301" i="25"/>
  <c r="K3301" i="25" s="1"/>
  <c r="E3534" i="25"/>
  <c r="E3522" i="25"/>
  <c r="E3305" i="25"/>
  <c r="I3305" i="25" s="1"/>
  <c r="E3364" i="25"/>
  <c r="E3426" i="25"/>
  <c r="E3501" i="25"/>
  <c r="K3501" i="25" s="1"/>
  <c r="E3564" i="25"/>
  <c r="G3564" i="25" s="1"/>
  <c r="E2893" i="25"/>
  <c r="I2893" i="25" s="1"/>
  <c r="E2769" i="25"/>
  <c r="G2769" i="25" s="1"/>
  <c r="E3320" i="25"/>
  <c r="I3320" i="25" s="1"/>
  <c r="E2902" i="25"/>
  <c r="K2902" i="25" s="1"/>
  <c r="E2770" i="25"/>
  <c r="G2770" i="25" s="1"/>
  <c r="E3458" i="25"/>
  <c r="I3458" i="25" s="1"/>
  <c r="E2741" i="25"/>
  <c r="G2741" i="25" s="1"/>
  <c r="G3746" i="25"/>
  <c r="I3746" i="25"/>
  <c r="K3746" i="25"/>
  <c r="E3815" i="25"/>
  <c r="E3816" i="25"/>
  <c r="E3376" i="25"/>
  <c r="K3376" i="25" s="1"/>
  <c r="E2665" i="25"/>
  <c r="I2665" i="25" s="1"/>
  <c r="E3436" i="25"/>
  <c r="E2718" i="25"/>
  <c r="K2718" i="25" s="1"/>
  <c r="E2863" i="25"/>
  <c r="G2863" i="25" s="1"/>
  <c r="E3642" i="25"/>
  <c r="I3642" i="25" s="1"/>
  <c r="E3578" i="25"/>
  <c r="E3354" i="25"/>
  <c r="E3299" i="25"/>
  <c r="E3456" i="25"/>
  <c r="E3247" i="25"/>
  <c r="E3292" i="25"/>
  <c r="I3292" i="25" s="1"/>
  <c r="E3365" i="25"/>
  <c r="E3225" i="25"/>
  <c r="E3337" i="25"/>
  <c r="E3257" i="25"/>
  <c r="E3493" i="25"/>
  <c r="K3493" i="25" s="1"/>
  <c r="E3232" i="25"/>
  <c r="I3232" i="25" s="1"/>
  <c r="E2868" i="25"/>
  <c r="G2868" i="25" s="1"/>
  <c r="E3655" i="25"/>
  <c r="E3808" i="25"/>
  <c r="G3808" i="25" s="1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K2660" i="25" s="1"/>
  <c r="K3712" i="25"/>
  <c r="K3367" i="25"/>
  <c r="I3367" i="25"/>
  <c r="G3367" i="25"/>
  <c r="I3388" i="25"/>
  <c r="G3388" i="25"/>
  <c r="K3388" i="25"/>
  <c r="G3397" i="25"/>
  <c r="I3397" i="25"/>
  <c r="K3397" i="25"/>
  <c r="I3370" i="25"/>
  <c r="G3370" i="25"/>
  <c r="K3418" i="25"/>
  <c r="I3418" i="25"/>
  <c r="G3418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E3217" i="25"/>
  <c r="E3202" i="25"/>
  <c r="G3202" i="25" s="1"/>
  <c r="E3203" i="25"/>
  <c r="E3409" i="25"/>
  <c r="I3409" i="25" s="1"/>
  <c r="E3398" i="25"/>
  <c r="I3398" i="25" s="1"/>
  <c r="E3399" i="25"/>
  <c r="E3663" i="25"/>
  <c r="I3663" i="25" s="1"/>
  <c r="E3664" i="25"/>
  <c r="E3619" i="25"/>
  <c r="K3619" i="25" s="1"/>
  <c r="E3620" i="25"/>
  <c r="E3494" i="25"/>
  <c r="G3494" i="25" s="1"/>
  <c r="E3495" i="25"/>
  <c r="E3772" i="25"/>
  <c r="G3772" i="25" s="1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E3774" i="25"/>
  <c r="E3775" i="25"/>
  <c r="E3258" i="25"/>
  <c r="I3258" i="25" s="1"/>
  <c r="E3259" i="25"/>
  <c r="E3608" i="25"/>
  <c r="E3453" i="25"/>
  <c r="E3542" i="25"/>
  <c r="K3542" i="25" s="1"/>
  <c r="E3543" i="25"/>
  <c r="E3585" i="25"/>
  <c r="E3586" i="25"/>
  <c r="E3401" i="25"/>
  <c r="K3401" i="25" s="1"/>
  <c r="E3402" i="25"/>
  <c r="E3478" i="25"/>
  <c r="E3256" i="25"/>
  <c r="E3244" i="25"/>
  <c r="E3245" i="25"/>
  <c r="E3448" i="25"/>
  <c r="I3448" i="25" s="1"/>
  <c r="E3449" i="25"/>
  <c r="E3321" i="25"/>
  <c r="K3321" i="25" s="1"/>
  <c r="E3322" i="25"/>
  <c r="E3237" i="25"/>
  <c r="K3237" i="25" s="1"/>
  <c r="E3238" i="25"/>
  <c r="E3330" i="25"/>
  <c r="I3330" i="25" s="1"/>
  <c r="E3331" i="25"/>
  <c r="E3671" i="25"/>
  <c r="G3671" i="25" s="1"/>
  <c r="E3672" i="25"/>
  <c r="E3248" i="25"/>
  <c r="I3248" i="25" s="1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G3752" i="25" s="1"/>
  <c r="E3753" i="25"/>
  <c r="E3405" i="25"/>
  <c r="G3405" i="25" s="1"/>
  <c r="E3406" i="25"/>
  <c r="E3502" i="25"/>
  <c r="K3502" i="25" s="1"/>
  <c r="E3503" i="25"/>
  <c r="E3411" i="25"/>
  <c r="K3411" i="25" s="1"/>
  <c r="E3412" i="25"/>
  <c r="E3579" i="25"/>
  <c r="I3579" i="25" s="1"/>
  <c r="E3569" i="25"/>
  <c r="K3569" i="25" s="1"/>
  <c r="E3570" i="25"/>
  <c r="E3373" i="25"/>
  <c r="I3373" i="25" s="1"/>
  <c r="E3374" i="25"/>
  <c r="E3551" i="25"/>
  <c r="K3551" i="25" s="1"/>
  <c r="E3552" i="25"/>
  <c r="E359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G3221" i="25" s="1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E3260" i="25"/>
  <c r="G3260" i="25" s="1"/>
  <c r="E32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I3368" i="25" s="1"/>
  <c r="E3369" i="25"/>
  <c r="E3633" i="25"/>
  <c r="I3633" i="25" s="1"/>
  <c r="E3488" i="25"/>
  <c r="E3807" i="25"/>
  <c r="E2614" i="25"/>
  <c r="K2614" i="25" s="1"/>
  <c r="E3269" i="25"/>
  <c r="E3255" i="25"/>
  <c r="E3477" i="25"/>
  <c r="G3473" i="25"/>
  <c r="I3473" i="25"/>
  <c r="K3473" i="25"/>
  <c r="E3209" i="25"/>
  <c r="E3435" i="25"/>
  <c r="E3561" i="25"/>
  <c r="E3758" i="25"/>
  <c r="E3171" i="25"/>
  <c r="E3451" i="25"/>
  <c r="E3220" i="25"/>
  <c r="E2858" i="25"/>
  <c r="G2858" i="25" s="1"/>
  <c r="E3595" i="25"/>
  <c r="E3276" i="25"/>
  <c r="E3801" i="25"/>
  <c r="E3168" i="25"/>
  <c r="E3719" i="25"/>
  <c r="E3272" i="25"/>
  <c r="E3489" i="25"/>
  <c r="E3726" i="25"/>
  <c r="E3294" i="25"/>
  <c r="E3505" i="25"/>
  <c r="E3274" i="25"/>
  <c r="E3491" i="25"/>
  <c r="E3800" i="25"/>
  <c r="E3645" i="25"/>
  <c r="E3637" i="25"/>
  <c r="E3730" i="25"/>
  <c r="E2828" i="25"/>
  <c r="I2828" i="25" s="1"/>
  <c r="E3438" i="25"/>
  <c r="E3235" i="25"/>
  <c r="E3628" i="25"/>
  <c r="E3139" i="25"/>
  <c r="I3139" i="25" s="1"/>
  <c r="E3295" i="25"/>
  <c r="E3231" i="25"/>
  <c r="E3618" i="25"/>
  <c r="E2831" i="25"/>
  <c r="I2831" i="25" s="1"/>
  <c r="E3566" i="25"/>
  <c r="E3604" i="25"/>
  <c r="E3732" i="25"/>
  <c r="E3791" i="25"/>
  <c r="E3632" i="25"/>
  <c r="E2924" i="25"/>
  <c r="I2924" i="25" s="1"/>
  <c r="E3660" i="25"/>
  <c r="E3450" i="25"/>
  <c r="E3219" i="25"/>
  <c r="E3210" i="25"/>
  <c r="E3439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E2228" i="25"/>
  <c r="E3537" i="25"/>
  <c r="E2988" i="25"/>
  <c r="G2988" i="25" s="1"/>
  <c r="E3160" i="25"/>
  <c r="E3340" i="25"/>
  <c r="E3621" i="25"/>
  <c r="E2460" i="25"/>
  <c r="E3279" i="25"/>
  <c r="E2896" i="25"/>
  <c r="K2896" i="25" s="1"/>
  <c r="E3720" i="25"/>
  <c r="E3452" i="25"/>
  <c r="E3607" i="25"/>
  <c r="E2723" i="25"/>
  <c r="K2723" i="25" s="1"/>
  <c r="E3432" i="25"/>
  <c r="E3281" i="25"/>
  <c r="E3496" i="25"/>
  <c r="E2881" i="25"/>
  <c r="K2881" i="25" s="1"/>
  <c r="E3627" i="25"/>
  <c r="E2835" i="25"/>
  <c r="G2835" i="25" s="1"/>
  <c r="E3441" i="25"/>
  <c r="E3433" i="25"/>
  <c r="E3208" i="25"/>
  <c r="E2975" i="25"/>
  <c r="I2975" i="25" s="1"/>
  <c r="E3416" i="25"/>
  <c r="E2922" i="25"/>
  <c r="E3722" i="25"/>
  <c r="E2915" i="25"/>
  <c r="G2915" i="25" s="1"/>
  <c r="E3653" i="25"/>
  <c r="E2870" i="25"/>
  <c r="K2870" i="25" s="1"/>
  <c r="E361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E3759" i="25"/>
  <c r="E3563" i="25"/>
  <c r="E3486" i="25"/>
  <c r="E3267" i="25"/>
  <c r="E3643" i="25"/>
  <c r="E2909" i="25"/>
  <c r="E3278" i="25"/>
  <c r="K2615" i="25"/>
  <c r="E2811" i="25"/>
  <c r="K2811" i="25" s="1"/>
  <c r="E3004" i="25"/>
  <c r="G3004" i="25" s="1"/>
  <c r="K2649" i="25"/>
  <c r="K2889" i="25"/>
  <c r="K2912" i="25"/>
  <c r="K2645" i="25"/>
  <c r="K2625" i="25"/>
  <c r="K2866" i="25"/>
  <c r="E3056" i="25"/>
  <c r="K3056" i="25" s="1"/>
  <c r="E2966" i="25"/>
  <c r="K2966" i="25" s="1"/>
  <c r="E2967" i="25"/>
  <c r="E3047" i="25"/>
  <c r="G3047" i="25" s="1"/>
  <c r="E2957" i="25"/>
  <c r="K2957" i="25" s="1"/>
  <c r="E2958" i="25"/>
  <c r="K2977" i="25"/>
  <c r="E2963" i="25"/>
  <c r="G2963" i="25" s="1"/>
  <c r="E2964" i="25"/>
  <c r="G2977" i="25"/>
  <c r="K2685" i="25"/>
  <c r="K2874" i="25"/>
  <c r="K2891" i="25"/>
  <c r="E3018" i="25"/>
  <c r="I3018" i="25" s="1"/>
  <c r="E3019" i="25"/>
  <c r="E3017" i="25"/>
  <c r="G3017" i="25" s="1"/>
  <c r="E3084" i="25"/>
  <c r="K3084" i="25" s="1"/>
  <c r="E3069" i="25"/>
  <c r="K3069" i="25" s="1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E3025" i="25"/>
  <c r="K3025" i="25" s="1"/>
  <c r="E2979" i="25"/>
  <c r="E2955" i="25"/>
  <c r="G2955" i="25" s="1"/>
  <c r="E2956" i="25"/>
  <c r="E3129" i="25"/>
  <c r="I3129" i="25" s="1"/>
  <c r="E3132" i="25"/>
  <c r="E2971" i="25"/>
  <c r="I2971" i="25" s="1"/>
  <c r="E2972" i="25"/>
  <c r="E3158" i="25"/>
  <c r="I3158" i="25" s="1"/>
  <c r="E3159" i="25"/>
  <c r="E3085" i="25"/>
  <c r="G3085" i="25" s="1"/>
  <c r="E3074" i="25"/>
  <c r="G3074" i="25" s="1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K2746" i="25"/>
  <c r="E3155" i="25"/>
  <c r="G3155" i="25" s="1"/>
  <c r="E3156" i="25"/>
  <c r="K2616" i="25"/>
  <c r="I2803" i="25"/>
  <c r="E3145" i="25"/>
  <c r="G3145" i="25" s="1"/>
  <c r="E3154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K2688" i="25"/>
  <c r="E3042" i="25"/>
  <c r="I3042" i="25" s="1"/>
  <c r="E3041" i="25"/>
  <c r="E2990" i="25"/>
  <c r="G2990" i="25" s="1"/>
  <c r="E3052" i="25"/>
  <c r="G3052" i="25" s="1"/>
  <c r="E3095" i="25"/>
  <c r="G3095" i="25" s="1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672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K2633" i="25"/>
  <c r="G2633" i="25"/>
  <c r="G2802" i="25"/>
  <c r="K2803" i="25"/>
  <c r="I2805" i="25"/>
  <c r="E3053" i="25"/>
  <c r="G3053" i="25" s="1"/>
  <c r="K2805" i="25"/>
  <c r="K2676" i="25"/>
  <c r="K2925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782" i="25"/>
  <c r="G2925" i="25"/>
  <c r="I2645" i="25"/>
  <c r="K2782" i="25"/>
  <c r="G2645" i="25"/>
  <c r="G2632" i="25"/>
  <c r="I2632" i="25"/>
  <c r="K2802" i="25"/>
  <c r="K2759" i="25"/>
  <c r="I2876" i="25"/>
  <c r="G2759" i="25"/>
  <c r="I2688" i="25"/>
  <c r="G2672" i="25"/>
  <c r="G2746" i="25"/>
  <c r="I2672" i="25"/>
  <c r="I2797" i="25"/>
  <c r="G2942" i="25"/>
  <c r="K2876" i="25"/>
  <c r="G2900" i="25"/>
  <c r="G2688" i="25"/>
  <c r="I2912" i="25"/>
  <c r="K2900" i="25"/>
  <c r="I2746" i="25"/>
  <c r="K2797" i="25"/>
  <c r="I2615" i="25"/>
  <c r="K2856" i="25"/>
  <c r="G2911" i="25"/>
  <c r="I2717" i="25"/>
  <c r="K2764" i="25"/>
  <c r="G2866" i="25"/>
  <c r="G2625" i="25"/>
  <c r="I2676" i="25"/>
  <c r="G2676" i="25"/>
  <c r="I2866" i="25"/>
  <c r="G2929" i="25"/>
  <c r="G2656" i="25"/>
  <c r="G2616" i="25"/>
  <c r="I2649" i="25"/>
  <c r="I2685" i="25"/>
  <c r="I2616" i="25"/>
  <c r="I2888" i="25"/>
  <c r="K2911" i="25"/>
  <c r="G2856" i="25"/>
  <c r="G2874" i="25"/>
  <c r="G2764" i="25"/>
  <c r="G2685" i="25"/>
  <c r="K2656" i="25"/>
  <c r="K2929" i="25"/>
  <c r="K2801" i="25"/>
  <c r="G2912" i="25"/>
  <c r="G2801" i="25"/>
  <c r="G2649" i="25"/>
  <c r="K2717" i="25"/>
  <c r="I2625" i="25"/>
  <c r="I2874" i="25"/>
  <c r="I2879" i="25"/>
  <c r="G2761" i="25"/>
  <c r="G2615" i="25"/>
  <c r="K2761" i="25"/>
  <c r="G2879" i="25"/>
  <c r="G2640" i="25"/>
  <c r="G2889" i="25"/>
  <c r="G2886" i="25"/>
  <c r="I2889" i="25"/>
  <c r="G2888" i="25"/>
  <c r="I2891" i="25"/>
  <c r="I2634" i="25"/>
  <c r="K2890" i="25"/>
  <c r="K2886" i="25"/>
  <c r="K2640" i="25"/>
  <c r="G2891" i="25"/>
  <c r="G2875" i="25"/>
  <c r="G2890" i="25"/>
  <c r="K2875" i="25"/>
  <c r="K2634" i="25"/>
  <c r="G2400" i="1"/>
  <c r="E2302" i="25"/>
  <c r="G2396" i="1"/>
  <c r="E2298" i="25"/>
  <c r="G2392" i="1"/>
  <c r="E2294" i="25"/>
  <c r="G2383" i="1"/>
  <c r="E2286" i="25"/>
  <c r="G2379" i="1"/>
  <c r="E2282" i="25"/>
  <c r="G2367" i="1"/>
  <c r="E2270" i="25"/>
  <c r="G2363" i="1"/>
  <c r="E2266" i="25"/>
  <c r="G2350" i="1"/>
  <c r="E2258" i="25"/>
  <c r="G2342" i="1"/>
  <c r="E2250" i="25"/>
  <c r="G2338" i="1"/>
  <c r="E2246" i="25"/>
  <c r="G2334" i="1"/>
  <c r="E2242" i="25"/>
  <c r="G2330" i="1"/>
  <c r="E2238" i="25"/>
  <c r="G2357" i="1"/>
  <c r="E2230" i="25"/>
  <c r="G2318" i="1"/>
  <c r="E2222" i="25"/>
  <c r="G2310" i="1"/>
  <c r="E2214" i="25"/>
  <c r="G2298" i="1"/>
  <c r="E2203" i="25"/>
  <c r="G2294" i="1"/>
  <c r="E2199" i="25"/>
  <c r="G2290" i="1"/>
  <c r="E2195" i="25"/>
  <c r="G2286" i="1"/>
  <c r="E2191" i="25"/>
  <c r="G2282" i="1"/>
  <c r="E2187" i="25"/>
  <c r="G2274" i="1"/>
  <c r="E2179" i="25"/>
  <c r="G2270" i="1"/>
  <c r="E2175" i="25"/>
  <c r="G2262" i="1"/>
  <c r="E2167" i="25"/>
  <c r="G2246" i="1"/>
  <c r="E2151" i="25"/>
  <c r="E2364" i="25"/>
  <c r="G2234" i="1"/>
  <c r="E2147" i="25"/>
  <c r="G1927" i="1"/>
  <c r="E2144" i="25"/>
  <c r="G1775" i="1"/>
  <c r="E2140" i="25"/>
  <c r="G1771" i="1"/>
  <c r="E2136" i="25"/>
  <c r="G1509" i="1"/>
  <c r="E2132" i="25"/>
  <c r="G1281" i="1"/>
  <c r="E2124" i="25"/>
  <c r="G513" i="1"/>
  <c r="E2121" i="25"/>
  <c r="G509" i="1"/>
  <c r="E2118" i="25"/>
  <c r="G508" i="1"/>
  <c r="E2114" i="25"/>
  <c r="E2129" i="25"/>
  <c r="G69" i="1"/>
  <c r="E2111" i="25"/>
  <c r="E2128" i="25"/>
  <c r="G65" i="1"/>
  <c r="E2108" i="25"/>
  <c r="G61" i="1"/>
  <c r="E2104" i="25"/>
  <c r="G1505" i="1"/>
  <c r="E2096" i="25"/>
  <c r="G1501" i="1"/>
  <c r="E2092" i="25"/>
  <c r="G111" i="1"/>
  <c r="E2088" i="25"/>
  <c r="G106" i="1"/>
  <c r="E2085" i="25"/>
  <c r="G102" i="1"/>
  <c r="E2082" i="25"/>
  <c r="G90" i="1"/>
  <c r="E2075" i="25"/>
  <c r="G74" i="1"/>
  <c r="E2100" i="25"/>
  <c r="E2074" i="25"/>
  <c r="G2240" i="1"/>
  <c r="E2072" i="25"/>
  <c r="G2228" i="1"/>
  <c r="E2064" i="25"/>
  <c r="G2224" i="1"/>
  <c r="E2060" i="25"/>
  <c r="G2220" i="1"/>
  <c r="E2056" i="25"/>
  <c r="G2216" i="1"/>
  <c r="E2052" i="25"/>
  <c r="G2208" i="1"/>
  <c r="E2048" i="25"/>
  <c r="G2196" i="1"/>
  <c r="E2036" i="25"/>
  <c r="G2180" i="1"/>
  <c r="E2020" i="25"/>
  <c r="G2176" i="1"/>
  <c r="E2016" i="25"/>
  <c r="G2172" i="1"/>
  <c r="E2012" i="25"/>
  <c r="G2168" i="1"/>
  <c r="E2008" i="25"/>
  <c r="G2164" i="1"/>
  <c r="E2004" i="25"/>
  <c r="G2160" i="1"/>
  <c r="E2000" i="25"/>
  <c r="G2148" i="1"/>
  <c r="E1988" i="25"/>
  <c r="G2140" i="1"/>
  <c r="E1980" i="25"/>
  <c r="G2136" i="1"/>
  <c r="E1976" i="25"/>
  <c r="G2132" i="1"/>
  <c r="E1972" i="25"/>
  <c r="G2128" i="1"/>
  <c r="E1968" i="25"/>
  <c r="G2124" i="1"/>
  <c r="E1964" i="25"/>
  <c r="G1820" i="1"/>
  <c r="E1948" i="25"/>
  <c r="G2106" i="1"/>
  <c r="E1941" i="25"/>
  <c r="G2089" i="1"/>
  <c r="E1929" i="25"/>
  <c r="G2081" i="1"/>
  <c r="E1921" i="25"/>
  <c r="G2073" i="1"/>
  <c r="E1913" i="25"/>
  <c r="G1933" i="1"/>
  <c r="E1909" i="25"/>
  <c r="G2061" i="1"/>
  <c r="E1938" i="25"/>
  <c r="E1901" i="25"/>
  <c r="G2057" i="1"/>
  <c r="E1897" i="25"/>
  <c r="G2053" i="1"/>
  <c r="E1893" i="25"/>
  <c r="E2358" i="25"/>
  <c r="G2049" i="1"/>
  <c r="E1889" i="25"/>
  <c r="G2045" i="1"/>
  <c r="E1885" i="25"/>
  <c r="G2021" i="1"/>
  <c r="E1863" i="25"/>
  <c r="G2017" i="1"/>
  <c r="E1859" i="25"/>
  <c r="G2013" i="1"/>
  <c r="E1855" i="25"/>
  <c r="G2009" i="1"/>
  <c r="E1851" i="25"/>
  <c r="G2005" i="1"/>
  <c r="E1847" i="25"/>
  <c r="G2001" i="1"/>
  <c r="E1843" i="25"/>
  <c r="E2321" i="25"/>
  <c r="G1997" i="1"/>
  <c r="E1839" i="25"/>
  <c r="E2847" i="25"/>
  <c r="G1985" i="1"/>
  <c r="E1829" i="25"/>
  <c r="G1981" i="1"/>
  <c r="E1825" i="25"/>
  <c r="G1977" i="1"/>
  <c r="E1967" i="25"/>
  <c r="E1821" i="25"/>
  <c r="G1973" i="1"/>
  <c r="E1817" i="25"/>
  <c r="G1969" i="1"/>
  <c r="E1813" i="25"/>
  <c r="G1965" i="1"/>
  <c r="E1809" i="25"/>
  <c r="G1961" i="1"/>
  <c r="E1805" i="25"/>
  <c r="G1953" i="1"/>
  <c r="E1797" i="25"/>
  <c r="G1941" i="1"/>
  <c r="E1785" i="25"/>
  <c r="G1937" i="1"/>
  <c r="E1781" i="25"/>
  <c r="G2069" i="1"/>
  <c r="E1777" i="25"/>
  <c r="G1922" i="1"/>
  <c r="E1773" i="25"/>
  <c r="G1917" i="1"/>
  <c r="E1769" i="25"/>
  <c r="G1912" i="1"/>
  <c r="E1765" i="25"/>
  <c r="G1908" i="1"/>
  <c r="E1761" i="25"/>
  <c r="G1900" i="1"/>
  <c r="E1753" i="25"/>
  <c r="G1896" i="1"/>
  <c r="E1749" i="25"/>
  <c r="G1892" i="1"/>
  <c r="E1746" i="25"/>
  <c r="G1888" i="1"/>
  <c r="E1742" i="25"/>
  <c r="G1880" i="1"/>
  <c r="E1734" i="25"/>
  <c r="G1876" i="1"/>
  <c r="E1730" i="25"/>
  <c r="G1872" i="1"/>
  <c r="E1726" i="25"/>
  <c r="G1868" i="1"/>
  <c r="E1722" i="25"/>
  <c r="G1864" i="1"/>
  <c r="E1718" i="25"/>
  <c r="G1856" i="1"/>
  <c r="E2188" i="25"/>
  <c r="E1710" i="25"/>
  <c r="G1852" i="1"/>
  <c r="E1707" i="25"/>
  <c r="G1848" i="1"/>
  <c r="E1703" i="25"/>
  <c r="G1844" i="1"/>
  <c r="E1699" i="25"/>
  <c r="G1840" i="1"/>
  <c r="E1695" i="25"/>
  <c r="G1828" i="1"/>
  <c r="E1683" i="25"/>
  <c r="E1957" i="25"/>
  <c r="G1824" i="1"/>
  <c r="E1679" i="25"/>
  <c r="G1794" i="1"/>
  <c r="E1667" i="25"/>
  <c r="G1813" i="1"/>
  <c r="E1663" i="25"/>
  <c r="G1806" i="1"/>
  <c r="E1656" i="25"/>
  <c r="G1776" i="1"/>
  <c r="E1652" i="25"/>
  <c r="G1791" i="1"/>
  <c r="E1648" i="25"/>
  <c r="G1787" i="1"/>
  <c r="E1644" i="25"/>
  <c r="G1783" i="1"/>
  <c r="E1640" i="25"/>
  <c r="G1764" i="1"/>
  <c r="E1636" i="25"/>
  <c r="E2654" i="25"/>
  <c r="G1759" i="1"/>
  <c r="E1632" i="25"/>
  <c r="G1755" i="1"/>
  <c r="E1628" i="25"/>
  <c r="G1747" i="1"/>
  <c r="E1620" i="25"/>
  <c r="G1739" i="1"/>
  <c r="E1612" i="25"/>
  <c r="G1731" i="1"/>
  <c r="E1604" i="25"/>
  <c r="G1723" i="1"/>
  <c r="E1596" i="25"/>
  <c r="G1719" i="1"/>
  <c r="E1592" i="25"/>
  <c r="G1711" i="1"/>
  <c r="E1584" i="25"/>
  <c r="G1707" i="1"/>
  <c r="E2323" i="25"/>
  <c r="E2524" i="25"/>
  <c r="E1580" i="25"/>
  <c r="G1699" i="1"/>
  <c r="E1572" i="25"/>
  <c r="G1691" i="1"/>
  <c r="E1564" i="25"/>
  <c r="G1683" i="1"/>
  <c r="E1556" i="25"/>
  <c r="G1679" i="1"/>
  <c r="E1552" i="25"/>
  <c r="G1675" i="1"/>
  <c r="E1548" i="25"/>
  <c r="G1762" i="1"/>
  <c r="E1544" i="25"/>
  <c r="G1666" i="1"/>
  <c r="E1541" i="25"/>
  <c r="G1672" i="1"/>
  <c r="E2787" i="25"/>
  <c r="E2779" i="25"/>
  <c r="E1772" i="25"/>
  <c r="E1537" i="25"/>
  <c r="G1669" i="1"/>
  <c r="E1529" i="25"/>
  <c r="G1662" i="1"/>
  <c r="E1525" i="25"/>
  <c r="G1649" i="1"/>
  <c r="E2601" i="25"/>
  <c r="E1521" i="25"/>
  <c r="G1645" i="1"/>
  <c r="E1517" i="25"/>
  <c r="G1641" i="1"/>
  <c r="E1513" i="25"/>
  <c r="G1637" i="1"/>
  <c r="E1509" i="25"/>
  <c r="G1629" i="1"/>
  <c r="E1501" i="25"/>
  <c r="G1625" i="1"/>
  <c r="E1497" i="25"/>
  <c r="G1621" i="1"/>
  <c r="E1493" i="25"/>
  <c r="G1617" i="1"/>
  <c r="E1489" i="25"/>
  <c r="G1605" i="1"/>
  <c r="E1477" i="25"/>
  <c r="G1601" i="1"/>
  <c r="E1473" i="25"/>
  <c r="G1597" i="1"/>
  <c r="E1469" i="25"/>
  <c r="G1593" i="1"/>
  <c r="E1465" i="25"/>
  <c r="G1589" i="1"/>
  <c r="E1461" i="25"/>
  <c r="G1585" i="1"/>
  <c r="E1457" i="25"/>
  <c r="G1581" i="1"/>
  <c r="E1453" i="25"/>
  <c r="G1577" i="1"/>
  <c r="E1449" i="25"/>
  <c r="G1573" i="1"/>
  <c r="E1445" i="25"/>
  <c r="G1569" i="1"/>
  <c r="E1441" i="25"/>
  <c r="G1561" i="1"/>
  <c r="E1433" i="25"/>
  <c r="G1557" i="1"/>
  <c r="E1429" i="25"/>
  <c r="G1549" i="1"/>
  <c r="E1421" i="25"/>
  <c r="G1545" i="1"/>
  <c r="E1417" i="25"/>
  <c r="G1541" i="1"/>
  <c r="E2822" i="25"/>
  <c r="E1974" i="25"/>
  <c r="E1413" i="25"/>
  <c r="G1533" i="1"/>
  <c r="E1407" i="25"/>
  <c r="G1529" i="1"/>
  <c r="E1403" i="25"/>
  <c r="E2392" i="25"/>
  <c r="G1525" i="1"/>
  <c r="E1399" i="25"/>
  <c r="G1521" i="1"/>
  <c r="E1395" i="25"/>
  <c r="G1517" i="1"/>
  <c r="E1391" i="25"/>
  <c r="G1500" i="1"/>
  <c r="E1383" i="25"/>
  <c r="G1461" i="1"/>
  <c r="E1379" i="25"/>
  <c r="G1464" i="1"/>
  <c r="E1371" i="25"/>
  <c r="G1469" i="1"/>
  <c r="E1367" i="25"/>
  <c r="G1495" i="1"/>
  <c r="E1363" i="25"/>
  <c r="G1491" i="1"/>
  <c r="E1359" i="25"/>
  <c r="G1487" i="1"/>
  <c r="E1355" i="25"/>
  <c r="G1479" i="1"/>
  <c r="E1348" i="25"/>
  <c r="G1451" i="1"/>
  <c r="E1340" i="25"/>
  <c r="G1447" i="1"/>
  <c r="E1336" i="25"/>
  <c r="G1443" i="1"/>
  <c r="E1332" i="25"/>
  <c r="G1439" i="1"/>
  <c r="E1328" i="25"/>
  <c r="G1435" i="1"/>
  <c r="E1324" i="25"/>
  <c r="G1431" i="1"/>
  <c r="E2923" i="25"/>
  <c r="E2756" i="25"/>
  <c r="E1322" i="25"/>
  <c r="G1419" i="1"/>
  <c r="E1310" i="25"/>
  <c r="G1415" i="1"/>
  <c r="E2211" i="25"/>
  <c r="E1306" i="25"/>
  <c r="G1403" i="1"/>
  <c r="E1295" i="25"/>
  <c r="G1391" i="1"/>
  <c r="E1283" i="25"/>
  <c r="E1599" i="25"/>
  <c r="E2552" i="25"/>
  <c r="G1387" i="1"/>
  <c r="E1479" i="25"/>
  <c r="E2743" i="25"/>
  <c r="E2340" i="25"/>
  <c r="E1597" i="25"/>
  <c r="E1280" i="25"/>
  <c r="G1383" i="1"/>
  <c r="E1475" i="25"/>
  <c r="E2544" i="25"/>
  <c r="E1276" i="25"/>
  <c r="G1379" i="1"/>
  <c r="E1272" i="25"/>
  <c r="G1375" i="1"/>
  <c r="E1268" i="25"/>
  <c r="E1466" i="25"/>
  <c r="G1371" i="1"/>
  <c r="E1264" i="25"/>
  <c r="E1458" i="25"/>
  <c r="E2882" i="25"/>
  <c r="G1367" i="1"/>
  <c r="E1260" i="25"/>
  <c r="G1363" i="1"/>
  <c r="E1256" i="25"/>
  <c r="E1581" i="25"/>
  <c r="E2005" i="25"/>
  <c r="G1359" i="1"/>
  <c r="E1252" i="25"/>
  <c r="G1355" i="1"/>
  <c r="E1248" i="25"/>
  <c r="G1351" i="1"/>
  <c r="E1432" i="25"/>
  <c r="E1244" i="25"/>
  <c r="G1347" i="1"/>
  <c r="E1240" i="25"/>
  <c r="E1425" i="25"/>
  <c r="G1343" i="1"/>
  <c r="E2276" i="25"/>
  <c r="E1236" i="25"/>
  <c r="G1339" i="1"/>
  <c r="E1979" i="25"/>
  <c r="E1709" i="25"/>
  <c r="E1233" i="25"/>
  <c r="G1335" i="1"/>
  <c r="E1229" i="25"/>
  <c r="G1331" i="1"/>
  <c r="E1225" i="25"/>
  <c r="G1323" i="1"/>
  <c r="E1218" i="25"/>
  <c r="G1319" i="1"/>
  <c r="E1214" i="25"/>
  <c r="G1315" i="1"/>
  <c r="E1210" i="25"/>
  <c r="E2305" i="25"/>
  <c r="E2373" i="25"/>
  <c r="G1311" i="1"/>
  <c r="E1206" i="25"/>
  <c r="E2711" i="25"/>
  <c r="G1305" i="1"/>
  <c r="E1198" i="25"/>
  <c r="G1301" i="1"/>
  <c r="E1194" i="25"/>
  <c r="G1297" i="1"/>
  <c r="E1190" i="25"/>
  <c r="G1293" i="1"/>
  <c r="E1186" i="25"/>
  <c r="G1289" i="1"/>
  <c r="E1182" i="25"/>
  <c r="G1285" i="1"/>
  <c r="E1178" i="25"/>
  <c r="G1233" i="1"/>
  <c r="E1174" i="25"/>
  <c r="G1274" i="1"/>
  <c r="E1166" i="25"/>
  <c r="G1270" i="1"/>
  <c r="E1162" i="25"/>
  <c r="E1900" i="25"/>
  <c r="G1266" i="1"/>
  <c r="E1904" i="25"/>
  <c r="E2573" i="25"/>
  <c r="E1158" i="25"/>
  <c r="G1262" i="1"/>
  <c r="E1154" i="25"/>
  <c r="G1258" i="1"/>
  <c r="E1150" i="25"/>
  <c r="G1254" i="1"/>
  <c r="E1146" i="25"/>
  <c r="G1250" i="1"/>
  <c r="E1419" i="25"/>
  <c r="E1142" i="25"/>
  <c r="G1246" i="1"/>
  <c r="E1138" i="25"/>
  <c r="G1242" i="1"/>
  <c r="E1134" i="25"/>
  <c r="G1238" i="1"/>
  <c r="E1130" i="25"/>
  <c r="G1231" i="1"/>
  <c r="E1126" i="25"/>
  <c r="G1227" i="1"/>
  <c r="E1122" i="25"/>
  <c r="G1223" i="1"/>
  <c r="E1118" i="25"/>
  <c r="G1219" i="1"/>
  <c r="E1114" i="25"/>
  <c r="G1213" i="1"/>
  <c r="E1110" i="25"/>
  <c r="G1209" i="1"/>
  <c r="E1106" i="25"/>
  <c r="G1205" i="1"/>
  <c r="E1102" i="25"/>
  <c r="G1201" i="1"/>
  <c r="E1098" i="25"/>
  <c r="E1533" i="25"/>
  <c r="G1178" i="1"/>
  <c r="E1094" i="25"/>
  <c r="G1170" i="1"/>
  <c r="E1086" i="25"/>
  <c r="G1162" i="1"/>
  <c r="E1078" i="25"/>
  <c r="G1147" i="1"/>
  <c r="E1063" i="25"/>
  <c r="E2916" i="25"/>
  <c r="G1143" i="1"/>
  <c r="E1059" i="25"/>
  <c r="G1139" i="1"/>
  <c r="E1055" i="25"/>
  <c r="G1135" i="1"/>
  <c r="E1051" i="25"/>
  <c r="E2207" i="25"/>
  <c r="G1131" i="1"/>
  <c r="E1047" i="25"/>
  <c r="G1127" i="1"/>
  <c r="E1043" i="25"/>
  <c r="G1123" i="1"/>
  <c r="E1039" i="25"/>
  <c r="G1119" i="1"/>
  <c r="E1035" i="25"/>
  <c r="E2528" i="25"/>
  <c r="G1115" i="1"/>
  <c r="E1031" i="25"/>
  <c r="G1111" i="1"/>
  <c r="E1027" i="25"/>
  <c r="G1107" i="1"/>
  <c r="E1023" i="25"/>
  <c r="E1575" i="25"/>
  <c r="E1724" i="25"/>
  <c r="G1103" i="1"/>
  <c r="E2731" i="25"/>
  <c r="E1019" i="25"/>
  <c r="G1099" i="1"/>
  <c r="E1015" i="25"/>
  <c r="G1095" i="1"/>
  <c r="E1568" i="25"/>
  <c r="E1011" i="25"/>
  <c r="G1091" i="1"/>
  <c r="E2395" i="25"/>
  <c r="E1007" i="25"/>
  <c r="G1087" i="1"/>
  <c r="E1003" i="25"/>
  <c r="G1083" i="1"/>
  <c r="E999" i="25"/>
  <c r="G1079" i="1"/>
  <c r="E995" i="25"/>
  <c r="G1075" i="1"/>
  <c r="E991" i="25"/>
  <c r="G1071" i="1"/>
  <c r="E987" i="25"/>
  <c r="G1067" i="1"/>
  <c r="E983" i="25"/>
  <c r="G1063" i="1"/>
  <c r="E979" i="25"/>
  <c r="G1059" i="1"/>
  <c r="E975" i="25"/>
  <c r="G1055" i="1"/>
  <c r="E971" i="25"/>
  <c r="E1318" i="25"/>
  <c r="G1047" i="1"/>
  <c r="E963" i="25"/>
  <c r="G1039" i="1"/>
  <c r="E955" i="25"/>
  <c r="G1035" i="1"/>
  <c r="E951" i="25"/>
  <c r="E2034" i="25"/>
  <c r="E2446" i="25"/>
  <c r="E1157" i="25"/>
  <c r="G1027" i="1"/>
  <c r="E944" i="25"/>
  <c r="G1023" i="1"/>
  <c r="E940" i="25"/>
  <c r="G1019" i="1"/>
  <c r="E936" i="25"/>
  <c r="G1015" i="1"/>
  <c r="E932" i="25"/>
  <c r="G1011" i="1"/>
  <c r="E928" i="25"/>
  <c r="G1007" i="1"/>
  <c r="E1864" i="25"/>
  <c r="E924" i="25"/>
  <c r="G1003" i="1"/>
  <c r="E920" i="25"/>
  <c r="E1278" i="25"/>
  <c r="G999" i="1"/>
  <c r="E916" i="25"/>
  <c r="G995" i="1"/>
  <c r="E912" i="25"/>
  <c r="G991" i="1"/>
  <c r="E908" i="25"/>
  <c r="G987" i="1"/>
  <c r="E904" i="25"/>
  <c r="G983" i="1"/>
  <c r="E900" i="25"/>
  <c r="G979" i="1"/>
  <c r="E2424" i="25"/>
  <c r="E896" i="25"/>
  <c r="G975" i="1"/>
  <c r="E892" i="25"/>
  <c r="G971" i="1"/>
  <c r="E888" i="25"/>
  <c r="G967" i="1"/>
  <c r="E884" i="25"/>
  <c r="G959" i="1"/>
  <c r="E876" i="25"/>
  <c r="G955" i="1"/>
  <c r="E872" i="25"/>
  <c r="G951" i="1"/>
  <c r="E868" i="25"/>
  <c r="G947" i="1"/>
  <c r="E864" i="25"/>
  <c r="G939" i="1"/>
  <c r="E856" i="25"/>
  <c r="G935" i="1"/>
  <c r="E852" i="25"/>
  <c r="E1405" i="25"/>
  <c r="G931" i="1"/>
  <c r="E848" i="25"/>
  <c r="E1814" i="25"/>
  <c r="G927" i="1"/>
  <c r="E844" i="25"/>
  <c r="G923" i="1"/>
  <c r="E840" i="25"/>
  <c r="G919" i="1"/>
  <c r="E836" i="25"/>
  <c r="G911" i="1"/>
  <c r="E2483" i="25"/>
  <c r="E828" i="25"/>
  <c r="E2137" i="25"/>
  <c r="G907" i="1"/>
  <c r="E825" i="25"/>
  <c r="G899" i="1"/>
  <c r="E818" i="25"/>
  <c r="G891" i="1"/>
  <c r="E810" i="25"/>
  <c r="G887" i="1"/>
  <c r="E806" i="25"/>
  <c r="G883" i="1"/>
  <c r="E802" i="25"/>
  <c r="G879" i="1"/>
  <c r="E798" i="25"/>
  <c r="E1712" i="25"/>
  <c r="G875" i="1"/>
  <c r="E794" i="25"/>
  <c r="G871" i="1"/>
  <c r="E790" i="25"/>
  <c r="G863" i="1"/>
  <c r="E783" i="25"/>
  <c r="G1196" i="1"/>
  <c r="E779" i="25"/>
  <c r="G1192" i="1"/>
  <c r="E775" i="25"/>
  <c r="G1188" i="1"/>
  <c r="E771" i="25"/>
  <c r="G1184" i="1"/>
  <c r="E767" i="25"/>
  <c r="G857" i="1"/>
  <c r="E759" i="25"/>
  <c r="G853" i="1"/>
  <c r="E755" i="25"/>
  <c r="G849" i="1"/>
  <c r="E751" i="25"/>
  <c r="G841" i="1"/>
  <c r="E743" i="25"/>
  <c r="G837" i="1"/>
  <c r="E739" i="25"/>
  <c r="G830" i="1"/>
  <c r="E735" i="25"/>
  <c r="G823" i="1"/>
  <c r="E727" i="25"/>
  <c r="G819" i="1"/>
  <c r="E723" i="25"/>
  <c r="G831" i="1"/>
  <c r="E715" i="25"/>
  <c r="G800" i="1"/>
  <c r="E711" i="25"/>
  <c r="E2050" i="25"/>
  <c r="G796" i="1"/>
  <c r="E707" i="25"/>
  <c r="G807" i="1"/>
  <c r="E703" i="25"/>
  <c r="E1943" i="25"/>
  <c r="G803" i="1"/>
  <c r="E699" i="25"/>
  <c r="G785" i="1"/>
  <c r="E691" i="25"/>
  <c r="G781" i="1"/>
  <c r="E687" i="25"/>
  <c r="G777" i="1"/>
  <c r="E684" i="25"/>
  <c r="E2218" i="25"/>
  <c r="G773" i="1"/>
  <c r="E814" i="25"/>
  <c r="E680" i="25"/>
  <c r="G769" i="1"/>
  <c r="E2907" i="25"/>
  <c r="E676" i="25"/>
  <c r="G765" i="1"/>
  <c r="E672" i="25"/>
  <c r="E2049" i="25"/>
  <c r="E1609" i="25"/>
  <c r="E812" i="25"/>
  <c r="E1750" i="25"/>
  <c r="G761" i="1"/>
  <c r="E668" i="25"/>
  <c r="G757" i="1"/>
  <c r="E665" i="25"/>
  <c r="E923" i="25"/>
  <c r="E2341" i="25"/>
  <c r="G753" i="1"/>
  <c r="E661" i="25"/>
  <c r="G749" i="1"/>
  <c r="E657" i="25"/>
  <c r="E2894" i="25"/>
  <c r="G745" i="1"/>
  <c r="E653" i="25"/>
  <c r="G741" i="1"/>
  <c r="E649" i="25"/>
  <c r="G737" i="1"/>
  <c r="E645" i="25"/>
  <c r="G733" i="1"/>
  <c r="E641" i="25"/>
  <c r="G729" i="1"/>
  <c r="E637" i="25"/>
  <c r="G725" i="1"/>
  <c r="E633" i="25"/>
  <c r="G721" i="1"/>
  <c r="E629" i="25"/>
  <c r="G713" i="1"/>
  <c r="E621" i="25"/>
  <c r="G709" i="1"/>
  <c r="E617" i="25"/>
  <c r="G705" i="1"/>
  <c r="E613" i="25"/>
  <c r="G701" i="1"/>
  <c r="E609" i="25"/>
  <c r="G697" i="1"/>
  <c r="E605" i="25"/>
  <c r="G693" i="1"/>
  <c r="E601" i="25"/>
  <c r="G689" i="1"/>
  <c r="E597" i="25"/>
  <c r="E2171" i="25"/>
  <c r="G685" i="1"/>
  <c r="E593" i="25"/>
  <c r="G681" i="1"/>
  <c r="E589" i="25"/>
  <c r="G677" i="1"/>
  <c r="E585" i="25"/>
  <c r="G673" i="1"/>
  <c r="E1918" i="25"/>
  <c r="E581" i="25"/>
  <c r="G669" i="1"/>
  <c r="E577" i="25"/>
  <c r="E2473" i="25"/>
  <c r="G520" i="1"/>
  <c r="E569" i="25"/>
  <c r="G516" i="1"/>
  <c r="E565" i="25"/>
  <c r="G331" i="1"/>
  <c r="E561" i="25"/>
  <c r="G503" i="1"/>
  <c r="E554" i="25"/>
  <c r="G499" i="1"/>
  <c r="E550" i="25"/>
  <c r="G495" i="1"/>
  <c r="E546" i="25"/>
  <c r="G114" i="1"/>
  <c r="E542" i="25"/>
  <c r="G132" i="1"/>
  <c r="E538" i="25"/>
  <c r="G129" i="1"/>
  <c r="E534" i="25"/>
  <c r="G327" i="1"/>
  <c r="E530" i="25"/>
  <c r="G323" i="1"/>
  <c r="E526" i="25"/>
  <c r="G321" i="1"/>
  <c r="E522" i="25"/>
  <c r="G317" i="1"/>
  <c r="E518" i="25"/>
  <c r="G125" i="1"/>
  <c r="E514" i="25"/>
  <c r="E2227" i="25"/>
  <c r="G121" i="1"/>
  <c r="E510" i="25"/>
  <c r="G494" i="1"/>
  <c r="E506" i="25"/>
  <c r="E1665" i="25"/>
  <c r="G490" i="1"/>
  <c r="E502" i="25"/>
  <c r="G486" i="1"/>
  <c r="E498" i="25"/>
  <c r="G52" i="1"/>
  <c r="E1370" i="25"/>
  <c r="E2678" i="25"/>
  <c r="E488" i="25"/>
  <c r="G141" i="1"/>
  <c r="E484" i="25"/>
  <c r="G137" i="1"/>
  <c r="E494" i="25"/>
  <c r="E742" i="25"/>
  <c r="E480" i="25"/>
  <c r="E1776" i="25"/>
  <c r="E2674" i="25"/>
  <c r="E2650" i="25"/>
  <c r="E2793" i="25"/>
  <c r="E1660" i="25"/>
  <c r="E1364" i="25"/>
  <c r="G51" i="1"/>
  <c r="E2263" i="25"/>
  <c r="E1778" i="25"/>
  <c r="E476" i="25"/>
  <c r="E2806" i="25"/>
  <c r="G118" i="1"/>
  <c r="E472" i="25"/>
  <c r="G658" i="1"/>
  <c r="E468" i="25"/>
  <c r="G654" i="1"/>
  <c r="E464" i="25"/>
  <c r="G650" i="1"/>
  <c r="E460" i="25"/>
  <c r="G646" i="1"/>
  <c r="E456" i="25"/>
  <c r="G642" i="1"/>
  <c r="E452" i="25"/>
  <c r="G638" i="1"/>
  <c r="E448" i="25"/>
  <c r="G634" i="1"/>
  <c r="E2030" i="25"/>
  <c r="E444" i="25"/>
  <c r="G622" i="1"/>
  <c r="E434" i="25"/>
  <c r="G618" i="1"/>
  <c r="E430" i="25"/>
  <c r="E2431" i="25"/>
  <c r="E1856" i="25"/>
  <c r="G614" i="1"/>
  <c r="E426" i="25"/>
  <c r="G610" i="1"/>
  <c r="E422" i="25"/>
  <c r="G606" i="1"/>
  <c r="E418" i="25"/>
  <c r="E1999" i="25"/>
  <c r="G602" i="1"/>
  <c r="E414" i="25"/>
  <c r="E638" i="25"/>
  <c r="E2318" i="25"/>
  <c r="G598" i="1"/>
  <c r="E410" i="25"/>
  <c r="G594" i="1"/>
  <c r="E406" i="25"/>
  <c r="E1242" i="25"/>
  <c r="E1426" i="25"/>
  <c r="G590" i="1"/>
  <c r="E402" i="25"/>
  <c r="E2411" i="25"/>
  <c r="G586" i="1"/>
  <c r="E398" i="25"/>
  <c r="E858" i="25"/>
  <c r="G582" i="1"/>
  <c r="E394" i="25"/>
  <c r="G578" i="1"/>
  <c r="E390" i="25"/>
  <c r="G574" i="1"/>
  <c r="E1005" i="25"/>
  <c r="E386" i="25"/>
  <c r="E2272" i="25"/>
  <c r="E2388" i="25"/>
  <c r="G570" i="1"/>
  <c r="E382" i="25"/>
  <c r="E1810" i="25"/>
  <c r="G566" i="1"/>
  <c r="E378" i="25"/>
  <c r="G562" i="1"/>
  <c r="E374" i="25"/>
  <c r="G558" i="1"/>
  <c r="E370" i="25"/>
  <c r="G554" i="1"/>
  <c r="E366" i="25"/>
  <c r="G550" i="1"/>
  <c r="E363" i="25"/>
  <c r="G546" i="1"/>
  <c r="E359" i="25"/>
  <c r="G542" i="1"/>
  <c r="E355" i="25"/>
  <c r="G538" i="1"/>
  <c r="E351" i="25"/>
  <c r="G530" i="1"/>
  <c r="E343" i="25"/>
  <c r="G526" i="1"/>
  <c r="E339" i="25"/>
  <c r="G522" i="1"/>
  <c r="E335" i="25"/>
  <c r="G473" i="1"/>
  <c r="E327" i="25"/>
  <c r="G469" i="1"/>
  <c r="E323" i="25"/>
  <c r="G465" i="1"/>
  <c r="E319" i="25"/>
  <c r="E432" i="25"/>
  <c r="G461" i="1"/>
  <c r="E315" i="25"/>
  <c r="G457" i="1"/>
  <c r="E311" i="25"/>
  <c r="G453" i="1"/>
  <c r="E307" i="25"/>
  <c r="E2397" i="25"/>
  <c r="G449" i="1"/>
  <c r="E303" i="25"/>
  <c r="G445" i="1"/>
  <c r="E299" i="25"/>
  <c r="G441" i="1"/>
  <c r="E295" i="25"/>
  <c r="E1082" i="25"/>
  <c r="G437" i="1"/>
  <c r="E291" i="25"/>
  <c r="G433" i="1"/>
  <c r="E287" i="25"/>
  <c r="G429" i="1"/>
  <c r="E283" i="25"/>
  <c r="E2361" i="25"/>
  <c r="G421" i="1"/>
  <c r="E279" i="25"/>
  <c r="G417" i="1"/>
  <c r="E275" i="25"/>
  <c r="G413" i="1"/>
  <c r="E271" i="25"/>
  <c r="G409" i="1"/>
  <c r="E267" i="25"/>
  <c r="G405" i="1"/>
  <c r="E263" i="25"/>
  <c r="G401" i="1"/>
  <c r="E2710" i="25"/>
  <c r="E259" i="25"/>
  <c r="G397" i="1"/>
  <c r="E255" i="25"/>
  <c r="G393" i="1"/>
  <c r="E438" i="25"/>
  <c r="E251" i="25"/>
  <c r="E2206" i="25"/>
  <c r="G389" i="1"/>
  <c r="E247" i="25"/>
  <c r="G385" i="1"/>
  <c r="E1263" i="25"/>
  <c r="E243" i="25"/>
  <c r="G381" i="1"/>
  <c r="E1073" i="25"/>
  <c r="E239" i="25"/>
  <c r="G377" i="1"/>
  <c r="E235" i="25"/>
  <c r="G373" i="1"/>
  <c r="E231" i="25"/>
  <c r="G369" i="1"/>
  <c r="E227" i="25"/>
  <c r="G365" i="1"/>
  <c r="E223" i="25"/>
  <c r="E2873" i="25"/>
  <c r="G361" i="1"/>
  <c r="E219" i="25"/>
  <c r="G357" i="1"/>
  <c r="E215" i="25"/>
  <c r="G353" i="1"/>
  <c r="E211" i="25"/>
  <c r="G349" i="1"/>
  <c r="E207" i="25"/>
  <c r="E1833" i="25"/>
  <c r="G345" i="1"/>
  <c r="E203" i="25"/>
  <c r="G341" i="1"/>
  <c r="E199" i="25"/>
  <c r="G337" i="1"/>
  <c r="E1787" i="25"/>
  <c r="E196" i="25"/>
  <c r="G316" i="1"/>
  <c r="E192" i="25"/>
  <c r="G312" i="1"/>
  <c r="E188" i="25"/>
  <c r="G308" i="1"/>
  <c r="E2450" i="25"/>
  <c r="E2920" i="25"/>
  <c r="E184" i="25"/>
  <c r="G304" i="1"/>
  <c r="E180" i="25"/>
  <c r="G300" i="1"/>
  <c r="E176" i="25"/>
  <c r="E815" i="25"/>
  <c r="G292" i="1"/>
  <c r="E169" i="25"/>
  <c r="E1751" i="25"/>
  <c r="G288" i="1"/>
  <c r="E165" i="25"/>
  <c r="G280" i="1"/>
  <c r="E157" i="25"/>
  <c r="E1049" i="25"/>
  <c r="G276" i="1"/>
  <c r="E153" i="25"/>
  <c r="E1467" i="25"/>
  <c r="G272" i="1"/>
  <c r="E149" i="25"/>
  <c r="G268" i="1"/>
  <c r="E145" i="25"/>
  <c r="G264" i="1"/>
  <c r="E141" i="25"/>
  <c r="G260" i="1"/>
  <c r="E137" i="25"/>
  <c r="G256" i="1"/>
  <c r="E133" i="25"/>
  <c r="G252" i="1"/>
  <c r="E129" i="25"/>
  <c r="G248" i="1"/>
  <c r="E125" i="25"/>
  <c r="G241" i="1"/>
  <c r="E117" i="25"/>
  <c r="G237" i="1"/>
  <c r="E114" i="25"/>
  <c r="E628" i="25"/>
  <c r="G233" i="1"/>
  <c r="E110" i="25"/>
  <c r="G229" i="1"/>
  <c r="E106" i="25"/>
  <c r="G225" i="1"/>
  <c r="E102" i="25"/>
  <c r="G221" i="1"/>
  <c r="E98" i="25"/>
  <c r="G217" i="1"/>
  <c r="E94" i="25"/>
  <c r="E1090" i="25"/>
  <c r="G213" i="1"/>
  <c r="E90" i="25"/>
  <c r="G209" i="1"/>
  <c r="E86" i="25"/>
  <c r="G205" i="1"/>
  <c r="E82" i="25"/>
  <c r="G201" i="1"/>
  <c r="E78" i="25"/>
  <c r="G197" i="1"/>
  <c r="E74" i="25"/>
  <c r="G193" i="1"/>
  <c r="E70" i="25"/>
  <c r="E364" i="25"/>
  <c r="E1801" i="25"/>
  <c r="G189" i="1"/>
  <c r="E66" i="25"/>
  <c r="G185" i="1"/>
  <c r="E62" i="25"/>
  <c r="E2155" i="25"/>
  <c r="G177" i="1"/>
  <c r="E55" i="25"/>
  <c r="G173" i="1"/>
  <c r="E51" i="25"/>
  <c r="G169" i="1"/>
  <c r="E48" i="25"/>
  <c r="G165" i="1"/>
  <c r="E1202" i="25"/>
  <c r="E44" i="25"/>
  <c r="G157" i="1"/>
  <c r="E40" i="25"/>
  <c r="G153" i="1"/>
  <c r="E36" i="25"/>
  <c r="G149" i="1"/>
  <c r="E32" i="25"/>
  <c r="E1549" i="25"/>
  <c r="E2714" i="25"/>
  <c r="E1697" i="25"/>
  <c r="E2486" i="25"/>
  <c r="G45" i="1"/>
  <c r="E28" i="25"/>
  <c r="G41" i="1"/>
  <c r="E25" i="25"/>
  <c r="G36" i="1"/>
  <c r="E161" i="25"/>
  <c r="E23" i="25"/>
  <c r="E728" i="25"/>
  <c r="G19" i="1"/>
  <c r="E20" i="25"/>
  <c r="G15" i="1"/>
  <c r="E16" i="25"/>
  <c r="G11" i="1"/>
  <c r="E2611" i="25"/>
  <c r="E2459" i="25"/>
  <c r="E2571" i="25"/>
  <c r="E2444" i="25"/>
  <c r="E2033" i="25"/>
  <c r="E12" i="25"/>
  <c r="E1341" i="25"/>
  <c r="G7" i="1"/>
  <c r="E8" i="25"/>
  <c r="G4" i="1"/>
  <c r="E4" i="25"/>
  <c r="G2554" i="1"/>
  <c r="E2452" i="25"/>
  <c r="G2542" i="1"/>
  <c r="E2441" i="25"/>
  <c r="G2538" i="1"/>
  <c r="E2437" i="25"/>
  <c r="G2530" i="1"/>
  <c r="E2429" i="25"/>
  <c r="G2522" i="1"/>
  <c r="E2421" i="25"/>
  <c r="G2510" i="1"/>
  <c r="E2409" i="25"/>
  <c r="G2506" i="1"/>
  <c r="E2405" i="25"/>
  <c r="G2502" i="1"/>
  <c r="E2401" i="25"/>
  <c r="G2494" i="1"/>
  <c r="E2393" i="25"/>
  <c r="G2490" i="1"/>
  <c r="E2389" i="25"/>
  <c r="G2482" i="1"/>
  <c r="E2382" i="25"/>
  <c r="G2478" i="1"/>
  <c r="E2378" i="25"/>
  <c r="G2474" i="1"/>
  <c r="E2374" i="25"/>
  <c r="G2466" i="1"/>
  <c r="E2366" i="25"/>
  <c r="G2453" i="1"/>
  <c r="E2354" i="25"/>
  <c r="G2433" i="1"/>
  <c r="E2334" i="25"/>
  <c r="G2429" i="1"/>
  <c r="E2330" i="25"/>
  <c r="G2425" i="1"/>
  <c r="E2326" i="25"/>
  <c r="G2413" i="1"/>
  <c r="E2314" i="25"/>
  <c r="G2409" i="1"/>
  <c r="E2310" i="25"/>
  <c r="G2405" i="1"/>
  <c r="E2307" i="25"/>
  <c r="G2567" i="1"/>
  <c r="E2466" i="25"/>
  <c r="G2558" i="1"/>
  <c r="E2462" i="25"/>
  <c r="G2565" i="1"/>
  <c r="E2467" i="25"/>
  <c r="G2563" i="1"/>
  <c r="E2469" i="25"/>
  <c r="G2707" i="1"/>
  <c r="E2605" i="25"/>
  <c r="G2698" i="1"/>
  <c r="E2597" i="25"/>
  <c r="G2689" i="1"/>
  <c r="E2589" i="25"/>
  <c r="G2685" i="1"/>
  <c r="E2585" i="25"/>
  <c r="G2681" i="1"/>
  <c r="E2581" i="25"/>
  <c r="G2677" i="1"/>
  <c r="E2577" i="25"/>
  <c r="G2668" i="1"/>
  <c r="E2569" i="25"/>
  <c r="G2664" i="1"/>
  <c r="E2565" i="25"/>
  <c r="G2659" i="1"/>
  <c r="E2561" i="25"/>
  <c r="G2655" i="1"/>
  <c r="E2557" i="25"/>
  <c r="G2638" i="1"/>
  <c r="E2541" i="25"/>
  <c r="G2634" i="1"/>
  <c r="E2537" i="25"/>
  <c r="G2630" i="1"/>
  <c r="E2533" i="25"/>
  <c r="G2625" i="1"/>
  <c r="E2529" i="25"/>
  <c r="G2621" i="1"/>
  <c r="E2525" i="25"/>
  <c r="G2617" i="1"/>
  <c r="E2521" i="25"/>
  <c r="G2613" i="1"/>
  <c r="E2517" i="25"/>
  <c r="G2609" i="1"/>
  <c r="E2513" i="25"/>
  <c r="G2601" i="1"/>
  <c r="E2505" i="25"/>
  <c r="G2597" i="1"/>
  <c r="E2501" i="25"/>
  <c r="G2593" i="1"/>
  <c r="E2497" i="25"/>
  <c r="G2589" i="1"/>
  <c r="E2493" i="25"/>
  <c r="G2585" i="1"/>
  <c r="E2489" i="25"/>
  <c r="G2581" i="1"/>
  <c r="E2485" i="25"/>
  <c r="E2713" i="25"/>
  <c r="G2577" i="1"/>
  <c r="E2481" i="25"/>
  <c r="G2573" i="1"/>
  <c r="E2477" i="25"/>
  <c r="G2" i="1"/>
  <c r="E441" i="25"/>
  <c r="E2610" i="25"/>
  <c r="E2028" i="25"/>
  <c r="G2399" i="1"/>
  <c r="E2301" i="25"/>
  <c r="G2395" i="1"/>
  <c r="E2297" i="25"/>
  <c r="G2391" i="1"/>
  <c r="E2293" i="25"/>
  <c r="G2378" i="1"/>
  <c r="E2523" i="25"/>
  <c r="E2281" i="25"/>
  <c r="G2362" i="1"/>
  <c r="E2265" i="25"/>
  <c r="G2353" i="1"/>
  <c r="E2261" i="25"/>
  <c r="G2349" i="1"/>
  <c r="E2257" i="25"/>
  <c r="G2341" i="1"/>
  <c r="E2249" i="25"/>
  <c r="G2337" i="1"/>
  <c r="E2245" i="25"/>
  <c r="G2333" i="1"/>
  <c r="E2241" i="25"/>
  <c r="G2360" i="1"/>
  <c r="E2233" i="25"/>
  <c r="G2356" i="1"/>
  <c r="E2229" i="25"/>
  <c r="G2321" i="1"/>
  <c r="E2667" i="25"/>
  <c r="E2224" i="25"/>
  <c r="G2297" i="1"/>
  <c r="E2202" i="25"/>
  <c r="G2289" i="1"/>
  <c r="E2194" i="25"/>
  <c r="G2281" i="1"/>
  <c r="E2509" i="25"/>
  <c r="E2186" i="25"/>
  <c r="G2277" i="1"/>
  <c r="E2182" i="25"/>
  <c r="G2273" i="1"/>
  <c r="E2178" i="25"/>
  <c r="G2269" i="1"/>
  <c r="E2174" i="25"/>
  <c r="G2265" i="1"/>
  <c r="E2170" i="25"/>
  <c r="G2261" i="1"/>
  <c r="E2166" i="25"/>
  <c r="G2257" i="1"/>
  <c r="E2162" i="25"/>
  <c r="G2253" i="1"/>
  <c r="E2158" i="25"/>
  <c r="G2102" i="1"/>
  <c r="E2146" i="25"/>
  <c r="G1926" i="1"/>
  <c r="E2143" i="25"/>
  <c r="G1774" i="1"/>
  <c r="E2139" i="25"/>
  <c r="E2141" i="25"/>
  <c r="G1768" i="1"/>
  <c r="E2135" i="25"/>
  <c r="G1508" i="1"/>
  <c r="E2131" i="25"/>
  <c r="G1497" i="1"/>
  <c r="E2127" i="25"/>
  <c r="G512" i="1"/>
  <c r="E2120" i="25"/>
  <c r="G428" i="1"/>
  <c r="E2117" i="25"/>
  <c r="G72" i="1"/>
  <c r="E2113" i="25"/>
  <c r="G64" i="1"/>
  <c r="E2107" i="25"/>
  <c r="G2244" i="1"/>
  <c r="E2103" i="25"/>
  <c r="G1916" i="1"/>
  <c r="E2099" i="25"/>
  <c r="G1504" i="1"/>
  <c r="E2095" i="25"/>
  <c r="G1217" i="1"/>
  <c r="E2091" i="25"/>
  <c r="G109" i="1"/>
  <c r="E2087" i="25"/>
  <c r="G105" i="1"/>
  <c r="E2101" i="25"/>
  <c r="E2084" i="25"/>
  <c r="G97" i="1"/>
  <c r="E2079" i="25"/>
  <c r="G93" i="1"/>
  <c r="E2077" i="25"/>
  <c r="G2241" i="1"/>
  <c r="E2071" i="25"/>
  <c r="G2236" i="1"/>
  <c r="E2067" i="25"/>
  <c r="G2227" i="1"/>
  <c r="E2063" i="25"/>
  <c r="G2223" i="1"/>
  <c r="E2059" i="25"/>
  <c r="G2219" i="1"/>
  <c r="E2055" i="25"/>
  <c r="G2207" i="1"/>
  <c r="E2047" i="25"/>
  <c r="G2203" i="1"/>
  <c r="E2043" i="25"/>
  <c r="G2195" i="1"/>
  <c r="E2035" i="25"/>
  <c r="G2183" i="1"/>
  <c r="E2023" i="25"/>
  <c r="G2175" i="1"/>
  <c r="E2015" i="25"/>
  <c r="G2171" i="1"/>
  <c r="E2011" i="25"/>
  <c r="G2167" i="1"/>
  <c r="E2007" i="25"/>
  <c r="G2163" i="1"/>
  <c r="E2003" i="25"/>
  <c r="G2155" i="1"/>
  <c r="E1995" i="25"/>
  <c r="G2151" i="1"/>
  <c r="E1991" i="25"/>
  <c r="G2147" i="1"/>
  <c r="E1987" i="25"/>
  <c r="G2135" i="1"/>
  <c r="E1975" i="25"/>
  <c r="G2131" i="1"/>
  <c r="E1971" i="25"/>
  <c r="G2123" i="1"/>
  <c r="E1963" i="25"/>
  <c r="G1819" i="1"/>
  <c r="E1947" i="25"/>
  <c r="G2109" i="1"/>
  <c r="E1944" i="25"/>
  <c r="G2096" i="1"/>
  <c r="E2751" i="25"/>
  <c r="E1936" i="25"/>
  <c r="E2212" i="25"/>
  <c r="G2092" i="1"/>
  <c r="E1932" i="25"/>
  <c r="G2088" i="1"/>
  <c r="E1928" i="25"/>
  <c r="G2084" i="1"/>
  <c r="E1924" i="25"/>
  <c r="G2080" i="1"/>
  <c r="E1920" i="25"/>
  <c r="G2072" i="1"/>
  <c r="E1912" i="25"/>
  <c r="G1932" i="1"/>
  <c r="E1908" i="25"/>
  <c r="G2056" i="1"/>
  <c r="E1896" i="25"/>
  <c r="G2052" i="1"/>
  <c r="E1892" i="25"/>
  <c r="G2048" i="1"/>
  <c r="E1888" i="25"/>
  <c r="G2028" i="1"/>
  <c r="E1935" i="25"/>
  <c r="E1870" i="25"/>
  <c r="G2020" i="1"/>
  <c r="E1862" i="25"/>
  <c r="G2016" i="1"/>
  <c r="E1858" i="25"/>
  <c r="G2012" i="1"/>
  <c r="E1854" i="25"/>
  <c r="G2008" i="1"/>
  <c r="E1850" i="25"/>
  <c r="G2004" i="1"/>
  <c r="E1846" i="25"/>
  <c r="G1996" i="1"/>
  <c r="E1838" i="25"/>
  <c r="G1980" i="1"/>
  <c r="E1824" i="25"/>
  <c r="G1976" i="1"/>
  <c r="E1820" i="25"/>
  <c r="G1972" i="1"/>
  <c r="E1816" i="25"/>
  <c r="G1968" i="1"/>
  <c r="E1812" i="25"/>
  <c r="G1964" i="1"/>
  <c r="E1808" i="25"/>
  <c r="G1960" i="1"/>
  <c r="E1804" i="25"/>
  <c r="G1956" i="1"/>
  <c r="E1800" i="25"/>
  <c r="E2375" i="25"/>
  <c r="G1952" i="1"/>
  <c r="E1796" i="25"/>
  <c r="G1948" i="1"/>
  <c r="E1792" i="25"/>
  <c r="G1944" i="1"/>
  <c r="E1788" i="25"/>
  <c r="G1940" i="1"/>
  <c r="E1784" i="25"/>
  <c r="E2150" i="25"/>
  <c r="G1936" i="1"/>
  <c r="E1780" i="25"/>
  <c r="G1915" i="1"/>
  <c r="E1768" i="25"/>
  <c r="E2471" i="25"/>
  <c r="G1911" i="1"/>
  <c r="E1764" i="25"/>
  <c r="G1903" i="1"/>
  <c r="E2040" i="25"/>
  <c r="E1756" i="25"/>
  <c r="E1884" i="25"/>
  <c r="G1899" i="1"/>
  <c r="E1752" i="25"/>
  <c r="G1891" i="1"/>
  <c r="E1745" i="25"/>
  <c r="G1887" i="1"/>
  <c r="E1741" i="25"/>
  <c r="G1883" i="1"/>
  <c r="E1737" i="25"/>
  <c r="G1879" i="1"/>
  <c r="E2727" i="25"/>
  <c r="E2190" i="25"/>
  <c r="E1733" i="25"/>
  <c r="G1867" i="1"/>
  <c r="E1992" i="25"/>
  <c r="E1721" i="25"/>
  <c r="G1863" i="1"/>
  <c r="E1717" i="25"/>
  <c r="G1859" i="1"/>
  <c r="E1713" i="25"/>
  <c r="G1847" i="1"/>
  <c r="E1702" i="25"/>
  <c r="G1843" i="1"/>
  <c r="E1698" i="25"/>
  <c r="G1839" i="1"/>
  <c r="E1694" i="25"/>
  <c r="G1835" i="1"/>
  <c r="E1690" i="25"/>
  <c r="G1831" i="1"/>
  <c r="E1686" i="25"/>
  <c r="G1827" i="1"/>
  <c r="E1682" i="25"/>
  <c r="G1823" i="1"/>
  <c r="E1678" i="25"/>
  <c r="E1954" i="25"/>
  <c r="G1801" i="1"/>
  <c r="E1674" i="25"/>
  <c r="G1797" i="1"/>
  <c r="E1670" i="25"/>
  <c r="G1808" i="1"/>
  <c r="E1659" i="25"/>
  <c r="G1805" i="1"/>
  <c r="E1655" i="25"/>
  <c r="G1778" i="1"/>
  <c r="E1651" i="25"/>
  <c r="G1790" i="1"/>
  <c r="E1647" i="25"/>
  <c r="G1786" i="1"/>
  <c r="E1643" i="25"/>
  <c r="G1782" i="1"/>
  <c r="E1639" i="25"/>
  <c r="G1770" i="1"/>
  <c r="E1635" i="25"/>
  <c r="G1758" i="1"/>
  <c r="E1631" i="25"/>
  <c r="G1750" i="1"/>
  <c r="E1623" i="25"/>
  <c r="G1746" i="1"/>
  <c r="E1619" i="25"/>
  <c r="G1742" i="1"/>
  <c r="E1615" i="25"/>
  <c r="E2221" i="25"/>
  <c r="G1714" i="1"/>
  <c r="E1587" i="25"/>
  <c r="G1710" i="1"/>
  <c r="E1583" i="25"/>
  <c r="G1706" i="1"/>
  <c r="E1579" i="25"/>
  <c r="G1698" i="1"/>
  <c r="E1571" i="25"/>
  <c r="G1694" i="1"/>
  <c r="E1567" i="25"/>
  <c r="G1690" i="1"/>
  <c r="E1563" i="25"/>
  <c r="G1686" i="1"/>
  <c r="E1559" i="25"/>
  <c r="E1828" i="25"/>
  <c r="G1682" i="1"/>
  <c r="E1555" i="25"/>
  <c r="G1761" i="1"/>
  <c r="E1543" i="25"/>
  <c r="G1665" i="1"/>
  <c r="E1540" i="25"/>
  <c r="G1671" i="1"/>
  <c r="E2778" i="25"/>
  <c r="E1536" i="25"/>
  <c r="G1654" i="1"/>
  <c r="E1532" i="25"/>
  <c r="G1668" i="1"/>
  <c r="E1528" i="25"/>
  <c r="G1661" i="1"/>
  <c r="E1524" i="25"/>
  <c r="G1648" i="1"/>
  <c r="E1520" i="25"/>
  <c r="G1644" i="1"/>
  <c r="E1516" i="25"/>
  <c r="G1636" i="1"/>
  <c r="E1508" i="25"/>
  <c r="G1632" i="1"/>
  <c r="E1504" i="25"/>
  <c r="G1628" i="1"/>
  <c r="E2031" i="25"/>
  <c r="E1500" i="25"/>
  <c r="G1624" i="1"/>
  <c r="E1496" i="25"/>
  <c r="G1620" i="1"/>
  <c r="E1866" i="25"/>
  <c r="E1492" i="25"/>
  <c r="G1612" i="1"/>
  <c r="E1484" i="25"/>
  <c r="E2549" i="25"/>
  <c r="G1608" i="1"/>
  <c r="E1480" i="25"/>
  <c r="E2546" i="25"/>
  <c r="G1600" i="1"/>
  <c r="E1472" i="25"/>
  <c r="G1596" i="1"/>
  <c r="E1468" i="25"/>
  <c r="G1592" i="1"/>
  <c r="E1464" i="25"/>
  <c r="G1584" i="1"/>
  <c r="E1456" i="25"/>
  <c r="G1580" i="1"/>
  <c r="E1452" i="25"/>
  <c r="G1576" i="1"/>
  <c r="E1448" i="25"/>
  <c r="G1572" i="1"/>
  <c r="E1444" i="25"/>
  <c r="G1568" i="1"/>
  <c r="E1440" i="25"/>
  <c r="G1564" i="1"/>
  <c r="E1436" i="25"/>
  <c r="G1556" i="1"/>
  <c r="E1428" i="25"/>
  <c r="G1548" i="1"/>
  <c r="E1420" i="25"/>
  <c r="G1544" i="1"/>
  <c r="E1416" i="25"/>
  <c r="G1540" i="1"/>
  <c r="E1412" i="25"/>
  <c r="G1532" i="1"/>
  <c r="E1560" i="25"/>
  <c r="E1406" i="25"/>
  <c r="E1973" i="25"/>
  <c r="E2308" i="25"/>
  <c r="G1528" i="1"/>
  <c r="E1402" i="25"/>
  <c r="G1524" i="1"/>
  <c r="E1398" i="25"/>
  <c r="G1520" i="1"/>
  <c r="E1394" i="25"/>
  <c r="G1516" i="1"/>
  <c r="E1390" i="25"/>
  <c r="G1512" i="1"/>
  <c r="E1386" i="25"/>
  <c r="E1783" i="25"/>
  <c r="G1499" i="1"/>
  <c r="E1382" i="25"/>
  <c r="G1460" i="1"/>
  <c r="E1378" i="25"/>
  <c r="G1474" i="1"/>
  <c r="E1374" i="25"/>
  <c r="E1940" i="25"/>
  <c r="G1468" i="1"/>
  <c r="E1366" i="25"/>
  <c r="G1494" i="1"/>
  <c r="E1362" i="25"/>
  <c r="G1490" i="1"/>
  <c r="E1358" i="25"/>
  <c r="G1486" i="1"/>
  <c r="E1354" i="25"/>
  <c r="G1482" i="1"/>
  <c r="E1351" i="25"/>
  <c r="G1478" i="1"/>
  <c r="E1347" i="25"/>
  <c r="G1450" i="1"/>
  <c r="E1339" i="25"/>
  <c r="G1446" i="1"/>
  <c r="E1335" i="25"/>
  <c r="G1442" i="1"/>
  <c r="E1331" i="25"/>
  <c r="G1438" i="1"/>
  <c r="E1327" i="25"/>
  <c r="G1430" i="1"/>
  <c r="E2921" i="25"/>
  <c r="E1321" i="25"/>
  <c r="G1426" i="1"/>
  <c r="E1317" i="25"/>
  <c r="G1422" i="1"/>
  <c r="E1313" i="25"/>
  <c r="G1418" i="1"/>
  <c r="E1309" i="25"/>
  <c r="G1414" i="1"/>
  <c r="E1305" i="25"/>
  <c r="G1402" i="1"/>
  <c r="E2559" i="25"/>
  <c r="E1294" i="25"/>
  <c r="G1398" i="1"/>
  <c r="E1290" i="25"/>
  <c r="G1394" i="1"/>
  <c r="E2348" i="25"/>
  <c r="E1286" i="25"/>
  <c r="G1390" i="1"/>
  <c r="E1282" i="25"/>
  <c r="G1386" i="1"/>
  <c r="E2339" i="25"/>
  <c r="E1279" i="25"/>
  <c r="G1382" i="1"/>
  <c r="E1275" i="25"/>
  <c r="G1378" i="1"/>
  <c r="E1271" i="25"/>
  <c r="G1374" i="1"/>
  <c r="E1267" i="25"/>
  <c r="G1362" i="1"/>
  <c r="E1255" i="25"/>
  <c r="G1358" i="1"/>
  <c r="E1251" i="25"/>
  <c r="E2192" i="25"/>
  <c r="E1578" i="25"/>
  <c r="G1350" i="1"/>
  <c r="E1243" i="25"/>
  <c r="E2311" i="25"/>
  <c r="G1346" i="1"/>
  <c r="E1239" i="25"/>
  <c r="G1342" i="1"/>
  <c r="E1235" i="25"/>
  <c r="E2275" i="25"/>
  <c r="G1338" i="1"/>
  <c r="E1232" i="25"/>
  <c r="G1326" i="1"/>
  <c r="E1221" i="25"/>
  <c r="G1322" i="1"/>
  <c r="E1217" i="25"/>
  <c r="G1318" i="1"/>
  <c r="E1213" i="25"/>
  <c r="G1314" i="1"/>
  <c r="E1209" i="25"/>
  <c r="G1310" i="1"/>
  <c r="E1389" i="25"/>
  <c r="E1205" i="25"/>
  <c r="E1793" i="25"/>
  <c r="G1453" i="1"/>
  <c r="E1201" i="25"/>
  <c r="G1304" i="1"/>
  <c r="E1197" i="25"/>
  <c r="G1300" i="1"/>
  <c r="E1193" i="25"/>
  <c r="G1296" i="1"/>
  <c r="E1189" i="25"/>
  <c r="G1292" i="1"/>
  <c r="E1185" i="25"/>
  <c r="G1288" i="1"/>
  <c r="E1181" i="25"/>
  <c r="G1284" i="1"/>
  <c r="E1177" i="25"/>
  <c r="G1283" i="1"/>
  <c r="E1173" i="25"/>
  <c r="G1277" i="1"/>
  <c r="E2591" i="25"/>
  <c r="E1169" i="25"/>
  <c r="G1273" i="1"/>
  <c r="E1165" i="25"/>
  <c r="E2914" i="25"/>
  <c r="G1269" i="1"/>
  <c r="E1903" i="25"/>
  <c r="E1161" i="25"/>
  <c r="G1261" i="1"/>
  <c r="E1153" i="25"/>
  <c r="E2750" i="25"/>
  <c r="G1257" i="1"/>
  <c r="E2869" i="25"/>
  <c r="E1149" i="25"/>
  <c r="G1253" i="1"/>
  <c r="E1145" i="25"/>
  <c r="G1249" i="1"/>
  <c r="E1141" i="25"/>
  <c r="G1245" i="1"/>
  <c r="E1137" i="25"/>
  <c r="G1241" i="1"/>
  <c r="E1133" i="25"/>
  <c r="G1237" i="1"/>
  <c r="E2163" i="25"/>
  <c r="E1959" i="25"/>
  <c r="E1129" i="25"/>
  <c r="G1230" i="1"/>
  <c r="E1125" i="25"/>
  <c r="G1226" i="1"/>
  <c r="E1121" i="25"/>
  <c r="G1222" i="1"/>
  <c r="E1117" i="25"/>
  <c r="G1218" i="1"/>
  <c r="E1113" i="25"/>
  <c r="G1212" i="1"/>
  <c r="E1109" i="25"/>
  <c r="G1208" i="1"/>
  <c r="E1105" i="25"/>
  <c r="G1204" i="1"/>
  <c r="E1101" i="25"/>
  <c r="G1177" i="1"/>
  <c r="E1093" i="25"/>
  <c r="G1173" i="1"/>
  <c r="E1089" i="25"/>
  <c r="G1169" i="1"/>
  <c r="E1085" i="25"/>
  <c r="G1165" i="1"/>
  <c r="E1081" i="25"/>
  <c r="G1161" i="1"/>
  <c r="E1077" i="25"/>
  <c r="G1150" i="1"/>
  <c r="E1066" i="25"/>
  <c r="G1146" i="1"/>
  <c r="E1062" i="25"/>
  <c r="G1138" i="1"/>
  <c r="E1054" i="25"/>
  <c r="G1134" i="1"/>
  <c r="E1050" i="25"/>
  <c r="E1600" i="25"/>
  <c r="G1130" i="1"/>
  <c r="E1046" i="25"/>
  <c r="G1122" i="1"/>
  <c r="E1038" i="25"/>
  <c r="G1118" i="1"/>
  <c r="E1034" i="25"/>
  <c r="G1114" i="1"/>
  <c r="G1110" i="1"/>
  <c r="E1026" i="25"/>
  <c r="E1147" i="25"/>
  <c r="G1106" i="1"/>
  <c r="E1022" i="25"/>
  <c r="G1102" i="1"/>
  <c r="E1018" i="25"/>
  <c r="G1098" i="1"/>
  <c r="E1014" i="25"/>
  <c r="G1094" i="1"/>
  <c r="E1010" i="25"/>
  <c r="G1090" i="1"/>
  <c r="E1006" i="25"/>
  <c r="G1086" i="1"/>
  <c r="E1002" i="25"/>
  <c r="G1082" i="1"/>
  <c r="E998" i="25"/>
  <c r="G1078" i="1"/>
  <c r="E994" i="25"/>
  <c r="G1074" i="1"/>
  <c r="E990" i="25"/>
  <c r="G1070" i="1"/>
  <c r="E986" i="25"/>
  <c r="G1066" i="1"/>
  <c r="E982" i="25"/>
  <c r="G1062" i="1"/>
  <c r="E978" i="25"/>
  <c r="G1058" i="1"/>
  <c r="E974" i="25"/>
  <c r="E2046" i="25"/>
  <c r="G1054" i="1"/>
  <c r="E970" i="25"/>
  <c r="G1050" i="1"/>
  <c r="E966" i="25"/>
  <c r="G1046" i="1"/>
  <c r="E962" i="25"/>
  <c r="G1042" i="1"/>
  <c r="E958" i="25"/>
  <c r="G1026" i="1"/>
  <c r="E943" i="25"/>
  <c r="G1022" i="1"/>
  <c r="E939" i="25"/>
  <c r="G1018" i="1"/>
  <c r="E935" i="25"/>
  <c r="G1014" i="1"/>
  <c r="E931" i="25"/>
  <c r="G1010" i="1"/>
  <c r="E927" i="25"/>
  <c r="E2347" i="25"/>
  <c r="E1490" i="25"/>
  <c r="G1002" i="1"/>
  <c r="E919" i="25"/>
  <c r="E1474" i="25"/>
  <c r="G998" i="1"/>
  <c r="E915" i="25"/>
  <c r="G994" i="1"/>
  <c r="E911" i="25"/>
  <c r="G990" i="1"/>
  <c r="E2019" i="25"/>
  <c r="E907" i="25"/>
  <c r="G986" i="1"/>
  <c r="E903" i="25"/>
  <c r="G982" i="1"/>
  <c r="E899" i="25"/>
  <c r="G978" i="1"/>
  <c r="E895" i="25"/>
  <c r="G974" i="1"/>
  <c r="E891" i="25"/>
  <c r="G970" i="1"/>
  <c r="E887" i="25"/>
  <c r="G966" i="1"/>
  <c r="E883" i="25"/>
  <c r="G962" i="1"/>
  <c r="E2319" i="25"/>
  <c r="E1576" i="25"/>
  <c r="E879" i="25"/>
  <c r="G958" i="1"/>
  <c r="E875" i="25"/>
  <c r="G954" i="1"/>
  <c r="E871" i="25"/>
  <c r="G950" i="1"/>
  <c r="E867" i="25"/>
  <c r="G946" i="1"/>
  <c r="E863" i="25"/>
  <c r="G942" i="1"/>
  <c r="E859" i="25"/>
  <c r="G938" i="1"/>
  <c r="E855" i="25"/>
  <c r="G934" i="1"/>
  <c r="E851" i="25"/>
  <c r="G930" i="1"/>
  <c r="E847" i="25"/>
  <c r="G926" i="1"/>
  <c r="E843" i="25"/>
  <c r="G922" i="1"/>
  <c r="E839" i="25"/>
  <c r="G914" i="1"/>
  <c r="E831" i="25"/>
  <c r="G910" i="1"/>
  <c r="E1392" i="25"/>
  <c r="E827" i="25"/>
  <c r="G902" i="1"/>
  <c r="E821" i="25"/>
  <c r="G898" i="1"/>
  <c r="E817" i="25"/>
  <c r="G894" i="1"/>
  <c r="E813" i="25"/>
  <c r="E1307" i="25"/>
  <c r="G890" i="1"/>
  <c r="E809" i="25"/>
  <c r="G886" i="1"/>
  <c r="E805" i="25"/>
  <c r="G882" i="1"/>
  <c r="E801" i="25"/>
  <c r="G878" i="1"/>
  <c r="E797" i="25"/>
  <c r="G874" i="1"/>
  <c r="E793" i="25"/>
  <c r="E2720" i="25"/>
  <c r="G870" i="1"/>
  <c r="E789" i="25"/>
  <c r="G862" i="1"/>
  <c r="E782" i="25"/>
  <c r="E2681" i="25"/>
  <c r="G1195" i="1"/>
  <c r="E778" i="25"/>
  <c r="G1191" i="1"/>
  <c r="E774" i="25"/>
  <c r="G1187" i="1"/>
  <c r="E770" i="25"/>
  <c r="G1183" i="1"/>
  <c r="E766" i="25"/>
  <c r="G859" i="1"/>
  <c r="E762" i="25"/>
  <c r="G856" i="1"/>
  <c r="E758" i="25"/>
  <c r="G852" i="1"/>
  <c r="E754" i="25"/>
  <c r="G848" i="1"/>
  <c r="E750" i="25"/>
  <c r="G844" i="1"/>
  <c r="E746" i="25"/>
  <c r="G836" i="1"/>
  <c r="E738" i="25"/>
  <c r="G829" i="1"/>
  <c r="E734" i="25"/>
  <c r="G826" i="1"/>
  <c r="E730" i="25"/>
  <c r="E2708" i="25"/>
  <c r="G822" i="1"/>
  <c r="E1291" i="25"/>
  <c r="E726" i="25"/>
  <c r="G818" i="1"/>
  <c r="E722" i="25"/>
  <c r="E1691" i="25"/>
  <c r="G810" i="1"/>
  <c r="E714" i="25"/>
  <c r="G799" i="1"/>
  <c r="E710" i="25"/>
  <c r="G795" i="1"/>
  <c r="E706" i="25"/>
  <c r="E1377" i="25"/>
  <c r="E2468" i="25"/>
  <c r="G806" i="1"/>
  <c r="E702" i="25"/>
  <c r="E1104" i="25"/>
  <c r="E2777" i="25"/>
  <c r="G788" i="1"/>
  <c r="E694" i="25"/>
  <c r="E2767" i="25"/>
  <c r="G784" i="1"/>
  <c r="E690" i="25"/>
  <c r="G780" i="1"/>
  <c r="E686" i="25"/>
  <c r="E1065" i="25"/>
  <c r="G776" i="1"/>
  <c r="E1880" i="25"/>
  <c r="E683" i="25"/>
  <c r="G772" i="1"/>
  <c r="E679" i="25"/>
  <c r="E2707" i="25"/>
  <c r="E2213" i="25"/>
  <c r="G764" i="1"/>
  <c r="E671" i="25"/>
  <c r="E1499" i="25"/>
  <c r="E2029" i="25"/>
  <c r="E1301" i="25"/>
  <c r="G760" i="1"/>
  <c r="E2568" i="25"/>
  <c r="E667" i="25"/>
  <c r="G756" i="1"/>
  <c r="E664" i="25"/>
  <c r="G752" i="1"/>
  <c r="E660" i="25"/>
  <c r="G748" i="1"/>
  <c r="E656" i="25"/>
  <c r="G744" i="1"/>
  <c r="E1588" i="25"/>
  <c r="E652" i="25"/>
  <c r="G740" i="1"/>
  <c r="E648" i="25"/>
  <c r="G736" i="1"/>
  <c r="E644" i="25"/>
  <c r="G732" i="1"/>
  <c r="E640" i="25"/>
  <c r="G728" i="1"/>
  <c r="E636" i="25"/>
  <c r="G724" i="1"/>
  <c r="E632" i="25"/>
  <c r="G712" i="1"/>
  <c r="E620" i="25"/>
  <c r="G708" i="1"/>
  <c r="E616" i="25"/>
  <c r="G704" i="1"/>
  <c r="E612" i="25"/>
  <c r="G700" i="1"/>
  <c r="E608" i="25"/>
  <c r="G696" i="1"/>
  <c r="E604" i="25"/>
  <c r="G692" i="1"/>
  <c r="E600" i="25"/>
  <c r="E2690" i="25"/>
  <c r="E2817" i="25"/>
  <c r="G688" i="1"/>
  <c r="E596" i="25"/>
  <c r="G684" i="1"/>
  <c r="E592" i="25"/>
  <c r="E832" i="25"/>
  <c r="G680" i="1"/>
  <c r="E588" i="25"/>
  <c r="G676" i="1"/>
  <c r="E584" i="25"/>
  <c r="G672" i="1"/>
  <c r="E2475" i="25"/>
  <c r="E580" i="25"/>
  <c r="E1794" i="25"/>
  <c r="G664" i="1"/>
  <c r="E572" i="25"/>
  <c r="G519" i="1"/>
  <c r="E568" i="25"/>
  <c r="G481" i="1"/>
  <c r="E1384" i="25"/>
  <c r="E2461" i="25"/>
  <c r="E564" i="25"/>
  <c r="G330" i="1"/>
  <c r="E560" i="25"/>
  <c r="G161" i="1"/>
  <c r="E761" i="25"/>
  <c r="E557" i="25"/>
  <c r="E1939" i="25"/>
  <c r="E1373" i="25"/>
  <c r="E2666" i="25"/>
  <c r="G502" i="1"/>
  <c r="E553" i="25"/>
  <c r="G498" i="1"/>
  <c r="E549" i="25"/>
  <c r="G164" i="1"/>
  <c r="E545" i="25"/>
  <c r="G113" i="1"/>
  <c r="E541" i="25"/>
  <c r="G49" i="1"/>
  <c r="E537" i="25"/>
  <c r="G128" i="1"/>
  <c r="E533" i="25"/>
  <c r="G326" i="1"/>
  <c r="E529" i="25"/>
  <c r="G73" i="1"/>
  <c r="E525" i="25"/>
  <c r="G320" i="1"/>
  <c r="E521" i="25"/>
  <c r="G145" i="1"/>
  <c r="E517" i="25"/>
  <c r="E2932" i="25"/>
  <c r="G124" i="1"/>
  <c r="E513" i="25"/>
  <c r="E1535" i="25"/>
  <c r="G120" i="1"/>
  <c r="E509" i="25"/>
  <c r="E698" i="25"/>
  <c r="G493" i="1"/>
  <c r="E505" i="25"/>
  <c r="G489" i="1"/>
  <c r="E501" i="25"/>
  <c r="G485" i="1"/>
  <c r="E497" i="25"/>
  <c r="G425" i="1"/>
  <c r="E493" i="25"/>
  <c r="G55" i="1"/>
  <c r="E490" i="25"/>
  <c r="E2457" i="25"/>
  <c r="G144" i="1"/>
  <c r="E487" i="25"/>
  <c r="G140" i="1"/>
  <c r="E483" i="25"/>
  <c r="G136" i="1"/>
  <c r="E479" i="25"/>
  <c r="G131" i="1"/>
  <c r="E475" i="25"/>
  <c r="G661" i="1"/>
  <c r="E471" i="25"/>
  <c r="G657" i="1"/>
  <c r="E467" i="25"/>
  <c r="G653" i="1"/>
  <c r="E463" i="25"/>
  <c r="E2449" i="25"/>
  <c r="G649" i="1"/>
  <c r="E729" i="25"/>
  <c r="E459" i="25"/>
  <c r="G645" i="1"/>
  <c r="E455" i="25"/>
  <c r="G641" i="1"/>
  <c r="E1505" i="25"/>
  <c r="E451" i="25"/>
  <c r="G637" i="1"/>
  <c r="E447" i="25"/>
  <c r="E2447" i="25"/>
  <c r="G625" i="1"/>
  <c r="E437" i="25"/>
  <c r="G621" i="1"/>
  <c r="E433" i="25"/>
  <c r="E2433" i="25"/>
  <c r="G617" i="1"/>
  <c r="E429" i="25"/>
  <c r="G613" i="1"/>
  <c r="E425" i="25"/>
  <c r="G609" i="1"/>
  <c r="E421" i="25"/>
  <c r="G605" i="1"/>
  <c r="E417" i="25"/>
  <c r="G601" i="1"/>
  <c r="E413" i="25"/>
  <c r="G597" i="1"/>
  <c r="E409" i="25"/>
  <c r="G593" i="1"/>
  <c r="E405" i="25"/>
  <c r="G589" i="1"/>
  <c r="E401" i="25"/>
  <c r="G585" i="1"/>
  <c r="E397" i="25"/>
  <c r="G581" i="1"/>
  <c r="E393" i="25"/>
  <c r="G577" i="1"/>
  <c r="E389" i="25"/>
  <c r="G573" i="1"/>
  <c r="E385" i="25"/>
  <c r="G569" i="1"/>
  <c r="E381" i="25"/>
  <c r="G565" i="1"/>
  <c r="E377" i="25"/>
  <c r="G561" i="1"/>
  <c r="E373" i="25"/>
  <c r="G557" i="1"/>
  <c r="E369" i="25"/>
  <c r="G553" i="1"/>
  <c r="E365" i="25"/>
  <c r="G549" i="1"/>
  <c r="E362" i="25"/>
  <c r="G545" i="1"/>
  <c r="E358" i="25"/>
  <c r="G541" i="1"/>
  <c r="E354" i="25"/>
  <c r="G537" i="1"/>
  <c r="E350" i="25"/>
  <c r="G533" i="1"/>
  <c r="E346" i="25"/>
  <c r="G525" i="1"/>
  <c r="E338" i="25"/>
  <c r="G480" i="1"/>
  <c r="E334" i="25"/>
  <c r="G472" i="1"/>
  <c r="E326" i="25"/>
  <c r="G468" i="1"/>
  <c r="E322" i="25"/>
  <c r="G464" i="1"/>
  <c r="E318" i="25"/>
  <c r="E2736" i="25"/>
  <c r="G460" i="1"/>
  <c r="E2197" i="25"/>
  <c r="E314" i="25"/>
  <c r="E1738" i="25"/>
  <c r="G456" i="1"/>
  <c r="E310" i="25"/>
  <c r="G452" i="1"/>
  <c r="E306" i="25"/>
  <c r="G448" i="1"/>
  <c r="E302" i="25"/>
  <c r="G444" i="1"/>
  <c r="E298" i="25"/>
  <c r="G440" i="1"/>
  <c r="E294" i="25"/>
  <c r="G436" i="1"/>
  <c r="E290" i="25"/>
  <c r="G432" i="1"/>
  <c r="E286" i="25"/>
  <c r="E2814" i="25"/>
  <c r="G424" i="1"/>
  <c r="E282" i="25"/>
  <c r="G420" i="1"/>
  <c r="E278" i="25"/>
  <c r="G416" i="1"/>
  <c r="E274" i="25"/>
  <c r="G412" i="1"/>
  <c r="E270" i="25"/>
  <c r="E981" i="25"/>
  <c r="E2290" i="25"/>
  <c r="G408" i="1"/>
  <c r="E266" i="25"/>
  <c r="G404" i="1"/>
  <c r="E262" i="25"/>
  <c r="G396" i="1"/>
  <c r="E254" i="25"/>
  <c r="G392" i="1"/>
  <c r="E1287" i="25"/>
  <c r="E250" i="25"/>
  <c r="G388" i="1"/>
  <c r="E246" i="25"/>
  <c r="G384" i="1"/>
  <c r="E242" i="25"/>
  <c r="G380" i="1"/>
  <c r="E238" i="25"/>
  <c r="G376" i="1"/>
  <c r="E234" i="25"/>
  <c r="G372" i="1"/>
  <c r="E230" i="25"/>
  <c r="G368" i="1"/>
  <c r="E877" i="25"/>
  <c r="E226" i="25"/>
  <c r="E1247" i="25"/>
  <c r="G364" i="1"/>
  <c r="E222" i="25"/>
  <c r="G356" i="1"/>
  <c r="E214" i="25"/>
  <c r="G352" i="1"/>
  <c r="E210" i="25"/>
  <c r="G348" i="1"/>
  <c r="E206" i="25"/>
  <c r="E624" i="25"/>
  <c r="G344" i="1"/>
  <c r="E202" i="25"/>
  <c r="G336" i="1"/>
  <c r="E822" i="25"/>
  <c r="E2264" i="25"/>
  <c r="E195" i="25"/>
  <c r="E1385" i="25"/>
  <c r="G315" i="1"/>
  <c r="E191" i="25"/>
  <c r="G311" i="1"/>
  <c r="E187" i="25"/>
  <c r="G307" i="1"/>
  <c r="E183" i="25"/>
  <c r="G303" i="1"/>
  <c r="E179" i="25"/>
  <c r="G299" i="1"/>
  <c r="E967" i="25"/>
  <c r="E175" i="25"/>
  <c r="E2039" i="25"/>
  <c r="G295" i="1"/>
  <c r="E172" i="25"/>
  <c r="G291" i="1"/>
  <c r="E1155" i="25"/>
  <c r="E2443" i="25"/>
  <c r="E1308" i="25"/>
  <c r="E2353" i="25"/>
  <c r="E168" i="25"/>
  <c r="E1058" i="25"/>
  <c r="E1876" i="25"/>
  <c r="G287" i="1"/>
  <c r="E442" i="25"/>
  <c r="E164" i="25"/>
  <c r="E1873" i="25"/>
  <c r="G283" i="1"/>
  <c r="E1607" i="25"/>
  <c r="E2208" i="25"/>
  <c r="E160" i="25"/>
  <c r="G279" i="1"/>
  <c r="E156" i="25"/>
  <c r="G275" i="1"/>
  <c r="E152" i="25"/>
  <c r="G271" i="1"/>
  <c r="E1933" i="25"/>
  <c r="E148" i="25"/>
  <c r="G267" i="1"/>
  <c r="E144" i="25"/>
  <c r="G259" i="1"/>
  <c r="E136" i="25"/>
  <c r="G255" i="1"/>
  <c r="E132" i="25"/>
  <c r="G251" i="1"/>
  <c r="E128" i="25"/>
  <c r="G247" i="1"/>
  <c r="E1570" i="25"/>
  <c r="E124" i="25"/>
  <c r="G244" i="1"/>
  <c r="E121" i="25"/>
  <c r="E218" i="25"/>
  <c r="E1013" i="25"/>
  <c r="E2840" i="25"/>
  <c r="E631" i="25"/>
  <c r="E2512" i="25"/>
  <c r="E1982" i="25"/>
  <c r="E120" i="25"/>
  <c r="G236" i="1"/>
  <c r="E113" i="25"/>
  <c r="E1566" i="25"/>
  <c r="G232" i="1"/>
  <c r="E109" i="25"/>
  <c r="G228" i="1"/>
  <c r="E105" i="25"/>
  <c r="E1830" i="25"/>
  <c r="G224" i="1"/>
  <c r="E101" i="25"/>
  <c r="G220" i="1"/>
  <c r="E97" i="25"/>
  <c r="G216" i="1"/>
  <c r="E93" i="25"/>
  <c r="G212" i="1"/>
  <c r="E89" i="25"/>
  <c r="G208" i="1"/>
  <c r="E85" i="25"/>
  <c r="G204" i="1"/>
  <c r="E81" i="25"/>
  <c r="E1925" i="25"/>
  <c r="G200" i="1"/>
  <c r="E77" i="25"/>
  <c r="G196" i="1"/>
  <c r="E73" i="25"/>
  <c r="G192" i="1"/>
  <c r="E69" i="25"/>
  <c r="G188" i="1"/>
  <c r="E65" i="25"/>
  <c r="G184" i="1"/>
  <c r="E61" i="25"/>
  <c r="G180" i="1"/>
  <c r="E58" i="25"/>
  <c r="G176" i="1"/>
  <c r="E54" i="25"/>
  <c r="G168" i="1"/>
  <c r="E573" i="25"/>
  <c r="E47" i="25"/>
  <c r="E1074" i="25"/>
  <c r="G160" i="1"/>
  <c r="E43" i="25"/>
  <c r="G156" i="1"/>
  <c r="E39" i="25"/>
  <c r="G152" i="1"/>
  <c r="E35" i="25"/>
  <c r="G148" i="1"/>
  <c r="E31" i="25"/>
  <c r="G18" i="1"/>
  <c r="E19" i="25"/>
  <c r="G14" i="1"/>
  <c r="E15" i="25"/>
  <c r="E1344" i="25"/>
  <c r="G10" i="1"/>
  <c r="E457" i="25"/>
  <c r="E2580" i="25"/>
  <c r="E11" i="25"/>
  <c r="G6" i="1"/>
  <c r="E140" i="25"/>
  <c r="G3" i="1"/>
  <c r="E2908" i="25"/>
  <c r="E2032" i="25"/>
  <c r="E3" i="25"/>
  <c r="E1502" i="25"/>
  <c r="G2557" i="1"/>
  <c r="E2455" i="25"/>
  <c r="G2553" i="1"/>
  <c r="E2451" i="25"/>
  <c r="G2529" i="1"/>
  <c r="E2428" i="25"/>
  <c r="G2521" i="1"/>
  <c r="E2420" i="25"/>
  <c r="G2509" i="1"/>
  <c r="E2408" i="25"/>
  <c r="G2505" i="1"/>
  <c r="E2404" i="25"/>
  <c r="G2501" i="1"/>
  <c r="E2400" i="25"/>
  <c r="G2497" i="1"/>
  <c r="E2396" i="25"/>
  <c r="G2485" i="1"/>
  <c r="E2385" i="25"/>
  <c r="G2481" i="1"/>
  <c r="E2381" i="25"/>
  <c r="G2477" i="1"/>
  <c r="E2377" i="25"/>
  <c r="G2469" i="1"/>
  <c r="E2369" i="25"/>
  <c r="G2456" i="1"/>
  <c r="E2357" i="25"/>
  <c r="G2448" i="1"/>
  <c r="E2747" i="25"/>
  <c r="E2349" i="25"/>
  <c r="G2432" i="1"/>
  <c r="E2333" i="25"/>
  <c r="G2428" i="1"/>
  <c r="E2329" i="25"/>
  <c r="G2424" i="1"/>
  <c r="E2425" i="25"/>
  <c r="E2325" i="25"/>
  <c r="G2416" i="1"/>
  <c r="E2317" i="25"/>
  <c r="G2404" i="1"/>
  <c r="E2306" i="25"/>
  <c r="G2562" i="1"/>
  <c r="E2465" i="25"/>
  <c r="G2706" i="1"/>
  <c r="E2604" i="25"/>
  <c r="G2701" i="1"/>
  <c r="E2600" i="25"/>
  <c r="G2697" i="1"/>
  <c r="E2596" i="25"/>
  <c r="G2688" i="1"/>
  <c r="E2588" i="25"/>
  <c r="G2676" i="1"/>
  <c r="E2576" i="25"/>
  <c r="G2672" i="1"/>
  <c r="E2572" i="25"/>
  <c r="G2663" i="1"/>
  <c r="E2564" i="25"/>
  <c r="G2658" i="1"/>
  <c r="E2560" i="25"/>
  <c r="G2654" i="1"/>
  <c r="E2556" i="25"/>
  <c r="G2637" i="1"/>
  <c r="E2540" i="25"/>
  <c r="E2895" i="25"/>
  <c r="G2633" i="1"/>
  <c r="E2536" i="25"/>
  <c r="G2629" i="1"/>
  <c r="E2532" i="25"/>
  <c r="G2616" i="1"/>
  <c r="E2520" i="25"/>
  <c r="G2612" i="1"/>
  <c r="E2516" i="25"/>
  <c r="G2604" i="1"/>
  <c r="E2824" i="25"/>
  <c r="E2508" i="25"/>
  <c r="G2600" i="1"/>
  <c r="E2504" i="25"/>
  <c r="G2596" i="1"/>
  <c r="E2500" i="25"/>
  <c r="G2592" i="1"/>
  <c r="E2496" i="25"/>
  <c r="G2588" i="1"/>
  <c r="E2492" i="25"/>
  <c r="G2584" i="1"/>
  <c r="E2488" i="25"/>
  <c r="G2580" i="1"/>
  <c r="E2484" i="25"/>
  <c r="G2576" i="1"/>
  <c r="E2480" i="25"/>
  <c r="G2572" i="1"/>
  <c r="E2476" i="25"/>
  <c r="G2568" i="1"/>
  <c r="E2472" i="25"/>
  <c r="G2398" i="1"/>
  <c r="E2300" i="25"/>
  <c r="G2394" i="1"/>
  <c r="E2296" i="25"/>
  <c r="G2390" i="1"/>
  <c r="E2292" i="25"/>
  <c r="G2385" i="1"/>
  <c r="E2288" i="25"/>
  <c r="G2365" i="1"/>
  <c r="E2268" i="25"/>
  <c r="G2352" i="1"/>
  <c r="E2260" i="25"/>
  <c r="G2348" i="1"/>
  <c r="E2256" i="25"/>
  <c r="G2344" i="1"/>
  <c r="E2252" i="25"/>
  <c r="G2336" i="1"/>
  <c r="E2244" i="25"/>
  <c r="G2332" i="1"/>
  <c r="E2240" i="25"/>
  <c r="G2328" i="1"/>
  <c r="E2236" i="25"/>
  <c r="G2359" i="1"/>
  <c r="E2232" i="25"/>
  <c r="G2320" i="1"/>
  <c r="E2223" i="25"/>
  <c r="G2312" i="1"/>
  <c r="E2216" i="25"/>
  <c r="G2300" i="1"/>
  <c r="E2899" i="25"/>
  <c r="E2205" i="25"/>
  <c r="G2296" i="1"/>
  <c r="E2201" i="25"/>
  <c r="G2288" i="1"/>
  <c r="E2193" i="25"/>
  <c r="G2284" i="1"/>
  <c r="E2189" i="25"/>
  <c r="G2280" i="1"/>
  <c r="E2185" i="25"/>
  <c r="E2274" i="25"/>
  <c r="G2276" i="1"/>
  <c r="E2181" i="25"/>
  <c r="G2272" i="1"/>
  <c r="E2177" i="25"/>
  <c r="G2268" i="1"/>
  <c r="E2173" i="25"/>
  <c r="G2260" i="1"/>
  <c r="E2165" i="25"/>
  <c r="G2256" i="1"/>
  <c r="E2161" i="25"/>
  <c r="G2242" i="1"/>
  <c r="E2149" i="25"/>
  <c r="G1925" i="1"/>
  <c r="E2142" i="25"/>
  <c r="G1773" i="1"/>
  <c r="E2138" i="25"/>
  <c r="G1767" i="1"/>
  <c r="E2134" i="25"/>
  <c r="G1507" i="1"/>
  <c r="E2783" i="25"/>
  <c r="E2130" i="25"/>
  <c r="G1496" i="1"/>
  <c r="E2126" i="25"/>
  <c r="G792" i="1"/>
  <c r="E2123" i="25"/>
  <c r="E2808" i="25"/>
  <c r="G511" i="1"/>
  <c r="E2119" i="25"/>
  <c r="G427" i="1"/>
  <c r="E2116" i="25"/>
  <c r="G67" i="1"/>
  <c r="E2110" i="25"/>
  <c r="G63" i="1"/>
  <c r="E2106" i="25"/>
  <c r="G2243" i="1"/>
  <c r="E2102" i="25"/>
  <c r="G1216" i="1"/>
  <c r="E2090" i="25"/>
  <c r="G100" i="1"/>
  <c r="E2081" i="25"/>
  <c r="G96" i="1"/>
  <c r="E2078" i="25"/>
  <c r="G92" i="1"/>
  <c r="E2076" i="25"/>
  <c r="G2239" i="1"/>
  <c r="E2070" i="25"/>
  <c r="G2233" i="1"/>
  <c r="E2066" i="25"/>
  <c r="G2226" i="1"/>
  <c r="E2062" i="25"/>
  <c r="G2222" i="1"/>
  <c r="E2058" i="25"/>
  <c r="G2218" i="1"/>
  <c r="E2054" i="25"/>
  <c r="G2202" i="1"/>
  <c r="E2042" i="25"/>
  <c r="G2186" i="1"/>
  <c r="E2026" i="25"/>
  <c r="G2182" i="1"/>
  <c r="E2022" i="25"/>
  <c r="G2178" i="1"/>
  <c r="E2018" i="25"/>
  <c r="G2174" i="1"/>
  <c r="E2014" i="25"/>
  <c r="G2170" i="1"/>
  <c r="E2010" i="25"/>
  <c r="G2166" i="1"/>
  <c r="E2006" i="25"/>
  <c r="G2162" i="1"/>
  <c r="E2002" i="25"/>
  <c r="G2158" i="1"/>
  <c r="E1998" i="25"/>
  <c r="G2150" i="1"/>
  <c r="E1990" i="25"/>
  <c r="G2146" i="1"/>
  <c r="E1986" i="25"/>
  <c r="G2130" i="1"/>
  <c r="E1970" i="25"/>
  <c r="G2126" i="1"/>
  <c r="E1966" i="25"/>
  <c r="G2212" i="1"/>
  <c r="E1950" i="25"/>
  <c r="G1817" i="1"/>
  <c r="E1946" i="25"/>
  <c r="G2091" i="1"/>
  <c r="E1931" i="25"/>
  <c r="G2087" i="1"/>
  <c r="E1927" i="25"/>
  <c r="G2083" i="1"/>
  <c r="E1923" i="25"/>
  <c r="G2075" i="1"/>
  <c r="E1915" i="25"/>
  <c r="E1916" i="25"/>
  <c r="G1935" i="1"/>
  <c r="E1911" i="25"/>
  <c r="G2059" i="1"/>
  <c r="E1899" i="25"/>
  <c r="G2055" i="1"/>
  <c r="E1895" i="25"/>
  <c r="G2051" i="1"/>
  <c r="E1891" i="25"/>
  <c r="G2047" i="1"/>
  <c r="E1887" i="25"/>
  <c r="G2043" i="1"/>
  <c r="E1883" i="25"/>
  <c r="G2039" i="1"/>
  <c r="E1879" i="25"/>
  <c r="G2027" i="1"/>
  <c r="E1869" i="25"/>
  <c r="G2023" i="1"/>
  <c r="E1865" i="25"/>
  <c r="G2019" i="1"/>
  <c r="E1861" i="25"/>
  <c r="G2015" i="1"/>
  <c r="E2432" i="25"/>
  <c r="E1857" i="25"/>
  <c r="G2011" i="1"/>
  <c r="E1853" i="25"/>
  <c r="G2007" i="1"/>
  <c r="E2196" i="25"/>
  <c r="E1849" i="25"/>
  <c r="G1995" i="1"/>
  <c r="E1837" i="25"/>
  <c r="G1987" i="1"/>
  <c r="E2406" i="25"/>
  <c r="E1831" i="25"/>
  <c r="G1983" i="1"/>
  <c r="E1827" i="25"/>
  <c r="G1979" i="1"/>
  <c r="E1823" i="25"/>
  <c r="G1975" i="1"/>
  <c r="E1819" i="25"/>
  <c r="G1971" i="1"/>
  <c r="E1815" i="25"/>
  <c r="E2695" i="25"/>
  <c r="G1967" i="1"/>
  <c r="E1811" i="25"/>
  <c r="G1959" i="1"/>
  <c r="E1803" i="25"/>
  <c r="G1955" i="1"/>
  <c r="E1799" i="25"/>
  <c r="E2164" i="25"/>
  <c r="G1951" i="1"/>
  <c r="E1795" i="25"/>
  <c r="G1947" i="1"/>
  <c r="E1791" i="25"/>
  <c r="G2067" i="1"/>
  <c r="E1775" i="25"/>
  <c r="G1923" i="1"/>
  <c r="E1771" i="25"/>
  <c r="E2810" i="25"/>
  <c r="G1914" i="1"/>
  <c r="E1767" i="25"/>
  <c r="G1906" i="1"/>
  <c r="E1759" i="25"/>
  <c r="G1894" i="1"/>
  <c r="E1747" i="25"/>
  <c r="E2336" i="25"/>
  <c r="G1890" i="1"/>
  <c r="E1744" i="25"/>
  <c r="G1886" i="1"/>
  <c r="E1740" i="25"/>
  <c r="G1878" i="1"/>
  <c r="E1732" i="25"/>
  <c r="G1866" i="1"/>
  <c r="E1720" i="25"/>
  <c r="G1862" i="1"/>
  <c r="E1716" i="25"/>
  <c r="E2846" i="25"/>
  <c r="G1850" i="1"/>
  <c r="E1705" i="25"/>
  <c r="G1846" i="1"/>
  <c r="E1701" i="25"/>
  <c r="G1838" i="1"/>
  <c r="E1693" i="25"/>
  <c r="G1834" i="1"/>
  <c r="E1689" i="25"/>
  <c r="E1962" i="25"/>
  <c r="G1830" i="1"/>
  <c r="E1685" i="25"/>
  <c r="G1822" i="1"/>
  <c r="E1677" i="25"/>
  <c r="E1953" i="25"/>
  <c r="G1796" i="1"/>
  <c r="E1669" i="25"/>
  <c r="G1811" i="1"/>
  <c r="E2248" i="25"/>
  <c r="E1662" i="25"/>
  <c r="G1803" i="1"/>
  <c r="E1658" i="25"/>
  <c r="G1804" i="1"/>
  <c r="E1654" i="25"/>
  <c r="G1793" i="1"/>
  <c r="E1650" i="25"/>
  <c r="G1789" i="1"/>
  <c r="E1646" i="25"/>
  <c r="G1785" i="1"/>
  <c r="E1642" i="25"/>
  <c r="G1781" i="1"/>
  <c r="E1638" i="25"/>
  <c r="G1769" i="1"/>
  <c r="E1634" i="25"/>
  <c r="G1757" i="1"/>
  <c r="E1630" i="25"/>
  <c r="G1753" i="1"/>
  <c r="E1626" i="25"/>
  <c r="G1749" i="1"/>
  <c r="E1622" i="25"/>
  <c r="G1745" i="1"/>
  <c r="E1618" i="25"/>
  <c r="G1733" i="1"/>
  <c r="E1606" i="25"/>
  <c r="G1729" i="1"/>
  <c r="E1602" i="25"/>
  <c r="G1725" i="1"/>
  <c r="E2898" i="25"/>
  <c r="E2550" i="25"/>
  <c r="E1598" i="25"/>
  <c r="E2342" i="25"/>
  <c r="G1721" i="1"/>
  <c r="E1594" i="25"/>
  <c r="G1717" i="1"/>
  <c r="E1590" i="25"/>
  <c r="G1713" i="1"/>
  <c r="E1586" i="25"/>
  <c r="G1701" i="1"/>
  <c r="E1574" i="25"/>
  <c r="G1689" i="1"/>
  <c r="E1562" i="25"/>
  <c r="G1685" i="1"/>
  <c r="E1558" i="25"/>
  <c r="G1681" i="1"/>
  <c r="E1554" i="25"/>
  <c r="G1677" i="1"/>
  <c r="E2715" i="25"/>
  <c r="E1550" i="25"/>
  <c r="G1673" i="1"/>
  <c r="E1546" i="25"/>
  <c r="G1664" i="1"/>
  <c r="E1539" i="25"/>
  <c r="G1667" i="1"/>
  <c r="E1527" i="25"/>
  <c r="G1660" i="1"/>
  <c r="E1523" i="25"/>
  <c r="G1647" i="1"/>
  <c r="E1519" i="25"/>
  <c r="E2594" i="25"/>
  <c r="G1643" i="1"/>
  <c r="E1515" i="25"/>
  <c r="G1639" i="1"/>
  <c r="E1511" i="25"/>
  <c r="G1635" i="1"/>
  <c r="E1507" i="25"/>
  <c r="G1631" i="1"/>
  <c r="E1503" i="25"/>
  <c r="G1623" i="1"/>
  <c r="E1495" i="25"/>
  <c r="G1619" i="1"/>
  <c r="E1491" i="25"/>
  <c r="G1615" i="1"/>
  <c r="E1487" i="25"/>
  <c r="E2344" i="25"/>
  <c r="E2554" i="25"/>
  <c r="G1611" i="1"/>
  <c r="E1483" i="25"/>
  <c r="E2548" i="25"/>
  <c r="G1599" i="1"/>
  <c r="E1471" i="25"/>
  <c r="G1591" i="1"/>
  <c r="E1463" i="25"/>
  <c r="G1587" i="1"/>
  <c r="E1459" i="25"/>
  <c r="G1583" i="1"/>
  <c r="E1455" i="25"/>
  <c r="G1579" i="1"/>
  <c r="E1451" i="25"/>
  <c r="G1575" i="1"/>
  <c r="E1447" i="25"/>
  <c r="G1567" i="1"/>
  <c r="E1439" i="25"/>
  <c r="G1563" i="1"/>
  <c r="E1435" i="25"/>
  <c r="G1559" i="1"/>
  <c r="E1431" i="25"/>
  <c r="G1551" i="1"/>
  <c r="E1423" i="25"/>
  <c r="G1543" i="1"/>
  <c r="E1415" i="25"/>
  <c r="G1539" i="1"/>
  <c r="E1411" i="25"/>
  <c r="E2183" i="25"/>
  <c r="G1535" i="1"/>
  <c r="E1409" i="25"/>
  <c r="G1527" i="1"/>
  <c r="E1401" i="25"/>
  <c r="G1523" i="1"/>
  <c r="E1397" i="25"/>
  <c r="G1519" i="1"/>
  <c r="E1393" i="25"/>
  <c r="G1463" i="1"/>
  <c r="E1381" i="25"/>
  <c r="G1471" i="1"/>
  <c r="E1369" i="25"/>
  <c r="G1467" i="1"/>
  <c r="E1365" i="25"/>
  <c r="G1493" i="1"/>
  <c r="E1361" i="25"/>
  <c r="G1489" i="1"/>
  <c r="E1357" i="25"/>
  <c r="G1485" i="1"/>
  <c r="E1353" i="25"/>
  <c r="G1481" i="1"/>
  <c r="E1350" i="25"/>
  <c r="G1477" i="1"/>
  <c r="E1346" i="25"/>
  <c r="G1449" i="1"/>
  <c r="E1338" i="25"/>
  <c r="G1445" i="1"/>
  <c r="E1334" i="25"/>
  <c r="G1441" i="1"/>
  <c r="E1330" i="25"/>
  <c r="G1437" i="1"/>
  <c r="E1326" i="25"/>
  <c r="E1614" i="25"/>
  <c r="G1429" i="1"/>
  <c r="E1320" i="25"/>
  <c r="G1425" i="1"/>
  <c r="E1316" i="25"/>
  <c r="G1421" i="1"/>
  <c r="E1312" i="25"/>
  <c r="G1405" i="1"/>
  <c r="E1297" i="25"/>
  <c r="G1401" i="1"/>
  <c r="E1293" i="25"/>
  <c r="E2558" i="25"/>
  <c r="G1397" i="1"/>
  <c r="E1289" i="25"/>
  <c r="G1393" i="1"/>
  <c r="E2346" i="25"/>
  <c r="E1285" i="25"/>
  <c r="G1389" i="1"/>
  <c r="E1481" i="25"/>
  <c r="E1281" i="25"/>
  <c r="G1381" i="1"/>
  <c r="E1274" i="25"/>
  <c r="G1373" i="1"/>
  <c r="E1266" i="25"/>
  <c r="G1369" i="1"/>
  <c r="E1262" i="25"/>
  <c r="G1365" i="1"/>
  <c r="E1258" i="25"/>
  <c r="G1361" i="1"/>
  <c r="E1254" i="25"/>
  <c r="G1357" i="1"/>
  <c r="E1250" i="25"/>
  <c r="E1845" i="25"/>
  <c r="E1446" i="25"/>
  <c r="G1353" i="1"/>
  <c r="E1246" i="25"/>
  <c r="G1345" i="1"/>
  <c r="E1238" i="25"/>
  <c r="G1337" i="1"/>
  <c r="E1231" i="25"/>
  <c r="E2827" i="25"/>
  <c r="G1333" i="1"/>
  <c r="E1227" i="25"/>
  <c r="G1329" i="1"/>
  <c r="E1224" i="25"/>
  <c r="E2503" i="25"/>
  <c r="E2722" i="25"/>
  <c r="G1325" i="1"/>
  <c r="E1220" i="25"/>
  <c r="G1321" i="1"/>
  <c r="E1216" i="25"/>
  <c r="G1317" i="1"/>
  <c r="E1212" i="25"/>
  <c r="G1313" i="1"/>
  <c r="E1208" i="25"/>
  <c r="G1452" i="1"/>
  <c r="E1200" i="25"/>
  <c r="G1303" i="1"/>
  <c r="E1196" i="25"/>
  <c r="G1299" i="1"/>
  <c r="E1192" i="25"/>
  <c r="G1295" i="1"/>
  <c r="E1188" i="25"/>
  <c r="G1291" i="1"/>
  <c r="E1184" i="25"/>
  <c r="G1235" i="1"/>
  <c r="E1176" i="25"/>
  <c r="G1280" i="1"/>
  <c r="E1172" i="25"/>
  <c r="G1276" i="1"/>
  <c r="E1512" i="25"/>
  <c r="E2220" i="25"/>
  <c r="E1168" i="25"/>
  <c r="G1272" i="1"/>
  <c r="E1164" i="25"/>
  <c r="G1264" i="1"/>
  <c r="E1156" i="25"/>
  <c r="G1260" i="1"/>
  <c r="E1152" i="25"/>
  <c r="G1256" i="1"/>
  <c r="E1148" i="25"/>
  <c r="G1252" i="1"/>
  <c r="E1144" i="25"/>
  <c r="E2313" i="25"/>
  <c r="G1248" i="1"/>
  <c r="E1140" i="25"/>
  <c r="G1244" i="1"/>
  <c r="E1136" i="25"/>
  <c r="G1240" i="1"/>
  <c r="E1132" i="25"/>
  <c r="G1236" i="1"/>
  <c r="E1128" i="25"/>
  <c r="G1229" i="1"/>
  <c r="E1124" i="25"/>
  <c r="G1225" i="1"/>
  <c r="E1120" i="25"/>
  <c r="G1221" i="1"/>
  <c r="E1116" i="25"/>
  <c r="G1215" i="1"/>
  <c r="E1112" i="25"/>
  <c r="G1211" i="1"/>
  <c r="E1108" i="25"/>
  <c r="G1203" i="1"/>
  <c r="E1531" i="25"/>
  <c r="E2933" i="25"/>
  <c r="E1100" i="25"/>
  <c r="G1180" i="1"/>
  <c r="E1096" i="25"/>
  <c r="G1176" i="1"/>
  <c r="E1092" i="25"/>
  <c r="G1172" i="1"/>
  <c r="E1088" i="25"/>
  <c r="G1168" i="1"/>
  <c r="E1084" i="25"/>
  <c r="G1164" i="1"/>
  <c r="E1080" i="25"/>
  <c r="G1160" i="1"/>
  <c r="E1076" i="25"/>
  <c r="E2154" i="25"/>
  <c r="G1157" i="1"/>
  <c r="E1072" i="25"/>
  <c r="G1153" i="1"/>
  <c r="E1069" i="25"/>
  <c r="G1145" i="1"/>
  <c r="E1061" i="25"/>
  <c r="G1137" i="1"/>
  <c r="E1053" i="25"/>
  <c r="G1125" i="1"/>
  <c r="E2880" i="25"/>
  <c r="E1041" i="25"/>
  <c r="G1121" i="1"/>
  <c r="E1037" i="25"/>
  <c r="G1117" i="1"/>
  <c r="E1033" i="25"/>
  <c r="G1113" i="1"/>
  <c r="E1029" i="25"/>
  <c r="E2522" i="25"/>
  <c r="E2862" i="25"/>
  <c r="G1109" i="1"/>
  <c r="E1025" i="25"/>
  <c r="G1105" i="1"/>
  <c r="E1021" i="25"/>
  <c r="G1101" i="1"/>
  <c r="E1017" i="25"/>
  <c r="G1093" i="1"/>
  <c r="E1009" i="25"/>
  <c r="E2184" i="25"/>
  <c r="G1085" i="1"/>
  <c r="E1001" i="25"/>
  <c r="G1081" i="1"/>
  <c r="E997" i="25"/>
  <c r="E2156" i="25"/>
  <c r="G1077" i="1"/>
  <c r="E993" i="25"/>
  <c r="E2304" i="25"/>
  <c r="G1073" i="1"/>
  <c r="E989" i="25"/>
  <c r="G1069" i="1"/>
  <c r="E985" i="25"/>
  <c r="G1061" i="1"/>
  <c r="E977" i="25"/>
  <c r="G1057" i="1"/>
  <c r="E973" i="25"/>
  <c r="E2045" i="25"/>
  <c r="G1053" i="1"/>
  <c r="E969" i="25"/>
  <c r="G1049" i="1"/>
  <c r="E965" i="25"/>
  <c r="G1045" i="1"/>
  <c r="E961" i="25"/>
  <c r="G1041" i="1"/>
  <c r="E957" i="25"/>
  <c r="E1160" i="25"/>
  <c r="G1037" i="1"/>
  <c r="E953" i="25"/>
  <c r="G1025" i="1"/>
  <c r="E942" i="25"/>
  <c r="G1021" i="1"/>
  <c r="E938" i="25"/>
  <c r="E2563" i="25"/>
  <c r="G1017" i="1"/>
  <c r="E934" i="25"/>
  <c r="G1013" i="1"/>
  <c r="E930" i="25"/>
  <c r="G1009" i="1"/>
  <c r="E926" i="25"/>
  <c r="E1748" i="25"/>
  <c r="G1005" i="1"/>
  <c r="E922" i="25"/>
  <c r="G1001" i="1"/>
  <c r="E918" i="25"/>
  <c r="G997" i="1"/>
  <c r="E914" i="25"/>
  <c r="G993" i="1"/>
  <c r="E910" i="25"/>
  <c r="E1591" i="25"/>
  <c r="G989" i="1"/>
  <c r="E906" i="25"/>
  <c r="G985" i="1"/>
  <c r="E902" i="25"/>
  <c r="G981" i="1"/>
  <c r="E898" i="25"/>
  <c r="G977" i="1"/>
  <c r="E894" i="25"/>
  <c r="G973" i="1"/>
  <c r="E890" i="25"/>
  <c r="G969" i="1"/>
  <c r="E886" i="25"/>
  <c r="G965" i="1"/>
  <c r="E882" i="25"/>
  <c r="E1996" i="25"/>
  <c r="G961" i="1"/>
  <c r="E878" i="25"/>
  <c r="E1725" i="25"/>
  <c r="G957" i="1"/>
  <c r="E874" i="25"/>
  <c r="G953" i="1"/>
  <c r="E870" i="25"/>
  <c r="G949" i="1"/>
  <c r="E866" i="25"/>
  <c r="E1983" i="25"/>
  <c r="E1427" i="25"/>
  <c r="E1569" i="25"/>
  <c r="G945" i="1"/>
  <c r="E862" i="25"/>
  <c r="G937" i="1"/>
  <c r="E854" i="25"/>
  <c r="G933" i="1"/>
  <c r="E850" i="25"/>
  <c r="G929" i="1"/>
  <c r="E846" i="25"/>
  <c r="G925" i="1"/>
  <c r="E842" i="25"/>
  <c r="G921" i="1"/>
  <c r="E838" i="25"/>
  <c r="E1919" i="25"/>
  <c r="G917" i="1"/>
  <c r="E834" i="25"/>
  <c r="G913" i="1"/>
  <c r="E830" i="25"/>
  <c r="E1960" i="25"/>
  <c r="E1687" i="25"/>
  <c r="G905" i="1"/>
  <c r="E823" i="25"/>
  <c r="G901" i="1"/>
  <c r="E820" i="25"/>
  <c r="G897" i="1"/>
  <c r="E816" i="25"/>
  <c r="G889" i="1"/>
  <c r="E808" i="25"/>
  <c r="G885" i="1"/>
  <c r="E804" i="25"/>
  <c r="G881" i="1"/>
  <c r="E800" i="25"/>
  <c r="G877" i="1"/>
  <c r="E796" i="25"/>
  <c r="G869" i="1"/>
  <c r="E1551" i="25"/>
  <c r="E788" i="25"/>
  <c r="E2269" i="25"/>
  <c r="G865" i="1"/>
  <c r="E784" i="25"/>
  <c r="G1198" i="1"/>
  <c r="E781" i="25"/>
  <c r="G1194" i="1"/>
  <c r="E777" i="25"/>
  <c r="G1190" i="1"/>
  <c r="E773" i="25"/>
  <c r="G1186" i="1"/>
  <c r="E769" i="25"/>
  <c r="G1182" i="1"/>
  <c r="E765" i="25"/>
  <c r="G855" i="1"/>
  <c r="E757" i="25"/>
  <c r="G851" i="1"/>
  <c r="E753" i="25"/>
  <c r="G847" i="1"/>
  <c r="E749" i="25"/>
  <c r="G843" i="1"/>
  <c r="E745" i="25"/>
  <c r="G839" i="1"/>
  <c r="E741" i="25"/>
  <c r="G835" i="1"/>
  <c r="E737" i="25"/>
  <c r="E1624" i="25"/>
  <c r="E2798" i="25"/>
  <c r="E2254" i="25"/>
  <c r="G858" i="1"/>
  <c r="E733" i="25"/>
  <c r="E763" i="25"/>
  <c r="G821" i="1"/>
  <c r="E725" i="25"/>
  <c r="G817" i="1"/>
  <c r="E721" i="25"/>
  <c r="G812" i="1"/>
  <c r="E713" i="25"/>
  <c r="G798" i="1"/>
  <c r="E1675" i="25"/>
  <c r="E1671" i="25"/>
  <c r="E709" i="25"/>
  <c r="E2653" i="25"/>
  <c r="E2935" i="25"/>
  <c r="G809" i="1"/>
  <c r="E705" i="25"/>
  <c r="E2225" i="25"/>
  <c r="G805" i="1"/>
  <c r="E701" i="25"/>
  <c r="G801" i="1"/>
  <c r="E697" i="25"/>
  <c r="G787" i="1"/>
  <c r="E693" i="25"/>
  <c r="G783" i="1"/>
  <c r="E689" i="25"/>
  <c r="G779" i="1"/>
  <c r="E685" i="25"/>
  <c r="G775" i="1"/>
  <c r="E682" i="25"/>
  <c r="G771" i="1"/>
  <c r="E678" i="25"/>
  <c r="E2352" i="25"/>
  <c r="G755" i="1"/>
  <c r="E663" i="25"/>
  <c r="G751" i="1"/>
  <c r="E724" i="25"/>
  <c r="E659" i="25"/>
  <c r="G747" i="1"/>
  <c r="E655" i="25"/>
  <c r="E1760" i="25"/>
  <c r="E2198" i="25"/>
  <c r="G743" i="1"/>
  <c r="E651" i="25"/>
  <c r="G739" i="1"/>
  <c r="E647" i="25"/>
  <c r="G735" i="1"/>
  <c r="E643" i="25"/>
  <c r="G731" i="1"/>
  <c r="E639" i="25"/>
  <c r="G727" i="1"/>
  <c r="E635" i="25"/>
  <c r="G719" i="1"/>
  <c r="E2413" i="25"/>
  <c r="E627" i="25"/>
  <c r="E1234" i="25"/>
  <c r="G715" i="1"/>
  <c r="E623" i="25"/>
  <c r="G711" i="1"/>
  <c r="E619" i="25"/>
  <c r="G707" i="1"/>
  <c r="E615" i="25"/>
  <c r="G703" i="1"/>
  <c r="E1763" i="25"/>
  <c r="E611" i="25"/>
  <c r="E1404" i="25"/>
  <c r="G699" i="1"/>
  <c r="E607" i="25"/>
  <c r="G695" i="1"/>
  <c r="E2719" i="25"/>
  <c r="E603" i="25"/>
  <c r="G691" i="1"/>
  <c r="E599" i="25"/>
  <c r="G687" i="1"/>
  <c r="E595" i="25"/>
  <c r="E835" i="25"/>
  <c r="G683" i="1"/>
  <c r="E1083" i="25"/>
  <c r="E591" i="25"/>
  <c r="G679" i="1"/>
  <c r="E2482" i="25"/>
  <c r="E587" i="25"/>
  <c r="G675" i="1"/>
  <c r="E583" i="25"/>
  <c r="G671" i="1"/>
  <c r="E579" i="25"/>
  <c r="G667" i="1"/>
  <c r="E575" i="25"/>
  <c r="E1782" i="25"/>
  <c r="G663" i="1"/>
  <c r="E571" i="25"/>
  <c r="G518" i="1"/>
  <c r="E567" i="25"/>
  <c r="G333" i="1"/>
  <c r="E563" i="25"/>
  <c r="G329" i="1"/>
  <c r="E559" i="25"/>
  <c r="G505" i="1"/>
  <c r="E556" i="25"/>
  <c r="G501" i="1"/>
  <c r="E552" i="25"/>
  <c r="G497" i="1"/>
  <c r="E548" i="25"/>
  <c r="G163" i="1"/>
  <c r="E544" i="25"/>
  <c r="G662" i="1"/>
  <c r="E540" i="25"/>
  <c r="G322" i="1"/>
  <c r="E536" i="25"/>
  <c r="G515" i="1"/>
  <c r="E532" i="25"/>
  <c r="G325" i="1"/>
  <c r="E528" i="25"/>
  <c r="G507" i="1"/>
  <c r="E524" i="25"/>
  <c r="G319" i="1"/>
  <c r="E520" i="25"/>
  <c r="G127" i="1"/>
  <c r="E516" i="25"/>
  <c r="G123" i="1"/>
  <c r="E512" i="25"/>
  <c r="G117" i="1"/>
  <c r="E508" i="25"/>
  <c r="G492" i="1"/>
  <c r="E504" i="25"/>
  <c r="G488" i="1"/>
  <c r="E500" i="25"/>
  <c r="G484" i="1"/>
  <c r="E496" i="25"/>
  <c r="G143" i="1"/>
  <c r="E486" i="25"/>
  <c r="E1779" i="25"/>
  <c r="E2458" i="25"/>
  <c r="E492" i="25"/>
  <c r="G139" i="1"/>
  <c r="E482" i="25"/>
  <c r="E747" i="25"/>
  <c r="E2237" i="25"/>
  <c r="E1097" i="25"/>
  <c r="G135" i="1"/>
  <c r="E478" i="25"/>
  <c r="G521" i="1"/>
  <c r="E474" i="25"/>
  <c r="E2068" i="25"/>
  <c r="G660" i="1"/>
  <c r="E470" i="25"/>
  <c r="E2765" i="25"/>
  <c r="G656" i="1"/>
  <c r="E466" i="25"/>
  <c r="G652" i="1"/>
  <c r="E462" i="25"/>
  <c r="E2219" i="25"/>
  <c r="G648" i="1"/>
  <c r="E458" i="25"/>
  <c r="G644" i="1"/>
  <c r="E454" i="25"/>
  <c r="E2579" i="25"/>
  <c r="G640" i="1"/>
  <c r="E450" i="25"/>
  <c r="G636" i="1"/>
  <c r="E446" i="25"/>
  <c r="E1611" i="25"/>
  <c r="G624" i="1"/>
  <c r="E436" i="25"/>
  <c r="G616" i="1"/>
  <c r="E428" i="25"/>
  <c r="G612" i="1"/>
  <c r="E424" i="25"/>
  <c r="G608" i="1"/>
  <c r="E420" i="25"/>
  <c r="G604" i="1"/>
  <c r="E880" i="25"/>
  <c r="E416" i="25"/>
  <c r="E1994" i="25"/>
  <c r="G600" i="1"/>
  <c r="E2416" i="25"/>
  <c r="E412" i="25"/>
  <c r="G596" i="1"/>
  <c r="E408" i="25"/>
  <c r="G592" i="1"/>
  <c r="E404" i="25"/>
  <c r="G588" i="1"/>
  <c r="E400" i="25"/>
  <c r="G584" i="1"/>
  <c r="E396" i="25"/>
  <c r="G580" i="1"/>
  <c r="E2721" i="25"/>
  <c r="E392" i="25"/>
  <c r="G572" i="1"/>
  <c r="E384" i="25"/>
  <c r="G568" i="1"/>
  <c r="E380" i="25"/>
  <c r="G564" i="1"/>
  <c r="E376" i="25"/>
  <c r="G560" i="1"/>
  <c r="E372" i="25"/>
  <c r="G556" i="1"/>
  <c r="E368" i="25"/>
  <c r="G548" i="1"/>
  <c r="E361" i="25"/>
  <c r="G544" i="1"/>
  <c r="E357" i="25"/>
  <c r="G540" i="1"/>
  <c r="E353" i="25"/>
  <c r="G536" i="1"/>
  <c r="E349" i="25"/>
  <c r="E1917" i="25"/>
  <c r="G532" i="1"/>
  <c r="E345" i="25"/>
  <c r="G528" i="1"/>
  <c r="E785" i="25"/>
  <c r="E341" i="25"/>
  <c r="E576" i="25"/>
  <c r="E1786" i="25"/>
  <c r="G524" i="1"/>
  <c r="E337" i="25"/>
  <c r="G479" i="1"/>
  <c r="E333" i="25"/>
  <c r="G475" i="1"/>
  <c r="E329" i="25"/>
  <c r="E1095" i="25"/>
  <c r="G471" i="1"/>
  <c r="E325" i="25"/>
  <c r="E2748" i="25"/>
  <c r="G467" i="1"/>
  <c r="E321" i="25"/>
  <c r="E1273" i="25"/>
  <c r="G463" i="1"/>
  <c r="E317" i="25"/>
  <c r="E2735" i="25"/>
  <c r="E1934" i="25"/>
  <c r="G459" i="1"/>
  <c r="E313" i="25"/>
  <c r="G455" i="1"/>
  <c r="E309" i="25"/>
  <c r="E1714" i="25"/>
  <c r="G451" i="1"/>
  <c r="E305" i="25"/>
  <c r="G447" i="1"/>
  <c r="E301" i="25"/>
  <c r="G443" i="1"/>
  <c r="E297" i="25"/>
  <c r="G439" i="1"/>
  <c r="E293" i="25"/>
  <c r="G435" i="1"/>
  <c r="E289" i="25"/>
  <c r="G431" i="1"/>
  <c r="E285" i="25"/>
  <c r="G423" i="1"/>
  <c r="E281" i="25"/>
  <c r="G419" i="1"/>
  <c r="E277" i="25"/>
  <c r="G415" i="1"/>
  <c r="E273" i="25"/>
  <c r="G411" i="1"/>
  <c r="E269" i="25"/>
  <c r="G407" i="1"/>
  <c r="E265" i="25"/>
  <c r="G403" i="1"/>
  <c r="E261" i="25"/>
  <c r="G399" i="1"/>
  <c r="E257" i="25"/>
  <c r="G395" i="1"/>
  <c r="E253" i="25"/>
  <c r="E2440" i="25"/>
  <c r="E1304" i="25"/>
  <c r="G391" i="1"/>
  <c r="E249" i="25"/>
  <c r="E2024" i="25"/>
  <c r="G387" i="1"/>
  <c r="E245" i="25"/>
  <c r="G383" i="1"/>
  <c r="E241" i="25"/>
  <c r="E1736" i="25"/>
  <c r="G379" i="1"/>
  <c r="E237" i="25"/>
  <c r="G375" i="1"/>
  <c r="E233" i="25"/>
  <c r="G371" i="1"/>
  <c r="E229" i="25"/>
  <c r="G367" i="1"/>
  <c r="E225" i="25"/>
  <c r="E2851" i="25"/>
  <c r="E1841" i="25"/>
  <c r="G363" i="1"/>
  <c r="E221" i="25"/>
  <c r="G359" i="1"/>
  <c r="E217" i="25"/>
  <c r="G355" i="1"/>
  <c r="E213" i="25"/>
  <c r="E1835" i="25"/>
  <c r="E2830" i="25"/>
  <c r="G351" i="1"/>
  <c r="E209" i="25"/>
  <c r="G347" i="1"/>
  <c r="E205" i="25"/>
  <c r="G343" i="1"/>
  <c r="E201" i="25"/>
  <c r="G339" i="1"/>
  <c r="E198" i="25"/>
  <c r="G335" i="1"/>
  <c r="E194" i="25"/>
  <c r="E1204" i="25"/>
  <c r="E1952" i="25"/>
  <c r="G314" i="1"/>
  <c r="E190" i="25"/>
  <c r="G310" i="1"/>
  <c r="E186" i="25"/>
  <c r="G306" i="1"/>
  <c r="E258" i="25"/>
  <c r="E182" i="25"/>
  <c r="G302" i="1"/>
  <c r="E178" i="25"/>
  <c r="E1314" i="25"/>
  <c r="G298" i="1"/>
  <c r="E174" i="25"/>
  <c r="G294" i="1"/>
  <c r="E171" i="25"/>
  <c r="G290" i="1"/>
  <c r="E167" i="25"/>
  <c r="G282" i="1"/>
  <c r="E159" i="25"/>
  <c r="E811" i="25"/>
  <c r="E1872" i="25"/>
  <c r="G278" i="1"/>
  <c r="E155" i="25"/>
  <c r="G274" i="1"/>
  <c r="E151" i="25"/>
  <c r="G270" i="1"/>
  <c r="E147" i="25"/>
  <c r="G266" i="1"/>
  <c r="E143" i="25"/>
  <c r="G262" i="1"/>
  <c r="E139" i="25"/>
  <c r="G258" i="1"/>
  <c r="E135" i="25"/>
  <c r="G254" i="1"/>
  <c r="E131" i="25"/>
  <c r="G250" i="1"/>
  <c r="E127" i="25"/>
  <c r="G246" i="1"/>
  <c r="E123" i="25"/>
  <c r="G243" i="1"/>
  <c r="E119" i="25"/>
  <c r="E2837" i="25"/>
  <c r="G239" i="1"/>
  <c r="E2834" i="25"/>
  <c r="E116" i="25"/>
  <c r="G235" i="1"/>
  <c r="E112" i="25"/>
  <c r="G231" i="1"/>
  <c r="E1832" i="25"/>
  <c r="E860" i="25"/>
  <c r="E108" i="25"/>
  <c r="E1561" i="25"/>
  <c r="E2273" i="25"/>
  <c r="E1408" i="25"/>
  <c r="G227" i="1"/>
  <c r="E104" i="25"/>
  <c r="G223" i="1"/>
  <c r="E100" i="25"/>
  <c r="G219" i="1"/>
  <c r="E96" i="25"/>
  <c r="G215" i="1"/>
  <c r="E92" i="25"/>
  <c r="G211" i="1"/>
  <c r="E88" i="25"/>
  <c r="G207" i="1"/>
  <c r="E84" i="25"/>
  <c r="G203" i="1"/>
  <c r="E80" i="25"/>
  <c r="G199" i="1"/>
  <c r="E76" i="25"/>
  <c r="G195" i="1"/>
  <c r="E72" i="25"/>
  <c r="G191" i="1"/>
  <c r="E68" i="25"/>
  <c r="G187" i="1"/>
  <c r="E64" i="25"/>
  <c r="G183" i="1"/>
  <c r="E787" i="25"/>
  <c r="E60" i="25"/>
  <c r="G179" i="1"/>
  <c r="E57" i="25"/>
  <c r="E786" i="25"/>
  <c r="E1955" i="25"/>
  <c r="E2153" i="25"/>
  <c r="G175" i="1"/>
  <c r="E342" i="25"/>
  <c r="E53" i="25"/>
  <c r="G171" i="1"/>
  <c r="E50" i="25"/>
  <c r="G167" i="1"/>
  <c r="E46" i="25"/>
  <c r="G159" i="1"/>
  <c r="E42" i="25"/>
  <c r="G155" i="1"/>
  <c r="E38" i="25"/>
  <c r="G151" i="1"/>
  <c r="E34" i="25"/>
  <c r="G147" i="1"/>
  <c r="E30" i="25"/>
  <c r="E1207" i="25"/>
  <c r="E1547" i="25"/>
  <c r="E1681" i="25"/>
  <c r="E2157" i="25"/>
  <c r="E2712" i="25"/>
  <c r="E1956" i="25"/>
  <c r="G43" i="1"/>
  <c r="E1067" i="25"/>
  <c r="E1323" i="25"/>
  <c r="E27" i="25"/>
  <c r="E2289" i="25"/>
  <c r="E2044" i="25"/>
  <c r="G39" i="1"/>
  <c r="E2456" i="25"/>
  <c r="E24" i="25"/>
  <c r="E947" i="25"/>
  <c r="G27" i="1"/>
  <c r="E22" i="25"/>
  <c r="E1871" i="25"/>
  <c r="E1299" i="25"/>
  <c r="E2027" i="25"/>
  <c r="E2612" i="25"/>
  <c r="G17" i="1"/>
  <c r="E18" i="25"/>
  <c r="G13" i="1"/>
  <c r="E14" i="25"/>
  <c r="E162" i="25"/>
  <c r="E1343" i="25"/>
  <c r="E2613" i="25"/>
  <c r="G9" i="1"/>
  <c r="E10" i="25"/>
  <c r="G5" i="1"/>
  <c r="E6" i="25"/>
  <c r="E2280" i="25"/>
  <c r="E1728" i="25"/>
  <c r="G2556" i="1"/>
  <c r="E2454" i="25"/>
  <c r="G2536" i="1"/>
  <c r="E2435" i="25"/>
  <c r="G2528" i="1"/>
  <c r="E2427" i="25"/>
  <c r="G2524" i="1"/>
  <c r="E2423" i="25"/>
  <c r="G2520" i="1"/>
  <c r="E2419" i="25"/>
  <c r="G2508" i="1"/>
  <c r="E2407" i="25"/>
  <c r="G2500" i="1"/>
  <c r="E2399" i="25"/>
  <c r="G2492" i="1"/>
  <c r="E2391" i="25"/>
  <c r="G2488" i="1"/>
  <c r="E2387" i="25"/>
  <c r="G2484" i="1"/>
  <c r="E2384" i="25"/>
  <c r="G2480" i="1"/>
  <c r="E2380" i="25"/>
  <c r="G2476" i="1"/>
  <c r="E2376" i="25"/>
  <c r="G2472" i="1"/>
  <c r="E2372" i="25"/>
  <c r="G2468" i="1"/>
  <c r="E2368" i="25"/>
  <c r="G2459" i="1"/>
  <c r="E2360" i="25"/>
  <c r="G2431" i="1"/>
  <c r="E2332" i="25"/>
  <c r="G2427" i="1"/>
  <c r="E2328" i="25"/>
  <c r="G2423" i="1"/>
  <c r="E2324" i="25"/>
  <c r="G2419" i="1"/>
  <c r="E2320" i="25"/>
  <c r="G2415" i="1"/>
  <c r="E2316" i="25"/>
  <c r="G2411" i="1"/>
  <c r="E2312" i="25"/>
  <c r="G2407" i="1"/>
  <c r="E2414" i="25"/>
  <c r="E2309" i="25"/>
  <c r="G2560" i="1"/>
  <c r="E2464" i="25"/>
  <c r="G2705" i="1"/>
  <c r="E2603" i="25"/>
  <c r="G2700" i="1"/>
  <c r="E2599" i="25"/>
  <c r="G2696" i="1"/>
  <c r="E2595" i="25"/>
  <c r="G2687" i="1"/>
  <c r="E2587" i="25"/>
  <c r="G2675" i="1"/>
  <c r="E2575" i="25"/>
  <c r="G2666" i="1"/>
  <c r="E2567" i="25"/>
  <c r="G2653" i="1"/>
  <c r="E2555" i="25"/>
  <c r="G2644" i="1"/>
  <c r="E2547" i="25"/>
  <c r="G2640" i="1"/>
  <c r="E2543" i="25"/>
  <c r="G2636" i="1"/>
  <c r="E2539" i="25"/>
  <c r="G2632" i="1"/>
  <c r="E2535" i="25"/>
  <c r="G2628" i="1"/>
  <c r="E2531" i="25"/>
  <c r="G2623" i="1"/>
  <c r="E2527" i="25"/>
  <c r="G2615" i="1"/>
  <c r="E2519" i="25"/>
  <c r="G2611" i="1"/>
  <c r="E2515" i="25"/>
  <c r="G2607" i="1"/>
  <c r="E2511" i="25"/>
  <c r="G2595" i="1"/>
  <c r="E2499" i="25"/>
  <c r="G2587" i="1"/>
  <c r="E2491" i="25"/>
  <c r="G2583" i="1"/>
  <c r="E2487" i="25"/>
  <c r="G2575" i="1"/>
  <c r="E2479" i="25"/>
  <c r="G2401" i="1"/>
  <c r="E2303" i="25"/>
  <c r="G2397" i="1"/>
  <c r="E2299" i="25"/>
  <c r="G2393" i="1"/>
  <c r="E2295" i="25"/>
  <c r="G2389" i="1"/>
  <c r="E2291" i="25"/>
  <c r="G2384" i="1"/>
  <c r="E2287" i="25"/>
  <c r="G2376" i="1"/>
  <c r="E2279" i="25"/>
  <c r="G2368" i="1"/>
  <c r="E2271" i="25"/>
  <c r="G2364" i="1"/>
  <c r="E2267" i="25"/>
  <c r="G2351" i="1"/>
  <c r="E2259" i="25"/>
  <c r="G2347" i="1"/>
  <c r="E2255" i="25"/>
  <c r="G2343" i="1"/>
  <c r="E2251" i="25"/>
  <c r="G2339" i="1"/>
  <c r="E2247" i="25"/>
  <c r="G2335" i="1"/>
  <c r="E2243" i="25"/>
  <c r="G2331" i="1"/>
  <c r="E2239" i="25"/>
  <c r="G2327" i="1"/>
  <c r="E2235" i="25"/>
  <c r="G2358" i="1"/>
  <c r="E2231" i="25"/>
  <c r="G2323" i="1"/>
  <c r="E2226" i="25"/>
  <c r="G2311" i="1"/>
  <c r="E2215" i="25"/>
  <c r="G2299" i="1"/>
  <c r="E2204" i="25"/>
  <c r="G2295" i="1"/>
  <c r="E2200" i="25"/>
  <c r="G2271" i="1"/>
  <c r="E2176" i="25"/>
  <c r="G2263" i="1"/>
  <c r="E2168" i="25"/>
  <c r="G2255" i="1"/>
  <c r="E2160" i="25"/>
  <c r="G2247" i="1"/>
  <c r="E2152" i="25"/>
  <c r="G2235" i="1"/>
  <c r="E2148" i="25"/>
  <c r="G2100" i="1"/>
  <c r="E2145" i="25"/>
  <c r="G1282" i="1"/>
  <c r="E2125" i="25"/>
  <c r="G791" i="1"/>
  <c r="E2133" i="25"/>
  <c r="E2122" i="25"/>
  <c r="G426" i="1"/>
  <c r="E2115" i="25"/>
  <c r="G70" i="1"/>
  <c r="E2112" i="25"/>
  <c r="G66" i="1"/>
  <c r="E2109" i="25"/>
  <c r="G62" i="1"/>
  <c r="E2105" i="25"/>
  <c r="G1779" i="1"/>
  <c r="E2097" i="25"/>
  <c r="G1502" i="1"/>
  <c r="E2093" i="25"/>
  <c r="E2094" i="25"/>
  <c r="G112" i="1"/>
  <c r="E2089" i="25"/>
  <c r="G107" i="1"/>
  <c r="E2086" i="25"/>
  <c r="G103" i="1"/>
  <c r="E2083" i="25"/>
  <c r="E2098" i="25"/>
  <c r="G99" i="1"/>
  <c r="E2080" i="25"/>
  <c r="G2230" i="1"/>
  <c r="E2073" i="25"/>
  <c r="G2238" i="1"/>
  <c r="E2069" i="25"/>
  <c r="G2229" i="1"/>
  <c r="E2065" i="25"/>
  <c r="G2225" i="1"/>
  <c r="E2061" i="25"/>
  <c r="G2221" i="1"/>
  <c r="E2057" i="25"/>
  <c r="G2217" i="1"/>
  <c r="E2053" i="25"/>
  <c r="G2197" i="1"/>
  <c r="E2037" i="25"/>
  <c r="G2185" i="1"/>
  <c r="E2283" i="25"/>
  <c r="E2025" i="25"/>
  <c r="G2181" i="1"/>
  <c r="E2021" i="25"/>
  <c r="G2177" i="1"/>
  <c r="E2017" i="25"/>
  <c r="G2173" i="1"/>
  <c r="E2013" i="25"/>
  <c r="G2169" i="1"/>
  <c r="E2009" i="25"/>
  <c r="G2161" i="1"/>
  <c r="E2001" i="25"/>
  <c r="G2157" i="1"/>
  <c r="E1997" i="25"/>
  <c r="G2153" i="1"/>
  <c r="E1993" i="25"/>
  <c r="G2149" i="1"/>
  <c r="E1989" i="25"/>
  <c r="G2145" i="1"/>
  <c r="E1985" i="25"/>
  <c r="G2141" i="1"/>
  <c r="E1981" i="25"/>
  <c r="G2137" i="1"/>
  <c r="E1977" i="25"/>
  <c r="G2129" i="1"/>
  <c r="E1969" i="25"/>
  <c r="G1931" i="1"/>
  <c r="E1949" i="25"/>
  <c r="G2111" i="1"/>
  <c r="E1945" i="25"/>
  <c r="G2090" i="1"/>
  <c r="E1930" i="25"/>
  <c r="E2821" i="25"/>
  <c r="G2086" i="1"/>
  <c r="E1926" i="25"/>
  <c r="G2082" i="1"/>
  <c r="E1922" i="25"/>
  <c r="G2074" i="1"/>
  <c r="E2812" i="25"/>
  <c r="E1914" i="25"/>
  <c r="G1934" i="1"/>
  <c r="E1910" i="25"/>
  <c r="G2103" i="1"/>
  <c r="E1906" i="25"/>
  <c r="G2062" i="1"/>
  <c r="E1902" i="25"/>
  <c r="G2058" i="1"/>
  <c r="E1898" i="25"/>
  <c r="G2054" i="1"/>
  <c r="E1894" i="25"/>
  <c r="G2050" i="1"/>
  <c r="E2356" i="25"/>
  <c r="E1890" i="25"/>
  <c r="G2046" i="1"/>
  <c r="E2583" i="25"/>
  <c r="E1886" i="25"/>
  <c r="G2042" i="1"/>
  <c r="E1882" i="25"/>
  <c r="G2038" i="1"/>
  <c r="E1878" i="25"/>
  <c r="G2034" i="1"/>
  <c r="E1875" i="25"/>
  <c r="G2026" i="1"/>
  <c r="E1868" i="25"/>
  <c r="G2018" i="1"/>
  <c r="E1860" i="25"/>
  <c r="G2010" i="1"/>
  <c r="E1852" i="25"/>
  <c r="G2006" i="1"/>
  <c r="E1848" i="25"/>
  <c r="G2002" i="1"/>
  <c r="E1844" i="25"/>
  <c r="G1998" i="1"/>
  <c r="E1840" i="25"/>
  <c r="G1978" i="1"/>
  <c r="E1822" i="25"/>
  <c r="G1974" i="1"/>
  <c r="E1818" i="25"/>
  <c r="G1962" i="1"/>
  <c r="E1806" i="25"/>
  <c r="G1958" i="1"/>
  <c r="E2379" i="25"/>
  <c r="E1802" i="25"/>
  <c r="G1946" i="1"/>
  <c r="E1790" i="25"/>
  <c r="G2066" i="1"/>
  <c r="E1774" i="25"/>
  <c r="G1920" i="1"/>
  <c r="E2234" i="25"/>
  <c r="E1770" i="25"/>
  <c r="G1913" i="1"/>
  <c r="E1766" i="25"/>
  <c r="G1909" i="1"/>
  <c r="E1762" i="25"/>
  <c r="G1905" i="1"/>
  <c r="E2495" i="25"/>
  <c r="E1758" i="25"/>
  <c r="G1901" i="1"/>
  <c r="E1754" i="25"/>
  <c r="E2038" i="25"/>
  <c r="G1889" i="1"/>
  <c r="E1743" i="25"/>
  <c r="G1885" i="1"/>
  <c r="E1739" i="25"/>
  <c r="G1881" i="1"/>
  <c r="E1735" i="25"/>
  <c r="E2530" i="25"/>
  <c r="G1877" i="1"/>
  <c r="E1731" i="25"/>
  <c r="G1873" i="1"/>
  <c r="E1727" i="25"/>
  <c r="G1869" i="1"/>
  <c r="E1723" i="25"/>
  <c r="G1865" i="1"/>
  <c r="E1719" i="25"/>
  <c r="G1861" i="1"/>
  <c r="E1715" i="25"/>
  <c r="G1853" i="1"/>
  <c r="E1708" i="25"/>
  <c r="E1836" i="25"/>
  <c r="G1849" i="1"/>
  <c r="E1704" i="25"/>
  <c r="G1845" i="1"/>
  <c r="E1700" i="25"/>
  <c r="G1841" i="1"/>
  <c r="E1696" i="25"/>
  <c r="G1837" i="1"/>
  <c r="E1692" i="25"/>
  <c r="E1965" i="25"/>
  <c r="G1833" i="1"/>
  <c r="E1688" i="25"/>
  <c r="E1961" i="25"/>
  <c r="G1829" i="1"/>
  <c r="E1958" i="25"/>
  <c r="E1684" i="25"/>
  <c r="G1825" i="1"/>
  <c r="E1680" i="25"/>
  <c r="G1821" i="1"/>
  <c r="E1676" i="25"/>
  <c r="G1799" i="1"/>
  <c r="E1672" i="25"/>
  <c r="G1814" i="1"/>
  <c r="E1664" i="25"/>
  <c r="G1810" i="1"/>
  <c r="E1661" i="25"/>
  <c r="G1807" i="1"/>
  <c r="E1657" i="25"/>
  <c r="G1777" i="1"/>
  <c r="E1653" i="25"/>
  <c r="G1792" i="1"/>
  <c r="E1649" i="25"/>
  <c r="G1788" i="1"/>
  <c r="E1645" i="25"/>
  <c r="G1784" i="1"/>
  <c r="E1641" i="25"/>
  <c r="G1766" i="1"/>
  <c r="E2051" i="25"/>
  <c r="E1668" i="25"/>
  <c r="E1637" i="25"/>
  <c r="E1673" i="25"/>
  <c r="G1760" i="1"/>
  <c r="E1633" i="25"/>
  <c r="G1756" i="1"/>
  <c r="E1629" i="25"/>
  <c r="G1752" i="1"/>
  <c r="E1625" i="25"/>
  <c r="G1748" i="1"/>
  <c r="E1621" i="25"/>
  <c r="G1744" i="1"/>
  <c r="E1617" i="25"/>
  <c r="G1740" i="1"/>
  <c r="E1613" i="25"/>
  <c r="E2445" i="25"/>
  <c r="E1877" i="25"/>
  <c r="G1732" i="1"/>
  <c r="E1605" i="25"/>
  <c r="G1728" i="1"/>
  <c r="E1601" i="25"/>
  <c r="G1720" i="1"/>
  <c r="E1593" i="25"/>
  <c r="G1716" i="1"/>
  <c r="E2331" i="25"/>
  <c r="E1589" i="25"/>
  <c r="G1712" i="1"/>
  <c r="E1585" i="25"/>
  <c r="G1704" i="1"/>
  <c r="E1577" i="25"/>
  <c r="G1700" i="1"/>
  <c r="E1573" i="25"/>
  <c r="G1692" i="1"/>
  <c r="E1565" i="25"/>
  <c r="G1684" i="1"/>
  <c r="E1557" i="25"/>
  <c r="G1680" i="1"/>
  <c r="E1553" i="25"/>
  <c r="G1763" i="1"/>
  <c r="E1545" i="25"/>
  <c r="G1651" i="1"/>
  <c r="E1542" i="25"/>
  <c r="G1658" i="1"/>
  <c r="E1907" i="25"/>
  <c r="E1538" i="25"/>
  <c r="G1656" i="1"/>
  <c r="E1534" i="25"/>
  <c r="G1670" i="1"/>
  <c r="E1530" i="25"/>
  <c r="G1663" i="1"/>
  <c r="E1526" i="25"/>
  <c r="G1659" i="1"/>
  <c r="E1522" i="25"/>
  <c r="G1646" i="1"/>
  <c r="E1518" i="25"/>
  <c r="E2593" i="25"/>
  <c r="G1642" i="1"/>
  <c r="E1514" i="25"/>
  <c r="G1638" i="1"/>
  <c r="E1510" i="25"/>
  <c r="G1634" i="1"/>
  <c r="E1755" i="25"/>
  <c r="E1506" i="25"/>
  <c r="G1626" i="1"/>
  <c r="E1498" i="25"/>
  <c r="G1622" i="1"/>
  <c r="E1494" i="25"/>
  <c r="G1614" i="1"/>
  <c r="E2553" i="25"/>
  <c r="E1486" i="25"/>
  <c r="G1610" i="1"/>
  <c r="E1482" i="25"/>
  <c r="G1606" i="1"/>
  <c r="E1478" i="25"/>
  <c r="E2545" i="25"/>
  <c r="G1598" i="1"/>
  <c r="E1470" i="25"/>
  <c r="G1582" i="1"/>
  <c r="E1454" i="25"/>
  <c r="G1578" i="1"/>
  <c r="E1450" i="25"/>
  <c r="G1570" i="1"/>
  <c r="E1442" i="25"/>
  <c r="G1566" i="1"/>
  <c r="E1438" i="25"/>
  <c r="G1562" i="1"/>
  <c r="E1434" i="25"/>
  <c r="G1558" i="1"/>
  <c r="E1430" i="25"/>
  <c r="G1550" i="1"/>
  <c r="E1422" i="25"/>
  <c r="G1542" i="1"/>
  <c r="E1414" i="25"/>
  <c r="G1538" i="1"/>
  <c r="E1410" i="25"/>
  <c r="G1526" i="1"/>
  <c r="E1400" i="25"/>
  <c r="G1522" i="1"/>
  <c r="E1396" i="25"/>
  <c r="G1462" i="1"/>
  <c r="E1380" i="25"/>
  <c r="G1458" i="1"/>
  <c r="E1376" i="25"/>
  <c r="G1465" i="1"/>
  <c r="E1372" i="25"/>
  <c r="G1470" i="1"/>
  <c r="E1368" i="25"/>
  <c r="G1492" i="1"/>
  <c r="E1360" i="25"/>
  <c r="G1488" i="1"/>
  <c r="E1356" i="25"/>
  <c r="G1484" i="1"/>
  <c r="E1352" i="25"/>
  <c r="G1480" i="1"/>
  <c r="E1349" i="25"/>
  <c r="G1476" i="1"/>
  <c r="E1345" i="25"/>
  <c r="G1448" i="1"/>
  <c r="E1337" i="25"/>
  <c r="G1444" i="1"/>
  <c r="E2403" i="25"/>
  <c r="E1333" i="25"/>
  <c r="E2180" i="25"/>
  <c r="G1440" i="1"/>
  <c r="E1329" i="25"/>
  <c r="G1436" i="1"/>
  <c r="E1325" i="25"/>
  <c r="G1428" i="1"/>
  <c r="E1319" i="25"/>
  <c r="G1420" i="1"/>
  <c r="E1311" i="25"/>
  <c r="G1404" i="1"/>
  <c r="E1296" i="25"/>
  <c r="G1396" i="1"/>
  <c r="E1288" i="25"/>
  <c r="G1392" i="1"/>
  <c r="E1284" i="25"/>
  <c r="E2345" i="25"/>
  <c r="E1488" i="25"/>
  <c r="G1384" i="1"/>
  <c r="E1476" i="25"/>
  <c r="E2337" i="25"/>
  <c r="E1277" i="25"/>
  <c r="G1376" i="1"/>
  <c r="E1269" i="25"/>
  <c r="G1372" i="1"/>
  <c r="E2884" i="25"/>
  <c r="E1462" i="25"/>
  <c r="E1265" i="25"/>
  <c r="G1368" i="1"/>
  <c r="E1261" i="25"/>
  <c r="G1364" i="1"/>
  <c r="E1257" i="25"/>
  <c r="G1360" i="1"/>
  <c r="E1729" i="25"/>
  <c r="E1253" i="25"/>
  <c r="E2861" i="25"/>
  <c r="G1356" i="1"/>
  <c r="E1443" i="25"/>
  <c r="E2322" i="25"/>
  <c r="E1249" i="25"/>
  <c r="G1352" i="1"/>
  <c r="E1245" i="25"/>
  <c r="G1348" i="1"/>
  <c r="E1241" i="25"/>
  <c r="G1344" i="1"/>
  <c r="E1237" i="25"/>
  <c r="G1336" i="1"/>
  <c r="E1418" i="25"/>
  <c r="E1230" i="25"/>
  <c r="G1332" i="1"/>
  <c r="E1226" i="25"/>
  <c r="G1328" i="1"/>
  <c r="E1223" i="25"/>
  <c r="E1826" i="25"/>
  <c r="G1324" i="1"/>
  <c r="E1219" i="25"/>
  <c r="G1320" i="1"/>
  <c r="E1215" i="25"/>
  <c r="G1316" i="1"/>
  <c r="E1211" i="25"/>
  <c r="G1306" i="1"/>
  <c r="E1199" i="25"/>
  <c r="G1302" i="1"/>
  <c r="E1195" i="25"/>
  <c r="E1375" i="25"/>
  <c r="G1298" i="1"/>
  <c r="E1191" i="25"/>
  <c r="G1294" i="1"/>
  <c r="E1187" i="25"/>
  <c r="G1286" i="1"/>
  <c r="E1179" i="25"/>
  <c r="G1234" i="1"/>
  <c r="E1175" i="25"/>
  <c r="G1279" i="1"/>
  <c r="E1171" i="25"/>
  <c r="G1275" i="1"/>
  <c r="E1167" i="25"/>
  <c r="G1271" i="1"/>
  <c r="E1163" i="25"/>
  <c r="G1267" i="1"/>
  <c r="E1159" i="25"/>
  <c r="E2574" i="25"/>
  <c r="E1905" i="25"/>
  <c r="E1937" i="25"/>
  <c r="G1259" i="1"/>
  <c r="E1151" i="25"/>
  <c r="G1251" i="1"/>
  <c r="E1143" i="25"/>
  <c r="G1247" i="1"/>
  <c r="E1139" i="25"/>
  <c r="G1243" i="1"/>
  <c r="E1135" i="25"/>
  <c r="E1222" i="25"/>
  <c r="G1239" i="1"/>
  <c r="E1131" i="25"/>
  <c r="E2169" i="25"/>
  <c r="G1232" i="1"/>
  <c r="E1127" i="25"/>
  <c r="G1228" i="1"/>
  <c r="E1123" i="25"/>
  <c r="G1224" i="1"/>
  <c r="E1119" i="25"/>
  <c r="G1220" i="1"/>
  <c r="E1115" i="25"/>
  <c r="G1214" i="1"/>
  <c r="E1111" i="25"/>
  <c r="G1210" i="1"/>
  <c r="E1107" i="25"/>
  <c r="G1206" i="1"/>
  <c r="E1103" i="25"/>
  <c r="E1180" i="25"/>
  <c r="G1202" i="1"/>
  <c r="E1099" i="25"/>
  <c r="E1951" i="25"/>
  <c r="E2790" i="25"/>
  <c r="G1175" i="1"/>
  <c r="E1091" i="25"/>
  <c r="G1171" i="1"/>
  <c r="E1087" i="25"/>
  <c r="G1163" i="1"/>
  <c r="E1079" i="25"/>
  <c r="G1159" i="1"/>
  <c r="E1075" i="25"/>
  <c r="E1789" i="25"/>
  <c r="E2365" i="25"/>
  <c r="G1156" i="1"/>
  <c r="E1071" i="25"/>
  <c r="E1616" i="25"/>
  <c r="G1152" i="1"/>
  <c r="E1068" i="25"/>
  <c r="G1148" i="1"/>
  <c r="E1064" i="25"/>
  <c r="E2041" i="25"/>
  <c r="E1757" i="25"/>
  <c r="G1144" i="1"/>
  <c r="E1060" i="25"/>
  <c r="G1140" i="1"/>
  <c r="E1056" i="25"/>
  <c r="G1136" i="1"/>
  <c r="E1052" i="25"/>
  <c r="G1132" i="1"/>
  <c r="E1048" i="25"/>
  <c r="G1128" i="1"/>
  <c r="E1044" i="25"/>
  <c r="E2737" i="25"/>
  <c r="G1124" i="1"/>
  <c r="E1040" i="25"/>
  <c r="G1120" i="1"/>
  <c r="E1036" i="25"/>
  <c r="G1116" i="1"/>
  <c r="E1032" i="25"/>
  <c r="G1112" i="1"/>
  <c r="E1028" i="25"/>
  <c r="G1108" i="1"/>
  <c r="E1024" i="25"/>
  <c r="G1104" i="1"/>
  <c r="E1842" i="25"/>
  <c r="E1020" i="25"/>
  <c r="G1100" i="1"/>
  <c r="E2315" i="25"/>
  <c r="E1016" i="25"/>
  <c r="G1096" i="1"/>
  <c r="E1012" i="25"/>
  <c r="G1092" i="1"/>
  <c r="E1008" i="25"/>
  <c r="G1088" i="1"/>
  <c r="E1004" i="25"/>
  <c r="G1084" i="1"/>
  <c r="E1000" i="25"/>
  <c r="G1080" i="1"/>
  <c r="E996" i="25"/>
  <c r="G1076" i="1"/>
  <c r="E992" i="25"/>
  <c r="E1070" i="25"/>
  <c r="G1072" i="1"/>
  <c r="E988" i="25"/>
  <c r="G1068" i="1"/>
  <c r="E984" i="25"/>
  <c r="G1064" i="1"/>
  <c r="E980" i="25"/>
  <c r="G1060" i="1"/>
  <c r="E976" i="25"/>
  <c r="G1056" i="1"/>
  <c r="E972" i="25"/>
  <c r="G1052" i="1"/>
  <c r="E2448" i="25"/>
  <c r="E968" i="25"/>
  <c r="G1048" i="1"/>
  <c r="E964" i="25"/>
  <c r="E2217" i="25"/>
  <c r="G1044" i="1"/>
  <c r="E960" i="25"/>
  <c r="G1040" i="1"/>
  <c r="E956" i="25"/>
  <c r="G1036" i="1"/>
  <c r="E952" i="25"/>
  <c r="G1028" i="1"/>
  <c r="E945" i="25"/>
  <c r="E1298" i="25"/>
  <c r="G1024" i="1"/>
  <c r="E941" i="25"/>
  <c r="E1867" i="25"/>
  <c r="G1020" i="1"/>
  <c r="E937" i="25"/>
  <c r="G1016" i="1"/>
  <c r="E933" i="25"/>
  <c r="E1292" i="25"/>
  <c r="G1012" i="1"/>
  <c r="E929" i="25"/>
  <c r="G1008" i="1"/>
  <c r="E925" i="25"/>
  <c r="E1485" i="25"/>
  <c r="G1004" i="1"/>
  <c r="E921" i="25"/>
  <c r="E2338" i="25"/>
  <c r="E2436" i="25"/>
  <c r="G1000" i="1"/>
  <c r="E917" i="25"/>
  <c r="G996" i="1"/>
  <c r="E913" i="25"/>
  <c r="G992" i="1"/>
  <c r="E909" i="25"/>
  <c r="G988" i="1"/>
  <c r="E905" i="25"/>
  <c r="G984" i="1"/>
  <c r="E901" i="25"/>
  <c r="G980" i="1"/>
  <c r="E897" i="25"/>
  <c r="G976" i="1"/>
  <c r="E893" i="25"/>
  <c r="G972" i="1"/>
  <c r="E889" i="25"/>
  <c r="G968" i="1"/>
  <c r="E885" i="25"/>
  <c r="G964" i="1"/>
  <c r="E881" i="25"/>
  <c r="E2857" i="25"/>
  <c r="G956" i="1"/>
  <c r="E873" i="25"/>
  <c r="G952" i="1"/>
  <c r="E869" i="25"/>
  <c r="G948" i="1"/>
  <c r="E865" i="25"/>
  <c r="E2278" i="25"/>
  <c r="E1424" i="25"/>
  <c r="G944" i="1"/>
  <c r="E861" i="25"/>
  <c r="E2507" i="25"/>
  <c r="G940" i="1"/>
  <c r="E857" i="25"/>
  <c r="G936" i="1"/>
  <c r="E853" i="25"/>
  <c r="G932" i="1"/>
  <c r="E849" i="25"/>
  <c r="G928" i="1"/>
  <c r="E845" i="25"/>
  <c r="G924" i="1"/>
  <c r="E841" i="25"/>
  <c r="G920" i="1"/>
  <c r="E1807" i="25"/>
  <c r="E837" i="25"/>
  <c r="G916" i="1"/>
  <c r="E833" i="25"/>
  <c r="G912" i="1"/>
  <c r="E829" i="25"/>
  <c r="G908" i="1"/>
  <c r="E826" i="25"/>
  <c r="G900" i="1"/>
  <c r="E819" i="25"/>
  <c r="G888" i="1"/>
  <c r="E807" i="25"/>
  <c r="G884" i="1"/>
  <c r="E803" i="25"/>
  <c r="G880" i="1"/>
  <c r="E799" i="25"/>
  <c r="G876" i="1"/>
  <c r="E795" i="25"/>
  <c r="G872" i="1"/>
  <c r="E791" i="25"/>
  <c r="G1197" i="1"/>
  <c r="E780" i="25"/>
  <c r="G1193" i="1"/>
  <c r="E776" i="25"/>
  <c r="G1189" i="1"/>
  <c r="E772" i="25"/>
  <c r="G1185" i="1"/>
  <c r="E768" i="25"/>
  <c r="G1181" i="1"/>
  <c r="E764" i="25"/>
  <c r="G833" i="1"/>
  <c r="E760" i="25"/>
  <c r="G854" i="1"/>
  <c r="E756" i="25"/>
  <c r="G850" i="1"/>
  <c r="E752" i="25"/>
  <c r="G846" i="1"/>
  <c r="E748" i="25"/>
  <c r="G842" i="1"/>
  <c r="E744" i="25"/>
  <c r="G838" i="1"/>
  <c r="E1627" i="25"/>
  <c r="E2253" i="25"/>
  <c r="E2799" i="25"/>
  <c r="E740" i="25"/>
  <c r="G834" i="1"/>
  <c r="E736" i="25"/>
  <c r="G828" i="1"/>
  <c r="E732" i="25"/>
  <c r="G816" i="1"/>
  <c r="E720" i="25"/>
  <c r="G832" i="1"/>
  <c r="E716" i="25"/>
  <c r="G811" i="1"/>
  <c r="E712" i="25"/>
  <c r="G797" i="1"/>
  <c r="E708" i="25"/>
  <c r="G808" i="1"/>
  <c r="E704" i="25"/>
  <c r="E1942" i="25"/>
  <c r="G804" i="1"/>
  <c r="E700" i="25"/>
  <c r="G786" i="1"/>
  <c r="E692" i="25"/>
  <c r="G782" i="1"/>
  <c r="E688" i="25"/>
  <c r="G774" i="1"/>
  <c r="E681" i="25"/>
  <c r="E959" i="25"/>
  <c r="G762" i="1"/>
  <c r="E669" i="25"/>
  <c r="E946" i="25"/>
  <c r="E2284" i="25"/>
  <c r="G754" i="1"/>
  <c r="E662" i="25"/>
  <c r="G750" i="1"/>
  <c r="E658" i="25"/>
  <c r="G746" i="1"/>
  <c r="E654" i="25"/>
  <c r="E1042" i="25"/>
  <c r="G742" i="1"/>
  <c r="E1259" i="25"/>
  <c r="E650" i="25"/>
  <c r="G738" i="1"/>
  <c r="E646" i="25"/>
  <c r="G734" i="1"/>
  <c r="E642" i="25"/>
  <c r="G726" i="1"/>
  <c r="E634" i="25"/>
  <c r="G722" i="1"/>
  <c r="E630" i="25"/>
  <c r="G718" i="1"/>
  <c r="E626" i="25"/>
  <c r="G714" i="1"/>
  <c r="E622" i="25"/>
  <c r="G710" i="1"/>
  <c r="E618" i="25"/>
  <c r="G706" i="1"/>
  <c r="E614" i="25"/>
  <c r="G702" i="1"/>
  <c r="E610" i="25"/>
  <c r="G698" i="1"/>
  <c r="E606" i="25"/>
  <c r="G694" i="1"/>
  <c r="E602" i="25"/>
  <c r="E792" i="25"/>
  <c r="G690" i="1"/>
  <c r="E598" i="25"/>
  <c r="G686" i="1"/>
  <c r="E594" i="25"/>
  <c r="G682" i="1"/>
  <c r="E590" i="25"/>
  <c r="G678" i="1"/>
  <c r="E586" i="25"/>
  <c r="G674" i="1"/>
  <c r="E582" i="25"/>
  <c r="G670" i="1"/>
  <c r="E578" i="25"/>
  <c r="G666" i="1"/>
  <c r="E574" i="25"/>
  <c r="G794" i="1"/>
  <c r="E570" i="25"/>
  <c r="G517" i="1"/>
  <c r="E566" i="25"/>
  <c r="G332" i="1"/>
  <c r="E562" i="25"/>
  <c r="G328" i="1"/>
  <c r="E558" i="25"/>
  <c r="G504" i="1"/>
  <c r="E555" i="25"/>
  <c r="G500" i="1"/>
  <c r="E551" i="25"/>
  <c r="G496" i="1"/>
  <c r="E547" i="25"/>
  <c r="G115" i="1"/>
  <c r="E543" i="25"/>
  <c r="G133" i="1"/>
  <c r="E539" i="25"/>
  <c r="G130" i="1"/>
  <c r="E535" i="25"/>
  <c r="G514" i="1"/>
  <c r="E531" i="25"/>
  <c r="G324" i="1"/>
  <c r="E527" i="25"/>
  <c r="G506" i="1"/>
  <c r="E523" i="25"/>
  <c r="G318" i="1"/>
  <c r="E519" i="25"/>
  <c r="E1183" i="25"/>
  <c r="G126" i="1"/>
  <c r="E515" i="25"/>
  <c r="G122" i="1"/>
  <c r="E511" i="25"/>
  <c r="G116" i="1"/>
  <c r="E507" i="25"/>
  <c r="G491" i="1"/>
  <c r="E503" i="25"/>
  <c r="G487" i="1"/>
  <c r="E499" i="25"/>
  <c r="G483" i="1"/>
  <c r="E495" i="25"/>
  <c r="G57" i="1"/>
  <c r="E2651" i="25"/>
  <c r="E1666" i="25"/>
  <c r="E491" i="25"/>
  <c r="E2680" i="25"/>
  <c r="E2262" i="25"/>
  <c r="G53" i="1"/>
  <c r="E489" i="25"/>
  <c r="G142" i="1"/>
  <c r="E485" i="25"/>
  <c r="G138" i="1"/>
  <c r="E481" i="25"/>
  <c r="G134" i="1"/>
  <c r="E477" i="25"/>
  <c r="G119" i="1"/>
  <c r="E473" i="25"/>
  <c r="G659" i="1"/>
  <c r="E469" i="25"/>
  <c r="G655" i="1"/>
  <c r="E465" i="25"/>
  <c r="G651" i="1"/>
  <c r="E461" i="25"/>
  <c r="E1315" i="25"/>
  <c r="E731" i="25"/>
  <c r="E2584" i="25"/>
  <c r="G643" i="1"/>
  <c r="E453" i="25"/>
  <c r="G639" i="1"/>
  <c r="E449" i="25"/>
  <c r="G635" i="1"/>
  <c r="E445" i="25"/>
  <c r="E950" i="25"/>
  <c r="E675" i="25"/>
  <c r="G627" i="1"/>
  <c r="E666" i="25"/>
  <c r="E439" i="25"/>
  <c r="E1603" i="25"/>
  <c r="G623" i="1"/>
  <c r="E1595" i="25"/>
  <c r="E1270" i="25"/>
  <c r="E435" i="25"/>
  <c r="G619" i="1"/>
  <c r="E431" i="25"/>
  <c r="E1460" i="25"/>
  <c r="G615" i="1"/>
  <c r="E427" i="25"/>
  <c r="G611" i="1"/>
  <c r="E423" i="25"/>
  <c r="G607" i="1"/>
  <c r="E419" i="25"/>
  <c r="G603" i="1"/>
  <c r="E415" i="25"/>
  <c r="E1437" i="25"/>
  <c r="E2417" i="25"/>
  <c r="G599" i="1"/>
  <c r="E411" i="25"/>
  <c r="G595" i="1"/>
  <c r="E407" i="25"/>
  <c r="E2729" i="25"/>
  <c r="E1984" i="25"/>
  <c r="G591" i="1"/>
  <c r="E403" i="25"/>
  <c r="G587" i="1"/>
  <c r="E399" i="25"/>
  <c r="G583" i="1"/>
  <c r="E395" i="25"/>
  <c r="G579" i="1"/>
  <c r="E391" i="25"/>
  <c r="G575" i="1"/>
  <c r="E387" i="25"/>
  <c r="G571" i="1"/>
  <c r="E383" i="25"/>
  <c r="G567" i="1"/>
  <c r="E379" i="25"/>
  <c r="G563" i="1"/>
  <c r="E375" i="25"/>
  <c r="G559" i="1"/>
  <c r="E371" i="25"/>
  <c r="G555" i="1"/>
  <c r="E367" i="25"/>
  <c r="G547" i="1"/>
  <c r="E360" i="25"/>
  <c r="G543" i="1"/>
  <c r="E356" i="25"/>
  <c r="G539" i="1"/>
  <c r="E352" i="25"/>
  <c r="G535" i="1"/>
  <c r="E348" i="25"/>
  <c r="E1388" i="25"/>
  <c r="G531" i="1"/>
  <c r="E344" i="25"/>
  <c r="G527" i="1"/>
  <c r="E340" i="25"/>
  <c r="G523" i="1"/>
  <c r="E336" i="25"/>
  <c r="E2362" i="25"/>
  <c r="G478" i="1"/>
  <c r="E954" i="25"/>
  <c r="E332" i="25"/>
  <c r="G474" i="1"/>
  <c r="E328" i="25"/>
  <c r="G470" i="1"/>
  <c r="E324" i="25"/>
  <c r="G466" i="1"/>
  <c r="E2739" i="25"/>
  <c r="E320" i="25"/>
  <c r="G462" i="1"/>
  <c r="E2734" i="25"/>
  <c r="E316" i="25"/>
  <c r="G458" i="1"/>
  <c r="E312" i="25"/>
  <c r="G454" i="1"/>
  <c r="E308" i="25"/>
  <c r="G450" i="1"/>
  <c r="E304" i="25"/>
  <c r="G446" i="1"/>
  <c r="E300" i="25"/>
  <c r="G442" i="1"/>
  <c r="E296" i="25"/>
  <c r="G438" i="1"/>
  <c r="E719" i="25"/>
  <c r="E292" i="25"/>
  <c r="G434" i="1"/>
  <c r="E288" i="25"/>
  <c r="E347" i="25"/>
  <c r="E824" i="25"/>
  <c r="G430" i="1"/>
  <c r="E717" i="25"/>
  <c r="E284" i="25"/>
  <c r="G422" i="1"/>
  <c r="E280" i="25"/>
  <c r="E696" i="25"/>
  <c r="E2602" i="25"/>
  <c r="G418" i="1"/>
  <c r="E276" i="25"/>
  <c r="G414" i="1"/>
  <c r="E272" i="25"/>
  <c r="E695" i="25"/>
  <c r="E2592" i="25"/>
  <c r="G410" i="1"/>
  <c r="E268" i="25"/>
  <c r="G406" i="1"/>
  <c r="E264" i="25"/>
  <c r="G402" i="1"/>
  <c r="E260" i="25"/>
  <c r="G398" i="1"/>
  <c r="E256" i="25"/>
  <c r="E1881" i="25"/>
  <c r="G394" i="1"/>
  <c r="E673" i="25"/>
  <c r="E1610" i="25"/>
  <c r="E331" i="25"/>
  <c r="E948" i="25"/>
  <c r="E2906" i="25"/>
  <c r="E2350" i="25"/>
  <c r="E252" i="25"/>
  <c r="E2209" i="25"/>
  <c r="E443" i="25"/>
  <c r="E1302" i="25"/>
  <c r="E2749" i="25"/>
  <c r="G390" i="1"/>
  <c r="E248" i="25"/>
  <c r="G386" i="1"/>
  <c r="E244" i="25"/>
  <c r="G382" i="1"/>
  <c r="E240" i="25"/>
  <c r="G378" i="1"/>
  <c r="E236" i="25"/>
  <c r="G374" i="1"/>
  <c r="E232" i="25"/>
  <c r="G370" i="1"/>
  <c r="E228" i="25"/>
  <c r="G366" i="1"/>
  <c r="E224" i="25"/>
  <c r="G362" i="1"/>
  <c r="E220" i="25"/>
  <c r="G358" i="1"/>
  <c r="E216" i="25"/>
  <c r="G354" i="1"/>
  <c r="E2412" i="25"/>
  <c r="E1978" i="25"/>
  <c r="E212" i="25"/>
  <c r="E1834" i="25"/>
  <c r="G350" i="1"/>
  <c r="E625" i="25"/>
  <c r="E208" i="25"/>
  <c r="E1706" i="25"/>
  <c r="E1228" i="25"/>
  <c r="G346" i="1"/>
  <c r="E204" i="25"/>
  <c r="G342" i="1"/>
  <c r="E200" i="25"/>
  <c r="G338" i="1"/>
  <c r="E197" i="25"/>
  <c r="G313" i="1"/>
  <c r="E189" i="25"/>
  <c r="E1170" i="25"/>
  <c r="G309" i="1"/>
  <c r="E185" i="25"/>
  <c r="G305" i="1"/>
  <c r="E181" i="25"/>
  <c r="G301" i="1"/>
  <c r="E177" i="25"/>
  <c r="E2582" i="25"/>
  <c r="G297" i="1"/>
  <c r="E173" i="25"/>
  <c r="G293" i="1"/>
  <c r="E170" i="25"/>
  <c r="G289" i="1"/>
  <c r="E166" i="25"/>
  <c r="E2210" i="25"/>
  <c r="G281" i="1"/>
  <c r="E158" i="25"/>
  <c r="G277" i="1"/>
  <c r="E154" i="25"/>
  <c r="E1045" i="25"/>
  <c r="G273" i="1"/>
  <c r="E150" i="25"/>
  <c r="G269" i="1"/>
  <c r="E146" i="25"/>
  <c r="G265" i="1"/>
  <c r="E142" i="25"/>
  <c r="G261" i="1"/>
  <c r="E138" i="25"/>
  <c r="E1582" i="25"/>
  <c r="G257" i="1"/>
  <c r="E134" i="25"/>
  <c r="G253" i="1"/>
  <c r="E130" i="25"/>
  <c r="G249" i="1"/>
  <c r="E126" i="25"/>
  <c r="G245" i="1"/>
  <c r="E2415" i="25"/>
  <c r="E122" i="25"/>
  <c r="G242" i="1"/>
  <c r="E118" i="25"/>
  <c r="G238" i="1"/>
  <c r="E1711" i="25"/>
  <c r="E115" i="25"/>
  <c r="E2277" i="25"/>
  <c r="G234" i="1"/>
  <c r="E111" i="25"/>
  <c r="G230" i="1"/>
  <c r="E107" i="25"/>
  <c r="G226" i="1"/>
  <c r="E103" i="25"/>
  <c r="G222" i="1"/>
  <c r="E99" i="25"/>
  <c r="G218" i="1"/>
  <c r="E95" i="25"/>
  <c r="G214" i="1"/>
  <c r="E91" i="25"/>
  <c r="G210" i="1"/>
  <c r="E87" i="25"/>
  <c r="E388" i="25"/>
  <c r="G206" i="1"/>
  <c r="E83" i="25"/>
  <c r="G202" i="1"/>
  <c r="E79" i="25"/>
  <c r="G194" i="1"/>
  <c r="E71" i="25"/>
  <c r="G190" i="1"/>
  <c r="E1798" i="25"/>
  <c r="E67" i="25"/>
  <c r="G186" i="1"/>
  <c r="E63" i="25"/>
  <c r="E2159" i="25"/>
  <c r="E2478" i="25"/>
  <c r="G182" i="1"/>
  <c r="E718" i="25"/>
  <c r="E1387" i="25"/>
  <c r="E2815" i="25"/>
  <c r="E59" i="25"/>
  <c r="G178" i="1"/>
  <c r="E56" i="25"/>
  <c r="G174" i="1"/>
  <c r="E52" i="25"/>
  <c r="G170" i="1"/>
  <c r="E49" i="25"/>
  <c r="G166" i="1"/>
  <c r="E45" i="25"/>
  <c r="E193" i="25"/>
  <c r="E1203" i="25"/>
  <c r="G158" i="1"/>
  <c r="E41" i="25"/>
  <c r="E1303" i="25"/>
  <c r="E674" i="25"/>
  <c r="E949" i="25"/>
  <c r="E1874" i="25"/>
  <c r="G154" i="1"/>
  <c r="E37" i="25"/>
  <c r="E2172" i="25"/>
  <c r="G150" i="1"/>
  <c r="E33" i="25"/>
  <c r="E75" i="25"/>
  <c r="G146" i="1"/>
  <c r="E29" i="25"/>
  <c r="E2370" i="25"/>
  <c r="G42" i="1"/>
  <c r="E26" i="25"/>
  <c r="G21" i="1"/>
  <c r="E677" i="25"/>
  <c r="E2351" i="25"/>
  <c r="E21" i="25"/>
  <c r="G16" i="1"/>
  <c r="E17" i="25"/>
  <c r="E330" i="25"/>
  <c r="E1608" i="25"/>
  <c r="E2439" i="25"/>
  <c r="E2285" i="25"/>
  <c r="E440" i="25"/>
  <c r="E1300" i="25"/>
  <c r="E1057" i="25"/>
  <c r="E2905" i="25"/>
  <c r="G12" i="1"/>
  <c r="E670" i="25"/>
  <c r="E13" i="25"/>
  <c r="E1342" i="25"/>
  <c r="E163" i="25"/>
  <c r="G8" i="1"/>
  <c r="E9" i="25"/>
  <c r="G50" i="1"/>
  <c r="E5" i="25"/>
  <c r="G2555" i="1"/>
  <c r="E2453" i="25"/>
  <c r="G2543" i="1"/>
  <c r="E2442" i="25"/>
  <c r="G2539" i="1"/>
  <c r="E2438" i="25"/>
  <c r="G2535" i="1"/>
  <c r="E2434" i="25"/>
  <c r="G2531" i="1"/>
  <c r="E2430" i="25"/>
  <c r="G2527" i="1"/>
  <c r="E2426" i="25"/>
  <c r="G2523" i="1"/>
  <c r="E2422" i="25"/>
  <c r="G2519" i="1"/>
  <c r="E2418" i="25"/>
  <c r="G2511" i="1"/>
  <c r="E2410" i="25"/>
  <c r="G2503" i="1"/>
  <c r="E2402" i="25"/>
  <c r="G2499" i="1"/>
  <c r="E2398" i="25"/>
  <c r="G2495" i="1"/>
  <c r="E2394" i="25"/>
  <c r="G2491" i="1"/>
  <c r="E2390" i="25"/>
  <c r="G2487" i="1"/>
  <c r="E2386" i="25"/>
  <c r="G2483" i="1"/>
  <c r="E2383" i="25"/>
  <c r="G2471" i="1"/>
  <c r="E2371" i="25"/>
  <c r="G2467" i="1"/>
  <c r="E2367" i="25"/>
  <c r="G2463" i="1"/>
  <c r="E2363" i="25"/>
  <c r="G2458" i="1"/>
  <c r="E2359" i="25"/>
  <c r="G2454" i="1"/>
  <c r="E2355" i="25"/>
  <c r="G2442" i="1"/>
  <c r="E2343" i="25"/>
  <c r="E2551" i="25"/>
  <c r="G2434" i="1"/>
  <c r="E2335" i="25"/>
  <c r="G2426" i="1"/>
  <c r="E2327" i="25"/>
  <c r="G2559" i="1"/>
  <c r="E2463" i="25"/>
  <c r="G2564" i="1"/>
  <c r="E2470" i="25"/>
  <c r="G2699" i="1"/>
  <c r="E2598" i="25"/>
  <c r="G2690" i="1"/>
  <c r="E2754" i="25"/>
  <c r="E2590" i="25"/>
  <c r="G2686" i="1"/>
  <c r="E2586" i="25"/>
  <c r="G2678" i="1"/>
  <c r="E2578" i="25"/>
  <c r="G2669" i="1"/>
  <c r="E2706" i="25"/>
  <c r="E2570" i="25"/>
  <c r="G2665" i="1"/>
  <c r="E2566" i="25"/>
  <c r="G2660" i="1"/>
  <c r="E2562" i="25"/>
  <c r="G2639" i="1"/>
  <c r="E2542" i="25"/>
  <c r="G2635" i="1"/>
  <c r="E2538" i="25"/>
  <c r="G2631" i="1"/>
  <c r="E2534" i="25"/>
  <c r="G2622" i="1"/>
  <c r="E2526" i="25"/>
  <c r="G2614" i="1"/>
  <c r="E2518" i="25"/>
  <c r="G2610" i="1"/>
  <c r="E2514" i="25"/>
  <c r="G2606" i="1"/>
  <c r="E2510" i="25"/>
  <c r="G2602" i="1"/>
  <c r="E2506" i="25"/>
  <c r="G2598" i="1"/>
  <c r="E2502" i="25"/>
  <c r="G2594" i="1"/>
  <c r="E2498" i="25"/>
  <c r="G2590" i="1"/>
  <c r="E2494" i="25"/>
  <c r="G2586" i="1"/>
  <c r="E2490" i="25"/>
  <c r="G2570" i="1"/>
  <c r="E2474" i="25"/>
  <c r="K2942" i="25"/>
  <c r="V2230" i="1"/>
  <c r="V2232" i="1"/>
  <c r="V74" i="1"/>
  <c r="V75" i="1"/>
  <c r="V80" i="1"/>
  <c r="V81" i="1"/>
  <c r="V82" i="1"/>
  <c r="V84" i="1"/>
  <c r="V85" i="1"/>
  <c r="V86" i="1"/>
  <c r="V87" i="1"/>
  <c r="V88" i="1"/>
  <c r="V89" i="1"/>
  <c r="V90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1" i="1"/>
  <c r="V112" i="1"/>
  <c r="V1216" i="1"/>
  <c r="V1217" i="1"/>
  <c r="V1501" i="1"/>
  <c r="V1502" i="1"/>
  <c r="V1503" i="1"/>
  <c r="V1504" i="1"/>
  <c r="V1505" i="1"/>
  <c r="V1779" i="1"/>
  <c r="V1780" i="1"/>
  <c r="V1916" i="1"/>
  <c r="V1928" i="1"/>
  <c r="V1930" i="1"/>
  <c r="V2243" i="1"/>
  <c r="V61" i="1"/>
  <c r="V62" i="1"/>
  <c r="V63" i="1"/>
  <c r="V64" i="1"/>
  <c r="V65" i="1"/>
  <c r="V66" i="1"/>
  <c r="V67" i="1"/>
  <c r="V68" i="1"/>
  <c r="V69" i="1"/>
  <c r="V70" i="1"/>
  <c r="V71" i="1"/>
  <c r="V72" i="1"/>
  <c r="V508" i="1"/>
  <c r="V426" i="1"/>
  <c r="V427" i="1"/>
  <c r="V428" i="1"/>
  <c r="V509" i="1"/>
  <c r="V510" i="1"/>
  <c r="V511" i="1"/>
  <c r="V512" i="1"/>
  <c r="V513" i="1"/>
  <c r="V791" i="1"/>
  <c r="V792" i="1"/>
  <c r="V793" i="1"/>
  <c r="V1281" i="1"/>
  <c r="V1282" i="1"/>
  <c r="V1496" i="1"/>
  <c r="V1497" i="1"/>
  <c r="V1498" i="1"/>
  <c r="V1506" i="1"/>
  <c r="V1507" i="1"/>
  <c r="V1508" i="1"/>
  <c r="V1509" i="1"/>
  <c r="V1510" i="1"/>
  <c r="V1767" i="1"/>
  <c r="V1768" i="1"/>
  <c r="V1771" i="1"/>
  <c r="V1772" i="1"/>
  <c r="V1773" i="1"/>
  <c r="V1774" i="1"/>
  <c r="V1775" i="1"/>
  <c r="V1924" i="1"/>
  <c r="V1925" i="1"/>
  <c r="V1926" i="1"/>
  <c r="V1927" i="1"/>
  <c r="V2100" i="1"/>
  <c r="V2102" i="1"/>
  <c r="V2234" i="1"/>
  <c r="V2235" i="1"/>
  <c r="V2242" i="1"/>
  <c r="Z2" i="1"/>
  <c r="Y2" i="1"/>
  <c r="V2" i="1"/>
  <c r="B2" i="19" a="1"/>
  <c r="O87" i="1"/>
  <c r="O80" i="1"/>
  <c r="O74" i="1"/>
  <c r="C725" i="19" l="1"/>
  <c r="C726" i="19"/>
  <c r="C727" i="19"/>
  <c r="C728" i="19"/>
  <c r="A725" i="19"/>
  <c r="F725" i="19" s="1"/>
  <c r="D726" i="19"/>
  <c r="D727" i="19"/>
  <c r="D728" i="19"/>
  <c r="A726" i="19"/>
  <c r="F726" i="19" s="1"/>
  <c r="D725" i="19"/>
  <c r="E725" i="19"/>
  <c r="E726" i="19"/>
  <c r="E727" i="19"/>
  <c r="E728" i="19"/>
  <c r="A727" i="19"/>
  <c r="F727" i="19" s="1"/>
  <c r="A728" i="19"/>
  <c r="F728" i="19" s="1"/>
  <c r="C690" i="19"/>
  <c r="C691" i="19"/>
  <c r="C692" i="19"/>
  <c r="C693" i="19"/>
  <c r="C694" i="19"/>
  <c r="C695" i="19"/>
  <c r="C696" i="19"/>
  <c r="C697" i="19"/>
  <c r="C698" i="19"/>
  <c r="C699" i="19"/>
  <c r="C700" i="19"/>
  <c r="C701" i="19"/>
  <c r="C702" i="19"/>
  <c r="C703" i="19"/>
  <c r="C704" i="19"/>
  <c r="C705" i="19"/>
  <c r="C706" i="19"/>
  <c r="C707" i="19"/>
  <c r="C708" i="19"/>
  <c r="C709" i="19"/>
  <c r="C710" i="19"/>
  <c r="C711" i="19"/>
  <c r="C712" i="19"/>
  <c r="C713" i="19"/>
  <c r="C714" i="19"/>
  <c r="C715" i="19"/>
  <c r="C716" i="19"/>
  <c r="C717" i="19"/>
  <c r="C718" i="19"/>
  <c r="C719" i="19"/>
  <c r="C720" i="19"/>
  <c r="C721" i="19"/>
  <c r="C722" i="19"/>
  <c r="C723" i="19"/>
  <c r="C724" i="19"/>
  <c r="A690" i="19"/>
  <c r="F690" i="19" s="1"/>
  <c r="A694" i="19"/>
  <c r="F694" i="19" s="1"/>
  <c r="A698" i="19"/>
  <c r="F698" i="19" s="1"/>
  <c r="A702" i="19"/>
  <c r="F702" i="19" s="1"/>
  <c r="A706" i="19"/>
  <c r="F706" i="19" s="1"/>
  <c r="A710" i="19"/>
  <c r="F710" i="19" s="1"/>
  <c r="A714" i="19"/>
  <c r="F714" i="19" s="1"/>
  <c r="A718" i="19"/>
  <c r="F718" i="19" s="1"/>
  <c r="A722" i="19"/>
  <c r="F722" i="19" s="1"/>
  <c r="D690" i="19"/>
  <c r="D691" i="19"/>
  <c r="D692" i="19"/>
  <c r="D693" i="19"/>
  <c r="D694" i="19"/>
  <c r="D695" i="19"/>
  <c r="D696" i="19"/>
  <c r="D697" i="19"/>
  <c r="D698" i="19"/>
  <c r="D699" i="19"/>
  <c r="D700" i="19"/>
  <c r="D701" i="19"/>
  <c r="D702" i="19"/>
  <c r="D703" i="19"/>
  <c r="D704" i="19"/>
  <c r="D705" i="19"/>
  <c r="D706" i="19"/>
  <c r="D707" i="19"/>
  <c r="D708" i="19"/>
  <c r="D709" i="19"/>
  <c r="D710" i="19"/>
  <c r="D711" i="19"/>
  <c r="D712" i="19"/>
  <c r="D713" i="19"/>
  <c r="D714" i="19"/>
  <c r="D715" i="19"/>
  <c r="D716" i="19"/>
  <c r="D717" i="19"/>
  <c r="D718" i="19"/>
  <c r="D719" i="19"/>
  <c r="D720" i="19"/>
  <c r="D721" i="19"/>
  <c r="D722" i="19"/>
  <c r="D723" i="19"/>
  <c r="D724" i="19"/>
  <c r="A691" i="19"/>
  <c r="F691" i="19" s="1"/>
  <c r="A695" i="19"/>
  <c r="F695" i="19" s="1"/>
  <c r="A699" i="19"/>
  <c r="F699" i="19" s="1"/>
  <c r="A703" i="19"/>
  <c r="F703" i="19" s="1"/>
  <c r="A707" i="19"/>
  <c r="F707" i="19" s="1"/>
  <c r="A711" i="19"/>
  <c r="F711" i="19" s="1"/>
  <c r="A715" i="19"/>
  <c r="F715" i="19" s="1"/>
  <c r="A719" i="19"/>
  <c r="F719" i="19" s="1"/>
  <c r="A723" i="19"/>
  <c r="F723" i="19" s="1"/>
  <c r="E690" i="19"/>
  <c r="E691" i="19"/>
  <c r="E692" i="19"/>
  <c r="E693" i="19"/>
  <c r="E694" i="19"/>
  <c r="E695" i="19"/>
  <c r="E696" i="19"/>
  <c r="E697" i="19"/>
  <c r="E698" i="19"/>
  <c r="E699" i="19"/>
  <c r="E700" i="19"/>
  <c r="E701" i="19"/>
  <c r="E702" i="19"/>
  <c r="E703" i="19"/>
  <c r="E704" i="19"/>
  <c r="E705" i="19"/>
  <c r="E706" i="19"/>
  <c r="E707" i="19"/>
  <c r="E708" i="19"/>
  <c r="E709" i="19"/>
  <c r="E710" i="19"/>
  <c r="E711" i="19"/>
  <c r="E712" i="19"/>
  <c r="E713" i="19"/>
  <c r="E714" i="19"/>
  <c r="E715" i="19"/>
  <c r="E716" i="19"/>
  <c r="E717" i="19"/>
  <c r="E718" i="19"/>
  <c r="E719" i="19"/>
  <c r="E720" i="19"/>
  <c r="E721" i="19"/>
  <c r="E722" i="19"/>
  <c r="E723" i="19"/>
  <c r="E724" i="19"/>
  <c r="A692" i="19"/>
  <c r="F692" i="19" s="1"/>
  <c r="A696" i="19"/>
  <c r="F696" i="19" s="1"/>
  <c r="A700" i="19"/>
  <c r="F700" i="19" s="1"/>
  <c r="A704" i="19"/>
  <c r="F704" i="19" s="1"/>
  <c r="A708" i="19"/>
  <c r="F708" i="19" s="1"/>
  <c r="A712" i="19"/>
  <c r="F712" i="19" s="1"/>
  <c r="A716" i="19"/>
  <c r="F716" i="19" s="1"/>
  <c r="A720" i="19"/>
  <c r="F720" i="19" s="1"/>
  <c r="A724" i="19"/>
  <c r="F724" i="19" s="1"/>
  <c r="A693" i="19"/>
  <c r="F693" i="19" s="1"/>
  <c r="A697" i="19"/>
  <c r="F697" i="19" s="1"/>
  <c r="A701" i="19"/>
  <c r="F701" i="19" s="1"/>
  <c r="A705" i="19"/>
  <c r="F705" i="19" s="1"/>
  <c r="A709" i="19"/>
  <c r="F709" i="19" s="1"/>
  <c r="A713" i="19"/>
  <c r="F713" i="19" s="1"/>
  <c r="A717" i="19"/>
  <c r="F717" i="19" s="1"/>
  <c r="A721" i="19"/>
  <c r="F721" i="19" s="1"/>
  <c r="I4320" i="25"/>
  <c r="I4478" i="25"/>
  <c r="K4478" i="25"/>
  <c r="K4320" i="25"/>
  <c r="G4251" i="25"/>
  <c r="G3948" i="25"/>
  <c r="K4087" i="25"/>
  <c r="I3987" i="25"/>
  <c r="G4023" i="25"/>
  <c r="G4432" i="25"/>
  <c r="I4226" i="25"/>
  <c r="I3893" i="25"/>
  <c r="K4391" i="25"/>
  <c r="G4212" i="25"/>
  <c r="I4125" i="25"/>
  <c r="I4438" i="25"/>
  <c r="G4097" i="25"/>
  <c r="G4185" i="25"/>
  <c r="K4100" i="25"/>
  <c r="G4218" i="25"/>
  <c r="K3979" i="25"/>
  <c r="I4439" i="25"/>
  <c r="I4466" i="25"/>
  <c r="G4248" i="25"/>
  <c r="I4441" i="25"/>
  <c r="I4447" i="25"/>
  <c r="I4119" i="25"/>
  <c r="A689" i="19"/>
  <c r="F689" i="19" s="1"/>
  <c r="A687" i="19"/>
  <c r="F687" i="19" s="1"/>
  <c r="C687" i="19"/>
  <c r="C688" i="19"/>
  <c r="C689" i="19"/>
  <c r="A688" i="19"/>
  <c r="F688" i="19" s="1"/>
  <c r="D687" i="19"/>
  <c r="D688" i="19"/>
  <c r="D689" i="19"/>
  <c r="E687" i="19"/>
  <c r="E688" i="19"/>
  <c r="E689" i="19"/>
  <c r="K4282" i="25"/>
  <c r="G4232" i="25"/>
  <c r="I4248" i="25"/>
  <c r="G4447" i="25"/>
  <c r="G4419" i="25"/>
  <c r="G3945" i="25"/>
  <c r="I4415" i="25"/>
  <c r="K4079" i="25"/>
  <c r="G4226" i="25"/>
  <c r="I4280" i="25"/>
  <c r="G4441" i="25"/>
  <c r="K4013" i="25"/>
  <c r="K4432" i="25"/>
  <c r="G4466" i="25"/>
  <c r="G4383" i="25"/>
  <c r="K4286" i="25"/>
  <c r="K4232" i="25"/>
  <c r="K4419" i="25"/>
  <c r="G4119" i="25"/>
  <c r="I3945" i="25"/>
  <c r="I4146" i="25"/>
  <c r="G4439" i="25"/>
  <c r="K3893" i="25"/>
  <c r="G4013" i="25"/>
  <c r="I3989" i="25"/>
  <c r="G3928" i="25"/>
  <c r="K4280" i="25"/>
  <c r="K4005" i="25"/>
  <c r="I4336" i="25"/>
  <c r="I4199" i="25"/>
  <c r="I4348" i="25"/>
  <c r="K4523" i="25"/>
  <c r="K4505" i="25"/>
  <c r="I4036" i="25"/>
  <c r="G4353" i="25"/>
  <c r="G4279" i="25"/>
  <c r="G4006" i="25"/>
  <c r="I4288" i="25"/>
  <c r="I4310" i="25"/>
  <c r="G4086" i="25"/>
  <c r="K3885" i="25"/>
  <c r="K4491" i="25"/>
  <c r="C678" i="19"/>
  <c r="C679" i="19"/>
  <c r="C680" i="19"/>
  <c r="C681" i="19"/>
  <c r="C682" i="19"/>
  <c r="C683" i="19"/>
  <c r="C684" i="19"/>
  <c r="C685" i="19"/>
  <c r="C686" i="19"/>
  <c r="A678" i="19"/>
  <c r="F678" i="19" s="1"/>
  <c r="A682" i="19"/>
  <c r="F682" i="19" s="1"/>
  <c r="A686" i="19"/>
  <c r="F686" i="19" s="1"/>
  <c r="D678" i="19"/>
  <c r="D679" i="19"/>
  <c r="D680" i="19"/>
  <c r="D681" i="19"/>
  <c r="D682" i="19"/>
  <c r="D683" i="19"/>
  <c r="D684" i="19"/>
  <c r="D685" i="19"/>
  <c r="D686" i="19"/>
  <c r="A679" i="19"/>
  <c r="F679" i="19" s="1"/>
  <c r="A683" i="19"/>
  <c r="F683" i="19" s="1"/>
  <c r="E678" i="19"/>
  <c r="E679" i="19"/>
  <c r="E680" i="19"/>
  <c r="E681" i="19"/>
  <c r="E682" i="19"/>
  <c r="E683" i="19"/>
  <c r="E684" i="19"/>
  <c r="E685" i="19"/>
  <c r="E686" i="19"/>
  <c r="A680" i="19"/>
  <c r="F680" i="19" s="1"/>
  <c r="A684" i="19"/>
  <c r="F684" i="19" s="1"/>
  <c r="A681" i="19"/>
  <c r="F681" i="19" s="1"/>
  <c r="A685" i="19"/>
  <c r="F685" i="19" s="1"/>
  <c r="I4322" i="25"/>
  <c r="K4251" i="25"/>
  <c r="K4457" i="25"/>
  <c r="K4097" i="25"/>
  <c r="K4336" i="25"/>
  <c r="K4023" i="25"/>
  <c r="I4391" i="25"/>
  <c r="K4212" i="25"/>
  <c r="G4125" i="25"/>
  <c r="I4329" i="25"/>
  <c r="I4094" i="25"/>
  <c r="K4199" i="25"/>
  <c r="I4006" i="25"/>
  <c r="I4087" i="25"/>
  <c r="G4348" i="25"/>
  <c r="G4288" i="25"/>
  <c r="G4310" i="25"/>
  <c r="I4523" i="25"/>
  <c r="G4438" i="25"/>
  <c r="K4086" i="25"/>
  <c r="I4002" i="25"/>
  <c r="K4218" i="25"/>
  <c r="G3885" i="25"/>
  <c r="K3965" i="25"/>
  <c r="I4063" i="25"/>
  <c r="K4036" i="25"/>
  <c r="G4127" i="25"/>
  <c r="I3939" i="25"/>
  <c r="I4347" i="25"/>
  <c r="K3948" i="25"/>
  <c r="K4279" i="25"/>
  <c r="G4005" i="25"/>
  <c r="I4457" i="25"/>
  <c r="I4185" i="25"/>
  <c r="G4329" i="25"/>
  <c r="K4094" i="25"/>
  <c r="K3987" i="25"/>
  <c r="I4187" i="25"/>
  <c r="I4505" i="25"/>
  <c r="K4002" i="25"/>
  <c r="G4100" i="25"/>
  <c r="G3965" i="25"/>
  <c r="G4063" i="25"/>
  <c r="G3979" i="25"/>
  <c r="I4127" i="25"/>
  <c r="G4128" i="25"/>
  <c r="K4353" i="25"/>
  <c r="K4347" i="25"/>
  <c r="G4322" i="25"/>
  <c r="K3820" i="25"/>
  <c r="I3630" i="25"/>
  <c r="K4146" i="25"/>
  <c r="G4282" i="25"/>
  <c r="K3978" i="25"/>
  <c r="G3989" i="25"/>
  <c r="K4281" i="25"/>
  <c r="I4383" i="25"/>
  <c r="I4297" i="25"/>
  <c r="G3919" i="25"/>
  <c r="G4286" i="25"/>
  <c r="K3928" i="25"/>
  <c r="G4079" i="25"/>
  <c r="K4167" i="25"/>
  <c r="G3978" i="25"/>
  <c r="G4281" i="25"/>
  <c r="G4297" i="25"/>
  <c r="K3919" i="25"/>
  <c r="K4415" i="25"/>
  <c r="I4167" i="25"/>
  <c r="K4231" i="25"/>
  <c r="I4386" i="25"/>
  <c r="G4404" i="25"/>
  <c r="G2978" i="25"/>
  <c r="I4388" i="25"/>
  <c r="G4423" i="25"/>
  <c r="I4317" i="25"/>
  <c r="K4276" i="25"/>
  <c r="K4484" i="25"/>
  <c r="G4123" i="25"/>
  <c r="K4001" i="25"/>
  <c r="G4074" i="25"/>
  <c r="K3941" i="25"/>
  <c r="I3880" i="25"/>
  <c r="K4059" i="25"/>
  <c r="I3851" i="25"/>
  <c r="G4209" i="25"/>
  <c r="G3996" i="25"/>
  <c r="I4113" i="25"/>
  <c r="I4220" i="25"/>
  <c r="K4102" i="25"/>
  <c r="G4077" i="25"/>
  <c r="I4258" i="25"/>
  <c r="I4038" i="25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A665" i="19"/>
  <c r="F665" i="19" s="1"/>
  <c r="A669" i="19"/>
  <c r="F669" i="19" s="1"/>
  <c r="A673" i="19"/>
  <c r="F673" i="19" s="1"/>
  <c r="A677" i="19"/>
  <c r="F677" i="19" s="1"/>
  <c r="D665" i="19"/>
  <c r="D666" i="19"/>
  <c r="D667" i="19"/>
  <c r="D668" i="19"/>
  <c r="D669" i="19"/>
  <c r="D670" i="19"/>
  <c r="D671" i="19"/>
  <c r="D672" i="19"/>
  <c r="D673" i="19"/>
  <c r="D674" i="19"/>
  <c r="D675" i="19"/>
  <c r="D676" i="19"/>
  <c r="D677" i="19"/>
  <c r="A666" i="19"/>
  <c r="F666" i="19" s="1"/>
  <c r="A670" i="19"/>
  <c r="F670" i="19" s="1"/>
  <c r="A674" i="19"/>
  <c r="F674" i="19" s="1"/>
  <c r="A668" i="19"/>
  <c r="F668" i="19" s="1"/>
  <c r="A672" i="19"/>
  <c r="F672" i="19" s="1"/>
  <c r="A676" i="19"/>
  <c r="F676" i="19" s="1"/>
  <c r="E665" i="19"/>
  <c r="E666" i="19"/>
  <c r="E667" i="19"/>
  <c r="E668" i="19"/>
  <c r="E669" i="19"/>
  <c r="E670" i="19"/>
  <c r="E671" i="19"/>
  <c r="E672" i="19"/>
  <c r="E673" i="19"/>
  <c r="E674" i="19"/>
  <c r="E675" i="19"/>
  <c r="E676" i="19"/>
  <c r="E677" i="19"/>
  <c r="A667" i="19"/>
  <c r="F667" i="19" s="1"/>
  <c r="A671" i="19"/>
  <c r="F671" i="19" s="1"/>
  <c r="A675" i="19"/>
  <c r="F675" i="19" s="1"/>
  <c r="G4276" i="25"/>
  <c r="K3992" i="25"/>
  <c r="G4231" i="25"/>
  <c r="G4059" i="25"/>
  <c r="I4123" i="25"/>
  <c r="G4113" i="25"/>
  <c r="K4386" i="25"/>
  <c r="G4206" i="25"/>
  <c r="K4404" i="25"/>
  <c r="I4209" i="25"/>
  <c r="I4001" i="25"/>
  <c r="I3996" i="25"/>
  <c r="K4187" i="25"/>
  <c r="K4537" i="25"/>
  <c r="I4074" i="25"/>
  <c r="K4041" i="25"/>
  <c r="G4010" i="25"/>
  <c r="G3941" i="25"/>
  <c r="I4043" i="25"/>
  <c r="K4056" i="25"/>
  <c r="K4388" i="25"/>
  <c r="G4491" i="25"/>
  <c r="G3992" i="25"/>
  <c r="G4484" i="25"/>
  <c r="G3851" i="25"/>
  <c r="I4206" i="25"/>
  <c r="G4537" i="25"/>
  <c r="I4041" i="25"/>
  <c r="K4010" i="25"/>
  <c r="G4043" i="25"/>
  <c r="K3880" i="25"/>
  <c r="G4056" i="25"/>
  <c r="I4423" i="25"/>
  <c r="G4308" i="25"/>
  <c r="I4410" i="25"/>
  <c r="I4421" i="25"/>
  <c r="G4061" i="25"/>
  <c r="I4486" i="25"/>
  <c r="K4205" i="25"/>
  <c r="I4461" i="25"/>
  <c r="I4110" i="25"/>
  <c r="I4451" i="25"/>
  <c r="I4241" i="25"/>
  <c r="G4520" i="25"/>
  <c r="G3957" i="25"/>
  <c r="I4283" i="25"/>
  <c r="G4183" i="25"/>
  <c r="K4554" i="25"/>
  <c r="I4352" i="25"/>
  <c r="I4479" i="25"/>
  <c r="K3917" i="25"/>
  <c r="G4141" i="25"/>
  <c r="G4334" i="25"/>
  <c r="G4029" i="25"/>
  <c r="K4321" i="25"/>
  <c r="G4153" i="25"/>
  <c r="G4461" i="25"/>
  <c r="I4141" i="25"/>
  <c r="G4052" i="25"/>
  <c r="K4334" i="25"/>
  <c r="G4110" i="25"/>
  <c r="K4308" i="25"/>
  <c r="G4421" i="25"/>
  <c r="G4316" i="25"/>
  <c r="I4029" i="25"/>
  <c r="K4220" i="25"/>
  <c r="G4486" i="25"/>
  <c r="G3997" i="25"/>
  <c r="K4317" i="25"/>
  <c r="K4520" i="25"/>
  <c r="K3957" i="25"/>
  <c r="G4258" i="25"/>
  <c r="I4507" i="25"/>
  <c r="K4352" i="25"/>
  <c r="I4045" i="25"/>
  <c r="I3921" i="25"/>
  <c r="I4445" i="25"/>
  <c r="K4183" i="25"/>
  <c r="G3917" i="25"/>
  <c r="K4434" i="25"/>
  <c r="G4102" i="25"/>
  <c r="G4169" i="25"/>
  <c r="I4077" i="25"/>
  <c r="I4205" i="25"/>
  <c r="I4052" i="25"/>
  <c r="I4061" i="25"/>
  <c r="G4410" i="25"/>
  <c r="K4316" i="25"/>
  <c r="K4451" i="25"/>
  <c r="G4241" i="25"/>
  <c r="I4321" i="25"/>
  <c r="I3997" i="25"/>
  <c r="G4554" i="25"/>
  <c r="K4038" i="25"/>
  <c r="K4507" i="25"/>
  <c r="I4153" i="25"/>
  <c r="K4045" i="25"/>
  <c r="K3921" i="25"/>
  <c r="G4283" i="25"/>
  <c r="G4445" i="25"/>
  <c r="G4479" i="25"/>
  <c r="G4434" i="25"/>
  <c r="I4169" i="25"/>
  <c r="G4544" i="25"/>
  <c r="G3949" i="25"/>
  <c r="K3949" i="25"/>
  <c r="I3949" i="25"/>
  <c r="I4462" i="25"/>
  <c r="K4462" i="25"/>
  <c r="G4462" i="25"/>
  <c r="K4323" i="25"/>
  <c r="I4323" i="25"/>
  <c r="G4323" i="25"/>
  <c r="K3990" i="25"/>
  <c r="I3990" i="25"/>
  <c r="G3990" i="25"/>
  <c r="K3993" i="25"/>
  <c r="G3993" i="25"/>
  <c r="I3993" i="25"/>
  <c r="K4485" i="25"/>
  <c r="I4485" i="25"/>
  <c r="G4485" i="25"/>
  <c r="G4053" i="25"/>
  <c r="I4053" i="25"/>
  <c r="K4053" i="25"/>
  <c r="G4252" i="25"/>
  <c r="K4252" i="25"/>
  <c r="I4252" i="25"/>
  <c r="G4062" i="25"/>
  <c r="K4062" i="25"/>
  <c r="I4062" i="25"/>
  <c r="G4335" i="25"/>
  <c r="I4335" i="25"/>
  <c r="K4335" i="25"/>
  <c r="I4098" i="25"/>
  <c r="G4098" i="25"/>
  <c r="K4098" i="25"/>
  <c r="K4111" i="25"/>
  <c r="I4111" i="25"/>
  <c r="G4111" i="25"/>
  <c r="I4186" i="25"/>
  <c r="G4186" i="25"/>
  <c r="K4186" i="25"/>
  <c r="K4309" i="25"/>
  <c r="I4309" i="25"/>
  <c r="G4309" i="25"/>
  <c r="K4337" i="25"/>
  <c r="G4337" i="25"/>
  <c r="I4337" i="25"/>
  <c r="K4411" i="25"/>
  <c r="G4411" i="25"/>
  <c r="I4411" i="25"/>
  <c r="K4024" i="25"/>
  <c r="I4024" i="25"/>
  <c r="G4024" i="25"/>
  <c r="I4528" i="25"/>
  <c r="G4528" i="25"/>
  <c r="K4528" i="25"/>
  <c r="I4255" i="25"/>
  <c r="G4255" i="25"/>
  <c r="K4255" i="25"/>
  <c r="I4392" i="25"/>
  <c r="G4392" i="25"/>
  <c r="K4392" i="25"/>
  <c r="K4422" i="25"/>
  <c r="G4422" i="25"/>
  <c r="I4422" i="25"/>
  <c r="K3961" i="25"/>
  <c r="I3961" i="25"/>
  <c r="G3961" i="25"/>
  <c r="I4307" i="25"/>
  <c r="K4307" i="25"/>
  <c r="G4307" i="25"/>
  <c r="G4384" i="25"/>
  <c r="I4384" i="25"/>
  <c r="K4384" i="25"/>
  <c r="G4114" i="25"/>
  <c r="I4114" i="25"/>
  <c r="K4114" i="25"/>
  <c r="K4298" i="25"/>
  <c r="G4298" i="25"/>
  <c r="I4298" i="25"/>
  <c r="I3852" i="25"/>
  <c r="G3852" i="25"/>
  <c r="K3852" i="25"/>
  <c r="K3920" i="25"/>
  <c r="G3920" i="25"/>
  <c r="I3920" i="25"/>
  <c r="G4207" i="25"/>
  <c r="K4207" i="25"/>
  <c r="I4207" i="25"/>
  <c r="G3929" i="25"/>
  <c r="I3929" i="25"/>
  <c r="K3929" i="25"/>
  <c r="K4405" i="25"/>
  <c r="G4405" i="25"/>
  <c r="I4405" i="25"/>
  <c r="G4416" i="25"/>
  <c r="K4416" i="25"/>
  <c r="I4416" i="25"/>
  <c r="I4210" i="25"/>
  <c r="G4210" i="25"/>
  <c r="K4210" i="25"/>
  <c r="I4080" i="25"/>
  <c r="G4080" i="25"/>
  <c r="K4080" i="25"/>
  <c r="I4011" i="25"/>
  <c r="G4011" i="25"/>
  <c r="K4011" i="25"/>
  <c r="K4168" i="25"/>
  <c r="G4168" i="25"/>
  <c r="I4168" i="25"/>
  <c r="G4545" i="25"/>
  <c r="I4545" i="25"/>
  <c r="K4545" i="25"/>
  <c r="K4030" i="25"/>
  <c r="G4030" i="25"/>
  <c r="I4030" i="25"/>
  <c r="G4349" i="25"/>
  <c r="K4349" i="25"/>
  <c r="I4349" i="25"/>
  <c r="G4221" i="25"/>
  <c r="I4221" i="25"/>
  <c r="K4221" i="25"/>
  <c r="K4287" i="25"/>
  <c r="I4287" i="25"/>
  <c r="G4287" i="25"/>
  <c r="K3985" i="25"/>
  <c r="G3985" i="25"/>
  <c r="I3985" i="25"/>
  <c r="I4156" i="25"/>
  <c r="K4156" i="25"/>
  <c r="G4156" i="25"/>
  <c r="G3998" i="25"/>
  <c r="I3998" i="25"/>
  <c r="K3998" i="25"/>
  <c r="K4213" i="25"/>
  <c r="G4213" i="25"/>
  <c r="I4213" i="25"/>
  <c r="G4452" i="25"/>
  <c r="I4452" i="25"/>
  <c r="K4452" i="25"/>
  <c r="G4289" i="25"/>
  <c r="K4289" i="25"/>
  <c r="I4289" i="25"/>
  <c r="G4487" i="25"/>
  <c r="K4487" i="25"/>
  <c r="I4487" i="25"/>
  <c r="G4420" i="25"/>
  <c r="K4420" i="25"/>
  <c r="I4420" i="25"/>
  <c r="K4188" i="25"/>
  <c r="I4188" i="25"/>
  <c r="G4188" i="25"/>
  <c r="I4120" i="25"/>
  <c r="G4120" i="25"/>
  <c r="K4120" i="25"/>
  <c r="G4538" i="25"/>
  <c r="I4538" i="25"/>
  <c r="K4538" i="25"/>
  <c r="I4233" i="25"/>
  <c r="G4233" i="25"/>
  <c r="K4233" i="25"/>
  <c r="G4075" i="25"/>
  <c r="K4075" i="25"/>
  <c r="I4075" i="25"/>
  <c r="I4249" i="25"/>
  <c r="G4249" i="25"/>
  <c r="K4249" i="25"/>
  <c r="G4387" i="25"/>
  <c r="K4387" i="25"/>
  <c r="I4387" i="25"/>
  <c r="G3946" i="25"/>
  <c r="I3946" i="25"/>
  <c r="K3946" i="25"/>
  <c r="I4042" i="25"/>
  <c r="K4042" i="25"/>
  <c r="G4042" i="25"/>
  <c r="K4318" i="25"/>
  <c r="I4318" i="25"/>
  <c r="G4318" i="25"/>
  <c r="G4330" i="25"/>
  <c r="I4330" i="25"/>
  <c r="K4330" i="25"/>
  <c r="K4521" i="25"/>
  <c r="I4521" i="25"/>
  <c r="G4521" i="25"/>
  <c r="K4095" i="25"/>
  <c r="G4095" i="25"/>
  <c r="I4095" i="25"/>
  <c r="G4242" i="25"/>
  <c r="I4242" i="25"/>
  <c r="K4242" i="25"/>
  <c r="I4311" i="25"/>
  <c r="K4311" i="25"/>
  <c r="G4311" i="25"/>
  <c r="I4555" i="25"/>
  <c r="K4555" i="25"/>
  <c r="G4555" i="25"/>
  <c r="K4506" i="25"/>
  <c r="I4506" i="25"/>
  <c r="G4506" i="25"/>
  <c r="G3942" i="25"/>
  <c r="I3942" i="25"/>
  <c r="K3942" i="25"/>
  <c r="I3932" i="25"/>
  <c r="G3932" i="25"/>
  <c r="K3932" i="25"/>
  <c r="K4044" i="25"/>
  <c r="G4044" i="25"/>
  <c r="I4044" i="25"/>
  <c r="I3958" i="25"/>
  <c r="K3958" i="25"/>
  <c r="G3958" i="25"/>
  <c r="G3881" i="25"/>
  <c r="K3881" i="25"/>
  <c r="I3881" i="25"/>
  <c r="K4259" i="25"/>
  <c r="I4259" i="25"/>
  <c r="G4259" i="25"/>
  <c r="K4003" i="25"/>
  <c r="G4003" i="25"/>
  <c r="I4003" i="25"/>
  <c r="G4039" i="25"/>
  <c r="I4039" i="25"/>
  <c r="K4039" i="25"/>
  <c r="G4101" i="25"/>
  <c r="K4101" i="25"/>
  <c r="I4101" i="25"/>
  <c r="G4147" i="25"/>
  <c r="K4147" i="25"/>
  <c r="I4147" i="25"/>
  <c r="I4265" i="25"/>
  <c r="G4265" i="25"/>
  <c r="K4265" i="25"/>
  <c r="K3871" i="25"/>
  <c r="G3871" i="25"/>
  <c r="I3871" i="25"/>
  <c r="I4344" i="25"/>
  <c r="K4344" i="25"/>
  <c r="G4344" i="25"/>
  <c r="G4448" i="25"/>
  <c r="K4448" i="25"/>
  <c r="I4448" i="25"/>
  <c r="I4508" i="25"/>
  <c r="K4508" i="25"/>
  <c r="G4508" i="25"/>
  <c r="I4200" i="25"/>
  <c r="K4200" i="25"/>
  <c r="G4200" i="25"/>
  <c r="G4154" i="25"/>
  <c r="I4154" i="25"/>
  <c r="K4154" i="25"/>
  <c r="G4524" i="25"/>
  <c r="K4524" i="25"/>
  <c r="I4524" i="25"/>
  <c r="G4007" i="25"/>
  <c r="K4007" i="25"/>
  <c r="I4007" i="25"/>
  <c r="K4228" i="25"/>
  <c r="G4228" i="25"/>
  <c r="I4228" i="25"/>
  <c r="K4070" i="25"/>
  <c r="I4070" i="25"/>
  <c r="G4070" i="25"/>
  <c r="G4088" i="25"/>
  <c r="I4088" i="25"/>
  <c r="K4088" i="25"/>
  <c r="K4219" i="25"/>
  <c r="G4219" i="25"/>
  <c r="I4219" i="25"/>
  <c r="K4046" i="25"/>
  <c r="G4046" i="25"/>
  <c r="I4046" i="25"/>
  <c r="I3886" i="25"/>
  <c r="K3886" i="25"/>
  <c r="G3886" i="25"/>
  <c r="G3922" i="25"/>
  <c r="K3922" i="25"/>
  <c r="I3922" i="25"/>
  <c r="I3966" i="25"/>
  <c r="K3966" i="25"/>
  <c r="G3966" i="25"/>
  <c r="G4284" i="25"/>
  <c r="K4284" i="25"/>
  <c r="I4284" i="25"/>
  <c r="K4064" i="25"/>
  <c r="I4064" i="25"/>
  <c r="G4064" i="25"/>
  <c r="I4446" i="25"/>
  <c r="K4446" i="25"/>
  <c r="G4446" i="25"/>
  <c r="I3980" i="25"/>
  <c r="K3980" i="25"/>
  <c r="G3980" i="25"/>
  <c r="I4184" i="25"/>
  <c r="G4184" i="25"/>
  <c r="K4184" i="25"/>
  <c r="I4037" i="25"/>
  <c r="G4037" i="25"/>
  <c r="K4037" i="25"/>
  <c r="G3914" i="25"/>
  <c r="K3914" i="25"/>
  <c r="I3914" i="25"/>
  <c r="K4057" i="25"/>
  <c r="I4057" i="25"/>
  <c r="G4057" i="25"/>
  <c r="G3894" i="25"/>
  <c r="K3894" i="25"/>
  <c r="I3894" i="25"/>
  <c r="I4389" i="25"/>
  <c r="G4389" i="25"/>
  <c r="K4389" i="25"/>
  <c r="G3918" i="25"/>
  <c r="I3918" i="25"/>
  <c r="K3918" i="25"/>
  <c r="I3940" i="25"/>
  <c r="K3940" i="25"/>
  <c r="G3940" i="25"/>
  <c r="I4435" i="25"/>
  <c r="K4435" i="25"/>
  <c r="G4435" i="25"/>
  <c r="G4049" i="25"/>
  <c r="K4049" i="25"/>
  <c r="I4049" i="25"/>
  <c r="G3890" i="25"/>
  <c r="I3890" i="25"/>
  <c r="K3890" i="25"/>
  <c r="K4103" i="25"/>
  <c r="G4103" i="25"/>
  <c r="I4103" i="25"/>
  <c r="K4129" i="25"/>
  <c r="G4129" i="25"/>
  <c r="I4129" i="25"/>
  <c r="G4170" i="25"/>
  <c r="I4170" i="25"/>
  <c r="K4170" i="25"/>
  <c r="I4354" i="25"/>
  <c r="K4354" i="25"/>
  <c r="G4354" i="25"/>
  <c r="I4014" i="25"/>
  <c r="K4014" i="25"/>
  <c r="G4014" i="25"/>
  <c r="K4492" i="25"/>
  <c r="I4492" i="25"/>
  <c r="G4492" i="25"/>
  <c r="K4433" i="25"/>
  <c r="G4433" i="25"/>
  <c r="I4433" i="25"/>
  <c r="K4078" i="25"/>
  <c r="G4078" i="25"/>
  <c r="I4078" i="25"/>
  <c r="G4424" i="25"/>
  <c r="I4424" i="25"/>
  <c r="K4424" i="25"/>
  <c r="G4467" i="25"/>
  <c r="K4467" i="25"/>
  <c r="I4467" i="25"/>
  <c r="G3391" i="25"/>
  <c r="G2781" i="25"/>
  <c r="K2781" i="25"/>
  <c r="G2648" i="25"/>
  <c r="K2692" i="25"/>
  <c r="I2692" i="25"/>
  <c r="K2619" i="25"/>
  <c r="K3630" i="25"/>
  <c r="K2671" i="25"/>
  <c r="G3820" i="25"/>
  <c r="K3381" i="25"/>
  <c r="G2671" i="25"/>
  <c r="K2643" i="25"/>
  <c r="I3391" i="25"/>
  <c r="I3381" i="25"/>
  <c r="I2627" i="25"/>
  <c r="I3414" i="25"/>
  <c r="G3034" i="25"/>
  <c r="K3414" i="25"/>
  <c r="G2627" i="25"/>
  <c r="I3034" i="25"/>
  <c r="I2913" i="25"/>
  <c r="K2913" i="25"/>
  <c r="K2978" i="25"/>
  <c r="K2623" i="25"/>
  <c r="G3829" i="25"/>
  <c r="K3593" i="25"/>
  <c r="K3829" i="25"/>
  <c r="G3593" i="25"/>
  <c r="I3390" i="25"/>
  <c r="G2663" i="25"/>
  <c r="I2663" i="25"/>
  <c r="G3390" i="25"/>
  <c r="G2639" i="25"/>
  <c r="K2945" i="25"/>
  <c r="G2619" i="25"/>
  <c r="I2945" i="25"/>
  <c r="K2639" i="25"/>
  <c r="G3977" i="25"/>
  <c r="K3977" i="25"/>
  <c r="I3977" i="25"/>
  <c r="K4058" i="25"/>
  <c r="G4058" i="25"/>
  <c r="I4058" i="25"/>
  <c r="I3925" i="25"/>
  <c r="G3925" i="25"/>
  <c r="K3925" i="25"/>
  <c r="G4214" i="25"/>
  <c r="I4214" i="25"/>
  <c r="K4214" i="25"/>
  <c r="K3889" i="25"/>
  <c r="I3889" i="25"/>
  <c r="G3889" i="25"/>
  <c r="I3908" i="25"/>
  <c r="K3908" i="25"/>
  <c r="G3908" i="25"/>
  <c r="I3976" i="25"/>
  <c r="G3976" i="25"/>
  <c r="K3976" i="25"/>
  <c r="I4527" i="25"/>
  <c r="G4527" i="25"/>
  <c r="K4527" i="25"/>
  <c r="I3960" i="25"/>
  <c r="K3960" i="25"/>
  <c r="G3960" i="25"/>
  <c r="G4345" i="25"/>
  <c r="I4345" i="25"/>
  <c r="K4345" i="25"/>
  <c r="I4490" i="25"/>
  <c r="G4490" i="25"/>
  <c r="K4490" i="25"/>
  <c r="I4303" i="25"/>
  <c r="K4303" i="25"/>
  <c r="G4303" i="25"/>
  <c r="K4264" i="25"/>
  <c r="I4264" i="25"/>
  <c r="G4264" i="25"/>
  <c r="I4278" i="25"/>
  <c r="K4278" i="25"/>
  <c r="G4278" i="25"/>
  <c r="G4480" i="25"/>
  <c r="I4480" i="25"/>
  <c r="K4480" i="25"/>
  <c r="K4069" i="25"/>
  <c r="G4069" i="25"/>
  <c r="I4069" i="25"/>
  <c r="G4483" i="25"/>
  <c r="K4483" i="25"/>
  <c r="I4483" i="25"/>
  <c r="G4482" i="25"/>
  <c r="K4482" i="25"/>
  <c r="I4482" i="25"/>
  <c r="K4385" i="25"/>
  <c r="I4385" i="25"/>
  <c r="G4385" i="25"/>
  <c r="G4139" i="25"/>
  <c r="I4139" i="25"/>
  <c r="K4139" i="25"/>
  <c r="I4159" i="25"/>
  <c r="K4159" i="25"/>
  <c r="G4159" i="25"/>
  <c r="G4009" i="25"/>
  <c r="I4009" i="25"/>
  <c r="K4009" i="25"/>
  <c r="K4054" i="25"/>
  <c r="G4054" i="25"/>
  <c r="I4054" i="25"/>
  <c r="G4048" i="25"/>
  <c r="K4048" i="25"/>
  <c r="I4048" i="25"/>
  <c r="K4409" i="25"/>
  <c r="I4409" i="25"/>
  <c r="G4409" i="25"/>
  <c r="K4254" i="25"/>
  <c r="I4254" i="25"/>
  <c r="G4254" i="25"/>
  <c r="I4155" i="25"/>
  <c r="G4155" i="25"/>
  <c r="K4155" i="25"/>
  <c r="I3951" i="25"/>
  <c r="G3951" i="25"/>
  <c r="K3951" i="25"/>
  <c r="I4519" i="25"/>
  <c r="K4519" i="25"/>
  <c r="G4519" i="25"/>
  <c r="I3870" i="25"/>
  <c r="K3870" i="25"/>
  <c r="G3870" i="25"/>
  <c r="G3988" i="25"/>
  <c r="I3988" i="25"/>
  <c r="K3988" i="25"/>
  <c r="G4534" i="25"/>
  <c r="I4534" i="25"/>
  <c r="K4534" i="25"/>
  <c r="I4140" i="25"/>
  <c r="K4140" i="25"/>
  <c r="G4140" i="25"/>
  <c r="K4342" i="25"/>
  <c r="G4342" i="25"/>
  <c r="I4342" i="25"/>
  <c r="G4497" i="25"/>
  <c r="K4497" i="25"/>
  <c r="I4497" i="25"/>
  <c r="G4331" i="25"/>
  <c r="K4331" i="25"/>
  <c r="I4331" i="25"/>
  <c r="I4204" i="25"/>
  <c r="K4204" i="25"/>
  <c r="G4204" i="25"/>
  <c r="I4504" i="25"/>
  <c r="K4504" i="25"/>
  <c r="G4504" i="25"/>
  <c r="G4369" i="25"/>
  <c r="I4369" i="25"/>
  <c r="K4369" i="25"/>
  <c r="K4144" i="25"/>
  <c r="I4144" i="25"/>
  <c r="G4144" i="25"/>
  <c r="I4000" i="25"/>
  <c r="G4000" i="25"/>
  <c r="K4000" i="25"/>
  <c r="K3910" i="25"/>
  <c r="I3910" i="25"/>
  <c r="G3910" i="25"/>
  <c r="K3934" i="25"/>
  <c r="G3934" i="25"/>
  <c r="I3934" i="25"/>
  <c r="K4055" i="25"/>
  <c r="I4055" i="25"/>
  <c r="G4055" i="25"/>
  <c r="G4008" i="25"/>
  <c r="K4008" i="25"/>
  <c r="I4008" i="25"/>
  <c r="K4475" i="25"/>
  <c r="I4475" i="25"/>
  <c r="G4475" i="25"/>
  <c r="K4306" i="25"/>
  <c r="I4306" i="25"/>
  <c r="G4306" i="25"/>
  <c r="I3984" i="25"/>
  <c r="K3984" i="25"/>
  <c r="G3984" i="25"/>
  <c r="K4262" i="25"/>
  <c r="I4262" i="25"/>
  <c r="G4262" i="25"/>
  <c r="G4302" i="25"/>
  <c r="K4302" i="25"/>
  <c r="I4302" i="25"/>
  <c r="G4459" i="25"/>
  <c r="K4459" i="25"/>
  <c r="I4459" i="25"/>
  <c r="K4195" i="25"/>
  <c r="G4195" i="25"/>
  <c r="I4195" i="25"/>
  <c r="K3907" i="25"/>
  <c r="G3907" i="25"/>
  <c r="I3907" i="25"/>
  <c r="I4263" i="25"/>
  <c r="K4263" i="25"/>
  <c r="G4263" i="25"/>
  <c r="G3924" i="25"/>
  <c r="K3924" i="25"/>
  <c r="I3924" i="25"/>
  <c r="K3926" i="25"/>
  <c r="I3926" i="25"/>
  <c r="G3926" i="25"/>
  <c r="I4548" i="25"/>
  <c r="G4548" i="25"/>
  <c r="K4548" i="25"/>
  <c r="I3911" i="25"/>
  <c r="K3911" i="25"/>
  <c r="G3911" i="25"/>
  <c r="I3931" i="25"/>
  <c r="G3931" i="25"/>
  <c r="K3931" i="25"/>
  <c r="G4143" i="25"/>
  <c r="I4143" i="25"/>
  <c r="K4143" i="25"/>
  <c r="I3913" i="25"/>
  <c r="G3913" i="25"/>
  <c r="K3913" i="25"/>
  <c r="G3950" i="25"/>
  <c r="K3950" i="25"/>
  <c r="I3950" i="25"/>
  <c r="G4198" i="25"/>
  <c r="K4198" i="25"/>
  <c r="I4198" i="25"/>
  <c r="G3952" i="25"/>
  <c r="I3952" i="25"/>
  <c r="K3952" i="25"/>
  <c r="G4138" i="25"/>
  <c r="I4138" i="25"/>
  <c r="K4138" i="25"/>
  <c r="I4455" i="25"/>
  <c r="G4455" i="25"/>
  <c r="K4455" i="25"/>
  <c r="G4437" i="25"/>
  <c r="K4437" i="25"/>
  <c r="I4437" i="25"/>
  <c r="G4343" i="25"/>
  <c r="K4343" i="25"/>
  <c r="I4343" i="25"/>
  <c r="K4227" i="25"/>
  <c r="G4227" i="25"/>
  <c r="I4227" i="25"/>
  <c r="K4372" i="25"/>
  <c r="I4372" i="25"/>
  <c r="G4372" i="25"/>
  <c r="C639" i="19"/>
  <c r="D640" i="19"/>
  <c r="D641" i="19"/>
  <c r="E642" i="19"/>
  <c r="C644" i="19"/>
  <c r="D645" i="19"/>
  <c r="E646" i="19"/>
  <c r="C648" i="19"/>
  <c r="D649" i="19"/>
  <c r="E650" i="19"/>
  <c r="C652" i="19"/>
  <c r="D653" i="19"/>
  <c r="E654" i="19"/>
  <c r="C656" i="19"/>
  <c r="D657" i="19"/>
  <c r="E658" i="19"/>
  <c r="C660" i="19"/>
  <c r="D661" i="19"/>
  <c r="E662" i="19"/>
  <c r="C664" i="19"/>
  <c r="A639" i="19"/>
  <c r="F639" i="19" s="1"/>
  <c r="A643" i="19"/>
  <c r="F643" i="19" s="1"/>
  <c r="A647" i="19"/>
  <c r="F647" i="19" s="1"/>
  <c r="A651" i="19"/>
  <c r="F651" i="19" s="1"/>
  <c r="A655" i="19"/>
  <c r="F655" i="19" s="1"/>
  <c r="A659" i="19"/>
  <c r="F659" i="19" s="1"/>
  <c r="A663" i="19"/>
  <c r="F663" i="19" s="1"/>
  <c r="C638" i="19"/>
  <c r="D639" i="19"/>
  <c r="E640" i="19"/>
  <c r="E641" i="19"/>
  <c r="C643" i="19"/>
  <c r="D644" i="19"/>
  <c r="E645" i="19"/>
  <c r="C647" i="19"/>
  <c r="D648" i="19"/>
  <c r="E649" i="19"/>
  <c r="C651" i="19"/>
  <c r="D652" i="19"/>
  <c r="E653" i="19"/>
  <c r="C655" i="19"/>
  <c r="D656" i="19"/>
  <c r="E657" i="19"/>
  <c r="C659" i="19"/>
  <c r="D660" i="19"/>
  <c r="E661" i="19"/>
  <c r="C663" i="19"/>
  <c r="D664" i="19"/>
  <c r="A640" i="19"/>
  <c r="F640" i="19" s="1"/>
  <c r="A644" i="19"/>
  <c r="F644" i="19" s="1"/>
  <c r="A648" i="19"/>
  <c r="F648" i="19" s="1"/>
  <c r="A652" i="19"/>
  <c r="F652" i="19" s="1"/>
  <c r="A656" i="19"/>
  <c r="F656" i="19" s="1"/>
  <c r="A660" i="19"/>
  <c r="F660" i="19" s="1"/>
  <c r="A664" i="19"/>
  <c r="F664" i="19" s="1"/>
  <c r="D638" i="19"/>
  <c r="E639" i="19"/>
  <c r="C642" i="19"/>
  <c r="D643" i="19"/>
  <c r="E644" i="19"/>
  <c r="C646" i="19"/>
  <c r="D647" i="19"/>
  <c r="E648" i="19"/>
  <c r="C650" i="19"/>
  <c r="D651" i="19"/>
  <c r="E652" i="19"/>
  <c r="C654" i="19"/>
  <c r="D655" i="19"/>
  <c r="E656" i="19"/>
  <c r="C658" i="19"/>
  <c r="D659" i="19"/>
  <c r="E660" i="19"/>
  <c r="C662" i="19"/>
  <c r="D663" i="19"/>
  <c r="E664" i="19"/>
  <c r="A641" i="19"/>
  <c r="F641" i="19" s="1"/>
  <c r="A645" i="19"/>
  <c r="F645" i="19" s="1"/>
  <c r="A649" i="19"/>
  <c r="F649" i="19" s="1"/>
  <c r="A653" i="19"/>
  <c r="F653" i="19" s="1"/>
  <c r="A657" i="19"/>
  <c r="F657" i="19" s="1"/>
  <c r="A661" i="19"/>
  <c r="F661" i="19" s="1"/>
  <c r="D642" i="19"/>
  <c r="E647" i="19"/>
  <c r="C653" i="19"/>
  <c r="D658" i="19"/>
  <c r="E663" i="19"/>
  <c r="A650" i="19"/>
  <c r="F650" i="19" s="1"/>
  <c r="E638" i="19"/>
  <c r="E643" i="19"/>
  <c r="C649" i="19"/>
  <c r="D654" i="19"/>
  <c r="E659" i="19"/>
  <c r="A638" i="19"/>
  <c r="F638" i="19" s="1"/>
  <c r="A654" i="19"/>
  <c r="F654" i="19" s="1"/>
  <c r="C640" i="19"/>
  <c r="C645" i="19"/>
  <c r="D650" i="19"/>
  <c r="E655" i="19"/>
  <c r="C661" i="19"/>
  <c r="A642" i="19"/>
  <c r="F642" i="19" s="1"/>
  <c r="A658" i="19"/>
  <c r="F658" i="19" s="1"/>
  <c r="C641" i="19"/>
  <c r="D646" i="19"/>
  <c r="E651" i="19"/>
  <c r="C657" i="19"/>
  <c r="D662" i="19"/>
  <c r="A646" i="19"/>
  <c r="F646" i="19" s="1"/>
  <c r="A662" i="19"/>
  <c r="F662" i="19" s="1"/>
  <c r="K2648" i="25"/>
  <c r="K2760" i="25"/>
  <c r="G2760" i="25"/>
  <c r="K2703" i="25"/>
  <c r="G2643" i="25"/>
  <c r="K3153" i="25"/>
  <c r="K3355" i="25"/>
  <c r="K2852" i="25"/>
  <c r="G2852" i="25"/>
  <c r="K2673" i="25"/>
  <c r="G3170" i="25"/>
  <c r="K3769" i="25"/>
  <c r="K2658" i="25"/>
  <c r="I2703" i="25"/>
  <c r="G2624" i="25"/>
  <c r="G2635" i="25"/>
  <c r="I2635" i="25"/>
  <c r="I2644" i="25"/>
  <c r="K2624" i="25"/>
  <c r="I3170" i="25"/>
  <c r="G3447" i="25"/>
  <c r="I3769" i="25"/>
  <c r="I2622" i="25"/>
  <c r="G2773" i="25"/>
  <c r="K3174" i="25"/>
  <c r="K3380" i="25"/>
  <c r="K3670" i="25"/>
  <c r="G3670" i="25"/>
  <c r="K2677" i="25"/>
  <c r="G2670" i="25"/>
  <c r="G2623" i="25"/>
  <c r="K2697" i="25"/>
  <c r="G2740" i="25"/>
  <c r="G2637" i="25"/>
  <c r="I3174" i="25"/>
  <c r="G3380" i="25"/>
  <c r="I3515" i="25"/>
  <c r="I3679" i="25"/>
  <c r="I3674" i="25"/>
  <c r="G3355" i="25"/>
  <c r="K3394" i="25"/>
  <c r="K3455" i="25"/>
  <c r="I3455" i="25"/>
  <c r="G2844" i="25"/>
  <c r="G2694" i="25"/>
  <c r="G2877" i="25"/>
  <c r="K2877" i="25"/>
  <c r="K2642" i="25"/>
  <c r="I2642" i="25"/>
  <c r="K3515" i="25"/>
  <c r="G3679" i="25"/>
  <c r="G3674" i="25"/>
  <c r="I3394" i="25"/>
  <c r="G2697" i="25"/>
  <c r="K2694" i="25"/>
  <c r="K2844" i="25"/>
  <c r="K2740" i="25"/>
  <c r="K2637" i="25"/>
  <c r="I2773" i="25"/>
  <c r="K2872" i="25"/>
  <c r="G2872" i="25"/>
  <c r="G2661" i="25"/>
  <c r="I3447" i="25"/>
  <c r="I3153" i="25"/>
  <c r="G2859" i="25"/>
  <c r="K2644" i="25"/>
  <c r="I2658" i="25"/>
  <c r="K2859" i="25"/>
  <c r="K2661" i="25"/>
  <c r="G2673" i="25"/>
  <c r="K3384" i="25"/>
  <c r="I2629" i="25"/>
  <c r="G2618" i="25"/>
  <c r="K2630" i="25"/>
  <c r="K2628" i="25"/>
  <c r="I3389" i="25"/>
  <c r="K3181" i="25"/>
  <c r="G3164" i="25"/>
  <c r="G3819" i="25"/>
  <c r="K3201" i="25"/>
  <c r="K3796" i="25"/>
  <c r="K2839" i="25"/>
  <c r="I3384" i="25"/>
  <c r="I2659" i="25"/>
  <c r="G2628" i="25"/>
  <c r="K2636" i="25"/>
  <c r="K2618" i="25"/>
  <c r="I3819" i="25"/>
  <c r="K3164" i="25"/>
  <c r="I3201" i="25"/>
  <c r="G3782" i="25"/>
  <c r="I3796" i="25"/>
  <c r="I3181" i="25"/>
  <c r="I3428" i="25"/>
  <c r="K2659" i="25"/>
  <c r="I2758" i="25"/>
  <c r="K2758" i="25"/>
  <c r="K2629" i="25"/>
  <c r="G2636" i="25"/>
  <c r="G3389" i="25"/>
  <c r="G3428" i="25"/>
  <c r="K2662" i="25"/>
  <c r="I2662" i="25"/>
  <c r="I2839" i="25"/>
  <c r="G2630" i="25"/>
  <c r="I3782" i="25"/>
  <c r="G2804" i="25"/>
  <c r="I2804" i="25"/>
  <c r="K3371" i="25"/>
  <c r="I2647" i="25"/>
  <c r="I3371" i="25"/>
  <c r="G3803" i="25"/>
  <c r="K2617" i="25"/>
  <c r="G3783" i="25"/>
  <c r="K2949" i="25"/>
  <c r="K3461" i="25"/>
  <c r="G3461" i="25"/>
  <c r="I3461" i="25"/>
  <c r="K2689" i="25"/>
  <c r="G2689" i="25"/>
  <c r="G2647" i="25"/>
  <c r="G2621" i="25"/>
  <c r="G2617" i="25"/>
  <c r="K3429" i="25"/>
  <c r="G3141" i="25"/>
  <c r="K3395" i="25"/>
  <c r="G3813" i="25"/>
  <c r="I3813" i="25"/>
  <c r="K3813" i="25"/>
  <c r="G3814" i="25"/>
  <c r="I3814" i="25"/>
  <c r="K3814" i="25"/>
  <c r="I2621" i="25"/>
  <c r="G3429" i="25"/>
  <c r="I3141" i="25"/>
  <c r="K3803" i="25"/>
  <c r="K3783" i="25"/>
  <c r="G3395" i="25"/>
  <c r="K2622" i="25"/>
  <c r="I2677" i="25"/>
  <c r="K2670" i="25"/>
  <c r="K2763" i="25"/>
  <c r="I2763" i="25"/>
  <c r="I2949" i="25"/>
  <c r="C633" i="19"/>
  <c r="C634" i="19"/>
  <c r="C635" i="19"/>
  <c r="C636" i="19"/>
  <c r="C637" i="19"/>
  <c r="A633" i="19"/>
  <c r="F633" i="19" s="1"/>
  <c r="A637" i="19"/>
  <c r="F637" i="19" s="1"/>
  <c r="E633" i="19"/>
  <c r="E634" i="19"/>
  <c r="E635" i="19"/>
  <c r="E636" i="19"/>
  <c r="E637" i="19"/>
  <c r="A635" i="19"/>
  <c r="F635" i="19" s="1"/>
  <c r="A636" i="19"/>
  <c r="F636" i="19" s="1"/>
  <c r="D633" i="19"/>
  <c r="D634" i="19"/>
  <c r="D635" i="19"/>
  <c r="D636" i="19"/>
  <c r="D637" i="19"/>
  <c r="A634" i="19"/>
  <c r="F634" i="19" s="1"/>
  <c r="K2726" i="25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A602" i="19"/>
  <c r="F602" i="19" s="1"/>
  <c r="A606" i="19"/>
  <c r="F606" i="19" s="1"/>
  <c r="A610" i="19"/>
  <c r="F610" i="19" s="1"/>
  <c r="A614" i="19"/>
  <c r="F614" i="19" s="1"/>
  <c r="A618" i="19"/>
  <c r="F618" i="19" s="1"/>
  <c r="A622" i="19"/>
  <c r="F622" i="19" s="1"/>
  <c r="A626" i="19"/>
  <c r="F626" i="19" s="1"/>
  <c r="A630" i="19"/>
  <c r="F630" i="19" s="1"/>
  <c r="D602" i="19"/>
  <c r="D603" i="19"/>
  <c r="D604" i="19"/>
  <c r="D605" i="19"/>
  <c r="D606" i="19"/>
  <c r="D607" i="19"/>
  <c r="D608" i="19"/>
  <c r="D609" i="19"/>
  <c r="D610" i="19"/>
  <c r="D611" i="19"/>
  <c r="D612" i="19"/>
  <c r="D613" i="19"/>
  <c r="D614" i="19"/>
  <c r="D615" i="19"/>
  <c r="D616" i="19"/>
  <c r="D617" i="19"/>
  <c r="D618" i="19"/>
  <c r="D619" i="19"/>
  <c r="D620" i="19"/>
  <c r="D621" i="19"/>
  <c r="D622" i="19"/>
  <c r="D623" i="19"/>
  <c r="D624" i="19"/>
  <c r="D625" i="19"/>
  <c r="D626" i="19"/>
  <c r="D627" i="19"/>
  <c r="D628" i="19"/>
  <c r="D629" i="19"/>
  <c r="D630" i="19"/>
  <c r="D631" i="19"/>
  <c r="D632" i="19"/>
  <c r="A603" i="19"/>
  <c r="F603" i="19" s="1"/>
  <c r="A607" i="19"/>
  <c r="F607" i="19" s="1"/>
  <c r="A611" i="19"/>
  <c r="F611" i="19" s="1"/>
  <c r="A615" i="19"/>
  <c r="F615" i="19" s="1"/>
  <c r="A619" i="19"/>
  <c r="F619" i="19" s="1"/>
  <c r="A623" i="19"/>
  <c r="F623" i="19" s="1"/>
  <c r="A627" i="19"/>
  <c r="F627" i="19" s="1"/>
  <c r="A631" i="19"/>
  <c r="F631" i="19" s="1"/>
  <c r="E602" i="19"/>
  <c r="E603" i="19"/>
  <c r="E604" i="19"/>
  <c r="E605" i="19"/>
  <c r="E606" i="19"/>
  <c r="E607" i="19"/>
  <c r="E608" i="19"/>
  <c r="E609" i="19"/>
  <c r="E610" i="19"/>
  <c r="E611" i="19"/>
  <c r="E612" i="19"/>
  <c r="E613" i="19"/>
  <c r="E614" i="19"/>
  <c r="E615" i="19"/>
  <c r="E616" i="19"/>
  <c r="E617" i="19"/>
  <c r="E618" i="19"/>
  <c r="E619" i="19"/>
  <c r="E620" i="19"/>
  <c r="E621" i="19"/>
  <c r="E622" i="19"/>
  <c r="E623" i="19"/>
  <c r="E624" i="19"/>
  <c r="E625" i="19"/>
  <c r="E626" i="19"/>
  <c r="E627" i="19"/>
  <c r="E628" i="19"/>
  <c r="E629" i="19"/>
  <c r="E630" i="19"/>
  <c r="E631" i="19"/>
  <c r="E632" i="19"/>
  <c r="A604" i="19"/>
  <c r="F604" i="19" s="1"/>
  <c r="A608" i="19"/>
  <c r="F608" i="19" s="1"/>
  <c r="A612" i="19"/>
  <c r="F612" i="19" s="1"/>
  <c r="A616" i="19"/>
  <c r="F616" i="19" s="1"/>
  <c r="A620" i="19"/>
  <c r="F620" i="19" s="1"/>
  <c r="A624" i="19"/>
  <c r="F624" i="19" s="1"/>
  <c r="A628" i="19"/>
  <c r="F628" i="19" s="1"/>
  <c r="A632" i="19"/>
  <c r="F632" i="19" s="1"/>
  <c r="A605" i="19"/>
  <c r="F605" i="19" s="1"/>
  <c r="A609" i="19"/>
  <c r="F609" i="19" s="1"/>
  <c r="A613" i="19"/>
  <c r="F613" i="19" s="1"/>
  <c r="A617" i="19"/>
  <c r="F617" i="19" s="1"/>
  <c r="A621" i="19"/>
  <c r="F621" i="19" s="1"/>
  <c r="A625" i="19"/>
  <c r="F625" i="19" s="1"/>
  <c r="A629" i="19"/>
  <c r="F629" i="19" s="1"/>
  <c r="G2705" i="25"/>
  <c r="K2641" i="25"/>
  <c r="G2641" i="25"/>
  <c r="I2726" i="25"/>
  <c r="K2705" i="25"/>
  <c r="K2850" i="25"/>
  <c r="G3366" i="25"/>
  <c r="I2836" i="25"/>
  <c r="K2841" i="25"/>
  <c r="K3366" i="25"/>
  <c r="G2841" i="25"/>
  <c r="G2850" i="25"/>
  <c r="I3180" i="25"/>
  <c r="G3193" i="25"/>
  <c r="K2833" i="25"/>
  <c r="K2795" i="25"/>
  <c r="I3757" i="25"/>
  <c r="K2728" i="25"/>
  <c r="G3400" i="25"/>
  <c r="I2701" i="25"/>
  <c r="K3323" i="25"/>
  <c r="K2631" i="25"/>
  <c r="K2937" i="25"/>
  <c r="G2937" i="25"/>
  <c r="I2826" i="25"/>
  <c r="G2826" i="25"/>
  <c r="K2836" i="25"/>
  <c r="G2655" i="25"/>
  <c r="I2728" i="25"/>
  <c r="K3345" i="25"/>
  <c r="K3180" i="25"/>
  <c r="G3457" i="25"/>
  <c r="I3457" i="25"/>
  <c r="G2833" i="25"/>
  <c r="I3673" i="25"/>
  <c r="K2607" i="25"/>
  <c r="G3226" i="25"/>
  <c r="K3673" i="25"/>
  <c r="K3790" i="25"/>
  <c r="K2655" i="25"/>
  <c r="I2607" i="25"/>
  <c r="K2730" i="25"/>
  <c r="I2795" i="25"/>
  <c r="I2865" i="25"/>
  <c r="G3757" i="25"/>
  <c r="K3226" i="25"/>
  <c r="I3345" i="25"/>
  <c r="I3193" i="25"/>
  <c r="K3400" i="25"/>
  <c r="I2730" i="25"/>
  <c r="G2865" i="25"/>
  <c r="K2936" i="25"/>
  <c r="G3363" i="25"/>
  <c r="I3317" i="25"/>
  <c r="K2701" i="25"/>
  <c r="I2631" i="25"/>
  <c r="I3240" i="25"/>
  <c r="K3150" i="25"/>
  <c r="G3323" i="25"/>
  <c r="I2704" i="25"/>
  <c r="G3640" i="25"/>
  <c r="G2684" i="25"/>
  <c r="G2792" i="25"/>
  <c r="K3469" i="25"/>
  <c r="K3240" i="25"/>
  <c r="K3640" i="25"/>
  <c r="K3361" i="25"/>
  <c r="I3150" i="25"/>
  <c r="G2745" i="25"/>
  <c r="I2745" i="25"/>
  <c r="G2927" i="25"/>
  <c r="K2927" i="25"/>
  <c r="G2704" i="25"/>
  <c r="K2657" i="25"/>
  <c r="I2657" i="25"/>
  <c r="G3469" i="25"/>
  <c r="G3361" i="25"/>
  <c r="K2792" i="25"/>
  <c r="K2684" i="25"/>
  <c r="I3363" i="25"/>
  <c r="G3317" i="25"/>
  <c r="G2638" i="25"/>
  <c r="I2818" i="25"/>
  <c r="K3382" i="25"/>
  <c r="I3790" i="25"/>
  <c r="K2638" i="25"/>
  <c r="G3776" i="25"/>
  <c r="I3776" i="25"/>
  <c r="K3776" i="25"/>
  <c r="G3780" i="25"/>
  <c r="I3780" i="25"/>
  <c r="K3780" i="25"/>
  <c r="I3804" i="25"/>
  <c r="K3804" i="25"/>
  <c r="G3804" i="25"/>
  <c r="K3651" i="25"/>
  <c r="G2919" i="25"/>
  <c r="G2732" i="25"/>
  <c r="G3444" i="25"/>
  <c r="K2919" i="25"/>
  <c r="G2936" i="25"/>
  <c r="K2926" i="25"/>
  <c r="I2609" i="25"/>
  <c r="K2609" i="25"/>
  <c r="G2818" i="25"/>
  <c r="I3382" i="25"/>
  <c r="G3695" i="25"/>
  <c r="G3651" i="25"/>
  <c r="G2926" i="25"/>
  <c r="K2786" i="25"/>
  <c r="I2786" i="25"/>
  <c r="I3212" i="25"/>
  <c r="G3212" i="25"/>
  <c r="I2860" i="25"/>
  <c r="K2860" i="25"/>
  <c r="I2732" i="25"/>
  <c r="K3484" i="25"/>
  <c r="G3383" i="25"/>
  <c r="I3444" i="25"/>
  <c r="G3484" i="25"/>
  <c r="I3383" i="25"/>
  <c r="G3427" i="25"/>
  <c r="K3463" i="25"/>
  <c r="I3427" i="25"/>
  <c r="G3463" i="25"/>
  <c r="I3194" i="25"/>
  <c r="K3194" i="25"/>
  <c r="G3421" i="25"/>
  <c r="I3421" i="25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A564" i="19"/>
  <c r="F564" i="19" s="1"/>
  <c r="A568" i="19"/>
  <c r="F568" i="19" s="1"/>
  <c r="A572" i="19"/>
  <c r="F572" i="19" s="1"/>
  <c r="A576" i="19"/>
  <c r="F576" i="19" s="1"/>
  <c r="A580" i="19"/>
  <c r="F580" i="19" s="1"/>
  <c r="A584" i="19"/>
  <c r="F584" i="19" s="1"/>
  <c r="A588" i="19"/>
  <c r="F588" i="19" s="1"/>
  <c r="A592" i="19"/>
  <c r="F592" i="19" s="1"/>
  <c r="A596" i="19"/>
  <c r="F596" i="19" s="1"/>
  <c r="A600" i="19"/>
  <c r="F600" i="19" s="1"/>
  <c r="A571" i="19"/>
  <c r="F571" i="19" s="1"/>
  <c r="A579" i="19"/>
  <c r="F579" i="19" s="1"/>
  <c r="A583" i="19"/>
  <c r="F583" i="19" s="1"/>
  <c r="A591" i="19"/>
  <c r="F591" i="19" s="1"/>
  <c r="A599" i="19"/>
  <c r="F599" i="19" s="1"/>
  <c r="D564" i="19"/>
  <c r="D565" i="19"/>
  <c r="D566" i="19"/>
  <c r="D567" i="19"/>
  <c r="D568" i="19"/>
  <c r="D569" i="19"/>
  <c r="D570" i="19"/>
  <c r="D571" i="19"/>
  <c r="D572" i="19"/>
  <c r="D573" i="19"/>
  <c r="D574" i="19"/>
  <c r="D575" i="19"/>
  <c r="D576" i="19"/>
  <c r="D577" i="19"/>
  <c r="D578" i="19"/>
  <c r="D579" i="19"/>
  <c r="D580" i="19"/>
  <c r="D581" i="19"/>
  <c r="D582" i="19"/>
  <c r="D583" i="19"/>
  <c r="D584" i="19"/>
  <c r="D585" i="19"/>
  <c r="D586" i="19"/>
  <c r="D587" i="19"/>
  <c r="D588" i="19"/>
  <c r="D589" i="19"/>
  <c r="D590" i="19"/>
  <c r="D591" i="19"/>
  <c r="D592" i="19"/>
  <c r="D593" i="19"/>
  <c r="D594" i="19"/>
  <c r="D595" i="19"/>
  <c r="D596" i="19"/>
  <c r="D597" i="19"/>
  <c r="D598" i="19"/>
  <c r="D599" i="19"/>
  <c r="D600" i="19"/>
  <c r="D601" i="19"/>
  <c r="A565" i="19"/>
  <c r="F565" i="19" s="1"/>
  <c r="A569" i="19"/>
  <c r="F569" i="19" s="1"/>
  <c r="A573" i="19"/>
  <c r="F573" i="19" s="1"/>
  <c r="A577" i="19"/>
  <c r="F577" i="19" s="1"/>
  <c r="A581" i="19"/>
  <c r="F581" i="19" s="1"/>
  <c r="A585" i="19"/>
  <c r="F585" i="19" s="1"/>
  <c r="A589" i="19"/>
  <c r="F589" i="19" s="1"/>
  <c r="A593" i="19"/>
  <c r="F593" i="19" s="1"/>
  <c r="A597" i="19"/>
  <c r="F597" i="19" s="1"/>
  <c r="A601" i="19"/>
  <c r="F601" i="19" s="1"/>
  <c r="A567" i="19"/>
  <c r="F567" i="19" s="1"/>
  <c r="A575" i="19"/>
  <c r="F575" i="19" s="1"/>
  <c r="A587" i="19"/>
  <c r="F587" i="19" s="1"/>
  <c r="A595" i="19"/>
  <c r="F595" i="19" s="1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A566" i="19"/>
  <c r="F566" i="19" s="1"/>
  <c r="A570" i="19"/>
  <c r="F570" i="19" s="1"/>
  <c r="A574" i="19"/>
  <c r="F574" i="19" s="1"/>
  <c r="A578" i="19"/>
  <c r="F578" i="19" s="1"/>
  <c r="A582" i="19"/>
  <c r="F582" i="19" s="1"/>
  <c r="A586" i="19"/>
  <c r="F586" i="19" s="1"/>
  <c r="A590" i="19"/>
  <c r="F590" i="19" s="1"/>
  <c r="A594" i="19"/>
  <c r="F594" i="19" s="1"/>
  <c r="A598" i="19"/>
  <c r="F598" i="19" s="1"/>
  <c r="C563" i="19"/>
  <c r="A563" i="19"/>
  <c r="F563" i="19" s="1"/>
  <c r="D563" i="19"/>
  <c r="E563" i="19"/>
  <c r="I3695" i="25"/>
  <c r="C3" i="19"/>
  <c r="C509" i="19"/>
  <c r="A560" i="19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G3824" i="25"/>
  <c r="I3339" i="25"/>
  <c r="K3359" i="25"/>
  <c r="I3824" i="25"/>
  <c r="K3626" i="25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G3626" i="25"/>
  <c r="G2867" i="25"/>
  <c r="K3182" i="25"/>
  <c r="K3828" i="25"/>
  <c r="G3828" i="25"/>
  <c r="I3828" i="25"/>
  <c r="I3313" i="25"/>
  <c r="K2842" i="25"/>
  <c r="G2733" i="25"/>
  <c r="I3408" i="25"/>
  <c r="G3665" i="25"/>
  <c r="K3665" i="25"/>
  <c r="G3195" i="25"/>
  <c r="K2867" i="25"/>
  <c r="K2733" i="25"/>
  <c r="G2871" i="25"/>
  <c r="K3408" i="25"/>
  <c r="K3195" i="25"/>
  <c r="G2965" i="25"/>
  <c r="G2842" i="25"/>
  <c r="K3298" i="25"/>
  <c r="K2939" i="25"/>
  <c r="I2939" i="25"/>
  <c r="K2871" i="25"/>
  <c r="G3182" i="25"/>
  <c r="G3313" i="25"/>
  <c r="I3532" i="25"/>
  <c r="I3706" i="25"/>
  <c r="G3706" i="25"/>
  <c r="I2965" i="25"/>
  <c r="I3298" i="25"/>
  <c r="G2918" i="25"/>
  <c r="K3437" i="25"/>
  <c r="G3271" i="25"/>
  <c r="G3329" i="25"/>
  <c r="I3437" i="25"/>
  <c r="I3271" i="25"/>
  <c r="G3413" i="25"/>
  <c r="K3631" i="25"/>
  <c r="I3213" i="25"/>
  <c r="I3631" i="25"/>
  <c r="K3213" i="25"/>
  <c r="I3407" i="25"/>
  <c r="I3188" i="25"/>
  <c r="I2829" i="25"/>
  <c r="K2762" i="25"/>
  <c r="K2693" i="25"/>
  <c r="I2762" i="25"/>
  <c r="I3485" i="25"/>
  <c r="K3407" i="25"/>
  <c r="K3188" i="25"/>
  <c r="I3687" i="25"/>
  <c r="G2848" i="25"/>
  <c r="K2883" i="25"/>
  <c r="K3214" i="25"/>
  <c r="I3291" i="25"/>
  <c r="I3329" i="25"/>
  <c r="I3264" i="25"/>
  <c r="K3520" i="25"/>
  <c r="K3532" i="25"/>
  <c r="K3264" i="25"/>
  <c r="I3520" i="25"/>
  <c r="I2848" i="25"/>
  <c r="G2864" i="25"/>
  <c r="I3214" i="25"/>
  <c r="K3793" i="25"/>
  <c r="K3175" i="25"/>
  <c r="I3446" i="25"/>
  <c r="I2883" i="25"/>
  <c r="G2693" i="25"/>
  <c r="K2864" i="25"/>
  <c r="K3485" i="25"/>
  <c r="G3175" i="25"/>
  <c r="I3177" i="25"/>
  <c r="G3446" i="25"/>
  <c r="G3177" i="25"/>
  <c r="K2918" i="25"/>
  <c r="K2823" i="25"/>
  <c r="I3413" i="25"/>
  <c r="K2753" i="25"/>
  <c r="G2823" i="25"/>
  <c r="G2753" i="25"/>
  <c r="G2901" i="25"/>
  <c r="K3675" i="25"/>
  <c r="K3691" i="25"/>
  <c r="K2785" i="25"/>
  <c r="G2829" i="25"/>
  <c r="I3172" i="25"/>
  <c r="K3737" i="25"/>
  <c r="I3675" i="25"/>
  <c r="G3691" i="25"/>
  <c r="G3291" i="25"/>
  <c r="G2785" i="25"/>
  <c r="K2901" i="25"/>
  <c r="G3683" i="25"/>
  <c r="I3187" i="25"/>
  <c r="K3187" i="25"/>
  <c r="G3187" i="25"/>
  <c r="G3186" i="25"/>
  <c r="K3186" i="25"/>
  <c r="I3186" i="25"/>
  <c r="I3454" i="25"/>
  <c r="G3454" i="25"/>
  <c r="K3454" i="25"/>
  <c r="G3483" i="25"/>
  <c r="I3483" i="25"/>
  <c r="K3483" i="25"/>
  <c r="G3617" i="25"/>
  <c r="I3617" i="25"/>
  <c r="K3617" i="25"/>
  <c r="I2878" i="25"/>
  <c r="K2878" i="25"/>
  <c r="K2700" i="25"/>
  <c r="I3771" i="25"/>
  <c r="K3211" i="25"/>
  <c r="G3263" i="25"/>
  <c r="G3698" i="25"/>
  <c r="K3356" i="25"/>
  <c r="K2820" i="25"/>
  <c r="I3157" i="25"/>
  <c r="K3771" i="25"/>
  <c r="K3318" i="25"/>
  <c r="I3747" i="25"/>
  <c r="I2683" i="25"/>
  <c r="G3747" i="25"/>
  <c r="G3347" i="25"/>
  <c r="I3424" i="25"/>
  <c r="K3667" i="25"/>
  <c r="G3356" i="25"/>
  <c r="I3683" i="25"/>
  <c r="K3690" i="25"/>
  <c r="K3707" i="25"/>
  <c r="I3577" i="25"/>
  <c r="K3687" i="25"/>
  <c r="K3241" i="25"/>
  <c r="K3576" i="25"/>
  <c r="G3172" i="25"/>
  <c r="G3318" i="25"/>
  <c r="G3577" i="25"/>
  <c r="I2845" i="25"/>
  <c r="G3320" i="25"/>
  <c r="I3611" i="25"/>
  <c r="K2608" i="25"/>
  <c r="I3494" i="25"/>
  <c r="G3344" i="25"/>
  <c r="K3309" i="25"/>
  <c r="G2819" i="25"/>
  <c r="I3344" i="25"/>
  <c r="G2776" i="25"/>
  <c r="I2608" i="25"/>
  <c r="K2819" i="25"/>
  <c r="I3197" i="25"/>
  <c r="G3527" i="25"/>
  <c r="G3165" i="25"/>
  <c r="K3197" i="25"/>
  <c r="K3275" i="25"/>
  <c r="I2742" i="25"/>
  <c r="K2809" i="25"/>
  <c r="I2820" i="25"/>
  <c r="I2669" i="25"/>
  <c r="G3157" i="25"/>
  <c r="I3242" i="25"/>
  <c r="I3698" i="25"/>
  <c r="K3290" i="25"/>
  <c r="G3704" i="25"/>
  <c r="G3717" i="25"/>
  <c r="K3327" i="25"/>
  <c r="G2809" i="25"/>
  <c r="K2742" i="25"/>
  <c r="G2700" i="25"/>
  <c r="K2669" i="25"/>
  <c r="K3735" i="25"/>
  <c r="K3263" i="25"/>
  <c r="G3290" i="25"/>
  <c r="I3545" i="25"/>
  <c r="G3342" i="25"/>
  <c r="K3728" i="25"/>
  <c r="I3584" i="25"/>
  <c r="G2910" i="25"/>
  <c r="K2725" i="25"/>
  <c r="G2845" i="25"/>
  <c r="K2776" i="25"/>
  <c r="G2606" i="25"/>
  <c r="I2938" i="25"/>
  <c r="G2702" i="25"/>
  <c r="K3538" i="25"/>
  <c r="K3714" i="25"/>
  <c r="I3162" i="25"/>
  <c r="I3275" i="25"/>
  <c r="G2755" i="25"/>
  <c r="G2772" i="25"/>
  <c r="K2772" i="25"/>
  <c r="G2724" i="25"/>
  <c r="G3725" i="25"/>
  <c r="I3360" i="25"/>
  <c r="K3648" i="25"/>
  <c r="I3615" i="25"/>
  <c r="I3306" i="25"/>
  <c r="G3057" i="25"/>
  <c r="G3741" i="25"/>
  <c r="K3676" i="25"/>
  <c r="G3693" i="25"/>
  <c r="K3405" i="25"/>
  <c r="G3635" i="25"/>
  <c r="G2752" i="25"/>
  <c r="I3525" i="25"/>
  <c r="G3661" i="25"/>
  <c r="K3606" i="25"/>
  <c r="G3609" i="25"/>
  <c r="I3555" i="25"/>
  <c r="G3265" i="25"/>
  <c r="G3710" i="25"/>
  <c r="G3612" i="25"/>
  <c r="I3314" i="25"/>
  <c r="K3609" i="25"/>
  <c r="G3676" i="25"/>
  <c r="I3710" i="25"/>
  <c r="K3339" i="25"/>
  <c r="K2752" i="25"/>
  <c r="G3606" i="25"/>
  <c r="K3527" i="25"/>
  <c r="K3165" i="25"/>
  <c r="I3714" i="25"/>
  <c r="G3555" i="25"/>
  <c r="G3246" i="25"/>
  <c r="G2725" i="25"/>
  <c r="K2702" i="25"/>
  <c r="G3127" i="25"/>
  <c r="K2954" i="25"/>
  <c r="K3330" i="25"/>
  <c r="G3242" i="25"/>
  <c r="I3347" i="25"/>
  <c r="G3721" i="25"/>
  <c r="G3735" i="25"/>
  <c r="G3211" i="25"/>
  <c r="G3582" i="25"/>
  <c r="G3667" i="25"/>
  <c r="I3690" i="25"/>
  <c r="G3707" i="25"/>
  <c r="I3737" i="25"/>
  <c r="K3545" i="25"/>
  <c r="G3241" i="25"/>
  <c r="I3688" i="25"/>
  <c r="I3576" i="25"/>
  <c r="I3641" i="25"/>
  <c r="I3575" i="25"/>
  <c r="I3666" i="25"/>
  <c r="G3701" i="25"/>
  <c r="G3304" i="25"/>
  <c r="G3587" i="25"/>
  <c r="I3817" i="25"/>
  <c r="G3688" i="25"/>
  <c r="I3704" i="25"/>
  <c r="K3641" i="25"/>
  <c r="K3575" i="25"/>
  <c r="K3342" i="25"/>
  <c r="G3666" i="25"/>
  <c r="K3246" i="25"/>
  <c r="I3701" i="25"/>
  <c r="K3717" i="25"/>
  <c r="I3304" i="25"/>
  <c r="I3327" i="25"/>
  <c r="I3587" i="25"/>
  <c r="I2934" i="25"/>
  <c r="G2941" i="25"/>
  <c r="K2910" i="25"/>
  <c r="K2941" i="25"/>
  <c r="I3127" i="25"/>
  <c r="I3239" i="25"/>
  <c r="I3565" i="25"/>
  <c r="I3442" i="25"/>
  <c r="G3542" i="25"/>
  <c r="G3411" i="25"/>
  <c r="G3540" i="25"/>
  <c r="I3763" i="25"/>
  <c r="I3808" i="25"/>
  <c r="G3424" i="25"/>
  <c r="I3558" i="25"/>
  <c r="I3227" i="25"/>
  <c r="I3136" i="25"/>
  <c r="K3817" i="25"/>
  <c r="K2813" i="25"/>
  <c r="K2724" i="25"/>
  <c r="G3519" i="25"/>
  <c r="G3312" i="25"/>
  <c r="G3352" i="25"/>
  <c r="K3738" i="25"/>
  <c r="I3697" i="25"/>
  <c r="K2904" i="25"/>
  <c r="G2904" i="25"/>
  <c r="I2855" i="25"/>
  <c r="G2744" i="25"/>
  <c r="G2709" i="25"/>
  <c r="K2755" i="25"/>
  <c r="K3251" i="25"/>
  <c r="K3689" i="25"/>
  <c r="G2813" i="25"/>
  <c r="K2744" i="25"/>
  <c r="K2855" i="25"/>
  <c r="I2709" i="25"/>
  <c r="K3669" i="25"/>
  <c r="G3686" i="25"/>
  <c r="I3694" i="25"/>
  <c r="G3625" i="25"/>
  <c r="K3352" i="25"/>
  <c r="I3738" i="25"/>
  <c r="I3521" i="25"/>
  <c r="G3286" i="25"/>
  <c r="K3713" i="25"/>
  <c r="I3343" i="25"/>
  <c r="K2863" i="25"/>
  <c r="G2646" i="25"/>
  <c r="K2682" i="25"/>
  <c r="K2934" i="25"/>
  <c r="K3239" i="25"/>
  <c r="G3493" i="25"/>
  <c r="G3504" i="25"/>
  <c r="G3404" i="25"/>
  <c r="G3669" i="25"/>
  <c r="G3251" i="25"/>
  <c r="I3718" i="25"/>
  <c r="K3312" i="25"/>
  <c r="G3332" i="25"/>
  <c r="I3700" i="25"/>
  <c r="G3748" i="25"/>
  <c r="G3602" i="25"/>
  <c r="I3689" i="25"/>
  <c r="K3286" i="25"/>
  <c r="G3713" i="25"/>
  <c r="G3728" i="25"/>
  <c r="K3584" i="25"/>
  <c r="G3343" i="25"/>
  <c r="I2788" i="25"/>
  <c r="G2788" i="25"/>
  <c r="K2938" i="25"/>
  <c r="K2606" i="25"/>
  <c r="G2682" i="25"/>
  <c r="I2716" i="25"/>
  <c r="K2784" i="25"/>
  <c r="G3754" i="25"/>
  <c r="I3493" i="25"/>
  <c r="I3504" i="25"/>
  <c r="K3615" i="25"/>
  <c r="K3540" i="25"/>
  <c r="I3404" i="25"/>
  <c r="G3763" i="25"/>
  <c r="I3538" i="25"/>
  <c r="K3661" i="25"/>
  <c r="I3686" i="25"/>
  <c r="K3694" i="25"/>
  <c r="K3519" i="25"/>
  <c r="G3718" i="25"/>
  <c r="K3625" i="25"/>
  <c r="K3332" i="25"/>
  <c r="K3558" i="25"/>
  <c r="G3227" i="25"/>
  <c r="K3285" i="25"/>
  <c r="G3521" i="25"/>
  <c r="G3611" i="25"/>
  <c r="I3748" i="25"/>
  <c r="I3602" i="25"/>
  <c r="K3262" i="25"/>
  <c r="K3697" i="25"/>
  <c r="I2784" i="25"/>
  <c r="K2646" i="25"/>
  <c r="G2954" i="25"/>
  <c r="G3162" i="25"/>
  <c r="K3306" i="25"/>
  <c r="K3808" i="25"/>
  <c r="G3678" i="25"/>
  <c r="I3702" i="25"/>
  <c r="G3684" i="25"/>
  <c r="K3700" i="25"/>
  <c r="G3557" i="25"/>
  <c r="G3173" i="25"/>
  <c r="K3173" i="25"/>
  <c r="K3557" i="25"/>
  <c r="I3569" i="25"/>
  <c r="G3600" i="25"/>
  <c r="K3654" i="25"/>
  <c r="K3684" i="25"/>
  <c r="G3285" i="25"/>
  <c r="G3619" i="25"/>
  <c r="G3777" i="25"/>
  <c r="G3569" i="25"/>
  <c r="K3564" i="25"/>
  <c r="G3440" i="25"/>
  <c r="K3440" i="25"/>
  <c r="G3191" i="25"/>
  <c r="K3191" i="25"/>
  <c r="I3321" i="25"/>
  <c r="G3321" i="25"/>
  <c r="I3244" i="25"/>
  <c r="G3244" i="25"/>
  <c r="G3258" i="25"/>
  <c r="K3258" i="25"/>
  <c r="K3772" i="25"/>
  <c r="I3772" i="25"/>
  <c r="I3578" i="25"/>
  <c r="G3578" i="25"/>
  <c r="G3546" i="25"/>
  <c r="K3546" i="25"/>
  <c r="K3601" i="25"/>
  <c r="G3601" i="25"/>
  <c r="K3200" i="25"/>
  <c r="I3200" i="25"/>
  <c r="G3692" i="25"/>
  <c r="K3692" i="25"/>
  <c r="G3196" i="25"/>
  <c r="K3196" i="25"/>
  <c r="G3739" i="25"/>
  <c r="K3739" i="25"/>
  <c r="G3583" i="25"/>
  <c r="K3583" i="25"/>
  <c r="I3346" i="25"/>
  <c r="G3346" i="25"/>
  <c r="G2962" i="25"/>
  <c r="I2962" i="25"/>
  <c r="G3677" i="25"/>
  <c r="K3677" i="25"/>
  <c r="G3216" i="25"/>
  <c r="I3216" i="25"/>
  <c r="K3151" i="25"/>
  <c r="G3151" i="25"/>
  <c r="G3308" i="25"/>
  <c r="I3308" i="25"/>
  <c r="K3311" i="25"/>
  <c r="I3311" i="25"/>
  <c r="G3639" i="25"/>
  <c r="K3639" i="25"/>
  <c r="I3749" i="25"/>
  <c r="K3749" i="25"/>
  <c r="K3351" i="25"/>
  <c r="G3351" i="25"/>
  <c r="K2946" i="25"/>
  <c r="G2946" i="25"/>
  <c r="K3773" i="25"/>
  <c r="G3773" i="25"/>
  <c r="K3711" i="25"/>
  <c r="G3711" i="25"/>
  <c r="I3324" i="25"/>
  <c r="G3324" i="25"/>
  <c r="I3549" i="25"/>
  <c r="G3549" i="25"/>
  <c r="K3750" i="25"/>
  <c r="G3750" i="25"/>
  <c r="I2931" i="25"/>
  <c r="K2931" i="25"/>
  <c r="G2931" i="25"/>
  <c r="I2832" i="25"/>
  <c r="G2832" i="25"/>
  <c r="I2897" i="25"/>
  <c r="G2897" i="25"/>
  <c r="G3516" i="25"/>
  <c r="K3516" i="25"/>
  <c r="I2738" i="25"/>
  <c r="G2738" i="25"/>
  <c r="K2696" i="25"/>
  <c r="G2696" i="25"/>
  <c r="G2699" i="25"/>
  <c r="I2825" i="25"/>
  <c r="K2825" i="25"/>
  <c r="K2832" i="25"/>
  <c r="K2962" i="25"/>
  <c r="K3234" i="25"/>
  <c r="G3793" i="25"/>
  <c r="G3330" i="25"/>
  <c r="I3542" i="25"/>
  <c r="I3191" i="25"/>
  <c r="I3752" i="25"/>
  <c r="I3721" i="25"/>
  <c r="K3792" i="25"/>
  <c r="I3551" i="25"/>
  <c r="G3551" i="25"/>
  <c r="G3654" i="25"/>
  <c r="I3678" i="25"/>
  <c r="I2718" i="25"/>
  <c r="G2718" i="25"/>
  <c r="I3741" i="25"/>
  <c r="K3126" i="25"/>
  <c r="K3709" i="25"/>
  <c r="K3346" i="25"/>
  <c r="I3262" i="25"/>
  <c r="K3705" i="25"/>
  <c r="K3308" i="25"/>
  <c r="I3351" i="25"/>
  <c r="G2838" i="25"/>
  <c r="I2838" i="25"/>
  <c r="I3243" i="25"/>
  <c r="G3243" i="25"/>
  <c r="G3533" i="25"/>
  <c r="K3533" i="25"/>
  <c r="G3696" i="25"/>
  <c r="I3696" i="25"/>
  <c r="K3517" i="25"/>
  <c r="I3517" i="25"/>
  <c r="I3093" i="25"/>
  <c r="K3093" i="25"/>
  <c r="G3206" i="25"/>
  <c r="K3206" i="25"/>
  <c r="I3553" i="25"/>
  <c r="G3553" i="25"/>
  <c r="G2940" i="25"/>
  <c r="K2940" i="25"/>
  <c r="I2940" i="25"/>
  <c r="I3358" i="25"/>
  <c r="G3358" i="25"/>
  <c r="I3598" i="25"/>
  <c r="G3598" i="25"/>
  <c r="G3685" i="25"/>
  <c r="I3685" i="25"/>
  <c r="I3266" i="25"/>
  <c r="G3266" i="25"/>
  <c r="G3554" i="25"/>
  <c r="I3554" i="25"/>
  <c r="K2980" i="25"/>
  <c r="I2980" i="25"/>
  <c r="I3682" i="25"/>
  <c r="K3682" i="25"/>
  <c r="K3204" i="25"/>
  <c r="I3204" i="25"/>
  <c r="K3328" i="25"/>
  <c r="I3328" i="25"/>
  <c r="I3440" i="25"/>
  <c r="G3502" i="25"/>
  <c r="K3248" i="25"/>
  <c r="K3244" i="25"/>
  <c r="I3401" i="25"/>
  <c r="K3216" i="25"/>
  <c r="K3752" i="25"/>
  <c r="I3792" i="25"/>
  <c r="G3531" i="25"/>
  <c r="I3711" i="25"/>
  <c r="I2741" i="25"/>
  <c r="K2741" i="25"/>
  <c r="I2770" i="25"/>
  <c r="K2770" i="25"/>
  <c r="G3126" i="25"/>
  <c r="G3200" i="25"/>
  <c r="I3709" i="25"/>
  <c r="I3739" i="25"/>
  <c r="K3266" i="25"/>
  <c r="I3693" i="25"/>
  <c r="G3705" i="25"/>
  <c r="I3612" i="25"/>
  <c r="K3736" i="25"/>
  <c r="G3311" i="25"/>
  <c r="G3359" i="25"/>
  <c r="K2683" i="25"/>
  <c r="I3057" i="25"/>
  <c r="K2897" i="25"/>
  <c r="K2699" i="25"/>
  <c r="G3565" i="25"/>
  <c r="I3754" i="25"/>
  <c r="K3578" i="25"/>
  <c r="I3546" i="25"/>
  <c r="I3502" i="25"/>
  <c r="G3248" i="25"/>
  <c r="G3401" i="25"/>
  <c r="I3773" i="25"/>
  <c r="I3564" i="25"/>
  <c r="I3600" i="25"/>
  <c r="I2660" i="25"/>
  <c r="G2660" i="25"/>
  <c r="I3531" i="25"/>
  <c r="G3702" i="25"/>
  <c r="I3533" i="25"/>
  <c r="G3487" i="25"/>
  <c r="K3487" i="25"/>
  <c r="I3265" i="25"/>
  <c r="I3692" i="25"/>
  <c r="I3196" i="25"/>
  <c r="I3206" i="25"/>
  <c r="I3648" i="25"/>
  <c r="I3583" i="25"/>
  <c r="I3677" i="25"/>
  <c r="I3736" i="25"/>
  <c r="G3314" i="25"/>
  <c r="G3360" i="25"/>
  <c r="G3309" i="25"/>
  <c r="G3787" i="25"/>
  <c r="K3787" i="25"/>
  <c r="I3787" i="25"/>
  <c r="G3789" i="25"/>
  <c r="K3789" i="25"/>
  <c r="I3789" i="25"/>
  <c r="K3767" i="25"/>
  <c r="G3767" i="25"/>
  <c r="I3767" i="25"/>
  <c r="G3547" i="25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G3136" i="25"/>
  <c r="G2947" i="25"/>
  <c r="I2947" i="25"/>
  <c r="K2947" i="25"/>
  <c r="G2686" i="25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15" i="1"/>
  <c r="E2" i="21" a="1"/>
  <c r="E2" i="21" s="1"/>
  <c r="V2240" i="1"/>
  <c r="V2241" i="1"/>
  <c r="V2236" i="1"/>
  <c r="V2237" i="1"/>
  <c r="V2238" i="1"/>
  <c r="V2239" i="1"/>
  <c r="V2233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F504" i="19" l="1"/>
  <c r="A2" i="19"/>
  <c r="F2266" i="25"/>
  <c r="G2266" i="25" s="1"/>
  <c r="J2268" i="25"/>
  <c r="H2269" i="25"/>
  <c r="I2269" i="25" s="1"/>
  <c r="J2271" i="25"/>
  <c r="F2272" i="25"/>
  <c r="G2272" i="25" s="1"/>
  <c r="J2274" i="25"/>
  <c r="H2275" i="25"/>
  <c r="I2275" i="25" s="1"/>
  <c r="F2276" i="25"/>
  <c r="G2276" i="25" s="1"/>
  <c r="J2278" i="25"/>
  <c r="H2279" i="25"/>
  <c r="I2279" i="25" s="1"/>
  <c r="J2280" i="25"/>
  <c r="H2281" i="25"/>
  <c r="I2281" i="25" s="1"/>
  <c r="F2282" i="25"/>
  <c r="G2282" i="25" s="1"/>
  <c r="J2284" i="25"/>
  <c r="H2285" i="25"/>
  <c r="I2285" i="25" s="1"/>
  <c r="F2286" i="25"/>
  <c r="G2286" i="25" s="1"/>
  <c r="F2288" i="25"/>
  <c r="G2288" i="25" s="1"/>
  <c r="J2290" i="25"/>
  <c r="H2291" i="25"/>
  <c r="I2291" i="25" s="1"/>
  <c r="F2292" i="25"/>
  <c r="G2292" i="25" s="1"/>
  <c r="J2294" i="25"/>
  <c r="H2295" i="25"/>
  <c r="I2295" i="25" s="1"/>
  <c r="J2296" i="25"/>
  <c r="H2297" i="25"/>
  <c r="I2297" i="25" s="1"/>
  <c r="F2298" i="25"/>
  <c r="G2298" i="25" s="1"/>
  <c r="J2300" i="25"/>
  <c r="H2301" i="25"/>
  <c r="I2301" i="25" s="1"/>
  <c r="F2302" i="25"/>
  <c r="G2302" i="25" s="1"/>
  <c r="F2304" i="25"/>
  <c r="G2304" i="25" s="1"/>
  <c r="J2306" i="25"/>
  <c r="H2266" i="25"/>
  <c r="I2266" i="25" s="1"/>
  <c r="F2267" i="25"/>
  <c r="G2267" i="25" s="1"/>
  <c r="J2269" i="25"/>
  <c r="F2270" i="25"/>
  <c r="G2270" i="25" s="1"/>
  <c r="H2272" i="25"/>
  <c r="I2272" i="25" s="1"/>
  <c r="F2273" i="25"/>
  <c r="G2273" i="25" s="1"/>
  <c r="J2275" i="25"/>
  <c r="H2276" i="25"/>
  <c r="I2276" i="25" s="1"/>
  <c r="F2277" i="25"/>
  <c r="G2277" i="25" s="1"/>
  <c r="J2279" i="25"/>
  <c r="J2281" i="25"/>
  <c r="H2282" i="25"/>
  <c r="I2282" i="25" s="1"/>
  <c r="F2283" i="25"/>
  <c r="G2283" i="25" s="1"/>
  <c r="J2285" i="25"/>
  <c r="H2286" i="25"/>
  <c r="I2286" i="25" s="1"/>
  <c r="F2287" i="25"/>
  <c r="G2287" i="25" s="1"/>
  <c r="H2288" i="25"/>
  <c r="I2288" i="25" s="1"/>
  <c r="F2289" i="25"/>
  <c r="G2289" i="25" s="1"/>
  <c r="J2291" i="25"/>
  <c r="H2292" i="25"/>
  <c r="I2292" i="25" s="1"/>
  <c r="F2293" i="25"/>
  <c r="G2293" i="25" s="1"/>
  <c r="J2295" i="25"/>
  <c r="J2297" i="25"/>
  <c r="H2298" i="25"/>
  <c r="I2298" i="25" s="1"/>
  <c r="F2299" i="25"/>
  <c r="G2299" i="25" s="1"/>
  <c r="J2301" i="25"/>
  <c r="H2302" i="25"/>
  <c r="I2302" i="25" s="1"/>
  <c r="F2303" i="25"/>
  <c r="G2303" i="25" s="1"/>
  <c r="H2304" i="25"/>
  <c r="I2304" i="25" s="1"/>
  <c r="F2305" i="25"/>
  <c r="G2305" i="25" s="1"/>
  <c r="J2266" i="25"/>
  <c r="H2267" i="25"/>
  <c r="I2267" i="25" s="1"/>
  <c r="F2268" i="25"/>
  <c r="G2268" i="25" s="1"/>
  <c r="H2270" i="25"/>
  <c r="I2270" i="25" s="1"/>
  <c r="F2271" i="25"/>
  <c r="G2271" i="25" s="1"/>
  <c r="J2272" i="25"/>
  <c r="H2273" i="25"/>
  <c r="I2273" i="25" s="1"/>
  <c r="F2274" i="25"/>
  <c r="G2274" i="25" s="1"/>
  <c r="J2276" i="25"/>
  <c r="H2277" i="25"/>
  <c r="I2277" i="25" s="1"/>
  <c r="F2278" i="25"/>
  <c r="G2278" i="25" s="1"/>
  <c r="F2280" i="25"/>
  <c r="G2280" i="25" s="1"/>
  <c r="J2282" i="25"/>
  <c r="H2283" i="25"/>
  <c r="I2283" i="25" s="1"/>
  <c r="F2284" i="25"/>
  <c r="G2284" i="25" s="1"/>
  <c r="J2286" i="25"/>
  <c r="H2287" i="25"/>
  <c r="I2287" i="25" s="1"/>
  <c r="J2288" i="25"/>
  <c r="H2289" i="25"/>
  <c r="I2289" i="25" s="1"/>
  <c r="F2290" i="25"/>
  <c r="G2290" i="25" s="1"/>
  <c r="J2292" i="25"/>
  <c r="H2293" i="25"/>
  <c r="I2293" i="25" s="1"/>
  <c r="F2294" i="25"/>
  <c r="G2294" i="25" s="1"/>
  <c r="F2296" i="25"/>
  <c r="G2296" i="25" s="1"/>
  <c r="J2298" i="25"/>
  <c r="H2299" i="25"/>
  <c r="I2299" i="25" s="1"/>
  <c r="F2300" i="25"/>
  <c r="G2300" i="25" s="1"/>
  <c r="J2302" i="25"/>
  <c r="H2303" i="25"/>
  <c r="I2303" i="25" s="1"/>
  <c r="J2304" i="25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J2305" i="25"/>
  <c r="J2267" i="25"/>
  <c r="J2270" i="25"/>
  <c r="J2273" i="25"/>
  <c r="F2295" i="25"/>
  <c r="G2295" i="25" s="1"/>
  <c r="F2301" i="25"/>
  <c r="G2301" i="25" s="1"/>
  <c r="F2275" i="25"/>
  <c r="G2275" i="25" s="1"/>
  <c r="F2281" i="25"/>
  <c r="G2281" i="25" s="1"/>
  <c r="J2287" i="25"/>
  <c r="J2293" i="25"/>
  <c r="H2268" i="25"/>
  <c r="I2268" i="25" s="1"/>
  <c r="H2271" i="25"/>
  <c r="I2271" i="25" s="1"/>
  <c r="H2274" i="25"/>
  <c r="I2274" i="25" s="1"/>
  <c r="J2277" i="25"/>
  <c r="H2280" i="25"/>
  <c r="I2280" i="25" s="1"/>
  <c r="J2283" i="25"/>
  <c r="J2289" i="25"/>
  <c r="H2296" i="25"/>
  <c r="I2296" i="25" s="1"/>
  <c r="J2261" i="25"/>
  <c r="F2262" i="25"/>
  <c r="G2262" i="25" s="1"/>
  <c r="J2264" i="25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J2260" i="25"/>
  <c r="J2263" i="25"/>
  <c r="H2260" i="25"/>
  <c r="I2260" i="25" s="1"/>
  <c r="F2261" i="25"/>
  <c r="G2261" i="25" s="1"/>
  <c r="J2262" i="25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H2259" i="25"/>
  <c r="I2259" i="25" s="1"/>
  <c r="J2259" i="25"/>
  <c r="F2258" i="25"/>
  <c r="G2258" i="25" s="1"/>
  <c r="H2250" i="25"/>
  <c r="I2250" i="25" s="1"/>
  <c r="H2251" i="25"/>
  <c r="I2251" i="25" s="1"/>
  <c r="F2252" i="25"/>
  <c r="G2252" i="25" s="1"/>
  <c r="J2253" i="25"/>
  <c r="F2255" i="25"/>
  <c r="G2255" i="25" s="1"/>
  <c r="H2256" i="25"/>
  <c r="I2256" i="25" s="1"/>
  <c r="J2257" i="25"/>
  <c r="F2249" i="25"/>
  <c r="G2249" i="25" s="1"/>
  <c r="J2251" i="25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J2252" i="25"/>
  <c r="F2253" i="25"/>
  <c r="G2253" i="25" s="1"/>
  <c r="J2256" i="25"/>
  <c r="F2257" i="25"/>
  <c r="G2257" i="25" s="1"/>
  <c r="J2249" i="25"/>
  <c r="F2251" i="25"/>
  <c r="G2251" i="25" s="1"/>
  <c r="H2253" i="25"/>
  <c r="I2253" i="25" s="1"/>
  <c r="F2254" i="25"/>
  <c r="G2254" i="25" s="1"/>
  <c r="J2254" i="25"/>
  <c r="J2255" i="25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H2119" i="25"/>
  <c r="I2119" i="25" s="1"/>
  <c r="H2120" i="25"/>
  <c r="I2120" i="25" s="1"/>
  <c r="F2121" i="25"/>
  <c r="G2121" i="25" s="1"/>
  <c r="F2070" i="25"/>
  <c r="G2070" i="25" s="1"/>
  <c r="J2072" i="25"/>
  <c r="H2073" i="25"/>
  <c r="I2073" i="25" s="1"/>
  <c r="J2074" i="25"/>
  <c r="F2076" i="25"/>
  <c r="G2076" i="25" s="1"/>
  <c r="J2077" i="25"/>
  <c r="F2078" i="25"/>
  <c r="G2078" i="25" s="1"/>
  <c r="J2080" i="25"/>
  <c r="H2081" i="25"/>
  <c r="I2081" i="25" s="1"/>
  <c r="J2082" i="25"/>
  <c r="F2084" i="25"/>
  <c r="G2084" i="25" s="1"/>
  <c r="J2085" i="25"/>
  <c r="F2086" i="25"/>
  <c r="G2086" i="25" s="1"/>
  <c r="J2088" i="25"/>
  <c r="H2089" i="25"/>
  <c r="I2089" i="25" s="1"/>
  <c r="J2090" i="25"/>
  <c r="F2092" i="25"/>
  <c r="G2092" i="25" s="1"/>
  <c r="J2093" i="25"/>
  <c r="F2094" i="25"/>
  <c r="G2094" i="25" s="1"/>
  <c r="J2096" i="25"/>
  <c r="H2097" i="25"/>
  <c r="I2097" i="25" s="1"/>
  <c r="J2098" i="25"/>
  <c r="F2100" i="25"/>
  <c r="G2100" i="25" s="1"/>
  <c r="J2101" i="25"/>
  <c r="F2102" i="25"/>
  <c r="G2102" i="25" s="1"/>
  <c r="J2104" i="25"/>
  <c r="H2105" i="25"/>
  <c r="I2105" i="25" s="1"/>
  <c r="J2106" i="25"/>
  <c r="F2108" i="25"/>
  <c r="G2108" i="25" s="1"/>
  <c r="J2109" i="25"/>
  <c r="F2110" i="25"/>
  <c r="G2110" i="25" s="1"/>
  <c r="J2112" i="25"/>
  <c r="H2113" i="25"/>
  <c r="I2113" i="25" s="1"/>
  <c r="J2114" i="25"/>
  <c r="F2116" i="25"/>
  <c r="G2116" i="25" s="1"/>
  <c r="J2117" i="25"/>
  <c r="F2118" i="25"/>
  <c r="G2118" i="25" s="1"/>
  <c r="J2120" i="25"/>
  <c r="H2121" i="25"/>
  <c r="I2121" i="25" s="1"/>
  <c r="H2070" i="25"/>
  <c r="I2070" i="25" s="1"/>
  <c r="J2071" i="25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H2131" i="25"/>
  <c r="I2131" i="25" s="1"/>
  <c r="H2132" i="25"/>
  <c r="I2132" i="25" s="1"/>
  <c r="F2133" i="25"/>
  <c r="G2133" i="25" s="1"/>
  <c r="J2133" i="25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J2070" i="25"/>
  <c r="F2074" i="25"/>
  <c r="G2074" i="25" s="1"/>
  <c r="J2076" i="25"/>
  <c r="F2080" i="25"/>
  <c r="G2080" i="25" s="1"/>
  <c r="J2081" i="25"/>
  <c r="H2085" i="25"/>
  <c r="I2085" i="25" s="1"/>
  <c r="J2086" i="25"/>
  <c r="F2090" i="25"/>
  <c r="G2090" i="25" s="1"/>
  <c r="J2092" i="25"/>
  <c r="F2096" i="25"/>
  <c r="G2096" i="25" s="1"/>
  <c r="J2097" i="25"/>
  <c r="H2101" i="25"/>
  <c r="I2101" i="25" s="1"/>
  <c r="J2102" i="25"/>
  <c r="F2106" i="25"/>
  <c r="G2106" i="25" s="1"/>
  <c r="J2108" i="25"/>
  <c r="F2112" i="25"/>
  <c r="G2112" i="25" s="1"/>
  <c r="J2113" i="25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J2126" i="25"/>
  <c r="H2127" i="25"/>
  <c r="I2127" i="25" s="1"/>
  <c r="J2130" i="25"/>
  <c r="H2134" i="25"/>
  <c r="I2134" i="25" s="1"/>
  <c r="H2135" i="25"/>
  <c r="I2135" i="25" s="1"/>
  <c r="F2136" i="25"/>
  <c r="G2136" i="25" s="1"/>
  <c r="F2137" i="25"/>
  <c r="G2137" i="25" s="1"/>
  <c r="J2138" i="25"/>
  <c r="F2140" i="25"/>
  <c r="G2140" i="25" s="1"/>
  <c r="J2142" i="25"/>
  <c r="J2143" i="25"/>
  <c r="H2144" i="25"/>
  <c r="I2144" i="25" s="1"/>
  <c r="J2073" i="25"/>
  <c r="J2078" i="25"/>
  <c r="F2088" i="25"/>
  <c r="G2088" i="25" s="1"/>
  <c r="H2093" i="25"/>
  <c r="I2093" i="25" s="1"/>
  <c r="F2098" i="25"/>
  <c r="G2098" i="25" s="1"/>
  <c r="J2100" i="25"/>
  <c r="J2105" i="25"/>
  <c r="J2110" i="25"/>
  <c r="J2122" i="25"/>
  <c r="F2128" i="25"/>
  <c r="G2128" i="25" s="1"/>
  <c r="F2129" i="25"/>
  <c r="G2129" i="25" s="1"/>
  <c r="J2131" i="25"/>
  <c r="F2132" i="25"/>
  <c r="G2132" i="25" s="1"/>
  <c r="J2134" i="25"/>
  <c r="J2135" i="25"/>
  <c r="H2136" i="25"/>
  <c r="I2136" i="25" s="1"/>
  <c r="J2139" i="25"/>
  <c r="J2140" i="25"/>
  <c r="H2141" i="25"/>
  <c r="I2141" i="25" s="1"/>
  <c r="J2144" i="25"/>
  <c r="F2150" i="25"/>
  <c r="G2150" i="25" s="1"/>
  <c r="F2151" i="25"/>
  <c r="G2151" i="25" s="1"/>
  <c r="J2153" i="25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F2166" i="25"/>
  <c r="G2166" i="25" s="1"/>
  <c r="J2168" i="25"/>
  <c r="J2169" i="25"/>
  <c r="H2170" i="25"/>
  <c r="I2170" i="25" s="1"/>
  <c r="J2173" i="25"/>
  <c r="J2174" i="25"/>
  <c r="H2175" i="25"/>
  <c r="I2175" i="25" s="1"/>
  <c r="J2178" i="25"/>
  <c r="F2184" i="25"/>
  <c r="G2184" i="25" s="1"/>
  <c r="F2185" i="25"/>
  <c r="G2185" i="25" s="1"/>
  <c r="J2187" i="25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H2231" i="25"/>
  <c r="I2231" i="25" s="1"/>
  <c r="F2072" i="25"/>
  <c r="G2072" i="25" s="1"/>
  <c r="H2077" i="25"/>
  <c r="I2077" i="25" s="1"/>
  <c r="F2082" i="25"/>
  <c r="G2082" i="25" s="1"/>
  <c r="J2116" i="25"/>
  <c r="F2120" i="25"/>
  <c r="G2120" i="25" s="1"/>
  <c r="F2123" i="25"/>
  <c r="G2123" i="25" s="1"/>
  <c r="J2124" i="25"/>
  <c r="F2126" i="25"/>
  <c r="G2126" i="25" s="1"/>
  <c r="J2129" i="25"/>
  <c r="F2134" i="25"/>
  <c r="G2134" i="25" s="1"/>
  <c r="J2137" i="25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J2152" i="25"/>
  <c r="J2155" i="25"/>
  <c r="J2156" i="25"/>
  <c r="J2157" i="25"/>
  <c r="H2165" i="25"/>
  <c r="I2165" i="25" s="1"/>
  <c r="J2166" i="25"/>
  <c r="H2168" i="25"/>
  <c r="I2168" i="25" s="1"/>
  <c r="F2176" i="25"/>
  <c r="G2176" i="25" s="1"/>
  <c r="H2177" i="25"/>
  <c r="I2177" i="25" s="1"/>
  <c r="H2178" i="25"/>
  <c r="I2178" i="25" s="1"/>
  <c r="J2179" i="25"/>
  <c r="J2180" i="25"/>
  <c r="J2181" i="25"/>
  <c r="J2079" i="25"/>
  <c r="H2084" i="25"/>
  <c r="I2084" i="25" s="1"/>
  <c r="H2094" i="25"/>
  <c r="I2094" i="25" s="1"/>
  <c r="H2099" i="25"/>
  <c r="I2099" i="25" s="1"/>
  <c r="F2109" i="25"/>
  <c r="G2109" i="25" s="1"/>
  <c r="J2118" i="25"/>
  <c r="J2121" i="25"/>
  <c r="J2123" i="25"/>
  <c r="H2125" i="25"/>
  <c r="I2125" i="25" s="1"/>
  <c r="H2128" i="25"/>
  <c r="I2128" i="25" s="1"/>
  <c r="F2130" i="25"/>
  <c r="G2130" i="25" s="1"/>
  <c r="H2133" i="25"/>
  <c r="I2133" i="25" s="1"/>
  <c r="J2136" i="25"/>
  <c r="F2143" i="25"/>
  <c r="G2143" i="25" s="1"/>
  <c r="F2146" i="25"/>
  <c r="G2146" i="25" s="1"/>
  <c r="J2148" i="25"/>
  <c r="J2150" i="25"/>
  <c r="F2153" i="25"/>
  <c r="G2153" i="25" s="1"/>
  <c r="F2161" i="25"/>
  <c r="G2161" i="25" s="1"/>
  <c r="H2162" i="25"/>
  <c r="I2162" i="25" s="1"/>
  <c r="F2164" i="25"/>
  <c r="G2164" i="25" s="1"/>
  <c r="J2165" i="25"/>
  <c r="F2171" i="25"/>
  <c r="G2171" i="25" s="1"/>
  <c r="H2173" i="25"/>
  <c r="I2173" i="25" s="1"/>
  <c r="F2174" i="25"/>
  <c r="G2174" i="25" s="1"/>
  <c r="H2176" i="25"/>
  <c r="I2176" i="25" s="1"/>
  <c r="J2177" i="25"/>
  <c r="H2185" i="25"/>
  <c r="I2185" i="25" s="1"/>
  <c r="H2186" i="25"/>
  <c r="I2186" i="25" s="1"/>
  <c r="J2188" i="25"/>
  <c r="J2189" i="25"/>
  <c r="H2197" i="25"/>
  <c r="I2197" i="25" s="1"/>
  <c r="J2198" i="25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J2094" i="25"/>
  <c r="F2104" i="25"/>
  <c r="G2104" i="25" s="1"/>
  <c r="F2114" i="25"/>
  <c r="G2114" i="25" s="1"/>
  <c r="F2122" i="25"/>
  <c r="G2122" i="25" s="1"/>
  <c r="J2128" i="25"/>
  <c r="F2135" i="25"/>
  <c r="G2135" i="25" s="1"/>
  <c r="F2138" i="25"/>
  <c r="G2138" i="25" s="1"/>
  <c r="F2145" i="25"/>
  <c r="G2145" i="25" s="1"/>
  <c r="J2147" i="25"/>
  <c r="F2152" i="25"/>
  <c r="G2152" i="25" s="1"/>
  <c r="F2158" i="25"/>
  <c r="G2158" i="25" s="1"/>
  <c r="F2160" i="25"/>
  <c r="G2160" i="25" s="1"/>
  <c r="J2162" i="25"/>
  <c r="F2169" i="25"/>
  <c r="G2169" i="25" s="1"/>
  <c r="F2182" i="25"/>
  <c r="G2182" i="25" s="1"/>
  <c r="J2185" i="25"/>
  <c r="F2187" i="25"/>
  <c r="G2187" i="25" s="1"/>
  <c r="H2191" i="25"/>
  <c r="I2191" i="25" s="1"/>
  <c r="J2192" i="25"/>
  <c r="H2194" i="25"/>
  <c r="I2194" i="25" s="1"/>
  <c r="J2195" i="25"/>
  <c r="F2202" i="25"/>
  <c r="G2202" i="25" s="1"/>
  <c r="H2203" i="25"/>
  <c r="I2203" i="25" s="1"/>
  <c r="F2204" i="25"/>
  <c r="G2204" i="25" s="1"/>
  <c r="J2205" i="25"/>
  <c r="J2206" i="25"/>
  <c r="J2207" i="25"/>
  <c r="J2208" i="25"/>
  <c r="F2210" i="25"/>
  <c r="G2210" i="25" s="1"/>
  <c r="J2212" i="25"/>
  <c r="J2213" i="25"/>
  <c r="H2214" i="25"/>
  <c r="I2214" i="25" s="1"/>
  <c r="J2217" i="25"/>
  <c r="J2218" i="25"/>
  <c r="H2219" i="25"/>
  <c r="I2219" i="25" s="1"/>
  <c r="J2222" i="25"/>
  <c r="F2077" i="25"/>
  <c r="G2077" i="25" s="1"/>
  <c r="F2087" i="25"/>
  <c r="G2087" i="25" s="1"/>
  <c r="H2116" i="25"/>
  <c r="I2116" i="25" s="1"/>
  <c r="H2129" i="25"/>
  <c r="I2129" i="25" s="1"/>
  <c r="J2132" i="25"/>
  <c r="F2142" i="25"/>
  <c r="G2142" i="25" s="1"/>
  <c r="J2145" i="25"/>
  <c r="H2152" i="25"/>
  <c r="I2152" i="25" s="1"/>
  <c r="J2154" i="25"/>
  <c r="F2156" i="25"/>
  <c r="G2156" i="25" s="1"/>
  <c r="J2158" i="25"/>
  <c r="J2160" i="25"/>
  <c r="H2167" i="25"/>
  <c r="I2167" i="25" s="1"/>
  <c r="H2169" i="25"/>
  <c r="I2169" i="25" s="1"/>
  <c r="J2171" i="25"/>
  <c r="F2178" i="25"/>
  <c r="G2178" i="25" s="1"/>
  <c r="F2180" i="25"/>
  <c r="G2180" i="25" s="1"/>
  <c r="J2182" i="25"/>
  <c r="H2184" i="25"/>
  <c r="I2184" i="25" s="1"/>
  <c r="F2190" i="25"/>
  <c r="G2190" i="25" s="1"/>
  <c r="F2193" i="25"/>
  <c r="G2193" i="25" s="1"/>
  <c r="J2194" i="25"/>
  <c r="J2197" i="25"/>
  <c r="J2202" i="25"/>
  <c r="J2204" i="25"/>
  <c r="J2209" i="25"/>
  <c r="J2210" i="25"/>
  <c r="H2211" i="25"/>
  <c r="I2211" i="25" s="1"/>
  <c r="J2214" i="25"/>
  <c r="F2220" i="25"/>
  <c r="G2220" i="25" s="1"/>
  <c r="F2221" i="25"/>
  <c r="G2221" i="25" s="1"/>
  <c r="J2223" i="25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F2238" i="25"/>
  <c r="G2238" i="25" s="1"/>
  <c r="J2239" i="25"/>
  <c r="H2243" i="25"/>
  <c r="I2243" i="25" s="1"/>
  <c r="H2244" i="25"/>
  <c r="I2244" i="25" s="1"/>
  <c r="F2245" i="25"/>
  <c r="G2245" i="25" s="1"/>
  <c r="H2246" i="25"/>
  <c r="I2246" i="25" s="1"/>
  <c r="J2089" i="25"/>
  <c r="H2109" i="25"/>
  <c r="I2109" i="25" s="1"/>
  <c r="F2119" i="25"/>
  <c r="G2119" i="25" s="1"/>
  <c r="H2130" i="25"/>
  <c r="I2130" i="25" s="1"/>
  <c r="H2143" i="25"/>
  <c r="I2143" i="25" s="1"/>
  <c r="J2146" i="25"/>
  <c r="H2159" i="25"/>
  <c r="I2159" i="25" s="1"/>
  <c r="J2161" i="25"/>
  <c r="J2163" i="25"/>
  <c r="F2170" i="25"/>
  <c r="G2170" i="25" s="1"/>
  <c r="F2172" i="25"/>
  <c r="G2172" i="25" s="1"/>
  <c r="J2176" i="25"/>
  <c r="F2179" i="25"/>
  <c r="G2179" i="25" s="1"/>
  <c r="H2181" i="25"/>
  <c r="I2181" i="25" s="1"/>
  <c r="H2183" i="25"/>
  <c r="I2183" i="25" s="1"/>
  <c r="J2184" i="25"/>
  <c r="F2186" i="25"/>
  <c r="G2186" i="25" s="1"/>
  <c r="J2190" i="25"/>
  <c r="J2193" i="25"/>
  <c r="F2196" i="25"/>
  <c r="G2196" i="25" s="1"/>
  <c r="H2199" i="25"/>
  <c r="I2199" i="25" s="1"/>
  <c r="J2200" i="25"/>
  <c r="J2201" i="25"/>
  <c r="F2212" i="25"/>
  <c r="G2212" i="25" s="1"/>
  <c r="F2213" i="25"/>
  <c r="G2213" i="25" s="1"/>
  <c r="J2215" i="25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F2226" i="25"/>
  <c r="G2226" i="25" s="1"/>
  <c r="J2228" i="25"/>
  <c r="J2229" i="25"/>
  <c r="H2230" i="25"/>
  <c r="I2230" i="25" s="1"/>
  <c r="J2232" i="25"/>
  <c r="H2233" i="25"/>
  <c r="I2233" i="25" s="1"/>
  <c r="J2234" i="25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F2242" i="25"/>
  <c r="G2242" i="25" s="1"/>
  <c r="J2244" i="25"/>
  <c r="H2245" i="25"/>
  <c r="I2245" i="25" s="1"/>
  <c r="J2246" i="25"/>
  <c r="F2248" i="25"/>
  <c r="G2248" i="25" s="1"/>
  <c r="J2111" i="25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J2172" i="25"/>
  <c r="F2177" i="25"/>
  <c r="G2177" i="25" s="1"/>
  <c r="J2186" i="25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F2218" i="25"/>
  <c r="G2218" i="25" s="1"/>
  <c r="J2220" i="25"/>
  <c r="J2221" i="25"/>
  <c r="H2222" i="25"/>
  <c r="I2222" i="25" s="1"/>
  <c r="J2225" i="25"/>
  <c r="H2227" i="25"/>
  <c r="I2227" i="25" s="1"/>
  <c r="J2230" i="25"/>
  <c r="H2237" i="25"/>
  <c r="I2237" i="25" s="1"/>
  <c r="J2238" i="25"/>
  <c r="F2241" i="25"/>
  <c r="G2241" i="25" s="1"/>
  <c r="H2242" i="25"/>
  <c r="I2242" i="25" s="1"/>
  <c r="J2243" i="25"/>
  <c r="F2247" i="25"/>
  <c r="G2247" i="25" s="1"/>
  <c r="J2248" i="25"/>
  <c r="F2229" i="25"/>
  <c r="G2229" i="25" s="1"/>
  <c r="F2232" i="25"/>
  <c r="G2232" i="25" s="1"/>
  <c r="J2233" i="25"/>
  <c r="H2241" i="25"/>
  <c r="I2241" i="25" s="1"/>
  <c r="J2242" i="25"/>
  <c r="F2246" i="25"/>
  <c r="G2246" i="25" s="1"/>
  <c r="H2247" i="25"/>
  <c r="I2247" i="25" s="1"/>
  <c r="J2226" i="25"/>
  <c r="H2235" i="25"/>
  <c r="I2235" i="25" s="1"/>
  <c r="J2236" i="25"/>
  <c r="H2240" i="25"/>
  <c r="I2240" i="25" s="1"/>
  <c r="F2243" i="25"/>
  <c r="G2243" i="25" s="1"/>
  <c r="F2228" i="25"/>
  <c r="G2228" i="25" s="1"/>
  <c r="J2231" i="25"/>
  <c r="F2234" i="25"/>
  <c r="G2234" i="25" s="1"/>
  <c r="J2235" i="25"/>
  <c r="H2239" i="25"/>
  <c r="I2239" i="25" s="1"/>
  <c r="J2240" i="25"/>
  <c r="F2244" i="25"/>
  <c r="G2244" i="25" s="1"/>
  <c r="J2245" i="25"/>
  <c r="J2247" i="25"/>
  <c r="H2248" i="25"/>
  <c r="I2248" i="25" s="1"/>
  <c r="J2060" i="25"/>
  <c r="J2064" i="25"/>
  <c r="J2068" i="25"/>
  <c r="J2057" i="25"/>
  <c r="J2061" i="25"/>
  <c r="J2065" i="25"/>
  <c r="J2069" i="25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J2062" i="25"/>
  <c r="J2066" i="25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40" i="1"/>
  <c r="V2214" i="1"/>
  <c r="V2215" i="1"/>
  <c r="V2216" i="1"/>
  <c r="J2056" i="25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13" i="1"/>
  <c r="V2212" i="1"/>
  <c r="V1789" i="1"/>
  <c r="V1790" i="1"/>
  <c r="V1791" i="1"/>
  <c r="V1792" i="1"/>
  <c r="V1793" i="1"/>
  <c r="V1778" i="1"/>
  <c r="V1776" i="1"/>
  <c r="V1777" i="1"/>
  <c r="V1804" i="1"/>
  <c r="V1805" i="1"/>
  <c r="V1806" i="1"/>
  <c r="V1807" i="1"/>
  <c r="V1803" i="1"/>
  <c r="V1808" i="1"/>
  <c r="V1809" i="1"/>
  <c r="V1810" i="1"/>
  <c r="V1811" i="1"/>
  <c r="V1812" i="1"/>
  <c r="V1813" i="1"/>
  <c r="V1814" i="1"/>
  <c r="V1815" i="1"/>
  <c r="V1816" i="1"/>
  <c r="V1794" i="1"/>
  <c r="V1795" i="1"/>
  <c r="V1796" i="1"/>
  <c r="V1797" i="1"/>
  <c r="V1798" i="1"/>
  <c r="V1799" i="1"/>
  <c r="V1800" i="1"/>
  <c r="V1801" i="1"/>
  <c r="V1802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20" i="1"/>
  <c r="V1923" i="1"/>
  <c r="V1921" i="1"/>
  <c r="V1922" i="1"/>
  <c r="V2066" i="1"/>
  <c r="V2067" i="1"/>
  <c r="V2068" i="1"/>
  <c r="V2069" i="1"/>
  <c r="V2070" i="1"/>
  <c r="V2071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103" i="1"/>
  <c r="V2099" i="1"/>
  <c r="V1932" i="1"/>
  <c r="V1933" i="1"/>
  <c r="V1934" i="1"/>
  <c r="V1935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104" i="1"/>
  <c r="V2105" i="1"/>
  <c r="V2106" i="1"/>
  <c r="V2107" i="1"/>
  <c r="V2108" i="1"/>
  <c r="V2109" i="1"/>
  <c r="V2110" i="1"/>
  <c r="V2111" i="1"/>
  <c r="V1817" i="1"/>
  <c r="V1819" i="1"/>
  <c r="V1820" i="1"/>
  <c r="V1784" i="1"/>
  <c r="V1785" i="1"/>
  <c r="V1786" i="1"/>
  <c r="V1782" i="1"/>
  <c r="V831" i="1"/>
  <c r="V832" i="1"/>
  <c r="K2066" i="25" l="1"/>
  <c r="K2061" i="25"/>
  <c r="K2060" i="25"/>
  <c r="K2233" i="25"/>
  <c r="K2238" i="25"/>
  <c r="K2225" i="25"/>
  <c r="K2111" i="25"/>
  <c r="K2244" i="25"/>
  <c r="K2234" i="25"/>
  <c r="K2229" i="25"/>
  <c r="K2184" i="25"/>
  <c r="K2176" i="25"/>
  <c r="K2161" i="25"/>
  <c r="K2239" i="25"/>
  <c r="K2209" i="25"/>
  <c r="K2194" i="25"/>
  <c r="K2182" i="25"/>
  <c r="K2218" i="25"/>
  <c r="K2212" i="25"/>
  <c r="K2206" i="25"/>
  <c r="K2188" i="25"/>
  <c r="K2165" i="25"/>
  <c r="K2118" i="25"/>
  <c r="K2179" i="25"/>
  <c r="K2156" i="25"/>
  <c r="K2173" i="25"/>
  <c r="K2139" i="25"/>
  <c r="K2122" i="25"/>
  <c r="K2073" i="25"/>
  <c r="K2126" i="25"/>
  <c r="K2191" i="25"/>
  <c r="K2175" i="25"/>
  <c r="K2159" i="25"/>
  <c r="K2141" i="25"/>
  <c r="K2119" i="25"/>
  <c r="K2087" i="25"/>
  <c r="K2107" i="25"/>
  <c r="K2091" i="25"/>
  <c r="K2075" i="25"/>
  <c r="K2256" i="25"/>
  <c r="K2277" i="25"/>
  <c r="K2293" i="25"/>
  <c r="K2267" i="25"/>
  <c r="K2303" i="25"/>
  <c r="K2296" i="25"/>
  <c r="K2280" i="25"/>
  <c r="K2063" i="25"/>
  <c r="K2059" i="25"/>
  <c r="K2062" i="25"/>
  <c r="K2057" i="25"/>
  <c r="K2240" i="25"/>
  <c r="K2231" i="25"/>
  <c r="K2236" i="25"/>
  <c r="K2243" i="25"/>
  <c r="K2216" i="25"/>
  <c r="K2172" i="25"/>
  <c r="K2228" i="25"/>
  <c r="K2201" i="25"/>
  <c r="K2193" i="25"/>
  <c r="K2214" i="25"/>
  <c r="K2204" i="25"/>
  <c r="K2154" i="25"/>
  <c r="K2132" i="25"/>
  <c r="K2217" i="25"/>
  <c r="K2205" i="25"/>
  <c r="K2195" i="25"/>
  <c r="K2162" i="25"/>
  <c r="K2147" i="25"/>
  <c r="K2128" i="25"/>
  <c r="K2094" i="25"/>
  <c r="K2198" i="25"/>
  <c r="K2150" i="25"/>
  <c r="K2136" i="25"/>
  <c r="K2079" i="25"/>
  <c r="K2166" i="25"/>
  <c r="K2155" i="25"/>
  <c r="K2129" i="25"/>
  <c r="K2219" i="25"/>
  <c r="K2203" i="25"/>
  <c r="K2178" i="25"/>
  <c r="K2164" i="25"/>
  <c r="K2144" i="25"/>
  <c r="K2131" i="25"/>
  <c r="K2110" i="25"/>
  <c r="K2138" i="25"/>
  <c r="K2125" i="25"/>
  <c r="K2113" i="25"/>
  <c r="K2102" i="25"/>
  <c r="K2092" i="25"/>
  <c r="K2081" i="25"/>
  <c r="K2070" i="25"/>
  <c r="K2120" i="25"/>
  <c r="K2114" i="25"/>
  <c r="K2109" i="25"/>
  <c r="K2104" i="25"/>
  <c r="K2098" i="25"/>
  <c r="K2093" i="25"/>
  <c r="K2088" i="25"/>
  <c r="K2082" i="25"/>
  <c r="K2077" i="25"/>
  <c r="K2072" i="25"/>
  <c r="K2255" i="25"/>
  <c r="K2251" i="25"/>
  <c r="K2258" i="25"/>
  <c r="K2263" i="25"/>
  <c r="K2264" i="25"/>
  <c r="K2289" i="25"/>
  <c r="K2287" i="25"/>
  <c r="K2305" i="25"/>
  <c r="K2304" i="25"/>
  <c r="K2288" i="25"/>
  <c r="K2272" i="25"/>
  <c r="K2306" i="25"/>
  <c r="K2300" i="25"/>
  <c r="K2290" i="25"/>
  <c r="K2284" i="25"/>
  <c r="K2274" i="25"/>
  <c r="K2268" i="25"/>
  <c r="K2056" i="25"/>
  <c r="K2058" i="25"/>
  <c r="K2069" i="25"/>
  <c r="K2068" i="25"/>
  <c r="K2247" i="25"/>
  <c r="K2242" i="25"/>
  <c r="K2230" i="25"/>
  <c r="K2221" i="25"/>
  <c r="K2170" i="25"/>
  <c r="K2246" i="25"/>
  <c r="K2241" i="25"/>
  <c r="K2232" i="25"/>
  <c r="K2215" i="25"/>
  <c r="K2200" i="25"/>
  <c r="K2190" i="25"/>
  <c r="K2146" i="25"/>
  <c r="K2237" i="25"/>
  <c r="K2223" i="25"/>
  <c r="K2202" i="25"/>
  <c r="K2160" i="25"/>
  <c r="K2222" i="25"/>
  <c r="K2208" i="25"/>
  <c r="K2185" i="25"/>
  <c r="K2084" i="25"/>
  <c r="K2148" i="25"/>
  <c r="K2123" i="25"/>
  <c r="K2181" i="25"/>
  <c r="K2152" i="25"/>
  <c r="K2116" i="25"/>
  <c r="K2187" i="25"/>
  <c r="K2169" i="25"/>
  <c r="K2153" i="25"/>
  <c r="K2135" i="25"/>
  <c r="K2105" i="25"/>
  <c r="K2143" i="25"/>
  <c r="K2130" i="25"/>
  <c r="K2199" i="25"/>
  <c r="K2183" i="25"/>
  <c r="K2167" i="25"/>
  <c r="K2149" i="25"/>
  <c r="K2133" i="25"/>
  <c r="K2127" i="25"/>
  <c r="K2103" i="25"/>
  <c r="K2071" i="25"/>
  <c r="K2115" i="25"/>
  <c r="K2099" i="25"/>
  <c r="K2083" i="25"/>
  <c r="K2254" i="25"/>
  <c r="K2249" i="25"/>
  <c r="K2252" i="25"/>
  <c r="K2253" i="25"/>
  <c r="K2262" i="25"/>
  <c r="K2260" i="25"/>
  <c r="K2283" i="25"/>
  <c r="K2273" i="25"/>
  <c r="K2299" i="25"/>
  <c r="K2298" i="25"/>
  <c r="K2292" i="25"/>
  <c r="K2282" i="25"/>
  <c r="K2276" i="25"/>
  <c r="K2266" i="25"/>
  <c r="K2297" i="25"/>
  <c r="K2291" i="25"/>
  <c r="K2281" i="25"/>
  <c r="K2275" i="25"/>
  <c r="K2269" i="25"/>
  <c r="K2294" i="25"/>
  <c r="K2278" i="25"/>
  <c r="K2067" i="25"/>
  <c r="K2065" i="25"/>
  <c r="K2064" i="25"/>
  <c r="K2245" i="25"/>
  <c r="K2235" i="25"/>
  <c r="K2226" i="25"/>
  <c r="K2248" i="25"/>
  <c r="K2220" i="25"/>
  <c r="K2186" i="25"/>
  <c r="K2224" i="25"/>
  <c r="K2163" i="25"/>
  <c r="K2089" i="25"/>
  <c r="K2210" i="25"/>
  <c r="K2197" i="25"/>
  <c r="K2171" i="25"/>
  <c r="K2158" i="25"/>
  <c r="K2145" i="25"/>
  <c r="K2213" i="25"/>
  <c r="K2207" i="25"/>
  <c r="K2192" i="25"/>
  <c r="K2189" i="25"/>
  <c r="K2177" i="25"/>
  <c r="K2121" i="25"/>
  <c r="K2180" i="25"/>
  <c r="K2157" i="25"/>
  <c r="K2151" i="25"/>
  <c r="K2137" i="25"/>
  <c r="K2124" i="25"/>
  <c r="K2227" i="25"/>
  <c r="K2211" i="25"/>
  <c r="K2196" i="25"/>
  <c r="K2174" i="25"/>
  <c r="K2168" i="25"/>
  <c r="K2140" i="25"/>
  <c r="K2134" i="25"/>
  <c r="K2100" i="25"/>
  <c r="K2078" i="25"/>
  <c r="K2142" i="25"/>
  <c r="K2095" i="25"/>
  <c r="K2108" i="25"/>
  <c r="K2097" i="25"/>
  <c r="K2086" i="25"/>
  <c r="K2076" i="25"/>
  <c r="K2117" i="25"/>
  <c r="K2112" i="25"/>
  <c r="K2106" i="25"/>
  <c r="K2101" i="25"/>
  <c r="K2096" i="25"/>
  <c r="K2090" i="25"/>
  <c r="K2085" i="25"/>
  <c r="K2080" i="25"/>
  <c r="K2074" i="25"/>
  <c r="K2250" i="25"/>
  <c r="K2257" i="25"/>
  <c r="K2259" i="25"/>
  <c r="K2265" i="25"/>
  <c r="K2261" i="25"/>
  <c r="K2270" i="25"/>
  <c r="K2302" i="25"/>
  <c r="K2286" i="25"/>
  <c r="K2301" i="25"/>
  <c r="K2295" i="25"/>
  <c r="K2285" i="25"/>
  <c r="K2279" i="25"/>
  <c r="K2271" i="25"/>
  <c r="F2" i="19"/>
  <c r="J2051" i="25"/>
  <c r="J2054" i="25"/>
  <c r="J2052" i="25"/>
  <c r="J2043" i="25"/>
  <c r="J2039" i="25"/>
  <c r="J2035" i="25"/>
  <c r="J2031" i="25"/>
  <c r="J2027" i="25"/>
  <c r="J2023" i="25"/>
  <c r="J2019" i="25"/>
  <c r="J1948" i="25"/>
  <c r="J2015" i="25"/>
  <c r="J2011" i="25"/>
  <c r="J2007" i="25"/>
  <c r="J2003" i="25"/>
  <c r="J1999" i="25"/>
  <c r="J1995" i="25"/>
  <c r="J1991" i="25"/>
  <c r="J1987" i="25"/>
  <c r="J1983" i="25"/>
  <c r="J1979" i="25"/>
  <c r="J1975" i="25"/>
  <c r="J1971" i="25"/>
  <c r="J1967" i="25"/>
  <c r="J1963" i="25"/>
  <c r="J1959" i="25"/>
  <c r="J1943" i="25"/>
  <c r="J1944" i="25"/>
  <c r="J1955" i="25"/>
  <c r="J1946" i="25"/>
  <c r="J2049" i="25"/>
  <c r="J2038" i="25"/>
  <c r="J2030" i="25"/>
  <c r="J2022" i="25"/>
  <c r="J2014" i="25"/>
  <c r="J2006" i="25"/>
  <c r="J1998" i="25"/>
  <c r="J1990" i="25"/>
  <c r="J1982" i="25"/>
  <c r="J1974" i="25"/>
  <c r="J1966" i="25"/>
  <c r="J1958" i="25"/>
  <c r="J1950" i="25"/>
  <c r="J2055" i="25"/>
  <c r="J2046" i="25"/>
  <c r="J1951" i="25"/>
  <c r="J2053" i="25"/>
  <c r="J2042" i="25"/>
  <c r="J2034" i="25"/>
  <c r="J2026" i="25"/>
  <c r="J2018" i="25"/>
  <c r="J2010" i="25"/>
  <c r="J2002" i="25"/>
  <c r="J1994" i="25"/>
  <c r="J1986" i="25"/>
  <c r="J1978" i="25"/>
  <c r="J1970" i="25"/>
  <c r="J1962" i="25"/>
  <c r="J1954" i="25"/>
  <c r="J2044" i="25"/>
  <c r="J2040" i="25"/>
  <c r="J2032" i="25"/>
  <c r="J2024" i="25"/>
  <c r="J2020" i="25"/>
  <c r="J2012" i="25"/>
  <c r="J2008" i="25"/>
  <c r="J2000" i="25"/>
  <c r="J1996" i="25"/>
  <c r="J1988" i="25"/>
  <c r="J1984" i="25"/>
  <c r="J1976" i="25"/>
  <c r="J1972" i="25"/>
  <c r="J1964" i="25"/>
  <c r="J1960" i="25"/>
  <c r="J1952" i="25"/>
  <c r="J2050" i="25"/>
  <c r="J1947" i="25"/>
  <c r="J1942" i="25"/>
  <c r="J2047" i="25"/>
  <c r="J1945" i="25"/>
  <c r="J2045" i="25"/>
  <c r="J2041" i="25"/>
  <c r="J2037" i="25"/>
  <c r="J2033" i="25"/>
  <c r="J2029" i="25"/>
  <c r="J2025" i="25"/>
  <c r="J2021" i="25"/>
  <c r="J2017" i="25"/>
  <c r="J2013" i="25"/>
  <c r="J2009" i="25"/>
  <c r="J2005" i="25"/>
  <c r="J2001" i="25"/>
  <c r="J1997" i="25"/>
  <c r="J1993" i="25"/>
  <c r="J1989" i="25"/>
  <c r="J1985" i="25"/>
  <c r="J1981" i="25"/>
  <c r="J1977" i="25"/>
  <c r="J1973" i="25"/>
  <c r="J1969" i="25"/>
  <c r="J1965" i="25"/>
  <c r="J1961" i="25"/>
  <c r="J1957" i="25"/>
  <c r="J1953" i="25"/>
  <c r="J1949" i="25"/>
  <c r="J2036" i="25"/>
  <c r="J2028" i="25"/>
  <c r="J2016" i="25"/>
  <c r="J2004" i="25"/>
  <c r="J1992" i="25"/>
  <c r="J1980" i="25"/>
  <c r="J1968" i="25"/>
  <c r="J1956" i="25"/>
  <c r="J2048" i="25"/>
  <c r="J1936" i="25"/>
  <c r="J1937" i="25"/>
  <c r="J1939" i="25"/>
  <c r="J1941" i="25"/>
  <c r="V26" i="1"/>
  <c r="V1788" i="1"/>
  <c r="V1787" i="1"/>
  <c r="V1783" i="1"/>
  <c r="V1781" i="1"/>
  <c r="V1434" i="1"/>
  <c r="V1764" i="1"/>
  <c r="V1766" i="1"/>
  <c r="V1769" i="1"/>
  <c r="V1770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61" i="1"/>
  <c r="V1762" i="1"/>
  <c r="V1763" i="1"/>
  <c r="O1433" i="1"/>
  <c r="V1435" i="1"/>
  <c r="V1664" i="1"/>
  <c r="V1665" i="1"/>
  <c r="V1666" i="1"/>
  <c r="K2004" i="25" l="1"/>
  <c r="K1949" i="25"/>
  <c r="K1965" i="25"/>
  <c r="K1981" i="25"/>
  <c r="K1997" i="25"/>
  <c r="K2013" i="25"/>
  <c r="K2029" i="25"/>
  <c r="K2045" i="25"/>
  <c r="K1947" i="25"/>
  <c r="K1964" i="25"/>
  <c r="K1988" i="25"/>
  <c r="K2012" i="25"/>
  <c r="K2040" i="25"/>
  <c r="K1970" i="25"/>
  <c r="K2002" i="25"/>
  <c r="K2034" i="25"/>
  <c r="K2046" i="25"/>
  <c r="K1966" i="25"/>
  <c r="K1998" i="25"/>
  <c r="K2030" i="25"/>
  <c r="K1955" i="25"/>
  <c r="K1963" i="25"/>
  <c r="K1979" i="25"/>
  <c r="K1995" i="25"/>
  <c r="K2011" i="25"/>
  <c r="K2023" i="25"/>
  <c r="K2039" i="25"/>
  <c r="K2051" i="25"/>
  <c r="K1939" i="25"/>
  <c r="K1937" i="25"/>
  <c r="K1968" i="25"/>
  <c r="K2016" i="25"/>
  <c r="K1953" i="25"/>
  <c r="K1969" i="25"/>
  <c r="K1985" i="25"/>
  <c r="K2001" i="25"/>
  <c r="K2017" i="25"/>
  <c r="K2033" i="25"/>
  <c r="K1945" i="25"/>
  <c r="K2050" i="25"/>
  <c r="K1972" i="25"/>
  <c r="K1996" i="25"/>
  <c r="K2020" i="25"/>
  <c r="K2044" i="25"/>
  <c r="K1978" i="25"/>
  <c r="K2010" i="25"/>
  <c r="K2042" i="25"/>
  <c r="K2055" i="25"/>
  <c r="K1974" i="25"/>
  <c r="K2006" i="25"/>
  <c r="K2038" i="25"/>
  <c r="K1944" i="25"/>
  <c r="K1967" i="25"/>
  <c r="K1983" i="25"/>
  <c r="K1999" i="25"/>
  <c r="K2015" i="25"/>
  <c r="K2027" i="25"/>
  <c r="K2043" i="25"/>
  <c r="K1956" i="25"/>
  <c r="K1936" i="25"/>
  <c r="K1980" i="25"/>
  <c r="K2028" i="25"/>
  <c r="K1957" i="25"/>
  <c r="K1973" i="25"/>
  <c r="K1989" i="25"/>
  <c r="K2005" i="25"/>
  <c r="K2021" i="25"/>
  <c r="K2037" i="25"/>
  <c r="K2047" i="25"/>
  <c r="K1952" i="25"/>
  <c r="K1976" i="25"/>
  <c r="K2000" i="25"/>
  <c r="K2024" i="25"/>
  <c r="K1954" i="25"/>
  <c r="K1986" i="25"/>
  <c r="K2018" i="25"/>
  <c r="K2053" i="25"/>
  <c r="K1950" i="25"/>
  <c r="K1982" i="25"/>
  <c r="K2014" i="25"/>
  <c r="K2049" i="25"/>
  <c r="K1943" i="25"/>
  <c r="K1971" i="25"/>
  <c r="K1987" i="25"/>
  <c r="K2003" i="25"/>
  <c r="K1948" i="25"/>
  <c r="K2031" i="25"/>
  <c r="K2052" i="25"/>
  <c r="K1941" i="25"/>
  <c r="K2048" i="25"/>
  <c r="K1992" i="25"/>
  <c r="K2036" i="25"/>
  <c r="K1961" i="25"/>
  <c r="K1977" i="25"/>
  <c r="K1993" i="25"/>
  <c r="K2009" i="25"/>
  <c r="K2025" i="25"/>
  <c r="K2041" i="25"/>
  <c r="K1942" i="25"/>
  <c r="K1960" i="25"/>
  <c r="K1984" i="25"/>
  <c r="K2008" i="25"/>
  <c r="K2032" i="25"/>
  <c r="K1962" i="25"/>
  <c r="K1994" i="25"/>
  <c r="K2026" i="25"/>
  <c r="K1951" i="25"/>
  <c r="K1958" i="25"/>
  <c r="K1990" i="25"/>
  <c r="K2022" i="25"/>
  <c r="K1946" i="25"/>
  <c r="K1959" i="25"/>
  <c r="K1975" i="25"/>
  <c r="K1991" i="25"/>
  <c r="K2007" i="25"/>
  <c r="K2019" i="25"/>
  <c r="K2035" i="25"/>
  <c r="K2054" i="25"/>
  <c r="J1938" i="25"/>
  <c r="J1935" i="25"/>
  <c r="J1940" i="25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J1610" i="25"/>
  <c r="J1606" i="25"/>
  <c r="J1598" i="25"/>
  <c r="J1590" i="25"/>
  <c r="J1586" i="25"/>
  <c r="J1582" i="25"/>
  <c r="J1578" i="25"/>
  <c r="J1570" i="25"/>
  <c r="J1566" i="25"/>
  <c r="J1562" i="25"/>
  <c r="J1558" i="25"/>
  <c r="J1554" i="25"/>
  <c r="J1550" i="25"/>
  <c r="J1620" i="25"/>
  <c r="J1616" i="25"/>
  <c r="J1608" i="25"/>
  <c r="J1604" i="25"/>
  <c r="J1600" i="25"/>
  <c r="J1596" i="25"/>
  <c r="J1592" i="25"/>
  <c r="J1588" i="25"/>
  <c r="J1584" i="25"/>
  <c r="J1580" i="25"/>
  <c r="J1576" i="25"/>
  <c r="J1572" i="25"/>
  <c r="J1568" i="25"/>
  <c r="J1564" i="25"/>
  <c r="J1560" i="25"/>
  <c r="J1556" i="25"/>
  <c r="J1552" i="25"/>
  <c r="J1543" i="25"/>
  <c r="J1548" i="25"/>
  <c r="J1623" i="25"/>
  <c r="J1619" i="25"/>
  <c r="J1615" i="25"/>
  <c r="J1611" i="25"/>
  <c r="J1607" i="25"/>
  <c r="J1603" i="25"/>
  <c r="J1599" i="25"/>
  <c r="J1595" i="25"/>
  <c r="J1591" i="25"/>
  <c r="J1587" i="25"/>
  <c r="J1583" i="25"/>
  <c r="J1579" i="25"/>
  <c r="J1575" i="25"/>
  <c r="J1571" i="25"/>
  <c r="J1567" i="25"/>
  <c r="J1563" i="25"/>
  <c r="J1559" i="25"/>
  <c r="J1555" i="25"/>
  <c r="J1551" i="25"/>
  <c r="J1634" i="25"/>
  <c r="J1630" i="25"/>
  <c r="J1626" i="25"/>
  <c r="J1637" i="25"/>
  <c r="J1640" i="25"/>
  <c r="J1644" i="25"/>
  <c r="J1646" i="25"/>
  <c r="J1650" i="25"/>
  <c r="J1655" i="25"/>
  <c r="J1657" i="25"/>
  <c r="J1667" i="25"/>
  <c r="J1664" i="25"/>
  <c r="J1677" i="25"/>
  <c r="J1673" i="25"/>
  <c r="J1768" i="25"/>
  <c r="J1764" i="25"/>
  <c r="J1760" i="25"/>
  <c r="J1756" i="25"/>
  <c r="J1752" i="25"/>
  <c r="J1748" i="25"/>
  <c r="J1744" i="25"/>
  <c r="J1740" i="25"/>
  <c r="J1741" i="25"/>
  <c r="J1732" i="25"/>
  <c r="J1728" i="25"/>
  <c r="J1724" i="25"/>
  <c r="J1720" i="25"/>
  <c r="J1716" i="25"/>
  <c r="J1712" i="25"/>
  <c r="J1708" i="25"/>
  <c r="J1766" i="25"/>
  <c r="J1704" i="25"/>
  <c r="J1696" i="25"/>
  <c r="J1692" i="25"/>
  <c r="J1688" i="25"/>
  <c r="J1684" i="25"/>
  <c r="J1680" i="25"/>
  <c r="J1772" i="25"/>
  <c r="J1779" i="25"/>
  <c r="J1899" i="25"/>
  <c r="J1895" i="25"/>
  <c r="J1891" i="25"/>
  <c r="J1887" i="25"/>
  <c r="J1883" i="25"/>
  <c r="J1879" i="25"/>
  <c r="J1875" i="25"/>
  <c r="J1871" i="25"/>
  <c r="J1867" i="25"/>
  <c r="J1863" i="25"/>
  <c r="J1859" i="25"/>
  <c r="J1855" i="25"/>
  <c r="J1851" i="25"/>
  <c r="J1847" i="25"/>
  <c r="J1843" i="25"/>
  <c r="J1839" i="25"/>
  <c r="J1837" i="25"/>
  <c r="J1833" i="25"/>
  <c r="J1829" i="25"/>
  <c r="J1825" i="25"/>
  <c r="J1821" i="25"/>
  <c r="J1817" i="25"/>
  <c r="J1813" i="25"/>
  <c r="J1809" i="25"/>
  <c r="J1805" i="25"/>
  <c r="J1801" i="25"/>
  <c r="J1797" i="25"/>
  <c r="J1793" i="25"/>
  <c r="J1789" i="25"/>
  <c r="J1785" i="25"/>
  <c r="J1903" i="25"/>
  <c r="J1906" i="25"/>
  <c r="J1911" i="25"/>
  <c r="J1931" i="25"/>
  <c r="J1927" i="25"/>
  <c r="J1923" i="25"/>
  <c r="J1919" i="25"/>
  <c r="J1915" i="25"/>
  <c r="J1614" i="25"/>
  <c r="J1594" i="25"/>
  <c r="J1574" i="25"/>
  <c r="J1633" i="25"/>
  <c r="J1629" i="25"/>
  <c r="J1625" i="25"/>
  <c r="J1642" i="25"/>
  <c r="J1645" i="25"/>
  <c r="J1653" i="25"/>
  <c r="J1649" i="25"/>
  <c r="J1660" i="25"/>
  <c r="J1661" i="25"/>
  <c r="J1666" i="25"/>
  <c r="J1676" i="25"/>
  <c r="J1672" i="25"/>
  <c r="J1771" i="25"/>
  <c r="J1769" i="25"/>
  <c r="J1710" i="25"/>
  <c r="J1759" i="25"/>
  <c r="J1755" i="25"/>
  <c r="J1751" i="25"/>
  <c r="J1747" i="25"/>
  <c r="J1763" i="25"/>
  <c r="J1739" i="25"/>
  <c r="J1735" i="25"/>
  <c r="J1731" i="25"/>
  <c r="J1727" i="25"/>
  <c r="J1723" i="25"/>
  <c r="J1719" i="25"/>
  <c r="J1715" i="25"/>
  <c r="J1707" i="25"/>
  <c r="J1703" i="25"/>
  <c r="J1699" i="25"/>
  <c r="J1695" i="25"/>
  <c r="J1691" i="25"/>
  <c r="J1687" i="25"/>
  <c r="J1693" i="25"/>
  <c r="J1679" i="25"/>
  <c r="J1773" i="25"/>
  <c r="J1774" i="25"/>
  <c r="J1776" i="25"/>
  <c r="J1782" i="25"/>
  <c r="J1778" i="25"/>
  <c r="J1902" i="25"/>
  <c r="J1898" i="25"/>
  <c r="J1894" i="25"/>
  <c r="J1890" i="25"/>
  <c r="J1886" i="25"/>
  <c r="J1882" i="25"/>
  <c r="J1878" i="25"/>
  <c r="J1870" i="25"/>
  <c r="J1866" i="25"/>
  <c r="J1862" i="25"/>
  <c r="J1858" i="25"/>
  <c r="J1854" i="25"/>
  <c r="J1850" i="25"/>
  <c r="J1846" i="25"/>
  <c r="J1842" i="25"/>
  <c r="J1836" i="25"/>
  <c r="J1832" i="25"/>
  <c r="J1828" i="25"/>
  <c r="J1824" i="25"/>
  <c r="J1820" i="25"/>
  <c r="J1816" i="25"/>
  <c r="J1812" i="25"/>
  <c r="J1808" i="25"/>
  <c r="J1804" i="25"/>
  <c r="J1800" i="25"/>
  <c r="J1796" i="25"/>
  <c r="J1792" i="25"/>
  <c r="J1788" i="25"/>
  <c r="J1784" i="25"/>
  <c r="J1904" i="25"/>
  <c r="J1905" i="25"/>
  <c r="J1912" i="25"/>
  <c r="J1934" i="25"/>
  <c r="J1930" i="25"/>
  <c r="J1926" i="25"/>
  <c r="J1922" i="25"/>
  <c r="J1918" i="25"/>
  <c r="J1914" i="25"/>
  <c r="J1547" i="25"/>
  <c r="J1546" i="25"/>
  <c r="J1621" i="25"/>
  <c r="J1617" i="25"/>
  <c r="J1613" i="25"/>
  <c r="J1609" i="25"/>
  <c r="J1605" i="25"/>
  <c r="J1601" i="25"/>
  <c r="J1597" i="25"/>
  <c r="J1593" i="25"/>
  <c r="J1589" i="25"/>
  <c r="J1585" i="25"/>
  <c r="J1581" i="25"/>
  <c r="J1577" i="25"/>
  <c r="J1573" i="25"/>
  <c r="J1569" i="25"/>
  <c r="J1565" i="25"/>
  <c r="J1561" i="25"/>
  <c r="J1557" i="25"/>
  <c r="J1553" i="25"/>
  <c r="J1549" i="25"/>
  <c r="J1636" i="25"/>
  <c r="J1632" i="25"/>
  <c r="J1628" i="25"/>
  <c r="J1624" i="25"/>
  <c r="J1641" i="25"/>
  <c r="J1648" i="25"/>
  <c r="J1652" i="25"/>
  <c r="J1654" i="25"/>
  <c r="J1659" i="25"/>
  <c r="J1669" i="25"/>
  <c r="J1662" i="25"/>
  <c r="J1675" i="25"/>
  <c r="J1671" i="25"/>
  <c r="J1770" i="25"/>
  <c r="J1683" i="25"/>
  <c r="J1762" i="25"/>
  <c r="J1758" i="25"/>
  <c r="J1754" i="25"/>
  <c r="J1750" i="25"/>
  <c r="J1746" i="25"/>
  <c r="J1742" i="25"/>
  <c r="J1738" i="25"/>
  <c r="J1734" i="25"/>
  <c r="J1730" i="25"/>
  <c r="J1726" i="25"/>
  <c r="J1722" i="25"/>
  <c r="J1718" i="25"/>
  <c r="J1714" i="25"/>
  <c r="J1713" i="25"/>
  <c r="J1706" i="25"/>
  <c r="J1702" i="25"/>
  <c r="J1698" i="25"/>
  <c r="J1694" i="25"/>
  <c r="J1690" i="25"/>
  <c r="J1686" i="25"/>
  <c r="J1682" i="25"/>
  <c r="J1775" i="25"/>
  <c r="J1781" i="25"/>
  <c r="J1777" i="25"/>
  <c r="J1901" i="25"/>
  <c r="J1897" i="25"/>
  <c r="J1893" i="25"/>
  <c r="J1889" i="25"/>
  <c r="J1885" i="25"/>
  <c r="J1881" i="25"/>
  <c r="J1877" i="25"/>
  <c r="J1873" i="25"/>
  <c r="J1869" i="25"/>
  <c r="J1865" i="25"/>
  <c r="J1861" i="25"/>
  <c r="J1857" i="25"/>
  <c r="J1853" i="25"/>
  <c r="J1849" i="25"/>
  <c r="J1845" i="25"/>
  <c r="J1841" i="25"/>
  <c r="J1835" i="25"/>
  <c r="J1831" i="25"/>
  <c r="J1827" i="25"/>
  <c r="J1823" i="25"/>
  <c r="J1819" i="25"/>
  <c r="J1815" i="25"/>
  <c r="J1811" i="25"/>
  <c r="J1807" i="25"/>
  <c r="J1803" i="25"/>
  <c r="J1799" i="25"/>
  <c r="J1795" i="25"/>
  <c r="J1791" i="25"/>
  <c r="J1787" i="25"/>
  <c r="J1783" i="25"/>
  <c r="J1908" i="25"/>
  <c r="J1909" i="25"/>
  <c r="J1913" i="25"/>
  <c r="J1933" i="25"/>
  <c r="J1929" i="25"/>
  <c r="J1925" i="25"/>
  <c r="J1921" i="25"/>
  <c r="J1917" i="25"/>
  <c r="J1622" i="25"/>
  <c r="J1602" i="25"/>
  <c r="J1544" i="25"/>
  <c r="J1612" i="25"/>
  <c r="J1635" i="25"/>
  <c r="J1631" i="25"/>
  <c r="J1627" i="25"/>
  <c r="J1638" i="25"/>
  <c r="J1639" i="25"/>
  <c r="J1643" i="25"/>
  <c r="J1647" i="25"/>
  <c r="J1651" i="25"/>
  <c r="J1656" i="25"/>
  <c r="J1658" i="25"/>
  <c r="J1668" i="25"/>
  <c r="J1665" i="25"/>
  <c r="J1678" i="25"/>
  <c r="J1674" i="25"/>
  <c r="J1670" i="25"/>
  <c r="J1689" i="25"/>
  <c r="J1765" i="25"/>
  <c r="J1767" i="25"/>
  <c r="J1757" i="25"/>
  <c r="J1753" i="25"/>
  <c r="J1745" i="25"/>
  <c r="J1743" i="25"/>
  <c r="J1737" i="25"/>
  <c r="J1733" i="25"/>
  <c r="J1729" i="25"/>
  <c r="J1725" i="25"/>
  <c r="J1721" i="25"/>
  <c r="J1736" i="25"/>
  <c r="J1717" i="25"/>
  <c r="J1709" i="25"/>
  <c r="J1705" i="25"/>
  <c r="J1761" i="25"/>
  <c r="J1697" i="25"/>
  <c r="J1701" i="25"/>
  <c r="J1700" i="25"/>
  <c r="J1685" i="25"/>
  <c r="J1681" i="25"/>
  <c r="J1780" i="25"/>
  <c r="J1900" i="25"/>
  <c r="J1896" i="25"/>
  <c r="J1892" i="25"/>
  <c r="J1888" i="25"/>
  <c r="J1884" i="25"/>
  <c r="J1880" i="25"/>
  <c r="J1876" i="25"/>
  <c r="J1872" i="25"/>
  <c r="J1868" i="25"/>
  <c r="J1864" i="25"/>
  <c r="J1860" i="25"/>
  <c r="J1856" i="25"/>
  <c r="J1852" i="25"/>
  <c r="J1848" i="25"/>
  <c r="J1844" i="25"/>
  <c r="J1840" i="25"/>
  <c r="J1834" i="25"/>
  <c r="J1830" i="25"/>
  <c r="J1826" i="25"/>
  <c r="J1822" i="25"/>
  <c r="J1818" i="25"/>
  <c r="J1814" i="25"/>
  <c r="J1810" i="25"/>
  <c r="J1806" i="25"/>
  <c r="J1802" i="25"/>
  <c r="J1798" i="25"/>
  <c r="J1794" i="25"/>
  <c r="J1790" i="25"/>
  <c r="J1786" i="25"/>
  <c r="J1907" i="25"/>
  <c r="J1910" i="25"/>
  <c r="J1932" i="25"/>
  <c r="J1928" i="25"/>
  <c r="J1924" i="25"/>
  <c r="J1920" i="25"/>
  <c r="J1916" i="25"/>
  <c r="J1749" i="25"/>
  <c r="J1874" i="25"/>
  <c r="J1663" i="25"/>
  <c r="J1711" i="25"/>
  <c r="J1545" i="25"/>
  <c r="J1838" i="25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58" i="1"/>
  <c r="J1542" i="25"/>
  <c r="V1671" i="1"/>
  <c r="V1672" i="1"/>
  <c r="V1653" i="1"/>
  <c r="V1654" i="1"/>
  <c r="V1655" i="1"/>
  <c r="V1656" i="1"/>
  <c r="V1657" i="1"/>
  <c r="V1659" i="1"/>
  <c r="V1660" i="1"/>
  <c r="V1661" i="1"/>
  <c r="V1662" i="1"/>
  <c r="V1663" i="1"/>
  <c r="V1667" i="1"/>
  <c r="V1668" i="1"/>
  <c r="V1669" i="1"/>
  <c r="V167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500" i="1"/>
  <c r="V1650" i="1"/>
  <c r="V1499" i="1"/>
  <c r="AA2" i="1"/>
  <c r="V1473" i="1"/>
  <c r="V1474" i="1"/>
  <c r="V1475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51" i="1"/>
  <c r="V1454" i="1"/>
  <c r="V1455" i="1"/>
  <c r="V1456" i="1"/>
  <c r="V1457" i="1"/>
  <c r="V1306" i="1"/>
  <c r="V1433" i="1"/>
  <c r="V1340" i="1"/>
  <c r="V1444" i="1"/>
  <c r="V1445" i="1"/>
  <c r="V1446" i="1"/>
  <c r="V1447" i="1"/>
  <c r="V1448" i="1"/>
  <c r="V1449" i="1"/>
  <c r="V1450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6" i="1"/>
  <c r="V1437" i="1"/>
  <c r="V1438" i="1"/>
  <c r="V1439" i="1"/>
  <c r="V1440" i="1"/>
  <c r="V1441" i="1"/>
  <c r="V1442" i="1"/>
  <c r="V1443" i="1"/>
  <c r="J1327" i="25"/>
  <c r="V1453" i="1"/>
  <c r="V1452" i="1"/>
  <c r="V1299" i="1"/>
  <c r="V1300" i="1"/>
  <c r="V1301" i="1"/>
  <c r="V1302" i="1"/>
  <c r="V1303" i="1"/>
  <c r="V1304" i="1"/>
  <c r="V1305" i="1"/>
  <c r="V1298" i="1"/>
  <c r="V1287" i="1"/>
  <c r="V1288" i="1"/>
  <c r="V1289" i="1"/>
  <c r="V1290" i="1"/>
  <c r="V1291" i="1"/>
  <c r="V1292" i="1"/>
  <c r="V1293" i="1"/>
  <c r="V1294" i="1"/>
  <c r="V1295" i="1"/>
  <c r="V1296" i="1"/>
  <c r="V1297" i="1"/>
  <c r="V1285" i="1"/>
  <c r="V1286" i="1"/>
  <c r="V1284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3" i="1"/>
  <c r="V1233" i="1"/>
  <c r="V1234" i="1"/>
  <c r="V1235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14" i="1"/>
  <c r="V1215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199" i="1"/>
  <c r="V1155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6" i="1"/>
  <c r="V1157" i="1"/>
  <c r="V1200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032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46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118" i="1"/>
  <c r="V119" i="1"/>
  <c r="V521" i="1"/>
  <c r="V131" i="1"/>
  <c r="V51" i="1"/>
  <c r="V134" i="1"/>
  <c r="V135" i="1"/>
  <c r="V136" i="1"/>
  <c r="V137" i="1"/>
  <c r="V138" i="1"/>
  <c r="V139" i="1"/>
  <c r="V140" i="1"/>
  <c r="V141" i="1"/>
  <c r="V142" i="1"/>
  <c r="V143" i="1"/>
  <c r="V144" i="1"/>
  <c r="V52" i="1"/>
  <c r="V53" i="1"/>
  <c r="V54" i="1"/>
  <c r="V55" i="1"/>
  <c r="V57" i="1"/>
  <c r="V58" i="1"/>
  <c r="V425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116" i="1"/>
  <c r="V117" i="1"/>
  <c r="V120" i="1"/>
  <c r="V121" i="1"/>
  <c r="V122" i="1"/>
  <c r="V123" i="1"/>
  <c r="V124" i="1"/>
  <c r="V125" i="1"/>
  <c r="V126" i="1"/>
  <c r="V127" i="1"/>
  <c r="V145" i="1"/>
  <c r="V317" i="1"/>
  <c r="V318" i="1"/>
  <c r="V319" i="1"/>
  <c r="V320" i="1"/>
  <c r="V321" i="1"/>
  <c r="V506" i="1"/>
  <c r="V507" i="1"/>
  <c r="V73" i="1"/>
  <c r="V323" i="1"/>
  <c r="V324" i="1"/>
  <c r="V325" i="1"/>
  <c r="V326" i="1"/>
  <c r="V327" i="1"/>
  <c r="V514" i="1"/>
  <c r="V515" i="1"/>
  <c r="V128" i="1"/>
  <c r="V129" i="1"/>
  <c r="V130" i="1"/>
  <c r="V322" i="1"/>
  <c r="V49" i="1"/>
  <c r="V132" i="1"/>
  <c r="V133" i="1"/>
  <c r="V662" i="1"/>
  <c r="V113" i="1"/>
  <c r="V114" i="1"/>
  <c r="V115" i="1"/>
  <c r="V163" i="1"/>
  <c r="V164" i="1"/>
  <c r="V495" i="1"/>
  <c r="V496" i="1"/>
  <c r="V497" i="1"/>
  <c r="V498" i="1"/>
  <c r="V499" i="1"/>
  <c r="V500" i="1"/>
  <c r="V501" i="1"/>
  <c r="V502" i="1"/>
  <c r="V503" i="1"/>
  <c r="V504" i="1"/>
  <c r="V505" i="1"/>
  <c r="V161" i="1"/>
  <c r="V162" i="1"/>
  <c r="V328" i="1"/>
  <c r="V329" i="1"/>
  <c r="V330" i="1"/>
  <c r="V331" i="1"/>
  <c r="V332" i="1"/>
  <c r="V333" i="1"/>
  <c r="V481" i="1"/>
  <c r="V516" i="1"/>
  <c r="V517" i="1"/>
  <c r="V518" i="1"/>
  <c r="V519" i="1"/>
  <c r="V520" i="1"/>
  <c r="V794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801" i="1"/>
  <c r="V802" i="1"/>
  <c r="V803" i="1"/>
  <c r="V804" i="1"/>
  <c r="V805" i="1"/>
  <c r="V806" i="1"/>
  <c r="V807" i="1"/>
  <c r="V808" i="1"/>
  <c r="V809" i="1"/>
  <c r="V795" i="1"/>
  <c r="V796" i="1"/>
  <c r="V797" i="1"/>
  <c r="V798" i="1"/>
  <c r="V799" i="1"/>
  <c r="V800" i="1"/>
  <c r="V811" i="1"/>
  <c r="V812" i="1"/>
  <c r="V810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58" i="1"/>
  <c r="V829" i="1"/>
  <c r="V830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33" i="1"/>
  <c r="V860" i="1"/>
  <c r="V859" i="1"/>
  <c r="V861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A132" i="20" l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6" i="20" s="1"/>
  <c r="A237" i="20" s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53" i="20" s="1"/>
  <c r="A254" i="20" s="1"/>
  <c r="A255" i="20" s="1"/>
  <c r="A256" i="20" s="1"/>
  <c r="A257" i="20" s="1"/>
  <c r="A258" i="20" s="1"/>
  <c r="A259" i="20" s="1"/>
  <c r="A260" i="20" s="1"/>
  <c r="A261" i="20" s="1"/>
  <c r="A262" i="20" s="1"/>
  <c r="A263" i="20" s="1"/>
  <c r="A264" i="20" s="1"/>
  <c r="A265" i="20" s="1"/>
  <c r="A266" i="20" s="1"/>
  <c r="A267" i="20" s="1"/>
  <c r="A130" i="20"/>
  <c r="A131" i="20" s="1"/>
  <c r="H3" i="19" a="1"/>
  <c r="K1663" i="25"/>
  <c r="K1920" i="25"/>
  <c r="K1910" i="25"/>
  <c r="K1794" i="25"/>
  <c r="K1810" i="25"/>
  <c r="K1826" i="25"/>
  <c r="K1844" i="25"/>
  <c r="K1860" i="25"/>
  <c r="K1876" i="25"/>
  <c r="K1892" i="25"/>
  <c r="K1681" i="25"/>
  <c r="K1697" i="25"/>
  <c r="K1717" i="25"/>
  <c r="K1729" i="25"/>
  <c r="K1745" i="25"/>
  <c r="K1765" i="25"/>
  <c r="K1678" i="25"/>
  <c r="K1656" i="25"/>
  <c r="K1639" i="25"/>
  <c r="K1635" i="25"/>
  <c r="K1622" i="25"/>
  <c r="K1929" i="25"/>
  <c r="K1908" i="25"/>
  <c r="K1795" i="25"/>
  <c r="K1811" i="25"/>
  <c r="K1827" i="25"/>
  <c r="K1845" i="25"/>
  <c r="K1861" i="25"/>
  <c r="K1877" i="25"/>
  <c r="K1893" i="25"/>
  <c r="K1781" i="25"/>
  <c r="K1690" i="25"/>
  <c r="K1706" i="25"/>
  <c r="K1722" i="25"/>
  <c r="K1738" i="25"/>
  <c r="K1754" i="25"/>
  <c r="K1770" i="25"/>
  <c r="K1669" i="25"/>
  <c r="K1648" i="25"/>
  <c r="K1632" i="25"/>
  <c r="K1557" i="25"/>
  <c r="K1573" i="25"/>
  <c r="K1589" i="25"/>
  <c r="K1605" i="25"/>
  <c r="K1621" i="25"/>
  <c r="K1918" i="25"/>
  <c r="K1934" i="25"/>
  <c r="K1784" i="25"/>
  <c r="K1800" i="25"/>
  <c r="K1816" i="25"/>
  <c r="K1832" i="25"/>
  <c r="K1850" i="25"/>
  <c r="K1866" i="25"/>
  <c r="K1886" i="25"/>
  <c r="K1902" i="25"/>
  <c r="K1774" i="25"/>
  <c r="K1687" i="25"/>
  <c r="K1703" i="25"/>
  <c r="K1723" i="25"/>
  <c r="K1739" i="25"/>
  <c r="K1755" i="25"/>
  <c r="K1771" i="25"/>
  <c r="K1661" i="25"/>
  <c r="K1645" i="25"/>
  <c r="K1633" i="25"/>
  <c r="K1915" i="25"/>
  <c r="K1931" i="25"/>
  <c r="K1785" i="25"/>
  <c r="K1801" i="25"/>
  <c r="K1817" i="25"/>
  <c r="K1833" i="25"/>
  <c r="K1847" i="25"/>
  <c r="K1863" i="25"/>
  <c r="K1879" i="25"/>
  <c r="K1895" i="25"/>
  <c r="K1680" i="25"/>
  <c r="K1696" i="25"/>
  <c r="K1712" i="25"/>
  <c r="K1728" i="25"/>
  <c r="K1744" i="25"/>
  <c r="K1760" i="25"/>
  <c r="K1677" i="25"/>
  <c r="K1655" i="25"/>
  <c r="K1640" i="25"/>
  <c r="K1634" i="25"/>
  <c r="K1563" i="25"/>
  <c r="K1579" i="25"/>
  <c r="K1595" i="25"/>
  <c r="K1611" i="25"/>
  <c r="K1548" i="25"/>
  <c r="K1560" i="25"/>
  <c r="K1576" i="25"/>
  <c r="K1592" i="25"/>
  <c r="K1608" i="25"/>
  <c r="K1554" i="25"/>
  <c r="K1570" i="25"/>
  <c r="K1590" i="25"/>
  <c r="K1618" i="25"/>
  <c r="K1542" i="25"/>
  <c r="K1838" i="25"/>
  <c r="K1874" i="25"/>
  <c r="K1924" i="25"/>
  <c r="K1907" i="25"/>
  <c r="K1798" i="25"/>
  <c r="K1814" i="25"/>
  <c r="K1830" i="25"/>
  <c r="K1848" i="25"/>
  <c r="K1864" i="25"/>
  <c r="K1880" i="25"/>
  <c r="K1896" i="25"/>
  <c r="K1685" i="25"/>
  <c r="K1761" i="25"/>
  <c r="K1736" i="25"/>
  <c r="K1733" i="25"/>
  <c r="K1753" i="25"/>
  <c r="K1689" i="25"/>
  <c r="K1665" i="25"/>
  <c r="K1651" i="25"/>
  <c r="K1638" i="25"/>
  <c r="K1612" i="25"/>
  <c r="K1917" i="25"/>
  <c r="K1933" i="25"/>
  <c r="K1783" i="25"/>
  <c r="K1799" i="25"/>
  <c r="K1815" i="25"/>
  <c r="K1831" i="25"/>
  <c r="K1849" i="25"/>
  <c r="K1865" i="25"/>
  <c r="K1881" i="25"/>
  <c r="K1897" i="25"/>
  <c r="K1775" i="25"/>
  <c r="K1694" i="25"/>
  <c r="K1713" i="25"/>
  <c r="K1726" i="25"/>
  <c r="K1742" i="25"/>
  <c r="K1758" i="25"/>
  <c r="K1671" i="25"/>
  <c r="K1659" i="25"/>
  <c r="K1641" i="25"/>
  <c r="K1636" i="25"/>
  <c r="K1561" i="25"/>
  <c r="K1577" i="25"/>
  <c r="K1593" i="25"/>
  <c r="K1609" i="25"/>
  <c r="K1546" i="25"/>
  <c r="K1922" i="25"/>
  <c r="K1912" i="25"/>
  <c r="K1788" i="25"/>
  <c r="K1804" i="25"/>
  <c r="K1820" i="25"/>
  <c r="K1836" i="25"/>
  <c r="K1854" i="25"/>
  <c r="K1870" i="25"/>
  <c r="K1890" i="25"/>
  <c r="K1778" i="25"/>
  <c r="K1773" i="25"/>
  <c r="K1691" i="25"/>
  <c r="K1707" i="25"/>
  <c r="K1727" i="25"/>
  <c r="K1763" i="25"/>
  <c r="K1759" i="25"/>
  <c r="K1672" i="25"/>
  <c r="K1660" i="25"/>
  <c r="K1642" i="25"/>
  <c r="K1574" i="25"/>
  <c r="K1919" i="25"/>
  <c r="K1911" i="25"/>
  <c r="K1789" i="25"/>
  <c r="K1805" i="25"/>
  <c r="K1821" i="25"/>
  <c r="K1837" i="25"/>
  <c r="K1851" i="25"/>
  <c r="K1867" i="25"/>
  <c r="K1883" i="25"/>
  <c r="K1899" i="25"/>
  <c r="K1684" i="25"/>
  <c r="K1704" i="25"/>
  <c r="K1716" i="25"/>
  <c r="K1732" i="25"/>
  <c r="K1748" i="25"/>
  <c r="K1764" i="25"/>
  <c r="K1664" i="25"/>
  <c r="K1650" i="25"/>
  <c r="K1637" i="25"/>
  <c r="K1551" i="25"/>
  <c r="K1567" i="25"/>
  <c r="K1583" i="25"/>
  <c r="K1599" i="25"/>
  <c r="K1615" i="25"/>
  <c r="K1543" i="25"/>
  <c r="K1564" i="25"/>
  <c r="K1580" i="25"/>
  <c r="K1596" i="25"/>
  <c r="K1616" i="25"/>
  <c r="K1558" i="25"/>
  <c r="K1578" i="25"/>
  <c r="K1598" i="25"/>
  <c r="K1940" i="25"/>
  <c r="K1545" i="25"/>
  <c r="K1749" i="25"/>
  <c r="K1928" i="25"/>
  <c r="K1786" i="25"/>
  <c r="K1802" i="25"/>
  <c r="K1818" i="25"/>
  <c r="K1834" i="25"/>
  <c r="K1852" i="25"/>
  <c r="K1868" i="25"/>
  <c r="K1884" i="25"/>
  <c r="K1900" i="25"/>
  <c r="K1700" i="25"/>
  <c r="K1705" i="25"/>
  <c r="K1721" i="25"/>
  <c r="K1737" i="25"/>
  <c r="K1757" i="25"/>
  <c r="K1670" i="25"/>
  <c r="K1668" i="25"/>
  <c r="K1647" i="25"/>
  <c r="K1627" i="25"/>
  <c r="K1544" i="25"/>
  <c r="K1921" i="25"/>
  <c r="K1913" i="25"/>
  <c r="K1787" i="25"/>
  <c r="K1803" i="25"/>
  <c r="K1819" i="25"/>
  <c r="K1835" i="25"/>
  <c r="K1853" i="25"/>
  <c r="K1869" i="25"/>
  <c r="K1885" i="25"/>
  <c r="K1901" i="25"/>
  <c r="K1682" i="25"/>
  <c r="K1698" i="25"/>
  <c r="K1714" i="25"/>
  <c r="K1730" i="25"/>
  <c r="K1746" i="25"/>
  <c r="K1762" i="25"/>
  <c r="K1675" i="25"/>
  <c r="K1654" i="25"/>
  <c r="K1624" i="25"/>
  <c r="K1549" i="25"/>
  <c r="K1565" i="25"/>
  <c r="K1581" i="25"/>
  <c r="K1597" i="25"/>
  <c r="K1613" i="25"/>
  <c r="K1547" i="25"/>
  <c r="K1926" i="25"/>
  <c r="K1905" i="25"/>
  <c r="K1792" i="25"/>
  <c r="K1808" i="25"/>
  <c r="K1824" i="25"/>
  <c r="K1842" i="25"/>
  <c r="K1858" i="25"/>
  <c r="K1878" i="25"/>
  <c r="K1894" i="25"/>
  <c r="K1782" i="25"/>
  <c r="K1679" i="25"/>
  <c r="K1695" i="25"/>
  <c r="K1715" i="25"/>
  <c r="K1731" i="25"/>
  <c r="K1747" i="25"/>
  <c r="K1710" i="25"/>
  <c r="K1676" i="25"/>
  <c r="K1649" i="25"/>
  <c r="K1625" i="25"/>
  <c r="K1594" i="25"/>
  <c r="K1923" i="25"/>
  <c r="K1906" i="25"/>
  <c r="K1793" i="25"/>
  <c r="K1809" i="25"/>
  <c r="K1825" i="25"/>
  <c r="K1839" i="25"/>
  <c r="K1855" i="25"/>
  <c r="K1871" i="25"/>
  <c r="K1887" i="25"/>
  <c r="K1779" i="25"/>
  <c r="K1688" i="25"/>
  <c r="K1766" i="25"/>
  <c r="K1720" i="25"/>
  <c r="K1741" i="25"/>
  <c r="K1752" i="25"/>
  <c r="K1768" i="25"/>
  <c r="K1667" i="25"/>
  <c r="K1646" i="25"/>
  <c r="K1626" i="25"/>
  <c r="K1555" i="25"/>
  <c r="K1571" i="25"/>
  <c r="K1587" i="25"/>
  <c r="K1603" i="25"/>
  <c r="K1619" i="25"/>
  <c r="K1552" i="25"/>
  <c r="K1568" i="25"/>
  <c r="K1584" i="25"/>
  <c r="K1600" i="25"/>
  <c r="K1620" i="25"/>
  <c r="K1562" i="25"/>
  <c r="K1582" i="25"/>
  <c r="K1606" i="25"/>
  <c r="K1935" i="25"/>
  <c r="K1327" i="25"/>
  <c r="K1711" i="25"/>
  <c r="K1916" i="25"/>
  <c r="K1932" i="25"/>
  <c r="K1790" i="25"/>
  <c r="K1806" i="25"/>
  <c r="K1822" i="25"/>
  <c r="K1840" i="25"/>
  <c r="K1856" i="25"/>
  <c r="K1872" i="25"/>
  <c r="K1888" i="25"/>
  <c r="K1780" i="25"/>
  <c r="K1701" i="25"/>
  <c r="K1709" i="25"/>
  <c r="K1725" i="25"/>
  <c r="K1743" i="25"/>
  <c r="K1767" i="25"/>
  <c r="K1674" i="25"/>
  <c r="K1658" i="25"/>
  <c r="K1643" i="25"/>
  <c r="K1631" i="25"/>
  <c r="K1602" i="25"/>
  <c r="K1925" i="25"/>
  <c r="K1909" i="25"/>
  <c r="K1791" i="25"/>
  <c r="K1807" i="25"/>
  <c r="K1823" i="25"/>
  <c r="K1841" i="25"/>
  <c r="K1857" i="25"/>
  <c r="K1873" i="25"/>
  <c r="K1889" i="25"/>
  <c r="K1777" i="25"/>
  <c r="K1686" i="25"/>
  <c r="K1702" i="25"/>
  <c r="K1718" i="25"/>
  <c r="K1734" i="25"/>
  <c r="K1750" i="25"/>
  <c r="K1683" i="25"/>
  <c r="K1662" i="25"/>
  <c r="K1652" i="25"/>
  <c r="K1628" i="25"/>
  <c r="K1553" i="25"/>
  <c r="K1569" i="25"/>
  <c r="K1585" i="25"/>
  <c r="K1601" i="25"/>
  <c r="K1617" i="25"/>
  <c r="K1914" i="25"/>
  <c r="K1930" i="25"/>
  <c r="K1904" i="25"/>
  <c r="K1796" i="25"/>
  <c r="K1812" i="25"/>
  <c r="K1828" i="25"/>
  <c r="K1846" i="25"/>
  <c r="K1862" i="25"/>
  <c r="K1882" i="25"/>
  <c r="K1898" i="25"/>
  <c r="K1776" i="25"/>
  <c r="K1693" i="25"/>
  <c r="K1699" i="25"/>
  <c r="K1719" i="25"/>
  <c r="K1735" i="25"/>
  <c r="K1751" i="25"/>
  <c r="K1769" i="25"/>
  <c r="K1666" i="25"/>
  <c r="K1653" i="25"/>
  <c r="K1629" i="25"/>
  <c r="K1614" i="25"/>
  <c r="K1927" i="25"/>
  <c r="K1903" i="25"/>
  <c r="K1797" i="25"/>
  <c r="K1813" i="25"/>
  <c r="K1829" i="25"/>
  <c r="K1843" i="25"/>
  <c r="K1859" i="25"/>
  <c r="K1875" i="25"/>
  <c r="K1891" i="25"/>
  <c r="K1772" i="25"/>
  <c r="K1692" i="25"/>
  <c r="K1708" i="25"/>
  <c r="K1724" i="25"/>
  <c r="K1740" i="25"/>
  <c r="K1756" i="25"/>
  <c r="K1673" i="25"/>
  <c r="K1657" i="25"/>
  <c r="K1644" i="25"/>
  <c r="K1630" i="25"/>
  <c r="K1559" i="25"/>
  <c r="K1575" i="25"/>
  <c r="K1591" i="25"/>
  <c r="K1607" i="25"/>
  <c r="K1623" i="25"/>
  <c r="K1556" i="25"/>
  <c r="K1572" i="25"/>
  <c r="K1588" i="25"/>
  <c r="K1604" i="25"/>
  <c r="K1550" i="25"/>
  <c r="K1566" i="25"/>
  <c r="K1586" i="25"/>
  <c r="K1610" i="25"/>
  <c r="K1938" i="25"/>
  <c r="J8" i="25"/>
  <c r="J749" i="25"/>
  <c r="J772" i="25"/>
  <c r="J984" i="25"/>
  <c r="J968" i="25"/>
  <c r="J956" i="25"/>
  <c r="J936" i="25"/>
  <c r="J916" i="25"/>
  <c r="J896" i="25"/>
  <c r="J880" i="25"/>
  <c r="J868" i="25"/>
  <c r="J852" i="25"/>
  <c r="J836" i="25"/>
  <c r="J825" i="25"/>
  <c r="J813" i="25"/>
  <c r="J801" i="25"/>
  <c r="J789" i="25"/>
  <c r="J1074" i="25"/>
  <c r="J1062" i="25"/>
  <c r="J1050" i="25"/>
  <c r="J1038" i="25"/>
  <c r="J1030" i="25"/>
  <c r="J1018" i="25"/>
  <c r="J1006" i="25"/>
  <c r="J1097" i="25"/>
  <c r="J1089" i="25"/>
  <c r="J1085" i="25"/>
  <c r="J1077" i="25"/>
  <c r="J705" i="25"/>
  <c r="J706" i="25"/>
  <c r="J715" i="25"/>
  <c r="J730" i="25"/>
  <c r="J726" i="25"/>
  <c r="J722" i="25"/>
  <c r="J737" i="25"/>
  <c r="J752" i="25"/>
  <c r="J744" i="25"/>
  <c r="J764" i="25"/>
  <c r="J779" i="25"/>
  <c r="J771" i="25"/>
  <c r="J995" i="25"/>
  <c r="J987" i="25"/>
  <c r="J979" i="25"/>
  <c r="J971" i="25"/>
  <c r="J963" i="25"/>
  <c r="J955" i="25"/>
  <c r="J947" i="25"/>
  <c r="J939" i="25"/>
  <c r="J931" i="25"/>
  <c r="J923" i="25"/>
  <c r="J915" i="25"/>
  <c r="J907" i="25"/>
  <c r="J899" i="25"/>
  <c r="J891" i="25"/>
  <c r="J883" i="25"/>
  <c r="J875" i="25"/>
  <c r="J867" i="25"/>
  <c r="J859" i="25"/>
  <c r="J851" i="25"/>
  <c r="J843" i="25"/>
  <c r="J831" i="25"/>
  <c r="J824" i="25"/>
  <c r="J816" i="25"/>
  <c r="J796" i="25"/>
  <c r="J704" i="25"/>
  <c r="J709" i="25"/>
  <c r="J716" i="25"/>
  <c r="J729" i="25"/>
  <c r="J6" i="25"/>
  <c r="J738" i="25"/>
  <c r="J755" i="25"/>
  <c r="J751" i="25"/>
  <c r="J743" i="25"/>
  <c r="J739" i="25"/>
  <c r="J782" i="25"/>
  <c r="J778" i="25"/>
  <c r="J770" i="25"/>
  <c r="J998" i="25"/>
  <c r="J990" i="25"/>
  <c r="J986" i="25"/>
  <c r="J978" i="25"/>
  <c r="J974" i="25"/>
  <c r="J966" i="25"/>
  <c r="J958" i="25"/>
  <c r="J954" i="25"/>
  <c r="J946" i="25"/>
  <c r="J938" i="25"/>
  <c r="J930" i="25"/>
  <c r="J922" i="25"/>
  <c r="J918" i="25"/>
  <c r="J910" i="25"/>
  <c r="J902" i="25"/>
  <c r="J894" i="25"/>
  <c r="J886" i="25"/>
  <c r="J878" i="25"/>
  <c r="J874" i="25"/>
  <c r="J866" i="25"/>
  <c r="J858" i="25"/>
  <c r="J850" i="25"/>
  <c r="J842" i="25"/>
  <c r="J838" i="25"/>
  <c r="J830" i="25"/>
  <c r="J823" i="25"/>
  <c r="J819" i="25"/>
  <c r="J811" i="25"/>
  <c r="J803" i="25"/>
  <c r="J795" i="25"/>
  <c r="J791" i="25"/>
  <c r="J1068" i="25"/>
  <c r="J1060" i="25"/>
  <c r="J1056" i="25"/>
  <c r="J1048" i="25"/>
  <c r="J1040" i="25"/>
  <c r="J1032" i="25"/>
  <c r="J1024" i="25"/>
  <c r="J1016" i="25"/>
  <c r="J1008" i="25"/>
  <c r="J1000" i="25"/>
  <c r="J1095" i="25"/>
  <c r="J1083" i="25"/>
  <c r="J698" i="25"/>
  <c r="J703" i="25"/>
  <c r="J708" i="25"/>
  <c r="J710" i="25"/>
  <c r="J714" i="25"/>
  <c r="J717" i="25"/>
  <c r="J732" i="25"/>
  <c r="J728" i="25"/>
  <c r="J724" i="25"/>
  <c r="J720" i="25"/>
  <c r="J5" i="25"/>
  <c r="J762" i="25"/>
  <c r="J758" i="25"/>
  <c r="J754" i="25"/>
  <c r="J750" i="25"/>
  <c r="J746" i="25"/>
  <c r="J742" i="25"/>
  <c r="J763" i="25"/>
  <c r="J766" i="25"/>
  <c r="J781" i="25"/>
  <c r="J777" i="25"/>
  <c r="J773" i="25"/>
  <c r="J769" i="25"/>
  <c r="J997" i="25"/>
  <c r="J993" i="25"/>
  <c r="J989" i="25"/>
  <c r="J985" i="25"/>
  <c r="J981" i="25"/>
  <c r="J977" i="25"/>
  <c r="J973" i="25"/>
  <c r="J969" i="25"/>
  <c r="J965" i="25"/>
  <c r="J961" i="25"/>
  <c r="J957" i="25"/>
  <c r="J953" i="25"/>
  <c r="J949" i="25"/>
  <c r="J945" i="25"/>
  <c r="J941" i="25"/>
  <c r="J937" i="25"/>
  <c r="J933" i="25"/>
  <c r="J929" i="25"/>
  <c r="J925" i="25"/>
  <c r="J921" i="25"/>
  <c r="J917" i="25"/>
  <c r="J913" i="25"/>
  <c r="J909" i="25"/>
  <c r="J905" i="25"/>
  <c r="J901" i="25"/>
  <c r="J897" i="25"/>
  <c r="J893" i="25"/>
  <c r="J889" i="25"/>
  <c r="J885" i="25"/>
  <c r="J881" i="25"/>
  <c r="J877" i="25"/>
  <c r="J873" i="25"/>
  <c r="J869" i="25"/>
  <c r="J865" i="25"/>
  <c r="J861" i="25"/>
  <c r="J857" i="25"/>
  <c r="J853" i="25"/>
  <c r="J849" i="25"/>
  <c r="J845" i="25"/>
  <c r="J841" i="25"/>
  <c r="J837" i="25"/>
  <c r="J833" i="25"/>
  <c r="J822" i="25"/>
  <c r="J818" i="25"/>
  <c r="J814" i="25"/>
  <c r="J810" i="25"/>
  <c r="J806" i="25"/>
  <c r="J802" i="25"/>
  <c r="J798" i="25"/>
  <c r="J794" i="25"/>
  <c r="J790" i="25"/>
  <c r="J1075" i="25"/>
  <c r="J1071" i="25"/>
  <c r="J1067" i="25"/>
  <c r="J1063" i="25"/>
  <c r="J1059" i="25"/>
  <c r="J1055" i="25"/>
  <c r="J1051" i="25"/>
  <c r="J1047" i="25"/>
  <c r="J1043" i="25"/>
  <c r="J1039" i="25"/>
  <c r="J1035" i="25"/>
  <c r="J1031" i="25"/>
  <c r="J1027" i="25"/>
  <c r="J1023" i="25"/>
  <c r="J1019" i="25"/>
  <c r="J1015" i="25"/>
  <c r="J1011" i="25"/>
  <c r="J1007" i="25"/>
  <c r="J1003" i="25"/>
  <c r="J999" i="25"/>
  <c r="J1098" i="25"/>
  <c r="J1094" i="25"/>
  <c r="J1090" i="25"/>
  <c r="J1086" i="25"/>
  <c r="J1082" i="25"/>
  <c r="J1078" i="25"/>
  <c r="J1112" i="25"/>
  <c r="J1108" i="25"/>
  <c r="J1104" i="25"/>
  <c r="J1127" i="25"/>
  <c r="J1123" i="25"/>
  <c r="J1119" i="25"/>
  <c r="J1175" i="25"/>
  <c r="J1171" i="25"/>
  <c r="J1167" i="25"/>
  <c r="J1163" i="25"/>
  <c r="J1159" i="25"/>
  <c r="J1155" i="25"/>
  <c r="J1151" i="25"/>
  <c r="J1147" i="25"/>
  <c r="J1143" i="25"/>
  <c r="J1139" i="25"/>
  <c r="J1135" i="25"/>
  <c r="J1131" i="25"/>
  <c r="J1182" i="25"/>
  <c r="J719" i="25"/>
  <c r="J1190" i="25"/>
  <c r="J1186" i="25"/>
  <c r="J1198" i="25"/>
  <c r="J1333" i="25"/>
  <c r="J1329" i="25"/>
  <c r="J1324" i="25"/>
  <c r="J1320" i="25"/>
  <c r="J1316" i="25"/>
  <c r="J1312" i="25"/>
  <c r="J1308" i="25"/>
  <c r="J1304" i="25"/>
  <c r="J1301" i="25"/>
  <c r="J1297" i="25"/>
  <c r="J1293" i="25"/>
  <c r="J1289" i="25"/>
  <c r="J1285" i="25"/>
  <c r="J1282" i="25"/>
  <c r="J1278" i="25"/>
  <c r="J1274" i="25"/>
  <c r="J1270" i="25"/>
  <c r="J1266" i="25"/>
  <c r="J1262" i="25"/>
  <c r="J1258" i="25"/>
  <c r="J1254" i="25"/>
  <c r="J1250" i="25"/>
  <c r="J1246" i="25"/>
  <c r="J1242" i="25"/>
  <c r="J1238" i="25"/>
  <c r="J1234" i="25"/>
  <c r="J1230" i="25"/>
  <c r="J1223" i="25"/>
  <c r="J1219" i="25"/>
  <c r="J1215" i="25"/>
  <c r="J1211" i="25"/>
  <c r="J1207" i="25"/>
  <c r="J1343" i="25"/>
  <c r="J1339" i="25"/>
  <c r="J1335" i="25"/>
  <c r="J1202" i="25"/>
  <c r="J1346" i="25"/>
  <c r="J1366" i="25"/>
  <c r="J1362" i="25"/>
  <c r="J1358" i="25"/>
  <c r="J1351" i="25"/>
  <c r="J1373" i="25"/>
  <c r="J1369" i="25"/>
  <c r="J1378" i="25"/>
  <c r="J1382" i="25"/>
  <c r="J1387" i="25"/>
  <c r="J1522" i="25"/>
  <c r="J1518" i="25"/>
  <c r="J1514" i="25"/>
  <c r="J1510" i="25"/>
  <c r="J1506" i="25"/>
  <c r="J1502" i="25"/>
  <c r="J1498" i="25"/>
  <c r="J1494" i="25"/>
  <c r="J1490" i="25"/>
  <c r="J1486" i="25"/>
  <c r="J1482" i="25"/>
  <c r="J1478" i="25"/>
  <c r="J1474" i="25"/>
  <c r="J1470" i="25"/>
  <c r="J1466" i="25"/>
  <c r="J1462" i="25"/>
  <c r="J1458" i="25"/>
  <c r="J1454" i="25"/>
  <c r="J1450" i="25"/>
  <c r="J1446" i="25"/>
  <c r="J1442" i="25"/>
  <c r="J1438" i="25"/>
  <c r="J1434" i="25"/>
  <c r="J1430" i="25"/>
  <c r="J1426" i="25"/>
  <c r="J1422" i="25"/>
  <c r="J1418" i="25"/>
  <c r="J1414" i="25"/>
  <c r="J1408" i="25"/>
  <c r="J1404" i="25"/>
  <c r="J1400" i="25"/>
  <c r="J1396" i="25"/>
  <c r="J1392" i="25"/>
  <c r="J1388" i="25"/>
  <c r="J1529" i="25"/>
  <c r="J1525" i="25"/>
  <c r="J1530" i="25"/>
  <c r="J1536" i="25"/>
  <c r="J1541" i="25"/>
  <c r="J702" i="25"/>
  <c r="J727" i="25"/>
  <c r="J757" i="25"/>
  <c r="J784" i="25"/>
  <c r="J992" i="25"/>
  <c r="J972" i="25"/>
  <c r="J948" i="25"/>
  <c r="J928" i="25"/>
  <c r="J908" i="25"/>
  <c r="J888" i="25"/>
  <c r="J864" i="25"/>
  <c r="J840" i="25"/>
  <c r="J817" i="25"/>
  <c r="J797" i="25"/>
  <c r="J1066" i="25"/>
  <c r="J1042" i="25"/>
  <c r="J1010" i="25"/>
  <c r="J1100" i="25"/>
  <c r="J1111" i="25"/>
  <c r="J1107" i="25"/>
  <c r="J1103" i="25"/>
  <c r="J1114" i="25"/>
  <c r="J1130" i="25"/>
  <c r="J1126" i="25"/>
  <c r="J1122" i="25"/>
  <c r="J1118" i="25"/>
  <c r="J1174" i="25"/>
  <c r="J1170" i="25"/>
  <c r="J1166" i="25"/>
  <c r="J1162" i="25"/>
  <c r="J1158" i="25"/>
  <c r="J1154" i="25"/>
  <c r="J1150" i="25"/>
  <c r="J1146" i="25"/>
  <c r="J1142" i="25"/>
  <c r="J1138" i="25"/>
  <c r="J1134" i="25"/>
  <c r="J1177" i="25"/>
  <c r="J1180" i="25"/>
  <c r="J1193" i="25"/>
  <c r="J1189" i="25"/>
  <c r="J1185" i="25"/>
  <c r="J1201" i="25"/>
  <c r="J1197" i="25"/>
  <c r="J1204" i="25"/>
  <c r="J1332" i="25"/>
  <c r="J1328" i="25"/>
  <c r="J1323" i="25"/>
  <c r="J1319" i="25"/>
  <c r="J1315" i="25"/>
  <c r="J1311" i="25"/>
  <c r="J1307" i="25"/>
  <c r="J1303" i="25"/>
  <c r="J1300" i="25"/>
  <c r="J1296" i="25"/>
  <c r="J1292" i="25"/>
  <c r="J1288" i="25"/>
  <c r="J1284" i="25"/>
  <c r="J1281" i="25"/>
  <c r="J1277" i="25"/>
  <c r="J1273" i="25"/>
  <c r="J1269" i="25"/>
  <c r="J1265" i="25"/>
  <c r="J1261" i="25"/>
  <c r="J1257" i="25"/>
  <c r="J1253" i="25"/>
  <c r="J1249" i="25"/>
  <c r="J1245" i="25"/>
  <c r="J1241" i="25"/>
  <c r="J1237" i="25"/>
  <c r="J1233" i="25"/>
  <c r="J1229" i="25"/>
  <c r="J1226" i="25"/>
  <c r="J1222" i="25"/>
  <c r="J1218" i="25"/>
  <c r="J1214" i="25"/>
  <c r="J1210" i="25"/>
  <c r="J1206" i="25"/>
  <c r="J1342" i="25"/>
  <c r="J1338" i="25"/>
  <c r="J1345" i="25"/>
  <c r="J1365" i="25"/>
  <c r="J1361" i="25"/>
  <c r="J1357" i="25"/>
  <c r="J1350" i="25"/>
  <c r="J1372" i="25"/>
  <c r="J1368" i="25"/>
  <c r="J1379" i="25"/>
  <c r="J1383" i="25"/>
  <c r="J1385" i="25"/>
  <c r="J1521" i="25"/>
  <c r="J1517" i="25"/>
  <c r="J1513" i="25"/>
  <c r="J1509" i="25"/>
  <c r="J1505" i="25"/>
  <c r="J1501" i="25"/>
  <c r="J1497" i="25"/>
  <c r="J1493" i="25"/>
  <c r="J1489" i="25"/>
  <c r="J1485" i="25"/>
  <c r="J1481" i="25"/>
  <c r="J1477" i="25"/>
  <c r="J1473" i="25"/>
  <c r="J1469" i="25"/>
  <c r="J1465" i="25"/>
  <c r="J1461" i="25"/>
  <c r="J1457" i="25"/>
  <c r="J1453" i="25"/>
  <c r="J1449" i="25"/>
  <c r="J1445" i="25"/>
  <c r="J1441" i="25"/>
  <c r="J1437" i="25"/>
  <c r="J1433" i="25"/>
  <c r="J1429" i="25"/>
  <c r="J1425" i="25"/>
  <c r="J1421" i="25"/>
  <c r="J1417" i="25"/>
  <c r="J1413" i="25"/>
  <c r="J1407" i="25"/>
  <c r="J1403" i="25"/>
  <c r="J1399" i="25"/>
  <c r="J1395" i="25"/>
  <c r="J1391" i="25"/>
  <c r="J1528" i="25"/>
  <c r="J1533" i="25"/>
  <c r="J1535" i="25"/>
  <c r="J1540" i="25"/>
  <c r="J707" i="25"/>
  <c r="J735" i="25"/>
  <c r="J723" i="25"/>
  <c r="J761" i="25"/>
  <c r="J745" i="25"/>
  <c r="J776" i="25"/>
  <c r="J996" i="25"/>
  <c r="J980" i="25"/>
  <c r="J964" i="25"/>
  <c r="J952" i="25"/>
  <c r="J940" i="25"/>
  <c r="J924" i="25"/>
  <c r="J912" i="25"/>
  <c r="J900" i="25"/>
  <c r="J884" i="25"/>
  <c r="J872" i="25"/>
  <c r="J856" i="25"/>
  <c r="J844" i="25"/>
  <c r="J828" i="25"/>
  <c r="J809" i="25"/>
  <c r="J793" i="25"/>
  <c r="J1070" i="25"/>
  <c r="J1058" i="25"/>
  <c r="J1046" i="25"/>
  <c r="J1034" i="25"/>
  <c r="J1022" i="25"/>
  <c r="J1014" i="25"/>
  <c r="J1002" i="25"/>
  <c r="J1093" i="25"/>
  <c r="J1081" i="25"/>
  <c r="J1069" i="25"/>
  <c r="J1065" i="25"/>
  <c r="J1061" i="25"/>
  <c r="J1057" i="25"/>
  <c r="J1053" i="25"/>
  <c r="J1049" i="25"/>
  <c r="J1045" i="25"/>
  <c r="J1041" i="25"/>
  <c r="J1037" i="25"/>
  <c r="J1033" i="25"/>
  <c r="J1029" i="25"/>
  <c r="J1025" i="25"/>
  <c r="J1021" i="25"/>
  <c r="J1017" i="25"/>
  <c r="J1013" i="25"/>
  <c r="J1009" i="25"/>
  <c r="J1005" i="25"/>
  <c r="J1001" i="25"/>
  <c r="J1096" i="25"/>
  <c r="J1092" i="25"/>
  <c r="J1088" i="25"/>
  <c r="J1084" i="25"/>
  <c r="J1080" i="25"/>
  <c r="J1110" i="25"/>
  <c r="J1106" i="25"/>
  <c r="J1102" i="25"/>
  <c r="J1115" i="25"/>
  <c r="J1129" i="25"/>
  <c r="J1125" i="25"/>
  <c r="J1121" i="25"/>
  <c r="J1117" i="25"/>
  <c r="J1173" i="25"/>
  <c r="J1169" i="25"/>
  <c r="J1165" i="25"/>
  <c r="J1161" i="25"/>
  <c r="J1157" i="25"/>
  <c r="J1153" i="25"/>
  <c r="J1149" i="25"/>
  <c r="J1145" i="25"/>
  <c r="J1141" i="25"/>
  <c r="J1137" i="25"/>
  <c r="J1133" i="25"/>
  <c r="J1179" i="25"/>
  <c r="J1181" i="25"/>
  <c r="J1192" i="25"/>
  <c r="J1188" i="25"/>
  <c r="J1184" i="25"/>
  <c r="J1200" i="25"/>
  <c r="J1196" i="25"/>
  <c r="J1331" i="25"/>
  <c r="J1322" i="25"/>
  <c r="J1318" i="25"/>
  <c r="J1314" i="25"/>
  <c r="J1310" i="25"/>
  <c r="J1306" i="25"/>
  <c r="J1299" i="25"/>
  <c r="J1295" i="25"/>
  <c r="J1291" i="25"/>
  <c r="J1287" i="25"/>
  <c r="J1280" i="25"/>
  <c r="J1276" i="25"/>
  <c r="J1272" i="25"/>
  <c r="J1268" i="25"/>
  <c r="J1264" i="25"/>
  <c r="J1260" i="25"/>
  <c r="J1256" i="25"/>
  <c r="J1252" i="25"/>
  <c r="J1248" i="25"/>
  <c r="J1244" i="25"/>
  <c r="J1240" i="25"/>
  <c r="J1232" i="25"/>
  <c r="J1228" i="25"/>
  <c r="J1225" i="25"/>
  <c r="J1221" i="25"/>
  <c r="J1217" i="25"/>
  <c r="J1213" i="25"/>
  <c r="J1209" i="25"/>
  <c r="J1205" i="25"/>
  <c r="J1341" i="25"/>
  <c r="J1337" i="25"/>
  <c r="J1344" i="25"/>
  <c r="J1364" i="25"/>
  <c r="J1360" i="25"/>
  <c r="J1356" i="25"/>
  <c r="J1353" i="25"/>
  <c r="J1349" i="25"/>
  <c r="J1371" i="25"/>
  <c r="J1367" i="25"/>
  <c r="J1374" i="25"/>
  <c r="J1376" i="25"/>
  <c r="J1380" i="25"/>
  <c r="J1384" i="25"/>
  <c r="J1386" i="25"/>
  <c r="J1524" i="25"/>
  <c r="J1520" i="25"/>
  <c r="J1516" i="25"/>
  <c r="J1512" i="25"/>
  <c r="J1508" i="25"/>
  <c r="J1504" i="25"/>
  <c r="J1500" i="25"/>
  <c r="J1496" i="25"/>
  <c r="J1492" i="25"/>
  <c r="J1488" i="25"/>
  <c r="J1484" i="25"/>
  <c r="J1480" i="25"/>
  <c r="J1476" i="25"/>
  <c r="J1472" i="25"/>
  <c r="J1468" i="25"/>
  <c r="J1464" i="25"/>
  <c r="J1460" i="25"/>
  <c r="J1456" i="25"/>
  <c r="J1452" i="25"/>
  <c r="J1448" i="25"/>
  <c r="J1444" i="25"/>
  <c r="J1440" i="25"/>
  <c r="J1436" i="25"/>
  <c r="J1432" i="25"/>
  <c r="J1428" i="25"/>
  <c r="J1424" i="25"/>
  <c r="J1420" i="25"/>
  <c r="J1416" i="25"/>
  <c r="J1410" i="25"/>
  <c r="J1406" i="25"/>
  <c r="J1402" i="25"/>
  <c r="J1398" i="25"/>
  <c r="J1394" i="25"/>
  <c r="J1390" i="25"/>
  <c r="J1527" i="25"/>
  <c r="J1532" i="25"/>
  <c r="J1538" i="25"/>
  <c r="J1534" i="25"/>
  <c r="J1539" i="25"/>
  <c r="J711" i="25"/>
  <c r="J731" i="25"/>
  <c r="J736" i="25"/>
  <c r="J753" i="25"/>
  <c r="J741" i="25"/>
  <c r="J780" i="25"/>
  <c r="J768" i="25"/>
  <c r="J988" i="25"/>
  <c r="J976" i="25"/>
  <c r="J960" i="25"/>
  <c r="J944" i="25"/>
  <c r="J932" i="25"/>
  <c r="J920" i="25"/>
  <c r="J904" i="25"/>
  <c r="J892" i="25"/>
  <c r="J876" i="25"/>
  <c r="J860" i="25"/>
  <c r="J848" i="25"/>
  <c r="J832" i="25"/>
  <c r="J821" i="25"/>
  <c r="J805" i="25"/>
  <c r="J785" i="25"/>
  <c r="J1054" i="25"/>
  <c r="J1026" i="25"/>
  <c r="J1076" i="25"/>
  <c r="J701" i="25"/>
  <c r="J713" i="25"/>
  <c r="J734" i="25"/>
  <c r="J7" i="25"/>
  <c r="J760" i="25"/>
  <c r="J756" i="25"/>
  <c r="J748" i="25"/>
  <c r="J740" i="25"/>
  <c r="J783" i="25"/>
  <c r="J775" i="25"/>
  <c r="J767" i="25"/>
  <c r="J991" i="25"/>
  <c r="J983" i="25"/>
  <c r="J975" i="25"/>
  <c r="J967" i="25"/>
  <c r="J959" i="25"/>
  <c r="J951" i="25"/>
  <c r="J943" i="25"/>
  <c r="J935" i="25"/>
  <c r="J927" i="25"/>
  <c r="J919" i="25"/>
  <c r="J911" i="25"/>
  <c r="J903" i="25"/>
  <c r="J895" i="25"/>
  <c r="J887" i="25"/>
  <c r="J879" i="25"/>
  <c r="J871" i="25"/>
  <c r="J863" i="25"/>
  <c r="J855" i="25"/>
  <c r="J847" i="25"/>
  <c r="J839" i="25"/>
  <c r="J835" i="25"/>
  <c r="J827" i="25"/>
  <c r="J820" i="25"/>
  <c r="J812" i="25"/>
  <c r="J808" i="25"/>
  <c r="J804" i="25"/>
  <c r="J800" i="25"/>
  <c r="J792" i="25"/>
  <c r="J699" i="25"/>
  <c r="J700" i="25"/>
  <c r="J712" i="25"/>
  <c r="J733" i="25"/>
  <c r="J725" i="25"/>
  <c r="J721" i="25"/>
  <c r="J759" i="25"/>
  <c r="J747" i="25"/>
  <c r="J765" i="25"/>
  <c r="J774" i="25"/>
  <c r="J994" i="25"/>
  <c r="J982" i="25"/>
  <c r="J970" i="25"/>
  <c r="J962" i="25"/>
  <c r="J950" i="25"/>
  <c r="J942" i="25"/>
  <c r="J934" i="25"/>
  <c r="J926" i="25"/>
  <c r="J914" i="25"/>
  <c r="J906" i="25"/>
  <c r="J898" i="25"/>
  <c r="J890" i="25"/>
  <c r="J882" i="25"/>
  <c r="J870" i="25"/>
  <c r="J862" i="25"/>
  <c r="J854" i="25"/>
  <c r="J846" i="25"/>
  <c r="J834" i="25"/>
  <c r="J826" i="25"/>
  <c r="J815" i="25"/>
  <c r="J807" i="25"/>
  <c r="J799" i="25"/>
  <c r="J787" i="25"/>
  <c r="J1072" i="25"/>
  <c r="J1064" i="25"/>
  <c r="J1052" i="25"/>
  <c r="J1044" i="25"/>
  <c r="J1036" i="25"/>
  <c r="J1028" i="25"/>
  <c r="J1020" i="25"/>
  <c r="J1012" i="25"/>
  <c r="J1004" i="25"/>
  <c r="J1099" i="25"/>
  <c r="J1091" i="25"/>
  <c r="J1087" i="25"/>
  <c r="J1079" i="25"/>
  <c r="J1113" i="25"/>
  <c r="J1109" i="25"/>
  <c r="J1105" i="25"/>
  <c r="J1101" i="25"/>
  <c r="J1128" i="25"/>
  <c r="J1124" i="25"/>
  <c r="J1120" i="25"/>
  <c r="J1116" i="25"/>
  <c r="J1176" i="25"/>
  <c r="J1172" i="25"/>
  <c r="J1168" i="25"/>
  <c r="J1164" i="25"/>
  <c r="J1160" i="25"/>
  <c r="J1156" i="25"/>
  <c r="J1152" i="25"/>
  <c r="J1148" i="25"/>
  <c r="J1144" i="25"/>
  <c r="J1140" i="25"/>
  <c r="J1136" i="25"/>
  <c r="J1132" i="25"/>
  <c r="J1178" i="25"/>
  <c r="J718" i="25"/>
  <c r="J1191" i="25"/>
  <c r="J1187" i="25"/>
  <c r="J1183" i="25"/>
  <c r="J1194" i="25"/>
  <c r="J1199" i="25"/>
  <c r="J1195" i="25"/>
  <c r="J1203" i="25"/>
  <c r="J1334" i="25"/>
  <c r="J1330" i="25"/>
  <c r="J1325" i="25"/>
  <c r="J1321" i="25"/>
  <c r="J1317" i="25"/>
  <c r="J1313" i="25"/>
  <c r="J1309" i="25"/>
  <c r="J1305" i="25"/>
  <c r="J1298" i="25"/>
  <c r="J1294" i="25"/>
  <c r="J1290" i="25"/>
  <c r="J1286" i="25"/>
  <c r="J1279" i="25"/>
  <c r="J1275" i="25"/>
  <c r="J1271" i="25"/>
  <c r="J1267" i="25"/>
  <c r="J1263" i="25"/>
  <c r="J1259" i="25"/>
  <c r="J1255" i="25"/>
  <c r="J1251" i="25"/>
  <c r="J1247" i="25"/>
  <c r="J1243" i="25"/>
  <c r="J1239" i="25"/>
  <c r="J1235" i="25"/>
  <c r="J1231" i="25"/>
  <c r="J1224" i="25"/>
  <c r="J1220" i="25"/>
  <c r="J1216" i="25"/>
  <c r="J1212" i="25"/>
  <c r="J1208" i="25"/>
  <c r="J1340" i="25"/>
  <c r="J1336" i="25"/>
  <c r="J1347" i="25"/>
  <c r="J1363" i="25"/>
  <c r="J1359" i="25"/>
  <c r="J1355" i="25"/>
  <c r="J1352" i="25"/>
  <c r="J1348" i="25"/>
  <c r="J1370" i="25"/>
  <c r="J1375" i="25"/>
  <c r="J1377" i="25"/>
  <c r="J1381" i="25"/>
  <c r="J1523" i="25"/>
  <c r="J1519" i="25"/>
  <c r="J1515" i="25"/>
  <c r="J1511" i="25"/>
  <c r="J1507" i="25"/>
  <c r="J1503" i="25"/>
  <c r="J1499" i="25"/>
  <c r="J1495" i="25"/>
  <c r="J1491" i="25"/>
  <c r="J1487" i="25"/>
  <c r="J1483" i="25"/>
  <c r="J1479" i="25"/>
  <c r="J1475" i="25"/>
  <c r="J1471" i="25"/>
  <c r="J1467" i="25"/>
  <c r="J1463" i="25"/>
  <c r="J1459" i="25"/>
  <c r="J1455" i="25"/>
  <c r="J1451" i="25"/>
  <c r="J1447" i="25"/>
  <c r="J1443" i="25"/>
  <c r="J1439" i="25"/>
  <c r="J1435" i="25"/>
  <c r="J1431" i="25"/>
  <c r="J1427" i="25"/>
  <c r="J1423" i="25"/>
  <c r="J1419" i="25"/>
  <c r="J1415" i="25"/>
  <c r="J1409" i="25"/>
  <c r="J1405" i="25"/>
  <c r="J1401" i="25"/>
  <c r="J1397" i="25"/>
  <c r="J1393" i="25"/>
  <c r="J1389" i="25"/>
  <c r="J1526" i="25"/>
  <c r="J1531" i="25"/>
  <c r="J1537" i="25"/>
  <c r="J1411" i="25"/>
  <c r="J829" i="25"/>
  <c r="J1073" i="25"/>
  <c r="J1326" i="25"/>
  <c r="J1227" i="25"/>
  <c r="J1236" i="25"/>
  <c r="J786" i="25"/>
  <c r="J1412" i="25"/>
  <c r="J1354" i="25"/>
  <c r="J788" i="25"/>
  <c r="J1302" i="25"/>
  <c r="J1283" i="25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O3" i="19" l="1" a="1"/>
  <c r="H3" i="19"/>
  <c r="A1" i="28" s="1" a="1"/>
  <c r="A1" i="28" s="1"/>
  <c r="M3" i="19" a="1"/>
  <c r="M3" i="19" s="1"/>
  <c r="K788" i="25"/>
  <c r="K829" i="25"/>
  <c r="K1526" i="25"/>
  <c r="K1401" i="25"/>
  <c r="K1419" i="25"/>
  <c r="K1435" i="25"/>
  <c r="K1451" i="25"/>
  <c r="K1467" i="25"/>
  <c r="K1483" i="25"/>
  <c r="K1499" i="25"/>
  <c r="K1515" i="25"/>
  <c r="K1377" i="25"/>
  <c r="K1352" i="25"/>
  <c r="K1347" i="25"/>
  <c r="K1212" i="25"/>
  <c r="K1231" i="25"/>
  <c r="K1247" i="25"/>
  <c r="K1263" i="25"/>
  <c r="K1279" i="25"/>
  <c r="K1298" i="25"/>
  <c r="K1317" i="25"/>
  <c r="K1334" i="25"/>
  <c r="K1194" i="25"/>
  <c r="K718" i="25"/>
  <c r="K1140" i="25"/>
  <c r="K1156" i="25"/>
  <c r="K1172" i="25"/>
  <c r="K1124" i="25"/>
  <c r="K1109" i="25"/>
  <c r="K1091" i="25"/>
  <c r="K1020" i="25"/>
  <c r="K1052" i="25"/>
  <c r="K799" i="25"/>
  <c r="K834" i="25"/>
  <c r="K870" i="25"/>
  <c r="K906" i="25"/>
  <c r="K942" i="25"/>
  <c r="K982" i="25"/>
  <c r="K747" i="25"/>
  <c r="K733" i="25"/>
  <c r="K792" i="25"/>
  <c r="K812" i="25"/>
  <c r="K839" i="25"/>
  <c r="K871" i="25"/>
  <c r="K903" i="25"/>
  <c r="K935" i="25"/>
  <c r="K967" i="25"/>
  <c r="K767" i="25"/>
  <c r="K748" i="25"/>
  <c r="K734" i="25"/>
  <c r="K1026" i="25"/>
  <c r="K821" i="25"/>
  <c r="K876" i="25"/>
  <c r="K932" i="25"/>
  <c r="K988" i="25"/>
  <c r="K753" i="25"/>
  <c r="K1539" i="25"/>
  <c r="K1527" i="25"/>
  <c r="K1402" i="25"/>
  <c r="K1420" i="25"/>
  <c r="K1436" i="25"/>
  <c r="K1452" i="25"/>
  <c r="K1468" i="25"/>
  <c r="K1484" i="25"/>
  <c r="K1500" i="25"/>
  <c r="K1516" i="25"/>
  <c r="K1384" i="25"/>
  <c r="K1367" i="25"/>
  <c r="K1356" i="25"/>
  <c r="K1337" i="25"/>
  <c r="K1213" i="25"/>
  <c r="K1228" i="25"/>
  <c r="K1248" i="25"/>
  <c r="K1264" i="25"/>
  <c r="K1280" i="25"/>
  <c r="K1299" i="25"/>
  <c r="K1318" i="25"/>
  <c r="K1200" i="25"/>
  <c r="K1181" i="25"/>
  <c r="K1141" i="25"/>
  <c r="K1157" i="25"/>
  <c r="K1173" i="25"/>
  <c r="K1129" i="25"/>
  <c r="K1110" i="25"/>
  <c r="K1092" i="25"/>
  <c r="K1009" i="25"/>
  <c r="K1025" i="25"/>
  <c r="K1041" i="25"/>
  <c r="K1057" i="25"/>
  <c r="K1081" i="25"/>
  <c r="K1022" i="25"/>
  <c r="K1070" i="25"/>
  <c r="K844" i="25"/>
  <c r="K900" i="25"/>
  <c r="K952" i="25"/>
  <c r="K776" i="25"/>
  <c r="K735" i="25"/>
  <c r="K1533" i="25"/>
  <c r="K1399" i="25"/>
  <c r="K1417" i="25"/>
  <c r="K1433" i="25"/>
  <c r="K1449" i="25"/>
  <c r="K1465" i="25"/>
  <c r="K1481" i="25"/>
  <c r="K1497" i="25"/>
  <c r="K1513" i="25"/>
  <c r="K1383" i="25"/>
  <c r="K1350" i="25"/>
  <c r="K1345" i="25"/>
  <c r="K1210" i="25"/>
  <c r="K1226" i="25"/>
  <c r="K1241" i="25"/>
  <c r="K1257" i="25"/>
  <c r="K1273" i="25"/>
  <c r="K1288" i="25"/>
  <c r="K1303" i="25"/>
  <c r="K1319" i="25"/>
  <c r="K1204" i="25"/>
  <c r="K1189" i="25"/>
  <c r="K1134" i="25"/>
  <c r="K1150" i="25"/>
  <c r="K1166" i="25"/>
  <c r="K1122" i="25"/>
  <c r="K1103" i="25"/>
  <c r="K1010" i="25"/>
  <c r="K817" i="25"/>
  <c r="K908" i="25"/>
  <c r="K992" i="25"/>
  <c r="K702" i="25"/>
  <c r="K1525" i="25"/>
  <c r="K1396" i="25"/>
  <c r="K1414" i="25"/>
  <c r="K1430" i="25"/>
  <c r="K1446" i="25"/>
  <c r="K1462" i="25"/>
  <c r="K1478" i="25"/>
  <c r="K1494" i="25"/>
  <c r="K1510" i="25"/>
  <c r="K1387" i="25"/>
  <c r="K1373" i="25"/>
  <c r="K1366" i="25"/>
  <c r="K1339" i="25"/>
  <c r="K1215" i="25"/>
  <c r="K1234" i="25"/>
  <c r="K1250" i="25"/>
  <c r="K1266" i="25"/>
  <c r="K1282" i="25"/>
  <c r="K1297" i="25"/>
  <c r="K1312" i="25"/>
  <c r="K1329" i="25"/>
  <c r="K1190" i="25"/>
  <c r="K1135" i="25"/>
  <c r="K1151" i="25"/>
  <c r="K1167" i="25"/>
  <c r="K1123" i="25"/>
  <c r="K1112" i="25"/>
  <c r="K1090" i="25"/>
  <c r="K1003" i="25"/>
  <c r="K1019" i="25"/>
  <c r="K1035" i="25"/>
  <c r="K1051" i="25"/>
  <c r="K1067" i="25"/>
  <c r="K794" i="25"/>
  <c r="K810" i="25"/>
  <c r="K833" i="25"/>
  <c r="K849" i="25"/>
  <c r="K865" i="25"/>
  <c r="K881" i="25"/>
  <c r="K897" i="25"/>
  <c r="K913" i="25"/>
  <c r="K929" i="25"/>
  <c r="K945" i="25"/>
  <c r="K961" i="25"/>
  <c r="K977" i="25"/>
  <c r="K993" i="25"/>
  <c r="K777" i="25"/>
  <c r="K742" i="25"/>
  <c r="K758" i="25"/>
  <c r="K724" i="25"/>
  <c r="K714" i="25"/>
  <c r="K698" i="25"/>
  <c r="K1008" i="25"/>
  <c r="K1040" i="25"/>
  <c r="K1068" i="25"/>
  <c r="K811" i="25"/>
  <c r="K838" i="25"/>
  <c r="K866" i="25"/>
  <c r="K894" i="25"/>
  <c r="K922" i="25"/>
  <c r="K954" i="25"/>
  <c r="K978" i="25"/>
  <c r="K770" i="25"/>
  <c r="K743" i="25"/>
  <c r="K6" i="25"/>
  <c r="K704" i="25"/>
  <c r="K831" i="25"/>
  <c r="K867" i="25"/>
  <c r="K899" i="25"/>
  <c r="K931" i="25"/>
  <c r="K963" i="25"/>
  <c r="K995" i="25"/>
  <c r="K744" i="25"/>
  <c r="K726" i="25"/>
  <c r="K705" i="25"/>
  <c r="K1097" i="25"/>
  <c r="K1038" i="25"/>
  <c r="K789" i="25"/>
  <c r="K836" i="25"/>
  <c r="K896" i="25"/>
  <c r="K968" i="25"/>
  <c r="K8" i="25"/>
  <c r="K786" i="25"/>
  <c r="K1236" i="25"/>
  <c r="K1354" i="25"/>
  <c r="K1227" i="25"/>
  <c r="K1411" i="25"/>
  <c r="K1389" i="25"/>
  <c r="K1405" i="25"/>
  <c r="K1423" i="25"/>
  <c r="K1439" i="25"/>
  <c r="K1455" i="25"/>
  <c r="K1471" i="25"/>
  <c r="K1487" i="25"/>
  <c r="K1503" i="25"/>
  <c r="K1519" i="25"/>
  <c r="K1375" i="25"/>
  <c r="K1355" i="25"/>
  <c r="K1336" i="25"/>
  <c r="K1216" i="25"/>
  <c r="K1235" i="25"/>
  <c r="K1251" i="25"/>
  <c r="K1267" i="25"/>
  <c r="K1286" i="25"/>
  <c r="K1305" i="25"/>
  <c r="K1321" i="25"/>
  <c r="K1203" i="25"/>
  <c r="K1183" i="25"/>
  <c r="K1178" i="25"/>
  <c r="K1144" i="25"/>
  <c r="K1160" i="25"/>
  <c r="K1176" i="25"/>
  <c r="K1128" i="25"/>
  <c r="K1113" i="25"/>
  <c r="K1099" i="25"/>
  <c r="K1028" i="25"/>
  <c r="K1064" i="25"/>
  <c r="K807" i="25"/>
  <c r="K846" i="25"/>
  <c r="K882" i="25"/>
  <c r="K914" i="25"/>
  <c r="K950" i="25"/>
  <c r="K994" i="25"/>
  <c r="K759" i="25"/>
  <c r="K712" i="25"/>
  <c r="K800" i="25"/>
  <c r="K820" i="25"/>
  <c r="K847" i="25"/>
  <c r="K879" i="25"/>
  <c r="K911" i="25"/>
  <c r="K943" i="25"/>
  <c r="K975" i="25"/>
  <c r="K775" i="25"/>
  <c r="K756" i="25"/>
  <c r="K713" i="25"/>
  <c r="K1054" i="25"/>
  <c r="K832" i="25"/>
  <c r="K892" i="25"/>
  <c r="K944" i="25"/>
  <c r="K768" i="25"/>
  <c r="K736" i="25"/>
  <c r="K1534" i="25"/>
  <c r="K1390" i="25"/>
  <c r="K1406" i="25"/>
  <c r="K1424" i="25"/>
  <c r="K1440" i="25"/>
  <c r="K1456" i="25"/>
  <c r="K1472" i="25"/>
  <c r="K1488" i="25"/>
  <c r="K1504" i="25"/>
  <c r="K1520" i="25"/>
  <c r="K1380" i="25"/>
  <c r="K1371" i="25"/>
  <c r="K1360" i="25"/>
  <c r="K1341" i="25"/>
  <c r="K1217" i="25"/>
  <c r="K1232" i="25"/>
  <c r="K1252" i="25"/>
  <c r="K1268" i="25"/>
  <c r="K1287" i="25"/>
  <c r="K1306" i="25"/>
  <c r="K1322" i="25"/>
  <c r="K1184" i="25"/>
  <c r="K1179" i="25"/>
  <c r="K1145" i="25"/>
  <c r="K1161" i="25"/>
  <c r="K1117" i="25"/>
  <c r="K1115" i="25"/>
  <c r="K1080" i="25"/>
  <c r="K1096" i="25"/>
  <c r="K1013" i="25"/>
  <c r="K1029" i="25"/>
  <c r="K1045" i="25"/>
  <c r="K1061" i="25"/>
  <c r="K1093" i="25"/>
  <c r="K1034" i="25"/>
  <c r="K793" i="25"/>
  <c r="K856" i="25"/>
  <c r="K912" i="25"/>
  <c r="K964" i="25"/>
  <c r="K745" i="25"/>
  <c r="K707" i="25"/>
  <c r="K1528" i="25"/>
  <c r="K1403" i="25"/>
  <c r="K1421" i="25"/>
  <c r="K1437" i="25"/>
  <c r="K1453" i="25"/>
  <c r="K1469" i="25"/>
  <c r="K1485" i="25"/>
  <c r="K1501" i="25"/>
  <c r="K1517" i="25"/>
  <c r="K1379" i="25"/>
  <c r="K1357" i="25"/>
  <c r="K1338" i="25"/>
  <c r="K1214" i="25"/>
  <c r="K1229" i="25"/>
  <c r="K1245" i="25"/>
  <c r="K1261" i="25"/>
  <c r="K1277" i="25"/>
  <c r="K1292" i="25"/>
  <c r="K1307" i="25"/>
  <c r="K1323" i="25"/>
  <c r="K1197" i="25"/>
  <c r="K1193" i="25"/>
  <c r="K1138" i="25"/>
  <c r="K1154" i="25"/>
  <c r="K1170" i="25"/>
  <c r="K1126" i="25"/>
  <c r="K1107" i="25"/>
  <c r="K1042" i="25"/>
  <c r="K840" i="25"/>
  <c r="K928" i="25"/>
  <c r="K784" i="25"/>
  <c r="K1541" i="25"/>
  <c r="K1529" i="25"/>
  <c r="K1400" i="25"/>
  <c r="K1418" i="25"/>
  <c r="K1434" i="25"/>
  <c r="K1450" i="25"/>
  <c r="K1466" i="25"/>
  <c r="K1482" i="25"/>
  <c r="K1498" i="25"/>
  <c r="K1514" i="25"/>
  <c r="K1382" i="25"/>
  <c r="K1351" i="25"/>
  <c r="K1346" i="25"/>
  <c r="K1343" i="25"/>
  <c r="K1219" i="25"/>
  <c r="K1238" i="25"/>
  <c r="K1254" i="25"/>
  <c r="K1270" i="25"/>
  <c r="K1285" i="25"/>
  <c r="K1301" i="25"/>
  <c r="K1316" i="25"/>
  <c r="K1333" i="25"/>
  <c r="K719" i="25"/>
  <c r="K1139" i="25"/>
  <c r="K1155" i="25"/>
  <c r="K1171" i="25"/>
  <c r="K1127" i="25"/>
  <c r="K1078" i="25"/>
  <c r="K1094" i="25"/>
  <c r="K1007" i="25"/>
  <c r="K1023" i="25"/>
  <c r="K1039" i="25"/>
  <c r="K1055" i="25"/>
  <c r="K1071" i="25"/>
  <c r="K798" i="25"/>
  <c r="K814" i="25"/>
  <c r="K837" i="25"/>
  <c r="K853" i="25"/>
  <c r="K869" i="25"/>
  <c r="K885" i="25"/>
  <c r="K901" i="25"/>
  <c r="K917" i="25"/>
  <c r="K933" i="25"/>
  <c r="K949" i="25"/>
  <c r="K965" i="25"/>
  <c r="K981" i="25"/>
  <c r="K997" i="25"/>
  <c r="K781" i="25"/>
  <c r="K746" i="25"/>
  <c r="K762" i="25"/>
  <c r="K728" i="25"/>
  <c r="K710" i="25"/>
  <c r="K1083" i="25"/>
  <c r="K1016" i="25"/>
  <c r="K1048" i="25"/>
  <c r="K791" i="25"/>
  <c r="K819" i="25"/>
  <c r="K842" i="25"/>
  <c r="K874" i="25"/>
  <c r="K902" i="25"/>
  <c r="K930" i="25"/>
  <c r="K958" i="25"/>
  <c r="K986" i="25"/>
  <c r="K778" i="25"/>
  <c r="K751" i="25"/>
  <c r="K729" i="25"/>
  <c r="K796" i="25"/>
  <c r="K843" i="25"/>
  <c r="K875" i="25"/>
  <c r="K907" i="25"/>
  <c r="K939" i="25"/>
  <c r="K971" i="25"/>
  <c r="K771" i="25"/>
  <c r="K752" i="25"/>
  <c r="K730" i="25"/>
  <c r="K1077" i="25"/>
  <c r="K1006" i="25"/>
  <c r="K1050" i="25"/>
  <c r="K801" i="25"/>
  <c r="K852" i="25"/>
  <c r="K916" i="25"/>
  <c r="K984" i="25"/>
  <c r="K1283" i="25"/>
  <c r="K1412" i="25"/>
  <c r="K1326" i="25"/>
  <c r="K1537" i="25"/>
  <c r="K1393" i="25"/>
  <c r="K1409" i="25"/>
  <c r="K1427" i="25"/>
  <c r="K1443" i="25"/>
  <c r="K1459" i="25"/>
  <c r="K1475" i="25"/>
  <c r="K1491" i="25"/>
  <c r="K1507" i="25"/>
  <c r="K1523" i="25"/>
  <c r="K1370" i="25"/>
  <c r="K1359" i="25"/>
  <c r="K1340" i="25"/>
  <c r="K1220" i="25"/>
  <c r="K1239" i="25"/>
  <c r="K1255" i="25"/>
  <c r="K1271" i="25"/>
  <c r="K1290" i="25"/>
  <c r="K1309" i="25"/>
  <c r="K1325" i="25"/>
  <c r="K1195" i="25"/>
  <c r="K1187" i="25"/>
  <c r="K1132" i="25"/>
  <c r="K1148" i="25"/>
  <c r="K1164" i="25"/>
  <c r="K1116" i="25"/>
  <c r="K1101" i="25"/>
  <c r="K1079" i="25"/>
  <c r="K1004" i="25"/>
  <c r="K1036" i="25"/>
  <c r="K1072" i="25"/>
  <c r="K815" i="25"/>
  <c r="K854" i="25"/>
  <c r="K890" i="25"/>
  <c r="K926" i="25"/>
  <c r="K962" i="25"/>
  <c r="K774" i="25"/>
  <c r="K721" i="25"/>
  <c r="K700" i="25"/>
  <c r="K804" i="25"/>
  <c r="K827" i="25"/>
  <c r="K855" i="25"/>
  <c r="K887" i="25"/>
  <c r="K919" i="25"/>
  <c r="K951" i="25"/>
  <c r="K983" i="25"/>
  <c r="K783" i="25"/>
  <c r="K760" i="25"/>
  <c r="K701" i="25"/>
  <c r="K785" i="25"/>
  <c r="K848" i="25"/>
  <c r="K904" i="25"/>
  <c r="K960" i="25"/>
  <c r="K780" i="25"/>
  <c r="K731" i="25"/>
  <c r="K1538" i="25"/>
  <c r="K1394" i="25"/>
  <c r="K1410" i="25"/>
  <c r="K1428" i="25"/>
  <c r="K1444" i="25"/>
  <c r="K1460" i="25"/>
  <c r="K1476" i="25"/>
  <c r="K1492" i="25"/>
  <c r="K1508" i="25"/>
  <c r="K1524" i="25"/>
  <c r="K1376" i="25"/>
  <c r="K1349" i="25"/>
  <c r="K1364" i="25"/>
  <c r="K1205" i="25"/>
  <c r="K1221" i="25"/>
  <c r="K1240" i="25"/>
  <c r="K1256" i="25"/>
  <c r="K1272" i="25"/>
  <c r="K1291" i="25"/>
  <c r="K1310" i="25"/>
  <c r="K1331" i="25"/>
  <c r="K1188" i="25"/>
  <c r="K1133" i="25"/>
  <c r="K1149" i="25"/>
  <c r="K1165" i="25"/>
  <c r="K1121" i="25"/>
  <c r="K1102" i="25"/>
  <c r="K1084" i="25"/>
  <c r="K1001" i="25"/>
  <c r="K1017" i="25"/>
  <c r="K1033" i="25"/>
  <c r="K1049" i="25"/>
  <c r="K1065" i="25"/>
  <c r="K1002" i="25"/>
  <c r="K1046" i="25"/>
  <c r="K809" i="25"/>
  <c r="K872" i="25"/>
  <c r="K924" i="25"/>
  <c r="K980" i="25"/>
  <c r="K761" i="25"/>
  <c r="K1540" i="25"/>
  <c r="K1391" i="25"/>
  <c r="K1407" i="25"/>
  <c r="K1425" i="25"/>
  <c r="K1441" i="25"/>
  <c r="K1457" i="25"/>
  <c r="K1473" i="25"/>
  <c r="K1489" i="25"/>
  <c r="K1505" i="25"/>
  <c r="K1521" i="25"/>
  <c r="K1368" i="25"/>
  <c r="K1361" i="25"/>
  <c r="K1342" i="25"/>
  <c r="K1218" i="25"/>
  <c r="K1233" i="25"/>
  <c r="K1249" i="25"/>
  <c r="K1265" i="25"/>
  <c r="K1281" i="25"/>
  <c r="K1296" i="25"/>
  <c r="K1311" i="25"/>
  <c r="K1328" i="25"/>
  <c r="K1201" i="25"/>
  <c r="K1180" i="25"/>
  <c r="K1142" i="25"/>
  <c r="K1158" i="25"/>
  <c r="K1174" i="25"/>
  <c r="K1130" i="25"/>
  <c r="K1111" i="25"/>
  <c r="K1066" i="25"/>
  <c r="K864" i="25"/>
  <c r="K948" i="25"/>
  <c r="K757" i="25"/>
  <c r="K1536" i="25"/>
  <c r="K1388" i="25"/>
  <c r="K1404" i="25"/>
  <c r="K1422" i="25"/>
  <c r="K1438" i="25"/>
  <c r="K1454" i="25"/>
  <c r="K1470" i="25"/>
  <c r="K1486" i="25"/>
  <c r="K1502" i="25"/>
  <c r="K1518" i="25"/>
  <c r="K1378" i="25"/>
  <c r="K1358" i="25"/>
  <c r="K1202" i="25"/>
  <c r="K1207" i="25"/>
  <c r="K1223" i="25"/>
  <c r="K1242" i="25"/>
  <c r="K1258" i="25"/>
  <c r="K1274" i="25"/>
  <c r="K1289" i="25"/>
  <c r="K1304" i="25"/>
  <c r="K1320" i="25"/>
  <c r="K1198" i="25"/>
  <c r="K1182" i="25"/>
  <c r="K1143" i="25"/>
  <c r="K1159" i="25"/>
  <c r="K1175" i="25"/>
  <c r="K1104" i="25"/>
  <c r="K1082" i="25"/>
  <c r="K1098" i="25"/>
  <c r="K1011" i="25"/>
  <c r="K1027" i="25"/>
  <c r="K1043" i="25"/>
  <c r="K1059" i="25"/>
  <c r="K1075" i="25"/>
  <c r="K802" i="25"/>
  <c r="K818" i="25"/>
  <c r="K841" i="25"/>
  <c r="K857" i="25"/>
  <c r="K873" i="25"/>
  <c r="K889" i="25"/>
  <c r="K905" i="25"/>
  <c r="K921" i="25"/>
  <c r="K937" i="25"/>
  <c r="K953" i="25"/>
  <c r="K969" i="25"/>
  <c r="K985" i="25"/>
  <c r="K769" i="25"/>
  <c r="K766" i="25"/>
  <c r="K750" i="25"/>
  <c r="K5" i="25"/>
  <c r="K732" i="25"/>
  <c r="K708" i="25"/>
  <c r="K1095" i="25"/>
  <c r="K1024" i="25"/>
  <c r="K1056" i="25"/>
  <c r="K795" i="25"/>
  <c r="K823" i="25"/>
  <c r="K850" i="25"/>
  <c r="K878" i="25"/>
  <c r="K910" i="25"/>
  <c r="K938" i="25"/>
  <c r="K966" i="25"/>
  <c r="K990" i="25"/>
  <c r="K782" i="25"/>
  <c r="K755" i="25"/>
  <c r="K716" i="25"/>
  <c r="K816" i="25"/>
  <c r="K851" i="25"/>
  <c r="K883" i="25"/>
  <c r="K915" i="25"/>
  <c r="K947" i="25"/>
  <c r="K979" i="25"/>
  <c r="K779" i="25"/>
  <c r="K737" i="25"/>
  <c r="K715" i="25"/>
  <c r="K1085" i="25"/>
  <c r="K1018" i="25"/>
  <c r="K1062" i="25"/>
  <c r="K813" i="25"/>
  <c r="K868" i="25"/>
  <c r="K936" i="25"/>
  <c r="K772" i="25"/>
  <c r="K1302" i="25"/>
  <c r="K1073" i="25"/>
  <c r="K1531" i="25"/>
  <c r="K1397" i="25"/>
  <c r="K1415" i="25"/>
  <c r="K1431" i="25"/>
  <c r="K1447" i="25"/>
  <c r="K1463" i="25"/>
  <c r="K1479" i="25"/>
  <c r="K1495" i="25"/>
  <c r="K1511" i="25"/>
  <c r="K1381" i="25"/>
  <c r="K1348" i="25"/>
  <c r="K1363" i="25"/>
  <c r="K1208" i="25"/>
  <c r="K1224" i="25"/>
  <c r="K1243" i="25"/>
  <c r="K1259" i="25"/>
  <c r="K1275" i="25"/>
  <c r="K1294" i="25"/>
  <c r="K1313" i="25"/>
  <c r="K1330" i="25"/>
  <c r="K1199" i="25"/>
  <c r="K1191" i="25"/>
  <c r="K1136" i="25"/>
  <c r="K1152" i="25"/>
  <c r="K1168" i="25"/>
  <c r="K1120" i="25"/>
  <c r="K1105" i="25"/>
  <c r="K1087" i="25"/>
  <c r="K1012" i="25"/>
  <c r="K1044" i="25"/>
  <c r="K787" i="25"/>
  <c r="K826" i="25"/>
  <c r="K862" i="25"/>
  <c r="K898" i="25"/>
  <c r="K934" i="25"/>
  <c r="K970" i="25"/>
  <c r="K765" i="25"/>
  <c r="K725" i="25"/>
  <c r="K699" i="25"/>
  <c r="K808" i="25"/>
  <c r="K835" i="25"/>
  <c r="K863" i="25"/>
  <c r="K895" i="25"/>
  <c r="K927" i="25"/>
  <c r="K959" i="25"/>
  <c r="K991" i="25"/>
  <c r="K740" i="25"/>
  <c r="K1076" i="25"/>
  <c r="K805" i="25"/>
  <c r="K860" i="25"/>
  <c r="K920" i="25"/>
  <c r="K976" i="25"/>
  <c r="K741" i="25"/>
  <c r="K711" i="25"/>
  <c r="K1532" i="25"/>
  <c r="K1398" i="25"/>
  <c r="K1416" i="25"/>
  <c r="K1432" i="25"/>
  <c r="K1448" i="25"/>
  <c r="K1464" i="25"/>
  <c r="K1480" i="25"/>
  <c r="K1496" i="25"/>
  <c r="K1512" i="25"/>
  <c r="K1386" i="25"/>
  <c r="K1374" i="25"/>
  <c r="K1353" i="25"/>
  <c r="K1344" i="25"/>
  <c r="K1209" i="25"/>
  <c r="K1225" i="25"/>
  <c r="K1244" i="25"/>
  <c r="K1260" i="25"/>
  <c r="K1276" i="25"/>
  <c r="K1295" i="25"/>
  <c r="K1314" i="25"/>
  <c r="K1196" i="25"/>
  <c r="K1192" i="25"/>
  <c r="K1137" i="25"/>
  <c r="K1153" i="25"/>
  <c r="K1169" i="25"/>
  <c r="K1125" i="25"/>
  <c r="K1106" i="25"/>
  <c r="K1088" i="25"/>
  <c r="K1005" i="25"/>
  <c r="K1021" i="25"/>
  <c r="K1037" i="25"/>
  <c r="K1053" i="25"/>
  <c r="K1069" i="25"/>
  <c r="K1014" i="25"/>
  <c r="K1058" i="25"/>
  <c r="K828" i="25"/>
  <c r="K884" i="25"/>
  <c r="K940" i="25"/>
  <c r="K996" i="25"/>
  <c r="K723" i="25"/>
  <c r="K1535" i="25"/>
  <c r="K1395" i="25"/>
  <c r="K1413" i="25"/>
  <c r="K1429" i="25"/>
  <c r="K1445" i="25"/>
  <c r="K1461" i="25"/>
  <c r="K1477" i="25"/>
  <c r="K1493" i="25"/>
  <c r="K1509" i="25"/>
  <c r="K1385" i="25"/>
  <c r="K1372" i="25"/>
  <c r="K1365" i="25"/>
  <c r="K1206" i="25"/>
  <c r="K1222" i="25"/>
  <c r="K1237" i="25"/>
  <c r="K1253" i="25"/>
  <c r="K1269" i="25"/>
  <c r="K1284" i="25"/>
  <c r="K1300" i="25"/>
  <c r="K1315" i="25"/>
  <c r="K1332" i="25"/>
  <c r="K1185" i="25"/>
  <c r="K1177" i="25"/>
  <c r="K1146" i="25"/>
  <c r="K1162" i="25"/>
  <c r="K1118" i="25"/>
  <c r="K1114" i="25"/>
  <c r="K1100" i="25"/>
  <c r="K797" i="25"/>
  <c r="K888" i="25"/>
  <c r="K972" i="25"/>
  <c r="K727" i="25"/>
  <c r="K1530" i="25"/>
  <c r="K1392" i="25"/>
  <c r="K1408" i="25"/>
  <c r="K1426" i="25"/>
  <c r="K1442" i="25"/>
  <c r="K1458" i="25"/>
  <c r="K1474" i="25"/>
  <c r="K1490" i="25"/>
  <c r="K1506" i="25"/>
  <c r="K1522" i="25"/>
  <c r="K1369" i="25"/>
  <c r="K1362" i="25"/>
  <c r="K1335" i="25"/>
  <c r="K1211" i="25"/>
  <c r="K1230" i="25"/>
  <c r="K1246" i="25"/>
  <c r="K1262" i="25"/>
  <c r="K1278" i="25"/>
  <c r="K1293" i="25"/>
  <c r="K1308" i="25"/>
  <c r="K1324" i="25"/>
  <c r="K1186" i="25"/>
  <c r="K1131" i="25"/>
  <c r="K1147" i="25"/>
  <c r="K1163" i="25"/>
  <c r="K1119" i="25"/>
  <c r="K1108" i="25"/>
  <c r="K1086" i="25"/>
  <c r="K999" i="25"/>
  <c r="K1015" i="25"/>
  <c r="K1031" i="25"/>
  <c r="K1047" i="25"/>
  <c r="K1063" i="25"/>
  <c r="K790" i="25"/>
  <c r="K806" i="25"/>
  <c r="K822" i="25"/>
  <c r="K845" i="25"/>
  <c r="K861" i="25"/>
  <c r="K877" i="25"/>
  <c r="K893" i="25"/>
  <c r="K909" i="25"/>
  <c r="K925" i="25"/>
  <c r="K941" i="25"/>
  <c r="K957" i="25"/>
  <c r="K973" i="25"/>
  <c r="K989" i="25"/>
  <c r="K773" i="25"/>
  <c r="K763" i="25"/>
  <c r="K754" i="25"/>
  <c r="K720" i="25"/>
  <c r="K717" i="25"/>
  <c r="K703" i="25"/>
  <c r="K1000" i="25"/>
  <c r="K1032" i="25"/>
  <c r="K1060" i="25"/>
  <c r="K803" i="25"/>
  <c r="K830" i="25"/>
  <c r="K858" i="25"/>
  <c r="K886" i="25"/>
  <c r="K918" i="25"/>
  <c r="K946" i="25"/>
  <c r="K974" i="25"/>
  <c r="K998" i="25"/>
  <c r="K739" i="25"/>
  <c r="K738" i="25"/>
  <c r="K709" i="25"/>
  <c r="K824" i="25"/>
  <c r="K859" i="25"/>
  <c r="K891" i="25"/>
  <c r="K923" i="25"/>
  <c r="K955" i="25"/>
  <c r="K987" i="25"/>
  <c r="K764" i="25"/>
  <c r="K722" i="25"/>
  <c r="K706" i="25"/>
  <c r="K1089" i="25"/>
  <c r="K1074" i="25"/>
  <c r="K825" i="25"/>
  <c r="K880" i="25"/>
  <c r="K956" i="25"/>
  <c r="K749" i="25"/>
  <c r="M9" i="19" a="1"/>
  <c r="M9" i="19" s="1"/>
  <c r="F3" i="19"/>
  <c r="F201" i="19"/>
  <c r="J697" i="25"/>
  <c r="O3" i="19" l="1"/>
  <c r="S6" i="19"/>
  <c r="K697" i="25"/>
  <c r="S30" i="19"/>
  <c r="S29" i="19"/>
  <c r="S31" i="19"/>
  <c r="S32" i="19"/>
  <c r="S28" i="19"/>
  <c r="S27" i="19"/>
  <c r="S26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10" i="19"/>
  <c r="S14" i="19"/>
  <c r="S18" i="19"/>
  <c r="S22" i="19"/>
  <c r="A1" i="31" a="1"/>
  <c r="A1" i="31" s="1"/>
  <c r="J481" i="25"/>
  <c r="J504" i="25"/>
  <c r="J520" i="25"/>
  <c r="J532" i="25"/>
  <c r="J552" i="25"/>
  <c r="J683" i="25"/>
  <c r="J679" i="25"/>
  <c r="J675" i="25"/>
  <c r="J671" i="25"/>
  <c r="J668" i="25"/>
  <c r="J664" i="25"/>
  <c r="J660" i="25"/>
  <c r="J656" i="25"/>
  <c r="J652" i="25"/>
  <c r="J648" i="25"/>
  <c r="J644" i="25"/>
  <c r="J640" i="25"/>
  <c r="J636" i="25"/>
  <c r="J632" i="25"/>
  <c r="J628" i="25"/>
  <c r="J624" i="25"/>
  <c r="J620" i="25"/>
  <c r="J616" i="25"/>
  <c r="J612" i="25"/>
  <c r="J608" i="25"/>
  <c r="J604" i="25"/>
  <c r="J600" i="25"/>
  <c r="J596" i="25"/>
  <c r="J592" i="25"/>
  <c r="J588" i="25"/>
  <c r="J584" i="25"/>
  <c r="J580" i="25"/>
  <c r="J576" i="25"/>
  <c r="J477" i="25"/>
  <c r="J489" i="25"/>
  <c r="J496" i="25"/>
  <c r="J508" i="25"/>
  <c r="J516" i="25"/>
  <c r="J528" i="25"/>
  <c r="J540" i="25"/>
  <c r="J548" i="25"/>
  <c r="J494" i="25"/>
  <c r="J498" i="25"/>
  <c r="J502" i="25"/>
  <c r="J506" i="25"/>
  <c r="J510" i="25"/>
  <c r="J514" i="25"/>
  <c r="J518" i="25"/>
  <c r="J522" i="25"/>
  <c r="J526" i="25"/>
  <c r="J530" i="25"/>
  <c r="J534" i="25"/>
  <c r="J538" i="25"/>
  <c r="J542" i="25"/>
  <c r="J546" i="25"/>
  <c r="J550" i="25"/>
  <c r="J554" i="25"/>
  <c r="J558" i="25"/>
  <c r="J561" i="25"/>
  <c r="J565" i="25"/>
  <c r="J569" i="25"/>
  <c r="J573" i="25"/>
  <c r="J693" i="25"/>
  <c r="J689" i="25"/>
  <c r="J686" i="25"/>
  <c r="J682" i="25"/>
  <c r="J678" i="25"/>
  <c r="J674" i="25"/>
  <c r="J670" i="25"/>
  <c r="J667" i="25"/>
  <c r="J663" i="25"/>
  <c r="J659" i="25"/>
  <c r="J655" i="25"/>
  <c r="J651" i="25"/>
  <c r="J647" i="25"/>
  <c r="J643" i="25"/>
  <c r="J639" i="25"/>
  <c r="J635" i="25"/>
  <c r="J631" i="25"/>
  <c r="J627" i="25"/>
  <c r="J623" i="25"/>
  <c r="J619" i="25"/>
  <c r="J615" i="25"/>
  <c r="J611" i="25"/>
  <c r="J607" i="25"/>
  <c r="J603" i="25"/>
  <c r="J599" i="25"/>
  <c r="J595" i="25"/>
  <c r="J591" i="25"/>
  <c r="J587" i="25"/>
  <c r="J583" i="25"/>
  <c r="J579" i="25"/>
  <c r="J575" i="25"/>
  <c r="J563" i="25"/>
  <c r="J567" i="25"/>
  <c r="J571" i="25"/>
  <c r="J695" i="25"/>
  <c r="J691" i="25"/>
  <c r="J684" i="25"/>
  <c r="J680" i="25"/>
  <c r="J676" i="25"/>
  <c r="J672" i="25"/>
  <c r="J478" i="25"/>
  <c r="J482" i="25"/>
  <c r="J486" i="25"/>
  <c r="J490" i="25"/>
  <c r="J493" i="25"/>
  <c r="J497" i="25"/>
  <c r="J501" i="25"/>
  <c r="J505" i="25"/>
  <c r="J509" i="25"/>
  <c r="J513" i="25"/>
  <c r="J517" i="25"/>
  <c r="J521" i="25"/>
  <c r="J525" i="25"/>
  <c r="J529" i="25"/>
  <c r="J533" i="25"/>
  <c r="J537" i="25"/>
  <c r="J541" i="25"/>
  <c r="J545" i="25"/>
  <c r="J549" i="25"/>
  <c r="J553" i="25"/>
  <c r="J557" i="25"/>
  <c r="J564" i="25"/>
  <c r="J568" i="25"/>
  <c r="J572" i="25"/>
  <c r="J694" i="25"/>
  <c r="J690" i="25"/>
  <c r="J479" i="25"/>
  <c r="J483" i="25"/>
  <c r="J487" i="25"/>
  <c r="J476" i="25"/>
  <c r="J480" i="25"/>
  <c r="J484" i="25"/>
  <c r="J488" i="25"/>
  <c r="J492" i="25"/>
  <c r="J495" i="25"/>
  <c r="J499" i="25"/>
  <c r="J503" i="25"/>
  <c r="J507" i="25"/>
  <c r="J511" i="25"/>
  <c r="J515" i="25"/>
  <c r="J519" i="25"/>
  <c r="J523" i="25"/>
  <c r="J527" i="25"/>
  <c r="J531" i="25"/>
  <c r="J535" i="25"/>
  <c r="J539" i="25"/>
  <c r="J543" i="25"/>
  <c r="J547" i="25"/>
  <c r="J551" i="25"/>
  <c r="J555" i="25"/>
  <c r="J559" i="25"/>
  <c r="J562" i="25"/>
  <c r="J566" i="25"/>
  <c r="J570" i="25"/>
  <c r="J696" i="25"/>
  <c r="J692" i="25"/>
  <c r="J688" i="25"/>
  <c r="J685" i="25"/>
  <c r="J681" i="25"/>
  <c r="J677" i="25"/>
  <c r="J673" i="25"/>
  <c r="J666" i="25"/>
  <c r="J662" i="25"/>
  <c r="J658" i="25"/>
  <c r="J654" i="25"/>
  <c r="J650" i="25"/>
  <c r="J646" i="25"/>
  <c r="J642" i="25"/>
  <c r="J638" i="25"/>
  <c r="J634" i="25"/>
  <c r="J630" i="25"/>
  <c r="J626" i="25"/>
  <c r="J622" i="25"/>
  <c r="J618" i="25"/>
  <c r="J614" i="25"/>
  <c r="J610" i="25"/>
  <c r="J606" i="25"/>
  <c r="J602" i="25"/>
  <c r="J598" i="25"/>
  <c r="J594" i="25"/>
  <c r="J590" i="25"/>
  <c r="J586" i="25"/>
  <c r="J582" i="25"/>
  <c r="J578" i="25"/>
  <c r="J574" i="25"/>
  <c r="J485" i="25"/>
  <c r="J500" i="25"/>
  <c r="J512" i="25"/>
  <c r="J524" i="25"/>
  <c r="J536" i="25"/>
  <c r="J544" i="25"/>
  <c r="J556" i="25"/>
  <c r="J665" i="25"/>
  <c r="J661" i="25"/>
  <c r="J657" i="25"/>
  <c r="J653" i="25"/>
  <c r="J649" i="25"/>
  <c r="J645" i="25"/>
  <c r="J641" i="25"/>
  <c r="J637" i="25"/>
  <c r="J633" i="25"/>
  <c r="J629" i="25"/>
  <c r="J625" i="25"/>
  <c r="J621" i="25"/>
  <c r="J617" i="25"/>
  <c r="J613" i="25"/>
  <c r="J609" i="25"/>
  <c r="J605" i="25"/>
  <c r="J601" i="25"/>
  <c r="J597" i="25"/>
  <c r="J593" i="25"/>
  <c r="J589" i="25"/>
  <c r="J585" i="25"/>
  <c r="J581" i="25"/>
  <c r="J577" i="25"/>
  <c r="J491" i="25"/>
  <c r="J560" i="25"/>
  <c r="J687" i="25"/>
  <c r="J669" i="25"/>
  <c r="J475" i="25"/>
  <c r="J2332" i="25"/>
  <c r="K2332" i="25" s="1"/>
  <c r="K475" i="25" l="1"/>
  <c r="K491" i="25"/>
  <c r="K589" i="25"/>
  <c r="K605" i="25"/>
  <c r="K621" i="25"/>
  <c r="K637" i="25"/>
  <c r="K653" i="25"/>
  <c r="K556" i="25"/>
  <c r="K512" i="25"/>
  <c r="K578" i="25"/>
  <c r="K594" i="25"/>
  <c r="K610" i="25"/>
  <c r="K626" i="25"/>
  <c r="K642" i="25"/>
  <c r="K658" i="25"/>
  <c r="K677" i="25"/>
  <c r="K692" i="25"/>
  <c r="K562" i="25"/>
  <c r="K547" i="25"/>
  <c r="K531" i="25"/>
  <c r="K515" i="25"/>
  <c r="K499" i="25"/>
  <c r="K484" i="25"/>
  <c r="K483" i="25"/>
  <c r="K572" i="25"/>
  <c r="K553" i="25"/>
  <c r="K537" i="25"/>
  <c r="K521" i="25"/>
  <c r="K505" i="25"/>
  <c r="K490" i="25"/>
  <c r="K672" i="25"/>
  <c r="K691" i="25"/>
  <c r="K563" i="25"/>
  <c r="K587" i="25"/>
  <c r="K603" i="25"/>
  <c r="K619" i="25"/>
  <c r="K635" i="25"/>
  <c r="K651" i="25"/>
  <c r="K667" i="25"/>
  <c r="K682" i="25"/>
  <c r="K573" i="25"/>
  <c r="K558" i="25"/>
  <c r="K542" i="25"/>
  <c r="K526" i="25"/>
  <c r="K510" i="25"/>
  <c r="K494" i="25"/>
  <c r="K516" i="25"/>
  <c r="K477" i="25"/>
  <c r="K588" i="25"/>
  <c r="K604" i="25"/>
  <c r="K620" i="25"/>
  <c r="K636" i="25"/>
  <c r="K652" i="25"/>
  <c r="K668" i="25"/>
  <c r="K683" i="25"/>
  <c r="K504" i="25"/>
  <c r="K593" i="25"/>
  <c r="K625" i="25"/>
  <c r="K641" i="25"/>
  <c r="K657" i="25"/>
  <c r="K544" i="25"/>
  <c r="K500" i="25"/>
  <c r="K582" i="25"/>
  <c r="K598" i="25"/>
  <c r="K614" i="25"/>
  <c r="K630" i="25"/>
  <c r="K646" i="25"/>
  <c r="K662" i="25"/>
  <c r="K681" i="25"/>
  <c r="K696" i="25"/>
  <c r="K559" i="25"/>
  <c r="K543" i="25"/>
  <c r="K527" i="25"/>
  <c r="K511" i="25"/>
  <c r="K495" i="25"/>
  <c r="K480" i="25"/>
  <c r="K479" i="25"/>
  <c r="K568" i="25"/>
  <c r="K549" i="25"/>
  <c r="K533" i="25"/>
  <c r="K517" i="25"/>
  <c r="K501" i="25"/>
  <c r="K486" i="25"/>
  <c r="K676" i="25"/>
  <c r="K695" i="25"/>
  <c r="K575" i="25"/>
  <c r="K591" i="25"/>
  <c r="K607" i="25"/>
  <c r="K623" i="25"/>
  <c r="K639" i="25"/>
  <c r="K655" i="25"/>
  <c r="K670" i="25"/>
  <c r="K686" i="25"/>
  <c r="K569" i="25"/>
  <c r="K554" i="25"/>
  <c r="K538" i="25"/>
  <c r="K522" i="25"/>
  <c r="K506" i="25"/>
  <c r="K548" i="25"/>
  <c r="K508" i="25"/>
  <c r="K576" i="25"/>
  <c r="K592" i="25"/>
  <c r="K608" i="25"/>
  <c r="K624" i="25"/>
  <c r="K640" i="25"/>
  <c r="K656" i="25"/>
  <c r="K671" i="25"/>
  <c r="K552" i="25"/>
  <c r="K481" i="25"/>
  <c r="K577" i="25"/>
  <c r="K687" i="25"/>
  <c r="K581" i="25"/>
  <c r="K597" i="25"/>
  <c r="K613" i="25"/>
  <c r="K629" i="25"/>
  <c r="K645" i="25"/>
  <c r="K661" i="25"/>
  <c r="K536" i="25"/>
  <c r="K485" i="25"/>
  <c r="K586" i="25"/>
  <c r="K602" i="25"/>
  <c r="K618" i="25"/>
  <c r="K634" i="25"/>
  <c r="K650" i="25"/>
  <c r="K666" i="25"/>
  <c r="K685" i="25"/>
  <c r="K570" i="25"/>
  <c r="K555" i="25"/>
  <c r="K539" i="25"/>
  <c r="K523" i="25"/>
  <c r="K507" i="25"/>
  <c r="K492" i="25"/>
  <c r="K476" i="25"/>
  <c r="K690" i="25"/>
  <c r="K564" i="25"/>
  <c r="K545" i="25"/>
  <c r="K529" i="25"/>
  <c r="K513" i="25"/>
  <c r="K497" i="25"/>
  <c r="K482" i="25"/>
  <c r="K680" i="25"/>
  <c r="K571" i="25"/>
  <c r="K579" i="25"/>
  <c r="K595" i="25"/>
  <c r="K611" i="25"/>
  <c r="K627" i="25"/>
  <c r="K643" i="25"/>
  <c r="K659" i="25"/>
  <c r="K674" i="25"/>
  <c r="K689" i="25"/>
  <c r="K565" i="25"/>
  <c r="K550" i="25"/>
  <c r="K534" i="25"/>
  <c r="K518" i="25"/>
  <c r="K502" i="25"/>
  <c r="K540" i="25"/>
  <c r="K496" i="25"/>
  <c r="K580" i="25"/>
  <c r="K596" i="25"/>
  <c r="K612" i="25"/>
  <c r="K628" i="25"/>
  <c r="K644" i="25"/>
  <c r="K660" i="25"/>
  <c r="K675" i="25"/>
  <c r="K532" i="25"/>
  <c r="K669" i="25"/>
  <c r="K609" i="25"/>
  <c r="K560" i="25"/>
  <c r="K585" i="25"/>
  <c r="K601" i="25"/>
  <c r="K617" i="25"/>
  <c r="K633" i="25"/>
  <c r="K649" i="25"/>
  <c r="K665" i="25"/>
  <c r="K524" i="25"/>
  <c r="K574" i="25"/>
  <c r="K590" i="25"/>
  <c r="K606" i="25"/>
  <c r="K622" i="25"/>
  <c r="K638" i="25"/>
  <c r="K654" i="25"/>
  <c r="K673" i="25"/>
  <c r="K688" i="25"/>
  <c r="K566" i="25"/>
  <c r="K551" i="25"/>
  <c r="K535" i="25"/>
  <c r="K519" i="25"/>
  <c r="K503" i="25"/>
  <c r="K488" i="25"/>
  <c r="K487" i="25"/>
  <c r="K694" i="25"/>
  <c r="K557" i="25"/>
  <c r="K541" i="25"/>
  <c r="K525" i="25"/>
  <c r="K509" i="25"/>
  <c r="K493" i="25"/>
  <c r="K478" i="25"/>
  <c r="K684" i="25"/>
  <c r="K567" i="25"/>
  <c r="K583" i="25"/>
  <c r="K599" i="25"/>
  <c r="K615" i="25"/>
  <c r="K631" i="25"/>
  <c r="K647" i="25"/>
  <c r="K663" i="25"/>
  <c r="K678" i="25"/>
  <c r="K693" i="25"/>
  <c r="K561" i="25"/>
  <c r="K546" i="25"/>
  <c r="K530" i="25"/>
  <c r="K514" i="25"/>
  <c r="K498" i="25"/>
  <c r="K528" i="25"/>
  <c r="K489" i="25"/>
  <c r="K584" i="25"/>
  <c r="K600" i="25"/>
  <c r="K616" i="25"/>
  <c r="K632" i="25"/>
  <c r="K648" i="25"/>
  <c r="K664" i="25"/>
  <c r="K679" i="25"/>
  <c r="K520" i="25"/>
  <c r="A2" i="27" a="1"/>
  <c r="A2" i="27" s="1"/>
  <c r="A2" i="2" a="1"/>
  <c r="J10" i="25"/>
  <c r="J14" i="25"/>
  <c r="J28" i="25"/>
  <c r="J32" i="25"/>
  <c r="J36" i="25"/>
  <c r="J40" i="25"/>
  <c r="J44" i="25"/>
  <c r="J48" i="25"/>
  <c r="J52" i="25"/>
  <c r="J55" i="25"/>
  <c r="J59" i="25"/>
  <c r="J62" i="25"/>
  <c r="J66" i="25"/>
  <c r="J70" i="25"/>
  <c r="J74" i="25"/>
  <c r="J78" i="25"/>
  <c r="J82" i="25"/>
  <c r="J86" i="25"/>
  <c r="J90" i="25"/>
  <c r="J94" i="25"/>
  <c r="J98" i="25"/>
  <c r="J102" i="25"/>
  <c r="J106" i="25"/>
  <c r="J110" i="25"/>
  <c r="J114" i="25"/>
  <c r="J118" i="25"/>
  <c r="J121" i="25"/>
  <c r="J125" i="25"/>
  <c r="J129" i="25"/>
  <c r="J133" i="25"/>
  <c r="J137" i="25"/>
  <c r="J141" i="25"/>
  <c r="J145" i="25"/>
  <c r="J149" i="25"/>
  <c r="J153" i="25"/>
  <c r="J157" i="25"/>
  <c r="J161" i="25"/>
  <c r="J165" i="25"/>
  <c r="J169" i="25"/>
  <c r="J173" i="25"/>
  <c r="J176" i="25"/>
  <c r="J180" i="25"/>
  <c r="J184" i="25"/>
  <c r="J188" i="25"/>
  <c r="J192" i="25"/>
  <c r="J196" i="25"/>
  <c r="J200" i="25"/>
  <c r="J203" i="25"/>
  <c r="J207" i="25"/>
  <c r="J211" i="25"/>
  <c r="J215" i="25"/>
  <c r="J219" i="25"/>
  <c r="J223" i="25"/>
  <c r="J227" i="25"/>
  <c r="J231" i="25"/>
  <c r="J235" i="25"/>
  <c r="J239" i="25"/>
  <c r="J243" i="25"/>
  <c r="J247" i="25"/>
  <c r="J251" i="25"/>
  <c r="J255" i="25"/>
  <c r="J259" i="25"/>
  <c r="J263" i="25"/>
  <c r="J267" i="25"/>
  <c r="J271" i="25"/>
  <c r="J275" i="25"/>
  <c r="J279" i="25"/>
  <c r="J283" i="25"/>
  <c r="J287" i="25"/>
  <c r="J291" i="25"/>
  <c r="J295" i="25"/>
  <c r="J299" i="25"/>
  <c r="J303" i="25"/>
  <c r="J307" i="25"/>
  <c r="J311" i="25"/>
  <c r="J315" i="25"/>
  <c r="J319" i="25"/>
  <c r="J323" i="25"/>
  <c r="J327" i="25"/>
  <c r="J331" i="25"/>
  <c r="J335" i="25"/>
  <c r="J339" i="25"/>
  <c r="J343" i="25"/>
  <c r="J347" i="25"/>
  <c r="J351" i="25"/>
  <c r="J355" i="25"/>
  <c r="J359" i="25"/>
  <c r="J363" i="25"/>
  <c r="J370" i="25"/>
  <c r="J374" i="25"/>
  <c r="J378" i="25"/>
  <c r="J382" i="25"/>
  <c r="J386" i="25"/>
  <c r="J390" i="25"/>
  <c r="J394" i="25"/>
  <c r="J398" i="25"/>
  <c r="J402" i="25"/>
  <c r="J406" i="25"/>
  <c r="J410" i="25"/>
  <c r="J414" i="25"/>
  <c r="J418" i="25"/>
  <c r="J422" i="25"/>
  <c r="J426" i="25"/>
  <c r="J430" i="25"/>
  <c r="J434" i="25"/>
  <c r="J438" i="25"/>
  <c r="J442" i="25"/>
  <c r="J448" i="25"/>
  <c r="J452" i="25"/>
  <c r="J456" i="25"/>
  <c r="J460" i="25"/>
  <c r="J464" i="25"/>
  <c r="J468" i="25"/>
  <c r="J472" i="25"/>
  <c r="J22" i="25"/>
  <c r="J3" i="25"/>
  <c r="J11" i="25"/>
  <c r="J56" i="25"/>
  <c r="J60" i="25"/>
  <c r="J63" i="25"/>
  <c r="J67" i="25"/>
  <c r="J71" i="25"/>
  <c r="J75" i="25"/>
  <c r="J79" i="25"/>
  <c r="J83" i="25"/>
  <c r="J87" i="25"/>
  <c r="J91" i="25"/>
  <c r="J95" i="25"/>
  <c r="J99" i="25"/>
  <c r="J103" i="25"/>
  <c r="J107" i="25"/>
  <c r="J111" i="25"/>
  <c r="J115" i="25"/>
  <c r="J204" i="25"/>
  <c r="J208" i="25"/>
  <c r="J212" i="25"/>
  <c r="J216" i="25"/>
  <c r="J220" i="25"/>
  <c r="J224" i="25"/>
  <c r="J228" i="25"/>
  <c r="J232" i="25"/>
  <c r="J236" i="25"/>
  <c r="J240" i="25"/>
  <c r="J244" i="25"/>
  <c r="J248" i="25"/>
  <c r="J252" i="25"/>
  <c r="J256" i="25"/>
  <c r="J260" i="25"/>
  <c r="J264" i="25"/>
  <c r="J268" i="25"/>
  <c r="J272" i="25"/>
  <c r="J276" i="25"/>
  <c r="J280" i="25"/>
  <c r="J284" i="25"/>
  <c r="J288" i="25"/>
  <c r="J292" i="25"/>
  <c r="J296" i="25"/>
  <c r="J300" i="25"/>
  <c r="J304" i="25"/>
  <c r="J308" i="25"/>
  <c r="J312" i="25"/>
  <c r="J316" i="25"/>
  <c r="J320" i="25"/>
  <c r="J324" i="25"/>
  <c r="J328" i="25"/>
  <c r="J332" i="25"/>
  <c r="J336" i="25"/>
  <c r="J340" i="25"/>
  <c r="J344" i="25"/>
  <c r="J348" i="25"/>
  <c r="J352" i="25"/>
  <c r="J356" i="25"/>
  <c r="J360" i="25"/>
  <c r="J364" i="25"/>
  <c r="J371" i="25"/>
  <c r="J375" i="25"/>
  <c r="J379" i="25"/>
  <c r="J383" i="25"/>
  <c r="J387" i="25"/>
  <c r="J391" i="25"/>
  <c r="J395" i="25"/>
  <c r="J399" i="25"/>
  <c r="J403" i="25"/>
  <c r="J407" i="25"/>
  <c r="J411" i="25"/>
  <c r="J415" i="25"/>
  <c r="J419" i="25"/>
  <c r="J423" i="25"/>
  <c r="J427" i="25"/>
  <c r="J431" i="25"/>
  <c r="J435" i="25"/>
  <c r="J439" i="25"/>
  <c r="J449" i="25"/>
  <c r="J453" i="25"/>
  <c r="J457" i="25"/>
  <c r="J461" i="25"/>
  <c r="J465" i="25"/>
  <c r="J469" i="25"/>
  <c r="J473" i="25"/>
  <c r="J19" i="25"/>
  <c r="J23" i="25"/>
  <c r="J29" i="25"/>
  <c r="J33" i="25"/>
  <c r="J37" i="25"/>
  <c r="J41" i="25"/>
  <c r="J45" i="25"/>
  <c r="J49" i="25"/>
  <c r="J122" i="25"/>
  <c r="J126" i="25"/>
  <c r="J130" i="25"/>
  <c r="J134" i="25"/>
  <c r="J138" i="25"/>
  <c r="J142" i="25"/>
  <c r="J146" i="25"/>
  <c r="J150" i="25"/>
  <c r="J154" i="25"/>
  <c r="J158" i="25"/>
  <c r="J162" i="25"/>
  <c r="J166" i="25"/>
  <c r="J170" i="25"/>
  <c r="J174" i="25"/>
  <c r="J177" i="25"/>
  <c r="J181" i="25"/>
  <c r="J185" i="25"/>
  <c r="J189" i="25"/>
  <c r="J193" i="25"/>
  <c r="J197" i="25"/>
  <c r="J4" i="25"/>
  <c r="J12" i="25"/>
  <c r="J16" i="25"/>
  <c r="J20" i="25"/>
  <c r="J24" i="25"/>
  <c r="J26" i="25"/>
  <c r="J30" i="25"/>
  <c r="J34" i="25"/>
  <c r="J38" i="25"/>
  <c r="J42" i="25"/>
  <c r="J46" i="25"/>
  <c r="J50" i="25"/>
  <c r="J57" i="25"/>
  <c r="J64" i="25"/>
  <c r="J68" i="25"/>
  <c r="J72" i="25"/>
  <c r="J76" i="25"/>
  <c r="J80" i="25"/>
  <c r="J84" i="25"/>
  <c r="J88" i="25"/>
  <c r="J92" i="25"/>
  <c r="J96" i="25"/>
  <c r="J100" i="25"/>
  <c r="J104" i="25"/>
  <c r="J108" i="25"/>
  <c r="J112" i="25"/>
  <c r="J116" i="25"/>
  <c r="J123" i="25"/>
  <c r="J127" i="25"/>
  <c r="J131" i="25"/>
  <c r="J135" i="25"/>
  <c r="J139" i="25"/>
  <c r="J143" i="25"/>
  <c r="J147" i="25"/>
  <c r="J151" i="25"/>
  <c r="J155" i="25"/>
  <c r="J159" i="25"/>
  <c r="J163" i="25"/>
  <c r="J167" i="25"/>
  <c r="J171" i="25"/>
  <c r="J178" i="25"/>
  <c r="J182" i="25"/>
  <c r="J186" i="25"/>
  <c r="J190" i="25"/>
  <c r="J194" i="25"/>
  <c r="J198" i="25"/>
  <c r="J205" i="25"/>
  <c r="J209" i="25"/>
  <c r="J213" i="25"/>
  <c r="J217" i="25"/>
  <c r="J221" i="25"/>
  <c r="J225" i="25"/>
  <c r="J229" i="25"/>
  <c r="J233" i="25"/>
  <c r="J237" i="25"/>
  <c r="J241" i="25"/>
  <c r="J245" i="25"/>
  <c r="J249" i="25"/>
  <c r="J253" i="25"/>
  <c r="J257" i="25"/>
  <c r="J261" i="25"/>
  <c r="J265" i="25"/>
  <c r="J269" i="25"/>
  <c r="J273" i="25"/>
  <c r="J277" i="25"/>
  <c r="J281" i="25"/>
  <c r="J285" i="25"/>
  <c r="J289" i="25"/>
  <c r="J293" i="25"/>
  <c r="J297" i="25"/>
  <c r="J301" i="25"/>
  <c r="J305" i="25"/>
  <c r="J309" i="25"/>
  <c r="J313" i="25"/>
  <c r="J317" i="25"/>
  <c r="J321" i="25"/>
  <c r="J325" i="25"/>
  <c r="J329" i="25"/>
  <c r="J333" i="25"/>
  <c r="J337" i="25"/>
  <c r="J341" i="25"/>
  <c r="J345" i="25"/>
  <c r="J349" i="25"/>
  <c r="J353" i="25"/>
  <c r="J357" i="25"/>
  <c r="J361" i="25"/>
  <c r="J365" i="25"/>
  <c r="J368" i="25"/>
  <c r="J372" i="25"/>
  <c r="J376" i="25"/>
  <c r="J380" i="25"/>
  <c r="J384" i="25"/>
  <c r="J388" i="25"/>
  <c r="J392" i="25"/>
  <c r="J396" i="25"/>
  <c r="J400" i="25"/>
  <c r="J404" i="25"/>
  <c r="J408" i="25"/>
  <c r="J412" i="25"/>
  <c r="J416" i="25"/>
  <c r="J420" i="25"/>
  <c r="J424" i="25"/>
  <c r="J428" i="25"/>
  <c r="J432" i="25"/>
  <c r="J436" i="25"/>
  <c r="J440" i="25"/>
  <c r="J446" i="25"/>
  <c r="J450" i="25"/>
  <c r="J454" i="25"/>
  <c r="J458" i="25"/>
  <c r="J462" i="25"/>
  <c r="J466" i="25"/>
  <c r="J470" i="25"/>
  <c r="J474" i="25"/>
  <c r="J9" i="25"/>
  <c r="J13" i="25"/>
  <c r="J17" i="25"/>
  <c r="J21" i="25"/>
  <c r="J27" i="25"/>
  <c r="J31" i="25"/>
  <c r="J35" i="25"/>
  <c r="J39" i="25"/>
  <c r="J43" i="25"/>
  <c r="J47" i="25"/>
  <c r="J51" i="25"/>
  <c r="J54" i="25"/>
  <c r="J58" i="25"/>
  <c r="J65" i="25"/>
  <c r="J69" i="25"/>
  <c r="J73" i="25"/>
  <c r="J77" i="25"/>
  <c r="J81" i="25"/>
  <c r="J85" i="25"/>
  <c r="J89" i="25"/>
  <c r="J93" i="25"/>
  <c r="J97" i="25"/>
  <c r="J101" i="25"/>
  <c r="J105" i="25"/>
  <c r="J109" i="25"/>
  <c r="J113" i="25"/>
  <c r="J117" i="25"/>
  <c r="J120" i="25"/>
  <c r="J124" i="25"/>
  <c r="J128" i="25"/>
  <c r="J132" i="25"/>
  <c r="J136" i="25"/>
  <c r="J140" i="25"/>
  <c r="J144" i="25"/>
  <c r="J148" i="25"/>
  <c r="J152" i="25"/>
  <c r="J156" i="25"/>
  <c r="J160" i="25"/>
  <c r="J164" i="25"/>
  <c r="J168" i="25"/>
  <c r="J172" i="25"/>
  <c r="J179" i="25"/>
  <c r="J183" i="25"/>
  <c r="J187" i="25"/>
  <c r="J191" i="25"/>
  <c r="J195" i="25"/>
  <c r="J199" i="25"/>
  <c r="J202" i="25"/>
  <c r="J206" i="25"/>
  <c r="J210" i="25"/>
  <c r="J214" i="25"/>
  <c r="J218" i="25"/>
  <c r="J222" i="25"/>
  <c r="J226" i="25"/>
  <c r="J230" i="25"/>
  <c r="J234" i="25"/>
  <c r="J238" i="25"/>
  <c r="J242" i="25"/>
  <c r="J246" i="25"/>
  <c r="J250" i="25"/>
  <c r="J254" i="25"/>
  <c r="J258" i="25"/>
  <c r="J262" i="25"/>
  <c r="J266" i="25"/>
  <c r="J270" i="25"/>
  <c r="J274" i="25"/>
  <c r="J278" i="25"/>
  <c r="J282" i="25"/>
  <c r="J286" i="25"/>
  <c r="J290" i="25"/>
  <c r="J294" i="25"/>
  <c r="J298" i="25"/>
  <c r="J302" i="25"/>
  <c r="J306" i="25"/>
  <c r="J310" i="25"/>
  <c r="J314" i="25"/>
  <c r="J318" i="25"/>
  <c r="J322" i="25"/>
  <c r="J326" i="25"/>
  <c r="J330" i="25"/>
  <c r="J334" i="25"/>
  <c r="J338" i="25"/>
  <c r="J342" i="25"/>
  <c r="J346" i="25"/>
  <c r="J350" i="25"/>
  <c r="J354" i="25"/>
  <c r="J358" i="25"/>
  <c r="J362" i="25"/>
  <c r="J366" i="25"/>
  <c r="J369" i="25"/>
  <c r="J373" i="25"/>
  <c r="J377" i="25"/>
  <c r="J381" i="25"/>
  <c r="J385" i="25"/>
  <c r="J389" i="25"/>
  <c r="J393" i="25"/>
  <c r="J397" i="25"/>
  <c r="J401" i="25"/>
  <c r="J405" i="25"/>
  <c r="J409" i="25"/>
  <c r="J413" i="25"/>
  <c r="J417" i="25"/>
  <c r="J421" i="25"/>
  <c r="J425" i="25"/>
  <c r="J429" i="25"/>
  <c r="J433" i="25"/>
  <c r="J437" i="25"/>
  <c r="J441" i="25"/>
  <c r="J444" i="25"/>
  <c r="J447" i="25"/>
  <c r="J451" i="25"/>
  <c r="J455" i="25"/>
  <c r="J459" i="25"/>
  <c r="J463" i="25"/>
  <c r="J467" i="25"/>
  <c r="J471" i="25"/>
  <c r="J25" i="25"/>
  <c r="J367" i="25"/>
  <c r="J445" i="25"/>
  <c r="J53" i="25"/>
  <c r="J2" i="25"/>
  <c r="J119" i="25"/>
  <c r="J18" i="25"/>
  <c r="J15" i="25"/>
  <c r="J201" i="25"/>
  <c r="J443" i="25"/>
  <c r="J61" i="25"/>
  <c r="J175" i="25"/>
  <c r="L1" i="2" l="1" a="1"/>
  <c r="K9" i="2" s="1"/>
  <c r="K175" i="25"/>
  <c r="K61" i="25"/>
  <c r="K443" i="25"/>
  <c r="K201" i="25"/>
  <c r="K15" i="25"/>
  <c r="K18" i="25"/>
  <c r="K119" i="25"/>
  <c r="K2" i="25"/>
  <c r="K53" i="25"/>
  <c r="K445" i="25"/>
  <c r="K367" i="25"/>
  <c r="K25" i="25"/>
  <c r="K471" i="25"/>
  <c r="K467" i="25"/>
  <c r="K463" i="25"/>
  <c r="K459" i="25"/>
  <c r="K455" i="25"/>
  <c r="K451" i="25"/>
  <c r="K447" i="25"/>
  <c r="K444" i="25"/>
  <c r="K441" i="25"/>
  <c r="K437" i="25"/>
  <c r="K433" i="25"/>
  <c r="K429" i="25"/>
  <c r="K425" i="25"/>
  <c r="K421" i="25"/>
  <c r="K417" i="25"/>
  <c r="K413" i="25"/>
  <c r="K409" i="25"/>
  <c r="K405" i="25"/>
  <c r="K401" i="25"/>
  <c r="K397" i="25"/>
  <c r="K393" i="25"/>
  <c r="K389" i="25"/>
  <c r="K385" i="25"/>
  <c r="K381" i="25"/>
  <c r="K377" i="25"/>
  <c r="K373" i="25"/>
  <c r="K369" i="25"/>
  <c r="K366" i="25"/>
  <c r="K362" i="25"/>
  <c r="K358" i="25"/>
  <c r="K354" i="25"/>
  <c r="K350" i="25"/>
  <c r="K346" i="25"/>
  <c r="K342" i="25"/>
  <c r="K338" i="25"/>
  <c r="K334" i="25"/>
  <c r="K330" i="25"/>
  <c r="K326" i="25"/>
  <c r="K322" i="25"/>
  <c r="K318" i="25"/>
  <c r="K314" i="25"/>
  <c r="K310" i="25"/>
  <c r="K306" i="25"/>
  <c r="K302" i="25"/>
  <c r="K298" i="25"/>
  <c r="K294" i="25"/>
  <c r="K290" i="25"/>
  <c r="K286" i="25"/>
  <c r="K282" i="25"/>
  <c r="K278" i="25"/>
  <c r="K274" i="25"/>
  <c r="K270" i="25"/>
  <c r="K266" i="25"/>
  <c r="K262" i="25"/>
  <c r="K258" i="25"/>
  <c r="K254" i="25"/>
  <c r="K250" i="25"/>
  <c r="K246" i="25"/>
  <c r="K242" i="25"/>
  <c r="K238" i="25"/>
  <c r="K234" i="25"/>
  <c r="K230" i="25"/>
  <c r="K226" i="25"/>
  <c r="K222" i="25"/>
  <c r="K218" i="25"/>
  <c r="K214" i="25"/>
  <c r="K210" i="25"/>
  <c r="K206" i="25"/>
  <c r="K202" i="25"/>
  <c r="K199" i="25"/>
  <c r="K195" i="25"/>
  <c r="K191" i="25"/>
  <c r="K187" i="25"/>
  <c r="K183" i="25"/>
  <c r="K179" i="25"/>
  <c r="K172" i="25"/>
  <c r="K168" i="25"/>
  <c r="K164" i="25"/>
  <c r="K160" i="25"/>
  <c r="K156" i="25"/>
  <c r="K152" i="25"/>
  <c r="K148" i="25"/>
  <c r="K144" i="25"/>
  <c r="K140" i="25"/>
  <c r="K136" i="25"/>
  <c r="K132" i="25"/>
  <c r="K128" i="25"/>
  <c r="K124" i="25"/>
  <c r="K120" i="25"/>
  <c r="K117" i="25"/>
  <c r="K113" i="25"/>
  <c r="K109" i="25"/>
  <c r="K105" i="25"/>
  <c r="K101" i="25"/>
  <c r="K97" i="25"/>
  <c r="K93" i="25"/>
  <c r="K89" i="25"/>
  <c r="K85" i="25"/>
  <c r="K81" i="25"/>
  <c r="K77" i="25"/>
  <c r="K73" i="25"/>
  <c r="K69" i="25"/>
  <c r="K65" i="25"/>
  <c r="K58" i="25"/>
  <c r="K54" i="25"/>
  <c r="K51" i="25"/>
  <c r="K47" i="25"/>
  <c r="K43" i="25"/>
  <c r="K39" i="25"/>
  <c r="K35" i="25"/>
  <c r="K31" i="25"/>
  <c r="K27" i="25"/>
  <c r="K21" i="25"/>
  <c r="K17" i="25"/>
  <c r="K13" i="25"/>
  <c r="K9" i="25"/>
  <c r="K474" i="25"/>
  <c r="K470" i="25"/>
  <c r="K466" i="25"/>
  <c r="K462" i="25"/>
  <c r="K458" i="25"/>
  <c r="K454" i="25"/>
  <c r="K450" i="25"/>
  <c r="K446" i="25"/>
  <c r="K440" i="25"/>
  <c r="K436" i="25"/>
  <c r="K432" i="25"/>
  <c r="K428" i="25"/>
  <c r="K424" i="25"/>
  <c r="K420" i="25"/>
  <c r="K416" i="25"/>
  <c r="K412" i="25"/>
  <c r="K408" i="25"/>
  <c r="K404" i="25"/>
  <c r="K400" i="25"/>
  <c r="K396" i="25"/>
  <c r="K392" i="25"/>
  <c r="K388" i="25"/>
  <c r="K384" i="25"/>
  <c r="K380" i="25"/>
  <c r="K376" i="25"/>
  <c r="K372" i="25"/>
  <c r="K368" i="25"/>
  <c r="K365" i="25"/>
  <c r="K361" i="25"/>
  <c r="K357" i="25"/>
  <c r="K353" i="25"/>
  <c r="K349" i="25"/>
  <c r="K345" i="25"/>
  <c r="K341" i="25"/>
  <c r="K337" i="25"/>
  <c r="K333" i="25"/>
  <c r="K329" i="25"/>
  <c r="K325" i="25"/>
  <c r="K321" i="25"/>
  <c r="K317" i="25"/>
  <c r="K313" i="25"/>
  <c r="K309" i="25"/>
  <c r="K305" i="25"/>
  <c r="K301" i="25"/>
  <c r="K297" i="25"/>
  <c r="K293" i="25"/>
  <c r="K289" i="25"/>
  <c r="K285" i="25"/>
  <c r="K281" i="25"/>
  <c r="K277" i="25"/>
  <c r="K273" i="25"/>
  <c r="K269" i="25"/>
  <c r="K265" i="25"/>
  <c r="K261" i="25"/>
  <c r="K257" i="25"/>
  <c r="K253" i="25"/>
  <c r="K249" i="25"/>
  <c r="K245" i="25"/>
  <c r="K241" i="25"/>
  <c r="K237" i="25"/>
  <c r="K233" i="25"/>
  <c r="K229" i="25"/>
  <c r="K225" i="25"/>
  <c r="K221" i="25"/>
  <c r="K217" i="25"/>
  <c r="K213" i="25"/>
  <c r="K209" i="25"/>
  <c r="K205" i="25"/>
  <c r="K198" i="25"/>
  <c r="K194" i="25"/>
  <c r="K190" i="25"/>
  <c r="K186" i="25"/>
  <c r="K182" i="25"/>
  <c r="K178" i="25"/>
  <c r="K171" i="25"/>
  <c r="K167" i="25"/>
  <c r="K163" i="25"/>
  <c r="K159" i="25"/>
  <c r="K155" i="25"/>
  <c r="K151" i="25"/>
  <c r="K147" i="25"/>
  <c r="K143" i="25"/>
  <c r="K139" i="25"/>
  <c r="K135" i="25"/>
  <c r="K131" i="25"/>
  <c r="K127" i="25"/>
  <c r="K123" i="25"/>
  <c r="K116" i="25"/>
  <c r="K112" i="25"/>
  <c r="K108" i="25"/>
  <c r="K104" i="25"/>
  <c r="K100" i="25"/>
  <c r="K96" i="25"/>
  <c r="K92" i="25"/>
  <c r="K88" i="25"/>
  <c r="K84" i="25"/>
  <c r="K80" i="25"/>
  <c r="K76" i="25"/>
  <c r="K72" i="25"/>
  <c r="K68" i="25"/>
  <c r="K64" i="25"/>
  <c r="K57" i="25"/>
  <c r="K50" i="25"/>
  <c r="K46" i="25"/>
  <c r="K42" i="25"/>
  <c r="K38" i="25"/>
  <c r="K34" i="25"/>
  <c r="K30" i="25"/>
  <c r="K26" i="25"/>
  <c r="K24" i="25"/>
  <c r="K20" i="25"/>
  <c r="K16" i="25"/>
  <c r="K12" i="25"/>
  <c r="K4" i="25"/>
  <c r="K197" i="25"/>
  <c r="K193" i="25"/>
  <c r="K189" i="25"/>
  <c r="K185" i="25"/>
  <c r="K181" i="25"/>
  <c r="K177" i="25"/>
  <c r="K174" i="25"/>
  <c r="K170" i="25"/>
  <c r="K166" i="25"/>
  <c r="K162" i="25"/>
  <c r="K158" i="25"/>
  <c r="K154" i="25"/>
  <c r="K150" i="25"/>
  <c r="K146" i="25"/>
  <c r="K142" i="25"/>
  <c r="K138" i="25"/>
  <c r="K134" i="25"/>
  <c r="K130" i="25"/>
  <c r="K126" i="25"/>
  <c r="K122" i="25"/>
  <c r="K49" i="25"/>
  <c r="K45" i="25"/>
  <c r="K41" i="25"/>
  <c r="K37" i="25"/>
  <c r="K33" i="25"/>
  <c r="K29" i="25"/>
  <c r="K23" i="25"/>
  <c r="K19" i="25"/>
  <c r="K473" i="25"/>
  <c r="K469" i="25"/>
  <c r="K465" i="25"/>
  <c r="K461" i="25"/>
  <c r="K457" i="25"/>
  <c r="K453" i="25"/>
  <c r="K449" i="25"/>
  <c r="K439" i="25"/>
  <c r="K435" i="25"/>
  <c r="K431" i="25"/>
  <c r="K427" i="25"/>
  <c r="K423" i="25"/>
  <c r="K419" i="25"/>
  <c r="K415" i="25"/>
  <c r="K411" i="25"/>
  <c r="K407" i="25"/>
  <c r="K403" i="25"/>
  <c r="K399" i="25"/>
  <c r="K395" i="25"/>
  <c r="K391" i="25"/>
  <c r="K387" i="25"/>
  <c r="K383" i="25"/>
  <c r="K379" i="25"/>
  <c r="K375" i="25"/>
  <c r="K371" i="25"/>
  <c r="K364" i="25"/>
  <c r="K360" i="25"/>
  <c r="K356" i="25"/>
  <c r="K352" i="25"/>
  <c r="K348" i="25"/>
  <c r="K344" i="25"/>
  <c r="K340" i="25"/>
  <c r="K336" i="25"/>
  <c r="K332" i="25"/>
  <c r="K328" i="25"/>
  <c r="K324" i="25"/>
  <c r="K320" i="25"/>
  <c r="K316" i="25"/>
  <c r="K312" i="25"/>
  <c r="K308" i="25"/>
  <c r="K304" i="25"/>
  <c r="K300" i="25"/>
  <c r="K296" i="25"/>
  <c r="K292" i="25"/>
  <c r="K288" i="25"/>
  <c r="K284" i="25"/>
  <c r="K280" i="25"/>
  <c r="K276" i="25"/>
  <c r="K272" i="25"/>
  <c r="K268" i="25"/>
  <c r="K264" i="25"/>
  <c r="K260" i="25"/>
  <c r="K256" i="25"/>
  <c r="K252" i="25"/>
  <c r="K248" i="25"/>
  <c r="K244" i="25"/>
  <c r="K240" i="25"/>
  <c r="K236" i="25"/>
  <c r="K232" i="25"/>
  <c r="K228" i="25"/>
  <c r="K224" i="25"/>
  <c r="K220" i="25"/>
  <c r="K216" i="25"/>
  <c r="K212" i="25"/>
  <c r="K208" i="25"/>
  <c r="K204" i="25"/>
  <c r="K115" i="25"/>
  <c r="K111" i="25"/>
  <c r="K107" i="25"/>
  <c r="K103" i="25"/>
  <c r="K99" i="25"/>
  <c r="K95" i="25"/>
  <c r="K91" i="25"/>
  <c r="K87" i="25"/>
  <c r="K83" i="25"/>
  <c r="K79" i="25"/>
  <c r="K75" i="25"/>
  <c r="K71" i="25"/>
  <c r="K67" i="25"/>
  <c r="K63" i="25"/>
  <c r="K60" i="25"/>
  <c r="K56" i="25"/>
  <c r="K11" i="25"/>
  <c r="K3" i="25"/>
  <c r="K22" i="25"/>
  <c r="K472" i="25"/>
  <c r="K468" i="25"/>
  <c r="K464" i="25"/>
  <c r="K460" i="25"/>
  <c r="K456" i="25"/>
  <c r="K452" i="25"/>
  <c r="K448" i="25"/>
  <c r="K442" i="25"/>
  <c r="K438" i="25"/>
  <c r="K434" i="25"/>
  <c r="K430" i="25"/>
  <c r="K426" i="25"/>
  <c r="K422" i="25"/>
  <c r="K418" i="25"/>
  <c r="K414" i="25"/>
  <c r="K410" i="25"/>
  <c r="K406" i="25"/>
  <c r="K402" i="25"/>
  <c r="K398" i="25"/>
  <c r="K394" i="25"/>
  <c r="K390" i="25"/>
  <c r="K386" i="25"/>
  <c r="K382" i="25"/>
  <c r="K378" i="25"/>
  <c r="K374" i="25"/>
  <c r="K370" i="25"/>
  <c r="K363" i="25"/>
  <c r="K359" i="25"/>
  <c r="K355" i="25"/>
  <c r="K351" i="25"/>
  <c r="K347" i="25"/>
  <c r="K343" i="25"/>
  <c r="K339" i="25"/>
  <c r="K335" i="25"/>
  <c r="K331" i="25"/>
  <c r="K327" i="25"/>
  <c r="K323" i="25"/>
  <c r="K319" i="25"/>
  <c r="K315" i="25"/>
  <c r="K311" i="25"/>
  <c r="K307" i="25"/>
  <c r="K303" i="25"/>
  <c r="K299" i="25"/>
  <c r="K295" i="25"/>
  <c r="K291" i="25"/>
  <c r="K287" i="25"/>
  <c r="K283" i="25"/>
  <c r="K279" i="25"/>
  <c r="K275" i="25"/>
  <c r="K271" i="25"/>
  <c r="K267" i="25"/>
  <c r="K263" i="25"/>
  <c r="K259" i="25"/>
  <c r="K255" i="25"/>
  <c r="K251" i="25"/>
  <c r="K247" i="25"/>
  <c r="K243" i="25"/>
  <c r="K239" i="25"/>
  <c r="K235" i="25"/>
  <c r="K231" i="25"/>
  <c r="K227" i="25"/>
  <c r="K223" i="25"/>
  <c r="K219" i="25"/>
  <c r="K215" i="25"/>
  <c r="K211" i="25"/>
  <c r="K207" i="25"/>
  <c r="K203" i="25"/>
  <c r="K200" i="25"/>
  <c r="K196" i="25"/>
  <c r="K192" i="25"/>
  <c r="K188" i="25"/>
  <c r="K184" i="25"/>
  <c r="K180" i="25"/>
  <c r="K176" i="25"/>
  <c r="K173" i="25"/>
  <c r="K169" i="25"/>
  <c r="K165" i="25"/>
  <c r="K161" i="25"/>
  <c r="K157" i="25"/>
  <c r="K153" i="25"/>
  <c r="K149" i="25"/>
  <c r="K145" i="25"/>
  <c r="K141" i="25"/>
  <c r="K137" i="25"/>
  <c r="K133" i="25"/>
  <c r="K129" i="25"/>
  <c r="K125" i="25"/>
  <c r="K121" i="25"/>
  <c r="K118" i="25"/>
  <c r="K114" i="25"/>
  <c r="K110" i="25"/>
  <c r="K106" i="25"/>
  <c r="K102" i="25"/>
  <c r="K98" i="25"/>
  <c r="K94" i="25"/>
  <c r="K90" i="25"/>
  <c r="K86" i="25"/>
  <c r="K82" i="25"/>
  <c r="K78" i="25"/>
  <c r="K74" i="25"/>
  <c r="K70" i="25"/>
  <c r="K66" i="25"/>
  <c r="K62" i="25"/>
  <c r="K59" i="25"/>
  <c r="K55" i="25"/>
  <c r="K52" i="25"/>
  <c r="K48" i="25"/>
  <c r="K44" i="25"/>
  <c r="K40" i="25"/>
  <c r="K36" i="25"/>
  <c r="K32" i="25"/>
  <c r="K28" i="25"/>
  <c r="K14" i="25"/>
  <c r="K10" i="25"/>
  <c r="K106" i="2"/>
  <c r="K108" i="2"/>
  <c r="K110" i="2"/>
  <c r="S106" i="2"/>
  <c r="S108" i="2"/>
  <c r="S110" i="2"/>
  <c r="K105" i="2"/>
  <c r="K107" i="2"/>
  <c r="K109" i="2"/>
  <c r="K111" i="2"/>
  <c r="S105" i="2"/>
  <c r="S107" i="2"/>
  <c r="S109" i="2"/>
  <c r="S111" i="2"/>
  <c r="A2" i="2"/>
  <c r="K104" i="2" l="1"/>
  <c r="S104" i="2"/>
  <c r="S103" i="2"/>
  <c r="S95" i="2"/>
  <c r="K101" i="2"/>
  <c r="K93" i="2"/>
  <c r="S98" i="2"/>
  <c r="K102" i="2"/>
  <c r="K94" i="2"/>
  <c r="S97" i="2"/>
  <c r="S100" i="2"/>
  <c r="S92" i="2"/>
  <c r="K96" i="2"/>
  <c r="S101" i="2"/>
  <c r="S93" i="2"/>
  <c r="K99" i="2"/>
  <c r="K91" i="2"/>
  <c r="S96" i="2"/>
  <c r="K100" i="2"/>
  <c r="K92" i="2"/>
  <c r="K103" i="2"/>
  <c r="K95" i="2"/>
  <c r="S99" i="2"/>
  <c r="S91" i="2"/>
  <c r="K97" i="2"/>
  <c r="S102" i="2"/>
  <c r="S94" i="2"/>
  <c r="K98" i="2"/>
  <c r="K90" i="2"/>
  <c r="S90" i="2"/>
  <c r="S89" i="2"/>
  <c r="K89" i="2"/>
  <c r="S88" i="2"/>
  <c r="S87" i="2"/>
  <c r="K87" i="2"/>
  <c r="K88" i="2"/>
  <c r="K80" i="2"/>
  <c r="S12" i="2"/>
  <c r="S4" i="2"/>
  <c r="S13" i="2"/>
  <c r="S5" i="2"/>
  <c r="K15" i="2"/>
  <c r="K5" i="2"/>
  <c r="K14" i="2"/>
  <c r="K6" i="2"/>
  <c r="S18" i="2"/>
  <c r="S10" i="2"/>
  <c r="S2" i="2"/>
  <c r="S11" i="2"/>
  <c r="S3" i="2"/>
  <c r="K13" i="2"/>
  <c r="K3" i="2"/>
  <c r="K12" i="2"/>
  <c r="K4" i="2"/>
  <c r="S16" i="2"/>
  <c r="S8" i="2"/>
  <c r="S17" i="2"/>
  <c r="S9" i="2"/>
  <c r="L1" i="2"/>
  <c r="K11" i="2"/>
  <c r="K18" i="2"/>
  <c r="K10" i="2"/>
  <c r="K2" i="2"/>
  <c r="S14" i="2"/>
  <c r="S6" i="2"/>
  <c r="S15" i="2"/>
  <c r="S7" i="2"/>
  <c r="K17" i="2"/>
  <c r="K7" i="2"/>
  <c r="K16" i="2"/>
  <c r="K8" i="2"/>
  <c r="K86" i="2"/>
  <c r="S86" i="2"/>
  <c r="K85" i="2"/>
  <c r="S85" i="2"/>
  <c r="K84" i="2"/>
  <c r="S84" i="2"/>
  <c r="S81" i="2"/>
  <c r="K83" i="2"/>
  <c r="K78" i="2"/>
  <c r="S79" i="2"/>
  <c r="K81" i="2"/>
  <c r="K79" i="2"/>
  <c r="S82" i="2"/>
  <c r="K82" i="2"/>
  <c r="S83" i="2"/>
  <c r="S78" i="2"/>
  <c r="S80" i="2"/>
  <c r="K77" i="2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19" i="2"/>
  <c r="S20" i="2"/>
  <c r="K26" i="2"/>
  <c r="S27" i="2"/>
  <c r="K20" i="2"/>
  <c r="S19" i="2"/>
  <c r="K22" i="2"/>
  <c r="S26" i="2"/>
  <c r="S21" i="2"/>
  <c r="K27" i="2"/>
  <c r="K21" i="2"/>
  <c r="S22" i="2"/>
  <c r="K23" i="2" l="1"/>
  <c r="S23" i="2"/>
  <c r="S24" i="2"/>
  <c r="K24" i="2"/>
  <c r="S25" i="2"/>
  <c r="K25" i="2"/>
  <c r="K28" i="2"/>
  <c r="S28" i="2"/>
  <c r="S29" i="2"/>
  <c r="K29" i="2"/>
  <c r="A1" i="26" l="1" a="1"/>
  <c r="A1" i="26" s="1"/>
  <c r="F3647" i="1"/>
  <c r="E1030" i="25" s="1"/>
  <c r="G1030" i="25" l="1"/>
  <c r="I1030" i="25"/>
  <c r="K1030" i="25"/>
  <c r="E3514" i="25"/>
  <c r="K3514" i="25" s="1"/>
  <c r="E3614" i="25"/>
  <c r="E3509" i="25"/>
  <c r="K3509" i="25" s="1"/>
  <c r="E3513" i="25"/>
  <c r="E3512" i="25"/>
  <c r="G3512" i="25" s="1"/>
  <c r="E7" i="25"/>
  <c r="A1" i="29" a="1"/>
  <c r="N1487" i="29" s="1"/>
  <c r="E3511" i="25"/>
  <c r="G3647" i="1"/>
  <c r="G3514" i="25" l="1"/>
  <c r="I3514" i="25"/>
  <c r="I3614" i="25"/>
  <c r="G3614" i="25"/>
  <c r="K3614" i="25"/>
  <c r="G3509" i="25"/>
  <c r="I3509" i="25"/>
  <c r="I3513" i="25"/>
  <c r="G3513" i="25"/>
  <c r="K3513" i="25"/>
  <c r="M346" i="29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A1" i="30" s="1" a="1"/>
  <c r="A1" i="30" s="1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<sst xmlns="http://schemas.openxmlformats.org/spreadsheetml/2006/main" count="34906" uniqueCount="6766">
  <si>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</si>
  <si>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</si>
  <si>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</si>
  <si>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</si>
  <si>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</si>
  <si>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</si>
  <si>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</si>
  <si>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</si>
  <si>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</si>
  <si>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</si>
  <si>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</si>
  <si>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</si>
  <si>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</si>
  <si>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</si>
  <si>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</si>
  <si>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</si>
  <si>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</si>
  <si>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</si>
  <si>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</si>
  <si>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</si>
  <si>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</si>
  <si>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</si>
  <si>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</si>
  <si>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</si>
  <si>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</si>
  <si>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</si>
  <si>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</si>
  <si>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</si>
  <si>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</si>
  <si>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</si>
  <si>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</si>
  <si>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</si>
  <si>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</si>
  <si>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</si>
  <si>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</si>
  <si>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</si>
  <si>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</si>
  <si>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</si>
  <si>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</si>
  <si>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</si>
  <si>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</si>
  <si>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</si>
  <si>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</si>
  <si>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</si>
  <si>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</si>
  <si>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</si>
  <si>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</si>
  <si>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</si>
  <si>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</si>
  <si>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</si>
  <si>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</si>
  <si>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</si>
  <si>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</si>
  <si>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</si>
  <si>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</si>
  <si>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</si>
  <si>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</si>
  <si>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</si>
  <si>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</si>
  <si>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</si>
  <si>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</si>
  <si>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</si>
  <si>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</si>
  <si>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</si>
  <si>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</si>
  <si>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</si>
  <si>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</si>
  <si>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</si>
  <si>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</si>
  <si>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</si>
  <si>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</si>
  <si>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</si>
  <si>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</si>
  <si>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</si>
  <si>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</si>
  <si>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</si>
  <si>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</si>
  <si>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</si>
  <si>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</si>
  <si>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</si>
  <si>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</si>
  <si>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</si>
  <si>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</si>
  <si>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</si>
  <si>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</si>
  <si>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</si>
  <si>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</si>
  <si>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</si>
  <si>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</si>
  <si>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</si>
  <si>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</si>
  <si>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</si>
  <si>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</si>
  <si>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</si>
  <si>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</si>
  <si>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</si>
  <si>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</si>
  <si>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</si>
  <si>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</si>
  <si>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</si>
  <si>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</si>
  <si>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</si>
  <si>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</si>
  <si>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</si>
  <si>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</si>
  <si>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</si>
  <si>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</si>
  <si>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</si>
  <si>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</si>
  <si>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</si>
  <si>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</si>
  <si>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</si>
  <si>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</si>
  <si>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</si>
  <si>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</si>
  <si>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</si>
  <si>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</si>
  <si>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</si>
  <si>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</si>
  <si>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</si>
  <si>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</si>
  <si>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</si>
  <si>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</si>
  <si>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</si>
  <si>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</si>
  <si>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</si>
  <si>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</si>
  <si>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</si>
  <si>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</si>
  <si>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</si>
  <si>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</si>
  <si>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</si>
  <si>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</si>
  <si>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</si>
  <si>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</si>
  <si>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</si>
  <si>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</si>
  <si>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</si>
  <si>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</si>
  <si>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</si>
  <si>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</si>
  <si>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</si>
  <si>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</si>
  <si>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</si>
  <si>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</si>
  <si>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</si>
  <si>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</si>
  <si>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</si>
  <si>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</si>
  <si>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</si>
  <si>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</si>
  <si>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</si>
  <si>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</si>
  <si>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</si>
  <si>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</si>
  <si>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</si>
  <si>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</si>
  <si>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</si>
  <si>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</si>
  <si>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</si>
  <si>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</si>
  <si>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</si>
  <si>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</si>
  <si>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</si>
  <si>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</si>
  <si>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</si>
  <si>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</si>
  <si>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</si>
  <si>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</si>
  <si>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</si>
  <si>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</si>
  <si>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</si>
  <si>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</si>
  <si>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</si>
  <si>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</si>
  <si>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</si>
  <si>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</si>
  <si>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</si>
  <si>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</si>
  <si>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</si>
  <si>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</si>
  <si>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</si>
  <si>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</si>
  <si>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</si>
  <si>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</si>
  <si>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</si>
  <si>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</si>
  <si>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</si>
  <si>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</si>
  <si>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</si>
  <si>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</si>
  <si>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</si>
  <si>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</si>
  <si>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</si>
  <si>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</si>
  <si>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</si>
  <si>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</si>
  <si>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</si>
  <si>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</si>
  <si>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</si>
  <si>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</si>
  <si>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</si>
  <si>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</si>
  <si>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</si>
  <si>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</si>
  <si>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</si>
  <si>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</si>
  <si>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</si>
  <si>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</si>
  <si>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</si>
  <si>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</si>
  <si>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</si>
  <si>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</si>
  <si>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</si>
  <si>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</si>
  <si>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</si>
  <si>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</si>
  <si>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</si>
  <si>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</si>
  <si>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</si>
  <si>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</si>
  <si>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</si>
  <si>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</si>
  <si>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</si>
  <si>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</si>
  <si>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</si>
  <si>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</si>
  <si>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</si>
  <si>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</si>
  <si>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</si>
  <si>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</si>
  <si>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</si>
  <si>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</si>
  <si>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</si>
  <si>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</si>
  <si>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</si>
  <si>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</si>
  <si>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</si>
  <si>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</si>
  <si>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</si>
  <si>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</si>
  <si>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</si>
  <si>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</si>
  <si>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</si>
  <si>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</si>
  <si>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</si>
  <si>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</si>
  <si>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</si>
  <si>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</si>
  <si>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</si>
  <si>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</si>
  <si>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</si>
  <si>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</si>
  <si>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</si>
  <si>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</si>
  <si>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</si>
  <si>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</si>
  <si>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</si>
  <si>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</si>
  <si>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</si>
  <si>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</si>
  <si>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</si>
  <si>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</si>
  <si>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</si>
  <si>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</si>
  <si>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</si>
  <si>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</si>
  <si>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</si>
  <si>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</si>
  <si>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</si>
  <si>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</si>
  <si>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</si>
  <si>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</si>
  <si>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</si>
  <si>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</si>
  <si>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</si>
  <si>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</si>
  <si>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</si>
  <si>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</si>
  <si>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</si>
  <si>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</si>
  <si>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</si>
  <si>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</si>
  <si>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</si>
  <si>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</si>
  <si>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</si>
  <si>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</si>
  <si>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</si>
  <si>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</si>
  <si>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</si>
  <si>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</si>
  <si>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</si>
  <si>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</si>
  <si>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</si>
  <si>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</si>
  <si>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</si>
  <si>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</si>
  <si>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</si>
  <si>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</si>
  <si>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</si>
  <si>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</si>
  <si>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</si>
  <si>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</si>
  <si>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</si>
  <si>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</si>
  <si>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</si>
  <si>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</si>
  <si>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</si>
  <si>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</si>
  <si>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</si>
  <si>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</si>
  <si>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</si>
  <si>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</si>
  <si>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</si>
  <si>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</si>
  <si>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</si>
  <si>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</si>
  <si>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</si>
  <si>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</si>
  <si>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</si>
  <si>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</si>
  <si>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</si>
  <si>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</si>
  <si>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</si>
  <si>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</si>
  <si>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</si>
  <si>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</si>
  <si>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</si>
  <si>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</si>
  <si>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</si>
  <si>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</si>
  <si>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</si>
  <si>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</si>
  <si>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</si>
  <si>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</si>
  <si>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</si>
  <si>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</si>
  <si>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</si>
  <si>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</si>
  <si>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</si>
  <si>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</si>
  <si>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</si>
  <si>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</si>
  <si>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</si>
  <si>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</si>
  <si>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</si>
  <si>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</si>
  <si>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</si>
  <si>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</si>
  <si>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</si>
  <si>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</si>
  <si>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</si>
  <si>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</si>
  <si>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</si>
  <si>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</si>
  <si>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</si>
  <si>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</si>
  <si>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</si>
  <si>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</si>
  <si>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</si>
  <si>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</si>
  <si>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</si>
  <si>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</si>
  <si>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</si>
  <si>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</si>
  <si>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</si>
  <si>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</si>
  <si>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</si>
  <si>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</si>
  <si>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</si>
  <si>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</si>
  <si>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</si>
  <si>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</si>
  <si>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</si>
  <si>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</si>
  <si>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</si>
  <si>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</si>
  <si>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</si>
  <si>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</si>
  <si>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</si>
  <si>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</si>
  <si>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</si>
  <si>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</si>
  <si>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</si>
  <si>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</si>
  <si>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</si>
  <si>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</si>
  <si>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</si>
  <si>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</si>
  <si>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</si>
  <si>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</si>
  <si>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</si>
  <si>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</si>
  <si>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</si>
  <si>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</si>
  <si>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</si>
  <si>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</si>
  <si>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</si>
  <si>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</si>
  <si>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</si>
  <si>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</si>
  <si>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</si>
  <si>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</si>
  <si>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</si>
  <si>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</si>
  <si>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</si>
  <si>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</si>
  <si>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</si>
  <si>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</si>
  <si>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</si>
  <si>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</si>
  <si>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</si>
  <si>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</si>
  <si>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</si>
  <si>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</si>
  <si>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</si>
  <si>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</si>
  <si>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</si>
  <si>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</si>
  <si>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</si>
  <si>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</si>
  <si>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</si>
  <si>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</si>
  <si>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</si>
  <si>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</si>
  <si>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</si>
  <si>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</si>
  <si>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</si>
  <si>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</si>
  <si>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</si>
  <si>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</si>
  <si>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</si>
  <si>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</si>
  <si>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</si>
  <si>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</si>
  <si>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</si>
  <si>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</si>
  <si>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</si>
  <si>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</si>
  <si>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</si>
  <si>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</si>
  <si>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</si>
  <si>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</si>
  <si>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</si>
  <si>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</si>
  <si>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</si>
  <si>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</si>
  <si>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</si>
  <si>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</si>
  <si>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</si>
  <si>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</si>
  <si>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</si>
  <si>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</si>
  <si>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</si>
  <si>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</si>
  <si>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</si>
  <si>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</si>
  <si>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</si>
  <si>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</si>
  <si>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</si>
  <si>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</si>
  <si>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</si>
  <si>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</si>
  <si>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</si>
  <si>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</si>
  <si>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</si>
  <si>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</si>
  <si>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</si>
  <si>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</si>
  <si>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</si>
  <si>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</si>
  <si>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</si>
  <si>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</si>
  <si>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</si>
  <si>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</si>
  <si>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</si>
  <si>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</si>
  <si>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</si>
  <si>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</si>
  <si>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</si>
  <si>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</si>
  <si>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</si>
  <si>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</si>
  <si>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</si>
  <si>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</si>
  <si>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</si>
  <si>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</si>
  <si>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</si>
  <si>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</si>
  <si>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</si>
  <si>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</si>
  <si>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</si>
  <si>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</si>
  <si>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</si>
  <si>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</si>
  <si>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</si>
  <si>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</si>
  <si>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</si>
  <si>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</si>
  <si>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</si>
  <si>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</si>
  <si>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</si>
  <si>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</si>
  <si>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</si>
  <si>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</si>
  <si>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</si>
  <si>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</si>
  <si>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</si>
  <si>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</si>
  <si>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</si>
  <si>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</si>
  <si>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</si>
  <si>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</si>
  <si>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</si>
  <si>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</si>
  <si>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</si>
  <si>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</si>
  <si>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</si>
  <si>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</si>
  <si>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</si>
  <si>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</si>
  <si>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</si>
  <si>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</si>
  <si>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</si>
  <si>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</si>
  <si>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</si>
  <si>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</si>
  <si>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</si>
  <si>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</si>
  <si>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</si>
  <si>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</si>
  <si>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</si>
  <si>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</si>
  <si>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</si>
  <si>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</si>
  <si>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</si>
  <si>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</si>
  <si>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</si>
  <si>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</si>
  <si>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</si>
  <si>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</si>
  <si>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</si>
  <si>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</si>
  <si>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</si>
  <si>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</si>
  <si>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</si>
  <si>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</si>
  <si>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</si>
  <si>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</si>
  <si>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</si>
  <si>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</si>
  <si>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</si>
  <si>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</si>
  <si>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</si>
  <si>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</si>
  <si>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</si>
  <si>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</si>
  <si>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</si>
  <si>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</si>
  <si>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</si>
  <si>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</si>
  <si>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</si>
  <si>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</si>
  <si>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</si>
  <si>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</si>
  <si>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</si>
  <si>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</si>
  <si>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</si>
  <si>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</si>
  <si>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</si>
  <si>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</si>
  <si>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</si>
  <si>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</si>
  <si>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</si>
  <si>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</si>
  <si>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</si>
  <si>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</si>
  <si>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</si>
  <si>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</si>
  <si>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</si>
  <si>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</si>
  <si>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</si>
  <si>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</si>
  <si>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</si>
  <si>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</si>
  <si>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</si>
  <si>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</si>
  <si>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</si>
  <si>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</si>
  <si>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</si>
  <si>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</si>
  <si>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</si>
  <si>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</si>
  <si>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</si>
  <si>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</si>
  <si>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</si>
  <si>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</si>
  <si>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</si>
  <si>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</si>
  <si>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</si>
  <si>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</si>
  <si>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</si>
  <si>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</si>
  <si>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</si>
  <si>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</si>
  <si>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</si>
  <si>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</si>
  <si>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</si>
  <si>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</si>
  <si>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</si>
  <si>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</si>
  <si>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</si>
  <si>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</si>
  <si>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</si>
  <si>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</si>
  <si>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</si>
  <si>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</si>
  <si>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</si>
  <si>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</si>
  <si>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</si>
  <si>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</si>
  <si>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</si>
  <si>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</si>
  <si>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</si>
  <si>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</si>
  <si>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</si>
  <si>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</si>
  <si>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</si>
  <si>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</si>
  <si>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</si>
  <si>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</si>
  <si>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</si>
  <si>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</si>
  <si>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</si>
  <si>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</si>
  <si>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</si>
  <si>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</si>
  <si>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</si>
  <si>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</si>
  <si>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</si>
  <si>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</si>
  <si>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</si>
  <si>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</si>
  <si>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</si>
  <si>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</si>
  <si>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</si>
  <si>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</si>
  <si>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</si>
  <si>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</si>
  <si>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</si>
  <si>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</si>
  <si>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</si>
  <si>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</si>
  <si>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</si>
  <si>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</si>
  <si>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</si>
  <si>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</si>
  <si>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</si>
  <si>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</si>
  <si>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</si>
  <si>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</si>
  <si>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</si>
  <si>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</si>
  <si>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</si>
  <si>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</si>
  <si>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</si>
  <si>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</si>
  <si>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</si>
  <si>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</si>
  <si>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</si>
  <si>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</si>
  <si>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</si>
  <si>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</si>
  <si>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</si>
  <si>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</si>
  <si>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</si>
  <si>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</si>
  <si>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</si>
  <si>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</si>
  <si>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</si>
  <si>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</si>
  <si>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</si>
  <si>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</si>
  <si>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</si>
  <si>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</si>
  <si>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</si>
  <si>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</si>
  <si>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</si>
  <si>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</si>
  <si>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</si>
  <si>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</si>
  <si>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</si>
  <si>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</si>
  <si>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</si>
  <si>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</si>
  <si>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</si>
  <si>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</si>
  <si>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</si>
  <si>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</si>
  <si>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</si>
  <si>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</si>
  <si>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</si>
  <si>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</si>
  <si>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</si>
  <si>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</si>
  <si>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</si>
  <si>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</si>
  <si>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</si>
  <si>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</si>
  <si>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</si>
  <si>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</si>
  <si>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</si>
  <si>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</si>
  <si>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</si>
  <si>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</si>
  <si>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</si>
  <si>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</si>
  <si>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</si>
  <si>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</si>
  <si>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</si>
  <si>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</si>
  <si>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</si>
  <si>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</si>
  <si>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</si>
  <si>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</si>
  <si>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</si>
  <si>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</si>
  <si>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</si>
  <si>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</si>
  <si>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</si>
  <si>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</si>
  <si>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</si>
  <si>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</si>
  <si>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</si>
  <si>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</si>
  <si>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</si>
  <si>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</si>
  <si>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</si>
  <si>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</si>
  <si>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</si>
  <si>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</si>
  <si>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</si>
  <si>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</si>
  <si>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</si>
  <si>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</si>
  <si>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</si>
  <si>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</si>
  <si>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</si>
  <si>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</si>
  <si>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</si>
  <si>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</si>
  <si>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</si>
  <si>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</si>
  <si>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</si>
  <si>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</si>
  <si>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</si>
  <si>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</si>
  <si>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</si>
  <si>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</si>
  <si>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</si>
  <si>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</si>
  <si>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</si>
  <si>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</si>
  <si>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</si>
  <si>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</si>
  <si>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</si>
  <si>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</si>
  <si>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</si>
  <si>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</si>
  <si>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</si>
  <si>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</si>
  <si>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</si>
  <si>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</si>
  <si>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</si>
  <si>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</si>
  <si>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</si>
  <si>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</si>
  <si>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</si>
  <si>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</si>
  <si>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</si>
  <si>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</si>
  <si>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</si>
  <si>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</si>
  <si>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</si>
  <si>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</si>
  <si>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</si>
  <si>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</si>
  <si>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</si>
  <si>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</si>
  <si>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</si>
  <si>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</si>
  <si>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</si>
  <si>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</si>
  <si>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</si>
  <si>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</si>
  <si>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</si>
  <si>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</si>
  <si>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</si>
  <si>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</si>
  <si>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</si>
  <si>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</si>
  <si>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</si>
  <si>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</si>
  <si>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</si>
  <si>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</si>
  <si>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</si>
  <si>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</si>
  <si>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</si>
  <si>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</si>
  <si>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</si>
  <si>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</si>
  <si>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</si>
  <si>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</si>
  <si>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</si>
  <si>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</si>
  <si>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</si>
  <si>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</si>
  <si>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</si>
  <si>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</si>
  <si>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</si>
  <si>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</si>
  <si>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</si>
  <si>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</si>
  <si>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</si>
  <si>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</si>
  <si>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</si>
  <si>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</si>
  <si>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</si>
  <si>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</si>
  <si>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</si>
  <si>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</si>
  <si>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</si>
  <si>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</si>
  <si>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</si>
  <si>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</si>
  <si>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</si>
  <si>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</si>
  <si>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</si>
  <si>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</si>
  <si>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</si>
  <si>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</si>
  <si>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</si>
  <si>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</si>
  <si>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</si>
  <si>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</si>
  <si>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</si>
  <si>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</si>
  <si>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</si>
  <si>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</si>
  <si>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</si>
  <si>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</si>
  <si>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</si>
  <si>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</si>
  <si>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</si>
  <si>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</si>
  <si>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</si>
  <si>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</si>
  <si>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</si>
  <si>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</si>
  <si>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</si>
  <si>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</si>
  <si>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</si>
  <si>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</si>
  <si>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</si>
  <si>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</si>
  <si>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</si>
  <si>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</si>
  <si>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</si>
  <si>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</si>
  <si>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</si>
  <si>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</si>
  <si>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</si>
  <si>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</si>
  <si>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</si>
  <si>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</si>
  <si>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</si>
  <si>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</si>
  <si>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</si>
  <si>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</si>
  <si>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</si>
  <si>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</si>
  <si>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</si>
  <si>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</si>
  <si>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</si>
  <si>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</si>
  <si>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</si>
  <si>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</si>
  <si>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</si>
  <si>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</si>
  <si>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</si>
  <si>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</si>
  <si>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</si>
  <si>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</si>
  <si>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</si>
  <si>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</si>
  <si>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</si>
  <si>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</si>
  <si>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</si>
  <si>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</si>
  <si>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</si>
  <si>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</si>
  <si>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</si>
  <si>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</si>
  <si>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</si>
  <si>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</si>
  <si>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</si>
  <si>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</si>
  <si>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</si>
  <si>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</si>
  <si>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</si>
  <si>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</si>
  <si>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</si>
  <si>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</si>
  <si>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</si>
  <si>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</si>
  <si>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</si>
  <si>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</si>
  <si>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</si>
  <si>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</si>
  <si>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</si>
  <si>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</si>
  <si>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</si>
  <si>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</si>
  <si>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</si>
  <si>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</si>
  <si>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</si>
  <si>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</si>
  <si>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</si>
  <si>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</si>
  <si>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</si>
  <si>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</si>
  <si>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</si>
  <si>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</si>
  <si>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</si>
  <si>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</si>
  <si>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</si>
  <si>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</si>
  <si>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</si>
  <si>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</si>
  <si>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</si>
  <si>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</si>
  <si>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</si>
  <si>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</si>
  <si>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</si>
  <si>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</si>
  <si>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</si>
  <si>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</si>
  <si>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</si>
  <si>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</si>
  <si>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</si>
  <si>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</si>
  <si>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</si>
  <si>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</si>
  <si>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</si>
  <si>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</si>
  <si>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</si>
  <si>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</si>
  <si>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</si>
  <si>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</si>
  <si>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</si>
  <si>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</si>
  <si>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</si>
  <si>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</si>
  <si>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</si>
  <si>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</si>
  <si>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</si>
  <si>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</si>
  <si>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</si>
  <si>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</si>
  <si>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</si>
  <si>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</si>
  <si>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</si>
  <si>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</si>
  <si>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</si>
  <si>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</si>
  <si>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</si>
  <si>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</si>
  <si>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</si>
  <si>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</si>
  <si>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</si>
  <si>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</si>
  <si>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</si>
  <si>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</si>
  <si>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</si>
  <si>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</si>
  <si>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</si>
  <si>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</si>
  <si>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</si>
  <si>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</si>
  <si>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</si>
  <si>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</si>
  <si>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</si>
  <si>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</si>
  <si>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</si>
  <si>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</si>
  <si>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</si>
  <si>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</si>
  <si>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</si>
  <si>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</si>
  <si>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</si>
  <si>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</si>
  <si>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</si>
  <si>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</si>
  <si>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</si>
  <si>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</si>
  <si>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</si>
  <si>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</si>
  <si>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</si>
  <si>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</si>
  <si>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</si>
  <si>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</si>
  <si>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</si>
  <si>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</si>
  <si>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</si>
  <si>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</si>
  <si>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</si>
  <si>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</si>
  <si>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</si>
  <si>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</si>
  <si>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</si>
  <si>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</si>
  <si>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</si>
  <si>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</si>
  <si>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</si>
  <si>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</si>
  <si>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</si>
  <si>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</si>
  <si>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</si>
  <si>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</si>
  <si>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</si>
  <si>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</si>
  <si>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</si>
  <si>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</si>
  <si>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</si>
  <si>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</si>
  <si>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</si>
  <si>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</si>
  <si>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</si>
  <si>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</si>
  <si>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</si>
  <si>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</si>
  <si>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</si>
  <si>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</si>
  <si>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</si>
  <si>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</si>
  <si>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</si>
  <si>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</si>
  <si>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</si>
  <si>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</si>
  <si>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</si>
  <si>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</si>
  <si>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</si>
  <si>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</si>
  <si>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</si>
  <si>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</si>
  <si>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</si>
  <si>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</si>
  <si>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</si>
  <si>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</si>
  <si>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</si>
  <si>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</si>
  <si>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</si>
  <si>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</si>
  <si>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</si>
  <si>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</si>
  <si>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</si>
  <si>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</si>
  <si>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</si>
  <si>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</si>
  <si>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</si>
  <si>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</si>
  <si>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</si>
  <si>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</si>
  <si>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</si>
  <si>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</si>
  <si>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</si>
  <si>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</si>
  <si>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</si>
  <si>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</si>
  <si>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</si>
  <si>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</si>
  <si>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</si>
  <si>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</si>
  <si>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</si>
  <si>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</si>
  <si>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</si>
  <si>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</si>
  <si>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</si>
  <si>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</si>
  <si>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</si>
  <si>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</si>
  <si>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</si>
  <si>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</si>
  <si>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</si>
  <si>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</si>
  <si>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</si>
  <si>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</si>
  <si>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</si>
  <si>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</si>
  <si>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</si>
  <si>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</si>
  <si>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</si>
  <si>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</si>
  <si>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</si>
  <si>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</si>
  <si>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</si>
  <si>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</si>
  <si>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</si>
  <si>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</si>
  <si>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</si>
  <si>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</si>
  <si>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</si>
  <si>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</si>
  <si>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</si>
  <si>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</si>
  <si>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</si>
  <si>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</si>
  <si>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</si>
  <si>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</si>
  <si>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</si>
  <si>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</si>
  <si>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</si>
  <si>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</si>
  <si>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</si>
  <si>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</si>
  <si>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</si>
  <si>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</si>
  <si>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</si>
  <si>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</si>
  <si>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</si>
  <si>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</si>
  <si>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</si>
  <si>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</si>
  <si>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</si>
  <si>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</si>
  <si>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</si>
  <si>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</si>
  <si>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</si>
  <si>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</si>
  <si>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</si>
  <si>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</si>
  <si>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</si>
  <si>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</si>
  <si>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</si>
  <si>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</si>
  <si>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</si>
  <si>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</si>
  <si>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</si>
  <si>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</si>
  <si>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</si>
  <si>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</si>
  <si>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</si>
  <si>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</si>
  <si>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</si>
  <si>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</si>
  <si>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</si>
  <si>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</si>
  <si>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</si>
  <si>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</si>
  <si>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</si>
  <si>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</si>
  <si>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</si>
  <si>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</si>
  <si>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</si>
  <si>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</si>
  <si>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</si>
  <si>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</si>
  <si>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</si>
  <si>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</si>
  <si>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</si>
  <si>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</si>
  <si>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</si>
  <si>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</si>
  <si>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</si>
  <si>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</si>
  <si>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</si>
  <si>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</si>
  <si>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</si>
  <si>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</si>
  <si>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</si>
  <si>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</si>
  <si>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</si>
  <si>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</si>
  <si>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</si>
  <si>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</si>
  <si>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</si>
  <si>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</si>
  <si>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</si>
  <si>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</si>
  <si>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</si>
  <si>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</si>
  <si>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</si>
  <si>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</si>
  <si>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</si>
  <si>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</si>
  <si>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</si>
  <si>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</si>
  <si>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</si>
  <si>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</si>
  <si>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</si>
  <si>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</si>
  <si>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</si>
  <si>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</si>
  <si>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</si>
  <si>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</si>
  <si>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</si>
  <si>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</si>
  <si>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</si>
  <si>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</si>
  <si>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</si>
  <si>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</si>
  <si>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</si>
  <si>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</si>
  <si>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</si>
  <si>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</si>
  <si>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</si>
  <si>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</si>
  <si>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</si>
  <si>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</si>
  <si>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</si>
  <si>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</si>
  <si>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</si>
  <si>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</si>
  <si>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</si>
  <si>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</si>
  <si>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</si>
  <si>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</si>
  <si>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</si>
  <si>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</si>
  <si>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</si>
  <si>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</si>
  <si>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</si>
  <si>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</si>
  <si>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</si>
  <si>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</si>
  <si>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</si>
  <si>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</si>
  <si>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</si>
  <si>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</si>
  <si>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</si>
  <si>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</si>
  <si>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</si>
  <si>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</si>
  <si>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</si>
  <si>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</si>
  <si>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</si>
  <si>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</si>
  <si>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</si>
  <si>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</si>
  <si>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</si>
  <si>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</si>
  <si>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</si>
  <si>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</si>
  <si>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</si>
  <si>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</si>
  <si>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</si>
  <si>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</si>
  <si>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</si>
  <si>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</si>
  <si>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</si>
  <si>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</si>
  <si>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</si>
  <si>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</si>
  <si>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</si>
  <si>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</si>
  <si>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</si>
  <si>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</si>
  <si>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</si>
  <si>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</si>
  <si>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</si>
  <si>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</si>
  <si>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</si>
  <si>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</si>
  <si>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</si>
  <si>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</si>
  <si>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</si>
  <si>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</si>
  <si>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</si>
  <si>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</si>
  <si>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</si>
  <si>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</si>
  <si>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</si>
  <si>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</si>
  <si>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</si>
  <si>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</si>
  <si>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</si>
  <si>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</si>
  <si>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</si>
  <si>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</si>
  <si>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</si>
  <si>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</si>
  <si>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</si>
  <si>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</si>
  <si>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</si>
  <si>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</si>
  <si>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</si>
  <si>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</si>
  <si>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</si>
  <si>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</si>
  <si>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</si>
  <si>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</si>
  <si>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</si>
  <si>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</si>
  <si>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</si>
  <si>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</si>
  <si>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</si>
  <si>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</si>
  <si>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</si>
  <si>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</si>
  <si>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</si>
  <si>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</si>
  <si>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</si>
  <si>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</si>
  <si>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</si>
  <si>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</si>
  <si>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</si>
  <si>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</si>
  <si>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</si>
  <si>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</si>
  <si>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</si>
  <si>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</si>
  <si>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</si>
  <si>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</si>
  <si>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</si>
  <si>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</si>
  <si>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</si>
  <si>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</si>
  <si>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</si>
  <si>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</si>
  <si>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</si>
  <si>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</si>
  <si>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</si>
  <si>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</si>
  <si>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</si>
  <si>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</si>
  <si>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</si>
  <si>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</si>
  <si>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</si>
  <si>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</si>
  <si>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</si>
  <si>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</si>
  <si>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</si>
  <si>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</si>
  <si>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</si>
  <si>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</si>
  <si>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</si>
  <si>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</si>
  <si>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</si>
  <si>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</si>
  <si>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</si>
  <si>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</si>
  <si>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</si>
  <si>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</si>
  <si>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</si>
  <si>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</si>
  <si>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</si>
  <si>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</si>
  <si>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</si>
  <si>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</si>
  <si>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</si>
  <si>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</si>
  <si>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</si>
  <si>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</si>
  <si>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</si>
  <si>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</si>
  <si>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</si>
  <si>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</si>
  <si>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</si>
  <si>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</si>
  <si>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</si>
  <si>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</si>
  <si>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</si>
  <si>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</si>
  <si>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</si>
  <si>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</si>
  <si>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</si>
  <si>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</si>
  <si>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</si>
  <si>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</si>
  <si>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</si>
  <si>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</si>
  <si>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</si>
  <si>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</si>
  <si>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</si>
  <si>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</si>
  <si>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</si>
  <si>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</si>
  <si>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</si>
  <si>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</si>
  <si>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</si>
  <si>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</si>
  <si>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</si>
  <si>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</si>
  <si>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</si>
  <si>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</si>
  <si>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</si>
  <si>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</si>
  <si>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</si>
  <si>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</si>
  <si>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</si>
  <si>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</si>
  <si>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</si>
  <si>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</si>
  <si>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</si>
  <si>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</si>
  <si>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</si>
  <si>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</si>
  <si>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</si>
  <si>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</si>
  <si>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</si>
  <si>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</si>
  <si>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</si>
  <si>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</si>
  <si>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</si>
  <si>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</si>
  <si>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</si>
  <si>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</si>
  <si>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</si>
  <si>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</si>
  <si>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</si>
  <si>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</si>
  <si>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</si>
  <si>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</si>
  <si>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</si>
  <si>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</si>
  <si>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</si>
  <si>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</si>
  <si>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</si>
  <si>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</si>
  <si>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</si>
  <si>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</si>
  <si>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</si>
  <si>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</si>
  <si>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</si>
  <si>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</si>
  <si>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</si>
  <si>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</si>
  <si>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</si>
  <si>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</si>
  <si>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</si>
  <si>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</si>
  <si>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</si>
  <si>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</si>
  <si>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</si>
  <si>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</si>
  <si>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</si>
  <si>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</si>
  <si>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</si>
  <si>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</si>
  <si>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</si>
  <si>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</si>
  <si>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</si>
  <si>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</si>
  <si>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</si>
  <si>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</si>
  <si>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</si>
  <si>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</si>
  <si>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</si>
  <si>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</si>
  <si>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</si>
  <si>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</si>
  <si>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</si>
  <si>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</si>
  <si>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</si>
  <si>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</si>
  <si>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</si>
  <si>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</si>
  <si>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</si>
  <si>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</si>
  <si>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</si>
  <si>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</si>
  <si>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</si>
  <si>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</si>
  <si>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</si>
  <si>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</si>
  <si>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</si>
  <si>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</si>
  <si>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</si>
  <si>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</si>
  <si>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</si>
  <si>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</si>
  <si>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</si>
  <si>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</si>
  <si>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</si>
  <si>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</si>
  <si>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</si>
  <si>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</si>
  <si>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</si>
  <si>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</si>
  <si>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</si>
  <si>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</si>
  <si>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</si>
  <si>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</si>
  <si>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</si>
  <si>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</si>
  <si>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</si>
  <si>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</si>
  <si>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</si>
  <si>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</si>
  <si>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</si>
  <si>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</si>
  <si>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</si>
  <si>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</si>
  <si>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</si>
  <si>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</si>
  <si>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</si>
  <si>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</si>
  <si>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</si>
  <si>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</si>
  <si>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</si>
  <si>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</si>
  <si>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</si>
  <si>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</si>
  <si>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</si>
  <si>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</si>
  <si>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</si>
  <si>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</si>
  <si>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</si>
  <si>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</si>
  <si>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</si>
  <si>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</si>
  <si>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</si>
  <si>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</si>
  <si>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</si>
  <si>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</si>
  <si>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</si>
  <si>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</si>
  <si>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</si>
  <si>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</si>
  <si>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</si>
  <si>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</si>
  <si>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</si>
  <si>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</si>
  <si>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</si>
  <si>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</si>
  <si>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</si>
  <si>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</si>
  <si>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</si>
  <si>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</si>
  <si>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</si>
  <si>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</si>
  <si>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</si>
  <si>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</si>
  <si>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</si>
  <si>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</si>
  <si>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</si>
  <si>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</si>
  <si>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</si>
  <si>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</si>
  <si>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</si>
  <si>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</si>
  <si>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</si>
  <si>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</si>
  <si>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</si>
  <si>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</si>
  <si>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</si>
  <si>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</si>
  <si>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</si>
  <si>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</si>
  <si>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</si>
  <si>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</si>
  <si>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</si>
  <si>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</si>
  <si>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</si>
  <si>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</si>
  <si>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</si>
  <si>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</si>
  <si>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</si>
  <si>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</si>
  <si>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</si>
  <si>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</si>
  <si>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</si>
  <si>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</si>
  <si>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</si>
  <si>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</si>
  <si>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</si>
  <si>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</si>
  <si>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</si>
  <si>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</si>
  <si>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</si>
  <si>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</si>
  <si>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</si>
  <si>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</si>
  <si>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</si>
  <si>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</si>
  <si>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</si>
  <si>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</si>
  <si>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</si>
  <si>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</si>
  <si>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</si>
  <si>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</si>
  <si>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</si>
  <si>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</si>
  <si>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</si>
  <si>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</si>
  <si>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</si>
  <si>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</si>
  <si>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</si>
  <si>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</si>
  <si>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</si>
  <si>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</si>
  <si>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</si>
  <si>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</si>
  <si>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</si>
  <si>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</si>
  <si>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</si>
  <si>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</si>
  <si>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</si>
  <si>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</si>
  <si>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</si>
  <si>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</si>
  <si>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</si>
  <si>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</si>
  <si>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</si>
  <si>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</si>
  <si>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</si>
  <si>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</si>
  <si>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</si>
  <si>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</si>
  <si>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</si>
  <si>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</si>
  <si>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</si>
  <si>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</si>
  <si>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</si>
  <si>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</si>
  <si>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</si>
  <si>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</si>
  <si>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</si>
  <si>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</si>
  <si>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</si>
  <si>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</si>
  <si>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</si>
  <si>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</si>
  <si>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</si>
  <si>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</si>
  <si>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</si>
  <si>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</si>
  <si>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</si>
  <si>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</si>
  <si>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</si>
  <si>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</si>
  <si>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</si>
  <si>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</si>
  <si>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</si>
  <si>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</si>
  <si>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</si>
  <si>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</si>
  <si>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</si>
  <si>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</si>
  <si>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</si>
  <si>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</si>
  <si>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</si>
  <si>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</si>
  <si>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</si>
  <si>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</si>
  <si>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</si>
  <si>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</si>
  <si>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</si>
  <si>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</si>
  <si>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</si>
  <si>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</si>
  <si>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</si>
  <si>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</si>
  <si>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</si>
  <si>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</si>
  <si>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</si>
  <si>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</si>
  <si>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</si>
  <si>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</si>
  <si>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</si>
  <si>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</si>
  <si>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</si>
  <si>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</si>
  <si>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</si>
  <si>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</si>
  <si>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</si>
  <si>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</si>
  <si>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</si>
  <si>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</si>
  <si>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</si>
  <si>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</si>
  <si>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</si>
  <si>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</si>
  <si>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</si>
  <si>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</si>
  <si>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</si>
  <si>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</si>
  <si>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</si>
  <si>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</si>
  <si>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</si>
  <si>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</si>
  <si>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</si>
  <si>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</si>
  <si>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</si>
  <si>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</si>
  <si>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</si>
  <si>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</si>
  <si>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</si>
  <si>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</si>
  <si>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</si>
  <si>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</si>
  <si>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</si>
  <si>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</si>
  <si>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</si>
  <si>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</si>
  <si>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</si>
  <si>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</si>
  <si>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</si>
  <si>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</si>
  <si>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</si>
  <si>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</si>
  <si>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</si>
  <si>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</si>
  <si>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</si>
  <si>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</si>
  <si>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</si>
  <si>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</si>
  <si>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</si>
  <si>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</si>
  <si>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</si>
  <si>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</si>
  <si>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</si>
  <si>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</si>
  <si>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</si>
  <si>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</si>
  <si>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</si>
  <si>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</si>
  <si>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</si>
  <si>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</si>
  <si>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</si>
  <si>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</si>
  <si>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</si>
  <si>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</si>
  <si>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</si>
  <si>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</si>
  <si>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</si>
  <si>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</si>
  <si>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</si>
  <si>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</si>
  <si>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</si>
  <si>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</si>
  <si>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</si>
  <si>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</si>
  <si>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</si>
  <si>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</si>
  <si>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</si>
  <si>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</si>
  <si>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</si>
  <si>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</si>
  <si>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</si>
  <si>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</si>
  <si>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</si>
  <si>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</si>
  <si>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</si>
  <si>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</si>
  <si>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</si>
  <si>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</si>
  <si>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</si>
  <si>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</si>
  <si>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</si>
  <si>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</si>
  <si>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</si>
  <si>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</si>
  <si>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</si>
  <si>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</si>
  <si>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</si>
  <si>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</si>
  <si>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</si>
  <si>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</si>
  <si>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</si>
  <si>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</si>
  <si>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</si>
  <si>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</si>
  <si>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</si>
  <si>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</si>
  <si>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</si>
  <si>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</si>
  <si>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</si>
  <si>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</si>
  <si>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</si>
  <si>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</si>
  <si>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</si>
  <si>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</si>
  <si>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</si>
  <si>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</si>
  <si>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</si>
  <si>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</si>
  <si>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</si>
  <si>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</si>
  <si>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</si>
  <si>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</si>
  <si>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</si>
  <si>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</si>
  <si>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</si>
  <si>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</si>
  <si>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</si>
  <si>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</si>
  <si>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</si>
  <si>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</si>
  <si>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</si>
  <si>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</si>
  <si>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</si>
  <si>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</si>
  <si>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</si>
  <si>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</si>
  <si>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</si>
  <si>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</si>
  <si>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</si>
  <si>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</si>
  <si>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</si>
  <si>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</si>
  <si>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</si>
  <si>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</si>
  <si>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</si>
  <si>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</si>
  <si>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</si>
  <si>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</si>
  <si>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</si>
  <si>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</si>
  <si>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</si>
  <si>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</si>
  <si>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</si>
  <si>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</si>
  <si>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</si>
  <si>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</si>
  <si>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</si>
  <si>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</si>
  <si>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</si>
  <si>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</si>
  <si>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</si>
  <si>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</si>
  <si>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</si>
  <si>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</si>
  <si>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</si>
  <si>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</si>
  <si>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</si>
  <si>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</si>
  <si>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</si>
  <si>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</si>
  <si>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</si>
  <si>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</si>
  <si>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</si>
  <si>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</si>
  <si>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</si>
  <si>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</si>
  <si>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</si>
  <si>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</si>
  <si>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</si>
  <si>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</si>
  <si>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</si>
  <si>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</si>
  <si>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</si>
  <si>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</si>
  <si>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</si>
  <si>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</si>
  <si>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</si>
  <si>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</si>
  <si>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</si>
  <si>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</si>
  <si>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</si>
  <si>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</si>
  <si>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</si>
  <si>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</si>
  <si>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</si>
  <si>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</si>
  <si>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</si>
  <si>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</si>
  <si>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</si>
  <si>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</si>
  <si>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</si>
  <si>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</si>
  <si>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</si>
  <si>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</si>
  <si>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</si>
  <si>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</si>
  <si>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</si>
  <si>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</si>
  <si>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</si>
  <si>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</si>
  <si>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</si>
  <si>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</si>
  <si>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</si>
  <si>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</si>
  <si>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</si>
  <si>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</si>
  <si>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</si>
  <si>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</si>
  <si>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</si>
  <si>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</si>
  <si>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</si>
  <si>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</si>
  <si>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</si>
  <si>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</si>
  <si>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</si>
  <si>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</si>
  <si>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</si>
  <si>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</si>
  <si>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</si>
  <si>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</si>
  <si>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</si>
  <si>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</si>
  <si>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</si>
  <si>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</si>
  <si>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</si>
  <si>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</si>
  <si>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</si>
  <si>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</si>
  <si>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</si>
  <si>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</si>
  <si>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</si>
  <si>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</si>
  <si>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</si>
  <si>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</si>
  <si>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</si>
  <si>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</si>
  <si>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</si>
  <si>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</si>
  <si>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</si>
  <si>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</si>
  <si>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</si>
  <si>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</si>
  <si>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</si>
  <si>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</si>
  <si>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</si>
  <si>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</si>
  <si>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</si>
  <si>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</si>
  <si>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</si>
  <si>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</si>
  <si>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</si>
  <si>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</si>
  <si>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</si>
  <si>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</si>
  <si>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</si>
  <si>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</si>
  <si>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</si>
  <si>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</si>
  <si>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</si>
  <si>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</si>
  <si>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</si>
  <si>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</si>
  <si>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</si>
  <si>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</si>
  <si>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</si>
  <si>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</si>
  <si>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</si>
  <si>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</si>
  <si>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</si>
  <si>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</si>
  <si>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</si>
  <si>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</si>
  <si>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</si>
  <si>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</si>
  <si>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</si>
  <si>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</si>
  <si>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</si>
  <si>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</si>
  <si>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</si>
  <si>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</si>
  <si>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</si>
  <si>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</si>
  <si>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</si>
  <si>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</si>
  <si>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</si>
  <si>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</si>
  <si>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</si>
  <si>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</si>
  <si>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</si>
  <si>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</si>
  <si>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</si>
  <si>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</si>
  <si>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</si>
  <si>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</si>
  <si>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</si>
  <si>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</si>
  <si>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</si>
  <si>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</si>
  <si>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</si>
  <si>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</si>
  <si>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</si>
  <si>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</si>
  <si>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</si>
  <si>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</si>
  <si>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</si>
  <si>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</si>
  <si>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</si>
  <si>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</si>
  <si>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</si>
  <si>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</si>
  <si>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</si>
  <si>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</si>
  <si>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</si>
  <si>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</si>
  <si>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</si>
  <si>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</si>
  <si>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</si>
  <si>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</si>
  <si>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</si>
  <si>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</si>
  <si>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</si>
  <si>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</si>
  <si>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</si>
  <si>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</si>
  <si>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</si>
  <si>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</si>
  <si>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</si>
  <si>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</si>
  <si>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</si>
  <si>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</si>
  <si>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</si>
  <si>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</si>
  <si>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</si>
  <si>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</si>
  <si>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</si>
  <si>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</si>
  <si>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</si>
  <si>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</si>
  <si>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</si>
  <si>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</si>
  <si>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</si>
  <si>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</si>
  <si>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</si>
  <si>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</si>
  <si>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</si>
  <si>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</si>
  <si>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</si>
  <si>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</si>
  <si>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</si>
  <si>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</si>
  <si>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</si>
  <si>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</si>
  <si>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</si>
  <si>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</si>
  <si>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</si>
  <si>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</si>
  <si>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</si>
  <si>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</si>
  <si>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</si>
  <si>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</si>
  <si>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</si>
  <si>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</si>
  <si>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</si>
  <si>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</si>
  <si>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</si>
  <si>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</si>
  <si>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</si>
  <si>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</si>
  <si>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</si>
  <si>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</si>
  <si>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</si>
  <si>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</si>
  <si>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</si>
  <si>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</si>
  <si>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</si>
  <si>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</si>
  <si>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</si>
  <si>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</si>
  <si>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</si>
  <si>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</si>
  <si>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</si>
  <si>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</si>
  <si>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</si>
  <si>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</si>
  <si>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</si>
  <si>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</si>
  <si>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</si>
  <si>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</si>
  <si>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</si>
  <si>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</si>
  <si>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</si>
  <si>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</si>
  <si>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</si>
  <si>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</si>
  <si>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</si>
  <si>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</si>
  <si>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</si>
  <si>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</si>
  <si>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</si>
  <si>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</si>
  <si>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</si>
  <si>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</si>
  <si>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</si>
  <si>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</si>
  <si>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</si>
  <si>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</si>
  <si>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</si>
  <si>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</si>
  <si>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</si>
  <si>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</si>
  <si>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</si>
  <si>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</si>
  <si>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</si>
  <si>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</si>
  <si>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</si>
  <si>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</si>
  <si>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</si>
  <si>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</si>
  <si>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</si>
  <si>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</si>
  <si>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</si>
  <si>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</si>
  <si>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</si>
  <si>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</si>
  <si>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</si>
  <si>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</si>
  <si>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</si>
  <si>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</si>
  <si>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</si>
  <si>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</si>
  <si>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</si>
  <si>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</si>
  <si>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</si>
  <si>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</si>
  <si>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</si>
  <si>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</si>
  <si>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</si>
  <si>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</si>
  <si>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</si>
  <si>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</si>
  <si>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</si>
  <si>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</si>
  <si>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</si>
  <si>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</si>
  <si>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</si>
  <si>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</si>
  <si>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</si>
  <si>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</si>
  <si>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</si>
  <si>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</si>
  <si>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</si>
  <si>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</si>
  <si>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</si>
  <si>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</si>
  <si>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</si>
  <si>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</si>
  <si>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</si>
  <si>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</si>
  <si>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</si>
  <si>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</si>
  <si>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</si>
  <si>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</si>
  <si>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</si>
  <si>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</si>
  <si>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</si>
  <si>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</si>
  <si>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</si>
  <si>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</si>
  <si>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</si>
  <si>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</si>
  <si>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</si>
  <si>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</si>
  <si>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</si>
  <si>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</si>
  <si>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</si>
  <si>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</si>
  <si>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</si>
  <si>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</si>
  <si>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</si>
  <si>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</si>
  <si>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</si>
  <si>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</si>
  <si>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</si>
  <si>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</si>
  <si>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</si>
  <si>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</si>
  <si>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</si>
  <si>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</si>
  <si>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</si>
  <si>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</si>
  <si>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</si>
  <si>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</si>
  <si>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</si>
  <si>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</si>
  <si>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</si>
  <si>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</si>
  <si>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</si>
  <si>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</si>
  <si>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</si>
  <si>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</si>
  <si>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</si>
  <si>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</si>
  <si>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</si>
  <si>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</si>
  <si>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</si>
  <si>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</si>
  <si>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</si>
  <si>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</si>
  <si>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</si>
  <si>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</si>
  <si>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</si>
  <si>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</si>
  <si>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</si>
  <si>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</si>
  <si>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</si>
  <si>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</si>
  <si>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</si>
  <si>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</si>
  <si>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</si>
  <si>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</si>
  <si>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</si>
  <si>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</si>
  <si>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</si>
  <si>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</si>
  <si>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</si>
  <si>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</si>
  <si>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</si>
  <si>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</si>
  <si>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</si>
  <si>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</si>
  <si>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</si>
  <si>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</si>
  <si>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</si>
  <si>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</si>
  <si>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</si>
  <si>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</si>
  <si>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</si>
  <si>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</si>
  <si>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</si>
  <si>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</si>
  <si>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</si>
  <si>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</si>
  <si>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</si>
  <si>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</si>
  <si>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</si>
  <si>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</si>
  <si>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</si>
  <si>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</si>
  <si>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</si>
  <si>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</si>
  <si>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</si>
  <si>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</si>
  <si>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</si>
  <si>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</si>
  <si>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</si>
  <si>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</si>
  <si>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</si>
  <si>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</si>
  <si>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</si>
  <si>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</si>
  <si>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</si>
  <si>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</si>
  <si>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</si>
  <si>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</si>
  <si>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</si>
  <si>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</si>
  <si>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</si>
  <si>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</si>
  <si>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</si>
  <si>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</si>
  <si>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</si>
  <si>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</si>
  <si>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</si>
  <si>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</si>
  <si>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</si>
  <si>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</si>
  <si>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</si>
  <si>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</si>
  <si>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</si>
  <si>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</si>
  <si>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</si>
  <si>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</si>
  <si>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</si>
  <si>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</si>
  <si>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</si>
  <si>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</si>
  <si>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</si>
  <si>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</si>
  <si>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</si>
  <si>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</si>
  <si>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</si>
  <si>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</si>
  <si>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</si>
  <si>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</si>
  <si>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</si>
  <si>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</si>
  <si>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</si>
  <si>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</si>
  <si>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</si>
  <si>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</si>
  <si>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</si>
  <si>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</si>
  <si>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</si>
  <si>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</si>
  <si>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</si>
  <si>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</si>
  <si>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</si>
  <si>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</si>
  <si>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</si>
  <si>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</si>
  <si>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</si>
  <si>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</si>
  <si>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</si>
  <si>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</si>
  <si>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</si>
  <si>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</si>
  <si>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</si>
  <si>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</si>
  <si>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</si>
  <si>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</si>
  <si>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</si>
  <si>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</si>
  <si>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</si>
  <si>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</si>
  <si>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</si>
  <si>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</si>
  <si>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</si>
  <si>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</si>
  <si>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</si>
  <si>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</si>
  <si>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</si>
  <si>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</si>
  <si>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</si>
  <si>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</si>
  <si>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</si>
  <si>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</si>
  <si>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</si>
  <si>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</si>
  <si>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</si>
  <si>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</si>
  <si>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</si>
  <si>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</si>
  <si>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</si>
  <si>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</si>
  <si>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</si>
  <si>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</si>
  <si>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</si>
  <si>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</si>
  <si>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</si>
  <si>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</si>
  <si>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</si>
  <si>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</si>
  <si>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</si>
  <si>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</si>
  <si>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</si>
  <si>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</si>
  <si>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</si>
  <si>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</si>
  <si>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</si>
  <si>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</si>
  <si>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</si>
  <si>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</si>
  <si>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</si>
  <si>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</si>
  <si>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</si>
  <si>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</si>
  <si>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</si>
  <si>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</si>
  <si>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</si>
  <si>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</si>
  <si>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</si>
  <si>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</si>
  <si>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</si>
  <si>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</si>
  <si>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</si>
  <si>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</si>
  <si>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</si>
  <si>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</si>
  <si>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</si>
  <si>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</si>
  <si>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</si>
  <si>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</si>
  <si>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</si>
  <si>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</si>
  <si>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</si>
  <si>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</si>
  <si>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</si>
  <si>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</si>
  <si>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</si>
  <si>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</si>
  <si>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</si>
  <si>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</si>
  <si>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</si>
  <si>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</si>
  <si>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</si>
  <si>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</si>
  <si>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</si>
  <si>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</si>
  <si>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</si>
  <si>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</si>
  <si>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</si>
  <si>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</si>
  <si>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</si>
  <si>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</si>
  <si>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</si>
  <si>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</si>
  <si>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</si>
  <si>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</si>
  <si>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</si>
  <si>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</si>
  <si>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</si>
  <si>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</si>
  <si>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</si>
  <si>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</si>
  <si>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</si>
  <si>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</si>
  <si>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</si>
  <si>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</si>
  <si>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</si>
  <si>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</si>
  <si>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</si>
  <si>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</si>
  <si>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</si>
  <si>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</si>
  <si>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</si>
  <si>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</si>
  <si>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</si>
  <si>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</si>
  <si>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</si>
  <si>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</si>
  <si>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</si>
  <si>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</si>
  <si>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</si>
  <si>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</si>
  <si>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</si>
  <si>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</si>
  <si>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</si>
  <si>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</si>
  <si>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</si>
  <si>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</si>
  <si>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</si>
  <si>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</si>
  <si>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</si>
  <si>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</si>
  <si>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</si>
  <si>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</si>
  <si>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</si>
  <si>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</si>
  <si>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</si>
  <si>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</si>
  <si>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</si>
  <si>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</si>
  <si>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</si>
  <si>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</si>
  <si>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</si>
  <si>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</si>
  <si>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</si>
  <si>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</si>
  <si>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</si>
  <si>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</si>
  <si>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</si>
  <si>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</si>
  <si>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</si>
  <si>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</si>
  <si>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</si>
  <si>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</si>
  <si>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</si>
  <si>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</si>
  <si>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</si>
  <si>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</si>
  <si>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</si>
  <si>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</si>
  <si>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</si>
  <si>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</si>
  <si>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</si>
  <si>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</si>
  <si>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</si>
  <si>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</si>
  <si>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</si>
  <si>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</si>
  <si>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</si>
  <si>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</si>
  <si>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</si>
  <si>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</si>
  <si>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</si>
  <si>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</si>
  <si>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</si>
  <si>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</si>
  <si>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</si>
  <si>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</si>
  <si>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</si>
  <si>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</si>
  <si>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</si>
  <si>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</si>
  <si>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</si>
  <si>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</si>
  <si>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</si>
  <si>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</si>
  <si>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</si>
  <si>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</si>
  <si>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</si>
  <si>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</si>
  <si>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</si>
  <si>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</si>
  <si>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</si>
  <si>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</si>
  <si>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</si>
  <si>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</si>
  <si>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</si>
  <si>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</si>
  <si>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</si>
  <si>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</si>
  <si>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</si>
  <si>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</si>
  <si>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</si>
  <si>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</si>
  <si>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</si>
  <si>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</si>
  <si>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</si>
  <si>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</si>
  <si>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</si>
  <si>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</si>
  <si>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</si>
  <si>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</si>
  <si>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</si>
  <si>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</si>
  <si>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</si>
  <si>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</si>
  <si>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</si>
  <si>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</si>
  <si>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</si>
  <si>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</si>
  <si>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</si>
  <si>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</si>
  <si>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</si>
  <si>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</si>
  <si>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</si>
  <si>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</si>
  <si>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</si>
  <si>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</si>
  <si>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</si>
  <si>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</si>
  <si>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</si>
  <si>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</si>
  <si>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</si>
  <si>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</si>
  <si>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</si>
  <si>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</si>
  <si>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</si>
  <si>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</si>
  <si>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</si>
  <si>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</si>
  <si>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</si>
  <si>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</si>
  <si>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</si>
  <si>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</si>
  <si>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</si>
  <si>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</si>
  <si>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</si>
  <si>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</si>
  <si>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</si>
  <si>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</si>
  <si>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</si>
  <si>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</si>
  <si>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</si>
  <si>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</si>
  <si>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</si>
  <si>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</si>
  <si>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</si>
  <si>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</si>
  <si>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</si>
  <si>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</si>
  <si>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</si>
  <si>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</si>
  <si>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</si>
  <si>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</si>
  <si>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</si>
  <si>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</si>
  <si>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</si>
  <si>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</si>
  <si>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</si>
  <si>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</si>
  <si>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</si>
  <si>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</si>
  <si>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</si>
  <si>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</si>
  <si>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</si>
  <si>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</si>
  <si>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</si>
  <si>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</si>
  <si>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</si>
  <si>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</si>
  <si>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</si>
  <si>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</si>
  <si>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</si>
  <si>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</si>
  <si>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</si>
  <si>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</si>
  <si>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</si>
  <si>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</si>
  <si>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</si>
  <si>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</si>
  <si>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</si>
  <si>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</si>
  <si>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</si>
  <si>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</si>
  <si>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</si>
  <si>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</si>
  <si>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</si>
  <si>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</si>
  <si>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</si>
  <si>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</si>
  <si>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</si>
  <si>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</si>
  <si>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</si>
  <si>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</si>
  <si>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</si>
  <si>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</si>
  <si>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</si>
  <si>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</si>
  <si>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</si>
  <si>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</si>
  <si>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</si>
  <si>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</si>
  <si>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</si>
  <si>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</si>
  <si>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</si>
  <si>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</si>
  <si>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</si>
  <si>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</si>
  <si>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</si>
  <si>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</si>
  <si>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</si>
  <si>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</si>
  <si>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</si>
  <si>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</si>
  <si>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</si>
  <si>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</si>
  <si>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</si>
  <si>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</si>
  <si>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</si>
  <si>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</si>
  <si>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</si>
  <si>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</si>
  <si>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</si>
  <si>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</si>
  <si>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</si>
  <si>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</si>
  <si>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</si>
  <si>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</si>
  <si>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</si>
  <si>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</si>
  <si>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</si>
  <si>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</si>
  <si>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</si>
  <si>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</si>
  <si>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</si>
  <si>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</si>
  <si>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</si>
  <si>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</si>
  <si>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</si>
  <si>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</si>
  <si>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</si>
  <si>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</si>
  <si>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</si>
  <si>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</si>
  <si>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</si>
  <si>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</si>
  <si>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</si>
  <si>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</si>
  <si>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</si>
  <si>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</si>
  <si>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</si>
  <si>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</si>
  <si>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</si>
  <si>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</si>
  <si>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</si>
  <si>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</si>
  <si>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</si>
  <si>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</si>
  <si>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</si>
  <si>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</si>
  <si>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</si>
  <si>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</si>
  <si>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</si>
  <si>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</si>
  <si>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</si>
  <si>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</si>
  <si>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</si>
  <si>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</si>
  <si>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</si>
  <si>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</si>
  <si>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</si>
  <si>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</si>
  <si>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</si>
  <si>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</si>
  <si>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</si>
  <si>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</si>
  <si>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</si>
  <si>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</si>
  <si>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</si>
  <si>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</si>
  <si>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</si>
  <si>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</si>
  <si>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</si>
  <si>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</si>
  <si>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</si>
  <si>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</si>
  <si>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</si>
  <si>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</si>
  <si>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</si>
  <si>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</si>
  <si>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</si>
  <si>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</si>
  <si>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</si>
  <si>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</si>
  <si>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</si>
  <si>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</si>
  <si>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</si>
  <si>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</si>
  <si>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</si>
  <si>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</si>
  <si>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</si>
  <si>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</si>
  <si>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</si>
  <si>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</si>
  <si>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</si>
  <si>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</si>
  <si>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</si>
  <si>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</si>
  <si>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</si>
  <si>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</si>
  <si>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</si>
  <si>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</si>
  <si>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</si>
  <si>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</si>
  <si>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</si>
  <si>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</si>
  <si>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</si>
  <si>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</si>
  <si>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</si>
  <si>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</si>
  <si>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</si>
  <si>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</si>
  <si>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</si>
  <si>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</si>
  <si>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</si>
  <si>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</si>
  <si>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</si>
  <si>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</si>
  <si>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</si>
  <si>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</si>
  <si>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</si>
  <si>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</si>
  <si>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</si>
  <si>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</si>
  <si>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</si>
  <si>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</si>
  <si>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</si>
  <si>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</si>
  <si>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</si>
  <si>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</si>
  <si>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</si>
  <si>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</si>
  <si>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</si>
  <si>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</si>
  <si>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</si>
  <si>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</si>
  <si>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</si>
  <si>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</si>
  <si>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</si>
  <si>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</si>
  <si>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</si>
  <si>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</si>
  <si>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</si>
  <si>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</si>
  <si>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</si>
  <si>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</si>
  <si>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</si>
  <si>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</si>
  <si>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</si>
  <si>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</si>
  <si>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</si>
  <si>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</si>
  <si>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</si>
  <si>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</si>
  <si>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</si>
  <si>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</si>
  <si>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</si>
  <si>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</si>
  <si>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</si>
  <si>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</si>
  <si>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</si>
  <si>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</si>
  <si>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</si>
  <si>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</si>
  <si>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</si>
  <si>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</si>
  <si>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</si>
  <si>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</si>
  <si>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</si>
  <si>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</si>
  <si>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</si>
  <si>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</si>
  <si>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</si>
  <si>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</si>
  <si>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</si>
  <si>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</si>
  <si>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</si>
  <si>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</si>
  <si>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</si>
  <si>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</si>
  <si>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</si>
  <si>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</si>
  <si>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</si>
  <si>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</si>
  <si>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</si>
  <si>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</si>
  <si>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</si>
  <si>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</si>
  <si>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</si>
  <si>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</si>
  <si>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</si>
  <si>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</si>
  <si>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</si>
  <si>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</si>
  <si>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</si>
  <si>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</si>
  <si>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</si>
  <si>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</si>
  <si>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</si>
  <si>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</si>
  <si>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</si>
  <si>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</si>
  <si>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</si>
  <si>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</si>
  <si>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</si>
  <si>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</si>
  <si>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</si>
  <si>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</si>
  <si>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</si>
  <si>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</si>
  <si>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</si>
  <si>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</si>
  <si>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</si>
  <si>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</si>
  <si>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</si>
  <si>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</si>
  <si>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</si>
  <si>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</si>
  <si>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</si>
  <si>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</si>
  <si>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</si>
  <si>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</si>
  <si>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</si>
  <si>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</si>
  <si>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</si>
  <si>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</si>
  <si>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</si>
  <si>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</si>
  <si>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</si>
  <si>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</si>
  <si>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</si>
  <si>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</si>
  <si>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</si>
  <si>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</si>
  <si>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</si>
  <si>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</si>
  <si>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</si>
  <si>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</si>
  <si>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</si>
  <si>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</si>
  <si>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</si>
  <si>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</si>
  <si>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</si>
  <si>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</si>
  <si>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</si>
  <si>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</si>
  <si>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</si>
  <si>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</si>
  <si>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</si>
  <si>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</si>
  <si>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</si>
  <si>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</si>
  <si>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</si>
  <si>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</si>
  <si>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</si>
  <si>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</si>
  <si>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</si>
  <si>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</si>
  <si>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</si>
  <si>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</si>
  <si>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</si>
  <si>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</si>
  <si>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</si>
  <si>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</si>
  <si>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</si>
  <si>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</si>
  <si>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</si>
  <si>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</si>
  <si>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</si>
  <si>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</si>
  <si>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</si>
  <si>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</si>
  <si>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</si>
  <si>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</si>
  <si>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</si>
  <si>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</si>
  <si>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</si>
  <si>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</si>
  <si>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</si>
  <si>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</si>
  <si>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</si>
  <si>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</si>
  <si>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</si>
  <si>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</si>
  <si>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</si>
  <si>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</si>
  <si>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</si>
  <si>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</si>
  <si>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</si>
  <si>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</si>
  <si>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</si>
  <si>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</si>
  <si>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</si>
  <si>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</si>
  <si>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</si>
  <si>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</si>
  <si>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</si>
  <si>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</si>
  <si>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</si>
  <si>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</si>
  <si>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</si>
  <si>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</si>
  <si>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</si>
  <si>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</si>
  <si>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</si>
  <si>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</si>
  <si>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</si>
  <si>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</si>
  <si>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</si>
  <si>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</si>
  <si>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</si>
  <si>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</si>
  <si>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</si>
  <si>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</si>
  <si>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</si>
  <si>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</si>
  <si>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</si>
  <si>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</si>
  <si>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</si>
  <si>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</si>
  <si>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</si>
  <si>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</si>
  <si>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</si>
  <si>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</si>
  <si>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</si>
  <si>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</si>
  <si>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</si>
  <si>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</si>
  <si>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</si>
  <si>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</si>
  <si>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</si>
  <si>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</si>
  <si>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</si>
  <si>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</si>
  <si>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</si>
  <si>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</si>
  <si>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</si>
  <si>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</si>
  <si>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</si>
  <si>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</si>
  <si>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</si>
  <si>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</si>
  <si>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</si>
  <si>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</si>
  <si>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</si>
  <si>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</si>
  <si>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</si>
  <si>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</si>
  <si>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</si>
  <si>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</si>
  <si>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</si>
  <si>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</si>
  <si>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</si>
  <si>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</si>
  <si>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</si>
  <si>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</si>
  <si>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</si>
  <si>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</si>
  <si>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</si>
  <si>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</si>
  <si>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</si>
  <si>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</si>
  <si>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</si>
  <si>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</si>
  <si>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</si>
  <si>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</si>
  <si>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</si>
  <si>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</si>
  <si>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</si>
  <si>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</si>
  <si>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</si>
  <si>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</si>
  <si>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</si>
  <si>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</si>
  <si>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</si>
  <si>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</si>
  <si>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</si>
  <si>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</si>
  <si>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</si>
  <si>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</si>
  <si>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</si>
  <si>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</si>
  <si>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</si>
  <si>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</si>
  <si>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</si>
  <si>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</si>
  <si>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</si>
  <si>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</si>
  <si>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</si>
  <si>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</si>
  <si>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</si>
  <si>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</si>
  <si>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</si>
  <si>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</si>
  <si>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</si>
  <si>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</si>
  <si>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</si>
  <si>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</si>
  <si>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</si>
  <si>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</si>
  <si>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</si>
  <si>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</si>
  <si>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</si>
  <si>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</si>
  <si>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</si>
  <si>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</si>
  <si>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</si>
  <si>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</si>
  <si>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</si>
  <si>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</si>
  <si>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</si>
  <si>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</si>
  <si>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</si>
  <si>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</si>
  <si>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</si>
  <si>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</si>
  <si>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</si>
  <si>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</si>
  <si>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</si>
  <si>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</si>
  <si>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</si>
  <si>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</si>
  <si>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</si>
  <si>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</si>
  <si>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</si>
  <si>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</si>
  <si>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</si>
  <si>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</si>
  <si>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</si>
  <si>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</si>
  <si>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</si>
  <si>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</si>
  <si>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</si>
  <si>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</si>
  <si>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</si>
  <si>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</si>
  <si>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</si>
  <si>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</si>
  <si>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</si>
  <si>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</si>
  <si>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</si>
  <si>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</si>
  <si>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</si>
  <si>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</si>
  <si>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</si>
  <si>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</si>
  <si>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</si>
  <si>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</si>
  <si>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</si>
  <si>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</si>
  <si>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</si>
  <si>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</si>
  <si>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</si>
  <si>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</si>
  <si>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</si>
  <si>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</si>
  <si>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</si>
  <si>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</si>
  <si>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</si>
  <si>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</si>
  <si>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</si>
  <si>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</si>
  <si>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</si>
  <si>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</si>
  <si>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</si>
  <si>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</si>
  <si>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</si>
  <si>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</si>
  <si>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</si>
  <si>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</si>
  <si>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</si>
  <si>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</si>
  <si>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</si>
  <si>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</si>
  <si>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</si>
  <si>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</si>
  <si>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</si>
  <si>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</si>
  <si>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</si>
  <si>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</si>
  <si>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</si>
  <si>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</si>
  <si>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</si>
  <si>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</si>
  <si>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</si>
  <si>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</si>
  <si>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</si>
  <si>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</si>
  <si>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</si>
  <si>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</si>
  <si>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</si>
  <si>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</si>
  <si>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</si>
  <si>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</si>
  <si>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</si>
  <si>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</si>
  <si>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</si>
  <si>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</si>
  <si>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</si>
  <si>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</si>
  <si>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</si>
  <si>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</si>
  <si>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</si>
  <si>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</si>
  <si>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</si>
  <si>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</si>
  <si>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</si>
  <si>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</si>
  <si>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</si>
  <si>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</si>
  <si>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</si>
  <si>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</si>
  <si>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</si>
  <si>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</si>
  <si>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</si>
  <si>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</si>
  <si>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</si>
  <si>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</si>
  <si>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</si>
  <si>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</si>
  <si>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</si>
  <si>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</si>
  <si>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</si>
  <si>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</si>
  <si>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</si>
  <si>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</si>
  <si>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</si>
  <si>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</si>
  <si>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</si>
  <si>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</si>
  <si>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</si>
  <si>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</si>
  <si>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</si>
  <si>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</si>
  <si>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</si>
  <si>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</si>
  <si>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</si>
  <si>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</si>
  <si>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</si>
  <si>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</si>
  <si>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</si>
  <si>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</si>
  <si>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</si>
  <si>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</si>
  <si>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</si>
  <si>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</si>
  <si>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</si>
  <si>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</si>
  <si>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</si>
  <si>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</si>
  <si>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</si>
  <si>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</si>
  <si>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</si>
  <si>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</si>
  <si>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</si>
  <si>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</si>
  <si>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</si>
  <si>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</si>
  <si>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</si>
  <si>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</si>
  <si>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</si>
  <si>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</si>
  <si>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</si>
  <si>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</si>
  <si>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</si>
  <si>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</si>
  <si>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</si>
  <si>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</si>
  <si>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</si>
  <si>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</si>
  <si>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</si>
  <si>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</si>
  <si>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</si>
  <si>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</si>
  <si>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</si>
  <si>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</si>
  <si>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</si>
  <si>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</si>
  <si>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</si>
  <si>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</si>
  <si>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</si>
  <si>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</si>
  <si>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</si>
  <si>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</si>
  <si>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</si>
  <si>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</si>
  <si>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</si>
  <si>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</si>
  <si>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</si>
  <si>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</si>
  <si>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</si>
  <si>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</si>
  <si>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</si>
  <si>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</si>
  <si>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</si>
  <si>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</si>
  <si>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</si>
  <si>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</si>
  <si>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</si>
  <si>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</si>
  <si>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</si>
  <si>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</si>
  <si>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</si>
  <si>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</si>
  <si>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</si>
  <si>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</si>
  <si>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</si>
  <si>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</si>
  <si>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</si>
  <si>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</si>
  <si>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</si>
  <si>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</si>
  <si>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</si>
  <si>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</si>
  <si>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</si>
  <si>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</si>
  <si>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</si>
  <si>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</si>
  <si>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</si>
  <si>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</si>
  <si>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</si>
  <si>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</si>
  <si>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</si>
  <si>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</si>
  <si>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</si>
  <si>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</si>
  <si>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</si>
  <si>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</si>
  <si>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</si>
  <si>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</si>
  <si>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</si>
  <si>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</si>
  <si>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</si>
  <si>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</si>
  <si>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</si>
  <si>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</si>
  <si>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</si>
  <si>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</si>
  <si>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</si>
  <si>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</si>
  <si>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</si>
  <si>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</si>
  <si>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</si>
  <si>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</si>
  <si>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</si>
  <si>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</si>
  <si>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</si>
  <si>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</si>
  <si>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</si>
  <si>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</si>
  <si>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</si>
  <si>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</si>
  <si>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</si>
  <si>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</si>
  <si>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</si>
  <si>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</si>
  <si>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</si>
  <si>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</si>
  <si>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</si>
  <si>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</si>
  <si>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</si>
  <si>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</si>
  <si>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</si>
  <si>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</si>
  <si>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</si>
  <si>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</si>
  <si>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</si>
  <si>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</si>
  <si>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</si>
  <si>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</si>
  <si>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</si>
  <si>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</si>
  <si>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</si>
  <si>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</si>
  <si>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</si>
  <si>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</si>
  <si>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</si>
  <si>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</si>
  <si>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</si>
  <si>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</si>
  <si>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</si>
  <si>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</si>
  <si>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</si>
  <si>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</si>
  <si>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</si>
  <si>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</si>
  <si>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</si>
  <si>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</si>
  <si>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</si>
  <si>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</si>
  <si>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</si>
  <si>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</si>
  <si>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</si>
  <si>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</si>
  <si>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</si>
  <si>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</si>
  <si>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</si>
  <si>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</si>
  <si>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</si>
  <si>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</si>
  <si>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</si>
  <si>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</si>
  <si>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</si>
  <si>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</si>
  <si>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</si>
  <si>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</si>
  <si>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</si>
  <si>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</si>
  <si>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</si>
  <si>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</si>
  <si>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</si>
  <si>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</si>
  <si>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</si>
  <si>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</si>
  <si>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</si>
  <si>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</si>
  <si>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</si>
  <si>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</si>
  <si>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</si>
  <si>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</si>
  <si>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</si>
  <si>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</si>
  <si>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</si>
  <si>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</si>
  <si>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</si>
  <si>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</si>
  <si>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</si>
  <si>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</si>
  <si>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</si>
  <si>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</si>
  <si>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</si>
  <si>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</si>
  <si>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</si>
  <si>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</si>
  <si>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</si>
  <si>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</si>
  <si>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</si>
  <si>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</si>
  <si>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</si>
  <si>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</si>
  <si>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</si>
  <si>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</si>
  <si>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</si>
  <si>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</si>
  <si>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</si>
  <si>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</si>
  <si>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</si>
  <si>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</si>
  <si>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</si>
  <si>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</si>
  <si>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</si>
  <si>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</si>
  <si>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</si>
  <si>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</si>
  <si>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</si>
  <si>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</si>
  <si>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</si>
  <si>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</si>
  <si>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</si>
  <si>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</si>
  <si>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</si>
  <si>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</si>
  <si>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</si>
  <si>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</si>
  <si>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</si>
  <si>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</si>
  <si>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</si>
  <si>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</si>
  <si>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</si>
  <si>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</si>
  <si>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</si>
  <si>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</si>
  <si>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</si>
  <si>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</si>
  <si>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</si>
  <si>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</si>
  <si>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</si>
  <si>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</si>
  <si>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</si>
  <si>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</si>
  <si>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</si>
  <si>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</si>
  <si>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</si>
  <si>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</si>
  <si>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</si>
  <si>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</si>
  <si>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</si>
  <si>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</si>
  <si>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</si>
  <si>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</si>
  <si>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</si>
  <si>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</si>
  <si>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</si>
  <si>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</si>
  <si>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</si>
  <si>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</si>
  <si>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</si>
  <si>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</si>
  <si>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</si>
  <si>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</si>
  <si>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</si>
  <si>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</si>
  <si>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</si>
  <si>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</si>
  <si>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</si>
  <si>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</si>
  <si>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</si>
  <si>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</si>
  <si>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</si>
  <si>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</si>
  <si>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</si>
  <si>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</si>
  <si>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</si>
  <si>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</si>
  <si>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</si>
  <si>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</si>
  <si>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</si>
  <si>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</si>
  <si>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</si>
  <si>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</si>
  <si>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</si>
  <si>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</si>
  <si>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</si>
  <si>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</si>
  <si>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</si>
  <si>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</si>
  <si>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</si>
  <si>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</si>
  <si>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</si>
  <si>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</si>
  <si>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</si>
  <si>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</si>
  <si>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</si>
  <si>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</si>
  <si>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</si>
  <si>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</si>
  <si>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</si>
  <si>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</si>
  <si>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</si>
  <si>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</si>
  <si>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</si>
  <si>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</si>
  <si>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</si>
  <si>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</si>
  <si>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</si>
  <si>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</si>
  <si>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</si>
  <si>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</si>
  <si>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</si>
  <si>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</si>
  <si>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</si>
  <si>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</si>
  <si>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</si>
  <si>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</si>
  <si>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</si>
  <si>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</si>
  <si>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</si>
  <si>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</si>
  <si>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</si>
  <si>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</si>
  <si>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</si>
  <si>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</si>
  <si>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</si>
  <si>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</si>
  <si>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</si>
  <si>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</si>
  <si>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</si>
  <si>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</si>
  <si>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</si>
  <si>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</si>
  <si>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</si>
  <si>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</si>
  <si>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</si>
  <si>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</si>
  <si>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</si>
  <si>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</si>
  <si>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</si>
  <si>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</si>
  <si>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</si>
  <si>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</si>
  <si>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</si>
  <si>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</si>
  <si>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</si>
  <si>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</si>
  <si>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</si>
  <si>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</si>
  <si>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</si>
  <si>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</si>
  <si>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</si>
  <si>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</si>
  <si>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</si>
  <si>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</si>
  <si>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</si>
  <si>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</si>
  <si>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</si>
  <si>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</si>
  <si>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</si>
  <si>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</si>
  <si>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</si>
  <si>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</si>
  <si>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</si>
  <si>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</si>
  <si>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</si>
  <si>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</si>
  <si>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</si>
  <si>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</si>
  <si>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</si>
  <si>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</si>
  <si>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</si>
  <si>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</si>
  <si>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</si>
  <si>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</si>
  <si>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</si>
  <si>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</si>
  <si>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</si>
  <si>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</si>
  <si>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</si>
  <si>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</si>
  <si>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</si>
  <si>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</si>
  <si>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</si>
  <si>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</si>
  <si>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</si>
  <si>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</si>
  <si>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</si>
  <si>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</si>
  <si>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</si>
  <si>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</si>
  <si>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</si>
  <si>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</si>
  <si>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</si>
  <si>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</si>
  <si>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</si>
  <si>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</si>
  <si>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</si>
  <si>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</si>
  <si>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</si>
  <si>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</si>
  <si>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</si>
  <si>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</si>
  <si>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</si>
  <si>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</si>
  <si>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</si>
  <si>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</si>
  <si>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</si>
  <si>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</si>
  <si>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</si>
  <si>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</si>
  <si>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</si>
  <si>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</si>
  <si>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</si>
  <si>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</si>
  <si>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</si>
  <si>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</si>
  <si>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</si>
  <si>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</si>
  <si>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</si>
  <si>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</si>
  <si>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</si>
  <si>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</si>
  <si>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</si>
  <si>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</si>
  <si>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</si>
  <si>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</si>
  <si>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</si>
  <si>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</si>
  <si>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</si>
  <si>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</si>
  <si>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</si>
  <si>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</si>
  <si>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</si>
  <si>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</si>
  <si>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</si>
  <si>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</si>
  <si>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</si>
  <si>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</si>
  <si>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</si>
  <si>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</si>
  <si>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</si>
  <si>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</si>
  <si>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</si>
  <si>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</si>
  <si>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</si>
  <si>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</si>
  <si>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</si>
  <si>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</si>
  <si>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</si>
  <si>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</si>
  <si>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</si>
  <si>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</si>
  <si>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</si>
  <si>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</si>
  <si>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</si>
  <si>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</si>
  <si>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</si>
  <si>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</si>
  <si>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</si>
  <si>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</si>
  <si>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</si>
  <si>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</si>
  <si>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</si>
  <si>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</si>
  <si>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</si>
  <si>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</si>
  <si>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</si>
  <si>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</si>
  <si>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</si>
  <si>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</si>
  <si>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</si>
  <si>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</si>
  <si>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</si>
  <si>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</si>
  <si>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</si>
  <si>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</si>
  <si>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</si>
  <si>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</si>
  <si>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</si>
  <si>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</si>
  <si>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</si>
  <si>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</si>
  <si>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</si>
  <si>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</si>
  <si>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</si>
  <si>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</si>
  <si>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</si>
  <si>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</si>
  <si>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</si>
  <si>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</si>
  <si>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</si>
  <si>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</si>
  <si>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</si>
  <si>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</si>
  <si>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</si>
  <si>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</si>
  <si>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</si>
  <si>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</si>
  <si>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</si>
  <si>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</si>
  <si>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</si>
  <si>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</si>
  <si>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</si>
  <si>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</si>
  <si>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</si>
  <si>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</si>
  <si>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</si>
  <si>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</si>
  <si>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</si>
  <si>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</si>
  <si>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</si>
  <si>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</si>
  <si>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</si>
  <si>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</si>
  <si>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</si>
  <si>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</si>
  <si>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</si>
  <si>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</si>
  <si>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</si>
  <si>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</si>
  <si>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</si>
  <si>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</si>
  <si>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</si>
  <si>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</si>
  <si>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</si>
  <si>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</si>
  <si>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</si>
  <si>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</si>
  <si>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</si>
  <si>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</si>
  <si>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</si>
  <si>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</si>
  <si>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</si>
  <si>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</si>
  <si>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</si>
  <si>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</si>
  <si>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</si>
  <si>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</si>
  <si>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</si>
  <si>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</si>
  <si>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</si>
  <si>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</si>
  <si>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</si>
  <si>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</si>
  <si>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</si>
  <si>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</si>
  <si>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</si>
  <si>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</si>
  <si>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</si>
  <si>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</si>
  <si>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</si>
  <si>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</si>
  <si>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</si>
  <si>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</si>
  <si>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</si>
  <si>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</si>
  <si>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</si>
  <si>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</si>
  <si>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</si>
  <si>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</si>
  <si>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</si>
  <si>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</si>
  <si>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</si>
  <si>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</si>
  <si>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</si>
  <si>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</si>
  <si>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</si>
  <si>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</si>
  <si>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</si>
  <si>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</si>
  <si>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</si>
  <si>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</si>
  <si>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</si>
  <si>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</si>
  <si>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</si>
  <si>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</si>
  <si>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</si>
  <si>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</si>
  <si>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</si>
  <si>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</si>
  <si>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</si>
  <si>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</si>
  <si>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</si>
  <si>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</si>
  <si>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</si>
  <si>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</si>
  <si>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</si>
  <si>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</si>
  <si>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</si>
  <si>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</si>
  <si>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</si>
  <si>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</si>
  <si>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</si>
  <si>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</si>
  <si>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</si>
  <si>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</si>
  <si>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</si>
  <si>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</si>
  <si>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</si>
  <si>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</si>
  <si>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</si>
  <si>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</si>
  <si>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</si>
  <si>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</si>
  <si>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</si>
  <si>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</si>
  <si>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</si>
  <si>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</si>
  <si>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</si>
  <si>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</si>
  <si>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</si>
  <si>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</si>
  <si>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</si>
  <si>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</si>
  <si>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</si>
  <si>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</si>
  <si>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</si>
  <si>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</si>
  <si>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</si>
  <si>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</si>
  <si>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</si>
  <si>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</si>
  <si>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</si>
  <si>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</si>
  <si>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</si>
  <si>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</si>
  <si>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</si>
  <si>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</si>
  <si>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</si>
  <si>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</si>
  <si>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</si>
  <si>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</si>
  <si>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</si>
  <si>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</si>
  <si>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</si>
  <si>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</si>
  <si>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</si>
  <si>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</si>
  <si>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</si>
  <si>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</si>
  <si>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</si>
  <si>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</si>
  <si>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</si>
  <si>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</si>
  <si>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</si>
  <si>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</si>
  <si>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</si>
  <si>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</si>
  <si>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</si>
  <si>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</si>
  <si>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</si>
  <si>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</si>
  <si>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</si>
  <si>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</si>
  <si>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</si>
  <si>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</si>
  <si>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</si>
  <si>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</si>
  <si>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</si>
  <si>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</si>
  <si>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</si>
  <si>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</si>
  <si>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Cell Activation Cocktail (with Brefeldin A)  100µl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</si>
  <si>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</si>
  <si>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</si>
  <si>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</si>
  <si>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</si>
  <si>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</si>
  <si>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</si>
  <si>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</si>
  <si>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</si>
  <si>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</si>
  <si>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</si>
  <si>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</si>
  <si>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</si>
  <si>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</si>
  <si>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</si>
  <si>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</si>
  <si>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</si>
  <si>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</si>
  <si>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</si>
  <si>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</si>
  <si>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</si>
  <si>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</si>
  <si>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</si>
  <si>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</si>
  <si>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</si>
  <si>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</si>
  <si>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</si>
  <si>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</si>
  <si>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</si>
  <si>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</si>
  <si>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</si>
  <si>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</si>
  <si>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</si>
  <si>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</si>
  <si>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</si>
  <si>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</si>
  <si>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</si>
  <si>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</si>
  <si>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</si>
  <si>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</si>
  <si>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</si>
  <si>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</si>
  <si>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</si>
  <si>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</si>
  <si>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</si>
  <si>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</si>
  <si>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</si>
  <si>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</si>
  <si>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</si>
  <si>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</si>
  <si>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</si>
  <si>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</si>
  <si>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</si>
  <si>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</si>
  <si>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</si>
  <si>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</si>
  <si>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</si>
  <si>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</si>
  <si>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</si>
  <si>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</si>
  <si>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</si>
  <si>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</si>
  <si>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</si>
  <si>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</si>
  <si>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</si>
  <si>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</si>
  <si>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</si>
  <si>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</si>
  <si>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</si>
  <si>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</si>
  <si>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</si>
  <si>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</si>
  <si>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</si>
  <si>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</si>
  <si>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</si>
  <si>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</si>
  <si>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</si>
  <si>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</si>
  <si>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</si>
  <si>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</si>
  <si>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</si>
  <si>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</si>
  <si>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</si>
  <si>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</si>
  <si>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</si>
  <si>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</si>
  <si>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</si>
  <si>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</si>
  <si>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</si>
  <si>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</si>
  <si>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</si>
  <si>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</si>
  <si>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</si>
  <si>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</si>
  <si>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</si>
  <si>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</si>
  <si>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</si>
  <si>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</si>
  <si>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</si>
  <si>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</si>
  <si>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</si>
  <si>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</si>
  <si>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</si>
  <si>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</si>
  <si>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</si>
  <si>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</si>
  <si>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</si>
  <si>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</si>
  <si>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</si>
  <si>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</si>
  <si>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</si>
  <si>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</si>
  <si>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</si>
  <si>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</si>
  <si>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</si>
  <si>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</si>
  <si>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</si>
  <si>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</si>
  <si>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</si>
  <si>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</si>
  <si>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</si>
  <si>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</si>
  <si>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</si>
  <si>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</si>
  <si>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</si>
  <si>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</si>
  <si>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</si>
  <si>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</si>
  <si>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</si>
  <si>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</si>
  <si>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</si>
  <si>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</si>
  <si>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</si>
  <si>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</si>
  <si>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</si>
  <si>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</si>
  <si>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</si>
  <si>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</si>
  <si>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</si>
  <si>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</si>
  <si>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</si>
  <si>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</si>
  <si>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</si>
  <si>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</si>
  <si>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</si>
  <si>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</si>
  <si>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</si>
  <si>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</si>
  <si>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</si>
  <si>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</si>
  <si>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</si>
  <si>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</si>
  <si>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</si>
  <si>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</si>
  <si>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</si>
  <si>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</si>
  <si>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</si>
  <si>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</si>
  <si>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</si>
  <si>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</si>
  <si>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</si>
  <si>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</si>
  <si>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</si>
  <si>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</si>
  <si>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</si>
  <si>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</si>
  <si>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</si>
  <si>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</si>
  <si>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</si>
  <si>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</si>
  <si>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</si>
  <si>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</si>
  <si>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</si>
  <si>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</si>
  <si>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</si>
  <si>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</si>
  <si>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</si>
  <si>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</si>
  <si>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</si>
  <si>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</si>
  <si>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</si>
  <si>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</si>
  <si>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</si>
  <si>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</si>
  <si>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</si>
  <si>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</si>
  <si>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</si>
  <si>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</si>
  <si>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</si>
  <si>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</si>
  <si>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</si>
  <si>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</si>
  <si>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</si>
  <si>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</si>
  <si>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</si>
  <si>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</si>
  <si>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</si>
  <si>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</si>
  <si>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</si>
  <si>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</si>
  <si>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</si>
  <si>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</si>
  <si>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</si>
  <si>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</si>
  <si>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</si>
  <si>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</si>
  <si>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</si>
  <si>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</si>
  <si>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</si>
  <si>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</si>
  <si>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</si>
  <si>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</si>
  <si>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</si>
  <si>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</si>
  <si>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</si>
  <si>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</si>
  <si>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</si>
  <si>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</si>
  <si>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</si>
  <si>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</si>
  <si>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</si>
  <si>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</si>
  <si>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</si>
  <si>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</si>
  <si>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</si>
  <si>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</si>
  <si>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</si>
  <si>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</si>
  <si>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</si>
  <si>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</si>
  <si>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</si>
  <si>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</si>
  <si>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</si>
  <si>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</si>
  <si>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</si>
  <si>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</si>
  <si>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</si>
  <si>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</si>
  <si>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</si>
  <si>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</si>
  <si>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</si>
  <si>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</si>
  <si>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</si>
  <si>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</si>
  <si>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</si>
  <si>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</si>
  <si>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</si>
  <si>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</si>
  <si>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</si>
  <si>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</si>
  <si>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</si>
  <si>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</si>
  <si>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</si>
  <si>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</si>
  <si>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</si>
  <si>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</si>
  <si>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</si>
  <si>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</si>
  <si>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</si>
  <si>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</si>
  <si>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</si>
  <si>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</si>
  <si>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</si>
  <si>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</si>
  <si>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</si>
  <si>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</si>
  <si>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</si>
  <si>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</si>
  <si>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</si>
  <si>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</si>
  <si>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</si>
  <si>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</si>
  <si>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</si>
  <si>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</si>
  <si>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</si>
  <si>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</si>
  <si>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</si>
  <si>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</si>
  <si>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</si>
  <si>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</si>
  <si>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</si>
  <si>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</si>
  <si>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</si>
  <si>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</si>
  <si>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</si>
  <si>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</si>
  <si>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</si>
  <si>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</si>
  <si>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</si>
  <si>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</si>
  <si>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</si>
  <si>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</si>
  <si>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</si>
  <si>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</si>
  <si>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</si>
  <si>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</si>
  <si>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</si>
  <si>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</si>
  <si>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</si>
  <si>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</si>
  <si>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</si>
  <si>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</si>
  <si>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</si>
  <si>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</si>
  <si>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</si>
  <si>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</si>
  <si>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</si>
  <si>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</si>
  <si>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</si>
  <si>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</si>
  <si>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</si>
  <si>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</si>
  <si>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</si>
  <si>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</si>
  <si>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</si>
  <si>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</si>
  <si>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</si>
  <si>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</si>
  <si>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</si>
  <si>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</si>
  <si>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</si>
  <si>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</si>
  <si>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</si>
  <si>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</si>
  <si>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</si>
  <si>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</si>
  <si>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</si>
  <si>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</si>
  <si>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</si>
  <si>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</si>
  <si>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</si>
  <si>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</si>
  <si>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</si>
  <si>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</si>
  <si>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</si>
  <si>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</si>
  <si>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</si>
  <si>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</si>
  <si>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</si>
  <si>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</si>
  <si>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</si>
  <si>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</si>
  <si>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</si>
  <si>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</si>
  <si>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</si>
  <si>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</si>
  <si>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</si>
  <si>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</si>
  <si>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</si>
  <si>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</si>
  <si>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</si>
  <si>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</si>
  <si>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</si>
  <si>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</si>
  <si>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</si>
  <si>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</si>
  <si>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</si>
  <si>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</si>
  <si>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</si>
  <si>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</si>
  <si>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</si>
  <si>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</si>
  <si>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</si>
  <si>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</si>
  <si>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</si>
  <si>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</si>
  <si>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</si>
  <si>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</si>
  <si>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</si>
  <si>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</si>
  <si>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</si>
  <si>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</si>
  <si>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</si>
  <si>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</si>
  <si>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</si>
  <si>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</si>
  <si>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</si>
  <si>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</si>
  <si>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</si>
  <si>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</si>
  <si>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</si>
  <si>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</si>
  <si>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</si>
  <si>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</si>
  <si>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</si>
  <si>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</si>
  <si>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</si>
  <si>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</si>
  <si>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</si>
  <si>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</si>
  <si>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</si>
  <si>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</si>
  <si>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</si>
  <si>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</si>
  <si>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</si>
  <si>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</si>
  <si>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</si>
  <si>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</si>
  <si>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</si>
  <si>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</si>
  <si>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</si>
  <si>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</si>
  <si>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</si>
  <si>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</si>
  <si>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</si>
  <si>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</si>
  <si>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</si>
  <si>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</si>
  <si>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</si>
  <si>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</si>
  <si>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</si>
  <si>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</si>
  <si>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</si>
  <si>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</si>
  <si>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</si>
  <si>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</si>
  <si>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</si>
  <si>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</si>
  <si>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</si>
  <si>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</si>
  <si>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</si>
  <si>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</si>
  <si>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</si>
  <si>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</si>
  <si>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</si>
  <si>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</si>
  <si>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</si>
  <si>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</si>
  <si>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</si>
  <si>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</si>
  <si>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</si>
  <si>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</si>
  <si>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</si>
  <si>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</si>
  <si>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</si>
  <si>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</si>
  <si>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</si>
  <si>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</si>
  <si>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</si>
  <si>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</si>
  <si>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</si>
  <si>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</si>
  <si>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</si>
  <si>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</si>
  <si>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</si>
  <si>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</si>
  <si>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</si>
  <si>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</si>
  <si>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</si>
  <si>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</si>
  <si>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</si>
  <si>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</si>
  <si>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</si>
  <si>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</si>
  <si>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</si>
  <si>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</si>
  <si>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</si>
  <si>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</si>
  <si>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</si>
  <si>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</si>
  <si>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</si>
  <si>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</si>
  <si>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</si>
  <si>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</si>
  <si>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</si>
  <si>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</si>
  <si>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</si>
  <si>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</si>
  <si>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</si>
  <si>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</si>
  <si>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</si>
  <si>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</si>
  <si>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</si>
  <si>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</si>
  <si>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</si>
  <si>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</si>
  <si>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</si>
  <si>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</si>
  <si>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</si>
  <si>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</si>
  <si>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</si>
  <si>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</si>
  <si>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</si>
  <si>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</si>
  <si>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</si>
  <si>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</si>
  <si>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</si>
  <si>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</si>
  <si>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</si>
  <si>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</si>
  <si>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</si>
  <si>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</si>
  <si>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</si>
  <si>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</si>
  <si>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</si>
  <si>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</si>
  <si>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</si>
  <si>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</si>
  <si>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</si>
  <si>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</si>
  <si>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</si>
  <si>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</si>
  <si>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</si>
  <si>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</si>
  <si>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</si>
  <si>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</si>
  <si>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</si>
  <si>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</si>
  <si>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</si>
  <si>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</si>
  <si>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</si>
  <si>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</si>
  <si>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</si>
  <si>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</si>
  <si>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</si>
  <si>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</si>
  <si>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</si>
  <si>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</si>
  <si>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</si>
  <si>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</si>
  <si>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</si>
  <si>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</si>
  <si>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</si>
  <si>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</si>
  <si>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</si>
  <si>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</si>
  <si>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</si>
  <si>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</si>
  <si>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</si>
  <si>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</si>
  <si>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</si>
  <si>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</si>
  <si>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</si>
  <si>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</si>
  <si>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</si>
  <si>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</si>
  <si>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</si>
  <si>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</si>
  <si>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</si>
  <si>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</si>
  <si>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</si>
  <si>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</si>
  <si>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</si>
  <si>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</si>
  <si>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</si>
  <si>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</si>
  <si>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</si>
  <si>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</si>
  <si>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</si>
  <si>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</si>
  <si>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</si>
  <si>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</si>
  <si>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</si>
  <si>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</si>
  <si>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</si>
  <si>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</si>
  <si>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</si>
  <si>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</si>
  <si>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</si>
  <si>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</si>
  <si>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</si>
  <si>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</si>
  <si>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</si>
  <si>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</si>
  <si>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</si>
  <si>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</si>
  <si>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</si>
  <si>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</si>
  <si>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</si>
  <si>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</si>
  <si>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</si>
  <si>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</si>
  <si>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</si>
  <si>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</si>
  <si>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</si>
  <si>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</si>
  <si>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</si>
  <si>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</si>
  <si>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</si>
  <si>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</si>
  <si>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</si>
  <si>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</si>
  <si>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</si>
  <si>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</si>
  <si>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</si>
  <si>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</si>
  <si>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</si>
  <si>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</si>
  <si>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</si>
  <si>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</si>
  <si>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</si>
  <si>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</si>
  <si>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</si>
  <si>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</si>
  <si>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</si>
  <si>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</si>
  <si>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</si>
  <si>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</si>
  <si>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</si>
  <si>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</si>
  <si>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</si>
  <si>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</si>
  <si>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</si>
  <si>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</si>
  <si>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</si>
  <si>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</si>
  <si>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</si>
  <si>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</si>
  <si>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</si>
  <si>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</si>
  <si>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</si>
  <si>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</si>
  <si>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</si>
  <si>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</si>
  <si>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</si>
  <si>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</si>
  <si>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</si>
  <si>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</si>
  <si>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</si>
  <si>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</si>
  <si>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</si>
  <si>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</si>
  <si>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</si>
  <si>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</si>
  <si>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</si>
  <si>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</si>
  <si>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</si>
  <si>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</si>
  <si>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</si>
  <si>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</si>
  <si>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</si>
  <si>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</si>
  <si>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</si>
  <si>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</si>
  <si>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</si>
  <si>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</si>
  <si>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</si>
  <si>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</si>
  <si>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</si>
  <si>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</si>
  <si>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</si>
  <si>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</si>
  <si>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</si>
  <si>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</si>
  <si>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</si>
  <si>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</si>
  <si>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</si>
  <si>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</si>
  <si>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</si>
  <si>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</si>
  <si>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</si>
  <si>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</si>
  <si>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</si>
  <si>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</si>
  <si>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</si>
  <si>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</si>
  <si>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</si>
  <si>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</si>
  <si>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</si>
  <si>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</si>
  <si>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</si>
  <si>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</si>
  <si>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</si>
  <si>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</si>
  <si>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</si>
  <si>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</si>
  <si>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</si>
  <si>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</si>
  <si>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</si>
  <si>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</si>
  <si>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</si>
  <si>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</si>
  <si>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</si>
  <si>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</si>
  <si>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</si>
  <si>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</si>
  <si>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</si>
  <si>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</si>
  <si>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</si>
  <si>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</si>
  <si>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</si>
  <si>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</si>
  <si>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</si>
  <si>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</si>
  <si>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</si>
  <si>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</si>
  <si>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</si>
  <si>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</si>
  <si>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</si>
  <si>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</si>
  <si>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</si>
  <si>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</si>
  <si>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</si>
  <si>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</si>
  <si>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</si>
  <si>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</si>
  <si>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</si>
  <si>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</si>
  <si>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</si>
  <si>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</si>
  <si>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</si>
  <si>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</si>
  <si>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</si>
  <si>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</si>
  <si>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</si>
  <si>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</si>
  <si>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</si>
  <si>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</si>
  <si>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</si>
  <si>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</si>
  <si>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</si>
  <si>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</si>
  <si>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</si>
  <si>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</si>
  <si>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</si>
  <si>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</si>
  <si>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</si>
  <si>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</si>
  <si>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</si>
  <si>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</si>
  <si>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</si>
  <si>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</si>
  <si>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</si>
  <si>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</si>
  <si>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</si>
  <si>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</si>
  <si>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</si>
  <si>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</si>
  <si>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</si>
  <si>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</si>
  <si>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</si>
  <si>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</si>
  <si>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</si>
  <si>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</si>
  <si>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</si>
  <si>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</si>
  <si>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</si>
  <si>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</si>
  <si>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</si>
  <si>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</si>
  <si>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</si>
  <si>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</si>
  <si>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</si>
  <si>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</si>
  <si>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</si>
  <si>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</si>
  <si>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</si>
  <si>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</si>
  <si>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</si>
  <si>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</si>
  <si>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</si>
  <si>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</si>
  <si>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</si>
  <si>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</si>
  <si>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</si>
  <si>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</si>
  <si>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</si>
  <si>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</si>
  <si>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</si>
  <si>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</si>
  <si>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</si>
  <si>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</si>
  <si>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</si>
  <si>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</si>
  <si>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</si>
  <si>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</si>
  <si>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</si>
  <si>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</si>
  <si>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</si>
  <si>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</si>
  <si>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</si>
  <si>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</si>
  <si>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</si>
  <si>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</si>
  <si>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</si>
  <si>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</si>
  <si>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</si>
  <si>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</si>
  <si>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</si>
  <si>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</si>
  <si>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</si>
  <si>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</si>
  <si>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</si>
  <si>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</si>
  <si>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</si>
  <si>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</si>
  <si>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</si>
  <si>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</si>
  <si>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</si>
  <si>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</si>
  <si>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</si>
  <si>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</si>
  <si>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</si>
  <si>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</si>
  <si>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</si>
  <si>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</si>
  <si>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</si>
  <si>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</si>
  <si>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</si>
  <si>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</si>
  <si>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</si>
  <si>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</si>
  <si>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</si>
  <si>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</si>
  <si>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</si>
  <si>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</si>
  <si>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</si>
  <si>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</si>
  <si>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</si>
  <si>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</si>
  <si>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</si>
  <si>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</si>
  <si>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</si>
  <si>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</si>
  <si>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</si>
  <si>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</si>
  <si>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</si>
  <si>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</si>
  <si>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</si>
  <si>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</si>
  <si>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</si>
  <si>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</si>
  <si>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</si>
  <si>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</si>
  <si>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</si>
  <si>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</si>
  <si>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</si>
  <si>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</si>
  <si>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</si>
  <si>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</si>
  <si>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</si>
  <si>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</si>
  <si>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</si>
  <si>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</si>
  <si>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</si>
  <si>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</si>
  <si>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</si>
  <si>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</si>
  <si>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</si>
  <si>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</si>
  <si>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</si>
  <si>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</si>
  <si>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</si>
  <si>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</si>
  <si>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</si>
  <si>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</si>
  <si>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</si>
  <si>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</si>
  <si>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</si>
  <si>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</si>
  <si>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</si>
  <si>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</si>
  <si>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</si>
  <si>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</si>
  <si>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</si>
  <si>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</si>
  <si>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</si>
  <si>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</si>
  <si>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</si>
  <si>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</si>
  <si>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</si>
  <si>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</si>
  <si>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</si>
  <si>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</si>
  <si>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</si>
  <si>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</si>
  <si>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</si>
  <si>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</si>
  <si>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</si>
  <si>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</si>
  <si>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</si>
  <si>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</si>
  <si>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</si>
  <si>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</si>
  <si>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</si>
  <si>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</si>
  <si>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</si>
  <si>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</si>
  <si>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</si>
  <si>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</si>
  <si>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</si>
  <si>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</si>
  <si>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</si>
  <si>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</si>
  <si>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</si>
  <si>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</si>
  <si>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</si>
  <si>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</si>
  <si>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</si>
  <si>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</si>
  <si>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</si>
  <si>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</si>
  <si>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</si>
  <si>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</si>
  <si>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</si>
  <si>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</si>
  <si>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</si>
  <si>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</si>
  <si>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</si>
  <si>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</si>
  <si>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</si>
  <si>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</si>
  <si>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</si>
  <si>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</si>
  <si>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</si>
  <si>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</si>
  <si>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</si>
  <si>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</si>
  <si>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</si>
  <si>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</si>
  <si>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</si>
  <si>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</si>
  <si>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</si>
  <si>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</si>
  <si>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</si>
  <si>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</si>
  <si>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</si>
  <si>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</si>
  <si>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</si>
  <si>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</si>
  <si>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</si>
  <si>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</si>
  <si>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</si>
  <si>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</si>
  <si>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</si>
  <si>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</si>
  <si>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</si>
  <si>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</si>
  <si>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</si>
  <si>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</si>
  <si>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</si>
  <si>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</si>
  <si>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</si>
  <si>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</si>
  <si>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</si>
  <si>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</si>
  <si>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</si>
  <si>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</si>
  <si>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</si>
  <si>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</si>
  <si>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</si>
  <si>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</si>
  <si>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</si>
  <si>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</si>
  <si>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</si>
  <si>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</si>
  <si>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</si>
  <si>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</si>
  <si>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</si>
  <si>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</si>
  <si>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</si>
  <si>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</si>
  <si>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</si>
  <si>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</si>
  <si>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</si>
  <si>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</si>
  <si>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</si>
  <si>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</si>
  <si>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</si>
  <si>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</si>
  <si>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</si>
  <si>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</si>
  <si>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</si>
  <si>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</si>
  <si>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</si>
  <si>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</si>
  <si>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</si>
  <si>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</si>
  <si>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</si>
  <si>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</si>
  <si>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</si>
  <si>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</si>
  <si>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</si>
  <si>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</si>
  <si>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</si>
  <si>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</si>
  <si>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</si>
  <si>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</si>
  <si>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</si>
  <si>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</si>
  <si>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</si>
  <si>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</si>
  <si>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</si>
  <si>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</si>
  <si>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</si>
  <si>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</si>
  <si>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</si>
  <si>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</si>
  <si>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</si>
  <si>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</si>
  <si>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</si>
  <si>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</si>
  <si>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</si>
  <si>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</si>
  <si>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</si>
  <si>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</si>
  <si>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</si>
  <si>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</si>
  <si>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</si>
  <si>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</si>
  <si>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</si>
  <si>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</si>
  <si>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</si>
  <si>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</si>
  <si>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</si>
  <si>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</si>
  <si>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</si>
  <si>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</si>
  <si>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</si>
  <si>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</si>
  <si>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</si>
  <si>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</si>
  <si>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</si>
  <si>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</si>
  <si>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</si>
  <si>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</si>
  <si>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</si>
  <si>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</si>
  <si>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</si>
  <si>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</si>
  <si>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</si>
  <si>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</si>
  <si>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</si>
  <si>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</si>
  <si>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</si>
  <si>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</si>
  <si>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</si>
  <si>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</si>
  <si>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</si>
  <si>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</si>
  <si>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</si>
  <si>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</si>
  <si>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</si>
  <si>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</si>
  <si>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</si>
  <si>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</si>
  <si>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</si>
  <si>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</si>
  <si>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</si>
  <si>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</si>
  <si>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</si>
  <si>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</si>
  <si>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</si>
  <si>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</si>
  <si>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</si>
  <si>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</si>
  <si>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</si>
  <si>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</si>
  <si>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</si>
  <si>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</si>
  <si>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</si>
  <si>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</si>
  <si>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</si>
  <si>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</si>
  <si>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</si>
  <si>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</si>
  <si>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</si>
  <si>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</si>
  <si>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</si>
  <si>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</si>
  <si>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</si>
  <si>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</si>
  <si>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</si>
  <si>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</si>
  <si>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</si>
  <si>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</si>
  <si>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</si>
  <si>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</si>
  <si>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</si>
  <si>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</si>
  <si>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</si>
  <si>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</si>
  <si>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</si>
  <si>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</si>
  <si>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</si>
  <si>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</si>
  <si>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</si>
  <si>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</si>
  <si>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</si>
  <si>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</si>
  <si>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</si>
  <si>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</si>
  <si>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</si>
  <si>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</si>
  <si>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</si>
  <si>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</si>
  <si>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</si>
  <si>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</si>
  <si>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</si>
  <si>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</si>
  <si>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</si>
  <si>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</si>
  <si>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</si>
  <si>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</si>
  <si>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</si>
  <si>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</si>
  <si>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</si>
  <si>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</si>
  <si>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</si>
  <si>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</si>
  <si>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</si>
  <si>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</si>
  <si>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</si>
  <si>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</si>
  <si>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</si>
  <si>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</si>
  <si>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</si>
  <si>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</si>
  <si>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</si>
  <si>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</si>
  <si>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</si>
  <si>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</si>
  <si>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</si>
  <si>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</si>
  <si>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</si>
  <si>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</si>
  <si>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</si>
  <si>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</si>
  <si>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</si>
  <si>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</si>
  <si>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</si>
  <si>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</si>
  <si>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</si>
  <si>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</si>
  <si>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</si>
  <si>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</si>
  <si>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</si>
  <si>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</si>
  <si>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</si>
  <si>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</si>
  <si>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</si>
  <si>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</si>
  <si>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</si>
  <si>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</si>
  <si>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</si>
  <si>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</si>
  <si>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</si>
  <si>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</si>
  <si>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</si>
  <si>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</si>
  <si>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</si>
  <si>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</si>
  <si>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</si>
  <si>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</si>
  <si>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</si>
  <si>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</si>
  <si>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</si>
  <si>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</si>
  <si>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</si>
  <si>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</si>
  <si>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</si>
  <si>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</si>
  <si>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</si>
  <si>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</si>
  <si>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</si>
  <si>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</si>
  <si>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</si>
  <si>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</si>
  <si>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</si>
  <si>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</si>
  <si>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</si>
  <si>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</si>
  <si>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</si>
  <si>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</si>
  <si>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</si>
  <si>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</si>
  <si>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</si>
  <si>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</si>
  <si>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</si>
  <si>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</si>
  <si>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</si>
  <si>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</si>
  <si>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</si>
  <si>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</si>
  <si>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</si>
  <si>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</si>
  <si>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</si>
  <si>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</si>
  <si>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</si>
  <si>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</si>
  <si>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</si>
  <si>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</si>
  <si>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</si>
  <si>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</si>
  <si>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</si>
  <si>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</si>
  <si>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</si>
  <si>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</si>
  <si>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</si>
  <si>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</si>
  <si>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</si>
  <si>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</si>
  <si>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</si>
  <si>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</si>
  <si>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</si>
  <si>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</si>
  <si>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</si>
  <si>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</si>
  <si>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</si>
  <si>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</si>
  <si>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</si>
  <si>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</si>
  <si>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</si>
  <si>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</si>
  <si>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</si>
  <si>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</si>
  <si>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</si>
  <si>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</si>
  <si>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</si>
  <si>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</si>
  <si>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</si>
  <si>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</si>
  <si>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</si>
  <si>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</si>
  <si>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</si>
  <si>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</si>
  <si>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</si>
  <si>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</si>
  <si>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</si>
  <si>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</si>
  <si>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</si>
  <si>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</si>
  <si>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</si>
  <si>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</si>
  <si>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</si>
  <si>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</si>
  <si>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</si>
  <si>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</si>
  <si>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</si>
  <si>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</si>
  <si>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</si>
  <si>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</si>
  <si>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</si>
  <si>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</si>
  <si>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</si>
  <si>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</si>
  <si>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</si>
  <si>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</si>
  <si>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</si>
  <si>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</si>
  <si>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</si>
  <si>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</si>
  <si>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</si>
  <si>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</si>
  <si>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</si>
  <si>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</si>
  <si>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</si>
  <si>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</si>
  <si>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</si>
  <si>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</si>
  <si>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</si>
  <si>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</si>
  <si>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</si>
  <si>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</si>
  <si>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</si>
  <si>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</si>
  <si>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</si>
  <si>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</si>
  <si>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</si>
  <si>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</si>
  <si>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</si>
  <si>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</si>
  <si>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</si>
  <si>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</si>
  <si>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</si>
  <si>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</si>
  <si>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</si>
  <si>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</si>
  <si>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</si>
  <si>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</si>
  <si>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</si>
  <si>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</si>
  <si>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</si>
  <si>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</si>
  <si>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</si>
  <si>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</si>
  <si>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</si>
  <si>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</si>
  <si>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</si>
  <si>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</si>
  <si>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</si>
  <si>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</si>
  <si>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</si>
  <si>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</si>
  <si>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</si>
  <si>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</si>
  <si>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</si>
  <si>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</si>
  <si>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</si>
  <si>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</si>
  <si>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</si>
  <si>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</si>
  <si>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</si>
  <si>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</si>
  <si>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</si>
  <si>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</si>
  <si>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</si>
  <si>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</si>
  <si>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</si>
  <si>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</si>
  <si>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</si>
  <si>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</si>
  <si>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</si>
  <si>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</si>
  <si>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</si>
  <si>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</si>
  <si>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</si>
  <si>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</si>
  <si>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</si>
  <si>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</si>
  <si>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</si>
  <si>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</si>
  <si>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</si>
  <si>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</si>
  <si>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</si>
  <si>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</si>
  <si>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</si>
  <si>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</si>
  <si>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</si>
  <si>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</si>
  <si>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</si>
  <si>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</si>
  <si>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</si>
  <si>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</si>
  <si>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</si>
  <si>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</si>
  <si>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</si>
  <si>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</si>
  <si>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</si>
  <si>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</si>
  <si>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</si>
  <si>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</si>
  <si>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</si>
  <si>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</si>
  <si>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</si>
  <si>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</si>
  <si>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</si>
  <si>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</si>
  <si>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</si>
  <si>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</si>
  <si>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</si>
  <si>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</si>
  <si>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</si>
  <si>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</si>
  <si>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</si>
  <si>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</si>
  <si>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</si>
  <si>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</si>
  <si>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</si>
  <si>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</si>
  <si>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</si>
  <si>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</si>
  <si>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</si>
  <si>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</si>
  <si>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</si>
  <si>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</si>
  <si>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</si>
  <si>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</si>
  <si>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</si>
  <si>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</si>
  <si>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</si>
  <si>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</si>
  <si>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</si>
  <si>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</si>
  <si>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</si>
  <si>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</si>
  <si>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</si>
  <si>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</si>
  <si>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</si>
  <si>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</si>
  <si>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</si>
  <si>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</si>
  <si>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</si>
  <si>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</si>
  <si>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</si>
  <si>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</si>
  <si>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</si>
  <si>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</si>
  <si>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</si>
  <si>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</si>
  <si>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</si>
  <si>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</si>
  <si>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</si>
  <si>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</si>
  <si>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</si>
  <si>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</si>
  <si>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</si>
  <si>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</si>
  <si>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</si>
  <si>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</si>
  <si>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</si>
  <si>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</si>
  <si>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</si>
  <si>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</si>
  <si>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</si>
  <si>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</si>
  <si>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</si>
  <si>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</si>
  <si>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</si>
  <si>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</si>
  <si>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</si>
  <si>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</si>
  <si>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</si>
  <si>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</si>
  <si>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</si>
  <si>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</si>
  <si>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</si>
  <si>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</si>
  <si>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</si>
  <si>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</si>
  <si>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</si>
  <si>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</si>
  <si>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</si>
  <si>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</si>
  <si>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</si>
  <si>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</si>
  <si>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</si>
  <si>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</si>
  <si>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</si>
  <si>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</si>
  <si>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</si>
  <si>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</si>
  <si>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</si>
  <si>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</si>
  <si>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</si>
  <si>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</si>
  <si>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</si>
  <si>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</si>
  <si>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</si>
  <si>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</si>
  <si>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</si>
  <si>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</si>
  <si>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</si>
  <si>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</si>
  <si>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</si>
  <si>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</si>
  <si>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</si>
  <si>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</si>
  <si>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</si>
  <si>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</si>
  <si>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</si>
  <si>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</si>
  <si>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</si>
  <si>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</si>
  <si>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</si>
  <si>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</si>
  <si>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</si>
  <si>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</si>
  <si>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</si>
  <si>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</si>
  <si>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</si>
  <si>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</si>
  <si>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</si>
  <si>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</si>
  <si>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</si>
  <si>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</si>
  <si>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</si>
  <si>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</si>
  <si>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</si>
  <si>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</si>
  <si>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</si>
  <si>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</si>
  <si>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</si>
  <si>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</si>
  <si>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</si>
  <si>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</si>
  <si>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</si>
  <si>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</si>
  <si>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</si>
  <si>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</si>
  <si>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</si>
  <si>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</si>
  <si>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</si>
  <si>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</si>
  <si>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</si>
  <si>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</si>
  <si>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</si>
  <si>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</si>
  <si>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</si>
  <si>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</si>
  <si>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</si>
  <si>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</si>
  <si>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</si>
  <si>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</si>
  <si>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</si>
  <si>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</si>
  <si>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</si>
  <si>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</si>
  <si>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</si>
  <si>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</si>
  <si>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</si>
  <si>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</si>
  <si>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</si>
  <si>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</si>
  <si>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</si>
  <si>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</si>
  <si>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</si>
  <si>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</si>
  <si>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</si>
  <si>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</si>
  <si>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</si>
  <si>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</si>
  <si>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</si>
  <si>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</si>
  <si>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</si>
  <si>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</si>
  <si>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</si>
  <si>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</si>
  <si>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</si>
  <si>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</si>
  <si>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</si>
  <si>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</si>
  <si>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</si>
  <si>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</si>
  <si>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</si>
  <si>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</si>
  <si>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</si>
  <si>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</si>
  <si>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</si>
  <si>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</si>
  <si>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</si>
  <si>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</si>
  <si>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</si>
  <si>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</si>
  <si>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</si>
  <si>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</si>
  <si>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</si>
  <si>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</si>
  <si>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</si>
  <si>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</si>
  <si>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</si>
  <si>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</si>
  <si>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</si>
  <si>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</si>
  <si>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</si>
  <si>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</si>
  <si>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</si>
  <si>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</si>
  <si>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</si>
  <si>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</si>
  <si>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</si>
  <si>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</si>
  <si>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</si>
  <si>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</si>
  <si>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</si>
  <si>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</si>
  <si>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</si>
  <si>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</si>
  <si>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</si>
  <si>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</si>
  <si>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</si>
  <si>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</si>
  <si>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</si>
  <si>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</si>
  <si>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</si>
  <si>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</si>
  <si>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</si>
  <si>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</si>
  <si>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</si>
  <si>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</si>
  <si>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</si>
  <si>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</si>
  <si>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</si>
  <si>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</si>
  <si>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</si>
  <si>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</si>
  <si>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</si>
  <si>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</si>
  <si>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</si>
  <si>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</si>
  <si>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</si>
  <si>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</si>
  <si>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</si>
  <si>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</si>
  <si>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</si>
  <si>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</si>
  <si>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</si>
  <si>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</si>
  <si>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</si>
  <si>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</si>
  <si>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</si>
  <si>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</si>
  <si>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</si>
  <si>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</si>
  <si>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</si>
  <si>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</si>
  <si>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</si>
  <si>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</si>
  <si>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</si>
  <si>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</si>
  <si>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</si>
  <si>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</si>
  <si>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</si>
  <si>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</si>
  <si>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</si>
  <si>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</si>
  <si>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</si>
  <si>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</si>
  <si>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</si>
  <si>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</si>
  <si>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</si>
  <si>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</si>
  <si>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</si>
  <si>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</si>
  <si>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</si>
  <si>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</si>
  <si>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</si>
  <si>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</si>
  <si>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</si>
  <si>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</si>
  <si>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</si>
  <si>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</si>
  <si>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</si>
  <si>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</si>
  <si>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</si>
  <si>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</si>
  <si>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</si>
  <si>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</si>
  <si>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</si>
  <si>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</si>
  <si>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</si>
  <si>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</si>
  <si>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</si>
  <si>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</si>
  <si>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</si>
  <si>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</si>
  <si>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</si>
  <si>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</si>
  <si>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</si>
  <si>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</si>
  <si>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</si>
  <si>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</si>
  <si>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</si>
  <si>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</si>
  <si>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</si>
  <si>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</si>
  <si>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</si>
  <si>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</si>
  <si>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</si>
  <si>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</si>
  <si>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</si>
  <si>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</si>
  <si>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</si>
  <si>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</si>
  <si>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</si>
  <si>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</si>
  <si>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</si>
  <si>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</si>
  <si>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</si>
  <si>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</si>
  <si>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</si>
  <si>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</si>
  <si>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</si>
  <si>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</si>
  <si>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</si>
  <si>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</si>
  <si>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</si>
  <si>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</si>
  <si>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</si>
  <si>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</si>
  <si>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</si>
  <si>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</si>
  <si>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</si>
  <si>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</si>
  <si>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</si>
  <si>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</si>
  <si>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</si>
  <si>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</si>
  <si>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</si>
  <si>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</si>
  <si>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</si>
  <si>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</si>
  <si>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</si>
  <si>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</si>
  <si>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</si>
  <si>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</si>
  <si>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</si>
  <si>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</si>
  <si>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</si>
  <si>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</si>
  <si>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</si>
  <si>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</si>
  <si>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</si>
  <si>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</si>
  <si>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</si>
  <si>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</si>
  <si>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</si>
  <si>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</si>
  <si>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</si>
  <si>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</si>
  <si>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</si>
  <si>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</si>
  <si>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</si>
  <si>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</si>
  <si>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</si>
  <si>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</si>
  <si>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</si>
  <si>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</si>
  <si>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</si>
  <si>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</si>
  <si>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</si>
  <si>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</si>
  <si>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</si>
  <si>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</si>
  <si>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</si>
  <si>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</si>
  <si>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</si>
  <si>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</si>
  <si>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</si>
  <si>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</si>
  <si>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</si>
  <si>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</si>
  <si>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</si>
  <si>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</si>
  <si>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</si>
  <si>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</si>
  <si>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</si>
  <si>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</si>
  <si>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</si>
  <si>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</si>
  <si>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</si>
  <si>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</si>
  <si>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</si>
  <si>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</si>
  <si>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</si>
  <si>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</si>
  <si>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</si>
  <si>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</si>
  <si>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</si>
  <si>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</si>
  <si>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</si>
  <si>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</si>
  <si>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</si>
  <si>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</si>
  <si>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</si>
  <si>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</si>
  <si>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</si>
  <si>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</si>
  <si>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</si>
  <si>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</si>
  <si>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</si>
  <si>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</si>
  <si>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</si>
  <si>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</si>
  <si>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</si>
  <si>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</si>
  <si>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</si>
  <si>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</si>
  <si>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</si>
  <si>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</si>
  <si>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</si>
  <si>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</si>
  <si>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</si>
  <si>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</si>
  <si>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</si>
  <si>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</si>
  <si>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</si>
  <si>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</si>
  <si>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</si>
  <si>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</si>
  <si>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</si>
  <si>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</si>
  <si>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</si>
  <si>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</si>
  <si>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</si>
  <si>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</si>
  <si>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</si>
  <si>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</si>
  <si>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</si>
  <si>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</si>
  <si>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</si>
  <si>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</si>
  <si>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</si>
  <si>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</si>
  <si>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</si>
  <si>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</si>
  <si>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</si>
  <si>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</si>
  <si>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</si>
  <si>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</si>
  <si>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</si>
  <si>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</si>
  <si>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</si>
  <si>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</si>
  <si>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</si>
  <si>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</si>
  <si>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</si>
  <si>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</si>
  <si>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</si>
  <si>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</si>
  <si>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</si>
  <si>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</si>
  <si>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</si>
  <si>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</si>
  <si>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</si>
  <si>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</si>
  <si>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</si>
  <si>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</si>
  <si>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</si>
  <si>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</si>
  <si>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</si>
  <si>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</si>
  <si>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</si>
  <si>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</si>
  <si>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</si>
  <si>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</si>
  <si>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</si>
  <si>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</si>
  <si>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</si>
  <si>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</si>
  <si>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</si>
  <si>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</si>
  <si>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</si>
  <si>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</si>
  <si>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</si>
  <si>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</si>
  <si>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</si>
  <si>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</si>
  <si>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</si>
  <si>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</si>
  <si>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</si>
  <si>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</si>
  <si>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</si>
  <si>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</si>
  <si>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</si>
  <si>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</si>
  <si>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</si>
  <si>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</si>
  <si>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</si>
  <si>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</si>
  <si>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</si>
  <si>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</si>
  <si>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</si>
  <si>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</si>
  <si>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</si>
  <si>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</si>
  <si>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</si>
  <si>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</si>
  <si>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</si>
  <si>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</si>
  <si>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</si>
  <si>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</si>
  <si>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</si>
  <si>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</si>
  <si>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</si>
  <si>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</si>
  <si>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</si>
  <si>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</si>
  <si>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</si>
  <si>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</si>
  <si>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</si>
  <si>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</si>
  <si>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</si>
  <si>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</si>
  <si>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</si>
  <si>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</si>
  <si>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</si>
  <si>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</si>
  <si>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</si>
  <si>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</si>
  <si>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</si>
  <si>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</si>
  <si>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</si>
  <si>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</si>
  <si>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</si>
  <si>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</si>
  <si>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</si>
  <si>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</si>
  <si>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</si>
  <si>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</si>
  <si>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</si>
  <si>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</si>
  <si>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</si>
  <si>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</si>
  <si>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</si>
  <si>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</si>
  <si>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</si>
  <si>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</si>
  <si>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</si>
  <si>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</si>
  <si>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</si>
  <si>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</si>
  <si>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</si>
  <si>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</si>
  <si>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</si>
  <si>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</si>
  <si>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</si>
  <si>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</si>
  <si>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</si>
  <si>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</si>
  <si>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Saturday (8-11-25)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</si>
  <si>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</si>
  <si>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</si>
  <si>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</si>
  <si>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</si>
  <si>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</si>
  <si>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</si>
  <si>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</si>
  <si>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</si>
  <si>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</si>
  <si>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</si>
  <si>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</si>
  <si>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</si>
  <si>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</si>
  <si>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</si>
  <si>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</si>
  <si>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</si>
  <si>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</si>
  <si>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</si>
  <si>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</si>
  <si>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</si>
  <si>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</si>
  <si>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</si>
  <si>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</si>
  <si>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</si>
  <si>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</si>
  <si>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</si>
  <si>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</si>
  <si>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</si>
  <si>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</si>
  <si>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</si>
  <si>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</si>
  <si>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</si>
  <si>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</si>
  <si>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</si>
  <si>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</si>
  <si>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</si>
  <si>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</si>
  <si>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</si>
  <si>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</si>
  <si>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</si>
  <si>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</si>
  <si>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</si>
  <si>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</si>
  <si>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</si>
  <si>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</si>
  <si>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</si>
  <si>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</si>
  <si>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</si>
  <si>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</si>
  <si>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</si>
  <si>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</si>
  <si>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</si>
  <si>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</si>
  <si>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</si>
  <si>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</si>
  <si>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</si>
  <si>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</si>
  <si>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</si>
  <si>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</si>
  <si>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</si>
  <si>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</si>
  <si>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</si>
  <si>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</si>
  <si>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</si>
  <si>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</si>
  <si>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</si>
  <si>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</si>
  <si>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</si>
  <si>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</si>
  <si>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</si>
  <si>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</si>
  <si>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</si>
  <si>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</si>
  <si>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</si>
  <si>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</si>
  <si>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</si>
  <si>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</si>
  <si>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</si>
  <si>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</si>
  <si>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</si>
  <si>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</si>
  <si>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</si>
  <si>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</si>
  <si>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</si>
  <si>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</si>
  <si>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</si>
  <si>
    <t>Payment Pending</t>
  </si>
  <si>
    <t>MBS756429</t>
  </si>
  <si>
    <t>MBS7269326</t>
  </si>
  <si>
    <t>MBS744335</t>
  </si>
  <si>
    <t>MBS3801485</t>
  </si>
  <si>
    <t>MBS1608722</t>
  </si>
  <si>
    <t>MBS7606340</t>
  </si>
  <si>
    <t>MBS269030</t>
  </si>
  <si>
    <t>Hycosmid</t>
  </si>
  <si>
    <t>EED120511</t>
  </si>
  <si>
    <t>anti-mouse CD25 Recombinant</t>
  </si>
  <si>
    <t>anti-human CD66b</t>
  </si>
  <si>
    <t>anti-human/mouse CD49f</t>
  </si>
  <si>
    <t>anti-human IgM</t>
  </si>
  <si>
    <t>anti-human Ig light chain κ</t>
  </si>
  <si>
    <t>anti-human CD172a/b (SIRPα/β)</t>
  </si>
  <si>
    <t>anti-human CD196 (CCR6)</t>
  </si>
  <si>
    <t>anti-human CD192 (CCR2)</t>
  </si>
  <si>
    <t>anti-human CD41/CD61</t>
  </si>
  <si>
    <t>anti-human CD57 Recombinant</t>
  </si>
  <si>
    <t>Avidin</t>
  </si>
  <si>
    <t>Stop Solution for TMB Substrate</t>
  </si>
  <si>
    <t>Human IL-8</t>
  </si>
  <si>
    <t>Human CD4 T Cell Isolation Kit</t>
  </si>
  <si>
    <t>Magnet 5mL</t>
  </si>
  <si>
    <t>anti-human IL-8</t>
  </si>
  <si>
    <t>Human IFN-α2 (carrier-free)</t>
  </si>
  <si>
    <t>anti-ZAP-70</t>
  </si>
  <si>
    <t>MU Th Cytokine Panel (12-plex) w/ VbP V03</t>
  </si>
  <si>
    <t>Human VEGF-B167 (carrier-free)</t>
  </si>
  <si>
    <t>anti-CRISPR (CAS9)</t>
  </si>
  <si>
    <t>K4402-100</t>
  </si>
  <si>
    <t>EED120745</t>
  </si>
  <si>
    <t>anti-mouse CD54</t>
  </si>
  <si>
    <t>anti-mouse I-Ab</t>
  </si>
  <si>
    <t>anti-mouse CD107a (LAMP-1)</t>
  </si>
  <si>
    <t>anti-mouse CD184 (CXCR4)</t>
  </si>
  <si>
    <t>anti-mouse CD45 Recombinant</t>
  </si>
  <si>
    <t>anti-human TCR α/β</t>
  </si>
  <si>
    <t>anti-human TCR γ/δ</t>
  </si>
  <si>
    <t>anti-human HLA-DR, DP, DQ</t>
  </si>
  <si>
    <t>Rat IgG1, κ Isotype Ctrl</t>
  </si>
  <si>
    <t>ELISA Coating Buffer (5X)</t>
  </si>
  <si>
    <t>Annexin V Apoptosis Detection Kit with 7-AAD</t>
  </si>
  <si>
    <t>anti-HA.11 Epitope Tag</t>
  </si>
  <si>
    <t>IIT ROORKE</t>
  </si>
  <si>
    <t>EED120656</t>
  </si>
  <si>
    <t>0001 anti-mouse CD4</t>
  </si>
  <si>
    <t>anti-mouse CD152</t>
  </si>
  <si>
    <t>anti-mouse Ly-51</t>
  </si>
  <si>
    <t>anti-mouse CD8b (Ly-3)</t>
  </si>
  <si>
    <t>anti-mouse Ly-6C</t>
  </si>
  <si>
    <t>anti-mouse IL-33Rα (IL1RL1, ST2)</t>
  </si>
  <si>
    <t>anti-mouse Perforin</t>
  </si>
  <si>
    <t>Mouse Universal Cocktail, V1.0</t>
  </si>
  <si>
    <t>anti-mouse Ly-6C (Flexi-Fluor™)</t>
  </si>
  <si>
    <t>anti-human CD314 (NKG2D)</t>
  </si>
  <si>
    <t>anti-human/mouse CLA</t>
  </si>
  <si>
    <t>anti-human CD71</t>
  </si>
  <si>
    <t>anti-human CD7</t>
  </si>
  <si>
    <t>anti-human Ki-67</t>
  </si>
  <si>
    <t>anti-human CD63</t>
  </si>
  <si>
    <t>anti-human CD194 (CCR4)</t>
  </si>
  <si>
    <t>anti-human CD146</t>
  </si>
  <si>
    <t>anti-His-Tag</t>
  </si>
  <si>
    <t>anti-human CD159c (NKG2C)</t>
  </si>
  <si>
    <t>Mouse IgG2a, κ Isotype Ctrl (FC)</t>
  </si>
  <si>
    <t>anti-H2A.X Phospho (Ser139)</t>
  </si>
  <si>
    <t>anti-α Smooth Muscle Actin</t>
  </si>
  <si>
    <t>anti-DYKDDDDK Tag</t>
  </si>
  <si>
    <t>Mouse IFN-β Capture Bead B6, 13X</t>
  </si>
  <si>
    <t>Buffer Set I</t>
  </si>
  <si>
    <t>Mouse CCL2 (MCP-1) Capture Bead A7, 13X</t>
  </si>
  <si>
    <t>Mouse CCL5 (RANTES) Capture Bead A10, 13X</t>
  </si>
  <si>
    <t>Mouse IL-1β Capture Bead B2, 13X</t>
  </si>
  <si>
    <t>Mouse IL-6 Capture Bead B9, 13X</t>
  </si>
  <si>
    <t>HU Immune Checkpoint Panel 1 Detection Antibodies</t>
  </si>
  <si>
    <t>HU Immune Checkpoint Panel 1 Standard</t>
  </si>
  <si>
    <t>Human sCD25 (IL-2Ra) Capture Bead A4, 13X</t>
  </si>
  <si>
    <t>HU Vascular Inflammation Panel 2 (13-plex) w/FP</t>
  </si>
  <si>
    <t>Buffer Set M</t>
  </si>
  <si>
    <t>Mouse TNF-α Capture Bead A6, 13X</t>
  </si>
  <si>
    <t>anti-Brevican</t>
  </si>
  <si>
    <t>Biolegend</t>
  </si>
  <si>
    <t>3420-4APW-2</t>
  </si>
  <si>
    <t>ELISpot Plus: Human IFN-y (ALP)</t>
  </si>
  <si>
    <t>T-1611/25-26</t>
  </si>
  <si>
    <t>T-1610/25-26</t>
  </si>
  <si>
    <t>T-1592/25-26</t>
  </si>
  <si>
    <t>T-1590/25-26</t>
  </si>
  <si>
    <t>T-1597/25-26</t>
  </si>
  <si>
    <t>T-1598/25-26</t>
  </si>
  <si>
    <t>T-1599/25-26</t>
  </si>
  <si>
    <t>T-1600/25-26</t>
  </si>
  <si>
    <t>T-1594/25-26</t>
  </si>
  <si>
    <t>T-1596/25-26</t>
  </si>
  <si>
    <t>T-1595/25-26</t>
  </si>
  <si>
    <t>INV251115-003</t>
  </si>
  <si>
    <t>T83115L</t>
  </si>
  <si>
    <t>INV251115-004</t>
  </si>
  <si>
    <t>TN2190</t>
  </si>
  <si>
    <t>TMPY-05568</t>
  </si>
  <si>
    <t>INV251115-005</t>
  </si>
  <si>
    <t>TMPJ-00249</t>
  </si>
  <si>
    <t>T11766L</t>
  </si>
  <si>
    <t>INV251115-006</t>
  </si>
  <si>
    <t>T73578</t>
  </si>
  <si>
    <t>T11471</t>
  </si>
  <si>
    <t>T36527</t>
  </si>
  <si>
    <t>T4476</t>
  </si>
  <si>
    <t>ADVANCED ANZYME</t>
  </si>
  <si>
    <t>THANE</t>
  </si>
  <si>
    <t>I245366-IN</t>
  </si>
  <si>
    <t>SAM SIR</t>
  </si>
  <si>
    <t>GENES2ME</t>
  </si>
  <si>
    <t>KPK SCIENTIFIC</t>
  </si>
  <si>
    <t>JHARKHAND</t>
  </si>
  <si>
    <t>GGN</t>
  </si>
  <si>
    <t>BE0070</t>
  </si>
  <si>
    <t>3025-1K</t>
  </si>
  <si>
    <t>3010-1K</t>
  </si>
  <si>
    <t>BellBrook</t>
  </si>
  <si>
    <t>D3004714414</t>
  </si>
  <si>
    <t>D3004714415</t>
  </si>
  <si>
    <t>DELIVERED</t>
  </si>
  <si>
    <t>0100-20</t>
  </si>
  <si>
    <t>0103-26</t>
  </si>
  <si>
    <t>1090-04</t>
  </si>
  <si>
    <t>DC-197/25-26</t>
  </si>
  <si>
    <t>DC-196/25-26</t>
  </si>
  <si>
    <t>WITHOUT DOCUMENT</t>
  </si>
  <si>
    <t xml:space="preserve">PRIYANKA MADAM WITHOUT DOCUMENT ON RETURNABLE BASIS,  BUT LEAVE AT HOME AND NEXT DAY AGAIN ASKED FOR 1 QUANTITY </t>
  </si>
  <si>
    <t>DC-198/25-26</t>
  </si>
  <si>
    <t>DC-199/25-26</t>
  </si>
  <si>
    <t>T-0097/25-26</t>
  </si>
  <si>
    <t>T-0098/25-26</t>
  </si>
  <si>
    <t>T-0099/25-26</t>
  </si>
  <si>
    <t>T-0100/25-26</t>
  </si>
  <si>
    <t>DC-194/25-26</t>
  </si>
  <si>
    <t>T-1612/25-26</t>
  </si>
  <si>
    <t>T-1613/25-26</t>
  </si>
  <si>
    <t>T-1614/25-26</t>
  </si>
  <si>
    <t>T-1615/25-26</t>
  </si>
  <si>
    <t>T-1616/25-26</t>
  </si>
  <si>
    <t>T-1684/25-26</t>
  </si>
  <si>
    <t>T-1685/25-26</t>
  </si>
  <si>
    <t>T-1686/25-26</t>
  </si>
  <si>
    <t>T-1687/25-26</t>
  </si>
  <si>
    <t>T-1688/25-26</t>
  </si>
  <si>
    <t>T-1679/25-26</t>
  </si>
  <si>
    <t>T-1680/25-26</t>
  </si>
  <si>
    <t>T-1681/25-26</t>
  </si>
  <si>
    <t>50051-1MG</t>
  </si>
  <si>
    <t>T-1682/25-26</t>
  </si>
  <si>
    <t>T-1661/25-26</t>
  </si>
  <si>
    <t>T-1662/25-26</t>
  </si>
  <si>
    <t>T-1664/25-26</t>
  </si>
  <si>
    <t>T-1663/25-26</t>
  </si>
  <si>
    <t>T-1665/25-26</t>
  </si>
  <si>
    <t>T-1676/25-26</t>
  </si>
  <si>
    <t>T-1677/25-26</t>
  </si>
  <si>
    <t>T-1666/25-26</t>
  </si>
  <si>
    <t>T-1667/25-26</t>
  </si>
  <si>
    <t>T-1668/25-26</t>
  </si>
  <si>
    <t>T-1669/25-26</t>
  </si>
  <si>
    <t>T-1670/25-26</t>
  </si>
  <si>
    <t>T-1671/25-26</t>
  </si>
  <si>
    <t>T-1672/25-26</t>
  </si>
  <si>
    <t>T-1673/25-26</t>
  </si>
  <si>
    <t>T-1675/25-26</t>
  </si>
  <si>
    <t>T-1674/25-26</t>
  </si>
  <si>
    <t>by hand</t>
  </si>
  <si>
    <t>D3004714410</t>
  </si>
  <si>
    <t>T-0101/25-26</t>
  </si>
  <si>
    <t>T-1691/25-26</t>
  </si>
  <si>
    <t>T-1633/25-26</t>
  </si>
  <si>
    <t>T-1634/25-26</t>
  </si>
  <si>
    <t>T-1659/25-26</t>
  </si>
  <si>
    <t>T-1660/25-26</t>
  </si>
  <si>
    <t>T-1643/25-26</t>
  </si>
  <si>
    <t>T-1644/25-26</t>
  </si>
  <si>
    <t>T-1645/25-26</t>
  </si>
  <si>
    <t>T-1652/25-26</t>
  </si>
  <si>
    <t>T-1654/25-26</t>
  </si>
  <si>
    <t>T-1655/25-26</t>
  </si>
  <si>
    <t>T-1656/25-26</t>
  </si>
  <si>
    <t>T-1653/25-26</t>
  </si>
  <si>
    <t>T-1646/25-26</t>
  </si>
  <si>
    <t>T-1623/25-26</t>
  </si>
  <si>
    <t>T-1624/25-26</t>
  </si>
  <si>
    <t>T-1625/25-26</t>
  </si>
  <si>
    <t>T-1627/25-26</t>
  </si>
  <si>
    <t>T-1628/25-26</t>
  </si>
  <si>
    <t>T-1622/25-26</t>
  </si>
  <si>
    <t>T-1638/25-26</t>
  </si>
  <si>
    <t>T-1651/25-26</t>
  </si>
  <si>
    <t>T-1647/25-26</t>
  </si>
  <si>
    <t>T-1650/25-26</t>
  </si>
  <si>
    <t>T-1621/25-26</t>
  </si>
  <si>
    <t>T-1648/25-26</t>
  </si>
  <si>
    <t>T-1649/25-26</t>
  </si>
  <si>
    <t>T-1642/25-26</t>
  </si>
  <si>
    <t>T-1626/25-26</t>
  </si>
  <si>
    <t>T-1635/25-26</t>
  </si>
  <si>
    <t>T-1636/25-26</t>
  </si>
  <si>
    <t>T-1637/25-26</t>
  </si>
  <si>
    <t>T-1617/25-26</t>
  </si>
  <si>
    <t>T-1618/25-26</t>
  </si>
  <si>
    <t>T-1629/25-26</t>
  </si>
  <si>
    <t>T-1631/25-26</t>
  </si>
  <si>
    <t>T-1632/25-26</t>
  </si>
  <si>
    <t>T-1630/25-26</t>
  </si>
  <si>
    <t>COIMBATORE KIDNEY</t>
  </si>
  <si>
    <t>DY PATIL</t>
  </si>
  <si>
    <t>EED120984</t>
  </si>
  <si>
    <t>anti-mouse Lineage Cocktail with Isotype Ctrl</t>
  </si>
  <si>
    <t>anti-mouse CD3ε Recombinant</t>
  </si>
  <si>
    <t>anti-human CD29</t>
  </si>
  <si>
    <t>anti-human CD178 (FasL)</t>
  </si>
  <si>
    <t>anti-human CD9</t>
  </si>
  <si>
    <t>anti-human CD54</t>
  </si>
  <si>
    <t>anti-human CD140b (PDGFRβ)</t>
  </si>
  <si>
    <t>anti-human SUSD2</t>
  </si>
  <si>
    <t>anti-human CD49e</t>
  </si>
  <si>
    <t>anti-human CD66a/c/e</t>
  </si>
  <si>
    <t>anti-His Tag</t>
  </si>
  <si>
    <t>anti-human CD252 (OX40L)</t>
  </si>
  <si>
    <t>anti-human CD133</t>
  </si>
  <si>
    <t>Rainbow Calibration Particles, 8 peaks, 3.0-3.4 µm</t>
  </si>
  <si>
    <t>Mouse IFN-γ</t>
  </si>
  <si>
    <t>Mouse CD4 Naïve T Cell Isolation Kit</t>
  </si>
  <si>
    <t>anti-mouse/human IL-5</t>
  </si>
  <si>
    <t>Mouse IL-6 (carrier-free)</t>
  </si>
  <si>
    <t>Human IL-2 (carrier-free)</t>
  </si>
  <si>
    <t>Human CXCL8 (IL-8) Capture Bead B7, 13X</t>
  </si>
  <si>
    <t>HU Essential Immune Response Panel Detection Abs</t>
  </si>
  <si>
    <t>HU Essential Immune Response Panel Standard</t>
  </si>
  <si>
    <t>Human IL-4 Capture Bead A4, 13X</t>
  </si>
  <si>
    <t>Human IL-2 Capture Bead A5, 13X</t>
  </si>
  <si>
    <t>Human IL-1β Capture Bead A7, 13X</t>
  </si>
  <si>
    <t>Human TNF-α Capture Bead A8, 13X</t>
  </si>
  <si>
    <t>Human IL-10 Capture Bead B4, 13X</t>
  </si>
  <si>
    <t>Human IFN-γ Capture Bead B5, 13X</t>
  </si>
  <si>
    <t>EED120994</t>
  </si>
  <si>
    <t>anti-mouse Ly-6A/E (Sca-1)</t>
  </si>
  <si>
    <t>anti-mouse H-2Kb</t>
  </si>
  <si>
    <t>anti-mouse CD197 (CCR7)</t>
  </si>
  <si>
    <t>anti-mouse CD196 (CCR6)</t>
  </si>
  <si>
    <t>anti-mouse CD183 (CXCR3)</t>
  </si>
  <si>
    <t>anti-human EGFR</t>
  </si>
  <si>
    <t>anti-human IgG Fc</t>
  </si>
  <si>
    <t>Annexin V Binding Buffer</t>
  </si>
  <si>
    <t>Helix NP™ Green</t>
  </si>
  <si>
    <t>anti-human IL-4</t>
  </si>
  <si>
    <t>anti-mouse IL-4</t>
  </si>
  <si>
    <t>anti-mouse IL-22</t>
  </si>
  <si>
    <t>MU Inflam Panel (13-plex) w/ FP</t>
  </si>
  <si>
    <t>Human CXCL10 (IP-10) Capture Bead B6, 14X</t>
  </si>
  <si>
    <t>Human IL-18 Capture Bead B4, 14X</t>
  </si>
  <si>
    <t>Monday</t>
  </si>
  <si>
    <t>TLP5912</t>
  </si>
  <si>
    <t>Trans-Lentiviral shRNA Packaging Kit with Calcium Phosphate (10 reactions), 10 rxn kit</t>
  </si>
  <si>
    <t>L-003010-00-0005</t>
  </si>
  <si>
    <t>ON-TARGETplus Human GSK3B (2932) siRNA - SMARTpool, 5 nmol</t>
  </si>
  <si>
    <t>L-005174-00-0005</t>
  </si>
  <si>
    <t>ON-TARGETplus Human HERC5 (51191) siRNA - SMARTpool, 5 nmol</t>
  </si>
  <si>
    <t>L-006585-00-0005</t>
  </si>
  <si>
    <t>ON-TARGETplus Human TRIM25 (7706) siRNA - SMARTpool, 5 nmol</t>
  </si>
  <si>
    <t>L-005153-00-0005</t>
  </si>
  <si>
    <t>ON-TARGETplus Human GBP1 (2633) siRNA - SMARTpool, 5 nmol</t>
  </si>
  <si>
    <t>L-003241-00-0005</t>
  </si>
  <si>
    <t>ON-TARGETplus Human CDK7 (1022) siRNA - SMARTpool, 5 nmol</t>
  </si>
  <si>
    <t>E-006916-00-0005</t>
  </si>
  <si>
    <t>Accell Human PJA2 (9867) siRNA - SMARTpool, 5 nmol</t>
  </si>
  <si>
    <t>D-001910-10-20</t>
  </si>
  <si>
    <t>Accell Non-targeting Pool, 20 nmol</t>
  </si>
  <si>
    <t>V3SH11243-09EG6932</t>
  </si>
  <si>
    <t>Set of 3 SMARTvector Lentiviral Human TCF7 hEF1a-TurboRFP shRNA, glycerol set</t>
  </si>
  <si>
    <t>V3SH11243-09EG3662</t>
  </si>
  <si>
    <t>Set of 3 SMARTvector Lentiviral Human IRF4 hEF1a-TurboRFP shRNA, glycerol set</t>
  </si>
  <si>
    <t>VSC11716</t>
  </si>
  <si>
    <t>SMARTvector Non-targeting hEF1a-TurboRFP Glycerol, glycerol stock</t>
  </si>
  <si>
    <t>MHS6278-211691164</t>
  </si>
  <si>
    <t>MGC Human MYH7 Sequence-Verified cDNA, glycerol stock</t>
  </si>
  <si>
    <t>LentiBOOST Lentivirus Transduction Enhancer, Pharma-Grade, 0.2 mL</t>
  </si>
  <si>
    <t>Accell siRNA Delivery Media, 100 mL</t>
  </si>
  <si>
    <t>BUGWORKS</t>
  </si>
  <si>
    <t>O110725IN3328180G</t>
  </si>
  <si>
    <t>BE0090</t>
  </si>
  <si>
    <t>BE0231</t>
  </si>
  <si>
    <t>SIM0021</t>
  </si>
  <si>
    <t>SIM0027</t>
  </si>
  <si>
    <t>..+</t>
  </si>
  <si>
    <t>INV251122-002</t>
  </si>
  <si>
    <t>T6917</t>
  </si>
  <si>
    <t>TQ0137</t>
  </si>
  <si>
    <t>T16791</t>
  </si>
  <si>
    <t>T10896L</t>
  </si>
  <si>
    <t>INV251122-003</t>
  </si>
  <si>
    <t>T2665</t>
  </si>
  <si>
    <t>INV251122-004</t>
  </si>
  <si>
    <t>T3092</t>
  </si>
  <si>
    <t>SAMPLE PRIYANKA MADAM</t>
  </si>
  <si>
    <t>priyanka madam</t>
  </si>
  <si>
    <t>D3005213405</t>
  </si>
  <si>
    <t>D3005213406</t>
  </si>
  <si>
    <t>D3005213408</t>
  </si>
  <si>
    <t>D3005213409</t>
  </si>
  <si>
    <t>D3005213407</t>
  </si>
  <si>
    <t>SUN PHARMAceuticals</t>
  </si>
  <si>
    <t>BE0379</t>
  </si>
  <si>
    <t>3321-2A</t>
  </si>
  <si>
    <t>3441-2A</t>
  </si>
  <si>
    <t>3460-1H-6</t>
  </si>
  <si>
    <t>3430-1H-6</t>
  </si>
  <si>
    <t>3512-1H-6</t>
  </si>
  <si>
    <t>3880-1AD-6</t>
  </si>
  <si>
    <t>3311-4APW-2</t>
  </si>
  <si>
    <t>3321-4APT-2</t>
  </si>
  <si>
    <t>delivered</t>
  </si>
  <si>
    <t xml:space="preserve"> </t>
  </si>
  <si>
    <t>T-1744/25-26</t>
  </si>
  <si>
    <t>T-1745/25-26</t>
  </si>
  <si>
    <t>T-1746/25-26</t>
  </si>
  <si>
    <t>T-1753/25-26</t>
  </si>
  <si>
    <t>T-1747/25-26</t>
  </si>
  <si>
    <t>T-1748/25-26</t>
  </si>
  <si>
    <t>T-1752/25-26</t>
  </si>
  <si>
    <t>T-1749/25-26</t>
  </si>
  <si>
    <t>T-1750/25-26</t>
  </si>
  <si>
    <t>T-1751/25-26</t>
  </si>
  <si>
    <t>D3005213404</t>
  </si>
  <si>
    <t>DC-204/25-26</t>
  </si>
  <si>
    <t>DC-205/25-26</t>
  </si>
  <si>
    <t>DC-207/25-26</t>
  </si>
  <si>
    <t>DC-208/25-26</t>
  </si>
  <si>
    <t>EED121200</t>
  </si>
  <si>
    <t>CCMB</t>
  </si>
  <si>
    <t>anti-mouse CD16/32</t>
  </si>
  <si>
    <t>CREYON</t>
  </si>
  <si>
    <t>anti-mouse CD36</t>
  </si>
  <si>
    <t>anti-mouse CD49b (pan-NK cells)</t>
  </si>
  <si>
    <t>anti-mouse/rat/human CD27</t>
  </si>
  <si>
    <t>anti-mouse Tim-4</t>
  </si>
  <si>
    <t>0437 anti-mouse/human CD207 (Langerin)</t>
  </si>
  <si>
    <t>anti-mouse CD192 (CCR2)</t>
  </si>
  <si>
    <t>anti-mouse/human Ki-67</t>
  </si>
  <si>
    <t>anti-mouse CD289 (TLR9)</t>
  </si>
  <si>
    <t>anti-human CD51/61</t>
  </si>
  <si>
    <t>anti-human/mouse ZAP-70</t>
  </si>
  <si>
    <t>anti-human CD15 (SSEA-1)</t>
  </si>
  <si>
    <t>anti-human CD328 (Siglec-7)</t>
  </si>
  <si>
    <t>anti-human Siglec-9</t>
  </si>
  <si>
    <t>anti-human CD371 (CLEC12A)</t>
  </si>
  <si>
    <t>anti-human CD326 (EpCAM)</t>
  </si>
  <si>
    <t>Goat anti-hamster (Armenian) IgG</t>
  </si>
  <si>
    <t>Mouse CD8 T Cell Isolation Kit</t>
  </si>
  <si>
    <t>Human IL-15 (carrier-free)</t>
  </si>
  <si>
    <t>Human IL-4 (carrier-free)</t>
  </si>
  <si>
    <t>Human IL-7 (carrier-free)</t>
  </si>
  <si>
    <t>anti-CD247 (TCRζ, CD3ζ)</t>
  </si>
  <si>
    <t>anti-STAT3 Phospho (Tyr705)</t>
  </si>
  <si>
    <t>anti-STAT3</t>
  </si>
  <si>
    <t>anti-ZAP70 Phospho (Tyr319)/Syk Phospho (Tyr352)</t>
  </si>
  <si>
    <t>anti-Nos2 (iNOS)</t>
  </si>
  <si>
    <t>PhosphoPair Lck (Tyr394) Antibody Set</t>
  </si>
  <si>
    <t>Mouse Anti-Virus Response Panel Standard</t>
  </si>
  <si>
    <t>MU Anti-Virus Response Panel Detection Antibodies</t>
  </si>
  <si>
    <t>Human IL-6 Capture Bead B3, 13X</t>
  </si>
  <si>
    <t>HU Th Cytokine Panel (12-plex) w/ VbP V02</t>
  </si>
  <si>
    <t>Human IL-6 Capture Bead A3, 14X</t>
  </si>
  <si>
    <t>Human Angiogenesis Panel 1 Detection Abs V02</t>
  </si>
  <si>
    <t>Human MMP-12 (carrier-free)</t>
  </si>
  <si>
    <t>anti-Tubulin β 3 (TUBB3)</t>
  </si>
  <si>
    <t>PRIYANKA MADAM (FOC)</t>
  </si>
  <si>
    <t>Nextgene Bio</t>
  </si>
  <si>
    <t>STOCK FOR AURIGINE ONCO</t>
  </si>
  <si>
    <t>MP/LS/25-26/1752</t>
  </si>
  <si>
    <t>092910149</t>
  </si>
  <si>
    <t>EED121094</t>
  </si>
  <si>
    <t>anti-mouse CD31</t>
  </si>
  <si>
    <t>anti-mouse CD314 (NKG2D)</t>
  </si>
  <si>
    <t>anti-human CD185 (CXCR5)</t>
  </si>
  <si>
    <t>BE0465</t>
  </si>
  <si>
    <t>BE0334</t>
  </si>
  <si>
    <t>BE0088</t>
  </si>
  <si>
    <t>T-1766/25-26</t>
  </si>
  <si>
    <t>T-1767/25-26</t>
  </si>
  <si>
    <t>T-1768/25-26</t>
  </si>
  <si>
    <t>T-1773/25-26</t>
  </si>
  <si>
    <t>T-1775/25-26</t>
  </si>
  <si>
    <t>T-1769/25-26</t>
  </si>
  <si>
    <t>T-1770/25-26</t>
  </si>
  <si>
    <t>T-1771/25-26</t>
  </si>
  <si>
    <t>T-1772/25-26</t>
  </si>
  <si>
    <t>T-1774/25-26</t>
  </si>
  <si>
    <t>DC-212/25-26</t>
  </si>
  <si>
    <t>FOC AGST. BILL NO. T-1769/25-26, T-1770/25-26, T-1771/25-26, T-1772/25-26 DT. 27.11.2025</t>
  </si>
  <si>
    <t>DC-211/25-26</t>
  </si>
  <si>
    <t>DC-210/25-26</t>
  </si>
  <si>
    <t>DC-206/25-26</t>
  </si>
  <si>
    <t>DC-163/25-26</t>
  </si>
  <si>
    <t>Against INVOICE NO. 2078</t>
  </si>
  <si>
    <t>T-1693/25-26</t>
  </si>
  <si>
    <t>T-1694/25-26</t>
  </si>
  <si>
    <t>T-1695/25-26</t>
  </si>
  <si>
    <t>T-1696/25-26</t>
  </si>
  <si>
    <t>T-1697/25-26</t>
  </si>
  <si>
    <t>T-1698/25-26</t>
  </si>
  <si>
    <t>T-1699/25-26</t>
  </si>
  <si>
    <t>T-1700/25-26</t>
  </si>
  <si>
    <t>T-1702/25-26</t>
  </si>
  <si>
    <t>T-1703/25-26</t>
  </si>
  <si>
    <t>T-1701/25-26</t>
  </si>
  <si>
    <t>T-1724/25-26</t>
  </si>
  <si>
    <t>T-1704/25-26</t>
  </si>
  <si>
    <t>T-1726/25-26</t>
  </si>
  <si>
    <t>T-1705/25-26</t>
  </si>
  <si>
    <t>T-1706/25-26</t>
  </si>
  <si>
    <t>T-1707/25-26</t>
  </si>
  <si>
    <t>T-1708/25-26</t>
  </si>
  <si>
    <t>T-1709/25-26</t>
  </si>
  <si>
    <t>T-1710/25-26</t>
  </si>
  <si>
    <t>T-1711/25-26</t>
  </si>
  <si>
    <t>T-1712/25-26</t>
  </si>
  <si>
    <t>T-1713/25-26</t>
  </si>
  <si>
    <t>T-1714/25-26</t>
  </si>
  <si>
    <t>T-1727/25-26</t>
  </si>
  <si>
    <t>T-1715/25-26</t>
  </si>
  <si>
    <t>T-1716/25-26</t>
  </si>
  <si>
    <t>T-1717/25-26</t>
  </si>
  <si>
    <t>T-1718/25-26</t>
  </si>
  <si>
    <t>T-1719/25-26</t>
  </si>
  <si>
    <t>T-1720/25-26</t>
  </si>
  <si>
    <t>T-1721/25-26</t>
  </si>
  <si>
    <t>T-1722/25-26</t>
  </si>
  <si>
    <t>T-1725/25-26</t>
  </si>
  <si>
    <t>T-1723/25-26</t>
  </si>
  <si>
    <t>DC-200/25-26</t>
  </si>
  <si>
    <t>DC-201/25-26</t>
  </si>
  <si>
    <t>FOC AGAINS INVOICE NO. T-1693,1694,1695,1696 Dated 22-11-2025</t>
  </si>
  <si>
    <t>0216011025</t>
  </si>
  <si>
    <t>MP/LS/25-26/1771</t>
  </si>
  <si>
    <t>T-1754/25-26</t>
  </si>
  <si>
    <t>T-1735/25-26</t>
  </si>
  <si>
    <t>T-1736/25-26</t>
  </si>
  <si>
    <t>T-1728/25-26</t>
  </si>
  <si>
    <t>T-1729/25-26</t>
  </si>
  <si>
    <t>T-1730/25-26</t>
  </si>
  <si>
    <t>T-1731/25-26</t>
  </si>
  <si>
    <t>T-1763/25-26</t>
  </si>
  <si>
    <t>T-1764/25-26</t>
  </si>
  <si>
    <t>T-1765/25-26</t>
  </si>
  <si>
    <t>T-1732/25-26</t>
  </si>
  <si>
    <t>T-1733/25-26</t>
  </si>
  <si>
    <t>T-1734/25-26</t>
  </si>
  <si>
    <t>T-1737/25-26</t>
  </si>
  <si>
    <t>T-1738/25-26</t>
  </si>
  <si>
    <t>T-1776/25-26</t>
  </si>
  <si>
    <t>T-1740/25-26</t>
  </si>
  <si>
    <t>T-1741/25-26</t>
  </si>
  <si>
    <t>T-1755/25-26</t>
  </si>
  <si>
    <t>T-1739/25-26</t>
  </si>
  <si>
    <t>T-1757/25-26</t>
  </si>
  <si>
    <t>T-1758/25-26</t>
  </si>
  <si>
    <t>T-1759/25-26</t>
  </si>
  <si>
    <t>T-1760/25-26</t>
  </si>
  <si>
    <t>T-1756/25-26</t>
  </si>
  <si>
    <t>DC-202/25-26</t>
  </si>
  <si>
    <t>DC-203/25-26</t>
  </si>
  <si>
    <t>ON ITEM EXTRA ON BILL</t>
  </si>
  <si>
    <t>T-1777/25-26</t>
  </si>
  <si>
    <t>T-1778/25-26</t>
  </si>
  <si>
    <t>T-1797/25-26</t>
  </si>
  <si>
    <t>DC-213/25-26</t>
  </si>
  <si>
    <t>FOC AGST INVOICE NO : T-1777/25-26  DT. 28.11.2025</t>
  </si>
  <si>
    <t>FOC AGST INVOICE NO : T-1778/25-26  DT. 28.11.2025</t>
  </si>
  <si>
    <t>DC-214/25-26</t>
  </si>
  <si>
    <t>DC-209/25-26</t>
  </si>
  <si>
    <t>Sample for Mohan Sir</t>
  </si>
  <si>
    <t>T-1780/25-26</t>
  </si>
  <si>
    <t>T-1781/25-26</t>
  </si>
  <si>
    <t>T-1784/25-26</t>
  </si>
  <si>
    <t>T-1783/25-26</t>
  </si>
  <si>
    <t>T-1782/25-26</t>
  </si>
  <si>
    <t>T-1785/25-26</t>
  </si>
  <si>
    <t>T-1788/25-26</t>
  </si>
  <si>
    <t>T-1787/25-26</t>
  </si>
  <si>
    <t>T-1786/25-26</t>
  </si>
  <si>
    <t>T-1790/25-26</t>
  </si>
  <si>
    <t>T-1789/25-26</t>
  </si>
  <si>
    <t>T-1791/25-26</t>
  </si>
  <si>
    <t>T-1792/25-26</t>
  </si>
  <si>
    <t>T-1793/25-26</t>
  </si>
  <si>
    <t>T-1795/25-26</t>
  </si>
  <si>
    <t>T-1794/25-26</t>
  </si>
  <si>
    <t>T-1796/25-26</t>
  </si>
  <si>
    <t>T-1799/25-26</t>
  </si>
  <si>
    <t>T-1798/25-26</t>
  </si>
  <si>
    <t>T-1800/25-26</t>
  </si>
  <si>
    <t>T-1801/25-26</t>
  </si>
  <si>
    <t>T-1803/25-26</t>
  </si>
  <si>
    <t>T-1802/25-26</t>
  </si>
  <si>
    <t>T-1804/25-26</t>
  </si>
  <si>
    <t>T-1805/25-26</t>
  </si>
  <si>
    <t>T-1807/25-26</t>
  </si>
  <si>
    <t>T-1808/25-26</t>
  </si>
  <si>
    <t>T-1809/25-26</t>
  </si>
  <si>
    <t>T-1810/25-26</t>
  </si>
  <si>
    <t>T-0106/25-26</t>
  </si>
  <si>
    <t>DC-215/25-26</t>
  </si>
  <si>
    <t>I246120-IN</t>
  </si>
  <si>
    <t>CELLGEN</t>
  </si>
  <si>
    <t>I246121-IN</t>
  </si>
  <si>
    <t>I246123-IN</t>
  </si>
  <si>
    <t>I246124-IN</t>
  </si>
  <si>
    <t>32003-T</t>
  </si>
  <si>
    <t>3420-3-250</t>
  </si>
  <si>
    <t>3512-3-250</t>
  </si>
  <si>
    <t>3445-3-250</t>
  </si>
  <si>
    <t>SE042447</t>
  </si>
  <si>
    <t>LAURAS BIO</t>
  </si>
  <si>
    <t>Pending Purchase Order</t>
  </si>
  <si>
    <t>251519303537</t>
  </si>
  <si>
    <t>180E04---E</t>
  </si>
  <si>
    <t>251519303536</t>
  </si>
  <si>
    <t>180E05---E</t>
  </si>
  <si>
    <t>VS02H22</t>
  </si>
  <si>
    <t>251519303535</t>
  </si>
  <si>
    <t>VS15T31</t>
  </si>
  <si>
    <t>LH-729220</t>
  </si>
  <si>
    <t>DC-217/25-26</t>
  </si>
  <si>
    <t>AGAINST INVOICE NO. T-1815/25-26, DATED 29-11-25</t>
  </si>
  <si>
    <t>North Campus</t>
  </si>
  <si>
    <t>D3005213372</t>
  </si>
  <si>
    <t>D3005213612</t>
  </si>
  <si>
    <t>MP/LS/25-26/1799</t>
  </si>
  <si>
    <t>MP/L2526/385</t>
  </si>
  <si>
    <t>251519303557</t>
  </si>
  <si>
    <t>14439--47--D</t>
  </si>
  <si>
    <t>251519303642</t>
  </si>
  <si>
    <t>14609--47--D</t>
  </si>
  <si>
    <t>anti-mouse CD102</t>
  </si>
  <si>
    <t>anti-mouse/human CD15 (SSEA-1)</t>
  </si>
  <si>
    <t>anti-mouse CD73</t>
  </si>
  <si>
    <t>anti-mouse CD68</t>
  </si>
  <si>
    <t>anti-mouse CD103 Recombinant</t>
  </si>
  <si>
    <t>anti-human IFN-γ R β chain</t>
  </si>
  <si>
    <t>anti-human HLA-A,B,C</t>
  </si>
  <si>
    <t>anti-human FOXP3</t>
  </si>
  <si>
    <t>anti-human CD105</t>
  </si>
  <si>
    <t>anti-human CD209 (DC-SIGN)</t>
  </si>
  <si>
    <t>anti-human CD338 (ABCG2)</t>
  </si>
  <si>
    <t>anti-human CD122 (IL-2Rβ)</t>
  </si>
  <si>
    <t>anti-human CD73 (Ecto-5'-nucleotidase)</t>
  </si>
  <si>
    <t>anti-BrdU</t>
  </si>
  <si>
    <t>Cell Activation Cocktail (without Brefeldin A)</t>
  </si>
  <si>
    <t>Human CD40L (TNFSF5) (carrier-free)</t>
  </si>
  <si>
    <t>anti-IDO1</t>
  </si>
  <si>
    <t>anti-TREM-2</t>
  </si>
  <si>
    <t>EED121341</t>
  </si>
  <si>
    <t>ABHISHEK</t>
  </si>
  <si>
    <t>ACBR</t>
  </si>
  <si>
    <t>251019IN-BI</t>
  </si>
  <si>
    <t>BF8035</t>
  </si>
  <si>
    <t>AF6433</t>
  </si>
  <si>
    <t>DF3139</t>
  </si>
  <si>
    <t>AF7020</t>
  </si>
  <si>
    <t>DF6894</t>
  </si>
  <si>
    <t>AF5189</t>
  </si>
  <si>
    <t>T-1819/25-26</t>
  </si>
  <si>
    <t>T-1820/25-26</t>
  </si>
  <si>
    <t>T-1821/25-26</t>
  </si>
  <si>
    <t>T-1822/25-26</t>
  </si>
  <si>
    <t>11TWEEN201</t>
  </si>
  <si>
    <t>T-1833/25-26</t>
  </si>
  <si>
    <t>Extra item in Bill Mathanol 2.5L</t>
  </si>
  <si>
    <t>DC-218/25-26</t>
  </si>
  <si>
    <t>DC-219/25-26</t>
  </si>
  <si>
    <t>AGST BILL NO. T-372/25-26 DT. 05.06.2025</t>
  </si>
  <si>
    <t>DC-220/25-26</t>
  </si>
  <si>
    <t>FOC - SAMPLE</t>
  </si>
  <si>
    <t>T-1831/25-26</t>
  </si>
  <si>
    <t>SATURDAY</t>
  </si>
  <si>
    <t>T-1836/25-26</t>
  </si>
  <si>
    <t>T-1837/25-26</t>
  </si>
  <si>
    <t>DC-221/25-26</t>
  </si>
  <si>
    <t>T-1838/25-26</t>
  </si>
  <si>
    <t>Company person</t>
  </si>
  <si>
    <t>Saturday</t>
  </si>
  <si>
    <t>On Hold (Priyanka madam)</t>
  </si>
  <si>
    <t>T-1823/25-26</t>
  </si>
  <si>
    <t>T-1824/25-26</t>
  </si>
  <si>
    <t>T-1834/25-26</t>
  </si>
  <si>
    <t>T-1825/25-26</t>
  </si>
  <si>
    <t>T-1812/25-26</t>
  </si>
  <si>
    <t>T-1835/25-26</t>
  </si>
  <si>
    <t>T-1829/25-26</t>
  </si>
  <si>
    <t>T-1813/25-26</t>
  </si>
  <si>
    <t>T-1826/25-26</t>
  </si>
  <si>
    <t>T-1817/25-26</t>
  </si>
  <si>
    <t>T-1830/25-26</t>
  </si>
  <si>
    <t>T-1818/25-26</t>
  </si>
  <si>
    <t>T-1832/25-26</t>
  </si>
  <si>
    <t>T-1827/25-26</t>
  </si>
  <si>
    <t>T-1828/25-26</t>
  </si>
  <si>
    <t>T-1811/25-26</t>
  </si>
  <si>
    <t>T-0105/25-26</t>
  </si>
  <si>
    <t>T-0102/25-26</t>
  </si>
  <si>
    <t>T-0103/25-26</t>
  </si>
  <si>
    <t>T-0104/25-26</t>
  </si>
  <si>
    <t>INV251203-004</t>
  </si>
  <si>
    <t>TMPY-06877</t>
  </si>
  <si>
    <t>INV251203-005</t>
  </si>
  <si>
    <t>T3123</t>
  </si>
  <si>
    <t>T10765</t>
  </si>
  <si>
    <t>SHARMA BROS</t>
  </si>
  <si>
    <t>INV251203-006</t>
  </si>
  <si>
    <t>T8526</t>
  </si>
  <si>
    <t>T19521</t>
  </si>
  <si>
    <t>T3726</t>
  </si>
  <si>
    <t>INV251203-007</t>
  </si>
  <si>
    <t>TQ0302</t>
  </si>
  <si>
    <t>T20845</t>
  </si>
  <si>
    <t>T-1841/25-26</t>
  </si>
  <si>
    <t>MANIPUR</t>
  </si>
  <si>
    <t>Date</t>
  </si>
  <si>
    <t>In Short</t>
  </si>
  <si>
    <t>Detailed</t>
  </si>
  <si>
    <t>Bill not make and pi not checked</t>
  </si>
  <si>
    <t>Person Involved</t>
  </si>
  <si>
    <t>Gaurav, Dharmaendra</t>
  </si>
  <si>
    <t>Impect</t>
  </si>
  <si>
    <t>Day</t>
  </si>
  <si>
    <t>T-1848/25-26</t>
  </si>
  <si>
    <t>T-1840/25-26</t>
  </si>
  <si>
    <t>T-1842/25-26</t>
  </si>
  <si>
    <t>T-1843/25-26</t>
  </si>
  <si>
    <t>T-1844/25-26</t>
  </si>
  <si>
    <t>T-1845/25-26</t>
  </si>
  <si>
    <t>T-1846/25-26</t>
  </si>
  <si>
    <t>T-1847/25-26</t>
  </si>
  <si>
    <t>Stock (Sample) Priyanka madam</t>
  </si>
  <si>
    <t>D3005213678</t>
  </si>
  <si>
    <t>Internet Not Working</t>
  </si>
  <si>
    <t>Today at morning time internet not working so I changed the wire and fix the internet</t>
  </si>
  <si>
    <t>Mohit Sharma</t>
  </si>
  <si>
    <t>?</t>
  </si>
  <si>
    <t>not checked anything due to Gaurav Sir, not giving the PI and it is also informed to Dharmendra Sir, Only final bills are provided</t>
  </si>
  <si>
    <t>Fair</t>
  </si>
  <si>
    <t>A140-118B</t>
  </si>
  <si>
    <t>A10-126</t>
  </si>
  <si>
    <t>A300-856A</t>
  </si>
  <si>
    <t>A301-862A-T</t>
  </si>
  <si>
    <t>GENEFUSION</t>
  </si>
  <si>
    <t>Going Early</t>
  </si>
  <si>
    <t>Sanjay Sir</t>
  </si>
  <si>
    <t>Going Early as office closed on 6:50 pm, as per sanjay sir instruction</t>
  </si>
  <si>
    <t>180E03---E</t>
  </si>
  <si>
    <t>T-1850/25-26</t>
  </si>
  <si>
    <t>T-1851/25-26</t>
  </si>
  <si>
    <t>T-1852/25-26</t>
  </si>
  <si>
    <t>COSMO FELIX</t>
  </si>
  <si>
    <t>T-1853/25-26</t>
  </si>
  <si>
    <t>T-1854/25-26</t>
  </si>
  <si>
    <t>T-1855/25-26</t>
  </si>
  <si>
    <t>T-1856/25-26</t>
  </si>
  <si>
    <t>JSP BIOTECH</t>
  </si>
  <si>
    <t>JSP</t>
  </si>
  <si>
    <t>PRESUDE LIFESCEINCES</t>
  </si>
  <si>
    <t>PRESUDE</t>
  </si>
  <si>
    <t>TRINITY</t>
  </si>
  <si>
    <t>GENECARE</t>
  </si>
  <si>
    <t>AMPATH</t>
  </si>
  <si>
    <t>HYDERABAD</t>
  </si>
  <si>
    <t>O120425IN3333372G</t>
  </si>
  <si>
    <t>INV8938</t>
  </si>
  <si>
    <t>EED121585</t>
  </si>
  <si>
    <t>L-018267-02-0005</t>
  </si>
  <si>
    <t>ON-TARGETplus Human NLRC5 (84166) siRNA - SMARTpool, 5
nmol</t>
  </si>
  <si>
    <t>L-019068-01-0005</t>
  </si>
  <si>
    <t>ON-TARGETplus Human PELO (53918) siRNA - SMARTpool, 5
nmol</t>
  </si>
  <si>
    <t>D-064838-02-0005</t>
  </si>
  <si>
    <t>siGENOME Mouse Atg5 (11793) siRNA - Individual, 5 nmol</t>
  </si>
  <si>
    <t>R-030589-00-0005</t>
  </si>
  <si>
    <t>Lincode Human BCAR4 (400500) siRNA - SMARTpool, 5 nmol</t>
  </si>
  <si>
    <t>L-013828-02-0005</t>
  </si>
  <si>
    <t>ON-TARGETplus Human CCAR1 (55749) siRNA - SMARTpool, 5
nmol</t>
  </si>
  <si>
    <t>L-008630-00-0005</t>
  </si>
  <si>
    <t>ON-TARGETplus Human ADAR
(103) siRNA - SMARTpool, 5
nmol</t>
  </si>
  <si>
    <t>D-001810-01-05</t>
  </si>
  <si>
    <t>ON-TARGETplus Non-targeting siRNA #1, 5 nmol</t>
  </si>
  <si>
    <t>D-011025-01-0005</t>
  </si>
  <si>
    <t>siGENOME Human EMD (2010)
siRNA - Individual, 5 nmol</t>
  </si>
  <si>
    <t>D-001140-01-05</t>
  </si>
  <si>
    <t>siGENOME GAPD Control siRNA (Human), 5 nmol</t>
  </si>
  <si>
    <t>L-003935-00-0020</t>
  </si>
  <si>
    <t>ON-TARGETplus Human VAV1 (7409) siRNA - SMARTpool, 20
nmol</t>
  </si>
  <si>
    <t>L-065359-01-0020</t>
  </si>
  <si>
    <t>ON-TARGETplus Mouse Vav1 (22324) siRNA - SMARTpool, 20
nmol</t>
  </si>
  <si>
    <t>L-003544-00-0020</t>
  </si>
  <si>
    <t>ON-TARGETplus Human STAT3 (6774) siRNA - SMARTpool, 20
nmol</t>
  </si>
  <si>
    <t>L-040794-01-0020</t>
  </si>
  <si>
    <t>ON-TARGETplus Mouse Stat3 (20848) siRNA - SMARTpool, 20
nmol</t>
  </si>
  <si>
    <t>L-012453-00-0005</t>
  </si>
  <si>
    <t>ON-TARGETplus Human KEAP1 (9817) siRNA - SMARTpool, 5
nmol</t>
  </si>
  <si>
    <t>L-003282-02-0005</t>
  </si>
  <si>
    <t>ON-TARGETplus Human MYC (4609) siRNA - SMARTpool, 5
nmol</t>
  </si>
  <si>
    <t>L-009101-00-0005</t>
  </si>
  <si>
    <t>ON-TARGETplus Human WT1 (7490) siRNA - SMARTpool, 5
nmol</t>
  </si>
  <si>
    <t>YSC4515-202487662</t>
  </si>
  <si>
    <t>GST Tagged NDI1 (YML120C)
Strain, glycerol stock</t>
  </si>
  <si>
    <t>YSC1073-213591488</t>
  </si>
  <si>
    <t>Yeast Mini-Transposon NDI1 (YML120C) Strain, glycerol stock</t>
  </si>
  <si>
    <t>VSC11714</t>
  </si>
  <si>
    <t>SMARTvector Non-targeting hCMV-TurboRFP Glycerol, glycerol stock</t>
  </si>
  <si>
    <t>OEC4987-213605766</t>
  </si>
  <si>
    <t>ORF E. coli CloneId:JW1024, glycerol stock</t>
  </si>
  <si>
    <t>OEC4987-213605767</t>
  </si>
  <si>
    <t>ORF E. coli CloneId:JW1025, glycerol stock</t>
  </si>
  <si>
    <t>OEC4987-200826507</t>
  </si>
  <si>
    <t>ORF E. coli CloneId:JW1023, glycerol stock</t>
  </si>
  <si>
    <t>LentiBOOST Lentivirus Transduction Enhancer, Pharma- Grade, 0.2 mL</t>
  </si>
  <si>
    <t>SB-P-LV-101-12</t>
  </si>
  <si>
    <t>LentiBOOST Lentivirus Transduction Enhancer, Pharma- Grade, 1 mL</t>
  </si>
  <si>
    <t>DharmaFECT 1 Transfection
Reagent, 0.2 mL</t>
  </si>
  <si>
    <t>4x HDM Assay Buffer 3</t>
  </si>
  <si>
    <t>4x HDM Assay Buffer 4..</t>
  </si>
  <si>
    <t>4x HDM Assay Buffer 2</t>
  </si>
  <si>
    <t>4x Detection Buffer 1</t>
  </si>
  <si>
    <t>Acetyl-Coenzyme A Carboxylase 1 (ACC1) Assay Kit</t>
  </si>
  <si>
    <t>Acetyl-Coenzyme A Carboxylase 2 (ACC2) Assay Kit</t>
  </si>
  <si>
    <t>TPH1 Inhibitor Screening Assay Kit</t>
  </si>
  <si>
    <t>27614-2</t>
  </si>
  <si>
    <t>CHIR-99021 (CT99021)</t>
  </si>
  <si>
    <t>hERG (Kv11.1) - HEK293 Recombinant Cell line</t>
  </si>
  <si>
    <t>BE0024</t>
  </si>
  <si>
    <t>MBS637980</t>
  </si>
  <si>
    <t>MBS636253</t>
  </si>
  <si>
    <t>anti-mouse CD273 (B7-DC, PD-L2)</t>
  </si>
  <si>
    <t>anti-mouse TER-119/Erythroid Cells</t>
  </si>
  <si>
    <t>anti-mouse CD16</t>
  </si>
  <si>
    <t>anti-rat CD11b/c</t>
  </si>
  <si>
    <t>anti-human CD41</t>
  </si>
  <si>
    <t>anti-human CD144 (VE-Cadherin)</t>
  </si>
  <si>
    <t>anti-human CD235a (Glycophorin A)</t>
  </si>
  <si>
    <t>anti-human CD45 Recombinant</t>
  </si>
  <si>
    <t>TMB High Sensitivity Substrate Solution</t>
  </si>
  <si>
    <t>anti-mouse IL-25 (IL-17E)</t>
  </si>
  <si>
    <t>anti-human MMP-9</t>
  </si>
  <si>
    <t>Human MMP-9 (carrier-free)</t>
  </si>
  <si>
    <t>FLAER</t>
  </si>
  <si>
    <t>anti-E. coli RNA Polymerase α</t>
  </si>
  <si>
    <t>Presude</t>
  </si>
  <si>
    <t>EED121484</t>
  </si>
  <si>
    <t>anti-mouse/rat CD29</t>
  </si>
  <si>
    <t>anti-mouse CD48</t>
  </si>
  <si>
    <t>anti-mouse CD49b</t>
  </si>
  <si>
    <t>anti-mouse CD90.1 (Thy1.1)</t>
  </si>
  <si>
    <t>anti-mouse CD45.2</t>
  </si>
  <si>
    <t>anti-mouse CD150 (SLAM)</t>
  </si>
  <si>
    <t>anti-mouse IL-21</t>
  </si>
  <si>
    <t>anti-mouse CD41</t>
  </si>
  <si>
    <t>anti-mouse CD135</t>
  </si>
  <si>
    <t>anti-mouse CD133</t>
  </si>
  <si>
    <t>anti-MU/HU GL7 Antigen (T/B Cell Act. Marker)</t>
  </si>
  <si>
    <t>anti-mouse IL-33Rα (ST2)</t>
  </si>
  <si>
    <t>anti-mouse IL-23R</t>
  </si>
  <si>
    <t>anti-mouse CD125 (IL-5Rα)</t>
  </si>
  <si>
    <t>anti-mouse F4/80 Recombinant</t>
  </si>
  <si>
    <t>anti-mouse CD154 (CD40L) Recombinant</t>
  </si>
  <si>
    <t>anti-mouse IL-13</t>
  </si>
  <si>
    <t>anti-mouse CD138 (Syndecan-1) (Flexi-Fluor™)</t>
  </si>
  <si>
    <t>anti-human CD42b</t>
  </si>
  <si>
    <t>anti-human CD24</t>
  </si>
  <si>
    <t>anti-human CD229 (Ly-9)</t>
  </si>
  <si>
    <t>anti-human/mouse SSEA-3</t>
  </si>
  <si>
    <t>anti-human SSEA-4</t>
  </si>
  <si>
    <t>anti-human CD36</t>
  </si>
  <si>
    <t>anti-GFP</t>
  </si>
  <si>
    <t>anti-human MRGX2</t>
  </si>
  <si>
    <t>anti-human CD125 (IL-5Rα)</t>
  </si>
  <si>
    <t>anti-GATA3</t>
  </si>
  <si>
    <t>anti-human IgG1</t>
  </si>
  <si>
    <t>Human IL-2</t>
  </si>
  <si>
    <t>Human IL-1α</t>
  </si>
  <si>
    <t>Human VEGF</t>
  </si>
  <si>
    <t>Human NK Cell Isolation Kit</t>
  </si>
  <si>
    <t>Human CD3 Selection Kit</t>
  </si>
  <si>
    <t>anti-mouse IL-6</t>
  </si>
  <si>
    <t>anti-human IL-1β</t>
  </si>
  <si>
    <t>anti-mouse IL-9</t>
  </si>
  <si>
    <t>Mouse CXCL17 (VCC-1) (carrier-free)</t>
  </si>
  <si>
    <t>anti-NF-kB p65</t>
  </si>
  <si>
    <t>anti-NF-κB p65 Phospho (Ser529)</t>
  </si>
  <si>
    <t>anti-NOS3 (eNOS)</t>
  </si>
  <si>
    <t>anti-SPI1 (PU.1)</t>
  </si>
  <si>
    <t>Carboxyl Beads A4</t>
  </si>
  <si>
    <t>Carboxyl Beads B2</t>
  </si>
  <si>
    <t>Carboxyl Beads B6</t>
  </si>
  <si>
    <t>Carboxyl Beads B7</t>
  </si>
  <si>
    <t>Carboxyl Beads B9</t>
  </si>
  <si>
    <t>Human IL-2 (E. coli expressed, carrier-free)</t>
  </si>
  <si>
    <t>anti-PP2AC (Leu309)</t>
  </si>
  <si>
    <t>anti-β-Amyloid, 1-38 Recombinant</t>
  </si>
  <si>
    <t>ANKUR</t>
  </si>
  <si>
    <t>TUBULIN POLYMERIZATION ASSAY BIOCHEM KIT (FLUORESCENCE FORMAT): 99% PURE PORCINE TUBULIN 96 ASSAYS</t>
  </si>
  <si>
    <t>CYTOSKELETON</t>
  </si>
  <si>
    <t>Invoice not available</t>
  </si>
  <si>
    <t>Received by Deepak / From Sharda University</t>
  </si>
  <si>
    <t>From Sharda University/  By Deepak</t>
  </si>
  <si>
    <t>T-1874/25-26</t>
  </si>
  <si>
    <t>T-1876/25-26</t>
  </si>
  <si>
    <t>T-1877/25-26</t>
  </si>
  <si>
    <t>T-1878/25-26</t>
  </si>
  <si>
    <t>T-1879/25-26</t>
  </si>
  <si>
    <t>T-1880/25-26</t>
  </si>
  <si>
    <t>T-1881/25-26</t>
  </si>
  <si>
    <t>T-1859/25-26</t>
  </si>
  <si>
    <t>T-1860/25-26</t>
  </si>
  <si>
    <t>T-1861/25-26</t>
  </si>
  <si>
    <t>T-1862/25-26</t>
  </si>
  <si>
    <t>T-1863/25-26</t>
  </si>
  <si>
    <t>T-1864/25-26</t>
  </si>
  <si>
    <t>T-1866/25-26</t>
  </si>
  <si>
    <t>T-1867/25-26</t>
  </si>
  <si>
    <t>T-1868/25-26</t>
  </si>
  <si>
    <t>T-1871/25-26</t>
  </si>
  <si>
    <t>T-1869/25-26</t>
  </si>
  <si>
    <t>T-1870/25-26</t>
  </si>
  <si>
    <t>T-1872/25-26</t>
  </si>
  <si>
    <t>DC-224/25-26</t>
  </si>
  <si>
    <t>(20 SLIDES AT NII DC NO. 222 AND 223 DATED 10-12-25)</t>
  </si>
  <si>
    <t xml:space="preserve"> Against Invoice No. 277</t>
  </si>
  <si>
    <t>Send to Aiims Received by Priyanka Madam</t>
  </si>
  <si>
    <t>D3005213617</t>
  </si>
  <si>
    <t>Payment Issue (Priya)</t>
  </si>
  <si>
    <t>Payment Issue (Anjali)</t>
  </si>
  <si>
    <t>Non Gem Certificate Required</t>
  </si>
  <si>
    <t>PRESUDE Delhi</t>
  </si>
  <si>
    <t>251519303788</t>
  </si>
  <si>
    <t>T-0114/25-26</t>
  </si>
  <si>
    <t>EXTRA ITEM IN BILL (GEN-UT-220-C, GEN-UT-1000-C)</t>
  </si>
  <si>
    <t>T-1883/25-26</t>
  </si>
  <si>
    <t>T-1882/25-26</t>
  </si>
  <si>
    <t>T-1886/25-26</t>
  </si>
  <si>
    <t>T-1887/25-26</t>
  </si>
  <si>
    <t>T-1888/25-26</t>
  </si>
  <si>
    <t>T-1889/25-26</t>
  </si>
  <si>
    <t>T-1890/25-26</t>
  </si>
  <si>
    <t>T-1919/25-26</t>
  </si>
  <si>
    <t>T-1913/25-26</t>
  </si>
  <si>
    <t>A301-826A-T</t>
  </si>
  <si>
    <t>A305-130A-T</t>
  </si>
  <si>
    <t>ELK</t>
  </si>
  <si>
    <t>ELK2277</t>
  </si>
  <si>
    <t>BF8029</t>
  </si>
  <si>
    <t>DF6415</t>
  </si>
  <si>
    <t>AF5418</t>
  </si>
  <si>
    <t>DF467</t>
  </si>
  <si>
    <t>BF8377</t>
  </si>
  <si>
    <t>20251205IN-BI</t>
  </si>
  <si>
    <t>T-1914/25-26</t>
  </si>
  <si>
    <t>T-1891/25-26</t>
  </si>
  <si>
    <t>T-1892/25-26</t>
  </si>
  <si>
    <t>T-1893/25-26</t>
  </si>
  <si>
    <t>T-1894/25-26</t>
  </si>
  <si>
    <t>T-1912/25-26</t>
  </si>
  <si>
    <t>T-1922/25-26</t>
  </si>
  <si>
    <t>T-1923/25-26</t>
  </si>
  <si>
    <t>T-1915/25-26</t>
  </si>
  <si>
    <t>T-1917/25-26</t>
  </si>
  <si>
    <t>T-1916/25-26</t>
  </si>
  <si>
    <t>T-1907/25-26</t>
  </si>
  <si>
    <t>T-1899/25-26</t>
  </si>
  <si>
    <t>T-1897/25-26</t>
  </si>
  <si>
    <t>T-1898/25-26</t>
  </si>
  <si>
    <t>T-1908/25-26</t>
  </si>
  <si>
    <t>T-1921/25-26</t>
  </si>
  <si>
    <t>T-1909/25-26</t>
  </si>
  <si>
    <t>T-1910/25-26</t>
  </si>
  <si>
    <t>T-1900/25-26</t>
  </si>
  <si>
    <t>T-1901/25-26</t>
  </si>
  <si>
    <t>T-1902/25-26</t>
  </si>
  <si>
    <t>T-1920/25-26</t>
  </si>
  <si>
    <t>T-1904/25-26</t>
  </si>
  <si>
    <t>T-1905/25-26</t>
  </si>
  <si>
    <t>T-1903/25-26</t>
  </si>
  <si>
    <t>T-1906/25-26</t>
  </si>
  <si>
    <t>T-1865/25-26</t>
  </si>
  <si>
    <t>M A BIOTECH</t>
  </si>
  <si>
    <t>T-1873/25-26</t>
  </si>
  <si>
    <t>T-1875/25-26</t>
  </si>
  <si>
    <t>T-1911/25-26</t>
  </si>
  <si>
    <t>DC-225/25-26</t>
  </si>
  <si>
    <t>FOC AGAINST T-1553/25-26 DT. 31.10.2025</t>
  </si>
  <si>
    <t>DC-226/25-26</t>
  </si>
  <si>
    <t>WILL BE BILL LATER</t>
  </si>
  <si>
    <t>T-1924/25-26</t>
  </si>
  <si>
    <t>D3005408017</t>
  </si>
  <si>
    <t>T-1925/25-26</t>
  </si>
  <si>
    <t>D3005408018</t>
  </si>
  <si>
    <t>T-1885/25-26</t>
  </si>
  <si>
    <t>Two Qty mentioned on Bill</t>
  </si>
  <si>
    <t>pending purchase order</t>
  </si>
  <si>
    <t>Back Order (New Item)</t>
  </si>
  <si>
    <t>CTM-1213181</t>
  </si>
  <si>
    <t>Factor XII siRNA invivo: Custom siRNA, in vivo 1.0 μmol Regular</t>
  </si>
  <si>
    <t>L-004274-00-0010</t>
  </si>
  <si>
    <t>ON-TARGETplus Human EGLN3 (112399) siRNA - SMARTpool, 10 nmol</t>
  </si>
  <si>
    <t>L-015785-01-0010</t>
  </si>
  <si>
    <t>ON-TARGETplus Human ZNF668 (79759) siRNA - SMARTpool, 10 nmol</t>
  </si>
  <si>
    <t>L-021247-00-0010</t>
  </si>
  <si>
    <t>ON-TARGETplus Human MED24 (9862) siRNA - SMARTpool, 10 nmol</t>
  </si>
  <si>
    <t>L-003422-00-0010</t>
  </si>
  <si>
    <t>ON-TARGETplus Human NR2F2 (7026) siRNA - SMARTpool, 10 nmol</t>
  </si>
  <si>
    <t>L-008339-02-0010</t>
  </si>
  <si>
    <t>ON-TARGETplus Human PLCG2 (5336) siRNA - SMARTpool, 10 nmol</t>
  </si>
  <si>
    <t>ON-TARGETplus Non-targeting Pool, 20 nmol</t>
  </si>
  <si>
    <t>CTM-1214124</t>
  </si>
  <si>
    <t>Plin2: Custom siRNA, in vivo 0.4 μmol siSTABLE</t>
  </si>
  <si>
    <t>CTM-1214125</t>
  </si>
  <si>
    <t>Non-targeting: Custom siRNA, in vivo 0.4 μmol siSTABLE</t>
  </si>
  <si>
    <t>CTM-1215408</t>
  </si>
  <si>
    <t>siPanDystrophin1_3'UTR: Custom siRNA, Standard 0.015 μmol Regular</t>
  </si>
  <si>
    <t>CTM-1215409</t>
  </si>
  <si>
    <t>siPanDystrophin2_3'UTR: Custom siRNA, Standard 0.015 μmol Regular</t>
  </si>
  <si>
    <t>CTM-1215412</t>
  </si>
  <si>
    <t>siRNA_Alix_CDS: Custom siRNA, Standard 0.05 μmol Regular</t>
  </si>
  <si>
    <t>CTM-1215410</t>
  </si>
  <si>
    <t>siEzrin_3'UTR: Custom siRNA, Standard 0.015 μmol Regular</t>
  </si>
  <si>
    <t>CTM-1215411</t>
  </si>
  <si>
    <t>siEzrin_CDS: Custom siRNA, Standard 0.015 μmol Regular</t>
  </si>
  <si>
    <t>IN-001005-01-20</t>
  </si>
  <si>
    <t>miRIDIAN microRNA Hairpin Inhibitor Negative Control #1, 20 nmol</t>
  </si>
  <si>
    <t>RHS4531-EG200958</t>
  </si>
  <si>
    <t>Gene set: GIPZ MUC20 shRNA, glycerol set</t>
  </si>
  <si>
    <t>RHS3979-201768493</t>
  </si>
  <si>
    <t>Individual: TRC Human MYC shRNA, glycerol stock</t>
  </si>
  <si>
    <t>RHS3979-201798125</t>
  </si>
  <si>
    <t>RHS3979-201844312</t>
  </si>
  <si>
    <t>RHS6848</t>
  </si>
  <si>
    <t>TRC Lentiviral Non-targeting shRNA Control, glycerol stock</t>
  </si>
  <si>
    <t>OHS6085-213579246</t>
  </si>
  <si>
    <t>CCSB-Broad LentiORF - PLCG2 Clone, glycerol stock</t>
  </si>
  <si>
    <t>DharmaFECT 1 Transfection Reagent, 1.5 mL</t>
  </si>
  <si>
    <t>O120925IN3333986G</t>
  </si>
  <si>
    <t>9200-09</t>
  </si>
  <si>
    <t>MBS269992</t>
  </si>
  <si>
    <t>MBS2606662</t>
  </si>
  <si>
    <t>MBS108911</t>
  </si>
  <si>
    <t>251519303877</t>
  </si>
  <si>
    <t>T-1926/25-26</t>
  </si>
  <si>
    <t>T-1927/25-26</t>
  </si>
  <si>
    <t>T-1928/25-26</t>
  </si>
  <si>
    <t>T-1929/25-26</t>
  </si>
  <si>
    <t>T-1930/25-26</t>
  </si>
  <si>
    <t>T-1931/25-26</t>
  </si>
  <si>
    <t>T-1936/25-26</t>
  </si>
  <si>
    <t>T-1937/25-26</t>
  </si>
  <si>
    <t>T-1934/25-26</t>
  </si>
  <si>
    <t>EXTRA ITEM IN BILL (308122)</t>
  </si>
  <si>
    <t>T-1935/25-26</t>
  </si>
  <si>
    <t>DC-227/25-26</t>
  </si>
  <si>
    <t>AMERICAN INSTITUTE</t>
  </si>
  <si>
    <t>FOC SAMPLE</t>
  </si>
  <si>
    <t>DC-228/25-26</t>
  </si>
  <si>
    <t>DC-229/25-26</t>
  </si>
  <si>
    <t>Will be billed Later</t>
  </si>
  <si>
    <t>DC-230/25-26</t>
  </si>
  <si>
    <t>T-1939/25-26</t>
  </si>
  <si>
    <t>DC-231/25-26</t>
  </si>
  <si>
    <t>FOC AGAINST BILL NO. 1939/25-26</t>
  </si>
  <si>
    <t>DUMMY VIAL (RHS3979-201768495)</t>
  </si>
  <si>
    <t>T-1940/25-26</t>
  </si>
  <si>
    <t>T-1941/25-26</t>
  </si>
  <si>
    <t>DC-232/25-26</t>
  </si>
  <si>
    <t>JNCAR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</si>
</sst>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8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12" fillId="5" borderId="1" xfId="0" applyFont="1" applyFill="1" applyBorder="1" applyAlignment="1">
      <alignment horizontal="center" wrapText="1"/>
    </xf>
    <xf numFmtId="0" fontId="0" fillId="0" borderId="6" xfId="0" applyBorder="1" applyAlignment="1">
      <alignment horizontal="center" vertical="center"/>
    </xf>
    <xf numFmtId="0" fontId="0" fillId="5" borderId="1" xfId="0" applyFill="1" applyBorder="1" applyAlignment="1">
      <alignment horizontal="center" wrapText="1"/>
    </xf>
    <xf numFmtId="14" fontId="1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wrapText="1"/>
    </xf>
    <xf numFmtId="0" fontId="13" fillId="5" borderId="1" xfId="0" applyFont="1" applyFill="1" applyBorder="1" applyAlignment="1">
      <alignment vertical="center"/>
    </xf>
    <xf numFmtId="49" fontId="0" fillId="0" borderId="1" xfId="0" applyNumberFormat="1" applyBorder="1"/>
    <xf numFmtId="0" fontId="0" fillId="0" borderId="7" xfId="0" applyBorder="1"/>
    <xf numFmtId="49" fontId="2" fillId="0" borderId="7" xfId="0" applyNumberFormat="1" applyFont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  <xf numFmtId="49" fontId="2" fillId="0" borderId="7" xfId="0" applyNumberFormat="1" applyFont="1" applyFill="1" applyBorder="1" applyAlignment="1">
      <alignment horizontal="center" vertical="center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06/relationships/rdRichValue" Target="richData/rdrichvalue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41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EY1048506"/>
  <sheetViews>
    <sheetView tabSelected="1" zoomScaleNormal="100" workbookViewId="0">
      <pane ySplit="1" topLeftCell="A5117" activePane="bottomLeft" state="frozen"/>
      <selection activeCell="B16" sqref="B16"/>
      <selection pane="bottomLeft" activeCell="D5142" sqref="D5142"/>
    </sheetView>
  </sheetViews>
  <sheetFormatPr defaultColWidth="7.140625" defaultRowHeight="15" x14ac:dyDescent="0.25"/>
  <cols>
    <col min="1" max="1" width="7.28515625" bestFit="1" customWidth="1"/>
    <col min="2" max="2" width="30.7109375" bestFit="1" customWidth="1"/>
    <col min="3" max="3" width="24.85546875" style="6" bestFit="1" customWidth="1"/>
    <col min="4" max="4" width="21.7109375" style="6" bestFit="1" customWidth="1"/>
    <col min="5" max="5" width="25.28515625" style="8" bestFit="1" customWidth="1"/>
    <col min="6" max="6" width="17.28515625" style="8" bestFit="1" customWidth="1"/>
    <col min="7" max="7" width="18.85546875" style="44" bestFit="1" customWidth="1"/>
    <col min="8" max="8" width="21.7109375" bestFit="1" customWidth="1"/>
    <col min="9" max="9" width="137.5703125" bestFit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5" bestFit="1" customWidth="1"/>
    <col min="14" max="14" width="17.28515625" style="6" bestFit="1" customWidth="1"/>
    <col min="15" max="15" width="17.140625" bestFit="1" customWidth="1"/>
    <col min="16" max="16" width="34.85546875" bestFit="1" customWidth="1"/>
    <col min="17" max="17" width="16.42578125" style="23" bestFit="1" customWidth="1"/>
    <col min="18" max="18" width="24.28515625" style="23" bestFit="1" customWidth="1"/>
    <col min="19" max="19" width="9.570312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3.140625" style="19" bestFit="1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  <col min="31" max="31" width="10" bestFit="1" customWidth="1"/>
    <col min="32" max="32" width="11.5703125" bestFit="1" customWidth="1"/>
  </cols>
  <sheetData>
    <row r="1" spans="1:29" s="5" customFormat="1" ht="18.75" x14ac:dyDescent="0.25">
      <c r="A1" s="45" t="s">
        <v>0</v>
      </c>
      <c r="B1" s="45" t="s">
        <v>1132</v>
      </c>
      <c r="C1" s="45" t="s">
        <v>1</v>
      </c>
      <c r="D1" s="45" t="s">
        <v>2764</v>
      </c>
      <c r="E1" s="45" t="s">
        <v>3467</v>
      </c>
      <c r="F1" s="45" t="s">
        <v>3288</v>
      </c>
      <c r="G1" s="45" t="s">
        <v>2</v>
      </c>
      <c r="H1" s="45" t="s">
        <v>3</v>
      </c>
      <c r="I1" s="45" t="s">
        <v>4</v>
      </c>
      <c r="J1" s="45" t="s">
        <v>5</v>
      </c>
      <c r="K1" s="45" t="s">
        <v>6</v>
      </c>
      <c r="L1" s="45" t="s">
        <v>7</v>
      </c>
      <c r="M1" s="45" t="s">
        <v>2402</v>
      </c>
      <c r="N1" s="45" t="s">
        <v>1228</v>
      </c>
      <c r="O1" s="45" t="s">
        <v>4985</v>
      </c>
      <c r="P1" s="45" t="s">
        <v>732</v>
      </c>
      <c r="Q1" s="45" t="s">
        <v>2358</v>
      </c>
      <c r="R1" s="45" t="s">
        <v>9</v>
      </c>
      <c r="S1" s="45" t="s">
        <v>10</v>
      </c>
      <c r="T1" s="45" t="s">
        <v>11</v>
      </c>
      <c r="U1" s="45" t="s">
        <v>12</v>
      </c>
      <c r="V1" s="45" t="s">
        <v>838</v>
      </c>
      <c r="W1" s="45" t="s">
        <v>2019</v>
      </c>
      <c r="X1" s="45" t="s">
        <v>2027</v>
      </c>
      <c r="Y1" s="45" t="s">
        <v>2028</v>
      </c>
      <c r="Z1" s="45" t="s">
        <v>1196</v>
      </c>
      <c r="AA1" s="45" t="s">
        <v>2029</v>
      </c>
      <c r="AB1" s="45" t="s">
        <v>1179</v>
      </c>
      <c r="AC1" s="45" t="s">
        <v>2334</v>
      </c>
    </row>
    <row r="2" spans="1:29" x14ac:dyDescent="0.25">
      <c r="A2" s="21">
        <v>1</v>
      </c>
      <c r="B2" s="21" t="s">
        <v>13</v>
      </c>
      <c r="C2" s="30">
        <v>45808</v>
      </c>
      <c r="D2" s="30">
        <v>45808</v>
      </c>
      <c r="E2" s="47">
        <v>25.2</v>
      </c>
      <c r="F2" s="47">
        <f t="shared" ref="F2:F65" si="0">IF(AB2="DOLLAR",E2*88,E2)</f>
        <v>2217.6</v>
      </c>
      <c r="G2" s="48">
        <f t="shared" ref="G2:G65" si="1">F2*J2</f>
        <v>2217.6</v>
      </c>
      <c r="H2" s="21">
        <v>421101</v>
      </c>
      <c r="I2" s="21" t="s">
        <v>1233</v>
      </c>
      <c r="J2" s="21">
        <v>1</v>
      </c>
      <c r="K2" s="21">
        <v>1</v>
      </c>
      <c r="L2" s="21">
        <f t="shared" ref="L2:L65" si="2">J2-K2</f>
        <v>0</v>
      </c>
      <c r="M2" s="21" t="s">
        <v>15</v>
      </c>
      <c r="N2" s="30">
        <v>45812</v>
      </c>
      <c r="O2" s="48">
        <v>0</v>
      </c>
      <c r="P2" s="21" t="s">
        <v>16</v>
      </c>
      <c r="Q2" s="21" t="s">
        <v>636</v>
      </c>
      <c r="R2" s="21" t="s">
        <v>637</v>
      </c>
      <c r="S2" s="3"/>
      <c r="T2" s="37" t="s">
        <v>17</v>
      </c>
      <c r="U2" s="21" t="s">
        <v>18</v>
      </c>
      <c r="V2" s="21" t="str">
        <f>VLOOKUP(P2,'Customer List'!B:C,2,)</f>
        <v>Delhi</v>
      </c>
      <c r="W2" s="38"/>
      <c r="X2" s="30">
        <v>45812</v>
      </c>
      <c r="Y2" s="21">
        <f t="shared" ref="Y2:Y65" si="3">IF(X2="", "", X2-N2)</f>
        <v>0</v>
      </c>
      <c r="Z2" s="21" t="str">
        <f t="shared" ref="Z2:Z65" si="4">IF(N2="", "", TEXT(N2, "dddd"))</f>
        <v>Wednesday</v>
      </c>
      <c r="AA2" s="21" t="str">
        <f t="shared" ref="AA2:AA65" si="5">IF(X2="", "", TEXT(X2, "dddd"))</f>
        <v>Wednesday</v>
      </c>
      <c r="AB2" s="21" t="str">
        <f>VLOOKUP(U2,'Currency Sheet'!A:C,3,)</f>
        <v>DOLLAR</v>
      </c>
      <c r="AC2" s="42" t="str">
        <f>VLOOKUP(P2,'Customer List'!B:D,3,)</f>
        <v>Local</v>
      </c>
    </row>
    <row r="3" spans="1:29" x14ac:dyDescent="0.25">
      <c r="A3" s="21">
        <v>2</v>
      </c>
      <c r="B3" s="21" t="s">
        <v>13</v>
      </c>
      <c r="C3" s="30">
        <v>45808</v>
      </c>
      <c r="D3" s="30">
        <v>45808</v>
      </c>
      <c r="E3" s="47">
        <v>29.4</v>
      </c>
      <c r="F3" s="47">
        <f t="shared" si="0"/>
        <v>2587.1999999999998</v>
      </c>
      <c r="G3" s="48">
        <f t="shared" si="1"/>
        <v>2587.1999999999998</v>
      </c>
      <c r="H3" s="21">
        <v>423501</v>
      </c>
      <c r="I3" s="21" t="s">
        <v>2780</v>
      </c>
      <c r="J3" s="21">
        <v>1</v>
      </c>
      <c r="K3" s="21">
        <v>1</v>
      </c>
      <c r="L3" s="21">
        <f t="shared" si="2"/>
        <v>0</v>
      </c>
      <c r="M3" s="21" t="s">
        <v>15</v>
      </c>
      <c r="N3" s="30">
        <v>45812</v>
      </c>
      <c r="O3" s="48">
        <v>0</v>
      </c>
      <c r="P3" s="21" t="s">
        <v>16</v>
      </c>
      <c r="Q3" s="21" t="s">
        <v>636</v>
      </c>
      <c r="R3" s="21" t="s">
        <v>637</v>
      </c>
      <c r="S3" s="3"/>
      <c r="T3" s="37" t="s">
        <v>17</v>
      </c>
      <c r="U3" s="21" t="s">
        <v>18</v>
      </c>
      <c r="V3" s="21" t="str">
        <f>VLOOKUP(P3,'Customer List'!B:C,2,)</f>
        <v>Delhi</v>
      </c>
      <c r="W3" s="38"/>
      <c r="X3" s="30">
        <v>45812</v>
      </c>
      <c r="Y3" s="21">
        <f t="shared" si="3"/>
        <v>0</v>
      </c>
      <c r="Z3" s="21" t="str">
        <f t="shared" si="4"/>
        <v>Wednesday</v>
      </c>
      <c r="AA3" s="21" t="str">
        <f t="shared" si="5"/>
        <v>Wednesday</v>
      </c>
      <c r="AB3" s="21" t="str">
        <f>VLOOKUP(U3,'Currency Sheet'!A:C,3,)</f>
        <v>DOLLAR</v>
      </c>
      <c r="AC3" s="42" t="str">
        <f>VLOOKUP(P3,'Customer List'!B:D,3,)</f>
        <v>Local</v>
      </c>
    </row>
    <row r="4" spans="1:29" x14ac:dyDescent="0.25">
      <c r="A4" s="21">
        <v>3</v>
      </c>
      <c r="B4" s="21" t="s">
        <v>13</v>
      </c>
      <c r="C4" s="30">
        <v>45808</v>
      </c>
      <c r="D4" s="30">
        <v>45808</v>
      </c>
      <c r="E4" s="47">
        <v>321.75</v>
      </c>
      <c r="F4" s="47">
        <f t="shared" si="0"/>
        <v>28314</v>
      </c>
      <c r="G4" s="48">
        <f t="shared" si="1"/>
        <v>28314</v>
      </c>
      <c r="H4" s="21">
        <v>313524</v>
      </c>
      <c r="I4" s="21" t="s">
        <v>1234</v>
      </c>
      <c r="J4" s="21">
        <v>1</v>
      </c>
      <c r="K4" s="21">
        <v>1</v>
      </c>
      <c r="L4" s="21">
        <f t="shared" si="2"/>
        <v>0</v>
      </c>
      <c r="M4" s="21" t="s">
        <v>21</v>
      </c>
      <c r="N4" s="30">
        <v>45812</v>
      </c>
      <c r="O4" s="48">
        <v>46546.5</v>
      </c>
      <c r="P4" s="21" t="s">
        <v>22</v>
      </c>
      <c r="Q4" s="21"/>
      <c r="R4" s="21"/>
      <c r="S4" s="3"/>
      <c r="T4" s="37"/>
      <c r="U4" s="21" t="s">
        <v>18</v>
      </c>
      <c r="V4" s="21" t="str">
        <f>VLOOKUP(P4,'Customer List'!B:C,2,)</f>
        <v>Chandigarh</v>
      </c>
      <c r="W4" s="38"/>
      <c r="X4" s="30" t="str">
        <f>IF(OR(R3382 = "PRIYANKA MADAM", R3382 = "DEEPAK"), N3382, "")</f>
        <v/>
      </c>
      <c r="Y4" s="21" t="str">
        <f t="shared" si="3"/>
        <v/>
      </c>
      <c r="Z4" s="21" t="str">
        <f t="shared" si="4"/>
        <v>Wednesday</v>
      </c>
      <c r="AA4" s="21" t="str">
        <f t="shared" si="5"/>
        <v/>
      </c>
      <c r="AB4" s="21" t="str">
        <f>VLOOKUP(U4,'Currency Sheet'!A:C,3,)</f>
        <v>DOLLAR</v>
      </c>
      <c r="AC4" s="42" t="str">
        <f>VLOOKUP(P4,'Customer List'!B:D,3,)</f>
        <v>OutStation</v>
      </c>
    </row>
    <row r="5" spans="1:29" x14ac:dyDescent="0.25">
      <c r="A5" s="21">
        <v>4</v>
      </c>
      <c r="B5" s="21" t="s">
        <v>13</v>
      </c>
      <c r="C5" s="30">
        <v>45808</v>
      </c>
      <c r="D5" s="30">
        <v>45808</v>
      </c>
      <c r="E5" s="47">
        <v>263.89999999999998</v>
      </c>
      <c r="F5" s="47">
        <f t="shared" si="0"/>
        <v>23223.199999999997</v>
      </c>
      <c r="G5" s="48">
        <f t="shared" si="1"/>
        <v>23223.199999999997</v>
      </c>
      <c r="H5" s="21">
        <v>320208</v>
      </c>
      <c r="I5" s="21" t="s">
        <v>1235</v>
      </c>
      <c r="J5" s="21">
        <v>1</v>
      </c>
      <c r="K5" s="21">
        <v>1</v>
      </c>
      <c r="L5" s="21">
        <f t="shared" si="2"/>
        <v>0</v>
      </c>
      <c r="M5" s="21" t="s">
        <v>21</v>
      </c>
      <c r="N5" s="30">
        <v>45812</v>
      </c>
      <c r="O5" s="48">
        <v>40904.5</v>
      </c>
      <c r="P5" s="21" t="s">
        <v>22</v>
      </c>
      <c r="Q5" s="21"/>
      <c r="R5" s="21"/>
      <c r="S5" s="3"/>
      <c r="T5" s="37"/>
      <c r="U5" s="21" t="s">
        <v>18</v>
      </c>
      <c r="V5" s="21" t="str">
        <f>VLOOKUP(P5,'Customer List'!B:C,2,)</f>
        <v>Chandigarh</v>
      </c>
      <c r="W5" s="38"/>
      <c r="X5" s="30" t="str">
        <f t="shared" ref="X5:X10" si="6">IF(OR(R5 = "PRIYANKA MADAM", R5 = "DEEPAK", R5 = "PORTER"),N5,"")</f>
        <v/>
      </c>
      <c r="Y5" s="21" t="str">
        <f t="shared" si="3"/>
        <v/>
      </c>
      <c r="Z5" s="21" t="str">
        <f t="shared" si="4"/>
        <v>Wednesday</v>
      </c>
      <c r="AA5" s="21" t="str">
        <f t="shared" si="5"/>
        <v/>
      </c>
      <c r="AB5" s="21" t="str">
        <f>VLOOKUP(U5,'Currency Sheet'!A:C,3,)</f>
        <v>DOLLAR</v>
      </c>
      <c r="AC5" s="42" t="str">
        <f>VLOOKUP(P5,'Customer List'!B:D,3,)</f>
        <v>OutStation</v>
      </c>
    </row>
    <row r="6" spans="1:29" x14ac:dyDescent="0.25">
      <c r="A6" s="21">
        <v>5</v>
      </c>
      <c r="B6" s="21" t="s">
        <v>13</v>
      </c>
      <c r="C6" s="30">
        <v>45808</v>
      </c>
      <c r="D6" s="30">
        <v>45808</v>
      </c>
      <c r="E6" s="47">
        <v>35.75</v>
      </c>
      <c r="F6" s="47">
        <f t="shared" si="0"/>
        <v>3146</v>
      </c>
      <c r="G6" s="48">
        <f t="shared" si="1"/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 t="shared" si="2"/>
        <v>0</v>
      </c>
      <c r="M6" s="21" t="s">
        <v>21</v>
      </c>
      <c r="N6" s="30">
        <v>45812</v>
      </c>
      <c r="O6" s="48">
        <v>5967.5</v>
      </c>
      <c r="P6" s="21" t="s">
        <v>22</v>
      </c>
      <c r="Q6" s="21"/>
      <c r="R6" s="21"/>
      <c r="S6" s="3"/>
      <c r="T6" s="37"/>
      <c r="U6" s="21" t="s">
        <v>18</v>
      </c>
      <c r="V6" s="21" t="str">
        <f>VLOOKUP(P6,'Customer List'!B:C,2,)</f>
        <v>Chandigarh</v>
      </c>
      <c r="W6" s="38"/>
      <c r="X6" s="30" t="str">
        <f t="shared" si="6"/>
        <v/>
      </c>
      <c r="Y6" s="21" t="str">
        <f t="shared" si="3"/>
        <v/>
      </c>
      <c r="Z6" s="21" t="str">
        <f t="shared" si="4"/>
        <v>Wednesday</v>
      </c>
      <c r="AA6" s="21" t="str">
        <f t="shared" si="5"/>
        <v/>
      </c>
      <c r="AB6" s="21" t="str">
        <f>VLOOKUP(U6,'Currency Sheet'!A:C,3,)</f>
        <v>DOLLAR</v>
      </c>
      <c r="AC6" s="42" t="str">
        <f>VLOOKUP(P6,'Customer List'!B:D,3,)</f>
        <v>OutStation</v>
      </c>
    </row>
    <row r="7" spans="1:29" x14ac:dyDescent="0.25">
      <c r="A7" s="21">
        <v>6</v>
      </c>
      <c r="B7" s="21" t="s">
        <v>13</v>
      </c>
      <c r="C7" s="30">
        <v>45808</v>
      </c>
      <c r="D7" s="30">
        <v>45808</v>
      </c>
      <c r="E7" s="47">
        <v>256.89999999999998</v>
      </c>
      <c r="F7" s="47">
        <f t="shared" si="0"/>
        <v>22607.199999999997</v>
      </c>
      <c r="G7" s="48">
        <f t="shared" si="1"/>
        <v>22607.199999999997</v>
      </c>
      <c r="H7" s="21">
        <v>356908</v>
      </c>
      <c r="I7" s="21" t="s">
        <v>1236</v>
      </c>
      <c r="J7" s="21">
        <v>1</v>
      </c>
      <c r="K7" s="21">
        <v>1</v>
      </c>
      <c r="L7" s="21">
        <f t="shared" si="2"/>
        <v>0</v>
      </c>
      <c r="M7" s="21" t="s">
        <v>21</v>
      </c>
      <c r="N7" s="30">
        <v>45812</v>
      </c>
      <c r="O7" s="48">
        <v>39819.5</v>
      </c>
      <c r="P7" s="21" t="s">
        <v>22</v>
      </c>
      <c r="Q7" s="21"/>
      <c r="R7" s="21"/>
      <c r="S7" s="3"/>
      <c r="T7" s="37"/>
      <c r="U7" s="21" t="s">
        <v>18</v>
      </c>
      <c r="V7" s="21" t="str">
        <f>VLOOKUP(P7,'Customer List'!B:C,2,)</f>
        <v>Chandigarh</v>
      </c>
      <c r="W7" s="38"/>
      <c r="X7" s="30" t="str">
        <f t="shared" si="6"/>
        <v/>
      </c>
      <c r="Y7" s="21" t="str">
        <f t="shared" si="3"/>
        <v/>
      </c>
      <c r="Z7" s="21" t="str">
        <f t="shared" si="4"/>
        <v>Wednesday</v>
      </c>
      <c r="AA7" s="21" t="str">
        <f t="shared" si="5"/>
        <v/>
      </c>
      <c r="AB7" s="21" t="str">
        <f>VLOOKUP(U7,'Currency Sheet'!A:C,3,)</f>
        <v>DOLLAR</v>
      </c>
      <c r="AC7" s="42" t="str">
        <f>VLOOKUP(P7,'Customer List'!B:D,3,)</f>
        <v>OutStation</v>
      </c>
    </row>
    <row r="8" spans="1:29" x14ac:dyDescent="0.25">
      <c r="A8" s="21">
        <v>7</v>
      </c>
      <c r="B8" s="21" t="s">
        <v>13</v>
      </c>
      <c r="C8" s="30">
        <v>45808</v>
      </c>
      <c r="D8" s="30">
        <v>45808</v>
      </c>
      <c r="E8" s="47">
        <v>189</v>
      </c>
      <c r="F8" s="47">
        <f t="shared" si="0"/>
        <v>16632</v>
      </c>
      <c r="G8" s="48">
        <f t="shared" si="1"/>
        <v>16632</v>
      </c>
      <c r="H8" s="21">
        <v>379210</v>
      </c>
      <c r="I8" s="21" t="s">
        <v>1237</v>
      </c>
      <c r="J8" s="21">
        <v>1</v>
      </c>
      <c r="K8" s="21">
        <v>1</v>
      </c>
      <c r="L8" s="21">
        <f t="shared" si="2"/>
        <v>0</v>
      </c>
      <c r="M8" s="21" t="s">
        <v>21</v>
      </c>
      <c r="N8" s="30">
        <v>45812</v>
      </c>
      <c r="O8" s="48">
        <v>29295</v>
      </c>
      <c r="P8" s="21" t="s">
        <v>22</v>
      </c>
      <c r="Q8" s="21"/>
      <c r="R8" s="21"/>
      <c r="S8" s="3"/>
      <c r="T8" s="37"/>
      <c r="U8" s="21" t="s">
        <v>18</v>
      </c>
      <c r="V8" s="21" t="str">
        <f>VLOOKUP(P8,'Customer List'!B:C,2,)</f>
        <v>Chandigarh</v>
      </c>
      <c r="W8" s="38"/>
      <c r="X8" s="30" t="str">
        <f t="shared" si="6"/>
        <v/>
      </c>
      <c r="Y8" s="21" t="str">
        <f t="shared" si="3"/>
        <v/>
      </c>
      <c r="Z8" s="21" t="str">
        <f t="shared" si="4"/>
        <v>Wednesday</v>
      </c>
      <c r="AA8" s="21" t="str">
        <f t="shared" si="5"/>
        <v/>
      </c>
      <c r="AB8" s="21" t="str">
        <f>VLOOKUP(U8,'Currency Sheet'!A:C,3,)</f>
        <v>DOLLAR</v>
      </c>
      <c r="AC8" s="42" t="str">
        <f>VLOOKUP(P8,'Customer List'!B:D,3,)</f>
        <v>OutStation</v>
      </c>
    </row>
    <row r="9" spans="1:29" x14ac:dyDescent="0.25">
      <c r="A9" s="21">
        <v>8</v>
      </c>
      <c r="B9" s="21" t="s">
        <v>13</v>
      </c>
      <c r="C9" s="30">
        <v>45808</v>
      </c>
      <c r="D9" s="30">
        <v>45808</v>
      </c>
      <c r="E9" s="47">
        <v>177.1</v>
      </c>
      <c r="F9" s="47">
        <f t="shared" si="0"/>
        <v>15584.8</v>
      </c>
      <c r="G9" s="48">
        <f t="shared" si="1"/>
        <v>15584.8</v>
      </c>
      <c r="H9" s="21">
        <v>582504</v>
      </c>
      <c r="I9" s="21" t="s">
        <v>1238</v>
      </c>
      <c r="J9" s="21">
        <v>1</v>
      </c>
      <c r="K9" s="21">
        <v>1</v>
      </c>
      <c r="L9" s="21">
        <f t="shared" si="2"/>
        <v>0</v>
      </c>
      <c r="M9" s="21" t="s">
        <v>25</v>
      </c>
      <c r="N9" s="30">
        <v>45812</v>
      </c>
      <c r="O9" s="48">
        <v>27451</v>
      </c>
      <c r="P9" s="21" t="s">
        <v>26</v>
      </c>
      <c r="Q9" s="21"/>
      <c r="R9" s="21"/>
      <c r="S9" s="3"/>
      <c r="T9" s="37"/>
      <c r="U9" s="21" t="s">
        <v>18</v>
      </c>
      <c r="V9" s="21" t="str">
        <f>VLOOKUP(P9,'Customer List'!B:C,2,)</f>
        <v>Chandigarh</v>
      </c>
      <c r="W9" s="38"/>
      <c r="X9" s="30" t="str">
        <f t="shared" si="6"/>
        <v/>
      </c>
      <c r="Y9" s="21" t="str">
        <f t="shared" si="3"/>
        <v/>
      </c>
      <c r="Z9" s="21" t="str">
        <f t="shared" si="4"/>
        <v>Wednesday</v>
      </c>
      <c r="AA9" s="21" t="str">
        <f t="shared" si="5"/>
        <v/>
      </c>
      <c r="AB9" s="21" t="str">
        <f>VLOOKUP(U9,'Currency Sheet'!A:C,3,)</f>
        <v>DOLLAR</v>
      </c>
      <c r="AC9" s="42" t="str">
        <f>VLOOKUP(P9,'Customer List'!B:D,3,)</f>
        <v>OutStation</v>
      </c>
    </row>
    <row r="10" spans="1:29" x14ac:dyDescent="0.25">
      <c r="A10" s="21">
        <v>9</v>
      </c>
      <c r="B10" s="21" t="s">
        <v>13</v>
      </c>
      <c r="C10" s="30">
        <v>45808</v>
      </c>
      <c r="D10" s="30">
        <v>45808</v>
      </c>
      <c r="E10" s="47">
        <v>135.6</v>
      </c>
      <c r="F10" s="47">
        <f t="shared" si="0"/>
        <v>11932.8</v>
      </c>
      <c r="G10" s="48">
        <f t="shared" si="1"/>
        <v>11932.8</v>
      </c>
      <c r="H10" s="21">
        <v>505008</v>
      </c>
      <c r="I10" s="21" t="s">
        <v>1239</v>
      </c>
      <c r="J10" s="21">
        <v>1</v>
      </c>
      <c r="K10" s="21">
        <v>1</v>
      </c>
      <c r="L10" s="21">
        <f t="shared" si="2"/>
        <v>0</v>
      </c>
      <c r="M10" s="21" t="s">
        <v>25</v>
      </c>
      <c r="N10" s="30">
        <v>45812</v>
      </c>
      <c r="O10" s="48">
        <v>24521</v>
      </c>
      <c r="P10" s="21" t="s">
        <v>26</v>
      </c>
      <c r="Q10" s="21"/>
      <c r="R10" s="21"/>
      <c r="S10" s="3"/>
      <c r="T10" s="37" t="s">
        <v>28</v>
      </c>
      <c r="U10" s="21" t="s">
        <v>18</v>
      </c>
      <c r="V10" s="21" t="str">
        <f>VLOOKUP(P10,'Customer List'!B:C,2,)</f>
        <v>Chandigarh</v>
      </c>
      <c r="W10" s="38"/>
      <c r="X10" s="30" t="str">
        <f t="shared" si="6"/>
        <v/>
      </c>
      <c r="Y10" s="21" t="str">
        <f t="shared" si="3"/>
        <v/>
      </c>
      <c r="Z10" s="21" t="str">
        <f t="shared" si="4"/>
        <v>Wednesday</v>
      </c>
      <c r="AA10" s="21" t="str">
        <f t="shared" si="5"/>
        <v/>
      </c>
      <c r="AB10" s="21" t="str">
        <f>VLOOKUP(U10,'Currency Sheet'!A:C,3,)</f>
        <v>DOLLAR</v>
      </c>
      <c r="AC10" s="42" t="str">
        <f>VLOOKUP(P10,'Customer List'!B:D,3,)</f>
        <v>OutStation</v>
      </c>
    </row>
    <row r="11" spans="1:29" x14ac:dyDescent="0.25">
      <c r="A11" s="21">
        <v>10</v>
      </c>
      <c r="B11" s="21" t="s">
        <v>13</v>
      </c>
      <c r="C11" s="30">
        <v>45808</v>
      </c>
      <c r="D11" s="30">
        <v>45808</v>
      </c>
      <c r="E11" s="47">
        <v>141</v>
      </c>
      <c r="F11" s="47">
        <f t="shared" si="0"/>
        <v>12408</v>
      </c>
      <c r="G11" s="48">
        <f t="shared" si="1"/>
        <v>12408</v>
      </c>
      <c r="H11" s="21">
        <v>424602</v>
      </c>
      <c r="I11" s="21" t="s">
        <v>1240</v>
      </c>
      <c r="J11" s="21">
        <v>1</v>
      </c>
      <c r="K11" s="21">
        <v>1</v>
      </c>
      <c r="L11" s="21">
        <f t="shared" si="2"/>
        <v>0</v>
      </c>
      <c r="M11" s="21" t="s">
        <v>29</v>
      </c>
      <c r="N11" s="30">
        <v>45813</v>
      </c>
      <c r="O11" s="48">
        <v>0</v>
      </c>
      <c r="P11" s="21" t="s">
        <v>30</v>
      </c>
      <c r="Q11" s="21" t="s">
        <v>636</v>
      </c>
      <c r="R11" s="21" t="s">
        <v>637</v>
      </c>
      <c r="S11" s="3"/>
      <c r="T11" s="37" t="s">
        <v>31</v>
      </c>
      <c r="U11" s="21" t="s">
        <v>18</v>
      </c>
      <c r="V11" s="21" t="str">
        <f>VLOOKUP(P11,'Customer List'!B:C,2,)</f>
        <v>Delhi</v>
      </c>
      <c r="W11" s="38"/>
      <c r="X11" s="30">
        <v>45813</v>
      </c>
      <c r="Y11" s="21">
        <f t="shared" si="3"/>
        <v>0</v>
      </c>
      <c r="Z11" s="21" t="str">
        <f t="shared" si="4"/>
        <v>Thursday</v>
      </c>
      <c r="AA11" s="21" t="str">
        <f t="shared" si="5"/>
        <v>Thursday</v>
      </c>
      <c r="AB11" s="21" t="str">
        <f>VLOOKUP(U11,'Currency Sheet'!A:C,3,)</f>
        <v>DOLLAR</v>
      </c>
      <c r="AC11" s="42" t="str">
        <f>VLOOKUP(P11,'Customer List'!B:D,3,)</f>
        <v>Local</v>
      </c>
    </row>
    <row r="12" spans="1:29" x14ac:dyDescent="0.25">
      <c r="A12" s="21">
        <v>11</v>
      </c>
      <c r="B12" s="21" t="s">
        <v>13</v>
      </c>
      <c r="C12" s="30">
        <v>45808</v>
      </c>
      <c r="D12" s="30">
        <v>45808</v>
      </c>
      <c r="E12" s="47">
        <v>61.1</v>
      </c>
      <c r="F12" s="47">
        <f t="shared" si="0"/>
        <v>5376.8</v>
      </c>
      <c r="G12" s="48">
        <f t="shared" si="1"/>
        <v>5376.8</v>
      </c>
      <c r="H12" s="21">
        <v>421002</v>
      </c>
      <c r="I12" s="21" t="s">
        <v>1241</v>
      </c>
      <c r="J12" s="21">
        <v>1</v>
      </c>
      <c r="K12" s="21">
        <v>1</v>
      </c>
      <c r="L12" s="21">
        <f t="shared" si="2"/>
        <v>0</v>
      </c>
      <c r="M12" s="21" t="s">
        <v>29</v>
      </c>
      <c r="N12" s="30">
        <v>45813</v>
      </c>
      <c r="O12" s="48">
        <v>0</v>
      </c>
      <c r="P12" s="21" t="s">
        <v>30</v>
      </c>
      <c r="Q12" s="21" t="s">
        <v>636</v>
      </c>
      <c r="R12" s="21" t="s">
        <v>637</v>
      </c>
      <c r="S12" s="3"/>
      <c r="T12" s="37" t="s">
        <v>31</v>
      </c>
      <c r="U12" s="21" t="s">
        <v>18</v>
      </c>
      <c r="V12" s="21" t="str">
        <f>VLOOKUP(P12,'Customer List'!B:C,2,)</f>
        <v>Delhi</v>
      </c>
      <c r="W12" s="38"/>
      <c r="X12" s="30">
        <v>45813</v>
      </c>
      <c r="Y12" s="21">
        <f t="shared" si="3"/>
        <v>0</v>
      </c>
      <c r="Z12" s="21" t="str">
        <f t="shared" si="4"/>
        <v>Thursday</v>
      </c>
      <c r="AA12" s="21" t="str">
        <f t="shared" si="5"/>
        <v>Thursday</v>
      </c>
      <c r="AB12" s="21" t="str">
        <f>VLOOKUP(U12,'Currency Sheet'!A:C,3,)</f>
        <v>DOLLAR</v>
      </c>
      <c r="AC12" s="42" t="str">
        <f>VLOOKUP(P12,'Customer List'!B:D,3,)</f>
        <v>Local</v>
      </c>
    </row>
    <row r="13" spans="1:29" x14ac:dyDescent="0.25">
      <c r="A13" s="21">
        <v>12</v>
      </c>
      <c r="B13" s="21" t="s">
        <v>13</v>
      </c>
      <c r="C13" s="30">
        <v>45808</v>
      </c>
      <c r="D13" s="30">
        <v>45808</v>
      </c>
      <c r="E13" s="47">
        <v>38.35</v>
      </c>
      <c r="F13" s="47">
        <f t="shared" si="0"/>
        <v>3374.8</v>
      </c>
      <c r="G13" s="48">
        <f t="shared" si="1"/>
        <v>6749.6</v>
      </c>
      <c r="H13" s="21">
        <v>420801</v>
      </c>
      <c r="I13" s="21" t="s">
        <v>1242</v>
      </c>
      <c r="J13" s="21">
        <v>2</v>
      </c>
      <c r="K13" s="21">
        <v>2</v>
      </c>
      <c r="L13" s="21">
        <f t="shared" si="2"/>
        <v>0</v>
      </c>
      <c r="M13" s="21" t="s">
        <v>29</v>
      </c>
      <c r="N13" s="30">
        <v>45813</v>
      </c>
      <c r="O13" s="48">
        <v>0</v>
      </c>
      <c r="P13" s="21" t="s">
        <v>30</v>
      </c>
      <c r="Q13" s="21" t="s">
        <v>636</v>
      </c>
      <c r="R13" s="21" t="s">
        <v>637</v>
      </c>
      <c r="S13" s="3"/>
      <c r="T13" s="37" t="s">
        <v>31</v>
      </c>
      <c r="U13" s="21" t="s">
        <v>18</v>
      </c>
      <c r="V13" s="21" t="str">
        <f>VLOOKUP(P13,'Customer List'!B:C,2,)</f>
        <v>Delhi</v>
      </c>
      <c r="W13" s="38"/>
      <c r="X13" s="30">
        <v>45813</v>
      </c>
      <c r="Y13" s="21">
        <f t="shared" si="3"/>
        <v>0</v>
      </c>
      <c r="Z13" s="21" t="str">
        <f t="shared" si="4"/>
        <v>Thursday</v>
      </c>
      <c r="AA13" s="21" t="str">
        <f t="shared" si="5"/>
        <v>Thursday</v>
      </c>
      <c r="AB13" s="21" t="str">
        <f>VLOOKUP(U13,'Currency Sheet'!A:C,3,)</f>
        <v>DOLLAR</v>
      </c>
      <c r="AC13" s="42" t="str">
        <f>VLOOKUP(P13,'Customer List'!B:D,3,)</f>
        <v>Local</v>
      </c>
    </row>
    <row r="14" spans="1:29" x14ac:dyDescent="0.25">
      <c r="A14" s="21">
        <v>13</v>
      </c>
      <c r="B14" s="21" t="s">
        <v>13</v>
      </c>
      <c r="C14" s="30">
        <v>45808</v>
      </c>
      <c r="D14" s="30">
        <v>45808</v>
      </c>
      <c r="E14" s="47">
        <v>84.6</v>
      </c>
      <c r="F14" s="47">
        <f t="shared" si="0"/>
        <v>7444.7999999999993</v>
      </c>
      <c r="G14" s="48">
        <f t="shared" si="1"/>
        <v>7444.7999999999993</v>
      </c>
      <c r="H14" s="21">
        <v>421403</v>
      </c>
      <c r="I14" s="21" t="s">
        <v>1243</v>
      </c>
      <c r="J14" s="21">
        <v>1</v>
      </c>
      <c r="K14" s="21">
        <v>1</v>
      </c>
      <c r="L14" s="21">
        <f t="shared" si="2"/>
        <v>0</v>
      </c>
      <c r="M14" s="21" t="s">
        <v>29</v>
      </c>
      <c r="N14" s="30">
        <v>45813</v>
      </c>
      <c r="O14" s="48">
        <v>0</v>
      </c>
      <c r="P14" s="21" t="s">
        <v>30</v>
      </c>
      <c r="Q14" s="21" t="s">
        <v>636</v>
      </c>
      <c r="R14" s="21" t="s">
        <v>637</v>
      </c>
      <c r="S14" s="3"/>
      <c r="T14" s="37" t="s">
        <v>31</v>
      </c>
      <c r="U14" s="21" t="s">
        <v>18</v>
      </c>
      <c r="V14" s="21" t="str">
        <f>VLOOKUP(P14,'Customer List'!B:C,2,)</f>
        <v>Delhi</v>
      </c>
      <c r="W14" s="38"/>
      <c r="X14" s="30">
        <v>45813</v>
      </c>
      <c r="Y14" s="21">
        <f t="shared" si="3"/>
        <v>0</v>
      </c>
      <c r="Z14" s="21" t="str">
        <f t="shared" si="4"/>
        <v>Thursday</v>
      </c>
      <c r="AA14" s="21" t="str">
        <f t="shared" si="5"/>
        <v>Thursday</v>
      </c>
      <c r="AB14" s="21" t="str">
        <f>VLOOKUP(U14,'Currency Sheet'!A:C,3,)</f>
        <v>DOLLAR</v>
      </c>
      <c r="AC14" s="42" t="str">
        <f>VLOOKUP(P14,'Customer List'!B:D,3,)</f>
        <v>Local</v>
      </c>
    </row>
    <row r="15" spans="1:29" x14ac:dyDescent="0.25">
      <c r="A15" s="21">
        <v>14</v>
      </c>
      <c r="B15" s="21" t="s">
        <v>13</v>
      </c>
      <c r="C15" s="30">
        <v>45808</v>
      </c>
      <c r="D15" s="30">
        <v>45808</v>
      </c>
      <c r="E15" s="47">
        <v>56</v>
      </c>
      <c r="F15" s="47">
        <f t="shared" si="0"/>
        <v>4928</v>
      </c>
      <c r="G15" s="48">
        <f t="shared" si="1"/>
        <v>4928</v>
      </c>
      <c r="H15" s="21">
        <v>407107</v>
      </c>
      <c r="I15" s="21" t="s">
        <v>1244</v>
      </c>
      <c r="J15" s="21">
        <v>1</v>
      </c>
      <c r="K15" s="21">
        <v>1</v>
      </c>
      <c r="L15" s="21">
        <f t="shared" si="2"/>
        <v>0</v>
      </c>
      <c r="M15" s="21" t="s">
        <v>33</v>
      </c>
      <c r="N15" s="30">
        <v>45820</v>
      </c>
      <c r="O15" s="48">
        <v>8000</v>
      </c>
      <c r="P15" s="21" t="s">
        <v>34</v>
      </c>
      <c r="Q15" s="21" t="s">
        <v>636</v>
      </c>
      <c r="R15" s="21" t="s">
        <v>637</v>
      </c>
      <c r="S15" s="3">
        <v>4</v>
      </c>
      <c r="T15" s="37" t="s">
        <v>35</v>
      </c>
      <c r="U15" s="21" t="s">
        <v>18</v>
      </c>
      <c r="V15" s="21" t="str">
        <f>VLOOKUP(P15,'Customer List'!B:C,2,)</f>
        <v>Ghaziabad</v>
      </c>
      <c r="W15" s="38"/>
      <c r="X15" s="30">
        <v>45820</v>
      </c>
      <c r="Y15" s="21">
        <f t="shared" si="3"/>
        <v>0</v>
      </c>
      <c r="Z15" s="21" t="str">
        <f t="shared" si="4"/>
        <v>Thursday</v>
      </c>
      <c r="AA15" s="21" t="str">
        <f t="shared" si="5"/>
        <v>Thursday</v>
      </c>
      <c r="AB15" s="21" t="str">
        <f>VLOOKUP(U15,'Currency Sheet'!A:C,3,)</f>
        <v>DOLLAR</v>
      </c>
      <c r="AC15" s="42" t="str">
        <f>VLOOKUP(P15,'Customer List'!B:D,3,)</f>
        <v>Local</v>
      </c>
    </row>
    <row r="16" spans="1:29" x14ac:dyDescent="0.25">
      <c r="A16" s="21">
        <v>15</v>
      </c>
      <c r="B16" s="21" t="s">
        <v>13</v>
      </c>
      <c r="C16" s="30">
        <v>45808</v>
      </c>
      <c r="D16" s="30">
        <v>45808</v>
      </c>
      <c r="E16" s="47">
        <v>35.4</v>
      </c>
      <c r="F16" s="47">
        <f t="shared" si="0"/>
        <v>3115.2</v>
      </c>
      <c r="G16" s="48">
        <f t="shared" si="1"/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 t="shared" si="2"/>
        <v>0</v>
      </c>
      <c r="M16" s="21" t="s">
        <v>1170</v>
      </c>
      <c r="N16" s="30">
        <v>45850</v>
      </c>
      <c r="O16" s="48">
        <v>0</v>
      </c>
      <c r="P16" s="21" t="s">
        <v>850</v>
      </c>
      <c r="Q16" s="21">
        <v>58153113502</v>
      </c>
      <c r="R16" s="21" t="s">
        <v>40</v>
      </c>
      <c r="S16" s="3">
        <v>4</v>
      </c>
      <c r="T16" s="37" t="s">
        <v>609</v>
      </c>
      <c r="U16" s="21" t="s">
        <v>18</v>
      </c>
      <c r="V16" s="21" t="str">
        <f>VLOOKUP(P16,'Customer List'!B:C,2,)</f>
        <v>Chandigarh</v>
      </c>
      <c r="W16" s="38"/>
      <c r="X16" s="30">
        <v>45852</v>
      </c>
      <c r="Y16" s="21">
        <f t="shared" si="3"/>
        <v>2</v>
      </c>
      <c r="Z16" s="21" t="str">
        <f t="shared" si="4"/>
        <v>Saturday</v>
      </c>
      <c r="AA16" s="21" t="str">
        <f t="shared" si="5"/>
        <v>Monday</v>
      </c>
      <c r="AB16" s="21" t="str">
        <f>VLOOKUP(U16,'Currency Sheet'!A:C,3,)</f>
        <v>DOLLAR</v>
      </c>
      <c r="AC16" s="42" t="str">
        <f>VLOOKUP(P16,'Customer List'!B:D,3,)</f>
        <v>OutStation</v>
      </c>
    </row>
    <row r="17" spans="1:29" x14ac:dyDescent="0.25">
      <c r="A17" s="21">
        <v>16</v>
      </c>
      <c r="B17" s="21" t="s">
        <v>13</v>
      </c>
      <c r="C17" s="30">
        <v>45808</v>
      </c>
      <c r="D17" s="30">
        <v>45808</v>
      </c>
      <c r="E17" s="47">
        <v>78.400000000000006</v>
      </c>
      <c r="F17" s="47">
        <f t="shared" si="0"/>
        <v>6899.2000000000007</v>
      </c>
      <c r="G17" s="48">
        <f t="shared" si="1"/>
        <v>13798.400000000001</v>
      </c>
      <c r="H17" s="21">
        <v>316302</v>
      </c>
      <c r="I17" s="21" t="s">
        <v>1245</v>
      </c>
      <c r="J17" s="21">
        <v>2</v>
      </c>
      <c r="K17" s="21"/>
      <c r="L17" s="21">
        <f t="shared" si="2"/>
        <v>2</v>
      </c>
      <c r="M17" s="21"/>
      <c r="N17" s="30"/>
      <c r="O17" s="48"/>
      <c r="P17" s="21" t="s">
        <v>1145</v>
      </c>
      <c r="Q17" s="21"/>
      <c r="R17" s="21"/>
      <c r="S17" s="3">
        <v>4</v>
      </c>
      <c r="T17" s="37" t="s">
        <v>4425</v>
      </c>
      <c r="U17" s="21" t="s">
        <v>18</v>
      </c>
      <c r="V17" s="21" t="str">
        <f>VLOOKUP(P17,'Customer List'!B:C,2,)</f>
        <v>STOCK</v>
      </c>
      <c r="W17" s="39" t="s">
        <v>2017</v>
      </c>
      <c r="X17" s="30" t="str">
        <f>IF(OR(R17 = "PRIYANKA MADAM", R17 = "DEEPAK", R17 = "PORTER"),N17,"")</f>
        <v/>
      </c>
      <c r="Y17" s="21" t="str">
        <f t="shared" si="3"/>
        <v/>
      </c>
      <c r="Z17" s="21" t="str">
        <f t="shared" si="4"/>
        <v/>
      </c>
      <c r="AA17" s="21" t="str">
        <f t="shared" si="5"/>
        <v/>
      </c>
      <c r="AB17" s="21" t="str">
        <f>VLOOKUP(U17,'Currency Sheet'!A:C,3,)</f>
        <v>DOLLAR</v>
      </c>
      <c r="AC17" s="42" t="str">
        <f>VLOOKUP(P17,'Customer List'!B:D,3,)</f>
        <v>STOCK</v>
      </c>
    </row>
    <row r="18" spans="1:29" x14ac:dyDescent="0.25">
      <c r="A18" s="21">
        <v>17</v>
      </c>
      <c r="B18" s="21" t="s">
        <v>13</v>
      </c>
      <c r="C18" s="30">
        <v>45808</v>
      </c>
      <c r="D18" s="30">
        <v>45808</v>
      </c>
      <c r="E18" s="47">
        <v>133.80000000000001</v>
      </c>
      <c r="F18" s="47">
        <f t="shared" si="0"/>
        <v>11774.400000000001</v>
      </c>
      <c r="G18" s="48">
        <f t="shared" si="1"/>
        <v>58872.000000000007</v>
      </c>
      <c r="H18" s="21">
        <v>556002</v>
      </c>
      <c r="I18" s="21" t="s">
        <v>1246</v>
      </c>
      <c r="J18" s="21">
        <v>5</v>
      </c>
      <c r="K18" s="21"/>
      <c r="L18" s="21">
        <f t="shared" si="2"/>
        <v>5</v>
      </c>
      <c r="M18" s="21"/>
      <c r="N18" s="30"/>
      <c r="O18" s="48"/>
      <c r="P18" s="21" t="s">
        <v>1145</v>
      </c>
      <c r="Q18" s="21"/>
      <c r="R18" s="21"/>
      <c r="S18" s="3">
        <v>-20</v>
      </c>
      <c r="T18" s="37"/>
      <c r="U18" s="21" t="s">
        <v>18</v>
      </c>
      <c r="V18" s="21" t="str">
        <f>VLOOKUP(P18,'Customer List'!B:C,2,)</f>
        <v>STOCK</v>
      </c>
      <c r="W18" s="38" t="s">
        <v>1145</v>
      </c>
      <c r="X18" s="30" t="str">
        <f>IF(OR(R18 = "PRIYANKA MADAM", R18 = "DEEPAK", R18 = "PORTER"),N18,"")</f>
        <v/>
      </c>
      <c r="Y18" s="21" t="str">
        <f t="shared" si="3"/>
        <v/>
      </c>
      <c r="Z18" s="21" t="str">
        <f t="shared" si="4"/>
        <v/>
      </c>
      <c r="AA18" s="21" t="str">
        <f t="shared" si="5"/>
        <v/>
      </c>
      <c r="AB18" s="21" t="str">
        <f>VLOOKUP(U18,'Currency Sheet'!A:C,3,)</f>
        <v>DOLLAR</v>
      </c>
      <c r="AC18" s="42" t="str">
        <f>VLOOKUP(P18,'Customer List'!B:D,3,)</f>
        <v>STOCK</v>
      </c>
    </row>
    <row r="19" spans="1:29" x14ac:dyDescent="0.25">
      <c r="A19" s="21">
        <v>18</v>
      </c>
      <c r="B19" s="21" t="s">
        <v>13</v>
      </c>
      <c r="C19" s="30">
        <v>45808</v>
      </c>
      <c r="D19" s="30">
        <v>45808</v>
      </c>
      <c r="E19" s="47">
        <v>88.2</v>
      </c>
      <c r="F19" s="47">
        <f t="shared" si="0"/>
        <v>7761.6</v>
      </c>
      <c r="G19" s="48">
        <f t="shared" si="1"/>
        <v>15523.2</v>
      </c>
      <c r="H19" s="21">
        <v>570802</v>
      </c>
      <c r="I19" s="21" t="s">
        <v>1247</v>
      </c>
      <c r="J19" s="21">
        <v>2</v>
      </c>
      <c r="K19" s="21"/>
      <c r="L19" s="21">
        <f t="shared" si="2"/>
        <v>2</v>
      </c>
      <c r="M19" s="21"/>
      <c r="N19" s="30"/>
      <c r="O19" s="48"/>
      <c r="P19" s="21" t="s">
        <v>1145</v>
      </c>
      <c r="Q19" s="21"/>
      <c r="R19" s="21"/>
      <c r="S19" s="3">
        <v>-20</v>
      </c>
      <c r="T19" s="37"/>
      <c r="U19" s="21" t="s">
        <v>18</v>
      </c>
      <c r="V19" s="21" t="str">
        <f>VLOOKUP(P19,'Customer List'!B:C,2,)</f>
        <v>STOCK</v>
      </c>
      <c r="W19" s="38" t="s">
        <v>1145</v>
      </c>
      <c r="X19" s="30" t="str">
        <f>IF(OR(R19 = "PRIYANKA MADAM", R19 = "DEEPAK", R19 = "PORTER"),N19,"")</f>
        <v/>
      </c>
      <c r="Y19" s="21" t="str">
        <f t="shared" si="3"/>
        <v/>
      </c>
      <c r="Z19" s="21" t="str">
        <f t="shared" si="4"/>
        <v/>
      </c>
      <c r="AA19" s="21" t="str">
        <f t="shared" si="5"/>
        <v/>
      </c>
      <c r="AB19" s="21" t="str">
        <f>VLOOKUP(U19,'Currency Sheet'!A:C,3,)</f>
        <v>DOLLAR</v>
      </c>
      <c r="AC19" s="42" t="str">
        <f>VLOOKUP(P19,'Customer List'!B:D,3,)</f>
        <v>STOCK</v>
      </c>
    </row>
    <row r="20" spans="1:29" x14ac:dyDescent="0.25">
      <c r="A20" s="21">
        <v>19</v>
      </c>
      <c r="B20" s="21" t="s">
        <v>13</v>
      </c>
      <c r="C20" s="30">
        <v>45808</v>
      </c>
      <c r="D20" s="30">
        <v>45808</v>
      </c>
      <c r="E20" s="47">
        <v>88.2</v>
      </c>
      <c r="F20" s="47">
        <f t="shared" si="0"/>
        <v>7761.6</v>
      </c>
      <c r="G20" s="48">
        <f t="shared" si="1"/>
        <v>23284.800000000003</v>
      </c>
      <c r="H20" s="21">
        <v>570802</v>
      </c>
      <c r="I20" s="21" t="s">
        <v>1247</v>
      </c>
      <c r="J20" s="21">
        <v>3</v>
      </c>
      <c r="K20" s="21">
        <v>3</v>
      </c>
      <c r="L20" s="21">
        <f t="shared" si="2"/>
        <v>0</v>
      </c>
      <c r="M20" s="21" t="s">
        <v>4909</v>
      </c>
      <c r="N20" s="30">
        <v>45929</v>
      </c>
      <c r="O20" s="48">
        <v>24036</v>
      </c>
      <c r="P20" s="21" t="s">
        <v>256</v>
      </c>
      <c r="Q20" s="21" t="s">
        <v>1127</v>
      </c>
      <c r="R20" s="21" t="s">
        <v>1127</v>
      </c>
      <c r="S20" s="3">
        <v>-20</v>
      </c>
      <c r="T20" s="37"/>
      <c r="U20" s="21" t="s">
        <v>18</v>
      </c>
      <c r="V20" s="21" t="str">
        <f>VLOOKUP(P20,'Customer List'!B:C,2,)</f>
        <v>Delhi</v>
      </c>
      <c r="W20" s="38"/>
      <c r="X20" s="30">
        <f>IF(OR(R20 = "PRIYANKA MADAM", R20 = "DEEPAK", R20 = "PORTER"),N20,"")</f>
        <v>45929</v>
      </c>
      <c r="Y20" s="21">
        <f t="shared" si="3"/>
        <v>0</v>
      </c>
      <c r="Z20" s="21" t="str">
        <f t="shared" si="4"/>
        <v>Monday</v>
      </c>
      <c r="AA20" s="21" t="str">
        <f t="shared" si="5"/>
        <v>Monday</v>
      </c>
      <c r="AB20" s="21" t="str">
        <f>VLOOKUP(U20,'Currency Sheet'!A:C,3,)</f>
        <v>DOLLAR</v>
      </c>
      <c r="AC20" s="42" t="str">
        <f>VLOOKUP(P20,'Customer List'!B:D,3,)</f>
        <v>Local</v>
      </c>
    </row>
    <row r="21" spans="1:29" x14ac:dyDescent="0.25">
      <c r="A21" s="21">
        <v>20</v>
      </c>
      <c r="B21" s="21" t="s">
        <v>13</v>
      </c>
      <c r="C21" s="30">
        <v>45808</v>
      </c>
      <c r="D21" s="30">
        <v>45808</v>
      </c>
      <c r="E21" s="47">
        <v>67.2</v>
      </c>
      <c r="F21" s="47">
        <f t="shared" si="0"/>
        <v>5913.6</v>
      </c>
      <c r="G21" s="48">
        <f t="shared" si="1"/>
        <v>17740.800000000003</v>
      </c>
      <c r="H21" s="21">
        <v>423303</v>
      </c>
      <c r="I21" s="21" t="s">
        <v>1248</v>
      </c>
      <c r="J21" s="21">
        <v>3</v>
      </c>
      <c r="K21" s="21">
        <v>3</v>
      </c>
      <c r="L21" s="21">
        <f t="shared" si="2"/>
        <v>0</v>
      </c>
      <c r="M21" s="21" t="s">
        <v>644</v>
      </c>
      <c r="N21" s="30">
        <v>45834</v>
      </c>
      <c r="O21" s="48">
        <v>31248</v>
      </c>
      <c r="P21" s="21" t="s">
        <v>1011</v>
      </c>
      <c r="Q21" s="21" t="s">
        <v>636</v>
      </c>
      <c r="R21" s="21" t="s">
        <v>637</v>
      </c>
      <c r="S21" s="3">
        <v>-20</v>
      </c>
      <c r="T21" s="37"/>
      <c r="U21" s="21" t="s">
        <v>18</v>
      </c>
      <c r="V21" s="21" t="str">
        <f>VLOOKUP(P21,'Customer List'!B:C,2,)</f>
        <v>Delhi</v>
      </c>
      <c r="W21" s="38"/>
      <c r="X21" s="30">
        <v>45834</v>
      </c>
      <c r="Y21" s="21">
        <f t="shared" si="3"/>
        <v>0</v>
      </c>
      <c r="Z21" s="21" t="str">
        <f t="shared" si="4"/>
        <v>Thursday</v>
      </c>
      <c r="AA21" s="21" t="str">
        <f t="shared" si="5"/>
        <v>Thursday</v>
      </c>
      <c r="AB21" s="21" t="str">
        <f>VLOOKUP(U21,'Currency Sheet'!A:C,3,)</f>
        <v>DOLLAR</v>
      </c>
      <c r="AC21" s="42" t="str">
        <f>VLOOKUP(P21,'Customer List'!B:D,3,)</f>
        <v>Local</v>
      </c>
    </row>
    <row r="22" spans="1:29" x14ac:dyDescent="0.25">
      <c r="A22" s="21">
        <v>21</v>
      </c>
      <c r="B22" s="21" t="s">
        <v>13</v>
      </c>
      <c r="C22" s="30">
        <v>45808</v>
      </c>
      <c r="D22" s="30">
        <v>45808</v>
      </c>
      <c r="E22" s="47">
        <v>67.2</v>
      </c>
      <c r="F22" s="47">
        <f t="shared" si="0"/>
        <v>5913.6</v>
      </c>
      <c r="G22" s="48">
        <f t="shared" si="1"/>
        <v>5913.6</v>
      </c>
      <c r="H22" s="21">
        <v>423303</v>
      </c>
      <c r="I22" s="21" t="s">
        <v>1248</v>
      </c>
      <c r="J22" s="21">
        <v>1</v>
      </c>
      <c r="K22" s="21">
        <v>1</v>
      </c>
      <c r="L22" s="21">
        <f t="shared" si="2"/>
        <v>0</v>
      </c>
      <c r="M22" s="21" t="s">
        <v>5308</v>
      </c>
      <c r="N22" s="30">
        <v>45955</v>
      </c>
      <c r="O22" s="48">
        <v>12499.2</v>
      </c>
      <c r="P22" s="21" t="s">
        <v>4745</v>
      </c>
      <c r="Q22" s="54">
        <v>58157406311</v>
      </c>
      <c r="R22" s="21" t="s">
        <v>40</v>
      </c>
      <c r="S22" s="3">
        <v>-20</v>
      </c>
      <c r="T22" s="37"/>
      <c r="U22" s="21" t="s">
        <v>18</v>
      </c>
      <c r="V22" s="21" t="str">
        <f>VLOOKUP(P22,'Customer List'!B:C,2,)</f>
        <v>Pune</v>
      </c>
      <c r="W22" s="38"/>
      <c r="X22" s="30">
        <v>45957</v>
      </c>
      <c r="Y22" s="21">
        <f t="shared" si="3"/>
        <v>2</v>
      </c>
      <c r="Z22" s="21" t="str">
        <f t="shared" si="4"/>
        <v>Saturday</v>
      </c>
      <c r="AA22" s="21" t="str">
        <f t="shared" si="5"/>
        <v>Monday</v>
      </c>
      <c r="AB22" s="21" t="str">
        <f>VLOOKUP(U22,'Currency Sheet'!A:C,3,)</f>
        <v>DOLLAR</v>
      </c>
      <c r="AC22" s="42" t="str">
        <f>VLOOKUP(P22,'Customer List'!B:D,3,)</f>
        <v>OutStation</v>
      </c>
    </row>
    <row r="23" spans="1:29" x14ac:dyDescent="0.25">
      <c r="A23" s="21">
        <v>22</v>
      </c>
      <c r="B23" s="21" t="s">
        <v>13</v>
      </c>
      <c r="C23" s="30">
        <v>45808</v>
      </c>
      <c r="D23" s="30">
        <v>45808</v>
      </c>
      <c r="E23" s="47">
        <v>67.2</v>
      </c>
      <c r="F23" s="47">
        <f t="shared" si="0"/>
        <v>5913.6</v>
      </c>
      <c r="G23" s="48">
        <f t="shared" si="1"/>
        <v>5913.6</v>
      </c>
      <c r="H23" s="21">
        <v>423303</v>
      </c>
      <c r="I23" s="21" t="s">
        <v>1248</v>
      </c>
      <c r="J23" s="21">
        <v>1</v>
      </c>
      <c r="K23" s="21"/>
      <c r="L23" s="21">
        <f t="shared" si="2"/>
        <v>1</v>
      </c>
      <c r="M23" s="21"/>
      <c r="N23" s="30"/>
      <c r="O23" s="48"/>
      <c r="P23" s="21" t="s">
        <v>1145</v>
      </c>
      <c r="Q23" s="21"/>
      <c r="R23" s="21"/>
      <c r="S23" s="3">
        <v>-20</v>
      </c>
      <c r="T23" s="37"/>
      <c r="U23" s="21" t="s">
        <v>18</v>
      </c>
      <c r="V23" s="21" t="str">
        <f>VLOOKUP(P23,'Customer List'!B:C,2,)</f>
        <v>STOCK</v>
      </c>
      <c r="W23" s="38" t="s">
        <v>1145</v>
      </c>
      <c r="X23" s="30" t="str">
        <f>IF(OR(R23 = "PRIYANKA MADAM", R23 = "DEEPAK", R23 = "PORTER"),N23,"")</f>
        <v/>
      </c>
      <c r="Y23" s="21" t="str">
        <f t="shared" si="3"/>
        <v/>
      </c>
      <c r="Z23" s="21" t="str">
        <f t="shared" si="4"/>
        <v/>
      </c>
      <c r="AA23" s="21" t="str">
        <f t="shared" si="5"/>
        <v/>
      </c>
      <c r="AB23" s="21" t="str">
        <f>VLOOKUP(U23,'Currency Sheet'!A:C,3,)</f>
        <v>DOLLAR</v>
      </c>
      <c r="AC23" s="42" t="str">
        <f>VLOOKUP(P23,'Customer List'!B:D,3,)</f>
        <v>STOCK</v>
      </c>
    </row>
    <row r="24" spans="1:29" x14ac:dyDescent="0.25">
      <c r="A24" s="21">
        <v>23</v>
      </c>
      <c r="B24" s="21" t="s">
        <v>13</v>
      </c>
      <c r="C24" s="30">
        <v>45808</v>
      </c>
      <c r="D24" s="30">
        <v>45808</v>
      </c>
      <c r="E24" s="47">
        <v>25.2</v>
      </c>
      <c r="F24" s="47">
        <f t="shared" si="0"/>
        <v>2217.6</v>
      </c>
      <c r="G24" s="48">
        <f t="shared" si="1"/>
        <v>4435.2</v>
      </c>
      <c r="H24" s="21">
        <v>421101</v>
      </c>
      <c r="I24" s="21" t="s">
        <v>1233</v>
      </c>
      <c r="J24" s="21">
        <v>2</v>
      </c>
      <c r="K24" s="21">
        <v>2</v>
      </c>
      <c r="L24" s="21">
        <f t="shared" si="2"/>
        <v>0</v>
      </c>
      <c r="M24" s="21" t="s">
        <v>683</v>
      </c>
      <c r="N24" s="30">
        <v>45836</v>
      </c>
      <c r="O24" s="48">
        <v>7812</v>
      </c>
      <c r="P24" s="21" t="s">
        <v>621</v>
      </c>
      <c r="Q24" s="21">
        <v>58152577136</v>
      </c>
      <c r="R24" s="21" t="s">
        <v>40</v>
      </c>
      <c r="S24" s="3">
        <v>4</v>
      </c>
      <c r="T24" s="37"/>
      <c r="U24" s="21" t="s">
        <v>18</v>
      </c>
      <c r="V24" s="21" t="str">
        <f>VLOOKUP(P24,'Customer List'!B:C,2,)</f>
        <v>Hyderabad</v>
      </c>
      <c r="W24" s="38"/>
      <c r="X24" s="30">
        <v>45838</v>
      </c>
      <c r="Y24" s="21">
        <f t="shared" si="3"/>
        <v>2</v>
      </c>
      <c r="Z24" s="21" t="str">
        <f t="shared" si="4"/>
        <v>Saturday</v>
      </c>
      <c r="AA24" s="21" t="str">
        <f t="shared" si="5"/>
        <v>Monday</v>
      </c>
      <c r="AB24" s="21" t="str">
        <f>VLOOKUP(U24,'Currency Sheet'!A:C,3,)</f>
        <v>DOLLAR</v>
      </c>
      <c r="AC24" s="42" t="str">
        <f>VLOOKUP(P24,'Customer List'!B:D,3,)</f>
        <v>OutStation</v>
      </c>
    </row>
    <row r="25" spans="1:29" x14ac:dyDescent="0.25">
      <c r="A25" s="21">
        <v>24</v>
      </c>
      <c r="B25" s="21" t="s">
        <v>13</v>
      </c>
      <c r="C25" s="30">
        <v>45808</v>
      </c>
      <c r="D25" s="30">
        <v>45808</v>
      </c>
      <c r="E25" s="47">
        <v>25.2</v>
      </c>
      <c r="F25" s="47">
        <f t="shared" si="0"/>
        <v>2217.6</v>
      </c>
      <c r="G25" s="48">
        <f t="shared" si="1"/>
        <v>2217.6</v>
      </c>
      <c r="H25" s="21">
        <v>421101</v>
      </c>
      <c r="I25" s="21" t="s">
        <v>1233</v>
      </c>
      <c r="J25" s="21">
        <v>1</v>
      </c>
      <c r="K25" s="21">
        <v>1</v>
      </c>
      <c r="L25" s="21">
        <f t="shared" si="2"/>
        <v>0</v>
      </c>
      <c r="M25" s="21" t="s">
        <v>2318</v>
      </c>
      <c r="N25" s="30">
        <v>45880</v>
      </c>
      <c r="O25" s="48">
        <v>4882.5</v>
      </c>
      <c r="P25" s="21" t="s">
        <v>774</v>
      </c>
      <c r="Q25" s="21">
        <v>58154307422</v>
      </c>
      <c r="R25" s="21" t="s">
        <v>40</v>
      </c>
      <c r="S25" s="3">
        <v>4</v>
      </c>
      <c r="T25" s="37"/>
      <c r="U25" s="21" t="s">
        <v>18</v>
      </c>
      <c r="V25" s="21" t="str">
        <f>VLOOKUP(P25,'Customer List'!B:C,2,)</f>
        <v>Kharagpur</v>
      </c>
      <c r="W25" s="38"/>
      <c r="X25" s="30">
        <v>45882</v>
      </c>
      <c r="Y25" s="21">
        <f t="shared" si="3"/>
        <v>2</v>
      </c>
      <c r="Z25" s="21" t="str">
        <f t="shared" si="4"/>
        <v>Monday</v>
      </c>
      <c r="AA25" s="21" t="str">
        <f t="shared" si="5"/>
        <v>Wednesday</v>
      </c>
      <c r="AB25" s="21" t="str">
        <f>VLOOKUP(U25,'Currency Sheet'!A:C,3,)</f>
        <v>DOLLAR</v>
      </c>
      <c r="AC25" s="42" t="str">
        <f>VLOOKUP(P25,'Customer List'!B:D,3,)</f>
        <v>OutStation</v>
      </c>
    </row>
    <row r="26" spans="1:29" x14ac:dyDescent="0.25">
      <c r="A26" s="21">
        <v>25</v>
      </c>
      <c r="B26" s="21" t="s">
        <v>13</v>
      </c>
      <c r="C26" s="30">
        <v>45808</v>
      </c>
      <c r="D26" s="30">
        <v>45808</v>
      </c>
      <c r="E26" s="47">
        <v>25.2</v>
      </c>
      <c r="F26" s="47">
        <f t="shared" si="0"/>
        <v>2217.6</v>
      </c>
      <c r="G26" s="48">
        <f t="shared" si="1"/>
        <v>2217.6</v>
      </c>
      <c r="H26" s="21">
        <v>421101</v>
      </c>
      <c r="I26" s="21" t="s">
        <v>1233</v>
      </c>
      <c r="J26" s="21">
        <v>1</v>
      </c>
      <c r="K26" s="21">
        <v>1</v>
      </c>
      <c r="L26" s="21">
        <f t="shared" si="2"/>
        <v>0</v>
      </c>
      <c r="M26" s="21" t="s">
        <v>3283</v>
      </c>
      <c r="N26" s="30">
        <v>45901</v>
      </c>
      <c r="O26" s="48">
        <v>6184.33</v>
      </c>
      <c r="P26" s="21" t="s">
        <v>30</v>
      </c>
      <c r="Q26" s="21" t="s">
        <v>636</v>
      </c>
      <c r="R26" s="21" t="s">
        <v>637</v>
      </c>
      <c r="S26" s="3">
        <v>4</v>
      </c>
      <c r="T26" s="37"/>
      <c r="U26" s="21" t="s">
        <v>18</v>
      </c>
      <c r="V26" s="21" t="str">
        <f>VLOOKUP(P26,'Customer List'!B:C,2,)</f>
        <v>Delhi</v>
      </c>
      <c r="W26" s="38"/>
      <c r="X26" s="30">
        <f>IF(OR(R26 = "PRIYANKA MADAM", R26 = "DEEPAK", R26 = "PORTER"),N26,"")</f>
        <v>45901</v>
      </c>
      <c r="Y26" s="21">
        <f t="shared" si="3"/>
        <v>0</v>
      </c>
      <c r="Z26" s="21" t="str">
        <f t="shared" si="4"/>
        <v>Monday</v>
      </c>
      <c r="AA26" s="21" t="str">
        <f t="shared" si="5"/>
        <v>Monday</v>
      </c>
      <c r="AB26" s="21" t="str">
        <f>VLOOKUP(U26,'Currency Sheet'!A:C,3,)</f>
        <v>DOLLAR</v>
      </c>
      <c r="AC26" s="42" t="str">
        <f>VLOOKUP(P26,'Customer List'!B:D,3,)</f>
        <v>Local</v>
      </c>
    </row>
    <row r="27" spans="1:29" x14ac:dyDescent="0.25">
      <c r="A27" s="21">
        <v>26</v>
      </c>
      <c r="B27" s="21" t="s">
        <v>13</v>
      </c>
      <c r="C27" s="30">
        <v>45808</v>
      </c>
      <c r="D27" s="30">
        <v>45808</v>
      </c>
      <c r="E27" s="47">
        <v>45.5</v>
      </c>
      <c r="F27" s="47">
        <f t="shared" si="0"/>
        <v>4004</v>
      </c>
      <c r="G27" s="48">
        <f t="shared" si="1"/>
        <v>4004</v>
      </c>
      <c r="H27" s="21">
        <v>420301</v>
      </c>
      <c r="I27" s="21" t="s">
        <v>1249</v>
      </c>
      <c r="J27" s="21">
        <v>1</v>
      </c>
      <c r="K27" s="21">
        <v>1</v>
      </c>
      <c r="L27" s="21">
        <f t="shared" si="2"/>
        <v>0</v>
      </c>
      <c r="M27" s="21" t="s">
        <v>38</v>
      </c>
      <c r="N27" s="30">
        <v>45825</v>
      </c>
      <c r="O27" s="48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37"/>
      <c r="U27" s="21" t="s">
        <v>18</v>
      </c>
      <c r="V27" s="21" t="str">
        <f>VLOOKUP(P27,'Customer List'!B:C,2,)</f>
        <v>Pune</v>
      </c>
      <c r="W27" s="38"/>
      <c r="X27" s="30">
        <v>45827</v>
      </c>
      <c r="Y27" s="21">
        <f t="shared" si="3"/>
        <v>2</v>
      </c>
      <c r="Z27" s="21" t="str">
        <f t="shared" si="4"/>
        <v>Tuesday</v>
      </c>
      <c r="AA27" s="21" t="str">
        <f t="shared" si="5"/>
        <v>Thursday</v>
      </c>
      <c r="AB27" s="21" t="str">
        <f>VLOOKUP(U27,'Currency Sheet'!A:C,3,)</f>
        <v>DOLLAR</v>
      </c>
      <c r="AC27" s="42" t="str">
        <f>VLOOKUP(P27,'Customer List'!B:D,3,)</f>
        <v>OutStation</v>
      </c>
    </row>
    <row r="28" spans="1:29" x14ac:dyDescent="0.25">
      <c r="A28" s="21">
        <v>27</v>
      </c>
      <c r="B28" s="21" t="s">
        <v>13</v>
      </c>
      <c r="C28" s="30">
        <v>45808</v>
      </c>
      <c r="D28" s="30">
        <v>45808</v>
      </c>
      <c r="E28" s="47">
        <v>45.5</v>
      </c>
      <c r="F28" s="47">
        <f t="shared" si="0"/>
        <v>4004</v>
      </c>
      <c r="G28" s="48">
        <f t="shared" si="1"/>
        <v>4004</v>
      </c>
      <c r="H28" s="21">
        <v>420301</v>
      </c>
      <c r="I28" s="21" t="s">
        <v>1249</v>
      </c>
      <c r="J28" s="21">
        <v>1</v>
      </c>
      <c r="K28" s="21">
        <v>1</v>
      </c>
      <c r="L28" s="21">
        <f t="shared" si="2"/>
        <v>0</v>
      </c>
      <c r="M28" s="21" t="s">
        <v>2189</v>
      </c>
      <c r="N28" s="30">
        <v>45871</v>
      </c>
      <c r="O28" s="48">
        <v>7052.5</v>
      </c>
      <c r="P28" s="21" t="s">
        <v>105</v>
      </c>
      <c r="Q28" s="21" t="s">
        <v>2242</v>
      </c>
      <c r="R28" s="21" t="s">
        <v>40</v>
      </c>
      <c r="S28" s="3">
        <v>4</v>
      </c>
      <c r="T28" s="37"/>
      <c r="U28" s="21" t="s">
        <v>18</v>
      </c>
      <c r="V28" s="21" t="str">
        <f>VLOOKUP(P28,'Customer List'!B:C,2,)</f>
        <v>Chandigarh</v>
      </c>
      <c r="W28" s="38"/>
      <c r="X28" s="30">
        <v>45874</v>
      </c>
      <c r="Y28" s="21">
        <f t="shared" si="3"/>
        <v>3</v>
      </c>
      <c r="Z28" s="21" t="str">
        <f t="shared" si="4"/>
        <v>Saturday</v>
      </c>
      <c r="AA28" s="21" t="str">
        <f t="shared" si="5"/>
        <v>Tuesday</v>
      </c>
      <c r="AB28" s="21" t="str">
        <f>VLOOKUP(U28,'Currency Sheet'!A:C,3,)</f>
        <v>DOLLAR</v>
      </c>
      <c r="AC28" s="42" t="str">
        <f>VLOOKUP(P28,'Customer List'!B:D,3,)</f>
        <v>OutStation</v>
      </c>
    </row>
    <row r="29" spans="1:29" x14ac:dyDescent="0.25">
      <c r="A29" s="21">
        <v>28</v>
      </c>
      <c r="B29" s="21" t="s">
        <v>13</v>
      </c>
      <c r="C29" s="30">
        <v>45808</v>
      </c>
      <c r="D29" s="30">
        <v>45808</v>
      </c>
      <c r="E29" s="47">
        <v>61.1</v>
      </c>
      <c r="F29" s="47">
        <f t="shared" si="0"/>
        <v>5376.8</v>
      </c>
      <c r="G29" s="48">
        <f t="shared" si="1"/>
        <v>5376.8</v>
      </c>
      <c r="H29" s="21">
        <v>421002</v>
      </c>
      <c r="I29" s="21" t="s">
        <v>1241</v>
      </c>
      <c r="J29" s="21">
        <v>1</v>
      </c>
      <c r="K29" s="21">
        <v>1</v>
      </c>
      <c r="L29" s="21">
        <f t="shared" si="2"/>
        <v>0</v>
      </c>
      <c r="M29" s="21" t="s">
        <v>4955</v>
      </c>
      <c r="N29" s="30">
        <v>45936</v>
      </c>
      <c r="O29" s="48">
        <v>0</v>
      </c>
      <c r="P29" s="21" t="s">
        <v>16</v>
      </c>
      <c r="Q29" s="21" t="s">
        <v>636</v>
      </c>
      <c r="R29" s="21" t="s">
        <v>637</v>
      </c>
      <c r="S29" s="3">
        <v>4</v>
      </c>
      <c r="T29" s="37"/>
      <c r="U29" s="21" t="s">
        <v>18</v>
      </c>
      <c r="V29" s="21" t="str">
        <f>VLOOKUP(P29,'Customer List'!B:C,2,)</f>
        <v>Delhi</v>
      </c>
      <c r="W29" s="38"/>
      <c r="X29" s="30">
        <f>IF(OR(R29 = "PRIYANKA MADAM", R29 = "DEEPAK", R29 = "PORTER"),N29,"")</f>
        <v>45936</v>
      </c>
      <c r="Y29" s="21">
        <f t="shared" si="3"/>
        <v>0</v>
      </c>
      <c r="Z29" s="21" t="str">
        <f t="shared" si="4"/>
        <v>Monday</v>
      </c>
      <c r="AA29" s="21" t="str">
        <f t="shared" si="5"/>
        <v>Monday</v>
      </c>
      <c r="AB29" s="21" t="str">
        <f>VLOOKUP(U29,'Currency Sheet'!A:C,3,)</f>
        <v>DOLLAR</v>
      </c>
      <c r="AC29" s="42" t="str">
        <f>VLOOKUP(P29,'Customer List'!B:D,3,)</f>
        <v>Local</v>
      </c>
    </row>
    <row r="30" spans="1:29" x14ac:dyDescent="0.25">
      <c r="A30" s="21">
        <v>29</v>
      </c>
      <c r="B30" s="21" t="s">
        <v>13</v>
      </c>
      <c r="C30" s="30">
        <v>45808</v>
      </c>
      <c r="D30" s="30">
        <v>45808</v>
      </c>
      <c r="E30" s="47">
        <v>61.1</v>
      </c>
      <c r="F30" s="47">
        <f t="shared" si="0"/>
        <v>5376.8</v>
      </c>
      <c r="G30" s="48">
        <f t="shared" si="1"/>
        <v>10753.6</v>
      </c>
      <c r="H30" s="21">
        <v>421002</v>
      </c>
      <c r="I30" s="21" t="s">
        <v>1241</v>
      </c>
      <c r="J30" s="21">
        <v>2</v>
      </c>
      <c r="K30" s="21"/>
      <c r="L30" s="21">
        <f t="shared" si="2"/>
        <v>2</v>
      </c>
      <c r="M30" s="21"/>
      <c r="N30" s="30"/>
      <c r="O30" s="48"/>
      <c r="P30" s="21" t="s">
        <v>1145</v>
      </c>
      <c r="Q30" s="21"/>
      <c r="R30" s="21"/>
      <c r="S30" s="3">
        <v>4</v>
      </c>
      <c r="T30" s="37"/>
      <c r="U30" s="21" t="s">
        <v>18</v>
      </c>
      <c r="V30" s="21" t="str">
        <f>VLOOKUP(P30,'Customer List'!B:C,2,)</f>
        <v>STOCK</v>
      </c>
      <c r="W30" s="38" t="s">
        <v>1145</v>
      </c>
      <c r="X30" s="30" t="str">
        <f>IF(OR(R30 = "PRIYANKA MADAM", R30 = "DEEPAK", R30 = "PORTER"),N30,"")</f>
        <v/>
      </c>
      <c r="Y30" s="21" t="str">
        <f t="shared" si="3"/>
        <v/>
      </c>
      <c r="Z30" s="21" t="str">
        <f t="shared" si="4"/>
        <v/>
      </c>
      <c r="AA30" s="21" t="str">
        <f t="shared" si="5"/>
        <v/>
      </c>
      <c r="AB30" s="21" t="str">
        <f>VLOOKUP(U30,'Currency Sheet'!A:C,3,)</f>
        <v>DOLLAR</v>
      </c>
      <c r="AC30" s="42" t="str">
        <f>VLOOKUP(P30,'Customer List'!B:D,3,)</f>
        <v>STOCK</v>
      </c>
    </row>
    <row r="31" spans="1:29" x14ac:dyDescent="0.25">
      <c r="A31" s="21">
        <v>30</v>
      </c>
      <c r="B31" s="21" t="s">
        <v>13</v>
      </c>
      <c r="C31" s="30">
        <v>45808</v>
      </c>
      <c r="D31" s="30">
        <v>45808</v>
      </c>
      <c r="E31" s="47">
        <v>61.1</v>
      </c>
      <c r="F31" s="47">
        <f t="shared" si="0"/>
        <v>5376.8</v>
      </c>
      <c r="G31" s="48">
        <f t="shared" si="1"/>
        <v>5376.8</v>
      </c>
      <c r="H31" s="21">
        <v>421002</v>
      </c>
      <c r="I31" s="21" t="s">
        <v>1241</v>
      </c>
      <c r="J31" s="21">
        <v>1</v>
      </c>
      <c r="K31" s="21">
        <v>1</v>
      </c>
      <c r="L31" s="21">
        <f t="shared" si="2"/>
        <v>0</v>
      </c>
      <c r="M31" s="21" t="s">
        <v>5308</v>
      </c>
      <c r="N31" s="30">
        <v>45955</v>
      </c>
      <c r="O31" s="48">
        <v>10490.4</v>
      </c>
      <c r="P31" s="21" t="s">
        <v>4745</v>
      </c>
      <c r="Q31" s="54">
        <v>58157406311</v>
      </c>
      <c r="R31" s="21" t="s">
        <v>40</v>
      </c>
      <c r="S31" s="3">
        <v>4</v>
      </c>
      <c r="T31" s="37"/>
      <c r="U31" s="21" t="s">
        <v>18</v>
      </c>
      <c r="V31" s="21" t="str">
        <f>VLOOKUP(P31,'Customer List'!B:C,2,)</f>
        <v>Pune</v>
      </c>
      <c r="W31" s="38"/>
      <c r="X31" s="30">
        <v>45957</v>
      </c>
      <c r="Y31" s="21">
        <f t="shared" si="3"/>
        <v>2</v>
      </c>
      <c r="Z31" s="21" t="str">
        <f t="shared" si="4"/>
        <v>Saturday</v>
      </c>
      <c r="AA31" s="21" t="str">
        <f t="shared" si="5"/>
        <v>Monday</v>
      </c>
      <c r="AB31" s="21" t="str">
        <f>VLOOKUP(U31,'Currency Sheet'!A:C,3,)</f>
        <v>DOLLAR</v>
      </c>
      <c r="AC31" s="42" t="str">
        <f>VLOOKUP(P31,'Customer List'!B:D,3,)</f>
        <v>OutStation</v>
      </c>
    </row>
    <row r="32" spans="1:29" x14ac:dyDescent="0.25">
      <c r="A32" s="21">
        <v>31</v>
      </c>
      <c r="B32" s="21" t="s">
        <v>13</v>
      </c>
      <c r="C32" s="30">
        <v>45808</v>
      </c>
      <c r="D32" s="30">
        <v>45808</v>
      </c>
      <c r="E32" s="47">
        <v>84.6</v>
      </c>
      <c r="F32" s="47">
        <f t="shared" si="0"/>
        <v>7444.7999999999993</v>
      </c>
      <c r="G32" s="48">
        <f t="shared" si="1"/>
        <v>29779.199999999997</v>
      </c>
      <c r="H32" s="21">
        <v>421403</v>
      </c>
      <c r="I32" s="21" t="s">
        <v>1243</v>
      </c>
      <c r="J32" s="21">
        <v>4</v>
      </c>
      <c r="K32" s="21"/>
      <c r="L32" s="21">
        <f t="shared" si="2"/>
        <v>4</v>
      </c>
      <c r="M32" s="21"/>
      <c r="N32" s="30"/>
      <c r="O32" s="48"/>
      <c r="P32" s="21" t="s">
        <v>1145</v>
      </c>
      <c r="Q32" s="21"/>
      <c r="R32" s="21"/>
      <c r="S32" s="3">
        <v>4</v>
      </c>
      <c r="T32" s="37"/>
      <c r="U32" s="21" t="s">
        <v>18</v>
      </c>
      <c r="V32" s="21" t="str">
        <f>VLOOKUP(P32,'Customer List'!B:C,2,)</f>
        <v>STOCK</v>
      </c>
      <c r="W32" s="38" t="s">
        <v>1145</v>
      </c>
      <c r="X32" s="30" t="str">
        <f>IF(OR(R32 = "PRIYANKA MADAM", R32 = "DEEPAK", R32 = "PORTER"),N32,"")</f>
        <v/>
      </c>
      <c r="Y32" s="21" t="str">
        <f t="shared" si="3"/>
        <v/>
      </c>
      <c r="Z32" s="21" t="str">
        <f t="shared" si="4"/>
        <v/>
      </c>
      <c r="AA32" s="21" t="str">
        <f t="shared" si="5"/>
        <v/>
      </c>
      <c r="AB32" s="21" t="str">
        <f>VLOOKUP(U32,'Currency Sheet'!A:C,3,)</f>
        <v>DOLLAR</v>
      </c>
      <c r="AC32" s="42" t="str">
        <f>VLOOKUP(P32,'Customer List'!B:D,3,)</f>
        <v>STOCK</v>
      </c>
    </row>
    <row r="33" spans="1:29" x14ac:dyDescent="0.25">
      <c r="A33" s="21">
        <v>32</v>
      </c>
      <c r="B33" s="21" t="s">
        <v>13</v>
      </c>
      <c r="C33" s="30">
        <v>45808</v>
      </c>
      <c r="D33" s="30">
        <v>45808</v>
      </c>
      <c r="E33" s="47">
        <v>84.6</v>
      </c>
      <c r="F33" s="47">
        <f t="shared" si="0"/>
        <v>7444.7999999999993</v>
      </c>
      <c r="G33" s="48">
        <f t="shared" si="1"/>
        <v>22334.399999999998</v>
      </c>
      <c r="H33" s="21">
        <v>421403</v>
      </c>
      <c r="I33" s="21" t="s">
        <v>1243</v>
      </c>
      <c r="J33" s="21">
        <v>3</v>
      </c>
      <c r="K33" s="21">
        <v>3</v>
      </c>
      <c r="L33" s="21">
        <f t="shared" si="2"/>
        <v>0</v>
      </c>
      <c r="M33" s="21" t="s">
        <v>3628</v>
      </c>
      <c r="N33" s="30"/>
      <c r="O33" s="48"/>
      <c r="P33" s="21" t="s">
        <v>5523</v>
      </c>
      <c r="Q33" s="21"/>
      <c r="R33" s="21"/>
      <c r="S33" s="3">
        <v>4</v>
      </c>
      <c r="T33" s="37"/>
      <c r="U33" s="21" t="s">
        <v>18</v>
      </c>
      <c r="V33" s="21" t="e">
        <f>VLOOKUP(P33,'Customer List'!B:C,2,)</f>
        <v>#N/A</v>
      </c>
      <c r="W33" s="38"/>
      <c r="X33" s="30" t="str">
        <f>IF(OR(R33 = "PRIYANKA MADAM", R33 = "DEEPAK", R33 = "PORTER"),N33,"")</f>
        <v/>
      </c>
      <c r="Y33" s="21" t="str">
        <f t="shared" si="3"/>
        <v/>
      </c>
      <c r="Z33" s="21" t="str">
        <f t="shared" si="4"/>
        <v/>
      </c>
      <c r="AA33" s="21" t="str">
        <f t="shared" si="5"/>
        <v/>
      </c>
      <c r="AB33" s="21" t="str">
        <f>VLOOKUP(U33,'Currency Sheet'!A:C,3,)</f>
        <v>DOLLAR</v>
      </c>
      <c r="AC33" s="42" t="e">
        <f>VLOOKUP(P33,'Customer List'!B:D,3,)</f>
        <v>#N/A</v>
      </c>
    </row>
    <row r="34" spans="1:29" x14ac:dyDescent="0.25">
      <c r="A34" s="21">
        <v>33</v>
      </c>
      <c r="B34" s="21" t="s">
        <v>13</v>
      </c>
      <c r="C34" s="30">
        <v>45808</v>
      </c>
      <c r="D34" s="30">
        <v>45808</v>
      </c>
      <c r="E34" s="47">
        <v>141</v>
      </c>
      <c r="F34" s="47">
        <f t="shared" si="0"/>
        <v>12408</v>
      </c>
      <c r="G34" s="48">
        <f t="shared" si="1"/>
        <v>24816</v>
      </c>
      <c r="H34" s="21">
        <v>424602</v>
      </c>
      <c r="I34" s="21" t="s">
        <v>1240</v>
      </c>
      <c r="J34" s="21">
        <v>2</v>
      </c>
      <c r="K34" s="21">
        <v>2</v>
      </c>
      <c r="L34" s="21">
        <f t="shared" si="2"/>
        <v>0</v>
      </c>
      <c r="M34" s="21" t="s">
        <v>41</v>
      </c>
      <c r="N34" s="30">
        <v>45821</v>
      </c>
      <c r="O34" s="48">
        <v>54637.5</v>
      </c>
      <c r="P34" s="21" t="s">
        <v>42</v>
      </c>
      <c r="Q34" s="21" t="s">
        <v>636</v>
      </c>
      <c r="R34" s="21" t="s">
        <v>637</v>
      </c>
      <c r="S34" s="3">
        <v>4</v>
      </c>
      <c r="T34" s="37"/>
      <c r="U34" s="21" t="s">
        <v>18</v>
      </c>
      <c r="V34" s="21" t="str">
        <f>VLOOKUP(P34,'Customer List'!B:C,2,)</f>
        <v>Faridabad</v>
      </c>
      <c r="W34" s="38"/>
      <c r="X34" s="30">
        <v>45821</v>
      </c>
      <c r="Y34" s="21">
        <f t="shared" si="3"/>
        <v>0</v>
      </c>
      <c r="Z34" s="21" t="str">
        <f t="shared" si="4"/>
        <v>Friday</v>
      </c>
      <c r="AA34" s="21" t="str">
        <f t="shared" si="5"/>
        <v>Friday</v>
      </c>
      <c r="AB34" s="21" t="str">
        <f>VLOOKUP(U34,'Currency Sheet'!A:C,3,)</f>
        <v>DOLLAR</v>
      </c>
      <c r="AC34" s="42" t="str">
        <f>VLOOKUP(P34,'Customer List'!B:D,3,)</f>
        <v>Local</v>
      </c>
    </row>
    <row r="35" spans="1:29" x14ac:dyDescent="0.25">
      <c r="A35" s="21">
        <v>34</v>
      </c>
      <c r="B35" s="21" t="s">
        <v>13</v>
      </c>
      <c r="C35" s="30">
        <v>45808</v>
      </c>
      <c r="D35" s="30">
        <v>45808</v>
      </c>
      <c r="E35" s="47">
        <v>141</v>
      </c>
      <c r="F35" s="47">
        <f t="shared" si="0"/>
        <v>12408</v>
      </c>
      <c r="G35" s="48">
        <f t="shared" si="1"/>
        <v>12408</v>
      </c>
      <c r="H35" s="21">
        <v>424602</v>
      </c>
      <c r="I35" s="21" t="s">
        <v>1240</v>
      </c>
      <c r="J35" s="21">
        <v>1</v>
      </c>
      <c r="K35" s="21">
        <v>1</v>
      </c>
      <c r="L35" s="21">
        <f t="shared" si="2"/>
        <v>0</v>
      </c>
      <c r="M35" s="21" t="s">
        <v>925</v>
      </c>
      <c r="N35" s="30">
        <v>45846</v>
      </c>
      <c r="O35" s="48">
        <v>21855</v>
      </c>
      <c r="P35" s="21" t="s">
        <v>224</v>
      </c>
      <c r="Q35" s="21" t="s">
        <v>1123</v>
      </c>
      <c r="R35" s="21" t="s">
        <v>40</v>
      </c>
      <c r="S35" s="3">
        <v>4</v>
      </c>
      <c r="T35" s="37" t="s">
        <v>1124</v>
      </c>
      <c r="U35" s="21" t="s">
        <v>18</v>
      </c>
      <c r="V35" s="21" t="str">
        <f>VLOOKUP(P35,'Customer List'!B:C,2,)</f>
        <v>Punjab</v>
      </c>
      <c r="W35" s="38"/>
      <c r="X35" s="30">
        <v>45848</v>
      </c>
      <c r="Y35" s="21">
        <f t="shared" si="3"/>
        <v>2</v>
      </c>
      <c r="Z35" s="21" t="str">
        <f t="shared" si="4"/>
        <v>Tuesday</v>
      </c>
      <c r="AA35" s="21" t="str">
        <f t="shared" si="5"/>
        <v>Thursday</v>
      </c>
      <c r="AB35" s="21" t="str">
        <f>VLOOKUP(U35,'Currency Sheet'!A:C,3,)</f>
        <v>DOLLAR</v>
      </c>
      <c r="AC35" s="42" t="str">
        <f>VLOOKUP(P35,'Customer List'!B:D,3,)</f>
        <v>OutStation</v>
      </c>
    </row>
    <row r="36" spans="1:29" x14ac:dyDescent="0.25">
      <c r="A36" s="21">
        <v>35</v>
      </c>
      <c r="B36" s="21" t="s">
        <v>13</v>
      </c>
      <c r="C36" s="30">
        <v>45808</v>
      </c>
      <c r="D36" s="30">
        <v>45808</v>
      </c>
      <c r="E36" s="47">
        <v>45.5</v>
      </c>
      <c r="F36" s="47">
        <f t="shared" si="0"/>
        <v>4004</v>
      </c>
      <c r="G36" s="48">
        <f t="shared" si="1"/>
        <v>4004</v>
      </c>
      <c r="H36" s="21">
        <v>420601</v>
      </c>
      <c r="I36" s="21" t="s">
        <v>1250</v>
      </c>
      <c r="J36" s="21">
        <v>1</v>
      </c>
      <c r="K36" s="21">
        <v>1</v>
      </c>
      <c r="L36" s="21">
        <f t="shared" si="2"/>
        <v>0</v>
      </c>
      <c r="M36" s="21" t="s">
        <v>3319</v>
      </c>
      <c r="N36" s="30">
        <v>45903</v>
      </c>
      <c r="O36" s="48">
        <v>10075</v>
      </c>
      <c r="P36" s="21" t="s">
        <v>30</v>
      </c>
      <c r="Q36" s="21" t="s">
        <v>1127</v>
      </c>
      <c r="R36" s="21" t="s">
        <v>1127</v>
      </c>
      <c r="S36" s="3">
        <v>4</v>
      </c>
      <c r="T36" s="37"/>
      <c r="U36" s="21" t="s">
        <v>18</v>
      </c>
      <c r="V36" s="21" t="str">
        <f>VLOOKUP(P36,'Customer List'!B:C,2,)</f>
        <v>Delhi</v>
      </c>
      <c r="W36" s="38"/>
      <c r="X36" s="30">
        <f>IF(OR(R36 = "PRIYANKA MADAM", R36 = "DEEPAK", R36 = "PORTER"),N36,"")</f>
        <v>45903</v>
      </c>
      <c r="Y36" s="21">
        <f t="shared" si="3"/>
        <v>0</v>
      </c>
      <c r="Z36" s="21" t="str">
        <f t="shared" si="4"/>
        <v>Wednesday</v>
      </c>
      <c r="AA36" s="21" t="str">
        <f t="shared" si="5"/>
        <v>Wednesday</v>
      </c>
      <c r="AB36" s="21" t="str">
        <f>VLOOKUP(U36,'Currency Sheet'!A:C,3,)</f>
        <v>DOLLAR</v>
      </c>
      <c r="AC36" s="42" t="str">
        <f>VLOOKUP(P36,'Customer List'!B:D,3,)</f>
        <v>Local</v>
      </c>
    </row>
    <row r="37" spans="1:29" x14ac:dyDescent="0.25">
      <c r="A37" s="21">
        <v>36</v>
      </c>
      <c r="B37" s="21" t="s">
        <v>13</v>
      </c>
      <c r="C37" s="30">
        <v>45808</v>
      </c>
      <c r="D37" s="30">
        <v>45808</v>
      </c>
      <c r="E37" s="47">
        <v>45.5</v>
      </c>
      <c r="F37" s="47">
        <f t="shared" si="0"/>
        <v>4004</v>
      </c>
      <c r="G37" s="48">
        <f t="shared" si="1"/>
        <v>8008</v>
      </c>
      <c r="H37" s="21">
        <v>420601</v>
      </c>
      <c r="I37" s="21" t="s">
        <v>1250</v>
      </c>
      <c r="J37" s="21">
        <v>2</v>
      </c>
      <c r="K37" s="21">
        <v>2</v>
      </c>
      <c r="L37" s="21">
        <f t="shared" si="2"/>
        <v>0</v>
      </c>
      <c r="M37" s="21" t="s">
        <v>4672</v>
      </c>
      <c r="N37" s="30">
        <v>45933</v>
      </c>
      <c r="O37" s="48">
        <v>0</v>
      </c>
      <c r="P37" s="21" t="s">
        <v>16</v>
      </c>
      <c r="Q37" s="21" t="s">
        <v>636</v>
      </c>
      <c r="R37" s="21" t="s">
        <v>637</v>
      </c>
      <c r="S37" s="3">
        <v>4</v>
      </c>
      <c r="T37" s="37"/>
      <c r="U37" s="21" t="s">
        <v>18</v>
      </c>
      <c r="V37" s="21" t="str">
        <f>VLOOKUP(P37,'Customer List'!B:C,2,)</f>
        <v>Delhi</v>
      </c>
      <c r="W37" s="38"/>
      <c r="X37" s="30">
        <f>IF(OR(R37 = "PRIYANKA MADAM", R37 = "DEEPAK", R37 = "PORTER"),N37,"")</f>
        <v>45933</v>
      </c>
      <c r="Y37" s="21">
        <f t="shared" si="3"/>
        <v>0</v>
      </c>
      <c r="Z37" s="21" t="str">
        <f t="shared" si="4"/>
        <v>Friday</v>
      </c>
      <c r="AA37" s="21" t="str">
        <f t="shared" si="5"/>
        <v>Friday</v>
      </c>
      <c r="AB37" s="21" t="str">
        <f>VLOOKUP(U37,'Currency Sheet'!A:C,3,)</f>
        <v>DOLLAR</v>
      </c>
      <c r="AC37" s="42" t="str">
        <f>VLOOKUP(P37,'Customer List'!B:D,3,)</f>
        <v>Local</v>
      </c>
    </row>
    <row r="38" spans="1:29" x14ac:dyDescent="0.25">
      <c r="A38" s="21">
        <v>37</v>
      </c>
      <c r="B38" s="21" t="s">
        <v>13</v>
      </c>
      <c r="C38" s="30">
        <v>45808</v>
      </c>
      <c r="D38" s="30">
        <v>45808</v>
      </c>
      <c r="E38" s="47">
        <v>45.5</v>
      </c>
      <c r="F38" s="47">
        <f t="shared" si="0"/>
        <v>4004</v>
      </c>
      <c r="G38" s="48">
        <f t="shared" si="1"/>
        <v>4004</v>
      </c>
      <c r="H38" s="21">
        <v>420601</v>
      </c>
      <c r="I38" s="21" t="s">
        <v>1250</v>
      </c>
      <c r="J38" s="21">
        <v>1</v>
      </c>
      <c r="K38" s="21">
        <v>1</v>
      </c>
      <c r="L38" s="21">
        <f t="shared" si="2"/>
        <v>0</v>
      </c>
      <c r="M38" s="21" t="s">
        <v>3536</v>
      </c>
      <c r="N38" s="30">
        <v>45915</v>
      </c>
      <c r="O38" s="48">
        <v>8060</v>
      </c>
      <c r="P38" s="21" t="s">
        <v>3420</v>
      </c>
      <c r="Q38" s="21" t="s">
        <v>636</v>
      </c>
      <c r="R38" s="21" t="s">
        <v>637</v>
      </c>
      <c r="S38" s="3">
        <v>4</v>
      </c>
      <c r="T38" s="37"/>
      <c r="U38" s="21" t="s">
        <v>18</v>
      </c>
      <c r="V38" s="21" t="str">
        <f>VLOOKUP(P38,'Customer List'!B:C,2,)</f>
        <v>DELHI</v>
      </c>
      <c r="W38" s="38"/>
      <c r="X38" s="30">
        <f>IF(OR(R38 = "PRIYANKA MADAM", R38 = "DEEPAK", R38 = "PORTER"),N38,"")</f>
        <v>45915</v>
      </c>
      <c r="Y38" s="21">
        <f t="shared" si="3"/>
        <v>0</v>
      </c>
      <c r="Z38" s="21" t="str">
        <f t="shared" si="4"/>
        <v>Monday</v>
      </c>
      <c r="AA38" s="21" t="str">
        <f t="shared" si="5"/>
        <v>Monday</v>
      </c>
      <c r="AB38" s="21" t="str">
        <f>VLOOKUP(U38,'Currency Sheet'!A:C,3,)</f>
        <v>DOLLAR</v>
      </c>
      <c r="AC38" s="42" t="str">
        <f>VLOOKUP(P38,'Customer List'!B:D,3,)</f>
        <v>Local</v>
      </c>
    </row>
    <row r="39" spans="1:29" x14ac:dyDescent="0.25">
      <c r="A39" s="21">
        <v>38</v>
      </c>
      <c r="B39" s="21" t="s">
        <v>13</v>
      </c>
      <c r="C39" s="30">
        <v>45808</v>
      </c>
      <c r="D39" s="30">
        <v>45808</v>
      </c>
      <c r="E39" s="47">
        <v>35.1</v>
      </c>
      <c r="F39" s="47">
        <f t="shared" si="0"/>
        <v>3088.8</v>
      </c>
      <c r="G39" s="48">
        <f t="shared" si="1"/>
        <v>6177.6</v>
      </c>
      <c r="H39" s="21">
        <v>420701</v>
      </c>
      <c r="I39" s="21" t="s">
        <v>1251</v>
      </c>
      <c r="J39" s="21">
        <v>2</v>
      </c>
      <c r="K39" s="21">
        <v>2</v>
      </c>
      <c r="L39" s="21">
        <f t="shared" si="2"/>
        <v>0</v>
      </c>
      <c r="M39" s="21" t="s">
        <v>3283</v>
      </c>
      <c r="N39" s="30">
        <v>45901</v>
      </c>
      <c r="O39" s="48">
        <v>15903</v>
      </c>
      <c r="P39" s="21" t="s">
        <v>30</v>
      </c>
      <c r="Q39" s="21" t="s">
        <v>636</v>
      </c>
      <c r="R39" s="21" t="s">
        <v>637</v>
      </c>
      <c r="S39" s="3">
        <v>4</v>
      </c>
      <c r="T39" s="37"/>
      <c r="U39" s="21" t="s">
        <v>18</v>
      </c>
      <c r="V39" s="21" t="str">
        <f>VLOOKUP(P39,'Customer List'!B:C,2,)</f>
        <v>Delhi</v>
      </c>
      <c r="W39" s="38"/>
      <c r="X39" s="30">
        <f>IF(OR(R39 = "PRIYANKA MADAM", R39 = "DEEPAK", R39 = "PORTER"),N39,"")</f>
        <v>45901</v>
      </c>
      <c r="Y39" s="21">
        <f t="shared" si="3"/>
        <v>0</v>
      </c>
      <c r="Z39" s="21" t="str">
        <f t="shared" si="4"/>
        <v>Monday</v>
      </c>
      <c r="AA39" s="21" t="str">
        <f t="shared" si="5"/>
        <v>Monday</v>
      </c>
      <c r="AB39" s="21" t="str">
        <f>VLOOKUP(U39,'Currency Sheet'!A:C,3,)</f>
        <v>DOLLAR</v>
      </c>
      <c r="AC39" s="42" t="str">
        <f>VLOOKUP(P39,'Customer List'!B:D,3,)</f>
        <v>Local</v>
      </c>
    </row>
    <row r="40" spans="1:29" x14ac:dyDescent="0.25">
      <c r="A40" s="21">
        <v>39</v>
      </c>
      <c r="B40" s="21" t="s">
        <v>13</v>
      </c>
      <c r="C40" s="30">
        <v>45808</v>
      </c>
      <c r="D40" s="30">
        <v>45808</v>
      </c>
      <c r="E40" s="47">
        <v>35.1</v>
      </c>
      <c r="F40" s="47">
        <f t="shared" si="0"/>
        <v>3088.8</v>
      </c>
      <c r="G40" s="48">
        <f t="shared" si="1"/>
        <v>3088.8</v>
      </c>
      <c r="H40" s="21">
        <v>420701</v>
      </c>
      <c r="I40" s="21" t="s">
        <v>1251</v>
      </c>
      <c r="J40" s="21">
        <v>1</v>
      </c>
      <c r="K40" s="21">
        <v>1</v>
      </c>
      <c r="L40" s="21">
        <f t="shared" si="2"/>
        <v>0</v>
      </c>
      <c r="M40" s="21" t="s">
        <v>2496</v>
      </c>
      <c r="N40" s="30">
        <v>45891</v>
      </c>
      <c r="O40" s="48">
        <v>0</v>
      </c>
      <c r="P40" s="21" t="s">
        <v>1011</v>
      </c>
      <c r="Q40" s="21" t="s">
        <v>636</v>
      </c>
      <c r="R40" s="21" t="s">
        <v>637</v>
      </c>
      <c r="S40" s="3">
        <v>4</v>
      </c>
      <c r="T40" s="37"/>
      <c r="U40" s="21" t="s">
        <v>18</v>
      </c>
      <c r="V40" s="21" t="str">
        <f>VLOOKUP(P40,'Customer List'!B:C,2,)</f>
        <v>Delhi</v>
      </c>
      <c r="W40" s="38"/>
      <c r="X40" s="30">
        <v>45891</v>
      </c>
      <c r="Y40" s="21">
        <f t="shared" si="3"/>
        <v>0</v>
      </c>
      <c r="Z40" s="21" t="str">
        <f t="shared" si="4"/>
        <v>Friday</v>
      </c>
      <c r="AA40" s="21" t="str">
        <f t="shared" si="5"/>
        <v>Friday</v>
      </c>
      <c r="AB40" s="21" t="str">
        <f>VLOOKUP(U40,'Currency Sheet'!A:C,3,)</f>
        <v>DOLLAR</v>
      </c>
      <c r="AC40" s="42" t="str">
        <f>VLOOKUP(P40,'Customer List'!B:D,3,)</f>
        <v>Local</v>
      </c>
    </row>
    <row r="41" spans="1:29" x14ac:dyDescent="0.25">
      <c r="A41" s="21">
        <v>40</v>
      </c>
      <c r="B41" s="21" t="s">
        <v>13</v>
      </c>
      <c r="C41" s="30">
        <v>45808</v>
      </c>
      <c r="D41" s="30">
        <v>45808</v>
      </c>
      <c r="E41" s="47">
        <v>98.7</v>
      </c>
      <c r="F41" s="47">
        <f t="shared" si="0"/>
        <v>8685.6</v>
      </c>
      <c r="G41" s="48">
        <f t="shared" si="1"/>
        <v>8685.6</v>
      </c>
      <c r="H41" s="21">
        <v>100261</v>
      </c>
      <c r="I41" s="21" t="s">
        <v>1252</v>
      </c>
      <c r="J41" s="21">
        <v>1</v>
      </c>
      <c r="K41" s="21"/>
      <c r="L41" s="21">
        <f t="shared" si="2"/>
        <v>1</v>
      </c>
      <c r="M41" s="21"/>
      <c r="N41" s="30"/>
      <c r="O41" s="48"/>
      <c r="P41" s="21" t="s">
        <v>1145</v>
      </c>
      <c r="Q41" s="21"/>
      <c r="R41" s="21"/>
      <c r="S41" s="3">
        <v>4</v>
      </c>
      <c r="T41" s="37"/>
      <c r="U41" s="21" t="s">
        <v>18</v>
      </c>
      <c r="V41" s="21" t="str">
        <f>VLOOKUP(P41,'Customer List'!B:C,2,)</f>
        <v>STOCK</v>
      </c>
      <c r="W41" s="38" t="s">
        <v>1145</v>
      </c>
      <c r="X41" s="30" t="str">
        <f>IF(OR(R41 = "PRIYANKA MADAM", R41 = "DEEPAK", R41 = "PORTER"),N41,"")</f>
        <v/>
      </c>
      <c r="Y41" s="21" t="str">
        <f t="shared" si="3"/>
        <v/>
      </c>
      <c r="Z41" s="21" t="str">
        <f t="shared" si="4"/>
        <v/>
      </c>
      <c r="AA41" s="21" t="str">
        <f t="shared" si="5"/>
        <v/>
      </c>
      <c r="AB41" s="21" t="str">
        <f>VLOOKUP(U41,'Currency Sheet'!A:C,3,)</f>
        <v>DOLLAR</v>
      </c>
      <c r="AC41" s="42" t="str">
        <f>VLOOKUP(P41,'Customer List'!B:D,3,)</f>
        <v>STOCK</v>
      </c>
    </row>
    <row r="42" spans="1:29" x14ac:dyDescent="0.25">
      <c r="A42" s="21">
        <v>41</v>
      </c>
      <c r="B42" s="21" t="s">
        <v>13</v>
      </c>
      <c r="C42" s="30">
        <v>45808</v>
      </c>
      <c r="D42" s="30">
        <v>45808</v>
      </c>
      <c r="E42" s="47">
        <v>70.8</v>
      </c>
      <c r="F42" s="47">
        <f t="shared" si="0"/>
        <v>6230.4</v>
      </c>
      <c r="G42" s="48">
        <f t="shared" si="1"/>
        <v>6230.4</v>
      </c>
      <c r="H42" s="21">
        <v>108123</v>
      </c>
      <c r="I42" s="21" t="s">
        <v>1253</v>
      </c>
      <c r="J42" s="21">
        <v>1</v>
      </c>
      <c r="K42" s="21"/>
      <c r="L42" s="21">
        <f t="shared" si="2"/>
        <v>1</v>
      </c>
      <c r="M42" s="21"/>
      <c r="N42" s="30"/>
      <c r="O42" s="48"/>
      <c r="P42" s="21" t="s">
        <v>1145</v>
      </c>
      <c r="Q42" s="21"/>
      <c r="R42" s="21"/>
      <c r="S42" s="3">
        <v>4</v>
      </c>
      <c r="T42" s="37"/>
      <c r="U42" s="21" t="s">
        <v>18</v>
      </c>
      <c r="V42" s="21" t="str">
        <f>VLOOKUP(P42,'Customer List'!B:C,2,)</f>
        <v>STOCK</v>
      </c>
      <c r="W42" s="38" t="s">
        <v>1145</v>
      </c>
      <c r="X42" s="30" t="str">
        <f>IF(OR(R42 = "PRIYANKA MADAM", R42 = "DEEPAK", R42 = "PORTER"),N42,"")</f>
        <v/>
      </c>
      <c r="Y42" s="21" t="str">
        <f t="shared" si="3"/>
        <v/>
      </c>
      <c r="Z42" s="21" t="str">
        <f t="shared" si="4"/>
        <v/>
      </c>
      <c r="AA42" s="21" t="str">
        <f t="shared" si="5"/>
        <v/>
      </c>
      <c r="AB42" s="21" t="str">
        <f>VLOOKUP(U42,'Currency Sheet'!A:C,3,)</f>
        <v>DOLLAR</v>
      </c>
      <c r="AC42" s="42" t="str">
        <f>VLOOKUP(P42,'Customer List'!B:D,3,)</f>
        <v>STOCK</v>
      </c>
    </row>
    <row r="43" spans="1:29" x14ac:dyDescent="0.25">
      <c r="A43" s="21">
        <v>42</v>
      </c>
      <c r="B43" s="21" t="s">
        <v>13</v>
      </c>
      <c r="C43" s="30">
        <v>45808</v>
      </c>
      <c r="D43" s="30">
        <v>45808</v>
      </c>
      <c r="E43" s="47">
        <v>222</v>
      </c>
      <c r="F43" s="47">
        <f t="shared" si="0"/>
        <v>19536</v>
      </c>
      <c r="G43" s="48">
        <f t="shared" si="1"/>
        <v>39072</v>
      </c>
      <c r="H43" s="21">
        <v>626812</v>
      </c>
      <c r="I43" s="21" t="s">
        <v>1254</v>
      </c>
      <c r="J43" s="21">
        <v>2</v>
      </c>
      <c r="K43" s="21">
        <v>2</v>
      </c>
      <c r="L43" s="21">
        <f t="shared" si="2"/>
        <v>0</v>
      </c>
      <c r="M43" s="21" t="s">
        <v>814</v>
      </c>
      <c r="N43" s="30">
        <v>45840</v>
      </c>
      <c r="O43" s="48">
        <v>68820</v>
      </c>
      <c r="P43" s="21" t="s">
        <v>1894</v>
      </c>
      <c r="Q43" s="21">
        <v>58152715692</v>
      </c>
      <c r="R43" s="21" t="s">
        <v>40</v>
      </c>
      <c r="S43" s="3">
        <v>4</v>
      </c>
      <c r="T43" s="37"/>
      <c r="U43" s="21" t="s">
        <v>18</v>
      </c>
      <c r="V43" s="21" t="str">
        <f>VLOOKUP(P43,'Customer List'!B:C,2,)</f>
        <v>Banglore</v>
      </c>
      <c r="W43" s="38"/>
      <c r="X43" s="30">
        <v>45841</v>
      </c>
      <c r="Y43" s="21">
        <f t="shared" si="3"/>
        <v>1</v>
      </c>
      <c r="Z43" s="21" t="str">
        <f t="shared" si="4"/>
        <v>Wednesday</v>
      </c>
      <c r="AA43" s="21" t="str">
        <f t="shared" si="5"/>
        <v>Thursday</v>
      </c>
      <c r="AB43" s="21" t="str">
        <f>VLOOKUP(U43,'Currency Sheet'!A:C,3,)</f>
        <v>DOLLAR</v>
      </c>
      <c r="AC43" s="42" t="str">
        <f>VLOOKUP(P43,'Customer List'!B:D,3,)</f>
        <v>OutStation</v>
      </c>
    </row>
    <row r="44" spans="1:29" x14ac:dyDescent="0.25">
      <c r="A44" s="21">
        <v>43</v>
      </c>
      <c r="B44" s="21" t="s">
        <v>13</v>
      </c>
      <c r="C44" s="30">
        <v>45808</v>
      </c>
      <c r="D44" s="30">
        <v>45808</v>
      </c>
      <c r="E44" s="47">
        <v>222</v>
      </c>
      <c r="F44" s="47">
        <f t="shared" si="0"/>
        <v>19536</v>
      </c>
      <c r="G44" s="48">
        <f t="shared" si="1"/>
        <v>19536</v>
      </c>
      <c r="H44" s="21">
        <v>626812</v>
      </c>
      <c r="I44" s="21" t="s">
        <v>1254</v>
      </c>
      <c r="J44" s="21">
        <v>1</v>
      </c>
      <c r="K44" s="21">
        <v>1</v>
      </c>
      <c r="L44" s="21">
        <f t="shared" si="2"/>
        <v>0</v>
      </c>
      <c r="M44" s="21" t="s">
        <v>1916</v>
      </c>
      <c r="N44" s="30">
        <v>45857</v>
      </c>
      <c r="O44" s="48">
        <v>40145</v>
      </c>
      <c r="P44" s="21" t="s">
        <v>1894</v>
      </c>
      <c r="Q44" s="21">
        <v>58153395974</v>
      </c>
      <c r="R44" s="21" t="s">
        <v>40</v>
      </c>
      <c r="S44" s="3">
        <v>4</v>
      </c>
      <c r="T44" s="37" t="s">
        <v>13</v>
      </c>
      <c r="U44" s="21" t="s">
        <v>18</v>
      </c>
      <c r="V44" s="21" t="str">
        <f>VLOOKUP(P44,'Customer List'!B:C,2,)</f>
        <v>Banglore</v>
      </c>
      <c r="W44" s="38"/>
      <c r="X44" s="30">
        <v>45858</v>
      </c>
      <c r="Y44" s="21">
        <f t="shared" si="3"/>
        <v>1</v>
      </c>
      <c r="Z44" s="21" t="str">
        <f t="shared" si="4"/>
        <v>Saturday</v>
      </c>
      <c r="AA44" s="21" t="str">
        <f t="shared" si="5"/>
        <v>Sunday</v>
      </c>
      <c r="AB44" s="21" t="str">
        <f>VLOOKUP(U44,'Currency Sheet'!A:C,3,)</f>
        <v>DOLLAR</v>
      </c>
      <c r="AC44" s="42" t="str">
        <f>VLOOKUP(P44,'Customer List'!B:D,3,)</f>
        <v>OutStation</v>
      </c>
    </row>
    <row r="45" spans="1:29" x14ac:dyDescent="0.25">
      <c r="A45" s="21">
        <v>44</v>
      </c>
      <c r="B45" s="21" t="s">
        <v>13</v>
      </c>
      <c r="C45" s="30">
        <v>45808</v>
      </c>
      <c r="D45" s="30">
        <v>45808</v>
      </c>
      <c r="E45" s="47">
        <v>58.1</v>
      </c>
      <c r="F45" s="47">
        <f t="shared" si="0"/>
        <v>5112.8</v>
      </c>
      <c r="G45" s="48">
        <f t="shared" si="1"/>
        <v>10225.6</v>
      </c>
      <c r="H45" s="21">
        <v>329702</v>
      </c>
      <c r="I45" s="21" t="s">
        <v>1255</v>
      </c>
      <c r="J45" s="21">
        <v>2</v>
      </c>
      <c r="K45" s="21"/>
      <c r="L45" s="21">
        <f t="shared" si="2"/>
        <v>2</v>
      </c>
      <c r="M45" s="21"/>
      <c r="N45" s="30"/>
      <c r="O45" s="48"/>
      <c r="P45" s="21" t="s">
        <v>1145</v>
      </c>
      <c r="Q45" s="21"/>
      <c r="R45" s="21"/>
      <c r="S45" s="3">
        <v>4</v>
      </c>
      <c r="T45" s="37"/>
      <c r="U45" s="21" t="s">
        <v>18</v>
      </c>
      <c r="V45" s="21" t="str">
        <f>VLOOKUP(P45,'Customer List'!B:C,2,)</f>
        <v>STOCK</v>
      </c>
      <c r="W45" s="38" t="s">
        <v>1145</v>
      </c>
      <c r="X45" s="30" t="str">
        <f t="shared" ref="X45:X50" si="7">IF(OR(R45 = "PRIYANKA MADAM", R45 = "DEEPAK", R45 = "PORTER"),N45,"")</f>
        <v/>
      </c>
      <c r="Y45" s="21" t="str">
        <f t="shared" si="3"/>
        <v/>
      </c>
      <c r="Z45" s="21" t="str">
        <f t="shared" si="4"/>
        <v/>
      </c>
      <c r="AA45" s="21" t="str">
        <f t="shared" si="5"/>
        <v/>
      </c>
      <c r="AB45" s="21" t="str">
        <f>VLOOKUP(U45,'Currency Sheet'!A:C,3,)</f>
        <v>DOLLAR</v>
      </c>
      <c r="AC45" s="42" t="str">
        <f>VLOOKUP(P45,'Customer List'!B:D,3,)</f>
        <v>STOCK</v>
      </c>
    </row>
    <row r="46" spans="1:29" x14ac:dyDescent="0.25">
      <c r="A46" s="21">
        <v>45</v>
      </c>
      <c r="B46" s="21" t="s">
        <v>13</v>
      </c>
      <c r="C46" s="30">
        <v>45808</v>
      </c>
      <c r="D46" s="30">
        <v>45808</v>
      </c>
      <c r="E46" s="47">
        <v>50.4</v>
      </c>
      <c r="F46" s="47">
        <f t="shared" si="0"/>
        <v>4435.2</v>
      </c>
      <c r="G46" s="48">
        <f t="shared" si="1"/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 t="shared" si="2"/>
        <v>0</v>
      </c>
      <c r="M46" s="21" t="s">
        <v>106</v>
      </c>
      <c r="N46" s="30">
        <v>45822</v>
      </c>
      <c r="O46" s="48">
        <v>7254</v>
      </c>
      <c r="P46" s="21" t="s">
        <v>165</v>
      </c>
      <c r="Q46" s="21"/>
      <c r="R46" s="21"/>
      <c r="S46" s="9">
        <v>4</v>
      </c>
      <c r="T46" s="40"/>
      <c r="U46" s="22" t="s">
        <v>18</v>
      </c>
      <c r="V46" s="22" t="str">
        <f>VLOOKUP(P46,'Customer List'!B:C,2,)</f>
        <v>Lucknow</v>
      </c>
      <c r="W46" s="41"/>
      <c r="X46" s="30" t="str">
        <f t="shared" si="7"/>
        <v/>
      </c>
      <c r="Y46" s="21" t="str">
        <f t="shared" si="3"/>
        <v/>
      </c>
      <c r="Z46" s="21" t="str">
        <f t="shared" si="4"/>
        <v>Saturday</v>
      </c>
      <c r="AA46" s="21" t="str">
        <f t="shared" si="5"/>
        <v/>
      </c>
      <c r="AB46" s="21" t="str">
        <f>VLOOKUP(U46,'Currency Sheet'!A:C,3,)</f>
        <v>DOLLAR</v>
      </c>
      <c r="AC46" s="42" t="str">
        <f>VLOOKUP(P46,'Customer List'!B:D,3,)</f>
        <v>OutStation</v>
      </c>
    </row>
    <row r="47" spans="1:29" x14ac:dyDescent="0.25">
      <c r="A47" s="21">
        <v>46</v>
      </c>
      <c r="B47" s="21" t="s">
        <v>1950</v>
      </c>
      <c r="C47" s="30" t="s">
        <v>3335</v>
      </c>
      <c r="D47" s="30">
        <v>45808</v>
      </c>
      <c r="E47" s="47">
        <v>35.1</v>
      </c>
      <c r="F47" s="47">
        <f t="shared" si="0"/>
        <v>3088.8</v>
      </c>
      <c r="G47" s="48">
        <f t="shared" si="1"/>
        <v>3088.8</v>
      </c>
      <c r="H47" s="21">
        <v>420701</v>
      </c>
      <c r="I47" s="21" t="s">
        <v>1251</v>
      </c>
      <c r="J47" s="21">
        <v>1</v>
      </c>
      <c r="K47" s="21">
        <v>1</v>
      </c>
      <c r="L47" s="21">
        <f t="shared" si="2"/>
        <v>0</v>
      </c>
      <c r="M47" s="21" t="s">
        <v>4672</v>
      </c>
      <c r="N47" s="30">
        <v>45933</v>
      </c>
      <c r="O47" s="48">
        <v>0</v>
      </c>
      <c r="P47" s="21" t="s">
        <v>16</v>
      </c>
      <c r="Q47" s="21" t="s">
        <v>636</v>
      </c>
      <c r="R47" s="21" t="s">
        <v>637</v>
      </c>
      <c r="S47" s="3">
        <v>4</v>
      </c>
      <c r="T47" s="37" t="s">
        <v>3336</v>
      </c>
      <c r="U47" s="21" t="s">
        <v>18</v>
      </c>
      <c r="V47" s="21" t="str">
        <f>VLOOKUP(P47,'Customer List'!B:C,2,)</f>
        <v>Delhi</v>
      </c>
      <c r="W47" s="38"/>
      <c r="X47" s="30">
        <f t="shared" si="7"/>
        <v>45933</v>
      </c>
      <c r="Y47" s="21">
        <f t="shared" si="3"/>
        <v>0</v>
      </c>
      <c r="Z47" s="21" t="str">
        <f t="shared" si="4"/>
        <v>Friday</v>
      </c>
      <c r="AA47" s="21" t="str">
        <f t="shared" si="5"/>
        <v>Friday</v>
      </c>
      <c r="AB47" s="21" t="str">
        <f>VLOOKUP(U47,'Currency Sheet'!A:C,3,)</f>
        <v>DOLLAR</v>
      </c>
      <c r="AC47" s="42" t="str">
        <f>VLOOKUP(P47,'Customer List'!B:D,3,)</f>
        <v>Local</v>
      </c>
    </row>
    <row r="48" spans="1:29" x14ac:dyDescent="0.25">
      <c r="A48" s="21">
        <v>47</v>
      </c>
      <c r="B48" s="21" t="s">
        <v>1950</v>
      </c>
      <c r="C48" s="30" t="s">
        <v>3335</v>
      </c>
      <c r="D48" s="30">
        <v>45808</v>
      </c>
      <c r="E48" s="47">
        <v>35.1</v>
      </c>
      <c r="F48" s="47">
        <f t="shared" si="0"/>
        <v>3088.8</v>
      </c>
      <c r="G48" s="48">
        <f t="shared" si="1"/>
        <v>3088.8</v>
      </c>
      <c r="H48" s="21">
        <v>420701</v>
      </c>
      <c r="I48" s="21" t="s">
        <v>1251</v>
      </c>
      <c r="J48" s="21">
        <v>1</v>
      </c>
      <c r="K48" s="21">
        <v>1</v>
      </c>
      <c r="L48" s="21">
        <f t="shared" si="2"/>
        <v>0</v>
      </c>
      <c r="M48" s="21" t="s">
        <v>4955</v>
      </c>
      <c r="N48" s="30">
        <v>45936</v>
      </c>
      <c r="O48" s="48">
        <v>0</v>
      </c>
      <c r="P48" s="21" t="s">
        <v>16</v>
      </c>
      <c r="Q48" s="21" t="s">
        <v>2070</v>
      </c>
      <c r="R48" s="21" t="s">
        <v>637</v>
      </c>
      <c r="S48" s="3">
        <v>4</v>
      </c>
      <c r="T48" s="37" t="s">
        <v>3336</v>
      </c>
      <c r="U48" s="21" t="s">
        <v>18</v>
      </c>
      <c r="V48" s="21" t="str">
        <f>VLOOKUP(P48,'Customer List'!B:C,2,)</f>
        <v>Delhi</v>
      </c>
      <c r="W48" s="38"/>
      <c r="X48" s="30">
        <f t="shared" si="7"/>
        <v>45936</v>
      </c>
      <c r="Y48" s="21">
        <f t="shared" si="3"/>
        <v>0</v>
      </c>
      <c r="Z48" s="21" t="str">
        <f t="shared" si="4"/>
        <v>Monday</v>
      </c>
      <c r="AA48" s="21" t="str">
        <f t="shared" si="5"/>
        <v>Monday</v>
      </c>
      <c r="AB48" s="21" t="str">
        <f>VLOOKUP(U48,'Currency Sheet'!A:C,3,)</f>
        <v>DOLLAR</v>
      </c>
      <c r="AC48" s="42" t="str">
        <f>VLOOKUP(P48,'Customer List'!B:D,3,)</f>
        <v>Local</v>
      </c>
    </row>
    <row r="49" spans="1:29" x14ac:dyDescent="0.25">
      <c r="A49" s="21">
        <v>48</v>
      </c>
      <c r="B49" s="21" t="s">
        <v>13</v>
      </c>
      <c r="C49" s="30">
        <v>45808</v>
      </c>
      <c r="D49" s="30">
        <v>45808</v>
      </c>
      <c r="E49" s="47">
        <v>77.599999999999994</v>
      </c>
      <c r="F49" s="47">
        <f t="shared" si="0"/>
        <v>6828.7999999999993</v>
      </c>
      <c r="G49" s="48">
        <f t="shared" si="1"/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 t="shared" si="2"/>
        <v>0</v>
      </c>
      <c r="M49" s="21" t="s">
        <v>505</v>
      </c>
      <c r="N49" s="30">
        <v>45812</v>
      </c>
      <c r="O49" s="48">
        <v>41850</v>
      </c>
      <c r="P49" s="21" t="s">
        <v>567</v>
      </c>
      <c r="Q49" s="21"/>
      <c r="R49" s="21"/>
      <c r="S49" s="3"/>
      <c r="T49" s="37" t="s">
        <v>506</v>
      </c>
      <c r="U49" s="21" t="s">
        <v>507</v>
      </c>
      <c r="V49" s="21" t="str">
        <f>VLOOKUP(P49,'Customer List'!B:C,2,)</f>
        <v>Banglore</v>
      </c>
      <c r="W49" s="38"/>
      <c r="X49" s="30" t="str">
        <f t="shared" si="7"/>
        <v/>
      </c>
      <c r="Y49" s="21" t="str">
        <f t="shared" si="3"/>
        <v/>
      </c>
      <c r="Z49" s="21" t="str">
        <f t="shared" si="4"/>
        <v>Wednesday</v>
      </c>
      <c r="AA49" s="21" t="str">
        <f t="shared" si="5"/>
        <v/>
      </c>
      <c r="AB49" s="21" t="str">
        <f>VLOOKUP(U49,'Currency Sheet'!A:C,3,)</f>
        <v>DOLLAR</v>
      </c>
      <c r="AC49" s="42" t="str">
        <f>VLOOKUP(P49,'Customer List'!B:D,3,)</f>
        <v>OutStation</v>
      </c>
    </row>
    <row r="50" spans="1:29" ht="30" x14ac:dyDescent="0.25">
      <c r="A50" s="21">
        <v>49</v>
      </c>
      <c r="B50" s="21" t="s">
        <v>13</v>
      </c>
      <c r="C50" s="30">
        <v>45808</v>
      </c>
      <c r="D50" s="30">
        <v>45808</v>
      </c>
      <c r="E50" s="47">
        <v>0</v>
      </c>
      <c r="F50" s="47">
        <f t="shared" si="0"/>
        <v>0</v>
      </c>
      <c r="G50" s="48">
        <f t="shared" si="1"/>
        <v>0</v>
      </c>
      <c r="H50" s="21" t="s">
        <v>3549</v>
      </c>
      <c r="I50" s="21" t="s">
        <v>4656</v>
      </c>
      <c r="J50" s="21">
        <v>1</v>
      </c>
      <c r="K50" s="21"/>
      <c r="L50" s="21">
        <f t="shared" si="2"/>
        <v>1</v>
      </c>
      <c r="M50" s="21"/>
      <c r="N50" s="30"/>
      <c r="O50" s="48"/>
      <c r="P50" s="21" t="s">
        <v>1145</v>
      </c>
      <c r="Q50" s="21"/>
      <c r="R50" s="21"/>
      <c r="S50" s="3">
        <v>-20</v>
      </c>
      <c r="T50" s="37" t="s">
        <v>3548</v>
      </c>
      <c r="U50" s="21" t="s">
        <v>320</v>
      </c>
      <c r="V50" s="21" t="str">
        <f>VLOOKUP(P50,'Customer List'!B:C,2,)</f>
        <v>STOCK</v>
      </c>
      <c r="W50" s="38" t="s">
        <v>1145</v>
      </c>
      <c r="X50" s="30" t="str">
        <f t="shared" si="7"/>
        <v/>
      </c>
      <c r="Y50" s="21" t="str">
        <f t="shared" si="3"/>
        <v/>
      </c>
      <c r="Z50" s="21" t="str">
        <f t="shared" si="4"/>
        <v/>
      </c>
      <c r="AA50" s="21" t="str">
        <f t="shared" si="5"/>
        <v/>
      </c>
      <c r="AB50" s="21" t="str">
        <f>VLOOKUP(U50,'Currency Sheet'!A:C,3,)</f>
        <v>DOLLAR</v>
      </c>
      <c r="AC50" s="42" t="str">
        <f>VLOOKUP(P50,'Customer List'!B:D,3,)</f>
        <v>STOCK</v>
      </c>
    </row>
    <row r="51" spans="1:29" x14ac:dyDescent="0.25">
      <c r="A51" s="21">
        <v>50</v>
      </c>
      <c r="B51" s="21" t="s">
        <v>13</v>
      </c>
      <c r="C51" s="30">
        <v>45808</v>
      </c>
      <c r="D51" s="30">
        <v>45808</v>
      </c>
      <c r="E51" s="47">
        <v>236.6</v>
      </c>
      <c r="F51" s="47">
        <f t="shared" si="0"/>
        <v>20820.8</v>
      </c>
      <c r="G51" s="48">
        <f t="shared" si="1"/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 t="shared" si="2"/>
        <v>0</v>
      </c>
      <c r="M51" s="21" t="s">
        <v>323</v>
      </c>
      <c r="N51" s="30">
        <v>45813</v>
      </c>
      <c r="O51" s="48">
        <v>30504.5</v>
      </c>
      <c r="P51" s="21" t="s">
        <v>30</v>
      </c>
      <c r="Q51" s="21" t="s">
        <v>636</v>
      </c>
      <c r="R51" s="21" t="s">
        <v>637</v>
      </c>
      <c r="S51" s="3">
        <v>4</v>
      </c>
      <c r="T51" s="37" t="s">
        <v>324</v>
      </c>
      <c r="U51" s="21" t="s">
        <v>320</v>
      </c>
      <c r="V51" s="21" t="str">
        <f>VLOOKUP(P51,'Customer List'!B:C,2,)</f>
        <v>Delhi</v>
      </c>
      <c r="W51" s="38"/>
      <c r="X51" s="30">
        <v>45813</v>
      </c>
      <c r="Y51" s="21">
        <f t="shared" si="3"/>
        <v>0</v>
      </c>
      <c r="Z51" s="21" t="str">
        <f t="shared" si="4"/>
        <v>Thursday</v>
      </c>
      <c r="AA51" s="21" t="str">
        <f t="shared" si="5"/>
        <v>Thursday</v>
      </c>
      <c r="AB51" s="21" t="str">
        <f>VLOOKUP(U51,'Currency Sheet'!A:C,3,)</f>
        <v>DOLLAR</v>
      </c>
      <c r="AC51" s="42" t="str">
        <f>VLOOKUP(P51,'Customer List'!B:D,3,)</f>
        <v>Local</v>
      </c>
    </row>
    <row r="52" spans="1:29" x14ac:dyDescent="0.25">
      <c r="A52" s="21">
        <v>51</v>
      </c>
      <c r="B52" s="21" t="s">
        <v>13</v>
      </c>
      <c r="C52" s="30">
        <v>45808</v>
      </c>
      <c r="D52" s="30">
        <v>45808</v>
      </c>
      <c r="E52" s="47">
        <v>69</v>
      </c>
      <c r="F52" s="47">
        <f t="shared" si="0"/>
        <v>6072</v>
      </c>
      <c r="G52" s="48">
        <f t="shared" si="1"/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 t="shared" si="2"/>
        <v>0</v>
      </c>
      <c r="M52" s="21" t="s">
        <v>357</v>
      </c>
      <c r="N52" s="30">
        <v>45815</v>
      </c>
      <c r="O52" s="48">
        <v>11137.5</v>
      </c>
      <c r="P52" s="21" t="s">
        <v>358</v>
      </c>
      <c r="Q52" s="21"/>
      <c r="R52" s="21"/>
      <c r="S52" s="3">
        <v>4</v>
      </c>
      <c r="T52" s="37"/>
      <c r="U52" s="21" t="s">
        <v>320</v>
      </c>
      <c r="V52" s="21" t="str">
        <f>VLOOKUP(P52,'Customer List'!B:C,2,)</f>
        <v>Thane</v>
      </c>
      <c r="W52" s="38"/>
      <c r="X52" s="30" t="str">
        <f>IF(OR(R52 = "PRIYANKA MADAM", R52 = "DEEPAK", R52 = "PORTER"),N52,"")</f>
        <v/>
      </c>
      <c r="Y52" s="21" t="str">
        <f t="shared" si="3"/>
        <v/>
      </c>
      <c r="Z52" s="21" t="str">
        <f t="shared" si="4"/>
        <v>Saturday</v>
      </c>
      <c r="AA52" s="21" t="str">
        <f t="shared" si="5"/>
        <v/>
      </c>
      <c r="AB52" s="21" t="str">
        <f>VLOOKUP(U52,'Currency Sheet'!A:C,3,)</f>
        <v>DOLLAR</v>
      </c>
      <c r="AC52" s="42" t="str">
        <f>VLOOKUP(P52,'Customer List'!B:D,3,)</f>
        <v>OutStation</v>
      </c>
    </row>
    <row r="53" spans="1:29" x14ac:dyDescent="0.25">
      <c r="A53" s="21">
        <v>52</v>
      </c>
      <c r="B53" s="21" t="s">
        <v>13</v>
      </c>
      <c r="C53" s="30">
        <v>45808</v>
      </c>
      <c r="D53" s="30">
        <v>45808</v>
      </c>
      <c r="E53" s="47">
        <v>259</v>
      </c>
      <c r="F53" s="47">
        <f t="shared" si="0"/>
        <v>22792</v>
      </c>
      <c r="G53" s="48">
        <f t="shared" si="1"/>
        <v>22792</v>
      </c>
      <c r="H53" s="21" t="s">
        <v>359</v>
      </c>
      <c r="I53" s="21" t="s">
        <v>360</v>
      </c>
      <c r="J53" s="21">
        <v>1</v>
      </c>
      <c r="K53" s="21"/>
      <c r="L53" s="21">
        <f t="shared" si="2"/>
        <v>1</v>
      </c>
      <c r="M53" s="21"/>
      <c r="N53" s="30"/>
      <c r="O53" s="48"/>
      <c r="P53" s="21" t="s">
        <v>1145</v>
      </c>
      <c r="Q53" s="21"/>
      <c r="R53" s="21"/>
      <c r="S53" s="3">
        <v>-20</v>
      </c>
      <c r="T53" s="37" t="s">
        <v>361</v>
      </c>
      <c r="U53" s="21" t="s">
        <v>320</v>
      </c>
      <c r="V53" s="21" t="str">
        <f>VLOOKUP(P53,'Customer List'!B:C,2,)</f>
        <v>STOCK</v>
      </c>
      <c r="W53" s="38" t="s">
        <v>1145</v>
      </c>
      <c r="X53" s="30" t="str">
        <f>IF(OR(R53 = "PRIYANKA MADAM", R53 = "DEEPAK", R53 = "PORTER"),N53,"")</f>
        <v/>
      </c>
      <c r="Y53" s="21" t="str">
        <f t="shared" si="3"/>
        <v/>
      </c>
      <c r="Z53" s="21" t="str">
        <f t="shared" si="4"/>
        <v/>
      </c>
      <c r="AA53" s="21" t="str">
        <f t="shared" si="5"/>
        <v/>
      </c>
      <c r="AB53" s="21" t="str">
        <f>VLOOKUP(U53,'Currency Sheet'!A:C,3,)</f>
        <v>DOLLAR</v>
      </c>
      <c r="AC53" s="42" t="str">
        <f>VLOOKUP(P53,'Customer List'!B:D,3,)</f>
        <v>STOCK</v>
      </c>
    </row>
    <row r="54" spans="1:29" x14ac:dyDescent="0.25">
      <c r="A54" s="21">
        <v>53</v>
      </c>
      <c r="B54" s="21" t="s">
        <v>13</v>
      </c>
      <c r="C54" s="30">
        <v>45808</v>
      </c>
      <c r="D54" s="30">
        <v>45808</v>
      </c>
      <c r="E54" s="47">
        <v>69</v>
      </c>
      <c r="F54" s="47">
        <f t="shared" si="0"/>
        <v>6072</v>
      </c>
      <c r="G54" s="48">
        <f t="shared" si="1"/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 t="shared" si="2"/>
        <v>0</v>
      </c>
      <c r="M54" s="21" t="s">
        <v>647</v>
      </c>
      <c r="N54" s="30">
        <v>45835</v>
      </c>
      <c r="O54" s="48">
        <v>0</v>
      </c>
      <c r="P54" s="21" t="s">
        <v>619</v>
      </c>
      <c r="Q54" s="21" t="s">
        <v>636</v>
      </c>
      <c r="R54" s="21" t="s">
        <v>637</v>
      </c>
      <c r="S54" s="3">
        <v>4</v>
      </c>
      <c r="T54" s="37" t="s">
        <v>648</v>
      </c>
      <c r="U54" s="21" t="s">
        <v>320</v>
      </c>
      <c r="V54" s="21" t="str">
        <f>VLOOKUP(P54,'Customer List'!B:C,2,)</f>
        <v>Delhi</v>
      </c>
      <c r="W54" s="38"/>
      <c r="X54" s="30">
        <v>45835</v>
      </c>
      <c r="Y54" s="21">
        <f t="shared" si="3"/>
        <v>0</v>
      </c>
      <c r="Z54" s="21" t="str">
        <f t="shared" si="4"/>
        <v>Friday</v>
      </c>
      <c r="AA54" s="21" t="str">
        <f t="shared" si="5"/>
        <v>Friday</v>
      </c>
      <c r="AB54" s="21" t="str">
        <f>VLOOKUP(U54,'Currency Sheet'!A:C,3,)</f>
        <v>DOLLAR</v>
      </c>
      <c r="AC54" s="42" t="str">
        <f>VLOOKUP(P54,'Customer List'!B:D,3,)</f>
        <v>Local</v>
      </c>
    </row>
    <row r="55" spans="1:29" x14ac:dyDescent="0.25">
      <c r="A55" s="21">
        <v>54</v>
      </c>
      <c r="B55" s="21" t="s">
        <v>13</v>
      </c>
      <c r="C55" s="30">
        <v>45808</v>
      </c>
      <c r="D55" s="30">
        <v>45808</v>
      </c>
      <c r="E55" s="47">
        <v>22.4</v>
      </c>
      <c r="F55" s="47">
        <f t="shared" si="0"/>
        <v>1971.1999999999998</v>
      </c>
      <c r="G55" s="48">
        <f t="shared" si="1"/>
        <v>1971.1999999999998</v>
      </c>
      <c r="H55" s="21" t="s">
        <v>362</v>
      </c>
      <c r="I55" s="21" t="s">
        <v>363</v>
      </c>
      <c r="J55" s="21">
        <v>1</v>
      </c>
      <c r="K55" s="21">
        <v>1</v>
      </c>
      <c r="L55" s="21">
        <f t="shared" si="2"/>
        <v>0</v>
      </c>
      <c r="M55" s="21" t="s">
        <v>5882</v>
      </c>
      <c r="N55" s="30">
        <v>45969</v>
      </c>
      <c r="O55" s="48">
        <v>2584</v>
      </c>
      <c r="P55" s="21" t="s">
        <v>2511</v>
      </c>
      <c r="Q55" s="21">
        <v>58157937961</v>
      </c>
      <c r="R55" s="21" t="s">
        <v>40</v>
      </c>
      <c r="S55" s="3">
        <v>4</v>
      </c>
      <c r="T55" s="37"/>
      <c r="U55" s="21" t="s">
        <v>320</v>
      </c>
      <c r="V55" s="21" t="str">
        <f>VLOOKUP(P55,'Customer List'!B:C,2,)</f>
        <v>MOHALI (PUNJAB)</v>
      </c>
      <c r="W55" s="38" t="s">
        <v>5701</v>
      </c>
      <c r="X55" s="30">
        <v>45972</v>
      </c>
      <c r="Y55" s="21">
        <f t="shared" si="3"/>
        <v>3</v>
      </c>
      <c r="Z55" s="21" t="str">
        <f t="shared" si="4"/>
        <v>Saturday</v>
      </c>
      <c r="AA55" s="21" t="str">
        <f t="shared" si="5"/>
        <v>Tuesday</v>
      </c>
      <c r="AB55" s="21" t="str">
        <f>VLOOKUP(U55,'Currency Sheet'!A:C,3,)</f>
        <v>DOLLAR</v>
      </c>
      <c r="AC55" s="42" t="str">
        <f>VLOOKUP(P55,'Customer List'!B:D,3,)</f>
        <v>OutStation</v>
      </c>
    </row>
    <row r="56" spans="1:29" x14ac:dyDescent="0.25">
      <c r="A56" s="21">
        <v>55</v>
      </c>
      <c r="B56" s="21" t="s">
        <v>13</v>
      </c>
      <c r="C56" s="30">
        <v>45808</v>
      </c>
      <c r="D56" s="30">
        <v>45808</v>
      </c>
      <c r="E56" s="47">
        <v>22.4</v>
      </c>
      <c r="F56" s="47">
        <f t="shared" si="0"/>
        <v>1971.1999999999998</v>
      </c>
      <c r="G56" s="48">
        <f t="shared" si="1"/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 t="shared" si="2"/>
        <v>0</v>
      </c>
      <c r="M56" s="21" t="s">
        <v>3283</v>
      </c>
      <c r="N56" s="30">
        <v>45901</v>
      </c>
      <c r="O56" s="48">
        <v>5776</v>
      </c>
      <c r="P56" s="21" t="s">
        <v>30</v>
      </c>
      <c r="Q56" s="21" t="s">
        <v>636</v>
      </c>
      <c r="R56" s="21" t="s">
        <v>637</v>
      </c>
      <c r="S56" s="3">
        <v>4</v>
      </c>
      <c r="T56" s="37"/>
      <c r="U56" s="21" t="s">
        <v>320</v>
      </c>
      <c r="V56" s="21" t="str">
        <f>VLOOKUP(P56,'Customer List'!B:C,2,)</f>
        <v>Delhi</v>
      </c>
      <c r="W56" s="38"/>
      <c r="X56" s="30">
        <f>IF(OR(R56 = "PRIYANKA MADAM", R56 = "DEEPAK", R56 = "PORTER"),N56,"")</f>
        <v>45901</v>
      </c>
      <c r="Y56" s="21">
        <f t="shared" si="3"/>
        <v>0</v>
      </c>
      <c r="Z56" s="21" t="str">
        <f t="shared" si="4"/>
        <v>Monday</v>
      </c>
      <c r="AA56" s="21" t="str">
        <f t="shared" si="5"/>
        <v>Monday</v>
      </c>
      <c r="AB56" s="21" t="str">
        <f>VLOOKUP(U56,'Currency Sheet'!A:C,3,)</f>
        <v>DOLLAR</v>
      </c>
      <c r="AC56" s="42" t="str">
        <f>VLOOKUP(P56,'Customer List'!B:D,3,)</f>
        <v>Local</v>
      </c>
    </row>
    <row r="57" spans="1:29" x14ac:dyDescent="0.25">
      <c r="A57" s="21">
        <v>56</v>
      </c>
      <c r="B57" s="21" t="s">
        <v>13</v>
      </c>
      <c r="C57" s="30">
        <v>45808</v>
      </c>
      <c r="D57" s="30">
        <v>45808</v>
      </c>
      <c r="E57" s="47">
        <v>393.4</v>
      </c>
      <c r="F57" s="47">
        <f t="shared" si="0"/>
        <v>34619.199999999997</v>
      </c>
      <c r="G57" s="48">
        <f t="shared" si="1"/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 t="shared" si="2"/>
        <v>0</v>
      </c>
      <c r="M57" s="21" t="s">
        <v>808</v>
      </c>
      <c r="N57" s="30">
        <v>45840</v>
      </c>
      <c r="O57" s="48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37"/>
      <c r="U57" s="21" t="s">
        <v>320</v>
      </c>
      <c r="V57" s="21" t="str">
        <f>VLOOKUP(P57,'Customer List'!B:C,2,)</f>
        <v>Hyderabad</v>
      </c>
      <c r="W57" s="38"/>
      <c r="X57" s="30">
        <v>45841</v>
      </c>
      <c r="Y57" s="21">
        <f t="shared" si="3"/>
        <v>1</v>
      </c>
      <c r="Z57" s="21" t="str">
        <f t="shared" si="4"/>
        <v>Wednesday</v>
      </c>
      <c r="AA57" s="21" t="str">
        <f t="shared" si="5"/>
        <v>Thursday</v>
      </c>
      <c r="AB57" s="21" t="str">
        <f>VLOOKUP(U57,'Currency Sheet'!A:C,3,)</f>
        <v>DOLLAR</v>
      </c>
      <c r="AC57" s="42" t="str">
        <f>VLOOKUP(P57,'Customer List'!B:D,3,)</f>
        <v>OutStation</v>
      </c>
    </row>
    <row r="58" spans="1:29" x14ac:dyDescent="0.25">
      <c r="A58" s="21">
        <v>57</v>
      </c>
      <c r="B58" s="21" t="s">
        <v>13</v>
      </c>
      <c r="C58" s="30">
        <v>45808</v>
      </c>
      <c r="D58" s="30">
        <v>45808</v>
      </c>
      <c r="E58" s="47">
        <v>81</v>
      </c>
      <c r="F58" s="47">
        <f t="shared" si="0"/>
        <v>7128</v>
      </c>
      <c r="G58" s="48">
        <f t="shared" si="1"/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 t="shared" si="2"/>
        <v>0</v>
      </c>
      <c r="M58" s="21" t="s">
        <v>3283</v>
      </c>
      <c r="N58" s="30">
        <v>45901</v>
      </c>
      <c r="O58" s="48">
        <v>20938</v>
      </c>
      <c r="P58" s="21" t="s">
        <v>30</v>
      </c>
      <c r="Q58" s="21" t="s">
        <v>636</v>
      </c>
      <c r="R58" s="21" t="s">
        <v>637</v>
      </c>
      <c r="S58" s="3">
        <v>4</v>
      </c>
      <c r="T58" s="37"/>
      <c r="U58" s="21" t="s">
        <v>320</v>
      </c>
      <c r="V58" s="21" t="str">
        <f>VLOOKUP(P58,'Customer List'!B:C,2,)</f>
        <v>Delhi</v>
      </c>
      <c r="W58" s="38"/>
      <c r="X58" s="30">
        <f t="shared" ref="X58:X66" si="8">IF(OR(R58 = "PRIYANKA MADAM", R58 = "DEEPAK", R58 = "PORTER"),N58,"")</f>
        <v>45901</v>
      </c>
      <c r="Y58" s="21">
        <f t="shared" si="3"/>
        <v>0</v>
      </c>
      <c r="Z58" s="21" t="str">
        <f t="shared" si="4"/>
        <v>Monday</v>
      </c>
      <c r="AA58" s="21" t="str">
        <f t="shared" si="5"/>
        <v>Monday</v>
      </c>
      <c r="AB58" s="21" t="str">
        <f>VLOOKUP(U58,'Currency Sheet'!A:C,3,)</f>
        <v>DOLLAR</v>
      </c>
      <c r="AC58" s="42" t="str">
        <f>VLOOKUP(P58,'Customer List'!B:D,3,)</f>
        <v>Local</v>
      </c>
    </row>
    <row r="59" spans="1:29" x14ac:dyDescent="0.25">
      <c r="A59" s="21">
        <v>58</v>
      </c>
      <c r="B59" s="21" t="s">
        <v>1950</v>
      </c>
      <c r="C59" s="30" t="s">
        <v>3335</v>
      </c>
      <c r="D59" s="30">
        <v>45808</v>
      </c>
      <c r="E59" s="47">
        <v>22.4</v>
      </c>
      <c r="F59" s="47">
        <f t="shared" si="0"/>
        <v>1971.1999999999998</v>
      </c>
      <c r="G59" s="48">
        <f t="shared" si="1"/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 t="shared" si="2"/>
        <v>0</v>
      </c>
      <c r="M59" s="21" t="s">
        <v>3584</v>
      </c>
      <c r="N59" s="30">
        <v>45917</v>
      </c>
      <c r="O59" s="48">
        <v>0</v>
      </c>
      <c r="P59" s="21" t="s">
        <v>254</v>
      </c>
      <c r="Q59" s="21" t="s">
        <v>2070</v>
      </c>
      <c r="R59" s="21" t="s">
        <v>847</v>
      </c>
      <c r="S59" s="3">
        <v>4</v>
      </c>
      <c r="T59" s="37" t="s">
        <v>3583</v>
      </c>
      <c r="U59" s="21" t="s">
        <v>320</v>
      </c>
      <c r="V59" s="21" t="str">
        <f>VLOOKUP(P59,'Customer List'!B:C,2,)</f>
        <v>Delhi</v>
      </c>
      <c r="W59" s="38"/>
      <c r="X59" s="30">
        <f t="shared" si="8"/>
        <v>45917</v>
      </c>
      <c r="Y59" s="21">
        <f t="shared" si="3"/>
        <v>0</v>
      </c>
      <c r="Z59" s="21" t="str">
        <f t="shared" si="4"/>
        <v>Wednesday</v>
      </c>
      <c r="AA59" s="21" t="str">
        <f t="shared" si="5"/>
        <v>Wednesday</v>
      </c>
      <c r="AB59" s="21" t="str">
        <f>VLOOKUP(U59,'Currency Sheet'!A:C,3,)</f>
        <v>DOLLAR</v>
      </c>
      <c r="AC59" s="42" t="str">
        <f>VLOOKUP(P59,'Customer List'!B:D,3,)</f>
        <v>Local</v>
      </c>
    </row>
    <row r="60" spans="1:29" x14ac:dyDescent="0.25">
      <c r="A60" s="21">
        <v>59</v>
      </c>
      <c r="B60" s="21" t="s">
        <v>1950</v>
      </c>
      <c r="C60" s="30" t="s">
        <v>3335</v>
      </c>
      <c r="D60" s="30">
        <v>45808</v>
      </c>
      <c r="E60" s="47">
        <v>81</v>
      </c>
      <c r="F60" s="47">
        <f t="shared" si="0"/>
        <v>7128</v>
      </c>
      <c r="G60" s="48">
        <f t="shared" si="1"/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 t="shared" si="2"/>
        <v>0</v>
      </c>
      <c r="M60" s="21" t="s">
        <v>3658</v>
      </c>
      <c r="N60" s="30">
        <v>45919</v>
      </c>
      <c r="O60" s="48">
        <v>0</v>
      </c>
      <c r="P60" s="21" t="s">
        <v>254</v>
      </c>
      <c r="Q60" s="21" t="s">
        <v>2070</v>
      </c>
      <c r="R60" s="21" t="s">
        <v>847</v>
      </c>
      <c r="S60" s="3">
        <v>4</v>
      </c>
      <c r="T60" s="37" t="s">
        <v>609</v>
      </c>
      <c r="U60" s="21" t="s">
        <v>320</v>
      </c>
      <c r="V60" s="21" t="str">
        <f>VLOOKUP(P60,'Customer List'!B:C,2,)</f>
        <v>Delhi</v>
      </c>
      <c r="W60" s="38"/>
      <c r="X60" s="30">
        <f t="shared" si="8"/>
        <v>45919</v>
      </c>
      <c r="Y60" s="21">
        <f t="shared" si="3"/>
        <v>0</v>
      </c>
      <c r="Z60" s="21" t="str">
        <f t="shared" si="4"/>
        <v>Friday</v>
      </c>
      <c r="AA60" s="21" t="str">
        <f t="shared" si="5"/>
        <v>Friday</v>
      </c>
      <c r="AB60" s="21" t="str">
        <f>VLOOKUP(U60,'Currency Sheet'!A:C,3,)</f>
        <v>DOLLAR</v>
      </c>
      <c r="AC60" s="42" t="str">
        <f>VLOOKUP(P60,'Customer List'!B:D,3,)</f>
        <v>Local</v>
      </c>
    </row>
    <row r="61" spans="1:29" x14ac:dyDescent="0.25">
      <c r="A61" s="21">
        <v>60</v>
      </c>
      <c r="B61" s="21" t="s">
        <v>13</v>
      </c>
      <c r="C61" s="30">
        <v>45808</v>
      </c>
      <c r="D61" s="30">
        <v>45808</v>
      </c>
      <c r="E61" s="47">
        <v>0</v>
      </c>
      <c r="F61" s="47">
        <f t="shared" si="0"/>
        <v>0</v>
      </c>
      <c r="G61" s="48">
        <f t="shared" si="1"/>
        <v>0</v>
      </c>
      <c r="H61" s="21">
        <v>814326</v>
      </c>
      <c r="I61" s="21" t="s">
        <v>2640</v>
      </c>
      <c r="J61" s="21">
        <v>2</v>
      </c>
      <c r="K61" s="21"/>
      <c r="L61" s="21">
        <f t="shared" si="2"/>
        <v>2</v>
      </c>
      <c r="M61" s="21"/>
      <c r="N61" s="30"/>
      <c r="O61" s="48"/>
      <c r="P61" s="21" t="s">
        <v>1145</v>
      </c>
      <c r="Q61" s="21"/>
      <c r="R61" s="21"/>
      <c r="S61" s="3" t="s">
        <v>299</v>
      </c>
      <c r="T61" s="37"/>
      <c r="U61" s="21" t="s">
        <v>2775</v>
      </c>
      <c r="V61" s="21" t="str">
        <f>VLOOKUP(P61,'Customer List'!B:C,2,)</f>
        <v>STOCK</v>
      </c>
      <c r="W61" s="38" t="s">
        <v>1145</v>
      </c>
      <c r="X61" s="30" t="str">
        <f t="shared" si="8"/>
        <v/>
      </c>
      <c r="Y61" s="21" t="str">
        <f t="shared" si="3"/>
        <v/>
      </c>
      <c r="Z61" s="21" t="str">
        <f t="shared" si="4"/>
        <v/>
      </c>
      <c r="AA61" s="21" t="str">
        <f t="shared" si="5"/>
        <v/>
      </c>
      <c r="AB61" s="21" t="str">
        <f>VLOOKUP(U61,'Currency Sheet'!A:C,3,)</f>
        <v>INR</v>
      </c>
      <c r="AC61" s="42" t="str">
        <f>VLOOKUP(P61,'Customer List'!B:D,3,)</f>
        <v>STOCK</v>
      </c>
    </row>
    <row r="62" spans="1:29" x14ac:dyDescent="0.25">
      <c r="A62" s="21">
        <v>61</v>
      </c>
      <c r="B62" s="21" t="s">
        <v>13</v>
      </c>
      <c r="C62" s="30">
        <v>45808</v>
      </c>
      <c r="D62" s="30">
        <v>45808</v>
      </c>
      <c r="E62" s="47">
        <v>1320</v>
      </c>
      <c r="F62" s="47">
        <f t="shared" si="0"/>
        <v>1320</v>
      </c>
      <c r="G62" s="48">
        <f t="shared" si="1"/>
        <v>2640</v>
      </c>
      <c r="H62" s="21">
        <v>194825</v>
      </c>
      <c r="I62" s="21" t="s">
        <v>2641</v>
      </c>
      <c r="J62" s="21">
        <v>2</v>
      </c>
      <c r="K62" s="21"/>
      <c r="L62" s="21">
        <f t="shared" si="2"/>
        <v>2</v>
      </c>
      <c r="M62" s="21"/>
      <c r="N62" s="30"/>
      <c r="O62" s="48"/>
      <c r="P62" s="21" t="s">
        <v>1145</v>
      </c>
      <c r="Q62" s="21"/>
      <c r="R62" s="21"/>
      <c r="S62" s="3" t="s">
        <v>299</v>
      </c>
      <c r="T62" s="37"/>
      <c r="U62" s="21" t="s">
        <v>2775</v>
      </c>
      <c r="V62" s="21" t="str">
        <f>VLOOKUP(P62,'Customer List'!B:C,2,)</f>
        <v>STOCK</v>
      </c>
      <c r="W62" s="38" t="s">
        <v>1145</v>
      </c>
      <c r="X62" s="30" t="str">
        <f t="shared" si="8"/>
        <v/>
      </c>
      <c r="Y62" s="21" t="str">
        <f t="shared" si="3"/>
        <v/>
      </c>
      <c r="Z62" s="21" t="str">
        <f t="shared" si="4"/>
        <v/>
      </c>
      <c r="AA62" s="21" t="str">
        <f t="shared" si="5"/>
        <v/>
      </c>
      <c r="AB62" s="21" t="str">
        <f>VLOOKUP(U62,'Currency Sheet'!A:C,3,)</f>
        <v>INR</v>
      </c>
      <c r="AC62" s="42" t="str">
        <f>VLOOKUP(P62,'Customer List'!B:D,3,)</f>
        <v>STOCK</v>
      </c>
    </row>
    <row r="63" spans="1:29" x14ac:dyDescent="0.25">
      <c r="A63" s="21">
        <v>62</v>
      </c>
      <c r="B63" s="21" t="s">
        <v>13</v>
      </c>
      <c r="C63" s="30">
        <v>45808</v>
      </c>
      <c r="D63" s="30">
        <v>45808</v>
      </c>
      <c r="E63" s="47">
        <v>3266.4</v>
      </c>
      <c r="F63" s="47">
        <f t="shared" si="0"/>
        <v>3266.4</v>
      </c>
      <c r="G63" s="48">
        <f t="shared" si="1"/>
        <v>6532.8</v>
      </c>
      <c r="H63" s="21">
        <v>104772</v>
      </c>
      <c r="I63" s="21" t="s">
        <v>2642</v>
      </c>
      <c r="J63" s="21">
        <v>2</v>
      </c>
      <c r="K63" s="21"/>
      <c r="L63" s="21">
        <f t="shared" si="2"/>
        <v>2</v>
      </c>
      <c r="M63" s="21"/>
      <c r="N63" s="30"/>
      <c r="O63" s="48"/>
      <c r="P63" s="21" t="s">
        <v>1145</v>
      </c>
      <c r="Q63" s="21"/>
      <c r="R63" s="21"/>
      <c r="S63" s="3" t="s">
        <v>299</v>
      </c>
      <c r="T63" s="37"/>
      <c r="U63" s="21" t="s">
        <v>2775</v>
      </c>
      <c r="V63" s="21" t="str">
        <f>VLOOKUP(P63,'Customer List'!B:C,2,)</f>
        <v>STOCK</v>
      </c>
      <c r="W63" s="38" t="s">
        <v>1145</v>
      </c>
      <c r="X63" s="30" t="str">
        <f t="shared" si="8"/>
        <v/>
      </c>
      <c r="Y63" s="21" t="str">
        <f t="shared" si="3"/>
        <v/>
      </c>
      <c r="Z63" s="21" t="str">
        <f t="shared" si="4"/>
        <v/>
      </c>
      <c r="AA63" s="21" t="str">
        <f t="shared" si="5"/>
        <v/>
      </c>
      <c r="AB63" s="21" t="str">
        <f>VLOOKUP(U63,'Currency Sheet'!A:C,3,)</f>
        <v>INR</v>
      </c>
      <c r="AC63" s="42" t="str">
        <f>VLOOKUP(P63,'Customer List'!B:D,3,)</f>
        <v>STOCK</v>
      </c>
    </row>
    <row r="64" spans="1:29" x14ac:dyDescent="0.25">
      <c r="A64" s="21">
        <v>63</v>
      </c>
      <c r="B64" s="21" t="s">
        <v>13</v>
      </c>
      <c r="C64" s="30">
        <v>45808</v>
      </c>
      <c r="D64" s="30">
        <v>45808</v>
      </c>
      <c r="E64" s="47">
        <v>0</v>
      </c>
      <c r="F64" s="47">
        <f t="shared" si="0"/>
        <v>0</v>
      </c>
      <c r="G64" s="48">
        <f t="shared" si="1"/>
        <v>0</v>
      </c>
      <c r="H64" s="21">
        <v>100570</v>
      </c>
      <c r="I64" s="21" t="s">
        <v>2643</v>
      </c>
      <c r="J64" s="21">
        <v>1</v>
      </c>
      <c r="K64" s="21"/>
      <c r="L64" s="21">
        <f t="shared" si="2"/>
        <v>1</v>
      </c>
      <c r="M64" s="21"/>
      <c r="N64" s="30"/>
      <c r="O64" s="48"/>
      <c r="P64" s="21" t="s">
        <v>1145</v>
      </c>
      <c r="Q64" s="21"/>
      <c r="R64" s="21"/>
      <c r="S64" s="3" t="s">
        <v>299</v>
      </c>
      <c r="T64" s="37"/>
      <c r="U64" s="21" t="s">
        <v>2775</v>
      </c>
      <c r="V64" s="21" t="str">
        <f>VLOOKUP(P64,'Customer List'!B:C,2,)</f>
        <v>STOCK</v>
      </c>
      <c r="W64" s="38" t="s">
        <v>1145</v>
      </c>
      <c r="X64" s="30" t="str">
        <f t="shared" si="8"/>
        <v/>
      </c>
      <c r="Y64" s="21" t="str">
        <f t="shared" si="3"/>
        <v/>
      </c>
      <c r="Z64" s="21" t="str">
        <f t="shared" si="4"/>
        <v/>
      </c>
      <c r="AA64" s="21" t="str">
        <f t="shared" si="5"/>
        <v/>
      </c>
      <c r="AB64" s="21" t="str">
        <f>VLOOKUP(U64,'Currency Sheet'!A:C,3,)</f>
        <v>INR</v>
      </c>
      <c r="AC64" s="42" t="str">
        <f>VLOOKUP(P64,'Customer List'!B:D,3,)</f>
        <v>STOCK</v>
      </c>
    </row>
    <row r="65" spans="1:29" x14ac:dyDescent="0.25">
      <c r="A65" s="21">
        <v>64</v>
      </c>
      <c r="B65" s="21" t="s">
        <v>13</v>
      </c>
      <c r="C65" s="30">
        <v>45808</v>
      </c>
      <c r="D65" s="30">
        <v>45808</v>
      </c>
      <c r="E65" s="47">
        <v>0</v>
      </c>
      <c r="F65" s="47">
        <f t="shared" si="0"/>
        <v>0</v>
      </c>
      <c r="G65" s="48">
        <f t="shared" si="1"/>
        <v>0</v>
      </c>
      <c r="H65" s="21">
        <v>152574</v>
      </c>
      <c r="I65" s="21" t="s">
        <v>2644</v>
      </c>
      <c r="J65" s="21">
        <v>1</v>
      </c>
      <c r="K65" s="21"/>
      <c r="L65" s="21">
        <f t="shared" si="2"/>
        <v>1</v>
      </c>
      <c r="M65" s="21"/>
      <c r="N65" s="30"/>
      <c r="O65" s="48"/>
      <c r="P65" s="21" t="s">
        <v>1145</v>
      </c>
      <c r="Q65" s="21"/>
      <c r="R65" s="21"/>
      <c r="S65" s="3" t="s">
        <v>299</v>
      </c>
      <c r="T65" s="37"/>
      <c r="U65" s="21" t="s">
        <v>2775</v>
      </c>
      <c r="V65" s="21" t="str">
        <f>VLOOKUP(P65,'Customer List'!B:C,2,)</f>
        <v>STOCK</v>
      </c>
      <c r="W65" s="38" t="s">
        <v>1145</v>
      </c>
      <c r="X65" s="30" t="str">
        <f t="shared" si="8"/>
        <v/>
      </c>
      <c r="Y65" s="21" t="str">
        <f t="shared" si="3"/>
        <v/>
      </c>
      <c r="Z65" s="21" t="str">
        <f t="shared" si="4"/>
        <v/>
      </c>
      <c r="AA65" s="21" t="str">
        <f t="shared" si="5"/>
        <v/>
      </c>
      <c r="AB65" s="21" t="str">
        <f>VLOOKUP(U65,'Currency Sheet'!A:C,3,)</f>
        <v>INR</v>
      </c>
      <c r="AC65" s="42" t="str">
        <f>VLOOKUP(P65,'Customer List'!B:D,3,)</f>
        <v>STOCK</v>
      </c>
    </row>
    <row r="66" spans="1:29" x14ac:dyDescent="0.25">
      <c r="A66" s="21">
        <v>65</v>
      </c>
      <c r="B66" s="21" t="s">
        <v>13</v>
      </c>
      <c r="C66" s="30">
        <v>45808</v>
      </c>
      <c r="D66" s="30">
        <v>45808</v>
      </c>
      <c r="E66" s="47">
        <v>3811.2</v>
      </c>
      <c r="F66" s="47">
        <f t="shared" ref="F66:F130" si="9">IF(AB66="DOLLAR",E66*88,E66)</f>
        <v>3811.2</v>
      </c>
      <c r="G66" s="48">
        <f t="shared" ref="G66:G130" si="10">F66*J66</f>
        <v>15244.8</v>
      </c>
      <c r="H66" s="21">
        <v>193982</v>
      </c>
      <c r="I66" s="21" t="s">
        <v>2645</v>
      </c>
      <c r="J66" s="21">
        <v>4</v>
      </c>
      <c r="K66" s="21"/>
      <c r="L66" s="21">
        <f t="shared" ref="L66:L130" si="11">J66-K66</f>
        <v>4</v>
      </c>
      <c r="M66" s="21"/>
      <c r="N66" s="30"/>
      <c r="O66" s="48"/>
      <c r="P66" s="21" t="s">
        <v>1145</v>
      </c>
      <c r="Q66" s="21"/>
      <c r="R66" s="21"/>
      <c r="S66" s="3" t="s">
        <v>299</v>
      </c>
      <c r="T66" s="37"/>
      <c r="U66" s="21" t="s">
        <v>2775</v>
      </c>
      <c r="V66" s="21" t="str">
        <f>VLOOKUP(P66,'Customer List'!B:C,2,)</f>
        <v>STOCK</v>
      </c>
      <c r="W66" s="38" t="s">
        <v>1145</v>
      </c>
      <c r="X66" s="30" t="str">
        <f t="shared" si="8"/>
        <v/>
      </c>
      <c r="Y66" s="21" t="str">
        <f t="shared" ref="Y66:Y130" si="12">IF(X66="", "", X66-N66)</f>
        <v/>
      </c>
      <c r="Z66" s="21" t="str">
        <f t="shared" ref="Z66:Z130" si="13">IF(N66="", "", TEXT(N66, "dddd"))</f>
        <v/>
      </c>
      <c r="AA66" s="21" t="str">
        <f t="shared" ref="AA66:AA130" si="14">IF(X66="", "", TEXT(X66, "dddd"))</f>
        <v/>
      </c>
      <c r="AB66" s="21" t="str">
        <f>VLOOKUP(U66,'Currency Sheet'!A:C,3,)</f>
        <v>INR</v>
      </c>
      <c r="AC66" s="42" t="str">
        <f>VLOOKUP(P66,'Customer List'!B:D,3,)</f>
        <v>STOCK</v>
      </c>
    </row>
    <row r="67" spans="1:29" x14ac:dyDescent="0.25">
      <c r="A67" s="21">
        <v>66</v>
      </c>
      <c r="B67" s="21" t="s">
        <v>13</v>
      </c>
      <c r="C67" s="30">
        <v>45808</v>
      </c>
      <c r="D67" s="30">
        <v>45808</v>
      </c>
      <c r="E67" s="47">
        <v>1252.3</v>
      </c>
      <c r="F67" s="47">
        <f t="shared" si="9"/>
        <v>1252.3</v>
      </c>
      <c r="G67" s="48">
        <f t="shared" si="10"/>
        <v>1252.3</v>
      </c>
      <c r="H67" s="21">
        <v>1860454</v>
      </c>
      <c r="I67" s="21" t="s">
        <v>2646</v>
      </c>
      <c r="J67" s="21">
        <v>1</v>
      </c>
      <c r="K67" s="21">
        <v>1</v>
      </c>
      <c r="L67" s="21">
        <f t="shared" si="11"/>
        <v>0</v>
      </c>
      <c r="M67" s="21" t="s">
        <v>2647</v>
      </c>
      <c r="N67" s="30">
        <v>45834</v>
      </c>
      <c r="O67" s="48">
        <v>0</v>
      </c>
      <c r="P67" s="21" t="s">
        <v>1144</v>
      </c>
      <c r="Q67" s="21" t="s">
        <v>2070</v>
      </c>
      <c r="R67" s="21" t="s">
        <v>847</v>
      </c>
      <c r="S67" s="3" t="s">
        <v>299</v>
      </c>
      <c r="T67" s="37" t="s">
        <v>2648</v>
      </c>
      <c r="U67" s="21" t="s">
        <v>2775</v>
      </c>
      <c r="V67" s="21" t="str">
        <f>VLOOKUP(P67,'Customer List'!B:C,2,)</f>
        <v>DELHI</v>
      </c>
      <c r="W67" s="38"/>
      <c r="X67" s="30">
        <v>45834</v>
      </c>
      <c r="Y67" s="21">
        <f t="shared" si="12"/>
        <v>0</v>
      </c>
      <c r="Z67" s="21" t="str">
        <f t="shared" si="13"/>
        <v>Thursday</v>
      </c>
      <c r="AA67" s="21" t="str">
        <f t="shared" si="14"/>
        <v>Thursday</v>
      </c>
      <c r="AB67" s="21" t="str">
        <f>VLOOKUP(U67,'Currency Sheet'!A:C,3,)</f>
        <v>INR</v>
      </c>
      <c r="AC67" s="42" t="str">
        <f>VLOOKUP(P67,'Customer List'!B:D,3,)</f>
        <v>Local</v>
      </c>
    </row>
    <row r="68" spans="1:29" x14ac:dyDescent="0.25">
      <c r="A68" s="21">
        <v>67</v>
      </c>
      <c r="B68" s="21" t="s">
        <v>13</v>
      </c>
      <c r="C68" s="30">
        <v>45808</v>
      </c>
      <c r="D68" s="30">
        <v>45808</v>
      </c>
      <c r="E68" s="47">
        <v>1252.3</v>
      </c>
      <c r="F68" s="47">
        <f t="shared" si="9"/>
        <v>1252.3</v>
      </c>
      <c r="G68" s="48">
        <f t="shared" si="10"/>
        <v>1252.3</v>
      </c>
      <c r="H68" s="21">
        <v>1860454</v>
      </c>
      <c r="I68" s="21" t="s">
        <v>2646</v>
      </c>
      <c r="J68" s="21">
        <v>1</v>
      </c>
      <c r="K68" s="21"/>
      <c r="L68" s="21">
        <f t="shared" si="11"/>
        <v>1</v>
      </c>
      <c r="M68" s="21"/>
      <c r="N68" s="30"/>
      <c r="O68" s="48"/>
      <c r="P68" s="21" t="s">
        <v>1145</v>
      </c>
      <c r="Q68" s="21"/>
      <c r="R68" s="21"/>
      <c r="S68" s="3" t="s">
        <v>299</v>
      </c>
      <c r="T68" s="37"/>
      <c r="U68" s="21" t="s">
        <v>2775</v>
      </c>
      <c r="V68" s="21" t="str">
        <f>VLOOKUP(P68,'Customer List'!B:C,2,)</f>
        <v>STOCK</v>
      </c>
      <c r="W68" s="38" t="s">
        <v>1145</v>
      </c>
      <c r="X68" s="30" t="str">
        <f>IF(OR(R68 = "PRIYANKA MADAM", R68 = "DEEPAK", R68 = "PORTER"),N68,"")</f>
        <v/>
      </c>
      <c r="Y68" s="21" t="str">
        <f t="shared" si="12"/>
        <v/>
      </c>
      <c r="Z68" s="21" t="str">
        <f t="shared" si="13"/>
        <v/>
      </c>
      <c r="AA68" s="21" t="str">
        <f t="shared" si="14"/>
        <v/>
      </c>
      <c r="AB68" s="21" t="str">
        <f>VLOOKUP(U68,'Currency Sheet'!A:C,3,)</f>
        <v>INR</v>
      </c>
      <c r="AC68" s="42" t="str">
        <f>VLOOKUP(P68,'Customer List'!B:D,3,)</f>
        <v>STOCK</v>
      </c>
    </row>
    <row r="69" spans="1:29" x14ac:dyDescent="0.25">
      <c r="A69" s="21">
        <v>68</v>
      </c>
      <c r="B69" s="21" t="s">
        <v>13</v>
      </c>
      <c r="C69" s="30">
        <v>45808</v>
      </c>
      <c r="D69" s="30">
        <v>45808</v>
      </c>
      <c r="E69" s="47">
        <v>4397.6000000000004</v>
      </c>
      <c r="F69" s="47">
        <f t="shared" si="9"/>
        <v>4397.6000000000004</v>
      </c>
      <c r="G69" s="48">
        <f t="shared" si="10"/>
        <v>21988</v>
      </c>
      <c r="H69" s="21">
        <v>6552050</v>
      </c>
      <c r="I69" s="21" t="s">
        <v>2649</v>
      </c>
      <c r="J69" s="21">
        <v>5</v>
      </c>
      <c r="K69" s="21">
        <v>5</v>
      </c>
      <c r="L69" s="21">
        <f t="shared" si="11"/>
        <v>0</v>
      </c>
      <c r="M69" s="21" t="s">
        <v>2650</v>
      </c>
      <c r="N69" s="30">
        <v>45868</v>
      </c>
      <c r="O69" s="48">
        <v>0</v>
      </c>
      <c r="P69" s="21" t="s">
        <v>2650</v>
      </c>
      <c r="Q69" s="21" t="s">
        <v>2593</v>
      </c>
      <c r="R69" s="21" t="s">
        <v>2593</v>
      </c>
      <c r="S69" s="3" t="s">
        <v>299</v>
      </c>
      <c r="T69" s="37" t="s">
        <v>2650</v>
      </c>
      <c r="U69" s="21" t="s">
        <v>2775</v>
      </c>
      <c r="V69" s="21" t="e">
        <f>VLOOKUP(P69,'Customer List'!B:C,2,)</f>
        <v>#N/A</v>
      </c>
      <c r="W69" s="38"/>
      <c r="X69" s="30" t="str">
        <f>IF(OR(R69 = "PRIYANKA MADAM", R69 = "DEEPAK", R69 = "PORTER"),N69,"")</f>
        <v/>
      </c>
      <c r="Y69" s="21" t="str">
        <f t="shared" si="12"/>
        <v/>
      </c>
      <c r="Z69" s="21" t="str">
        <f t="shared" si="13"/>
        <v>Wednesday</v>
      </c>
      <c r="AA69" s="21" t="str">
        <f t="shared" si="14"/>
        <v/>
      </c>
      <c r="AB69" s="21" t="str">
        <f>VLOOKUP(U69,'Currency Sheet'!A:C,3,)</f>
        <v>INR</v>
      </c>
      <c r="AC69" s="42" t="e">
        <f>VLOOKUP(P69,'Customer List'!B:D,3,)</f>
        <v>#N/A</v>
      </c>
    </row>
    <row r="70" spans="1:29" x14ac:dyDescent="0.25">
      <c r="A70" s="21">
        <v>69</v>
      </c>
      <c r="B70" s="21" t="s">
        <v>13</v>
      </c>
      <c r="C70" s="30">
        <v>45808</v>
      </c>
      <c r="D70" s="30">
        <v>45808</v>
      </c>
      <c r="E70" s="47">
        <v>13155</v>
      </c>
      <c r="F70" s="47">
        <f t="shared" si="9"/>
        <v>13155</v>
      </c>
      <c r="G70" s="48">
        <f t="shared" si="10"/>
        <v>13155</v>
      </c>
      <c r="H70" s="21">
        <v>6553050</v>
      </c>
      <c r="I70" s="21" t="s">
        <v>2651</v>
      </c>
      <c r="J70" s="21">
        <v>1</v>
      </c>
      <c r="K70" s="21"/>
      <c r="L70" s="21">
        <f t="shared" si="11"/>
        <v>1</v>
      </c>
      <c r="M70" s="21"/>
      <c r="N70" s="30"/>
      <c r="O70" s="48"/>
      <c r="P70" s="21" t="s">
        <v>1145</v>
      </c>
      <c r="Q70" s="21"/>
      <c r="R70" s="21"/>
      <c r="S70" s="3" t="s">
        <v>299</v>
      </c>
      <c r="T70" s="37"/>
      <c r="U70" s="21" t="s">
        <v>2775</v>
      </c>
      <c r="V70" s="21" t="str">
        <f>VLOOKUP(P70,'Customer List'!B:C,2,)</f>
        <v>STOCK</v>
      </c>
      <c r="W70" s="38" t="s">
        <v>1145</v>
      </c>
      <c r="X70" s="30" t="str">
        <f>IF(OR(R70 = "PRIYANKA MADAM", R70 = "DEEPAK", R70 = "PORTER"),N70,"")</f>
        <v/>
      </c>
      <c r="Y70" s="21" t="str">
        <f t="shared" si="12"/>
        <v/>
      </c>
      <c r="Z70" s="21" t="str">
        <f t="shared" si="13"/>
        <v/>
      </c>
      <c r="AA70" s="21" t="str">
        <f t="shared" si="14"/>
        <v/>
      </c>
      <c r="AB70" s="21" t="str">
        <f>VLOOKUP(U70,'Currency Sheet'!A:C,3,)</f>
        <v>INR</v>
      </c>
      <c r="AC70" s="42" t="str">
        <f>VLOOKUP(P70,'Customer List'!B:D,3,)</f>
        <v>STOCK</v>
      </c>
    </row>
    <row r="71" spans="1:29" x14ac:dyDescent="0.25">
      <c r="A71" s="21">
        <v>70</v>
      </c>
      <c r="B71" s="21" t="s">
        <v>13</v>
      </c>
      <c r="C71" s="30">
        <v>45808</v>
      </c>
      <c r="D71" s="30">
        <v>45808</v>
      </c>
      <c r="E71" s="47">
        <v>13155</v>
      </c>
      <c r="F71" s="47">
        <f t="shared" si="9"/>
        <v>13155</v>
      </c>
      <c r="G71" s="48">
        <f t="shared" si="10"/>
        <v>13155</v>
      </c>
      <c r="H71" s="21">
        <v>6553050</v>
      </c>
      <c r="I71" s="21" t="s">
        <v>2651</v>
      </c>
      <c r="J71" s="21">
        <v>1</v>
      </c>
      <c r="K71" s="21">
        <v>1</v>
      </c>
      <c r="L71" s="21">
        <f t="shared" si="11"/>
        <v>0</v>
      </c>
      <c r="M71" s="21" t="s">
        <v>2650</v>
      </c>
      <c r="N71" s="30">
        <v>45865</v>
      </c>
      <c r="O71" s="48">
        <v>0</v>
      </c>
      <c r="P71" s="21" t="s">
        <v>2650</v>
      </c>
      <c r="Q71" s="21" t="s">
        <v>2593</v>
      </c>
      <c r="R71" s="21" t="s">
        <v>2593</v>
      </c>
      <c r="S71" s="3" t="s">
        <v>299</v>
      </c>
      <c r="T71" s="37" t="s">
        <v>2650</v>
      </c>
      <c r="U71" s="21" t="s">
        <v>2775</v>
      </c>
      <c r="V71" s="21" t="e">
        <f>VLOOKUP(P71,'Customer List'!B:C,2,)</f>
        <v>#N/A</v>
      </c>
      <c r="W71" s="38"/>
      <c r="X71" s="30" t="str">
        <f>IF(OR(R71 = "PRIYANKA MADAM", R71 = "DEEPAK", R71 = "PORTER"),N71,"")</f>
        <v/>
      </c>
      <c r="Y71" s="21" t="str">
        <f t="shared" si="12"/>
        <v/>
      </c>
      <c r="Z71" s="21" t="str">
        <f t="shared" si="13"/>
        <v>Sunday</v>
      </c>
      <c r="AA71" s="21" t="str">
        <f t="shared" si="14"/>
        <v/>
      </c>
      <c r="AB71" s="21" t="str">
        <f>VLOOKUP(U71,'Currency Sheet'!A:C,3,)</f>
        <v>INR</v>
      </c>
      <c r="AC71" s="42" t="e">
        <f>VLOOKUP(P71,'Customer List'!B:D,3,)</f>
        <v>#N/A</v>
      </c>
    </row>
    <row r="72" spans="1:29" x14ac:dyDescent="0.25">
      <c r="A72" s="21">
        <v>71</v>
      </c>
      <c r="B72" s="21" t="s">
        <v>13</v>
      </c>
      <c r="C72" s="30">
        <v>45808</v>
      </c>
      <c r="D72" s="30">
        <v>45808</v>
      </c>
      <c r="E72" s="47">
        <v>1912</v>
      </c>
      <c r="F72" s="47">
        <f t="shared" si="9"/>
        <v>1912</v>
      </c>
      <c r="G72" s="48">
        <f t="shared" si="10"/>
        <v>3824</v>
      </c>
      <c r="H72" s="21">
        <v>194002</v>
      </c>
      <c r="I72" s="21" t="s">
        <v>2652</v>
      </c>
      <c r="J72" s="21">
        <v>2</v>
      </c>
      <c r="K72" s="21"/>
      <c r="L72" s="21">
        <f t="shared" si="11"/>
        <v>2</v>
      </c>
      <c r="M72" s="21"/>
      <c r="N72" s="30"/>
      <c r="O72" s="48"/>
      <c r="P72" s="21" t="s">
        <v>1145</v>
      </c>
      <c r="Q72" s="21"/>
      <c r="R72" s="21"/>
      <c r="S72" s="3" t="s">
        <v>299</v>
      </c>
      <c r="T72" s="37"/>
      <c r="U72" s="21" t="s">
        <v>2775</v>
      </c>
      <c r="V72" s="21" t="str">
        <f>VLOOKUP(P72,'Customer List'!B:C,2,)</f>
        <v>STOCK</v>
      </c>
      <c r="W72" s="38" t="s">
        <v>1145</v>
      </c>
      <c r="X72" s="30" t="str">
        <f>IF(OR(R72 = "PRIYANKA MADAM", R72 = "DEEPAK", R72 = "PORTER"),N72,"")</f>
        <v/>
      </c>
      <c r="Y72" s="21" t="str">
        <f t="shared" si="12"/>
        <v/>
      </c>
      <c r="Z72" s="21" t="str">
        <f t="shared" si="13"/>
        <v/>
      </c>
      <c r="AA72" s="21" t="str">
        <f t="shared" si="14"/>
        <v/>
      </c>
      <c r="AB72" s="21" t="str">
        <f>VLOOKUP(U72,'Currency Sheet'!A:C,3,)</f>
        <v>INR</v>
      </c>
      <c r="AC72" s="42" t="str">
        <f>VLOOKUP(P72,'Customer List'!B:D,3,)</f>
        <v>STOCK</v>
      </c>
    </row>
    <row r="73" spans="1:29" x14ac:dyDescent="0.25">
      <c r="A73" s="21">
        <v>72</v>
      </c>
      <c r="B73" s="21" t="s">
        <v>13</v>
      </c>
      <c r="C73" s="30">
        <v>45808</v>
      </c>
      <c r="D73" s="30">
        <v>45808</v>
      </c>
      <c r="E73" s="47">
        <v>276.25</v>
      </c>
      <c r="F73" s="47">
        <f t="shared" si="9"/>
        <v>24310</v>
      </c>
      <c r="G73" s="48">
        <f t="shared" si="10"/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 t="shared" si="11"/>
        <v>0</v>
      </c>
      <c r="M73" s="21" t="s">
        <v>1912</v>
      </c>
      <c r="N73" s="30">
        <v>45857</v>
      </c>
      <c r="O73" s="48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37"/>
      <c r="U73" s="21" t="s">
        <v>610</v>
      </c>
      <c r="V73" s="21" t="str">
        <f>VLOOKUP(P73,'Customer List'!B:C,2,)</f>
        <v>Kolkata</v>
      </c>
      <c r="W73" s="38"/>
      <c r="X73" s="30">
        <v>45859</v>
      </c>
      <c r="Y73" s="21">
        <f t="shared" si="12"/>
        <v>2</v>
      </c>
      <c r="Z73" s="21" t="str">
        <f t="shared" si="13"/>
        <v>Saturday</v>
      </c>
      <c r="AA73" s="21" t="str">
        <f t="shared" si="14"/>
        <v>Monday</v>
      </c>
      <c r="AB73" s="21" t="str">
        <f>VLOOKUP(U73,'Currency Sheet'!A:C,3,)</f>
        <v>DOLLAR</v>
      </c>
      <c r="AC73" s="42" t="str">
        <f>VLOOKUP(P73,'Customer List'!B:D,3,)</f>
        <v>OutStation</v>
      </c>
    </row>
    <row r="74" spans="1:29" x14ac:dyDescent="0.25">
      <c r="A74" s="21">
        <v>73</v>
      </c>
      <c r="B74" s="21" t="s">
        <v>13</v>
      </c>
      <c r="C74" s="30">
        <v>45808</v>
      </c>
      <c r="D74" s="30">
        <v>45808</v>
      </c>
      <c r="E74" s="47">
        <v>2350</v>
      </c>
      <c r="F74" s="47">
        <f t="shared" si="9"/>
        <v>2350</v>
      </c>
      <c r="G74" s="48">
        <f t="shared" si="10"/>
        <v>4700</v>
      </c>
      <c r="H74" s="21">
        <v>16532</v>
      </c>
      <c r="I74" s="21" t="s">
        <v>2571</v>
      </c>
      <c r="J74" s="21">
        <v>2</v>
      </c>
      <c r="K74" s="21">
        <v>2</v>
      </c>
      <c r="L74" s="21">
        <f t="shared" si="11"/>
        <v>0</v>
      </c>
      <c r="M74" s="21" t="s">
        <v>2572</v>
      </c>
      <c r="N74" s="30">
        <v>45825</v>
      </c>
      <c r="O74" s="48">
        <f>8100*K74</f>
        <v>16200</v>
      </c>
      <c r="P74" s="21" t="s">
        <v>1145</v>
      </c>
      <c r="Q74" s="21"/>
      <c r="R74" s="21"/>
      <c r="S74" s="3" t="s">
        <v>299</v>
      </c>
      <c r="T74" s="37"/>
      <c r="U74" s="21" t="s">
        <v>2084</v>
      </c>
      <c r="V74" s="21" t="str">
        <f>VLOOKUP(P74,'Customer List'!B:C,2,)</f>
        <v>STOCK</v>
      </c>
      <c r="W74" s="38"/>
      <c r="X74" s="30" t="str">
        <f>IF(OR(R74 = "PRIYANKA MADAM", R74 = "DEEPAK", R74 = "PORTER"),N74,"")</f>
        <v/>
      </c>
      <c r="Y74" s="21" t="str">
        <f t="shared" si="12"/>
        <v/>
      </c>
      <c r="Z74" s="21" t="str">
        <f t="shared" si="13"/>
        <v>Tuesday</v>
      </c>
      <c r="AA74" s="21" t="str">
        <f t="shared" si="14"/>
        <v/>
      </c>
      <c r="AB74" s="21" t="str">
        <f>VLOOKUP(U74,'Currency Sheet'!A:C,3,)</f>
        <v>INR</v>
      </c>
      <c r="AC74" s="42" t="str">
        <f>VLOOKUP(P74,'Customer List'!B:D,3,)</f>
        <v>STOCK</v>
      </c>
    </row>
    <row r="75" spans="1:29" x14ac:dyDescent="0.25">
      <c r="A75" s="21">
        <v>74</v>
      </c>
      <c r="B75" s="21" t="s">
        <v>13</v>
      </c>
      <c r="C75" s="30">
        <v>45808</v>
      </c>
      <c r="D75" s="30">
        <v>45808</v>
      </c>
      <c r="E75" s="47">
        <v>2350</v>
      </c>
      <c r="F75" s="47">
        <f t="shared" si="9"/>
        <v>2350</v>
      </c>
      <c r="G75" s="48">
        <f t="shared" si="10"/>
        <v>7050</v>
      </c>
      <c r="H75" s="21">
        <v>16532</v>
      </c>
      <c r="I75" s="21" t="s">
        <v>2571</v>
      </c>
      <c r="J75" s="21">
        <v>3</v>
      </c>
      <c r="K75" s="21">
        <v>3</v>
      </c>
      <c r="L75" s="21">
        <f t="shared" si="11"/>
        <v>0</v>
      </c>
      <c r="M75" s="21" t="s">
        <v>2573</v>
      </c>
      <c r="N75" s="30">
        <v>45881</v>
      </c>
      <c r="O75" s="48">
        <v>17299.5</v>
      </c>
      <c r="P75" s="21" t="s">
        <v>30</v>
      </c>
      <c r="Q75" s="21" t="s">
        <v>636</v>
      </c>
      <c r="R75" s="21" t="s">
        <v>637</v>
      </c>
      <c r="S75" s="3" t="s">
        <v>299</v>
      </c>
      <c r="T75" s="37"/>
      <c r="U75" s="21" t="s">
        <v>2084</v>
      </c>
      <c r="V75" s="21" t="str">
        <f>VLOOKUP(P75,'Customer List'!B:C,2,)</f>
        <v>Delhi</v>
      </c>
      <c r="W75" s="38"/>
      <c r="X75" s="30">
        <v>45881</v>
      </c>
      <c r="Y75" s="21">
        <f t="shared" si="12"/>
        <v>0</v>
      </c>
      <c r="Z75" s="21" t="str">
        <f t="shared" si="13"/>
        <v>Tuesday</v>
      </c>
      <c r="AA75" s="21" t="str">
        <f t="shared" si="14"/>
        <v>Tuesday</v>
      </c>
      <c r="AB75" s="21" t="str">
        <f>VLOOKUP(U75,'Currency Sheet'!A:C,3,)</f>
        <v>INR</v>
      </c>
      <c r="AC75" s="42" t="str">
        <f>VLOOKUP(P75,'Customer List'!B:D,3,)</f>
        <v>Local</v>
      </c>
    </row>
    <row r="76" spans="1:29" x14ac:dyDescent="0.25">
      <c r="A76" s="21">
        <v>75</v>
      </c>
      <c r="B76" s="21" t="s">
        <v>13</v>
      </c>
      <c r="C76" s="30">
        <v>45808</v>
      </c>
      <c r="D76" s="30">
        <v>45808</v>
      </c>
      <c r="E76" s="47">
        <v>2350</v>
      </c>
      <c r="F76" s="47">
        <f t="shared" si="9"/>
        <v>2350</v>
      </c>
      <c r="G76" s="48">
        <f t="shared" si="10"/>
        <v>47000</v>
      </c>
      <c r="H76" s="21">
        <v>16532</v>
      </c>
      <c r="I76" s="21" t="s">
        <v>2571</v>
      </c>
      <c r="J76" s="21">
        <v>20</v>
      </c>
      <c r="K76" s="21"/>
      <c r="L76" s="21">
        <f t="shared" si="11"/>
        <v>20</v>
      </c>
      <c r="M76" s="21"/>
      <c r="N76" s="30"/>
      <c r="O76" s="48"/>
      <c r="P76" s="21" t="s">
        <v>1145</v>
      </c>
      <c r="Q76" s="21"/>
      <c r="R76" s="21"/>
      <c r="S76" s="3" t="s">
        <v>299</v>
      </c>
      <c r="T76" s="37"/>
      <c r="U76" s="21" t="s">
        <v>2084</v>
      </c>
      <c r="V76" s="21" t="str">
        <f>VLOOKUP(P76,'Customer List'!B:C,2,)</f>
        <v>STOCK</v>
      </c>
      <c r="W76" s="38" t="s">
        <v>1145</v>
      </c>
      <c r="X76" s="30" t="str">
        <f t="shared" ref="X76:X83" si="15">IF(OR(R76 = "PRIYANKA MADAM", R76 = "DEEPAK", R76 = "PORTER"),N76,"")</f>
        <v/>
      </c>
      <c r="Y76" s="21" t="str">
        <f t="shared" si="12"/>
        <v/>
      </c>
      <c r="Z76" s="21" t="str">
        <f t="shared" si="13"/>
        <v/>
      </c>
      <c r="AA76" s="21" t="str">
        <f t="shared" si="14"/>
        <v/>
      </c>
      <c r="AB76" s="21" t="str">
        <f>VLOOKUP(U76,'Currency Sheet'!A:C,3,)</f>
        <v>INR</v>
      </c>
      <c r="AC76" s="42" t="str">
        <f>VLOOKUP(P76,'Customer List'!B:D,3,)</f>
        <v>STOCK</v>
      </c>
    </row>
    <row r="77" spans="1:29" x14ac:dyDescent="0.25">
      <c r="A77" s="21">
        <v>76</v>
      </c>
      <c r="B77" s="21" t="s">
        <v>13</v>
      </c>
      <c r="C77" s="30">
        <v>45808</v>
      </c>
      <c r="D77" s="30">
        <v>45808</v>
      </c>
      <c r="E77" s="47">
        <v>2350</v>
      </c>
      <c r="F77" s="47">
        <f t="shared" ref="F77" si="16">IF(AB77="DOLLAR",E77*88,E77)</f>
        <v>2350</v>
      </c>
      <c r="G77" s="48">
        <f t="shared" ref="G77" si="17">F77*J77</f>
        <v>2350</v>
      </c>
      <c r="H77" s="21">
        <v>16532</v>
      </c>
      <c r="I77" s="21" t="s">
        <v>2571</v>
      </c>
      <c r="J77" s="21">
        <v>1</v>
      </c>
      <c r="K77" s="21">
        <v>1</v>
      </c>
      <c r="L77" s="21">
        <f t="shared" ref="L77" si="18">J77-K77</f>
        <v>0</v>
      </c>
      <c r="M77" s="21" t="s">
        <v>6319</v>
      </c>
      <c r="N77" s="30">
        <v>45990</v>
      </c>
      <c r="O77" s="48">
        <v>3000</v>
      </c>
      <c r="P77" s="21" t="s">
        <v>6321</v>
      </c>
      <c r="Q77" s="21" t="s">
        <v>636</v>
      </c>
      <c r="R77" s="21" t="s">
        <v>847</v>
      </c>
      <c r="S77" s="3" t="s">
        <v>299</v>
      </c>
      <c r="T77" s="37" t="s">
        <v>6320</v>
      </c>
      <c r="U77" s="21" t="s">
        <v>2084</v>
      </c>
      <c r="V77" s="21" t="e">
        <f>VLOOKUP(P77,'Customer List'!B:C,2,)</f>
        <v>#N/A</v>
      </c>
      <c r="W77" s="38" t="s">
        <v>1145</v>
      </c>
      <c r="X77" s="30">
        <f t="shared" ref="X77" si="19">IF(OR(R77 = "PRIYANKA MADAM", R77 = "DEEPAK", R77 = "PORTER"),N77,"")</f>
        <v>45990</v>
      </c>
      <c r="Y77" s="21">
        <f t="shared" ref="Y77" si="20">IF(X77="", "", X77-N77)</f>
        <v>0</v>
      </c>
      <c r="Z77" s="21" t="str">
        <f t="shared" ref="Z77" si="21">IF(N77="", "", TEXT(N77, "dddd"))</f>
        <v>Saturday</v>
      </c>
      <c r="AA77" s="21" t="str">
        <f t="shared" ref="AA77" si="22">IF(X77="", "", TEXT(X77, "dddd"))</f>
        <v>Saturday</v>
      </c>
      <c r="AB77" s="21" t="str">
        <f>VLOOKUP(U77,'Currency Sheet'!A:C,3,)</f>
        <v>INR</v>
      </c>
      <c r="AC77" s="42" t="e">
        <f>VLOOKUP(P77,'Customer List'!B:D,3,)</f>
        <v>#N/A</v>
      </c>
    </row>
    <row r="78" spans="1:29" x14ac:dyDescent="0.25">
      <c r="A78" s="21">
        <v>77</v>
      </c>
      <c r="B78" s="21" t="s">
        <v>13</v>
      </c>
      <c r="C78" s="30">
        <v>45808</v>
      </c>
      <c r="D78" s="30">
        <v>45808</v>
      </c>
      <c r="E78" s="47">
        <v>2350</v>
      </c>
      <c r="F78" s="47">
        <f t="shared" si="9"/>
        <v>2350</v>
      </c>
      <c r="G78" s="48">
        <f t="shared" si="10"/>
        <v>4700</v>
      </c>
      <c r="H78" s="21">
        <v>16532</v>
      </c>
      <c r="I78" s="21" t="s">
        <v>2571</v>
      </c>
      <c r="J78" s="21">
        <v>2</v>
      </c>
      <c r="K78" s="21">
        <v>2</v>
      </c>
      <c r="L78" s="21">
        <f t="shared" si="11"/>
        <v>0</v>
      </c>
      <c r="M78" s="21" t="s">
        <v>3621</v>
      </c>
      <c r="N78" s="30">
        <v>45940</v>
      </c>
      <c r="O78" s="48">
        <v>0</v>
      </c>
      <c r="P78" s="21" t="s">
        <v>1145</v>
      </c>
      <c r="Q78" s="21" t="s">
        <v>2070</v>
      </c>
      <c r="R78" s="21" t="s">
        <v>637</v>
      </c>
      <c r="S78" s="3" t="s">
        <v>299</v>
      </c>
      <c r="T78" s="37" t="s">
        <v>4972</v>
      </c>
      <c r="U78" s="21" t="s">
        <v>2084</v>
      </c>
      <c r="V78" s="21" t="str">
        <f>VLOOKUP(P78,'Customer List'!B:C,2,)</f>
        <v>STOCK</v>
      </c>
      <c r="W78" s="38"/>
      <c r="X78" s="30">
        <f t="shared" si="15"/>
        <v>45940</v>
      </c>
      <c r="Y78" s="21">
        <f t="shared" si="12"/>
        <v>0</v>
      </c>
      <c r="Z78" s="21" t="str">
        <f t="shared" si="13"/>
        <v>Friday</v>
      </c>
      <c r="AA78" s="21" t="str">
        <f t="shared" si="14"/>
        <v>Friday</v>
      </c>
      <c r="AB78" s="21" t="str">
        <f>VLOOKUP(U78,'Currency Sheet'!A:C,3,)</f>
        <v>INR</v>
      </c>
      <c r="AC78" s="42" t="str">
        <f>VLOOKUP(P78,'Customer List'!B:D,3,)</f>
        <v>STOCK</v>
      </c>
    </row>
    <row r="79" spans="1:29" x14ac:dyDescent="0.25">
      <c r="A79" s="21">
        <v>78</v>
      </c>
      <c r="B79" s="21" t="s">
        <v>13</v>
      </c>
      <c r="C79" s="30">
        <v>45808</v>
      </c>
      <c r="D79" s="30">
        <v>45808</v>
      </c>
      <c r="E79" s="47">
        <v>2350</v>
      </c>
      <c r="F79" s="47">
        <f t="shared" si="9"/>
        <v>2350</v>
      </c>
      <c r="G79" s="48">
        <f t="shared" si="10"/>
        <v>9400</v>
      </c>
      <c r="H79" s="21">
        <v>16532</v>
      </c>
      <c r="I79" s="21" t="s">
        <v>2571</v>
      </c>
      <c r="J79" s="21">
        <v>4</v>
      </c>
      <c r="K79" s="21">
        <v>4</v>
      </c>
      <c r="L79" s="21">
        <f t="shared" si="11"/>
        <v>0</v>
      </c>
      <c r="M79" s="21" t="s">
        <v>3534</v>
      </c>
      <c r="N79" s="30">
        <v>45913</v>
      </c>
      <c r="O79" s="48">
        <v>14346</v>
      </c>
      <c r="P79" s="21" t="s">
        <v>1085</v>
      </c>
      <c r="Q79" s="21" t="s">
        <v>2070</v>
      </c>
      <c r="R79" s="21" t="s">
        <v>723</v>
      </c>
      <c r="S79" s="3" t="s">
        <v>299</v>
      </c>
      <c r="T79" s="37"/>
      <c r="U79" s="21" t="s">
        <v>2084</v>
      </c>
      <c r="V79" s="21" t="str">
        <f>VLOOKUP(P79,'Customer List'!B:C,2,)</f>
        <v>Delhi</v>
      </c>
      <c r="W79" s="38"/>
      <c r="X79" s="30">
        <f t="shared" si="15"/>
        <v>45913</v>
      </c>
      <c r="Y79" s="21">
        <f t="shared" si="12"/>
        <v>0</v>
      </c>
      <c r="Z79" s="21" t="str">
        <f t="shared" si="13"/>
        <v>Saturday</v>
      </c>
      <c r="AA79" s="21" t="str">
        <f t="shared" si="14"/>
        <v>Saturday</v>
      </c>
      <c r="AB79" s="21" t="str">
        <f>VLOOKUP(U79,'Currency Sheet'!A:C,3,)</f>
        <v>INR</v>
      </c>
      <c r="AC79" s="42" t="str">
        <f>VLOOKUP(P79,'Customer List'!B:D,3,)</f>
        <v>Local</v>
      </c>
    </row>
    <row r="80" spans="1:29" x14ac:dyDescent="0.25">
      <c r="A80" s="21">
        <v>79</v>
      </c>
      <c r="B80" s="21" t="s">
        <v>13</v>
      </c>
      <c r="C80" s="30">
        <v>45808</v>
      </c>
      <c r="D80" s="30">
        <v>45808</v>
      </c>
      <c r="E80" s="47">
        <v>2350</v>
      </c>
      <c r="F80" s="47">
        <f t="shared" si="9"/>
        <v>2350</v>
      </c>
      <c r="G80" s="48">
        <f t="shared" si="10"/>
        <v>16450</v>
      </c>
      <c r="H80" s="21">
        <v>16532</v>
      </c>
      <c r="I80" s="21" t="s">
        <v>2571</v>
      </c>
      <c r="J80" s="21">
        <v>7</v>
      </c>
      <c r="K80" s="21">
        <v>7</v>
      </c>
      <c r="L80" s="21">
        <f t="shared" si="11"/>
        <v>0</v>
      </c>
      <c r="M80" s="21" t="s">
        <v>2572</v>
      </c>
      <c r="N80" s="30">
        <v>45825</v>
      </c>
      <c r="O80" s="48">
        <f>8100*K80</f>
        <v>56700</v>
      </c>
      <c r="P80" s="21" t="s">
        <v>1145</v>
      </c>
      <c r="Q80" s="21"/>
      <c r="R80" s="21"/>
      <c r="S80" s="3" t="s">
        <v>299</v>
      </c>
      <c r="T80" s="37"/>
      <c r="U80" s="21" t="s">
        <v>2084</v>
      </c>
      <c r="V80" s="21" t="str">
        <f>VLOOKUP(P80,'Customer List'!B:C,2,)</f>
        <v>STOCK</v>
      </c>
      <c r="W80" s="38"/>
      <c r="X80" s="30" t="str">
        <f t="shared" si="15"/>
        <v/>
      </c>
      <c r="Y80" s="21" t="str">
        <f t="shared" si="12"/>
        <v/>
      </c>
      <c r="Z80" s="21" t="str">
        <f t="shared" si="13"/>
        <v>Tuesday</v>
      </c>
      <c r="AA80" s="21" t="str">
        <f t="shared" si="14"/>
        <v/>
      </c>
      <c r="AB80" s="21" t="str">
        <f>VLOOKUP(U80,'Currency Sheet'!A:C,3,)</f>
        <v>INR</v>
      </c>
      <c r="AC80" s="42" t="str">
        <f>VLOOKUP(P80,'Customer List'!B:D,3,)</f>
        <v>STOCK</v>
      </c>
    </row>
    <row r="81" spans="1:29" x14ac:dyDescent="0.25">
      <c r="A81" s="21">
        <v>80</v>
      </c>
      <c r="B81" s="21" t="s">
        <v>13</v>
      </c>
      <c r="C81" s="30">
        <v>45808</v>
      </c>
      <c r="D81" s="30">
        <v>45808</v>
      </c>
      <c r="E81" s="47">
        <v>2350</v>
      </c>
      <c r="F81" s="47">
        <f t="shared" si="9"/>
        <v>2350</v>
      </c>
      <c r="G81" s="48">
        <f t="shared" si="10"/>
        <v>4700</v>
      </c>
      <c r="H81" s="21">
        <v>16532</v>
      </c>
      <c r="I81" s="21" t="s">
        <v>2571</v>
      </c>
      <c r="J81" s="21">
        <v>2</v>
      </c>
      <c r="K81" s="21">
        <v>2</v>
      </c>
      <c r="L81" s="21">
        <f t="shared" si="11"/>
        <v>0</v>
      </c>
      <c r="M81" s="21" t="s">
        <v>2574</v>
      </c>
      <c r="N81" s="30">
        <v>45854</v>
      </c>
      <c r="O81" s="48">
        <v>0</v>
      </c>
      <c r="P81" s="21" t="s">
        <v>1011</v>
      </c>
      <c r="Q81" s="21" t="s">
        <v>1947</v>
      </c>
      <c r="R81" s="21" t="s">
        <v>637</v>
      </c>
      <c r="S81" s="3" t="s">
        <v>299</v>
      </c>
      <c r="T81" s="37" t="s">
        <v>609</v>
      </c>
      <c r="U81" s="21" t="s">
        <v>2084</v>
      </c>
      <c r="V81" s="21" t="str">
        <f>VLOOKUP(P81,'Customer List'!B:C,2,)</f>
        <v>Delhi</v>
      </c>
      <c r="W81" s="38"/>
      <c r="X81" s="30">
        <f t="shared" si="15"/>
        <v>45854</v>
      </c>
      <c r="Y81" s="21">
        <f t="shared" si="12"/>
        <v>0</v>
      </c>
      <c r="Z81" s="21" t="str">
        <f t="shared" si="13"/>
        <v>Wednesday</v>
      </c>
      <c r="AA81" s="21" t="str">
        <f t="shared" si="14"/>
        <v>Wednesday</v>
      </c>
      <c r="AB81" s="21" t="str">
        <f>VLOOKUP(U81,'Currency Sheet'!A:C,3,)</f>
        <v>INR</v>
      </c>
      <c r="AC81" s="42" t="str">
        <f>VLOOKUP(P81,'Customer List'!B:D,3,)</f>
        <v>Local</v>
      </c>
    </row>
    <row r="82" spans="1:29" x14ac:dyDescent="0.25">
      <c r="A82" s="21">
        <v>81</v>
      </c>
      <c r="B82" s="21" t="s">
        <v>13</v>
      </c>
      <c r="C82" s="30">
        <v>45808</v>
      </c>
      <c r="D82" s="30">
        <v>45808</v>
      </c>
      <c r="E82" s="47">
        <v>2350</v>
      </c>
      <c r="F82" s="47">
        <f t="shared" si="9"/>
        <v>2350</v>
      </c>
      <c r="G82" s="48">
        <f t="shared" si="10"/>
        <v>25850</v>
      </c>
      <c r="H82" s="21">
        <v>16532</v>
      </c>
      <c r="I82" s="21" t="s">
        <v>2571</v>
      </c>
      <c r="J82" s="21">
        <v>11</v>
      </c>
      <c r="K82" s="21"/>
      <c r="L82" s="21">
        <f t="shared" si="11"/>
        <v>11</v>
      </c>
      <c r="M82" s="21"/>
      <c r="N82" s="30"/>
      <c r="O82" s="48"/>
      <c r="P82" s="21" t="s">
        <v>1145</v>
      </c>
      <c r="Q82" s="21"/>
      <c r="R82" s="21"/>
      <c r="S82" s="3" t="s">
        <v>299</v>
      </c>
      <c r="T82" s="37"/>
      <c r="U82" s="21" t="s">
        <v>2084</v>
      </c>
      <c r="V82" s="21" t="str">
        <f>VLOOKUP(P82,'Customer List'!B:C,2,)</f>
        <v>STOCK</v>
      </c>
      <c r="W82" s="38" t="s">
        <v>1145</v>
      </c>
      <c r="X82" s="30" t="str">
        <f t="shared" si="15"/>
        <v/>
      </c>
      <c r="Y82" s="21" t="str">
        <f t="shared" si="12"/>
        <v/>
      </c>
      <c r="Z82" s="21" t="str">
        <f t="shared" si="13"/>
        <v/>
      </c>
      <c r="AA82" s="21" t="str">
        <f t="shared" si="14"/>
        <v/>
      </c>
      <c r="AB82" s="21" t="str">
        <f>VLOOKUP(U82,'Currency Sheet'!A:C,3,)</f>
        <v>INR</v>
      </c>
      <c r="AC82" s="42" t="str">
        <f>VLOOKUP(P82,'Customer List'!B:D,3,)</f>
        <v>STOCK</v>
      </c>
    </row>
    <row r="83" spans="1:29" x14ac:dyDescent="0.25">
      <c r="A83" s="21">
        <v>82</v>
      </c>
      <c r="B83" s="21" t="s">
        <v>13</v>
      </c>
      <c r="C83" s="30">
        <v>45808</v>
      </c>
      <c r="D83" s="30">
        <v>45808</v>
      </c>
      <c r="E83" s="47">
        <v>2350</v>
      </c>
      <c r="F83" s="47">
        <f t="shared" si="9"/>
        <v>2350</v>
      </c>
      <c r="G83" s="48">
        <f t="shared" si="10"/>
        <v>9400</v>
      </c>
      <c r="H83" s="21">
        <v>16532</v>
      </c>
      <c r="I83" s="21" t="s">
        <v>2571</v>
      </c>
      <c r="J83" s="21">
        <v>4</v>
      </c>
      <c r="K83" s="21">
        <v>4</v>
      </c>
      <c r="L83" s="21">
        <f t="shared" si="11"/>
        <v>0</v>
      </c>
      <c r="M83" s="21" t="s">
        <v>5714</v>
      </c>
      <c r="N83" s="30">
        <v>45955</v>
      </c>
      <c r="O83" s="48">
        <v>10400</v>
      </c>
      <c r="P83" s="21" t="s">
        <v>5715</v>
      </c>
      <c r="Q83" s="21" t="s">
        <v>5716</v>
      </c>
      <c r="R83" s="21" t="s">
        <v>5717</v>
      </c>
      <c r="S83" s="3" t="s">
        <v>299</v>
      </c>
      <c r="T83" s="37"/>
      <c r="U83" s="21" t="s">
        <v>2084</v>
      </c>
      <c r="V83" s="21" t="e">
        <f>VLOOKUP(P83,'Customer List'!B:C,2,)</f>
        <v>#N/A</v>
      </c>
      <c r="W83" s="38"/>
      <c r="X83" s="30" t="str">
        <f t="shared" si="15"/>
        <v/>
      </c>
      <c r="Y83" s="21" t="str">
        <f t="shared" si="12"/>
        <v/>
      </c>
      <c r="Z83" s="21" t="str">
        <f t="shared" si="13"/>
        <v>Saturday</v>
      </c>
      <c r="AA83" s="21" t="str">
        <f t="shared" si="14"/>
        <v/>
      </c>
      <c r="AB83" s="21" t="str">
        <f>VLOOKUP(U83,'Currency Sheet'!A:C,3,)</f>
        <v>INR</v>
      </c>
      <c r="AC83" s="42" t="e">
        <f>VLOOKUP(P83,'Customer List'!B:D,3,)</f>
        <v>#N/A</v>
      </c>
    </row>
    <row r="84" spans="1:29" x14ac:dyDescent="0.25">
      <c r="A84" s="21">
        <v>83</v>
      </c>
      <c r="B84" s="21" t="s">
        <v>13</v>
      </c>
      <c r="C84" s="30">
        <v>45808</v>
      </c>
      <c r="D84" s="30">
        <v>45808</v>
      </c>
      <c r="E84" s="47">
        <v>2350</v>
      </c>
      <c r="F84" s="47">
        <f t="shared" si="9"/>
        <v>2350</v>
      </c>
      <c r="G84" s="48">
        <f t="shared" si="10"/>
        <v>2350</v>
      </c>
      <c r="H84" s="21">
        <v>16532</v>
      </c>
      <c r="I84" s="21" t="s">
        <v>2571</v>
      </c>
      <c r="J84" s="21">
        <v>1</v>
      </c>
      <c r="K84" s="21">
        <v>1</v>
      </c>
      <c r="L84" s="21">
        <f t="shared" si="11"/>
        <v>0</v>
      </c>
      <c r="M84" s="21" t="s">
        <v>2575</v>
      </c>
      <c r="N84" s="30">
        <v>45849</v>
      </c>
      <c r="O84" s="48">
        <v>0</v>
      </c>
      <c r="P84" s="21" t="s">
        <v>899</v>
      </c>
      <c r="Q84" s="21" t="s">
        <v>636</v>
      </c>
      <c r="R84" s="21" t="s">
        <v>847</v>
      </c>
      <c r="S84" s="3" t="s">
        <v>299</v>
      </c>
      <c r="T84" s="37" t="s">
        <v>609</v>
      </c>
      <c r="U84" s="21" t="s">
        <v>2084</v>
      </c>
      <c r="V84" s="21" t="str">
        <f>VLOOKUP(P84,'Customer List'!B:C,2,)</f>
        <v>Delhi</v>
      </c>
      <c r="W84" s="38"/>
      <c r="X84" s="30">
        <v>45849</v>
      </c>
      <c r="Y84" s="21">
        <f t="shared" si="12"/>
        <v>0</v>
      </c>
      <c r="Z84" s="21" t="str">
        <f t="shared" si="13"/>
        <v>Friday</v>
      </c>
      <c r="AA84" s="21" t="str">
        <f t="shared" si="14"/>
        <v>Friday</v>
      </c>
      <c r="AB84" s="21" t="str">
        <f>VLOOKUP(U84,'Currency Sheet'!A:C,3,)</f>
        <v>INR</v>
      </c>
      <c r="AC84" s="42" t="str">
        <f>VLOOKUP(P84,'Customer List'!B:D,3,)</f>
        <v>Local</v>
      </c>
    </row>
    <row r="85" spans="1:29" x14ac:dyDescent="0.25">
      <c r="A85" s="21">
        <v>84</v>
      </c>
      <c r="B85" s="21" t="s">
        <v>13</v>
      </c>
      <c r="C85" s="30">
        <v>45808</v>
      </c>
      <c r="D85" s="30">
        <v>45808</v>
      </c>
      <c r="E85" s="47">
        <v>2350</v>
      </c>
      <c r="F85" s="47">
        <f t="shared" si="9"/>
        <v>2350</v>
      </c>
      <c r="G85" s="48">
        <f t="shared" si="10"/>
        <v>2350</v>
      </c>
      <c r="H85" s="21">
        <v>16532</v>
      </c>
      <c r="I85" s="21" t="s">
        <v>2571</v>
      </c>
      <c r="J85" s="21">
        <v>1</v>
      </c>
      <c r="K85" s="21">
        <v>1</v>
      </c>
      <c r="L85" s="21">
        <f t="shared" si="11"/>
        <v>0</v>
      </c>
      <c r="M85" s="21" t="s">
        <v>635</v>
      </c>
      <c r="N85" s="30">
        <v>45834</v>
      </c>
      <c r="O85" s="48">
        <v>0</v>
      </c>
      <c r="P85" s="21" t="s">
        <v>16</v>
      </c>
      <c r="Q85" s="21" t="s">
        <v>2070</v>
      </c>
      <c r="R85" s="21" t="s">
        <v>637</v>
      </c>
      <c r="S85" s="3" t="s">
        <v>299</v>
      </c>
      <c r="T85" s="37" t="s">
        <v>609</v>
      </c>
      <c r="U85" s="21" t="s">
        <v>2084</v>
      </c>
      <c r="V85" s="21" t="str">
        <f>VLOOKUP(P85,'Customer List'!B:C,2,)</f>
        <v>Delhi</v>
      </c>
      <c r="W85" s="38"/>
      <c r="X85" s="30">
        <v>45834</v>
      </c>
      <c r="Y85" s="21">
        <f t="shared" si="12"/>
        <v>0</v>
      </c>
      <c r="Z85" s="21" t="str">
        <f t="shared" si="13"/>
        <v>Thursday</v>
      </c>
      <c r="AA85" s="21" t="str">
        <f t="shared" si="14"/>
        <v>Thursday</v>
      </c>
      <c r="AB85" s="21" t="str">
        <f>VLOOKUP(U85,'Currency Sheet'!A:C,3,)</f>
        <v>INR</v>
      </c>
      <c r="AC85" s="42" t="str">
        <f>VLOOKUP(P85,'Customer List'!B:D,3,)</f>
        <v>Local</v>
      </c>
    </row>
    <row r="86" spans="1:29" x14ac:dyDescent="0.25">
      <c r="A86" s="21">
        <v>85</v>
      </c>
      <c r="B86" s="21" t="s">
        <v>13</v>
      </c>
      <c r="C86" s="30">
        <v>45808</v>
      </c>
      <c r="D86" s="30">
        <v>45808</v>
      </c>
      <c r="E86" s="47">
        <v>2350</v>
      </c>
      <c r="F86" s="47">
        <f t="shared" si="9"/>
        <v>2350</v>
      </c>
      <c r="G86" s="48">
        <f t="shared" si="10"/>
        <v>2350</v>
      </c>
      <c r="H86" s="21">
        <v>16532</v>
      </c>
      <c r="I86" s="21" t="s">
        <v>2571</v>
      </c>
      <c r="J86" s="21">
        <v>1</v>
      </c>
      <c r="K86" s="21">
        <v>1</v>
      </c>
      <c r="L86" s="21">
        <f t="shared" si="11"/>
        <v>0</v>
      </c>
      <c r="M86" s="21" t="s">
        <v>3628</v>
      </c>
      <c r="N86" s="30"/>
      <c r="O86" s="48"/>
      <c r="P86" s="21" t="s">
        <v>2734</v>
      </c>
      <c r="Q86" s="21" t="s">
        <v>2070</v>
      </c>
      <c r="R86" s="21" t="s">
        <v>637</v>
      </c>
      <c r="S86" s="3" t="s">
        <v>299</v>
      </c>
      <c r="T86" s="37"/>
      <c r="U86" s="21" t="s">
        <v>2084</v>
      </c>
      <c r="V86" s="21" t="str">
        <f>VLOOKUP(P86,'Customer List'!B:C,2,)</f>
        <v>OPNED ITEM</v>
      </c>
      <c r="W86" s="38"/>
      <c r="X86" s="30">
        <f>IF(OR(R86 = "PRIYANKA MADAM", R86 = "DEEPAK", R86 = "PORTER"),N86,"")</f>
        <v>0</v>
      </c>
      <c r="Y86" s="21">
        <f t="shared" si="12"/>
        <v>0</v>
      </c>
      <c r="Z86" s="21" t="str">
        <f t="shared" si="13"/>
        <v/>
      </c>
      <c r="AA86" s="21" t="str">
        <f t="shared" si="14"/>
        <v>Saturday</v>
      </c>
      <c r="AB86" s="21" t="str">
        <f>VLOOKUP(U86,'Currency Sheet'!A:C,3,)</f>
        <v>INR</v>
      </c>
      <c r="AC86" s="42" t="str">
        <f>VLOOKUP(P86,'Customer List'!B:D,3,)</f>
        <v>LOCAL</v>
      </c>
    </row>
    <row r="87" spans="1:29" x14ac:dyDescent="0.25">
      <c r="A87" s="21">
        <v>86</v>
      </c>
      <c r="B87" s="21" t="s">
        <v>13</v>
      </c>
      <c r="C87" s="30">
        <v>45808</v>
      </c>
      <c r="D87" s="30">
        <v>45808</v>
      </c>
      <c r="E87" s="47">
        <v>2350</v>
      </c>
      <c r="F87" s="47">
        <f t="shared" si="9"/>
        <v>2350</v>
      </c>
      <c r="G87" s="48">
        <f t="shared" si="10"/>
        <v>2350</v>
      </c>
      <c r="H87" s="21">
        <v>16532</v>
      </c>
      <c r="I87" s="21" t="s">
        <v>2571</v>
      </c>
      <c r="J87" s="21">
        <v>1</v>
      </c>
      <c r="K87" s="21">
        <v>1</v>
      </c>
      <c r="L87" s="21">
        <f t="shared" si="11"/>
        <v>0</v>
      </c>
      <c r="M87" s="21" t="s">
        <v>2572</v>
      </c>
      <c r="N87" s="30">
        <v>45825</v>
      </c>
      <c r="O87" s="48">
        <f>8100*K87</f>
        <v>8100</v>
      </c>
      <c r="P87" s="21" t="s">
        <v>1145</v>
      </c>
      <c r="Q87" s="21"/>
      <c r="R87" s="21"/>
      <c r="S87" s="3" t="s">
        <v>299</v>
      </c>
      <c r="T87" s="37"/>
      <c r="U87" s="21" t="s">
        <v>2084</v>
      </c>
      <c r="V87" s="21" t="str">
        <f>VLOOKUP(P87,'Customer List'!B:C,2,)</f>
        <v>STOCK</v>
      </c>
      <c r="W87" s="38"/>
      <c r="X87" s="30" t="str">
        <f>IF(OR(R87 = "PRIYANKA MADAM", R87 = "DEEPAK", R87 = "PORTER"),N87,"")</f>
        <v/>
      </c>
      <c r="Y87" s="21" t="str">
        <f t="shared" si="12"/>
        <v/>
      </c>
      <c r="Z87" s="21" t="str">
        <f t="shared" si="13"/>
        <v>Tuesday</v>
      </c>
      <c r="AA87" s="21" t="str">
        <f t="shared" si="14"/>
        <v/>
      </c>
      <c r="AB87" s="21" t="str">
        <f>VLOOKUP(U87,'Currency Sheet'!A:C,3,)</f>
        <v>INR</v>
      </c>
      <c r="AC87" s="42" t="str">
        <f>VLOOKUP(P87,'Customer List'!B:D,3,)</f>
        <v>STOCK</v>
      </c>
    </row>
    <row r="88" spans="1:29" x14ac:dyDescent="0.25">
      <c r="A88" s="21">
        <v>87</v>
      </c>
      <c r="B88" s="21" t="s">
        <v>13</v>
      </c>
      <c r="C88" s="30">
        <v>45808</v>
      </c>
      <c r="D88" s="30">
        <v>45808</v>
      </c>
      <c r="E88" s="47">
        <v>2350</v>
      </c>
      <c r="F88" s="47">
        <f t="shared" si="9"/>
        <v>2350</v>
      </c>
      <c r="G88" s="48">
        <f t="shared" si="10"/>
        <v>4700</v>
      </c>
      <c r="H88" s="21">
        <v>16532</v>
      </c>
      <c r="I88" s="21" t="s">
        <v>2571</v>
      </c>
      <c r="J88" s="21">
        <v>2</v>
      </c>
      <c r="K88" s="21">
        <v>2</v>
      </c>
      <c r="L88" s="21">
        <f t="shared" si="11"/>
        <v>0</v>
      </c>
      <c r="M88" s="21" t="s">
        <v>3538</v>
      </c>
      <c r="N88" s="30">
        <v>45915</v>
      </c>
      <c r="O88" s="48">
        <v>10561.8</v>
      </c>
      <c r="P88" s="21" t="s">
        <v>49</v>
      </c>
      <c r="Q88" s="21" t="s">
        <v>2070</v>
      </c>
      <c r="R88" s="21" t="s">
        <v>637</v>
      </c>
      <c r="S88" s="3" t="s">
        <v>299</v>
      </c>
      <c r="T88" s="37" t="s">
        <v>3539</v>
      </c>
      <c r="U88" s="21" t="s">
        <v>2084</v>
      </c>
      <c r="V88" s="21" t="str">
        <f>VLOOKUP(P88,'Customer List'!B:C,2,)</f>
        <v>Delhi</v>
      </c>
      <c r="W88" s="38"/>
      <c r="X88" s="30">
        <f>IF(OR(R88 = "PRIYANKA MADAM", R88 = "DEEPAK", R88 = "PORTER"),N88,"")</f>
        <v>45915</v>
      </c>
      <c r="Y88" s="21">
        <f t="shared" si="12"/>
        <v>0</v>
      </c>
      <c r="Z88" s="21" t="str">
        <f t="shared" si="13"/>
        <v>Monday</v>
      </c>
      <c r="AA88" s="21" t="str">
        <f t="shared" si="14"/>
        <v>Monday</v>
      </c>
      <c r="AB88" s="21" t="str">
        <f>VLOOKUP(U88,'Currency Sheet'!A:C,3,)</f>
        <v>INR</v>
      </c>
      <c r="AC88" s="42" t="str">
        <f>VLOOKUP(P88,'Customer List'!B:D,3,)</f>
        <v>Local</v>
      </c>
    </row>
    <row r="89" spans="1:29" x14ac:dyDescent="0.25">
      <c r="A89" s="21">
        <v>88</v>
      </c>
      <c r="B89" s="21" t="s">
        <v>13</v>
      </c>
      <c r="C89" s="30">
        <v>45808</v>
      </c>
      <c r="D89" s="30">
        <v>45808</v>
      </c>
      <c r="E89" s="47">
        <v>2350</v>
      </c>
      <c r="F89" s="47">
        <f t="shared" si="9"/>
        <v>2350</v>
      </c>
      <c r="G89" s="48">
        <f t="shared" si="10"/>
        <v>2350</v>
      </c>
      <c r="H89" s="21">
        <v>16532</v>
      </c>
      <c r="I89" s="21" t="s">
        <v>2571</v>
      </c>
      <c r="J89" s="21">
        <v>1</v>
      </c>
      <c r="K89" s="21">
        <v>1</v>
      </c>
      <c r="L89" s="21">
        <f t="shared" si="11"/>
        <v>0</v>
      </c>
      <c r="M89" s="21" t="s">
        <v>635</v>
      </c>
      <c r="N89" s="30">
        <v>45834</v>
      </c>
      <c r="O89" s="48">
        <v>0</v>
      </c>
      <c r="P89" s="21" t="s">
        <v>16</v>
      </c>
      <c r="Q89" s="21" t="s">
        <v>2070</v>
      </c>
      <c r="R89" s="21" t="s">
        <v>637</v>
      </c>
      <c r="S89" s="3" t="s">
        <v>299</v>
      </c>
      <c r="T89" s="37" t="s">
        <v>609</v>
      </c>
      <c r="U89" s="21" t="s">
        <v>2084</v>
      </c>
      <c r="V89" s="21" t="str">
        <f>VLOOKUP(P89,'Customer List'!B:C,2,)</f>
        <v>Delhi</v>
      </c>
      <c r="W89" s="38"/>
      <c r="X89" s="30">
        <v>45834</v>
      </c>
      <c r="Y89" s="21">
        <f t="shared" si="12"/>
        <v>0</v>
      </c>
      <c r="Z89" s="21" t="str">
        <f t="shared" si="13"/>
        <v>Thursday</v>
      </c>
      <c r="AA89" s="21" t="str">
        <f t="shared" si="14"/>
        <v>Thursday</v>
      </c>
      <c r="AB89" s="21" t="str">
        <f>VLOOKUP(U89,'Currency Sheet'!A:C,3,)</f>
        <v>INR</v>
      </c>
      <c r="AC89" s="42" t="str">
        <f>VLOOKUP(P89,'Customer List'!B:D,3,)</f>
        <v>Local</v>
      </c>
    </row>
    <row r="90" spans="1:29" x14ac:dyDescent="0.25">
      <c r="A90" s="21">
        <v>89</v>
      </c>
      <c r="B90" s="21" t="s">
        <v>13</v>
      </c>
      <c r="C90" s="30">
        <v>45808</v>
      </c>
      <c r="D90" s="30">
        <v>45808</v>
      </c>
      <c r="E90" s="47">
        <v>2350</v>
      </c>
      <c r="F90" s="47">
        <f t="shared" si="9"/>
        <v>2350</v>
      </c>
      <c r="G90" s="48">
        <f t="shared" si="10"/>
        <v>2350</v>
      </c>
      <c r="H90" s="21">
        <v>16533</v>
      </c>
      <c r="I90" s="21" t="s">
        <v>2576</v>
      </c>
      <c r="J90" s="21">
        <v>1</v>
      </c>
      <c r="K90" s="21">
        <v>1</v>
      </c>
      <c r="L90" s="21">
        <f t="shared" si="11"/>
        <v>0</v>
      </c>
      <c r="M90" s="21" t="s">
        <v>2577</v>
      </c>
      <c r="N90" s="30">
        <v>45889</v>
      </c>
      <c r="O90" s="48">
        <v>0</v>
      </c>
      <c r="P90" s="21" t="s">
        <v>1145</v>
      </c>
      <c r="Q90" s="21" t="s">
        <v>636</v>
      </c>
      <c r="R90" s="21" t="s">
        <v>637</v>
      </c>
      <c r="S90" s="3" t="s">
        <v>299</v>
      </c>
      <c r="T90" s="37" t="s">
        <v>2734</v>
      </c>
      <c r="U90" s="21" t="s">
        <v>2084</v>
      </c>
      <c r="V90" s="21" t="str">
        <f>VLOOKUP(P90,'Customer List'!B:C,2,)</f>
        <v>STOCK</v>
      </c>
      <c r="W90" s="38"/>
      <c r="X90" s="30">
        <v>45889</v>
      </c>
      <c r="Y90" s="21">
        <f t="shared" si="12"/>
        <v>0</v>
      </c>
      <c r="Z90" s="21" t="str">
        <f t="shared" si="13"/>
        <v>Wednesday</v>
      </c>
      <c r="AA90" s="21" t="str">
        <f t="shared" si="14"/>
        <v>Wednesday</v>
      </c>
      <c r="AB90" s="21" t="str">
        <f>VLOOKUP(U90,'Currency Sheet'!A:C,3,)</f>
        <v>INR</v>
      </c>
      <c r="AC90" s="42" t="str">
        <f>VLOOKUP(P90,'Customer List'!B:D,3,)</f>
        <v>STOCK</v>
      </c>
    </row>
    <row r="91" spans="1:29" x14ac:dyDescent="0.25">
      <c r="A91" s="21">
        <v>90</v>
      </c>
      <c r="B91" s="21" t="s">
        <v>13</v>
      </c>
      <c r="C91" s="30">
        <v>45808</v>
      </c>
      <c r="D91" s="30">
        <v>45808</v>
      </c>
      <c r="E91" s="47">
        <v>2350</v>
      </c>
      <c r="F91" s="47">
        <f t="shared" si="9"/>
        <v>2350</v>
      </c>
      <c r="G91" s="48">
        <f t="shared" si="10"/>
        <v>21150</v>
      </c>
      <c r="H91" s="21">
        <v>16533</v>
      </c>
      <c r="I91" s="21" t="s">
        <v>2576</v>
      </c>
      <c r="J91" s="21">
        <v>9</v>
      </c>
      <c r="K91" s="21"/>
      <c r="L91" s="21">
        <f t="shared" si="11"/>
        <v>9</v>
      </c>
      <c r="M91" s="21"/>
      <c r="N91" s="30"/>
      <c r="O91" s="48"/>
      <c r="P91" s="21" t="s">
        <v>1145</v>
      </c>
      <c r="Q91" s="21"/>
      <c r="R91" s="21"/>
      <c r="S91" s="3" t="s">
        <v>299</v>
      </c>
      <c r="T91" s="37"/>
      <c r="U91" s="21" t="s">
        <v>2084</v>
      </c>
      <c r="V91" s="21" t="str">
        <f>VLOOKUP(P91,'Customer List'!B:C,2,)</f>
        <v>STOCK</v>
      </c>
      <c r="W91" s="38" t="s">
        <v>1145</v>
      </c>
      <c r="X91" s="30" t="str">
        <f>IF(OR(R91 = "PRIYANKA MADAM", R91 = "DEEPAK", R91 = "PORTER"),N91,"")</f>
        <v/>
      </c>
      <c r="Y91" s="21" t="str">
        <f t="shared" si="12"/>
        <v/>
      </c>
      <c r="Z91" s="21" t="str">
        <f t="shared" si="13"/>
        <v/>
      </c>
      <c r="AA91" s="21" t="str">
        <f t="shared" si="14"/>
        <v/>
      </c>
      <c r="AB91" s="21" t="str">
        <f>VLOOKUP(U91,'Currency Sheet'!A:C,3,)</f>
        <v>INR</v>
      </c>
      <c r="AC91" s="42" t="str">
        <f>VLOOKUP(P91,'Customer List'!B:D,3,)</f>
        <v>STOCK</v>
      </c>
    </row>
    <row r="92" spans="1:29" x14ac:dyDescent="0.25">
      <c r="A92" s="21">
        <v>91</v>
      </c>
      <c r="B92" s="21" t="s">
        <v>13</v>
      </c>
      <c r="C92" s="30">
        <v>45808</v>
      </c>
      <c r="D92" s="30">
        <v>45808</v>
      </c>
      <c r="E92" s="47">
        <v>0</v>
      </c>
      <c r="F92" s="47">
        <f t="shared" si="9"/>
        <v>0</v>
      </c>
      <c r="G92" s="48">
        <f t="shared" si="10"/>
        <v>0</v>
      </c>
      <c r="H92" s="21">
        <v>16537</v>
      </c>
      <c r="I92" s="21" t="s">
        <v>2576</v>
      </c>
      <c r="J92" s="21">
        <v>2</v>
      </c>
      <c r="K92" s="21">
        <v>2</v>
      </c>
      <c r="L92" s="21">
        <f t="shared" si="11"/>
        <v>0</v>
      </c>
      <c r="M92" s="21" t="s">
        <v>2573</v>
      </c>
      <c r="N92" s="30">
        <v>45881</v>
      </c>
      <c r="O92" s="48">
        <v>13989.7</v>
      </c>
      <c r="P92" s="21" t="s">
        <v>30</v>
      </c>
      <c r="Q92" s="21" t="s">
        <v>636</v>
      </c>
      <c r="R92" s="21" t="s">
        <v>637</v>
      </c>
      <c r="S92" s="3" t="s">
        <v>299</v>
      </c>
      <c r="T92" s="37"/>
      <c r="U92" s="21" t="s">
        <v>2084</v>
      </c>
      <c r="V92" s="21" t="str">
        <f>VLOOKUP(P92,'Customer List'!B:C,2,)</f>
        <v>Delhi</v>
      </c>
      <c r="W92" s="38"/>
      <c r="X92" s="30">
        <v>45881</v>
      </c>
      <c r="Y92" s="21">
        <f t="shared" si="12"/>
        <v>0</v>
      </c>
      <c r="Z92" s="21" t="str">
        <f t="shared" si="13"/>
        <v>Tuesday</v>
      </c>
      <c r="AA92" s="21" t="str">
        <f t="shared" si="14"/>
        <v>Tuesday</v>
      </c>
      <c r="AB92" s="21" t="str">
        <f>VLOOKUP(U92,'Currency Sheet'!A:C,3,)</f>
        <v>INR</v>
      </c>
      <c r="AC92" s="42" t="str">
        <f>VLOOKUP(P92,'Customer List'!B:D,3,)</f>
        <v>Local</v>
      </c>
    </row>
    <row r="93" spans="1:29" x14ac:dyDescent="0.25">
      <c r="A93" s="21">
        <v>92</v>
      </c>
      <c r="B93" s="21" t="s">
        <v>13</v>
      </c>
      <c r="C93" s="30">
        <v>45808</v>
      </c>
      <c r="D93" s="30">
        <v>45808</v>
      </c>
      <c r="E93" s="47">
        <v>8000</v>
      </c>
      <c r="F93" s="47">
        <f t="shared" si="9"/>
        <v>8000</v>
      </c>
      <c r="G93" s="48">
        <f t="shared" si="10"/>
        <v>8000</v>
      </c>
      <c r="H93" s="21" t="s">
        <v>2578</v>
      </c>
      <c r="I93" s="21" t="s">
        <v>5702</v>
      </c>
      <c r="J93" s="21">
        <v>1</v>
      </c>
      <c r="K93" s="21">
        <v>1</v>
      </c>
      <c r="L93" s="21">
        <f t="shared" si="11"/>
        <v>0</v>
      </c>
      <c r="M93" s="21" t="s">
        <v>2579</v>
      </c>
      <c r="N93" s="30">
        <v>45873</v>
      </c>
      <c r="O93" s="48">
        <v>0</v>
      </c>
      <c r="P93" s="21" t="s">
        <v>2580</v>
      </c>
      <c r="Q93" s="21" t="s">
        <v>636</v>
      </c>
      <c r="R93" s="21" t="s">
        <v>847</v>
      </c>
      <c r="S93" s="3" t="s">
        <v>299</v>
      </c>
      <c r="T93" s="37"/>
      <c r="U93" s="21" t="s">
        <v>2084</v>
      </c>
      <c r="V93" s="21" t="str">
        <f>VLOOKUP(P93,'Customer List'!B:C,2,)</f>
        <v>DELHI</v>
      </c>
      <c r="W93" s="38"/>
      <c r="X93" s="30">
        <v>45873</v>
      </c>
      <c r="Y93" s="21">
        <f t="shared" si="12"/>
        <v>0</v>
      </c>
      <c r="Z93" s="21" t="str">
        <f t="shared" si="13"/>
        <v>Monday</v>
      </c>
      <c r="AA93" s="21" t="str">
        <f t="shared" si="14"/>
        <v>Monday</v>
      </c>
      <c r="AB93" s="21" t="str">
        <f>VLOOKUP(U93,'Currency Sheet'!A:C,3,)</f>
        <v>INR</v>
      </c>
      <c r="AC93" s="42" t="str">
        <f>VLOOKUP(P93,'Customer List'!B:D,3,)</f>
        <v>Local</v>
      </c>
    </row>
    <row r="94" spans="1:29" x14ac:dyDescent="0.25">
      <c r="A94" s="21">
        <v>93</v>
      </c>
      <c r="B94" s="21" t="s">
        <v>13</v>
      </c>
      <c r="C94" s="30">
        <v>45808</v>
      </c>
      <c r="D94" s="30">
        <v>45808</v>
      </c>
      <c r="E94" s="47">
        <v>8000</v>
      </c>
      <c r="F94" s="47">
        <f t="shared" si="9"/>
        <v>8000</v>
      </c>
      <c r="G94" s="48">
        <f t="shared" si="10"/>
        <v>8000</v>
      </c>
      <c r="H94" s="21" t="s">
        <v>2578</v>
      </c>
      <c r="I94" s="21" t="s">
        <v>5702</v>
      </c>
      <c r="J94" s="21">
        <v>1</v>
      </c>
      <c r="K94" s="21">
        <v>1</v>
      </c>
      <c r="L94" s="21">
        <f t="shared" si="11"/>
        <v>0</v>
      </c>
      <c r="M94" s="21" t="s">
        <v>2581</v>
      </c>
      <c r="N94" s="30">
        <v>45840</v>
      </c>
      <c r="O94" s="48">
        <v>0</v>
      </c>
      <c r="P94" s="21" t="s">
        <v>2580</v>
      </c>
      <c r="Q94" s="21" t="s">
        <v>2582</v>
      </c>
      <c r="R94" s="21" t="s">
        <v>2582</v>
      </c>
      <c r="S94" s="3" t="s">
        <v>299</v>
      </c>
      <c r="T94" s="37" t="s">
        <v>2583</v>
      </c>
      <c r="U94" s="21" t="s">
        <v>2084</v>
      </c>
      <c r="V94" s="21" t="str">
        <f>VLOOKUP(P94,'Customer List'!B:C,2,)</f>
        <v>DELHI</v>
      </c>
      <c r="W94" s="38"/>
      <c r="X94" s="30" t="str">
        <f>IF(OR(R94 = "PRIYANKA MADAM", R94 = "DEEPAK", R94 = "PORTER"),N94,"")</f>
        <v/>
      </c>
      <c r="Y94" s="21" t="str">
        <f t="shared" si="12"/>
        <v/>
      </c>
      <c r="Z94" s="21" t="str">
        <f t="shared" si="13"/>
        <v>Wednesday</v>
      </c>
      <c r="AA94" s="21" t="str">
        <f t="shared" si="14"/>
        <v/>
      </c>
      <c r="AB94" s="21" t="str">
        <f>VLOOKUP(U94,'Currency Sheet'!A:C,3,)</f>
        <v>INR</v>
      </c>
      <c r="AC94" s="42" t="str">
        <f>VLOOKUP(P94,'Customer List'!B:D,3,)</f>
        <v>Local</v>
      </c>
    </row>
    <row r="95" spans="1:29" x14ac:dyDescent="0.25">
      <c r="A95" s="21">
        <v>94</v>
      </c>
      <c r="B95" s="21" t="s">
        <v>13</v>
      </c>
      <c r="C95" s="30">
        <v>45808</v>
      </c>
      <c r="D95" s="30">
        <v>45808</v>
      </c>
      <c r="E95" s="47">
        <v>8000</v>
      </c>
      <c r="F95" s="47">
        <f t="shared" si="9"/>
        <v>8000</v>
      </c>
      <c r="G95" s="48">
        <f t="shared" si="10"/>
        <v>16000</v>
      </c>
      <c r="H95" s="21" t="s">
        <v>2578</v>
      </c>
      <c r="I95" s="21" t="s">
        <v>5702</v>
      </c>
      <c r="J95" s="21">
        <v>2</v>
      </c>
      <c r="K95" s="21">
        <v>2</v>
      </c>
      <c r="L95" s="21">
        <f t="shared" si="11"/>
        <v>0</v>
      </c>
      <c r="M95" s="21" t="s">
        <v>2584</v>
      </c>
      <c r="N95" s="30">
        <v>45820</v>
      </c>
      <c r="O95" s="48">
        <v>0</v>
      </c>
      <c r="P95" s="21" t="s">
        <v>2585</v>
      </c>
      <c r="Q95" s="21" t="s">
        <v>636</v>
      </c>
      <c r="R95" s="21" t="s">
        <v>637</v>
      </c>
      <c r="S95" s="3" t="s">
        <v>299</v>
      </c>
      <c r="T95" s="37" t="s">
        <v>2586</v>
      </c>
      <c r="U95" s="21" t="s">
        <v>2084</v>
      </c>
      <c r="V95" s="21" t="e">
        <f>VLOOKUP(P95,'Customer List'!B:C,2,)</f>
        <v>#N/A</v>
      </c>
      <c r="W95" s="38"/>
      <c r="X95" s="30">
        <v>45820</v>
      </c>
      <c r="Y95" s="21">
        <f t="shared" si="12"/>
        <v>0</v>
      </c>
      <c r="Z95" s="21" t="str">
        <f t="shared" si="13"/>
        <v>Thursday</v>
      </c>
      <c r="AA95" s="21" t="str">
        <f t="shared" si="14"/>
        <v>Thursday</v>
      </c>
      <c r="AB95" s="21" t="str">
        <f>VLOOKUP(U95,'Currency Sheet'!A:C,3,)</f>
        <v>INR</v>
      </c>
      <c r="AC95" s="42" t="e">
        <f>VLOOKUP(P95,'Customer List'!B:D,3,)</f>
        <v>#N/A</v>
      </c>
    </row>
    <row r="96" spans="1:29" x14ac:dyDescent="0.25">
      <c r="A96" s="21">
        <v>95</v>
      </c>
      <c r="B96" s="21" t="s">
        <v>13</v>
      </c>
      <c r="C96" s="30">
        <v>45808</v>
      </c>
      <c r="D96" s="30">
        <v>45808</v>
      </c>
      <c r="E96" s="47">
        <v>8000</v>
      </c>
      <c r="F96" s="47">
        <f t="shared" si="9"/>
        <v>8000</v>
      </c>
      <c r="G96" s="48">
        <f t="shared" si="10"/>
        <v>8000</v>
      </c>
      <c r="H96" s="21" t="s">
        <v>2587</v>
      </c>
      <c r="I96" s="21" t="s">
        <v>5703</v>
      </c>
      <c r="J96" s="21">
        <v>1</v>
      </c>
      <c r="K96" s="21">
        <v>1</v>
      </c>
      <c r="L96" s="21">
        <f t="shared" si="11"/>
        <v>0</v>
      </c>
      <c r="M96" s="21" t="s">
        <v>2650</v>
      </c>
      <c r="N96" s="30" t="s">
        <v>2650</v>
      </c>
      <c r="O96" s="48" t="s">
        <v>2650</v>
      </c>
      <c r="P96" s="21" t="s">
        <v>2650</v>
      </c>
      <c r="Q96" s="21" t="s">
        <v>2593</v>
      </c>
      <c r="R96" s="21" t="s">
        <v>2593</v>
      </c>
      <c r="S96" s="3" t="s">
        <v>299</v>
      </c>
      <c r="T96" s="37"/>
      <c r="U96" s="21" t="s">
        <v>2084</v>
      </c>
      <c r="V96" s="21" t="e">
        <f>VLOOKUP(P96,'Customer List'!B:C,2,)</f>
        <v>#N/A</v>
      </c>
      <c r="W96" s="38" t="s">
        <v>1145</v>
      </c>
      <c r="X96" s="30" t="str">
        <f t="shared" ref="X96:X106" si="23">IF(OR(R96 = "PRIYANKA MADAM", R96 = "DEEPAK", R96 = "PORTER"),N96,"")</f>
        <v/>
      </c>
      <c r="Y96" s="21" t="str">
        <f t="shared" si="12"/>
        <v/>
      </c>
      <c r="Z96" s="21" t="str">
        <f t="shared" si="13"/>
        <v>EXPIRED</v>
      </c>
      <c r="AA96" s="21" t="str">
        <f t="shared" si="14"/>
        <v/>
      </c>
      <c r="AB96" s="21" t="str">
        <f>VLOOKUP(U96,'Currency Sheet'!A:C,3,)</f>
        <v>INR</v>
      </c>
      <c r="AC96" s="42" t="e">
        <f>VLOOKUP(P96,'Customer List'!B:D,3,)</f>
        <v>#N/A</v>
      </c>
    </row>
    <row r="97" spans="1:29" x14ac:dyDescent="0.25">
      <c r="A97" s="21">
        <v>96</v>
      </c>
      <c r="B97" s="21" t="s">
        <v>13</v>
      </c>
      <c r="C97" s="30">
        <v>45808</v>
      </c>
      <c r="D97" s="30">
        <v>45808</v>
      </c>
      <c r="E97" s="47">
        <v>8000</v>
      </c>
      <c r="F97" s="47">
        <f t="shared" si="9"/>
        <v>8000</v>
      </c>
      <c r="G97" s="48">
        <f t="shared" si="10"/>
        <v>8000</v>
      </c>
      <c r="H97" s="21" t="s">
        <v>2588</v>
      </c>
      <c r="I97" s="21" t="s">
        <v>5704</v>
      </c>
      <c r="J97" s="21">
        <v>1</v>
      </c>
      <c r="K97" s="21">
        <v>1</v>
      </c>
      <c r="L97" s="21">
        <f t="shared" si="11"/>
        <v>0</v>
      </c>
      <c r="M97" s="21" t="s">
        <v>5674</v>
      </c>
      <c r="N97" s="30">
        <v>45965</v>
      </c>
      <c r="O97" s="48">
        <v>12492</v>
      </c>
      <c r="P97" s="21" t="s">
        <v>49</v>
      </c>
      <c r="Q97" s="21" t="s">
        <v>636</v>
      </c>
      <c r="R97" s="21" t="s">
        <v>637</v>
      </c>
      <c r="S97" s="3" t="s">
        <v>299</v>
      </c>
      <c r="T97" s="37" t="s">
        <v>5675</v>
      </c>
      <c r="U97" s="21" t="s">
        <v>2084</v>
      </c>
      <c r="V97" s="21" t="str">
        <f>VLOOKUP(P97,'Customer List'!B:C,2,)</f>
        <v>Delhi</v>
      </c>
      <c r="W97" s="38"/>
      <c r="X97" s="30">
        <f t="shared" si="23"/>
        <v>45965</v>
      </c>
      <c r="Y97" s="21">
        <f t="shared" si="12"/>
        <v>0</v>
      </c>
      <c r="Z97" s="21" t="str">
        <f t="shared" si="13"/>
        <v>Tuesday</v>
      </c>
      <c r="AA97" s="21" t="str">
        <f t="shared" si="14"/>
        <v>Tuesday</v>
      </c>
      <c r="AB97" s="21" t="str">
        <f>VLOOKUP(U97,'Currency Sheet'!A:C,3,)</f>
        <v>INR</v>
      </c>
      <c r="AC97" s="42" t="str">
        <f>VLOOKUP(P97,'Customer List'!B:D,3,)</f>
        <v>Local</v>
      </c>
    </row>
    <row r="98" spans="1:29" x14ac:dyDescent="0.25">
      <c r="A98" s="21">
        <v>97</v>
      </c>
      <c r="B98" s="21" t="s">
        <v>13</v>
      </c>
      <c r="C98" s="30">
        <v>45808</v>
      </c>
      <c r="D98" s="30">
        <v>45808</v>
      </c>
      <c r="E98" s="47">
        <v>8000</v>
      </c>
      <c r="F98" s="47">
        <f t="shared" si="9"/>
        <v>8000</v>
      </c>
      <c r="G98" s="48">
        <f t="shared" si="10"/>
        <v>8000</v>
      </c>
      <c r="H98" s="21" t="s">
        <v>2588</v>
      </c>
      <c r="I98" s="21" t="s">
        <v>5704</v>
      </c>
      <c r="J98" s="21">
        <v>1</v>
      </c>
      <c r="K98" s="21"/>
      <c r="L98" s="21">
        <f t="shared" si="11"/>
        <v>1</v>
      </c>
      <c r="M98" s="21"/>
      <c r="N98" s="30"/>
      <c r="O98" s="48"/>
      <c r="P98" s="21" t="s">
        <v>1145</v>
      </c>
      <c r="Q98" s="21"/>
      <c r="R98" s="21"/>
      <c r="S98" s="3" t="s">
        <v>299</v>
      </c>
      <c r="T98" s="37"/>
      <c r="U98" s="21" t="s">
        <v>2084</v>
      </c>
      <c r="V98" s="21" t="str">
        <f>VLOOKUP(P98,'Customer List'!B:C,2,)</f>
        <v>STOCK</v>
      </c>
      <c r="W98" s="38" t="s">
        <v>1145</v>
      </c>
      <c r="X98" s="30" t="str">
        <f t="shared" si="23"/>
        <v/>
      </c>
      <c r="Y98" s="21" t="str">
        <f t="shared" si="12"/>
        <v/>
      </c>
      <c r="Z98" s="21" t="str">
        <f t="shared" si="13"/>
        <v/>
      </c>
      <c r="AA98" s="21" t="str">
        <f t="shared" si="14"/>
        <v/>
      </c>
      <c r="AB98" s="21" t="str">
        <f>VLOOKUP(U98,'Currency Sheet'!A:C,3,)</f>
        <v>INR</v>
      </c>
      <c r="AC98" s="42" t="str">
        <f>VLOOKUP(P98,'Customer List'!B:D,3,)</f>
        <v>STOCK</v>
      </c>
    </row>
    <row r="99" spans="1:29" x14ac:dyDescent="0.25">
      <c r="A99" s="21">
        <v>98</v>
      </c>
      <c r="B99" s="21" t="s">
        <v>13</v>
      </c>
      <c r="C99" s="30">
        <v>45808</v>
      </c>
      <c r="D99" s="30">
        <v>45808</v>
      </c>
      <c r="E99" s="47">
        <v>2800</v>
      </c>
      <c r="F99" s="47">
        <f t="shared" si="9"/>
        <v>2800</v>
      </c>
      <c r="G99" s="48">
        <f t="shared" si="10"/>
        <v>5600</v>
      </c>
      <c r="H99" s="21" t="s">
        <v>2589</v>
      </c>
      <c r="I99" s="21" t="s">
        <v>2590</v>
      </c>
      <c r="J99" s="21">
        <v>2</v>
      </c>
      <c r="K99" s="21"/>
      <c r="L99" s="21">
        <f t="shared" si="11"/>
        <v>2</v>
      </c>
      <c r="M99" s="21"/>
      <c r="N99" s="30"/>
      <c r="O99" s="48"/>
      <c r="P99" s="21" t="s">
        <v>1145</v>
      </c>
      <c r="Q99" s="21"/>
      <c r="R99" s="21"/>
      <c r="S99" s="3" t="s">
        <v>299</v>
      </c>
      <c r="T99" s="37"/>
      <c r="U99" s="21" t="s">
        <v>2084</v>
      </c>
      <c r="V99" s="21" t="str">
        <f>VLOOKUP(P99,'Customer List'!B:C,2,)</f>
        <v>STOCK</v>
      </c>
      <c r="W99" s="38" t="s">
        <v>1145</v>
      </c>
      <c r="X99" s="30" t="str">
        <f t="shared" si="23"/>
        <v/>
      </c>
      <c r="Y99" s="21" t="str">
        <f t="shared" si="12"/>
        <v/>
      </c>
      <c r="Z99" s="21" t="str">
        <f t="shared" si="13"/>
        <v/>
      </c>
      <c r="AA99" s="21" t="str">
        <f t="shared" si="14"/>
        <v/>
      </c>
      <c r="AB99" s="21" t="str">
        <f>VLOOKUP(U99,'Currency Sheet'!A:C,3,)</f>
        <v>INR</v>
      </c>
      <c r="AC99" s="42" t="str">
        <f>VLOOKUP(P99,'Customer List'!B:D,3,)</f>
        <v>STOCK</v>
      </c>
    </row>
    <row r="100" spans="1:29" x14ac:dyDescent="0.25">
      <c r="A100" s="21">
        <v>99</v>
      </c>
      <c r="B100" s="21" t="s">
        <v>13</v>
      </c>
      <c r="C100" s="30">
        <v>45808</v>
      </c>
      <c r="D100" s="30">
        <v>45808</v>
      </c>
      <c r="E100" s="47">
        <v>13000</v>
      </c>
      <c r="F100" s="47">
        <f t="shared" si="9"/>
        <v>13000</v>
      </c>
      <c r="G100" s="48">
        <f t="shared" si="10"/>
        <v>26000</v>
      </c>
      <c r="H100" s="21" t="s">
        <v>2591</v>
      </c>
      <c r="I100" s="21" t="s">
        <v>5705</v>
      </c>
      <c r="J100" s="21">
        <v>2</v>
      </c>
      <c r="K100" s="21"/>
      <c r="L100" s="21">
        <f t="shared" si="11"/>
        <v>2</v>
      </c>
      <c r="M100" s="21"/>
      <c r="N100" s="30"/>
      <c r="O100" s="48"/>
      <c r="P100" s="21" t="s">
        <v>1145</v>
      </c>
      <c r="Q100" s="21"/>
      <c r="R100" s="21"/>
      <c r="S100" s="3" t="s">
        <v>299</v>
      </c>
      <c r="T100" s="37"/>
      <c r="U100" s="21" t="s">
        <v>2084</v>
      </c>
      <c r="V100" s="21" t="str">
        <f>VLOOKUP(P100,'Customer List'!B:C,2,)</f>
        <v>STOCK</v>
      </c>
      <c r="W100" s="38" t="s">
        <v>1145</v>
      </c>
      <c r="X100" s="30" t="str">
        <f t="shared" si="23"/>
        <v/>
      </c>
      <c r="Y100" s="21" t="str">
        <f t="shared" si="12"/>
        <v/>
      </c>
      <c r="Z100" s="21" t="str">
        <f t="shared" si="13"/>
        <v/>
      </c>
      <c r="AA100" s="21" t="str">
        <f t="shared" si="14"/>
        <v/>
      </c>
      <c r="AB100" s="21" t="str">
        <f>VLOOKUP(U100,'Currency Sheet'!A:C,3,)</f>
        <v>INR</v>
      </c>
      <c r="AC100" s="42" t="str">
        <f>VLOOKUP(P100,'Customer List'!B:D,3,)</f>
        <v>STOCK</v>
      </c>
    </row>
    <row r="101" spans="1:29" x14ac:dyDescent="0.25">
      <c r="A101" s="21">
        <v>100</v>
      </c>
      <c r="B101" s="21" t="s">
        <v>13</v>
      </c>
      <c r="C101" s="30">
        <v>45808</v>
      </c>
      <c r="D101" s="30">
        <v>45808</v>
      </c>
      <c r="E101" s="47">
        <v>13000</v>
      </c>
      <c r="F101" s="47">
        <f t="shared" si="9"/>
        <v>13000</v>
      </c>
      <c r="G101" s="48">
        <f t="shared" si="10"/>
        <v>52000</v>
      </c>
      <c r="H101" s="21" t="s">
        <v>2591</v>
      </c>
      <c r="I101" s="21" t="s">
        <v>5705</v>
      </c>
      <c r="J101" s="21">
        <v>4</v>
      </c>
      <c r="K101" s="21"/>
      <c r="L101" s="21">
        <f t="shared" si="11"/>
        <v>4</v>
      </c>
      <c r="M101" s="21"/>
      <c r="N101" s="30"/>
      <c r="O101" s="48"/>
      <c r="P101" s="21" t="s">
        <v>1145</v>
      </c>
      <c r="Q101" s="21"/>
      <c r="R101" s="21"/>
      <c r="S101" s="3" t="s">
        <v>299</v>
      </c>
      <c r="T101" s="37"/>
      <c r="U101" s="21" t="s">
        <v>2084</v>
      </c>
      <c r="V101" s="21" t="str">
        <f>VLOOKUP(P101,'Customer List'!B:C,2,)</f>
        <v>STOCK</v>
      </c>
      <c r="W101" s="38" t="s">
        <v>1145</v>
      </c>
      <c r="X101" s="30" t="str">
        <f t="shared" si="23"/>
        <v/>
      </c>
      <c r="Y101" s="21" t="str">
        <f t="shared" si="12"/>
        <v/>
      </c>
      <c r="Z101" s="21" t="str">
        <f t="shared" si="13"/>
        <v/>
      </c>
      <c r="AA101" s="21" t="str">
        <f t="shared" si="14"/>
        <v/>
      </c>
      <c r="AB101" s="21" t="str">
        <f>VLOOKUP(U101,'Currency Sheet'!A:C,3,)</f>
        <v>INR</v>
      </c>
      <c r="AC101" s="42" t="str">
        <f>VLOOKUP(P101,'Customer List'!B:D,3,)</f>
        <v>STOCK</v>
      </c>
    </row>
    <row r="102" spans="1:29" x14ac:dyDescent="0.25">
      <c r="A102" s="21">
        <v>101</v>
      </c>
      <c r="B102" s="21" t="s">
        <v>13</v>
      </c>
      <c r="C102" s="30">
        <v>45808</v>
      </c>
      <c r="D102" s="30">
        <v>45808</v>
      </c>
      <c r="E102" s="47">
        <v>8500</v>
      </c>
      <c r="F102" s="47">
        <f t="shared" si="9"/>
        <v>8500</v>
      </c>
      <c r="G102" s="48">
        <f t="shared" si="10"/>
        <v>17000</v>
      </c>
      <c r="H102" s="21" t="s">
        <v>2592</v>
      </c>
      <c r="I102" s="21" t="s">
        <v>4847</v>
      </c>
      <c r="J102" s="21">
        <v>2</v>
      </c>
      <c r="K102" s="21">
        <v>2</v>
      </c>
      <c r="L102" s="21">
        <f t="shared" si="11"/>
        <v>0</v>
      </c>
      <c r="M102" s="21" t="s">
        <v>2593</v>
      </c>
      <c r="N102" s="30">
        <v>45808</v>
      </c>
      <c r="O102" s="48">
        <v>0</v>
      </c>
      <c r="P102" s="21" t="s">
        <v>2593</v>
      </c>
      <c r="Q102" s="21"/>
      <c r="R102" s="21"/>
      <c r="S102" s="3" t="s">
        <v>299</v>
      </c>
      <c r="T102" s="37" t="s">
        <v>2593</v>
      </c>
      <c r="U102" s="21" t="s">
        <v>2084</v>
      </c>
      <c r="V102" s="21" t="e">
        <f>VLOOKUP(P102,'Customer List'!B:C,2,)</f>
        <v>#N/A</v>
      </c>
      <c r="W102" s="38"/>
      <c r="X102" s="30" t="str">
        <f t="shared" si="23"/>
        <v/>
      </c>
      <c r="Y102" s="21" t="str">
        <f t="shared" si="12"/>
        <v/>
      </c>
      <c r="Z102" s="21" t="str">
        <f t="shared" si="13"/>
        <v>Saturday</v>
      </c>
      <c r="AA102" s="21" t="str">
        <f t="shared" si="14"/>
        <v/>
      </c>
      <c r="AB102" s="21" t="str">
        <f>VLOOKUP(U102,'Currency Sheet'!A:C,3,)</f>
        <v>INR</v>
      </c>
      <c r="AC102" s="42" t="e">
        <f>VLOOKUP(P102,'Customer List'!B:D,3,)</f>
        <v>#N/A</v>
      </c>
    </row>
    <row r="103" spans="1:29" x14ac:dyDescent="0.25">
      <c r="A103" s="21">
        <v>102</v>
      </c>
      <c r="B103" s="21" t="s">
        <v>13</v>
      </c>
      <c r="C103" s="30">
        <v>45808</v>
      </c>
      <c r="D103" s="30">
        <v>45808</v>
      </c>
      <c r="E103" s="47">
        <v>9000</v>
      </c>
      <c r="F103" s="47">
        <f t="shared" si="9"/>
        <v>9000</v>
      </c>
      <c r="G103" s="48">
        <f t="shared" si="10"/>
        <v>27000</v>
      </c>
      <c r="H103" s="21" t="s">
        <v>2594</v>
      </c>
      <c r="I103" s="21" t="s">
        <v>4848</v>
      </c>
      <c r="J103" s="21">
        <v>3</v>
      </c>
      <c r="K103" s="21">
        <v>3</v>
      </c>
      <c r="L103" s="21">
        <f t="shared" si="11"/>
        <v>0</v>
      </c>
      <c r="M103" s="21" t="s">
        <v>2593</v>
      </c>
      <c r="N103" s="30">
        <v>45838</v>
      </c>
      <c r="O103" s="48">
        <v>0</v>
      </c>
      <c r="P103" s="21" t="s">
        <v>2593</v>
      </c>
      <c r="Q103" s="21"/>
      <c r="R103" s="21"/>
      <c r="S103" s="3" t="s">
        <v>299</v>
      </c>
      <c r="T103" s="37" t="s">
        <v>2593</v>
      </c>
      <c r="U103" s="21" t="s">
        <v>2084</v>
      </c>
      <c r="V103" s="21" t="e">
        <f>VLOOKUP(P103,'Customer List'!B:C,2,)</f>
        <v>#N/A</v>
      </c>
      <c r="W103" s="38"/>
      <c r="X103" s="30" t="str">
        <f t="shared" si="23"/>
        <v/>
      </c>
      <c r="Y103" s="21" t="str">
        <f t="shared" si="12"/>
        <v/>
      </c>
      <c r="Z103" s="21" t="str">
        <f t="shared" si="13"/>
        <v>Monday</v>
      </c>
      <c r="AA103" s="21" t="str">
        <f t="shared" si="14"/>
        <v/>
      </c>
      <c r="AB103" s="21" t="str">
        <f>VLOOKUP(U103,'Currency Sheet'!A:C,3,)</f>
        <v>INR</v>
      </c>
      <c r="AC103" s="42" t="e">
        <f>VLOOKUP(P103,'Customer List'!B:D,3,)</f>
        <v>#N/A</v>
      </c>
    </row>
    <row r="104" spans="1:29" x14ac:dyDescent="0.25">
      <c r="A104" s="21">
        <v>103</v>
      </c>
      <c r="B104" s="21" t="s">
        <v>13</v>
      </c>
      <c r="C104" s="30">
        <v>45808</v>
      </c>
      <c r="D104" s="30">
        <v>45808</v>
      </c>
      <c r="E104" s="47">
        <v>8500</v>
      </c>
      <c r="F104" s="47">
        <f t="shared" si="9"/>
        <v>8500</v>
      </c>
      <c r="G104" s="48">
        <f t="shared" si="10"/>
        <v>25500</v>
      </c>
      <c r="H104" s="21" t="s">
        <v>2592</v>
      </c>
      <c r="I104" s="21" t="s">
        <v>4847</v>
      </c>
      <c r="J104" s="21">
        <v>3</v>
      </c>
      <c r="K104" s="21">
        <v>3</v>
      </c>
      <c r="L104" s="21">
        <f t="shared" si="11"/>
        <v>0</v>
      </c>
      <c r="M104" s="21" t="s">
        <v>2650</v>
      </c>
      <c r="N104" s="30" t="s">
        <v>2650</v>
      </c>
      <c r="O104" s="48" t="s">
        <v>2650</v>
      </c>
      <c r="P104" s="21" t="s">
        <v>2650</v>
      </c>
      <c r="Q104" s="21" t="s">
        <v>2593</v>
      </c>
      <c r="R104" s="21" t="s">
        <v>2593</v>
      </c>
      <c r="S104" s="3" t="s">
        <v>299</v>
      </c>
      <c r="T104" s="37"/>
      <c r="U104" s="21" t="s">
        <v>2084</v>
      </c>
      <c r="V104" s="21" t="e">
        <f>VLOOKUP(P104,'Customer List'!B:C,2,)</f>
        <v>#N/A</v>
      </c>
      <c r="W104" s="38" t="s">
        <v>1145</v>
      </c>
      <c r="X104" s="30" t="str">
        <f t="shared" si="23"/>
        <v/>
      </c>
      <c r="Y104" s="21" t="str">
        <f t="shared" si="12"/>
        <v/>
      </c>
      <c r="Z104" s="21" t="str">
        <f t="shared" si="13"/>
        <v>EXPIRED</v>
      </c>
      <c r="AA104" s="21" t="str">
        <f t="shared" si="14"/>
        <v/>
      </c>
      <c r="AB104" s="21" t="str">
        <f>VLOOKUP(U104,'Currency Sheet'!A:C,3,)</f>
        <v>INR</v>
      </c>
      <c r="AC104" s="42" t="e">
        <f>VLOOKUP(P104,'Customer List'!B:D,3,)</f>
        <v>#N/A</v>
      </c>
    </row>
    <row r="105" spans="1:29" x14ac:dyDescent="0.25">
      <c r="A105" s="21">
        <v>104</v>
      </c>
      <c r="B105" s="21" t="s">
        <v>13</v>
      </c>
      <c r="C105" s="30">
        <v>45808</v>
      </c>
      <c r="D105" s="30">
        <v>45808</v>
      </c>
      <c r="E105" s="47">
        <v>6500</v>
      </c>
      <c r="F105" s="47">
        <f t="shared" si="9"/>
        <v>6500</v>
      </c>
      <c r="G105" s="48">
        <f t="shared" si="10"/>
        <v>6500</v>
      </c>
      <c r="H105" s="21" t="s">
        <v>2595</v>
      </c>
      <c r="I105" s="21" t="s">
        <v>4849</v>
      </c>
      <c r="J105" s="21">
        <v>1</v>
      </c>
      <c r="K105" s="21"/>
      <c r="L105" s="21">
        <f t="shared" si="11"/>
        <v>1</v>
      </c>
      <c r="M105" s="21"/>
      <c r="N105" s="30"/>
      <c r="O105" s="48"/>
      <c r="P105" s="21" t="s">
        <v>1145</v>
      </c>
      <c r="Q105" s="21"/>
      <c r="R105" s="21"/>
      <c r="S105" s="3" t="s">
        <v>299</v>
      </c>
      <c r="T105" s="37"/>
      <c r="U105" s="21" t="s">
        <v>2084</v>
      </c>
      <c r="V105" s="21" t="str">
        <f>VLOOKUP(P105,'Customer List'!B:C,2,)</f>
        <v>STOCK</v>
      </c>
      <c r="W105" s="38" t="s">
        <v>1145</v>
      </c>
      <c r="X105" s="30" t="str">
        <f t="shared" si="23"/>
        <v/>
      </c>
      <c r="Y105" s="21" t="str">
        <f t="shared" si="12"/>
        <v/>
      </c>
      <c r="Z105" s="21" t="str">
        <f t="shared" si="13"/>
        <v/>
      </c>
      <c r="AA105" s="21" t="str">
        <f t="shared" si="14"/>
        <v/>
      </c>
      <c r="AB105" s="21" t="str">
        <f>VLOOKUP(U105,'Currency Sheet'!A:C,3,)</f>
        <v>INR</v>
      </c>
      <c r="AC105" s="42" t="str">
        <f>VLOOKUP(P105,'Customer List'!B:D,3,)</f>
        <v>STOCK</v>
      </c>
    </row>
    <row r="106" spans="1:29" x14ac:dyDescent="0.25">
      <c r="A106" s="21">
        <v>105</v>
      </c>
      <c r="B106" s="21" t="s">
        <v>13</v>
      </c>
      <c r="C106" s="30">
        <v>45808</v>
      </c>
      <c r="D106" s="30">
        <v>45808</v>
      </c>
      <c r="E106" s="47">
        <v>8600</v>
      </c>
      <c r="F106" s="47">
        <f t="shared" si="9"/>
        <v>8600</v>
      </c>
      <c r="G106" s="48">
        <f t="shared" si="10"/>
        <v>8600</v>
      </c>
      <c r="H106" s="21" t="s">
        <v>2596</v>
      </c>
      <c r="I106" s="21" t="s">
        <v>5706</v>
      </c>
      <c r="J106" s="21">
        <v>1</v>
      </c>
      <c r="K106" s="21"/>
      <c r="L106" s="21">
        <f t="shared" si="11"/>
        <v>1</v>
      </c>
      <c r="M106" s="21"/>
      <c r="N106" s="30"/>
      <c r="O106" s="48"/>
      <c r="P106" s="21" t="s">
        <v>1145</v>
      </c>
      <c r="Q106" s="21"/>
      <c r="R106" s="21"/>
      <c r="S106" s="3" t="s">
        <v>299</v>
      </c>
      <c r="T106" s="37"/>
      <c r="U106" s="21" t="s">
        <v>2084</v>
      </c>
      <c r="V106" s="21" t="str">
        <f>VLOOKUP(P106,'Customer List'!B:C,2,)</f>
        <v>STOCK</v>
      </c>
      <c r="W106" s="38" t="s">
        <v>1145</v>
      </c>
      <c r="X106" s="30" t="str">
        <f t="shared" si="23"/>
        <v/>
      </c>
      <c r="Y106" s="21" t="str">
        <f t="shared" si="12"/>
        <v/>
      </c>
      <c r="Z106" s="21" t="str">
        <f t="shared" si="13"/>
        <v/>
      </c>
      <c r="AA106" s="21" t="str">
        <f t="shared" si="14"/>
        <v/>
      </c>
      <c r="AB106" s="21" t="str">
        <f>VLOOKUP(U106,'Currency Sheet'!A:C,3,)</f>
        <v>INR</v>
      </c>
      <c r="AC106" s="42" t="str">
        <f>VLOOKUP(P106,'Customer List'!B:D,3,)</f>
        <v>STOCK</v>
      </c>
    </row>
    <row r="107" spans="1:29" x14ac:dyDescent="0.25">
      <c r="A107" s="21">
        <v>106</v>
      </c>
      <c r="B107" s="21" t="s">
        <v>13</v>
      </c>
      <c r="C107" s="30">
        <v>45808</v>
      </c>
      <c r="D107" s="30">
        <v>45808</v>
      </c>
      <c r="E107" s="47">
        <v>8500</v>
      </c>
      <c r="F107" s="47">
        <f t="shared" si="9"/>
        <v>8500</v>
      </c>
      <c r="G107" s="48">
        <f t="shared" si="10"/>
        <v>34000</v>
      </c>
      <c r="H107" s="21" t="s">
        <v>2597</v>
      </c>
      <c r="I107" s="21" t="s">
        <v>4846</v>
      </c>
      <c r="J107" s="21">
        <v>4</v>
      </c>
      <c r="K107" s="21">
        <v>4</v>
      </c>
      <c r="L107" s="21">
        <f t="shared" si="11"/>
        <v>0</v>
      </c>
      <c r="M107" s="21" t="s">
        <v>5018</v>
      </c>
      <c r="N107" s="30">
        <v>45941</v>
      </c>
      <c r="O107" s="48">
        <v>48169.16</v>
      </c>
      <c r="P107" s="21" t="s">
        <v>165</v>
      </c>
      <c r="Q107" s="21">
        <v>58156810375</v>
      </c>
      <c r="R107" s="21" t="s">
        <v>40</v>
      </c>
      <c r="S107" s="3" t="s">
        <v>299</v>
      </c>
      <c r="T107" s="37"/>
      <c r="U107" s="21" t="s">
        <v>2084</v>
      </c>
      <c r="V107" s="21" t="str">
        <f>VLOOKUP(P107,'Customer List'!B:C,2,)</f>
        <v>Lucknow</v>
      </c>
      <c r="W107" s="38"/>
      <c r="X107" s="30">
        <v>45943</v>
      </c>
      <c r="Y107" s="21">
        <f t="shared" si="12"/>
        <v>2</v>
      </c>
      <c r="Z107" s="21" t="str">
        <f t="shared" si="13"/>
        <v>Saturday</v>
      </c>
      <c r="AA107" s="21" t="str">
        <f t="shared" si="14"/>
        <v>Monday</v>
      </c>
      <c r="AB107" s="21" t="str">
        <f>VLOOKUP(U107,'Currency Sheet'!A:C,3,)</f>
        <v>INR</v>
      </c>
      <c r="AC107" s="42" t="str">
        <f>VLOOKUP(P107,'Customer List'!B:D,3,)</f>
        <v>OutStation</v>
      </c>
    </row>
    <row r="108" spans="1:29" x14ac:dyDescent="0.25">
      <c r="A108" s="21">
        <v>107</v>
      </c>
      <c r="B108" s="21" t="s">
        <v>13</v>
      </c>
      <c r="C108" s="30">
        <v>45808</v>
      </c>
      <c r="D108" s="30">
        <v>45808</v>
      </c>
      <c r="E108" s="47">
        <v>8500</v>
      </c>
      <c r="F108" s="47">
        <f t="shared" si="9"/>
        <v>8500</v>
      </c>
      <c r="G108" s="48">
        <f t="shared" si="10"/>
        <v>17000</v>
      </c>
      <c r="H108" s="21" t="s">
        <v>2597</v>
      </c>
      <c r="I108" s="21" t="s">
        <v>4846</v>
      </c>
      <c r="J108" s="21">
        <v>2</v>
      </c>
      <c r="K108" s="21">
        <v>2</v>
      </c>
      <c r="L108" s="21">
        <f t="shared" si="11"/>
        <v>0</v>
      </c>
      <c r="M108" s="21" t="s">
        <v>3534</v>
      </c>
      <c r="N108" s="30">
        <v>45913</v>
      </c>
      <c r="O108" s="48">
        <v>15300</v>
      </c>
      <c r="P108" s="21" t="s">
        <v>1085</v>
      </c>
      <c r="Q108" s="21" t="s">
        <v>636</v>
      </c>
      <c r="R108" s="21" t="s">
        <v>723</v>
      </c>
      <c r="S108" s="3" t="s">
        <v>299</v>
      </c>
      <c r="T108" s="37"/>
      <c r="U108" s="21" t="s">
        <v>2084</v>
      </c>
      <c r="V108" s="21" t="str">
        <f>VLOOKUP(P108,'Customer List'!B:C,2,)</f>
        <v>Delhi</v>
      </c>
      <c r="W108" s="38"/>
      <c r="X108" s="30">
        <f>IF(OR(R108 = "PRIYANKA MADAM", R108 = "DEEPAK", R108 = "PORTER"),N108,"")</f>
        <v>45913</v>
      </c>
      <c r="Y108" s="21">
        <f t="shared" si="12"/>
        <v>0</v>
      </c>
      <c r="Z108" s="21" t="str">
        <f t="shared" si="13"/>
        <v>Saturday</v>
      </c>
      <c r="AA108" s="21" t="str">
        <f t="shared" si="14"/>
        <v>Saturday</v>
      </c>
      <c r="AB108" s="21" t="str">
        <f>VLOOKUP(U108,'Currency Sheet'!A:C,3,)</f>
        <v>INR</v>
      </c>
      <c r="AC108" s="42" t="str">
        <f>VLOOKUP(P108,'Customer List'!B:D,3,)</f>
        <v>Local</v>
      </c>
    </row>
    <row r="109" spans="1:29" x14ac:dyDescent="0.25">
      <c r="A109" s="21">
        <v>108</v>
      </c>
      <c r="B109" s="21" t="s">
        <v>13</v>
      </c>
      <c r="C109" s="30">
        <v>45808</v>
      </c>
      <c r="D109" s="30">
        <v>45808</v>
      </c>
      <c r="E109" s="47">
        <v>8500</v>
      </c>
      <c r="F109" s="47">
        <f t="shared" si="9"/>
        <v>8500</v>
      </c>
      <c r="G109" s="48">
        <f t="shared" si="10"/>
        <v>8500</v>
      </c>
      <c r="H109" s="21" t="s">
        <v>2598</v>
      </c>
      <c r="I109" s="21" t="s">
        <v>4850</v>
      </c>
      <c r="J109" s="21">
        <v>1</v>
      </c>
      <c r="K109" s="21">
        <v>1</v>
      </c>
      <c r="L109" s="21">
        <f t="shared" si="11"/>
        <v>0</v>
      </c>
      <c r="M109" s="21" t="s">
        <v>2650</v>
      </c>
      <c r="N109" s="30" t="s">
        <v>2650</v>
      </c>
      <c r="O109" s="48" t="s">
        <v>2650</v>
      </c>
      <c r="P109" s="21" t="s">
        <v>2650</v>
      </c>
      <c r="Q109" s="21" t="s">
        <v>2593</v>
      </c>
      <c r="R109" s="21" t="s">
        <v>2593</v>
      </c>
      <c r="S109" s="3" t="s">
        <v>299</v>
      </c>
      <c r="T109" s="37"/>
      <c r="U109" s="21" t="s">
        <v>2084</v>
      </c>
      <c r="V109" s="21" t="e">
        <f>VLOOKUP(P109,'Customer List'!B:C,2,)</f>
        <v>#N/A</v>
      </c>
      <c r="W109" s="38" t="s">
        <v>1145</v>
      </c>
      <c r="X109" s="30" t="str">
        <f>IF(OR(R109 = "PRIYANKA MADAM", R109 = "DEEPAK", R109 = "PORTER"),N109,"")</f>
        <v/>
      </c>
      <c r="Y109" s="21" t="str">
        <f t="shared" si="12"/>
        <v/>
      </c>
      <c r="Z109" s="21" t="str">
        <f t="shared" si="13"/>
        <v>EXPIRED</v>
      </c>
      <c r="AA109" s="21" t="str">
        <f t="shared" si="14"/>
        <v/>
      </c>
      <c r="AB109" s="21" t="str">
        <f>VLOOKUP(U109,'Currency Sheet'!A:C,3,)</f>
        <v>INR</v>
      </c>
      <c r="AC109" s="42" t="e">
        <f>VLOOKUP(P109,'Customer List'!B:D,3,)</f>
        <v>#N/A</v>
      </c>
    </row>
    <row r="110" spans="1:29" x14ac:dyDescent="0.25">
      <c r="A110" s="21">
        <v>109</v>
      </c>
      <c r="B110" s="21" t="s">
        <v>13</v>
      </c>
      <c r="C110" s="30">
        <v>45808</v>
      </c>
      <c r="D110" s="30">
        <v>45808</v>
      </c>
      <c r="E110" s="47">
        <v>8500</v>
      </c>
      <c r="F110" s="47">
        <f t="shared" si="9"/>
        <v>8500</v>
      </c>
      <c r="G110" s="48">
        <f t="shared" si="10"/>
        <v>8500</v>
      </c>
      <c r="H110" s="21" t="s">
        <v>2598</v>
      </c>
      <c r="I110" s="21" t="s">
        <v>4850</v>
      </c>
      <c r="J110" s="21">
        <v>1</v>
      </c>
      <c r="K110" s="21">
        <v>1</v>
      </c>
      <c r="L110" s="21">
        <f t="shared" si="11"/>
        <v>0</v>
      </c>
      <c r="M110" s="21" t="s">
        <v>3628</v>
      </c>
      <c r="N110" s="30"/>
      <c r="O110" s="48"/>
      <c r="P110" s="21" t="s">
        <v>5642</v>
      </c>
      <c r="Q110" s="21" t="s">
        <v>2070</v>
      </c>
      <c r="R110" s="21" t="s">
        <v>637</v>
      </c>
      <c r="S110" s="3" t="s">
        <v>299</v>
      </c>
      <c r="T110" s="37"/>
      <c r="U110" s="21" t="s">
        <v>2084</v>
      </c>
      <c r="V110" s="21" t="str">
        <f>VLOOKUP(P110,'Customer List'!B:C,2,)</f>
        <v>OPNED ITEM</v>
      </c>
      <c r="W110" s="38"/>
      <c r="X110" s="30">
        <f>IF(OR(R110 = "PRIYANKA MADAM", R110 = "DEEPAK", R110 = "PORTER"),N110,"")</f>
        <v>0</v>
      </c>
      <c r="Y110" s="21">
        <f t="shared" si="12"/>
        <v>0</v>
      </c>
      <c r="Z110" s="21" t="str">
        <f t="shared" si="13"/>
        <v/>
      </c>
      <c r="AA110" s="21" t="str">
        <f t="shared" si="14"/>
        <v>Saturday</v>
      </c>
      <c r="AB110" s="21" t="str">
        <f>VLOOKUP(U110,'Currency Sheet'!A:C,3,)</f>
        <v>INR</v>
      </c>
      <c r="AC110" s="42" t="str">
        <f>VLOOKUP(P110,'Customer List'!B:D,3,)</f>
        <v>LOCAL</v>
      </c>
    </row>
    <row r="111" spans="1:29" x14ac:dyDescent="0.25">
      <c r="A111" s="21">
        <v>110</v>
      </c>
      <c r="B111" s="21" t="s">
        <v>13</v>
      </c>
      <c r="C111" s="30">
        <v>45808</v>
      </c>
      <c r="D111" s="30">
        <v>45808</v>
      </c>
      <c r="E111" s="47">
        <v>9800</v>
      </c>
      <c r="F111" s="47">
        <f t="shared" si="9"/>
        <v>9800</v>
      </c>
      <c r="G111" s="48">
        <f t="shared" si="10"/>
        <v>9800</v>
      </c>
      <c r="H111" s="21" t="s">
        <v>2599</v>
      </c>
      <c r="I111" s="21" t="s">
        <v>2600</v>
      </c>
      <c r="J111" s="21">
        <v>1</v>
      </c>
      <c r="K111" s="21">
        <v>1</v>
      </c>
      <c r="L111" s="21">
        <f t="shared" si="11"/>
        <v>0</v>
      </c>
      <c r="M111" s="21" t="s">
        <v>3628</v>
      </c>
      <c r="N111" s="30"/>
      <c r="O111" s="48"/>
      <c r="P111" s="21" t="s">
        <v>5642</v>
      </c>
      <c r="Q111" s="21" t="s">
        <v>2070</v>
      </c>
      <c r="R111" s="21" t="s">
        <v>637</v>
      </c>
      <c r="S111" s="3" t="s">
        <v>299</v>
      </c>
      <c r="T111" s="37"/>
      <c r="U111" s="21" t="s">
        <v>2084</v>
      </c>
      <c r="V111" s="21" t="str">
        <f>VLOOKUP(P111,'Customer List'!B:C,2,)</f>
        <v>OPNED ITEM</v>
      </c>
      <c r="W111" s="38"/>
      <c r="X111" s="30">
        <f>IF(OR(R111 = "PRIYANKA MADAM", R111 = "DEEPAK", R111 = "PORTER"),N111,"")</f>
        <v>0</v>
      </c>
      <c r="Y111" s="21">
        <f t="shared" si="12"/>
        <v>0</v>
      </c>
      <c r="Z111" s="21" t="str">
        <f t="shared" si="13"/>
        <v/>
      </c>
      <c r="AA111" s="21" t="str">
        <f t="shared" si="14"/>
        <v>Saturday</v>
      </c>
      <c r="AB111" s="21" t="str">
        <f>VLOOKUP(U111,'Currency Sheet'!A:C,3,)</f>
        <v>INR</v>
      </c>
      <c r="AC111" s="42" t="str">
        <f>VLOOKUP(P111,'Customer List'!B:D,3,)</f>
        <v>LOCAL</v>
      </c>
    </row>
    <row r="112" spans="1:29" x14ac:dyDescent="0.25">
      <c r="A112" s="21">
        <v>111</v>
      </c>
      <c r="B112" s="21" t="s">
        <v>13</v>
      </c>
      <c r="C112" s="30">
        <v>45808</v>
      </c>
      <c r="D112" s="30">
        <v>45808</v>
      </c>
      <c r="E112" s="47">
        <v>9800</v>
      </c>
      <c r="F112" s="47">
        <f t="shared" si="9"/>
        <v>9800</v>
      </c>
      <c r="G112" s="48">
        <f t="shared" si="10"/>
        <v>9800</v>
      </c>
      <c r="H112" s="21" t="s">
        <v>2601</v>
      </c>
      <c r="I112" s="21" t="s">
        <v>2602</v>
      </c>
      <c r="J112" s="21">
        <v>1</v>
      </c>
      <c r="K112" s="21">
        <v>1</v>
      </c>
      <c r="L112" s="21">
        <f t="shared" si="11"/>
        <v>0</v>
      </c>
      <c r="M112" s="21" t="s">
        <v>3628</v>
      </c>
      <c r="N112" s="30"/>
      <c r="O112" s="48"/>
      <c r="P112" s="21" t="s">
        <v>5642</v>
      </c>
      <c r="Q112" s="21" t="s">
        <v>2070</v>
      </c>
      <c r="R112" s="21" t="s">
        <v>637</v>
      </c>
      <c r="S112" s="3" t="s">
        <v>299</v>
      </c>
      <c r="T112" s="37"/>
      <c r="U112" s="21" t="s">
        <v>2084</v>
      </c>
      <c r="V112" s="21" t="str">
        <f>VLOOKUP(P112,'Customer List'!B:C,2,)</f>
        <v>OPNED ITEM</v>
      </c>
      <c r="W112" s="38"/>
      <c r="X112" s="30">
        <f>IF(OR(R112 = "PRIYANKA MADAM", R112 = "DEEPAK", R112 = "PORTER"),N112,"")</f>
        <v>0</v>
      </c>
      <c r="Y112" s="21">
        <f t="shared" si="12"/>
        <v>0</v>
      </c>
      <c r="Z112" s="21" t="str">
        <f t="shared" si="13"/>
        <v/>
      </c>
      <c r="AA112" s="21" t="str">
        <f t="shared" si="14"/>
        <v>Saturday</v>
      </c>
      <c r="AB112" s="21" t="str">
        <f>VLOOKUP(U112,'Currency Sheet'!A:C,3,)</f>
        <v>INR</v>
      </c>
      <c r="AC112" s="42" t="str">
        <f>VLOOKUP(P112,'Customer List'!B:D,3,)</f>
        <v>LOCAL</v>
      </c>
    </row>
    <row r="113" spans="1:29" x14ac:dyDescent="0.25">
      <c r="A113" s="21">
        <v>112</v>
      </c>
      <c r="B113" s="21" t="s">
        <v>13</v>
      </c>
      <c r="C113" s="30">
        <v>45808</v>
      </c>
      <c r="D113" s="30">
        <v>45808</v>
      </c>
      <c r="E113" s="47">
        <v>5</v>
      </c>
      <c r="F113" s="47">
        <f t="shared" si="9"/>
        <v>440</v>
      </c>
      <c r="G113" s="48">
        <f t="shared" si="10"/>
        <v>880</v>
      </c>
      <c r="H113" s="21" t="s">
        <v>517</v>
      </c>
      <c r="I113" s="21" t="s">
        <v>518</v>
      </c>
      <c r="J113" s="21">
        <v>2</v>
      </c>
      <c r="K113" s="21">
        <v>2</v>
      </c>
      <c r="L113" s="21">
        <f t="shared" si="11"/>
        <v>0</v>
      </c>
      <c r="M113" s="21" t="s">
        <v>519</v>
      </c>
      <c r="N113" s="30">
        <v>45813</v>
      </c>
      <c r="O113" s="48">
        <v>0</v>
      </c>
      <c r="P113" s="21" t="s">
        <v>30</v>
      </c>
      <c r="Q113" s="21" t="s">
        <v>636</v>
      </c>
      <c r="R113" s="21" t="s">
        <v>637</v>
      </c>
      <c r="S113" s="3"/>
      <c r="T113" s="37"/>
      <c r="U113" s="21" t="s">
        <v>520</v>
      </c>
      <c r="V113" s="21" t="str">
        <f>VLOOKUP(P113,'Customer List'!B:C,2,)</f>
        <v>Delhi</v>
      </c>
      <c r="W113" s="38"/>
      <c r="X113" s="30">
        <v>45813</v>
      </c>
      <c r="Y113" s="21">
        <f t="shared" si="12"/>
        <v>0</v>
      </c>
      <c r="Z113" s="21" t="str">
        <f t="shared" si="13"/>
        <v>Thursday</v>
      </c>
      <c r="AA113" s="21" t="str">
        <f t="shared" si="14"/>
        <v>Thursday</v>
      </c>
      <c r="AB113" s="21" t="str">
        <f>VLOOKUP(U113,'Currency Sheet'!A:C,3,)</f>
        <v>DOLLAR</v>
      </c>
      <c r="AC113" s="42" t="str">
        <f>VLOOKUP(P113,'Customer List'!B:D,3,)</f>
        <v>Local</v>
      </c>
    </row>
    <row r="114" spans="1:29" x14ac:dyDescent="0.25">
      <c r="A114" s="21">
        <v>113</v>
      </c>
      <c r="B114" s="21" t="s">
        <v>13</v>
      </c>
      <c r="C114" s="30">
        <v>45808</v>
      </c>
      <c r="D114" s="30">
        <v>45808</v>
      </c>
      <c r="E114" s="47">
        <v>5</v>
      </c>
      <c r="F114" s="47">
        <f t="shared" si="9"/>
        <v>440</v>
      </c>
      <c r="G114" s="48">
        <f t="shared" si="10"/>
        <v>880</v>
      </c>
      <c r="H114" s="21" t="s">
        <v>521</v>
      </c>
      <c r="I114" s="21" t="s">
        <v>522</v>
      </c>
      <c r="J114" s="21">
        <v>2</v>
      </c>
      <c r="K114" s="21">
        <v>2</v>
      </c>
      <c r="L114" s="21">
        <f t="shared" si="11"/>
        <v>0</v>
      </c>
      <c r="M114" s="21" t="s">
        <v>519</v>
      </c>
      <c r="N114" s="30">
        <v>45813</v>
      </c>
      <c r="O114" s="48">
        <v>0</v>
      </c>
      <c r="P114" s="21" t="s">
        <v>30</v>
      </c>
      <c r="Q114" s="21" t="s">
        <v>636</v>
      </c>
      <c r="R114" s="21" t="s">
        <v>637</v>
      </c>
      <c r="S114" s="3"/>
      <c r="T114" s="37"/>
      <c r="U114" s="21" t="s">
        <v>520</v>
      </c>
      <c r="V114" s="21" t="str">
        <f>VLOOKUP(P114,'Customer List'!B:C,2,)</f>
        <v>Delhi</v>
      </c>
      <c r="W114" s="38"/>
      <c r="X114" s="30">
        <v>45813</v>
      </c>
      <c r="Y114" s="21">
        <f t="shared" si="12"/>
        <v>0</v>
      </c>
      <c r="Z114" s="21" t="str">
        <f t="shared" si="13"/>
        <v>Thursday</v>
      </c>
      <c r="AA114" s="21" t="str">
        <f t="shared" si="14"/>
        <v>Thursday</v>
      </c>
      <c r="AB114" s="21" t="str">
        <f>VLOOKUP(U114,'Currency Sheet'!A:C,3,)</f>
        <v>DOLLAR</v>
      </c>
      <c r="AC114" s="42" t="str">
        <f>VLOOKUP(P114,'Customer List'!B:D,3,)</f>
        <v>Local</v>
      </c>
    </row>
    <row r="115" spans="1:29" x14ac:dyDescent="0.25">
      <c r="A115" s="21">
        <v>114</v>
      </c>
      <c r="B115" s="21" t="s">
        <v>13</v>
      </c>
      <c r="C115" s="30">
        <v>45808</v>
      </c>
      <c r="D115" s="30">
        <v>45808</v>
      </c>
      <c r="E115" s="47">
        <v>5</v>
      </c>
      <c r="F115" s="47">
        <f t="shared" si="9"/>
        <v>440</v>
      </c>
      <c r="G115" s="48">
        <f t="shared" si="10"/>
        <v>880</v>
      </c>
      <c r="H115" s="21" t="s">
        <v>523</v>
      </c>
      <c r="I115" s="21" t="s">
        <v>524</v>
      </c>
      <c r="J115" s="21">
        <v>2</v>
      </c>
      <c r="K115" s="21">
        <v>2</v>
      </c>
      <c r="L115" s="21">
        <f t="shared" si="11"/>
        <v>0</v>
      </c>
      <c r="M115" s="21" t="s">
        <v>519</v>
      </c>
      <c r="N115" s="30">
        <v>45813</v>
      </c>
      <c r="O115" s="48">
        <v>0</v>
      </c>
      <c r="P115" s="21" t="s">
        <v>30</v>
      </c>
      <c r="Q115" s="21" t="s">
        <v>636</v>
      </c>
      <c r="R115" s="21" t="s">
        <v>637</v>
      </c>
      <c r="S115" s="3"/>
      <c r="T115" s="37"/>
      <c r="U115" s="21" t="s">
        <v>520</v>
      </c>
      <c r="V115" s="21" t="str">
        <f>VLOOKUP(P115,'Customer List'!B:C,2,)</f>
        <v>Delhi</v>
      </c>
      <c r="W115" s="38"/>
      <c r="X115" s="30">
        <v>45813</v>
      </c>
      <c r="Y115" s="21">
        <f t="shared" si="12"/>
        <v>0</v>
      </c>
      <c r="Z115" s="21" t="str">
        <f t="shared" si="13"/>
        <v>Thursday</v>
      </c>
      <c r="AA115" s="21" t="str">
        <f t="shared" si="14"/>
        <v>Thursday</v>
      </c>
      <c r="AB115" s="21" t="str">
        <f>VLOOKUP(U115,'Currency Sheet'!A:C,3,)</f>
        <v>DOLLAR</v>
      </c>
      <c r="AC115" s="42" t="str">
        <f>VLOOKUP(P115,'Customer List'!B:D,3,)</f>
        <v>Local</v>
      </c>
    </row>
    <row r="116" spans="1:29" x14ac:dyDescent="0.25">
      <c r="A116" s="21">
        <v>115</v>
      </c>
      <c r="B116" s="21">
        <v>90228222</v>
      </c>
      <c r="C116" s="30">
        <v>45807</v>
      </c>
      <c r="D116" s="30">
        <v>45810</v>
      </c>
      <c r="E116" s="47">
        <v>324.8</v>
      </c>
      <c r="F116" s="47">
        <f t="shared" si="9"/>
        <v>28582.400000000001</v>
      </c>
      <c r="G116" s="48">
        <f t="shared" si="10"/>
        <v>28582.400000000001</v>
      </c>
      <c r="H116" s="21" t="s">
        <v>412</v>
      </c>
      <c r="I116" s="21" t="s">
        <v>413</v>
      </c>
      <c r="J116" s="21">
        <v>1</v>
      </c>
      <c r="K116" s="21">
        <v>1</v>
      </c>
      <c r="L116" s="21">
        <f t="shared" si="11"/>
        <v>0</v>
      </c>
      <c r="M116" s="21" t="s">
        <v>414</v>
      </c>
      <c r="N116" s="30">
        <v>45812</v>
      </c>
      <c r="O116" s="48">
        <v>45472</v>
      </c>
      <c r="P116" s="21" t="s">
        <v>415</v>
      </c>
      <c r="Q116" s="21"/>
      <c r="R116" s="21"/>
      <c r="S116" s="3"/>
      <c r="T116" s="37"/>
      <c r="U116" s="21" t="s">
        <v>416</v>
      </c>
      <c r="V116" s="21" t="str">
        <f>VLOOKUP(P116,'Customer List'!B:C,2,)</f>
        <v>Kolkata</v>
      </c>
      <c r="W116" s="38"/>
      <c r="X116" s="30" t="str">
        <f t="shared" ref="X116:X143" si="24">IF(OR(R116 = "PRIYANKA MADAM", R116 = "DEEPAK", R116 = "PORTER"),N116,"")</f>
        <v/>
      </c>
      <c r="Y116" s="21" t="str">
        <f t="shared" si="12"/>
        <v/>
      </c>
      <c r="Z116" s="21" t="str">
        <f t="shared" si="13"/>
        <v>Wednesday</v>
      </c>
      <c r="AA116" s="21" t="str">
        <f t="shared" si="14"/>
        <v/>
      </c>
      <c r="AB116" s="21" t="str">
        <f>VLOOKUP(U116,'Currency Sheet'!A:C,3,)</f>
        <v>DOLLAR</v>
      </c>
      <c r="AC116" s="42" t="str">
        <f>VLOOKUP(P116,'Customer List'!B:D,3,)</f>
        <v>OutStation</v>
      </c>
    </row>
    <row r="117" spans="1:29" x14ac:dyDescent="0.25">
      <c r="A117" s="21">
        <v>116</v>
      </c>
      <c r="B117" s="21">
        <v>90228222</v>
      </c>
      <c r="C117" s="30">
        <v>45807</v>
      </c>
      <c r="D117" s="30">
        <v>45810</v>
      </c>
      <c r="E117" s="47">
        <v>324.8</v>
      </c>
      <c r="F117" s="47">
        <f t="shared" si="9"/>
        <v>28582.400000000001</v>
      </c>
      <c r="G117" s="48">
        <f t="shared" si="10"/>
        <v>28582.400000000001</v>
      </c>
      <c r="H117" s="21" t="s">
        <v>417</v>
      </c>
      <c r="I117" s="21" t="s">
        <v>418</v>
      </c>
      <c r="J117" s="21">
        <v>1</v>
      </c>
      <c r="K117" s="21">
        <v>1</v>
      </c>
      <c r="L117" s="21">
        <f t="shared" si="11"/>
        <v>0</v>
      </c>
      <c r="M117" s="21" t="s">
        <v>419</v>
      </c>
      <c r="N117" s="30">
        <v>45812</v>
      </c>
      <c r="O117" s="48">
        <v>46771</v>
      </c>
      <c r="P117" s="21" t="s">
        <v>302</v>
      </c>
      <c r="Q117" s="21"/>
      <c r="R117" s="21"/>
      <c r="S117" s="3"/>
      <c r="T117" s="37"/>
      <c r="U117" s="21" t="s">
        <v>416</v>
      </c>
      <c r="V117" s="21" t="str">
        <f>VLOOKUP(P117,'Customer List'!B:C,2,)</f>
        <v>Banglore</v>
      </c>
      <c r="W117" s="38"/>
      <c r="X117" s="30" t="str">
        <f t="shared" si="24"/>
        <v/>
      </c>
      <c r="Y117" s="21" t="str">
        <f t="shared" si="12"/>
        <v/>
      </c>
      <c r="Z117" s="21" t="str">
        <f t="shared" si="13"/>
        <v>Wednesday</v>
      </c>
      <c r="AA117" s="21" t="str">
        <f t="shared" si="14"/>
        <v/>
      </c>
      <c r="AB117" s="21" t="str">
        <f>VLOOKUP(U117,'Currency Sheet'!A:C,3,)</f>
        <v>DOLLAR</v>
      </c>
      <c r="AC117" s="42" t="str">
        <f>VLOOKUP(P117,'Customer List'!B:D,3,)</f>
        <v>OutStation</v>
      </c>
    </row>
    <row r="118" spans="1:29" x14ac:dyDescent="0.25">
      <c r="A118" s="21">
        <v>117</v>
      </c>
      <c r="B118" s="21">
        <v>90228065</v>
      </c>
      <c r="C118" s="30">
        <v>45804</v>
      </c>
      <c r="D118" s="30">
        <v>45810</v>
      </c>
      <c r="E118" s="47">
        <v>61.1</v>
      </c>
      <c r="F118" s="47">
        <f t="shared" si="9"/>
        <v>5376.8</v>
      </c>
      <c r="G118" s="48">
        <f t="shared" si="10"/>
        <v>53768</v>
      </c>
      <c r="H118" s="21" t="s">
        <v>306</v>
      </c>
      <c r="I118" s="21" t="s">
        <v>307</v>
      </c>
      <c r="J118" s="21">
        <v>10</v>
      </c>
      <c r="K118" s="21">
        <v>10</v>
      </c>
      <c r="L118" s="21">
        <f t="shared" si="11"/>
        <v>0</v>
      </c>
      <c r="M118" s="21" t="s">
        <v>308</v>
      </c>
      <c r="N118" s="30">
        <v>45822</v>
      </c>
      <c r="O118" s="48">
        <v>78208</v>
      </c>
      <c r="P118" s="21" t="s">
        <v>309</v>
      </c>
      <c r="Q118" s="21"/>
      <c r="R118" s="21"/>
      <c r="S118" s="3">
        <v>4</v>
      </c>
      <c r="T118" s="37"/>
      <c r="U118" s="21" t="s">
        <v>2771</v>
      </c>
      <c r="V118" s="21" t="str">
        <f>VLOOKUP(P118,'Customer List'!B:C,2,)</f>
        <v>Banglore</v>
      </c>
      <c r="W118" s="38"/>
      <c r="X118" s="30" t="str">
        <f t="shared" si="24"/>
        <v/>
      </c>
      <c r="Y118" s="21" t="str">
        <f t="shared" si="12"/>
        <v/>
      </c>
      <c r="Z118" s="21" t="str">
        <f t="shared" si="13"/>
        <v>Saturday</v>
      </c>
      <c r="AA118" s="21" t="str">
        <f t="shared" si="14"/>
        <v/>
      </c>
      <c r="AB118" s="21" t="str">
        <f>VLOOKUP(U118,'Currency Sheet'!A:C,3,)</f>
        <v>DOLLAR</v>
      </c>
      <c r="AC118" s="42" t="str">
        <f>VLOOKUP(P118,'Customer List'!B:D,3,)</f>
        <v>OutStation</v>
      </c>
    </row>
    <row r="119" spans="1:29" x14ac:dyDescent="0.25">
      <c r="A119" s="21">
        <v>118</v>
      </c>
      <c r="B119" s="21">
        <v>90228065</v>
      </c>
      <c r="C119" s="30">
        <v>45804</v>
      </c>
      <c r="D119" s="30">
        <v>45810</v>
      </c>
      <c r="E119" s="47">
        <v>61.1</v>
      </c>
      <c r="F119" s="47">
        <f t="shared" si="9"/>
        <v>5376.8</v>
      </c>
      <c r="G119" s="48">
        <f t="shared" si="10"/>
        <v>53768</v>
      </c>
      <c r="H119" s="21" t="s">
        <v>311</v>
      </c>
      <c r="I119" s="21" t="s">
        <v>312</v>
      </c>
      <c r="J119" s="21">
        <v>10</v>
      </c>
      <c r="K119" s="21">
        <v>10</v>
      </c>
      <c r="L119" s="21">
        <f t="shared" si="11"/>
        <v>0</v>
      </c>
      <c r="M119" s="21" t="s">
        <v>308</v>
      </c>
      <c r="N119" s="30">
        <v>45822</v>
      </c>
      <c r="O119" s="48">
        <v>78208</v>
      </c>
      <c r="P119" s="21" t="s">
        <v>309</v>
      </c>
      <c r="Q119" s="21"/>
      <c r="R119" s="21"/>
      <c r="S119" s="3">
        <v>4</v>
      </c>
      <c r="T119" s="37"/>
      <c r="U119" s="21" t="s">
        <v>2771</v>
      </c>
      <c r="V119" s="21" t="str">
        <f>VLOOKUP(P119,'Customer List'!B:C,2,)</f>
        <v>Banglore</v>
      </c>
      <c r="W119" s="38"/>
      <c r="X119" s="30" t="str">
        <f t="shared" si="24"/>
        <v/>
      </c>
      <c r="Y119" s="21" t="str">
        <f t="shared" si="12"/>
        <v/>
      </c>
      <c r="Z119" s="21" t="str">
        <f t="shared" si="13"/>
        <v>Saturday</v>
      </c>
      <c r="AA119" s="21" t="str">
        <f t="shared" si="14"/>
        <v/>
      </c>
      <c r="AB119" s="21" t="str">
        <f>VLOOKUP(U119,'Currency Sheet'!A:C,3,)</f>
        <v>DOLLAR</v>
      </c>
      <c r="AC119" s="42" t="str">
        <f>VLOOKUP(P119,'Customer List'!B:D,3,)</f>
        <v>OutStation</v>
      </c>
    </row>
    <row r="120" spans="1:29" x14ac:dyDescent="0.25">
      <c r="A120" s="21">
        <v>119</v>
      </c>
      <c r="B120" s="21">
        <v>173498</v>
      </c>
      <c r="C120" s="30">
        <v>45804</v>
      </c>
      <c r="D120" s="30">
        <v>45810</v>
      </c>
      <c r="E120" s="47">
        <v>378</v>
      </c>
      <c r="F120" s="47">
        <f t="shared" si="9"/>
        <v>33264</v>
      </c>
      <c r="G120" s="48">
        <f t="shared" si="10"/>
        <v>33264</v>
      </c>
      <c r="H120" s="21" t="s">
        <v>420</v>
      </c>
      <c r="I120" s="21" t="s">
        <v>421</v>
      </c>
      <c r="J120" s="21">
        <v>1</v>
      </c>
      <c r="K120" s="21">
        <v>1</v>
      </c>
      <c r="L120" s="21">
        <f t="shared" si="11"/>
        <v>0</v>
      </c>
      <c r="M120" s="21" t="s">
        <v>422</v>
      </c>
      <c r="N120" s="30">
        <v>45810</v>
      </c>
      <c r="O120" s="48">
        <v>46305</v>
      </c>
      <c r="P120" s="21" t="s">
        <v>1894</v>
      </c>
      <c r="Q120" s="21"/>
      <c r="R120" s="21"/>
      <c r="S120" s="3"/>
      <c r="T120" s="37"/>
      <c r="U120" s="21" t="s">
        <v>423</v>
      </c>
      <c r="V120" s="21" t="str">
        <f>VLOOKUP(P120,'Customer List'!B:C,2,)</f>
        <v>Banglore</v>
      </c>
      <c r="W120" s="38"/>
      <c r="X120" s="30" t="str">
        <f t="shared" si="24"/>
        <v/>
      </c>
      <c r="Y120" s="21" t="str">
        <f t="shared" si="12"/>
        <v/>
      </c>
      <c r="Z120" s="21" t="str">
        <f t="shared" si="13"/>
        <v>Monday</v>
      </c>
      <c r="AA120" s="21" t="str">
        <f t="shared" si="14"/>
        <v/>
      </c>
      <c r="AB120" s="21" t="str">
        <f>VLOOKUP(U120,'Currency Sheet'!A:C,3,)</f>
        <v>DOLLAR</v>
      </c>
      <c r="AC120" s="42" t="str">
        <f>VLOOKUP(P120,'Customer List'!B:D,3,)</f>
        <v>OutStation</v>
      </c>
    </row>
    <row r="121" spans="1:29" x14ac:dyDescent="0.25">
      <c r="A121" s="21">
        <v>120</v>
      </c>
      <c r="B121" s="21">
        <v>173498</v>
      </c>
      <c r="C121" s="30">
        <v>45804</v>
      </c>
      <c r="D121" s="30">
        <v>45810</v>
      </c>
      <c r="E121" s="47">
        <v>546.6</v>
      </c>
      <c r="F121" s="47">
        <f t="shared" si="9"/>
        <v>48100.800000000003</v>
      </c>
      <c r="G121" s="48">
        <f t="shared" si="10"/>
        <v>96201.600000000006</v>
      </c>
      <c r="H121" s="21" t="s">
        <v>424</v>
      </c>
      <c r="I121" s="21" t="s">
        <v>425</v>
      </c>
      <c r="J121" s="21">
        <v>2</v>
      </c>
      <c r="K121" s="21">
        <v>2</v>
      </c>
      <c r="L121" s="21">
        <f t="shared" si="11"/>
        <v>0</v>
      </c>
      <c r="M121" s="21" t="s">
        <v>426</v>
      </c>
      <c r="N121" s="30">
        <v>45810</v>
      </c>
      <c r="O121" s="48">
        <v>133917</v>
      </c>
      <c r="P121" s="21" t="s">
        <v>427</v>
      </c>
      <c r="Q121" s="21"/>
      <c r="R121" s="21"/>
      <c r="S121" s="3"/>
      <c r="T121" s="37"/>
      <c r="U121" s="21" t="s">
        <v>423</v>
      </c>
      <c r="V121" s="21" t="str">
        <f>VLOOKUP(P121,'Customer List'!B:C,2,)</f>
        <v>Bhuvneshwar</v>
      </c>
      <c r="W121" s="38"/>
      <c r="X121" s="30" t="str">
        <f t="shared" si="24"/>
        <v/>
      </c>
      <c r="Y121" s="21" t="str">
        <f t="shared" si="12"/>
        <v/>
      </c>
      <c r="Z121" s="21" t="str">
        <f t="shared" si="13"/>
        <v>Monday</v>
      </c>
      <c r="AA121" s="21" t="str">
        <f t="shared" si="14"/>
        <v/>
      </c>
      <c r="AB121" s="21" t="str">
        <f>VLOOKUP(U121,'Currency Sheet'!A:C,3,)</f>
        <v>DOLLAR</v>
      </c>
      <c r="AC121" s="42" t="str">
        <f>VLOOKUP(P121,'Customer List'!B:D,3,)</f>
        <v>OutStation</v>
      </c>
    </row>
    <row r="122" spans="1:29" x14ac:dyDescent="0.25">
      <c r="A122" s="21">
        <v>121</v>
      </c>
      <c r="B122" s="21">
        <v>173498</v>
      </c>
      <c r="C122" s="30">
        <v>45804</v>
      </c>
      <c r="D122" s="30">
        <v>45810</v>
      </c>
      <c r="E122" s="47">
        <v>546.6</v>
      </c>
      <c r="F122" s="47">
        <f t="shared" si="9"/>
        <v>48100.800000000003</v>
      </c>
      <c r="G122" s="48">
        <f t="shared" si="10"/>
        <v>96201.600000000006</v>
      </c>
      <c r="H122" s="21" t="s">
        <v>428</v>
      </c>
      <c r="I122" s="21" t="s">
        <v>429</v>
      </c>
      <c r="J122" s="21">
        <v>2</v>
      </c>
      <c r="K122" s="21">
        <v>2</v>
      </c>
      <c r="L122" s="21">
        <f t="shared" si="11"/>
        <v>0</v>
      </c>
      <c r="M122" s="21" t="s">
        <v>426</v>
      </c>
      <c r="N122" s="30">
        <v>45810</v>
      </c>
      <c r="O122" s="48">
        <v>133917</v>
      </c>
      <c r="P122" s="21" t="s">
        <v>427</v>
      </c>
      <c r="Q122" s="21"/>
      <c r="R122" s="21"/>
      <c r="S122" s="3"/>
      <c r="T122" s="37"/>
      <c r="U122" s="21" t="s">
        <v>423</v>
      </c>
      <c r="V122" s="21" t="str">
        <f>VLOOKUP(P122,'Customer List'!B:C,2,)</f>
        <v>Bhuvneshwar</v>
      </c>
      <c r="W122" s="38"/>
      <c r="X122" s="30" t="str">
        <f t="shared" si="24"/>
        <v/>
      </c>
      <c r="Y122" s="21" t="str">
        <f t="shared" si="12"/>
        <v/>
      </c>
      <c r="Z122" s="21" t="str">
        <f t="shared" si="13"/>
        <v>Monday</v>
      </c>
      <c r="AA122" s="21" t="str">
        <f t="shared" si="14"/>
        <v/>
      </c>
      <c r="AB122" s="21" t="str">
        <f>VLOOKUP(U122,'Currency Sheet'!A:C,3,)</f>
        <v>DOLLAR</v>
      </c>
      <c r="AC122" s="42" t="str">
        <f>VLOOKUP(P122,'Customer List'!B:D,3,)</f>
        <v>OutStation</v>
      </c>
    </row>
    <row r="123" spans="1:29" x14ac:dyDescent="0.25">
      <c r="A123" s="21">
        <v>122</v>
      </c>
      <c r="B123" s="21">
        <v>173498</v>
      </c>
      <c r="C123" s="30">
        <v>45804</v>
      </c>
      <c r="D123" s="30">
        <v>45810</v>
      </c>
      <c r="E123" s="47">
        <v>546.6</v>
      </c>
      <c r="F123" s="47">
        <f t="shared" si="9"/>
        <v>48100.800000000003</v>
      </c>
      <c r="G123" s="48">
        <f t="shared" si="10"/>
        <v>48100.800000000003</v>
      </c>
      <c r="H123" s="21" t="s">
        <v>430</v>
      </c>
      <c r="I123" s="21" t="s">
        <v>431</v>
      </c>
      <c r="J123" s="21">
        <v>1</v>
      </c>
      <c r="K123" s="21">
        <v>1</v>
      </c>
      <c r="L123" s="21">
        <f t="shared" si="11"/>
        <v>0</v>
      </c>
      <c r="M123" s="21" t="s">
        <v>426</v>
      </c>
      <c r="N123" s="30">
        <v>45810</v>
      </c>
      <c r="O123" s="48">
        <v>66958.5</v>
      </c>
      <c r="P123" s="21" t="s">
        <v>427</v>
      </c>
      <c r="Q123" s="21"/>
      <c r="R123" s="21"/>
      <c r="S123" s="3"/>
      <c r="T123" s="37"/>
      <c r="U123" s="21" t="s">
        <v>423</v>
      </c>
      <c r="V123" s="21" t="str">
        <f>VLOOKUP(P123,'Customer List'!B:C,2,)</f>
        <v>Bhuvneshwar</v>
      </c>
      <c r="W123" s="38"/>
      <c r="X123" s="30" t="str">
        <f t="shared" si="24"/>
        <v/>
      </c>
      <c r="Y123" s="21" t="str">
        <f t="shared" si="12"/>
        <v/>
      </c>
      <c r="Z123" s="21" t="str">
        <f t="shared" si="13"/>
        <v>Monday</v>
      </c>
      <c r="AA123" s="21" t="str">
        <f t="shared" si="14"/>
        <v/>
      </c>
      <c r="AB123" s="21" t="str">
        <f>VLOOKUP(U123,'Currency Sheet'!A:C,3,)</f>
        <v>DOLLAR</v>
      </c>
      <c r="AC123" s="42" t="str">
        <f>VLOOKUP(P123,'Customer List'!B:D,3,)</f>
        <v>OutStation</v>
      </c>
    </row>
    <row r="124" spans="1:29" x14ac:dyDescent="0.25">
      <c r="A124" s="21">
        <v>123</v>
      </c>
      <c r="B124" s="21">
        <v>173498</v>
      </c>
      <c r="C124" s="30">
        <v>45804</v>
      </c>
      <c r="D124" s="30">
        <v>45810</v>
      </c>
      <c r="E124" s="47">
        <v>546.6</v>
      </c>
      <c r="F124" s="47">
        <f t="shared" si="9"/>
        <v>48100.800000000003</v>
      </c>
      <c r="G124" s="48">
        <f t="shared" si="10"/>
        <v>48100.800000000003</v>
      </c>
      <c r="H124" s="21" t="s">
        <v>432</v>
      </c>
      <c r="I124" s="21" t="s">
        <v>433</v>
      </c>
      <c r="J124" s="21">
        <v>1</v>
      </c>
      <c r="K124" s="21">
        <v>1</v>
      </c>
      <c r="L124" s="21">
        <f t="shared" si="11"/>
        <v>0</v>
      </c>
      <c r="M124" s="21" t="s">
        <v>426</v>
      </c>
      <c r="N124" s="30">
        <v>45810</v>
      </c>
      <c r="O124" s="48">
        <v>66958.5</v>
      </c>
      <c r="P124" s="21" t="s">
        <v>427</v>
      </c>
      <c r="Q124" s="21"/>
      <c r="R124" s="21"/>
      <c r="S124" s="3"/>
      <c r="T124" s="37"/>
      <c r="U124" s="21" t="s">
        <v>423</v>
      </c>
      <c r="V124" s="21" t="str">
        <f>VLOOKUP(P124,'Customer List'!B:C,2,)</f>
        <v>Bhuvneshwar</v>
      </c>
      <c r="W124" s="38"/>
      <c r="X124" s="30" t="str">
        <f t="shared" si="24"/>
        <v/>
      </c>
      <c r="Y124" s="21" t="str">
        <f t="shared" si="12"/>
        <v/>
      </c>
      <c r="Z124" s="21" t="str">
        <f t="shared" si="13"/>
        <v>Monday</v>
      </c>
      <c r="AA124" s="21" t="str">
        <f t="shared" si="14"/>
        <v/>
      </c>
      <c r="AB124" s="21" t="str">
        <f>VLOOKUP(U124,'Currency Sheet'!A:C,3,)</f>
        <v>DOLLAR</v>
      </c>
      <c r="AC124" s="42" t="str">
        <f>VLOOKUP(P124,'Customer List'!B:D,3,)</f>
        <v>OutStation</v>
      </c>
    </row>
    <row r="125" spans="1:29" x14ac:dyDescent="0.25">
      <c r="A125" s="21">
        <v>124</v>
      </c>
      <c r="B125" s="21">
        <v>173498</v>
      </c>
      <c r="C125" s="30">
        <v>45804</v>
      </c>
      <c r="D125" s="30">
        <v>45810</v>
      </c>
      <c r="E125" s="47">
        <v>1909.02</v>
      </c>
      <c r="F125" s="47">
        <f t="shared" si="9"/>
        <v>167993.76</v>
      </c>
      <c r="G125" s="48">
        <f t="shared" si="10"/>
        <v>167993.76</v>
      </c>
      <c r="H125" s="21" t="s">
        <v>434</v>
      </c>
      <c r="I125" s="21" t="s">
        <v>435</v>
      </c>
      <c r="J125" s="21">
        <v>1</v>
      </c>
      <c r="K125" s="21">
        <v>1</v>
      </c>
      <c r="L125" s="21">
        <f t="shared" si="11"/>
        <v>0</v>
      </c>
      <c r="M125" s="21" t="s">
        <v>426</v>
      </c>
      <c r="N125" s="30">
        <v>45810</v>
      </c>
      <c r="O125" s="48">
        <v>233877</v>
      </c>
      <c r="P125" s="21" t="s">
        <v>427</v>
      </c>
      <c r="Q125" s="21"/>
      <c r="R125" s="21"/>
      <c r="S125" s="3"/>
      <c r="T125" s="37"/>
      <c r="U125" s="21" t="s">
        <v>423</v>
      </c>
      <c r="V125" s="21" t="str">
        <f>VLOOKUP(P125,'Customer List'!B:C,2,)</f>
        <v>Bhuvneshwar</v>
      </c>
      <c r="W125" s="38"/>
      <c r="X125" s="30" t="str">
        <f t="shared" si="24"/>
        <v/>
      </c>
      <c r="Y125" s="21" t="str">
        <f t="shared" si="12"/>
        <v/>
      </c>
      <c r="Z125" s="21" t="str">
        <f t="shared" si="13"/>
        <v>Monday</v>
      </c>
      <c r="AA125" s="21" t="str">
        <f t="shared" si="14"/>
        <v/>
      </c>
      <c r="AB125" s="21" t="str">
        <f>VLOOKUP(U125,'Currency Sheet'!A:C,3,)</f>
        <v>DOLLAR</v>
      </c>
      <c r="AC125" s="42" t="str">
        <f>VLOOKUP(P125,'Customer List'!B:D,3,)</f>
        <v>OutStation</v>
      </c>
    </row>
    <row r="126" spans="1:29" x14ac:dyDescent="0.25">
      <c r="A126" s="21">
        <v>125</v>
      </c>
      <c r="B126" s="21">
        <v>173498</v>
      </c>
      <c r="C126" s="30">
        <v>45804</v>
      </c>
      <c r="D126" s="30">
        <v>45810</v>
      </c>
      <c r="E126" s="47">
        <v>1909.2</v>
      </c>
      <c r="F126" s="47">
        <f t="shared" si="9"/>
        <v>168009.60000000001</v>
      </c>
      <c r="G126" s="48">
        <f t="shared" si="10"/>
        <v>168009.60000000001</v>
      </c>
      <c r="H126" s="21" t="s">
        <v>436</v>
      </c>
      <c r="I126" s="21" t="s">
        <v>437</v>
      </c>
      <c r="J126" s="21">
        <v>1</v>
      </c>
      <c r="K126" s="21">
        <v>1</v>
      </c>
      <c r="L126" s="21">
        <f t="shared" si="11"/>
        <v>0</v>
      </c>
      <c r="M126" s="21" t="s">
        <v>426</v>
      </c>
      <c r="N126" s="30">
        <v>45810</v>
      </c>
      <c r="O126" s="48">
        <v>233877</v>
      </c>
      <c r="P126" s="21" t="s">
        <v>427</v>
      </c>
      <c r="Q126" s="21"/>
      <c r="R126" s="21"/>
      <c r="S126" s="3"/>
      <c r="T126" s="37"/>
      <c r="U126" s="21" t="s">
        <v>423</v>
      </c>
      <c r="V126" s="21" t="str">
        <f>VLOOKUP(P126,'Customer List'!B:C,2,)</f>
        <v>Bhuvneshwar</v>
      </c>
      <c r="W126" s="38"/>
      <c r="X126" s="30" t="str">
        <f t="shared" si="24"/>
        <v/>
      </c>
      <c r="Y126" s="21" t="str">
        <f t="shared" si="12"/>
        <v/>
      </c>
      <c r="Z126" s="21" t="str">
        <f t="shared" si="13"/>
        <v>Monday</v>
      </c>
      <c r="AA126" s="21" t="str">
        <f t="shared" si="14"/>
        <v/>
      </c>
      <c r="AB126" s="21" t="str">
        <f>VLOOKUP(U126,'Currency Sheet'!A:C,3,)</f>
        <v>DOLLAR</v>
      </c>
      <c r="AC126" s="42" t="str">
        <f>VLOOKUP(P126,'Customer List'!B:D,3,)</f>
        <v>OutStation</v>
      </c>
    </row>
    <row r="127" spans="1:29" x14ac:dyDescent="0.25">
      <c r="A127" s="21">
        <v>126</v>
      </c>
      <c r="B127" s="21">
        <v>173498</v>
      </c>
      <c r="C127" s="30">
        <v>45804</v>
      </c>
      <c r="D127" s="30">
        <v>45810</v>
      </c>
      <c r="E127" s="47">
        <v>546.6</v>
      </c>
      <c r="F127" s="47">
        <f t="shared" si="9"/>
        <v>48100.800000000003</v>
      </c>
      <c r="G127" s="48">
        <f t="shared" si="10"/>
        <v>48100.800000000003</v>
      </c>
      <c r="H127" s="21" t="s">
        <v>438</v>
      </c>
      <c r="I127" s="21" t="s">
        <v>439</v>
      </c>
      <c r="J127" s="21">
        <v>1</v>
      </c>
      <c r="K127" s="21">
        <v>1</v>
      </c>
      <c r="L127" s="21">
        <f t="shared" si="11"/>
        <v>0</v>
      </c>
      <c r="M127" s="21" t="s">
        <v>440</v>
      </c>
      <c r="N127" s="30">
        <v>45810</v>
      </c>
      <c r="O127" s="48">
        <v>66958.5</v>
      </c>
      <c r="P127" s="21" t="s">
        <v>427</v>
      </c>
      <c r="Q127" s="21"/>
      <c r="R127" s="21"/>
      <c r="S127" s="3"/>
      <c r="T127" s="37"/>
      <c r="U127" s="21" t="s">
        <v>423</v>
      </c>
      <c r="V127" s="21" t="str">
        <f>VLOOKUP(P127,'Customer List'!B:C,2,)</f>
        <v>Bhuvneshwar</v>
      </c>
      <c r="W127" s="38"/>
      <c r="X127" s="30" t="str">
        <f t="shared" si="24"/>
        <v/>
      </c>
      <c r="Y127" s="21" t="str">
        <f t="shared" si="12"/>
        <v/>
      </c>
      <c r="Z127" s="21" t="str">
        <f t="shared" si="13"/>
        <v>Monday</v>
      </c>
      <c r="AA127" s="21" t="str">
        <f t="shared" si="14"/>
        <v/>
      </c>
      <c r="AB127" s="21" t="str">
        <f>VLOOKUP(U127,'Currency Sheet'!A:C,3,)</f>
        <v>DOLLAR</v>
      </c>
      <c r="AC127" s="42" t="str">
        <f>VLOOKUP(P127,'Customer List'!B:D,3,)</f>
        <v>OutStation</v>
      </c>
    </row>
    <row r="128" spans="1:29" x14ac:dyDescent="0.25">
      <c r="A128" s="21">
        <v>127</v>
      </c>
      <c r="B128" s="21" t="s">
        <v>488</v>
      </c>
      <c r="C128" s="30">
        <v>45806</v>
      </c>
      <c r="D128" s="30">
        <v>45811</v>
      </c>
      <c r="E128" s="47">
        <v>1227</v>
      </c>
      <c r="F128" s="47">
        <f t="shared" si="9"/>
        <v>107976</v>
      </c>
      <c r="G128" s="48">
        <f t="shared" si="10"/>
        <v>107976</v>
      </c>
      <c r="H128" s="21">
        <v>78383</v>
      </c>
      <c r="I128" s="21" t="s">
        <v>489</v>
      </c>
      <c r="J128" s="21">
        <v>1</v>
      </c>
      <c r="K128" s="21">
        <v>1</v>
      </c>
      <c r="L128" s="21">
        <f t="shared" si="11"/>
        <v>0</v>
      </c>
      <c r="M128" s="21" t="s">
        <v>490</v>
      </c>
      <c r="N128" s="30">
        <v>45812</v>
      </c>
      <c r="O128" s="48">
        <v>214725</v>
      </c>
      <c r="P128" s="21" t="s">
        <v>491</v>
      </c>
      <c r="Q128" s="21"/>
      <c r="R128" s="21"/>
      <c r="S128" s="3"/>
      <c r="T128" s="37"/>
      <c r="U128" s="21" t="s">
        <v>492</v>
      </c>
      <c r="V128" s="21" t="str">
        <f>VLOOKUP(P128,'Customer List'!B:C,2,)</f>
        <v>Haridwar</v>
      </c>
      <c r="W128" s="38"/>
      <c r="X128" s="30" t="str">
        <f t="shared" si="24"/>
        <v/>
      </c>
      <c r="Y128" s="21" t="str">
        <f t="shared" si="12"/>
        <v/>
      </c>
      <c r="Z128" s="21" t="str">
        <f t="shared" si="13"/>
        <v>Wednesday</v>
      </c>
      <c r="AA128" s="21" t="str">
        <f t="shared" si="14"/>
        <v/>
      </c>
      <c r="AB128" s="21" t="str">
        <f>VLOOKUP(U128,'Currency Sheet'!A:C,3,)</f>
        <v>DOLLAR</v>
      </c>
      <c r="AC128" s="42" t="str">
        <f>VLOOKUP(P128,'Customer List'!B:D,3,)</f>
        <v>OutStation</v>
      </c>
    </row>
    <row r="129" spans="1:29" x14ac:dyDescent="0.25">
      <c r="A129" s="21">
        <v>128</v>
      </c>
      <c r="B129" s="21" t="s">
        <v>493</v>
      </c>
      <c r="C129" s="30">
        <v>45806</v>
      </c>
      <c r="D129" s="30">
        <v>45811</v>
      </c>
      <c r="E129" s="47">
        <v>804</v>
      </c>
      <c r="F129" s="47">
        <f t="shared" si="9"/>
        <v>70752</v>
      </c>
      <c r="G129" s="48">
        <f t="shared" si="10"/>
        <v>70752</v>
      </c>
      <c r="H129" s="21">
        <v>79326</v>
      </c>
      <c r="I129" s="21" t="s">
        <v>494</v>
      </c>
      <c r="J129" s="21">
        <v>1</v>
      </c>
      <c r="K129" s="21">
        <v>1</v>
      </c>
      <c r="L129" s="21">
        <f t="shared" si="11"/>
        <v>0</v>
      </c>
      <c r="M129" s="21" t="s">
        <v>495</v>
      </c>
      <c r="N129" s="30">
        <v>45812</v>
      </c>
      <c r="O129" s="48">
        <v>152425</v>
      </c>
      <c r="P129" s="21" t="s">
        <v>26</v>
      </c>
      <c r="Q129" s="21"/>
      <c r="R129" s="21"/>
      <c r="S129" s="3"/>
      <c r="T129" s="37"/>
      <c r="U129" s="21" t="s">
        <v>492</v>
      </c>
      <c r="V129" s="21" t="str">
        <f>VLOOKUP(P129,'Customer List'!B:C,2,)</f>
        <v>Chandigarh</v>
      </c>
      <c r="W129" s="38"/>
      <c r="X129" s="30" t="str">
        <f t="shared" si="24"/>
        <v/>
      </c>
      <c r="Y129" s="21" t="str">
        <f t="shared" si="12"/>
        <v/>
      </c>
      <c r="Z129" s="21" t="str">
        <f t="shared" si="13"/>
        <v>Wednesday</v>
      </c>
      <c r="AA129" s="21" t="str">
        <f t="shared" si="14"/>
        <v/>
      </c>
      <c r="AB129" s="21" t="str">
        <f>VLOOKUP(U129,'Currency Sheet'!A:C,3,)</f>
        <v>DOLLAR</v>
      </c>
      <c r="AC129" s="42" t="str">
        <f>VLOOKUP(P129,'Customer List'!B:D,3,)</f>
        <v>OutStation</v>
      </c>
    </row>
    <row r="130" spans="1:29" x14ac:dyDescent="0.25">
      <c r="A130" s="21">
        <v>129</v>
      </c>
      <c r="B130" s="21" t="s">
        <v>496</v>
      </c>
      <c r="C130" s="30">
        <v>45806</v>
      </c>
      <c r="D130" s="30">
        <v>45811</v>
      </c>
      <c r="E130" s="47">
        <v>0.01</v>
      </c>
      <c r="F130" s="47">
        <f t="shared" si="9"/>
        <v>0.88</v>
      </c>
      <c r="G130" s="48">
        <f t="shared" si="10"/>
        <v>0.88</v>
      </c>
      <c r="H130" s="21">
        <v>27003</v>
      </c>
      <c r="I130" s="21" t="s">
        <v>497</v>
      </c>
      <c r="J130" s="21">
        <v>1</v>
      </c>
      <c r="K130" s="21">
        <v>1</v>
      </c>
      <c r="L130" s="21">
        <f t="shared" si="11"/>
        <v>0</v>
      </c>
      <c r="M130" s="21" t="s">
        <v>498</v>
      </c>
      <c r="N130" s="30">
        <v>45812</v>
      </c>
      <c r="O130" s="48">
        <v>0</v>
      </c>
      <c r="P130" s="21" t="s">
        <v>499</v>
      </c>
      <c r="Q130" s="21"/>
      <c r="R130" s="21"/>
      <c r="S130" s="3"/>
      <c r="T130" s="37" t="s">
        <v>857</v>
      </c>
      <c r="U130" s="21" t="s">
        <v>492</v>
      </c>
      <c r="V130" s="21" t="str">
        <f>VLOOKUP(P130,'Customer List'!B:C,2,)</f>
        <v>Guwahati</v>
      </c>
      <c r="W130" s="38"/>
      <c r="X130" s="30" t="str">
        <f t="shared" si="24"/>
        <v/>
      </c>
      <c r="Y130" s="21" t="str">
        <f t="shared" si="12"/>
        <v/>
      </c>
      <c r="Z130" s="21" t="str">
        <f t="shared" si="13"/>
        <v>Wednesday</v>
      </c>
      <c r="AA130" s="21" t="str">
        <f t="shared" si="14"/>
        <v/>
      </c>
      <c r="AB130" s="21" t="str">
        <f>VLOOKUP(U130,'Currency Sheet'!A:C,3,)</f>
        <v>DOLLAR</v>
      </c>
      <c r="AC130" s="42" t="str">
        <f>VLOOKUP(P130,'Customer List'!B:D,3,)</f>
        <v>OutStation</v>
      </c>
    </row>
    <row r="131" spans="1:29" x14ac:dyDescent="0.25">
      <c r="A131" s="21">
        <v>130</v>
      </c>
      <c r="B131" s="21" t="s">
        <v>315</v>
      </c>
      <c r="C131" s="30">
        <v>45806</v>
      </c>
      <c r="D131" s="30">
        <v>45811</v>
      </c>
      <c r="E131" s="47">
        <v>4906.82</v>
      </c>
      <c r="F131" s="47">
        <f t="shared" ref="F131:F194" si="25">IF(AB131="DOLLAR",E131*88,E131)</f>
        <v>431800.16</v>
      </c>
      <c r="G131" s="48">
        <f t="shared" ref="G131:G194" si="26">F131*J131</f>
        <v>431800.16</v>
      </c>
      <c r="H131" s="21" t="s">
        <v>316</v>
      </c>
      <c r="I131" s="21" t="s">
        <v>317</v>
      </c>
      <c r="J131" s="21">
        <v>1</v>
      </c>
      <c r="K131" s="21">
        <v>1</v>
      </c>
      <c r="L131" s="21">
        <f t="shared" ref="L131:L194" si="27">J131-K131</f>
        <v>0</v>
      </c>
      <c r="M131" s="21" t="s">
        <v>318</v>
      </c>
      <c r="N131" s="30">
        <v>45812</v>
      </c>
      <c r="O131" s="48">
        <v>1197243.44</v>
      </c>
      <c r="P131" s="21" t="s">
        <v>319</v>
      </c>
      <c r="Q131" s="21"/>
      <c r="R131" s="21"/>
      <c r="S131" s="3"/>
      <c r="T131" s="37"/>
      <c r="U131" s="21" t="s">
        <v>320</v>
      </c>
      <c r="V131" s="21" t="str">
        <f>VLOOKUP(P131,'Customer List'!B:C,2,)</f>
        <v>Gujrat</v>
      </c>
      <c r="W131" s="38"/>
      <c r="X131" s="30" t="str">
        <f t="shared" si="24"/>
        <v/>
      </c>
      <c r="Y131" s="21" t="str">
        <f t="shared" ref="Y131:Y194" si="28">IF(X131="", "", X131-N131)</f>
        <v/>
      </c>
      <c r="Z131" s="21" t="str">
        <f t="shared" ref="Z131:Z194" si="29">IF(N131="", "", TEXT(N131, "dddd"))</f>
        <v>Wednesday</v>
      </c>
      <c r="AA131" s="21" t="str">
        <f t="shared" ref="AA131:AA194" si="30">IF(X131="", "", TEXT(X131, "dddd"))</f>
        <v/>
      </c>
      <c r="AB131" s="21" t="str">
        <f>VLOOKUP(U131,'Currency Sheet'!A:C,3,)</f>
        <v>DOLLAR</v>
      </c>
      <c r="AC131" s="42" t="str">
        <f>VLOOKUP(P131,'Customer List'!B:D,3,)</f>
        <v>OutStation</v>
      </c>
    </row>
    <row r="132" spans="1:29" x14ac:dyDescent="0.25">
      <c r="A132" s="21">
        <v>131</v>
      </c>
      <c r="B132" s="21">
        <v>3305058</v>
      </c>
      <c r="C132" s="30">
        <v>45807</v>
      </c>
      <c r="D132" s="30">
        <v>45813</v>
      </c>
      <c r="E132" s="47">
        <v>156</v>
      </c>
      <c r="F132" s="47">
        <f t="shared" si="25"/>
        <v>13728</v>
      </c>
      <c r="G132" s="48">
        <f t="shared" si="26"/>
        <v>27456</v>
      </c>
      <c r="H132" s="21" t="s">
        <v>508</v>
      </c>
      <c r="I132" s="21" t="s">
        <v>509</v>
      </c>
      <c r="J132" s="21">
        <v>2</v>
      </c>
      <c r="K132" s="21">
        <v>2</v>
      </c>
      <c r="L132" s="21">
        <f t="shared" si="27"/>
        <v>0</v>
      </c>
      <c r="M132" s="21" t="s">
        <v>510</v>
      </c>
      <c r="N132" s="30">
        <v>45815</v>
      </c>
      <c r="O132" s="48">
        <v>42224</v>
      </c>
      <c r="P132" s="21" t="s">
        <v>398</v>
      </c>
      <c r="Q132" s="21"/>
      <c r="R132" s="21"/>
      <c r="S132" s="3"/>
      <c r="T132" s="37"/>
      <c r="U132" s="21" t="s">
        <v>511</v>
      </c>
      <c r="V132" s="21" t="str">
        <f>VLOOKUP(P132,'Customer List'!B:C,2,)</f>
        <v>Pune</v>
      </c>
      <c r="W132" s="38"/>
      <c r="X132" s="30" t="str">
        <f t="shared" si="24"/>
        <v/>
      </c>
      <c r="Y132" s="21" t="str">
        <f t="shared" si="28"/>
        <v/>
      </c>
      <c r="Z132" s="21" t="str">
        <f t="shared" si="29"/>
        <v>Saturday</v>
      </c>
      <c r="AA132" s="21" t="str">
        <f t="shared" si="30"/>
        <v/>
      </c>
      <c r="AB132" s="21" t="str">
        <f>VLOOKUP(U132,'Currency Sheet'!A:C,3,)</f>
        <v>DOLLAR</v>
      </c>
      <c r="AC132" s="42" t="str">
        <f>VLOOKUP(P132,'Customer List'!B:D,3,)</f>
        <v>OutStation</v>
      </c>
    </row>
    <row r="133" spans="1:29" x14ac:dyDescent="0.25">
      <c r="A133" s="21">
        <v>132</v>
      </c>
      <c r="B133" s="21">
        <v>3305058</v>
      </c>
      <c r="C133" s="30">
        <v>45807</v>
      </c>
      <c r="D133" s="30">
        <v>45813</v>
      </c>
      <c r="E133" s="47">
        <v>152.25</v>
      </c>
      <c r="F133" s="47">
        <f t="shared" si="25"/>
        <v>13398</v>
      </c>
      <c r="G133" s="48">
        <f t="shared" si="26"/>
        <v>26796</v>
      </c>
      <c r="H133" s="21" t="s">
        <v>512</v>
      </c>
      <c r="I133" s="21" t="s">
        <v>513</v>
      </c>
      <c r="J133" s="21">
        <v>2</v>
      </c>
      <c r="K133" s="21">
        <v>2</v>
      </c>
      <c r="L133" s="21">
        <f t="shared" si="27"/>
        <v>0</v>
      </c>
      <c r="M133" s="21" t="s">
        <v>510</v>
      </c>
      <c r="N133" s="30">
        <v>45815</v>
      </c>
      <c r="O133" s="48">
        <v>41209</v>
      </c>
      <c r="P133" s="21" t="s">
        <v>398</v>
      </c>
      <c r="Q133" s="21"/>
      <c r="R133" s="21"/>
      <c r="S133" s="3"/>
      <c r="T133" s="37"/>
      <c r="U133" s="21" t="s">
        <v>511</v>
      </c>
      <c r="V133" s="21" t="str">
        <f>VLOOKUP(P133,'Customer List'!B:C,2,)</f>
        <v>Pune</v>
      </c>
      <c r="W133" s="38"/>
      <c r="X133" s="30" t="str">
        <f t="shared" si="24"/>
        <v/>
      </c>
      <c r="Y133" s="21" t="str">
        <f t="shared" si="28"/>
        <v/>
      </c>
      <c r="Z133" s="21" t="str">
        <f t="shared" si="29"/>
        <v>Saturday</v>
      </c>
      <c r="AA133" s="21" t="str">
        <f t="shared" si="30"/>
        <v/>
      </c>
      <c r="AB133" s="21" t="str">
        <f>VLOOKUP(U133,'Currency Sheet'!A:C,3,)</f>
        <v>DOLLAR</v>
      </c>
      <c r="AC133" s="42" t="str">
        <f>VLOOKUP(P133,'Customer List'!B:D,3,)</f>
        <v>OutStation</v>
      </c>
    </row>
    <row r="134" spans="1:29" x14ac:dyDescent="0.25">
      <c r="A134" s="21">
        <v>133</v>
      </c>
      <c r="B134" s="21" t="s">
        <v>325</v>
      </c>
      <c r="C134" s="30">
        <v>45807</v>
      </c>
      <c r="D134" s="30">
        <v>45814</v>
      </c>
      <c r="E134" s="47">
        <v>105.46</v>
      </c>
      <c r="F134" s="47">
        <f t="shared" si="25"/>
        <v>9280.48</v>
      </c>
      <c r="G134" s="48">
        <f t="shared" si="26"/>
        <v>9280.48</v>
      </c>
      <c r="H134" s="21" t="s">
        <v>326</v>
      </c>
      <c r="I134" s="21" t="s">
        <v>327</v>
      </c>
      <c r="J134" s="21">
        <v>1</v>
      </c>
      <c r="K134" s="21">
        <v>1</v>
      </c>
      <c r="L134" s="21">
        <f t="shared" si="27"/>
        <v>0</v>
      </c>
      <c r="M134" s="21" t="s">
        <v>328</v>
      </c>
      <c r="N134" s="30">
        <v>45815</v>
      </c>
      <c r="O134" s="48">
        <v>15818.25</v>
      </c>
      <c r="P134" s="21" t="s">
        <v>26</v>
      </c>
      <c r="Q134" s="21"/>
      <c r="R134" s="21"/>
      <c r="S134" s="3"/>
      <c r="T134" s="37"/>
      <c r="U134" s="21" t="s">
        <v>320</v>
      </c>
      <c r="V134" s="21" t="str">
        <f>VLOOKUP(P134,'Customer List'!B:C,2,)</f>
        <v>Chandigarh</v>
      </c>
      <c r="W134" s="38"/>
      <c r="X134" s="30" t="str">
        <f t="shared" si="24"/>
        <v/>
      </c>
      <c r="Y134" s="21" t="str">
        <f t="shared" si="28"/>
        <v/>
      </c>
      <c r="Z134" s="21" t="str">
        <f t="shared" si="29"/>
        <v>Saturday</v>
      </c>
      <c r="AA134" s="21" t="str">
        <f t="shared" si="30"/>
        <v/>
      </c>
      <c r="AB134" s="21" t="str">
        <f>VLOOKUP(U134,'Currency Sheet'!A:C,3,)</f>
        <v>DOLLAR</v>
      </c>
      <c r="AC134" s="42" t="str">
        <f>VLOOKUP(P134,'Customer List'!B:D,3,)</f>
        <v>OutStation</v>
      </c>
    </row>
    <row r="135" spans="1:29" x14ac:dyDescent="0.25">
      <c r="A135" s="21">
        <v>134</v>
      </c>
      <c r="B135" s="21" t="s">
        <v>325</v>
      </c>
      <c r="C135" s="30">
        <v>45807</v>
      </c>
      <c r="D135" s="30">
        <v>45814</v>
      </c>
      <c r="E135" s="47">
        <v>374</v>
      </c>
      <c r="F135" s="47">
        <f t="shared" si="25"/>
        <v>32912</v>
      </c>
      <c r="G135" s="48">
        <f t="shared" si="26"/>
        <v>32912</v>
      </c>
      <c r="H135" s="21" t="s">
        <v>329</v>
      </c>
      <c r="I135" s="21" t="s">
        <v>330</v>
      </c>
      <c r="J135" s="21">
        <v>1</v>
      </c>
      <c r="K135" s="21">
        <v>1</v>
      </c>
      <c r="L135" s="21">
        <f t="shared" si="27"/>
        <v>0</v>
      </c>
      <c r="M135" s="21" t="s">
        <v>331</v>
      </c>
      <c r="N135" s="30">
        <v>45815</v>
      </c>
      <c r="O135" s="48">
        <v>67373.039999999994</v>
      </c>
      <c r="P135" s="21" t="s">
        <v>332</v>
      </c>
      <c r="Q135" s="21"/>
      <c r="R135" s="21"/>
      <c r="S135" s="3">
        <v>-20</v>
      </c>
      <c r="T135" s="37"/>
      <c r="U135" s="21" t="s">
        <v>320</v>
      </c>
      <c r="V135" s="21" t="str">
        <f>VLOOKUP(P135,'Customer List'!B:C,2,)</f>
        <v>Banglore</v>
      </c>
      <c r="W135" s="38"/>
      <c r="X135" s="30" t="str">
        <f t="shared" si="24"/>
        <v/>
      </c>
      <c r="Y135" s="21" t="str">
        <f t="shared" si="28"/>
        <v/>
      </c>
      <c r="Z135" s="21" t="str">
        <f t="shared" si="29"/>
        <v>Saturday</v>
      </c>
      <c r="AA135" s="21" t="str">
        <f t="shared" si="30"/>
        <v/>
      </c>
      <c r="AB135" s="21" t="str">
        <f>VLOOKUP(U135,'Currency Sheet'!A:C,3,)</f>
        <v>DOLLAR</v>
      </c>
      <c r="AC135" s="42" t="str">
        <f>VLOOKUP(P135,'Customer List'!B:D,3,)</f>
        <v>OutStation</v>
      </c>
    </row>
    <row r="136" spans="1:29" x14ac:dyDescent="0.25">
      <c r="A136" s="21">
        <v>135</v>
      </c>
      <c r="B136" s="21" t="s">
        <v>325</v>
      </c>
      <c r="C136" s="30">
        <v>45807</v>
      </c>
      <c r="D136" s="30">
        <v>45814</v>
      </c>
      <c r="E136" s="47">
        <v>374</v>
      </c>
      <c r="F136" s="47">
        <f t="shared" si="25"/>
        <v>32912</v>
      </c>
      <c r="G136" s="48">
        <f t="shared" si="26"/>
        <v>32912</v>
      </c>
      <c r="H136" s="21" t="s">
        <v>333</v>
      </c>
      <c r="I136" s="21" t="s">
        <v>334</v>
      </c>
      <c r="J136" s="21">
        <v>1</v>
      </c>
      <c r="K136" s="21">
        <v>1</v>
      </c>
      <c r="L136" s="21">
        <f t="shared" si="27"/>
        <v>0</v>
      </c>
      <c r="M136" s="21" t="s">
        <v>335</v>
      </c>
      <c r="N136" s="30">
        <v>45815</v>
      </c>
      <c r="O136" s="48">
        <v>41562.959999999999</v>
      </c>
      <c r="P136" s="21" t="s">
        <v>332</v>
      </c>
      <c r="Q136" s="21"/>
      <c r="R136" s="21"/>
      <c r="S136" s="3">
        <v>-20</v>
      </c>
      <c r="T136" s="37"/>
      <c r="U136" s="21" t="s">
        <v>320</v>
      </c>
      <c r="V136" s="21" t="str">
        <f>VLOOKUP(P136,'Customer List'!B:C,2,)</f>
        <v>Banglore</v>
      </c>
      <c r="W136" s="38"/>
      <c r="X136" s="30" t="str">
        <f t="shared" si="24"/>
        <v/>
      </c>
      <c r="Y136" s="21" t="str">
        <f t="shared" si="28"/>
        <v/>
      </c>
      <c r="Z136" s="21" t="str">
        <f t="shared" si="29"/>
        <v>Saturday</v>
      </c>
      <c r="AA136" s="21" t="str">
        <f t="shared" si="30"/>
        <v/>
      </c>
      <c r="AB136" s="21" t="str">
        <f>VLOOKUP(U136,'Currency Sheet'!A:C,3,)</f>
        <v>DOLLAR</v>
      </c>
      <c r="AC136" s="42" t="str">
        <f>VLOOKUP(P136,'Customer List'!B:D,3,)</f>
        <v>OutStation</v>
      </c>
    </row>
    <row r="137" spans="1:29" x14ac:dyDescent="0.25">
      <c r="A137" s="21">
        <v>136</v>
      </c>
      <c r="B137" s="21" t="s">
        <v>325</v>
      </c>
      <c r="C137" s="30">
        <v>45807</v>
      </c>
      <c r="D137" s="30">
        <v>45814</v>
      </c>
      <c r="E137" s="47">
        <v>188</v>
      </c>
      <c r="F137" s="47">
        <f t="shared" si="25"/>
        <v>16544</v>
      </c>
      <c r="G137" s="48">
        <f t="shared" si="26"/>
        <v>16544</v>
      </c>
      <c r="H137" s="21" t="s">
        <v>372</v>
      </c>
      <c r="I137" s="21" t="s">
        <v>336</v>
      </c>
      <c r="J137" s="21">
        <v>1</v>
      </c>
      <c r="K137" s="21">
        <v>1</v>
      </c>
      <c r="L137" s="21">
        <f t="shared" si="27"/>
        <v>0</v>
      </c>
      <c r="M137" s="21" t="s">
        <v>337</v>
      </c>
      <c r="N137" s="30">
        <v>45815</v>
      </c>
      <c r="O137" s="48">
        <v>23730</v>
      </c>
      <c r="P137" s="21" t="s">
        <v>165</v>
      </c>
      <c r="Q137" s="21"/>
      <c r="R137" s="21"/>
      <c r="S137" s="3">
        <v>-20</v>
      </c>
      <c r="T137" s="37"/>
      <c r="U137" s="21" t="s">
        <v>320</v>
      </c>
      <c r="V137" s="21" t="str">
        <f>VLOOKUP(P137,'Customer List'!B:C,2,)</f>
        <v>Lucknow</v>
      </c>
      <c r="W137" s="38"/>
      <c r="X137" s="30" t="str">
        <f t="shared" si="24"/>
        <v/>
      </c>
      <c r="Y137" s="21" t="str">
        <f t="shared" si="28"/>
        <v/>
      </c>
      <c r="Z137" s="21" t="str">
        <f t="shared" si="29"/>
        <v>Saturday</v>
      </c>
      <c r="AA137" s="21" t="str">
        <f t="shared" si="30"/>
        <v/>
      </c>
      <c r="AB137" s="21" t="str">
        <f>VLOOKUP(U137,'Currency Sheet'!A:C,3,)</f>
        <v>DOLLAR</v>
      </c>
      <c r="AC137" s="42" t="str">
        <f>VLOOKUP(P137,'Customer List'!B:D,3,)</f>
        <v>OutStation</v>
      </c>
    </row>
    <row r="138" spans="1:29" x14ac:dyDescent="0.25">
      <c r="A138" s="21">
        <v>137</v>
      </c>
      <c r="B138" s="21" t="s">
        <v>325</v>
      </c>
      <c r="C138" s="30">
        <v>45807</v>
      </c>
      <c r="D138" s="30">
        <v>45814</v>
      </c>
      <c r="E138" s="47">
        <v>374</v>
      </c>
      <c r="F138" s="47">
        <f t="shared" si="25"/>
        <v>32912</v>
      </c>
      <c r="G138" s="48">
        <f t="shared" si="26"/>
        <v>32912</v>
      </c>
      <c r="H138" s="21" t="s">
        <v>338</v>
      </c>
      <c r="I138" s="21" t="s">
        <v>339</v>
      </c>
      <c r="J138" s="21">
        <v>1</v>
      </c>
      <c r="K138" s="21">
        <v>1</v>
      </c>
      <c r="L138" s="21">
        <f t="shared" si="27"/>
        <v>0</v>
      </c>
      <c r="M138" s="21" t="s">
        <v>337</v>
      </c>
      <c r="N138" s="30">
        <v>45815</v>
      </c>
      <c r="O138" s="48">
        <v>56070</v>
      </c>
      <c r="P138" s="21" t="s">
        <v>165</v>
      </c>
      <c r="Q138" s="21"/>
      <c r="R138" s="21"/>
      <c r="S138" s="3">
        <v>-20</v>
      </c>
      <c r="T138" s="37"/>
      <c r="U138" s="21" t="s">
        <v>320</v>
      </c>
      <c r="V138" s="21" t="str">
        <f>VLOOKUP(P138,'Customer List'!B:C,2,)</f>
        <v>Lucknow</v>
      </c>
      <c r="W138" s="38"/>
      <c r="X138" s="30" t="str">
        <f t="shared" si="24"/>
        <v/>
      </c>
      <c r="Y138" s="21" t="str">
        <f t="shared" si="28"/>
        <v/>
      </c>
      <c r="Z138" s="21" t="str">
        <f t="shared" si="29"/>
        <v>Saturday</v>
      </c>
      <c r="AA138" s="21" t="str">
        <f t="shared" si="30"/>
        <v/>
      </c>
      <c r="AB138" s="21" t="str">
        <f>VLOOKUP(U138,'Currency Sheet'!A:C,3,)</f>
        <v>DOLLAR</v>
      </c>
      <c r="AC138" s="42" t="str">
        <f>VLOOKUP(P138,'Customer List'!B:D,3,)</f>
        <v>OutStation</v>
      </c>
    </row>
    <row r="139" spans="1:29" x14ac:dyDescent="0.25">
      <c r="A139" s="21">
        <v>138</v>
      </c>
      <c r="B139" s="21" t="s">
        <v>325</v>
      </c>
      <c r="C139" s="30">
        <v>45807</v>
      </c>
      <c r="D139" s="30">
        <v>45814</v>
      </c>
      <c r="E139" s="47">
        <v>441</v>
      </c>
      <c r="F139" s="47">
        <f t="shared" si="25"/>
        <v>38808</v>
      </c>
      <c r="G139" s="48">
        <f t="shared" si="26"/>
        <v>38808</v>
      </c>
      <c r="H139" s="21" t="s">
        <v>340</v>
      </c>
      <c r="I139" s="21" t="s">
        <v>336</v>
      </c>
      <c r="J139" s="21">
        <v>1</v>
      </c>
      <c r="K139" s="21">
        <v>1</v>
      </c>
      <c r="L139" s="21">
        <f t="shared" si="27"/>
        <v>0</v>
      </c>
      <c r="M139" s="21" t="s">
        <v>341</v>
      </c>
      <c r="N139" s="30">
        <v>45819</v>
      </c>
      <c r="O139" s="48">
        <v>64260</v>
      </c>
      <c r="P139" s="21" t="s">
        <v>567</v>
      </c>
      <c r="Q139" s="21"/>
      <c r="R139" s="21"/>
      <c r="S139" s="3">
        <v>-20</v>
      </c>
      <c r="T139" s="37"/>
      <c r="U139" s="21" t="s">
        <v>320</v>
      </c>
      <c r="V139" s="21" t="str">
        <f>VLOOKUP(P139,'Customer List'!B:C,2,)</f>
        <v>Banglore</v>
      </c>
      <c r="W139" s="38"/>
      <c r="X139" s="30" t="str">
        <f t="shared" si="24"/>
        <v/>
      </c>
      <c r="Y139" s="21" t="str">
        <f t="shared" si="28"/>
        <v/>
      </c>
      <c r="Z139" s="21" t="str">
        <f t="shared" si="29"/>
        <v>Wednesday</v>
      </c>
      <c r="AA139" s="21" t="str">
        <f t="shared" si="30"/>
        <v/>
      </c>
      <c r="AB139" s="21" t="str">
        <f>VLOOKUP(U139,'Currency Sheet'!A:C,3,)</f>
        <v>DOLLAR</v>
      </c>
      <c r="AC139" s="42" t="str">
        <f>VLOOKUP(P139,'Customer List'!B:D,3,)</f>
        <v>OutStation</v>
      </c>
    </row>
    <row r="140" spans="1:29" x14ac:dyDescent="0.25">
      <c r="A140" s="21">
        <v>139</v>
      </c>
      <c r="B140" s="21" t="s">
        <v>325</v>
      </c>
      <c r="C140" s="30">
        <v>45807</v>
      </c>
      <c r="D140" s="30">
        <v>45814</v>
      </c>
      <c r="E140" s="47">
        <v>587</v>
      </c>
      <c r="F140" s="47">
        <f t="shared" si="25"/>
        <v>51656</v>
      </c>
      <c r="G140" s="48">
        <f t="shared" si="26"/>
        <v>51656</v>
      </c>
      <c r="H140" s="21" t="s">
        <v>342</v>
      </c>
      <c r="I140" s="21" t="s">
        <v>343</v>
      </c>
      <c r="J140" s="21">
        <v>1</v>
      </c>
      <c r="K140" s="21">
        <v>1</v>
      </c>
      <c r="L140" s="21">
        <f t="shared" si="27"/>
        <v>0</v>
      </c>
      <c r="M140" s="21" t="s">
        <v>341</v>
      </c>
      <c r="N140" s="30">
        <v>45819</v>
      </c>
      <c r="O140" s="48">
        <v>85578</v>
      </c>
      <c r="P140" s="21" t="s">
        <v>567</v>
      </c>
      <c r="Q140" s="21"/>
      <c r="R140" s="21"/>
      <c r="S140" s="3">
        <v>-20</v>
      </c>
      <c r="T140" s="37"/>
      <c r="U140" s="21" t="s">
        <v>320</v>
      </c>
      <c r="V140" s="21" t="str">
        <f>VLOOKUP(P140,'Customer List'!B:C,2,)</f>
        <v>Banglore</v>
      </c>
      <c r="W140" s="38"/>
      <c r="X140" s="30" t="str">
        <f t="shared" si="24"/>
        <v/>
      </c>
      <c r="Y140" s="21" t="str">
        <f t="shared" si="28"/>
        <v/>
      </c>
      <c r="Z140" s="21" t="str">
        <f t="shared" si="29"/>
        <v>Wednesday</v>
      </c>
      <c r="AA140" s="21" t="str">
        <f t="shared" si="30"/>
        <v/>
      </c>
      <c r="AB140" s="21" t="str">
        <f>VLOOKUP(U140,'Currency Sheet'!A:C,3,)</f>
        <v>DOLLAR</v>
      </c>
      <c r="AC140" s="42" t="str">
        <f>VLOOKUP(P140,'Customer List'!B:D,3,)</f>
        <v>OutStation</v>
      </c>
    </row>
    <row r="141" spans="1:29" x14ac:dyDescent="0.25">
      <c r="A141" s="21">
        <v>140</v>
      </c>
      <c r="B141" s="21" t="s">
        <v>325</v>
      </c>
      <c r="C141" s="30">
        <v>45807</v>
      </c>
      <c r="D141" s="30">
        <v>45814</v>
      </c>
      <c r="E141" s="47">
        <v>88</v>
      </c>
      <c r="F141" s="47">
        <f t="shared" si="25"/>
        <v>7744</v>
      </c>
      <c r="G141" s="48">
        <f t="shared" si="26"/>
        <v>7744</v>
      </c>
      <c r="H141" s="21" t="s">
        <v>344</v>
      </c>
      <c r="I141" s="21" t="s">
        <v>345</v>
      </c>
      <c r="J141" s="21">
        <v>1</v>
      </c>
      <c r="K141" s="21">
        <v>1</v>
      </c>
      <c r="L141" s="21">
        <f t="shared" si="27"/>
        <v>0</v>
      </c>
      <c r="M141" s="21" t="s">
        <v>346</v>
      </c>
      <c r="N141" s="30">
        <v>45815</v>
      </c>
      <c r="O141" s="48">
        <v>11126.24</v>
      </c>
      <c r="P141" s="21" t="s">
        <v>276</v>
      </c>
      <c r="Q141" s="21"/>
      <c r="R141" s="21"/>
      <c r="S141" s="3"/>
      <c r="T141" s="37"/>
      <c r="U141" s="21" t="s">
        <v>320</v>
      </c>
      <c r="V141" s="21" t="str">
        <f>VLOOKUP(P141,'Customer List'!B:C,2,)</f>
        <v>Pune</v>
      </c>
      <c r="W141" s="38"/>
      <c r="X141" s="30" t="str">
        <f t="shared" si="24"/>
        <v/>
      </c>
      <c r="Y141" s="21" t="str">
        <f t="shared" si="28"/>
        <v/>
      </c>
      <c r="Z141" s="21" t="str">
        <f t="shared" si="29"/>
        <v>Saturday</v>
      </c>
      <c r="AA141" s="21" t="str">
        <f t="shared" si="30"/>
        <v/>
      </c>
      <c r="AB141" s="21" t="str">
        <f>VLOOKUP(U141,'Currency Sheet'!A:C,3,)</f>
        <v>DOLLAR</v>
      </c>
      <c r="AC141" s="42" t="str">
        <f>VLOOKUP(P141,'Customer List'!B:D,3,)</f>
        <v>OutStation</v>
      </c>
    </row>
    <row r="142" spans="1:29" x14ac:dyDescent="0.25">
      <c r="A142" s="21">
        <v>141</v>
      </c>
      <c r="B142" s="21" t="s">
        <v>325</v>
      </c>
      <c r="C142" s="30">
        <v>45807</v>
      </c>
      <c r="D142" s="30">
        <v>45814</v>
      </c>
      <c r="E142" s="47">
        <v>88</v>
      </c>
      <c r="F142" s="47">
        <f t="shared" si="25"/>
        <v>7744</v>
      </c>
      <c r="G142" s="48">
        <f t="shared" si="26"/>
        <v>7744</v>
      </c>
      <c r="H142" s="21" t="s">
        <v>347</v>
      </c>
      <c r="I142" s="21" t="s">
        <v>348</v>
      </c>
      <c r="J142" s="21">
        <v>1</v>
      </c>
      <c r="K142" s="21">
        <v>1</v>
      </c>
      <c r="L142" s="21">
        <f t="shared" si="27"/>
        <v>0</v>
      </c>
      <c r="M142" s="21" t="s">
        <v>346</v>
      </c>
      <c r="N142" s="30">
        <v>45815</v>
      </c>
      <c r="O142" s="48">
        <v>11126.24</v>
      </c>
      <c r="P142" s="21" t="s">
        <v>276</v>
      </c>
      <c r="Q142" s="21"/>
      <c r="R142" s="21"/>
      <c r="S142" s="3"/>
      <c r="T142" s="37"/>
      <c r="U142" s="21" t="s">
        <v>320</v>
      </c>
      <c r="V142" s="21" t="str">
        <f>VLOOKUP(P142,'Customer List'!B:C,2,)</f>
        <v>Pune</v>
      </c>
      <c r="W142" s="38"/>
      <c r="X142" s="30" t="str">
        <f t="shared" si="24"/>
        <v/>
      </c>
      <c r="Y142" s="21" t="str">
        <f t="shared" si="28"/>
        <v/>
      </c>
      <c r="Z142" s="21" t="str">
        <f t="shared" si="29"/>
        <v>Saturday</v>
      </c>
      <c r="AA142" s="21" t="str">
        <f t="shared" si="30"/>
        <v/>
      </c>
      <c r="AB142" s="21" t="str">
        <f>VLOOKUP(U142,'Currency Sheet'!A:C,3,)</f>
        <v>DOLLAR</v>
      </c>
      <c r="AC142" s="42" t="str">
        <f>VLOOKUP(P142,'Customer List'!B:D,3,)</f>
        <v>OutStation</v>
      </c>
    </row>
    <row r="143" spans="1:29" x14ac:dyDescent="0.25">
      <c r="A143" s="21">
        <v>142</v>
      </c>
      <c r="B143" s="21" t="s">
        <v>325</v>
      </c>
      <c r="C143" s="30">
        <v>45807</v>
      </c>
      <c r="D143" s="30">
        <v>45814</v>
      </c>
      <c r="E143" s="47">
        <v>81</v>
      </c>
      <c r="F143" s="47">
        <f t="shared" si="25"/>
        <v>7128</v>
      </c>
      <c r="G143" s="48">
        <f t="shared" si="26"/>
        <v>7128</v>
      </c>
      <c r="H143" s="21" t="s">
        <v>349</v>
      </c>
      <c r="I143" s="21" t="s">
        <v>350</v>
      </c>
      <c r="J143" s="21">
        <v>1</v>
      </c>
      <c r="K143" s="21">
        <v>1</v>
      </c>
      <c r="L143" s="21">
        <f t="shared" si="27"/>
        <v>0</v>
      </c>
      <c r="M143" s="21" t="s">
        <v>337</v>
      </c>
      <c r="N143" s="30">
        <v>45815</v>
      </c>
      <c r="O143" s="48">
        <v>12180</v>
      </c>
      <c r="P143" s="21" t="s">
        <v>165</v>
      </c>
      <c r="Q143" s="21"/>
      <c r="R143" s="21"/>
      <c r="S143" s="3">
        <v>4</v>
      </c>
      <c r="T143" s="37"/>
      <c r="U143" s="21" t="s">
        <v>320</v>
      </c>
      <c r="V143" s="21" t="str">
        <f>VLOOKUP(P143,'Customer List'!B:C,2,)</f>
        <v>Lucknow</v>
      </c>
      <c r="W143" s="38"/>
      <c r="X143" s="30" t="str">
        <f t="shared" si="24"/>
        <v/>
      </c>
      <c r="Y143" s="21" t="str">
        <f t="shared" si="28"/>
        <v/>
      </c>
      <c r="Z143" s="21" t="str">
        <f t="shared" si="29"/>
        <v>Saturday</v>
      </c>
      <c r="AA143" s="21" t="str">
        <f t="shared" si="30"/>
        <v/>
      </c>
      <c r="AB143" s="21" t="str">
        <f>VLOOKUP(U143,'Currency Sheet'!A:C,3,)</f>
        <v>DOLLAR</v>
      </c>
      <c r="AC143" s="42" t="str">
        <f>VLOOKUP(P143,'Customer List'!B:D,3,)</f>
        <v>OutStation</v>
      </c>
    </row>
    <row r="144" spans="1:29" s="7" customFormat="1" x14ac:dyDescent="0.25">
      <c r="A144" s="21">
        <v>143</v>
      </c>
      <c r="B144" s="21" t="s">
        <v>325</v>
      </c>
      <c r="C144" s="30">
        <v>45807</v>
      </c>
      <c r="D144" s="30">
        <v>45814</v>
      </c>
      <c r="E144" s="47">
        <v>81</v>
      </c>
      <c r="F144" s="47">
        <f t="shared" si="25"/>
        <v>7128</v>
      </c>
      <c r="G144" s="48">
        <f t="shared" si="26"/>
        <v>7128</v>
      </c>
      <c r="H144" s="21" t="s">
        <v>351</v>
      </c>
      <c r="I144" s="21" t="s">
        <v>352</v>
      </c>
      <c r="J144" s="21">
        <v>1</v>
      </c>
      <c r="K144" s="21">
        <v>1</v>
      </c>
      <c r="L144" s="21">
        <f t="shared" si="27"/>
        <v>0</v>
      </c>
      <c r="M144" s="21" t="s">
        <v>353</v>
      </c>
      <c r="N144" s="30">
        <v>45828</v>
      </c>
      <c r="O144" s="48">
        <v>11310</v>
      </c>
      <c r="P144" s="21" t="s">
        <v>354</v>
      </c>
      <c r="Q144" s="21" t="s">
        <v>636</v>
      </c>
      <c r="R144" s="21" t="s">
        <v>637</v>
      </c>
      <c r="S144" s="3">
        <v>4</v>
      </c>
      <c r="T144" s="37"/>
      <c r="U144" s="21" t="s">
        <v>320</v>
      </c>
      <c r="V144" s="21" t="str">
        <f>VLOOKUP(P144,'Customer List'!B:C,2,)</f>
        <v>Delhi</v>
      </c>
      <c r="W144" s="38"/>
      <c r="X144" s="30">
        <v>45828</v>
      </c>
      <c r="Y144" s="21">
        <f t="shared" si="28"/>
        <v>0</v>
      </c>
      <c r="Z144" s="21" t="str">
        <f t="shared" si="29"/>
        <v>Friday</v>
      </c>
      <c r="AA144" s="21" t="str">
        <f t="shared" si="30"/>
        <v>Friday</v>
      </c>
      <c r="AB144" s="21" t="str">
        <f>VLOOKUP(U144,'Currency Sheet'!A:C,3,)</f>
        <v>DOLLAR</v>
      </c>
      <c r="AC144" s="42" t="str">
        <f>VLOOKUP(P144,'Customer List'!B:D,3,)</f>
        <v>Local</v>
      </c>
    </row>
    <row r="145" spans="1:29" s="7" customFormat="1" x14ac:dyDescent="0.25">
      <c r="A145" s="21">
        <v>144</v>
      </c>
      <c r="B145" s="21">
        <v>173779</v>
      </c>
      <c r="C145" s="30">
        <v>45812</v>
      </c>
      <c r="D145" s="30">
        <v>45815</v>
      </c>
      <c r="E145" s="47">
        <v>2696.4</v>
      </c>
      <c r="F145" s="47">
        <f t="shared" si="25"/>
        <v>237283.20000000001</v>
      </c>
      <c r="G145" s="48">
        <f t="shared" si="26"/>
        <v>474566.40000000002</v>
      </c>
      <c r="H145" s="21" t="s">
        <v>441</v>
      </c>
      <c r="I145" s="21" t="s">
        <v>442</v>
      </c>
      <c r="J145" s="21">
        <v>2</v>
      </c>
      <c r="K145" s="21">
        <v>2</v>
      </c>
      <c r="L145" s="21">
        <f t="shared" si="27"/>
        <v>0</v>
      </c>
      <c r="M145" s="21" t="s">
        <v>443</v>
      </c>
      <c r="N145" s="30">
        <v>45815</v>
      </c>
      <c r="O145" s="48">
        <v>566244</v>
      </c>
      <c r="P145" s="21" t="s">
        <v>319</v>
      </c>
      <c r="Q145" s="21"/>
      <c r="R145" s="21"/>
      <c r="S145" s="3"/>
      <c r="T145" s="37"/>
      <c r="U145" s="21" t="s">
        <v>423</v>
      </c>
      <c r="V145" s="21" t="str">
        <f>VLOOKUP(P145,'Customer List'!B:C,2,)</f>
        <v>Gujrat</v>
      </c>
      <c r="W145" s="38"/>
      <c r="X145" s="30" t="str">
        <f>IF(OR(R145 = "PRIYANKA MADAM", R145 = "DEEPAK", R145 = "PORTER"),N145,"")</f>
        <v/>
      </c>
      <c r="Y145" s="21" t="str">
        <f t="shared" si="28"/>
        <v/>
      </c>
      <c r="Z145" s="21" t="str">
        <f t="shared" si="29"/>
        <v>Saturday</v>
      </c>
      <c r="AA145" s="21" t="str">
        <f t="shared" si="30"/>
        <v/>
      </c>
      <c r="AB145" s="21" t="str">
        <f>VLOOKUP(U145,'Currency Sheet'!A:C,3,)</f>
        <v>DOLLAR</v>
      </c>
      <c r="AC145" s="42" t="str">
        <f>VLOOKUP(P145,'Customer List'!B:D,3,)</f>
        <v>OutStation</v>
      </c>
    </row>
    <row r="146" spans="1:29" x14ac:dyDescent="0.25">
      <c r="A146" s="21">
        <v>145</v>
      </c>
      <c r="B146" s="21" t="s">
        <v>46</v>
      </c>
      <c r="C146" s="30">
        <v>45811</v>
      </c>
      <c r="D146" s="30">
        <v>45817</v>
      </c>
      <c r="E146" s="47">
        <v>32.9</v>
      </c>
      <c r="F146" s="47">
        <f t="shared" si="25"/>
        <v>2895.2</v>
      </c>
      <c r="G146" s="48">
        <f t="shared" si="26"/>
        <v>2895.2</v>
      </c>
      <c r="H146" s="21">
        <v>101205</v>
      </c>
      <c r="I146" s="21" t="s">
        <v>47</v>
      </c>
      <c r="J146" s="21">
        <v>1</v>
      </c>
      <c r="K146" s="21">
        <v>1</v>
      </c>
      <c r="L146" s="21">
        <f t="shared" si="27"/>
        <v>0</v>
      </c>
      <c r="M146" s="21" t="s">
        <v>48</v>
      </c>
      <c r="N146" s="30">
        <v>45818</v>
      </c>
      <c r="O146" s="48">
        <v>4239.5200000000004</v>
      </c>
      <c r="P146" s="21" t="s">
        <v>49</v>
      </c>
      <c r="Q146" s="21" t="s">
        <v>636</v>
      </c>
      <c r="R146" s="21" t="s">
        <v>637</v>
      </c>
      <c r="S146" s="3">
        <v>4</v>
      </c>
      <c r="T146" s="37"/>
      <c r="U146" s="21" t="s">
        <v>18</v>
      </c>
      <c r="V146" s="21" t="str">
        <f>VLOOKUP(P146,'Customer List'!B:C,2,)</f>
        <v>Delhi</v>
      </c>
      <c r="W146" s="38"/>
      <c r="X146" s="30">
        <v>45818</v>
      </c>
      <c r="Y146" s="21">
        <f t="shared" si="28"/>
        <v>0</v>
      </c>
      <c r="Z146" s="21" t="str">
        <f t="shared" si="29"/>
        <v>Tuesday</v>
      </c>
      <c r="AA146" s="21" t="str">
        <f t="shared" si="30"/>
        <v>Tuesday</v>
      </c>
      <c r="AB146" s="21" t="str">
        <f>VLOOKUP(U146,'Currency Sheet'!A:C,3,)</f>
        <v>DOLLAR</v>
      </c>
      <c r="AC146" s="42" t="str">
        <f>VLOOKUP(P146,'Customer List'!B:D,3,)</f>
        <v>Local</v>
      </c>
    </row>
    <row r="147" spans="1:29" x14ac:dyDescent="0.25">
      <c r="A147" s="21">
        <v>146</v>
      </c>
      <c r="B147" s="21" t="s">
        <v>46</v>
      </c>
      <c r="C147" s="30">
        <v>45811</v>
      </c>
      <c r="D147" s="30">
        <v>45817</v>
      </c>
      <c r="E147" s="47">
        <v>160.30000000000001</v>
      </c>
      <c r="F147" s="47">
        <f t="shared" si="25"/>
        <v>14106.400000000001</v>
      </c>
      <c r="G147" s="48">
        <f t="shared" si="26"/>
        <v>14106.400000000001</v>
      </c>
      <c r="H147" s="21">
        <v>101320</v>
      </c>
      <c r="I147" s="21" t="s">
        <v>1256</v>
      </c>
      <c r="J147" s="21">
        <v>1</v>
      </c>
      <c r="K147" s="21">
        <v>1</v>
      </c>
      <c r="L147" s="21">
        <f t="shared" si="27"/>
        <v>0</v>
      </c>
      <c r="M147" s="21" t="s">
        <v>50</v>
      </c>
      <c r="N147" s="30">
        <v>45818</v>
      </c>
      <c r="O147" s="48">
        <v>20656.37</v>
      </c>
      <c r="P147" s="21" t="s">
        <v>49</v>
      </c>
      <c r="Q147" s="21" t="s">
        <v>636</v>
      </c>
      <c r="R147" s="21" t="s">
        <v>637</v>
      </c>
      <c r="S147" s="3">
        <v>4</v>
      </c>
      <c r="T147" s="37"/>
      <c r="U147" s="21" t="s">
        <v>18</v>
      </c>
      <c r="V147" s="21" t="str">
        <f>VLOOKUP(P147,'Customer List'!B:C,2,)</f>
        <v>Delhi</v>
      </c>
      <c r="W147" s="38"/>
      <c r="X147" s="30">
        <v>45818</v>
      </c>
      <c r="Y147" s="21">
        <f t="shared" si="28"/>
        <v>0</v>
      </c>
      <c r="Z147" s="21" t="str">
        <f t="shared" si="29"/>
        <v>Tuesday</v>
      </c>
      <c r="AA147" s="21" t="str">
        <f t="shared" si="30"/>
        <v>Tuesday</v>
      </c>
      <c r="AB147" s="21" t="str">
        <f>VLOOKUP(U147,'Currency Sheet'!A:C,3,)</f>
        <v>DOLLAR</v>
      </c>
      <c r="AC147" s="42" t="str">
        <f>VLOOKUP(P147,'Customer List'!B:D,3,)</f>
        <v>Local</v>
      </c>
    </row>
    <row r="148" spans="1:29" x14ac:dyDescent="0.25">
      <c r="A148" s="21">
        <v>147</v>
      </c>
      <c r="B148" s="21" t="s">
        <v>46</v>
      </c>
      <c r="C148" s="30">
        <v>45811</v>
      </c>
      <c r="D148" s="30">
        <v>45817</v>
      </c>
      <c r="E148" s="47">
        <v>98.7</v>
      </c>
      <c r="F148" s="47">
        <f t="shared" si="25"/>
        <v>8685.6</v>
      </c>
      <c r="G148" s="48">
        <f t="shared" si="26"/>
        <v>8685.6</v>
      </c>
      <c r="H148" s="21">
        <v>102443</v>
      </c>
      <c r="I148" s="21" t="s">
        <v>1257</v>
      </c>
      <c r="J148" s="21">
        <v>1</v>
      </c>
      <c r="K148" s="21">
        <v>1</v>
      </c>
      <c r="L148" s="21">
        <f t="shared" si="27"/>
        <v>0</v>
      </c>
      <c r="M148" s="21" t="s">
        <v>52</v>
      </c>
      <c r="N148" s="30">
        <v>45818</v>
      </c>
      <c r="O148" s="48">
        <v>12718.55</v>
      </c>
      <c r="P148" s="21" t="s">
        <v>49</v>
      </c>
      <c r="Q148" s="21" t="s">
        <v>636</v>
      </c>
      <c r="R148" s="21" t="s">
        <v>637</v>
      </c>
      <c r="S148" s="3">
        <v>4</v>
      </c>
      <c r="T148" s="37"/>
      <c r="U148" s="21" t="s">
        <v>18</v>
      </c>
      <c r="V148" s="21" t="str">
        <f>VLOOKUP(P148,'Customer List'!B:C,2,)</f>
        <v>Delhi</v>
      </c>
      <c r="W148" s="38"/>
      <c r="X148" s="30">
        <v>45818</v>
      </c>
      <c r="Y148" s="21">
        <f t="shared" si="28"/>
        <v>0</v>
      </c>
      <c r="Z148" s="21" t="str">
        <f t="shared" si="29"/>
        <v>Tuesday</v>
      </c>
      <c r="AA148" s="21" t="str">
        <f t="shared" si="30"/>
        <v>Tuesday</v>
      </c>
      <c r="AB148" s="21" t="str">
        <f>VLOOKUP(U148,'Currency Sheet'!A:C,3,)</f>
        <v>DOLLAR</v>
      </c>
      <c r="AC148" s="42" t="str">
        <f>VLOOKUP(P148,'Customer List'!B:D,3,)</f>
        <v>Local</v>
      </c>
    </row>
    <row r="149" spans="1:29" x14ac:dyDescent="0.25">
      <c r="A149" s="21">
        <v>148</v>
      </c>
      <c r="B149" s="21" t="s">
        <v>46</v>
      </c>
      <c r="C149" s="30">
        <v>45811</v>
      </c>
      <c r="D149" s="30">
        <v>45817</v>
      </c>
      <c r="E149" s="47">
        <v>137.19999999999999</v>
      </c>
      <c r="F149" s="47">
        <f t="shared" si="25"/>
        <v>12073.599999999999</v>
      </c>
      <c r="G149" s="48">
        <f t="shared" si="26"/>
        <v>12073.599999999999</v>
      </c>
      <c r="H149" s="21">
        <v>103116</v>
      </c>
      <c r="I149" s="21" t="s">
        <v>1258</v>
      </c>
      <c r="J149" s="21">
        <v>1</v>
      </c>
      <c r="K149" s="21">
        <v>1</v>
      </c>
      <c r="L149" s="21">
        <f t="shared" si="27"/>
        <v>0</v>
      </c>
      <c r="M149" s="21" t="s">
        <v>48</v>
      </c>
      <c r="N149" s="30">
        <v>45818</v>
      </c>
      <c r="O149" s="48">
        <v>17679.689999999999</v>
      </c>
      <c r="P149" s="21" t="s">
        <v>49</v>
      </c>
      <c r="Q149" s="21" t="s">
        <v>636</v>
      </c>
      <c r="R149" s="21" t="s">
        <v>637</v>
      </c>
      <c r="S149" s="3">
        <v>4</v>
      </c>
      <c r="T149" s="37"/>
      <c r="U149" s="21" t="s">
        <v>18</v>
      </c>
      <c r="V149" s="21" t="str">
        <f>VLOOKUP(P149,'Customer List'!B:C,2,)</f>
        <v>Delhi</v>
      </c>
      <c r="W149" s="38"/>
      <c r="X149" s="30">
        <v>45818</v>
      </c>
      <c r="Y149" s="21">
        <f t="shared" si="28"/>
        <v>0</v>
      </c>
      <c r="Z149" s="21" t="str">
        <f t="shared" si="29"/>
        <v>Tuesday</v>
      </c>
      <c r="AA149" s="21" t="str">
        <f t="shared" si="30"/>
        <v>Tuesday</v>
      </c>
      <c r="AB149" s="21" t="str">
        <f>VLOOKUP(U149,'Currency Sheet'!A:C,3,)</f>
        <v>DOLLAR</v>
      </c>
      <c r="AC149" s="42" t="str">
        <f>VLOOKUP(P149,'Customer List'!B:D,3,)</f>
        <v>Local</v>
      </c>
    </row>
    <row r="150" spans="1:29" x14ac:dyDescent="0.25">
      <c r="A150" s="21">
        <v>149</v>
      </c>
      <c r="B150" s="21" t="s">
        <v>46</v>
      </c>
      <c r="C150" s="30">
        <v>45811</v>
      </c>
      <c r="D150" s="30">
        <v>45817</v>
      </c>
      <c r="E150" s="47">
        <v>59.8</v>
      </c>
      <c r="F150" s="47">
        <f t="shared" si="25"/>
        <v>5262.4</v>
      </c>
      <c r="G150" s="48">
        <f t="shared" si="26"/>
        <v>5262.4</v>
      </c>
      <c r="H150" s="21">
        <v>107607</v>
      </c>
      <c r="I150" s="21" t="s">
        <v>1259</v>
      </c>
      <c r="J150" s="21">
        <v>1</v>
      </c>
      <c r="K150" s="21">
        <v>1</v>
      </c>
      <c r="L150" s="21">
        <f t="shared" si="27"/>
        <v>0</v>
      </c>
      <c r="M150" s="21" t="s">
        <v>48</v>
      </c>
      <c r="N150" s="30">
        <v>45818</v>
      </c>
      <c r="O150" s="48">
        <v>8298.6299999999992</v>
      </c>
      <c r="P150" s="21" t="s">
        <v>49</v>
      </c>
      <c r="Q150" s="21" t="s">
        <v>636</v>
      </c>
      <c r="R150" s="21" t="s">
        <v>637</v>
      </c>
      <c r="S150" s="3">
        <v>4</v>
      </c>
      <c r="T150" s="37"/>
      <c r="U150" s="21" t="s">
        <v>18</v>
      </c>
      <c r="V150" s="21" t="str">
        <f>VLOOKUP(P150,'Customer List'!B:C,2,)</f>
        <v>Delhi</v>
      </c>
      <c r="W150" s="38"/>
      <c r="X150" s="30">
        <v>45818</v>
      </c>
      <c r="Y150" s="21">
        <f t="shared" si="28"/>
        <v>0</v>
      </c>
      <c r="Z150" s="21" t="str">
        <f t="shared" si="29"/>
        <v>Tuesday</v>
      </c>
      <c r="AA150" s="21" t="str">
        <f t="shared" si="30"/>
        <v>Tuesday</v>
      </c>
      <c r="AB150" s="21" t="str">
        <f>VLOOKUP(U150,'Currency Sheet'!A:C,3,)</f>
        <v>DOLLAR</v>
      </c>
      <c r="AC150" s="42" t="str">
        <f>VLOOKUP(P150,'Customer List'!B:D,3,)</f>
        <v>Local</v>
      </c>
    </row>
    <row r="151" spans="1:29" x14ac:dyDescent="0.25">
      <c r="A151" s="21">
        <v>150</v>
      </c>
      <c r="B151" s="21" t="s">
        <v>46</v>
      </c>
      <c r="C151" s="30">
        <v>45811</v>
      </c>
      <c r="D151" s="30">
        <v>45817</v>
      </c>
      <c r="E151" s="47">
        <v>50.4</v>
      </c>
      <c r="F151" s="47">
        <f t="shared" si="25"/>
        <v>4435.2</v>
      </c>
      <c r="G151" s="48">
        <f t="shared" si="26"/>
        <v>4435.2</v>
      </c>
      <c r="H151" s="21">
        <v>117307</v>
      </c>
      <c r="I151" s="21" t="s">
        <v>1260</v>
      </c>
      <c r="J151" s="21">
        <v>1</v>
      </c>
      <c r="K151" s="21">
        <v>1</v>
      </c>
      <c r="L151" s="21">
        <f t="shared" si="27"/>
        <v>0</v>
      </c>
      <c r="M151" s="21" t="s">
        <v>48</v>
      </c>
      <c r="N151" s="30">
        <v>45818</v>
      </c>
      <c r="O151" s="48">
        <v>6494.58</v>
      </c>
      <c r="P151" s="21" t="s">
        <v>49</v>
      </c>
      <c r="Q151" s="21" t="s">
        <v>636</v>
      </c>
      <c r="R151" s="21" t="s">
        <v>637</v>
      </c>
      <c r="S151" s="3">
        <v>4</v>
      </c>
      <c r="T151" s="37"/>
      <c r="U151" s="21" t="s">
        <v>18</v>
      </c>
      <c r="V151" s="21" t="str">
        <f>VLOOKUP(P151,'Customer List'!B:C,2,)</f>
        <v>Delhi</v>
      </c>
      <c r="W151" s="38"/>
      <c r="X151" s="30">
        <v>45818</v>
      </c>
      <c r="Y151" s="21">
        <f t="shared" si="28"/>
        <v>0</v>
      </c>
      <c r="Z151" s="21" t="str">
        <f t="shared" si="29"/>
        <v>Tuesday</v>
      </c>
      <c r="AA151" s="21" t="str">
        <f t="shared" si="30"/>
        <v>Tuesday</v>
      </c>
      <c r="AB151" s="21" t="str">
        <f>VLOOKUP(U151,'Currency Sheet'!A:C,3,)</f>
        <v>DOLLAR</v>
      </c>
      <c r="AC151" s="42" t="str">
        <f>VLOOKUP(P151,'Customer List'!B:D,3,)</f>
        <v>Local</v>
      </c>
    </row>
    <row r="152" spans="1:29" x14ac:dyDescent="0.25">
      <c r="A152" s="21">
        <v>151</v>
      </c>
      <c r="B152" s="21" t="s">
        <v>46</v>
      </c>
      <c r="C152" s="30">
        <v>45811</v>
      </c>
      <c r="D152" s="30">
        <v>45817</v>
      </c>
      <c r="E152" s="47">
        <v>204.4</v>
      </c>
      <c r="F152" s="47">
        <f t="shared" si="25"/>
        <v>17987.2</v>
      </c>
      <c r="G152" s="48">
        <f t="shared" si="26"/>
        <v>17987.2</v>
      </c>
      <c r="H152" s="21">
        <v>117316</v>
      </c>
      <c r="I152" s="21" t="s">
        <v>55</v>
      </c>
      <c r="J152" s="21">
        <v>1</v>
      </c>
      <c r="K152" s="21">
        <v>1</v>
      </c>
      <c r="L152" s="21">
        <f t="shared" si="27"/>
        <v>0</v>
      </c>
      <c r="M152" s="21" t="s">
        <v>56</v>
      </c>
      <c r="N152" s="30">
        <v>45818</v>
      </c>
      <c r="O152" s="48">
        <v>26339.13</v>
      </c>
      <c r="P152" s="21" t="s">
        <v>49</v>
      </c>
      <c r="Q152" s="21" t="s">
        <v>636</v>
      </c>
      <c r="R152" s="21" t="s">
        <v>637</v>
      </c>
      <c r="S152" s="3">
        <v>4</v>
      </c>
      <c r="T152" s="37"/>
      <c r="U152" s="21" t="s">
        <v>18</v>
      </c>
      <c r="V152" s="21" t="str">
        <f>VLOOKUP(P152,'Customer List'!B:C,2,)</f>
        <v>Delhi</v>
      </c>
      <c r="W152" s="38"/>
      <c r="X152" s="30">
        <v>45818</v>
      </c>
      <c r="Y152" s="21">
        <f t="shared" si="28"/>
        <v>0</v>
      </c>
      <c r="Z152" s="21" t="str">
        <f t="shared" si="29"/>
        <v>Tuesday</v>
      </c>
      <c r="AA152" s="21" t="str">
        <f t="shared" si="30"/>
        <v>Tuesday</v>
      </c>
      <c r="AB152" s="21" t="str">
        <f>VLOOKUP(U152,'Currency Sheet'!A:C,3,)</f>
        <v>DOLLAR</v>
      </c>
      <c r="AC152" s="42" t="str">
        <f>VLOOKUP(P152,'Customer List'!B:D,3,)</f>
        <v>Local</v>
      </c>
    </row>
    <row r="153" spans="1:29" x14ac:dyDescent="0.25">
      <c r="A153" s="21">
        <v>152</v>
      </c>
      <c r="B153" s="21" t="s">
        <v>46</v>
      </c>
      <c r="C153" s="30">
        <v>45811</v>
      </c>
      <c r="D153" s="30">
        <v>45817</v>
      </c>
      <c r="E153" s="47">
        <v>45.5</v>
      </c>
      <c r="F153" s="47">
        <f t="shared" si="25"/>
        <v>4004</v>
      </c>
      <c r="G153" s="48">
        <f t="shared" si="26"/>
        <v>4004</v>
      </c>
      <c r="H153" s="21">
        <v>122505</v>
      </c>
      <c r="I153" s="21" t="s">
        <v>1261</v>
      </c>
      <c r="J153" s="21">
        <v>1</v>
      </c>
      <c r="K153" s="21">
        <v>1</v>
      </c>
      <c r="L153" s="21">
        <f t="shared" si="27"/>
        <v>0</v>
      </c>
      <c r="M153" s="21" t="s">
        <v>52</v>
      </c>
      <c r="N153" s="30">
        <v>45818</v>
      </c>
      <c r="O153" s="48">
        <v>5863.16</v>
      </c>
      <c r="P153" s="21" t="s">
        <v>49</v>
      </c>
      <c r="Q153" s="21" t="s">
        <v>636</v>
      </c>
      <c r="R153" s="21" t="s">
        <v>637</v>
      </c>
      <c r="S153" s="3">
        <v>4</v>
      </c>
      <c r="T153" s="37"/>
      <c r="U153" s="21" t="s">
        <v>18</v>
      </c>
      <c r="V153" s="21" t="str">
        <f>VLOOKUP(P153,'Customer List'!B:C,2,)</f>
        <v>Delhi</v>
      </c>
      <c r="W153" s="38"/>
      <c r="X153" s="30">
        <v>45818</v>
      </c>
      <c r="Y153" s="21">
        <f t="shared" si="28"/>
        <v>0</v>
      </c>
      <c r="Z153" s="21" t="str">
        <f t="shared" si="29"/>
        <v>Tuesday</v>
      </c>
      <c r="AA153" s="21" t="str">
        <f t="shared" si="30"/>
        <v>Tuesday</v>
      </c>
      <c r="AB153" s="21" t="str">
        <f>VLOOKUP(U153,'Currency Sheet'!A:C,3,)</f>
        <v>DOLLAR</v>
      </c>
      <c r="AC153" s="42" t="str">
        <f>VLOOKUP(P153,'Customer List'!B:D,3,)</f>
        <v>Local</v>
      </c>
    </row>
    <row r="154" spans="1:29" x14ac:dyDescent="0.25">
      <c r="A154" s="21">
        <v>153</v>
      </c>
      <c r="B154" s="21" t="s">
        <v>46</v>
      </c>
      <c r="C154" s="30">
        <v>45811</v>
      </c>
      <c r="D154" s="30">
        <v>45817</v>
      </c>
      <c r="E154" s="47">
        <v>189.75</v>
      </c>
      <c r="F154" s="47">
        <f t="shared" si="25"/>
        <v>16698</v>
      </c>
      <c r="G154" s="48">
        <f t="shared" si="26"/>
        <v>16698</v>
      </c>
      <c r="H154" s="21">
        <v>123137</v>
      </c>
      <c r="I154" s="21" t="s">
        <v>1262</v>
      </c>
      <c r="J154" s="21">
        <v>1</v>
      </c>
      <c r="K154" s="21">
        <v>1</v>
      </c>
      <c r="L154" s="21">
        <f t="shared" si="27"/>
        <v>0</v>
      </c>
      <c r="M154" s="21" t="s">
        <v>48</v>
      </c>
      <c r="N154" s="30">
        <v>45818</v>
      </c>
      <c r="O154" s="48">
        <v>22821.23</v>
      </c>
      <c r="P154" s="21" t="s">
        <v>49</v>
      </c>
      <c r="Q154" s="21" t="s">
        <v>636</v>
      </c>
      <c r="R154" s="21" t="s">
        <v>637</v>
      </c>
      <c r="S154" s="3">
        <v>4</v>
      </c>
      <c r="T154" s="37"/>
      <c r="U154" s="21" t="s">
        <v>18</v>
      </c>
      <c r="V154" s="21" t="str">
        <f>VLOOKUP(P154,'Customer List'!B:C,2,)</f>
        <v>Delhi</v>
      </c>
      <c r="W154" s="38"/>
      <c r="X154" s="30">
        <v>45818</v>
      </c>
      <c r="Y154" s="21">
        <f t="shared" si="28"/>
        <v>0</v>
      </c>
      <c r="Z154" s="21" t="str">
        <f t="shared" si="29"/>
        <v>Tuesday</v>
      </c>
      <c r="AA154" s="21" t="str">
        <f t="shared" si="30"/>
        <v>Tuesday</v>
      </c>
      <c r="AB154" s="21" t="str">
        <f>VLOOKUP(U154,'Currency Sheet'!A:C,3,)</f>
        <v>DOLLAR</v>
      </c>
      <c r="AC154" s="42" t="str">
        <f>VLOOKUP(P154,'Customer List'!B:D,3,)</f>
        <v>Local</v>
      </c>
    </row>
    <row r="155" spans="1:29" x14ac:dyDescent="0.25">
      <c r="A155" s="21">
        <v>154</v>
      </c>
      <c r="B155" s="21" t="s">
        <v>46</v>
      </c>
      <c r="C155" s="30">
        <v>45811</v>
      </c>
      <c r="D155" s="30">
        <v>45817</v>
      </c>
      <c r="E155" s="47">
        <v>95.2</v>
      </c>
      <c r="F155" s="47">
        <f t="shared" si="25"/>
        <v>8377.6</v>
      </c>
      <c r="G155" s="48">
        <f t="shared" si="26"/>
        <v>8377.6</v>
      </c>
      <c r="H155" s="21">
        <v>135911</v>
      </c>
      <c r="I155" s="21" t="s">
        <v>57</v>
      </c>
      <c r="J155" s="21">
        <v>1</v>
      </c>
      <c r="K155" s="21">
        <v>1</v>
      </c>
      <c r="L155" s="21">
        <f t="shared" si="27"/>
        <v>0</v>
      </c>
      <c r="M155" s="21" t="s">
        <v>52</v>
      </c>
      <c r="N155" s="30">
        <v>45818</v>
      </c>
      <c r="O155" s="48">
        <v>12267.54</v>
      </c>
      <c r="P155" s="21" t="s">
        <v>49</v>
      </c>
      <c r="Q155" s="21" t="s">
        <v>636</v>
      </c>
      <c r="R155" s="21" t="s">
        <v>637</v>
      </c>
      <c r="S155" s="3">
        <v>4</v>
      </c>
      <c r="T155" s="37"/>
      <c r="U155" s="21" t="s">
        <v>18</v>
      </c>
      <c r="V155" s="21" t="str">
        <f>VLOOKUP(P155,'Customer List'!B:C,2,)</f>
        <v>Delhi</v>
      </c>
      <c r="W155" s="38"/>
      <c r="X155" s="30">
        <v>45818</v>
      </c>
      <c r="Y155" s="21">
        <f t="shared" si="28"/>
        <v>0</v>
      </c>
      <c r="Z155" s="21" t="str">
        <f t="shared" si="29"/>
        <v>Tuesday</v>
      </c>
      <c r="AA155" s="21" t="str">
        <f t="shared" si="30"/>
        <v>Tuesday</v>
      </c>
      <c r="AB155" s="21" t="str">
        <f>VLOOKUP(U155,'Currency Sheet'!A:C,3,)</f>
        <v>DOLLAR</v>
      </c>
      <c r="AC155" s="42" t="str">
        <f>VLOOKUP(P155,'Customer List'!B:D,3,)</f>
        <v>Local</v>
      </c>
    </row>
    <row r="156" spans="1:29" x14ac:dyDescent="0.25">
      <c r="A156" s="21">
        <v>155</v>
      </c>
      <c r="B156" s="21" t="s">
        <v>46</v>
      </c>
      <c r="C156" s="30">
        <v>45811</v>
      </c>
      <c r="D156" s="30">
        <v>45817</v>
      </c>
      <c r="E156" s="47">
        <v>234.5</v>
      </c>
      <c r="F156" s="47">
        <f t="shared" si="25"/>
        <v>20636</v>
      </c>
      <c r="G156" s="48">
        <f t="shared" si="26"/>
        <v>20636</v>
      </c>
      <c r="H156" s="21">
        <v>137014</v>
      </c>
      <c r="I156" s="21" t="s">
        <v>1263</v>
      </c>
      <c r="J156" s="21">
        <v>1</v>
      </c>
      <c r="K156" s="21">
        <v>1</v>
      </c>
      <c r="L156" s="21">
        <f t="shared" si="27"/>
        <v>0</v>
      </c>
      <c r="M156" s="21" t="s">
        <v>48</v>
      </c>
      <c r="N156" s="30">
        <v>45818</v>
      </c>
      <c r="O156" s="48">
        <v>30217.84</v>
      </c>
      <c r="P156" s="21" t="s">
        <v>49</v>
      </c>
      <c r="Q156" s="21" t="s">
        <v>636</v>
      </c>
      <c r="R156" s="21" t="s">
        <v>637</v>
      </c>
      <c r="S156" s="3">
        <v>4</v>
      </c>
      <c r="T156" s="37"/>
      <c r="U156" s="21" t="s">
        <v>18</v>
      </c>
      <c r="V156" s="21" t="str">
        <f>VLOOKUP(P156,'Customer List'!B:C,2,)</f>
        <v>Delhi</v>
      </c>
      <c r="W156" s="38"/>
      <c r="X156" s="30">
        <v>45818</v>
      </c>
      <c r="Y156" s="21">
        <f t="shared" si="28"/>
        <v>0</v>
      </c>
      <c r="Z156" s="21" t="str">
        <f t="shared" si="29"/>
        <v>Tuesday</v>
      </c>
      <c r="AA156" s="21" t="str">
        <f t="shared" si="30"/>
        <v>Tuesday</v>
      </c>
      <c r="AB156" s="21" t="str">
        <f>VLOOKUP(U156,'Currency Sheet'!A:C,3,)</f>
        <v>DOLLAR</v>
      </c>
      <c r="AC156" s="42" t="str">
        <f>VLOOKUP(P156,'Customer List'!B:D,3,)</f>
        <v>Local</v>
      </c>
    </row>
    <row r="157" spans="1:29" x14ac:dyDescent="0.25">
      <c r="A157" s="21">
        <v>156</v>
      </c>
      <c r="B157" s="21" t="s">
        <v>46</v>
      </c>
      <c r="C157" s="30">
        <v>45811</v>
      </c>
      <c r="D157" s="30">
        <v>45817</v>
      </c>
      <c r="E157" s="47">
        <v>207.2</v>
      </c>
      <c r="F157" s="47">
        <f t="shared" si="25"/>
        <v>18233.599999999999</v>
      </c>
      <c r="G157" s="48">
        <f t="shared" si="26"/>
        <v>18233.599999999999</v>
      </c>
      <c r="H157" s="21">
        <v>141708</v>
      </c>
      <c r="I157" s="21" t="s">
        <v>1264</v>
      </c>
      <c r="J157" s="21">
        <v>1</v>
      </c>
      <c r="K157" s="21">
        <v>1</v>
      </c>
      <c r="L157" s="21">
        <f t="shared" si="27"/>
        <v>0</v>
      </c>
      <c r="M157" s="21" t="s">
        <v>48</v>
      </c>
      <c r="N157" s="30">
        <v>45818</v>
      </c>
      <c r="O157" s="48">
        <v>26699.94</v>
      </c>
      <c r="P157" s="21" t="s">
        <v>49</v>
      </c>
      <c r="Q157" s="21" t="s">
        <v>636</v>
      </c>
      <c r="R157" s="21" t="s">
        <v>637</v>
      </c>
      <c r="S157" s="3">
        <v>4</v>
      </c>
      <c r="T157" s="37"/>
      <c r="U157" s="21" t="s">
        <v>18</v>
      </c>
      <c r="V157" s="21" t="str">
        <f>VLOOKUP(P157,'Customer List'!B:C,2,)</f>
        <v>Delhi</v>
      </c>
      <c r="W157" s="38"/>
      <c r="X157" s="30">
        <v>45818</v>
      </c>
      <c r="Y157" s="21">
        <f t="shared" si="28"/>
        <v>0</v>
      </c>
      <c r="Z157" s="21" t="str">
        <f t="shared" si="29"/>
        <v>Tuesday</v>
      </c>
      <c r="AA157" s="21" t="str">
        <f t="shared" si="30"/>
        <v>Tuesday</v>
      </c>
      <c r="AB157" s="21" t="str">
        <f>VLOOKUP(U157,'Currency Sheet'!A:C,3,)</f>
        <v>DOLLAR</v>
      </c>
      <c r="AC157" s="42" t="str">
        <f>VLOOKUP(P157,'Customer List'!B:D,3,)</f>
        <v>Local</v>
      </c>
    </row>
    <row r="158" spans="1:29" x14ac:dyDescent="0.25">
      <c r="A158" s="21">
        <v>157</v>
      </c>
      <c r="B158" s="21" t="s">
        <v>46</v>
      </c>
      <c r="C158" s="30">
        <v>45811</v>
      </c>
      <c r="D158" s="30">
        <v>45817</v>
      </c>
      <c r="E158" s="47">
        <v>62.3</v>
      </c>
      <c r="F158" s="47">
        <f t="shared" si="25"/>
        <v>5482.4</v>
      </c>
      <c r="G158" s="48">
        <f t="shared" si="26"/>
        <v>5482.4</v>
      </c>
      <c r="H158" s="21">
        <v>423101</v>
      </c>
      <c r="I158" s="21" t="s">
        <v>1265</v>
      </c>
      <c r="J158" s="21">
        <v>1</v>
      </c>
      <c r="K158" s="21">
        <v>1</v>
      </c>
      <c r="L158" s="21">
        <f t="shared" si="27"/>
        <v>0</v>
      </c>
      <c r="M158" s="21" t="s">
        <v>52</v>
      </c>
      <c r="N158" s="30">
        <v>45818</v>
      </c>
      <c r="O158" s="48">
        <v>8028.02</v>
      </c>
      <c r="P158" s="21" t="s">
        <v>49</v>
      </c>
      <c r="Q158" s="21" t="s">
        <v>636</v>
      </c>
      <c r="R158" s="21" t="s">
        <v>637</v>
      </c>
      <c r="S158" s="3">
        <v>-20</v>
      </c>
      <c r="T158" s="37"/>
      <c r="U158" s="21" t="s">
        <v>18</v>
      </c>
      <c r="V158" s="21" t="str">
        <f>VLOOKUP(P158,'Customer List'!B:C,2,)</f>
        <v>Delhi</v>
      </c>
      <c r="W158" s="38"/>
      <c r="X158" s="30">
        <v>45818</v>
      </c>
      <c r="Y158" s="21">
        <f t="shared" si="28"/>
        <v>0</v>
      </c>
      <c r="Z158" s="21" t="str">
        <f t="shared" si="29"/>
        <v>Tuesday</v>
      </c>
      <c r="AA158" s="21" t="str">
        <f t="shared" si="30"/>
        <v>Tuesday</v>
      </c>
      <c r="AB158" s="21" t="str">
        <f>VLOOKUP(U158,'Currency Sheet'!A:C,3,)</f>
        <v>DOLLAR</v>
      </c>
      <c r="AC158" s="42" t="str">
        <f>VLOOKUP(P158,'Customer List'!B:D,3,)</f>
        <v>Local</v>
      </c>
    </row>
    <row r="159" spans="1:29" x14ac:dyDescent="0.25">
      <c r="A159" s="21">
        <v>158</v>
      </c>
      <c r="B159" s="21" t="s">
        <v>46</v>
      </c>
      <c r="C159" s="30">
        <v>45811</v>
      </c>
      <c r="D159" s="30">
        <v>45817</v>
      </c>
      <c r="E159" s="47">
        <v>107.1</v>
      </c>
      <c r="F159" s="47">
        <f t="shared" si="25"/>
        <v>9424.7999999999993</v>
      </c>
      <c r="G159" s="48">
        <f t="shared" si="26"/>
        <v>9424.7999999999993</v>
      </c>
      <c r="H159" s="21">
        <v>613411</v>
      </c>
      <c r="I159" s="21" t="s">
        <v>1266</v>
      </c>
      <c r="J159" s="21">
        <v>1</v>
      </c>
      <c r="K159" s="21">
        <v>1</v>
      </c>
      <c r="L159" s="21">
        <f t="shared" si="27"/>
        <v>0</v>
      </c>
      <c r="M159" s="21" t="s">
        <v>52</v>
      </c>
      <c r="N159" s="30">
        <v>45818</v>
      </c>
      <c r="O159" s="48">
        <v>13800.98</v>
      </c>
      <c r="P159" s="21" t="s">
        <v>49</v>
      </c>
      <c r="Q159" s="21" t="s">
        <v>636</v>
      </c>
      <c r="R159" s="21" t="s">
        <v>637</v>
      </c>
      <c r="S159" s="3">
        <v>4</v>
      </c>
      <c r="T159" s="37"/>
      <c r="U159" s="21" t="s">
        <v>18</v>
      </c>
      <c r="V159" s="21" t="str">
        <f>VLOOKUP(P159,'Customer List'!B:C,2,)</f>
        <v>Delhi</v>
      </c>
      <c r="W159" s="38"/>
      <c r="X159" s="30">
        <v>45818</v>
      </c>
      <c r="Y159" s="21">
        <f t="shared" si="28"/>
        <v>0</v>
      </c>
      <c r="Z159" s="21" t="str">
        <f t="shared" si="29"/>
        <v>Tuesday</v>
      </c>
      <c r="AA159" s="21" t="str">
        <f t="shared" si="30"/>
        <v>Tuesday</v>
      </c>
      <c r="AB159" s="21" t="str">
        <f>VLOOKUP(U159,'Currency Sheet'!A:C,3,)</f>
        <v>DOLLAR</v>
      </c>
      <c r="AC159" s="42" t="str">
        <f>VLOOKUP(P159,'Customer List'!B:D,3,)</f>
        <v>Local</v>
      </c>
    </row>
    <row r="160" spans="1:29" x14ac:dyDescent="0.25">
      <c r="A160" s="21">
        <v>159</v>
      </c>
      <c r="B160" s="21" t="s">
        <v>46</v>
      </c>
      <c r="C160" s="30">
        <v>45811</v>
      </c>
      <c r="D160" s="30">
        <v>45817</v>
      </c>
      <c r="E160" s="47">
        <v>389.9</v>
      </c>
      <c r="F160" s="47">
        <f t="shared" si="25"/>
        <v>34311.199999999997</v>
      </c>
      <c r="G160" s="48">
        <f t="shared" si="26"/>
        <v>34311.199999999997</v>
      </c>
      <c r="H160" s="21">
        <v>776706</v>
      </c>
      <c r="I160" s="21" t="s">
        <v>1267</v>
      </c>
      <c r="J160" s="21">
        <v>1</v>
      </c>
      <c r="K160" s="21">
        <v>1</v>
      </c>
      <c r="L160" s="21">
        <f t="shared" si="27"/>
        <v>0</v>
      </c>
      <c r="M160" s="21" t="s">
        <v>50</v>
      </c>
      <c r="N160" s="30">
        <v>45818</v>
      </c>
      <c r="O160" s="48">
        <v>50242.79</v>
      </c>
      <c r="P160" s="21" t="s">
        <v>49</v>
      </c>
      <c r="Q160" s="21" t="s">
        <v>636</v>
      </c>
      <c r="R160" s="21" t="s">
        <v>637</v>
      </c>
      <c r="S160" s="3">
        <v>-20</v>
      </c>
      <c r="T160" s="37"/>
      <c r="U160" s="21" t="s">
        <v>18</v>
      </c>
      <c r="V160" s="21" t="str">
        <f>VLOOKUP(P160,'Customer List'!B:C,2,)</f>
        <v>Delhi</v>
      </c>
      <c r="W160" s="38"/>
      <c r="X160" s="30">
        <v>45818</v>
      </c>
      <c r="Y160" s="21">
        <f t="shared" si="28"/>
        <v>0</v>
      </c>
      <c r="Z160" s="21" t="str">
        <f t="shared" si="29"/>
        <v>Tuesday</v>
      </c>
      <c r="AA160" s="21" t="str">
        <f t="shared" si="30"/>
        <v>Tuesday</v>
      </c>
      <c r="AB160" s="21" t="str">
        <f>VLOOKUP(U160,'Currency Sheet'!A:C,3,)</f>
        <v>DOLLAR</v>
      </c>
      <c r="AC160" s="42" t="str">
        <f>VLOOKUP(P160,'Customer List'!B:D,3,)</f>
        <v>Local</v>
      </c>
    </row>
    <row r="161" spans="1:29" x14ac:dyDescent="0.25">
      <c r="A161" s="21">
        <v>160</v>
      </c>
      <c r="B161" s="21">
        <v>44075</v>
      </c>
      <c r="C161" s="30">
        <v>45812</v>
      </c>
      <c r="D161" s="30">
        <v>45817</v>
      </c>
      <c r="E161" s="47">
        <v>136.80000000000001</v>
      </c>
      <c r="F161" s="47">
        <f t="shared" si="25"/>
        <v>12038.400000000001</v>
      </c>
      <c r="G161" s="48">
        <f t="shared" si="26"/>
        <v>120384.00000000001</v>
      </c>
      <c r="H161" s="21" t="s">
        <v>564</v>
      </c>
      <c r="I161" s="21" t="s">
        <v>565</v>
      </c>
      <c r="J161" s="21">
        <v>10</v>
      </c>
      <c r="K161" s="21">
        <v>10</v>
      </c>
      <c r="L161" s="21">
        <f t="shared" si="27"/>
        <v>0</v>
      </c>
      <c r="M161" s="21" t="s">
        <v>566</v>
      </c>
      <c r="N161" s="30">
        <v>45818</v>
      </c>
      <c r="O161" s="48">
        <v>150000</v>
      </c>
      <c r="P161" s="21" t="s">
        <v>567</v>
      </c>
      <c r="Q161" s="21"/>
      <c r="R161" s="21"/>
      <c r="S161" s="3"/>
      <c r="T161" s="37"/>
      <c r="U161" s="21" t="s">
        <v>2026</v>
      </c>
      <c r="V161" s="21" t="str">
        <f>VLOOKUP(P161,'Customer List'!B:C,2,)</f>
        <v>Banglore</v>
      </c>
      <c r="W161" s="38"/>
      <c r="X161" s="30" t="str">
        <f>IF(OR(R161 = "PRIYANKA MADAM", R161 = "DEEPAK", R161 = "PORTER"),N161,"")</f>
        <v/>
      </c>
      <c r="Y161" s="21" t="str">
        <f t="shared" si="28"/>
        <v/>
      </c>
      <c r="Z161" s="21" t="str">
        <f t="shared" si="29"/>
        <v>Tuesday</v>
      </c>
      <c r="AA161" s="21" t="str">
        <f t="shared" si="30"/>
        <v/>
      </c>
      <c r="AB161" s="21" t="str">
        <f>VLOOKUP(U161,'Currency Sheet'!A:C,3,)</f>
        <v>DOLLAR</v>
      </c>
      <c r="AC161" s="42" t="str">
        <f>VLOOKUP(P161,'Customer List'!B:D,3,)</f>
        <v>OutStation</v>
      </c>
    </row>
    <row r="162" spans="1:29" x14ac:dyDescent="0.25">
      <c r="A162" s="21">
        <v>161</v>
      </c>
      <c r="B162" s="21">
        <v>44075</v>
      </c>
      <c r="C162" s="30">
        <v>45812</v>
      </c>
      <c r="D162" s="30">
        <v>45817</v>
      </c>
      <c r="E162" s="47">
        <v>136.80000000000001</v>
      </c>
      <c r="F162" s="47">
        <f t="shared" si="25"/>
        <v>12038.400000000001</v>
      </c>
      <c r="G162" s="48">
        <f t="shared" si="26"/>
        <v>60192.000000000007</v>
      </c>
      <c r="H162" s="21" t="s">
        <v>564</v>
      </c>
      <c r="I162" s="21" t="s">
        <v>565</v>
      </c>
      <c r="J162" s="21">
        <v>5</v>
      </c>
      <c r="K162" s="21">
        <v>5</v>
      </c>
      <c r="L162" s="21">
        <f t="shared" si="27"/>
        <v>0</v>
      </c>
      <c r="M162" s="21" t="s">
        <v>569</v>
      </c>
      <c r="N162" s="30">
        <v>45818</v>
      </c>
      <c r="O162" s="48">
        <v>93100</v>
      </c>
      <c r="P162" s="21" t="s">
        <v>370</v>
      </c>
      <c r="Q162" s="21"/>
      <c r="R162" s="21"/>
      <c r="S162" s="3"/>
      <c r="T162" s="37"/>
      <c r="U162" s="21" t="s">
        <v>2026</v>
      </c>
      <c r="V162" s="21" t="str">
        <f>VLOOKUP(P162,'Customer List'!B:C,2,)</f>
        <v>Gujrat</v>
      </c>
      <c r="W162" s="38"/>
      <c r="X162" s="30" t="str">
        <f>IF(OR(R162 = "PRIYANKA MADAM", R162 = "DEEPAK", R162 = "PORTER"),N162,"")</f>
        <v/>
      </c>
      <c r="Y162" s="21" t="str">
        <f t="shared" si="28"/>
        <v/>
      </c>
      <c r="Z162" s="21" t="str">
        <f t="shared" si="29"/>
        <v>Tuesday</v>
      </c>
      <c r="AA162" s="21" t="str">
        <f t="shared" si="30"/>
        <v/>
      </c>
      <c r="AB162" s="21" t="str">
        <f>VLOOKUP(U162,'Currency Sheet'!A:C,3,)</f>
        <v>DOLLAR</v>
      </c>
      <c r="AC162" s="42" t="str">
        <f>VLOOKUP(P162,'Customer List'!B:D,3,)</f>
        <v>OutStation</v>
      </c>
    </row>
    <row r="163" spans="1:29" x14ac:dyDescent="0.25">
      <c r="A163" s="21">
        <v>162</v>
      </c>
      <c r="B163" s="21" t="s">
        <v>525</v>
      </c>
      <c r="C163" s="30">
        <v>45814</v>
      </c>
      <c r="D163" s="30">
        <v>45817</v>
      </c>
      <c r="E163" s="47">
        <v>119.4</v>
      </c>
      <c r="F163" s="47">
        <f t="shared" si="25"/>
        <v>10507.2</v>
      </c>
      <c r="G163" s="48">
        <f t="shared" si="26"/>
        <v>10507.2</v>
      </c>
      <c r="H163" s="21" t="s">
        <v>526</v>
      </c>
      <c r="I163" s="21" t="s">
        <v>527</v>
      </c>
      <c r="J163" s="21">
        <v>1</v>
      </c>
      <c r="K163" s="21">
        <v>1</v>
      </c>
      <c r="L163" s="21">
        <f t="shared" si="27"/>
        <v>0</v>
      </c>
      <c r="M163" s="21" t="s">
        <v>528</v>
      </c>
      <c r="N163" s="30">
        <v>45818</v>
      </c>
      <c r="O163" s="48">
        <v>20198.5</v>
      </c>
      <c r="P163" s="21" t="s">
        <v>529</v>
      </c>
      <c r="Q163" s="21"/>
      <c r="R163" s="21"/>
      <c r="S163" s="3">
        <v>-20</v>
      </c>
      <c r="T163" s="37"/>
      <c r="U163" s="21" t="s">
        <v>520</v>
      </c>
      <c r="V163" s="21" t="str">
        <f>VLOOKUP(P163,'Customer List'!B:C,2,)</f>
        <v>Pondicheri</v>
      </c>
      <c r="W163" s="38"/>
      <c r="X163" s="30" t="str">
        <f>IF(OR(R163 = "PRIYANKA MADAM", R163 = "DEEPAK", R163 = "PORTER"),N163,"")</f>
        <v/>
      </c>
      <c r="Y163" s="21" t="str">
        <f t="shared" si="28"/>
        <v/>
      </c>
      <c r="Z163" s="21" t="str">
        <f t="shared" si="29"/>
        <v>Tuesday</v>
      </c>
      <c r="AA163" s="21" t="str">
        <f t="shared" si="30"/>
        <v/>
      </c>
      <c r="AB163" s="21" t="str">
        <f>VLOOKUP(U163,'Currency Sheet'!A:C,3,)</f>
        <v>DOLLAR</v>
      </c>
      <c r="AC163" s="42" t="str">
        <f>VLOOKUP(P163,'Customer List'!B:D,3,)</f>
        <v>OutStation</v>
      </c>
    </row>
    <row r="164" spans="1:29" x14ac:dyDescent="0.25">
      <c r="A164" s="21">
        <v>163</v>
      </c>
      <c r="B164" s="21" t="s">
        <v>530</v>
      </c>
      <c r="C164" s="30">
        <v>45814</v>
      </c>
      <c r="D164" s="30">
        <v>45817</v>
      </c>
      <c r="E164" s="47">
        <v>193.2</v>
      </c>
      <c r="F164" s="47">
        <f t="shared" si="25"/>
        <v>17001.599999999999</v>
      </c>
      <c r="G164" s="48">
        <f t="shared" si="26"/>
        <v>17001.599999999999</v>
      </c>
      <c r="H164" s="21" t="s">
        <v>531</v>
      </c>
      <c r="I164" s="21" t="s">
        <v>532</v>
      </c>
      <c r="J164" s="21">
        <v>1</v>
      </c>
      <c r="K164" s="21">
        <v>1</v>
      </c>
      <c r="L164" s="21">
        <f t="shared" si="27"/>
        <v>0</v>
      </c>
      <c r="M164" s="21" t="s">
        <v>533</v>
      </c>
      <c r="N164" s="30">
        <v>45818</v>
      </c>
      <c r="O164" s="48">
        <v>32683</v>
      </c>
      <c r="P164" s="21" t="s">
        <v>242</v>
      </c>
      <c r="Q164" s="21"/>
      <c r="R164" s="21"/>
      <c r="S164" s="3">
        <v>-20</v>
      </c>
      <c r="T164" s="37"/>
      <c r="U164" s="21" t="s">
        <v>520</v>
      </c>
      <c r="V164" s="21" t="str">
        <f>VLOOKUP(P164,'Customer List'!B:C,2,)</f>
        <v>Mumbai</v>
      </c>
      <c r="W164" s="38"/>
      <c r="X164" s="30" t="str">
        <f>IF(OR(R164 = "PRIYANKA MADAM", R164 = "DEEPAK", R164 = "PORTER"),N164,"")</f>
        <v/>
      </c>
      <c r="Y164" s="21" t="str">
        <f t="shared" si="28"/>
        <v/>
      </c>
      <c r="Z164" s="21" t="str">
        <f t="shared" si="29"/>
        <v>Tuesday</v>
      </c>
      <c r="AA164" s="21" t="str">
        <f t="shared" si="30"/>
        <v/>
      </c>
      <c r="AB164" s="21" t="str">
        <f>VLOOKUP(U164,'Currency Sheet'!A:C,3,)</f>
        <v>DOLLAR</v>
      </c>
      <c r="AC164" s="42" t="str">
        <f>VLOOKUP(P164,'Customer List'!B:D,3,)</f>
        <v>OutStation</v>
      </c>
    </row>
    <row r="165" spans="1:29" x14ac:dyDescent="0.25">
      <c r="A165" s="21">
        <v>164</v>
      </c>
      <c r="B165" s="21" t="s">
        <v>58</v>
      </c>
      <c r="C165" s="30">
        <v>45807</v>
      </c>
      <c r="D165" s="30">
        <v>45818</v>
      </c>
      <c r="E165" s="47">
        <v>61.1</v>
      </c>
      <c r="F165" s="47">
        <f t="shared" si="25"/>
        <v>5376.8</v>
      </c>
      <c r="G165" s="48">
        <f t="shared" si="26"/>
        <v>5376.8</v>
      </c>
      <c r="H165" s="21">
        <v>100202</v>
      </c>
      <c r="I165" s="21" t="s">
        <v>59</v>
      </c>
      <c r="J165" s="21">
        <v>1</v>
      </c>
      <c r="K165" s="21">
        <v>1</v>
      </c>
      <c r="L165" s="21">
        <f t="shared" si="27"/>
        <v>0</v>
      </c>
      <c r="M165" s="21" t="s">
        <v>60</v>
      </c>
      <c r="N165" s="30">
        <v>45820</v>
      </c>
      <c r="O165" s="48">
        <v>8037</v>
      </c>
      <c r="P165" s="21" t="s">
        <v>16</v>
      </c>
      <c r="Q165" s="21" t="s">
        <v>636</v>
      </c>
      <c r="R165" s="21" t="s">
        <v>637</v>
      </c>
      <c r="S165" s="3">
        <v>4</v>
      </c>
      <c r="T165" s="37"/>
      <c r="U165" s="21" t="s">
        <v>18</v>
      </c>
      <c r="V165" s="21" t="str">
        <f>VLOOKUP(P165,'Customer List'!B:C,2,)</f>
        <v>Delhi</v>
      </c>
      <c r="W165" s="38"/>
      <c r="X165" s="30">
        <v>45820</v>
      </c>
      <c r="Y165" s="21">
        <f t="shared" si="28"/>
        <v>0</v>
      </c>
      <c r="Z165" s="21" t="str">
        <f t="shared" si="29"/>
        <v>Thursday</v>
      </c>
      <c r="AA165" s="21" t="str">
        <f t="shared" si="30"/>
        <v>Thursday</v>
      </c>
      <c r="AB165" s="21" t="str">
        <f>VLOOKUP(U165,'Currency Sheet'!A:C,3,)</f>
        <v>DOLLAR</v>
      </c>
      <c r="AC165" s="42" t="str">
        <f>VLOOKUP(P165,'Customer List'!B:D,3,)</f>
        <v>Local</v>
      </c>
    </row>
    <row r="166" spans="1:29" x14ac:dyDescent="0.25">
      <c r="A166" s="21">
        <v>165</v>
      </c>
      <c r="B166" s="21" t="s">
        <v>58</v>
      </c>
      <c r="C166" s="30">
        <v>45807</v>
      </c>
      <c r="D166" s="30">
        <v>45818</v>
      </c>
      <c r="E166" s="47">
        <v>92.95</v>
      </c>
      <c r="F166" s="47">
        <f t="shared" si="25"/>
        <v>8179.6</v>
      </c>
      <c r="G166" s="48">
        <f t="shared" si="26"/>
        <v>8179.6</v>
      </c>
      <c r="H166" s="21">
        <v>100204</v>
      </c>
      <c r="I166" s="21" t="s">
        <v>61</v>
      </c>
      <c r="J166" s="21">
        <v>1</v>
      </c>
      <c r="K166" s="21">
        <v>1</v>
      </c>
      <c r="L166" s="21">
        <f t="shared" si="27"/>
        <v>0</v>
      </c>
      <c r="M166" s="21" t="s">
        <v>60</v>
      </c>
      <c r="N166" s="30">
        <v>45820</v>
      </c>
      <c r="O166" s="48">
        <v>12226.5</v>
      </c>
      <c r="P166" s="21" t="s">
        <v>16</v>
      </c>
      <c r="Q166" s="21" t="s">
        <v>636</v>
      </c>
      <c r="R166" s="21" t="s">
        <v>637</v>
      </c>
      <c r="S166" s="3">
        <v>4</v>
      </c>
      <c r="T166" s="37"/>
      <c r="U166" s="21" t="s">
        <v>18</v>
      </c>
      <c r="V166" s="21" t="str">
        <f>VLOOKUP(P166,'Customer List'!B:C,2,)</f>
        <v>Delhi</v>
      </c>
      <c r="W166" s="38"/>
      <c r="X166" s="30">
        <v>45820</v>
      </c>
      <c r="Y166" s="21">
        <f t="shared" si="28"/>
        <v>0</v>
      </c>
      <c r="Z166" s="21" t="str">
        <f t="shared" si="29"/>
        <v>Thursday</v>
      </c>
      <c r="AA166" s="21" t="str">
        <f t="shared" si="30"/>
        <v>Thursday</v>
      </c>
      <c r="AB166" s="21" t="str">
        <f>VLOOKUP(U166,'Currency Sheet'!A:C,3,)</f>
        <v>DOLLAR</v>
      </c>
      <c r="AC166" s="42" t="str">
        <f>VLOOKUP(P166,'Customer List'!B:D,3,)</f>
        <v>Local</v>
      </c>
    </row>
    <row r="167" spans="1:29" x14ac:dyDescent="0.25">
      <c r="A167" s="21">
        <v>166</v>
      </c>
      <c r="B167" s="21" t="s">
        <v>58</v>
      </c>
      <c r="C167" s="30">
        <v>45807</v>
      </c>
      <c r="D167" s="30">
        <v>45818</v>
      </c>
      <c r="E167" s="47">
        <v>123.2</v>
      </c>
      <c r="F167" s="47">
        <f t="shared" si="25"/>
        <v>10841.6</v>
      </c>
      <c r="G167" s="48">
        <f t="shared" si="26"/>
        <v>10841.6</v>
      </c>
      <c r="H167" s="21">
        <v>100227</v>
      </c>
      <c r="I167" s="21" t="s">
        <v>62</v>
      </c>
      <c r="J167" s="21">
        <v>1</v>
      </c>
      <c r="K167" s="21">
        <v>1</v>
      </c>
      <c r="L167" s="21">
        <f t="shared" si="27"/>
        <v>0</v>
      </c>
      <c r="M167" s="21" t="s">
        <v>60</v>
      </c>
      <c r="N167" s="30">
        <v>45820</v>
      </c>
      <c r="O167" s="48">
        <v>15048</v>
      </c>
      <c r="P167" s="21" t="s">
        <v>16</v>
      </c>
      <c r="Q167" s="21" t="s">
        <v>636</v>
      </c>
      <c r="R167" s="21" t="s">
        <v>637</v>
      </c>
      <c r="S167" s="3">
        <v>4</v>
      </c>
      <c r="T167" s="37"/>
      <c r="U167" s="21" t="s">
        <v>18</v>
      </c>
      <c r="V167" s="21" t="str">
        <f>VLOOKUP(P167,'Customer List'!B:C,2,)</f>
        <v>Delhi</v>
      </c>
      <c r="W167" s="38"/>
      <c r="X167" s="30">
        <v>45820</v>
      </c>
      <c r="Y167" s="21">
        <f t="shared" si="28"/>
        <v>0</v>
      </c>
      <c r="Z167" s="21" t="str">
        <f t="shared" si="29"/>
        <v>Thursday</v>
      </c>
      <c r="AA167" s="21" t="str">
        <f t="shared" si="30"/>
        <v>Thursday</v>
      </c>
      <c r="AB167" s="21" t="str">
        <f>VLOOKUP(U167,'Currency Sheet'!A:C,3,)</f>
        <v>DOLLAR</v>
      </c>
      <c r="AC167" s="42" t="str">
        <f>VLOOKUP(P167,'Customer List'!B:D,3,)</f>
        <v>Local</v>
      </c>
    </row>
    <row r="168" spans="1:29" x14ac:dyDescent="0.25">
      <c r="A168" s="21">
        <v>167</v>
      </c>
      <c r="B168" s="21" t="s">
        <v>58</v>
      </c>
      <c r="C168" s="30">
        <v>45807</v>
      </c>
      <c r="D168" s="30">
        <v>45818</v>
      </c>
      <c r="E168" s="47">
        <v>165</v>
      </c>
      <c r="F168" s="47">
        <f t="shared" si="25"/>
        <v>14520</v>
      </c>
      <c r="G168" s="48">
        <f t="shared" si="26"/>
        <v>14520</v>
      </c>
      <c r="H168" s="21">
        <v>100229</v>
      </c>
      <c r="I168" s="21" t="s">
        <v>1268</v>
      </c>
      <c r="J168" s="21">
        <v>1</v>
      </c>
      <c r="K168" s="21">
        <v>1</v>
      </c>
      <c r="L168" s="21">
        <f t="shared" si="27"/>
        <v>0</v>
      </c>
      <c r="M168" s="21" t="s">
        <v>63</v>
      </c>
      <c r="N168" s="30">
        <v>45821</v>
      </c>
      <c r="O168" s="48">
        <v>18810</v>
      </c>
      <c r="P168" s="21" t="s">
        <v>42</v>
      </c>
      <c r="Q168" s="21" t="s">
        <v>636</v>
      </c>
      <c r="R168" s="21" t="s">
        <v>637</v>
      </c>
      <c r="S168" s="3">
        <v>4</v>
      </c>
      <c r="T168" s="37"/>
      <c r="U168" s="21" t="s">
        <v>18</v>
      </c>
      <c r="V168" s="21" t="str">
        <f>VLOOKUP(P168,'Customer List'!B:C,2,)</f>
        <v>Faridabad</v>
      </c>
      <c r="W168" s="38"/>
      <c r="X168" s="30">
        <v>45821</v>
      </c>
      <c r="Y168" s="21">
        <f t="shared" si="28"/>
        <v>0</v>
      </c>
      <c r="Z168" s="21" t="str">
        <f t="shared" si="29"/>
        <v>Friday</v>
      </c>
      <c r="AA168" s="21" t="str">
        <f t="shared" si="30"/>
        <v>Friday</v>
      </c>
      <c r="AB168" s="21" t="str">
        <f>VLOOKUP(U168,'Currency Sheet'!A:C,3,)</f>
        <v>DOLLAR</v>
      </c>
      <c r="AC168" s="42" t="str">
        <f>VLOOKUP(P168,'Customer List'!B:D,3,)</f>
        <v>Local</v>
      </c>
    </row>
    <row r="169" spans="1:29" x14ac:dyDescent="0.25">
      <c r="A169" s="21">
        <v>168</v>
      </c>
      <c r="B169" s="21" t="s">
        <v>58</v>
      </c>
      <c r="C169" s="30">
        <v>45807</v>
      </c>
      <c r="D169" s="30">
        <v>45818</v>
      </c>
      <c r="E169" s="47">
        <v>154</v>
      </c>
      <c r="F169" s="47">
        <f t="shared" si="25"/>
        <v>13552</v>
      </c>
      <c r="G169" s="48">
        <f t="shared" si="26"/>
        <v>13552</v>
      </c>
      <c r="H169" s="21">
        <v>100231</v>
      </c>
      <c r="I169" s="21" t="s">
        <v>1269</v>
      </c>
      <c r="J169" s="21">
        <v>1</v>
      </c>
      <c r="K169" s="21">
        <v>1</v>
      </c>
      <c r="L169" s="21">
        <f t="shared" si="27"/>
        <v>0</v>
      </c>
      <c r="M169" s="21" t="s">
        <v>60</v>
      </c>
      <c r="N169" s="30">
        <v>45820</v>
      </c>
      <c r="O169" s="48">
        <v>18810</v>
      </c>
      <c r="P169" s="21" t="s">
        <v>16</v>
      </c>
      <c r="Q169" s="21" t="s">
        <v>636</v>
      </c>
      <c r="R169" s="21" t="s">
        <v>637</v>
      </c>
      <c r="S169" s="3">
        <v>4</v>
      </c>
      <c r="T169" s="37"/>
      <c r="U169" s="21" t="s">
        <v>18</v>
      </c>
      <c r="V169" s="21" t="str">
        <f>VLOOKUP(P169,'Customer List'!B:C,2,)</f>
        <v>Delhi</v>
      </c>
      <c r="W169" s="38"/>
      <c r="X169" s="30">
        <v>45820</v>
      </c>
      <c r="Y169" s="21">
        <f t="shared" si="28"/>
        <v>0</v>
      </c>
      <c r="Z169" s="21" t="str">
        <f t="shared" si="29"/>
        <v>Thursday</v>
      </c>
      <c r="AA169" s="21" t="str">
        <f t="shared" si="30"/>
        <v>Thursday</v>
      </c>
      <c r="AB169" s="21" t="str">
        <f>VLOOKUP(U169,'Currency Sheet'!A:C,3,)</f>
        <v>DOLLAR</v>
      </c>
      <c r="AC169" s="42" t="str">
        <f>VLOOKUP(P169,'Customer List'!B:D,3,)</f>
        <v>Local</v>
      </c>
    </row>
    <row r="170" spans="1:29" x14ac:dyDescent="0.25">
      <c r="A170" s="21">
        <v>169</v>
      </c>
      <c r="B170" s="21" t="s">
        <v>58</v>
      </c>
      <c r="C170" s="30">
        <v>45807</v>
      </c>
      <c r="D170" s="30">
        <v>45818</v>
      </c>
      <c r="E170" s="47">
        <v>177.1</v>
      </c>
      <c r="F170" s="47">
        <f t="shared" si="25"/>
        <v>15584.8</v>
      </c>
      <c r="G170" s="48">
        <f t="shared" si="26"/>
        <v>15584.8</v>
      </c>
      <c r="H170" s="21">
        <v>100240</v>
      </c>
      <c r="I170" s="21" t="s">
        <v>1270</v>
      </c>
      <c r="J170" s="21">
        <v>1</v>
      </c>
      <c r="K170" s="21">
        <v>1</v>
      </c>
      <c r="L170" s="21">
        <f t="shared" si="27"/>
        <v>0</v>
      </c>
      <c r="M170" s="21" t="s">
        <v>64</v>
      </c>
      <c r="N170" s="30">
        <v>45818</v>
      </c>
      <c r="O170" s="48">
        <v>0</v>
      </c>
      <c r="P170" s="21" t="s">
        <v>839</v>
      </c>
      <c r="Q170" s="21"/>
      <c r="R170" s="21"/>
      <c r="S170" s="3">
        <v>4</v>
      </c>
      <c r="T170" s="37"/>
      <c r="U170" s="21" t="s">
        <v>18</v>
      </c>
      <c r="V170" s="21" t="str">
        <f>VLOOKUP(P170,'Customer List'!B:C,2,)</f>
        <v>Hyderabad</v>
      </c>
      <c r="W170" s="38"/>
      <c r="X170" s="30" t="str">
        <f>IF(OR(R170 = "PRIYANKA MADAM", R170 = "DEEPAK", R170 = "PORTER"),N170,"")</f>
        <v/>
      </c>
      <c r="Y170" s="21" t="str">
        <f t="shared" si="28"/>
        <v/>
      </c>
      <c r="Z170" s="21" t="str">
        <f t="shared" si="29"/>
        <v>Tuesday</v>
      </c>
      <c r="AA170" s="21" t="str">
        <f t="shared" si="30"/>
        <v/>
      </c>
      <c r="AB170" s="21" t="str">
        <f>VLOOKUP(U170,'Currency Sheet'!A:C,3,)</f>
        <v>DOLLAR</v>
      </c>
      <c r="AC170" s="42" t="str">
        <f>VLOOKUP(P170,'Customer List'!B:D,3,)</f>
        <v>OutStation</v>
      </c>
    </row>
    <row r="171" spans="1:29" x14ac:dyDescent="0.25">
      <c r="A171" s="21">
        <v>170</v>
      </c>
      <c r="B171" s="21" t="s">
        <v>58</v>
      </c>
      <c r="C171" s="30">
        <v>45807</v>
      </c>
      <c r="D171" s="30">
        <v>45818</v>
      </c>
      <c r="E171" s="47">
        <v>50.4</v>
      </c>
      <c r="F171" s="47">
        <f t="shared" si="25"/>
        <v>4435.2</v>
      </c>
      <c r="G171" s="48">
        <f t="shared" si="26"/>
        <v>4435.2</v>
      </c>
      <c r="H171" s="21">
        <v>100302</v>
      </c>
      <c r="I171" s="21" t="s">
        <v>1271</v>
      </c>
      <c r="J171" s="21">
        <v>1</v>
      </c>
      <c r="K171" s="21">
        <v>1</v>
      </c>
      <c r="L171" s="21">
        <f t="shared" si="27"/>
        <v>0</v>
      </c>
      <c r="M171" s="21" t="s">
        <v>65</v>
      </c>
      <c r="N171" s="30">
        <v>45821</v>
      </c>
      <c r="O171" s="48">
        <v>6498</v>
      </c>
      <c r="P171" s="21" t="s">
        <v>42</v>
      </c>
      <c r="Q171" s="21" t="s">
        <v>636</v>
      </c>
      <c r="R171" s="21" t="s">
        <v>637</v>
      </c>
      <c r="S171" s="3">
        <v>4</v>
      </c>
      <c r="T171" s="37"/>
      <c r="U171" s="21" t="s">
        <v>18</v>
      </c>
      <c r="V171" s="21" t="str">
        <f>VLOOKUP(P171,'Customer List'!B:C,2,)</f>
        <v>Faridabad</v>
      </c>
      <c r="W171" s="38"/>
      <c r="X171" s="30">
        <v>45821</v>
      </c>
      <c r="Y171" s="21">
        <f t="shared" si="28"/>
        <v>0</v>
      </c>
      <c r="Z171" s="21" t="str">
        <f t="shared" si="29"/>
        <v>Friday</v>
      </c>
      <c r="AA171" s="21" t="str">
        <f t="shared" si="30"/>
        <v>Friday</v>
      </c>
      <c r="AB171" s="21" t="str">
        <f>VLOOKUP(U171,'Currency Sheet'!A:C,3,)</f>
        <v>DOLLAR</v>
      </c>
      <c r="AC171" s="42" t="str">
        <f>VLOOKUP(P171,'Customer List'!B:D,3,)</f>
        <v>Local</v>
      </c>
    </row>
    <row r="172" spans="1:29" x14ac:dyDescent="0.25">
      <c r="A172" s="21">
        <v>171</v>
      </c>
      <c r="B172" s="21" t="s">
        <v>58</v>
      </c>
      <c r="C172" s="30">
        <v>45807</v>
      </c>
      <c r="D172" s="30">
        <v>45818</v>
      </c>
      <c r="E172" s="47">
        <v>50.4</v>
      </c>
      <c r="F172" s="47">
        <f t="shared" si="25"/>
        <v>4435.2</v>
      </c>
      <c r="G172" s="48">
        <f t="shared" si="26"/>
        <v>4435.2</v>
      </c>
      <c r="H172" s="21">
        <v>100302</v>
      </c>
      <c r="I172" s="21" t="s">
        <v>1271</v>
      </c>
      <c r="J172" s="21">
        <v>1</v>
      </c>
      <c r="K172" s="21">
        <v>1</v>
      </c>
      <c r="L172" s="21">
        <f t="shared" si="27"/>
        <v>0</v>
      </c>
      <c r="M172" s="21" t="s">
        <v>66</v>
      </c>
      <c r="N172" s="30">
        <v>45819</v>
      </c>
      <c r="O172" s="48">
        <v>8370</v>
      </c>
      <c r="P172" s="21" t="s">
        <v>774</v>
      </c>
      <c r="Q172" s="21"/>
      <c r="R172" s="21"/>
      <c r="S172" s="3">
        <v>4</v>
      </c>
      <c r="T172" s="37"/>
      <c r="U172" s="21" t="s">
        <v>18</v>
      </c>
      <c r="V172" s="21" t="str">
        <f>VLOOKUP(P172,'Customer List'!B:C,2,)</f>
        <v>Kharagpur</v>
      </c>
      <c r="W172" s="38"/>
      <c r="X172" s="30" t="str">
        <f>IF(OR(R172 = "PRIYANKA MADAM", R172 = "DEEPAK", R172 = "PORTER"),N172,"")</f>
        <v/>
      </c>
      <c r="Y172" s="21" t="str">
        <f t="shared" si="28"/>
        <v/>
      </c>
      <c r="Z172" s="21" t="str">
        <f t="shared" si="29"/>
        <v>Wednesday</v>
      </c>
      <c r="AA172" s="21" t="str">
        <f t="shared" si="30"/>
        <v/>
      </c>
      <c r="AB172" s="21" t="str">
        <f>VLOOKUP(U172,'Currency Sheet'!A:C,3,)</f>
        <v>DOLLAR</v>
      </c>
      <c r="AC172" s="42" t="str">
        <f>VLOOKUP(P172,'Customer List'!B:D,3,)</f>
        <v>OutStation</v>
      </c>
    </row>
    <row r="173" spans="1:29" x14ac:dyDescent="0.25">
      <c r="A173" s="21">
        <v>172</v>
      </c>
      <c r="B173" s="21" t="s">
        <v>58</v>
      </c>
      <c r="C173" s="30">
        <v>45807</v>
      </c>
      <c r="D173" s="30">
        <v>45818</v>
      </c>
      <c r="E173" s="47">
        <v>181.5</v>
      </c>
      <c r="F173" s="47">
        <f t="shared" si="25"/>
        <v>15972</v>
      </c>
      <c r="G173" s="48">
        <f t="shared" si="26"/>
        <v>15972</v>
      </c>
      <c r="H173" s="21">
        <v>100353</v>
      </c>
      <c r="I173" s="21" t="s">
        <v>1272</v>
      </c>
      <c r="J173" s="21">
        <v>1</v>
      </c>
      <c r="K173" s="21">
        <v>1</v>
      </c>
      <c r="L173" s="21">
        <f t="shared" si="27"/>
        <v>0</v>
      </c>
      <c r="M173" s="21" t="s">
        <v>65</v>
      </c>
      <c r="N173" s="30">
        <v>45821</v>
      </c>
      <c r="O173" s="48">
        <v>21840.5</v>
      </c>
      <c r="P173" s="21" t="s">
        <v>42</v>
      </c>
      <c r="Q173" s="21" t="s">
        <v>636</v>
      </c>
      <c r="R173" s="21" t="s">
        <v>637</v>
      </c>
      <c r="S173" s="3">
        <v>4</v>
      </c>
      <c r="T173" s="37"/>
      <c r="U173" s="21" t="s">
        <v>18</v>
      </c>
      <c r="V173" s="21" t="str">
        <f>VLOOKUP(P173,'Customer List'!B:C,2,)</f>
        <v>Faridabad</v>
      </c>
      <c r="W173" s="38"/>
      <c r="X173" s="30">
        <v>45821</v>
      </c>
      <c r="Y173" s="21">
        <f t="shared" si="28"/>
        <v>0</v>
      </c>
      <c r="Z173" s="21" t="str">
        <f t="shared" si="29"/>
        <v>Friday</v>
      </c>
      <c r="AA173" s="21" t="str">
        <f t="shared" si="30"/>
        <v>Friday</v>
      </c>
      <c r="AB173" s="21" t="str">
        <f>VLOOKUP(U173,'Currency Sheet'!A:C,3,)</f>
        <v>DOLLAR</v>
      </c>
      <c r="AC173" s="42" t="str">
        <f>VLOOKUP(P173,'Customer List'!B:D,3,)</f>
        <v>Local</v>
      </c>
    </row>
    <row r="174" spans="1:29" x14ac:dyDescent="0.25">
      <c r="A174" s="21">
        <v>173</v>
      </c>
      <c r="B174" s="21" t="s">
        <v>58</v>
      </c>
      <c r="C174" s="30">
        <v>45807</v>
      </c>
      <c r="D174" s="30">
        <v>45818</v>
      </c>
      <c r="E174" s="47">
        <v>92.4</v>
      </c>
      <c r="F174" s="47">
        <f t="shared" si="25"/>
        <v>8131.2000000000007</v>
      </c>
      <c r="G174" s="48">
        <f t="shared" si="26"/>
        <v>8131.2000000000007</v>
      </c>
      <c r="H174" s="21">
        <v>100412</v>
      </c>
      <c r="I174" s="21" t="s">
        <v>67</v>
      </c>
      <c r="J174" s="21">
        <v>1</v>
      </c>
      <c r="K174" s="21">
        <v>1</v>
      </c>
      <c r="L174" s="21">
        <f t="shared" si="27"/>
        <v>0</v>
      </c>
      <c r="M174" s="21" t="s">
        <v>65</v>
      </c>
      <c r="N174" s="30">
        <v>45821</v>
      </c>
      <c r="O174" s="48">
        <v>11913</v>
      </c>
      <c r="P174" s="21" t="s">
        <v>42</v>
      </c>
      <c r="Q174" s="21" t="s">
        <v>636</v>
      </c>
      <c r="R174" s="21" t="s">
        <v>637</v>
      </c>
      <c r="S174" s="3">
        <v>4</v>
      </c>
      <c r="T174" s="37"/>
      <c r="U174" s="21" t="s">
        <v>18</v>
      </c>
      <c r="V174" s="21" t="str">
        <f>VLOOKUP(P174,'Customer List'!B:C,2,)</f>
        <v>Faridabad</v>
      </c>
      <c r="W174" s="38"/>
      <c r="X174" s="30">
        <v>45821</v>
      </c>
      <c r="Y174" s="21">
        <f t="shared" si="28"/>
        <v>0</v>
      </c>
      <c r="Z174" s="21" t="str">
        <f t="shared" si="29"/>
        <v>Friday</v>
      </c>
      <c r="AA174" s="21" t="str">
        <f t="shared" si="30"/>
        <v>Friday</v>
      </c>
      <c r="AB174" s="21" t="str">
        <f>VLOOKUP(U174,'Currency Sheet'!A:C,3,)</f>
        <v>DOLLAR</v>
      </c>
      <c r="AC174" s="42" t="str">
        <f>VLOOKUP(P174,'Customer List'!B:D,3,)</f>
        <v>Local</v>
      </c>
    </row>
    <row r="175" spans="1:29" x14ac:dyDescent="0.25">
      <c r="A175" s="21">
        <v>174</v>
      </c>
      <c r="B175" s="21" t="s">
        <v>58</v>
      </c>
      <c r="C175" s="30">
        <v>45807</v>
      </c>
      <c r="D175" s="30">
        <v>45818</v>
      </c>
      <c r="E175" s="47">
        <v>64.349999999999994</v>
      </c>
      <c r="F175" s="47">
        <f t="shared" si="25"/>
        <v>5662.7999999999993</v>
      </c>
      <c r="G175" s="48">
        <f t="shared" si="26"/>
        <v>5662.7999999999993</v>
      </c>
      <c r="H175" s="21">
        <v>100510</v>
      </c>
      <c r="I175" s="21" t="s">
        <v>68</v>
      </c>
      <c r="J175" s="21">
        <v>1</v>
      </c>
      <c r="K175" s="21">
        <v>1</v>
      </c>
      <c r="L175" s="21">
        <f t="shared" si="27"/>
        <v>0</v>
      </c>
      <c r="M175" s="21" t="s">
        <v>60</v>
      </c>
      <c r="N175" s="30">
        <v>45820</v>
      </c>
      <c r="O175" s="48">
        <v>8464.5</v>
      </c>
      <c r="P175" s="21" t="s">
        <v>16</v>
      </c>
      <c r="Q175" s="21" t="s">
        <v>636</v>
      </c>
      <c r="R175" s="21" t="s">
        <v>637</v>
      </c>
      <c r="S175" s="3">
        <v>4</v>
      </c>
      <c r="T175" s="37"/>
      <c r="U175" s="21" t="s">
        <v>18</v>
      </c>
      <c r="V175" s="21" t="str">
        <f>VLOOKUP(P175,'Customer List'!B:C,2,)</f>
        <v>Delhi</v>
      </c>
      <c r="W175" s="38"/>
      <c r="X175" s="30">
        <v>45820</v>
      </c>
      <c r="Y175" s="21">
        <f t="shared" si="28"/>
        <v>0</v>
      </c>
      <c r="Z175" s="21" t="str">
        <f t="shared" si="29"/>
        <v>Thursday</v>
      </c>
      <c r="AA175" s="21" t="str">
        <f t="shared" si="30"/>
        <v>Thursday</v>
      </c>
      <c r="AB175" s="21" t="str">
        <f>VLOOKUP(U175,'Currency Sheet'!A:C,3,)</f>
        <v>DOLLAR</v>
      </c>
      <c r="AC175" s="42" t="str">
        <f>VLOOKUP(P175,'Customer List'!B:D,3,)</f>
        <v>Local</v>
      </c>
    </row>
    <row r="176" spans="1:29" x14ac:dyDescent="0.25">
      <c r="A176" s="21">
        <v>175</v>
      </c>
      <c r="B176" s="21" t="s">
        <v>58</v>
      </c>
      <c r="C176" s="30">
        <v>45807</v>
      </c>
      <c r="D176" s="30">
        <v>45818</v>
      </c>
      <c r="E176" s="47">
        <v>165.9</v>
      </c>
      <c r="F176" s="47">
        <f t="shared" si="25"/>
        <v>14599.2</v>
      </c>
      <c r="G176" s="48">
        <f t="shared" si="26"/>
        <v>29198.400000000001</v>
      </c>
      <c r="H176" s="21">
        <v>100538</v>
      </c>
      <c r="I176" s="21" t="s">
        <v>1273</v>
      </c>
      <c r="J176" s="21">
        <v>2</v>
      </c>
      <c r="K176" s="21">
        <v>2</v>
      </c>
      <c r="L176" s="21">
        <f t="shared" si="27"/>
        <v>0</v>
      </c>
      <c r="M176" s="21" t="s">
        <v>65</v>
      </c>
      <c r="N176" s="30">
        <v>45821</v>
      </c>
      <c r="O176" s="48">
        <v>42778.5</v>
      </c>
      <c r="P176" s="21" t="s">
        <v>42</v>
      </c>
      <c r="Q176" s="21" t="s">
        <v>636</v>
      </c>
      <c r="R176" s="21" t="s">
        <v>637</v>
      </c>
      <c r="S176" s="3">
        <v>4</v>
      </c>
      <c r="T176" s="37"/>
      <c r="U176" s="21" t="s">
        <v>18</v>
      </c>
      <c r="V176" s="21" t="str">
        <f>VLOOKUP(P176,'Customer List'!B:C,2,)</f>
        <v>Faridabad</v>
      </c>
      <c r="W176" s="38"/>
      <c r="X176" s="30">
        <v>45821</v>
      </c>
      <c r="Y176" s="21">
        <f t="shared" si="28"/>
        <v>0</v>
      </c>
      <c r="Z176" s="21" t="str">
        <f t="shared" si="29"/>
        <v>Friday</v>
      </c>
      <c r="AA176" s="21" t="str">
        <f t="shared" si="30"/>
        <v>Friday</v>
      </c>
      <c r="AB176" s="21" t="str">
        <f>VLOOKUP(U176,'Currency Sheet'!A:C,3,)</f>
        <v>DOLLAR</v>
      </c>
      <c r="AC176" s="42" t="str">
        <f>VLOOKUP(P176,'Customer List'!B:D,3,)</f>
        <v>Local</v>
      </c>
    </row>
    <row r="177" spans="1:29" x14ac:dyDescent="0.25">
      <c r="A177" s="21">
        <v>176</v>
      </c>
      <c r="B177" s="21" t="s">
        <v>58</v>
      </c>
      <c r="C177" s="30">
        <v>45807</v>
      </c>
      <c r="D177" s="30">
        <v>45818</v>
      </c>
      <c r="E177" s="47">
        <v>66.95</v>
      </c>
      <c r="F177" s="47">
        <f t="shared" si="25"/>
        <v>5891.6</v>
      </c>
      <c r="G177" s="48">
        <f t="shared" si="26"/>
        <v>5891.6</v>
      </c>
      <c r="H177" s="21">
        <v>100539</v>
      </c>
      <c r="I177" s="21" t="s">
        <v>156</v>
      </c>
      <c r="J177" s="21">
        <v>1</v>
      </c>
      <c r="K177" s="21">
        <v>1</v>
      </c>
      <c r="L177" s="21">
        <f t="shared" si="27"/>
        <v>0</v>
      </c>
      <c r="M177" s="21" t="s">
        <v>60</v>
      </c>
      <c r="N177" s="30">
        <v>45820</v>
      </c>
      <c r="O177" s="48">
        <v>8806.5</v>
      </c>
      <c r="P177" s="21" t="s">
        <v>16</v>
      </c>
      <c r="Q177" s="21" t="s">
        <v>636</v>
      </c>
      <c r="R177" s="21" t="s">
        <v>637</v>
      </c>
      <c r="S177" s="3">
        <v>4</v>
      </c>
      <c r="T177" s="37"/>
      <c r="U177" s="21" t="s">
        <v>18</v>
      </c>
      <c r="V177" s="21" t="str">
        <f>VLOOKUP(P177,'Customer List'!B:C,2,)</f>
        <v>Delhi</v>
      </c>
      <c r="W177" s="38"/>
      <c r="X177" s="30">
        <v>45820</v>
      </c>
      <c r="Y177" s="21">
        <f t="shared" si="28"/>
        <v>0</v>
      </c>
      <c r="Z177" s="21" t="str">
        <f t="shared" si="29"/>
        <v>Thursday</v>
      </c>
      <c r="AA177" s="21" t="str">
        <f t="shared" si="30"/>
        <v>Thursday</v>
      </c>
      <c r="AB177" s="21" t="str">
        <f>VLOOKUP(U177,'Currency Sheet'!A:C,3,)</f>
        <v>DOLLAR</v>
      </c>
      <c r="AC177" s="42" t="str">
        <f>VLOOKUP(P177,'Customer List'!B:D,3,)</f>
        <v>Local</v>
      </c>
    </row>
    <row r="178" spans="1:29" x14ac:dyDescent="0.25">
      <c r="A178" s="21">
        <v>177</v>
      </c>
      <c r="B178" s="21" t="s">
        <v>58</v>
      </c>
      <c r="C178" s="30">
        <v>45807</v>
      </c>
      <c r="D178" s="30">
        <v>45818</v>
      </c>
      <c r="E178" s="47">
        <v>204.75</v>
      </c>
      <c r="F178" s="47">
        <f t="shared" si="25"/>
        <v>18018</v>
      </c>
      <c r="G178" s="48">
        <f t="shared" si="26"/>
        <v>18018</v>
      </c>
      <c r="H178" s="21">
        <v>100552</v>
      </c>
      <c r="I178" s="21" t="s">
        <v>1274</v>
      </c>
      <c r="J178" s="21">
        <v>1</v>
      </c>
      <c r="K178" s="21">
        <v>1</v>
      </c>
      <c r="L178" s="21">
        <f t="shared" si="27"/>
        <v>0</v>
      </c>
      <c r="M178" s="21" t="s">
        <v>63</v>
      </c>
      <c r="N178" s="30">
        <v>45821</v>
      </c>
      <c r="O178" s="48">
        <v>23341.5</v>
      </c>
      <c r="P178" s="21" t="s">
        <v>42</v>
      </c>
      <c r="Q178" s="21" t="s">
        <v>636</v>
      </c>
      <c r="R178" s="21" t="s">
        <v>637</v>
      </c>
      <c r="S178" s="3">
        <v>4</v>
      </c>
      <c r="T178" s="37"/>
      <c r="U178" s="21" t="s">
        <v>18</v>
      </c>
      <c r="V178" s="21" t="str">
        <f>VLOOKUP(P178,'Customer List'!B:C,2,)</f>
        <v>Faridabad</v>
      </c>
      <c r="W178" s="38"/>
      <c r="X178" s="30">
        <v>45821</v>
      </c>
      <c r="Y178" s="21">
        <f t="shared" si="28"/>
        <v>0</v>
      </c>
      <c r="Z178" s="21" t="str">
        <f t="shared" si="29"/>
        <v>Friday</v>
      </c>
      <c r="AA178" s="21" t="str">
        <f t="shared" si="30"/>
        <v>Friday</v>
      </c>
      <c r="AB178" s="21" t="str">
        <f>VLOOKUP(U178,'Currency Sheet'!A:C,3,)</f>
        <v>DOLLAR</v>
      </c>
      <c r="AC178" s="42" t="str">
        <f>VLOOKUP(P178,'Customer List'!B:D,3,)</f>
        <v>Local</v>
      </c>
    </row>
    <row r="179" spans="1:29" x14ac:dyDescent="0.25">
      <c r="A179" s="21">
        <v>178</v>
      </c>
      <c r="B179" s="21" t="s">
        <v>58</v>
      </c>
      <c r="C179" s="30">
        <v>45807</v>
      </c>
      <c r="D179" s="30">
        <v>45818</v>
      </c>
      <c r="E179" s="47">
        <v>69.3</v>
      </c>
      <c r="F179" s="47">
        <f t="shared" si="25"/>
        <v>6098.4</v>
      </c>
      <c r="G179" s="48">
        <f t="shared" si="26"/>
        <v>6098.4</v>
      </c>
      <c r="H179" s="21">
        <v>100706</v>
      </c>
      <c r="I179" s="21" t="s">
        <v>69</v>
      </c>
      <c r="J179" s="21">
        <v>1</v>
      </c>
      <c r="K179" s="21">
        <v>1</v>
      </c>
      <c r="L179" s="21">
        <f t="shared" si="27"/>
        <v>0</v>
      </c>
      <c r="M179" s="21" t="s">
        <v>65</v>
      </c>
      <c r="N179" s="30">
        <v>45821</v>
      </c>
      <c r="O179" s="48">
        <v>8934.75</v>
      </c>
      <c r="P179" s="21" t="s">
        <v>42</v>
      </c>
      <c r="Q179" s="21" t="s">
        <v>636</v>
      </c>
      <c r="R179" s="21" t="s">
        <v>637</v>
      </c>
      <c r="S179" s="3">
        <v>4</v>
      </c>
      <c r="T179" s="37"/>
      <c r="U179" s="21" t="s">
        <v>18</v>
      </c>
      <c r="V179" s="21" t="str">
        <f>VLOOKUP(P179,'Customer List'!B:C,2,)</f>
        <v>Faridabad</v>
      </c>
      <c r="W179" s="38"/>
      <c r="X179" s="30">
        <v>45821</v>
      </c>
      <c r="Y179" s="21">
        <f t="shared" si="28"/>
        <v>0</v>
      </c>
      <c r="Z179" s="21" t="str">
        <f t="shared" si="29"/>
        <v>Friday</v>
      </c>
      <c r="AA179" s="21" t="str">
        <f t="shared" si="30"/>
        <v>Friday</v>
      </c>
      <c r="AB179" s="21" t="str">
        <f>VLOOKUP(U179,'Currency Sheet'!A:C,3,)</f>
        <v>DOLLAR</v>
      </c>
      <c r="AC179" s="42" t="str">
        <f>VLOOKUP(P179,'Customer List'!B:D,3,)</f>
        <v>Local</v>
      </c>
    </row>
    <row r="180" spans="1:29" x14ac:dyDescent="0.25">
      <c r="A180" s="21">
        <v>179</v>
      </c>
      <c r="B180" s="21" t="s">
        <v>58</v>
      </c>
      <c r="C180" s="30">
        <v>45807</v>
      </c>
      <c r="D180" s="30">
        <v>45818</v>
      </c>
      <c r="E180" s="47">
        <v>145.125</v>
      </c>
      <c r="F180" s="47">
        <f t="shared" si="25"/>
        <v>12771</v>
      </c>
      <c r="G180" s="48">
        <f t="shared" si="26"/>
        <v>12771</v>
      </c>
      <c r="H180" s="21">
        <v>100714</v>
      </c>
      <c r="I180" s="21" t="s">
        <v>70</v>
      </c>
      <c r="J180" s="21">
        <v>1</v>
      </c>
      <c r="K180" s="21">
        <v>1</v>
      </c>
      <c r="L180" s="21">
        <f t="shared" si="27"/>
        <v>0</v>
      </c>
      <c r="M180" s="21" t="s">
        <v>60</v>
      </c>
      <c r="N180" s="30">
        <v>45820</v>
      </c>
      <c r="O180" s="48">
        <v>18382.5</v>
      </c>
      <c r="P180" s="21" t="s">
        <v>16</v>
      </c>
      <c r="Q180" s="21" t="s">
        <v>636</v>
      </c>
      <c r="R180" s="21" t="s">
        <v>637</v>
      </c>
      <c r="S180" s="3">
        <v>4</v>
      </c>
      <c r="T180" s="37"/>
      <c r="U180" s="21" t="s">
        <v>18</v>
      </c>
      <c r="V180" s="21" t="str">
        <f>VLOOKUP(P180,'Customer List'!B:C,2,)</f>
        <v>Delhi</v>
      </c>
      <c r="W180" s="38"/>
      <c r="X180" s="30">
        <v>45820</v>
      </c>
      <c r="Y180" s="21">
        <f t="shared" si="28"/>
        <v>0</v>
      </c>
      <c r="Z180" s="21" t="str">
        <f t="shared" si="29"/>
        <v>Thursday</v>
      </c>
      <c r="AA180" s="21" t="str">
        <f t="shared" si="30"/>
        <v>Thursday</v>
      </c>
      <c r="AB180" s="21" t="str">
        <f>VLOOKUP(U180,'Currency Sheet'!A:C,3,)</f>
        <v>DOLLAR</v>
      </c>
      <c r="AC180" s="42" t="str">
        <f>VLOOKUP(P180,'Customer List'!B:D,3,)</f>
        <v>Local</v>
      </c>
    </row>
    <row r="181" spans="1:29" x14ac:dyDescent="0.25">
      <c r="A181" s="21">
        <v>180</v>
      </c>
      <c r="B181" s="21" t="s">
        <v>58</v>
      </c>
      <c r="C181" s="30">
        <v>45807</v>
      </c>
      <c r="D181" s="30">
        <v>45818</v>
      </c>
      <c r="E181" s="47">
        <v>145.125</v>
      </c>
      <c r="F181" s="47">
        <f t="shared" si="25"/>
        <v>12771</v>
      </c>
      <c r="G181" s="48">
        <f t="shared" si="26"/>
        <v>12771</v>
      </c>
      <c r="H181" s="21">
        <v>100714</v>
      </c>
      <c r="I181" s="21" t="s">
        <v>70</v>
      </c>
      <c r="J181" s="21">
        <v>1</v>
      </c>
      <c r="K181" s="21">
        <v>1</v>
      </c>
      <c r="L181" s="21">
        <f t="shared" si="27"/>
        <v>0</v>
      </c>
      <c r="M181" s="21" t="s">
        <v>63</v>
      </c>
      <c r="N181" s="30">
        <v>45821</v>
      </c>
      <c r="O181" s="48">
        <v>18382.5</v>
      </c>
      <c r="P181" s="21" t="s">
        <v>42</v>
      </c>
      <c r="Q181" s="21" t="s">
        <v>636</v>
      </c>
      <c r="R181" s="21" t="s">
        <v>637</v>
      </c>
      <c r="S181" s="3">
        <v>4</v>
      </c>
      <c r="T181" s="37"/>
      <c r="U181" s="21" t="s">
        <v>18</v>
      </c>
      <c r="V181" s="21" t="str">
        <f>VLOOKUP(P181,'Customer List'!B:C,2,)</f>
        <v>Faridabad</v>
      </c>
      <c r="W181" s="38"/>
      <c r="X181" s="30">
        <v>45821</v>
      </c>
      <c r="Y181" s="21">
        <f t="shared" si="28"/>
        <v>0</v>
      </c>
      <c r="Z181" s="21" t="str">
        <f t="shared" si="29"/>
        <v>Friday</v>
      </c>
      <c r="AA181" s="21" t="str">
        <f t="shared" si="30"/>
        <v>Friday</v>
      </c>
      <c r="AB181" s="21" t="str">
        <f>VLOOKUP(U181,'Currency Sheet'!A:C,3,)</f>
        <v>DOLLAR</v>
      </c>
      <c r="AC181" s="42" t="str">
        <f>VLOOKUP(P181,'Customer List'!B:D,3,)</f>
        <v>Local</v>
      </c>
    </row>
    <row r="182" spans="1:29" x14ac:dyDescent="0.25">
      <c r="A182" s="21">
        <v>181</v>
      </c>
      <c r="B182" s="21" t="s">
        <v>58</v>
      </c>
      <c r="C182" s="30">
        <v>45807</v>
      </c>
      <c r="D182" s="30">
        <v>45818</v>
      </c>
      <c r="E182" s="47">
        <v>138.6</v>
      </c>
      <c r="F182" s="47">
        <f t="shared" si="25"/>
        <v>12196.8</v>
      </c>
      <c r="G182" s="48">
        <f t="shared" si="26"/>
        <v>12196.8</v>
      </c>
      <c r="H182" s="21">
        <v>100722</v>
      </c>
      <c r="I182" s="21" t="s">
        <v>1275</v>
      </c>
      <c r="J182" s="21">
        <v>1</v>
      </c>
      <c r="K182" s="21">
        <v>1</v>
      </c>
      <c r="L182" s="21">
        <f t="shared" si="27"/>
        <v>0</v>
      </c>
      <c r="M182" s="21" t="s">
        <v>65</v>
      </c>
      <c r="N182" s="30">
        <v>45821</v>
      </c>
      <c r="O182" s="48">
        <v>17869.5</v>
      </c>
      <c r="P182" s="21" t="s">
        <v>42</v>
      </c>
      <c r="Q182" s="21" t="s">
        <v>636</v>
      </c>
      <c r="R182" s="21" t="s">
        <v>637</v>
      </c>
      <c r="S182" s="3">
        <v>4</v>
      </c>
      <c r="T182" s="37"/>
      <c r="U182" s="21" t="s">
        <v>18</v>
      </c>
      <c r="V182" s="21" t="str">
        <f>VLOOKUP(P182,'Customer List'!B:C,2,)</f>
        <v>Faridabad</v>
      </c>
      <c r="W182" s="38"/>
      <c r="X182" s="30">
        <v>45821</v>
      </c>
      <c r="Y182" s="21">
        <f t="shared" si="28"/>
        <v>0</v>
      </c>
      <c r="Z182" s="21" t="str">
        <f t="shared" si="29"/>
        <v>Friday</v>
      </c>
      <c r="AA182" s="21" t="str">
        <f t="shared" si="30"/>
        <v>Friday</v>
      </c>
      <c r="AB182" s="21" t="str">
        <f>VLOOKUP(U182,'Currency Sheet'!A:C,3,)</f>
        <v>DOLLAR</v>
      </c>
      <c r="AC182" s="42" t="str">
        <f>VLOOKUP(P182,'Customer List'!B:D,3,)</f>
        <v>Local</v>
      </c>
    </row>
    <row r="183" spans="1:29" x14ac:dyDescent="0.25">
      <c r="A183" s="21">
        <v>182</v>
      </c>
      <c r="B183" s="21" t="s">
        <v>58</v>
      </c>
      <c r="C183" s="30">
        <v>45807</v>
      </c>
      <c r="D183" s="30">
        <v>45818</v>
      </c>
      <c r="E183" s="47">
        <v>39.200000000000003</v>
      </c>
      <c r="F183" s="47">
        <f t="shared" si="25"/>
        <v>3449.6000000000004</v>
      </c>
      <c r="G183" s="48">
        <f t="shared" si="26"/>
        <v>3449.6000000000004</v>
      </c>
      <c r="H183" s="21">
        <v>101207</v>
      </c>
      <c r="I183" s="21" t="s">
        <v>1276</v>
      </c>
      <c r="J183" s="21">
        <v>1</v>
      </c>
      <c r="K183" s="21">
        <v>1</v>
      </c>
      <c r="L183" s="21">
        <f t="shared" si="27"/>
        <v>0</v>
      </c>
      <c r="M183" s="21" t="s">
        <v>71</v>
      </c>
      <c r="N183" s="30">
        <v>45818</v>
      </c>
      <c r="O183" s="48">
        <v>0</v>
      </c>
      <c r="P183" s="21" t="s">
        <v>30</v>
      </c>
      <c r="Q183" s="21" t="s">
        <v>636</v>
      </c>
      <c r="R183" s="21" t="s">
        <v>637</v>
      </c>
      <c r="S183" s="3">
        <v>4</v>
      </c>
      <c r="T183" s="37" t="s">
        <v>72</v>
      </c>
      <c r="U183" s="21" t="s">
        <v>18</v>
      </c>
      <c r="V183" s="21" t="str">
        <f>VLOOKUP(P183,'Customer List'!B:C,2,)</f>
        <v>Delhi</v>
      </c>
      <c r="W183" s="38"/>
      <c r="X183" s="30">
        <v>45818</v>
      </c>
      <c r="Y183" s="21">
        <f t="shared" si="28"/>
        <v>0</v>
      </c>
      <c r="Z183" s="21" t="str">
        <f t="shared" si="29"/>
        <v>Tuesday</v>
      </c>
      <c r="AA183" s="21" t="str">
        <f t="shared" si="30"/>
        <v>Tuesday</v>
      </c>
      <c r="AB183" s="21" t="str">
        <f>VLOOKUP(U183,'Currency Sheet'!A:C,3,)</f>
        <v>DOLLAR</v>
      </c>
      <c r="AC183" s="42" t="str">
        <f>VLOOKUP(P183,'Customer List'!B:D,3,)</f>
        <v>Local</v>
      </c>
    </row>
    <row r="184" spans="1:29" x14ac:dyDescent="0.25">
      <c r="A184" s="21">
        <v>183</v>
      </c>
      <c r="B184" s="21" t="s">
        <v>58</v>
      </c>
      <c r="C184" s="30">
        <v>45807</v>
      </c>
      <c r="D184" s="30">
        <v>45818</v>
      </c>
      <c r="E184" s="47">
        <v>147.69999999999999</v>
      </c>
      <c r="F184" s="47">
        <f t="shared" si="25"/>
        <v>12997.599999999999</v>
      </c>
      <c r="G184" s="48">
        <f t="shared" si="26"/>
        <v>12997.599999999999</v>
      </c>
      <c r="H184" s="21">
        <v>101216</v>
      </c>
      <c r="I184" s="21" t="s">
        <v>1277</v>
      </c>
      <c r="J184" s="21">
        <v>1</v>
      </c>
      <c r="K184" s="21">
        <v>1</v>
      </c>
      <c r="L184" s="21">
        <f t="shared" si="27"/>
        <v>0</v>
      </c>
      <c r="M184" s="21" t="s">
        <v>65</v>
      </c>
      <c r="N184" s="30">
        <v>45821</v>
      </c>
      <c r="O184" s="48">
        <v>19042.75</v>
      </c>
      <c r="P184" s="21" t="s">
        <v>42</v>
      </c>
      <c r="Q184" s="21" t="s">
        <v>636</v>
      </c>
      <c r="R184" s="21" t="s">
        <v>637</v>
      </c>
      <c r="S184" s="3">
        <v>4</v>
      </c>
      <c r="T184" s="37"/>
      <c r="U184" s="21" t="s">
        <v>18</v>
      </c>
      <c r="V184" s="21" t="str">
        <f>VLOOKUP(P184,'Customer List'!B:C,2,)</f>
        <v>Faridabad</v>
      </c>
      <c r="W184" s="38"/>
      <c r="X184" s="30">
        <v>45821</v>
      </c>
      <c r="Y184" s="21">
        <f t="shared" si="28"/>
        <v>0</v>
      </c>
      <c r="Z184" s="21" t="str">
        <f t="shared" si="29"/>
        <v>Friday</v>
      </c>
      <c r="AA184" s="21" t="str">
        <f t="shared" si="30"/>
        <v>Friday</v>
      </c>
      <c r="AB184" s="21" t="str">
        <f>VLOOKUP(U184,'Currency Sheet'!A:C,3,)</f>
        <v>DOLLAR</v>
      </c>
      <c r="AC184" s="42" t="str">
        <f>VLOOKUP(P184,'Customer List'!B:D,3,)</f>
        <v>Local</v>
      </c>
    </row>
    <row r="185" spans="1:29" x14ac:dyDescent="0.25">
      <c r="A185" s="21">
        <v>184</v>
      </c>
      <c r="B185" s="21" t="s">
        <v>58</v>
      </c>
      <c r="C185" s="30">
        <v>45807</v>
      </c>
      <c r="D185" s="30">
        <v>45818</v>
      </c>
      <c r="E185" s="47">
        <v>140.4</v>
      </c>
      <c r="F185" s="47">
        <f t="shared" si="25"/>
        <v>12355.2</v>
      </c>
      <c r="G185" s="48">
        <f t="shared" si="26"/>
        <v>12355.2</v>
      </c>
      <c r="H185" s="21">
        <v>101226</v>
      </c>
      <c r="I185" s="21" t="s">
        <v>1278</v>
      </c>
      <c r="J185" s="21">
        <v>1</v>
      </c>
      <c r="K185" s="21">
        <v>1</v>
      </c>
      <c r="L185" s="21">
        <f t="shared" si="27"/>
        <v>0</v>
      </c>
      <c r="M185" s="21" t="s">
        <v>60</v>
      </c>
      <c r="N185" s="30">
        <v>45820</v>
      </c>
      <c r="O185" s="48">
        <v>18468</v>
      </c>
      <c r="P185" s="21" t="s">
        <v>16</v>
      </c>
      <c r="Q185" s="21" t="s">
        <v>636</v>
      </c>
      <c r="R185" s="21" t="s">
        <v>637</v>
      </c>
      <c r="S185" s="3">
        <v>4</v>
      </c>
      <c r="T185" s="37"/>
      <c r="U185" s="21" t="s">
        <v>18</v>
      </c>
      <c r="V185" s="21" t="str">
        <f>VLOOKUP(P185,'Customer List'!B:C,2,)</f>
        <v>Delhi</v>
      </c>
      <c r="W185" s="38"/>
      <c r="X185" s="30">
        <v>45820</v>
      </c>
      <c r="Y185" s="21">
        <f t="shared" si="28"/>
        <v>0</v>
      </c>
      <c r="Z185" s="21" t="str">
        <f t="shared" si="29"/>
        <v>Thursday</v>
      </c>
      <c r="AA185" s="21" t="str">
        <f t="shared" si="30"/>
        <v>Thursday</v>
      </c>
      <c r="AB185" s="21" t="str">
        <f>VLOOKUP(U185,'Currency Sheet'!A:C,3,)</f>
        <v>DOLLAR</v>
      </c>
      <c r="AC185" s="42" t="str">
        <f>VLOOKUP(P185,'Customer List'!B:D,3,)</f>
        <v>Local</v>
      </c>
    </row>
    <row r="186" spans="1:29" x14ac:dyDescent="0.25">
      <c r="A186" s="21">
        <v>185</v>
      </c>
      <c r="B186" s="21" t="s">
        <v>58</v>
      </c>
      <c r="C186" s="30">
        <v>45807</v>
      </c>
      <c r="D186" s="30">
        <v>45818</v>
      </c>
      <c r="E186" s="47">
        <v>101.4</v>
      </c>
      <c r="F186" s="47">
        <f t="shared" si="25"/>
        <v>8923.2000000000007</v>
      </c>
      <c r="G186" s="48">
        <f t="shared" si="26"/>
        <v>8923.2000000000007</v>
      </c>
      <c r="H186" s="21">
        <v>102012</v>
      </c>
      <c r="I186" s="21" t="s">
        <v>1279</v>
      </c>
      <c r="J186" s="21">
        <v>1</v>
      </c>
      <c r="K186" s="21">
        <v>1</v>
      </c>
      <c r="L186" s="21">
        <f t="shared" si="27"/>
        <v>0</v>
      </c>
      <c r="M186" s="21" t="s">
        <v>60</v>
      </c>
      <c r="N186" s="30">
        <v>45820</v>
      </c>
      <c r="O186" s="48">
        <v>13338</v>
      </c>
      <c r="P186" s="21" t="s">
        <v>16</v>
      </c>
      <c r="Q186" s="21" t="s">
        <v>636</v>
      </c>
      <c r="R186" s="21" t="s">
        <v>637</v>
      </c>
      <c r="S186" s="3">
        <v>4</v>
      </c>
      <c r="T186" s="37"/>
      <c r="U186" s="21" t="s">
        <v>18</v>
      </c>
      <c r="V186" s="21" t="str">
        <f>VLOOKUP(P186,'Customer List'!B:C,2,)</f>
        <v>Delhi</v>
      </c>
      <c r="W186" s="38"/>
      <c r="X186" s="30">
        <v>45820</v>
      </c>
      <c r="Y186" s="21">
        <f t="shared" si="28"/>
        <v>0</v>
      </c>
      <c r="Z186" s="21" t="str">
        <f t="shared" si="29"/>
        <v>Thursday</v>
      </c>
      <c r="AA186" s="21" t="str">
        <f t="shared" si="30"/>
        <v>Thursday</v>
      </c>
      <c r="AB186" s="21" t="str">
        <f>VLOOKUP(U186,'Currency Sheet'!A:C,3,)</f>
        <v>DOLLAR</v>
      </c>
      <c r="AC186" s="42" t="str">
        <f>VLOOKUP(P186,'Customer List'!B:D,3,)</f>
        <v>Local</v>
      </c>
    </row>
    <row r="187" spans="1:29" x14ac:dyDescent="0.25">
      <c r="A187" s="21">
        <v>186</v>
      </c>
      <c r="B187" s="21" t="s">
        <v>58</v>
      </c>
      <c r="C187" s="30">
        <v>45807</v>
      </c>
      <c r="D187" s="30">
        <v>45818</v>
      </c>
      <c r="E187" s="47">
        <v>82.55</v>
      </c>
      <c r="F187" s="47">
        <f t="shared" si="25"/>
        <v>7264.4</v>
      </c>
      <c r="G187" s="48">
        <f t="shared" si="26"/>
        <v>14528.8</v>
      </c>
      <c r="H187" s="21">
        <v>102102</v>
      </c>
      <c r="I187" s="21" t="s">
        <v>51</v>
      </c>
      <c r="J187" s="21">
        <v>2</v>
      </c>
      <c r="K187" s="21">
        <v>2</v>
      </c>
      <c r="L187" s="21">
        <f t="shared" si="27"/>
        <v>0</v>
      </c>
      <c r="M187" s="21" t="s">
        <v>60</v>
      </c>
      <c r="N187" s="30">
        <v>45820</v>
      </c>
      <c r="O187" s="48">
        <v>21717</v>
      </c>
      <c r="P187" s="21" t="s">
        <v>16</v>
      </c>
      <c r="Q187" s="21" t="s">
        <v>636</v>
      </c>
      <c r="R187" s="21" t="s">
        <v>637</v>
      </c>
      <c r="S187" s="3">
        <v>4</v>
      </c>
      <c r="T187" s="37"/>
      <c r="U187" s="21" t="s">
        <v>18</v>
      </c>
      <c r="V187" s="21" t="str">
        <f>VLOOKUP(P187,'Customer List'!B:C,2,)</f>
        <v>Delhi</v>
      </c>
      <c r="W187" s="38"/>
      <c r="X187" s="30">
        <v>45820</v>
      </c>
      <c r="Y187" s="21">
        <f t="shared" si="28"/>
        <v>0</v>
      </c>
      <c r="Z187" s="21" t="str">
        <f t="shared" si="29"/>
        <v>Thursday</v>
      </c>
      <c r="AA187" s="21" t="str">
        <f t="shared" si="30"/>
        <v>Thursday</v>
      </c>
      <c r="AB187" s="21" t="str">
        <f>VLOOKUP(U187,'Currency Sheet'!A:C,3,)</f>
        <v>DOLLAR</v>
      </c>
      <c r="AC187" s="42" t="str">
        <f>VLOOKUP(P187,'Customer List'!B:D,3,)</f>
        <v>Local</v>
      </c>
    </row>
    <row r="188" spans="1:29" x14ac:dyDescent="0.25">
      <c r="A188" s="21">
        <v>187</v>
      </c>
      <c r="B188" s="21" t="s">
        <v>58</v>
      </c>
      <c r="C188" s="30">
        <v>45807</v>
      </c>
      <c r="D188" s="30">
        <v>45818</v>
      </c>
      <c r="E188" s="47">
        <v>77</v>
      </c>
      <c r="F188" s="47">
        <f t="shared" si="25"/>
        <v>6776</v>
      </c>
      <c r="G188" s="48">
        <f t="shared" si="26"/>
        <v>6776</v>
      </c>
      <c r="H188" s="21">
        <v>103006</v>
      </c>
      <c r="I188" s="21" t="s">
        <v>1280</v>
      </c>
      <c r="J188" s="21">
        <v>1</v>
      </c>
      <c r="K188" s="21">
        <v>1</v>
      </c>
      <c r="L188" s="21">
        <f t="shared" si="27"/>
        <v>0</v>
      </c>
      <c r="M188" s="21" t="s">
        <v>63</v>
      </c>
      <c r="N188" s="30">
        <v>45821</v>
      </c>
      <c r="O188" s="48">
        <v>9405</v>
      </c>
      <c r="P188" s="21" t="s">
        <v>42</v>
      </c>
      <c r="Q188" s="21" t="s">
        <v>636</v>
      </c>
      <c r="R188" s="21" t="s">
        <v>637</v>
      </c>
      <c r="S188" s="3">
        <v>4</v>
      </c>
      <c r="T188" s="37"/>
      <c r="U188" s="21" t="s">
        <v>18</v>
      </c>
      <c r="V188" s="21" t="str">
        <f>VLOOKUP(P188,'Customer List'!B:C,2,)</f>
        <v>Faridabad</v>
      </c>
      <c r="W188" s="38"/>
      <c r="X188" s="30">
        <v>45821</v>
      </c>
      <c r="Y188" s="21">
        <f t="shared" si="28"/>
        <v>0</v>
      </c>
      <c r="Z188" s="21" t="str">
        <f t="shared" si="29"/>
        <v>Friday</v>
      </c>
      <c r="AA188" s="21" t="str">
        <f t="shared" si="30"/>
        <v>Friday</v>
      </c>
      <c r="AB188" s="21" t="str">
        <f>VLOOKUP(U188,'Currency Sheet'!A:C,3,)</f>
        <v>DOLLAR</v>
      </c>
      <c r="AC188" s="42" t="str">
        <f>VLOOKUP(P188,'Customer List'!B:D,3,)</f>
        <v>Local</v>
      </c>
    </row>
    <row r="189" spans="1:29" x14ac:dyDescent="0.25">
      <c r="A189" s="21">
        <v>188</v>
      </c>
      <c r="B189" s="21" t="s">
        <v>58</v>
      </c>
      <c r="C189" s="30">
        <v>45807</v>
      </c>
      <c r="D189" s="30">
        <v>45818</v>
      </c>
      <c r="E189" s="47">
        <v>94.9</v>
      </c>
      <c r="F189" s="47">
        <f t="shared" si="25"/>
        <v>8351.2000000000007</v>
      </c>
      <c r="G189" s="48">
        <f t="shared" si="26"/>
        <v>8351.2000000000007</v>
      </c>
      <c r="H189" s="21">
        <v>103008</v>
      </c>
      <c r="I189" s="21" t="s">
        <v>53</v>
      </c>
      <c r="J189" s="21">
        <v>1</v>
      </c>
      <c r="K189" s="21">
        <v>1</v>
      </c>
      <c r="L189" s="21">
        <f t="shared" si="27"/>
        <v>0</v>
      </c>
      <c r="M189" s="21" t="s">
        <v>60</v>
      </c>
      <c r="N189" s="30">
        <v>45820</v>
      </c>
      <c r="O189" s="48">
        <v>12483</v>
      </c>
      <c r="P189" s="21" t="s">
        <v>16</v>
      </c>
      <c r="Q189" s="21" t="s">
        <v>636</v>
      </c>
      <c r="R189" s="21" t="s">
        <v>637</v>
      </c>
      <c r="S189" s="3">
        <v>4</v>
      </c>
      <c r="T189" s="37"/>
      <c r="U189" s="21" t="s">
        <v>18</v>
      </c>
      <c r="V189" s="21" t="str">
        <f>VLOOKUP(P189,'Customer List'!B:C,2,)</f>
        <v>Delhi</v>
      </c>
      <c r="W189" s="38"/>
      <c r="X189" s="30">
        <v>45820</v>
      </c>
      <c r="Y189" s="21">
        <f t="shared" si="28"/>
        <v>0</v>
      </c>
      <c r="Z189" s="21" t="str">
        <f t="shared" si="29"/>
        <v>Thursday</v>
      </c>
      <c r="AA189" s="21" t="str">
        <f t="shared" si="30"/>
        <v>Thursday</v>
      </c>
      <c r="AB189" s="21" t="str">
        <f>VLOOKUP(U189,'Currency Sheet'!A:C,3,)</f>
        <v>DOLLAR</v>
      </c>
      <c r="AC189" s="42" t="str">
        <f>VLOOKUP(P189,'Customer List'!B:D,3,)</f>
        <v>Local</v>
      </c>
    </row>
    <row r="190" spans="1:29" x14ac:dyDescent="0.25">
      <c r="A190" s="21">
        <v>189</v>
      </c>
      <c r="B190" s="21" t="s">
        <v>58</v>
      </c>
      <c r="C190" s="30">
        <v>45807</v>
      </c>
      <c r="D190" s="30">
        <v>45818</v>
      </c>
      <c r="E190" s="47">
        <v>60.9</v>
      </c>
      <c r="F190" s="47">
        <f t="shared" si="25"/>
        <v>5359.2</v>
      </c>
      <c r="G190" s="48">
        <f t="shared" si="26"/>
        <v>5359.2</v>
      </c>
      <c r="H190" s="21">
        <v>103131</v>
      </c>
      <c r="I190" s="21" t="s">
        <v>1281</v>
      </c>
      <c r="J190" s="21">
        <v>1</v>
      </c>
      <c r="K190" s="21">
        <v>1</v>
      </c>
      <c r="L190" s="21">
        <f t="shared" si="27"/>
        <v>0</v>
      </c>
      <c r="M190" s="21" t="s">
        <v>65</v>
      </c>
      <c r="N190" s="30">
        <v>45821</v>
      </c>
      <c r="O190" s="48">
        <v>7851.75</v>
      </c>
      <c r="P190" s="21" t="s">
        <v>42</v>
      </c>
      <c r="Q190" s="21" t="s">
        <v>636</v>
      </c>
      <c r="R190" s="21" t="s">
        <v>637</v>
      </c>
      <c r="S190" s="3">
        <v>4</v>
      </c>
      <c r="T190" s="37"/>
      <c r="U190" s="21" t="s">
        <v>18</v>
      </c>
      <c r="V190" s="21" t="str">
        <f>VLOOKUP(P190,'Customer List'!B:C,2,)</f>
        <v>Faridabad</v>
      </c>
      <c r="W190" s="38"/>
      <c r="X190" s="30">
        <v>45821</v>
      </c>
      <c r="Y190" s="21">
        <f t="shared" si="28"/>
        <v>0</v>
      </c>
      <c r="Z190" s="21" t="str">
        <f t="shared" si="29"/>
        <v>Friday</v>
      </c>
      <c r="AA190" s="21" t="str">
        <f t="shared" si="30"/>
        <v>Friday</v>
      </c>
      <c r="AB190" s="21" t="str">
        <f>VLOOKUP(U190,'Currency Sheet'!A:C,3,)</f>
        <v>DOLLAR</v>
      </c>
      <c r="AC190" s="42" t="str">
        <f>VLOOKUP(P190,'Customer List'!B:D,3,)</f>
        <v>Local</v>
      </c>
    </row>
    <row r="191" spans="1:29" x14ac:dyDescent="0.25">
      <c r="A191" s="21">
        <v>190</v>
      </c>
      <c r="B191" s="21" t="s">
        <v>58</v>
      </c>
      <c r="C191" s="30">
        <v>45807</v>
      </c>
      <c r="D191" s="30">
        <v>45818</v>
      </c>
      <c r="E191" s="47">
        <v>70.7</v>
      </c>
      <c r="F191" s="47">
        <f t="shared" si="25"/>
        <v>6221.6</v>
      </c>
      <c r="G191" s="48">
        <f t="shared" si="26"/>
        <v>6221.6</v>
      </c>
      <c r="H191" s="21">
        <v>103228</v>
      </c>
      <c r="I191" s="21" t="s">
        <v>44</v>
      </c>
      <c r="J191" s="21">
        <v>1</v>
      </c>
      <c r="K191" s="21">
        <v>1</v>
      </c>
      <c r="L191" s="21">
        <f t="shared" si="27"/>
        <v>0</v>
      </c>
      <c r="M191" s="21" t="s">
        <v>73</v>
      </c>
      <c r="N191" s="30">
        <v>45818</v>
      </c>
      <c r="O191" s="48">
        <v>8635.5</v>
      </c>
      <c r="P191" s="21" t="s">
        <v>839</v>
      </c>
      <c r="Q191" s="21"/>
      <c r="R191" s="21"/>
      <c r="S191" s="3">
        <v>4</v>
      </c>
      <c r="T191" s="37"/>
      <c r="U191" s="21" t="s">
        <v>18</v>
      </c>
      <c r="V191" s="21" t="str">
        <f>VLOOKUP(P191,'Customer List'!B:C,2,)</f>
        <v>Hyderabad</v>
      </c>
      <c r="W191" s="38"/>
      <c r="X191" s="30" t="str">
        <f>IF(OR(R191 = "PRIYANKA MADAM", R191 = "DEEPAK", R191 = "PORTER"),N191,"")</f>
        <v/>
      </c>
      <c r="Y191" s="21" t="str">
        <f t="shared" si="28"/>
        <v/>
      </c>
      <c r="Z191" s="21" t="str">
        <f t="shared" si="29"/>
        <v>Tuesday</v>
      </c>
      <c r="AA191" s="21" t="str">
        <f t="shared" si="30"/>
        <v/>
      </c>
      <c r="AB191" s="21" t="str">
        <f>VLOOKUP(U191,'Currency Sheet'!A:C,3,)</f>
        <v>DOLLAR</v>
      </c>
      <c r="AC191" s="42" t="str">
        <f>VLOOKUP(P191,'Customer List'!B:D,3,)</f>
        <v>OutStation</v>
      </c>
    </row>
    <row r="192" spans="1:29" x14ac:dyDescent="0.25">
      <c r="A192" s="21">
        <v>191</v>
      </c>
      <c r="B192" s="21" t="s">
        <v>58</v>
      </c>
      <c r="C192" s="30">
        <v>45807</v>
      </c>
      <c r="D192" s="30">
        <v>45818</v>
      </c>
      <c r="E192" s="47">
        <v>234.5</v>
      </c>
      <c r="F192" s="47">
        <f t="shared" si="25"/>
        <v>20636</v>
      </c>
      <c r="G192" s="48">
        <f t="shared" si="26"/>
        <v>20636</v>
      </c>
      <c r="H192" s="21">
        <v>103520</v>
      </c>
      <c r="I192" s="21" t="s">
        <v>1282</v>
      </c>
      <c r="J192" s="21">
        <v>1</v>
      </c>
      <c r="K192" s="21">
        <v>1</v>
      </c>
      <c r="L192" s="21">
        <f t="shared" si="27"/>
        <v>0</v>
      </c>
      <c r="M192" s="21" t="s">
        <v>65</v>
      </c>
      <c r="N192" s="30">
        <v>45821</v>
      </c>
      <c r="O192" s="48">
        <v>30233.75</v>
      </c>
      <c r="P192" s="21" t="s">
        <v>42</v>
      </c>
      <c r="Q192" s="21" t="s">
        <v>636</v>
      </c>
      <c r="R192" s="21" t="s">
        <v>637</v>
      </c>
      <c r="S192" s="3">
        <v>4</v>
      </c>
      <c r="T192" s="37"/>
      <c r="U192" s="21" t="s">
        <v>18</v>
      </c>
      <c r="V192" s="21" t="str">
        <f>VLOOKUP(P192,'Customer List'!B:C,2,)</f>
        <v>Faridabad</v>
      </c>
      <c r="W192" s="38"/>
      <c r="X192" s="30">
        <v>45821</v>
      </c>
      <c r="Y192" s="21">
        <f t="shared" si="28"/>
        <v>0</v>
      </c>
      <c r="Z192" s="21" t="str">
        <f t="shared" si="29"/>
        <v>Friday</v>
      </c>
      <c r="AA192" s="21" t="str">
        <f t="shared" si="30"/>
        <v>Friday</v>
      </c>
      <c r="AB192" s="21" t="str">
        <f>VLOOKUP(U192,'Currency Sheet'!A:C,3,)</f>
        <v>DOLLAR</v>
      </c>
      <c r="AC192" s="42" t="str">
        <f>VLOOKUP(P192,'Customer List'!B:D,3,)</f>
        <v>Local</v>
      </c>
    </row>
    <row r="193" spans="1:29" x14ac:dyDescent="0.25">
      <c r="A193" s="21">
        <v>192</v>
      </c>
      <c r="B193" s="21" t="s">
        <v>58</v>
      </c>
      <c r="C193" s="30">
        <v>45807</v>
      </c>
      <c r="D193" s="30">
        <v>45818</v>
      </c>
      <c r="E193" s="47">
        <v>135.1</v>
      </c>
      <c r="F193" s="47">
        <f t="shared" si="25"/>
        <v>11888.8</v>
      </c>
      <c r="G193" s="48">
        <f t="shared" si="26"/>
        <v>11888.8</v>
      </c>
      <c r="H193" s="21">
        <v>104412</v>
      </c>
      <c r="I193" s="21" t="s">
        <v>83</v>
      </c>
      <c r="J193" s="21">
        <v>1</v>
      </c>
      <c r="K193" s="21">
        <v>1</v>
      </c>
      <c r="L193" s="21">
        <f t="shared" si="27"/>
        <v>0</v>
      </c>
      <c r="M193" s="21" t="s">
        <v>65</v>
      </c>
      <c r="N193" s="30">
        <v>45821</v>
      </c>
      <c r="O193" s="48">
        <v>17418.25</v>
      </c>
      <c r="P193" s="21" t="s">
        <v>42</v>
      </c>
      <c r="Q193" s="21" t="s">
        <v>636</v>
      </c>
      <c r="R193" s="21" t="s">
        <v>637</v>
      </c>
      <c r="S193" s="3">
        <v>4</v>
      </c>
      <c r="T193" s="37"/>
      <c r="U193" s="21" t="s">
        <v>18</v>
      </c>
      <c r="V193" s="21" t="str">
        <f>VLOOKUP(P193,'Customer List'!B:C,2,)</f>
        <v>Faridabad</v>
      </c>
      <c r="W193" s="38"/>
      <c r="X193" s="30">
        <v>45821</v>
      </c>
      <c r="Y193" s="21">
        <f t="shared" si="28"/>
        <v>0</v>
      </c>
      <c r="Z193" s="21" t="str">
        <f t="shared" si="29"/>
        <v>Friday</v>
      </c>
      <c r="AA193" s="21" t="str">
        <f t="shared" si="30"/>
        <v>Friday</v>
      </c>
      <c r="AB193" s="21" t="str">
        <f>VLOOKUP(U193,'Currency Sheet'!A:C,3,)</f>
        <v>DOLLAR</v>
      </c>
      <c r="AC193" s="42" t="str">
        <f>VLOOKUP(P193,'Customer List'!B:D,3,)</f>
        <v>Local</v>
      </c>
    </row>
    <row r="194" spans="1:29" x14ac:dyDescent="0.25">
      <c r="A194" s="21">
        <v>193</v>
      </c>
      <c r="B194" s="21" t="s">
        <v>58</v>
      </c>
      <c r="C194" s="30">
        <v>45807</v>
      </c>
      <c r="D194" s="30">
        <v>45818</v>
      </c>
      <c r="E194" s="47">
        <v>201.6</v>
      </c>
      <c r="F194" s="47">
        <f t="shared" si="25"/>
        <v>17740.8</v>
      </c>
      <c r="G194" s="48">
        <f t="shared" si="26"/>
        <v>17740.8</v>
      </c>
      <c r="H194" s="21">
        <v>104430</v>
      </c>
      <c r="I194" s="21" t="s">
        <v>1283</v>
      </c>
      <c r="J194" s="21">
        <v>1</v>
      </c>
      <c r="K194" s="21">
        <v>1</v>
      </c>
      <c r="L194" s="21">
        <f t="shared" si="27"/>
        <v>0</v>
      </c>
      <c r="M194" s="21" t="s">
        <v>65</v>
      </c>
      <c r="N194" s="30">
        <v>45821</v>
      </c>
      <c r="O194" s="48">
        <v>25992</v>
      </c>
      <c r="P194" s="21" t="s">
        <v>42</v>
      </c>
      <c r="Q194" s="21" t="s">
        <v>636</v>
      </c>
      <c r="R194" s="21" t="s">
        <v>637</v>
      </c>
      <c r="S194" s="3">
        <v>4</v>
      </c>
      <c r="T194" s="37"/>
      <c r="U194" s="21" t="s">
        <v>18</v>
      </c>
      <c r="V194" s="21" t="str">
        <f>VLOOKUP(P194,'Customer List'!B:C,2,)</f>
        <v>Faridabad</v>
      </c>
      <c r="W194" s="38"/>
      <c r="X194" s="30">
        <v>45821</v>
      </c>
      <c r="Y194" s="21">
        <f t="shared" si="28"/>
        <v>0</v>
      </c>
      <c r="Z194" s="21" t="str">
        <f t="shared" si="29"/>
        <v>Friday</v>
      </c>
      <c r="AA194" s="21" t="str">
        <f t="shared" si="30"/>
        <v>Friday</v>
      </c>
      <c r="AB194" s="21" t="str">
        <f>VLOOKUP(U194,'Currency Sheet'!A:C,3,)</f>
        <v>DOLLAR</v>
      </c>
      <c r="AC194" s="42" t="str">
        <f>VLOOKUP(P194,'Customer List'!B:D,3,)</f>
        <v>Local</v>
      </c>
    </row>
    <row r="195" spans="1:29" x14ac:dyDescent="0.25">
      <c r="A195" s="21">
        <v>194</v>
      </c>
      <c r="B195" s="21" t="s">
        <v>58</v>
      </c>
      <c r="C195" s="30">
        <v>45807</v>
      </c>
      <c r="D195" s="30">
        <v>45818</v>
      </c>
      <c r="E195" s="47">
        <v>205.1</v>
      </c>
      <c r="F195" s="47">
        <f t="shared" ref="F195:F258" si="31">IF(AB195="DOLLAR",E195*88,E195)</f>
        <v>18048.8</v>
      </c>
      <c r="G195" s="48">
        <f t="shared" ref="G195:G258" si="32">F195*J195</f>
        <v>18048.8</v>
      </c>
      <c r="H195" s="21">
        <v>104510</v>
      </c>
      <c r="I195" s="21" t="s">
        <v>1284</v>
      </c>
      <c r="J195" s="21">
        <v>1</v>
      </c>
      <c r="K195" s="21">
        <v>1</v>
      </c>
      <c r="L195" s="21">
        <f t="shared" ref="L195:L258" si="33">J195-K195</f>
        <v>0</v>
      </c>
      <c r="M195" s="21" t="s">
        <v>74</v>
      </c>
      <c r="N195" s="30">
        <v>45818</v>
      </c>
      <c r="O195" s="48">
        <v>22256.28</v>
      </c>
      <c r="P195" s="21" t="s">
        <v>276</v>
      </c>
      <c r="Q195" s="21"/>
      <c r="R195" s="21"/>
      <c r="S195" s="3">
        <v>4</v>
      </c>
      <c r="T195" s="37"/>
      <c r="U195" s="21" t="s">
        <v>18</v>
      </c>
      <c r="V195" s="21" t="str">
        <f>VLOOKUP(P195,'Customer List'!B:C,2,)</f>
        <v>Pune</v>
      </c>
      <c r="W195" s="38"/>
      <c r="X195" s="30" t="str">
        <f>IF(OR(R195 = "PRIYANKA MADAM", R195 = "DEEPAK", R195 = "PORTER"),N195,"")</f>
        <v/>
      </c>
      <c r="Y195" s="21" t="str">
        <f t="shared" ref="Y195:Y258" si="34">IF(X195="", "", X195-N195)</f>
        <v/>
      </c>
      <c r="Z195" s="21" t="str">
        <f t="shared" ref="Z195:Z258" si="35">IF(N195="", "", TEXT(N195, "dddd"))</f>
        <v>Tuesday</v>
      </c>
      <c r="AA195" s="21" t="str">
        <f t="shared" ref="AA195:AA258" si="36">IF(X195="", "", TEXT(X195, "dddd"))</f>
        <v/>
      </c>
      <c r="AB195" s="21" t="str">
        <f>VLOOKUP(U195,'Currency Sheet'!A:C,3,)</f>
        <v>DOLLAR</v>
      </c>
      <c r="AC195" s="42" t="str">
        <f>VLOOKUP(P195,'Customer List'!B:D,3,)</f>
        <v>OutStation</v>
      </c>
    </row>
    <row r="196" spans="1:29" x14ac:dyDescent="0.25">
      <c r="A196" s="21">
        <v>195</v>
      </c>
      <c r="B196" s="21" t="s">
        <v>58</v>
      </c>
      <c r="C196" s="30">
        <v>45807</v>
      </c>
      <c r="D196" s="30">
        <v>45818</v>
      </c>
      <c r="E196" s="47">
        <v>61.1</v>
      </c>
      <c r="F196" s="47">
        <f t="shared" si="31"/>
        <v>5376.8</v>
      </c>
      <c r="G196" s="48">
        <f t="shared" si="32"/>
        <v>5376.8</v>
      </c>
      <c r="H196" s="21">
        <v>104711</v>
      </c>
      <c r="I196" s="21" t="s">
        <v>1285</v>
      </c>
      <c r="J196" s="21">
        <v>1</v>
      </c>
      <c r="K196" s="21">
        <v>1</v>
      </c>
      <c r="L196" s="21">
        <f t="shared" si="33"/>
        <v>0</v>
      </c>
      <c r="M196" s="21" t="s">
        <v>60</v>
      </c>
      <c r="N196" s="30">
        <v>45820</v>
      </c>
      <c r="O196" s="48">
        <v>8037</v>
      </c>
      <c r="P196" s="21" t="s">
        <v>16</v>
      </c>
      <c r="Q196" s="21" t="s">
        <v>636</v>
      </c>
      <c r="R196" s="21" t="s">
        <v>637</v>
      </c>
      <c r="S196" s="3">
        <v>4</v>
      </c>
      <c r="T196" s="37"/>
      <c r="U196" s="21" t="s">
        <v>18</v>
      </c>
      <c r="V196" s="21" t="str">
        <f>VLOOKUP(P196,'Customer List'!B:C,2,)</f>
        <v>Delhi</v>
      </c>
      <c r="W196" s="38"/>
      <c r="X196" s="30">
        <v>45820</v>
      </c>
      <c r="Y196" s="21">
        <f t="shared" si="34"/>
        <v>0</v>
      </c>
      <c r="Z196" s="21" t="str">
        <f t="shared" si="35"/>
        <v>Thursday</v>
      </c>
      <c r="AA196" s="21" t="str">
        <f t="shared" si="36"/>
        <v>Thursday</v>
      </c>
      <c r="AB196" s="21" t="str">
        <f>VLOOKUP(U196,'Currency Sheet'!A:C,3,)</f>
        <v>DOLLAR</v>
      </c>
      <c r="AC196" s="42" t="str">
        <f>VLOOKUP(P196,'Customer List'!B:D,3,)</f>
        <v>Local</v>
      </c>
    </row>
    <row r="197" spans="1:29" x14ac:dyDescent="0.25">
      <c r="A197" s="21">
        <v>196</v>
      </c>
      <c r="B197" s="21" t="s">
        <v>58</v>
      </c>
      <c r="C197" s="30">
        <v>45807</v>
      </c>
      <c r="D197" s="30">
        <v>45818</v>
      </c>
      <c r="E197" s="47">
        <v>68.599999999999994</v>
      </c>
      <c r="F197" s="47">
        <f t="shared" si="31"/>
        <v>6036.7999999999993</v>
      </c>
      <c r="G197" s="48">
        <f t="shared" si="32"/>
        <v>6036.7999999999993</v>
      </c>
      <c r="H197" s="21">
        <v>105807</v>
      </c>
      <c r="I197" s="21" t="s">
        <v>1286</v>
      </c>
      <c r="J197" s="21">
        <v>1</v>
      </c>
      <c r="K197" s="21">
        <v>1</v>
      </c>
      <c r="L197" s="21">
        <f t="shared" si="33"/>
        <v>0</v>
      </c>
      <c r="M197" s="21" t="s">
        <v>65</v>
      </c>
      <c r="N197" s="30">
        <v>45821</v>
      </c>
      <c r="O197" s="48">
        <v>8844.5</v>
      </c>
      <c r="P197" s="21" t="s">
        <v>42</v>
      </c>
      <c r="Q197" s="21" t="s">
        <v>636</v>
      </c>
      <c r="R197" s="21" t="s">
        <v>637</v>
      </c>
      <c r="S197" s="3">
        <v>4</v>
      </c>
      <c r="T197" s="37"/>
      <c r="U197" s="21" t="s">
        <v>18</v>
      </c>
      <c r="V197" s="21" t="str">
        <f>VLOOKUP(P197,'Customer List'!B:C,2,)</f>
        <v>Faridabad</v>
      </c>
      <c r="W197" s="38"/>
      <c r="X197" s="30">
        <v>45821</v>
      </c>
      <c r="Y197" s="21">
        <f t="shared" si="34"/>
        <v>0</v>
      </c>
      <c r="Z197" s="21" t="str">
        <f t="shared" si="35"/>
        <v>Friday</v>
      </c>
      <c r="AA197" s="21" t="str">
        <f t="shared" si="36"/>
        <v>Friday</v>
      </c>
      <c r="AB197" s="21" t="str">
        <f>VLOOKUP(U197,'Currency Sheet'!A:C,3,)</f>
        <v>DOLLAR</v>
      </c>
      <c r="AC197" s="42" t="str">
        <f>VLOOKUP(P197,'Customer List'!B:D,3,)</f>
        <v>Local</v>
      </c>
    </row>
    <row r="198" spans="1:29" x14ac:dyDescent="0.25">
      <c r="A198" s="21">
        <v>197</v>
      </c>
      <c r="B198" s="21" t="s">
        <v>58</v>
      </c>
      <c r="C198" s="30">
        <v>45807</v>
      </c>
      <c r="D198" s="30">
        <v>45818</v>
      </c>
      <c r="E198" s="47">
        <v>59.8</v>
      </c>
      <c r="F198" s="47">
        <f t="shared" si="31"/>
        <v>5262.4</v>
      </c>
      <c r="G198" s="48">
        <f t="shared" si="32"/>
        <v>5262.4</v>
      </c>
      <c r="H198" s="21">
        <v>107607</v>
      </c>
      <c r="I198" s="21" t="s">
        <v>1259</v>
      </c>
      <c r="J198" s="21">
        <v>1</v>
      </c>
      <c r="K198" s="21">
        <v>1</v>
      </c>
      <c r="L198" s="21">
        <f t="shared" si="33"/>
        <v>0</v>
      </c>
      <c r="M198" s="21" t="s">
        <v>60</v>
      </c>
      <c r="N198" s="30">
        <v>45820</v>
      </c>
      <c r="O198" s="48">
        <v>7866</v>
      </c>
      <c r="P198" s="21" t="s">
        <v>16</v>
      </c>
      <c r="Q198" s="21" t="s">
        <v>636</v>
      </c>
      <c r="R198" s="21" t="s">
        <v>637</v>
      </c>
      <c r="S198" s="3">
        <v>4</v>
      </c>
      <c r="T198" s="37"/>
      <c r="U198" s="21" t="s">
        <v>18</v>
      </c>
      <c r="V198" s="21" t="str">
        <f>VLOOKUP(P198,'Customer List'!B:C,2,)</f>
        <v>Delhi</v>
      </c>
      <c r="W198" s="38"/>
      <c r="X198" s="30">
        <v>45820</v>
      </c>
      <c r="Y198" s="21">
        <f t="shared" si="34"/>
        <v>0</v>
      </c>
      <c r="Z198" s="21" t="str">
        <f t="shared" si="35"/>
        <v>Thursday</v>
      </c>
      <c r="AA198" s="21" t="str">
        <f t="shared" si="36"/>
        <v>Thursday</v>
      </c>
      <c r="AB198" s="21" t="str">
        <f>VLOOKUP(U198,'Currency Sheet'!A:C,3,)</f>
        <v>DOLLAR</v>
      </c>
      <c r="AC198" s="42" t="str">
        <f>VLOOKUP(P198,'Customer List'!B:D,3,)</f>
        <v>Local</v>
      </c>
    </row>
    <row r="199" spans="1:29" x14ac:dyDescent="0.25">
      <c r="A199" s="21">
        <v>198</v>
      </c>
      <c r="B199" s="21" t="s">
        <v>58</v>
      </c>
      <c r="C199" s="30">
        <v>45807</v>
      </c>
      <c r="D199" s="30">
        <v>45818</v>
      </c>
      <c r="E199" s="47">
        <v>135.1</v>
      </c>
      <c r="F199" s="47">
        <f t="shared" si="31"/>
        <v>11888.8</v>
      </c>
      <c r="G199" s="48">
        <f t="shared" si="32"/>
        <v>11888.8</v>
      </c>
      <c r="H199" s="21">
        <v>108127</v>
      </c>
      <c r="I199" s="21" t="s">
        <v>1287</v>
      </c>
      <c r="J199" s="21">
        <v>1</v>
      </c>
      <c r="K199" s="21">
        <v>1</v>
      </c>
      <c r="L199" s="21">
        <f t="shared" si="33"/>
        <v>0</v>
      </c>
      <c r="M199" s="21" t="s">
        <v>60</v>
      </c>
      <c r="N199" s="30">
        <v>45820</v>
      </c>
      <c r="O199" s="48">
        <v>16501.5</v>
      </c>
      <c r="P199" s="21" t="s">
        <v>16</v>
      </c>
      <c r="Q199" s="21" t="s">
        <v>636</v>
      </c>
      <c r="R199" s="21" t="s">
        <v>637</v>
      </c>
      <c r="S199" s="3">
        <v>4</v>
      </c>
      <c r="T199" s="37"/>
      <c r="U199" s="21" t="s">
        <v>18</v>
      </c>
      <c r="V199" s="21" t="str">
        <f>VLOOKUP(P199,'Customer List'!B:C,2,)</f>
        <v>Delhi</v>
      </c>
      <c r="W199" s="38"/>
      <c r="X199" s="30">
        <v>45820</v>
      </c>
      <c r="Y199" s="21">
        <f t="shared" si="34"/>
        <v>0</v>
      </c>
      <c r="Z199" s="21" t="str">
        <f t="shared" si="35"/>
        <v>Thursday</v>
      </c>
      <c r="AA199" s="21" t="str">
        <f t="shared" si="36"/>
        <v>Thursday</v>
      </c>
      <c r="AB199" s="21" t="str">
        <f>VLOOKUP(U199,'Currency Sheet'!A:C,3,)</f>
        <v>DOLLAR</v>
      </c>
      <c r="AC199" s="42" t="str">
        <f>VLOOKUP(P199,'Customer List'!B:D,3,)</f>
        <v>Local</v>
      </c>
    </row>
    <row r="200" spans="1:29" x14ac:dyDescent="0.25">
      <c r="A200" s="21">
        <v>199</v>
      </c>
      <c r="B200" s="21" t="s">
        <v>58</v>
      </c>
      <c r="C200" s="30">
        <v>45807</v>
      </c>
      <c r="D200" s="30">
        <v>45818</v>
      </c>
      <c r="E200" s="47">
        <v>201.6</v>
      </c>
      <c r="F200" s="47">
        <f t="shared" si="31"/>
        <v>17740.8</v>
      </c>
      <c r="G200" s="48">
        <f t="shared" si="32"/>
        <v>17740.8</v>
      </c>
      <c r="H200" s="21">
        <v>115534</v>
      </c>
      <c r="I200" s="21" t="s">
        <v>54</v>
      </c>
      <c r="J200" s="21">
        <v>1</v>
      </c>
      <c r="K200" s="21">
        <v>1</v>
      </c>
      <c r="L200" s="21">
        <f t="shared" si="33"/>
        <v>0</v>
      </c>
      <c r="M200" s="21" t="s">
        <v>65</v>
      </c>
      <c r="N200" s="30">
        <v>45821</v>
      </c>
      <c r="O200" s="48">
        <v>25992</v>
      </c>
      <c r="P200" s="21" t="s">
        <v>42</v>
      </c>
      <c r="Q200" s="21" t="s">
        <v>636</v>
      </c>
      <c r="R200" s="21" t="s">
        <v>637</v>
      </c>
      <c r="S200" s="3">
        <v>4</v>
      </c>
      <c r="T200" s="37"/>
      <c r="U200" s="21" t="s">
        <v>18</v>
      </c>
      <c r="V200" s="21" t="str">
        <f>VLOOKUP(P200,'Customer List'!B:C,2,)</f>
        <v>Faridabad</v>
      </c>
      <c r="W200" s="38"/>
      <c r="X200" s="30">
        <v>45821</v>
      </c>
      <c r="Y200" s="21">
        <f t="shared" si="34"/>
        <v>0</v>
      </c>
      <c r="Z200" s="21" t="str">
        <f t="shared" si="35"/>
        <v>Friday</v>
      </c>
      <c r="AA200" s="21" t="str">
        <f t="shared" si="36"/>
        <v>Friday</v>
      </c>
      <c r="AB200" s="21" t="str">
        <f>VLOOKUP(U200,'Currency Sheet'!A:C,3,)</f>
        <v>DOLLAR</v>
      </c>
      <c r="AC200" s="42" t="str">
        <f>VLOOKUP(P200,'Customer List'!B:D,3,)</f>
        <v>Local</v>
      </c>
    </row>
    <row r="201" spans="1:29" x14ac:dyDescent="0.25">
      <c r="A201" s="21">
        <v>200</v>
      </c>
      <c r="B201" s="21" t="s">
        <v>58</v>
      </c>
      <c r="C201" s="30">
        <v>45807</v>
      </c>
      <c r="D201" s="30">
        <v>45818</v>
      </c>
      <c r="E201" s="47">
        <v>75.400000000000006</v>
      </c>
      <c r="F201" s="47">
        <f t="shared" si="31"/>
        <v>6635.2000000000007</v>
      </c>
      <c r="G201" s="48">
        <f t="shared" si="32"/>
        <v>6635.2000000000007</v>
      </c>
      <c r="H201" s="21">
        <v>117310</v>
      </c>
      <c r="I201" s="21" t="s">
        <v>75</v>
      </c>
      <c r="J201" s="21">
        <v>1</v>
      </c>
      <c r="K201" s="21">
        <v>1</v>
      </c>
      <c r="L201" s="21">
        <f t="shared" si="33"/>
        <v>0</v>
      </c>
      <c r="M201" s="21" t="s">
        <v>60</v>
      </c>
      <c r="N201" s="30">
        <v>45820</v>
      </c>
      <c r="O201" s="48">
        <v>9918</v>
      </c>
      <c r="P201" s="21" t="s">
        <v>16</v>
      </c>
      <c r="Q201" s="21" t="s">
        <v>636</v>
      </c>
      <c r="R201" s="21" t="s">
        <v>637</v>
      </c>
      <c r="S201" s="3">
        <v>4</v>
      </c>
      <c r="T201" s="37"/>
      <c r="U201" s="21" t="s">
        <v>18</v>
      </c>
      <c r="V201" s="21" t="str">
        <f>VLOOKUP(P201,'Customer List'!B:C,2,)</f>
        <v>Delhi</v>
      </c>
      <c r="W201" s="38"/>
      <c r="X201" s="30">
        <v>45820</v>
      </c>
      <c r="Y201" s="21">
        <f t="shared" si="34"/>
        <v>0</v>
      </c>
      <c r="Z201" s="21" t="str">
        <f t="shared" si="35"/>
        <v>Thursday</v>
      </c>
      <c r="AA201" s="21" t="str">
        <f t="shared" si="36"/>
        <v>Thursday</v>
      </c>
      <c r="AB201" s="21" t="str">
        <f>VLOOKUP(U201,'Currency Sheet'!A:C,3,)</f>
        <v>DOLLAR</v>
      </c>
      <c r="AC201" s="42" t="str">
        <f>VLOOKUP(P201,'Customer List'!B:D,3,)</f>
        <v>Local</v>
      </c>
    </row>
    <row r="202" spans="1:29" x14ac:dyDescent="0.25">
      <c r="A202" s="21">
        <v>201</v>
      </c>
      <c r="B202" s="21" t="s">
        <v>58</v>
      </c>
      <c r="C202" s="30">
        <v>45807</v>
      </c>
      <c r="D202" s="30">
        <v>45818</v>
      </c>
      <c r="E202" s="47">
        <v>73.5</v>
      </c>
      <c r="F202" s="47">
        <f t="shared" si="31"/>
        <v>6468</v>
      </c>
      <c r="G202" s="48">
        <f t="shared" si="32"/>
        <v>6468</v>
      </c>
      <c r="H202" s="21">
        <v>127611</v>
      </c>
      <c r="I202" s="21" t="s">
        <v>1288</v>
      </c>
      <c r="J202" s="21">
        <v>1</v>
      </c>
      <c r="K202" s="21">
        <v>1</v>
      </c>
      <c r="L202" s="21">
        <f t="shared" si="33"/>
        <v>0</v>
      </c>
      <c r="M202" s="21" t="s">
        <v>76</v>
      </c>
      <c r="N202" s="30">
        <v>45818</v>
      </c>
      <c r="O202" s="48">
        <v>15461.25</v>
      </c>
      <c r="P202" s="21" t="s">
        <v>30</v>
      </c>
      <c r="Q202" s="21" t="s">
        <v>636</v>
      </c>
      <c r="R202" s="21" t="s">
        <v>637</v>
      </c>
      <c r="S202" s="3">
        <v>4</v>
      </c>
      <c r="T202" s="37"/>
      <c r="U202" s="21" t="s">
        <v>18</v>
      </c>
      <c r="V202" s="21" t="str">
        <f>VLOOKUP(P202,'Customer List'!B:C,2,)</f>
        <v>Delhi</v>
      </c>
      <c r="W202" s="38"/>
      <c r="X202" s="30">
        <v>45818</v>
      </c>
      <c r="Y202" s="21">
        <f t="shared" si="34"/>
        <v>0</v>
      </c>
      <c r="Z202" s="21" t="str">
        <f t="shared" si="35"/>
        <v>Tuesday</v>
      </c>
      <c r="AA202" s="21" t="str">
        <f t="shared" si="36"/>
        <v>Tuesday</v>
      </c>
      <c r="AB202" s="21" t="str">
        <f>VLOOKUP(U202,'Currency Sheet'!A:C,3,)</f>
        <v>DOLLAR</v>
      </c>
      <c r="AC202" s="42" t="str">
        <f>VLOOKUP(P202,'Customer List'!B:D,3,)</f>
        <v>Local</v>
      </c>
    </row>
    <row r="203" spans="1:29" x14ac:dyDescent="0.25">
      <c r="A203" s="21">
        <v>202</v>
      </c>
      <c r="B203" s="21" t="s">
        <v>58</v>
      </c>
      <c r="C203" s="30">
        <v>45807</v>
      </c>
      <c r="D203" s="30">
        <v>45818</v>
      </c>
      <c r="E203" s="47">
        <v>207.9</v>
      </c>
      <c r="F203" s="47">
        <f t="shared" si="31"/>
        <v>18295.2</v>
      </c>
      <c r="G203" s="48">
        <f t="shared" si="32"/>
        <v>18295.2</v>
      </c>
      <c r="H203" s="21">
        <v>127641</v>
      </c>
      <c r="I203" s="21" t="s">
        <v>1289</v>
      </c>
      <c r="J203" s="21">
        <v>1</v>
      </c>
      <c r="K203" s="21">
        <v>1</v>
      </c>
      <c r="L203" s="21">
        <f t="shared" si="33"/>
        <v>0</v>
      </c>
      <c r="M203" s="21" t="s">
        <v>60</v>
      </c>
      <c r="N203" s="30">
        <v>45820</v>
      </c>
      <c r="O203" s="48">
        <v>25393.5</v>
      </c>
      <c r="P203" s="21" t="s">
        <v>16</v>
      </c>
      <c r="Q203" s="21" t="s">
        <v>636</v>
      </c>
      <c r="R203" s="21" t="s">
        <v>637</v>
      </c>
      <c r="S203" s="3">
        <v>4</v>
      </c>
      <c r="T203" s="37"/>
      <c r="U203" s="21" t="s">
        <v>18</v>
      </c>
      <c r="V203" s="21" t="str">
        <f>VLOOKUP(P203,'Customer List'!B:C,2,)</f>
        <v>Delhi</v>
      </c>
      <c r="W203" s="38"/>
      <c r="X203" s="30">
        <v>45820</v>
      </c>
      <c r="Y203" s="21">
        <f t="shared" si="34"/>
        <v>0</v>
      </c>
      <c r="Z203" s="21" t="str">
        <f t="shared" si="35"/>
        <v>Thursday</v>
      </c>
      <c r="AA203" s="21" t="str">
        <f t="shared" si="36"/>
        <v>Thursday</v>
      </c>
      <c r="AB203" s="21" t="str">
        <f>VLOOKUP(U203,'Currency Sheet'!A:C,3,)</f>
        <v>DOLLAR</v>
      </c>
      <c r="AC203" s="42" t="str">
        <f>VLOOKUP(P203,'Customer List'!B:D,3,)</f>
        <v>Local</v>
      </c>
    </row>
    <row r="204" spans="1:29" x14ac:dyDescent="0.25">
      <c r="A204" s="21">
        <v>203</v>
      </c>
      <c r="B204" s="21" t="s">
        <v>58</v>
      </c>
      <c r="C204" s="30">
        <v>45807</v>
      </c>
      <c r="D204" s="30">
        <v>45818</v>
      </c>
      <c r="E204" s="47">
        <v>86.8</v>
      </c>
      <c r="F204" s="47">
        <f t="shared" si="31"/>
        <v>7638.4</v>
      </c>
      <c r="G204" s="48">
        <f t="shared" si="32"/>
        <v>7638.4</v>
      </c>
      <c r="H204" s="21">
        <v>128023</v>
      </c>
      <c r="I204" s="21" t="s">
        <v>1290</v>
      </c>
      <c r="J204" s="21">
        <v>1</v>
      </c>
      <c r="K204" s="21">
        <v>1</v>
      </c>
      <c r="L204" s="21">
        <f t="shared" si="33"/>
        <v>0</v>
      </c>
      <c r="M204" s="21" t="s">
        <v>76</v>
      </c>
      <c r="N204" s="30">
        <v>45818</v>
      </c>
      <c r="O204" s="48">
        <v>18259</v>
      </c>
      <c r="P204" s="21" t="s">
        <v>30</v>
      </c>
      <c r="Q204" s="21" t="s">
        <v>636</v>
      </c>
      <c r="R204" s="21" t="s">
        <v>637</v>
      </c>
      <c r="S204" s="3">
        <v>4</v>
      </c>
      <c r="T204" s="37"/>
      <c r="U204" s="21" t="s">
        <v>18</v>
      </c>
      <c r="V204" s="21" t="str">
        <f>VLOOKUP(P204,'Customer List'!B:C,2,)</f>
        <v>Delhi</v>
      </c>
      <c r="W204" s="38"/>
      <c r="X204" s="30">
        <v>45818</v>
      </c>
      <c r="Y204" s="21">
        <f t="shared" si="34"/>
        <v>0</v>
      </c>
      <c r="Z204" s="21" t="str">
        <f t="shared" si="35"/>
        <v>Tuesday</v>
      </c>
      <c r="AA204" s="21" t="str">
        <f t="shared" si="36"/>
        <v>Tuesday</v>
      </c>
      <c r="AB204" s="21" t="str">
        <f>VLOOKUP(U204,'Currency Sheet'!A:C,3,)</f>
        <v>DOLLAR</v>
      </c>
      <c r="AC204" s="42" t="str">
        <f>VLOOKUP(P204,'Customer List'!B:D,3,)</f>
        <v>Local</v>
      </c>
    </row>
    <row r="205" spans="1:29" x14ac:dyDescent="0.25">
      <c r="A205" s="21">
        <v>204</v>
      </c>
      <c r="B205" s="21" t="s">
        <v>58</v>
      </c>
      <c r="C205" s="30">
        <v>45807</v>
      </c>
      <c r="D205" s="30">
        <v>45818</v>
      </c>
      <c r="E205" s="47">
        <v>200.2</v>
      </c>
      <c r="F205" s="47">
        <f t="shared" si="31"/>
        <v>17617.599999999999</v>
      </c>
      <c r="G205" s="48">
        <f t="shared" si="32"/>
        <v>17617.599999999999</v>
      </c>
      <c r="H205" s="21">
        <v>128041</v>
      </c>
      <c r="I205" s="21" t="s">
        <v>1291</v>
      </c>
      <c r="J205" s="21">
        <v>1</v>
      </c>
      <c r="K205" s="21">
        <v>1</v>
      </c>
      <c r="L205" s="21">
        <f t="shared" si="33"/>
        <v>0</v>
      </c>
      <c r="M205" s="21" t="s">
        <v>60</v>
      </c>
      <c r="N205" s="30">
        <v>45820</v>
      </c>
      <c r="O205" s="48">
        <v>24453</v>
      </c>
      <c r="P205" s="21" t="s">
        <v>16</v>
      </c>
      <c r="Q205" s="21" t="s">
        <v>636</v>
      </c>
      <c r="R205" s="21" t="s">
        <v>637</v>
      </c>
      <c r="S205" s="3">
        <v>4</v>
      </c>
      <c r="T205" s="37"/>
      <c r="U205" s="21" t="s">
        <v>18</v>
      </c>
      <c r="V205" s="21" t="str">
        <f>VLOOKUP(P205,'Customer List'!B:C,2,)</f>
        <v>Delhi</v>
      </c>
      <c r="W205" s="38"/>
      <c r="X205" s="30">
        <v>45820</v>
      </c>
      <c r="Y205" s="21">
        <f t="shared" si="34"/>
        <v>0</v>
      </c>
      <c r="Z205" s="21" t="str">
        <f t="shared" si="35"/>
        <v>Thursday</v>
      </c>
      <c r="AA205" s="21" t="str">
        <f t="shared" si="36"/>
        <v>Thursday</v>
      </c>
      <c r="AB205" s="21" t="str">
        <f>VLOOKUP(U205,'Currency Sheet'!A:C,3,)</f>
        <v>DOLLAR</v>
      </c>
      <c r="AC205" s="42" t="str">
        <f>VLOOKUP(P205,'Customer List'!B:D,3,)</f>
        <v>Local</v>
      </c>
    </row>
    <row r="206" spans="1:29" x14ac:dyDescent="0.25">
      <c r="A206" s="21">
        <v>205</v>
      </c>
      <c r="B206" s="21" t="s">
        <v>58</v>
      </c>
      <c r="C206" s="30">
        <v>45807</v>
      </c>
      <c r="D206" s="30">
        <v>45818</v>
      </c>
      <c r="E206" s="47">
        <v>245</v>
      </c>
      <c r="F206" s="47">
        <f t="shared" si="31"/>
        <v>21560</v>
      </c>
      <c r="G206" s="48">
        <f t="shared" si="32"/>
        <v>21560</v>
      </c>
      <c r="H206" s="21">
        <v>129814</v>
      </c>
      <c r="I206" s="21" t="s">
        <v>1292</v>
      </c>
      <c r="J206" s="21">
        <v>1</v>
      </c>
      <c r="K206" s="21">
        <v>1</v>
      </c>
      <c r="L206" s="21">
        <f t="shared" si="33"/>
        <v>0</v>
      </c>
      <c r="M206" s="21" t="s">
        <v>65</v>
      </c>
      <c r="N206" s="30">
        <v>45821</v>
      </c>
      <c r="O206" s="48">
        <v>31587.5</v>
      </c>
      <c r="P206" s="21" t="s">
        <v>42</v>
      </c>
      <c r="Q206" s="21" t="s">
        <v>636</v>
      </c>
      <c r="R206" s="21" t="s">
        <v>637</v>
      </c>
      <c r="S206" s="3">
        <v>4</v>
      </c>
      <c r="T206" s="37"/>
      <c r="U206" s="21" t="s">
        <v>18</v>
      </c>
      <c r="V206" s="21" t="str">
        <f>VLOOKUP(P206,'Customer List'!B:C,2,)</f>
        <v>Faridabad</v>
      </c>
      <c r="W206" s="38"/>
      <c r="X206" s="30">
        <v>45821</v>
      </c>
      <c r="Y206" s="21">
        <f t="shared" si="34"/>
        <v>0</v>
      </c>
      <c r="Z206" s="21" t="str">
        <f t="shared" si="35"/>
        <v>Friday</v>
      </c>
      <c r="AA206" s="21" t="str">
        <f t="shared" si="36"/>
        <v>Friday</v>
      </c>
      <c r="AB206" s="21" t="str">
        <f>VLOOKUP(U206,'Currency Sheet'!A:C,3,)</f>
        <v>DOLLAR</v>
      </c>
      <c r="AC206" s="42" t="str">
        <f>VLOOKUP(P206,'Customer List'!B:D,3,)</f>
        <v>Local</v>
      </c>
    </row>
    <row r="207" spans="1:29" x14ac:dyDescent="0.25">
      <c r="A207" s="21">
        <v>206</v>
      </c>
      <c r="B207" s="21" t="s">
        <v>58</v>
      </c>
      <c r="C207" s="30">
        <v>45807</v>
      </c>
      <c r="D207" s="30">
        <v>45818</v>
      </c>
      <c r="E207" s="47">
        <v>204.4</v>
      </c>
      <c r="F207" s="47">
        <f t="shared" si="31"/>
        <v>17987.2</v>
      </c>
      <c r="G207" s="48">
        <f t="shared" si="32"/>
        <v>17987.2</v>
      </c>
      <c r="H207" s="21">
        <v>129819</v>
      </c>
      <c r="I207" s="21" t="s">
        <v>1293</v>
      </c>
      <c r="J207" s="21">
        <v>1</v>
      </c>
      <c r="K207" s="21">
        <v>1</v>
      </c>
      <c r="L207" s="21">
        <f t="shared" si="33"/>
        <v>0</v>
      </c>
      <c r="M207" s="21" t="s">
        <v>60</v>
      </c>
      <c r="N207" s="30">
        <v>45820</v>
      </c>
      <c r="O207" s="48">
        <v>24966</v>
      </c>
      <c r="P207" s="21" t="s">
        <v>16</v>
      </c>
      <c r="Q207" s="21" t="s">
        <v>636</v>
      </c>
      <c r="R207" s="21" t="s">
        <v>637</v>
      </c>
      <c r="S207" s="3">
        <v>4</v>
      </c>
      <c r="T207" s="37"/>
      <c r="U207" s="21" t="s">
        <v>18</v>
      </c>
      <c r="V207" s="21" t="str">
        <f>VLOOKUP(P207,'Customer List'!B:C,2,)</f>
        <v>Delhi</v>
      </c>
      <c r="W207" s="38"/>
      <c r="X207" s="30">
        <v>45820</v>
      </c>
      <c r="Y207" s="21">
        <f t="shared" si="34"/>
        <v>0</v>
      </c>
      <c r="Z207" s="21" t="str">
        <f t="shared" si="35"/>
        <v>Thursday</v>
      </c>
      <c r="AA207" s="21" t="str">
        <f t="shared" si="36"/>
        <v>Thursday</v>
      </c>
      <c r="AB207" s="21" t="str">
        <f>VLOOKUP(U207,'Currency Sheet'!A:C,3,)</f>
        <v>DOLLAR</v>
      </c>
      <c r="AC207" s="42" t="str">
        <f>VLOOKUP(P207,'Customer List'!B:D,3,)</f>
        <v>Local</v>
      </c>
    </row>
    <row r="208" spans="1:29" x14ac:dyDescent="0.25">
      <c r="A208" s="21">
        <v>207</v>
      </c>
      <c r="B208" s="21" t="s">
        <v>58</v>
      </c>
      <c r="C208" s="30">
        <v>45807</v>
      </c>
      <c r="D208" s="30">
        <v>45818</v>
      </c>
      <c r="E208" s="47">
        <v>336.7</v>
      </c>
      <c r="F208" s="47">
        <f t="shared" si="31"/>
        <v>29629.599999999999</v>
      </c>
      <c r="G208" s="48">
        <f t="shared" si="32"/>
        <v>29629.599999999999</v>
      </c>
      <c r="H208" s="21">
        <v>133303</v>
      </c>
      <c r="I208" s="21" t="s">
        <v>1294</v>
      </c>
      <c r="J208" s="21">
        <v>1</v>
      </c>
      <c r="K208" s="21">
        <v>1</v>
      </c>
      <c r="L208" s="21">
        <f t="shared" si="33"/>
        <v>0</v>
      </c>
      <c r="M208" s="21" t="s">
        <v>65</v>
      </c>
      <c r="N208" s="30">
        <v>45821</v>
      </c>
      <c r="O208" s="48">
        <v>43410.25</v>
      </c>
      <c r="P208" s="21" t="s">
        <v>42</v>
      </c>
      <c r="Q208" s="21" t="s">
        <v>636</v>
      </c>
      <c r="R208" s="21" t="s">
        <v>637</v>
      </c>
      <c r="S208" s="3">
        <v>4</v>
      </c>
      <c r="T208" s="37"/>
      <c r="U208" s="21" t="s">
        <v>18</v>
      </c>
      <c r="V208" s="21" t="str">
        <f>VLOOKUP(P208,'Customer List'!B:C,2,)</f>
        <v>Faridabad</v>
      </c>
      <c r="W208" s="38"/>
      <c r="X208" s="30">
        <v>45821</v>
      </c>
      <c r="Y208" s="21">
        <f t="shared" si="34"/>
        <v>0</v>
      </c>
      <c r="Z208" s="21" t="str">
        <f t="shared" si="35"/>
        <v>Friday</v>
      </c>
      <c r="AA208" s="21" t="str">
        <f t="shared" si="36"/>
        <v>Friday</v>
      </c>
      <c r="AB208" s="21" t="str">
        <f>VLOOKUP(U208,'Currency Sheet'!A:C,3,)</f>
        <v>DOLLAR</v>
      </c>
      <c r="AC208" s="42" t="str">
        <f>VLOOKUP(P208,'Customer List'!B:D,3,)</f>
        <v>Local</v>
      </c>
    </row>
    <row r="209" spans="1:29" x14ac:dyDescent="0.25">
      <c r="A209" s="21">
        <v>208</v>
      </c>
      <c r="B209" s="21" t="s">
        <v>58</v>
      </c>
      <c r="C209" s="30">
        <v>45807</v>
      </c>
      <c r="D209" s="30">
        <v>45818</v>
      </c>
      <c r="E209" s="47">
        <v>246.4</v>
      </c>
      <c r="F209" s="47">
        <f t="shared" si="31"/>
        <v>21683.200000000001</v>
      </c>
      <c r="G209" s="48">
        <f t="shared" si="32"/>
        <v>21683.200000000001</v>
      </c>
      <c r="H209" s="21">
        <v>135014</v>
      </c>
      <c r="I209" s="21" t="s">
        <v>1295</v>
      </c>
      <c r="J209" s="21">
        <v>1</v>
      </c>
      <c r="K209" s="21">
        <v>1</v>
      </c>
      <c r="L209" s="21">
        <f t="shared" si="33"/>
        <v>0</v>
      </c>
      <c r="M209" s="21" t="s">
        <v>65</v>
      </c>
      <c r="N209" s="30">
        <v>45821</v>
      </c>
      <c r="O209" s="48">
        <v>31768</v>
      </c>
      <c r="P209" s="21" t="s">
        <v>42</v>
      </c>
      <c r="Q209" s="21" t="s">
        <v>636</v>
      </c>
      <c r="R209" s="21" t="s">
        <v>637</v>
      </c>
      <c r="S209" s="3">
        <v>4</v>
      </c>
      <c r="T209" s="37"/>
      <c r="U209" s="21" t="s">
        <v>18</v>
      </c>
      <c r="V209" s="21" t="str">
        <f>VLOOKUP(P209,'Customer List'!B:C,2,)</f>
        <v>Faridabad</v>
      </c>
      <c r="W209" s="38"/>
      <c r="X209" s="30">
        <v>45821</v>
      </c>
      <c r="Y209" s="21">
        <f t="shared" si="34"/>
        <v>0</v>
      </c>
      <c r="Z209" s="21" t="str">
        <f t="shared" si="35"/>
        <v>Friday</v>
      </c>
      <c r="AA209" s="21" t="str">
        <f t="shared" si="36"/>
        <v>Friday</v>
      </c>
      <c r="AB209" s="21" t="str">
        <f>VLOOKUP(U209,'Currency Sheet'!A:C,3,)</f>
        <v>DOLLAR</v>
      </c>
      <c r="AC209" s="42" t="str">
        <f>VLOOKUP(P209,'Customer List'!B:D,3,)</f>
        <v>Local</v>
      </c>
    </row>
    <row r="210" spans="1:29" x14ac:dyDescent="0.25">
      <c r="A210" s="21">
        <v>209</v>
      </c>
      <c r="B210" s="21" t="s">
        <v>58</v>
      </c>
      <c r="C210" s="30">
        <v>45807</v>
      </c>
      <c r="D210" s="30">
        <v>45818</v>
      </c>
      <c r="E210" s="47">
        <v>95.55</v>
      </c>
      <c r="F210" s="47">
        <f t="shared" si="31"/>
        <v>8408.4</v>
      </c>
      <c r="G210" s="48">
        <f t="shared" si="32"/>
        <v>8408.4</v>
      </c>
      <c r="H210" s="21">
        <v>135015</v>
      </c>
      <c r="I210" s="21" t="s">
        <v>1296</v>
      </c>
      <c r="J210" s="21">
        <v>1</v>
      </c>
      <c r="K210" s="21">
        <v>1</v>
      </c>
      <c r="L210" s="21">
        <f t="shared" si="33"/>
        <v>0</v>
      </c>
      <c r="M210" s="21" t="s">
        <v>60</v>
      </c>
      <c r="N210" s="30">
        <v>45820</v>
      </c>
      <c r="O210" s="48">
        <v>12568.5</v>
      </c>
      <c r="P210" s="21" t="s">
        <v>16</v>
      </c>
      <c r="Q210" s="21" t="s">
        <v>636</v>
      </c>
      <c r="R210" s="21" t="s">
        <v>637</v>
      </c>
      <c r="S210" s="3">
        <v>4</v>
      </c>
      <c r="T210" s="37"/>
      <c r="U210" s="21" t="s">
        <v>18</v>
      </c>
      <c r="V210" s="21" t="str">
        <f>VLOOKUP(P210,'Customer List'!B:C,2,)</f>
        <v>Delhi</v>
      </c>
      <c r="W210" s="38"/>
      <c r="X210" s="30">
        <v>45820</v>
      </c>
      <c r="Y210" s="21">
        <f t="shared" si="34"/>
        <v>0</v>
      </c>
      <c r="Z210" s="21" t="str">
        <f t="shared" si="35"/>
        <v>Thursday</v>
      </c>
      <c r="AA210" s="21" t="str">
        <f t="shared" si="36"/>
        <v>Thursday</v>
      </c>
      <c r="AB210" s="21" t="str">
        <f>VLOOKUP(U210,'Currency Sheet'!A:C,3,)</f>
        <v>DOLLAR</v>
      </c>
      <c r="AC210" s="42" t="str">
        <f>VLOOKUP(P210,'Customer List'!B:D,3,)</f>
        <v>Local</v>
      </c>
    </row>
    <row r="211" spans="1:29" x14ac:dyDescent="0.25">
      <c r="A211" s="21">
        <v>210</v>
      </c>
      <c r="B211" s="21" t="s">
        <v>58</v>
      </c>
      <c r="C211" s="30">
        <v>45807</v>
      </c>
      <c r="D211" s="30">
        <v>45818</v>
      </c>
      <c r="E211" s="47">
        <v>181.3</v>
      </c>
      <c r="F211" s="47">
        <f t="shared" si="31"/>
        <v>15954.400000000001</v>
      </c>
      <c r="G211" s="48">
        <f t="shared" si="32"/>
        <v>15954.400000000001</v>
      </c>
      <c r="H211" s="21">
        <v>135241</v>
      </c>
      <c r="I211" s="21" t="s">
        <v>1297</v>
      </c>
      <c r="J211" s="21">
        <v>1</v>
      </c>
      <c r="K211" s="21">
        <v>1</v>
      </c>
      <c r="L211" s="21">
        <f t="shared" si="33"/>
        <v>0</v>
      </c>
      <c r="M211" s="21" t="s">
        <v>60</v>
      </c>
      <c r="N211" s="30">
        <v>45820</v>
      </c>
      <c r="O211" s="48">
        <v>22144.5</v>
      </c>
      <c r="P211" s="21" t="s">
        <v>16</v>
      </c>
      <c r="Q211" s="21" t="s">
        <v>636</v>
      </c>
      <c r="R211" s="21" t="s">
        <v>637</v>
      </c>
      <c r="S211" s="3">
        <v>4</v>
      </c>
      <c r="T211" s="37"/>
      <c r="U211" s="21" t="s">
        <v>18</v>
      </c>
      <c r="V211" s="21" t="str">
        <f>VLOOKUP(P211,'Customer List'!B:C,2,)</f>
        <v>Delhi</v>
      </c>
      <c r="W211" s="38"/>
      <c r="X211" s="30">
        <v>45820</v>
      </c>
      <c r="Y211" s="21">
        <f t="shared" si="34"/>
        <v>0</v>
      </c>
      <c r="Z211" s="21" t="str">
        <f t="shared" si="35"/>
        <v>Thursday</v>
      </c>
      <c r="AA211" s="21" t="str">
        <f t="shared" si="36"/>
        <v>Thursday</v>
      </c>
      <c r="AB211" s="21" t="str">
        <f>VLOOKUP(U211,'Currency Sheet'!A:C,3,)</f>
        <v>DOLLAR</v>
      </c>
      <c r="AC211" s="42" t="str">
        <f>VLOOKUP(P211,'Customer List'!B:D,3,)</f>
        <v>Local</v>
      </c>
    </row>
    <row r="212" spans="1:29" x14ac:dyDescent="0.25">
      <c r="A212" s="21">
        <v>211</v>
      </c>
      <c r="B212" s="21" t="s">
        <v>58</v>
      </c>
      <c r="C212" s="30">
        <v>45807</v>
      </c>
      <c r="D212" s="30">
        <v>45818</v>
      </c>
      <c r="E212" s="47">
        <v>196.5</v>
      </c>
      <c r="F212" s="47">
        <f t="shared" si="31"/>
        <v>17292</v>
      </c>
      <c r="G212" s="48">
        <f t="shared" si="32"/>
        <v>17292</v>
      </c>
      <c r="H212" s="21">
        <v>137623</v>
      </c>
      <c r="I212" s="21" t="s">
        <v>1298</v>
      </c>
      <c r="J212" s="21">
        <v>1</v>
      </c>
      <c r="K212" s="21">
        <v>1</v>
      </c>
      <c r="L212" s="21">
        <f t="shared" si="33"/>
        <v>0</v>
      </c>
      <c r="M212" s="21" t="s">
        <v>65</v>
      </c>
      <c r="N212" s="30">
        <v>45821</v>
      </c>
      <c r="O212" s="48">
        <v>23645.5</v>
      </c>
      <c r="P212" s="21" t="s">
        <v>42</v>
      </c>
      <c r="Q212" s="21" t="s">
        <v>636</v>
      </c>
      <c r="R212" s="21" t="s">
        <v>637</v>
      </c>
      <c r="S212" s="3">
        <v>4</v>
      </c>
      <c r="T212" s="37"/>
      <c r="U212" s="21" t="s">
        <v>18</v>
      </c>
      <c r="V212" s="21" t="str">
        <f>VLOOKUP(P212,'Customer List'!B:C,2,)</f>
        <v>Faridabad</v>
      </c>
      <c r="W212" s="38"/>
      <c r="X212" s="30">
        <v>45821</v>
      </c>
      <c r="Y212" s="21">
        <f t="shared" si="34"/>
        <v>0</v>
      </c>
      <c r="Z212" s="21" t="str">
        <f t="shared" si="35"/>
        <v>Friday</v>
      </c>
      <c r="AA212" s="21" t="str">
        <f t="shared" si="36"/>
        <v>Friday</v>
      </c>
      <c r="AB212" s="21" t="str">
        <f>VLOOKUP(U212,'Currency Sheet'!A:C,3,)</f>
        <v>DOLLAR</v>
      </c>
      <c r="AC212" s="42" t="str">
        <f>VLOOKUP(P212,'Customer List'!B:D,3,)</f>
        <v>Local</v>
      </c>
    </row>
    <row r="213" spans="1:29" x14ac:dyDescent="0.25">
      <c r="A213" s="21">
        <v>212</v>
      </c>
      <c r="B213" s="21" t="s">
        <v>58</v>
      </c>
      <c r="C213" s="30">
        <v>45807</v>
      </c>
      <c r="D213" s="30">
        <v>45818</v>
      </c>
      <c r="E213" s="47">
        <v>103.35</v>
      </c>
      <c r="F213" s="47">
        <f t="shared" si="31"/>
        <v>9094.7999999999993</v>
      </c>
      <c r="G213" s="48">
        <f t="shared" si="32"/>
        <v>9094.7999999999993</v>
      </c>
      <c r="H213" s="21">
        <v>141719</v>
      </c>
      <c r="I213" s="21" t="s">
        <v>1299</v>
      </c>
      <c r="J213" s="21">
        <v>1</v>
      </c>
      <c r="K213" s="21">
        <v>1</v>
      </c>
      <c r="L213" s="21">
        <f t="shared" si="33"/>
        <v>0</v>
      </c>
      <c r="M213" s="21" t="s">
        <v>60</v>
      </c>
      <c r="N213" s="30">
        <v>45820</v>
      </c>
      <c r="O213" s="48">
        <v>13594.5</v>
      </c>
      <c r="P213" s="21" t="s">
        <v>16</v>
      </c>
      <c r="Q213" s="21" t="s">
        <v>636</v>
      </c>
      <c r="R213" s="21" t="s">
        <v>637</v>
      </c>
      <c r="S213" s="3">
        <v>4</v>
      </c>
      <c r="T213" s="37"/>
      <c r="U213" s="21" t="s">
        <v>18</v>
      </c>
      <c r="V213" s="21" t="str">
        <f>VLOOKUP(P213,'Customer List'!B:C,2,)</f>
        <v>Delhi</v>
      </c>
      <c r="W213" s="38"/>
      <c r="X213" s="30">
        <v>45820</v>
      </c>
      <c r="Y213" s="21">
        <f t="shared" si="34"/>
        <v>0</v>
      </c>
      <c r="Z213" s="21" t="str">
        <f t="shared" si="35"/>
        <v>Thursday</v>
      </c>
      <c r="AA213" s="21" t="str">
        <f t="shared" si="36"/>
        <v>Thursday</v>
      </c>
      <c r="AB213" s="21" t="str">
        <f>VLOOKUP(U213,'Currency Sheet'!A:C,3,)</f>
        <v>DOLLAR</v>
      </c>
      <c r="AC213" s="42" t="str">
        <f>VLOOKUP(P213,'Customer List'!B:D,3,)</f>
        <v>Local</v>
      </c>
    </row>
    <row r="214" spans="1:29" x14ac:dyDescent="0.25">
      <c r="A214" s="21">
        <v>213</v>
      </c>
      <c r="B214" s="21" t="s">
        <v>58</v>
      </c>
      <c r="C214" s="30">
        <v>45807</v>
      </c>
      <c r="D214" s="30">
        <v>45818</v>
      </c>
      <c r="E214" s="47">
        <v>65.8</v>
      </c>
      <c r="F214" s="47">
        <f t="shared" si="31"/>
        <v>5790.4</v>
      </c>
      <c r="G214" s="48">
        <f t="shared" si="32"/>
        <v>5790.4</v>
      </c>
      <c r="H214" s="21">
        <v>144605</v>
      </c>
      <c r="I214" s="21" t="s">
        <v>1300</v>
      </c>
      <c r="J214" s="21">
        <v>1</v>
      </c>
      <c r="K214" s="21">
        <v>1</v>
      </c>
      <c r="L214" s="21">
        <f t="shared" si="33"/>
        <v>0</v>
      </c>
      <c r="M214" s="21" t="s">
        <v>73</v>
      </c>
      <c r="N214" s="30">
        <v>45818</v>
      </c>
      <c r="O214" s="48">
        <v>8037</v>
      </c>
      <c r="P214" s="21" t="s">
        <v>839</v>
      </c>
      <c r="Q214" s="21"/>
      <c r="R214" s="21"/>
      <c r="S214" s="3">
        <v>4</v>
      </c>
      <c r="T214" s="37"/>
      <c r="U214" s="21" t="s">
        <v>18</v>
      </c>
      <c r="V214" s="21" t="str">
        <f>VLOOKUP(P214,'Customer List'!B:C,2,)</f>
        <v>Hyderabad</v>
      </c>
      <c r="W214" s="38"/>
      <c r="X214" s="30" t="str">
        <f>IF(OR(R214 = "PRIYANKA MADAM", R214 = "DEEPAK", R214 = "PORTER"),N214,"")</f>
        <v/>
      </c>
      <c r="Y214" s="21" t="str">
        <f t="shared" si="34"/>
        <v/>
      </c>
      <c r="Z214" s="21" t="str">
        <f t="shared" si="35"/>
        <v>Tuesday</v>
      </c>
      <c r="AA214" s="21" t="str">
        <f t="shared" si="36"/>
        <v/>
      </c>
      <c r="AB214" s="21" t="str">
        <f>VLOOKUP(U214,'Currency Sheet'!A:C,3,)</f>
        <v>DOLLAR</v>
      </c>
      <c r="AC214" s="42" t="str">
        <f>VLOOKUP(P214,'Customer List'!B:D,3,)</f>
        <v>OutStation</v>
      </c>
    </row>
    <row r="215" spans="1:29" x14ac:dyDescent="0.25">
      <c r="A215" s="21">
        <v>214</v>
      </c>
      <c r="B215" s="21" t="s">
        <v>58</v>
      </c>
      <c r="C215" s="30">
        <v>45807</v>
      </c>
      <c r="D215" s="30">
        <v>45818</v>
      </c>
      <c r="E215" s="47">
        <v>96.85</v>
      </c>
      <c r="F215" s="47">
        <f t="shared" si="31"/>
        <v>8522.7999999999993</v>
      </c>
      <c r="G215" s="48">
        <f t="shared" si="32"/>
        <v>8522.7999999999993</v>
      </c>
      <c r="H215" s="21">
        <v>145505</v>
      </c>
      <c r="I215" s="21" t="s">
        <v>1301</v>
      </c>
      <c r="J215" s="21">
        <v>1</v>
      </c>
      <c r="K215" s="21">
        <v>1</v>
      </c>
      <c r="L215" s="21">
        <f t="shared" si="33"/>
        <v>0</v>
      </c>
      <c r="M215" s="21" t="s">
        <v>60</v>
      </c>
      <c r="N215" s="30">
        <v>45820</v>
      </c>
      <c r="O215" s="48">
        <v>12739.5</v>
      </c>
      <c r="P215" s="21" t="s">
        <v>16</v>
      </c>
      <c r="Q215" s="21" t="s">
        <v>636</v>
      </c>
      <c r="R215" s="21" t="s">
        <v>637</v>
      </c>
      <c r="S215" s="3">
        <v>4</v>
      </c>
      <c r="T215" s="37"/>
      <c r="U215" s="21" t="s">
        <v>18</v>
      </c>
      <c r="V215" s="21" t="str">
        <f>VLOOKUP(P215,'Customer List'!B:C,2,)</f>
        <v>Delhi</v>
      </c>
      <c r="W215" s="38"/>
      <c r="X215" s="30">
        <v>45820</v>
      </c>
      <c r="Y215" s="21">
        <f t="shared" si="34"/>
        <v>0</v>
      </c>
      <c r="Z215" s="21" t="str">
        <f t="shared" si="35"/>
        <v>Thursday</v>
      </c>
      <c r="AA215" s="21" t="str">
        <f t="shared" si="36"/>
        <v>Thursday</v>
      </c>
      <c r="AB215" s="21" t="str">
        <f>VLOOKUP(U215,'Currency Sheet'!A:C,3,)</f>
        <v>DOLLAR</v>
      </c>
      <c r="AC215" s="42" t="str">
        <f>VLOOKUP(P215,'Customer List'!B:D,3,)</f>
        <v>Local</v>
      </c>
    </row>
    <row r="216" spans="1:29" x14ac:dyDescent="0.25">
      <c r="A216" s="21">
        <v>215</v>
      </c>
      <c r="B216" s="21" t="s">
        <v>58</v>
      </c>
      <c r="C216" s="30">
        <v>45807</v>
      </c>
      <c r="D216" s="30">
        <v>45818</v>
      </c>
      <c r="E216" s="47">
        <v>140.25</v>
      </c>
      <c r="F216" s="47">
        <f t="shared" si="31"/>
        <v>12342</v>
      </c>
      <c r="G216" s="48">
        <f t="shared" si="32"/>
        <v>12342</v>
      </c>
      <c r="H216" s="21">
        <v>145511</v>
      </c>
      <c r="I216" s="21" t="s">
        <v>1302</v>
      </c>
      <c r="J216" s="21">
        <v>1</v>
      </c>
      <c r="K216" s="21">
        <v>1</v>
      </c>
      <c r="L216" s="21">
        <f t="shared" si="33"/>
        <v>0</v>
      </c>
      <c r="M216" s="21" t="s">
        <v>73</v>
      </c>
      <c r="N216" s="30">
        <v>45818</v>
      </c>
      <c r="O216" s="48">
        <v>15988.5</v>
      </c>
      <c r="P216" s="21" t="s">
        <v>839</v>
      </c>
      <c r="Q216" s="21"/>
      <c r="R216" s="21"/>
      <c r="S216" s="3">
        <v>4</v>
      </c>
      <c r="T216" s="37"/>
      <c r="U216" s="21" t="s">
        <v>18</v>
      </c>
      <c r="V216" s="21" t="str">
        <f>VLOOKUP(P216,'Customer List'!B:C,2,)</f>
        <v>Hyderabad</v>
      </c>
      <c r="W216" s="38"/>
      <c r="X216" s="30" t="str">
        <f>IF(OR(R216 = "PRIYANKA MADAM", R216 = "DEEPAK", R216 = "PORTER"),N216,"")</f>
        <v/>
      </c>
      <c r="Y216" s="21" t="str">
        <f t="shared" si="34"/>
        <v/>
      </c>
      <c r="Z216" s="21" t="str">
        <f t="shared" si="35"/>
        <v>Tuesday</v>
      </c>
      <c r="AA216" s="21" t="str">
        <f t="shared" si="36"/>
        <v/>
      </c>
      <c r="AB216" s="21" t="str">
        <f>VLOOKUP(U216,'Currency Sheet'!A:C,3,)</f>
        <v>DOLLAR</v>
      </c>
      <c r="AC216" s="42" t="str">
        <f>VLOOKUP(P216,'Customer List'!B:D,3,)</f>
        <v>OutStation</v>
      </c>
    </row>
    <row r="217" spans="1:29" x14ac:dyDescent="0.25">
      <c r="A217" s="21">
        <v>216</v>
      </c>
      <c r="B217" s="21" t="s">
        <v>58</v>
      </c>
      <c r="C217" s="30">
        <v>45807</v>
      </c>
      <c r="D217" s="30">
        <v>45818</v>
      </c>
      <c r="E217" s="47">
        <v>95.55</v>
      </c>
      <c r="F217" s="47">
        <f t="shared" si="31"/>
        <v>8408.4</v>
      </c>
      <c r="G217" s="48">
        <f t="shared" si="32"/>
        <v>8408.4</v>
      </c>
      <c r="H217" s="21">
        <v>145521</v>
      </c>
      <c r="I217" s="21" t="s">
        <v>1303</v>
      </c>
      <c r="J217" s="21">
        <v>1</v>
      </c>
      <c r="K217" s="21">
        <v>1</v>
      </c>
      <c r="L217" s="21">
        <f t="shared" si="33"/>
        <v>0</v>
      </c>
      <c r="M217" s="21" t="s">
        <v>60</v>
      </c>
      <c r="N217" s="30">
        <v>45820</v>
      </c>
      <c r="O217" s="48">
        <v>12568.5</v>
      </c>
      <c r="P217" s="21" t="s">
        <v>16</v>
      </c>
      <c r="Q217" s="21" t="s">
        <v>636</v>
      </c>
      <c r="R217" s="21" t="s">
        <v>637</v>
      </c>
      <c r="S217" s="3">
        <v>4</v>
      </c>
      <c r="T217" s="37"/>
      <c r="U217" s="21" t="s">
        <v>18</v>
      </c>
      <c r="V217" s="21" t="str">
        <f>VLOOKUP(P217,'Customer List'!B:C,2,)</f>
        <v>Delhi</v>
      </c>
      <c r="W217" s="38"/>
      <c r="X217" s="30">
        <v>45820</v>
      </c>
      <c r="Y217" s="21">
        <f t="shared" si="34"/>
        <v>0</v>
      </c>
      <c r="Z217" s="21" t="str">
        <f t="shared" si="35"/>
        <v>Thursday</v>
      </c>
      <c r="AA217" s="21" t="str">
        <f t="shared" si="36"/>
        <v>Thursday</v>
      </c>
      <c r="AB217" s="21" t="str">
        <f>VLOOKUP(U217,'Currency Sheet'!A:C,3,)</f>
        <v>DOLLAR</v>
      </c>
      <c r="AC217" s="42" t="str">
        <f>VLOOKUP(P217,'Customer List'!B:D,3,)</f>
        <v>Local</v>
      </c>
    </row>
    <row r="218" spans="1:29" x14ac:dyDescent="0.25">
      <c r="A218" s="21">
        <v>217</v>
      </c>
      <c r="B218" s="21" t="s">
        <v>58</v>
      </c>
      <c r="C218" s="30">
        <v>45807</v>
      </c>
      <c r="D218" s="30">
        <v>45818</v>
      </c>
      <c r="E218" s="47">
        <v>248.5</v>
      </c>
      <c r="F218" s="47">
        <f t="shared" si="31"/>
        <v>21868</v>
      </c>
      <c r="G218" s="48">
        <f t="shared" si="32"/>
        <v>21868</v>
      </c>
      <c r="H218" s="21">
        <v>146606</v>
      </c>
      <c r="I218" s="21" t="s">
        <v>1304</v>
      </c>
      <c r="J218" s="21">
        <v>1</v>
      </c>
      <c r="K218" s="21">
        <v>1</v>
      </c>
      <c r="L218" s="21">
        <f t="shared" si="33"/>
        <v>0</v>
      </c>
      <c r="M218" s="21" t="s">
        <v>65</v>
      </c>
      <c r="N218" s="30">
        <v>45821</v>
      </c>
      <c r="O218" s="48">
        <v>32038.75</v>
      </c>
      <c r="P218" s="21" t="s">
        <v>42</v>
      </c>
      <c r="Q218" s="21" t="s">
        <v>636</v>
      </c>
      <c r="R218" s="21" t="s">
        <v>637</v>
      </c>
      <c r="S218" s="3">
        <v>4</v>
      </c>
      <c r="T218" s="37"/>
      <c r="U218" s="21" t="s">
        <v>18</v>
      </c>
      <c r="V218" s="21" t="str">
        <f>VLOOKUP(P218,'Customer List'!B:C,2,)</f>
        <v>Faridabad</v>
      </c>
      <c r="W218" s="38"/>
      <c r="X218" s="30">
        <v>45821</v>
      </c>
      <c r="Y218" s="21">
        <f t="shared" si="34"/>
        <v>0</v>
      </c>
      <c r="Z218" s="21" t="str">
        <f t="shared" si="35"/>
        <v>Friday</v>
      </c>
      <c r="AA218" s="21" t="str">
        <f t="shared" si="36"/>
        <v>Friday</v>
      </c>
      <c r="AB218" s="21" t="str">
        <f>VLOOKUP(U218,'Currency Sheet'!A:C,3,)</f>
        <v>DOLLAR</v>
      </c>
      <c r="AC218" s="42" t="str">
        <f>VLOOKUP(P218,'Customer List'!B:D,3,)</f>
        <v>Local</v>
      </c>
    </row>
    <row r="219" spans="1:29" x14ac:dyDescent="0.25">
      <c r="A219" s="21">
        <v>218</v>
      </c>
      <c r="B219" s="21" t="s">
        <v>58</v>
      </c>
      <c r="C219" s="30">
        <v>45807</v>
      </c>
      <c r="D219" s="30">
        <v>45818</v>
      </c>
      <c r="E219" s="47">
        <v>144.94999999999999</v>
      </c>
      <c r="F219" s="47">
        <f t="shared" si="31"/>
        <v>12755.599999999999</v>
      </c>
      <c r="G219" s="48">
        <f t="shared" si="32"/>
        <v>12755.599999999999</v>
      </c>
      <c r="H219" s="21">
        <v>147710</v>
      </c>
      <c r="I219" s="21" t="s">
        <v>77</v>
      </c>
      <c r="J219" s="21">
        <v>1</v>
      </c>
      <c r="K219" s="21">
        <v>1</v>
      </c>
      <c r="L219" s="21">
        <f t="shared" si="33"/>
        <v>0</v>
      </c>
      <c r="M219" s="21" t="s">
        <v>60</v>
      </c>
      <c r="N219" s="30">
        <v>45820</v>
      </c>
      <c r="O219" s="48">
        <v>19066.5</v>
      </c>
      <c r="P219" s="21" t="s">
        <v>16</v>
      </c>
      <c r="Q219" s="21" t="s">
        <v>636</v>
      </c>
      <c r="R219" s="21" t="s">
        <v>637</v>
      </c>
      <c r="S219" s="3">
        <v>4</v>
      </c>
      <c r="T219" s="37"/>
      <c r="U219" s="21" t="s">
        <v>18</v>
      </c>
      <c r="V219" s="21" t="str">
        <f>VLOOKUP(P219,'Customer List'!B:C,2,)</f>
        <v>Delhi</v>
      </c>
      <c r="W219" s="38"/>
      <c r="X219" s="30">
        <v>45820</v>
      </c>
      <c r="Y219" s="21">
        <f t="shared" si="34"/>
        <v>0</v>
      </c>
      <c r="Z219" s="21" t="str">
        <f t="shared" si="35"/>
        <v>Thursday</v>
      </c>
      <c r="AA219" s="21" t="str">
        <f t="shared" si="36"/>
        <v>Thursday</v>
      </c>
      <c r="AB219" s="21" t="str">
        <f>VLOOKUP(U219,'Currency Sheet'!A:C,3,)</f>
        <v>DOLLAR</v>
      </c>
      <c r="AC219" s="42" t="str">
        <f>VLOOKUP(P219,'Customer List'!B:D,3,)</f>
        <v>Local</v>
      </c>
    </row>
    <row r="220" spans="1:29" x14ac:dyDescent="0.25">
      <c r="A220" s="21">
        <v>219</v>
      </c>
      <c r="B220" s="21" t="s">
        <v>58</v>
      </c>
      <c r="C220" s="30">
        <v>45807</v>
      </c>
      <c r="D220" s="30">
        <v>45818</v>
      </c>
      <c r="E220" s="47">
        <v>126.1</v>
      </c>
      <c r="F220" s="47">
        <f t="shared" si="31"/>
        <v>11096.8</v>
      </c>
      <c r="G220" s="48">
        <f t="shared" si="32"/>
        <v>11096.8</v>
      </c>
      <c r="H220" s="21">
        <v>148233</v>
      </c>
      <c r="I220" s="21" t="s">
        <v>78</v>
      </c>
      <c r="J220" s="21">
        <v>1</v>
      </c>
      <c r="K220" s="21">
        <v>1</v>
      </c>
      <c r="L220" s="21">
        <f t="shared" si="33"/>
        <v>0</v>
      </c>
      <c r="M220" s="21" t="s">
        <v>60</v>
      </c>
      <c r="N220" s="30">
        <v>45820</v>
      </c>
      <c r="O220" s="48">
        <v>16587</v>
      </c>
      <c r="P220" s="21" t="s">
        <v>16</v>
      </c>
      <c r="Q220" s="21" t="s">
        <v>636</v>
      </c>
      <c r="R220" s="21" t="s">
        <v>637</v>
      </c>
      <c r="S220" s="3">
        <v>4</v>
      </c>
      <c r="T220" s="37"/>
      <c r="U220" s="21" t="s">
        <v>18</v>
      </c>
      <c r="V220" s="21" t="str">
        <f>VLOOKUP(P220,'Customer List'!B:C,2,)</f>
        <v>Delhi</v>
      </c>
      <c r="W220" s="38"/>
      <c r="X220" s="30">
        <v>45820</v>
      </c>
      <c r="Y220" s="21">
        <f t="shared" si="34"/>
        <v>0</v>
      </c>
      <c r="Z220" s="21" t="str">
        <f t="shared" si="35"/>
        <v>Thursday</v>
      </c>
      <c r="AA220" s="21" t="str">
        <f t="shared" si="36"/>
        <v>Thursday</v>
      </c>
      <c r="AB220" s="21" t="str">
        <f>VLOOKUP(U220,'Currency Sheet'!A:C,3,)</f>
        <v>DOLLAR</v>
      </c>
      <c r="AC220" s="42" t="str">
        <f>VLOOKUP(P220,'Customer List'!B:D,3,)</f>
        <v>Local</v>
      </c>
    </row>
    <row r="221" spans="1:29" x14ac:dyDescent="0.25">
      <c r="A221" s="21">
        <v>220</v>
      </c>
      <c r="B221" s="21" t="s">
        <v>58</v>
      </c>
      <c r="C221" s="30">
        <v>45807</v>
      </c>
      <c r="D221" s="30">
        <v>45818</v>
      </c>
      <c r="E221" s="47">
        <v>262.5</v>
      </c>
      <c r="F221" s="47">
        <f t="shared" si="31"/>
        <v>23100</v>
      </c>
      <c r="G221" s="48">
        <f t="shared" si="32"/>
        <v>23100</v>
      </c>
      <c r="H221" s="21">
        <v>154308</v>
      </c>
      <c r="I221" s="21" t="s">
        <v>79</v>
      </c>
      <c r="J221" s="21">
        <v>1</v>
      </c>
      <c r="K221" s="21">
        <v>1</v>
      </c>
      <c r="L221" s="21">
        <f t="shared" si="33"/>
        <v>0</v>
      </c>
      <c r="M221" s="21" t="s">
        <v>65</v>
      </c>
      <c r="N221" s="30">
        <v>45821</v>
      </c>
      <c r="O221" s="48">
        <v>33843.75</v>
      </c>
      <c r="P221" s="21" t="s">
        <v>42</v>
      </c>
      <c r="Q221" s="21" t="s">
        <v>636</v>
      </c>
      <c r="R221" s="21" t="s">
        <v>637</v>
      </c>
      <c r="S221" s="3">
        <v>4</v>
      </c>
      <c r="T221" s="37"/>
      <c r="U221" s="21" t="s">
        <v>18</v>
      </c>
      <c r="V221" s="21" t="str">
        <f>VLOOKUP(P221,'Customer List'!B:C,2,)</f>
        <v>Faridabad</v>
      </c>
      <c r="W221" s="38"/>
      <c r="X221" s="30">
        <v>45821</v>
      </c>
      <c r="Y221" s="21">
        <f t="shared" si="34"/>
        <v>0</v>
      </c>
      <c r="Z221" s="21" t="str">
        <f t="shared" si="35"/>
        <v>Friday</v>
      </c>
      <c r="AA221" s="21" t="str">
        <f t="shared" si="36"/>
        <v>Friday</v>
      </c>
      <c r="AB221" s="21" t="str">
        <f>VLOOKUP(U221,'Currency Sheet'!A:C,3,)</f>
        <v>DOLLAR</v>
      </c>
      <c r="AC221" s="42" t="str">
        <f>VLOOKUP(P221,'Customer List'!B:D,3,)</f>
        <v>Local</v>
      </c>
    </row>
    <row r="222" spans="1:29" x14ac:dyDescent="0.25">
      <c r="A222" s="21">
        <v>221</v>
      </c>
      <c r="B222" s="21" t="s">
        <v>58</v>
      </c>
      <c r="C222" s="30">
        <v>45807</v>
      </c>
      <c r="D222" s="30">
        <v>45818</v>
      </c>
      <c r="E222" s="47">
        <v>243.75</v>
      </c>
      <c r="F222" s="47">
        <f t="shared" si="31"/>
        <v>21450</v>
      </c>
      <c r="G222" s="48">
        <f t="shared" si="32"/>
        <v>21450</v>
      </c>
      <c r="H222" s="21">
        <v>155526</v>
      </c>
      <c r="I222" s="21" t="s">
        <v>1305</v>
      </c>
      <c r="J222" s="21">
        <v>1</v>
      </c>
      <c r="K222" s="21">
        <v>1</v>
      </c>
      <c r="L222" s="21">
        <f t="shared" si="33"/>
        <v>0</v>
      </c>
      <c r="M222" s="21" t="s">
        <v>60</v>
      </c>
      <c r="N222" s="30">
        <v>45820</v>
      </c>
      <c r="O222" s="48">
        <v>32062.5</v>
      </c>
      <c r="P222" s="21" t="s">
        <v>16</v>
      </c>
      <c r="Q222" s="21" t="s">
        <v>636</v>
      </c>
      <c r="R222" s="21" t="s">
        <v>637</v>
      </c>
      <c r="S222" s="3">
        <v>4</v>
      </c>
      <c r="T222" s="37"/>
      <c r="U222" s="21" t="s">
        <v>18</v>
      </c>
      <c r="V222" s="21" t="str">
        <f>VLOOKUP(P222,'Customer List'!B:C,2,)</f>
        <v>Delhi</v>
      </c>
      <c r="W222" s="38"/>
      <c r="X222" s="30">
        <v>45820</v>
      </c>
      <c r="Y222" s="21">
        <f t="shared" si="34"/>
        <v>0</v>
      </c>
      <c r="Z222" s="21" t="str">
        <f t="shared" si="35"/>
        <v>Thursday</v>
      </c>
      <c r="AA222" s="21" t="str">
        <f t="shared" si="36"/>
        <v>Thursday</v>
      </c>
      <c r="AB222" s="21" t="str">
        <f>VLOOKUP(U222,'Currency Sheet'!A:C,3,)</f>
        <v>DOLLAR</v>
      </c>
      <c r="AC222" s="42" t="str">
        <f>VLOOKUP(P222,'Customer List'!B:D,3,)</f>
        <v>Local</v>
      </c>
    </row>
    <row r="223" spans="1:29" x14ac:dyDescent="0.25">
      <c r="A223" s="21">
        <v>222</v>
      </c>
      <c r="B223" s="21" t="s">
        <v>58</v>
      </c>
      <c r="C223" s="30">
        <v>45807</v>
      </c>
      <c r="D223" s="30">
        <v>45818</v>
      </c>
      <c r="E223" s="47">
        <v>91.65</v>
      </c>
      <c r="F223" s="47">
        <f t="shared" si="31"/>
        <v>8065.2000000000007</v>
      </c>
      <c r="G223" s="48">
        <f t="shared" si="32"/>
        <v>8065.2000000000007</v>
      </c>
      <c r="H223" s="21">
        <v>155909</v>
      </c>
      <c r="I223" s="21" t="s">
        <v>1306</v>
      </c>
      <c r="J223" s="21">
        <v>1</v>
      </c>
      <c r="K223" s="21">
        <v>1</v>
      </c>
      <c r="L223" s="21">
        <f t="shared" si="33"/>
        <v>0</v>
      </c>
      <c r="M223" s="21" t="s">
        <v>60</v>
      </c>
      <c r="N223" s="30">
        <v>45820</v>
      </c>
      <c r="O223" s="48">
        <v>12055.5</v>
      </c>
      <c r="P223" s="21" t="s">
        <v>16</v>
      </c>
      <c r="Q223" s="21" t="s">
        <v>636</v>
      </c>
      <c r="R223" s="21" t="s">
        <v>637</v>
      </c>
      <c r="S223" s="3">
        <v>4</v>
      </c>
      <c r="T223" s="37"/>
      <c r="U223" s="21" t="s">
        <v>18</v>
      </c>
      <c r="V223" s="21" t="str">
        <f>VLOOKUP(P223,'Customer List'!B:C,2,)</f>
        <v>Delhi</v>
      </c>
      <c r="W223" s="38"/>
      <c r="X223" s="30">
        <v>45820</v>
      </c>
      <c r="Y223" s="21">
        <f t="shared" si="34"/>
        <v>0</v>
      </c>
      <c r="Z223" s="21" t="str">
        <f t="shared" si="35"/>
        <v>Thursday</v>
      </c>
      <c r="AA223" s="21" t="str">
        <f t="shared" si="36"/>
        <v>Thursday</v>
      </c>
      <c r="AB223" s="21" t="str">
        <f>VLOOKUP(U223,'Currency Sheet'!A:C,3,)</f>
        <v>DOLLAR</v>
      </c>
      <c r="AC223" s="42" t="str">
        <f>VLOOKUP(P223,'Customer List'!B:D,3,)</f>
        <v>Local</v>
      </c>
    </row>
    <row r="224" spans="1:29" x14ac:dyDescent="0.25">
      <c r="A224" s="21">
        <v>223</v>
      </c>
      <c r="B224" s="21" t="s">
        <v>58</v>
      </c>
      <c r="C224" s="30">
        <v>45807</v>
      </c>
      <c r="D224" s="30">
        <v>45818</v>
      </c>
      <c r="E224" s="47">
        <v>227.5</v>
      </c>
      <c r="F224" s="47">
        <f t="shared" si="31"/>
        <v>20020</v>
      </c>
      <c r="G224" s="48">
        <f t="shared" si="32"/>
        <v>20020</v>
      </c>
      <c r="H224" s="21">
        <v>156541</v>
      </c>
      <c r="I224" s="21" t="s">
        <v>80</v>
      </c>
      <c r="J224" s="21">
        <v>1</v>
      </c>
      <c r="K224" s="21">
        <v>1</v>
      </c>
      <c r="L224" s="21">
        <f t="shared" si="33"/>
        <v>0</v>
      </c>
      <c r="M224" s="21" t="s">
        <v>60</v>
      </c>
      <c r="N224" s="30">
        <v>45820</v>
      </c>
      <c r="O224" s="48">
        <v>27787.5</v>
      </c>
      <c r="P224" s="21" t="s">
        <v>16</v>
      </c>
      <c r="Q224" s="21" t="s">
        <v>636</v>
      </c>
      <c r="R224" s="21" t="s">
        <v>637</v>
      </c>
      <c r="S224" s="3">
        <v>4</v>
      </c>
      <c r="T224" s="37"/>
      <c r="U224" s="21" t="s">
        <v>18</v>
      </c>
      <c r="V224" s="21" t="str">
        <f>VLOOKUP(P224,'Customer List'!B:C,2,)</f>
        <v>Delhi</v>
      </c>
      <c r="W224" s="38"/>
      <c r="X224" s="30">
        <v>45820</v>
      </c>
      <c r="Y224" s="21">
        <f t="shared" si="34"/>
        <v>0</v>
      </c>
      <c r="Z224" s="21" t="str">
        <f t="shared" si="35"/>
        <v>Thursday</v>
      </c>
      <c r="AA224" s="21" t="str">
        <f t="shared" si="36"/>
        <v>Thursday</v>
      </c>
      <c r="AB224" s="21" t="str">
        <f>VLOOKUP(U224,'Currency Sheet'!A:C,3,)</f>
        <v>DOLLAR</v>
      </c>
      <c r="AC224" s="42" t="str">
        <f>VLOOKUP(P224,'Customer List'!B:D,3,)</f>
        <v>Local</v>
      </c>
    </row>
    <row r="225" spans="1:29" x14ac:dyDescent="0.25">
      <c r="A225" s="21">
        <v>224</v>
      </c>
      <c r="B225" s="21" t="s">
        <v>58</v>
      </c>
      <c r="C225" s="30">
        <v>45807</v>
      </c>
      <c r="D225" s="30">
        <v>45818</v>
      </c>
      <c r="E225" s="47">
        <v>220.5</v>
      </c>
      <c r="F225" s="47">
        <f t="shared" si="31"/>
        <v>19404</v>
      </c>
      <c r="G225" s="48">
        <f t="shared" si="32"/>
        <v>19404</v>
      </c>
      <c r="H225" s="21">
        <v>156918</v>
      </c>
      <c r="I225" s="21" t="s">
        <v>81</v>
      </c>
      <c r="J225" s="21">
        <v>1</v>
      </c>
      <c r="K225" s="21">
        <v>1</v>
      </c>
      <c r="L225" s="21">
        <f t="shared" si="33"/>
        <v>0</v>
      </c>
      <c r="M225" s="21" t="s">
        <v>74</v>
      </c>
      <c r="N225" s="30">
        <v>45818</v>
      </c>
      <c r="O225" s="48">
        <v>23927.4</v>
      </c>
      <c r="P225" s="21" t="s">
        <v>276</v>
      </c>
      <c r="Q225" s="21"/>
      <c r="R225" s="21"/>
      <c r="S225" s="3">
        <v>4</v>
      </c>
      <c r="T225" s="37"/>
      <c r="U225" s="21" t="s">
        <v>18</v>
      </c>
      <c r="V225" s="21" t="str">
        <f>VLOOKUP(P225,'Customer List'!B:C,2,)</f>
        <v>Pune</v>
      </c>
      <c r="W225" s="38"/>
      <c r="X225" s="30" t="str">
        <f>IF(OR(R225 = "PRIYANKA MADAM", R225 = "DEEPAK", R225 = "PORTER"),N225,"")</f>
        <v/>
      </c>
      <c r="Y225" s="21" t="str">
        <f t="shared" si="34"/>
        <v/>
      </c>
      <c r="Z225" s="21" t="str">
        <f t="shared" si="35"/>
        <v>Tuesday</v>
      </c>
      <c r="AA225" s="21" t="str">
        <f t="shared" si="36"/>
        <v/>
      </c>
      <c r="AB225" s="21" t="str">
        <f>VLOOKUP(U225,'Currency Sheet'!A:C,3,)</f>
        <v>DOLLAR</v>
      </c>
      <c r="AC225" s="42" t="str">
        <f>VLOOKUP(P225,'Customer List'!B:D,3,)</f>
        <v>OutStation</v>
      </c>
    </row>
    <row r="226" spans="1:29" x14ac:dyDescent="0.25">
      <c r="A226" s="21">
        <v>225</v>
      </c>
      <c r="B226" s="21" t="s">
        <v>58</v>
      </c>
      <c r="C226" s="30">
        <v>45807</v>
      </c>
      <c r="D226" s="30">
        <v>45818</v>
      </c>
      <c r="E226" s="47">
        <v>37.799999999999997</v>
      </c>
      <c r="F226" s="47">
        <f t="shared" si="31"/>
        <v>3326.3999999999996</v>
      </c>
      <c r="G226" s="48">
        <f t="shared" si="32"/>
        <v>3326.3999999999996</v>
      </c>
      <c r="H226" s="21">
        <v>157305</v>
      </c>
      <c r="I226" s="21" t="s">
        <v>82</v>
      </c>
      <c r="J226" s="21">
        <v>1</v>
      </c>
      <c r="K226" s="21">
        <v>1</v>
      </c>
      <c r="L226" s="21">
        <f t="shared" si="33"/>
        <v>0</v>
      </c>
      <c r="M226" s="21" t="s">
        <v>76</v>
      </c>
      <c r="N226" s="30">
        <v>45818</v>
      </c>
      <c r="O226" s="48">
        <v>7951.5</v>
      </c>
      <c r="P226" s="21" t="s">
        <v>30</v>
      </c>
      <c r="Q226" s="21" t="s">
        <v>636</v>
      </c>
      <c r="R226" s="21" t="s">
        <v>637</v>
      </c>
      <c r="S226" s="3">
        <v>4</v>
      </c>
      <c r="T226" s="37"/>
      <c r="U226" s="21" t="s">
        <v>18</v>
      </c>
      <c r="V226" s="21" t="str">
        <f>VLOOKUP(P226,'Customer List'!B:C,2,)</f>
        <v>Delhi</v>
      </c>
      <c r="W226" s="38"/>
      <c r="X226" s="30">
        <v>45818</v>
      </c>
      <c r="Y226" s="21">
        <f t="shared" si="34"/>
        <v>0</v>
      </c>
      <c r="Z226" s="21" t="str">
        <f t="shared" si="35"/>
        <v>Tuesday</v>
      </c>
      <c r="AA226" s="21" t="str">
        <f t="shared" si="36"/>
        <v>Tuesday</v>
      </c>
      <c r="AB226" s="21" t="str">
        <f>VLOOKUP(U226,'Currency Sheet'!A:C,3,)</f>
        <v>DOLLAR</v>
      </c>
      <c r="AC226" s="42" t="str">
        <f>VLOOKUP(P226,'Customer List'!B:D,3,)</f>
        <v>Local</v>
      </c>
    </row>
    <row r="227" spans="1:29" x14ac:dyDescent="0.25">
      <c r="A227" s="21">
        <v>226</v>
      </c>
      <c r="B227" s="21" t="s">
        <v>58</v>
      </c>
      <c r="C227" s="30">
        <v>45807</v>
      </c>
      <c r="D227" s="30">
        <v>45818</v>
      </c>
      <c r="E227" s="47">
        <v>182.7</v>
      </c>
      <c r="F227" s="47">
        <f t="shared" si="31"/>
        <v>16077.599999999999</v>
      </c>
      <c r="G227" s="48">
        <f t="shared" si="32"/>
        <v>16077.599999999999</v>
      </c>
      <c r="H227" s="21">
        <v>161006</v>
      </c>
      <c r="I227" s="21" t="s">
        <v>1307</v>
      </c>
      <c r="J227" s="21">
        <v>1</v>
      </c>
      <c r="K227" s="21">
        <v>1</v>
      </c>
      <c r="L227" s="21">
        <f t="shared" si="33"/>
        <v>0</v>
      </c>
      <c r="M227" s="21" t="s">
        <v>65</v>
      </c>
      <c r="N227" s="30">
        <v>45821</v>
      </c>
      <c r="O227" s="48">
        <v>23555.25</v>
      </c>
      <c r="P227" s="21" t="s">
        <v>42</v>
      </c>
      <c r="Q227" s="21" t="s">
        <v>636</v>
      </c>
      <c r="R227" s="21" t="s">
        <v>637</v>
      </c>
      <c r="S227" s="3">
        <v>4</v>
      </c>
      <c r="T227" s="37"/>
      <c r="U227" s="21" t="s">
        <v>18</v>
      </c>
      <c r="V227" s="21" t="str">
        <f>VLOOKUP(P227,'Customer List'!B:C,2,)</f>
        <v>Faridabad</v>
      </c>
      <c r="W227" s="38"/>
      <c r="X227" s="30">
        <v>45821</v>
      </c>
      <c r="Y227" s="21">
        <f t="shared" si="34"/>
        <v>0</v>
      </c>
      <c r="Z227" s="21" t="str">
        <f t="shared" si="35"/>
        <v>Friday</v>
      </c>
      <c r="AA227" s="21" t="str">
        <f t="shared" si="36"/>
        <v>Friday</v>
      </c>
      <c r="AB227" s="21" t="str">
        <f>VLOOKUP(U227,'Currency Sheet'!A:C,3,)</f>
        <v>DOLLAR</v>
      </c>
      <c r="AC227" s="42" t="str">
        <f>VLOOKUP(P227,'Customer List'!B:D,3,)</f>
        <v>Local</v>
      </c>
    </row>
    <row r="228" spans="1:29" x14ac:dyDescent="0.25">
      <c r="A228" s="21">
        <v>227</v>
      </c>
      <c r="B228" s="21" t="s">
        <v>58</v>
      </c>
      <c r="C228" s="30">
        <v>45807</v>
      </c>
      <c r="D228" s="30">
        <v>45818</v>
      </c>
      <c r="E228" s="47">
        <v>120.25</v>
      </c>
      <c r="F228" s="47">
        <f t="shared" si="31"/>
        <v>10582</v>
      </c>
      <c r="G228" s="48">
        <f t="shared" si="32"/>
        <v>10582</v>
      </c>
      <c r="H228" s="21">
        <v>161218</v>
      </c>
      <c r="I228" s="21" t="s">
        <v>83</v>
      </c>
      <c r="J228" s="21">
        <v>1</v>
      </c>
      <c r="K228" s="21">
        <v>1</v>
      </c>
      <c r="L228" s="21">
        <f t="shared" si="33"/>
        <v>0</v>
      </c>
      <c r="M228" s="21" t="s">
        <v>60</v>
      </c>
      <c r="N228" s="30">
        <v>45820</v>
      </c>
      <c r="O228" s="48">
        <v>15817.5</v>
      </c>
      <c r="P228" s="21" t="s">
        <v>16</v>
      </c>
      <c r="Q228" s="21" t="s">
        <v>636</v>
      </c>
      <c r="R228" s="21" t="s">
        <v>637</v>
      </c>
      <c r="S228" s="3">
        <v>4</v>
      </c>
      <c r="T228" s="37"/>
      <c r="U228" s="21" t="s">
        <v>18</v>
      </c>
      <c r="V228" s="21" t="str">
        <f>VLOOKUP(P228,'Customer List'!B:C,2,)</f>
        <v>Delhi</v>
      </c>
      <c r="W228" s="38"/>
      <c r="X228" s="30">
        <v>45820</v>
      </c>
      <c r="Y228" s="21">
        <f t="shared" si="34"/>
        <v>0</v>
      </c>
      <c r="Z228" s="21" t="str">
        <f t="shared" si="35"/>
        <v>Thursday</v>
      </c>
      <c r="AA228" s="21" t="str">
        <f t="shared" si="36"/>
        <v>Thursday</v>
      </c>
      <c r="AB228" s="21" t="str">
        <f>VLOOKUP(U228,'Currency Sheet'!A:C,3,)</f>
        <v>DOLLAR</v>
      </c>
      <c r="AC228" s="42" t="str">
        <f>VLOOKUP(P228,'Customer List'!B:D,3,)</f>
        <v>Local</v>
      </c>
    </row>
    <row r="229" spans="1:29" x14ac:dyDescent="0.25">
      <c r="A229" s="21">
        <v>228</v>
      </c>
      <c r="B229" s="21" t="s">
        <v>58</v>
      </c>
      <c r="C229" s="30">
        <v>45807</v>
      </c>
      <c r="D229" s="30">
        <v>45818</v>
      </c>
      <c r="E229" s="47">
        <v>160.55000000000001</v>
      </c>
      <c r="F229" s="47">
        <f t="shared" si="31"/>
        <v>14128.400000000001</v>
      </c>
      <c r="G229" s="48">
        <f t="shared" si="32"/>
        <v>14128.400000000001</v>
      </c>
      <c r="H229" s="21">
        <v>164204</v>
      </c>
      <c r="I229" s="21" t="s">
        <v>84</v>
      </c>
      <c r="J229" s="21">
        <v>1</v>
      </c>
      <c r="K229" s="21">
        <v>1</v>
      </c>
      <c r="L229" s="21">
        <f t="shared" si="33"/>
        <v>0</v>
      </c>
      <c r="M229" s="21" t="s">
        <v>60</v>
      </c>
      <c r="N229" s="30">
        <v>45820</v>
      </c>
      <c r="O229" s="48">
        <v>21118.5</v>
      </c>
      <c r="P229" s="21" t="s">
        <v>16</v>
      </c>
      <c r="Q229" s="21" t="s">
        <v>636</v>
      </c>
      <c r="R229" s="21" t="s">
        <v>637</v>
      </c>
      <c r="S229" s="3">
        <v>4</v>
      </c>
      <c r="T229" s="37"/>
      <c r="U229" s="21" t="s">
        <v>18</v>
      </c>
      <c r="V229" s="21" t="str">
        <f>VLOOKUP(P229,'Customer List'!B:C,2,)</f>
        <v>Delhi</v>
      </c>
      <c r="W229" s="38"/>
      <c r="X229" s="30">
        <v>45820</v>
      </c>
      <c r="Y229" s="21">
        <f t="shared" si="34"/>
        <v>0</v>
      </c>
      <c r="Z229" s="21" t="str">
        <f t="shared" si="35"/>
        <v>Thursday</v>
      </c>
      <c r="AA229" s="21" t="str">
        <f t="shared" si="36"/>
        <v>Thursday</v>
      </c>
      <c r="AB229" s="21" t="str">
        <f>VLOOKUP(U229,'Currency Sheet'!A:C,3,)</f>
        <v>DOLLAR</v>
      </c>
      <c r="AC229" s="42" t="str">
        <f>VLOOKUP(P229,'Customer List'!B:D,3,)</f>
        <v>Local</v>
      </c>
    </row>
    <row r="230" spans="1:29" x14ac:dyDescent="0.25">
      <c r="A230" s="21">
        <v>229</v>
      </c>
      <c r="B230" s="21" t="s">
        <v>58</v>
      </c>
      <c r="C230" s="30">
        <v>45807</v>
      </c>
      <c r="D230" s="30">
        <v>45818</v>
      </c>
      <c r="E230" s="47">
        <v>77</v>
      </c>
      <c r="F230" s="47">
        <f t="shared" si="31"/>
        <v>6776</v>
      </c>
      <c r="G230" s="48">
        <f t="shared" si="32"/>
        <v>6776</v>
      </c>
      <c r="H230" s="21">
        <v>165602</v>
      </c>
      <c r="I230" s="21" t="s">
        <v>85</v>
      </c>
      <c r="J230" s="21">
        <v>1</v>
      </c>
      <c r="K230" s="21">
        <v>1</v>
      </c>
      <c r="L230" s="21">
        <f t="shared" si="33"/>
        <v>0</v>
      </c>
      <c r="M230" s="21" t="s">
        <v>74</v>
      </c>
      <c r="N230" s="30">
        <v>45818</v>
      </c>
      <c r="O230" s="48">
        <v>8355.6</v>
      </c>
      <c r="P230" s="21" t="s">
        <v>276</v>
      </c>
      <c r="Q230" s="21"/>
      <c r="R230" s="21"/>
      <c r="S230" s="3">
        <v>4</v>
      </c>
      <c r="T230" s="37"/>
      <c r="U230" s="21" t="s">
        <v>18</v>
      </c>
      <c r="V230" s="21" t="str">
        <f>VLOOKUP(P230,'Customer List'!B:C,2,)</f>
        <v>Pune</v>
      </c>
      <c r="W230" s="38"/>
      <c r="X230" s="30" t="str">
        <f>IF(OR(R230 = "PRIYANKA MADAM", R230 = "DEEPAK", R230 = "PORTER"),N230,"")</f>
        <v/>
      </c>
      <c r="Y230" s="21" t="str">
        <f t="shared" si="34"/>
        <v/>
      </c>
      <c r="Z230" s="21" t="str">
        <f t="shared" si="35"/>
        <v>Tuesday</v>
      </c>
      <c r="AA230" s="21" t="str">
        <f t="shared" si="36"/>
        <v/>
      </c>
      <c r="AB230" s="21" t="str">
        <f>VLOOKUP(U230,'Currency Sheet'!A:C,3,)</f>
        <v>DOLLAR</v>
      </c>
      <c r="AC230" s="42" t="str">
        <f>VLOOKUP(P230,'Customer List'!B:D,3,)</f>
        <v>OutStation</v>
      </c>
    </row>
    <row r="231" spans="1:29" x14ac:dyDescent="0.25">
      <c r="A231" s="21">
        <v>230</v>
      </c>
      <c r="B231" s="21" t="s">
        <v>58</v>
      </c>
      <c r="C231" s="30">
        <v>45807</v>
      </c>
      <c r="D231" s="30">
        <v>45818</v>
      </c>
      <c r="E231" s="47">
        <v>35</v>
      </c>
      <c r="F231" s="47">
        <f t="shared" si="31"/>
        <v>3080</v>
      </c>
      <c r="G231" s="48">
        <f t="shared" si="32"/>
        <v>6160</v>
      </c>
      <c r="H231" s="21">
        <v>300406</v>
      </c>
      <c r="I231" s="21" t="s">
        <v>216</v>
      </c>
      <c r="J231" s="21">
        <v>2</v>
      </c>
      <c r="K231" s="21">
        <v>2</v>
      </c>
      <c r="L231" s="21">
        <f t="shared" si="33"/>
        <v>0</v>
      </c>
      <c r="M231" s="21" t="s">
        <v>86</v>
      </c>
      <c r="N231" s="30">
        <v>45818</v>
      </c>
      <c r="O231" s="48">
        <v>10848</v>
      </c>
      <c r="P231" s="21" t="s">
        <v>264</v>
      </c>
      <c r="Q231" s="21"/>
      <c r="R231" s="21"/>
      <c r="S231" s="3">
        <v>4</v>
      </c>
      <c r="T231" s="37"/>
      <c r="U231" s="21" t="s">
        <v>18</v>
      </c>
      <c r="V231" s="21" t="str">
        <f>VLOOKUP(P231,'Customer List'!B:C,2,)</f>
        <v>Banglore</v>
      </c>
      <c r="W231" s="38"/>
      <c r="X231" s="30" t="str">
        <f>IF(OR(R231 = "PRIYANKA MADAM", R231 = "DEEPAK", R231 = "PORTER"),N231,"")</f>
        <v/>
      </c>
      <c r="Y231" s="21" t="str">
        <f t="shared" si="34"/>
        <v/>
      </c>
      <c r="Z231" s="21" t="str">
        <f t="shared" si="35"/>
        <v>Tuesday</v>
      </c>
      <c r="AA231" s="21" t="str">
        <f t="shared" si="36"/>
        <v/>
      </c>
      <c r="AB231" s="21" t="str">
        <f>VLOOKUP(U231,'Currency Sheet'!A:C,3,)</f>
        <v>DOLLAR</v>
      </c>
      <c r="AC231" s="42" t="str">
        <f>VLOOKUP(P231,'Customer List'!B:D,3,)</f>
        <v>OutStation</v>
      </c>
    </row>
    <row r="232" spans="1:29" x14ac:dyDescent="0.25">
      <c r="A232" s="21">
        <v>231</v>
      </c>
      <c r="B232" s="21" t="s">
        <v>58</v>
      </c>
      <c r="C232" s="30">
        <v>45807</v>
      </c>
      <c r="D232" s="30">
        <v>45818</v>
      </c>
      <c r="E232" s="47">
        <v>72.8</v>
      </c>
      <c r="F232" s="47">
        <f t="shared" si="31"/>
        <v>6406.4</v>
      </c>
      <c r="G232" s="48">
        <f t="shared" si="32"/>
        <v>6406.4</v>
      </c>
      <c r="H232" s="21">
        <v>300529</v>
      </c>
      <c r="I232" s="21" t="s">
        <v>87</v>
      </c>
      <c r="J232" s="21">
        <v>1</v>
      </c>
      <c r="K232" s="21">
        <v>1</v>
      </c>
      <c r="L232" s="21">
        <f t="shared" si="33"/>
        <v>0</v>
      </c>
      <c r="M232" s="21" t="s">
        <v>60</v>
      </c>
      <c r="N232" s="30">
        <v>45820</v>
      </c>
      <c r="O232" s="48">
        <v>9576</v>
      </c>
      <c r="P232" s="21" t="s">
        <v>16</v>
      </c>
      <c r="Q232" s="21" t="s">
        <v>636</v>
      </c>
      <c r="R232" s="21" t="s">
        <v>637</v>
      </c>
      <c r="S232" s="3">
        <v>4</v>
      </c>
      <c r="T232" s="37"/>
      <c r="U232" s="21" t="s">
        <v>18</v>
      </c>
      <c r="V232" s="21" t="str">
        <f>VLOOKUP(P232,'Customer List'!B:C,2,)</f>
        <v>Delhi</v>
      </c>
      <c r="W232" s="38"/>
      <c r="X232" s="30">
        <v>45820</v>
      </c>
      <c r="Y232" s="21">
        <f t="shared" si="34"/>
        <v>0</v>
      </c>
      <c r="Z232" s="21" t="str">
        <f t="shared" si="35"/>
        <v>Thursday</v>
      </c>
      <c r="AA232" s="21" t="str">
        <f t="shared" si="36"/>
        <v>Thursday</v>
      </c>
      <c r="AB232" s="21" t="str">
        <f>VLOOKUP(U232,'Currency Sheet'!A:C,3,)</f>
        <v>DOLLAR</v>
      </c>
      <c r="AC232" s="42" t="str">
        <f>VLOOKUP(P232,'Customer List'!B:D,3,)</f>
        <v>Local</v>
      </c>
    </row>
    <row r="233" spans="1:29" x14ac:dyDescent="0.25">
      <c r="A233" s="21">
        <v>232</v>
      </c>
      <c r="B233" s="21" t="s">
        <v>58</v>
      </c>
      <c r="C233" s="30">
        <v>45807</v>
      </c>
      <c r="D233" s="30">
        <v>45818</v>
      </c>
      <c r="E233" s="47">
        <v>99.25</v>
      </c>
      <c r="F233" s="47">
        <f t="shared" si="31"/>
        <v>8734</v>
      </c>
      <c r="G233" s="48">
        <f t="shared" si="32"/>
        <v>8734</v>
      </c>
      <c r="H233" s="21">
        <v>300925</v>
      </c>
      <c r="I233" s="21" t="s">
        <v>1308</v>
      </c>
      <c r="J233" s="21">
        <v>1</v>
      </c>
      <c r="K233" s="21">
        <v>1</v>
      </c>
      <c r="L233" s="21">
        <f t="shared" si="33"/>
        <v>0</v>
      </c>
      <c r="M233" s="21" t="s">
        <v>60</v>
      </c>
      <c r="N233" s="30">
        <v>45820</v>
      </c>
      <c r="O233" s="48">
        <v>13081.5</v>
      </c>
      <c r="P233" s="21" t="s">
        <v>16</v>
      </c>
      <c r="Q233" s="21" t="s">
        <v>636</v>
      </c>
      <c r="R233" s="21" t="s">
        <v>637</v>
      </c>
      <c r="S233" s="3">
        <v>4</v>
      </c>
      <c r="T233" s="37"/>
      <c r="U233" s="21" t="s">
        <v>18</v>
      </c>
      <c r="V233" s="21" t="str">
        <f>VLOOKUP(P233,'Customer List'!B:C,2,)</f>
        <v>Delhi</v>
      </c>
      <c r="W233" s="38"/>
      <c r="X233" s="30">
        <v>45820</v>
      </c>
      <c r="Y233" s="21">
        <f t="shared" si="34"/>
        <v>0</v>
      </c>
      <c r="Z233" s="21" t="str">
        <f t="shared" si="35"/>
        <v>Thursday</v>
      </c>
      <c r="AA233" s="21" t="str">
        <f t="shared" si="36"/>
        <v>Thursday</v>
      </c>
      <c r="AB233" s="21" t="str">
        <f>VLOOKUP(U233,'Currency Sheet'!A:C,3,)</f>
        <v>DOLLAR</v>
      </c>
      <c r="AC233" s="42" t="str">
        <f>VLOOKUP(P233,'Customer List'!B:D,3,)</f>
        <v>Local</v>
      </c>
    </row>
    <row r="234" spans="1:29" x14ac:dyDescent="0.25">
      <c r="A234" s="21">
        <v>233</v>
      </c>
      <c r="B234" s="21" t="s">
        <v>58</v>
      </c>
      <c r="C234" s="30">
        <v>45807</v>
      </c>
      <c r="D234" s="30">
        <v>45818</v>
      </c>
      <c r="E234" s="47">
        <v>204.4</v>
      </c>
      <c r="F234" s="47">
        <f t="shared" si="31"/>
        <v>17987.2</v>
      </c>
      <c r="G234" s="48">
        <f t="shared" si="32"/>
        <v>17987.2</v>
      </c>
      <c r="H234" s="21">
        <v>301820</v>
      </c>
      <c r="I234" s="21" t="s">
        <v>1309</v>
      </c>
      <c r="J234" s="21">
        <v>1</v>
      </c>
      <c r="K234" s="21">
        <v>1</v>
      </c>
      <c r="L234" s="21">
        <f t="shared" si="33"/>
        <v>0</v>
      </c>
      <c r="M234" s="21" t="s">
        <v>89</v>
      </c>
      <c r="N234" s="30">
        <v>45821</v>
      </c>
      <c r="O234" s="48">
        <v>31682</v>
      </c>
      <c r="P234" s="21" t="s">
        <v>252</v>
      </c>
      <c r="Q234" s="21"/>
      <c r="R234" s="21"/>
      <c r="S234" s="3">
        <v>4</v>
      </c>
      <c r="T234" s="37"/>
      <c r="U234" s="21" t="s">
        <v>18</v>
      </c>
      <c r="V234" s="21" t="str">
        <f>VLOOKUP(P234,'Customer List'!B:C,2,)</f>
        <v>Gujrat</v>
      </c>
      <c r="W234" s="38"/>
      <c r="X234" s="30" t="str">
        <f>IF(OR(R234 = "PRIYANKA MADAM", R234 = "DEEPAK", R234 = "PORTER"),N234,"")</f>
        <v/>
      </c>
      <c r="Y234" s="21" t="str">
        <f t="shared" si="34"/>
        <v/>
      </c>
      <c r="Z234" s="21" t="str">
        <f t="shared" si="35"/>
        <v>Friday</v>
      </c>
      <c r="AA234" s="21" t="str">
        <f t="shared" si="36"/>
        <v/>
      </c>
      <c r="AB234" s="21" t="str">
        <f>VLOOKUP(U234,'Currency Sheet'!A:C,3,)</f>
        <v>DOLLAR</v>
      </c>
      <c r="AC234" s="42" t="str">
        <f>VLOOKUP(P234,'Customer List'!B:D,3,)</f>
        <v>OutStation</v>
      </c>
    </row>
    <row r="235" spans="1:29" x14ac:dyDescent="0.25">
      <c r="A235" s="21">
        <v>234</v>
      </c>
      <c r="B235" s="21" t="s">
        <v>58</v>
      </c>
      <c r="C235" s="30">
        <v>45807</v>
      </c>
      <c r="D235" s="30">
        <v>45818</v>
      </c>
      <c r="E235" s="47">
        <v>92.4</v>
      </c>
      <c r="F235" s="47">
        <f t="shared" si="31"/>
        <v>8131.2000000000007</v>
      </c>
      <c r="G235" s="48">
        <f t="shared" si="32"/>
        <v>8131.2000000000007</v>
      </c>
      <c r="H235" s="21">
        <v>302011</v>
      </c>
      <c r="I235" s="21" t="s">
        <v>1310</v>
      </c>
      <c r="J235" s="21">
        <v>1</v>
      </c>
      <c r="K235" s="21">
        <v>1</v>
      </c>
      <c r="L235" s="21">
        <f t="shared" si="33"/>
        <v>0</v>
      </c>
      <c r="M235" s="21" t="s">
        <v>90</v>
      </c>
      <c r="N235" s="30">
        <v>45821</v>
      </c>
      <c r="O235" s="48">
        <v>12889.8</v>
      </c>
      <c r="P235" s="21" t="s">
        <v>91</v>
      </c>
      <c r="Q235" s="21"/>
      <c r="R235" s="21"/>
      <c r="S235" s="3">
        <v>4</v>
      </c>
      <c r="T235" s="37"/>
      <c r="U235" s="21" t="s">
        <v>18</v>
      </c>
      <c r="V235" s="21" t="str">
        <f>VLOOKUP(P235,'Customer List'!B:C,2,)</f>
        <v>Gwalior, Mp</v>
      </c>
      <c r="W235" s="38"/>
      <c r="X235" s="30" t="str">
        <f>IF(OR(R235 = "PRIYANKA MADAM", R235 = "DEEPAK", R235 = "PORTER"),N235,"")</f>
        <v/>
      </c>
      <c r="Y235" s="21" t="str">
        <f t="shared" si="34"/>
        <v/>
      </c>
      <c r="Z235" s="21" t="str">
        <f t="shared" si="35"/>
        <v>Friday</v>
      </c>
      <c r="AA235" s="21" t="str">
        <f t="shared" si="36"/>
        <v/>
      </c>
      <c r="AB235" s="21" t="str">
        <f>VLOOKUP(U235,'Currency Sheet'!A:C,3,)</f>
        <v>DOLLAR</v>
      </c>
      <c r="AC235" s="42" t="str">
        <f>VLOOKUP(P235,'Customer List'!B:D,3,)</f>
        <v>OutStation</v>
      </c>
    </row>
    <row r="236" spans="1:29" x14ac:dyDescent="0.25">
      <c r="A236" s="21">
        <v>235</v>
      </c>
      <c r="B236" s="21" t="s">
        <v>58</v>
      </c>
      <c r="C236" s="30">
        <v>45807</v>
      </c>
      <c r="D236" s="30">
        <v>45818</v>
      </c>
      <c r="E236" s="47">
        <v>282</v>
      </c>
      <c r="F236" s="47">
        <f t="shared" si="31"/>
        <v>24816</v>
      </c>
      <c r="G236" s="48">
        <f t="shared" si="32"/>
        <v>24816</v>
      </c>
      <c r="H236" s="21">
        <v>302048</v>
      </c>
      <c r="I236" s="21" t="s">
        <v>1311</v>
      </c>
      <c r="J236" s="21">
        <v>1</v>
      </c>
      <c r="K236" s="21">
        <v>1</v>
      </c>
      <c r="L236" s="21">
        <f t="shared" si="33"/>
        <v>0</v>
      </c>
      <c r="M236" s="21" t="s">
        <v>93</v>
      </c>
      <c r="N236" s="30">
        <v>45821</v>
      </c>
      <c r="O236" s="48">
        <v>40796</v>
      </c>
      <c r="P236" s="21" t="s">
        <v>252</v>
      </c>
      <c r="Q236" s="21"/>
      <c r="R236" s="21"/>
      <c r="S236" s="3">
        <v>4</v>
      </c>
      <c r="T236" s="37"/>
      <c r="U236" s="21" t="s">
        <v>18</v>
      </c>
      <c r="V236" s="21" t="str">
        <f>VLOOKUP(P236,'Customer List'!B:C,2,)</f>
        <v>Gujrat</v>
      </c>
      <c r="W236" s="38"/>
      <c r="X236" s="30" t="str">
        <f>IF(OR(R236 = "PRIYANKA MADAM", R236 = "DEEPAK", R236 = "PORTER"),N236,"")</f>
        <v/>
      </c>
      <c r="Y236" s="21" t="str">
        <f t="shared" si="34"/>
        <v/>
      </c>
      <c r="Z236" s="21" t="str">
        <f t="shared" si="35"/>
        <v>Friday</v>
      </c>
      <c r="AA236" s="21" t="str">
        <f t="shared" si="36"/>
        <v/>
      </c>
      <c r="AB236" s="21" t="str">
        <f>VLOOKUP(U236,'Currency Sheet'!A:C,3,)</f>
        <v>DOLLAR</v>
      </c>
      <c r="AC236" s="42" t="str">
        <f>VLOOKUP(P236,'Customer List'!B:D,3,)</f>
        <v>OutStation</v>
      </c>
    </row>
    <row r="237" spans="1:29" x14ac:dyDescent="0.25">
      <c r="A237" s="21">
        <v>236</v>
      </c>
      <c r="B237" s="21" t="s">
        <v>58</v>
      </c>
      <c r="C237" s="30">
        <v>45807</v>
      </c>
      <c r="D237" s="30">
        <v>45818</v>
      </c>
      <c r="E237" s="47">
        <v>318</v>
      </c>
      <c r="F237" s="47">
        <f t="shared" si="31"/>
        <v>27984</v>
      </c>
      <c r="G237" s="48">
        <f t="shared" si="32"/>
        <v>27984</v>
      </c>
      <c r="H237" s="21">
        <v>302244</v>
      </c>
      <c r="I237" s="21" t="s">
        <v>1312</v>
      </c>
      <c r="J237" s="21">
        <v>1</v>
      </c>
      <c r="K237" s="21">
        <v>1</v>
      </c>
      <c r="L237" s="21">
        <f t="shared" si="33"/>
        <v>0</v>
      </c>
      <c r="M237" s="21" t="s">
        <v>93</v>
      </c>
      <c r="N237" s="30">
        <v>45821</v>
      </c>
      <c r="O237" s="48">
        <v>46004</v>
      </c>
      <c r="P237" s="21" t="s">
        <v>252</v>
      </c>
      <c r="Q237" s="21"/>
      <c r="R237" s="21"/>
      <c r="S237" s="3">
        <v>4</v>
      </c>
      <c r="T237" s="37"/>
      <c r="U237" s="21" t="s">
        <v>18</v>
      </c>
      <c r="V237" s="21" t="str">
        <f>VLOOKUP(P237,'Customer List'!B:C,2,)</f>
        <v>Gujrat</v>
      </c>
      <c r="W237" s="38"/>
      <c r="X237" s="30" t="str">
        <f>IF(OR(R237 = "PRIYANKA MADAM", R237 = "DEEPAK", R237 = "PORTER"),N237,"")</f>
        <v/>
      </c>
      <c r="Y237" s="21" t="str">
        <f t="shared" si="34"/>
        <v/>
      </c>
      <c r="Z237" s="21" t="str">
        <f t="shared" si="35"/>
        <v>Friday</v>
      </c>
      <c r="AA237" s="21" t="str">
        <f t="shared" si="36"/>
        <v/>
      </c>
      <c r="AB237" s="21" t="str">
        <f>VLOOKUP(U237,'Currency Sheet'!A:C,3,)</f>
        <v>DOLLAR</v>
      </c>
      <c r="AC237" s="42" t="str">
        <f>VLOOKUP(P237,'Customer List'!B:D,3,)</f>
        <v>OutStation</v>
      </c>
    </row>
    <row r="238" spans="1:29" x14ac:dyDescent="0.25">
      <c r="A238" s="21">
        <v>237</v>
      </c>
      <c r="B238" s="21" t="s">
        <v>58</v>
      </c>
      <c r="C238" s="30">
        <v>45807</v>
      </c>
      <c r="D238" s="30">
        <v>45818</v>
      </c>
      <c r="E238" s="47">
        <v>71.5</v>
      </c>
      <c r="F238" s="47">
        <f t="shared" si="31"/>
        <v>6292</v>
      </c>
      <c r="G238" s="48">
        <f t="shared" si="32"/>
        <v>6292</v>
      </c>
      <c r="H238" s="21">
        <v>302610</v>
      </c>
      <c r="I238" s="21" t="s">
        <v>1313</v>
      </c>
      <c r="J238" s="21">
        <v>1</v>
      </c>
      <c r="K238" s="21">
        <v>1</v>
      </c>
      <c r="L238" s="21">
        <f t="shared" si="33"/>
        <v>0</v>
      </c>
      <c r="M238" s="21" t="s">
        <v>60</v>
      </c>
      <c r="N238" s="30">
        <v>45820</v>
      </c>
      <c r="O238" s="48">
        <v>9405</v>
      </c>
      <c r="P238" s="21" t="s">
        <v>16</v>
      </c>
      <c r="Q238" s="21" t="s">
        <v>636</v>
      </c>
      <c r="R238" s="21" t="s">
        <v>637</v>
      </c>
      <c r="S238" s="3">
        <v>4</v>
      </c>
      <c r="T238" s="37"/>
      <c r="U238" s="21" t="s">
        <v>18</v>
      </c>
      <c r="V238" s="21" t="str">
        <f>VLOOKUP(P238,'Customer List'!B:C,2,)</f>
        <v>Delhi</v>
      </c>
      <c r="W238" s="38"/>
      <c r="X238" s="30">
        <v>45820</v>
      </c>
      <c r="Y238" s="21">
        <f t="shared" si="34"/>
        <v>0</v>
      </c>
      <c r="Z238" s="21" t="str">
        <f t="shared" si="35"/>
        <v>Thursday</v>
      </c>
      <c r="AA238" s="21" t="str">
        <f t="shared" si="36"/>
        <v>Thursday</v>
      </c>
      <c r="AB238" s="21" t="str">
        <f>VLOOKUP(U238,'Currency Sheet'!A:C,3,)</f>
        <v>DOLLAR</v>
      </c>
      <c r="AC238" s="42" t="str">
        <f>VLOOKUP(P238,'Customer List'!B:D,3,)</f>
        <v>Local</v>
      </c>
    </row>
    <row r="239" spans="1:29" x14ac:dyDescent="0.25">
      <c r="A239" s="21">
        <v>238</v>
      </c>
      <c r="B239" s="21" t="s">
        <v>58</v>
      </c>
      <c r="C239" s="30">
        <v>45807</v>
      </c>
      <c r="D239" s="30">
        <v>45818</v>
      </c>
      <c r="E239" s="47">
        <v>33.33</v>
      </c>
      <c r="F239" s="47">
        <f t="shared" si="31"/>
        <v>2933.04</v>
      </c>
      <c r="G239" s="48">
        <f t="shared" si="32"/>
        <v>5866.08</v>
      </c>
      <c r="H239" s="21">
        <v>302902</v>
      </c>
      <c r="I239" s="21" t="s">
        <v>1314</v>
      </c>
      <c r="J239" s="21">
        <v>2</v>
      </c>
      <c r="K239" s="21">
        <v>2</v>
      </c>
      <c r="L239" s="21">
        <f t="shared" si="33"/>
        <v>0</v>
      </c>
      <c r="M239" s="21" t="s">
        <v>60</v>
      </c>
      <c r="N239" s="30">
        <v>45820</v>
      </c>
      <c r="O239" s="48">
        <v>8550</v>
      </c>
      <c r="P239" s="21" t="s">
        <v>16</v>
      </c>
      <c r="Q239" s="21" t="s">
        <v>636</v>
      </c>
      <c r="R239" s="21" t="s">
        <v>637</v>
      </c>
      <c r="S239" s="3">
        <v>4</v>
      </c>
      <c r="T239" s="37"/>
      <c r="U239" s="21" t="s">
        <v>18</v>
      </c>
      <c r="V239" s="21" t="str">
        <f>VLOOKUP(P239,'Customer List'!B:C,2,)</f>
        <v>Delhi</v>
      </c>
      <c r="W239" s="38"/>
      <c r="X239" s="30">
        <v>45820</v>
      </c>
      <c r="Y239" s="21">
        <f t="shared" si="34"/>
        <v>0</v>
      </c>
      <c r="Z239" s="21" t="str">
        <f t="shared" si="35"/>
        <v>Thursday</v>
      </c>
      <c r="AA239" s="21" t="str">
        <f t="shared" si="36"/>
        <v>Thursday</v>
      </c>
      <c r="AB239" s="21" t="str">
        <f>VLOOKUP(U239,'Currency Sheet'!A:C,3,)</f>
        <v>DOLLAR</v>
      </c>
      <c r="AC239" s="42" t="str">
        <f>VLOOKUP(P239,'Customer List'!B:D,3,)</f>
        <v>Local</v>
      </c>
    </row>
    <row r="240" spans="1:29" x14ac:dyDescent="0.25">
      <c r="A240" s="21">
        <v>239</v>
      </c>
      <c r="B240" s="21" t="s">
        <v>58</v>
      </c>
      <c r="C240" s="30">
        <v>45807</v>
      </c>
      <c r="D240" s="30">
        <v>45818</v>
      </c>
      <c r="E240" s="47">
        <v>33.33</v>
      </c>
      <c r="F240" s="47">
        <f t="shared" si="31"/>
        <v>2933.04</v>
      </c>
      <c r="G240" s="48">
        <f t="shared" si="32"/>
        <v>2933.04</v>
      </c>
      <c r="H240" s="21">
        <v>302902</v>
      </c>
      <c r="I240" s="21" t="s">
        <v>1314</v>
      </c>
      <c r="J240" s="21">
        <v>1</v>
      </c>
      <c r="K240" s="21">
        <v>1</v>
      </c>
      <c r="L240" s="21">
        <f t="shared" si="33"/>
        <v>0</v>
      </c>
      <c r="M240" s="21" t="s">
        <v>96</v>
      </c>
      <c r="N240" s="30">
        <v>45818</v>
      </c>
      <c r="O240" s="48">
        <v>5812.5</v>
      </c>
      <c r="P240" s="21" t="s">
        <v>97</v>
      </c>
      <c r="Q240" s="21"/>
      <c r="R240" s="21"/>
      <c r="S240" s="3">
        <v>4</v>
      </c>
      <c r="T240" s="37"/>
      <c r="U240" s="21" t="s">
        <v>18</v>
      </c>
      <c r="V240" s="21" t="str">
        <f>VLOOKUP(P240,'Customer List'!B:C,2,)</f>
        <v>Mumbai</v>
      </c>
      <c r="W240" s="38"/>
      <c r="X240" s="30" t="str">
        <f>IF(OR(R240 = "PRIYANKA MADAM", R240 = "DEEPAK", R240 = "PORTER"),N240,"")</f>
        <v/>
      </c>
      <c r="Y240" s="21" t="str">
        <f t="shared" si="34"/>
        <v/>
      </c>
      <c r="Z240" s="21" t="str">
        <f t="shared" si="35"/>
        <v>Tuesday</v>
      </c>
      <c r="AA240" s="21" t="str">
        <f t="shared" si="36"/>
        <v/>
      </c>
      <c r="AB240" s="21" t="str">
        <f>VLOOKUP(U240,'Currency Sheet'!A:C,3,)</f>
        <v>DOLLAR</v>
      </c>
      <c r="AC240" s="42" t="str">
        <f>VLOOKUP(P240,'Customer List'!B:D,3,)</f>
        <v>OutStation</v>
      </c>
    </row>
    <row r="241" spans="1:29" x14ac:dyDescent="0.25">
      <c r="A241" s="21">
        <v>240</v>
      </c>
      <c r="B241" s="21" t="s">
        <v>58</v>
      </c>
      <c r="C241" s="30">
        <v>45807</v>
      </c>
      <c r="D241" s="30">
        <v>45818</v>
      </c>
      <c r="E241" s="47">
        <v>70</v>
      </c>
      <c r="F241" s="47">
        <f t="shared" si="31"/>
        <v>6160</v>
      </c>
      <c r="G241" s="48">
        <f t="shared" si="32"/>
        <v>6160</v>
      </c>
      <c r="H241" s="21">
        <v>303003</v>
      </c>
      <c r="I241" s="21" t="s">
        <v>98</v>
      </c>
      <c r="J241" s="21">
        <v>1</v>
      </c>
      <c r="K241" s="21">
        <v>1</v>
      </c>
      <c r="L241" s="21">
        <f t="shared" si="33"/>
        <v>0</v>
      </c>
      <c r="M241" s="21" t="s">
        <v>99</v>
      </c>
      <c r="N241" s="30">
        <v>45820</v>
      </c>
      <c r="O241" s="48">
        <v>8550</v>
      </c>
      <c r="P241" s="21" t="s">
        <v>1011</v>
      </c>
      <c r="Q241" s="21" t="s">
        <v>636</v>
      </c>
      <c r="R241" s="21" t="s">
        <v>637</v>
      </c>
      <c r="S241" s="3">
        <v>4</v>
      </c>
      <c r="T241" s="37"/>
      <c r="U241" s="21" t="s">
        <v>18</v>
      </c>
      <c r="V241" s="21" t="str">
        <f>VLOOKUP(P241,'Customer List'!B:C,2,)</f>
        <v>Delhi</v>
      </c>
      <c r="W241" s="38"/>
      <c r="X241" s="30">
        <v>45820</v>
      </c>
      <c r="Y241" s="21">
        <f t="shared" si="34"/>
        <v>0</v>
      </c>
      <c r="Z241" s="21" t="str">
        <f t="shared" si="35"/>
        <v>Thursday</v>
      </c>
      <c r="AA241" s="21" t="str">
        <f t="shared" si="36"/>
        <v>Thursday</v>
      </c>
      <c r="AB241" s="21" t="str">
        <f>VLOOKUP(U241,'Currency Sheet'!A:C,3,)</f>
        <v>DOLLAR</v>
      </c>
      <c r="AC241" s="42" t="str">
        <f>VLOOKUP(P241,'Customer List'!B:D,3,)</f>
        <v>Local</v>
      </c>
    </row>
    <row r="242" spans="1:29" x14ac:dyDescent="0.25">
      <c r="A242" s="21">
        <v>241</v>
      </c>
      <c r="B242" s="21" t="s">
        <v>58</v>
      </c>
      <c r="C242" s="30">
        <v>45807</v>
      </c>
      <c r="D242" s="30">
        <v>45818</v>
      </c>
      <c r="E242" s="47">
        <v>79.099999999999994</v>
      </c>
      <c r="F242" s="47">
        <f t="shared" si="31"/>
        <v>6960.7999999999993</v>
      </c>
      <c r="G242" s="48">
        <f t="shared" si="32"/>
        <v>6960.7999999999993</v>
      </c>
      <c r="H242" s="21">
        <v>303115</v>
      </c>
      <c r="I242" s="21" t="s">
        <v>100</v>
      </c>
      <c r="J242" s="21">
        <v>1</v>
      </c>
      <c r="K242" s="21">
        <v>1</v>
      </c>
      <c r="L242" s="21">
        <f t="shared" si="33"/>
        <v>0</v>
      </c>
      <c r="M242" s="21" t="s">
        <v>101</v>
      </c>
      <c r="N242" s="30">
        <v>45818</v>
      </c>
      <c r="O242" s="48">
        <v>12260.5</v>
      </c>
      <c r="P242" s="21" t="s">
        <v>1907</v>
      </c>
      <c r="Q242" s="21"/>
      <c r="R242" s="21"/>
      <c r="S242" s="3">
        <v>4</v>
      </c>
      <c r="T242" s="37"/>
      <c r="U242" s="21" t="s">
        <v>18</v>
      </c>
      <c r="V242" s="21" t="str">
        <f>VLOOKUP(P242,'Customer List'!B:C,2,)</f>
        <v>Chandigarh</v>
      </c>
      <c r="W242" s="38"/>
      <c r="X242" s="30" t="str">
        <f>IF(OR(R242 = "PRIYANKA MADAM", R242 = "DEEPAK", R242 = "PORTER"),N242,"")</f>
        <v/>
      </c>
      <c r="Y242" s="21" t="str">
        <f t="shared" si="34"/>
        <v/>
      </c>
      <c r="Z242" s="21" t="str">
        <f t="shared" si="35"/>
        <v>Tuesday</v>
      </c>
      <c r="AA242" s="21" t="str">
        <f t="shared" si="36"/>
        <v/>
      </c>
      <c r="AB242" s="21" t="str">
        <f>VLOOKUP(U242,'Currency Sheet'!A:C,3,)</f>
        <v>DOLLAR</v>
      </c>
      <c r="AC242" s="42" t="str">
        <f>VLOOKUP(P242,'Customer List'!B:D,3,)</f>
        <v>OutStation</v>
      </c>
    </row>
    <row r="243" spans="1:29" x14ac:dyDescent="0.25">
      <c r="A243" s="21">
        <v>242</v>
      </c>
      <c r="B243" s="21" t="s">
        <v>58</v>
      </c>
      <c r="C243" s="30">
        <v>45807</v>
      </c>
      <c r="D243" s="30">
        <v>45818</v>
      </c>
      <c r="E243" s="47">
        <v>285.75</v>
      </c>
      <c r="F243" s="47">
        <f t="shared" si="31"/>
        <v>25146</v>
      </c>
      <c r="G243" s="48">
        <f t="shared" si="32"/>
        <v>50292</v>
      </c>
      <c r="H243" s="21">
        <v>303526</v>
      </c>
      <c r="I243" s="21" t="s">
        <v>1315</v>
      </c>
      <c r="J243" s="21">
        <v>2</v>
      </c>
      <c r="K243" s="21">
        <v>2</v>
      </c>
      <c r="L243" s="21">
        <f t="shared" si="33"/>
        <v>0</v>
      </c>
      <c r="M243" s="21" t="s">
        <v>103</v>
      </c>
      <c r="N243" s="30">
        <v>45821</v>
      </c>
      <c r="O243" s="48">
        <v>82677</v>
      </c>
      <c r="P243" s="21" t="s">
        <v>252</v>
      </c>
      <c r="Q243" s="21"/>
      <c r="R243" s="21"/>
      <c r="S243" s="3">
        <v>4</v>
      </c>
      <c r="T243" s="37"/>
      <c r="U243" s="21" t="s">
        <v>18</v>
      </c>
      <c r="V243" s="21" t="str">
        <f>VLOOKUP(P243,'Customer List'!B:C,2,)</f>
        <v>Gujrat</v>
      </c>
      <c r="W243" s="38"/>
      <c r="X243" s="30" t="str">
        <f>IF(OR(R243 = "PRIYANKA MADAM", R243 = "DEEPAK", R243 = "PORTER"),N243,"")</f>
        <v/>
      </c>
      <c r="Y243" s="21" t="str">
        <f t="shared" si="34"/>
        <v/>
      </c>
      <c r="Z243" s="21" t="str">
        <f t="shared" si="35"/>
        <v>Friday</v>
      </c>
      <c r="AA243" s="21" t="str">
        <f t="shared" si="36"/>
        <v/>
      </c>
      <c r="AB243" s="21" t="str">
        <f>VLOOKUP(U243,'Currency Sheet'!A:C,3,)</f>
        <v>DOLLAR</v>
      </c>
      <c r="AC243" s="42" t="str">
        <f>VLOOKUP(P243,'Customer List'!B:D,3,)</f>
        <v>OutStation</v>
      </c>
    </row>
    <row r="244" spans="1:29" x14ac:dyDescent="0.25">
      <c r="A244" s="21">
        <v>243</v>
      </c>
      <c r="B244" s="21" t="s">
        <v>58</v>
      </c>
      <c r="C244" s="30">
        <v>45807</v>
      </c>
      <c r="D244" s="30">
        <v>45818</v>
      </c>
      <c r="E244" s="47">
        <v>50.4</v>
      </c>
      <c r="F244" s="47">
        <f t="shared" si="31"/>
        <v>4435.2</v>
      </c>
      <c r="G244" s="48">
        <f t="shared" si="32"/>
        <v>4435.2</v>
      </c>
      <c r="H244" s="21">
        <v>304006</v>
      </c>
      <c r="I244" s="21" t="s">
        <v>195</v>
      </c>
      <c r="J244" s="21">
        <v>1</v>
      </c>
      <c r="K244" s="21">
        <v>1</v>
      </c>
      <c r="L244" s="21">
        <f t="shared" si="33"/>
        <v>0</v>
      </c>
      <c r="M244" s="21" t="s">
        <v>104</v>
      </c>
      <c r="N244" s="30">
        <v>45818</v>
      </c>
      <c r="O244" s="48">
        <v>7812</v>
      </c>
      <c r="P244" s="21" t="s">
        <v>105</v>
      </c>
      <c r="Q244" s="21"/>
      <c r="R244" s="21"/>
      <c r="S244" s="9">
        <v>4</v>
      </c>
      <c r="T244" s="40"/>
      <c r="U244" s="22" t="s">
        <v>18</v>
      </c>
      <c r="V244" s="22" t="str">
        <f>VLOOKUP(P244,'Customer List'!B:C,2,)</f>
        <v>Chandigarh</v>
      </c>
      <c r="W244" s="41"/>
      <c r="X244" s="30" t="str">
        <f>IF(OR(R244 = "PRIYANKA MADAM", R244 = "DEEPAK", R244 = "PORTER"),N244,"")</f>
        <v/>
      </c>
      <c r="Y244" s="21" t="str">
        <f t="shared" si="34"/>
        <v/>
      </c>
      <c r="Z244" s="21" t="str">
        <f t="shared" si="35"/>
        <v>Tuesday</v>
      </c>
      <c r="AA244" s="21" t="str">
        <f t="shared" si="36"/>
        <v/>
      </c>
      <c r="AB244" s="21" t="str">
        <f>VLOOKUP(U244,'Currency Sheet'!A:C,3,)</f>
        <v>DOLLAR</v>
      </c>
      <c r="AC244" s="42" t="str">
        <f>VLOOKUP(P244,'Customer List'!B:D,3,)</f>
        <v>OutStation</v>
      </c>
    </row>
    <row r="245" spans="1:29" x14ac:dyDescent="0.25">
      <c r="A245" s="21">
        <v>244</v>
      </c>
      <c r="B245" s="21" t="s">
        <v>58</v>
      </c>
      <c r="C245" s="30">
        <v>45807</v>
      </c>
      <c r="D245" s="30">
        <v>45818</v>
      </c>
      <c r="E245" s="47">
        <v>91.65</v>
      </c>
      <c r="F245" s="47">
        <f t="shared" si="31"/>
        <v>8065.2000000000007</v>
      </c>
      <c r="G245" s="48">
        <f t="shared" si="32"/>
        <v>8065.2000000000007</v>
      </c>
      <c r="H245" s="21">
        <v>304242</v>
      </c>
      <c r="I245" s="21" t="s">
        <v>1316</v>
      </c>
      <c r="J245" s="21">
        <v>1</v>
      </c>
      <c r="K245" s="21">
        <v>1</v>
      </c>
      <c r="L245" s="21">
        <f t="shared" si="33"/>
        <v>0</v>
      </c>
      <c r="M245" s="21" t="s">
        <v>60</v>
      </c>
      <c r="N245" s="30">
        <v>45820</v>
      </c>
      <c r="O245" s="48">
        <v>12055.5</v>
      </c>
      <c r="P245" s="21" t="s">
        <v>16</v>
      </c>
      <c r="Q245" s="21" t="s">
        <v>636</v>
      </c>
      <c r="R245" s="21" t="s">
        <v>637</v>
      </c>
      <c r="S245" s="3">
        <v>4</v>
      </c>
      <c r="T245" s="37"/>
      <c r="U245" s="21" t="s">
        <v>18</v>
      </c>
      <c r="V245" s="21" t="str">
        <f>VLOOKUP(P245,'Customer List'!B:C,2,)</f>
        <v>Delhi</v>
      </c>
      <c r="W245" s="38"/>
      <c r="X245" s="30">
        <v>45820</v>
      </c>
      <c r="Y245" s="21">
        <f t="shared" si="34"/>
        <v>0</v>
      </c>
      <c r="Z245" s="21" t="str">
        <f t="shared" si="35"/>
        <v>Thursday</v>
      </c>
      <c r="AA245" s="21" t="str">
        <f t="shared" si="36"/>
        <v>Thursday</v>
      </c>
      <c r="AB245" s="21" t="str">
        <f>VLOOKUP(U245,'Currency Sheet'!A:C,3,)</f>
        <v>DOLLAR</v>
      </c>
      <c r="AC245" s="42" t="str">
        <f>VLOOKUP(P245,'Customer List'!B:D,3,)</f>
        <v>Local</v>
      </c>
    </row>
    <row r="246" spans="1:29" x14ac:dyDescent="0.25">
      <c r="A246" s="21">
        <v>245</v>
      </c>
      <c r="B246" s="21" t="s">
        <v>58</v>
      </c>
      <c r="C246" s="30">
        <v>45807</v>
      </c>
      <c r="D246" s="30">
        <v>45818</v>
      </c>
      <c r="E246" s="47">
        <v>133</v>
      </c>
      <c r="F246" s="47">
        <f t="shared" si="31"/>
        <v>11704</v>
      </c>
      <c r="G246" s="48">
        <f t="shared" si="32"/>
        <v>11704</v>
      </c>
      <c r="H246" s="21">
        <v>305623</v>
      </c>
      <c r="I246" s="21" t="s">
        <v>1317</v>
      </c>
      <c r="J246" s="21">
        <v>1</v>
      </c>
      <c r="K246" s="21">
        <v>1</v>
      </c>
      <c r="L246" s="21">
        <f t="shared" si="33"/>
        <v>0</v>
      </c>
      <c r="M246" s="21" t="s">
        <v>60</v>
      </c>
      <c r="N246" s="30">
        <v>45820</v>
      </c>
      <c r="O246" s="48">
        <v>16245</v>
      </c>
      <c r="P246" s="21" t="s">
        <v>16</v>
      </c>
      <c r="Q246" s="21" t="s">
        <v>636</v>
      </c>
      <c r="R246" s="21" t="s">
        <v>637</v>
      </c>
      <c r="S246" s="3">
        <v>4</v>
      </c>
      <c r="T246" s="37"/>
      <c r="U246" s="21" t="s">
        <v>18</v>
      </c>
      <c r="V246" s="21" t="str">
        <f>VLOOKUP(P246,'Customer List'!B:C,2,)</f>
        <v>Delhi</v>
      </c>
      <c r="W246" s="38"/>
      <c r="X246" s="30">
        <v>45820</v>
      </c>
      <c r="Y246" s="21">
        <f t="shared" si="34"/>
        <v>0</v>
      </c>
      <c r="Z246" s="21" t="str">
        <f t="shared" si="35"/>
        <v>Thursday</v>
      </c>
      <c r="AA246" s="21" t="str">
        <f t="shared" si="36"/>
        <v>Thursday</v>
      </c>
      <c r="AB246" s="21" t="str">
        <f>VLOOKUP(U246,'Currency Sheet'!A:C,3,)</f>
        <v>DOLLAR</v>
      </c>
      <c r="AC246" s="42" t="str">
        <f>VLOOKUP(P246,'Customer List'!B:D,3,)</f>
        <v>Local</v>
      </c>
    </row>
    <row r="247" spans="1:29" x14ac:dyDescent="0.25">
      <c r="A247" s="21">
        <v>246</v>
      </c>
      <c r="B247" s="21" t="s">
        <v>58</v>
      </c>
      <c r="C247" s="30">
        <v>45807</v>
      </c>
      <c r="D247" s="30">
        <v>45818</v>
      </c>
      <c r="E247" s="47">
        <v>326.25</v>
      </c>
      <c r="F247" s="47">
        <f t="shared" si="31"/>
        <v>28710</v>
      </c>
      <c r="G247" s="48">
        <f t="shared" si="32"/>
        <v>57420</v>
      </c>
      <c r="H247" s="21">
        <v>306742</v>
      </c>
      <c r="I247" s="21" t="s">
        <v>1318</v>
      </c>
      <c r="J247" s="21">
        <v>2</v>
      </c>
      <c r="K247" s="21">
        <v>2</v>
      </c>
      <c r="L247" s="21">
        <f t="shared" si="33"/>
        <v>0</v>
      </c>
      <c r="M247" s="21" t="s">
        <v>86</v>
      </c>
      <c r="N247" s="30">
        <v>45818</v>
      </c>
      <c r="O247" s="48">
        <v>94395</v>
      </c>
      <c r="P247" s="21" t="s">
        <v>264</v>
      </c>
      <c r="Q247" s="21"/>
      <c r="R247" s="21"/>
      <c r="S247" s="3">
        <v>4</v>
      </c>
      <c r="T247" s="37"/>
      <c r="U247" s="21" t="s">
        <v>18</v>
      </c>
      <c r="V247" s="21" t="str">
        <f>VLOOKUP(P247,'Customer List'!B:C,2,)</f>
        <v>Banglore</v>
      </c>
      <c r="W247" s="38"/>
      <c r="X247" s="30" t="str">
        <f t="shared" ref="X247:X252" si="37">IF(OR(R247 = "PRIYANKA MADAM", R247 = "DEEPAK", R247 = "PORTER"),N247,"")</f>
        <v/>
      </c>
      <c r="Y247" s="21" t="str">
        <f t="shared" si="34"/>
        <v/>
      </c>
      <c r="Z247" s="21" t="str">
        <f t="shared" si="35"/>
        <v>Tuesday</v>
      </c>
      <c r="AA247" s="21" t="str">
        <f t="shared" si="36"/>
        <v/>
      </c>
      <c r="AB247" s="21" t="str">
        <f>VLOOKUP(U247,'Currency Sheet'!A:C,3,)</f>
        <v>DOLLAR</v>
      </c>
      <c r="AC247" s="42" t="str">
        <f>VLOOKUP(P247,'Customer List'!B:D,3,)</f>
        <v>OutStation</v>
      </c>
    </row>
    <row r="248" spans="1:29" x14ac:dyDescent="0.25">
      <c r="A248" s="21">
        <v>247</v>
      </c>
      <c r="B248" s="21" t="s">
        <v>58</v>
      </c>
      <c r="C248" s="30">
        <v>45807</v>
      </c>
      <c r="D248" s="30">
        <v>45818</v>
      </c>
      <c r="E248" s="47">
        <v>100.1</v>
      </c>
      <c r="F248" s="47">
        <f t="shared" si="31"/>
        <v>8808.7999999999993</v>
      </c>
      <c r="G248" s="48">
        <f t="shared" si="32"/>
        <v>8808.7999999999993</v>
      </c>
      <c r="H248" s="21">
        <v>307627</v>
      </c>
      <c r="I248" s="21" t="s">
        <v>1319</v>
      </c>
      <c r="J248" s="21">
        <v>1</v>
      </c>
      <c r="K248" s="21">
        <v>1</v>
      </c>
      <c r="L248" s="21">
        <f t="shared" si="33"/>
        <v>0</v>
      </c>
      <c r="M248" s="21" t="s">
        <v>101</v>
      </c>
      <c r="N248" s="30">
        <v>45818</v>
      </c>
      <c r="O248" s="48">
        <v>15515.5</v>
      </c>
      <c r="P248" s="21" t="s">
        <v>1907</v>
      </c>
      <c r="Q248" s="21"/>
      <c r="R248" s="21"/>
      <c r="S248" s="3">
        <v>4</v>
      </c>
      <c r="T248" s="37"/>
      <c r="U248" s="21" t="s">
        <v>18</v>
      </c>
      <c r="V248" s="21" t="str">
        <f>VLOOKUP(P248,'Customer List'!B:C,2,)</f>
        <v>Chandigarh</v>
      </c>
      <c r="W248" s="38"/>
      <c r="X248" s="30" t="str">
        <f t="shared" si="37"/>
        <v/>
      </c>
      <c r="Y248" s="21" t="str">
        <f t="shared" si="34"/>
        <v/>
      </c>
      <c r="Z248" s="21" t="str">
        <f t="shared" si="35"/>
        <v>Tuesday</v>
      </c>
      <c r="AA248" s="21" t="str">
        <f t="shared" si="36"/>
        <v/>
      </c>
      <c r="AB248" s="21" t="str">
        <f>VLOOKUP(U248,'Currency Sheet'!A:C,3,)</f>
        <v>DOLLAR</v>
      </c>
      <c r="AC248" s="42" t="str">
        <f>VLOOKUP(P248,'Customer List'!B:D,3,)</f>
        <v>OutStation</v>
      </c>
    </row>
    <row r="249" spans="1:29" x14ac:dyDescent="0.25">
      <c r="A249" s="21">
        <v>248</v>
      </c>
      <c r="B249" s="21" t="s">
        <v>58</v>
      </c>
      <c r="C249" s="30">
        <v>45807</v>
      </c>
      <c r="D249" s="30">
        <v>45818</v>
      </c>
      <c r="E249" s="47">
        <v>144.19999999999999</v>
      </c>
      <c r="F249" s="47">
        <f t="shared" si="31"/>
        <v>12689.599999999999</v>
      </c>
      <c r="G249" s="48">
        <f t="shared" si="32"/>
        <v>12689.599999999999</v>
      </c>
      <c r="H249" s="21">
        <v>308102</v>
      </c>
      <c r="I249" s="21" t="s">
        <v>109</v>
      </c>
      <c r="J249" s="21">
        <v>1</v>
      </c>
      <c r="K249" s="21">
        <v>1</v>
      </c>
      <c r="L249" s="21">
        <f t="shared" si="33"/>
        <v>0</v>
      </c>
      <c r="M249" s="21" t="s">
        <v>110</v>
      </c>
      <c r="N249" s="30">
        <v>45818</v>
      </c>
      <c r="O249" s="48">
        <v>20754.5</v>
      </c>
      <c r="P249" s="21" t="s">
        <v>165</v>
      </c>
      <c r="Q249" s="21"/>
      <c r="R249" s="21"/>
      <c r="S249" s="3">
        <v>4</v>
      </c>
      <c r="T249" s="37"/>
      <c r="U249" s="21" t="s">
        <v>18</v>
      </c>
      <c r="V249" s="21" t="str">
        <f>VLOOKUP(P249,'Customer List'!B:C,2,)</f>
        <v>Lucknow</v>
      </c>
      <c r="W249" s="38"/>
      <c r="X249" s="30" t="str">
        <f t="shared" si="37"/>
        <v/>
      </c>
      <c r="Y249" s="21" t="str">
        <f t="shared" si="34"/>
        <v/>
      </c>
      <c r="Z249" s="21" t="str">
        <f t="shared" si="35"/>
        <v>Tuesday</v>
      </c>
      <c r="AA249" s="21" t="str">
        <f t="shared" si="36"/>
        <v/>
      </c>
      <c r="AB249" s="21" t="str">
        <f>VLOOKUP(U249,'Currency Sheet'!A:C,3,)</f>
        <v>DOLLAR</v>
      </c>
      <c r="AC249" s="42" t="str">
        <f>VLOOKUP(P249,'Customer List'!B:D,3,)</f>
        <v>OutStation</v>
      </c>
    </row>
    <row r="250" spans="1:29" x14ac:dyDescent="0.25">
      <c r="A250" s="21">
        <v>249</v>
      </c>
      <c r="B250" s="21" t="s">
        <v>58</v>
      </c>
      <c r="C250" s="30">
        <v>45807</v>
      </c>
      <c r="D250" s="30">
        <v>45818</v>
      </c>
      <c r="E250" s="47">
        <v>180.6</v>
      </c>
      <c r="F250" s="47">
        <f t="shared" si="31"/>
        <v>15892.8</v>
      </c>
      <c r="G250" s="48">
        <f t="shared" si="32"/>
        <v>15892.8</v>
      </c>
      <c r="H250" s="21">
        <v>308104</v>
      </c>
      <c r="I250" s="21" t="s">
        <v>111</v>
      </c>
      <c r="J250" s="21">
        <v>1</v>
      </c>
      <c r="K250" s="21">
        <v>1</v>
      </c>
      <c r="L250" s="21">
        <f t="shared" si="33"/>
        <v>0</v>
      </c>
      <c r="M250" s="21" t="s">
        <v>110</v>
      </c>
      <c r="N250" s="30">
        <v>45818</v>
      </c>
      <c r="O250" s="48">
        <v>25993.5</v>
      </c>
      <c r="P250" s="21" t="s">
        <v>165</v>
      </c>
      <c r="Q250" s="21"/>
      <c r="R250" s="21"/>
      <c r="S250" s="3">
        <v>4</v>
      </c>
      <c r="T250" s="37"/>
      <c r="U250" s="21" t="s">
        <v>18</v>
      </c>
      <c r="V250" s="21" t="str">
        <f>VLOOKUP(P250,'Customer List'!B:C,2,)</f>
        <v>Lucknow</v>
      </c>
      <c r="W250" s="38"/>
      <c r="X250" s="30" t="str">
        <f t="shared" si="37"/>
        <v/>
      </c>
      <c r="Y250" s="21" t="str">
        <f t="shared" si="34"/>
        <v/>
      </c>
      <c r="Z250" s="21" t="str">
        <f t="shared" si="35"/>
        <v>Tuesday</v>
      </c>
      <c r="AA250" s="21" t="str">
        <f t="shared" si="36"/>
        <v/>
      </c>
      <c r="AB250" s="21" t="str">
        <f>VLOOKUP(U250,'Currency Sheet'!A:C,3,)</f>
        <v>DOLLAR</v>
      </c>
      <c r="AC250" s="42" t="str">
        <f>VLOOKUP(P250,'Customer List'!B:D,3,)</f>
        <v>OutStation</v>
      </c>
    </row>
    <row r="251" spans="1:29" x14ac:dyDescent="0.25">
      <c r="A251" s="21">
        <v>250</v>
      </c>
      <c r="B251" s="21" t="s">
        <v>58</v>
      </c>
      <c r="C251" s="30">
        <v>45807</v>
      </c>
      <c r="D251" s="30">
        <v>45818</v>
      </c>
      <c r="E251" s="47">
        <v>100.1</v>
      </c>
      <c r="F251" s="47">
        <f t="shared" si="31"/>
        <v>8808.7999999999993</v>
      </c>
      <c r="G251" s="48">
        <f t="shared" si="32"/>
        <v>8808.7999999999993</v>
      </c>
      <c r="H251" s="21">
        <v>310906</v>
      </c>
      <c r="I251" s="21" t="s">
        <v>123</v>
      </c>
      <c r="J251" s="21">
        <v>1</v>
      </c>
      <c r="K251" s="21">
        <v>1</v>
      </c>
      <c r="L251" s="21">
        <f t="shared" si="33"/>
        <v>0</v>
      </c>
      <c r="M251" s="21" t="s">
        <v>110</v>
      </c>
      <c r="N251" s="30">
        <v>45818</v>
      </c>
      <c r="O251" s="48">
        <v>14407.25</v>
      </c>
      <c r="P251" s="21" t="s">
        <v>165</v>
      </c>
      <c r="Q251" s="21"/>
      <c r="R251" s="21"/>
      <c r="S251" s="3">
        <v>4</v>
      </c>
      <c r="T251" s="37"/>
      <c r="U251" s="21" t="s">
        <v>18</v>
      </c>
      <c r="V251" s="21" t="str">
        <f>VLOOKUP(P251,'Customer List'!B:C,2,)</f>
        <v>Lucknow</v>
      </c>
      <c r="W251" s="38"/>
      <c r="X251" s="30" t="str">
        <f t="shared" si="37"/>
        <v/>
      </c>
      <c r="Y251" s="21" t="str">
        <f t="shared" si="34"/>
        <v/>
      </c>
      <c r="Z251" s="21" t="str">
        <f t="shared" si="35"/>
        <v>Tuesday</v>
      </c>
      <c r="AA251" s="21" t="str">
        <f t="shared" si="36"/>
        <v/>
      </c>
      <c r="AB251" s="21" t="str">
        <f>VLOOKUP(U251,'Currency Sheet'!A:C,3,)</f>
        <v>DOLLAR</v>
      </c>
      <c r="AC251" s="42" t="str">
        <f>VLOOKUP(P251,'Customer List'!B:D,3,)</f>
        <v>OutStation</v>
      </c>
    </row>
    <row r="252" spans="1:29" x14ac:dyDescent="0.25">
      <c r="A252" s="21">
        <v>251</v>
      </c>
      <c r="B252" s="21" t="s">
        <v>58</v>
      </c>
      <c r="C252" s="30">
        <v>45807</v>
      </c>
      <c r="D252" s="30">
        <v>45818</v>
      </c>
      <c r="E252" s="47">
        <v>115.5</v>
      </c>
      <c r="F252" s="47">
        <f t="shared" si="31"/>
        <v>10164</v>
      </c>
      <c r="G252" s="48">
        <f t="shared" si="32"/>
        <v>10164</v>
      </c>
      <c r="H252" s="21">
        <v>315809</v>
      </c>
      <c r="I252" s="21" t="s">
        <v>1320</v>
      </c>
      <c r="J252" s="21">
        <v>1</v>
      </c>
      <c r="K252" s="21">
        <v>1</v>
      </c>
      <c r="L252" s="21">
        <f t="shared" si="33"/>
        <v>0</v>
      </c>
      <c r="M252" s="21" t="s">
        <v>90</v>
      </c>
      <c r="N252" s="30">
        <v>45821</v>
      </c>
      <c r="O252" s="48">
        <v>16112.25</v>
      </c>
      <c r="P252" s="21" t="s">
        <v>91</v>
      </c>
      <c r="Q252" s="21"/>
      <c r="R252" s="21"/>
      <c r="S252" s="3">
        <v>4</v>
      </c>
      <c r="T252" s="37"/>
      <c r="U252" s="21" t="s">
        <v>18</v>
      </c>
      <c r="V252" s="21" t="str">
        <f>VLOOKUP(P252,'Customer List'!B:C,2,)</f>
        <v>Gwalior, Mp</v>
      </c>
      <c r="W252" s="38"/>
      <c r="X252" s="30" t="str">
        <f t="shared" si="37"/>
        <v/>
      </c>
      <c r="Y252" s="21" t="str">
        <f t="shared" si="34"/>
        <v/>
      </c>
      <c r="Z252" s="21" t="str">
        <f t="shared" si="35"/>
        <v>Friday</v>
      </c>
      <c r="AA252" s="21" t="str">
        <f t="shared" si="36"/>
        <v/>
      </c>
      <c r="AB252" s="21" t="str">
        <f>VLOOKUP(U252,'Currency Sheet'!A:C,3,)</f>
        <v>DOLLAR</v>
      </c>
      <c r="AC252" s="42" t="str">
        <f>VLOOKUP(P252,'Customer List'!B:D,3,)</f>
        <v>OutStation</v>
      </c>
    </row>
    <row r="253" spans="1:29" x14ac:dyDescent="0.25">
      <c r="A253" s="21">
        <v>252</v>
      </c>
      <c r="B253" s="21" t="s">
        <v>58</v>
      </c>
      <c r="C253" s="30">
        <v>45807</v>
      </c>
      <c r="D253" s="30">
        <v>45818</v>
      </c>
      <c r="E253" s="47">
        <v>35.75</v>
      </c>
      <c r="F253" s="47">
        <f t="shared" si="31"/>
        <v>3146</v>
      </c>
      <c r="G253" s="48">
        <f t="shared" si="32"/>
        <v>3146</v>
      </c>
      <c r="H253" s="21">
        <v>317302</v>
      </c>
      <c r="I253" s="21" t="s">
        <v>1321</v>
      </c>
      <c r="J253" s="21">
        <v>1</v>
      </c>
      <c r="K253" s="21">
        <v>1</v>
      </c>
      <c r="L253" s="21">
        <f t="shared" si="33"/>
        <v>0</v>
      </c>
      <c r="M253" s="21" t="s">
        <v>60</v>
      </c>
      <c r="N253" s="30">
        <v>45820</v>
      </c>
      <c r="O253" s="48">
        <v>4702.5</v>
      </c>
      <c r="P253" s="21" t="s">
        <v>16</v>
      </c>
      <c r="Q253" s="21" t="s">
        <v>636</v>
      </c>
      <c r="R253" s="21" t="s">
        <v>637</v>
      </c>
      <c r="S253" s="3">
        <v>4</v>
      </c>
      <c r="T253" s="37"/>
      <c r="U253" s="21" t="s">
        <v>18</v>
      </c>
      <c r="V253" s="21" t="str">
        <f>VLOOKUP(P253,'Customer List'!B:C,2,)</f>
        <v>Delhi</v>
      </c>
      <c r="W253" s="38"/>
      <c r="X253" s="30">
        <v>45820</v>
      </c>
      <c r="Y253" s="21">
        <f t="shared" si="34"/>
        <v>0</v>
      </c>
      <c r="Z253" s="21" t="str">
        <f t="shared" si="35"/>
        <v>Thursday</v>
      </c>
      <c r="AA253" s="21" t="str">
        <f t="shared" si="36"/>
        <v>Thursday</v>
      </c>
      <c r="AB253" s="21" t="str">
        <f>VLOOKUP(U253,'Currency Sheet'!A:C,3,)</f>
        <v>DOLLAR</v>
      </c>
      <c r="AC253" s="42" t="str">
        <f>VLOOKUP(P253,'Customer List'!B:D,3,)</f>
        <v>Local</v>
      </c>
    </row>
    <row r="254" spans="1:29" x14ac:dyDescent="0.25">
      <c r="A254" s="21">
        <v>253</v>
      </c>
      <c r="B254" s="21" t="s">
        <v>58</v>
      </c>
      <c r="C254" s="30">
        <v>45807</v>
      </c>
      <c r="D254" s="30">
        <v>45818</v>
      </c>
      <c r="E254" s="47">
        <v>140.69999999999999</v>
      </c>
      <c r="F254" s="47">
        <f t="shared" si="31"/>
        <v>12381.599999999999</v>
      </c>
      <c r="G254" s="48">
        <f t="shared" si="32"/>
        <v>12381.599999999999</v>
      </c>
      <c r="H254" s="21">
        <v>317329</v>
      </c>
      <c r="I254" s="21" t="s">
        <v>113</v>
      </c>
      <c r="J254" s="21">
        <v>1</v>
      </c>
      <c r="K254" s="21">
        <v>1</v>
      </c>
      <c r="L254" s="21">
        <f t="shared" si="33"/>
        <v>0</v>
      </c>
      <c r="M254" s="21" t="s">
        <v>60</v>
      </c>
      <c r="N254" s="30">
        <v>45820</v>
      </c>
      <c r="O254" s="48">
        <v>17185.5</v>
      </c>
      <c r="P254" s="21" t="s">
        <v>16</v>
      </c>
      <c r="Q254" s="21" t="s">
        <v>636</v>
      </c>
      <c r="R254" s="21" t="s">
        <v>637</v>
      </c>
      <c r="S254" s="3">
        <v>4</v>
      </c>
      <c r="T254" s="37"/>
      <c r="U254" s="21" t="s">
        <v>18</v>
      </c>
      <c r="V254" s="21" t="str">
        <f>VLOOKUP(P254,'Customer List'!B:C,2,)</f>
        <v>Delhi</v>
      </c>
      <c r="W254" s="38"/>
      <c r="X254" s="30">
        <v>45820</v>
      </c>
      <c r="Y254" s="21">
        <f t="shared" si="34"/>
        <v>0</v>
      </c>
      <c r="Z254" s="21" t="str">
        <f t="shared" si="35"/>
        <v>Thursday</v>
      </c>
      <c r="AA254" s="21" t="str">
        <f t="shared" si="36"/>
        <v>Thursday</v>
      </c>
      <c r="AB254" s="21" t="str">
        <f>VLOOKUP(U254,'Currency Sheet'!A:C,3,)</f>
        <v>DOLLAR</v>
      </c>
      <c r="AC254" s="42" t="str">
        <f>VLOOKUP(P254,'Customer List'!B:D,3,)</f>
        <v>Local</v>
      </c>
    </row>
    <row r="255" spans="1:29" x14ac:dyDescent="0.25">
      <c r="A255" s="21">
        <v>254</v>
      </c>
      <c r="B255" s="21" t="s">
        <v>58</v>
      </c>
      <c r="C255" s="30">
        <v>45807</v>
      </c>
      <c r="D255" s="30">
        <v>45818</v>
      </c>
      <c r="E255" s="47">
        <v>147.69999999999999</v>
      </c>
      <c r="F255" s="47">
        <f t="shared" si="31"/>
        <v>12997.599999999999</v>
      </c>
      <c r="G255" s="48">
        <f t="shared" si="32"/>
        <v>12997.599999999999</v>
      </c>
      <c r="H255" s="21">
        <v>318304</v>
      </c>
      <c r="I255" s="21" t="s">
        <v>1322</v>
      </c>
      <c r="J255" s="21">
        <v>1</v>
      </c>
      <c r="K255" s="21">
        <v>1</v>
      </c>
      <c r="L255" s="21">
        <f t="shared" si="33"/>
        <v>0</v>
      </c>
      <c r="M255" s="21" t="s">
        <v>110</v>
      </c>
      <c r="N255" s="30">
        <v>45818</v>
      </c>
      <c r="O255" s="48">
        <v>21258.25</v>
      </c>
      <c r="P255" s="21" t="s">
        <v>165</v>
      </c>
      <c r="Q255" s="21"/>
      <c r="R255" s="21"/>
      <c r="S255" s="3">
        <v>4</v>
      </c>
      <c r="T255" s="37"/>
      <c r="U255" s="21" t="s">
        <v>18</v>
      </c>
      <c r="V255" s="21" t="str">
        <f>VLOOKUP(P255,'Customer List'!B:C,2,)</f>
        <v>Lucknow</v>
      </c>
      <c r="W255" s="38"/>
      <c r="X255" s="30" t="str">
        <f>IF(OR(R255 = "PRIYANKA MADAM", R255 = "DEEPAK", R255 = "PORTER"),N255,"")</f>
        <v/>
      </c>
      <c r="Y255" s="21" t="str">
        <f t="shared" si="34"/>
        <v/>
      </c>
      <c r="Z255" s="21" t="str">
        <f t="shared" si="35"/>
        <v>Tuesday</v>
      </c>
      <c r="AA255" s="21" t="str">
        <f t="shared" si="36"/>
        <v/>
      </c>
      <c r="AB255" s="21" t="str">
        <f>VLOOKUP(U255,'Currency Sheet'!A:C,3,)</f>
        <v>DOLLAR</v>
      </c>
      <c r="AC255" s="42" t="str">
        <f>VLOOKUP(P255,'Customer List'!B:D,3,)</f>
        <v>OutStation</v>
      </c>
    </row>
    <row r="256" spans="1:29" x14ac:dyDescent="0.25">
      <c r="A256" s="21">
        <v>255</v>
      </c>
      <c r="B256" s="21" t="s">
        <v>58</v>
      </c>
      <c r="C256" s="30">
        <v>45807</v>
      </c>
      <c r="D256" s="30">
        <v>45818</v>
      </c>
      <c r="E256" s="47">
        <v>107.1</v>
      </c>
      <c r="F256" s="47">
        <f t="shared" si="31"/>
        <v>9424.7999999999993</v>
      </c>
      <c r="G256" s="48">
        <f t="shared" si="32"/>
        <v>18849.599999999999</v>
      </c>
      <c r="H256" s="21">
        <v>318317</v>
      </c>
      <c r="I256" s="21" t="s">
        <v>1323</v>
      </c>
      <c r="J256" s="21">
        <v>2</v>
      </c>
      <c r="K256" s="21">
        <v>2</v>
      </c>
      <c r="L256" s="21">
        <f t="shared" si="33"/>
        <v>0</v>
      </c>
      <c r="M256" s="21" t="s">
        <v>103</v>
      </c>
      <c r="N256" s="30">
        <v>45821</v>
      </c>
      <c r="O256" s="48">
        <v>33201</v>
      </c>
      <c r="P256" s="21" t="s">
        <v>252</v>
      </c>
      <c r="Q256" s="21"/>
      <c r="R256" s="21"/>
      <c r="S256" s="3">
        <v>4</v>
      </c>
      <c r="T256" s="37"/>
      <c r="U256" s="21" t="s">
        <v>18</v>
      </c>
      <c r="V256" s="21" t="str">
        <f>VLOOKUP(P256,'Customer List'!B:C,2,)</f>
        <v>Gujrat</v>
      </c>
      <c r="W256" s="38"/>
      <c r="X256" s="30" t="str">
        <f>IF(OR(R256 = "PRIYANKA MADAM", R256 = "DEEPAK", R256 = "PORTER"),N256,"")</f>
        <v/>
      </c>
      <c r="Y256" s="21" t="str">
        <f t="shared" si="34"/>
        <v/>
      </c>
      <c r="Z256" s="21" t="str">
        <f t="shared" si="35"/>
        <v>Friday</v>
      </c>
      <c r="AA256" s="21" t="str">
        <f t="shared" si="36"/>
        <v/>
      </c>
      <c r="AB256" s="21" t="str">
        <f>VLOOKUP(U256,'Currency Sheet'!A:C,3,)</f>
        <v>DOLLAR</v>
      </c>
      <c r="AC256" s="42" t="str">
        <f>VLOOKUP(P256,'Customer List'!B:D,3,)</f>
        <v>OutStation</v>
      </c>
    </row>
    <row r="257" spans="1:29" x14ac:dyDescent="0.25">
      <c r="A257" s="21">
        <v>256</v>
      </c>
      <c r="B257" s="21" t="s">
        <v>58</v>
      </c>
      <c r="C257" s="30">
        <v>45807</v>
      </c>
      <c r="D257" s="30">
        <v>45818</v>
      </c>
      <c r="E257" s="47">
        <v>119.7</v>
      </c>
      <c r="F257" s="47">
        <f t="shared" si="31"/>
        <v>10533.6</v>
      </c>
      <c r="G257" s="48">
        <f t="shared" si="32"/>
        <v>10533.6</v>
      </c>
      <c r="H257" s="21">
        <v>323204</v>
      </c>
      <c r="I257" s="21" t="s">
        <v>1324</v>
      </c>
      <c r="J257" s="21">
        <v>1</v>
      </c>
      <c r="K257" s="21">
        <v>1</v>
      </c>
      <c r="L257" s="21">
        <f t="shared" si="33"/>
        <v>0</v>
      </c>
      <c r="M257" s="21" t="s">
        <v>110</v>
      </c>
      <c r="N257" s="30">
        <v>45818</v>
      </c>
      <c r="O257" s="48">
        <v>17228.25</v>
      </c>
      <c r="P257" s="21" t="s">
        <v>165</v>
      </c>
      <c r="Q257" s="21"/>
      <c r="R257" s="21"/>
      <c r="S257" s="3">
        <v>4</v>
      </c>
      <c r="T257" s="37"/>
      <c r="U257" s="21" t="s">
        <v>18</v>
      </c>
      <c r="V257" s="21" t="str">
        <f>VLOOKUP(P257,'Customer List'!B:C,2,)</f>
        <v>Lucknow</v>
      </c>
      <c r="W257" s="38"/>
      <c r="X257" s="30" t="str">
        <f>IF(OR(R257 = "PRIYANKA MADAM", R257 = "DEEPAK", R257 = "PORTER"),N257,"")</f>
        <v/>
      </c>
      <c r="Y257" s="21" t="str">
        <f t="shared" si="34"/>
        <v/>
      </c>
      <c r="Z257" s="21" t="str">
        <f t="shared" si="35"/>
        <v>Tuesday</v>
      </c>
      <c r="AA257" s="21" t="str">
        <f t="shared" si="36"/>
        <v/>
      </c>
      <c r="AB257" s="21" t="str">
        <f>VLOOKUP(U257,'Currency Sheet'!A:C,3,)</f>
        <v>DOLLAR</v>
      </c>
      <c r="AC257" s="42" t="str">
        <f>VLOOKUP(P257,'Customer List'!B:D,3,)</f>
        <v>OutStation</v>
      </c>
    </row>
    <row r="258" spans="1:29" x14ac:dyDescent="0.25">
      <c r="A258" s="21">
        <v>257</v>
      </c>
      <c r="B258" s="21" t="s">
        <v>58</v>
      </c>
      <c r="C258" s="30">
        <v>45807</v>
      </c>
      <c r="D258" s="30">
        <v>45818</v>
      </c>
      <c r="E258" s="47">
        <v>187.6</v>
      </c>
      <c r="F258" s="47">
        <f t="shared" si="31"/>
        <v>16508.8</v>
      </c>
      <c r="G258" s="48">
        <f t="shared" si="32"/>
        <v>16508.8</v>
      </c>
      <c r="H258" s="21">
        <v>328610</v>
      </c>
      <c r="I258" s="21" t="s">
        <v>1325</v>
      </c>
      <c r="J258" s="21">
        <v>1</v>
      </c>
      <c r="K258" s="21">
        <v>1</v>
      </c>
      <c r="L258" s="21">
        <f t="shared" si="33"/>
        <v>0</v>
      </c>
      <c r="M258" s="21" t="s">
        <v>110</v>
      </c>
      <c r="N258" s="30">
        <v>45818</v>
      </c>
      <c r="O258" s="48">
        <v>27001</v>
      </c>
      <c r="P258" s="21" t="s">
        <v>165</v>
      </c>
      <c r="Q258" s="21"/>
      <c r="R258" s="21"/>
      <c r="S258" s="3">
        <v>4</v>
      </c>
      <c r="T258" s="37"/>
      <c r="U258" s="21" t="s">
        <v>18</v>
      </c>
      <c r="V258" s="21" t="str">
        <f>VLOOKUP(P258,'Customer List'!B:C,2,)</f>
        <v>Lucknow</v>
      </c>
      <c r="W258" s="38"/>
      <c r="X258" s="30" t="str">
        <f>IF(OR(R258 = "PRIYANKA MADAM", R258 = "DEEPAK", R258 = "PORTER"),N258,"")</f>
        <v/>
      </c>
      <c r="Y258" s="21" t="str">
        <f t="shared" si="34"/>
        <v/>
      </c>
      <c r="Z258" s="21" t="str">
        <f t="shared" si="35"/>
        <v>Tuesday</v>
      </c>
      <c r="AA258" s="21" t="str">
        <f t="shared" si="36"/>
        <v/>
      </c>
      <c r="AB258" s="21" t="str">
        <f>VLOOKUP(U258,'Currency Sheet'!A:C,3,)</f>
        <v>DOLLAR</v>
      </c>
      <c r="AC258" s="42" t="str">
        <f>VLOOKUP(P258,'Customer List'!B:D,3,)</f>
        <v>OutStation</v>
      </c>
    </row>
    <row r="259" spans="1:29" x14ac:dyDescent="0.25">
      <c r="A259" s="21">
        <v>258</v>
      </c>
      <c r="B259" s="21" t="s">
        <v>58</v>
      </c>
      <c r="C259" s="30">
        <v>45807</v>
      </c>
      <c r="D259" s="30">
        <v>45818</v>
      </c>
      <c r="E259" s="47">
        <v>160.30000000000001</v>
      </c>
      <c r="F259" s="47">
        <f t="shared" ref="F259:F322" si="38">IF(AB259="DOLLAR",E259*88,E259)</f>
        <v>14106.400000000001</v>
      </c>
      <c r="G259" s="48">
        <f t="shared" ref="G259:G322" si="39">F259*J259</f>
        <v>14106.400000000001</v>
      </c>
      <c r="H259" s="21">
        <v>329904</v>
      </c>
      <c r="I259" s="21" t="s">
        <v>1326</v>
      </c>
      <c r="J259" s="21">
        <v>1</v>
      </c>
      <c r="K259" s="21">
        <v>1</v>
      </c>
      <c r="L259" s="21">
        <f t="shared" ref="L259:L322" si="40">J259-K259</f>
        <v>0</v>
      </c>
      <c r="M259" s="21" t="s">
        <v>114</v>
      </c>
      <c r="N259" s="30">
        <v>45818</v>
      </c>
      <c r="O259" s="48">
        <v>24846.5</v>
      </c>
      <c r="P259" s="21" t="s">
        <v>105</v>
      </c>
      <c r="Q259" s="21"/>
      <c r="R259" s="21"/>
      <c r="S259" s="3">
        <v>4</v>
      </c>
      <c r="T259" s="37"/>
      <c r="U259" s="21" t="s">
        <v>18</v>
      </c>
      <c r="V259" s="21" t="str">
        <f>VLOOKUP(P259,'Customer List'!B:C,2,)</f>
        <v>Chandigarh</v>
      </c>
      <c r="W259" s="38"/>
      <c r="X259" s="30" t="str">
        <f>IF(OR(R259 = "PRIYANKA MADAM", R259 = "DEEPAK", R259 = "PORTER"),N259,"")</f>
        <v/>
      </c>
      <c r="Y259" s="21" t="str">
        <f t="shared" ref="Y259:Y322" si="41">IF(X259="", "", X259-N259)</f>
        <v/>
      </c>
      <c r="Z259" s="21" t="str">
        <f t="shared" ref="Z259:Z322" si="42">IF(N259="", "", TEXT(N259, "dddd"))</f>
        <v>Tuesday</v>
      </c>
      <c r="AA259" s="21" t="str">
        <f t="shared" ref="AA259:AA322" si="43">IF(X259="", "", TEXT(X259, "dddd"))</f>
        <v/>
      </c>
      <c r="AB259" s="21" t="str">
        <f>VLOOKUP(U259,'Currency Sheet'!A:C,3,)</f>
        <v>DOLLAR</v>
      </c>
      <c r="AC259" s="42" t="str">
        <f>VLOOKUP(P259,'Customer List'!B:D,3,)</f>
        <v>OutStation</v>
      </c>
    </row>
    <row r="260" spans="1:29" x14ac:dyDescent="0.25">
      <c r="A260" s="21">
        <v>259</v>
      </c>
      <c r="B260" s="21" t="s">
        <v>58</v>
      </c>
      <c r="C260" s="30">
        <v>45807</v>
      </c>
      <c r="D260" s="30">
        <v>45818</v>
      </c>
      <c r="E260" s="47">
        <v>142.80000000000001</v>
      </c>
      <c r="F260" s="47">
        <f t="shared" si="38"/>
        <v>12566.400000000001</v>
      </c>
      <c r="G260" s="48">
        <f t="shared" si="39"/>
        <v>12566.400000000001</v>
      </c>
      <c r="H260" s="21">
        <v>329931</v>
      </c>
      <c r="I260" s="21" t="s">
        <v>1327</v>
      </c>
      <c r="J260" s="21">
        <v>1</v>
      </c>
      <c r="K260" s="21">
        <v>1</v>
      </c>
      <c r="L260" s="21">
        <f t="shared" si="40"/>
        <v>0</v>
      </c>
      <c r="M260" s="21" t="s">
        <v>60</v>
      </c>
      <c r="N260" s="30">
        <v>45820</v>
      </c>
      <c r="O260" s="48">
        <v>17442</v>
      </c>
      <c r="P260" s="21" t="s">
        <v>16</v>
      </c>
      <c r="Q260" s="21" t="s">
        <v>636</v>
      </c>
      <c r="R260" s="21" t="s">
        <v>637</v>
      </c>
      <c r="S260" s="3">
        <v>4</v>
      </c>
      <c r="T260" s="37"/>
      <c r="U260" s="21" t="s">
        <v>18</v>
      </c>
      <c r="V260" s="21" t="str">
        <f>VLOOKUP(P260,'Customer List'!B:C,2,)</f>
        <v>Delhi</v>
      </c>
      <c r="W260" s="38"/>
      <c r="X260" s="30">
        <v>45820</v>
      </c>
      <c r="Y260" s="21">
        <f t="shared" si="41"/>
        <v>0</v>
      </c>
      <c r="Z260" s="21" t="str">
        <f t="shared" si="42"/>
        <v>Thursday</v>
      </c>
      <c r="AA260" s="21" t="str">
        <f t="shared" si="43"/>
        <v>Thursday</v>
      </c>
      <c r="AB260" s="21" t="str">
        <f>VLOOKUP(U260,'Currency Sheet'!A:C,3,)</f>
        <v>DOLLAR</v>
      </c>
      <c r="AC260" s="42" t="str">
        <f>VLOOKUP(P260,'Customer List'!B:D,3,)</f>
        <v>Local</v>
      </c>
    </row>
    <row r="261" spans="1:29" x14ac:dyDescent="0.25">
      <c r="A261" s="21">
        <v>260</v>
      </c>
      <c r="B261" s="21" t="s">
        <v>58</v>
      </c>
      <c r="C261" s="30">
        <v>45807</v>
      </c>
      <c r="D261" s="30">
        <v>45818</v>
      </c>
      <c r="E261" s="47">
        <v>187.6</v>
      </c>
      <c r="F261" s="47">
        <f t="shared" si="38"/>
        <v>16508.8</v>
      </c>
      <c r="G261" s="48">
        <f t="shared" si="39"/>
        <v>33017.599999999999</v>
      </c>
      <c r="H261" s="21">
        <v>331210</v>
      </c>
      <c r="I261" s="21" t="s">
        <v>115</v>
      </c>
      <c r="J261" s="21">
        <v>2</v>
      </c>
      <c r="K261" s="21">
        <v>2</v>
      </c>
      <c r="L261" s="21">
        <f t="shared" si="40"/>
        <v>0</v>
      </c>
      <c r="M261" s="21" t="s">
        <v>86</v>
      </c>
      <c r="N261" s="30">
        <v>45818</v>
      </c>
      <c r="O261" s="48">
        <v>58156</v>
      </c>
      <c r="P261" s="21" t="s">
        <v>264</v>
      </c>
      <c r="Q261" s="21"/>
      <c r="R261" s="21"/>
      <c r="S261" s="3">
        <v>4</v>
      </c>
      <c r="T261" s="37"/>
      <c r="U261" s="21" t="s">
        <v>18</v>
      </c>
      <c r="V261" s="21" t="str">
        <f>VLOOKUP(P261,'Customer List'!B:C,2,)</f>
        <v>Banglore</v>
      </c>
      <c r="W261" s="38"/>
      <c r="X261" s="30" t="str">
        <f>IF(OR(R261 = "PRIYANKA MADAM", R261 = "DEEPAK", R261 = "PORTER"),N261,"")</f>
        <v/>
      </c>
      <c r="Y261" s="21" t="str">
        <f t="shared" si="41"/>
        <v/>
      </c>
      <c r="Z261" s="21" t="str">
        <f t="shared" si="42"/>
        <v>Tuesday</v>
      </c>
      <c r="AA261" s="21" t="str">
        <f t="shared" si="43"/>
        <v/>
      </c>
      <c r="AB261" s="21" t="str">
        <f>VLOOKUP(U261,'Currency Sheet'!A:C,3,)</f>
        <v>DOLLAR</v>
      </c>
      <c r="AC261" s="42" t="str">
        <f>VLOOKUP(P261,'Customer List'!B:D,3,)</f>
        <v>OutStation</v>
      </c>
    </row>
    <row r="262" spans="1:29" x14ac:dyDescent="0.25">
      <c r="A262" s="21">
        <v>261</v>
      </c>
      <c r="B262" s="21" t="s">
        <v>58</v>
      </c>
      <c r="C262" s="30">
        <v>45807</v>
      </c>
      <c r="D262" s="30">
        <v>45818</v>
      </c>
      <c r="E262" s="47">
        <v>250.6</v>
      </c>
      <c r="F262" s="47">
        <f t="shared" si="38"/>
        <v>22052.799999999999</v>
      </c>
      <c r="G262" s="48">
        <f t="shared" si="39"/>
        <v>22052.799999999999</v>
      </c>
      <c r="H262" s="21">
        <v>343616</v>
      </c>
      <c r="I262" s="21" t="s">
        <v>1328</v>
      </c>
      <c r="J262" s="21">
        <v>1</v>
      </c>
      <c r="K262" s="21">
        <v>1</v>
      </c>
      <c r="L262" s="21">
        <f t="shared" si="40"/>
        <v>0</v>
      </c>
      <c r="M262" s="21" t="s">
        <v>117</v>
      </c>
      <c r="N262" s="30">
        <v>45820</v>
      </c>
      <c r="O262" s="48">
        <v>36068.5</v>
      </c>
      <c r="P262" s="21" t="s">
        <v>118</v>
      </c>
      <c r="Q262" s="21" t="s">
        <v>636</v>
      </c>
      <c r="R262" s="21" t="s">
        <v>637</v>
      </c>
      <c r="S262" s="3">
        <v>4</v>
      </c>
      <c r="T262" s="37" t="s">
        <v>119</v>
      </c>
      <c r="U262" s="21" t="s">
        <v>18</v>
      </c>
      <c r="V262" s="21" t="str">
        <f>VLOOKUP(P262,'Customer List'!B:C,2,)</f>
        <v>Delhi</v>
      </c>
      <c r="W262" s="38"/>
      <c r="X262" s="30">
        <v>45820</v>
      </c>
      <c r="Y262" s="21">
        <f t="shared" si="41"/>
        <v>0</v>
      </c>
      <c r="Z262" s="21" t="str">
        <f t="shared" si="42"/>
        <v>Thursday</v>
      </c>
      <c r="AA262" s="21" t="str">
        <f t="shared" si="43"/>
        <v>Thursday</v>
      </c>
      <c r="AB262" s="21" t="str">
        <f>VLOOKUP(U262,'Currency Sheet'!A:C,3,)</f>
        <v>DOLLAR</v>
      </c>
      <c r="AC262" s="42" t="str">
        <f>VLOOKUP(P262,'Customer List'!B:D,3,)</f>
        <v>Local</v>
      </c>
    </row>
    <row r="263" spans="1:29" x14ac:dyDescent="0.25">
      <c r="A263" s="21">
        <v>262</v>
      </c>
      <c r="B263" s="21" t="s">
        <v>58</v>
      </c>
      <c r="C263" s="30">
        <v>45807</v>
      </c>
      <c r="D263" s="30">
        <v>45818</v>
      </c>
      <c r="E263" s="47">
        <v>35.75</v>
      </c>
      <c r="F263" s="47">
        <f t="shared" si="38"/>
        <v>3146</v>
      </c>
      <c r="G263" s="48">
        <f t="shared" si="39"/>
        <v>3146</v>
      </c>
      <c r="H263" s="21">
        <v>344604</v>
      </c>
      <c r="I263" s="21" t="s">
        <v>23</v>
      </c>
      <c r="J263" s="21">
        <v>1</v>
      </c>
      <c r="K263" s="21">
        <v>1</v>
      </c>
      <c r="L263" s="21">
        <f t="shared" si="40"/>
        <v>0</v>
      </c>
      <c r="M263" s="21" t="s">
        <v>60</v>
      </c>
      <c r="N263" s="30">
        <v>45820</v>
      </c>
      <c r="O263" s="48">
        <v>4702.5</v>
      </c>
      <c r="P263" s="21" t="s">
        <v>16</v>
      </c>
      <c r="Q263" s="21" t="s">
        <v>636</v>
      </c>
      <c r="R263" s="21" t="s">
        <v>637</v>
      </c>
      <c r="S263" s="3">
        <v>4</v>
      </c>
      <c r="T263" s="37"/>
      <c r="U263" s="21" t="s">
        <v>18</v>
      </c>
      <c r="V263" s="21" t="str">
        <f>VLOOKUP(P263,'Customer List'!B:C,2,)</f>
        <v>Delhi</v>
      </c>
      <c r="W263" s="38"/>
      <c r="X263" s="30">
        <v>45820</v>
      </c>
      <c r="Y263" s="21">
        <f t="shared" si="41"/>
        <v>0</v>
      </c>
      <c r="Z263" s="21" t="str">
        <f t="shared" si="42"/>
        <v>Thursday</v>
      </c>
      <c r="AA263" s="21" t="str">
        <f t="shared" si="43"/>
        <v>Thursday</v>
      </c>
      <c r="AB263" s="21" t="str">
        <f>VLOOKUP(U263,'Currency Sheet'!A:C,3,)</f>
        <v>DOLLAR</v>
      </c>
      <c r="AC263" s="42" t="str">
        <f>VLOOKUP(P263,'Customer List'!B:D,3,)</f>
        <v>Local</v>
      </c>
    </row>
    <row r="264" spans="1:29" x14ac:dyDescent="0.25">
      <c r="A264" s="21">
        <v>263</v>
      </c>
      <c r="B264" s="21" t="s">
        <v>58</v>
      </c>
      <c r="C264" s="30">
        <v>45807</v>
      </c>
      <c r="D264" s="30">
        <v>45818</v>
      </c>
      <c r="E264" s="47">
        <v>205.1</v>
      </c>
      <c r="F264" s="47">
        <f t="shared" si="38"/>
        <v>18048.8</v>
      </c>
      <c r="G264" s="48">
        <f t="shared" si="39"/>
        <v>18048.8</v>
      </c>
      <c r="H264" s="21">
        <v>348006</v>
      </c>
      <c r="I264" s="21" t="s">
        <v>120</v>
      </c>
      <c r="J264" s="21">
        <v>1</v>
      </c>
      <c r="K264" s="21">
        <v>1</v>
      </c>
      <c r="L264" s="21">
        <f t="shared" si="40"/>
        <v>0</v>
      </c>
      <c r="M264" s="21" t="s">
        <v>110</v>
      </c>
      <c r="N264" s="30">
        <v>45818</v>
      </c>
      <c r="O264" s="48">
        <v>29519.75</v>
      </c>
      <c r="P264" s="21" t="s">
        <v>165</v>
      </c>
      <c r="Q264" s="21"/>
      <c r="R264" s="21"/>
      <c r="S264" s="3">
        <v>4</v>
      </c>
      <c r="T264" s="37"/>
      <c r="U264" s="21" t="s">
        <v>18</v>
      </c>
      <c r="V264" s="21" t="str">
        <f>VLOOKUP(P264,'Customer List'!B:C,2,)</f>
        <v>Lucknow</v>
      </c>
      <c r="W264" s="38"/>
      <c r="X264" s="30" t="str">
        <f>IF(OR(R264 = "PRIYANKA MADAM", R264 = "DEEPAK", R264 = "PORTER"),N264,"")</f>
        <v/>
      </c>
      <c r="Y264" s="21" t="str">
        <f t="shared" si="41"/>
        <v/>
      </c>
      <c r="Z264" s="21" t="str">
        <f t="shared" si="42"/>
        <v>Tuesday</v>
      </c>
      <c r="AA264" s="21" t="str">
        <f t="shared" si="43"/>
        <v/>
      </c>
      <c r="AB264" s="21" t="str">
        <f>VLOOKUP(U264,'Currency Sheet'!A:C,3,)</f>
        <v>DOLLAR</v>
      </c>
      <c r="AC264" s="42" t="str">
        <f>VLOOKUP(P264,'Customer List'!B:D,3,)</f>
        <v>OutStation</v>
      </c>
    </row>
    <row r="265" spans="1:29" x14ac:dyDescent="0.25">
      <c r="A265" s="21">
        <v>264</v>
      </c>
      <c r="B265" s="21" t="s">
        <v>58</v>
      </c>
      <c r="C265" s="30">
        <v>45807</v>
      </c>
      <c r="D265" s="30">
        <v>45818</v>
      </c>
      <c r="E265" s="47">
        <v>74.900000000000006</v>
      </c>
      <c r="F265" s="47">
        <f t="shared" si="38"/>
        <v>6591.2000000000007</v>
      </c>
      <c r="G265" s="48">
        <f t="shared" si="39"/>
        <v>6591.2000000000007</v>
      </c>
      <c r="H265" s="21">
        <v>349509</v>
      </c>
      <c r="I265" s="21" t="s">
        <v>1329</v>
      </c>
      <c r="J265" s="21">
        <v>1</v>
      </c>
      <c r="K265" s="21">
        <v>1</v>
      </c>
      <c r="L265" s="21">
        <f t="shared" si="40"/>
        <v>0</v>
      </c>
      <c r="M265" s="21" t="s">
        <v>99</v>
      </c>
      <c r="N265" s="30">
        <v>45820</v>
      </c>
      <c r="O265" s="48">
        <v>9148.5</v>
      </c>
      <c r="P265" s="21" t="s">
        <v>1011</v>
      </c>
      <c r="Q265" s="21" t="s">
        <v>636</v>
      </c>
      <c r="R265" s="21" t="s">
        <v>637</v>
      </c>
      <c r="S265" s="3">
        <v>4</v>
      </c>
      <c r="T265" s="37"/>
      <c r="U265" s="21" t="s">
        <v>18</v>
      </c>
      <c r="V265" s="21" t="str">
        <f>VLOOKUP(P265,'Customer List'!B:C,2,)</f>
        <v>Delhi</v>
      </c>
      <c r="W265" s="38"/>
      <c r="X265" s="30">
        <v>45820</v>
      </c>
      <c r="Y265" s="21">
        <f t="shared" si="41"/>
        <v>0</v>
      </c>
      <c r="Z265" s="21" t="str">
        <f t="shared" si="42"/>
        <v>Thursday</v>
      </c>
      <c r="AA265" s="21" t="str">
        <f t="shared" si="43"/>
        <v>Thursday</v>
      </c>
      <c r="AB265" s="21" t="str">
        <f>VLOOKUP(U265,'Currency Sheet'!A:C,3,)</f>
        <v>DOLLAR</v>
      </c>
      <c r="AC265" s="42" t="str">
        <f>VLOOKUP(P265,'Customer List'!B:D,3,)</f>
        <v>Local</v>
      </c>
    </row>
    <row r="266" spans="1:29" x14ac:dyDescent="0.25">
      <c r="A266" s="21">
        <v>265</v>
      </c>
      <c r="B266" s="21" t="s">
        <v>58</v>
      </c>
      <c r="C266" s="30">
        <v>45807</v>
      </c>
      <c r="D266" s="30">
        <v>45818</v>
      </c>
      <c r="E266" s="47">
        <v>95.55</v>
      </c>
      <c r="F266" s="47">
        <f t="shared" si="38"/>
        <v>8408.4</v>
      </c>
      <c r="G266" s="48">
        <f t="shared" si="39"/>
        <v>8408.4</v>
      </c>
      <c r="H266" s="21">
        <v>351323</v>
      </c>
      <c r="I266" s="21" t="s">
        <v>1330</v>
      </c>
      <c r="J266" s="21">
        <v>1</v>
      </c>
      <c r="K266" s="21">
        <v>1</v>
      </c>
      <c r="L266" s="21">
        <f t="shared" si="40"/>
        <v>0</v>
      </c>
      <c r="M266" s="21" t="s">
        <v>60</v>
      </c>
      <c r="N266" s="30">
        <v>45820</v>
      </c>
      <c r="O266" s="48">
        <v>12568.5</v>
      </c>
      <c r="P266" s="21" t="s">
        <v>16</v>
      </c>
      <c r="Q266" s="21" t="s">
        <v>636</v>
      </c>
      <c r="R266" s="21" t="s">
        <v>637</v>
      </c>
      <c r="S266" s="3">
        <v>4</v>
      </c>
      <c r="T266" s="37"/>
      <c r="U266" s="21" t="s">
        <v>18</v>
      </c>
      <c r="V266" s="21" t="str">
        <f>VLOOKUP(P266,'Customer List'!B:C,2,)</f>
        <v>Delhi</v>
      </c>
      <c r="W266" s="38"/>
      <c r="X266" s="30">
        <v>45820</v>
      </c>
      <c r="Y266" s="21">
        <f t="shared" si="41"/>
        <v>0</v>
      </c>
      <c r="Z266" s="21" t="str">
        <f t="shared" si="42"/>
        <v>Thursday</v>
      </c>
      <c r="AA266" s="21" t="str">
        <f t="shared" si="43"/>
        <v>Thursday</v>
      </c>
      <c r="AB266" s="21" t="str">
        <f>VLOOKUP(U266,'Currency Sheet'!A:C,3,)</f>
        <v>DOLLAR</v>
      </c>
      <c r="AC266" s="42" t="str">
        <f>VLOOKUP(P266,'Customer List'!B:D,3,)</f>
        <v>Local</v>
      </c>
    </row>
    <row r="267" spans="1:29" x14ac:dyDescent="0.25">
      <c r="A267" s="21">
        <v>266</v>
      </c>
      <c r="B267" s="21" t="s">
        <v>58</v>
      </c>
      <c r="C267" s="30">
        <v>45807</v>
      </c>
      <c r="D267" s="30">
        <v>45818</v>
      </c>
      <c r="E267" s="47">
        <v>242.9</v>
      </c>
      <c r="F267" s="47">
        <f t="shared" si="38"/>
        <v>21375.200000000001</v>
      </c>
      <c r="G267" s="48">
        <f t="shared" si="39"/>
        <v>21375.200000000001</v>
      </c>
      <c r="H267" s="21">
        <v>352908</v>
      </c>
      <c r="I267" s="21" t="s">
        <v>121</v>
      </c>
      <c r="J267" s="21">
        <v>1</v>
      </c>
      <c r="K267" s="21">
        <v>1</v>
      </c>
      <c r="L267" s="21">
        <f t="shared" si="40"/>
        <v>0</v>
      </c>
      <c r="M267" s="21" t="s">
        <v>110</v>
      </c>
      <c r="N267" s="30">
        <v>45818</v>
      </c>
      <c r="O267" s="48">
        <v>34960.25</v>
      </c>
      <c r="P267" s="21" t="s">
        <v>165</v>
      </c>
      <c r="Q267" s="21"/>
      <c r="R267" s="21"/>
      <c r="S267" s="3">
        <v>4</v>
      </c>
      <c r="T267" s="37"/>
      <c r="U267" s="21" t="s">
        <v>18</v>
      </c>
      <c r="V267" s="21" t="str">
        <f>VLOOKUP(P267,'Customer List'!B:C,2,)</f>
        <v>Lucknow</v>
      </c>
      <c r="W267" s="38"/>
      <c r="X267" s="30" t="str">
        <f>IF(OR(R267 = "PRIYANKA MADAM", R267 = "DEEPAK", R267 = "PORTER"),N267,"")</f>
        <v/>
      </c>
      <c r="Y267" s="21" t="str">
        <f t="shared" si="41"/>
        <v/>
      </c>
      <c r="Z267" s="21" t="str">
        <f t="shared" si="42"/>
        <v>Tuesday</v>
      </c>
      <c r="AA267" s="21" t="str">
        <f t="shared" si="43"/>
        <v/>
      </c>
      <c r="AB267" s="21" t="str">
        <f>VLOOKUP(U267,'Currency Sheet'!A:C,3,)</f>
        <v>DOLLAR</v>
      </c>
      <c r="AC267" s="42" t="str">
        <f>VLOOKUP(P267,'Customer List'!B:D,3,)</f>
        <v>OutStation</v>
      </c>
    </row>
    <row r="268" spans="1:29" x14ac:dyDescent="0.25">
      <c r="A268" s="21">
        <v>267</v>
      </c>
      <c r="B268" s="21" t="s">
        <v>58</v>
      </c>
      <c r="C268" s="30">
        <v>45807</v>
      </c>
      <c r="D268" s="30">
        <v>45818</v>
      </c>
      <c r="E268" s="47">
        <v>334.5</v>
      </c>
      <c r="F268" s="47">
        <f t="shared" si="38"/>
        <v>29436</v>
      </c>
      <c r="G268" s="48">
        <f t="shared" si="39"/>
        <v>29436</v>
      </c>
      <c r="H268" s="21">
        <v>353224</v>
      </c>
      <c r="I268" s="21" t="s">
        <v>1331</v>
      </c>
      <c r="J268" s="21">
        <v>1</v>
      </c>
      <c r="K268" s="21">
        <v>1</v>
      </c>
      <c r="L268" s="21">
        <f t="shared" si="40"/>
        <v>0</v>
      </c>
      <c r="M268" s="21" t="s">
        <v>114</v>
      </c>
      <c r="N268" s="30">
        <v>45818</v>
      </c>
      <c r="O268" s="48">
        <v>48391</v>
      </c>
      <c r="P268" s="21" t="s">
        <v>105</v>
      </c>
      <c r="Q268" s="21"/>
      <c r="R268" s="21"/>
      <c r="S268" s="3">
        <v>4</v>
      </c>
      <c r="T268" s="37"/>
      <c r="U268" s="21" t="s">
        <v>18</v>
      </c>
      <c r="V268" s="21" t="str">
        <f>VLOOKUP(P268,'Customer List'!B:C,2,)</f>
        <v>Chandigarh</v>
      </c>
      <c r="W268" s="38"/>
      <c r="X268" s="30" t="str">
        <f>IF(OR(R268 = "PRIYANKA MADAM", R268 = "DEEPAK", R268 = "PORTER"),N268,"")</f>
        <v/>
      </c>
      <c r="Y268" s="21" t="str">
        <f t="shared" si="41"/>
        <v/>
      </c>
      <c r="Z268" s="21" t="str">
        <f t="shared" si="42"/>
        <v>Tuesday</v>
      </c>
      <c r="AA268" s="21" t="str">
        <f t="shared" si="43"/>
        <v/>
      </c>
      <c r="AB268" s="21" t="str">
        <f>VLOOKUP(U268,'Currency Sheet'!A:C,3,)</f>
        <v>DOLLAR</v>
      </c>
      <c r="AC268" s="42" t="str">
        <f>VLOOKUP(P268,'Customer List'!B:D,3,)</f>
        <v>OutStation</v>
      </c>
    </row>
    <row r="269" spans="1:29" x14ac:dyDescent="0.25">
      <c r="A269" s="21">
        <v>268</v>
      </c>
      <c r="B269" s="21" t="s">
        <v>58</v>
      </c>
      <c r="C269" s="30">
        <v>45807</v>
      </c>
      <c r="D269" s="30">
        <v>45818</v>
      </c>
      <c r="E269" s="47">
        <v>169.4</v>
      </c>
      <c r="F269" s="47">
        <f t="shared" si="38"/>
        <v>14907.2</v>
      </c>
      <c r="G269" s="48">
        <f t="shared" si="39"/>
        <v>14907.2</v>
      </c>
      <c r="H269" s="21">
        <v>353227</v>
      </c>
      <c r="I269" s="21" t="s">
        <v>1332</v>
      </c>
      <c r="J269" s="21">
        <v>1</v>
      </c>
      <c r="K269" s="21">
        <v>1</v>
      </c>
      <c r="L269" s="21">
        <f t="shared" si="40"/>
        <v>0</v>
      </c>
      <c r="M269" s="21" t="s">
        <v>60</v>
      </c>
      <c r="N269" s="30">
        <v>45820</v>
      </c>
      <c r="O269" s="48">
        <v>20691</v>
      </c>
      <c r="P269" s="21" t="s">
        <v>16</v>
      </c>
      <c r="Q269" s="21" t="s">
        <v>636</v>
      </c>
      <c r="R269" s="21" t="s">
        <v>637</v>
      </c>
      <c r="S269" s="3">
        <v>4</v>
      </c>
      <c r="T269" s="37"/>
      <c r="U269" s="21" t="s">
        <v>18</v>
      </c>
      <c r="V269" s="21" t="str">
        <f>VLOOKUP(P269,'Customer List'!B:C,2,)</f>
        <v>Delhi</v>
      </c>
      <c r="W269" s="38"/>
      <c r="X269" s="30">
        <v>45820</v>
      </c>
      <c r="Y269" s="21">
        <f t="shared" si="41"/>
        <v>0</v>
      </c>
      <c r="Z269" s="21" t="str">
        <f t="shared" si="42"/>
        <v>Thursday</v>
      </c>
      <c r="AA269" s="21" t="str">
        <f t="shared" si="43"/>
        <v>Thursday</v>
      </c>
      <c r="AB269" s="21" t="str">
        <f>VLOOKUP(U269,'Currency Sheet'!A:C,3,)</f>
        <v>DOLLAR</v>
      </c>
      <c r="AC269" s="42" t="str">
        <f>VLOOKUP(P269,'Customer List'!B:D,3,)</f>
        <v>Local</v>
      </c>
    </row>
    <row r="270" spans="1:29" x14ac:dyDescent="0.25">
      <c r="A270" s="21">
        <v>269</v>
      </c>
      <c r="B270" s="21" t="s">
        <v>58</v>
      </c>
      <c r="C270" s="30">
        <v>45807</v>
      </c>
      <c r="D270" s="30">
        <v>45818</v>
      </c>
      <c r="E270" s="47">
        <v>173.6</v>
      </c>
      <c r="F270" s="47">
        <f t="shared" si="38"/>
        <v>15276.8</v>
      </c>
      <c r="G270" s="48">
        <f t="shared" si="39"/>
        <v>15276.8</v>
      </c>
      <c r="H270" s="21">
        <v>353419</v>
      </c>
      <c r="I270" s="21" t="s">
        <v>1333</v>
      </c>
      <c r="J270" s="21">
        <v>1</v>
      </c>
      <c r="K270" s="21">
        <v>1</v>
      </c>
      <c r="L270" s="21">
        <f t="shared" si="40"/>
        <v>0</v>
      </c>
      <c r="M270" s="21" t="s">
        <v>60</v>
      </c>
      <c r="N270" s="30">
        <v>45820</v>
      </c>
      <c r="O270" s="48">
        <v>21204</v>
      </c>
      <c r="P270" s="21" t="s">
        <v>16</v>
      </c>
      <c r="Q270" s="21" t="s">
        <v>636</v>
      </c>
      <c r="R270" s="21" t="s">
        <v>637</v>
      </c>
      <c r="S270" s="3">
        <v>4</v>
      </c>
      <c r="T270" s="37"/>
      <c r="U270" s="21" t="s">
        <v>18</v>
      </c>
      <c r="V270" s="21" t="str">
        <f>VLOOKUP(P270,'Customer List'!B:C,2,)</f>
        <v>Delhi</v>
      </c>
      <c r="W270" s="38"/>
      <c r="X270" s="30">
        <v>45820</v>
      </c>
      <c r="Y270" s="21">
        <f t="shared" si="41"/>
        <v>0</v>
      </c>
      <c r="Z270" s="21" t="str">
        <f t="shared" si="42"/>
        <v>Thursday</v>
      </c>
      <c r="AA270" s="21" t="str">
        <f t="shared" si="43"/>
        <v>Thursday</v>
      </c>
      <c r="AB270" s="21" t="str">
        <f>VLOOKUP(U270,'Currency Sheet'!A:C,3,)</f>
        <v>DOLLAR</v>
      </c>
      <c r="AC270" s="42" t="str">
        <f>VLOOKUP(P270,'Customer List'!B:D,3,)</f>
        <v>Local</v>
      </c>
    </row>
    <row r="271" spans="1:29" x14ac:dyDescent="0.25">
      <c r="A271" s="21">
        <v>270</v>
      </c>
      <c r="B271" s="21" t="s">
        <v>58</v>
      </c>
      <c r="C271" s="30">
        <v>45807</v>
      </c>
      <c r="D271" s="30">
        <v>45818</v>
      </c>
      <c r="E271" s="47">
        <v>103.35</v>
      </c>
      <c r="F271" s="47">
        <f t="shared" si="38"/>
        <v>9094.7999999999993</v>
      </c>
      <c r="G271" s="48">
        <f t="shared" si="39"/>
        <v>9094.7999999999993</v>
      </c>
      <c r="H271" s="21">
        <v>353719</v>
      </c>
      <c r="I271" s="21" t="s">
        <v>1334</v>
      </c>
      <c r="J271" s="21">
        <v>1</v>
      </c>
      <c r="K271" s="21">
        <v>1</v>
      </c>
      <c r="L271" s="21">
        <f t="shared" si="40"/>
        <v>0</v>
      </c>
      <c r="M271" s="21" t="s">
        <v>60</v>
      </c>
      <c r="N271" s="30">
        <v>45820</v>
      </c>
      <c r="O271" s="48">
        <v>13594.5</v>
      </c>
      <c r="P271" s="21" t="s">
        <v>16</v>
      </c>
      <c r="Q271" s="21" t="s">
        <v>636</v>
      </c>
      <c r="R271" s="21" t="s">
        <v>637</v>
      </c>
      <c r="S271" s="3">
        <v>4</v>
      </c>
      <c r="T271" s="37"/>
      <c r="U271" s="21" t="s">
        <v>18</v>
      </c>
      <c r="V271" s="21" t="str">
        <f>VLOOKUP(P271,'Customer List'!B:C,2,)</f>
        <v>Delhi</v>
      </c>
      <c r="W271" s="38"/>
      <c r="X271" s="30">
        <v>45820</v>
      </c>
      <c r="Y271" s="21">
        <f t="shared" si="41"/>
        <v>0</v>
      </c>
      <c r="Z271" s="21" t="str">
        <f t="shared" si="42"/>
        <v>Thursday</v>
      </c>
      <c r="AA271" s="21" t="str">
        <f t="shared" si="43"/>
        <v>Thursday</v>
      </c>
      <c r="AB271" s="21" t="str">
        <f>VLOOKUP(U271,'Currency Sheet'!A:C,3,)</f>
        <v>DOLLAR</v>
      </c>
      <c r="AC271" s="42" t="str">
        <f>VLOOKUP(P271,'Customer List'!B:D,3,)</f>
        <v>Local</v>
      </c>
    </row>
    <row r="272" spans="1:29" x14ac:dyDescent="0.25">
      <c r="A272" s="21">
        <v>271</v>
      </c>
      <c r="B272" s="21" t="s">
        <v>58</v>
      </c>
      <c r="C272" s="30">
        <v>45807</v>
      </c>
      <c r="D272" s="30">
        <v>45818</v>
      </c>
      <c r="E272" s="47">
        <v>92.3</v>
      </c>
      <c r="F272" s="47">
        <f t="shared" si="38"/>
        <v>8122.4</v>
      </c>
      <c r="G272" s="48">
        <f t="shared" si="39"/>
        <v>8122.4</v>
      </c>
      <c r="H272" s="21">
        <v>356907</v>
      </c>
      <c r="I272" s="21" t="s">
        <v>1236</v>
      </c>
      <c r="J272" s="21">
        <v>1</v>
      </c>
      <c r="K272" s="21">
        <v>1</v>
      </c>
      <c r="L272" s="21">
        <f t="shared" si="40"/>
        <v>0</v>
      </c>
      <c r="M272" s="21" t="s">
        <v>60</v>
      </c>
      <c r="N272" s="30">
        <v>45820</v>
      </c>
      <c r="O272" s="48">
        <v>12141</v>
      </c>
      <c r="P272" s="21" t="s">
        <v>16</v>
      </c>
      <c r="Q272" s="21" t="s">
        <v>636</v>
      </c>
      <c r="R272" s="21" t="s">
        <v>637</v>
      </c>
      <c r="S272" s="3">
        <v>4</v>
      </c>
      <c r="T272" s="37"/>
      <c r="U272" s="21" t="s">
        <v>18</v>
      </c>
      <c r="V272" s="21" t="str">
        <f>VLOOKUP(P272,'Customer List'!B:C,2,)</f>
        <v>Delhi</v>
      </c>
      <c r="W272" s="38"/>
      <c r="X272" s="30">
        <v>45820</v>
      </c>
      <c r="Y272" s="21">
        <f t="shared" si="41"/>
        <v>0</v>
      </c>
      <c r="Z272" s="21" t="str">
        <f t="shared" si="42"/>
        <v>Thursday</v>
      </c>
      <c r="AA272" s="21" t="str">
        <f t="shared" si="43"/>
        <v>Thursday</v>
      </c>
      <c r="AB272" s="21" t="str">
        <f>VLOOKUP(U272,'Currency Sheet'!A:C,3,)</f>
        <v>DOLLAR</v>
      </c>
      <c r="AC272" s="42" t="str">
        <f>VLOOKUP(P272,'Customer List'!B:D,3,)</f>
        <v>Local</v>
      </c>
    </row>
    <row r="273" spans="1:29" x14ac:dyDescent="0.25">
      <c r="A273" s="21">
        <v>272</v>
      </c>
      <c r="B273" s="21" t="s">
        <v>58</v>
      </c>
      <c r="C273" s="30">
        <v>45807</v>
      </c>
      <c r="D273" s="30">
        <v>45818</v>
      </c>
      <c r="E273" s="47">
        <v>103.35</v>
      </c>
      <c r="F273" s="47">
        <f t="shared" si="38"/>
        <v>9094.7999999999993</v>
      </c>
      <c r="G273" s="48">
        <f t="shared" si="39"/>
        <v>9094.7999999999993</v>
      </c>
      <c r="H273" s="21">
        <v>356927</v>
      </c>
      <c r="I273" s="21" t="s">
        <v>1335</v>
      </c>
      <c r="J273" s="21">
        <v>1</v>
      </c>
      <c r="K273" s="21">
        <v>1</v>
      </c>
      <c r="L273" s="21">
        <f t="shared" si="40"/>
        <v>0</v>
      </c>
      <c r="M273" s="21" t="s">
        <v>60</v>
      </c>
      <c r="N273" s="30">
        <v>45820</v>
      </c>
      <c r="O273" s="48">
        <v>13594.5</v>
      </c>
      <c r="P273" s="21" t="s">
        <v>16</v>
      </c>
      <c r="Q273" s="21" t="s">
        <v>636</v>
      </c>
      <c r="R273" s="21" t="s">
        <v>637</v>
      </c>
      <c r="S273" s="3">
        <v>4</v>
      </c>
      <c r="T273" s="37"/>
      <c r="U273" s="21" t="s">
        <v>18</v>
      </c>
      <c r="V273" s="21" t="str">
        <f>VLOOKUP(P273,'Customer List'!B:C,2,)</f>
        <v>Delhi</v>
      </c>
      <c r="W273" s="38"/>
      <c r="X273" s="30">
        <v>45820</v>
      </c>
      <c r="Y273" s="21">
        <f t="shared" si="41"/>
        <v>0</v>
      </c>
      <c r="Z273" s="21" t="str">
        <f t="shared" si="42"/>
        <v>Thursday</v>
      </c>
      <c r="AA273" s="21" t="str">
        <f t="shared" si="43"/>
        <v>Thursday</v>
      </c>
      <c r="AB273" s="21" t="str">
        <f>VLOOKUP(U273,'Currency Sheet'!A:C,3,)</f>
        <v>DOLLAR</v>
      </c>
      <c r="AC273" s="42" t="str">
        <f>VLOOKUP(P273,'Customer List'!B:D,3,)</f>
        <v>Local</v>
      </c>
    </row>
    <row r="274" spans="1:29" x14ac:dyDescent="0.25">
      <c r="A274" s="21">
        <v>273</v>
      </c>
      <c r="B274" s="21" t="s">
        <v>58</v>
      </c>
      <c r="C274" s="30">
        <v>45807</v>
      </c>
      <c r="D274" s="30">
        <v>45818</v>
      </c>
      <c r="E274" s="47">
        <v>269.5</v>
      </c>
      <c r="F274" s="47">
        <f t="shared" si="38"/>
        <v>23716</v>
      </c>
      <c r="G274" s="48">
        <f t="shared" si="39"/>
        <v>47432</v>
      </c>
      <c r="H274" s="21">
        <v>357506</v>
      </c>
      <c r="I274" s="21" t="s">
        <v>1336</v>
      </c>
      <c r="J274" s="21">
        <v>2</v>
      </c>
      <c r="K274" s="21">
        <v>2</v>
      </c>
      <c r="L274" s="21">
        <f t="shared" si="40"/>
        <v>0</v>
      </c>
      <c r="M274" s="21" t="s">
        <v>103</v>
      </c>
      <c r="N274" s="30">
        <v>45821</v>
      </c>
      <c r="O274" s="48">
        <v>83545</v>
      </c>
      <c r="P274" s="21" t="s">
        <v>252</v>
      </c>
      <c r="Q274" s="21"/>
      <c r="R274" s="21"/>
      <c r="S274" s="3">
        <v>4</v>
      </c>
      <c r="T274" s="37"/>
      <c r="U274" s="21" t="s">
        <v>18</v>
      </c>
      <c r="V274" s="21" t="str">
        <f>VLOOKUP(P274,'Customer List'!B:C,2,)</f>
        <v>Gujrat</v>
      </c>
      <c r="W274" s="38"/>
      <c r="X274" s="30" t="str">
        <f>IF(OR(R274 = "PRIYANKA MADAM", R274 = "DEEPAK", R274 = "PORTER"),N274,"")</f>
        <v/>
      </c>
      <c r="Y274" s="21" t="str">
        <f t="shared" si="41"/>
        <v/>
      </c>
      <c r="Z274" s="21" t="str">
        <f t="shared" si="42"/>
        <v>Friday</v>
      </c>
      <c r="AA274" s="21" t="str">
        <f t="shared" si="43"/>
        <v/>
      </c>
      <c r="AB274" s="21" t="str">
        <f>VLOOKUP(U274,'Currency Sheet'!A:C,3,)</f>
        <v>DOLLAR</v>
      </c>
      <c r="AC274" s="42" t="str">
        <f>VLOOKUP(P274,'Customer List'!B:D,3,)</f>
        <v>OutStation</v>
      </c>
    </row>
    <row r="275" spans="1:29" x14ac:dyDescent="0.25">
      <c r="A275" s="21">
        <v>274</v>
      </c>
      <c r="B275" s="21" t="s">
        <v>58</v>
      </c>
      <c r="C275" s="30">
        <v>45807</v>
      </c>
      <c r="D275" s="30">
        <v>45818</v>
      </c>
      <c r="E275" s="47">
        <v>78.400000000000006</v>
      </c>
      <c r="F275" s="47">
        <f t="shared" si="38"/>
        <v>6899.2000000000007</v>
      </c>
      <c r="G275" s="48">
        <f t="shared" si="39"/>
        <v>6899.2000000000007</v>
      </c>
      <c r="H275" s="21">
        <v>363402</v>
      </c>
      <c r="I275" s="21" t="s">
        <v>1337</v>
      </c>
      <c r="J275" s="21">
        <v>1</v>
      </c>
      <c r="K275" s="21">
        <v>1</v>
      </c>
      <c r="L275" s="21">
        <f t="shared" si="40"/>
        <v>0</v>
      </c>
      <c r="M275" s="21" t="s">
        <v>110</v>
      </c>
      <c r="N275" s="30">
        <v>45818</v>
      </c>
      <c r="O275" s="48">
        <v>11284</v>
      </c>
      <c r="P275" s="21" t="s">
        <v>165</v>
      </c>
      <c r="Q275" s="21"/>
      <c r="R275" s="21"/>
      <c r="S275" s="3">
        <v>4</v>
      </c>
      <c r="T275" s="37"/>
      <c r="U275" s="21" t="s">
        <v>18</v>
      </c>
      <c r="V275" s="21" t="str">
        <f>VLOOKUP(P275,'Customer List'!B:C,2,)</f>
        <v>Lucknow</v>
      </c>
      <c r="W275" s="38"/>
      <c r="X275" s="30" t="str">
        <f>IF(OR(R275 = "PRIYANKA MADAM", R275 = "DEEPAK", R275 = "PORTER"),N275,"")</f>
        <v/>
      </c>
      <c r="Y275" s="21" t="str">
        <f t="shared" si="41"/>
        <v/>
      </c>
      <c r="Z275" s="21" t="str">
        <f t="shared" si="42"/>
        <v>Tuesday</v>
      </c>
      <c r="AA275" s="21" t="str">
        <f t="shared" si="43"/>
        <v/>
      </c>
      <c r="AB275" s="21" t="str">
        <f>VLOOKUP(U275,'Currency Sheet'!A:C,3,)</f>
        <v>DOLLAR</v>
      </c>
      <c r="AC275" s="42" t="str">
        <f>VLOOKUP(P275,'Customer List'!B:D,3,)</f>
        <v>OutStation</v>
      </c>
    </row>
    <row r="276" spans="1:29" x14ac:dyDescent="0.25">
      <c r="A276" s="21">
        <v>275</v>
      </c>
      <c r="B276" s="21" t="s">
        <v>58</v>
      </c>
      <c r="C276" s="30">
        <v>45807</v>
      </c>
      <c r="D276" s="30">
        <v>45818</v>
      </c>
      <c r="E276" s="47">
        <v>259</v>
      </c>
      <c r="F276" s="47">
        <f t="shared" si="38"/>
        <v>22792</v>
      </c>
      <c r="G276" s="48">
        <f t="shared" si="39"/>
        <v>22792</v>
      </c>
      <c r="H276" s="21">
        <v>372214</v>
      </c>
      <c r="I276" s="21" t="s">
        <v>122</v>
      </c>
      <c r="J276" s="21">
        <v>1</v>
      </c>
      <c r="K276" s="21">
        <v>1</v>
      </c>
      <c r="L276" s="21">
        <f t="shared" si="40"/>
        <v>0</v>
      </c>
      <c r="M276" s="21" t="s">
        <v>114</v>
      </c>
      <c r="N276" s="30">
        <v>45818</v>
      </c>
      <c r="O276" s="48">
        <v>40145</v>
      </c>
      <c r="P276" s="21" t="s">
        <v>105</v>
      </c>
      <c r="Q276" s="21"/>
      <c r="R276" s="21"/>
      <c r="S276" s="3">
        <v>4</v>
      </c>
      <c r="T276" s="37"/>
      <c r="U276" s="21" t="s">
        <v>18</v>
      </c>
      <c r="V276" s="21" t="str">
        <f>VLOOKUP(P276,'Customer List'!B:C,2,)</f>
        <v>Chandigarh</v>
      </c>
      <c r="W276" s="38"/>
      <c r="X276" s="30" t="str">
        <f>IF(OR(R276 = "PRIYANKA MADAM", R276 = "DEEPAK", R276 = "PORTER"),N276,"")</f>
        <v/>
      </c>
      <c r="Y276" s="21" t="str">
        <f t="shared" si="41"/>
        <v/>
      </c>
      <c r="Z276" s="21" t="str">
        <f t="shared" si="42"/>
        <v>Tuesday</v>
      </c>
      <c r="AA276" s="21" t="str">
        <f t="shared" si="43"/>
        <v/>
      </c>
      <c r="AB276" s="21" t="str">
        <f>VLOOKUP(U276,'Currency Sheet'!A:C,3,)</f>
        <v>DOLLAR</v>
      </c>
      <c r="AC276" s="42" t="str">
        <f>VLOOKUP(P276,'Customer List'!B:D,3,)</f>
        <v>OutStation</v>
      </c>
    </row>
    <row r="277" spans="1:29" x14ac:dyDescent="0.25">
      <c r="A277" s="21">
        <v>276</v>
      </c>
      <c r="B277" s="21" t="s">
        <v>58</v>
      </c>
      <c r="C277" s="30">
        <v>45807</v>
      </c>
      <c r="D277" s="30">
        <v>45818</v>
      </c>
      <c r="E277" s="47">
        <v>300.3</v>
      </c>
      <c r="F277" s="47">
        <f t="shared" si="38"/>
        <v>26426.400000000001</v>
      </c>
      <c r="G277" s="48">
        <f t="shared" si="39"/>
        <v>26426.400000000001</v>
      </c>
      <c r="H277" s="21">
        <v>372714</v>
      </c>
      <c r="I277" s="21" t="s">
        <v>1338</v>
      </c>
      <c r="J277" s="21">
        <v>1</v>
      </c>
      <c r="K277" s="21">
        <v>1</v>
      </c>
      <c r="L277" s="21">
        <f t="shared" si="40"/>
        <v>0</v>
      </c>
      <c r="M277" s="21" t="s">
        <v>114</v>
      </c>
      <c r="N277" s="30">
        <v>45818</v>
      </c>
      <c r="O277" s="48">
        <v>46546.5</v>
      </c>
      <c r="P277" s="21" t="s">
        <v>105</v>
      </c>
      <c r="Q277" s="21"/>
      <c r="R277" s="21"/>
      <c r="S277" s="3">
        <v>4</v>
      </c>
      <c r="T277" s="37"/>
      <c r="U277" s="21" t="s">
        <v>18</v>
      </c>
      <c r="V277" s="21" t="str">
        <f>VLOOKUP(P277,'Customer List'!B:C,2,)</f>
        <v>Chandigarh</v>
      </c>
      <c r="W277" s="38"/>
      <c r="X277" s="30" t="str">
        <f>IF(OR(R277 = "PRIYANKA MADAM", R277 = "DEEPAK", R277 = "PORTER"),N277,"")</f>
        <v/>
      </c>
      <c r="Y277" s="21" t="str">
        <f t="shared" si="41"/>
        <v/>
      </c>
      <c r="Z277" s="21" t="str">
        <f t="shared" si="42"/>
        <v>Tuesday</v>
      </c>
      <c r="AA277" s="21" t="str">
        <f t="shared" si="43"/>
        <v/>
      </c>
      <c r="AB277" s="21" t="str">
        <f>VLOOKUP(U277,'Currency Sheet'!A:C,3,)</f>
        <v>DOLLAR</v>
      </c>
      <c r="AC277" s="42" t="str">
        <f>VLOOKUP(P277,'Customer List'!B:D,3,)</f>
        <v>OutStation</v>
      </c>
    </row>
    <row r="278" spans="1:29" x14ac:dyDescent="0.25">
      <c r="A278" s="21">
        <v>277</v>
      </c>
      <c r="B278" s="21" t="s">
        <v>58</v>
      </c>
      <c r="C278" s="30">
        <v>45807</v>
      </c>
      <c r="D278" s="30">
        <v>45818</v>
      </c>
      <c r="E278" s="47">
        <v>91</v>
      </c>
      <c r="F278" s="47">
        <f t="shared" si="38"/>
        <v>8008</v>
      </c>
      <c r="G278" s="48">
        <f t="shared" si="39"/>
        <v>8008</v>
      </c>
      <c r="H278" s="21">
        <v>388604</v>
      </c>
      <c r="I278" s="21" t="s">
        <v>123</v>
      </c>
      <c r="J278" s="21">
        <v>1</v>
      </c>
      <c r="K278" s="21">
        <v>1</v>
      </c>
      <c r="L278" s="21">
        <f t="shared" si="40"/>
        <v>0</v>
      </c>
      <c r="M278" s="21" t="s">
        <v>60</v>
      </c>
      <c r="N278" s="30">
        <v>45820</v>
      </c>
      <c r="O278" s="48">
        <v>11970</v>
      </c>
      <c r="P278" s="21" t="s">
        <v>16</v>
      </c>
      <c r="Q278" s="21" t="s">
        <v>636</v>
      </c>
      <c r="R278" s="21" t="s">
        <v>637</v>
      </c>
      <c r="S278" s="3">
        <v>4</v>
      </c>
      <c r="T278" s="37"/>
      <c r="U278" s="21" t="s">
        <v>18</v>
      </c>
      <c r="V278" s="21" t="str">
        <f>VLOOKUP(P278,'Customer List'!B:C,2,)</f>
        <v>Delhi</v>
      </c>
      <c r="W278" s="38"/>
      <c r="X278" s="30">
        <v>45820</v>
      </c>
      <c r="Y278" s="21">
        <f t="shared" si="41"/>
        <v>0</v>
      </c>
      <c r="Z278" s="21" t="str">
        <f t="shared" si="42"/>
        <v>Thursday</v>
      </c>
      <c r="AA278" s="21" t="str">
        <f t="shared" si="43"/>
        <v>Thursday</v>
      </c>
      <c r="AB278" s="21" t="str">
        <f>VLOOKUP(U278,'Currency Sheet'!A:C,3,)</f>
        <v>DOLLAR</v>
      </c>
      <c r="AC278" s="42" t="str">
        <f>VLOOKUP(P278,'Customer List'!B:D,3,)</f>
        <v>Local</v>
      </c>
    </row>
    <row r="279" spans="1:29" x14ac:dyDescent="0.25">
      <c r="A279" s="21">
        <v>278</v>
      </c>
      <c r="B279" s="21" t="s">
        <v>58</v>
      </c>
      <c r="C279" s="30">
        <v>45807</v>
      </c>
      <c r="D279" s="30">
        <v>45818</v>
      </c>
      <c r="E279" s="47">
        <v>398.3</v>
      </c>
      <c r="F279" s="47">
        <f t="shared" si="38"/>
        <v>35050.400000000001</v>
      </c>
      <c r="G279" s="48">
        <f t="shared" si="39"/>
        <v>35050.400000000001</v>
      </c>
      <c r="H279" s="21">
        <v>391501</v>
      </c>
      <c r="I279" s="21" t="s">
        <v>124</v>
      </c>
      <c r="J279" s="21">
        <v>1</v>
      </c>
      <c r="K279" s="21">
        <v>1</v>
      </c>
      <c r="L279" s="21">
        <f t="shared" si="40"/>
        <v>0</v>
      </c>
      <c r="M279" s="21" t="s">
        <v>125</v>
      </c>
      <c r="N279" s="30">
        <v>45818</v>
      </c>
      <c r="O279" s="48">
        <v>48820.2</v>
      </c>
      <c r="P279" s="21" t="s">
        <v>1011</v>
      </c>
      <c r="Q279" s="21" t="s">
        <v>636</v>
      </c>
      <c r="R279" s="21" t="s">
        <v>637</v>
      </c>
      <c r="S279" s="3">
        <v>4</v>
      </c>
      <c r="T279" s="37"/>
      <c r="U279" s="21" t="s">
        <v>18</v>
      </c>
      <c r="V279" s="21" t="str">
        <f>VLOOKUP(P279,'Customer List'!B:C,2,)</f>
        <v>Delhi</v>
      </c>
      <c r="W279" s="38"/>
      <c r="X279" s="30">
        <v>45818</v>
      </c>
      <c r="Y279" s="21">
        <f t="shared" si="41"/>
        <v>0</v>
      </c>
      <c r="Z279" s="21" t="str">
        <f t="shared" si="42"/>
        <v>Tuesday</v>
      </c>
      <c r="AA279" s="21" t="str">
        <f t="shared" si="43"/>
        <v>Tuesday</v>
      </c>
      <c r="AB279" s="21" t="str">
        <f>VLOOKUP(U279,'Currency Sheet'!A:C,3,)</f>
        <v>DOLLAR</v>
      </c>
      <c r="AC279" s="42" t="str">
        <f>VLOOKUP(P279,'Customer List'!B:D,3,)</f>
        <v>Local</v>
      </c>
    </row>
    <row r="280" spans="1:29" x14ac:dyDescent="0.25">
      <c r="A280" s="21">
        <v>279</v>
      </c>
      <c r="B280" s="21" t="s">
        <v>58</v>
      </c>
      <c r="C280" s="30">
        <v>45807</v>
      </c>
      <c r="D280" s="30">
        <v>45818</v>
      </c>
      <c r="E280" s="47">
        <v>326.25</v>
      </c>
      <c r="F280" s="47">
        <f t="shared" si="38"/>
        <v>28710</v>
      </c>
      <c r="G280" s="48">
        <f t="shared" si="39"/>
        <v>28710</v>
      </c>
      <c r="H280" s="21">
        <v>396434</v>
      </c>
      <c r="I280" s="21" t="s">
        <v>32</v>
      </c>
      <c r="J280" s="21">
        <v>1</v>
      </c>
      <c r="K280" s="21">
        <v>1</v>
      </c>
      <c r="L280" s="21">
        <f t="shared" si="40"/>
        <v>0</v>
      </c>
      <c r="M280" s="21" t="s">
        <v>65</v>
      </c>
      <c r="N280" s="30">
        <v>45821</v>
      </c>
      <c r="O280" s="48">
        <v>39258.75</v>
      </c>
      <c r="P280" s="21" t="s">
        <v>42</v>
      </c>
      <c r="Q280" s="21" t="s">
        <v>636</v>
      </c>
      <c r="R280" s="21" t="s">
        <v>637</v>
      </c>
      <c r="S280" s="3">
        <v>4</v>
      </c>
      <c r="T280" s="37"/>
      <c r="U280" s="21" t="s">
        <v>18</v>
      </c>
      <c r="V280" s="21" t="str">
        <f>VLOOKUP(P280,'Customer List'!B:C,2,)</f>
        <v>Faridabad</v>
      </c>
      <c r="W280" s="38"/>
      <c r="X280" s="30">
        <v>45821</v>
      </c>
      <c r="Y280" s="21">
        <f t="shared" si="41"/>
        <v>0</v>
      </c>
      <c r="Z280" s="21" t="str">
        <f t="shared" si="42"/>
        <v>Friday</v>
      </c>
      <c r="AA280" s="21" t="str">
        <f t="shared" si="43"/>
        <v>Friday</v>
      </c>
      <c r="AB280" s="21" t="str">
        <f>VLOOKUP(U280,'Currency Sheet'!A:C,3,)</f>
        <v>DOLLAR</v>
      </c>
      <c r="AC280" s="42" t="str">
        <f>VLOOKUP(P280,'Customer List'!B:D,3,)</f>
        <v>Local</v>
      </c>
    </row>
    <row r="281" spans="1:29" x14ac:dyDescent="0.25">
      <c r="A281" s="21">
        <v>280</v>
      </c>
      <c r="B281" s="21" t="s">
        <v>58</v>
      </c>
      <c r="C281" s="30">
        <v>45807</v>
      </c>
      <c r="D281" s="30">
        <v>45818</v>
      </c>
      <c r="E281" s="47">
        <v>74.900000000000006</v>
      </c>
      <c r="F281" s="47">
        <f t="shared" si="38"/>
        <v>6591.2000000000007</v>
      </c>
      <c r="G281" s="48">
        <f t="shared" si="39"/>
        <v>13182.400000000001</v>
      </c>
      <c r="H281" s="21">
        <v>400110</v>
      </c>
      <c r="I281" s="21" t="s">
        <v>1339</v>
      </c>
      <c r="J281" s="21">
        <v>2</v>
      </c>
      <c r="K281" s="21">
        <v>2</v>
      </c>
      <c r="L281" s="21">
        <f t="shared" si="40"/>
        <v>0</v>
      </c>
      <c r="M281" s="21" t="s">
        <v>110</v>
      </c>
      <c r="N281" s="30">
        <v>45818</v>
      </c>
      <c r="O281" s="48">
        <v>21560.5</v>
      </c>
      <c r="P281" s="21" t="s">
        <v>165</v>
      </c>
      <c r="Q281" s="21"/>
      <c r="R281" s="21"/>
      <c r="S281" s="3">
        <v>4</v>
      </c>
      <c r="T281" s="37"/>
      <c r="U281" s="21" t="s">
        <v>18</v>
      </c>
      <c r="V281" s="21" t="str">
        <f>VLOOKUP(P281,'Customer List'!B:C,2,)</f>
        <v>Lucknow</v>
      </c>
      <c r="W281" s="38"/>
      <c r="X281" s="30" t="str">
        <f>IF(OR(R281 = "PRIYANKA MADAM", R281 = "DEEPAK", R281 = "PORTER"),N281,"")</f>
        <v/>
      </c>
      <c r="Y281" s="21" t="str">
        <f t="shared" si="41"/>
        <v/>
      </c>
      <c r="Z281" s="21" t="str">
        <f t="shared" si="42"/>
        <v>Tuesday</v>
      </c>
      <c r="AA281" s="21" t="str">
        <f t="shared" si="43"/>
        <v/>
      </c>
      <c r="AB281" s="21" t="str">
        <f>VLOOKUP(U281,'Currency Sheet'!A:C,3,)</f>
        <v>DOLLAR</v>
      </c>
      <c r="AC281" s="42" t="str">
        <f>VLOOKUP(P281,'Customer List'!B:D,3,)</f>
        <v>OutStation</v>
      </c>
    </row>
    <row r="282" spans="1:29" x14ac:dyDescent="0.25">
      <c r="A282" s="21">
        <v>281</v>
      </c>
      <c r="B282" s="21" t="s">
        <v>58</v>
      </c>
      <c r="C282" s="30">
        <v>45807</v>
      </c>
      <c r="D282" s="30">
        <v>45818</v>
      </c>
      <c r="E282" s="47">
        <v>133.9</v>
      </c>
      <c r="F282" s="47">
        <f t="shared" si="38"/>
        <v>11783.2</v>
      </c>
      <c r="G282" s="48">
        <f t="shared" si="39"/>
        <v>11783.2</v>
      </c>
      <c r="H282" s="21">
        <v>420302</v>
      </c>
      <c r="I282" s="21" t="s">
        <v>1249</v>
      </c>
      <c r="J282" s="21">
        <v>1</v>
      </c>
      <c r="K282" s="21">
        <v>1</v>
      </c>
      <c r="L282" s="21">
        <f t="shared" si="40"/>
        <v>0</v>
      </c>
      <c r="M282" s="21" t="s">
        <v>60</v>
      </c>
      <c r="N282" s="30">
        <v>45820</v>
      </c>
      <c r="O282" s="48">
        <v>17613</v>
      </c>
      <c r="P282" s="21" t="s">
        <v>16</v>
      </c>
      <c r="Q282" s="21" t="s">
        <v>636</v>
      </c>
      <c r="R282" s="21" t="s">
        <v>637</v>
      </c>
      <c r="S282" s="3">
        <v>4</v>
      </c>
      <c r="T282" s="37"/>
      <c r="U282" s="21" t="s">
        <v>18</v>
      </c>
      <c r="V282" s="21" t="str">
        <f>VLOOKUP(P282,'Customer List'!B:C,2,)</f>
        <v>Delhi</v>
      </c>
      <c r="W282" s="38"/>
      <c r="X282" s="30">
        <v>45820</v>
      </c>
      <c r="Y282" s="21">
        <f t="shared" si="41"/>
        <v>0</v>
      </c>
      <c r="Z282" s="21" t="str">
        <f t="shared" si="42"/>
        <v>Thursday</v>
      </c>
      <c r="AA282" s="21" t="str">
        <f t="shared" si="43"/>
        <v>Thursday</v>
      </c>
      <c r="AB282" s="21" t="str">
        <f>VLOOKUP(U282,'Currency Sheet'!A:C,3,)</f>
        <v>DOLLAR</v>
      </c>
      <c r="AC282" s="42" t="str">
        <f>VLOOKUP(P282,'Customer List'!B:D,3,)</f>
        <v>Local</v>
      </c>
    </row>
    <row r="283" spans="1:29" x14ac:dyDescent="0.25">
      <c r="A283" s="21">
        <v>282</v>
      </c>
      <c r="B283" s="21" t="s">
        <v>58</v>
      </c>
      <c r="C283" s="30">
        <v>45807</v>
      </c>
      <c r="D283" s="30">
        <v>45818</v>
      </c>
      <c r="E283" s="47">
        <v>21</v>
      </c>
      <c r="F283" s="47">
        <f t="shared" si="38"/>
        <v>1848</v>
      </c>
      <c r="G283" s="48">
        <f t="shared" si="39"/>
        <v>1848</v>
      </c>
      <c r="H283" s="21">
        <v>420403</v>
      </c>
      <c r="I283" s="21" t="s">
        <v>14</v>
      </c>
      <c r="J283" s="21">
        <v>1</v>
      </c>
      <c r="K283" s="21">
        <v>1</v>
      </c>
      <c r="L283" s="21">
        <f t="shared" si="40"/>
        <v>0</v>
      </c>
      <c r="M283" s="21" t="s">
        <v>126</v>
      </c>
      <c r="N283" s="30">
        <v>45818</v>
      </c>
      <c r="O283" s="48">
        <v>3487.5</v>
      </c>
      <c r="P283" s="21" t="s">
        <v>127</v>
      </c>
      <c r="Q283" s="21"/>
      <c r="R283" s="21"/>
      <c r="S283" s="3">
        <v>4</v>
      </c>
      <c r="T283" s="37"/>
      <c r="U283" s="21" t="s">
        <v>18</v>
      </c>
      <c r="V283" s="21" t="str">
        <f>VLOOKUP(P283,'Customer List'!B:C,2,)</f>
        <v>Dehradoon</v>
      </c>
      <c r="W283" s="38"/>
      <c r="X283" s="30" t="str">
        <f>IF(OR(R283 = "PRIYANKA MADAM", R283 = "DEEPAK", R283 = "PORTER"),N283,"")</f>
        <v/>
      </c>
      <c r="Y283" s="21" t="str">
        <f t="shared" si="41"/>
        <v/>
      </c>
      <c r="Z283" s="21" t="str">
        <f t="shared" si="42"/>
        <v>Tuesday</v>
      </c>
      <c r="AA283" s="21" t="str">
        <f t="shared" si="43"/>
        <v/>
      </c>
      <c r="AB283" s="21" t="str">
        <f>VLOOKUP(U283,'Currency Sheet'!A:C,3,)</f>
        <v>DOLLAR</v>
      </c>
      <c r="AC283" s="42" t="str">
        <f>VLOOKUP(P283,'Customer List'!B:D,3,)</f>
        <v>OutStation</v>
      </c>
    </row>
    <row r="284" spans="1:29" x14ac:dyDescent="0.25">
      <c r="A284" s="21">
        <v>283</v>
      </c>
      <c r="B284" s="21" t="s">
        <v>58</v>
      </c>
      <c r="C284" s="30">
        <v>45807</v>
      </c>
      <c r="D284" s="30">
        <v>45818</v>
      </c>
      <c r="E284" s="47">
        <v>45.5</v>
      </c>
      <c r="F284" s="47">
        <f t="shared" si="38"/>
        <v>4004</v>
      </c>
      <c r="G284" s="48">
        <f t="shared" si="39"/>
        <v>8008</v>
      </c>
      <c r="H284" s="21">
        <v>420601</v>
      </c>
      <c r="I284" s="21" t="s">
        <v>1250</v>
      </c>
      <c r="J284" s="21">
        <v>2</v>
      </c>
      <c r="K284" s="21">
        <v>2</v>
      </c>
      <c r="L284" s="21">
        <f t="shared" si="40"/>
        <v>0</v>
      </c>
      <c r="M284" s="21" t="s">
        <v>74</v>
      </c>
      <c r="N284" s="30">
        <v>45818</v>
      </c>
      <c r="O284" s="48">
        <v>9874.7999999999993</v>
      </c>
      <c r="P284" s="21" t="s">
        <v>276</v>
      </c>
      <c r="Q284" s="21"/>
      <c r="R284" s="21"/>
      <c r="S284" s="3">
        <v>4</v>
      </c>
      <c r="T284" s="37"/>
      <c r="U284" s="21" t="s">
        <v>18</v>
      </c>
      <c r="V284" s="21" t="str">
        <f>VLOOKUP(P284,'Customer List'!B:C,2,)</f>
        <v>Pune</v>
      </c>
      <c r="W284" s="38"/>
      <c r="X284" s="30" t="str">
        <f>IF(OR(R284 = "PRIYANKA MADAM", R284 = "DEEPAK", R284 = "PORTER"),N284,"")</f>
        <v/>
      </c>
      <c r="Y284" s="21" t="str">
        <f t="shared" si="41"/>
        <v/>
      </c>
      <c r="Z284" s="21" t="str">
        <f t="shared" si="42"/>
        <v>Tuesday</v>
      </c>
      <c r="AA284" s="21" t="str">
        <f t="shared" si="43"/>
        <v/>
      </c>
      <c r="AB284" s="21" t="str">
        <f>VLOOKUP(U284,'Currency Sheet'!A:C,3,)</f>
        <v>DOLLAR</v>
      </c>
      <c r="AC284" s="42" t="str">
        <f>VLOOKUP(P284,'Customer List'!B:D,3,)</f>
        <v>OutStation</v>
      </c>
    </row>
    <row r="285" spans="1:29" x14ac:dyDescent="0.25">
      <c r="A285" s="21">
        <v>284</v>
      </c>
      <c r="B285" s="21" t="s">
        <v>58</v>
      </c>
      <c r="C285" s="30">
        <v>45807</v>
      </c>
      <c r="D285" s="30">
        <v>45818</v>
      </c>
      <c r="E285" s="47">
        <v>38.35</v>
      </c>
      <c r="F285" s="47">
        <f t="shared" si="38"/>
        <v>3374.8</v>
      </c>
      <c r="G285" s="48">
        <f t="shared" si="39"/>
        <v>6749.6</v>
      </c>
      <c r="H285" s="21">
        <v>420801</v>
      </c>
      <c r="I285" s="21" t="s">
        <v>1242</v>
      </c>
      <c r="J285" s="21">
        <v>2</v>
      </c>
      <c r="K285" s="21">
        <v>2</v>
      </c>
      <c r="L285" s="21">
        <f t="shared" si="40"/>
        <v>0</v>
      </c>
      <c r="M285" s="21" t="s">
        <v>60</v>
      </c>
      <c r="N285" s="30">
        <v>45820</v>
      </c>
      <c r="O285" s="48">
        <v>10089</v>
      </c>
      <c r="P285" s="21" t="s">
        <v>16</v>
      </c>
      <c r="Q285" s="21" t="s">
        <v>636</v>
      </c>
      <c r="R285" s="21" t="s">
        <v>637</v>
      </c>
      <c r="S285" s="3">
        <v>4</v>
      </c>
      <c r="T285" s="37"/>
      <c r="U285" s="21" t="s">
        <v>18</v>
      </c>
      <c r="V285" s="21" t="str">
        <f>VLOOKUP(P285,'Customer List'!B:C,2,)</f>
        <v>Delhi</v>
      </c>
      <c r="W285" s="38"/>
      <c r="X285" s="30">
        <v>45820</v>
      </c>
      <c r="Y285" s="21">
        <f t="shared" si="41"/>
        <v>0</v>
      </c>
      <c r="Z285" s="21" t="str">
        <f t="shared" si="42"/>
        <v>Thursday</v>
      </c>
      <c r="AA285" s="21" t="str">
        <f t="shared" si="43"/>
        <v>Thursday</v>
      </c>
      <c r="AB285" s="21" t="str">
        <f>VLOOKUP(U285,'Currency Sheet'!A:C,3,)</f>
        <v>DOLLAR</v>
      </c>
      <c r="AC285" s="42" t="str">
        <f>VLOOKUP(P285,'Customer List'!B:D,3,)</f>
        <v>Local</v>
      </c>
    </row>
    <row r="286" spans="1:29" x14ac:dyDescent="0.25">
      <c r="A286" s="21">
        <v>285</v>
      </c>
      <c r="B286" s="21" t="s">
        <v>58</v>
      </c>
      <c r="C286" s="30">
        <v>45807</v>
      </c>
      <c r="D286" s="30">
        <v>45818</v>
      </c>
      <c r="E286" s="47">
        <v>61.1</v>
      </c>
      <c r="F286" s="47">
        <f t="shared" si="38"/>
        <v>5376.8</v>
      </c>
      <c r="G286" s="48">
        <f t="shared" si="39"/>
        <v>10753.6</v>
      </c>
      <c r="H286" s="21">
        <v>421002</v>
      </c>
      <c r="I286" s="21" t="s">
        <v>1241</v>
      </c>
      <c r="J286" s="21">
        <v>2</v>
      </c>
      <c r="K286" s="21">
        <v>2</v>
      </c>
      <c r="L286" s="21">
        <f t="shared" si="40"/>
        <v>0</v>
      </c>
      <c r="M286" s="21" t="s">
        <v>60</v>
      </c>
      <c r="N286" s="30">
        <v>45820</v>
      </c>
      <c r="O286" s="48">
        <v>16074</v>
      </c>
      <c r="P286" s="21" t="s">
        <v>16</v>
      </c>
      <c r="Q286" s="21" t="s">
        <v>636</v>
      </c>
      <c r="R286" s="21" t="s">
        <v>637</v>
      </c>
      <c r="S286" s="3">
        <v>4</v>
      </c>
      <c r="T286" s="37"/>
      <c r="U286" s="21" t="s">
        <v>18</v>
      </c>
      <c r="V286" s="21" t="str">
        <f>VLOOKUP(P286,'Customer List'!B:C,2,)</f>
        <v>Delhi</v>
      </c>
      <c r="W286" s="38"/>
      <c r="X286" s="30">
        <v>45820</v>
      </c>
      <c r="Y286" s="21">
        <f t="shared" si="41"/>
        <v>0</v>
      </c>
      <c r="Z286" s="21" t="str">
        <f t="shared" si="42"/>
        <v>Thursday</v>
      </c>
      <c r="AA286" s="21" t="str">
        <f t="shared" si="43"/>
        <v>Thursday</v>
      </c>
      <c r="AB286" s="21" t="str">
        <f>VLOOKUP(U286,'Currency Sheet'!A:C,3,)</f>
        <v>DOLLAR</v>
      </c>
      <c r="AC286" s="42" t="str">
        <f>VLOOKUP(P286,'Customer List'!B:D,3,)</f>
        <v>Local</v>
      </c>
    </row>
    <row r="287" spans="1:29" x14ac:dyDescent="0.25">
      <c r="A287" s="21">
        <v>286</v>
      </c>
      <c r="B287" s="21" t="s">
        <v>58</v>
      </c>
      <c r="C287" s="30">
        <v>45807</v>
      </c>
      <c r="D287" s="30">
        <v>45818</v>
      </c>
      <c r="E287" s="47">
        <v>70.7</v>
      </c>
      <c r="F287" s="47">
        <f t="shared" si="38"/>
        <v>6221.6</v>
      </c>
      <c r="G287" s="48">
        <f t="shared" si="39"/>
        <v>6221.6</v>
      </c>
      <c r="H287" s="21">
        <v>422301</v>
      </c>
      <c r="I287" s="21" t="s">
        <v>1340</v>
      </c>
      <c r="J287" s="21">
        <v>1</v>
      </c>
      <c r="K287" s="21">
        <v>1</v>
      </c>
      <c r="L287" s="21">
        <f t="shared" si="40"/>
        <v>0</v>
      </c>
      <c r="M287" s="21" t="s">
        <v>101</v>
      </c>
      <c r="N287" s="30">
        <v>45818</v>
      </c>
      <c r="O287" s="48">
        <v>10958.5</v>
      </c>
      <c r="P287" s="21" t="s">
        <v>1907</v>
      </c>
      <c r="Q287" s="21"/>
      <c r="R287" s="21"/>
      <c r="S287" s="3">
        <v>4</v>
      </c>
      <c r="T287" s="37"/>
      <c r="U287" s="21" t="s">
        <v>18</v>
      </c>
      <c r="V287" s="21" t="str">
        <f>VLOOKUP(P287,'Customer List'!B:C,2,)</f>
        <v>Chandigarh</v>
      </c>
      <c r="W287" s="38"/>
      <c r="X287" s="30" t="str">
        <f>IF(OR(R287 = "PRIYANKA MADAM", R287 = "DEEPAK", R287 = "PORTER"),N287,"")</f>
        <v/>
      </c>
      <c r="Y287" s="21" t="str">
        <f t="shared" si="41"/>
        <v/>
      </c>
      <c r="Z287" s="21" t="str">
        <f t="shared" si="42"/>
        <v>Tuesday</v>
      </c>
      <c r="AA287" s="21" t="str">
        <f t="shared" si="43"/>
        <v/>
      </c>
      <c r="AB287" s="21" t="str">
        <f>VLOOKUP(U287,'Currency Sheet'!A:C,3,)</f>
        <v>DOLLAR</v>
      </c>
      <c r="AC287" s="42" t="str">
        <f>VLOOKUP(P287,'Customer List'!B:D,3,)</f>
        <v>OutStation</v>
      </c>
    </row>
    <row r="288" spans="1:29" x14ac:dyDescent="0.25">
      <c r="A288" s="21">
        <v>287</v>
      </c>
      <c r="B288" s="21" t="s">
        <v>58</v>
      </c>
      <c r="C288" s="30">
        <v>45807</v>
      </c>
      <c r="D288" s="30">
        <v>45818</v>
      </c>
      <c r="E288" s="47">
        <v>98.7</v>
      </c>
      <c r="F288" s="47">
        <f t="shared" si="38"/>
        <v>8685.6</v>
      </c>
      <c r="G288" s="48">
        <f t="shared" si="39"/>
        <v>8685.6</v>
      </c>
      <c r="H288" s="21">
        <v>422401</v>
      </c>
      <c r="I288" s="21" t="s">
        <v>1341</v>
      </c>
      <c r="J288" s="21">
        <v>1</v>
      </c>
      <c r="K288" s="21">
        <v>1</v>
      </c>
      <c r="L288" s="21">
        <f t="shared" si="40"/>
        <v>0</v>
      </c>
      <c r="M288" s="21" t="s">
        <v>125</v>
      </c>
      <c r="N288" s="30">
        <v>45818</v>
      </c>
      <c r="O288" s="48">
        <v>12097.8</v>
      </c>
      <c r="P288" s="21" t="s">
        <v>1011</v>
      </c>
      <c r="Q288" s="21" t="s">
        <v>636</v>
      </c>
      <c r="R288" s="21" t="s">
        <v>637</v>
      </c>
      <c r="S288" s="3">
        <v>4</v>
      </c>
      <c r="T288" s="37"/>
      <c r="U288" s="21" t="s">
        <v>18</v>
      </c>
      <c r="V288" s="21" t="str">
        <f>VLOOKUP(P288,'Customer List'!B:C,2,)</f>
        <v>Delhi</v>
      </c>
      <c r="W288" s="38"/>
      <c r="X288" s="30">
        <v>45818</v>
      </c>
      <c r="Y288" s="21">
        <f t="shared" si="41"/>
        <v>0</v>
      </c>
      <c r="Z288" s="21" t="str">
        <f t="shared" si="42"/>
        <v>Tuesday</v>
      </c>
      <c r="AA288" s="21" t="str">
        <f t="shared" si="43"/>
        <v>Tuesday</v>
      </c>
      <c r="AB288" s="21" t="str">
        <f>VLOOKUP(U288,'Currency Sheet'!A:C,3,)</f>
        <v>DOLLAR</v>
      </c>
      <c r="AC288" s="42" t="str">
        <f>VLOOKUP(P288,'Customer List'!B:D,3,)</f>
        <v>Local</v>
      </c>
    </row>
    <row r="289" spans="1:29" x14ac:dyDescent="0.25">
      <c r="A289" s="21">
        <v>288</v>
      </c>
      <c r="B289" s="21" t="s">
        <v>58</v>
      </c>
      <c r="C289" s="30">
        <v>45807</v>
      </c>
      <c r="D289" s="30">
        <v>45818</v>
      </c>
      <c r="E289" s="47">
        <v>234.5</v>
      </c>
      <c r="F289" s="47">
        <f t="shared" si="38"/>
        <v>20636</v>
      </c>
      <c r="G289" s="48">
        <f t="shared" si="39"/>
        <v>20636</v>
      </c>
      <c r="H289" s="21">
        <v>423102</v>
      </c>
      <c r="I289" s="21" t="s">
        <v>1265</v>
      </c>
      <c r="J289" s="21">
        <v>1</v>
      </c>
      <c r="K289" s="21">
        <v>1</v>
      </c>
      <c r="L289" s="21">
        <f t="shared" si="40"/>
        <v>0</v>
      </c>
      <c r="M289" s="21" t="s">
        <v>63</v>
      </c>
      <c r="N289" s="30">
        <v>45821</v>
      </c>
      <c r="O289" s="48">
        <v>28642.5</v>
      </c>
      <c r="P289" s="21" t="s">
        <v>42</v>
      </c>
      <c r="Q289" s="21" t="s">
        <v>636</v>
      </c>
      <c r="R289" s="21" t="s">
        <v>637</v>
      </c>
      <c r="S289" s="3">
        <v>-20</v>
      </c>
      <c r="T289" s="37"/>
      <c r="U289" s="21" t="s">
        <v>18</v>
      </c>
      <c r="V289" s="21" t="str">
        <f>VLOOKUP(P289,'Customer List'!B:C,2,)</f>
        <v>Faridabad</v>
      </c>
      <c r="W289" s="38"/>
      <c r="X289" s="30">
        <v>45821</v>
      </c>
      <c r="Y289" s="21">
        <f t="shared" si="41"/>
        <v>0</v>
      </c>
      <c r="Z289" s="21" t="str">
        <f t="shared" si="42"/>
        <v>Friday</v>
      </c>
      <c r="AA289" s="21" t="str">
        <f t="shared" si="43"/>
        <v>Friday</v>
      </c>
      <c r="AB289" s="21" t="str">
        <f>VLOOKUP(U289,'Currency Sheet'!A:C,3,)</f>
        <v>DOLLAR</v>
      </c>
      <c r="AC289" s="42" t="str">
        <f>VLOOKUP(P289,'Customer List'!B:D,3,)</f>
        <v>Local</v>
      </c>
    </row>
    <row r="290" spans="1:29" x14ac:dyDescent="0.25">
      <c r="A290" s="21">
        <v>289</v>
      </c>
      <c r="B290" s="21" t="s">
        <v>58</v>
      </c>
      <c r="C290" s="30">
        <v>45807</v>
      </c>
      <c r="D290" s="30">
        <v>45818</v>
      </c>
      <c r="E290" s="47">
        <v>234.5</v>
      </c>
      <c r="F290" s="47">
        <f t="shared" si="38"/>
        <v>20636</v>
      </c>
      <c r="G290" s="48">
        <f t="shared" si="39"/>
        <v>20636</v>
      </c>
      <c r="H290" s="21">
        <v>423106</v>
      </c>
      <c r="I290" s="21" t="s">
        <v>19</v>
      </c>
      <c r="J290" s="21">
        <v>1</v>
      </c>
      <c r="K290" s="21">
        <v>1</v>
      </c>
      <c r="L290" s="21">
        <f t="shared" si="40"/>
        <v>0</v>
      </c>
      <c r="M290" s="21" t="s">
        <v>128</v>
      </c>
      <c r="N290" s="30">
        <v>45818</v>
      </c>
      <c r="O290" s="48">
        <v>36347.5</v>
      </c>
      <c r="P290" s="21" t="s">
        <v>651</v>
      </c>
      <c r="Q290" s="21"/>
      <c r="R290" s="21"/>
      <c r="S290" s="3">
        <v>-20</v>
      </c>
      <c r="T290" s="37"/>
      <c r="U290" s="21" t="s">
        <v>18</v>
      </c>
      <c r="V290" s="21" t="str">
        <f>VLOOKUP(P290,'Customer List'!B:C,2,)</f>
        <v>Ropar</v>
      </c>
      <c r="W290" s="38"/>
      <c r="X290" s="30" t="str">
        <f>IF(OR(R290 = "PRIYANKA MADAM", R290 = "DEEPAK", R290 = "PORTER"),N290,"")</f>
        <v/>
      </c>
      <c r="Y290" s="21" t="str">
        <f t="shared" si="41"/>
        <v/>
      </c>
      <c r="Z290" s="21" t="str">
        <f t="shared" si="42"/>
        <v>Tuesday</v>
      </c>
      <c r="AA290" s="21" t="str">
        <f t="shared" si="43"/>
        <v/>
      </c>
      <c r="AB290" s="21" t="str">
        <f>VLOOKUP(U290,'Currency Sheet'!A:C,3,)</f>
        <v>DOLLAR</v>
      </c>
      <c r="AC290" s="42" t="str">
        <f>VLOOKUP(P290,'Customer List'!B:D,3,)</f>
        <v>OutStation</v>
      </c>
    </row>
    <row r="291" spans="1:29" x14ac:dyDescent="0.25">
      <c r="A291" s="21">
        <v>290</v>
      </c>
      <c r="B291" s="21" t="s">
        <v>58</v>
      </c>
      <c r="C291" s="30">
        <v>45807</v>
      </c>
      <c r="D291" s="30">
        <v>45818</v>
      </c>
      <c r="E291" s="47">
        <v>107.25</v>
      </c>
      <c r="F291" s="47">
        <f t="shared" si="38"/>
        <v>9438</v>
      </c>
      <c r="G291" s="48">
        <f t="shared" si="39"/>
        <v>9438</v>
      </c>
      <c r="H291" s="21">
        <v>424401</v>
      </c>
      <c r="I291" s="21" t="s">
        <v>1342</v>
      </c>
      <c r="J291" s="21">
        <v>1</v>
      </c>
      <c r="K291" s="21">
        <v>1</v>
      </c>
      <c r="L291" s="21">
        <f t="shared" si="40"/>
        <v>0</v>
      </c>
      <c r="M291" s="21" t="s">
        <v>129</v>
      </c>
      <c r="N291" s="30">
        <v>45820</v>
      </c>
      <c r="O291" s="48">
        <v>0</v>
      </c>
      <c r="P291" s="21" t="s">
        <v>130</v>
      </c>
      <c r="Q291" s="21" t="s">
        <v>636</v>
      </c>
      <c r="R291" s="21" t="s">
        <v>637</v>
      </c>
      <c r="S291" s="3">
        <v>4</v>
      </c>
      <c r="T291" s="37" t="s">
        <v>857</v>
      </c>
      <c r="U291" s="21" t="s">
        <v>18</v>
      </c>
      <c r="V291" s="21" t="str">
        <f>VLOOKUP(P291,'Customer List'!B:C,2,)</f>
        <v>Delhi</v>
      </c>
      <c r="W291" s="38"/>
      <c r="X291" s="30">
        <v>45820</v>
      </c>
      <c r="Y291" s="21">
        <f t="shared" si="41"/>
        <v>0</v>
      </c>
      <c r="Z291" s="21" t="str">
        <f t="shared" si="42"/>
        <v>Thursday</v>
      </c>
      <c r="AA291" s="21" t="str">
        <f t="shared" si="43"/>
        <v>Thursday</v>
      </c>
      <c r="AB291" s="21" t="str">
        <f>VLOOKUP(U291,'Currency Sheet'!A:C,3,)</f>
        <v>DOLLAR</v>
      </c>
      <c r="AC291" s="42" t="str">
        <f>VLOOKUP(P291,'Customer List'!B:D,3,)</f>
        <v>Local</v>
      </c>
    </row>
    <row r="292" spans="1:29" x14ac:dyDescent="0.25">
      <c r="A292" s="21">
        <v>291</v>
      </c>
      <c r="B292" s="21" t="s">
        <v>58</v>
      </c>
      <c r="C292" s="30">
        <v>45807</v>
      </c>
      <c r="D292" s="30">
        <v>45818</v>
      </c>
      <c r="E292" s="47">
        <v>62.3</v>
      </c>
      <c r="F292" s="47">
        <f t="shared" si="38"/>
        <v>5482.4</v>
      </c>
      <c r="G292" s="48">
        <f t="shared" si="39"/>
        <v>5482.4</v>
      </c>
      <c r="H292" s="21">
        <v>425003</v>
      </c>
      <c r="I292" s="21" t="s">
        <v>131</v>
      </c>
      <c r="J292" s="21">
        <v>1</v>
      </c>
      <c r="K292" s="21">
        <v>1</v>
      </c>
      <c r="L292" s="21">
        <f t="shared" si="40"/>
        <v>0</v>
      </c>
      <c r="M292" s="21" t="s">
        <v>132</v>
      </c>
      <c r="N292" s="30">
        <v>45818</v>
      </c>
      <c r="O292" s="48">
        <v>10346.25</v>
      </c>
      <c r="P292" s="21" t="s">
        <v>133</v>
      </c>
      <c r="Q292" s="21"/>
      <c r="R292" s="21"/>
      <c r="S292" s="3">
        <v>4</v>
      </c>
      <c r="T292" s="37"/>
      <c r="U292" s="21" t="s">
        <v>18</v>
      </c>
      <c r="V292" s="21" t="str">
        <f>VLOOKUP(P292,'Customer List'!B:C,2,)</f>
        <v>Hyderabad</v>
      </c>
      <c r="W292" s="38"/>
      <c r="X292" s="30" t="str">
        <f>IF(OR(R292 = "PRIYANKA MADAM", R292 = "DEEPAK", R292 = "PORTER"),N292,"")</f>
        <v/>
      </c>
      <c r="Y292" s="21" t="str">
        <f t="shared" si="41"/>
        <v/>
      </c>
      <c r="Z292" s="21" t="str">
        <f t="shared" si="42"/>
        <v>Tuesday</v>
      </c>
      <c r="AA292" s="21" t="str">
        <f t="shared" si="43"/>
        <v/>
      </c>
      <c r="AB292" s="21" t="str">
        <f>VLOOKUP(U292,'Currency Sheet'!A:C,3,)</f>
        <v>DOLLAR</v>
      </c>
      <c r="AC292" s="42" t="str">
        <f>VLOOKUP(P292,'Customer List'!B:D,3,)</f>
        <v>OutStation</v>
      </c>
    </row>
    <row r="293" spans="1:29" x14ac:dyDescent="0.25">
      <c r="A293" s="21">
        <v>292</v>
      </c>
      <c r="B293" s="21" t="s">
        <v>58</v>
      </c>
      <c r="C293" s="30">
        <v>45807</v>
      </c>
      <c r="D293" s="30">
        <v>45818</v>
      </c>
      <c r="E293" s="47">
        <v>410.2</v>
      </c>
      <c r="F293" s="47">
        <f t="shared" si="38"/>
        <v>36097.599999999999</v>
      </c>
      <c r="G293" s="48">
        <f t="shared" si="39"/>
        <v>36097.599999999999</v>
      </c>
      <c r="H293" s="21">
        <v>430515</v>
      </c>
      <c r="I293" s="21" t="s">
        <v>134</v>
      </c>
      <c r="J293" s="21">
        <v>1</v>
      </c>
      <c r="K293" s="21">
        <v>1</v>
      </c>
      <c r="L293" s="21">
        <f t="shared" si="40"/>
        <v>0</v>
      </c>
      <c r="M293" s="21" t="s">
        <v>135</v>
      </c>
      <c r="N293" s="30">
        <v>45818</v>
      </c>
      <c r="O293" s="48">
        <v>56314.6</v>
      </c>
      <c r="P293" s="21" t="s">
        <v>165</v>
      </c>
      <c r="Q293" s="21"/>
      <c r="R293" s="21"/>
      <c r="S293" s="3">
        <v>4</v>
      </c>
      <c r="T293" s="37"/>
      <c r="U293" s="21" t="s">
        <v>18</v>
      </c>
      <c r="V293" s="21" t="str">
        <f>VLOOKUP(P293,'Customer List'!B:C,2,)</f>
        <v>Lucknow</v>
      </c>
      <c r="W293" s="38"/>
      <c r="X293" s="30" t="str">
        <f>IF(OR(R293 = "PRIYANKA MADAM", R293 = "DEEPAK", R293 = "PORTER"),N293,"")</f>
        <v/>
      </c>
      <c r="Y293" s="21" t="str">
        <f t="shared" si="41"/>
        <v/>
      </c>
      <c r="Z293" s="21" t="str">
        <f t="shared" si="42"/>
        <v>Tuesday</v>
      </c>
      <c r="AA293" s="21" t="str">
        <f t="shared" si="43"/>
        <v/>
      </c>
      <c r="AB293" s="21" t="str">
        <f>VLOOKUP(U293,'Currency Sheet'!A:C,3,)</f>
        <v>DOLLAR</v>
      </c>
      <c r="AC293" s="42" t="str">
        <f>VLOOKUP(P293,'Customer List'!B:D,3,)</f>
        <v>OutStation</v>
      </c>
    </row>
    <row r="294" spans="1:29" x14ac:dyDescent="0.25">
      <c r="A294" s="21">
        <v>293</v>
      </c>
      <c r="B294" s="21" t="s">
        <v>58</v>
      </c>
      <c r="C294" s="30">
        <v>45807</v>
      </c>
      <c r="D294" s="30">
        <v>45818</v>
      </c>
      <c r="E294" s="47">
        <v>185.5</v>
      </c>
      <c r="F294" s="47">
        <f t="shared" si="38"/>
        <v>16324</v>
      </c>
      <c r="G294" s="48">
        <f t="shared" si="39"/>
        <v>16324</v>
      </c>
      <c r="H294" s="21">
        <v>503818</v>
      </c>
      <c r="I294" s="21" t="s">
        <v>136</v>
      </c>
      <c r="J294" s="21">
        <v>1</v>
      </c>
      <c r="K294" s="21">
        <v>1</v>
      </c>
      <c r="L294" s="21">
        <f t="shared" si="40"/>
        <v>0</v>
      </c>
      <c r="M294" s="21" t="s">
        <v>63</v>
      </c>
      <c r="N294" s="30">
        <v>45821</v>
      </c>
      <c r="O294" s="48">
        <v>22657.5</v>
      </c>
      <c r="P294" s="21" t="s">
        <v>42</v>
      </c>
      <c r="Q294" s="21" t="s">
        <v>636</v>
      </c>
      <c r="R294" s="21" t="s">
        <v>637</v>
      </c>
      <c r="S294" s="3">
        <v>4</v>
      </c>
      <c r="T294" s="37"/>
      <c r="U294" s="21" t="s">
        <v>18</v>
      </c>
      <c r="V294" s="21" t="str">
        <f>VLOOKUP(P294,'Customer List'!B:C,2,)</f>
        <v>Faridabad</v>
      </c>
      <c r="W294" s="38"/>
      <c r="X294" s="30">
        <v>45821</v>
      </c>
      <c r="Y294" s="21">
        <f t="shared" si="41"/>
        <v>0</v>
      </c>
      <c r="Z294" s="21" t="str">
        <f t="shared" si="42"/>
        <v>Friday</v>
      </c>
      <c r="AA294" s="21" t="str">
        <f t="shared" si="43"/>
        <v>Friday</v>
      </c>
      <c r="AB294" s="21" t="str">
        <f>VLOOKUP(U294,'Currency Sheet'!A:C,3,)</f>
        <v>DOLLAR</v>
      </c>
      <c r="AC294" s="42" t="str">
        <f>VLOOKUP(P294,'Customer List'!B:D,3,)</f>
        <v>Local</v>
      </c>
    </row>
    <row r="295" spans="1:29" x14ac:dyDescent="0.25">
      <c r="A295" s="21">
        <v>294</v>
      </c>
      <c r="B295" s="21" t="s">
        <v>58</v>
      </c>
      <c r="C295" s="30">
        <v>45807</v>
      </c>
      <c r="D295" s="30">
        <v>45818</v>
      </c>
      <c r="E295" s="47">
        <v>177.1</v>
      </c>
      <c r="F295" s="47">
        <f t="shared" si="38"/>
        <v>15584.8</v>
      </c>
      <c r="G295" s="48">
        <f t="shared" si="39"/>
        <v>15584.8</v>
      </c>
      <c r="H295" s="21">
        <v>504104</v>
      </c>
      <c r="I295" s="21" t="s">
        <v>137</v>
      </c>
      <c r="J295" s="21">
        <v>1</v>
      </c>
      <c r="K295" s="21">
        <v>1</v>
      </c>
      <c r="L295" s="21">
        <f t="shared" si="40"/>
        <v>0</v>
      </c>
      <c r="M295" s="21" t="s">
        <v>63</v>
      </c>
      <c r="N295" s="30">
        <v>45821</v>
      </c>
      <c r="O295" s="48">
        <v>21631.5</v>
      </c>
      <c r="P295" s="21" t="s">
        <v>42</v>
      </c>
      <c r="Q295" s="21" t="s">
        <v>636</v>
      </c>
      <c r="R295" s="21" t="s">
        <v>637</v>
      </c>
      <c r="S295" s="3">
        <v>4</v>
      </c>
      <c r="T295" s="37"/>
      <c r="U295" s="21" t="s">
        <v>18</v>
      </c>
      <c r="V295" s="21" t="str">
        <f>VLOOKUP(P295,'Customer List'!B:C,2,)</f>
        <v>Faridabad</v>
      </c>
      <c r="W295" s="38"/>
      <c r="X295" s="30">
        <v>45821</v>
      </c>
      <c r="Y295" s="21">
        <f t="shared" si="41"/>
        <v>0</v>
      </c>
      <c r="Z295" s="21" t="str">
        <f t="shared" si="42"/>
        <v>Friday</v>
      </c>
      <c r="AA295" s="21" t="str">
        <f t="shared" si="43"/>
        <v>Friday</v>
      </c>
      <c r="AB295" s="21" t="str">
        <f>VLOOKUP(U295,'Currency Sheet'!A:C,3,)</f>
        <v>DOLLAR</v>
      </c>
      <c r="AC295" s="42" t="str">
        <f>VLOOKUP(P295,'Customer List'!B:D,3,)</f>
        <v>Local</v>
      </c>
    </row>
    <row r="296" spans="1:29" x14ac:dyDescent="0.25">
      <c r="A296" s="21">
        <v>295</v>
      </c>
      <c r="B296" s="21" t="s">
        <v>58</v>
      </c>
      <c r="C296" s="30">
        <v>45807</v>
      </c>
      <c r="D296" s="30">
        <v>45818</v>
      </c>
      <c r="E296" s="47">
        <v>177.1</v>
      </c>
      <c r="F296" s="47">
        <f t="shared" si="38"/>
        <v>15584.8</v>
      </c>
      <c r="G296" s="48">
        <f t="shared" si="39"/>
        <v>15584.8</v>
      </c>
      <c r="H296" s="21">
        <v>504104</v>
      </c>
      <c r="I296" s="21" t="s">
        <v>137</v>
      </c>
      <c r="J296" s="21">
        <v>1</v>
      </c>
      <c r="K296" s="21">
        <v>1</v>
      </c>
      <c r="L296" s="21">
        <f t="shared" si="40"/>
        <v>0</v>
      </c>
      <c r="M296" s="21" t="s">
        <v>65</v>
      </c>
      <c r="N296" s="30">
        <v>45821</v>
      </c>
      <c r="O296" s="48">
        <v>22833.25</v>
      </c>
      <c r="P296" s="21" t="s">
        <v>42</v>
      </c>
      <c r="Q296" s="21" t="s">
        <v>636</v>
      </c>
      <c r="R296" s="21" t="s">
        <v>637</v>
      </c>
      <c r="S296" s="3">
        <v>4</v>
      </c>
      <c r="T296" s="37"/>
      <c r="U296" s="21" t="s">
        <v>18</v>
      </c>
      <c r="V296" s="21" t="str">
        <f>VLOOKUP(P296,'Customer List'!B:C,2,)</f>
        <v>Faridabad</v>
      </c>
      <c r="W296" s="38"/>
      <c r="X296" s="30">
        <v>45821</v>
      </c>
      <c r="Y296" s="21">
        <f t="shared" si="41"/>
        <v>0</v>
      </c>
      <c r="Z296" s="21" t="str">
        <f t="shared" si="42"/>
        <v>Friday</v>
      </c>
      <c r="AA296" s="21" t="str">
        <f t="shared" si="43"/>
        <v>Friday</v>
      </c>
      <c r="AB296" s="21" t="str">
        <f>VLOOKUP(U296,'Currency Sheet'!A:C,3,)</f>
        <v>DOLLAR</v>
      </c>
      <c r="AC296" s="42" t="str">
        <f>VLOOKUP(P296,'Customer List'!B:D,3,)</f>
        <v>Local</v>
      </c>
    </row>
    <row r="297" spans="1:29" x14ac:dyDescent="0.25">
      <c r="A297" s="21">
        <v>296</v>
      </c>
      <c r="B297" s="21" t="s">
        <v>58</v>
      </c>
      <c r="C297" s="30">
        <v>45807</v>
      </c>
      <c r="D297" s="30">
        <v>45818</v>
      </c>
      <c r="E297" s="47">
        <v>234.5</v>
      </c>
      <c r="F297" s="47">
        <f t="shared" si="38"/>
        <v>20636</v>
      </c>
      <c r="G297" s="48">
        <f t="shared" si="39"/>
        <v>20636</v>
      </c>
      <c r="H297" s="21">
        <v>504118</v>
      </c>
      <c r="I297" s="21" t="s">
        <v>138</v>
      </c>
      <c r="J297" s="21">
        <v>1</v>
      </c>
      <c r="K297" s="21">
        <v>1</v>
      </c>
      <c r="L297" s="21">
        <f t="shared" si="40"/>
        <v>0</v>
      </c>
      <c r="M297" s="21" t="s">
        <v>65</v>
      </c>
      <c r="N297" s="30">
        <v>45821</v>
      </c>
      <c r="O297" s="48">
        <v>30233.75</v>
      </c>
      <c r="P297" s="21" t="s">
        <v>42</v>
      </c>
      <c r="Q297" s="21" t="s">
        <v>636</v>
      </c>
      <c r="R297" s="21" t="s">
        <v>637</v>
      </c>
      <c r="S297" s="3">
        <v>4</v>
      </c>
      <c r="T297" s="37"/>
      <c r="U297" s="21" t="s">
        <v>18</v>
      </c>
      <c r="V297" s="21" t="str">
        <f>VLOOKUP(P297,'Customer List'!B:C,2,)</f>
        <v>Faridabad</v>
      </c>
      <c r="W297" s="38"/>
      <c r="X297" s="30">
        <v>45821</v>
      </c>
      <c r="Y297" s="21">
        <f t="shared" si="41"/>
        <v>0</v>
      </c>
      <c r="Z297" s="21" t="str">
        <f t="shared" si="42"/>
        <v>Friday</v>
      </c>
      <c r="AA297" s="21" t="str">
        <f t="shared" si="43"/>
        <v>Friday</v>
      </c>
      <c r="AB297" s="21" t="str">
        <f>VLOOKUP(U297,'Currency Sheet'!A:C,3,)</f>
        <v>DOLLAR</v>
      </c>
      <c r="AC297" s="42" t="str">
        <f>VLOOKUP(P297,'Customer List'!B:D,3,)</f>
        <v>Local</v>
      </c>
    </row>
    <row r="298" spans="1:29" x14ac:dyDescent="0.25">
      <c r="A298" s="21">
        <v>297</v>
      </c>
      <c r="B298" s="21" t="s">
        <v>58</v>
      </c>
      <c r="C298" s="30">
        <v>45807</v>
      </c>
      <c r="D298" s="30">
        <v>45818</v>
      </c>
      <c r="E298" s="47">
        <v>234.5</v>
      </c>
      <c r="F298" s="47">
        <f t="shared" si="38"/>
        <v>20636</v>
      </c>
      <c r="G298" s="48">
        <f t="shared" si="39"/>
        <v>20636</v>
      </c>
      <c r="H298" s="21">
        <v>504124</v>
      </c>
      <c r="I298" s="21" t="s">
        <v>27</v>
      </c>
      <c r="J298" s="21">
        <v>1</v>
      </c>
      <c r="K298" s="21">
        <v>1</v>
      </c>
      <c r="L298" s="21">
        <f t="shared" si="40"/>
        <v>0</v>
      </c>
      <c r="M298" s="21" t="s">
        <v>65</v>
      </c>
      <c r="N298" s="30">
        <v>45821</v>
      </c>
      <c r="O298" s="48">
        <v>30233.75</v>
      </c>
      <c r="P298" s="21" t="s">
        <v>42</v>
      </c>
      <c r="Q298" s="21" t="s">
        <v>636</v>
      </c>
      <c r="R298" s="21" t="s">
        <v>637</v>
      </c>
      <c r="S298" s="3">
        <v>4</v>
      </c>
      <c r="T298" s="37"/>
      <c r="U298" s="21" t="s">
        <v>18</v>
      </c>
      <c r="V298" s="21" t="str">
        <f>VLOOKUP(P298,'Customer List'!B:C,2,)</f>
        <v>Faridabad</v>
      </c>
      <c r="W298" s="38"/>
      <c r="X298" s="30">
        <v>45821</v>
      </c>
      <c r="Y298" s="21">
        <f t="shared" si="41"/>
        <v>0</v>
      </c>
      <c r="Z298" s="21" t="str">
        <f t="shared" si="42"/>
        <v>Friday</v>
      </c>
      <c r="AA298" s="21" t="str">
        <f t="shared" si="43"/>
        <v>Friday</v>
      </c>
      <c r="AB298" s="21" t="str">
        <f>VLOOKUP(U298,'Currency Sheet'!A:C,3,)</f>
        <v>DOLLAR</v>
      </c>
      <c r="AC298" s="42" t="str">
        <f>VLOOKUP(P298,'Customer List'!B:D,3,)</f>
        <v>Local</v>
      </c>
    </row>
    <row r="299" spans="1:29" x14ac:dyDescent="0.25">
      <c r="A299" s="21">
        <v>298</v>
      </c>
      <c r="B299" s="21" t="s">
        <v>58</v>
      </c>
      <c r="C299" s="30">
        <v>45807</v>
      </c>
      <c r="D299" s="30">
        <v>45818</v>
      </c>
      <c r="E299" s="47">
        <v>206.25</v>
      </c>
      <c r="F299" s="47">
        <f t="shared" si="38"/>
        <v>18150</v>
      </c>
      <c r="G299" s="48">
        <f t="shared" si="39"/>
        <v>18150</v>
      </c>
      <c r="H299" s="21">
        <v>505039</v>
      </c>
      <c r="I299" s="21" t="s">
        <v>139</v>
      </c>
      <c r="J299" s="21">
        <v>1</v>
      </c>
      <c r="K299" s="21">
        <v>1</v>
      </c>
      <c r="L299" s="21">
        <f t="shared" si="40"/>
        <v>0</v>
      </c>
      <c r="M299" s="21" t="s">
        <v>65</v>
      </c>
      <c r="N299" s="30">
        <v>45821</v>
      </c>
      <c r="O299" s="48">
        <v>24818.75</v>
      </c>
      <c r="P299" s="21" t="s">
        <v>42</v>
      </c>
      <c r="Q299" s="21" t="s">
        <v>636</v>
      </c>
      <c r="R299" s="21" t="s">
        <v>637</v>
      </c>
      <c r="S299" s="3">
        <v>4</v>
      </c>
      <c r="T299" s="37"/>
      <c r="U299" s="21" t="s">
        <v>18</v>
      </c>
      <c r="V299" s="21" t="str">
        <f>VLOOKUP(P299,'Customer List'!B:C,2,)</f>
        <v>Faridabad</v>
      </c>
      <c r="W299" s="38"/>
      <c r="X299" s="30">
        <v>45821</v>
      </c>
      <c r="Y299" s="21">
        <f t="shared" si="41"/>
        <v>0</v>
      </c>
      <c r="Z299" s="21" t="str">
        <f t="shared" si="42"/>
        <v>Friday</v>
      </c>
      <c r="AA299" s="21" t="str">
        <f t="shared" si="43"/>
        <v>Friday</v>
      </c>
      <c r="AB299" s="21" t="str">
        <f>VLOOKUP(U299,'Currency Sheet'!A:C,3,)</f>
        <v>DOLLAR</v>
      </c>
      <c r="AC299" s="42" t="str">
        <f>VLOOKUP(P299,'Customer List'!B:D,3,)</f>
        <v>Local</v>
      </c>
    </row>
    <row r="300" spans="1:29" x14ac:dyDescent="0.25">
      <c r="A300" s="21">
        <v>299</v>
      </c>
      <c r="B300" s="21" t="s">
        <v>58</v>
      </c>
      <c r="C300" s="30">
        <v>45807</v>
      </c>
      <c r="D300" s="30">
        <v>45818</v>
      </c>
      <c r="E300" s="47">
        <v>77</v>
      </c>
      <c r="F300" s="47">
        <f t="shared" si="38"/>
        <v>6776</v>
      </c>
      <c r="G300" s="48">
        <f t="shared" si="39"/>
        <v>6776</v>
      </c>
      <c r="H300" s="21">
        <v>505808</v>
      </c>
      <c r="I300" s="21" t="s">
        <v>140</v>
      </c>
      <c r="J300" s="21">
        <v>1</v>
      </c>
      <c r="K300" s="21">
        <v>1</v>
      </c>
      <c r="L300" s="21">
        <f t="shared" si="40"/>
        <v>0</v>
      </c>
      <c r="M300" s="21" t="s">
        <v>65</v>
      </c>
      <c r="N300" s="30">
        <v>45821</v>
      </c>
      <c r="O300" s="48">
        <v>9927.5</v>
      </c>
      <c r="P300" s="21" t="s">
        <v>42</v>
      </c>
      <c r="Q300" s="21" t="s">
        <v>636</v>
      </c>
      <c r="R300" s="21" t="s">
        <v>637</v>
      </c>
      <c r="S300" s="3">
        <v>4</v>
      </c>
      <c r="T300" s="37"/>
      <c r="U300" s="21" t="s">
        <v>18</v>
      </c>
      <c r="V300" s="21" t="str">
        <f>VLOOKUP(P300,'Customer List'!B:C,2,)</f>
        <v>Faridabad</v>
      </c>
      <c r="W300" s="38"/>
      <c r="X300" s="30">
        <v>45821</v>
      </c>
      <c r="Y300" s="21">
        <f t="shared" si="41"/>
        <v>0</v>
      </c>
      <c r="Z300" s="21" t="str">
        <f t="shared" si="42"/>
        <v>Friday</v>
      </c>
      <c r="AA300" s="21" t="str">
        <f t="shared" si="43"/>
        <v>Friday</v>
      </c>
      <c r="AB300" s="21" t="str">
        <f>VLOOKUP(U300,'Currency Sheet'!A:C,3,)</f>
        <v>DOLLAR</v>
      </c>
      <c r="AC300" s="42" t="str">
        <f>VLOOKUP(P300,'Customer List'!B:D,3,)</f>
        <v>Local</v>
      </c>
    </row>
    <row r="301" spans="1:29" x14ac:dyDescent="0.25">
      <c r="A301" s="21">
        <v>300</v>
      </c>
      <c r="B301" s="21" t="s">
        <v>58</v>
      </c>
      <c r="C301" s="30">
        <v>45807</v>
      </c>
      <c r="D301" s="30">
        <v>45818</v>
      </c>
      <c r="E301" s="47">
        <v>92.4</v>
      </c>
      <c r="F301" s="47">
        <f t="shared" si="38"/>
        <v>8131.2000000000007</v>
      </c>
      <c r="G301" s="48">
        <f t="shared" si="39"/>
        <v>8131.2000000000007</v>
      </c>
      <c r="H301" s="21">
        <v>505810</v>
      </c>
      <c r="I301" s="21" t="s">
        <v>1343</v>
      </c>
      <c r="J301" s="21">
        <v>1</v>
      </c>
      <c r="K301" s="21">
        <v>1</v>
      </c>
      <c r="L301" s="21">
        <f t="shared" si="40"/>
        <v>0</v>
      </c>
      <c r="M301" s="21" t="s">
        <v>63</v>
      </c>
      <c r="N301" s="30">
        <v>45821</v>
      </c>
      <c r="O301" s="48">
        <v>11286</v>
      </c>
      <c r="P301" s="21" t="s">
        <v>42</v>
      </c>
      <c r="Q301" s="21" t="s">
        <v>636</v>
      </c>
      <c r="R301" s="21" t="s">
        <v>637</v>
      </c>
      <c r="S301" s="3">
        <v>4</v>
      </c>
      <c r="T301" s="37"/>
      <c r="U301" s="21" t="s">
        <v>18</v>
      </c>
      <c r="V301" s="21" t="str">
        <f>VLOOKUP(P301,'Customer List'!B:C,2,)</f>
        <v>Faridabad</v>
      </c>
      <c r="W301" s="38"/>
      <c r="X301" s="30">
        <v>45821</v>
      </c>
      <c r="Y301" s="21">
        <f t="shared" si="41"/>
        <v>0</v>
      </c>
      <c r="Z301" s="21" t="str">
        <f t="shared" si="42"/>
        <v>Friday</v>
      </c>
      <c r="AA301" s="21" t="str">
        <f t="shared" si="43"/>
        <v>Friday</v>
      </c>
      <c r="AB301" s="21" t="str">
        <f>VLOOKUP(U301,'Currency Sheet'!A:C,3,)</f>
        <v>DOLLAR</v>
      </c>
      <c r="AC301" s="42" t="str">
        <f>VLOOKUP(P301,'Customer List'!B:D,3,)</f>
        <v>Local</v>
      </c>
    </row>
    <row r="302" spans="1:29" x14ac:dyDescent="0.25">
      <c r="A302" s="21">
        <v>301</v>
      </c>
      <c r="B302" s="21" t="s">
        <v>58</v>
      </c>
      <c r="C302" s="30">
        <v>45807</v>
      </c>
      <c r="D302" s="30">
        <v>45818</v>
      </c>
      <c r="E302" s="47">
        <v>194.25</v>
      </c>
      <c r="F302" s="47">
        <f t="shared" si="38"/>
        <v>17094</v>
      </c>
      <c r="G302" s="48">
        <f t="shared" si="39"/>
        <v>17094</v>
      </c>
      <c r="H302" s="21">
        <v>505842</v>
      </c>
      <c r="I302" s="21" t="s">
        <v>1344</v>
      </c>
      <c r="J302" s="21">
        <v>1</v>
      </c>
      <c r="K302" s="21">
        <v>1</v>
      </c>
      <c r="L302" s="21">
        <f t="shared" si="40"/>
        <v>0</v>
      </c>
      <c r="M302" s="21" t="s">
        <v>65</v>
      </c>
      <c r="N302" s="30">
        <v>45821</v>
      </c>
      <c r="O302" s="48">
        <v>23374.75</v>
      </c>
      <c r="P302" s="21" t="s">
        <v>42</v>
      </c>
      <c r="Q302" s="21" t="s">
        <v>636</v>
      </c>
      <c r="R302" s="21" t="s">
        <v>637</v>
      </c>
      <c r="S302" s="3">
        <v>4</v>
      </c>
      <c r="T302" s="37"/>
      <c r="U302" s="21" t="s">
        <v>18</v>
      </c>
      <c r="V302" s="21" t="str">
        <f>VLOOKUP(P302,'Customer List'!B:C,2,)</f>
        <v>Faridabad</v>
      </c>
      <c r="W302" s="38"/>
      <c r="X302" s="30">
        <v>45821</v>
      </c>
      <c r="Y302" s="21">
        <f t="shared" si="41"/>
        <v>0</v>
      </c>
      <c r="Z302" s="21" t="str">
        <f t="shared" si="42"/>
        <v>Friday</v>
      </c>
      <c r="AA302" s="21" t="str">
        <f t="shared" si="43"/>
        <v>Friday</v>
      </c>
      <c r="AB302" s="21" t="str">
        <f>VLOOKUP(U302,'Currency Sheet'!A:C,3,)</f>
        <v>DOLLAR</v>
      </c>
      <c r="AC302" s="42" t="str">
        <f>VLOOKUP(P302,'Customer List'!B:D,3,)</f>
        <v>Local</v>
      </c>
    </row>
    <row r="303" spans="1:29" x14ac:dyDescent="0.25">
      <c r="A303" s="21">
        <v>302</v>
      </c>
      <c r="B303" s="21" t="s">
        <v>58</v>
      </c>
      <c r="C303" s="30">
        <v>45807</v>
      </c>
      <c r="D303" s="30">
        <v>45818</v>
      </c>
      <c r="E303" s="47">
        <v>221.9</v>
      </c>
      <c r="F303" s="47">
        <f t="shared" si="38"/>
        <v>19527.2</v>
      </c>
      <c r="G303" s="48">
        <f t="shared" si="39"/>
        <v>19527.2</v>
      </c>
      <c r="H303" s="21">
        <v>506324</v>
      </c>
      <c r="I303" s="21" t="s">
        <v>141</v>
      </c>
      <c r="J303" s="21">
        <v>1</v>
      </c>
      <c r="K303" s="21">
        <v>1</v>
      </c>
      <c r="L303" s="21">
        <f t="shared" si="40"/>
        <v>0</v>
      </c>
      <c r="M303" s="21" t="s">
        <v>63</v>
      </c>
      <c r="N303" s="30">
        <v>45821</v>
      </c>
      <c r="O303" s="48">
        <v>27103.5</v>
      </c>
      <c r="P303" s="21" t="s">
        <v>42</v>
      </c>
      <c r="Q303" s="21" t="s">
        <v>636</v>
      </c>
      <c r="R303" s="21" t="s">
        <v>637</v>
      </c>
      <c r="S303" s="3">
        <v>4</v>
      </c>
      <c r="T303" s="37"/>
      <c r="U303" s="21" t="s">
        <v>18</v>
      </c>
      <c r="V303" s="21" t="str">
        <f>VLOOKUP(P303,'Customer List'!B:C,2,)</f>
        <v>Faridabad</v>
      </c>
      <c r="W303" s="38"/>
      <c r="X303" s="30">
        <v>45821</v>
      </c>
      <c r="Y303" s="21">
        <f t="shared" si="41"/>
        <v>0</v>
      </c>
      <c r="Z303" s="21" t="str">
        <f t="shared" si="42"/>
        <v>Friday</v>
      </c>
      <c r="AA303" s="21" t="str">
        <f t="shared" si="43"/>
        <v>Friday</v>
      </c>
      <c r="AB303" s="21" t="str">
        <f>VLOOKUP(U303,'Currency Sheet'!A:C,3,)</f>
        <v>DOLLAR</v>
      </c>
      <c r="AC303" s="42" t="str">
        <f>VLOOKUP(P303,'Customer List'!B:D,3,)</f>
        <v>Local</v>
      </c>
    </row>
    <row r="304" spans="1:29" x14ac:dyDescent="0.25">
      <c r="A304" s="21">
        <v>303</v>
      </c>
      <c r="B304" s="21" t="s">
        <v>58</v>
      </c>
      <c r="C304" s="30">
        <v>45807</v>
      </c>
      <c r="D304" s="30">
        <v>45818</v>
      </c>
      <c r="E304" s="47">
        <v>196</v>
      </c>
      <c r="F304" s="47">
        <f t="shared" si="38"/>
        <v>17248</v>
      </c>
      <c r="G304" s="48">
        <f t="shared" si="39"/>
        <v>17248</v>
      </c>
      <c r="H304" s="21">
        <v>506904</v>
      </c>
      <c r="I304" s="21" t="s">
        <v>142</v>
      </c>
      <c r="J304" s="21">
        <v>1</v>
      </c>
      <c r="K304" s="21">
        <v>1</v>
      </c>
      <c r="L304" s="21">
        <f t="shared" si="40"/>
        <v>0</v>
      </c>
      <c r="M304" s="21" t="s">
        <v>65</v>
      </c>
      <c r="N304" s="30">
        <v>45821</v>
      </c>
      <c r="O304" s="48">
        <v>25270</v>
      </c>
      <c r="P304" s="21" t="s">
        <v>42</v>
      </c>
      <c r="Q304" s="21" t="s">
        <v>636</v>
      </c>
      <c r="R304" s="21" t="s">
        <v>637</v>
      </c>
      <c r="S304" s="3">
        <v>4</v>
      </c>
      <c r="T304" s="37"/>
      <c r="U304" s="21" t="s">
        <v>18</v>
      </c>
      <c r="V304" s="21" t="str">
        <f>VLOOKUP(P304,'Customer List'!B:C,2,)</f>
        <v>Faridabad</v>
      </c>
      <c r="W304" s="38"/>
      <c r="X304" s="30">
        <v>45821</v>
      </c>
      <c r="Y304" s="21">
        <f t="shared" si="41"/>
        <v>0</v>
      </c>
      <c r="Z304" s="21" t="str">
        <f t="shared" si="42"/>
        <v>Friday</v>
      </c>
      <c r="AA304" s="21" t="str">
        <f t="shared" si="43"/>
        <v>Friday</v>
      </c>
      <c r="AB304" s="21" t="str">
        <f>VLOOKUP(U304,'Currency Sheet'!A:C,3,)</f>
        <v>DOLLAR</v>
      </c>
      <c r="AC304" s="42" t="str">
        <f>VLOOKUP(P304,'Customer List'!B:D,3,)</f>
        <v>Local</v>
      </c>
    </row>
    <row r="305" spans="1:29" x14ac:dyDescent="0.25">
      <c r="A305" s="21">
        <v>304</v>
      </c>
      <c r="B305" s="21" t="s">
        <v>58</v>
      </c>
      <c r="C305" s="30">
        <v>45807</v>
      </c>
      <c r="D305" s="30">
        <v>45818</v>
      </c>
      <c r="E305" s="47">
        <v>242.9</v>
      </c>
      <c r="F305" s="47">
        <f t="shared" si="38"/>
        <v>21375.200000000001</v>
      </c>
      <c r="G305" s="48">
        <f t="shared" si="39"/>
        <v>21375.200000000001</v>
      </c>
      <c r="H305" s="21">
        <v>506922</v>
      </c>
      <c r="I305" s="21" t="s">
        <v>143</v>
      </c>
      <c r="J305" s="21">
        <v>1</v>
      </c>
      <c r="K305" s="21">
        <v>1</v>
      </c>
      <c r="L305" s="21">
        <f t="shared" si="40"/>
        <v>0</v>
      </c>
      <c r="M305" s="21" t="s">
        <v>65</v>
      </c>
      <c r="N305" s="30">
        <v>45821</v>
      </c>
      <c r="O305" s="48">
        <v>31316.75</v>
      </c>
      <c r="P305" s="21" t="s">
        <v>42</v>
      </c>
      <c r="Q305" s="21" t="s">
        <v>636</v>
      </c>
      <c r="R305" s="21" t="s">
        <v>637</v>
      </c>
      <c r="S305" s="3">
        <v>4</v>
      </c>
      <c r="T305" s="37"/>
      <c r="U305" s="21" t="s">
        <v>18</v>
      </c>
      <c r="V305" s="21" t="str">
        <f>VLOOKUP(P305,'Customer List'!B:C,2,)</f>
        <v>Faridabad</v>
      </c>
      <c r="W305" s="38"/>
      <c r="X305" s="30">
        <v>45821</v>
      </c>
      <c r="Y305" s="21">
        <f t="shared" si="41"/>
        <v>0</v>
      </c>
      <c r="Z305" s="21" t="str">
        <f t="shared" si="42"/>
        <v>Friday</v>
      </c>
      <c r="AA305" s="21" t="str">
        <f t="shared" si="43"/>
        <v>Friday</v>
      </c>
      <c r="AB305" s="21" t="str">
        <f>VLOOKUP(U305,'Currency Sheet'!A:C,3,)</f>
        <v>DOLLAR</v>
      </c>
      <c r="AC305" s="42" t="str">
        <f>VLOOKUP(P305,'Customer List'!B:D,3,)</f>
        <v>Local</v>
      </c>
    </row>
    <row r="306" spans="1:29" x14ac:dyDescent="0.25">
      <c r="A306" s="21">
        <v>305</v>
      </c>
      <c r="B306" s="21" t="s">
        <v>58</v>
      </c>
      <c r="C306" s="30">
        <v>45807</v>
      </c>
      <c r="D306" s="30">
        <v>45818</v>
      </c>
      <c r="E306" s="47">
        <v>242.9</v>
      </c>
      <c r="F306" s="47">
        <f t="shared" si="38"/>
        <v>21375.200000000001</v>
      </c>
      <c r="G306" s="48">
        <f t="shared" si="39"/>
        <v>21375.200000000001</v>
      </c>
      <c r="H306" s="21">
        <v>514104</v>
      </c>
      <c r="I306" s="21" t="s">
        <v>234</v>
      </c>
      <c r="J306" s="21">
        <v>1</v>
      </c>
      <c r="K306" s="21">
        <v>1</v>
      </c>
      <c r="L306" s="21">
        <f t="shared" si="40"/>
        <v>0</v>
      </c>
      <c r="M306" s="21" t="s">
        <v>65</v>
      </c>
      <c r="N306" s="30">
        <v>45821</v>
      </c>
      <c r="O306" s="48">
        <v>31316.75</v>
      </c>
      <c r="P306" s="21" t="s">
        <v>42</v>
      </c>
      <c r="Q306" s="21" t="s">
        <v>636</v>
      </c>
      <c r="R306" s="21" t="s">
        <v>637</v>
      </c>
      <c r="S306" s="3">
        <v>4</v>
      </c>
      <c r="T306" s="37"/>
      <c r="U306" s="21" t="s">
        <v>18</v>
      </c>
      <c r="V306" s="21" t="str">
        <f>VLOOKUP(P306,'Customer List'!B:C,2,)</f>
        <v>Faridabad</v>
      </c>
      <c r="W306" s="38"/>
      <c r="X306" s="30">
        <v>45821</v>
      </c>
      <c r="Y306" s="21">
        <f t="shared" si="41"/>
        <v>0</v>
      </c>
      <c r="Z306" s="21" t="str">
        <f t="shared" si="42"/>
        <v>Friday</v>
      </c>
      <c r="AA306" s="21" t="str">
        <f t="shared" si="43"/>
        <v>Friday</v>
      </c>
      <c r="AB306" s="21" t="str">
        <f>VLOOKUP(U306,'Currency Sheet'!A:C,3,)</f>
        <v>DOLLAR</v>
      </c>
      <c r="AC306" s="42" t="str">
        <f>VLOOKUP(P306,'Customer List'!B:D,3,)</f>
        <v>Local</v>
      </c>
    </row>
    <row r="307" spans="1:29" x14ac:dyDescent="0.25">
      <c r="A307" s="21">
        <v>306</v>
      </c>
      <c r="B307" s="21" t="s">
        <v>58</v>
      </c>
      <c r="C307" s="30">
        <v>45807</v>
      </c>
      <c r="D307" s="30">
        <v>45818</v>
      </c>
      <c r="E307" s="47">
        <v>242.9</v>
      </c>
      <c r="F307" s="47">
        <f t="shared" si="38"/>
        <v>21375.200000000001</v>
      </c>
      <c r="G307" s="48">
        <f t="shared" si="39"/>
        <v>21375.200000000001</v>
      </c>
      <c r="H307" s="21">
        <v>552906</v>
      </c>
      <c r="I307" s="21" t="s">
        <v>1345</v>
      </c>
      <c r="J307" s="21">
        <v>1</v>
      </c>
      <c r="K307" s="21">
        <v>1</v>
      </c>
      <c r="L307" s="21">
        <f t="shared" si="40"/>
        <v>0</v>
      </c>
      <c r="M307" s="21" t="s">
        <v>110</v>
      </c>
      <c r="N307" s="30">
        <v>45818</v>
      </c>
      <c r="O307" s="48">
        <v>34960.25</v>
      </c>
      <c r="P307" s="21" t="s">
        <v>165</v>
      </c>
      <c r="Q307" s="21"/>
      <c r="R307" s="21"/>
      <c r="S307" s="3">
        <v>-20</v>
      </c>
      <c r="T307" s="37"/>
      <c r="U307" s="21" t="s">
        <v>18</v>
      </c>
      <c r="V307" s="21" t="str">
        <f>VLOOKUP(P307,'Customer List'!B:C,2,)</f>
        <v>Lucknow</v>
      </c>
      <c r="W307" s="38"/>
      <c r="X307" s="30" t="str">
        <f>IF(OR(R307 = "PRIYANKA MADAM", R307 = "DEEPAK", R307 = "PORTER"),N307,"")</f>
        <v/>
      </c>
      <c r="Y307" s="21" t="str">
        <f t="shared" si="41"/>
        <v/>
      </c>
      <c r="Z307" s="21" t="str">
        <f t="shared" si="42"/>
        <v>Tuesday</v>
      </c>
      <c r="AA307" s="21" t="str">
        <f t="shared" si="43"/>
        <v/>
      </c>
      <c r="AB307" s="21" t="str">
        <f>VLOOKUP(U307,'Currency Sheet'!A:C,3,)</f>
        <v>DOLLAR</v>
      </c>
      <c r="AC307" s="42" t="str">
        <f>VLOOKUP(P307,'Customer List'!B:D,3,)</f>
        <v>OutStation</v>
      </c>
    </row>
    <row r="308" spans="1:29" x14ac:dyDescent="0.25">
      <c r="A308" s="21">
        <v>307</v>
      </c>
      <c r="B308" s="21" t="s">
        <v>58</v>
      </c>
      <c r="C308" s="30">
        <v>45807</v>
      </c>
      <c r="D308" s="30">
        <v>45818</v>
      </c>
      <c r="E308" s="47">
        <v>177.1</v>
      </c>
      <c r="F308" s="47">
        <f t="shared" si="38"/>
        <v>15584.8</v>
      </c>
      <c r="G308" s="48">
        <f t="shared" si="39"/>
        <v>218187.19999999998</v>
      </c>
      <c r="H308" s="21">
        <v>570804</v>
      </c>
      <c r="I308" s="21" t="s">
        <v>1247</v>
      </c>
      <c r="J308" s="21">
        <v>14</v>
      </c>
      <c r="K308" s="21">
        <v>14</v>
      </c>
      <c r="L308" s="21">
        <f t="shared" si="40"/>
        <v>0</v>
      </c>
      <c r="M308" s="21" t="s">
        <v>135</v>
      </c>
      <c r="N308" s="30">
        <v>45818</v>
      </c>
      <c r="O308" s="48">
        <v>339605</v>
      </c>
      <c r="P308" s="21" t="s">
        <v>165</v>
      </c>
      <c r="Q308" s="21"/>
      <c r="R308" s="21"/>
      <c r="S308" s="3">
        <v>-20</v>
      </c>
      <c r="T308" s="37"/>
      <c r="U308" s="21" t="s">
        <v>18</v>
      </c>
      <c r="V308" s="21" t="str">
        <f>VLOOKUP(P308,'Customer List'!B:C,2,)</f>
        <v>Lucknow</v>
      </c>
      <c r="W308" s="38"/>
      <c r="X308" s="30" t="str">
        <f>IF(OR(R308 = "PRIYANKA MADAM", R308 = "DEEPAK", R308 = "PORTER"),N308,"")</f>
        <v/>
      </c>
      <c r="Y308" s="21" t="str">
        <f t="shared" si="41"/>
        <v/>
      </c>
      <c r="Z308" s="21" t="str">
        <f t="shared" si="42"/>
        <v>Tuesday</v>
      </c>
      <c r="AA308" s="21" t="str">
        <f t="shared" si="43"/>
        <v/>
      </c>
      <c r="AB308" s="21" t="str">
        <f>VLOOKUP(U308,'Currency Sheet'!A:C,3,)</f>
        <v>DOLLAR</v>
      </c>
      <c r="AC308" s="42" t="str">
        <f>VLOOKUP(P308,'Customer List'!B:D,3,)</f>
        <v>OutStation</v>
      </c>
    </row>
    <row r="309" spans="1:29" x14ac:dyDescent="0.25">
      <c r="A309" s="21">
        <v>308</v>
      </c>
      <c r="B309" s="21" t="s">
        <v>58</v>
      </c>
      <c r="C309" s="30">
        <v>45807</v>
      </c>
      <c r="D309" s="30">
        <v>45818</v>
      </c>
      <c r="E309" s="47">
        <v>533.4</v>
      </c>
      <c r="F309" s="47">
        <f t="shared" si="38"/>
        <v>46939.199999999997</v>
      </c>
      <c r="G309" s="48">
        <f t="shared" si="39"/>
        <v>46939.199999999997</v>
      </c>
      <c r="H309" s="21">
        <v>574306</v>
      </c>
      <c r="I309" s="21" t="s">
        <v>1346</v>
      </c>
      <c r="J309" s="21">
        <v>1</v>
      </c>
      <c r="K309" s="21">
        <v>1</v>
      </c>
      <c r="L309" s="21">
        <f t="shared" si="40"/>
        <v>0</v>
      </c>
      <c r="M309" s="21" t="s">
        <v>144</v>
      </c>
      <c r="N309" s="30">
        <v>45820</v>
      </c>
      <c r="O309" s="48">
        <v>65151</v>
      </c>
      <c r="P309" s="21" t="s">
        <v>905</v>
      </c>
      <c r="Q309" s="21" t="s">
        <v>636</v>
      </c>
      <c r="R309" s="21" t="s">
        <v>637</v>
      </c>
      <c r="S309" s="3">
        <v>-20</v>
      </c>
      <c r="T309" s="37"/>
      <c r="U309" s="21" t="s">
        <v>18</v>
      </c>
      <c r="V309" s="21" t="str">
        <f>VLOOKUP(P309,'Customer List'!B:C,2,)</f>
        <v>Delhi</v>
      </c>
      <c r="W309" s="38"/>
      <c r="X309" s="30">
        <v>45820</v>
      </c>
      <c r="Y309" s="21">
        <f t="shared" si="41"/>
        <v>0</v>
      </c>
      <c r="Z309" s="21" t="str">
        <f t="shared" si="42"/>
        <v>Thursday</v>
      </c>
      <c r="AA309" s="21" t="str">
        <f t="shared" si="43"/>
        <v>Thursday</v>
      </c>
      <c r="AB309" s="21" t="str">
        <f>VLOOKUP(U309,'Currency Sheet'!A:C,3,)</f>
        <v>DOLLAR</v>
      </c>
      <c r="AC309" s="42" t="str">
        <f>VLOOKUP(P309,'Customer List'!B:D,3,)</f>
        <v>Local</v>
      </c>
    </row>
    <row r="310" spans="1:29" x14ac:dyDescent="0.25">
      <c r="A310" s="21">
        <v>309</v>
      </c>
      <c r="B310" s="21" t="s">
        <v>58</v>
      </c>
      <c r="C310" s="30">
        <v>45807</v>
      </c>
      <c r="D310" s="30">
        <v>45818</v>
      </c>
      <c r="E310" s="47">
        <v>242.9</v>
      </c>
      <c r="F310" s="47">
        <f t="shared" si="38"/>
        <v>21375.200000000001</v>
      </c>
      <c r="G310" s="48">
        <f t="shared" si="39"/>
        <v>21375.200000000001</v>
      </c>
      <c r="H310" s="21">
        <v>575804</v>
      </c>
      <c r="I310" s="21" t="s">
        <v>1347</v>
      </c>
      <c r="J310" s="21">
        <v>1</v>
      </c>
      <c r="K310" s="21">
        <v>1</v>
      </c>
      <c r="L310" s="21">
        <f t="shared" si="40"/>
        <v>0</v>
      </c>
      <c r="M310" s="21" t="s">
        <v>144</v>
      </c>
      <c r="N310" s="30">
        <v>45820</v>
      </c>
      <c r="O310" s="48">
        <v>29668.5</v>
      </c>
      <c r="P310" s="21" t="s">
        <v>905</v>
      </c>
      <c r="Q310" s="21" t="s">
        <v>636</v>
      </c>
      <c r="R310" s="21" t="s">
        <v>637</v>
      </c>
      <c r="S310" s="3">
        <v>-20</v>
      </c>
      <c r="T310" s="37"/>
      <c r="U310" s="21" t="s">
        <v>18</v>
      </c>
      <c r="V310" s="21" t="str">
        <f>VLOOKUP(P310,'Customer List'!B:C,2,)</f>
        <v>Delhi</v>
      </c>
      <c r="W310" s="38"/>
      <c r="X310" s="30">
        <v>45820</v>
      </c>
      <c r="Y310" s="21">
        <f t="shared" si="41"/>
        <v>0</v>
      </c>
      <c r="Z310" s="21" t="str">
        <f t="shared" si="42"/>
        <v>Thursday</v>
      </c>
      <c r="AA310" s="21" t="str">
        <f t="shared" si="43"/>
        <v>Thursday</v>
      </c>
      <c r="AB310" s="21" t="str">
        <f>VLOOKUP(U310,'Currency Sheet'!A:C,3,)</f>
        <v>DOLLAR</v>
      </c>
      <c r="AC310" s="42" t="str">
        <f>VLOOKUP(P310,'Customer List'!B:D,3,)</f>
        <v>Local</v>
      </c>
    </row>
    <row r="311" spans="1:29" x14ac:dyDescent="0.25">
      <c r="A311" s="21">
        <v>310</v>
      </c>
      <c r="B311" s="21" t="s">
        <v>58</v>
      </c>
      <c r="C311" s="30">
        <v>45807</v>
      </c>
      <c r="D311" s="30">
        <v>45818</v>
      </c>
      <c r="E311" s="47">
        <v>533.4</v>
      </c>
      <c r="F311" s="47">
        <f t="shared" si="38"/>
        <v>46939.199999999997</v>
      </c>
      <c r="G311" s="48">
        <f t="shared" si="39"/>
        <v>46939.199999999997</v>
      </c>
      <c r="H311" s="21">
        <v>576306</v>
      </c>
      <c r="I311" s="21" t="s">
        <v>1348</v>
      </c>
      <c r="J311" s="21">
        <v>1</v>
      </c>
      <c r="K311" s="21">
        <v>1</v>
      </c>
      <c r="L311" s="21">
        <f t="shared" si="40"/>
        <v>0</v>
      </c>
      <c r="M311" s="21" t="s">
        <v>144</v>
      </c>
      <c r="N311" s="30">
        <v>45820</v>
      </c>
      <c r="O311" s="48">
        <v>65151</v>
      </c>
      <c r="P311" s="21" t="s">
        <v>905</v>
      </c>
      <c r="Q311" s="21" t="s">
        <v>636</v>
      </c>
      <c r="R311" s="21" t="s">
        <v>637</v>
      </c>
      <c r="S311" s="3">
        <v>-20</v>
      </c>
      <c r="T311" s="37"/>
      <c r="U311" s="21" t="s">
        <v>18</v>
      </c>
      <c r="V311" s="21" t="str">
        <f>VLOOKUP(P311,'Customer List'!B:C,2,)</f>
        <v>Delhi</v>
      </c>
      <c r="W311" s="38"/>
      <c r="X311" s="30">
        <v>45820</v>
      </c>
      <c r="Y311" s="21">
        <f t="shared" si="41"/>
        <v>0</v>
      </c>
      <c r="Z311" s="21" t="str">
        <f t="shared" si="42"/>
        <v>Thursday</v>
      </c>
      <c r="AA311" s="21" t="str">
        <f t="shared" si="43"/>
        <v>Thursday</v>
      </c>
      <c r="AB311" s="21" t="str">
        <f>VLOOKUP(U311,'Currency Sheet'!A:C,3,)</f>
        <v>DOLLAR</v>
      </c>
      <c r="AC311" s="42" t="str">
        <f>VLOOKUP(P311,'Customer List'!B:D,3,)</f>
        <v>Local</v>
      </c>
    </row>
    <row r="312" spans="1:29" x14ac:dyDescent="0.25">
      <c r="A312" s="21">
        <v>311</v>
      </c>
      <c r="B312" s="21" t="s">
        <v>58</v>
      </c>
      <c r="C312" s="30">
        <v>45807</v>
      </c>
      <c r="D312" s="30">
        <v>45818</v>
      </c>
      <c r="E312" s="47">
        <v>108.5</v>
      </c>
      <c r="F312" s="47">
        <f t="shared" si="38"/>
        <v>9548</v>
      </c>
      <c r="G312" s="48">
        <f t="shared" si="39"/>
        <v>9548</v>
      </c>
      <c r="H312" s="21">
        <v>609551</v>
      </c>
      <c r="I312" s="21" t="s">
        <v>45</v>
      </c>
      <c r="J312" s="21">
        <v>1</v>
      </c>
      <c r="K312" s="21">
        <v>1</v>
      </c>
      <c r="L312" s="21">
        <f t="shared" si="40"/>
        <v>0</v>
      </c>
      <c r="M312" s="21" t="s">
        <v>145</v>
      </c>
      <c r="N312" s="30">
        <v>45824</v>
      </c>
      <c r="O312" s="48">
        <v>18018.75</v>
      </c>
      <c r="P312" s="21" t="s">
        <v>146</v>
      </c>
      <c r="Q312" s="21" t="s">
        <v>636</v>
      </c>
      <c r="R312" s="21" t="s">
        <v>637</v>
      </c>
      <c r="S312" s="3">
        <v>4</v>
      </c>
      <c r="T312" s="37"/>
      <c r="U312" s="21" t="s">
        <v>18</v>
      </c>
      <c r="V312" s="21" t="str">
        <f>VLOOKUP(P312,'Customer List'!B:C,2,)</f>
        <v>Delhi</v>
      </c>
      <c r="W312" s="38"/>
      <c r="X312" s="30">
        <v>45824</v>
      </c>
      <c r="Y312" s="21">
        <f t="shared" si="41"/>
        <v>0</v>
      </c>
      <c r="Z312" s="21" t="str">
        <f t="shared" si="42"/>
        <v>Monday</v>
      </c>
      <c r="AA312" s="21" t="str">
        <f t="shared" si="43"/>
        <v>Monday</v>
      </c>
      <c r="AB312" s="21" t="str">
        <f>VLOOKUP(U312,'Currency Sheet'!A:C,3,)</f>
        <v>DOLLAR</v>
      </c>
      <c r="AC312" s="42" t="str">
        <f>VLOOKUP(P312,'Customer List'!B:D,3,)</f>
        <v>Local</v>
      </c>
    </row>
    <row r="313" spans="1:29" x14ac:dyDescent="0.25">
      <c r="A313" s="21">
        <v>312</v>
      </c>
      <c r="B313" s="21" t="s">
        <v>58</v>
      </c>
      <c r="C313" s="30">
        <v>45807</v>
      </c>
      <c r="D313" s="30">
        <v>45818</v>
      </c>
      <c r="E313" s="47">
        <v>177.1</v>
      </c>
      <c r="F313" s="47">
        <f t="shared" si="38"/>
        <v>15584.8</v>
      </c>
      <c r="G313" s="48">
        <f t="shared" si="39"/>
        <v>31169.599999999999</v>
      </c>
      <c r="H313" s="21">
        <v>640914</v>
      </c>
      <c r="I313" s="21" t="s">
        <v>1349</v>
      </c>
      <c r="J313" s="21">
        <v>2</v>
      </c>
      <c r="K313" s="21">
        <v>2</v>
      </c>
      <c r="L313" s="21">
        <f t="shared" si="40"/>
        <v>0</v>
      </c>
      <c r="M313" s="21" t="s">
        <v>135</v>
      </c>
      <c r="N313" s="30">
        <v>45818</v>
      </c>
      <c r="O313" s="48">
        <v>48626.6</v>
      </c>
      <c r="P313" s="21" t="s">
        <v>165</v>
      </c>
      <c r="Q313" s="21"/>
      <c r="R313" s="21"/>
      <c r="S313" s="3">
        <v>4</v>
      </c>
      <c r="T313" s="37"/>
      <c r="U313" s="21" t="s">
        <v>18</v>
      </c>
      <c r="V313" s="21" t="str">
        <f>VLOOKUP(P313,'Customer List'!B:C,2,)</f>
        <v>Lucknow</v>
      </c>
      <c r="W313" s="38"/>
      <c r="X313" s="30" t="str">
        <f>IF(OR(R313 = "PRIYANKA MADAM", R313 = "DEEPAK", R313 = "PORTER"),N313,"")</f>
        <v/>
      </c>
      <c r="Y313" s="21" t="str">
        <f t="shared" si="41"/>
        <v/>
      </c>
      <c r="Z313" s="21" t="str">
        <f t="shared" si="42"/>
        <v>Tuesday</v>
      </c>
      <c r="AA313" s="21" t="str">
        <f t="shared" si="43"/>
        <v/>
      </c>
      <c r="AB313" s="21" t="str">
        <f>VLOOKUP(U313,'Currency Sheet'!A:C,3,)</f>
        <v>DOLLAR</v>
      </c>
      <c r="AC313" s="42" t="str">
        <f>VLOOKUP(P313,'Customer List'!B:D,3,)</f>
        <v>OutStation</v>
      </c>
    </row>
    <row r="314" spans="1:29" x14ac:dyDescent="0.25">
      <c r="A314" s="21">
        <v>313</v>
      </c>
      <c r="B314" s="21" t="s">
        <v>58</v>
      </c>
      <c r="C314" s="30">
        <v>45807</v>
      </c>
      <c r="D314" s="30">
        <v>45818</v>
      </c>
      <c r="E314" s="47">
        <v>493.5</v>
      </c>
      <c r="F314" s="47">
        <f t="shared" si="38"/>
        <v>43428</v>
      </c>
      <c r="G314" s="48">
        <f t="shared" si="39"/>
        <v>130284</v>
      </c>
      <c r="H314" s="21">
        <v>740715</v>
      </c>
      <c r="I314" s="21" t="s">
        <v>1350</v>
      </c>
      <c r="J314" s="21">
        <v>3</v>
      </c>
      <c r="K314" s="21">
        <v>3</v>
      </c>
      <c r="L314" s="21">
        <f t="shared" si="40"/>
        <v>0</v>
      </c>
      <c r="M314" s="21" t="s">
        <v>148</v>
      </c>
      <c r="N314" s="30">
        <v>45818</v>
      </c>
      <c r="O314" s="48">
        <v>200925</v>
      </c>
      <c r="P314" s="21" t="s">
        <v>149</v>
      </c>
      <c r="Q314" s="21"/>
      <c r="R314" s="21"/>
      <c r="S314" s="3">
        <v>4</v>
      </c>
      <c r="T314" s="37"/>
      <c r="U314" s="21" t="s">
        <v>18</v>
      </c>
      <c r="V314" s="21" t="str">
        <f>VLOOKUP(P314,'Customer List'!B:C,2,)</f>
        <v>Banglore</v>
      </c>
      <c r="W314" s="38"/>
      <c r="X314" s="30" t="str">
        <f>IF(OR(R314 = "PRIYANKA MADAM", R314 = "DEEPAK", R314 = "PORTER"),N314,"")</f>
        <v/>
      </c>
      <c r="Y314" s="21" t="str">
        <f t="shared" si="41"/>
        <v/>
      </c>
      <c r="Z314" s="21" t="str">
        <f t="shared" si="42"/>
        <v>Tuesday</v>
      </c>
      <c r="AA314" s="21" t="str">
        <f t="shared" si="43"/>
        <v/>
      </c>
      <c r="AB314" s="21" t="str">
        <f>VLOOKUP(U314,'Currency Sheet'!A:C,3,)</f>
        <v>DOLLAR</v>
      </c>
      <c r="AC314" s="42" t="str">
        <f>VLOOKUP(P314,'Customer List'!B:D,3,)</f>
        <v>OutStation</v>
      </c>
    </row>
    <row r="315" spans="1:29" x14ac:dyDescent="0.25">
      <c r="A315" s="21">
        <v>314</v>
      </c>
      <c r="B315" s="21" t="s">
        <v>58</v>
      </c>
      <c r="C315" s="30">
        <v>45807</v>
      </c>
      <c r="D315" s="30">
        <v>45818</v>
      </c>
      <c r="E315" s="47">
        <v>763.1</v>
      </c>
      <c r="F315" s="47">
        <f t="shared" si="38"/>
        <v>67152.800000000003</v>
      </c>
      <c r="G315" s="48">
        <f t="shared" si="39"/>
        <v>67152.800000000003</v>
      </c>
      <c r="H315" s="21">
        <v>741029</v>
      </c>
      <c r="I315" s="21" t="s">
        <v>1351</v>
      </c>
      <c r="J315" s="21">
        <v>1</v>
      </c>
      <c r="K315" s="21">
        <v>1</v>
      </c>
      <c r="L315" s="21">
        <f t="shared" si="40"/>
        <v>0</v>
      </c>
      <c r="M315" s="21" t="s">
        <v>150</v>
      </c>
      <c r="N315" s="30">
        <v>45820</v>
      </c>
      <c r="O315" s="48">
        <v>100377</v>
      </c>
      <c r="P315" s="21" t="s">
        <v>16</v>
      </c>
      <c r="Q315" s="21" t="s">
        <v>636</v>
      </c>
      <c r="R315" s="21" t="s">
        <v>637</v>
      </c>
      <c r="S315" s="3">
        <v>4</v>
      </c>
      <c r="T315" s="37"/>
      <c r="U315" s="21" t="s">
        <v>18</v>
      </c>
      <c r="V315" s="21" t="str">
        <f>VLOOKUP(P315,'Customer List'!B:C,2,)</f>
        <v>Delhi</v>
      </c>
      <c r="W315" s="38"/>
      <c r="X315" s="30">
        <v>45820</v>
      </c>
      <c r="Y315" s="21">
        <f t="shared" si="41"/>
        <v>0</v>
      </c>
      <c r="Z315" s="21" t="str">
        <f t="shared" si="42"/>
        <v>Thursday</v>
      </c>
      <c r="AA315" s="21" t="str">
        <f t="shared" si="43"/>
        <v>Thursday</v>
      </c>
      <c r="AB315" s="21" t="str">
        <f>VLOOKUP(U315,'Currency Sheet'!A:C,3,)</f>
        <v>DOLLAR</v>
      </c>
      <c r="AC315" s="42" t="str">
        <f>VLOOKUP(P315,'Customer List'!B:D,3,)</f>
        <v>Local</v>
      </c>
    </row>
    <row r="316" spans="1:29" x14ac:dyDescent="0.25">
      <c r="A316" s="21">
        <v>315</v>
      </c>
      <c r="B316" s="21" t="s">
        <v>58</v>
      </c>
      <c r="C316" s="30">
        <v>45807</v>
      </c>
      <c r="D316" s="30">
        <v>45818</v>
      </c>
      <c r="E316" s="47">
        <v>78.400000000000006</v>
      </c>
      <c r="F316" s="47">
        <f t="shared" si="38"/>
        <v>6899.2000000000007</v>
      </c>
      <c r="G316" s="48">
        <f t="shared" si="39"/>
        <v>6899.2000000000007</v>
      </c>
      <c r="H316" s="21">
        <v>803004</v>
      </c>
      <c r="I316" s="21" t="s">
        <v>1352</v>
      </c>
      <c r="J316" s="21">
        <v>1</v>
      </c>
      <c r="K316" s="21">
        <v>1</v>
      </c>
      <c r="L316" s="21">
        <f t="shared" si="40"/>
        <v>0</v>
      </c>
      <c r="M316" s="21" t="s">
        <v>90</v>
      </c>
      <c r="N316" s="30">
        <v>45821</v>
      </c>
      <c r="O316" s="48">
        <v>10936.8</v>
      </c>
      <c r="P316" s="21" t="s">
        <v>91</v>
      </c>
      <c r="Q316" s="21"/>
      <c r="R316" s="21"/>
      <c r="S316" s="3">
        <v>4</v>
      </c>
      <c r="T316" s="37"/>
      <c r="U316" s="21" t="s">
        <v>18</v>
      </c>
      <c r="V316" s="21" t="str">
        <f>VLOOKUP(P316,'Customer List'!B:C,2,)</f>
        <v>Gwalior, Mp</v>
      </c>
      <c r="W316" s="38"/>
      <c r="X316" s="30" t="str">
        <f t="shared" ref="X316:X321" si="44">IF(OR(R316 = "PRIYANKA MADAM", R316 = "DEEPAK", R316 = "PORTER"),N316,"")</f>
        <v/>
      </c>
      <c r="Y316" s="21" t="str">
        <f t="shared" si="41"/>
        <v/>
      </c>
      <c r="Z316" s="21" t="str">
        <f t="shared" si="42"/>
        <v>Friday</v>
      </c>
      <c r="AA316" s="21" t="str">
        <f t="shared" si="43"/>
        <v/>
      </c>
      <c r="AB316" s="21" t="str">
        <f>VLOOKUP(U316,'Currency Sheet'!A:C,3,)</f>
        <v>DOLLAR</v>
      </c>
      <c r="AC316" s="42" t="str">
        <f>VLOOKUP(P316,'Customer List'!B:D,3,)</f>
        <v>OutStation</v>
      </c>
    </row>
    <row r="317" spans="1:29" x14ac:dyDescent="0.25">
      <c r="A317" s="21">
        <v>316</v>
      </c>
      <c r="B317" s="21">
        <v>174006</v>
      </c>
      <c r="C317" s="30">
        <v>45814</v>
      </c>
      <c r="D317" s="30">
        <v>45818</v>
      </c>
      <c r="E317" s="47">
        <v>103.2</v>
      </c>
      <c r="F317" s="47">
        <f t="shared" si="38"/>
        <v>9081.6</v>
      </c>
      <c r="G317" s="48">
        <f t="shared" si="39"/>
        <v>9081.6</v>
      </c>
      <c r="H317" s="21" t="s">
        <v>444</v>
      </c>
      <c r="I317" s="21" t="s">
        <v>445</v>
      </c>
      <c r="J317" s="21">
        <v>1</v>
      </c>
      <c r="K317" s="21">
        <v>1</v>
      </c>
      <c r="L317" s="21">
        <f t="shared" si="40"/>
        <v>0</v>
      </c>
      <c r="M317" s="21" t="s">
        <v>446</v>
      </c>
      <c r="N317" s="30">
        <v>45818</v>
      </c>
      <c r="O317" s="48">
        <v>12642</v>
      </c>
      <c r="P317" s="21" t="s">
        <v>191</v>
      </c>
      <c r="Q317" s="21"/>
      <c r="R317" s="21"/>
      <c r="S317" s="3"/>
      <c r="T317" s="37"/>
      <c r="U317" s="21" t="s">
        <v>423</v>
      </c>
      <c r="V317" s="21" t="str">
        <f>VLOOKUP(P317,'Customer List'!B:C,2,)</f>
        <v>Chandigarh</v>
      </c>
      <c r="W317" s="38"/>
      <c r="X317" s="30" t="str">
        <f t="shared" si="44"/>
        <v/>
      </c>
      <c r="Y317" s="21" t="str">
        <f t="shared" si="41"/>
        <v/>
      </c>
      <c r="Z317" s="21" t="str">
        <f t="shared" si="42"/>
        <v>Tuesday</v>
      </c>
      <c r="AA317" s="21" t="str">
        <f t="shared" si="43"/>
        <v/>
      </c>
      <c r="AB317" s="21" t="str">
        <f>VLOOKUP(U317,'Currency Sheet'!A:C,3,)</f>
        <v>DOLLAR</v>
      </c>
      <c r="AC317" s="42" t="str">
        <f>VLOOKUP(P317,'Customer List'!B:D,3,)</f>
        <v>OutStation</v>
      </c>
    </row>
    <row r="318" spans="1:29" x14ac:dyDescent="0.25">
      <c r="A318" s="21">
        <v>317</v>
      </c>
      <c r="B318" s="21">
        <v>174006</v>
      </c>
      <c r="C318" s="30">
        <v>45814</v>
      </c>
      <c r="D318" s="30">
        <v>45818</v>
      </c>
      <c r="E318" s="47">
        <v>103.2</v>
      </c>
      <c r="F318" s="47">
        <f t="shared" si="38"/>
        <v>9081.6</v>
      </c>
      <c r="G318" s="48">
        <f t="shared" si="39"/>
        <v>9081.6</v>
      </c>
      <c r="H318" s="21" t="s">
        <v>447</v>
      </c>
      <c r="I318" s="21" t="s">
        <v>448</v>
      </c>
      <c r="J318" s="21">
        <v>1</v>
      </c>
      <c r="K318" s="21">
        <v>1</v>
      </c>
      <c r="L318" s="21">
        <f t="shared" si="40"/>
        <v>0</v>
      </c>
      <c r="M318" s="21" t="s">
        <v>446</v>
      </c>
      <c r="N318" s="30">
        <v>45818</v>
      </c>
      <c r="O318" s="48">
        <v>12642</v>
      </c>
      <c r="P318" s="21" t="s">
        <v>191</v>
      </c>
      <c r="Q318" s="21"/>
      <c r="R318" s="21"/>
      <c r="S318" s="3"/>
      <c r="T318" s="37"/>
      <c r="U318" s="21" t="s">
        <v>423</v>
      </c>
      <c r="V318" s="21" t="str">
        <f>VLOOKUP(P318,'Customer List'!B:C,2,)</f>
        <v>Chandigarh</v>
      </c>
      <c r="W318" s="38"/>
      <c r="X318" s="30" t="str">
        <f t="shared" si="44"/>
        <v/>
      </c>
      <c r="Y318" s="21" t="str">
        <f t="shared" si="41"/>
        <v/>
      </c>
      <c r="Z318" s="21" t="str">
        <f t="shared" si="42"/>
        <v>Tuesday</v>
      </c>
      <c r="AA318" s="21" t="str">
        <f t="shared" si="43"/>
        <v/>
      </c>
      <c r="AB318" s="21" t="str">
        <f>VLOOKUP(U318,'Currency Sheet'!A:C,3,)</f>
        <v>DOLLAR</v>
      </c>
      <c r="AC318" s="42" t="str">
        <f>VLOOKUP(P318,'Customer List'!B:D,3,)</f>
        <v>OutStation</v>
      </c>
    </row>
    <row r="319" spans="1:29" x14ac:dyDescent="0.25">
      <c r="A319" s="21">
        <v>318</v>
      </c>
      <c r="B319" s="21">
        <v>174008</v>
      </c>
      <c r="C319" s="30">
        <v>45814</v>
      </c>
      <c r="D319" s="30">
        <v>45818</v>
      </c>
      <c r="E319" s="47">
        <v>103.2</v>
      </c>
      <c r="F319" s="47">
        <f t="shared" si="38"/>
        <v>9081.6</v>
      </c>
      <c r="G319" s="48">
        <f t="shared" si="39"/>
        <v>9081.6</v>
      </c>
      <c r="H319" s="21" t="s">
        <v>449</v>
      </c>
      <c r="I319" s="21" t="s">
        <v>450</v>
      </c>
      <c r="J319" s="21">
        <v>1</v>
      </c>
      <c r="K319" s="21">
        <v>1</v>
      </c>
      <c r="L319" s="21">
        <f t="shared" si="40"/>
        <v>0</v>
      </c>
      <c r="M319" s="21" t="s">
        <v>451</v>
      </c>
      <c r="N319" s="30">
        <v>45818</v>
      </c>
      <c r="O319" s="48">
        <v>12642</v>
      </c>
      <c r="P319" s="21" t="s">
        <v>452</v>
      </c>
      <c r="Q319" s="21"/>
      <c r="R319" s="21"/>
      <c r="S319" s="3">
        <v>4</v>
      </c>
      <c r="T319" s="37"/>
      <c r="U319" s="21" t="s">
        <v>423</v>
      </c>
      <c r="V319" s="21" t="str">
        <f>VLOOKUP(P319,'Customer List'!B:C,2,)</f>
        <v>Banglore</v>
      </c>
      <c r="W319" s="38"/>
      <c r="X319" s="30" t="str">
        <f t="shared" si="44"/>
        <v/>
      </c>
      <c r="Y319" s="21" t="str">
        <f t="shared" si="41"/>
        <v/>
      </c>
      <c r="Z319" s="21" t="str">
        <f t="shared" si="42"/>
        <v>Tuesday</v>
      </c>
      <c r="AA319" s="21" t="str">
        <f t="shared" si="43"/>
        <v/>
      </c>
      <c r="AB319" s="21" t="str">
        <f>VLOOKUP(U319,'Currency Sheet'!A:C,3,)</f>
        <v>DOLLAR</v>
      </c>
      <c r="AC319" s="42" t="str">
        <f>VLOOKUP(P319,'Customer List'!B:D,3,)</f>
        <v>OutStation</v>
      </c>
    </row>
    <row r="320" spans="1:29" x14ac:dyDescent="0.25">
      <c r="A320" s="21">
        <v>319</v>
      </c>
      <c r="B320" s="21">
        <v>174008</v>
      </c>
      <c r="C320" s="30">
        <v>45814</v>
      </c>
      <c r="D320" s="30">
        <v>45818</v>
      </c>
      <c r="E320" s="47">
        <v>141</v>
      </c>
      <c r="F320" s="47">
        <f t="shared" si="38"/>
        <v>12408</v>
      </c>
      <c r="G320" s="48">
        <f t="shared" si="39"/>
        <v>12408</v>
      </c>
      <c r="H320" s="21" t="s">
        <v>453</v>
      </c>
      <c r="I320" s="21" t="s">
        <v>454</v>
      </c>
      <c r="J320" s="21">
        <v>1</v>
      </c>
      <c r="K320" s="21">
        <v>1</v>
      </c>
      <c r="L320" s="21">
        <f t="shared" si="40"/>
        <v>0</v>
      </c>
      <c r="M320" s="21" t="s">
        <v>451</v>
      </c>
      <c r="N320" s="30">
        <v>45818</v>
      </c>
      <c r="O320" s="48">
        <v>17272.5</v>
      </c>
      <c r="P320" s="21" t="s">
        <v>452</v>
      </c>
      <c r="Q320" s="21"/>
      <c r="R320" s="21"/>
      <c r="S320" s="3">
        <v>4</v>
      </c>
      <c r="T320" s="37"/>
      <c r="U320" s="21" t="s">
        <v>423</v>
      </c>
      <c r="V320" s="21" t="str">
        <f>VLOOKUP(P320,'Customer List'!B:C,2,)</f>
        <v>Banglore</v>
      </c>
      <c r="W320" s="38"/>
      <c r="X320" s="30" t="str">
        <f t="shared" si="44"/>
        <v/>
      </c>
      <c r="Y320" s="21" t="str">
        <f t="shared" si="41"/>
        <v/>
      </c>
      <c r="Z320" s="21" t="str">
        <f t="shared" si="42"/>
        <v>Tuesday</v>
      </c>
      <c r="AA320" s="21" t="str">
        <f t="shared" si="43"/>
        <v/>
      </c>
      <c r="AB320" s="21" t="str">
        <f>VLOOKUP(U320,'Currency Sheet'!A:C,3,)</f>
        <v>DOLLAR</v>
      </c>
      <c r="AC320" s="42" t="str">
        <f>VLOOKUP(P320,'Customer List'!B:D,3,)</f>
        <v>OutStation</v>
      </c>
    </row>
    <row r="321" spans="1:29" x14ac:dyDescent="0.25">
      <c r="A321" s="21">
        <v>320</v>
      </c>
      <c r="B321" s="21">
        <v>174008</v>
      </c>
      <c r="C321" s="30">
        <v>45814</v>
      </c>
      <c r="D321" s="30">
        <v>45818</v>
      </c>
      <c r="E321" s="47">
        <v>378</v>
      </c>
      <c r="F321" s="47">
        <f t="shared" si="38"/>
        <v>33264</v>
      </c>
      <c r="G321" s="48">
        <f t="shared" si="39"/>
        <v>33264</v>
      </c>
      <c r="H321" s="21" t="s">
        <v>455</v>
      </c>
      <c r="I321" s="21" t="s">
        <v>456</v>
      </c>
      <c r="J321" s="21">
        <v>1</v>
      </c>
      <c r="K321" s="21">
        <v>1</v>
      </c>
      <c r="L321" s="21">
        <f t="shared" si="40"/>
        <v>0</v>
      </c>
      <c r="M321" s="21" t="s">
        <v>451</v>
      </c>
      <c r="N321" s="30">
        <v>45818</v>
      </c>
      <c r="O321" s="48">
        <v>46305</v>
      </c>
      <c r="P321" s="21" t="s">
        <v>452</v>
      </c>
      <c r="Q321" s="21"/>
      <c r="R321" s="21"/>
      <c r="S321" s="3">
        <v>4</v>
      </c>
      <c r="T321" s="37"/>
      <c r="U321" s="21" t="s">
        <v>423</v>
      </c>
      <c r="V321" s="21" t="str">
        <f>VLOOKUP(P321,'Customer List'!B:C,2,)</f>
        <v>Banglore</v>
      </c>
      <c r="W321" s="38"/>
      <c r="X321" s="30" t="str">
        <f t="shared" si="44"/>
        <v/>
      </c>
      <c r="Y321" s="21" t="str">
        <f t="shared" si="41"/>
        <v/>
      </c>
      <c r="Z321" s="21" t="str">
        <f t="shared" si="42"/>
        <v>Tuesday</v>
      </c>
      <c r="AA321" s="21" t="str">
        <f t="shared" si="43"/>
        <v/>
      </c>
      <c r="AB321" s="21" t="str">
        <f>VLOOKUP(U321,'Currency Sheet'!A:C,3,)</f>
        <v>DOLLAR</v>
      </c>
      <c r="AC321" s="42" t="str">
        <f>VLOOKUP(P321,'Customer List'!B:D,3,)</f>
        <v>OutStation</v>
      </c>
    </row>
    <row r="322" spans="1:29" x14ac:dyDescent="0.25">
      <c r="A322" s="21">
        <v>321</v>
      </c>
      <c r="B322" s="21" t="s">
        <v>500</v>
      </c>
      <c r="C322" s="30">
        <v>45814</v>
      </c>
      <c r="D322" s="30">
        <v>45818</v>
      </c>
      <c r="E322" s="47">
        <v>354</v>
      </c>
      <c r="F322" s="47">
        <f t="shared" si="38"/>
        <v>31152</v>
      </c>
      <c r="G322" s="48">
        <f t="shared" si="39"/>
        <v>62304</v>
      </c>
      <c r="H322" s="21">
        <v>40321</v>
      </c>
      <c r="I322" s="21" t="s">
        <v>501</v>
      </c>
      <c r="J322" s="21">
        <v>2</v>
      </c>
      <c r="K322" s="21">
        <v>2</v>
      </c>
      <c r="L322" s="21">
        <f t="shared" si="40"/>
        <v>0</v>
      </c>
      <c r="M322" s="21" t="s">
        <v>502</v>
      </c>
      <c r="N322" s="30">
        <v>45820</v>
      </c>
      <c r="O322" s="48">
        <v>136290</v>
      </c>
      <c r="P322" s="21" t="s">
        <v>503</v>
      </c>
      <c r="Q322" s="21" t="s">
        <v>636</v>
      </c>
      <c r="R322" s="21" t="s">
        <v>637</v>
      </c>
      <c r="S322" s="3">
        <v>4</v>
      </c>
      <c r="T322" s="37"/>
      <c r="U322" s="21" t="s">
        <v>492</v>
      </c>
      <c r="V322" s="21" t="str">
        <f>VLOOKUP(P322,'Customer List'!B:C,2,)</f>
        <v>Delhi</v>
      </c>
      <c r="W322" s="38"/>
      <c r="X322" s="30">
        <v>45820</v>
      </c>
      <c r="Y322" s="21">
        <f t="shared" si="41"/>
        <v>0</v>
      </c>
      <c r="Z322" s="21" t="str">
        <f t="shared" si="42"/>
        <v>Thursday</v>
      </c>
      <c r="AA322" s="21" t="str">
        <f t="shared" si="43"/>
        <v>Thursday</v>
      </c>
      <c r="AB322" s="21" t="str">
        <f>VLOOKUP(U322,'Currency Sheet'!A:C,3,)</f>
        <v>DOLLAR</v>
      </c>
      <c r="AC322" s="42" t="str">
        <f>VLOOKUP(P322,'Customer List'!B:D,3,)</f>
        <v>Local</v>
      </c>
    </row>
    <row r="323" spans="1:29" x14ac:dyDescent="0.25">
      <c r="A323" s="21">
        <v>322</v>
      </c>
      <c r="B323" s="21">
        <v>919364</v>
      </c>
      <c r="C323" s="30">
        <v>45814</v>
      </c>
      <c r="D323" s="30">
        <v>45818</v>
      </c>
      <c r="E323" s="47">
        <v>535.5</v>
      </c>
      <c r="F323" s="47">
        <f t="shared" ref="F323:F386" si="45">IF(AB323="DOLLAR",E323*88,E323)</f>
        <v>47124</v>
      </c>
      <c r="G323" s="48">
        <f t="shared" ref="G323:G386" si="46">F323*J323</f>
        <v>47124</v>
      </c>
      <c r="H323" s="21" t="s">
        <v>468</v>
      </c>
      <c r="I323" s="21" t="s">
        <v>469</v>
      </c>
      <c r="J323" s="21">
        <v>1</v>
      </c>
      <c r="K323" s="21">
        <v>1</v>
      </c>
      <c r="L323" s="21">
        <f t="shared" ref="L323:L386" si="47">J323-K323</f>
        <v>0</v>
      </c>
      <c r="M323" s="21" t="s">
        <v>470</v>
      </c>
      <c r="N323" s="30">
        <v>45818</v>
      </c>
      <c r="O323" s="48">
        <v>52352</v>
      </c>
      <c r="P323" s="21" t="s">
        <v>471</v>
      </c>
      <c r="Q323" s="21"/>
      <c r="R323" s="21"/>
      <c r="S323" s="3">
        <v>4</v>
      </c>
      <c r="T323" s="37"/>
      <c r="U323" s="21" t="s">
        <v>610</v>
      </c>
      <c r="V323" s="21" t="str">
        <f>VLOOKUP(P323,'Customer List'!B:C,2,)</f>
        <v>Hawrah, West Bengal</v>
      </c>
      <c r="W323" s="38"/>
      <c r="X323" s="30" t="str">
        <f>IF(OR(R323 = "PRIYANKA MADAM", R323 = "DEEPAK", R323 = "PORTER"),N323,"")</f>
        <v/>
      </c>
      <c r="Y323" s="21" t="str">
        <f t="shared" ref="Y323:Y386" si="48">IF(X323="", "", X323-N323)</f>
        <v/>
      </c>
      <c r="Z323" s="21" t="str">
        <f t="shared" ref="Z323:Z386" si="49">IF(N323="", "", TEXT(N323, "dddd"))</f>
        <v>Tuesday</v>
      </c>
      <c r="AA323" s="21" t="str">
        <f t="shared" ref="AA323:AA386" si="50">IF(X323="", "", TEXT(X323, "dddd"))</f>
        <v/>
      </c>
      <c r="AB323" s="21" t="str">
        <f>VLOOKUP(U323,'Currency Sheet'!A:C,3,)</f>
        <v>DOLLAR</v>
      </c>
      <c r="AC323" s="42" t="str">
        <f>VLOOKUP(P323,'Customer List'!B:D,3,)</f>
        <v>OutStation</v>
      </c>
    </row>
    <row r="324" spans="1:29" x14ac:dyDescent="0.25">
      <c r="A324" s="21">
        <v>323</v>
      </c>
      <c r="B324" s="21">
        <v>919467</v>
      </c>
      <c r="C324" s="30">
        <v>45814</v>
      </c>
      <c r="D324" s="30">
        <v>45818</v>
      </c>
      <c r="E324" s="47">
        <v>612</v>
      </c>
      <c r="F324" s="47">
        <f t="shared" si="45"/>
        <v>53856</v>
      </c>
      <c r="G324" s="48">
        <f t="shared" si="46"/>
        <v>107712</v>
      </c>
      <c r="H324" s="21" t="s">
        <v>472</v>
      </c>
      <c r="I324" s="21" t="s">
        <v>473</v>
      </c>
      <c r="J324" s="21">
        <v>2</v>
      </c>
      <c r="K324" s="21">
        <v>2</v>
      </c>
      <c r="L324" s="21">
        <f t="shared" si="47"/>
        <v>0</v>
      </c>
      <c r="M324" s="21" t="s">
        <v>474</v>
      </c>
      <c r="N324" s="30">
        <v>45818</v>
      </c>
      <c r="O324" s="48">
        <v>128275.2</v>
      </c>
      <c r="P324" s="21" t="s">
        <v>516</v>
      </c>
      <c r="Q324" s="21"/>
      <c r="R324" s="21"/>
      <c r="S324" s="3">
        <v>4</v>
      </c>
      <c r="T324" s="37"/>
      <c r="U324" s="21" t="s">
        <v>610</v>
      </c>
      <c r="V324" s="21" t="str">
        <f>VLOOKUP(P324,'Customer List'!B:C,2,)</f>
        <v>Hyderabad</v>
      </c>
      <c r="W324" s="38"/>
      <c r="X324" s="30" t="str">
        <f>IF(OR(R324 = "PRIYANKA MADAM", R324 = "DEEPAK", R324 = "PORTER"),N324,"")</f>
        <v/>
      </c>
      <c r="Y324" s="21" t="str">
        <f t="shared" si="48"/>
        <v/>
      </c>
      <c r="Z324" s="21" t="str">
        <f t="shared" si="49"/>
        <v>Tuesday</v>
      </c>
      <c r="AA324" s="21" t="str">
        <f t="shared" si="50"/>
        <v/>
      </c>
      <c r="AB324" s="21" t="str">
        <f>VLOOKUP(U324,'Currency Sheet'!A:C,3,)</f>
        <v>DOLLAR</v>
      </c>
      <c r="AC324" s="42" t="str">
        <f>VLOOKUP(P324,'Customer List'!B:D,3,)</f>
        <v>OutStation</v>
      </c>
    </row>
    <row r="325" spans="1:29" x14ac:dyDescent="0.25">
      <c r="A325" s="21">
        <v>324</v>
      </c>
      <c r="B325" s="21">
        <v>919467</v>
      </c>
      <c r="C325" s="30">
        <v>45814</v>
      </c>
      <c r="D325" s="30">
        <v>45818</v>
      </c>
      <c r="E325" s="47">
        <v>884</v>
      </c>
      <c r="F325" s="47">
        <f t="shared" si="45"/>
        <v>77792</v>
      </c>
      <c r="G325" s="48">
        <f t="shared" si="46"/>
        <v>155584</v>
      </c>
      <c r="H325" s="21" t="s">
        <v>475</v>
      </c>
      <c r="I325" s="21" t="s">
        <v>476</v>
      </c>
      <c r="J325" s="21">
        <v>2</v>
      </c>
      <c r="K325" s="21">
        <v>2</v>
      </c>
      <c r="L325" s="21">
        <f t="shared" si="47"/>
        <v>0</v>
      </c>
      <c r="M325" s="21" t="s">
        <v>474</v>
      </c>
      <c r="N325" s="30">
        <v>45818</v>
      </c>
      <c r="O325" s="48">
        <v>185286.39999999999</v>
      </c>
      <c r="P325" s="21" t="s">
        <v>516</v>
      </c>
      <c r="Q325" s="21"/>
      <c r="R325" s="21"/>
      <c r="S325" s="3">
        <v>4</v>
      </c>
      <c r="T325" s="37"/>
      <c r="U325" s="21" t="s">
        <v>610</v>
      </c>
      <c r="V325" s="21" t="str">
        <f>VLOOKUP(P325,'Customer List'!B:C,2,)</f>
        <v>Hyderabad</v>
      </c>
      <c r="W325" s="38"/>
      <c r="X325" s="30" t="str">
        <f>IF(OR(R325 = "PRIYANKA MADAM", R325 = "DEEPAK", R325 = "PORTER"),N325,"")</f>
        <v/>
      </c>
      <c r="Y325" s="21" t="str">
        <f t="shared" si="48"/>
        <v/>
      </c>
      <c r="Z325" s="21" t="str">
        <f t="shared" si="49"/>
        <v>Tuesday</v>
      </c>
      <c r="AA325" s="21" t="str">
        <f t="shared" si="50"/>
        <v/>
      </c>
      <c r="AB325" s="21" t="str">
        <f>VLOOKUP(U325,'Currency Sheet'!A:C,3,)</f>
        <v>DOLLAR</v>
      </c>
      <c r="AC325" s="42" t="str">
        <f>VLOOKUP(P325,'Customer List'!B:D,3,)</f>
        <v>OutStation</v>
      </c>
    </row>
    <row r="326" spans="1:29" x14ac:dyDescent="0.25">
      <c r="A326" s="21">
        <v>325</v>
      </c>
      <c r="B326" s="21">
        <v>919601</v>
      </c>
      <c r="C326" s="30">
        <v>45814</v>
      </c>
      <c r="D326" s="30">
        <v>45818</v>
      </c>
      <c r="E326" s="47">
        <v>242.25</v>
      </c>
      <c r="F326" s="47">
        <f t="shared" si="45"/>
        <v>21318</v>
      </c>
      <c r="G326" s="48">
        <f t="shared" si="46"/>
        <v>21318</v>
      </c>
      <c r="H326" s="21" t="s">
        <v>477</v>
      </c>
      <c r="I326" s="21" t="s">
        <v>478</v>
      </c>
      <c r="J326" s="21">
        <v>1</v>
      </c>
      <c r="K326" s="21">
        <v>1</v>
      </c>
      <c r="L326" s="21">
        <f t="shared" si="47"/>
        <v>0</v>
      </c>
      <c r="M326" s="21" t="s">
        <v>479</v>
      </c>
      <c r="N326" s="30">
        <v>45820</v>
      </c>
      <c r="O326" s="48">
        <v>27254.55</v>
      </c>
      <c r="P326" s="21" t="s">
        <v>503</v>
      </c>
      <c r="Q326" s="21" t="s">
        <v>636</v>
      </c>
      <c r="R326" s="21" t="s">
        <v>637</v>
      </c>
      <c r="S326" s="3">
        <v>-20</v>
      </c>
      <c r="T326" s="37"/>
      <c r="U326" s="21" t="s">
        <v>610</v>
      </c>
      <c r="V326" s="21" t="str">
        <f>VLOOKUP(P326,'Customer List'!B:C,2,)</f>
        <v>Delhi</v>
      </c>
      <c r="W326" s="38"/>
      <c r="X326" s="30">
        <v>45820</v>
      </c>
      <c r="Y326" s="21">
        <f t="shared" si="48"/>
        <v>0</v>
      </c>
      <c r="Z326" s="21" t="str">
        <f t="shared" si="49"/>
        <v>Thursday</v>
      </c>
      <c r="AA326" s="21" t="str">
        <f t="shared" si="50"/>
        <v>Thursday</v>
      </c>
      <c r="AB326" s="21" t="str">
        <f>VLOOKUP(U326,'Currency Sheet'!A:C,3,)</f>
        <v>DOLLAR</v>
      </c>
      <c r="AC326" s="42" t="str">
        <f>VLOOKUP(P326,'Customer List'!B:D,3,)</f>
        <v>Local</v>
      </c>
    </row>
    <row r="327" spans="1:29" x14ac:dyDescent="0.25">
      <c r="A327" s="21">
        <v>326</v>
      </c>
      <c r="B327" s="21">
        <v>919601</v>
      </c>
      <c r="C327" s="30">
        <v>45814</v>
      </c>
      <c r="D327" s="30">
        <v>45818</v>
      </c>
      <c r="E327" s="47">
        <v>242.25</v>
      </c>
      <c r="F327" s="47">
        <f t="shared" si="45"/>
        <v>21318</v>
      </c>
      <c r="G327" s="48">
        <f t="shared" si="46"/>
        <v>21318</v>
      </c>
      <c r="H327" s="21" t="s">
        <v>480</v>
      </c>
      <c r="I327" s="21" t="s">
        <v>481</v>
      </c>
      <c r="J327" s="21">
        <v>1</v>
      </c>
      <c r="K327" s="21">
        <v>1</v>
      </c>
      <c r="L327" s="21">
        <f t="shared" si="47"/>
        <v>0</v>
      </c>
      <c r="M327" s="21" t="s">
        <v>479</v>
      </c>
      <c r="N327" s="30">
        <v>45820</v>
      </c>
      <c r="O327" s="48">
        <v>27254.55</v>
      </c>
      <c r="P327" s="21" t="s">
        <v>503</v>
      </c>
      <c r="Q327" s="21" t="s">
        <v>636</v>
      </c>
      <c r="R327" s="21" t="s">
        <v>637</v>
      </c>
      <c r="S327" s="3">
        <v>-20</v>
      </c>
      <c r="T327" s="37"/>
      <c r="U327" s="21" t="s">
        <v>610</v>
      </c>
      <c r="V327" s="21" t="str">
        <f>VLOOKUP(P327,'Customer List'!B:C,2,)</f>
        <v>Delhi</v>
      </c>
      <c r="W327" s="38"/>
      <c r="X327" s="30">
        <v>45820</v>
      </c>
      <c r="Y327" s="21">
        <f t="shared" si="48"/>
        <v>0</v>
      </c>
      <c r="Z327" s="21" t="str">
        <f t="shared" si="49"/>
        <v>Thursday</v>
      </c>
      <c r="AA327" s="21" t="str">
        <f t="shared" si="50"/>
        <v>Thursday</v>
      </c>
      <c r="AB327" s="21" t="str">
        <f>VLOOKUP(U327,'Currency Sheet'!A:C,3,)</f>
        <v>DOLLAR</v>
      </c>
      <c r="AC327" s="42" t="str">
        <f>VLOOKUP(P327,'Customer List'!B:D,3,)</f>
        <v>Local</v>
      </c>
    </row>
    <row r="328" spans="1:29" x14ac:dyDescent="0.25">
      <c r="A328" s="21">
        <v>327</v>
      </c>
      <c r="B328" s="21" t="s">
        <v>570</v>
      </c>
      <c r="C328" s="30">
        <v>45812</v>
      </c>
      <c r="D328" s="30">
        <v>45820</v>
      </c>
      <c r="E328" s="47">
        <v>50</v>
      </c>
      <c r="F328" s="47">
        <f t="shared" si="45"/>
        <v>4400</v>
      </c>
      <c r="G328" s="48">
        <f t="shared" si="46"/>
        <v>4400</v>
      </c>
      <c r="H328" s="21" t="s">
        <v>571</v>
      </c>
      <c r="I328" s="21" t="s">
        <v>572</v>
      </c>
      <c r="J328" s="21">
        <v>1</v>
      </c>
      <c r="K328" s="21">
        <v>1</v>
      </c>
      <c r="L328" s="21">
        <f t="shared" si="47"/>
        <v>0</v>
      </c>
      <c r="M328" s="21" t="s">
        <v>573</v>
      </c>
      <c r="N328" s="30">
        <v>45825</v>
      </c>
      <c r="O328" s="48">
        <v>7000</v>
      </c>
      <c r="P328" s="21" t="s">
        <v>574</v>
      </c>
      <c r="Q328" s="21">
        <v>58152139636</v>
      </c>
      <c r="R328" s="21" t="s">
        <v>40</v>
      </c>
      <c r="S328" s="3">
        <v>-20</v>
      </c>
      <c r="T328" s="37"/>
      <c r="U328" s="21" t="s">
        <v>575</v>
      </c>
      <c r="V328" s="21" t="str">
        <f>VLOOKUP(P328,'Customer List'!B:C,2,)</f>
        <v>Odisha</v>
      </c>
      <c r="W328" s="38"/>
      <c r="X328" s="30">
        <v>45827</v>
      </c>
      <c r="Y328" s="21">
        <f t="shared" si="48"/>
        <v>2</v>
      </c>
      <c r="Z328" s="21" t="str">
        <f t="shared" si="49"/>
        <v>Tuesday</v>
      </c>
      <c r="AA328" s="21" t="str">
        <f t="shared" si="50"/>
        <v>Thursday</v>
      </c>
      <c r="AB328" s="21" t="str">
        <f>VLOOKUP(U328,'Currency Sheet'!A:C,3,)</f>
        <v>DOLLAR</v>
      </c>
      <c r="AC328" s="42" t="str">
        <f>VLOOKUP(P328,'Customer List'!B:D,3,)</f>
        <v>OutStation</v>
      </c>
    </row>
    <row r="329" spans="1:29" x14ac:dyDescent="0.25">
      <c r="A329" s="21">
        <v>328</v>
      </c>
      <c r="B329" s="21" t="s">
        <v>570</v>
      </c>
      <c r="C329" s="30">
        <v>45812</v>
      </c>
      <c r="D329" s="30">
        <v>45820</v>
      </c>
      <c r="E329" s="47">
        <v>140</v>
      </c>
      <c r="F329" s="47">
        <f t="shared" si="45"/>
        <v>12320</v>
      </c>
      <c r="G329" s="48">
        <f t="shared" si="46"/>
        <v>12320</v>
      </c>
      <c r="H329" s="21" t="s">
        <v>576</v>
      </c>
      <c r="I329" s="21" t="s">
        <v>577</v>
      </c>
      <c r="J329" s="21">
        <v>1</v>
      </c>
      <c r="K329" s="21">
        <v>1</v>
      </c>
      <c r="L329" s="21">
        <f t="shared" si="47"/>
        <v>0</v>
      </c>
      <c r="M329" s="21" t="s">
        <v>578</v>
      </c>
      <c r="N329" s="30">
        <v>45822</v>
      </c>
      <c r="O329" s="48">
        <v>19600</v>
      </c>
      <c r="P329" s="21" t="s">
        <v>172</v>
      </c>
      <c r="Q329" s="21"/>
      <c r="R329" s="21"/>
      <c r="S329" s="3">
        <v>-20</v>
      </c>
      <c r="T329" s="37"/>
      <c r="U329" s="21" t="s">
        <v>575</v>
      </c>
      <c r="V329" s="21" t="str">
        <f>VLOOKUP(P329,'Customer List'!B:C,2,)</f>
        <v>Kolkata</v>
      </c>
      <c r="W329" s="38"/>
      <c r="X329" s="30" t="str">
        <f t="shared" ref="X329:X338" si="51">IF(OR(R329 = "PRIYANKA MADAM", R329 = "DEEPAK", R329 = "PORTER"),N329,"")</f>
        <v/>
      </c>
      <c r="Y329" s="21" t="str">
        <f t="shared" si="48"/>
        <v/>
      </c>
      <c r="Z329" s="21" t="str">
        <f t="shared" si="49"/>
        <v>Saturday</v>
      </c>
      <c r="AA329" s="21" t="str">
        <f t="shared" si="50"/>
        <v/>
      </c>
      <c r="AB329" s="21" t="str">
        <f>VLOOKUP(U329,'Currency Sheet'!A:C,3,)</f>
        <v>DOLLAR</v>
      </c>
      <c r="AC329" s="42" t="str">
        <f>VLOOKUP(P329,'Customer List'!B:D,3,)</f>
        <v>OutStation</v>
      </c>
    </row>
    <row r="330" spans="1:29" x14ac:dyDescent="0.25">
      <c r="A330" s="21">
        <v>329</v>
      </c>
      <c r="B330" s="21" t="s">
        <v>579</v>
      </c>
      <c r="C330" s="30">
        <v>45812</v>
      </c>
      <c r="D330" s="30">
        <v>45820</v>
      </c>
      <c r="E330" s="47">
        <v>140</v>
      </c>
      <c r="F330" s="47">
        <f t="shared" si="45"/>
        <v>12320</v>
      </c>
      <c r="G330" s="48">
        <f t="shared" si="46"/>
        <v>12320</v>
      </c>
      <c r="H330" s="21" t="s">
        <v>580</v>
      </c>
      <c r="I330" s="21" t="s">
        <v>581</v>
      </c>
      <c r="J330" s="21">
        <v>1</v>
      </c>
      <c r="K330" s="21">
        <v>1</v>
      </c>
      <c r="L330" s="21">
        <f t="shared" si="47"/>
        <v>0</v>
      </c>
      <c r="M330" s="21" t="s">
        <v>582</v>
      </c>
      <c r="N330" s="30">
        <v>45822</v>
      </c>
      <c r="O330" s="48">
        <v>18200</v>
      </c>
      <c r="P330" s="21" t="s">
        <v>583</v>
      </c>
      <c r="Q330" s="21"/>
      <c r="R330" s="21"/>
      <c r="S330" s="3">
        <v>-20</v>
      </c>
      <c r="T330" s="37"/>
      <c r="U330" s="21" t="s">
        <v>575</v>
      </c>
      <c r="V330" s="21" t="str">
        <f>VLOOKUP(P330,'Customer List'!B:C,2,)</f>
        <v>Gujrat</v>
      </c>
      <c r="W330" s="38"/>
      <c r="X330" s="30" t="str">
        <f t="shared" si="51"/>
        <v/>
      </c>
      <c r="Y330" s="21" t="str">
        <f t="shared" si="48"/>
        <v/>
      </c>
      <c r="Z330" s="21" t="str">
        <f t="shared" si="49"/>
        <v>Saturday</v>
      </c>
      <c r="AA330" s="21" t="str">
        <f t="shared" si="50"/>
        <v/>
      </c>
      <c r="AB330" s="21" t="str">
        <f>VLOOKUP(U330,'Currency Sheet'!A:C,3,)</f>
        <v>DOLLAR</v>
      </c>
      <c r="AC330" s="42" t="str">
        <f>VLOOKUP(P330,'Customer List'!B:D,3,)</f>
        <v>OutStation</v>
      </c>
    </row>
    <row r="331" spans="1:29" x14ac:dyDescent="0.25">
      <c r="A331" s="21">
        <v>330</v>
      </c>
      <c r="B331" s="21" t="s">
        <v>579</v>
      </c>
      <c r="C331" s="30">
        <v>45812</v>
      </c>
      <c r="D331" s="30">
        <v>45820</v>
      </c>
      <c r="E331" s="47">
        <v>140</v>
      </c>
      <c r="F331" s="47">
        <f t="shared" si="45"/>
        <v>12320</v>
      </c>
      <c r="G331" s="48">
        <f t="shared" si="46"/>
        <v>12320</v>
      </c>
      <c r="H331" s="21" t="s">
        <v>584</v>
      </c>
      <c r="I331" s="21" t="s">
        <v>585</v>
      </c>
      <c r="J331" s="21">
        <v>1</v>
      </c>
      <c r="K331" s="21">
        <v>1</v>
      </c>
      <c r="L331" s="21">
        <f t="shared" si="47"/>
        <v>0</v>
      </c>
      <c r="M331" s="21" t="s">
        <v>582</v>
      </c>
      <c r="N331" s="30">
        <v>45822</v>
      </c>
      <c r="O331" s="48">
        <v>18200</v>
      </c>
      <c r="P331" s="21" t="s">
        <v>583</v>
      </c>
      <c r="Q331" s="21"/>
      <c r="R331" s="21"/>
      <c r="S331" s="3">
        <v>-20</v>
      </c>
      <c r="T331" s="37"/>
      <c r="U331" s="21" t="s">
        <v>575</v>
      </c>
      <c r="V331" s="21" t="str">
        <f>VLOOKUP(P331,'Customer List'!B:C,2,)</f>
        <v>Gujrat</v>
      </c>
      <c r="W331" s="38"/>
      <c r="X331" s="30" t="str">
        <f t="shared" si="51"/>
        <v/>
      </c>
      <c r="Y331" s="21" t="str">
        <f t="shared" si="48"/>
        <v/>
      </c>
      <c r="Z331" s="21" t="str">
        <f t="shared" si="49"/>
        <v>Saturday</v>
      </c>
      <c r="AA331" s="21" t="str">
        <f t="shared" si="50"/>
        <v/>
      </c>
      <c r="AB331" s="21" t="str">
        <f>VLOOKUP(U331,'Currency Sheet'!A:C,3,)</f>
        <v>DOLLAR</v>
      </c>
      <c r="AC331" s="42" t="str">
        <f>VLOOKUP(P331,'Customer List'!B:D,3,)</f>
        <v>OutStation</v>
      </c>
    </row>
    <row r="332" spans="1:29" x14ac:dyDescent="0.25">
      <c r="A332" s="21">
        <v>331</v>
      </c>
      <c r="B332" s="21" t="s">
        <v>579</v>
      </c>
      <c r="C332" s="30">
        <v>45812</v>
      </c>
      <c r="D332" s="30">
        <v>45820</v>
      </c>
      <c r="E332" s="47">
        <v>125</v>
      </c>
      <c r="F332" s="47">
        <f t="shared" si="45"/>
        <v>11000</v>
      </c>
      <c r="G332" s="48">
        <f t="shared" si="46"/>
        <v>11000</v>
      </c>
      <c r="H332" s="21" t="s">
        <v>586</v>
      </c>
      <c r="I332" s="21" t="s">
        <v>587</v>
      </c>
      <c r="J332" s="21">
        <v>1</v>
      </c>
      <c r="K332" s="21">
        <v>1</v>
      </c>
      <c r="L332" s="21">
        <f t="shared" si="47"/>
        <v>0</v>
      </c>
      <c r="M332" s="21" t="s">
        <v>582</v>
      </c>
      <c r="N332" s="30">
        <v>45822</v>
      </c>
      <c r="O332" s="48">
        <v>16250</v>
      </c>
      <c r="P332" s="21" t="s">
        <v>583</v>
      </c>
      <c r="Q332" s="21"/>
      <c r="R332" s="21"/>
      <c r="S332" s="3">
        <v>-20</v>
      </c>
      <c r="T332" s="37"/>
      <c r="U332" s="21" t="s">
        <v>575</v>
      </c>
      <c r="V332" s="21" t="str">
        <f>VLOOKUP(P332,'Customer List'!B:C,2,)</f>
        <v>Gujrat</v>
      </c>
      <c r="W332" s="38"/>
      <c r="X332" s="30" t="str">
        <f t="shared" si="51"/>
        <v/>
      </c>
      <c r="Y332" s="21" t="str">
        <f t="shared" si="48"/>
        <v/>
      </c>
      <c r="Z332" s="21" t="str">
        <f t="shared" si="49"/>
        <v>Saturday</v>
      </c>
      <c r="AA332" s="21" t="str">
        <f t="shared" si="50"/>
        <v/>
      </c>
      <c r="AB332" s="21" t="str">
        <f>VLOOKUP(U332,'Currency Sheet'!A:C,3,)</f>
        <v>DOLLAR</v>
      </c>
      <c r="AC332" s="42" t="str">
        <f>VLOOKUP(P332,'Customer List'!B:D,3,)</f>
        <v>OutStation</v>
      </c>
    </row>
    <row r="333" spans="1:29" x14ac:dyDescent="0.25">
      <c r="A333" s="21">
        <v>332</v>
      </c>
      <c r="B333" s="21" t="s">
        <v>579</v>
      </c>
      <c r="C333" s="30">
        <v>45812</v>
      </c>
      <c r="D333" s="30">
        <v>45820</v>
      </c>
      <c r="E333" s="47">
        <v>175</v>
      </c>
      <c r="F333" s="47">
        <f t="shared" si="45"/>
        <v>15400</v>
      </c>
      <c r="G333" s="48">
        <f t="shared" si="46"/>
        <v>15400</v>
      </c>
      <c r="H333" s="21" t="s">
        <v>588</v>
      </c>
      <c r="I333" s="21" t="s">
        <v>589</v>
      </c>
      <c r="J333" s="21">
        <v>1</v>
      </c>
      <c r="K333" s="21">
        <v>1</v>
      </c>
      <c r="L333" s="21">
        <f t="shared" si="47"/>
        <v>0</v>
      </c>
      <c r="M333" s="21" t="s">
        <v>582</v>
      </c>
      <c r="N333" s="30">
        <v>45822</v>
      </c>
      <c r="O333" s="48">
        <v>22750</v>
      </c>
      <c r="P333" s="21" t="s">
        <v>583</v>
      </c>
      <c r="Q333" s="21"/>
      <c r="R333" s="21"/>
      <c r="S333" s="3">
        <v>-20</v>
      </c>
      <c r="T333" s="37"/>
      <c r="U333" s="21" t="s">
        <v>575</v>
      </c>
      <c r="V333" s="21" t="str">
        <f>VLOOKUP(P333,'Customer List'!B:C,2,)</f>
        <v>Gujrat</v>
      </c>
      <c r="W333" s="38"/>
      <c r="X333" s="30" t="str">
        <f t="shared" si="51"/>
        <v/>
      </c>
      <c r="Y333" s="21" t="str">
        <f t="shared" si="48"/>
        <v/>
      </c>
      <c r="Z333" s="21" t="str">
        <f t="shared" si="49"/>
        <v>Saturday</v>
      </c>
      <c r="AA333" s="21" t="str">
        <f t="shared" si="50"/>
        <v/>
      </c>
      <c r="AB333" s="21" t="str">
        <f>VLOOKUP(U333,'Currency Sheet'!A:C,3,)</f>
        <v>DOLLAR</v>
      </c>
      <c r="AC333" s="42" t="str">
        <f>VLOOKUP(P333,'Customer List'!B:D,3,)</f>
        <v>OutStation</v>
      </c>
    </row>
    <row r="334" spans="1:29" x14ac:dyDescent="0.25">
      <c r="A334" s="21">
        <v>333</v>
      </c>
      <c r="B334" s="21" t="s">
        <v>151</v>
      </c>
      <c r="C334" s="30">
        <v>45814</v>
      </c>
      <c r="D334" s="30">
        <v>45821</v>
      </c>
      <c r="E334" s="47">
        <v>92.95</v>
      </c>
      <c r="F334" s="47">
        <f t="shared" si="45"/>
        <v>8179.6</v>
      </c>
      <c r="G334" s="48">
        <f t="shared" si="46"/>
        <v>8179.6</v>
      </c>
      <c r="H334" s="21">
        <v>100204</v>
      </c>
      <c r="I334" s="21" t="s">
        <v>61</v>
      </c>
      <c r="J334" s="21">
        <v>1</v>
      </c>
      <c r="K334" s="21">
        <v>1</v>
      </c>
      <c r="L334" s="21">
        <f t="shared" si="47"/>
        <v>0</v>
      </c>
      <c r="M334" s="21" t="s">
        <v>152</v>
      </c>
      <c r="N334" s="30">
        <v>45831</v>
      </c>
      <c r="O334" s="48">
        <v>14300</v>
      </c>
      <c r="P334" s="21" t="s">
        <v>153</v>
      </c>
      <c r="Q334" s="21" t="s">
        <v>1127</v>
      </c>
      <c r="R334" s="21" t="s">
        <v>1127</v>
      </c>
      <c r="S334" s="3">
        <v>4</v>
      </c>
      <c r="T334" s="37"/>
      <c r="U334" s="21" t="s">
        <v>18</v>
      </c>
      <c r="V334" s="21" t="str">
        <f>VLOOKUP(P334,'Customer List'!B:C,2,)</f>
        <v>Noida</v>
      </c>
      <c r="W334" s="38"/>
      <c r="X334" s="30">
        <f t="shared" si="51"/>
        <v>45831</v>
      </c>
      <c r="Y334" s="21">
        <f t="shared" si="48"/>
        <v>0</v>
      </c>
      <c r="Z334" s="21" t="str">
        <f t="shared" si="49"/>
        <v>Monday</v>
      </c>
      <c r="AA334" s="21" t="str">
        <f t="shared" si="50"/>
        <v>Monday</v>
      </c>
      <c r="AB334" s="21" t="str">
        <f>VLOOKUP(U334,'Currency Sheet'!A:C,3,)</f>
        <v>DOLLAR</v>
      </c>
      <c r="AC334" s="42" t="str">
        <f>VLOOKUP(P334,'Customer List'!B:D,3,)</f>
        <v>Local</v>
      </c>
    </row>
    <row r="335" spans="1:29" x14ac:dyDescent="0.25">
      <c r="A335" s="21">
        <v>334</v>
      </c>
      <c r="B335" s="21" t="s">
        <v>151</v>
      </c>
      <c r="C335" s="30">
        <v>45814</v>
      </c>
      <c r="D335" s="30">
        <v>45821</v>
      </c>
      <c r="E335" s="47">
        <v>173.6</v>
      </c>
      <c r="F335" s="47">
        <f t="shared" si="45"/>
        <v>15276.8</v>
      </c>
      <c r="G335" s="48">
        <f t="shared" si="46"/>
        <v>15276.8</v>
      </c>
      <c r="H335" s="21">
        <v>100220</v>
      </c>
      <c r="I335" s="21" t="s">
        <v>154</v>
      </c>
      <c r="J335" s="21">
        <v>1</v>
      </c>
      <c r="K335" s="21">
        <v>1</v>
      </c>
      <c r="L335" s="21">
        <f t="shared" si="47"/>
        <v>0</v>
      </c>
      <c r="M335" s="21" t="s">
        <v>155</v>
      </c>
      <c r="N335" s="30">
        <v>45824</v>
      </c>
      <c r="O335" s="48">
        <v>26908</v>
      </c>
      <c r="P335" s="21" t="s">
        <v>26</v>
      </c>
      <c r="Q335" s="21"/>
      <c r="R335" s="21"/>
      <c r="S335" s="3">
        <v>4</v>
      </c>
      <c r="T335" s="37"/>
      <c r="U335" s="21" t="s">
        <v>18</v>
      </c>
      <c r="V335" s="21" t="str">
        <f>VLOOKUP(P335,'Customer List'!B:C,2,)</f>
        <v>Chandigarh</v>
      </c>
      <c r="W335" s="38"/>
      <c r="X335" s="30" t="str">
        <f t="shared" si="51"/>
        <v/>
      </c>
      <c r="Y335" s="21" t="str">
        <f t="shared" si="48"/>
        <v/>
      </c>
      <c r="Z335" s="21" t="str">
        <f t="shared" si="49"/>
        <v>Monday</v>
      </c>
      <c r="AA335" s="21" t="str">
        <f t="shared" si="50"/>
        <v/>
      </c>
      <c r="AB335" s="21" t="str">
        <f>VLOOKUP(U335,'Currency Sheet'!A:C,3,)</f>
        <v>DOLLAR</v>
      </c>
      <c r="AC335" s="42" t="str">
        <f>VLOOKUP(P335,'Customer List'!B:D,3,)</f>
        <v>OutStation</v>
      </c>
    </row>
    <row r="336" spans="1:29" x14ac:dyDescent="0.25">
      <c r="A336" s="21">
        <v>335</v>
      </c>
      <c r="B336" s="21" t="s">
        <v>151</v>
      </c>
      <c r="C336" s="30">
        <v>45814</v>
      </c>
      <c r="D336" s="30">
        <v>45821</v>
      </c>
      <c r="E336" s="47">
        <v>53.9</v>
      </c>
      <c r="F336" s="47">
        <f t="shared" si="45"/>
        <v>4743.2</v>
      </c>
      <c r="G336" s="48">
        <f t="shared" si="46"/>
        <v>4743.2</v>
      </c>
      <c r="H336" s="21">
        <v>100236</v>
      </c>
      <c r="I336" s="21" t="s">
        <v>43</v>
      </c>
      <c r="J336" s="21">
        <v>1</v>
      </c>
      <c r="K336" s="21">
        <v>1</v>
      </c>
      <c r="L336" s="21">
        <f t="shared" si="47"/>
        <v>0</v>
      </c>
      <c r="M336" s="21" t="s">
        <v>152</v>
      </c>
      <c r="N336" s="30">
        <v>45831</v>
      </c>
      <c r="O336" s="48">
        <v>7700</v>
      </c>
      <c r="P336" s="21" t="s">
        <v>153</v>
      </c>
      <c r="Q336" s="21" t="s">
        <v>1127</v>
      </c>
      <c r="R336" s="21" t="s">
        <v>1127</v>
      </c>
      <c r="S336" s="3">
        <v>4</v>
      </c>
      <c r="T336" s="37"/>
      <c r="U336" s="21" t="s">
        <v>18</v>
      </c>
      <c r="V336" s="21" t="str">
        <f>VLOOKUP(P336,'Customer List'!B:C,2,)</f>
        <v>Noida</v>
      </c>
      <c r="W336" s="38"/>
      <c r="X336" s="30">
        <f t="shared" si="51"/>
        <v>45831</v>
      </c>
      <c r="Y336" s="21">
        <f t="shared" si="48"/>
        <v>0</v>
      </c>
      <c r="Z336" s="21" t="str">
        <f t="shared" si="49"/>
        <v>Monday</v>
      </c>
      <c r="AA336" s="21" t="str">
        <f t="shared" si="50"/>
        <v>Monday</v>
      </c>
      <c r="AB336" s="21" t="str">
        <f>VLOOKUP(U336,'Currency Sheet'!A:C,3,)</f>
        <v>DOLLAR</v>
      </c>
      <c r="AC336" s="42" t="str">
        <f>VLOOKUP(P336,'Customer List'!B:D,3,)</f>
        <v>Local</v>
      </c>
    </row>
    <row r="337" spans="1:29" x14ac:dyDescent="0.25">
      <c r="A337" s="21">
        <v>336</v>
      </c>
      <c r="B337" s="21" t="s">
        <v>151</v>
      </c>
      <c r="C337" s="30">
        <v>45814</v>
      </c>
      <c r="D337" s="30">
        <v>45821</v>
      </c>
      <c r="E337" s="47">
        <v>226.1</v>
      </c>
      <c r="F337" s="47">
        <f t="shared" si="45"/>
        <v>19896.8</v>
      </c>
      <c r="G337" s="48">
        <f t="shared" si="46"/>
        <v>19896.8</v>
      </c>
      <c r="H337" s="21">
        <v>100434</v>
      </c>
      <c r="I337" s="21" t="s">
        <v>156</v>
      </c>
      <c r="J337" s="21">
        <v>1</v>
      </c>
      <c r="K337" s="21">
        <v>1</v>
      </c>
      <c r="L337" s="21">
        <f t="shared" si="47"/>
        <v>0</v>
      </c>
      <c r="M337" s="21" t="s">
        <v>155</v>
      </c>
      <c r="N337" s="30">
        <v>45824</v>
      </c>
      <c r="O337" s="48">
        <v>35045</v>
      </c>
      <c r="P337" s="21" t="s">
        <v>26</v>
      </c>
      <c r="Q337" s="21"/>
      <c r="R337" s="21"/>
      <c r="S337" s="3">
        <v>4</v>
      </c>
      <c r="T337" s="37"/>
      <c r="U337" s="21" t="s">
        <v>18</v>
      </c>
      <c r="V337" s="21" t="str">
        <f>VLOOKUP(P337,'Customer List'!B:C,2,)</f>
        <v>Chandigarh</v>
      </c>
      <c r="W337" s="38"/>
      <c r="X337" s="30" t="str">
        <f t="shared" si="51"/>
        <v/>
      </c>
      <c r="Y337" s="21" t="str">
        <f t="shared" si="48"/>
        <v/>
      </c>
      <c r="Z337" s="21" t="str">
        <f t="shared" si="49"/>
        <v>Monday</v>
      </c>
      <c r="AA337" s="21" t="str">
        <f t="shared" si="50"/>
        <v/>
      </c>
      <c r="AB337" s="21" t="str">
        <f>VLOOKUP(U337,'Currency Sheet'!A:C,3,)</f>
        <v>DOLLAR</v>
      </c>
      <c r="AC337" s="42" t="str">
        <f>VLOOKUP(P337,'Customer List'!B:D,3,)</f>
        <v>OutStation</v>
      </c>
    </row>
    <row r="338" spans="1:29" x14ac:dyDescent="0.25">
      <c r="A338" s="21">
        <v>337</v>
      </c>
      <c r="B338" s="21" t="s">
        <v>151</v>
      </c>
      <c r="C338" s="30">
        <v>45814</v>
      </c>
      <c r="D338" s="30">
        <v>45821</v>
      </c>
      <c r="E338" s="47">
        <v>204.75</v>
      </c>
      <c r="F338" s="47">
        <f t="shared" si="45"/>
        <v>18018</v>
      </c>
      <c r="G338" s="48">
        <f t="shared" si="46"/>
        <v>18018</v>
      </c>
      <c r="H338" s="21">
        <v>101259</v>
      </c>
      <c r="I338" s="21" t="s">
        <v>157</v>
      </c>
      <c r="J338" s="21">
        <v>1</v>
      </c>
      <c r="K338" s="21">
        <v>1</v>
      </c>
      <c r="L338" s="21">
        <f t="shared" si="47"/>
        <v>0</v>
      </c>
      <c r="M338" s="21" t="s">
        <v>158</v>
      </c>
      <c r="N338" s="30">
        <v>45822</v>
      </c>
      <c r="O338" s="48">
        <v>29620.5</v>
      </c>
      <c r="P338" s="21" t="s">
        <v>1907</v>
      </c>
      <c r="Q338" s="21"/>
      <c r="R338" s="21"/>
      <c r="S338" s="3">
        <v>4</v>
      </c>
      <c r="T338" s="37"/>
      <c r="U338" s="21" t="s">
        <v>18</v>
      </c>
      <c r="V338" s="21" t="str">
        <f>VLOOKUP(P338,'Customer List'!B:C,2,)</f>
        <v>Chandigarh</v>
      </c>
      <c r="W338" s="38"/>
      <c r="X338" s="30" t="str">
        <f t="shared" si="51"/>
        <v/>
      </c>
      <c r="Y338" s="21" t="str">
        <f t="shared" si="48"/>
        <v/>
      </c>
      <c r="Z338" s="21" t="str">
        <f t="shared" si="49"/>
        <v>Saturday</v>
      </c>
      <c r="AA338" s="21" t="str">
        <f t="shared" si="50"/>
        <v/>
      </c>
      <c r="AB338" s="21" t="str">
        <f>VLOOKUP(U338,'Currency Sheet'!A:C,3,)</f>
        <v>DOLLAR</v>
      </c>
      <c r="AC338" s="42" t="str">
        <f>VLOOKUP(P338,'Customer List'!B:D,3,)</f>
        <v>OutStation</v>
      </c>
    </row>
    <row r="339" spans="1:29" x14ac:dyDescent="0.25">
      <c r="A339" s="21">
        <v>338</v>
      </c>
      <c r="B339" s="21" t="s">
        <v>151</v>
      </c>
      <c r="C339" s="30">
        <v>45814</v>
      </c>
      <c r="D339" s="30">
        <v>45821</v>
      </c>
      <c r="E339" s="47">
        <v>224.02500000000001</v>
      </c>
      <c r="F339" s="47">
        <f t="shared" si="45"/>
        <v>19714.2</v>
      </c>
      <c r="G339" s="48">
        <f t="shared" si="46"/>
        <v>19714.2</v>
      </c>
      <c r="H339" s="21">
        <v>104445</v>
      </c>
      <c r="I339" s="21" t="s">
        <v>159</v>
      </c>
      <c r="J339" s="21">
        <v>1</v>
      </c>
      <c r="K339" s="21">
        <v>1</v>
      </c>
      <c r="L339" s="21">
        <f t="shared" si="47"/>
        <v>0</v>
      </c>
      <c r="M339" s="21" t="s">
        <v>160</v>
      </c>
      <c r="N339" s="30">
        <v>45824</v>
      </c>
      <c r="O339" s="48">
        <v>26419.5</v>
      </c>
      <c r="P339" s="21" t="s">
        <v>42</v>
      </c>
      <c r="Q339" s="21" t="s">
        <v>636</v>
      </c>
      <c r="R339" s="21" t="s">
        <v>637</v>
      </c>
      <c r="S339" s="3">
        <v>4</v>
      </c>
      <c r="T339" s="37"/>
      <c r="U339" s="21" t="s">
        <v>18</v>
      </c>
      <c r="V339" s="21" t="str">
        <f>VLOOKUP(P339,'Customer List'!B:C,2,)</f>
        <v>Faridabad</v>
      </c>
      <c r="W339" s="38"/>
      <c r="X339" s="30">
        <v>45824</v>
      </c>
      <c r="Y339" s="21">
        <f t="shared" si="48"/>
        <v>0</v>
      </c>
      <c r="Z339" s="21" t="str">
        <f t="shared" si="49"/>
        <v>Monday</v>
      </c>
      <c r="AA339" s="21" t="str">
        <f t="shared" si="50"/>
        <v>Monday</v>
      </c>
      <c r="AB339" s="21" t="str">
        <f>VLOOKUP(U339,'Currency Sheet'!A:C,3,)</f>
        <v>DOLLAR</v>
      </c>
      <c r="AC339" s="42" t="str">
        <f>VLOOKUP(P339,'Customer List'!B:D,3,)</f>
        <v>Local</v>
      </c>
    </row>
    <row r="340" spans="1:29" x14ac:dyDescent="0.25">
      <c r="A340" s="21">
        <v>339</v>
      </c>
      <c r="B340" s="21" t="s">
        <v>151</v>
      </c>
      <c r="C340" s="30">
        <v>45814</v>
      </c>
      <c r="D340" s="30">
        <v>45821</v>
      </c>
      <c r="E340" s="47">
        <v>224.02500000000001</v>
      </c>
      <c r="F340" s="47">
        <f t="shared" si="45"/>
        <v>19714.2</v>
      </c>
      <c r="G340" s="48">
        <f t="shared" si="46"/>
        <v>19714.2</v>
      </c>
      <c r="H340" s="21">
        <v>104445</v>
      </c>
      <c r="I340" s="21" t="s">
        <v>159</v>
      </c>
      <c r="J340" s="21">
        <v>1</v>
      </c>
      <c r="K340" s="21">
        <v>1</v>
      </c>
      <c r="L340" s="21">
        <f t="shared" si="47"/>
        <v>0</v>
      </c>
      <c r="M340" s="21" t="s">
        <v>161</v>
      </c>
      <c r="N340" s="30">
        <v>45825</v>
      </c>
      <c r="O340" s="48">
        <v>26419.5</v>
      </c>
      <c r="P340" s="21" t="s">
        <v>16</v>
      </c>
      <c r="Q340" s="21" t="s">
        <v>636</v>
      </c>
      <c r="R340" s="21" t="s">
        <v>637</v>
      </c>
      <c r="S340" s="3">
        <v>4</v>
      </c>
      <c r="T340" s="37" t="s">
        <v>162</v>
      </c>
      <c r="U340" s="21" t="s">
        <v>18</v>
      </c>
      <c r="V340" s="21" t="str">
        <f>VLOOKUP(P340,'Customer List'!B:C,2,)</f>
        <v>Delhi</v>
      </c>
      <c r="W340" s="38"/>
      <c r="X340" s="30">
        <v>45825</v>
      </c>
      <c r="Y340" s="21">
        <f t="shared" si="48"/>
        <v>0</v>
      </c>
      <c r="Z340" s="21" t="str">
        <f t="shared" si="49"/>
        <v>Tuesday</v>
      </c>
      <c r="AA340" s="21" t="str">
        <f t="shared" si="50"/>
        <v>Tuesday</v>
      </c>
      <c r="AB340" s="21" t="str">
        <f>VLOOKUP(U340,'Currency Sheet'!A:C,3,)</f>
        <v>DOLLAR</v>
      </c>
      <c r="AC340" s="42" t="str">
        <f>VLOOKUP(P340,'Customer List'!B:D,3,)</f>
        <v>Local</v>
      </c>
    </row>
    <row r="341" spans="1:29" x14ac:dyDescent="0.25">
      <c r="A341" s="21">
        <v>340</v>
      </c>
      <c r="B341" s="21" t="s">
        <v>151</v>
      </c>
      <c r="C341" s="30">
        <v>45814</v>
      </c>
      <c r="D341" s="30">
        <v>45821</v>
      </c>
      <c r="E341" s="47">
        <v>224</v>
      </c>
      <c r="F341" s="47">
        <f t="shared" si="45"/>
        <v>19712</v>
      </c>
      <c r="G341" s="48">
        <f t="shared" si="46"/>
        <v>19712</v>
      </c>
      <c r="H341" s="21">
        <v>118904</v>
      </c>
      <c r="I341" s="21" t="s">
        <v>163</v>
      </c>
      <c r="J341" s="21">
        <v>1</v>
      </c>
      <c r="K341" s="21">
        <v>1</v>
      </c>
      <c r="L341" s="21">
        <f t="shared" si="47"/>
        <v>0</v>
      </c>
      <c r="M341" s="21" t="s">
        <v>164</v>
      </c>
      <c r="N341" s="30">
        <v>45822</v>
      </c>
      <c r="O341" s="48">
        <v>30752</v>
      </c>
      <c r="P341" s="21" t="s">
        <v>165</v>
      </c>
      <c r="Q341" s="21"/>
      <c r="R341" s="21"/>
      <c r="S341" s="3">
        <v>4</v>
      </c>
      <c r="T341" s="37"/>
      <c r="U341" s="21" t="s">
        <v>18</v>
      </c>
      <c r="V341" s="21" t="str">
        <f>VLOOKUP(P341,'Customer List'!B:C,2,)</f>
        <v>Lucknow</v>
      </c>
      <c r="W341" s="38"/>
      <c r="X341" s="30" t="str">
        <f>IF(OR(R341 = "PRIYANKA MADAM", R341 = "DEEPAK", R341 = "PORTER"),N341,"")</f>
        <v/>
      </c>
      <c r="Y341" s="21" t="str">
        <f t="shared" si="48"/>
        <v/>
      </c>
      <c r="Z341" s="21" t="str">
        <f t="shared" si="49"/>
        <v>Saturday</v>
      </c>
      <c r="AA341" s="21" t="str">
        <f t="shared" si="50"/>
        <v/>
      </c>
      <c r="AB341" s="21" t="str">
        <f>VLOOKUP(U341,'Currency Sheet'!A:C,3,)</f>
        <v>DOLLAR</v>
      </c>
      <c r="AC341" s="42" t="str">
        <f>VLOOKUP(P341,'Customer List'!B:D,3,)</f>
        <v>OutStation</v>
      </c>
    </row>
    <row r="342" spans="1:29" x14ac:dyDescent="0.25">
      <c r="A342" s="21">
        <v>341</v>
      </c>
      <c r="B342" s="21" t="s">
        <v>151</v>
      </c>
      <c r="C342" s="30">
        <v>45814</v>
      </c>
      <c r="D342" s="30">
        <v>45821</v>
      </c>
      <c r="E342" s="47">
        <v>119.7</v>
      </c>
      <c r="F342" s="47">
        <f t="shared" si="45"/>
        <v>10533.6</v>
      </c>
      <c r="G342" s="48">
        <f t="shared" si="46"/>
        <v>10533.6</v>
      </c>
      <c r="H342" s="21">
        <v>127525</v>
      </c>
      <c r="I342" s="21" t="s">
        <v>166</v>
      </c>
      <c r="J342" s="21">
        <v>1</v>
      </c>
      <c r="K342" s="21">
        <v>1</v>
      </c>
      <c r="L342" s="21">
        <f t="shared" si="47"/>
        <v>0</v>
      </c>
      <c r="M342" s="21" t="s">
        <v>167</v>
      </c>
      <c r="N342" s="30">
        <v>45829</v>
      </c>
      <c r="O342" s="48">
        <v>18553.5</v>
      </c>
      <c r="P342" s="21" t="s">
        <v>168</v>
      </c>
      <c r="Q342" s="21">
        <v>58152285520</v>
      </c>
      <c r="R342" s="21" t="s">
        <v>40</v>
      </c>
      <c r="S342" s="3">
        <v>4</v>
      </c>
      <c r="T342" s="37"/>
      <c r="U342" s="21" t="s">
        <v>18</v>
      </c>
      <c r="V342" s="21" t="str">
        <f>VLOOKUP(P342,'Customer List'!B:C,2,)</f>
        <v>Bhopal</v>
      </c>
      <c r="W342" s="38"/>
      <c r="X342" s="30">
        <v>45832</v>
      </c>
      <c r="Y342" s="21">
        <f t="shared" si="48"/>
        <v>3</v>
      </c>
      <c r="Z342" s="21" t="str">
        <f t="shared" si="49"/>
        <v>Saturday</v>
      </c>
      <c r="AA342" s="21" t="str">
        <f t="shared" si="50"/>
        <v>Tuesday</v>
      </c>
      <c r="AB342" s="21" t="str">
        <f>VLOOKUP(U342,'Currency Sheet'!A:C,3,)</f>
        <v>DOLLAR</v>
      </c>
      <c r="AC342" s="42" t="str">
        <f>VLOOKUP(P342,'Customer List'!B:D,3,)</f>
        <v>OutStation</v>
      </c>
    </row>
    <row r="343" spans="1:29" x14ac:dyDescent="0.25">
      <c r="A343" s="21">
        <v>342</v>
      </c>
      <c r="B343" s="21" t="s">
        <v>151</v>
      </c>
      <c r="C343" s="30">
        <v>45814</v>
      </c>
      <c r="D343" s="30">
        <v>45821</v>
      </c>
      <c r="E343" s="47">
        <v>283.5</v>
      </c>
      <c r="F343" s="47">
        <f t="shared" si="45"/>
        <v>24948</v>
      </c>
      <c r="G343" s="48">
        <f t="shared" si="46"/>
        <v>24948</v>
      </c>
      <c r="H343" s="21">
        <v>129822</v>
      </c>
      <c r="I343" s="21" t="s">
        <v>1353</v>
      </c>
      <c r="J343" s="21">
        <v>1</v>
      </c>
      <c r="K343" s="21">
        <v>1</v>
      </c>
      <c r="L343" s="21">
        <f t="shared" si="47"/>
        <v>0</v>
      </c>
      <c r="M343" s="21" t="s">
        <v>169</v>
      </c>
      <c r="N343" s="30">
        <v>45825</v>
      </c>
      <c r="O343" s="48">
        <v>56497.5</v>
      </c>
      <c r="P343" s="21" t="s">
        <v>1011</v>
      </c>
      <c r="Q343" s="21" t="s">
        <v>636</v>
      </c>
      <c r="R343" s="21" t="s">
        <v>637</v>
      </c>
      <c r="S343" s="3">
        <v>4</v>
      </c>
      <c r="T343" s="37" t="s">
        <v>162</v>
      </c>
      <c r="U343" s="21" t="s">
        <v>18</v>
      </c>
      <c r="V343" s="21" t="str">
        <f>VLOOKUP(P343,'Customer List'!B:C,2,)</f>
        <v>Delhi</v>
      </c>
      <c r="W343" s="38"/>
      <c r="X343" s="30">
        <v>45825</v>
      </c>
      <c r="Y343" s="21">
        <f t="shared" si="48"/>
        <v>0</v>
      </c>
      <c r="Z343" s="21" t="str">
        <f t="shared" si="49"/>
        <v>Tuesday</v>
      </c>
      <c r="AA343" s="21" t="str">
        <f t="shared" si="50"/>
        <v>Tuesday</v>
      </c>
      <c r="AB343" s="21" t="str">
        <f>VLOOKUP(U343,'Currency Sheet'!A:C,3,)</f>
        <v>DOLLAR</v>
      </c>
      <c r="AC343" s="42" t="str">
        <f>VLOOKUP(P343,'Customer List'!B:D,3,)</f>
        <v>Local</v>
      </c>
    </row>
    <row r="344" spans="1:29" x14ac:dyDescent="0.25">
      <c r="A344" s="21">
        <v>343</v>
      </c>
      <c r="B344" s="21" t="s">
        <v>151</v>
      </c>
      <c r="C344" s="30">
        <v>45814</v>
      </c>
      <c r="D344" s="30">
        <v>45821</v>
      </c>
      <c r="E344" s="47">
        <v>74.2</v>
      </c>
      <c r="F344" s="47">
        <f t="shared" si="45"/>
        <v>6529.6</v>
      </c>
      <c r="G344" s="48">
        <f t="shared" si="46"/>
        <v>6529.6</v>
      </c>
      <c r="H344" s="21">
        <v>163002</v>
      </c>
      <c r="I344" s="21" t="s">
        <v>170</v>
      </c>
      <c r="J344" s="21">
        <v>1</v>
      </c>
      <c r="K344" s="21">
        <v>1</v>
      </c>
      <c r="L344" s="21">
        <f t="shared" si="47"/>
        <v>0</v>
      </c>
      <c r="M344" s="21" t="s">
        <v>171</v>
      </c>
      <c r="N344" s="30">
        <v>45822</v>
      </c>
      <c r="O344" s="48">
        <v>11865</v>
      </c>
      <c r="P344" s="21" t="s">
        <v>172</v>
      </c>
      <c r="Q344" s="21"/>
      <c r="R344" s="21"/>
      <c r="S344" s="3">
        <v>4</v>
      </c>
      <c r="T344" s="37"/>
      <c r="U344" s="21" t="s">
        <v>18</v>
      </c>
      <c r="V344" s="21" t="str">
        <f>VLOOKUP(P344,'Customer List'!B:C,2,)</f>
        <v>Kolkata</v>
      </c>
      <c r="W344" s="38"/>
      <c r="X344" s="30" t="str">
        <f>IF(OR(R344 = "PRIYANKA MADAM", R344 = "DEEPAK", R344 = "PORTER"),N344,"")</f>
        <v/>
      </c>
      <c r="Y344" s="21" t="str">
        <f t="shared" si="48"/>
        <v/>
      </c>
      <c r="Z344" s="21" t="str">
        <f t="shared" si="49"/>
        <v>Saturday</v>
      </c>
      <c r="AA344" s="21" t="str">
        <f t="shared" si="50"/>
        <v/>
      </c>
      <c r="AB344" s="21" t="str">
        <f>VLOOKUP(U344,'Currency Sheet'!A:C,3,)</f>
        <v>DOLLAR</v>
      </c>
      <c r="AC344" s="42" t="str">
        <f>VLOOKUP(P344,'Customer List'!B:D,3,)</f>
        <v>OutStation</v>
      </c>
    </row>
    <row r="345" spans="1:29" x14ac:dyDescent="0.25">
      <c r="A345" s="21">
        <v>344</v>
      </c>
      <c r="B345" s="21" t="s">
        <v>151</v>
      </c>
      <c r="C345" s="30">
        <v>45814</v>
      </c>
      <c r="D345" s="30">
        <v>45821</v>
      </c>
      <c r="E345" s="47">
        <v>184.8</v>
      </c>
      <c r="F345" s="47">
        <f t="shared" si="45"/>
        <v>16262.400000000001</v>
      </c>
      <c r="G345" s="48">
        <f t="shared" si="46"/>
        <v>16262.400000000001</v>
      </c>
      <c r="H345" s="21">
        <v>300431</v>
      </c>
      <c r="I345" s="21" t="s">
        <v>173</v>
      </c>
      <c r="J345" s="21">
        <v>1</v>
      </c>
      <c r="K345" s="21">
        <v>1</v>
      </c>
      <c r="L345" s="21">
        <f t="shared" si="47"/>
        <v>0</v>
      </c>
      <c r="M345" s="21" t="s">
        <v>174</v>
      </c>
      <c r="N345" s="30">
        <v>45824</v>
      </c>
      <c r="O345" s="48">
        <v>29462.400000000001</v>
      </c>
      <c r="P345" s="21" t="s">
        <v>175</v>
      </c>
      <c r="Q345" s="21"/>
      <c r="R345" s="21"/>
      <c r="S345" s="3">
        <v>4</v>
      </c>
      <c r="T345" s="37"/>
      <c r="U345" s="21" t="s">
        <v>18</v>
      </c>
      <c r="V345" s="21" t="str">
        <f>VLOOKUP(P345,'Customer List'!B:C,2,)</f>
        <v>Banglore</v>
      </c>
      <c r="W345" s="38"/>
      <c r="X345" s="30" t="str">
        <f>IF(OR(R345 = "PRIYANKA MADAM", R345 = "DEEPAK", R345 = "PORTER"),N345,"")</f>
        <v/>
      </c>
      <c r="Y345" s="21" t="str">
        <f t="shared" si="48"/>
        <v/>
      </c>
      <c r="Z345" s="21" t="str">
        <f t="shared" si="49"/>
        <v>Monday</v>
      </c>
      <c r="AA345" s="21" t="str">
        <f t="shared" si="50"/>
        <v/>
      </c>
      <c r="AB345" s="21" t="str">
        <f>VLOOKUP(U345,'Currency Sheet'!A:C,3,)</f>
        <v>DOLLAR</v>
      </c>
      <c r="AC345" s="42" t="str">
        <f>VLOOKUP(P345,'Customer List'!B:D,3,)</f>
        <v>OutStation</v>
      </c>
    </row>
    <row r="346" spans="1:29" x14ac:dyDescent="0.25">
      <c r="A346" s="21">
        <v>345</v>
      </c>
      <c r="B346" s="21" t="s">
        <v>151</v>
      </c>
      <c r="C346" s="30">
        <v>45814</v>
      </c>
      <c r="D346" s="30">
        <v>45821</v>
      </c>
      <c r="E346" s="47">
        <v>318</v>
      </c>
      <c r="F346" s="47">
        <f t="shared" si="45"/>
        <v>27984</v>
      </c>
      <c r="G346" s="48">
        <f t="shared" si="46"/>
        <v>27984</v>
      </c>
      <c r="H346" s="21">
        <v>300546</v>
      </c>
      <c r="I346" s="21" t="s">
        <v>176</v>
      </c>
      <c r="J346" s="21">
        <v>1</v>
      </c>
      <c r="K346" s="21">
        <v>1</v>
      </c>
      <c r="L346" s="21">
        <f t="shared" si="47"/>
        <v>0</v>
      </c>
      <c r="M346" s="21" t="s">
        <v>174</v>
      </c>
      <c r="N346" s="30">
        <v>45824</v>
      </c>
      <c r="O346" s="48">
        <v>47318.400000000001</v>
      </c>
      <c r="P346" s="21" t="s">
        <v>175</v>
      </c>
      <c r="Q346" s="21"/>
      <c r="R346" s="21"/>
      <c r="S346" s="3">
        <v>4</v>
      </c>
      <c r="T346" s="37"/>
      <c r="U346" s="21" t="s">
        <v>18</v>
      </c>
      <c r="V346" s="21" t="str">
        <f>VLOOKUP(P346,'Customer List'!B:C,2,)</f>
        <v>Banglore</v>
      </c>
      <c r="W346" s="38"/>
      <c r="X346" s="30" t="str">
        <f>IF(OR(R346 = "PRIYANKA MADAM", R346 = "DEEPAK", R346 = "PORTER"),N346,"")</f>
        <v/>
      </c>
      <c r="Y346" s="21" t="str">
        <f t="shared" si="48"/>
        <v/>
      </c>
      <c r="Z346" s="21" t="str">
        <f t="shared" si="49"/>
        <v>Monday</v>
      </c>
      <c r="AA346" s="21" t="str">
        <f t="shared" si="50"/>
        <v/>
      </c>
      <c r="AB346" s="21" t="str">
        <f>VLOOKUP(U346,'Currency Sheet'!A:C,3,)</f>
        <v>DOLLAR</v>
      </c>
      <c r="AC346" s="42" t="str">
        <f>VLOOKUP(P346,'Customer List'!B:D,3,)</f>
        <v>OutStation</v>
      </c>
    </row>
    <row r="347" spans="1:29" x14ac:dyDescent="0.25">
      <c r="A347" s="21">
        <v>346</v>
      </c>
      <c r="B347" s="21" t="s">
        <v>151</v>
      </c>
      <c r="C347" s="30">
        <v>45814</v>
      </c>
      <c r="D347" s="30">
        <v>45821</v>
      </c>
      <c r="E347" s="47">
        <v>297</v>
      </c>
      <c r="F347" s="47">
        <f t="shared" si="45"/>
        <v>26136</v>
      </c>
      <c r="G347" s="48">
        <f t="shared" si="46"/>
        <v>26136</v>
      </c>
      <c r="H347" s="21">
        <v>301046</v>
      </c>
      <c r="I347" s="21" t="s">
        <v>177</v>
      </c>
      <c r="J347" s="21">
        <v>1</v>
      </c>
      <c r="K347" s="21">
        <v>1</v>
      </c>
      <c r="L347" s="21">
        <f t="shared" si="47"/>
        <v>0</v>
      </c>
      <c r="M347" s="21" t="s">
        <v>174</v>
      </c>
      <c r="N347" s="30">
        <v>45824</v>
      </c>
      <c r="O347" s="48">
        <v>44193.599999999999</v>
      </c>
      <c r="P347" s="21" t="s">
        <v>175</v>
      </c>
      <c r="Q347" s="21"/>
      <c r="R347" s="21"/>
      <c r="S347" s="3">
        <v>4</v>
      </c>
      <c r="T347" s="37"/>
      <c r="U347" s="21" t="s">
        <v>18</v>
      </c>
      <c r="V347" s="21" t="str">
        <f>VLOOKUP(P347,'Customer List'!B:C,2,)</f>
        <v>Banglore</v>
      </c>
      <c r="W347" s="38"/>
      <c r="X347" s="30" t="str">
        <f>IF(OR(R347 = "PRIYANKA MADAM", R347 = "DEEPAK", R347 = "PORTER"),N347,"")</f>
        <v/>
      </c>
      <c r="Y347" s="21" t="str">
        <f t="shared" si="48"/>
        <v/>
      </c>
      <c r="Z347" s="21" t="str">
        <f t="shared" si="49"/>
        <v>Monday</v>
      </c>
      <c r="AA347" s="21" t="str">
        <f t="shared" si="50"/>
        <v/>
      </c>
      <c r="AB347" s="21" t="str">
        <f>VLOOKUP(U347,'Currency Sheet'!A:C,3,)</f>
        <v>DOLLAR</v>
      </c>
      <c r="AC347" s="42" t="str">
        <f>VLOOKUP(P347,'Customer List'!B:D,3,)</f>
        <v>OutStation</v>
      </c>
    </row>
    <row r="348" spans="1:29" x14ac:dyDescent="0.25">
      <c r="A348" s="21">
        <v>347</v>
      </c>
      <c r="B348" s="21" t="s">
        <v>151</v>
      </c>
      <c r="C348" s="30">
        <v>45814</v>
      </c>
      <c r="D348" s="30">
        <v>45821</v>
      </c>
      <c r="E348" s="47">
        <v>326.25</v>
      </c>
      <c r="F348" s="47">
        <f t="shared" si="45"/>
        <v>28710</v>
      </c>
      <c r="G348" s="48">
        <f t="shared" si="46"/>
        <v>28710</v>
      </c>
      <c r="H348" s="21">
        <v>301334</v>
      </c>
      <c r="I348" s="21" t="s">
        <v>178</v>
      </c>
      <c r="J348" s="21">
        <v>1</v>
      </c>
      <c r="K348" s="21">
        <v>1</v>
      </c>
      <c r="L348" s="21">
        <f t="shared" si="47"/>
        <v>0</v>
      </c>
      <c r="M348" s="21" t="s">
        <v>179</v>
      </c>
      <c r="N348" s="30">
        <v>45833</v>
      </c>
      <c r="O348" s="48">
        <v>47197.5</v>
      </c>
      <c r="P348" s="21" t="s">
        <v>180</v>
      </c>
      <c r="Q348" s="21" t="s">
        <v>636</v>
      </c>
      <c r="R348" s="21" t="s">
        <v>637</v>
      </c>
      <c r="S348" s="3">
        <v>4</v>
      </c>
      <c r="T348" s="37"/>
      <c r="U348" s="21" t="s">
        <v>18</v>
      </c>
      <c r="V348" s="21" t="str">
        <f>VLOOKUP(P348,'Customer List'!B:C,2,)</f>
        <v>Faridabad</v>
      </c>
      <c r="W348" s="38"/>
      <c r="X348" s="30">
        <v>45833</v>
      </c>
      <c r="Y348" s="21">
        <f t="shared" si="48"/>
        <v>0</v>
      </c>
      <c r="Z348" s="21" t="str">
        <f t="shared" si="49"/>
        <v>Wednesday</v>
      </c>
      <c r="AA348" s="21" t="str">
        <f t="shared" si="50"/>
        <v>Wednesday</v>
      </c>
      <c r="AB348" s="21" t="str">
        <f>VLOOKUP(U348,'Currency Sheet'!A:C,3,)</f>
        <v>DOLLAR</v>
      </c>
      <c r="AC348" s="42" t="str">
        <f>VLOOKUP(P348,'Customer List'!B:D,3,)</f>
        <v>Local</v>
      </c>
    </row>
    <row r="349" spans="1:29" x14ac:dyDescent="0.25">
      <c r="A349" s="21">
        <v>348</v>
      </c>
      <c r="B349" s="21" t="s">
        <v>151</v>
      </c>
      <c r="C349" s="30">
        <v>45814</v>
      </c>
      <c r="D349" s="30">
        <v>45821</v>
      </c>
      <c r="E349" s="47">
        <v>321.75</v>
      </c>
      <c r="F349" s="47">
        <f t="shared" si="45"/>
        <v>28314</v>
      </c>
      <c r="G349" s="48">
        <f t="shared" si="46"/>
        <v>56628</v>
      </c>
      <c r="H349" s="21">
        <v>301344</v>
      </c>
      <c r="I349" s="21" t="s">
        <v>181</v>
      </c>
      <c r="J349" s="21">
        <v>2</v>
      </c>
      <c r="K349" s="21">
        <v>2</v>
      </c>
      <c r="L349" s="21">
        <f t="shared" si="47"/>
        <v>0</v>
      </c>
      <c r="M349" s="21" t="s">
        <v>182</v>
      </c>
      <c r="N349" s="30">
        <v>45824</v>
      </c>
      <c r="O349" s="48">
        <v>86444</v>
      </c>
      <c r="P349" s="21" t="s">
        <v>183</v>
      </c>
      <c r="Q349" s="21"/>
      <c r="R349" s="21"/>
      <c r="S349" s="3">
        <v>4</v>
      </c>
      <c r="T349" s="37"/>
      <c r="U349" s="21" t="s">
        <v>18</v>
      </c>
      <c r="V349" s="21" t="str">
        <f>VLOOKUP(P349,'Customer List'!B:C,2,)</f>
        <v>Mumbai</v>
      </c>
      <c r="W349" s="38"/>
      <c r="X349" s="30" t="str">
        <f>IF(OR(R349 = "PRIYANKA MADAM", R349 = "DEEPAK", R349 = "PORTER"),N349,"")</f>
        <v/>
      </c>
      <c r="Y349" s="21" t="str">
        <f t="shared" si="48"/>
        <v/>
      </c>
      <c r="Z349" s="21" t="str">
        <f t="shared" si="49"/>
        <v>Monday</v>
      </c>
      <c r="AA349" s="21" t="str">
        <f t="shared" si="50"/>
        <v/>
      </c>
      <c r="AB349" s="21" t="str">
        <f>VLOOKUP(U349,'Currency Sheet'!A:C,3,)</f>
        <v>DOLLAR</v>
      </c>
      <c r="AC349" s="42" t="str">
        <f>VLOOKUP(P349,'Customer List'!B:D,3,)</f>
        <v>OutStation</v>
      </c>
    </row>
    <row r="350" spans="1:29" x14ac:dyDescent="0.25">
      <c r="A350" s="21">
        <v>349</v>
      </c>
      <c r="B350" s="21" t="s">
        <v>151</v>
      </c>
      <c r="C350" s="30">
        <v>45814</v>
      </c>
      <c r="D350" s="30">
        <v>45821</v>
      </c>
      <c r="E350" s="47">
        <v>94.5</v>
      </c>
      <c r="F350" s="47">
        <f t="shared" si="45"/>
        <v>8316</v>
      </c>
      <c r="G350" s="48">
        <f t="shared" si="46"/>
        <v>8316</v>
      </c>
      <c r="H350" s="21">
        <v>301808</v>
      </c>
      <c r="I350" s="21" t="s">
        <v>184</v>
      </c>
      <c r="J350" s="21">
        <v>1</v>
      </c>
      <c r="K350" s="21">
        <v>1</v>
      </c>
      <c r="L350" s="21">
        <f t="shared" si="47"/>
        <v>0</v>
      </c>
      <c r="M350" s="21" t="s">
        <v>179</v>
      </c>
      <c r="N350" s="30">
        <v>45833</v>
      </c>
      <c r="O350" s="48">
        <v>14647.5</v>
      </c>
      <c r="P350" s="21" t="s">
        <v>180</v>
      </c>
      <c r="Q350" s="21" t="s">
        <v>636</v>
      </c>
      <c r="R350" s="21" t="s">
        <v>637</v>
      </c>
      <c r="S350" s="3">
        <v>4</v>
      </c>
      <c r="T350" s="37"/>
      <c r="U350" s="21" t="s">
        <v>18</v>
      </c>
      <c r="V350" s="21" t="str">
        <f>VLOOKUP(P350,'Customer List'!B:C,2,)</f>
        <v>Faridabad</v>
      </c>
      <c r="W350" s="38"/>
      <c r="X350" s="30">
        <v>45833</v>
      </c>
      <c r="Y350" s="21">
        <f t="shared" si="48"/>
        <v>0</v>
      </c>
      <c r="Z350" s="21" t="str">
        <f t="shared" si="49"/>
        <v>Wednesday</v>
      </c>
      <c r="AA350" s="21" t="str">
        <f t="shared" si="50"/>
        <v>Wednesday</v>
      </c>
      <c r="AB350" s="21" t="str">
        <f>VLOOKUP(U350,'Currency Sheet'!A:C,3,)</f>
        <v>DOLLAR</v>
      </c>
      <c r="AC350" s="42" t="str">
        <f>VLOOKUP(P350,'Customer List'!B:D,3,)</f>
        <v>Local</v>
      </c>
    </row>
    <row r="351" spans="1:29" x14ac:dyDescent="0.25">
      <c r="A351" s="21">
        <v>350</v>
      </c>
      <c r="B351" s="21" t="s">
        <v>151</v>
      </c>
      <c r="C351" s="30">
        <v>45814</v>
      </c>
      <c r="D351" s="30">
        <v>45821</v>
      </c>
      <c r="E351" s="47">
        <v>204.4</v>
      </c>
      <c r="F351" s="47">
        <f t="shared" si="45"/>
        <v>17987.2</v>
      </c>
      <c r="G351" s="48">
        <f t="shared" si="46"/>
        <v>17987.2</v>
      </c>
      <c r="H351" s="21">
        <v>301814</v>
      </c>
      <c r="I351" s="21" t="s">
        <v>88</v>
      </c>
      <c r="J351" s="21">
        <v>1</v>
      </c>
      <c r="K351" s="21">
        <v>1</v>
      </c>
      <c r="L351" s="21">
        <f t="shared" si="47"/>
        <v>0</v>
      </c>
      <c r="M351" s="21" t="s">
        <v>174</v>
      </c>
      <c r="N351" s="30">
        <v>45824</v>
      </c>
      <c r="O351" s="48">
        <v>32587.200000000001</v>
      </c>
      <c r="P351" s="21" t="s">
        <v>175</v>
      </c>
      <c r="Q351" s="21"/>
      <c r="R351" s="21"/>
      <c r="S351" s="3">
        <v>4</v>
      </c>
      <c r="T351" s="37"/>
      <c r="U351" s="21" t="s">
        <v>18</v>
      </c>
      <c r="V351" s="21" t="str">
        <f>VLOOKUP(P351,'Customer List'!B:C,2,)</f>
        <v>Banglore</v>
      </c>
      <c r="W351" s="38"/>
      <c r="X351" s="30" t="str">
        <f>IF(OR(R351 = "PRIYANKA MADAM", R351 = "DEEPAK", R351 = "PORTER"),N351,"")</f>
        <v/>
      </c>
      <c r="Y351" s="21" t="str">
        <f t="shared" si="48"/>
        <v/>
      </c>
      <c r="Z351" s="21" t="str">
        <f t="shared" si="49"/>
        <v>Monday</v>
      </c>
      <c r="AA351" s="21" t="str">
        <f t="shared" si="50"/>
        <v/>
      </c>
      <c r="AB351" s="21" t="str">
        <f>VLOOKUP(U351,'Currency Sheet'!A:C,3,)</f>
        <v>DOLLAR</v>
      </c>
      <c r="AC351" s="42" t="str">
        <f>VLOOKUP(P351,'Customer List'!B:D,3,)</f>
        <v>OutStation</v>
      </c>
    </row>
    <row r="352" spans="1:29" x14ac:dyDescent="0.25">
      <c r="A352" s="21">
        <v>351</v>
      </c>
      <c r="B352" s="21" t="s">
        <v>151</v>
      </c>
      <c r="C352" s="30">
        <v>45814</v>
      </c>
      <c r="D352" s="30">
        <v>45821</v>
      </c>
      <c r="E352" s="47">
        <v>326.25</v>
      </c>
      <c r="F352" s="47">
        <f t="shared" si="45"/>
        <v>28710</v>
      </c>
      <c r="G352" s="48">
        <f t="shared" si="46"/>
        <v>28710</v>
      </c>
      <c r="H352" s="21">
        <v>302044</v>
      </c>
      <c r="I352" s="21" t="s">
        <v>92</v>
      </c>
      <c r="J352" s="21">
        <v>1</v>
      </c>
      <c r="K352" s="21">
        <v>1</v>
      </c>
      <c r="L352" s="21">
        <f t="shared" si="47"/>
        <v>0</v>
      </c>
      <c r="M352" s="21" t="s">
        <v>179</v>
      </c>
      <c r="N352" s="30">
        <v>45833</v>
      </c>
      <c r="O352" s="48">
        <v>47197.5</v>
      </c>
      <c r="P352" s="21" t="s">
        <v>180</v>
      </c>
      <c r="Q352" s="21" t="s">
        <v>636</v>
      </c>
      <c r="R352" s="21" t="s">
        <v>637</v>
      </c>
      <c r="S352" s="3">
        <v>4</v>
      </c>
      <c r="T352" s="37"/>
      <c r="U352" s="21" t="s">
        <v>18</v>
      </c>
      <c r="V352" s="21" t="str">
        <f>VLOOKUP(P352,'Customer List'!B:C,2,)</f>
        <v>Faridabad</v>
      </c>
      <c r="W352" s="38"/>
      <c r="X352" s="30">
        <v>45833</v>
      </c>
      <c r="Y352" s="21">
        <f t="shared" si="48"/>
        <v>0</v>
      </c>
      <c r="Z352" s="21" t="str">
        <f t="shared" si="49"/>
        <v>Wednesday</v>
      </c>
      <c r="AA352" s="21" t="str">
        <f t="shared" si="50"/>
        <v>Wednesday</v>
      </c>
      <c r="AB352" s="21" t="str">
        <f>VLOOKUP(U352,'Currency Sheet'!A:C,3,)</f>
        <v>DOLLAR</v>
      </c>
      <c r="AC352" s="42" t="str">
        <f>VLOOKUP(P352,'Customer List'!B:D,3,)</f>
        <v>Local</v>
      </c>
    </row>
    <row r="353" spans="1:29" x14ac:dyDescent="0.25">
      <c r="A353" s="21">
        <v>352</v>
      </c>
      <c r="B353" s="21" t="s">
        <v>151</v>
      </c>
      <c r="C353" s="30">
        <v>45814</v>
      </c>
      <c r="D353" s="30">
        <v>45821</v>
      </c>
      <c r="E353" s="47">
        <v>160.30000000000001</v>
      </c>
      <c r="F353" s="47">
        <f t="shared" si="45"/>
        <v>14106.400000000001</v>
      </c>
      <c r="G353" s="48">
        <f t="shared" si="46"/>
        <v>14106.400000000001</v>
      </c>
      <c r="H353" s="21">
        <v>302106</v>
      </c>
      <c r="I353" s="21" t="s">
        <v>185</v>
      </c>
      <c r="J353" s="21">
        <v>1</v>
      </c>
      <c r="K353" s="21">
        <v>1</v>
      </c>
      <c r="L353" s="21">
        <f t="shared" si="47"/>
        <v>0</v>
      </c>
      <c r="M353" s="21" t="s">
        <v>186</v>
      </c>
      <c r="N353" s="30">
        <v>45824</v>
      </c>
      <c r="O353" s="48">
        <v>25556.400000000001</v>
      </c>
      <c r="P353" s="21" t="s">
        <v>187</v>
      </c>
      <c r="Q353" s="21"/>
      <c r="R353" s="21"/>
      <c r="S353" s="3">
        <v>4</v>
      </c>
      <c r="T353" s="37"/>
      <c r="U353" s="21" t="s">
        <v>18</v>
      </c>
      <c r="V353" s="21" t="str">
        <f>VLOOKUP(P353,'Customer List'!B:C,2,)</f>
        <v>Kolkata</v>
      </c>
      <c r="W353" s="38"/>
      <c r="X353" s="30" t="str">
        <f>IF(OR(R353 = "PRIYANKA MADAM", R353 = "DEEPAK", R353 = "PORTER"),N353,"")</f>
        <v/>
      </c>
      <c r="Y353" s="21" t="str">
        <f t="shared" si="48"/>
        <v/>
      </c>
      <c r="Z353" s="21" t="str">
        <f t="shared" si="49"/>
        <v>Monday</v>
      </c>
      <c r="AA353" s="21" t="str">
        <f t="shared" si="50"/>
        <v/>
      </c>
      <c r="AB353" s="21" t="str">
        <f>VLOOKUP(U353,'Currency Sheet'!A:C,3,)</f>
        <v>DOLLAR</v>
      </c>
      <c r="AC353" s="42" t="str">
        <f>VLOOKUP(P353,'Customer List'!B:D,3,)</f>
        <v>OutStation</v>
      </c>
    </row>
    <row r="354" spans="1:29" x14ac:dyDescent="0.25">
      <c r="A354" s="21">
        <v>353</v>
      </c>
      <c r="B354" s="21" t="s">
        <v>151</v>
      </c>
      <c r="C354" s="30">
        <v>45814</v>
      </c>
      <c r="D354" s="30">
        <v>45821</v>
      </c>
      <c r="E354" s="47">
        <v>72.099999999999994</v>
      </c>
      <c r="F354" s="47">
        <f t="shared" si="45"/>
        <v>6344.7999999999993</v>
      </c>
      <c r="G354" s="48">
        <f t="shared" si="46"/>
        <v>6344.7999999999993</v>
      </c>
      <c r="H354" s="21">
        <v>302206</v>
      </c>
      <c r="I354" s="21" t="s">
        <v>188</v>
      </c>
      <c r="J354" s="21">
        <v>1</v>
      </c>
      <c r="K354" s="21">
        <v>1</v>
      </c>
      <c r="L354" s="21">
        <f t="shared" si="47"/>
        <v>0</v>
      </c>
      <c r="M354" s="21" t="s">
        <v>179</v>
      </c>
      <c r="N354" s="30">
        <v>45833</v>
      </c>
      <c r="O354" s="48">
        <v>11175.5</v>
      </c>
      <c r="P354" s="21" t="s">
        <v>180</v>
      </c>
      <c r="Q354" s="21" t="s">
        <v>636</v>
      </c>
      <c r="R354" s="21" t="s">
        <v>637</v>
      </c>
      <c r="S354" s="3">
        <v>4</v>
      </c>
      <c r="T354" s="37"/>
      <c r="U354" s="21" t="s">
        <v>18</v>
      </c>
      <c r="V354" s="21" t="str">
        <f>VLOOKUP(P354,'Customer List'!B:C,2,)</f>
        <v>Faridabad</v>
      </c>
      <c r="W354" s="38"/>
      <c r="X354" s="30">
        <v>45833</v>
      </c>
      <c r="Y354" s="21">
        <f t="shared" si="48"/>
        <v>0</v>
      </c>
      <c r="Z354" s="21" t="str">
        <f t="shared" si="49"/>
        <v>Wednesday</v>
      </c>
      <c r="AA354" s="21" t="str">
        <f t="shared" si="50"/>
        <v>Wednesday</v>
      </c>
      <c r="AB354" s="21" t="str">
        <f>VLOOKUP(U354,'Currency Sheet'!A:C,3,)</f>
        <v>DOLLAR</v>
      </c>
      <c r="AC354" s="42" t="str">
        <f>VLOOKUP(P354,'Customer List'!B:D,3,)</f>
        <v>Local</v>
      </c>
    </row>
    <row r="355" spans="1:29" x14ac:dyDescent="0.25">
      <c r="A355" s="21">
        <v>354</v>
      </c>
      <c r="B355" s="21" t="s">
        <v>151</v>
      </c>
      <c r="C355" s="30">
        <v>45814</v>
      </c>
      <c r="D355" s="30">
        <v>45821</v>
      </c>
      <c r="E355" s="47">
        <v>46.2</v>
      </c>
      <c r="F355" s="47">
        <f t="shared" si="45"/>
        <v>4065.6000000000004</v>
      </c>
      <c r="G355" s="48">
        <f t="shared" si="46"/>
        <v>8131.2000000000007</v>
      </c>
      <c r="H355" s="21">
        <v>302208</v>
      </c>
      <c r="I355" s="21" t="s">
        <v>189</v>
      </c>
      <c r="J355" s="21">
        <v>2</v>
      </c>
      <c r="K355" s="21">
        <v>2</v>
      </c>
      <c r="L355" s="21">
        <f t="shared" si="47"/>
        <v>0</v>
      </c>
      <c r="M355" s="21" t="s">
        <v>190</v>
      </c>
      <c r="N355" s="30">
        <v>45822</v>
      </c>
      <c r="O355" s="48">
        <v>14322</v>
      </c>
      <c r="P355" s="21" t="s">
        <v>191</v>
      </c>
      <c r="Q355" s="21"/>
      <c r="R355" s="21"/>
      <c r="S355" s="3">
        <v>4</v>
      </c>
      <c r="T355" s="37"/>
      <c r="U355" s="21" t="s">
        <v>18</v>
      </c>
      <c r="V355" s="21" t="str">
        <f>VLOOKUP(P355,'Customer List'!B:C,2,)</f>
        <v>Chandigarh</v>
      </c>
      <c r="W355" s="38"/>
      <c r="X355" s="30" t="str">
        <f>IF(OR(R355 = "PRIYANKA MADAM", R355 = "DEEPAK", R355 = "PORTER"),N355,"")</f>
        <v/>
      </c>
      <c r="Y355" s="21" t="str">
        <f t="shared" si="48"/>
        <v/>
      </c>
      <c r="Z355" s="21" t="str">
        <f t="shared" si="49"/>
        <v>Saturday</v>
      </c>
      <c r="AA355" s="21" t="str">
        <f t="shared" si="50"/>
        <v/>
      </c>
      <c r="AB355" s="21" t="str">
        <f>VLOOKUP(U355,'Currency Sheet'!A:C,3,)</f>
        <v>DOLLAR</v>
      </c>
      <c r="AC355" s="42" t="str">
        <f>VLOOKUP(P355,'Customer List'!B:D,3,)</f>
        <v>OutStation</v>
      </c>
    </row>
    <row r="356" spans="1:29" x14ac:dyDescent="0.25">
      <c r="A356" s="21">
        <v>355</v>
      </c>
      <c r="B356" s="21" t="s">
        <v>151</v>
      </c>
      <c r="C356" s="30">
        <v>45814</v>
      </c>
      <c r="D356" s="30">
        <v>45821</v>
      </c>
      <c r="E356" s="47">
        <v>185.5</v>
      </c>
      <c r="F356" s="47">
        <f t="shared" si="45"/>
        <v>16324</v>
      </c>
      <c r="G356" s="48">
        <f t="shared" si="46"/>
        <v>16324</v>
      </c>
      <c r="H356" s="21">
        <v>302220</v>
      </c>
      <c r="I356" s="21" t="s">
        <v>94</v>
      </c>
      <c r="J356" s="21">
        <v>1</v>
      </c>
      <c r="K356" s="21">
        <v>1</v>
      </c>
      <c r="L356" s="21">
        <f t="shared" si="47"/>
        <v>0</v>
      </c>
      <c r="M356" s="21" t="s">
        <v>174</v>
      </c>
      <c r="N356" s="30">
        <v>45824</v>
      </c>
      <c r="O356" s="48">
        <v>29574</v>
      </c>
      <c r="P356" s="21" t="s">
        <v>175</v>
      </c>
      <c r="Q356" s="21"/>
      <c r="R356" s="21"/>
      <c r="S356" s="3">
        <v>4</v>
      </c>
      <c r="T356" s="37"/>
      <c r="U356" s="21" t="s">
        <v>18</v>
      </c>
      <c r="V356" s="21" t="str">
        <f>VLOOKUP(P356,'Customer List'!B:C,2,)</f>
        <v>Banglore</v>
      </c>
      <c r="W356" s="38"/>
      <c r="X356" s="30" t="str">
        <f>IF(OR(R356 = "PRIYANKA MADAM", R356 = "DEEPAK", R356 = "PORTER"),N356,"")</f>
        <v/>
      </c>
      <c r="Y356" s="21" t="str">
        <f t="shared" si="48"/>
        <v/>
      </c>
      <c r="Z356" s="21" t="str">
        <f t="shared" si="49"/>
        <v>Monday</v>
      </c>
      <c r="AA356" s="21" t="str">
        <f t="shared" si="50"/>
        <v/>
      </c>
      <c r="AB356" s="21" t="str">
        <f>VLOOKUP(U356,'Currency Sheet'!A:C,3,)</f>
        <v>DOLLAR</v>
      </c>
      <c r="AC356" s="42" t="str">
        <f>VLOOKUP(P356,'Customer List'!B:D,3,)</f>
        <v>OutStation</v>
      </c>
    </row>
    <row r="357" spans="1:29" x14ac:dyDescent="0.25">
      <c r="A357" s="21">
        <v>356</v>
      </c>
      <c r="B357" s="21" t="s">
        <v>151</v>
      </c>
      <c r="C357" s="30">
        <v>45814</v>
      </c>
      <c r="D357" s="30">
        <v>45821</v>
      </c>
      <c r="E357" s="47">
        <v>92.4</v>
      </c>
      <c r="F357" s="47">
        <f t="shared" si="45"/>
        <v>8131.2000000000007</v>
      </c>
      <c r="G357" s="48">
        <f t="shared" si="46"/>
        <v>8131.2000000000007</v>
      </c>
      <c r="H357" s="21">
        <v>302304</v>
      </c>
      <c r="I357" s="21" t="s">
        <v>192</v>
      </c>
      <c r="J357" s="21">
        <v>1</v>
      </c>
      <c r="K357" s="21">
        <v>1</v>
      </c>
      <c r="L357" s="21">
        <f t="shared" si="47"/>
        <v>0</v>
      </c>
      <c r="M357" s="21" t="s">
        <v>193</v>
      </c>
      <c r="N357" s="30">
        <v>45824</v>
      </c>
      <c r="O357" s="48">
        <v>15345</v>
      </c>
      <c r="P357" s="21" t="s">
        <v>194</v>
      </c>
      <c r="Q357" s="21"/>
      <c r="R357" s="21"/>
      <c r="S357" s="3">
        <v>4</v>
      </c>
      <c r="T357" s="37"/>
      <c r="U357" s="21" t="s">
        <v>18</v>
      </c>
      <c r="V357" s="21" t="str">
        <f>VLOOKUP(P357,'Customer List'!B:C,2,)</f>
        <v>Kanpur</v>
      </c>
      <c r="W357" s="38"/>
      <c r="X357" s="30" t="str">
        <f>IF(OR(R357 = "PRIYANKA MADAM", R357 = "DEEPAK", R357 = "PORTER"),N357,"")</f>
        <v/>
      </c>
      <c r="Y357" s="21" t="str">
        <f t="shared" si="48"/>
        <v/>
      </c>
      <c r="Z357" s="21" t="str">
        <f t="shared" si="49"/>
        <v>Monday</v>
      </c>
      <c r="AA357" s="21" t="str">
        <f t="shared" si="50"/>
        <v/>
      </c>
      <c r="AB357" s="21" t="str">
        <f>VLOOKUP(U357,'Currency Sheet'!A:C,3,)</f>
        <v>DOLLAR</v>
      </c>
      <c r="AC357" s="42" t="str">
        <f>VLOOKUP(P357,'Customer List'!B:D,3,)</f>
        <v>OutStation</v>
      </c>
    </row>
    <row r="358" spans="1:29" x14ac:dyDescent="0.25">
      <c r="A358" s="21">
        <v>357</v>
      </c>
      <c r="B358" s="21" t="s">
        <v>151</v>
      </c>
      <c r="C358" s="30">
        <v>45814</v>
      </c>
      <c r="D358" s="30">
        <v>45821</v>
      </c>
      <c r="E358" s="47">
        <v>176.4</v>
      </c>
      <c r="F358" s="47">
        <f t="shared" si="45"/>
        <v>15523.2</v>
      </c>
      <c r="G358" s="48">
        <f t="shared" si="46"/>
        <v>15523.2</v>
      </c>
      <c r="H358" s="21">
        <v>302506</v>
      </c>
      <c r="I358" s="21" t="s">
        <v>95</v>
      </c>
      <c r="J358" s="21">
        <v>1</v>
      </c>
      <c r="K358" s="21">
        <v>1</v>
      </c>
      <c r="L358" s="21">
        <f t="shared" si="47"/>
        <v>0</v>
      </c>
      <c r="M358" s="21" t="s">
        <v>193</v>
      </c>
      <c r="N358" s="30">
        <v>45824</v>
      </c>
      <c r="O358" s="48">
        <v>29295</v>
      </c>
      <c r="P358" s="21" t="s">
        <v>194</v>
      </c>
      <c r="Q358" s="21"/>
      <c r="R358" s="21"/>
      <c r="S358" s="3">
        <v>4</v>
      </c>
      <c r="T358" s="37"/>
      <c r="U358" s="21" t="s">
        <v>18</v>
      </c>
      <c r="V358" s="21" t="str">
        <f>VLOOKUP(P358,'Customer List'!B:C,2,)</f>
        <v>Kanpur</v>
      </c>
      <c r="W358" s="38"/>
      <c r="X358" s="30" t="str">
        <f>IF(OR(R358 = "PRIYANKA MADAM", R358 = "DEEPAK", R358 = "PORTER"),N358,"")</f>
        <v/>
      </c>
      <c r="Y358" s="21" t="str">
        <f t="shared" si="48"/>
        <v/>
      </c>
      <c r="Z358" s="21" t="str">
        <f t="shared" si="49"/>
        <v>Monday</v>
      </c>
      <c r="AA358" s="21" t="str">
        <f t="shared" si="50"/>
        <v/>
      </c>
      <c r="AB358" s="21" t="str">
        <f>VLOOKUP(U358,'Currency Sheet'!A:C,3,)</f>
        <v>DOLLAR</v>
      </c>
      <c r="AC358" s="42" t="str">
        <f>VLOOKUP(P358,'Customer List'!B:D,3,)</f>
        <v>OutStation</v>
      </c>
    </row>
    <row r="359" spans="1:29" x14ac:dyDescent="0.25">
      <c r="A359" s="21">
        <v>358</v>
      </c>
      <c r="B359" s="21" t="s">
        <v>151</v>
      </c>
      <c r="C359" s="30">
        <v>45814</v>
      </c>
      <c r="D359" s="30">
        <v>45821</v>
      </c>
      <c r="E359" s="47">
        <v>326.25</v>
      </c>
      <c r="F359" s="47">
        <f t="shared" si="45"/>
        <v>28710</v>
      </c>
      <c r="G359" s="48">
        <f t="shared" si="46"/>
        <v>28710</v>
      </c>
      <c r="H359" s="21">
        <v>303430</v>
      </c>
      <c r="I359" s="21" t="s">
        <v>102</v>
      </c>
      <c r="J359" s="21">
        <v>1</v>
      </c>
      <c r="K359" s="21">
        <v>1</v>
      </c>
      <c r="L359" s="21">
        <f t="shared" si="47"/>
        <v>0</v>
      </c>
      <c r="M359" s="21" t="s">
        <v>179</v>
      </c>
      <c r="N359" s="30">
        <v>45833</v>
      </c>
      <c r="O359" s="48">
        <v>47197.5</v>
      </c>
      <c r="P359" s="21" t="s">
        <v>180</v>
      </c>
      <c r="Q359" s="21" t="s">
        <v>636</v>
      </c>
      <c r="R359" s="21" t="s">
        <v>637</v>
      </c>
      <c r="S359" s="3">
        <v>4</v>
      </c>
      <c r="T359" s="37"/>
      <c r="U359" s="21" t="s">
        <v>18</v>
      </c>
      <c r="V359" s="21" t="str">
        <f>VLOOKUP(P359,'Customer List'!B:C,2,)</f>
        <v>Faridabad</v>
      </c>
      <c r="W359" s="38"/>
      <c r="X359" s="30">
        <v>45833</v>
      </c>
      <c r="Y359" s="21">
        <f t="shared" si="48"/>
        <v>0</v>
      </c>
      <c r="Z359" s="21" t="str">
        <f t="shared" si="49"/>
        <v>Wednesday</v>
      </c>
      <c r="AA359" s="21" t="str">
        <f t="shared" si="50"/>
        <v>Wednesday</v>
      </c>
      <c r="AB359" s="21" t="str">
        <f>VLOOKUP(U359,'Currency Sheet'!A:C,3,)</f>
        <v>DOLLAR</v>
      </c>
      <c r="AC359" s="42" t="str">
        <f>VLOOKUP(P359,'Customer List'!B:D,3,)</f>
        <v>Local</v>
      </c>
    </row>
    <row r="360" spans="1:29" x14ac:dyDescent="0.25">
      <c r="A360" s="21">
        <v>359</v>
      </c>
      <c r="B360" s="21" t="s">
        <v>151</v>
      </c>
      <c r="C360" s="30">
        <v>45814</v>
      </c>
      <c r="D360" s="30">
        <v>45821</v>
      </c>
      <c r="E360" s="47">
        <v>50.4</v>
      </c>
      <c r="F360" s="47">
        <f t="shared" si="45"/>
        <v>4435.2</v>
      </c>
      <c r="G360" s="48">
        <f t="shared" si="46"/>
        <v>4435.2</v>
      </c>
      <c r="H360" s="21">
        <v>304006</v>
      </c>
      <c r="I360" s="21" t="s">
        <v>195</v>
      </c>
      <c r="J360" s="21">
        <v>1</v>
      </c>
      <c r="K360" s="21">
        <v>1</v>
      </c>
      <c r="L360" s="21">
        <f t="shared" si="47"/>
        <v>0</v>
      </c>
      <c r="M360" s="21" t="s">
        <v>196</v>
      </c>
      <c r="N360" s="30">
        <v>45822</v>
      </c>
      <c r="O360" s="48">
        <v>7812</v>
      </c>
      <c r="P360" s="21" t="s">
        <v>191</v>
      </c>
      <c r="Q360" s="21"/>
      <c r="R360" s="21"/>
      <c r="S360" s="3">
        <v>4</v>
      </c>
      <c r="T360" s="37"/>
      <c r="U360" s="21" t="s">
        <v>18</v>
      </c>
      <c r="V360" s="21" t="str">
        <f>VLOOKUP(P360,'Customer List'!B:C,2,)</f>
        <v>Chandigarh</v>
      </c>
      <c r="W360" s="38"/>
      <c r="X360" s="30" t="str">
        <f>IF(OR(R360 = "PRIYANKA MADAM", R360 = "DEEPAK", R360 = "PORTER"),N360,"")</f>
        <v/>
      </c>
      <c r="Y360" s="21" t="str">
        <f t="shared" si="48"/>
        <v/>
      </c>
      <c r="Z360" s="21" t="str">
        <f t="shared" si="49"/>
        <v>Saturday</v>
      </c>
      <c r="AA360" s="21" t="str">
        <f t="shared" si="50"/>
        <v/>
      </c>
      <c r="AB360" s="21" t="str">
        <f>VLOOKUP(U360,'Currency Sheet'!A:C,3,)</f>
        <v>DOLLAR</v>
      </c>
      <c r="AC360" s="42" t="str">
        <f>VLOOKUP(P360,'Customer List'!B:D,3,)</f>
        <v>OutStation</v>
      </c>
    </row>
    <row r="361" spans="1:29" x14ac:dyDescent="0.25">
      <c r="A361" s="21">
        <v>360</v>
      </c>
      <c r="B361" s="21" t="s">
        <v>151</v>
      </c>
      <c r="C361" s="30">
        <v>45814</v>
      </c>
      <c r="D361" s="30">
        <v>45821</v>
      </c>
      <c r="E361" s="47">
        <v>285.75</v>
      </c>
      <c r="F361" s="47">
        <f t="shared" si="45"/>
        <v>25146</v>
      </c>
      <c r="G361" s="48">
        <f t="shared" si="46"/>
        <v>25146</v>
      </c>
      <c r="H361" s="21">
        <v>304032</v>
      </c>
      <c r="I361" s="21" t="s">
        <v>197</v>
      </c>
      <c r="J361" s="21">
        <v>1</v>
      </c>
      <c r="K361" s="21">
        <v>1</v>
      </c>
      <c r="L361" s="21">
        <f t="shared" si="47"/>
        <v>0</v>
      </c>
      <c r="M361" s="21" t="s">
        <v>179</v>
      </c>
      <c r="N361" s="30">
        <v>45833</v>
      </c>
      <c r="O361" s="48">
        <v>41338.5</v>
      </c>
      <c r="P361" s="21" t="s">
        <v>180</v>
      </c>
      <c r="Q361" s="21" t="s">
        <v>636</v>
      </c>
      <c r="R361" s="21" t="s">
        <v>637</v>
      </c>
      <c r="S361" s="3">
        <v>4</v>
      </c>
      <c r="T361" s="37"/>
      <c r="U361" s="21" t="s">
        <v>18</v>
      </c>
      <c r="V361" s="21" t="str">
        <f>VLOOKUP(P361,'Customer List'!B:C,2,)</f>
        <v>Faridabad</v>
      </c>
      <c r="W361" s="38"/>
      <c r="X361" s="30">
        <v>45833</v>
      </c>
      <c r="Y361" s="21">
        <f t="shared" si="48"/>
        <v>0</v>
      </c>
      <c r="Z361" s="21" t="str">
        <f t="shared" si="49"/>
        <v>Wednesday</v>
      </c>
      <c r="AA361" s="21" t="str">
        <f t="shared" si="50"/>
        <v>Wednesday</v>
      </c>
      <c r="AB361" s="21" t="str">
        <f>VLOOKUP(U361,'Currency Sheet'!A:C,3,)</f>
        <v>DOLLAR</v>
      </c>
      <c r="AC361" s="42" t="str">
        <f>VLOOKUP(P361,'Customer List'!B:D,3,)</f>
        <v>Local</v>
      </c>
    </row>
    <row r="362" spans="1:29" x14ac:dyDescent="0.25">
      <c r="A362" s="21">
        <v>361</v>
      </c>
      <c r="B362" s="21" t="s">
        <v>151</v>
      </c>
      <c r="C362" s="30">
        <v>45814</v>
      </c>
      <c r="D362" s="30">
        <v>45821</v>
      </c>
      <c r="E362" s="47">
        <v>187.6</v>
      </c>
      <c r="F362" s="47">
        <f t="shared" si="45"/>
        <v>16508.8</v>
      </c>
      <c r="G362" s="48">
        <f t="shared" si="46"/>
        <v>33017.599999999999</v>
      </c>
      <c r="H362" s="21">
        <v>304122</v>
      </c>
      <c r="I362" s="21" t="s">
        <v>198</v>
      </c>
      <c r="J362" s="21">
        <v>2</v>
      </c>
      <c r="K362" s="21">
        <v>2</v>
      </c>
      <c r="L362" s="21">
        <f t="shared" si="47"/>
        <v>0</v>
      </c>
      <c r="M362" s="21" t="s">
        <v>199</v>
      </c>
      <c r="N362" s="30">
        <v>45824</v>
      </c>
      <c r="O362" s="48">
        <v>62310</v>
      </c>
      <c r="P362" s="21" t="s">
        <v>187</v>
      </c>
      <c r="Q362" s="21"/>
      <c r="R362" s="21"/>
      <c r="S362" s="3">
        <v>4</v>
      </c>
      <c r="T362" s="37"/>
      <c r="U362" s="21" t="s">
        <v>18</v>
      </c>
      <c r="V362" s="21" t="str">
        <f>VLOOKUP(P362,'Customer List'!B:C,2,)</f>
        <v>Kolkata</v>
      </c>
      <c r="W362" s="38"/>
      <c r="X362" s="30" t="str">
        <f>IF(OR(R362 = "PRIYANKA MADAM", R362 = "DEEPAK", R362 = "PORTER"),N362,"")</f>
        <v/>
      </c>
      <c r="Y362" s="21" t="str">
        <f t="shared" si="48"/>
        <v/>
      </c>
      <c r="Z362" s="21" t="str">
        <f t="shared" si="49"/>
        <v>Monday</v>
      </c>
      <c r="AA362" s="21" t="str">
        <f t="shared" si="50"/>
        <v/>
      </c>
      <c r="AB362" s="21" t="str">
        <f>VLOOKUP(U362,'Currency Sheet'!A:C,3,)</f>
        <v>DOLLAR</v>
      </c>
      <c r="AC362" s="42" t="str">
        <f>VLOOKUP(P362,'Customer List'!B:D,3,)</f>
        <v>OutStation</v>
      </c>
    </row>
    <row r="363" spans="1:29" x14ac:dyDescent="0.25">
      <c r="A363" s="21">
        <v>362</v>
      </c>
      <c r="B363" s="21" t="s">
        <v>151</v>
      </c>
      <c r="C363" s="30">
        <v>45814</v>
      </c>
      <c r="D363" s="30">
        <v>45821</v>
      </c>
      <c r="E363" s="47">
        <v>184.8</v>
      </c>
      <c r="F363" s="47">
        <f t="shared" si="45"/>
        <v>16262.400000000001</v>
      </c>
      <c r="G363" s="48">
        <f t="shared" si="46"/>
        <v>16262.400000000001</v>
      </c>
      <c r="H363" s="21">
        <v>304123</v>
      </c>
      <c r="I363" s="21" t="s">
        <v>200</v>
      </c>
      <c r="J363" s="21">
        <v>1</v>
      </c>
      <c r="K363" s="21">
        <v>1</v>
      </c>
      <c r="L363" s="21">
        <f t="shared" si="47"/>
        <v>0</v>
      </c>
      <c r="M363" s="21" t="s">
        <v>201</v>
      </c>
      <c r="N363" s="30">
        <v>45822</v>
      </c>
      <c r="O363" s="48">
        <v>28644</v>
      </c>
      <c r="P363" s="21" t="s">
        <v>191</v>
      </c>
      <c r="Q363" s="21"/>
      <c r="R363" s="21"/>
      <c r="S363" s="3">
        <v>4</v>
      </c>
      <c r="T363" s="37"/>
      <c r="U363" s="21" t="s">
        <v>18</v>
      </c>
      <c r="V363" s="21" t="str">
        <f>VLOOKUP(P363,'Customer List'!B:C,2,)</f>
        <v>Chandigarh</v>
      </c>
      <c r="W363" s="38"/>
      <c r="X363" s="30" t="str">
        <f>IF(OR(R363 = "PRIYANKA MADAM", R363 = "DEEPAK", R363 = "PORTER"),N363,"")</f>
        <v/>
      </c>
      <c r="Y363" s="21" t="str">
        <f t="shared" si="48"/>
        <v/>
      </c>
      <c r="Z363" s="21" t="str">
        <f t="shared" si="49"/>
        <v>Saturday</v>
      </c>
      <c r="AA363" s="21" t="str">
        <f t="shared" si="50"/>
        <v/>
      </c>
      <c r="AB363" s="21" t="str">
        <f>VLOOKUP(U363,'Currency Sheet'!A:C,3,)</f>
        <v>DOLLAR</v>
      </c>
      <c r="AC363" s="42" t="str">
        <f>VLOOKUP(P363,'Customer List'!B:D,3,)</f>
        <v>OutStation</v>
      </c>
    </row>
    <row r="364" spans="1:29" x14ac:dyDescent="0.25">
      <c r="A364" s="21">
        <v>363</v>
      </c>
      <c r="B364" s="21" t="s">
        <v>151</v>
      </c>
      <c r="C364" s="30">
        <v>45814</v>
      </c>
      <c r="D364" s="30">
        <v>45821</v>
      </c>
      <c r="E364" s="47">
        <v>185.5</v>
      </c>
      <c r="F364" s="47">
        <f t="shared" si="45"/>
        <v>16324</v>
      </c>
      <c r="G364" s="48">
        <f t="shared" si="46"/>
        <v>16324</v>
      </c>
      <c r="H364" s="21">
        <v>304218</v>
      </c>
      <c r="I364" s="21" t="s">
        <v>107</v>
      </c>
      <c r="J364" s="21">
        <v>1</v>
      </c>
      <c r="K364" s="21">
        <v>1</v>
      </c>
      <c r="L364" s="21">
        <f t="shared" si="47"/>
        <v>0</v>
      </c>
      <c r="M364" s="21" t="s">
        <v>199</v>
      </c>
      <c r="N364" s="30">
        <v>45824</v>
      </c>
      <c r="O364" s="48">
        <v>29574</v>
      </c>
      <c r="P364" s="21" t="s">
        <v>187</v>
      </c>
      <c r="Q364" s="21"/>
      <c r="R364" s="21"/>
      <c r="S364" s="3">
        <v>4</v>
      </c>
      <c r="T364" s="37"/>
      <c r="U364" s="21" t="s">
        <v>18</v>
      </c>
      <c r="V364" s="21" t="str">
        <f>VLOOKUP(P364,'Customer List'!B:C,2,)</f>
        <v>Kolkata</v>
      </c>
      <c r="W364" s="38"/>
      <c r="X364" s="30" t="str">
        <f>IF(OR(R364 = "PRIYANKA MADAM", R364 = "DEEPAK", R364 = "PORTER"),N364,"")</f>
        <v/>
      </c>
      <c r="Y364" s="21" t="str">
        <f t="shared" si="48"/>
        <v/>
      </c>
      <c r="Z364" s="21" t="str">
        <f t="shared" si="49"/>
        <v>Monday</v>
      </c>
      <c r="AA364" s="21" t="str">
        <f t="shared" si="50"/>
        <v/>
      </c>
      <c r="AB364" s="21" t="str">
        <f>VLOOKUP(U364,'Currency Sheet'!A:C,3,)</f>
        <v>DOLLAR</v>
      </c>
      <c r="AC364" s="42" t="str">
        <f>VLOOKUP(P364,'Customer List'!B:D,3,)</f>
        <v>OutStation</v>
      </c>
    </row>
    <row r="365" spans="1:29" x14ac:dyDescent="0.25">
      <c r="A365" s="21">
        <v>364</v>
      </c>
      <c r="B365" s="21" t="s">
        <v>151</v>
      </c>
      <c r="C365" s="30">
        <v>45814</v>
      </c>
      <c r="D365" s="30">
        <v>45821</v>
      </c>
      <c r="E365" s="47">
        <v>326.25</v>
      </c>
      <c r="F365" s="47">
        <f t="shared" si="45"/>
        <v>28710</v>
      </c>
      <c r="G365" s="48">
        <f t="shared" si="46"/>
        <v>28710</v>
      </c>
      <c r="H365" s="21">
        <v>305044</v>
      </c>
      <c r="I365" s="21" t="s">
        <v>202</v>
      </c>
      <c r="J365" s="21">
        <v>1</v>
      </c>
      <c r="K365" s="21">
        <v>1</v>
      </c>
      <c r="L365" s="21">
        <f t="shared" si="47"/>
        <v>0</v>
      </c>
      <c r="M365" s="21" t="s">
        <v>179</v>
      </c>
      <c r="N365" s="30">
        <v>45833</v>
      </c>
      <c r="O365" s="48">
        <v>47197.5</v>
      </c>
      <c r="P365" s="21" t="s">
        <v>180</v>
      </c>
      <c r="Q365" s="21" t="s">
        <v>636</v>
      </c>
      <c r="R365" s="21" t="s">
        <v>637</v>
      </c>
      <c r="S365" s="3">
        <v>4</v>
      </c>
      <c r="T365" s="37"/>
      <c r="U365" s="21" t="s">
        <v>18</v>
      </c>
      <c r="V365" s="21" t="str">
        <f>VLOOKUP(P365,'Customer List'!B:C,2,)</f>
        <v>Faridabad</v>
      </c>
      <c r="W365" s="38"/>
      <c r="X365" s="30">
        <v>45833</v>
      </c>
      <c r="Y365" s="21">
        <f t="shared" si="48"/>
        <v>0</v>
      </c>
      <c r="Z365" s="21" t="str">
        <f t="shared" si="49"/>
        <v>Wednesday</v>
      </c>
      <c r="AA365" s="21" t="str">
        <f t="shared" si="50"/>
        <v>Wednesday</v>
      </c>
      <c r="AB365" s="21" t="str">
        <f>VLOOKUP(U365,'Currency Sheet'!A:C,3,)</f>
        <v>DOLLAR</v>
      </c>
      <c r="AC365" s="42" t="str">
        <f>VLOOKUP(P365,'Customer List'!B:D,3,)</f>
        <v>Local</v>
      </c>
    </row>
    <row r="366" spans="1:29" x14ac:dyDescent="0.25">
      <c r="A366" s="21">
        <v>365</v>
      </c>
      <c r="B366" s="21" t="s">
        <v>151</v>
      </c>
      <c r="C366" s="30">
        <v>45814</v>
      </c>
      <c r="D366" s="30">
        <v>45821</v>
      </c>
      <c r="E366" s="47">
        <v>259</v>
      </c>
      <c r="F366" s="47">
        <f t="shared" si="45"/>
        <v>22792</v>
      </c>
      <c r="G366" s="48">
        <f t="shared" si="46"/>
        <v>22792</v>
      </c>
      <c r="H366" s="21">
        <v>305116</v>
      </c>
      <c r="I366" s="21" t="s">
        <v>108</v>
      </c>
      <c r="J366" s="21">
        <v>1</v>
      </c>
      <c r="K366" s="21">
        <v>1</v>
      </c>
      <c r="L366" s="21">
        <f t="shared" si="47"/>
        <v>0</v>
      </c>
      <c r="M366" s="21" t="s">
        <v>179</v>
      </c>
      <c r="N366" s="30">
        <v>45833</v>
      </c>
      <c r="O366" s="48">
        <v>40145.5</v>
      </c>
      <c r="P366" s="21" t="s">
        <v>180</v>
      </c>
      <c r="Q366" s="21" t="s">
        <v>636</v>
      </c>
      <c r="R366" s="21" t="s">
        <v>637</v>
      </c>
      <c r="S366" s="3">
        <v>4</v>
      </c>
      <c r="T366" s="37"/>
      <c r="U366" s="21" t="s">
        <v>18</v>
      </c>
      <c r="V366" s="21" t="str">
        <f>VLOOKUP(P366,'Customer List'!B:C,2,)</f>
        <v>Faridabad</v>
      </c>
      <c r="W366" s="38"/>
      <c r="X366" s="30">
        <v>45833</v>
      </c>
      <c r="Y366" s="21">
        <f t="shared" si="48"/>
        <v>0</v>
      </c>
      <c r="Z366" s="21" t="str">
        <f t="shared" si="49"/>
        <v>Wednesday</v>
      </c>
      <c r="AA366" s="21" t="str">
        <f t="shared" si="50"/>
        <v>Wednesday</v>
      </c>
      <c r="AB366" s="21" t="str">
        <f>VLOOKUP(U366,'Currency Sheet'!A:C,3,)</f>
        <v>DOLLAR</v>
      </c>
      <c r="AC366" s="42" t="str">
        <f>VLOOKUP(P366,'Customer List'!B:D,3,)</f>
        <v>Local</v>
      </c>
    </row>
    <row r="367" spans="1:29" x14ac:dyDescent="0.25">
      <c r="A367" s="21">
        <v>366</v>
      </c>
      <c r="B367" s="21" t="s">
        <v>151</v>
      </c>
      <c r="C367" s="30">
        <v>45814</v>
      </c>
      <c r="D367" s="30">
        <v>45821</v>
      </c>
      <c r="E367" s="47">
        <v>242.9</v>
      </c>
      <c r="F367" s="47">
        <f t="shared" si="45"/>
        <v>21375.200000000001</v>
      </c>
      <c r="G367" s="48">
        <f t="shared" si="46"/>
        <v>21375.200000000001</v>
      </c>
      <c r="H367" s="21">
        <v>307654</v>
      </c>
      <c r="I367" s="21" t="s">
        <v>203</v>
      </c>
      <c r="J367" s="21">
        <v>1</v>
      </c>
      <c r="K367" s="21">
        <v>1</v>
      </c>
      <c r="L367" s="21">
        <f t="shared" si="47"/>
        <v>0</v>
      </c>
      <c r="M367" s="21" t="s">
        <v>179</v>
      </c>
      <c r="N367" s="30">
        <v>45833</v>
      </c>
      <c r="O367" s="48">
        <v>37649.5</v>
      </c>
      <c r="P367" s="21" t="s">
        <v>180</v>
      </c>
      <c r="Q367" s="21" t="s">
        <v>636</v>
      </c>
      <c r="R367" s="21" t="s">
        <v>637</v>
      </c>
      <c r="S367" s="3">
        <v>4</v>
      </c>
      <c r="T367" s="37"/>
      <c r="U367" s="21" t="s">
        <v>18</v>
      </c>
      <c r="V367" s="21" t="str">
        <f>VLOOKUP(P367,'Customer List'!B:C,2,)</f>
        <v>Faridabad</v>
      </c>
      <c r="W367" s="38"/>
      <c r="X367" s="30">
        <v>45833</v>
      </c>
      <c r="Y367" s="21">
        <f t="shared" si="48"/>
        <v>0</v>
      </c>
      <c r="Z367" s="21" t="str">
        <f t="shared" si="49"/>
        <v>Wednesday</v>
      </c>
      <c r="AA367" s="21" t="str">
        <f t="shared" si="50"/>
        <v>Wednesday</v>
      </c>
      <c r="AB367" s="21" t="str">
        <f>VLOOKUP(U367,'Currency Sheet'!A:C,3,)</f>
        <v>DOLLAR</v>
      </c>
      <c r="AC367" s="42" t="str">
        <f>VLOOKUP(P367,'Customer List'!B:D,3,)</f>
        <v>Local</v>
      </c>
    </row>
    <row r="368" spans="1:29" x14ac:dyDescent="0.25">
      <c r="A368" s="21">
        <v>367</v>
      </c>
      <c r="B368" s="21" t="s">
        <v>151</v>
      </c>
      <c r="C368" s="30">
        <v>45814</v>
      </c>
      <c r="D368" s="30">
        <v>45821</v>
      </c>
      <c r="E368" s="47">
        <v>196</v>
      </c>
      <c r="F368" s="47">
        <f t="shared" si="45"/>
        <v>17248</v>
      </c>
      <c r="G368" s="48">
        <f t="shared" si="46"/>
        <v>34496</v>
      </c>
      <c r="H368" s="21">
        <v>311504</v>
      </c>
      <c r="I368" s="21" t="s">
        <v>1354</v>
      </c>
      <c r="J368" s="21">
        <v>2</v>
      </c>
      <c r="K368" s="21">
        <v>2</v>
      </c>
      <c r="L368" s="21">
        <f t="shared" si="47"/>
        <v>0</v>
      </c>
      <c r="M368" s="21" t="s">
        <v>204</v>
      </c>
      <c r="N368" s="30">
        <v>45824</v>
      </c>
      <c r="O368" s="48">
        <v>60760</v>
      </c>
      <c r="P368" s="21" t="s">
        <v>1894</v>
      </c>
      <c r="Q368" s="21"/>
      <c r="R368" s="21"/>
      <c r="S368" s="3">
        <v>4</v>
      </c>
      <c r="T368" s="37"/>
      <c r="U368" s="21" t="s">
        <v>18</v>
      </c>
      <c r="V368" s="21" t="str">
        <f>VLOOKUP(P368,'Customer List'!B:C,2,)</f>
        <v>Banglore</v>
      </c>
      <c r="W368" s="38"/>
      <c r="X368" s="30" t="str">
        <f t="shared" ref="X368:X373" si="52">IF(OR(R368 = "PRIYANKA MADAM", R368 = "DEEPAK", R368 = "PORTER"),N368,"")</f>
        <v/>
      </c>
      <c r="Y368" s="21" t="str">
        <f t="shared" si="48"/>
        <v/>
      </c>
      <c r="Z368" s="21" t="str">
        <f t="shared" si="49"/>
        <v>Monday</v>
      </c>
      <c r="AA368" s="21" t="str">
        <f t="shared" si="50"/>
        <v/>
      </c>
      <c r="AB368" s="21" t="str">
        <f>VLOOKUP(U368,'Currency Sheet'!A:C,3,)</f>
        <v>DOLLAR</v>
      </c>
      <c r="AC368" s="42" t="str">
        <f>VLOOKUP(P368,'Customer List'!B:D,3,)</f>
        <v>OutStation</v>
      </c>
    </row>
    <row r="369" spans="1:29" x14ac:dyDescent="0.25">
      <c r="A369" s="21">
        <v>368</v>
      </c>
      <c r="B369" s="21" t="s">
        <v>151</v>
      </c>
      <c r="C369" s="30">
        <v>45814</v>
      </c>
      <c r="D369" s="30">
        <v>45821</v>
      </c>
      <c r="E369" s="47">
        <v>186.9</v>
      </c>
      <c r="F369" s="47">
        <f t="shared" si="45"/>
        <v>16447.2</v>
      </c>
      <c r="G369" s="48">
        <f t="shared" si="46"/>
        <v>16447.2</v>
      </c>
      <c r="H369" s="21">
        <v>312108</v>
      </c>
      <c r="I369" s="21" t="s">
        <v>20</v>
      </c>
      <c r="J369" s="21">
        <v>1</v>
      </c>
      <c r="K369" s="21">
        <v>1</v>
      </c>
      <c r="L369" s="21">
        <f t="shared" si="47"/>
        <v>0</v>
      </c>
      <c r="M369" s="21" t="s">
        <v>205</v>
      </c>
      <c r="N369" s="30">
        <v>45824</v>
      </c>
      <c r="O369" s="48">
        <v>30211.05</v>
      </c>
      <c r="P369" s="21" t="s">
        <v>206</v>
      </c>
      <c r="Q369" s="21"/>
      <c r="R369" s="21"/>
      <c r="S369" s="3">
        <v>4</v>
      </c>
      <c r="T369" s="37"/>
      <c r="U369" s="21" t="s">
        <v>18</v>
      </c>
      <c r="V369" s="21" t="str">
        <f>VLOOKUP(P369,'Customer List'!B:C,2,)</f>
        <v>Hyderabad</v>
      </c>
      <c r="W369" s="38"/>
      <c r="X369" s="30" t="str">
        <f t="shared" si="52"/>
        <v/>
      </c>
      <c r="Y369" s="21" t="str">
        <f t="shared" si="48"/>
        <v/>
      </c>
      <c r="Z369" s="21" t="str">
        <f t="shared" si="49"/>
        <v>Monday</v>
      </c>
      <c r="AA369" s="21" t="str">
        <f t="shared" si="50"/>
        <v/>
      </c>
      <c r="AB369" s="21" t="str">
        <f>VLOOKUP(U369,'Currency Sheet'!A:C,3,)</f>
        <v>DOLLAR</v>
      </c>
      <c r="AC369" s="42" t="str">
        <f>VLOOKUP(P369,'Customer List'!B:D,3,)</f>
        <v>OutStation</v>
      </c>
    </row>
    <row r="370" spans="1:29" x14ac:dyDescent="0.25">
      <c r="A370" s="21">
        <v>369</v>
      </c>
      <c r="B370" s="21" t="s">
        <v>151</v>
      </c>
      <c r="C370" s="30">
        <v>45814</v>
      </c>
      <c r="D370" s="30">
        <v>45821</v>
      </c>
      <c r="E370" s="47">
        <v>203.7</v>
      </c>
      <c r="F370" s="47">
        <f t="shared" si="45"/>
        <v>17925.599999999999</v>
      </c>
      <c r="G370" s="48">
        <f t="shared" si="46"/>
        <v>17925.599999999999</v>
      </c>
      <c r="H370" s="21">
        <v>314510</v>
      </c>
      <c r="I370" s="21" t="s">
        <v>36</v>
      </c>
      <c r="J370" s="21">
        <v>1</v>
      </c>
      <c r="K370" s="21">
        <v>1</v>
      </c>
      <c r="L370" s="21">
        <f t="shared" si="47"/>
        <v>0</v>
      </c>
      <c r="M370" s="21" t="s">
        <v>186</v>
      </c>
      <c r="N370" s="30">
        <v>45824</v>
      </c>
      <c r="O370" s="48">
        <v>32475.599999999999</v>
      </c>
      <c r="P370" s="21" t="s">
        <v>187</v>
      </c>
      <c r="Q370" s="21"/>
      <c r="R370" s="21"/>
      <c r="S370" s="3">
        <v>4</v>
      </c>
      <c r="T370" s="37"/>
      <c r="U370" s="21" t="s">
        <v>18</v>
      </c>
      <c r="V370" s="21" t="str">
        <f>VLOOKUP(P370,'Customer List'!B:C,2,)</f>
        <v>Kolkata</v>
      </c>
      <c r="W370" s="38"/>
      <c r="X370" s="30" t="str">
        <f t="shared" si="52"/>
        <v/>
      </c>
      <c r="Y370" s="21" t="str">
        <f t="shared" si="48"/>
        <v/>
      </c>
      <c r="Z370" s="21" t="str">
        <f t="shared" si="49"/>
        <v>Monday</v>
      </c>
      <c r="AA370" s="21" t="str">
        <f t="shared" si="50"/>
        <v/>
      </c>
      <c r="AB370" s="21" t="str">
        <f>VLOOKUP(U370,'Currency Sheet'!A:C,3,)</f>
        <v>DOLLAR</v>
      </c>
      <c r="AC370" s="42" t="str">
        <f>VLOOKUP(P370,'Customer List'!B:D,3,)</f>
        <v>OutStation</v>
      </c>
    </row>
    <row r="371" spans="1:29" x14ac:dyDescent="0.25">
      <c r="A371" s="21">
        <v>370</v>
      </c>
      <c r="B371" s="21" t="s">
        <v>151</v>
      </c>
      <c r="C371" s="30">
        <v>45814</v>
      </c>
      <c r="D371" s="30">
        <v>45821</v>
      </c>
      <c r="E371" s="47">
        <v>123.2</v>
      </c>
      <c r="F371" s="47">
        <f t="shared" si="45"/>
        <v>10841.6</v>
      </c>
      <c r="G371" s="48">
        <f t="shared" si="46"/>
        <v>21683.200000000001</v>
      </c>
      <c r="H371" s="21">
        <v>316317</v>
      </c>
      <c r="I371" s="21" t="s">
        <v>112</v>
      </c>
      <c r="J371" s="21">
        <v>2</v>
      </c>
      <c r="K371" s="21">
        <v>2</v>
      </c>
      <c r="L371" s="21">
        <f t="shared" si="47"/>
        <v>0</v>
      </c>
      <c r="M371" s="21" t="s">
        <v>207</v>
      </c>
      <c r="N371" s="30">
        <v>45821</v>
      </c>
      <c r="O371" s="48">
        <v>33792</v>
      </c>
      <c r="P371" s="21" t="s">
        <v>208</v>
      </c>
      <c r="Q371" s="21" t="s">
        <v>1127</v>
      </c>
      <c r="R371" s="21" t="s">
        <v>1127</v>
      </c>
      <c r="S371" s="3">
        <v>4</v>
      </c>
      <c r="T371" s="37"/>
      <c r="U371" s="21" t="s">
        <v>18</v>
      </c>
      <c r="V371" s="21" t="str">
        <f>VLOOKUP(P371,'Customer List'!B:C,2,)</f>
        <v>Delhi</v>
      </c>
      <c r="W371" s="38"/>
      <c r="X371" s="30">
        <f t="shared" si="52"/>
        <v>45821</v>
      </c>
      <c r="Y371" s="21">
        <f t="shared" si="48"/>
        <v>0</v>
      </c>
      <c r="Z371" s="21" t="str">
        <f t="shared" si="49"/>
        <v>Friday</v>
      </c>
      <c r="AA371" s="21" t="str">
        <f t="shared" si="50"/>
        <v>Friday</v>
      </c>
      <c r="AB371" s="21" t="str">
        <f>VLOOKUP(U371,'Currency Sheet'!A:C,3,)</f>
        <v>DOLLAR</v>
      </c>
      <c r="AC371" s="42" t="str">
        <f>VLOOKUP(P371,'Customer List'!B:D,3,)</f>
        <v>Local</v>
      </c>
    </row>
    <row r="372" spans="1:29" x14ac:dyDescent="0.25">
      <c r="A372" s="21">
        <v>371</v>
      </c>
      <c r="B372" s="21" t="s">
        <v>151</v>
      </c>
      <c r="C372" s="30">
        <v>45814</v>
      </c>
      <c r="D372" s="30">
        <v>45821</v>
      </c>
      <c r="E372" s="47">
        <v>242.9</v>
      </c>
      <c r="F372" s="47">
        <f t="shared" si="45"/>
        <v>21375.200000000001</v>
      </c>
      <c r="G372" s="48">
        <f t="shared" si="46"/>
        <v>21375.200000000001</v>
      </c>
      <c r="H372" s="21">
        <v>317352</v>
      </c>
      <c r="I372" s="21" t="s">
        <v>209</v>
      </c>
      <c r="J372" s="21">
        <v>1</v>
      </c>
      <c r="K372" s="21">
        <v>1</v>
      </c>
      <c r="L372" s="21">
        <f t="shared" si="47"/>
        <v>0</v>
      </c>
      <c r="M372" s="21" t="s">
        <v>210</v>
      </c>
      <c r="N372" s="30">
        <v>45822</v>
      </c>
      <c r="O372" s="48">
        <v>34960.25</v>
      </c>
      <c r="P372" s="21" t="s">
        <v>211</v>
      </c>
      <c r="Q372" s="21"/>
      <c r="R372" s="21"/>
      <c r="S372" s="3">
        <v>4</v>
      </c>
      <c r="T372" s="37"/>
      <c r="U372" s="21" t="s">
        <v>18</v>
      </c>
      <c r="V372" s="21" t="str">
        <f>VLOOKUP(P372,'Customer List'!B:C,2,)</f>
        <v>Banglore</v>
      </c>
      <c r="W372" s="38"/>
      <c r="X372" s="30" t="str">
        <f t="shared" si="52"/>
        <v/>
      </c>
      <c r="Y372" s="21" t="str">
        <f t="shared" si="48"/>
        <v/>
      </c>
      <c r="Z372" s="21" t="str">
        <f t="shared" si="49"/>
        <v>Saturday</v>
      </c>
      <c r="AA372" s="21" t="str">
        <f t="shared" si="50"/>
        <v/>
      </c>
      <c r="AB372" s="21" t="str">
        <f>VLOOKUP(U372,'Currency Sheet'!A:C,3,)</f>
        <v>DOLLAR</v>
      </c>
      <c r="AC372" s="42" t="str">
        <f>VLOOKUP(P372,'Customer List'!B:D,3,)</f>
        <v>OutStation</v>
      </c>
    </row>
    <row r="373" spans="1:29" x14ac:dyDescent="0.25">
      <c r="A373" s="21">
        <v>372</v>
      </c>
      <c r="B373" s="21" t="s">
        <v>151</v>
      </c>
      <c r="C373" s="30">
        <v>45814</v>
      </c>
      <c r="D373" s="30">
        <v>45821</v>
      </c>
      <c r="E373" s="47">
        <v>313.5</v>
      </c>
      <c r="F373" s="47">
        <f t="shared" si="45"/>
        <v>27588</v>
      </c>
      <c r="G373" s="48">
        <f t="shared" si="46"/>
        <v>27588</v>
      </c>
      <c r="H373" s="21">
        <v>321140</v>
      </c>
      <c r="I373" s="21" t="s">
        <v>1355</v>
      </c>
      <c r="J373" s="21">
        <v>1</v>
      </c>
      <c r="K373" s="21">
        <v>1</v>
      </c>
      <c r="L373" s="21">
        <f t="shared" si="47"/>
        <v>0</v>
      </c>
      <c r="M373" s="21" t="s">
        <v>174</v>
      </c>
      <c r="N373" s="30">
        <v>45824</v>
      </c>
      <c r="O373" s="48">
        <v>46648.800000000003</v>
      </c>
      <c r="P373" s="21" t="s">
        <v>175</v>
      </c>
      <c r="Q373" s="21"/>
      <c r="R373" s="21"/>
      <c r="S373" s="3">
        <v>4</v>
      </c>
      <c r="T373" s="37"/>
      <c r="U373" s="21" t="s">
        <v>18</v>
      </c>
      <c r="V373" s="21" t="str">
        <f>VLOOKUP(P373,'Customer List'!B:C,2,)</f>
        <v>Banglore</v>
      </c>
      <c r="W373" s="38"/>
      <c r="X373" s="30" t="str">
        <f t="shared" si="52"/>
        <v/>
      </c>
      <c r="Y373" s="21" t="str">
        <f t="shared" si="48"/>
        <v/>
      </c>
      <c r="Z373" s="21" t="str">
        <f t="shared" si="49"/>
        <v>Monday</v>
      </c>
      <c r="AA373" s="21" t="str">
        <f t="shared" si="50"/>
        <v/>
      </c>
      <c r="AB373" s="21" t="str">
        <f>VLOOKUP(U373,'Currency Sheet'!A:C,3,)</f>
        <v>DOLLAR</v>
      </c>
      <c r="AC373" s="42" t="str">
        <f>VLOOKUP(P373,'Customer List'!B:D,3,)</f>
        <v>OutStation</v>
      </c>
    </row>
    <row r="374" spans="1:29" x14ac:dyDescent="0.25">
      <c r="A374" s="21">
        <v>373</v>
      </c>
      <c r="B374" s="21" t="s">
        <v>151</v>
      </c>
      <c r="C374" s="30">
        <v>45814</v>
      </c>
      <c r="D374" s="30">
        <v>45821</v>
      </c>
      <c r="E374" s="47">
        <v>212.8</v>
      </c>
      <c r="F374" s="47">
        <f t="shared" si="45"/>
        <v>18726.400000000001</v>
      </c>
      <c r="G374" s="48">
        <f t="shared" si="46"/>
        <v>18726.400000000001</v>
      </c>
      <c r="H374" s="21">
        <v>322008</v>
      </c>
      <c r="I374" s="21" t="s">
        <v>1356</v>
      </c>
      <c r="J374" s="21">
        <v>1</v>
      </c>
      <c r="K374" s="21">
        <v>1</v>
      </c>
      <c r="L374" s="21">
        <f t="shared" si="47"/>
        <v>0</v>
      </c>
      <c r="M374" s="21" t="s">
        <v>179</v>
      </c>
      <c r="N374" s="30">
        <v>45833</v>
      </c>
      <c r="O374" s="48">
        <v>32984</v>
      </c>
      <c r="P374" s="21" t="s">
        <v>180</v>
      </c>
      <c r="Q374" s="21" t="s">
        <v>636</v>
      </c>
      <c r="R374" s="21" t="s">
        <v>637</v>
      </c>
      <c r="S374" s="3">
        <v>4</v>
      </c>
      <c r="T374" s="37"/>
      <c r="U374" s="21" t="s">
        <v>18</v>
      </c>
      <c r="V374" s="21" t="str">
        <f>VLOOKUP(P374,'Customer List'!B:C,2,)</f>
        <v>Faridabad</v>
      </c>
      <c r="W374" s="38"/>
      <c r="X374" s="30">
        <v>45833</v>
      </c>
      <c r="Y374" s="21">
        <f t="shared" si="48"/>
        <v>0</v>
      </c>
      <c r="Z374" s="21" t="str">
        <f t="shared" si="49"/>
        <v>Wednesday</v>
      </c>
      <c r="AA374" s="21" t="str">
        <f t="shared" si="50"/>
        <v>Wednesday</v>
      </c>
      <c r="AB374" s="21" t="str">
        <f>VLOOKUP(U374,'Currency Sheet'!A:C,3,)</f>
        <v>DOLLAR</v>
      </c>
      <c r="AC374" s="42" t="str">
        <f>VLOOKUP(P374,'Customer List'!B:D,3,)</f>
        <v>Local</v>
      </c>
    </row>
    <row r="375" spans="1:29" x14ac:dyDescent="0.25">
      <c r="A375" s="21">
        <v>374</v>
      </c>
      <c r="B375" s="21" t="s">
        <v>151</v>
      </c>
      <c r="C375" s="30">
        <v>45814</v>
      </c>
      <c r="D375" s="30">
        <v>45821</v>
      </c>
      <c r="E375" s="47">
        <v>132</v>
      </c>
      <c r="F375" s="47">
        <f t="shared" si="45"/>
        <v>11616</v>
      </c>
      <c r="G375" s="48">
        <f t="shared" si="46"/>
        <v>11616</v>
      </c>
      <c r="H375" s="21">
        <v>325227</v>
      </c>
      <c r="I375" s="21" t="s">
        <v>1357</v>
      </c>
      <c r="J375" s="21">
        <v>1</v>
      </c>
      <c r="K375" s="21">
        <v>1</v>
      </c>
      <c r="L375" s="21">
        <f t="shared" si="47"/>
        <v>0</v>
      </c>
      <c r="M375" s="21" t="s">
        <v>212</v>
      </c>
      <c r="N375" s="30">
        <v>45821</v>
      </c>
      <c r="O375" s="48">
        <v>16720</v>
      </c>
      <c r="P375" s="21" t="s">
        <v>213</v>
      </c>
      <c r="Q375" s="21" t="s">
        <v>1127</v>
      </c>
      <c r="R375" s="21" t="s">
        <v>1127</v>
      </c>
      <c r="S375" s="3">
        <v>4</v>
      </c>
      <c r="T375" s="37"/>
      <c r="U375" s="21" t="s">
        <v>18</v>
      </c>
      <c r="V375" s="21" t="str">
        <f>VLOOKUP(P375,'Customer List'!B:C,2,)</f>
        <v>Delhi</v>
      </c>
      <c r="W375" s="38"/>
      <c r="X375" s="30">
        <f>IF(OR(R375 = "PRIYANKA MADAM", R375 = "DEEPAK", R375 = "PORTER"),N375,"")</f>
        <v>45821</v>
      </c>
      <c r="Y375" s="21">
        <f t="shared" si="48"/>
        <v>0</v>
      </c>
      <c r="Z375" s="21" t="str">
        <f t="shared" si="49"/>
        <v>Friday</v>
      </c>
      <c r="AA375" s="21" t="str">
        <f t="shared" si="50"/>
        <v>Friday</v>
      </c>
      <c r="AB375" s="21" t="str">
        <f>VLOOKUP(U375,'Currency Sheet'!A:C,3,)</f>
        <v>DOLLAR</v>
      </c>
      <c r="AC375" s="42" t="str">
        <f>VLOOKUP(P375,'Customer List'!B:D,3,)</f>
        <v>Local</v>
      </c>
    </row>
    <row r="376" spans="1:29" x14ac:dyDescent="0.25">
      <c r="A376" s="21">
        <v>375</v>
      </c>
      <c r="B376" s="21" t="s">
        <v>151</v>
      </c>
      <c r="C376" s="30">
        <v>45814</v>
      </c>
      <c r="D376" s="30">
        <v>45821</v>
      </c>
      <c r="E376" s="47">
        <v>99.4</v>
      </c>
      <c r="F376" s="47">
        <f t="shared" si="45"/>
        <v>8747.2000000000007</v>
      </c>
      <c r="G376" s="48">
        <f t="shared" si="46"/>
        <v>8747.2000000000007</v>
      </c>
      <c r="H376" s="21">
        <v>331917</v>
      </c>
      <c r="I376" s="21" t="s">
        <v>1358</v>
      </c>
      <c r="J376" s="21">
        <v>1</v>
      </c>
      <c r="K376" s="21">
        <v>1</v>
      </c>
      <c r="L376" s="21">
        <f t="shared" si="47"/>
        <v>0</v>
      </c>
      <c r="M376" s="21" t="s">
        <v>212</v>
      </c>
      <c r="N376" s="30">
        <v>45821</v>
      </c>
      <c r="O376" s="48">
        <v>13490</v>
      </c>
      <c r="P376" s="21" t="s">
        <v>213</v>
      </c>
      <c r="Q376" s="21" t="s">
        <v>1127</v>
      </c>
      <c r="R376" s="21" t="s">
        <v>1127</v>
      </c>
      <c r="S376" s="3">
        <v>4</v>
      </c>
      <c r="T376" s="37"/>
      <c r="U376" s="21" t="s">
        <v>18</v>
      </c>
      <c r="V376" s="21" t="str">
        <f>VLOOKUP(P376,'Customer List'!B:C,2,)</f>
        <v>Delhi</v>
      </c>
      <c r="W376" s="38"/>
      <c r="X376" s="30">
        <f>IF(OR(R376 = "PRIYANKA MADAM", R376 = "DEEPAK", R376 = "PORTER"),N376,"")</f>
        <v>45821</v>
      </c>
      <c r="Y376" s="21">
        <f t="shared" si="48"/>
        <v>0</v>
      </c>
      <c r="Z376" s="21" t="str">
        <f t="shared" si="49"/>
        <v>Friday</v>
      </c>
      <c r="AA376" s="21" t="str">
        <f t="shared" si="50"/>
        <v>Friday</v>
      </c>
      <c r="AB376" s="21" t="str">
        <f>VLOOKUP(U376,'Currency Sheet'!A:C,3,)</f>
        <v>DOLLAR</v>
      </c>
      <c r="AC376" s="42" t="str">
        <f>VLOOKUP(P376,'Customer List'!B:D,3,)</f>
        <v>Local</v>
      </c>
    </row>
    <row r="377" spans="1:29" x14ac:dyDescent="0.25">
      <c r="A377" s="21">
        <v>376</v>
      </c>
      <c r="B377" s="21" t="s">
        <v>151</v>
      </c>
      <c r="C377" s="30">
        <v>45814</v>
      </c>
      <c r="D377" s="30">
        <v>45821</v>
      </c>
      <c r="E377" s="47">
        <v>242.9</v>
      </c>
      <c r="F377" s="47">
        <f t="shared" si="45"/>
        <v>21375.200000000001</v>
      </c>
      <c r="G377" s="48">
        <f t="shared" si="46"/>
        <v>21375.200000000001</v>
      </c>
      <c r="H377" s="21">
        <v>333634</v>
      </c>
      <c r="I377" s="21" t="s">
        <v>214</v>
      </c>
      <c r="J377" s="21">
        <v>1</v>
      </c>
      <c r="K377" s="21">
        <v>1</v>
      </c>
      <c r="L377" s="21">
        <f t="shared" si="47"/>
        <v>0</v>
      </c>
      <c r="M377" s="21" t="s">
        <v>174</v>
      </c>
      <c r="N377" s="30">
        <v>45824</v>
      </c>
      <c r="O377" s="48">
        <v>38725.199999999997</v>
      </c>
      <c r="P377" s="21" t="s">
        <v>175</v>
      </c>
      <c r="Q377" s="21"/>
      <c r="R377" s="21"/>
      <c r="S377" s="3">
        <v>4</v>
      </c>
      <c r="T377" s="37"/>
      <c r="U377" s="21" t="s">
        <v>18</v>
      </c>
      <c r="V377" s="21" t="str">
        <f>VLOOKUP(P377,'Customer List'!B:C,2,)</f>
        <v>Banglore</v>
      </c>
      <c r="W377" s="38"/>
      <c r="X377" s="30" t="str">
        <f>IF(OR(R377 = "PRIYANKA MADAM", R377 = "DEEPAK", R377 = "PORTER"),N377,"")</f>
        <v/>
      </c>
      <c r="Y377" s="21" t="str">
        <f t="shared" si="48"/>
        <v/>
      </c>
      <c r="Z377" s="21" t="str">
        <f t="shared" si="49"/>
        <v>Monday</v>
      </c>
      <c r="AA377" s="21" t="str">
        <f t="shared" si="50"/>
        <v/>
      </c>
      <c r="AB377" s="21" t="str">
        <f>VLOOKUP(U377,'Currency Sheet'!A:C,3,)</f>
        <v>DOLLAR</v>
      </c>
      <c r="AC377" s="42" t="str">
        <f>VLOOKUP(P377,'Customer List'!B:D,3,)</f>
        <v>OutStation</v>
      </c>
    </row>
    <row r="378" spans="1:29" x14ac:dyDescent="0.25">
      <c r="A378" s="21">
        <v>377</v>
      </c>
      <c r="B378" s="21" t="s">
        <v>151</v>
      </c>
      <c r="C378" s="30">
        <v>45814</v>
      </c>
      <c r="D378" s="30">
        <v>45821</v>
      </c>
      <c r="E378" s="47">
        <v>267.39999999999998</v>
      </c>
      <c r="F378" s="47">
        <f t="shared" si="45"/>
        <v>23531.199999999997</v>
      </c>
      <c r="G378" s="48">
        <f t="shared" si="46"/>
        <v>23531.199999999997</v>
      </c>
      <c r="H378" s="21">
        <v>337248</v>
      </c>
      <c r="I378" s="21" t="s">
        <v>116</v>
      </c>
      <c r="J378" s="21">
        <v>1</v>
      </c>
      <c r="K378" s="21">
        <v>1</v>
      </c>
      <c r="L378" s="21">
        <f t="shared" si="47"/>
        <v>0</v>
      </c>
      <c r="M378" s="21" t="s">
        <v>179</v>
      </c>
      <c r="N378" s="30">
        <v>45833</v>
      </c>
      <c r="O378" s="48">
        <v>41447</v>
      </c>
      <c r="P378" s="21" t="s">
        <v>180</v>
      </c>
      <c r="Q378" s="21" t="s">
        <v>636</v>
      </c>
      <c r="R378" s="21" t="s">
        <v>637</v>
      </c>
      <c r="S378" s="3">
        <v>4</v>
      </c>
      <c r="T378" s="37"/>
      <c r="U378" s="21" t="s">
        <v>18</v>
      </c>
      <c r="V378" s="21" t="str">
        <f>VLOOKUP(P378,'Customer List'!B:C,2,)</f>
        <v>Faridabad</v>
      </c>
      <c r="W378" s="38"/>
      <c r="X378" s="30">
        <v>45833</v>
      </c>
      <c r="Y378" s="21">
        <f t="shared" si="48"/>
        <v>0</v>
      </c>
      <c r="Z378" s="21" t="str">
        <f t="shared" si="49"/>
        <v>Wednesday</v>
      </c>
      <c r="AA378" s="21" t="str">
        <f t="shared" si="50"/>
        <v>Wednesday</v>
      </c>
      <c r="AB378" s="21" t="str">
        <f>VLOOKUP(U378,'Currency Sheet'!A:C,3,)</f>
        <v>DOLLAR</v>
      </c>
      <c r="AC378" s="42" t="str">
        <f>VLOOKUP(P378,'Customer List'!B:D,3,)</f>
        <v>Local</v>
      </c>
    </row>
    <row r="379" spans="1:29" x14ac:dyDescent="0.25">
      <c r="A379" s="21">
        <v>378</v>
      </c>
      <c r="B379" s="21" t="s">
        <v>151</v>
      </c>
      <c r="C379" s="30">
        <v>45814</v>
      </c>
      <c r="D379" s="30">
        <v>45821</v>
      </c>
      <c r="E379" s="47">
        <v>227.5</v>
      </c>
      <c r="F379" s="47">
        <f t="shared" si="45"/>
        <v>20020</v>
      </c>
      <c r="G379" s="48">
        <f t="shared" si="46"/>
        <v>20020</v>
      </c>
      <c r="H379" s="21">
        <v>344722</v>
      </c>
      <c r="I379" s="21" t="s">
        <v>215</v>
      </c>
      <c r="J379" s="21">
        <v>1</v>
      </c>
      <c r="K379" s="21">
        <v>1</v>
      </c>
      <c r="L379" s="21">
        <f t="shared" si="47"/>
        <v>0</v>
      </c>
      <c r="M379" s="21" t="s">
        <v>186</v>
      </c>
      <c r="N379" s="30">
        <v>45824</v>
      </c>
      <c r="O379" s="48">
        <v>36270</v>
      </c>
      <c r="P379" s="21" t="s">
        <v>187</v>
      </c>
      <c r="Q379" s="21"/>
      <c r="R379" s="21"/>
      <c r="S379" s="3">
        <v>4</v>
      </c>
      <c r="T379" s="37"/>
      <c r="U379" s="21" t="s">
        <v>18</v>
      </c>
      <c r="V379" s="21" t="str">
        <f>VLOOKUP(P379,'Customer List'!B:C,2,)</f>
        <v>Kolkata</v>
      </c>
      <c r="W379" s="38"/>
      <c r="X379" s="30" t="str">
        <f>IF(OR(R379 = "PRIYANKA MADAM", R379 = "DEEPAK", R379 = "PORTER"),N379,"")</f>
        <v/>
      </c>
      <c r="Y379" s="21" t="str">
        <f t="shared" si="48"/>
        <v/>
      </c>
      <c r="Z379" s="21" t="str">
        <f t="shared" si="49"/>
        <v>Monday</v>
      </c>
      <c r="AA379" s="21" t="str">
        <f t="shared" si="50"/>
        <v/>
      </c>
      <c r="AB379" s="21" t="str">
        <f>VLOOKUP(U379,'Currency Sheet'!A:C,3,)</f>
        <v>DOLLAR</v>
      </c>
      <c r="AC379" s="42" t="str">
        <f>VLOOKUP(P379,'Customer List'!B:D,3,)</f>
        <v>OutStation</v>
      </c>
    </row>
    <row r="380" spans="1:29" x14ac:dyDescent="0.25">
      <c r="A380" s="21">
        <v>379</v>
      </c>
      <c r="B380" s="21" t="s">
        <v>151</v>
      </c>
      <c r="C380" s="30">
        <v>45814</v>
      </c>
      <c r="D380" s="30">
        <v>45821</v>
      </c>
      <c r="E380" s="47">
        <v>112</v>
      </c>
      <c r="F380" s="47">
        <f t="shared" si="45"/>
        <v>9856</v>
      </c>
      <c r="G380" s="48">
        <f t="shared" si="46"/>
        <v>9856</v>
      </c>
      <c r="H380" s="21">
        <v>344804</v>
      </c>
      <c r="I380" s="21" t="s">
        <v>216</v>
      </c>
      <c r="J380" s="21">
        <v>1</v>
      </c>
      <c r="K380" s="21">
        <v>1</v>
      </c>
      <c r="L380" s="21">
        <f t="shared" si="47"/>
        <v>0</v>
      </c>
      <c r="M380" s="21" t="s">
        <v>179</v>
      </c>
      <c r="N380" s="30">
        <v>45833</v>
      </c>
      <c r="O380" s="48">
        <v>17360</v>
      </c>
      <c r="P380" s="21" t="s">
        <v>180</v>
      </c>
      <c r="Q380" s="21" t="s">
        <v>636</v>
      </c>
      <c r="R380" s="21" t="s">
        <v>637</v>
      </c>
      <c r="S380" s="3">
        <v>4</v>
      </c>
      <c r="T380" s="37"/>
      <c r="U380" s="21" t="s">
        <v>18</v>
      </c>
      <c r="V380" s="21" t="str">
        <f>VLOOKUP(P380,'Customer List'!B:C,2,)</f>
        <v>Faridabad</v>
      </c>
      <c r="W380" s="38"/>
      <c r="X380" s="30">
        <v>45833</v>
      </c>
      <c r="Y380" s="21">
        <f t="shared" si="48"/>
        <v>0</v>
      </c>
      <c r="Z380" s="21" t="str">
        <f t="shared" si="49"/>
        <v>Wednesday</v>
      </c>
      <c r="AA380" s="21" t="str">
        <f t="shared" si="50"/>
        <v>Wednesday</v>
      </c>
      <c r="AB380" s="21" t="str">
        <f>VLOOKUP(U380,'Currency Sheet'!A:C,3,)</f>
        <v>DOLLAR</v>
      </c>
      <c r="AC380" s="42" t="str">
        <f>VLOOKUP(P380,'Customer List'!B:D,3,)</f>
        <v>Local</v>
      </c>
    </row>
    <row r="381" spans="1:29" x14ac:dyDescent="0.25">
      <c r="A381" s="21">
        <v>380</v>
      </c>
      <c r="B381" s="21" t="s">
        <v>151</v>
      </c>
      <c r="C381" s="30">
        <v>45814</v>
      </c>
      <c r="D381" s="30">
        <v>45821</v>
      </c>
      <c r="E381" s="47">
        <v>173.6</v>
      </c>
      <c r="F381" s="47">
        <f t="shared" si="45"/>
        <v>15276.8</v>
      </c>
      <c r="G381" s="48">
        <f t="shared" si="46"/>
        <v>15276.8</v>
      </c>
      <c r="H381" s="21">
        <v>344812</v>
      </c>
      <c r="I381" s="21" t="s">
        <v>217</v>
      </c>
      <c r="J381" s="21">
        <v>1</v>
      </c>
      <c r="K381" s="21">
        <v>1</v>
      </c>
      <c r="L381" s="21">
        <f t="shared" si="47"/>
        <v>0</v>
      </c>
      <c r="M381" s="21" t="s">
        <v>218</v>
      </c>
      <c r="N381" s="30">
        <v>45821</v>
      </c>
      <c r="O381" s="48">
        <v>24986</v>
      </c>
      <c r="P381" s="21" t="s">
        <v>118</v>
      </c>
      <c r="Q381" s="21" t="s">
        <v>636</v>
      </c>
      <c r="R381" s="21" t="s">
        <v>637</v>
      </c>
      <c r="S381" s="3">
        <v>4</v>
      </c>
      <c r="T381" s="37" t="s">
        <v>219</v>
      </c>
      <c r="U381" s="21" t="s">
        <v>18</v>
      </c>
      <c r="V381" s="21" t="str">
        <f>VLOOKUP(P381,'Customer List'!B:C,2,)</f>
        <v>Delhi</v>
      </c>
      <c r="W381" s="38"/>
      <c r="X381" s="30">
        <v>45821</v>
      </c>
      <c r="Y381" s="21">
        <f t="shared" si="48"/>
        <v>0</v>
      </c>
      <c r="Z381" s="21" t="str">
        <f t="shared" si="49"/>
        <v>Friday</v>
      </c>
      <c r="AA381" s="21" t="str">
        <f t="shared" si="50"/>
        <v>Friday</v>
      </c>
      <c r="AB381" s="21" t="str">
        <f>VLOOKUP(U381,'Currency Sheet'!A:C,3,)</f>
        <v>DOLLAR</v>
      </c>
      <c r="AC381" s="42" t="str">
        <f>VLOOKUP(P381,'Customer List'!B:D,3,)</f>
        <v>Local</v>
      </c>
    </row>
    <row r="382" spans="1:29" x14ac:dyDescent="0.25">
      <c r="A382" s="21">
        <v>381</v>
      </c>
      <c r="B382" s="21" t="s">
        <v>151</v>
      </c>
      <c r="C382" s="30">
        <v>45814</v>
      </c>
      <c r="D382" s="30">
        <v>45821</v>
      </c>
      <c r="E382" s="47">
        <v>95.2</v>
      </c>
      <c r="F382" s="47">
        <f t="shared" si="45"/>
        <v>8377.6</v>
      </c>
      <c r="G382" s="48">
        <f t="shared" si="46"/>
        <v>8377.6</v>
      </c>
      <c r="H382" s="21">
        <v>345041</v>
      </c>
      <c r="I382" s="21" t="s">
        <v>1359</v>
      </c>
      <c r="J382" s="21">
        <v>1</v>
      </c>
      <c r="K382" s="21">
        <v>1</v>
      </c>
      <c r="L382" s="21">
        <f t="shared" si="47"/>
        <v>0</v>
      </c>
      <c r="M382" s="21" t="s">
        <v>210</v>
      </c>
      <c r="N382" s="30">
        <v>45822</v>
      </c>
      <c r="O382" s="48">
        <v>13702</v>
      </c>
      <c r="P382" s="21" t="s">
        <v>211</v>
      </c>
      <c r="Q382" s="21"/>
      <c r="R382" s="21"/>
      <c r="S382" s="3">
        <v>4</v>
      </c>
      <c r="T382" s="37"/>
      <c r="U382" s="21" t="s">
        <v>18</v>
      </c>
      <c r="V382" s="21" t="str">
        <f>VLOOKUP(P382,'Customer List'!B:C,2,)</f>
        <v>Banglore</v>
      </c>
      <c r="W382" s="38"/>
      <c r="X382" s="30" t="str">
        <f>IF(OR(R382 = "PRIYANKA MADAM", R382 = "DEEPAK", R382 = "PORTER"),N382,"")</f>
        <v/>
      </c>
      <c r="Y382" s="21" t="str">
        <f t="shared" si="48"/>
        <v/>
      </c>
      <c r="Z382" s="21" t="str">
        <f t="shared" si="49"/>
        <v>Saturday</v>
      </c>
      <c r="AA382" s="21" t="str">
        <f t="shared" si="50"/>
        <v/>
      </c>
      <c r="AB382" s="21" t="str">
        <f>VLOOKUP(U382,'Currency Sheet'!A:C,3,)</f>
        <v>DOLLAR</v>
      </c>
      <c r="AC382" s="42" t="str">
        <f>VLOOKUP(P382,'Customer List'!B:D,3,)</f>
        <v>OutStation</v>
      </c>
    </row>
    <row r="383" spans="1:29" x14ac:dyDescent="0.25">
      <c r="A383" s="21">
        <v>382</v>
      </c>
      <c r="B383" s="21" t="s">
        <v>151</v>
      </c>
      <c r="C383" s="30">
        <v>45814</v>
      </c>
      <c r="D383" s="30">
        <v>45821</v>
      </c>
      <c r="E383" s="47">
        <v>176.4</v>
      </c>
      <c r="F383" s="47">
        <f t="shared" si="45"/>
        <v>15523.2</v>
      </c>
      <c r="G383" s="48">
        <f t="shared" si="46"/>
        <v>15523.2</v>
      </c>
      <c r="H383" s="21">
        <v>348206</v>
      </c>
      <c r="I383" s="21" t="s">
        <v>220</v>
      </c>
      <c r="J383" s="21">
        <v>1</v>
      </c>
      <c r="K383" s="21">
        <v>1</v>
      </c>
      <c r="L383" s="21">
        <f t="shared" si="47"/>
        <v>0</v>
      </c>
      <c r="M383" s="21" t="s">
        <v>186</v>
      </c>
      <c r="N383" s="30">
        <v>45824</v>
      </c>
      <c r="O383" s="48">
        <v>28123.599999999999</v>
      </c>
      <c r="P383" s="21" t="s">
        <v>187</v>
      </c>
      <c r="Q383" s="21"/>
      <c r="R383" s="21"/>
      <c r="S383" s="3">
        <v>4</v>
      </c>
      <c r="T383" s="37"/>
      <c r="U383" s="21" t="s">
        <v>18</v>
      </c>
      <c r="V383" s="21" t="str">
        <f>VLOOKUP(P383,'Customer List'!B:C,2,)</f>
        <v>Kolkata</v>
      </c>
      <c r="W383" s="38"/>
      <c r="X383" s="30" t="str">
        <f>IF(OR(R383 = "PRIYANKA MADAM", R383 = "DEEPAK", R383 = "PORTER"),N383,"")</f>
        <v/>
      </c>
      <c r="Y383" s="21" t="str">
        <f t="shared" si="48"/>
        <v/>
      </c>
      <c r="Z383" s="21" t="str">
        <f t="shared" si="49"/>
        <v>Monday</v>
      </c>
      <c r="AA383" s="21" t="str">
        <f t="shared" si="50"/>
        <v/>
      </c>
      <c r="AB383" s="21" t="str">
        <f>VLOOKUP(U383,'Currency Sheet'!A:C,3,)</f>
        <v>DOLLAR</v>
      </c>
      <c r="AC383" s="42" t="str">
        <f>VLOOKUP(P383,'Customer List'!B:D,3,)</f>
        <v>OutStation</v>
      </c>
    </row>
    <row r="384" spans="1:29" x14ac:dyDescent="0.25">
      <c r="A384" s="21">
        <v>383</v>
      </c>
      <c r="B384" s="21" t="s">
        <v>151</v>
      </c>
      <c r="C384" s="30">
        <v>45814</v>
      </c>
      <c r="D384" s="30">
        <v>45821</v>
      </c>
      <c r="E384" s="47">
        <v>447.3</v>
      </c>
      <c r="F384" s="47">
        <f t="shared" si="45"/>
        <v>39362.400000000001</v>
      </c>
      <c r="G384" s="48">
        <f t="shared" si="46"/>
        <v>39362.400000000001</v>
      </c>
      <c r="H384" s="21">
        <v>348801</v>
      </c>
      <c r="I384" s="21" t="s">
        <v>1360</v>
      </c>
      <c r="J384" s="21">
        <v>1</v>
      </c>
      <c r="K384" s="21">
        <v>1</v>
      </c>
      <c r="L384" s="21">
        <f t="shared" si="47"/>
        <v>0</v>
      </c>
      <c r="M384" s="21" t="s">
        <v>221</v>
      </c>
      <c r="N384" s="30">
        <v>45821</v>
      </c>
      <c r="O384" s="48">
        <v>0</v>
      </c>
      <c r="P384" s="21" t="s">
        <v>1011</v>
      </c>
      <c r="Q384" s="21" t="s">
        <v>636</v>
      </c>
      <c r="R384" s="21" t="s">
        <v>637</v>
      </c>
      <c r="S384" s="3">
        <v>4</v>
      </c>
      <c r="T384" s="37" t="s">
        <v>857</v>
      </c>
      <c r="U384" s="21" t="s">
        <v>18</v>
      </c>
      <c r="V384" s="21" t="str">
        <f>VLOOKUP(P384,'Customer List'!B:C,2,)</f>
        <v>Delhi</v>
      </c>
      <c r="W384" s="38"/>
      <c r="X384" s="30">
        <v>45821</v>
      </c>
      <c r="Y384" s="21">
        <f t="shared" si="48"/>
        <v>0</v>
      </c>
      <c r="Z384" s="21" t="str">
        <f t="shared" si="49"/>
        <v>Friday</v>
      </c>
      <c r="AA384" s="21" t="str">
        <f t="shared" si="50"/>
        <v>Friday</v>
      </c>
      <c r="AB384" s="21" t="str">
        <f>VLOOKUP(U384,'Currency Sheet'!A:C,3,)</f>
        <v>DOLLAR</v>
      </c>
      <c r="AC384" s="42" t="str">
        <f>VLOOKUP(P384,'Customer List'!B:D,3,)</f>
        <v>Local</v>
      </c>
    </row>
    <row r="385" spans="1:29" x14ac:dyDescent="0.25">
      <c r="A385" s="21">
        <v>384</v>
      </c>
      <c r="B385" s="21" t="s">
        <v>151</v>
      </c>
      <c r="C385" s="30">
        <v>45814</v>
      </c>
      <c r="D385" s="30">
        <v>45821</v>
      </c>
      <c r="E385" s="47">
        <v>267.39999999999998</v>
      </c>
      <c r="F385" s="47">
        <f t="shared" si="45"/>
        <v>23531.199999999997</v>
      </c>
      <c r="G385" s="48">
        <f t="shared" si="46"/>
        <v>23531.199999999997</v>
      </c>
      <c r="H385" s="21">
        <v>358512</v>
      </c>
      <c r="I385" s="21" t="s">
        <v>1361</v>
      </c>
      <c r="J385" s="21">
        <v>1</v>
      </c>
      <c r="K385" s="21">
        <v>1</v>
      </c>
      <c r="L385" s="21">
        <f t="shared" si="47"/>
        <v>0</v>
      </c>
      <c r="M385" s="21" t="s">
        <v>222</v>
      </c>
      <c r="N385" s="30">
        <v>45822</v>
      </c>
      <c r="O385" s="48">
        <v>41447</v>
      </c>
      <c r="P385" s="21" t="s">
        <v>22</v>
      </c>
      <c r="Q385" s="21"/>
      <c r="R385" s="21"/>
      <c r="S385" s="3">
        <v>4</v>
      </c>
      <c r="T385" s="37"/>
      <c r="U385" s="21" t="s">
        <v>18</v>
      </c>
      <c r="V385" s="21" t="str">
        <f>VLOOKUP(P385,'Customer List'!B:C,2,)</f>
        <v>Chandigarh</v>
      </c>
      <c r="W385" s="38"/>
      <c r="X385" s="30" t="str">
        <f t="shared" ref="X385:X393" si="53">IF(OR(R385 = "PRIYANKA MADAM", R385 = "DEEPAK", R385 = "PORTER"),N385,"")</f>
        <v/>
      </c>
      <c r="Y385" s="21" t="str">
        <f t="shared" si="48"/>
        <v/>
      </c>
      <c r="Z385" s="21" t="str">
        <f t="shared" si="49"/>
        <v>Saturday</v>
      </c>
      <c r="AA385" s="21" t="str">
        <f t="shared" si="50"/>
        <v/>
      </c>
      <c r="AB385" s="21" t="str">
        <f>VLOOKUP(U385,'Currency Sheet'!A:C,3,)</f>
        <v>DOLLAR</v>
      </c>
      <c r="AC385" s="42" t="str">
        <f>VLOOKUP(P385,'Customer List'!B:D,3,)</f>
        <v>OutStation</v>
      </c>
    </row>
    <row r="386" spans="1:29" x14ac:dyDescent="0.25">
      <c r="A386" s="21">
        <v>385</v>
      </c>
      <c r="B386" s="21" t="s">
        <v>151</v>
      </c>
      <c r="C386" s="30">
        <v>45814</v>
      </c>
      <c r="D386" s="30">
        <v>45821</v>
      </c>
      <c r="E386" s="47">
        <v>219.8</v>
      </c>
      <c r="F386" s="47">
        <f t="shared" si="45"/>
        <v>19342.400000000001</v>
      </c>
      <c r="G386" s="48">
        <f t="shared" si="46"/>
        <v>19342.400000000001</v>
      </c>
      <c r="H386" s="21">
        <v>359122</v>
      </c>
      <c r="I386" s="21" t="s">
        <v>1362</v>
      </c>
      <c r="J386" s="21">
        <v>1</v>
      </c>
      <c r="K386" s="21">
        <v>1</v>
      </c>
      <c r="L386" s="21">
        <f t="shared" si="47"/>
        <v>0</v>
      </c>
      <c r="M386" s="21" t="s">
        <v>223</v>
      </c>
      <c r="N386" s="30">
        <v>45824</v>
      </c>
      <c r="O386" s="48">
        <v>34069</v>
      </c>
      <c r="P386" s="21" t="s">
        <v>224</v>
      </c>
      <c r="Q386" s="21"/>
      <c r="R386" s="21"/>
      <c r="S386" s="3">
        <v>4</v>
      </c>
      <c r="T386" s="37"/>
      <c r="U386" s="21" t="s">
        <v>18</v>
      </c>
      <c r="V386" s="21" t="str">
        <f>VLOOKUP(P386,'Customer List'!B:C,2,)</f>
        <v>Punjab</v>
      </c>
      <c r="W386" s="38"/>
      <c r="X386" s="30" t="str">
        <f t="shared" si="53"/>
        <v/>
      </c>
      <c r="Y386" s="21" t="str">
        <f t="shared" si="48"/>
        <v/>
      </c>
      <c r="Z386" s="21" t="str">
        <f t="shared" si="49"/>
        <v>Monday</v>
      </c>
      <c r="AA386" s="21" t="str">
        <f t="shared" si="50"/>
        <v/>
      </c>
      <c r="AB386" s="21" t="str">
        <f>VLOOKUP(U386,'Currency Sheet'!A:C,3,)</f>
        <v>DOLLAR</v>
      </c>
      <c r="AC386" s="42" t="str">
        <f>VLOOKUP(P386,'Customer List'!B:D,3,)</f>
        <v>OutStation</v>
      </c>
    </row>
    <row r="387" spans="1:29" x14ac:dyDescent="0.25">
      <c r="A387" s="21">
        <v>386</v>
      </c>
      <c r="B387" s="21" t="s">
        <v>151</v>
      </c>
      <c r="C387" s="30">
        <v>45814</v>
      </c>
      <c r="D387" s="30">
        <v>45821</v>
      </c>
      <c r="E387" s="47">
        <v>95.2</v>
      </c>
      <c r="F387" s="47">
        <f t="shared" ref="F387:F450" si="54">IF(AB387="DOLLAR",E387*88,E387)</f>
        <v>8377.6</v>
      </c>
      <c r="G387" s="48">
        <f t="shared" ref="G387:G450" si="55">F387*J387</f>
        <v>8377.6</v>
      </c>
      <c r="H387" s="21">
        <v>369607</v>
      </c>
      <c r="I387" s="21" t="s">
        <v>1363</v>
      </c>
      <c r="J387" s="21">
        <v>1</v>
      </c>
      <c r="K387" s="21">
        <v>1</v>
      </c>
      <c r="L387" s="21">
        <f t="shared" ref="L387:L450" si="56">J387-K387</f>
        <v>0</v>
      </c>
      <c r="M387" s="21" t="s">
        <v>210</v>
      </c>
      <c r="N387" s="30">
        <v>45822</v>
      </c>
      <c r="O387" s="48">
        <v>13702</v>
      </c>
      <c r="P387" s="21" t="s">
        <v>211</v>
      </c>
      <c r="Q387" s="21"/>
      <c r="R387" s="21"/>
      <c r="S387" s="3">
        <v>4</v>
      </c>
      <c r="T387" s="37"/>
      <c r="U387" s="21" t="s">
        <v>18</v>
      </c>
      <c r="V387" s="21" t="str">
        <f>VLOOKUP(P387,'Customer List'!B:C,2,)</f>
        <v>Banglore</v>
      </c>
      <c r="W387" s="38"/>
      <c r="X387" s="30" t="str">
        <f t="shared" si="53"/>
        <v/>
      </c>
      <c r="Y387" s="21" t="str">
        <f t="shared" ref="Y387:Y450" si="57">IF(X387="", "", X387-N387)</f>
        <v/>
      </c>
      <c r="Z387" s="21" t="str">
        <f t="shared" ref="Z387:Z450" si="58">IF(N387="", "", TEXT(N387, "dddd"))</f>
        <v>Saturday</v>
      </c>
      <c r="AA387" s="21" t="str">
        <f t="shared" ref="AA387:AA450" si="59">IF(X387="", "", TEXT(X387, "dddd"))</f>
        <v/>
      </c>
      <c r="AB387" s="21" t="str">
        <f>VLOOKUP(U387,'Currency Sheet'!A:C,3,)</f>
        <v>DOLLAR</v>
      </c>
      <c r="AC387" s="42" t="str">
        <f>VLOOKUP(P387,'Customer List'!B:D,3,)</f>
        <v>OutStation</v>
      </c>
    </row>
    <row r="388" spans="1:29" x14ac:dyDescent="0.25">
      <c r="A388" s="21">
        <v>387</v>
      </c>
      <c r="B388" s="21" t="s">
        <v>151</v>
      </c>
      <c r="C388" s="30">
        <v>45814</v>
      </c>
      <c r="D388" s="30">
        <v>45821</v>
      </c>
      <c r="E388" s="47">
        <v>95.2</v>
      </c>
      <c r="F388" s="47">
        <f t="shared" si="54"/>
        <v>8377.6</v>
      </c>
      <c r="G388" s="48">
        <f t="shared" si="55"/>
        <v>8377.6</v>
      </c>
      <c r="H388" s="21">
        <v>374209</v>
      </c>
      <c r="I388" s="21" t="s">
        <v>225</v>
      </c>
      <c r="J388" s="21">
        <v>1</v>
      </c>
      <c r="K388" s="21">
        <v>1</v>
      </c>
      <c r="L388" s="21">
        <f t="shared" si="56"/>
        <v>0</v>
      </c>
      <c r="M388" s="21" t="s">
        <v>210</v>
      </c>
      <c r="N388" s="30">
        <v>45822</v>
      </c>
      <c r="O388" s="48">
        <v>13702</v>
      </c>
      <c r="P388" s="21" t="s">
        <v>211</v>
      </c>
      <c r="Q388" s="21"/>
      <c r="R388" s="21"/>
      <c r="S388" s="3">
        <v>4</v>
      </c>
      <c r="T388" s="37"/>
      <c r="U388" s="21" t="s">
        <v>18</v>
      </c>
      <c r="V388" s="21" t="str">
        <f>VLOOKUP(P388,'Customer List'!B:C,2,)</f>
        <v>Banglore</v>
      </c>
      <c r="W388" s="38"/>
      <c r="X388" s="30" t="str">
        <f t="shared" si="53"/>
        <v/>
      </c>
      <c r="Y388" s="21" t="str">
        <f t="shared" si="57"/>
        <v/>
      </c>
      <c r="Z388" s="21" t="str">
        <f t="shared" si="58"/>
        <v>Saturday</v>
      </c>
      <c r="AA388" s="21" t="str">
        <f t="shared" si="59"/>
        <v/>
      </c>
      <c r="AB388" s="21" t="str">
        <f>VLOOKUP(U388,'Currency Sheet'!A:C,3,)</f>
        <v>DOLLAR</v>
      </c>
      <c r="AC388" s="42" t="str">
        <f>VLOOKUP(P388,'Customer List'!B:D,3,)</f>
        <v>OutStation</v>
      </c>
    </row>
    <row r="389" spans="1:29" x14ac:dyDescent="0.25">
      <c r="A389" s="21">
        <v>388</v>
      </c>
      <c r="B389" s="21" t="s">
        <v>151</v>
      </c>
      <c r="C389" s="30">
        <v>45814</v>
      </c>
      <c r="D389" s="30">
        <v>45821</v>
      </c>
      <c r="E389" s="47">
        <v>74.900000000000006</v>
      </c>
      <c r="F389" s="47">
        <f t="shared" si="54"/>
        <v>6591.2000000000007</v>
      </c>
      <c r="G389" s="48">
        <f t="shared" si="55"/>
        <v>6591.2000000000007</v>
      </c>
      <c r="H389" s="21">
        <v>375403</v>
      </c>
      <c r="I389" s="21" t="s">
        <v>24</v>
      </c>
      <c r="J389" s="21">
        <v>1</v>
      </c>
      <c r="K389" s="21">
        <v>1</v>
      </c>
      <c r="L389" s="21">
        <f t="shared" si="56"/>
        <v>0</v>
      </c>
      <c r="M389" s="21" t="s">
        <v>210</v>
      </c>
      <c r="N389" s="30">
        <v>45822</v>
      </c>
      <c r="O389" s="48">
        <v>10780.25</v>
      </c>
      <c r="P389" s="21" t="s">
        <v>211</v>
      </c>
      <c r="Q389" s="21"/>
      <c r="R389" s="21"/>
      <c r="S389" s="3">
        <v>4</v>
      </c>
      <c r="T389" s="37"/>
      <c r="U389" s="21" t="s">
        <v>18</v>
      </c>
      <c r="V389" s="21" t="str">
        <f>VLOOKUP(P389,'Customer List'!B:C,2,)</f>
        <v>Banglore</v>
      </c>
      <c r="W389" s="38"/>
      <c r="X389" s="30" t="str">
        <f t="shared" si="53"/>
        <v/>
      </c>
      <c r="Y389" s="21" t="str">
        <f t="shared" si="57"/>
        <v/>
      </c>
      <c r="Z389" s="21" t="str">
        <f t="shared" si="58"/>
        <v>Saturday</v>
      </c>
      <c r="AA389" s="21" t="str">
        <f t="shared" si="59"/>
        <v/>
      </c>
      <c r="AB389" s="21" t="str">
        <f>VLOOKUP(U389,'Currency Sheet'!A:C,3,)</f>
        <v>DOLLAR</v>
      </c>
      <c r="AC389" s="42" t="str">
        <f>VLOOKUP(P389,'Customer List'!B:D,3,)</f>
        <v>OutStation</v>
      </c>
    </row>
    <row r="390" spans="1:29" x14ac:dyDescent="0.25">
      <c r="A390" s="21">
        <v>389</v>
      </c>
      <c r="B390" s="21" t="s">
        <v>151</v>
      </c>
      <c r="C390" s="30">
        <v>45814</v>
      </c>
      <c r="D390" s="30">
        <v>45821</v>
      </c>
      <c r="E390" s="47">
        <v>234.5</v>
      </c>
      <c r="F390" s="47">
        <f t="shared" si="54"/>
        <v>20636</v>
      </c>
      <c r="G390" s="48">
        <f t="shared" si="55"/>
        <v>20636</v>
      </c>
      <c r="H390" s="21">
        <v>392114</v>
      </c>
      <c r="I390" s="21" t="s">
        <v>226</v>
      </c>
      <c r="J390" s="21">
        <v>1</v>
      </c>
      <c r="K390" s="21">
        <v>1</v>
      </c>
      <c r="L390" s="21">
        <f t="shared" si="56"/>
        <v>0</v>
      </c>
      <c r="M390" s="21" t="s">
        <v>210</v>
      </c>
      <c r="N390" s="30">
        <v>45822</v>
      </c>
      <c r="O390" s="48">
        <v>33751.25</v>
      </c>
      <c r="P390" s="21" t="s">
        <v>211</v>
      </c>
      <c r="Q390" s="21"/>
      <c r="R390" s="21"/>
      <c r="S390" s="3">
        <v>4</v>
      </c>
      <c r="T390" s="37"/>
      <c r="U390" s="21" t="s">
        <v>18</v>
      </c>
      <c r="V390" s="21" t="str">
        <f>VLOOKUP(P390,'Customer List'!B:C,2,)</f>
        <v>Banglore</v>
      </c>
      <c r="W390" s="38"/>
      <c r="X390" s="30" t="str">
        <f t="shared" si="53"/>
        <v/>
      </c>
      <c r="Y390" s="21" t="str">
        <f t="shared" si="57"/>
        <v/>
      </c>
      <c r="Z390" s="21" t="str">
        <f t="shared" si="58"/>
        <v>Saturday</v>
      </c>
      <c r="AA390" s="21" t="str">
        <f t="shared" si="59"/>
        <v/>
      </c>
      <c r="AB390" s="21" t="str">
        <f>VLOOKUP(U390,'Currency Sheet'!A:C,3,)</f>
        <v>DOLLAR</v>
      </c>
      <c r="AC390" s="42" t="str">
        <f>VLOOKUP(P390,'Customer List'!B:D,3,)</f>
        <v>OutStation</v>
      </c>
    </row>
    <row r="391" spans="1:29" x14ac:dyDescent="0.25">
      <c r="A391" s="21">
        <v>390</v>
      </c>
      <c r="B391" s="21" t="s">
        <v>151</v>
      </c>
      <c r="C391" s="30">
        <v>45814</v>
      </c>
      <c r="D391" s="30">
        <v>45821</v>
      </c>
      <c r="E391" s="47">
        <v>107.1</v>
      </c>
      <c r="F391" s="47">
        <f t="shared" si="54"/>
        <v>9424.7999999999993</v>
      </c>
      <c r="G391" s="48">
        <f t="shared" si="55"/>
        <v>9424.7999999999993</v>
      </c>
      <c r="H391" s="21">
        <v>393607</v>
      </c>
      <c r="I391" s="21" t="s">
        <v>1364</v>
      </c>
      <c r="J391" s="21">
        <v>1</v>
      </c>
      <c r="K391" s="21">
        <v>1</v>
      </c>
      <c r="L391" s="21">
        <f t="shared" si="56"/>
        <v>0</v>
      </c>
      <c r="M391" s="21" t="s">
        <v>227</v>
      </c>
      <c r="N391" s="30">
        <v>45822</v>
      </c>
      <c r="O391" s="48">
        <v>16127.56</v>
      </c>
      <c r="P391" s="21" t="s">
        <v>228</v>
      </c>
      <c r="Q391" s="21"/>
      <c r="R391" s="21"/>
      <c r="S391" s="3">
        <v>4</v>
      </c>
      <c r="T391" s="37"/>
      <c r="U391" s="21" t="s">
        <v>18</v>
      </c>
      <c r="V391" s="21" t="str">
        <f>VLOOKUP(P391,'Customer List'!B:C,2,)</f>
        <v>Kolkata</v>
      </c>
      <c r="W391" s="38"/>
      <c r="X391" s="30" t="str">
        <f t="shared" si="53"/>
        <v/>
      </c>
      <c r="Y391" s="21" t="str">
        <f t="shared" si="57"/>
        <v/>
      </c>
      <c r="Z391" s="21" t="str">
        <f t="shared" si="58"/>
        <v>Saturday</v>
      </c>
      <c r="AA391" s="21" t="str">
        <f t="shared" si="59"/>
        <v/>
      </c>
      <c r="AB391" s="21" t="str">
        <f>VLOOKUP(U391,'Currency Sheet'!A:C,3,)</f>
        <v>DOLLAR</v>
      </c>
      <c r="AC391" s="42" t="str">
        <f>VLOOKUP(P391,'Customer List'!B:D,3,)</f>
        <v>OutStation</v>
      </c>
    </row>
    <row r="392" spans="1:29" x14ac:dyDescent="0.25">
      <c r="A392" s="21">
        <v>391</v>
      </c>
      <c r="B392" s="21" t="s">
        <v>151</v>
      </c>
      <c r="C392" s="30">
        <v>45814</v>
      </c>
      <c r="D392" s="30">
        <v>45821</v>
      </c>
      <c r="E392" s="47">
        <v>144.19999999999999</v>
      </c>
      <c r="F392" s="47">
        <f t="shared" si="54"/>
        <v>12689.599999999999</v>
      </c>
      <c r="G392" s="48">
        <f t="shared" si="55"/>
        <v>12689.599999999999</v>
      </c>
      <c r="H392" s="21">
        <v>400329</v>
      </c>
      <c r="I392" s="21" t="s">
        <v>1365</v>
      </c>
      <c r="J392" s="21">
        <v>1</v>
      </c>
      <c r="K392" s="21">
        <v>1</v>
      </c>
      <c r="L392" s="21">
        <f t="shared" si="56"/>
        <v>0</v>
      </c>
      <c r="M392" s="21" t="s">
        <v>210</v>
      </c>
      <c r="N392" s="30">
        <v>45822</v>
      </c>
      <c r="O392" s="48">
        <v>20754.5</v>
      </c>
      <c r="P392" s="21" t="s">
        <v>211</v>
      </c>
      <c r="Q392" s="21"/>
      <c r="R392" s="21"/>
      <c r="S392" s="3">
        <v>4</v>
      </c>
      <c r="T392" s="37"/>
      <c r="U392" s="21" t="s">
        <v>18</v>
      </c>
      <c r="V392" s="21" t="str">
        <f>VLOOKUP(P392,'Customer List'!B:C,2,)</f>
        <v>Banglore</v>
      </c>
      <c r="W392" s="38"/>
      <c r="X392" s="30" t="str">
        <f t="shared" si="53"/>
        <v/>
      </c>
      <c r="Y392" s="21" t="str">
        <f t="shared" si="57"/>
        <v/>
      </c>
      <c r="Z392" s="21" t="str">
        <f t="shared" si="58"/>
        <v>Saturday</v>
      </c>
      <c r="AA392" s="21" t="str">
        <f t="shared" si="59"/>
        <v/>
      </c>
      <c r="AB392" s="21" t="str">
        <f>VLOOKUP(U392,'Currency Sheet'!A:C,3,)</f>
        <v>DOLLAR</v>
      </c>
      <c r="AC392" s="42" t="str">
        <f>VLOOKUP(P392,'Customer List'!B:D,3,)</f>
        <v>OutStation</v>
      </c>
    </row>
    <row r="393" spans="1:29" x14ac:dyDescent="0.25">
      <c r="A393" s="21">
        <v>392</v>
      </c>
      <c r="B393" s="21" t="s">
        <v>151</v>
      </c>
      <c r="C393" s="30">
        <v>45814</v>
      </c>
      <c r="D393" s="30">
        <v>45821</v>
      </c>
      <c r="E393" s="47">
        <v>29.4</v>
      </c>
      <c r="F393" s="47">
        <f t="shared" si="54"/>
        <v>2587.1999999999998</v>
      </c>
      <c r="G393" s="48">
        <f t="shared" si="55"/>
        <v>2587.1999999999998</v>
      </c>
      <c r="H393" s="21">
        <v>405201</v>
      </c>
      <c r="I393" s="21" t="s">
        <v>229</v>
      </c>
      <c r="J393" s="21">
        <v>1</v>
      </c>
      <c r="K393" s="21">
        <v>1</v>
      </c>
      <c r="L393" s="21">
        <f t="shared" si="56"/>
        <v>0</v>
      </c>
      <c r="M393" s="21" t="s">
        <v>171</v>
      </c>
      <c r="N393" s="30">
        <v>45822</v>
      </c>
      <c r="O393" s="48">
        <v>4410</v>
      </c>
      <c r="P393" s="21" t="s">
        <v>172</v>
      </c>
      <c r="Q393" s="21"/>
      <c r="R393" s="21"/>
      <c r="S393" s="3">
        <v>4</v>
      </c>
      <c r="T393" s="37"/>
      <c r="U393" s="21" t="s">
        <v>18</v>
      </c>
      <c r="V393" s="21" t="str">
        <f>VLOOKUP(P393,'Customer List'!B:C,2,)</f>
        <v>Kolkata</v>
      </c>
      <c r="W393" s="38"/>
      <c r="X393" s="30" t="str">
        <f t="shared" si="53"/>
        <v/>
      </c>
      <c r="Y393" s="21" t="str">
        <f t="shared" si="57"/>
        <v/>
      </c>
      <c r="Z393" s="21" t="str">
        <f t="shared" si="58"/>
        <v>Saturday</v>
      </c>
      <c r="AA393" s="21" t="str">
        <f t="shared" si="59"/>
        <v/>
      </c>
      <c r="AB393" s="21" t="str">
        <f>VLOOKUP(U393,'Currency Sheet'!A:C,3,)</f>
        <v>DOLLAR</v>
      </c>
      <c r="AC393" s="42" t="str">
        <f>VLOOKUP(P393,'Customer List'!B:D,3,)</f>
        <v>OutStation</v>
      </c>
    </row>
    <row r="394" spans="1:29" x14ac:dyDescent="0.25">
      <c r="A394" s="21">
        <v>393</v>
      </c>
      <c r="B394" s="21" t="s">
        <v>151</v>
      </c>
      <c r="C394" s="30">
        <v>45814</v>
      </c>
      <c r="D394" s="30">
        <v>45821</v>
      </c>
      <c r="E394" s="47">
        <v>160.30000000000001</v>
      </c>
      <c r="F394" s="47">
        <f t="shared" si="54"/>
        <v>14106.400000000001</v>
      </c>
      <c r="G394" s="48">
        <f t="shared" si="55"/>
        <v>14106.400000000001</v>
      </c>
      <c r="H394" s="21">
        <v>422302</v>
      </c>
      <c r="I394" s="21" t="s">
        <v>1340</v>
      </c>
      <c r="J394" s="21">
        <v>1</v>
      </c>
      <c r="K394" s="21">
        <v>1</v>
      </c>
      <c r="L394" s="21">
        <f t="shared" si="56"/>
        <v>0</v>
      </c>
      <c r="M394" s="21" t="s">
        <v>179</v>
      </c>
      <c r="N394" s="30">
        <v>45833</v>
      </c>
      <c r="O394" s="48">
        <v>24846.5</v>
      </c>
      <c r="P394" s="21" t="s">
        <v>180</v>
      </c>
      <c r="Q394" s="21" t="s">
        <v>636</v>
      </c>
      <c r="R394" s="21" t="s">
        <v>637</v>
      </c>
      <c r="S394" s="3">
        <v>4</v>
      </c>
      <c r="T394" s="37"/>
      <c r="U394" s="21" t="s">
        <v>18</v>
      </c>
      <c r="V394" s="21" t="str">
        <f>VLOOKUP(P394,'Customer List'!B:C,2,)</f>
        <v>Faridabad</v>
      </c>
      <c r="W394" s="38"/>
      <c r="X394" s="30">
        <v>45833</v>
      </c>
      <c r="Y394" s="21">
        <f t="shared" si="57"/>
        <v>0</v>
      </c>
      <c r="Z394" s="21" t="str">
        <f t="shared" si="58"/>
        <v>Wednesday</v>
      </c>
      <c r="AA394" s="21" t="str">
        <f t="shared" si="59"/>
        <v>Wednesday</v>
      </c>
      <c r="AB394" s="21" t="str">
        <f>VLOOKUP(U394,'Currency Sheet'!A:C,3,)</f>
        <v>DOLLAR</v>
      </c>
      <c r="AC394" s="42" t="str">
        <f>VLOOKUP(P394,'Customer List'!B:D,3,)</f>
        <v>Local</v>
      </c>
    </row>
    <row r="395" spans="1:29" x14ac:dyDescent="0.25">
      <c r="A395" s="21">
        <v>394</v>
      </c>
      <c r="B395" s="21" t="s">
        <v>151</v>
      </c>
      <c r="C395" s="30">
        <v>45814</v>
      </c>
      <c r="D395" s="30">
        <v>45821</v>
      </c>
      <c r="E395" s="47">
        <v>62.3</v>
      </c>
      <c r="F395" s="47">
        <f t="shared" si="54"/>
        <v>5482.4</v>
      </c>
      <c r="G395" s="48">
        <f t="shared" si="55"/>
        <v>5482.4</v>
      </c>
      <c r="H395" s="21">
        <v>423105</v>
      </c>
      <c r="I395" s="21" t="s">
        <v>19</v>
      </c>
      <c r="J395" s="21">
        <v>1</v>
      </c>
      <c r="K395" s="21">
        <v>1</v>
      </c>
      <c r="L395" s="21">
        <f t="shared" si="56"/>
        <v>0</v>
      </c>
      <c r="M395" s="21" t="s">
        <v>179</v>
      </c>
      <c r="N395" s="30">
        <v>45833</v>
      </c>
      <c r="O395" s="48">
        <v>9656.5</v>
      </c>
      <c r="P395" s="21" t="s">
        <v>180</v>
      </c>
      <c r="Q395" s="21" t="s">
        <v>636</v>
      </c>
      <c r="R395" s="21" t="s">
        <v>637</v>
      </c>
      <c r="S395" s="3">
        <v>-20</v>
      </c>
      <c r="T395" s="37"/>
      <c r="U395" s="21" t="s">
        <v>18</v>
      </c>
      <c r="V395" s="21" t="str">
        <f>VLOOKUP(P395,'Customer List'!B:C,2,)</f>
        <v>Faridabad</v>
      </c>
      <c r="W395" s="38"/>
      <c r="X395" s="30">
        <v>45833</v>
      </c>
      <c r="Y395" s="21">
        <f t="shared" si="57"/>
        <v>0</v>
      </c>
      <c r="Z395" s="21" t="str">
        <f t="shared" si="58"/>
        <v>Wednesday</v>
      </c>
      <c r="AA395" s="21" t="str">
        <f t="shared" si="59"/>
        <v>Wednesday</v>
      </c>
      <c r="AB395" s="21" t="str">
        <f>VLOOKUP(U395,'Currency Sheet'!A:C,3,)</f>
        <v>DOLLAR</v>
      </c>
      <c r="AC395" s="42" t="str">
        <f>VLOOKUP(P395,'Customer List'!B:D,3,)</f>
        <v>Local</v>
      </c>
    </row>
    <row r="396" spans="1:29" x14ac:dyDescent="0.25">
      <c r="A396" s="21">
        <v>395</v>
      </c>
      <c r="B396" s="21" t="s">
        <v>151</v>
      </c>
      <c r="C396" s="30">
        <v>45814</v>
      </c>
      <c r="D396" s="30">
        <v>45821</v>
      </c>
      <c r="E396" s="47">
        <v>410.2</v>
      </c>
      <c r="F396" s="47">
        <f t="shared" si="54"/>
        <v>36097.599999999999</v>
      </c>
      <c r="G396" s="48">
        <f t="shared" si="55"/>
        <v>36097.599999999999</v>
      </c>
      <c r="H396" s="21">
        <v>430115</v>
      </c>
      <c r="I396" s="21" t="s">
        <v>230</v>
      </c>
      <c r="J396" s="21">
        <v>1</v>
      </c>
      <c r="K396" s="21">
        <v>1</v>
      </c>
      <c r="L396" s="21">
        <f t="shared" si="56"/>
        <v>0</v>
      </c>
      <c r="M396" s="21" t="s">
        <v>210</v>
      </c>
      <c r="N396" s="30">
        <v>45822</v>
      </c>
      <c r="O396" s="48">
        <v>59039.5</v>
      </c>
      <c r="P396" s="21" t="s">
        <v>211</v>
      </c>
      <c r="Q396" s="21"/>
      <c r="R396" s="21"/>
      <c r="S396" s="3">
        <v>4</v>
      </c>
      <c r="T396" s="37"/>
      <c r="U396" s="21" t="s">
        <v>18</v>
      </c>
      <c r="V396" s="21" t="str">
        <f>VLOOKUP(P396,'Customer List'!B:C,2,)</f>
        <v>Banglore</v>
      </c>
      <c r="W396" s="38"/>
      <c r="X396" s="30" t="str">
        <f>IF(OR(R396 = "PRIYANKA MADAM", R396 = "DEEPAK", R396 = "PORTER"),N396,"")</f>
        <v/>
      </c>
      <c r="Y396" s="21" t="str">
        <f t="shared" si="57"/>
        <v/>
      </c>
      <c r="Z396" s="21" t="str">
        <f t="shared" si="58"/>
        <v>Saturday</v>
      </c>
      <c r="AA396" s="21" t="str">
        <f t="shared" si="59"/>
        <v/>
      </c>
      <c r="AB396" s="21" t="str">
        <f>VLOOKUP(U396,'Currency Sheet'!A:C,3,)</f>
        <v>DOLLAR</v>
      </c>
      <c r="AC396" s="42" t="str">
        <f>VLOOKUP(P396,'Customer List'!B:D,3,)</f>
        <v>OutStation</v>
      </c>
    </row>
    <row r="397" spans="1:29" x14ac:dyDescent="0.25">
      <c r="A397" s="21">
        <v>396</v>
      </c>
      <c r="B397" s="21" t="s">
        <v>151</v>
      </c>
      <c r="C397" s="30">
        <v>45814</v>
      </c>
      <c r="D397" s="30">
        <v>45821</v>
      </c>
      <c r="E397" s="47">
        <v>495</v>
      </c>
      <c r="F397" s="47">
        <f t="shared" si="54"/>
        <v>43560</v>
      </c>
      <c r="G397" s="48">
        <f t="shared" si="55"/>
        <v>43560</v>
      </c>
      <c r="H397" s="21">
        <v>480090</v>
      </c>
      <c r="I397" s="21" t="s">
        <v>231</v>
      </c>
      <c r="J397" s="21">
        <v>1</v>
      </c>
      <c r="K397" s="21">
        <v>1</v>
      </c>
      <c r="L397" s="21">
        <f t="shared" si="56"/>
        <v>0</v>
      </c>
      <c r="M397" s="21" t="s">
        <v>223</v>
      </c>
      <c r="N397" s="30">
        <v>45824</v>
      </c>
      <c r="O397" s="48">
        <v>71610</v>
      </c>
      <c r="P397" s="21" t="s">
        <v>224</v>
      </c>
      <c r="Q397" s="21"/>
      <c r="R397" s="21"/>
      <c r="S397" s="3">
        <v>4</v>
      </c>
      <c r="T397" s="37"/>
      <c r="U397" s="21" t="s">
        <v>18</v>
      </c>
      <c r="V397" s="21" t="str">
        <f>VLOOKUP(P397,'Customer List'!B:C,2,)</f>
        <v>Punjab</v>
      </c>
      <c r="W397" s="38"/>
      <c r="X397" s="30" t="str">
        <f>IF(OR(R397 = "PRIYANKA MADAM", R397 = "DEEPAK", R397 = "PORTER"),N397,"")</f>
        <v/>
      </c>
      <c r="Y397" s="21" t="str">
        <f t="shared" si="57"/>
        <v/>
      </c>
      <c r="Z397" s="21" t="str">
        <f t="shared" si="58"/>
        <v>Monday</v>
      </c>
      <c r="AA397" s="21" t="str">
        <f t="shared" si="59"/>
        <v/>
      </c>
      <c r="AB397" s="21" t="str">
        <f>VLOOKUP(U397,'Currency Sheet'!A:C,3,)</f>
        <v>DOLLAR</v>
      </c>
      <c r="AC397" s="42" t="str">
        <f>VLOOKUP(P397,'Customer List'!B:D,3,)</f>
        <v>OutStation</v>
      </c>
    </row>
    <row r="398" spans="1:29" x14ac:dyDescent="0.25">
      <c r="A398" s="21">
        <v>397</v>
      </c>
      <c r="B398" s="21" t="s">
        <v>151</v>
      </c>
      <c r="C398" s="30">
        <v>45814</v>
      </c>
      <c r="D398" s="30">
        <v>45821</v>
      </c>
      <c r="E398" s="47">
        <v>204.75</v>
      </c>
      <c r="F398" s="47">
        <f t="shared" si="54"/>
        <v>18018</v>
      </c>
      <c r="G398" s="48">
        <f t="shared" si="55"/>
        <v>18018</v>
      </c>
      <c r="H398" s="21">
        <v>504133</v>
      </c>
      <c r="I398" s="21" t="s">
        <v>232</v>
      </c>
      <c r="J398" s="21">
        <v>1</v>
      </c>
      <c r="K398" s="21">
        <v>1</v>
      </c>
      <c r="L398" s="21">
        <f t="shared" si="56"/>
        <v>0</v>
      </c>
      <c r="M398" s="21" t="s">
        <v>169</v>
      </c>
      <c r="N398" s="30">
        <v>45825</v>
      </c>
      <c r="O398" s="48">
        <v>38083.5</v>
      </c>
      <c r="P398" s="21" t="s">
        <v>1011</v>
      </c>
      <c r="Q398" s="21" t="s">
        <v>636</v>
      </c>
      <c r="R398" s="21" t="s">
        <v>637</v>
      </c>
      <c r="S398" s="3">
        <v>4</v>
      </c>
      <c r="T398" s="37" t="s">
        <v>162</v>
      </c>
      <c r="U398" s="21" t="s">
        <v>18</v>
      </c>
      <c r="V398" s="21" t="str">
        <f>VLOOKUP(P398,'Customer List'!B:C,2,)</f>
        <v>Delhi</v>
      </c>
      <c r="W398" s="38"/>
      <c r="X398" s="30">
        <v>45825</v>
      </c>
      <c r="Y398" s="21">
        <f t="shared" si="57"/>
        <v>0</v>
      </c>
      <c r="Z398" s="21" t="str">
        <f t="shared" si="58"/>
        <v>Tuesday</v>
      </c>
      <c r="AA398" s="21" t="str">
        <f t="shared" si="59"/>
        <v>Tuesday</v>
      </c>
      <c r="AB398" s="21" t="str">
        <f>VLOOKUP(U398,'Currency Sheet'!A:C,3,)</f>
        <v>DOLLAR</v>
      </c>
      <c r="AC398" s="42" t="str">
        <f>VLOOKUP(P398,'Customer List'!B:D,3,)</f>
        <v>Local</v>
      </c>
    </row>
    <row r="399" spans="1:29" x14ac:dyDescent="0.25">
      <c r="A399" s="21">
        <v>398</v>
      </c>
      <c r="B399" s="21" t="s">
        <v>151</v>
      </c>
      <c r="C399" s="30">
        <v>45814</v>
      </c>
      <c r="D399" s="30">
        <v>45821</v>
      </c>
      <c r="E399" s="47">
        <v>196.5</v>
      </c>
      <c r="F399" s="47">
        <f t="shared" si="54"/>
        <v>17292</v>
      </c>
      <c r="G399" s="48">
        <f t="shared" si="55"/>
        <v>34584</v>
      </c>
      <c r="H399" s="21">
        <v>505022</v>
      </c>
      <c r="I399" s="21" t="s">
        <v>233</v>
      </c>
      <c r="J399" s="21">
        <v>2</v>
      </c>
      <c r="K399" s="21">
        <v>2</v>
      </c>
      <c r="L399" s="21">
        <f t="shared" si="56"/>
        <v>0</v>
      </c>
      <c r="M399" s="21" t="s">
        <v>169</v>
      </c>
      <c r="N399" s="30">
        <v>45825</v>
      </c>
      <c r="O399" s="48">
        <v>73098</v>
      </c>
      <c r="P399" s="21" t="s">
        <v>1011</v>
      </c>
      <c r="Q399" s="21" t="s">
        <v>636</v>
      </c>
      <c r="R399" s="21" t="s">
        <v>637</v>
      </c>
      <c r="S399" s="3">
        <v>4</v>
      </c>
      <c r="T399" s="37" t="s">
        <v>162</v>
      </c>
      <c r="U399" s="21" t="s">
        <v>18</v>
      </c>
      <c r="V399" s="21" t="str">
        <f>VLOOKUP(P399,'Customer List'!B:C,2,)</f>
        <v>Delhi</v>
      </c>
      <c r="W399" s="38"/>
      <c r="X399" s="30">
        <v>45825</v>
      </c>
      <c r="Y399" s="21">
        <f t="shared" si="57"/>
        <v>0</v>
      </c>
      <c r="Z399" s="21" t="str">
        <f t="shared" si="58"/>
        <v>Tuesday</v>
      </c>
      <c r="AA399" s="21" t="str">
        <f t="shared" si="59"/>
        <v>Tuesday</v>
      </c>
      <c r="AB399" s="21" t="str">
        <f>VLOOKUP(U399,'Currency Sheet'!A:C,3,)</f>
        <v>DOLLAR</v>
      </c>
      <c r="AC399" s="42" t="str">
        <f>VLOOKUP(P399,'Customer List'!B:D,3,)</f>
        <v>Local</v>
      </c>
    </row>
    <row r="400" spans="1:29" x14ac:dyDescent="0.25">
      <c r="A400" s="21">
        <v>399</v>
      </c>
      <c r="B400" s="21" t="s">
        <v>151</v>
      </c>
      <c r="C400" s="30">
        <v>45814</v>
      </c>
      <c r="D400" s="30">
        <v>45821</v>
      </c>
      <c r="E400" s="47">
        <v>242.9</v>
      </c>
      <c r="F400" s="47">
        <f t="shared" si="54"/>
        <v>21375.200000000001</v>
      </c>
      <c r="G400" s="48">
        <f t="shared" si="55"/>
        <v>21375.200000000001</v>
      </c>
      <c r="H400" s="21">
        <v>514104</v>
      </c>
      <c r="I400" s="21" t="s">
        <v>234</v>
      </c>
      <c r="J400" s="21">
        <v>1</v>
      </c>
      <c r="K400" s="21">
        <v>1</v>
      </c>
      <c r="L400" s="21">
        <f t="shared" si="56"/>
        <v>0</v>
      </c>
      <c r="M400" s="21" t="s">
        <v>169</v>
      </c>
      <c r="N400" s="30">
        <v>45825</v>
      </c>
      <c r="O400" s="48">
        <v>48406.5</v>
      </c>
      <c r="P400" s="21" t="s">
        <v>1011</v>
      </c>
      <c r="Q400" s="21" t="s">
        <v>636</v>
      </c>
      <c r="R400" s="21" t="s">
        <v>637</v>
      </c>
      <c r="S400" s="3">
        <v>4</v>
      </c>
      <c r="T400" s="37" t="s">
        <v>162</v>
      </c>
      <c r="U400" s="21" t="s">
        <v>18</v>
      </c>
      <c r="V400" s="21" t="str">
        <f>VLOOKUP(P400,'Customer List'!B:C,2,)</f>
        <v>Delhi</v>
      </c>
      <c r="W400" s="38"/>
      <c r="X400" s="30">
        <v>45825</v>
      </c>
      <c r="Y400" s="21">
        <f t="shared" si="57"/>
        <v>0</v>
      </c>
      <c r="Z400" s="21" t="str">
        <f t="shared" si="58"/>
        <v>Tuesday</v>
      </c>
      <c r="AA400" s="21" t="str">
        <f t="shared" si="59"/>
        <v>Tuesday</v>
      </c>
      <c r="AB400" s="21" t="str">
        <f>VLOOKUP(U400,'Currency Sheet'!A:C,3,)</f>
        <v>DOLLAR</v>
      </c>
      <c r="AC400" s="42" t="str">
        <f>VLOOKUP(P400,'Customer List'!B:D,3,)</f>
        <v>Local</v>
      </c>
    </row>
    <row r="401" spans="1:29" x14ac:dyDescent="0.25">
      <c r="A401" s="21">
        <v>400</v>
      </c>
      <c r="B401" s="21" t="s">
        <v>151</v>
      </c>
      <c r="C401" s="30">
        <v>45814</v>
      </c>
      <c r="D401" s="30">
        <v>45821</v>
      </c>
      <c r="E401" s="47">
        <v>349.3</v>
      </c>
      <c r="F401" s="47">
        <f t="shared" si="54"/>
        <v>30738.400000000001</v>
      </c>
      <c r="G401" s="48">
        <f t="shared" si="55"/>
        <v>30738.400000000001</v>
      </c>
      <c r="H401" s="21">
        <v>576406</v>
      </c>
      <c r="I401" s="21" t="s">
        <v>1366</v>
      </c>
      <c r="J401" s="21">
        <v>1</v>
      </c>
      <c r="K401" s="21">
        <v>1</v>
      </c>
      <c r="L401" s="21">
        <f t="shared" si="56"/>
        <v>0</v>
      </c>
      <c r="M401" s="21" t="s">
        <v>235</v>
      </c>
      <c r="N401" s="30">
        <v>45822</v>
      </c>
      <c r="O401" s="48">
        <v>54141.5</v>
      </c>
      <c r="P401" s="21" t="s">
        <v>236</v>
      </c>
      <c r="Q401" s="21"/>
      <c r="R401" s="21"/>
      <c r="S401" s="3">
        <v>-20</v>
      </c>
      <c r="T401" s="37"/>
      <c r="U401" s="21" t="s">
        <v>18</v>
      </c>
      <c r="V401" s="21" t="str">
        <f>VLOOKUP(P401,'Customer List'!B:C,2,)</f>
        <v>Jammu</v>
      </c>
      <c r="W401" s="38"/>
      <c r="X401" s="30" t="str">
        <f t="shared" ref="X401:X406" si="60">IF(OR(R401 = "PRIYANKA MADAM", R401 = "DEEPAK", R401 = "PORTER"),N401,"")</f>
        <v/>
      </c>
      <c r="Y401" s="21" t="str">
        <f t="shared" si="57"/>
        <v/>
      </c>
      <c r="Z401" s="21" t="str">
        <f t="shared" si="58"/>
        <v>Saturday</v>
      </c>
      <c r="AA401" s="21" t="str">
        <f t="shared" si="59"/>
        <v/>
      </c>
      <c r="AB401" s="21" t="str">
        <f>VLOOKUP(U401,'Currency Sheet'!A:C,3,)</f>
        <v>DOLLAR</v>
      </c>
      <c r="AC401" s="42" t="str">
        <f>VLOOKUP(P401,'Customer List'!B:D,3,)</f>
        <v>OutStation</v>
      </c>
    </row>
    <row r="402" spans="1:29" x14ac:dyDescent="0.25">
      <c r="A402" s="21">
        <v>401</v>
      </c>
      <c r="B402" s="21" t="s">
        <v>151</v>
      </c>
      <c r="C402" s="30">
        <v>45814</v>
      </c>
      <c r="D402" s="30">
        <v>45821</v>
      </c>
      <c r="E402" s="47">
        <v>70.7</v>
      </c>
      <c r="F402" s="47">
        <f t="shared" si="54"/>
        <v>6221.6</v>
      </c>
      <c r="G402" s="48">
        <f t="shared" si="55"/>
        <v>6221.6</v>
      </c>
      <c r="H402" s="21">
        <v>607901</v>
      </c>
      <c r="I402" s="21" t="s">
        <v>237</v>
      </c>
      <c r="J402" s="21">
        <v>1</v>
      </c>
      <c r="K402" s="21">
        <v>1</v>
      </c>
      <c r="L402" s="21">
        <f t="shared" si="56"/>
        <v>0</v>
      </c>
      <c r="M402" s="21" t="s">
        <v>210</v>
      </c>
      <c r="N402" s="30">
        <v>45822</v>
      </c>
      <c r="O402" s="48">
        <v>10175.75</v>
      </c>
      <c r="P402" s="21" t="s">
        <v>211</v>
      </c>
      <c r="Q402" s="21"/>
      <c r="R402" s="21"/>
      <c r="S402" s="3">
        <v>4</v>
      </c>
      <c r="T402" s="37"/>
      <c r="U402" s="21" t="s">
        <v>18</v>
      </c>
      <c r="V402" s="21" t="str">
        <f>VLOOKUP(P402,'Customer List'!B:C,2,)</f>
        <v>Banglore</v>
      </c>
      <c r="W402" s="38"/>
      <c r="X402" s="30" t="str">
        <f t="shared" si="60"/>
        <v/>
      </c>
      <c r="Y402" s="21" t="str">
        <f t="shared" si="57"/>
        <v/>
      </c>
      <c r="Z402" s="21" t="str">
        <f t="shared" si="58"/>
        <v>Saturday</v>
      </c>
      <c r="AA402" s="21" t="str">
        <f t="shared" si="59"/>
        <v/>
      </c>
      <c r="AB402" s="21" t="str">
        <f>VLOOKUP(U402,'Currency Sheet'!A:C,3,)</f>
        <v>DOLLAR</v>
      </c>
      <c r="AC402" s="42" t="str">
        <f>VLOOKUP(P402,'Customer List'!B:D,3,)</f>
        <v>OutStation</v>
      </c>
    </row>
    <row r="403" spans="1:29" x14ac:dyDescent="0.25">
      <c r="A403" s="21">
        <v>402</v>
      </c>
      <c r="B403" s="21" t="s">
        <v>151</v>
      </c>
      <c r="C403" s="30">
        <v>45814</v>
      </c>
      <c r="D403" s="30">
        <v>45821</v>
      </c>
      <c r="E403" s="47">
        <v>160.30000000000001</v>
      </c>
      <c r="F403" s="47">
        <f t="shared" si="54"/>
        <v>14106.400000000001</v>
      </c>
      <c r="G403" s="48">
        <f t="shared" si="55"/>
        <v>14106.400000000001</v>
      </c>
      <c r="H403" s="21">
        <v>627702</v>
      </c>
      <c r="I403" s="21" t="s">
        <v>238</v>
      </c>
      <c r="J403" s="21">
        <v>1</v>
      </c>
      <c r="K403" s="21">
        <v>1</v>
      </c>
      <c r="L403" s="21">
        <f t="shared" si="56"/>
        <v>0</v>
      </c>
      <c r="M403" s="21" t="s">
        <v>210</v>
      </c>
      <c r="N403" s="30">
        <v>45822</v>
      </c>
      <c r="O403" s="48">
        <v>23071.75</v>
      </c>
      <c r="P403" s="21" t="s">
        <v>211</v>
      </c>
      <c r="Q403" s="21"/>
      <c r="R403" s="21"/>
      <c r="S403" s="3">
        <v>4</v>
      </c>
      <c r="T403" s="37"/>
      <c r="U403" s="21" t="s">
        <v>18</v>
      </c>
      <c r="V403" s="21" t="str">
        <f>VLOOKUP(P403,'Customer List'!B:C,2,)</f>
        <v>Banglore</v>
      </c>
      <c r="W403" s="38"/>
      <c r="X403" s="30" t="str">
        <f t="shared" si="60"/>
        <v/>
      </c>
      <c r="Y403" s="21" t="str">
        <f t="shared" si="57"/>
        <v/>
      </c>
      <c r="Z403" s="21" t="str">
        <f t="shared" si="58"/>
        <v>Saturday</v>
      </c>
      <c r="AA403" s="21" t="str">
        <f t="shared" si="59"/>
        <v/>
      </c>
      <c r="AB403" s="21" t="str">
        <f>VLOOKUP(U403,'Currency Sheet'!A:C,3,)</f>
        <v>DOLLAR</v>
      </c>
      <c r="AC403" s="42" t="str">
        <f>VLOOKUP(P403,'Customer List'!B:D,3,)</f>
        <v>OutStation</v>
      </c>
    </row>
    <row r="404" spans="1:29" x14ac:dyDescent="0.25">
      <c r="A404" s="21">
        <v>403</v>
      </c>
      <c r="B404" s="21" t="s">
        <v>151</v>
      </c>
      <c r="C404" s="30">
        <v>45814</v>
      </c>
      <c r="D404" s="30">
        <v>45821</v>
      </c>
      <c r="E404" s="47">
        <v>5</v>
      </c>
      <c r="F404" s="47">
        <f t="shared" si="54"/>
        <v>440</v>
      </c>
      <c r="G404" s="48">
        <f t="shared" si="55"/>
        <v>440</v>
      </c>
      <c r="H404" s="21">
        <v>631151</v>
      </c>
      <c r="I404" s="21" t="s">
        <v>147</v>
      </c>
      <c r="J404" s="21">
        <v>1</v>
      </c>
      <c r="K404" s="21"/>
      <c r="L404" s="21">
        <f t="shared" si="56"/>
        <v>1</v>
      </c>
      <c r="M404" s="21"/>
      <c r="N404" s="30"/>
      <c r="O404" s="48"/>
      <c r="P404" s="21" t="s">
        <v>1145</v>
      </c>
      <c r="Q404" s="21"/>
      <c r="R404" s="21"/>
      <c r="S404" s="3">
        <v>4</v>
      </c>
      <c r="T404" s="37" t="s">
        <v>1190</v>
      </c>
      <c r="U404" s="21" t="s">
        <v>18</v>
      </c>
      <c r="V404" s="21" t="str">
        <f>VLOOKUP(P404,'Customer List'!B:C,2,)</f>
        <v>STOCK</v>
      </c>
      <c r="W404" s="38" t="s">
        <v>1145</v>
      </c>
      <c r="X404" s="30" t="str">
        <f t="shared" si="60"/>
        <v/>
      </c>
      <c r="Y404" s="21" t="str">
        <f t="shared" si="57"/>
        <v/>
      </c>
      <c r="Z404" s="21" t="str">
        <f t="shared" si="58"/>
        <v/>
      </c>
      <c r="AA404" s="21" t="str">
        <f t="shared" si="59"/>
        <v/>
      </c>
      <c r="AB404" s="21" t="str">
        <f>VLOOKUP(U404,'Currency Sheet'!A:C,3,)</f>
        <v>DOLLAR</v>
      </c>
      <c r="AC404" s="42" t="str">
        <f>VLOOKUP(P404,'Customer List'!B:D,3,)</f>
        <v>STOCK</v>
      </c>
    </row>
    <row r="405" spans="1:29" x14ac:dyDescent="0.25">
      <c r="A405" s="21">
        <v>404</v>
      </c>
      <c r="B405" s="21" t="s">
        <v>151</v>
      </c>
      <c r="C405" s="30">
        <v>45814</v>
      </c>
      <c r="D405" s="30">
        <v>45821</v>
      </c>
      <c r="E405" s="47">
        <v>5</v>
      </c>
      <c r="F405" s="47">
        <f t="shared" si="54"/>
        <v>440</v>
      </c>
      <c r="G405" s="48">
        <f t="shared" si="55"/>
        <v>440</v>
      </c>
      <c r="H405" s="21">
        <v>656801</v>
      </c>
      <c r="I405" s="21" t="s">
        <v>239</v>
      </c>
      <c r="J405" s="21">
        <v>1</v>
      </c>
      <c r="K405" s="21"/>
      <c r="L405" s="21">
        <f t="shared" si="56"/>
        <v>1</v>
      </c>
      <c r="M405" s="21"/>
      <c r="N405" s="30"/>
      <c r="O405" s="48"/>
      <c r="P405" s="21" t="s">
        <v>1145</v>
      </c>
      <c r="Q405" s="21"/>
      <c r="R405" s="21"/>
      <c r="S405" s="3">
        <v>4</v>
      </c>
      <c r="T405" s="37" t="s">
        <v>1190</v>
      </c>
      <c r="U405" s="21" t="s">
        <v>18</v>
      </c>
      <c r="V405" s="21" t="str">
        <f>VLOOKUP(P405,'Customer List'!B:C,2,)</f>
        <v>STOCK</v>
      </c>
      <c r="W405" s="38" t="s">
        <v>1145</v>
      </c>
      <c r="X405" s="30" t="str">
        <f t="shared" si="60"/>
        <v/>
      </c>
      <c r="Y405" s="21" t="str">
        <f t="shared" si="57"/>
        <v/>
      </c>
      <c r="Z405" s="21" t="str">
        <f t="shared" si="58"/>
        <v/>
      </c>
      <c r="AA405" s="21" t="str">
        <f t="shared" si="59"/>
        <v/>
      </c>
      <c r="AB405" s="21" t="str">
        <f>VLOOKUP(U405,'Currency Sheet'!A:C,3,)</f>
        <v>DOLLAR</v>
      </c>
      <c r="AC405" s="42" t="str">
        <f>VLOOKUP(P405,'Customer List'!B:D,3,)</f>
        <v>STOCK</v>
      </c>
    </row>
    <row r="406" spans="1:29" x14ac:dyDescent="0.25">
      <c r="A406" s="21">
        <v>405</v>
      </c>
      <c r="B406" s="21" t="s">
        <v>151</v>
      </c>
      <c r="C406" s="30">
        <v>45814</v>
      </c>
      <c r="D406" s="30">
        <v>45821</v>
      </c>
      <c r="E406" s="47">
        <v>185.5</v>
      </c>
      <c r="F406" s="47">
        <f t="shared" si="54"/>
        <v>16324</v>
      </c>
      <c r="G406" s="48">
        <f t="shared" si="55"/>
        <v>16324</v>
      </c>
      <c r="H406" s="21">
        <v>658402</v>
      </c>
      <c r="I406" s="21" t="s">
        <v>240</v>
      </c>
      <c r="J406" s="21">
        <v>1</v>
      </c>
      <c r="K406" s="21">
        <v>1</v>
      </c>
      <c r="L406" s="21">
        <f t="shared" si="56"/>
        <v>0</v>
      </c>
      <c r="M406" s="21" t="s">
        <v>152</v>
      </c>
      <c r="N406" s="30">
        <v>45831</v>
      </c>
      <c r="O406" s="48">
        <v>26500</v>
      </c>
      <c r="P406" s="21" t="s">
        <v>153</v>
      </c>
      <c r="Q406" s="21" t="s">
        <v>1127</v>
      </c>
      <c r="R406" s="21" t="s">
        <v>1127</v>
      </c>
      <c r="S406" s="3">
        <v>4</v>
      </c>
      <c r="T406" s="37"/>
      <c r="U406" s="21" t="s">
        <v>18</v>
      </c>
      <c r="V406" s="21" t="str">
        <f>VLOOKUP(P406,'Customer List'!B:C,2,)</f>
        <v>Noida</v>
      </c>
      <c r="W406" s="38"/>
      <c r="X406" s="30">
        <f t="shared" si="60"/>
        <v>45831</v>
      </c>
      <c r="Y406" s="21">
        <f t="shared" si="57"/>
        <v>0</v>
      </c>
      <c r="Z406" s="21" t="str">
        <f t="shared" si="58"/>
        <v>Monday</v>
      </c>
      <c r="AA406" s="21" t="str">
        <f t="shared" si="59"/>
        <v>Monday</v>
      </c>
      <c r="AB406" s="21" t="str">
        <f>VLOOKUP(U406,'Currency Sheet'!A:C,3,)</f>
        <v>DOLLAR</v>
      </c>
      <c r="AC406" s="42" t="str">
        <f>VLOOKUP(P406,'Customer List'!B:D,3,)</f>
        <v>Local</v>
      </c>
    </row>
    <row r="407" spans="1:29" x14ac:dyDescent="0.25">
      <c r="A407" s="21">
        <v>406</v>
      </c>
      <c r="B407" s="21" t="s">
        <v>151</v>
      </c>
      <c r="C407" s="30">
        <v>45814</v>
      </c>
      <c r="D407" s="30">
        <v>45821</v>
      </c>
      <c r="E407" s="47">
        <v>82.6</v>
      </c>
      <c r="F407" s="47">
        <f t="shared" si="54"/>
        <v>7268.7999999999993</v>
      </c>
      <c r="G407" s="48">
        <f t="shared" si="55"/>
        <v>7268.7999999999993</v>
      </c>
      <c r="H407" s="21">
        <v>740121</v>
      </c>
      <c r="I407" s="21" t="s">
        <v>2781</v>
      </c>
      <c r="J407" s="21">
        <v>1</v>
      </c>
      <c r="K407" s="21">
        <v>1</v>
      </c>
      <c r="L407" s="21">
        <f t="shared" si="56"/>
        <v>0</v>
      </c>
      <c r="M407" s="21" t="s">
        <v>241</v>
      </c>
      <c r="N407" s="30">
        <v>45825</v>
      </c>
      <c r="O407" s="48">
        <v>10089</v>
      </c>
      <c r="P407" s="21" t="s">
        <v>242</v>
      </c>
      <c r="Q407" s="21">
        <v>58152138962</v>
      </c>
      <c r="R407" s="21" t="s">
        <v>40</v>
      </c>
      <c r="S407" s="3">
        <v>4</v>
      </c>
      <c r="T407" s="37"/>
      <c r="U407" s="21" t="s">
        <v>18</v>
      </c>
      <c r="V407" s="21" t="str">
        <f>VLOOKUP(P407,'Customer List'!B:C,2,)</f>
        <v>Mumbai</v>
      </c>
      <c r="W407" s="38"/>
      <c r="X407" s="30">
        <v>45826</v>
      </c>
      <c r="Y407" s="21">
        <f t="shared" si="57"/>
        <v>1</v>
      </c>
      <c r="Z407" s="21" t="str">
        <f t="shared" si="58"/>
        <v>Tuesday</v>
      </c>
      <c r="AA407" s="21" t="str">
        <f t="shared" si="59"/>
        <v>Wednesday</v>
      </c>
      <c r="AB407" s="21" t="str">
        <f>VLOOKUP(U407,'Currency Sheet'!A:C,3,)</f>
        <v>DOLLAR</v>
      </c>
      <c r="AC407" s="42" t="str">
        <f>VLOOKUP(P407,'Customer List'!B:D,3,)</f>
        <v>OutStation</v>
      </c>
    </row>
    <row r="408" spans="1:29" x14ac:dyDescent="0.25">
      <c r="A408" s="21">
        <v>407</v>
      </c>
      <c r="B408" s="21" t="s">
        <v>151</v>
      </c>
      <c r="C408" s="30">
        <v>45814</v>
      </c>
      <c r="D408" s="30">
        <v>45821</v>
      </c>
      <c r="E408" s="47">
        <v>82.6</v>
      </c>
      <c r="F408" s="47">
        <f t="shared" si="54"/>
        <v>7268.7999999999993</v>
      </c>
      <c r="G408" s="48">
        <f t="shared" si="55"/>
        <v>7268.7999999999993</v>
      </c>
      <c r="H408" s="21">
        <v>740122</v>
      </c>
      <c r="I408" s="21" t="s">
        <v>2782</v>
      </c>
      <c r="J408" s="21">
        <v>1</v>
      </c>
      <c r="K408" s="21">
        <v>1</v>
      </c>
      <c r="L408" s="21">
        <f t="shared" si="56"/>
        <v>0</v>
      </c>
      <c r="M408" s="21" t="s">
        <v>241</v>
      </c>
      <c r="N408" s="30">
        <v>45825</v>
      </c>
      <c r="O408" s="48">
        <v>10089</v>
      </c>
      <c r="P408" s="21" t="s">
        <v>242</v>
      </c>
      <c r="Q408" s="21">
        <v>58152138962</v>
      </c>
      <c r="R408" s="21" t="s">
        <v>40</v>
      </c>
      <c r="S408" s="3">
        <v>4</v>
      </c>
      <c r="T408" s="37"/>
      <c r="U408" s="21" t="s">
        <v>18</v>
      </c>
      <c r="V408" s="21" t="str">
        <f>VLOOKUP(P408,'Customer List'!B:C,2,)</f>
        <v>Mumbai</v>
      </c>
      <c r="W408" s="38"/>
      <c r="X408" s="30">
        <v>45826</v>
      </c>
      <c r="Y408" s="21">
        <f t="shared" si="57"/>
        <v>1</v>
      </c>
      <c r="Z408" s="21" t="str">
        <f t="shared" si="58"/>
        <v>Tuesday</v>
      </c>
      <c r="AA408" s="21" t="str">
        <f t="shared" si="59"/>
        <v>Wednesday</v>
      </c>
      <c r="AB408" s="21" t="str">
        <f>VLOOKUP(U408,'Currency Sheet'!A:C,3,)</f>
        <v>DOLLAR</v>
      </c>
      <c r="AC408" s="42" t="str">
        <f>VLOOKUP(P408,'Customer List'!B:D,3,)</f>
        <v>OutStation</v>
      </c>
    </row>
    <row r="409" spans="1:29" x14ac:dyDescent="0.25">
      <c r="A409" s="21">
        <v>408</v>
      </c>
      <c r="B409" s="21" t="s">
        <v>151</v>
      </c>
      <c r="C409" s="30">
        <v>45814</v>
      </c>
      <c r="D409" s="30">
        <v>45821</v>
      </c>
      <c r="E409" s="47">
        <v>82.6</v>
      </c>
      <c r="F409" s="47">
        <f t="shared" si="54"/>
        <v>7268.7999999999993</v>
      </c>
      <c r="G409" s="48">
        <f t="shared" si="55"/>
        <v>7268.7999999999993</v>
      </c>
      <c r="H409" s="21">
        <v>740124</v>
      </c>
      <c r="I409" s="21" t="s">
        <v>2783</v>
      </c>
      <c r="J409" s="21">
        <v>1</v>
      </c>
      <c r="K409" s="21">
        <v>1</v>
      </c>
      <c r="L409" s="21">
        <f t="shared" si="56"/>
        <v>0</v>
      </c>
      <c r="M409" s="21" t="s">
        <v>241</v>
      </c>
      <c r="N409" s="30">
        <v>45825</v>
      </c>
      <c r="O409" s="48">
        <v>10089</v>
      </c>
      <c r="P409" s="21" t="s">
        <v>242</v>
      </c>
      <c r="Q409" s="21">
        <v>58152138962</v>
      </c>
      <c r="R409" s="21" t="s">
        <v>40</v>
      </c>
      <c r="S409" s="3">
        <v>4</v>
      </c>
      <c r="T409" s="37"/>
      <c r="U409" s="21" t="s">
        <v>18</v>
      </c>
      <c r="V409" s="21" t="str">
        <f>VLOOKUP(P409,'Customer List'!B:C,2,)</f>
        <v>Mumbai</v>
      </c>
      <c r="W409" s="38"/>
      <c r="X409" s="30">
        <v>45826</v>
      </c>
      <c r="Y409" s="21">
        <f t="shared" si="57"/>
        <v>1</v>
      </c>
      <c r="Z409" s="21" t="str">
        <f t="shared" si="58"/>
        <v>Tuesday</v>
      </c>
      <c r="AA409" s="21" t="str">
        <f t="shared" si="59"/>
        <v>Wednesday</v>
      </c>
      <c r="AB409" s="21" t="str">
        <f>VLOOKUP(U409,'Currency Sheet'!A:C,3,)</f>
        <v>DOLLAR</v>
      </c>
      <c r="AC409" s="42" t="str">
        <f>VLOOKUP(P409,'Customer List'!B:D,3,)</f>
        <v>OutStation</v>
      </c>
    </row>
    <row r="410" spans="1:29" x14ac:dyDescent="0.25">
      <c r="A410" s="21">
        <v>409</v>
      </c>
      <c r="B410" s="21" t="s">
        <v>151</v>
      </c>
      <c r="C410" s="30">
        <v>45814</v>
      </c>
      <c r="D410" s="30">
        <v>45821</v>
      </c>
      <c r="E410" s="47">
        <v>82.6</v>
      </c>
      <c r="F410" s="47">
        <f t="shared" si="54"/>
        <v>7268.7999999999993</v>
      </c>
      <c r="G410" s="48">
        <f t="shared" si="55"/>
        <v>7268.7999999999993</v>
      </c>
      <c r="H410" s="21">
        <v>740126</v>
      </c>
      <c r="I410" s="21" t="s">
        <v>2784</v>
      </c>
      <c r="J410" s="21">
        <v>1</v>
      </c>
      <c r="K410" s="21">
        <v>1</v>
      </c>
      <c r="L410" s="21">
        <f t="shared" si="56"/>
        <v>0</v>
      </c>
      <c r="M410" s="21" t="s">
        <v>241</v>
      </c>
      <c r="N410" s="30">
        <v>45825</v>
      </c>
      <c r="O410" s="48">
        <v>10089</v>
      </c>
      <c r="P410" s="21" t="s">
        <v>242</v>
      </c>
      <c r="Q410" s="21">
        <v>58152138962</v>
      </c>
      <c r="R410" s="21" t="s">
        <v>40</v>
      </c>
      <c r="S410" s="3">
        <v>4</v>
      </c>
      <c r="T410" s="37"/>
      <c r="U410" s="21" t="s">
        <v>18</v>
      </c>
      <c r="V410" s="21" t="str">
        <f>VLOOKUP(P410,'Customer List'!B:C,2,)</f>
        <v>Mumbai</v>
      </c>
      <c r="W410" s="38"/>
      <c r="X410" s="30">
        <v>45826</v>
      </c>
      <c r="Y410" s="21">
        <f t="shared" si="57"/>
        <v>1</v>
      </c>
      <c r="Z410" s="21" t="str">
        <f t="shared" si="58"/>
        <v>Tuesday</v>
      </c>
      <c r="AA410" s="21" t="str">
        <f t="shared" si="59"/>
        <v>Wednesday</v>
      </c>
      <c r="AB410" s="21" t="str">
        <f>VLOOKUP(U410,'Currency Sheet'!A:C,3,)</f>
        <v>DOLLAR</v>
      </c>
      <c r="AC410" s="42" t="str">
        <f>VLOOKUP(P410,'Customer List'!B:D,3,)</f>
        <v>OutStation</v>
      </c>
    </row>
    <row r="411" spans="1:29" x14ac:dyDescent="0.25">
      <c r="A411" s="21">
        <v>410</v>
      </c>
      <c r="B411" s="21" t="s">
        <v>151</v>
      </c>
      <c r="C411" s="30">
        <v>45814</v>
      </c>
      <c r="D411" s="30">
        <v>45821</v>
      </c>
      <c r="E411" s="47">
        <v>82.6</v>
      </c>
      <c r="F411" s="47">
        <f t="shared" si="54"/>
        <v>7268.7999999999993</v>
      </c>
      <c r="G411" s="48">
        <f t="shared" si="55"/>
        <v>7268.7999999999993</v>
      </c>
      <c r="H411" s="21">
        <v>740129</v>
      </c>
      <c r="I411" s="21" t="s">
        <v>2785</v>
      </c>
      <c r="J411" s="21">
        <v>1</v>
      </c>
      <c r="K411" s="21">
        <v>1</v>
      </c>
      <c r="L411" s="21">
        <f t="shared" si="56"/>
        <v>0</v>
      </c>
      <c r="M411" s="21" t="s">
        <v>241</v>
      </c>
      <c r="N411" s="30">
        <v>45825</v>
      </c>
      <c r="O411" s="48">
        <v>10089</v>
      </c>
      <c r="P411" s="21" t="s">
        <v>242</v>
      </c>
      <c r="Q411" s="21">
        <v>58152138962</v>
      </c>
      <c r="R411" s="21" t="s">
        <v>40</v>
      </c>
      <c r="S411" s="3">
        <v>4</v>
      </c>
      <c r="T411" s="37"/>
      <c r="U411" s="21" t="s">
        <v>18</v>
      </c>
      <c r="V411" s="21" t="str">
        <f>VLOOKUP(P411,'Customer List'!B:C,2,)</f>
        <v>Mumbai</v>
      </c>
      <c r="W411" s="38"/>
      <c r="X411" s="30">
        <v>45826</v>
      </c>
      <c r="Y411" s="21">
        <f t="shared" si="57"/>
        <v>1</v>
      </c>
      <c r="Z411" s="21" t="str">
        <f t="shared" si="58"/>
        <v>Tuesday</v>
      </c>
      <c r="AA411" s="21" t="str">
        <f t="shared" si="59"/>
        <v>Wednesday</v>
      </c>
      <c r="AB411" s="21" t="str">
        <f>VLOOKUP(U411,'Currency Sheet'!A:C,3,)</f>
        <v>DOLLAR</v>
      </c>
      <c r="AC411" s="42" t="str">
        <f>VLOOKUP(P411,'Customer List'!B:D,3,)</f>
        <v>OutStation</v>
      </c>
    </row>
    <row r="412" spans="1:29" x14ac:dyDescent="0.25">
      <c r="A412" s="21">
        <v>411</v>
      </c>
      <c r="B412" s="21" t="s">
        <v>151</v>
      </c>
      <c r="C412" s="30">
        <v>45814</v>
      </c>
      <c r="D412" s="30">
        <v>45821</v>
      </c>
      <c r="E412" s="47">
        <v>4.9000000000000004</v>
      </c>
      <c r="F412" s="47">
        <f t="shared" si="54"/>
        <v>431.20000000000005</v>
      </c>
      <c r="G412" s="48">
        <f t="shared" si="55"/>
        <v>862.40000000000009</v>
      </c>
      <c r="H412" s="21">
        <v>740379</v>
      </c>
      <c r="I412" s="21" t="s">
        <v>243</v>
      </c>
      <c r="J412" s="21">
        <v>2</v>
      </c>
      <c r="K412" s="21">
        <v>2</v>
      </c>
      <c r="L412" s="21">
        <f t="shared" si="56"/>
        <v>0</v>
      </c>
      <c r="M412" s="21" t="s">
        <v>241</v>
      </c>
      <c r="N412" s="30">
        <v>45825</v>
      </c>
      <c r="O412" s="48">
        <v>1197</v>
      </c>
      <c r="P412" s="21" t="s">
        <v>242</v>
      </c>
      <c r="Q412" s="21">
        <v>58152138962</v>
      </c>
      <c r="R412" s="21" t="s">
        <v>40</v>
      </c>
      <c r="S412" s="3">
        <v>4</v>
      </c>
      <c r="T412" s="37"/>
      <c r="U412" s="21" t="s">
        <v>18</v>
      </c>
      <c r="V412" s="21" t="str">
        <f>VLOOKUP(P412,'Customer List'!B:C,2,)</f>
        <v>Mumbai</v>
      </c>
      <c r="W412" s="38"/>
      <c r="X412" s="30">
        <v>45826</v>
      </c>
      <c r="Y412" s="21">
        <f t="shared" si="57"/>
        <v>1</v>
      </c>
      <c r="Z412" s="21" t="str">
        <f t="shared" si="58"/>
        <v>Tuesday</v>
      </c>
      <c r="AA412" s="21" t="str">
        <f t="shared" si="59"/>
        <v>Wednesday</v>
      </c>
      <c r="AB412" s="21" t="str">
        <f>VLOOKUP(U412,'Currency Sheet'!A:C,3,)</f>
        <v>DOLLAR</v>
      </c>
      <c r="AC412" s="42" t="str">
        <f>VLOOKUP(P412,'Customer List'!B:D,3,)</f>
        <v>OutStation</v>
      </c>
    </row>
    <row r="413" spans="1:29" x14ac:dyDescent="0.25">
      <c r="A413" s="21">
        <v>412</v>
      </c>
      <c r="B413" s="21" t="s">
        <v>151</v>
      </c>
      <c r="C413" s="30">
        <v>45814</v>
      </c>
      <c r="D413" s="30">
        <v>45821</v>
      </c>
      <c r="E413" s="47">
        <v>205.8</v>
      </c>
      <c r="F413" s="47">
        <f t="shared" si="54"/>
        <v>18110.400000000001</v>
      </c>
      <c r="G413" s="48">
        <f t="shared" si="55"/>
        <v>18110.400000000001</v>
      </c>
      <c r="H413" s="21">
        <v>740810</v>
      </c>
      <c r="I413" s="21" t="s">
        <v>2786</v>
      </c>
      <c r="J413" s="21">
        <v>1</v>
      </c>
      <c r="K413" s="21">
        <v>1</v>
      </c>
      <c r="L413" s="21">
        <f t="shared" si="56"/>
        <v>0</v>
      </c>
      <c r="M413" s="21" t="s">
        <v>241</v>
      </c>
      <c r="N413" s="30">
        <v>45825</v>
      </c>
      <c r="O413" s="48">
        <v>25137</v>
      </c>
      <c r="P413" s="21" t="s">
        <v>242</v>
      </c>
      <c r="Q413" s="21">
        <v>58152138962</v>
      </c>
      <c r="R413" s="21" t="s">
        <v>40</v>
      </c>
      <c r="S413" s="3">
        <v>4</v>
      </c>
      <c r="T413" s="37"/>
      <c r="U413" s="21" t="s">
        <v>18</v>
      </c>
      <c r="V413" s="21" t="str">
        <f>VLOOKUP(P413,'Customer List'!B:C,2,)</f>
        <v>Mumbai</v>
      </c>
      <c r="W413" s="38"/>
      <c r="X413" s="30">
        <v>45826</v>
      </c>
      <c r="Y413" s="21">
        <f t="shared" si="57"/>
        <v>1</v>
      </c>
      <c r="Z413" s="21" t="str">
        <f t="shared" si="58"/>
        <v>Tuesday</v>
      </c>
      <c r="AA413" s="21" t="str">
        <f t="shared" si="59"/>
        <v>Wednesday</v>
      </c>
      <c r="AB413" s="21" t="str">
        <f>VLOOKUP(U413,'Currency Sheet'!A:C,3,)</f>
        <v>DOLLAR</v>
      </c>
      <c r="AC413" s="42" t="str">
        <f>VLOOKUP(P413,'Customer List'!B:D,3,)</f>
        <v>OutStation</v>
      </c>
    </row>
    <row r="414" spans="1:29" x14ac:dyDescent="0.25">
      <c r="A414" s="21">
        <v>413</v>
      </c>
      <c r="B414" s="21" t="s">
        <v>151</v>
      </c>
      <c r="C414" s="30">
        <v>45814</v>
      </c>
      <c r="D414" s="30">
        <v>45821</v>
      </c>
      <c r="E414" s="47">
        <v>41.3</v>
      </c>
      <c r="F414" s="47">
        <f t="shared" si="54"/>
        <v>3634.3999999999996</v>
      </c>
      <c r="G414" s="48">
        <f t="shared" si="55"/>
        <v>3634.3999999999996</v>
      </c>
      <c r="H414" s="21">
        <v>740811</v>
      </c>
      <c r="I414" s="21" t="s">
        <v>244</v>
      </c>
      <c r="J414" s="21">
        <v>1</v>
      </c>
      <c r="K414" s="21">
        <v>1</v>
      </c>
      <c r="L414" s="21">
        <f t="shared" si="56"/>
        <v>0</v>
      </c>
      <c r="M414" s="21" t="s">
        <v>241</v>
      </c>
      <c r="N414" s="30">
        <v>45825</v>
      </c>
      <c r="O414" s="48">
        <v>5044.5</v>
      </c>
      <c r="P414" s="21" t="s">
        <v>242</v>
      </c>
      <c r="Q414" s="21">
        <v>58152138962</v>
      </c>
      <c r="R414" s="21" t="s">
        <v>40</v>
      </c>
      <c r="S414" s="3">
        <v>4</v>
      </c>
      <c r="T414" s="37"/>
      <c r="U414" s="21" t="s">
        <v>18</v>
      </c>
      <c r="V414" s="21" t="str">
        <f>VLOOKUP(P414,'Customer List'!B:C,2,)</f>
        <v>Mumbai</v>
      </c>
      <c r="W414" s="38"/>
      <c r="X414" s="30">
        <v>45826</v>
      </c>
      <c r="Y414" s="21">
        <f t="shared" si="57"/>
        <v>1</v>
      </c>
      <c r="Z414" s="21" t="str">
        <f t="shared" si="58"/>
        <v>Tuesday</v>
      </c>
      <c r="AA414" s="21" t="str">
        <f t="shared" si="59"/>
        <v>Wednesday</v>
      </c>
      <c r="AB414" s="21" t="str">
        <f>VLOOKUP(U414,'Currency Sheet'!A:C,3,)</f>
        <v>DOLLAR</v>
      </c>
      <c r="AC414" s="42" t="str">
        <f>VLOOKUP(P414,'Customer List'!B:D,3,)</f>
        <v>OutStation</v>
      </c>
    </row>
    <row r="415" spans="1:29" x14ac:dyDescent="0.25">
      <c r="A415" s="21">
        <v>414</v>
      </c>
      <c r="B415" s="21" t="s">
        <v>151</v>
      </c>
      <c r="C415" s="30">
        <v>45814</v>
      </c>
      <c r="D415" s="30">
        <v>45821</v>
      </c>
      <c r="E415" s="47">
        <v>82.6</v>
      </c>
      <c r="F415" s="47">
        <f t="shared" si="54"/>
        <v>7268.7999999999993</v>
      </c>
      <c r="G415" s="48">
        <f t="shared" si="55"/>
        <v>7268.7999999999993</v>
      </c>
      <c r="H415" s="21">
        <v>740812</v>
      </c>
      <c r="I415" s="21" t="s">
        <v>2787</v>
      </c>
      <c r="J415" s="21">
        <v>1</v>
      </c>
      <c r="K415" s="21">
        <v>1</v>
      </c>
      <c r="L415" s="21">
        <f t="shared" si="56"/>
        <v>0</v>
      </c>
      <c r="M415" s="21" t="s">
        <v>241</v>
      </c>
      <c r="N415" s="30">
        <v>45825</v>
      </c>
      <c r="O415" s="48">
        <v>10089</v>
      </c>
      <c r="P415" s="21" t="s">
        <v>242</v>
      </c>
      <c r="Q415" s="21">
        <v>58152138962</v>
      </c>
      <c r="R415" s="21" t="s">
        <v>40</v>
      </c>
      <c r="S415" s="3">
        <v>4</v>
      </c>
      <c r="T415" s="37"/>
      <c r="U415" s="21" t="s">
        <v>18</v>
      </c>
      <c r="V415" s="21" t="str">
        <f>VLOOKUP(P415,'Customer List'!B:C,2,)</f>
        <v>Mumbai</v>
      </c>
      <c r="W415" s="38"/>
      <c r="X415" s="30">
        <v>45826</v>
      </c>
      <c r="Y415" s="21">
        <f t="shared" si="57"/>
        <v>1</v>
      </c>
      <c r="Z415" s="21" t="str">
        <f t="shared" si="58"/>
        <v>Tuesday</v>
      </c>
      <c r="AA415" s="21" t="str">
        <f t="shared" si="59"/>
        <v>Wednesday</v>
      </c>
      <c r="AB415" s="21" t="str">
        <f>VLOOKUP(U415,'Currency Sheet'!A:C,3,)</f>
        <v>DOLLAR</v>
      </c>
      <c r="AC415" s="42" t="str">
        <f>VLOOKUP(P415,'Customer List'!B:D,3,)</f>
        <v>OutStation</v>
      </c>
    </row>
    <row r="416" spans="1:29" x14ac:dyDescent="0.25">
      <c r="A416" s="21">
        <v>415</v>
      </c>
      <c r="B416" s="21" t="s">
        <v>151</v>
      </c>
      <c r="C416" s="30">
        <v>45814</v>
      </c>
      <c r="D416" s="30">
        <v>45821</v>
      </c>
      <c r="E416" s="47">
        <v>205.8</v>
      </c>
      <c r="F416" s="47">
        <f t="shared" si="54"/>
        <v>18110.400000000001</v>
      </c>
      <c r="G416" s="48">
        <f t="shared" si="55"/>
        <v>18110.400000000001</v>
      </c>
      <c r="H416" s="21">
        <v>740986</v>
      </c>
      <c r="I416" s="21" t="s">
        <v>2788</v>
      </c>
      <c r="J416" s="21">
        <v>1</v>
      </c>
      <c r="K416" s="21">
        <v>1</v>
      </c>
      <c r="L416" s="21">
        <f t="shared" si="56"/>
        <v>0</v>
      </c>
      <c r="M416" s="21" t="s">
        <v>241</v>
      </c>
      <c r="N416" s="30">
        <v>45825</v>
      </c>
      <c r="O416" s="48">
        <v>25137</v>
      </c>
      <c r="P416" s="21" t="s">
        <v>242</v>
      </c>
      <c r="Q416" s="21">
        <v>58152138962</v>
      </c>
      <c r="R416" s="21" t="s">
        <v>40</v>
      </c>
      <c r="S416" s="3">
        <v>4</v>
      </c>
      <c r="T416" s="37"/>
      <c r="U416" s="21" t="s">
        <v>18</v>
      </c>
      <c r="V416" s="21" t="str">
        <f>VLOOKUP(P416,'Customer List'!B:C,2,)</f>
        <v>Mumbai</v>
      </c>
      <c r="W416" s="38"/>
      <c r="X416" s="30">
        <v>45826</v>
      </c>
      <c r="Y416" s="21">
        <f t="shared" si="57"/>
        <v>1</v>
      </c>
      <c r="Z416" s="21" t="str">
        <f t="shared" si="58"/>
        <v>Tuesday</v>
      </c>
      <c r="AA416" s="21" t="str">
        <f t="shared" si="59"/>
        <v>Wednesday</v>
      </c>
      <c r="AB416" s="21" t="str">
        <f>VLOOKUP(U416,'Currency Sheet'!A:C,3,)</f>
        <v>DOLLAR</v>
      </c>
      <c r="AC416" s="42" t="str">
        <f>VLOOKUP(P416,'Customer List'!B:D,3,)</f>
        <v>OutStation</v>
      </c>
    </row>
    <row r="417" spans="1:29" x14ac:dyDescent="0.25">
      <c r="A417" s="21">
        <v>416</v>
      </c>
      <c r="B417" s="21" t="s">
        <v>151</v>
      </c>
      <c r="C417" s="30">
        <v>45814</v>
      </c>
      <c r="D417" s="30">
        <v>45821</v>
      </c>
      <c r="E417" s="47">
        <v>41.3</v>
      </c>
      <c r="F417" s="47">
        <f t="shared" si="54"/>
        <v>3634.3999999999996</v>
      </c>
      <c r="G417" s="48">
        <f t="shared" si="55"/>
        <v>3634.3999999999996</v>
      </c>
      <c r="H417" s="21">
        <v>740987</v>
      </c>
      <c r="I417" s="21" t="s">
        <v>245</v>
      </c>
      <c r="J417" s="21">
        <v>1</v>
      </c>
      <c r="K417" s="21">
        <v>1</v>
      </c>
      <c r="L417" s="21">
        <f t="shared" si="56"/>
        <v>0</v>
      </c>
      <c r="M417" s="21" t="s">
        <v>241</v>
      </c>
      <c r="N417" s="30">
        <v>45825</v>
      </c>
      <c r="O417" s="48">
        <v>5044.5</v>
      </c>
      <c r="P417" s="21" t="s">
        <v>242</v>
      </c>
      <c r="Q417" s="21">
        <v>58152138962</v>
      </c>
      <c r="R417" s="21" t="s">
        <v>40</v>
      </c>
      <c r="S417" s="3">
        <v>4</v>
      </c>
      <c r="T417" s="37"/>
      <c r="U417" s="21" t="s">
        <v>18</v>
      </c>
      <c r="V417" s="21" t="str">
        <f>VLOOKUP(P417,'Customer List'!B:C,2,)</f>
        <v>Mumbai</v>
      </c>
      <c r="W417" s="38"/>
      <c r="X417" s="30">
        <v>45826</v>
      </c>
      <c r="Y417" s="21">
        <f t="shared" si="57"/>
        <v>1</v>
      </c>
      <c r="Z417" s="21" t="str">
        <f t="shared" si="58"/>
        <v>Tuesday</v>
      </c>
      <c r="AA417" s="21" t="str">
        <f t="shared" si="59"/>
        <v>Wednesday</v>
      </c>
      <c r="AB417" s="21" t="str">
        <f>VLOOKUP(U417,'Currency Sheet'!A:C,3,)</f>
        <v>DOLLAR</v>
      </c>
      <c r="AC417" s="42" t="str">
        <f>VLOOKUP(P417,'Customer List'!B:D,3,)</f>
        <v>OutStation</v>
      </c>
    </row>
    <row r="418" spans="1:29" x14ac:dyDescent="0.25">
      <c r="A418" s="21">
        <v>417</v>
      </c>
      <c r="B418" s="21" t="s">
        <v>151</v>
      </c>
      <c r="C418" s="30">
        <v>45814</v>
      </c>
      <c r="D418" s="30">
        <v>45821</v>
      </c>
      <c r="E418" s="47">
        <v>82.6</v>
      </c>
      <c r="F418" s="47">
        <f t="shared" si="54"/>
        <v>7268.7999999999993</v>
      </c>
      <c r="G418" s="48">
        <f t="shared" si="55"/>
        <v>7268.7999999999993</v>
      </c>
      <c r="H418" s="21">
        <v>740989</v>
      </c>
      <c r="I418" s="21" t="s">
        <v>2789</v>
      </c>
      <c r="J418" s="21">
        <v>1</v>
      </c>
      <c r="K418" s="21">
        <v>1</v>
      </c>
      <c r="L418" s="21">
        <f t="shared" si="56"/>
        <v>0</v>
      </c>
      <c r="M418" s="21" t="s">
        <v>241</v>
      </c>
      <c r="N418" s="30">
        <v>45825</v>
      </c>
      <c r="O418" s="48">
        <v>10089</v>
      </c>
      <c r="P418" s="21" t="s">
        <v>242</v>
      </c>
      <c r="Q418" s="21">
        <v>58152138962</v>
      </c>
      <c r="R418" s="21" t="s">
        <v>40</v>
      </c>
      <c r="S418" s="3">
        <v>4</v>
      </c>
      <c r="T418" s="37"/>
      <c r="U418" s="21" t="s">
        <v>18</v>
      </c>
      <c r="V418" s="21" t="str">
        <f>VLOOKUP(P418,'Customer List'!B:C,2,)</f>
        <v>Mumbai</v>
      </c>
      <c r="W418" s="38"/>
      <c r="X418" s="30">
        <v>45826</v>
      </c>
      <c r="Y418" s="21">
        <f t="shared" si="57"/>
        <v>1</v>
      </c>
      <c r="Z418" s="21" t="str">
        <f t="shared" si="58"/>
        <v>Tuesday</v>
      </c>
      <c r="AA418" s="21" t="str">
        <f t="shared" si="59"/>
        <v>Wednesday</v>
      </c>
      <c r="AB418" s="21" t="str">
        <f>VLOOKUP(U418,'Currency Sheet'!A:C,3,)</f>
        <v>DOLLAR</v>
      </c>
      <c r="AC418" s="42" t="str">
        <f>VLOOKUP(P418,'Customer List'!B:D,3,)</f>
        <v>OutStation</v>
      </c>
    </row>
    <row r="419" spans="1:29" x14ac:dyDescent="0.25">
      <c r="A419" s="21">
        <v>418</v>
      </c>
      <c r="B419" s="21" t="s">
        <v>151</v>
      </c>
      <c r="C419" s="30">
        <v>45814</v>
      </c>
      <c r="D419" s="30">
        <v>45821</v>
      </c>
      <c r="E419" s="47">
        <v>82.6</v>
      </c>
      <c r="F419" s="47">
        <f t="shared" si="54"/>
        <v>7268.7999999999993</v>
      </c>
      <c r="G419" s="48">
        <f t="shared" si="55"/>
        <v>7268.7999999999993</v>
      </c>
      <c r="H419" s="21">
        <v>740994</v>
      </c>
      <c r="I419" s="21" t="s">
        <v>3267</v>
      </c>
      <c r="J419" s="21">
        <v>1</v>
      </c>
      <c r="K419" s="21">
        <v>1</v>
      </c>
      <c r="L419" s="21">
        <f t="shared" si="56"/>
        <v>0</v>
      </c>
      <c r="M419" s="21" t="s">
        <v>241</v>
      </c>
      <c r="N419" s="30">
        <v>45825</v>
      </c>
      <c r="O419" s="48">
        <v>10089</v>
      </c>
      <c r="P419" s="21" t="s">
        <v>242</v>
      </c>
      <c r="Q419" s="21">
        <v>58152138962</v>
      </c>
      <c r="R419" s="21" t="s">
        <v>40</v>
      </c>
      <c r="S419" s="3">
        <v>4</v>
      </c>
      <c r="T419" s="37"/>
      <c r="U419" s="21" t="s">
        <v>18</v>
      </c>
      <c r="V419" s="21" t="str">
        <f>VLOOKUP(P419,'Customer List'!B:C,2,)</f>
        <v>Mumbai</v>
      </c>
      <c r="W419" s="38"/>
      <c r="X419" s="30">
        <v>45826</v>
      </c>
      <c r="Y419" s="21">
        <f t="shared" si="57"/>
        <v>1</v>
      </c>
      <c r="Z419" s="21" t="str">
        <f t="shared" si="58"/>
        <v>Tuesday</v>
      </c>
      <c r="AA419" s="21" t="str">
        <f t="shared" si="59"/>
        <v>Wednesday</v>
      </c>
      <c r="AB419" s="21" t="str">
        <f>VLOOKUP(U419,'Currency Sheet'!A:C,3,)</f>
        <v>DOLLAR</v>
      </c>
      <c r="AC419" s="42" t="str">
        <f>VLOOKUP(P419,'Customer List'!B:D,3,)</f>
        <v>OutStation</v>
      </c>
    </row>
    <row r="420" spans="1:29" x14ac:dyDescent="0.25">
      <c r="A420" s="21">
        <v>419</v>
      </c>
      <c r="B420" s="21" t="s">
        <v>151</v>
      </c>
      <c r="C420" s="30">
        <v>45814</v>
      </c>
      <c r="D420" s="30">
        <v>45821</v>
      </c>
      <c r="E420" s="47">
        <v>82.6</v>
      </c>
      <c r="F420" s="47">
        <f t="shared" si="54"/>
        <v>7268.7999999999993</v>
      </c>
      <c r="G420" s="48">
        <f t="shared" si="55"/>
        <v>7268.7999999999993</v>
      </c>
      <c r="H420" s="21">
        <v>740995</v>
      </c>
      <c r="I420" s="21" t="s">
        <v>2790</v>
      </c>
      <c r="J420" s="21">
        <v>1</v>
      </c>
      <c r="K420" s="21">
        <v>1</v>
      </c>
      <c r="L420" s="21">
        <f t="shared" si="56"/>
        <v>0</v>
      </c>
      <c r="M420" s="21" t="s">
        <v>241</v>
      </c>
      <c r="N420" s="30">
        <v>45825</v>
      </c>
      <c r="O420" s="48">
        <v>10089</v>
      </c>
      <c r="P420" s="21" t="s">
        <v>242</v>
      </c>
      <c r="Q420" s="21">
        <v>58152138962</v>
      </c>
      <c r="R420" s="21" t="s">
        <v>40</v>
      </c>
      <c r="S420" s="3">
        <v>4</v>
      </c>
      <c r="T420" s="37"/>
      <c r="U420" s="21" t="s">
        <v>18</v>
      </c>
      <c r="V420" s="21" t="str">
        <f>VLOOKUP(P420,'Customer List'!B:C,2,)</f>
        <v>Mumbai</v>
      </c>
      <c r="W420" s="38"/>
      <c r="X420" s="30">
        <v>45826</v>
      </c>
      <c r="Y420" s="21">
        <f t="shared" si="57"/>
        <v>1</v>
      </c>
      <c r="Z420" s="21" t="str">
        <f t="shared" si="58"/>
        <v>Tuesday</v>
      </c>
      <c r="AA420" s="21" t="str">
        <f t="shared" si="59"/>
        <v>Wednesday</v>
      </c>
      <c r="AB420" s="21" t="str">
        <f>VLOOKUP(U420,'Currency Sheet'!A:C,3,)</f>
        <v>DOLLAR</v>
      </c>
      <c r="AC420" s="42" t="str">
        <f>VLOOKUP(P420,'Customer List'!B:D,3,)</f>
        <v>OutStation</v>
      </c>
    </row>
    <row r="421" spans="1:29" x14ac:dyDescent="0.25">
      <c r="A421" s="21">
        <v>420</v>
      </c>
      <c r="B421" s="21" t="s">
        <v>151</v>
      </c>
      <c r="C421" s="30">
        <v>45814</v>
      </c>
      <c r="D421" s="30">
        <v>45821</v>
      </c>
      <c r="E421" s="47">
        <v>763.1</v>
      </c>
      <c r="F421" s="47">
        <f t="shared" si="54"/>
        <v>67152.800000000003</v>
      </c>
      <c r="G421" s="48">
        <f t="shared" si="55"/>
        <v>67152.800000000003</v>
      </c>
      <c r="H421" s="21">
        <v>741053</v>
      </c>
      <c r="I421" s="21" t="s">
        <v>1367</v>
      </c>
      <c r="J421" s="21">
        <v>1</v>
      </c>
      <c r="K421" s="21">
        <v>1</v>
      </c>
      <c r="L421" s="21">
        <f t="shared" si="56"/>
        <v>0</v>
      </c>
      <c r="M421" s="21" t="s">
        <v>246</v>
      </c>
      <c r="N421" s="30">
        <v>45825</v>
      </c>
      <c r="O421" s="48">
        <v>100377</v>
      </c>
      <c r="P421" s="21" t="s">
        <v>16</v>
      </c>
      <c r="Q421" s="21" t="s">
        <v>636</v>
      </c>
      <c r="R421" s="21" t="s">
        <v>637</v>
      </c>
      <c r="S421" s="3">
        <v>4</v>
      </c>
      <c r="T421" s="37" t="s">
        <v>162</v>
      </c>
      <c r="U421" s="21" t="s">
        <v>18</v>
      </c>
      <c r="V421" s="21" t="str">
        <f>VLOOKUP(P421,'Customer List'!B:C,2,)</f>
        <v>Delhi</v>
      </c>
      <c r="W421" s="38"/>
      <c r="X421" s="30">
        <v>45825</v>
      </c>
      <c r="Y421" s="21">
        <f t="shared" si="57"/>
        <v>0</v>
      </c>
      <c r="Z421" s="21" t="str">
        <f t="shared" si="58"/>
        <v>Tuesday</v>
      </c>
      <c r="AA421" s="21" t="str">
        <f t="shared" si="59"/>
        <v>Tuesday</v>
      </c>
      <c r="AB421" s="21" t="str">
        <f>VLOOKUP(U421,'Currency Sheet'!A:C,3,)</f>
        <v>DOLLAR</v>
      </c>
      <c r="AC421" s="42" t="str">
        <f>VLOOKUP(P421,'Customer List'!B:D,3,)</f>
        <v>Local</v>
      </c>
    </row>
    <row r="422" spans="1:29" x14ac:dyDescent="0.25">
      <c r="A422" s="21">
        <v>421</v>
      </c>
      <c r="B422" s="21" t="s">
        <v>151</v>
      </c>
      <c r="C422" s="30">
        <v>45814</v>
      </c>
      <c r="D422" s="30">
        <v>45821</v>
      </c>
      <c r="E422" s="47">
        <v>82.6</v>
      </c>
      <c r="F422" s="47">
        <f t="shared" si="54"/>
        <v>7268.7999999999993</v>
      </c>
      <c r="G422" s="48">
        <f t="shared" si="55"/>
        <v>7268.7999999999993</v>
      </c>
      <c r="H422" s="21">
        <v>741146</v>
      </c>
      <c r="I422" s="21" t="s">
        <v>1368</v>
      </c>
      <c r="J422" s="21">
        <v>1</v>
      </c>
      <c r="K422" s="21">
        <v>1</v>
      </c>
      <c r="L422" s="21">
        <f t="shared" si="56"/>
        <v>0</v>
      </c>
      <c r="M422" s="21" t="s">
        <v>241</v>
      </c>
      <c r="N422" s="30">
        <v>45825</v>
      </c>
      <c r="O422" s="48">
        <v>10089</v>
      </c>
      <c r="P422" s="21" t="s">
        <v>242</v>
      </c>
      <c r="Q422" s="21">
        <v>58152138962</v>
      </c>
      <c r="R422" s="21" t="s">
        <v>40</v>
      </c>
      <c r="S422" s="3">
        <v>4</v>
      </c>
      <c r="T422" s="37"/>
      <c r="U422" s="21" t="s">
        <v>18</v>
      </c>
      <c r="V422" s="21" t="str">
        <f>VLOOKUP(P422,'Customer List'!B:C,2,)</f>
        <v>Mumbai</v>
      </c>
      <c r="W422" s="38"/>
      <c r="X422" s="30">
        <v>45826</v>
      </c>
      <c r="Y422" s="21">
        <f t="shared" si="57"/>
        <v>1</v>
      </c>
      <c r="Z422" s="21" t="str">
        <f t="shared" si="58"/>
        <v>Tuesday</v>
      </c>
      <c r="AA422" s="21" t="str">
        <f t="shared" si="59"/>
        <v>Wednesday</v>
      </c>
      <c r="AB422" s="21" t="str">
        <f>VLOOKUP(U422,'Currency Sheet'!A:C,3,)</f>
        <v>DOLLAR</v>
      </c>
      <c r="AC422" s="42" t="str">
        <f>VLOOKUP(P422,'Customer List'!B:D,3,)</f>
        <v>OutStation</v>
      </c>
    </row>
    <row r="423" spans="1:29" x14ac:dyDescent="0.25">
      <c r="A423" s="21">
        <v>422</v>
      </c>
      <c r="B423" s="21" t="s">
        <v>151</v>
      </c>
      <c r="C423" s="30">
        <v>45814</v>
      </c>
      <c r="D423" s="30">
        <v>45821</v>
      </c>
      <c r="E423" s="47">
        <v>5</v>
      </c>
      <c r="F423" s="47">
        <f t="shared" si="54"/>
        <v>440</v>
      </c>
      <c r="G423" s="48">
        <f t="shared" si="55"/>
        <v>440</v>
      </c>
      <c r="H423" s="21">
        <v>805002</v>
      </c>
      <c r="I423" s="21" t="s">
        <v>1369</v>
      </c>
      <c r="J423" s="21">
        <v>1</v>
      </c>
      <c r="K423" s="21"/>
      <c r="L423" s="21">
        <f t="shared" si="56"/>
        <v>1</v>
      </c>
      <c r="M423" s="21"/>
      <c r="N423" s="30"/>
      <c r="O423" s="48"/>
      <c r="P423" s="21" t="s">
        <v>1145</v>
      </c>
      <c r="Q423" s="21"/>
      <c r="R423" s="21"/>
      <c r="S423" s="3">
        <v>4</v>
      </c>
      <c r="T423" s="37" t="s">
        <v>1190</v>
      </c>
      <c r="U423" s="21" t="s">
        <v>18</v>
      </c>
      <c r="V423" s="21" t="str">
        <f>VLOOKUP(P423,'Customer List'!B:C,2,)</f>
        <v>STOCK</v>
      </c>
      <c r="W423" s="38" t="s">
        <v>1145</v>
      </c>
      <c r="X423" s="30" t="str">
        <f>IF(OR(R423 = "PRIYANKA MADAM", R423 = "DEEPAK", R423 = "PORTER"),N423,"")</f>
        <v/>
      </c>
      <c r="Y423" s="21" t="str">
        <f t="shared" si="57"/>
        <v/>
      </c>
      <c r="Z423" s="21" t="str">
        <f t="shared" si="58"/>
        <v/>
      </c>
      <c r="AA423" s="21" t="str">
        <f t="shared" si="59"/>
        <v/>
      </c>
      <c r="AB423" s="21" t="str">
        <f>VLOOKUP(U423,'Currency Sheet'!A:C,3,)</f>
        <v>DOLLAR</v>
      </c>
      <c r="AC423" s="42" t="str">
        <f>VLOOKUP(P423,'Customer List'!B:D,3,)</f>
        <v>STOCK</v>
      </c>
    </row>
    <row r="424" spans="1:29" x14ac:dyDescent="0.25">
      <c r="A424" s="21">
        <v>423</v>
      </c>
      <c r="B424" s="21" t="s">
        <v>151</v>
      </c>
      <c r="C424" s="30">
        <v>45814</v>
      </c>
      <c r="D424" s="30">
        <v>45821</v>
      </c>
      <c r="E424" s="47">
        <v>297.5</v>
      </c>
      <c r="F424" s="47">
        <f t="shared" si="54"/>
        <v>26180</v>
      </c>
      <c r="G424" s="48">
        <f t="shared" si="55"/>
        <v>26180</v>
      </c>
      <c r="H424" s="21">
        <v>853318</v>
      </c>
      <c r="I424" s="21" t="s">
        <v>1370</v>
      </c>
      <c r="J424" s="21">
        <v>1</v>
      </c>
      <c r="K424" s="21">
        <v>1</v>
      </c>
      <c r="L424" s="21">
        <f t="shared" si="56"/>
        <v>0</v>
      </c>
      <c r="M424" s="21" t="s">
        <v>210</v>
      </c>
      <c r="N424" s="30">
        <v>45822</v>
      </c>
      <c r="O424" s="48">
        <v>42818.75</v>
      </c>
      <c r="P424" s="21" t="s">
        <v>211</v>
      </c>
      <c r="Q424" s="21"/>
      <c r="R424" s="21"/>
      <c r="S424" s="3">
        <v>4</v>
      </c>
      <c r="T424" s="37"/>
      <c r="U424" s="21" t="s">
        <v>18</v>
      </c>
      <c r="V424" s="21" t="str">
        <f>VLOOKUP(P424,'Customer List'!B:C,2,)</f>
        <v>Banglore</v>
      </c>
      <c r="W424" s="38"/>
      <c r="X424" s="30" t="str">
        <f>IF(OR(R424 = "PRIYANKA MADAM", R424 = "DEEPAK", R424 = "PORTER"),N424,"")</f>
        <v/>
      </c>
      <c r="Y424" s="21" t="str">
        <f t="shared" si="57"/>
        <v/>
      </c>
      <c r="Z424" s="21" t="str">
        <f t="shared" si="58"/>
        <v>Saturday</v>
      </c>
      <c r="AA424" s="21" t="str">
        <f t="shared" si="59"/>
        <v/>
      </c>
      <c r="AB424" s="21" t="str">
        <f>VLOOKUP(U424,'Currency Sheet'!A:C,3,)</f>
        <v>DOLLAR</v>
      </c>
      <c r="AC424" s="42" t="str">
        <f>VLOOKUP(P424,'Customer List'!B:D,3,)</f>
        <v>OutStation</v>
      </c>
    </row>
    <row r="425" spans="1:29" x14ac:dyDescent="0.25">
      <c r="A425" s="21">
        <v>424</v>
      </c>
      <c r="B425" s="21" t="s">
        <v>366</v>
      </c>
      <c r="C425" s="30">
        <v>45817</v>
      </c>
      <c r="D425" s="30">
        <v>45821</v>
      </c>
      <c r="E425" s="47">
        <v>8339</v>
      </c>
      <c r="F425" s="47">
        <f t="shared" si="54"/>
        <v>733832</v>
      </c>
      <c r="G425" s="48">
        <f t="shared" si="55"/>
        <v>733832</v>
      </c>
      <c r="H425" s="21" t="s">
        <v>367</v>
      </c>
      <c r="I425" s="21" t="s">
        <v>368</v>
      </c>
      <c r="J425" s="21">
        <v>1</v>
      </c>
      <c r="K425" s="21">
        <v>1</v>
      </c>
      <c r="L425" s="21">
        <f t="shared" si="56"/>
        <v>0</v>
      </c>
      <c r="M425" s="21" t="s">
        <v>369</v>
      </c>
      <c r="N425" s="30">
        <v>45824</v>
      </c>
      <c r="O425" s="48">
        <v>1197243.44</v>
      </c>
      <c r="P425" s="21" t="s">
        <v>370</v>
      </c>
      <c r="Q425" s="21"/>
      <c r="R425" s="21"/>
      <c r="S425" s="3">
        <v>-20</v>
      </c>
      <c r="T425" s="37"/>
      <c r="U425" s="21" t="s">
        <v>320</v>
      </c>
      <c r="V425" s="21" t="str">
        <f>VLOOKUP(P425,'Customer List'!B:C,2,)</f>
        <v>Gujrat</v>
      </c>
      <c r="W425" s="38"/>
      <c r="X425" s="30" t="str">
        <f>IF(OR(R425 = "PRIYANKA MADAM", R425 = "DEEPAK", R425 = "PORTER"),N425,"")</f>
        <v/>
      </c>
      <c r="Y425" s="21" t="str">
        <f t="shared" si="57"/>
        <v/>
      </c>
      <c r="Z425" s="21" t="str">
        <f t="shared" si="58"/>
        <v>Monday</v>
      </c>
      <c r="AA425" s="21" t="str">
        <f t="shared" si="59"/>
        <v/>
      </c>
      <c r="AB425" s="21" t="str">
        <f>VLOOKUP(U425,'Currency Sheet'!A:C,3,)</f>
        <v>DOLLAR</v>
      </c>
      <c r="AC425" s="42" t="str">
        <f>VLOOKUP(P425,'Customer List'!B:D,3,)</f>
        <v>OutStation</v>
      </c>
    </row>
    <row r="426" spans="1:29" x14ac:dyDescent="0.25">
      <c r="A426" s="21">
        <v>425</v>
      </c>
      <c r="B426" s="21" t="s">
        <v>2657</v>
      </c>
      <c r="C426" s="30">
        <v>45817</v>
      </c>
      <c r="D426" s="30">
        <v>45821</v>
      </c>
      <c r="E426" s="47">
        <v>12906.08</v>
      </c>
      <c r="F426" s="47">
        <f t="shared" si="54"/>
        <v>12906.08</v>
      </c>
      <c r="G426" s="48">
        <f t="shared" si="55"/>
        <v>12906.08</v>
      </c>
      <c r="H426" s="21" t="s">
        <v>2658</v>
      </c>
      <c r="I426" s="21" t="s">
        <v>2659</v>
      </c>
      <c r="J426" s="21">
        <v>1</v>
      </c>
      <c r="K426" s="21">
        <v>1</v>
      </c>
      <c r="L426" s="21">
        <f t="shared" si="56"/>
        <v>0</v>
      </c>
      <c r="M426" s="21" t="s">
        <v>2660</v>
      </c>
      <c r="N426" s="30">
        <v>45824</v>
      </c>
      <c r="O426" s="48">
        <v>13199.99</v>
      </c>
      <c r="P426" s="21" t="s">
        <v>583</v>
      </c>
      <c r="Q426" s="21"/>
      <c r="R426" s="21"/>
      <c r="S426" s="3">
        <v>-20</v>
      </c>
      <c r="T426" s="37"/>
      <c r="U426" s="21" t="s">
        <v>2775</v>
      </c>
      <c r="V426" s="21" t="str">
        <f>VLOOKUP(P426,'Customer List'!B:C,2,)</f>
        <v>Gujrat</v>
      </c>
      <c r="W426" s="38"/>
      <c r="X426" s="30" t="str">
        <f>IF(OR(R426 = "PRIYANKA MADAM", R426 = "DEEPAK", R426 = "PORTER"),N426,"")</f>
        <v/>
      </c>
      <c r="Y426" s="21" t="str">
        <f t="shared" si="57"/>
        <v/>
      </c>
      <c r="Z426" s="21" t="str">
        <f t="shared" si="58"/>
        <v>Monday</v>
      </c>
      <c r="AA426" s="21" t="str">
        <f t="shared" si="59"/>
        <v/>
      </c>
      <c r="AB426" s="21" t="str">
        <f>VLOOKUP(U426,'Currency Sheet'!A:C,3,)</f>
        <v>INR</v>
      </c>
      <c r="AC426" s="42" t="str">
        <f>VLOOKUP(P426,'Customer List'!B:D,3,)</f>
        <v>OutStation</v>
      </c>
    </row>
    <row r="427" spans="1:29" x14ac:dyDescent="0.25">
      <c r="A427" s="21">
        <v>426</v>
      </c>
      <c r="B427" s="21" t="s">
        <v>2657</v>
      </c>
      <c r="C427" s="30">
        <v>45817</v>
      </c>
      <c r="D427" s="30">
        <v>45821</v>
      </c>
      <c r="E427" s="47">
        <v>20000</v>
      </c>
      <c r="F427" s="47">
        <f t="shared" si="54"/>
        <v>20000</v>
      </c>
      <c r="G427" s="48">
        <f t="shared" si="55"/>
        <v>20000</v>
      </c>
      <c r="H427" s="21" t="s">
        <v>2661</v>
      </c>
      <c r="I427" s="21" t="s">
        <v>2662</v>
      </c>
      <c r="J427" s="21">
        <v>1</v>
      </c>
      <c r="K427" s="21">
        <v>1</v>
      </c>
      <c r="L427" s="21">
        <f t="shared" si="56"/>
        <v>0</v>
      </c>
      <c r="M427" s="21" t="s">
        <v>2663</v>
      </c>
      <c r="N427" s="30">
        <v>45821</v>
      </c>
      <c r="O427" s="48">
        <v>37849.21</v>
      </c>
      <c r="P427" s="21" t="s">
        <v>1011</v>
      </c>
      <c r="Q427" s="21" t="s">
        <v>636</v>
      </c>
      <c r="R427" s="21" t="s">
        <v>637</v>
      </c>
      <c r="S427" s="3" t="s">
        <v>299</v>
      </c>
      <c r="T427" s="37"/>
      <c r="U427" s="21" t="s">
        <v>2775</v>
      </c>
      <c r="V427" s="21" t="str">
        <f>VLOOKUP(P427,'Customer List'!B:C,2,)</f>
        <v>Delhi</v>
      </c>
      <c r="W427" s="38"/>
      <c r="X427" s="30">
        <v>45821</v>
      </c>
      <c r="Y427" s="21">
        <f t="shared" si="57"/>
        <v>0</v>
      </c>
      <c r="Z427" s="21" t="str">
        <f t="shared" si="58"/>
        <v>Friday</v>
      </c>
      <c r="AA427" s="21" t="str">
        <f t="shared" si="59"/>
        <v>Friday</v>
      </c>
      <c r="AB427" s="21" t="str">
        <f>VLOOKUP(U427,'Currency Sheet'!A:C,3,)</f>
        <v>INR</v>
      </c>
      <c r="AC427" s="42" t="str">
        <f>VLOOKUP(P427,'Customer List'!B:D,3,)</f>
        <v>Local</v>
      </c>
    </row>
    <row r="428" spans="1:29" x14ac:dyDescent="0.25">
      <c r="A428" s="21">
        <v>427</v>
      </c>
      <c r="B428" s="21" t="s">
        <v>2657</v>
      </c>
      <c r="C428" s="30">
        <v>45817</v>
      </c>
      <c r="D428" s="30">
        <v>45821</v>
      </c>
      <c r="E428" s="47">
        <v>9925.69</v>
      </c>
      <c r="F428" s="47">
        <f t="shared" si="54"/>
        <v>9925.69</v>
      </c>
      <c r="G428" s="48">
        <f t="shared" si="55"/>
        <v>9925.69</v>
      </c>
      <c r="H428" s="21" t="s">
        <v>2664</v>
      </c>
      <c r="I428" s="21" t="s">
        <v>2665</v>
      </c>
      <c r="J428" s="21">
        <v>1</v>
      </c>
      <c r="K428" s="21">
        <v>1</v>
      </c>
      <c r="L428" s="21">
        <f t="shared" si="56"/>
        <v>0</v>
      </c>
      <c r="M428" s="21" t="s">
        <v>2663</v>
      </c>
      <c r="N428" s="30">
        <v>45821</v>
      </c>
      <c r="O428" s="48">
        <v>11249.11</v>
      </c>
      <c r="P428" s="21" t="s">
        <v>1011</v>
      </c>
      <c r="Q428" s="21" t="s">
        <v>636</v>
      </c>
      <c r="R428" s="21" t="s">
        <v>637</v>
      </c>
      <c r="S428" s="3">
        <v>4</v>
      </c>
      <c r="T428" s="37"/>
      <c r="U428" s="21" t="s">
        <v>2775</v>
      </c>
      <c r="V428" s="21" t="str">
        <f>VLOOKUP(P428,'Customer List'!B:C,2,)</f>
        <v>Delhi</v>
      </c>
      <c r="W428" s="38"/>
      <c r="X428" s="30">
        <v>45821</v>
      </c>
      <c r="Y428" s="21">
        <f t="shared" si="57"/>
        <v>0</v>
      </c>
      <c r="Z428" s="21" t="str">
        <f t="shared" si="58"/>
        <v>Friday</v>
      </c>
      <c r="AA428" s="21" t="str">
        <f t="shared" si="59"/>
        <v>Friday</v>
      </c>
      <c r="AB428" s="21" t="str">
        <f>VLOOKUP(U428,'Currency Sheet'!A:C,3,)</f>
        <v>INR</v>
      </c>
      <c r="AC428" s="42" t="str">
        <f>VLOOKUP(P428,'Customer List'!B:D,3,)</f>
        <v>Local</v>
      </c>
    </row>
    <row r="429" spans="1:29" x14ac:dyDescent="0.25">
      <c r="A429" s="21">
        <v>428</v>
      </c>
      <c r="B429" s="21" t="s">
        <v>247</v>
      </c>
      <c r="C429" s="30">
        <v>45818</v>
      </c>
      <c r="D429" s="30">
        <v>45824</v>
      </c>
      <c r="E429" s="47">
        <v>21.6</v>
      </c>
      <c r="F429" s="47">
        <f t="shared" si="54"/>
        <v>1900.8000000000002</v>
      </c>
      <c r="G429" s="48">
        <f t="shared" si="55"/>
        <v>1900.8000000000002</v>
      </c>
      <c r="H429" s="21">
        <v>100203</v>
      </c>
      <c r="I429" s="21" t="s">
        <v>61</v>
      </c>
      <c r="J429" s="21">
        <v>1</v>
      </c>
      <c r="K429" s="21">
        <v>1</v>
      </c>
      <c r="L429" s="21">
        <f t="shared" si="56"/>
        <v>0</v>
      </c>
      <c r="M429" s="21" t="s">
        <v>248</v>
      </c>
      <c r="N429" s="30">
        <v>45829</v>
      </c>
      <c r="O429" s="48">
        <v>3906.25</v>
      </c>
      <c r="P429" s="21" t="s">
        <v>249</v>
      </c>
      <c r="Q429" s="21" t="s">
        <v>250</v>
      </c>
      <c r="R429" s="21" t="s">
        <v>40</v>
      </c>
      <c r="S429" s="3">
        <v>4</v>
      </c>
      <c r="T429" s="37"/>
      <c r="U429" s="21" t="s">
        <v>18</v>
      </c>
      <c r="V429" s="21" t="str">
        <f>VLOOKUP(P429,'Customer List'!B:C,2,)</f>
        <v>Chandigarh</v>
      </c>
      <c r="W429" s="38"/>
      <c r="X429" s="30">
        <v>45833</v>
      </c>
      <c r="Y429" s="21">
        <f t="shared" si="57"/>
        <v>4</v>
      </c>
      <c r="Z429" s="21" t="str">
        <f t="shared" si="58"/>
        <v>Saturday</v>
      </c>
      <c r="AA429" s="21" t="str">
        <f t="shared" si="59"/>
        <v>Wednesday</v>
      </c>
      <c r="AB429" s="21" t="str">
        <f>VLOOKUP(U429,'Currency Sheet'!A:C,3,)</f>
        <v>DOLLAR</v>
      </c>
      <c r="AC429" s="42" t="str">
        <f>VLOOKUP(P429,'Customer List'!B:D,3,)</f>
        <v>OutStation</v>
      </c>
    </row>
    <row r="430" spans="1:29" x14ac:dyDescent="0.25">
      <c r="A430" s="21">
        <v>429</v>
      </c>
      <c r="B430" s="21" t="s">
        <v>247</v>
      </c>
      <c r="C430" s="30">
        <v>45818</v>
      </c>
      <c r="D430" s="30">
        <v>45824</v>
      </c>
      <c r="E430" s="47">
        <v>129</v>
      </c>
      <c r="F430" s="47">
        <f t="shared" si="54"/>
        <v>11352</v>
      </c>
      <c r="G430" s="48">
        <f t="shared" si="55"/>
        <v>22704</v>
      </c>
      <c r="H430" s="21">
        <v>100216</v>
      </c>
      <c r="I430" s="21" t="s">
        <v>1371</v>
      </c>
      <c r="J430" s="21">
        <v>2</v>
      </c>
      <c r="K430" s="21">
        <v>2</v>
      </c>
      <c r="L430" s="21">
        <f t="shared" si="56"/>
        <v>0</v>
      </c>
      <c r="M430" s="21" t="s">
        <v>251</v>
      </c>
      <c r="N430" s="30">
        <v>45825</v>
      </c>
      <c r="O430" s="48">
        <v>46655</v>
      </c>
      <c r="P430" s="21" t="s">
        <v>252</v>
      </c>
      <c r="Q430" s="21"/>
      <c r="R430" s="21"/>
      <c r="S430" s="3">
        <v>4</v>
      </c>
      <c r="T430" s="37"/>
      <c r="U430" s="21" t="s">
        <v>18</v>
      </c>
      <c r="V430" s="21" t="str">
        <f>VLOOKUP(P430,'Customer List'!B:C,2,)</f>
        <v>Gujrat</v>
      </c>
      <c r="W430" s="38"/>
      <c r="X430" s="30" t="str">
        <f>IF(OR(R430 = "PRIYANKA MADAM", R430 = "DEEPAK", R430 = "PORTER"),N430,"")</f>
        <v/>
      </c>
      <c r="Y430" s="21" t="str">
        <f t="shared" si="57"/>
        <v/>
      </c>
      <c r="Z430" s="21" t="str">
        <f t="shared" si="58"/>
        <v>Tuesday</v>
      </c>
      <c r="AA430" s="21" t="str">
        <f t="shared" si="59"/>
        <v/>
      </c>
      <c r="AB430" s="21" t="str">
        <f>VLOOKUP(U430,'Currency Sheet'!A:C,3,)</f>
        <v>DOLLAR</v>
      </c>
      <c r="AC430" s="42" t="str">
        <f>VLOOKUP(P430,'Customer List'!B:D,3,)</f>
        <v>OutStation</v>
      </c>
    </row>
    <row r="431" spans="1:29" ht="30" x14ac:dyDescent="0.25">
      <c r="A431" s="21">
        <v>430</v>
      </c>
      <c r="B431" s="21" t="s">
        <v>247</v>
      </c>
      <c r="C431" s="30">
        <v>45818</v>
      </c>
      <c r="D431" s="30">
        <v>45824</v>
      </c>
      <c r="E431" s="47">
        <v>844.8</v>
      </c>
      <c r="F431" s="47">
        <f t="shared" si="54"/>
        <v>74342.399999999994</v>
      </c>
      <c r="G431" s="48">
        <f t="shared" si="55"/>
        <v>74342.399999999994</v>
      </c>
      <c r="H431" s="21">
        <v>100458</v>
      </c>
      <c r="I431" s="21" t="s">
        <v>1372</v>
      </c>
      <c r="J431" s="21">
        <v>1</v>
      </c>
      <c r="K431" s="21">
        <v>1</v>
      </c>
      <c r="L431" s="21">
        <f t="shared" si="56"/>
        <v>0</v>
      </c>
      <c r="M431" s="21" t="s">
        <v>253</v>
      </c>
      <c r="N431" s="30">
        <v>45824</v>
      </c>
      <c r="O431" s="48">
        <v>100320</v>
      </c>
      <c r="P431" s="21" t="s">
        <v>254</v>
      </c>
      <c r="Q431" s="21" t="s">
        <v>636</v>
      </c>
      <c r="R431" s="21" t="s">
        <v>637</v>
      </c>
      <c r="S431" s="3">
        <v>4</v>
      </c>
      <c r="T431" s="37" t="s">
        <v>815</v>
      </c>
      <c r="U431" s="21" t="s">
        <v>18</v>
      </c>
      <c r="V431" s="21" t="str">
        <f>VLOOKUP(P431,'Customer List'!B:C,2,)</f>
        <v>Delhi</v>
      </c>
      <c r="W431" s="38"/>
      <c r="X431" s="30">
        <v>45824</v>
      </c>
      <c r="Y431" s="21">
        <f t="shared" si="57"/>
        <v>0</v>
      </c>
      <c r="Z431" s="21" t="str">
        <f t="shared" si="58"/>
        <v>Monday</v>
      </c>
      <c r="AA431" s="21" t="str">
        <f t="shared" si="59"/>
        <v>Monday</v>
      </c>
      <c r="AB431" s="21" t="str">
        <f>VLOOKUP(U431,'Currency Sheet'!A:C,3,)</f>
        <v>DOLLAR</v>
      </c>
      <c r="AC431" s="42" t="str">
        <f>VLOOKUP(P431,'Customer List'!B:D,3,)</f>
        <v>Local</v>
      </c>
    </row>
    <row r="432" spans="1:29" x14ac:dyDescent="0.25">
      <c r="A432" s="21">
        <v>431</v>
      </c>
      <c r="B432" s="21" t="s">
        <v>247</v>
      </c>
      <c r="C432" s="30">
        <v>45818</v>
      </c>
      <c r="D432" s="30">
        <v>45824</v>
      </c>
      <c r="E432" s="47">
        <v>129</v>
      </c>
      <c r="F432" s="47">
        <f t="shared" si="54"/>
        <v>11352</v>
      </c>
      <c r="G432" s="48">
        <f t="shared" si="55"/>
        <v>22704</v>
      </c>
      <c r="H432" s="21">
        <v>100536</v>
      </c>
      <c r="I432" s="21" t="s">
        <v>1373</v>
      </c>
      <c r="J432" s="21">
        <v>2</v>
      </c>
      <c r="K432" s="21">
        <v>2</v>
      </c>
      <c r="L432" s="21">
        <f t="shared" si="56"/>
        <v>0</v>
      </c>
      <c r="M432" s="21" t="s">
        <v>251</v>
      </c>
      <c r="N432" s="30">
        <v>45825</v>
      </c>
      <c r="O432" s="48">
        <v>46655</v>
      </c>
      <c r="P432" s="21" t="s">
        <v>252</v>
      </c>
      <c r="Q432" s="21"/>
      <c r="R432" s="21"/>
      <c r="S432" s="3">
        <v>4</v>
      </c>
      <c r="T432" s="37"/>
      <c r="U432" s="21" t="s">
        <v>18</v>
      </c>
      <c r="V432" s="21" t="str">
        <f>VLOOKUP(P432,'Customer List'!B:C,2,)</f>
        <v>Gujrat</v>
      </c>
      <c r="W432" s="38"/>
      <c r="X432" s="30" t="str">
        <f>IF(OR(R432 = "PRIYANKA MADAM", R432 = "DEEPAK", R432 = "PORTER"),N432,"")</f>
        <v/>
      </c>
      <c r="Y432" s="21" t="str">
        <f t="shared" si="57"/>
        <v/>
      </c>
      <c r="Z432" s="21" t="str">
        <f t="shared" si="58"/>
        <v>Tuesday</v>
      </c>
      <c r="AA432" s="21" t="str">
        <f t="shared" si="59"/>
        <v/>
      </c>
      <c r="AB432" s="21" t="str">
        <f>VLOOKUP(U432,'Currency Sheet'!A:C,3,)</f>
        <v>DOLLAR</v>
      </c>
      <c r="AC432" s="42" t="str">
        <f>VLOOKUP(P432,'Customer List'!B:D,3,)</f>
        <v>OutStation</v>
      </c>
    </row>
    <row r="433" spans="1:29" x14ac:dyDescent="0.25">
      <c r="A433" s="21">
        <v>432</v>
      </c>
      <c r="B433" s="21" t="s">
        <v>247</v>
      </c>
      <c r="C433" s="30">
        <v>45818</v>
      </c>
      <c r="D433" s="30">
        <v>45824</v>
      </c>
      <c r="E433" s="47">
        <v>169.8</v>
      </c>
      <c r="F433" s="47">
        <f t="shared" si="54"/>
        <v>14942.400000000001</v>
      </c>
      <c r="G433" s="48">
        <f t="shared" si="55"/>
        <v>29884.800000000003</v>
      </c>
      <c r="H433" s="21">
        <v>100540</v>
      </c>
      <c r="I433" s="21" t="s">
        <v>156</v>
      </c>
      <c r="J433" s="21">
        <v>2</v>
      </c>
      <c r="K433" s="21">
        <v>2</v>
      </c>
      <c r="L433" s="21">
        <f t="shared" si="56"/>
        <v>0</v>
      </c>
      <c r="M433" s="21" t="s">
        <v>251</v>
      </c>
      <c r="N433" s="30">
        <v>45825</v>
      </c>
      <c r="O433" s="48">
        <v>61411</v>
      </c>
      <c r="P433" s="21" t="s">
        <v>252</v>
      </c>
      <c r="Q433" s="21"/>
      <c r="R433" s="21"/>
      <c r="S433" s="3">
        <v>4</v>
      </c>
      <c r="T433" s="37"/>
      <c r="U433" s="21" t="s">
        <v>18</v>
      </c>
      <c r="V433" s="21" t="str">
        <f>VLOOKUP(P433,'Customer List'!B:C,2,)</f>
        <v>Gujrat</v>
      </c>
      <c r="W433" s="38"/>
      <c r="X433" s="30" t="str">
        <f>IF(OR(R433 = "PRIYANKA MADAM", R433 = "DEEPAK", R433 = "PORTER"),N433,"")</f>
        <v/>
      </c>
      <c r="Y433" s="21" t="str">
        <f t="shared" si="57"/>
        <v/>
      </c>
      <c r="Z433" s="21" t="str">
        <f t="shared" si="58"/>
        <v>Tuesday</v>
      </c>
      <c r="AA433" s="21" t="str">
        <f t="shared" si="59"/>
        <v/>
      </c>
      <c r="AB433" s="21" t="str">
        <f>VLOOKUP(U433,'Currency Sheet'!A:C,3,)</f>
        <v>DOLLAR</v>
      </c>
      <c r="AC433" s="42" t="str">
        <f>VLOOKUP(P433,'Customer List'!B:D,3,)</f>
        <v>OutStation</v>
      </c>
    </row>
    <row r="434" spans="1:29" x14ac:dyDescent="0.25">
      <c r="A434" s="21">
        <v>433</v>
      </c>
      <c r="B434" s="21" t="s">
        <v>247</v>
      </c>
      <c r="C434" s="30">
        <v>45818</v>
      </c>
      <c r="D434" s="30">
        <v>45824</v>
      </c>
      <c r="E434" s="47">
        <v>64.2</v>
      </c>
      <c r="F434" s="47">
        <f t="shared" si="54"/>
        <v>5649.6</v>
      </c>
      <c r="G434" s="48">
        <f t="shared" si="55"/>
        <v>5649.6</v>
      </c>
      <c r="H434" s="21">
        <v>100708</v>
      </c>
      <c r="I434" s="21" t="s">
        <v>1374</v>
      </c>
      <c r="J434" s="21">
        <v>1</v>
      </c>
      <c r="K434" s="21">
        <v>1</v>
      </c>
      <c r="L434" s="21">
        <f t="shared" si="56"/>
        <v>0</v>
      </c>
      <c r="M434" s="21" t="s">
        <v>248</v>
      </c>
      <c r="N434" s="30">
        <v>45829</v>
      </c>
      <c r="O434" s="48">
        <v>11609.5</v>
      </c>
      <c r="P434" s="21" t="s">
        <v>249</v>
      </c>
      <c r="Q434" s="21" t="s">
        <v>250</v>
      </c>
      <c r="R434" s="21" t="s">
        <v>40</v>
      </c>
      <c r="S434" s="3">
        <v>4</v>
      </c>
      <c r="T434" s="37"/>
      <c r="U434" s="21" t="s">
        <v>18</v>
      </c>
      <c r="V434" s="21" t="str">
        <f>VLOOKUP(P434,'Customer List'!B:C,2,)</f>
        <v>Chandigarh</v>
      </c>
      <c r="W434" s="38"/>
      <c r="X434" s="30">
        <v>45833</v>
      </c>
      <c r="Y434" s="21">
        <f t="shared" si="57"/>
        <v>4</v>
      </c>
      <c r="Z434" s="21" t="str">
        <f t="shared" si="58"/>
        <v>Saturday</v>
      </c>
      <c r="AA434" s="21" t="str">
        <f t="shared" si="59"/>
        <v>Wednesday</v>
      </c>
      <c r="AB434" s="21" t="str">
        <f>VLOOKUP(U434,'Currency Sheet'!A:C,3,)</f>
        <v>DOLLAR</v>
      </c>
      <c r="AC434" s="42" t="str">
        <f>VLOOKUP(P434,'Customer List'!B:D,3,)</f>
        <v>OutStation</v>
      </c>
    </row>
    <row r="435" spans="1:29" ht="30" x14ac:dyDescent="0.25">
      <c r="A435" s="21">
        <v>434</v>
      </c>
      <c r="B435" s="21" t="s">
        <v>247</v>
      </c>
      <c r="C435" s="30">
        <v>45818</v>
      </c>
      <c r="D435" s="30">
        <v>45824</v>
      </c>
      <c r="E435" s="47">
        <v>844.8</v>
      </c>
      <c r="F435" s="47">
        <f t="shared" si="54"/>
        <v>74342.399999999994</v>
      </c>
      <c r="G435" s="48">
        <f t="shared" si="55"/>
        <v>74342.399999999994</v>
      </c>
      <c r="H435" s="21">
        <v>100764</v>
      </c>
      <c r="I435" s="21" t="s">
        <v>1375</v>
      </c>
      <c r="J435" s="21">
        <v>1</v>
      </c>
      <c r="K435" s="21">
        <v>1</v>
      </c>
      <c r="L435" s="21">
        <f t="shared" si="56"/>
        <v>0</v>
      </c>
      <c r="M435" s="21" t="s">
        <v>253</v>
      </c>
      <c r="N435" s="30">
        <v>45824</v>
      </c>
      <c r="O435" s="48">
        <v>100320</v>
      </c>
      <c r="P435" s="21" t="s">
        <v>254</v>
      </c>
      <c r="Q435" s="21" t="s">
        <v>636</v>
      </c>
      <c r="R435" s="21" t="s">
        <v>637</v>
      </c>
      <c r="S435" s="3">
        <v>4</v>
      </c>
      <c r="T435" s="37" t="s">
        <v>815</v>
      </c>
      <c r="U435" s="21" t="s">
        <v>18</v>
      </c>
      <c r="V435" s="21" t="str">
        <f>VLOOKUP(P435,'Customer List'!B:C,2,)</f>
        <v>Delhi</v>
      </c>
      <c r="W435" s="38"/>
      <c r="X435" s="30">
        <v>45824</v>
      </c>
      <c r="Y435" s="21">
        <f t="shared" si="57"/>
        <v>0</v>
      </c>
      <c r="Z435" s="21" t="str">
        <f t="shared" si="58"/>
        <v>Monday</v>
      </c>
      <c r="AA435" s="21" t="str">
        <f t="shared" si="59"/>
        <v>Monday</v>
      </c>
      <c r="AB435" s="21" t="str">
        <f>VLOOKUP(U435,'Currency Sheet'!A:C,3,)</f>
        <v>DOLLAR</v>
      </c>
      <c r="AC435" s="42" t="str">
        <f>VLOOKUP(P435,'Customer List'!B:D,3,)</f>
        <v>Local</v>
      </c>
    </row>
    <row r="436" spans="1:29" x14ac:dyDescent="0.25">
      <c r="A436" s="21">
        <v>435</v>
      </c>
      <c r="B436" s="21" t="s">
        <v>247</v>
      </c>
      <c r="C436" s="30">
        <v>45818</v>
      </c>
      <c r="D436" s="30">
        <v>45824</v>
      </c>
      <c r="E436" s="47">
        <v>165.6</v>
      </c>
      <c r="F436" s="47">
        <f t="shared" si="54"/>
        <v>14572.8</v>
      </c>
      <c r="G436" s="48">
        <f t="shared" si="55"/>
        <v>29145.599999999999</v>
      </c>
      <c r="H436" s="21">
        <v>102702</v>
      </c>
      <c r="I436" s="21" t="s">
        <v>85</v>
      </c>
      <c r="J436" s="21">
        <v>2</v>
      </c>
      <c r="K436" s="21">
        <v>2</v>
      </c>
      <c r="L436" s="21">
        <f t="shared" si="56"/>
        <v>0</v>
      </c>
      <c r="M436" s="21" t="s">
        <v>251</v>
      </c>
      <c r="N436" s="30">
        <v>45825</v>
      </c>
      <c r="O436" s="48">
        <v>59892</v>
      </c>
      <c r="P436" s="21" t="s">
        <v>252</v>
      </c>
      <c r="Q436" s="21"/>
      <c r="R436" s="21"/>
      <c r="S436" s="3">
        <v>4</v>
      </c>
      <c r="T436" s="37"/>
      <c r="U436" s="21" t="s">
        <v>18</v>
      </c>
      <c r="V436" s="21" t="str">
        <f>VLOOKUP(P436,'Customer List'!B:C,2,)</f>
        <v>Gujrat</v>
      </c>
      <c r="W436" s="38"/>
      <c r="X436" s="30" t="str">
        <f t="shared" ref="X436:X441" si="61">IF(OR(R436 = "PRIYANKA MADAM", R436 = "DEEPAK", R436 = "PORTER"),N436,"")</f>
        <v/>
      </c>
      <c r="Y436" s="21" t="str">
        <f t="shared" si="57"/>
        <v/>
      </c>
      <c r="Z436" s="21" t="str">
        <f t="shared" si="58"/>
        <v>Tuesday</v>
      </c>
      <c r="AA436" s="21" t="str">
        <f t="shared" si="59"/>
        <v/>
      </c>
      <c r="AB436" s="21" t="str">
        <f>VLOOKUP(U436,'Currency Sheet'!A:C,3,)</f>
        <v>DOLLAR</v>
      </c>
      <c r="AC436" s="42" t="str">
        <f>VLOOKUP(P436,'Customer List'!B:D,3,)</f>
        <v>OutStation</v>
      </c>
    </row>
    <row r="437" spans="1:29" x14ac:dyDescent="0.25">
      <c r="A437" s="21">
        <v>436</v>
      </c>
      <c r="B437" s="21" t="s">
        <v>247</v>
      </c>
      <c r="C437" s="30">
        <v>45818</v>
      </c>
      <c r="D437" s="30">
        <v>45824</v>
      </c>
      <c r="E437" s="47">
        <v>214.8</v>
      </c>
      <c r="F437" s="47">
        <f t="shared" si="54"/>
        <v>18902.400000000001</v>
      </c>
      <c r="G437" s="48">
        <f t="shared" si="55"/>
        <v>37804.800000000003</v>
      </c>
      <c r="H437" s="21">
        <v>102730</v>
      </c>
      <c r="I437" s="21" t="s">
        <v>1376</v>
      </c>
      <c r="J437" s="21">
        <v>2</v>
      </c>
      <c r="K437" s="21">
        <v>2</v>
      </c>
      <c r="L437" s="21">
        <f t="shared" si="56"/>
        <v>0</v>
      </c>
      <c r="M437" s="21" t="s">
        <v>251</v>
      </c>
      <c r="N437" s="30">
        <v>45825</v>
      </c>
      <c r="O437" s="48">
        <v>77686</v>
      </c>
      <c r="P437" s="21" t="s">
        <v>252</v>
      </c>
      <c r="Q437" s="21"/>
      <c r="R437" s="21"/>
      <c r="S437" s="3">
        <v>4</v>
      </c>
      <c r="T437" s="37"/>
      <c r="U437" s="21" t="s">
        <v>18</v>
      </c>
      <c r="V437" s="21" t="str">
        <f>VLOOKUP(P437,'Customer List'!B:C,2,)</f>
        <v>Gujrat</v>
      </c>
      <c r="W437" s="38"/>
      <c r="X437" s="30" t="str">
        <f t="shared" si="61"/>
        <v/>
      </c>
      <c r="Y437" s="21" t="str">
        <f t="shared" si="57"/>
        <v/>
      </c>
      <c r="Z437" s="21" t="str">
        <f t="shared" si="58"/>
        <v>Tuesday</v>
      </c>
      <c r="AA437" s="21" t="str">
        <f t="shared" si="59"/>
        <v/>
      </c>
      <c r="AB437" s="21" t="str">
        <f>VLOOKUP(U437,'Currency Sheet'!A:C,3,)</f>
        <v>DOLLAR</v>
      </c>
      <c r="AC437" s="42" t="str">
        <f>VLOOKUP(P437,'Customer List'!B:D,3,)</f>
        <v>OutStation</v>
      </c>
    </row>
    <row r="438" spans="1:29" x14ac:dyDescent="0.25">
      <c r="A438" s="21">
        <v>437</v>
      </c>
      <c r="B438" s="21" t="s">
        <v>247</v>
      </c>
      <c r="C438" s="30">
        <v>45818</v>
      </c>
      <c r="D438" s="30">
        <v>45824</v>
      </c>
      <c r="E438" s="47">
        <v>201</v>
      </c>
      <c r="F438" s="47">
        <f t="shared" si="54"/>
        <v>17688</v>
      </c>
      <c r="G438" s="48">
        <f t="shared" si="55"/>
        <v>35376</v>
      </c>
      <c r="H438" s="21">
        <v>103047</v>
      </c>
      <c r="I438" s="21" t="s">
        <v>1377</v>
      </c>
      <c r="J438" s="21">
        <v>2</v>
      </c>
      <c r="K438" s="21">
        <v>2</v>
      </c>
      <c r="L438" s="21">
        <f t="shared" si="56"/>
        <v>0</v>
      </c>
      <c r="M438" s="21" t="s">
        <v>251</v>
      </c>
      <c r="N438" s="30">
        <v>45825</v>
      </c>
      <c r="O438" s="48">
        <v>58156</v>
      </c>
      <c r="P438" s="21" t="s">
        <v>252</v>
      </c>
      <c r="Q438" s="21"/>
      <c r="R438" s="21"/>
      <c r="S438" s="3">
        <v>4</v>
      </c>
      <c r="T438" s="37"/>
      <c r="U438" s="21" t="s">
        <v>18</v>
      </c>
      <c r="V438" s="21" t="str">
        <f>VLOOKUP(P438,'Customer List'!B:C,2,)</f>
        <v>Gujrat</v>
      </c>
      <c r="W438" s="38"/>
      <c r="X438" s="30" t="str">
        <f t="shared" si="61"/>
        <v/>
      </c>
      <c r="Y438" s="21" t="str">
        <f t="shared" si="57"/>
        <v/>
      </c>
      <c r="Z438" s="21" t="str">
        <f t="shared" si="58"/>
        <v>Tuesday</v>
      </c>
      <c r="AA438" s="21" t="str">
        <f t="shared" si="59"/>
        <v/>
      </c>
      <c r="AB438" s="21" t="str">
        <f>VLOOKUP(U438,'Currency Sheet'!A:C,3,)</f>
        <v>DOLLAR</v>
      </c>
      <c r="AC438" s="42" t="str">
        <f>VLOOKUP(P438,'Customer List'!B:D,3,)</f>
        <v>OutStation</v>
      </c>
    </row>
    <row r="439" spans="1:29" x14ac:dyDescent="0.25">
      <c r="A439" s="21">
        <v>438</v>
      </c>
      <c r="B439" s="21" t="s">
        <v>247</v>
      </c>
      <c r="C439" s="30">
        <v>45818</v>
      </c>
      <c r="D439" s="30">
        <v>45824</v>
      </c>
      <c r="E439" s="47">
        <v>126.6</v>
      </c>
      <c r="F439" s="47">
        <f t="shared" si="54"/>
        <v>11140.8</v>
      </c>
      <c r="G439" s="48">
        <f t="shared" si="55"/>
        <v>22281.599999999999</v>
      </c>
      <c r="H439" s="21">
        <v>103232</v>
      </c>
      <c r="I439" s="21" t="s">
        <v>1378</v>
      </c>
      <c r="J439" s="21">
        <v>2</v>
      </c>
      <c r="K439" s="21">
        <v>2</v>
      </c>
      <c r="L439" s="21">
        <f t="shared" si="56"/>
        <v>0</v>
      </c>
      <c r="M439" s="21" t="s">
        <v>251</v>
      </c>
      <c r="N439" s="30">
        <v>45825</v>
      </c>
      <c r="O439" s="48">
        <v>45787</v>
      </c>
      <c r="P439" s="21" t="s">
        <v>252</v>
      </c>
      <c r="Q439" s="21"/>
      <c r="R439" s="21"/>
      <c r="S439" s="3">
        <v>4</v>
      </c>
      <c r="T439" s="37"/>
      <c r="U439" s="21" t="s">
        <v>18</v>
      </c>
      <c r="V439" s="21" t="str">
        <f>VLOOKUP(P439,'Customer List'!B:C,2,)</f>
        <v>Gujrat</v>
      </c>
      <c r="W439" s="38"/>
      <c r="X439" s="30" t="str">
        <f t="shared" si="61"/>
        <v/>
      </c>
      <c r="Y439" s="21" t="str">
        <f t="shared" si="57"/>
        <v/>
      </c>
      <c r="Z439" s="21" t="str">
        <f t="shared" si="58"/>
        <v>Tuesday</v>
      </c>
      <c r="AA439" s="21" t="str">
        <f t="shared" si="59"/>
        <v/>
      </c>
      <c r="AB439" s="21" t="str">
        <f>VLOOKUP(U439,'Currency Sheet'!A:C,3,)</f>
        <v>DOLLAR</v>
      </c>
      <c r="AC439" s="42" t="str">
        <f>VLOOKUP(P439,'Customer List'!B:D,3,)</f>
        <v>OutStation</v>
      </c>
    </row>
    <row r="440" spans="1:29" x14ac:dyDescent="0.25">
      <c r="A440" s="21">
        <v>439</v>
      </c>
      <c r="B440" s="21" t="s">
        <v>247</v>
      </c>
      <c r="C440" s="30">
        <v>45818</v>
      </c>
      <c r="D440" s="30">
        <v>45824</v>
      </c>
      <c r="E440" s="47">
        <v>156.75</v>
      </c>
      <c r="F440" s="47">
        <f t="shared" si="54"/>
        <v>13794</v>
      </c>
      <c r="G440" s="48">
        <f t="shared" si="55"/>
        <v>27588</v>
      </c>
      <c r="H440" s="21">
        <v>103241</v>
      </c>
      <c r="I440" s="21" t="s">
        <v>1379</v>
      </c>
      <c r="J440" s="21">
        <v>2</v>
      </c>
      <c r="K440" s="21">
        <v>2</v>
      </c>
      <c r="L440" s="21">
        <f t="shared" si="56"/>
        <v>0</v>
      </c>
      <c r="M440" s="21" t="s">
        <v>251</v>
      </c>
      <c r="N440" s="30">
        <v>45825</v>
      </c>
      <c r="O440" s="48">
        <v>45353</v>
      </c>
      <c r="P440" s="21" t="s">
        <v>252</v>
      </c>
      <c r="Q440" s="21"/>
      <c r="R440" s="21"/>
      <c r="S440" s="3">
        <v>4</v>
      </c>
      <c r="T440" s="37"/>
      <c r="U440" s="21" t="s">
        <v>18</v>
      </c>
      <c r="V440" s="21" t="str">
        <f>VLOOKUP(P440,'Customer List'!B:C,2,)</f>
        <v>Gujrat</v>
      </c>
      <c r="W440" s="38"/>
      <c r="X440" s="30" t="str">
        <f t="shared" si="61"/>
        <v/>
      </c>
      <c r="Y440" s="21" t="str">
        <f t="shared" si="57"/>
        <v/>
      </c>
      <c r="Z440" s="21" t="str">
        <f t="shared" si="58"/>
        <v>Tuesday</v>
      </c>
      <c r="AA440" s="21" t="str">
        <f t="shared" si="59"/>
        <v/>
      </c>
      <c r="AB440" s="21" t="str">
        <f>VLOOKUP(U440,'Currency Sheet'!A:C,3,)</f>
        <v>DOLLAR</v>
      </c>
      <c r="AC440" s="42" t="str">
        <f>VLOOKUP(P440,'Customer List'!B:D,3,)</f>
        <v>OutStation</v>
      </c>
    </row>
    <row r="441" spans="1:29" x14ac:dyDescent="0.25">
      <c r="A441" s="21">
        <v>440</v>
      </c>
      <c r="B441" s="21" t="s">
        <v>247</v>
      </c>
      <c r="C441" s="30">
        <v>45818</v>
      </c>
      <c r="D441" s="30">
        <v>45824</v>
      </c>
      <c r="E441" s="47">
        <v>129</v>
      </c>
      <c r="F441" s="47">
        <f t="shared" si="54"/>
        <v>11352</v>
      </c>
      <c r="G441" s="48">
        <f t="shared" si="55"/>
        <v>22704</v>
      </c>
      <c r="H441" s="21">
        <v>104418</v>
      </c>
      <c r="I441" s="21" t="s">
        <v>1380</v>
      </c>
      <c r="J441" s="21">
        <v>2</v>
      </c>
      <c r="K441" s="21">
        <v>2</v>
      </c>
      <c r="L441" s="21">
        <f t="shared" si="56"/>
        <v>0</v>
      </c>
      <c r="M441" s="21" t="s">
        <v>251</v>
      </c>
      <c r="N441" s="30">
        <v>45825</v>
      </c>
      <c r="O441" s="48">
        <v>46655</v>
      </c>
      <c r="P441" s="21" t="s">
        <v>252</v>
      </c>
      <c r="Q441" s="21"/>
      <c r="R441" s="21"/>
      <c r="S441" s="3">
        <v>4</v>
      </c>
      <c r="T441" s="37"/>
      <c r="U441" s="21" t="s">
        <v>18</v>
      </c>
      <c r="V441" s="21" t="str">
        <f>VLOOKUP(P441,'Customer List'!B:C,2,)</f>
        <v>Gujrat</v>
      </c>
      <c r="W441" s="38"/>
      <c r="X441" s="30" t="str">
        <f t="shared" si="61"/>
        <v/>
      </c>
      <c r="Y441" s="21" t="str">
        <f t="shared" si="57"/>
        <v/>
      </c>
      <c r="Z441" s="21" t="str">
        <f t="shared" si="58"/>
        <v>Tuesday</v>
      </c>
      <c r="AA441" s="21" t="str">
        <f t="shared" si="59"/>
        <v/>
      </c>
      <c r="AB441" s="21" t="str">
        <f>VLOOKUP(U441,'Currency Sheet'!A:C,3,)</f>
        <v>DOLLAR</v>
      </c>
      <c r="AC441" s="42" t="str">
        <f>VLOOKUP(P441,'Customer List'!B:D,3,)</f>
        <v>OutStation</v>
      </c>
    </row>
    <row r="442" spans="1:29" ht="30" x14ac:dyDescent="0.25">
      <c r="A442" s="21">
        <v>441</v>
      </c>
      <c r="B442" s="21" t="s">
        <v>247</v>
      </c>
      <c r="C442" s="30">
        <v>45818</v>
      </c>
      <c r="D442" s="30">
        <v>45824</v>
      </c>
      <c r="E442" s="47">
        <v>844.8</v>
      </c>
      <c r="F442" s="47">
        <f t="shared" si="54"/>
        <v>74342.399999999994</v>
      </c>
      <c r="G442" s="48">
        <f t="shared" si="55"/>
        <v>74342.399999999994</v>
      </c>
      <c r="H442" s="21">
        <v>106214</v>
      </c>
      <c r="I442" s="21" t="s">
        <v>1381</v>
      </c>
      <c r="J442" s="21">
        <v>1</v>
      </c>
      <c r="K442" s="21">
        <v>1</v>
      </c>
      <c r="L442" s="21">
        <f t="shared" si="56"/>
        <v>0</v>
      </c>
      <c r="M442" s="21" t="s">
        <v>253</v>
      </c>
      <c r="N442" s="30">
        <v>45824</v>
      </c>
      <c r="O442" s="48">
        <v>100320</v>
      </c>
      <c r="P442" s="21" t="s">
        <v>254</v>
      </c>
      <c r="Q442" s="21" t="s">
        <v>636</v>
      </c>
      <c r="R442" s="21" t="s">
        <v>637</v>
      </c>
      <c r="S442" s="3">
        <v>4</v>
      </c>
      <c r="T442" s="37" t="s">
        <v>815</v>
      </c>
      <c r="U442" s="21" t="s">
        <v>18</v>
      </c>
      <c r="V442" s="21" t="str">
        <f>VLOOKUP(P442,'Customer List'!B:C,2,)</f>
        <v>Delhi</v>
      </c>
      <c r="W442" s="38"/>
      <c r="X442" s="30">
        <v>45824</v>
      </c>
      <c r="Y442" s="21">
        <f t="shared" si="57"/>
        <v>0</v>
      </c>
      <c r="Z442" s="21" t="str">
        <f t="shared" si="58"/>
        <v>Monday</v>
      </c>
      <c r="AA442" s="21" t="str">
        <f t="shared" si="59"/>
        <v>Monday</v>
      </c>
      <c r="AB442" s="21" t="str">
        <f>VLOOKUP(U442,'Currency Sheet'!A:C,3,)</f>
        <v>DOLLAR</v>
      </c>
      <c r="AC442" s="42" t="str">
        <f>VLOOKUP(P442,'Customer List'!B:D,3,)</f>
        <v>Local</v>
      </c>
    </row>
    <row r="443" spans="1:29" x14ac:dyDescent="0.25">
      <c r="A443" s="21">
        <v>442</v>
      </c>
      <c r="B443" s="21" t="s">
        <v>247</v>
      </c>
      <c r="C443" s="30">
        <v>45818</v>
      </c>
      <c r="D443" s="30">
        <v>45824</v>
      </c>
      <c r="E443" s="47">
        <v>129</v>
      </c>
      <c r="F443" s="47">
        <f t="shared" si="54"/>
        <v>11352</v>
      </c>
      <c r="G443" s="48">
        <f t="shared" si="55"/>
        <v>22704</v>
      </c>
      <c r="H443" s="21">
        <v>108422</v>
      </c>
      <c r="I443" s="21" t="s">
        <v>1382</v>
      </c>
      <c r="J443" s="21">
        <v>2</v>
      </c>
      <c r="K443" s="21">
        <v>2</v>
      </c>
      <c r="L443" s="21">
        <f t="shared" si="56"/>
        <v>0</v>
      </c>
      <c r="M443" s="21" t="s">
        <v>251</v>
      </c>
      <c r="N443" s="30">
        <v>45825</v>
      </c>
      <c r="O443" s="48">
        <v>46655</v>
      </c>
      <c r="P443" s="21" t="s">
        <v>252</v>
      </c>
      <c r="Q443" s="21"/>
      <c r="R443" s="21"/>
      <c r="S443" s="3">
        <v>4</v>
      </c>
      <c r="T443" s="37"/>
      <c r="U443" s="21" t="s">
        <v>18</v>
      </c>
      <c r="V443" s="21" t="str">
        <f>VLOOKUP(P443,'Customer List'!B:C,2,)</f>
        <v>Gujrat</v>
      </c>
      <c r="W443" s="38"/>
      <c r="X443" s="30" t="str">
        <f t="shared" ref="X443:X450" si="62">IF(OR(R443 = "PRIYANKA MADAM", R443 = "DEEPAK", R443 = "PORTER"),N443,"")</f>
        <v/>
      </c>
      <c r="Y443" s="21" t="str">
        <f t="shared" si="57"/>
        <v/>
      </c>
      <c r="Z443" s="21" t="str">
        <f t="shared" si="58"/>
        <v>Tuesday</v>
      </c>
      <c r="AA443" s="21" t="str">
        <f t="shared" si="59"/>
        <v/>
      </c>
      <c r="AB443" s="21" t="str">
        <f>VLOOKUP(U443,'Currency Sheet'!A:C,3,)</f>
        <v>DOLLAR</v>
      </c>
      <c r="AC443" s="42" t="str">
        <f>VLOOKUP(P443,'Customer List'!B:D,3,)</f>
        <v>OutStation</v>
      </c>
    </row>
    <row r="444" spans="1:29" x14ac:dyDescent="0.25">
      <c r="A444" s="21">
        <v>443</v>
      </c>
      <c r="B444" s="21" t="s">
        <v>247</v>
      </c>
      <c r="C444" s="30">
        <v>45818</v>
      </c>
      <c r="D444" s="30">
        <v>45824</v>
      </c>
      <c r="E444" s="47">
        <v>211.8</v>
      </c>
      <c r="F444" s="47">
        <f t="shared" si="54"/>
        <v>18638.400000000001</v>
      </c>
      <c r="G444" s="48">
        <f t="shared" si="55"/>
        <v>37276.800000000003</v>
      </c>
      <c r="H444" s="21">
        <v>109104</v>
      </c>
      <c r="I444" s="21" t="s">
        <v>1383</v>
      </c>
      <c r="J444" s="21">
        <v>2</v>
      </c>
      <c r="K444" s="21">
        <v>2</v>
      </c>
      <c r="L444" s="21">
        <f t="shared" si="56"/>
        <v>0</v>
      </c>
      <c r="M444" s="21" t="s">
        <v>251</v>
      </c>
      <c r="N444" s="30">
        <v>45825</v>
      </c>
      <c r="O444" s="48">
        <v>76601</v>
      </c>
      <c r="P444" s="21" t="s">
        <v>252</v>
      </c>
      <c r="Q444" s="21"/>
      <c r="R444" s="21"/>
      <c r="S444" s="3">
        <v>4</v>
      </c>
      <c r="T444" s="37"/>
      <c r="U444" s="21" t="s">
        <v>18</v>
      </c>
      <c r="V444" s="21" t="str">
        <f>VLOOKUP(P444,'Customer List'!B:C,2,)</f>
        <v>Gujrat</v>
      </c>
      <c r="W444" s="38"/>
      <c r="X444" s="30" t="str">
        <f t="shared" si="62"/>
        <v/>
      </c>
      <c r="Y444" s="21" t="str">
        <f t="shared" si="57"/>
        <v/>
      </c>
      <c r="Z444" s="21" t="str">
        <f t="shared" si="58"/>
        <v>Tuesday</v>
      </c>
      <c r="AA444" s="21" t="str">
        <f t="shared" si="59"/>
        <v/>
      </c>
      <c r="AB444" s="21" t="str">
        <f>VLOOKUP(U444,'Currency Sheet'!A:C,3,)</f>
        <v>DOLLAR</v>
      </c>
      <c r="AC444" s="42" t="str">
        <f>VLOOKUP(P444,'Customer List'!B:D,3,)</f>
        <v>OutStation</v>
      </c>
    </row>
    <row r="445" spans="1:29" x14ac:dyDescent="0.25">
      <c r="A445" s="21">
        <v>444</v>
      </c>
      <c r="B445" s="21" t="s">
        <v>247</v>
      </c>
      <c r="C445" s="30">
        <v>45818</v>
      </c>
      <c r="D445" s="30">
        <v>45824</v>
      </c>
      <c r="E445" s="47">
        <v>182.4</v>
      </c>
      <c r="F445" s="47">
        <f t="shared" si="54"/>
        <v>16051.2</v>
      </c>
      <c r="G445" s="48">
        <f t="shared" si="55"/>
        <v>32102.400000000001</v>
      </c>
      <c r="H445" s="21">
        <v>109116</v>
      </c>
      <c r="I445" s="21" t="s">
        <v>1384</v>
      </c>
      <c r="J445" s="21">
        <v>2</v>
      </c>
      <c r="K445" s="21">
        <v>2</v>
      </c>
      <c r="L445" s="21">
        <f t="shared" si="56"/>
        <v>0</v>
      </c>
      <c r="M445" s="21" t="s">
        <v>251</v>
      </c>
      <c r="N445" s="30">
        <v>45825</v>
      </c>
      <c r="O445" s="48">
        <v>65968</v>
      </c>
      <c r="P445" s="21" t="s">
        <v>252</v>
      </c>
      <c r="Q445" s="21"/>
      <c r="R445" s="21"/>
      <c r="S445" s="3">
        <v>4</v>
      </c>
      <c r="T445" s="37"/>
      <c r="U445" s="21" t="s">
        <v>18</v>
      </c>
      <c r="V445" s="21" t="str">
        <f>VLOOKUP(P445,'Customer List'!B:C,2,)</f>
        <v>Gujrat</v>
      </c>
      <c r="W445" s="38"/>
      <c r="X445" s="30" t="str">
        <f t="shared" si="62"/>
        <v/>
      </c>
      <c r="Y445" s="21" t="str">
        <f t="shared" si="57"/>
        <v/>
      </c>
      <c r="Z445" s="21" t="str">
        <f t="shared" si="58"/>
        <v>Tuesday</v>
      </c>
      <c r="AA445" s="21" t="str">
        <f t="shared" si="59"/>
        <v/>
      </c>
      <c r="AB445" s="21" t="str">
        <f>VLOOKUP(U445,'Currency Sheet'!A:C,3,)</f>
        <v>DOLLAR</v>
      </c>
      <c r="AC445" s="42" t="str">
        <f>VLOOKUP(P445,'Customer List'!B:D,3,)</f>
        <v>OutStation</v>
      </c>
    </row>
    <row r="446" spans="1:29" x14ac:dyDescent="0.25">
      <c r="A446" s="21">
        <v>445</v>
      </c>
      <c r="B446" s="21" t="s">
        <v>247</v>
      </c>
      <c r="C446" s="30">
        <v>45818</v>
      </c>
      <c r="D446" s="30">
        <v>45824</v>
      </c>
      <c r="E446" s="47">
        <v>88.2</v>
      </c>
      <c r="F446" s="47">
        <f t="shared" si="54"/>
        <v>7761.6</v>
      </c>
      <c r="G446" s="48">
        <f t="shared" si="55"/>
        <v>7761.6</v>
      </c>
      <c r="H446" s="21">
        <v>113815</v>
      </c>
      <c r="I446" s="21" t="s">
        <v>1385</v>
      </c>
      <c r="J446" s="21">
        <v>1</v>
      </c>
      <c r="K446" s="21">
        <v>1</v>
      </c>
      <c r="L446" s="21">
        <f t="shared" si="56"/>
        <v>0</v>
      </c>
      <c r="M446" s="21" t="s">
        <v>255</v>
      </c>
      <c r="N446" s="30">
        <v>45825</v>
      </c>
      <c r="O446" s="48">
        <v>13965</v>
      </c>
      <c r="P446" s="21" t="s">
        <v>256</v>
      </c>
      <c r="Q446" s="21" t="s">
        <v>1127</v>
      </c>
      <c r="R446" s="21" t="s">
        <v>1127</v>
      </c>
      <c r="S446" s="3">
        <v>4</v>
      </c>
      <c r="T446" s="37"/>
      <c r="U446" s="21" t="s">
        <v>18</v>
      </c>
      <c r="V446" s="21" t="str">
        <f>VLOOKUP(P446,'Customer List'!B:C,2,)</f>
        <v>Delhi</v>
      </c>
      <c r="W446" s="38"/>
      <c r="X446" s="30">
        <f t="shared" si="62"/>
        <v>45825</v>
      </c>
      <c r="Y446" s="21">
        <f t="shared" si="57"/>
        <v>0</v>
      </c>
      <c r="Z446" s="21" t="str">
        <f t="shared" si="58"/>
        <v>Tuesday</v>
      </c>
      <c r="AA446" s="21" t="str">
        <f t="shared" si="59"/>
        <v>Tuesday</v>
      </c>
      <c r="AB446" s="21" t="str">
        <f>VLOOKUP(U446,'Currency Sheet'!A:C,3,)</f>
        <v>DOLLAR</v>
      </c>
      <c r="AC446" s="42" t="str">
        <f>VLOOKUP(P446,'Customer List'!B:D,3,)</f>
        <v>Local</v>
      </c>
    </row>
    <row r="447" spans="1:29" x14ac:dyDescent="0.25">
      <c r="A447" s="21">
        <v>446</v>
      </c>
      <c r="B447" s="21" t="s">
        <v>247</v>
      </c>
      <c r="C447" s="30">
        <v>45818</v>
      </c>
      <c r="D447" s="30">
        <v>45824</v>
      </c>
      <c r="E447" s="47">
        <v>74.400000000000006</v>
      </c>
      <c r="F447" s="47">
        <f t="shared" si="54"/>
        <v>6547.2000000000007</v>
      </c>
      <c r="G447" s="48">
        <f t="shared" si="55"/>
        <v>13094.400000000001</v>
      </c>
      <c r="H447" s="21">
        <v>115502</v>
      </c>
      <c r="I447" s="21" t="s">
        <v>1386</v>
      </c>
      <c r="J447" s="21">
        <v>2</v>
      </c>
      <c r="K447" s="21">
        <v>2</v>
      </c>
      <c r="L447" s="21">
        <f t="shared" si="56"/>
        <v>0</v>
      </c>
      <c r="M447" s="21" t="s">
        <v>251</v>
      </c>
      <c r="N447" s="30">
        <v>45825</v>
      </c>
      <c r="O447" s="48">
        <v>26908</v>
      </c>
      <c r="P447" s="21" t="s">
        <v>252</v>
      </c>
      <c r="Q447" s="21"/>
      <c r="R447" s="21"/>
      <c r="S447" s="3">
        <v>4</v>
      </c>
      <c r="T447" s="37"/>
      <c r="U447" s="21" t="s">
        <v>18</v>
      </c>
      <c r="V447" s="21" t="str">
        <f>VLOOKUP(P447,'Customer List'!B:C,2,)</f>
        <v>Gujrat</v>
      </c>
      <c r="W447" s="38"/>
      <c r="X447" s="30" t="str">
        <f t="shared" si="62"/>
        <v/>
      </c>
      <c r="Y447" s="21" t="str">
        <f t="shared" si="57"/>
        <v/>
      </c>
      <c r="Z447" s="21" t="str">
        <f t="shared" si="58"/>
        <v>Tuesday</v>
      </c>
      <c r="AA447" s="21" t="str">
        <f t="shared" si="59"/>
        <v/>
      </c>
      <c r="AB447" s="21" t="str">
        <f>VLOOKUP(U447,'Currency Sheet'!A:C,3,)</f>
        <v>DOLLAR</v>
      </c>
      <c r="AC447" s="42" t="str">
        <f>VLOOKUP(P447,'Customer List'!B:D,3,)</f>
        <v>OutStation</v>
      </c>
    </row>
    <row r="448" spans="1:29" x14ac:dyDescent="0.25">
      <c r="A448" s="21">
        <v>447</v>
      </c>
      <c r="B448" s="21" t="s">
        <v>247</v>
      </c>
      <c r="C448" s="30">
        <v>45818</v>
      </c>
      <c r="D448" s="30">
        <v>45824</v>
      </c>
      <c r="E448" s="47">
        <v>129</v>
      </c>
      <c r="F448" s="47">
        <f t="shared" si="54"/>
        <v>11352</v>
      </c>
      <c r="G448" s="48">
        <f t="shared" si="55"/>
        <v>22704</v>
      </c>
      <c r="H448" s="21">
        <v>115520</v>
      </c>
      <c r="I448" s="21" t="s">
        <v>1387</v>
      </c>
      <c r="J448" s="21">
        <v>2</v>
      </c>
      <c r="K448" s="21">
        <v>2</v>
      </c>
      <c r="L448" s="21">
        <f t="shared" si="56"/>
        <v>0</v>
      </c>
      <c r="M448" s="21" t="s">
        <v>251</v>
      </c>
      <c r="N448" s="30">
        <v>45825</v>
      </c>
      <c r="O448" s="48">
        <v>46655</v>
      </c>
      <c r="P448" s="21" t="s">
        <v>252</v>
      </c>
      <c r="Q448" s="21"/>
      <c r="R448" s="21"/>
      <c r="S448" s="3">
        <v>4</v>
      </c>
      <c r="T448" s="37"/>
      <c r="U448" s="21" t="s">
        <v>18</v>
      </c>
      <c r="V448" s="21" t="str">
        <f>VLOOKUP(P448,'Customer List'!B:C,2,)</f>
        <v>Gujrat</v>
      </c>
      <c r="W448" s="38"/>
      <c r="X448" s="30" t="str">
        <f t="shared" si="62"/>
        <v/>
      </c>
      <c r="Y448" s="21" t="str">
        <f t="shared" si="57"/>
        <v/>
      </c>
      <c r="Z448" s="21" t="str">
        <f t="shared" si="58"/>
        <v>Tuesday</v>
      </c>
      <c r="AA448" s="21" t="str">
        <f t="shared" si="59"/>
        <v/>
      </c>
      <c r="AB448" s="21" t="str">
        <f>VLOOKUP(U448,'Currency Sheet'!A:C,3,)</f>
        <v>DOLLAR</v>
      </c>
      <c r="AC448" s="42" t="str">
        <f>VLOOKUP(P448,'Customer List'!B:D,3,)</f>
        <v>OutStation</v>
      </c>
    </row>
    <row r="449" spans="1:29" x14ac:dyDescent="0.25">
      <c r="A449" s="21">
        <v>448</v>
      </c>
      <c r="B449" s="21" t="s">
        <v>247</v>
      </c>
      <c r="C449" s="30">
        <v>45818</v>
      </c>
      <c r="D449" s="30">
        <v>45824</v>
      </c>
      <c r="E449" s="47">
        <v>129</v>
      </c>
      <c r="F449" s="47">
        <f t="shared" si="54"/>
        <v>11352</v>
      </c>
      <c r="G449" s="48">
        <f t="shared" si="55"/>
        <v>11352</v>
      </c>
      <c r="H449" s="21">
        <v>116220</v>
      </c>
      <c r="I449" s="21" t="s">
        <v>1388</v>
      </c>
      <c r="J449" s="21">
        <v>1</v>
      </c>
      <c r="K449" s="21">
        <v>1</v>
      </c>
      <c r="L449" s="21">
        <f t="shared" si="56"/>
        <v>0</v>
      </c>
      <c r="M449" s="21" t="s">
        <v>251</v>
      </c>
      <c r="N449" s="30">
        <v>45825</v>
      </c>
      <c r="O449" s="48">
        <v>23327.5</v>
      </c>
      <c r="P449" s="21" t="s">
        <v>252</v>
      </c>
      <c r="Q449" s="21"/>
      <c r="R449" s="21"/>
      <c r="S449" s="3">
        <v>4</v>
      </c>
      <c r="T449" s="37"/>
      <c r="U449" s="21" t="s">
        <v>18</v>
      </c>
      <c r="V449" s="21" t="str">
        <f>VLOOKUP(P449,'Customer List'!B:C,2,)</f>
        <v>Gujrat</v>
      </c>
      <c r="W449" s="38"/>
      <c r="X449" s="30" t="str">
        <f t="shared" si="62"/>
        <v/>
      </c>
      <c r="Y449" s="21" t="str">
        <f t="shared" si="57"/>
        <v/>
      </c>
      <c r="Z449" s="21" t="str">
        <f t="shared" si="58"/>
        <v>Tuesday</v>
      </c>
      <c r="AA449" s="21" t="str">
        <f t="shared" si="59"/>
        <v/>
      </c>
      <c r="AB449" s="21" t="str">
        <f>VLOOKUP(U449,'Currency Sheet'!A:C,3,)</f>
        <v>DOLLAR</v>
      </c>
      <c r="AC449" s="42" t="str">
        <f>VLOOKUP(P449,'Customer List'!B:D,3,)</f>
        <v>OutStation</v>
      </c>
    </row>
    <row r="450" spans="1:29" x14ac:dyDescent="0.25">
      <c r="A450" s="21">
        <v>449</v>
      </c>
      <c r="B450" s="21" t="s">
        <v>247</v>
      </c>
      <c r="C450" s="30">
        <v>45818</v>
      </c>
      <c r="D450" s="30">
        <v>45824</v>
      </c>
      <c r="E450" s="47">
        <v>188.4</v>
      </c>
      <c r="F450" s="47">
        <f t="shared" si="54"/>
        <v>16579.2</v>
      </c>
      <c r="G450" s="48">
        <f t="shared" si="55"/>
        <v>33158.400000000001</v>
      </c>
      <c r="H450" s="21">
        <v>123130</v>
      </c>
      <c r="I450" s="21" t="s">
        <v>1389</v>
      </c>
      <c r="J450" s="21">
        <v>2</v>
      </c>
      <c r="K450" s="21">
        <v>2</v>
      </c>
      <c r="L450" s="21">
        <f t="shared" si="56"/>
        <v>0</v>
      </c>
      <c r="M450" s="21" t="s">
        <v>251</v>
      </c>
      <c r="N450" s="30">
        <v>45825</v>
      </c>
      <c r="O450" s="48">
        <v>68138</v>
      </c>
      <c r="P450" s="21" t="s">
        <v>252</v>
      </c>
      <c r="Q450" s="21"/>
      <c r="R450" s="21"/>
      <c r="S450" s="3">
        <v>4</v>
      </c>
      <c r="T450" s="37"/>
      <c r="U450" s="21" t="s">
        <v>18</v>
      </c>
      <c r="V450" s="21" t="str">
        <f>VLOOKUP(P450,'Customer List'!B:C,2,)</f>
        <v>Gujrat</v>
      </c>
      <c r="W450" s="38"/>
      <c r="X450" s="30" t="str">
        <f t="shared" si="62"/>
        <v/>
      </c>
      <c r="Y450" s="21" t="str">
        <f t="shared" si="57"/>
        <v/>
      </c>
      <c r="Z450" s="21" t="str">
        <f t="shared" si="58"/>
        <v>Tuesday</v>
      </c>
      <c r="AA450" s="21" t="str">
        <f t="shared" si="59"/>
        <v/>
      </c>
      <c r="AB450" s="21" t="str">
        <f>VLOOKUP(U450,'Currency Sheet'!A:C,3,)</f>
        <v>DOLLAR</v>
      </c>
      <c r="AC450" s="42" t="str">
        <f>VLOOKUP(P450,'Customer List'!B:D,3,)</f>
        <v>OutStation</v>
      </c>
    </row>
    <row r="451" spans="1:29" ht="30" x14ac:dyDescent="0.25">
      <c r="A451" s="21">
        <v>450</v>
      </c>
      <c r="B451" s="21" t="s">
        <v>247</v>
      </c>
      <c r="C451" s="30">
        <v>45818</v>
      </c>
      <c r="D451" s="30">
        <v>45824</v>
      </c>
      <c r="E451" s="47">
        <v>844.8</v>
      </c>
      <c r="F451" s="47">
        <f t="shared" ref="F451:F514" si="63">IF(AB451="DOLLAR",E451*88,E451)</f>
        <v>74342.399999999994</v>
      </c>
      <c r="G451" s="48">
        <f t="shared" ref="G451:G514" si="64">F451*J451</f>
        <v>74342.399999999994</v>
      </c>
      <c r="H451" s="21">
        <v>135248</v>
      </c>
      <c r="I451" s="21" t="s">
        <v>1390</v>
      </c>
      <c r="J451" s="21">
        <v>1</v>
      </c>
      <c r="K451" s="21">
        <v>1</v>
      </c>
      <c r="L451" s="21">
        <f t="shared" ref="L451:L514" si="65">J451-K451</f>
        <v>0</v>
      </c>
      <c r="M451" s="21" t="s">
        <v>253</v>
      </c>
      <c r="N451" s="30">
        <v>45824</v>
      </c>
      <c r="O451" s="48">
        <v>100320</v>
      </c>
      <c r="P451" s="21" t="s">
        <v>257</v>
      </c>
      <c r="Q451" s="21" t="s">
        <v>636</v>
      </c>
      <c r="R451" s="21" t="s">
        <v>637</v>
      </c>
      <c r="S451" s="3">
        <v>4</v>
      </c>
      <c r="T451" s="37" t="s">
        <v>815</v>
      </c>
      <c r="U451" s="21" t="s">
        <v>18</v>
      </c>
      <c r="V451" s="21" t="str">
        <f>VLOOKUP(P451,'Customer List'!B:C,2,)</f>
        <v>Delhi</v>
      </c>
      <c r="W451" s="38"/>
      <c r="X451" s="30">
        <v>45824</v>
      </c>
      <c r="Y451" s="21">
        <f t="shared" ref="Y451:Y514" si="66">IF(X451="", "", X451-N451)</f>
        <v>0</v>
      </c>
      <c r="Z451" s="21" t="str">
        <f t="shared" ref="Z451:Z514" si="67">IF(N451="", "", TEXT(N451, "dddd"))</f>
        <v>Monday</v>
      </c>
      <c r="AA451" s="21" t="str">
        <f t="shared" ref="AA451:AA514" si="68">IF(X451="", "", TEXT(X451, "dddd"))</f>
        <v>Monday</v>
      </c>
      <c r="AB451" s="21" t="str">
        <f>VLOOKUP(U451,'Currency Sheet'!A:C,3,)</f>
        <v>DOLLAR</v>
      </c>
      <c r="AC451" s="42" t="str">
        <f>VLOOKUP(P451,'Customer List'!B:D,3,)</f>
        <v>Local</v>
      </c>
    </row>
    <row r="452" spans="1:29" x14ac:dyDescent="0.25">
      <c r="A452" s="21">
        <v>451</v>
      </c>
      <c r="B452" s="21" t="s">
        <v>247</v>
      </c>
      <c r="C452" s="30">
        <v>45818</v>
      </c>
      <c r="D452" s="30">
        <v>45824</v>
      </c>
      <c r="E452" s="47">
        <v>191.1</v>
      </c>
      <c r="F452" s="47">
        <f t="shared" si="63"/>
        <v>16816.8</v>
      </c>
      <c r="G452" s="48">
        <f t="shared" si="64"/>
        <v>33633.599999999999</v>
      </c>
      <c r="H452" s="21">
        <v>142512</v>
      </c>
      <c r="I452" s="21" t="s">
        <v>1391</v>
      </c>
      <c r="J452" s="21">
        <v>2</v>
      </c>
      <c r="K452" s="21">
        <v>2</v>
      </c>
      <c r="L452" s="21">
        <f t="shared" si="65"/>
        <v>0</v>
      </c>
      <c r="M452" s="21" t="s">
        <v>251</v>
      </c>
      <c r="N452" s="30">
        <v>45825</v>
      </c>
      <c r="O452" s="48">
        <v>69223</v>
      </c>
      <c r="P452" s="21" t="s">
        <v>252</v>
      </c>
      <c r="Q452" s="21"/>
      <c r="R452" s="21"/>
      <c r="S452" s="3">
        <v>4</v>
      </c>
      <c r="T452" s="37"/>
      <c r="U452" s="21" t="s">
        <v>18</v>
      </c>
      <c r="V452" s="21" t="str">
        <f>VLOOKUP(P452,'Customer List'!B:C,2,)</f>
        <v>Gujrat</v>
      </c>
      <c r="W452" s="38"/>
      <c r="X452" s="30" t="str">
        <f>IF(OR(R452 = "PRIYANKA MADAM", R452 = "DEEPAK", R452 = "PORTER"),N452,"")</f>
        <v/>
      </c>
      <c r="Y452" s="21" t="str">
        <f t="shared" si="66"/>
        <v/>
      </c>
      <c r="Z452" s="21" t="str">
        <f t="shared" si="67"/>
        <v>Tuesday</v>
      </c>
      <c r="AA452" s="21" t="str">
        <f t="shared" si="68"/>
        <v/>
      </c>
      <c r="AB452" s="21" t="str">
        <f>VLOOKUP(U452,'Currency Sheet'!A:C,3,)</f>
        <v>DOLLAR</v>
      </c>
      <c r="AC452" s="42" t="str">
        <f>VLOOKUP(P452,'Customer List'!B:D,3,)</f>
        <v>OutStation</v>
      </c>
    </row>
    <row r="453" spans="1:29" x14ac:dyDescent="0.25">
      <c r="A453" s="21">
        <v>452</v>
      </c>
      <c r="B453" s="21" t="s">
        <v>247</v>
      </c>
      <c r="C453" s="30">
        <v>45818</v>
      </c>
      <c r="D453" s="30">
        <v>45824</v>
      </c>
      <c r="E453" s="47">
        <v>229.2</v>
      </c>
      <c r="F453" s="47">
        <f t="shared" si="63"/>
        <v>20169.599999999999</v>
      </c>
      <c r="G453" s="48">
        <f t="shared" si="64"/>
        <v>40339.199999999997</v>
      </c>
      <c r="H453" s="21">
        <v>144610</v>
      </c>
      <c r="I453" s="21" t="s">
        <v>1392</v>
      </c>
      <c r="J453" s="21">
        <v>2</v>
      </c>
      <c r="K453" s="21">
        <v>2</v>
      </c>
      <c r="L453" s="21">
        <f t="shared" si="65"/>
        <v>0</v>
      </c>
      <c r="M453" s="21" t="s">
        <v>251</v>
      </c>
      <c r="N453" s="30">
        <v>45825</v>
      </c>
      <c r="O453" s="48">
        <v>82894</v>
      </c>
      <c r="P453" s="21" t="s">
        <v>252</v>
      </c>
      <c r="Q453" s="21"/>
      <c r="R453" s="21"/>
      <c r="S453" s="3">
        <v>4</v>
      </c>
      <c r="T453" s="37"/>
      <c r="U453" s="21" t="s">
        <v>18</v>
      </c>
      <c r="V453" s="21" t="str">
        <f>VLOOKUP(P453,'Customer List'!B:C,2,)</f>
        <v>Gujrat</v>
      </c>
      <c r="W453" s="38"/>
      <c r="X453" s="30" t="str">
        <f>IF(OR(R453 = "PRIYANKA MADAM", R453 = "DEEPAK", R453 = "PORTER"),N453,"")</f>
        <v/>
      </c>
      <c r="Y453" s="21" t="str">
        <f t="shared" si="66"/>
        <v/>
      </c>
      <c r="Z453" s="21" t="str">
        <f t="shared" si="67"/>
        <v>Tuesday</v>
      </c>
      <c r="AA453" s="21" t="str">
        <f t="shared" si="68"/>
        <v/>
      </c>
      <c r="AB453" s="21" t="str">
        <f>VLOOKUP(U453,'Currency Sheet'!A:C,3,)</f>
        <v>DOLLAR</v>
      </c>
      <c r="AC453" s="42" t="str">
        <f>VLOOKUP(P453,'Customer List'!B:D,3,)</f>
        <v>OutStation</v>
      </c>
    </row>
    <row r="454" spans="1:29" x14ac:dyDescent="0.25">
      <c r="A454" s="21">
        <v>453</v>
      </c>
      <c r="B454" s="21" t="s">
        <v>247</v>
      </c>
      <c r="C454" s="30">
        <v>45818</v>
      </c>
      <c r="D454" s="30">
        <v>45824</v>
      </c>
      <c r="E454" s="47">
        <v>116.4</v>
      </c>
      <c r="F454" s="47">
        <f t="shared" si="63"/>
        <v>10243.200000000001</v>
      </c>
      <c r="G454" s="48">
        <f t="shared" si="64"/>
        <v>20486.400000000001</v>
      </c>
      <c r="H454" s="21">
        <v>144612</v>
      </c>
      <c r="I454" s="21" t="s">
        <v>1393</v>
      </c>
      <c r="J454" s="21">
        <v>2</v>
      </c>
      <c r="K454" s="21">
        <v>2</v>
      </c>
      <c r="L454" s="21">
        <f t="shared" si="65"/>
        <v>0</v>
      </c>
      <c r="M454" s="21" t="s">
        <v>251</v>
      </c>
      <c r="N454" s="30">
        <v>45825</v>
      </c>
      <c r="O454" s="48">
        <v>42098</v>
      </c>
      <c r="P454" s="21" t="s">
        <v>252</v>
      </c>
      <c r="Q454" s="21"/>
      <c r="R454" s="21"/>
      <c r="S454" s="3">
        <v>4</v>
      </c>
      <c r="T454" s="37"/>
      <c r="U454" s="21" t="s">
        <v>18</v>
      </c>
      <c r="V454" s="21" t="str">
        <f>VLOOKUP(P454,'Customer List'!B:C,2,)</f>
        <v>Gujrat</v>
      </c>
      <c r="W454" s="38"/>
      <c r="X454" s="30" t="str">
        <f>IF(OR(R454 = "PRIYANKA MADAM", R454 = "DEEPAK", R454 = "PORTER"),N454,"")</f>
        <v/>
      </c>
      <c r="Y454" s="21" t="str">
        <f t="shared" si="66"/>
        <v/>
      </c>
      <c r="Z454" s="21" t="str">
        <f t="shared" si="67"/>
        <v>Tuesday</v>
      </c>
      <c r="AA454" s="21" t="str">
        <f t="shared" si="68"/>
        <v/>
      </c>
      <c r="AB454" s="21" t="str">
        <f>VLOOKUP(U454,'Currency Sheet'!A:C,3,)</f>
        <v>DOLLAR</v>
      </c>
      <c r="AC454" s="42" t="str">
        <f>VLOOKUP(P454,'Customer List'!B:D,3,)</f>
        <v>OutStation</v>
      </c>
    </row>
    <row r="455" spans="1:29" x14ac:dyDescent="0.25">
      <c r="A455" s="21">
        <v>454</v>
      </c>
      <c r="B455" s="21" t="s">
        <v>247</v>
      </c>
      <c r="C455" s="30">
        <v>45818</v>
      </c>
      <c r="D455" s="30">
        <v>45824</v>
      </c>
      <c r="E455" s="47">
        <v>136.5</v>
      </c>
      <c r="F455" s="47">
        <f t="shared" si="63"/>
        <v>12012</v>
      </c>
      <c r="G455" s="48">
        <f t="shared" si="64"/>
        <v>24024</v>
      </c>
      <c r="H455" s="21">
        <v>302339</v>
      </c>
      <c r="I455" s="21" t="s">
        <v>1394</v>
      </c>
      <c r="J455" s="21">
        <v>2</v>
      </c>
      <c r="K455" s="21">
        <v>2</v>
      </c>
      <c r="L455" s="21">
        <f t="shared" si="65"/>
        <v>0</v>
      </c>
      <c r="M455" s="21" t="s">
        <v>258</v>
      </c>
      <c r="N455" s="30">
        <v>45825</v>
      </c>
      <c r="O455" s="48">
        <v>41188</v>
      </c>
      <c r="P455" s="21" t="s">
        <v>259</v>
      </c>
      <c r="Q455" s="21" t="s">
        <v>636</v>
      </c>
      <c r="R455" s="21" t="s">
        <v>637</v>
      </c>
      <c r="S455" s="3">
        <v>4</v>
      </c>
      <c r="T455" s="37" t="s">
        <v>162</v>
      </c>
      <c r="U455" s="21" t="s">
        <v>18</v>
      </c>
      <c r="V455" s="21" t="str">
        <f>VLOOKUP(P455,'Customer List'!B:C,2,)</f>
        <v>Delhi</v>
      </c>
      <c r="W455" s="38"/>
      <c r="X455" s="30">
        <v>45825</v>
      </c>
      <c r="Y455" s="21">
        <f t="shared" si="66"/>
        <v>0</v>
      </c>
      <c r="Z455" s="21" t="str">
        <f t="shared" si="67"/>
        <v>Tuesday</v>
      </c>
      <c r="AA455" s="21" t="str">
        <f t="shared" si="68"/>
        <v>Tuesday</v>
      </c>
      <c r="AB455" s="21" t="str">
        <f>VLOOKUP(U455,'Currency Sheet'!A:C,3,)</f>
        <v>DOLLAR</v>
      </c>
      <c r="AC455" s="42" t="str">
        <f>VLOOKUP(P455,'Customer List'!B:D,3,)</f>
        <v>Local</v>
      </c>
    </row>
    <row r="456" spans="1:29" x14ac:dyDescent="0.25">
      <c r="A456" s="21">
        <v>455</v>
      </c>
      <c r="B456" s="21" t="s">
        <v>247</v>
      </c>
      <c r="C456" s="30">
        <v>45818</v>
      </c>
      <c r="D456" s="30">
        <v>45824</v>
      </c>
      <c r="E456" s="47">
        <v>92.4</v>
      </c>
      <c r="F456" s="47">
        <f t="shared" si="63"/>
        <v>8131.2000000000007</v>
      </c>
      <c r="G456" s="48">
        <f t="shared" si="64"/>
        <v>8131.2000000000007</v>
      </c>
      <c r="H456" s="21">
        <v>310910</v>
      </c>
      <c r="I456" s="21" t="s">
        <v>1395</v>
      </c>
      <c r="J456" s="21">
        <v>1</v>
      </c>
      <c r="K456" s="21">
        <v>1</v>
      </c>
      <c r="L456" s="21">
        <f t="shared" si="65"/>
        <v>0</v>
      </c>
      <c r="M456" s="21" t="s">
        <v>260</v>
      </c>
      <c r="N456" s="30">
        <v>45825</v>
      </c>
      <c r="O456" s="48">
        <v>16709</v>
      </c>
      <c r="P456" s="21" t="s">
        <v>252</v>
      </c>
      <c r="Q456" s="21">
        <v>58152141202</v>
      </c>
      <c r="R456" s="21" t="s">
        <v>40</v>
      </c>
      <c r="S456" s="3">
        <v>4</v>
      </c>
      <c r="T456" s="37"/>
      <c r="U456" s="21" t="s">
        <v>18</v>
      </c>
      <c r="V456" s="21" t="str">
        <f>VLOOKUP(P456,'Customer List'!B:C,2,)</f>
        <v>Gujrat</v>
      </c>
      <c r="W456" s="38"/>
      <c r="X456" s="30">
        <v>45827</v>
      </c>
      <c r="Y456" s="21">
        <f t="shared" si="66"/>
        <v>2</v>
      </c>
      <c r="Z456" s="21" t="str">
        <f t="shared" si="67"/>
        <v>Tuesday</v>
      </c>
      <c r="AA456" s="21" t="str">
        <f t="shared" si="68"/>
        <v>Thursday</v>
      </c>
      <c r="AB456" s="21" t="str">
        <f>VLOOKUP(U456,'Currency Sheet'!A:C,3,)</f>
        <v>DOLLAR</v>
      </c>
      <c r="AC456" s="42" t="str">
        <f>VLOOKUP(P456,'Customer List'!B:D,3,)</f>
        <v>OutStation</v>
      </c>
    </row>
    <row r="457" spans="1:29" x14ac:dyDescent="0.25">
      <c r="A457" s="21">
        <v>456</v>
      </c>
      <c r="B457" s="21" t="s">
        <v>247</v>
      </c>
      <c r="C457" s="30">
        <v>45818</v>
      </c>
      <c r="D457" s="30">
        <v>45824</v>
      </c>
      <c r="E457" s="47">
        <v>123.75</v>
      </c>
      <c r="F457" s="47">
        <f t="shared" si="63"/>
        <v>10890</v>
      </c>
      <c r="G457" s="48">
        <f t="shared" si="64"/>
        <v>10890</v>
      </c>
      <c r="H457" s="21">
        <v>317433</v>
      </c>
      <c r="I457" s="21" t="s">
        <v>1396</v>
      </c>
      <c r="J457" s="21">
        <v>1</v>
      </c>
      <c r="K457" s="21">
        <v>1</v>
      </c>
      <c r="L457" s="21">
        <f t="shared" si="65"/>
        <v>0</v>
      </c>
      <c r="M457" s="21" t="s">
        <v>261</v>
      </c>
      <c r="N457" s="30">
        <v>45831</v>
      </c>
      <c r="O457" s="48">
        <v>17602.5</v>
      </c>
      <c r="P457" s="21" t="s">
        <v>262</v>
      </c>
      <c r="Q457" s="21" t="s">
        <v>636</v>
      </c>
      <c r="R457" s="21" t="s">
        <v>637</v>
      </c>
      <c r="S457" s="3">
        <v>4</v>
      </c>
      <c r="T457" s="37"/>
      <c r="U457" s="21" t="s">
        <v>18</v>
      </c>
      <c r="V457" s="21" t="str">
        <f>VLOOKUP(P457,'Customer List'!B:C,2,)</f>
        <v>Delhi</v>
      </c>
      <c r="W457" s="38"/>
      <c r="X457" s="30">
        <v>45831</v>
      </c>
      <c r="Y457" s="21">
        <f t="shared" si="66"/>
        <v>0</v>
      </c>
      <c r="Z457" s="21" t="str">
        <f t="shared" si="67"/>
        <v>Monday</v>
      </c>
      <c r="AA457" s="21" t="str">
        <f t="shared" si="68"/>
        <v>Monday</v>
      </c>
      <c r="AB457" s="21" t="str">
        <f>VLOOKUP(U457,'Currency Sheet'!A:C,3,)</f>
        <v>DOLLAR</v>
      </c>
      <c r="AC457" s="42" t="str">
        <f>VLOOKUP(P457,'Customer List'!B:D,3,)</f>
        <v>Local</v>
      </c>
    </row>
    <row r="458" spans="1:29" ht="30" x14ac:dyDescent="0.25">
      <c r="A458" s="21">
        <v>457</v>
      </c>
      <c r="B458" s="21" t="s">
        <v>247</v>
      </c>
      <c r="C458" s="30">
        <v>45818</v>
      </c>
      <c r="D458" s="30">
        <v>45824</v>
      </c>
      <c r="E458" s="47">
        <v>80.400000000000006</v>
      </c>
      <c r="F458" s="47">
        <f t="shared" si="63"/>
        <v>7075.2000000000007</v>
      </c>
      <c r="G458" s="48">
        <f t="shared" si="64"/>
        <v>7075.2000000000007</v>
      </c>
      <c r="H458" s="21">
        <v>328109</v>
      </c>
      <c r="I458" s="21" t="s">
        <v>1397</v>
      </c>
      <c r="J458" s="21">
        <v>1</v>
      </c>
      <c r="K458" s="21">
        <v>1</v>
      </c>
      <c r="L458" s="21">
        <f t="shared" si="65"/>
        <v>0</v>
      </c>
      <c r="M458" s="21" t="s">
        <v>253</v>
      </c>
      <c r="N458" s="30">
        <v>45824</v>
      </c>
      <c r="O458" s="48">
        <v>9547.5</v>
      </c>
      <c r="P458" s="21" t="s">
        <v>254</v>
      </c>
      <c r="Q458" s="21" t="s">
        <v>636</v>
      </c>
      <c r="R458" s="21" t="s">
        <v>637</v>
      </c>
      <c r="S458" s="3">
        <v>4</v>
      </c>
      <c r="T458" s="37" t="s">
        <v>815</v>
      </c>
      <c r="U458" s="21" t="s">
        <v>18</v>
      </c>
      <c r="V458" s="21" t="str">
        <f>VLOOKUP(P458,'Customer List'!B:C,2,)</f>
        <v>Delhi</v>
      </c>
      <c r="W458" s="38"/>
      <c r="X458" s="30">
        <v>45824</v>
      </c>
      <c r="Y458" s="21">
        <f t="shared" si="66"/>
        <v>0</v>
      </c>
      <c r="Z458" s="21" t="str">
        <f t="shared" si="67"/>
        <v>Monday</v>
      </c>
      <c r="AA458" s="21" t="str">
        <f t="shared" si="68"/>
        <v>Monday</v>
      </c>
      <c r="AB458" s="21" t="str">
        <f>VLOOKUP(U458,'Currency Sheet'!A:C,3,)</f>
        <v>DOLLAR</v>
      </c>
      <c r="AC458" s="42" t="str">
        <f>VLOOKUP(P458,'Customer List'!B:D,3,)</f>
        <v>Local</v>
      </c>
    </row>
    <row r="459" spans="1:29" ht="30" x14ac:dyDescent="0.25">
      <c r="A459" s="21">
        <v>458</v>
      </c>
      <c r="B459" s="21" t="s">
        <v>247</v>
      </c>
      <c r="C459" s="30">
        <v>45818</v>
      </c>
      <c r="D459" s="30">
        <v>45824</v>
      </c>
      <c r="E459" s="47">
        <v>67.8</v>
      </c>
      <c r="F459" s="47">
        <f t="shared" si="63"/>
        <v>5966.4</v>
      </c>
      <c r="G459" s="48">
        <f t="shared" si="64"/>
        <v>5966.4</v>
      </c>
      <c r="H459" s="21">
        <v>343509</v>
      </c>
      <c r="I459" s="21" t="s">
        <v>1398</v>
      </c>
      <c r="J459" s="21">
        <v>1</v>
      </c>
      <c r="K459" s="21">
        <v>1</v>
      </c>
      <c r="L459" s="21">
        <f t="shared" si="65"/>
        <v>0</v>
      </c>
      <c r="M459" s="21" t="s">
        <v>253</v>
      </c>
      <c r="N459" s="30">
        <v>45824</v>
      </c>
      <c r="O459" s="48">
        <v>8051.25</v>
      </c>
      <c r="P459" s="21" t="s">
        <v>254</v>
      </c>
      <c r="Q459" s="21" t="s">
        <v>636</v>
      </c>
      <c r="R459" s="21" t="s">
        <v>637</v>
      </c>
      <c r="S459" s="3">
        <v>4</v>
      </c>
      <c r="T459" s="37" t="s">
        <v>815</v>
      </c>
      <c r="U459" s="21" t="s">
        <v>18</v>
      </c>
      <c r="V459" s="21" t="str">
        <f>VLOOKUP(P459,'Customer List'!B:C,2,)</f>
        <v>Delhi</v>
      </c>
      <c r="W459" s="38"/>
      <c r="X459" s="30">
        <v>45824</v>
      </c>
      <c r="Y459" s="21">
        <f t="shared" si="66"/>
        <v>0</v>
      </c>
      <c r="Z459" s="21" t="str">
        <f t="shared" si="67"/>
        <v>Monday</v>
      </c>
      <c r="AA459" s="21" t="str">
        <f t="shared" si="68"/>
        <v>Monday</v>
      </c>
      <c r="AB459" s="21" t="str">
        <f>VLOOKUP(U459,'Currency Sheet'!A:C,3,)</f>
        <v>DOLLAR</v>
      </c>
      <c r="AC459" s="42" t="str">
        <f>VLOOKUP(P459,'Customer List'!B:D,3,)</f>
        <v>Local</v>
      </c>
    </row>
    <row r="460" spans="1:29" x14ac:dyDescent="0.25">
      <c r="A460" s="21">
        <v>459</v>
      </c>
      <c r="B460" s="21" t="s">
        <v>247</v>
      </c>
      <c r="C460" s="30">
        <v>45818</v>
      </c>
      <c r="D460" s="30">
        <v>45824</v>
      </c>
      <c r="E460" s="47">
        <v>142.5</v>
      </c>
      <c r="F460" s="47">
        <f t="shared" si="63"/>
        <v>12540</v>
      </c>
      <c r="G460" s="48">
        <f t="shared" si="64"/>
        <v>12540</v>
      </c>
      <c r="H460" s="21">
        <v>344007</v>
      </c>
      <c r="I460" s="21" t="s">
        <v>1399</v>
      </c>
      <c r="J460" s="21">
        <v>1</v>
      </c>
      <c r="K460" s="21">
        <v>1</v>
      </c>
      <c r="L460" s="21">
        <f t="shared" si="65"/>
        <v>0</v>
      </c>
      <c r="M460" s="21" t="s">
        <v>258</v>
      </c>
      <c r="N460" s="30">
        <v>45825</v>
      </c>
      <c r="O460" s="48">
        <v>21498.5</v>
      </c>
      <c r="P460" s="21" t="s">
        <v>259</v>
      </c>
      <c r="Q460" s="21" t="s">
        <v>636</v>
      </c>
      <c r="R460" s="21" t="s">
        <v>637</v>
      </c>
      <c r="S460" s="3">
        <v>4</v>
      </c>
      <c r="T460" s="37" t="s">
        <v>162</v>
      </c>
      <c r="U460" s="21" t="s">
        <v>18</v>
      </c>
      <c r="V460" s="21" t="str">
        <f>VLOOKUP(P460,'Customer List'!B:C,2,)</f>
        <v>Delhi</v>
      </c>
      <c r="W460" s="38"/>
      <c r="X460" s="30">
        <v>45825</v>
      </c>
      <c r="Y460" s="21">
        <f t="shared" si="66"/>
        <v>0</v>
      </c>
      <c r="Z460" s="21" t="str">
        <f t="shared" si="67"/>
        <v>Tuesday</v>
      </c>
      <c r="AA460" s="21" t="str">
        <f t="shared" si="68"/>
        <v>Tuesday</v>
      </c>
      <c r="AB460" s="21" t="str">
        <f>VLOOKUP(U460,'Currency Sheet'!A:C,3,)</f>
        <v>DOLLAR</v>
      </c>
      <c r="AC460" s="42" t="str">
        <f>VLOOKUP(P460,'Customer List'!B:D,3,)</f>
        <v>Local</v>
      </c>
    </row>
    <row r="461" spans="1:29" x14ac:dyDescent="0.25">
      <c r="A461" s="21">
        <v>460</v>
      </c>
      <c r="B461" s="21" t="s">
        <v>247</v>
      </c>
      <c r="C461" s="30">
        <v>45818</v>
      </c>
      <c r="D461" s="30">
        <v>45824</v>
      </c>
      <c r="E461" s="47">
        <v>202.8</v>
      </c>
      <c r="F461" s="47">
        <f t="shared" si="63"/>
        <v>17846.400000000001</v>
      </c>
      <c r="G461" s="48">
        <f t="shared" si="64"/>
        <v>71385.600000000006</v>
      </c>
      <c r="H461" s="21">
        <v>353214</v>
      </c>
      <c r="I461" s="21" t="s">
        <v>1400</v>
      </c>
      <c r="J461" s="21">
        <v>4</v>
      </c>
      <c r="K461" s="21">
        <v>4</v>
      </c>
      <c r="L461" s="21">
        <f t="shared" si="65"/>
        <v>0</v>
      </c>
      <c r="M461" s="21" t="s">
        <v>263</v>
      </c>
      <c r="N461" s="30">
        <v>45825</v>
      </c>
      <c r="O461" s="48">
        <v>446692</v>
      </c>
      <c r="P461" s="21" t="s">
        <v>264</v>
      </c>
      <c r="Q461" s="21">
        <v>58152136291</v>
      </c>
      <c r="R461" s="21" t="s">
        <v>40</v>
      </c>
      <c r="S461" s="3">
        <v>4</v>
      </c>
      <c r="T461" s="37"/>
      <c r="U461" s="21" t="s">
        <v>18</v>
      </c>
      <c r="V461" s="21" t="str">
        <f>VLOOKUP(P461,'Customer List'!B:C,2,)</f>
        <v>Banglore</v>
      </c>
      <c r="W461" s="38"/>
      <c r="X461" s="30">
        <v>45826</v>
      </c>
      <c r="Y461" s="21">
        <f t="shared" si="66"/>
        <v>1</v>
      </c>
      <c r="Z461" s="21" t="str">
        <f t="shared" si="67"/>
        <v>Tuesday</v>
      </c>
      <c r="AA461" s="21" t="str">
        <f t="shared" si="68"/>
        <v>Wednesday</v>
      </c>
      <c r="AB461" s="21" t="str">
        <f>VLOOKUP(U461,'Currency Sheet'!A:C,3,)</f>
        <v>DOLLAR</v>
      </c>
      <c r="AC461" s="42" t="str">
        <f>VLOOKUP(P461,'Customer List'!B:D,3,)</f>
        <v>OutStation</v>
      </c>
    </row>
    <row r="462" spans="1:29" x14ac:dyDescent="0.25">
      <c r="A462" s="21">
        <v>461</v>
      </c>
      <c r="B462" s="21" t="s">
        <v>247</v>
      </c>
      <c r="C462" s="30">
        <v>45818</v>
      </c>
      <c r="D462" s="30">
        <v>45824</v>
      </c>
      <c r="E462" s="47">
        <v>156.75</v>
      </c>
      <c r="F462" s="47">
        <f t="shared" si="63"/>
        <v>13794</v>
      </c>
      <c r="G462" s="48">
        <f t="shared" si="64"/>
        <v>13794</v>
      </c>
      <c r="H462" s="21">
        <v>356619</v>
      </c>
      <c r="I462" s="21" t="s">
        <v>1401</v>
      </c>
      <c r="J462" s="21">
        <v>1</v>
      </c>
      <c r="K462" s="21">
        <v>1</v>
      </c>
      <c r="L462" s="21">
        <f t="shared" si="65"/>
        <v>0</v>
      </c>
      <c r="M462" s="21" t="s">
        <v>265</v>
      </c>
      <c r="N462" s="30">
        <v>45825</v>
      </c>
      <c r="O462" s="48">
        <v>19437</v>
      </c>
      <c r="P462" s="21" t="s">
        <v>266</v>
      </c>
      <c r="Q462" s="21"/>
      <c r="R462" s="21"/>
      <c r="S462" s="3">
        <v>4</v>
      </c>
      <c r="T462" s="37"/>
      <c r="U462" s="21" t="s">
        <v>18</v>
      </c>
      <c r="V462" s="21" t="str">
        <f>VLOOKUP(P462,'Customer List'!B:C,2,)</f>
        <v>Pune</v>
      </c>
      <c r="W462" s="38"/>
      <c r="X462" s="30" t="str">
        <f>IF(OR(R462 = "PRIYANKA MADAM", R462 = "DEEPAK", R462 = "PORTER"),N462,"")</f>
        <v/>
      </c>
      <c r="Y462" s="21" t="str">
        <f t="shared" si="66"/>
        <v/>
      </c>
      <c r="Z462" s="21" t="str">
        <f t="shared" si="67"/>
        <v>Tuesday</v>
      </c>
      <c r="AA462" s="21" t="str">
        <f t="shared" si="68"/>
        <v/>
      </c>
      <c r="AB462" s="21" t="str">
        <f>VLOOKUP(U462,'Currency Sheet'!A:C,3,)</f>
        <v>DOLLAR</v>
      </c>
      <c r="AC462" s="42" t="str">
        <f>VLOOKUP(P462,'Customer List'!B:D,3,)</f>
        <v>OutStation</v>
      </c>
    </row>
    <row r="463" spans="1:29" x14ac:dyDescent="0.25">
      <c r="A463" s="21">
        <v>462</v>
      </c>
      <c r="B463" s="21" t="s">
        <v>247</v>
      </c>
      <c r="C463" s="30">
        <v>45818</v>
      </c>
      <c r="D463" s="30">
        <v>45824</v>
      </c>
      <c r="E463" s="47">
        <v>136.5</v>
      </c>
      <c r="F463" s="47">
        <f t="shared" si="63"/>
        <v>12012</v>
      </c>
      <c r="G463" s="48">
        <f t="shared" si="64"/>
        <v>12012</v>
      </c>
      <c r="H463" s="21">
        <v>359413</v>
      </c>
      <c r="I463" s="21" t="s">
        <v>1402</v>
      </c>
      <c r="J463" s="21">
        <v>1</v>
      </c>
      <c r="K463" s="21">
        <v>1</v>
      </c>
      <c r="L463" s="21">
        <f t="shared" si="65"/>
        <v>0</v>
      </c>
      <c r="M463" s="21" t="s">
        <v>265</v>
      </c>
      <c r="N463" s="30">
        <v>45825</v>
      </c>
      <c r="O463" s="48">
        <v>16926</v>
      </c>
      <c r="P463" s="21" t="s">
        <v>266</v>
      </c>
      <c r="Q463" s="21"/>
      <c r="R463" s="21"/>
      <c r="S463" s="3">
        <v>4</v>
      </c>
      <c r="T463" s="37"/>
      <c r="U463" s="21" t="s">
        <v>18</v>
      </c>
      <c r="V463" s="21" t="str">
        <f>VLOOKUP(P463,'Customer List'!B:C,2,)</f>
        <v>Pune</v>
      </c>
      <c r="W463" s="38"/>
      <c r="X463" s="30" t="str">
        <f>IF(OR(R463 = "PRIYANKA MADAM", R463 = "DEEPAK", R463 = "PORTER"),N463,"")</f>
        <v/>
      </c>
      <c r="Y463" s="21" t="str">
        <f t="shared" si="66"/>
        <v/>
      </c>
      <c r="Z463" s="21" t="str">
        <f t="shared" si="67"/>
        <v>Tuesday</v>
      </c>
      <c r="AA463" s="21" t="str">
        <f t="shared" si="68"/>
        <v/>
      </c>
      <c r="AB463" s="21" t="str">
        <f>VLOOKUP(U463,'Currency Sheet'!A:C,3,)</f>
        <v>DOLLAR</v>
      </c>
      <c r="AC463" s="42" t="str">
        <f>VLOOKUP(P463,'Customer List'!B:D,3,)</f>
        <v>OutStation</v>
      </c>
    </row>
    <row r="464" spans="1:29" x14ac:dyDescent="0.25">
      <c r="A464" s="21">
        <v>463</v>
      </c>
      <c r="B464" s="21" t="s">
        <v>247</v>
      </c>
      <c r="C464" s="30">
        <v>45818</v>
      </c>
      <c r="D464" s="30">
        <v>45824</v>
      </c>
      <c r="E464" s="47">
        <v>177.75</v>
      </c>
      <c r="F464" s="47">
        <f t="shared" si="63"/>
        <v>15642</v>
      </c>
      <c r="G464" s="48">
        <f t="shared" si="64"/>
        <v>15642</v>
      </c>
      <c r="H464" s="21">
        <v>360731</v>
      </c>
      <c r="I464" s="21" t="s">
        <v>92</v>
      </c>
      <c r="J464" s="21">
        <v>1</v>
      </c>
      <c r="K464" s="21">
        <v>1</v>
      </c>
      <c r="L464" s="21">
        <f t="shared" si="65"/>
        <v>0</v>
      </c>
      <c r="M464" s="21" t="s">
        <v>265</v>
      </c>
      <c r="N464" s="30">
        <v>45825</v>
      </c>
      <c r="O464" s="48">
        <v>22041</v>
      </c>
      <c r="P464" s="21" t="s">
        <v>266</v>
      </c>
      <c r="Q464" s="21"/>
      <c r="R464" s="21"/>
      <c r="S464" s="3">
        <v>4</v>
      </c>
      <c r="T464" s="37"/>
      <c r="U464" s="21" t="s">
        <v>18</v>
      </c>
      <c r="V464" s="21" t="str">
        <f>VLOOKUP(P464,'Customer List'!B:C,2,)</f>
        <v>Pune</v>
      </c>
      <c r="W464" s="38"/>
      <c r="X464" s="30" t="str">
        <f>IF(OR(R464 = "PRIYANKA MADAM", R464 = "DEEPAK", R464 = "PORTER"),N464,"")</f>
        <v/>
      </c>
      <c r="Y464" s="21" t="str">
        <f t="shared" si="66"/>
        <v/>
      </c>
      <c r="Z464" s="21" t="str">
        <f t="shared" si="67"/>
        <v>Tuesday</v>
      </c>
      <c r="AA464" s="21" t="str">
        <f t="shared" si="68"/>
        <v/>
      </c>
      <c r="AB464" s="21" t="str">
        <f>VLOOKUP(U464,'Currency Sheet'!A:C,3,)</f>
        <v>DOLLAR</v>
      </c>
      <c r="AC464" s="42" t="str">
        <f>VLOOKUP(P464,'Customer List'!B:D,3,)</f>
        <v>OutStation</v>
      </c>
    </row>
    <row r="465" spans="1:29" x14ac:dyDescent="0.25">
      <c r="A465" s="21">
        <v>464</v>
      </c>
      <c r="B465" s="21" t="s">
        <v>247</v>
      </c>
      <c r="C465" s="30">
        <v>45818</v>
      </c>
      <c r="D465" s="30">
        <v>45824</v>
      </c>
      <c r="E465" s="47">
        <v>180</v>
      </c>
      <c r="F465" s="47">
        <f t="shared" si="63"/>
        <v>15840</v>
      </c>
      <c r="G465" s="48">
        <f t="shared" si="64"/>
        <v>15840</v>
      </c>
      <c r="H465" s="21">
        <v>362510</v>
      </c>
      <c r="I465" s="21" t="s">
        <v>1323</v>
      </c>
      <c r="J465" s="21">
        <v>1</v>
      </c>
      <c r="K465" s="21">
        <v>1</v>
      </c>
      <c r="L465" s="21">
        <f t="shared" si="65"/>
        <v>0</v>
      </c>
      <c r="M465" s="21" t="s">
        <v>267</v>
      </c>
      <c r="N465" s="30">
        <v>45825</v>
      </c>
      <c r="O465" s="48">
        <v>32550</v>
      </c>
      <c r="P465" s="21" t="s">
        <v>252</v>
      </c>
      <c r="Q465" s="21"/>
      <c r="R465" s="21"/>
      <c r="S465" s="3">
        <v>4</v>
      </c>
      <c r="T465" s="37"/>
      <c r="U465" s="21" t="s">
        <v>18</v>
      </c>
      <c r="V465" s="21" t="str">
        <f>VLOOKUP(P465,'Customer List'!B:C,2,)</f>
        <v>Gujrat</v>
      </c>
      <c r="W465" s="38"/>
      <c r="X465" s="30" t="str">
        <f>IF(OR(R465 = "PRIYANKA MADAM", R465 = "DEEPAK", R465 = "PORTER"),N465,"")</f>
        <v/>
      </c>
      <c r="Y465" s="21" t="str">
        <f t="shared" si="66"/>
        <v/>
      </c>
      <c r="Z465" s="21" t="str">
        <f t="shared" si="67"/>
        <v>Tuesday</v>
      </c>
      <c r="AA465" s="21" t="str">
        <f t="shared" si="68"/>
        <v/>
      </c>
      <c r="AB465" s="21" t="str">
        <f>VLOOKUP(U465,'Currency Sheet'!A:C,3,)</f>
        <v>DOLLAR</v>
      </c>
      <c r="AC465" s="42" t="str">
        <f>VLOOKUP(P465,'Customer List'!B:D,3,)</f>
        <v>OutStation</v>
      </c>
    </row>
    <row r="466" spans="1:29" x14ac:dyDescent="0.25">
      <c r="A466" s="21">
        <v>465</v>
      </c>
      <c r="B466" s="21" t="s">
        <v>247</v>
      </c>
      <c r="C466" s="30">
        <v>45818</v>
      </c>
      <c r="D466" s="30">
        <v>45824</v>
      </c>
      <c r="E466" s="47">
        <v>85.8</v>
      </c>
      <c r="F466" s="47">
        <f t="shared" si="63"/>
        <v>7550.4</v>
      </c>
      <c r="G466" s="48">
        <f t="shared" si="64"/>
        <v>7550.4</v>
      </c>
      <c r="H466" s="21">
        <v>379207</v>
      </c>
      <c r="I466" s="21" t="s">
        <v>1403</v>
      </c>
      <c r="J466" s="21">
        <v>1</v>
      </c>
      <c r="K466" s="21">
        <v>1</v>
      </c>
      <c r="L466" s="21">
        <f t="shared" si="65"/>
        <v>0</v>
      </c>
      <c r="M466" s="21" t="s">
        <v>265</v>
      </c>
      <c r="N466" s="30">
        <v>45825</v>
      </c>
      <c r="O466" s="48">
        <v>13206</v>
      </c>
      <c r="P466" s="21" t="s">
        <v>266</v>
      </c>
      <c r="Q466" s="21"/>
      <c r="R466" s="21"/>
      <c r="S466" s="3">
        <v>4</v>
      </c>
      <c r="T466" s="37"/>
      <c r="U466" s="21" t="s">
        <v>18</v>
      </c>
      <c r="V466" s="21" t="str">
        <f>VLOOKUP(P466,'Customer List'!B:C,2,)</f>
        <v>Pune</v>
      </c>
      <c r="W466" s="38"/>
      <c r="X466" s="30" t="str">
        <f>IF(OR(R466 = "PRIYANKA MADAM", R466 = "DEEPAK", R466 = "PORTER"),N466,"")</f>
        <v/>
      </c>
      <c r="Y466" s="21" t="str">
        <f t="shared" si="66"/>
        <v/>
      </c>
      <c r="Z466" s="21" t="str">
        <f t="shared" si="67"/>
        <v>Tuesday</v>
      </c>
      <c r="AA466" s="21" t="str">
        <f t="shared" si="68"/>
        <v/>
      </c>
      <c r="AB466" s="21" t="str">
        <f>VLOOKUP(U466,'Currency Sheet'!A:C,3,)</f>
        <v>DOLLAR</v>
      </c>
      <c r="AC466" s="42" t="str">
        <f>VLOOKUP(P466,'Customer List'!B:D,3,)</f>
        <v>OutStation</v>
      </c>
    </row>
    <row r="467" spans="1:29" x14ac:dyDescent="0.25">
      <c r="A467" s="21">
        <v>466</v>
      </c>
      <c r="B467" s="21" t="s">
        <v>247</v>
      </c>
      <c r="C467" s="30">
        <v>45818</v>
      </c>
      <c r="D467" s="30">
        <v>45824</v>
      </c>
      <c r="E467" s="47">
        <v>239.4</v>
      </c>
      <c r="F467" s="47">
        <f t="shared" si="63"/>
        <v>21067.200000000001</v>
      </c>
      <c r="G467" s="48">
        <f t="shared" si="64"/>
        <v>21067.200000000001</v>
      </c>
      <c r="H467" s="21">
        <v>381506</v>
      </c>
      <c r="I467" s="21" t="s">
        <v>1404</v>
      </c>
      <c r="J467" s="21">
        <v>1</v>
      </c>
      <c r="K467" s="21">
        <v>1</v>
      </c>
      <c r="L467" s="21">
        <f t="shared" si="65"/>
        <v>0</v>
      </c>
      <c r="M467" s="21" t="s">
        <v>268</v>
      </c>
      <c r="N467" s="30">
        <v>45825</v>
      </c>
      <c r="O467" s="48">
        <v>35907.449999999997</v>
      </c>
      <c r="P467" s="21" t="s">
        <v>269</v>
      </c>
      <c r="Q467" s="21">
        <v>58152136825</v>
      </c>
      <c r="R467" s="21" t="s">
        <v>40</v>
      </c>
      <c r="S467" s="3">
        <v>4</v>
      </c>
      <c r="T467" s="37"/>
      <c r="U467" s="21" t="s">
        <v>18</v>
      </c>
      <c r="V467" s="21" t="str">
        <f>VLOOKUP(P467,'Customer List'!B:C,2,)</f>
        <v>Kalyani</v>
      </c>
      <c r="W467" s="38"/>
      <c r="X467" s="30">
        <v>45828</v>
      </c>
      <c r="Y467" s="21">
        <f t="shared" si="66"/>
        <v>3</v>
      </c>
      <c r="Z467" s="21" t="str">
        <f t="shared" si="67"/>
        <v>Tuesday</v>
      </c>
      <c r="AA467" s="21" t="str">
        <f t="shared" si="68"/>
        <v>Friday</v>
      </c>
      <c r="AB467" s="21" t="str">
        <f>VLOOKUP(U467,'Currency Sheet'!A:C,3,)</f>
        <v>DOLLAR</v>
      </c>
      <c r="AC467" s="42" t="str">
        <f>VLOOKUP(P467,'Customer List'!B:D,3,)</f>
        <v>OutStation</v>
      </c>
    </row>
    <row r="468" spans="1:29" ht="30" x14ac:dyDescent="0.25">
      <c r="A468" s="21">
        <v>467</v>
      </c>
      <c r="B468" s="21" t="s">
        <v>247</v>
      </c>
      <c r="C468" s="30">
        <v>45818</v>
      </c>
      <c r="D468" s="30">
        <v>45824</v>
      </c>
      <c r="E468" s="47">
        <v>75</v>
      </c>
      <c r="F468" s="47">
        <f t="shared" si="63"/>
        <v>6600</v>
      </c>
      <c r="G468" s="48">
        <f t="shared" si="64"/>
        <v>6600</v>
      </c>
      <c r="H468" s="21">
        <v>397907</v>
      </c>
      <c r="I468" s="21" t="s">
        <v>1405</v>
      </c>
      <c r="J468" s="21">
        <v>1</v>
      </c>
      <c r="K468" s="21">
        <v>1</v>
      </c>
      <c r="L468" s="21">
        <f t="shared" si="65"/>
        <v>0</v>
      </c>
      <c r="M468" s="21" t="s">
        <v>253</v>
      </c>
      <c r="N468" s="30">
        <v>45824</v>
      </c>
      <c r="O468" s="48">
        <v>8906.25</v>
      </c>
      <c r="P468" s="21" t="s">
        <v>254</v>
      </c>
      <c r="Q468" s="21" t="s">
        <v>636</v>
      </c>
      <c r="R468" s="21" t="s">
        <v>637</v>
      </c>
      <c r="S468" s="3">
        <v>4</v>
      </c>
      <c r="T468" s="37" t="s">
        <v>815</v>
      </c>
      <c r="U468" s="21" t="s">
        <v>18</v>
      </c>
      <c r="V468" s="21" t="str">
        <f>VLOOKUP(P468,'Customer List'!B:C,2,)</f>
        <v>Delhi</v>
      </c>
      <c r="W468" s="38"/>
      <c r="X468" s="30">
        <v>45824</v>
      </c>
      <c r="Y468" s="21">
        <f t="shared" si="66"/>
        <v>0</v>
      </c>
      <c r="Z468" s="21" t="str">
        <f t="shared" si="67"/>
        <v>Monday</v>
      </c>
      <c r="AA468" s="21" t="str">
        <f t="shared" si="68"/>
        <v>Monday</v>
      </c>
      <c r="AB468" s="21" t="str">
        <f>VLOOKUP(U468,'Currency Sheet'!A:C,3,)</f>
        <v>DOLLAR</v>
      </c>
      <c r="AC468" s="42" t="str">
        <f>VLOOKUP(P468,'Customer List'!B:D,3,)</f>
        <v>Local</v>
      </c>
    </row>
    <row r="469" spans="1:29" x14ac:dyDescent="0.25">
      <c r="A469" s="21">
        <v>468</v>
      </c>
      <c r="B469" s="21" t="s">
        <v>247</v>
      </c>
      <c r="C469" s="30">
        <v>45818</v>
      </c>
      <c r="D469" s="30">
        <v>45824</v>
      </c>
      <c r="E469" s="47">
        <v>18</v>
      </c>
      <c r="F469" s="47">
        <f t="shared" si="63"/>
        <v>1584</v>
      </c>
      <c r="G469" s="48">
        <f t="shared" si="64"/>
        <v>1584</v>
      </c>
      <c r="H469" s="21">
        <v>400401</v>
      </c>
      <c r="I469" s="21" t="s">
        <v>1406</v>
      </c>
      <c r="J469" s="21">
        <v>1</v>
      </c>
      <c r="K469" s="21">
        <v>1</v>
      </c>
      <c r="L469" s="21">
        <f t="shared" si="65"/>
        <v>0</v>
      </c>
      <c r="M469" s="21" t="s">
        <v>248</v>
      </c>
      <c r="N469" s="30">
        <v>45829</v>
      </c>
      <c r="O469" s="48">
        <v>3255</v>
      </c>
      <c r="P469" s="21" t="s">
        <v>249</v>
      </c>
      <c r="Q469" s="21" t="s">
        <v>250</v>
      </c>
      <c r="R469" s="21" t="s">
        <v>40</v>
      </c>
      <c r="S469" s="3">
        <v>4</v>
      </c>
      <c r="T469" s="37"/>
      <c r="U469" s="21" t="s">
        <v>18</v>
      </c>
      <c r="V469" s="21" t="str">
        <f>VLOOKUP(P469,'Customer List'!B:C,2,)</f>
        <v>Chandigarh</v>
      </c>
      <c r="W469" s="38"/>
      <c r="X469" s="30">
        <v>45833</v>
      </c>
      <c r="Y469" s="21">
        <f t="shared" si="66"/>
        <v>4</v>
      </c>
      <c r="Z469" s="21" t="str">
        <f t="shared" si="67"/>
        <v>Saturday</v>
      </c>
      <c r="AA469" s="21" t="str">
        <f t="shared" si="68"/>
        <v>Wednesday</v>
      </c>
      <c r="AB469" s="21" t="str">
        <f>VLOOKUP(U469,'Currency Sheet'!A:C,3,)</f>
        <v>DOLLAR</v>
      </c>
      <c r="AC469" s="42" t="str">
        <f>VLOOKUP(P469,'Customer List'!B:D,3,)</f>
        <v>OutStation</v>
      </c>
    </row>
    <row r="470" spans="1:29" ht="30" x14ac:dyDescent="0.25">
      <c r="A470" s="21">
        <v>469</v>
      </c>
      <c r="B470" s="21" t="s">
        <v>247</v>
      </c>
      <c r="C470" s="30">
        <v>45818</v>
      </c>
      <c r="D470" s="30">
        <v>45824</v>
      </c>
      <c r="E470" s="47">
        <v>844.8</v>
      </c>
      <c r="F470" s="47">
        <f t="shared" si="63"/>
        <v>74342.399999999994</v>
      </c>
      <c r="G470" s="48">
        <f t="shared" si="64"/>
        <v>74342.399999999994</v>
      </c>
      <c r="H470" s="21">
        <v>400672</v>
      </c>
      <c r="I470" s="21" t="s">
        <v>1407</v>
      </c>
      <c r="J470" s="21">
        <v>1</v>
      </c>
      <c r="K470" s="21">
        <v>1</v>
      </c>
      <c r="L470" s="21">
        <f t="shared" si="65"/>
        <v>0</v>
      </c>
      <c r="M470" s="21" t="s">
        <v>253</v>
      </c>
      <c r="N470" s="30">
        <v>45824</v>
      </c>
      <c r="O470" s="48">
        <v>100320</v>
      </c>
      <c r="P470" s="21" t="s">
        <v>254</v>
      </c>
      <c r="Q470" s="21" t="s">
        <v>636</v>
      </c>
      <c r="R470" s="21" t="s">
        <v>637</v>
      </c>
      <c r="S470" s="3">
        <v>4</v>
      </c>
      <c r="T470" s="37" t="s">
        <v>815</v>
      </c>
      <c r="U470" s="21" t="s">
        <v>18</v>
      </c>
      <c r="V470" s="21" t="str">
        <f>VLOOKUP(P470,'Customer List'!B:C,2,)</f>
        <v>Delhi</v>
      </c>
      <c r="W470" s="38"/>
      <c r="X470" s="30">
        <v>45824</v>
      </c>
      <c r="Y470" s="21">
        <f t="shared" si="66"/>
        <v>0</v>
      </c>
      <c r="Z470" s="21" t="str">
        <f t="shared" si="67"/>
        <v>Monday</v>
      </c>
      <c r="AA470" s="21" t="str">
        <f t="shared" si="68"/>
        <v>Monday</v>
      </c>
      <c r="AB470" s="21" t="str">
        <f>VLOOKUP(U470,'Currency Sheet'!A:C,3,)</f>
        <v>DOLLAR</v>
      </c>
      <c r="AC470" s="42" t="str">
        <f>VLOOKUP(P470,'Customer List'!B:D,3,)</f>
        <v>Local</v>
      </c>
    </row>
    <row r="471" spans="1:29" x14ac:dyDescent="0.25">
      <c r="A471" s="21">
        <v>470</v>
      </c>
      <c r="B471" s="21" t="s">
        <v>247</v>
      </c>
      <c r="C471" s="30">
        <v>45818</v>
      </c>
      <c r="D471" s="30">
        <v>45824</v>
      </c>
      <c r="E471" s="47">
        <v>346.5</v>
      </c>
      <c r="F471" s="47">
        <f t="shared" si="63"/>
        <v>30492</v>
      </c>
      <c r="G471" s="48">
        <f t="shared" si="64"/>
        <v>60984</v>
      </c>
      <c r="H471" s="21">
        <v>405225</v>
      </c>
      <c r="I471" s="21" t="s">
        <v>1408</v>
      </c>
      <c r="J471" s="21">
        <v>2</v>
      </c>
      <c r="K471" s="21">
        <v>2</v>
      </c>
      <c r="L471" s="21">
        <f t="shared" si="65"/>
        <v>0</v>
      </c>
      <c r="M471" s="21" t="s">
        <v>251</v>
      </c>
      <c r="N471" s="30">
        <v>45825</v>
      </c>
      <c r="O471" s="48">
        <v>100254</v>
      </c>
      <c r="P471" s="21" t="s">
        <v>252</v>
      </c>
      <c r="Q471" s="21"/>
      <c r="R471" s="21"/>
      <c r="S471" s="3">
        <v>4</v>
      </c>
      <c r="T471" s="37"/>
      <c r="U471" s="21" t="s">
        <v>18</v>
      </c>
      <c r="V471" s="21" t="str">
        <f>VLOOKUP(P471,'Customer List'!B:C,2,)</f>
        <v>Gujrat</v>
      </c>
      <c r="W471" s="38"/>
      <c r="X471" s="30" t="str">
        <f t="shared" ref="X471:X476" si="69">IF(OR(R471 = "PRIYANKA MADAM", R471 = "DEEPAK", R471 = "PORTER"),N471,"")</f>
        <v/>
      </c>
      <c r="Y471" s="21" t="str">
        <f t="shared" si="66"/>
        <v/>
      </c>
      <c r="Z471" s="21" t="str">
        <f t="shared" si="67"/>
        <v>Tuesday</v>
      </c>
      <c r="AA471" s="21" t="str">
        <f t="shared" si="68"/>
        <v/>
      </c>
      <c r="AB471" s="21" t="str">
        <f>VLOOKUP(U471,'Currency Sheet'!A:C,3,)</f>
        <v>DOLLAR</v>
      </c>
      <c r="AC471" s="42" t="str">
        <f>VLOOKUP(P471,'Customer List'!B:D,3,)</f>
        <v>OutStation</v>
      </c>
    </row>
    <row r="472" spans="1:29" x14ac:dyDescent="0.25">
      <c r="A472" s="21">
        <v>471</v>
      </c>
      <c r="B472" s="21" t="s">
        <v>247</v>
      </c>
      <c r="C472" s="30">
        <v>45818</v>
      </c>
      <c r="D472" s="30">
        <v>45824</v>
      </c>
      <c r="E472" s="47">
        <v>123.6</v>
      </c>
      <c r="F472" s="47">
        <f t="shared" si="63"/>
        <v>10876.8</v>
      </c>
      <c r="G472" s="48">
        <f t="shared" si="64"/>
        <v>21753.599999999999</v>
      </c>
      <c r="H472" s="21">
        <v>405235</v>
      </c>
      <c r="I472" s="21" t="s">
        <v>1409</v>
      </c>
      <c r="J472" s="21">
        <v>2</v>
      </c>
      <c r="K472" s="21">
        <v>2</v>
      </c>
      <c r="L472" s="21">
        <f t="shared" si="65"/>
        <v>0</v>
      </c>
      <c r="M472" s="21" t="s">
        <v>251</v>
      </c>
      <c r="N472" s="30">
        <v>45825</v>
      </c>
      <c r="O472" s="48">
        <v>44702</v>
      </c>
      <c r="P472" s="21" t="s">
        <v>252</v>
      </c>
      <c r="Q472" s="21"/>
      <c r="R472" s="21"/>
      <c r="S472" s="3">
        <v>4</v>
      </c>
      <c r="T472" s="37"/>
      <c r="U472" s="21" t="s">
        <v>18</v>
      </c>
      <c r="V472" s="21" t="str">
        <f>VLOOKUP(P472,'Customer List'!B:C,2,)</f>
        <v>Gujrat</v>
      </c>
      <c r="W472" s="38"/>
      <c r="X472" s="30" t="str">
        <f t="shared" si="69"/>
        <v/>
      </c>
      <c r="Y472" s="21" t="str">
        <f t="shared" si="66"/>
        <v/>
      </c>
      <c r="Z472" s="21" t="str">
        <f t="shared" si="67"/>
        <v>Tuesday</v>
      </c>
      <c r="AA472" s="21" t="str">
        <f t="shared" si="68"/>
        <v/>
      </c>
      <c r="AB472" s="21" t="str">
        <f>VLOOKUP(U472,'Currency Sheet'!A:C,3,)</f>
        <v>DOLLAR</v>
      </c>
      <c r="AC472" s="42" t="str">
        <f>VLOOKUP(P472,'Customer List'!B:D,3,)</f>
        <v>OutStation</v>
      </c>
    </row>
    <row r="473" spans="1:29" x14ac:dyDescent="0.25">
      <c r="A473" s="21">
        <v>472</v>
      </c>
      <c r="B473" s="21" t="s">
        <v>247</v>
      </c>
      <c r="C473" s="30">
        <v>45818</v>
      </c>
      <c r="D473" s="30">
        <v>45824</v>
      </c>
      <c r="E473" s="47">
        <v>123.6</v>
      </c>
      <c r="F473" s="47">
        <f t="shared" si="63"/>
        <v>10876.8</v>
      </c>
      <c r="G473" s="48">
        <f t="shared" si="64"/>
        <v>21753.599999999999</v>
      </c>
      <c r="H473" s="21">
        <v>405237</v>
      </c>
      <c r="I473" s="21" t="s">
        <v>1410</v>
      </c>
      <c r="J473" s="21">
        <v>2</v>
      </c>
      <c r="K473" s="21">
        <v>2</v>
      </c>
      <c r="L473" s="21">
        <f t="shared" si="65"/>
        <v>0</v>
      </c>
      <c r="M473" s="21" t="s">
        <v>251</v>
      </c>
      <c r="N473" s="30">
        <v>45825</v>
      </c>
      <c r="O473" s="48">
        <v>44702</v>
      </c>
      <c r="P473" s="21" t="s">
        <v>252</v>
      </c>
      <c r="Q473" s="21"/>
      <c r="R473" s="21"/>
      <c r="S473" s="3">
        <v>4</v>
      </c>
      <c r="T473" s="37"/>
      <c r="U473" s="21" t="s">
        <v>18</v>
      </c>
      <c r="V473" s="21" t="str">
        <f>VLOOKUP(P473,'Customer List'!B:C,2,)</f>
        <v>Gujrat</v>
      </c>
      <c r="W473" s="38"/>
      <c r="X473" s="30" t="str">
        <f t="shared" si="69"/>
        <v/>
      </c>
      <c r="Y473" s="21" t="str">
        <f t="shared" si="66"/>
        <v/>
      </c>
      <c r="Z473" s="21" t="str">
        <f t="shared" si="67"/>
        <v>Tuesday</v>
      </c>
      <c r="AA473" s="21" t="str">
        <f t="shared" si="68"/>
        <v/>
      </c>
      <c r="AB473" s="21" t="str">
        <f>VLOOKUP(U473,'Currency Sheet'!A:C,3,)</f>
        <v>DOLLAR</v>
      </c>
      <c r="AC473" s="42" t="str">
        <f>VLOOKUP(P473,'Customer List'!B:D,3,)</f>
        <v>OutStation</v>
      </c>
    </row>
    <row r="474" spans="1:29" x14ac:dyDescent="0.25">
      <c r="A474" s="21">
        <v>473</v>
      </c>
      <c r="B474" s="21" t="s">
        <v>247</v>
      </c>
      <c r="C474" s="30">
        <v>45818</v>
      </c>
      <c r="D474" s="30">
        <v>45824</v>
      </c>
      <c r="E474" s="47">
        <v>208.2</v>
      </c>
      <c r="F474" s="47">
        <f t="shared" si="63"/>
        <v>18321.599999999999</v>
      </c>
      <c r="G474" s="48">
        <f t="shared" si="64"/>
        <v>36643.199999999997</v>
      </c>
      <c r="H474" s="21">
        <v>405710</v>
      </c>
      <c r="I474" s="21" t="s">
        <v>1411</v>
      </c>
      <c r="J474" s="21">
        <v>2</v>
      </c>
      <c r="K474" s="21">
        <v>2</v>
      </c>
      <c r="L474" s="21">
        <f t="shared" si="65"/>
        <v>0</v>
      </c>
      <c r="M474" s="21" t="s">
        <v>251</v>
      </c>
      <c r="N474" s="30">
        <v>45825</v>
      </c>
      <c r="O474" s="48">
        <v>75299</v>
      </c>
      <c r="P474" s="21" t="s">
        <v>252</v>
      </c>
      <c r="Q474" s="21"/>
      <c r="R474" s="21"/>
      <c r="S474" s="3">
        <v>4</v>
      </c>
      <c r="T474" s="37"/>
      <c r="U474" s="21" t="s">
        <v>18</v>
      </c>
      <c r="V474" s="21" t="str">
        <f>VLOOKUP(P474,'Customer List'!B:C,2,)</f>
        <v>Gujrat</v>
      </c>
      <c r="W474" s="38"/>
      <c r="X474" s="30" t="str">
        <f t="shared" si="69"/>
        <v/>
      </c>
      <c r="Y474" s="21" t="str">
        <f t="shared" si="66"/>
        <v/>
      </c>
      <c r="Z474" s="21" t="str">
        <f t="shared" si="67"/>
        <v>Tuesday</v>
      </c>
      <c r="AA474" s="21" t="str">
        <f t="shared" si="68"/>
        <v/>
      </c>
      <c r="AB474" s="21" t="str">
        <f>VLOOKUP(U474,'Currency Sheet'!A:C,3,)</f>
        <v>DOLLAR</v>
      </c>
      <c r="AC474" s="42" t="str">
        <f>VLOOKUP(P474,'Customer List'!B:D,3,)</f>
        <v>OutStation</v>
      </c>
    </row>
    <row r="475" spans="1:29" x14ac:dyDescent="0.25">
      <c r="A475" s="21">
        <v>474</v>
      </c>
      <c r="B475" s="21" t="s">
        <v>247</v>
      </c>
      <c r="C475" s="30">
        <v>45818</v>
      </c>
      <c r="D475" s="30">
        <v>45824</v>
      </c>
      <c r="E475" s="47">
        <v>204</v>
      </c>
      <c r="F475" s="47">
        <f t="shared" si="63"/>
        <v>17952</v>
      </c>
      <c r="G475" s="48">
        <f t="shared" si="64"/>
        <v>35904</v>
      </c>
      <c r="H475" s="21">
        <v>405720</v>
      </c>
      <c r="I475" s="21" t="s">
        <v>1412</v>
      </c>
      <c r="J475" s="21">
        <v>2</v>
      </c>
      <c r="K475" s="21">
        <v>2</v>
      </c>
      <c r="L475" s="21">
        <f t="shared" si="65"/>
        <v>0</v>
      </c>
      <c r="M475" s="21" t="s">
        <v>251</v>
      </c>
      <c r="N475" s="30">
        <v>45825</v>
      </c>
      <c r="O475" s="48">
        <v>73780</v>
      </c>
      <c r="P475" s="21" t="s">
        <v>252</v>
      </c>
      <c r="Q475" s="21"/>
      <c r="R475" s="21"/>
      <c r="S475" s="3">
        <v>4</v>
      </c>
      <c r="T475" s="37"/>
      <c r="U475" s="21" t="s">
        <v>18</v>
      </c>
      <c r="V475" s="21" t="str">
        <f>VLOOKUP(P475,'Customer List'!B:C,2,)</f>
        <v>Gujrat</v>
      </c>
      <c r="W475" s="38"/>
      <c r="X475" s="30" t="str">
        <f t="shared" si="69"/>
        <v/>
      </c>
      <c r="Y475" s="21" t="str">
        <f t="shared" si="66"/>
        <v/>
      </c>
      <c r="Z475" s="21" t="str">
        <f t="shared" si="67"/>
        <v>Tuesday</v>
      </c>
      <c r="AA475" s="21" t="str">
        <f t="shared" si="68"/>
        <v/>
      </c>
      <c r="AB475" s="21" t="str">
        <f>VLOOKUP(U475,'Currency Sheet'!A:C,3,)</f>
        <v>DOLLAR</v>
      </c>
      <c r="AC475" s="42" t="str">
        <f>VLOOKUP(P475,'Customer List'!B:D,3,)</f>
        <v>OutStation</v>
      </c>
    </row>
    <row r="476" spans="1:29" x14ac:dyDescent="0.25">
      <c r="A476" s="21">
        <v>475</v>
      </c>
      <c r="B476" s="21" t="s">
        <v>247</v>
      </c>
      <c r="C476" s="30">
        <v>45818</v>
      </c>
      <c r="D476" s="30">
        <v>45824</v>
      </c>
      <c r="E476" s="47">
        <v>35.4</v>
      </c>
      <c r="F476" s="47">
        <f t="shared" si="63"/>
        <v>3115.2</v>
      </c>
      <c r="G476" s="48">
        <f t="shared" si="64"/>
        <v>15576</v>
      </c>
      <c r="H476" s="21">
        <v>420404</v>
      </c>
      <c r="I476" s="21" t="s">
        <v>14</v>
      </c>
      <c r="J476" s="21">
        <v>5</v>
      </c>
      <c r="K476" s="21">
        <v>5</v>
      </c>
      <c r="L476" s="21">
        <f t="shared" si="65"/>
        <v>0</v>
      </c>
      <c r="M476" s="21" t="s">
        <v>734</v>
      </c>
      <c r="N476" s="30">
        <v>45825</v>
      </c>
      <c r="O476" s="48">
        <v>32007.5</v>
      </c>
      <c r="P476" s="21" t="s">
        <v>252</v>
      </c>
      <c r="Q476" s="21"/>
      <c r="R476" s="21"/>
      <c r="S476" s="3">
        <v>4</v>
      </c>
      <c r="T476" s="37"/>
      <c r="U476" s="21" t="s">
        <v>18</v>
      </c>
      <c r="V476" s="21" t="str">
        <f>VLOOKUP(P476,'Customer List'!B:C,2,)</f>
        <v>Gujrat</v>
      </c>
      <c r="W476" s="38"/>
      <c r="X476" s="30" t="str">
        <f t="shared" si="69"/>
        <v/>
      </c>
      <c r="Y476" s="21" t="str">
        <f t="shared" si="66"/>
        <v/>
      </c>
      <c r="Z476" s="21" t="str">
        <f t="shared" si="67"/>
        <v>Tuesday</v>
      </c>
      <c r="AA476" s="21" t="str">
        <f t="shared" si="68"/>
        <v/>
      </c>
      <c r="AB476" s="21" t="str">
        <f>VLOOKUP(U476,'Currency Sheet'!A:C,3,)</f>
        <v>DOLLAR</v>
      </c>
      <c r="AC476" s="42" t="str">
        <f>VLOOKUP(P476,'Customer List'!B:D,3,)</f>
        <v>OutStation</v>
      </c>
    </row>
    <row r="477" spans="1:29" x14ac:dyDescent="0.25">
      <c r="A477" s="21">
        <v>476</v>
      </c>
      <c r="B477" s="21" t="s">
        <v>247</v>
      </c>
      <c r="C477" s="30">
        <v>45818</v>
      </c>
      <c r="D477" s="30">
        <v>45824</v>
      </c>
      <c r="E477" s="47">
        <v>160.30000000000001</v>
      </c>
      <c r="F477" s="47">
        <f t="shared" si="63"/>
        <v>14106.400000000001</v>
      </c>
      <c r="G477" s="48">
        <f t="shared" si="64"/>
        <v>70532</v>
      </c>
      <c r="H477" s="21">
        <v>422302</v>
      </c>
      <c r="I477" s="21" t="s">
        <v>1340</v>
      </c>
      <c r="J477" s="21">
        <v>5</v>
      </c>
      <c r="K477" s="21">
        <v>5</v>
      </c>
      <c r="L477" s="21">
        <f t="shared" si="65"/>
        <v>0</v>
      </c>
      <c r="M477" s="21" t="s">
        <v>263</v>
      </c>
      <c r="N477" s="30">
        <v>45825</v>
      </c>
      <c r="O477" s="48">
        <v>124232.5</v>
      </c>
      <c r="P477" s="21" t="s">
        <v>264</v>
      </c>
      <c r="Q477" s="21">
        <v>58152136291</v>
      </c>
      <c r="R477" s="21" t="s">
        <v>6107</v>
      </c>
      <c r="S477" s="3">
        <v>4</v>
      </c>
      <c r="T477" s="37"/>
      <c r="U477" s="21" t="s">
        <v>18</v>
      </c>
      <c r="V477" s="21" t="str">
        <f>VLOOKUP(P477,'Customer List'!B:C,2,)</f>
        <v>Banglore</v>
      </c>
      <c r="W477" s="38"/>
      <c r="X477" s="30">
        <v>45826</v>
      </c>
      <c r="Y477" s="21">
        <f t="shared" si="66"/>
        <v>1</v>
      </c>
      <c r="Z477" s="21" t="str">
        <f t="shared" si="67"/>
        <v>Tuesday</v>
      </c>
      <c r="AA477" s="21" t="str">
        <f t="shared" si="68"/>
        <v>Wednesday</v>
      </c>
      <c r="AB477" s="21" t="str">
        <f>VLOOKUP(U477,'Currency Sheet'!A:C,3,)</f>
        <v>DOLLAR</v>
      </c>
      <c r="AC477" s="42" t="str">
        <f>VLOOKUP(P477,'Customer List'!B:D,3,)</f>
        <v>OutStation</v>
      </c>
    </row>
    <row r="478" spans="1:29" x14ac:dyDescent="0.25">
      <c r="A478" s="21">
        <v>477</v>
      </c>
      <c r="B478" s="21" t="s">
        <v>247</v>
      </c>
      <c r="C478" s="30">
        <v>45818</v>
      </c>
      <c r="D478" s="30">
        <v>45824</v>
      </c>
      <c r="E478" s="47">
        <v>159</v>
      </c>
      <c r="F478" s="47">
        <f t="shared" si="63"/>
        <v>13992</v>
      </c>
      <c r="G478" s="48">
        <f t="shared" si="64"/>
        <v>41976</v>
      </c>
      <c r="H478" s="21">
        <v>430501</v>
      </c>
      <c r="I478" s="21" t="s">
        <v>2791</v>
      </c>
      <c r="J478" s="21">
        <v>3</v>
      </c>
      <c r="K478" s="21">
        <v>3</v>
      </c>
      <c r="L478" s="21">
        <f t="shared" si="65"/>
        <v>0</v>
      </c>
      <c r="M478" s="21" t="s">
        <v>270</v>
      </c>
      <c r="N478" s="30">
        <v>45825</v>
      </c>
      <c r="O478" s="48">
        <v>83793</v>
      </c>
      <c r="P478" s="21" t="s">
        <v>271</v>
      </c>
      <c r="Q478" s="21">
        <v>58152137643</v>
      </c>
      <c r="R478" s="21" t="s">
        <v>40</v>
      </c>
      <c r="S478" s="3">
        <v>4</v>
      </c>
      <c r="T478" s="37"/>
      <c r="U478" s="21" t="s">
        <v>18</v>
      </c>
      <c r="V478" s="21" t="str">
        <f>VLOOKUP(P478,'Customer List'!B:C,2,)</f>
        <v>Mumbai</v>
      </c>
      <c r="W478" s="38"/>
      <c r="X478" s="30">
        <v>45826</v>
      </c>
      <c r="Y478" s="21">
        <f t="shared" si="66"/>
        <v>1</v>
      </c>
      <c r="Z478" s="21" t="str">
        <f t="shared" si="67"/>
        <v>Tuesday</v>
      </c>
      <c r="AA478" s="21" t="str">
        <f t="shared" si="68"/>
        <v>Wednesday</v>
      </c>
      <c r="AB478" s="21" t="str">
        <f>VLOOKUP(U478,'Currency Sheet'!A:C,3,)</f>
        <v>DOLLAR</v>
      </c>
      <c r="AC478" s="42" t="str">
        <f>VLOOKUP(P478,'Customer List'!B:D,3,)</f>
        <v>OutStation</v>
      </c>
    </row>
    <row r="479" spans="1:29" x14ac:dyDescent="0.25">
      <c r="A479" s="21">
        <v>478</v>
      </c>
      <c r="B479" s="21" t="s">
        <v>247</v>
      </c>
      <c r="C479" s="30">
        <v>45818</v>
      </c>
      <c r="D479" s="30">
        <v>45824</v>
      </c>
      <c r="E479" s="47">
        <v>193.8</v>
      </c>
      <c r="F479" s="47">
        <f t="shared" si="63"/>
        <v>17054.400000000001</v>
      </c>
      <c r="G479" s="48">
        <f t="shared" si="64"/>
        <v>17054.400000000001</v>
      </c>
      <c r="H479" s="21">
        <v>506344</v>
      </c>
      <c r="I479" s="21" t="s">
        <v>1413</v>
      </c>
      <c r="J479" s="21">
        <v>1</v>
      </c>
      <c r="K479" s="21">
        <v>1</v>
      </c>
      <c r="L479" s="21">
        <f t="shared" si="65"/>
        <v>0</v>
      </c>
      <c r="M479" s="21" t="s">
        <v>248</v>
      </c>
      <c r="N479" s="30">
        <v>45829</v>
      </c>
      <c r="O479" s="48">
        <v>35045.5</v>
      </c>
      <c r="P479" s="21" t="s">
        <v>249</v>
      </c>
      <c r="Q479" s="21" t="s">
        <v>250</v>
      </c>
      <c r="R479" s="21" t="s">
        <v>40</v>
      </c>
      <c r="S479" s="3">
        <v>4</v>
      </c>
      <c r="T479" s="37"/>
      <c r="U479" s="21" t="s">
        <v>18</v>
      </c>
      <c r="V479" s="21" t="str">
        <f>VLOOKUP(P479,'Customer List'!B:C,2,)</f>
        <v>Chandigarh</v>
      </c>
      <c r="W479" s="38"/>
      <c r="X479" s="30">
        <v>45833</v>
      </c>
      <c r="Y479" s="21">
        <f t="shared" si="66"/>
        <v>4</v>
      </c>
      <c r="Z479" s="21" t="str">
        <f t="shared" si="67"/>
        <v>Saturday</v>
      </c>
      <c r="AA479" s="21" t="str">
        <f t="shared" si="68"/>
        <v>Wednesday</v>
      </c>
      <c r="AB479" s="21" t="str">
        <f>VLOOKUP(U479,'Currency Sheet'!A:C,3,)</f>
        <v>DOLLAR</v>
      </c>
      <c r="AC479" s="42" t="str">
        <f>VLOOKUP(P479,'Customer List'!B:D,3,)</f>
        <v>OutStation</v>
      </c>
    </row>
    <row r="480" spans="1:29" ht="30" x14ac:dyDescent="0.25">
      <c r="A480" s="21">
        <v>479</v>
      </c>
      <c r="B480" s="21" t="s">
        <v>247</v>
      </c>
      <c r="C480" s="30">
        <v>45818</v>
      </c>
      <c r="D480" s="30">
        <v>45824</v>
      </c>
      <c r="E480" s="47">
        <v>137.4</v>
      </c>
      <c r="F480" s="47">
        <f t="shared" si="63"/>
        <v>12091.2</v>
      </c>
      <c r="G480" s="48">
        <f t="shared" si="64"/>
        <v>12091.2</v>
      </c>
      <c r="H480" s="21">
        <v>575306</v>
      </c>
      <c r="I480" s="21" t="s">
        <v>1414</v>
      </c>
      <c r="J480" s="21">
        <v>1</v>
      </c>
      <c r="K480" s="21">
        <v>1</v>
      </c>
      <c r="L480" s="21">
        <f t="shared" si="65"/>
        <v>0</v>
      </c>
      <c r="M480" s="21" t="s">
        <v>253</v>
      </c>
      <c r="N480" s="30">
        <v>45824</v>
      </c>
      <c r="O480" s="48">
        <v>16316.25</v>
      </c>
      <c r="P480" s="21" t="s">
        <v>254</v>
      </c>
      <c r="Q480" s="21" t="s">
        <v>636</v>
      </c>
      <c r="R480" s="21" t="s">
        <v>637</v>
      </c>
      <c r="S480" s="3">
        <v>-20</v>
      </c>
      <c r="T480" s="37" t="s">
        <v>815</v>
      </c>
      <c r="U480" s="21" t="s">
        <v>18</v>
      </c>
      <c r="V480" s="21" t="str">
        <f>VLOOKUP(P480,'Customer List'!B:C,2,)</f>
        <v>Delhi</v>
      </c>
      <c r="W480" s="38"/>
      <c r="X480" s="30">
        <v>45824</v>
      </c>
      <c r="Y480" s="21">
        <f t="shared" si="66"/>
        <v>0</v>
      </c>
      <c r="Z480" s="21" t="str">
        <f t="shared" si="67"/>
        <v>Monday</v>
      </c>
      <c r="AA480" s="21" t="str">
        <f t="shared" si="68"/>
        <v>Monday</v>
      </c>
      <c r="AB480" s="21" t="str">
        <f>VLOOKUP(U480,'Currency Sheet'!A:C,3,)</f>
        <v>DOLLAR</v>
      </c>
      <c r="AC480" s="42" t="str">
        <f>VLOOKUP(P480,'Customer List'!B:D,3,)</f>
        <v>Local</v>
      </c>
    </row>
    <row r="481" spans="1:29" x14ac:dyDescent="0.25">
      <c r="A481" s="21">
        <v>480</v>
      </c>
      <c r="B481" s="21">
        <v>19795</v>
      </c>
      <c r="C481" s="30">
        <v>45819</v>
      </c>
      <c r="D481" s="30">
        <v>45824</v>
      </c>
      <c r="E481" s="47">
        <v>519.79999999999995</v>
      </c>
      <c r="F481" s="47">
        <f t="shared" si="63"/>
        <v>45742.399999999994</v>
      </c>
      <c r="G481" s="48">
        <f t="shared" si="64"/>
        <v>45742.399999999994</v>
      </c>
      <c r="H481" s="21" t="s">
        <v>590</v>
      </c>
      <c r="I481" s="21" t="s">
        <v>591</v>
      </c>
      <c r="J481" s="21">
        <v>1</v>
      </c>
      <c r="K481" s="21">
        <v>1</v>
      </c>
      <c r="L481" s="21">
        <f t="shared" si="65"/>
        <v>0</v>
      </c>
      <c r="M481" s="21" t="s">
        <v>592</v>
      </c>
      <c r="N481" s="30">
        <v>45825</v>
      </c>
      <c r="O481" s="48">
        <v>60333</v>
      </c>
      <c r="P481" s="21" t="s">
        <v>593</v>
      </c>
      <c r="Q481" s="21">
        <v>58152139636</v>
      </c>
      <c r="R481" s="21" t="s">
        <v>40</v>
      </c>
      <c r="S481" s="3">
        <v>4</v>
      </c>
      <c r="T481" s="37"/>
      <c r="U481" s="21" t="s">
        <v>611</v>
      </c>
      <c r="V481" s="21" t="str">
        <f>VLOOKUP(P481,'Customer List'!B:C,2,)</f>
        <v>Odisha</v>
      </c>
      <c r="W481" s="38"/>
      <c r="X481" s="30">
        <v>45827</v>
      </c>
      <c r="Y481" s="21">
        <f t="shared" si="66"/>
        <v>2</v>
      </c>
      <c r="Z481" s="21" t="str">
        <f t="shared" si="67"/>
        <v>Tuesday</v>
      </c>
      <c r="AA481" s="21" t="str">
        <f t="shared" si="68"/>
        <v>Thursday</v>
      </c>
      <c r="AB481" s="21" t="str">
        <f>VLOOKUP(U481,'Currency Sheet'!A:C,3,)</f>
        <v>DOLLAR</v>
      </c>
      <c r="AC481" s="42" t="str">
        <f>VLOOKUP(P481,'Customer List'!B:D,3,)</f>
        <v>OutStation</v>
      </c>
    </row>
    <row r="482" spans="1:29" x14ac:dyDescent="0.25">
      <c r="A482" s="21">
        <v>481</v>
      </c>
      <c r="B482" s="21" t="s">
        <v>371</v>
      </c>
      <c r="C482" s="30">
        <v>45820</v>
      </c>
      <c r="D482" s="30">
        <v>45826</v>
      </c>
      <c r="E482" s="47">
        <v>188</v>
      </c>
      <c r="F482" s="47">
        <f t="shared" si="63"/>
        <v>16544</v>
      </c>
      <c r="G482" s="48">
        <f t="shared" si="64"/>
        <v>16544</v>
      </c>
      <c r="H482" s="21" t="s">
        <v>372</v>
      </c>
      <c r="I482" s="21" t="s">
        <v>373</v>
      </c>
      <c r="J482" s="21">
        <v>1</v>
      </c>
      <c r="K482" s="21">
        <v>1</v>
      </c>
      <c r="L482" s="21">
        <f t="shared" si="65"/>
        <v>0</v>
      </c>
      <c r="M482" s="21" t="s">
        <v>374</v>
      </c>
      <c r="N482" s="30">
        <v>45832</v>
      </c>
      <c r="O482" s="48">
        <v>22999.5</v>
      </c>
      <c r="P482" s="21" t="s">
        <v>42</v>
      </c>
      <c r="Q482" s="21" t="s">
        <v>636</v>
      </c>
      <c r="R482" s="21" t="s">
        <v>637</v>
      </c>
      <c r="S482" s="3">
        <v>-20</v>
      </c>
      <c r="T482" s="37"/>
      <c r="U482" s="21" t="s">
        <v>320</v>
      </c>
      <c r="V482" s="21" t="str">
        <f>VLOOKUP(P482,'Customer List'!B:C,2,)</f>
        <v>Faridabad</v>
      </c>
      <c r="W482" s="38"/>
      <c r="X482" s="30">
        <v>45832</v>
      </c>
      <c r="Y482" s="21">
        <f t="shared" si="66"/>
        <v>0</v>
      </c>
      <c r="Z482" s="21" t="str">
        <f t="shared" si="67"/>
        <v>Tuesday</v>
      </c>
      <c r="AA482" s="21" t="str">
        <f t="shared" si="68"/>
        <v>Tuesday</v>
      </c>
      <c r="AB482" s="21" t="str">
        <f>VLOOKUP(U482,'Currency Sheet'!A:C,3,)</f>
        <v>DOLLAR</v>
      </c>
      <c r="AC482" s="42" t="str">
        <f>VLOOKUP(P482,'Customer List'!B:D,3,)</f>
        <v>Local</v>
      </c>
    </row>
    <row r="483" spans="1:29" x14ac:dyDescent="0.25">
      <c r="A483" s="21">
        <v>482</v>
      </c>
      <c r="B483" s="21" t="s">
        <v>371</v>
      </c>
      <c r="C483" s="30">
        <v>45820</v>
      </c>
      <c r="D483" s="30">
        <v>45826</v>
      </c>
      <c r="E483" s="47">
        <v>374</v>
      </c>
      <c r="F483" s="47">
        <f t="shared" si="63"/>
        <v>32912</v>
      </c>
      <c r="G483" s="48">
        <f t="shared" si="64"/>
        <v>32912</v>
      </c>
      <c r="H483" s="21" t="s">
        <v>375</v>
      </c>
      <c r="I483" s="21" t="s">
        <v>376</v>
      </c>
      <c r="J483" s="21">
        <v>1</v>
      </c>
      <c r="K483" s="21">
        <v>1</v>
      </c>
      <c r="L483" s="21">
        <f t="shared" si="65"/>
        <v>0</v>
      </c>
      <c r="M483" s="21" t="s">
        <v>377</v>
      </c>
      <c r="N483" s="30">
        <v>45832</v>
      </c>
      <c r="O483" s="48">
        <v>48193</v>
      </c>
      <c r="P483" s="21" t="s">
        <v>254</v>
      </c>
      <c r="Q483" s="21" t="s">
        <v>636</v>
      </c>
      <c r="R483" s="21" t="s">
        <v>637</v>
      </c>
      <c r="S483" s="3">
        <v>-20</v>
      </c>
      <c r="T483" s="37"/>
      <c r="U483" s="21" t="s">
        <v>320</v>
      </c>
      <c r="V483" s="21" t="str">
        <f>VLOOKUP(P483,'Customer List'!B:C,2,)</f>
        <v>Delhi</v>
      </c>
      <c r="W483" s="38"/>
      <c r="X483" s="30">
        <v>45832</v>
      </c>
      <c r="Y483" s="21">
        <f t="shared" si="66"/>
        <v>0</v>
      </c>
      <c r="Z483" s="21" t="str">
        <f t="shared" si="67"/>
        <v>Tuesday</v>
      </c>
      <c r="AA483" s="21" t="str">
        <f t="shared" si="68"/>
        <v>Tuesday</v>
      </c>
      <c r="AB483" s="21" t="str">
        <f>VLOOKUP(U483,'Currency Sheet'!A:C,3,)</f>
        <v>DOLLAR</v>
      </c>
      <c r="AC483" s="42" t="str">
        <f>VLOOKUP(P483,'Customer List'!B:D,3,)</f>
        <v>Local</v>
      </c>
    </row>
    <row r="484" spans="1:29" x14ac:dyDescent="0.25">
      <c r="A484" s="21">
        <v>483</v>
      </c>
      <c r="B484" s="21" t="s">
        <v>371</v>
      </c>
      <c r="C484" s="30">
        <v>45820</v>
      </c>
      <c r="D484" s="30">
        <v>45826</v>
      </c>
      <c r="E484" s="47">
        <v>732</v>
      </c>
      <c r="F484" s="47">
        <f t="shared" si="63"/>
        <v>64416</v>
      </c>
      <c r="G484" s="48">
        <f t="shared" si="64"/>
        <v>64416</v>
      </c>
      <c r="H484" s="21" t="s">
        <v>378</v>
      </c>
      <c r="I484" s="21" t="s">
        <v>379</v>
      </c>
      <c r="J484" s="21">
        <v>1</v>
      </c>
      <c r="K484" s="21">
        <v>1</v>
      </c>
      <c r="L484" s="21">
        <f t="shared" si="65"/>
        <v>0</v>
      </c>
      <c r="M484" s="21" t="s">
        <v>353</v>
      </c>
      <c r="N484" s="30">
        <v>45828</v>
      </c>
      <c r="O484" s="48">
        <v>101400</v>
      </c>
      <c r="P484" s="21" t="s">
        <v>354</v>
      </c>
      <c r="Q484" s="21" t="s">
        <v>636</v>
      </c>
      <c r="R484" s="21" t="s">
        <v>637</v>
      </c>
      <c r="S484" s="3">
        <v>-20</v>
      </c>
      <c r="T484" s="37"/>
      <c r="U484" s="21" t="s">
        <v>320</v>
      </c>
      <c r="V484" s="21" t="str">
        <f>VLOOKUP(P484,'Customer List'!B:C,2,)</f>
        <v>Delhi</v>
      </c>
      <c r="W484" s="38"/>
      <c r="X484" s="30">
        <v>45828</v>
      </c>
      <c r="Y484" s="21">
        <f t="shared" si="66"/>
        <v>0</v>
      </c>
      <c r="Z484" s="21" t="str">
        <f t="shared" si="67"/>
        <v>Friday</v>
      </c>
      <c r="AA484" s="21" t="str">
        <f t="shared" si="68"/>
        <v>Friday</v>
      </c>
      <c r="AB484" s="21" t="str">
        <f>VLOOKUP(U484,'Currency Sheet'!A:C,3,)</f>
        <v>DOLLAR</v>
      </c>
      <c r="AC484" s="42" t="str">
        <f>VLOOKUP(P484,'Customer List'!B:D,3,)</f>
        <v>Local</v>
      </c>
    </row>
    <row r="485" spans="1:29" x14ac:dyDescent="0.25">
      <c r="A485" s="21">
        <v>484</v>
      </c>
      <c r="B485" s="21" t="s">
        <v>371</v>
      </c>
      <c r="C485" s="30">
        <v>45820</v>
      </c>
      <c r="D485" s="30">
        <v>45826</v>
      </c>
      <c r="E485" s="47">
        <v>126.88</v>
      </c>
      <c r="F485" s="47">
        <f t="shared" si="63"/>
        <v>11165.439999999999</v>
      </c>
      <c r="G485" s="48">
        <f t="shared" si="64"/>
        <v>11165.439999999999</v>
      </c>
      <c r="H485" s="21" t="s">
        <v>380</v>
      </c>
      <c r="I485" s="21" t="s">
        <v>381</v>
      </c>
      <c r="J485" s="21">
        <v>1</v>
      </c>
      <c r="K485" s="21">
        <v>1</v>
      </c>
      <c r="L485" s="21">
        <f t="shared" si="65"/>
        <v>0</v>
      </c>
      <c r="M485" s="21" t="s">
        <v>382</v>
      </c>
      <c r="N485" s="30">
        <v>45829</v>
      </c>
      <c r="O485" s="48">
        <v>20390.63</v>
      </c>
      <c r="P485" s="21" t="s">
        <v>383</v>
      </c>
      <c r="Q485" s="21">
        <v>58152287653</v>
      </c>
      <c r="R485" s="21" t="s">
        <v>40</v>
      </c>
      <c r="S485" s="3">
        <v>-20</v>
      </c>
      <c r="T485" s="37"/>
      <c r="U485" s="21" t="s">
        <v>320</v>
      </c>
      <c r="V485" s="21" t="str">
        <f>VLOOKUP(P485,'Customer List'!B:C,2,)</f>
        <v>Pune</v>
      </c>
      <c r="W485" s="38"/>
      <c r="X485" s="30">
        <v>45831</v>
      </c>
      <c r="Y485" s="21">
        <f t="shared" si="66"/>
        <v>2</v>
      </c>
      <c r="Z485" s="21" t="str">
        <f t="shared" si="67"/>
        <v>Saturday</v>
      </c>
      <c r="AA485" s="21" t="str">
        <f t="shared" si="68"/>
        <v>Monday</v>
      </c>
      <c r="AB485" s="21" t="str">
        <f>VLOOKUP(U485,'Currency Sheet'!A:C,3,)</f>
        <v>DOLLAR</v>
      </c>
      <c r="AC485" s="42" t="str">
        <f>VLOOKUP(P485,'Customer List'!B:D,3,)</f>
        <v>OutStation</v>
      </c>
    </row>
    <row r="486" spans="1:29" x14ac:dyDescent="0.25">
      <c r="A486" s="21">
        <v>485</v>
      </c>
      <c r="B486" s="21" t="s">
        <v>371</v>
      </c>
      <c r="C486" s="30">
        <v>45820</v>
      </c>
      <c r="D486" s="30">
        <v>45826</v>
      </c>
      <c r="E486" s="47">
        <v>105.46</v>
      </c>
      <c r="F486" s="47">
        <f t="shared" si="63"/>
        <v>9280.48</v>
      </c>
      <c r="G486" s="48">
        <f t="shared" si="64"/>
        <v>9280.48</v>
      </c>
      <c r="H486" s="21" t="s">
        <v>384</v>
      </c>
      <c r="I486" s="21" t="s">
        <v>385</v>
      </c>
      <c r="J486" s="21">
        <v>1</v>
      </c>
      <c r="K486" s="21">
        <v>1</v>
      </c>
      <c r="L486" s="21">
        <f t="shared" si="65"/>
        <v>0</v>
      </c>
      <c r="M486" s="21" t="s">
        <v>382</v>
      </c>
      <c r="N486" s="30">
        <v>45829</v>
      </c>
      <c r="O486" s="48">
        <v>16948.13</v>
      </c>
      <c r="P486" s="21" t="s">
        <v>383</v>
      </c>
      <c r="Q486" s="21">
        <v>58152287653</v>
      </c>
      <c r="R486" s="21" t="s">
        <v>40</v>
      </c>
      <c r="S486" s="3">
        <v>-20</v>
      </c>
      <c r="T486" s="37"/>
      <c r="U486" s="21" t="s">
        <v>320</v>
      </c>
      <c r="V486" s="21" t="str">
        <f>VLOOKUP(P486,'Customer List'!B:C,2,)</f>
        <v>Pune</v>
      </c>
      <c r="W486" s="38"/>
      <c r="X486" s="30">
        <v>45831</v>
      </c>
      <c r="Y486" s="21">
        <f t="shared" si="66"/>
        <v>2</v>
      </c>
      <c r="Z486" s="21" t="str">
        <f t="shared" si="67"/>
        <v>Saturday</v>
      </c>
      <c r="AA486" s="21" t="str">
        <f t="shared" si="68"/>
        <v>Monday</v>
      </c>
      <c r="AB486" s="21" t="str">
        <f>VLOOKUP(U486,'Currency Sheet'!A:C,3,)</f>
        <v>DOLLAR</v>
      </c>
      <c r="AC486" s="42" t="str">
        <f>VLOOKUP(P486,'Customer List'!B:D,3,)</f>
        <v>OutStation</v>
      </c>
    </row>
    <row r="487" spans="1:29" x14ac:dyDescent="0.25">
      <c r="A487" s="21">
        <v>486</v>
      </c>
      <c r="B487" s="21" t="s">
        <v>371</v>
      </c>
      <c r="C487" s="30">
        <v>45820</v>
      </c>
      <c r="D487" s="30">
        <v>45826</v>
      </c>
      <c r="E487" s="47">
        <v>192</v>
      </c>
      <c r="F487" s="47">
        <f t="shared" si="63"/>
        <v>16896</v>
      </c>
      <c r="G487" s="48">
        <f t="shared" si="64"/>
        <v>16896</v>
      </c>
      <c r="H487" s="21" t="s">
        <v>386</v>
      </c>
      <c r="I487" s="21" t="s">
        <v>387</v>
      </c>
      <c r="J487" s="21">
        <v>1</v>
      </c>
      <c r="K487" s="21">
        <v>1</v>
      </c>
      <c r="L487" s="21">
        <f t="shared" si="65"/>
        <v>0</v>
      </c>
      <c r="M487" s="21" t="s">
        <v>167</v>
      </c>
      <c r="N487" s="30">
        <v>45829</v>
      </c>
      <c r="O487" s="48">
        <v>28770</v>
      </c>
      <c r="P487" s="21" t="s">
        <v>168</v>
      </c>
      <c r="Q487" s="21">
        <v>58152285520</v>
      </c>
      <c r="R487" s="21" t="s">
        <v>40</v>
      </c>
      <c r="S487" s="3">
        <v>-20</v>
      </c>
      <c r="T487" s="37"/>
      <c r="U487" s="21" t="s">
        <v>320</v>
      </c>
      <c r="V487" s="21" t="str">
        <f>VLOOKUP(P487,'Customer List'!B:C,2,)</f>
        <v>Bhopal</v>
      </c>
      <c r="W487" s="38"/>
      <c r="X487" s="30">
        <v>45832</v>
      </c>
      <c r="Y487" s="21">
        <f t="shared" si="66"/>
        <v>3</v>
      </c>
      <c r="Z487" s="21" t="str">
        <f t="shared" si="67"/>
        <v>Saturday</v>
      </c>
      <c r="AA487" s="21" t="str">
        <f t="shared" si="68"/>
        <v>Tuesday</v>
      </c>
      <c r="AB487" s="21" t="str">
        <f>VLOOKUP(U487,'Currency Sheet'!A:C,3,)</f>
        <v>DOLLAR</v>
      </c>
      <c r="AC487" s="42" t="str">
        <f>VLOOKUP(P487,'Customer List'!B:D,3,)</f>
        <v>OutStation</v>
      </c>
    </row>
    <row r="488" spans="1:29" x14ac:dyDescent="0.25">
      <c r="A488" s="21">
        <v>487</v>
      </c>
      <c r="B488" s="21" t="s">
        <v>371</v>
      </c>
      <c r="C488" s="30">
        <v>45820</v>
      </c>
      <c r="D488" s="30">
        <v>45826</v>
      </c>
      <c r="E488" s="47">
        <v>178</v>
      </c>
      <c r="F488" s="47">
        <f t="shared" si="63"/>
        <v>15664</v>
      </c>
      <c r="G488" s="48">
        <f t="shared" si="64"/>
        <v>15664</v>
      </c>
      <c r="H488" s="21" t="s">
        <v>388</v>
      </c>
      <c r="I488" s="21" t="s">
        <v>389</v>
      </c>
      <c r="J488" s="21">
        <v>1</v>
      </c>
      <c r="K488" s="21">
        <v>1</v>
      </c>
      <c r="L488" s="21">
        <f t="shared" si="65"/>
        <v>0</v>
      </c>
      <c r="M488" s="21" t="s">
        <v>390</v>
      </c>
      <c r="N488" s="30">
        <v>45829</v>
      </c>
      <c r="O488" s="48">
        <v>27432</v>
      </c>
      <c r="P488" s="21" t="s">
        <v>391</v>
      </c>
      <c r="Q488" s="21">
        <v>58152285811</v>
      </c>
      <c r="R488" s="21" t="s">
        <v>40</v>
      </c>
      <c r="S488" s="3">
        <v>-20</v>
      </c>
      <c r="T488" s="37"/>
      <c r="U488" s="21" t="s">
        <v>320</v>
      </c>
      <c r="V488" s="21" t="str">
        <f>VLOOKUP(P488,'Customer List'!B:C,2,)</f>
        <v>Bhopal</v>
      </c>
      <c r="W488" s="38"/>
      <c r="X488" s="30">
        <v>45831</v>
      </c>
      <c r="Y488" s="21">
        <f t="shared" si="66"/>
        <v>2</v>
      </c>
      <c r="Z488" s="21" t="str">
        <f t="shared" si="67"/>
        <v>Saturday</v>
      </c>
      <c r="AA488" s="21" t="str">
        <f t="shared" si="68"/>
        <v>Monday</v>
      </c>
      <c r="AB488" s="21" t="str">
        <f>VLOOKUP(U488,'Currency Sheet'!A:C,3,)</f>
        <v>DOLLAR</v>
      </c>
      <c r="AC488" s="42" t="str">
        <f>VLOOKUP(P488,'Customer List'!B:D,3,)</f>
        <v>OutStation</v>
      </c>
    </row>
    <row r="489" spans="1:29" x14ac:dyDescent="0.25">
      <c r="A489" s="21">
        <v>488</v>
      </c>
      <c r="B489" s="21" t="s">
        <v>371</v>
      </c>
      <c r="C489" s="30">
        <v>45820</v>
      </c>
      <c r="D489" s="30">
        <v>45826</v>
      </c>
      <c r="E489" s="47">
        <v>191.57</v>
      </c>
      <c r="F489" s="47">
        <f t="shared" si="63"/>
        <v>16858.16</v>
      </c>
      <c r="G489" s="48">
        <f t="shared" si="64"/>
        <v>16858.16</v>
      </c>
      <c r="H489" s="21" t="s">
        <v>392</v>
      </c>
      <c r="I489" s="21" t="s">
        <v>393</v>
      </c>
      <c r="J489" s="21">
        <v>1</v>
      </c>
      <c r="K489" s="21">
        <v>1</v>
      </c>
      <c r="L489" s="21">
        <f t="shared" si="65"/>
        <v>0</v>
      </c>
      <c r="M489" s="21" t="s">
        <v>394</v>
      </c>
      <c r="N489" s="30">
        <v>45832</v>
      </c>
      <c r="O489" s="48">
        <v>28171.5</v>
      </c>
      <c r="P489" s="21" t="s">
        <v>295</v>
      </c>
      <c r="Q489" s="21">
        <v>58152373871</v>
      </c>
      <c r="R489" s="21" t="s">
        <v>40</v>
      </c>
      <c r="S489" s="3">
        <v>-20</v>
      </c>
      <c r="T489" s="37"/>
      <c r="U489" s="21" t="s">
        <v>320</v>
      </c>
      <c r="V489" s="21" t="str">
        <f>VLOOKUP(P489,'Customer List'!B:C,2,)</f>
        <v>Kerala</v>
      </c>
      <c r="W489" s="38"/>
      <c r="X489" s="30">
        <v>45835</v>
      </c>
      <c r="Y489" s="21">
        <f t="shared" si="66"/>
        <v>3</v>
      </c>
      <c r="Z489" s="21" t="str">
        <f t="shared" si="67"/>
        <v>Tuesday</v>
      </c>
      <c r="AA489" s="21" t="str">
        <f t="shared" si="68"/>
        <v>Friday</v>
      </c>
      <c r="AB489" s="21" t="str">
        <f>VLOOKUP(U489,'Currency Sheet'!A:C,3,)</f>
        <v>DOLLAR</v>
      </c>
      <c r="AC489" s="42" t="str">
        <f>VLOOKUP(P489,'Customer List'!B:D,3,)</f>
        <v>OutStation</v>
      </c>
    </row>
    <row r="490" spans="1:29" x14ac:dyDescent="0.25">
      <c r="A490" s="21">
        <v>489</v>
      </c>
      <c r="B490" s="21" t="s">
        <v>371</v>
      </c>
      <c r="C490" s="30">
        <v>45820</v>
      </c>
      <c r="D490" s="30">
        <v>45826</v>
      </c>
      <c r="E490" s="47">
        <v>374</v>
      </c>
      <c r="F490" s="47">
        <f t="shared" si="63"/>
        <v>32912</v>
      </c>
      <c r="G490" s="48">
        <f t="shared" si="64"/>
        <v>32912</v>
      </c>
      <c r="H490" s="21" t="s">
        <v>395</v>
      </c>
      <c r="I490" s="21" t="s">
        <v>396</v>
      </c>
      <c r="J490" s="21">
        <v>1</v>
      </c>
      <c r="K490" s="21">
        <v>1</v>
      </c>
      <c r="L490" s="21">
        <f t="shared" si="65"/>
        <v>0</v>
      </c>
      <c r="M490" s="21" t="s">
        <v>397</v>
      </c>
      <c r="N490" s="30">
        <v>45829</v>
      </c>
      <c r="O490" s="48">
        <v>56070</v>
      </c>
      <c r="P490" s="21" t="s">
        <v>398</v>
      </c>
      <c r="Q490" s="21">
        <v>58152287325</v>
      </c>
      <c r="R490" s="21" t="s">
        <v>40</v>
      </c>
      <c r="S490" s="3">
        <v>-20</v>
      </c>
      <c r="T490" s="37"/>
      <c r="U490" s="21" t="s">
        <v>320</v>
      </c>
      <c r="V490" s="21" t="str">
        <f>VLOOKUP(P490,'Customer List'!B:C,2,)</f>
        <v>Pune</v>
      </c>
      <c r="W490" s="38"/>
      <c r="X490" s="30">
        <v>45831</v>
      </c>
      <c r="Y490" s="21">
        <f t="shared" si="66"/>
        <v>2</v>
      </c>
      <c r="Z490" s="21" t="str">
        <f t="shared" si="67"/>
        <v>Saturday</v>
      </c>
      <c r="AA490" s="21" t="str">
        <f t="shared" si="68"/>
        <v>Monday</v>
      </c>
      <c r="AB490" s="21" t="str">
        <f>VLOOKUP(U490,'Currency Sheet'!A:C,3,)</f>
        <v>DOLLAR</v>
      </c>
      <c r="AC490" s="42" t="str">
        <f>VLOOKUP(P490,'Customer List'!B:D,3,)</f>
        <v>OutStation</v>
      </c>
    </row>
    <row r="491" spans="1:29" x14ac:dyDescent="0.25">
      <c r="A491" s="21">
        <v>490</v>
      </c>
      <c r="B491" s="21" t="s">
        <v>371</v>
      </c>
      <c r="C491" s="30">
        <v>45820</v>
      </c>
      <c r="D491" s="30">
        <v>45826</v>
      </c>
      <c r="E491" s="47">
        <v>312</v>
      </c>
      <c r="F491" s="47">
        <f t="shared" si="63"/>
        <v>27456</v>
      </c>
      <c r="G491" s="48">
        <f t="shared" si="64"/>
        <v>27456</v>
      </c>
      <c r="H491" s="21" t="s">
        <v>399</v>
      </c>
      <c r="I491" s="21" t="s">
        <v>400</v>
      </c>
      <c r="J491" s="21">
        <v>1</v>
      </c>
      <c r="K491" s="21">
        <v>1</v>
      </c>
      <c r="L491" s="21">
        <f t="shared" si="65"/>
        <v>0</v>
      </c>
      <c r="M491" s="21" t="s">
        <v>401</v>
      </c>
      <c r="N491" s="30">
        <v>45829</v>
      </c>
      <c r="O491" s="48">
        <v>46830</v>
      </c>
      <c r="P491" s="21" t="s">
        <v>402</v>
      </c>
      <c r="Q491" s="21">
        <v>58152288014</v>
      </c>
      <c r="R491" s="21" t="s">
        <v>40</v>
      </c>
      <c r="S491" s="3">
        <v>-20</v>
      </c>
      <c r="T491" s="37"/>
      <c r="U491" s="21" t="s">
        <v>320</v>
      </c>
      <c r="V491" s="21" t="str">
        <f>VLOOKUP(P491,'Customer List'!B:C,2,)</f>
        <v>Hyderabad</v>
      </c>
      <c r="W491" s="38"/>
      <c r="X491" s="30">
        <v>45831</v>
      </c>
      <c r="Y491" s="21">
        <f t="shared" si="66"/>
        <v>2</v>
      </c>
      <c r="Z491" s="21" t="str">
        <f t="shared" si="67"/>
        <v>Saturday</v>
      </c>
      <c r="AA491" s="21" t="str">
        <f t="shared" si="68"/>
        <v>Monday</v>
      </c>
      <c r="AB491" s="21" t="str">
        <f>VLOOKUP(U491,'Currency Sheet'!A:C,3,)</f>
        <v>DOLLAR</v>
      </c>
      <c r="AC491" s="42" t="str">
        <f>VLOOKUP(P491,'Customer List'!B:D,3,)</f>
        <v>OutStation</v>
      </c>
    </row>
    <row r="492" spans="1:29" x14ac:dyDescent="0.25">
      <c r="A492" s="21">
        <v>491</v>
      </c>
      <c r="B492" s="21" t="s">
        <v>371</v>
      </c>
      <c r="C492" s="30">
        <v>45820</v>
      </c>
      <c r="D492" s="30">
        <v>45826</v>
      </c>
      <c r="E492" s="47">
        <v>188</v>
      </c>
      <c r="F492" s="47">
        <f t="shared" si="63"/>
        <v>16544</v>
      </c>
      <c r="G492" s="48">
        <f t="shared" si="64"/>
        <v>16544</v>
      </c>
      <c r="H492" s="21" t="s">
        <v>403</v>
      </c>
      <c r="I492" s="21" t="s">
        <v>404</v>
      </c>
      <c r="J492" s="21">
        <v>1</v>
      </c>
      <c r="K492" s="21">
        <v>1</v>
      </c>
      <c r="L492" s="21">
        <f t="shared" si="65"/>
        <v>0</v>
      </c>
      <c r="M492" s="21" t="s">
        <v>401</v>
      </c>
      <c r="N492" s="30">
        <v>45829</v>
      </c>
      <c r="O492" s="48">
        <v>28245</v>
      </c>
      <c r="P492" s="21" t="s">
        <v>402</v>
      </c>
      <c r="Q492" s="21">
        <v>58152288014</v>
      </c>
      <c r="R492" s="21" t="s">
        <v>40</v>
      </c>
      <c r="S492" s="3">
        <v>-20</v>
      </c>
      <c r="T492" s="37"/>
      <c r="U492" s="21" t="s">
        <v>320</v>
      </c>
      <c r="V492" s="21" t="str">
        <f>VLOOKUP(P492,'Customer List'!B:C,2,)</f>
        <v>Hyderabad</v>
      </c>
      <c r="W492" s="38"/>
      <c r="X492" s="30">
        <v>45831</v>
      </c>
      <c r="Y492" s="21">
        <f t="shared" si="66"/>
        <v>2</v>
      </c>
      <c r="Z492" s="21" t="str">
        <f t="shared" si="67"/>
        <v>Saturday</v>
      </c>
      <c r="AA492" s="21" t="str">
        <f t="shared" si="68"/>
        <v>Monday</v>
      </c>
      <c r="AB492" s="21" t="str">
        <f>VLOOKUP(U492,'Currency Sheet'!A:C,3,)</f>
        <v>DOLLAR</v>
      </c>
      <c r="AC492" s="42" t="str">
        <f>VLOOKUP(P492,'Customer List'!B:D,3,)</f>
        <v>OutStation</v>
      </c>
    </row>
    <row r="493" spans="1:29" x14ac:dyDescent="0.25">
      <c r="A493" s="21">
        <v>492</v>
      </c>
      <c r="B493" s="21" t="s">
        <v>371</v>
      </c>
      <c r="C493" s="30">
        <v>45820</v>
      </c>
      <c r="D493" s="30">
        <v>45826</v>
      </c>
      <c r="E493" s="47">
        <v>658</v>
      </c>
      <c r="F493" s="47">
        <f t="shared" si="63"/>
        <v>57904</v>
      </c>
      <c r="G493" s="48">
        <f t="shared" si="64"/>
        <v>57904</v>
      </c>
      <c r="H493" s="21" t="s">
        <v>405</v>
      </c>
      <c r="I493" s="21" t="s">
        <v>406</v>
      </c>
      <c r="J493" s="21">
        <v>1</v>
      </c>
      <c r="K493" s="21">
        <v>1</v>
      </c>
      <c r="L493" s="21">
        <f t="shared" si="65"/>
        <v>0</v>
      </c>
      <c r="M493" s="21" t="s">
        <v>407</v>
      </c>
      <c r="N493" s="30">
        <v>45831</v>
      </c>
      <c r="O493" s="48">
        <v>84835</v>
      </c>
      <c r="P493" s="21" t="s">
        <v>30</v>
      </c>
      <c r="Q493" s="21" t="s">
        <v>636</v>
      </c>
      <c r="R493" s="21" t="s">
        <v>637</v>
      </c>
      <c r="S493" s="3">
        <v>-20</v>
      </c>
      <c r="T493" s="37"/>
      <c r="U493" s="21" t="s">
        <v>320</v>
      </c>
      <c r="V493" s="21" t="str">
        <f>VLOOKUP(P493,'Customer List'!B:C,2,)</f>
        <v>Delhi</v>
      </c>
      <c r="W493" s="38"/>
      <c r="X493" s="30">
        <v>45831</v>
      </c>
      <c r="Y493" s="21">
        <f t="shared" si="66"/>
        <v>0</v>
      </c>
      <c r="Z493" s="21" t="str">
        <f t="shared" si="67"/>
        <v>Monday</v>
      </c>
      <c r="AA493" s="21" t="str">
        <f t="shared" si="68"/>
        <v>Monday</v>
      </c>
      <c r="AB493" s="21" t="str">
        <f>VLOOKUP(U493,'Currency Sheet'!A:C,3,)</f>
        <v>DOLLAR</v>
      </c>
      <c r="AC493" s="42" t="str">
        <f>VLOOKUP(P493,'Customer List'!B:D,3,)</f>
        <v>Local</v>
      </c>
    </row>
    <row r="494" spans="1:29" x14ac:dyDescent="0.25">
      <c r="A494" s="21">
        <v>493</v>
      </c>
      <c r="B494" s="21" t="s">
        <v>371</v>
      </c>
      <c r="C494" s="30">
        <v>45820</v>
      </c>
      <c r="D494" s="30">
        <v>45826</v>
      </c>
      <c r="E494" s="47">
        <v>14</v>
      </c>
      <c r="F494" s="47">
        <f t="shared" si="63"/>
        <v>1232</v>
      </c>
      <c r="G494" s="48">
        <f t="shared" si="64"/>
        <v>1232</v>
      </c>
      <c r="H494" s="21" t="s">
        <v>408</v>
      </c>
      <c r="I494" s="21" t="s">
        <v>409</v>
      </c>
      <c r="J494" s="21">
        <v>1</v>
      </c>
      <c r="K494" s="21">
        <v>1</v>
      </c>
      <c r="L494" s="21">
        <f t="shared" si="65"/>
        <v>0</v>
      </c>
      <c r="M494" s="21" t="s">
        <v>410</v>
      </c>
      <c r="N494" s="30">
        <v>45829</v>
      </c>
      <c r="O494" s="48">
        <v>0</v>
      </c>
      <c r="P494" s="21" t="s">
        <v>168</v>
      </c>
      <c r="Q494" s="21">
        <v>58152285520</v>
      </c>
      <c r="R494" s="21" t="s">
        <v>40</v>
      </c>
      <c r="S494" s="3">
        <v>4</v>
      </c>
      <c r="T494" s="37" t="s">
        <v>411</v>
      </c>
      <c r="U494" s="21" t="s">
        <v>320</v>
      </c>
      <c r="V494" s="21" t="str">
        <f>VLOOKUP(P494,'Customer List'!B:C,2,)</f>
        <v>Bhopal</v>
      </c>
      <c r="W494" s="38"/>
      <c r="X494" s="30">
        <v>45832</v>
      </c>
      <c r="Y494" s="21">
        <f t="shared" si="66"/>
        <v>3</v>
      </c>
      <c r="Z494" s="21" t="str">
        <f t="shared" si="67"/>
        <v>Saturday</v>
      </c>
      <c r="AA494" s="21" t="str">
        <f t="shared" si="68"/>
        <v>Tuesday</v>
      </c>
      <c r="AB494" s="21" t="str">
        <f>VLOOKUP(U494,'Currency Sheet'!A:C,3,)</f>
        <v>DOLLAR</v>
      </c>
      <c r="AC494" s="42" t="str">
        <f>VLOOKUP(P494,'Customer List'!B:D,3,)</f>
        <v>OutStation</v>
      </c>
    </row>
    <row r="495" spans="1:29" x14ac:dyDescent="0.25">
      <c r="A495" s="21">
        <v>494</v>
      </c>
      <c r="B495" s="21" t="s">
        <v>534</v>
      </c>
      <c r="C495" s="30">
        <v>45821</v>
      </c>
      <c r="D495" s="30">
        <v>45826</v>
      </c>
      <c r="E495" s="47">
        <v>251.4</v>
      </c>
      <c r="F495" s="47">
        <f t="shared" si="63"/>
        <v>22123.200000000001</v>
      </c>
      <c r="G495" s="48">
        <f t="shared" si="64"/>
        <v>22123.200000000001</v>
      </c>
      <c r="H495" s="21" t="s">
        <v>535</v>
      </c>
      <c r="I495" s="21" t="s">
        <v>536</v>
      </c>
      <c r="J495" s="21">
        <v>1</v>
      </c>
      <c r="K495" s="21">
        <v>1</v>
      </c>
      <c r="L495" s="21">
        <f t="shared" si="65"/>
        <v>0</v>
      </c>
      <c r="M495" s="21" t="s">
        <v>695</v>
      </c>
      <c r="N495" s="30">
        <v>45836</v>
      </c>
      <c r="O495" s="48">
        <v>42528.5</v>
      </c>
      <c r="P495" s="21" t="s">
        <v>694</v>
      </c>
      <c r="Q495" s="21" t="s">
        <v>730</v>
      </c>
      <c r="R495" s="21" t="s">
        <v>40</v>
      </c>
      <c r="S495" s="3">
        <v>-20</v>
      </c>
      <c r="T495" s="37" t="s">
        <v>607</v>
      </c>
      <c r="U495" s="21" t="s">
        <v>520</v>
      </c>
      <c r="V495" s="21" t="str">
        <f>VLOOKUP(P495,'Customer List'!B:C,2,)</f>
        <v>Dehradoon</v>
      </c>
      <c r="W495" s="38"/>
      <c r="X495" s="30">
        <v>45839</v>
      </c>
      <c r="Y495" s="21">
        <f t="shared" si="66"/>
        <v>3</v>
      </c>
      <c r="Z495" s="21" t="str">
        <f t="shared" si="67"/>
        <v>Saturday</v>
      </c>
      <c r="AA495" s="21" t="str">
        <f t="shared" si="68"/>
        <v>Tuesday</v>
      </c>
      <c r="AB495" s="21" t="str">
        <f>VLOOKUP(U495,'Currency Sheet'!A:C,3,)</f>
        <v>DOLLAR</v>
      </c>
      <c r="AC495" s="42" t="str">
        <f>VLOOKUP(P495,'Customer List'!B:D,3,)</f>
        <v>OutStation</v>
      </c>
    </row>
    <row r="496" spans="1:29" x14ac:dyDescent="0.25">
      <c r="A496" s="21">
        <v>495</v>
      </c>
      <c r="B496" s="21" t="s">
        <v>537</v>
      </c>
      <c r="C496" s="30">
        <v>45821</v>
      </c>
      <c r="D496" s="30">
        <v>45826</v>
      </c>
      <c r="E496" s="47">
        <v>81.599999999999994</v>
      </c>
      <c r="F496" s="47">
        <f t="shared" si="63"/>
        <v>7180.7999999999993</v>
      </c>
      <c r="G496" s="48">
        <f t="shared" si="64"/>
        <v>7180.7999999999993</v>
      </c>
      <c r="H496" s="21" t="s">
        <v>538</v>
      </c>
      <c r="I496" s="21" t="s">
        <v>539</v>
      </c>
      <c r="J496" s="21">
        <v>1</v>
      </c>
      <c r="K496" s="21">
        <v>1</v>
      </c>
      <c r="L496" s="21">
        <f t="shared" si="65"/>
        <v>0</v>
      </c>
      <c r="M496" s="21" t="s">
        <v>540</v>
      </c>
      <c r="N496" s="30">
        <v>45829</v>
      </c>
      <c r="O496" s="48">
        <v>13804</v>
      </c>
      <c r="P496" s="21" t="s">
        <v>541</v>
      </c>
      <c r="Q496" s="21">
        <v>58152286371</v>
      </c>
      <c r="R496" s="21" t="s">
        <v>40</v>
      </c>
      <c r="S496" s="3">
        <v>-20</v>
      </c>
      <c r="T496" s="37"/>
      <c r="U496" s="21" t="s">
        <v>520</v>
      </c>
      <c r="V496" s="21" t="str">
        <f>VLOOKUP(P496,'Customer List'!B:C,2,)</f>
        <v>Banglore</v>
      </c>
      <c r="W496" s="38"/>
      <c r="X496" s="30">
        <v>45831</v>
      </c>
      <c r="Y496" s="21">
        <f t="shared" si="66"/>
        <v>2</v>
      </c>
      <c r="Z496" s="21" t="str">
        <f t="shared" si="67"/>
        <v>Saturday</v>
      </c>
      <c r="AA496" s="21" t="str">
        <f t="shared" si="68"/>
        <v>Monday</v>
      </c>
      <c r="AB496" s="21" t="str">
        <f>VLOOKUP(U496,'Currency Sheet'!A:C,3,)</f>
        <v>DOLLAR</v>
      </c>
      <c r="AC496" s="42" t="str">
        <f>VLOOKUP(P496,'Customer List'!B:D,3,)</f>
        <v>OutStation</v>
      </c>
    </row>
    <row r="497" spans="1:29" x14ac:dyDescent="0.25">
      <c r="A497" s="21">
        <v>496</v>
      </c>
      <c r="B497" s="21" t="s">
        <v>537</v>
      </c>
      <c r="C497" s="30">
        <v>45821</v>
      </c>
      <c r="D497" s="30">
        <v>45826</v>
      </c>
      <c r="E497" s="47">
        <v>30</v>
      </c>
      <c r="F497" s="47">
        <f t="shared" si="63"/>
        <v>2640</v>
      </c>
      <c r="G497" s="48">
        <f t="shared" si="64"/>
        <v>2640</v>
      </c>
      <c r="H497" s="21" t="s">
        <v>542</v>
      </c>
      <c r="I497" s="21" t="s">
        <v>543</v>
      </c>
      <c r="J497" s="21">
        <v>1</v>
      </c>
      <c r="K497" s="21">
        <v>1</v>
      </c>
      <c r="L497" s="21">
        <f t="shared" si="65"/>
        <v>0</v>
      </c>
      <c r="M497" s="21" t="s">
        <v>544</v>
      </c>
      <c r="N497" s="30">
        <v>45832</v>
      </c>
      <c r="O497" s="48">
        <v>5075</v>
      </c>
      <c r="P497" s="21" t="s">
        <v>254</v>
      </c>
      <c r="Q497" s="21" t="s">
        <v>636</v>
      </c>
      <c r="R497" s="21" t="s">
        <v>637</v>
      </c>
      <c r="S497" s="3">
        <v>-20</v>
      </c>
      <c r="T497" s="37"/>
      <c r="U497" s="21" t="s">
        <v>520</v>
      </c>
      <c r="V497" s="21" t="str">
        <f>VLOOKUP(P497,'Customer List'!B:C,2,)</f>
        <v>Delhi</v>
      </c>
      <c r="W497" s="38"/>
      <c r="X497" s="30">
        <v>45832</v>
      </c>
      <c r="Y497" s="21">
        <f t="shared" si="66"/>
        <v>0</v>
      </c>
      <c r="Z497" s="21" t="str">
        <f t="shared" si="67"/>
        <v>Tuesday</v>
      </c>
      <c r="AA497" s="21" t="str">
        <f t="shared" si="68"/>
        <v>Tuesday</v>
      </c>
      <c r="AB497" s="21" t="str">
        <f>VLOOKUP(U497,'Currency Sheet'!A:C,3,)</f>
        <v>DOLLAR</v>
      </c>
      <c r="AC497" s="42" t="str">
        <f>VLOOKUP(P497,'Customer List'!B:D,3,)</f>
        <v>Local</v>
      </c>
    </row>
    <row r="498" spans="1:29" x14ac:dyDescent="0.25">
      <c r="A498" s="21">
        <v>497</v>
      </c>
      <c r="B498" s="21" t="s">
        <v>537</v>
      </c>
      <c r="C498" s="30">
        <v>45821</v>
      </c>
      <c r="D498" s="30">
        <v>45826</v>
      </c>
      <c r="E498" s="47">
        <v>32.4</v>
      </c>
      <c r="F498" s="47">
        <f t="shared" si="63"/>
        <v>2851.2</v>
      </c>
      <c r="G498" s="48">
        <f t="shared" si="64"/>
        <v>2851.2</v>
      </c>
      <c r="H498" s="21" t="s">
        <v>545</v>
      </c>
      <c r="I498" s="21" t="s">
        <v>546</v>
      </c>
      <c r="J498" s="21">
        <v>1</v>
      </c>
      <c r="K498" s="21">
        <v>1</v>
      </c>
      <c r="L498" s="21">
        <f t="shared" si="65"/>
        <v>0</v>
      </c>
      <c r="M498" s="21" t="s">
        <v>544</v>
      </c>
      <c r="N498" s="30">
        <v>45832</v>
      </c>
      <c r="O498" s="48">
        <v>5481</v>
      </c>
      <c r="P498" s="21" t="s">
        <v>254</v>
      </c>
      <c r="Q498" s="21" t="s">
        <v>636</v>
      </c>
      <c r="R498" s="21" t="s">
        <v>637</v>
      </c>
      <c r="S498" s="3">
        <v>-20</v>
      </c>
      <c r="T498" s="37"/>
      <c r="U498" s="21" t="s">
        <v>520</v>
      </c>
      <c r="V498" s="21" t="str">
        <f>VLOOKUP(P498,'Customer List'!B:C,2,)</f>
        <v>Delhi</v>
      </c>
      <c r="W498" s="38"/>
      <c r="X498" s="30">
        <v>45832</v>
      </c>
      <c r="Y498" s="21">
        <f t="shared" si="66"/>
        <v>0</v>
      </c>
      <c r="Z498" s="21" t="str">
        <f t="shared" si="67"/>
        <v>Tuesday</v>
      </c>
      <c r="AA498" s="21" t="str">
        <f t="shared" si="68"/>
        <v>Tuesday</v>
      </c>
      <c r="AB498" s="21" t="str">
        <f>VLOOKUP(U498,'Currency Sheet'!A:C,3,)</f>
        <v>DOLLAR</v>
      </c>
      <c r="AC498" s="42" t="str">
        <f>VLOOKUP(P498,'Customer List'!B:D,3,)</f>
        <v>Local</v>
      </c>
    </row>
    <row r="499" spans="1:29" x14ac:dyDescent="0.25">
      <c r="A499" s="21">
        <v>498</v>
      </c>
      <c r="B499" s="21" t="s">
        <v>537</v>
      </c>
      <c r="C499" s="30">
        <v>45821</v>
      </c>
      <c r="D499" s="30">
        <v>45826</v>
      </c>
      <c r="E499" s="47">
        <v>27.6</v>
      </c>
      <c r="F499" s="47">
        <f t="shared" si="63"/>
        <v>2428.8000000000002</v>
      </c>
      <c r="G499" s="48">
        <f t="shared" si="64"/>
        <v>2428.8000000000002</v>
      </c>
      <c r="H499" s="21" t="s">
        <v>547</v>
      </c>
      <c r="I499" s="21" t="s">
        <v>548</v>
      </c>
      <c r="J499" s="21">
        <v>1</v>
      </c>
      <c r="K499" s="21">
        <v>1</v>
      </c>
      <c r="L499" s="21">
        <f t="shared" si="65"/>
        <v>0</v>
      </c>
      <c r="M499" s="21" t="s">
        <v>544</v>
      </c>
      <c r="N499" s="30">
        <v>45832</v>
      </c>
      <c r="O499" s="48">
        <v>4669</v>
      </c>
      <c r="P499" s="21" t="s">
        <v>254</v>
      </c>
      <c r="Q499" s="21" t="s">
        <v>636</v>
      </c>
      <c r="R499" s="21" t="s">
        <v>637</v>
      </c>
      <c r="S499" s="3">
        <v>-20</v>
      </c>
      <c r="T499" s="37"/>
      <c r="U499" s="21" t="s">
        <v>520</v>
      </c>
      <c r="V499" s="21" t="str">
        <f>VLOOKUP(P499,'Customer List'!B:C,2,)</f>
        <v>Delhi</v>
      </c>
      <c r="W499" s="38"/>
      <c r="X499" s="30">
        <v>45832</v>
      </c>
      <c r="Y499" s="21">
        <f t="shared" si="66"/>
        <v>0</v>
      </c>
      <c r="Z499" s="21" t="str">
        <f t="shared" si="67"/>
        <v>Tuesday</v>
      </c>
      <c r="AA499" s="21" t="str">
        <f t="shared" si="68"/>
        <v>Tuesday</v>
      </c>
      <c r="AB499" s="21" t="str">
        <f>VLOOKUP(U499,'Currency Sheet'!A:C,3,)</f>
        <v>DOLLAR</v>
      </c>
      <c r="AC499" s="42" t="str">
        <f>VLOOKUP(P499,'Customer List'!B:D,3,)</f>
        <v>Local</v>
      </c>
    </row>
    <row r="500" spans="1:29" x14ac:dyDescent="0.25">
      <c r="A500" s="21">
        <v>499</v>
      </c>
      <c r="B500" s="21" t="s">
        <v>537</v>
      </c>
      <c r="C500" s="30">
        <v>45821</v>
      </c>
      <c r="D500" s="30">
        <v>45826</v>
      </c>
      <c r="E500" s="47">
        <v>43.2</v>
      </c>
      <c r="F500" s="47">
        <f t="shared" si="63"/>
        <v>3801.6000000000004</v>
      </c>
      <c r="G500" s="48">
        <f t="shared" si="64"/>
        <v>3801.6000000000004</v>
      </c>
      <c r="H500" s="21" t="s">
        <v>549</v>
      </c>
      <c r="I500" s="21" t="s">
        <v>550</v>
      </c>
      <c r="J500" s="21">
        <v>1</v>
      </c>
      <c r="K500" s="21">
        <v>1</v>
      </c>
      <c r="L500" s="21">
        <f t="shared" si="65"/>
        <v>0</v>
      </c>
      <c r="M500" s="21" t="s">
        <v>544</v>
      </c>
      <c r="N500" s="30">
        <v>45832</v>
      </c>
      <c r="O500" s="48">
        <v>7308</v>
      </c>
      <c r="P500" s="21" t="s">
        <v>254</v>
      </c>
      <c r="Q500" s="21" t="s">
        <v>636</v>
      </c>
      <c r="R500" s="21" t="s">
        <v>637</v>
      </c>
      <c r="S500" s="3">
        <v>-20</v>
      </c>
      <c r="T500" s="37"/>
      <c r="U500" s="21" t="s">
        <v>520</v>
      </c>
      <c r="V500" s="21" t="str">
        <f>VLOOKUP(P500,'Customer List'!B:C,2,)</f>
        <v>Delhi</v>
      </c>
      <c r="W500" s="38"/>
      <c r="X500" s="30">
        <v>45832</v>
      </c>
      <c r="Y500" s="21">
        <f t="shared" si="66"/>
        <v>0</v>
      </c>
      <c r="Z500" s="21" t="str">
        <f t="shared" si="67"/>
        <v>Tuesday</v>
      </c>
      <c r="AA500" s="21" t="str">
        <f t="shared" si="68"/>
        <v>Tuesday</v>
      </c>
      <c r="AB500" s="21" t="str">
        <f>VLOOKUP(U500,'Currency Sheet'!A:C,3,)</f>
        <v>DOLLAR</v>
      </c>
      <c r="AC500" s="42" t="str">
        <f>VLOOKUP(P500,'Customer List'!B:D,3,)</f>
        <v>Local</v>
      </c>
    </row>
    <row r="501" spans="1:29" x14ac:dyDescent="0.25">
      <c r="A501" s="21">
        <v>500</v>
      </c>
      <c r="B501" s="21" t="s">
        <v>537</v>
      </c>
      <c r="C501" s="30">
        <v>45821</v>
      </c>
      <c r="D501" s="30">
        <v>45826</v>
      </c>
      <c r="E501" s="47">
        <v>18</v>
      </c>
      <c r="F501" s="47">
        <f t="shared" si="63"/>
        <v>1584</v>
      </c>
      <c r="G501" s="48">
        <f t="shared" si="64"/>
        <v>1584</v>
      </c>
      <c r="H501" s="21" t="s">
        <v>551</v>
      </c>
      <c r="I501" s="21" t="s">
        <v>552</v>
      </c>
      <c r="J501" s="21">
        <v>1</v>
      </c>
      <c r="K501" s="21">
        <v>1</v>
      </c>
      <c r="L501" s="21">
        <f t="shared" si="65"/>
        <v>0</v>
      </c>
      <c r="M501" s="21" t="s">
        <v>553</v>
      </c>
      <c r="N501" s="30">
        <v>45831</v>
      </c>
      <c r="O501" s="48">
        <v>3262.5</v>
      </c>
      <c r="P501" s="21" t="s">
        <v>153</v>
      </c>
      <c r="Q501" s="21" t="s">
        <v>1127</v>
      </c>
      <c r="R501" s="21" t="s">
        <v>1127</v>
      </c>
      <c r="S501" s="3">
        <v>-20</v>
      </c>
      <c r="T501" s="37"/>
      <c r="U501" s="21" t="s">
        <v>520</v>
      </c>
      <c r="V501" s="21" t="str">
        <f>VLOOKUP(P501,'Customer List'!B:C,2,)</f>
        <v>Noida</v>
      </c>
      <c r="W501" s="38"/>
      <c r="X501" s="30">
        <f>IF(OR(R501 = "PRIYANKA MADAM", R501 = "DEEPAK", R501 = "PORTER"),N501,"")</f>
        <v>45831</v>
      </c>
      <c r="Y501" s="21">
        <f t="shared" si="66"/>
        <v>0</v>
      </c>
      <c r="Z501" s="21" t="str">
        <f t="shared" si="67"/>
        <v>Monday</v>
      </c>
      <c r="AA501" s="21" t="str">
        <f t="shared" si="68"/>
        <v>Monday</v>
      </c>
      <c r="AB501" s="21" t="str">
        <f>VLOOKUP(U501,'Currency Sheet'!A:C,3,)</f>
        <v>DOLLAR</v>
      </c>
      <c r="AC501" s="42" t="str">
        <f>VLOOKUP(P501,'Customer List'!B:D,3,)</f>
        <v>Local</v>
      </c>
    </row>
    <row r="502" spans="1:29" x14ac:dyDescent="0.25">
      <c r="A502" s="21">
        <v>501</v>
      </c>
      <c r="B502" s="21" t="s">
        <v>537</v>
      </c>
      <c r="C502" s="30">
        <v>45821</v>
      </c>
      <c r="D502" s="30">
        <v>45826</v>
      </c>
      <c r="E502" s="47">
        <v>71.400000000000006</v>
      </c>
      <c r="F502" s="47">
        <f t="shared" si="63"/>
        <v>6283.2000000000007</v>
      </c>
      <c r="G502" s="48">
        <f t="shared" si="64"/>
        <v>6283.2000000000007</v>
      </c>
      <c r="H502" s="21" t="s">
        <v>554</v>
      </c>
      <c r="I502" s="21" t="s">
        <v>555</v>
      </c>
      <c r="J502" s="21">
        <v>1</v>
      </c>
      <c r="K502" s="21">
        <v>1</v>
      </c>
      <c r="L502" s="21">
        <f t="shared" si="65"/>
        <v>0</v>
      </c>
      <c r="M502" s="21" t="s">
        <v>553</v>
      </c>
      <c r="N502" s="30">
        <v>45831</v>
      </c>
      <c r="O502" s="48">
        <v>12941.25</v>
      </c>
      <c r="P502" s="21" t="s">
        <v>153</v>
      </c>
      <c r="Q502" s="21" t="s">
        <v>1127</v>
      </c>
      <c r="R502" s="21" t="s">
        <v>1127</v>
      </c>
      <c r="S502" s="3">
        <v>-20</v>
      </c>
      <c r="T502" s="37"/>
      <c r="U502" s="21" t="s">
        <v>520</v>
      </c>
      <c r="V502" s="21" t="str">
        <f>VLOOKUP(P502,'Customer List'!B:C,2,)</f>
        <v>Noida</v>
      </c>
      <c r="W502" s="38"/>
      <c r="X502" s="30">
        <f>IF(OR(R502 = "PRIYANKA MADAM", R502 = "DEEPAK", R502 = "PORTER"),N502,"")</f>
        <v>45831</v>
      </c>
      <c r="Y502" s="21">
        <f t="shared" si="66"/>
        <v>0</v>
      </c>
      <c r="Z502" s="21" t="str">
        <f t="shared" si="67"/>
        <v>Monday</v>
      </c>
      <c r="AA502" s="21" t="str">
        <f t="shared" si="68"/>
        <v>Monday</v>
      </c>
      <c r="AB502" s="21" t="str">
        <f>VLOOKUP(U502,'Currency Sheet'!A:C,3,)</f>
        <v>DOLLAR</v>
      </c>
      <c r="AC502" s="42" t="str">
        <f>VLOOKUP(P502,'Customer List'!B:D,3,)</f>
        <v>Local</v>
      </c>
    </row>
    <row r="503" spans="1:29" x14ac:dyDescent="0.25">
      <c r="A503" s="21">
        <v>502</v>
      </c>
      <c r="B503" s="21" t="s">
        <v>537</v>
      </c>
      <c r="C503" s="30">
        <v>45821</v>
      </c>
      <c r="D503" s="30">
        <v>45826</v>
      </c>
      <c r="E503" s="47">
        <v>73.2</v>
      </c>
      <c r="F503" s="47">
        <f t="shared" si="63"/>
        <v>6441.6</v>
      </c>
      <c r="G503" s="48">
        <f t="shared" si="64"/>
        <v>6441.6</v>
      </c>
      <c r="H503" s="21" t="s">
        <v>556</v>
      </c>
      <c r="I503" s="21" t="s">
        <v>557</v>
      </c>
      <c r="J503" s="21">
        <v>1</v>
      </c>
      <c r="K503" s="21">
        <v>1</v>
      </c>
      <c r="L503" s="21">
        <f t="shared" si="65"/>
        <v>0</v>
      </c>
      <c r="M503" s="21" t="s">
        <v>553</v>
      </c>
      <c r="N503" s="30">
        <v>45831</v>
      </c>
      <c r="O503" s="48">
        <v>13267.5</v>
      </c>
      <c r="P503" s="21" t="s">
        <v>153</v>
      </c>
      <c r="Q503" s="21" t="s">
        <v>1127</v>
      </c>
      <c r="R503" s="21" t="s">
        <v>1127</v>
      </c>
      <c r="S503" s="3">
        <v>-20</v>
      </c>
      <c r="T503" s="37"/>
      <c r="U503" s="21" t="s">
        <v>520</v>
      </c>
      <c r="V503" s="21" t="str">
        <f>VLOOKUP(P503,'Customer List'!B:C,2,)</f>
        <v>Noida</v>
      </c>
      <c r="W503" s="38"/>
      <c r="X503" s="30">
        <f>IF(OR(R503 = "PRIYANKA MADAM", R503 = "DEEPAK", R503 = "PORTER"),N503,"")</f>
        <v>45831</v>
      </c>
      <c r="Y503" s="21">
        <f t="shared" si="66"/>
        <v>0</v>
      </c>
      <c r="Z503" s="21" t="str">
        <f t="shared" si="67"/>
        <v>Monday</v>
      </c>
      <c r="AA503" s="21" t="str">
        <f t="shared" si="68"/>
        <v>Monday</v>
      </c>
      <c r="AB503" s="21" t="str">
        <f>VLOOKUP(U503,'Currency Sheet'!A:C,3,)</f>
        <v>DOLLAR</v>
      </c>
      <c r="AC503" s="42" t="str">
        <f>VLOOKUP(P503,'Customer List'!B:D,3,)</f>
        <v>Local</v>
      </c>
    </row>
    <row r="504" spans="1:29" x14ac:dyDescent="0.25">
      <c r="A504" s="21">
        <v>503</v>
      </c>
      <c r="B504" s="21" t="s">
        <v>558</v>
      </c>
      <c r="C504" s="30">
        <v>45821</v>
      </c>
      <c r="D504" s="30">
        <v>45826</v>
      </c>
      <c r="E504" s="47">
        <v>295.2</v>
      </c>
      <c r="F504" s="47">
        <f t="shared" si="63"/>
        <v>25977.599999999999</v>
      </c>
      <c r="G504" s="48">
        <f t="shared" si="64"/>
        <v>25977.599999999999</v>
      </c>
      <c r="H504" s="21" t="s">
        <v>559</v>
      </c>
      <c r="I504" s="21" t="s">
        <v>560</v>
      </c>
      <c r="J504" s="21">
        <v>1</v>
      </c>
      <c r="K504" s="21">
        <v>1</v>
      </c>
      <c r="L504" s="21">
        <f t="shared" si="65"/>
        <v>0</v>
      </c>
      <c r="M504" s="21" t="s">
        <v>561</v>
      </c>
      <c r="N504" s="30">
        <v>45829</v>
      </c>
      <c r="O504" s="48">
        <v>48511.199999999997</v>
      </c>
      <c r="P504" s="21" t="s">
        <v>529</v>
      </c>
      <c r="Q504" s="21">
        <v>58152284433</v>
      </c>
      <c r="R504" s="21" t="s">
        <v>40</v>
      </c>
      <c r="S504" s="3">
        <v>-20</v>
      </c>
      <c r="T504" s="37"/>
      <c r="U504" s="21" t="s">
        <v>520</v>
      </c>
      <c r="V504" s="21" t="str">
        <f>VLOOKUP(P504,'Customer List'!B:C,2,)</f>
        <v>Pondicheri</v>
      </c>
      <c r="W504" s="38"/>
      <c r="X504" s="30">
        <v>45832</v>
      </c>
      <c r="Y504" s="21">
        <f t="shared" si="66"/>
        <v>3</v>
      </c>
      <c r="Z504" s="21" t="str">
        <f t="shared" si="67"/>
        <v>Saturday</v>
      </c>
      <c r="AA504" s="21" t="str">
        <f t="shared" si="68"/>
        <v>Tuesday</v>
      </c>
      <c r="AB504" s="21" t="str">
        <f>VLOOKUP(U504,'Currency Sheet'!A:C,3,)</f>
        <v>DOLLAR</v>
      </c>
      <c r="AC504" s="42" t="str">
        <f>VLOOKUP(P504,'Customer List'!B:D,3,)</f>
        <v>OutStation</v>
      </c>
    </row>
    <row r="505" spans="1:29" x14ac:dyDescent="0.25">
      <c r="A505" s="21">
        <v>504</v>
      </c>
      <c r="B505" s="21" t="s">
        <v>558</v>
      </c>
      <c r="C505" s="30">
        <v>45821</v>
      </c>
      <c r="D505" s="30">
        <v>45826</v>
      </c>
      <c r="E505" s="47">
        <v>78</v>
      </c>
      <c r="F505" s="47">
        <f t="shared" si="63"/>
        <v>6864</v>
      </c>
      <c r="G505" s="48">
        <f t="shared" si="64"/>
        <v>6864</v>
      </c>
      <c r="H505" s="21" t="s">
        <v>562</v>
      </c>
      <c r="I505" s="21" t="s">
        <v>563</v>
      </c>
      <c r="J505" s="21">
        <v>1</v>
      </c>
      <c r="K505" s="21">
        <v>1</v>
      </c>
      <c r="L505" s="21">
        <f t="shared" si="65"/>
        <v>0</v>
      </c>
      <c r="M505" s="21" t="s">
        <v>561</v>
      </c>
      <c r="N505" s="30">
        <v>45829</v>
      </c>
      <c r="O505" s="48">
        <v>12818</v>
      </c>
      <c r="P505" s="21" t="s">
        <v>529</v>
      </c>
      <c r="Q505" s="21">
        <v>58152284433</v>
      </c>
      <c r="R505" s="21" t="s">
        <v>40</v>
      </c>
      <c r="S505" s="3">
        <v>-20</v>
      </c>
      <c r="T505" s="37"/>
      <c r="U505" s="21" t="s">
        <v>520</v>
      </c>
      <c r="V505" s="21" t="str">
        <f>VLOOKUP(P505,'Customer List'!B:C,2,)</f>
        <v>Pondicheri</v>
      </c>
      <c r="W505" s="38"/>
      <c r="X505" s="30">
        <v>45832</v>
      </c>
      <c r="Y505" s="21">
        <f t="shared" si="66"/>
        <v>3</v>
      </c>
      <c r="Z505" s="21" t="str">
        <f t="shared" si="67"/>
        <v>Saturday</v>
      </c>
      <c r="AA505" s="21" t="str">
        <f t="shared" si="68"/>
        <v>Tuesday</v>
      </c>
      <c r="AB505" s="21" t="str">
        <f>VLOOKUP(U505,'Currency Sheet'!A:C,3,)</f>
        <v>DOLLAR</v>
      </c>
      <c r="AC505" s="42" t="str">
        <f>VLOOKUP(P505,'Customer List'!B:D,3,)</f>
        <v>OutStation</v>
      </c>
    </row>
    <row r="506" spans="1:29" x14ac:dyDescent="0.25">
      <c r="A506" s="21">
        <v>505</v>
      </c>
      <c r="B506" s="21">
        <v>174509</v>
      </c>
      <c r="C506" s="30">
        <v>45824</v>
      </c>
      <c r="D506" s="30">
        <v>45828</v>
      </c>
      <c r="E506" s="47">
        <v>405.16</v>
      </c>
      <c r="F506" s="47">
        <f t="shared" si="63"/>
        <v>35654.080000000002</v>
      </c>
      <c r="G506" s="48">
        <f t="shared" si="64"/>
        <v>71308.160000000003</v>
      </c>
      <c r="H506" s="21" t="s">
        <v>457</v>
      </c>
      <c r="I506" s="21" t="s">
        <v>458</v>
      </c>
      <c r="J506" s="21">
        <v>2</v>
      </c>
      <c r="K506" s="21">
        <v>2</v>
      </c>
      <c r="L506" s="21">
        <f t="shared" si="65"/>
        <v>0</v>
      </c>
      <c r="M506" s="21" t="s">
        <v>459</v>
      </c>
      <c r="N506" s="30">
        <v>45829</v>
      </c>
      <c r="O506" s="48">
        <v>97755</v>
      </c>
      <c r="P506" s="21" t="s">
        <v>460</v>
      </c>
      <c r="Q506" s="21">
        <v>58152284643</v>
      </c>
      <c r="R506" s="21" t="s">
        <v>40</v>
      </c>
      <c r="S506" s="3">
        <v>4</v>
      </c>
      <c r="T506" s="37"/>
      <c r="U506" s="21" t="s">
        <v>423</v>
      </c>
      <c r="V506" s="21" t="str">
        <f>VLOOKUP(P506,'Customer List'!B:C,2,)</f>
        <v>Hyderabad</v>
      </c>
      <c r="W506" s="38"/>
      <c r="X506" s="30">
        <v>45831</v>
      </c>
      <c r="Y506" s="21">
        <f t="shared" si="66"/>
        <v>2</v>
      </c>
      <c r="Z506" s="21" t="str">
        <f t="shared" si="67"/>
        <v>Saturday</v>
      </c>
      <c r="AA506" s="21" t="str">
        <f t="shared" si="68"/>
        <v>Monday</v>
      </c>
      <c r="AB506" s="21" t="str">
        <f>VLOOKUP(U506,'Currency Sheet'!A:C,3,)</f>
        <v>DOLLAR</v>
      </c>
      <c r="AC506" s="42" t="str">
        <f>VLOOKUP(P506,'Customer List'!B:D,3,)</f>
        <v>OutStation</v>
      </c>
    </row>
    <row r="507" spans="1:29" x14ac:dyDescent="0.25">
      <c r="A507" s="21">
        <v>506</v>
      </c>
      <c r="B507" s="21">
        <v>174509</v>
      </c>
      <c r="C507" s="30">
        <v>45824</v>
      </c>
      <c r="D507" s="30">
        <v>45828</v>
      </c>
      <c r="E507" s="47">
        <v>164.8</v>
      </c>
      <c r="F507" s="47">
        <f t="shared" si="63"/>
        <v>14502.400000000001</v>
      </c>
      <c r="G507" s="48">
        <f t="shared" si="64"/>
        <v>14502.400000000001</v>
      </c>
      <c r="H507" s="21" t="s">
        <v>461</v>
      </c>
      <c r="I507" s="21" t="s">
        <v>462</v>
      </c>
      <c r="J507" s="21">
        <v>1</v>
      </c>
      <c r="K507" s="21">
        <v>1</v>
      </c>
      <c r="L507" s="21">
        <f t="shared" si="65"/>
        <v>0</v>
      </c>
      <c r="M507" s="21" t="s">
        <v>463</v>
      </c>
      <c r="N507" s="30">
        <v>45829</v>
      </c>
      <c r="O507" s="48">
        <v>21609</v>
      </c>
      <c r="P507" s="21" t="s">
        <v>165</v>
      </c>
      <c r="Q507" s="21">
        <v>58152284750</v>
      </c>
      <c r="R507" s="21" t="s">
        <v>40</v>
      </c>
      <c r="S507" s="3">
        <v>4</v>
      </c>
      <c r="T507" s="37" t="s">
        <v>464</v>
      </c>
      <c r="U507" s="21" t="s">
        <v>423</v>
      </c>
      <c r="V507" s="21" t="str">
        <f>VLOOKUP(P507,'Customer List'!B:C,2,)</f>
        <v>Lucknow</v>
      </c>
      <c r="W507" s="38"/>
      <c r="X507" s="30">
        <v>45831</v>
      </c>
      <c r="Y507" s="21">
        <f t="shared" si="66"/>
        <v>2</v>
      </c>
      <c r="Z507" s="21" t="str">
        <f t="shared" si="67"/>
        <v>Saturday</v>
      </c>
      <c r="AA507" s="21" t="str">
        <f t="shared" si="68"/>
        <v>Monday</v>
      </c>
      <c r="AB507" s="21" t="str">
        <f>VLOOKUP(U507,'Currency Sheet'!A:C,3,)</f>
        <v>DOLLAR</v>
      </c>
      <c r="AC507" s="42" t="str">
        <f>VLOOKUP(P507,'Customer List'!B:D,3,)</f>
        <v>OutStation</v>
      </c>
    </row>
    <row r="508" spans="1:29" x14ac:dyDescent="0.25">
      <c r="A508" s="21">
        <v>507</v>
      </c>
      <c r="B508" s="21" t="s">
        <v>2653</v>
      </c>
      <c r="C508" s="30">
        <v>45825</v>
      </c>
      <c r="D508" s="30">
        <v>45828</v>
      </c>
      <c r="E508" s="47">
        <v>0</v>
      </c>
      <c r="F508" s="47">
        <f t="shared" si="63"/>
        <v>0</v>
      </c>
      <c r="G508" s="48">
        <f t="shared" si="64"/>
        <v>0</v>
      </c>
      <c r="H508" s="21">
        <v>2100201</v>
      </c>
      <c r="I508" s="21" t="s">
        <v>2654</v>
      </c>
      <c r="J508" s="21">
        <v>1</v>
      </c>
      <c r="K508" s="21">
        <v>1</v>
      </c>
      <c r="L508" s="21">
        <f t="shared" si="65"/>
        <v>0</v>
      </c>
      <c r="M508" s="21" t="s">
        <v>2655</v>
      </c>
      <c r="N508" s="30">
        <v>45841</v>
      </c>
      <c r="O508" s="48">
        <v>0</v>
      </c>
      <c r="P508" s="21" t="s">
        <v>16</v>
      </c>
      <c r="Q508" s="21" t="s">
        <v>636</v>
      </c>
      <c r="R508" s="21" t="s">
        <v>637</v>
      </c>
      <c r="S508" s="3" t="s">
        <v>299</v>
      </c>
      <c r="T508" s="37" t="s">
        <v>2656</v>
      </c>
      <c r="U508" s="21" t="s">
        <v>2775</v>
      </c>
      <c r="V508" s="21" t="str">
        <f>VLOOKUP(P508,'Customer List'!B:C,2,)</f>
        <v>Delhi</v>
      </c>
      <c r="W508" s="38"/>
      <c r="X508" s="30">
        <v>45841</v>
      </c>
      <c r="Y508" s="21">
        <f t="shared" si="66"/>
        <v>0</v>
      </c>
      <c r="Z508" s="21" t="str">
        <f t="shared" si="67"/>
        <v>Thursday</v>
      </c>
      <c r="AA508" s="21" t="str">
        <f t="shared" si="68"/>
        <v>Thursday</v>
      </c>
      <c r="AB508" s="21" t="str">
        <f>VLOOKUP(U508,'Currency Sheet'!A:C,3,)</f>
        <v>INR</v>
      </c>
      <c r="AC508" s="42" t="str">
        <f>VLOOKUP(P508,'Customer List'!B:D,3,)</f>
        <v>Local</v>
      </c>
    </row>
    <row r="509" spans="1:29" x14ac:dyDescent="0.25">
      <c r="A509" s="21">
        <v>508</v>
      </c>
      <c r="B509" s="21" t="s">
        <v>2666</v>
      </c>
      <c r="C509" s="30">
        <v>45824</v>
      </c>
      <c r="D509" s="30">
        <v>45828</v>
      </c>
      <c r="E509" s="47">
        <v>8000</v>
      </c>
      <c r="F509" s="47">
        <f t="shared" si="63"/>
        <v>8000</v>
      </c>
      <c r="G509" s="48">
        <f t="shared" si="64"/>
        <v>8000</v>
      </c>
      <c r="H509" s="21">
        <v>903050853</v>
      </c>
      <c r="I509" s="21" t="s">
        <v>2667</v>
      </c>
      <c r="J509" s="21">
        <v>1</v>
      </c>
      <c r="K509" s="21">
        <v>1</v>
      </c>
      <c r="L509" s="21">
        <f t="shared" si="65"/>
        <v>0</v>
      </c>
      <c r="M509" s="21" t="s">
        <v>2668</v>
      </c>
      <c r="N509" s="30">
        <v>45831</v>
      </c>
      <c r="O509" s="48">
        <v>0</v>
      </c>
      <c r="P509" s="21" t="s">
        <v>2669</v>
      </c>
      <c r="Q509" s="21"/>
      <c r="R509" s="21"/>
      <c r="S509" s="3" t="s">
        <v>299</v>
      </c>
      <c r="T509" s="37" t="s">
        <v>2670</v>
      </c>
      <c r="U509" s="21" t="s">
        <v>2775</v>
      </c>
      <c r="V509" s="21" t="e">
        <f>VLOOKUP(P509,'Customer List'!B:C,2,)</f>
        <v>#N/A</v>
      </c>
      <c r="W509" s="38"/>
      <c r="X509" s="30" t="str">
        <f>IF(OR(R509 = "PRIYANKA MADAM", R509 = "DEEPAK", R509 = "PORTER"),N509,"")</f>
        <v/>
      </c>
      <c r="Y509" s="21" t="str">
        <f t="shared" si="66"/>
        <v/>
      </c>
      <c r="Z509" s="21" t="str">
        <f t="shared" si="67"/>
        <v>Monday</v>
      </c>
      <c r="AA509" s="21" t="str">
        <f t="shared" si="68"/>
        <v/>
      </c>
      <c r="AB509" s="21" t="str">
        <f>VLOOKUP(U509,'Currency Sheet'!A:C,3,)</f>
        <v>INR</v>
      </c>
      <c r="AC509" s="42" t="e">
        <f>VLOOKUP(P509,'Customer List'!B:D,3,)</f>
        <v>#N/A</v>
      </c>
    </row>
    <row r="510" spans="1:29" x14ac:dyDescent="0.25">
      <c r="A510" s="21">
        <v>509</v>
      </c>
      <c r="B510" s="21" t="s">
        <v>2666</v>
      </c>
      <c r="C510" s="30">
        <v>45824</v>
      </c>
      <c r="D510" s="30">
        <v>45828</v>
      </c>
      <c r="E510" s="47">
        <v>8000</v>
      </c>
      <c r="F510" s="47">
        <f t="shared" si="63"/>
        <v>8000</v>
      </c>
      <c r="G510" s="48">
        <f t="shared" si="64"/>
        <v>8000</v>
      </c>
      <c r="H510" s="21">
        <v>903050853</v>
      </c>
      <c r="I510" s="21" t="s">
        <v>2667</v>
      </c>
      <c r="J510" s="21">
        <v>1</v>
      </c>
      <c r="K510" s="21">
        <v>1</v>
      </c>
      <c r="L510" s="21">
        <f t="shared" si="65"/>
        <v>0</v>
      </c>
      <c r="M510" s="21" t="s">
        <v>2671</v>
      </c>
      <c r="N510" s="30">
        <v>45831</v>
      </c>
      <c r="O510" s="48">
        <v>0</v>
      </c>
      <c r="P510" s="21" t="s">
        <v>2669</v>
      </c>
      <c r="Q510" s="21"/>
      <c r="R510" s="21"/>
      <c r="S510" s="3" t="s">
        <v>299</v>
      </c>
      <c r="T510" s="37" t="s">
        <v>2670</v>
      </c>
      <c r="U510" s="21" t="s">
        <v>2775</v>
      </c>
      <c r="V510" s="21" t="e">
        <f>VLOOKUP(P510,'Customer List'!B:C,2,)</f>
        <v>#N/A</v>
      </c>
      <c r="W510" s="38"/>
      <c r="X510" s="30" t="str">
        <f>IF(OR(R510 = "PRIYANKA MADAM", R510 = "DEEPAK", R510 = "PORTER"),N510,"")</f>
        <v/>
      </c>
      <c r="Y510" s="21" t="str">
        <f t="shared" si="66"/>
        <v/>
      </c>
      <c r="Z510" s="21" t="str">
        <f t="shared" si="67"/>
        <v>Monday</v>
      </c>
      <c r="AA510" s="21" t="str">
        <f t="shared" si="68"/>
        <v/>
      </c>
      <c r="AB510" s="21" t="str">
        <f>VLOOKUP(U510,'Currency Sheet'!A:C,3,)</f>
        <v>INR</v>
      </c>
      <c r="AC510" s="42" t="e">
        <f>VLOOKUP(P510,'Customer List'!B:D,3,)</f>
        <v>#N/A</v>
      </c>
    </row>
    <row r="511" spans="1:29" x14ac:dyDescent="0.25">
      <c r="A511" s="21">
        <v>510</v>
      </c>
      <c r="B511" s="21" t="s">
        <v>2653</v>
      </c>
      <c r="C511" s="30">
        <v>45825</v>
      </c>
      <c r="D511" s="30">
        <v>45828</v>
      </c>
      <c r="E511" s="47">
        <v>2688.75</v>
      </c>
      <c r="F511" s="47">
        <f t="shared" si="63"/>
        <v>2688.75</v>
      </c>
      <c r="G511" s="48">
        <f t="shared" si="64"/>
        <v>13443.75</v>
      </c>
      <c r="H511" s="21" t="s">
        <v>2672</v>
      </c>
      <c r="I511" s="21" t="s">
        <v>2673</v>
      </c>
      <c r="J511" s="21">
        <v>5</v>
      </c>
      <c r="K511" s="21">
        <v>5</v>
      </c>
      <c r="L511" s="21">
        <f t="shared" si="65"/>
        <v>0</v>
      </c>
      <c r="M511" s="21" t="s">
        <v>2674</v>
      </c>
      <c r="N511" s="30">
        <v>45855</v>
      </c>
      <c r="O511" s="48">
        <v>47500</v>
      </c>
      <c r="P511" s="21" t="s">
        <v>254</v>
      </c>
      <c r="Q511" s="21" t="s">
        <v>636</v>
      </c>
      <c r="R511" s="21" t="s">
        <v>637</v>
      </c>
      <c r="S511" s="3">
        <v>4</v>
      </c>
      <c r="T511" s="37" t="s">
        <v>2675</v>
      </c>
      <c r="U511" s="21" t="s">
        <v>2775</v>
      </c>
      <c r="V511" s="21" t="str">
        <f>VLOOKUP(P511,'Customer List'!B:C,2,)</f>
        <v>Delhi</v>
      </c>
      <c r="W511" s="38"/>
      <c r="X511" s="30">
        <v>45855</v>
      </c>
      <c r="Y511" s="21">
        <f t="shared" si="66"/>
        <v>0</v>
      </c>
      <c r="Z511" s="21" t="str">
        <f t="shared" si="67"/>
        <v>Thursday</v>
      </c>
      <c r="AA511" s="21" t="str">
        <f t="shared" si="68"/>
        <v>Thursday</v>
      </c>
      <c r="AB511" s="21" t="str">
        <f>VLOOKUP(U511,'Currency Sheet'!A:C,3,)</f>
        <v>INR</v>
      </c>
      <c r="AC511" s="42" t="str">
        <f>VLOOKUP(P511,'Customer List'!B:D,3,)</f>
        <v>Local</v>
      </c>
    </row>
    <row r="512" spans="1:29" x14ac:dyDescent="0.25">
      <c r="A512" s="21">
        <v>511</v>
      </c>
      <c r="B512" s="21" t="s">
        <v>2653</v>
      </c>
      <c r="C512" s="30">
        <v>45825</v>
      </c>
      <c r="D512" s="30">
        <v>45828</v>
      </c>
      <c r="E512" s="47">
        <v>9097.7999999999993</v>
      </c>
      <c r="F512" s="47">
        <f t="shared" si="63"/>
        <v>9097.7999999999993</v>
      </c>
      <c r="G512" s="48">
        <f t="shared" si="64"/>
        <v>9097.7999999999993</v>
      </c>
      <c r="H512" s="21">
        <v>114511012</v>
      </c>
      <c r="I512" s="21" t="s">
        <v>2676</v>
      </c>
      <c r="J512" s="21">
        <v>1</v>
      </c>
      <c r="K512" s="21">
        <v>1</v>
      </c>
      <c r="L512" s="21">
        <f t="shared" si="65"/>
        <v>0</v>
      </c>
      <c r="M512" s="21" t="s">
        <v>2655</v>
      </c>
      <c r="N512" s="30">
        <v>45841</v>
      </c>
      <c r="O512" s="48">
        <v>10917.36</v>
      </c>
      <c r="P512" s="21" t="s">
        <v>16</v>
      </c>
      <c r="Q512" s="21" t="s">
        <v>636</v>
      </c>
      <c r="R512" s="21" t="s">
        <v>637</v>
      </c>
      <c r="S512" s="3" t="s">
        <v>299</v>
      </c>
      <c r="T512" s="37"/>
      <c r="U512" s="21" t="s">
        <v>2775</v>
      </c>
      <c r="V512" s="21" t="str">
        <f>VLOOKUP(P512,'Customer List'!B:C,2,)</f>
        <v>Delhi</v>
      </c>
      <c r="W512" s="38"/>
      <c r="X512" s="30">
        <v>45841</v>
      </c>
      <c r="Y512" s="21">
        <f t="shared" si="66"/>
        <v>0</v>
      </c>
      <c r="Z512" s="21" t="str">
        <f t="shared" si="67"/>
        <v>Thursday</v>
      </c>
      <c r="AA512" s="21" t="str">
        <f t="shared" si="68"/>
        <v>Thursday</v>
      </c>
      <c r="AB512" s="21" t="str">
        <f>VLOOKUP(U512,'Currency Sheet'!A:C,3,)</f>
        <v>INR</v>
      </c>
      <c r="AC512" s="42" t="str">
        <f>VLOOKUP(P512,'Customer List'!B:D,3,)</f>
        <v>Local</v>
      </c>
    </row>
    <row r="513" spans="1:29" x14ac:dyDescent="0.25">
      <c r="A513" s="21">
        <v>512</v>
      </c>
      <c r="B513" s="21" t="s">
        <v>2653</v>
      </c>
      <c r="C513" s="30">
        <v>45825</v>
      </c>
      <c r="D513" s="30">
        <v>45828</v>
      </c>
      <c r="E513" s="47">
        <v>5200.26</v>
      </c>
      <c r="F513" s="47">
        <f t="shared" si="63"/>
        <v>5200.26</v>
      </c>
      <c r="G513" s="48">
        <f t="shared" si="64"/>
        <v>5200.26</v>
      </c>
      <c r="H513" s="21">
        <v>112100200</v>
      </c>
      <c r="I513" s="21" t="s">
        <v>2677</v>
      </c>
      <c r="J513" s="21">
        <v>1</v>
      </c>
      <c r="K513" s="21">
        <v>1</v>
      </c>
      <c r="L513" s="21">
        <f t="shared" si="65"/>
        <v>0</v>
      </c>
      <c r="M513" s="21" t="s">
        <v>2655</v>
      </c>
      <c r="N513" s="30">
        <v>45841</v>
      </c>
      <c r="O513" s="48">
        <v>6240.31</v>
      </c>
      <c r="P513" s="21" t="s">
        <v>16</v>
      </c>
      <c r="Q513" s="21" t="s">
        <v>636</v>
      </c>
      <c r="R513" s="21" t="s">
        <v>637</v>
      </c>
      <c r="S513" s="3">
        <v>4</v>
      </c>
      <c r="T513" s="37" t="s">
        <v>2656</v>
      </c>
      <c r="U513" s="21" t="s">
        <v>2775</v>
      </c>
      <c r="V513" s="21" t="str">
        <f>VLOOKUP(P513,'Customer List'!B:C,2,)</f>
        <v>Delhi</v>
      </c>
      <c r="W513" s="38"/>
      <c r="X513" s="30">
        <v>45841</v>
      </c>
      <c r="Y513" s="21">
        <f t="shared" si="66"/>
        <v>0</v>
      </c>
      <c r="Z513" s="21" t="str">
        <f t="shared" si="67"/>
        <v>Thursday</v>
      </c>
      <c r="AA513" s="21" t="str">
        <f t="shared" si="68"/>
        <v>Thursday</v>
      </c>
      <c r="AB513" s="21" t="str">
        <f>VLOOKUP(U513,'Currency Sheet'!A:C,3,)</f>
        <v>INR</v>
      </c>
      <c r="AC513" s="42" t="str">
        <f>VLOOKUP(P513,'Customer List'!B:D,3,)</f>
        <v>Local</v>
      </c>
    </row>
    <row r="514" spans="1:29" x14ac:dyDescent="0.25">
      <c r="A514" s="21">
        <v>513</v>
      </c>
      <c r="B514" s="21" t="s">
        <v>482</v>
      </c>
      <c r="C514" s="30">
        <v>45821</v>
      </c>
      <c r="D514" s="30">
        <v>45828</v>
      </c>
      <c r="E514" s="47">
        <v>735.25</v>
      </c>
      <c r="F514" s="47">
        <f t="shared" si="63"/>
        <v>64702</v>
      </c>
      <c r="G514" s="48">
        <f t="shared" si="64"/>
        <v>129404</v>
      </c>
      <c r="H514" s="21" t="s">
        <v>483</v>
      </c>
      <c r="I514" s="21" t="s">
        <v>484</v>
      </c>
      <c r="J514" s="21">
        <v>2</v>
      </c>
      <c r="K514" s="21">
        <v>2</v>
      </c>
      <c r="L514" s="21">
        <f t="shared" si="65"/>
        <v>0</v>
      </c>
      <c r="M514" s="21" t="s">
        <v>485</v>
      </c>
      <c r="N514" s="30">
        <v>45829</v>
      </c>
      <c r="O514" s="48">
        <v>154108.4</v>
      </c>
      <c r="P514" s="21" t="s">
        <v>516</v>
      </c>
      <c r="Q514" s="21">
        <v>58152285015</v>
      </c>
      <c r="R514" s="21" t="s">
        <v>40</v>
      </c>
      <c r="S514" s="3">
        <v>4</v>
      </c>
      <c r="T514" s="37"/>
      <c r="U514" s="21" t="s">
        <v>610</v>
      </c>
      <c r="V514" s="21" t="str">
        <f>VLOOKUP(P514,'Customer List'!B:C,2,)</f>
        <v>Hyderabad</v>
      </c>
      <c r="W514" s="38"/>
      <c r="X514" s="30">
        <v>45831</v>
      </c>
      <c r="Y514" s="21">
        <f t="shared" si="66"/>
        <v>2</v>
      </c>
      <c r="Z514" s="21" t="str">
        <f t="shared" si="67"/>
        <v>Saturday</v>
      </c>
      <c r="AA514" s="21" t="str">
        <f t="shared" si="68"/>
        <v>Monday</v>
      </c>
      <c r="AB514" s="21" t="str">
        <f>VLOOKUP(U514,'Currency Sheet'!A:C,3,)</f>
        <v>DOLLAR</v>
      </c>
      <c r="AC514" s="42" t="str">
        <f>VLOOKUP(P514,'Customer List'!B:D,3,)</f>
        <v>OutStation</v>
      </c>
    </row>
    <row r="515" spans="1:29" x14ac:dyDescent="0.25">
      <c r="A515" s="21">
        <v>514</v>
      </c>
      <c r="B515" s="21">
        <v>919889</v>
      </c>
      <c r="C515" s="30">
        <v>45821</v>
      </c>
      <c r="D515" s="30">
        <v>45828</v>
      </c>
      <c r="E515" s="47">
        <v>221</v>
      </c>
      <c r="F515" s="47">
        <f t="shared" ref="F515:F578" si="70">IF(AB515="DOLLAR",E515*88,E515)</f>
        <v>19448</v>
      </c>
      <c r="G515" s="48">
        <f t="shared" ref="G515:G578" si="71">F515*J515</f>
        <v>19448</v>
      </c>
      <c r="H515" s="21" t="s">
        <v>486</v>
      </c>
      <c r="I515" s="21" t="s">
        <v>487</v>
      </c>
      <c r="J515" s="21">
        <v>1</v>
      </c>
      <c r="K515" s="21">
        <v>1</v>
      </c>
      <c r="L515" s="21">
        <f t="shared" ref="L515:L578" si="72">J515-K515</f>
        <v>0</v>
      </c>
      <c r="M515" s="21" t="s">
        <v>643</v>
      </c>
      <c r="N515" s="30">
        <v>45835</v>
      </c>
      <c r="O515" s="48">
        <v>24863</v>
      </c>
      <c r="P515" s="21" t="s">
        <v>503</v>
      </c>
      <c r="Q515" s="21" t="s">
        <v>636</v>
      </c>
      <c r="R515" s="21" t="s">
        <v>637</v>
      </c>
      <c r="S515" s="3">
        <v>4</v>
      </c>
      <c r="T515" s="37"/>
      <c r="U515" s="21" t="s">
        <v>610</v>
      </c>
      <c r="V515" s="21" t="str">
        <f>VLOOKUP(P515,'Customer List'!B:C,2,)</f>
        <v>Delhi</v>
      </c>
      <c r="W515" s="38"/>
      <c r="X515" s="30">
        <v>45835</v>
      </c>
      <c r="Y515" s="21">
        <f t="shared" ref="Y515:Y578" si="73">IF(X515="", "", X515-N515)</f>
        <v>0</v>
      </c>
      <c r="Z515" s="21" t="str">
        <f t="shared" ref="Z515:Z578" si="74">IF(N515="", "", TEXT(N515, "dddd"))</f>
        <v>Friday</v>
      </c>
      <c r="AA515" s="21" t="str">
        <f t="shared" ref="AA515:AA578" si="75">IF(X515="", "", TEXT(X515, "dddd"))</f>
        <v>Friday</v>
      </c>
      <c r="AB515" s="21" t="str">
        <f>VLOOKUP(U515,'Currency Sheet'!A:C,3,)</f>
        <v>DOLLAR</v>
      </c>
      <c r="AC515" s="42" t="str">
        <f>VLOOKUP(P515,'Customer List'!B:D,3,)</f>
        <v>Local</v>
      </c>
    </row>
    <row r="516" spans="1:29" x14ac:dyDescent="0.25">
      <c r="A516" s="21">
        <v>515</v>
      </c>
      <c r="B516" s="21" t="s">
        <v>594</v>
      </c>
      <c r="C516" s="30">
        <v>45831</v>
      </c>
      <c r="D516" s="30">
        <v>45831</v>
      </c>
      <c r="E516" s="47">
        <v>9024</v>
      </c>
      <c r="F516" s="47">
        <f t="shared" si="70"/>
        <v>9024</v>
      </c>
      <c r="G516" s="48">
        <f t="shared" si="71"/>
        <v>9024</v>
      </c>
      <c r="H516" s="21" t="s">
        <v>595</v>
      </c>
      <c r="I516" s="21"/>
      <c r="J516" s="21">
        <v>1</v>
      </c>
      <c r="K516" s="21">
        <v>1</v>
      </c>
      <c r="L516" s="21">
        <f t="shared" si="72"/>
        <v>0</v>
      </c>
      <c r="M516" s="21" t="s">
        <v>596</v>
      </c>
      <c r="N516" s="30">
        <v>45831</v>
      </c>
      <c r="O516" s="48">
        <v>0</v>
      </c>
      <c r="P516" s="21" t="s">
        <v>30</v>
      </c>
      <c r="Q516" s="21" t="s">
        <v>636</v>
      </c>
      <c r="R516" s="21" t="s">
        <v>637</v>
      </c>
      <c r="S516" s="3">
        <v>4</v>
      </c>
      <c r="T516" s="37"/>
      <c r="U516" s="21" t="s">
        <v>601</v>
      </c>
      <c r="V516" s="21" t="str">
        <f>VLOOKUP(P516,'Customer List'!B:C,2,)</f>
        <v>Delhi</v>
      </c>
      <c r="W516" s="38"/>
      <c r="X516" s="30">
        <v>45831</v>
      </c>
      <c r="Y516" s="21">
        <f t="shared" si="73"/>
        <v>0</v>
      </c>
      <c r="Z516" s="21" t="str">
        <f t="shared" si="74"/>
        <v>Monday</v>
      </c>
      <c r="AA516" s="21" t="str">
        <f t="shared" si="75"/>
        <v>Monday</v>
      </c>
      <c r="AB516" s="21" t="str">
        <f>VLOOKUP(U516,'Currency Sheet'!A:C,3,)</f>
        <v>INR</v>
      </c>
      <c r="AC516" s="42" t="str">
        <f>VLOOKUP(P516,'Customer List'!B:D,3,)</f>
        <v>Local</v>
      </c>
    </row>
    <row r="517" spans="1:29" x14ac:dyDescent="0.25">
      <c r="A517" s="21">
        <v>516</v>
      </c>
      <c r="B517" s="21" t="s">
        <v>594</v>
      </c>
      <c r="C517" s="30">
        <v>45831</v>
      </c>
      <c r="D517" s="30">
        <v>45831</v>
      </c>
      <c r="E517" s="47">
        <v>8008.8</v>
      </c>
      <c r="F517" s="47">
        <f t="shared" si="70"/>
        <v>8008.8</v>
      </c>
      <c r="G517" s="48">
        <f t="shared" si="71"/>
        <v>8008.8</v>
      </c>
      <c r="H517" s="21" t="s">
        <v>597</v>
      </c>
      <c r="I517" s="21"/>
      <c r="J517" s="21">
        <v>1</v>
      </c>
      <c r="K517" s="21">
        <v>1</v>
      </c>
      <c r="L517" s="21">
        <f t="shared" si="72"/>
        <v>0</v>
      </c>
      <c r="M517" s="21" t="s">
        <v>596</v>
      </c>
      <c r="N517" s="30">
        <v>45831</v>
      </c>
      <c r="O517" s="48">
        <v>0</v>
      </c>
      <c r="P517" s="21" t="s">
        <v>30</v>
      </c>
      <c r="Q517" s="21" t="s">
        <v>636</v>
      </c>
      <c r="R517" s="21" t="s">
        <v>637</v>
      </c>
      <c r="S517" s="3">
        <v>4</v>
      </c>
      <c r="T517" s="37"/>
      <c r="U517" s="21" t="s">
        <v>601</v>
      </c>
      <c r="V517" s="21" t="str">
        <f>VLOOKUP(P517,'Customer List'!B:C,2,)</f>
        <v>Delhi</v>
      </c>
      <c r="W517" s="38"/>
      <c r="X517" s="30">
        <v>45831</v>
      </c>
      <c r="Y517" s="21">
        <f t="shared" si="73"/>
        <v>0</v>
      </c>
      <c r="Z517" s="21" t="str">
        <f t="shared" si="74"/>
        <v>Monday</v>
      </c>
      <c r="AA517" s="21" t="str">
        <f t="shared" si="75"/>
        <v>Monday</v>
      </c>
      <c r="AB517" s="21" t="str">
        <f>VLOOKUP(U517,'Currency Sheet'!A:C,3,)</f>
        <v>INR</v>
      </c>
      <c r="AC517" s="42" t="str">
        <f>VLOOKUP(P517,'Customer List'!B:D,3,)</f>
        <v>Local</v>
      </c>
    </row>
    <row r="518" spans="1:29" x14ac:dyDescent="0.25">
      <c r="A518" s="21">
        <v>517</v>
      </c>
      <c r="B518" s="21" t="s">
        <v>594</v>
      </c>
      <c r="C518" s="30">
        <v>45831</v>
      </c>
      <c r="D518" s="30">
        <v>45831</v>
      </c>
      <c r="E518" s="47">
        <v>8911.2000000000007</v>
      </c>
      <c r="F518" s="47">
        <f t="shared" si="70"/>
        <v>8911.2000000000007</v>
      </c>
      <c r="G518" s="48">
        <f t="shared" si="71"/>
        <v>8911.2000000000007</v>
      </c>
      <c r="H518" s="21" t="s">
        <v>598</v>
      </c>
      <c r="I518" s="21"/>
      <c r="J518" s="21">
        <v>1</v>
      </c>
      <c r="K518" s="21">
        <v>1</v>
      </c>
      <c r="L518" s="21">
        <f t="shared" si="72"/>
        <v>0</v>
      </c>
      <c r="M518" s="21" t="s">
        <v>596</v>
      </c>
      <c r="N518" s="30">
        <v>45831</v>
      </c>
      <c r="O518" s="48">
        <v>0</v>
      </c>
      <c r="P518" s="21" t="s">
        <v>30</v>
      </c>
      <c r="Q518" s="21" t="s">
        <v>636</v>
      </c>
      <c r="R518" s="21" t="s">
        <v>637</v>
      </c>
      <c r="S518" s="3">
        <v>4</v>
      </c>
      <c r="T518" s="37"/>
      <c r="U518" s="21" t="s">
        <v>601</v>
      </c>
      <c r="V518" s="21" t="str">
        <f>VLOOKUP(P518,'Customer List'!B:C,2,)</f>
        <v>Delhi</v>
      </c>
      <c r="W518" s="38"/>
      <c r="X518" s="30">
        <v>45831</v>
      </c>
      <c r="Y518" s="21">
        <f t="shared" si="73"/>
        <v>0</v>
      </c>
      <c r="Z518" s="21" t="str">
        <f t="shared" si="74"/>
        <v>Monday</v>
      </c>
      <c r="AA518" s="21" t="str">
        <f t="shared" si="75"/>
        <v>Monday</v>
      </c>
      <c r="AB518" s="21" t="str">
        <f>VLOOKUP(U518,'Currency Sheet'!A:C,3,)</f>
        <v>INR</v>
      </c>
      <c r="AC518" s="42" t="str">
        <f>VLOOKUP(P518,'Customer List'!B:D,3,)</f>
        <v>Local</v>
      </c>
    </row>
    <row r="519" spans="1:29" x14ac:dyDescent="0.25">
      <c r="A519" s="21">
        <v>518</v>
      </c>
      <c r="B519" s="21" t="s">
        <v>594</v>
      </c>
      <c r="C519" s="30">
        <v>45831</v>
      </c>
      <c r="D519" s="30">
        <v>45831</v>
      </c>
      <c r="E519" s="47">
        <v>7783.2</v>
      </c>
      <c r="F519" s="47">
        <f t="shared" si="70"/>
        <v>7783.2</v>
      </c>
      <c r="G519" s="48">
        <f t="shared" si="71"/>
        <v>7783.2</v>
      </c>
      <c r="H519" s="21" t="s">
        <v>599</v>
      </c>
      <c r="I519" s="21"/>
      <c r="J519" s="21">
        <v>1</v>
      </c>
      <c r="K519" s="21">
        <v>1</v>
      </c>
      <c r="L519" s="21">
        <f t="shared" si="72"/>
        <v>0</v>
      </c>
      <c r="M519" s="21" t="s">
        <v>596</v>
      </c>
      <c r="N519" s="30">
        <v>45831</v>
      </c>
      <c r="O519" s="48">
        <v>0</v>
      </c>
      <c r="P519" s="21" t="s">
        <v>30</v>
      </c>
      <c r="Q519" s="21" t="s">
        <v>636</v>
      </c>
      <c r="R519" s="21" t="s">
        <v>637</v>
      </c>
      <c r="S519" s="3">
        <v>4</v>
      </c>
      <c r="T519" s="37"/>
      <c r="U519" s="21" t="s">
        <v>601</v>
      </c>
      <c r="V519" s="21" t="str">
        <f>VLOOKUP(P519,'Customer List'!B:C,2,)</f>
        <v>Delhi</v>
      </c>
      <c r="W519" s="38"/>
      <c r="X519" s="30">
        <v>45831</v>
      </c>
      <c r="Y519" s="21">
        <f t="shared" si="73"/>
        <v>0</v>
      </c>
      <c r="Z519" s="21" t="str">
        <f t="shared" si="74"/>
        <v>Monday</v>
      </c>
      <c r="AA519" s="21" t="str">
        <f t="shared" si="75"/>
        <v>Monday</v>
      </c>
      <c r="AB519" s="21" t="str">
        <f>VLOOKUP(U519,'Currency Sheet'!A:C,3,)</f>
        <v>INR</v>
      </c>
      <c r="AC519" s="42" t="str">
        <f>VLOOKUP(P519,'Customer List'!B:D,3,)</f>
        <v>Local</v>
      </c>
    </row>
    <row r="520" spans="1:29" x14ac:dyDescent="0.25">
      <c r="A520" s="21">
        <v>519</v>
      </c>
      <c r="B520" s="21" t="s">
        <v>594</v>
      </c>
      <c r="C520" s="30">
        <v>45831</v>
      </c>
      <c r="D520" s="30">
        <v>45831</v>
      </c>
      <c r="E520" s="47">
        <v>7783.2</v>
      </c>
      <c r="F520" s="47">
        <f t="shared" si="70"/>
        <v>7783.2</v>
      </c>
      <c r="G520" s="48">
        <f t="shared" si="71"/>
        <v>7783.2</v>
      </c>
      <c r="H520" s="21" t="s">
        <v>600</v>
      </c>
      <c r="I520" s="21"/>
      <c r="J520" s="21">
        <v>1</v>
      </c>
      <c r="K520" s="21">
        <v>1</v>
      </c>
      <c r="L520" s="21">
        <f t="shared" si="72"/>
        <v>0</v>
      </c>
      <c r="M520" s="21" t="s">
        <v>596</v>
      </c>
      <c r="N520" s="30">
        <v>45831</v>
      </c>
      <c r="O520" s="48">
        <v>0</v>
      </c>
      <c r="P520" s="21" t="s">
        <v>30</v>
      </c>
      <c r="Q520" s="21" t="s">
        <v>636</v>
      </c>
      <c r="R520" s="21" t="s">
        <v>637</v>
      </c>
      <c r="S520" s="3">
        <v>4</v>
      </c>
      <c r="T520" s="37"/>
      <c r="U520" s="21" t="s">
        <v>601</v>
      </c>
      <c r="V520" s="21" t="str">
        <f>VLOOKUP(P520,'Customer List'!B:C,2,)</f>
        <v>Delhi</v>
      </c>
      <c r="W520" s="38"/>
      <c r="X520" s="30">
        <v>45831</v>
      </c>
      <c r="Y520" s="21">
        <f t="shared" si="73"/>
        <v>0</v>
      </c>
      <c r="Z520" s="21" t="str">
        <f t="shared" si="74"/>
        <v>Monday</v>
      </c>
      <c r="AA520" s="21" t="str">
        <f t="shared" si="75"/>
        <v>Monday</v>
      </c>
      <c r="AB520" s="21" t="str">
        <f>VLOOKUP(U520,'Currency Sheet'!A:C,3,)</f>
        <v>INR</v>
      </c>
      <c r="AC520" s="42" t="str">
        <f>VLOOKUP(P520,'Customer List'!B:D,3,)</f>
        <v>Local</v>
      </c>
    </row>
    <row r="521" spans="1:29" x14ac:dyDescent="0.25">
      <c r="A521" s="21">
        <v>520</v>
      </c>
      <c r="B521" s="21">
        <v>90228940</v>
      </c>
      <c r="C521" s="30">
        <v>45828</v>
      </c>
      <c r="D521" s="30">
        <v>45831</v>
      </c>
      <c r="E521" s="47">
        <v>324.8</v>
      </c>
      <c r="F521" s="47">
        <f t="shared" si="70"/>
        <v>28582.400000000001</v>
      </c>
      <c r="G521" s="48">
        <f t="shared" si="71"/>
        <v>28582.400000000001</v>
      </c>
      <c r="H521" s="21" t="s">
        <v>313</v>
      </c>
      <c r="I521" s="21" t="s">
        <v>314</v>
      </c>
      <c r="J521" s="21">
        <v>1</v>
      </c>
      <c r="K521" s="21">
        <v>1</v>
      </c>
      <c r="L521" s="21">
        <f t="shared" si="72"/>
        <v>0</v>
      </c>
      <c r="M521" s="21" t="s">
        <v>859</v>
      </c>
      <c r="N521" s="30">
        <v>45843</v>
      </c>
      <c r="O521" s="48">
        <v>0</v>
      </c>
      <c r="P521" s="21" t="s">
        <v>242</v>
      </c>
      <c r="Q521" s="21">
        <v>58152845796</v>
      </c>
      <c r="R521" s="21" t="s">
        <v>40</v>
      </c>
      <c r="S521" s="3">
        <v>4</v>
      </c>
      <c r="T521" s="37" t="s">
        <v>860</v>
      </c>
      <c r="U521" s="21" t="s">
        <v>2771</v>
      </c>
      <c r="V521" s="21" t="str">
        <f>VLOOKUP(P521,'Customer List'!B:C,2,)</f>
        <v>Mumbai</v>
      </c>
      <c r="W521" s="38"/>
      <c r="X521" s="30">
        <v>45845</v>
      </c>
      <c r="Y521" s="21">
        <f t="shared" si="73"/>
        <v>2</v>
      </c>
      <c r="Z521" s="21" t="str">
        <f t="shared" si="74"/>
        <v>Saturday</v>
      </c>
      <c r="AA521" s="21" t="str">
        <f t="shared" si="75"/>
        <v>Monday</v>
      </c>
      <c r="AB521" s="21" t="str">
        <f>VLOOKUP(U521,'Currency Sheet'!A:C,3,)</f>
        <v>DOLLAR</v>
      </c>
      <c r="AC521" s="42" t="str">
        <f>VLOOKUP(P521,'Customer List'!B:D,3,)</f>
        <v>OutStation</v>
      </c>
    </row>
    <row r="522" spans="1:29" x14ac:dyDescent="0.25">
      <c r="A522" s="21">
        <v>521</v>
      </c>
      <c r="B522" s="21" t="s">
        <v>272</v>
      </c>
      <c r="C522" s="30">
        <v>45821</v>
      </c>
      <c r="D522" s="30">
        <v>45831</v>
      </c>
      <c r="E522" s="47">
        <v>56.4</v>
      </c>
      <c r="F522" s="47">
        <f t="shared" si="70"/>
        <v>4963.2</v>
      </c>
      <c r="G522" s="48">
        <f t="shared" si="71"/>
        <v>4963.2</v>
      </c>
      <c r="H522" s="21">
        <v>100215</v>
      </c>
      <c r="I522" s="21" t="s">
        <v>1371</v>
      </c>
      <c r="J522" s="21">
        <v>1</v>
      </c>
      <c r="K522" s="21">
        <v>1</v>
      </c>
      <c r="L522" s="21">
        <f t="shared" si="72"/>
        <v>0</v>
      </c>
      <c r="M522" s="21" t="s">
        <v>634</v>
      </c>
      <c r="N522" s="30">
        <v>45835</v>
      </c>
      <c r="O522" s="48">
        <v>8037</v>
      </c>
      <c r="P522" s="21" t="s">
        <v>16</v>
      </c>
      <c r="Q522" s="21" t="s">
        <v>636</v>
      </c>
      <c r="R522" s="21" t="s">
        <v>637</v>
      </c>
      <c r="S522" s="3">
        <v>4</v>
      </c>
      <c r="T522" s="37"/>
      <c r="U522" s="21" t="s">
        <v>18</v>
      </c>
      <c r="V522" s="21" t="str">
        <f>VLOOKUP(P522,'Customer List'!B:C,2,)</f>
        <v>Delhi</v>
      </c>
      <c r="W522" s="38"/>
      <c r="X522" s="30">
        <v>45835</v>
      </c>
      <c r="Y522" s="21">
        <f t="shared" si="73"/>
        <v>0</v>
      </c>
      <c r="Z522" s="21" t="str">
        <f t="shared" si="74"/>
        <v>Friday</v>
      </c>
      <c r="AA522" s="21" t="str">
        <f t="shared" si="75"/>
        <v>Friday</v>
      </c>
      <c r="AB522" s="21" t="str">
        <f>VLOOKUP(U522,'Currency Sheet'!A:C,3,)</f>
        <v>DOLLAR</v>
      </c>
      <c r="AC522" s="42" t="str">
        <f>VLOOKUP(P522,'Customer List'!B:D,3,)</f>
        <v>Local</v>
      </c>
    </row>
    <row r="523" spans="1:29" x14ac:dyDescent="0.25">
      <c r="A523" s="21">
        <v>522</v>
      </c>
      <c r="B523" s="21" t="s">
        <v>272</v>
      </c>
      <c r="C523" s="30">
        <v>45821</v>
      </c>
      <c r="D523" s="30">
        <v>45831</v>
      </c>
      <c r="E523" s="47">
        <v>63</v>
      </c>
      <c r="F523" s="47">
        <f t="shared" si="70"/>
        <v>5544</v>
      </c>
      <c r="G523" s="48">
        <f t="shared" si="71"/>
        <v>5544</v>
      </c>
      <c r="H523" s="21">
        <v>100221</v>
      </c>
      <c r="I523" s="21" t="s">
        <v>1415</v>
      </c>
      <c r="J523" s="21">
        <v>1</v>
      </c>
      <c r="K523" s="21">
        <v>1</v>
      </c>
      <c r="L523" s="21">
        <f t="shared" si="72"/>
        <v>0</v>
      </c>
      <c r="M523" s="21" t="s">
        <v>2006</v>
      </c>
      <c r="N523" s="30">
        <v>45860</v>
      </c>
      <c r="O523" s="48">
        <v>11392.5</v>
      </c>
      <c r="P523" s="21" t="s">
        <v>26</v>
      </c>
      <c r="Q523" s="21" t="s">
        <v>1995</v>
      </c>
      <c r="R523" s="21" t="s">
        <v>40</v>
      </c>
      <c r="S523" s="3">
        <v>4</v>
      </c>
      <c r="T523" s="37" t="s">
        <v>709</v>
      </c>
      <c r="U523" s="21" t="s">
        <v>18</v>
      </c>
      <c r="V523" s="21" t="str">
        <f>VLOOKUP(P523,'Customer List'!B:C,2,)</f>
        <v>Chandigarh</v>
      </c>
      <c r="W523" s="38"/>
      <c r="X523" s="30">
        <v>45861</v>
      </c>
      <c r="Y523" s="21">
        <f t="shared" si="73"/>
        <v>1</v>
      </c>
      <c r="Z523" s="21" t="str">
        <f t="shared" si="74"/>
        <v>Tuesday</v>
      </c>
      <c r="AA523" s="21" t="str">
        <f t="shared" si="75"/>
        <v>Wednesday</v>
      </c>
      <c r="AB523" s="21" t="str">
        <f>VLOOKUP(U523,'Currency Sheet'!A:C,3,)</f>
        <v>DOLLAR</v>
      </c>
      <c r="AC523" s="42" t="str">
        <f>VLOOKUP(P523,'Customer List'!B:D,3,)</f>
        <v>OutStation</v>
      </c>
    </row>
    <row r="524" spans="1:29" x14ac:dyDescent="0.25">
      <c r="A524" s="21">
        <v>523</v>
      </c>
      <c r="B524" s="21" t="s">
        <v>272</v>
      </c>
      <c r="C524" s="30">
        <v>45821</v>
      </c>
      <c r="D524" s="30">
        <v>45831</v>
      </c>
      <c r="E524" s="47">
        <v>205.5</v>
      </c>
      <c r="F524" s="47">
        <f t="shared" si="70"/>
        <v>18084</v>
      </c>
      <c r="G524" s="48">
        <f t="shared" si="71"/>
        <v>18084</v>
      </c>
      <c r="H524" s="21">
        <v>100234</v>
      </c>
      <c r="I524" s="21" t="s">
        <v>1416</v>
      </c>
      <c r="J524" s="21">
        <v>1</v>
      </c>
      <c r="K524" s="21">
        <v>1</v>
      </c>
      <c r="L524" s="21">
        <f t="shared" si="72"/>
        <v>0</v>
      </c>
      <c r="M524" s="21" t="s">
        <v>738</v>
      </c>
      <c r="N524" s="30">
        <v>45838</v>
      </c>
      <c r="O524" s="48">
        <v>24728.5</v>
      </c>
      <c r="P524" s="21" t="s">
        <v>42</v>
      </c>
      <c r="Q524" s="21" t="s">
        <v>636</v>
      </c>
      <c r="R524" s="21" t="s">
        <v>637</v>
      </c>
      <c r="S524" s="3">
        <v>4</v>
      </c>
      <c r="T524" s="37" t="s">
        <v>608</v>
      </c>
      <c r="U524" s="21" t="s">
        <v>18</v>
      </c>
      <c r="V524" s="21" t="str">
        <f>VLOOKUP(P524,'Customer List'!B:C,2,)</f>
        <v>Faridabad</v>
      </c>
      <c r="W524" s="38"/>
      <c r="X524" s="30">
        <v>45838</v>
      </c>
      <c r="Y524" s="21">
        <f t="shared" si="73"/>
        <v>0</v>
      </c>
      <c r="Z524" s="21" t="str">
        <f t="shared" si="74"/>
        <v>Monday</v>
      </c>
      <c r="AA524" s="21" t="str">
        <f t="shared" si="75"/>
        <v>Monday</v>
      </c>
      <c r="AB524" s="21" t="str">
        <f>VLOOKUP(U524,'Currency Sheet'!A:C,3,)</f>
        <v>DOLLAR</v>
      </c>
      <c r="AC524" s="42" t="str">
        <f>VLOOKUP(P524,'Customer List'!B:D,3,)</f>
        <v>Local</v>
      </c>
    </row>
    <row r="525" spans="1:29" x14ac:dyDescent="0.25">
      <c r="A525" s="21">
        <v>524</v>
      </c>
      <c r="B525" s="21" t="s">
        <v>272</v>
      </c>
      <c r="C525" s="30">
        <v>45821</v>
      </c>
      <c r="D525" s="30">
        <v>45831</v>
      </c>
      <c r="E525" s="47">
        <v>59.4</v>
      </c>
      <c r="F525" s="47">
        <f t="shared" si="70"/>
        <v>5227.2</v>
      </c>
      <c r="G525" s="48">
        <f t="shared" si="71"/>
        <v>5227.2</v>
      </c>
      <c r="H525" s="21">
        <v>100306</v>
      </c>
      <c r="I525" s="21" t="s">
        <v>1417</v>
      </c>
      <c r="J525" s="21">
        <v>1</v>
      </c>
      <c r="K525" s="21">
        <v>1</v>
      </c>
      <c r="L525" s="21">
        <f t="shared" si="72"/>
        <v>0</v>
      </c>
      <c r="M525" s="21" t="s">
        <v>273</v>
      </c>
      <c r="N525" s="30">
        <v>45833</v>
      </c>
      <c r="O525" s="48">
        <v>9504</v>
      </c>
      <c r="P525" s="21" t="s">
        <v>208</v>
      </c>
      <c r="Q525" s="21" t="s">
        <v>1127</v>
      </c>
      <c r="R525" s="21" t="s">
        <v>1127</v>
      </c>
      <c r="S525" s="3">
        <v>4</v>
      </c>
      <c r="T525" s="37"/>
      <c r="U525" s="21" t="s">
        <v>18</v>
      </c>
      <c r="V525" s="21" t="str">
        <f>VLOOKUP(P525,'Customer List'!B:C,2,)</f>
        <v>Delhi</v>
      </c>
      <c r="W525" s="38"/>
      <c r="X525" s="30">
        <f>IF(OR(R525 = "PRIYANKA MADAM", R525 = "DEEPAK", R525 = "PORTER"),N525,"")</f>
        <v>45833</v>
      </c>
      <c r="Y525" s="21">
        <f t="shared" si="73"/>
        <v>0</v>
      </c>
      <c r="Z525" s="21" t="str">
        <f t="shared" si="74"/>
        <v>Wednesday</v>
      </c>
      <c r="AA525" s="21" t="str">
        <f t="shared" si="75"/>
        <v>Wednesday</v>
      </c>
      <c r="AB525" s="21" t="str">
        <f>VLOOKUP(U525,'Currency Sheet'!A:C,3,)</f>
        <v>DOLLAR</v>
      </c>
      <c r="AC525" s="42" t="str">
        <f>VLOOKUP(P525,'Customer List'!B:D,3,)</f>
        <v>Local</v>
      </c>
    </row>
    <row r="526" spans="1:29" x14ac:dyDescent="0.25">
      <c r="A526" s="21">
        <v>525</v>
      </c>
      <c r="B526" s="21" t="s">
        <v>272</v>
      </c>
      <c r="C526" s="30">
        <v>45821</v>
      </c>
      <c r="D526" s="30">
        <v>45831</v>
      </c>
      <c r="E526" s="47">
        <v>49.2</v>
      </c>
      <c r="F526" s="47">
        <f t="shared" si="70"/>
        <v>4329.6000000000004</v>
      </c>
      <c r="G526" s="48">
        <f t="shared" si="71"/>
        <v>21648</v>
      </c>
      <c r="H526" s="21">
        <v>100327</v>
      </c>
      <c r="I526" s="21" t="s">
        <v>1418</v>
      </c>
      <c r="J526" s="21">
        <v>5</v>
      </c>
      <c r="K526" s="21">
        <v>5</v>
      </c>
      <c r="L526" s="21">
        <f t="shared" si="72"/>
        <v>0</v>
      </c>
      <c r="M526" s="21" t="s">
        <v>274</v>
      </c>
      <c r="N526" s="30">
        <v>45832</v>
      </c>
      <c r="O526" s="48">
        <v>38130</v>
      </c>
      <c r="P526" s="21" t="s">
        <v>671</v>
      </c>
      <c r="Q526" s="21">
        <v>58152373274</v>
      </c>
      <c r="R526" s="21" t="s">
        <v>40</v>
      </c>
      <c r="S526" s="3">
        <v>4</v>
      </c>
      <c r="T526" s="37"/>
      <c r="U526" s="21" t="s">
        <v>18</v>
      </c>
      <c r="V526" s="21" t="str">
        <f>VLOOKUP(P526,'Customer List'!B:C,2,)</f>
        <v>Hyderabad</v>
      </c>
      <c r="W526" s="38"/>
      <c r="X526" s="30">
        <v>45833</v>
      </c>
      <c r="Y526" s="21">
        <f t="shared" si="73"/>
        <v>1</v>
      </c>
      <c r="Z526" s="21" t="str">
        <f t="shared" si="74"/>
        <v>Tuesday</v>
      </c>
      <c r="AA526" s="21" t="str">
        <f t="shared" si="75"/>
        <v>Wednesday</v>
      </c>
      <c r="AB526" s="21" t="str">
        <f>VLOOKUP(U526,'Currency Sheet'!A:C,3,)</f>
        <v>DOLLAR</v>
      </c>
      <c r="AC526" s="42" t="str">
        <f>VLOOKUP(P526,'Customer List'!B:D,3,)</f>
        <v>OutStation</v>
      </c>
    </row>
    <row r="527" spans="1:29" x14ac:dyDescent="0.25">
      <c r="A527" s="21">
        <v>526</v>
      </c>
      <c r="B527" s="21" t="s">
        <v>272</v>
      </c>
      <c r="C527" s="30">
        <v>45821</v>
      </c>
      <c r="D527" s="30">
        <v>45831</v>
      </c>
      <c r="E527" s="47">
        <v>60.6</v>
      </c>
      <c r="F527" s="47">
        <f t="shared" si="70"/>
        <v>5332.8</v>
      </c>
      <c r="G527" s="48">
        <f t="shared" si="71"/>
        <v>5332.8</v>
      </c>
      <c r="H527" s="21">
        <v>100425</v>
      </c>
      <c r="I527" s="21" t="s">
        <v>1419</v>
      </c>
      <c r="J527" s="21">
        <v>1</v>
      </c>
      <c r="K527" s="21">
        <v>1</v>
      </c>
      <c r="L527" s="21">
        <f t="shared" si="72"/>
        <v>0</v>
      </c>
      <c r="M527" s="21" t="s">
        <v>2006</v>
      </c>
      <c r="N527" s="30">
        <v>45860</v>
      </c>
      <c r="O527" s="48">
        <v>10958.5</v>
      </c>
      <c r="P527" s="21" t="s">
        <v>26</v>
      </c>
      <c r="Q527" s="21" t="s">
        <v>1995</v>
      </c>
      <c r="R527" s="21" t="s">
        <v>40</v>
      </c>
      <c r="S527" s="3">
        <v>4</v>
      </c>
      <c r="T527" s="37" t="s">
        <v>709</v>
      </c>
      <c r="U527" s="21" t="s">
        <v>18</v>
      </c>
      <c r="V527" s="21" t="str">
        <f>VLOOKUP(P527,'Customer List'!B:C,2,)</f>
        <v>Chandigarh</v>
      </c>
      <c r="W527" s="38"/>
      <c r="X527" s="30">
        <v>45861</v>
      </c>
      <c r="Y527" s="21">
        <f t="shared" si="73"/>
        <v>1</v>
      </c>
      <c r="Z527" s="21" t="str">
        <f t="shared" si="74"/>
        <v>Tuesday</v>
      </c>
      <c r="AA527" s="21" t="str">
        <f t="shared" si="75"/>
        <v>Wednesday</v>
      </c>
      <c r="AB527" s="21" t="str">
        <f>VLOOKUP(U527,'Currency Sheet'!A:C,3,)</f>
        <v>DOLLAR</v>
      </c>
      <c r="AC527" s="42" t="str">
        <f>VLOOKUP(P527,'Customer List'!B:D,3,)</f>
        <v>OutStation</v>
      </c>
    </row>
    <row r="528" spans="1:29" x14ac:dyDescent="0.25">
      <c r="A528" s="21">
        <v>527</v>
      </c>
      <c r="B528" s="21" t="s">
        <v>272</v>
      </c>
      <c r="C528" s="30">
        <v>45821</v>
      </c>
      <c r="D528" s="30">
        <v>45831</v>
      </c>
      <c r="E528" s="47">
        <v>172.8</v>
      </c>
      <c r="F528" s="47">
        <f t="shared" si="70"/>
        <v>15206.400000000001</v>
      </c>
      <c r="G528" s="48">
        <f t="shared" si="71"/>
        <v>15206.400000000001</v>
      </c>
      <c r="H528" s="21">
        <v>100432</v>
      </c>
      <c r="I528" s="21" t="s">
        <v>1273</v>
      </c>
      <c r="J528" s="21">
        <v>1</v>
      </c>
      <c r="K528" s="21">
        <v>1</v>
      </c>
      <c r="L528" s="21">
        <f t="shared" si="72"/>
        <v>0</v>
      </c>
      <c r="M528" s="21" t="s">
        <v>738</v>
      </c>
      <c r="N528" s="30">
        <v>45838</v>
      </c>
      <c r="O528" s="48">
        <v>25992</v>
      </c>
      <c r="P528" s="21" t="s">
        <v>42</v>
      </c>
      <c r="Q528" s="21" t="s">
        <v>636</v>
      </c>
      <c r="R528" s="21" t="s">
        <v>637</v>
      </c>
      <c r="S528" s="3">
        <v>4</v>
      </c>
      <c r="T528" s="37" t="s">
        <v>608</v>
      </c>
      <c r="U528" s="21" t="s">
        <v>18</v>
      </c>
      <c r="V528" s="21" t="str">
        <f>VLOOKUP(P528,'Customer List'!B:C,2,)</f>
        <v>Faridabad</v>
      </c>
      <c r="W528" s="38"/>
      <c r="X528" s="30">
        <v>45838</v>
      </c>
      <c r="Y528" s="21">
        <f t="shared" si="73"/>
        <v>0</v>
      </c>
      <c r="Z528" s="21" t="str">
        <f t="shared" si="74"/>
        <v>Monday</v>
      </c>
      <c r="AA528" s="21" t="str">
        <f t="shared" si="75"/>
        <v>Monday</v>
      </c>
      <c r="AB528" s="21" t="str">
        <f>VLOOKUP(U528,'Currency Sheet'!A:C,3,)</f>
        <v>DOLLAR</v>
      </c>
      <c r="AC528" s="42" t="str">
        <f>VLOOKUP(P528,'Customer List'!B:D,3,)</f>
        <v>Local</v>
      </c>
    </row>
    <row r="529" spans="1:29" x14ac:dyDescent="0.25">
      <c r="A529" s="21">
        <v>528</v>
      </c>
      <c r="B529" s="21" t="s">
        <v>272</v>
      </c>
      <c r="C529" s="30">
        <v>45821</v>
      </c>
      <c r="D529" s="30">
        <v>45831</v>
      </c>
      <c r="E529" s="47">
        <v>64.349999999999994</v>
      </c>
      <c r="F529" s="47">
        <f t="shared" si="70"/>
        <v>5662.7999999999993</v>
      </c>
      <c r="G529" s="48">
        <f t="shared" si="71"/>
        <v>5662.7999999999993</v>
      </c>
      <c r="H529" s="21">
        <v>100510</v>
      </c>
      <c r="I529" s="21" t="s">
        <v>68</v>
      </c>
      <c r="J529" s="21">
        <v>1</v>
      </c>
      <c r="K529" s="21">
        <v>1</v>
      </c>
      <c r="L529" s="21">
        <f t="shared" si="72"/>
        <v>0</v>
      </c>
      <c r="M529" s="21" t="s">
        <v>735</v>
      </c>
      <c r="N529" s="30">
        <v>45836</v>
      </c>
      <c r="O529" s="48">
        <v>10741.5</v>
      </c>
      <c r="P529" s="21" t="s">
        <v>651</v>
      </c>
      <c r="Q529" s="21" t="s">
        <v>1127</v>
      </c>
      <c r="R529" s="21" t="s">
        <v>1127</v>
      </c>
      <c r="S529" s="3">
        <v>4</v>
      </c>
      <c r="T529" s="37" t="s">
        <v>1128</v>
      </c>
      <c r="U529" s="21" t="s">
        <v>18</v>
      </c>
      <c r="V529" s="21" t="str">
        <f>VLOOKUP(P529,'Customer List'!B:C,2,)</f>
        <v>Ropar</v>
      </c>
      <c r="W529" s="38"/>
      <c r="X529" s="30">
        <f>IF(OR(R529 = "PRIYANKA MADAM", R529 = "DEEPAK", R529 = "PORTER"),N529,"")</f>
        <v>45836</v>
      </c>
      <c r="Y529" s="21">
        <f t="shared" si="73"/>
        <v>0</v>
      </c>
      <c r="Z529" s="21" t="str">
        <f t="shared" si="74"/>
        <v>Saturday</v>
      </c>
      <c r="AA529" s="21" t="str">
        <f t="shared" si="75"/>
        <v>Saturday</v>
      </c>
      <c r="AB529" s="21" t="str">
        <f>VLOOKUP(U529,'Currency Sheet'!A:C,3,)</f>
        <v>DOLLAR</v>
      </c>
      <c r="AC529" s="42" t="str">
        <f>VLOOKUP(P529,'Customer List'!B:D,3,)</f>
        <v>OutStation</v>
      </c>
    </row>
    <row r="530" spans="1:29" x14ac:dyDescent="0.25">
      <c r="A530" s="21">
        <v>529</v>
      </c>
      <c r="B530" s="21" t="s">
        <v>272</v>
      </c>
      <c r="C530" s="30">
        <v>45821</v>
      </c>
      <c r="D530" s="30">
        <v>45831</v>
      </c>
      <c r="E530" s="47">
        <v>54</v>
      </c>
      <c r="F530" s="47">
        <f t="shared" si="70"/>
        <v>4752</v>
      </c>
      <c r="G530" s="48">
        <f t="shared" si="71"/>
        <v>4752</v>
      </c>
      <c r="H530" s="21">
        <v>100512</v>
      </c>
      <c r="I530" s="21" t="s">
        <v>1420</v>
      </c>
      <c r="J530" s="21">
        <v>1</v>
      </c>
      <c r="K530" s="21">
        <v>1</v>
      </c>
      <c r="L530" s="21">
        <f t="shared" si="72"/>
        <v>0</v>
      </c>
      <c r="M530" s="21" t="s">
        <v>275</v>
      </c>
      <c r="N530" s="30">
        <v>45832</v>
      </c>
      <c r="O530" s="48">
        <v>6836.4</v>
      </c>
      <c r="P530" s="21" t="s">
        <v>276</v>
      </c>
      <c r="Q530" s="21">
        <v>58152369052</v>
      </c>
      <c r="R530" s="21" t="s">
        <v>40</v>
      </c>
      <c r="S530" s="3">
        <v>4</v>
      </c>
      <c r="T530" s="37"/>
      <c r="U530" s="21" t="s">
        <v>18</v>
      </c>
      <c r="V530" s="21" t="str">
        <f>VLOOKUP(P530,'Customer List'!B:C,2,)</f>
        <v>Pune</v>
      </c>
      <c r="W530" s="38"/>
      <c r="X530" s="30">
        <v>45833</v>
      </c>
      <c r="Y530" s="21">
        <f t="shared" si="73"/>
        <v>1</v>
      </c>
      <c r="Z530" s="21" t="str">
        <f t="shared" si="74"/>
        <v>Tuesday</v>
      </c>
      <c r="AA530" s="21" t="str">
        <f t="shared" si="75"/>
        <v>Wednesday</v>
      </c>
      <c r="AB530" s="21" t="str">
        <f>VLOOKUP(U530,'Currency Sheet'!A:C,3,)</f>
        <v>DOLLAR</v>
      </c>
      <c r="AC530" s="42" t="str">
        <f>VLOOKUP(P530,'Customer List'!B:D,3,)</f>
        <v>OutStation</v>
      </c>
    </row>
    <row r="531" spans="1:29" x14ac:dyDescent="0.25">
      <c r="A531" s="21">
        <v>530</v>
      </c>
      <c r="B531" s="21" t="s">
        <v>272</v>
      </c>
      <c r="C531" s="30">
        <v>45821</v>
      </c>
      <c r="D531" s="30">
        <v>45831</v>
      </c>
      <c r="E531" s="47">
        <v>63</v>
      </c>
      <c r="F531" s="47">
        <f t="shared" si="70"/>
        <v>5544</v>
      </c>
      <c r="G531" s="48">
        <f t="shared" si="71"/>
        <v>5544</v>
      </c>
      <c r="H531" s="21">
        <v>100516</v>
      </c>
      <c r="I531" s="21" t="s">
        <v>67</v>
      </c>
      <c r="J531" s="21">
        <v>1</v>
      </c>
      <c r="K531" s="21">
        <v>1</v>
      </c>
      <c r="L531" s="21">
        <f t="shared" si="72"/>
        <v>0</v>
      </c>
      <c r="M531" s="21" t="s">
        <v>634</v>
      </c>
      <c r="N531" s="30">
        <v>45835</v>
      </c>
      <c r="O531" s="48">
        <v>8977.5</v>
      </c>
      <c r="P531" s="21" t="s">
        <v>16</v>
      </c>
      <c r="Q531" s="21" t="s">
        <v>636</v>
      </c>
      <c r="R531" s="21" t="s">
        <v>637</v>
      </c>
      <c r="S531" s="3">
        <v>4</v>
      </c>
      <c r="T531" s="37"/>
      <c r="U531" s="21" t="s">
        <v>18</v>
      </c>
      <c r="V531" s="21" t="str">
        <f>VLOOKUP(P531,'Customer List'!B:C,2,)</f>
        <v>Delhi</v>
      </c>
      <c r="W531" s="38"/>
      <c r="X531" s="30">
        <v>45835</v>
      </c>
      <c r="Y531" s="21">
        <f t="shared" si="73"/>
        <v>0</v>
      </c>
      <c r="Z531" s="21" t="str">
        <f t="shared" si="74"/>
        <v>Friday</v>
      </c>
      <c r="AA531" s="21" t="str">
        <f t="shared" si="75"/>
        <v>Friday</v>
      </c>
      <c r="AB531" s="21" t="str">
        <f>VLOOKUP(U531,'Currency Sheet'!A:C,3,)</f>
        <v>DOLLAR</v>
      </c>
      <c r="AC531" s="42" t="str">
        <f>VLOOKUP(P531,'Customer List'!B:D,3,)</f>
        <v>Local</v>
      </c>
    </row>
    <row r="532" spans="1:29" x14ac:dyDescent="0.25">
      <c r="A532" s="21">
        <v>531</v>
      </c>
      <c r="B532" s="21" t="s">
        <v>272</v>
      </c>
      <c r="C532" s="30">
        <v>45821</v>
      </c>
      <c r="D532" s="30">
        <v>45831</v>
      </c>
      <c r="E532" s="47">
        <v>139.80000000000001</v>
      </c>
      <c r="F532" s="47">
        <f t="shared" si="70"/>
        <v>12302.400000000001</v>
      </c>
      <c r="G532" s="48">
        <f t="shared" si="71"/>
        <v>12302.400000000001</v>
      </c>
      <c r="H532" s="21">
        <v>100530</v>
      </c>
      <c r="I532" s="21" t="s">
        <v>1421</v>
      </c>
      <c r="J532" s="21">
        <v>1</v>
      </c>
      <c r="K532" s="21">
        <v>1</v>
      </c>
      <c r="L532" s="21">
        <f t="shared" si="72"/>
        <v>0</v>
      </c>
      <c r="M532" s="21" t="s">
        <v>273</v>
      </c>
      <c r="N532" s="30">
        <v>45833</v>
      </c>
      <c r="O532" s="48">
        <v>22368</v>
      </c>
      <c r="P532" s="21" t="s">
        <v>208</v>
      </c>
      <c r="Q532" s="21" t="s">
        <v>1127</v>
      </c>
      <c r="R532" s="21" t="s">
        <v>1127</v>
      </c>
      <c r="S532" s="3">
        <v>4</v>
      </c>
      <c r="T532" s="37"/>
      <c r="U532" s="21" t="s">
        <v>18</v>
      </c>
      <c r="V532" s="21" t="str">
        <f>VLOOKUP(P532,'Customer List'!B:C,2,)</f>
        <v>Delhi</v>
      </c>
      <c r="W532" s="38"/>
      <c r="X532" s="30">
        <f>IF(OR(R532 = "PRIYANKA MADAM", R532 = "DEEPAK", R532 = "PORTER"),N532,"")</f>
        <v>45833</v>
      </c>
      <c r="Y532" s="21">
        <f t="shared" si="73"/>
        <v>0</v>
      </c>
      <c r="Z532" s="21" t="str">
        <f t="shared" si="74"/>
        <v>Wednesday</v>
      </c>
      <c r="AA532" s="21" t="str">
        <f t="shared" si="75"/>
        <v>Wednesday</v>
      </c>
      <c r="AB532" s="21" t="str">
        <f>VLOOKUP(U532,'Currency Sheet'!A:C,3,)</f>
        <v>DOLLAR</v>
      </c>
      <c r="AC532" s="42" t="str">
        <f>VLOOKUP(P532,'Customer List'!B:D,3,)</f>
        <v>Local</v>
      </c>
    </row>
    <row r="533" spans="1:29" x14ac:dyDescent="0.25">
      <c r="A533" s="21">
        <v>532</v>
      </c>
      <c r="B533" s="21" t="s">
        <v>272</v>
      </c>
      <c r="C533" s="30">
        <v>45821</v>
      </c>
      <c r="D533" s="30">
        <v>45831</v>
      </c>
      <c r="E533" s="47">
        <v>18</v>
      </c>
      <c r="F533" s="47">
        <f t="shared" si="70"/>
        <v>1584</v>
      </c>
      <c r="G533" s="48">
        <f t="shared" si="71"/>
        <v>1584</v>
      </c>
      <c r="H533" s="21">
        <v>100705</v>
      </c>
      <c r="I533" s="21" t="s">
        <v>69</v>
      </c>
      <c r="J533" s="21">
        <v>1</v>
      </c>
      <c r="K533" s="21">
        <v>1</v>
      </c>
      <c r="L533" s="21">
        <f t="shared" si="72"/>
        <v>0</v>
      </c>
      <c r="M533" s="21" t="s">
        <v>634</v>
      </c>
      <c r="N533" s="30">
        <v>45835</v>
      </c>
      <c r="O533" s="48">
        <v>2565</v>
      </c>
      <c r="P533" s="21" t="s">
        <v>16</v>
      </c>
      <c r="Q533" s="21" t="s">
        <v>636</v>
      </c>
      <c r="R533" s="21" t="s">
        <v>637</v>
      </c>
      <c r="S533" s="3">
        <v>4</v>
      </c>
      <c r="T533" s="37"/>
      <c r="U533" s="21" t="s">
        <v>18</v>
      </c>
      <c r="V533" s="21" t="str">
        <f>VLOOKUP(P533,'Customer List'!B:C,2,)</f>
        <v>Delhi</v>
      </c>
      <c r="W533" s="38"/>
      <c r="X533" s="30">
        <v>45835</v>
      </c>
      <c r="Y533" s="21">
        <f t="shared" si="73"/>
        <v>0</v>
      </c>
      <c r="Z533" s="21" t="str">
        <f t="shared" si="74"/>
        <v>Friday</v>
      </c>
      <c r="AA533" s="21" t="str">
        <f t="shared" si="75"/>
        <v>Friday</v>
      </c>
      <c r="AB533" s="21" t="str">
        <f>VLOOKUP(U533,'Currency Sheet'!A:C,3,)</f>
        <v>DOLLAR</v>
      </c>
      <c r="AC533" s="42" t="str">
        <f>VLOOKUP(P533,'Customer List'!B:D,3,)</f>
        <v>Local</v>
      </c>
    </row>
    <row r="534" spans="1:29" x14ac:dyDescent="0.25">
      <c r="A534" s="21">
        <v>533</v>
      </c>
      <c r="B534" s="21" t="s">
        <v>272</v>
      </c>
      <c r="C534" s="30">
        <v>45821</v>
      </c>
      <c r="D534" s="30">
        <v>45831</v>
      </c>
      <c r="E534" s="47">
        <v>64.2</v>
      </c>
      <c r="F534" s="47">
        <f t="shared" si="70"/>
        <v>5649.6</v>
      </c>
      <c r="G534" s="48">
        <f t="shared" si="71"/>
        <v>5649.6</v>
      </c>
      <c r="H534" s="21">
        <v>100708</v>
      </c>
      <c r="I534" s="21" t="s">
        <v>1374</v>
      </c>
      <c r="J534" s="21">
        <v>1</v>
      </c>
      <c r="K534" s="21">
        <v>1</v>
      </c>
      <c r="L534" s="21">
        <f t="shared" si="72"/>
        <v>0</v>
      </c>
      <c r="M534" s="21" t="s">
        <v>2144</v>
      </c>
      <c r="N534" s="30">
        <v>45860</v>
      </c>
      <c r="O534" s="48">
        <v>0</v>
      </c>
      <c r="P534" s="21" t="s">
        <v>26</v>
      </c>
      <c r="Q534" s="21" t="s">
        <v>1995</v>
      </c>
      <c r="R534" s="21" t="s">
        <v>40</v>
      </c>
      <c r="S534" s="3">
        <v>4</v>
      </c>
      <c r="T534" s="37" t="s">
        <v>2145</v>
      </c>
      <c r="U534" s="21" t="s">
        <v>18</v>
      </c>
      <c r="V534" s="21" t="str">
        <f>VLOOKUP(P534,'Customer List'!B:C,2,)</f>
        <v>Chandigarh</v>
      </c>
      <c r="W534" s="38"/>
      <c r="X534" s="30">
        <v>45861</v>
      </c>
      <c r="Y534" s="21">
        <f t="shared" si="73"/>
        <v>1</v>
      </c>
      <c r="Z534" s="21" t="str">
        <f t="shared" si="74"/>
        <v>Tuesday</v>
      </c>
      <c r="AA534" s="21" t="str">
        <f t="shared" si="75"/>
        <v>Wednesday</v>
      </c>
      <c r="AB534" s="21" t="str">
        <f>VLOOKUP(U534,'Currency Sheet'!A:C,3,)</f>
        <v>DOLLAR</v>
      </c>
      <c r="AC534" s="42" t="str">
        <f>VLOOKUP(P534,'Customer List'!B:D,3,)</f>
        <v>OutStation</v>
      </c>
    </row>
    <row r="535" spans="1:29" x14ac:dyDescent="0.25">
      <c r="A535" s="21">
        <v>534</v>
      </c>
      <c r="B535" s="21" t="s">
        <v>272</v>
      </c>
      <c r="C535" s="30">
        <v>45821</v>
      </c>
      <c r="D535" s="30">
        <v>45831</v>
      </c>
      <c r="E535" s="47">
        <v>43.2</v>
      </c>
      <c r="F535" s="47">
        <f t="shared" si="70"/>
        <v>3801.6000000000004</v>
      </c>
      <c r="G535" s="48">
        <f t="shared" si="71"/>
        <v>3801.6000000000004</v>
      </c>
      <c r="H535" s="21">
        <v>100723</v>
      </c>
      <c r="I535" s="21" t="s">
        <v>1422</v>
      </c>
      <c r="J535" s="21">
        <v>1</v>
      </c>
      <c r="K535" s="21">
        <v>1</v>
      </c>
      <c r="L535" s="21">
        <f t="shared" si="72"/>
        <v>0</v>
      </c>
      <c r="M535" s="21" t="s">
        <v>273</v>
      </c>
      <c r="N535" s="30">
        <v>45833</v>
      </c>
      <c r="O535" s="48">
        <v>6912</v>
      </c>
      <c r="P535" s="21" t="s">
        <v>208</v>
      </c>
      <c r="Q535" s="21" t="s">
        <v>1127</v>
      </c>
      <c r="R535" s="21" t="s">
        <v>1127</v>
      </c>
      <c r="S535" s="3">
        <v>4</v>
      </c>
      <c r="T535" s="37"/>
      <c r="U535" s="21" t="s">
        <v>18</v>
      </c>
      <c r="V535" s="21" t="str">
        <f>VLOOKUP(P535,'Customer List'!B:C,2,)</f>
        <v>Delhi</v>
      </c>
      <c r="W535" s="38"/>
      <c r="X535" s="30">
        <f>IF(OR(R535 = "PRIYANKA MADAM", R535 = "DEEPAK", R535 = "PORTER"),N535,"")</f>
        <v>45833</v>
      </c>
      <c r="Y535" s="21">
        <f t="shared" si="73"/>
        <v>0</v>
      </c>
      <c r="Z535" s="21" t="str">
        <f t="shared" si="74"/>
        <v>Wednesday</v>
      </c>
      <c r="AA535" s="21" t="str">
        <f t="shared" si="75"/>
        <v>Wednesday</v>
      </c>
      <c r="AB535" s="21" t="str">
        <f>VLOOKUP(U535,'Currency Sheet'!A:C,3,)</f>
        <v>DOLLAR</v>
      </c>
      <c r="AC535" s="42" t="str">
        <f>VLOOKUP(P535,'Customer List'!B:D,3,)</f>
        <v>Local</v>
      </c>
    </row>
    <row r="536" spans="1:29" x14ac:dyDescent="0.25">
      <c r="A536" s="21">
        <v>535</v>
      </c>
      <c r="B536" s="21" t="s">
        <v>272</v>
      </c>
      <c r="C536" s="30">
        <v>45821</v>
      </c>
      <c r="D536" s="30">
        <v>45831</v>
      </c>
      <c r="E536" s="47">
        <v>204.75</v>
      </c>
      <c r="F536" s="47">
        <f t="shared" si="70"/>
        <v>18018</v>
      </c>
      <c r="G536" s="48">
        <f t="shared" si="71"/>
        <v>18018</v>
      </c>
      <c r="H536" s="21">
        <v>100744</v>
      </c>
      <c r="I536" s="21" t="s">
        <v>1423</v>
      </c>
      <c r="J536" s="21">
        <v>1</v>
      </c>
      <c r="K536" s="21">
        <v>1</v>
      </c>
      <c r="L536" s="21">
        <f t="shared" si="72"/>
        <v>0</v>
      </c>
      <c r="M536" s="21" t="s">
        <v>735</v>
      </c>
      <c r="N536" s="30">
        <v>45836</v>
      </c>
      <c r="O536" s="48">
        <v>31736.25</v>
      </c>
      <c r="P536" s="21" t="s">
        <v>651</v>
      </c>
      <c r="Q536" s="21" t="s">
        <v>1127</v>
      </c>
      <c r="R536" s="21" t="s">
        <v>1127</v>
      </c>
      <c r="S536" s="3">
        <v>4</v>
      </c>
      <c r="T536" s="37" t="s">
        <v>1128</v>
      </c>
      <c r="U536" s="21" t="s">
        <v>18</v>
      </c>
      <c r="V536" s="21" t="str">
        <f>VLOOKUP(P536,'Customer List'!B:C,2,)</f>
        <v>Ropar</v>
      </c>
      <c r="W536" s="38"/>
      <c r="X536" s="30">
        <f>IF(OR(R536 = "PRIYANKA MADAM", R536 = "DEEPAK", R536 = "PORTER"),N536,"")</f>
        <v>45836</v>
      </c>
      <c r="Y536" s="21">
        <f t="shared" si="73"/>
        <v>0</v>
      </c>
      <c r="Z536" s="21" t="str">
        <f t="shared" si="74"/>
        <v>Saturday</v>
      </c>
      <c r="AA536" s="21" t="str">
        <f t="shared" si="75"/>
        <v>Saturday</v>
      </c>
      <c r="AB536" s="21" t="str">
        <f>VLOOKUP(U536,'Currency Sheet'!A:C,3,)</f>
        <v>DOLLAR</v>
      </c>
      <c r="AC536" s="42" t="str">
        <f>VLOOKUP(P536,'Customer List'!B:D,3,)</f>
        <v>OutStation</v>
      </c>
    </row>
    <row r="537" spans="1:29" x14ac:dyDescent="0.25">
      <c r="A537" s="21">
        <v>536</v>
      </c>
      <c r="B537" s="21" t="s">
        <v>272</v>
      </c>
      <c r="C537" s="30">
        <v>45821</v>
      </c>
      <c r="D537" s="30">
        <v>45831</v>
      </c>
      <c r="E537" s="47">
        <v>189</v>
      </c>
      <c r="F537" s="47">
        <f t="shared" si="70"/>
        <v>16632</v>
      </c>
      <c r="G537" s="48">
        <f t="shared" si="71"/>
        <v>16632</v>
      </c>
      <c r="H537" s="21">
        <v>100753</v>
      </c>
      <c r="I537" s="21" t="s">
        <v>1424</v>
      </c>
      <c r="J537" s="21">
        <v>1</v>
      </c>
      <c r="K537" s="21">
        <v>1</v>
      </c>
      <c r="L537" s="21">
        <f t="shared" si="72"/>
        <v>0</v>
      </c>
      <c r="M537" s="21" t="s">
        <v>738</v>
      </c>
      <c r="N537" s="30">
        <v>45838</v>
      </c>
      <c r="O537" s="48">
        <v>22743</v>
      </c>
      <c r="P537" s="21" t="s">
        <v>42</v>
      </c>
      <c r="Q537" s="21" t="s">
        <v>636</v>
      </c>
      <c r="R537" s="21" t="s">
        <v>637</v>
      </c>
      <c r="S537" s="3">
        <v>4</v>
      </c>
      <c r="T537" s="37" t="s">
        <v>608</v>
      </c>
      <c r="U537" s="21" t="s">
        <v>18</v>
      </c>
      <c r="V537" s="21" t="str">
        <f>VLOOKUP(P537,'Customer List'!B:C,2,)</f>
        <v>Faridabad</v>
      </c>
      <c r="W537" s="38"/>
      <c r="X537" s="30">
        <v>45838</v>
      </c>
      <c r="Y537" s="21">
        <f t="shared" si="73"/>
        <v>0</v>
      </c>
      <c r="Z537" s="21" t="str">
        <f t="shared" si="74"/>
        <v>Monday</v>
      </c>
      <c r="AA537" s="21" t="str">
        <f t="shared" si="75"/>
        <v>Monday</v>
      </c>
      <c r="AB537" s="21" t="str">
        <f>VLOOKUP(U537,'Currency Sheet'!A:C,3,)</f>
        <v>DOLLAR</v>
      </c>
      <c r="AC537" s="42" t="str">
        <f>VLOOKUP(P537,'Customer List'!B:D,3,)</f>
        <v>Local</v>
      </c>
    </row>
    <row r="538" spans="1:29" x14ac:dyDescent="0.25">
      <c r="A538" s="21">
        <v>537</v>
      </c>
      <c r="B538" s="21" t="s">
        <v>272</v>
      </c>
      <c r="C538" s="30">
        <v>45821</v>
      </c>
      <c r="D538" s="30">
        <v>45831</v>
      </c>
      <c r="E538" s="47">
        <v>19.8</v>
      </c>
      <c r="F538" s="47">
        <f t="shared" si="70"/>
        <v>1742.4</v>
      </c>
      <c r="G538" s="48">
        <f t="shared" si="71"/>
        <v>1742.4</v>
      </c>
      <c r="H538" s="21">
        <v>101211</v>
      </c>
      <c r="I538" s="21" t="s">
        <v>1425</v>
      </c>
      <c r="J538" s="21">
        <v>1</v>
      </c>
      <c r="K538" s="21">
        <v>1</v>
      </c>
      <c r="L538" s="21">
        <f t="shared" si="72"/>
        <v>0</v>
      </c>
      <c r="M538" s="21" t="s">
        <v>634</v>
      </c>
      <c r="N538" s="30">
        <v>45835</v>
      </c>
      <c r="O538" s="48">
        <v>2821.5</v>
      </c>
      <c r="P538" s="21" t="s">
        <v>16</v>
      </c>
      <c r="Q538" s="21" t="s">
        <v>636</v>
      </c>
      <c r="R538" s="21" t="s">
        <v>637</v>
      </c>
      <c r="S538" s="3">
        <v>4</v>
      </c>
      <c r="T538" s="37"/>
      <c r="U538" s="21" t="s">
        <v>18</v>
      </c>
      <c r="V538" s="21" t="str">
        <f>VLOOKUP(P538,'Customer List'!B:C,2,)</f>
        <v>Delhi</v>
      </c>
      <c r="W538" s="38"/>
      <c r="X538" s="30">
        <v>45835</v>
      </c>
      <c r="Y538" s="21">
        <f t="shared" si="73"/>
        <v>0</v>
      </c>
      <c r="Z538" s="21" t="str">
        <f t="shared" si="74"/>
        <v>Friday</v>
      </c>
      <c r="AA538" s="21" t="str">
        <f t="shared" si="75"/>
        <v>Friday</v>
      </c>
      <c r="AB538" s="21" t="str">
        <f>VLOOKUP(U538,'Currency Sheet'!A:C,3,)</f>
        <v>DOLLAR</v>
      </c>
      <c r="AC538" s="42" t="str">
        <f>VLOOKUP(P538,'Customer List'!B:D,3,)</f>
        <v>Local</v>
      </c>
    </row>
    <row r="539" spans="1:29" x14ac:dyDescent="0.25">
      <c r="A539" s="21">
        <v>538</v>
      </c>
      <c r="B539" s="21" t="s">
        <v>272</v>
      </c>
      <c r="C539" s="30">
        <v>45821</v>
      </c>
      <c r="D539" s="30">
        <v>45831</v>
      </c>
      <c r="E539" s="47">
        <v>172.8</v>
      </c>
      <c r="F539" s="47">
        <f t="shared" si="70"/>
        <v>15206.400000000001</v>
      </c>
      <c r="G539" s="48">
        <f t="shared" si="71"/>
        <v>30412.800000000003</v>
      </c>
      <c r="H539" s="21">
        <v>101230</v>
      </c>
      <c r="I539" s="21" t="s">
        <v>1426</v>
      </c>
      <c r="J539" s="21">
        <v>2</v>
      </c>
      <c r="K539" s="21">
        <v>2</v>
      </c>
      <c r="L539" s="21">
        <f t="shared" si="72"/>
        <v>0</v>
      </c>
      <c r="M539" s="21" t="s">
        <v>277</v>
      </c>
      <c r="N539" s="30">
        <v>45832</v>
      </c>
      <c r="O539" s="48">
        <v>49222.080000000002</v>
      </c>
      <c r="P539" s="21" t="s">
        <v>242</v>
      </c>
      <c r="Q539" s="21">
        <v>58152374722</v>
      </c>
      <c r="R539" s="21" t="s">
        <v>40</v>
      </c>
      <c r="S539" s="3">
        <v>4</v>
      </c>
      <c r="T539" s="37"/>
      <c r="U539" s="21" t="s">
        <v>18</v>
      </c>
      <c r="V539" s="21" t="str">
        <f>VLOOKUP(P539,'Customer List'!B:C,2,)</f>
        <v>Mumbai</v>
      </c>
      <c r="W539" s="38"/>
      <c r="X539" s="30">
        <v>45833</v>
      </c>
      <c r="Y539" s="21">
        <f t="shared" si="73"/>
        <v>1</v>
      </c>
      <c r="Z539" s="21" t="str">
        <f t="shared" si="74"/>
        <v>Tuesday</v>
      </c>
      <c r="AA539" s="21" t="str">
        <f t="shared" si="75"/>
        <v>Wednesday</v>
      </c>
      <c r="AB539" s="21" t="str">
        <f>VLOOKUP(U539,'Currency Sheet'!A:C,3,)</f>
        <v>DOLLAR</v>
      </c>
      <c r="AC539" s="42" t="str">
        <f>VLOOKUP(P539,'Customer List'!B:D,3,)</f>
        <v>OutStation</v>
      </c>
    </row>
    <row r="540" spans="1:29" x14ac:dyDescent="0.25">
      <c r="A540" s="21">
        <v>539</v>
      </c>
      <c r="B540" s="21" t="s">
        <v>272</v>
      </c>
      <c r="C540" s="30">
        <v>45821</v>
      </c>
      <c r="D540" s="30">
        <v>45831</v>
      </c>
      <c r="E540" s="47">
        <v>182.4</v>
      </c>
      <c r="F540" s="47">
        <f t="shared" si="70"/>
        <v>16051.2</v>
      </c>
      <c r="G540" s="48">
        <f t="shared" si="71"/>
        <v>16051.2</v>
      </c>
      <c r="H540" s="21">
        <v>101256</v>
      </c>
      <c r="I540" s="21" t="s">
        <v>1427</v>
      </c>
      <c r="J540" s="21">
        <v>1</v>
      </c>
      <c r="K540" s="21">
        <v>1</v>
      </c>
      <c r="L540" s="21">
        <f t="shared" si="72"/>
        <v>0</v>
      </c>
      <c r="M540" s="21" t="s">
        <v>738</v>
      </c>
      <c r="N540" s="30">
        <v>45838</v>
      </c>
      <c r="O540" s="48">
        <v>27436</v>
      </c>
      <c r="P540" s="21" t="s">
        <v>42</v>
      </c>
      <c r="Q540" s="21" t="s">
        <v>636</v>
      </c>
      <c r="R540" s="21" t="s">
        <v>637</v>
      </c>
      <c r="S540" s="3">
        <v>4</v>
      </c>
      <c r="T540" s="37" t="s">
        <v>608</v>
      </c>
      <c r="U540" s="21" t="s">
        <v>18</v>
      </c>
      <c r="V540" s="21" t="str">
        <f>VLOOKUP(P540,'Customer List'!B:C,2,)</f>
        <v>Faridabad</v>
      </c>
      <c r="W540" s="38"/>
      <c r="X540" s="30">
        <v>45838</v>
      </c>
      <c r="Y540" s="21">
        <f t="shared" si="73"/>
        <v>0</v>
      </c>
      <c r="Z540" s="21" t="str">
        <f t="shared" si="74"/>
        <v>Monday</v>
      </c>
      <c r="AA540" s="21" t="str">
        <f t="shared" si="75"/>
        <v>Monday</v>
      </c>
      <c r="AB540" s="21" t="str">
        <f>VLOOKUP(U540,'Currency Sheet'!A:C,3,)</f>
        <v>DOLLAR</v>
      </c>
      <c r="AC540" s="42" t="str">
        <f>VLOOKUP(P540,'Customer List'!B:D,3,)</f>
        <v>Local</v>
      </c>
    </row>
    <row r="541" spans="1:29" x14ac:dyDescent="0.25">
      <c r="A541" s="21">
        <v>540</v>
      </c>
      <c r="B541" s="21" t="s">
        <v>272</v>
      </c>
      <c r="C541" s="30">
        <v>45821</v>
      </c>
      <c r="D541" s="30">
        <v>45831</v>
      </c>
      <c r="E541" s="47">
        <v>42.6</v>
      </c>
      <c r="F541" s="47">
        <f t="shared" si="70"/>
        <v>3748.8</v>
      </c>
      <c r="G541" s="48">
        <f t="shared" si="71"/>
        <v>22492.800000000003</v>
      </c>
      <c r="H541" s="21">
        <v>102005</v>
      </c>
      <c r="I541" s="21" t="s">
        <v>1428</v>
      </c>
      <c r="J541" s="21">
        <v>6</v>
      </c>
      <c r="K541" s="21">
        <v>6</v>
      </c>
      <c r="L541" s="21">
        <f t="shared" si="72"/>
        <v>0</v>
      </c>
      <c r="M541" s="21" t="s">
        <v>274</v>
      </c>
      <c r="N541" s="30">
        <v>45832</v>
      </c>
      <c r="O541" s="48">
        <v>39618</v>
      </c>
      <c r="P541" s="21" t="s">
        <v>671</v>
      </c>
      <c r="Q541" s="21">
        <v>58152373274</v>
      </c>
      <c r="R541" s="21" t="s">
        <v>40</v>
      </c>
      <c r="S541" s="3">
        <v>4</v>
      </c>
      <c r="T541" s="37"/>
      <c r="U541" s="21" t="s">
        <v>18</v>
      </c>
      <c r="V541" s="21" t="str">
        <f>VLOOKUP(P541,'Customer List'!B:C,2,)</f>
        <v>Hyderabad</v>
      </c>
      <c r="W541" s="38"/>
      <c r="X541" s="30">
        <v>45833</v>
      </c>
      <c r="Y541" s="21">
        <f t="shared" si="73"/>
        <v>1</v>
      </c>
      <c r="Z541" s="21" t="str">
        <f t="shared" si="74"/>
        <v>Tuesday</v>
      </c>
      <c r="AA541" s="21" t="str">
        <f t="shared" si="75"/>
        <v>Wednesday</v>
      </c>
      <c r="AB541" s="21" t="str">
        <f>VLOOKUP(U541,'Currency Sheet'!A:C,3,)</f>
        <v>DOLLAR</v>
      </c>
      <c r="AC541" s="42" t="str">
        <f>VLOOKUP(P541,'Customer List'!B:D,3,)</f>
        <v>OutStation</v>
      </c>
    </row>
    <row r="542" spans="1:29" x14ac:dyDescent="0.25">
      <c r="A542" s="21">
        <v>541</v>
      </c>
      <c r="B542" s="21" t="s">
        <v>272</v>
      </c>
      <c r="C542" s="30">
        <v>45821</v>
      </c>
      <c r="D542" s="30">
        <v>45831</v>
      </c>
      <c r="E542" s="47">
        <v>52.2</v>
      </c>
      <c r="F542" s="47">
        <f t="shared" si="70"/>
        <v>4593.6000000000004</v>
      </c>
      <c r="G542" s="48">
        <f t="shared" si="71"/>
        <v>4593.6000000000004</v>
      </c>
      <c r="H542" s="21">
        <v>102015</v>
      </c>
      <c r="I542" s="21" t="s">
        <v>1429</v>
      </c>
      <c r="J542" s="21">
        <v>1</v>
      </c>
      <c r="K542" s="21">
        <v>1</v>
      </c>
      <c r="L542" s="21">
        <f t="shared" si="72"/>
        <v>0</v>
      </c>
      <c r="M542" s="21" t="s">
        <v>2006</v>
      </c>
      <c r="N542" s="30">
        <v>45860</v>
      </c>
      <c r="O542" s="48">
        <v>9439.5</v>
      </c>
      <c r="P542" s="21" t="s">
        <v>26</v>
      </c>
      <c r="Q542" s="21" t="s">
        <v>1995</v>
      </c>
      <c r="R542" s="21" t="s">
        <v>40</v>
      </c>
      <c r="S542" s="3">
        <v>4</v>
      </c>
      <c r="T542" s="37" t="s">
        <v>709</v>
      </c>
      <c r="U542" s="21" t="s">
        <v>18</v>
      </c>
      <c r="V542" s="21" t="str">
        <f>VLOOKUP(P542,'Customer List'!B:C,2,)</f>
        <v>Chandigarh</v>
      </c>
      <c r="W542" s="38"/>
      <c r="X542" s="30">
        <v>45861</v>
      </c>
      <c r="Y542" s="21">
        <f t="shared" si="73"/>
        <v>1</v>
      </c>
      <c r="Z542" s="21" t="str">
        <f t="shared" si="74"/>
        <v>Tuesday</v>
      </c>
      <c r="AA542" s="21" t="str">
        <f t="shared" si="75"/>
        <v>Wednesday</v>
      </c>
      <c r="AB542" s="21" t="str">
        <f>VLOOKUP(U542,'Currency Sheet'!A:C,3,)</f>
        <v>DOLLAR</v>
      </c>
      <c r="AC542" s="42" t="str">
        <f>VLOOKUP(P542,'Customer List'!B:D,3,)</f>
        <v>OutStation</v>
      </c>
    </row>
    <row r="543" spans="1:29" x14ac:dyDescent="0.25">
      <c r="A543" s="21">
        <v>542</v>
      </c>
      <c r="B543" s="21" t="s">
        <v>272</v>
      </c>
      <c r="C543" s="30">
        <v>45821</v>
      </c>
      <c r="D543" s="30">
        <v>45831</v>
      </c>
      <c r="E543" s="47">
        <v>60.6</v>
      </c>
      <c r="F543" s="47">
        <f t="shared" si="70"/>
        <v>5332.8</v>
      </c>
      <c r="G543" s="48">
        <f t="shared" si="71"/>
        <v>5332.8</v>
      </c>
      <c r="H543" s="21">
        <v>102205</v>
      </c>
      <c r="I543" s="21" t="s">
        <v>1430</v>
      </c>
      <c r="J543" s="21">
        <v>1</v>
      </c>
      <c r="K543" s="21">
        <v>1</v>
      </c>
      <c r="L543" s="21">
        <f t="shared" si="72"/>
        <v>0</v>
      </c>
      <c r="M543" s="21" t="s">
        <v>805</v>
      </c>
      <c r="N543" s="30">
        <v>45840</v>
      </c>
      <c r="O543" s="48">
        <v>6608.27</v>
      </c>
      <c r="P543" s="21" t="s">
        <v>278</v>
      </c>
      <c r="Q543" s="21">
        <v>58152715250</v>
      </c>
      <c r="R543" s="21" t="s">
        <v>40</v>
      </c>
      <c r="S543" s="3">
        <v>4</v>
      </c>
      <c r="T543" s="37" t="s">
        <v>813</v>
      </c>
      <c r="U543" s="21" t="s">
        <v>18</v>
      </c>
      <c r="V543" s="21" t="str">
        <f>VLOOKUP(P543,'Customer List'!B:C,2,)</f>
        <v>Lucknow</v>
      </c>
      <c r="W543" s="38"/>
      <c r="X543" s="30">
        <v>45843</v>
      </c>
      <c r="Y543" s="21">
        <f t="shared" si="73"/>
        <v>3</v>
      </c>
      <c r="Z543" s="21" t="str">
        <f t="shared" si="74"/>
        <v>Wednesday</v>
      </c>
      <c r="AA543" s="21" t="str">
        <f t="shared" si="75"/>
        <v>Saturday</v>
      </c>
      <c r="AB543" s="21" t="str">
        <f>VLOOKUP(U543,'Currency Sheet'!A:C,3,)</f>
        <v>DOLLAR</v>
      </c>
      <c r="AC543" s="42" t="str">
        <f>VLOOKUP(P543,'Customer List'!B:D,3,)</f>
        <v>OutStation</v>
      </c>
    </row>
    <row r="544" spans="1:29" x14ac:dyDescent="0.25">
      <c r="A544" s="21">
        <v>543</v>
      </c>
      <c r="B544" s="21" t="s">
        <v>272</v>
      </c>
      <c r="C544" s="30">
        <v>45821</v>
      </c>
      <c r="D544" s="30">
        <v>45831</v>
      </c>
      <c r="E544" s="47">
        <v>33.6</v>
      </c>
      <c r="F544" s="47">
        <f t="shared" si="70"/>
        <v>2956.8</v>
      </c>
      <c r="G544" s="48">
        <f t="shared" si="71"/>
        <v>2956.8</v>
      </c>
      <c r="H544" s="21">
        <v>103007</v>
      </c>
      <c r="I544" s="21" t="s">
        <v>53</v>
      </c>
      <c r="J544" s="21">
        <v>1</v>
      </c>
      <c r="K544" s="21">
        <v>1</v>
      </c>
      <c r="L544" s="21">
        <f t="shared" si="72"/>
        <v>0</v>
      </c>
      <c r="M544" s="21" t="s">
        <v>634</v>
      </c>
      <c r="N544" s="30">
        <v>45835</v>
      </c>
      <c r="O544" s="48">
        <v>4788</v>
      </c>
      <c r="P544" s="21" t="s">
        <v>16</v>
      </c>
      <c r="Q544" s="21" t="s">
        <v>636</v>
      </c>
      <c r="R544" s="21" t="s">
        <v>637</v>
      </c>
      <c r="S544" s="3">
        <v>4</v>
      </c>
      <c r="T544" s="37"/>
      <c r="U544" s="21" t="s">
        <v>18</v>
      </c>
      <c r="V544" s="21" t="str">
        <f>VLOOKUP(P544,'Customer List'!B:C,2,)</f>
        <v>Delhi</v>
      </c>
      <c r="W544" s="38"/>
      <c r="X544" s="30">
        <v>45835</v>
      </c>
      <c r="Y544" s="21">
        <f t="shared" si="73"/>
        <v>0</v>
      </c>
      <c r="Z544" s="21" t="str">
        <f t="shared" si="74"/>
        <v>Friday</v>
      </c>
      <c r="AA544" s="21" t="str">
        <f t="shared" si="75"/>
        <v>Friday</v>
      </c>
      <c r="AB544" s="21" t="str">
        <f>VLOOKUP(U544,'Currency Sheet'!A:C,3,)</f>
        <v>DOLLAR</v>
      </c>
      <c r="AC544" s="42" t="str">
        <f>VLOOKUP(P544,'Customer List'!B:D,3,)</f>
        <v>Local</v>
      </c>
    </row>
    <row r="545" spans="1:29" x14ac:dyDescent="0.25">
      <c r="A545" s="21">
        <v>544</v>
      </c>
      <c r="B545" s="21" t="s">
        <v>272</v>
      </c>
      <c r="C545" s="30">
        <v>45821</v>
      </c>
      <c r="D545" s="30">
        <v>45831</v>
      </c>
      <c r="E545" s="47">
        <v>60.6</v>
      </c>
      <c r="F545" s="47">
        <f t="shared" si="70"/>
        <v>5332.8</v>
      </c>
      <c r="G545" s="48">
        <f t="shared" si="71"/>
        <v>10665.6</v>
      </c>
      <c r="H545" s="21">
        <v>103017</v>
      </c>
      <c r="I545" s="21" t="s">
        <v>1431</v>
      </c>
      <c r="J545" s="21">
        <v>2</v>
      </c>
      <c r="K545" s="21">
        <v>2</v>
      </c>
      <c r="L545" s="21">
        <f t="shared" si="72"/>
        <v>0</v>
      </c>
      <c r="M545" s="21" t="s">
        <v>279</v>
      </c>
      <c r="N545" s="30">
        <v>45832</v>
      </c>
      <c r="O545" s="48">
        <v>18786</v>
      </c>
      <c r="P545" s="21" t="s">
        <v>671</v>
      </c>
      <c r="Q545" s="21">
        <v>58152373274</v>
      </c>
      <c r="R545" s="21" t="s">
        <v>40</v>
      </c>
      <c r="S545" s="3">
        <v>4</v>
      </c>
      <c r="T545" s="37"/>
      <c r="U545" s="21" t="s">
        <v>18</v>
      </c>
      <c r="V545" s="21" t="str">
        <f>VLOOKUP(P545,'Customer List'!B:C,2,)</f>
        <v>Hyderabad</v>
      </c>
      <c r="W545" s="38"/>
      <c r="X545" s="30">
        <v>45833</v>
      </c>
      <c r="Y545" s="21">
        <f t="shared" si="73"/>
        <v>1</v>
      </c>
      <c r="Z545" s="21" t="str">
        <f t="shared" si="74"/>
        <v>Tuesday</v>
      </c>
      <c r="AA545" s="21" t="str">
        <f t="shared" si="75"/>
        <v>Wednesday</v>
      </c>
      <c r="AB545" s="21" t="str">
        <f>VLOOKUP(U545,'Currency Sheet'!A:C,3,)</f>
        <v>DOLLAR</v>
      </c>
      <c r="AC545" s="42" t="str">
        <f>VLOOKUP(P545,'Customer List'!B:D,3,)</f>
        <v>OutStation</v>
      </c>
    </row>
    <row r="546" spans="1:29" x14ac:dyDescent="0.25">
      <c r="A546" s="21">
        <v>545</v>
      </c>
      <c r="B546" s="21" t="s">
        <v>272</v>
      </c>
      <c r="C546" s="30">
        <v>45821</v>
      </c>
      <c r="D546" s="30">
        <v>45831</v>
      </c>
      <c r="E546" s="47">
        <v>26.4</v>
      </c>
      <c r="F546" s="47">
        <f t="shared" si="70"/>
        <v>2323.1999999999998</v>
      </c>
      <c r="G546" s="48">
        <f t="shared" si="71"/>
        <v>2323.1999999999998</v>
      </c>
      <c r="H546" s="21">
        <v>103023</v>
      </c>
      <c r="I546" s="21" t="s">
        <v>53</v>
      </c>
      <c r="J546" s="21">
        <v>1</v>
      </c>
      <c r="K546" s="21">
        <v>1</v>
      </c>
      <c r="L546" s="21">
        <f t="shared" si="72"/>
        <v>0</v>
      </c>
      <c r="M546" s="21" t="s">
        <v>2006</v>
      </c>
      <c r="N546" s="30">
        <v>45860</v>
      </c>
      <c r="O546" s="48">
        <v>4774</v>
      </c>
      <c r="P546" s="21" t="s">
        <v>26</v>
      </c>
      <c r="Q546" s="21" t="s">
        <v>1995</v>
      </c>
      <c r="R546" s="21" t="s">
        <v>40</v>
      </c>
      <c r="S546" s="3">
        <v>4</v>
      </c>
      <c r="T546" s="37" t="s">
        <v>709</v>
      </c>
      <c r="U546" s="21" t="s">
        <v>18</v>
      </c>
      <c r="V546" s="21" t="str">
        <f>VLOOKUP(P546,'Customer List'!B:C,2,)</f>
        <v>Chandigarh</v>
      </c>
      <c r="W546" s="38"/>
      <c r="X546" s="30">
        <v>45861</v>
      </c>
      <c r="Y546" s="21">
        <f t="shared" si="73"/>
        <v>1</v>
      </c>
      <c r="Z546" s="21" t="str">
        <f t="shared" si="74"/>
        <v>Tuesday</v>
      </c>
      <c r="AA546" s="21" t="str">
        <f t="shared" si="75"/>
        <v>Wednesday</v>
      </c>
      <c r="AB546" s="21" t="str">
        <f>VLOOKUP(U546,'Currency Sheet'!A:C,3,)</f>
        <v>DOLLAR</v>
      </c>
      <c r="AC546" s="42" t="str">
        <f>VLOOKUP(P546,'Customer List'!B:D,3,)</f>
        <v>OutStation</v>
      </c>
    </row>
    <row r="547" spans="1:29" x14ac:dyDescent="0.25">
      <c r="A547" s="21">
        <v>546</v>
      </c>
      <c r="B547" s="21" t="s">
        <v>272</v>
      </c>
      <c r="C547" s="30">
        <v>45821</v>
      </c>
      <c r="D547" s="30">
        <v>45831</v>
      </c>
      <c r="E547" s="47">
        <v>159</v>
      </c>
      <c r="F547" s="47">
        <f t="shared" si="70"/>
        <v>13992</v>
      </c>
      <c r="G547" s="48">
        <f t="shared" si="71"/>
        <v>13992</v>
      </c>
      <c r="H547" s="21">
        <v>103032</v>
      </c>
      <c r="I547" s="21" t="s">
        <v>1432</v>
      </c>
      <c r="J547" s="21">
        <v>1</v>
      </c>
      <c r="K547" s="21">
        <v>1</v>
      </c>
      <c r="L547" s="21">
        <f t="shared" si="72"/>
        <v>0</v>
      </c>
      <c r="M547" s="21" t="s">
        <v>735</v>
      </c>
      <c r="N547" s="30">
        <v>45836</v>
      </c>
      <c r="O547" s="48">
        <v>28752.5</v>
      </c>
      <c r="P547" s="21" t="s">
        <v>651</v>
      </c>
      <c r="Q547" s="21" t="s">
        <v>1127</v>
      </c>
      <c r="R547" s="21" t="s">
        <v>1127</v>
      </c>
      <c r="S547" s="3">
        <v>4</v>
      </c>
      <c r="T547" s="37" t="s">
        <v>1128</v>
      </c>
      <c r="U547" s="21" t="s">
        <v>18</v>
      </c>
      <c r="V547" s="21" t="str">
        <f>VLOOKUP(P547,'Customer List'!B:C,2,)</f>
        <v>Ropar</v>
      </c>
      <c r="W547" s="38"/>
      <c r="X547" s="30">
        <f>IF(OR(R547 = "PRIYANKA MADAM", R547 = "DEEPAK", R547 = "PORTER"),N547,"")</f>
        <v>45836</v>
      </c>
      <c r="Y547" s="21">
        <f t="shared" si="73"/>
        <v>0</v>
      </c>
      <c r="Z547" s="21" t="str">
        <f t="shared" si="74"/>
        <v>Saturday</v>
      </c>
      <c r="AA547" s="21" t="str">
        <f t="shared" si="75"/>
        <v>Saturday</v>
      </c>
      <c r="AB547" s="21" t="str">
        <f>VLOOKUP(U547,'Currency Sheet'!A:C,3,)</f>
        <v>DOLLAR</v>
      </c>
      <c r="AC547" s="42" t="str">
        <f>VLOOKUP(P547,'Customer List'!B:D,3,)</f>
        <v>OutStation</v>
      </c>
    </row>
    <row r="548" spans="1:29" x14ac:dyDescent="0.25">
      <c r="A548" s="21">
        <v>547</v>
      </c>
      <c r="B548" s="21" t="s">
        <v>272</v>
      </c>
      <c r="C548" s="30">
        <v>45821</v>
      </c>
      <c r="D548" s="30">
        <v>45831</v>
      </c>
      <c r="E548" s="47">
        <v>204.75</v>
      </c>
      <c r="F548" s="47">
        <f t="shared" si="70"/>
        <v>18018</v>
      </c>
      <c r="G548" s="48">
        <f t="shared" si="71"/>
        <v>18018</v>
      </c>
      <c r="H548" s="21">
        <v>103059</v>
      </c>
      <c r="I548" s="21" t="s">
        <v>1433</v>
      </c>
      <c r="J548" s="21">
        <v>1</v>
      </c>
      <c r="K548" s="21">
        <v>1</v>
      </c>
      <c r="L548" s="21">
        <f t="shared" si="72"/>
        <v>0</v>
      </c>
      <c r="M548" s="21" t="s">
        <v>738</v>
      </c>
      <c r="N548" s="30">
        <v>45838</v>
      </c>
      <c r="O548" s="48">
        <v>24638.25</v>
      </c>
      <c r="P548" s="21" t="s">
        <v>42</v>
      </c>
      <c r="Q548" s="21" t="s">
        <v>636</v>
      </c>
      <c r="R548" s="21" t="s">
        <v>637</v>
      </c>
      <c r="S548" s="3">
        <v>4</v>
      </c>
      <c r="T548" s="37" t="s">
        <v>608</v>
      </c>
      <c r="U548" s="21" t="s">
        <v>18</v>
      </c>
      <c r="V548" s="21" t="str">
        <f>VLOOKUP(P548,'Customer List'!B:C,2,)</f>
        <v>Faridabad</v>
      </c>
      <c r="W548" s="38"/>
      <c r="X548" s="30">
        <v>45838</v>
      </c>
      <c r="Y548" s="21">
        <f t="shared" si="73"/>
        <v>0</v>
      </c>
      <c r="Z548" s="21" t="str">
        <f t="shared" si="74"/>
        <v>Monday</v>
      </c>
      <c r="AA548" s="21" t="str">
        <f t="shared" si="75"/>
        <v>Monday</v>
      </c>
      <c r="AB548" s="21" t="str">
        <f>VLOOKUP(U548,'Currency Sheet'!A:C,3,)</f>
        <v>DOLLAR</v>
      </c>
      <c r="AC548" s="42" t="str">
        <f>VLOOKUP(P548,'Customer List'!B:D,3,)</f>
        <v>Local</v>
      </c>
    </row>
    <row r="549" spans="1:29" x14ac:dyDescent="0.25">
      <c r="A549" s="21">
        <v>548</v>
      </c>
      <c r="B549" s="21" t="s">
        <v>272</v>
      </c>
      <c r="C549" s="30">
        <v>45821</v>
      </c>
      <c r="D549" s="30">
        <v>45831</v>
      </c>
      <c r="E549" s="47">
        <v>136.5</v>
      </c>
      <c r="F549" s="47">
        <f t="shared" si="70"/>
        <v>12012</v>
      </c>
      <c r="G549" s="48">
        <f t="shared" si="71"/>
        <v>12012</v>
      </c>
      <c r="H549" s="21">
        <v>103133</v>
      </c>
      <c r="I549" s="21" t="s">
        <v>1434</v>
      </c>
      <c r="J549" s="21">
        <v>1</v>
      </c>
      <c r="K549" s="21">
        <v>1</v>
      </c>
      <c r="L549" s="21">
        <f t="shared" si="72"/>
        <v>0</v>
      </c>
      <c r="M549" s="21" t="s">
        <v>805</v>
      </c>
      <c r="N549" s="30">
        <v>45840</v>
      </c>
      <c r="O549" s="48">
        <v>12827.88</v>
      </c>
      <c r="P549" s="21" t="s">
        <v>278</v>
      </c>
      <c r="Q549" s="21">
        <v>58152715250</v>
      </c>
      <c r="R549" s="21" t="s">
        <v>40</v>
      </c>
      <c r="S549" s="3">
        <v>4</v>
      </c>
      <c r="T549" s="37" t="s">
        <v>813</v>
      </c>
      <c r="U549" s="21" t="s">
        <v>18</v>
      </c>
      <c r="V549" s="21" t="str">
        <f>VLOOKUP(P549,'Customer List'!B:C,2,)</f>
        <v>Lucknow</v>
      </c>
      <c r="W549" s="38"/>
      <c r="X549" s="30">
        <v>45843</v>
      </c>
      <c r="Y549" s="21">
        <f t="shared" si="73"/>
        <v>3</v>
      </c>
      <c r="Z549" s="21" t="str">
        <f t="shared" si="74"/>
        <v>Wednesday</v>
      </c>
      <c r="AA549" s="21" t="str">
        <f t="shared" si="75"/>
        <v>Saturday</v>
      </c>
      <c r="AB549" s="21" t="str">
        <f>VLOOKUP(U549,'Currency Sheet'!A:C,3,)</f>
        <v>DOLLAR</v>
      </c>
      <c r="AC549" s="42" t="str">
        <f>VLOOKUP(P549,'Customer List'!B:D,3,)</f>
        <v>OutStation</v>
      </c>
    </row>
    <row r="550" spans="1:29" x14ac:dyDescent="0.25">
      <c r="A550" s="21">
        <v>549</v>
      </c>
      <c r="B550" s="21" t="s">
        <v>272</v>
      </c>
      <c r="C550" s="30">
        <v>45821</v>
      </c>
      <c r="D550" s="30">
        <v>45831</v>
      </c>
      <c r="E550" s="47">
        <v>196.5</v>
      </c>
      <c r="F550" s="47">
        <f t="shared" si="70"/>
        <v>17292</v>
      </c>
      <c r="G550" s="48">
        <f t="shared" si="71"/>
        <v>17292</v>
      </c>
      <c r="H550" s="21">
        <v>103155</v>
      </c>
      <c r="I550" s="21" t="s">
        <v>1435</v>
      </c>
      <c r="J550" s="21">
        <v>1</v>
      </c>
      <c r="K550" s="21">
        <v>1</v>
      </c>
      <c r="L550" s="21">
        <f t="shared" si="72"/>
        <v>0</v>
      </c>
      <c r="M550" s="21" t="s">
        <v>634</v>
      </c>
      <c r="N550" s="30">
        <v>45835</v>
      </c>
      <c r="O550" s="48">
        <v>22401</v>
      </c>
      <c r="P550" s="21" t="s">
        <v>16</v>
      </c>
      <c r="Q550" s="21" t="s">
        <v>636</v>
      </c>
      <c r="R550" s="21" t="s">
        <v>637</v>
      </c>
      <c r="S550" s="3">
        <v>4</v>
      </c>
      <c r="T550" s="37"/>
      <c r="U550" s="21" t="s">
        <v>18</v>
      </c>
      <c r="V550" s="21" t="str">
        <f>VLOOKUP(P550,'Customer List'!B:C,2,)</f>
        <v>Delhi</v>
      </c>
      <c r="W550" s="38"/>
      <c r="X550" s="30">
        <v>45835</v>
      </c>
      <c r="Y550" s="21">
        <f t="shared" si="73"/>
        <v>0</v>
      </c>
      <c r="Z550" s="21" t="str">
        <f t="shared" si="74"/>
        <v>Friday</v>
      </c>
      <c r="AA550" s="21" t="str">
        <f t="shared" si="75"/>
        <v>Friday</v>
      </c>
      <c r="AB550" s="21" t="str">
        <f>VLOOKUP(U550,'Currency Sheet'!A:C,3,)</f>
        <v>DOLLAR</v>
      </c>
      <c r="AC550" s="42" t="str">
        <f>VLOOKUP(P550,'Customer List'!B:D,3,)</f>
        <v>Local</v>
      </c>
    </row>
    <row r="551" spans="1:29" x14ac:dyDescent="0.25">
      <c r="A551" s="21">
        <v>550</v>
      </c>
      <c r="B551" s="21" t="s">
        <v>272</v>
      </c>
      <c r="C551" s="30">
        <v>45821</v>
      </c>
      <c r="D551" s="30">
        <v>45831</v>
      </c>
      <c r="E551" s="47">
        <v>135.1</v>
      </c>
      <c r="F551" s="47">
        <f t="shared" si="70"/>
        <v>11888.8</v>
      </c>
      <c r="G551" s="48">
        <f t="shared" si="71"/>
        <v>11888.8</v>
      </c>
      <c r="H551" s="21">
        <v>104412</v>
      </c>
      <c r="I551" s="21" t="s">
        <v>83</v>
      </c>
      <c r="J551" s="21">
        <v>1</v>
      </c>
      <c r="K551" s="21">
        <v>1</v>
      </c>
      <c r="L551" s="21">
        <f t="shared" si="72"/>
        <v>0</v>
      </c>
      <c r="M551" s="21" t="s">
        <v>738</v>
      </c>
      <c r="N551" s="30">
        <v>45838</v>
      </c>
      <c r="O551" s="48">
        <v>17418.25</v>
      </c>
      <c r="P551" s="21" t="s">
        <v>42</v>
      </c>
      <c r="Q551" s="21" t="s">
        <v>636</v>
      </c>
      <c r="R551" s="21" t="s">
        <v>637</v>
      </c>
      <c r="S551" s="3">
        <v>4</v>
      </c>
      <c r="T551" s="37" t="s">
        <v>608</v>
      </c>
      <c r="U551" s="21" t="s">
        <v>18</v>
      </c>
      <c r="V551" s="21" t="str">
        <f>VLOOKUP(P551,'Customer List'!B:C,2,)</f>
        <v>Faridabad</v>
      </c>
      <c r="W551" s="38"/>
      <c r="X551" s="30">
        <v>45838</v>
      </c>
      <c r="Y551" s="21">
        <f t="shared" si="73"/>
        <v>0</v>
      </c>
      <c r="Z551" s="21" t="str">
        <f t="shared" si="74"/>
        <v>Monday</v>
      </c>
      <c r="AA551" s="21" t="str">
        <f t="shared" si="75"/>
        <v>Monday</v>
      </c>
      <c r="AB551" s="21" t="str">
        <f>VLOOKUP(U551,'Currency Sheet'!A:C,3,)</f>
        <v>DOLLAR</v>
      </c>
      <c r="AC551" s="42" t="str">
        <f>VLOOKUP(P551,'Customer List'!B:D,3,)</f>
        <v>Local</v>
      </c>
    </row>
    <row r="552" spans="1:29" x14ac:dyDescent="0.25">
      <c r="A552" s="21">
        <v>551</v>
      </c>
      <c r="B552" s="21" t="s">
        <v>272</v>
      </c>
      <c r="C552" s="30">
        <v>45821</v>
      </c>
      <c r="D552" s="30">
        <v>45831</v>
      </c>
      <c r="E552" s="47">
        <v>135.1</v>
      </c>
      <c r="F552" s="47">
        <f t="shared" si="70"/>
        <v>11888.8</v>
      </c>
      <c r="G552" s="48">
        <f t="shared" si="71"/>
        <v>11888.8</v>
      </c>
      <c r="H552" s="21">
        <v>104412</v>
      </c>
      <c r="I552" s="21" t="s">
        <v>83</v>
      </c>
      <c r="J552" s="21">
        <v>1</v>
      </c>
      <c r="K552" s="21">
        <v>1</v>
      </c>
      <c r="L552" s="21">
        <f t="shared" si="72"/>
        <v>0</v>
      </c>
      <c r="M552" s="21" t="s">
        <v>735</v>
      </c>
      <c r="N552" s="30">
        <v>45836</v>
      </c>
      <c r="O552" s="48">
        <v>20940.5</v>
      </c>
      <c r="P552" s="21" t="s">
        <v>651</v>
      </c>
      <c r="Q552" s="21" t="s">
        <v>1127</v>
      </c>
      <c r="R552" s="21" t="s">
        <v>1127</v>
      </c>
      <c r="S552" s="3">
        <v>4</v>
      </c>
      <c r="T552" s="37" t="s">
        <v>1128</v>
      </c>
      <c r="U552" s="21" t="s">
        <v>18</v>
      </c>
      <c r="V552" s="21" t="str">
        <f>VLOOKUP(P552,'Customer List'!B:C,2,)</f>
        <v>Ropar</v>
      </c>
      <c r="W552" s="38"/>
      <c r="X552" s="30">
        <f>IF(OR(R552 = "PRIYANKA MADAM", R552 = "DEEPAK", R552 = "PORTER"),N552,"")</f>
        <v>45836</v>
      </c>
      <c r="Y552" s="21">
        <f t="shared" si="73"/>
        <v>0</v>
      </c>
      <c r="Z552" s="21" t="str">
        <f t="shared" si="74"/>
        <v>Saturday</v>
      </c>
      <c r="AA552" s="21" t="str">
        <f t="shared" si="75"/>
        <v>Saturday</v>
      </c>
      <c r="AB552" s="21" t="str">
        <f>VLOOKUP(U552,'Currency Sheet'!A:C,3,)</f>
        <v>DOLLAR</v>
      </c>
      <c r="AC552" s="42" t="str">
        <f>VLOOKUP(P552,'Customer List'!B:D,3,)</f>
        <v>OutStation</v>
      </c>
    </row>
    <row r="553" spans="1:29" x14ac:dyDescent="0.25">
      <c r="A553" s="21">
        <v>552</v>
      </c>
      <c r="B553" s="21" t="s">
        <v>272</v>
      </c>
      <c r="C553" s="30">
        <v>45821</v>
      </c>
      <c r="D553" s="30">
        <v>45831</v>
      </c>
      <c r="E553" s="47">
        <v>49.8</v>
      </c>
      <c r="F553" s="47">
        <f t="shared" si="70"/>
        <v>4382.3999999999996</v>
      </c>
      <c r="G553" s="48">
        <f t="shared" si="71"/>
        <v>4382.3999999999996</v>
      </c>
      <c r="H553" s="21">
        <v>104505</v>
      </c>
      <c r="I553" s="21" t="s">
        <v>1436</v>
      </c>
      <c r="J553" s="21">
        <v>1</v>
      </c>
      <c r="K553" s="21">
        <v>1</v>
      </c>
      <c r="L553" s="21">
        <f t="shared" si="72"/>
        <v>0</v>
      </c>
      <c r="M553" s="21" t="s">
        <v>738</v>
      </c>
      <c r="N553" s="30">
        <v>45838</v>
      </c>
      <c r="O553" s="48">
        <v>7490.75</v>
      </c>
      <c r="P553" s="21" t="s">
        <v>42</v>
      </c>
      <c r="Q553" s="21" t="s">
        <v>636</v>
      </c>
      <c r="R553" s="21" t="s">
        <v>637</v>
      </c>
      <c r="S553" s="3">
        <v>4</v>
      </c>
      <c r="T553" s="37" t="s">
        <v>608</v>
      </c>
      <c r="U553" s="21" t="s">
        <v>18</v>
      </c>
      <c r="V553" s="21" t="str">
        <f>VLOOKUP(P553,'Customer List'!B:C,2,)</f>
        <v>Faridabad</v>
      </c>
      <c r="W553" s="38"/>
      <c r="X553" s="30">
        <v>45838</v>
      </c>
      <c r="Y553" s="21">
        <f t="shared" si="73"/>
        <v>0</v>
      </c>
      <c r="Z553" s="21" t="str">
        <f t="shared" si="74"/>
        <v>Monday</v>
      </c>
      <c r="AA553" s="21" t="str">
        <f t="shared" si="75"/>
        <v>Monday</v>
      </c>
      <c r="AB553" s="21" t="str">
        <f>VLOOKUP(U553,'Currency Sheet'!A:C,3,)</f>
        <v>DOLLAR</v>
      </c>
      <c r="AC553" s="42" t="str">
        <f>VLOOKUP(P553,'Customer List'!B:D,3,)</f>
        <v>Local</v>
      </c>
    </row>
    <row r="554" spans="1:29" x14ac:dyDescent="0.25">
      <c r="A554" s="21">
        <v>553</v>
      </c>
      <c r="B554" s="21" t="s">
        <v>272</v>
      </c>
      <c r="C554" s="30">
        <v>45821</v>
      </c>
      <c r="D554" s="30">
        <v>45831</v>
      </c>
      <c r="E554" s="47">
        <v>175.8</v>
      </c>
      <c r="F554" s="47">
        <f t="shared" si="70"/>
        <v>15470.400000000001</v>
      </c>
      <c r="G554" s="48">
        <f t="shared" si="71"/>
        <v>15470.400000000001</v>
      </c>
      <c r="H554" s="21">
        <v>104508</v>
      </c>
      <c r="I554" s="21" t="s">
        <v>1437</v>
      </c>
      <c r="J554" s="21">
        <v>1</v>
      </c>
      <c r="K554" s="21">
        <v>1</v>
      </c>
      <c r="L554" s="21">
        <f t="shared" si="72"/>
        <v>0</v>
      </c>
      <c r="M554" s="21" t="s">
        <v>735</v>
      </c>
      <c r="N554" s="30">
        <v>45836</v>
      </c>
      <c r="O554" s="48">
        <v>31790.5</v>
      </c>
      <c r="P554" s="21" t="s">
        <v>651</v>
      </c>
      <c r="Q554" s="21" t="s">
        <v>1127</v>
      </c>
      <c r="R554" s="21" t="s">
        <v>1127</v>
      </c>
      <c r="S554" s="3">
        <v>4</v>
      </c>
      <c r="T554" s="37" t="s">
        <v>1128</v>
      </c>
      <c r="U554" s="21" t="s">
        <v>18</v>
      </c>
      <c r="V554" s="21" t="str">
        <f>VLOOKUP(P554,'Customer List'!B:C,2,)</f>
        <v>Ropar</v>
      </c>
      <c r="W554" s="38"/>
      <c r="X554" s="30">
        <f>IF(OR(R554 = "PRIYANKA MADAM", R554 = "DEEPAK", R554 = "PORTER"),N554,"")</f>
        <v>45836</v>
      </c>
      <c r="Y554" s="21">
        <f t="shared" si="73"/>
        <v>0</v>
      </c>
      <c r="Z554" s="21" t="str">
        <f t="shared" si="74"/>
        <v>Saturday</v>
      </c>
      <c r="AA554" s="21" t="str">
        <f t="shared" si="75"/>
        <v>Saturday</v>
      </c>
      <c r="AB554" s="21" t="str">
        <f>VLOOKUP(U554,'Currency Sheet'!A:C,3,)</f>
        <v>DOLLAR</v>
      </c>
      <c r="AC554" s="42" t="str">
        <f>VLOOKUP(P554,'Customer List'!B:D,3,)</f>
        <v>OutStation</v>
      </c>
    </row>
    <row r="555" spans="1:29" x14ac:dyDescent="0.25">
      <c r="A555" s="21">
        <v>554</v>
      </c>
      <c r="B555" s="21" t="s">
        <v>272</v>
      </c>
      <c r="C555" s="30">
        <v>45821</v>
      </c>
      <c r="D555" s="30">
        <v>45831</v>
      </c>
      <c r="E555" s="47">
        <v>49.8</v>
      </c>
      <c r="F555" s="47">
        <f t="shared" si="70"/>
        <v>4382.3999999999996</v>
      </c>
      <c r="G555" s="48">
        <f t="shared" si="71"/>
        <v>4382.3999999999996</v>
      </c>
      <c r="H555" s="21">
        <v>104525</v>
      </c>
      <c r="I555" s="21" t="s">
        <v>1438</v>
      </c>
      <c r="J555" s="21">
        <v>1</v>
      </c>
      <c r="K555" s="21">
        <v>1</v>
      </c>
      <c r="L555" s="21">
        <f t="shared" si="72"/>
        <v>0</v>
      </c>
      <c r="M555" s="21" t="s">
        <v>274</v>
      </c>
      <c r="N555" s="30">
        <v>45832</v>
      </c>
      <c r="O555" s="48">
        <v>7719</v>
      </c>
      <c r="P555" s="21" t="s">
        <v>671</v>
      </c>
      <c r="Q555" s="21">
        <v>58152373274</v>
      </c>
      <c r="R555" s="21" t="s">
        <v>40</v>
      </c>
      <c r="S555" s="3">
        <v>4</v>
      </c>
      <c r="T555" s="37"/>
      <c r="U555" s="21" t="s">
        <v>18</v>
      </c>
      <c r="V555" s="21" t="str">
        <f>VLOOKUP(P555,'Customer List'!B:C,2,)</f>
        <v>Hyderabad</v>
      </c>
      <c r="W555" s="38"/>
      <c r="X555" s="30">
        <v>45833</v>
      </c>
      <c r="Y555" s="21">
        <f t="shared" si="73"/>
        <v>1</v>
      </c>
      <c r="Z555" s="21" t="str">
        <f t="shared" si="74"/>
        <v>Tuesday</v>
      </c>
      <c r="AA555" s="21" t="str">
        <f t="shared" si="75"/>
        <v>Wednesday</v>
      </c>
      <c r="AB555" s="21" t="str">
        <f>VLOOKUP(U555,'Currency Sheet'!A:C,3,)</f>
        <v>DOLLAR</v>
      </c>
      <c r="AC555" s="42" t="str">
        <f>VLOOKUP(P555,'Customer List'!B:D,3,)</f>
        <v>OutStation</v>
      </c>
    </row>
    <row r="556" spans="1:29" x14ac:dyDescent="0.25">
      <c r="A556" s="21">
        <v>555</v>
      </c>
      <c r="B556" s="21" t="s">
        <v>272</v>
      </c>
      <c r="C556" s="30">
        <v>45821</v>
      </c>
      <c r="D556" s="30">
        <v>45831</v>
      </c>
      <c r="E556" s="47">
        <v>137.4</v>
      </c>
      <c r="F556" s="47">
        <f t="shared" si="70"/>
        <v>12091.2</v>
      </c>
      <c r="G556" s="48">
        <f t="shared" si="71"/>
        <v>12091.2</v>
      </c>
      <c r="H556" s="21">
        <v>104718</v>
      </c>
      <c r="I556" s="21" t="s">
        <v>1439</v>
      </c>
      <c r="J556" s="21">
        <v>1</v>
      </c>
      <c r="K556" s="21">
        <v>1</v>
      </c>
      <c r="L556" s="21">
        <f t="shared" si="72"/>
        <v>0</v>
      </c>
      <c r="M556" s="21" t="s">
        <v>738</v>
      </c>
      <c r="N556" s="30">
        <v>45838</v>
      </c>
      <c r="O556" s="48">
        <v>20667.25</v>
      </c>
      <c r="P556" s="21" t="s">
        <v>42</v>
      </c>
      <c r="Q556" s="21" t="s">
        <v>636</v>
      </c>
      <c r="R556" s="21" t="s">
        <v>637</v>
      </c>
      <c r="S556" s="3">
        <v>4</v>
      </c>
      <c r="T556" s="37" t="s">
        <v>608</v>
      </c>
      <c r="U556" s="21" t="s">
        <v>18</v>
      </c>
      <c r="V556" s="21" t="str">
        <f>VLOOKUP(P556,'Customer List'!B:C,2,)</f>
        <v>Faridabad</v>
      </c>
      <c r="W556" s="38"/>
      <c r="X556" s="30">
        <v>45838</v>
      </c>
      <c r="Y556" s="21">
        <f t="shared" si="73"/>
        <v>0</v>
      </c>
      <c r="Z556" s="21" t="str">
        <f t="shared" si="74"/>
        <v>Monday</v>
      </c>
      <c r="AA556" s="21" t="str">
        <f t="shared" si="75"/>
        <v>Monday</v>
      </c>
      <c r="AB556" s="21" t="str">
        <f>VLOOKUP(U556,'Currency Sheet'!A:C,3,)</f>
        <v>DOLLAR</v>
      </c>
      <c r="AC556" s="42" t="str">
        <f>VLOOKUP(P556,'Customer List'!B:D,3,)</f>
        <v>Local</v>
      </c>
    </row>
    <row r="557" spans="1:29" x14ac:dyDescent="0.25">
      <c r="A557" s="21">
        <v>556</v>
      </c>
      <c r="B557" s="21" t="s">
        <v>272</v>
      </c>
      <c r="C557" s="30">
        <v>45821</v>
      </c>
      <c r="D557" s="30">
        <v>45831</v>
      </c>
      <c r="E557" s="47">
        <v>62.4</v>
      </c>
      <c r="F557" s="47">
        <f t="shared" si="70"/>
        <v>5491.2</v>
      </c>
      <c r="G557" s="48">
        <f t="shared" si="71"/>
        <v>10982.4</v>
      </c>
      <c r="H557" s="21">
        <v>106105</v>
      </c>
      <c r="I557" s="21" t="s">
        <v>1440</v>
      </c>
      <c r="J557" s="21">
        <v>2</v>
      </c>
      <c r="K557" s="21">
        <v>2</v>
      </c>
      <c r="L557" s="21">
        <f t="shared" si="72"/>
        <v>0</v>
      </c>
      <c r="M557" s="21" t="s">
        <v>274</v>
      </c>
      <c r="N557" s="30">
        <v>45832</v>
      </c>
      <c r="O557" s="48">
        <v>19344</v>
      </c>
      <c r="P557" s="21" t="s">
        <v>671</v>
      </c>
      <c r="Q557" s="21">
        <v>58152373274</v>
      </c>
      <c r="R557" s="21" t="s">
        <v>40</v>
      </c>
      <c r="S557" s="3">
        <v>4</v>
      </c>
      <c r="T557" s="37"/>
      <c r="U557" s="21" t="s">
        <v>18</v>
      </c>
      <c r="V557" s="21" t="str">
        <f>VLOOKUP(P557,'Customer List'!B:C,2,)</f>
        <v>Hyderabad</v>
      </c>
      <c r="W557" s="38"/>
      <c r="X557" s="30">
        <v>45833</v>
      </c>
      <c r="Y557" s="21">
        <f t="shared" si="73"/>
        <v>1</v>
      </c>
      <c r="Z557" s="21" t="str">
        <f t="shared" si="74"/>
        <v>Tuesday</v>
      </c>
      <c r="AA557" s="21" t="str">
        <f t="shared" si="75"/>
        <v>Wednesday</v>
      </c>
      <c r="AB557" s="21" t="str">
        <f>VLOOKUP(U557,'Currency Sheet'!A:C,3,)</f>
        <v>DOLLAR</v>
      </c>
      <c r="AC557" s="42" t="str">
        <f>VLOOKUP(P557,'Customer List'!B:D,3,)</f>
        <v>OutStation</v>
      </c>
    </row>
    <row r="558" spans="1:29" x14ac:dyDescent="0.25">
      <c r="A558" s="21">
        <v>557</v>
      </c>
      <c r="B558" s="21" t="s">
        <v>272</v>
      </c>
      <c r="C558" s="30">
        <v>45821</v>
      </c>
      <c r="D558" s="30">
        <v>45831</v>
      </c>
      <c r="E558" s="47">
        <v>125.4</v>
      </c>
      <c r="F558" s="47">
        <f t="shared" si="70"/>
        <v>11035.2</v>
      </c>
      <c r="G558" s="48">
        <f t="shared" si="71"/>
        <v>11035.2</v>
      </c>
      <c r="H558" s="21">
        <v>107614</v>
      </c>
      <c r="I558" s="21" t="s">
        <v>1441</v>
      </c>
      <c r="J558" s="21">
        <v>1</v>
      </c>
      <c r="K558" s="21">
        <v>1</v>
      </c>
      <c r="L558" s="21">
        <f t="shared" si="72"/>
        <v>0</v>
      </c>
      <c r="M558" s="21" t="s">
        <v>275</v>
      </c>
      <c r="N558" s="30">
        <v>45832</v>
      </c>
      <c r="O558" s="48">
        <v>15875.64</v>
      </c>
      <c r="P558" s="21" t="s">
        <v>276</v>
      </c>
      <c r="Q558" s="21">
        <v>58152369052</v>
      </c>
      <c r="R558" s="21" t="s">
        <v>40</v>
      </c>
      <c r="S558" s="3">
        <v>4</v>
      </c>
      <c r="T558" s="37"/>
      <c r="U558" s="21" t="s">
        <v>18</v>
      </c>
      <c r="V558" s="21" t="str">
        <f>VLOOKUP(P558,'Customer List'!B:C,2,)</f>
        <v>Pune</v>
      </c>
      <c r="W558" s="38"/>
      <c r="X558" s="30">
        <v>45833</v>
      </c>
      <c r="Y558" s="21">
        <f t="shared" si="73"/>
        <v>1</v>
      </c>
      <c r="Z558" s="21" t="str">
        <f t="shared" si="74"/>
        <v>Tuesday</v>
      </c>
      <c r="AA558" s="21" t="str">
        <f t="shared" si="75"/>
        <v>Wednesday</v>
      </c>
      <c r="AB558" s="21" t="str">
        <f>VLOOKUP(U558,'Currency Sheet'!A:C,3,)</f>
        <v>DOLLAR</v>
      </c>
      <c r="AC558" s="42" t="str">
        <f>VLOOKUP(P558,'Customer List'!B:D,3,)</f>
        <v>OutStation</v>
      </c>
    </row>
    <row r="559" spans="1:29" x14ac:dyDescent="0.25">
      <c r="A559" s="21">
        <v>558</v>
      </c>
      <c r="B559" s="21" t="s">
        <v>272</v>
      </c>
      <c r="C559" s="30">
        <v>45821</v>
      </c>
      <c r="D559" s="30">
        <v>45831</v>
      </c>
      <c r="E559" s="47">
        <v>165</v>
      </c>
      <c r="F559" s="47">
        <f t="shared" si="70"/>
        <v>14520</v>
      </c>
      <c r="G559" s="48">
        <f t="shared" si="71"/>
        <v>14520</v>
      </c>
      <c r="H559" s="21">
        <v>108133</v>
      </c>
      <c r="I559" s="21" t="s">
        <v>2792</v>
      </c>
      <c r="J559" s="21">
        <v>1</v>
      </c>
      <c r="K559" s="21">
        <v>1</v>
      </c>
      <c r="L559" s="21">
        <f t="shared" si="72"/>
        <v>0</v>
      </c>
      <c r="M559" s="21" t="s">
        <v>805</v>
      </c>
      <c r="N559" s="30">
        <v>45840</v>
      </c>
      <c r="O559" s="48">
        <v>15548.95</v>
      </c>
      <c r="P559" s="21" t="s">
        <v>278</v>
      </c>
      <c r="Q559" s="21">
        <v>58152715250</v>
      </c>
      <c r="R559" s="21" t="s">
        <v>40</v>
      </c>
      <c r="S559" s="3">
        <v>4</v>
      </c>
      <c r="T559" s="37" t="s">
        <v>813</v>
      </c>
      <c r="U559" s="21" t="s">
        <v>18</v>
      </c>
      <c r="V559" s="21" t="str">
        <f>VLOOKUP(P559,'Customer List'!B:C,2,)</f>
        <v>Lucknow</v>
      </c>
      <c r="W559" s="38"/>
      <c r="X559" s="30">
        <v>45843</v>
      </c>
      <c r="Y559" s="21">
        <f t="shared" si="73"/>
        <v>3</v>
      </c>
      <c r="Z559" s="21" t="str">
        <f t="shared" si="74"/>
        <v>Wednesday</v>
      </c>
      <c r="AA559" s="21" t="str">
        <f t="shared" si="75"/>
        <v>Saturday</v>
      </c>
      <c r="AB559" s="21" t="str">
        <f>VLOOKUP(U559,'Currency Sheet'!A:C,3,)</f>
        <v>DOLLAR</v>
      </c>
      <c r="AC559" s="42" t="str">
        <f>VLOOKUP(P559,'Customer List'!B:D,3,)</f>
        <v>OutStation</v>
      </c>
    </row>
    <row r="560" spans="1:29" x14ac:dyDescent="0.25">
      <c r="A560" s="21">
        <v>559</v>
      </c>
      <c r="B560" s="21" t="s">
        <v>272</v>
      </c>
      <c r="C560" s="30">
        <v>45821</v>
      </c>
      <c r="D560" s="30">
        <v>45831</v>
      </c>
      <c r="E560" s="47">
        <v>109.8</v>
      </c>
      <c r="F560" s="47">
        <f t="shared" si="70"/>
        <v>9662.4</v>
      </c>
      <c r="G560" s="48">
        <f t="shared" si="71"/>
        <v>9662.4</v>
      </c>
      <c r="H560" s="21">
        <v>108408</v>
      </c>
      <c r="I560" s="21" t="s">
        <v>1442</v>
      </c>
      <c r="J560" s="21">
        <v>1</v>
      </c>
      <c r="K560" s="21">
        <v>1</v>
      </c>
      <c r="L560" s="21">
        <f t="shared" si="72"/>
        <v>0</v>
      </c>
      <c r="M560" s="21" t="s">
        <v>280</v>
      </c>
      <c r="N560" s="30">
        <v>45832</v>
      </c>
      <c r="O560" s="48">
        <v>19855.5</v>
      </c>
      <c r="P560" s="21" t="s">
        <v>191</v>
      </c>
      <c r="Q560" s="21" t="s">
        <v>281</v>
      </c>
      <c r="R560" s="21" t="s">
        <v>40</v>
      </c>
      <c r="S560" s="3">
        <v>4</v>
      </c>
      <c r="T560" s="37"/>
      <c r="U560" s="21" t="s">
        <v>18</v>
      </c>
      <c r="V560" s="21" t="str">
        <f>VLOOKUP(P560,'Customer List'!B:C,2,)</f>
        <v>Chandigarh</v>
      </c>
      <c r="W560" s="38"/>
      <c r="X560" s="30">
        <v>45833</v>
      </c>
      <c r="Y560" s="21">
        <f t="shared" si="73"/>
        <v>1</v>
      </c>
      <c r="Z560" s="21" t="str">
        <f t="shared" si="74"/>
        <v>Tuesday</v>
      </c>
      <c r="AA560" s="21" t="str">
        <f t="shared" si="75"/>
        <v>Wednesday</v>
      </c>
      <c r="AB560" s="21" t="str">
        <f>VLOOKUP(U560,'Currency Sheet'!A:C,3,)</f>
        <v>DOLLAR</v>
      </c>
      <c r="AC560" s="42" t="str">
        <f>VLOOKUP(P560,'Customer List'!B:D,3,)</f>
        <v>OutStation</v>
      </c>
    </row>
    <row r="561" spans="1:29" x14ac:dyDescent="0.25">
      <c r="A561" s="21">
        <v>560</v>
      </c>
      <c r="B561" s="21" t="s">
        <v>272</v>
      </c>
      <c r="C561" s="30">
        <v>45821</v>
      </c>
      <c r="D561" s="30">
        <v>45831</v>
      </c>
      <c r="E561" s="47">
        <v>132</v>
      </c>
      <c r="F561" s="47">
        <f t="shared" si="70"/>
        <v>11616</v>
      </c>
      <c r="G561" s="48">
        <f t="shared" si="71"/>
        <v>11616</v>
      </c>
      <c r="H561" s="21">
        <v>108437</v>
      </c>
      <c r="I561" s="21" t="s">
        <v>1443</v>
      </c>
      <c r="J561" s="21">
        <v>1</v>
      </c>
      <c r="K561" s="21">
        <v>1</v>
      </c>
      <c r="L561" s="21">
        <f t="shared" si="72"/>
        <v>0</v>
      </c>
      <c r="M561" s="21" t="s">
        <v>275</v>
      </c>
      <c r="N561" s="30">
        <v>45832</v>
      </c>
      <c r="O561" s="48">
        <v>13368.96</v>
      </c>
      <c r="P561" s="21" t="s">
        <v>276</v>
      </c>
      <c r="Q561" s="21">
        <v>58152369052</v>
      </c>
      <c r="R561" s="21" t="s">
        <v>40</v>
      </c>
      <c r="S561" s="3">
        <v>4</v>
      </c>
      <c r="T561" s="37"/>
      <c r="U561" s="21" t="s">
        <v>18</v>
      </c>
      <c r="V561" s="21" t="str">
        <f>VLOOKUP(P561,'Customer List'!B:C,2,)</f>
        <v>Pune</v>
      </c>
      <c r="W561" s="38"/>
      <c r="X561" s="30">
        <v>45833</v>
      </c>
      <c r="Y561" s="21">
        <f t="shared" si="73"/>
        <v>1</v>
      </c>
      <c r="Z561" s="21" t="str">
        <f t="shared" si="74"/>
        <v>Tuesday</v>
      </c>
      <c r="AA561" s="21" t="str">
        <f t="shared" si="75"/>
        <v>Wednesday</v>
      </c>
      <c r="AB561" s="21" t="str">
        <f>VLOOKUP(U561,'Currency Sheet'!A:C,3,)</f>
        <v>DOLLAR</v>
      </c>
      <c r="AC561" s="42" t="str">
        <f>VLOOKUP(P561,'Customer List'!B:D,3,)</f>
        <v>OutStation</v>
      </c>
    </row>
    <row r="562" spans="1:29" x14ac:dyDescent="0.25">
      <c r="A562" s="21">
        <v>561</v>
      </c>
      <c r="B562" s="21" t="s">
        <v>272</v>
      </c>
      <c r="C562" s="30">
        <v>45821</v>
      </c>
      <c r="D562" s="30">
        <v>45831</v>
      </c>
      <c r="E562" s="47">
        <v>237</v>
      </c>
      <c r="F562" s="47">
        <f t="shared" si="70"/>
        <v>20856</v>
      </c>
      <c r="G562" s="48">
        <f t="shared" si="71"/>
        <v>20856</v>
      </c>
      <c r="H562" s="21">
        <v>108442</v>
      </c>
      <c r="I562" s="21" t="s">
        <v>1444</v>
      </c>
      <c r="J562" s="21">
        <v>1</v>
      </c>
      <c r="K562" s="21">
        <v>1</v>
      </c>
      <c r="L562" s="21">
        <f t="shared" si="72"/>
        <v>0</v>
      </c>
      <c r="M562" s="21" t="s">
        <v>738</v>
      </c>
      <c r="N562" s="30">
        <v>45838</v>
      </c>
      <c r="O562" s="48">
        <v>28519</v>
      </c>
      <c r="P562" s="21" t="s">
        <v>42</v>
      </c>
      <c r="Q562" s="21" t="s">
        <v>636</v>
      </c>
      <c r="R562" s="21" t="s">
        <v>637</v>
      </c>
      <c r="S562" s="3">
        <v>4</v>
      </c>
      <c r="T562" s="37" t="s">
        <v>608</v>
      </c>
      <c r="U562" s="21" t="s">
        <v>18</v>
      </c>
      <c r="V562" s="21" t="str">
        <f>VLOOKUP(P562,'Customer List'!B:C,2,)</f>
        <v>Faridabad</v>
      </c>
      <c r="W562" s="38"/>
      <c r="X562" s="30">
        <v>45838</v>
      </c>
      <c r="Y562" s="21">
        <f t="shared" si="73"/>
        <v>0</v>
      </c>
      <c r="Z562" s="21" t="str">
        <f t="shared" si="74"/>
        <v>Monday</v>
      </c>
      <c r="AA562" s="21" t="str">
        <f t="shared" si="75"/>
        <v>Monday</v>
      </c>
      <c r="AB562" s="21" t="str">
        <f>VLOOKUP(U562,'Currency Sheet'!A:C,3,)</f>
        <v>DOLLAR</v>
      </c>
      <c r="AC562" s="42" t="str">
        <f>VLOOKUP(P562,'Customer List'!B:D,3,)</f>
        <v>Local</v>
      </c>
    </row>
    <row r="563" spans="1:29" x14ac:dyDescent="0.25">
      <c r="A563" s="21">
        <v>562</v>
      </c>
      <c r="B563" s="21" t="s">
        <v>272</v>
      </c>
      <c r="C563" s="30">
        <v>45821</v>
      </c>
      <c r="D563" s="30">
        <v>45831</v>
      </c>
      <c r="E563" s="47">
        <v>52.2</v>
      </c>
      <c r="F563" s="47">
        <f t="shared" si="70"/>
        <v>4593.6000000000004</v>
      </c>
      <c r="G563" s="48">
        <f t="shared" si="71"/>
        <v>4593.6000000000004</v>
      </c>
      <c r="H563" s="21">
        <v>108713</v>
      </c>
      <c r="I563" s="21" t="s">
        <v>1445</v>
      </c>
      <c r="J563" s="21">
        <v>1</v>
      </c>
      <c r="K563" s="21">
        <v>1</v>
      </c>
      <c r="L563" s="21">
        <f t="shared" si="72"/>
        <v>0</v>
      </c>
      <c r="M563" s="21" t="s">
        <v>738</v>
      </c>
      <c r="N563" s="30">
        <v>45838</v>
      </c>
      <c r="O563" s="48">
        <v>7851.75</v>
      </c>
      <c r="P563" s="21" t="s">
        <v>42</v>
      </c>
      <c r="Q563" s="21" t="s">
        <v>636</v>
      </c>
      <c r="R563" s="21" t="s">
        <v>637</v>
      </c>
      <c r="S563" s="3">
        <v>4</v>
      </c>
      <c r="T563" s="37" t="s">
        <v>608</v>
      </c>
      <c r="U563" s="21" t="s">
        <v>18</v>
      </c>
      <c r="V563" s="21" t="str">
        <f>VLOOKUP(P563,'Customer List'!B:C,2,)</f>
        <v>Faridabad</v>
      </c>
      <c r="W563" s="38"/>
      <c r="X563" s="30">
        <v>45838</v>
      </c>
      <c r="Y563" s="21">
        <f t="shared" si="73"/>
        <v>0</v>
      </c>
      <c r="Z563" s="21" t="str">
        <f t="shared" si="74"/>
        <v>Monday</v>
      </c>
      <c r="AA563" s="21" t="str">
        <f t="shared" si="75"/>
        <v>Monday</v>
      </c>
      <c r="AB563" s="21" t="str">
        <f>VLOOKUP(U563,'Currency Sheet'!A:C,3,)</f>
        <v>DOLLAR</v>
      </c>
      <c r="AC563" s="42" t="str">
        <f>VLOOKUP(P563,'Customer List'!B:D,3,)</f>
        <v>Local</v>
      </c>
    </row>
    <row r="564" spans="1:29" x14ac:dyDescent="0.25">
      <c r="A564" s="21">
        <v>563</v>
      </c>
      <c r="B564" s="21" t="s">
        <v>272</v>
      </c>
      <c r="C564" s="30">
        <v>45821</v>
      </c>
      <c r="D564" s="30">
        <v>45831</v>
      </c>
      <c r="E564" s="47">
        <v>125.4</v>
      </c>
      <c r="F564" s="47">
        <f t="shared" si="70"/>
        <v>11035.2</v>
      </c>
      <c r="G564" s="48">
        <f t="shared" si="71"/>
        <v>11035.2</v>
      </c>
      <c r="H564" s="21">
        <v>109830</v>
      </c>
      <c r="I564" s="21" t="s">
        <v>1446</v>
      </c>
      <c r="J564" s="21">
        <v>1</v>
      </c>
      <c r="K564" s="21">
        <v>1</v>
      </c>
      <c r="L564" s="21">
        <f t="shared" si="72"/>
        <v>0</v>
      </c>
      <c r="M564" s="21" t="s">
        <v>275</v>
      </c>
      <c r="N564" s="30">
        <v>45832</v>
      </c>
      <c r="O564" s="48">
        <v>15875.64</v>
      </c>
      <c r="P564" s="21" t="s">
        <v>276</v>
      </c>
      <c r="Q564" s="21">
        <v>58152369052</v>
      </c>
      <c r="R564" s="21" t="s">
        <v>40</v>
      </c>
      <c r="S564" s="3">
        <v>4</v>
      </c>
      <c r="T564" s="37"/>
      <c r="U564" s="21" t="s">
        <v>18</v>
      </c>
      <c r="V564" s="21" t="str">
        <f>VLOOKUP(P564,'Customer List'!B:C,2,)</f>
        <v>Pune</v>
      </c>
      <c r="W564" s="38"/>
      <c r="X564" s="30">
        <v>45833</v>
      </c>
      <c r="Y564" s="21">
        <f t="shared" si="73"/>
        <v>1</v>
      </c>
      <c r="Z564" s="21" t="str">
        <f t="shared" si="74"/>
        <v>Tuesday</v>
      </c>
      <c r="AA564" s="21" t="str">
        <f t="shared" si="75"/>
        <v>Wednesday</v>
      </c>
      <c r="AB564" s="21" t="str">
        <f>VLOOKUP(U564,'Currency Sheet'!A:C,3,)</f>
        <v>DOLLAR</v>
      </c>
      <c r="AC564" s="42" t="str">
        <f>VLOOKUP(P564,'Customer List'!B:D,3,)</f>
        <v>OutStation</v>
      </c>
    </row>
    <row r="565" spans="1:29" x14ac:dyDescent="0.25">
      <c r="A565" s="21">
        <v>564</v>
      </c>
      <c r="B565" s="21" t="s">
        <v>272</v>
      </c>
      <c r="C565" s="30">
        <v>45821</v>
      </c>
      <c r="D565" s="30">
        <v>45831</v>
      </c>
      <c r="E565" s="47">
        <v>73.2</v>
      </c>
      <c r="F565" s="47">
        <f t="shared" si="70"/>
        <v>6441.6</v>
      </c>
      <c r="G565" s="48">
        <f t="shared" si="71"/>
        <v>6441.6</v>
      </c>
      <c r="H565" s="21">
        <v>119409</v>
      </c>
      <c r="I565" s="21" t="s">
        <v>1447</v>
      </c>
      <c r="J565" s="21">
        <v>1</v>
      </c>
      <c r="K565" s="21">
        <v>1</v>
      </c>
      <c r="L565" s="21">
        <f t="shared" si="72"/>
        <v>0</v>
      </c>
      <c r="M565" s="21" t="s">
        <v>738</v>
      </c>
      <c r="N565" s="30">
        <v>45838</v>
      </c>
      <c r="O565" s="48">
        <v>11010.5</v>
      </c>
      <c r="P565" s="21" t="s">
        <v>42</v>
      </c>
      <c r="Q565" s="21" t="s">
        <v>636</v>
      </c>
      <c r="R565" s="21" t="s">
        <v>637</v>
      </c>
      <c r="S565" s="3">
        <v>4</v>
      </c>
      <c r="T565" s="37" t="s">
        <v>608</v>
      </c>
      <c r="U565" s="21" t="s">
        <v>18</v>
      </c>
      <c r="V565" s="21" t="str">
        <f>VLOOKUP(P565,'Customer List'!B:C,2,)</f>
        <v>Faridabad</v>
      </c>
      <c r="W565" s="38"/>
      <c r="X565" s="30">
        <v>45838</v>
      </c>
      <c r="Y565" s="21">
        <f t="shared" si="73"/>
        <v>0</v>
      </c>
      <c r="Z565" s="21" t="str">
        <f t="shared" si="74"/>
        <v>Monday</v>
      </c>
      <c r="AA565" s="21" t="str">
        <f t="shared" si="75"/>
        <v>Monday</v>
      </c>
      <c r="AB565" s="21" t="str">
        <f>VLOOKUP(U565,'Currency Sheet'!A:C,3,)</f>
        <v>DOLLAR</v>
      </c>
      <c r="AC565" s="42" t="str">
        <f>VLOOKUP(P565,'Customer List'!B:D,3,)</f>
        <v>Local</v>
      </c>
    </row>
    <row r="566" spans="1:29" x14ac:dyDescent="0.25">
      <c r="A566" s="21">
        <v>565</v>
      </c>
      <c r="B566" s="21" t="s">
        <v>272</v>
      </c>
      <c r="C566" s="30">
        <v>45821</v>
      </c>
      <c r="D566" s="30">
        <v>45831</v>
      </c>
      <c r="E566" s="47">
        <v>69.600000000000009</v>
      </c>
      <c r="F566" s="47">
        <f t="shared" si="70"/>
        <v>6124.8000000000011</v>
      </c>
      <c r="G566" s="48">
        <f t="shared" si="71"/>
        <v>18374.400000000001</v>
      </c>
      <c r="H566" s="21">
        <v>119413</v>
      </c>
      <c r="I566" s="21" t="s">
        <v>1448</v>
      </c>
      <c r="J566" s="21">
        <v>3</v>
      </c>
      <c r="K566" s="21">
        <v>3</v>
      </c>
      <c r="L566" s="21">
        <f t="shared" si="72"/>
        <v>0</v>
      </c>
      <c r="M566" s="21" t="s">
        <v>274</v>
      </c>
      <c r="N566" s="30">
        <v>45832</v>
      </c>
      <c r="O566" s="48">
        <v>32364</v>
      </c>
      <c r="P566" s="21" t="s">
        <v>671</v>
      </c>
      <c r="Q566" s="21">
        <v>58152373274</v>
      </c>
      <c r="R566" s="21" t="s">
        <v>40</v>
      </c>
      <c r="S566" s="3">
        <v>4</v>
      </c>
      <c r="T566" s="37"/>
      <c r="U566" s="21" t="s">
        <v>18</v>
      </c>
      <c r="V566" s="21" t="str">
        <f>VLOOKUP(P566,'Customer List'!B:C,2,)</f>
        <v>Hyderabad</v>
      </c>
      <c r="W566" s="38"/>
      <c r="X566" s="30">
        <v>45833</v>
      </c>
      <c r="Y566" s="21">
        <f t="shared" si="73"/>
        <v>1</v>
      </c>
      <c r="Z566" s="21" t="str">
        <f t="shared" si="74"/>
        <v>Tuesday</v>
      </c>
      <c r="AA566" s="21" t="str">
        <f t="shared" si="75"/>
        <v>Wednesday</v>
      </c>
      <c r="AB566" s="21" t="str">
        <f>VLOOKUP(U566,'Currency Sheet'!A:C,3,)</f>
        <v>DOLLAR</v>
      </c>
      <c r="AC566" s="42" t="str">
        <f>VLOOKUP(P566,'Customer List'!B:D,3,)</f>
        <v>OutStation</v>
      </c>
    </row>
    <row r="567" spans="1:29" x14ac:dyDescent="0.25">
      <c r="A567" s="21">
        <v>566</v>
      </c>
      <c r="B567" s="21" t="s">
        <v>272</v>
      </c>
      <c r="C567" s="30">
        <v>45821</v>
      </c>
      <c r="D567" s="30">
        <v>45831</v>
      </c>
      <c r="E567" s="47">
        <v>201</v>
      </c>
      <c r="F567" s="47">
        <f t="shared" si="70"/>
        <v>17688</v>
      </c>
      <c r="G567" s="48">
        <f t="shared" si="71"/>
        <v>17688</v>
      </c>
      <c r="H567" s="21">
        <v>120127</v>
      </c>
      <c r="I567" s="21" t="s">
        <v>1449</v>
      </c>
      <c r="J567" s="21">
        <v>1</v>
      </c>
      <c r="K567" s="21">
        <v>1</v>
      </c>
      <c r="L567" s="21">
        <f t="shared" si="72"/>
        <v>0</v>
      </c>
      <c r="M567" s="21" t="s">
        <v>735</v>
      </c>
      <c r="N567" s="30">
        <v>45836</v>
      </c>
      <c r="O567" s="48">
        <v>31155</v>
      </c>
      <c r="P567" s="21" t="s">
        <v>651</v>
      </c>
      <c r="Q567" s="21" t="s">
        <v>1127</v>
      </c>
      <c r="R567" s="21" t="s">
        <v>1127</v>
      </c>
      <c r="S567" s="3">
        <v>4</v>
      </c>
      <c r="T567" s="37" t="s">
        <v>1128</v>
      </c>
      <c r="U567" s="21" t="s">
        <v>18</v>
      </c>
      <c r="V567" s="21" t="str">
        <f>VLOOKUP(P567,'Customer List'!B:C,2,)</f>
        <v>Ropar</v>
      </c>
      <c r="W567" s="38"/>
      <c r="X567" s="30">
        <f>IF(OR(R567 = "PRIYANKA MADAM", R567 = "DEEPAK", R567 = "PORTER"),N567,"")</f>
        <v>45836</v>
      </c>
      <c r="Y567" s="21">
        <f t="shared" si="73"/>
        <v>0</v>
      </c>
      <c r="Z567" s="21" t="str">
        <f t="shared" si="74"/>
        <v>Saturday</v>
      </c>
      <c r="AA567" s="21" t="str">
        <f t="shared" si="75"/>
        <v>Saturday</v>
      </c>
      <c r="AB567" s="21" t="str">
        <f>VLOOKUP(U567,'Currency Sheet'!A:C,3,)</f>
        <v>DOLLAR</v>
      </c>
      <c r="AC567" s="42" t="str">
        <f>VLOOKUP(P567,'Customer List'!B:D,3,)</f>
        <v>OutStation</v>
      </c>
    </row>
    <row r="568" spans="1:29" x14ac:dyDescent="0.25">
      <c r="A568" s="21">
        <v>567</v>
      </c>
      <c r="B568" s="21" t="s">
        <v>272</v>
      </c>
      <c r="C568" s="30">
        <v>45821</v>
      </c>
      <c r="D568" s="30">
        <v>45831</v>
      </c>
      <c r="E568" s="47">
        <v>88.2</v>
      </c>
      <c r="F568" s="47">
        <f t="shared" si="70"/>
        <v>7761.6</v>
      </c>
      <c r="G568" s="48">
        <f t="shared" si="71"/>
        <v>7761.6</v>
      </c>
      <c r="H568" s="21">
        <v>120409</v>
      </c>
      <c r="I568" s="21" t="s">
        <v>1450</v>
      </c>
      <c r="J568" s="21">
        <v>1</v>
      </c>
      <c r="K568" s="21">
        <v>1</v>
      </c>
      <c r="L568" s="21">
        <f t="shared" si="72"/>
        <v>0</v>
      </c>
      <c r="M568" s="21" t="s">
        <v>805</v>
      </c>
      <c r="N568" s="30">
        <v>45840</v>
      </c>
      <c r="O568" s="48">
        <v>9718.0499999999993</v>
      </c>
      <c r="P568" s="21" t="s">
        <v>278</v>
      </c>
      <c r="Q568" s="21">
        <v>58152715250</v>
      </c>
      <c r="R568" s="21" t="s">
        <v>40</v>
      </c>
      <c r="S568" s="3">
        <v>4</v>
      </c>
      <c r="T568" s="37" t="s">
        <v>813</v>
      </c>
      <c r="U568" s="21" t="s">
        <v>18</v>
      </c>
      <c r="V568" s="21" t="str">
        <f>VLOOKUP(P568,'Customer List'!B:C,2,)</f>
        <v>Lucknow</v>
      </c>
      <c r="W568" s="38"/>
      <c r="X568" s="30">
        <v>45843</v>
      </c>
      <c r="Y568" s="21">
        <f t="shared" si="73"/>
        <v>3</v>
      </c>
      <c r="Z568" s="21" t="str">
        <f t="shared" si="74"/>
        <v>Wednesday</v>
      </c>
      <c r="AA568" s="21" t="str">
        <f t="shared" si="75"/>
        <v>Saturday</v>
      </c>
      <c r="AB568" s="21" t="str">
        <f>VLOOKUP(U568,'Currency Sheet'!A:C,3,)</f>
        <v>DOLLAR</v>
      </c>
      <c r="AC568" s="42" t="str">
        <f>VLOOKUP(P568,'Customer List'!B:D,3,)</f>
        <v>OutStation</v>
      </c>
    </row>
    <row r="569" spans="1:29" x14ac:dyDescent="0.25">
      <c r="A569" s="21">
        <v>568</v>
      </c>
      <c r="B569" s="21" t="s">
        <v>272</v>
      </c>
      <c r="C569" s="30">
        <v>45821</v>
      </c>
      <c r="D569" s="30">
        <v>45831</v>
      </c>
      <c r="E569" s="47">
        <v>214.5</v>
      </c>
      <c r="F569" s="47">
        <f t="shared" si="70"/>
        <v>18876</v>
      </c>
      <c r="G569" s="48">
        <f t="shared" si="71"/>
        <v>18876</v>
      </c>
      <c r="H569" s="21">
        <v>121435</v>
      </c>
      <c r="I569" s="21" t="s">
        <v>1451</v>
      </c>
      <c r="J569" s="21">
        <v>1</v>
      </c>
      <c r="K569" s="21">
        <v>1</v>
      </c>
      <c r="L569" s="21">
        <f t="shared" si="72"/>
        <v>0</v>
      </c>
      <c r="M569" s="21" t="s">
        <v>735</v>
      </c>
      <c r="N569" s="30">
        <v>45836</v>
      </c>
      <c r="O569" s="48">
        <v>33247.5</v>
      </c>
      <c r="P569" s="21" t="s">
        <v>651</v>
      </c>
      <c r="Q569" s="21" t="s">
        <v>1127</v>
      </c>
      <c r="R569" s="21" t="s">
        <v>1127</v>
      </c>
      <c r="S569" s="3">
        <v>4</v>
      </c>
      <c r="T569" s="37" t="s">
        <v>1128</v>
      </c>
      <c r="U569" s="21" t="s">
        <v>18</v>
      </c>
      <c r="V569" s="21" t="str">
        <f>VLOOKUP(P569,'Customer List'!B:C,2,)</f>
        <v>Ropar</v>
      </c>
      <c r="W569" s="38"/>
      <c r="X569" s="30">
        <f>IF(OR(R569 = "PRIYANKA MADAM", R569 = "DEEPAK", R569 = "PORTER"),N569,"")</f>
        <v>45836</v>
      </c>
      <c r="Y569" s="21">
        <f t="shared" si="73"/>
        <v>0</v>
      </c>
      <c r="Z569" s="21" t="str">
        <f t="shared" si="74"/>
        <v>Saturday</v>
      </c>
      <c r="AA569" s="21" t="str">
        <f t="shared" si="75"/>
        <v>Saturday</v>
      </c>
      <c r="AB569" s="21" t="str">
        <f>VLOOKUP(U569,'Currency Sheet'!A:C,3,)</f>
        <v>DOLLAR</v>
      </c>
      <c r="AC569" s="42" t="str">
        <f>VLOOKUP(P569,'Customer List'!B:D,3,)</f>
        <v>OutStation</v>
      </c>
    </row>
    <row r="570" spans="1:29" x14ac:dyDescent="0.25">
      <c r="A570" s="21">
        <v>569</v>
      </c>
      <c r="B570" s="21" t="s">
        <v>272</v>
      </c>
      <c r="C570" s="30">
        <v>45821</v>
      </c>
      <c r="D570" s="30">
        <v>45831</v>
      </c>
      <c r="E570" s="47">
        <v>84.6</v>
      </c>
      <c r="F570" s="47">
        <f t="shared" si="70"/>
        <v>7444.7999999999993</v>
      </c>
      <c r="G570" s="48">
        <f t="shared" si="71"/>
        <v>7444.7999999999993</v>
      </c>
      <c r="H570" s="21">
        <v>123110</v>
      </c>
      <c r="I570" s="21" t="s">
        <v>1452</v>
      </c>
      <c r="J570" s="21">
        <v>1</v>
      </c>
      <c r="K570" s="21">
        <v>1</v>
      </c>
      <c r="L570" s="21">
        <f t="shared" si="72"/>
        <v>0</v>
      </c>
      <c r="M570" s="21" t="s">
        <v>635</v>
      </c>
      <c r="N570" s="30">
        <v>45835</v>
      </c>
      <c r="O570" s="48">
        <v>0</v>
      </c>
      <c r="P570" s="21" t="s">
        <v>16</v>
      </c>
      <c r="Q570" s="21" t="s">
        <v>636</v>
      </c>
      <c r="R570" s="21" t="s">
        <v>637</v>
      </c>
      <c r="S570" s="3">
        <v>4</v>
      </c>
      <c r="T570" s="37" t="s">
        <v>609</v>
      </c>
      <c r="U570" s="21" t="s">
        <v>18</v>
      </c>
      <c r="V570" s="21" t="str">
        <f>VLOOKUP(P570,'Customer List'!B:C,2,)</f>
        <v>Delhi</v>
      </c>
      <c r="W570" s="38"/>
      <c r="X570" s="30">
        <v>45835</v>
      </c>
      <c r="Y570" s="21">
        <f t="shared" si="73"/>
        <v>0</v>
      </c>
      <c r="Z570" s="21" t="str">
        <f t="shared" si="74"/>
        <v>Friday</v>
      </c>
      <c r="AA570" s="21" t="str">
        <f t="shared" si="75"/>
        <v>Friday</v>
      </c>
      <c r="AB570" s="21" t="str">
        <f>VLOOKUP(U570,'Currency Sheet'!A:C,3,)</f>
        <v>DOLLAR</v>
      </c>
      <c r="AC570" s="42" t="str">
        <f>VLOOKUP(P570,'Customer List'!B:D,3,)</f>
        <v>Local</v>
      </c>
    </row>
    <row r="571" spans="1:29" x14ac:dyDescent="0.25">
      <c r="A571" s="21">
        <v>570</v>
      </c>
      <c r="B571" s="21" t="s">
        <v>272</v>
      </c>
      <c r="C571" s="30">
        <v>45821</v>
      </c>
      <c r="D571" s="30">
        <v>45831</v>
      </c>
      <c r="E571" s="47">
        <v>175.8</v>
      </c>
      <c r="F571" s="47">
        <f t="shared" si="70"/>
        <v>15470.400000000001</v>
      </c>
      <c r="G571" s="48">
        <f t="shared" si="71"/>
        <v>15470.400000000001</v>
      </c>
      <c r="H571" s="21">
        <v>123112</v>
      </c>
      <c r="I571" s="21" t="s">
        <v>1453</v>
      </c>
      <c r="J571" s="21">
        <v>1</v>
      </c>
      <c r="K571" s="21">
        <v>1</v>
      </c>
      <c r="L571" s="21">
        <f t="shared" si="72"/>
        <v>0</v>
      </c>
      <c r="M571" s="21" t="s">
        <v>738</v>
      </c>
      <c r="N571" s="30">
        <v>45838</v>
      </c>
      <c r="O571" s="48">
        <v>26443.25</v>
      </c>
      <c r="P571" s="21" t="s">
        <v>42</v>
      </c>
      <c r="Q571" s="21" t="s">
        <v>636</v>
      </c>
      <c r="R571" s="21" t="s">
        <v>637</v>
      </c>
      <c r="S571" s="3">
        <v>4</v>
      </c>
      <c r="T571" s="37" t="s">
        <v>608</v>
      </c>
      <c r="U571" s="21" t="s">
        <v>18</v>
      </c>
      <c r="V571" s="21" t="str">
        <f>VLOOKUP(P571,'Customer List'!B:C,2,)</f>
        <v>Faridabad</v>
      </c>
      <c r="W571" s="38"/>
      <c r="X571" s="30">
        <v>45838</v>
      </c>
      <c r="Y571" s="21">
        <f t="shared" si="73"/>
        <v>0</v>
      </c>
      <c r="Z571" s="21" t="str">
        <f t="shared" si="74"/>
        <v>Monday</v>
      </c>
      <c r="AA571" s="21" t="str">
        <f t="shared" si="75"/>
        <v>Monday</v>
      </c>
      <c r="AB571" s="21" t="str">
        <f>VLOOKUP(U571,'Currency Sheet'!A:C,3,)</f>
        <v>DOLLAR</v>
      </c>
      <c r="AC571" s="42" t="str">
        <f>VLOOKUP(P571,'Customer List'!B:D,3,)</f>
        <v>Local</v>
      </c>
    </row>
    <row r="572" spans="1:29" x14ac:dyDescent="0.25">
      <c r="A572" s="21">
        <v>571</v>
      </c>
      <c r="B572" s="21" t="s">
        <v>272</v>
      </c>
      <c r="C572" s="30">
        <v>45821</v>
      </c>
      <c r="D572" s="30">
        <v>45831</v>
      </c>
      <c r="E572" s="47">
        <v>85.8</v>
      </c>
      <c r="F572" s="47">
        <f t="shared" si="70"/>
        <v>7550.4</v>
      </c>
      <c r="G572" s="48">
        <f t="shared" si="71"/>
        <v>7550.4</v>
      </c>
      <c r="H572" s="21">
        <v>123116</v>
      </c>
      <c r="I572" s="21" t="s">
        <v>1454</v>
      </c>
      <c r="J572" s="21">
        <v>1</v>
      </c>
      <c r="K572" s="21">
        <v>1</v>
      </c>
      <c r="L572" s="21">
        <f t="shared" si="72"/>
        <v>0</v>
      </c>
      <c r="M572" s="21" t="s">
        <v>273</v>
      </c>
      <c r="N572" s="30">
        <v>45833</v>
      </c>
      <c r="O572" s="48">
        <v>13728</v>
      </c>
      <c r="P572" s="21" t="s">
        <v>208</v>
      </c>
      <c r="Q572" s="21" t="s">
        <v>1127</v>
      </c>
      <c r="R572" s="21" t="s">
        <v>1127</v>
      </c>
      <c r="S572" s="3">
        <v>4</v>
      </c>
      <c r="T572" s="37"/>
      <c r="U572" s="21" t="s">
        <v>18</v>
      </c>
      <c r="V572" s="21" t="str">
        <f>VLOOKUP(P572,'Customer List'!B:C,2,)</f>
        <v>Delhi</v>
      </c>
      <c r="W572" s="38"/>
      <c r="X572" s="30">
        <f>IF(OR(R572 = "PRIYANKA MADAM", R572 = "DEEPAK", R572 = "PORTER"),N572,"")</f>
        <v>45833</v>
      </c>
      <c r="Y572" s="21">
        <f t="shared" si="73"/>
        <v>0</v>
      </c>
      <c r="Z572" s="21" t="str">
        <f t="shared" si="74"/>
        <v>Wednesday</v>
      </c>
      <c r="AA572" s="21" t="str">
        <f t="shared" si="75"/>
        <v>Wednesday</v>
      </c>
      <c r="AB572" s="21" t="str">
        <f>VLOOKUP(U572,'Currency Sheet'!A:C,3,)</f>
        <v>DOLLAR</v>
      </c>
      <c r="AC572" s="42" t="str">
        <f>VLOOKUP(P572,'Customer List'!B:D,3,)</f>
        <v>Local</v>
      </c>
    </row>
    <row r="573" spans="1:29" x14ac:dyDescent="0.25">
      <c r="A573" s="21">
        <v>572</v>
      </c>
      <c r="B573" s="21" t="s">
        <v>272</v>
      </c>
      <c r="C573" s="30">
        <v>45821</v>
      </c>
      <c r="D573" s="30">
        <v>45831</v>
      </c>
      <c r="E573" s="47">
        <v>112.8</v>
      </c>
      <c r="F573" s="47">
        <f t="shared" si="70"/>
        <v>9926.4</v>
      </c>
      <c r="G573" s="48">
        <f t="shared" si="71"/>
        <v>9926.4</v>
      </c>
      <c r="H573" s="21">
        <v>126407</v>
      </c>
      <c r="I573" s="21" t="s">
        <v>1455</v>
      </c>
      <c r="J573" s="21">
        <v>1</v>
      </c>
      <c r="K573" s="21">
        <v>1</v>
      </c>
      <c r="L573" s="21">
        <f t="shared" si="72"/>
        <v>0</v>
      </c>
      <c r="M573" s="21" t="s">
        <v>2006</v>
      </c>
      <c r="N573" s="30">
        <v>45860</v>
      </c>
      <c r="O573" s="48">
        <v>20398</v>
      </c>
      <c r="P573" s="21" t="s">
        <v>26</v>
      </c>
      <c r="Q573" s="21" t="s">
        <v>1995</v>
      </c>
      <c r="R573" s="21" t="s">
        <v>40</v>
      </c>
      <c r="S573" s="3">
        <v>4</v>
      </c>
      <c r="T573" s="37" t="s">
        <v>709</v>
      </c>
      <c r="U573" s="21" t="s">
        <v>18</v>
      </c>
      <c r="V573" s="21" t="str">
        <f>VLOOKUP(P573,'Customer List'!B:C,2,)</f>
        <v>Chandigarh</v>
      </c>
      <c r="W573" s="38"/>
      <c r="X573" s="30">
        <v>45861</v>
      </c>
      <c r="Y573" s="21">
        <f t="shared" si="73"/>
        <v>1</v>
      </c>
      <c r="Z573" s="21" t="str">
        <f t="shared" si="74"/>
        <v>Tuesday</v>
      </c>
      <c r="AA573" s="21" t="str">
        <f t="shared" si="75"/>
        <v>Wednesday</v>
      </c>
      <c r="AB573" s="21" t="str">
        <f>VLOOKUP(U573,'Currency Sheet'!A:C,3,)</f>
        <v>DOLLAR</v>
      </c>
      <c r="AC573" s="42" t="str">
        <f>VLOOKUP(P573,'Customer List'!B:D,3,)</f>
        <v>OutStation</v>
      </c>
    </row>
    <row r="574" spans="1:29" x14ac:dyDescent="0.25">
      <c r="A574" s="21">
        <v>573</v>
      </c>
      <c r="B574" s="21" t="s">
        <v>272</v>
      </c>
      <c r="C574" s="30">
        <v>45821</v>
      </c>
      <c r="D574" s="30">
        <v>45831</v>
      </c>
      <c r="E574" s="47">
        <v>222</v>
      </c>
      <c r="F574" s="47">
        <f t="shared" si="70"/>
        <v>19536</v>
      </c>
      <c r="G574" s="48">
        <f t="shared" si="71"/>
        <v>19536</v>
      </c>
      <c r="H574" s="21">
        <v>126408</v>
      </c>
      <c r="I574" s="21" t="s">
        <v>1455</v>
      </c>
      <c r="J574" s="21">
        <v>1</v>
      </c>
      <c r="K574" s="21">
        <v>1</v>
      </c>
      <c r="L574" s="21">
        <f t="shared" si="72"/>
        <v>0</v>
      </c>
      <c r="M574" s="21" t="s">
        <v>738</v>
      </c>
      <c r="N574" s="30">
        <v>45838</v>
      </c>
      <c r="O574" s="48">
        <v>33392.5</v>
      </c>
      <c r="P574" s="21" t="s">
        <v>42</v>
      </c>
      <c r="Q574" s="21" t="s">
        <v>636</v>
      </c>
      <c r="R574" s="21" t="s">
        <v>637</v>
      </c>
      <c r="S574" s="3">
        <v>4</v>
      </c>
      <c r="T574" s="37" t="s">
        <v>608</v>
      </c>
      <c r="U574" s="21" t="s">
        <v>18</v>
      </c>
      <c r="V574" s="21" t="str">
        <f>VLOOKUP(P574,'Customer List'!B:C,2,)</f>
        <v>Faridabad</v>
      </c>
      <c r="W574" s="38"/>
      <c r="X574" s="30">
        <v>45838</v>
      </c>
      <c r="Y574" s="21">
        <f t="shared" si="73"/>
        <v>0</v>
      </c>
      <c r="Z574" s="21" t="str">
        <f t="shared" si="74"/>
        <v>Monday</v>
      </c>
      <c r="AA574" s="21" t="str">
        <f t="shared" si="75"/>
        <v>Monday</v>
      </c>
      <c r="AB574" s="21" t="str">
        <f>VLOOKUP(U574,'Currency Sheet'!A:C,3,)</f>
        <v>DOLLAR</v>
      </c>
      <c r="AC574" s="42" t="str">
        <f>VLOOKUP(P574,'Customer List'!B:D,3,)</f>
        <v>Local</v>
      </c>
    </row>
    <row r="575" spans="1:29" x14ac:dyDescent="0.25">
      <c r="A575" s="21">
        <v>574</v>
      </c>
      <c r="B575" s="21" t="s">
        <v>272</v>
      </c>
      <c r="C575" s="30">
        <v>45821</v>
      </c>
      <c r="D575" s="30">
        <v>45831</v>
      </c>
      <c r="E575" s="47">
        <v>148.80000000000001</v>
      </c>
      <c r="F575" s="47">
        <f t="shared" si="70"/>
        <v>13094.400000000001</v>
      </c>
      <c r="G575" s="48">
        <f t="shared" si="71"/>
        <v>13094.400000000001</v>
      </c>
      <c r="H575" s="21">
        <v>127622</v>
      </c>
      <c r="I575" s="21" t="s">
        <v>1456</v>
      </c>
      <c r="J575" s="21">
        <v>1</v>
      </c>
      <c r="K575" s="21">
        <v>1</v>
      </c>
      <c r="L575" s="21">
        <f t="shared" si="72"/>
        <v>0</v>
      </c>
      <c r="M575" s="21" t="s">
        <v>273</v>
      </c>
      <c r="N575" s="30">
        <v>45833</v>
      </c>
      <c r="O575" s="48">
        <v>23808</v>
      </c>
      <c r="P575" s="21" t="s">
        <v>208</v>
      </c>
      <c r="Q575" s="21" t="s">
        <v>1127</v>
      </c>
      <c r="R575" s="21" t="s">
        <v>1127</v>
      </c>
      <c r="S575" s="3">
        <v>4</v>
      </c>
      <c r="T575" s="37"/>
      <c r="U575" s="21" t="s">
        <v>18</v>
      </c>
      <c r="V575" s="21" t="str">
        <f>VLOOKUP(P575,'Customer List'!B:C,2,)</f>
        <v>Delhi</v>
      </c>
      <c r="W575" s="38"/>
      <c r="X575" s="30">
        <f>IF(OR(R575 = "PRIYANKA MADAM", R575 = "DEEPAK", R575 = "PORTER"),N575,"")</f>
        <v>45833</v>
      </c>
      <c r="Y575" s="21">
        <f t="shared" si="73"/>
        <v>0</v>
      </c>
      <c r="Z575" s="21" t="str">
        <f t="shared" si="74"/>
        <v>Wednesday</v>
      </c>
      <c r="AA575" s="21" t="str">
        <f t="shared" si="75"/>
        <v>Wednesday</v>
      </c>
      <c r="AB575" s="21" t="str">
        <f>VLOOKUP(U575,'Currency Sheet'!A:C,3,)</f>
        <v>DOLLAR</v>
      </c>
      <c r="AC575" s="42" t="str">
        <f>VLOOKUP(P575,'Customer List'!B:D,3,)</f>
        <v>Local</v>
      </c>
    </row>
    <row r="576" spans="1:29" x14ac:dyDescent="0.25">
      <c r="A576" s="21">
        <v>575</v>
      </c>
      <c r="B576" s="21" t="s">
        <v>272</v>
      </c>
      <c r="C576" s="30">
        <v>45821</v>
      </c>
      <c r="D576" s="30">
        <v>45831</v>
      </c>
      <c r="E576" s="47">
        <v>95.55</v>
      </c>
      <c r="F576" s="47">
        <f t="shared" si="70"/>
        <v>8408.4</v>
      </c>
      <c r="G576" s="48">
        <f t="shared" si="71"/>
        <v>8408.4</v>
      </c>
      <c r="H576" s="21">
        <v>135015</v>
      </c>
      <c r="I576" s="21" t="s">
        <v>1296</v>
      </c>
      <c r="J576" s="21">
        <v>1</v>
      </c>
      <c r="K576" s="21">
        <v>1</v>
      </c>
      <c r="L576" s="21">
        <f t="shared" si="72"/>
        <v>0</v>
      </c>
      <c r="M576" s="21" t="s">
        <v>2006</v>
      </c>
      <c r="N576" s="30">
        <v>45860</v>
      </c>
      <c r="O576" s="48">
        <v>15949.5</v>
      </c>
      <c r="P576" s="21" t="s">
        <v>26</v>
      </c>
      <c r="Q576" s="21" t="s">
        <v>1995</v>
      </c>
      <c r="R576" s="21" t="s">
        <v>40</v>
      </c>
      <c r="S576" s="3">
        <v>4</v>
      </c>
      <c r="T576" s="37" t="s">
        <v>709</v>
      </c>
      <c r="U576" s="21" t="s">
        <v>18</v>
      </c>
      <c r="V576" s="21" t="str">
        <f>VLOOKUP(P576,'Customer List'!B:C,2,)</f>
        <v>Chandigarh</v>
      </c>
      <c r="W576" s="38"/>
      <c r="X576" s="30">
        <v>45861</v>
      </c>
      <c r="Y576" s="21">
        <f t="shared" si="73"/>
        <v>1</v>
      </c>
      <c r="Z576" s="21" t="str">
        <f t="shared" si="74"/>
        <v>Tuesday</v>
      </c>
      <c r="AA576" s="21" t="str">
        <f t="shared" si="75"/>
        <v>Wednesday</v>
      </c>
      <c r="AB576" s="21" t="str">
        <f>VLOOKUP(U576,'Currency Sheet'!A:C,3,)</f>
        <v>DOLLAR</v>
      </c>
      <c r="AC576" s="42" t="str">
        <f>VLOOKUP(P576,'Customer List'!B:D,3,)</f>
        <v>OutStation</v>
      </c>
    </row>
    <row r="577" spans="1:29" x14ac:dyDescent="0.25">
      <c r="A577" s="21">
        <v>576</v>
      </c>
      <c r="B577" s="21" t="s">
        <v>272</v>
      </c>
      <c r="C577" s="30">
        <v>45821</v>
      </c>
      <c r="D577" s="30">
        <v>45831</v>
      </c>
      <c r="E577" s="47">
        <v>208.2</v>
      </c>
      <c r="F577" s="47">
        <f t="shared" si="70"/>
        <v>18321.599999999999</v>
      </c>
      <c r="G577" s="48">
        <f t="shared" si="71"/>
        <v>18321.599999999999</v>
      </c>
      <c r="H577" s="21">
        <v>137012</v>
      </c>
      <c r="I577" s="21" t="s">
        <v>1457</v>
      </c>
      <c r="J577" s="21">
        <v>1</v>
      </c>
      <c r="K577" s="21">
        <v>1</v>
      </c>
      <c r="L577" s="21">
        <f t="shared" si="72"/>
        <v>0</v>
      </c>
      <c r="M577" s="21" t="s">
        <v>273</v>
      </c>
      <c r="N577" s="30">
        <v>45833</v>
      </c>
      <c r="O577" s="48">
        <v>33312</v>
      </c>
      <c r="P577" s="21" t="s">
        <v>208</v>
      </c>
      <c r="Q577" s="21" t="s">
        <v>1127</v>
      </c>
      <c r="R577" s="21" t="s">
        <v>1127</v>
      </c>
      <c r="S577" s="3">
        <v>4</v>
      </c>
      <c r="T577" s="37"/>
      <c r="U577" s="21" t="s">
        <v>18</v>
      </c>
      <c r="V577" s="21" t="str">
        <f>VLOOKUP(P577,'Customer List'!B:C,2,)</f>
        <v>Delhi</v>
      </c>
      <c r="W577" s="38"/>
      <c r="X577" s="30">
        <f>IF(OR(R577 = "PRIYANKA MADAM", R577 = "DEEPAK", R577 = "PORTER"),N577,"")</f>
        <v>45833</v>
      </c>
      <c r="Y577" s="21">
        <f t="shared" si="73"/>
        <v>0</v>
      </c>
      <c r="Z577" s="21" t="str">
        <f t="shared" si="74"/>
        <v>Wednesday</v>
      </c>
      <c r="AA577" s="21" t="str">
        <f t="shared" si="75"/>
        <v>Wednesday</v>
      </c>
      <c r="AB577" s="21" t="str">
        <f>VLOOKUP(U577,'Currency Sheet'!A:C,3,)</f>
        <v>DOLLAR</v>
      </c>
      <c r="AC577" s="42" t="str">
        <f>VLOOKUP(P577,'Customer List'!B:D,3,)</f>
        <v>Local</v>
      </c>
    </row>
    <row r="578" spans="1:29" x14ac:dyDescent="0.25">
      <c r="A578" s="21">
        <v>577</v>
      </c>
      <c r="B578" s="21" t="s">
        <v>272</v>
      </c>
      <c r="C578" s="30">
        <v>45821</v>
      </c>
      <c r="D578" s="30">
        <v>45831</v>
      </c>
      <c r="E578" s="47">
        <v>74.400000000000006</v>
      </c>
      <c r="F578" s="47">
        <f t="shared" si="70"/>
        <v>6547.2000000000007</v>
      </c>
      <c r="G578" s="48">
        <f t="shared" si="71"/>
        <v>6547.2000000000007</v>
      </c>
      <c r="H578" s="21">
        <v>140417</v>
      </c>
      <c r="I578" s="21" t="s">
        <v>1458</v>
      </c>
      <c r="J578" s="21">
        <v>1</v>
      </c>
      <c r="K578" s="21">
        <v>1</v>
      </c>
      <c r="L578" s="21">
        <f t="shared" si="72"/>
        <v>0</v>
      </c>
      <c r="M578" s="21" t="s">
        <v>2006</v>
      </c>
      <c r="N578" s="30">
        <v>45860</v>
      </c>
      <c r="O578" s="48">
        <v>13454</v>
      </c>
      <c r="P578" s="21" t="s">
        <v>26</v>
      </c>
      <c r="Q578" s="21" t="s">
        <v>1995</v>
      </c>
      <c r="R578" s="21" t="s">
        <v>40</v>
      </c>
      <c r="S578" s="3">
        <v>4</v>
      </c>
      <c r="T578" s="37" t="s">
        <v>709</v>
      </c>
      <c r="U578" s="21" t="s">
        <v>18</v>
      </c>
      <c r="V578" s="21" t="str">
        <f>VLOOKUP(P578,'Customer List'!B:C,2,)</f>
        <v>Chandigarh</v>
      </c>
      <c r="W578" s="38"/>
      <c r="X578" s="30">
        <v>45861</v>
      </c>
      <c r="Y578" s="21">
        <f t="shared" si="73"/>
        <v>1</v>
      </c>
      <c r="Z578" s="21" t="str">
        <f t="shared" si="74"/>
        <v>Tuesday</v>
      </c>
      <c r="AA578" s="21" t="str">
        <f t="shared" si="75"/>
        <v>Wednesday</v>
      </c>
      <c r="AB578" s="21" t="str">
        <f>VLOOKUP(U578,'Currency Sheet'!A:C,3,)</f>
        <v>DOLLAR</v>
      </c>
      <c r="AC578" s="42" t="str">
        <f>VLOOKUP(P578,'Customer List'!B:D,3,)</f>
        <v>OutStation</v>
      </c>
    </row>
    <row r="579" spans="1:29" x14ac:dyDescent="0.25">
      <c r="A579" s="21">
        <v>578</v>
      </c>
      <c r="B579" s="21" t="s">
        <v>272</v>
      </c>
      <c r="C579" s="30">
        <v>45821</v>
      </c>
      <c r="D579" s="30">
        <v>45831</v>
      </c>
      <c r="E579" s="47">
        <v>159</v>
      </c>
      <c r="F579" s="47">
        <f t="shared" ref="F579:F642" si="76">IF(AB579="DOLLAR",E579*88,E579)</f>
        <v>13992</v>
      </c>
      <c r="G579" s="48">
        <f t="shared" ref="G579:G642" si="77">F579*J579</f>
        <v>13992</v>
      </c>
      <c r="H579" s="21">
        <v>141702</v>
      </c>
      <c r="I579" s="21" t="s">
        <v>1459</v>
      </c>
      <c r="J579" s="21">
        <v>1</v>
      </c>
      <c r="K579" s="21">
        <v>1</v>
      </c>
      <c r="L579" s="21">
        <f t="shared" ref="L579:L642" si="78">J579-K579</f>
        <v>0</v>
      </c>
      <c r="M579" s="21" t="s">
        <v>275</v>
      </c>
      <c r="N579" s="30">
        <v>45832</v>
      </c>
      <c r="O579" s="48">
        <v>20129.400000000001</v>
      </c>
      <c r="P579" s="21" t="s">
        <v>276</v>
      </c>
      <c r="Q579" s="21">
        <v>58152369052</v>
      </c>
      <c r="R579" s="21" t="s">
        <v>40</v>
      </c>
      <c r="S579" s="3">
        <v>4</v>
      </c>
      <c r="T579" s="37"/>
      <c r="U579" s="21" t="s">
        <v>18</v>
      </c>
      <c r="V579" s="21" t="str">
        <f>VLOOKUP(P579,'Customer List'!B:C,2,)</f>
        <v>Pune</v>
      </c>
      <c r="W579" s="38"/>
      <c r="X579" s="30">
        <v>45833</v>
      </c>
      <c r="Y579" s="21">
        <f t="shared" ref="Y579:Y642" si="79">IF(X579="", "", X579-N579)</f>
        <v>1</v>
      </c>
      <c r="Z579" s="21" t="str">
        <f t="shared" ref="Z579:Z642" si="80">IF(N579="", "", TEXT(N579, "dddd"))</f>
        <v>Tuesday</v>
      </c>
      <c r="AA579" s="21" t="str">
        <f t="shared" ref="AA579:AA642" si="81">IF(X579="", "", TEXT(X579, "dddd"))</f>
        <v>Wednesday</v>
      </c>
      <c r="AB579" s="21" t="str">
        <f>VLOOKUP(U579,'Currency Sheet'!A:C,3,)</f>
        <v>DOLLAR</v>
      </c>
      <c r="AC579" s="42" t="str">
        <f>VLOOKUP(P579,'Customer List'!B:D,3,)</f>
        <v>OutStation</v>
      </c>
    </row>
    <row r="580" spans="1:29" x14ac:dyDescent="0.25">
      <c r="A580" s="21">
        <v>579</v>
      </c>
      <c r="B580" s="21" t="s">
        <v>272</v>
      </c>
      <c r="C580" s="30">
        <v>45821</v>
      </c>
      <c r="D580" s="30">
        <v>45831</v>
      </c>
      <c r="E580" s="47">
        <v>227.25</v>
      </c>
      <c r="F580" s="47">
        <f t="shared" si="76"/>
        <v>19998</v>
      </c>
      <c r="G580" s="48">
        <f t="shared" si="77"/>
        <v>19998</v>
      </c>
      <c r="H580" s="21">
        <v>141727</v>
      </c>
      <c r="I580" s="21" t="s">
        <v>1460</v>
      </c>
      <c r="J580" s="21">
        <v>1</v>
      </c>
      <c r="K580" s="21">
        <v>1</v>
      </c>
      <c r="L580" s="21">
        <f t="shared" si="78"/>
        <v>0</v>
      </c>
      <c r="M580" s="21" t="s">
        <v>738</v>
      </c>
      <c r="N580" s="30">
        <v>45838</v>
      </c>
      <c r="O580" s="48">
        <v>27345.75</v>
      </c>
      <c r="P580" s="21" t="s">
        <v>42</v>
      </c>
      <c r="Q580" s="21" t="s">
        <v>636</v>
      </c>
      <c r="R580" s="21" t="s">
        <v>637</v>
      </c>
      <c r="S580" s="3">
        <v>4</v>
      </c>
      <c r="T580" s="37" t="s">
        <v>608</v>
      </c>
      <c r="U580" s="21" t="s">
        <v>18</v>
      </c>
      <c r="V580" s="21" t="str">
        <f>VLOOKUP(P580,'Customer List'!B:C,2,)</f>
        <v>Faridabad</v>
      </c>
      <c r="W580" s="38"/>
      <c r="X580" s="30">
        <v>45838</v>
      </c>
      <c r="Y580" s="21">
        <f t="shared" si="79"/>
        <v>0</v>
      </c>
      <c r="Z580" s="21" t="str">
        <f t="shared" si="80"/>
        <v>Monday</v>
      </c>
      <c r="AA580" s="21" t="str">
        <f t="shared" si="81"/>
        <v>Monday</v>
      </c>
      <c r="AB580" s="21" t="str">
        <f>VLOOKUP(U580,'Currency Sheet'!A:C,3,)</f>
        <v>DOLLAR</v>
      </c>
      <c r="AC580" s="42" t="str">
        <f>VLOOKUP(P580,'Customer List'!B:D,3,)</f>
        <v>Local</v>
      </c>
    </row>
    <row r="581" spans="1:29" x14ac:dyDescent="0.25">
      <c r="A581" s="21">
        <v>580</v>
      </c>
      <c r="B581" s="21" t="s">
        <v>272</v>
      </c>
      <c r="C581" s="30">
        <v>45821</v>
      </c>
      <c r="D581" s="30">
        <v>45831</v>
      </c>
      <c r="E581" s="47">
        <v>58.8</v>
      </c>
      <c r="F581" s="47">
        <f t="shared" si="76"/>
        <v>5174.3999999999996</v>
      </c>
      <c r="G581" s="48">
        <f t="shared" si="77"/>
        <v>5174.3999999999996</v>
      </c>
      <c r="H581" s="21">
        <v>152203</v>
      </c>
      <c r="I581" s="21" t="s">
        <v>1461</v>
      </c>
      <c r="J581" s="21">
        <v>1</v>
      </c>
      <c r="K581" s="21">
        <v>1</v>
      </c>
      <c r="L581" s="21">
        <f t="shared" si="78"/>
        <v>0</v>
      </c>
      <c r="M581" s="21" t="s">
        <v>805</v>
      </c>
      <c r="N581" s="30">
        <v>45840</v>
      </c>
      <c r="O581" s="48">
        <v>6219</v>
      </c>
      <c r="P581" s="21" t="s">
        <v>278</v>
      </c>
      <c r="Q581" s="21">
        <v>58152715250</v>
      </c>
      <c r="R581" s="21" t="s">
        <v>40</v>
      </c>
      <c r="S581" s="3">
        <v>4</v>
      </c>
      <c r="T581" s="37" t="s">
        <v>813</v>
      </c>
      <c r="U581" s="21" t="s">
        <v>18</v>
      </c>
      <c r="V581" s="21" t="str">
        <f>VLOOKUP(P581,'Customer List'!B:C,2,)</f>
        <v>Lucknow</v>
      </c>
      <c r="W581" s="38"/>
      <c r="X581" s="30">
        <v>45843</v>
      </c>
      <c r="Y581" s="21">
        <f t="shared" si="79"/>
        <v>3</v>
      </c>
      <c r="Z581" s="21" t="str">
        <f t="shared" si="80"/>
        <v>Wednesday</v>
      </c>
      <c r="AA581" s="21" t="str">
        <f t="shared" si="81"/>
        <v>Saturday</v>
      </c>
      <c r="AB581" s="21" t="str">
        <f>VLOOKUP(U581,'Currency Sheet'!A:C,3,)</f>
        <v>DOLLAR</v>
      </c>
      <c r="AC581" s="42" t="str">
        <f>VLOOKUP(P581,'Customer List'!B:D,3,)</f>
        <v>OutStation</v>
      </c>
    </row>
    <row r="582" spans="1:29" x14ac:dyDescent="0.25">
      <c r="A582" s="21">
        <v>581</v>
      </c>
      <c r="B582" s="21" t="s">
        <v>272</v>
      </c>
      <c r="C582" s="30">
        <v>45821</v>
      </c>
      <c r="D582" s="30">
        <v>45831</v>
      </c>
      <c r="E582" s="47">
        <v>257.39999999999998</v>
      </c>
      <c r="F582" s="47">
        <f t="shared" si="76"/>
        <v>22651.199999999997</v>
      </c>
      <c r="G582" s="48">
        <f t="shared" si="77"/>
        <v>22651.199999999997</v>
      </c>
      <c r="H582" s="21">
        <v>154316</v>
      </c>
      <c r="I582" s="21" t="s">
        <v>1462</v>
      </c>
      <c r="J582" s="21">
        <v>1</v>
      </c>
      <c r="K582" s="21">
        <v>1</v>
      </c>
      <c r="L582" s="21">
        <f t="shared" si="78"/>
        <v>0</v>
      </c>
      <c r="M582" s="21" t="s">
        <v>275</v>
      </c>
      <c r="N582" s="30">
        <v>45832</v>
      </c>
      <c r="O582" s="48">
        <v>32586.84</v>
      </c>
      <c r="P582" s="21" t="s">
        <v>276</v>
      </c>
      <c r="Q582" s="21">
        <v>58152369052</v>
      </c>
      <c r="R582" s="21" t="s">
        <v>40</v>
      </c>
      <c r="S582" s="3">
        <v>4</v>
      </c>
      <c r="T582" s="37"/>
      <c r="U582" s="21" t="s">
        <v>18</v>
      </c>
      <c r="V582" s="21" t="str">
        <f>VLOOKUP(P582,'Customer List'!B:C,2,)</f>
        <v>Pune</v>
      </c>
      <c r="W582" s="38"/>
      <c r="X582" s="30">
        <v>45833</v>
      </c>
      <c r="Y582" s="21">
        <f t="shared" si="79"/>
        <v>1</v>
      </c>
      <c r="Z582" s="21" t="str">
        <f t="shared" si="80"/>
        <v>Tuesday</v>
      </c>
      <c r="AA582" s="21" t="str">
        <f t="shared" si="81"/>
        <v>Wednesday</v>
      </c>
      <c r="AB582" s="21" t="str">
        <f>VLOOKUP(U582,'Currency Sheet'!A:C,3,)</f>
        <v>DOLLAR</v>
      </c>
      <c r="AC582" s="42" t="str">
        <f>VLOOKUP(P582,'Customer List'!B:D,3,)</f>
        <v>OutStation</v>
      </c>
    </row>
    <row r="583" spans="1:29" x14ac:dyDescent="0.25">
      <c r="A583" s="21">
        <v>582</v>
      </c>
      <c r="B583" s="21" t="s">
        <v>272</v>
      </c>
      <c r="C583" s="30">
        <v>45821</v>
      </c>
      <c r="D583" s="30">
        <v>45831</v>
      </c>
      <c r="E583" s="47">
        <v>225</v>
      </c>
      <c r="F583" s="47">
        <f t="shared" si="76"/>
        <v>19800</v>
      </c>
      <c r="G583" s="48">
        <f t="shared" si="77"/>
        <v>19800</v>
      </c>
      <c r="H583" s="21">
        <v>155528</v>
      </c>
      <c r="I583" s="21" t="s">
        <v>1463</v>
      </c>
      <c r="J583" s="21">
        <v>1</v>
      </c>
      <c r="K583" s="21">
        <v>1</v>
      </c>
      <c r="L583" s="21">
        <f t="shared" si="78"/>
        <v>0</v>
      </c>
      <c r="M583" s="21" t="s">
        <v>634</v>
      </c>
      <c r="N583" s="30">
        <v>45835</v>
      </c>
      <c r="O583" s="48">
        <v>32062.5</v>
      </c>
      <c r="P583" s="21" t="s">
        <v>16</v>
      </c>
      <c r="Q583" s="21" t="s">
        <v>636</v>
      </c>
      <c r="R583" s="21" t="s">
        <v>637</v>
      </c>
      <c r="S583" s="3">
        <v>4</v>
      </c>
      <c r="T583" s="37"/>
      <c r="U583" s="21" t="s">
        <v>18</v>
      </c>
      <c r="V583" s="21" t="str">
        <f>VLOOKUP(P583,'Customer List'!B:C,2,)</f>
        <v>Delhi</v>
      </c>
      <c r="W583" s="38"/>
      <c r="X583" s="30">
        <v>45835</v>
      </c>
      <c r="Y583" s="21">
        <f t="shared" si="79"/>
        <v>0</v>
      </c>
      <c r="Z583" s="21" t="str">
        <f t="shared" si="80"/>
        <v>Friday</v>
      </c>
      <c r="AA583" s="21" t="str">
        <f t="shared" si="81"/>
        <v>Friday</v>
      </c>
      <c r="AB583" s="21" t="str">
        <f>VLOOKUP(U583,'Currency Sheet'!A:C,3,)</f>
        <v>DOLLAR</v>
      </c>
      <c r="AC583" s="42" t="str">
        <f>VLOOKUP(P583,'Customer List'!B:D,3,)</f>
        <v>Local</v>
      </c>
    </row>
    <row r="584" spans="1:29" x14ac:dyDescent="0.25">
      <c r="A584" s="21">
        <v>583</v>
      </c>
      <c r="B584" s="21" t="s">
        <v>272</v>
      </c>
      <c r="C584" s="30">
        <v>45821</v>
      </c>
      <c r="D584" s="30">
        <v>45831</v>
      </c>
      <c r="E584" s="47">
        <v>184.8</v>
      </c>
      <c r="F584" s="47">
        <f t="shared" si="76"/>
        <v>16262.400000000001</v>
      </c>
      <c r="G584" s="48">
        <f t="shared" si="77"/>
        <v>16262.400000000001</v>
      </c>
      <c r="H584" s="21">
        <v>156506</v>
      </c>
      <c r="I584" s="21" t="s">
        <v>1464</v>
      </c>
      <c r="J584" s="21">
        <v>1</v>
      </c>
      <c r="K584" s="21">
        <v>1</v>
      </c>
      <c r="L584" s="21">
        <f t="shared" si="78"/>
        <v>0</v>
      </c>
      <c r="M584" s="21" t="s">
        <v>275</v>
      </c>
      <c r="N584" s="30">
        <v>45832</v>
      </c>
      <c r="O584" s="48">
        <v>23395.68</v>
      </c>
      <c r="P584" s="21" t="s">
        <v>276</v>
      </c>
      <c r="Q584" s="21">
        <v>58152369052</v>
      </c>
      <c r="R584" s="21" t="s">
        <v>40</v>
      </c>
      <c r="S584" s="3">
        <v>4</v>
      </c>
      <c r="T584" s="37"/>
      <c r="U584" s="21" t="s">
        <v>18</v>
      </c>
      <c r="V584" s="21" t="str">
        <f>VLOOKUP(P584,'Customer List'!B:C,2,)</f>
        <v>Pune</v>
      </c>
      <c r="W584" s="38"/>
      <c r="X584" s="30">
        <v>45833</v>
      </c>
      <c r="Y584" s="21">
        <f t="shared" si="79"/>
        <v>1</v>
      </c>
      <c r="Z584" s="21" t="str">
        <f t="shared" si="80"/>
        <v>Tuesday</v>
      </c>
      <c r="AA584" s="21" t="str">
        <f t="shared" si="81"/>
        <v>Wednesday</v>
      </c>
      <c r="AB584" s="21" t="str">
        <f>VLOOKUP(U584,'Currency Sheet'!A:C,3,)</f>
        <v>DOLLAR</v>
      </c>
      <c r="AC584" s="42" t="str">
        <f>VLOOKUP(P584,'Customer List'!B:D,3,)</f>
        <v>OutStation</v>
      </c>
    </row>
    <row r="585" spans="1:29" x14ac:dyDescent="0.25">
      <c r="A585" s="21">
        <v>584</v>
      </c>
      <c r="B585" s="21" t="s">
        <v>272</v>
      </c>
      <c r="C585" s="30">
        <v>45821</v>
      </c>
      <c r="D585" s="30">
        <v>45831</v>
      </c>
      <c r="E585" s="47">
        <v>60</v>
      </c>
      <c r="F585" s="47">
        <f t="shared" si="76"/>
        <v>5280</v>
      </c>
      <c r="G585" s="48">
        <f t="shared" si="77"/>
        <v>5280</v>
      </c>
      <c r="H585" s="21">
        <v>166405</v>
      </c>
      <c r="I585" s="21" t="s">
        <v>1465</v>
      </c>
      <c r="J585" s="21">
        <v>1</v>
      </c>
      <c r="K585" s="21">
        <v>1</v>
      </c>
      <c r="L585" s="21">
        <f t="shared" si="78"/>
        <v>0</v>
      </c>
      <c r="M585" s="21" t="s">
        <v>805</v>
      </c>
      <c r="N585" s="30">
        <v>45840</v>
      </c>
      <c r="O585" s="48">
        <v>8310.65</v>
      </c>
      <c r="P585" s="21" t="s">
        <v>278</v>
      </c>
      <c r="Q585" s="21">
        <v>58152715250</v>
      </c>
      <c r="R585" s="21" t="s">
        <v>40</v>
      </c>
      <c r="S585" s="3">
        <v>4</v>
      </c>
      <c r="T585" s="37" t="s">
        <v>813</v>
      </c>
      <c r="U585" s="21" t="s">
        <v>18</v>
      </c>
      <c r="V585" s="21" t="str">
        <f>VLOOKUP(P585,'Customer List'!B:C,2,)</f>
        <v>Lucknow</v>
      </c>
      <c r="W585" s="38"/>
      <c r="X585" s="30">
        <v>45843</v>
      </c>
      <c r="Y585" s="21">
        <f t="shared" si="79"/>
        <v>3</v>
      </c>
      <c r="Z585" s="21" t="str">
        <f t="shared" si="80"/>
        <v>Wednesday</v>
      </c>
      <c r="AA585" s="21" t="str">
        <f t="shared" si="81"/>
        <v>Saturday</v>
      </c>
      <c r="AB585" s="21" t="str">
        <f>VLOOKUP(U585,'Currency Sheet'!A:C,3,)</f>
        <v>DOLLAR</v>
      </c>
      <c r="AC585" s="42" t="str">
        <f>VLOOKUP(P585,'Customer List'!B:D,3,)</f>
        <v>OutStation</v>
      </c>
    </row>
    <row r="586" spans="1:29" x14ac:dyDescent="0.25">
      <c r="A586" s="21">
        <v>585</v>
      </c>
      <c r="B586" s="21" t="s">
        <v>272</v>
      </c>
      <c r="C586" s="30">
        <v>45821</v>
      </c>
      <c r="D586" s="30">
        <v>45831</v>
      </c>
      <c r="E586" s="47">
        <v>36.6</v>
      </c>
      <c r="F586" s="47">
        <f t="shared" si="76"/>
        <v>3220.8</v>
      </c>
      <c r="G586" s="48">
        <f t="shared" si="77"/>
        <v>3220.8</v>
      </c>
      <c r="H586" s="21">
        <v>300308</v>
      </c>
      <c r="I586" s="21" t="s">
        <v>1466</v>
      </c>
      <c r="J586" s="21">
        <v>1</v>
      </c>
      <c r="K586" s="21">
        <v>1</v>
      </c>
      <c r="L586" s="21">
        <f t="shared" si="78"/>
        <v>0</v>
      </c>
      <c r="M586" s="21" t="s">
        <v>282</v>
      </c>
      <c r="N586" s="30">
        <v>45832</v>
      </c>
      <c r="O586" s="48">
        <v>6618.5</v>
      </c>
      <c r="P586" s="21" t="s">
        <v>252</v>
      </c>
      <c r="Q586" s="21">
        <v>58152370496</v>
      </c>
      <c r="R586" s="21" t="s">
        <v>40</v>
      </c>
      <c r="S586" s="3">
        <v>4</v>
      </c>
      <c r="T586" s="37"/>
      <c r="U586" s="21" t="s">
        <v>18</v>
      </c>
      <c r="V586" s="21" t="str">
        <f>VLOOKUP(P586,'Customer List'!B:C,2,)</f>
        <v>Gujrat</v>
      </c>
      <c r="W586" s="38"/>
      <c r="X586" s="30">
        <v>45834</v>
      </c>
      <c r="Y586" s="21">
        <f t="shared" si="79"/>
        <v>2</v>
      </c>
      <c r="Z586" s="21" t="str">
        <f t="shared" si="80"/>
        <v>Tuesday</v>
      </c>
      <c r="AA586" s="21" t="str">
        <f t="shared" si="81"/>
        <v>Thursday</v>
      </c>
      <c r="AB586" s="21" t="str">
        <f>VLOOKUP(U586,'Currency Sheet'!A:C,3,)</f>
        <v>DOLLAR</v>
      </c>
      <c r="AC586" s="42" t="str">
        <f>VLOOKUP(P586,'Customer List'!B:D,3,)</f>
        <v>OutStation</v>
      </c>
    </row>
    <row r="587" spans="1:29" x14ac:dyDescent="0.25">
      <c r="A587" s="21">
        <v>586</v>
      </c>
      <c r="B587" s="21" t="s">
        <v>272</v>
      </c>
      <c r="C587" s="30">
        <v>45821</v>
      </c>
      <c r="D587" s="30">
        <v>45831</v>
      </c>
      <c r="E587" s="47">
        <v>5</v>
      </c>
      <c r="F587" s="47">
        <f t="shared" si="76"/>
        <v>440</v>
      </c>
      <c r="G587" s="48">
        <f t="shared" si="77"/>
        <v>440</v>
      </c>
      <c r="H587" s="21">
        <v>300415</v>
      </c>
      <c r="I587" s="21" t="s">
        <v>1467</v>
      </c>
      <c r="J587" s="21">
        <v>1</v>
      </c>
      <c r="K587" s="21">
        <v>1</v>
      </c>
      <c r="L587" s="21">
        <f t="shared" si="78"/>
        <v>0</v>
      </c>
      <c r="M587" s="21" t="s">
        <v>1202</v>
      </c>
      <c r="N587" s="30">
        <v>45853</v>
      </c>
      <c r="O587" s="48">
        <v>0</v>
      </c>
      <c r="P587" s="21" t="s">
        <v>283</v>
      </c>
      <c r="Q587" s="21">
        <v>58153220145</v>
      </c>
      <c r="R587" s="21" t="s">
        <v>40</v>
      </c>
      <c r="S587" s="3">
        <v>4</v>
      </c>
      <c r="T587" s="37" t="s">
        <v>609</v>
      </c>
      <c r="U587" s="21" t="s">
        <v>18</v>
      </c>
      <c r="V587" s="21" t="str">
        <f>VLOOKUP(P587,'Customer List'!B:C,2,)</f>
        <v>Ahemedabad</v>
      </c>
      <c r="W587" s="38"/>
      <c r="X587" s="30">
        <v>45854</v>
      </c>
      <c r="Y587" s="21">
        <f t="shared" si="79"/>
        <v>1</v>
      </c>
      <c r="Z587" s="21" t="str">
        <f t="shared" si="80"/>
        <v>Tuesday</v>
      </c>
      <c r="AA587" s="21" t="str">
        <f t="shared" si="81"/>
        <v>Wednesday</v>
      </c>
      <c r="AB587" s="21" t="str">
        <f>VLOOKUP(U587,'Currency Sheet'!A:C,3,)</f>
        <v>DOLLAR</v>
      </c>
      <c r="AC587" s="42" t="str">
        <f>VLOOKUP(P587,'Customer List'!B:D,3,)</f>
        <v>OutStation</v>
      </c>
    </row>
    <row r="588" spans="1:29" x14ac:dyDescent="0.25">
      <c r="A588" s="21">
        <v>587</v>
      </c>
      <c r="B588" s="21" t="s">
        <v>272</v>
      </c>
      <c r="C588" s="30">
        <v>45821</v>
      </c>
      <c r="D588" s="30">
        <v>45831</v>
      </c>
      <c r="E588" s="47">
        <v>285.75</v>
      </c>
      <c r="F588" s="47">
        <f t="shared" si="76"/>
        <v>25146</v>
      </c>
      <c r="G588" s="48">
        <f t="shared" si="77"/>
        <v>25146</v>
      </c>
      <c r="H588" s="21">
        <v>301036</v>
      </c>
      <c r="I588" s="21" t="s">
        <v>1468</v>
      </c>
      <c r="J588" s="21">
        <v>1</v>
      </c>
      <c r="K588" s="21">
        <v>1</v>
      </c>
      <c r="L588" s="21">
        <f t="shared" si="78"/>
        <v>0</v>
      </c>
      <c r="M588" s="21" t="s">
        <v>284</v>
      </c>
      <c r="N588" s="30">
        <v>45832</v>
      </c>
      <c r="O588" s="48">
        <v>34385.25</v>
      </c>
      <c r="P588" s="21" t="s">
        <v>42</v>
      </c>
      <c r="Q588" s="21" t="s">
        <v>636</v>
      </c>
      <c r="R588" s="21" t="s">
        <v>637</v>
      </c>
      <c r="S588" s="3">
        <v>4</v>
      </c>
      <c r="T588" s="37"/>
      <c r="U588" s="21" t="s">
        <v>18</v>
      </c>
      <c r="V588" s="21" t="str">
        <f>VLOOKUP(P588,'Customer List'!B:C,2,)</f>
        <v>Faridabad</v>
      </c>
      <c r="W588" s="38"/>
      <c r="X588" s="30">
        <v>45832</v>
      </c>
      <c r="Y588" s="21">
        <f t="shared" si="79"/>
        <v>0</v>
      </c>
      <c r="Z588" s="21" t="str">
        <f t="shared" si="80"/>
        <v>Tuesday</v>
      </c>
      <c r="AA588" s="21" t="str">
        <f t="shared" si="81"/>
        <v>Tuesday</v>
      </c>
      <c r="AB588" s="21" t="str">
        <f>VLOOKUP(U588,'Currency Sheet'!A:C,3,)</f>
        <v>DOLLAR</v>
      </c>
      <c r="AC588" s="42" t="str">
        <f>VLOOKUP(P588,'Customer List'!B:D,3,)</f>
        <v>Local</v>
      </c>
    </row>
    <row r="589" spans="1:29" x14ac:dyDescent="0.25">
      <c r="A589" s="21">
        <v>588</v>
      </c>
      <c r="B589" s="21" t="s">
        <v>272</v>
      </c>
      <c r="C589" s="30">
        <v>45821</v>
      </c>
      <c r="D589" s="30">
        <v>45831</v>
      </c>
      <c r="E589" s="47">
        <v>157.19999999999999</v>
      </c>
      <c r="F589" s="47">
        <f t="shared" si="76"/>
        <v>13833.599999999999</v>
      </c>
      <c r="G589" s="48">
        <f t="shared" si="77"/>
        <v>13833.599999999999</v>
      </c>
      <c r="H589" s="21">
        <v>301906</v>
      </c>
      <c r="I589" s="21" t="s">
        <v>1469</v>
      </c>
      <c r="J589" s="21">
        <v>1</v>
      </c>
      <c r="K589" s="21">
        <v>1</v>
      </c>
      <c r="L589" s="21">
        <f t="shared" si="78"/>
        <v>0</v>
      </c>
      <c r="M589" s="21" t="s">
        <v>282</v>
      </c>
      <c r="N589" s="30">
        <v>45832</v>
      </c>
      <c r="O589" s="48">
        <v>28427</v>
      </c>
      <c r="P589" s="21" t="s">
        <v>252</v>
      </c>
      <c r="Q589" s="21">
        <v>58152370496</v>
      </c>
      <c r="R589" s="21" t="s">
        <v>40</v>
      </c>
      <c r="S589" s="3">
        <v>4</v>
      </c>
      <c r="T589" s="37"/>
      <c r="U589" s="21" t="s">
        <v>18</v>
      </c>
      <c r="V589" s="21" t="str">
        <f>VLOOKUP(P589,'Customer List'!B:C,2,)</f>
        <v>Gujrat</v>
      </c>
      <c r="W589" s="38"/>
      <c r="X589" s="30">
        <v>45834</v>
      </c>
      <c r="Y589" s="21">
        <f t="shared" si="79"/>
        <v>2</v>
      </c>
      <c r="Z589" s="21" t="str">
        <f t="shared" si="80"/>
        <v>Tuesday</v>
      </c>
      <c r="AA589" s="21" t="str">
        <f t="shared" si="81"/>
        <v>Thursday</v>
      </c>
      <c r="AB589" s="21" t="str">
        <f>VLOOKUP(U589,'Currency Sheet'!A:C,3,)</f>
        <v>DOLLAR</v>
      </c>
      <c r="AC589" s="42" t="str">
        <f>VLOOKUP(P589,'Customer List'!B:D,3,)</f>
        <v>OutStation</v>
      </c>
    </row>
    <row r="590" spans="1:29" x14ac:dyDescent="0.25">
      <c r="A590" s="21">
        <v>589</v>
      </c>
      <c r="B590" s="21" t="s">
        <v>272</v>
      </c>
      <c r="C590" s="30">
        <v>45821</v>
      </c>
      <c r="D590" s="30">
        <v>45831</v>
      </c>
      <c r="E590" s="47">
        <v>207</v>
      </c>
      <c r="F590" s="47">
        <f t="shared" si="76"/>
        <v>18216</v>
      </c>
      <c r="G590" s="48">
        <f t="shared" si="77"/>
        <v>18216</v>
      </c>
      <c r="H590" s="21">
        <v>301928</v>
      </c>
      <c r="I590" s="21" t="s">
        <v>1470</v>
      </c>
      <c r="J590" s="21">
        <v>1</v>
      </c>
      <c r="K590" s="21">
        <v>1</v>
      </c>
      <c r="L590" s="21">
        <f t="shared" si="78"/>
        <v>0</v>
      </c>
      <c r="M590" s="21" t="s">
        <v>277</v>
      </c>
      <c r="N590" s="30">
        <v>45832</v>
      </c>
      <c r="O590" s="48">
        <v>29481.98</v>
      </c>
      <c r="P590" s="21" t="s">
        <v>242</v>
      </c>
      <c r="Q590" s="21">
        <v>58152374722</v>
      </c>
      <c r="R590" s="21" t="s">
        <v>40</v>
      </c>
      <c r="S590" s="3">
        <v>4</v>
      </c>
      <c r="T590" s="37"/>
      <c r="U590" s="21" t="s">
        <v>18</v>
      </c>
      <c r="V590" s="21" t="str">
        <f>VLOOKUP(P590,'Customer List'!B:C,2,)</f>
        <v>Mumbai</v>
      </c>
      <c r="W590" s="38"/>
      <c r="X590" s="30">
        <v>45833</v>
      </c>
      <c r="Y590" s="21">
        <f t="shared" si="79"/>
        <v>1</v>
      </c>
      <c r="Z590" s="21" t="str">
        <f t="shared" si="80"/>
        <v>Tuesday</v>
      </c>
      <c r="AA590" s="21" t="str">
        <f t="shared" si="81"/>
        <v>Wednesday</v>
      </c>
      <c r="AB590" s="21" t="str">
        <f>VLOOKUP(U590,'Currency Sheet'!A:C,3,)</f>
        <v>DOLLAR</v>
      </c>
      <c r="AC590" s="42" t="str">
        <f>VLOOKUP(P590,'Customer List'!B:D,3,)</f>
        <v>OutStation</v>
      </c>
    </row>
    <row r="591" spans="1:29" x14ac:dyDescent="0.25">
      <c r="A591" s="21">
        <v>590</v>
      </c>
      <c r="B591" s="21" t="s">
        <v>272</v>
      </c>
      <c r="C591" s="30">
        <v>45821</v>
      </c>
      <c r="D591" s="30">
        <v>45831</v>
      </c>
      <c r="E591" s="47">
        <v>85.8</v>
      </c>
      <c r="F591" s="47">
        <f t="shared" si="76"/>
        <v>7550.4</v>
      </c>
      <c r="G591" s="48">
        <f t="shared" si="77"/>
        <v>7550.4</v>
      </c>
      <c r="H591" s="21">
        <v>302015</v>
      </c>
      <c r="I591" s="21" t="s">
        <v>1471</v>
      </c>
      <c r="J591" s="21">
        <v>1</v>
      </c>
      <c r="K591" s="21">
        <v>1</v>
      </c>
      <c r="L591" s="21">
        <f t="shared" si="78"/>
        <v>0</v>
      </c>
      <c r="M591" s="21" t="s">
        <v>282</v>
      </c>
      <c r="N591" s="30">
        <v>45832</v>
      </c>
      <c r="O591" s="48">
        <v>15515.5</v>
      </c>
      <c r="P591" s="21" t="s">
        <v>252</v>
      </c>
      <c r="Q591" s="21">
        <v>58152370496</v>
      </c>
      <c r="R591" s="21" t="s">
        <v>40</v>
      </c>
      <c r="S591" s="3">
        <v>4</v>
      </c>
      <c r="T591" s="37"/>
      <c r="U591" s="21" t="s">
        <v>18</v>
      </c>
      <c r="V591" s="21" t="str">
        <f>VLOOKUP(P591,'Customer List'!B:C,2,)</f>
        <v>Gujrat</v>
      </c>
      <c r="W591" s="38"/>
      <c r="X591" s="30">
        <v>45834</v>
      </c>
      <c r="Y591" s="21">
        <f t="shared" si="79"/>
        <v>2</v>
      </c>
      <c r="Z591" s="21" t="str">
        <f t="shared" si="80"/>
        <v>Tuesday</v>
      </c>
      <c r="AA591" s="21" t="str">
        <f t="shared" si="81"/>
        <v>Thursday</v>
      </c>
      <c r="AB591" s="21" t="str">
        <f>VLOOKUP(U591,'Currency Sheet'!A:C,3,)</f>
        <v>DOLLAR</v>
      </c>
      <c r="AC591" s="42" t="str">
        <f>VLOOKUP(P591,'Customer List'!B:D,3,)</f>
        <v>OutStation</v>
      </c>
    </row>
    <row r="592" spans="1:29" x14ac:dyDescent="0.25">
      <c r="A592" s="21">
        <v>591</v>
      </c>
      <c r="B592" s="21" t="s">
        <v>272</v>
      </c>
      <c r="C592" s="30">
        <v>45821</v>
      </c>
      <c r="D592" s="30">
        <v>45831</v>
      </c>
      <c r="E592" s="47">
        <v>186.6</v>
      </c>
      <c r="F592" s="47">
        <f t="shared" si="76"/>
        <v>16420.8</v>
      </c>
      <c r="G592" s="48">
        <f t="shared" si="77"/>
        <v>16420.8</v>
      </c>
      <c r="H592" s="21">
        <v>302218</v>
      </c>
      <c r="I592" s="21" t="s">
        <v>1472</v>
      </c>
      <c r="J592" s="21">
        <v>1</v>
      </c>
      <c r="K592" s="21">
        <v>1</v>
      </c>
      <c r="L592" s="21">
        <f t="shared" si="78"/>
        <v>0</v>
      </c>
      <c r="M592" s="21" t="s">
        <v>282</v>
      </c>
      <c r="N592" s="30">
        <v>45832</v>
      </c>
      <c r="O592" s="48">
        <v>33743.5</v>
      </c>
      <c r="P592" s="21" t="s">
        <v>252</v>
      </c>
      <c r="Q592" s="21">
        <v>58152370496</v>
      </c>
      <c r="R592" s="21" t="s">
        <v>40</v>
      </c>
      <c r="S592" s="3">
        <v>4</v>
      </c>
      <c r="T592" s="37"/>
      <c r="U592" s="21" t="s">
        <v>18</v>
      </c>
      <c r="V592" s="21" t="str">
        <f>VLOOKUP(P592,'Customer List'!B:C,2,)</f>
        <v>Gujrat</v>
      </c>
      <c r="W592" s="38"/>
      <c r="X592" s="30">
        <v>45834</v>
      </c>
      <c r="Y592" s="21">
        <f t="shared" si="79"/>
        <v>2</v>
      </c>
      <c r="Z592" s="21" t="str">
        <f t="shared" si="80"/>
        <v>Tuesday</v>
      </c>
      <c r="AA592" s="21" t="str">
        <f t="shared" si="81"/>
        <v>Thursday</v>
      </c>
      <c r="AB592" s="21" t="str">
        <f>VLOOKUP(U592,'Currency Sheet'!A:C,3,)</f>
        <v>DOLLAR</v>
      </c>
      <c r="AC592" s="42" t="str">
        <f>VLOOKUP(P592,'Customer List'!B:D,3,)</f>
        <v>OutStation</v>
      </c>
    </row>
    <row r="593" spans="1:29" x14ac:dyDescent="0.25">
      <c r="A593" s="21">
        <v>592</v>
      </c>
      <c r="B593" s="21" t="s">
        <v>272</v>
      </c>
      <c r="C593" s="30">
        <v>45821</v>
      </c>
      <c r="D593" s="30">
        <v>45831</v>
      </c>
      <c r="E593" s="47">
        <v>318</v>
      </c>
      <c r="F593" s="47">
        <f t="shared" si="76"/>
        <v>27984</v>
      </c>
      <c r="G593" s="48">
        <f t="shared" si="77"/>
        <v>55968</v>
      </c>
      <c r="H593" s="21">
        <v>302240</v>
      </c>
      <c r="I593" s="21" t="s">
        <v>1473</v>
      </c>
      <c r="J593" s="21">
        <v>2</v>
      </c>
      <c r="K593" s="21">
        <v>2</v>
      </c>
      <c r="L593" s="21">
        <f t="shared" si="78"/>
        <v>0</v>
      </c>
      <c r="M593" s="21" t="s">
        <v>688</v>
      </c>
      <c r="N593" s="30">
        <v>45836</v>
      </c>
      <c r="O593" s="48">
        <v>105152</v>
      </c>
      <c r="P593" s="21" t="s">
        <v>285</v>
      </c>
      <c r="Q593" s="21">
        <v>58152581163</v>
      </c>
      <c r="R593" s="21" t="s">
        <v>40</v>
      </c>
      <c r="S593" s="3">
        <v>4</v>
      </c>
      <c r="T593" s="37" t="s">
        <v>606</v>
      </c>
      <c r="U593" s="21" t="s">
        <v>18</v>
      </c>
      <c r="V593" s="21" t="str">
        <f>VLOOKUP(P593,'Customer List'!B:C,2,)</f>
        <v>Vishakhapatnam</v>
      </c>
      <c r="W593" s="38"/>
      <c r="X593" s="30">
        <v>45838</v>
      </c>
      <c r="Y593" s="21">
        <f t="shared" si="79"/>
        <v>2</v>
      </c>
      <c r="Z593" s="21" t="str">
        <f t="shared" si="80"/>
        <v>Saturday</v>
      </c>
      <c r="AA593" s="21" t="str">
        <f t="shared" si="81"/>
        <v>Monday</v>
      </c>
      <c r="AB593" s="21" t="str">
        <f>VLOOKUP(U593,'Currency Sheet'!A:C,3,)</f>
        <v>DOLLAR</v>
      </c>
      <c r="AC593" s="42" t="str">
        <f>VLOOKUP(P593,'Customer List'!B:D,3,)</f>
        <v>OutStation</v>
      </c>
    </row>
    <row r="594" spans="1:29" x14ac:dyDescent="0.25">
      <c r="A594" s="21">
        <v>593</v>
      </c>
      <c r="B594" s="21" t="s">
        <v>272</v>
      </c>
      <c r="C594" s="30">
        <v>45821</v>
      </c>
      <c r="D594" s="30">
        <v>45831</v>
      </c>
      <c r="E594" s="47">
        <v>5</v>
      </c>
      <c r="F594" s="47">
        <f t="shared" si="76"/>
        <v>440</v>
      </c>
      <c r="G594" s="48">
        <f t="shared" si="77"/>
        <v>440</v>
      </c>
      <c r="H594" s="21">
        <v>304012</v>
      </c>
      <c r="I594" s="21" t="s">
        <v>1474</v>
      </c>
      <c r="J594" s="21">
        <v>1</v>
      </c>
      <c r="K594" s="21">
        <v>1</v>
      </c>
      <c r="L594" s="21">
        <f t="shared" si="78"/>
        <v>0</v>
      </c>
      <c r="M594" s="21" t="s">
        <v>1202</v>
      </c>
      <c r="N594" s="30">
        <v>45853</v>
      </c>
      <c r="O594" s="48">
        <v>0</v>
      </c>
      <c r="P594" s="21" t="s">
        <v>283</v>
      </c>
      <c r="Q594" s="21">
        <v>58153220145</v>
      </c>
      <c r="R594" s="21" t="s">
        <v>40</v>
      </c>
      <c r="S594" s="3">
        <v>4</v>
      </c>
      <c r="T594" s="37" t="s">
        <v>609</v>
      </c>
      <c r="U594" s="21" t="s">
        <v>18</v>
      </c>
      <c r="V594" s="21" t="str">
        <f>VLOOKUP(P594,'Customer List'!B:C,2,)</f>
        <v>Ahemedabad</v>
      </c>
      <c r="W594" s="38"/>
      <c r="X594" s="30">
        <v>45854</v>
      </c>
      <c r="Y594" s="21">
        <f t="shared" si="79"/>
        <v>1</v>
      </c>
      <c r="Z594" s="21" t="str">
        <f t="shared" si="80"/>
        <v>Tuesday</v>
      </c>
      <c r="AA594" s="21" t="str">
        <f t="shared" si="81"/>
        <v>Wednesday</v>
      </c>
      <c r="AB594" s="21" t="str">
        <f>VLOOKUP(U594,'Currency Sheet'!A:C,3,)</f>
        <v>DOLLAR</v>
      </c>
      <c r="AC594" s="42" t="str">
        <f>VLOOKUP(P594,'Customer List'!B:D,3,)</f>
        <v>OutStation</v>
      </c>
    </row>
    <row r="595" spans="1:29" x14ac:dyDescent="0.25">
      <c r="A595" s="21">
        <v>594</v>
      </c>
      <c r="B595" s="21" t="s">
        <v>272</v>
      </c>
      <c r="C595" s="30">
        <v>45821</v>
      </c>
      <c r="D595" s="30">
        <v>45831</v>
      </c>
      <c r="E595" s="47">
        <v>159</v>
      </c>
      <c r="F595" s="47">
        <f t="shared" si="76"/>
        <v>13992</v>
      </c>
      <c r="G595" s="48">
        <f t="shared" si="77"/>
        <v>13992</v>
      </c>
      <c r="H595" s="21">
        <v>304120</v>
      </c>
      <c r="I595" s="21" t="s">
        <v>1475</v>
      </c>
      <c r="J595" s="21">
        <v>1</v>
      </c>
      <c r="K595" s="21">
        <v>1</v>
      </c>
      <c r="L595" s="21">
        <f t="shared" si="78"/>
        <v>0</v>
      </c>
      <c r="M595" s="21" t="s">
        <v>284</v>
      </c>
      <c r="N595" s="30">
        <v>45832</v>
      </c>
      <c r="O595" s="48">
        <v>23916.25</v>
      </c>
      <c r="P595" s="21" t="s">
        <v>42</v>
      </c>
      <c r="Q595" s="21" t="s">
        <v>636</v>
      </c>
      <c r="R595" s="21" t="s">
        <v>637</v>
      </c>
      <c r="S595" s="3">
        <v>4</v>
      </c>
      <c r="T595" s="37"/>
      <c r="U595" s="21" t="s">
        <v>18</v>
      </c>
      <c r="V595" s="21" t="str">
        <f>VLOOKUP(P595,'Customer List'!B:C,2,)</f>
        <v>Faridabad</v>
      </c>
      <c r="W595" s="38"/>
      <c r="X595" s="30">
        <v>45832</v>
      </c>
      <c r="Y595" s="21">
        <f t="shared" si="79"/>
        <v>0</v>
      </c>
      <c r="Z595" s="21" t="str">
        <f t="shared" si="80"/>
        <v>Tuesday</v>
      </c>
      <c r="AA595" s="21" t="str">
        <f t="shared" si="81"/>
        <v>Tuesday</v>
      </c>
      <c r="AB595" s="21" t="str">
        <f>VLOOKUP(U595,'Currency Sheet'!A:C,3,)</f>
        <v>DOLLAR</v>
      </c>
      <c r="AC595" s="42" t="str">
        <f>VLOOKUP(P595,'Customer List'!B:D,3,)</f>
        <v>Local</v>
      </c>
    </row>
    <row r="596" spans="1:29" x14ac:dyDescent="0.25">
      <c r="A596" s="21">
        <v>595</v>
      </c>
      <c r="B596" s="21" t="s">
        <v>272</v>
      </c>
      <c r="C596" s="30">
        <v>45821</v>
      </c>
      <c r="D596" s="30">
        <v>45831</v>
      </c>
      <c r="E596" s="47">
        <v>195</v>
      </c>
      <c r="F596" s="47">
        <f t="shared" si="76"/>
        <v>17160</v>
      </c>
      <c r="G596" s="48">
        <f t="shared" si="77"/>
        <v>17160</v>
      </c>
      <c r="H596" s="21">
        <v>304126</v>
      </c>
      <c r="I596" s="21" t="s">
        <v>1476</v>
      </c>
      <c r="J596" s="21">
        <v>1</v>
      </c>
      <c r="K596" s="21">
        <v>1</v>
      </c>
      <c r="L596" s="21">
        <f t="shared" si="78"/>
        <v>0</v>
      </c>
      <c r="M596" s="21" t="s">
        <v>282</v>
      </c>
      <c r="N596" s="30">
        <v>45832</v>
      </c>
      <c r="O596" s="48">
        <v>35262.5</v>
      </c>
      <c r="P596" s="21" t="s">
        <v>252</v>
      </c>
      <c r="Q596" s="21">
        <v>58152370496</v>
      </c>
      <c r="R596" s="21" t="s">
        <v>40</v>
      </c>
      <c r="S596" s="3">
        <v>4</v>
      </c>
      <c r="T596" s="37"/>
      <c r="U596" s="21" t="s">
        <v>18</v>
      </c>
      <c r="V596" s="21" t="str">
        <f>VLOOKUP(P596,'Customer List'!B:C,2,)</f>
        <v>Gujrat</v>
      </c>
      <c r="W596" s="38"/>
      <c r="X596" s="30">
        <v>45834</v>
      </c>
      <c r="Y596" s="21">
        <f t="shared" si="79"/>
        <v>2</v>
      </c>
      <c r="Z596" s="21" t="str">
        <f t="shared" si="80"/>
        <v>Tuesday</v>
      </c>
      <c r="AA596" s="21" t="str">
        <f t="shared" si="81"/>
        <v>Thursday</v>
      </c>
      <c r="AB596" s="21" t="str">
        <f>VLOOKUP(U596,'Currency Sheet'!A:C,3,)</f>
        <v>DOLLAR</v>
      </c>
      <c r="AC596" s="42" t="str">
        <f>VLOOKUP(P596,'Customer List'!B:D,3,)</f>
        <v>OutStation</v>
      </c>
    </row>
    <row r="597" spans="1:29" x14ac:dyDescent="0.25">
      <c r="A597" s="21">
        <v>596</v>
      </c>
      <c r="B597" s="21" t="s">
        <v>272</v>
      </c>
      <c r="C597" s="30">
        <v>45821</v>
      </c>
      <c r="D597" s="30">
        <v>45831</v>
      </c>
      <c r="E597" s="47">
        <v>321.75</v>
      </c>
      <c r="F597" s="47">
        <f t="shared" si="76"/>
        <v>28314</v>
      </c>
      <c r="G597" s="48">
        <f t="shared" si="77"/>
        <v>28314</v>
      </c>
      <c r="H597" s="21">
        <v>304132</v>
      </c>
      <c r="I597" s="21" t="s">
        <v>1477</v>
      </c>
      <c r="J597" s="21">
        <v>1</v>
      </c>
      <c r="K597" s="21">
        <v>1</v>
      </c>
      <c r="L597" s="21">
        <f t="shared" si="78"/>
        <v>0</v>
      </c>
      <c r="M597" s="21" t="s">
        <v>277</v>
      </c>
      <c r="N597" s="30">
        <v>45832</v>
      </c>
      <c r="O597" s="48">
        <v>36679.5</v>
      </c>
      <c r="P597" s="21" t="s">
        <v>242</v>
      </c>
      <c r="Q597" s="21">
        <v>58152374722</v>
      </c>
      <c r="R597" s="21" t="s">
        <v>40</v>
      </c>
      <c r="S597" s="3">
        <v>4</v>
      </c>
      <c r="T597" s="37"/>
      <c r="U597" s="21" t="s">
        <v>18</v>
      </c>
      <c r="V597" s="21" t="str">
        <f>VLOOKUP(P597,'Customer List'!B:C,2,)</f>
        <v>Mumbai</v>
      </c>
      <c r="W597" s="38"/>
      <c r="X597" s="30">
        <v>45833</v>
      </c>
      <c r="Y597" s="21">
        <f t="shared" si="79"/>
        <v>1</v>
      </c>
      <c r="Z597" s="21" t="str">
        <f t="shared" si="80"/>
        <v>Tuesday</v>
      </c>
      <c r="AA597" s="21" t="str">
        <f t="shared" si="81"/>
        <v>Wednesday</v>
      </c>
      <c r="AB597" s="21" t="str">
        <f>VLOOKUP(U597,'Currency Sheet'!A:C,3,)</f>
        <v>DOLLAR</v>
      </c>
      <c r="AC597" s="42" t="str">
        <f>VLOOKUP(P597,'Customer List'!B:D,3,)</f>
        <v>OutStation</v>
      </c>
    </row>
    <row r="598" spans="1:29" x14ac:dyDescent="0.25">
      <c r="A598" s="21">
        <v>597</v>
      </c>
      <c r="B598" s="21" t="s">
        <v>272</v>
      </c>
      <c r="C598" s="30">
        <v>45821</v>
      </c>
      <c r="D598" s="30">
        <v>45831</v>
      </c>
      <c r="E598" s="47">
        <v>159</v>
      </c>
      <c r="F598" s="47">
        <f t="shared" si="76"/>
        <v>13992</v>
      </c>
      <c r="G598" s="48">
        <f t="shared" si="77"/>
        <v>13992</v>
      </c>
      <c r="H598" s="21">
        <v>304154</v>
      </c>
      <c r="I598" s="21" t="s">
        <v>1478</v>
      </c>
      <c r="J598" s="21">
        <v>1</v>
      </c>
      <c r="K598" s="21">
        <v>1</v>
      </c>
      <c r="L598" s="21">
        <f t="shared" si="78"/>
        <v>0</v>
      </c>
      <c r="M598" s="21" t="s">
        <v>282</v>
      </c>
      <c r="N598" s="30">
        <v>45832</v>
      </c>
      <c r="O598" s="48">
        <v>28752.5</v>
      </c>
      <c r="P598" s="21" t="s">
        <v>252</v>
      </c>
      <c r="Q598" s="21">
        <v>58152370496</v>
      </c>
      <c r="R598" s="21" t="s">
        <v>40</v>
      </c>
      <c r="S598" s="3">
        <v>4</v>
      </c>
      <c r="T598" s="37"/>
      <c r="U598" s="21" t="s">
        <v>18</v>
      </c>
      <c r="V598" s="21" t="str">
        <f>VLOOKUP(P598,'Customer List'!B:C,2,)</f>
        <v>Gujrat</v>
      </c>
      <c r="W598" s="38"/>
      <c r="X598" s="30">
        <v>45834</v>
      </c>
      <c r="Y598" s="21">
        <f t="shared" si="79"/>
        <v>2</v>
      </c>
      <c r="Z598" s="21" t="str">
        <f t="shared" si="80"/>
        <v>Tuesday</v>
      </c>
      <c r="AA598" s="21" t="str">
        <f t="shared" si="81"/>
        <v>Thursday</v>
      </c>
      <c r="AB598" s="21" t="str">
        <f>VLOOKUP(U598,'Currency Sheet'!A:C,3,)</f>
        <v>DOLLAR</v>
      </c>
      <c r="AC598" s="42" t="str">
        <f>VLOOKUP(P598,'Customer List'!B:D,3,)</f>
        <v>OutStation</v>
      </c>
    </row>
    <row r="599" spans="1:29" x14ac:dyDescent="0.25">
      <c r="A599" s="21">
        <v>598</v>
      </c>
      <c r="B599" s="21" t="s">
        <v>272</v>
      </c>
      <c r="C599" s="30">
        <v>45821</v>
      </c>
      <c r="D599" s="30">
        <v>45831</v>
      </c>
      <c r="E599" s="47">
        <v>61.2</v>
      </c>
      <c r="F599" s="47">
        <f t="shared" si="76"/>
        <v>5385.6</v>
      </c>
      <c r="G599" s="48">
        <f t="shared" si="77"/>
        <v>21542.400000000001</v>
      </c>
      <c r="H599" s="21">
        <v>304302</v>
      </c>
      <c r="I599" s="21" t="s">
        <v>1479</v>
      </c>
      <c r="J599" s="21">
        <v>4</v>
      </c>
      <c r="K599" s="21">
        <v>4</v>
      </c>
      <c r="L599" s="21">
        <f t="shared" si="78"/>
        <v>0</v>
      </c>
      <c r="M599" s="21" t="s">
        <v>286</v>
      </c>
      <c r="N599" s="30">
        <v>45832</v>
      </c>
      <c r="O599" s="48">
        <v>33721.199999999997</v>
      </c>
      <c r="P599" s="21" t="s">
        <v>42</v>
      </c>
      <c r="Q599" s="21" t="s">
        <v>636</v>
      </c>
      <c r="R599" s="21" t="s">
        <v>637</v>
      </c>
      <c r="S599" s="3">
        <v>4</v>
      </c>
      <c r="T599" s="37"/>
      <c r="U599" s="21" t="s">
        <v>18</v>
      </c>
      <c r="V599" s="21" t="str">
        <f>VLOOKUP(P599,'Customer List'!B:C,2,)</f>
        <v>Faridabad</v>
      </c>
      <c r="W599" s="38"/>
      <c r="X599" s="30">
        <v>45832</v>
      </c>
      <c r="Y599" s="21">
        <f t="shared" si="79"/>
        <v>0</v>
      </c>
      <c r="Z599" s="21" t="str">
        <f t="shared" si="80"/>
        <v>Tuesday</v>
      </c>
      <c r="AA599" s="21" t="str">
        <f t="shared" si="81"/>
        <v>Tuesday</v>
      </c>
      <c r="AB599" s="21" t="str">
        <f>VLOOKUP(U599,'Currency Sheet'!A:C,3,)</f>
        <v>DOLLAR</v>
      </c>
      <c r="AC599" s="42" t="str">
        <f>VLOOKUP(P599,'Customer List'!B:D,3,)</f>
        <v>Local</v>
      </c>
    </row>
    <row r="600" spans="1:29" x14ac:dyDescent="0.25">
      <c r="A600" s="21">
        <v>599</v>
      </c>
      <c r="B600" s="21" t="s">
        <v>272</v>
      </c>
      <c r="C600" s="30">
        <v>45821</v>
      </c>
      <c r="D600" s="30">
        <v>45831</v>
      </c>
      <c r="E600" s="47">
        <v>330</v>
      </c>
      <c r="F600" s="47">
        <f t="shared" si="76"/>
        <v>29040</v>
      </c>
      <c r="G600" s="48">
        <f t="shared" si="77"/>
        <v>29040</v>
      </c>
      <c r="H600" s="21">
        <v>307638</v>
      </c>
      <c r="I600" s="21" t="s">
        <v>1480</v>
      </c>
      <c r="J600" s="21">
        <v>1</v>
      </c>
      <c r="K600" s="21">
        <v>1</v>
      </c>
      <c r="L600" s="21">
        <f t="shared" si="78"/>
        <v>0</v>
      </c>
      <c r="M600" s="21" t="s">
        <v>277</v>
      </c>
      <c r="N600" s="30">
        <v>45832</v>
      </c>
      <c r="O600" s="48">
        <v>37600.199999999997</v>
      </c>
      <c r="P600" s="21" t="s">
        <v>242</v>
      </c>
      <c r="Q600" s="21">
        <v>58152374722</v>
      </c>
      <c r="R600" s="21" t="s">
        <v>40</v>
      </c>
      <c r="S600" s="3">
        <v>4</v>
      </c>
      <c r="T600" s="37"/>
      <c r="U600" s="21" t="s">
        <v>18</v>
      </c>
      <c r="V600" s="21" t="str">
        <f>VLOOKUP(P600,'Customer List'!B:C,2,)</f>
        <v>Mumbai</v>
      </c>
      <c r="W600" s="38"/>
      <c r="X600" s="30">
        <v>45833</v>
      </c>
      <c r="Y600" s="21">
        <f t="shared" si="79"/>
        <v>1</v>
      </c>
      <c r="Z600" s="21" t="str">
        <f t="shared" si="80"/>
        <v>Tuesday</v>
      </c>
      <c r="AA600" s="21" t="str">
        <f t="shared" si="81"/>
        <v>Wednesday</v>
      </c>
      <c r="AB600" s="21" t="str">
        <f>VLOOKUP(U600,'Currency Sheet'!A:C,3,)</f>
        <v>DOLLAR</v>
      </c>
      <c r="AC600" s="42" t="str">
        <f>VLOOKUP(P600,'Customer List'!B:D,3,)</f>
        <v>OutStation</v>
      </c>
    </row>
    <row r="601" spans="1:29" x14ac:dyDescent="0.25">
      <c r="A601" s="21">
        <v>600</v>
      </c>
      <c r="B601" s="21" t="s">
        <v>272</v>
      </c>
      <c r="C601" s="30">
        <v>45821</v>
      </c>
      <c r="D601" s="30">
        <v>45831</v>
      </c>
      <c r="E601" s="47">
        <v>162</v>
      </c>
      <c r="F601" s="47">
        <f t="shared" si="76"/>
        <v>14256</v>
      </c>
      <c r="G601" s="48">
        <f t="shared" si="77"/>
        <v>28512</v>
      </c>
      <c r="H601" s="21">
        <v>310614</v>
      </c>
      <c r="I601" s="21" t="s">
        <v>1481</v>
      </c>
      <c r="J601" s="21">
        <v>2</v>
      </c>
      <c r="K601" s="21">
        <v>2</v>
      </c>
      <c r="L601" s="21">
        <f t="shared" si="78"/>
        <v>0</v>
      </c>
      <c r="M601" s="21" t="s">
        <v>286</v>
      </c>
      <c r="N601" s="30">
        <v>45832</v>
      </c>
      <c r="O601" s="48">
        <v>44631</v>
      </c>
      <c r="P601" s="21" t="s">
        <v>42</v>
      </c>
      <c r="Q601" s="21" t="s">
        <v>636</v>
      </c>
      <c r="R601" s="21" t="s">
        <v>637</v>
      </c>
      <c r="S601" s="3">
        <v>4</v>
      </c>
      <c r="T601" s="37"/>
      <c r="U601" s="21" t="s">
        <v>18</v>
      </c>
      <c r="V601" s="21" t="str">
        <f>VLOOKUP(P601,'Customer List'!B:C,2,)</f>
        <v>Faridabad</v>
      </c>
      <c r="W601" s="38"/>
      <c r="X601" s="30">
        <v>45832</v>
      </c>
      <c r="Y601" s="21">
        <f t="shared" si="79"/>
        <v>0</v>
      </c>
      <c r="Z601" s="21" t="str">
        <f t="shared" si="80"/>
        <v>Tuesday</v>
      </c>
      <c r="AA601" s="21" t="str">
        <f t="shared" si="81"/>
        <v>Tuesday</v>
      </c>
      <c r="AB601" s="21" t="str">
        <f>VLOOKUP(U601,'Currency Sheet'!A:C,3,)</f>
        <v>DOLLAR</v>
      </c>
      <c r="AC601" s="42" t="str">
        <f>VLOOKUP(P601,'Customer List'!B:D,3,)</f>
        <v>Local</v>
      </c>
    </row>
    <row r="602" spans="1:29" x14ac:dyDescent="0.25">
      <c r="A602" s="21">
        <v>601</v>
      </c>
      <c r="B602" s="21" t="s">
        <v>272</v>
      </c>
      <c r="C602" s="30">
        <v>45821</v>
      </c>
      <c r="D602" s="30">
        <v>45831</v>
      </c>
      <c r="E602" s="47">
        <v>285.75</v>
      </c>
      <c r="F602" s="47">
        <f t="shared" si="76"/>
        <v>25146</v>
      </c>
      <c r="G602" s="48">
        <f t="shared" si="77"/>
        <v>25146</v>
      </c>
      <c r="H602" s="21">
        <v>310930</v>
      </c>
      <c r="I602" s="21" t="s">
        <v>1482</v>
      </c>
      <c r="J602" s="21">
        <v>1</v>
      </c>
      <c r="K602" s="21">
        <v>1</v>
      </c>
      <c r="L602" s="21">
        <f t="shared" si="78"/>
        <v>0</v>
      </c>
      <c r="M602" s="21" t="s">
        <v>284</v>
      </c>
      <c r="N602" s="30">
        <v>45832</v>
      </c>
      <c r="O602" s="48">
        <v>34385.25</v>
      </c>
      <c r="P602" s="21" t="s">
        <v>42</v>
      </c>
      <c r="Q602" s="21" t="s">
        <v>636</v>
      </c>
      <c r="R602" s="21" t="s">
        <v>637</v>
      </c>
      <c r="S602" s="3">
        <v>4</v>
      </c>
      <c r="T602" s="37"/>
      <c r="U602" s="21" t="s">
        <v>18</v>
      </c>
      <c r="V602" s="21" t="str">
        <f>VLOOKUP(P602,'Customer List'!B:C,2,)</f>
        <v>Faridabad</v>
      </c>
      <c r="W602" s="38"/>
      <c r="X602" s="30">
        <v>45832</v>
      </c>
      <c r="Y602" s="21">
        <f t="shared" si="79"/>
        <v>0</v>
      </c>
      <c r="Z602" s="21" t="str">
        <f t="shared" si="80"/>
        <v>Tuesday</v>
      </c>
      <c r="AA602" s="21" t="str">
        <f t="shared" si="81"/>
        <v>Tuesday</v>
      </c>
      <c r="AB602" s="21" t="str">
        <f>VLOOKUP(U602,'Currency Sheet'!A:C,3,)</f>
        <v>DOLLAR</v>
      </c>
      <c r="AC602" s="42" t="str">
        <f>VLOOKUP(P602,'Customer List'!B:D,3,)</f>
        <v>Local</v>
      </c>
    </row>
    <row r="603" spans="1:29" x14ac:dyDescent="0.25">
      <c r="A603" s="21">
        <v>602</v>
      </c>
      <c r="B603" s="21" t="s">
        <v>272</v>
      </c>
      <c r="C603" s="30">
        <v>45821</v>
      </c>
      <c r="D603" s="30">
        <v>45831</v>
      </c>
      <c r="E603" s="47">
        <v>326.25</v>
      </c>
      <c r="F603" s="47">
        <f t="shared" si="76"/>
        <v>28710</v>
      </c>
      <c r="G603" s="48">
        <f t="shared" si="77"/>
        <v>229680</v>
      </c>
      <c r="H603" s="21">
        <v>313238</v>
      </c>
      <c r="I603" s="21" t="s">
        <v>1483</v>
      </c>
      <c r="J603" s="21">
        <v>8</v>
      </c>
      <c r="K603" s="21">
        <v>8</v>
      </c>
      <c r="L603" s="21">
        <f t="shared" si="78"/>
        <v>0</v>
      </c>
      <c r="M603" s="21" t="s">
        <v>277</v>
      </c>
      <c r="N603" s="30">
        <v>45832</v>
      </c>
      <c r="O603" s="48">
        <v>297540</v>
      </c>
      <c r="P603" s="21" t="s">
        <v>242</v>
      </c>
      <c r="Q603" s="21">
        <v>58152374722</v>
      </c>
      <c r="R603" s="21" t="s">
        <v>40</v>
      </c>
      <c r="S603" s="3">
        <v>4</v>
      </c>
      <c r="T603" s="37"/>
      <c r="U603" s="21" t="s">
        <v>18</v>
      </c>
      <c r="V603" s="21" t="str">
        <f>VLOOKUP(P603,'Customer List'!B:C,2,)</f>
        <v>Mumbai</v>
      </c>
      <c r="W603" s="38"/>
      <c r="X603" s="30">
        <v>45833</v>
      </c>
      <c r="Y603" s="21">
        <f t="shared" si="79"/>
        <v>1</v>
      </c>
      <c r="Z603" s="21" t="str">
        <f t="shared" si="80"/>
        <v>Tuesday</v>
      </c>
      <c r="AA603" s="21" t="str">
        <f t="shared" si="81"/>
        <v>Wednesday</v>
      </c>
      <c r="AB603" s="21" t="str">
        <f>VLOOKUP(U603,'Currency Sheet'!A:C,3,)</f>
        <v>DOLLAR</v>
      </c>
      <c r="AC603" s="42" t="str">
        <f>VLOOKUP(P603,'Customer List'!B:D,3,)</f>
        <v>OutStation</v>
      </c>
    </row>
    <row r="604" spans="1:29" x14ac:dyDescent="0.25">
      <c r="A604" s="21">
        <v>603</v>
      </c>
      <c r="B604" s="21" t="s">
        <v>272</v>
      </c>
      <c r="C604" s="30">
        <v>45821</v>
      </c>
      <c r="D604" s="30">
        <v>45831</v>
      </c>
      <c r="E604" s="47">
        <v>273.75</v>
      </c>
      <c r="F604" s="47">
        <f t="shared" si="76"/>
        <v>24090</v>
      </c>
      <c r="G604" s="48">
        <f t="shared" si="77"/>
        <v>24090</v>
      </c>
      <c r="H604" s="21">
        <v>317332</v>
      </c>
      <c r="I604" s="21" t="s">
        <v>1484</v>
      </c>
      <c r="J604" s="21">
        <v>1</v>
      </c>
      <c r="K604" s="21">
        <v>1</v>
      </c>
      <c r="L604" s="21">
        <f t="shared" si="78"/>
        <v>0</v>
      </c>
      <c r="M604" s="21" t="s">
        <v>287</v>
      </c>
      <c r="N604" s="30">
        <v>45832</v>
      </c>
      <c r="O604" s="48">
        <v>36773</v>
      </c>
      <c r="P604" s="21" t="s">
        <v>288</v>
      </c>
      <c r="Q604" s="21">
        <v>58152370091</v>
      </c>
      <c r="R604" s="21" t="s">
        <v>40</v>
      </c>
      <c r="S604" s="3">
        <v>4</v>
      </c>
      <c r="T604" s="37"/>
      <c r="U604" s="21" t="s">
        <v>18</v>
      </c>
      <c r="V604" s="21" t="str">
        <f>VLOOKUP(P604,'Customer List'!B:C,2,)</f>
        <v>Banglore</v>
      </c>
      <c r="W604" s="38"/>
      <c r="X604" s="30">
        <v>45833</v>
      </c>
      <c r="Y604" s="21">
        <f t="shared" si="79"/>
        <v>1</v>
      </c>
      <c r="Z604" s="21" t="str">
        <f t="shared" si="80"/>
        <v>Tuesday</v>
      </c>
      <c r="AA604" s="21" t="str">
        <f t="shared" si="81"/>
        <v>Wednesday</v>
      </c>
      <c r="AB604" s="21" t="str">
        <f>VLOOKUP(U604,'Currency Sheet'!A:C,3,)</f>
        <v>DOLLAR</v>
      </c>
      <c r="AC604" s="42" t="str">
        <f>VLOOKUP(P604,'Customer List'!B:D,3,)</f>
        <v>OutStation</v>
      </c>
    </row>
    <row r="605" spans="1:29" x14ac:dyDescent="0.25">
      <c r="A605" s="21">
        <v>604</v>
      </c>
      <c r="B605" s="21" t="s">
        <v>272</v>
      </c>
      <c r="C605" s="30">
        <v>45821</v>
      </c>
      <c r="D605" s="30">
        <v>45831</v>
      </c>
      <c r="E605" s="47">
        <v>201</v>
      </c>
      <c r="F605" s="47">
        <f t="shared" si="76"/>
        <v>17688</v>
      </c>
      <c r="G605" s="48">
        <f t="shared" si="77"/>
        <v>17688</v>
      </c>
      <c r="H605" s="21">
        <v>318332</v>
      </c>
      <c r="I605" s="21" t="s">
        <v>1485</v>
      </c>
      <c r="J605" s="21">
        <v>1</v>
      </c>
      <c r="K605" s="21">
        <v>1</v>
      </c>
      <c r="L605" s="21">
        <f t="shared" si="78"/>
        <v>0</v>
      </c>
      <c r="M605" s="21" t="s">
        <v>282</v>
      </c>
      <c r="N605" s="30">
        <v>45832</v>
      </c>
      <c r="O605" s="48">
        <v>36347.5</v>
      </c>
      <c r="P605" s="21" t="s">
        <v>252</v>
      </c>
      <c r="Q605" s="21">
        <v>58152370496</v>
      </c>
      <c r="R605" s="21" t="s">
        <v>40</v>
      </c>
      <c r="S605" s="3">
        <v>4</v>
      </c>
      <c r="T605" s="37"/>
      <c r="U605" s="21" t="s">
        <v>18</v>
      </c>
      <c r="V605" s="21" t="str">
        <f>VLOOKUP(P605,'Customer List'!B:C,2,)</f>
        <v>Gujrat</v>
      </c>
      <c r="W605" s="38"/>
      <c r="X605" s="30">
        <v>45834</v>
      </c>
      <c r="Y605" s="21">
        <f t="shared" si="79"/>
        <v>2</v>
      </c>
      <c r="Z605" s="21" t="str">
        <f t="shared" si="80"/>
        <v>Tuesday</v>
      </c>
      <c r="AA605" s="21" t="str">
        <f t="shared" si="81"/>
        <v>Thursday</v>
      </c>
      <c r="AB605" s="21" t="str">
        <f>VLOOKUP(U605,'Currency Sheet'!A:C,3,)</f>
        <v>DOLLAR</v>
      </c>
      <c r="AC605" s="42" t="str">
        <f>VLOOKUP(P605,'Customer List'!B:D,3,)</f>
        <v>OutStation</v>
      </c>
    </row>
    <row r="606" spans="1:29" x14ac:dyDescent="0.25">
      <c r="A606" s="21">
        <v>605</v>
      </c>
      <c r="B606" s="21" t="s">
        <v>272</v>
      </c>
      <c r="C606" s="30">
        <v>45821</v>
      </c>
      <c r="D606" s="30">
        <v>45831</v>
      </c>
      <c r="E606" s="47">
        <v>313.5</v>
      </c>
      <c r="F606" s="47">
        <f t="shared" si="76"/>
        <v>27588</v>
      </c>
      <c r="G606" s="48">
        <f t="shared" si="77"/>
        <v>27588</v>
      </c>
      <c r="H606" s="21">
        <v>321142</v>
      </c>
      <c r="I606" s="21" t="s">
        <v>1486</v>
      </c>
      <c r="J606" s="21">
        <v>1</v>
      </c>
      <c r="K606" s="21">
        <v>1</v>
      </c>
      <c r="L606" s="21">
        <f t="shared" si="78"/>
        <v>0</v>
      </c>
      <c r="M606" s="21" t="s">
        <v>287</v>
      </c>
      <c r="N606" s="30">
        <v>45832</v>
      </c>
      <c r="O606" s="48">
        <v>42113</v>
      </c>
      <c r="P606" s="21" t="s">
        <v>288</v>
      </c>
      <c r="Q606" s="21">
        <v>58152370091</v>
      </c>
      <c r="R606" s="21" t="s">
        <v>40</v>
      </c>
      <c r="S606" s="3">
        <v>4</v>
      </c>
      <c r="T606" s="37"/>
      <c r="U606" s="21" t="s">
        <v>18</v>
      </c>
      <c r="V606" s="21" t="str">
        <f>VLOOKUP(P606,'Customer List'!B:C,2,)</f>
        <v>Banglore</v>
      </c>
      <c r="W606" s="38"/>
      <c r="X606" s="30">
        <v>45833</v>
      </c>
      <c r="Y606" s="21">
        <f t="shared" si="79"/>
        <v>1</v>
      </c>
      <c r="Z606" s="21" t="str">
        <f t="shared" si="80"/>
        <v>Tuesday</v>
      </c>
      <c r="AA606" s="21" t="str">
        <f t="shared" si="81"/>
        <v>Wednesday</v>
      </c>
      <c r="AB606" s="21" t="str">
        <f>VLOOKUP(U606,'Currency Sheet'!A:C,3,)</f>
        <v>DOLLAR</v>
      </c>
      <c r="AC606" s="42" t="str">
        <f>VLOOKUP(P606,'Customer List'!B:D,3,)</f>
        <v>OutStation</v>
      </c>
    </row>
    <row r="607" spans="1:29" x14ac:dyDescent="0.25">
      <c r="A607" s="21">
        <v>606</v>
      </c>
      <c r="B607" s="21" t="s">
        <v>272</v>
      </c>
      <c r="C607" s="30">
        <v>45821</v>
      </c>
      <c r="D607" s="30">
        <v>45831</v>
      </c>
      <c r="E607" s="47">
        <v>229.2</v>
      </c>
      <c r="F607" s="47">
        <f t="shared" si="76"/>
        <v>20169.599999999999</v>
      </c>
      <c r="G607" s="48">
        <f t="shared" si="77"/>
        <v>20169.599999999999</v>
      </c>
      <c r="H607" s="21">
        <v>325622</v>
      </c>
      <c r="I607" s="21" t="s">
        <v>1487</v>
      </c>
      <c r="J607" s="21">
        <v>1</v>
      </c>
      <c r="K607" s="21">
        <v>1</v>
      </c>
      <c r="L607" s="21">
        <f t="shared" si="78"/>
        <v>0</v>
      </c>
      <c r="M607" s="21" t="s">
        <v>287</v>
      </c>
      <c r="N607" s="30">
        <v>45832</v>
      </c>
      <c r="O607" s="48">
        <v>38486</v>
      </c>
      <c r="P607" s="21" t="s">
        <v>288</v>
      </c>
      <c r="Q607" s="21">
        <v>58152370091</v>
      </c>
      <c r="R607" s="21" t="s">
        <v>40</v>
      </c>
      <c r="S607" s="3">
        <v>4</v>
      </c>
      <c r="T607" s="37"/>
      <c r="U607" s="21" t="s">
        <v>18</v>
      </c>
      <c r="V607" s="21" t="str">
        <f>VLOOKUP(P607,'Customer List'!B:C,2,)</f>
        <v>Banglore</v>
      </c>
      <c r="W607" s="38"/>
      <c r="X607" s="30">
        <v>45833</v>
      </c>
      <c r="Y607" s="21">
        <f t="shared" si="79"/>
        <v>1</v>
      </c>
      <c r="Z607" s="21" t="str">
        <f t="shared" si="80"/>
        <v>Tuesday</v>
      </c>
      <c r="AA607" s="21" t="str">
        <f t="shared" si="81"/>
        <v>Wednesday</v>
      </c>
      <c r="AB607" s="21" t="str">
        <f>VLOOKUP(U607,'Currency Sheet'!A:C,3,)</f>
        <v>DOLLAR</v>
      </c>
      <c r="AC607" s="42" t="str">
        <f>VLOOKUP(P607,'Customer List'!B:D,3,)</f>
        <v>OutStation</v>
      </c>
    </row>
    <row r="608" spans="1:29" x14ac:dyDescent="0.25">
      <c r="A608" s="21">
        <v>607</v>
      </c>
      <c r="B608" s="21" t="s">
        <v>272</v>
      </c>
      <c r="C608" s="30">
        <v>45821</v>
      </c>
      <c r="D608" s="30">
        <v>45831</v>
      </c>
      <c r="E608" s="47">
        <v>5</v>
      </c>
      <c r="F608" s="47">
        <f t="shared" si="76"/>
        <v>440</v>
      </c>
      <c r="G608" s="48">
        <f t="shared" si="77"/>
        <v>440</v>
      </c>
      <c r="H608" s="21">
        <v>331218</v>
      </c>
      <c r="I608" s="21" t="s">
        <v>1488</v>
      </c>
      <c r="J608" s="21">
        <v>1</v>
      </c>
      <c r="K608" s="21">
        <v>1</v>
      </c>
      <c r="L608" s="21">
        <f t="shared" si="78"/>
        <v>0</v>
      </c>
      <c r="M608" s="21" t="s">
        <v>1202</v>
      </c>
      <c r="N608" s="30">
        <v>45853</v>
      </c>
      <c r="O608" s="48">
        <v>0</v>
      </c>
      <c r="P608" s="21" t="s">
        <v>283</v>
      </c>
      <c r="Q608" s="21">
        <v>58153220145</v>
      </c>
      <c r="R608" s="21" t="s">
        <v>40</v>
      </c>
      <c r="S608" s="3">
        <v>4</v>
      </c>
      <c r="T608" s="37" t="s">
        <v>609</v>
      </c>
      <c r="U608" s="21" t="s">
        <v>18</v>
      </c>
      <c r="V608" s="21" t="str">
        <f>VLOOKUP(P608,'Customer List'!B:C,2,)</f>
        <v>Ahemedabad</v>
      </c>
      <c r="W608" s="38"/>
      <c r="X608" s="30">
        <v>45854</v>
      </c>
      <c r="Y608" s="21">
        <f t="shared" si="79"/>
        <v>1</v>
      </c>
      <c r="Z608" s="21" t="str">
        <f t="shared" si="80"/>
        <v>Tuesday</v>
      </c>
      <c r="AA608" s="21" t="str">
        <f t="shared" si="81"/>
        <v>Wednesday</v>
      </c>
      <c r="AB608" s="21" t="str">
        <f>VLOOKUP(U608,'Currency Sheet'!A:C,3,)</f>
        <v>DOLLAR</v>
      </c>
      <c r="AC608" s="42" t="str">
        <f>VLOOKUP(P608,'Customer List'!B:D,3,)</f>
        <v>OutStation</v>
      </c>
    </row>
    <row r="609" spans="1:29" x14ac:dyDescent="0.25">
      <c r="A609" s="21">
        <v>608</v>
      </c>
      <c r="B609" s="21" t="s">
        <v>272</v>
      </c>
      <c r="C609" s="30">
        <v>45821</v>
      </c>
      <c r="D609" s="30">
        <v>45831</v>
      </c>
      <c r="E609" s="47">
        <v>151.19999999999999</v>
      </c>
      <c r="F609" s="47">
        <f t="shared" si="76"/>
        <v>13305.599999999999</v>
      </c>
      <c r="G609" s="48">
        <f t="shared" si="77"/>
        <v>13305.599999999999</v>
      </c>
      <c r="H609" s="21">
        <v>333504</v>
      </c>
      <c r="I609" s="21" t="s">
        <v>1489</v>
      </c>
      <c r="J609" s="21">
        <v>1</v>
      </c>
      <c r="K609" s="21">
        <v>1</v>
      </c>
      <c r="L609" s="21">
        <f t="shared" si="78"/>
        <v>0</v>
      </c>
      <c r="M609" s="21" t="s">
        <v>279</v>
      </c>
      <c r="N609" s="30">
        <v>45832</v>
      </c>
      <c r="O609" s="48">
        <v>23436</v>
      </c>
      <c r="P609" s="21" t="s">
        <v>671</v>
      </c>
      <c r="Q609" s="21">
        <v>58152373274</v>
      </c>
      <c r="R609" s="21" t="s">
        <v>40</v>
      </c>
      <c r="S609" s="3">
        <v>4</v>
      </c>
      <c r="T609" s="37"/>
      <c r="U609" s="21" t="s">
        <v>18</v>
      </c>
      <c r="V609" s="21" t="str">
        <f>VLOOKUP(P609,'Customer List'!B:C,2,)</f>
        <v>Hyderabad</v>
      </c>
      <c r="W609" s="38"/>
      <c r="X609" s="30">
        <v>45833</v>
      </c>
      <c r="Y609" s="21">
        <f t="shared" si="79"/>
        <v>1</v>
      </c>
      <c r="Z609" s="21" t="str">
        <f t="shared" si="80"/>
        <v>Tuesday</v>
      </c>
      <c r="AA609" s="21" t="str">
        <f t="shared" si="81"/>
        <v>Wednesday</v>
      </c>
      <c r="AB609" s="21" t="str">
        <f>VLOOKUP(U609,'Currency Sheet'!A:C,3,)</f>
        <v>DOLLAR</v>
      </c>
      <c r="AC609" s="42" t="str">
        <f>VLOOKUP(P609,'Customer List'!B:D,3,)</f>
        <v>OutStation</v>
      </c>
    </row>
    <row r="610" spans="1:29" x14ac:dyDescent="0.25">
      <c r="A610" s="21">
        <v>609</v>
      </c>
      <c r="B610" s="21" t="s">
        <v>272</v>
      </c>
      <c r="C610" s="30">
        <v>45821</v>
      </c>
      <c r="D610" s="30">
        <v>45831</v>
      </c>
      <c r="E610" s="47">
        <v>218.4</v>
      </c>
      <c r="F610" s="47">
        <f t="shared" si="76"/>
        <v>19219.2</v>
      </c>
      <c r="G610" s="48">
        <f t="shared" si="77"/>
        <v>19219.2</v>
      </c>
      <c r="H610" s="21">
        <v>341424</v>
      </c>
      <c r="I610" s="21" t="s">
        <v>1490</v>
      </c>
      <c r="J610" s="21">
        <v>1</v>
      </c>
      <c r="K610" s="21">
        <v>1</v>
      </c>
      <c r="L610" s="21">
        <f t="shared" si="78"/>
        <v>0</v>
      </c>
      <c r="M610" s="21" t="s">
        <v>279</v>
      </c>
      <c r="N610" s="30">
        <v>45832</v>
      </c>
      <c r="O610" s="48">
        <v>33852</v>
      </c>
      <c r="P610" s="21" t="s">
        <v>671</v>
      </c>
      <c r="Q610" s="21">
        <v>58152373274</v>
      </c>
      <c r="R610" s="21" t="s">
        <v>40</v>
      </c>
      <c r="S610" s="3">
        <v>4</v>
      </c>
      <c r="T610" s="37"/>
      <c r="U610" s="21" t="s">
        <v>18</v>
      </c>
      <c r="V610" s="21" t="str">
        <f>VLOOKUP(P610,'Customer List'!B:C,2,)</f>
        <v>Hyderabad</v>
      </c>
      <c r="W610" s="38"/>
      <c r="X610" s="30">
        <v>45833</v>
      </c>
      <c r="Y610" s="21">
        <f t="shared" si="79"/>
        <v>1</v>
      </c>
      <c r="Z610" s="21" t="str">
        <f t="shared" si="80"/>
        <v>Tuesday</v>
      </c>
      <c r="AA610" s="21" t="str">
        <f t="shared" si="81"/>
        <v>Wednesday</v>
      </c>
      <c r="AB610" s="21" t="str">
        <f>VLOOKUP(U610,'Currency Sheet'!A:C,3,)</f>
        <v>DOLLAR</v>
      </c>
      <c r="AC610" s="42" t="str">
        <f>VLOOKUP(P610,'Customer List'!B:D,3,)</f>
        <v>OutStation</v>
      </c>
    </row>
    <row r="611" spans="1:29" x14ac:dyDescent="0.25">
      <c r="A611" s="21">
        <v>610</v>
      </c>
      <c r="B611" s="21" t="s">
        <v>272</v>
      </c>
      <c r="C611" s="30">
        <v>45821</v>
      </c>
      <c r="D611" s="30">
        <v>45831</v>
      </c>
      <c r="E611" s="47">
        <v>80.400000000000006</v>
      </c>
      <c r="F611" s="47">
        <f t="shared" si="76"/>
        <v>7075.2000000000007</v>
      </c>
      <c r="G611" s="48">
        <f t="shared" si="77"/>
        <v>7075.2000000000007</v>
      </c>
      <c r="H611" s="21">
        <v>342903</v>
      </c>
      <c r="I611" s="21" t="s">
        <v>1491</v>
      </c>
      <c r="J611" s="21">
        <v>1</v>
      </c>
      <c r="K611" s="21">
        <v>1</v>
      </c>
      <c r="L611" s="21">
        <f t="shared" si="78"/>
        <v>0</v>
      </c>
      <c r="M611" s="21" t="s">
        <v>289</v>
      </c>
      <c r="N611" s="30">
        <v>45832</v>
      </c>
      <c r="O611" s="48">
        <v>11457</v>
      </c>
      <c r="P611" s="21" t="s">
        <v>242</v>
      </c>
      <c r="Q611" s="21">
        <v>58152374722</v>
      </c>
      <c r="R611" s="21" t="s">
        <v>40</v>
      </c>
      <c r="S611" s="3">
        <v>4</v>
      </c>
      <c r="T611" s="37"/>
      <c r="U611" s="21" t="s">
        <v>18</v>
      </c>
      <c r="V611" s="21" t="str">
        <f>VLOOKUP(P611,'Customer List'!B:C,2,)</f>
        <v>Mumbai</v>
      </c>
      <c r="W611" s="38"/>
      <c r="X611" s="30">
        <v>45833</v>
      </c>
      <c r="Y611" s="21">
        <f t="shared" si="79"/>
        <v>1</v>
      </c>
      <c r="Z611" s="21" t="str">
        <f t="shared" si="80"/>
        <v>Tuesday</v>
      </c>
      <c r="AA611" s="21" t="str">
        <f t="shared" si="81"/>
        <v>Wednesday</v>
      </c>
      <c r="AB611" s="21" t="str">
        <f>VLOOKUP(U611,'Currency Sheet'!A:C,3,)</f>
        <v>DOLLAR</v>
      </c>
      <c r="AC611" s="42" t="str">
        <f>VLOOKUP(P611,'Customer List'!B:D,3,)</f>
        <v>OutStation</v>
      </c>
    </row>
    <row r="612" spans="1:29" x14ac:dyDescent="0.25">
      <c r="A612" s="21">
        <v>611</v>
      </c>
      <c r="B612" s="21" t="s">
        <v>272</v>
      </c>
      <c r="C612" s="30">
        <v>45821</v>
      </c>
      <c r="D612" s="30">
        <v>45831</v>
      </c>
      <c r="E612" s="47">
        <v>68.599999999999994</v>
      </c>
      <c r="F612" s="47">
        <f t="shared" si="76"/>
        <v>6036.7999999999993</v>
      </c>
      <c r="G612" s="48">
        <f t="shared" si="77"/>
        <v>6036.7999999999993</v>
      </c>
      <c r="H612" s="21">
        <v>343105</v>
      </c>
      <c r="I612" s="21" t="s">
        <v>1492</v>
      </c>
      <c r="J612" s="21">
        <v>1</v>
      </c>
      <c r="K612" s="21">
        <v>1</v>
      </c>
      <c r="L612" s="21">
        <f t="shared" si="78"/>
        <v>0</v>
      </c>
      <c r="M612" s="21" t="s">
        <v>290</v>
      </c>
      <c r="N612" s="30">
        <v>45832</v>
      </c>
      <c r="O612" s="48">
        <v>9873.5</v>
      </c>
      <c r="P612" s="21" t="s">
        <v>211</v>
      </c>
      <c r="Q612" s="21">
        <v>58152368330</v>
      </c>
      <c r="R612" s="21" t="s">
        <v>40</v>
      </c>
      <c r="S612" s="3">
        <v>4</v>
      </c>
      <c r="T612" s="37"/>
      <c r="U612" s="21" t="s">
        <v>18</v>
      </c>
      <c r="V612" s="21" t="str">
        <f>VLOOKUP(P612,'Customer List'!B:C,2,)</f>
        <v>Banglore</v>
      </c>
      <c r="W612" s="38"/>
      <c r="X612" s="30">
        <v>45833</v>
      </c>
      <c r="Y612" s="21">
        <f t="shared" si="79"/>
        <v>1</v>
      </c>
      <c r="Z612" s="21" t="str">
        <f t="shared" si="80"/>
        <v>Tuesday</v>
      </c>
      <c r="AA612" s="21" t="str">
        <f t="shared" si="81"/>
        <v>Wednesday</v>
      </c>
      <c r="AB612" s="21" t="str">
        <f>VLOOKUP(U612,'Currency Sheet'!A:C,3,)</f>
        <v>DOLLAR</v>
      </c>
      <c r="AC612" s="42" t="str">
        <f>VLOOKUP(P612,'Customer List'!B:D,3,)</f>
        <v>OutStation</v>
      </c>
    </row>
    <row r="613" spans="1:29" x14ac:dyDescent="0.25">
      <c r="A613" s="21">
        <v>612</v>
      </c>
      <c r="B613" s="21" t="s">
        <v>272</v>
      </c>
      <c r="C613" s="30">
        <v>45821</v>
      </c>
      <c r="D613" s="30">
        <v>45831</v>
      </c>
      <c r="E613" s="47">
        <v>156.6</v>
      </c>
      <c r="F613" s="47">
        <f t="shared" si="76"/>
        <v>13780.8</v>
      </c>
      <c r="G613" s="48">
        <f t="shared" si="77"/>
        <v>13780.8</v>
      </c>
      <c r="H613" s="21">
        <v>343108</v>
      </c>
      <c r="I613" s="21" t="s">
        <v>1493</v>
      </c>
      <c r="J613" s="21">
        <v>1</v>
      </c>
      <c r="K613" s="21">
        <v>1</v>
      </c>
      <c r="L613" s="21">
        <f t="shared" si="78"/>
        <v>0</v>
      </c>
      <c r="M613" s="21" t="s">
        <v>284</v>
      </c>
      <c r="N613" s="30">
        <v>45832</v>
      </c>
      <c r="O613" s="48">
        <v>23555.25</v>
      </c>
      <c r="P613" s="21" t="s">
        <v>42</v>
      </c>
      <c r="Q613" s="21" t="s">
        <v>636</v>
      </c>
      <c r="R613" s="21" t="s">
        <v>637</v>
      </c>
      <c r="S613" s="3">
        <v>4</v>
      </c>
      <c r="T613" s="37"/>
      <c r="U613" s="21" t="s">
        <v>18</v>
      </c>
      <c r="V613" s="21" t="str">
        <f>VLOOKUP(P613,'Customer List'!B:C,2,)</f>
        <v>Faridabad</v>
      </c>
      <c r="W613" s="38"/>
      <c r="X613" s="30">
        <v>45832</v>
      </c>
      <c r="Y613" s="21">
        <f t="shared" si="79"/>
        <v>0</v>
      </c>
      <c r="Z613" s="21" t="str">
        <f t="shared" si="80"/>
        <v>Tuesday</v>
      </c>
      <c r="AA613" s="21" t="str">
        <f t="shared" si="81"/>
        <v>Tuesday</v>
      </c>
      <c r="AB613" s="21" t="str">
        <f>VLOOKUP(U613,'Currency Sheet'!A:C,3,)</f>
        <v>DOLLAR</v>
      </c>
      <c r="AC613" s="42" t="str">
        <f>VLOOKUP(P613,'Customer List'!B:D,3,)</f>
        <v>Local</v>
      </c>
    </row>
    <row r="614" spans="1:29" x14ac:dyDescent="0.25">
      <c r="A614" s="21">
        <v>613</v>
      </c>
      <c r="B614" s="21" t="s">
        <v>272</v>
      </c>
      <c r="C614" s="30">
        <v>45821</v>
      </c>
      <c r="D614" s="30">
        <v>45831</v>
      </c>
      <c r="E614" s="47">
        <v>171.6</v>
      </c>
      <c r="F614" s="47">
        <f t="shared" si="76"/>
        <v>15100.8</v>
      </c>
      <c r="G614" s="48">
        <f t="shared" si="77"/>
        <v>15100.8</v>
      </c>
      <c r="H614" s="21">
        <v>343510</v>
      </c>
      <c r="I614" s="21" t="s">
        <v>1398</v>
      </c>
      <c r="J614" s="21">
        <v>1</v>
      </c>
      <c r="K614" s="21">
        <v>1</v>
      </c>
      <c r="L614" s="21">
        <f t="shared" si="78"/>
        <v>0</v>
      </c>
      <c r="M614" s="21" t="s">
        <v>282</v>
      </c>
      <c r="N614" s="30">
        <v>45832</v>
      </c>
      <c r="O614" s="48">
        <v>31031</v>
      </c>
      <c r="P614" s="21" t="s">
        <v>252</v>
      </c>
      <c r="Q614" s="21">
        <v>58152370496</v>
      </c>
      <c r="R614" s="21" t="s">
        <v>40</v>
      </c>
      <c r="S614" s="3">
        <v>4</v>
      </c>
      <c r="T614" s="37"/>
      <c r="U614" s="21" t="s">
        <v>18</v>
      </c>
      <c r="V614" s="21" t="str">
        <f>VLOOKUP(P614,'Customer List'!B:C,2,)</f>
        <v>Gujrat</v>
      </c>
      <c r="W614" s="38"/>
      <c r="X614" s="30">
        <v>45834</v>
      </c>
      <c r="Y614" s="21">
        <f t="shared" si="79"/>
        <v>2</v>
      </c>
      <c r="Z614" s="21" t="str">
        <f t="shared" si="80"/>
        <v>Tuesday</v>
      </c>
      <c r="AA614" s="21" t="str">
        <f t="shared" si="81"/>
        <v>Thursday</v>
      </c>
      <c r="AB614" s="21" t="str">
        <f>VLOOKUP(U614,'Currency Sheet'!A:C,3,)</f>
        <v>DOLLAR</v>
      </c>
      <c r="AC614" s="42" t="str">
        <f>VLOOKUP(P614,'Customer List'!B:D,3,)</f>
        <v>OutStation</v>
      </c>
    </row>
    <row r="615" spans="1:29" x14ac:dyDescent="0.25">
      <c r="A615" s="21">
        <v>614</v>
      </c>
      <c r="B615" s="21" t="s">
        <v>272</v>
      </c>
      <c r="C615" s="30">
        <v>45821</v>
      </c>
      <c r="D615" s="30">
        <v>45831</v>
      </c>
      <c r="E615" s="47">
        <v>170.4</v>
      </c>
      <c r="F615" s="47">
        <f t="shared" si="76"/>
        <v>14995.2</v>
      </c>
      <c r="G615" s="48">
        <f t="shared" si="77"/>
        <v>14995.2</v>
      </c>
      <c r="H615" s="21">
        <v>343608</v>
      </c>
      <c r="I615" s="21" t="s">
        <v>1398</v>
      </c>
      <c r="J615" s="21">
        <v>1</v>
      </c>
      <c r="K615" s="21">
        <v>1</v>
      </c>
      <c r="L615" s="21">
        <f t="shared" si="78"/>
        <v>0</v>
      </c>
      <c r="M615" s="21" t="s">
        <v>2171</v>
      </c>
      <c r="N615" s="30">
        <v>45870</v>
      </c>
      <c r="O615" s="48">
        <v>30814</v>
      </c>
      <c r="P615" s="21" t="s">
        <v>650</v>
      </c>
      <c r="Q615" s="21" t="s">
        <v>636</v>
      </c>
      <c r="R615" s="21" t="s">
        <v>723</v>
      </c>
      <c r="S615" s="3">
        <v>4</v>
      </c>
      <c r="T615" s="37"/>
      <c r="U615" s="21" t="s">
        <v>18</v>
      </c>
      <c r="V615" s="21" t="str">
        <f>VLOOKUP(P615,'Customer List'!B:C,2,)</f>
        <v>Noida</v>
      </c>
      <c r="W615" s="38"/>
      <c r="X615" s="30">
        <v>45870</v>
      </c>
      <c r="Y615" s="21">
        <f t="shared" si="79"/>
        <v>0</v>
      </c>
      <c r="Z615" s="21" t="str">
        <f t="shared" si="80"/>
        <v>Friday</v>
      </c>
      <c r="AA615" s="21" t="str">
        <f t="shared" si="81"/>
        <v>Friday</v>
      </c>
      <c r="AB615" s="21" t="str">
        <f>VLOOKUP(U615,'Currency Sheet'!A:C,3,)</f>
        <v>DOLLAR</v>
      </c>
      <c r="AC615" s="42" t="str">
        <f>VLOOKUP(P615,'Customer List'!B:D,3,)</f>
        <v>Local</v>
      </c>
    </row>
    <row r="616" spans="1:29" x14ac:dyDescent="0.25">
      <c r="A616" s="21">
        <v>615</v>
      </c>
      <c r="B616" s="21" t="s">
        <v>272</v>
      </c>
      <c r="C616" s="30">
        <v>45821</v>
      </c>
      <c r="D616" s="30">
        <v>45831</v>
      </c>
      <c r="E616" s="47">
        <v>129.6</v>
      </c>
      <c r="F616" s="47">
        <f t="shared" si="76"/>
        <v>11404.8</v>
      </c>
      <c r="G616" s="48">
        <f t="shared" si="77"/>
        <v>11404.8</v>
      </c>
      <c r="H616" s="21">
        <v>344016</v>
      </c>
      <c r="I616" s="21" t="s">
        <v>1494</v>
      </c>
      <c r="J616" s="21">
        <v>1</v>
      </c>
      <c r="K616" s="21">
        <v>1</v>
      </c>
      <c r="L616" s="21">
        <f t="shared" si="78"/>
        <v>0</v>
      </c>
      <c r="M616" s="21" t="s">
        <v>280</v>
      </c>
      <c r="N616" s="30">
        <v>45832</v>
      </c>
      <c r="O616" s="48">
        <v>23436</v>
      </c>
      <c r="P616" s="21" t="s">
        <v>191</v>
      </c>
      <c r="Q616" s="21" t="s">
        <v>281</v>
      </c>
      <c r="R616" s="21" t="s">
        <v>40</v>
      </c>
      <c r="S616" s="3">
        <v>4</v>
      </c>
      <c r="T616" s="37"/>
      <c r="U616" s="21" t="s">
        <v>18</v>
      </c>
      <c r="V616" s="21" t="str">
        <f>VLOOKUP(P616,'Customer List'!B:C,2,)</f>
        <v>Chandigarh</v>
      </c>
      <c r="W616" s="38"/>
      <c r="X616" s="30">
        <v>45833</v>
      </c>
      <c r="Y616" s="21">
        <f t="shared" si="79"/>
        <v>1</v>
      </c>
      <c r="Z616" s="21" t="str">
        <f t="shared" si="80"/>
        <v>Tuesday</v>
      </c>
      <c r="AA616" s="21" t="str">
        <f t="shared" si="81"/>
        <v>Wednesday</v>
      </c>
      <c r="AB616" s="21" t="str">
        <f>VLOOKUP(U616,'Currency Sheet'!A:C,3,)</f>
        <v>DOLLAR</v>
      </c>
      <c r="AC616" s="42" t="str">
        <f>VLOOKUP(P616,'Customer List'!B:D,3,)</f>
        <v>OutStation</v>
      </c>
    </row>
    <row r="617" spans="1:29" x14ac:dyDescent="0.25">
      <c r="A617" s="21">
        <v>616</v>
      </c>
      <c r="B617" s="21" t="s">
        <v>272</v>
      </c>
      <c r="C617" s="30">
        <v>45821</v>
      </c>
      <c r="D617" s="30">
        <v>45831</v>
      </c>
      <c r="E617" s="47">
        <v>334.5</v>
      </c>
      <c r="F617" s="47">
        <f t="shared" si="76"/>
        <v>29436</v>
      </c>
      <c r="G617" s="48">
        <f t="shared" si="77"/>
        <v>29436</v>
      </c>
      <c r="H617" s="21">
        <v>353234</v>
      </c>
      <c r="I617" s="21" t="s">
        <v>1495</v>
      </c>
      <c r="J617" s="21">
        <v>1</v>
      </c>
      <c r="K617" s="21">
        <v>1</v>
      </c>
      <c r="L617" s="21">
        <f t="shared" si="78"/>
        <v>0</v>
      </c>
      <c r="M617" s="21" t="s">
        <v>284</v>
      </c>
      <c r="N617" s="30">
        <v>45832</v>
      </c>
      <c r="O617" s="48">
        <v>40251.5</v>
      </c>
      <c r="P617" s="21" t="s">
        <v>42</v>
      </c>
      <c r="Q617" s="21" t="s">
        <v>636</v>
      </c>
      <c r="R617" s="21" t="s">
        <v>637</v>
      </c>
      <c r="S617" s="3">
        <v>4</v>
      </c>
      <c r="T617" s="37"/>
      <c r="U617" s="21" t="s">
        <v>18</v>
      </c>
      <c r="V617" s="21" t="str">
        <f>VLOOKUP(P617,'Customer List'!B:C,2,)</f>
        <v>Faridabad</v>
      </c>
      <c r="W617" s="38"/>
      <c r="X617" s="30">
        <v>45832</v>
      </c>
      <c r="Y617" s="21">
        <f t="shared" si="79"/>
        <v>0</v>
      </c>
      <c r="Z617" s="21" t="str">
        <f t="shared" si="80"/>
        <v>Tuesday</v>
      </c>
      <c r="AA617" s="21" t="str">
        <f t="shared" si="81"/>
        <v>Tuesday</v>
      </c>
      <c r="AB617" s="21" t="str">
        <f>VLOOKUP(U617,'Currency Sheet'!A:C,3,)</f>
        <v>DOLLAR</v>
      </c>
      <c r="AC617" s="42" t="str">
        <f>VLOOKUP(P617,'Customer List'!B:D,3,)</f>
        <v>Local</v>
      </c>
    </row>
    <row r="618" spans="1:29" x14ac:dyDescent="0.25">
      <c r="A618" s="21">
        <v>617</v>
      </c>
      <c r="B618" s="21" t="s">
        <v>272</v>
      </c>
      <c r="C618" s="30">
        <v>45821</v>
      </c>
      <c r="D618" s="30">
        <v>45831</v>
      </c>
      <c r="E618" s="47">
        <v>153</v>
      </c>
      <c r="F618" s="47">
        <f t="shared" si="76"/>
        <v>13464</v>
      </c>
      <c r="G618" s="48">
        <f t="shared" si="77"/>
        <v>13464</v>
      </c>
      <c r="H618" s="21">
        <v>354515</v>
      </c>
      <c r="I618" s="21" t="s">
        <v>1496</v>
      </c>
      <c r="J618" s="21">
        <v>1</v>
      </c>
      <c r="K618" s="21">
        <v>1</v>
      </c>
      <c r="L618" s="21">
        <f t="shared" si="78"/>
        <v>0</v>
      </c>
      <c r="M618" s="21" t="s">
        <v>291</v>
      </c>
      <c r="N618" s="30">
        <v>45832</v>
      </c>
      <c r="O618" s="48">
        <v>23715</v>
      </c>
      <c r="P618" s="21" t="s">
        <v>292</v>
      </c>
      <c r="Q618" s="21">
        <v>58152368164</v>
      </c>
      <c r="R618" s="21" t="s">
        <v>40</v>
      </c>
      <c r="S618" s="3">
        <v>4</v>
      </c>
      <c r="T618" s="37"/>
      <c r="U618" s="21" t="s">
        <v>18</v>
      </c>
      <c r="V618" s="21" t="str">
        <f>VLOOKUP(P618,'Customer List'!B:C,2,)</f>
        <v>Guwahati</v>
      </c>
      <c r="W618" s="38"/>
      <c r="X618" s="30">
        <v>45833</v>
      </c>
      <c r="Y618" s="21">
        <f t="shared" si="79"/>
        <v>1</v>
      </c>
      <c r="Z618" s="21" t="str">
        <f t="shared" si="80"/>
        <v>Tuesday</v>
      </c>
      <c r="AA618" s="21" t="str">
        <f t="shared" si="81"/>
        <v>Wednesday</v>
      </c>
      <c r="AB618" s="21" t="str">
        <f>VLOOKUP(U618,'Currency Sheet'!A:C,3,)</f>
        <v>DOLLAR</v>
      </c>
      <c r="AC618" s="42" t="str">
        <f>VLOOKUP(P618,'Customer List'!B:D,3,)</f>
        <v>OutStation</v>
      </c>
    </row>
    <row r="619" spans="1:29" x14ac:dyDescent="0.25">
      <c r="A619" s="21">
        <v>618</v>
      </c>
      <c r="B619" s="21" t="s">
        <v>272</v>
      </c>
      <c r="C619" s="30">
        <v>45821</v>
      </c>
      <c r="D619" s="30">
        <v>45831</v>
      </c>
      <c r="E619" s="47">
        <v>5</v>
      </c>
      <c r="F619" s="47">
        <f t="shared" si="76"/>
        <v>440</v>
      </c>
      <c r="G619" s="48">
        <f t="shared" si="77"/>
        <v>440</v>
      </c>
      <c r="H619" s="21">
        <v>362508</v>
      </c>
      <c r="I619" s="21" t="s">
        <v>1497</v>
      </c>
      <c r="J619" s="21">
        <v>1</v>
      </c>
      <c r="K619" s="21">
        <v>1</v>
      </c>
      <c r="L619" s="21">
        <f t="shared" si="78"/>
        <v>0</v>
      </c>
      <c r="M619" s="21" t="s">
        <v>1202</v>
      </c>
      <c r="N619" s="30">
        <v>45853</v>
      </c>
      <c r="O619" s="48">
        <v>0</v>
      </c>
      <c r="P619" s="21" t="s">
        <v>283</v>
      </c>
      <c r="Q619" s="21">
        <v>58153220145</v>
      </c>
      <c r="R619" s="21" t="s">
        <v>40</v>
      </c>
      <c r="S619" s="3">
        <v>4</v>
      </c>
      <c r="T619" s="37" t="s">
        <v>609</v>
      </c>
      <c r="U619" s="21" t="s">
        <v>18</v>
      </c>
      <c r="V619" s="21" t="str">
        <f>VLOOKUP(P619,'Customer List'!B:C,2,)</f>
        <v>Ahemedabad</v>
      </c>
      <c r="W619" s="38"/>
      <c r="X619" s="30">
        <v>45854</v>
      </c>
      <c r="Y619" s="21">
        <f t="shared" si="79"/>
        <v>1</v>
      </c>
      <c r="Z619" s="21" t="str">
        <f t="shared" si="80"/>
        <v>Tuesday</v>
      </c>
      <c r="AA619" s="21" t="str">
        <f t="shared" si="81"/>
        <v>Wednesday</v>
      </c>
      <c r="AB619" s="21" t="str">
        <f>VLOOKUP(U619,'Currency Sheet'!A:C,3,)</f>
        <v>DOLLAR</v>
      </c>
      <c r="AC619" s="42" t="str">
        <f>VLOOKUP(P619,'Customer List'!B:D,3,)</f>
        <v>OutStation</v>
      </c>
    </row>
    <row r="620" spans="1:29" x14ac:dyDescent="0.25">
      <c r="A620" s="21">
        <v>619</v>
      </c>
      <c r="B620" s="21" t="s">
        <v>272</v>
      </c>
      <c r="C620" s="30">
        <v>45821</v>
      </c>
      <c r="D620" s="30">
        <v>45831</v>
      </c>
      <c r="E620" s="47">
        <v>180</v>
      </c>
      <c r="F620" s="47">
        <f t="shared" si="76"/>
        <v>15840</v>
      </c>
      <c r="G620" s="48">
        <f t="shared" si="77"/>
        <v>15840</v>
      </c>
      <c r="H620" s="21">
        <v>362510</v>
      </c>
      <c r="I620" s="21" t="s">
        <v>1323</v>
      </c>
      <c r="J620" s="21">
        <v>1</v>
      </c>
      <c r="K620" s="21">
        <v>1</v>
      </c>
      <c r="L620" s="21">
        <f t="shared" si="78"/>
        <v>0</v>
      </c>
      <c r="M620" s="21" t="s">
        <v>282</v>
      </c>
      <c r="N620" s="30">
        <v>45832</v>
      </c>
      <c r="O620" s="48">
        <v>32550</v>
      </c>
      <c r="P620" s="21" t="s">
        <v>252</v>
      </c>
      <c r="Q620" s="21">
        <v>58152370496</v>
      </c>
      <c r="R620" s="21" t="s">
        <v>40</v>
      </c>
      <c r="S620" s="3">
        <v>4</v>
      </c>
      <c r="T620" s="37"/>
      <c r="U620" s="21" t="s">
        <v>18</v>
      </c>
      <c r="V620" s="21" t="str">
        <f>VLOOKUP(P620,'Customer List'!B:C,2,)</f>
        <v>Gujrat</v>
      </c>
      <c r="W620" s="38"/>
      <c r="X620" s="30">
        <v>45834</v>
      </c>
      <c r="Y620" s="21">
        <f t="shared" si="79"/>
        <v>2</v>
      </c>
      <c r="Z620" s="21" t="str">
        <f t="shared" si="80"/>
        <v>Tuesday</v>
      </c>
      <c r="AA620" s="21" t="str">
        <f t="shared" si="81"/>
        <v>Thursday</v>
      </c>
      <c r="AB620" s="21" t="str">
        <f>VLOOKUP(U620,'Currency Sheet'!A:C,3,)</f>
        <v>DOLLAR</v>
      </c>
      <c r="AC620" s="42" t="str">
        <f>VLOOKUP(P620,'Customer List'!B:D,3,)</f>
        <v>OutStation</v>
      </c>
    </row>
    <row r="621" spans="1:29" x14ac:dyDescent="0.25">
      <c r="A621" s="21">
        <v>620</v>
      </c>
      <c r="B621" s="21" t="s">
        <v>272</v>
      </c>
      <c r="C621" s="30">
        <v>45821</v>
      </c>
      <c r="D621" s="30">
        <v>45831</v>
      </c>
      <c r="E621" s="47">
        <v>186.6</v>
      </c>
      <c r="F621" s="47">
        <f t="shared" si="76"/>
        <v>16420.8</v>
      </c>
      <c r="G621" s="48">
        <f t="shared" si="77"/>
        <v>16420.8</v>
      </c>
      <c r="H621" s="21">
        <v>362564</v>
      </c>
      <c r="I621" s="21" t="s">
        <v>1498</v>
      </c>
      <c r="J621" s="21">
        <v>1</v>
      </c>
      <c r="K621" s="21">
        <v>1</v>
      </c>
      <c r="L621" s="21">
        <f t="shared" si="78"/>
        <v>0</v>
      </c>
      <c r="M621" s="21" t="s">
        <v>277</v>
      </c>
      <c r="N621" s="30">
        <v>45832</v>
      </c>
      <c r="O621" s="48">
        <v>26576.51</v>
      </c>
      <c r="P621" s="21" t="s">
        <v>242</v>
      </c>
      <c r="Q621" s="21">
        <v>58152374722</v>
      </c>
      <c r="R621" s="21" t="s">
        <v>40</v>
      </c>
      <c r="S621" s="3">
        <v>4</v>
      </c>
      <c r="T621" s="37"/>
      <c r="U621" s="21" t="s">
        <v>18</v>
      </c>
      <c r="V621" s="21" t="str">
        <f>VLOOKUP(P621,'Customer List'!B:C,2,)</f>
        <v>Mumbai</v>
      </c>
      <c r="W621" s="38"/>
      <c r="X621" s="30">
        <v>45833</v>
      </c>
      <c r="Y621" s="21">
        <f t="shared" si="79"/>
        <v>1</v>
      </c>
      <c r="Z621" s="21" t="str">
        <f t="shared" si="80"/>
        <v>Tuesday</v>
      </c>
      <c r="AA621" s="21" t="str">
        <f t="shared" si="81"/>
        <v>Wednesday</v>
      </c>
      <c r="AB621" s="21" t="str">
        <f>VLOOKUP(U621,'Currency Sheet'!A:C,3,)</f>
        <v>DOLLAR</v>
      </c>
      <c r="AC621" s="42" t="str">
        <f>VLOOKUP(P621,'Customer List'!B:D,3,)</f>
        <v>OutStation</v>
      </c>
    </row>
    <row r="622" spans="1:29" x14ac:dyDescent="0.25">
      <c r="A622" s="21">
        <v>621</v>
      </c>
      <c r="B622" s="21" t="s">
        <v>272</v>
      </c>
      <c r="C622" s="30">
        <v>45821</v>
      </c>
      <c r="D622" s="30">
        <v>45831</v>
      </c>
      <c r="E622" s="47">
        <v>213</v>
      </c>
      <c r="F622" s="47">
        <f t="shared" si="76"/>
        <v>18744</v>
      </c>
      <c r="G622" s="48">
        <f t="shared" si="77"/>
        <v>18744</v>
      </c>
      <c r="H622" s="21">
        <v>364804</v>
      </c>
      <c r="I622" s="21" t="s">
        <v>1499</v>
      </c>
      <c r="J622" s="21">
        <v>1</v>
      </c>
      <c r="K622" s="21">
        <v>1</v>
      </c>
      <c r="L622" s="21">
        <f t="shared" si="78"/>
        <v>0</v>
      </c>
      <c r="M622" s="21" t="s">
        <v>284</v>
      </c>
      <c r="N622" s="30">
        <v>45832</v>
      </c>
      <c r="O622" s="48">
        <v>32038.75</v>
      </c>
      <c r="P622" s="21" t="s">
        <v>42</v>
      </c>
      <c r="Q622" s="21" t="s">
        <v>636</v>
      </c>
      <c r="R622" s="21" t="s">
        <v>637</v>
      </c>
      <c r="S622" s="3">
        <v>4</v>
      </c>
      <c r="T622" s="37"/>
      <c r="U622" s="21" t="s">
        <v>18</v>
      </c>
      <c r="V622" s="21" t="str">
        <f>VLOOKUP(P622,'Customer List'!B:C,2,)</f>
        <v>Faridabad</v>
      </c>
      <c r="W622" s="38"/>
      <c r="X622" s="30">
        <v>45832</v>
      </c>
      <c r="Y622" s="21">
        <f t="shared" si="79"/>
        <v>0</v>
      </c>
      <c r="Z622" s="21" t="str">
        <f t="shared" si="80"/>
        <v>Tuesday</v>
      </c>
      <c r="AA622" s="21" t="str">
        <f t="shared" si="81"/>
        <v>Tuesday</v>
      </c>
      <c r="AB622" s="21" t="str">
        <f>VLOOKUP(U622,'Currency Sheet'!A:C,3,)</f>
        <v>DOLLAR</v>
      </c>
      <c r="AC622" s="42" t="str">
        <f>VLOOKUP(P622,'Customer List'!B:D,3,)</f>
        <v>Local</v>
      </c>
    </row>
    <row r="623" spans="1:29" x14ac:dyDescent="0.25">
      <c r="A623" s="21">
        <v>622</v>
      </c>
      <c r="B623" s="21" t="s">
        <v>272</v>
      </c>
      <c r="C623" s="30">
        <v>45821</v>
      </c>
      <c r="D623" s="30">
        <v>45831</v>
      </c>
      <c r="E623" s="47">
        <v>309.75</v>
      </c>
      <c r="F623" s="47">
        <f t="shared" si="76"/>
        <v>27258</v>
      </c>
      <c r="G623" s="48">
        <f t="shared" si="77"/>
        <v>27258</v>
      </c>
      <c r="H623" s="21">
        <v>369324</v>
      </c>
      <c r="I623" s="21" t="s">
        <v>1500</v>
      </c>
      <c r="J623" s="21">
        <v>1</v>
      </c>
      <c r="K623" s="21">
        <v>1</v>
      </c>
      <c r="L623" s="21">
        <f t="shared" si="78"/>
        <v>0</v>
      </c>
      <c r="M623" s="21" t="s">
        <v>284</v>
      </c>
      <c r="N623" s="30">
        <v>45832</v>
      </c>
      <c r="O623" s="48">
        <v>37273.25</v>
      </c>
      <c r="P623" s="21" t="s">
        <v>42</v>
      </c>
      <c r="Q623" s="21" t="s">
        <v>636</v>
      </c>
      <c r="R623" s="21" t="s">
        <v>637</v>
      </c>
      <c r="S623" s="3">
        <v>4</v>
      </c>
      <c r="T623" s="37"/>
      <c r="U623" s="21" t="s">
        <v>18</v>
      </c>
      <c r="V623" s="21" t="str">
        <f>VLOOKUP(P623,'Customer List'!B:C,2,)</f>
        <v>Faridabad</v>
      </c>
      <c r="W623" s="38"/>
      <c r="X623" s="30">
        <v>45832</v>
      </c>
      <c r="Y623" s="21">
        <f t="shared" si="79"/>
        <v>0</v>
      </c>
      <c r="Z623" s="21" t="str">
        <f t="shared" si="80"/>
        <v>Tuesday</v>
      </c>
      <c r="AA623" s="21" t="str">
        <f t="shared" si="81"/>
        <v>Tuesday</v>
      </c>
      <c r="AB623" s="21" t="str">
        <f>VLOOKUP(U623,'Currency Sheet'!A:C,3,)</f>
        <v>DOLLAR</v>
      </c>
      <c r="AC623" s="42" t="str">
        <f>VLOOKUP(P623,'Customer List'!B:D,3,)</f>
        <v>Local</v>
      </c>
    </row>
    <row r="624" spans="1:29" x14ac:dyDescent="0.25">
      <c r="A624" s="21">
        <v>623</v>
      </c>
      <c r="B624" s="21" t="s">
        <v>272</v>
      </c>
      <c r="C624" s="30">
        <v>45821</v>
      </c>
      <c r="D624" s="30">
        <v>45831</v>
      </c>
      <c r="E624" s="47">
        <v>148.19999999999999</v>
      </c>
      <c r="F624" s="47">
        <f t="shared" si="76"/>
        <v>13041.599999999999</v>
      </c>
      <c r="G624" s="48">
        <f t="shared" si="77"/>
        <v>13041.599999999999</v>
      </c>
      <c r="H624" s="21">
        <v>392414</v>
      </c>
      <c r="I624" s="21" t="s">
        <v>1322</v>
      </c>
      <c r="J624" s="21">
        <v>1</v>
      </c>
      <c r="K624" s="21">
        <v>1</v>
      </c>
      <c r="L624" s="21">
        <f t="shared" si="78"/>
        <v>0</v>
      </c>
      <c r="M624" s="21" t="s">
        <v>284</v>
      </c>
      <c r="N624" s="30">
        <v>45832</v>
      </c>
      <c r="O624" s="48">
        <v>22291.75</v>
      </c>
      <c r="P624" s="21" t="s">
        <v>42</v>
      </c>
      <c r="Q624" s="21" t="s">
        <v>636</v>
      </c>
      <c r="R624" s="21" t="s">
        <v>637</v>
      </c>
      <c r="S624" s="3">
        <v>4</v>
      </c>
      <c r="T624" s="37"/>
      <c r="U624" s="21" t="s">
        <v>18</v>
      </c>
      <c r="V624" s="21" t="str">
        <f>VLOOKUP(P624,'Customer List'!B:C,2,)</f>
        <v>Faridabad</v>
      </c>
      <c r="W624" s="38"/>
      <c r="X624" s="30">
        <v>45832</v>
      </c>
      <c r="Y624" s="21">
        <f t="shared" si="79"/>
        <v>0</v>
      </c>
      <c r="Z624" s="21" t="str">
        <f t="shared" si="80"/>
        <v>Tuesday</v>
      </c>
      <c r="AA624" s="21" t="str">
        <f t="shared" si="81"/>
        <v>Tuesday</v>
      </c>
      <c r="AB624" s="21" t="str">
        <f>VLOOKUP(U624,'Currency Sheet'!A:C,3,)</f>
        <v>DOLLAR</v>
      </c>
      <c r="AC624" s="42" t="str">
        <f>VLOOKUP(P624,'Customer List'!B:D,3,)</f>
        <v>Local</v>
      </c>
    </row>
    <row r="625" spans="1:29" x14ac:dyDescent="0.25">
      <c r="A625" s="21">
        <v>624</v>
      </c>
      <c r="B625" s="21" t="s">
        <v>272</v>
      </c>
      <c r="C625" s="30">
        <v>45821</v>
      </c>
      <c r="D625" s="30">
        <v>45831</v>
      </c>
      <c r="E625" s="47">
        <v>137.4</v>
      </c>
      <c r="F625" s="47">
        <f t="shared" si="76"/>
        <v>12091.2</v>
      </c>
      <c r="G625" s="48">
        <f t="shared" si="77"/>
        <v>12091.2</v>
      </c>
      <c r="H625" s="21">
        <v>402422</v>
      </c>
      <c r="I625" s="21" t="s">
        <v>1501</v>
      </c>
      <c r="J625" s="21">
        <v>1</v>
      </c>
      <c r="K625" s="21">
        <v>1</v>
      </c>
      <c r="L625" s="21">
        <f t="shared" si="78"/>
        <v>0</v>
      </c>
      <c r="M625" s="21" t="s">
        <v>279</v>
      </c>
      <c r="N625" s="30">
        <v>45832</v>
      </c>
      <c r="O625" s="48">
        <v>21297</v>
      </c>
      <c r="P625" s="21" t="s">
        <v>671</v>
      </c>
      <c r="Q625" s="21">
        <v>58152373274</v>
      </c>
      <c r="R625" s="21" t="s">
        <v>40</v>
      </c>
      <c r="S625" s="3">
        <v>4</v>
      </c>
      <c r="T625" s="37"/>
      <c r="U625" s="21" t="s">
        <v>18</v>
      </c>
      <c r="V625" s="21" t="str">
        <f>VLOOKUP(P625,'Customer List'!B:C,2,)</f>
        <v>Hyderabad</v>
      </c>
      <c r="W625" s="38"/>
      <c r="X625" s="30">
        <v>45833</v>
      </c>
      <c r="Y625" s="21">
        <f t="shared" si="79"/>
        <v>1</v>
      </c>
      <c r="Z625" s="21" t="str">
        <f t="shared" si="80"/>
        <v>Tuesday</v>
      </c>
      <c r="AA625" s="21" t="str">
        <f t="shared" si="81"/>
        <v>Wednesday</v>
      </c>
      <c r="AB625" s="21" t="str">
        <f>VLOOKUP(U625,'Currency Sheet'!A:C,3,)</f>
        <v>DOLLAR</v>
      </c>
      <c r="AC625" s="42" t="str">
        <f>VLOOKUP(P625,'Customer List'!B:D,3,)</f>
        <v>OutStation</v>
      </c>
    </row>
    <row r="626" spans="1:29" x14ac:dyDescent="0.25">
      <c r="A626" s="21">
        <v>625</v>
      </c>
      <c r="B626" s="21" t="s">
        <v>272</v>
      </c>
      <c r="C626" s="30">
        <v>45821</v>
      </c>
      <c r="D626" s="30">
        <v>45831</v>
      </c>
      <c r="E626" s="47">
        <v>29.4</v>
      </c>
      <c r="F626" s="47">
        <f t="shared" si="76"/>
        <v>2587.1999999999998</v>
      </c>
      <c r="G626" s="48">
        <f t="shared" si="77"/>
        <v>5174.3999999999996</v>
      </c>
      <c r="H626" s="21">
        <v>405201</v>
      </c>
      <c r="I626" s="21" t="s">
        <v>229</v>
      </c>
      <c r="J626" s="21">
        <v>2</v>
      </c>
      <c r="K626" s="21">
        <v>2</v>
      </c>
      <c r="L626" s="21">
        <f t="shared" si="78"/>
        <v>0</v>
      </c>
      <c r="M626" s="21" t="s">
        <v>855</v>
      </c>
      <c r="N626" s="30">
        <v>45843</v>
      </c>
      <c r="O626" s="48">
        <v>10416</v>
      </c>
      <c r="P626" s="21" t="s">
        <v>293</v>
      </c>
      <c r="Q626" s="21" t="s">
        <v>636</v>
      </c>
      <c r="R626" s="21" t="s">
        <v>723</v>
      </c>
      <c r="S626" s="3">
        <v>4</v>
      </c>
      <c r="T626" s="37"/>
      <c r="U626" s="21" t="s">
        <v>18</v>
      </c>
      <c r="V626" s="21" t="str">
        <f>VLOOKUP(P626,'Customer List'!B:C,2,)</f>
        <v>Delhi</v>
      </c>
      <c r="W626" s="38"/>
      <c r="X626" s="30">
        <v>45843</v>
      </c>
      <c r="Y626" s="21">
        <f t="shared" si="79"/>
        <v>0</v>
      </c>
      <c r="Z626" s="21" t="str">
        <f t="shared" si="80"/>
        <v>Saturday</v>
      </c>
      <c r="AA626" s="21" t="str">
        <f t="shared" si="81"/>
        <v>Saturday</v>
      </c>
      <c r="AB626" s="21" t="str">
        <f>VLOOKUP(U626,'Currency Sheet'!A:C,3,)</f>
        <v>DOLLAR</v>
      </c>
      <c r="AC626" s="42" t="str">
        <f>VLOOKUP(P626,'Customer List'!B:D,3,)</f>
        <v>Local</v>
      </c>
    </row>
    <row r="627" spans="1:29" x14ac:dyDescent="0.25">
      <c r="A627" s="21">
        <v>626</v>
      </c>
      <c r="B627" s="21" t="s">
        <v>272</v>
      </c>
      <c r="C627" s="30">
        <v>45821</v>
      </c>
      <c r="D627" s="30">
        <v>45831</v>
      </c>
      <c r="E627" s="47">
        <v>71.400000000000006</v>
      </c>
      <c r="F627" s="47">
        <f t="shared" si="76"/>
        <v>6283.2000000000007</v>
      </c>
      <c r="G627" s="48">
        <f t="shared" si="77"/>
        <v>6283.2000000000007</v>
      </c>
      <c r="H627" s="21">
        <v>405207</v>
      </c>
      <c r="I627" s="21" t="s">
        <v>1502</v>
      </c>
      <c r="J627" s="21">
        <v>1</v>
      </c>
      <c r="K627" s="21">
        <v>1</v>
      </c>
      <c r="L627" s="21">
        <f t="shared" si="78"/>
        <v>0</v>
      </c>
      <c r="M627" s="21" t="s">
        <v>294</v>
      </c>
      <c r="N627" s="30">
        <v>45832</v>
      </c>
      <c r="O627" s="48">
        <v>12911.5</v>
      </c>
      <c r="P627" s="21" t="s">
        <v>295</v>
      </c>
      <c r="Q627" s="21">
        <v>58152373871</v>
      </c>
      <c r="R627" s="21" t="s">
        <v>40</v>
      </c>
      <c r="S627" s="3">
        <v>4</v>
      </c>
      <c r="T627" s="37"/>
      <c r="U627" s="21" t="s">
        <v>18</v>
      </c>
      <c r="V627" s="21" t="str">
        <f>VLOOKUP(P627,'Customer List'!B:C,2,)</f>
        <v>Kerala</v>
      </c>
      <c r="W627" s="38"/>
      <c r="X627" s="30">
        <v>45835</v>
      </c>
      <c r="Y627" s="21">
        <f t="shared" si="79"/>
        <v>3</v>
      </c>
      <c r="Z627" s="21" t="str">
        <f t="shared" si="80"/>
        <v>Tuesday</v>
      </c>
      <c r="AA627" s="21" t="str">
        <f t="shared" si="81"/>
        <v>Friday</v>
      </c>
      <c r="AB627" s="21" t="str">
        <f>VLOOKUP(U627,'Currency Sheet'!A:C,3,)</f>
        <v>DOLLAR</v>
      </c>
      <c r="AC627" s="42" t="str">
        <f>VLOOKUP(P627,'Customer List'!B:D,3,)</f>
        <v>OutStation</v>
      </c>
    </row>
    <row r="628" spans="1:29" x14ac:dyDescent="0.25">
      <c r="A628" s="21">
        <v>627</v>
      </c>
      <c r="B628" s="21" t="s">
        <v>272</v>
      </c>
      <c r="C628" s="30">
        <v>45821</v>
      </c>
      <c r="D628" s="30">
        <v>45831</v>
      </c>
      <c r="E628" s="47">
        <v>35.4</v>
      </c>
      <c r="F628" s="47">
        <f t="shared" si="76"/>
        <v>3115.2</v>
      </c>
      <c r="G628" s="48">
        <f t="shared" si="77"/>
        <v>12460.8</v>
      </c>
      <c r="H628" s="21">
        <v>420404</v>
      </c>
      <c r="I628" s="21" t="s">
        <v>14</v>
      </c>
      <c r="J628" s="21">
        <v>4</v>
      </c>
      <c r="K628" s="21">
        <v>4</v>
      </c>
      <c r="L628" s="21">
        <f t="shared" si="78"/>
        <v>0</v>
      </c>
      <c r="M628" s="21" t="s">
        <v>284</v>
      </c>
      <c r="N628" s="30">
        <v>45832</v>
      </c>
      <c r="O628" s="48">
        <v>21299</v>
      </c>
      <c r="P628" s="21" t="s">
        <v>42</v>
      </c>
      <c r="Q628" s="21" t="s">
        <v>636</v>
      </c>
      <c r="R628" s="21" t="s">
        <v>637</v>
      </c>
      <c r="S628" s="3">
        <v>4</v>
      </c>
      <c r="T628" s="37"/>
      <c r="U628" s="21" t="s">
        <v>18</v>
      </c>
      <c r="V628" s="21" t="str">
        <f>VLOOKUP(P628,'Customer List'!B:C,2,)</f>
        <v>Faridabad</v>
      </c>
      <c r="W628" s="38"/>
      <c r="X628" s="30">
        <v>45832</v>
      </c>
      <c r="Y628" s="21">
        <f t="shared" si="79"/>
        <v>0</v>
      </c>
      <c r="Z628" s="21" t="str">
        <f t="shared" si="80"/>
        <v>Tuesday</v>
      </c>
      <c r="AA628" s="21" t="str">
        <f t="shared" si="81"/>
        <v>Tuesday</v>
      </c>
      <c r="AB628" s="21" t="str">
        <f>VLOOKUP(U628,'Currency Sheet'!A:C,3,)</f>
        <v>DOLLAR</v>
      </c>
      <c r="AC628" s="42" t="str">
        <f>VLOOKUP(P628,'Customer List'!B:D,3,)</f>
        <v>Local</v>
      </c>
    </row>
    <row r="629" spans="1:29" x14ac:dyDescent="0.25">
      <c r="A629" s="21">
        <v>628</v>
      </c>
      <c r="B629" s="21" t="s">
        <v>272</v>
      </c>
      <c r="C629" s="30">
        <v>45821</v>
      </c>
      <c r="D629" s="30">
        <v>45831</v>
      </c>
      <c r="E629" s="47">
        <v>35.4</v>
      </c>
      <c r="F629" s="47">
        <f t="shared" si="76"/>
        <v>3115.2</v>
      </c>
      <c r="G629" s="48">
        <f t="shared" si="77"/>
        <v>3115.2</v>
      </c>
      <c r="H629" s="21">
        <v>420404</v>
      </c>
      <c r="I629" s="21" t="s">
        <v>14</v>
      </c>
      <c r="J629" s="21">
        <v>1</v>
      </c>
      <c r="K629" s="21">
        <v>1</v>
      </c>
      <c r="L629" s="21">
        <f t="shared" si="78"/>
        <v>0</v>
      </c>
      <c r="M629" s="21" t="s">
        <v>294</v>
      </c>
      <c r="N629" s="30">
        <v>45832</v>
      </c>
      <c r="O629" s="48">
        <v>6401.5</v>
      </c>
      <c r="P629" s="21" t="s">
        <v>295</v>
      </c>
      <c r="Q629" s="21">
        <v>58152373871</v>
      </c>
      <c r="R629" s="21" t="s">
        <v>40</v>
      </c>
      <c r="S629" s="3">
        <v>4</v>
      </c>
      <c r="T629" s="37"/>
      <c r="U629" s="21" t="s">
        <v>18</v>
      </c>
      <c r="V629" s="21" t="str">
        <f>VLOOKUP(P629,'Customer List'!B:C,2,)</f>
        <v>Kerala</v>
      </c>
      <c r="W629" s="38"/>
      <c r="X629" s="30">
        <v>45835</v>
      </c>
      <c r="Y629" s="21">
        <f t="shared" si="79"/>
        <v>3</v>
      </c>
      <c r="Z629" s="21" t="str">
        <f t="shared" si="80"/>
        <v>Tuesday</v>
      </c>
      <c r="AA629" s="21" t="str">
        <f t="shared" si="81"/>
        <v>Friday</v>
      </c>
      <c r="AB629" s="21" t="str">
        <f>VLOOKUP(U629,'Currency Sheet'!A:C,3,)</f>
        <v>DOLLAR</v>
      </c>
      <c r="AC629" s="42" t="str">
        <f>VLOOKUP(P629,'Customer List'!B:D,3,)</f>
        <v>OutStation</v>
      </c>
    </row>
    <row r="630" spans="1:29" x14ac:dyDescent="0.25">
      <c r="A630" s="21">
        <v>629</v>
      </c>
      <c r="B630" s="21" t="s">
        <v>272</v>
      </c>
      <c r="C630" s="30">
        <v>45821</v>
      </c>
      <c r="D630" s="30">
        <v>45831</v>
      </c>
      <c r="E630" s="47">
        <v>25.2</v>
      </c>
      <c r="F630" s="47">
        <f t="shared" si="76"/>
        <v>2217.6</v>
      </c>
      <c r="G630" s="48">
        <f t="shared" si="77"/>
        <v>2217.6</v>
      </c>
      <c r="H630" s="21">
        <v>421101</v>
      </c>
      <c r="I630" s="21" t="s">
        <v>1233</v>
      </c>
      <c r="J630" s="21">
        <v>1</v>
      </c>
      <c r="K630" s="21">
        <v>1</v>
      </c>
      <c r="L630" s="21">
        <f t="shared" si="78"/>
        <v>0</v>
      </c>
      <c r="M630" s="21" t="s">
        <v>805</v>
      </c>
      <c r="N630" s="30">
        <v>45840</v>
      </c>
      <c r="O630" s="48">
        <v>2721.06</v>
      </c>
      <c r="P630" s="21" t="s">
        <v>278</v>
      </c>
      <c r="Q630" s="21">
        <v>58152715250</v>
      </c>
      <c r="R630" s="21" t="s">
        <v>40</v>
      </c>
      <c r="S630" s="3">
        <v>4</v>
      </c>
      <c r="T630" s="37" t="s">
        <v>813</v>
      </c>
      <c r="U630" s="21" t="s">
        <v>18</v>
      </c>
      <c r="V630" s="21" t="str">
        <f>VLOOKUP(P630,'Customer List'!B:C,2,)</f>
        <v>Lucknow</v>
      </c>
      <c r="W630" s="38"/>
      <c r="X630" s="30">
        <v>45843</v>
      </c>
      <c r="Y630" s="21">
        <f t="shared" si="79"/>
        <v>3</v>
      </c>
      <c r="Z630" s="21" t="str">
        <f t="shared" si="80"/>
        <v>Wednesday</v>
      </c>
      <c r="AA630" s="21" t="str">
        <f t="shared" si="81"/>
        <v>Saturday</v>
      </c>
      <c r="AB630" s="21" t="str">
        <f>VLOOKUP(U630,'Currency Sheet'!A:C,3,)</f>
        <v>DOLLAR</v>
      </c>
      <c r="AC630" s="42" t="str">
        <f>VLOOKUP(P630,'Customer List'!B:D,3,)</f>
        <v>OutStation</v>
      </c>
    </row>
    <row r="631" spans="1:29" x14ac:dyDescent="0.25">
      <c r="A631" s="21">
        <v>630</v>
      </c>
      <c r="B631" s="21" t="s">
        <v>272</v>
      </c>
      <c r="C631" s="30">
        <v>45821</v>
      </c>
      <c r="D631" s="30">
        <v>45831</v>
      </c>
      <c r="E631" s="47">
        <v>70.7</v>
      </c>
      <c r="F631" s="47">
        <f t="shared" si="76"/>
        <v>6221.6</v>
      </c>
      <c r="G631" s="48">
        <f t="shared" si="77"/>
        <v>37329.600000000006</v>
      </c>
      <c r="H631" s="21">
        <v>422301</v>
      </c>
      <c r="I631" s="21" t="s">
        <v>1340</v>
      </c>
      <c r="J631" s="21">
        <v>6</v>
      </c>
      <c r="K631" s="21">
        <v>6</v>
      </c>
      <c r="L631" s="21">
        <f t="shared" si="78"/>
        <v>0</v>
      </c>
      <c r="M631" s="21" t="s">
        <v>296</v>
      </c>
      <c r="N631" s="30">
        <v>45832</v>
      </c>
      <c r="O631" s="48">
        <v>56358</v>
      </c>
      <c r="P631" s="21" t="s">
        <v>671</v>
      </c>
      <c r="Q631" s="21">
        <v>58152373274</v>
      </c>
      <c r="R631" s="21" t="s">
        <v>40</v>
      </c>
      <c r="S631" s="3">
        <v>4</v>
      </c>
      <c r="T631" s="37"/>
      <c r="U631" s="21" t="s">
        <v>18</v>
      </c>
      <c r="V631" s="21" t="str">
        <f>VLOOKUP(P631,'Customer List'!B:C,2,)</f>
        <v>Hyderabad</v>
      </c>
      <c r="W631" s="38"/>
      <c r="X631" s="30">
        <v>45833</v>
      </c>
      <c r="Y631" s="21">
        <f t="shared" si="79"/>
        <v>1</v>
      </c>
      <c r="Z631" s="21" t="str">
        <f t="shared" si="80"/>
        <v>Tuesday</v>
      </c>
      <c r="AA631" s="21" t="str">
        <f t="shared" si="81"/>
        <v>Wednesday</v>
      </c>
      <c r="AB631" s="21" t="str">
        <f>VLOOKUP(U631,'Currency Sheet'!A:C,3,)</f>
        <v>DOLLAR</v>
      </c>
      <c r="AC631" s="42" t="str">
        <f>VLOOKUP(P631,'Customer List'!B:D,3,)</f>
        <v>OutStation</v>
      </c>
    </row>
    <row r="632" spans="1:29" x14ac:dyDescent="0.25">
      <c r="A632" s="21">
        <v>631</v>
      </c>
      <c r="B632" s="21" t="s">
        <v>272</v>
      </c>
      <c r="C632" s="30">
        <v>45821</v>
      </c>
      <c r="D632" s="30">
        <v>45831</v>
      </c>
      <c r="E632" s="47">
        <v>70.7</v>
      </c>
      <c r="F632" s="47">
        <f t="shared" si="76"/>
        <v>6221.6</v>
      </c>
      <c r="G632" s="48">
        <f t="shared" si="77"/>
        <v>6221.6</v>
      </c>
      <c r="H632" s="21">
        <v>422301</v>
      </c>
      <c r="I632" s="21" t="s">
        <v>1340</v>
      </c>
      <c r="J632" s="21">
        <v>1</v>
      </c>
      <c r="K632" s="21">
        <v>1</v>
      </c>
      <c r="L632" s="21">
        <f t="shared" si="78"/>
        <v>0</v>
      </c>
      <c r="M632" s="21" t="s">
        <v>294</v>
      </c>
      <c r="N632" s="30">
        <v>45832</v>
      </c>
      <c r="O632" s="48">
        <v>10958.5</v>
      </c>
      <c r="P632" s="21" t="s">
        <v>295</v>
      </c>
      <c r="Q632" s="21">
        <v>58152373871</v>
      </c>
      <c r="R632" s="21" t="s">
        <v>40</v>
      </c>
      <c r="S632" s="3">
        <v>4</v>
      </c>
      <c r="T632" s="37"/>
      <c r="U632" s="21" t="s">
        <v>18</v>
      </c>
      <c r="V632" s="21" t="str">
        <f>VLOOKUP(P632,'Customer List'!B:C,2,)</f>
        <v>Kerala</v>
      </c>
      <c r="W632" s="38"/>
      <c r="X632" s="30">
        <v>45835</v>
      </c>
      <c r="Y632" s="21">
        <f t="shared" si="79"/>
        <v>3</v>
      </c>
      <c r="Z632" s="21" t="str">
        <f t="shared" si="80"/>
        <v>Tuesday</v>
      </c>
      <c r="AA632" s="21" t="str">
        <f t="shared" si="81"/>
        <v>Friday</v>
      </c>
      <c r="AB632" s="21" t="str">
        <f>VLOOKUP(U632,'Currency Sheet'!A:C,3,)</f>
        <v>DOLLAR</v>
      </c>
      <c r="AC632" s="42" t="str">
        <f>VLOOKUP(P632,'Customer List'!B:D,3,)</f>
        <v>OutStation</v>
      </c>
    </row>
    <row r="633" spans="1:29" x14ac:dyDescent="0.25">
      <c r="A633" s="21">
        <v>632</v>
      </c>
      <c r="B633" s="21" t="s">
        <v>272</v>
      </c>
      <c r="C633" s="30">
        <v>45821</v>
      </c>
      <c r="D633" s="30">
        <v>45831</v>
      </c>
      <c r="E633" s="47">
        <v>160.30000000000001</v>
      </c>
      <c r="F633" s="47">
        <f t="shared" si="76"/>
        <v>14106.400000000001</v>
      </c>
      <c r="G633" s="48">
        <f t="shared" si="77"/>
        <v>14106.400000000001</v>
      </c>
      <c r="H633" s="21">
        <v>422302</v>
      </c>
      <c r="I633" s="21" t="s">
        <v>1340</v>
      </c>
      <c r="J633" s="21">
        <v>1</v>
      </c>
      <c r="K633" s="21">
        <v>1</v>
      </c>
      <c r="L633" s="21">
        <f t="shared" si="78"/>
        <v>0</v>
      </c>
      <c r="M633" s="21" t="s">
        <v>294</v>
      </c>
      <c r="N633" s="30">
        <v>45832</v>
      </c>
      <c r="O633" s="48">
        <v>24846.5</v>
      </c>
      <c r="P633" s="21" t="s">
        <v>295</v>
      </c>
      <c r="Q633" s="21">
        <v>58152373871</v>
      </c>
      <c r="R633" s="21" t="s">
        <v>40</v>
      </c>
      <c r="S633" s="3">
        <v>4</v>
      </c>
      <c r="T633" s="37"/>
      <c r="U633" s="21" t="s">
        <v>18</v>
      </c>
      <c r="V633" s="21" t="str">
        <f>VLOOKUP(P633,'Customer List'!B:C,2,)</f>
        <v>Kerala</v>
      </c>
      <c r="W633" s="38"/>
      <c r="X633" s="30">
        <v>45835</v>
      </c>
      <c r="Y633" s="21">
        <f t="shared" si="79"/>
        <v>3</v>
      </c>
      <c r="Z633" s="21" t="str">
        <f t="shared" si="80"/>
        <v>Tuesday</v>
      </c>
      <c r="AA633" s="21" t="str">
        <f t="shared" si="81"/>
        <v>Friday</v>
      </c>
      <c r="AB633" s="21" t="str">
        <f>VLOOKUP(U633,'Currency Sheet'!A:C,3,)</f>
        <v>DOLLAR</v>
      </c>
      <c r="AC633" s="42" t="str">
        <f>VLOOKUP(P633,'Customer List'!B:D,3,)</f>
        <v>OutStation</v>
      </c>
    </row>
    <row r="634" spans="1:29" x14ac:dyDescent="0.25">
      <c r="A634" s="21">
        <v>633</v>
      </c>
      <c r="B634" s="21" t="s">
        <v>272</v>
      </c>
      <c r="C634" s="30">
        <v>45821</v>
      </c>
      <c r="D634" s="30">
        <v>45831</v>
      </c>
      <c r="E634" s="47">
        <v>237</v>
      </c>
      <c r="F634" s="47">
        <f t="shared" si="76"/>
        <v>20856</v>
      </c>
      <c r="G634" s="48">
        <f t="shared" si="77"/>
        <v>20856</v>
      </c>
      <c r="H634" s="21">
        <v>422304</v>
      </c>
      <c r="I634" s="21" t="s">
        <v>1503</v>
      </c>
      <c r="J634" s="21">
        <v>1</v>
      </c>
      <c r="K634" s="21">
        <v>1</v>
      </c>
      <c r="L634" s="21">
        <f t="shared" si="78"/>
        <v>0</v>
      </c>
      <c r="M634" s="21" t="s">
        <v>279</v>
      </c>
      <c r="N634" s="30">
        <v>45832</v>
      </c>
      <c r="O634" s="48">
        <v>36735</v>
      </c>
      <c r="P634" s="21" t="s">
        <v>671</v>
      </c>
      <c r="Q634" s="21">
        <v>58152373274</v>
      </c>
      <c r="R634" s="21" t="s">
        <v>40</v>
      </c>
      <c r="S634" s="3">
        <v>4</v>
      </c>
      <c r="T634" s="37"/>
      <c r="U634" s="21" t="s">
        <v>18</v>
      </c>
      <c r="V634" s="21" t="str">
        <f>VLOOKUP(P634,'Customer List'!B:C,2,)</f>
        <v>Hyderabad</v>
      </c>
      <c r="W634" s="38"/>
      <c r="X634" s="30">
        <v>45833</v>
      </c>
      <c r="Y634" s="21">
        <f t="shared" si="79"/>
        <v>1</v>
      </c>
      <c r="Z634" s="21" t="str">
        <f t="shared" si="80"/>
        <v>Tuesday</v>
      </c>
      <c r="AA634" s="21" t="str">
        <f t="shared" si="81"/>
        <v>Wednesday</v>
      </c>
      <c r="AB634" s="21" t="str">
        <f>VLOOKUP(U634,'Currency Sheet'!A:C,3,)</f>
        <v>DOLLAR</v>
      </c>
      <c r="AC634" s="42" t="str">
        <f>VLOOKUP(P634,'Customer List'!B:D,3,)</f>
        <v>OutStation</v>
      </c>
    </row>
    <row r="635" spans="1:29" x14ac:dyDescent="0.25">
      <c r="A635" s="21">
        <v>634</v>
      </c>
      <c r="B635" s="21" t="s">
        <v>272</v>
      </c>
      <c r="C635" s="30">
        <v>45821</v>
      </c>
      <c r="D635" s="30">
        <v>45831</v>
      </c>
      <c r="E635" s="47">
        <v>49.8</v>
      </c>
      <c r="F635" s="47">
        <f t="shared" si="76"/>
        <v>4382.3999999999996</v>
      </c>
      <c r="G635" s="48">
        <f t="shared" si="77"/>
        <v>4382.3999999999996</v>
      </c>
      <c r="H635" s="21">
        <v>423113</v>
      </c>
      <c r="I635" s="21" t="s">
        <v>1504</v>
      </c>
      <c r="J635" s="21">
        <v>1</v>
      </c>
      <c r="K635" s="21">
        <v>1</v>
      </c>
      <c r="L635" s="21">
        <f t="shared" si="78"/>
        <v>0</v>
      </c>
      <c r="M635" s="21" t="s">
        <v>2006</v>
      </c>
      <c r="N635" s="30">
        <v>45860</v>
      </c>
      <c r="O635" s="48">
        <v>9005.5</v>
      </c>
      <c r="P635" s="21" t="s">
        <v>26</v>
      </c>
      <c r="Q635" s="21" t="s">
        <v>1995</v>
      </c>
      <c r="R635" s="21" t="s">
        <v>40</v>
      </c>
      <c r="S635" s="3">
        <v>-20</v>
      </c>
      <c r="T635" s="37" t="s">
        <v>709</v>
      </c>
      <c r="U635" s="21" t="s">
        <v>18</v>
      </c>
      <c r="V635" s="21" t="str">
        <f>VLOOKUP(P635,'Customer List'!B:C,2,)</f>
        <v>Chandigarh</v>
      </c>
      <c r="W635" s="38"/>
      <c r="X635" s="30">
        <v>45861</v>
      </c>
      <c r="Y635" s="21">
        <f t="shared" si="79"/>
        <v>1</v>
      </c>
      <c r="Z635" s="21" t="str">
        <f t="shared" si="80"/>
        <v>Tuesday</v>
      </c>
      <c r="AA635" s="21" t="str">
        <f t="shared" si="81"/>
        <v>Wednesday</v>
      </c>
      <c r="AB635" s="21" t="str">
        <f>VLOOKUP(U635,'Currency Sheet'!A:C,3,)</f>
        <v>DOLLAR</v>
      </c>
      <c r="AC635" s="42" t="str">
        <f>VLOOKUP(P635,'Customer List'!B:D,3,)</f>
        <v>OutStation</v>
      </c>
    </row>
    <row r="636" spans="1:29" x14ac:dyDescent="0.25">
      <c r="A636" s="21">
        <v>635</v>
      </c>
      <c r="B636" s="21" t="s">
        <v>272</v>
      </c>
      <c r="C636" s="30">
        <v>45821</v>
      </c>
      <c r="D636" s="30">
        <v>45831</v>
      </c>
      <c r="E636" s="47">
        <v>46.2</v>
      </c>
      <c r="F636" s="47">
        <f t="shared" si="76"/>
        <v>4065.6000000000004</v>
      </c>
      <c r="G636" s="48">
        <f t="shared" si="77"/>
        <v>16262.400000000001</v>
      </c>
      <c r="H636" s="21">
        <v>423601</v>
      </c>
      <c r="I636" s="21" t="s">
        <v>1505</v>
      </c>
      <c r="J636" s="21">
        <v>4</v>
      </c>
      <c r="K636" s="21">
        <v>4</v>
      </c>
      <c r="L636" s="21">
        <f t="shared" si="78"/>
        <v>0</v>
      </c>
      <c r="M636" s="21" t="s">
        <v>297</v>
      </c>
      <c r="N636" s="30">
        <v>45832</v>
      </c>
      <c r="O636" s="48">
        <v>28644</v>
      </c>
      <c r="P636" s="21" t="s">
        <v>298</v>
      </c>
      <c r="Q636" s="21">
        <v>58152367781</v>
      </c>
      <c r="R636" s="21" t="s">
        <v>40</v>
      </c>
      <c r="S636" s="3" t="s">
        <v>299</v>
      </c>
      <c r="T636" s="37"/>
      <c r="U636" s="21" t="s">
        <v>18</v>
      </c>
      <c r="V636" s="21" t="str">
        <f>VLOOKUP(P636,'Customer List'!B:C,2,)</f>
        <v>Banglore</v>
      </c>
      <c r="W636" s="38"/>
      <c r="X636" s="30">
        <v>45833</v>
      </c>
      <c r="Y636" s="21">
        <f t="shared" si="79"/>
        <v>1</v>
      </c>
      <c r="Z636" s="21" t="str">
        <f t="shared" si="80"/>
        <v>Tuesday</v>
      </c>
      <c r="AA636" s="21" t="str">
        <f t="shared" si="81"/>
        <v>Wednesday</v>
      </c>
      <c r="AB636" s="21" t="str">
        <f>VLOOKUP(U636,'Currency Sheet'!A:C,3,)</f>
        <v>DOLLAR</v>
      </c>
      <c r="AC636" s="42" t="str">
        <f>VLOOKUP(P636,'Customer List'!B:D,3,)</f>
        <v>OutStation</v>
      </c>
    </row>
    <row r="637" spans="1:29" x14ac:dyDescent="0.25">
      <c r="A637" s="21">
        <v>636</v>
      </c>
      <c r="B637" s="21" t="s">
        <v>272</v>
      </c>
      <c r="C637" s="30">
        <v>45821</v>
      </c>
      <c r="D637" s="30">
        <v>45831</v>
      </c>
      <c r="E637" s="47">
        <v>458.5</v>
      </c>
      <c r="F637" s="47">
        <f t="shared" si="76"/>
        <v>40348</v>
      </c>
      <c r="G637" s="48">
        <f t="shared" si="77"/>
        <v>40348</v>
      </c>
      <c r="H637" s="21">
        <v>449507</v>
      </c>
      <c r="I637" s="21" t="s">
        <v>1506</v>
      </c>
      <c r="J637" s="21">
        <v>1</v>
      </c>
      <c r="K637" s="21">
        <v>1</v>
      </c>
      <c r="L637" s="21">
        <f t="shared" si="78"/>
        <v>0</v>
      </c>
      <c r="M637" s="21" t="s">
        <v>300</v>
      </c>
      <c r="N637" s="30">
        <v>45832</v>
      </c>
      <c r="O637" s="48">
        <v>56002.5</v>
      </c>
      <c r="P637" s="21" t="s">
        <v>242</v>
      </c>
      <c r="Q637" s="21">
        <v>58152374722</v>
      </c>
      <c r="R637" s="21" t="s">
        <v>40</v>
      </c>
      <c r="S637" s="3">
        <v>4</v>
      </c>
      <c r="T637" s="37"/>
      <c r="U637" s="21" t="s">
        <v>18</v>
      </c>
      <c r="V637" s="21" t="str">
        <f>VLOOKUP(P637,'Customer List'!B:C,2,)</f>
        <v>Mumbai</v>
      </c>
      <c r="W637" s="38"/>
      <c r="X637" s="30">
        <v>45833</v>
      </c>
      <c r="Y637" s="21">
        <f t="shared" si="79"/>
        <v>1</v>
      </c>
      <c r="Z637" s="21" t="str">
        <f t="shared" si="80"/>
        <v>Tuesday</v>
      </c>
      <c r="AA637" s="21" t="str">
        <f t="shared" si="81"/>
        <v>Wednesday</v>
      </c>
      <c r="AB637" s="21" t="str">
        <f>VLOOKUP(U637,'Currency Sheet'!A:C,3,)</f>
        <v>DOLLAR</v>
      </c>
      <c r="AC637" s="42" t="str">
        <f>VLOOKUP(P637,'Customer List'!B:D,3,)</f>
        <v>OutStation</v>
      </c>
    </row>
    <row r="638" spans="1:29" x14ac:dyDescent="0.25">
      <c r="A638" s="21">
        <v>637</v>
      </c>
      <c r="B638" s="21" t="s">
        <v>272</v>
      </c>
      <c r="C638" s="30">
        <v>45821</v>
      </c>
      <c r="D638" s="30">
        <v>45831</v>
      </c>
      <c r="E638" s="47">
        <v>490.5</v>
      </c>
      <c r="F638" s="47">
        <f t="shared" si="76"/>
        <v>43164</v>
      </c>
      <c r="G638" s="48">
        <f t="shared" si="77"/>
        <v>43164</v>
      </c>
      <c r="H638" s="21">
        <v>480058</v>
      </c>
      <c r="I638" s="21" t="s">
        <v>1507</v>
      </c>
      <c r="J638" s="21">
        <v>1</v>
      </c>
      <c r="K638" s="21">
        <v>1</v>
      </c>
      <c r="L638" s="21">
        <f t="shared" si="78"/>
        <v>0</v>
      </c>
      <c r="M638" s="21" t="s">
        <v>301</v>
      </c>
      <c r="N638" s="30">
        <v>45832</v>
      </c>
      <c r="O638" s="48">
        <v>62130</v>
      </c>
      <c r="P638" s="21" t="s">
        <v>302</v>
      </c>
      <c r="Q638" s="21">
        <v>58152371351</v>
      </c>
      <c r="R638" s="21" t="s">
        <v>40</v>
      </c>
      <c r="S638" s="3">
        <v>4</v>
      </c>
      <c r="T638" s="37"/>
      <c r="U638" s="21" t="s">
        <v>18</v>
      </c>
      <c r="V638" s="21" t="str">
        <f>VLOOKUP(P638,'Customer List'!B:C,2,)</f>
        <v>Banglore</v>
      </c>
      <c r="W638" s="38"/>
      <c r="X638" s="30">
        <v>45835</v>
      </c>
      <c r="Y638" s="21">
        <f t="shared" si="79"/>
        <v>3</v>
      </c>
      <c r="Z638" s="21" t="str">
        <f t="shared" si="80"/>
        <v>Tuesday</v>
      </c>
      <c r="AA638" s="21" t="str">
        <f t="shared" si="81"/>
        <v>Friday</v>
      </c>
      <c r="AB638" s="21" t="str">
        <f>VLOOKUP(U638,'Currency Sheet'!A:C,3,)</f>
        <v>DOLLAR</v>
      </c>
      <c r="AC638" s="42" t="str">
        <f>VLOOKUP(P638,'Customer List'!B:D,3,)</f>
        <v>OutStation</v>
      </c>
    </row>
    <row r="639" spans="1:29" x14ac:dyDescent="0.25">
      <c r="A639" s="21">
        <v>638</v>
      </c>
      <c r="B639" s="21" t="s">
        <v>272</v>
      </c>
      <c r="C639" s="30">
        <v>45821</v>
      </c>
      <c r="D639" s="30">
        <v>45831</v>
      </c>
      <c r="E639" s="47">
        <v>208.2</v>
      </c>
      <c r="F639" s="47">
        <f t="shared" si="76"/>
        <v>18321.599999999999</v>
      </c>
      <c r="G639" s="48">
        <f t="shared" si="77"/>
        <v>18321.599999999999</v>
      </c>
      <c r="H639" s="21">
        <v>501118</v>
      </c>
      <c r="I639" s="21" t="s">
        <v>1508</v>
      </c>
      <c r="J639" s="21">
        <v>1</v>
      </c>
      <c r="K639" s="21">
        <v>1</v>
      </c>
      <c r="L639" s="21">
        <f t="shared" si="78"/>
        <v>0</v>
      </c>
      <c r="M639" s="21" t="s">
        <v>303</v>
      </c>
      <c r="N639" s="30">
        <v>45833</v>
      </c>
      <c r="O639" s="48">
        <v>32965</v>
      </c>
      <c r="P639" s="21" t="s">
        <v>213</v>
      </c>
      <c r="Q639" s="21" t="s">
        <v>1127</v>
      </c>
      <c r="R639" s="21" t="s">
        <v>1127</v>
      </c>
      <c r="S639" s="3">
        <v>4</v>
      </c>
      <c r="T639" s="37"/>
      <c r="U639" s="21" t="s">
        <v>18</v>
      </c>
      <c r="V639" s="21" t="str">
        <f>VLOOKUP(P639,'Customer List'!B:C,2,)</f>
        <v>Delhi</v>
      </c>
      <c r="W639" s="38"/>
      <c r="X639" s="30">
        <f>IF(OR(R639 = "PRIYANKA MADAM", R639 = "DEEPAK", R639 = "PORTER"),N639,"")</f>
        <v>45833</v>
      </c>
      <c r="Y639" s="21">
        <f t="shared" si="79"/>
        <v>0</v>
      </c>
      <c r="Z639" s="21" t="str">
        <f t="shared" si="80"/>
        <v>Wednesday</v>
      </c>
      <c r="AA639" s="21" t="str">
        <f t="shared" si="81"/>
        <v>Wednesday</v>
      </c>
      <c r="AB639" s="21" t="str">
        <f>VLOOKUP(U639,'Currency Sheet'!A:C,3,)</f>
        <v>DOLLAR</v>
      </c>
      <c r="AC639" s="42" t="str">
        <f>VLOOKUP(P639,'Customer List'!B:D,3,)</f>
        <v>Local</v>
      </c>
    </row>
    <row r="640" spans="1:29" x14ac:dyDescent="0.25">
      <c r="A640" s="21">
        <v>639</v>
      </c>
      <c r="B640" s="21" t="s">
        <v>272</v>
      </c>
      <c r="C640" s="30">
        <v>45821</v>
      </c>
      <c r="D640" s="30">
        <v>45831</v>
      </c>
      <c r="E640" s="47">
        <v>99</v>
      </c>
      <c r="F640" s="47">
        <f t="shared" si="76"/>
        <v>8712</v>
      </c>
      <c r="G640" s="48">
        <f t="shared" si="77"/>
        <v>8712</v>
      </c>
      <c r="H640" s="21">
        <v>502510</v>
      </c>
      <c r="I640" s="21" t="s">
        <v>1509</v>
      </c>
      <c r="J640" s="21">
        <v>1</v>
      </c>
      <c r="K640" s="21">
        <v>1</v>
      </c>
      <c r="L640" s="21">
        <f t="shared" si="78"/>
        <v>0</v>
      </c>
      <c r="M640" s="21" t="s">
        <v>284</v>
      </c>
      <c r="N640" s="30">
        <v>45832</v>
      </c>
      <c r="O640" s="48">
        <v>14891.25</v>
      </c>
      <c r="P640" s="21" t="s">
        <v>42</v>
      </c>
      <c r="Q640" s="21" t="s">
        <v>636</v>
      </c>
      <c r="R640" s="21" t="s">
        <v>637</v>
      </c>
      <c r="S640" s="3">
        <v>4</v>
      </c>
      <c r="T640" s="37"/>
      <c r="U640" s="21" t="s">
        <v>18</v>
      </c>
      <c r="V640" s="21" t="str">
        <f>VLOOKUP(P640,'Customer List'!B:C,2,)</f>
        <v>Faridabad</v>
      </c>
      <c r="W640" s="38"/>
      <c r="X640" s="30">
        <v>45832</v>
      </c>
      <c r="Y640" s="21">
        <f t="shared" si="79"/>
        <v>0</v>
      </c>
      <c r="Z640" s="21" t="str">
        <f t="shared" si="80"/>
        <v>Tuesday</v>
      </c>
      <c r="AA640" s="21" t="str">
        <f t="shared" si="81"/>
        <v>Tuesday</v>
      </c>
      <c r="AB640" s="21" t="str">
        <f>VLOOKUP(U640,'Currency Sheet'!A:C,3,)</f>
        <v>DOLLAR</v>
      </c>
      <c r="AC640" s="42" t="str">
        <f>VLOOKUP(P640,'Customer List'!B:D,3,)</f>
        <v>Local</v>
      </c>
    </row>
    <row r="641" spans="1:29" x14ac:dyDescent="0.25">
      <c r="A641" s="21">
        <v>640</v>
      </c>
      <c r="B641" s="21" t="s">
        <v>272</v>
      </c>
      <c r="C641" s="30">
        <v>45821</v>
      </c>
      <c r="D641" s="30">
        <v>45831</v>
      </c>
      <c r="E641" s="47">
        <v>167.4</v>
      </c>
      <c r="F641" s="47">
        <f t="shared" si="76"/>
        <v>14731.2</v>
      </c>
      <c r="G641" s="48">
        <f t="shared" si="77"/>
        <v>29462.400000000001</v>
      </c>
      <c r="H641" s="21">
        <v>502912</v>
      </c>
      <c r="I641" s="21" t="s">
        <v>1510</v>
      </c>
      <c r="J641" s="21">
        <v>2</v>
      </c>
      <c r="K641" s="21">
        <v>2</v>
      </c>
      <c r="L641" s="21">
        <f t="shared" si="78"/>
        <v>0</v>
      </c>
      <c r="M641" s="21" t="s">
        <v>273</v>
      </c>
      <c r="N641" s="30">
        <v>45833</v>
      </c>
      <c r="O641" s="48">
        <v>53568</v>
      </c>
      <c r="P641" s="21" t="s">
        <v>208</v>
      </c>
      <c r="Q641" s="21" t="s">
        <v>1127</v>
      </c>
      <c r="R641" s="21" t="s">
        <v>1127</v>
      </c>
      <c r="S641" s="3">
        <v>4</v>
      </c>
      <c r="T641" s="37"/>
      <c r="U641" s="21" t="s">
        <v>18</v>
      </c>
      <c r="V641" s="21" t="str">
        <f>VLOOKUP(P641,'Customer List'!B:C,2,)</f>
        <v>Delhi</v>
      </c>
      <c r="W641" s="38"/>
      <c r="X641" s="30">
        <f>IF(OR(R641 = "PRIYANKA MADAM", R641 = "DEEPAK", R641 = "PORTER"),N641,"")</f>
        <v>45833</v>
      </c>
      <c r="Y641" s="21">
        <f t="shared" si="79"/>
        <v>0</v>
      </c>
      <c r="Z641" s="21" t="str">
        <f t="shared" si="80"/>
        <v>Wednesday</v>
      </c>
      <c r="AA641" s="21" t="str">
        <f t="shared" si="81"/>
        <v>Wednesday</v>
      </c>
      <c r="AB641" s="21" t="str">
        <f>VLOOKUP(U641,'Currency Sheet'!A:C,3,)</f>
        <v>DOLLAR</v>
      </c>
      <c r="AC641" s="42" t="str">
        <f>VLOOKUP(P641,'Customer List'!B:D,3,)</f>
        <v>Local</v>
      </c>
    </row>
    <row r="642" spans="1:29" x14ac:dyDescent="0.25">
      <c r="A642" s="21">
        <v>641</v>
      </c>
      <c r="B642" s="21" t="s">
        <v>272</v>
      </c>
      <c r="C642" s="30">
        <v>45821</v>
      </c>
      <c r="D642" s="30">
        <v>45831</v>
      </c>
      <c r="E642" s="47">
        <v>178.2</v>
      </c>
      <c r="F642" s="47">
        <f t="shared" si="76"/>
        <v>15681.599999999999</v>
      </c>
      <c r="G642" s="48">
        <f t="shared" si="77"/>
        <v>15681.599999999999</v>
      </c>
      <c r="H642" s="21">
        <v>502930</v>
      </c>
      <c r="I642" s="21" t="s">
        <v>1511</v>
      </c>
      <c r="J642" s="21">
        <v>1</v>
      </c>
      <c r="K642" s="21">
        <v>1</v>
      </c>
      <c r="L642" s="21">
        <f t="shared" si="78"/>
        <v>0</v>
      </c>
      <c r="M642" s="21" t="s">
        <v>284</v>
      </c>
      <c r="N642" s="30">
        <v>45832</v>
      </c>
      <c r="O642" s="48">
        <v>26804.25</v>
      </c>
      <c r="P642" s="21" t="s">
        <v>42</v>
      </c>
      <c r="Q642" s="21" t="s">
        <v>636</v>
      </c>
      <c r="R642" s="21" t="s">
        <v>637</v>
      </c>
      <c r="S642" s="3">
        <v>4</v>
      </c>
      <c r="T642" s="37"/>
      <c r="U642" s="21" t="s">
        <v>18</v>
      </c>
      <c r="V642" s="21" t="str">
        <f>VLOOKUP(P642,'Customer List'!B:C,2,)</f>
        <v>Faridabad</v>
      </c>
      <c r="W642" s="38"/>
      <c r="X642" s="30">
        <v>45832</v>
      </c>
      <c r="Y642" s="21">
        <f t="shared" si="79"/>
        <v>0</v>
      </c>
      <c r="Z642" s="21" t="str">
        <f t="shared" si="80"/>
        <v>Tuesday</v>
      </c>
      <c r="AA642" s="21" t="str">
        <f t="shared" si="81"/>
        <v>Tuesday</v>
      </c>
      <c r="AB642" s="21" t="str">
        <f>VLOOKUP(U642,'Currency Sheet'!A:C,3,)</f>
        <v>DOLLAR</v>
      </c>
      <c r="AC642" s="42" t="str">
        <f>VLOOKUP(P642,'Customer List'!B:D,3,)</f>
        <v>Local</v>
      </c>
    </row>
    <row r="643" spans="1:29" x14ac:dyDescent="0.25">
      <c r="A643" s="21">
        <v>642</v>
      </c>
      <c r="B643" s="21" t="s">
        <v>272</v>
      </c>
      <c r="C643" s="30">
        <v>45821</v>
      </c>
      <c r="D643" s="30">
        <v>45831</v>
      </c>
      <c r="E643" s="47">
        <v>214.5</v>
      </c>
      <c r="F643" s="47">
        <f t="shared" ref="F643:F706" si="82">IF(AB643="DOLLAR",E643*88,E643)</f>
        <v>18876</v>
      </c>
      <c r="G643" s="48">
        <f t="shared" ref="G643:G706" si="83">F643*J643</f>
        <v>18876</v>
      </c>
      <c r="H643" s="21">
        <v>503837</v>
      </c>
      <c r="I643" s="21" t="s">
        <v>1512</v>
      </c>
      <c r="J643" s="21">
        <v>1</v>
      </c>
      <c r="K643" s="21">
        <v>1</v>
      </c>
      <c r="L643" s="21">
        <f t="shared" ref="L643:L706" si="84">J643-K643</f>
        <v>0</v>
      </c>
      <c r="M643" s="21" t="s">
        <v>738</v>
      </c>
      <c r="N643" s="30">
        <v>45838</v>
      </c>
      <c r="O643" s="48">
        <v>25811.5</v>
      </c>
      <c r="P643" s="21" t="s">
        <v>42</v>
      </c>
      <c r="Q643" s="21" t="s">
        <v>636</v>
      </c>
      <c r="R643" s="21" t="s">
        <v>637</v>
      </c>
      <c r="S643" s="3">
        <v>4</v>
      </c>
      <c r="T643" s="37" t="s">
        <v>608</v>
      </c>
      <c r="U643" s="21" t="s">
        <v>18</v>
      </c>
      <c r="V643" s="21" t="str">
        <f>VLOOKUP(P643,'Customer List'!B:C,2,)</f>
        <v>Faridabad</v>
      </c>
      <c r="W643" s="38"/>
      <c r="X643" s="30">
        <v>45838</v>
      </c>
      <c r="Y643" s="21">
        <f t="shared" ref="Y643:Y706" si="85">IF(X643="", "", X643-N643)</f>
        <v>0</v>
      </c>
      <c r="Z643" s="21" t="str">
        <f t="shared" ref="Z643:Z706" si="86">IF(N643="", "", TEXT(N643, "dddd"))</f>
        <v>Monday</v>
      </c>
      <c r="AA643" s="21" t="str">
        <f t="shared" ref="AA643:AA706" si="87">IF(X643="", "", TEXT(X643, "dddd"))</f>
        <v>Monday</v>
      </c>
      <c r="AB643" s="21" t="str">
        <f>VLOOKUP(U643,'Currency Sheet'!A:C,3,)</f>
        <v>DOLLAR</v>
      </c>
      <c r="AC643" s="42" t="str">
        <f>VLOOKUP(P643,'Customer List'!B:D,3,)</f>
        <v>Local</v>
      </c>
    </row>
    <row r="644" spans="1:29" x14ac:dyDescent="0.25">
      <c r="A644" s="21">
        <v>643</v>
      </c>
      <c r="B644" s="21" t="s">
        <v>272</v>
      </c>
      <c r="C644" s="30">
        <v>45821</v>
      </c>
      <c r="D644" s="30">
        <v>45831</v>
      </c>
      <c r="E644" s="47">
        <v>52.8</v>
      </c>
      <c r="F644" s="47">
        <f t="shared" si="82"/>
        <v>4646.3999999999996</v>
      </c>
      <c r="G644" s="48">
        <f t="shared" si="83"/>
        <v>4646.3999999999996</v>
      </c>
      <c r="H644" s="21">
        <v>504105</v>
      </c>
      <c r="I644" s="21" t="s">
        <v>1513</v>
      </c>
      <c r="J644" s="21">
        <v>1</v>
      </c>
      <c r="K644" s="21">
        <v>1</v>
      </c>
      <c r="L644" s="21">
        <f t="shared" si="84"/>
        <v>0</v>
      </c>
      <c r="M644" s="21" t="s">
        <v>738</v>
      </c>
      <c r="N644" s="30">
        <v>45838</v>
      </c>
      <c r="O644" s="48">
        <v>7942</v>
      </c>
      <c r="P644" s="21" t="s">
        <v>42</v>
      </c>
      <c r="Q644" s="21" t="s">
        <v>636</v>
      </c>
      <c r="R644" s="21" t="s">
        <v>637</v>
      </c>
      <c r="S644" s="3">
        <v>4</v>
      </c>
      <c r="T644" s="37" t="s">
        <v>608</v>
      </c>
      <c r="U644" s="21" t="s">
        <v>18</v>
      </c>
      <c r="V644" s="21" t="str">
        <f>VLOOKUP(P644,'Customer List'!B:C,2,)</f>
        <v>Faridabad</v>
      </c>
      <c r="W644" s="38"/>
      <c r="X644" s="30">
        <v>45838</v>
      </c>
      <c r="Y644" s="21">
        <f t="shared" si="85"/>
        <v>0</v>
      </c>
      <c r="Z644" s="21" t="str">
        <f t="shared" si="86"/>
        <v>Monday</v>
      </c>
      <c r="AA644" s="21" t="str">
        <f t="shared" si="87"/>
        <v>Monday</v>
      </c>
      <c r="AB644" s="21" t="str">
        <f>VLOOKUP(U644,'Currency Sheet'!A:C,3,)</f>
        <v>DOLLAR</v>
      </c>
      <c r="AC644" s="42" t="str">
        <f>VLOOKUP(P644,'Customer List'!B:D,3,)</f>
        <v>Local</v>
      </c>
    </row>
    <row r="645" spans="1:29" x14ac:dyDescent="0.25">
      <c r="A645" s="21">
        <v>644</v>
      </c>
      <c r="B645" s="21" t="s">
        <v>272</v>
      </c>
      <c r="C645" s="30">
        <v>45821</v>
      </c>
      <c r="D645" s="30">
        <v>45831</v>
      </c>
      <c r="E645" s="47">
        <v>204.75</v>
      </c>
      <c r="F645" s="47">
        <f t="shared" si="82"/>
        <v>18018</v>
      </c>
      <c r="G645" s="48">
        <f t="shared" si="83"/>
        <v>18018</v>
      </c>
      <c r="H645" s="21">
        <v>504127</v>
      </c>
      <c r="I645" s="21" t="s">
        <v>1514</v>
      </c>
      <c r="J645" s="21">
        <v>1</v>
      </c>
      <c r="K645" s="21">
        <v>1</v>
      </c>
      <c r="L645" s="21">
        <f t="shared" si="84"/>
        <v>0</v>
      </c>
      <c r="M645" s="21" t="s">
        <v>735</v>
      </c>
      <c r="N645" s="30">
        <v>45836</v>
      </c>
      <c r="O645" s="48">
        <v>31736.25</v>
      </c>
      <c r="P645" s="21" t="s">
        <v>651</v>
      </c>
      <c r="Q645" s="21" t="s">
        <v>1127</v>
      </c>
      <c r="R645" s="21" t="s">
        <v>1127</v>
      </c>
      <c r="S645" s="3">
        <v>4</v>
      </c>
      <c r="T645" s="37" t="s">
        <v>1128</v>
      </c>
      <c r="U645" s="21" t="s">
        <v>18</v>
      </c>
      <c r="V645" s="21" t="str">
        <f>VLOOKUP(P645,'Customer List'!B:C,2,)</f>
        <v>Ropar</v>
      </c>
      <c r="W645" s="38"/>
      <c r="X645" s="30">
        <f>IF(OR(R645 = "PRIYANKA MADAM", R645 = "DEEPAK", R645 = "PORTER"),N645,"")</f>
        <v>45836</v>
      </c>
      <c r="Y645" s="21">
        <f t="shared" si="85"/>
        <v>0</v>
      </c>
      <c r="Z645" s="21" t="str">
        <f t="shared" si="86"/>
        <v>Saturday</v>
      </c>
      <c r="AA645" s="21" t="str">
        <f t="shared" si="87"/>
        <v>Saturday</v>
      </c>
      <c r="AB645" s="21" t="str">
        <f>VLOOKUP(U645,'Currency Sheet'!A:C,3,)</f>
        <v>DOLLAR</v>
      </c>
      <c r="AC645" s="42" t="str">
        <f>VLOOKUP(P645,'Customer List'!B:D,3,)</f>
        <v>OutStation</v>
      </c>
    </row>
    <row r="646" spans="1:29" x14ac:dyDescent="0.25">
      <c r="A646" s="21">
        <v>645</v>
      </c>
      <c r="B646" s="21" t="s">
        <v>272</v>
      </c>
      <c r="C646" s="30">
        <v>45821</v>
      </c>
      <c r="D646" s="30">
        <v>45831</v>
      </c>
      <c r="E646" s="47">
        <v>323.39999999999998</v>
      </c>
      <c r="F646" s="47">
        <f t="shared" si="82"/>
        <v>28459.199999999997</v>
      </c>
      <c r="G646" s="48">
        <f t="shared" si="83"/>
        <v>28459.199999999997</v>
      </c>
      <c r="H646" s="21">
        <v>504135</v>
      </c>
      <c r="I646" s="21" t="s">
        <v>1515</v>
      </c>
      <c r="J646" s="21">
        <v>1</v>
      </c>
      <c r="K646" s="21">
        <v>1</v>
      </c>
      <c r="L646" s="21">
        <f t="shared" si="84"/>
        <v>0</v>
      </c>
      <c r="M646" s="21" t="s">
        <v>2006</v>
      </c>
      <c r="N646" s="30">
        <v>45860</v>
      </c>
      <c r="O646" s="48">
        <v>58481.5</v>
      </c>
      <c r="P646" s="21" t="s">
        <v>26</v>
      </c>
      <c r="Q646" s="21" t="s">
        <v>1995</v>
      </c>
      <c r="R646" s="21" t="s">
        <v>40</v>
      </c>
      <c r="S646" s="3">
        <v>4</v>
      </c>
      <c r="T646" s="37" t="s">
        <v>709</v>
      </c>
      <c r="U646" s="21" t="s">
        <v>18</v>
      </c>
      <c r="V646" s="21" t="str">
        <f>VLOOKUP(P646,'Customer List'!B:C,2,)</f>
        <v>Chandigarh</v>
      </c>
      <c r="W646" s="38"/>
      <c r="X646" s="30">
        <v>45861</v>
      </c>
      <c r="Y646" s="21">
        <f t="shared" si="85"/>
        <v>1</v>
      </c>
      <c r="Z646" s="21" t="str">
        <f t="shared" si="86"/>
        <v>Tuesday</v>
      </c>
      <c r="AA646" s="21" t="str">
        <f t="shared" si="87"/>
        <v>Wednesday</v>
      </c>
      <c r="AB646" s="21" t="str">
        <f>VLOOKUP(U646,'Currency Sheet'!A:C,3,)</f>
        <v>DOLLAR</v>
      </c>
      <c r="AC646" s="42" t="str">
        <f>VLOOKUP(P646,'Customer List'!B:D,3,)</f>
        <v>OutStation</v>
      </c>
    </row>
    <row r="647" spans="1:29" x14ac:dyDescent="0.25">
      <c r="A647" s="21">
        <v>646</v>
      </c>
      <c r="B647" s="21" t="s">
        <v>272</v>
      </c>
      <c r="C647" s="30">
        <v>45821</v>
      </c>
      <c r="D647" s="30">
        <v>45831</v>
      </c>
      <c r="E647" s="47">
        <v>135.6</v>
      </c>
      <c r="F647" s="47">
        <f t="shared" si="82"/>
        <v>11932.8</v>
      </c>
      <c r="G647" s="48">
        <f t="shared" si="83"/>
        <v>11932.8</v>
      </c>
      <c r="H647" s="21">
        <v>505008</v>
      </c>
      <c r="I647" s="21" t="s">
        <v>1239</v>
      </c>
      <c r="J647" s="21">
        <v>1</v>
      </c>
      <c r="K647" s="21">
        <v>1</v>
      </c>
      <c r="L647" s="21">
        <f t="shared" si="84"/>
        <v>0</v>
      </c>
      <c r="M647" s="21" t="s">
        <v>738</v>
      </c>
      <c r="N647" s="30">
        <v>45838</v>
      </c>
      <c r="O647" s="48">
        <v>20396.5</v>
      </c>
      <c r="P647" s="21" t="s">
        <v>42</v>
      </c>
      <c r="Q647" s="21" t="s">
        <v>636</v>
      </c>
      <c r="R647" s="21" t="s">
        <v>637</v>
      </c>
      <c r="S647" s="3">
        <v>4</v>
      </c>
      <c r="T647" s="37" t="s">
        <v>608</v>
      </c>
      <c r="U647" s="21" t="s">
        <v>18</v>
      </c>
      <c r="V647" s="21" t="str">
        <f>VLOOKUP(P647,'Customer List'!B:C,2,)</f>
        <v>Faridabad</v>
      </c>
      <c r="W647" s="38"/>
      <c r="X647" s="30">
        <v>45838</v>
      </c>
      <c r="Y647" s="21">
        <f t="shared" si="85"/>
        <v>0</v>
      </c>
      <c r="Z647" s="21" t="str">
        <f t="shared" si="86"/>
        <v>Monday</v>
      </c>
      <c r="AA647" s="21" t="str">
        <f t="shared" si="87"/>
        <v>Monday</v>
      </c>
      <c r="AB647" s="21" t="str">
        <f>VLOOKUP(U647,'Currency Sheet'!A:C,3,)</f>
        <v>DOLLAR</v>
      </c>
      <c r="AC647" s="42" t="str">
        <f>VLOOKUP(P647,'Customer List'!B:D,3,)</f>
        <v>Local</v>
      </c>
    </row>
    <row r="648" spans="1:29" x14ac:dyDescent="0.25">
      <c r="A648" s="21">
        <v>647</v>
      </c>
      <c r="B648" s="21" t="s">
        <v>272</v>
      </c>
      <c r="C648" s="30">
        <v>45821</v>
      </c>
      <c r="D648" s="30">
        <v>45831</v>
      </c>
      <c r="E648" s="47">
        <v>323.39999999999998</v>
      </c>
      <c r="F648" s="47">
        <f t="shared" si="82"/>
        <v>28459.199999999997</v>
      </c>
      <c r="G648" s="48">
        <f t="shared" si="83"/>
        <v>28459.199999999997</v>
      </c>
      <c r="H648" s="21">
        <v>505710</v>
      </c>
      <c r="I648" s="21" t="s">
        <v>1516</v>
      </c>
      <c r="J648" s="21">
        <v>1</v>
      </c>
      <c r="K648" s="21">
        <v>1</v>
      </c>
      <c r="L648" s="21">
        <f t="shared" si="84"/>
        <v>0</v>
      </c>
      <c r="M648" s="21" t="s">
        <v>2006</v>
      </c>
      <c r="N648" s="30">
        <v>45860</v>
      </c>
      <c r="O648" s="48">
        <v>58481.5</v>
      </c>
      <c r="P648" s="21" t="s">
        <v>26</v>
      </c>
      <c r="Q648" s="21" t="s">
        <v>1995</v>
      </c>
      <c r="R648" s="21" t="s">
        <v>40</v>
      </c>
      <c r="S648" s="3">
        <v>4</v>
      </c>
      <c r="T648" s="37" t="s">
        <v>709</v>
      </c>
      <c r="U648" s="21" t="s">
        <v>18</v>
      </c>
      <c r="V648" s="21" t="str">
        <f>VLOOKUP(P648,'Customer List'!B:C,2,)</f>
        <v>Chandigarh</v>
      </c>
      <c r="W648" s="38"/>
      <c r="X648" s="30">
        <v>45861</v>
      </c>
      <c r="Y648" s="21">
        <f t="shared" si="85"/>
        <v>1</v>
      </c>
      <c r="Z648" s="21" t="str">
        <f t="shared" si="86"/>
        <v>Tuesday</v>
      </c>
      <c r="AA648" s="21" t="str">
        <f t="shared" si="87"/>
        <v>Wednesday</v>
      </c>
      <c r="AB648" s="21" t="str">
        <f>VLOOKUP(U648,'Currency Sheet'!A:C,3,)</f>
        <v>DOLLAR</v>
      </c>
      <c r="AC648" s="42" t="str">
        <f>VLOOKUP(P648,'Customer List'!B:D,3,)</f>
        <v>OutStation</v>
      </c>
    </row>
    <row r="649" spans="1:29" x14ac:dyDescent="0.25">
      <c r="A649" s="21">
        <v>648</v>
      </c>
      <c r="B649" s="21" t="s">
        <v>272</v>
      </c>
      <c r="C649" s="30">
        <v>45821</v>
      </c>
      <c r="D649" s="30">
        <v>45831</v>
      </c>
      <c r="E649" s="47">
        <v>181.5</v>
      </c>
      <c r="F649" s="47">
        <f t="shared" si="82"/>
        <v>15972</v>
      </c>
      <c r="G649" s="48">
        <f t="shared" si="83"/>
        <v>15972</v>
      </c>
      <c r="H649" s="21">
        <v>505830</v>
      </c>
      <c r="I649" s="21" t="s">
        <v>1517</v>
      </c>
      <c r="J649" s="21">
        <v>1</v>
      </c>
      <c r="K649" s="21">
        <v>1</v>
      </c>
      <c r="L649" s="21">
        <f t="shared" si="84"/>
        <v>0</v>
      </c>
      <c r="M649" s="21" t="s">
        <v>634</v>
      </c>
      <c r="N649" s="30">
        <v>45835</v>
      </c>
      <c r="O649" s="48">
        <v>20691</v>
      </c>
      <c r="P649" s="21" t="s">
        <v>16</v>
      </c>
      <c r="Q649" s="21" t="s">
        <v>636</v>
      </c>
      <c r="R649" s="21" t="s">
        <v>637</v>
      </c>
      <c r="S649" s="3">
        <v>4</v>
      </c>
      <c r="T649" s="37"/>
      <c r="U649" s="21" t="s">
        <v>18</v>
      </c>
      <c r="V649" s="21" t="str">
        <f>VLOOKUP(P649,'Customer List'!B:C,2,)</f>
        <v>Delhi</v>
      </c>
      <c r="W649" s="38"/>
      <c r="X649" s="30">
        <v>45835</v>
      </c>
      <c r="Y649" s="21">
        <f t="shared" si="85"/>
        <v>0</v>
      </c>
      <c r="Z649" s="21" t="str">
        <f t="shared" si="86"/>
        <v>Friday</v>
      </c>
      <c r="AA649" s="21" t="str">
        <f t="shared" si="87"/>
        <v>Friday</v>
      </c>
      <c r="AB649" s="21" t="str">
        <f>VLOOKUP(U649,'Currency Sheet'!A:C,3,)</f>
        <v>DOLLAR</v>
      </c>
      <c r="AC649" s="42" t="str">
        <f>VLOOKUP(P649,'Customer List'!B:D,3,)</f>
        <v>Local</v>
      </c>
    </row>
    <row r="650" spans="1:29" x14ac:dyDescent="0.25">
      <c r="A650" s="21">
        <v>649</v>
      </c>
      <c r="B650" s="21" t="s">
        <v>272</v>
      </c>
      <c r="C650" s="30">
        <v>45821</v>
      </c>
      <c r="D650" s="30">
        <v>45831</v>
      </c>
      <c r="E650" s="47">
        <v>177.75</v>
      </c>
      <c r="F650" s="47">
        <f t="shared" si="82"/>
        <v>15642</v>
      </c>
      <c r="G650" s="48">
        <f t="shared" si="83"/>
        <v>15642</v>
      </c>
      <c r="H650" s="21">
        <v>505835</v>
      </c>
      <c r="I650" s="21" t="s">
        <v>1518</v>
      </c>
      <c r="J650" s="21">
        <v>1</v>
      </c>
      <c r="K650" s="21">
        <v>1</v>
      </c>
      <c r="L650" s="21">
        <f t="shared" si="84"/>
        <v>0</v>
      </c>
      <c r="M650" s="21" t="s">
        <v>275</v>
      </c>
      <c r="N650" s="30">
        <v>45832</v>
      </c>
      <c r="O650" s="48">
        <v>18002.52</v>
      </c>
      <c r="P650" s="21" t="s">
        <v>276</v>
      </c>
      <c r="Q650" s="21">
        <v>58152369052</v>
      </c>
      <c r="R650" s="21" t="s">
        <v>40</v>
      </c>
      <c r="S650" s="3">
        <v>4</v>
      </c>
      <c r="T650" s="37"/>
      <c r="U650" s="21" t="s">
        <v>18</v>
      </c>
      <c r="V650" s="21" t="str">
        <f>VLOOKUP(P650,'Customer List'!B:C,2,)</f>
        <v>Pune</v>
      </c>
      <c r="W650" s="38"/>
      <c r="X650" s="30">
        <v>45833</v>
      </c>
      <c r="Y650" s="21">
        <f t="shared" si="85"/>
        <v>1</v>
      </c>
      <c r="Z650" s="21" t="str">
        <f t="shared" si="86"/>
        <v>Tuesday</v>
      </c>
      <c r="AA650" s="21" t="str">
        <f t="shared" si="87"/>
        <v>Wednesday</v>
      </c>
      <c r="AB650" s="21" t="str">
        <f>VLOOKUP(U650,'Currency Sheet'!A:C,3,)</f>
        <v>DOLLAR</v>
      </c>
      <c r="AC650" s="42" t="str">
        <f>VLOOKUP(P650,'Customer List'!B:D,3,)</f>
        <v>OutStation</v>
      </c>
    </row>
    <row r="651" spans="1:29" x14ac:dyDescent="0.25">
      <c r="A651" s="21">
        <v>650</v>
      </c>
      <c r="B651" s="21" t="s">
        <v>272</v>
      </c>
      <c r="C651" s="30">
        <v>45821</v>
      </c>
      <c r="D651" s="30">
        <v>45831</v>
      </c>
      <c r="E651" s="47">
        <v>204.75</v>
      </c>
      <c r="F651" s="47">
        <f t="shared" si="82"/>
        <v>18018</v>
      </c>
      <c r="G651" s="48">
        <f t="shared" si="83"/>
        <v>18018</v>
      </c>
      <c r="H651" s="21">
        <v>506333</v>
      </c>
      <c r="I651" s="21" t="s">
        <v>1519</v>
      </c>
      <c r="J651" s="21">
        <v>1</v>
      </c>
      <c r="K651" s="21">
        <v>1</v>
      </c>
      <c r="L651" s="21">
        <f t="shared" si="84"/>
        <v>0</v>
      </c>
      <c r="M651" s="21" t="s">
        <v>634</v>
      </c>
      <c r="N651" s="30">
        <v>45835</v>
      </c>
      <c r="O651" s="48">
        <v>23341.5</v>
      </c>
      <c r="P651" s="21" t="s">
        <v>16</v>
      </c>
      <c r="Q651" s="21" t="s">
        <v>636</v>
      </c>
      <c r="R651" s="21" t="s">
        <v>637</v>
      </c>
      <c r="S651" s="3">
        <v>4</v>
      </c>
      <c r="T651" s="37"/>
      <c r="U651" s="21" t="s">
        <v>18</v>
      </c>
      <c r="V651" s="21" t="str">
        <f>VLOOKUP(P651,'Customer List'!B:C,2,)</f>
        <v>Delhi</v>
      </c>
      <c r="W651" s="38"/>
      <c r="X651" s="30">
        <v>45835</v>
      </c>
      <c r="Y651" s="21">
        <f t="shared" si="85"/>
        <v>0</v>
      </c>
      <c r="Z651" s="21" t="str">
        <f t="shared" si="86"/>
        <v>Friday</v>
      </c>
      <c r="AA651" s="21" t="str">
        <f t="shared" si="87"/>
        <v>Friday</v>
      </c>
      <c r="AB651" s="21" t="str">
        <f>VLOOKUP(U651,'Currency Sheet'!A:C,3,)</f>
        <v>DOLLAR</v>
      </c>
      <c r="AC651" s="42" t="str">
        <f>VLOOKUP(P651,'Customer List'!B:D,3,)</f>
        <v>Local</v>
      </c>
    </row>
    <row r="652" spans="1:29" x14ac:dyDescent="0.25">
      <c r="A652" s="21">
        <v>651</v>
      </c>
      <c r="B652" s="21" t="s">
        <v>272</v>
      </c>
      <c r="C652" s="30">
        <v>45821</v>
      </c>
      <c r="D652" s="30">
        <v>45831</v>
      </c>
      <c r="E652" s="47">
        <v>214.5</v>
      </c>
      <c r="F652" s="47">
        <f t="shared" si="82"/>
        <v>18876</v>
      </c>
      <c r="G652" s="48">
        <f t="shared" si="83"/>
        <v>18876</v>
      </c>
      <c r="H652" s="21">
        <v>506341</v>
      </c>
      <c r="I652" s="21" t="s">
        <v>1520</v>
      </c>
      <c r="J652" s="21">
        <v>1</v>
      </c>
      <c r="K652" s="21">
        <v>1</v>
      </c>
      <c r="L652" s="21">
        <f t="shared" si="84"/>
        <v>0</v>
      </c>
      <c r="M652" s="21" t="s">
        <v>738</v>
      </c>
      <c r="N652" s="30">
        <v>45838</v>
      </c>
      <c r="O652" s="48">
        <v>25811.5</v>
      </c>
      <c r="P652" s="21" t="s">
        <v>42</v>
      </c>
      <c r="Q652" s="21" t="s">
        <v>636</v>
      </c>
      <c r="R652" s="21" t="s">
        <v>637</v>
      </c>
      <c r="S652" s="3">
        <v>4</v>
      </c>
      <c r="T652" s="37" t="s">
        <v>608</v>
      </c>
      <c r="U652" s="21" t="s">
        <v>18</v>
      </c>
      <c r="V652" s="21" t="str">
        <f>VLOOKUP(P652,'Customer List'!B:C,2,)</f>
        <v>Faridabad</v>
      </c>
      <c r="W652" s="38"/>
      <c r="X652" s="30">
        <v>45838</v>
      </c>
      <c r="Y652" s="21">
        <f t="shared" si="85"/>
        <v>0</v>
      </c>
      <c r="Z652" s="21" t="str">
        <f t="shared" si="86"/>
        <v>Monday</v>
      </c>
      <c r="AA652" s="21" t="str">
        <f t="shared" si="87"/>
        <v>Monday</v>
      </c>
      <c r="AB652" s="21" t="str">
        <f>VLOOKUP(U652,'Currency Sheet'!A:C,3,)</f>
        <v>DOLLAR</v>
      </c>
      <c r="AC652" s="42" t="str">
        <f>VLOOKUP(P652,'Customer List'!B:D,3,)</f>
        <v>Local</v>
      </c>
    </row>
    <row r="653" spans="1:29" x14ac:dyDescent="0.25">
      <c r="A653" s="21">
        <v>652</v>
      </c>
      <c r="B653" s="21" t="s">
        <v>272</v>
      </c>
      <c r="C653" s="30">
        <v>45821</v>
      </c>
      <c r="D653" s="30">
        <v>45831</v>
      </c>
      <c r="E653" s="47">
        <v>66</v>
      </c>
      <c r="F653" s="47">
        <f t="shared" si="82"/>
        <v>5808</v>
      </c>
      <c r="G653" s="48">
        <f t="shared" si="83"/>
        <v>5808</v>
      </c>
      <c r="H653" s="21">
        <v>506903</v>
      </c>
      <c r="I653" s="21" t="s">
        <v>142</v>
      </c>
      <c r="J653" s="21">
        <v>1</v>
      </c>
      <c r="K653" s="21">
        <v>1</v>
      </c>
      <c r="L653" s="21">
        <f t="shared" si="84"/>
        <v>0</v>
      </c>
      <c r="M653" s="21" t="s">
        <v>2006</v>
      </c>
      <c r="N653" s="30">
        <v>45860</v>
      </c>
      <c r="O653" s="48">
        <v>11935</v>
      </c>
      <c r="P653" s="21" t="s">
        <v>26</v>
      </c>
      <c r="Q653" s="21" t="s">
        <v>1995</v>
      </c>
      <c r="R653" s="21" t="s">
        <v>40</v>
      </c>
      <c r="S653" s="3">
        <v>4</v>
      </c>
      <c r="T653" s="37" t="s">
        <v>709</v>
      </c>
      <c r="U653" s="21" t="s">
        <v>18</v>
      </c>
      <c r="V653" s="21" t="str">
        <f>VLOOKUP(P653,'Customer List'!B:C,2,)</f>
        <v>Chandigarh</v>
      </c>
      <c r="W653" s="38"/>
      <c r="X653" s="30">
        <v>45861</v>
      </c>
      <c r="Y653" s="21">
        <f t="shared" si="85"/>
        <v>1</v>
      </c>
      <c r="Z653" s="21" t="str">
        <f t="shared" si="86"/>
        <v>Tuesday</v>
      </c>
      <c r="AA653" s="21" t="str">
        <f t="shared" si="87"/>
        <v>Wednesday</v>
      </c>
      <c r="AB653" s="21" t="str">
        <f>VLOOKUP(U653,'Currency Sheet'!A:C,3,)</f>
        <v>DOLLAR</v>
      </c>
      <c r="AC653" s="42" t="str">
        <f>VLOOKUP(P653,'Customer List'!B:D,3,)</f>
        <v>OutStation</v>
      </c>
    </row>
    <row r="654" spans="1:29" x14ac:dyDescent="0.25">
      <c r="A654" s="21">
        <v>653</v>
      </c>
      <c r="B654" s="21" t="s">
        <v>272</v>
      </c>
      <c r="C654" s="30">
        <v>45821</v>
      </c>
      <c r="D654" s="30">
        <v>45831</v>
      </c>
      <c r="E654" s="47">
        <v>159</v>
      </c>
      <c r="F654" s="47">
        <f t="shared" si="82"/>
        <v>13992</v>
      </c>
      <c r="G654" s="48">
        <f t="shared" si="83"/>
        <v>13992</v>
      </c>
      <c r="H654" s="21">
        <v>506910</v>
      </c>
      <c r="I654" s="21" t="s">
        <v>1521</v>
      </c>
      <c r="J654" s="21">
        <v>1</v>
      </c>
      <c r="K654" s="21">
        <v>1</v>
      </c>
      <c r="L654" s="21">
        <f t="shared" si="84"/>
        <v>0</v>
      </c>
      <c r="M654" s="21" t="s">
        <v>738</v>
      </c>
      <c r="N654" s="30">
        <v>45838</v>
      </c>
      <c r="O654" s="48">
        <v>23916.25</v>
      </c>
      <c r="P654" s="21" t="s">
        <v>42</v>
      </c>
      <c r="Q654" s="21" t="s">
        <v>636</v>
      </c>
      <c r="R654" s="21" t="s">
        <v>637</v>
      </c>
      <c r="S654" s="3">
        <v>4</v>
      </c>
      <c r="T654" s="37" t="s">
        <v>608</v>
      </c>
      <c r="U654" s="21" t="s">
        <v>18</v>
      </c>
      <c r="V654" s="21" t="str">
        <f>VLOOKUP(P654,'Customer List'!B:C,2,)</f>
        <v>Faridabad</v>
      </c>
      <c r="W654" s="38"/>
      <c r="X654" s="30">
        <v>45838</v>
      </c>
      <c r="Y654" s="21">
        <f t="shared" si="85"/>
        <v>0</v>
      </c>
      <c r="Z654" s="21" t="str">
        <f t="shared" si="86"/>
        <v>Monday</v>
      </c>
      <c r="AA654" s="21" t="str">
        <f t="shared" si="87"/>
        <v>Monday</v>
      </c>
      <c r="AB654" s="21" t="str">
        <f>VLOOKUP(U654,'Currency Sheet'!A:C,3,)</f>
        <v>DOLLAR</v>
      </c>
      <c r="AC654" s="42" t="str">
        <f>VLOOKUP(P654,'Customer List'!B:D,3,)</f>
        <v>Local</v>
      </c>
    </row>
    <row r="655" spans="1:29" x14ac:dyDescent="0.25">
      <c r="A655" s="21">
        <v>654</v>
      </c>
      <c r="B655" s="21" t="s">
        <v>272</v>
      </c>
      <c r="C655" s="30">
        <v>45821</v>
      </c>
      <c r="D655" s="30">
        <v>45831</v>
      </c>
      <c r="E655" s="47">
        <v>208.2</v>
      </c>
      <c r="F655" s="47">
        <f t="shared" si="82"/>
        <v>18321.599999999999</v>
      </c>
      <c r="G655" s="48">
        <f t="shared" si="83"/>
        <v>18321.599999999999</v>
      </c>
      <c r="H655" s="21">
        <v>506938</v>
      </c>
      <c r="I655" s="21" t="s">
        <v>1522</v>
      </c>
      <c r="J655" s="21">
        <v>1</v>
      </c>
      <c r="K655" s="21">
        <v>1</v>
      </c>
      <c r="L655" s="21">
        <f t="shared" si="84"/>
        <v>0</v>
      </c>
      <c r="M655" s="21" t="s">
        <v>735</v>
      </c>
      <c r="N655" s="30">
        <v>45836</v>
      </c>
      <c r="O655" s="48">
        <v>37649.5</v>
      </c>
      <c r="P655" s="21" t="s">
        <v>651</v>
      </c>
      <c r="Q655" s="21" t="s">
        <v>1127</v>
      </c>
      <c r="R655" s="21" t="s">
        <v>1127</v>
      </c>
      <c r="S655" s="3">
        <v>4</v>
      </c>
      <c r="T655" s="37" t="s">
        <v>1128</v>
      </c>
      <c r="U655" s="21" t="s">
        <v>18</v>
      </c>
      <c r="V655" s="21" t="str">
        <f>VLOOKUP(P655,'Customer List'!B:C,2,)</f>
        <v>Ropar</v>
      </c>
      <c r="W655" s="38"/>
      <c r="X655" s="30">
        <f>IF(OR(R655 = "PRIYANKA MADAM", R655 = "DEEPAK", R655 = "PORTER"),N655,"")</f>
        <v>45836</v>
      </c>
      <c r="Y655" s="21">
        <f t="shared" si="85"/>
        <v>0</v>
      </c>
      <c r="Z655" s="21" t="str">
        <f t="shared" si="86"/>
        <v>Saturday</v>
      </c>
      <c r="AA655" s="21" t="str">
        <f t="shared" si="87"/>
        <v>Saturday</v>
      </c>
      <c r="AB655" s="21" t="str">
        <f>VLOOKUP(U655,'Currency Sheet'!A:C,3,)</f>
        <v>DOLLAR</v>
      </c>
      <c r="AC655" s="42" t="str">
        <f>VLOOKUP(P655,'Customer List'!B:D,3,)</f>
        <v>OutStation</v>
      </c>
    </row>
    <row r="656" spans="1:29" x14ac:dyDescent="0.25">
      <c r="A656" s="21">
        <v>655</v>
      </c>
      <c r="B656" s="21" t="s">
        <v>272</v>
      </c>
      <c r="C656" s="30">
        <v>45821</v>
      </c>
      <c r="D656" s="30">
        <v>45831</v>
      </c>
      <c r="E656" s="47">
        <v>214.5</v>
      </c>
      <c r="F656" s="47">
        <f t="shared" si="82"/>
        <v>18876</v>
      </c>
      <c r="G656" s="48">
        <f t="shared" si="83"/>
        <v>18876</v>
      </c>
      <c r="H656" s="21">
        <v>506941</v>
      </c>
      <c r="I656" s="21" t="s">
        <v>1523</v>
      </c>
      <c r="J656" s="21">
        <v>1</v>
      </c>
      <c r="K656" s="21">
        <v>1</v>
      </c>
      <c r="L656" s="21">
        <f t="shared" si="84"/>
        <v>0</v>
      </c>
      <c r="M656" s="21" t="s">
        <v>634</v>
      </c>
      <c r="N656" s="30">
        <v>45835</v>
      </c>
      <c r="O656" s="48">
        <v>24453</v>
      </c>
      <c r="P656" s="21" t="s">
        <v>16</v>
      </c>
      <c r="Q656" s="21" t="s">
        <v>636</v>
      </c>
      <c r="R656" s="21" t="s">
        <v>637</v>
      </c>
      <c r="S656" s="3">
        <v>4</v>
      </c>
      <c r="T656" s="37"/>
      <c r="U656" s="21" t="s">
        <v>18</v>
      </c>
      <c r="V656" s="21" t="str">
        <f>VLOOKUP(P656,'Customer List'!B:C,2,)</f>
        <v>Delhi</v>
      </c>
      <c r="W656" s="38"/>
      <c r="X656" s="30">
        <v>45835</v>
      </c>
      <c r="Y656" s="21">
        <f t="shared" si="85"/>
        <v>0</v>
      </c>
      <c r="Z656" s="21" t="str">
        <f t="shared" si="86"/>
        <v>Friday</v>
      </c>
      <c r="AA656" s="21" t="str">
        <f t="shared" si="87"/>
        <v>Friday</v>
      </c>
      <c r="AB656" s="21" t="str">
        <f>VLOOKUP(U656,'Currency Sheet'!A:C,3,)</f>
        <v>DOLLAR</v>
      </c>
      <c r="AC656" s="42" t="str">
        <f>VLOOKUP(P656,'Customer List'!B:D,3,)</f>
        <v>Local</v>
      </c>
    </row>
    <row r="657" spans="1:29" x14ac:dyDescent="0.25">
      <c r="A657" s="21">
        <v>656</v>
      </c>
      <c r="B657" s="21" t="s">
        <v>272</v>
      </c>
      <c r="C657" s="30">
        <v>45821</v>
      </c>
      <c r="D657" s="30">
        <v>45831</v>
      </c>
      <c r="E657" s="47">
        <v>70.8</v>
      </c>
      <c r="F657" s="47">
        <f t="shared" si="82"/>
        <v>6230.4</v>
      </c>
      <c r="G657" s="48">
        <f t="shared" si="83"/>
        <v>6230.4</v>
      </c>
      <c r="H657" s="21">
        <v>613401</v>
      </c>
      <c r="I657" s="21" t="s">
        <v>1524</v>
      </c>
      <c r="J657" s="21">
        <v>1</v>
      </c>
      <c r="K657" s="21">
        <v>1</v>
      </c>
      <c r="L657" s="21">
        <f t="shared" si="84"/>
        <v>0</v>
      </c>
      <c r="M657" s="21" t="s">
        <v>805</v>
      </c>
      <c r="N657" s="30">
        <v>45840</v>
      </c>
      <c r="O657" s="48">
        <v>7774.47</v>
      </c>
      <c r="P657" s="21" t="s">
        <v>278</v>
      </c>
      <c r="Q657" s="21">
        <v>58152715250</v>
      </c>
      <c r="R657" s="21" t="s">
        <v>40</v>
      </c>
      <c r="S657" s="3">
        <v>4</v>
      </c>
      <c r="T657" s="37" t="s">
        <v>813</v>
      </c>
      <c r="U657" s="21" t="s">
        <v>18</v>
      </c>
      <c r="V657" s="21" t="str">
        <f>VLOOKUP(P657,'Customer List'!B:C,2,)</f>
        <v>Lucknow</v>
      </c>
      <c r="W657" s="38"/>
      <c r="X657" s="30">
        <v>45843</v>
      </c>
      <c r="Y657" s="21">
        <f t="shared" si="85"/>
        <v>3</v>
      </c>
      <c r="Z657" s="21" t="str">
        <f t="shared" si="86"/>
        <v>Wednesday</v>
      </c>
      <c r="AA657" s="21" t="str">
        <f t="shared" si="87"/>
        <v>Saturday</v>
      </c>
      <c r="AB657" s="21" t="str">
        <f>VLOOKUP(U657,'Currency Sheet'!A:C,3,)</f>
        <v>DOLLAR</v>
      </c>
      <c r="AC657" s="42" t="str">
        <f>VLOOKUP(P657,'Customer List'!B:D,3,)</f>
        <v>OutStation</v>
      </c>
    </row>
    <row r="658" spans="1:29" x14ac:dyDescent="0.25">
      <c r="A658" s="21">
        <v>657</v>
      </c>
      <c r="B658" s="21" t="s">
        <v>272</v>
      </c>
      <c r="C658" s="30">
        <v>45821</v>
      </c>
      <c r="D658" s="30">
        <v>45831</v>
      </c>
      <c r="E658" s="47">
        <v>229.2</v>
      </c>
      <c r="F658" s="47">
        <f t="shared" si="82"/>
        <v>20169.599999999999</v>
      </c>
      <c r="G658" s="48">
        <f t="shared" si="83"/>
        <v>20169.599999999999</v>
      </c>
      <c r="H658" s="21">
        <v>644828</v>
      </c>
      <c r="I658" s="21" t="s">
        <v>1525</v>
      </c>
      <c r="J658" s="21">
        <v>1</v>
      </c>
      <c r="K658" s="21">
        <v>1</v>
      </c>
      <c r="L658" s="21">
        <f t="shared" si="84"/>
        <v>0</v>
      </c>
      <c r="M658" s="21" t="s">
        <v>735</v>
      </c>
      <c r="N658" s="30">
        <v>45836</v>
      </c>
      <c r="O658" s="48">
        <v>41447</v>
      </c>
      <c r="P658" s="21" t="s">
        <v>651</v>
      </c>
      <c r="Q658" s="21" t="s">
        <v>1127</v>
      </c>
      <c r="R658" s="21" t="s">
        <v>1127</v>
      </c>
      <c r="S658" s="3">
        <v>4</v>
      </c>
      <c r="T658" s="37" t="s">
        <v>1128</v>
      </c>
      <c r="U658" s="21" t="s">
        <v>18</v>
      </c>
      <c r="V658" s="21" t="str">
        <f>VLOOKUP(P658,'Customer List'!B:C,2,)</f>
        <v>Ropar</v>
      </c>
      <c r="W658" s="38"/>
      <c r="X658" s="30">
        <f>IF(OR(R658 = "PRIYANKA MADAM", R658 = "DEEPAK", R658 = "PORTER"),N658,"")</f>
        <v>45836</v>
      </c>
      <c r="Y658" s="21">
        <f t="shared" si="85"/>
        <v>0</v>
      </c>
      <c r="Z658" s="21" t="str">
        <f t="shared" si="86"/>
        <v>Saturday</v>
      </c>
      <c r="AA658" s="21" t="str">
        <f t="shared" si="87"/>
        <v>Saturday</v>
      </c>
      <c r="AB658" s="21" t="str">
        <f>VLOOKUP(U658,'Currency Sheet'!A:C,3,)</f>
        <v>DOLLAR</v>
      </c>
      <c r="AC658" s="42" t="str">
        <f>VLOOKUP(P658,'Customer List'!B:D,3,)</f>
        <v>OutStation</v>
      </c>
    </row>
    <row r="659" spans="1:29" x14ac:dyDescent="0.25">
      <c r="A659" s="21">
        <v>658</v>
      </c>
      <c r="B659" s="21" t="s">
        <v>272</v>
      </c>
      <c r="C659" s="30">
        <v>45821</v>
      </c>
      <c r="D659" s="30">
        <v>45831</v>
      </c>
      <c r="E659" s="47">
        <v>95.4</v>
      </c>
      <c r="F659" s="47">
        <f t="shared" si="82"/>
        <v>8395.2000000000007</v>
      </c>
      <c r="G659" s="48">
        <f t="shared" si="83"/>
        <v>8395.2000000000007</v>
      </c>
      <c r="H659" s="21">
        <v>652509</v>
      </c>
      <c r="I659" s="21" t="s">
        <v>1526</v>
      </c>
      <c r="J659" s="21">
        <v>1</v>
      </c>
      <c r="K659" s="21">
        <v>1</v>
      </c>
      <c r="L659" s="21">
        <f t="shared" si="84"/>
        <v>0</v>
      </c>
      <c r="M659" s="21" t="s">
        <v>273</v>
      </c>
      <c r="N659" s="30">
        <v>45833</v>
      </c>
      <c r="O659" s="48">
        <v>15264</v>
      </c>
      <c r="P659" s="21" t="s">
        <v>208</v>
      </c>
      <c r="Q659" s="21" t="s">
        <v>1127</v>
      </c>
      <c r="R659" s="21" t="s">
        <v>1127</v>
      </c>
      <c r="S659" s="3">
        <v>4</v>
      </c>
      <c r="T659" s="37"/>
      <c r="U659" s="21" t="s">
        <v>18</v>
      </c>
      <c r="V659" s="21" t="str">
        <f>VLOOKUP(P659,'Customer List'!B:C,2,)</f>
        <v>Delhi</v>
      </c>
      <c r="W659" s="38"/>
      <c r="X659" s="30">
        <f>IF(OR(R659 = "PRIYANKA MADAM", R659 = "DEEPAK", R659 = "PORTER"),N659,"")</f>
        <v>45833</v>
      </c>
      <c r="Y659" s="21">
        <f t="shared" si="85"/>
        <v>0</v>
      </c>
      <c r="Z659" s="21" t="str">
        <f t="shared" si="86"/>
        <v>Wednesday</v>
      </c>
      <c r="AA659" s="21" t="str">
        <f t="shared" si="87"/>
        <v>Wednesday</v>
      </c>
      <c r="AB659" s="21" t="str">
        <f>VLOOKUP(U659,'Currency Sheet'!A:C,3,)</f>
        <v>DOLLAR</v>
      </c>
      <c r="AC659" s="42" t="str">
        <f>VLOOKUP(P659,'Customer List'!B:D,3,)</f>
        <v>Local</v>
      </c>
    </row>
    <row r="660" spans="1:29" x14ac:dyDescent="0.25">
      <c r="A660" s="21">
        <v>659</v>
      </c>
      <c r="B660" s="21" t="s">
        <v>272</v>
      </c>
      <c r="C660" s="30">
        <v>45821</v>
      </c>
      <c r="D660" s="30">
        <v>45831</v>
      </c>
      <c r="E660" s="47">
        <v>82.6</v>
      </c>
      <c r="F660" s="47">
        <f t="shared" si="82"/>
        <v>7268.7999999999993</v>
      </c>
      <c r="G660" s="48">
        <f t="shared" si="83"/>
        <v>7268.7999999999993</v>
      </c>
      <c r="H660" s="21">
        <v>740368</v>
      </c>
      <c r="I660" s="21" t="s">
        <v>1527</v>
      </c>
      <c r="J660" s="21">
        <v>1</v>
      </c>
      <c r="K660" s="21">
        <v>1</v>
      </c>
      <c r="L660" s="21">
        <f t="shared" si="84"/>
        <v>0</v>
      </c>
      <c r="M660" s="21" t="s">
        <v>304</v>
      </c>
      <c r="N660" s="30">
        <v>45832</v>
      </c>
      <c r="O660" s="48">
        <v>1089</v>
      </c>
      <c r="P660" s="21" t="s">
        <v>242</v>
      </c>
      <c r="Q660" s="21">
        <v>58152374722</v>
      </c>
      <c r="R660" s="21" t="s">
        <v>40</v>
      </c>
      <c r="S660" s="3">
        <v>4</v>
      </c>
      <c r="T660" s="37"/>
      <c r="U660" s="21" t="s">
        <v>18</v>
      </c>
      <c r="V660" s="21" t="str">
        <f>VLOOKUP(P660,'Customer List'!B:C,2,)</f>
        <v>Mumbai</v>
      </c>
      <c r="W660" s="38"/>
      <c r="X660" s="30">
        <v>45833</v>
      </c>
      <c r="Y660" s="21">
        <f t="shared" si="85"/>
        <v>1</v>
      </c>
      <c r="Z660" s="21" t="str">
        <f t="shared" si="86"/>
        <v>Tuesday</v>
      </c>
      <c r="AA660" s="21" t="str">
        <f t="shared" si="87"/>
        <v>Wednesday</v>
      </c>
      <c r="AB660" s="21" t="str">
        <f>VLOOKUP(U660,'Currency Sheet'!A:C,3,)</f>
        <v>DOLLAR</v>
      </c>
      <c r="AC660" s="42" t="str">
        <f>VLOOKUP(P660,'Customer List'!B:D,3,)</f>
        <v>OutStation</v>
      </c>
    </row>
    <row r="661" spans="1:29" x14ac:dyDescent="0.25">
      <c r="A661" s="21">
        <v>660</v>
      </c>
      <c r="B661" s="21" t="s">
        <v>272</v>
      </c>
      <c r="C661" s="30">
        <v>45821</v>
      </c>
      <c r="D661" s="30">
        <v>45831</v>
      </c>
      <c r="E661" s="47">
        <v>201</v>
      </c>
      <c r="F661" s="47">
        <f t="shared" si="82"/>
        <v>17688</v>
      </c>
      <c r="G661" s="48">
        <f t="shared" si="83"/>
        <v>35376</v>
      </c>
      <c r="H661" s="21">
        <v>825701</v>
      </c>
      <c r="I661" s="21" t="s">
        <v>1528</v>
      </c>
      <c r="J661" s="21">
        <v>2</v>
      </c>
      <c r="K661" s="21">
        <v>2</v>
      </c>
      <c r="L661" s="21">
        <f t="shared" si="84"/>
        <v>0</v>
      </c>
      <c r="M661" s="21" t="s">
        <v>305</v>
      </c>
      <c r="N661" s="30">
        <v>45832</v>
      </c>
      <c r="O661" s="48">
        <v>76849</v>
      </c>
      <c r="P661" s="21" t="s">
        <v>302</v>
      </c>
      <c r="Q661" s="21">
        <v>58152370916</v>
      </c>
      <c r="R661" s="21" t="s">
        <v>40</v>
      </c>
      <c r="S661" s="3">
        <v>4</v>
      </c>
      <c r="T661" s="37"/>
      <c r="U661" s="21" t="s">
        <v>18</v>
      </c>
      <c r="V661" s="21" t="str">
        <f>VLOOKUP(P661,'Customer List'!B:C,2,)</f>
        <v>Banglore</v>
      </c>
      <c r="W661" s="38"/>
      <c r="X661" s="30">
        <v>45835</v>
      </c>
      <c r="Y661" s="21">
        <f t="shared" si="85"/>
        <v>3</v>
      </c>
      <c r="Z661" s="21" t="str">
        <f t="shared" si="86"/>
        <v>Tuesday</v>
      </c>
      <c r="AA661" s="21" t="str">
        <f t="shared" si="87"/>
        <v>Friday</v>
      </c>
      <c r="AB661" s="21" t="str">
        <f>VLOOKUP(U661,'Currency Sheet'!A:C,3,)</f>
        <v>DOLLAR</v>
      </c>
      <c r="AC661" s="42" t="str">
        <f>VLOOKUP(P661,'Customer List'!B:D,3,)</f>
        <v>OutStation</v>
      </c>
    </row>
    <row r="662" spans="1:29" x14ac:dyDescent="0.25">
      <c r="A662" s="21">
        <v>661</v>
      </c>
      <c r="B662" s="21">
        <v>335866</v>
      </c>
      <c r="C662" s="30">
        <v>45828</v>
      </c>
      <c r="D662" s="30">
        <v>45833</v>
      </c>
      <c r="E662" s="47">
        <v>182.25</v>
      </c>
      <c r="F662" s="47">
        <f t="shared" si="82"/>
        <v>16038</v>
      </c>
      <c r="G662" s="48">
        <f t="shared" si="83"/>
        <v>16038</v>
      </c>
      <c r="H662" s="21" t="s">
        <v>514</v>
      </c>
      <c r="I662" s="21" t="s">
        <v>515</v>
      </c>
      <c r="J662" s="21">
        <v>1</v>
      </c>
      <c r="K662" s="21">
        <v>1</v>
      </c>
      <c r="L662" s="21">
        <f t="shared" si="84"/>
        <v>0</v>
      </c>
      <c r="M662" s="21" t="s">
        <v>702</v>
      </c>
      <c r="N662" s="30">
        <v>45836</v>
      </c>
      <c r="O662" s="48">
        <v>26426</v>
      </c>
      <c r="P662" s="21" t="s">
        <v>516</v>
      </c>
      <c r="Q662" s="21">
        <v>58152578385</v>
      </c>
      <c r="R662" s="21" t="s">
        <v>40</v>
      </c>
      <c r="S662" s="3">
        <v>4</v>
      </c>
      <c r="T662" s="37"/>
      <c r="U662" s="21" t="s">
        <v>511</v>
      </c>
      <c r="V662" s="21" t="str">
        <f>VLOOKUP(P662,'Customer List'!B:C,2,)</f>
        <v>Hyderabad</v>
      </c>
      <c r="W662" s="38"/>
      <c r="X662" s="30">
        <v>45838</v>
      </c>
      <c r="Y662" s="21">
        <f t="shared" si="85"/>
        <v>2</v>
      </c>
      <c r="Z662" s="21" t="str">
        <f t="shared" si="86"/>
        <v>Saturday</v>
      </c>
      <c r="AA662" s="21" t="str">
        <f t="shared" si="87"/>
        <v>Monday</v>
      </c>
      <c r="AB662" s="21" t="str">
        <f>VLOOKUP(U662,'Currency Sheet'!A:C,3,)</f>
        <v>DOLLAR</v>
      </c>
      <c r="AC662" s="42" t="str">
        <f>VLOOKUP(P662,'Customer List'!B:D,3,)</f>
        <v>OutStation</v>
      </c>
    </row>
    <row r="663" spans="1:29" x14ac:dyDescent="0.25">
      <c r="A663" s="21">
        <v>662</v>
      </c>
      <c r="B663" s="21" t="s">
        <v>614</v>
      </c>
      <c r="C663" s="30">
        <v>45828</v>
      </c>
      <c r="D663" s="30">
        <v>45834</v>
      </c>
      <c r="E663" s="47">
        <v>132.6</v>
      </c>
      <c r="F663" s="47">
        <f t="shared" si="82"/>
        <v>11668.8</v>
      </c>
      <c r="G663" s="48">
        <f t="shared" si="83"/>
        <v>11668.8</v>
      </c>
      <c r="H663" s="21">
        <v>100209</v>
      </c>
      <c r="I663" s="21" t="s">
        <v>1529</v>
      </c>
      <c r="J663" s="21">
        <v>1</v>
      </c>
      <c r="K663" s="21">
        <v>1</v>
      </c>
      <c r="L663" s="21">
        <f t="shared" si="84"/>
        <v>0</v>
      </c>
      <c r="M663" s="21" t="s">
        <v>693</v>
      </c>
      <c r="N663" s="30">
        <v>45836</v>
      </c>
      <c r="O663" s="48">
        <v>18895.5</v>
      </c>
      <c r="P663" s="21" t="s">
        <v>617</v>
      </c>
      <c r="Q663" s="21">
        <v>58152577475</v>
      </c>
      <c r="R663" s="21" t="s">
        <v>40</v>
      </c>
      <c r="S663" s="3">
        <v>4</v>
      </c>
      <c r="T663" s="37"/>
      <c r="U663" s="21" t="s">
        <v>18</v>
      </c>
      <c r="V663" s="21" t="str">
        <f>VLOOKUP(P663,'Customer List'!B:C,2,)</f>
        <v>Bhuvneshwar</v>
      </c>
      <c r="W663" s="38"/>
      <c r="X663" s="30">
        <v>45839</v>
      </c>
      <c r="Y663" s="21">
        <f t="shared" si="85"/>
        <v>3</v>
      </c>
      <c r="Z663" s="21" t="str">
        <f t="shared" si="86"/>
        <v>Saturday</v>
      </c>
      <c r="AA663" s="21" t="str">
        <f t="shared" si="87"/>
        <v>Tuesday</v>
      </c>
      <c r="AB663" s="21" t="str">
        <f>VLOOKUP(U663,'Currency Sheet'!A:C,3,)</f>
        <v>DOLLAR</v>
      </c>
      <c r="AC663" s="42" t="str">
        <f>VLOOKUP(P663,'Customer List'!B:D,3,)</f>
        <v>OutStation</v>
      </c>
    </row>
    <row r="664" spans="1:29" x14ac:dyDescent="0.25">
      <c r="A664" s="21">
        <v>663</v>
      </c>
      <c r="B664" s="21" t="s">
        <v>614</v>
      </c>
      <c r="C664" s="30">
        <v>45828</v>
      </c>
      <c r="D664" s="30">
        <v>45834</v>
      </c>
      <c r="E664" s="47">
        <v>137.4</v>
      </c>
      <c r="F664" s="47">
        <f t="shared" si="82"/>
        <v>12091.2</v>
      </c>
      <c r="G664" s="48">
        <f t="shared" si="83"/>
        <v>12091.2</v>
      </c>
      <c r="H664" s="21">
        <v>100210</v>
      </c>
      <c r="I664" s="21" t="s">
        <v>1530</v>
      </c>
      <c r="J664" s="21">
        <v>1</v>
      </c>
      <c r="K664" s="21">
        <v>1</v>
      </c>
      <c r="L664" s="21">
        <f t="shared" si="84"/>
        <v>0</v>
      </c>
      <c r="M664" s="21" t="s">
        <v>714</v>
      </c>
      <c r="N664" s="30">
        <v>45838</v>
      </c>
      <c r="O664" s="48">
        <v>21297</v>
      </c>
      <c r="P664" s="21" t="s">
        <v>172</v>
      </c>
      <c r="Q664" s="21">
        <v>58152616292</v>
      </c>
      <c r="R664" s="21" t="s">
        <v>40</v>
      </c>
      <c r="S664" s="3">
        <v>4</v>
      </c>
      <c r="T664" s="37"/>
      <c r="U664" s="21" t="s">
        <v>18</v>
      </c>
      <c r="V664" s="21" t="str">
        <f>VLOOKUP(P664,'Customer List'!B:C,2,)</f>
        <v>Kolkata</v>
      </c>
      <c r="W664" s="38"/>
      <c r="X664" s="30">
        <v>45839</v>
      </c>
      <c r="Y664" s="21">
        <f t="shared" si="85"/>
        <v>1</v>
      </c>
      <c r="Z664" s="21" t="str">
        <f t="shared" si="86"/>
        <v>Monday</v>
      </c>
      <c r="AA664" s="21" t="str">
        <f t="shared" si="87"/>
        <v>Tuesday</v>
      </c>
      <c r="AB664" s="21" t="str">
        <f>VLOOKUP(U664,'Currency Sheet'!A:C,3,)</f>
        <v>DOLLAR</v>
      </c>
      <c r="AC664" s="42" t="str">
        <f>VLOOKUP(P664,'Customer List'!B:D,3,)</f>
        <v>OutStation</v>
      </c>
    </row>
    <row r="665" spans="1:29" x14ac:dyDescent="0.25">
      <c r="A665" s="21">
        <v>664</v>
      </c>
      <c r="B665" s="21" t="s">
        <v>614</v>
      </c>
      <c r="C665" s="30">
        <v>45828</v>
      </c>
      <c r="D665" s="30">
        <v>45834</v>
      </c>
      <c r="E665" s="47">
        <v>165</v>
      </c>
      <c r="F665" s="47">
        <f t="shared" si="82"/>
        <v>14520</v>
      </c>
      <c r="G665" s="48">
        <f t="shared" si="83"/>
        <v>14520</v>
      </c>
      <c r="H665" s="21">
        <v>100229</v>
      </c>
      <c r="I665" s="21" t="s">
        <v>1268</v>
      </c>
      <c r="J665" s="21">
        <v>1</v>
      </c>
      <c r="K665" s="21">
        <v>1</v>
      </c>
      <c r="L665" s="21">
        <f t="shared" si="84"/>
        <v>0</v>
      </c>
      <c r="M665" s="21" t="s">
        <v>693</v>
      </c>
      <c r="N665" s="30">
        <v>45836</v>
      </c>
      <c r="O665" s="48">
        <v>18810</v>
      </c>
      <c r="P665" s="21" t="s">
        <v>617</v>
      </c>
      <c r="Q665" s="21">
        <v>58152577475</v>
      </c>
      <c r="R665" s="21" t="s">
        <v>40</v>
      </c>
      <c r="S665" s="3">
        <v>4</v>
      </c>
      <c r="T665" s="37"/>
      <c r="U665" s="21" t="s">
        <v>18</v>
      </c>
      <c r="V665" s="21" t="str">
        <f>VLOOKUP(P665,'Customer List'!B:C,2,)</f>
        <v>Bhuvneshwar</v>
      </c>
      <c r="W665" s="38"/>
      <c r="X665" s="30">
        <v>45839</v>
      </c>
      <c r="Y665" s="21">
        <f t="shared" si="85"/>
        <v>3</v>
      </c>
      <c r="Z665" s="21" t="str">
        <f t="shared" si="86"/>
        <v>Saturday</v>
      </c>
      <c r="AA665" s="21" t="str">
        <f t="shared" si="87"/>
        <v>Tuesday</v>
      </c>
      <c r="AB665" s="21" t="str">
        <f>VLOOKUP(U665,'Currency Sheet'!A:C,3,)</f>
        <v>DOLLAR</v>
      </c>
      <c r="AC665" s="42" t="str">
        <f>VLOOKUP(P665,'Customer List'!B:D,3,)</f>
        <v>OutStation</v>
      </c>
    </row>
    <row r="666" spans="1:29" x14ac:dyDescent="0.25">
      <c r="A666" s="21">
        <v>665</v>
      </c>
      <c r="B666" s="21" t="s">
        <v>614</v>
      </c>
      <c r="C666" s="30">
        <v>45828</v>
      </c>
      <c r="D666" s="30">
        <v>45834</v>
      </c>
      <c r="E666" s="47">
        <v>118.8</v>
      </c>
      <c r="F666" s="47">
        <f t="shared" si="82"/>
        <v>10454.4</v>
      </c>
      <c r="G666" s="48">
        <f t="shared" si="83"/>
        <v>10454.4</v>
      </c>
      <c r="H666" s="21">
        <v>100320</v>
      </c>
      <c r="I666" s="21" t="s">
        <v>1531</v>
      </c>
      <c r="J666" s="21">
        <v>1</v>
      </c>
      <c r="K666" s="21">
        <v>1</v>
      </c>
      <c r="L666" s="21">
        <f t="shared" si="84"/>
        <v>0</v>
      </c>
      <c r="M666" s="21" t="s">
        <v>675</v>
      </c>
      <c r="N666" s="30">
        <v>45836</v>
      </c>
      <c r="O666" s="48">
        <v>18414</v>
      </c>
      <c r="P666" s="21" t="s">
        <v>1894</v>
      </c>
      <c r="Q666" s="21">
        <v>58152580474</v>
      </c>
      <c r="R666" s="21" t="s">
        <v>40</v>
      </c>
      <c r="S666" s="3">
        <v>4</v>
      </c>
      <c r="T666" s="37"/>
      <c r="U666" s="21" t="s">
        <v>18</v>
      </c>
      <c r="V666" s="21" t="str">
        <f>VLOOKUP(P666,'Customer List'!B:C,2,)</f>
        <v>Banglore</v>
      </c>
      <c r="W666" s="38"/>
      <c r="X666" s="30">
        <v>45837</v>
      </c>
      <c r="Y666" s="21">
        <f t="shared" si="85"/>
        <v>1</v>
      </c>
      <c r="Z666" s="21" t="str">
        <f t="shared" si="86"/>
        <v>Saturday</v>
      </c>
      <c r="AA666" s="21" t="str">
        <f t="shared" si="87"/>
        <v>Sunday</v>
      </c>
      <c r="AB666" s="21" t="str">
        <f>VLOOKUP(U666,'Currency Sheet'!A:C,3,)</f>
        <v>DOLLAR</v>
      </c>
      <c r="AC666" s="42" t="str">
        <f>VLOOKUP(P666,'Customer List'!B:D,3,)</f>
        <v>OutStation</v>
      </c>
    </row>
    <row r="667" spans="1:29" x14ac:dyDescent="0.25">
      <c r="A667" s="21">
        <v>666</v>
      </c>
      <c r="B667" s="21" t="s">
        <v>614</v>
      </c>
      <c r="C667" s="30">
        <v>45828</v>
      </c>
      <c r="D667" s="30">
        <v>45834</v>
      </c>
      <c r="E667" s="47">
        <v>98.4</v>
      </c>
      <c r="F667" s="47">
        <f t="shared" si="82"/>
        <v>8659.2000000000007</v>
      </c>
      <c r="G667" s="48">
        <f t="shared" si="83"/>
        <v>8659.2000000000007</v>
      </c>
      <c r="H667" s="21">
        <v>100340</v>
      </c>
      <c r="I667" s="21" t="s">
        <v>1532</v>
      </c>
      <c r="J667" s="21">
        <v>1</v>
      </c>
      <c r="K667" s="21">
        <v>1</v>
      </c>
      <c r="L667" s="21">
        <f t="shared" si="84"/>
        <v>0</v>
      </c>
      <c r="M667" s="21" t="s">
        <v>700</v>
      </c>
      <c r="N667" s="30">
        <v>45836</v>
      </c>
      <c r="O667" s="48">
        <v>18302.400000000001</v>
      </c>
      <c r="P667" s="21" t="s">
        <v>618</v>
      </c>
      <c r="Q667" s="21">
        <v>58152580813</v>
      </c>
      <c r="R667" s="21" t="s">
        <v>40</v>
      </c>
      <c r="S667" s="3">
        <v>4</v>
      </c>
      <c r="T667" s="37"/>
      <c r="U667" s="21" t="s">
        <v>18</v>
      </c>
      <c r="V667" s="21" t="str">
        <f>VLOOKUP(P667,'Customer List'!B:C,2,)</f>
        <v>Kerala</v>
      </c>
      <c r="W667" s="38"/>
      <c r="X667" s="30">
        <v>45839</v>
      </c>
      <c r="Y667" s="21">
        <f t="shared" si="85"/>
        <v>3</v>
      </c>
      <c r="Z667" s="21" t="str">
        <f t="shared" si="86"/>
        <v>Saturday</v>
      </c>
      <c r="AA667" s="21" t="str">
        <f t="shared" si="87"/>
        <v>Tuesday</v>
      </c>
      <c r="AB667" s="21" t="str">
        <f>VLOOKUP(U667,'Currency Sheet'!A:C,3,)</f>
        <v>DOLLAR</v>
      </c>
      <c r="AC667" s="42" t="str">
        <f>VLOOKUP(P667,'Customer List'!B:D,3,)</f>
        <v>OutStation</v>
      </c>
    </row>
    <row r="668" spans="1:29" x14ac:dyDescent="0.25">
      <c r="A668" s="21">
        <v>667</v>
      </c>
      <c r="B668" s="21" t="s">
        <v>614</v>
      </c>
      <c r="C668" s="30">
        <v>45828</v>
      </c>
      <c r="D668" s="30">
        <v>45834</v>
      </c>
      <c r="E668" s="47">
        <v>172.8</v>
      </c>
      <c r="F668" s="47">
        <f t="shared" si="82"/>
        <v>15206.400000000001</v>
      </c>
      <c r="G668" s="48">
        <f t="shared" si="83"/>
        <v>15206.400000000001</v>
      </c>
      <c r="H668" s="21">
        <v>100432</v>
      </c>
      <c r="I668" s="21" t="s">
        <v>1273</v>
      </c>
      <c r="J668" s="21">
        <v>1</v>
      </c>
      <c r="K668" s="21">
        <v>1</v>
      </c>
      <c r="L668" s="21">
        <f t="shared" si="84"/>
        <v>0</v>
      </c>
      <c r="M668" s="21" t="s">
        <v>714</v>
      </c>
      <c r="N668" s="30">
        <v>45838</v>
      </c>
      <c r="O668" s="48">
        <v>26784</v>
      </c>
      <c r="P668" s="21" t="s">
        <v>172</v>
      </c>
      <c r="Q668" s="21">
        <v>58152616292</v>
      </c>
      <c r="R668" s="21" t="s">
        <v>40</v>
      </c>
      <c r="S668" s="3">
        <v>4</v>
      </c>
      <c r="T668" s="37"/>
      <c r="U668" s="21" t="s">
        <v>18</v>
      </c>
      <c r="V668" s="21" t="str">
        <f>VLOOKUP(P668,'Customer List'!B:C,2,)</f>
        <v>Kolkata</v>
      </c>
      <c r="W668" s="38"/>
      <c r="X668" s="30">
        <v>45839</v>
      </c>
      <c r="Y668" s="21">
        <f t="shared" si="85"/>
        <v>1</v>
      </c>
      <c r="Z668" s="21" t="str">
        <f t="shared" si="86"/>
        <v>Monday</v>
      </c>
      <c r="AA668" s="21" t="str">
        <f t="shared" si="87"/>
        <v>Tuesday</v>
      </c>
      <c r="AB668" s="21" t="str">
        <f>VLOOKUP(U668,'Currency Sheet'!A:C,3,)</f>
        <v>DOLLAR</v>
      </c>
      <c r="AC668" s="42" t="str">
        <f>VLOOKUP(P668,'Customer List'!B:D,3,)</f>
        <v>OutStation</v>
      </c>
    </row>
    <row r="669" spans="1:29" x14ac:dyDescent="0.25">
      <c r="A669" s="21">
        <v>668</v>
      </c>
      <c r="B669" s="21" t="s">
        <v>614</v>
      </c>
      <c r="C669" s="30">
        <v>45828</v>
      </c>
      <c r="D669" s="30">
        <v>45834</v>
      </c>
      <c r="E669" s="47">
        <v>422.4</v>
      </c>
      <c r="F669" s="47">
        <f t="shared" si="82"/>
        <v>37171.199999999997</v>
      </c>
      <c r="G669" s="48">
        <f t="shared" si="83"/>
        <v>297369.59999999998</v>
      </c>
      <c r="H669" s="21">
        <v>100527</v>
      </c>
      <c r="I669" s="21" t="s">
        <v>1533</v>
      </c>
      <c r="J669" s="21">
        <v>8</v>
      </c>
      <c r="K669" s="21">
        <v>8</v>
      </c>
      <c r="L669" s="21">
        <f t="shared" si="84"/>
        <v>0</v>
      </c>
      <c r="M669" s="21" t="s">
        <v>677</v>
      </c>
      <c r="N669" s="30">
        <v>45836</v>
      </c>
      <c r="O669" s="48">
        <v>65472</v>
      </c>
      <c r="P669" s="21" t="s">
        <v>671</v>
      </c>
      <c r="Q669" s="21">
        <v>58152574561</v>
      </c>
      <c r="R669" s="21" t="s">
        <v>40</v>
      </c>
      <c r="S669" s="3">
        <v>4</v>
      </c>
      <c r="T669" s="37"/>
      <c r="U669" s="21" t="s">
        <v>18</v>
      </c>
      <c r="V669" s="21" t="str">
        <f>VLOOKUP(P669,'Customer List'!B:C,2,)</f>
        <v>Hyderabad</v>
      </c>
      <c r="W669" s="38"/>
      <c r="X669" s="30">
        <v>45838</v>
      </c>
      <c r="Y669" s="21">
        <f t="shared" si="85"/>
        <v>2</v>
      </c>
      <c r="Z669" s="21" t="str">
        <f t="shared" si="86"/>
        <v>Saturday</v>
      </c>
      <c r="AA669" s="21" t="str">
        <f t="shared" si="87"/>
        <v>Monday</v>
      </c>
      <c r="AB669" s="21" t="str">
        <f>VLOOKUP(U669,'Currency Sheet'!A:C,3,)</f>
        <v>DOLLAR</v>
      </c>
      <c r="AC669" s="42" t="str">
        <f>VLOOKUP(P669,'Customer List'!B:D,3,)</f>
        <v>OutStation</v>
      </c>
    </row>
    <row r="670" spans="1:29" x14ac:dyDescent="0.25">
      <c r="A670" s="21">
        <v>669</v>
      </c>
      <c r="B670" s="21" t="s">
        <v>614</v>
      </c>
      <c r="C670" s="30">
        <v>45828</v>
      </c>
      <c r="D670" s="30">
        <v>45834</v>
      </c>
      <c r="E670" s="47">
        <v>51.6</v>
      </c>
      <c r="F670" s="47">
        <f t="shared" si="82"/>
        <v>4540.8</v>
      </c>
      <c r="G670" s="48">
        <f t="shared" si="83"/>
        <v>4540.8</v>
      </c>
      <c r="H670" s="21">
        <v>100607</v>
      </c>
      <c r="I670" s="21" t="s">
        <v>1534</v>
      </c>
      <c r="J670" s="21">
        <v>1</v>
      </c>
      <c r="K670" s="21">
        <v>1</v>
      </c>
      <c r="L670" s="21">
        <f t="shared" si="84"/>
        <v>0</v>
      </c>
      <c r="M670" s="21" t="s">
        <v>714</v>
      </c>
      <c r="N670" s="30">
        <v>45838</v>
      </c>
      <c r="O670" s="48">
        <v>7998</v>
      </c>
      <c r="P670" s="21" t="s">
        <v>172</v>
      </c>
      <c r="Q670" s="21">
        <v>58152616292</v>
      </c>
      <c r="R670" s="21" t="s">
        <v>40</v>
      </c>
      <c r="S670" s="3">
        <v>4</v>
      </c>
      <c r="T670" s="37"/>
      <c r="U670" s="21" t="s">
        <v>18</v>
      </c>
      <c r="V670" s="21" t="str">
        <f>VLOOKUP(P670,'Customer List'!B:C,2,)</f>
        <v>Kolkata</v>
      </c>
      <c r="W670" s="38"/>
      <c r="X670" s="30">
        <v>45839</v>
      </c>
      <c r="Y670" s="21">
        <f t="shared" si="85"/>
        <v>1</v>
      </c>
      <c r="Z670" s="21" t="str">
        <f t="shared" si="86"/>
        <v>Monday</v>
      </c>
      <c r="AA670" s="21" t="str">
        <f t="shared" si="87"/>
        <v>Tuesday</v>
      </c>
      <c r="AB670" s="21" t="str">
        <f>VLOOKUP(U670,'Currency Sheet'!A:C,3,)</f>
        <v>DOLLAR</v>
      </c>
      <c r="AC670" s="42" t="str">
        <f>VLOOKUP(P670,'Customer List'!B:D,3,)</f>
        <v>OutStation</v>
      </c>
    </row>
    <row r="671" spans="1:29" x14ac:dyDescent="0.25">
      <c r="A671" s="21">
        <v>670</v>
      </c>
      <c r="B671" s="21" t="s">
        <v>614</v>
      </c>
      <c r="C671" s="30">
        <v>45828</v>
      </c>
      <c r="D671" s="30">
        <v>45834</v>
      </c>
      <c r="E671" s="47">
        <v>83.4</v>
      </c>
      <c r="F671" s="47">
        <f t="shared" si="82"/>
        <v>7339.2000000000007</v>
      </c>
      <c r="G671" s="48">
        <f t="shared" si="83"/>
        <v>7339.2000000000007</v>
      </c>
      <c r="H671" s="21">
        <v>100761</v>
      </c>
      <c r="I671" s="21" t="s">
        <v>1535</v>
      </c>
      <c r="J671" s="21">
        <v>1</v>
      </c>
      <c r="K671" s="21">
        <v>1</v>
      </c>
      <c r="L671" s="21">
        <f t="shared" si="84"/>
        <v>0</v>
      </c>
      <c r="M671" s="21" t="s">
        <v>693</v>
      </c>
      <c r="N671" s="30">
        <v>45836</v>
      </c>
      <c r="O671" s="48">
        <v>11884.5</v>
      </c>
      <c r="P671" s="21" t="s">
        <v>617</v>
      </c>
      <c r="Q671" s="21">
        <v>58152577475</v>
      </c>
      <c r="R671" s="21" t="s">
        <v>40</v>
      </c>
      <c r="S671" s="3">
        <v>4</v>
      </c>
      <c r="T671" s="37"/>
      <c r="U671" s="21" t="s">
        <v>18</v>
      </c>
      <c r="V671" s="21" t="str">
        <f>VLOOKUP(P671,'Customer List'!B:C,2,)</f>
        <v>Bhuvneshwar</v>
      </c>
      <c r="W671" s="38"/>
      <c r="X671" s="30">
        <v>45839</v>
      </c>
      <c r="Y671" s="21">
        <f t="shared" si="85"/>
        <v>3</v>
      </c>
      <c r="Z671" s="21" t="str">
        <f t="shared" si="86"/>
        <v>Saturday</v>
      </c>
      <c r="AA671" s="21" t="str">
        <f t="shared" si="87"/>
        <v>Tuesday</v>
      </c>
      <c r="AB671" s="21" t="str">
        <f>VLOOKUP(U671,'Currency Sheet'!A:C,3,)</f>
        <v>DOLLAR</v>
      </c>
      <c r="AC671" s="42" t="str">
        <f>VLOOKUP(P671,'Customer List'!B:D,3,)</f>
        <v>OutStation</v>
      </c>
    </row>
    <row r="672" spans="1:29" x14ac:dyDescent="0.25">
      <c r="A672" s="21">
        <v>671</v>
      </c>
      <c r="B672" s="21" t="s">
        <v>614</v>
      </c>
      <c r="C672" s="30">
        <v>45828</v>
      </c>
      <c r="D672" s="30">
        <v>45834</v>
      </c>
      <c r="E672" s="47">
        <v>63</v>
      </c>
      <c r="F672" s="47">
        <f t="shared" si="82"/>
        <v>5544</v>
      </c>
      <c r="G672" s="48">
        <f t="shared" si="83"/>
        <v>5544</v>
      </c>
      <c r="H672" s="21">
        <v>101212</v>
      </c>
      <c r="I672" s="21" t="s">
        <v>1425</v>
      </c>
      <c r="J672" s="21">
        <v>1</v>
      </c>
      <c r="K672" s="21">
        <v>1</v>
      </c>
      <c r="L672" s="21">
        <f t="shared" si="84"/>
        <v>0</v>
      </c>
      <c r="M672" s="21" t="s">
        <v>846</v>
      </c>
      <c r="N672" s="30">
        <v>45842</v>
      </c>
      <c r="O672" s="48">
        <v>0</v>
      </c>
      <c r="P672" s="21" t="s">
        <v>619</v>
      </c>
      <c r="Q672" s="21" t="s">
        <v>636</v>
      </c>
      <c r="R672" s="21" t="s">
        <v>847</v>
      </c>
      <c r="S672" s="3">
        <v>4</v>
      </c>
      <c r="T672" s="37" t="s">
        <v>848</v>
      </c>
      <c r="U672" s="21" t="s">
        <v>18</v>
      </c>
      <c r="V672" s="21" t="str">
        <f>VLOOKUP(P672,'Customer List'!B:C,2,)</f>
        <v>Delhi</v>
      </c>
      <c r="W672" s="38"/>
      <c r="X672" s="30">
        <v>45842</v>
      </c>
      <c r="Y672" s="21">
        <f t="shared" si="85"/>
        <v>0</v>
      </c>
      <c r="Z672" s="21" t="str">
        <f t="shared" si="86"/>
        <v>Friday</v>
      </c>
      <c r="AA672" s="21" t="str">
        <f t="shared" si="87"/>
        <v>Friday</v>
      </c>
      <c r="AB672" s="21" t="str">
        <f>VLOOKUP(U672,'Currency Sheet'!A:C,3,)</f>
        <v>DOLLAR</v>
      </c>
      <c r="AC672" s="42" t="str">
        <f>VLOOKUP(P672,'Customer List'!B:D,3,)</f>
        <v>Local</v>
      </c>
    </row>
    <row r="673" spans="1:29" x14ac:dyDescent="0.25">
      <c r="A673" s="21">
        <v>672</v>
      </c>
      <c r="B673" s="21" t="s">
        <v>614</v>
      </c>
      <c r="C673" s="30">
        <v>45828</v>
      </c>
      <c r="D673" s="30">
        <v>45834</v>
      </c>
      <c r="E673" s="47">
        <v>247.5</v>
      </c>
      <c r="F673" s="47">
        <f t="shared" si="82"/>
        <v>21780</v>
      </c>
      <c r="G673" s="48">
        <f t="shared" si="83"/>
        <v>43560</v>
      </c>
      <c r="H673" s="21">
        <v>101245</v>
      </c>
      <c r="I673" s="21" t="s">
        <v>1536</v>
      </c>
      <c r="J673" s="21">
        <v>2</v>
      </c>
      <c r="K673" s="21">
        <v>2</v>
      </c>
      <c r="L673" s="21">
        <f t="shared" si="84"/>
        <v>0</v>
      </c>
      <c r="M673" s="21" t="s">
        <v>699</v>
      </c>
      <c r="N673" s="30">
        <v>45836</v>
      </c>
      <c r="O673" s="48">
        <v>30360</v>
      </c>
      <c r="P673" s="21" t="s">
        <v>620</v>
      </c>
      <c r="Q673" s="21">
        <v>58152579634</v>
      </c>
      <c r="R673" s="21" t="s">
        <v>40</v>
      </c>
      <c r="S673" s="3">
        <v>4</v>
      </c>
      <c r="T673" s="37"/>
      <c r="U673" s="21" t="s">
        <v>18</v>
      </c>
      <c r="V673" s="21" t="str">
        <f>VLOOKUP(P673,'Customer List'!B:C,2,)</f>
        <v>Mumbai</v>
      </c>
      <c r="W673" s="38"/>
      <c r="X673" s="30">
        <v>45838</v>
      </c>
      <c r="Y673" s="21">
        <f t="shared" si="85"/>
        <v>2</v>
      </c>
      <c r="Z673" s="21" t="str">
        <f t="shared" si="86"/>
        <v>Saturday</v>
      </c>
      <c r="AA673" s="21" t="str">
        <f t="shared" si="87"/>
        <v>Monday</v>
      </c>
      <c r="AB673" s="21" t="str">
        <f>VLOOKUP(U673,'Currency Sheet'!A:C,3,)</f>
        <v>DOLLAR</v>
      </c>
      <c r="AC673" s="42" t="str">
        <f>VLOOKUP(P673,'Customer List'!B:D,3,)</f>
        <v>OutStation</v>
      </c>
    </row>
    <row r="674" spans="1:29" x14ac:dyDescent="0.25">
      <c r="A674" s="21">
        <v>673</v>
      </c>
      <c r="B674" s="21" t="s">
        <v>614</v>
      </c>
      <c r="C674" s="30">
        <v>45828</v>
      </c>
      <c r="D674" s="30">
        <v>45834</v>
      </c>
      <c r="E674" s="47">
        <v>75.599999999999994</v>
      </c>
      <c r="F674" s="47">
        <f t="shared" si="82"/>
        <v>6652.7999999999993</v>
      </c>
      <c r="G674" s="48">
        <f t="shared" si="83"/>
        <v>6652.7999999999993</v>
      </c>
      <c r="H674" s="21">
        <v>101255</v>
      </c>
      <c r="I674" s="21" t="s">
        <v>1427</v>
      </c>
      <c r="J674" s="21">
        <v>1</v>
      </c>
      <c r="K674" s="21">
        <v>1</v>
      </c>
      <c r="L674" s="21">
        <f t="shared" si="84"/>
        <v>0</v>
      </c>
      <c r="M674" s="21" t="s">
        <v>685</v>
      </c>
      <c r="N674" s="30">
        <v>45836</v>
      </c>
      <c r="O674" s="48">
        <v>11718</v>
      </c>
      <c r="P674" s="21" t="s">
        <v>621</v>
      </c>
      <c r="Q674" s="21">
        <v>58152577136</v>
      </c>
      <c r="R674" s="21" t="s">
        <v>40</v>
      </c>
      <c r="S674" s="3">
        <v>4</v>
      </c>
      <c r="T674" s="37"/>
      <c r="U674" s="21" t="s">
        <v>18</v>
      </c>
      <c r="V674" s="21" t="str">
        <f>VLOOKUP(P674,'Customer List'!B:C,2,)</f>
        <v>Hyderabad</v>
      </c>
      <c r="W674" s="38"/>
      <c r="X674" s="30">
        <v>45838</v>
      </c>
      <c r="Y674" s="21">
        <f t="shared" si="85"/>
        <v>2</v>
      </c>
      <c r="Z674" s="21" t="str">
        <f t="shared" si="86"/>
        <v>Saturday</v>
      </c>
      <c r="AA674" s="21" t="str">
        <f t="shared" si="87"/>
        <v>Monday</v>
      </c>
      <c r="AB674" s="21" t="str">
        <f>VLOOKUP(U674,'Currency Sheet'!A:C,3,)</f>
        <v>DOLLAR</v>
      </c>
      <c r="AC674" s="42" t="str">
        <f>VLOOKUP(P674,'Customer List'!B:D,3,)</f>
        <v>OutStation</v>
      </c>
    </row>
    <row r="675" spans="1:29" x14ac:dyDescent="0.25">
      <c r="A675" s="21">
        <v>674</v>
      </c>
      <c r="B675" s="21" t="s">
        <v>614</v>
      </c>
      <c r="C675" s="30">
        <v>45828</v>
      </c>
      <c r="D675" s="30">
        <v>45834</v>
      </c>
      <c r="E675" s="47">
        <v>139.19999999999999</v>
      </c>
      <c r="F675" s="47">
        <f t="shared" si="82"/>
        <v>12249.599999999999</v>
      </c>
      <c r="G675" s="48">
        <f t="shared" si="83"/>
        <v>12249.599999999999</v>
      </c>
      <c r="H675" s="21">
        <v>101620</v>
      </c>
      <c r="I675" s="21" t="s">
        <v>1537</v>
      </c>
      <c r="J675" s="21">
        <v>1</v>
      </c>
      <c r="K675" s="21">
        <v>1</v>
      </c>
      <c r="L675" s="21">
        <f t="shared" si="84"/>
        <v>0</v>
      </c>
      <c r="M675" s="21" t="s">
        <v>714</v>
      </c>
      <c r="N675" s="30">
        <v>45838</v>
      </c>
      <c r="O675" s="48">
        <v>21576</v>
      </c>
      <c r="P675" s="21" t="s">
        <v>172</v>
      </c>
      <c r="Q675" s="21">
        <v>58152616292</v>
      </c>
      <c r="R675" s="21" t="s">
        <v>40</v>
      </c>
      <c r="S675" s="3">
        <v>4</v>
      </c>
      <c r="T675" s="37"/>
      <c r="U675" s="21" t="s">
        <v>18</v>
      </c>
      <c r="V675" s="21" t="str">
        <f>VLOOKUP(P675,'Customer List'!B:C,2,)</f>
        <v>Kolkata</v>
      </c>
      <c r="W675" s="38"/>
      <c r="X675" s="30">
        <v>45839</v>
      </c>
      <c r="Y675" s="21">
        <f t="shared" si="85"/>
        <v>1</v>
      </c>
      <c r="Z675" s="21" t="str">
        <f t="shared" si="86"/>
        <v>Monday</v>
      </c>
      <c r="AA675" s="21" t="str">
        <f t="shared" si="87"/>
        <v>Tuesday</v>
      </c>
      <c r="AB675" s="21" t="str">
        <f>VLOOKUP(U675,'Currency Sheet'!A:C,3,)</f>
        <v>DOLLAR</v>
      </c>
      <c r="AC675" s="42" t="str">
        <f>VLOOKUP(P675,'Customer List'!B:D,3,)</f>
        <v>OutStation</v>
      </c>
    </row>
    <row r="676" spans="1:29" x14ac:dyDescent="0.25">
      <c r="A676" s="21">
        <v>675</v>
      </c>
      <c r="B676" s="21" t="s">
        <v>614</v>
      </c>
      <c r="C676" s="30">
        <v>45828</v>
      </c>
      <c r="D676" s="30">
        <v>45834</v>
      </c>
      <c r="E676" s="47">
        <v>67.2</v>
      </c>
      <c r="F676" s="47">
        <f t="shared" si="82"/>
        <v>5913.6</v>
      </c>
      <c r="G676" s="48">
        <f t="shared" si="83"/>
        <v>5913.6</v>
      </c>
      <c r="H676" s="21">
        <v>102227</v>
      </c>
      <c r="I676" s="21" t="s">
        <v>1538</v>
      </c>
      <c r="J676" s="21">
        <v>1</v>
      </c>
      <c r="K676" s="21">
        <v>1</v>
      </c>
      <c r="L676" s="21">
        <f t="shared" si="84"/>
        <v>0</v>
      </c>
      <c r="M676" s="21" t="s">
        <v>685</v>
      </c>
      <c r="N676" s="30">
        <v>45836</v>
      </c>
      <c r="O676" s="48">
        <v>10416</v>
      </c>
      <c r="P676" s="21" t="s">
        <v>621</v>
      </c>
      <c r="Q676" s="21">
        <v>58152577136</v>
      </c>
      <c r="R676" s="21" t="s">
        <v>40</v>
      </c>
      <c r="S676" s="3">
        <v>4</v>
      </c>
      <c r="T676" s="37"/>
      <c r="U676" s="21" t="s">
        <v>18</v>
      </c>
      <c r="V676" s="21" t="str">
        <f>VLOOKUP(P676,'Customer List'!B:C,2,)</f>
        <v>Hyderabad</v>
      </c>
      <c r="W676" s="38"/>
      <c r="X676" s="30">
        <v>45838</v>
      </c>
      <c r="Y676" s="21">
        <f t="shared" si="85"/>
        <v>2</v>
      </c>
      <c r="Z676" s="21" t="str">
        <f t="shared" si="86"/>
        <v>Saturday</v>
      </c>
      <c r="AA676" s="21" t="str">
        <f t="shared" si="87"/>
        <v>Monday</v>
      </c>
      <c r="AB676" s="21" t="str">
        <f>VLOOKUP(U676,'Currency Sheet'!A:C,3,)</f>
        <v>DOLLAR</v>
      </c>
      <c r="AC676" s="42" t="str">
        <f>VLOOKUP(P676,'Customer List'!B:D,3,)</f>
        <v>OutStation</v>
      </c>
    </row>
    <row r="677" spans="1:29" x14ac:dyDescent="0.25">
      <c r="A677" s="21">
        <v>676</v>
      </c>
      <c r="B677" s="21" t="s">
        <v>614</v>
      </c>
      <c r="C677" s="30">
        <v>45828</v>
      </c>
      <c r="D677" s="30">
        <v>45834</v>
      </c>
      <c r="E677" s="47">
        <v>53.4</v>
      </c>
      <c r="F677" s="47">
        <f t="shared" si="82"/>
        <v>4699.2</v>
      </c>
      <c r="G677" s="48">
        <f t="shared" si="83"/>
        <v>4699.2</v>
      </c>
      <c r="H677" s="21">
        <v>102405</v>
      </c>
      <c r="I677" s="21" t="s">
        <v>1539</v>
      </c>
      <c r="J677" s="21">
        <v>1</v>
      </c>
      <c r="K677" s="21">
        <v>1</v>
      </c>
      <c r="L677" s="21">
        <f t="shared" si="84"/>
        <v>0</v>
      </c>
      <c r="M677" s="21" t="s">
        <v>685</v>
      </c>
      <c r="N677" s="30">
        <v>45836</v>
      </c>
      <c r="O677" s="48">
        <v>8277</v>
      </c>
      <c r="P677" s="21" t="s">
        <v>621</v>
      </c>
      <c r="Q677" s="21">
        <v>58152577136</v>
      </c>
      <c r="R677" s="21" t="s">
        <v>40</v>
      </c>
      <c r="S677" s="3">
        <v>4</v>
      </c>
      <c r="T677" s="37"/>
      <c r="U677" s="21" t="s">
        <v>18</v>
      </c>
      <c r="V677" s="21" t="str">
        <f>VLOOKUP(P677,'Customer List'!B:C,2,)</f>
        <v>Hyderabad</v>
      </c>
      <c r="W677" s="38"/>
      <c r="X677" s="30">
        <v>45838</v>
      </c>
      <c r="Y677" s="21">
        <f t="shared" si="85"/>
        <v>2</v>
      </c>
      <c r="Z677" s="21" t="str">
        <f t="shared" si="86"/>
        <v>Saturday</v>
      </c>
      <c r="AA677" s="21" t="str">
        <f t="shared" si="87"/>
        <v>Monday</v>
      </c>
      <c r="AB677" s="21" t="str">
        <f>VLOOKUP(U677,'Currency Sheet'!A:C,3,)</f>
        <v>DOLLAR</v>
      </c>
      <c r="AC677" s="42" t="str">
        <f>VLOOKUP(P677,'Customer List'!B:D,3,)</f>
        <v>OutStation</v>
      </c>
    </row>
    <row r="678" spans="1:29" x14ac:dyDescent="0.25">
      <c r="A678" s="21">
        <v>677</v>
      </c>
      <c r="B678" s="21" t="s">
        <v>614</v>
      </c>
      <c r="C678" s="30">
        <v>45828</v>
      </c>
      <c r="D678" s="30">
        <v>45834</v>
      </c>
      <c r="E678" s="47">
        <v>53.4</v>
      </c>
      <c r="F678" s="47">
        <f t="shared" si="82"/>
        <v>4699.2</v>
      </c>
      <c r="G678" s="48">
        <f t="shared" si="83"/>
        <v>4699.2</v>
      </c>
      <c r="H678" s="21">
        <v>102705</v>
      </c>
      <c r="I678" s="21" t="s">
        <v>1540</v>
      </c>
      <c r="J678" s="21">
        <v>1</v>
      </c>
      <c r="K678" s="21">
        <v>1</v>
      </c>
      <c r="L678" s="21">
        <f t="shared" si="84"/>
        <v>0</v>
      </c>
      <c r="M678" s="21" t="s">
        <v>693</v>
      </c>
      <c r="N678" s="30">
        <v>45836</v>
      </c>
      <c r="O678" s="48">
        <v>7609.5</v>
      </c>
      <c r="P678" s="21" t="s">
        <v>617</v>
      </c>
      <c r="Q678" s="21">
        <v>58152577475</v>
      </c>
      <c r="R678" s="21" t="s">
        <v>40</v>
      </c>
      <c r="S678" s="3">
        <v>4</v>
      </c>
      <c r="T678" s="37"/>
      <c r="U678" s="21" t="s">
        <v>18</v>
      </c>
      <c r="V678" s="21" t="str">
        <f>VLOOKUP(P678,'Customer List'!B:C,2,)</f>
        <v>Bhuvneshwar</v>
      </c>
      <c r="W678" s="38"/>
      <c r="X678" s="30">
        <v>45839</v>
      </c>
      <c r="Y678" s="21">
        <f t="shared" si="85"/>
        <v>3</v>
      </c>
      <c r="Z678" s="21" t="str">
        <f t="shared" si="86"/>
        <v>Saturday</v>
      </c>
      <c r="AA678" s="21" t="str">
        <f t="shared" si="87"/>
        <v>Tuesday</v>
      </c>
      <c r="AB678" s="21" t="str">
        <f>VLOOKUP(U678,'Currency Sheet'!A:C,3,)</f>
        <v>DOLLAR</v>
      </c>
      <c r="AC678" s="42" t="str">
        <f>VLOOKUP(P678,'Customer List'!B:D,3,)</f>
        <v>OutStation</v>
      </c>
    </row>
    <row r="679" spans="1:29" x14ac:dyDescent="0.25">
      <c r="A679" s="21">
        <v>678</v>
      </c>
      <c r="B679" s="21" t="s">
        <v>614</v>
      </c>
      <c r="C679" s="30">
        <v>45828</v>
      </c>
      <c r="D679" s="30">
        <v>45834</v>
      </c>
      <c r="E679" s="47">
        <v>28.2</v>
      </c>
      <c r="F679" s="47">
        <f t="shared" si="82"/>
        <v>2481.6</v>
      </c>
      <c r="G679" s="48">
        <f t="shared" si="83"/>
        <v>2481.6</v>
      </c>
      <c r="H679" s="21">
        <v>103005</v>
      </c>
      <c r="I679" s="21" t="s">
        <v>1280</v>
      </c>
      <c r="J679" s="21">
        <v>1</v>
      </c>
      <c r="K679" s="21">
        <v>1</v>
      </c>
      <c r="L679" s="21">
        <f t="shared" si="84"/>
        <v>0</v>
      </c>
      <c r="M679" s="21" t="s">
        <v>693</v>
      </c>
      <c r="N679" s="30">
        <v>45836</v>
      </c>
      <c r="O679" s="48">
        <v>4018.5</v>
      </c>
      <c r="P679" s="21" t="s">
        <v>617</v>
      </c>
      <c r="Q679" s="21">
        <v>58152577475</v>
      </c>
      <c r="R679" s="21" t="s">
        <v>40</v>
      </c>
      <c r="S679" s="3">
        <v>4</v>
      </c>
      <c r="T679" s="37"/>
      <c r="U679" s="21" t="s">
        <v>18</v>
      </c>
      <c r="V679" s="21" t="str">
        <f>VLOOKUP(P679,'Customer List'!B:C,2,)</f>
        <v>Bhuvneshwar</v>
      </c>
      <c r="W679" s="38"/>
      <c r="X679" s="30">
        <v>45839</v>
      </c>
      <c r="Y679" s="21">
        <f t="shared" si="85"/>
        <v>3</v>
      </c>
      <c r="Z679" s="21" t="str">
        <f t="shared" si="86"/>
        <v>Saturday</v>
      </c>
      <c r="AA679" s="21" t="str">
        <f t="shared" si="87"/>
        <v>Tuesday</v>
      </c>
      <c r="AB679" s="21" t="str">
        <f>VLOOKUP(U679,'Currency Sheet'!A:C,3,)</f>
        <v>DOLLAR</v>
      </c>
      <c r="AC679" s="42" t="str">
        <f>VLOOKUP(P679,'Customer List'!B:D,3,)</f>
        <v>OutStation</v>
      </c>
    </row>
    <row r="680" spans="1:29" x14ac:dyDescent="0.25">
      <c r="A680" s="21">
        <v>679</v>
      </c>
      <c r="B680" s="21" t="s">
        <v>614</v>
      </c>
      <c r="C680" s="30">
        <v>45828</v>
      </c>
      <c r="D680" s="30">
        <v>45834</v>
      </c>
      <c r="E680" s="47">
        <v>21.6</v>
      </c>
      <c r="F680" s="47">
        <f t="shared" si="82"/>
        <v>1900.8000000000002</v>
      </c>
      <c r="G680" s="48">
        <f t="shared" si="83"/>
        <v>1900.8000000000002</v>
      </c>
      <c r="H680" s="21">
        <v>103107</v>
      </c>
      <c r="I680" s="21" t="s">
        <v>77</v>
      </c>
      <c r="J680" s="21">
        <v>1</v>
      </c>
      <c r="K680" s="21">
        <v>1</v>
      </c>
      <c r="L680" s="21">
        <f t="shared" si="84"/>
        <v>0</v>
      </c>
      <c r="M680" s="21" t="s">
        <v>685</v>
      </c>
      <c r="N680" s="30">
        <v>45836</v>
      </c>
      <c r="O680" s="48">
        <v>3348</v>
      </c>
      <c r="P680" s="21" t="s">
        <v>621</v>
      </c>
      <c r="Q680" s="21">
        <v>58152577136</v>
      </c>
      <c r="R680" s="21" t="s">
        <v>40</v>
      </c>
      <c r="S680" s="3">
        <v>4</v>
      </c>
      <c r="T680" s="37"/>
      <c r="U680" s="21" t="s">
        <v>18</v>
      </c>
      <c r="V680" s="21" t="str">
        <f>VLOOKUP(P680,'Customer List'!B:C,2,)</f>
        <v>Hyderabad</v>
      </c>
      <c r="W680" s="38"/>
      <c r="X680" s="30">
        <v>45838</v>
      </c>
      <c r="Y680" s="21">
        <f t="shared" si="85"/>
        <v>2</v>
      </c>
      <c r="Z680" s="21" t="str">
        <f t="shared" si="86"/>
        <v>Saturday</v>
      </c>
      <c r="AA680" s="21" t="str">
        <f t="shared" si="87"/>
        <v>Monday</v>
      </c>
      <c r="AB680" s="21" t="str">
        <f>VLOOKUP(U680,'Currency Sheet'!A:C,3,)</f>
        <v>DOLLAR</v>
      </c>
      <c r="AC680" s="42" t="str">
        <f>VLOOKUP(P680,'Customer List'!B:D,3,)</f>
        <v>OutStation</v>
      </c>
    </row>
    <row r="681" spans="1:29" x14ac:dyDescent="0.25">
      <c r="A681" s="21">
        <v>680</v>
      </c>
      <c r="B681" s="21" t="s">
        <v>614</v>
      </c>
      <c r="C681" s="30">
        <v>45828</v>
      </c>
      <c r="D681" s="30">
        <v>45834</v>
      </c>
      <c r="E681" s="47">
        <v>49.8</v>
      </c>
      <c r="F681" s="47">
        <f t="shared" si="82"/>
        <v>4382.3999999999996</v>
      </c>
      <c r="G681" s="48">
        <f t="shared" si="83"/>
        <v>4382.3999999999996</v>
      </c>
      <c r="H681" s="21">
        <v>103605</v>
      </c>
      <c r="I681" s="21" t="s">
        <v>1541</v>
      </c>
      <c r="J681" s="21">
        <v>1</v>
      </c>
      <c r="K681" s="21">
        <v>1</v>
      </c>
      <c r="L681" s="21">
        <f t="shared" si="84"/>
        <v>0</v>
      </c>
      <c r="M681" s="21" t="s">
        <v>685</v>
      </c>
      <c r="N681" s="30">
        <v>45836</v>
      </c>
      <c r="O681" s="48">
        <v>7719</v>
      </c>
      <c r="P681" s="21" t="s">
        <v>621</v>
      </c>
      <c r="Q681" s="21">
        <v>58152577136</v>
      </c>
      <c r="R681" s="21" t="s">
        <v>40</v>
      </c>
      <c r="S681" s="3">
        <v>4</v>
      </c>
      <c r="T681" s="37"/>
      <c r="U681" s="21" t="s">
        <v>18</v>
      </c>
      <c r="V681" s="21" t="str">
        <f>VLOOKUP(P681,'Customer List'!B:C,2,)</f>
        <v>Hyderabad</v>
      </c>
      <c r="W681" s="38"/>
      <c r="X681" s="30">
        <v>45838</v>
      </c>
      <c r="Y681" s="21">
        <f t="shared" si="85"/>
        <v>2</v>
      </c>
      <c r="Z681" s="21" t="str">
        <f t="shared" si="86"/>
        <v>Saturday</v>
      </c>
      <c r="AA681" s="21" t="str">
        <f t="shared" si="87"/>
        <v>Monday</v>
      </c>
      <c r="AB681" s="21" t="str">
        <f>VLOOKUP(U681,'Currency Sheet'!A:C,3,)</f>
        <v>DOLLAR</v>
      </c>
      <c r="AC681" s="42" t="str">
        <f>VLOOKUP(P681,'Customer List'!B:D,3,)</f>
        <v>OutStation</v>
      </c>
    </row>
    <row r="682" spans="1:29" x14ac:dyDescent="0.25">
      <c r="A682" s="21">
        <v>681</v>
      </c>
      <c r="B682" s="21" t="s">
        <v>614</v>
      </c>
      <c r="C682" s="30">
        <v>45828</v>
      </c>
      <c r="D682" s="30">
        <v>45834</v>
      </c>
      <c r="E682" s="47">
        <v>204.75</v>
      </c>
      <c r="F682" s="47">
        <f t="shared" si="82"/>
        <v>18018</v>
      </c>
      <c r="G682" s="48">
        <f t="shared" si="83"/>
        <v>18018</v>
      </c>
      <c r="H682" s="21" t="s">
        <v>615</v>
      </c>
      <c r="I682" s="21" t="s">
        <v>3268</v>
      </c>
      <c r="J682" s="21">
        <v>1</v>
      </c>
      <c r="K682" s="21">
        <v>1</v>
      </c>
      <c r="L682" s="21">
        <f t="shared" si="84"/>
        <v>0</v>
      </c>
      <c r="M682" s="21" t="s">
        <v>693</v>
      </c>
      <c r="N682" s="30">
        <v>45836</v>
      </c>
      <c r="O682" s="48">
        <v>23341.5</v>
      </c>
      <c r="P682" s="21" t="s">
        <v>617</v>
      </c>
      <c r="Q682" s="21">
        <v>58152577475</v>
      </c>
      <c r="R682" s="21" t="s">
        <v>40</v>
      </c>
      <c r="S682" s="3">
        <v>4</v>
      </c>
      <c r="T682" s="37"/>
      <c r="U682" s="21" t="s">
        <v>18</v>
      </c>
      <c r="V682" s="21" t="str">
        <f>VLOOKUP(P682,'Customer List'!B:C,2,)</f>
        <v>Bhuvneshwar</v>
      </c>
      <c r="W682" s="38"/>
      <c r="X682" s="30">
        <v>45839</v>
      </c>
      <c r="Y682" s="21">
        <f t="shared" si="85"/>
        <v>3</v>
      </c>
      <c r="Z682" s="21" t="str">
        <f t="shared" si="86"/>
        <v>Saturday</v>
      </c>
      <c r="AA682" s="21" t="str">
        <f t="shared" si="87"/>
        <v>Tuesday</v>
      </c>
      <c r="AB682" s="21" t="str">
        <f>VLOOKUP(U682,'Currency Sheet'!A:C,3,)</f>
        <v>DOLLAR</v>
      </c>
      <c r="AC682" s="42" t="str">
        <f>VLOOKUP(P682,'Customer List'!B:D,3,)</f>
        <v>OutStation</v>
      </c>
    </row>
    <row r="683" spans="1:29" x14ac:dyDescent="0.25">
      <c r="A683" s="21">
        <v>682</v>
      </c>
      <c r="B683" s="21" t="s">
        <v>614</v>
      </c>
      <c r="C683" s="30">
        <v>45828</v>
      </c>
      <c r="D683" s="30">
        <v>45834</v>
      </c>
      <c r="E683" s="47">
        <v>42.6</v>
      </c>
      <c r="F683" s="47">
        <f t="shared" si="82"/>
        <v>3748.8</v>
      </c>
      <c r="G683" s="48">
        <f t="shared" si="83"/>
        <v>3748.8</v>
      </c>
      <c r="H683" s="21">
        <v>104705</v>
      </c>
      <c r="I683" s="21" t="s">
        <v>1542</v>
      </c>
      <c r="J683" s="21">
        <v>1</v>
      </c>
      <c r="K683" s="21">
        <v>1</v>
      </c>
      <c r="L683" s="21">
        <f t="shared" si="84"/>
        <v>0</v>
      </c>
      <c r="M683" s="21" t="s">
        <v>645</v>
      </c>
      <c r="N683" s="30">
        <v>45835</v>
      </c>
      <c r="O683" s="48">
        <v>0</v>
      </c>
      <c r="P683" s="21" t="s">
        <v>622</v>
      </c>
      <c r="Q683" s="21" t="s">
        <v>636</v>
      </c>
      <c r="R683" s="21" t="s">
        <v>637</v>
      </c>
      <c r="S683" s="3">
        <v>4</v>
      </c>
      <c r="T683" s="37"/>
      <c r="U683" s="21" t="s">
        <v>18</v>
      </c>
      <c r="V683" s="21" t="str">
        <f>VLOOKUP(P683,'Customer List'!B:C,2,)</f>
        <v>Delhi</v>
      </c>
      <c r="W683" s="38"/>
      <c r="X683" s="30">
        <v>45835</v>
      </c>
      <c r="Y683" s="21">
        <f t="shared" si="85"/>
        <v>0</v>
      </c>
      <c r="Z683" s="21" t="str">
        <f t="shared" si="86"/>
        <v>Friday</v>
      </c>
      <c r="AA683" s="21" t="str">
        <f t="shared" si="87"/>
        <v>Friday</v>
      </c>
      <c r="AB683" s="21" t="str">
        <f>VLOOKUP(U683,'Currency Sheet'!A:C,3,)</f>
        <v>DOLLAR</v>
      </c>
      <c r="AC683" s="42" t="str">
        <f>VLOOKUP(P683,'Customer List'!B:D,3,)</f>
        <v>Local</v>
      </c>
    </row>
    <row r="684" spans="1:29" x14ac:dyDescent="0.25">
      <c r="A684" s="21">
        <v>683</v>
      </c>
      <c r="B684" s="21" t="s">
        <v>614</v>
      </c>
      <c r="C684" s="30">
        <v>45828</v>
      </c>
      <c r="D684" s="30">
        <v>45834</v>
      </c>
      <c r="E684" s="47">
        <v>57.6</v>
      </c>
      <c r="F684" s="47">
        <f t="shared" si="82"/>
        <v>5068.8</v>
      </c>
      <c r="G684" s="48">
        <f t="shared" si="83"/>
        <v>5068.8</v>
      </c>
      <c r="H684" s="21">
        <v>105011</v>
      </c>
      <c r="I684" s="21" t="s">
        <v>1543</v>
      </c>
      <c r="J684" s="21">
        <v>1</v>
      </c>
      <c r="K684" s="21">
        <v>1</v>
      </c>
      <c r="L684" s="21">
        <f t="shared" si="84"/>
        <v>0</v>
      </c>
      <c r="M684" s="21" t="s">
        <v>645</v>
      </c>
      <c r="N684" s="30">
        <v>45835</v>
      </c>
      <c r="O684" s="48">
        <v>0</v>
      </c>
      <c r="P684" s="21" t="s">
        <v>622</v>
      </c>
      <c r="Q684" s="21" t="s">
        <v>636</v>
      </c>
      <c r="R684" s="21" t="s">
        <v>637</v>
      </c>
      <c r="S684" s="3">
        <v>4</v>
      </c>
      <c r="T684" s="37"/>
      <c r="U684" s="21" t="s">
        <v>18</v>
      </c>
      <c r="V684" s="21" t="str">
        <f>VLOOKUP(P684,'Customer List'!B:C,2,)</f>
        <v>Delhi</v>
      </c>
      <c r="W684" s="38"/>
      <c r="X684" s="30">
        <v>45835</v>
      </c>
      <c r="Y684" s="21">
        <f t="shared" si="85"/>
        <v>0</v>
      </c>
      <c r="Z684" s="21" t="str">
        <f t="shared" si="86"/>
        <v>Friday</v>
      </c>
      <c r="AA684" s="21" t="str">
        <f t="shared" si="87"/>
        <v>Friday</v>
      </c>
      <c r="AB684" s="21" t="str">
        <f>VLOOKUP(U684,'Currency Sheet'!A:C,3,)</f>
        <v>DOLLAR</v>
      </c>
      <c r="AC684" s="42" t="str">
        <f>VLOOKUP(P684,'Customer List'!B:D,3,)</f>
        <v>Local</v>
      </c>
    </row>
    <row r="685" spans="1:29" x14ac:dyDescent="0.25">
      <c r="A685" s="21">
        <v>684</v>
      </c>
      <c r="B685" s="21" t="s">
        <v>614</v>
      </c>
      <c r="C685" s="30">
        <v>45828</v>
      </c>
      <c r="D685" s="30">
        <v>45834</v>
      </c>
      <c r="E685" s="47">
        <v>66</v>
      </c>
      <c r="F685" s="47">
        <f t="shared" si="82"/>
        <v>5808</v>
      </c>
      <c r="G685" s="48">
        <f t="shared" si="83"/>
        <v>5808</v>
      </c>
      <c r="H685" s="21">
        <v>106305</v>
      </c>
      <c r="I685" s="21" t="s">
        <v>1544</v>
      </c>
      <c r="J685" s="21">
        <v>1</v>
      </c>
      <c r="K685" s="21">
        <v>1</v>
      </c>
      <c r="L685" s="21">
        <f t="shared" si="84"/>
        <v>0</v>
      </c>
      <c r="M685" s="21" t="s">
        <v>693</v>
      </c>
      <c r="N685" s="30">
        <v>45836</v>
      </c>
      <c r="O685" s="48">
        <v>9405</v>
      </c>
      <c r="P685" s="21" t="s">
        <v>617</v>
      </c>
      <c r="Q685" s="21">
        <v>58152577475</v>
      </c>
      <c r="R685" s="21" t="s">
        <v>40</v>
      </c>
      <c r="S685" s="3">
        <v>4</v>
      </c>
      <c r="T685" s="37"/>
      <c r="U685" s="21" t="s">
        <v>18</v>
      </c>
      <c r="V685" s="21" t="str">
        <f>VLOOKUP(P685,'Customer List'!B:C,2,)</f>
        <v>Bhuvneshwar</v>
      </c>
      <c r="W685" s="38"/>
      <c r="X685" s="30">
        <v>45839</v>
      </c>
      <c r="Y685" s="21">
        <f t="shared" si="85"/>
        <v>3</v>
      </c>
      <c r="Z685" s="21" t="str">
        <f t="shared" si="86"/>
        <v>Saturday</v>
      </c>
      <c r="AA685" s="21" t="str">
        <f t="shared" si="87"/>
        <v>Tuesday</v>
      </c>
      <c r="AB685" s="21" t="str">
        <f>VLOOKUP(U685,'Currency Sheet'!A:C,3,)</f>
        <v>DOLLAR</v>
      </c>
      <c r="AC685" s="42" t="str">
        <f>VLOOKUP(P685,'Customer List'!B:D,3,)</f>
        <v>OutStation</v>
      </c>
    </row>
    <row r="686" spans="1:29" x14ac:dyDescent="0.25">
      <c r="A686" s="21">
        <v>685</v>
      </c>
      <c r="B686" s="21" t="s">
        <v>614</v>
      </c>
      <c r="C686" s="30">
        <v>45828</v>
      </c>
      <c r="D686" s="30">
        <v>45834</v>
      </c>
      <c r="E686" s="47">
        <v>175.2</v>
      </c>
      <c r="F686" s="47">
        <f t="shared" si="82"/>
        <v>15417.599999999999</v>
      </c>
      <c r="G686" s="48">
        <f t="shared" si="83"/>
        <v>15417.599999999999</v>
      </c>
      <c r="H686" s="21">
        <v>107628</v>
      </c>
      <c r="I686" s="21" t="s">
        <v>1545</v>
      </c>
      <c r="J686" s="21">
        <v>1</v>
      </c>
      <c r="K686" s="21">
        <v>1</v>
      </c>
      <c r="L686" s="21">
        <f t="shared" si="84"/>
        <v>0</v>
      </c>
      <c r="M686" s="21" t="s">
        <v>699</v>
      </c>
      <c r="N686" s="30">
        <v>45836</v>
      </c>
      <c r="O686" s="48">
        <v>26864</v>
      </c>
      <c r="P686" s="21" t="s">
        <v>620</v>
      </c>
      <c r="Q686" s="21">
        <v>58152579634</v>
      </c>
      <c r="R686" s="21" t="s">
        <v>40</v>
      </c>
      <c r="S686" s="3">
        <v>4</v>
      </c>
      <c r="T686" s="37"/>
      <c r="U686" s="21" t="s">
        <v>18</v>
      </c>
      <c r="V686" s="21" t="str">
        <f>VLOOKUP(P686,'Customer List'!B:C,2,)</f>
        <v>Mumbai</v>
      </c>
      <c r="W686" s="38"/>
      <c r="X686" s="30">
        <v>45838</v>
      </c>
      <c r="Y686" s="21">
        <f t="shared" si="85"/>
        <v>2</v>
      </c>
      <c r="Z686" s="21" t="str">
        <f t="shared" si="86"/>
        <v>Saturday</v>
      </c>
      <c r="AA686" s="21" t="str">
        <f t="shared" si="87"/>
        <v>Monday</v>
      </c>
      <c r="AB686" s="21" t="str">
        <f>VLOOKUP(U686,'Currency Sheet'!A:C,3,)</f>
        <v>DOLLAR</v>
      </c>
      <c r="AC686" s="42" t="str">
        <f>VLOOKUP(P686,'Customer List'!B:D,3,)</f>
        <v>OutStation</v>
      </c>
    </row>
    <row r="687" spans="1:29" x14ac:dyDescent="0.25">
      <c r="A687" s="21">
        <v>686</v>
      </c>
      <c r="B687" s="21" t="s">
        <v>614</v>
      </c>
      <c r="C687" s="30">
        <v>45828</v>
      </c>
      <c r="D687" s="30">
        <v>45834</v>
      </c>
      <c r="E687" s="47">
        <v>49.8</v>
      </c>
      <c r="F687" s="47">
        <f t="shared" si="82"/>
        <v>4382.3999999999996</v>
      </c>
      <c r="G687" s="48">
        <f t="shared" si="83"/>
        <v>4382.3999999999996</v>
      </c>
      <c r="H687" s="21">
        <v>108111</v>
      </c>
      <c r="I687" s="21" t="s">
        <v>1546</v>
      </c>
      <c r="J687" s="21">
        <v>1</v>
      </c>
      <c r="K687" s="21">
        <v>1</v>
      </c>
      <c r="L687" s="21">
        <f t="shared" si="84"/>
        <v>0</v>
      </c>
      <c r="M687" s="21" t="s">
        <v>685</v>
      </c>
      <c r="N687" s="30">
        <v>45836</v>
      </c>
      <c r="O687" s="48">
        <v>7719</v>
      </c>
      <c r="P687" s="21" t="s">
        <v>621</v>
      </c>
      <c r="Q687" s="21">
        <v>58152577136</v>
      </c>
      <c r="R687" s="21" t="s">
        <v>40</v>
      </c>
      <c r="S687" s="3">
        <v>4</v>
      </c>
      <c r="T687" s="37"/>
      <c r="U687" s="21" t="s">
        <v>18</v>
      </c>
      <c r="V687" s="21" t="str">
        <f>VLOOKUP(P687,'Customer List'!B:C,2,)</f>
        <v>Hyderabad</v>
      </c>
      <c r="W687" s="38"/>
      <c r="X687" s="30">
        <v>45838</v>
      </c>
      <c r="Y687" s="21">
        <f t="shared" si="85"/>
        <v>2</v>
      </c>
      <c r="Z687" s="21" t="str">
        <f t="shared" si="86"/>
        <v>Saturday</v>
      </c>
      <c r="AA687" s="21" t="str">
        <f t="shared" si="87"/>
        <v>Monday</v>
      </c>
      <c r="AB687" s="21" t="str">
        <f>VLOOKUP(U687,'Currency Sheet'!A:C,3,)</f>
        <v>DOLLAR</v>
      </c>
      <c r="AC687" s="42" t="str">
        <f>VLOOKUP(P687,'Customer List'!B:D,3,)</f>
        <v>OutStation</v>
      </c>
    </row>
    <row r="688" spans="1:29" x14ac:dyDescent="0.25">
      <c r="A688" s="21">
        <v>687</v>
      </c>
      <c r="B688" s="21" t="s">
        <v>614</v>
      </c>
      <c r="C688" s="30">
        <v>45828</v>
      </c>
      <c r="D688" s="30">
        <v>45834</v>
      </c>
      <c r="E688" s="47">
        <v>53.4</v>
      </c>
      <c r="F688" s="47">
        <f t="shared" si="82"/>
        <v>4699.2</v>
      </c>
      <c r="G688" s="48">
        <f t="shared" si="83"/>
        <v>4699.2</v>
      </c>
      <c r="H688" s="21">
        <v>115533</v>
      </c>
      <c r="I688" s="21" t="s">
        <v>54</v>
      </c>
      <c r="J688" s="21">
        <v>1</v>
      </c>
      <c r="K688" s="21">
        <v>1</v>
      </c>
      <c r="L688" s="21">
        <f t="shared" si="84"/>
        <v>0</v>
      </c>
      <c r="M688" s="21" t="s">
        <v>714</v>
      </c>
      <c r="N688" s="30">
        <v>45838</v>
      </c>
      <c r="O688" s="48">
        <v>8277</v>
      </c>
      <c r="P688" s="21" t="s">
        <v>172</v>
      </c>
      <c r="Q688" s="21">
        <v>58152616292</v>
      </c>
      <c r="R688" s="21" t="s">
        <v>40</v>
      </c>
      <c r="S688" s="3">
        <v>4</v>
      </c>
      <c r="T688" s="37"/>
      <c r="U688" s="21" t="s">
        <v>18</v>
      </c>
      <c r="V688" s="21" t="str">
        <f>VLOOKUP(P688,'Customer List'!B:C,2,)</f>
        <v>Kolkata</v>
      </c>
      <c r="W688" s="38"/>
      <c r="X688" s="30">
        <v>45839</v>
      </c>
      <c r="Y688" s="21">
        <f t="shared" si="85"/>
        <v>1</v>
      </c>
      <c r="Z688" s="21" t="str">
        <f t="shared" si="86"/>
        <v>Monday</v>
      </c>
      <c r="AA688" s="21" t="str">
        <f t="shared" si="87"/>
        <v>Tuesday</v>
      </c>
      <c r="AB688" s="21" t="str">
        <f>VLOOKUP(U688,'Currency Sheet'!A:C,3,)</f>
        <v>DOLLAR</v>
      </c>
      <c r="AC688" s="42" t="str">
        <f>VLOOKUP(P688,'Customer List'!B:D,3,)</f>
        <v>OutStation</v>
      </c>
    </row>
    <row r="689" spans="1:29" x14ac:dyDescent="0.25">
      <c r="A689" s="21">
        <v>688</v>
      </c>
      <c r="B689" s="21" t="s">
        <v>614</v>
      </c>
      <c r="C689" s="30">
        <v>45828</v>
      </c>
      <c r="D689" s="30">
        <v>45834</v>
      </c>
      <c r="E689" s="47">
        <v>219</v>
      </c>
      <c r="F689" s="47">
        <f t="shared" si="82"/>
        <v>19272</v>
      </c>
      <c r="G689" s="48">
        <f t="shared" si="83"/>
        <v>19272</v>
      </c>
      <c r="H689" s="21">
        <v>117339</v>
      </c>
      <c r="I689" s="21" t="s">
        <v>1547</v>
      </c>
      <c r="J689" s="21">
        <v>1</v>
      </c>
      <c r="K689" s="21">
        <v>1</v>
      </c>
      <c r="L689" s="21">
        <f t="shared" si="84"/>
        <v>0</v>
      </c>
      <c r="M689" s="21" t="s">
        <v>693</v>
      </c>
      <c r="N689" s="30">
        <v>45836</v>
      </c>
      <c r="O689" s="48">
        <v>24966</v>
      </c>
      <c r="P689" s="21" t="s">
        <v>617</v>
      </c>
      <c r="Q689" s="21">
        <v>58152577475</v>
      </c>
      <c r="R689" s="21" t="s">
        <v>40</v>
      </c>
      <c r="S689" s="3">
        <v>4</v>
      </c>
      <c r="T689" s="37"/>
      <c r="U689" s="21" t="s">
        <v>18</v>
      </c>
      <c r="V689" s="21" t="str">
        <f>VLOOKUP(P689,'Customer List'!B:C,2,)</f>
        <v>Bhuvneshwar</v>
      </c>
      <c r="W689" s="38"/>
      <c r="X689" s="30">
        <v>45839</v>
      </c>
      <c r="Y689" s="21">
        <f t="shared" si="85"/>
        <v>3</v>
      </c>
      <c r="Z689" s="21" t="str">
        <f t="shared" si="86"/>
        <v>Saturday</v>
      </c>
      <c r="AA689" s="21" t="str">
        <f t="shared" si="87"/>
        <v>Tuesday</v>
      </c>
      <c r="AB689" s="21" t="str">
        <f>VLOOKUP(U689,'Currency Sheet'!A:C,3,)</f>
        <v>DOLLAR</v>
      </c>
      <c r="AC689" s="42" t="str">
        <f>VLOOKUP(P689,'Customer List'!B:D,3,)</f>
        <v>OutStation</v>
      </c>
    </row>
    <row r="690" spans="1:29" x14ac:dyDescent="0.25">
      <c r="A690" s="21">
        <v>689</v>
      </c>
      <c r="B690" s="21" t="s">
        <v>614</v>
      </c>
      <c r="C690" s="30">
        <v>45828</v>
      </c>
      <c r="D690" s="30">
        <v>45834</v>
      </c>
      <c r="E690" s="47">
        <v>57</v>
      </c>
      <c r="F690" s="47">
        <f t="shared" si="82"/>
        <v>5016</v>
      </c>
      <c r="G690" s="48">
        <f t="shared" si="83"/>
        <v>5016</v>
      </c>
      <c r="H690" s="21">
        <v>119309</v>
      </c>
      <c r="I690" s="21" t="s">
        <v>1548</v>
      </c>
      <c r="J690" s="21">
        <v>1</v>
      </c>
      <c r="K690" s="21">
        <v>1</v>
      </c>
      <c r="L690" s="21">
        <f t="shared" si="84"/>
        <v>0</v>
      </c>
      <c r="M690" s="21" t="s">
        <v>685</v>
      </c>
      <c r="N690" s="30">
        <v>45836</v>
      </c>
      <c r="O690" s="48">
        <v>8835</v>
      </c>
      <c r="P690" s="21" t="s">
        <v>621</v>
      </c>
      <c r="Q690" s="21">
        <v>58152577136</v>
      </c>
      <c r="R690" s="21" t="s">
        <v>40</v>
      </c>
      <c r="S690" s="3">
        <v>4</v>
      </c>
      <c r="T690" s="37"/>
      <c r="U690" s="21" t="s">
        <v>18</v>
      </c>
      <c r="V690" s="21" t="str">
        <f>VLOOKUP(P690,'Customer List'!B:C,2,)</f>
        <v>Hyderabad</v>
      </c>
      <c r="W690" s="38"/>
      <c r="X690" s="30">
        <v>45838</v>
      </c>
      <c r="Y690" s="21">
        <f t="shared" si="85"/>
        <v>2</v>
      </c>
      <c r="Z690" s="21" t="str">
        <f t="shared" si="86"/>
        <v>Saturday</v>
      </c>
      <c r="AA690" s="21" t="str">
        <f t="shared" si="87"/>
        <v>Monday</v>
      </c>
      <c r="AB690" s="21" t="str">
        <f>VLOOKUP(U690,'Currency Sheet'!A:C,3,)</f>
        <v>DOLLAR</v>
      </c>
      <c r="AC690" s="42" t="str">
        <f>VLOOKUP(P690,'Customer List'!B:D,3,)</f>
        <v>OutStation</v>
      </c>
    </row>
    <row r="691" spans="1:29" x14ac:dyDescent="0.25">
      <c r="A691" s="21">
        <v>690</v>
      </c>
      <c r="B691" s="21" t="s">
        <v>614</v>
      </c>
      <c r="C691" s="30">
        <v>45828</v>
      </c>
      <c r="D691" s="30">
        <v>45834</v>
      </c>
      <c r="E691" s="47">
        <v>74.400000000000006</v>
      </c>
      <c r="F691" s="47">
        <f t="shared" si="82"/>
        <v>6547.2000000000007</v>
      </c>
      <c r="G691" s="48">
        <f t="shared" si="83"/>
        <v>6547.2000000000007</v>
      </c>
      <c r="H691" s="21">
        <v>119715</v>
      </c>
      <c r="I691" s="21" t="s">
        <v>1549</v>
      </c>
      <c r="J691" s="21">
        <v>1</v>
      </c>
      <c r="K691" s="21">
        <v>1</v>
      </c>
      <c r="L691" s="21">
        <f t="shared" si="84"/>
        <v>0</v>
      </c>
      <c r="M691" s="21" t="s">
        <v>693</v>
      </c>
      <c r="N691" s="30">
        <v>45836</v>
      </c>
      <c r="O691" s="48">
        <v>10602</v>
      </c>
      <c r="P691" s="21" t="s">
        <v>617</v>
      </c>
      <c r="Q691" s="21">
        <v>58152577475</v>
      </c>
      <c r="R691" s="21" t="s">
        <v>40</v>
      </c>
      <c r="S691" s="3">
        <v>4</v>
      </c>
      <c r="T691" s="37"/>
      <c r="U691" s="21" t="s">
        <v>18</v>
      </c>
      <c r="V691" s="21" t="str">
        <f>VLOOKUP(P691,'Customer List'!B:C,2,)</f>
        <v>Bhuvneshwar</v>
      </c>
      <c r="W691" s="38"/>
      <c r="X691" s="30">
        <v>45839</v>
      </c>
      <c r="Y691" s="21">
        <f t="shared" si="85"/>
        <v>3</v>
      </c>
      <c r="Z691" s="21" t="str">
        <f t="shared" si="86"/>
        <v>Saturday</v>
      </c>
      <c r="AA691" s="21" t="str">
        <f t="shared" si="87"/>
        <v>Tuesday</v>
      </c>
      <c r="AB691" s="21" t="str">
        <f>VLOOKUP(U691,'Currency Sheet'!A:C,3,)</f>
        <v>DOLLAR</v>
      </c>
      <c r="AC691" s="42" t="str">
        <f>VLOOKUP(P691,'Customer List'!B:D,3,)</f>
        <v>OutStation</v>
      </c>
    </row>
    <row r="692" spans="1:29" x14ac:dyDescent="0.25">
      <c r="A692" s="21">
        <v>691</v>
      </c>
      <c r="B692" s="21" t="s">
        <v>614</v>
      </c>
      <c r="C692" s="30">
        <v>45828</v>
      </c>
      <c r="D692" s="30">
        <v>45834</v>
      </c>
      <c r="E692" s="47">
        <v>25.8</v>
      </c>
      <c r="F692" s="47">
        <f t="shared" si="82"/>
        <v>2270.4</v>
      </c>
      <c r="G692" s="48">
        <f t="shared" si="83"/>
        <v>2270.4</v>
      </c>
      <c r="H692" s="21">
        <v>123109</v>
      </c>
      <c r="I692" s="21" t="s">
        <v>1452</v>
      </c>
      <c r="J692" s="21">
        <v>1</v>
      </c>
      <c r="K692" s="21">
        <v>1</v>
      </c>
      <c r="L692" s="21">
        <f t="shared" si="84"/>
        <v>0</v>
      </c>
      <c r="M692" s="21" t="s">
        <v>693</v>
      </c>
      <c r="N692" s="30">
        <v>45836</v>
      </c>
      <c r="O692" s="48">
        <v>3676.5</v>
      </c>
      <c r="P692" s="21" t="s">
        <v>617</v>
      </c>
      <c r="Q692" s="21">
        <v>58152577475</v>
      </c>
      <c r="R692" s="21" t="s">
        <v>40</v>
      </c>
      <c r="S692" s="3">
        <v>4</v>
      </c>
      <c r="T692" s="37"/>
      <c r="U692" s="21" t="s">
        <v>18</v>
      </c>
      <c r="V692" s="21" t="str">
        <f>VLOOKUP(P692,'Customer List'!B:C,2,)</f>
        <v>Bhuvneshwar</v>
      </c>
      <c r="W692" s="38"/>
      <c r="X692" s="30">
        <v>45839</v>
      </c>
      <c r="Y692" s="21">
        <f t="shared" si="85"/>
        <v>3</v>
      </c>
      <c r="Z692" s="21" t="str">
        <f t="shared" si="86"/>
        <v>Saturday</v>
      </c>
      <c r="AA692" s="21" t="str">
        <f t="shared" si="87"/>
        <v>Tuesday</v>
      </c>
      <c r="AB692" s="21" t="str">
        <f>VLOOKUP(U692,'Currency Sheet'!A:C,3,)</f>
        <v>DOLLAR</v>
      </c>
      <c r="AC692" s="42" t="str">
        <f>VLOOKUP(P692,'Customer List'!B:D,3,)</f>
        <v>OutStation</v>
      </c>
    </row>
    <row r="693" spans="1:29" x14ac:dyDescent="0.25">
      <c r="A693" s="21">
        <v>692</v>
      </c>
      <c r="B693" s="21" t="s">
        <v>614</v>
      </c>
      <c r="C693" s="30">
        <v>45828</v>
      </c>
      <c r="D693" s="30">
        <v>45834</v>
      </c>
      <c r="E693" s="47">
        <v>88.2</v>
      </c>
      <c r="F693" s="47">
        <f t="shared" si="82"/>
        <v>7761.6</v>
      </c>
      <c r="G693" s="48">
        <f t="shared" si="83"/>
        <v>7761.6</v>
      </c>
      <c r="H693" s="21">
        <v>124225</v>
      </c>
      <c r="I693" s="21" t="s">
        <v>1550</v>
      </c>
      <c r="J693" s="21">
        <v>1</v>
      </c>
      <c r="K693" s="21">
        <v>1</v>
      </c>
      <c r="L693" s="21">
        <f t="shared" si="84"/>
        <v>0</v>
      </c>
      <c r="M693" s="21" t="s">
        <v>693</v>
      </c>
      <c r="N693" s="30">
        <v>45836</v>
      </c>
      <c r="O693" s="48">
        <v>12568.5</v>
      </c>
      <c r="P693" s="21" t="s">
        <v>617</v>
      </c>
      <c r="Q693" s="21">
        <v>58152577475</v>
      </c>
      <c r="R693" s="21" t="s">
        <v>40</v>
      </c>
      <c r="S693" s="3">
        <v>4</v>
      </c>
      <c r="T693" s="37"/>
      <c r="U693" s="21" t="s">
        <v>18</v>
      </c>
      <c r="V693" s="21" t="str">
        <f>VLOOKUP(P693,'Customer List'!B:C,2,)</f>
        <v>Bhuvneshwar</v>
      </c>
      <c r="W693" s="38"/>
      <c r="X693" s="30">
        <v>45839</v>
      </c>
      <c r="Y693" s="21">
        <f t="shared" si="85"/>
        <v>3</v>
      </c>
      <c r="Z693" s="21" t="str">
        <f t="shared" si="86"/>
        <v>Saturday</v>
      </c>
      <c r="AA693" s="21" t="str">
        <f t="shared" si="87"/>
        <v>Tuesday</v>
      </c>
      <c r="AB693" s="21" t="str">
        <f>VLOOKUP(U693,'Currency Sheet'!A:C,3,)</f>
        <v>DOLLAR</v>
      </c>
      <c r="AC693" s="42" t="str">
        <f>VLOOKUP(P693,'Customer List'!B:D,3,)</f>
        <v>OutStation</v>
      </c>
    </row>
    <row r="694" spans="1:29" x14ac:dyDescent="0.25">
      <c r="A694" s="21">
        <v>693</v>
      </c>
      <c r="B694" s="21" t="s">
        <v>614</v>
      </c>
      <c r="C694" s="30">
        <v>45828</v>
      </c>
      <c r="D694" s="30">
        <v>45834</v>
      </c>
      <c r="E694" s="47">
        <v>59.4</v>
      </c>
      <c r="F694" s="47">
        <f t="shared" si="82"/>
        <v>5227.2</v>
      </c>
      <c r="G694" s="48">
        <f t="shared" si="83"/>
        <v>5227.2</v>
      </c>
      <c r="H694" s="21">
        <v>127617</v>
      </c>
      <c r="I694" s="21" t="s">
        <v>1551</v>
      </c>
      <c r="J694" s="21">
        <v>1</v>
      </c>
      <c r="K694" s="21">
        <v>1</v>
      </c>
      <c r="L694" s="21">
        <f t="shared" si="84"/>
        <v>0</v>
      </c>
      <c r="M694" s="21" t="s">
        <v>693</v>
      </c>
      <c r="N694" s="30">
        <v>45836</v>
      </c>
      <c r="O694" s="48">
        <v>8464.5</v>
      </c>
      <c r="P694" s="21" t="s">
        <v>617</v>
      </c>
      <c r="Q694" s="21">
        <v>58152577475</v>
      </c>
      <c r="R694" s="21" t="s">
        <v>40</v>
      </c>
      <c r="S694" s="3">
        <v>4</v>
      </c>
      <c r="T694" s="37"/>
      <c r="U694" s="21" t="s">
        <v>18</v>
      </c>
      <c r="V694" s="21" t="str">
        <f>VLOOKUP(P694,'Customer List'!B:C,2,)</f>
        <v>Bhuvneshwar</v>
      </c>
      <c r="W694" s="38"/>
      <c r="X694" s="30">
        <v>45839</v>
      </c>
      <c r="Y694" s="21">
        <f t="shared" si="85"/>
        <v>3</v>
      </c>
      <c r="Z694" s="21" t="str">
        <f t="shared" si="86"/>
        <v>Saturday</v>
      </c>
      <c r="AA694" s="21" t="str">
        <f t="shared" si="87"/>
        <v>Tuesday</v>
      </c>
      <c r="AB694" s="21" t="str">
        <f>VLOOKUP(U694,'Currency Sheet'!A:C,3,)</f>
        <v>DOLLAR</v>
      </c>
      <c r="AC694" s="42" t="str">
        <f>VLOOKUP(P694,'Customer List'!B:D,3,)</f>
        <v>OutStation</v>
      </c>
    </row>
    <row r="695" spans="1:29" x14ac:dyDescent="0.25">
      <c r="A695" s="21">
        <v>694</v>
      </c>
      <c r="B695" s="21" t="s">
        <v>614</v>
      </c>
      <c r="C695" s="30">
        <v>45828</v>
      </c>
      <c r="D695" s="30">
        <v>45834</v>
      </c>
      <c r="E695" s="47">
        <v>181.8</v>
      </c>
      <c r="F695" s="47">
        <f t="shared" si="82"/>
        <v>15998.400000000001</v>
      </c>
      <c r="G695" s="48">
        <f t="shared" si="83"/>
        <v>15998.400000000001</v>
      </c>
      <c r="H695" s="21">
        <v>127624</v>
      </c>
      <c r="I695" s="21" t="s">
        <v>1552</v>
      </c>
      <c r="J695" s="21">
        <v>1</v>
      </c>
      <c r="K695" s="21">
        <v>1</v>
      </c>
      <c r="L695" s="21">
        <f t="shared" si="84"/>
        <v>0</v>
      </c>
      <c r="M695" s="21" t="s">
        <v>699</v>
      </c>
      <c r="N695" s="30">
        <v>45836</v>
      </c>
      <c r="O695" s="48">
        <v>27876</v>
      </c>
      <c r="P695" s="21" t="s">
        <v>620</v>
      </c>
      <c r="Q695" s="21">
        <v>58152579634</v>
      </c>
      <c r="R695" s="21" t="s">
        <v>40</v>
      </c>
      <c r="S695" s="3">
        <v>4</v>
      </c>
      <c r="T695" s="37"/>
      <c r="U695" s="21" t="s">
        <v>18</v>
      </c>
      <c r="V695" s="21" t="str">
        <f>VLOOKUP(P695,'Customer List'!B:C,2,)</f>
        <v>Mumbai</v>
      </c>
      <c r="W695" s="38"/>
      <c r="X695" s="30">
        <v>45838</v>
      </c>
      <c r="Y695" s="21">
        <f t="shared" si="85"/>
        <v>2</v>
      </c>
      <c r="Z695" s="21" t="str">
        <f t="shared" si="86"/>
        <v>Saturday</v>
      </c>
      <c r="AA695" s="21" t="str">
        <f t="shared" si="87"/>
        <v>Monday</v>
      </c>
      <c r="AB695" s="21" t="str">
        <f>VLOOKUP(U695,'Currency Sheet'!A:C,3,)</f>
        <v>DOLLAR</v>
      </c>
      <c r="AC695" s="42" t="str">
        <f>VLOOKUP(P695,'Customer List'!B:D,3,)</f>
        <v>OutStation</v>
      </c>
    </row>
    <row r="696" spans="1:29" x14ac:dyDescent="0.25">
      <c r="A696" s="21">
        <v>695</v>
      </c>
      <c r="B696" s="21" t="s">
        <v>614</v>
      </c>
      <c r="C696" s="30">
        <v>45828</v>
      </c>
      <c r="D696" s="30">
        <v>45834</v>
      </c>
      <c r="E696" s="47">
        <v>84.6</v>
      </c>
      <c r="F696" s="47">
        <f t="shared" si="82"/>
        <v>7444.7999999999993</v>
      </c>
      <c r="G696" s="48">
        <f t="shared" si="83"/>
        <v>7444.7999999999993</v>
      </c>
      <c r="H696" s="21">
        <v>128011</v>
      </c>
      <c r="I696" s="21" t="s">
        <v>1553</v>
      </c>
      <c r="J696" s="21">
        <v>1</v>
      </c>
      <c r="K696" s="21">
        <v>1</v>
      </c>
      <c r="L696" s="21">
        <f t="shared" si="84"/>
        <v>0</v>
      </c>
      <c r="M696" s="21" t="s">
        <v>685</v>
      </c>
      <c r="N696" s="30">
        <v>45836</v>
      </c>
      <c r="O696" s="48">
        <v>13113</v>
      </c>
      <c r="P696" s="21" t="s">
        <v>621</v>
      </c>
      <c r="Q696" s="21">
        <v>58152577136</v>
      </c>
      <c r="R696" s="21" t="s">
        <v>40</v>
      </c>
      <c r="S696" s="3">
        <v>4</v>
      </c>
      <c r="T696" s="37"/>
      <c r="U696" s="21" t="s">
        <v>18</v>
      </c>
      <c r="V696" s="21" t="str">
        <f>VLOOKUP(P696,'Customer List'!B:C,2,)</f>
        <v>Hyderabad</v>
      </c>
      <c r="W696" s="38"/>
      <c r="X696" s="30">
        <v>45838</v>
      </c>
      <c r="Y696" s="21">
        <f t="shared" si="85"/>
        <v>2</v>
      </c>
      <c r="Z696" s="21" t="str">
        <f t="shared" si="86"/>
        <v>Saturday</v>
      </c>
      <c r="AA696" s="21" t="str">
        <f t="shared" si="87"/>
        <v>Monday</v>
      </c>
      <c r="AB696" s="21" t="str">
        <f>VLOOKUP(U696,'Currency Sheet'!A:C,3,)</f>
        <v>DOLLAR</v>
      </c>
      <c r="AC696" s="42" t="str">
        <f>VLOOKUP(P696,'Customer List'!B:D,3,)</f>
        <v>OutStation</v>
      </c>
    </row>
    <row r="697" spans="1:29" x14ac:dyDescent="0.25">
      <c r="A697" s="21">
        <v>696</v>
      </c>
      <c r="B697" s="21" t="s">
        <v>614</v>
      </c>
      <c r="C697" s="30">
        <v>45828</v>
      </c>
      <c r="D697" s="30">
        <v>45834</v>
      </c>
      <c r="E697" s="47">
        <v>77.400000000000006</v>
      </c>
      <c r="F697" s="47">
        <f t="shared" si="82"/>
        <v>6811.2000000000007</v>
      </c>
      <c r="G697" s="48">
        <f t="shared" si="83"/>
        <v>6811.2000000000007</v>
      </c>
      <c r="H697" s="21">
        <v>128025</v>
      </c>
      <c r="I697" s="21" t="s">
        <v>1554</v>
      </c>
      <c r="J697" s="21">
        <v>1</v>
      </c>
      <c r="K697" s="21">
        <v>1</v>
      </c>
      <c r="L697" s="21">
        <f t="shared" si="84"/>
        <v>0</v>
      </c>
      <c r="M697" s="21" t="s">
        <v>693</v>
      </c>
      <c r="N697" s="30">
        <v>45836</v>
      </c>
      <c r="O697" s="48">
        <v>11029.5</v>
      </c>
      <c r="P697" s="21" t="s">
        <v>617</v>
      </c>
      <c r="Q697" s="21">
        <v>58152577475</v>
      </c>
      <c r="R697" s="21" t="s">
        <v>40</v>
      </c>
      <c r="S697" s="3">
        <v>4</v>
      </c>
      <c r="T697" s="37"/>
      <c r="U697" s="21" t="s">
        <v>18</v>
      </c>
      <c r="V697" s="21" t="str">
        <f>VLOOKUP(P697,'Customer List'!B:C,2,)</f>
        <v>Bhuvneshwar</v>
      </c>
      <c r="W697" s="38"/>
      <c r="X697" s="30">
        <v>45839</v>
      </c>
      <c r="Y697" s="21">
        <f t="shared" si="85"/>
        <v>3</v>
      </c>
      <c r="Z697" s="21" t="str">
        <f t="shared" si="86"/>
        <v>Saturday</v>
      </c>
      <c r="AA697" s="21" t="str">
        <f t="shared" si="87"/>
        <v>Tuesday</v>
      </c>
      <c r="AB697" s="21" t="str">
        <f>VLOOKUP(U697,'Currency Sheet'!A:C,3,)</f>
        <v>DOLLAR</v>
      </c>
      <c r="AC697" s="42" t="str">
        <f>VLOOKUP(P697,'Customer List'!B:D,3,)</f>
        <v>OutStation</v>
      </c>
    </row>
    <row r="698" spans="1:29" x14ac:dyDescent="0.25">
      <c r="A698" s="21">
        <v>697</v>
      </c>
      <c r="B698" s="21" t="s">
        <v>614</v>
      </c>
      <c r="C698" s="30">
        <v>45828</v>
      </c>
      <c r="D698" s="30">
        <v>45834</v>
      </c>
      <c r="E698" s="47">
        <v>297</v>
      </c>
      <c r="F698" s="47">
        <f t="shared" si="82"/>
        <v>26136</v>
      </c>
      <c r="G698" s="48">
        <f t="shared" si="83"/>
        <v>26136</v>
      </c>
      <c r="H698" s="21">
        <v>128032</v>
      </c>
      <c r="I698" s="21" t="s">
        <v>1555</v>
      </c>
      <c r="J698" s="21">
        <v>1</v>
      </c>
      <c r="K698" s="21">
        <v>1</v>
      </c>
      <c r="L698" s="21">
        <f t="shared" si="84"/>
        <v>0</v>
      </c>
      <c r="M698" s="21" t="s">
        <v>699</v>
      </c>
      <c r="N698" s="30">
        <v>45836</v>
      </c>
      <c r="O698" s="48">
        <v>36432</v>
      </c>
      <c r="P698" s="21" t="s">
        <v>620</v>
      </c>
      <c r="Q698" s="21">
        <v>58152579634</v>
      </c>
      <c r="R698" s="21" t="s">
        <v>40</v>
      </c>
      <c r="S698" s="3">
        <v>4</v>
      </c>
      <c r="T698" s="37"/>
      <c r="U698" s="21" t="s">
        <v>18</v>
      </c>
      <c r="V698" s="21" t="str">
        <f>VLOOKUP(P698,'Customer List'!B:C,2,)</f>
        <v>Mumbai</v>
      </c>
      <c r="W698" s="38"/>
      <c r="X698" s="30">
        <v>45838</v>
      </c>
      <c r="Y698" s="21">
        <f t="shared" si="85"/>
        <v>2</v>
      </c>
      <c r="Z698" s="21" t="str">
        <f t="shared" si="86"/>
        <v>Saturday</v>
      </c>
      <c r="AA698" s="21" t="str">
        <f t="shared" si="87"/>
        <v>Monday</v>
      </c>
      <c r="AB698" s="21" t="str">
        <f>VLOOKUP(U698,'Currency Sheet'!A:C,3,)</f>
        <v>DOLLAR</v>
      </c>
      <c r="AC698" s="42" t="str">
        <f>VLOOKUP(P698,'Customer List'!B:D,3,)</f>
        <v>OutStation</v>
      </c>
    </row>
    <row r="699" spans="1:29" x14ac:dyDescent="0.25">
      <c r="A699" s="21">
        <v>698</v>
      </c>
      <c r="B699" s="21" t="s">
        <v>614</v>
      </c>
      <c r="C699" s="30">
        <v>45828</v>
      </c>
      <c r="D699" s="30">
        <v>45834</v>
      </c>
      <c r="E699" s="47">
        <v>70.2</v>
      </c>
      <c r="F699" s="47">
        <f t="shared" si="82"/>
        <v>6177.6</v>
      </c>
      <c r="G699" s="48">
        <f t="shared" si="83"/>
        <v>6177.6</v>
      </c>
      <c r="H699" s="21">
        <v>135505</v>
      </c>
      <c r="I699" s="21" t="s">
        <v>1556</v>
      </c>
      <c r="J699" s="21">
        <v>1</v>
      </c>
      <c r="K699" s="21">
        <v>1</v>
      </c>
      <c r="L699" s="21">
        <f t="shared" si="84"/>
        <v>0</v>
      </c>
      <c r="M699" s="21" t="s">
        <v>685</v>
      </c>
      <c r="N699" s="30">
        <v>45836</v>
      </c>
      <c r="O699" s="48">
        <v>10881</v>
      </c>
      <c r="P699" s="21" t="s">
        <v>621</v>
      </c>
      <c r="Q699" s="21">
        <v>58152577136</v>
      </c>
      <c r="R699" s="21" t="s">
        <v>40</v>
      </c>
      <c r="S699" s="3">
        <v>4</v>
      </c>
      <c r="T699" s="37"/>
      <c r="U699" s="21" t="s">
        <v>18</v>
      </c>
      <c r="V699" s="21" t="str">
        <f>VLOOKUP(P699,'Customer List'!B:C,2,)</f>
        <v>Hyderabad</v>
      </c>
      <c r="W699" s="38"/>
      <c r="X699" s="30">
        <v>45838</v>
      </c>
      <c r="Y699" s="21">
        <f t="shared" si="85"/>
        <v>2</v>
      </c>
      <c r="Z699" s="21" t="str">
        <f t="shared" si="86"/>
        <v>Saturday</v>
      </c>
      <c r="AA699" s="21" t="str">
        <f t="shared" si="87"/>
        <v>Monday</v>
      </c>
      <c r="AB699" s="21" t="str">
        <f>VLOOKUP(U699,'Currency Sheet'!A:C,3,)</f>
        <v>DOLLAR</v>
      </c>
      <c r="AC699" s="42" t="str">
        <f>VLOOKUP(P699,'Customer List'!B:D,3,)</f>
        <v>OutStation</v>
      </c>
    </row>
    <row r="700" spans="1:29" x14ac:dyDescent="0.25">
      <c r="A700" s="21">
        <v>699</v>
      </c>
      <c r="B700" s="21" t="s">
        <v>614</v>
      </c>
      <c r="C700" s="30">
        <v>45828</v>
      </c>
      <c r="D700" s="30">
        <v>45834</v>
      </c>
      <c r="E700" s="47">
        <v>218.4</v>
      </c>
      <c r="F700" s="47">
        <f t="shared" si="82"/>
        <v>19219.2</v>
      </c>
      <c r="G700" s="48">
        <f t="shared" si="83"/>
        <v>19219.2</v>
      </c>
      <c r="H700" s="21">
        <v>137618</v>
      </c>
      <c r="I700" s="21" t="s">
        <v>1557</v>
      </c>
      <c r="J700" s="21">
        <v>1</v>
      </c>
      <c r="K700" s="21">
        <v>1</v>
      </c>
      <c r="L700" s="21">
        <f t="shared" si="84"/>
        <v>0</v>
      </c>
      <c r="M700" s="21" t="s">
        <v>699</v>
      </c>
      <c r="N700" s="30">
        <v>45836</v>
      </c>
      <c r="O700" s="48">
        <v>33488</v>
      </c>
      <c r="P700" s="21" t="s">
        <v>620</v>
      </c>
      <c r="Q700" s="21">
        <v>58152579634</v>
      </c>
      <c r="R700" s="21" t="s">
        <v>40</v>
      </c>
      <c r="S700" s="3">
        <v>4</v>
      </c>
      <c r="T700" s="37"/>
      <c r="U700" s="21" t="s">
        <v>18</v>
      </c>
      <c r="V700" s="21" t="str">
        <f>VLOOKUP(P700,'Customer List'!B:C,2,)</f>
        <v>Mumbai</v>
      </c>
      <c r="W700" s="38"/>
      <c r="X700" s="30">
        <v>45838</v>
      </c>
      <c r="Y700" s="21">
        <f t="shared" si="85"/>
        <v>2</v>
      </c>
      <c r="Z700" s="21" t="str">
        <f t="shared" si="86"/>
        <v>Saturday</v>
      </c>
      <c r="AA700" s="21" t="str">
        <f t="shared" si="87"/>
        <v>Monday</v>
      </c>
      <c r="AB700" s="21" t="str">
        <f>VLOOKUP(U700,'Currency Sheet'!A:C,3,)</f>
        <v>DOLLAR</v>
      </c>
      <c r="AC700" s="42" t="str">
        <f>VLOOKUP(P700,'Customer List'!B:D,3,)</f>
        <v>OutStation</v>
      </c>
    </row>
    <row r="701" spans="1:29" x14ac:dyDescent="0.25">
      <c r="A701" s="21">
        <v>700</v>
      </c>
      <c r="B701" s="21" t="s">
        <v>614</v>
      </c>
      <c r="C701" s="30">
        <v>45828</v>
      </c>
      <c r="D701" s="30">
        <v>45834</v>
      </c>
      <c r="E701" s="47">
        <v>231.75</v>
      </c>
      <c r="F701" s="47">
        <f t="shared" si="82"/>
        <v>20394</v>
      </c>
      <c r="G701" s="48">
        <f t="shared" si="83"/>
        <v>20394</v>
      </c>
      <c r="H701" s="21">
        <v>138421</v>
      </c>
      <c r="I701" s="21" t="s">
        <v>1558</v>
      </c>
      <c r="J701" s="21">
        <v>1</v>
      </c>
      <c r="K701" s="21">
        <v>1</v>
      </c>
      <c r="L701" s="21">
        <f t="shared" si="84"/>
        <v>0</v>
      </c>
      <c r="M701" s="21" t="s">
        <v>682</v>
      </c>
      <c r="N701" s="30">
        <v>45836</v>
      </c>
      <c r="O701" s="48">
        <v>28737</v>
      </c>
      <c r="P701" s="21" t="s">
        <v>621</v>
      </c>
      <c r="Q701" s="21">
        <v>58152577136</v>
      </c>
      <c r="R701" s="21" t="s">
        <v>40</v>
      </c>
      <c r="S701" s="3">
        <v>4</v>
      </c>
      <c r="T701" s="37"/>
      <c r="U701" s="21" t="s">
        <v>18</v>
      </c>
      <c r="V701" s="21" t="str">
        <f>VLOOKUP(P701,'Customer List'!B:C,2,)</f>
        <v>Hyderabad</v>
      </c>
      <c r="W701" s="38"/>
      <c r="X701" s="30">
        <v>45838</v>
      </c>
      <c r="Y701" s="21">
        <f t="shared" si="85"/>
        <v>2</v>
      </c>
      <c r="Z701" s="21" t="str">
        <f t="shared" si="86"/>
        <v>Saturday</v>
      </c>
      <c r="AA701" s="21" t="str">
        <f t="shared" si="87"/>
        <v>Monday</v>
      </c>
      <c r="AB701" s="21" t="str">
        <f>VLOOKUP(U701,'Currency Sheet'!A:C,3,)</f>
        <v>DOLLAR</v>
      </c>
      <c r="AC701" s="42" t="str">
        <f>VLOOKUP(P701,'Customer List'!B:D,3,)</f>
        <v>OutStation</v>
      </c>
    </row>
    <row r="702" spans="1:29" x14ac:dyDescent="0.25">
      <c r="A702" s="21">
        <v>701</v>
      </c>
      <c r="B702" s="21" t="s">
        <v>614</v>
      </c>
      <c r="C702" s="30">
        <v>45828</v>
      </c>
      <c r="D702" s="30">
        <v>45834</v>
      </c>
      <c r="E702" s="47">
        <v>77.400000000000006</v>
      </c>
      <c r="F702" s="47">
        <f t="shared" si="82"/>
        <v>6811.2000000000007</v>
      </c>
      <c r="G702" s="48">
        <f t="shared" si="83"/>
        <v>6811.2000000000007</v>
      </c>
      <c r="H702" s="21">
        <v>141611</v>
      </c>
      <c r="I702" s="21" t="s">
        <v>1559</v>
      </c>
      <c r="J702" s="21">
        <v>1</v>
      </c>
      <c r="K702" s="21">
        <v>1</v>
      </c>
      <c r="L702" s="21">
        <f t="shared" si="84"/>
        <v>0</v>
      </c>
      <c r="M702" s="21" t="s">
        <v>728</v>
      </c>
      <c r="N702" s="30">
        <v>45838</v>
      </c>
      <c r="O702" s="48">
        <v>0</v>
      </c>
      <c r="P702" s="21" t="s">
        <v>254</v>
      </c>
      <c r="Q702" s="21" t="s">
        <v>636</v>
      </c>
      <c r="R702" s="21" t="s">
        <v>637</v>
      </c>
      <c r="S702" s="3">
        <v>4</v>
      </c>
      <c r="T702" s="37" t="s">
        <v>729</v>
      </c>
      <c r="U702" s="21" t="s">
        <v>18</v>
      </c>
      <c r="V702" s="21" t="str">
        <f>VLOOKUP(P702,'Customer List'!B:C,2,)</f>
        <v>Delhi</v>
      </c>
      <c r="W702" s="38"/>
      <c r="X702" s="30">
        <v>45838</v>
      </c>
      <c r="Y702" s="21">
        <f t="shared" si="85"/>
        <v>0</v>
      </c>
      <c r="Z702" s="21" t="str">
        <f t="shared" si="86"/>
        <v>Monday</v>
      </c>
      <c r="AA702" s="21" t="str">
        <f t="shared" si="87"/>
        <v>Monday</v>
      </c>
      <c r="AB702" s="21" t="str">
        <f>VLOOKUP(U702,'Currency Sheet'!A:C,3,)</f>
        <v>DOLLAR</v>
      </c>
      <c r="AC702" s="42" t="str">
        <f>VLOOKUP(P702,'Customer List'!B:D,3,)</f>
        <v>Local</v>
      </c>
    </row>
    <row r="703" spans="1:29" x14ac:dyDescent="0.25">
      <c r="A703" s="21">
        <v>702</v>
      </c>
      <c r="B703" s="21" t="s">
        <v>614</v>
      </c>
      <c r="C703" s="30">
        <v>45828</v>
      </c>
      <c r="D703" s="30">
        <v>45834</v>
      </c>
      <c r="E703" s="47">
        <v>153</v>
      </c>
      <c r="F703" s="47">
        <f t="shared" si="82"/>
        <v>13464</v>
      </c>
      <c r="G703" s="48">
        <f t="shared" si="83"/>
        <v>13464</v>
      </c>
      <c r="H703" s="21">
        <v>141717</v>
      </c>
      <c r="I703" s="21" t="s">
        <v>1560</v>
      </c>
      <c r="J703" s="21">
        <v>1</v>
      </c>
      <c r="K703" s="21">
        <v>1</v>
      </c>
      <c r="L703" s="21">
        <f t="shared" si="84"/>
        <v>0</v>
      </c>
      <c r="M703" s="21" t="s">
        <v>693</v>
      </c>
      <c r="N703" s="30">
        <v>45836</v>
      </c>
      <c r="O703" s="48">
        <v>17442</v>
      </c>
      <c r="P703" s="21" t="s">
        <v>617</v>
      </c>
      <c r="Q703" s="21">
        <v>58152577475</v>
      </c>
      <c r="R703" s="21" t="s">
        <v>40</v>
      </c>
      <c r="S703" s="3">
        <v>4</v>
      </c>
      <c r="T703" s="37"/>
      <c r="U703" s="21" t="s">
        <v>18</v>
      </c>
      <c r="V703" s="21" t="str">
        <f>VLOOKUP(P703,'Customer List'!B:C,2,)</f>
        <v>Bhuvneshwar</v>
      </c>
      <c r="W703" s="38"/>
      <c r="X703" s="30">
        <v>45839</v>
      </c>
      <c r="Y703" s="21">
        <f t="shared" si="85"/>
        <v>3</v>
      </c>
      <c r="Z703" s="21" t="str">
        <f t="shared" si="86"/>
        <v>Saturday</v>
      </c>
      <c r="AA703" s="21" t="str">
        <f t="shared" si="87"/>
        <v>Tuesday</v>
      </c>
      <c r="AB703" s="21" t="str">
        <f>VLOOKUP(U703,'Currency Sheet'!A:C,3,)</f>
        <v>DOLLAR</v>
      </c>
      <c r="AC703" s="42" t="str">
        <f>VLOOKUP(P703,'Customer List'!B:D,3,)</f>
        <v>OutStation</v>
      </c>
    </row>
    <row r="704" spans="1:29" x14ac:dyDescent="0.25">
      <c r="A704" s="21">
        <v>703</v>
      </c>
      <c r="B704" s="21" t="s">
        <v>614</v>
      </c>
      <c r="C704" s="30">
        <v>45828</v>
      </c>
      <c r="D704" s="30">
        <v>45834</v>
      </c>
      <c r="E704" s="47">
        <v>214.8</v>
      </c>
      <c r="F704" s="47">
        <f t="shared" si="82"/>
        <v>18902.400000000001</v>
      </c>
      <c r="G704" s="48">
        <f t="shared" si="83"/>
        <v>18902.400000000001</v>
      </c>
      <c r="H704" s="21">
        <v>141720</v>
      </c>
      <c r="I704" s="21" t="s">
        <v>1299</v>
      </c>
      <c r="J704" s="21">
        <v>1</v>
      </c>
      <c r="K704" s="21">
        <v>1</v>
      </c>
      <c r="L704" s="21">
        <f t="shared" si="84"/>
        <v>0</v>
      </c>
      <c r="M704" s="21" t="s">
        <v>699</v>
      </c>
      <c r="N704" s="30">
        <v>45836</v>
      </c>
      <c r="O704" s="48">
        <v>32936</v>
      </c>
      <c r="P704" s="21" t="s">
        <v>620</v>
      </c>
      <c r="Q704" s="21">
        <v>58152579634</v>
      </c>
      <c r="R704" s="21" t="s">
        <v>40</v>
      </c>
      <c r="S704" s="3">
        <v>4</v>
      </c>
      <c r="T704" s="37"/>
      <c r="U704" s="21" t="s">
        <v>18</v>
      </c>
      <c r="V704" s="21" t="str">
        <f>VLOOKUP(P704,'Customer List'!B:C,2,)</f>
        <v>Mumbai</v>
      </c>
      <c r="W704" s="38"/>
      <c r="X704" s="30">
        <v>45838</v>
      </c>
      <c r="Y704" s="21">
        <f t="shared" si="85"/>
        <v>2</v>
      </c>
      <c r="Z704" s="21" t="str">
        <f t="shared" si="86"/>
        <v>Saturday</v>
      </c>
      <c r="AA704" s="21" t="str">
        <f t="shared" si="87"/>
        <v>Monday</v>
      </c>
      <c r="AB704" s="21" t="str">
        <f>VLOOKUP(U704,'Currency Sheet'!A:C,3,)</f>
        <v>DOLLAR</v>
      </c>
      <c r="AC704" s="42" t="str">
        <f>VLOOKUP(P704,'Customer List'!B:D,3,)</f>
        <v>OutStation</v>
      </c>
    </row>
    <row r="705" spans="1:29" x14ac:dyDescent="0.25">
      <c r="A705" s="21">
        <v>704</v>
      </c>
      <c r="B705" s="21" t="s">
        <v>614</v>
      </c>
      <c r="C705" s="30">
        <v>45828</v>
      </c>
      <c r="D705" s="30">
        <v>45834</v>
      </c>
      <c r="E705" s="47">
        <v>81</v>
      </c>
      <c r="F705" s="47">
        <f t="shared" si="82"/>
        <v>7128</v>
      </c>
      <c r="G705" s="48">
        <f t="shared" si="83"/>
        <v>7128</v>
      </c>
      <c r="H705" s="21">
        <v>142503</v>
      </c>
      <c r="I705" s="21" t="s">
        <v>1561</v>
      </c>
      <c r="J705" s="21">
        <v>1</v>
      </c>
      <c r="K705" s="21">
        <v>1</v>
      </c>
      <c r="L705" s="21">
        <f t="shared" si="84"/>
        <v>0</v>
      </c>
      <c r="M705" s="21" t="s">
        <v>693</v>
      </c>
      <c r="N705" s="30">
        <v>45836</v>
      </c>
      <c r="O705" s="48">
        <v>11542.5</v>
      </c>
      <c r="P705" s="21" t="s">
        <v>617</v>
      </c>
      <c r="Q705" s="21">
        <v>58152577475</v>
      </c>
      <c r="R705" s="21" t="s">
        <v>40</v>
      </c>
      <c r="S705" s="3">
        <v>4</v>
      </c>
      <c r="T705" s="37"/>
      <c r="U705" s="21" t="s">
        <v>18</v>
      </c>
      <c r="V705" s="21" t="str">
        <f>VLOOKUP(P705,'Customer List'!B:C,2,)</f>
        <v>Bhuvneshwar</v>
      </c>
      <c r="W705" s="38"/>
      <c r="X705" s="30">
        <v>45839</v>
      </c>
      <c r="Y705" s="21">
        <f t="shared" si="85"/>
        <v>3</v>
      </c>
      <c r="Z705" s="21" t="str">
        <f t="shared" si="86"/>
        <v>Saturday</v>
      </c>
      <c r="AA705" s="21" t="str">
        <f t="shared" si="87"/>
        <v>Tuesday</v>
      </c>
      <c r="AB705" s="21" t="str">
        <f>VLOOKUP(U705,'Currency Sheet'!A:C,3,)</f>
        <v>DOLLAR</v>
      </c>
      <c r="AC705" s="42" t="str">
        <f>VLOOKUP(P705,'Customer List'!B:D,3,)</f>
        <v>OutStation</v>
      </c>
    </row>
    <row r="706" spans="1:29" x14ac:dyDescent="0.25">
      <c r="A706" s="21">
        <v>705</v>
      </c>
      <c r="B706" s="21" t="s">
        <v>614</v>
      </c>
      <c r="C706" s="30">
        <v>45828</v>
      </c>
      <c r="D706" s="30">
        <v>45834</v>
      </c>
      <c r="E706" s="47">
        <v>95.4</v>
      </c>
      <c r="F706" s="47">
        <f t="shared" si="82"/>
        <v>8395.2000000000007</v>
      </c>
      <c r="G706" s="48">
        <f t="shared" si="83"/>
        <v>8395.2000000000007</v>
      </c>
      <c r="H706" s="21">
        <v>143215</v>
      </c>
      <c r="I706" s="21" t="s">
        <v>1562</v>
      </c>
      <c r="J706" s="21">
        <v>1</v>
      </c>
      <c r="K706" s="21">
        <v>1</v>
      </c>
      <c r="L706" s="21">
        <f t="shared" si="84"/>
        <v>0</v>
      </c>
      <c r="M706" s="21" t="s">
        <v>1130</v>
      </c>
      <c r="N706" s="30">
        <v>45849</v>
      </c>
      <c r="O706" s="48">
        <v>14787</v>
      </c>
      <c r="P706" s="21" t="s">
        <v>623</v>
      </c>
      <c r="Q706" s="21" t="s">
        <v>636</v>
      </c>
      <c r="R706" s="21" t="s">
        <v>847</v>
      </c>
      <c r="S706" s="3">
        <v>4</v>
      </c>
      <c r="T706" s="37"/>
      <c r="U706" s="21" t="s">
        <v>18</v>
      </c>
      <c r="V706" s="21" t="str">
        <f>VLOOKUP(P706,'Customer List'!B:C,2,)</f>
        <v>Delhi</v>
      </c>
      <c r="W706" s="38"/>
      <c r="X706" s="30">
        <v>45849</v>
      </c>
      <c r="Y706" s="21">
        <f t="shared" si="85"/>
        <v>0</v>
      </c>
      <c r="Z706" s="21" t="str">
        <f t="shared" si="86"/>
        <v>Friday</v>
      </c>
      <c r="AA706" s="21" t="str">
        <f t="shared" si="87"/>
        <v>Friday</v>
      </c>
      <c r="AB706" s="21" t="str">
        <f>VLOOKUP(U706,'Currency Sheet'!A:C,3,)</f>
        <v>DOLLAR</v>
      </c>
      <c r="AC706" s="42" t="str">
        <f>VLOOKUP(P706,'Customer List'!B:D,3,)</f>
        <v>Local</v>
      </c>
    </row>
    <row r="707" spans="1:29" x14ac:dyDescent="0.25">
      <c r="A707" s="21">
        <v>706</v>
      </c>
      <c r="B707" s="21" t="s">
        <v>614</v>
      </c>
      <c r="C707" s="30">
        <v>45828</v>
      </c>
      <c r="D707" s="30">
        <v>45834</v>
      </c>
      <c r="E707" s="47">
        <v>95.4</v>
      </c>
      <c r="F707" s="47">
        <f t="shared" ref="F707:F770" si="88">IF(AB707="DOLLAR",E707*88,E707)</f>
        <v>8395.2000000000007</v>
      </c>
      <c r="G707" s="48">
        <f t="shared" ref="G707:G770" si="89">F707*J707</f>
        <v>8395.2000000000007</v>
      </c>
      <c r="H707" s="21">
        <v>151003</v>
      </c>
      <c r="I707" s="21" t="s">
        <v>1563</v>
      </c>
      <c r="J707" s="21">
        <v>1</v>
      </c>
      <c r="K707" s="21">
        <v>1</v>
      </c>
      <c r="L707" s="21">
        <f t="shared" ref="L707:L770" si="90">J707-K707</f>
        <v>0</v>
      </c>
      <c r="M707" s="21" t="s">
        <v>685</v>
      </c>
      <c r="N707" s="30">
        <v>45836</v>
      </c>
      <c r="O707" s="48">
        <v>14787</v>
      </c>
      <c r="P707" s="21" t="s">
        <v>621</v>
      </c>
      <c r="Q707" s="21">
        <v>58152577136</v>
      </c>
      <c r="R707" s="21" t="s">
        <v>40</v>
      </c>
      <c r="S707" s="3">
        <v>4</v>
      </c>
      <c r="T707" s="37"/>
      <c r="U707" s="21" t="s">
        <v>18</v>
      </c>
      <c r="V707" s="21" t="str">
        <f>VLOOKUP(P707,'Customer List'!B:C,2,)</f>
        <v>Hyderabad</v>
      </c>
      <c r="W707" s="38"/>
      <c r="X707" s="30">
        <v>45838</v>
      </c>
      <c r="Y707" s="21">
        <f t="shared" ref="Y707:Y770" si="91">IF(X707="", "", X707-N707)</f>
        <v>2</v>
      </c>
      <c r="Z707" s="21" t="str">
        <f t="shared" ref="Z707:Z770" si="92">IF(N707="", "", TEXT(N707, "dddd"))</f>
        <v>Saturday</v>
      </c>
      <c r="AA707" s="21" t="str">
        <f t="shared" ref="AA707:AA770" si="93">IF(X707="", "", TEXT(X707, "dddd"))</f>
        <v>Monday</v>
      </c>
      <c r="AB707" s="21" t="str">
        <f>VLOOKUP(U707,'Currency Sheet'!A:C,3,)</f>
        <v>DOLLAR</v>
      </c>
      <c r="AC707" s="42" t="str">
        <f>VLOOKUP(P707,'Customer List'!B:D,3,)</f>
        <v>OutStation</v>
      </c>
    </row>
    <row r="708" spans="1:29" x14ac:dyDescent="0.25">
      <c r="A708" s="21">
        <v>707</v>
      </c>
      <c r="B708" s="21" t="s">
        <v>614</v>
      </c>
      <c r="C708" s="30">
        <v>45828</v>
      </c>
      <c r="D708" s="30">
        <v>45834</v>
      </c>
      <c r="E708" s="47">
        <v>109.8</v>
      </c>
      <c r="F708" s="47">
        <f t="shared" si="88"/>
        <v>9662.4</v>
      </c>
      <c r="G708" s="48">
        <f t="shared" si="89"/>
        <v>9662.4</v>
      </c>
      <c r="H708" s="21">
        <v>152404</v>
      </c>
      <c r="I708" s="21" t="s">
        <v>1564</v>
      </c>
      <c r="J708" s="21">
        <v>1</v>
      </c>
      <c r="K708" s="21">
        <v>1</v>
      </c>
      <c r="L708" s="21">
        <f t="shared" si="90"/>
        <v>0</v>
      </c>
      <c r="M708" s="21" t="s">
        <v>714</v>
      </c>
      <c r="N708" s="30">
        <v>45838</v>
      </c>
      <c r="O708" s="48">
        <v>17019</v>
      </c>
      <c r="P708" s="21" t="s">
        <v>172</v>
      </c>
      <c r="Q708" s="21">
        <v>58152616292</v>
      </c>
      <c r="R708" s="21" t="s">
        <v>40</v>
      </c>
      <c r="S708" s="3">
        <v>4</v>
      </c>
      <c r="T708" s="37"/>
      <c r="U708" s="21" t="s">
        <v>18</v>
      </c>
      <c r="V708" s="21" t="str">
        <f>VLOOKUP(P708,'Customer List'!B:C,2,)</f>
        <v>Kolkata</v>
      </c>
      <c r="W708" s="38"/>
      <c r="X708" s="30">
        <v>45839</v>
      </c>
      <c r="Y708" s="21">
        <f t="shared" si="91"/>
        <v>1</v>
      </c>
      <c r="Z708" s="21" t="str">
        <f t="shared" si="92"/>
        <v>Monday</v>
      </c>
      <c r="AA708" s="21" t="str">
        <f t="shared" si="93"/>
        <v>Tuesday</v>
      </c>
      <c r="AB708" s="21" t="str">
        <f>VLOOKUP(U708,'Currency Sheet'!A:C,3,)</f>
        <v>DOLLAR</v>
      </c>
      <c r="AC708" s="42" t="str">
        <f>VLOOKUP(P708,'Customer List'!B:D,3,)</f>
        <v>OutStation</v>
      </c>
    </row>
    <row r="709" spans="1:29" x14ac:dyDescent="0.25">
      <c r="A709" s="21">
        <v>708</v>
      </c>
      <c r="B709" s="21" t="s">
        <v>614</v>
      </c>
      <c r="C709" s="30">
        <v>45828</v>
      </c>
      <c r="D709" s="30">
        <v>45834</v>
      </c>
      <c r="E709" s="47">
        <v>191.25</v>
      </c>
      <c r="F709" s="47">
        <f t="shared" si="88"/>
        <v>16830</v>
      </c>
      <c r="G709" s="48">
        <f t="shared" si="89"/>
        <v>16830</v>
      </c>
      <c r="H709" s="21">
        <v>152421</v>
      </c>
      <c r="I709" s="21" t="s">
        <v>1565</v>
      </c>
      <c r="J709" s="21">
        <v>1</v>
      </c>
      <c r="K709" s="21">
        <v>1</v>
      </c>
      <c r="L709" s="21">
        <f t="shared" si="90"/>
        <v>0</v>
      </c>
      <c r="M709" s="21" t="s">
        <v>742</v>
      </c>
      <c r="N709" s="30">
        <v>45839</v>
      </c>
      <c r="O709" s="48">
        <v>30829.5</v>
      </c>
      <c r="P709" s="21" t="s">
        <v>624</v>
      </c>
      <c r="Q709" s="21" t="s">
        <v>636</v>
      </c>
      <c r="R709" s="21" t="s">
        <v>637</v>
      </c>
      <c r="S709" s="3">
        <v>4</v>
      </c>
      <c r="T709" s="37"/>
      <c r="U709" s="21" t="s">
        <v>18</v>
      </c>
      <c r="V709" s="21" t="str">
        <f>VLOOKUP(P709,'Customer List'!B:C,2,)</f>
        <v>Delhi</v>
      </c>
      <c r="W709" s="38"/>
      <c r="X709" s="30">
        <v>45839</v>
      </c>
      <c r="Y709" s="21">
        <f t="shared" si="91"/>
        <v>0</v>
      </c>
      <c r="Z709" s="21" t="str">
        <f t="shared" si="92"/>
        <v>Tuesday</v>
      </c>
      <c r="AA709" s="21" t="str">
        <f t="shared" si="93"/>
        <v>Tuesday</v>
      </c>
      <c r="AB709" s="21" t="str">
        <f>VLOOKUP(U709,'Currency Sheet'!A:C,3,)</f>
        <v>DOLLAR</v>
      </c>
      <c r="AC709" s="42" t="str">
        <f>VLOOKUP(P709,'Customer List'!B:D,3,)</f>
        <v>Local</v>
      </c>
    </row>
    <row r="710" spans="1:29" x14ac:dyDescent="0.25">
      <c r="A710" s="21">
        <v>709</v>
      </c>
      <c r="B710" s="21" t="s">
        <v>614</v>
      </c>
      <c r="C710" s="30">
        <v>45828</v>
      </c>
      <c r="D710" s="30">
        <v>45834</v>
      </c>
      <c r="E710" s="47">
        <v>402</v>
      </c>
      <c r="F710" s="47">
        <f t="shared" si="88"/>
        <v>35376</v>
      </c>
      <c r="G710" s="48">
        <f t="shared" si="89"/>
        <v>70752</v>
      </c>
      <c r="H710" s="21">
        <v>153404</v>
      </c>
      <c r="I710" s="21" t="s">
        <v>1566</v>
      </c>
      <c r="J710" s="21">
        <v>2</v>
      </c>
      <c r="K710" s="21">
        <v>2</v>
      </c>
      <c r="L710" s="21">
        <f t="shared" si="90"/>
        <v>0</v>
      </c>
      <c r="M710" s="21" t="s">
        <v>677</v>
      </c>
      <c r="N710" s="30">
        <v>45836</v>
      </c>
      <c r="O710" s="48">
        <v>62310</v>
      </c>
      <c r="P710" s="21" t="s">
        <v>671</v>
      </c>
      <c r="Q710" s="21">
        <v>58152574561</v>
      </c>
      <c r="R710" s="21" t="s">
        <v>40</v>
      </c>
      <c r="S710" s="3">
        <v>4</v>
      </c>
      <c r="T710" s="37"/>
      <c r="U710" s="21" t="s">
        <v>18</v>
      </c>
      <c r="V710" s="21" t="str">
        <f>VLOOKUP(P710,'Customer List'!B:C,2,)</f>
        <v>Hyderabad</v>
      </c>
      <c r="W710" s="38"/>
      <c r="X710" s="30">
        <v>45838</v>
      </c>
      <c r="Y710" s="21">
        <f t="shared" si="91"/>
        <v>2</v>
      </c>
      <c r="Z710" s="21" t="str">
        <f t="shared" si="92"/>
        <v>Saturday</v>
      </c>
      <c r="AA710" s="21" t="str">
        <f t="shared" si="93"/>
        <v>Monday</v>
      </c>
      <c r="AB710" s="21" t="str">
        <f>VLOOKUP(U710,'Currency Sheet'!A:C,3,)</f>
        <v>DOLLAR</v>
      </c>
      <c r="AC710" s="42" t="str">
        <f>VLOOKUP(P710,'Customer List'!B:D,3,)</f>
        <v>OutStation</v>
      </c>
    </row>
    <row r="711" spans="1:29" x14ac:dyDescent="0.25">
      <c r="A711" s="21">
        <v>710</v>
      </c>
      <c r="B711" s="21" t="s">
        <v>614</v>
      </c>
      <c r="C711" s="30">
        <v>45828</v>
      </c>
      <c r="D711" s="30">
        <v>45834</v>
      </c>
      <c r="E711" s="47">
        <v>121.2</v>
      </c>
      <c r="F711" s="47">
        <f t="shared" si="88"/>
        <v>10665.6</v>
      </c>
      <c r="G711" s="48">
        <f t="shared" si="89"/>
        <v>21331.200000000001</v>
      </c>
      <c r="H711" s="21">
        <v>156511</v>
      </c>
      <c r="I711" s="21" t="s">
        <v>1567</v>
      </c>
      <c r="J711" s="21">
        <v>2</v>
      </c>
      <c r="K711" s="21">
        <v>2</v>
      </c>
      <c r="L711" s="21">
        <f t="shared" si="90"/>
        <v>0</v>
      </c>
      <c r="M711" s="21" t="s">
        <v>742</v>
      </c>
      <c r="N711" s="30">
        <v>45839</v>
      </c>
      <c r="O711" s="48">
        <v>21917</v>
      </c>
      <c r="P711" s="21" t="s">
        <v>624</v>
      </c>
      <c r="Q711" s="21" t="s">
        <v>636</v>
      </c>
      <c r="R711" s="21" t="s">
        <v>637</v>
      </c>
      <c r="S711" s="3">
        <v>4</v>
      </c>
      <c r="T711" s="37"/>
      <c r="U711" s="21" t="s">
        <v>18</v>
      </c>
      <c r="V711" s="21" t="str">
        <f>VLOOKUP(P711,'Customer List'!B:C,2,)</f>
        <v>Delhi</v>
      </c>
      <c r="W711" s="38"/>
      <c r="X711" s="30">
        <v>45839</v>
      </c>
      <c r="Y711" s="21">
        <f t="shared" si="91"/>
        <v>0</v>
      </c>
      <c r="Z711" s="21" t="str">
        <f t="shared" si="92"/>
        <v>Tuesday</v>
      </c>
      <c r="AA711" s="21" t="str">
        <f t="shared" si="93"/>
        <v>Tuesday</v>
      </c>
      <c r="AB711" s="21" t="str">
        <f>VLOOKUP(U711,'Currency Sheet'!A:C,3,)</f>
        <v>DOLLAR</v>
      </c>
      <c r="AC711" s="42" t="str">
        <f>VLOOKUP(P711,'Customer List'!B:D,3,)</f>
        <v>Local</v>
      </c>
    </row>
    <row r="712" spans="1:29" x14ac:dyDescent="0.25">
      <c r="A712" s="21">
        <v>711</v>
      </c>
      <c r="B712" s="21" t="s">
        <v>614</v>
      </c>
      <c r="C712" s="30">
        <v>45828</v>
      </c>
      <c r="D712" s="30">
        <v>45834</v>
      </c>
      <c r="E712" s="47">
        <v>49.8</v>
      </c>
      <c r="F712" s="47">
        <f t="shared" si="88"/>
        <v>4382.3999999999996</v>
      </c>
      <c r="G712" s="48">
        <f t="shared" si="89"/>
        <v>4382.3999999999996</v>
      </c>
      <c r="H712" s="21">
        <v>158007</v>
      </c>
      <c r="I712" s="21" t="s">
        <v>1568</v>
      </c>
      <c r="J712" s="21">
        <v>1</v>
      </c>
      <c r="K712" s="21">
        <v>1</v>
      </c>
      <c r="L712" s="21">
        <f t="shared" si="90"/>
        <v>0</v>
      </c>
      <c r="M712" s="21" t="s">
        <v>693</v>
      </c>
      <c r="N712" s="30">
        <v>45836</v>
      </c>
      <c r="O712" s="48">
        <v>7096.5</v>
      </c>
      <c r="P712" s="21" t="s">
        <v>617</v>
      </c>
      <c r="Q712" s="21">
        <v>58152577475</v>
      </c>
      <c r="R712" s="21" t="s">
        <v>40</v>
      </c>
      <c r="S712" s="3">
        <v>4</v>
      </c>
      <c r="T712" s="37"/>
      <c r="U712" s="21" t="s">
        <v>18</v>
      </c>
      <c r="V712" s="21" t="str">
        <f>VLOOKUP(P712,'Customer List'!B:C,2,)</f>
        <v>Bhuvneshwar</v>
      </c>
      <c r="W712" s="38"/>
      <c r="X712" s="30">
        <v>45839</v>
      </c>
      <c r="Y712" s="21">
        <f t="shared" si="91"/>
        <v>3</v>
      </c>
      <c r="Z712" s="21" t="str">
        <f t="shared" si="92"/>
        <v>Saturday</v>
      </c>
      <c r="AA712" s="21" t="str">
        <f t="shared" si="93"/>
        <v>Tuesday</v>
      </c>
      <c r="AB712" s="21" t="str">
        <f>VLOOKUP(U712,'Currency Sheet'!A:C,3,)</f>
        <v>DOLLAR</v>
      </c>
      <c r="AC712" s="42" t="str">
        <f>VLOOKUP(P712,'Customer List'!B:D,3,)</f>
        <v>OutStation</v>
      </c>
    </row>
    <row r="713" spans="1:29" x14ac:dyDescent="0.25">
      <c r="A713" s="21">
        <v>712</v>
      </c>
      <c r="B713" s="21" t="s">
        <v>614</v>
      </c>
      <c r="C713" s="30">
        <v>45828</v>
      </c>
      <c r="D713" s="30">
        <v>45834</v>
      </c>
      <c r="E713" s="47">
        <v>95.4</v>
      </c>
      <c r="F713" s="47">
        <f t="shared" si="88"/>
        <v>8395.2000000000007</v>
      </c>
      <c r="G713" s="48">
        <f t="shared" si="89"/>
        <v>8395.2000000000007</v>
      </c>
      <c r="H713" s="21">
        <v>162905</v>
      </c>
      <c r="I713" s="21" t="s">
        <v>1569</v>
      </c>
      <c r="J713" s="21">
        <v>1</v>
      </c>
      <c r="K713" s="21">
        <v>1</v>
      </c>
      <c r="L713" s="21">
        <f t="shared" si="90"/>
        <v>0</v>
      </c>
      <c r="M713" s="21" t="s">
        <v>685</v>
      </c>
      <c r="N713" s="30">
        <v>45836</v>
      </c>
      <c r="O713" s="48">
        <v>14787</v>
      </c>
      <c r="P713" s="21" t="s">
        <v>621</v>
      </c>
      <c r="Q713" s="21">
        <v>58152577136</v>
      </c>
      <c r="R713" s="21" t="s">
        <v>40</v>
      </c>
      <c r="S713" s="3">
        <v>4</v>
      </c>
      <c r="T713" s="37"/>
      <c r="U713" s="21" t="s">
        <v>18</v>
      </c>
      <c r="V713" s="21" t="str">
        <f>VLOOKUP(P713,'Customer List'!B:C,2,)</f>
        <v>Hyderabad</v>
      </c>
      <c r="W713" s="38"/>
      <c r="X713" s="30">
        <v>45838</v>
      </c>
      <c r="Y713" s="21">
        <f t="shared" si="91"/>
        <v>2</v>
      </c>
      <c r="Z713" s="21" t="str">
        <f t="shared" si="92"/>
        <v>Saturday</v>
      </c>
      <c r="AA713" s="21" t="str">
        <f t="shared" si="93"/>
        <v>Monday</v>
      </c>
      <c r="AB713" s="21" t="str">
        <f>VLOOKUP(U713,'Currency Sheet'!A:C,3,)</f>
        <v>DOLLAR</v>
      </c>
      <c r="AC713" s="42" t="str">
        <f>VLOOKUP(P713,'Customer List'!B:D,3,)</f>
        <v>OutStation</v>
      </c>
    </row>
    <row r="714" spans="1:29" x14ac:dyDescent="0.25">
      <c r="A714" s="21">
        <v>713</v>
      </c>
      <c r="B714" s="21" t="s">
        <v>614</v>
      </c>
      <c r="C714" s="30">
        <v>45828</v>
      </c>
      <c r="D714" s="30">
        <v>45834</v>
      </c>
      <c r="E714" s="47">
        <v>75</v>
      </c>
      <c r="F714" s="47">
        <f t="shared" si="88"/>
        <v>6600</v>
      </c>
      <c r="G714" s="48">
        <f t="shared" si="89"/>
        <v>6600</v>
      </c>
      <c r="H714" s="21">
        <v>165803</v>
      </c>
      <c r="I714" s="21" t="s">
        <v>1570</v>
      </c>
      <c r="J714" s="21">
        <v>1</v>
      </c>
      <c r="K714" s="21">
        <v>1</v>
      </c>
      <c r="L714" s="21">
        <f t="shared" si="90"/>
        <v>0</v>
      </c>
      <c r="M714" s="21" t="s">
        <v>693</v>
      </c>
      <c r="N714" s="30">
        <v>45836</v>
      </c>
      <c r="O714" s="48">
        <v>10687.5</v>
      </c>
      <c r="P714" s="21" t="s">
        <v>617</v>
      </c>
      <c r="Q714" s="21">
        <v>58152577475</v>
      </c>
      <c r="R714" s="21" t="s">
        <v>40</v>
      </c>
      <c r="S714" s="3">
        <v>4</v>
      </c>
      <c r="T714" s="37"/>
      <c r="U714" s="21" t="s">
        <v>18</v>
      </c>
      <c r="V714" s="21" t="str">
        <f>VLOOKUP(P714,'Customer List'!B:C,2,)</f>
        <v>Bhuvneshwar</v>
      </c>
      <c r="W714" s="38"/>
      <c r="X714" s="30">
        <v>45839</v>
      </c>
      <c r="Y714" s="21">
        <f t="shared" si="91"/>
        <v>3</v>
      </c>
      <c r="Z714" s="21" t="str">
        <f t="shared" si="92"/>
        <v>Saturday</v>
      </c>
      <c r="AA714" s="21" t="str">
        <f t="shared" si="93"/>
        <v>Tuesday</v>
      </c>
      <c r="AB714" s="21" t="str">
        <f>VLOOKUP(U714,'Currency Sheet'!A:C,3,)</f>
        <v>DOLLAR</v>
      </c>
      <c r="AC714" s="42" t="str">
        <f>VLOOKUP(P714,'Customer List'!B:D,3,)</f>
        <v>OutStation</v>
      </c>
    </row>
    <row r="715" spans="1:29" x14ac:dyDescent="0.25">
      <c r="A715" s="21">
        <v>714</v>
      </c>
      <c r="B715" s="21" t="s">
        <v>614</v>
      </c>
      <c r="C715" s="30">
        <v>45828</v>
      </c>
      <c r="D715" s="30">
        <v>45834</v>
      </c>
      <c r="E715" s="47">
        <v>62.4</v>
      </c>
      <c r="F715" s="47">
        <f t="shared" si="88"/>
        <v>5491.2</v>
      </c>
      <c r="G715" s="48">
        <f t="shared" si="89"/>
        <v>5491.2</v>
      </c>
      <c r="H715" s="21">
        <v>300456</v>
      </c>
      <c r="I715" s="21" t="s">
        <v>1466</v>
      </c>
      <c r="J715" s="21">
        <v>1</v>
      </c>
      <c r="K715" s="21">
        <v>1</v>
      </c>
      <c r="L715" s="21">
        <f t="shared" si="90"/>
        <v>0</v>
      </c>
      <c r="M715" s="21" t="s">
        <v>646</v>
      </c>
      <c r="N715" s="30">
        <v>45835</v>
      </c>
      <c r="O715" s="48">
        <v>9672</v>
      </c>
      <c r="P715" s="21" t="s">
        <v>672</v>
      </c>
      <c r="Q715" s="21" t="s">
        <v>636</v>
      </c>
      <c r="R715" s="21" t="s">
        <v>637</v>
      </c>
      <c r="S715" s="3">
        <v>4</v>
      </c>
      <c r="T715" s="37" t="s">
        <v>649</v>
      </c>
      <c r="U715" s="21" t="s">
        <v>18</v>
      </c>
      <c r="V715" s="21" t="str">
        <f>VLOOKUP(P715,'Customer List'!B:C,2,)</f>
        <v>Delhi</v>
      </c>
      <c r="W715" s="38"/>
      <c r="X715" s="30">
        <v>45835</v>
      </c>
      <c r="Y715" s="21">
        <f t="shared" si="91"/>
        <v>0</v>
      </c>
      <c r="Z715" s="21" t="str">
        <f t="shared" si="92"/>
        <v>Friday</v>
      </c>
      <c r="AA715" s="21" t="str">
        <f t="shared" si="93"/>
        <v>Friday</v>
      </c>
      <c r="AB715" s="21" t="str">
        <f>VLOOKUP(U715,'Currency Sheet'!A:C,3,)</f>
        <v>DOLLAR</v>
      </c>
      <c r="AC715" s="42" t="str">
        <f>VLOOKUP(P715,'Customer List'!B:D,3,)</f>
        <v>Local</v>
      </c>
    </row>
    <row r="716" spans="1:29" x14ac:dyDescent="0.25">
      <c r="A716" s="21">
        <v>715</v>
      </c>
      <c r="B716" s="21" t="s">
        <v>614</v>
      </c>
      <c r="C716" s="30">
        <v>45828</v>
      </c>
      <c r="D716" s="30">
        <v>45834</v>
      </c>
      <c r="E716" s="47">
        <v>326.25</v>
      </c>
      <c r="F716" s="47">
        <f t="shared" si="88"/>
        <v>28710</v>
      </c>
      <c r="G716" s="48">
        <f t="shared" si="89"/>
        <v>57420</v>
      </c>
      <c r="H716" s="21">
        <v>301334</v>
      </c>
      <c r="I716" s="21" t="s">
        <v>178</v>
      </c>
      <c r="J716" s="21">
        <v>2</v>
      </c>
      <c r="K716" s="21">
        <v>2</v>
      </c>
      <c r="L716" s="21">
        <f t="shared" si="90"/>
        <v>0</v>
      </c>
      <c r="M716" s="21" t="s">
        <v>682</v>
      </c>
      <c r="N716" s="30">
        <v>45836</v>
      </c>
      <c r="O716" s="48">
        <v>80910</v>
      </c>
      <c r="P716" s="21" t="s">
        <v>621</v>
      </c>
      <c r="Q716" s="21">
        <v>58152577136</v>
      </c>
      <c r="R716" s="21" t="s">
        <v>40</v>
      </c>
      <c r="S716" s="3">
        <v>4</v>
      </c>
      <c r="T716" s="37"/>
      <c r="U716" s="21" t="s">
        <v>18</v>
      </c>
      <c r="V716" s="21" t="str">
        <f>VLOOKUP(P716,'Customer List'!B:C,2,)</f>
        <v>Hyderabad</v>
      </c>
      <c r="W716" s="38"/>
      <c r="X716" s="30">
        <v>45838</v>
      </c>
      <c r="Y716" s="21">
        <f t="shared" si="91"/>
        <v>2</v>
      </c>
      <c r="Z716" s="21" t="str">
        <f t="shared" si="92"/>
        <v>Saturday</v>
      </c>
      <c r="AA716" s="21" t="str">
        <f t="shared" si="93"/>
        <v>Monday</v>
      </c>
      <c r="AB716" s="21" t="str">
        <f>VLOOKUP(U716,'Currency Sheet'!A:C,3,)</f>
        <v>DOLLAR</v>
      </c>
      <c r="AC716" s="42" t="str">
        <f>VLOOKUP(P716,'Customer List'!B:D,3,)</f>
        <v>OutStation</v>
      </c>
    </row>
    <row r="717" spans="1:29" x14ac:dyDescent="0.25">
      <c r="A717" s="21">
        <v>716</v>
      </c>
      <c r="B717" s="21" t="s">
        <v>614</v>
      </c>
      <c r="C717" s="30">
        <v>45828</v>
      </c>
      <c r="D717" s="30">
        <v>45834</v>
      </c>
      <c r="E717" s="47">
        <v>94.5</v>
      </c>
      <c r="F717" s="47">
        <f t="shared" si="88"/>
        <v>8316</v>
      </c>
      <c r="G717" s="48">
        <f t="shared" si="89"/>
        <v>24948</v>
      </c>
      <c r="H717" s="21">
        <v>301808</v>
      </c>
      <c r="I717" s="21" t="s">
        <v>184</v>
      </c>
      <c r="J717" s="21">
        <v>3</v>
      </c>
      <c r="K717" s="21">
        <v>3</v>
      </c>
      <c r="L717" s="21">
        <f t="shared" si="90"/>
        <v>0</v>
      </c>
      <c r="M717" s="21" t="s">
        <v>701</v>
      </c>
      <c r="N717" s="30">
        <v>45836</v>
      </c>
      <c r="O717" s="48">
        <v>37665</v>
      </c>
      <c r="P717" s="21" t="s">
        <v>626</v>
      </c>
      <c r="Q717" s="21">
        <v>58152577280</v>
      </c>
      <c r="R717" s="21" t="s">
        <v>40</v>
      </c>
      <c r="S717" s="3">
        <v>4</v>
      </c>
      <c r="T717" s="37"/>
      <c r="U717" s="21" t="s">
        <v>18</v>
      </c>
      <c r="V717" s="21" t="str">
        <f>VLOOKUP(P717,'Customer List'!B:C,2,)</f>
        <v>Hyderabad</v>
      </c>
      <c r="W717" s="38"/>
      <c r="X717" s="30">
        <v>45838</v>
      </c>
      <c r="Y717" s="21">
        <f t="shared" si="91"/>
        <v>2</v>
      </c>
      <c r="Z717" s="21" t="str">
        <f t="shared" si="92"/>
        <v>Saturday</v>
      </c>
      <c r="AA717" s="21" t="str">
        <f t="shared" si="93"/>
        <v>Monday</v>
      </c>
      <c r="AB717" s="21" t="str">
        <f>VLOOKUP(U717,'Currency Sheet'!A:C,3,)</f>
        <v>DOLLAR</v>
      </c>
      <c r="AC717" s="42" t="str">
        <f>VLOOKUP(P717,'Customer List'!B:D,3,)</f>
        <v>OutStation</v>
      </c>
    </row>
    <row r="718" spans="1:29" x14ac:dyDescent="0.25">
      <c r="A718" s="21">
        <v>717</v>
      </c>
      <c r="B718" s="21" t="s">
        <v>614</v>
      </c>
      <c r="C718" s="30">
        <v>45828</v>
      </c>
      <c r="D718" s="30">
        <v>45834</v>
      </c>
      <c r="E718" s="47">
        <v>74.400000000000006</v>
      </c>
      <c r="F718" s="47">
        <f t="shared" si="88"/>
        <v>6547.2000000000007</v>
      </c>
      <c r="G718" s="48">
        <f t="shared" si="89"/>
        <v>6547.2000000000007</v>
      </c>
      <c r="H718" s="21">
        <v>302025</v>
      </c>
      <c r="I718" s="21" t="s">
        <v>1571</v>
      </c>
      <c r="J718" s="21">
        <v>1</v>
      </c>
      <c r="K718" s="21">
        <v>1</v>
      </c>
      <c r="L718" s="21">
        <f t="shared" si="90"/>
        <v>0</v>
      </c>
      <c r="M718" s="21" t="s">
        <v>692</v>
      </c>
      <c r="N718" s="30">
        <v>45836</v>
      </c>
      <c r="O718" s="48">
        <v>11780</v>
      </c>
      <c r="P718" s="21" t="s">
        <v>617</v>
      </c>
      <c r="Q718" s="21">
        <v>58152577475</v>
      </c>
      <c r="R718" s="21" t="s">
        <v>40</v>
      </c>
      <c r="S718" s="3">
        <v>4</v>
      </c>
      <c r="T718" s="37"/>
      <c r="U718" s="21" t="s">
        <v>18</v>
      </c>
      <c r="V718" s="21" t="str">
        <f>VLOOKUP(P718,'Customer List'!B:C,2,)</f>
        <v>Bhuvneshwar</v>
      </c>
      <c r="W718" s="38"/>
      <c r="X718" s="30">
        <v>45839</v>
      </c>
      <c r="Y718" s="21">
        <f t="shared" si="91"/>
        <v>3</v>
      </c>
      <c r="Z718" s="21" t="str">
        <f t="shared" si="92"/>
        <v>Saturday</v>
      </c>
      <c r="AA718" s="21" t="str">
        <f t="shared" si="93"/>
        <v>Tuesday</v>
      </c>
      <c r="AB718" s="21" t="str">
        <f>VLOOKUP(U718,'Currency Sheet'!A:C,3,)</f>
        <v>DOLLAR</v>
      </c>
      <c r="AC718" s="42" t="str">
        <f>VLOOKUP(P718,'Customer List'!B:D,3,)</f>
        <v>OutStation</v>
      </c>
    </row>
    <row r="719" spans="1:29" x14ac:dyDescent="0.25">
      <c r="A719" s="21">
        <v>718</v>
      </c>
      <c r="B719" s="21" t="s">
        <v>614</v>
      </c>
      <c r="C719" s="30">
        <v>45828</v>
      </c>
      <c r="D719" s="30">
        <v>45834</v>
      </c>
      <c r="E719" s="47">
        <v>525.6</v>
      </c>
      <c r="F719" s="47">
        <f t="shared" si="88"/>
        <v>46252.800000000003</v>
      </c>
      <c r="G719" s="48">
        <f t="shared" si="89"/>
        <v>138758.40000000002</v>
      </c>
      <c r="H719" s="21">
        <v>302216</v>
      </c>
      <c r="I719" s="21" t="s">
        <v>1572</v>
      </c>
      <c r="J719" s="21">
        <v>3</v>
      </c>
      <c r="K719" s="21">
        <v>3</v>
      </c>
      <c r="L719" s="21">
        <f t="shared" si="90"/>
        <v>0</v>
      </c>
      <c r="M719" s="21" t="s">
        <v>701</v>
      </c>
      <c r="N719" s="30">
        <v>45836</v>
      </c>
      <c r="O719" s="48">
        <v>81468</v>
      </c>
      <c r="P719" s="21" t="s">
        <v>626</v>
      </c>
      <c r="Q719" s="21">
        <v>58152577280</v>
      </c>
      <c r="R719" s="21" t="s">
        <v>40</v>
      </c>
      <c r="S719" s="3">
        <v>4</v>
      </c>
      <c r="T719" s="37"/>
      <c r="U719" s="21" t="s">
        <v>18</v>
      </c>
      <c r="V719" s="21" t="str">
        <f>VLOOKUP(P719,'Customer List'!B:C,2,)</f>
        <v>Hyderabad</v>
      </c>
      <c r="W719" s="38"/>
      <c r="X719" s="30">
        <v>45838</v>
      </c>
      <c r="Y719" s="21">
        <f t="shared" si="91"/>
        <v>2</v>
      </c>
      <c r="Z719" s="21" t="str">
        <f t="shared" si="92"/>
        <v>Saturday</v>
      </c>
      <c r="AA719" s="21" t="str">
        <f t="shared" si="93"/>
        <v>Monday</v>
      </c>
      <c r="AB719" s="21" t="str">
        <f>VLOOKUP(U719,'Currency Sheet'!A:C,3,)</f>
        <v>DOLLAR</v>
      </c>
      <c r="AC719" s="42" t="str">
        <f>VLOOKUP(P719,'Customer List'!B:D,3,)</f>
        <v>OutStation</v>
      </c>
    </row>
    <row r="720" spans="1:29" x14ac:dyDescent="0.25">
      <c r="A720" s="21">
        <v>719</v>
      </c>
      <c r="B720" s="21" t="s">
        <v>614</v>
      </c>
      <c r="C720" s="30">
        <v>45828</v>
      </c>
      <c r="D720" s="30">
        <v>45834</v>
      </c>
      <c r="E720" s="47">
        <v>318</v>
      </c>
      <c r="F720" s="47">
        <f t="shared" si="88"/>
        <v>27984</v>
      </c>
      <c r="G720" s="48">
        <f t="shared" si="89"/>
        <v>27984</v>
      </c>
      <c r="H720" s="21">
        <v>302244</v>
      </c>
      <c r="I720" s="21" t="s">
        <v>1312</v>
      </c>
      <c r="J720" s="21">
        <v>1</v>
      </c>
      <c r="K720" s="21">
        <v>1</v>
      </c>
      <c r="L720" s="21">
        <f t="shared" si="90"/>
        <v>0</v>
      </c>
      <c r="M720" s="21" t="s">
        <v>646</v>
      </c>
      <c r="N720" s="30">
        <v>45835</v>
      </c>
      <c r="O720" s="48">
        <v>39432</v>
      </c>
      <c r="P720" s="21" t="s">
        <v>672</v>
      </c>
      <c r="Q720" s="21" t="s">
        <v>636</v>
      </c>
      <c r="R720" s="21" t="s">
        <v>637</v>
      </c>
      <c r="S720" s="3">
        <v>4</v>
      </c>
      <c r="T720" s="37" t="s">
        <v>649</v>
      </c>
      <c r="U720" s="21" t="s">
        <v>18</v>
      </c>
      <c r="V720" s="21" t="str">
        <f>VLOOKUP(P720,'Customer List'!B:C,2,)</f>
        <v>Delhi</v>
      </c>
      <c r="W720" s="38"/>
      <c r="X720" s="30">
        <v>45835</v>
      </c>
      <c r="Y720" s="21">
        <f t="shared" si="91"/>
        <v>0</v>
      </c>
      <c r="Z720" s="21" t="str">
        <f t="shared" si="92"/>
        <v>Friday</v>
      </c>
      <c r="AA720" s="21" t="str">
        <f t="shared" si="93"/>
        <v>Friday</v>
      </c>
      <c r="AB720" s="21" t="str">
        <f>VLOOKUP(U720,'Currency Sheet'!A:C,3,)</f>
        <v>DOLLAR</v>
      </c>
      <c r="AC720" s="42" t="str">
        <f>VLOOKUP(P720,'Customer List'!B:D,3,)</f>
        <v>Local</v>
      </c>
    </row>
    <row r="721" spans="1:29" x14ac:dyDescent="0.25">
      <c r="A721" s="21">
        <v>720</v>
      </c>
      <c r="B721" s="21" t="s">
        <v>614</v>
      </c>
      <c r="C721" s="30">
        <v>45828</v>
      </c>
      <c r="D721" s="30">
        <v>45834</v>
      </c>
      <c r="E721" s="47">
        <v>603</v>
      </c>
      <c r="F721" s="47">
        <f t="shared" si="88"/>
        <v>53064</v>
      </c>
      <c r="G721" s="48">
        <f t="shared" si="89"/>
        <v>159192</v>
      </c>
      <c r="H721" s="21">
        <v>302324</v>
      </c>
      <c r="I721" s="21" t="s">
        <v>1573</v>
      </c>
      <c r="J721" s="21">
        <v>3</v>
      </c>
      <c r="K721" s="21">
        <v>3</v>
      </c>
      <c r="L721" s="21">
        <f t="shared" si="90"/>
        <v>0</v>
      </c>
      <c r="M721" s="21" t="s">
        <v>701</v>
      </c>
      <c r="N721" s="30">
        <v>45836</v>
      </c>
      <c r="O721" s="48">
        <v>93465</v>
      </c>
      <c r="P721" s="21" t="s">
        <v>626</v>
      </c>
      <c r="Q721" s="21">
        <v>58152577280</v>
      </c>
      <c r="R721" s="21" t="s">
        <v>40</v>
      </c>
      <c r="S721" s="3">
        <v>4</v>
      </c>
      <c r="T721" s="37"/>
      <c r="U721" s="21" t="s">
        <v>18</v>
      </c>
      <c r="V721" s="21" t="str">
        <f>VLOOKUP(P721,'Customer List'!B:C,2,)</f>
        <v>Hyderabad</v>
      </c>
      <c r="W721" s="38"/>
      <c r="X721" s="30">
        <v>45838</v>
      </c>
      <c r="Y721" s="21">
        <f t="shared" si="91"/>
        <v>2</v>
      </c>
      <c r="Z721" s="21" t="str">
        <f t="shared" si="92"/>
        <v>Saturday</v>
      </c>
      <c r="AA721" s="21" t="str">
        <f t="shared" si="93"/>
        <v>Monday</v>
      </c>
      <c r="AB721" s="21" t="str">
        <f>VLOOKUP(U721,'Currency Sheet'!A:C,3,)</f>
        <v>DOLLAR</v>
      </c>
      <c r="AC721" s="42" t="str">
        <f>VLOOKUP(P721,'Customer List'!B:D,3,)</f>
        <v>OutStation</v>
      </c>
    </row>
    <row r="722" spans="1:29" x14ac:dyDescent="0.25">
      <c r="A722" s="21">
        <v>721</v>
      </c>
      <c r="B722" s="21" t="s">
        <v>614</v>
      </c>
      <c r="C722" s="30">
        <v>45828</v>
      </c>
      <c r="D722" s="30">
        <v>45834</v>
      </c>
      <c r="E722" s="47">
        <v>67.2</v>
      </c>
      <c r="F722" s="47">
        <f t="shared" si="88"/>
        <v>5913.6</v>
      </c>
      <c r="G722" s="48">
        <f t="shared" si="89"/>
        <v>5913.6</v>
      </c>
      <c r="H722" s="21">
        <v>303002</v>
      </c>
      <c r="I722" s="21" t="s">
        <v>1574</v>
      </c>
      <c r="J722" s="21">
        <v>1</v>
      </c>
      <c r="K722" s="21">
        <v>1</v>
      </c>
      <c r="L722" s="21">
        <f t="shared" si="90"/>
        <v>0</v>
      </c>
      <c r="M722" s="21" t="s">
        <v>681</v>
      </c>
      <c r="N722" s="30">
        <v>45836</v>
      </c>
      <c r="O722" s="48">
        <v>10416</v>
      </c>
      <c r="P722" s="21" t="s">
        <v>621</v>
      </c>
      <c r="Q722" s="21">
        <v>58152577136</v>
      </c>
      <c r="R722" s="21" t="s">
        <v>40</v>
      </c>
      <c r="S722" s="3">
        <v>4</v>
      </c>
      <c r="T722" s="37"/>
      <c r="U722" s="21" t="s">
        <v>18</v>
      </c>
      <c r="V722" s="21" t="str">
        <f>VLOOKUP(P722,'Customer List'!B:C,2,)</f>
        <v>Hyderabad</v>
      </c>
      <c r="W722" s="38"/>
      <c r="X722" s="30">
        <v>45838</v>
      </c>
      <c r="Y722" s="21">
        <f t="shared" si="91"/>
        <v>2</v>
      </c>
      <c r="Z722" s="21" t="str">
        <f t="shared" si="92"/>
        <v>Saturday</v>
      </c>
      <c r="AA722" s="21" t="str">
        <f t="shared" si="93"/>
        <v>Monday</v>
      </c>
      <c r="AB722" s="21" t="str">
        <f>VLOOKUP(U722,'Currency Sheet'!A:C,3,)</f>
        <v>DOLLAR</v>
      </c>
      <c r="AC722" s="42" t="str">
        <f>VLOOKUP(P722,'Customer List'!B:D,3,)</f>
        <v>OutStation</v>
      </c>
    </row>
    <row r="723" spans="1:29" x14ac:dyDescent="0.25">
      <c r="A723" s="21">
        <v>722</v>
      </c>
      <c r="B723" s="21" t="s">
        <v>614</v>
      </c>
      <c r="C723" s="30">
        <v>45828</v>
      </c>
      <c r="D723" s="30">
        <v>45834</v>
      </c>
      <c r="E723" s="47">
        <v>50.4</v>
      </c>
      <c r="F723" s="47">
        <f t="shared" si="88"/>
        <v>4435.2</v>
      </c>
      <c r="G723" s="48">
        <f t="shared" si="89"/>
        <v>4435.2</v>
      </c>
      <c r="H723" s="21">
        <v>304006</v>
      </c>
      <c r="I723" s="21" t="s">
        <v>195</v>
      </c>
      <c r="J723" s="21">
        <v>1</v>
      </c>
      <c r="K723" s="21">
        <v>1</v>
      </c>
      <c r="L723" s="21">
        <f t="shared" si="90"/>
        <v>0</v>
      </c>
      <c r="M723" s="21" t="s">
        <v>721</v>
      </c>
      <c r="N723" s="30">
        <v>45838</v>
      </c>
      <c r="O723" s="48">
        <v>8370</v>
      </c>
      <c r="P723" s="21" t="s">
        <v>627</v>
      </c>
      <c r="Q723" s="21">
        <v>58152616174</v>
      </c>
      <c r="R723" s="21" t="s">
        <v>40</v>
      </c>
      <c r="S723" s="3">
        <v>4</v>
      </c>
      <c r="T723" s="37"/>
      <c r="U723" s="21" t="s">
        <v>18</v>
      </c>
      <c r="V723" s="21" t="str">
        <f>VLOOKUP(P723,'Customer List'!B:C,2,)</f>
        <v>Mumbai</v>
      </c>
      <c r="W723" s="38"/>
      <c r="X723" s="30">
        <v>45839</v>
      </c>
      <c r="Y723" s="21">
        <f t="shared" si="91"/>
        <v>1</v>
      </c>
      <c r="Z723" s="21" t="str">
        <f t="shared" si="92"/>
        <v>Monday</v>
      </c>
      <c r="AA723" s="21" t="str">
        <f t="shared" si="93"/>
        <v>Tuesday</v>
      </c>
      <c r="AB723" s="21" t="str">
        <f>VLOOKUP(U723,'Currency Sheet'!A:C,3,)</f>
        <v>DOLLAR</v>
      </c>
      <c r="AC723" s="42" t="str">
        <f>VLOOKUP(P723,'Customer List'!B:D,3,)</f>
        <v>OutStation</v>
      </c>
    </row>
    <row r="724" spans="1:29" x14ac:dyDescent="0.25">
      <c r="A724" s="21">
        <v>723</v>
      </c>
      <c r="B724" s="21" t="s">
        <v>614</v>
      </c>
      <c r="C724" s="30">
        <v>45828</v>
      </c>
      <c r="D724" s="30">
        <v>45834</v>
      </c>
      <c r="E724" s="47">
        <v>201.6</v>
      </c>
      <c r="F724" s="47">
        <f t="shared" si="88"/>
        <v>17740.8</v>
      </c>
      <c r="G724" s="48">
        <f t="shared" si="89"/>
        <v>17740.8</v>
      </c>
      <c r="H724" s="21">
        <v>304128</v>
      </c>
      <c r="I724" s="21" t="s">
        <v>1575</v>
      </c>
      <c r="J724" s="21">
        <v>1</v>
      </c>
      <c r="K724" s="21">
        <v>1</v>
      </c>
      <c r="L724" s="21">
        <f t="shared" si="90"/>
        <v>0</v>
      </c>
      <c r="M724" s="21" t="s">
        <v>691</v>
      </c>
      <c r="N724" s="30">
        <v>45836</v>
      </c>
      <c r="O724" s="48">
        <v>36456</v>
      </c>
      <c r="P724" s="21" t="s">
        <v>264</v>
      </c>
      <c r="Q724" s="21">
        <v>58152577722</v>
      </c>
      <c r="R724" s="21" t="s">
        <v>40</v>
      </c>
      <c r="S724" s="3">
        <v>4</v>
      </c>
      <c r="T724" s="37"/>
      <c r="U724" s="21" t="s">
        <v>18</v>
      </c>
      <c r="V724" s="21" t="str">
        <f>VLOOKUP(P724,'Customer List'!B:C,2,)</f>
        <v>Banglore</v>
      </c>
      <c r="W724" s="38"/>
      <c r="X724" s="30">
        <v>45838</v>
      </c>
      <c r="Y724" s="21">
        <f t="shared" si="91"/>
        <v>2</v>
      </c>
      <c r="Z724" s="21" t="str">
        <f t="shared" si="92"/>
        <v>Saturday</v>
      </c>
      <c r="AA724" s="21" t="str">
        <f t="shared" si="93"/>
        <v>Monday</v>
      </c>
      <c r="AB724" s="21" t="str">
        <f>VLOOKUP(U724,'Currency Sheet'!A:C,3,)</f>
        <v>DOLLAR</v>
      </c>
      <c r="AC724" s="42" t="str">
        <f>VLOOKUP(P724,'Customer List'!B:D,3,)</f>
        <v>OutStation</v>
      </c>
    </row>
    <row r="725" spans="1:29" x14ac:dyDescent="0.25">
      <c r="A725" s="21">
        <v>724</v>
      </c>
      <c r="B725" s="21" t="s">
        <v>614</v>
      </c>
      <c r="C725" s="30">
        <v>45828</v>
      </c>
      <c r="D725" s="30">
        <v>45834</v>
      </c>
      <c r="E725" s="47">
        <v>82.2</v>
      </c>
      <c r="F725" s="47">
        <f t="shared" si="88"/>
        <v>7233.6</v>
      </c>
      <c r="G725" s="48">
        <f t="shared" si="89"/>
        <v>7233.6</v>
      </c>
      <c r="H725" s="21">
        <v>304150</v>
      </c>
      <c r="I725" s="21" t="s">
        <v>1576</v>
      </c>
      <c r="J725" s="21">
        <v>1</v>
      </c>
      <c r="K725" s="21">
        <v>1</v>
      </c>
      <c r="L725" s="21">
        <f t="shared" si="90"/>
        <v>0</v>
      </c>
      <c r="M725" s="21" t="s">
        <v>646</v>
      </c>
      <c r="N725" s="30">
        <v>45835</v>
      </c>
      <c r="O725" s="48">
        <v>12741</v>
      </c>
      <c r="P725" s="21" t="s">
        <v>672</v>
      </c>
      <c r="Q725" s="21" t="s">
        <v>636</v>
      </c>
      <c r="R725" s="21" t="s">
        <v>637</v>
      </c>
      <c r="S725" s="3">
        <v>4</v>
      </c>
      <c r="T725" s="37" t="s">
        <v>649</v>
      </c>
      <c r="U725" s="21" t="s">
        <v>18</v>
      </c>
      <c r="V725" s="21" t="str">
        <f>VLOOKUP(P725,'Customer List'!B:C,2,)</f>
        <v>Delhi</v>
      </c>
      <c r="W725" s="38"/>
      <c r="X725" s="30">
        <v>45835</v>
      </c>
      <c r="Y725" s="21">
        <f t="shared" si="91"/>
        <v>0</v>
      </c>
      <c r="Z725" s="21" t="str">
        <f t="shared" si="92"/>
        <v>Friday</v>
      </c>
      <c r="AA725" s="21" t="str">
        <f t="shared" si="93"/>
        <v>Friday</v>
      </c>
      <c r="AB725" s="21" t="str">
        <f>VLOOKUP(U725,'Currency Sheet'!A:C,3,)</f>
        <v>DOLLAR</v>
      </c>
      <c r="AC725" s="42" t="str">
        <f>VLOOKUP(P725,'Customer List'!B:D,3,)</f>
        <v>Local</v>
      </c>
    </row>
    <row r="726" spans="1:29" x14ac:dyDescent="0.25">
      <c r="A726" s="21">
        <v>725</v>
      </c>
      <c r="B726" s="21" t="s">
        <v>614</v>
      </c>
      <c r="C726" s="30">
        <v>45828</v>
      </c>
      <c r="D726" s="30">
        <v>45834</v>
      </c>
      <c r="E726" s="47">
        <v>89.4</v>
      </c>
      <c r="F726" s="47">
        <f t="shared" si="88"/>
        <v>7867.2000000000007</v>
      </c>
      <c r="G726" s="48">
        <f t="shared" si="89"/>
        <v>7867.2000000000007</v>
      </c>
      <c r="H726" s="21">
        <v>304210</v>
      </c>
      <c r="I726" s="21" t="s">
        <v>1577</v>
      </c>
      <c r="J726" s="21">
        <v>1</v>
      </c>
      <c r="K726" s="21">
        <v>1</v>
      </c>
      <c r="L726" s="21">
        <f t="shared" si="90"/>
        <v>0</v>
      </c>
      <c r="M726" s="21" t="s">
        <v>682</v>
      </c>
      <c r="N726" s="30">
        <v>45836</v>
      </c>
      <c r="O726" s="48">
        <v>13857</v>
      </c>
      <c r="P726" s="21" t="s">
        <v>621</v>
      </c>
      <c r="Q726" s="21">
        <v>58152577136</v>
      </c>
      <c r="R726" s="21" t="s">
        <v>40</v>
      </c>
      <c r="S726" s="3">
        <v>4</v>
      </c>
      <c r="T726" s="37"/>
      <c r="U726" s="21" t="s">
        <v>18</v>
      </c>
      <c r="V726" s="21" t="str">
        <f>VLOOKUP(P726,'Customer List'!B:C,2,)</f>
        <v>Hyderabad</v>
      </c>
      <c r="W726" s="38"/>
      <c r="X726" s="30">
        <v>45838</v>
      </c>
      <c r="Y726" s="21">
        <f t="shared" si="91"/>
        <v>2</v>
      </c>
      <c r="Z726" s="21" t="str">
        <f t="shared" si="92"/>
        <v>Saturday</v>
      </c>
      <c r="AA726" s="21" t="str">
        <f t="shared" si="93"/>
        <v>Monday</v>
      </c>
      <c r="AB726" s="21" t="str">
        <f>VLOOKUP(U726,'Currency Sheet'!A:C,3,)</f>
        <v>DOLLAR</v>
      </c>
      <c r="AC726" s="42" t="str">
        <f>VLOOKUP(P726,'Customer List'!B:D,3,)</f>
        <v>OutStation</v>
      </c>
    </row>
    <row r="727" spans="1:29" x14ac:dyDescent="0.25">
      <c r="A727" s="21">
        <v>726</v>
      </c>
      <c r="B727" s="21" t="s">
        <v>614</v>
      </c>
      <c r="C727" s="30">
        <v>45828</v>
      </c>
      <c r="D727" s="30">
        <v>45834</v>
      </c>
      <c r="E727" s="47">
        <v>74.400000000000006</v>
      </c>
      <c r="F727" s="47">
        <f t="shared" si="88"/>
        <v>6547.2000000000007</v>
      </c>
      <c r="G727" s="48">
        <f t="shared" si="89"/>
        <v>6547.2000000000007</v>
      </c>
      <c r="H727" s="21">
        <v>304315</v>
      </c>
      <c r="I727" s="21" t="s">
        <v>1578</v>
      </c>
      <c r="J727" s="21">
        <v>1</v>
      </c>
      <c r="K727" s="21">
        <v>1</v>
      </c>
      <c r="L727" s="21">
        <f t="shared" si="90"/>
        <v>0</v>
      </c>
      <c r="M727" s="21" t="s">
        <v>685</v>
      </c>
      <c r="N727" s="30">
        <v>45836</v>
      </c>
      <c r="O727" s="48">
        <v>11532</v>
      </c>
      <c r="P727" s="21" t="s">
        <v>621</v>
      </c>
      <c r="Q727" s="21">
        <v>58152577136</v>
      </c>
      <c r="R727" s="21" t="s">
        <v>40</v>
      </c>
      <c r="S727" s="3">
        <v>4</v>
      </c>
      <c r="T727" s="37"/>
      <c r="U727" s="21" t="s">
        <v>18</v>
      </c>
      <c r="V727" s="21" t="str">
        <f>VLOOKUP(P727,'Customer List'!B:C,2,)</f>
        <v>Hyderabad</v>
      </c>
      <c r="W727" s="38"/>
      <c r="X727" s="30">
        <v>45838</v>
      </c>
      <c r="Y727" s="21">
        <f t="shared" si="91"/>
        <v>2</v>
      </c>
      <c r="Z727" s="21" t="str">
        <f t="shared" si="92"/>
        <v>Saturday</v>
      </c>
      <c r="AA727" s="21" t="str">
        <f t="shared" si="93"/>
        <v>Monday</v>
      </c>
      <c r="AB727" s="21" t="str">
        <f>VLOOKUP(U727,'Currency Sheet'!A:C,3,)</f>
        <v>DOLLAR</v>
      </c>
      <c r="AC727" s="42" t="str">
        <f>VLOOKUP(P727,'Customer List'!B:D,3,)</f>
        <v>OutStation</v>
      </c>
    </row>
    <row r="728" spans="1:29" x14ac:dyDescent="0.25">
      <c r="A728" s="21">
        <v>727</v>
      </c>
      <c r="B728" s="21" t="s">
        <v>614</v>
      </c>
      <c r="C728" s="30">
        <v>45828</v>
      </c>
      <c r="D728" s="30">
        <v>45834</v>
      </c>
      <c r="E728" s="47">
        <v>373.2</v>
      </c>
      <c r="F728" s="47">
        <f t="shared" si="88"/>
        <v>32841.599999999999</v>
      </c>
      <c r="G728" s="48">
        <f t="shared" si="89"/>
        <v>65683.199999999997</v>
      </c>
      <c r="H728" s="21">
        <v>307616</v>
      </c>
      <c r="I728" s="21" t="s">
        <v>1579</v>
      </c>
      <c r="J728" s="21">
        <v>2</v>
      </c>
      <c r="K728" s="21">
        <v>2</v>
      </c>
      <c r="L728" s="21">
        <f t="shared" si="90"/>
        <v>0</v>
      </c>
      <c r="M728" s="21" t="s">
        <v>682</v>
      </c>
      <c r="N728" s="30">
        <v>45836</v>
      </c>
      <c r="O728" s="48">
        <v>57846</v>
      </c>
      <c r="P728" s="21" t="s">
        <v>621</v>
      </c>
      <c r="Q728" s="21">
        <v>58152577136</v>
      </c>
      <c r="R728" s="21" t="s">
        <v>40</v>
      </c>
      <c r="S728" s="3">
        <v>4</v>
      </c>
      <c r="T728" s="37"/>
      <c r="U728" s="21" t="s">
        <v>18</v>
      </c>
      <c r="V728" s="21" t="str">
        <f>VLOOKUP(P728,'Customer List'!B:C,2,)</f>
        <v>Hyderabad</v>
      </c>
      <c r="W728" s="38"/>
      <c r="X728" s="30">
        <v>45838</v>
      </c>
      <c r="Y728" s="21">
        <f t="shared" si="91"/>
        <v>2</v>
      </c>
      <c r="Z728" s="21" t="str">
        <f t="shared" si="92"/>
        <v>Saturday</v>
      </c>
      <c r="AA728" s="21" t="str">
        <f t="shared" si="93"/>
        <v>Monday</v>
      </c>
      <c r="AB728" s="21" t="str">
        <f>VLOOKUP(U728,'Currency Sheet'!A:C,3,)</f>
        <v>DOLLAR</v>
      </c>
      <c r="AC728" s="42" t="str">
        <f>VLOOKUP(P728,'Customer List'!B:D,3,)</f>
        <v>OutStation</v>
      </c>
    </row>
    <row r="729" spans="1:29" x14ac:dyDescent="0.25">
      <c r="A729" s="21">
        <v>728</v>
      </c>
      <c r="B729" s="21" t="s">
        <v>614</v>
      </c>
      <c r="C729" s="30">
        <v>45828</v>
      </c>
      <c r="D729" s="30">
        <v>45834</v>
      </c>
      <c r="E729" s="47">
        <v>43.2</v>
      </c>
      <c r="F729" s="47">
        <f t="shared" si="88"/>
        <v>3801.6000000000004</v>
      </c>
      <c r="G729" s="48">
        <f t="shared" si="89"/>
        <v>3801.6000000000004</v>
      </c>
      <c r="H729" s="21" t="s">
        <v>616</v>
      </c>
      <c r="I729" s="21" t="s">
        <v>1395</v>
      </c>
      <c r="J729" s="21">
        <v>1</v>
      </c>
      <c r="K729" s="21">
        <v>1</v>
      </c>
      <c r="L729" s="21">
        <f t="shared" si="90"/>
        <v>0</v>
      </c>
      <c r="M729" s="21" t="s">
        <v>638</v>
      </c>
      <c r="N729" s="30">
        <v>45834</v>
      </c>
      <c r="O729" s="48">
        <v>8928</v>
      </c>
      <c r="P729" s="21" t="s">
        <v>625</v>
      </c>
      <c r="Q729" s="21" t="s">
        <v>636</v>
      </c>
      <c r="R729" s="21" t="s">
        <v>637</v>
      </c>
      <c r="S729" s="3">
        <v>4</v>
      </c>
      <c r="T729" s="37"/>
      <c r="U729" s="21" t="s">
        <v>18</v>
      </c>
      <c r="V729" s="21" t="str">
        <f>VLOOKUP(P729,'Customer List'!B:C,2,)</f>
        <v>Delhi</v>
      </c>
      <c r="W729" s="38"/>
      <c r="X729" s="30">
        <v>45834</v>
      </c>
      <c r="Y729" s="21">
        <f t="shared" si="91"/>
        <v>0</v>
      </c>
      <c r="Z729" s="21" t="str">
        <f t="shared" si="92"/>
        <v>Thursday</v>
      </c>
      <c r="AA729" s="21" t="str">
        <f t="shared" si="93"/>
        <v>Thursday</v>
      </c>
      <c r="AB729" s="21" t="str">
        <f>VLOOKUP(U729,'Currency Sheet'!A:C,3,)</f>
        <v>DOLLAR</v>
      </c>
      <c r="AC729" s="42" t="str">
        <f>VLOOKUP(P729,'Customer List'!B:D,3,)</f>
        <v>Local</v>
      </c>
    </row>
    <row r="730" spans="1:29" x14ac:dyDescent="0.25">
      <c r="A730" s="21">
        <v>729</v>
      </c>
      <c r="B730" s="21" t="s">
        <v>614</v>
      </c>
      <c r="C730" s="30">
        <v>45828</v>
      </c>
      <c r="D730" s="30">
        <v>45834</v>
      </c>
      <c r="E730" s="47">
        <v>285.75</v>
      </c>
      <c r="F730" s="47">
        <f t="shared" si="88"/>
        <v>25146</v>
      </c>
      <c r="G730" s="48">
        <f t="shared" si="89"/>
        <v>25146</v>
      </c>
      <c r="H730" s="21">
        <v>310930</v>
      </c>
      <c r="I730" s="21" t="s">
        <v>1482</v>
      </c>
      <c r="J730" s="21">
        <v>1</v>
      </c>
      <c r="K730" s="21">
        <v>1</v>
      </c>
      <c r="L730" s="21">
        <f t="shared" si="90"/>
        <v>0</v>
      </c>
      <c r="M730" s="21" t="s">
        <v>646</v>
      </c>
      <c r="N730" s="30">
        <v>45835</v>
      </c>
      <c r="O730" s="48">
        <v>35433</v>
      </c>
      <c r="P730" s="21" t="s">
        <v>672</v>
      </c>
      <c r="Q730" s="21" t="s">
        <v>636</v>
      </c>
      <c r="R730" s="21" t="s">
        <v>637</v>
      </c>
      <c r="S730" s="3">
        <v>4</v>
      </c>
      <c r="T730" s="37" t="s">
        <v>649</v>
      </c>
      <c r="U730" s="21" t="s">
        <v>18</v>
      </c>
      <c r="V730" s="21" t="str">
        <f>VLOOKUP(P730,'Customer List'!B:C,2,)</f>
        <v>Delhi</v>
      </c>
      <c r="W730" s="38"/>
      <c r="X730" s="30">
        <v>45835</v>
      </c>
      <c r="Y730" s="21">
        <f t="shared" si="91"/>
        <v>0</v>
      </c>
      <c r="Z730" s="21" t="str">
        <f t="shared" si="92"/>
        <v>Friday</v>
      </c>
      <c r="AA730" s="21" t="str">
        <f t="shared" si="93"/>
        <v>Friday</v>
      </c>
      <c r="AB730" s="21" t="str">
        <f>VLOOKUP(U730,'Currency Sheet'!A:C,3,)</f>
        <v>DOLLAR</v>
      </c>
      <c r="AC730" s="42" t="str">
        <f>VLOOKUP(P730,'Customer List'!B:D,3,)</f>
        <v>Local</v>
      </c>
    </row>
    <row r="731" spans="1:29" x14ac:dyDescent="0.25">
      <c r="A731" s="21">
        <v>730</v>
      </c>
      <c r="B731" s="21" t="s">
        <v>614</v>
      </c>
      <c r="C731" s="30">
        <v>45828</v>
      </c>
      <c r="D731" s="30">
        <v>45834</v>
      </c>
      <c r="E731" s="47">
        <v>304.5</v>
      </c>
      <c r="F731" s="47">
        <f t="shared" si="88"/>
        <v>26796</v>
      </c>
      <c r="G731" s="48">
        <f t="shared" si="89"/>
        <v>26796</v>
      </c>
      <c r="H731" s="21">
        <v>311124</v>
      </c>
      <c r="I731" s="21" t="s">
        <v>1580</v>
      </c>
      <c r="J731" s="21">
        <v>1</v>
      </c>
      <c r="K731" s="21">
        <v>1</v>
      </c>
      <c r="L731" s="21">
        <f t="shared" si="90"/>
        <v>0</v>
      </c>
      <c r="M731" s="21" t="s">
        <v>697</v>
      </c>
      <c r="N731" s="30">
        <v>45836</v>
      </c>
      <c r="O731" s="48">
        <v>49085.4</v>
      </c>
      <c r="P731" s="21" t="s">
        <v>628</v>
      </c>
      <c r="Q731" s="21">
        <v>58152577943</v>
      </c>
      <c r="R731" s="21" t="s">
        <v>40</v>
      </c>
      <c r="S731" s="3">
        <v>4</v>
      </c>
      <c r="T731" s="37"/>
      <c r="U731" s="21" t="s">
        <v>18</v>
      </c>
      <c r="V731" s="21" t="str">
        <f>VLOOKUP(P731,'Customer List'!B:C,2,)</f>
        <v>Banglore</v>
      </c>
      <c r="W731" s="38"/>
      <c r="X731" s="30">
        <v>45838</v>
      </c>
      <c r="Y731" s="21">
        <f t="shared" si="91"/>
        <v>2</v>
      </c>
      <c r="Z731" s="21" t="str">
        <f t="shared" si="92"/>
        <v>Saturday</v>
      </c>
      <c r="AA731" s="21" t="str">
        <f t="shared" si="93"/>
        <v>Monday</v>
      </c>
      <c r="AB731" s="21" t="str">
        <f>VLOOKUP(U731,'Currency Sheet'!A:C,3,)</f>
        <v>DOLLAR</v>
      </c>
      <c r="AC731" s="42" t="str">
        <f>VLOOKUP(P731,'Customer List'!B:D,3,)</f>
        <v>OutStation</v>
      </c>
    </row>
    <row r="732" spans="1:29" x14ac:dyDescent="0.25">
      <c r="A732" s="21">
        <v>731</v>
      </c>
      <c r="B732" s="21" t="s">
        <v>614</v>
      </c>
      <c r="C732" s="30">
        <v>45828</v>
      </c>
      <c r="D732" s="30">
        <v>45834</v>
      </c>
      <c r="E732" s="47">
        <v>218.4</v>
      </c>
      <c r="F732" s="47">
        <f t="shared" si="88"/>
        <v>19219.2</v>
      </c>
      <c r="G732" s="48">
        <f t="shared" si="89"/>
        <v>19219.2</v>
      </c>
      <c r="H732" s="21">
        <v>314532</v>
      </c>
      <c r="I732" s="21" t="s">
        <v>1581</v>
      </c>
      <c r="J732" s="21">
        <v>1</v>
      </c>
      <c r="K732" s="21">
        <v>1</v>
      </c>
      <c r="L732" s="21">
        <f t="shared" si="90"/>
        <v>0</v>
      </c>
      <c r="M732" s="21" t="s">
        <v>717</v>
      </c>
      <c r="N732" s="30">
        <v>45838</v>
      </c>
      <c r="O732" s="48">
        <v>33852</v>
      </c>
      <c r="P732" s="21" t="s">
        <v>165</v>
      </c>
      <c r="Q732" s="21">
        <v>58152616966</v>
      </c>
      <c r="R732" s="21" t="s">
        <v>40</v>
      </c>
      <c r="S732" s="3">
        <v>4</v>
      </c>
      <c r="T732" s="37"/>
      <c r="U732" s="21" t="s">
        <v>18</v>
      </c>
      <c r="V732" s="21" t="str">
        <f>VLOOKUP(P732,'Customer List'!B:C,2,)</f>
        <v>Lucknow</v>
      </c>
      <c r="W732" s="38"/>
      <c r="X732" s="30">
        <v>45840</v>
      </c>
      <c r="Y732" s="21">
        <f t="shared" si="91"/>
        <v>2</v>
      </c>
      <c r="Z732" s="21" t="str">
        <f t="shared" si="92"/>
        <v>Monday</v>
      </c>
      <c r="AA732" s="21" t="str">
        <f t="shared" si="93"/>
        <v>Wednesday</v>
      </c>
      <c r="AB732" s="21" t="str">
        <f>VLOOKUP(U732,'Currency Sheet'!A:C,3,)</f>
        <v>DOLLAR</v>
      </c>
      <c r="AC732" s="42" t="str">
        <f>VLOOKUP(P732,'Customer List'!B:D,3,)</f>
        <v>OutStation</v>
      </c>
    </row>
    <row r="733" spans="1:29" x14ac:dyDescent="0.25">
      <c r="A733" s="21">
        <v>732</v>
      </c>
      <c r="B733" s="21" t="s">
        <v>614</v>
      </c>
      <c r="C733" s="30">
        <v>45828</v>
      </c>
      <c r="D733" s="30">
        <v>45834</v>
      </c>
      <c r="E733" s="47">
        <v>942</v>
      </c>
      <c r="F733" s="47">
        <f t="shared" si="88"/>
        <v>82896</v>
      </c>
      <c r="G733" s="48">
        <f t="shared" si="89"/>
        <v>414480</v>
      </c>
      <c r="H733" s="21">
        <v>318310</v>
      </c>
      <c r="I733" s="21" t="s">
        <v>1582</v>
      </c>
      <c r="J733" s="21">
        <v>5</v>
      </c>
      <c r="K733" s="21">
        <v>5</v>
      </c>
      <c r="L733" s="21">
        <f t="shared" si="90"/>
        <v>0</v>
      </c>
      <c r="M733" s="21" t="s">
        <v>682</v>
      </c>
      <c r="N733" s="30">
        <v>45836</v>
      </c>
      <c r="O733" s="48">
        <v>146010</v>
      </c>
      <c r="P733" s="21" t="s">
        <v>621</v>
      </c>
      <c r="Q733" s="21">
        <v>58152577136</v>
      </c>
      <c r="R733" s="21" t="s">
        <v>40</v>
      </c>
      <c r="S733" s="3">
        <v>4</v>
      </c>
      <c r="T733" s="37"/>
      <c r="U733" s="21" t="s">
        <v>18</v>
      </c>
      <c r="V733" s="21" t="str">
        <f>VLOOKUP(P733,'Customer List'!B:C,2,)</f>
        <v>Hyderabad</v>
      </c>
      <c r="W733" s="38"/>
      <c r="X733" s="30">
        <v>45838</v>
      </c>
      <c r="Y733" s="21">
        <f t="shared" si="91"/>
        <v>2</v>
      </c>
      <c r="Z733" s="21" t="str">
        <f t="shared" si="92"/>
        <v>Saturday</v>
      </c>
      <c r="AA733" s="21" t="str">
        <f t="shared" si="93"/>
        <v>Monday</v>
      </c>
      <c r="AB733" s="21" t="str">
        <f>VLOOKUP(U733,'Currency Sheet'!A:C,3,)</f>
        <v>DOLLAR</v>
      </c>
      <c r="AC733" s="42" t="str">
        <f>VLOOKUP(P733,'Customer List'!B:D,3,)</f>
        <v>OutStation</v>
      </c>
    </row>
    <row r="734" spans="1:29" x14ac:dyDescent="0.25">
      <c r="A734" s="21">
        <v>733</v>
      </c>
      <c r="B734" s="21" t="s">
        <v>614</v>
      </c>
      <c r="C734" s="30">
        <v>45828</v>
      </c>
      <c r="D734" s="30">
        <v>45834</v>
      </c>
      <c r="E734" s="47">
        <v>186.6</v>
      </c>
      <c r="F734" s="47">
        <f t="shared" si="88"/>
        <v>16420.8</v>
      </c>
      <c r="G734" s="48">
        <f t="shared" si="89"/>
        <v>16420.8</v>
      </c>
      <c r="H734" s="21">
        <v>320812</v>
      </c>
      <c r="I734" s="21" t="s">
        <v>1583</v>
      </c>
      <c r="J734" s="21">
        <v>1</v>
      </c>
      <c r="K734" s="21">
        <v>1</v>
      </c>
      <c r="L734" s="21">
        <f t="shared" si="90"/>
        <v>0</v>
      </c>
      <c r="M734" s="21" t="s">
        <v>682</v>
      </c>
      <c r="N734" s="30">
        <v>45836</v>
      </c>
      <c r="O734" s="48">
        <v>28923</v>
      </c>
      <c r="P734" s="21" t="s">
        <v>621</v>
      </c>
      <c r="Q734" s="21">
        <v>58152577136</v>
      </c>
      <c r="R734" s="21" t="s">
        <v>40</v>
      </c>
      <c r="S734" s="3">
        <v>4</v>
      </c>
      <c r="T734" s="37"/>
      <c r="U734" s="21" t="s">
        <v>18</v>
      </c>
      <c r="V734" s="21" t="str">
        <f>VLOOKUP(P734,'Customer List'!B:C,2,)</f>
        <v>Hyderabad</v>
      </c>
      <c r="W734" s="38"/>
      <c r="X734" s="30">
        <v>45838</v>
      </c>
      <c r="Y734" s="21">
        <f t="shared" si="91"/>
        <v>2</v>
      </c>
      <c r="Z734" s="21" t="str">
        <f t="shared" si="92"/>
        <v>Saturday</v>
      </c>
      <c r="AA734" s="21" t="str">
        <f t="shared" si="93"/>
        <v>Monday</v>
      </c>
      <c r="AB734" s="21" t="str">
        <f>VLOOKUP(U734,'Currency Sheet'!A:C,3,)</f>
        <v>DOLLAR</v>
      </c>
      <c r="AC734" s="42" t="str">
        <f>VLOOKUP(P734,'Customer List'!B:D,3,)</f>
        <v>OutStation</v>
      </c>
    </row>
    <row r="735" spans="1:29" x14ac:dyDescent="0.25">
      <c r="A735" s="21">
        <v>734</v>
      </c>
      <c r="B735" s="21" t="s">
        <v>614</v>
      </c>
      <c r="C735" s="30">
        <v>45828</v>
      </c>
      <c r="D735" s="30">
        <v>45834</v>
      </c>
      <c r="E735" s="47">
        <v>75</v>
      </c>
      <c r="F735" s="47">
        <f t="shared" si="88"/>
        <v>6600</v>
      </c>
      <c r="G735" s="48">
        <f t="shared" si="89"/>
        <v>6600</v>
      </c>
      <c r="H735" s="21">
        <v>326811</v>
      </c>
      <c r="I735" s="21" t="s">
        <v>1584</v>
      </c>
      <c r="J735" s="21">
        <v>1</v>
      </c>
      <c r="K735" s="21">
        <v>1</v>
      </c>
      <c r="L735" s="21">
        <f t="shared" si="90"/>
        <v>0</v>
      </c>
      <c r="M735" s="21" t="s">
        <v>685</v>
      </c>
      <c r="N735" s="30">
        <v>45836</v>
      </c>
      <c r="O735" s="48">
        <v>11625</v>
      </c>
      <c r="P735" s="21" t="s">
        <v>621</v>
      </c>
      <c r="Q735" s="21">
        <v>58152577136</v>
      </c>
      <c r="R735" s="21" t="s">
        <v>40</v>
      </c>
      <c r="S735" s="3">
        <v>4</v>
      </c>
      <c r="T735" s="37"/>
      <c r="U735" s="21" t="s">
        <v>18</v>
      </c>
      <c r="V735" s="21" t="str">
        <f>VLOOKUP(P735,'Customer List'!B:C,2,)</f>
        <v>Hyderabad</v>
      </c>
      <c r="W735" s="38"/>
      <c r="X735" s="30">
        <v>45838</v>
      </c>
      <c r="Y735" s="21">
        <f t="shared" si="91"/>
        <v>2</v>
      </c>
      <c r="Z735" s="21" t="str">
        <f t="shared" si="92"/>
        <v>Saturday</v>
      </c>
      <c r="AA735" s="21" t="str">
        <f t="shared" si="93"/>
        <v>Monday</v>
      </c>
      <c r="AB735" s="21" t="str">
        <f>VLOOKUP(U735,'Currency Sheet'!A:C,3,)</f>
        <v>DOLLAR</v>
      </c>
      <c r="AC735" s="42" t="str">
        <f>VLOOKUP(P735,'Customer List'!B:D,3,)</f>
        <v>OutStation</v>
      </c>
    </row>
    <row r="736" spans="1:29" x14ac:dyDescent="0.25">
      <c r="A736" s="21">
        <v>735</v>
      </c>
      <c r="B736" s="21" t="s">
        <v>614</v>
      </c>
      <c r="C736" s="30">
        <v>45828</v>
      </c>
      <c r="D736" s="30">
        <v>45834</v>
      </c>
      <c r="E736" s="47">
        <v>859.2</v>
      </c>
      <c r="F736" s="47">
        <f t="shared" si="88"/>
        <v>75609.600000000006</v>
      </c>
      <c r="G736" s="48">
        <f t="shared" si="89"/>
        <v>302438.40000000002</v>
      </c>
      <c r="H736" s="21">
        <v>328630</v>
      </c>
      <c r="I736" s="21" t="s">
        <v>1585</v>
      </c>
      <c r="J736" s="21">
        <v>4</v>
      </c>
      <c r="K736" s="21">
        <v>4</v>
      </c>
      <c r="L736" s="21">
        <f t="shared" si="90"/>
        <v>0</v>
      </c>
      <c r="M736" s="21" t="s">
        <v>684</v>
      </c>
      <c r="N736" s="30">
        <v>45836</v>
      </c>
      <c r="O736" s="48">
        <v>133176</v>
      </c>
      <c r="P736" s="21" t="s">
        <v>39</v>
      </c>
      <c r="Q736" s="21">
        <v>58152579251</v>
      </c>
      <c r="R736" s="21" t="s">
        <v>40</v>
      </c>
      <c r="S736" s="3">
        <v>4</v>
      </c>
      <c r="T736" s="37"/>
      <c r="U736" s="21" t="s">
        <v>18</v>
      </c>
      <c r="V736" s="21" t="str">
        <f>VLOOKUP(P736,'Customer List'!B:C,2,)</f>
        <v>Pune</v>
      </c>
      <c r="W736" s="38"/>
      <c r="X736" s="30">
        <v>45840</v>
      </c>
      <c r="Y736" s="21">
        <f t="shared" si="91"/>
        <v>4</v>
      </c>
      <c r="Z736" s="21" t="str">
        <f t="shared" si="92"/>
        <v>Saturday</v>
      </c>
      <c r="AA736" s="21" t="str">
        <f t="shared" si="93"/>
        <v>Wednesday</v>
      </c>
      <c r="AB736" s="21" t="str">
        <f>VLOOKUP(U736,'Currency Sheet'!A:C,3,)</f>
        <v>DOLLAR</v>
      </c>
      <c r="AC736" s="42" t="str">
        <f>VLOOKUP(P736,'Customer List'!B:D,3,)</f>
        <v>OutStation</v>
      </c>
    </row>
    <row r="737" spans="1:29" x14ac:dyDescent="0.25">
      <c r="A737" s="21">
        <v>736</v>
      </c>
      <c r="B737" s="21" t="s">
        <v>614</v>
      </c>
      <c r="C737" s="30">
        <v>45828</v>
      </c>
      <c r="D737" s="30">
        <v>45834</v>
      </c>
      <c r="E737" s="47">
        <v>225</v>
      </c>
      <c r="F737" s="47">
        <f t="shared" si="88"/>
        <v>19800</v>
      </c>
      <c r="G737" s="48">
        <f t="shared" si="89"/>
        <v>19800</v>
      </c>
      <c r="H737" s="21">
        <v>331416</v>
      </c>
      <c r="I737" s="21" t="s">
        <v>1586</v>
      </c>
      <c r="J737" s="21">
        <v>1</v>
      </c>
      <c r="K737" s="21">
        <v>1</v>
      </c>
      <c r="L737" s="21">
        <f t="shared" si="90"/>
        <v>0</v>
      </c>
      <c r="M737" s="21" t="s">
        <v>691</v>
      </c>
      <c r="N737" s="30">
        <v>45836</v>
      </c>
      <c r="O737" s="48">
        <v>40687</v>
      </c>
      <c r="P737" s="21" t="s">
        <v>264</v>
      </c>
      <c r="Q737" s="21">
        <v>58152577722</v>
      </c>
      <c r="R737" s="21" t="s">
        <v>40</v>
      </c>
      <c r="S737" s="3">
        <v>4</v>
      </c>
      <c r="T737" s="37"/>
      <c r="U737" s="21" t="s">
        <v>18</v>
      </c>
      <c r="V737" s="21" t="str">
        <f>VLOOKUP(P737,'Customer List'!B:C,2,)</f>
        <v>Banglore</v>
      </c>
      <c r="W737" s="38"/>
      <c r="X737" s="30">
        <v>45838</v>
      </c>
      <c r="Y737" s="21">
        <f t="shared" si="91"/>
        <v>2</v>
      </c>
      <c r="Z737" s="21" t="str">
        <f t="shared" si="92"/>
        <v>Saturday</v>
      </c>
      <c r="AA737" s="21" t="str">
        <f t="shared" si="93"/>
        <v>Monday</v>
      </c>
      <c r="AB737" s="21" t="str">
        <f>VLOOKUP(U737,'Currency Sheet'!A:C,3,)</f>
        <v>DOLLAR</v>
      </c>
      <c r="AC737" s="42" t="str">
        <f>VLOOKUP(P737,'Customer List'!B:D,3,)</f>
        <v>OutStation</v>
      </c>
    </row>
    <row r="738" spans="1:29" x14ac:dyDescent="0.25">
      <c r="A738" s="21">
        <v>737</v>
      </c>
      <c r="B738" s="21" t="s">
        <v>614</v>
      </c>
      <c r="C738" s="30">
        <v>45828</v>
      </c>
      <c r="D738" s="30">
        <v>45834</v>
      </c>
      <c r="E738" s="47">
        <v>482.4</v>
      </c>
      <c r="F738" s="47">
        <f t="shared" si="88"/>
        <v>42451.199999999997</v>
      </c>
      <c r="G738" s="48">
        <f t="shared" si="89"/>
        <v>127353.59999999999</v>
      </c>
      <c r="H738" s="21">
        <v>333808</v>
      </c>
      <c r="I738" s="21" t="s">
        <v>1587</v>
      </c>
      <c r="J738" s="21">
        <v>3</v>
      </c>
      <c r="K738" s="21">
        <v>3</v>
      </c>
      <c r="L738" s="21">
        <f t="shared" si="90"/>
        <v>0</v>
      </c>
      <c r="M738" s="21" t="s">
        <v>701</v>
      </c>
      <c r="N738" s="30">
        <v>45836</v>
      </c>
      <c r="O738" s="48">
        <v>74772</v>
      </c>
      <c r="P738" s="21" t="s">
        <v>626</v>
      </c>
      <c r="Q738" s="21">
        <v>58152577280</v>
      </c>
      <c r="R738" s="21" t="s">
        <v>40</v>
      </c>
      <c r="S738" s="3">
        <v>4</v>
      </c>
      <c r="T738" s="37"/>
      <c r="U738" s="21" t="s">
        <v>18</v>
      </c>
      <c r="V738" s="21" t="str">
        <f>VLOOKUP(P738,'Customer List'!B:C,2,)</f>
        <v>Hyderabad</v>
      </c>
      <c r="W738" s="38"/>
      <c r="X738" s="30">
        <v>45838</v>
      </c>
      <c r="Y738" s="21">
        <f t="shared" si="91"/>
        <v>2</v>
      </c>
      <c r="Z738" s="21" t="str">
        <f t="shared" si="92"/>
        <v>Saturday</v>
      </c>
      <c r="AA738" s="21" t="str">
        <f t="shared" si="93"/>
        <v>Monday</v>
      </c>
      <c r="AB738" s="21" t="str">
        <f>VLOOKUP(U738,'Currency Sheet'!A:C,3,)</f>
        <v>DOLLAR</v>
      </c>
      <c r="AC738" s="42" t="str">
        <f>VLOOKUP(P738,'Customer List'!B:D,3,)</f>
        <v>OutStation</v>
      </c>
    </row>
    <row r="739" spans="1:29" x14ac:dyDescent="0.25">
      <c r="A739" s="21">
        <v>738</v>
      </c>
      <c r="B739" s="21" t="s">
        <v>614</v>
      </c>
      <c r="C739" s="30">
        <v>45828</v>
      </c>
      <c r="D739" s="30">
        <v>45834</v>
      </c>
      <c r="E739" s="47">
        <v>666</v>
      </c>
      <c r="F739" s="47">
        <f t="shared" si="88"/>
        <v>58608</v>
      </c>
      <c r="G739" s="48">
        <f t="shared" si="89"/>
        <v>175824</v>
      </c>
      <c r="H739" s="21">
        <v>337218</v>
      </c>
      <c r="I739" s="21" t="s">
        <v>1588</v>
      </c>
      <c r="J739" s="21">
        <v>3</v>
      </c>
      <c r="K739" s="21">
        <v>3</v>
      </c>
      <c r="L739" s="21">
        <f t="shared" si="90"/>
        <v>0</v>
      </c>
      <c r="M739" s="21" t="s">
        <v>701</v>
      </c>
      <c r="N739" s="30">
        <v>45836</v>
      </c>
      <c r="O739" s="48">
        <v>103230</v>
      </c>
      <c r="P739" s="21" t="s">
        <v>626</v>
      </c>
      <c r="Q739" s="21">
        <v>58152577280</v>
      </c>
      <c r="R739" s="21" t="s">
        <v>40</v>
      </c>
      <c r="S739" s="3">
        <v>4</v>
      </c>
      <c r="T739" s="37"/>
      <c r="U739" s="21" t="s">
        <v>18</v>
      </c>
      <c r="V739" s="21" t="str">
        <f>VLOOKUP(P739,'Customer List'!B:C,2,)</f>
        <v>Hyderabad</v>
      </c>
      <c r="W739" s="38"/>
      <c r="X739" s="30">
        <v>45838</v>
      </c>
      <c r="Y739" s="21">
        <f t="shared" si="91"/>
        <v>2</v>
      </c>
      <c r="Z739" s="21" t="str">
        <f t="shared" si="92"/>
        <v>Saturday</v>
      </c>
      <c r="AA739" s="21" t="str">
        <f t="shared" si="93"/>
        <v>Monday</v>
      </c>
      <c r="AB739" s="21" t="str">
        <f>VLOOKUP(U739,'Currency Sheet'!A:C,3,)</f>
        <v>DOLLAR</v>
      </c>
      <c r="AC739" s="42" t="str">
        <f>VLOOKUP(P739,'Customer List'!B:D,3,)</f>
        <v>OutStation</v>
      </c>
    </row>
    <row r="740" spans="1:29" x14ac:dyDescent="0.25">
      <c r="A740" s="21">
        <v>739</v>
      </c>
      <c r="B740" s="21" t="s">
        <v>614</v>
      </c>
      <c r="C740" s="30">
        <v>45828</v>
      </c>
      <c r="D740" s="30">
        <v>45834</v>
      </c>
      <c r="E740" s="47">
        <v>585</v>
      </c>
      <c r="F740" s="47">
        <f t="shared" si="88"/>
        <v>51480</v>
      </c>
      <c r="G740" s="48">
        <f t="shared" si="89"/>
        <v>154440</v>
      </c>
      <c r="H740" s="21">
        <v>344706</v>
      </c>
      <c r="I740" s="21" t="s">
        <v>1589</v>
      </c>
      <c r="J740" s="21">
        <v>3</v>
      </c>
      <c r="K740" s="21">
        <v>3</v>
      </c>
      <c r="L740" s="21">
        <f t="shared" si="90"/>
        <v>0</v>
      </c>
      <c r="M740" s="21" t="s">
        <v>701</v>
      </c>
      <c r="N740" s="30">
        <v>45836</v>
      </c>
      <c r="O740" s="48">
        <v>90675</v>
      </c>
      <c r="P740" s="21" t="s">
        <v>626</v>
      </c>
      <c r="Q740" s="21">
        <v>58152577280</v>
      </c>
      <c r="R740" s="21" t="s">
        <v>40</v>
      </c>
      <c r="S740" s="3">
        <v>4</v>
      </c>
      <c r="T740" s="37"/>
      <c r="U740" s="21" t="s">
        <v>18</v>
      </c>
      <c r="V740" s="21" t="str">
        <f>VLOOKUP(P740,'Customer List'!B:C,2,)</f>
        <v>Hyderabad</v>
      </c>
      <c r="W740" s="38"/>
      <c r="X740" s="30">
        <v>45838</v>
      </c>
      <c r="Y740" s="21">
        <f t="shared" si="91"/>
        <v>2</v>
      </c>
      <c r="Z740" s="21" t="str">
        <f t="shared" si="92"/>
        <v>Saturday</v>
      </c>
      <c r="AA740" s="21" t="str">
        <f t="shared" si="93"/>
        <v>Monday</v>
      </c>
      <c r="AB740" s="21" t="str">
        <f>VLOOKUP(U740,'Currency Sheet'!A:C,3,)</f>
        <v>DOLLAR</v>
      </c>
      <c r="AC740" s="42" t="str">
        <f>VLOOKUP(P740,'Customer List'!B:D,3,)</f>
        <v>OutStation</v>
      </c>
    </row>
    <row r="741" spans="1:29" x14ac:dyDescent="0.25">
      <c r="A741" s="21">
        <v>740</v>
      </c>
      <c r="B741" s="21" t="s">
        <v>614</v>
      </c>
      <c r="C741" s="30">
        <v>45828</v>
      </c>
      <c r="D741" s="30">
        <v>45834</v>
      </c>
      <c r="E741" s="47">
        <v>87.6</v>
      </c>
      <c r="F741" s="47">
        <f t="shared" si="88"/>
        <v>7708.7999999999993</v>
      </c>
      <c r="G741" s="48">
        <f t="shared" si="89"/>
        <v>7708.7999999999993</v>
      </c>
      <c r="H741" s="21">
        <v>348605</v>
      </c>
      <c r="I741" s="21" t="s">
        <v>1590</v>
      </c>
      <c r="J741" s="21">
        <v>1</v>
      </c>
      <c r="K741" s="21">
        <v>1</v>
      </c>
      <c r="L741" s="21">
        <f t="shared" si="90"/>
        <v>0</v>
      </c>
      <c r="M741" s="21" t="s">
        <v>702</v>
      </c>
      <c r="N741" s="30">
        <v>45836</v>
      </c>
      <c r="O741" s="48">
        <v>13578</v>
      </c>
      <c r="P741" s="21" t="s">
        <v>516</v>
      </c>
      <c r="Q741" s="21">
        <v>58152578385</v>
      </c>
      <c r="R741" s="21" t="s">
        <v>40</v>
      </c>
      <c r="S741" s="3">
        <v>4</v>
      </c>
      <c r="T741" s="37"/>
      <c r="U741" s="21" t="s">
        <v>18</v>
      </c>
      <c r="V741" s="21" t="str">
        <f>VLOOKUP(P741,'Customer List'!B:C,2,)</f>
        <v>Hyderabad</v>
      </c>
      <c r="W741" s="38"/>
      <c r="X741" s="30">
        <v>45838</v>
      </c>
      <c r="Y741" s="21">
        <f t="shared" si="91"/>
        <v>2</v>
      </c>
      <c r="Z741" s="21" t="str">
        <f t="shared" si="92"/>
        <v>Saturday</v>
      </c>
      <c r="AA741" s="21" t="str">
        <f t="shared" si="93"/>
        <v>Monday</v>
      </c>
      <c r="AB741" s="21" t="str">
        <f>VLOOKUP(U741,'Currency Sheet'!A:C,3,)</f>
        <v>DOLLAR</v>
      </c>
      <c r="AC741" s="42" t="str">
        <f>VLOOKUP(P741,'Customer List'!B:D,3,)</f>
        <v>OutStation</v>
      </c>
    </row>
    <row r="742" spans="1:29" x14ac:dyDescent="0.25">
      <c r="A742" s="21">
        <v>741</v>
      </c>
      <c r="B742" s="21" t="s">
        <v>614</v>
      </c>
      <c r="C742" s="30">
        <v>45828</v>
      </c>
      <c r="D742" s="30">
        <v>45834</v>
      </c>
      <c r="E742" s="47">
        <v>208.2</v>
      </c>
      <c r="F742" s="47">
        <f t="shared" si="88"/>
        <v>18321.599999999999</v>
      </c>
      <c r="G742" s="48">
        <f t="shared" si="89"/>
        <v>18321.599999999999</v>
      </c>
      <c r="H742" s="21">
        <v>350504</v>
      </c>
      <c r="I742" s="21" t="s">
        <v>1591</v>
      </c>
      <c r="J742" s="21">
        <v>1</v>
      </c>
      <c r="K742" s="21">
        <v>1</v>
      </c>
      <c r="L742" s="21">
        <f t="shared" si="90"/>
        <v>0</v>
      </c>
      <c r="M742" s="21" t="s">
        <v>640</v>
      </c>
      <c r="N742" s="30">
        <v>45834</v>
      </c>
      <c r="O742" s="48">
        <v>29668.5</v>
      </c>
      <c r="P742" s="21" t="s">
        <v>625</v>
      </c>
      <c r="Q742" s="21" t="s">
        <v>636</v>
      </c>
      <c r="R742" s="21" t="s">
        <v>637</v>
      </c>
      <c r="S742" s="3">
        <v>4</v>
      </c>
      <c r="T742" s="37"/>
      <c r="U742" s="21" t="s">
        <v>18</v>
      </c>
      <c r="V742" s="21" t="str">
        <f>VLOOKUP(P742,'Customer List'!B:C,2,)</f>
        <v>Delhi</v>
      </c>
      <c r="W742" s="38"/>
      <c r="X742" s="30">
        <v>45834</v>
      </c>
      <c r="Y742" s="21">
        <f t="shared" si="91"/>
        <v>0</v>
      </c>
      <c r="Z742" s="21" t="str">
        <f t="shared" si="92"/>
        <v>Thursday</v>
      </c>
      <c r="AA742" s="21" t="str">
        <f t="shared" si="93"/>
        <v>Thursday</v>
      </c>
      <c r="AB742" s="21" t="str">
        <f>VLOOKUP(U742,'Currency Sheet'!A:C,3,)</f>
        <v>DOLLAR</v>
      </c>
      <c r="AC742" s="42" t="str">
        <f>VLOOKUP(P742,'Customer List'!B:D,3,)</f>
        <v>Local</v>
      </c>
    </row>
    <row r="743" spans="1:29" x14ac:dyDescent="0.25">
      <c r="A743" s="21">
        <v>742</v>
      </c>
      <c r="B743" s="21" t="s">
        <v>614</v>
      </c>
      <c r="C743" s="30">
        <v>45828</v>
      </c>
      <c r="D743" s="30">
        <v>45834</v>
      </c>
      <c r="E743" s="47">
        <v>334.5</v>
      </c>
      <c r="F743" s="47">
        <f t="shared" si="88"/>
        <v>29436</v>
      </c>
      <c r="G743" s="48">
        <f t="shared" si="89"/>
        <v>29436</v>
      </c>
      <c r="H743" s="21">
        <v>353228</v>
      </c>
      <c r="I743" s="21" t="s">
        <v>1332</v>
      </c>
      <c r="J743" s="21">
        <v>1</v>
      </c>
      <c r="K743" s="21">
        <v>1</v>
      </c>
      <c r="L743" s="21">
        <f t="shared" si="90"/>
        <v>0</v>
      </c>
      <c r="M743" s="21" t="s">
        <v>646</v>
      </c>
      <c r="N743" s="30">
        <v>45835</v>
      </c>
      <c r="O743" s="48">
        <v>41478</v>
      </c>
      <c r="P743" s="21" t="s">
        <v>672</v>
      </c>
      <c r="Q743" s="21" t="s">
        <v>636</v>
      </c>
      <c r="R743" s="21" t="s">
        <v>637</v>
      </c>
      <c r="S743" s="3">
        <v>4</v>
      </c>
      <c r="T743" s="37" t="s">
        <v>649</v>
      </c>
      <c r="U743" s="21" t="s">
        <v>18</v>
      </c>
      <c r="V743" s="21" t="str">
        <f>VLOOKUP(P743,'Customer List'!B:C,2,)</f>
        <v>Delhi</v>
      </c>
      <c r="W743" s="38"/>
      <c r="X743" s="30">
        <v>45835</v>
      </c>
      <c r="Y743" s="21">
        <f t="shared" si="91"/>
        <v>0</v>
      </c>
      <c r="Z743" s="21" t="str">
        <f t="shared" si="92"/>
        <v>Friday</v>
      </c>
      <c r="AA743" s="21" t="str">
        <f t="shared" si="93"/>
        <v>Friday</v>
      </c>
      <c r="AB743" s="21" t="str">
        <f>VLOOKUP(U743,'Currency Sheet'!A:C,3,)</f>
        <v>DOLLAR</v>
      </c>
      <c r="AC743" s="42" t="str">
        <f>VLOOKUP(P743,'Customer List'!B:D,3,)</f>
        <v>Local</v>
      </c>
    </row>
    <row r="744" spans="1:29" x14ac:dyDescent="0.25">
      <c r="A744" s="21">
        <v>743</v>
      </c>
      <c r="B744" s="21" t="s">
        <v>614</v>
      </c>
      <c r="C744" s="30">
        <v>45828</v>
      </c>
      <c r="D744" s="30">
        <v>45834</v>
      </c>
      <c r="E744" s="47">
        <v>229.2</v>
      </c>
      <c r="F744" s="47">
        <f t="shared" si="88"/>
        <v>20169.599999999999</v>
      </c>
      <c r="G744" s="48">
        <f t="shared" si="89"/>
        <v>20169.599999999999</v>
      </c>
      <c r="H744" s="21">
        <v>353236</v>
      </c>
      <c r="I744" s="21" t="s">
        <v>1592</v>
      </c>
      <c r="J744" s="21">
        <v>1</v>
      </c>
      <c r="K744" s="21">
        <v>1</v>
      </c>
      <c r="L744" s="21">
        <f t="shared" si="90"/>
        <v>0</v>
      </c>
      <c r="M744" s="21" t="s">
        <v>640</v>
      </c>
      <c r="N744" s="30">
        <v>45834</v>
      </c>
      <c r="O744" s="48">
        <v>32661</v>
      </c>
      <c r="P744" s="21" t="s">
        <v>625</v>
      </c>
      <c r="Q744" s="21" t="s">
        <v>636</v>
      </c>
      <c r="R744" s="21" t="s">
        <v>637</v>
      </c>
      <c r="S744" s="3">
        <v>4</v>
      </c>
      <c r="T744" s="37"/>
      <c r="U744" s="21" t="s">
        <v>18</v>
      </c>
      <c r="V744" s="21" t="str">
        <f>VLOOKUP(P744,'Customer List'!B:C,2,)</f>
        <v>Delhi</v>
      </c>
      <c r="W744" s="38"/>
      <c r="X744" s="30">
        <v>45834</v>
      </c>
      <c r="Y744" s="21">
        <f t="shared" si="91"/>
        <v>0</v>
      </c>
      <c r="Z744" s="21" t="str">
        <f t="shared" si="92"/>
        <v>Thursday</v>
      </c>
      <c r="AA744" s="21" t="str">
        <f t="shared" si="93"/>
        <v>Thursday</v>
      </c>
      <c r="AB744" s="21" t="str">
        <f>VLOOKUP(U744,'Currency Sheet'!A:C,3,)</f>
        <v>DOLLAR</v>
      </c>
      <c r="AC744" s="42" t="str">
        <f>VLOOKUP(P744,'Customer List'!B:D,3,)</f>
        <v>Local</v>
      </c>
    </row>
    <row r="745" spans="1:29" x14ac:dyDescent="0.25">
      <c r="A745" s="21">
        <v>744</v>
      </c>
      <c r="B745" s="21" t="s">
        <v>614</v>
      </c>
      <c r="C745" s="30">
        <v>45828</v>
      </c>
      <c r="D745" s="30">
        <v>45834</v>
      </c>
      <c r="E745" s="47">
        <v>978.75</v>
      </c>
      <c r="F745" s="47">
        <f t="shared" si="88"/>
        <v>86130</v>
      </c>
      <c r="G745" s="48">
        <f t="shared" si="89"/>
        <v>258390</v>
      </c>
      <c r="H745" s="21">
        <v>360732</v>
      </c>
      <c r="I745" s="21" t="s">
        <v>92</v>
      </c>
      <c r="J745" s="21">
        <v>3</v>
      </c>
      <c r="K745" s="21">
        <v>3</v>
      </c>
      <c r="L745" s="21">
        <f t="shared" si="90"/>
        <v>0</v>
      </c>
      <c r="M745" s="21" t="s">
        <v>701</v>
      </c>
      <c r="N745" s="30">
        <v>45836</v>
      </c>
      <c r="O745" s="48">
        <v>121365</v>
      </c>
      <c r="P745" s="21" t="s">
        <v>626</v>
      </c>
      <c r="Q745" s="21">
        <v>58152577280</v>
      </c>
      <c r="R745" s="21" t="s">
        <v>40</v>
      </c>
      <c r="S745" s="3">
        <v>4</v>
      </c>
      <c r="T745" s="37"/>
      <c r="U745" s="21" t="s">
        <v>18</v>
      </c>
      <c r="V745" s="21" t="str">
        <f>VLOOKUP(P745,'Customer List'!B:C,2,)</f>
        <v>Hyderabad</v>
      </c>
      <c r="W745" s="38"/>
      <c r="X745" s="30">
        <v>45838</v>
      </c>
      <c r="Y745" s="21">
        <f t="shared" si="91"/>
        <v>2</v>
      </c>
      <c r="Z745" s="21" t="str">
        <f t="shared" si="92"/>
        <v>Saturday</v>
      </c>
      <c r="AA745" s="21" t="str">
        <f t="shared" si="93"/>
        <v>Monday</v>
      </c>
      <c r="AB745" s="21" t="str">
        <f>VLOOKUP(U745,'Currency Sheet'!A:C,3,)</f>
        <v>DOLLAR</v>
      </c>
      <c r="AC745" s="42" t="str">
        <f>VLOOKUP(P745,'Customer List'!B:D,3,)</f>
        <v>OutStation</v>
      </c>
    </row>
    <row r="746" spans="1:29" x14ac:dyDescent="0.25">
      <c r="A746" s="21">
        <v>745</v>
      </c>
      <c r="B746" s="21" t="s">
        <v>614</v>
      </c>
      <c r="C746" s="30">
        <v>45828</v>
      </c>
      <c r="D746" s="30">
        <v>45834</v>
      </c>
      <c r="E746" s="47">
        <v>464.4</v>
      </c>
      <c r="F746" s="47">
        <f t="shared" si="88"/>
        <v>40867.199999999997</v>
      </c>
      <c r="G746" s="48">
        <f t="shared" si="89"/>
        <v>122601.59999999999</v>
      </c>
      <c r="H746" s="21">
        <v>362526</v>
      </c>
      <c r="I746" s="21" t="s">
        <v>1593</v>
      </c>
      <c r="J746" s="21">
        <v>3</v>
      </c>
      <c r="K746" s="21">
        <v>3</v>
      </c>
      <c r="L746" s="21">
        <f t="shared" si="90"/>
        <v>0</v>
      </c>
      <c r="M746" s="21" t="s">
        <v>701</v>
      </c>
      <c r="N746" s="30">
        <v>45836</v>
      </c>
      <c r="O746" s="48">
        <v>71982</v>
      </c>
      <c r="P746" s="21" t="s">
        <v>626</v>
      </c>
      <c r="Q746" s="21">
        <v>58152577280</v>
      </c>
      <c r="R746" s="21" t="s">
        <v>40</v>
      </c>
      <c r="S746" s="3">
        <v>4</v>
      </c>
      <c r="T746" s="37"/>
      <c r="U746" s="21" t="s">
        <v>18</v>
      </c>
      <c r="V746" s="21" t="str">
        <f>VLOOKUP(P746,'Customer List'!B:C,2,)</f>
        <v>Hyderabad</v>
      </c>
      <c r="W746" s="38"/>
      <c r="X746" s="30">
        <v>45838</v>
      </c>
      <c r="Y746" s="21">
        <f t="shared" si="91"/>
        <v>2</v>
      </c>
      <c r="Z746" s="21" t="str">
        <f t="shared" si="92"/>
        <v>Saturday</v>
      </c>
      <c r="AA746" s="21" t="str">
        <f t="shared" si="93"/>
        <v>Monday</v>
      </c>
      <c r="AB746" s="21" t="str">
        <f>VLOOKUP(U746,'Currency Sheet'!A:C,3,)</f>
        <v>DOLLAR</v>
      </c>
      <c r="AC746" s="42" t="str">
        <f>VLOOKUP(P746,'Customer List'!B:D,3,)</f>
        <v>OutStation</v>
      </c>
    </row>
    <row r="747" spans="1:29" x14ac:dyDescent="0.25">
      <c r="A747" s="21">
        <v>746</v>
      </c>
      <c r="B747" s="21" t="s">
        <v>614</v>
      </c>
      <c r="C747" s="30">
        <v>45828</v>
      </c>
      <c r="D747" s="30">
        <v>45834</v>
      </c>
      <c r="E747" s="47">
        <v>289.5</v>
      </c>
      <c r="F747" s="47">
        <f t="shared" si="88"/>
        <v>25476</v>
      </c>
      <c r="G747" s="48">
        <f t="shared" si="89"/>
        <v>50952</v>
      </c>
      <c r="H747" s="21">
        <v>362533</v>
      </c>
      <c r="I747" s="21" t="s">
        <v>1594</v>
      </c>
      <c r="J747" s="21">
        <v>2</v>
      </c>
      <c r="K747" s="21">
        <v>2</v>
      </c>
      <c r="L747" s="21">
        <f t="shared" si="90"/>
        <v>0</v>
      </c>
      <c r="M747" s="21" t="s">
        <v>639</v>
      </c>
      <c r="N747" s="30">
        <v>45834</v>
      </c>
      <c r="O747" s="48">
        <v>43675.9</v>
      </c>
      <c r="P747" s="21" t="s">
        <v>652</v>
      </c>
      <c r="Q747" s="21" t="s">
        <v>636</v>
      </c>
      <c r="R747" s="21" t="s">
        <v>637</v>
      </c>
      <c r="S747" s="3">
        <v>4</v>
      </c>
      <c r="T747" s="37"/>
      <c r="U747" s="21" t="s">
        <v>18</v>
      </c>
      <c r="V747" s="21" t="str">
        <f>VLOOKUP(P747,'Customer List'!B:C,2,)</f>
        <v>Delhi</v>
      </c>
      <c r="W747" s="38"/>
      <c r="X747" s="30">
        <v>45834</v>
      </c>
      <c r="Y747" s="21">
        <f t="shared" si="91"/>
        <v>0</v>
      </c>
      <c r="Z747" s="21" t="str">
        <f t="shared" si="92"/>
        <v>Thursday</v>
      </c>
      <c r="AA747" s="21" t="str">
        <f t="shared" si="93"/>
        <v>Thursday</v>
      </c>
      <c r="AB747" s="21" t="str">
        <f>VLOOKUP(U747,'Currency Sheet'!A:C,3,)</f>
        <v>DOLLAR</v>
      </c>
      <c r="AC747" s="42" t="str">
        <f>VLOOKUP(P747,'Customer List'!B:D,3,)</f>
        <v>Local</v>
      </c>
    </row>
    <row r="748" spans="1:29" x14ac:dyDescent="0.25">
      <c r="A748" s="21">
        <v>747</v>
      </c>
      <c r="B748" s="21" t="s">
        <v>614</v>
      </c>
      <c r="C748" s="30">
        <v>45828</v>
      </c>
      <c r="D748" s="30">
        <v>45834</v>
      </c>
      <c r="E748" s="47">
        <v>444</v>
      </c>
      <c r="F748" s="47">
        <f t="shared" si="88"/>
        <v>39072</v>
      </c>
      <c r="G748" s="48">
        <f t="shared" si="89"/>
        <v>78144</v>
      </c>
      <c r="H748" s="21">
        <v>367414</v>
      </c>
      <c r="I748" s="21" t="s">
        <v>1595</v>
      </c>
      <c r="J748" s="21">
        <v>2</v>
      </c>
      <c r="K748" s="21">
        <v>2</v>
      </c>
      <c r="L748" s="21">
        <f t="shared" si="90"/>
        <v>0</v>
      </c>
      <c r="M748" s="21" t="s">
        <v>682</v>
      </c>
      <c r="N748" s="30">
        <v>45836</v>
      </c>
      <c r="O748" s="48">
        <v>68820</v>
      </c>
      <c r="P748" s="21" t="s">
        <v>621</v>
      </c>
      <c r="Q748" s="21">
        <v>58152577136</v>
      </c>
      <c r="R748" s="21" t="s">
        <v>40</v>
      </c>
      <c r="S748" s="3">
        <v>4</v>
      </c>
      <c r="T748" s="37"/>
      <c r="U748" s="21" t="s">
        <v>18</v>
      </c>
      <c r="V748" s="21" t="str">
        <f>VLOOKUP(P748,'Customer List'!B:C,2,)</f>
        <v>Hyderabad</v>
      </c>
      <c r="W748" s="38"/>
      <c r="X748" s="30">
        <v>45838</v>
      </c>
      <c r="Y748" s="21">
        <f t="shared" si="91"/>
        <v>2</v>
      </c>
      <c r="Z748" s="21" t="str">
        <f t="shared" si="92"/>
        <v>Saturday</v>
      </c>
      <c r="AA748" s="21" t="str">
        <f t="shared" si="93"/>
        <v>Monday</v>
      </c>
      <c r="AB748" s="21" t="str">
        <f>VLOOKUP(U748,'Currency Sheet'!A:C,3,)</f>
        <v>DOLLAR</v>
      </c>
      <c r="AC748" s="42" t="str">
        <f>VLOOKUP(P748,'Customer List'!B:D,3,)</f>
        <v>OutStation</v>
      </c>
    </row>
    <row r="749" spans="1:29" x14ac:dyDescent="0.25">
      <c r="A749" s="21">
        <v>748</v>
      </c>
      <c r="B749" s="21" t="s">
        <v>614</v>
      </c>
      <c r="C749" s="30">
        <v>45828</v>
      </c>
      <c r="D749" s="30">
        <v>45834</v>
      </c>
      <c r="E749" s="47">
        <v>75</v>
      </c>
      <c r="F749" s="47">
        <f t="shared" si="88"/>
        <v>6600</v>
      </c>
      <c r="G749" s="48">
        <f t="shared" si="89"/>
        <v>6600</v>
      </c>
      <c r="H749" s="21">
        <v>372203</v>
      </c>
      <c r="I749" s="21" t="s">
        <v>1596</v>
      </c>
      <c r="J749" s="21">
        <v>1</v>
      </c>
      <c r="K749" s="21">
        <v>1</v>
      </c>
      <c r="L749" s="21">
        <f t="shared" si="90"/>
        <v>0</v>
      </c>
      <c r="M749" s="21" t="s">
        <v>693</v>
      </c>
      <c r="N749" s="30">
        <v>45836</v>
      </c>
      <c r="O749" s="48">
        <v>10687.5</v>
      </c>
      <c r="P749" s="21" t="s">
        <v>617</v>
      </c>
      <c r="Q749" s="21">
        <v>58152577475</v>
      </c>
      <c r="R749" s="21" t="s">
        <v>40</v>
      </c>
      <c r="S749" s="3">
        <v>4</v>
      </c>
      <c r="T749" s="37"/>
      <c r="U749" s="21" t="s">
        <v>18</v>
      </c>
      <c r="V749" s="21" t="str">
        <f>VLOOKUP(P749,'Customer List'!B:C,2,)</f>
        <v>Bhuvneshwar</v>
      </c>
      <c r="W749" s="38"/>
      <c r="X749" s="30">
        <v>45839</v>
      </c>
      <c r="Y749" s="21">
        <f t="shared" si="91"/>
        <v>3</v>
      </c>
      <c r="Z749" s="21" t="str">
        <f t="shared" si="92"/>
        <v>Saturday</v>
      </c>
      <c r="AA749" s="21" t="str">
        <f t="shared" si="93"/>
        <v>Tuesday</v>
      </c>
      <c r="AB749" s="21" t="str">
        <f>VLOOKUP(U749,'Currency Sheet'!A:C,3,)</f>
        <v>DOLLAR</v>
      </c>
      <c r="AC749" s="42" t="str">
        <f>VLOOKUP(P749,'Customer List'!B:D,3,)</f>
        <v>OutStation</v>
      </c>
    </row>
    <row r="750" spans="1:29" x14ac:dyDescent="0.25">
      <c r="A750" s="21">
        <v>749</v>
      </c>
      <c r="B750" s="21" t="s">
        <v>614</v>
      </c>
      <c r="C750" s="30">
        <v>45828</v>
      </c>
      <c r="D750" s="30">
        <v>45834</v>
      </c>
      <c r="E750" s="47">
        <v>112.8</v>
      </c>
      <c r="F750" s="47">
        <f t="shared" si="88"/>
        <v>9926.4</v>
      </c>
      <c r="G750" s="48">
        <f t="shared" si="89"/>
        <v>9926.4</v>
      </c>
      <c r="H750" s="21">
        <v>394706</v>
      </c>
      <c r="I750" s="21" t="s">
        <v>1597</v>
      </c>
      <c r="J750" s="21">
        <v>1</v>
      </c>
      <c r="K750" s="21">
        <v>1</v>
      </c>
      <c r="L750" s="21">
        <f t="shared" si="90"/>
        <v>0</v>
      </c>
      <c r="M750" s="21" t="s">
        <v>692</v>
      </c>
      <c r="N750" s="30">
        <v>45836</v>
      </c>
      <c r="O750" s="48">
        <v>17860</v>
      </c>
      <c r="P750" s="21" t="s">
        <v>617</v>
      </c>
      <c r="Q750" s="21">
        <v>58152577475</v>
      </c>
      <c r="R750" s="21" t="s">
        <v>40</v>
      </c>
      <c r="S750" s="3">
        <v>4</v>
      </c>
      <c r="T750" s="37"/>
      <c r="U750" s="21" t="s">
        <v>18</v>
      </c>
      <c r="V750" s="21" t="str">
        <f>VLOOKUP(P750,'Customer List'!B:C,2,)</f>
        <v>Bhuvneshwar</v>
      </c>
      <c r="W750" s="38"/>
      <c r="X750" s="30">
        <v>45839</v>
      </c>
      <c r="Y750" s="21">
        <f t="shared" si="91"/>
        <v>3</v>
      </c>
      <c r="Z750" s="21" t="str">
        <f t="shared" si="92"/>
        <v>Saturday</v>
      </c>
      <c r="AA750" s="21" t="str">
        <f t="shared" si="93"/>
        <v>Tuesday</v>
      </c>
      <c r="AB750" s="21" t="str">
        <f>VLOOKUP(U750,'Currency Sheet'!A:C,3,)</f>
        <v>DOLLAR</v>
      </c>
      <c r="AC750" s="42" t="str">
        <f>VLOOKUP(P750,'Customer List'!B:D,3,)</f>
        <v>OutStation</v>
      </c>
    </row>
    <row r="751" spans="1:29" x14ac:dyDescent="0.25">
      <c r="A751" s="21">
        <v>750</v>
      </c>
      <c r="B751" s="21" t="s">
        <v>614</v>
      </c>
      <c r="C751" s="30">
        <v>45828</v>
      </c>
      <c r="D751" s="30">
        <v>45834</v>
      </c>
      <c r="E751" s="47">
        <v>321.75</v>
      </c>
      <c r="F751" s="47">
        <f t="shared" si="88"/>
        <v>28314</v>
      </c>
      <c r="G751" s="48">
        <f t="shared" si="89"/>
        <v>28314</v>
      </c>
      <c r="H751" s="21">
        <v>396414</v>
      </c>
      <c r="I751" s="21" t="s">
        <v>1598</v>
      </c>
      <c r="J751" s="21">
        <v>1</v>
      </c>
      <c r="K751" s="21">
        <v>1</v>
      </c>
      <c r="L751" s="21">
        <f t="shared" si="90"/>
        <v>0</v>
      </c>
      <c r="M751" s="21" t="s">
        <v>640</v>
      </c>
      <c r="N751" s="30">
        <v>45834</v>
      </c>
      <c r="O751" s="48">
        <v>36679.5</v>
      </c>
      <c r="P751" s="21" t="s">
        <v>625</v>
      </c>
      <c r="Q751" s="21" t="s">
        <v>636</v>
      </c>
      <c r="R751" s="21" t="s">
        <v>637</v>
      </c>
      <c r="S751" s="3">
        <v>4</v>
      </c>
      <c r="T751" s="37"/>
      <c r="U751" s="21" t="s">
        <v>18</v>
      </c>
      <c r="V751" s="21" t="str">
        <f>VLOOKUP(P751,'Customer List'!B:C,2,)</f>
        <v>Delhi</v>
      </c>
      <c r="W751" s="38"/>
      <c r="X751" s="30">
        <v>45834</v>
      </c>
      <c r="Y751" s="21">
        <f t="shared" si="91"/>
        <v>0</v>
      </c>
      <c r="Z751" s="21" t="str">
        <f t="shared" si="92"/>
        <v>Thursday</v>
      </c>
      <c r="AA751" s="21" t="str">
        <f t="shared" si="93"/>
        <v>Thursday</v>
      </c>
      <c r="AB751" s="21" t="str">
        <f>VLOOKUP(U751,'Currency Sheet'!A:C,3,)</f>
        <v>DOLLAR</v>
      </c>
      <c r="AC751" s="42" t="str">
        <f>VLOOKUP(P751,'Customer List'!B:D,3,)</f>
        <v>Local</v>
      </c>
    </row>
    <row r="752" spans="1:29" x14ac:dyDescent="0.25">
      <c r="A752" s="21">
        <v>751</v>
      </c>
      <c r="B752" s="21" t="s">
        <v>614</v>
      </c>
      <c r="C752" s="30">
        <v>45828</v>
      </c>
      <c r="D752" s="30">
        <v>45834</v>
      </c>
      <c r="E752" s="47">
        <v>192</v>
      </c>
      <c r="F752" s="47">
        <f t="shared" si="88"/>
        <v>16896</v>
      </c>
      <c r="G752" s="48">
        <f t="shared" si="89"/>
        <v>16896</v>
      </c>
      <c r="H752" s="21">
        <v>396416</v>
      </c>
      <c r="I752" s="21" t="s">
        <v>1599</v>
      </c>
      <c r="J752" s="21">
        <v>1</v>
      </c>
      <c r="K752" s="21">
        <v>1</v>
      </c>
      <c r="L752" s="21">
        <f t="shared" si="90"/>
        <v>0</v>
      </c>
      <c r="M752" s="21" t="s">
        <v>646</v>
      </c>
      <c r="N752" s="30">
        <v>45835</v>
      </c>
      <c r="O752" s="48">
        <v>29760</v>
      </c>
      <c r="P752" s="21" t="s">
        <v>672</v>
      </c>
      <c r="Q752" s="21" t="s">
        <v>636</v>
      </c>
      <c r="R752" s="21" t="s">
        <v>637</v>
      </c>
      <c r="S752" s="3">
        <v>4</v>
      </c>
      <c r="T752" s="37" t="s">
        <v>649</v>
      </c>
      <c r="U752" s="21" t="s">
        <v>18</v>
      </c>
      <c r="V752" s="21" t="str">
        <f>VLOOKUP(P752,'Customer List'!B:C,2,)</f>
        <v>Delhi</v>
      </c>
      <c r="W752" s="38"/>
      <c r="X752" s="30">
        <v>45835</v>
      </c>
      <c r="Y752" s="21">
        <f t="shared" si="91"/>
        <v>0</v>
      </c>
      <c r="Z752" s="21" t="str">
        <f t="shared" si="92"/>
        <v>Friday</v>
      </c>
      <c r="AA752" s="21" t="str">
        <f t="shared" si="93"/>
        <v>Friday</v>
      </c>
      <c r="AB752" s="21" t="str">
        <f>VLOOKUP(U752,'Currency Sheet'!A:C,3,)</f>
        <v>DOLLAR</v>
      </c>
      <c r="AC752" s="42" t="str">
        <f>VLOOKUP(P752,'Customer List'!B:D,3,)</f>
        <v>Local</v>
      </c>
    </row>
    <row r="753" spans="1:29" x14ac:dyDescent="0.25">
      <c r="A753" s="21">
        <v>752</v>
      </c>
      <c r="B753" s="21" t="s">
        <v>614</v>
      </c>
      <c r="C753" s="30">
        <v>45828</v>
      </c>
      <c r="D753" s="30">
        <v>45834</v>
      </c>
      <c r="E753" s="47">
        <v>165.75</v>
      </c>
      <c r="F753" s="47">
        <f t="shared" si="88"/>
        <v>14586</v>
      </c>
      <c r="G753" s="48">
        <f t="shared" si="89"/>
        <v>14586</v>
      </c>
      <c r="H753" s="21">
        <v>396435</v>
      </c>
      <c r="I753" s="21" t="s">
        <v>1600</v>
      </c>
      <c r="J753" s="21">
        <v>1</v>
      </c>
      <c r="K753" s="21">
        <v>1</v>
      </c>
      <c r="L753" s="21">
        <f t="shared" si="90"/>
        <v>0</v>
      </c>
      <c r="M753" s="21" t="s">
        <v>700</v>
      </c>
      <c r="N753" s="30">
        <v>45836</v>
      </c>
      <c r="O753" s="48">
        <v>24663.599999999999</v>
      </c>
      <c r="P753" s="21" t="s">
        <v>618</v>
      </c>
      <c r="Q753" s="21">
        <v>58152580813</v>
      </c>
      <c r="R753" s="21" t="s">
        <v>40</v>
      </c>
      <c r="S753" s="3">
        <v>4</v>
      </c>
      <c r="T753" s="37"/>
      <c r="U753" s="21" t="s">
        <v>18</v>
      </c>
      <c r="V753" s="21" t="str">
        <f>VLOOKUP(P753,'Customer List'!B:C,2,)</f>
        <v>Kerala</v>
      </c>
      <c r="W753" s="38"/>
      <c r="X753" s="30">
        <v>45839</v>
      </c>
      <c r="Y753" s="21">
        <f t="shared" si="91"/>
        <v>3</v>
      </c>
      <c r="Z753" s="21" t="str">
        <f t="shared" si="92"/>
        <v>Saturday</v>
      </c>
      <c r="AA753" s="21" t="str">
        <f t="shared" si="93"/>
        <v>Tuesday</v>
      </c>
      <c r="AB753" s="21" t="str">
        <f>VLOOKUP(U753,'Currency Sheet'!A:C,3,)</f>
        <v>DOLLAR</v>
      </c>
      <c r="AC753" s="42" t="str">
        <f>VLOOKUP(P753,'Customer List'!B:D,3,)</f>
        <v>OutStation</v>
      </c>
    </row>
    <row r="754" spans="1:29" x14ac:dyDescent="0.25">
      <c r="A754" s="21">
        <v>753</v>
      </c>
      <c r="B754" s="21" t="s">
        <v>614</v>
      </c>
      <c r="C754" s="30">
        <v>45828</v>
      </c>
      <c r="D754" s="30">
        <v>45834</v>
      </c>
      <c r="E754" s="47">
        <v>666</v>
      </c>
      <c r="F754" s="47">
        <f t="shared" si="88"/>
        <v>58608</v>
      </c>
      <c r="G754" s="48">
        <f t="shared" si="89"/>
        <v>175824</v>
      </c>
      <c r="H754" s="21">
        <v>396910</v>
      </c>
      <c r="I754" s="21" t="s">
        <v>1601</v>
      </c>
      <c r="J754" s="21">
        <v>3</v>
      </c>
      <c r="K754" s="21">
        <v>3</v>
      </c>
      <c r="L754" s="21">
        <f t="shared" si="90"/>
        <v>0</v>
      </c>
      <c r="M754" s="21" t="s">
        <v>701</v>
      </c>
      <c r="N754" s="30">
        <v>45836</v>
      </c>
      <c r="O754" s="48">
        <v>103230</v>
      </c>
      <c r="P754" s="21" t="s">
        <v>626</v>
      </c>
      <c r="Q754" s="21">
        <v>58152577280</v>
      </c>
      <c r="R754" s="21" t="s">
        <v>40</v>
      </c>
      <c r="S754" s="3">
        <v>4</v>
      </c>
      <c r="T754" s="37"/>
      <c r="U754" s="21" t="s">
        <v>18</v>
      </c>
      <c r="V754" s="21" t="str">
        <f>VLOOKUP(P754,'Customer List'!B:C,2,)</f>
        <v>Hyderabad</v>
      </c>
      <c r="W754" s="38"/>
      <c r="X754" s="30">
        <v>45838</v>
      </c>
      <c r="Y754" s="21">
        <f t="shared" si="91"/>
        <v>2</v>
      </c>
      <c r="Z754" s="21" t="str">
        <f t="shared" si="92"/>
        <v>Saturday</v>
      </c>
      <c r="AA754" s="21" t="str">
        <f t="shared" si="93"/>
        <v>Monday</v>
      </c>
      <c r="AB754" s="21" t="str">
        <f>VLOOKUP(U754,'Currency Sheet'!A:C,3,)</f>
        <v>DOLLAR</v>
      </c>
      <c r="AC754" s="42" t="str">
        <f>VLOOKUP(P754,'Customer List'!B:D,3,)</f>
        <v>OutStation</v>
      </c>
    </row>
    <row r="755" spans="1:29" x14ac:dyDescent="0.25">
      <c r="A755" s="21">
        <v>754</v>
      </c>
      <c r="B755" s="21" t="s">
        <v>614</v>
      </c>
      <c r="C755" s="30">
        <v>45828</v>
      </c>
      <c r="D755" s="30">
        <v>45834</v>
      </c>
      <c r="E755" s="47">
        <v>174.6</v>
      </c>
      <c r="F755" s="47">
        <f t="shared" si="88"/>
        <v>15364.8</v>
      </c>
      <c r="G755" s="48">
        <f t="shared" si="89"/>
        <v>15364.8</v>
      </c>
      <c r="H755" s="21">
        <v>399206</v>
      </c>
      <c r="I755" s="21" t="s">
        <v>184</v>
      </c>
      <c r="J755" s="21">
        <v>1</v>
      </c>
      <c r="K755" s="21">
        <v>1</v>
      </c>
      <c r="L755" s="21">
        <f t="shared" si="90"/>
        <v>0</v>
      </c>
      <c r="M755" s="21" t="s">
        <v>692</v>
      </c>
      <c r="N755" s="30">
        <v>45836</v>
      </c>
      <c r="O755" s="48">
        <v>27645</v>
      </c>
      <c r="P755" s="21" t="s">
        <v>617</v>
      </c>
      <c r="Q755" s="21">
        <v>58152577475</v>
      </c>
      <c r="R755" s="21" t="s">
        <v>40</v>
      </c>
      <c r="S755" s="3">
        <v>4</v>
      </c>
      <c r="T755" s="37"/>
      <c r="U755" s="21" t="s">
        <v>18</v>
      </c>
      <c r="V755" s="21" t="str">
        <f>VLOOKUP(P755,'Customer List'!B:C,2,)</f>
        <v>Bhuvneshwar</v>
      </c>
      <c r="W755" s="38"/>
      <c r="X755" s="30">
        <v>45839</v>
      </c>
      <c r="Y755" s="21">
        <f t="shared" si="91"/>
        <v>3</v>
      </c>
      <c r="Z755" s="21" t="str">
        <f t="shared" si="92"/>
        <v>Saturday</v>
      </c>
      <c r="AA755" s="21" t="str">
        <f t="shared" si="93"/>
        <v>Tuesday</v>
      </c>
      <c r="AB755" s="21" t="str">
        <f>VLOOKUP(U755,'Currency Sheet'!A:C,3,)</f>
        <v>DOLLAR</v>
      </c>
      <c r="AC755" s="42" t="str">
        <f>VLOOKUP(P755,'Customer List'!B:D,3,)</f>
        <v>OutStation</v>
      </c>
    </row>
    <row r="756" spans="1:29" x14ac:dyDescent="0.25">
      <c r="A756" s="21">
        <v>755</v>
      </c>
      <c r="B756" s="21" t="s">
        <v>614</v>
      </c>
      <c r="C756" s="30">
        <v>45828</v>
      </c>
      <c r="D756" s="30">
        <v>45834</v>
      </c>
      <c r="E756" s="47">
        <v>444</v>
      </c>
      <c r="F756" s="47">
        <f t="shared" si="88"/>
        <v>39072</v>
      </c>
      <c r="G756" s="48">
        <f t="shared" si="89"/>
        <v>78144</v>
      </c>
      <c r="H756" s="21">
        <v>399214</v>
      </c>
      <c r="I756" s="21" t="s">
        <v>1602</v>
      </c>
      <c r="J756" s="21">
        <v>2</v>
      </c>
      <c r="K756" s="21">
        <v>2</v>
      </c>
      <c r="L756" s="21">
        <f t="shared" si="90"/>
        <v>0</v>
      </c>
      <c r="M756" s="21" t="s">
        <v>674</v>
      </c>
      <c r="N756" s="30">
        <v>45836</v>
      </c>
      <c r="O756" s="48">
        <v>63236.7</v>
      </c>
      <c r="P756" s="21" t="s">
        <v>242</v>
      </c>
      <c r="Q756" s="21">
        <v>58152578643</v>
      </c>
      <c r="R756" s="21" t="s">
        <v>40</v>
      </c>
      <c r="S756" s="3">
        <v>4</v>
      </c>
      <c r="T756" s="37"/>
      <c r="U756" s="21" t="s">
        <v>18</v>
      </c>
      <c r="V756" s="21" t="str">
        <f>VLOOKUP(P756,'Customer List'!B:C,2,)</f>
        <v>Mumbai</v>
      </c>
      <c r="W756" s="38"/>
      <c r="X756" s="30">
        <v>45838</v>
      </c>
      <c r="Y756" s="21">
        <f t="shared" si="91"/>
        <v>2</v>
      </c>
      <c r="Z756" s="21" t="str">
        <f t="shared" si="92"/>
        <v>Saturday</v>
      </c>
      <c r="AA756" s="21" t="str">
        <f t="shared" si="93"/>
        <v>Monday</v>
      </c>
      <c r="AB756" s="21" t="str">
        <f>VLOOKUP(U756,'Currency Sheet'!A:C,3,)</f>
        <v>DOLLAR</v>
      </c>
      <c r="AC756" s="42" t="str">
        <f>VLOOKUP(P756,'Customer List'!B:D,3,)</f>
        <v>OutStation</v>
      </c>
    </row>
    <row r="757" spans="1:29" x14ac:dyDescent="0.25">
      <c r="A757" s="21">
        <v>756</v>
      </c>
      <c r="B757" s="21" t="s">
        <v>614</v>
      </c>
      <c r="C757" s="30">
        <v>45828</v>
      </c>
      <c r="D757" s="30">
        <v>45834</v>
      </c>
      <c r="E757" s="47">
        <v>49.8</v>
      </c>
      <c r="F757" s="47">
        <f t="shared" si="88"/>
        <v>4382.3999999999996</v>
      </c>
      <c r="G757" s="48">
        <f t="shared" si="89"/>
        <v>4382.3999999999996</v>
      </c>
      <c r="H757" s="21">
        <v>400143</v>
      </c>
      <c r="I757" s="21" t="s">
        <v>1603</v>
      </c>
      <c r="J757" s="21">
        <v>1</v>
      </c>
      <c r="K757" s="21">
        <v>1</v>
      </c>
      <c r="L757" s="21">
        <f t="shared" si="90"/>
        <v>0</v>
      </c>
      <c r="M757" s="21" t="s">
        <v>692</v>
      </c>
      <c r="N757" s="30">
        <v>45836</v>
      </c>
      <c r="O757" s="48">
        <v>7885</v>
      </c>
      <c r="P757" s="21" t="s">
        <v>617</v>
      </c>
      <c r="Q757" s="21">
        <v>58152577475</v>
      </c>
      <c r="R757" s="21" t="s">
        <v>40</v>
      </c>
      <c r="S757" s="3">
        <v>4</v>
      </c>
      <c r="T757" s="37"/>
      <c r="U757" s="21" t="s">
        <v>18</v>
      </c>
      <c r="V757" s="21" t="str">
        <f>VLOOKUP(P757,'Customer List'!B:C,2,)</f>
        <v>Bhuvneshwar</v>
      </c>
      <c r="W757" s="38"/>
      <c r="X757" s="30">
        <v>45839</v>
      </c>
      <c r="Y757" s="21">
        <f t="shared" si="91"/>
        <v>3</v>
      </c>
      <c r="Z757" s="21" t="str">
        <f t="shared" si="92"/>
        <v>Saturday</v>
      </c>
      <c r="AA757" s="21" t="str">
        <f t="shared" si="93"/>
        <v>Tuesday</v>
      </c>
      <c r="AB757" s="21" t="str">
        <f>VLOOKUP(U757,'Currency Sheet'!A:C,3,)</f>
        <v>DOLLAR</v>
      </c>
      <c r="AC757" s="42" t="str">
        <f>VLOOKUP(P757,'Customer List'!B:D,3,)</f>
        <v>OutStation</v>
      </c>
    </row>
    <row r="758" spans="1:29" x14ac:dyDescent="0.25">
      <c r="A758" s="21">
        <v>757</v>
      </c>
      <c r="B758" s="21" t="s">
        <v>614</v>
      </c>
      <c r="C758" s="30">
        <v>45828</v>
      </c>
      <c r="D758" s="30">
        <v>45834</v>
      </c>
      <c r="E758" s="47">
        <v>71.400000000000006</v>
      </c>
      <c r="F758" s="47">
        <f t="shared" si="88"/>
        <v>6283.2000000000007</v>
      </c>
      <c r="G758" s="48">
        <f t="shared" si="89"/>
        <v>18849.600000000002</v>
      </c>
      <c r="H758" s="21">
        <v>405207</v>
      </c>
      <c r="I758" s="21" t="s">
        <v>1502</v>
      </c>
      <c r="J758" s="21">
        <v>3</v>
      </c>
      <c r="K758" s="21">
        <v>3</v>
      </c>
      <c r="L758" s="21">
        <f t="shared" si="90"/>
        <v>0</v>
      </c>
      <c r="M758" s="21" t="s">
        <v>690</v>
      </c>
      <c r="N758" s="30">
        <v>45836</v>
      </c>
      <c r="O758" s="48">
        <v>41501.25</v>
      </c>
      <c r="P758" s="21" t="s">
        <v>264</v>
      </c>
      <c r="Q758" s="21">
        <v>58152577722</v>
      </c>
      <c r="R758" s="21" t="s">
        <v>40</v>
      </c>
      <c r="S758" s="3">
        <v>4</v>
      </c>
      <c r="T758" s="37"/>
      <c r="U758" s="21" t="s">
        <v>18</v>
      </c>
      <c r="V758" s="21" t="str">
        <f>VLOOKUP(P758,'Customer List'!B:C,2,)</f>
        <v>Banglore</v>
      </c>
      <c r="W758" s="38"/>
      <c r="X758" s="30">
        <v>45838</v>
      </c>
      <c r="Y758" s="21">
        <f t="shared" si="91"/>
        <v>2</v>
      </c>
      <c r="Z758" s="21" t="str">
        <f t="shared" si="92"/>
        <v>Saturday</v>
      </c>
      <c r="AA758" s="21" t="str">
        <f t="shared" si="93"/>
        <v>Monday</v>
      </c>
      <c r="AB758" s="21" t="str">
        <f>VLOOKUP(U758,'Currency Sheet'!A:C,3,)</f>
        <v>DOLLAR</v>
      </c>
      <c r="AC758" s="42" t="str">
        <f>VLOOKUP(P758,'Customer List'!B:D,3,)</f>
        <v>OutStation</v>
      </c>
    </row>
    <row r="759" spans="1:29" x14ac:dyDescent="0.25">
      <c r="A759" s="21">
        <v>758</v>
      </c>
      <c r="B759" s="21" t="s">
        <v>614</v>
      </c>
      <c r="C759" s="30">
        <v>45828</v>
      </c>
      <c r="D759" s="30">
        <v>45834</v>
      </c>
      <c r="E759" s="47">
        <v>71.400000000000006</v>
      </c>
      <c r="F759" s="47">
        <f t="shared" si="88"/>
        <v>6283.2000000000007</v>
      </c>
      <c r="G759" s="48">
        <f t="shared" si="89"/>
        <v>6283.2000000000007</v>
      </c>
      <c r="H759" s="21">
        <v>405207</v>
      </c>
      <c r="I759" s="21" t="s">
        <v>1502</v>
      </c>
      <c r="J759" s="21">
        <v>1</v>
      </c>
      <c r="K759" s="21">
        <v>1</v>
      </c>
      <c r="L759" s="21">
        <f t="shared" si="90"/>
        <v>0</v>
      </c>
      <c r="M759" s="21" t="s">
        <v>714</v>
      </c>
      <c r="N759" s="30">
        <v>45838</v>
      </c>
      <c r="O759" s="48">
        <v>11067</v>
      </c>
      <c r="P759" s="21" t="s">
        <v>172</v>
      </c>
      <c r="Q759" s="21">
        <v>58152616292</v>
      </c>
      <c r="R759" s="21" t="s">
        <v>40</v>
      </c>
      <c r="S759" s="3">
        <v>4</v>
      </c>
      <c r="T759" s="37"/>
      <c r="U759" s="21" t="s">
        <v>18</v>
      </c>
      <c r="V759" s="21" t="str">
        <f>VLOOKUP(P759,'Customer List'!B:C,2,)</f>
        <v>Kolkata</v>
      </c>
      <c r="W759" s="38"/>
      <c r="X759" s="30">
        <v>45839</v>
      </c>
      <c r="Y759" s="21">
        <f t="shared" si="91"/>
        <v>1</v>
      </c>
      <c r="Z759" s="21" t="str">
        <f t="shared" si="92"/>
        <v>Monday</v>
      </c>
      <c r="AA759" s="21" t="str">
        <f t="shared" si="93"/>
        <v>Tuesday</v>
      </c>
      <c r="AB759" s="21" t="str">
        <f>VLOOKUP(U759,'Currency Sheet'!A:C,3,)</f>
        <v>DOLLAR</v>
      </c>
      <c r="AC759" s="42" t="str">
        <f>VLOOKUP(P759,'Customer List'!B:D,3,)</f>
        <v>OutStation</v>
      </c>
    </row>
    <row r="760" spans="1:29" x14ac:dyDescent="0.25">
      <c r="A760" s="21">
        <v>759</v>
      </c>
      <c r="B760" s="21" t="s">
        <v>614</v>
      </c>
      <c r="C760" s="30">
        <v>45828</v>
      </c>
      <c r="D760" s="30">
        <v>45834</v>
      </c>
      <c r="E760" s="47">
        <v>144.75</v>
      </c>
      <c r="F760" s="47">
        <f t="shared" si="88"/>
        <v>12738</v>
      </c>
      <c r="G760" s="48">
        <f t="shared" si="89"/>
        <v>12738</v>
      </c>
      <c r="H760" s="21">
        <v>405226</v>
      </c>
      <c r="I760" s="21" t="s">
        <v>1408</v>
      </c>
      <c r="J760" s="21">
        <v>1</v>
      </c>
      <c r="K760" s="21">
        <v>1</v>
      </c>
      <c r="L760" s="21">
        <f t="shared" si="90"/>
        <v>0</v>
      </c>
      <c r="M760" s="21" t="s">
        <v>714</v>
      </c>
      <c r="N760" s="30">
        <v>45838</v>
      </c>
      <c r="O760" s="48">
        <v>17949</v>
      </c>
      <c r="P760" s="21" t="s">
        <v>172</v>
      </c>
      <c r="Q760" s="21">
        <v>58152616292</v>
      </c>
      <c r="R760" s="21" t="s">
        <v>40</v>
      </c>
      <c r="S760" s="3">
        <v>4</v>
      </c>
      <c r="T760" s="37"/>
      <c r="U760" s="21" t="s">
        <v>18</v>
      </c>
      <c r="V760" s="21" t="str">
        <f>VLOOKUP(P760,'Customer List'!B:C,2,)</f>
        <v>Kolkata</v>
      </c>
      <c r="W760" s="38"/>
      <c r="X760" s="30">
        <v>45839</v>
      </c>
      <c r="Y760" s="21">
        <f t="shared" si="91"/>
        <v>1</v>
      </c>
      <c r="Z760" s="21" t="str">
        <f t="shared" si="92"/>
        <v>Monday</v>
      </c>
      <c r="AA760" s="21" t="str">
        <f t="shared" si="93"/>
        <v>Tuesday</v>
      </c>
      <c r="AB760" s="21" t="str">
        <f>VLOOKUP(U760,'Currency Sheet'!A:C,3,)</f>
        <v>DOLLAR</v>
      </c>
      <c r="AC760" s="42" t="str">
        <f>VLOOKUP(P760,'Customer List'!B:D,3,)</f>
        <v>OutStation</v>
      </c>
    </row>
    <row r="761" spans="1:29" x14ac:dyDescent="0.25">
      <c r="A761" s="21">
        <v>760</v>
      </c>
      <c r="B761" s="21" t="s">
        <v>614</v>
      </c>
      <c r="C761" s="30">
        <v>45828</v>
      </c>
      <c r="D761" s="30">
        <v>45834</v>
      </c>
      <c r="E761" s="47">
        <v>229.2</v>
      </c>
      <c r="F761" s="47">
        <f t="shared" si="88"/>
        <v>20169.599999999999</v>
      </c>
      <c r="G761" s="48">
        <f t="shared" si="89"/>
        <v>20169.599999999999</v>
      </c>
      <c r="H761" s="21">
        <v>410710</v>
      </c>
      <c r="I761" s="21" t="s">
        <v>1604</v>
      </c>
      <c r="J761" s="21">
        <v>1</v>
      </c>
      <c r="K761" s="21">
        <v>1</v>
      </c>
      <c r="L761" s="21">
        <f t="shared" si="90"/>
        <v>0</v>
      </c>
      <c r="M761" s="21" t="s">
        <v>697</v>
      </c>
      <c r="N761" s="30">
        <v>45836</v>
      </c>
      <c r="O761" s="48">
        <v>43223.3</v>
      </c>
      <c r="P761" s="21" t="s">
        <v>628</v>
      </c>
      <c r="Q761" s="21">
        <v>58152577943</v>
      </c>
      <c r="R761" s="21" t="s">
        <v>40</v>
      </c>
      <c r="S761" s="3">
        <v>4</v>
      </c>
      <c r="T761" s="37"/>
      <c r="U761" s="21" t="s">
        <v>18</v>
      </c>
      <c r="V761" s="21" t="str">
        <f>VLOOKUP(P761,'Customer List'!B:C,2,)</f>
        <v>Banglore</v>
      </c>
      <c r="W761" s="38"/>
      <c r="X761" s="30">
        <v>45838</v>
      </c>
      <c r="Y761" s="21">
        <f t="shared" si="91"/>
        <v>2</v>
      </c>
      <c r="Z761" s="21" t="str">
        <f t="shared" si="92"/>
        <v>Saturday</v>
      </c>
      <c r="AA761" s="21" t="str">
        <f t="shared" si="93"/>
        <v>Monday</v>
      </c>
      <c r="AB761" s="21" t="str">
        <f>VLOOKUP(U761,'Currency Sheet'!A:C,3,)</f>
        <v>DOLLAR</v>
      </c>
      <c r="AC761" s="42" t="str">
        <f>VLOOKUP(P761,'Customer List'!B:D,3,)</f>
        <v>OutStation</v>
      </c>
    </row>
    <row r="762" spans="1:29" x14ac:dyDescent="0.25">
      <c r="A762" s="21">
        <v>761</v>
      </c>
      <c r="B762" s="21" t="s">
        <v>614</v>
      </c>
      <c r="C762" s="30">
        <v>45828</v>
      </c>
      <c r="D762" s="30">
        <v>45834</v>
      </c>
      <c r="E762" s="47">
        <v>53.4</v>
      </c>
      <c r="F762" s="47">
        <f t="shared" si="88"/>
        <v>4699.2</v>
      </c>
      <c r="G762" s="48">
        <f t="shared" si="89"/>
        <v>4699.2</v>
      </c>
      <c r="H762" s="21">
        <v>420201</v>
      </c>
      <c r="I762" s="21" t="s">
        <v>1605</v>
      </c>
      <c r="J762" s="21">
        <v>1</v>
      </c>
      <c r="K762" s="21">
        <v>1</v>
      </c>
      <c r="L762" s="21">
        <f t="shared" si="90"/>
        <v>0</v>
      </c>
      <c r="M762" s="21" t="s">
        <v>719</v>
      </c>
      <c r="N762" s="30">
        <v>45838</v>
      </c>
      <c r="O762" s="48">
        <v>8277</v>
      </c>
      <c r="P762" s="21" t="s">
        <v>629</v>
      </c>
      <c r="Q762" s="21">
        <v>58152615533</v>
      </c>
      <c r="R762" s="21" t="s">
        <v>40</v>
      </c>
      <c r="S762" s="3">
        <v>4</v>
      </c>
      <c r="T762" s="37"/>
      <c r="U762" s="21" t="s">
        <v>18</v>
      </c>
      <c r="V762" s="21" t="str">
        <f>VLOOKUP(P762,'Customer List'!B:C,2,)</f>
        <v>Gujrat</v>
      </c>
      <c r="W762" s="38"/>
      <c r="X762" s="30">
        <v>45839</v>
      </c>
      <c r="Y762" s="21">
        <f t="shared" si="91"/>
        <v>1</v>
      </c>
      <c r="Z762" s="21" t="str">
        <f t="shared" si="92"/>
        <v>Monday</v>
      </c>
      <c r="AA762" s="21" t="str">
        <f t="shared" si="93"/>
        <v>Tuesday</v>
      </c>
      <c r="AB762" s="21" t="str">
        <f>VLOOKUP(U762,'Currency Sheet'!A:C,3,)</f>
        <v>DOLLAR</v>
      </c>
      <c r="AC762" s="42" t="str">
        <f>VLOOKUP(P762,'Customer List'!B:D,3,)</f>
        <v>OutStation</v>
      </c>
    </row>
    <row r="763" spans="1:29" x14ac:dyDescent="0.25">
      <c r="A763" s="21">
        <v>762</v>
      </c>
      <c r="B763" s="21" t="s">
        <v>614</v>
      </c>
      <c r="C763" s="30">
        <v>45828</v>
      </c>
      <c r="D763" s="30">
        <v>45834</v>
      </c>
      <c r="E763" s="47">
        <v>61.1</v>
      </c>
      <c r="F763" s="47">
        <f t="shared" si="88"/>
        <v>5376.8</v>
      </c>
      <c r="G763" s="48">
        <f t="shared" si="89"/>
        <v>10753.6</v>
      </c>
      <c r="H763" s="21">
        <v>421002</v>
      </c>
      <c r="I763" s="21" t="s">
        <v>1241</v>
      </c>
      <c r="J763" s="21">
        <v>2</v>
      </c>
      <c r="K763" s="21">
        <v>2</v>
      </c>
      <c r="L763" s="21">
        <f t="shared" si="90"/>
        <v>0</v>
      </c>
      <c r="M763" s="21" t="s">
        <v>676</v>
      </c>
      <c r="N763" s="30">
        <v>45836</v>
      </c>
      <c r="O763" s="48">
        <v>17484</v>
      </c>
      <c r="P763" s="21" t="s">
        <v>671</v>
      </c>
      <c r="Q763" s="21">
        <v>58152574561</v>
      </c>
      <c r="R763" s="21" t="s">
        <v>40</v>
      </c>
      <c r="S763" s="3">
        <v>4</v>
      </c>
      <c r="T763" s="37"/>
      <c r="U763" s="21" t="s">
        <v>18</v>
      </c>
      <c r="V763" s="21" t="str">
        <f>VLOOKUP(P763,'Customer List'!B:C,2,)</f>
        <v>Hyderabad</v>
      </c>
      <c r="W763" s="38"/>
      <c r="X763" s="30">
        <v>45838</v>
      </c>
      <c r="Y763" s="21">
        <f t="shared" si="91"/>
        <v>2</v>
      </c>
      <c r="Z763" s="21" t="str">
        <f t="shared" si="92"/>
        <v>Saturday</v>
      </c>
      <c r="AA763" s="21" t="str">
        <f t="shared" si="93"/>
        <v>Monday</v>
      </c>
      <c r="AB763" s="21" t="str">
        <f>VLOOKUP(U763,'Currency Sheet'!A:C,3,)</f>
        <v>DOLLAR</v>
      </c>
      <c r="AC763" s="42" t="str">
        <f>VLOOKUP(P763,'Customer List'!B:D,3,)</f>
        <v>OutStation</v>
      </c>
    </row>
    <row r="764" spans="1:29" x14ac:dyDescent="0.25">
      <c r="A764" s="21">
        <v>763</v>
      </c>
      <c r="B764" s="21" t="s">
        <v>614</v>
      </c>
      <c r="C764" s="30">
        <v>45828</v>
      </c>
      <c r="D764" s="30">
        <v>45834</v>
      </c>
      <c r="E764" s="47">
        <v>32.4</v>
      </c>
      <c r="F764" s="47">
        <f t="shared" si="88"/>
        <v>2851.2</v>
      </c>
      <c r="G764" s="48">
        <f t="shared" si="89"/>
        <v>2851.2</v>
      </c>
      <c r="H764" s="21">
        <v>421301</v>
      </c>
      <c r="I764" s="21" t="s">
        <v>1606</v>
      </c>
      <c r="J764" s="21">
        <v>1</v>
      </c>
      <c r="K764" s="21">
        <v>1</v>
      </c>
      <c r="L764" s="21">
        <f t="shared" si="90"/>
        <v>0</v>
      </c>
      <c r="M764" s="21" t="s">
        <v>645</v>
      </c>
      <c r="N764" s="30">
        <v>45835</v>
      </c>
      <c r="O764" s="48">
        <v>0</v>
      </c>
      <c r="P764" s="21" t="s">
        <v>622</v>
      </c>
      <c r="Q764" s="21" t="s">
        <v>636</v>
      </c>
      <c r="R764" s="21" t="s">
        <v>637</v>
      </c>
      <c r="S764" s="3">
        <v>4</v>
      </c>
      <c r="T764" s="37"/>
      <c r="U764" s="21" t="s">
        <v>18</v>
      </c>
      <c r="V764" s="21" t="str">
        <f>VLOOKUP(P764,'Customer List'!B:C,2,)</f>
        <v>Delhi</v>
      </c>
      <c r="W764" s="38"/>
      <c r="X764" s="30">
        <v>45835</v>
      </c>
      <c r="Y764" s="21">
        <f t="shared" si="91"/>
        <v>0</v>
      </c>
      <c r="Z764" s="21" t="str">
        <f t="shared" si="92"/>
        <v>Friday</v>
      </c>
      <c r="AA764" s="21" t="str">
        <f t="shared" si="93"/>
        <v>Friday</v>
      </c>
      <c r="AB764" s="21" t="str">
        <f>VLOOKUP(U764,'Currency Sheet'!A:C,3,)</f>
        <v>DOLLAR</v>
      </c>
      <c r="AC764" s="42" t="str">
        <f>VLOOKUP(P764,'Customer List'!B:D,3,)</f>
        <v>Local</v>
      </c>
    </row>
    <row r="765" spans="1:29" x14ac:dyDescent="0.25">
      <c r="A765" s="21">
        <v>764</v>
      </c>
      <c r="B765" s="21" t="s">
        <v>614</v>
      </c>
      <c r="C765" s="30">
        <v>45828</v>
      </c>
      <c r="D765" s="30">
        <v>45834</v>
      </c>
      <c r="E765" s="47">
        <v>84.6</v>
      </c>
      <c r="F765" s="47">
        <f t="shared" si="88"/>
        <v>7444.7999999999993</v>
      </c>
      <c r="G765" s="48">
        <f t="shared" si="89"/>
        <v>7444.7999999999993</v>
      </c>
      <c r="H765" s="21">
        <v>421601</v>
      </c>
      <c r="I765" s="21" t="s">
        <v>1607</v>
      </c>
      <c r="J765" s="21">
        <v>1</v>
      </c>
      <c r="K765" s="21">
        <v>1</v>
      </c>
      <c r="L765" s="21">
        <f t="shared" si="90"/>
        <v>0</v>
      </c>
      <c r="M765" s="21" t="s">
        <v>680</v>
      </c>
      <c r="N765" s="30">
        <v>45836</v>
      </c>
      <c r="O765" s="48">
        <v>14805</v>
      </c>
      <c r="P765" s="21" t="s">
        <v>621</v>
      </c>
      <c r="Q765" s="21">
        <v>58152577136</v>
      </c>
      <c r="R765" s="21" t="s">
        <v>40</v>
      </c>
      <c r="S765" s="3" t="s">
        <v>299</v>
      </c>
      <c r="T765" s="37"/>
      <c r="U765" s="21" t="s">
        <v>18</v>
      </c>
      <c r="V765" s="21" t="str">
        <f>VLOOKUP(P765,'Customer List'!B:C,2,)</f>
        <v>Hyderabad</v>
      </c>
      <c r="W765" s="38"/>
      <c r="X765" s="30">
        <v>45838</v>
      </c>
      <c r="Y765" s="21">
        <f t="shared" si="91"/>
        <v>2</v>
      </c>
      <c r="Z765" s="21" t="str">
        <f t="shared" si="92"/>
        <v>Saturday</v>
      </c>
      <c r="AA765" s="21" t="str">
        <f t="shared" si="93"/>
        <v>Monday</v>
      </c>
      <c r="AB765" s="21" t="str">
        <f>VLOOKUP(U765,'Currency Sheet'!A:C,3,)</f>
        <v>DOLLAR</v>
      </c>
      <c r="AC765" s="42" t="str">
        <f>VLOOKUP(P765,'Customer List'!B:D,3,)</f>
        <v>OutStation</v>
      </c>
    </row>
    <row r="766" spans="1:29" x14ac:dyDescent="0.25">
      <c r="A766" s="21">
        <v>765</v>
      </c>
      <c r="B766" s="21" t="s">
        <v>614</v>
      </c>
      <c r="C766" s="30">
        <v>45828</v>
      </c>
      <c r="D766" s="30">
        <v>45834</v>
      </c>
      <c r="E766" s="47">
        <v>160.30000000000001</v>
      </c>
      <c r="F766" s="47">
        <f t="shared" si="88"/>
        <v>14106.400000000001</v>
      </c>
      <c r="G766" s="48">
        <f t="shared" si="89"/>
        <v>56425.600000000006</v>
      </c>
      <c r="H766" s="21">
        <v>422302</v>
      </c>
      <c r="I766" s="21" t="s">
        <v>1340</v>
      </c>
      <c r="J766" s="21">
        <v>4</v>
      </c>
      <c r="K766" s="21">
        <v>4</v>
      </c>
      <c r="L766" s="21">
        <f t="shared" si="90"/>
        <v>0</v>
      </c>
      <c r="M766" s="21" t="s">
        <v>696</v>
      </c>
      <c r="N766" s="30">
        <v>45836</v>
      </c>
      <c r="O766" s="48">
        <v>99386</v>
      </c>
      <c r="P766" s="21" t="s">
        <v>252</v>
      </c>
      <c r="Q766" s="21">
        <v>58152581384</v>
      </c>
      <c r="R766" s="21" t="s">
        <v>40</v>
      </c>
      <c r="S766" s="3">
        <v>4</v>
      </c>
      <c r="T766" s="37"/>
      <c r="U766" s="21" t="s">
        <v>18</v>
      </c>
      <c r="V766" s="21" t="str">
        <f>VLOOKUP(P766,'Customer List'!B:C,2,)</f>
        <v>Gujrat</v>
      </c>
      <c r="W766" s="38"/>
      <c r="X766" s="30">
        <v>45838</v>
      </c>
      <c r="Y766" s="21">
        <f t="shared" si="91"/>
        <v>2</v>
      </c>
      <c r="Z766" s="21" t="str">
        <f t="shared" si="92"/>
        <v>Saturday</v>
      </c>
      <c r="AA766" s="21" t="str">
        <f t="shared" si="93"/>
        <v>Monday</v>
      </c>
      <c r="AB766" s="21" t="str">
        <f>VLOOKUP(U766,'Currency Sheet'!A:C,3,)</f>
        <v>DOLLAR</v>
      </c>
      <c r="AC766" s="42" t="str">
        <f>VLOOKUP(P766,'Customer List'!B:D,3,)</f>
        <v>OutStation</v>
      </c>
    </row>
    <row r="767" spans="1:29" x14ac:dyDescent="0.25">
      <c r="A767" s="21">
        <v>766</v>
      </c>
      <c r="B767" s="21" t="s">
        <v>614</v>
      </c>
      <c r="C767" s="30">
        <v>45828</v>
      </c>
      <c r="D767" s="30">
        <v>45834</v>
      </c>
      <c r="E767" s="47">
        <v>62.3</v>
      </c>
      <c r="F767" s="47">
        <f t="shared" si="88"/>
        <v>5482.4</v>
      </c>
      <c r="G767" s="48">
        <f t="shared" si="89"/>
        <v>5482.4</v>
      </c>
      <c r="H767" s="21">
        <v>423101</v>
      </c>
      <c r="I767" s="21" t="s">
        <v>1265</v>
      </c>
      <c r="J767" s="21">
        <v>1</v>
      </c>
      <c r="K767" s="21">
        <v>1</v>
      </c>
      <c r="L767" s="21">
        <f t="shared" si="90"/>
        <v>0</v>
      </c>
      <c r="M767" s="21" t="s">
        <v>689</v>
      </c>
      <c r="N767" s="30">
        <v>45836</v>
      </c>
      <c r="O767" s="48">
        <v>9656.5</v>
      </c>
      <c r="P767" s="21" t="s">
        <v>264</v>
      </c>
      <c r="Q767" s="21">
        <v>58152577722</v>
      </c>
      <c r="R767" s="21" t="s">
        <v>40</v>
      </c>
      <c r="S767" s="3">
        <v>-20</v>
      </c>
      <c r="T767" s="37"/>
      <c r="U767" s="21" t="s">
        <v>18</v>
      </c>
      <c r="V767" s="21" t="str">
        <f>VLOOKUP(P767,'Customer List'!B:C,2,)</f>
        <v>Banglore</v>
      </c>
      <c r="W767" s="38"/>
      <c r="X767" s="30">
        <v>45838</v>
      </c>
      <c r="Y767" s="21">
        <f t="shared" si="91"/>
        <v>2</v>
      </c>
      <c r="Z767" s="21" t="str">
        <f t="shared" si="92"/>
        <v>Saturday</v>
      </c>
      <c r="AA767" s="21" t="str">
        <f t="shared" si="93"/>
        <v>Monday</v>
      </c>
      <c r="AB767" s="21" t="str">
        <f>VLOOKUP(U767,'Currency Sheet'!A:C,3,)</f>
        <v>DOLLAR</v>
      </c>
      <c r="AC767" s="42" t="str">
        <f>VLOOKUP(P767,'Customer List'!B:D,3,)</f>
        <v>OutStation</v>
      </c>
    </row>
    <row r="768" spans="1:29" x14ac:dyDescent="0.25">
      <c r="A768" s="21">
        <v>767</v>
      </c>
      <c r="B768" s="21" t="s">
        <v>614</v>
      </c>
      <c r="C768" s="30">
        <v>45828</v>
      </c>
      <c r="D768" s="30">
        <v>45834</v>
      </c>
      <c r="E768" s="47">
        <v>49.8</v>
      </c>
      <c r="F768" s="47">
        <f t="shared" si="88"/>
        <v>4382.3999999999996</v>
      </c>
      <c r="G768" s="48">
        <f t="shared" si="89"/>
        <v>4382.3999999999996</v>
      </c>
      <c r="H768" s="21">
        <v>423113</v>
      </c>
      <c r="I768" s="21" t="s">
        <v>1504</v>
      </c>
      <c r="J768" s="21">
        <v>1</v>
      </c>
      <c r="K768" s="21">
        <v>1</v>
      </c>
      <c r="L768" s="21">
        <f t="shared" si="90"/>
        <v>0</v>
      </c>
      <c r="M768" s="21" t="s">
        <v>717</v>
      </c>
      <c r="N768" s="30">
        <v>45838</v>
      </c>
      <c r="O768" s="48">
        <v>7719</v>
      </c>
      <c r="P768" s="21" t="s">
        <v>165</v>
      </c>
      <c r="Q768" s="21">
        <v>58152616966</v>
      </c>
      <c r="R768" s="21" t="s">
        <v>40</v>
      </c>
      <c r="S768" s="3">
        <v>-20</v>
      </c>
      <c r="T768" s="37"/>
      <c r="U768" s="21" t="s">
        <v>18</v>
      </c>
      <c r="V768" s="21" t="str">
        <f>VLOOKUP(P768,'Customer List'!B:C,2,)</f>
        <v>Lucknow</v>
      </c>
      <c r="W768" s="38"/>
      <c r="X768" s="30">
        <v>45840</v>
      </c>
      <c r="Y768" s="21">
        <f t="shared" si="91"/>
        <v>2</v>
      </c>
      <c r="Z768" s="21" t="str">
        <f t="shared" si="92"/>
        <v>Monday</v>
      </c>
      <c r="AA768" s="21" t="str">
        <f t="shared" si="93"/>
        <v>Wednesday</v>
      </c>
      <c r="AB768" s="21" t="str">
        <f>VLOOKUP(U768,'Currency Sheet'!A:C,3,)</f>
        <v>DOLLAR</v>
      </c>
      <c r="AC768" s="42" t="str">
        <f>VLOOKUP(P768,'Customer List'!B:D,3,)</f>
        <v>OutStation</v>
      </c>
    </row>
    <row r="769" spans="1:29" x14ac:dyDescent="0.25">
      <c r="A769" s="21">
        <v>768</v>
      </c>
      <c r="B769" s="21" t="s">
        <v>614</v>
      </c>
      <c r="C769" s="30">
        <v>45828</v>
      </c>
      <c r="D769" s="30">
        <v>45834</v>
      </c>
      <c r="E769" s="47">
        <v>53.4</v>
      </c>
      <c r="F769" s="47">
        <f t="shared" si="88"/>
        <v>4699.2</v>
      </c>
      <c r="G769" s="48">
        <f t="shared" si="89"/>
        <v>4699.2</v>
      </c>
      <c r="H769" s="21">
        <v>423115</v>
      </c>
      <c r="I769" s="21" t="s">
        <v>1608</v>
      </c>
      <c r="J769" s="21">
        <v>1</v>
      </c>
      <c r="K769" s="21">
        <v>1</v>
      </c>
      <c r="L769" s="21">
        <f t="shared" si="90"/>
        <v>0</v>
      </c>
      <c r="M769" s="21" t="s">
        <v>693</v>
      </c>
      <c r="N769" s="30">
        <v>45836</v>
      </c>
      <c r="O769" s="48">
        <v>7609.5</v>
      </c>
      <c r="P769" s="21" t="s">
        <v>617</v>
      </c>
      <c r="Q769" s="21">
        <v>58152577475</v>
      </c>
      <c r="R769" s="21" t="s">
        <v>40</v>
      </c>
      <c r="S769" s="3">
        <v>-20</v>
      </c>
      <c r="T769" s="37"/>
      <c r="U769" s="21" t="s">
        <v>18</v>
      </c>
      <c r="V769" s="21" t="str">
        <f>VLOOKUP(P769,'Customer List'!B:C,2,)</f>
        <v>Bhuvneshwar</v>
      </c>
      <c r="W769" s="38"/>
      <c r="X769" s="30">
        <v>45839</v>
      </c>
      <c r="Y769" s="21">
        <f t="shared" si="91"/>
        <v>3</v>
      </c>
      <c r="Z769" s="21" t="str">
        <f t="shared" si="92"/>
        <v>Saturday</v>
      </c>
      <c r="AA769" s="21" t="str">
        <f t="shared" si="93"/>
        <v>Tuesday</v>
      </c>
      <c r="AB769" s="21" t="str">
        <f>VLOOKUP(U769,'Currency Sheet'!A:C,3,)</f>
        <v>DOLLAR</v>
      </c>
      <c r="AC769" s="42" t="str">
        <f>VLOOKUP(P769,'Customer List'!B:D,3,)</f>
        <v>OutStation</v>
      </c>
    </row>
    <row r="770" spans="1:29" x14ac:dyDescent="0.25">
      <c r="A770" s="21">
        <v>769</v>
      </c>
      <c r="B770" s="21" t="s">
        <v>614</v>
      </c>
      <c r="C770" s="30">
        <v>45828</v>
      </c>
      <c r="D770" s="30">
        <v>45834</v>
      </c>
      <c r="E770" s="47">
        <v>201.6</v>
      </c>
      <c r="F770" s="47">
        <f t="shared" si="88"/>
        <v>17740.8</v>
      </c>
      <c r="G770" s="48">
        <f t="shared" si="89"/>
        <v>53222.399999999994</v>
      </c>
      <c r="H770" s="21">
        <v>423303</v>
      </c>
      <c r="I770" s="21" t="s">
        <v>1248</v>
      </c>
      <c r="J770" s="21">
        <v>3</v>
      </c>
      <c r="K770" s="21">
        <v>3</v>
      </c>
      <c r="L770" s="21">
        <f t="shared" si="90"/>
        <v>0</v>
      </c>
      <c r="M770" s="21" t="s">
        <v>5684</v>
      </c>
      <c r="N770" s="30">
        <v>45952</v>
      </c>
      <c r="O770" s="48">
        <v>27132</v>
      </c>
      <c r="P770" s="21" t="s">
        <v>625</v>
      </c>
      <c r="Q770" s="21" t="s">
        <v>636</v>
      </c>
      <c r="R770" s="21" t="s">
        <v>637</v>
      </c>
      <c r="S770" s="3">
        <v>-20</v>
      </c>
      <c r="T770" s="37" t="s">
        <v>801</v>
      </c>
      <c r="U770" s="21" t="s">
        <v>18</v>
      </c>
      <c r="V770" s="21" t="str">
        <f>VLOOKUP(P770,'Customer List'!B:C,2,)</f>
        <v>Delhi</v>
      </c>
      <c r="W770" s="38"/>
      <c r="X770" s="30">
        <f>IF(OR(R770 = "PRIYANKA MADAM", R770 = "DEEPAK", R770 = "PORTER"),N770,"")</f>
        <v>45952</v>
      </c>
      <c r="Y770" s="21">
        <f t="shared" si="91"/>
        <v>0</v>
      </c>
      <c r="Z770" s="21" t="str">
        <f t="shared" si="92"/>
        <v>Wednesday</v>
      </c>
      <c r="AA770" s="21" t="str">
        <f t="shared" si="93"/>
        <v>Wednesday</v>
      </c>
      <c r="AB770" s="21" t="str">
        <f>VLOOKUP(U770,'Currency Sheet'!A:C,3,)</f>
        <v>DOLLAR</v>
      </c>
      <c r="AC770" s="42" t="str">
        <f>VLOOKUP(P770,'Customer List'!B:D,3,)</f>
        <v>Local</v>
      </c>
    </row>
    <row r="771" spans="1:29" x14ac:dyDescent="0.25">
      <c r="A771" s="21">
        <v>770</v>
      </c>
      <c r="B771" s="21" t="s">
        <v>614</v>
      </c>
      <c r="C771" s="30">
        <v>45828</v>
      </c>
      <c r="D771" s="30">
        <v>45834</v>
      </c>
      <c r="E771" s="47">
        <v>75.75</v>
      </c>
      <c r="F771" s="47">
        <f t="shared" ref="F771:F834" si="94">IF(AB771="DOLLAR",E771*88,E771)</f>
        <v>6666</v>
      </c>
      <c r="G771" s="48">
        <f t="shared" ref="G771:G834" si="95">F771*J771</f>
        <v>6666</v>
      </c>
      <c r="H771" s="21">
        <v>423801</v>
      </c>
      <c r="I771" s="21" t="s">
        <v>1609</v>
      </c>
      <c r="J771" s="21">
        <v>1</v>
      </c>
      <c r="K771" s="21">
        <v>1</v>
      </c>
      <c r="L771" s="21">
        <f t="shared" ref="L771:L834" si="96">J771-K771</f>
        <v>0</v>
      </c>
      <c r="M771" s="21" t="s">
        <v>715</v>
      </c>
      <c r="N771" s="30">
        <v>45838</v>
      </c>
      <c r="O771" s="48">
        <v>10959</v>
      </c>
      <c r="P771" s="21" t="s">
        <v>630</v>
      </c>
      <c r="Q771" s="21">
        <v>58152616782</v>
      </c>
      <c r="R771" s="21" t="s">
        <v>40</v>
      </c>
      <c r="S771" s="3">
        <v>-20</v>
      </c>
      <c r="T771" s="37"/>
      <c r="U771" s="21" t="s">
        <v>18</v>
      </c>
      <c r="V771" s="21" t="str">
        <f>VLOOKUP(P771,'Customer List'!B:C,2,)</f>
        <v>Telangana</v>
      </c>
      <c r="W771" s="38"/>
      <c r="X771" s="30">
        <v>45839</v>
      </c>
      <c r="Y771" s="21">
        <f t="shared" ref="Y771:Y834" si="97">IF(X771="", "", X771-N771)</f>
        <v>1</v>
      </c>
      <c r="Z771" s="21" t="str">
        <f t="shared" ref="Z771:Z834" si="98">IF(N771="", "", TEXT(N771, "dddd"))</f>
        <v>Monday</v>
      </c>
      <c r="AA771" s="21" t="str">
        <f t="shared" ref="AA771:AA834" si="99">IF(X771="", "", TEXT(X771, "dddd"))</f>
        <v>Tuesday</v>
      </c>
      <c r="AB771" s="21" t="str">
        <f>VLOOKUP(U771,'Currency Sheet'!A:C,3,)</f>
        <v>DOLLAR</v>
      </c>
      <c r="AC771" s="42" t="str">
        <f>VLOOKUP(P771,'Customer List'!B:D,3,)</f>
        <v>OutStation</v>
      </c>
    </row>
    <row r="772" spans="1:29" x14ac:dyDescent="0.25">
      <c r="A772" s="21">
        <v>771</v>
      </c>
      <c r="B772" s="21" t="s">
        <v>614</v>
      </c>
      <c r="C772" s="30">
        <v>45828</v>
      </c>
      <c r="D772" s="30">
        <v>45834</v>
      </c>
      <c r="E772" s="47">
        <v>165.6</v>
      </c>
      <c r="F772" s="47">
        <f t="shared" si="94"/>
        <v>14572.8</v>
      </c>
      <c r="G772" s="48">
        <f t="shared" si="95"/>
        <v>14572.8</v>
      </c>
      <c r="H772" s="21">
        <v>426803</v>
      </c>
      <c r="I772" s="21" t="s">
        <v>1610</v>
      </c>
      <c r="J772" s="21">
        <v>1</v>
      </c>
      <c r="K772" s="21">
        <v>1</v>
      </c>
      <c r="L772" s="21">
        <f t="shared" si="96"/>
        <v>0</v>
      </c>
      <c r="M772" s="21" t="s">
        <v>700</v>
      </c>
      <c r="N772" s="30">
        <v>45836</v>
      </c>
      <c r="O772" s="48">
        <v>30801.599999999999</v>
      </c>
      <c r="P772" s="21" t="s">
        <v>618</v>
      </c>
      <c r="Q772" s="21">
        <v>58152580813</v>
      </c>
      <c r="R772" s="21" t="s">
        <v>40</v>
      </c>
      <c r="S772" s="3">
        <v>4</v>
      </c>
      <c r="T772" s="37"/>
      <c r="U772" s="21" t="s">
        <v>18</v>
      </c>
      <c r="V772" s="21" t="str">
        <f>VLOOKUP(P772,'Customer List'!B:C,2,)</f>
        <v>Kerala</v>
      </c>
      <c r="W772" s="38"/>
      <c r="X772" s="30">
        <v>45839</v>
      </c>
      <c r="Y772" s="21">
        <f t="shared" si="97"/>
        <v>3</v>
      </c>
      <c r="Z772" s="21" t="str">
        <f t="shared" si="98"/>
        <v>Saturday</v>
      </c>
      <c r="AA772" s="21" t="str">
        <f t="shared" si="99"/>
        <v>Tuesday</v>
      </c>
      <c r="AB772" s="21" t="str">
        <f>VLOOKUP(U772,'Currency Sheet'!A:C,3,)</f>
        <v>DOLLAR</v>
      </c>
      <c r="AC772" s="42" t="str">
        <f>VLOOKUP(P772,'Customer List'!B:D,3,)</f>
        <v>OutStation</v>
      </c>
    </row>
    <row r="773" spans="1:29" x14ac:dyDescent="0.25">
      <c r="A773" s="21">
        <v>772</v>
      </c>
      <c r="B773" s="21" t="s">
        <v>614</v>
      </c>
      <c r="C773" s="30">
        <v>45828</v>
      </c>
      <c r="D773" s="30">
        <v>45834</v>
      </c>
      <c r="E773" s="47">
        <v>366</v>
      </c>
      <c r="F773" s="47">
        <f t="shared" si="94"/>
        <v>32208</v>
      </c>
      <c r="G773" s="48">
        <f t="shared" si="95"/>
        <v>64416</v>
      </c>
      <c r="H773" s="21">
        <v>430104</v>
      </c>
      <c r="I773" s="21" t="s">
        <v>230</v>
      </c>
      <c r="J773" s="21">
        <v>2</v>
      </c>
      <c r="K773" s="21">
        <v>2</v>
      </c>
      <c r="L773" s="21">
        <f t="shared" si="96"/>
        <v>0</v>
      </c>
      <c r="M773" s="21" t="s">
        <v>716</v>
      </c>
      <c r="N773" s="30">
        <v>45838</v>
      </c>
      <c r="O773" s="48">
        <v>50960</v>
      </c>
      <c r="P773" s="21" t="s">
        <v>271</v>
      </c>
      <c r="Q773" s="21">
        <v>58152616546</v>
      </c>
      <c r="R773" s="21" t="s">
        <v>40</v>
      </c>
      <c r="S773" s="3">
        <v>4</v>
      </c>
      <c r="T773" s="37"/>
      <c r="U773" s="21" t="s">
        <v>18</v>
      </c>
      <c r="V773" s="21" t="str">
        <f>VLOOKUP(P773,'Customer List'!B:C,2,)</f>
        <v>Mumbai</v>
      </c>
      <c r="W773" s="38"/>
      <c r="X773" s="30">
        <v>45839</v>
      </c>
      <c r="Y773" s="21">
        <f t="shared" si="97"/>
        <v>1</v>
      </c>
      <c r="Z773" s="21" t="str">
        <f t="shared" si="98"/>
        <v>Monday</v>
      </c>
      <c r="AA773" s="21" t="str">
        <f t="shared" si="99"/>
        <v>Tuesday</v>
      </c>
      <c r="AB773" s="21" t="str">
        <f>VLOOKUP(U773,'Currency Sheet'!A:C,3,)</f>
        <v>DOLLAR</v>
      </c>
      <c r="AC773" s="42" t="str">
        <f>VLOOKUP(P773,'Customer List'!B:D,3,)</f>
        <v>OutStation</v>
      </c>
    </row>
    <row r="774" spans="1:29" x14ac:dyDescent="0.25">
      <c r="A774" s="21">
        <v>773</v>
      </c>
      <c r="B774" s="21" t="s">
        <v>614</v>
      </c>
      <c r="C774" s="30">
        <v>45828</v>
      </c>
      <c r="D774" s="30">
        <v>45834</v>
      </c>
      <c r="E774" s="47">
        <v>291</v>
      </c>
      <c r="F774" s="47">
        <f t="shared" si="94"/>
        <v>25608</v>
      </c>
      <c r="G774" s="48">
        <f t="shared" si="95"/>
        <v>25608</v>
      </c>
      <c r="H774" s="21">
        <v>439707</v>
      </c>
      <c r="I774" s="21" t="s">
        <v>1611</v>
      </c>
      <c r="J774" s="21">
        <v>1</v>
      </c>
      <c r="K774" s="21">
        <v>1</v>
      </c>
      <c r="L774" s="21">
        <f t="shared" si="96"/>
        <v>0</v>
      </c>
      <c r="M774" s="21" t="s">
        <v>717</v>
      </c>
      <c r="N774" s="30">
        <v>45838</v>
      </c>
      <c r="O774" s="48">
        <v>45105</v>
      </c>
      <c r="P774" s="21" t="s">
        <v>165</v>
      </c>
      <c r="Q774" s="21">
        <v>58152616966</v>
      </c>
      <c r="R774" s="21" t="s">
        <v>40</v>
      </c>
      <c r="S774" s="3">
        <v>4</v>
      </c>
      <c r="T774" s="37"/>
      <c r="U774" s="21" t="s">
        <v>18</v>
      </c>
      <c r="V774" s="21" t="str">
        <f>VLOOKUP(P774,'Customer List'!B:C,2,)</f>
        <v>Lucknow</v>
      </c>
      <c r="W774" s="38"/>
      <c r="X774" s="30">
        <v>45840</v>
      </c>
      <c r="Y774" s="21">
        <f t="shared" si="97"/>
        <v>2</v>
      </c>
      <c r="Z774" s="21" t="str">
        <f t="shared" si="98"/>
        <v>Monday</v>
      </c>
      <c r="AA774" s="21" t="str">
        <f t="shared" si="99"/>
        <v>Wednesday</v>
      </c>
      <c r="AB774" s="21" t="str">
        <f>VLOOKUP(U774,'Currency Sheet'!A:C,3,)</f>
        <v>DOLLAR</v>
      </c>
      <c r="AC774" s="42" t="str">
        <f>VLOOKUP(P774,'Customer List'!B:D,3,)</f>
        <v>OutStation</v>
      </c>
    </row>
    <row r="775" spans="1:29" x14ac:dyDescent="0.25">
      <c r="A775" s="21">
        <v>774</v>
      </c>
      <c r="B775" s="21" t="s">
        <v>614</v>
      </c>
      <c r="C775" s="30">
        <v>45828</v>
      </c>
      <c r="D775" s="30">
        <v>45834</v>
      </c>
      <c r="E775" s="47">
        <v>193.8</v>
      </c>
      <c r="F775" s="47">
        <f t="shared" si="94"/>
        <v>17054.400000000001</v>
      </c>
      <c r="G775" s="48">
        <f t="shared" si="95"/>
        <v>17054.400000000001</v>
      </c>
      <c r="H775" s="21">
        <v>502528</v>
      </c>
      <c r="I775" s="21" t="s">
        <v>1612</v>
      </c>
      <c r="J775" s="21">
        <v>1</v>
      </c>
      <c r="K775" s="21">
        <v>1</v>
      </c>
      <c r="L775" s="21">
        <f t="shared" si="96"/>
        <v>0</v>
      </c>
      <c r="M775" s="21" t="s">
        <v>687</v>
      </c>
      <c r="N775" s="30">
        <v>45836</v>
      </c>
      <c r="O775" s="48">
        <v>30039</v>
      </c>
      <c r="P775" s="21" t="s">
        <v>39</v>
      </c>
      <c r="Q775" s="21">
        <v>58152579251</v>
      </c>
      <c r="R775" s="21" t="s">
        <v>40</v>
      </c>
      <c r="S775" s="3">
        <v>4</v>
      </c>
      <c r="T775" s="37"/>
      <c r="U775" s="21" t="s">
        <v>18</v>
      </c>
      <c r="V775" s="21" t="str">
        <f>VLOOKUP(P775,'Customer List'!B:C,2,)</f>
        <v>Pune</v>
      </c>
      <c r="W775" s="38"/>
      <c r="X775" s="30">
        <v>45840</v>
      </c>
      <c r="Y775" s="21">
        <f t="shared" si="97"/>
        <v>4</v>
      </c>
      <c r="Z775" s="21" t="str">
        <f t="shared" si="98"/>
        <v>Saturday</v>
      </c>
      <c r="AA775" s="21" t="str">
        <f t="shared" si="99"/>
        <v>Wednesday</v>
      </c>
      <c r="AB775" s="21" t="str">
        <f>VLOOKUP(U775,'Currency Sheet'!A:C,3,)</f>
        <v>DOLLAR</v>
      </c>
      <c r="AC775" s="42" t="str">
        <f>VLOOKUP(P775,'Customer List'!B:D,3,)</f>
        <v>OutStation</v>
      </c>
    </row>
    <row r="776" spans="1:29" x14ac:dyDescent="0.25">
      <c r="A776" s="21">
        <v>775</v>
      </c>
      <c r="B776" s="21" t="s">
        <v>614</v>
      </c>
      <c r="C776" s="30">
        <v>45828</v>
      </c>
      <c r="D776" s="30">
        <v>45834</v>
      </c>
      <c r="E776" s="47">
        <v>99.6</v>
      </c>
      <c r="F776" s="47">
        <f t="shared" si="94"/>
        <v>8764.7999999999993</v>
      </c>
      <c r="G776" s="48">
        <f t="shared" si="95"/>
        <v>17529.599999999999</v>
      </c>
      <c r="H776" s="21">
        <v>503807</v>
      </c>
      <c r="I776" s="21" t="s">
        <v>1613</v>
      </c>
      <c r="J776" s="21">
        <v>2</v>
      </c>
      <c r="K776" s="21">
        <v>2</v>
      </c>
      <c r="L776" s="21">
        <f t="shared" si="96"/>
        <v>0</v>
      </c>
      <c r="M776" s="21" t="s">
        <v>678</v>
      </c>
      <c r="N776" s="30">
        <v>45836</v>
      </c>
      <c r="O776" s="48">
        <v>15438</v>
      </c>
      <c r="P776" s="21" t="s">
        <v>671</v>
      </c>
      <c r="Q776" s="21">
        <v>58152574561</v>
      </c>
      <c r="R776" s="21" t="s">
        <v>40</v>
      </c>
      <c r="S776" s="3">
        <v>4</v>
      </c>
      <c r="T776" s="37"/>
      <c r="U776" s="21" t="s">
        <v>18</v>
      </c>
      <c r="V776" s="21" t="str">
        <f>VLOOKUP(P776,'Customer List'!B:C,2,)</f>
        <v>Hyderabad</v>
      </c>
      <c r="W776" s="38"/>
      <c r="X776" s="30">
        <v>45838</v>
      </c>
      <c r="Y776" s="21">
        <f t="shared" si="97"/>
        <v>2</v>
      </c>
      <c r="Z776" s="21" t="str">
        <f t="shared" si="98"/>
        <v>Saturday</v>
      </c>
      <c r="AA776" s="21" t="str">
        <f t="shared" si="99"/>
        <v>Monday</v>
      </c>
      <c r="AB776" s="21" t="str">
        <f>VLOOKUP(U776,'Currency Sheet'!A:C,3,)</f>
        <v>DOLLAR</v>
      </c>
      <c r="AC776" s="42" t="str">
        <f>VLOOKUP(P776,'Customer List'!B:D,3,)</f>
        <v>OutStation</v>
      </c>
    </row>
    <row r="777" spans="1:29" x14ac:dyDescent="0.25">
      <c r="A777" s="21">
        <v>776</v>
      </c>
      <c r="B777" s="21" t="s">
        <v>614</v>
      </c>
      <c r="C777" s="30">
        <v>45828</v>
      </c>
      <c r="D777" s="30">
        <v>45834</v>
      </c>
      <c r="E777" s="47">
        <v>292.8</v>
      </c>
      <c r="F777" s="47">
        <f t="shared" si="94"/>
        <v>25766.400000000001</v>
      </c>
      <c r="G777" s="48">
        <f t="shared" si="95"/>
        <v>25766.400000000001</v>
      </c>
      <c r="H777" s="21">
        <v>505824</v>
      </c>
      <c r="I777" s="21" t="s">
        <v>1614</v>
      </c>
      <c r="J777" s="21">
        <v>1</v>
      </c>
      <c r="K777" s="21">
        <v>1</v>
      </c>
      <c r="L777" s="21">
        <f t="shared" si="96"/>
        <v>0</v>
      </c>
      <c r="M777" s="21" t="s">
        <v>735</v>
      </c>
      <c r="N777" s="30">
        <v>45836</v>
      </c>
      <c r="O777" s="48">
        <v>26474</v>
      </c>
      <c r="P777" s="21" t="s">
        <v>631</v>
      </c>
      <c r="Q777" s="21"/>
      <c r="R777" s="21"/>
      <c r="S777" s="3">
        <v>4</v>
      </c>
      <c r="T777" s="37"/>
      <c r="U777" s="21" t="s">
        <v>18</v>
      </c>
      <c r="V777" s="21" t="str">
        <f>VLOOKUP(P777,'Customer List'!B:C,2,)</f>
        <v>Ropar</v>
      </c>
      <c r="W777" s="38"/>
      <c r="X777" s="30" t="str">
        <f>IF(OR(R777 = "PRIYANKA MADAM", R777 = "DEEPAK", R777 = "PORTER"),N777,"")</f>
        <v/>
      </c>
      <c r="Y777" s="21" t="str">
        <f t="shared" si="97"/>
        <v/>
      </c>
      <c r="Z777" s="21" t="str">
        <f t="shared" si="98"/>
        <v>Saturday</v>
      </c>
      <c r="AA777" s="21" t="str">
        <f t="shared" si="99"/>
        <v/>
      </c>
      <c r="AB777" s="21" t="str">
        <f>VLOOKUP(U777,'Currency Sheet'!A:C,3,)</f>
        <v>DOLLAR</v>
      </c>
      <c r="AC777" s="42" t="str">
        <f>VLOOKUP(P777,'Customer List'!B:D,3,)</f>
        <v>OutStation</v>
      </c>
    </row>
    <row r="778" spans="1:29" x14ac:dyDescent="0.25">
      <c r="A778" s="21">
        <v>777</v>
      </c>
      <c r="B778" s="21" t="s">
        <v>614</v>
      </c>
      <c r="C778" s="30">
        <v>45828</v>
      </c>
      <c r="D778" s="30">
        <v>45834</v>
      </c>
      <c r="E778" s="47">
        <v>292.8</v>
      </c>
      <c r="F778" s="47">
        <f t="shared" si="94"/>
        <v>25766.400000000001</v>
      </c>
      <c r="G778" s="48">
        <f t="shared" si="95"/>
        <v>25766.400000000001</v>
      </c>
      <c r="H778" s="21">
        <v>505824</v>
      </c>
      <c r="I778" s="21" t="s">
        <v>1614</v>
      </c>
      <c r="J778" s="21">
        <v>1</v>
      </c>
      <c r="K778" s="21">
        <v>1</v>
      </c>
      <c r="L778" s="21">
        <f t="shared" si="96"/>
        <v>0</v>
      </c>
      <c r="M778" s="21" t="s">
        <v>738</v>
      </c>
      <c r="N778" s="30">
        <v>45838</v>
      </c>
      <c r="O778" s="48">
        <v>22021</v>
      </c>
      <c r="P778" s="21" t="s">
        <v>42</v>
      </c>
      <c r="Q778" s="21" t="s">
        <v>636</v>
      </c>
      <c r="R778" s="21" t="s">
        <v>637</v>
      </c>
      <c r="S778" s="3">
        <v>4</v>
      </c>
      <c r="T778" s="37"/>
      <c r="U778" s="21" t="s">
        <v>18</v>
      </c>
      <c r="V778" s="21" t="str">
        <f>VLOOKUP(P778,'Customer List'!B:C,2,)</f>
        <v>Faridabad</v>
      </c>
      <c r="W778" s="38"/>
      <c r="X778" s="30">
        <v>45838</v>
      </c>
      <c r="Y778" s="21">
        <f t="shared" si="97"/>
        <v>0</v>
      </c>
      <c r="Z778" s="21" t="str">
        <f t="shared" si="98"/>
        <v>Monday</v>
      </c>
      <c r="AA778" s="21" t="str">
        <f t="shared" si="99"/>
        <v>Monday</v>
      </c>
      <c r="AB778" s="21" t="str">
        <f>VLOOKUP(U778,'Currency Sheet'!A:C,3,)</f>
        <v>DOLLAR</v>
      </c>
      <c r="AC778" s="42" t="str">
        <f>VLOOKUP(P778,'Customer List'!B:D,3,)</f>
        <v>Local</v>
      </c>
    </row>
    <row r="779" spans="1:29" x14ac:dyDescent="0.25">
      <c r="A779" s="21">
        <v>778</v>
      </c>
      <c r="B779" s="21" t="s">
        <v>614</v>
      </c>
      <c r="C779" s="30">
        <v>45828</v>
      </c>
      <c r="D779" s="30">
        <v>45834</v>
      </c>
      <c r="E779" s="47">
        <v>137.4</v>
      </c>
      <c r="F779" s="47">
        <f t="shared" si="94"/>
        <v>12091.2</v>
      </c>
      <c r="G779" s="48">
        <f t="shared" si="95"/>
        <v>12091.2</v>
      </c>
      <c r="H779" s="21">
        <v>573002</v>
      </c>
      <c r="I779" s="21" t="s">
        <v>1615</v>
      </c>
      <c r="J779" s="21">
        <v>1</v>
      </c>
      <c r="K779" s="21">
        <v>1</v>
      </c>
      <c r="L779" s="21">
        <f t="shared" si="96"/>
        <v>0</v>
      </c>
      <c r="M779" s="21" t="s">
        <v>673</v>
      </c>
      <c r="N779" s="30">
        <v>45836</v>
      </c>
      <c r="O779" s="48">
        <v>19579.5</v>
      </c>
      <c r="P779" s="21" t="s">
        <v>242</v>
      </c>
      <c r="Q779" s="21">
        <v>58152578643</v>
      </c>
      <c r="R779" s="21" t="s">
        <v>40</v>
      </c>
      <c r="S779" s="3">
        <v>-20</v>
      </c>
      <c r="T779" s="37"/>
      <c r="U779" s="21" t="s">
        <v>18</v>
      </c>
      <c r="V779" s="21" t="str">
        <f>VLOOKUP(P779,'Customer List'!B:C,2,)</f>
        <v>Mumbai</v>
      </c>
      <c r="W779" s="38"/>
      <c r="X779" s="30">
        <v>45838</v>
      </c>
      <c r="Y779" s="21">
        <f t="shared" si="97"/>
        <v>2</v>
      </c>
      <c r="Z779" s="21" t="str">
        <f t="shared" si="98"/>
        <v>Saturday</v>
      </c>
      <c r="AA779" s="21" t="str">
        <f t="shared" si="99"/>
        <v>Monday</v>
      </c>
      <c r="AB779" s="21" t="str">
        <f>VLOOKUP(U779,'Currency Sheet'!A:C,3,)</f>
        <v>DOLLAR</v>
      </c>
      <c r="AC779" s="42" t="str">
        <f>VLOOKUP(P779,'Customer List'!B:D,3,)</f>
        <v>OutStation</v>
      </c>
    </row>
    <row r="780" spans="1:29" x14ac:dyDescent="0.25">
      <c r="A780" s="21">
        <v>779</v>
      </c>
      <c r="B780" s="21" t="s">
        <v>614</v>
      </c>
      <c r="C780" s="30">
        <v>45828</v>
      </c>
      <c r="D780" s="30">
        <v>45834</v>
      </c>
      <c r="E780" s="47">
        <v>112.8</v>
      </c>
      <c r="F780" s="47">
        <f t="shared" si="94"/>
        <v>9926.4</v>
      </c>
      <c r="G780" s="48">
        <f t="shared" si="95"/>
        <v>19852.8</v>
      </c>
      <c r="H780" s="21">
        <v>575402</v>
      </c>
      <c r="I780" s="21" t="s">
        <v>1616</v>
      </c>
      <c r="J780" s="21">
        <v>2</v>
      </c>
      <c r="K780" s="21">
        <v>2</v>
      </c>
      <c r="L780" s="21">
        <f t="shared" si="96"/>
        <v>0</v>
      </c>
      <c r="M780" s="21" t="s">
        <v>700</v>
      </c>
      <c r="N780" s="30">
        <v>45836</v>
      </c>
      <c r="O780" s="48">
        <v>20980.799999999999</v>
      </c>
      <c r="P780" s="21" t="s">
        <v>618</v>
      </c>
      <c r="Q780" s="21">
        <v>58152580813</v>
      </c>
      <c r="R780" s="21" t="s">
        <v>40</v>
      </c>
      <c r="S780" s="3">
        <v>-20</v>
      </c>
      <c r="T780" s="37"/>
      <c r="U780" s="21" t="s">
        <v>18</v>
      </c>
      <c r="V780" s="21" t="str">
        <f>VLOOKUP(P780,'Customer List'!B:C,2,)</f>
        <v>Kerala</v>
      </c>
      <c r="W780" s="38"/>
      <c r="X780" s="30">
        <v>45839</v>
      </c>
      <c r="Y780" s="21">
        <f t="shared" si="97"/>
        <v>3</v>
      </c>
      <c r="Z780" s="21" t="str">
        <f t="shared" si="98"/>
        <v>Saturday</v>
      </c>
      <c r="AA780" s="21" t="str">
        <f t="shared" si="99"/>
        <v>Tuesday</v>
      </c>
      <c r="AB780" s="21" t="str">
        <f>VLOOKUP(U780,'Currency Sheet'!A:C,3,)</f>
        <v>DOLLAR</v>
      </c>
      <c r="AC780" s="42" t="str">
        <f>VLOOKUP(P780,'Customer List'!B:D,3,)</f>
        <v>OutStation</v>
      </c>
    </row>
    <row r="781" spans="1:29" x14ac:dyDescent="0.25">
      <c r="A781" s="21">
        <v>780</v>
      </c>
      <c r="B781" s="21" t="s">
        <v>614</v>
      </c>
      <c r="C781" s="30">
        <v>45828</v>
      </c>
      <c r="D781" s="30">
        <v>45834</v>
      </c>
      <c r="E781" s="47">
        <v>60.6</v>
      </c>
      <c r="F781" s="47">
        <f t="shared" si="94"/>
        <v>5332.8</v>
      </c>
      <c r="G781" s="48">
        <f t="shared" si="95"/>
        <v>5332.8</v>
      </c>
      <c r="H781" s="21">
        <v>633601</v>
      </c>
      <c r="I781" s="21" t="s">
        <v>1617</v>
      </c>
      <c r="J781" s="21">
        <v>1</v>
      </c>
      <c r="K781" s="21">
        <v>1</v>
      </c>
      <c r="L781" s="21">
        <f t="shared" si="96"/>
        <v>0</v>
      </c>
      <c r="M781" s="21" t="s">
        <v>645</v>
      </c>
      <c r="N781" s="30">
        <v>45835</v>
      </c>
      <c r="O781" s="48">
        <v>0</v>
      </c>
      <c r="P781" s="21" t="s">
        <v>622</v>
      </c>
      <c r="Q781" s="21" t="s">
        <v>636</v>
      </c>
      <c r="R781" s="21" t="s">
        <v>637</v>
      </c>
      <c r="S781" s="3">
        <v>4</v>
      </c>
      <c r="T781" s="37"/>
      <c r="U781" s="21" t="s">
        <v>18</v>
      </c>
      <c r="V781" s="21" t="str">
        <f>VLOOKUP(P781,'Customer List'!B:C,2,)</f>
        <v>Delhi</v>
      </c>
      <c r="W781" s="38"/>
      <c r="X781" s="30">
        <v>45835</v>
      </c>
      <c r="Y781" s="21">
        <f t="shared" si="97"/>
        <v>0</v>
      </c>
      <c r="Z781" s="21" t="str">
        <f t="shared" si="98"/>
        <v>Friday</v>
      </c>
      <c r="AA781" s="21" t="str">
        <f t="shared" si="99"/>
        <v>Friday</v>
      </c>
      <c r="AB781" s="21" t="str">
        <f>VLOOKUP(U781,'Currency Sheet'!A:C,3,)</f>
        <v>DOLLAR</v>
      </c>
      <c r="AC781" s="42" t="str">
        <f>VLOOKUP(P781,'Customer List'!B:D,3,)</f>
        <v>Local</v>
      </c>
    </row>
    <row r="782" spans="1:29" x14ac:dyDescent="0.25">
      <c r="A782" s="21">
        <v>781</v>
      </c>
      <c r="B782" s="21" t="s">
        <v>614</v>
      </c>
      <c r="C782" s="30">
        <v>45828</v>
      </c>
      <c r="D782" s="30">
        <v>45834</v>
      </c>
      <c r="E782" s="47">
        <v>49.8</v>
      </c>
      <c r="F782" s="47">
        <f t="shared" si="94"/>
        <v>4382.3999999999996</v>
      </c>
      <c r="G782" s="48">
        <f t="shared" si="95"/>
        <v>4382.3999999999996</v>
      </c>
      <c r="H782" s="21">
        <v>640905</v>
      </c>
      <c r="I782" s="21" t="s">
        <v>1618</v>
      </c>
      <c r="J782" s="21">
        <v>1</v>
      </c>
      <c r="K782" s="21">
        <v>1</v>
      </c>
      <c r="L782" s="21">
        <f t="shared" si="96"/>
        <v>0</v>
      </c>
      <c r="M782" s="21" t="s">
        <v>712</v>
      </c>
      <c r="N782" s="30">
        <v>45838</v>
      </c>
      <c r="O782" s="48">
        <v>9005.5</v>
      </c>
      <c r="P782" s="21" t="s">
        <v>632</v>
      </c>
      <c r="Q782" s="21">
        <v>58152615894</v>
      </c>
      <c r="R782" s="21" t="s">
        <v>40</v>
      </c>
      <c r="S782" s="3">
        <v>4</v>
      </c>
      <c r="T782" s="37"/>
      <c r="U782" s="21" t="s">
        <v>18</v>
      </c>
      <c r="V782" s="21" t="str">
        <f>VLOOKUP(P782,'Customer List'!B:C,2,)</f>
        <v>Chennai</v>
      </c>
      <c r="W782" s="38"/>
      <c r="X782" s="30">
        <v>45839</v>
      </c>
      <c r="Y782" s="21">
        <f t="shared" si="97"/>
        <v>1</v>
      </c>
      <c r="Z782" s="21" t="str">
        <f t="shared" si="98"/>
        <v>Monday</v>
      </c>
      <c r="AA782" s="21" t="str">
        <f t="shared" si="99"/>
        <v>Tuesday</v>
      </c>
      <c r="AB782" s="21" t="str">
        <f>VLOOKUP(U782,'Currency Sheet'!A:C,3,)</f>
        <v>DOLLAR</v>
      </c>
      <c r="AC782" s="42" t="str">
        <f>VLOOKUP(P782,'Customer List'!B:D,3,)</f>
        <v>OutStation</v>
      </c>
    </row>
    <row r="783" spans="1:29" x14ac:dyDescent="0.25">
      <c r="A783" s="21">
        <v>782</v>
      </c>
      <c r="B783" s="21" t="s">
        <v>614</v>
      </c>
      <c r="C783" s="30">
        <v>45828</v>
      </c>
      <c r="D783" s="30">
        <v>45834</v>
      </c>
      <c r="E783" s="47">
        <v>160.19999999999999</v>
      </c>
      <c r="F783" s="47">
        <f t="shared" si="94"/>
        <v>14097.599999999999</v>
      </c>
      <c r="G783" s="48">
        <f t="shared" si="95"/>
        <v>14097.599999999999</v>
      </c>
      <c r="H783" s="21">
        <v>640930</v>
      </c>
      <c r="I783" s="21" t="s">
        <v>1619</v>
      </c>
      <c r="J783" s="21">
        <v>1</v>
      </c>
      <c r="K783" s="21">
        <v>1</v>
      </c>
      <c r="L783" s="21">
        <f t="shared" si="96"/>
        <v>0</v>
      </c>
      <c r="M783" s="21" t="s">
        <v>726</v>
      </c>
      <c r="N783" s="30">
        <v>45838</v>
      </c>
      <c r="O783" s="48">
        <v>24831</v>
      </c>
      <c r="P783" s="21" t="s">
        <v>672</v>
      </c>
      <c r="Q783" s="21" t="s">
        <v>636</v>
      </c>
      <c r="R783" s="21" t="s">
        <v>637</v>
      </c>
      <c r="S783" s="3">
        <v>4</v>
      </c>
      <c r="T783" s="37" t="s">
        <v>649</v>
      </c>
      <c r="U783" s="21" t="s">
        <v>18</v>
      </c>
      <c r="V783" s="21" t="str">
        <f>VLOOKUP(P783,'Customer List'!B:C,2,)</f>
        <v>Delhi</v>
      </c>
      <c r="W783" s="38"/>
      <c r="X783" s="30">
        <v>45838</v>
      </c>
      <c r="Y783" s="21">
        <f t="shared" si="97"/>
        <v>0</v>
      </c>
      <c r="Z783" s="21" t="str">
        <f t="shared" si="98"/>
        <v>Monday</v>
      </c>
      <c r="AA783" s="21" t="str">
        <f t="shared" si="99"/>
        <v>Monday</v>
      </c>
      <c r="AB783" s="21" t="str">
        <f>VLOOKUP(U783,'Currency Sheet'!A:C,3,)</f>
        <v>DOLLAR</v>
      </c>
      <c r="AC783" s="42" t="str">
        <f>VLOOKUP(P783,'Customer List'!B:D,3,)</f>
        <v>Local</v>
      </c>
    </row>
    <row r="784" spans="1:29" x14ac:dyDescent="0.25">
      <c r="A784" s="21">
        <v>783</v>
      </c>
      <c r="B784" s="21" t="s">
        <v>614</v>
      </c>
      <c r="C784" s="30">
        <v>45828</v>
      </c>
      <c r="D784" s="30">
        <v>45834</v>
      </c>
      <c r="E784" s="47">
        <v>160.19999999999999</v>
      </c>
      <c r="F784" s="47">
        <f t="shared" si="94"/>
        <v>14097.599999999999</v>
      </c>
      <c r="G784" s="48">
        <f t="shared" si="95"/>
        <v>14097.599999999999</v>
      </c>
      <c r="H784" s="21">
        <v>640932</v>
      </c>
      <c r="I784" s="21" t="s">
        <v>1620</v>
      </c>
      <c r="J784" s="21">
        <v>1</v>
      </c>
      <c r="K784" s="21">
        <v>1</v>
      </c>
      <c r="L784" s="21">
        <f t="shared" si="96"/>
        <v>0</v>
      </c>
      <c r="M784" s="21" t="s">
        <v>717</v>
      </c>
      <c r="N784" s="30">
        <v>45838</v>
      </c>
      <c r="O784" s="48">
        <v>24831</v>
      </c>
      <c r="P784" s="21" t="s">
        <v>165</v>
      </c>
      <c r="Q784" s="21">
        <v>58152616966</v>
      </c>
      <c r="R784" s="21" t="s">
        <v>40</v>
      </c>
      <c r="S784" s="3">
        <v>4</v>
      </c>
      <c r="T784" s="37"/>
      <c r="U784" s="21" t="s">
        <v>18</v>
      </c>
      <c r="V784" s="21" t="str">
        <f>VLOOKUP(P784,'Customer List'!B:C,2,)</f>
        <v>Lucknow</v>
      </c>
      <c r="W784" s="38"/>
      <c r="X784" s="30">
        <v>45840</v>
      </c>
      <c r="Y784" s="21">
        <f t="shared" si="97"/>
        <v>2</v>
      </c>
      <c r="Z784" s="21" t="str">
        <f t="shared" si="98"/>
        <v>Monday</v>
      </c>
      <c r="AA784" s="21" t="str">
        <f t="shared" si="99"/>
        <v>Wednesday</v>
      </c>
      <c r="AB784" s="21" t="str">
        <f>VLOOKUP(U784,'Currency Sheet'!A:C,3,)</f>
        <v>DOLLAR</v>
      </c>
      <c r="AC784" s="42" t="str">
        <f>VLOOKUP(P784,'Customer List'!B:D,3,)</f>
        <v>OutStation</v>
      </c>
    </row>
    <row r="785" spans="1:29" x14ac:dyDescent="0.25">
      <c r="A785" s="21">
        <v>784</v>
      </c>
      <c r="B785" s="21" t="s">
        <v>614</v>
      </c>
      <c r="C785" s="30">
        <v>45828</v>
      </c>
      <c r="D785" s="30">
        <v>45834</v>
      </c>
      <c r="E785" s="47">
        <v>193.8</v>
      </c>
      <c r="F785" s="47">
        <f t="shared" si="94"/>
        <v>17054.400000000001</v>
      </c>
      <c r="G785" s="48">
        <f t="shared" si="95"/>
        <v>17054.400000000001</v>
      </c>
      <c r="H785" s="21">
        <v>801807</v>
      </c>
      <c r="I785" s="21" t="s">
        <v>1621</v>
      </c>
      <c r="J785" s="21">
        <v>1</v>
      </c>
      <c r="K785" s="21">
        <v>1</v>
      </c>
      <c r="L785" s="21">
        <f t="shared" si="96"/>
        <v>0</v>
      </c>
      <c r="M785" s="21" t="s">
        <v>670</v>
      </c>
      <c r="N785" s="30">
        <v>45835</v>
      </c>
      <c r="O785" s="48">
        <v>30685</v>
      </c>
      <c r="P785" s="21" t="s">
        <v>213</v>
      </c>
      <c r="Q785" s="21" t="s">
        <v>1127</v>
      </c>
      <c r="R785" s="21" t="s">
        <v>1127</v>
      </c>
      <c r="S785" s="3">
        <v>4</v>
      </c>
      <c r="T785" s="37"/>
      <c r="U785" s="21" t="s">
        <v>18</v>
      </c>
      <c r="V785" s="21" t="str">
        <f>VLOOKUP(P785,'Customer List'!B:C,2,)</f>
        <v>Delhi</v>
      </c>
      <c r="W785" s="38"/>
      <c r="X785" s="30">
        <f>IF(OR(R785 = "PRIYANKA MADAM", R785 = "DEEPAK", R785 = "PORTER"),N785,"")</f>
        <v>45835</v>
      </c>
      <c r="Y785" s="21">
        <f t="shared" si="97"/>
        <v>0</v>
      </c>
      <c r="Z785" s="21" t="str">
        <f t="shared" si="98"/>
        <v>Friday</v>
      </c>
      <c r="AA785" s="21" t="str">
        <f t="shared" si="99"/>
        <v>Friday</v>
      </c>
      <c r="AB785" s="21" t="str">
        <f>VLOOKUP(U785,'Currency Sheet'!A:C,3,)</f>
        <v>DOLLAR</v>
      </c>
      <c r="AC785" s="42" t="str">
        <f>VLOOKUP(P785,'Customer List'!B:D,3,)</f>
        <v>Local</v>
      </c>
    </row>
    <row r="786" spans="1:29" x14ac:dyDescent="0.25">
      <c r="A786" s="21">
        <v>785</v>
      </c>
      <c r="B786" s="21" t="s">
        <v>614</v>
      </c>
      <c r="C786" s="30">
        <v>45828</v>
      </c>
      <c r="D786" s="30">
        <v>45834</v>
      </c>
      <c r="E786" s="47">
        <v>259.8</v>
      </c>
      <c r="F786" s="47">
        <f t="shared" si="94"/>
        <v>22862.400000000001</v>
      </c>
      <c r="G786" s="48">
        <f t="shared" si="95"/>
        <v>22862.400000000001</v>
      </c>
      <c r="H786" s="21">
        <v>802001</v>
      </c>
      <c r="I786" s="21" t="s">
        <v>1622</v>
      </c>
      <c r="J786" s="21">
        <v>1</v>
      </c>
      <c r="K786" s="21">
        <v>1</v>
      </c>
      <c r="L786" s="21">
        <f t="shared" si="96"/>
        <v>0</v>
      </c>
      <c r="M786" s="21" t="s">
        <v>705</v>
      </c>
      <c r="N786" s="30">
        <v>45836</v>
      </c>
      <c r="O786" s="48">
        <v>50336.25</v>
      </c>
      <c r="P786" s="21" t="s">
        <v>319</v>
      </c>
      <c r="Q786" s="21">
        <v>58152580183</v>
      </c>
      <c r="R786" s="21" t="s">
        <v>40</v>
      </c>
      <c r="S786" s="3">
        <v>4</v>
      </c>
      <c r="T786" s="37"/>
      <c r="U786" s="21" t="s">
        <v>18</v>
      </c>
      <c r="V786" s="21" t="str">
        <f>VLOOKUP(P786,'Customer List'!B:C,2,)</f>
        <v>Gujrat</v>
      </c>
      <c r="W786" s="38"/>
      <c r="X786" s="30">
        <v>45838</v>
      </c>
      <c r="Y786" s="21">
        <f t="shared" si="97"/>
        <v>2</v>
      </c>
      <c r="Z786" s="21" t="str">
        <f t="shared" si="98"/>
        <v>Saturday</v>
      </c>
      <c r="AA786" s="21" t="str">
        <f t="shared" si="99"/>
        <v>Monday</v>
      </c>
      <c r="AB786" s="21" t="str">
        <f>VLOOKUP(U786,'Currency Sheet'!A:C,3,)</f>
        <v>DOLLAR</v>
      </c>
      <c r="AC786" s="42" t="str">
        <f>VLOOKUP(P786,'Customer List'!B:D,3,)</f>
        <v>OutStation</v>
      </c>
    </row>
    <row r="787" spans="1:29" x14ac:dyDescent="0.25">
      <c r="A787" s="21">
        <v>786</v>
      </c>
      <c r="B787" s="21" t="s">
        <v>614</v>
      </c>
      <c r="C787" s="30">
        <v>45828</v>
      </c>
      <c r="D787" s="30">
        <v>45834</v>
      </c>
      <c r="E787" s="47">
        <v>332.4</v>
      </c>
      <c r="F787" s="47">
        <f t="shared" si="94"/>
        <v>29251.199999999997</v>
      </c>
      <c r="G787" s="48">
        <f t="shared" si="95"/>
        <v>29251.199999999997</v>
      </c>
      <c r="H787" s="21">
        <v>803001</v>
      </c>
      <c r="I787" s="21" t="s">
        <v>1352</v>
      </c>
      <c r="J787" s="21">
        <v>1</v>
      </c>
      <c r="K787" s="21">
        <v>1</v>
      </c>
      <c r="L787" s="21">
        <f t="shared" si="96"/>
        <v>0</v>
      </c>
      <c r="M787" s="21" t="s">
        <v>804</v>
      </c>
      <c r="N787" s="30">
        <v>45840</v>
      </c>
      <c r="O787" s="48">
        <v>49860</v>
      </c>
      <c r="P787" s="21" t="s">
        <v>633</v>
      </c>
      <c r="Q787" s="21" t="s">
        <v>636</v>
      </c>
      <c r="R787" s="21" t="s">
        <v>723</v>
      </c>
      <c r="S787" s="3">
        <v>4</v>
      </c>
      <c r="T787" s="37"/>
      <c r="U787" s="21" t="s">
        <v>18</v>
      </c>
      <c r="V787" s="21" t="str">
        <f>VLOOKUP(P787,'Customer List'!B:C,2,)</f>
        <v>Manesar</v>
      </c>
      <c r="W787" s="38"/>
      <c r="X787" s="30">
        <v>45840</v>
      </c>
      <c r="Y787" s="21">
        <f t="shared" si="97"/>
        <v>0</v>
      </c>
      <c r="Z787" s="21" t="str">
        <f t="shared" si="98"/>
        <v>Wednesday</v>
      </c>
      <c r="AA787" s="21" t="str">
        <f t="shared" si="99"/>
        <v>Wednesday</v>
      </c>
      <c r="AB787" s="21" t="str">
        <f>VLOOKUP(U787,'Currency Sheet'!A:C,3,)</f>
        <v>DOLLAR</v>
      </c>
      <c r="AC787" s="42" t="str">
        <f>VLOOKUP(P787,'Customer List'!B:D,3,)</f>
        <v>Local</v>
      </c>
    </row>
    <row r="788" spans="1:29" ht="30" x14ac:dyDescent="0.25">
      <c r="A788" s="21">
        <v>787</v>
      </c>
      <c r="B788" s="21" t="s">
        <v>180</v>
      </c>
      <c r="C788" s="30">
        <v>45834</v>
      </c>
      <c r="D788" s="30">
        <v>45834</v>
      </c>
      <c r="E788" s="47">
        <v>5</v>
      </c>
      <c r="F788" s="47">
        <f t="shared" si="94"/>
        <v>440</v>
      </c>
      <c r="G788" s="48">
        <f t="shared" si="95"/>
        <v>440</v>
      </c>
      <c r="H788" s="21">
        <v>740809</v>
      </c>
      <c r="I788" s="21" t="s">
        <v>1623</v>
      </c>
      <c r="J788" s="21">
        <v>1</v>
      </c>
      <c r="K788" s="21">
        <v>1</v>
      </c>
      <c r="L788" s="21">
        <f t="shared" si="96"/>
        <v>0</v>
      </c>
      <c r="M788" s="21" t="s">
        <v>641</v>
      </c>
      <c r="N788" s="30">
        <v>45834</v>
      </c>
      <c r="O788" s="48">
        <v>0</v>
      </c>
      <c r="P788" s="21" t="s">
        <v>567</v>
      </c>
      <c r="Q788" s="21"/>
      <c r="R788" s="21"/>
      <c r="S788" s="3">
        <v>4</v>
      </c>
      <c r="T788" s="37" t="s">
        <v>642</v>
      </c>
      <c r="U788" s="21" t="s">
        <v>18</v>
      </c>
      <c r="V788" s="21" t="str">
        <f>VLOOKUP(P788,'Customer List'!B:C,2,)</f>
        <v>Banglore</v>
      </c>
      <c r="W788" s="38"/>
      <c r="X788" s="30" t="str">
        <f>IF(OR(R788 = "PRIYANKA MADAM", R788 = "DEEPAK", R788 = "PORTER"),N788,"")</f>
        <v/>
      </c>
      <c r="Y788" s="21" t="str">
        <f t="shared" si="97"/>
        <v/>
      </c>
      <c r="Z788" s="21" t="str">
        <f t="shared" si="98"/>
        <v>Thursday</v>
      </c>
      <c r="AA788" s="21" t="str">
        <f t="shared" si="99"/>
        <v/>
      </c>
      <c r="AB788" s="21" t="str">
        <f>VLOOKUP(U788,'Currency Sheet'!A:C,3,)</f>
        <v>DOLLAR</v>
      </c>
      <c r="AC788" s="42" t="str">
        <f>VLOOKUP(P788,'Customer List'!B:D,3,)</f>
        <v>OutStation</v>
      </c>
    </row>
    <row r="789" spans="1:29" ht="30" x14ac:dyDescent="0.25">
      <c r="A789" s="21">
        <v>788</v>
      </c>
      <c r="B789" s="21" t="s">
        <v>180</v>
      </c>
      <c r="C789" s="30">
        <v>45834</v>
      </c>
      <c r="D789" s="30">
        <v>45834</v>
      </c>
      <c r="E789" s="47">
        <v>41.3</v>
      </c>
      <c r="F789" s="47">
        <f t="shared" si="94"/>
        <v>3634.3999999999996</v>
      </c>
      <c r="G789" s="48">
        <f t="shared" si="95"/>
        <v>3634.3999999999996</v>
      </c>
      <c r="H789" s="21">
        <v>740811</v>
      </c>
      <c r="I789" s="21" t="s">
        <v>244</v>
      </c>
      <c r="J789" s="21">
        <v>1</v>
      </c>
      <c r="K789" s="21">
        <v>1</v>
      </c>
      <c r="L789" s="21">
        <f t="shared" si="96"/>
        <v>0</v>
      </c>
      <c r="M789" s="21" t="s">
        <v>641</v>
      </c>
      <c r="N789" s="30">
        <v>45834</v>
      </c>
      <c r="O789" s="48">
        <v>0</v>
      </c>
      <c r="P789" s="21" t="s">
        <v>567</v>
      </c>
      <c r="Q789" s="21"/>
      <c r="R789" s="21"/>
      <c r="S789" s="3">
        <v>4</v>
      </c>
      <c r="T789" s="37" t="s">
        <v>642</v>
      </c>
      <c r="U789" s="21" t="s">
        <v>18</v>
      </c>
      <c r="V789" s="21" t="str">
        <f>VLOOKUP(P789,'Customer List'!B:C,2,)</f>
        <v>Banglore</v>
      </c>
      <c r="W789" s="38"/>
      <c r="X789" s="30" t="str">
        <f>IF(OR(R789 = "PRIYANKA MADAM", R789 = "DEEPAK", R789 = "PORTER"),N789,"")</f>
        <v/>
      </c>
      <c r="Y789" s="21" t="str">
        <f t="shared" si="97"/>
        <v/>
      </c>
      <c r="Z789" s="21" t="str">
        <f t="shared" si="98"/>
        <v>Thursday</v>
      </c>
      <c r="AA789" s="21" t="str">
        <f t="shared" si="99"/>
        <v/>
      </c>
      <c r="AB789" s="21" t="str">
        <f>VLOOKUP(U789,'Currency Sheet'!A:C,3,)</f>
        <v>DOLLAR</v>
      </c>
      <c r="AC789" s="42" t="str">
        <f>VLOOKUP(P789,'Customer List'!B:D,3,)</f>
        <v>OutStation</v>
      </c>
    </row>
    <row r="790" spans="1:29" ht="30" x14ac:dyDescent="0.25">
      <c r="A790" s="21">
        <v>789</v>
      </c>
      <c r="B790" s="21" t="s">
        <v>180</v>
      </c>
      <c r="C790" s="30">
        <v>45834</v>
      </c>
      <c r="D790" s="30">
        <v>45834</v>
      </c>
      <c r="E790" s="47">
        <v>82.6</v>
      </c>
      <c r="F790" s="47">
        <f t="shared" si="94"/>
        <v>7268.7999999999993</v>
      </c>
      <c r="G790" s="48">
        <f t="shared" si="95"/>
        <v>7268.7999999999993</v>
      </c>
      <c r="H790" s="21">
        <v>741146</v>
      </c>
      <c r="I790" s="21" t="s">
        <v>1368</v>
      </c>
      <c r="J790" s="21">
        <v>1</v>
      </c>
      <c r="K790" s="21">
        <v>1</v>
      </c>
      <c r="L790" s="21">
        <f t="shared" si="96"/>
        <v>0</v>
      </c>
      <c r="M790" s="21" t="s">
        <v>641</v>
      </c>
      <c r="N790" s="30">
        <v>45834</v>
      </c>
      <c r="O790" s="48">
        <v>0</v>
      </c>
      <c r="P790" s="21" t="s">
        <v>567</v>
      </c>
      <c r="Q790" s="21"/>
      <c r="R790" s="21"/>
      <c r="S790" s="3">
        <v>4</v>
      </c>
      <c r="T790" s="37" t="s">
        <v>642</v>
      </c>
      <c r="U790" s="21" t="s">
        <v>18</v>
      </c>
      <c r="V790" s="21" t="str">
        <f>VLOOKUP(P790,'Customer List'!B:C,2,)</f>
        <v>Banglore</v>
      </c>
      <c r="W790" s="38"/>
      <c r="X790" s="30" t="str">
        <f>IF(OR(R790 = "PRIYANKA MADAM", R790 = "DEEPAK", R790 = "PORTER"),N790,"")</f>
        <v/>
      </c>
      <c r="Y790" s="21" t="str">
        <f t="shared" si="97"/>
        <v/>
      </c>
      <c r="Z790" s="21" t="str">
        <f t="shared" si="98"/>
        <v>Thursday</v>
      </c>
      <c r="AA790" s="21" t="str">
        <f t="shared" si="99"/>
        <v/>
      </c>
      <c r="AB790" s="21" t="str">
        <f>VLOOKUP(U790,'Currency Sheet'!A:C,3,)</f>
        <v>DOLLAR</v>
      </c>
      <c r="AC790" s="42" t="str">
        <f>VLOOKUP(P790,'Customer List'!B:D,3,)</f>
        <v>OutStation</v>
      </c>
    </row>
    <row r="791" spans="1:29" x14ac:dyDescent="0.25">
      <c r="A791" s="21">
        <v>790</v>
      </c>
      <c r="B791" s="21" t="s">
        <v>2678</v>
      </c>
      <c r="C791" s="30">
        <v>45827</v>
      </c>
      <c r="D791" s="30">
        <v>45834</v>
      </c>
      <c r="E791" s="47">
        <v>5384.34</v>
      </c>
      <c r="F791" s="47">
        <f t="shared" si="94"/>
        <v>5384.34</v>
      </c>
      <c r="G791" s="48">
        <f t="shared" si="95"/>
        <v>5384.34</v>
      </c>
      <c r="H791" s="21">
        <v>154210</v>
      </c>
      <c r="I791" s="21" t="s">
        <v>2679</v>
      </c>
      <c r="J791" s="21">
        <v>1</v>
      </c>
      <c r="K791" s="21">
        <v>1</v>
      </c>
      <c r="L791" s="21">
        <f t="shared" si="96"/>
        <v>0</v>
      </c>
      <c r="M791" s="21" t="s">
        <v>2680</v>
      </c>
      <c r="N791" s="30">
        <v>45841</v>
      </c>
      <c r="O791" s="48">
        <v>6461.21</v>
      </c>
      <c r="P791" s="21" t="s">
        <v>16</v>
      </c>
      <c r="Q791" s="21" t="s">
        <v>636</v>
      </c>
      <c r="R791" s="21" t="s">
        <v>637</v>
      </c>
      <c r="S791" s="3">
        <v>-20</v>
      </c>
      <c r="T791" s="37"/>
      <c r="U791" s="21" t="s">
        <v>2775</v>
      </c>
      <c r="V791" s="21" t="str">
        <f>VLOOKUP(P791,'Customer List'!B:C,2,)</f>
        <v>Delhi</v>
      </c>
      <c r="W791" s="38"/>
      <c r="X791" s="30">
        <v>45841</v>
      </c>
      <c r="Y791" s="21">
        <f t="shared" si="97"/>
        <v>0</v>
      </c>
      <c r="Z791" s="21" t="str">
        <f t="shared" si="98"/>
        <v>Thursday</v>
      </c>
      <c r="AA791" s="21" t="str">
        <f t="shared" si="99"/>
        <v>Thursday</v>
      </c>
      <c r="AB791" s="21" t="str">
        <f>VLOOKUP(U791,'Currency Sheet'!A:C,3,)</f>
        <v>INR</v>
      </c>
      <c r="AC791" s="42" t="str">
        <f>VLOOKUP(P791,'Customer List'!B:D,3,)</f>
        <v>Local</v>
      </c>
    </row>
    <row r="792" spans="1:29" x14ac:dyDescent="0.25">
      <c r="A792" s="21">
        <v>791</v>
      </c>
      <c r="B792" s="21" t="s">
        <v>2681</v>
      </c>
      <c r="C792" s="30">
        <v>45828</v>
      </c>
      <c r="D792" s="30">
        <v>45834</v>
      </c>
      <c r="E792" s="47">
        <v>16000</v>
      </c>
      <c r="F792" s="47">
        <f t="shared" si="94"/>
        <v>16000</v>
      </c>
      <c r="G792" s="48">
        <f t="shared" si="95"/>
        <v>160000</v>
      </c>
      <c r="H792" s="21" t="s">
        <v>2682</v>
      </c>
      <c r="I792" s="21" t="s">
        <v>2683</v>
      </c>
      <c r="J792" s="21">
        <v>10</v>
      </c>
      <c r="K792" s="21">
        <v>10</v>
      </c>
      <c r="L792" s="21">
        <f t="shared" si="96"/>
        <v>0</v>
      </c>
      <c r="M792" s="21" t="s">
        <v>6261</v>
      </c>
      <c r="N792" s="30">
        <v>45989</v>
      </c>
      <c r="O792" s="48">
        <v>185000</v>
      </c>
      <c r="P792" s="21" t="s">
        <v>254</v>
      </c>
      <c r="Q792" s="21"/>
      <c r="R792" s="21"/>
      <c r="S792" s="3">
        <v>-20</v>
      </c>
      <c r="T792" s="37"/>
      <c r="U792" s="21" t="s">
        <v>2775</v>
      </c>
      <c r="V792" s="21" t="str">
        <f>VLOOKUP(P792,'Customer List'!B:C,2,)</f>
        <v>Delhi</v>
      </c>
      <c r="W792" s="38" t="s">
        <v>1145</v>
      </c>
      <c r="X792" s="30" t="str">
        <f>IF(OR(R792 = "PRIYANKA MADAM", R792 = "DEEPAK", R792 = "PORTER"),N792,"")</f>
        <v/>
      </c>
      <c r="Y792" s="21" t="str">
        <f t="shared" si="97"/>
        <v/>
      </c>
      <c r="Z792" s="21" t="str">
        <f t="shared" si="98"/>
        <v>Friday</v>
      </c>
      <c r="AA792" s="21" t="str">
        <f t="shared" si="99"/>
        <v/>
      </c>
      <c r="AB792" s="21" t="str">
        <f>VLOOKUP(U792,'Currency Sheet'!A:C,3,)</f>
        <v>INR</v>
      </c>
      <c r="AC792" s="42" t="str">
        <f>VLOOKUP(P792,'Customer List'!B:D,3,)</f>
        <v>Local</v>
      </c>
    </row>
    <row r="793" spans="1:29" x14ac:dyDescent="0.25">
      <c r="A793" s="21">
        <v>792</v>
      </c>
      <c r="B793" s="21" t="s">
        <v>2681</v>
      </c>
      <c r="C793" s="30">
        <v>45828</v>
      </c>
      <c r="D793" s="30">
        <v>45834</v>
      </c>
      <c r="E793" s="47">
        <v>16000</v>
      </c>
      <c r="F793" s="47">
        <f t="shared" si="94"/>
        <v>16000</v>
      </c>
      <c r="G793" s="48">
        <f t="shared" si="95"/>
        <v>112000</v>
      </c>
      <c r="H793" s="21" t="s">
        <v>2682</v>
      </c>
      <c r="I793" s="21" t="s">
        <v>2683</v>
      </c>
      <c r="J793" s="21">
        <v>7</v>
      </c>
      <c r="K793" s="21">
        <v>7</v>
      </c>
      <c r="L793" s="21">
        <f t="shared" si="96"/>
        <v>0</v>
      </c>
      <c r="M793" s="21" t="s">
        <v>2674</v>
      </c>
      <c r="N793" s="30">
        <v>45855</v>
      </c>
      <c r="O793" s="48">
        <v>126000</v>
      </c>
      <c r="P793" s="21" t="s">
        <v>254</v>
      </c>
      <c r="Q793" s="21" t="s">
        <v>636</v>
      </c>
      <c r="R793" s="21" t="s">
        <v>637</v>
      </c>
      <c r="S793" s="3">
        <v>-20</v>
      </c>
      <c r="T793" s="37"/>
      <c r="U793" s="21" t="s">
        <v>2775</v>
      </c>
      <c r="V793" s="21" t="str">
        <f>VLOOKUP(P793,'Customer List'!B:C,2,)</f>
        <v>Delhi</v>
      </c>
      <c r="W793" s="38"/>
      <c r="X793" s="30">
        <v>45855</v>
      </c>
      <c r="Y793" s="21">
        <f t="shared" si="97"/>
        <v>0</v>
      </c>
      <c r="Z793" s="21" t="str">
        <f t="shared" si="98"/>
        <v>Thursday</v>
      </c>
      <c r="AA793" s="21" t="str">
        <f t="shared" si="99"/>
        <v>Thursday</v>
      </c>
      <c r="AB793" s="21" t="str">
        <f>VLOOKUP(U793,'Currency Sheet'!A:C,3,)</f>
        <v>INR</v>
      </c>
      <c r="AC793" s="42" t="str">
        <f>VLOOKUP(P793,'Customer List'!B:D,3,)</f>
        <v>Local</v>
      </c>
    </row>
    <row r="794" spans="1:29" x14ac:dyDescent="0.25">
      <c r="A794" s="21">
        <v>793</v>
      </c>
      <c r="B794" s="21" t="s">
        <v>612</v>
      </c>
      <c r="C794" s="30">
        <v>45827</v>
      </c>
      <c r="D794" s="30">
        <v>45834</v>
      </c>
      <c r="E794" s="47">
        <v>926.5</v>
      </c>
      <c r="F794" s="47">
        <f t="shared" si="94"/>
        <v>81532</v>
      </c>
      <c r="G794" s="48">
        <f t="shared" si="95"/>
        <v>163064</v>
      </c>
      <c r="H794" s="21" t="s">
        <v>613</v>
      </c>
      <c r="I794" s="21" t="s">
        <v>5270</v>
      </c>
      <c r="J794" s="21">
        <v>2</v>
      </c>
      <c r="K794" s="21">
        <v>2</v>
      </c>
      <c r="L794" s="21">
        <f t="shared" si="96"/>
        <v>0</v>
      </c>
      <c r="M794" s="21" t="s">
        <v>703</v>
      </c>
      <c r="N794" s="30">
        <v>45836</v>
      </c>
      <c r="O794" s="48">
        <v>194194</v>
      </c>
      <c r="P794" s="21" t="s">
        <v>516</v>
      </c>
      <c r="Q794" s="21">
        <v>58152578385</v>
      </c>
      <c r="R794" s="21" t="s">
        <v>40</v>
      </c>
      <c r="S794" s="3">
        <v>4</v>
      </c>
      <c r="T794" s="37" t="s">
        <v>704</v>
      </c>
      <c r="U794" s="21" t="s">
        <v>610</v>
      </c>
      <c r="V794" s="21" t="str">
        <f>VLOOKUP(P794,'Customer List'!B:C,2,)</f>
        <v>Hyderabad</v>
      </c>
      <c r="W794" s="38"/>
      <c r="X794" s="30">
        <v>45838</v>
      </c>
      <c r="Y794" s="21">
        <f t="shared" si="97"/>
        <v>2</v>
      </c>
      <c r="Z794" s="21" t="str">
        <f t="shared" si="98"/>
        <v>Saturday</v>
      </c>
      <c r="AA794" s="21" t="str">
        <f t="shared" si="99"/>
        <v>Monday</v>
      </c>
      <c r="AB794" s="21" t="str">
        <f>VLOOKUP(U794,'Currency Sheet'!A:C,3,)</f>
        <v>DOLLAR</v>
      </c>
      <c r="AC794" s="42" t="str">
        <f>VLOOKUP(P794,'Customer List'!B:D,3,)</f>
        <v>OutStation</v>
      </c>
    </row>
    <row r="795" spans="1:29" x14ac:dyDescent="0.25">
      <c r="A795" s="21">
        <v>794</v>
      </c>
      <c r="B795" s="21" t="s">
        <v>664</v>
      </c>
      <c r="C795" s="30">
        <v>45831</v>
      </c>
      <c r="D795" s="30">
        <v>45835</v>
      </c>
      <c r="E795" s="47">
        <v>44.8</v>
      </c>
      <c r="F795" s="47">
        <f t="shared" si="94"/>
        <v>3942.3999999999996</v>
      </c>
      <c r="G795" s="48">
        <f t="shared" si="95"/>
        <v>3942.3999999999996</v>
      </c>
      <c r="H795" s="21" t="s">
        <v>679</v>
      </c>
      <c r="I795" s="21" t="s">
        <v>4117</v>
      </c>
      <c r="J795" s="21">
        <v>1</v>
      </c>
      <c r="K795" s="21">
        <v>1</v>
      </c>
      <c r="L795" s="21">
        <f t="shared" si="96"/>
        <v>0</v>
      </c>
      <c r="M795" s="21" t="s">
        <v>686</v>
      </c>
      <c r="N795" s="30">
        <v>45836</v>
      </c>
      <c r="O795" s="48">
        <v>6944</v>
      </c>
      <c r="P795" s="21" t="s">
        <v>621</v>
      </c>
      <c r="Q795" s="21">
        <v>58152577136</v>
      </c>
      <c r="R795" s="21" t="s">
        <v>40</v>
      </c>
      <c r="S795" s="3">
        <v>-20</v>
      </c>
      <c r="T795" s="37"/>
      <c r="U795" s="21" t="s">
        <v>507</v>
      </c>
      <c r="V795" s="21" t="str">
        <f>VLOOKUP(P795,'Customer List'!B:C,2,)</f>
        <v>Hyderabad</v>
      </c>
      <c r="W795" s="38"/>
      <c r="X795" s="30">
        <v>45838</v>
      </c>
      <c r="Y795" s="21">
        <f t="shared" si="97"/>
        <v>2</v>
      </c>
      <c r="Z795" s="21" t="str">
        <f t="shared" si="98"/>
        <v>Saturday</v>
      </c>
      <c r="AA795" s="21" t="str">
        <f t="shared" si="99"/>
        <v>Monday</v>
      </c>
      <c r="AB795" s="21" t="str">
        <f>VLOOKUP(U795,'Currency Sheet'!A:C,3,)</f>
        <v>DOLLAR</v>
      </c>
      <c r="AC795" s="42" t="str">
        <f>VLOOKUP(P795,'Customer List'!B:D,3,)</f>
        <v>OutStation</v>
      </c>
    </row>
    <row r="796" spans="1:29" x14ac:dyDescent="0.25">
      <c r="A796" s="21">
        <v>795</v>
      </c>
      <c r="B796" s="21" t="s">
        <v>664</v>
      </c>
      <c r="C796" s="30">
        <v>45831</v>
      </c>
      <c r="D796" s="30">
        <v>45835</v>
      </c>
      <c r="E796" s="47">
        <v>72</v>
      </c>
      <c r="F796" s="47">
        <f t="shared" si="94"/>
        <v>6336</v>
      </c>
      <c r="G796" s="48">
        <f t="shared" si="95"/>
        <v>6336</v>
      </c>
      <c r="H796" s="21" t="s">
        <v>663</v>
      </c>
      <c r="I796" s="21" t="s">
        <v>4665</v>
      </c>
      <c r="J796" s="21">
        <v>1</v>
      </c>
      <c r="K796" s="21">
        <v>1</v>
      </c>
      <c r="L796" s="21">
        <f t="shared" si="96"/>
        <v>0</v>
      </c>
      <c r="M796" s="21" t="s">
        <v>711</v>
      </c>
      <c r="N796" s="30">
        <v>45838</v>
      </c>
      <c r="O796" s="48">
        <v>10462.5</v>
      </c>
      <c r="P796" s="21" t="s">
        <v>211</v>
      </c>
      <c r="Q796" s="21">
        <v>58152615043</v>
      </c>
      <c r="R796" s="21" t="s">
        <v>40</v>
      </c>
      <c r="S796" s="3">
        <v>-20</v>
      </c>
      <c r="T796" s="37"/>
      <c r="U796" s="21" t="s">
        <v>507</v>
      </c>
      <c r="V796" s="21" t="str">
        <f>VLOOKUP(P796,'Customer List'!B:C,2,)</f>
        <v>Banglore</v>
      </c>
      <c r="W796" s="38"/>
      <c r="X796" s="30">
        <v>45839</v>
      </c>
      <c r="Y796" s="21">
        <f t="shared" si="97"/>
        <v>1</v>
      </c>
      <c r="Z796" s="21" t="str">
        <f t="shared" si="98"/>
        <v>Monday</v>
      </c>
      <c r="AA796" s="21" t="str">
        <f t="shared" si="99"/>
        <v>Tuesday</v>
      </c>
      <c r="AB796" s="21" t="str">
        <f>VLOOKUP(U796,'Currency Sheet'!A:C,3,)</f>
        <v>DOLLAR</v>
      </c>
      <c r="AC796" s="42" t="str">
        <f>VLOOKUP(P796,'Customer List'!B:D,3,)</f>
        <v>OutStation</v>
      </c>
    </row>
    <row r="797" spans="1:29" x14ac:dyDescent="0.25">
      <c r="A797" s="21">
        <v>796</v>
      </c>
      <c r="B797" s="21" t="s">
        <v>664</v>
      </c>
      <c r="C797" s="30">
        <v>45831</v>
      </c>
      <c r="D797" s="30">
        <v>45835</v>
      </c>
      <c r="E797" s="47">
        <v>255.2</v>
      </c>
      <c r="F797" s="47">
        <f t="shared" si="94"/>
        <v>22457.599999999999</v>
      </c>
      <c r="G797" s="48">
        <f t="shared" si="95"/>
        <v>22457.599999999999</v>
      </c>
      <c r="H797" s="21">
        <v>60036</v>
      </c>
      <c r="I797" s="21" t="s">
        <v>4666</v>
      </c>
      <c r="J797" s="21">
        <v>1</v>
      </c>
      <c r="K797" s="21">
        <v>1</v>
      </c>
      <c r="L797" s="21">
        <f t="shared" si="96"/>
        <v>0</v>
      </c>
      <c r="M797" s="21" t="s">
        <v>713</v>
      </c>
      <c r="N797" s="30">
        <v>45838</v>
      </c>
      <c r="O797" s="48">
        <v>37083.75</v>
      </c>
      <c r="P797" s="21" t="s">
        <v>295</v>
      </c>
      <c r="Q797" s="21">
        <v>58152616082</v>
      </c>
      <c r="R797" s="21" t="s">
        <v>40</v>
      </c>
      <c r="S797" s="3">
        <v>4</v>
      </c>
      <c r="T797" s="37"/>
      <c r="U797" s="21" t="s">
        <v>507</v>
      </c>
      <c r="V797" s="21" t="str">
        <f>VLOOKUP(P797,'Customer List'!B:C,2,)</f>
        <v>Kerala</v>
      </c>
      <c r="W797" s="38"/>
      <c r="X797" s="30">
        <v>45841</v>
      </c>
      <c r="Y797" s="21">
        <f t="shared" si="97"/>
        <v>3</v>
      </c>
      <c r="Z797" s="21" t="str">
        <f t="shared" si="98"/>
        <v>Monday</v>
      </c>
      <c r="AA797" s="21" t="str">
        <f t="shared" si="99"/>
        <v>Thursday</v>
      </c>
      <c r="AB797" s="21" t="str">
        <f>VLOOKUP(U797,'Currency Sheet'!A:C,3,)</f>
        <v>DOLLAR</v>
      </c>
      <c r="AC797" s="42" t="str">
        <f>VLOOKUP(P797,'Customer List'!B:D,3,)</f>
        <v>OutStation</v>
      </c>
    </row>
    <row r="798" spans="1:29" x14ac:dyDescent="0.25">
      <c r="A798" s="21">
        <v>797</v>
      </c>
      <c r="B798" s="21" t="s">
        <v>667</v>
      </c>
      <c r="C798" s="30">
        <v>45831</v>
      </c>
      <c r="D798" s="30">
        <v>45835</v>
      </c>
      <c r="E798" s="47">
        <v>104.8</v>
      </c>
      <c r="F798" s="47">
        <f t="shared" si="94"/>
        <v>9222.4</v>
      </c>
      <c r="G798" s="48">
        <f t="shared" si="95"/>
        <v>9222.4</v>
      </c>
      <c r="H798" s="21" t="s">
        <v>665</v>
      </c>
      <c r="I798" s="21" t="s">
        <v>4118</v>
      </c>
      <c r="J798" s="21">
        <v>1</v>
      </c>
      <c r="K798" s="21">
        <v>1</v>
      </c>
      <c r="L798" s="21">
        <f t="shared" si="96"/>
        <v>0</v>
      </c>
      <c r="M798" s="21" t="s">
        <v>803</v>
      </c>
      <c r="N798" s="30">
        <v>45840</v>
      </c>
      <c r="O798" s="48">
        <v>15228.75</v>
      </c>
      <c r="P798" s="21" t="s">
        <v>668</v>
      </c>
      <c r="Q798" s="21" t="s">
        <v>636</v>
      </c>
      <c r="R798" s="21" t="s">
        <v>723</v>
      </c>
      <c r="S798" s="3">
        <v>4</v>
      </c>
      <c r="T798" s="37"/>
      <c r="U798" s="21" t="s">
        <v>507</v>
      </c>
      <c r="V798" s="21" t="str">
        <f>VLOOKUP(P798,'Customer List'!B:C,2,)</f>
        <v>Manesar</v>
      </c>
      <c r="W798" s="38"/>
      <c r="X798" s="30">
        <v>45840</v>
      </c>
      <c r="Y798" s="21">
        <f t="shared" si="97"/>
        <v>0</v>
      </c>
      <c r="Z798" s="21" t="str">
        <f t="shared" si="98"/>
        <v>Wednesday</v>
      </c>
      <c r="AA798" s="21" t="str">
        <f t="shared" si="99"/>
        <v>Wednesday</v>
      </c>
      <c r="AB798" s="21" t="str">
        <f>VLOOKUP(U798,'Currency Sheet'!A:C,3,)</f>
        <v>DOLLAR</v>
      </c>
      <c r="AC798" s="42" t="str">
        <f>VLOOKUP(P798,'Customer List'!B:D,3,)</f>
        <v>Local</v>
      </c>
    </row>
    <row r="799" spans="1:29" x14ac:dyDescent="0.25">
      <c r="A799" s="21">
        <v>798</v>
      </c>
      <c r="B799" s="21" t="s">
        <v>667</v>
      </c>
      <c r="C799" s="30">
        <v>45831</v>
      </c>
      <c r="D799" s="30">
        <v>45835</v>
      </c>
      <c r="E799" s="47">
        <v>54.4</v>
      </c>
      <c r="F799" s="47">
        <f t="shared" si="94"/>
        <v>4787.2</v>
      </c>
      <c r="G799" s="48">
        <f t="shared" si="95"/>
        <v>4787.2</v>
      </c>
      <c r="H799" s="21" t="s">
        <v>666</v>
      </c>
      <c r="I799" s="21" t="s">
        <v>4667</v>
      </c>
      <c r="J799" s="21">
        <v>1</v>
      </c>
      <c r="K799" s="21">
        <v>1</v>
      </c>
      <c r="L799" s="21">
        <f t="shared" si="96"/>
        <v>0</v>
      </c>
      <c r="M799" s="21" t="s">
        <v>802</v>
      </c>
      <c r="N799" s="30">
        <v>45840</v>
      </c>
      <c r="O799" s="48">
        <v>7905</v>
      </c>
      <c r="P799" s="21" t="s">
        <v>668</v>
      </c>
      <c r="Q799" s="21" t="s">
        <v>636</v>
      </c>
      <c r="R799" s="21" t="s">
        <v>723</v>
      </c>
      <c r="S799" s="3" t="s">
        <v>299</v>
      </c>
      <c r="T799" s="37"/>
      <c r="U799" s="21" t="s">
        <v>507</v>
      </c>
      <c r="V799" s="21" t="str">
        <f>VLOOKUP(P799,'Customer List'!B:C,2,)</f>
        <v>Manesar</v>
      </c>
      <c r="W799" s="38"/>
      <c r="X799" s="30">
        <v>45840</v>
      </c>
      <c r="Y799" s="21">
        <f t="shared" si="97"/>
        <v>0</v>
      </c>
      <c r="Z799" s="21" t="str">
        <f t="shared" si="98"/>
        <v>Wednesday</v>
      </c>
      <c r="AA799" s="21" t="str">
        <f t="shared" si="99"/>
        <v>Wednesday</v>
      </c>
      <c r="AB799" s="21" t="str">
        <f>VLOOKUP(U799,'Currency Sheet'!A:C,3,)</f>
        <v>DOLLAR</v>
      </c>
      <c r="AC799" s="42" t="str">
        <f>VLOOKUP(P799,'Customer List'!B:D,3,)</f>
        <v>Local</v>
      </c>
    </row>
    <row r="800" spans="1:29" x14ac:dyDescent="0.25">
      <c r="A800" s="21">
        <v>799</v>
      </c>
      <c r="B800" s="21" t="s">
        <v>669</v>
      </c>
      <c r="C800" s="30">
        <v>45831</v>
      </c>
      <c r="D800" s="30">
        <v>45835</v>
      </c>
      <c r="E800" s="47">
        <v>196</v>
      </c>
      <c r="F800" s="47">
        <f t="shared" si="94"/>
        <v>17248</v>
      </c>
      <c r="G800" s="48">
        <f t="shared" si="95"/>
        <v>17248</v>
      </c>
      <c r="H800" s="21">
        <v>31000</v>
      </c>
      <c r="I800" s="21" t="s">
        <v>4668</v>
      </c>
      <c r="J800" s="21">
        <v>1</v>
      </c>
      <c r="K800" s="21">
        <v>1</v>
      </c>
      <c r="L800" s="21">
        <f t="shared" si="96"/>
        <v>0</v>
      </c>
      <c r="M800" s="21" t="s">
        <v>727</v>
      </c>
      <c r="N800" s="30">
        <v>45838</v>
      </c>
      <c r="O800" s="48">
        <v>30380</v>
      </c>
      <c r="P800" s="21" t="s">
        <v>211</v>
      </c>
      <c r="Q800" s="21">
        <v>58152615043</v>
      </c>
      <c r="R800" s="21" t="s">
        <v>40</v>
      </c>
      <c r="S800" s="3">
        <v>-20</v>
      </c>
      <c r="T800" s="37"/>
      <c r="U800" s="21" t="s">
        <v>507</v>
      </c>
      <c r="V800" s="21" t="str">
        <f>VLOOKUP(P800,'Customer List'!B:C,2,)</f>
        <v>Banglore</v>
      </c>
      <c r="W800" s="38"/>
      <c r="X800" s="30">
        <v>45839</v>
      </c>
      <c r="Y800" s="21">
        <f t="shared" si="97"/>
        <v>1</v>
      </c>
      <c r="Z800" s="21" t="str">
        <f t="shared" si="98"/>
        <v>Monday</v>
      </c>
      <c r="AA800" s="21" t="str">
        <f t="shared" si="99"/>
        <v>Tuesday</v>
      </c>
      <c r="AB800" s="21" t="str">
        <f>VLOOKUP(U800,'Currency Sheet'!A:C,3,)</f>
        <v>DOLLAR</v>
      </c>
      <c r="AC800" s="42" t="str">
        <f>VLOOKUP(P800,'Customer List'!B:D,3,)</f>
        <v>OutStation</v>
      </c>
    </row>
    <row r="801" spans="1:29" x14ac:dyDescent="0.25">
      <c r="A801" s="21">
        <v>800</v>
      </c>
      <c r="B801" s="21">
        <v>174958</v>
      </c>
      <c r="C801" s="30">
        <v>45832</v>
      </c>
      <c r="D801" s="30">
        <v>45835</v>
      </c>
      <c r="E801" s="47">
        <v>103.2</v>
      </c>
      <c r="F801" s="47">
        <f t="shared" si="94"/>
        <v>9081.6</v>
      </c>
      <c r="G801" s="48">
        <f t="shared" si="95"/>
        <v>9081.6</v>
      </c>
      <c r="H801" s="21" t="s">
        <v>653</v>
      </c>
      <c r="I801" s="21" t="s">
        <v>5223</v>
      </c>
      <c r="J801" s="21">
        <v>1</v>
      </c>
      <c r="K801" s="21">
        <v>1</v>
      </c>
      <c r="L801" s="21">
        <f t="shared" si="96"/>
        <v>0</v>
      </c>
      <c r="M801" s="21" t="s">
        <v>710</v>
      </c>
      <c r="N801" s="30">
        <v>45838</v>
      </c>
      <c r="O801" s="48">
        <v>12642</v>
      </c>
      <c r="P801" s="21" t="s">
        <v>415</v>
      </c>
      <c r="Q801" s="21">
        <v>58152615754</v>
      </c>
      <c r="R801" s="21" t="s">
        <v>40</v>
      </c>
      <c r="S801" s="3">
        <v>4</v>
      </c>
      <c r="T801" s="37"/>
      <c r="U801" s="21" t="s">
        <v>423</v>
      </c>
      <c r="V801" s="21" t="str">
        <f>VLOOKUP(P801,'Customer List'!B:C,2,)</f>
        <v>Kolkata</v>
      </c>
      <c r="W801" s="38"/>
      <c r="X801" s="30">
        <v>45839</v>
      </c>
      <c r="Y801" s="21">
        <f t="shared" si="97"/>
        <v>1</v>
      </c>
      <c r="Z801" s="21" t="str">
        <f t="shared" si="98"/>
        <v>Monday</v>
      </c>
      <c r="AA801" s="21" t="str">
        <f t="shared" si="99"/>
        <v>Tuesday</v>
      </c>
      <c r="AB801" s="21" t="str">
        <f>VLOOKUP(U801,'Currency Sheet'!A:C,3,)</f>
        <v>DOLLAR</v>
      </c>
      <c r="AC801" s="42" t="str">
        <f>VLOOKUP(P801,'Customer List'!B:D,3,)</f>
        <v>OutStation</v>
      </c>
    </row>
    <row r="802" spans="1:29" x14ac:dyDescent="0.25">
      <c r="A802" s="21">
        <v>801</v>
      </c>
      <c r="B802" s="21">
        <v>174958</v>
      </c>
      <c r="C802" s="30">
        <v>45832</v>
      </c>
      <c r="D802" s="30">
        <v>45835</v>
      </c>
      <c r="E802" s="47">
        <v>378</v>
      </c>
      <c r="F802" s="47">
        <f t="shared" si="94"/>
        <v>33264</v>
      </c>
      <c r="G802" s="48">
        <f t="shared" si="95"/>
        <v>33264</v>
      </c>
      <c r="H802" s="21" t="s">
        <v>420</v>
      </c>
      <c r="I802" s="21" t="s">
        <v>5224</v>
      </c>
      <c r="J802" s="21">
        <v>1</v>
      </c>
      <c r="K802" s="21">
        <v>1</v>
      </c>
      <c r="L802" s="21">
        <f t="shared" si="96"/>
        <v>0</v>
      </c>
      <c r="M802" s="21" t="s">
        <v>718</v>
      </c>
      <c r="N802" s="30">
        <v>45838</v>
      </c>
      <c r="O802" s="48">
        <v>12642</v>
      </c>
      <c r="P802" s="21" t="s">
        <v>658</v>
      </c>
      <c r="Q802" s="21">
        <v>58152616686</v>
      </c>
      <c r="R802" s="21" t="s">
        <v>40</v>
      </c>
      <c r="S802" s="3">
        <v>4</v>
      </c>
      <c r="T802" s="37"/>
      <c r="U802" s="21" t="s">
        <v>423</v>
      </c>
      <c r="V802" s="21" t="str">
        <f>VLOOKUP(P802,'Customer List'!B:C,2,)</f>
        <v>Bhopal</v>
      </c>
      <c r="W802" s="38"/>
      <c r="X802" s="30">
        <v>45840</v>
      </c>
      <c r="Y802" s="21">
        <f t="shared" si="97"/>
        <v>2</v>
      </c>
      <c r="Z802" s="21" t="str">
        <f t="shared" si="98"/>
        <v>Monday</v>
      </c>
      <c r="AA802" s="21" t="str">
        <f t="shared" si="99"/>
        <v>Wednesday</v>
      </c>
      <c r="AB802" s="21" t="str">
        <f>VLOOKUP(U802,'Currency Sheet'!A:C,3,)</f>
        <v>DOLLAR</v>
      </c>
      <c r="AC802" s="42" t="str">
        <f>VLOOKUP(P802,'Customer List'!B:D,3,)</f>
        <v>OutStation</v>
      </c>
    </row>
    <row r="803" spans="1:29" x14ac:dyDescent="0.25">
      <c r="A803" s="21">
        <v>802</v>
      </c>
      <c r="B803" s="21">
        <v>174958</v>
      </c>
      <c r="C803" s="30">
        <v>45832</v>
      </c>
      <c r="D803" s="30">
        <v>45835</v>
      </c>
      <c r="E803" s="47">
        <v>103.2</v>
      </c>
      <c r="F803" s="47">
        <f t="shared" si="94"/>
        <v>9081.6</v>
      </c>
      <c r="G803" s="48">
        <f t="shared" si="95"/>
        <v>9081.6</v>
      </c>
      <c r="H803" s="21" t="s">
        <v>654</v>
      </c>
      <c r="I803" s="21" t="s">
        <v>5225</v>
      </c>
      <c r="J803" s="21">
        <v>1</v>
      </c>
      <c r="K803" s="21">
        <v>1</v>
      </c>
      <c r="L803" s="21">
        <f t="shared" si="96"/>
        <v>0</v>
      </c>
      <c r="M803" s="21" t="s">
        <v>718</v>
      </c>
      <c r="N803" s="30">
        <v>45838</v>
      </c>
      <c r="O803" s="48">
        <v>12642</v>
      </c>
      <c r="P803" s="21" t="s">
        <v>658</v>
      </c>
      <c r="Q803" s="21">
        <v>58152616686</v>
      </c>
      <c r="R803" s="21" t="s">
        <v>40</v>
      </c>
      <c r="S803" s="3">
        <v>4</v>
      </c>
      <c r="T803" s="37"/>
      <c r="U803" s="21" t="s">
        <v>423</v>
      </c>
      <c r="V803" s="21" t="str">
        <f>VLOOKUP(P803,'Customer List'!B:C,2,)</f>
        <v>Bhopal</v>
      </c>
      <c r="W803" s="38"/>
      <c r="X803" s="30">
        <v>45840</v>
      </c>
      <c r="Y803" s="21">
        <f t="shared" si="97"/>
        <v>2</v>
      </c>
      <c r="Z803" s="21" t="str">
        <f t="shared" si="98"/>
        <v>Monday</v>
      </c>
      <c r="AA803" s="21" t="str">
        <f t="shared" si="99"/>
        <v>Wednesday</v>
      </c>
      <c r="AB803" s="21" t="str">
        <f>VLOOKUP(U803,'Currency Sheet'!A:C,3,)</f>
        <v>DOLLAR</v>
      </c>
      <c r="AC803" s="42" t="str">
        <f>VLOOKUP(P803,'Customer List'!B:D,3,)</f>
        <v>OutStation</v>
      </c>
    </row>
    <row r="804" spans="1:29" x14ac:dyDescent="0.25">
      <c r="A804" s="21">
        <v>803</v>
      </c>
      <c r="B804" s="21">
        <v>174958</v>
      </c>
      <c r="C804" s="30">
        <v>45832</v>
      </c>
      <c r="D804" s="30">
        <v>45835</v>
      </c>
      <c r="E804" s="47">
        <v>103.2</v>
      </c>
      <c r="F804" s="47">
        <f t="shared" si="94"/>
        <v>9081.6</v>
      </c>
      <c r="G804" s="48">
        <f t="shared" si="95"/>
        <v>9081.6</v>
      </c>
      <c r="H804" s="21" t="s">
        <v>655</v>
      </c>
      <c r="I804" s="21" t="s">
        <v>5226</v>
      </c>
      <c r="J804" s="21">
        <v>1</v>
      </c>
      <c r="K804" s="21">
        <v>1</v>
      </c>
      <c r="L804" s="21">
        <f t="shared" si="96"/>
        <v>0</v>
      </c>
      <c r="M804" s="21" t="s">
        <v>718</v>
      </c>
      <c r="N804" s="30">
        <v>45838</v>
      </c>
      <c r="O804" s="48">
        <v>12642</v>
      </c>
      <c r="P804" s="21" t="s">
        <v>658</v>
      </c>
      <c r="Q804" s="21">
        <v>58152616686</v>
      </c>
      <c r="R804" s="21" t="s">
        <v>40</v>
      </c>
      <c r="S804" s="3">
        <v>4</v>
      </c>
      <c r="T804" s="37"/>
      <c r="U804" s="21" t="s">
        <v>423</v>
      </c>
      <c r="V804" s="21" t="str">
        <f>VLOOKUP(P804,'Customer List'!B:C,2,)</f>
        <v>Bhopal</v>
      </c>
      <c r="W804" s="38"/>
      <c r="X804" s="30">
        <v>45840</v>
      </c>
      <c r="Y804" s="21">
        <f t="shared" si="97"/>
        <v>2</v>
      </c>
      <c r="Z804" s="21" t="str">
        <f t="shared" si="98"/>
        <v>Monday</v>
      </c>
      <c r="AA804" s="21" t="str">
        <f t="shared" si="99"/>
        <v>Wednesday</v>
      </c>
      <c r="AB804" s="21" t="str">
        <f>VLOOKUP(U804,'Currency Sheet'!A:C,3,)</f>
        <v>DOLLAR</v>
      </c>
      <c r="AC804" s="42" t="str">
        <f>VLOOKUP(P804,'Customer List'!B:D,3,)</f>
        <v>OutStation</v>
      </c>
    </row>
    <row r="805" spans="1:29" x14ac:dyDescent="0.25">
      <c r="A805" s="21">
        <v>804</v>
      </c>
      <c r="B805" s="21">
        <v>174958</v>
      </c>
      <c r="C805" s="30">
        <v>45832</v>
      </c>
      <c r="D805" s="30">
        <v>45835</v>
      </c>
      <c r="E805" s="47">
        <v>103.2</v>
      </c>
      <c r="F805" s="47">
        <f t="shared" si="94"/>
        <v>9081.6</v>
      </c>
      <c r="G805" s="48">
        <f t="shared" si="95"/>
        <v>9081.6</v>
      </c>
      <c r="H805" s="21" t="s">
        <v>656</v>
      </c>
      <c r="I805" s="21" t="s">
        <v>4354</v>
      </c>
      <c r="J805" s="21">
        <v>1</v>
      </c>
      <c r="K805" s="21">
        <v>1</v>
      </c>
      <c r="L805" s="21">
        <f t="shared" si="96"/>
        <v>0</v>
      </c>
      <c r="M805" s="21" t="s">
        <v>718</v>
      </c>
      <c r="N805" s="30">
        <v>45838</v>
      </c>
      <c r="O805" s="48">
        <v>12642</v>
      </c>
      <c r="P805" s="21" t="s">
        <v>658</v>
      </c>
      <c r="Q805" s="21">
        <v>58152616686</v>
      </c>
      <c r="R805" s="21" t="s">
        <v>40</v>
      </c>
      <c r="S805" s="3">
        <v>4</v>
      </c>
      <c r="T805" s="37"/>
      <c r="U805" s="21" t="s">
        <v>423</v>
      </c>
      <c r="V805" s="21" t="str">
        <f>VLOOKUP(P805,'Customer List'!B:C,2,)</f>
        <v>Bhopal</v>
      </c>
      <c r="W805" s="38"/>
      <c r="X805" s="30">
        <v>45840</v>
      </c>
      <c r="Y805" s="21">
        <f t="shared" si="97"/>
        <v>2</v>
      </c>
      <c r="Z805" s="21" t="str">
        <f t="shared" si="98"/>
        <v>Monday</v>
      </c>
      <c r="AA805" s="21" t="str">
        <f t="shared" si="99"/>
        <v>Wednesday</v>
      </c>
      <c r="AB805" s="21" t="str">
        <f>VLOOKUP(U805,'Currency Sheet'!A:C,3,)</f>
        <v>DOLLAR</v>
      </c>
      <c r="AC805" s="42" t="str">
        <f>VLOOKUP(P805,'Customer List'!B:D,3,)</f>
        <v>OutStation</v>
      </c>
    </row>
    <row r="806" spans="1:29" x14ac:dyDescent="0.25">
      <c r="A806" s="21">
        <v>805</v>
      </c>
      <c r="B806" s="21">
        <v>174958</v>
      </c>
      <c r="C806" s="30">
        <v>45832</v>
      </c>
      <c r="D806" s="30">
        <v>45835</v>
      </c>
      <c r="E806" s="47">
        <v>103.2</v>
      </c>
      <c r="F806" s="47">
        <f t="shared" si="94"/>
        <v>9081.6</v>
      </c>
      <c r="G806" s="48">
        <f t="shared" si="95"/>
        <v>9081.6</v>
      </c>
      <c r="H806" s="21" t="s">
        <v>657</v>
      </c>
      <c r="I806" s="21" t="s">
        <v>4116</v>
      </c>
      <c r="J806" s="21">
        <v>1</v>
      </c>
      <c r="K806" s="21">
        <v>1</v>
      </c>
      <c r="L806" s="21">
        <f t="shared" si="96"/>
        <v>0</v>
      </c>
      <c r="M806" s="21" t="s">
        <v>718</v>
      </c>
      <c r="N806" s="30">
        <v>45838</v>
      </c>
      <c r="O806" s="48">
        <v>12642</v>
      </c>
      <c r="P806" s="21" t="s">
        <v>658</v>
      </c>
      <c r="Q806" s="21">
        <v>58152616686</v>
      </c>
      <c r="R806" s="21" t="s">
        <v>40</v>
      </c>
      <c r="S806" s="3">
        <v>4</v>
      </c>
      <c r="T806" s="37"/>
      <c r="U806" s="21" t="s">
        <v>423</v>
      </c>
      <c r="V806" s="21" t="str">
        <f>VLOOKUP(P806,'Customer List'!B:C,2,)</f>
        <v>Bhopal</v>
      </c>
      <c r="W806" s="38"/>
      <c r="X806" s="30">
        <v>45840</v>
      </c>
      <c r="Y806" s="21">
        <f t="shared" si="97"/>
        <v>2</v>
      </c>
      <c r="Z806" s="21" t="str">
        <f t="shared" si="98"/>
        <v>Monday</v>
      </c>
      <c r="AA806" s="21" t="str">
        <f t="shared" si="99"/>
        <v>Wednesday</v>
      </c>
      <c r="AB806" s="21" t="str">
        <f>VLOOKUP(U806,'Currency Sheet'!A:C,3,)</f>
        <v>DOLLAR</v>
      </c>
      <c r="AC806" s="42" t="str">
        <f>VLOOKUP(P806,'Customer List'!B:D,3,)</f>
        <v>OutStation</v>
      </c>
    </row>
    <row r="807" spans="1:29" x14ac:dyDescent="0.25">
      <c r="A807" s="21">
        <v>806</v>
      </c>
      <c r="B807" s="21" t="s">
        <v>659</v>
      </c>
      <c r="C807" s="30">
        <v>45832</v>
      </c>
      <c r="D807" s="30">
        <v>45835</v>
      </c>
      <c r="E807" s="47">
        <v>304</v>
      </c>
      <c r="F807" s="47">
        <f t="shared" si="94"/>
        <v>26752</v>
      </c>
      <c r="G807" s="48">
        <f t="shared" si="95"/>
        <v>26752</v>
      </c>
      <c r="H807" s="21" t="s">
        <v>660</v>
      </c>
      <c r="I807" s="21" t="s">
        <v>5257</v>
      </c>
      <c r="J807" s="21">
        <v>1</v>
      </c>
      <c r="K807" s="21">
        <v>1</v>
      </c>
      <c r="L807" s="21">
        <f t="shared" si="96"/>
        <v>0</v>
      </c>
      <c r="M807" s="21" t="s">
        <v>698</v>
      </c>
      <c r="N807" s="30">
        <v>45836</v>
      </c>
      <c r="O807" s="48">
        <v>41496</v>
      </c>
      <c r="P807" s="21" t="s">
        <v>628</v>
      </c>
      <c r="Q807" s="21">
        <v>58152577943</v>
      </c>
      <c r="R807" s="21" t="s">
        <v>40</v>
      </c>
      <c r="S807" s="3">
        <v>-20</v>
      </c>
      <c r="T807" s="37"/>
      <c r="U807" s="21" t="s">
        <v>2026</v>
      </c>
      <c r="V807" s="21" t="str">
        <f>VLOOKUP(P807,'Customer List'!B:C,2,)</f>
        <v>Banglore</v>
      </c>
      <c r="W807" s="38"/>
      <c r="X807" s="30">
        <v>45838</v>
      </c>
      <c r="Y807" s="21">
        <f t="shared" si="97"/>
        <v>2</v>
      </c>
      <c r="Z807" s="21" t="str">
        <f t="shared" si="98"/>
        <v>Saturday</v>
      </c>
      <c r="AA807" s="21" t="str">
        <f t="shared" si="99"/>
        <v>Monday</v>
      </c>
      <c r="AB807" s="21" t="str">
        <f>VLOOKUP(U807,'Currency Sheet'!A:C,3,)</f>
        <v>DOLLAR</v>
      </c>
      <c r="AC807" s="42" t="str">
        <f>VLOOKUP(P807,'Customer List'!B:D,3,)</f>
        <v>OutStation</v>
      </c>
    </row>
    <row r="808" spans="1:29" x14ac:dyDescent="0.25">
      <c r="A808" s="21">
        <v>807</v>
      </c>
      <c r="B808" s="21" t="s">
        <v>659</v>
      </c>
      <c r="C808" s="30">
        <v>45832</v>
      </c>
      <c r="D808" s="30">
        <v>45835</v>
      </c>
      <c r="E808" s="47">
        <v>360</v>
      </c>
      <c r="F808" s="47">
        <f t="shared" si="94"/>
        <v>31680</v>
      </c>
      <c r="G808" s="48">
        <f t="shared" si="95"/>
        <v>31680</v>
      </c>
      <c r="H808" s="21" t="s">
        <v>661</v>
      </c>
      <c r="I808" s="21" t="s">
        <v>5258</v>
      </c>
      <c r="J808" s="21">
        <v>1</v>
      </c>
      <c r="K808" s="21">
        <v>1</v>
      </c>
      <c r="L808" s="21">
        <f t="shared" si="96"/>
        <v>0</v>
      </c>
      <c r="M808" s="21" t="s">
        <v>698</v>
      </c>
      <c r="N808" s="30">
        <v>45836</v>
      </c>
      <c r="O808" s="48">
        <v>49140</v>
      </c>
      <c r="P808" s="21" t="s">
        <v>628</v>
      </c>
      <c r="Q808" s="21">
        <v>58152577943</v>
      </c>
      <c r="R808" s="21" t="s">
        <v>40</v>
      </c>
      <c r="S808" s="3">
        <v>-20</v>
      </c>
      <c r="T808" s="37"/>
      <c r="U808" s="21" t="s">
        <v>2026</v>
      </c>
      <c r="V808" s="21" t="str">
        <f>VLOOKUP(P808,'Customer List'!B:C,2,)</f>
        <v>Banglore</v>
      </c>
      <c r="W808" s="38"/>
      <c r="X808" s="30">
        <v>45838</v>
      </c>
      <c r="Y808" s="21">
        <f t="shared" si="97"/>
        <v>2</v>
      </c>
      <c r="Z808" s="21" t="str">
        <f t="shared" si="98"/>
        <v>Saturday</v>
      </c>
      <c r="AA808" s="21" t="str">
        <f t="shared" si="99"/>
        <v>Monday</v>
      </c>
      <c r="AB808" s="21" t="str">
        <f>VLOOKUP(U808,'Currency Sheet'!A:C,3,)</f>
        <v>DOLLAR</v>
      </c>
      <c r="AC808" s="42" t="str">
        <f>VLOOKUP(P808,'Customer List'!B:D,3,)</f>
        <v>OutStation</v>
      </c>
    </row>
    <row r="809" spans="1:29" x14ac:dyDescent="0.25">
      <c r="A809" s="21">
        <v>808</v>
      </c>
      <c r="B809" s="21" t="s">
        <v>659</v>
      </c>
      <c r="C809" s="30">
        <v>45832</v>
      </c>
      <c r="D809" s="30">
        <v>45835</v>
      </c>
      <c r="E809" s="47">
        <v>255.5</v>
      </c>
      <c r="F809" s="47">
        <f t="shared" si="94"/>
        <v>22484</v>
      </c>
      <c r="G809" s="48">
        <f t="shared" si="95"/>
        <v>22484</v>
      </c>
      <c r="H809" s="21" t="s">
        <v>662</v>
      </c>
      <c r="I809" s="21" t="s">
        <v>5259</v>
      </c>
      <c r="J809" s="21">
        <v>1</v>
      </c>
      <c r="K809" s="21">
        <v>1</v>
      </c>
      <c r="L809" s="21">
        <f t="shared" si="96"/>
        <v>0</v>
      </c>
      <c r="M809" s="21" t="s">
        <v>720</v>
      </c>
      <c r="N809" s="30">
        <v>45838</v>
      </c>
      <c r="O809" s="48">
        <v>34580</v>
      </c>
      <c r="P809" s="21" t="s">
        <v>629</v>
      </c>
      <c r="Q809" s="21">
        <v>58152615533</v>
      </c>
      <c r="R809" s="21" t="s">
        <v>40</v>
      </c>
      <c r="S809" s="3">
        <v>-20</v>
      </c>
      <c r="T809" s="37"/>
      <c r="U809" s="21" t="s">
        <v>2026</v>
      </c>
      <c r="V809" s="21" t="str">
        <f>VLOOKUP(P809,'Customer List'!B:C,2,)</f>
        <v>Gujrat</v>
      </c>
      <c r="W809" s="38"/>
      <c r="X809" s="30">
        <v>45839</v>
      </c>
      <c r="Y809" s="21">
        <f t="shared" si="97"/>
        <v>1</v>
      </c>
      <c r="Z809" s="21" t="str">
        <f t="shared" si="98"/>
        <v>Monday</v>
      </c>
      <c r="AA809" s="21" t="str">
        <f t="shared" si="99"/>
        <v>Tuesday</v>
      </c>
      <c r="AB809" s="21" t="str">
        <f>VLOOKUP(U809,'Currency Sheet'!A:C,3,)</f>
        <v>DOLLAR</v>
      </c>
      <c r="AC809" s="42" t="str">
        <f>VLOOKUP(P809,'Customer List'!B:D,3,)</f>
        <v>OutStation</v>
      </c>
    </row>
    <row r="810" spans="1:29" ht="30" x14ac:dyDescent="0.25">
      <c r="A810" s="21">
        <v>809</v>
      </c>
      <c r="B810" s="21">
        <v>100039473</v>
      </c>
      <c r="C810" s="30">
        <v>45836</v>
      </c>
      <c r="D810" s="30">
        <v>45836</v>
      </c>
      <c r="E810" s="47">
        <v>8632</v>
      </c>
      <c r="F810" s="47">
        <f t="shared" si="94"/>
        <v>8632</v>
      </c>
      <c r="G810" s="48">
        <f t="shared" si="95"/>
        <v>17264</v>
      </c>
      <c r="H810" s="21" t="s">
        <v>708</v>
      </c>
      <c r="I810" s="21"/>
      <c r="J810" s="21">
        <v>2</v>
      </c>
      <c r="K810" s="21">
        <v>2</v>
      </c>
      <c r="L810" s="21">
        <f t="shared" si="96"/>
        <v>0</v>
      </c>
      <c r="M810" s="21" t="s">
        <v>743</v>
      </c>
      <c r="N810" s="30">
        <v>45839</v>
      </c>
      <c r="O810" s="48">
        <v>15537.6</v>
      </c>
      <c r="P810" s="21" t="s">
        <v>624</v>
      </c>
      <c r="Q810" s="21" t="s">
        <v>636</v>
      </c>
      <c r="R810" s="21" t="s">
        <v>637</v>
      </c>
      <c r="S810" s="3">
        <v>4</v>
      </c>
      <c r="T810" s="37" t="s">
        <v>744</v>
      </c>
      <c r="U810" s="21" t="s">
        <v>737</v>
      </c>
      <c r="V810" s="21" t="str">
        <f>VLOOKUP(P810,'Customer List'!B:C,2,)</f>
        <v>Delhi</v>
      </c>
      <c r="W810" s="38"/>
      <c r="X810" s="30">
        <v>45839</v>
      </c>
      <c r="Y810" s="21">
        <f t="shared" si="97"/>
        <v>0</v>
      </c>
      <c r="Z810" s="21" t="str">
        <f t="shared" si="98"/>
        <v>Tuesday</v>
      </c>
      <c r="AA810" s="21" t="str">
        <f t="shared" si="99"/>
        <v>Tuesday</v>
      </c>
      <c r="AB810" s="21" t="str">
        <f>VLOOKUP(U810,'Currency Sheet'!A:C,3,)</f>
        <v>INR</v>
      </c>
      <c r="AC810" s="42" t="str">
        <f>VLOOKUP(P810,'Customer List'!B:D,3,)</f>
        <v>Local</v>
      </c>
    </row>
    <row r="811" spans="1:29" x14ac:dyDescent="0.25">
      <c r="A811" s="21">
        <v>810</v>
      </c>
      <c r="B811" s="21">
        <v>919950</v>
      </c>
      <c r="C811" s="30">
        <v>45831</v>
      </c>
      <c r="D811" s="30">
        <v>45836</v>
      </c>
      <c r="E811" s="47">
        <v>395.25</v>
      </c>
      <c r="F811" s="47">
        <f t="shared" si="94"/>
        <v>34782</v>
      </c>
      <c r="G811" s="48">
        <f t="shared" si="95"/>
        <v>34782</v>
      </c>
      <c r="H811" s="21" t="s">
        <v>706</v>
      </c>
      <c r="I811" s="21" t="s">
        <v>5271</v>
      </c>
      <c r="J811" s="21">
        <v>1</v>
      </c>
      <c r="K811" s="21">
        <v>1</v>
      </c>
      <c r="L811" s="21">
        <f t="shared" si="96"/>
        <v>0</v>
      </c>
      <c r="M811" s="21" t="s">
        <v>722</v>
      </c>
      <c r="N811" s="30">
        <v>45838</v>
      </c>
      <c r="O811" s="48">
        <v>35212.800000000003</v>
      </c>
      <c r="P811" s="21" t="s">
        <v>725</v>
      </c>
      <c r="Q811" s="21" t="s">
        <v>636</v>
      </c>
      <c r="R811" s="21" t="s">
        <v>723</v>
      </c>
      <c r="S811" s="3">
        <v>4</v>
      </c>
      <c r="T811" s="37"/>
      <c r="U811" s="21" t="s">
        <v>610</v>
      </c>
      <c r="V811" s="21" t="str">
        <f>VLOOKUP(P811,'Customer List'!B:C,2,)</f>
        <v>Ghaziabad</v>
      </c>
      <c r="W811" s="38"/>
      <c r="X811" s="30">
        <v>45838</v>
      </c>
      <c r="Y811" s="21">
        <f t="shared" si="97"/>
        <v>0</v>
      </c>
      <c r="Z811" s="21" t="str">
        <f t="shared" si="98"/>
        <v>Monday</v>
      </c>
      <c r="AA811" s="21" t="str">
        <f t="shared" si="99"/>
        <v>Monday</v>
      </c>
      <c r="AB811" s="21" t="str">
        <f>VLOOKUP(U811,'Currency Sheet'!A:C,3,)</f>
        <v>DOLLAR</v>
      </c>
      <c r="AC811" s="42" t="str">
        <f>VLOOKUP(P811,'Customer List'!B:D,3,)</f>
        <v>Local</v>
      </c>
    </row>
    <row r="812" spans="1:29" x14ac:dyDescent="0.25">
      <c r="A812" s="21">
        <v>811</v>
      </c>
      <c r="B812" s="21">
        <v>919950</v>
      </c>
      <c r="C812" s="30">
        <v>45831</v>
      </c>
      <c r="D812" s="30">
        <v>45836</v>
      </c>
      <c r="E812" s="47">
        <v>684.25</v>
      </c>
      <c r="F812" s="47">
        <f t="shared" si="94"/>
        <v>60214</v>
      </c>
      <c r="G812" s="48">
        <f t="shared" si="95"/>
        <v>60214</v>
      </c>
      <c r="H812" s="21" t="s">
        <v>707</v>
      </c>
      <c r="I812" s="21" t="s">
        <v>5272</v>
      </c>
      <c r="J812" s="21">
        <v>1</v>
      </c>
      <c r="K812" s="21">
        <v>1</v>
      </c>
      <c r="L812" s="21">
        <f t="shared" si="96"/>
        <v>0</v>
      </c>
      <c r="M812" s="21" t="s">
        <v>724</v>
      </c>
      <c r="N812" s="30">
        <v>45838</v>
      </c>
      <c r="O812" s="48">
        <v>70000</v>
      </c>
      <c r="P812" s="21" t="s">
        <v>725</v>
      </c>
      <c r="Q812" s="21" t="s">
        <v>636</v>
      </c>
      <c r="R812" s="21" t="s">
        <v>723</v>
      </c>
      <c r="S812" s="3">
        <v>4</v>
      </c>
      <c r="T812" s="37"/>
      <c r="U812" s="21" t="s">
        <v>610</v>
      </c>
      <c r="V812" s="21" t="str">
        <f>VLOOKUP(P812,'Customer List'!B:C,2,)</f>
        <v>Ghaziabad</v>
      </c>
      <c r="W812" s="38"/>
      <c r="X812" s="30">
        <v>45838</v>
      </c>
      <c r="Y812" s="21">
        <f t="shared" si="97"/>
        <v>0</v>
      </c>
      <c r="Z812" s="21" t="str">
        <f t="shared" si="98"/>
        <v>Monday</v>
      </c>
      <c r="AA812" s="21" t="str">
        <f t="shared" si="99"/>
        <v>Monday</v>
      </c>
      <c r="AB812" s="21" t="str">
        <f>VLOOKUP(U812,'Currency Sheet'!A:C,3,)</f>
        <v>DOLLAR</v>
      </c>
      <c r="AC812" s="42" t="str">
        <f>VLOOKUP(P812,'Customer List'!B:D,3,)</f>
        <v>Local</v>
      </c>
    </row>
    <row r="813" spans="1:29" x14ac:dyDescent="0.25">
      <c r="A813" s="21">
        <v>812</v>
      </c>
      <c r="B813" s="21" t="s">
        <v>736</v>
      </c>
      <c r="C813" s="30">
        <v>45833</v>
      </c>
      <c r="D813" s="30">
        <v>45838</v>
      </c>
      <c r="E813" s="47">
        <v>129</v>
      </c>
      <c r="F813" s="47">
        <f t="shared" si="94"/>
        <v>11352</v>
      </c>
      <c r="G813" s="48">
        <f t="shared" si="95"/>
        <v>22704</v>
      </c>
      <c r="H813" s="21">
        <v>100216</v>
      </c>
      <c r="I813" s="21" t="s">
        <v>1371</v>
      </c>
      <c r="J813" s="21">
        <v>2</v>
      </c>
      <c r="K813" s="21">
        <v>2</v>
      </c>
      <c r="L813" s="21">
        <f t="shared" si="96"/>
        <v>0</v>
      </c>
      <c r="M813" s="21" t="s">
        <v>992</v>
      </c>
      <c r="N813" s="30">
        <v>45847</v>
      </c>
      <c r="O813" s="48">
        <v>38787.08</v>
      </c>
      <c r="P813" s="21" t="s">
        <v>49</v>
      </c>
      <c r="Q813" s="21" t="s">
        <v>636</v>
      </c>
      <c r="R813" s="21" t="s">
        <v>637</v>
      </c>
      <c r="S813" s="3">
        <v>4</v>
      </c>
      <c r="T813" s="37"/>
      <c r="U813" s="21" t="s">
        <v>18</v>
      </c>
      <c r="V813" s="21" t="str">
        <f>VLOOKUP(P813,'Customer List'!B:C,2,)</f>
        <v>Delhi</v>
      </c>
      <c r="W813" s="38"/>
      <c r="X813" s="30">
        <v>45847</v>
      </c>
      <c r="Y813" s="21">
        <f t="shared" si="97"/>
        <v>0</v>
      </c>
      <c r="Z813" s="21" t="str">
        <f t="shared" si="98"/>
        <v>Wednesday</v>
      </c>
      <c r="AA813" s="21" t="str">
        <f t="shared" si="99"/>
        <v>Wednesday</v>
      </c>
      <c r="AB813" s="21" t="str">
        <f>VLOOKUP(U813,'Currency Sheet'!A:C,3,)</f>
        <v>DOLLAR</v>
      </c>
      <c r="AC813" s="42" t="str">
        <f>VLOOKUP(P813,'Customer List'!B:D,3,)</f>
        <v>Local</v>
      </c>
    </row>
    <row r="814" spans="1:29" x14ac:dyDescent="0.25">
      <c r="A814" s="21">
        <v>813</v>
      </c>
      <c r="B814" s="21" t="s">
        <v>736</v>
      </c>
      <c r="C814" s="30">
        <v>45833</v>
      </c>
      <c r="D814" s="30">
        <v>45838</v>
      </c>
      <c r="E814" s="47">
        <v>118.8</v>
      </c>
      <c r="F814" s="47">
        <f t="shared" si="94"/>
        <v>10454.4</v>
      </c>
      <c r="G814" s="48">
        <f t="shared" si="95"/>
        <v>20908.8</v>
      </c>
      <c r="H814" s="21">
        <v>100722</v>
      </c>
      <c r="I814" s="21" t="s">
        <v>1275</v>
      </c>
      <c r="J814" s="21">
        <v>2</v>
      </c>
      <c r="K814" s="21">
        <v>2</v>
      </c>
      <c r="L814" s="21">
        <f t="shared" si="96"/>
        <v>0</v>
      </c>
      <c r="M814" s="21" t="s">
        <v>992</v>
      </c>
      <c r="N814" s="30">
        <v>45847</v>
      </c>
      <c r="O814" s="48">
        <v>35720.199999999997</v>
      </c>
      <c r="P814" s="21" t="s">
        <v>49</v>
      </c>
      <c r="Q814" s="21" t="s">
        <v>636</v>
      </c>
      <c r="R814" s="21" t="s">
        <v>637</v>
      </c>
      <c r="S814" s="3">
        <v>4</v>
      </c>
      <c r="T814" s="37"/>
      <c r="U814" s="21" t="s">
        <v>18</v>
      </c>
      <c r="V814" s="21" t="str">
        <f>VLOOKUP(P814,'Customer List'!B:C,2,)</f>
        <v>Delhi</v>
      </c>
      <c r="W814" s="38"/>
      <c r="X814" s="30">
        <v>45847</v>
      </c>
      <c r="Y814" s="21">
        <f t="shared" si="97"/>
        <v>0</v>
      </c>
      <c r="Z814" s="21" t="str">
        <f t="shared" si="98"/>
        <v>Wednesday</v>
      </c>
      <c r="AA814" s="21" t="str">
        <f t="shared" si="99"/>
        <v>Wednesday</v>
      </c>
      <c r="AB814" s="21" t="str">
        <f>VLOOKUP(U814,'Currency Sheet'!A:C,3,)</f>
        <v>DOLLAR</v>
      </c>
      <c r="AC814" s="42" t="str">
        <f>VLOOKUP(P814,'Customer List'!B:D,3,)</f>
        <v>Local</v>
      </c>
    </row>
    <row r="815" spans="1:29" x14ac:dyDescent="0.25">
      <c r="A815" s="21">
        <v>814</v>
      </c>
      <c r="B815" s="21" t="s">
        <v>736</v>
      </c>
      <c r="C815" s="30">
        <v>45833</v>
      </c>
      <c r="D815" s="30">
        <v>45838</v>
      </c>
      <c r="E815" s="47">
        <v>201</v>
      </c>
      <c r="F815" s="47">
        <f t="shared" si="94"/>
        <v>17688</v>
      </c>
      <c r="G815" s="48">
        <f t="shared" si="95"/>
        <v>53064</v>
      </c>
      <c r="H815" s="21">
        <v>103047</v>
      </c>
      <c r="I815" s="21" t="s">
        <v>1377</v>
      </c>
      <c r="J815" s="21">
        <v>3</v>
      </c>
      <c r="K815" s="21">
        <v>3</v>
      </c>
      <c r="L815" s="21">
        <f t="shared" si="96"/>
        <v>0</v>
      </c>
      <c r="M815" s="21" t="s">
        <v>992</v>
      </c>
      <c r="N815" s="30">
        <v>45847</v>
      </c>
      <c r="O815" s="48">
        <v>72522.81</v>
      </c>
      <c r="P815" s="21" t="s">
        <v>49</v>
      </c>
      <c r="Q815" s="21" t="s">
        <v>636</v>
      </c>
      <c r="R815" s="21" t="s">
        <v>637</v>
      </c>
      <c r="S815" s="3">
        <v>4</v>
      </c>
      <c r="T815" s="37"/>
      <c r="U815" s="21" t="s">
        <v>18</v>
      </c>
      <c r="V815" s="21" t="str">
        <f>VLOOKUP(P815,'Customer List'!B:C,2,)</f>
        <v>Delhi</v>
      </c>
      <c r="W815" s="38"/>
      <c r="X815" s="30">
        <v>45847</v>
      </c>
      <c r="Y815" s="21">
        <f t="shared" si="97"/>
        <v>0</v>
      </c>
      <c r="Z815" s="21" t="str">
        <f t="shared" si="98"/>
        <v>Wednesday</v>
      </c>
      <c r="AA815" s="21" t="str">
        <f t="shared" si="99"/>
        <v>Wednesday</v>
      </c>
      <c r="AB815" s="21" t="str">
        <f>VLOOKUP(U815,'Currency Sheet'!A:C,3,)</f>
        <v>DOLLAR</v>
      </c>
      <c r="AC815" s="42" t="str">
        <f>VLOOKUP(P815,'Customer List'!B:D,3,)</f>
        <v>Local</v>
      </c>
    </row>
    <row r="816" spans="1:29" x14ac:dyDescent="0.25">
      <c r="A816" s="21">
        <v>815</v>
      </c>
      <c r="B816" s="21" t="s">
        <v>736</v>
      </c>
      <c r="C816" s="30">
        <v>45833</v>
      </c>
      <c r="D816" s="30">
        <v>45838</v>
      </c>
      <c r="E816" s="47">
        <v>194.4</v>
      </c>
      <c r="F816" s="47">
        <f t="shared" si="94"/>
        <v>17107.2</v>
      </c>
      <c r="G816" s="48">
        <f t="shared" si="95"/>
        <v>34214.400000000001</v>
      </c>
      <c r="H816" s="21">
        <v>104448</v>
      </c>
      <c r="I816" s="21" t="s">
        <v>1624</v>
      </c>
      <c r="J816" s="21">
        <v>2</v>
      </c>
      <c r="K816" s="21">
        <v>2</v>
      </c>
      <c r="L816" s="21">
        <f t="shared" si="96"/>
        <v>0</v>
      </c>
      <c r="M816" s="21" t="s">
        <v>992</v>
      </c>
      <c r="N816" s="30">
        <v>45847</v>
      </c>
      <c r="O816" s="48">
        <v>58451.22</v>
      </c>
      <c r="P816" s="21" t="s">
        <v>49</v>
      </c>
      <c r="Q816" s="21" t="s">
        <v>636</v>
      </c>
      <c r="R816" s="21" t="s">
        <v>637</v>
      </c>
      <c r="S816" s="3">
        <v>4</v>
      </c>
      <c r="T816" s="37"/>
      <c r="U816" s="21" t="s">
        <v>18</v>
      </c>
      <c r="V816" s="21" t="str">
        <f>VLOOKUP(P816,'Customer List'!B:C,2,)</f>
        <v>Delhi</v>
      </c>
      <c r="W816" s="38"/>
      <c r="X816" s="30">
        <v>45847</v>
      </c>
      <c r="Y816" s="21">
        <f t="shared" si="97"/>
        <v>0</v>
      </c>
      <c r="Z816" s="21" t="str">
        <f t="shared" si="98"/>
        <v>Wednesday</v>
      </c>
      <c r="AA816" s="21" t="str">
        <f t="shared" si="99"/>
        <v>Wednesday</v>
      </c>
      <c r="AB816" s="21" t="str">
        <f>VLOOKUP(U816,'Currency Sheet'!A:C,3,)</f>
        <v>DOLLAR</v>
      </c>
      <c r="AC816" s="42" t="str">
        <f>VLOOKUP(P816,'Customer List'!B:D,3,)</f>
        <v>Local</v>
      </c>
    </row>
    <row r="817" spans="1:29" x14ac:dyDescent="0.25">
      <c r="A817" s="21">
        <v>816</v>
      </c>
      <c r="B817" s="21" t="s">
        <v>736</v>
      </c>
      <c r="C817" s="30">
        <v>45833</v>
      </c>
      <c r="D817" s="30">
        <v>45838</v>
      </c>
      <c r="E817" s="47">
        <v>146.4</v>
      </c>
      <c r="F817" s="47">
        <f t="shared" si="94"/>
        <v>12883.2</v>
      </c>
      <c r="G817" s="48">
        <f t="shared" si="95"/>
        <v>25766.400000000001</v>
      </c>
      <c r="H817" s="21">
        <v>116006</v>
      </c>
      <c r="I817" s="21" t="s">
        <v>1420</v>
      </c>
      <c r="J817" s="21">
        <v>2</v>
      </c>
      <c r="K817" s="21">
        <v>2</v>
      </c>
      <c r="L817" s="21">
        <f t="shared" si="96"/>
        <v>0</v>
      </c>
      <c r="M817" s="21" t="s">
        <v>992</v>
      </c>
      <c r="N817" s="30">
        <v>45847</v>
      </c>
      <c r="O817" s="48">
        <v>44018.82</v>
      </c>
      <c r="P817" s="21" t="s">
        <v>49</v>
      </c>
      <c r="Q817" s="21" t="s">
        <v>636</v>
      </c>
      <c r="R817" s="21" t="s">
        <v>637</v>
      </c>
      <c r="S817" s="3">
        <v>4</v>
      </c>
      <c r="T817" s="37"/>
      <c r="U817" s="21" t="s">
        <v>18</v>
      </c>
      <c r="V817" s="21" t="str">
        <f>VLOOKUP(P817,'Customer List'!B:C,2,)</f>
        <v>Delhi</v>
      </c>
      <c r="W817" s="38"/>
      <c r="X817" s="30">
        <v>45847</v>
      </c>
      <c r="Y817" s="21">
        <f t="shared" si="97"/>
        <v>0</v>
      </c>
      <c r="Z817" s="21" t="str">
        <f t="shared" si="98"/>
        <v>Wednesday</v>
      </c>
      <c r="AA817" s="21" t="str">
        <f t="shared" si="99"/>
        <v>Wednesday</v>
      </c>
      <c r="AB817" s="21" t="str">
        <f>VLOOKUP(U817,'Currency Sheet'!A:C,3,)</f>
        <v>DOLLAR</v>
      </c>
      <c r="AC817" s="42" t="str">
        <f>VLOOKUP(P817,'Customer List'!B:D,3,)</f>
        <v>Local</v>
      </c>
    </row>
    <row r="818" spans="1:29" x14ac:dyDescent="0.25">
      <c r="A818" s="21">
        <v>817</v>
      </c>
      <c r="B818" s="21" t="s">
        <v>736</v>
      </c>
      <c r="C818" s="30">
        <v>45833</v>
      </c>
      <c r="D818" s="30">
        <v>45838</v>
      </c>
      <c r="E818" s="47">
        <v>137.4</v>
      </c>
      <c r="F818" s="47">
        <f t="shared" si="94"/>
        <v>12091.2</v>
      </c>
      <c r="G818" s="48">
        <f t="shared" si="95"/>
        <v>12091.2</v>
      </c>
      <c r="H818" s="21">
        <v>117312</v>
      </c>
      <c r="I818" s="21" t="s">
        <v>1625</v>
      </c>
      <c r="J818" s="21">
        <v>1</v>
      </c>
      <c r="K818" s="21">
        <v>1</v>
      </c>
      <c r="L818" s="21">
        <f t="shared" si="96"/>
        <v>0</v>
      </c>
      <c r="M818" s="21" t="s">
        <v>990</v>
      </c>
      <c r="N818" s="30">
        <v>45847</v>
      </c>
      <c r="O818" s="48">
        <v>20656.37</v>
      </c>
      <c r="P818" s="21" t="s">
        <v>49</v>
      </c>
      <c r="Q818" s="21" t="s">
        <v>636</v>
      </c>
      <c r="R818" s="21" t="s">
        <v>637</v>
      </c>
      <c r="S818" s="3">
        <v>4</v>
      </c>
      <c r="T818" s="37" t="s">
        <v>993</v>
      </c>
      <c r="U818" s="21" t="s">
        <v>18</v>
      </c>
      <c r="V818" s="21" t="str">
        <f>VLOOKUP(P818,'Customer List'!B:C,2,)</f>
        <v>Delhi</v>
      </c>
      <c r="W818" s="38"/>
      <c r="X818" s="30">
        <v>45847</v>
      </c>
      <c r="Y818" s="21">
        <f t="shared" si="97"/>
        <v>0</v>
      </c>
      <c r="Z818" s="21" t="str">
        <f t="shared" si="98"/>
        <v>Wednesday</v>
      </c>
      <c r="AA818" s="21" t="str">
        <f t="shared" si="99"/>
        <v>Wednesday</v>
      </c>
      <c r="AB818" s="21" t="str">
        <f>VLOOKUP(U818,'Currency Sheet'!A:C,3,)</f>
        <v>DOLLAR</v>
      </c>
      <c r="AC818" s="42" t="str">
        <f>VLOOKUP(P818,'Customer List'!B:D,3,)</f>
        <v>Local</v>
      </c>
    </row>
    <row r="819" spans="1:29" x14ac:dyDescent="0.25">
      <c r="A819" s="21">
        <v>818</v>
      </c>
      <c r="B819" s="21" t="s">
        <v>736</v>
      </c>
      <c r="C819" s="30">
        <v>45833</v>
      </c>
      <c r="D819" s="30">
        <v>45838</v>
      </c>
      <c r="E819" s="47">
        <v>224.4</v>
      </c>
      <c r="F819" s="47">
        <f t="shared" si="94"/>
        <v>19747.2</v>
      </c>
      <c r="G819" s="48">
        <f t="shared" si="95"/>
        <v>19747.2</v>
      </c>
      <c r="H819" s="21">
        <v>154304</v>
      </c>
      <c r="I819" s="21" t="s">
        <v>1626</v>
      </c>
      <c r="J819" s="21">
        <v>1</v>
      </c>
      <c r="K819" s="21">
        <v>1</v>
      </c>
      <c r="L819" s="21">
        <f t="shared" si="96"/>
        <v>0</v>
      </c>
      <c r="M819" s="21" t="s">
        <v>991</v>
      </c>
      <c r="N819" s="30">
        <v>45847</v>
      </c>
      <c r="O819" s="48">
        <v>33735.74</v>
      </c>
      <c r="P819" s="21" t="s">
        <v>49</v>
      </c>
      <c r="Q819" s="21" t="s">
        <v>636</v>
      </c>
      <c r="R819" s="21" t="s">
        <v>637</v>
      </c>
      <c r="S819" s="3">
        <v>4</v>
      </c>
      <c r="T819" s="37"/>
      <c r="U819" s="21" t="s">
        <v>18</v>
      </c>
      <c r="V819" s="21" t="str">
        <f>VLOOKUP(P819,'Customer List'!B:C,2,)</f>
        <v>Delhi</v>
      </c>
      <c r="W819" s="38"/>
      <c r="X819" s="30">
        <v>45847</v>
      </c>
      <c r="Y819" s="21">
        <f t="shared" si="97"/>
        <v>0</v>
      </c>
      <c r="Z819" s="21" t="str">
        <f t="shared" si="98"/>
        <v>Wednesday</v>
      </c>
      <c r="AA819" s="21" t="str">
        <f t="shared" si="99"/>
        <v>Wednesday</v>
      </c>
      <c r="AB819" s="21" t="str">
        <f>VLOOKUP(U819,'Currency Sheet'!A:C,3,)</f>
        <v>DOLLAR</v>
      </c>
      <c r="AC819" s="42" t="str">
        <f>VLOOKUP(P819,'Customer List'!B:D,3,)</f>
        <v>Local</v>
      </c>
    </row>
    <row r="820" spans="1:29" x14ac:dyDescent="0.25">
      <c r="A820" s="21">
        <v>819</v>
      </c>
      <c r="B820" s="21" t="s">
        <v>736</v>
      </c>
      <c r="C820" s="30">
        <v>45833</v>
      </c>
      <c r="D820" s="30">
        <v>45838</v>
      </c>
      <c r="E820" s="47">
        <v>321.75</v>
      </c>
      <c r="F820" s="47">
        <f t="shared" si="94"/>
        <v>28314</v>
      </c>
      <c r="G820" s="48">
        <f t="shared" si="95"/>
        <v>28314</v>
      </c>
      <c r="H820" s="21">
        <v>396414</v>
      </c>
      <c r="I820" s="21" t="s">
        <v>1598</v>
      </c>
      <c r="J820" s="21">
        <v>1</v>
      </c>
      <c r="K820" s="21">
        <v>1</v>
      </c>
      <c r="L820" s="21">
        <f t="shared" si="96"/>
        <v>0</v>
      </c>
      <c r="M820" s="21" t="s">
        <v>991</v>
      </c>
      <c r="N820" s="30">
        <v>45847</v>
      </c>
      <c r="O820" s="48">
        <v>38696.870000000003</v>
      </c>
      <c r="P820" s="21" t="s">
        <v>49</v>
      </c>
      <c r="Q820" s="21" t="s">
        <v>636</v>
      </c>
      <c r="R820" s="21" t="s">
        <v>637</v>
      </c>
      <c r="S820" s="3">
        <v>4</v>
      </c>
      <c r="T820" s="37"/>
      <c r="U820" s="21" t="s">
        <v>18</v>
      </c>
      <c r="V820" s="21" t="str">
        <f>VLOOKUP(P820,'Customer List'!B:C,2,)</f>
        <v>Delhi</v>
      </c>
      <c r="W820" s="38"/>
      <c r="X820" s="30">
        <v>45847</v>
      </c>
      <c r="Y820" s="21">
        <f t="shared" si="97"/>
        <v>0</v>
      </c>
      <c r="Z820" s="21" t="str">
        <f t="shared" si="98"/>
        <v>Wednesday</v>
      </c>
      <c r="AA820" s="21" t="str">
        <f t="shared" si="99"/>
        <v>Wednesday</v>
      </c>
      <c r="AB820" s="21" t="str">
        <f>VLOOKUP(U820,'Currency Sheet'!A:C,3,)</f>
        <v>DOLLAR</v>
      </c>
      <c r="AC820" s="42" t="str">
        <f>VLOOKUP(P820,'Customer List'!B:D,3,)</f>
        <v>Local</v>
      </c>
    </row>
    <row r="821" spans="1:29" x14ac:dyDescent="0.25">
      <c r="A821" s="21">
        <v>820</v>
      </c>
      <c r="B821" s="21" t="s">
        <v>736</v>
      </c>
      <c r="C821" s="30">
        <v>45833</v>
      </c>
      <c r="D821" s="30">
        <v>45838</v>
      </c>
      <c r="E821" s="47">
        <v>268.5</v>
      </c>
      <c r="F821" s="47">
        <f t="shared" si="94"/>
        <v>23628</v>
      </c>
      <c r="G821" s="48">
        <f t="shared" si="95"/>
        <v>23628</v>
      </c>
      <c r="H821" s="21">
        <v>400430</v>
      </c>
      <c r="I821" s="21" t="s">
        <v>1627</v>
      </c>
      <c r="J821" s="21">
        <v>1</v>
      </c>
      <c r="K821" s="21">
        <v>1</v>
      </c>
      <c r="L821" s="21">
        <f t="shared" si="96"/>
        <v>0</v>
      </c>
      <c r="M821" s="21" t="s">
        <v>991</v>
      </c>
      <c r="N821" s="30">
        <v>45847</v>
      </c>
      <c r="O821" s="48">
        <v>32292.5</v>
      </c>
      <c r="P821" s="21" t="s">
        <v>49</v>
      </c>
      <c r="Q821" s="21" t="s">
        <v>636</v>
      </c>
      <c r="R821" s="21" t="s">
        <v>637</v>
      </c>
      <c r="S821" s="3">
        <v>4</v>
      </c>
      <c r="T821" s="37"/>
      <c r="U821" s="21" t="s">
        <v>18</v>
      </c>
      <c r="V821" s="21" t="str">
        <f>VLOOKUP(P821,'Customer List'!B:C,2,)</f>
        <v>Delhi</v>
      </c>
      <c r="W821" s="38"/>
      <c r="X821" s="30">
        <v>45847</v>
      </c>
      <c r="Y821" s="21">
        <f t="shared" si="97"/>
        <v>0</v>
      </c>
      <c r="Z821" s="21" t="str">
        <f t="shared" si="98"/>
        <v>Wednesday</v>
      </c>
      <c r="AA821" s="21" t="str">
        <f t="shared" si="99"/>
        <v>Wednesday</v>
      </c>
      <c r="AB821" s="21" t="str">
        <f>VLOOKUP(U821,'Currency Sheet'!A:C,3,)</f>
        <v>DOLLAR</v>
      </c>
      <c r="AC821" s="42" t="str">
        <f>VLOOKUP(P821,'Customer List'!B:D,3,)</f>
        <v>Local</v>
      </c>
    </row>
    <row r="822" spans="1:29" x14ac:dyDescent="0.25">
      <c r="A822" s="21">
        <v>821</v>
      </c>
      <c r="B822" s="21" t="s">
        <v>736</v>
      </c>
      <c r="C822" s="30">
        <v>45833</v>
      </c>
      <c r="D822" s="30">
        <v>45838</v>
      </c>
      <c r="E822" s="47">
        <v>189.75</v>
      </c>
      <c r="F822" s="47">
        <f t="shared" si="94"/>
        <v>16698</v>
      </c>
      <c r="G822" s="48">
        <f t="shared" si="95"/>
        <v>16698</v>
      </c>
      <c r="H822" s="21">
        <v>400438</v>
      </c>
      <c r="I822" s="21" t="s">
        <v>1628</v>
      </c>
      <c r="J822" s="21">
        <v>1</v>
      </c>
      <c r="K822" s="21">
        <v>1</v>
      </c>
      <c r="L822" s="21">
        <f t="shared" si="96"/>
        <v>0</v>
      </c>
      <c r="M822" s="21" t="s">
        <v>991</v>
      </c>
      <c r="N822" s="30">
        <v>45847</v>
      </c>
      <c r="O822" s="48">
        <v>22821.23</v>
      </c>
      <c r="P822" s="21" t="s">
        <v>49</v>
      </c>
      <c r="Q822" s="21" t="s">
        <v>636</v>
      </c>
      <c r="R822" s="21" t="s">
        <v>637</v>
      </c>
      <c r="S822" s="3">
        <v>4</v>
      </c>
      <c r="T822" s="37"/>
      <c r="U822" s="21" t="s">
        <v>18</v>
      </c>
      <c r="V822" s="21" t="str">
        <f>VLOOKUP(P822,'Customer List'!B:C,2,)</f>
        <v>Delhi</v>
      </c>
      <c r="W822" s="38"/>
      <c r="X822" s="30">
        <v>45847</v>
      </c>
      <c r="Y822" s="21">
        <f t="shared" si="97"/>
        <v>0</v>
      </c>
      <c r="Z822" s="21" t="str">
        <f t="shared" si="98"/>
        <v>Wednesday</v>
      </c>
      <c r="AA822" s="21" t="str">
        <f t="shared" si="99"/>
        <v>Wednesday</v>
      </c>
      <c r="AB822" s="21" t="str">
        <f>VLOOKUP(U822,'Currency Sheet'!A:C,3,)</f>
        <v>DOLLAR</v>
      </c>
      <c r="AC822" s="42" t="str">
        <f>VLOOKUP(P822,'Customer List'!B:D,3,)</f>
        <v>Local</v>
      </c>
    </row>
    <row r="823" spans="1:29" x14ac:dyDescent="0.25">
      <c r="A823" s="21">
        <v>822</v>
      </c>
      <c r="B823" s="21" t="s">
        <v>736</v>
      </c>
      <c r="C823" s="30">
        <v>45833</v>
      </c>
      <c r="D823" s="30">
        <v>45838</v>
      </c>
      <c r="E823" s="47">
        <v>210.75</v>
      </c>
      <c r="F823" s="47">
        <f t="shared" si="94"/>
        <v>18546</v>
      </c>
      <c r="G823" s="48">
        <f t="shared" si="95"/>
        <v>18546</v>
      </c>
      <c r="H823" s="21">
        <v>400441</v>
      </c>
      <c r="I823" s="21" t="s">
        <v>1629</v>
      </c>
      <c r="J823" s="21">
        <v>1</v>
      </c>
      <c r="K823" s="21">
        <v>1</v>
      </c>
      <c r="L823" s="21">
        <f t="shared" si="96"/>
        <v>0</v>
      </c>
      <c r="M823" s="21" t="s">
        <v>991</v>
      </c>
      <c r="N823" s="30">
        <v>45847</v>
      </c>
      <c r="O823" s="48">
        <v>25346.9</v>
      </c>
      <c r="P823" s="21" t="s">
        <v>49</v>
      </c>
      <c r="Q823" s="21" t="s">
        <v>636</v>
      </c>
      <c r="R823" s="21" t="s">
        <v>637</v>
      </c>
      <c r="S823" s="3">
        <v>4</v>
      </c>
      <c r="T823" s="37"/>
      <c r="U823" s="21" t="s">
        <v>18</v>
      </c>
      <c r="V823" s="21" t="str">
        <f>VLOOKUP(P823,'Customer List'!B:C,2,)</f>
        <v>Delhi</v>
      </c>
      <c r="W823" s="38"/>
      <c r="X823" s="30">
        <v>45847</v>
      </c>
      <c r="Y823" s="21">
        <f t="shared" si="97"/>
        <v>0</v>
      </c>
      <c r="Z823" s="21" t="str">
        <f t="shared" si="98"/>
        <v>Wednesday</v>
      </c>
      <c r="AA823" s="21" t="str">
        <f t="shared" si="99"/>
        <v>Wednesday</v>
      </c>
      <c r="AB823" s="21" t="str">
        <f>VLOOKUP(U823,'Currency Sheet'!A:C,3,)</f>
        <v>DOLLAR</v>
      </c>
      <c r="AC823" s="42" t="str">
        <f>VLOOKUP(P823,'Customer List'!B:D,3,)</f>
        <v>Local</v>
      </c>
    </row>
    <row r="824" spans="1:29" x14ac:dyDescent="0.25">
      <c r="A824" s="21">
        <v>823</v>
      </c>
      <c r="B824" s="21" t="s">
        <v>736</v>
      </c>
      <c r="C824" s="30">
        <v>45833</v>
      </c>
      <c r="D824" s="30">
        <v>45838</v>
      </c>
      <c r="E824" s="47">
        <v>39</v>
      </c>
      <c r="F824" s="47">
        <f t="shared" si="94"/>
        <v>3432</v>
      </c>
      <c r="G824" s="48">
        <f t="shared" si="95"/>
        <v>6864</v>
      </c>
      <c r="H824" s="21">
        <v>420601</v>
      </c>
      <c r="I824" s="21" t="s">
        <v>1250</v>
      </c>
      <c r="J824" s="21">
        <v>2</v>
      </c>
      <c r="K824" s="21">
        <v>2</v>
      </c>
      <c r="L824" s="21">
        <f t="shared" si="96"/>
        <v>0</v>
      </c>
      <c r="M824" s="21" t="s">
        <v>992</v>
      </c>
      <c r="N824" s="30">
        <v>45847</v>
      </c>
      <c r="O824" s="48">
        <v>11726.34</v>
      </c>
      <c r="P824" s="21" t="s">
        <v>49</v>
      </c>
      <c r="Q824" s="21" t="s">
        <v>636</v>
      </c>
      <c r="R824" s="21" t="s">
        <v>637</v>
      </c>
      <c r="S824" s="3">
        <v>4</v>
      </c>
      <c r="T824" s="37"/>
      <c r="U824" s="21" t="s">
        <v>18</v>
      </c>
      <c r="V824" s="21" t="str">
        <f>VLOOKUP(P824,'Customer List'!B:C,2,)</f>
        <v>Delhi</v>
      </c>
      <c r="W824" s="38"/>
      <c r="X824" s="30">
        <v>45847</v>
      </c>
      <c r="Y824" s="21">
        <f t="shared" si="97"/>
        <v>0</v>
      </c>
      <c r="Z824" s="21" t="str">
        <f t="shared" si="98"/>
        <v>Wednesday</v>
      </c>
      <c r="AA824" s="21" t="str">
        <f t="shared" si="99"/>
        <v>Wednesday</v>
      </c>
      <c r="AB824" s="21" t="str">
        <f>VLOOKUP(U824,'Currency Sheet'!A:C,3,)</f>
        <v>DOLLAR</v>
      </c>
      <c r="AC824" s="42" t="str">
        <f>VLOOKUP(P824,'Customer List'!B:D,3,)</f>
        <v>Local</v>
      </c>
    </row>
    <row r="825" spans="1:29" x14ac:dyDescent="0.25">
      <c r="A825" s="21">
        <v>824</v>
      </c>
      <c r="B825" s="21" t="s">
        <v>736</v>
      </c>
      <c r="C825" s="30">
        <v>45833</v>
      </c>
      <c r="D825" s="30">
        <v>45838</v>
      </c>
      <c r="E825" s="47">
        <v>181.5</v>
      </c>
      <c r="F825" s="47">
        <f t="shared" si="94"/>
        <v>15972</v>
      </c>
      <c r="G825" s="48">
        <f t="shared" si="95"/>
        <v>47916</v>
      </c>
      <c r="H825" s="21">
        <v>505830</v>
      </c>
      <c r="I825" s="21" t="s">
        <v>1517</v>
      </c>
      <c r="J825" s="21">
        <v>3</v>
      </c>
      <c r="K825" s="21">
        <v>3</v>
      </c>
      <c r="L825" s="21">
        <f t="shared" si="96"/>
        <v>0</v>
      </c>
      <c r="M825" s="21" t="s">
        <v>992</v>
      </c>
      <c r="N825" s="30">
        <v>45847</v>
      </c>
      <c r="O825" s="48">
        <v>65487.03</v>
      </c>
      <c r="P825" s="21" t="s">
        <v>49</v>
      </c>
      <c r="Q825" s="21" t="s">
        <v>636</v>
      </c>
      <c r="R825" s="21" t="s">
        <v>637</v>
      </c>
      <c r="S825" s="3">
        <v>4</v>
      </c>
      <c r="T825" s="37"/>
      <c r="U825" s="21" t="s">
        <v>18</v>
      </c>
      <c r="V825" s="21" t="str">
        <f>VLOOKUP(P825,'Customer List'!B:C,2,)</f>
        <v>Delhi</v>
      </c>
      <c r="W825" s="38"/>
      <c r="X825" s="30">
        <v>45847</v>
      </c>
      <c r="Y825" s="21">
        <f t="shared" si="97"/>
        <v>0</v>
      </c>
      <c r="Z825" s="21" t="str">
        <f t="shared" si="98"/>
        <v>Wednesday</v>
      </c>
      <c r="AA825" s="21" t="str">
        <f t="shared" si="99"/>
        <v>Wednesday</v>
      </c>
      <c r="AB825" s="21" t="str">
        <f>VLOOKUP(U825,'Currency Sheet'!A:C,3,)</f>
        <v>DOLLAR</v>
      </c>
      <c r="AC825" s="42" t="str">
        <f>VLOOKUP(P825,'Customer List'!B:D,3,)</f>
        <v>Local</v>
      </c>
    </row>
    <row r="826" spans="1:29" x14ac:dyDescent="0.25">
      <c r="A826" s="21">
        <v>825</v>
      </c>
      <c r="B826" s="21" t="s">
        <v>736</v>
      </c>
      <c r="C826" s="30">
        <v>45833</v>
      </c>
      <c r="D826" s="30">
        <v>45838</v>
      </c>
      <c r="E826" s="47">
        <v>212.25</v>
      </c>
      <c r="F826" s="47">
        <f t="shared" si="94"/>
        <v>18678</v>
      </c>
      <c r="G826" s="48">
        <f t="shared" si="95"/>
        <v>18678</v>
      </c>
      <c r="H826" s="21">
        <v>505836</v>
      </c>
      <c r="I826" s="21" t="s">
        <v>1518</v>
      </c>
      <c r="J826" s="21">
        <v>1</v>
      </c>
      <c r="K826" s="21">
        <v>1</v>
      </c>
      <c r="L826" s="21">
        <f t="shared" si="96"/>
        <v>0</v>
      </c>
      <c r="M826" s="21" t="s">
        <v>991</v>
      </c>
      <c r="N826" s="30">
        <v>45847</v>
      </c>
      <c r="O826" s="48">
        <v>25527.31</v>
      </c>
      <c r="P826" s="21" t="s">
        <v>49</v>
      </c>
      <c r="Q826" s="21" t="s">
        <v>636</v>
      </c>
      <c r="R826" s="21" t="s">
        <v>637</v>
      </c>
      <c r="S826" s="3">
        <v>4</v>
      </c>
      <c r="T826" s="37"/>
      <c r="U826" s="21" t="s">
        <v>18</v>
      </c>
      <c r="V826" s="21" t="str">
        <f>VLOOKUP(P826,'Customer List'!B:C,2,)</f>
        <v>Delhi</v>
      </c>
      <c r="W826" s="38"/>
      <c r="X826" s="30">
        <v>45847</v>
      </c>
      <c r="Y826" s="21">
        <f t="shared" si="97"/>
        <v>0</v>
      </c>
      <c r="Z826" s="21" t="str">
        <f t="shared" si="98"/>
        <v>Wednesday</v>
      </c>
      <c r="AA826" s="21" t="str">
        <f t="shared" si="99"/>
        <v>Wednesday</v>
      </c>
      <c r="AB826" s="21" t="str">
        <f>VLOOKUP(U826,'Currency Sheet'!A:C,3,)</f>
        <v>DOLLAR</v>
      </c>
      <c r="AC826" s="42" t="str">
        <f>VLOOKUP(P826,'Customer List'!B:D,3,)</f>
        <v>Local</v>
      </c>
    </row>
    <row r="827" spans="1:29" x14ac:dyDescent="0.25">
      <c r="A827" s="21">
        <v>826</v>
      </c>
      <c r="B827" s="21" t="s">
        <v>736</v>
      </c>
      <c r="C827" s="30">
        <v>45833</v>
      </c>
      <c r="D827" s="30">
        <v>45838</v>
      </c>
      <c r="E827" s="47">
        <v>204.75</v>
      </c>
      <c r="F827" s="47">
        <f t="shared" si="94"/>
        <v>18018</v>
      </c>
      <c r="G827" s="48">
        <f t="shared" si="95"/>
        <v>18018</v>
      </c>
      <c r="H827" s="21">
        <v>506333</v>
      </c>
      <c r="I827" s="21" t="s">
        <v>1519</v>
      </c>
      <c r="J827" s="21">
        <v>1</v>
      </c>
      <c r="K827" s="21">
        <v>1</v>
      </c>
      <c r="L827" s="21">
        <f t="shared" si="96"/>
        <v>0</v>
      </c>
      <c r="M827" s="21" t="s">
        <v>991</v>
      </c>
      <c r="N827" s="30">
        <v>45847</v>
      </c>
      <c r="O827" s="48">
        <v>24625.279999999999</v>
      </c>
      <c r="P827" s="21" t="s">
        <v>49</v>
      </c>
      <c r="Q827" s="21" t="s">
        <v>636</v>
      </c>
      <c r="R827" s="21" t="s">
        <v>637</v>
      </c>
      <c r="S827" s="3">
        <v>4</v>
      </c>
      <c r="T827" s="37"/>
      <c r="U827" s="21" t="s">
        <v>18</v>
      </c>
      <c r="V827" s="21" t="str">
        <f>VLOOKUP(P827,'Customer List'!B:C,2,)</f>
        <v>Delhi</v>
      </c>
      <c r="W827" s="38"/>
      <c r="X827" s="30">
        <v>45847</v>
      </c>
      <c r="Y827" s="21">
        <f t="shared" si="97"/>
        <v>0</v>
      </c>
      <c r="Z827" s="21" t="str">
        <f t="shared" si="98"/>
        <v>Wednesday</v>
      </c>
      <c r="AA827" s="21" t="str">
        <f t="shared" si="99"/>
        <v>Wednesday</v>
      </c>
      <c r="AB827" s="21" t="str">
        <f>VLOOKUP(U827,'Currency Sheet'!A:C,3,)</f>
        <v>DOLLAR</v>
      </c>
      <c r="AC827" s="42" t="str">
        <f>VLOOKUP(P827,'Customer List'!B:D,3,)</f>
        <v>Local</v>
      </c>
    </row>
    <row r="828" spans="1:29" x14ac:dyDescent="0.25">
      <c r="A828" s="21">
        <v>827</v>
      </c>
      <c r="B828" s="21" t="s">
        <v>736</v>
      </c>
      <c r="C828" s="30">
        <v>45833</v>
      </c>
      <c r="D828" s="30">
        <v>45838</v>
      </c>
      <c r="E828" s="47">
        <v>193.8</v>
      </c>
      <c r="F828" s="47">
        <f t="shared" si="94"/>
        <v>17054.400000000001</v>
      </c>
      <c r="G828" s="48">
        <f t="shared" si="95"/>
        <v>34108.800000000003</v>
      </c>
      <c r="H828" s="21">
        <v>506346</v>
      </c>
      <c r="I828" s="21" t="s">
        <v>1630</v>
      </c>
      <c r="J828" s="21">
        <v>2</v>
      </c>
      <c r="K828" s="21">
        <v>2</v>
      </c>
      <c r="L828" s="21">
        <f t="shared" si="96"/>
        <v>0</v>
      </c>
      <c r="M828" s="21" t="s">
        <v>992</v>
      </c>
      <c r="N828" s="30">
        <v>45847</v>
      </c>
      <c r="O828" s="48">
        <v>58270.82</v>
      </c>
      <c r="P828" s="21" t="s">
        <v>49</v>
      </c>
      <c r="Q828" s="21" t="s">
        <v>636</v>
      </c>
      <c r="R828" s="21" t="s">
        <v>637</v>
      </c>
      <c r="S828" s="3">
        <v>4</v>
      </c>
      <c r="T828" s="37"/>
      <c r="U828" s="21" t="s">
        <v>18</v>
      </c>
      <c r="V828" s="21" t="str">
        <f>VLOOKUP(P828,'Customer List'!B:C,2,)</f>
        <v>Delhi</v>
      </c>
      <c r="W828" s="38"/>
      <c r="X828" s="30">
        <v>45847</v>
      </c>
      <c r="Y828" s="21">
        <f t="shared" si="97"/>
        <v>0</v>
      </c>
      <c r="Z828" s="21" t="str">
        <f t="shared" si="98"/>
        <v>Wednesday</v>
      </c>
      <c r="AA828" s="21" t="str">
        <f t="shared" si="99"/>
        <v>Wednesday</v>
      </c>
      <c r="AB828" s="21" t="str">
        <f>VLOOKUP(U828,'Currency Sheet'!A:C,3,)</f>
        <v>DOLLAR</v>
      </c>
      <c r="AC828" s="42" t="str">
        <f>VLOOKUP(P828,'Customer List'!B:D,3,)</f>
        <v>Local</v>
      </c>
    </row>
    <row r="829" spans="1:29" x14ac:dyDescent="0.25">
      <c r="A829" s="21">
        <v>828</v>
      </c>
      <c r="B829" s="21" t="s">
        <v>745</v>
      </c>
      <c r="C829" s="30">
        <v>45838</v>
      </c>
      <c r="D829" s="30">
        <v>45838</v>
      </c>
      <c r="E829" s="47">
        <v>6969.6</v>
      </c>
      <c r="F829" s="47">
        <f t="shared" si="94"/>
        <v>6969.6</v>
      </c>
      <c r="G829" s="48">
        <f t="shared" si="95"/>
        <v>13939.2</v>
      </c>
      <c r="H829" s="21">
        <v>31800022</v>
      </c>
      <c r="I829" s="21" t="s">
        <v>746</v>
      </c>
      <c r="J829" s="21">
        <v>2</v>
      </c>
      <c r="K829" s="21">
        <v>2</v>
      </c>
      <c r="L829" s="21">
        <f t="shared" si="96"/>
        <v>0</v>
      </c>
      <c r="M829" s="21" t="s">
        <v>743</v>
      </c>
      <c r="N829" s="30">
        <v>45839</v>
      </c>
      <c r="O829" s="48">
        <v>15488</v>
      </c>
      <c r="P829" s="21" t="s">
        <v>624</v>
      </c>
      <c r="Q829" s="21" t="s">
        <v>636</v>
      </c>
      <c r="R829" s="21" t="s">
        <v>637</v>
      </c>
      <c r="S829" s="3" t="s">
        <v>299</v>
      </c>
      <c r="T829" s="37" t="s">
        <v>749</v>
      </c>
      <c r="U829" s="21" t="s">
        <v>2366</v>
      </c>
      <c r="V829" s="21" t="str">
        <f>VLOOKUP(P829,'Customer List'!B:C,2,)</f>
        <v>Delhi</v>
      </c>
      <c r="W829" s="38"/>
      <c r="X829" s="30">
        <v>45839</v>
      </c>
      <c r="Y829" s="21">
        <f t="shared" si="97"/>
        <v>0</v>
      </c>
      <c r="Z829" s="21" t="str">
        <f t="shared" si="98"/>
        <v>Tuesday</v>
      </c>
      <c r="AA829" s="21" t="str">
        <f t="shared" si="99"/>
        <v>Tuesday</v>
      </c>
      <c r="AB829" s="21" t="str">
        <f>VLOOKUP(U829,'Currency Sheet'!A:C,3,)</f>
        <v>INR</v>
      </c>
      <c r="AC829" s="42" t="str">
        <f>VLOOKUP(P829,'Customer List'!B:D,3,)</f>
        <v>Local</v>
      </c>
    </row>
    <row r="830" spans="1:29" x14ac:dyDescent="0.25">
      <c r="A830" s="21">
        <v>829</v>
      </c>
      <c r="B830" s="21" t="s">
        <v>745</v>
      </c>
      <c r="C830" s="30">
        <v>45838</v>
      </c>
      <c r="D830" s="30">
        <v>45838</v>
      </c>
      <c r="E830" s="47">
        <v>13911</v>
      </c>
      <c r="F830" s="47">
        <f t="shared" si="94"/>
        <v>13911</v>
      </c>
      <c r="G830" s="48">
        <f t="shared" si="95"/>
        <v>13911</v>
      </c>
      <c r="H830" s="21">
        <v>89900</v>
      </c>
      <c r="I830" s="21" t="s">
        <v>747</v>
      </c>
      <c r="J830" s="21">
        <v>1</v>
      </c>
      <c r="K830" s="21">
        <v>1</v>
      </c>
      <c r="L830" s="21">
        <f t="shared" si="96"/>
        <v>0</v>
      </c>
      <c r="M830" s="21" t="s">
        <v>743</v>
      </c>
      <c r="N830" s="30">
        <v>45839</v>
      </c>
      <c r="O830" s="48">
        <v>19873</v>
      </c>
      <c r="P830" s="21" t="s">
        <v>624</v>
      </c>
      <c r="Q830" s="21" t="s">
        <v>636</v>
      </c>
      <c r="R830" s="21" t="s">
        <v>637</v>
      </c>
      <c r="S830" s="3" t="s">
        <v>299</v>
      </c>
      <c r="T830" s="37" t="s">
        <v>749</v>
      </c>
      <c r="U830" s="21" t="s">
        <v>2366</v>
      </c>
      <c r="V830" s="21" t="str">
        <f>VLOOKUP(P830,'Customer List'!B:C,2,)</f>
        <v>Delhi</v>
      </c>
      <c r="W830" s="38"/>
      <c r="X830" s="30">
        <v>45839</v>
      </c>
      <c r="Y830" s="21">
        <f t="shared" si="97"/>
        <v>0</v>
      </c>
      <c r="Z830" s="21" t="str">
        <f t="shared" si="98"/>
        <v>Tuesday</v>
      </c>
      <c r="AA830" s="21" t="str">
        <f t="shared" si="99"/>
        <v>Tuesday</v>
      </c>
      <c r="AB830" s="21" t="str">
        <f>VLOOKUP(U830,'Currency Sheet'!A:C,3,)</f>
        <v>INR</v>
      </c>
      <c r="AC830" s="42" t="str">
        <f>VLOOKUP(P830,'Customer List'!B:D,3,)</f>
        <v>Local</v>
      </c>
    </row>
    <row r="831" spans="1:29" x14ac:dyDescent="0.25">
      <c r="A831" s="21">
        <v>830</v>
      </c>
      <c r="B831" s="21">
        <v>4513060194</v>
      </c>
      <c r="C831" s="30">
        <v>45834</v>
      </c>
      <c r="D831" s="30">
        <v>45838</v>
      </c>
      <c r="E831" s="47">
        <v>487219.85</v>
      </c>
      <c r="F831" s="47">
        <f t="shared" si="94"/>
        <v>487219.85</v>
      </c>
      <c r="G831" s="48">
        <f t="shared" si="95"/>
        <v>487219.85</v>
      </c>
      <c r="H831" s="21" t="s">
        <v>1186</v>
      </c>
      <c r="I831" s="21" t="s">
        <v>4702</v>
      </c>
      <c r="J831" s="21">
        <v>1</v>
      </c>
      <c r="K831" s="21"/>
      <c r="L831" s="21">
        <f t="shared" si="96"/>
        <v>1</v>
      </c>
      <c r="M831" s="21"/>
      <c r="N831" s="30"/>
      <c r="O831" s="48"/>
      <c r="P831" s="21" t="s">
        <v>1145</v>
      </c>
      <c r="Q831" s="21"/>
      <c r="R831" s="21"/>
      <c r="S831" s="3" t="s">
        <v>299</v>
      </c>
      <c r="T831" s="37" t="s">
        <v>1187</v>
      </c>
      <c r="U831" s="21" t="s">
        <v>1188</v>
      </c>
      <c r="V831" s="21" t="str">
        <f>VLOOKUP(P831,'Customer List'!B:C,2,)</f>
        <v>STOCK</v>
      </c>
      <c r="W831" s="38" t="s">
        <v>1145</v>
      </c>
      <c r="X831" s="30" t="str">
        <f>IF(OR(R831 = "PRIYANKA MADAM", R831 = "DEEPAK", R831 = "PORTER"),N831,"")</f>
        <v/>
      </c>
      <c r="Y831" s="21" t="str">
        <f t="shared" si="97"/>
        <v/>
      </c>
      <c r="Z831" s="21" t="str">
        <f t="shared" si="98"/>
        <v/>
      </c>
      <c r="AA831" s="21" t="str">
        <f t="shared" si="99"/>
        <v/>
      </c>
      <c r="AB831" s="21" t="str">
        <f>VLOOKUP(U831,'Currency Sheet'!A:C,3,)</f>
        <v>INR</v>
      </c>
      <c r="AC831" s="42" t="str">
        <f>VLOOKUP(P831,'Customer List'!B:D,3,)</f>
        <v>STOCK</v>
      </c>
    </row>
    <row r="832" spans="1:29" x14ac:dyDescent="0.25">
      <c r="A832" s="21">
        <v>831</v>
      </c>
      <c r="B832" s="21">
        <v>4513060239</v>
      </c>
      <c r="C832" s="30">
        <v>45836</v>
      </c>
      <c r="D832" s="30">
        <v>45838</v>
      </c>
      <c r="E832" s="47">
        <v>135000</v>
      </c>
      <c r="F832" s="47">
        <f t="shared" si="94"/>
        <v>135000</v>
      </c>
      <c r="G832" s="48">
        <f t="shared" si="95"/>
        <v>135000</v>
      </c>
      <c r="H832" s="21" t="s">
        <v>1189</v>
      </c>
      <c r="I832" s="21" t="s">
        <v>4703</v>
      </c>
      <c r="J832" s="21">
        <v>1</v>
      </c>
      <c r="K832" s="21"/>
      <c r="L832" s="21">
        <f t="shared" si="96"/>
        <v>1</v>
      </c>
      <c r="M832" s="21"/>
      <c r="N832" s="30"/>
      <c r="O832" s="48"/>
      <c r="P832" s="21" t="s">
        <v>1145</v>
      </c>
      <c r="Q832" s="21"/>
      <c r="R832" s="21"/>
      <c r="S832" s="3" t="s">
        <v>299</v>
      </c>
      <c r="T832" s="37" t="s">
        <v>1187</v>
      </c>
      <c r="U832" s="21" t="s">
        <v>1188</v>
      </c>
      <c r="V832" s="21" t="str">
        <f>VLOOKUP(P832,'Customer List'!B:C,2,)</f>
        <v>STOCK</v>
      </c>
      <c r="W832" s="38" t="s">
        <v>1145</v>
      </c>
      <c r="X832" s="30" t="str">
        <f>IF(OR(R832 = "PRIYANKA MADAM", R832 = "DEEPAK", R832 = "PORTER"),N832,"")</f>
        <v/>
      </c>
      <c r="Y832" s="21" t="str">
        <f t="shared" si="97"/>
        <v/>
      </c>
      <c r="Z832" s="21" t="str">
        <f t="shared" si="98"/>
        <v/>
      </c>
      <c r="AA832" s="21" t="str">
        <f t="shared" si="99"/>
        <v/>
      </c>
      <c r="AB832" s="21" t="str">
        <f>VLOOKUP(U832,'Currency Sheet'!A:C,3,)</f>
        <v>INR</v>
      </c>
      <c r="AC832" s="42" t="str">
        <f>VLOOKUP(P832,'Customer List'!B:D,3,)</f>
        <v>STOCK</v>
      </c>
    </row>
    <row r="833" spans="1:29" x14ac:dyDescent="0.25">
      <c r="A833" s="21">
        <v>832</v>
      </c>
      <c r="B833" s="21">
        <v>175023</v>
      </c>
      <c r="C833" s="30">
        <v>45835</v>
      </c>
      <c r="D833" s="30">
        <v>45839</v>
      </c>
      <c r="E833" s="47">
        <v>1265.4000000000001</v>
      </c>
      <c r="F833" s="47">
        <f t="shared" si="94"/>
        <v>111355.20000000001</v>
      </c>
      <c r="G833" s="48">
        <f t="shared" si="95"/>
        <v>111355.20000000001</v>
      </c>
      <c r="H833" s="21" t="s">
        <v>798</v>
      </c>
      <c r="I833" s="21" t="s">
        <v>799</v>
      </c>
      <c r="J833" s="21">
        <v>1</v>
      </c>
      <c r="K833" s="21">
        <v>1</v>
      </c>
      <c r="L833" s="21">
        <f t="shared" si="96"/>
        <v>0</v>
      </c>
      <c r="M833" s="21" t="s">
        <v>809</v>
      </c>
      <c r="N833" s="30">
        <v>45840</v>
      </c>
      <c r="O833" s="48">
        <v>155011.5</v>
      </c>
      <c r="P833" s="21" t="s">
        <v>460</v>
      </c>
      <c r="Q833" s="21">
        <v>58152716510</v>
      </c>
      <c r="R833" s="21" t="s">
        <v>40</v>
      </c>
      <c r="S833" s="3">
        <v>4</v>
      </c>
      <c r="T833" s="37"/>
      <c r="U833" s="21" t="s">
        <v>423</v>
      </c>
      <c r="V833" s="21" t="str">
        <f>VLOOKUP(P833,'Customer List'!B:C,2,)</f>
        <v>Hyderabad</v>
      </c>
      <c r="W833" s="38"/>
      <c r="X833" s="30">
        <v>45841</v>
      </c>
      <c r="Y833" s="21">
        <f t="shared" si="97"/>
        <v>1</v>
      </c>
      <c r="Z833" s="21" t="str">
        <f t="shared" si="98"/>
        <v>Wednesday</v>
      </c>
      <c r="AA833" s="21" t="str">
        <f t="shared" si="99"/>
        <v>Thursday</v>
      </c>
      <c r="AB833" s="21" t="str">
        <f>VLOOKUP(U833,'Currency Sheet'!A:C,3,)</f>
        <v>DOLLAR</v>
      </c>
      <c r="AC833" s="42" t="str">
        <f>VLOOKUP(P833,'Customer List'!B:D,3,)</f>
        <v>OutStation</v>
      </c>
    </row>
    <row r="834" spans="1:29" x14ac:dyDescent="0.25">
      <c r="A834" s="21">
        <v>833</v>
      </c>
      <c r="B834" s="21" t="s">
        <v>772</v>
      </c>
      <c r="C834" s="30">
        <v>45832</v>
      </c>
      <c r="D834" s="30">
        <v>45839</v>
      </c>
      <c r="E834" s="47">
        <v>291</v>
      </c>
      <c r="F834" s="47">
        <f t="shared" si="94"/>
        <v>25608</v>
      </c>
      <c r="G834" s="48">
        <f t="shared" si="95"/>
        <v>25608</v>
      </c>
      <c r="H834" s="21" t="s">
        <v>750</v>
      </c>
      <c r="I834" s="21" t="s">
        <v>776</v>
      </c>
      <c r="J834" s="21">
        <v>1</v>
      </c>
      <c r="K834" s="21">
        <v>1</v>
      </c>
      <c r="L834" s="21">
        <f t="shared" si="96"/>
        <v>0</v>
      </c>
      <c r="M834" s="21" t="s">
        <v>812</v>
      </c>
      <c r="N834" s="30">
        <v>45841</v>
      </c>
      <c r="O834" s="48">
        <v>33511.25</v>
      </c>
      <c r="P834" s="21" t="s">
        <v>30</v>
      </c>
      <c r="Q834" s="21" t="s">
        <v>636</v>
      </c>
      <c r="R834" s="21" t="s">
        <v>637</v>
      </c>
      <c r="S834" s="3">
        <v>-20</v>
      </c>
      <c r="T834" s="37"/>
      <c r="U834" s="21" t="s">
        <v>320</v>
      </c>
      <c r="V834" s="21" t="str">
        <f>VLOOKUP(P834,'Customer List'!B:C,2,)</f>
        <v>Delhi</v>
      </c>
      <c r="W834" s="38"/>
      <c r="X834" s="30">
        <v>45841</v>
      </c>
      <c r="Y834" s="21">
        <f t="shared" si="97"/>
        <v>0</v>
      </c>
      <c r="Z834" s="21" t="str">
        <f t="shared" si="98"/>
        <v>Thursday</v>
      </c>
      <c r="AA834" s="21" t="str">
        <f t="shared" si="99"/>
        <v>Thursday</v>
      </c>
      <c r="AB834" s="21" t="str">
        <f>VLOOKUP(U834,'Currency Sheet'!A:C,3,)</f>
        <v>DOLLAR</v>
      </c>
      <c r="AC834" s="42" t="str">
        <f>VLOOKUP(P834,'Customer List'!B:D,3,)</f>
        <v>Local</v>
      </c>
    </row>
    <row r="835" spans="1:29" x14ac:dyDescent="0.25">
      <c r="A835" s="21">
        <v>834</v>
      </c>
      <c r="B835" s="21" t="s">
        <v>772</v>
      </c>
      <c r="C835" s="30">
        <v>45832</v>
      </c>
      <c r="D835" s="30">
        <v>45839</v>
      </c>
      <c r="E835" s="47">
        <v>201</v>
      </c>
      <c r="F835" s="47">
        <f t="shared" ref="F835:F898" si="100">IF(AB835="DOLLAR",E835*88,E835)</f>
        <v>17688</v>
      </c>
      <c r="G835" s="48">
        <f t="shared" ref="G835:G898" si="101">F835*J835</f>
        <v>17688</v>
      </c>
      <c r="H835" s="21" t="s">
        <v>751</v>
      </c>
      <c r="I835" s="21" t="s">
        <v>777</v>
      </c>
      <c r="J835" s="21">
        <v>1</v>
      </c>
      <c r="K835" s="21">
        <v>1</v>
      </c>
      <c r="L835" s="21">
        <f t="shared" ref="L835:L898" si="102">J835-K835</f>
        <v>0</v>
      </c>
      <c r="M835" s="21" t="s">
        <v>1229</v>
      </c>
      <c r="N835" s="30">
        <v>45855</v>
      </c>
      <c r="O835" s="48">
        <v>24538.5</v>
      </c>
      <c r="P835" s="21" t="s">
        <v>42</v>
      </c>
      <c r="Q835" s="21" t="s">
        <v>636</v>
      </c>
      <c r="R835" s="21" t="s">
        <v>637</v>
      </c>
      <c r="S835" s="3">
        <v>-20</v>
      </c>
      <c r="T835" s="37"/>
      <c r="U835" s="21" t="s">
        <v>320</v>
      </c>
      <c r="V835" s="21" t="str">
        <f>VLOOKUP(P835,'Customer List'!B:C,2,)</f>
        <v>Faridabad</v>
      </c>
      <c r="W835" s="38"/>
      <c r="X835" s="30">
        <v>45855</v>
      </c>
      <c r="Y835" s="21">
        <f t="shared" ref="Y835:Y898" si="103">IF(X835="", "", X835-N835)</f>
        <v>0</v>
      </c>
      <c r="Z835" s="21" t="str">
        <f t="shared" ref="Z835:Z898" si="104">IF(N835="", "", TEXT(N835, "dddd"))</f>
        <v>Thursday</v>
      </c>
      <c r="AA835" s="21" t="str">
        <f t="shared" ref="AA835:AA898" si="105">IF(X835="", "", TEXT(X835, "dddd"))</f>
        <v>Thursday</v>
      </c>
      <c r="AB835" s="21" t="str">
        <f>VLOOKUP(U835,'Currency Sheet'!A:C,3,)</f>
        <v>DOLLAR</v>
      </c>
      <c r="AC835" s="42" t="str">
        <f>VLOOKUP(P835,'Customer List'!B:D,3,)</f>
        <v>Local</v>
      </c>
    </row>
    <row r="836" spans="1:29" x14ac:dyDescent="0.25">
      <c r="A836" s="21">
        <v>835</v>
      </c>
      <c r="B836" s="21" t="s">
        <v>772</v>
      </c>
      <c r="C836" s="30">
        <v>45832</v>
      </c>
      <c r="D836" s="30">
        <v>45839</v>
      </c>
      <c r="E836" s="47">
        <v>201</v>
      </c>
      <c r="F836" s="47">
        <f t="shared" si="100"/>
        <v>17688</v>
      </c>
      <c r="G836" s="48">
        <f t="shared" si="101"/>
        <v>17688</v>
      </c>
      <c r="H836" s="21" t="s">
        <v>752</v>
      </c>
      <c r="I836" s="21" t="s">
        <v>778</v>
      </c>
      <c r="J836" s="21">
        <v>1</v>
      </c>
      <c r="K836" s="21">
        <v>1</v>
      </c>
      <c r="L836" s="21">
        <f t="shared" si="102"/>
        <v>0</v>
      </c>
      <c r="M836" s="21" t="s">
        <v>1229</v>
      </c>
      <c r="N836" s="30">
        <v>45855</v>
      </c>
      <c r="O836" s="48">
        <v>24538.5</v>
      </c>
      <c r="P836" s="21" t="s">
        <v>42</v>
      </c>
      <c r="Q836" s="21" t="s">
        <v>636</v>
      </c>
      <c r="R836" s="21" t="s">
        <v>637</v>
      </c>
      <c r="S836" s="3">
        <v>-20</v>
      </c>
      <c r="T836" s="37"/>
      <c r="U836" s="21" t="s">
        <v>320</v>
      </c>
      <c r="V836" s="21" t="str">
        <f>VLOOKUP(P836,'Customer List'!B:C,2,)</f>
        <v>Faridabad</v>
      </c>
      <c r="W836" s="38"/>
      <c r="X836" s="30">
        <v>45855</v>
      </c>
      <c r="Y836" s="21">
        <f t="shared" si="103"/>
        <v>0</v>
      </c>
      <c r="Z836" s="21" t="str">
        <f t="shared" si="104"/>
        <v>Thursday</v>
      </c>
      <c r="AA836" s="21" t="str">
        <f t="shared" si="105"/>
        <v>Thursday</v>
      </c>
      <c r="AB836" s="21" t="str">
        <f>VLOOKUP(U836,'Currency Sheet'!A:C,3,)</f>
        <v>DOLLAR</v>
      </c>
      <c r="AC836" s="42" t="str">
        <f>VLOOKUP(P836,'Customer List'!B:D,3,)</f>
        <v>Local</v>
      </c>
    </row>
    <row r="837" spans="1:29" x14ac:dyDescent="0.25">
      <c r="A837" s="21">
        <v>836</v>
      </c>
      <c r="B837" s="21" t="s">
        <v>772</v>
      </c>
      <c r="C837" s="30">
        <v>45832</v>
      </c>
      <c r="D837" s="30">
        <v>45839</v>
      </c>
      <c r="E837" s="47">
        <v>201</v>
      </c>
      <c r="F837" s="47">
        <f t="shared" si="100"/>
        <v>17688</v>
      </c>
      <c r="G837" s="48">
        <f t="shared" si="101"/>
        <v>17688</v>
      </c>
      <c r="H837" s="21" t="s">
        <v>753</v>
      </c>
      <c r="I837" s="21" t="s">
        <v>779</v>
      </c>
      <c r="J837" s="21">
        <v>1</v>
      </c>
      <c r="K837" s="21">
        <v>1</v>
      </c>
      <c r="L837" s="21">
        <f t="shared" si="102"/>
        <v>0</v>
      </c>
      <c r="M837" s="21" t="s">
        <v>1229</v>
      </c>
      <c r="N837" s="30">
        <v>45855</v>
      </c>
      <c r="O837" s="48">
        <v>24538.5</v>
      </c>
      <c r="P837" s="21" t="s">
        <v>42</v>
      </c>
      <c r="Q837" s="21" t="s">
        <v>636</v>
      </c>
      <c r="R837" s="21" t="s">
        <v>637</v>
      </c>
      <c r="S837" s="3">
        <v>-20</v>
      </c>
      <c r="T837" s="37"/>
      <c r="U837" s="21" t="s">
        <v>320</v>
      </c>
      <c r="V837" s="21" t="str">
        <f>VLOOKUP(P837,'Customer List'!B:C,2,)</f>
        <v>Faridabad</v>
      </c>
      <c r="W837" s="38"/>
      <c r="X837" s="30">
        <v>45855</v>
      </c>
      <c r="Y837" s="21">
        <f t="shared" si="103"/>
        <v>0</v>
      </c>
      <c r="Z837" s="21" t="str">
        <f t="shared" si="104"/>
        <v>Thursday</v>
      </c>
      <c r="AA837" s="21" t="str">
        <f t="shared" si="105"/>
        <v>Thursday</v>
      </c>
      <c r="AB837" s="21" t="str">
        <f>VLOOKUP(U837,'Currency Sheet'!A:C,3,)</f>
        <v>DOLLAR</v>
      </c>
      <c r="AC837" s="42" t="str">
        <f>VLOOKUP(P837,'Customer List'!B:D,3,)</f>
        <v>Local</v>
      </c>
    </row>
    <row r="838" spans="1:29" x14ac:dyDescent="0.25">
      <c r="A838" s="21">
        <v>837</v>
      </c>
      <c r="B838" s="21" t="s">
        <v>772</v>
      </c>
      <c r="C838" s="30">
        <v>45832</v>
      </c>
      <c r="D838" s="30">
        <v>45839</v>
      </c>
      <c r="E838" s="47">
        <v>201</v>
      </c>
      <c r="F838" s="47">
        <f t="shared" si="100"/>
        <v>17688</v>
      </c>
      <c r="G838" s="48">
        <f t="shared" si="101"/>
        <v>17688</v>
      </c>
      <c r="H838" s="21" t="s">
        <v>754</v>
      </c>
      <c r="I838" s="21" t="s">
        <v>780</v>
      </c>
      <c r="J838" s="21">
        <v>1</v>
      </c>
      <c r="K838" s="21">
        <v>1</v>
      </c>
      <c r="L838" s="21">
        <f t="shared" si="102"/>
        <v>0</v>
      </c>
      <c r="M838" s="21" t="s">
        <v>1229</v>
      </c>
      <c r="N838" s="30">
        <v>45855</v>
      </c>
      <c r="O838" s="48">
        <v>24538.5</v>
      </c>
      <c r="P838" s="21" t="s">
        <v>42</v>
      </c>
      <c r="Q838" s="21" t="s">
        <v>636</v>
      </c>
      <c r="R838" s="21" t="s">
        <v>637</v>
      </c>
      <c r="S838" s="3">
        <v>-20</v>
      </c>
      <c r="T838" s="37"/>
      <c r="U838" s="21" t="s">
        <v>320</v>
      </c>
      <c r="V838" s="21" t="str">
        <f>VLOOKUP(P838,'Customer List'!B:C,2,)</f>
        <v>Faridabad</v>
      </c>
      <c r="W838" s="38"/>
      <c r="X838" s="30">
        <v>45855</v>
      </c>
      <c r="Y838" s="21">
        <f t="shared" si="103"/>
        <v>0</v>
      </c>
      <c r="Z838" s="21" t="str">
        <f t="shared" si="104"/>
        <v>Thursday</v>
      </c>
      <c r="AA838" s="21" t="str">
        <f t="shared" si="105"/>
        <v>Thursday</v>
      </c>
      <c r="AB838" s="21" t="str">
        <f>VLOOKUP(U838,'Currency Sheet'!A:C,3,)</f>
        <v>DOLLAR</v>
      </c>
      <c r="AC838" s="42" t="str">
        <f>VLOOKUP(P838,'Customer List'!B:D,3,)</f>
        <v>Local</v>
      </c>
    </row>
    <row r="839" spans="1:29" x14ac:dyDescent="0.25">
      <c r="A839" s="21">
        <v>838</v>
      </c>
      <c r="B839" s="21" t="s">
        <v>772</v>
      </c>
      <c r="C839" s="30">
        <v>45832</v>
      </c>
      <c r="D839" s="30">
        <v>45839</v>
      </c>
      <c r="E839" s="47">
        <v>374</v>
      </c>
      <c r="F839" s="47">
        <f t="shared" si="100"/>
        <v>32912</v>
      </c>
      <c r="G839" s="48">
        <f t="shared" si="101"/>
        <v>32912</v>
      </c>
      <c r="H839" s="21" t="s">
        <v>755</v>
      </c>
      <c r="I839" s="21" t="s">
        <v>781</v>
      </c>
      <c r="J839" s="21">
        <v>1</v>
      </c>
      <c r="K839" s="21">
        <v>1</v>
      </c>
      <c r="L839" s="21">
        <f t="shared" si="102"/>
        <v>0</v>
      </c>
      <c r="M839" s="21" t="s">
        <v>966</v>
      </c>
      <c r="N839" s="30">
        <v>45847</v>
      </c>
      <c r="O839" s="48">
        <v>48060</v>
      </c>
      <c r="P839" s="21" t="s">
        <v>228</v>
      </c>
      <c r="Q839" s="21">
        <v>58152972625</v>
      </c>
      <c r="R839" s="21" t="s">
        <v>40</v>
      </c>
      <c r="S839" s="3">
        <v>-20</v>
      </c>
      <c r="T839" s="37"/>
      <c r="U839" s="21" t="s">
        <v>320</v>
      </c>
      <c r="V839" s="21" t="str">
        <f>VLOOKUP(P839,'Customer List'!B:C,2,)</f>
        <v>Kolkata</v>
      </c>
      <c r="W839" s="38"/>
      <c r="X839" s="30">
        <v>45848</v>
      </c>
      <c r="Y839" s="21">
        <f t="shared" si="103"/>
        <v>1</v>
      </c>
      <c r="Z839" s="21" t="str">
        <f t="shared" si="104"/>
        <v>Wednesday</v>
      </c>
      <c r="AA839" s="21" t="str">
        <f t="shared" si="105"/>
        <v>Thursday</v>
      </c>
      <c r="AB839" s="21" t="str">
        <f>VLOOKUP(U839,'Currency Sheet'!A:C,3,)</f>
        <v>DOLLAR</v>
      </c>
      <c r="AC839" s="42" t="str">
        <f>VLOOKUP(P839,'Customer List'!B:D,3,)</f>
        <v>OutStation</v>
      </c>
    </row>
    <row r="840" spans="1:29" x14ac:dyDescent="0.25">
      <c r="A840" s="21">
        <v>839</v>
      </c>
      <c r="B840" s="21" t="s">
        <v>772</v>
      </c>
      <c r="C840" s="30">
        <v>45832</v>
      </c>
      <c r="D840" s="30">
        <v>45839</v>
      </c>
      <c r="E840" s="47">
        <v>188</v>
      </c>
      <c r="F840" s="47">
        <f t="shared" si="100"/>
        <v>16544</v>
      </c>
      <c r="G840" s="48">
        <f t="shared" si="101"/>
        <v>16544</v>
      </c>
      <c r="H840" s="21" t="s">
        <v>372</v>
      </c>
      <c r="I840" s="21" t="s">
        <v>373</v>
      </c>
      <c r="J840" s="21">
        <v>1</v>
      </c>
      <c r="K840" s="21">
        <v>1</v>
      </c>
      <c r="L840" s="21">
        <f t="shared" si="102"/>
        <v>0</v>
      </c>
      <c r="M840" s="21" t="s">
        <v>966</v>
      </c>
      <c r="N840" s="30">
        <v>45847</v>
      </c>
      <c r="O840" s="48">
        <v>24210</v>
      </c>
      <c r="P840" s="21" t="s">
        <v>228</v>
      </c>
      <c r="Q840" s="21">
        <v>58152972625</v>
      </c>
      <c r="R840" s="21" t="s">
        <v>40</v>
      </c>
      <c r="S840" s="3">
        <v>-20</v>
      </c>
      <c r="T840" s="37"/>
      <c r="U840" s="21" t="s">
        <v>320</v>
      </c>
      <c r="V840" s="21" t="str">
        <f>VLOOKUP(P840,'Customer List'!B:C,2,)</f>
        <v>Kolkata</v>
      </c>
      <c r="W840" s="38"/>
      <c r="X840" s="30">
        <v>45848</v>
      </c>
      <c r="Y840" s="21">
        <f t="shared" si="103"/>
        <v>1</v>
      </c>
      <c r="Z840" s="21" t="str">
        <f t="shared" si="104"/>
        <v>Wednesday</v>
      </c>
      <c r="AA840" s="21" t="str">
        <f t="shared" si="105"/>
        <v>Thursday</v>
      </c>
      <c r="AB840" s="21" t="str">
        <f>VLOOKUP(U840,'Currency Sheet'!A:C,3,)</f>
        <v>DOLLAR</v>
      </c>
      <c r="AC840" s="42" t="str">
        <f>VLOOKUP(P840,'Customer List'!B:D,3,)</f>
        <v>OutStation</v>
      </c>
    </row>
    <row r="841" spans="1:29" x14ac:dyDescent="0.25">
      <c r="A841" s="21">
        <v>840</v>
      </c>
      <c r="B841" s="21" t="s">
        <v>772</v>
      </c>
      <c r="C841" s="30">
        <v>45832</v>
      </c>
      <c r="D841" s="30">
        <v>45839</v>
      </c>
      <c r="E841" s="47">
        <v>374</v>
      </c>
      <c r="F841" s="47">
        <f t="shared" si="100"/>
        <v>32912</v>
      </c>
      <c r="G841" s="48">
        <f t="shared" si="101"/>
        <v>32912</v>
      </c>
      <c r="H841" s="21" t="s">
        <v>756</v>
      </c>
      <c r="I841" s="21" t="s">
        <v>782</v>
      </c>
      <c r="J841" s="21">
        <v>1</v>
      </c>
      <c r="K841" s="21">
        <v>1</v>
      </c>
      <c r="L841" s="21">
        <f t="shared" si="102"/>
        <v>0</v>
      </c>
      <c r="M841" s="21" t="s">
        <v>966</v>
      </c>
      <c r="N841" s="30">
        <v>45847</v>
      </c>
      <c r="O841" s="48">
        <v>48060</v>
      </c>
      <c r="P841" s="21" t="s">
        <v>228</v>
      </c>
      <c r="Q841" s="21">
        <v>58152972625</v>
      </c>
      <c r="R841" s="21" t="s">
        <v>40</v>
      </c>
      <c r="S841" s="3">
        <v>-20</v>
      </c>
      <c r="T841" s="37"/>
      <c r="U841" s="21" t="s">
        <v>320</v>
      </c>
      <c r="V841" s="21" t="str">
        <f>VLOOKUP(P841,'Customer List'!B:C,2,)</f>
        <v>Kolkata</v>
      </c>
      <c r="W841" s="38"/>
      <c r="X841" s="30">
        <v>45848</v>
      </c>
      <c r="Y841" s="21">
        <f t="shared" si="103"/>
        <v>1</v>
      </c>
      <c r="Z841" s="21" t="str">
        <f t="shared" si="104"/>
        <v>Wednesday</v>
      </c>
      <c r="AA841" s="21" t="str">
        <f t="shared" si="105"/>
        <v>Thursday</v>
      </c>
      <c r="AB841" s="21" t="str">
        <f>VLOOKUP(U841,'Currency Sheet'!A:C,3,)</f>
        <v>DOLLAR</v>
      </c>
      <c r="AC841" s="42" t="str">
        <f>VLOOKUP(P841,'Customer List'!B:D,3,)</f>
        <v>OutStation</v>
      </c>
    </row>
    <row r="842" spans="1:29" x14ac:dyDescent="0.25">
      <c r="A842" s="21">
        <v>841</v>
      </c>
      <c r="B842" s="21" t="s">
        <v>772</v>
      </c>
      <c r="C842" s="30">
        <v>45832</v>
      </c>
      <c r="D842" s="30">
        <v>45839</v>
      </c>
      <c r="E842" s="47">
        <v>291</v>
      </c>
      <c r="F842" s="47">
        <f t="shared" si="100"/>
        <v>25608</v>
      </c>
      <c r="G842" s="48">
        <f t="shared" si="101"/>
        <v>25608</v>
      </c>
      <c r="H842" s="21" t="s">
        <v>757</v>
      </c>
      <c r="I842" s="21" t="s">
        <v>783</v>
      </c>
      <c r="J842" s="21">
        <v>1</v>
      </c>
      <c r="K842" s="21">
        <v>1</v>
      </c>
      <c r="L842" s="21">
        <f t="shared" si="102"/>
        <v>0</v>
      </c>
      <c r="M842" s="21" t="s">
        <v>966</v>
      </c>
      <c r="N842" s="30">
        <v>45847</v>
      </c>
      <c r="O842" s="48">
        <v>37350</v>
      </c>
      <c r="P842" s="21" t="s">
        <v>228</v>
      </c>
      <c r="Q842" s="21">
        <v>58152972625</v>
      </c>
      <c r="R842" s="21" t="s">
        <v>40</v>
      </c>
      <c r="S842" s="3">
        <v>-20</v>
      </c>
      <c r="T842" s="37"/>
      <c r="U842" s="21" t="s">
        <v>320</v>
      </c>
      <c r="V842" s="21" t="str">
        <f>VLOOKUP(P842,'Customer List'!B:C,2,)</f>
        <v>Kolkata</v>
      </c>
      <c r="W842" s="38"/>
      <c r="X842" s="30">
        <v>45848</v>
      </c>
      <c r="Y842" s="21">
        <f t="shared" si="103"/>
        <v>1</v>
      </c>
      <c r="Z842" s="21" t="str">
        <f t="shared" si="104"/>
        <v>Wednesday</v>
      </c>
      <c r="AA842" s="21" t="str">
        <f t="shared" si="105"/>
        <v>Thursday</v>
      </c>
      <c r="AB842" s="21" t="str">
        <f>VLOOKUP(U842,'Currency Sheet'!A:C,3,)</f>
        <v>DOLLAR</v>
      </c>
      <c r="AC842" s="42" t="str">
        <f>VLOOKUP(P842,'Customer List'!B:D,3,)</f>
        <v>OutStation</v>
      </c>
    </row>
    <row r="843" spans="1:29" x14ac:dyDescent="0.25">
      <c r="A843" s="21">
        <v>842</v>
      </c>
      <c r="B843" s="21" t="s">
        <v>772</v>
      </c>
      <c r="C843" s="30">
        <v>45832</v>
      </c>
      <c r="D843" s="30">
        <v>45839</v>
      </c>
      <c r="E843" s="47">
        <v>374</v>
      </c>
      <c r="F843" s="47">
        <f t="shared" si="100"/>
        <v>32912</v>
      </c>
      <c r="G843" s="48">
        <f t="shared" si="101"/>
        <v>32912</v>
      </c>
      <c r="H843" s="21" t="s">
        <v>758</v>
      </c>
      <c r="I843" s="21" t="s">
        <v>784</v>
      </c>
      <c r="J843" s="21">
        <v>1</v>
      </c>
      <c r="K843" s="21">
        <v>1</v>
      </c>
      <c r="L843" s="21">
        <f t="shared" si="102"/>
        <v>0</v>
      </c>
      <c r="M843" s="21" t="s">
        <v>965</v>
      </c>
      <c r="N843" s="30">
        <v>45846</v>
      </c>
      <c r="O843" s="48">
        <v>48193.5</v>
      </c>
      <c r="P843" s="21" t="s">
        <v>269</v>
      </c>
      <c r="Q843" s="21">
        <v>58152921665</v>
      </c>
      <c r="R843" s="21" t="s">
        <v>40</v>
      </c>
      <c r="S843" s="3">
        <v>-20</v>
      </c>
      <c r="T843" s="37" t="s">
        <v>849</v>
      </c>
      <c r="U843" s="21" t="s">
        <v>320</v>
      </c>
      <c r="V843" s="21" t="str">
        <f>VLOOKUP(P843,'Customer List'!B:C,2,)</f>
        <v>Kalyani</v>
      </c>
      <c r="W843" s="38"/>
      <c r="X843" s="30">
        <v>45848</v>
      </c>
      <c r="Y843" s="21">
        <f t="shared" si="103"/>
        <v>2</v>
      </c>
      <c r="Z843" s="21" t="str">
        <f t="shared" si="104"/>
        <v>Tuesday</v>
      </c>
      <c r="AA843" s="21" t="str">
        <f t="shared" si="105"/>
        <v>Thursday</v>
      </c>
      <c r="AB843" s="21" t="str">
        <f>VLOOKUP(U843,'Currency Sheet'!A:C,3,)</f>
        <v>DOLLAR</v>
      </c>
      <c r="AC843" s="42" t="str">
        <f>VLOOKUP(P843,'Customer List'!B:D,3,)</f>
        <v>OutStation</v>
      </c>
    </row>
    <row r="844" spans="1:29" x14ac:dyDescent="0.25">
      <c r="A844" s="21">
        <v>843</v>
      </c>
      <c r="B844" s="21" t="s">
        <v>772</v>
      </c>
      <c r="C844" s="30">
        <v>45832</v>
      </c>
      <c r="D844" s="30">
        <v>45839</v>
      </c>
      <c r="E844" s="47">
        <v>374</v>
      </c>
      <c r="F844" s="47">
        <f t="shared" si="100"/>
        <v>32912</v>
      </c>
      <c r="G844" s="48">
        <f t="shared" si="101"/>
        <v>32912</v>
      </c>
      <c r="H844" s="21" t="s">
        <v>759</v>
      </c>
      <c r="I844" s="21" t="s">
        <v>785</v>
      </c>
      <c r="J844" s="21">
        <v>1</v>
      </c>
      <c r="K844" s="21">
        <v>1</v>
      </c>
      <c r="L844" s="21">
        <f t="shared" si="102"/>
        <v>0</v>
      </c>
      <c r="M844" s="21" t="s">
        <v>965</v>
      </c>
      <c r="N844" s="30">
        <v>45846</v>
      </c>
      <c r="O844" s="48">
        <v>48193.5</v>
      </c>
      <c r="P844" s="21" t="s">
        <v>269</v>
      </c>
      <c r="Q844" s="21">
        <v>58152921665</v>
      </c>
      <c r="R844" s="21" t="s">
        <v>40</v>
      </c>
      <c r="S844" s="3">
        <v>-20</v>
      </c>
      <c r="T844" s="37" t="s">
        <v>849</v>
      </c>
      <c r="U844" s="21" t="s">
        <v>320</v>
      </c>
      <c r="V844" s="21" t="str">
        <f>VLOOKUP(P844,'Customer List'!B:C,2,)</f>
        <v>Kalyani</v>
      </c>
      <c r="W844" s="38"/>
      <c r="X844" s="30">
        <v>45848</v>
      </c>
      <c r="Y844" s="21">
        <f t="shared" si="103"/>
        <v>2</v>
      </c>
      <c r="Z844" s="21" t="str">
        <f t="shared" si="104"/>
        <v>Tuesday</v>
      </c>
      <c r="AA844" s="21" t="str">
        <f t="shared" si="105"/>
        <v>Thursday</v>
      </c>
      <c r="AB844" s="21" t="str">
        <f>VLOOKUP(U844,'Currency Sheet'!A:C,3,)</f>
        <v>DOLLAR</v>
      </c>
      <c r="AC844" s="42" t="str">
        <f>VLOOKUP(P844,'Customer List'!B:D,3,)</f>
        <v>OutStation</v>
      </c>
    </row>
    <row r="845" spans="1:29" x14ac:dyDescent="0.25">
      <c r="A845" s="21">
        <v>844</v>
      </c>
      <c r="B845" s="21" t="s">
        <v>772</v>
      </c>
      <c r="C845" s="30">
        <v>45832</v>
      </c>
      <c r="D845" s="30">
        <v>45839</v>
      </c>
      <c r="E845" s="47">
        <v>441</v>
      </c>
      <c r="F845" s="47">
        <f t="shared" si="100"/>
        <v>38808</v>
      </c>
      <c r="G845" s="48">
        <f t="shared" si="101"/>
        <v>38808</v>
      </c>
      <c r="H845" s="21" t="s">
        <v>340</v>
      </c>
      <c r="I845" s="21" t="s">
        <v>373</v>
      </c>
      <c r="J845" s="21">
        <v>1</v>
      </c>
      <c r="K845" s="21">
        <v>1</v>
      </c>
      <c r="L845" s="21">
        <f t="shared" si="102"/>
        <v>0</v>
      </c>
      <c r="M845" s="21" t="s">
        <v>808</v>
      </c>
      <c r="N845" s="30">
        <v>45840</v>
      </c>
      <c r="O845" s="48">
        <v>51750</v>
      </c>
      <c r="P845" s="21" t="s">
        <v>460</v>
      </c>
      <c r="Q845" s="21">
        <v>58152716510</v>
      </c>
      <c r="R845" s="21" t="s">
        <v>40</v>
      </c>
      <c r="S845" s="3">
        <v>-20</v>
      </c>
      <c r="T845" s="37" t="s">
        <v>807</v>
      </c>
      <c r="U845" s="21" t="s">
        <v>320</v>
      </c>
      <c r="V845" s="21" t="str">
        <f>VLOOKUP(P845,'Customer List'!B:C,2,)</f>
        <v>Hyderabad</v>
      </c>
      <c r="W845" s="38"/>
      <c r="X845" s="30">
        <v>45841</v>
      </c>
      <c r="Y845" s="21">
        <f t="shared" si="103"/>
        <v>1</v>
      </c>
      <c r="Z845" s="21" t="str">
        <f t="shared" si="104"/>
        <v>Wednesday</v>
      </c>
      <c r="AA845" s="21" t="str">
        <f t="shared" si="105"/>
        <v>Thursday</v>
      </c>
      <c r="AB845" s="21" t="str">
        <f>VLOOKUP(U845,'Currency Sheet'!A:C,3,)</f>
        <v>DOLLAR</v>
      </c>
      <c r="AC845" s="42" t="str">
        <f>VLOOKUP(P845,'Customer List'!B:D,3,)</f>
        <v>OutStation</v>
      </c>
    </row>
    <row r="846" spans="1:29" x14ac:dyDescent="0.25">
      <c r="A846" s="21">
        <v>845</v>
      </c>
      <c r="B846" s="21" t="s">
        <v>772</v>
      </c>
      <c r="C846" s="30">
        <v>45832</v>
      </c>
      <c r="D846" s="30">
        <v>45839</v>
      </c>
      <c r="E846" s="47">
        <v>374</v>
      </c>
      <c r="F846" s="47">
        <f t="shared" si="100"/>
        <v>32912</v>
      </c>
      <c r="G846" s="48">
        <f t="shared" si="101"/>
        <v>32912</v>
      </c>
      <c r="H846" s="21" t="s">
        <v>760</v>
      </c>
      <c r="I846" s="21" t="s">
        <v>786</v>
      </c>
      <c r="J846" s="21">
        <v>1</v>
      </c>
      <c r="K846" s="21">
        <v>1</v>
      </c>
      <c r="L846" s="21">
        <f t="shared" si="102"/>
        <v>0</v>
      </c>
      <c r="M846" s="21" t="s">
        <v>965</v>
      </c>
      <c r="N846" s="30">
        <v>45846</v>
      </c>
      <c r="O846" s="48">
        <v>48193.5</v>
      </c>
      <c r="P846" s="21" t="s">
        <v>269</v>
      </c>
      <c r="Q846" s="21">
        <v>58152921665</v>
      </c>
      <c r="R846" s="21" t="s">
        <v>40</v>
      </c>
      <c r="S846" s="3">
        <v>-20</v>
      </c>
      <c r="T846" s="37" t="s">
        <v>849</v>
      </c>
      <c r="U846" s="21" t="s">
        <v>320</v>
      </c>
      <c r="V846" s="21" t="str">
        <f>VLOOKUP(P846,'Customer List'!B:C,2,)</f>
        <v>Kalyani</v>
      </c>
      <c r="W846" s="38"/>
      <c r="X846" s="30">
        <v>45848</v>
      </c>
      <c r="Y846" s="21">
        <f t="shared" si="103"/>
        <v>2</v>
      </c>
      <c r="Z846" s="21" t="str">
        <f t="shared" si="104"/>
        <v>Tuesday</v>
      </c>
      <c r="AA846" s="21" t="str">
        <f t="shared" si="105"/>
        <v>Thursday</v>
      </c>
      <c r="AB846" s="21" t="str">
        <f>VLOOKUP(U846,'Currency Sheet'!A:C,3,)</f>
        <v>DOLLAR</v>
      </c>
      <c r="AC846" s="42" t="str">
        <f>VLOOKUP(P846,'Customer List'!B:D,3,)</f>
        <v>OutStation</v>
      </c>
    </row>
    <row r="847" spans="1:29" x14ac:dyDescent="0.25">
      <c r="A847" s="21">
        <v>846</v>
      </c>
      <c r="B847" s="21" t="s">
        <v>772</v>
      </c>
      <c r="C847" s="30">
        <v>45832</v>
      </c>
      <c r="D847" s="30">
        <v>45839</v>
      </c>
      <c r="E847" s="47">
        <v>374</v>
      </c>
      <c r="F847" s="47">
        <f t="shared" si="100"/>
        <v>32912</v>
      </c>
      <c r="G847" s="48">
        <f t="shared" si="101"/>
        <v>32912</v>
      </c>
      <c r="H847" s="21" t="s">
        <v>761</v>
      </c>
      <c r="I847" s="21" t="s">
        <v>787</v>
      </c>
      <c r="J847" s="21">
        <v>1</v>
      </c>
      <c r="K847" s="21">
        <v>1</v>
      </c>
      <c r="L847" s="21">
        <f t="shared" si="102"/>
        <v>0</v>
      </c>
      <c r="M847" s="21" t="s">
        <v>965</v>
      </c>
      <c r="N847" s="30">
        <v>45846</v>
      </c>
      <c r="O847" s="48">
        <v>48193.5</v>
      </c>
      <c r="P847" s="21" t="s">
        <v>269</v>
      </c>
      <c r="Q847" s="21">
        <v>58152921665</v>
      </c>
      <c r="R847" s="21" t="s">
        <v>40</v>
      </c>
      <c r="S847" s="3">
        <v>-20</v>
      </c>
      <c r="T847" s="37" t="s">
        <v>849</v>
      </c>
      <c r="U847" s="21" t="s">
        <v>320</v>
      </c>
      <c r="V847" s="21" t="str">
        <f>VLOOKUP(P847,'Customer List'!B:C,2,)</f>
        <v>Kalyani</v>
      </c>
      <c r="W847" s="38"/>
      <c r="X847" s="30">
        <v>45848</v>
      </c>
      <c r="Y847" s="21">
        <f t="shared" si="103"/>
        <v>2</v>
      </c>
      <c r="Z847" s="21" t="str">
        <f t="shared" si="104"/>
        <v>Tuesday</v>
      </c>
      <c r="AA847" s="21" t="str">
        <f t="shared" si="105"/>
        <v>Thursday</v>
      </c>
      <c r="AB847" s="21" t="str">
        <f>VLOOKUP(U847,'Currency Sheet'!A:C,3,)</f>
        <v>DOLLAR</v>
      </c>
      <c r="AC847" s="42" t="str">
        <f>VLOOKUP(P847,'Customer List'!B:D,3,)</f>
        <v>OutStation</v>
      </c>
    </row>
    <row r="848" spans="1:29" x14ac:dyDescent="0.25">
      <c r="A848" s="21">
        <v>847</v>
      </c>
      <c r="B848" s="21" t="s">
        <v>772</v>
      </c>
      <c r="C848" s="30">
        <v>45832</v>
      </c>
      <c r="D848" s="30">
        <v>45839</v>
      </c>
      <c r="E848" s="47">
        <v>374</v>
      </c>
      <c r="F848" s="47">
        <f t="shared" si="100"/>
        <v>32912</v>
      </c>
      <c r="G848" s="48">
        <f t="shared" si="101"/>
        <v>32912</v>
      </c>
      <c r="H848" s="21" t="s">
        <v>762</v>
      </c>
      <c r="I848" s="21" t="s">
        <v>788</v>
      </c>
      <c r="J848" s="21">
        <v>1</v>
      </c>
      <c r="K848" s="21">
        <v>1</v>
      </c>
      <c r="L848" s="21">
        <f t="shared" si="102"/>
        <v>0</v>
      </c>
      <c r="M848" s="21" t="s">
        <v>965</v>
      </c>
      <c r="N848" s="30">
        <v>45846</v>
      </c>
      <c r="O848" s="48">
        <v>48193.5</v>
      </c>
      <c r="P848" s="21" t="s">
        <v>269</v>
      </c>
      <c r="Q848" s="21">
        <v>58152921665</v>
      </c>
      <c r="R848" s="21" t="s">
        <v>40</v>
      </c>
      <c r="S848" s="3">
        <v>-20</v>
      </c>
      <c r="T848" s="37" t="s">
        <v>849</v>
      </c>
      <c r="U848" s="21" t="s">
        <v>320</v>
      </c>
      <c r="V848" s="21" t="str">
        <f>VLOOKUP(P848,'Customer List'!B:C,2,)</f>
        <v>Kalyani</v>
      </c>
      <c r="W848" s="38"/>
      <c r="X848" s="30">
        <v>45848</v>
      </c>
      <c r="Y848" s="21">
        <f t="shared" si="103"/>
        <v>2</v>
      </c>
      <c r="Z848" s="21" t="str">
        <f t="shared" si="104"/>
        <v>Tuesday</v>
      </c>
      <c r="AA848" s="21" t="str">
        <f t="shared" si="105"/>
        <v>Thursday</v>
      </c>
      <c r="AB848" s="21" t="str">
        <f>VLOOKUP(U848,'Currency Sheet'!A:C,3,)</f>
        <v>DOLLAR</v>
      </c>
      <c r="AC848" s="42" t="str">
        <f>VLOOKUP(P848,'Customer List'!B:D,3,)</f>
        <v>OutStation</v>
      </c>
    </row>
    <row r="849" spans="1:29" x14ac:dyDescent="0.25">
      <c r="A849" s="21">
        <v>848</v>
      </c>
      <c r="B849" s="21" t="s">
        <v>772</v>
      </c>
      <c r="C849" s="30">
        <v>45832</v>
      </c>
      <c r="D849" s="30">
        <v>45839</v>
      </c>
      <c r="E849" s="47">
        <v>374</v>
      </c>
      <c r="F849" s="47">
        <f t="shared" si="100"/>
        <v>32912</v>
      </c>
      <c r="G849" s="48">
        <f t="shared" si="101"/>
        <v>32912</v>
      </c>
      <c r="H849" s="21" t="s">
        <v>763</v>
      </c>
      <c r="I849" s="21" t="s">
        <v>789</v>
      </c>
      <c r="J849" s="21">
        <v>1</v>
      </c>
      <c r="K849" s="21">
        <v>1</v>
      </c>
      <c r="L849" s="21">
        <f t="shared" si="102"/>
        <v>0</v>
      </c>
      <c r="M849" s="21" t="s">
        <v>965</v>
      </c>
      <c r="N849" s="30">
        <v>45846</v>
      </c>
      <c r="O849" s="48">
        <v>48193.5</v>
      </c>
      <c r="P849" s="21" t="s">
        <v>269</v>
      </c>
      <c r="Q849" s="21">
        <v>58152921665</v>
      </c>
      <c r="R849" s="21" t="s">
        <v>40</v>
      </c>
      <c r="S849" s="3">
        <v>-20</v>
      </c>
      <c r="T849" s="37" t="s">
        <v>849</v>
      </c>
      <c r="U849" s="21" t="s">
        <v>320</v>
      </c>
      <c r="V849" s="21" t="str">
        <f>VLOOKUP(P849,'Customer List'!B:C,2,)</f>
        <v>Kalyani</v>
      </c>
      <c r="W849" s="38"/>
      <c r="X849" s="30">
        <v>45848</v>
      </c>
      <c r="Y849" s="21">
        <f t="shared" si="103"/>
        <v>2</v>
      </c>
      <c r="Z849" s="21" t="str">
        <f t="shared" si="104"/>
        <v>Tuesday</v>
      </c>
      <c r="AA849" s="21" t="str">
        <f t="shared" si="105"/>
        <v>Thursday</v>
      </c>
      <c r="AB849" s="21" t="str">
        <f>VLOOKUP(U849,'Currency Sheet'!A:C,3,)</f>
        <v>DOLLAR</v>
      </c>
      <c r="AC849" s="42" t="str">
        <f>VLOOKUP(P849,'Customer List'!B:D,3,)</f>
        <v>OutStation</v>
      </c>
    </row>
    <row r="850" spans="1:29" x14ac:dyDescent="0.25">
      <c r="A850" s="21">
        <v>849</v>
      </c>
      <c r="B850" s="21" t="s">
        <v>772</v>
      </c>
      <c r="C850" s="30">
        <v>45832</v>
      </c>
      <c r="D850" s="30">
        <v>45839</v>
      </c>
      <c r="E850" s="47">
        <v>980</v>
      </c>
      <c r="F850" s="47">
        <f t="shared" si="100"/>
        <v>86240</v>
      </c>
      <c r="G850" s="48">
        <f t="shared" si="101"/>
        <v>86240</v>
      </c>
      <c r="H850" s="21" t="s">
        <v>764</v>
      </c>
      <c r="I850" s="21" t="s">
        <v>790</v>
      </c>
      <c r="J850" s="21">
        <v>1</v>
      </c>
      <c r="K850" s="21">
        <v>1</v>
      </c>
      <c r="L850" s="21">
        <f t="shared" si="102"/>
        <v>0</v>
      </c>
      <c r="M850" s="21" t="s">
        <v>808</v>
      </c>
      <c r="N850" s="30">
        <v>45840</v>
      </c>
      <c r="O850" s="48">
        <v>147000</v>
      </c>
      <c r="P850" s="21" t="s">
        <v>460</v>
      </c>
      <c r="Q850" s="21">
        <v>58152716510</v>
      </c>
      <c r="R850" s="21" t="s">
        <v>40</v>
      </c>
      <c r="S850" s="3">
        <v>-20</v>
      </c>
      <c r="T850" s="37"/>
      <c r="U850" s="21" t="s">
        <v>320</v>
      </c>
      <c r="V850" s="21" t="str">
        <f>VLOOKUP(P850,'Customer List'!B:C,2,)</f>
        <v>Hyderabad</v>
      </c>
      <c r="W850" s="38"/>
      <c r="X850" s="30">
        <v>45841</v>
      </c>
      <c r="Y850" s="21">
        <f t="shared" si="103"/>
        <v>1</v>
      </c>
      <c r="Z850" s="21" t="str">
        <f t="shared" si="104"/>
        <v>Wednesday</v>
      </c>
      <c r="AA850" s="21" t="str">
        <f t="shared" si="105"/>
        <v>Thursday</v>
      </c>
      <c r="AB850" s="21" t="str">
        <f>VLOOKUP(U850,'Currency Sheet'!A:C,3,)</f>
        <v>DOLLAR</v>
      </c>
      <c r="AC850" s="42" t="str">
        <f>VLOOKUP(P850,'Customer List'!B:D,3,)</f>
        <v>OutStation</v>
      </c>
    </row>
    <row r="851" spans="1:29" x14ac:dyDescent="0.25">
      <c r="A851" s="21">
        <v>850</v>
      </c>
      <c r="B851" s="21" t="s">
        <v>772</v>
      </c>
      <c r="C851" s="30">
        <v>45832</v>
      </c>
      <c r="D851" s="30">
        <v>45839</v>
      </c>
      <c r="E851" s="47">
        <v>374</v>
      </c>
      <c r="F851" s="47">
        <f t="shared" si="100"/>
        <v>32912</v>
      </c>
      <c r="G851" s="48">
        <f t="shared" si="101"/>
        <v>32912</v>
      </c>
      <c r="H851" s="21" t="s">
        <v>765</v>
      </c>
      <c r="I851" s="21" t="s">
        <v>791</v>
      </c>
      <c r="J851" s="21">
        <v>1</v>
      </c>
      <c r="K851" s="21">
        <v>1</v>
      </c>
      <c r="L851" s="21">
        <f t="shared" si="102"/>
        <v>0</v>
      </c>
      <c r="M851" s="21" t="s">
        <v>1232</v>
      </c>
      <c r="N851" s="30">
        <v>45855</v>
      </c>
      <c r="O851" s="48">
        <v>48060</v>
      </c>
      <c r="P851" s="21" t="s">
        <v>254</v>
      </c>
      <c r="Q851" s="21" t="s">
        <v>636</v>
      </c>
      <c r="R851" s="21" t="s">
        <v>637</v>
      </c>
      <c r="S851" s="3">
        <v>-20</v>
      </c>
      <c r="T851" s="37"/>
      <c r="U851" s="21" t="s">
        <v>320</v>
      </c>
      <c r="V851" s="21" t="str">
        <f>VLOOKUP(P851,'Customer List'!B:C,2,)</f>
        <v>Delhi</v>
      </c>
      <c r="W851" s="38"/>
      <c r="X851" s="30">
        <v>45855</v>
      </c>
      <c r="Y851" s="21">
        <f t="shared" si="103"/>
        <v>0</v>
      </c>
      <c r="Z851" s="21" t="str">
        <f t="shared" si="104"/>
        <v>Thursday</v>
      </c>
      <c r="AA851" s="21" t="str">
        <f t="shared" si="105"/>
        <v>Thursday</v>
      </c>
      <c r="AB851" s="21" t="str">
        <f>VLOOKUP(U851,'Currency Sheet'!A:C,3,)</f>
        <v>DOLLAR</v>
      </c>
      <c r="AC851" s="42" t="str">
        <f>VLOOKUP(P851,'Customer List'!B:D,3,)</f>
        <v>Local</v>
      </c>
    </row>
    <row r="852" spans="1:29" x14ac:dyDescent="0.25">
      <c r="A852" s="21">
        <v>851</v>
      </c>
      <c r="B852" s="21" t="s">
        <v>772</v>
      </c>
      <c r="C852" s="30">
        <v>45832</v>
      </c>
      <c r="D852" s="30">
        <v>45839</v>
      </c>
      <c r="E852" s="47">
        <v>330</v>
      </c>
      <c r="F852" s="47">
        <f t="shared" si="100"/>
        <v>29040</v>
      </c>
      <c r="G852" s="48">
        <f t="shared" si="101"/>
        <v>29040</v>
      </c>
      <c r="H852" s="21" t="s">
        <v>766</v>
      </c>
      <c r="I852" s="21" t="s">
        <v>792</v>
      </c>
      <c r="J852" s="21">
        <v>1</v>
      </c>
      <c r="K852" s="21">
        <v>1</v>
      </c>
      <c r="L852" s="21">
        <f t="shared" si="102"/>
        <v>0</v>
      </c>
      <c r="M852" s="21" t="s">
        <v>924</v>
      </c>
      <c r="N852" s="30">
        <v>45846</v>
      </c>
      <c r="O852" s="48">
        <v>51560</v>
      </c>
      <c r="P852" s="21" t="s">
        <v>773</v>
      </c>
      <c r="Q852" s="21" t="s">
        <v>1126</v>
      </c>
      <c r="R852" s="21" t="s">
        <v>40</v>
      </c>
      <c r="S852" s="3">
        <v>-80</v>
      </c>
      <c r="T852" s="37"/>
      <c r="U852" s="21" t="s">
        <v>320</v>
      </c>
      <c r="V852" s="21" t="str">
        <f>VLOOKUP(P852,'Customer List'!B:C,2,)</f>
        <v>Chandigarh</v>
      </c>
      <c r="W852" s="38"/>
      <c r="X852" s="30">
        <v>45847</v>
      </c>
      <c r="Y852" s="21">
        <f t="shared" si="103"/>
        <v>1</v>
      </c>
      <c r="Z852" s="21" t="str">
        <f t="shared" si="104"/>
        <v>Tuesday</v>
      </c>
      <c r="AA852" s="21" t="str">
        <f t="shared" si="105"/>
        <v>Wednesday</v>
      </c>
      <c r="AB852" s="21" t="str">
        <f>VLOOKUP(U852,'Currency Sheet'!A:C,3,)</f>
        <v>DOLLAR</v>
      </c>
      <c r="AC852" s="42" t="str">
        <f>VLOOKUP(P852,'Customer List'!B:D,3,)</f>
        <v>OutStation</v>
      </c>
    </row>
    <row r="853" spans="1:29" x14ac:dyDescent="0.25">
      <c r="A853" s="21">
        <v>852</v>
      </c>
      <c r="B853" s="21" t="s">
        <v>772</v>
      </c>
      <c r="C853" s="30">
        <v>45832</v>
      </c>
      <c r="D853" s="30">
        <v>45839</v>
      </c>
      <c r="E853" s="47">
        <v>55</v>
      </c>
      <c r="F853" s="47">
        <f t="shared" si="100"/>
        <v>4840</v>
      </c>
      <c r="G853" s="48">
        <f t="shared" si="101"/>
        <v>4840</v>
      </c>
      <c r="H853" s="21" t="s">
        <v>767</v>
      </c>
      <c r="I853" s="21" t="s">
        <v>793</v>
      </c>
      <c r="J853" s="21">
        <v>1</v>
      </c>
      <c r="K853" s="21">
        <v>1</v>
      </c>
      <c r="L853" s="21">
        <f t="shared" si="102"/>
        <v>0</v>
      </c>
      <c r="M853" s="21" t="s">
        <v>1004</v>
      </c>
      <c r="N853" s="30">
        <v>45848</v>
      </c>
      <c r="O853" s="48">
        <v>8775</v>
      </c>
      <c r="P853" s="21" t="s">
        <v>16</v>
      </c>
      <c r="Q853" s="21" t="s">
        <v>636</v>
      </c>
      <c r="R853" s="21" t="s">
        <v>637</v>
      </c>
      <c r="S853" s="3">
        <v>-80</v>
      </c>
      <c r="T853" s="37"/>
      <c r="U853" s="21" t="s">
        <v>320</v>
      </c>
      <c r="V853" s="21" t="str">
        <f>VLOOKUP(P853,'Customer List'!B:C,2,)</f>
        <v>Delhi</v>
      </c>
      <c r="W853" s="38"/>
      <c r="X853" s="30">
        <v>45848</v>
      </c>
      <c r="Y853" s="21">
        <f t="shared" si="103"/>
        <v>0</v>
      </c>
      <c r="Z853" s="21" t="str">
        <f t="shared" si="104"/>
        <v>Thursday</v>
      </c>
      <c r="AA853" s="21" t="str">
        <f t="shared" si="105"/>
        <v>Thursday</v>
      </c>
      <c r="AB853" s="21" t="str">
        <f>VLOOKUP(U853,'Currency Sheet'!A:C,3,)</f>
        <v>DOLLAR</v>
      </c>
      <c r="AC853" s="42" t="str">
        <f>VLOOKUP(P853,'Customer List'!B:D,3,)</f>
        <v>Local</v>
      </c>
    </row>
    <row r="854" spans="1:29" x14ac:dyDescent="0.25">
      <c r="A854" s="21">
        <v>853</v>
      </c>
      <c r="B854" s="21" t="s">
        <v>772</v>
      </c>
      <c r="C854" s="30">
        <v>45832</v>
      </c>
      <c r="D854" s="30">
        <v>45839</v>
      </c>
      <c r="E854" s="47">
        <v>72</v>
      </c>
      <c r="F854" s="47">
        <f t="shared" si="100"/>
        <v>6336</v>
      </c>
      <c r="G854" s="48">
        <f t="shared" si="101"/>
        <v>6336</v>
      </c>
      <c r="H854" s="21" t="s">
        <v>768</v>
      </c>
      <c r="I854" s="21" t="s">
        <v>794</v>
      </c>
      <c r="J854" s="21">
        <v>1</v>
      </c>
      <c r="K854" s="21">
        <v>1</v>
      </c>
      <c r="L854" s="21">
        <f t="shared" si="102"/>
        <v>0</v>
      </c>
      <c r="M854" s="21" t="s">
        <v>806</v>
      </c>
      <c r="N854" s="30">
        <v>45840</v>
      </c>
      <c r="O854" s="48">
        <v>11587</v>
      </c>
      <c r="P854" s="21" t="s">
        <v>774</v>
      </c>
      <c r="Q854" s="21">
        <v>58152716042</v>
      </c>
      <c r="R854" s="21" t="s">
        <v>40</v>
      </c>
      <c r="S854" s="3">
        <v>-80</v>
      </c>
      <c r="T854" s="37"/>
      <c r="U854" s="21" t="s">
        <v>320</v>
      </c>
      <c r="V854" s="21" t="str">
        <f>VLOOKUP(P854,'Customer List'!B:C,2,)</f>
        <v>Kharagpur</v>
      </c>
      <c r="W854" s="38"/>
      <c r="X854" s="30">
        <v>45842</v>
      </c>
      <c r="Y854" s="21">
        <f t="shared" si="103"/>
        <v>2</v>
      </c>
      <c r="Z854" s="21" t="str">
        <f t="shared" si="104"/>
        <v>Wednesday</v>
      </c>
      <c r="AA854" s="21" t="str">
        <f t="shared" si="105"/>
        <v>Friday</v>
      </c>
      <c r="AB854" s="21" t="str">
        <f>VLOOKUP(U854,'Currency Sheet'!A:C,3,)</f>
        <v>DOLLAR</v>
      </c>
      <c r="AC854" s="42" t="str">
        <f>VLOOKUP(P854,'Customer List'!B:D,3,)</f>
        <v>OutStation</v>
      </c>
    </row>
    <row r="855" spans="1:29" x14ac:dyDescent="0.25">
      <c r="A855" s="21">
        <v>854</v>
      </c>
      <c r="B855" s="21" t="s">
        <v>772</v>
      </c>
      <c r="C855" s="30">
        <v>45832</v>
      </c>
      <c r="D855" s="30">
        <v>45839</v>
      </c>
      <c r="E855" s="47">
        <v>72</v>
      </c>
      <c r="F855" s="47">
        <f t="shared" si="100"/>
        <v>6336</v>
      </c>
      <c r="G855" s="48">
        <f t="shared" si="101"/>
        <v>6336</v>
      </c>
      <c r="H855" s="21" t="s">
        <v>769</v>
      </c>
      <c r="I855" s="21" t="s">
        <v>795</v>
      </c>
      <c r="J855" s="21">
        <v>1</v>
      </c>
      <c r="K855" s="21">
        <v>1</v>
      </c>
      <c r="L855" s="21">
        <f t="shared" si="102"/>
        <v>0</v>
      </c>
      <c r="M855" s="21" t="s">
        <v>806</v>
      </c>
      <c r="N855" s="30">
        <v>45840</v>
      </c>
      <c r="O855" s="48">
        <v>11587</v>
      </c>
      <c r="P855" s="21" t="s">
        <v>774</v>
      </c>
      <c r="Q855" s="21">
        <v>58152716042</v>
      </c>
      <c r="R855" s="21" t="s">
        <v>40</v>
      </c>
      <c r="S855" s="3">
        <v>-80</v>
      </c>
      <c r="T855" s="37"/>
      <c r="U855" s="21" t="s">
        <v>320</v>
      </c>
      <c r="V855" s="21" t="str">
        <f>VLOOKUP(P855,'Customer List'!B:C,2,)</f>
        <v>Kharagpur</v>
      </c>
      <c r="W855" s="38"/>
      <c r="X855" s="30">
        <v>45842</v>
      </c>
      <c r="Y855" s="21">
        <f t="shared" si="103"/>
        <v>2</v>
      </c>
      <c r="Z855" s="21" t="str">
        <f t="shared" si="104"/>
        <v>Wednesday</v>
      </c>
      <c r="AA855" s="21" t="str">
        <f t="shared" si="105"/>
        <v>Friday</v>
      </c>
      <c r="AB855" s="21" t="str">
        <f>VLOOKUP(U855,'Currency Sheet'!A:C,3,)</f>
        <v>DOLLAR</v>
      </c>
      <c r="AC855" s="42" t="str">
        <f>VLOOKUP(P855,'Customer List'!B:D,3,)</f>
        <v>OutStation</v>
      </c>
    </row>
    <row r="856" spans="1:29" x14ac:dyDescent="0.25">
      <c r="A856" s="21">
        <v>855</v>
      </c>
      <c r="B856" s="21" t="s">
        <v>772</v>
      </c>
      <c r="C856" s="30">
        <v>45832</v>
      </c>
      <c r="D856" s="30">
        <v>45839</v>
      </c>
      <c r="E856" s="47">
        <v>72</v>
      </c>
      <c r="F856" s="47">
        <f t="shared" si="100"/>
        <v>6336</v>
      </c>
      <c r="G856" s="48">
        <f t="shared" si="101"/>
        <v>6336</v>
      </c>
      <c r="H856" s="21" t="s">
        <v>770</v>
      </c>
      <c r="I856" s="21" t="s">
        <v>796</v>
      </c>
      <c r="J856" s="21">
        <v>1</v>
      </c>
      <c r="K856" s="21">
        <v>1</v>
      </c>
      <c r="L856" s="21">
        <f t="shared" si="102"/>
        <v>0</v>
      </c>
      <c r="M856" s="21" t="s">
        <v>806</v>
      </c>
      <c r="N856" s="30">
        <v>45840</v>
      </c>
      <c r="O856" s="48">
        <v>11587</v>
      </c>
      <c r="P856" s="21" t="s">
        <v>774</v>
      </c>
      <c r="Q856" s="21">
        <v>58152716042</v>
      </c>
      <c r="R856" s="21" t="s">
        <v>40</v>
      </c>
      <c r="S856" s="3">
        <v>-80</v>
      </c>
      <c r="T856" s="37"/>
      <c r="U856" s="21" t="s">
        <v>320</v>
      </c>
      <c r="V856" s="21" t="str">
        <f>VLOOKUP(P856,'Customer List'!B:C,2,)</f>
        <v>Kharagpur</v>
      </c>
      <c r="W856" s="38"/>
      <c r="X856" s="30">
        <v>45842</v>
      </c>
      <c r="Y856" s="21">
        <f t="shared" si="103"/>
        <v>2</v>
      </c>
      <c r="Z856" s="21" t="str">
        <f t="shared" si="104"/>
        <v>Wednesday</v>
      </c>
      <c r="AA856" s="21" t="str">
        <f t="shared" si="105"/>
        <v>Friday</v>
      </c>
      <c r="AB856" s="21" t="str">
        <f>VLOOKUP(U856,'Currency Sheet'!A:C,3,)</f>
        <v>DOLLAR</v>
      </c>
      <c r="AC856" s="42" t="str">
        <f>VLOOKUP(P856,'Customer List'!B:D,3,)</f>
        <v>OutStation</v>
      </c>
    </row>
    <row r="857" spans="1:29" x14ac:dyDescent="0.25">
      <c r="A857" s="21">
        <v>856</v>
      </c>
      <c r="B857" s="21" t="s">
        <v>772</v>
      </c>
      <c r="C857" s="30">
        <v>45832</v>
      </c>
      <c r="D857" s="30">
        <v>45839</v>
      </c>
      <c r="E857" s="47">
        <v>0</v>
      </c>
      <c r="F857" s="47">
        <f t="shared" si="100"/>
        <v>0</v>
      </c>
      <c r="G857" s="48">
        <f t="shared" si="101"/>
        <v>0</v>
      </c>
      <c r="H857" s="21" t="s">
        <v>771</v>
      </c>
      <c r="I857" s="21" t="s">
        <v>797</v>
      </c>
      <c r="J857" s="21">
        <v>1</v>
      </c>
      <c r="K857" s="21">
        <v>1</v>
      </c>
      <c r="L857" s="21">
        <f t="shared" si="102"/>
        <v>0</v>
      </c>
      <c r="M857" s="21" t="s">
        <v>1174</v>
      </c>
      <c r="N857" s="30">
        <v>45850</v>
      </c>
      <c r="O857" s="48">
        <v>0</v>
      </c>
      <c r="P857" s="21" t="s">
        <v>1173</v>
      </c>
      <c r="Q857" s="21">
        <v>58153113955</v>
      </c>
      <c r="R857" s="21" t="s">
        <v>40</v>
      </c>
      <c r="S857" s="3">
        <v>-20</v>
      </c>
      <c r="T857" s="37" t="s">
        <v>609</v>
      </c>
      <c r="U857" s="21" t="s">
        <v>320</v>
      </c>
      <c r="V857" s="21" t="str">
        <f>VLOOKUP(P857,'Customer List'!B:C,2,)</f>
        <v>Lucknow</v>
      </c>
      <c r="W857" s="38"/>
      <c r="X857" s="30">
        <v>45852</v>
      </c>
      <c r="Y857" s="21">
        <f t="shared" si="103"/>
        <v>2</v>
      </c>
      <c r="Z857" s="21" t="str">
        <f t="shared" si="104"/>
        <v>Saturday</v>
      </c>
      <c r="AA857" s="21" t="str">
        <f t="shared" si="105"/>
        <v>Monday</v>
      </c>
      <c r="AB857" s="21" t="str">
        <f>VLOOKUP(U857,'Currency Sheet'!A:C,3,)</f>
        <v>DOLLAR</v>
      </c>
      <c r="AC857" s="42" t="str">
        <f>VLOOKUP(P857,'Customer List'!B:D,3,)</f>
        <v>OutStation</v>
      </c>
    </row>
    <row r="858" spans="1:29" ht="30" x14ac:dyDescent="0.25">
      <c r="A858" s="21">
        <v>857</v>
      </c>
      <c r="B858" s="21" t="s">
        <v>739</v>
      </c>
      <c r="C858" s="30">
        <v>45834</v>
      </c>
      <c r="D858" s="30">
        <v>45839</v>
      </c>
      <c r="E858" s="47">
        <v>5906.25</v>
      </c>
      <c r="F858" s="47">
        <f t="shared" si="100"/>
        <v>5906.25</v>
      </c>
      <c r="G858" s="48">
        <f t="shared" si="101"/>
        <v>5906.25</v>
      </c>
      <c r="H858" s="21">
        <v>93070</v>
      </c>
      <c r="I858" s="21" t="s">
        <v>740</v>
      </c>
      <c r="J858" s="21">
        <v>1</v>
      </c>
      <c r="K858" s="21">
        <v>1</v>
      </c>
      <c r="L858" s="21">
        <f t="shared" si="102"/>
        <v>0</v>
      </c>
      <c r="M858" s="21" t="s">
        <v>811</v>
      </c>
      <c r="N858" s="30">
        <v>45841</v>
      </c>
      <c r="O858" s="48" t="s">
        <v>811</v>
      </c>
      <c r="P858" s="21" t="s">
        <v>30</v>
      </c>
      <c r="Q858" s="21" t="s">
        <v>636</v>
      </c>
      <c r="R858" s="21" t="s">
        <v>723</v>
      </c>
      <c r="S858" s="3" t="s">
        <v>299</v>
      </c>
      <c r="T858" s="37" t="s">
        <v>858</v>
      </c>
      <c r="U858" s="21" t="s">
        <v>741</v>
      </c>
      <c r="V858" s="21" t="str">
        <f>VLOOKUP(P858,'Customer List'!B:C,2,)</f>
        <v>Delhi</v>
      </c>
      <c r="W858" s="38"/>
      <c r="X858" s="30">
        <v>45841</v>
      </c>
      <c r="Y858" s="21">
        <f t="shared" si="103"/>
        <v>0</v>
      </c>
      <c r="Z858" s="21" t="str">
        <f t="shared" si="104"/>
        <v>Thursday</v>
      </c>
      <c r="AA858" s="21" t="str">
        <f t="shared" si="105"/>
        <v>Thursday</v>
      </c>
      <c r="AB858" s="21" t="str">
        <f>VLOOKUP(U858,'Currency Sheet'!A:C,3,)</f>
        <v>INR</v>
      </c>
      <c r="AC858" s="42" t="str">
        <f>VLOOKUP(P858,'Customer List'!B:D,3,)</f>
        <v>Local</v>
      </c>
    </row>
    <row r="859" spans="1:29" x14ac:dyDescent="0.25">
      <c r="A859" s="21">
        <v>858</v>
      </c>
      <c r="B859" s="21" t="s">
        <v>817</v>
      </c>
      <c r="C859" s="30">
        <v>45838</v>
      </c>
      <c r="D859" s="30">
        <v>45841</v>
      </c>
      <c r="E859" s="47">
        <v>125</v>
      </c>
      <c r="F859" s="47">
        <f t="shared" si="100"/>
        <v>11000</v>
      </c>
      <c r="G859" s="48">
        <f t="shared" si="101"/>
        <v>11000</v>
      </c>
      <c r="H859" s="21" t="s">
        <v>818</v>
      </c>
      <c r="I859" s="21" t="s">
        <v>819</v>
      </c>
      <c r="J859" s="21">
        <v>1</v>
      </c>
      <c r="K859" s="21">
        <v>1</v>
      </c>
      <c r="L859" s="21">
        <f t="shared" si="102"/>
        <v>0</v>
      </c>
      <c r="M859" s="21" t="s">
        <v>928</v>
      </c>
      <c r="N859" s="30">
        <v>45845</v>
      </c>
      <c r="O859" s="48">
        <v>17500</v>
      </c>
      <c r="P859" s="21" t="s">
        <v>820</v>
      </c>
      <c r="Q859" s="21" t="s">
        <v>636</v>
      </c>
      <c r="R859" s="21" t="s">
        <v>723</v>
      </c>
      <c r="S859" s="3">
        <v>-20</v>
      </c>
      <c r="T859" s="37"/>
      <c r="U859" s="21" t="s">
        <v>575</v>
      </c>
      <c r="V859" s="21" t="str">
        <f>VLOOKUP(P859,'Customer List'!B:C,2,)</f>
        <v>Delhi</v>
      </c>
      <c r="W859" s="38"/>
      <c r="X859" s="30">
        <v>45845</v>
      </c>
      <c r="Y859" s="21">
        <f t="shared" si="103"/>
        <v>0</v>
      </c>
      <c r="Z859" s="21" t="str">
        <f t="shared" si="104"/>
        <v>Monday</v>
      </c>
      <c r="AA859" s="21" t="str">
        <f t="shared" si="105"/>
        <v>Monday</v>
      </c>
      <c r="AB859" s="21" t="str">
        <f>VLOOKUP(U859,'Currency Sheet'!A:C,3,)</f>
        <v>DOLLAR</v>
      </c>
      <c r="AC859" s="42" t="str">
        <f>VLOOKUP(P859,'Customer List'!B:D,3,)</f>
        <v>Local</v>
      </c>
    </row>
    <row r="860" spans="1:29" x14ac:dyDescent="0.25">
      <c r="A860" s="21">
        <v>859</v>
      </c>
      <c r="B860" s="21" t="s">
        <v>816</v>
      </c>
      <c r="C860" s="30">
        <v>45835</v>
      </c>
      <c r="D860" s="30">
        <v>45841</v>
      </c>
      <c r="E860" s="47">
        <v>136.80000000000001</v>
      </c>
      <c r="F860" s="47">
        <f t="shared" si="100"/>
        <v>12038.400000000001</v>
      </c>
      <c r="G860" s="48">
        <f t="shared" si="101"/>
        <v>48153.600000000006</v>
      </c>
      <c r="H860" s="21" t="s">
        <v>564</v>
      </c>
      <c r="I860" s="21" t="s">
        <v>565</v>
      </c>
      <c r="J860" s="21">
        <v>4</v>
      </c>
      <c r="K860" s="21">
        <v>4</v>
      </c>
      <c r="L860" s="21">
        <f t="shared" si="102"/>
        <v>0</v>
      </c>
      <c r="M860" s="21" t="s">
        <v>861</v>
      </c>
      <c r="N860" s="30">
        <v>45843</v>
      </c>
      <c r="O860" s="48">
        <v>60000</v>
      </c>
      <c r="P860" s="21" t="s">
        <v>567</v>
      </c>
      <c r="Q860" s="21">
        <v>58152846356</v>
      </c>
      <c r="R860" s="21" t="s">
        <v>40</v>
      </c>
      <c r="S860" s="3">
        <v>-20</v>
      </c>
      <c r="T860" s="37"/>
      <c r="U860" s="21" t="s">
        <v>2026</v>
      </c>
      <c r="V860" s="21" t="str">
        <f>VLOOKUP(P860,'Customer List'!B:C,2,)</f>
        <v>Banglore</v>
      </c>
      <c r="W860" s="38"/>
      <c r="X860" s="30">
        <v>45845</v>
      </c>
      <c r="Y860" s="21">
        <f t="shared" si="103"/>
        <v>2</v>
      </c>
      <c r="Z860" s="21" t="str">
        <f t="shared" si="104"/>
        <v>Saturday</v>
      </c>
      <c r="AA860" s="21" t="str">
        <f t="shared" si="105"/>
        <v>Monday</v>
      </c>
      <c r="AB860" s="21" t="str">
        <f>VLOOKUP(U860,'Currency Sheet'!A:C,3,)</f>
        <v>DOLLAR</v>
      </c>
      <c r="AC860" s="42" t="str">
        <f>VLOOKUP(P860,'Customer List'!B:D,3,)</f>
        <v>OutStation</v>
      </c>
    </row>
    <row r="861" spans="1:29" x14ac:dyDescent="0.25">
      <c r="A861" s="21">
        <v>860</v>
      </c>
      <c r="B861" s="21" t="s">
        <v>841</v>
      </c>
      <c r="C861" s="30">
        <v>45840</v>
      </c>
      <c r="D861" s="30">
        <v>45841</v>
      </c>
      <c r="E861" s="47">
        <v>5906.25</v>
      </c>
      <c r="F861" s="47">
        <f t="shared" si="100"/>
        <v>5906.25</v>
      </c>
      <c r="G861" s="48">
        <f t="shared" si="101"/>
        <v>5906.25</v>
      </c>
      <c r="H861" s="21">
        <v>93070</v>
      </c>
      <c r="I861" s="21" t="s">
        <v>740</v>
      </c>
      <c r="J861" s="21">
        <v>1</v>
      </c>
      <c r="K861" s="21">
        <v>1</v>
      </c>
      <c r="L861" s="21">
        <f t="shared" si="102"/>
        <v>0</v>
      </c>
      <c r="M861" s="21" t="s">
        <v>856</v>
      </c>
      <c r="N861" s="30">
        <v>45843</v>
      </c>
      <c r="O861" s="48">
        <v>0</v>
      </c>
      <c r="P861" s="21" t="s">
        <v>840</v>
      </c>
      <c r="Q861" s="21" t="s">
        <v>636</v>
      </c>
      <c r="R861" s="21" t="s">
        <v>723</v>
      </c>
      <c r="S861" s="3" t="s">
        <v>299</v>
      </c>
      <c r="T861" s="37" t="s">
        <v>857</v>
      </c>
      <c r="U861" s="21" t="s">
        <v>741</v>
      </c>
      <c r="V861" s="21" t="str">
        <f>VLOOKUP(P861,'Customer List'!B:C,2,)</f>
        <v>Delhi</v>
      </c>
      <c r="W861" s="38"/>
      <c r="X861" s="30">
        <v>45843</v>
      </c>
      <c r="Y861" s="21">
        <f t="shared" si="103"/>
        <v>0</v>
      </c>
      <c r="Z861" s="21" t="str">
        <f t="shared" si="104"/>
        <v>Saturday</v>
      </c>
      <c r="AA861" s="21" t="str">
        <f t="shared" si="105"/>
        <v>Saturday</v>
      </c>
      <c r="AB861" s="21" t="str">
        <f>VLOOKUP(U861,'Currency Sheet'!A:C,3,)</f>
        <v>INR</v>
      </c>
      <c r="AC861" s="42" t="str">
        <f>VLOOKUP(P861,'Customer List'!B:D,3,)</f>
        <v>Local</v>
      </c>
    </row>
    <row r="862" spans="1:29" x14ac:dyDescent="0.25">
      <c r="A862" s="21">
        <v>861</v>
      </c>
      <c r="B862" s="21" t="s">
        <v>881</v>
      </c>
      <c r="C862" s="30">
        <v>45835</v>
      </c>
      <c r="D862" s="30">
        <v>45845</v>
      </c>
      <c r="E862" s="47">
        <v>145.19999999999999</v>
      </c>
      <c r="F862" s="47">
        <f t="shared" si="100"/>
        <v>12777.599999999999</v>
      </c>
      <c r="G862" s="48">
        <f t="shared" si="101"/>
        <v>12777.599999999999</v>
      </c>
      <c r="H862" s="21">
        <v>100222</v>
      </c>
      <c r="I862" s="21" t="s">
        <v>1415</v>
      </c>
      <c r="J862" s="21">
        <v>1</v>
      </c>
      <c r="K862" s="21">
        <v>1</v>
      </c>
      <c r="L862" s="21">
        <f t="shared" si="102"/>
        <v>0</v>
      </c>
      <c r="M862" s="21" t="s">
        <v>988</v>
      </c>
      <c r="N862" s="30">
        <v>45847</v>
      </c>
      <c r="O862" s="48">
        <v>23474</v>
      </c>
      <c r="P862" s="21" t="s">
        <v>882</v>
      </c>
      <c r="Q862" s="21">
        <v>58152971995</v>
      </c>
      <c r="R862" s="21" t="s">
        <v>40</v>
      </c>
      <c r="S862" s="3">
        <v>4</v>
      </c>
      <c r="T862" s="37"/>
      <c r="U862" s="21" t="s">
        <v>18</v>
      </c>
      <c r="V862" s="21" t="str">
        <f>VLOOKUP(P862,'Customer List'!B:C,2,)</f>
        <v>Kolkata</v>
      </c>
      <c r="W862" s="38"/>
      <c r="X862" s="30">
        <v>45848</v>
      </c>
      <c r="Y862" s="21">
        <f t="shared" si="103"/>
        <v>1</v>
      </c>
      <c r="Z862" s="21" t="str">
        <f t="shared" si="104"/>
        <v>Wednesday</v>
      </c>
      <c r="AA862" s="21" t="str">
        <f t="shared" si="105"/>
        <v>Thursday</v>
      </c>
      <c r="AB862" s="21" t="str">
        <f>VLOOKUP(U862,'Currency Sheet'!A:C,3,)</f>
        <v>DOLLAR</v>
      </c>
      <c r="AC862" s="42" t="str">
        <f>VLOOKUP(P862,'Customer List'!B:D,3,)</f>
        <v>OutStation</v>
      </c>
    </row>
    <row r="863" spans="1:29" x14ac:dyDescent="0.25">
      <c r="A863" s="21">
        <v>862</v>
      </c>
      <c r="B863" s="21" t="s">
        <v>881</v>
      </c>
      <c r="C863" s="30">
        <v>45835</v>
      </c>
      <c r="D863" s="30">
        <v>45845</v>
      </c>
      <c r="E863" s="47">
        <v>18</v>
      </c>
      <c r="F863" s="47">
        <f t="shared" si="100"/>
        <v>1584</v>
      </c>
      <c r="G863" s="48">
        <f t="shared" si="101"/>
        <v>1584</v>
      </c>
      <c r="H863" s="21">
        <v>100305</v>
      </c>
      <c r="I863" s="21" t="s">
        <v>1417</v>
      </c>
      <c r="J863" s="21">
        <v>1</v>
      </c>
      <c r="K863" s="21">
        <v>1</v>
      </c>
      <c r="L863" s="21">
        <f t="shared" si="102"/>
        <v>0</v>
      </c>
      <c r="M863" s="21" t="s">
        <v>998</v>
      </c>
      <c r="N863" s="30">
        <v>45847</v>
      </c>
      <c r="O863" s="48">
        <v>2850</v>
      </c>
      <c r="P863" s="21" t="s">
        <v>213</v>
      </c>
      <c r="Q863" s="21" t="s">
        <v>1127</v>
      </c>
      <c r="R863" s="21" t="s">
        <v>1127</v>
      </c>
      <c r="S863" s="3">
        <v>4</v>
      </c>
      <c r="T863" s="37"/>
      <c r="U863" s="21" t="s">
        <v>18</v>
      </c>
      <c r="V863" s="21" t="str">
        <f>VLOOKUP(P863,'Customer List'!B:C,2,)</f>
        <v>Delhi</v>
      </c>
      <c r="W863" s="38"/>
      <c r="X863" s="30">
        <f>IF(OR(R863 = "PRIYANKA MADAM", R863 = "DEEPAK", R863 = "PORTER"),N863,"")</f>
        <v>45847</v>
      </c>
      <c r="Y863" s="21">
        <f t="shared" si="103"/>
        <v>0</v>
      </c>
      <c r="Z863" s="21" t="str">
        <f t="shared" si="104"/>
        <v>Wednesday</v>
      </c>
      <c r="AA863" s="21" t="str">
        <f t="shared" si="105"/>
        <v>Wednesday</v>
      </c>
      <c r="AB863" s="21" t="str">
        <f>VLOOKUP(U863,'Currency Sheet'!A:C,3,)</f>
        <v>DOLLAR</v>
      </c>
      <c r="AC863" s="42" t="str">
        <f>VLOOKUP(P863,'Customer List'!B:D,3,)</f>
        <v>Local</v>
      </c>
    </row>
    <row r="864" spans="1:29" ht="45" x14ac:dyDescent="0.25">
      <c r="A864" s="21">
        <v>863</v>
      </c>
      <c r="B864" s="21" t="s">
        <v>881</v>
      </c>
      <c r="C864" s="30">
        <v>45835</v>
      </c>
      <c r="D864" s="30">
        <v>45845</v>
      </c>
      <c r="E864" s="47">
        <v>18</v>
      </c>
      <c r="F864" s="47">
        <f t="shared" si="100"/>
        <v>1584</v>
      </c>
      <c r="G864" s="48">
        <f t="shared" si="101"/>
        <v>1584</v>
      </c>
      <c r="H864" s="21">
        <v>100305</v>
      </c>
      <c r="I864" s="21" t="s">
        <v>1417</v>
      </c>
      <c r="J864" s="21">
        <v>1</v>
      </c>
      <c r="K864" s="21">
        <v>1</v>
      </c>
      <c r="L864" s="21">
        <f t="shared" si="102"/>
        <v>0</v>
      </c>
      <c r="M864" s="21" t="s">
        <v>1204</v>
      </c>
      <c r="N864" s="30">
        <v>45854</v>
      </c>
      <c r="O864" s="48">
        <v>5405.62</v>
      </c>
      <c r="P864" s="21" t="s">
        <v>624</v>
      </c>
      <c r="Q864" s="21" t="s">
        <v>636</v>
      </c>
      <c r="R864" s="21" t="s">
        <v>847</v>
      </c>
      <c r="S864" s="3">
        <v>4</v>
      </c>
      <c r="T864" s="37" t="s">
        <v>1203</v>
      </c>
      <c r="U864" s="21" t="s">
        <v>18</v>
      </c>
      <c r="V864" s="21" t="str">
        <f>VLOOKUP(P864,'Customer List'!B:C,2,)</f>
        <v>Delhi</v>
      </c>
      <c r="W864" s="38"/>
      <c r="X864" s="30">
        <v>45854</v>
      </c>
      <c r="Y864" s="21">
        <f t="shared" si="103"/>
        <v>0</v>
      </c>
      <c r="Z864" s="21" t="str">
        <f t="shared" si="104"/>
        <v>Wednesday</v>
      </c>
      <c r="AA864" s="21" t="str">
        <f t="shared" si="105"/>
        <v>Wednesday</v>
      </c>
      <c r="AB864" s="21" t="str">
        <f>VLOOKUP(U864,'Currency Sheet'!A:C,3,)</f>
        <v>DOLLAR</v>
      </c>
      <c r="AC864" s="42" t="str">
        <f>VLOOKUP(P864,'Customer List'!B:D,3,)</f>
        <v>Local</v>
      </c>
    </row>
    <row r="865" spans="1:29" ht="45" x14ac:dyDescent="0.25">
      <c r="A865" s="21">
        <v>864</v>
      </c>
      <c r="B865" s="21" t="s">
        <v>881</v>
      </c>
      <c r="C865" s="30">
        <v>45835</v>
      </c>
      <c r="D865" s="30">
        <v>45845</v>
      </c>
      <c r="E865" s="47">
        <v>63</v>
      </c>
      <c r="F865" s="47">
        <f t="shared" si="100"/>
        <v>5544</v>
      </c>
      <c r="G865" s="48">
        <f t="shared" si="101"/>
        <v>5544</v>
      </c>
      <c r="H865" s="21">
        <v>100312</v>
      </c>
      <c r="I865" s="21" t="s">
        <v>1631</v>
      </c>
      <c r="J865" s="21">
        <v>1</v>
      </c>
      <c r="K865" s="21">
        <v>1</v>
      </c>
      <c r="L865" s="21">
        <f t="shared" si="102"/>
        <v>0</v>
      </c>
      <c r="M865" s="21" t="s">
        <v>1204</v>
      </c>
      <c r="N865" s="30">
        <v>45854</v>
      </c>
      <c r="O865" s="48">
        <v>12206.25</v>
      </c>
      <c r="P865" s="21" t="s">
        <v>624</v>
      </c>
      <c r="Q865" s="21" t="s">
        <v>636</v>
      </c>
      <c r="R865" s="21" t="s">
        <v>847</v>
      </c>
      <c r="S865" s="3">
        <v>4</v>
      </c>
      <c r="T865" s="37" t="s">
        <v>1203</v>
      </c>
      <c r="U865" s="21" t="s">
        <v>18</v>
      </c>
      <c r="V865" s="21" t="str">
        <f>VLOOKUP(P865,'Customer List'!B:C,2,)</f>
        <v>Delhi</v>
      </c>
      <c r="W865" s="38"/>
      <c r="X865" s="30">
        <v>45854</v>
      </c>
      <c r="Y865" s="21">
        <f t="shared" si="103"/>
        <v>0</v>
      </c>
      <c r="Z865" s="21" t="str">
        <f t="shared" si="104"/>
        <v>Wednesday</v>
      </c>
      <c r="AA865" s="21" t="str">
        <f t="shared" si="105"/>
        <v>Wednesday</v>
      </c>
      <c r="AB865" s="21" t="str">
        <f>VLOOKUP(U865,'Currency Sheet'!A:C,3,)</f>
        <v>DOLLAR</v>
      </c>
      <c r="AC865" s="42" t="str">
        <f>VLOOKUP(P865,'Customer List'!B:D,3,)</f>
        <v>Local</v>
      </c>
    </row>
    <row r="866" spans="1:29" x14ac:dyDescent="0.25">
      <c r="A866" s="21">
        <v>865</v>
      </c>
      <c r="B866" s="21" t="s">
        <v>881</v>
      </c>
      <c r="C866" s="30">
        <v>45835</v>
      </c>
      <c r="D866" s="30">
        <v>45845</v>
      </c>
      <c r="E866" s="47">
        <v>172.8</v>
      </c>
      <c r="F866" s="47">
        <f t="shared" si="100"/>
        <v>15206.400000000001</v>
      </c>
      <c r="G866" s="48">
        <f t="shared" si="101"/>
        <v>15206.400000000001</v>
      </c>
      <c r="H866" s="21">
        <v>100432</v>
      </c>
      <c r="I866" s="21" t="s">
        <v>1273</v>
      </c>
      <c r="J866" s="21">
        <v>1</v>
      </c>
      <c r="K866" s="21">
        <v>1</v>
      </c>
      <c r="L866" s="21">
        <f t="shared" si="102"/>
        <v>0</v>
      </c>
      <c r="M866" s="21" t="s">
        <v>1160</v>
      </c>
      <c r="N866" s="30">
        <v>45850</v>
      </c>
      <c r="O866" s="48">
        <v>24624</v>
      </c>
      <c r="P866" s="21" t="s">
        <v>617</v>
      </c>
      <c r="Q866" s="21">
        <v>58153121121</v>
      </c>
      <c r="R866" s="21" t="s">
        <v>40</v>
      </c>
      <c r="S866" s="3">
        <v>4</v>
      </c>
      <c r="T866" s="37"/>
      <c r="U866" s="21" t="s">
        <v>18</v>
      </c>
      <c r="V866" s="21" t="str">
        <f>VLOOKUP(P866,'Customer List'!B:C,2,)</f>
        <v>Bhuvneshwar</v>
      </c>
      <c r="W866" s="38"/>
      <c r="X866" s="30">
        <v>45853</v>
      </c>
      <c r="Y866" s="21">
        <f t="shared" si="103"/>
        <v>3</v>
      </c>
      <c r="Z866" s="21" t="str">
        <f t="shared" si="104"/>
        <v>Saturday</v>
      </c>
      <c r="AA866" s="21" t="str">
        <f t="shared" si="105"/>
        <v>Tuesday</v>
      </c>
      <c r="AB866" s="21" t="str">
        <f>VLOOKUP(U866,'Currency Sheet'!A:C,3,)</f>
        <v>DOLLAR</v>
      </c>
      <c r="AC866" s="42" t="str">
        <f>VLOOKUP(P866,'Customer List'!B:D,3,)</f>
        <v>OutStation</v>
      </c>
    </row>
    <row r="867" spans="1:29" x14ac:dyDescent="0.25">
      <c r="A867" s="21">
        <v>866</v>
      </c>
      <c r="B867" s="21" t="s">
        <v>881</v>
      </c>
      <c r="C867" s="30">
        <v>45835</v>
      </c>
      <c r="D867" s="30">
        <v>45845</v>
      </c>
      <c r="E867" s="47">
        <v>59.4</v>
      </c>
      <c r="F867" s="47">
        <f t="shared" si="100"/>
        <v>5227.2</v>
      </c>
      <c r="G867" s="48">
        <f t="shared" si="101"/>
        <v>5227.2</v>
      </c>
      <c r="H867" s="21">
        <v>100706</v>
      </c>
      <c r="I867" s="21" t="s">
        <v>69</v>
      </c>
      <c r="J867" s="21">
        <v>1</v>
      </c>
      <c r="K867" s="21">
        <v>1</v>
      </c>
      <c r="L867" s="21">
        <f t="shared" si="102"/>
        <v>0</v>
      </c>
      <c r="M867" s="21" t="s">
        <v>988</v>
      </c>
      <c r="N867" s="30">
        <v>45847</v>
      </c>
      <c r="O867" s="48">
        <v>9603</v>
      </c>
      <c r="P867" s="21" t="s">
        <v>882</v>
      </c>
      <c r="Q867" s="21">
        <v>58152971995</v>
      </c>
      <c r="R867" s="21" t="s">
        <v>40</v>
      </c>
      <c r="S867" s="3">
        <v>4</v>
      </c>
      <c r="T867" s="37"/>
      <c r="U867" s="21" t="s">
        <v>18</v>
      </c>
      <c r="V867" s="21" t="str">
        <f>VLOOKUP(P867,'Customer List'!B:C,2,)</f>
        <v>Kolkata</v>
      </c>
      <c r="W867" s="38"/>
      <c r="X867" s="30">
        <v>45848</v>
      </c>
      <c r="Y867" s="21">
        <f t="shared" si="103"/>
        <v>1</v>
      </c>
      <c r="Z867" s="21" t="str">
        <f t="shared" si="104"/>
        <v>Wednesday</v>
      </c>
      <c r="AA867" s="21" t="str">
        <f t="shared" si="105"/>
        <v>Thursday</v>
      </c>
      <c r="AB867" s="21" t="str">
        <f>VLOOKUP(U867,'Currency Sheet'!A:C,3,)</f>
        <v>DOLLAR</v>
      </c>
      <c r="AC867" s="42" t="str">
        <f>VLOOKUP(P867,'Customer List'!B:D,3,)</f>
        <v>OutStation</v>
      </c>
    </row>
    <row r="868" spans="1:29" x14ac:dyDescent="0.25">
      <c r="A868" s="21">
        <v>867</v>
      </c>
      <c r="B868" s="21" t="s">
        <v>881</v>
      </c>
      <c r="C868" s="30">
        <v>45835</v>
      </c>
      <c r="D868" s="30">
        <v>45845</v>
      </c>
      <c r="E868" s="47">
        <v>33.6</v>
      </c>
      <c r="F868" s="47">
        <f t="shared" si="100"/>
        <v>2956.8</v>
      </c>
      <c r="G868" s="48">
        <f t="shared" si="101"/>
        <v>2956.8</v>
      </c>
      <c r="H868" s="21">
        <v>101207</v>
      </c>
      <c r="I868" s="21" t="s">
        <v>1276</v>
      </c>
      <c r="J868" s="21">
        <v>1</v>
      </c>
      <c r="K868" s="21">
        <v>1</v>
      </c>
      <c r="L868" s="21">
        <f t="shared" si="102"/>
        <v>0</v>
      </c>
      <c r="M868" s="21" t="s">
        <v>988</v>
      </c>
      <c r="N868" s="30">
        <v>45847</v>
      </c>
      <c r="O868" s="48">
        <v>5432</v>
      </c>
      <c r="P868" s="21" t="s">
        <v>882</v>
      </c>
      <c r="Q868" s="21">
        <v>58152971995</v>
      </c>
      <c r="R868" s="21" t="s">
        <v>40</v>
      </c>
      <c r="S868" s="3">
        <v>4</v>
      </c>
      <c r="T868" s="37"/>
      <c r="U868" s="21" t="s">
        <v>18</v>
      </c>
      <c r="V868" s="21" t="str">
        <f>VLOOKUP(P868,'Customer List'!B:C,2,)</f>
        <v>Kolkata</v>
      </c>
      <c r="W868" s="38"/>
      <c r="X868" s="30">
        <v>45848</v>
      </c>
      <c r="Y868" s="21">
        <f t="shared" si="103"/>
        <v>1</v>
      </c>
      <c r="Z868" s="21" t="str">
        <f t="shared" si="104"/>
        <v>Wednesday</v>
      </c>
      <c r="AA868" s="21" t="str">
        <f t="shared" si="105"/>
        <v>Thursday</v>
      </c>
      <c r="AB868" s="21" t="str">
        <f>VLOOKUP(U868,'Currency Sheet'!A:C,3,)</f>
        <v>DOLLAR</v>
      </c>
      <c r="AC868" s="42" t="str">
        <f>VLOOKUP(P868,'Customer List'!B:D,3,)</f>
        <v>OutStation</v>
      </c>
    </row>
    <row r="869" spans="1:29" x14ac:dyDescent="0.25">
      <c r="A869" s="21">
        <v>868</v>
      </c>
      <c r="B869" s="21" t="s">
        <v>881</v>
      </c>
      <c r="C869" s="30">
        <v>45835</v>
      </c>
      <c r="D869" s="30">
        <v>45845</v>
      </c>
      <c r="E869" s="47">
        <v>60.6</v>
      </c>
      <c r="F869" s="47">
        <f t="shared" si="100"/>
        <v>5332.8</v>
      </c>
      <c r="G869" s="48">
        <f t="shared" si="101"/>
        <v>5332.8</v>
      </c>
      <c r="H869" s="21">
        <v>104419</v>
      </c>
      <c r="I869" s="21" t="s">
        <v>1632</v>
      </c>
      <c r="J869" s="21">
        <v>1</v>
      </c>
      <c r="K869" s="21">
        <v>1</v>
      </c>
      <c r="L869" s="21">
        <f t="shared" si="102"/>
        <v>0</v>
      </c>
      <c r="M869" s="21" t="s">
        <v>975</v>
      </c>
      <c r="N869" s="30">
        <v>45847</v>
      </c>
      <c r="O869" s="48">
        <v>9393</v>
      </c>
      <c r="P869" s="21" t="s">
        <v>671</v>
      </c>
      <c r="Q869" s="21">
        <v>58152971203</v>
      </c>
      <c r="R869" s="21" t="s">
        <v>40</v>
      </c>
      <c r="S869" s="3">
        <v>4</v>
      </c>
      <c r="T869" s="37"/>
      <c r="U869" s="21" t="s">
        <v>18</v>
      </c>
      <c r="V869" s="21" t="str">
        <f>VLOOKUP(P869,'Customer List'!B:C,2,)</f>
        <v>Hyderabad</v>
      </c>
      <c r="W869" s="38"/>
      <c r="X869" s="30">
        <v>45848</v>
      </c>
      <c r="Y869" s="21">
        <f t="shared" si="103"/>
        <v>1</v>
      </c>
      <c r="Z869" s="21" t="str">
        <f t="shared" si="104"/>
        <v>Wednesday</v>
      </c>
      <c r="AA869" s="21" t="str">
        <f t="shared" si="105"/>
        <v>Thursday</v>
      </c>
      <c r="AB869" s="21" t="str">
        <f>VLOOKUP(U869,'Currency Sheet'!A:C,3,)</f>
        <v>DOLLAR</v>
      </c>
      <c r="AC869" s="42" t="str">
        <f>VLOOKUP(P869,'Customer List'!B:D,3,)</f>
        <v>OutStation</v>
      </c>
    </row>
    <row r="870" spans="1:29" ht="45" x14ac:dyDescent="0.25">
      <c r="A870" s="21">
        <v>869</v>
      </c>
      <c r="B870" s="21" t="s">
        <v>881</v>
      </c>
      <c r="C870" s="30">
        <v>45835</v>
      </c>
      <c r="D870" s="30">
        <v>45845</v>
      </c>
      <c r="E870" s="47">
        <v>32.4</v>
      </c>
      <c r="F870" s="47">
        <f t="shared" si="100"/>
        <v>2851.2</v>
      </c>
      <c r="G870" s="48">
        <f t="shared" si="101"/>
        <v>2851.2</v>
      </c>
      <c r="H870" s="21">
        <v>116101</v>
      </c>
      <c r="I870" s="21" t="s">
        <v>1633</v>
      </c>
      <c r="J870" s="21">
        <v>1</v>
      </c>
      <c r="K870" s="21">
        <v>1</v>
      </c>
      <c r="L870" s="21">
        <f t="shared" si="102"/>
        <v>0</v>
      </c>
      <c r="M870" s="21" t="s">
        <v>1204</v>
      </c>
      <c r="N870" s="30">
        <v>45854</v>
      </c>
      <c r="O870" s="48">
        <v>5405.63</v>
      </c>
      <c r="P870" s="21" t="s">
        <v>624</v>
      </c>
      <c r="Q870" s="21" t="s">
        <v>636</v>
      </c>
      <c r="R870" s="21" t="s">
        <v>847</v>
      </c>
      <c r="S870" s="3">
        <v>4</v>
      </c>
      <c r="T870" s="37" t="s">
        <v>1203</v>
      </c>
      <c r="U870" s="21" t="s">
        <v>18</v>
      </c>
      <c r="V870" s="21" t="str">
        <f>VLOOKUP(P870,'Customer List'!B:C,2,)</f>
        <v>Delhi</v>
      </c>
      <c r="W870" s="38"/>
      <c r="X870" s="30">
        <v>45854</v>
      </c>
      <c r="Y870" s="21">
        <f t="shared" si="103"/>
        <v>0</v>
      </c>
      <c r="Z870" s="21" t="str">
        <f t="shared" si="104"/>
        <v>Wednesday</v>
      </c>
      <c r="AA870" s="21" t="str">
        <f t="shared" si="105"/>
        <v>Wednesday</v>
      </c>
      <c r="AB870" s="21" t="str">
        <f>VLOOKUP(U870,'Currency Sheet'!A:C,3,)</f>
        <v>DOLLAR</v>
      </c>
      <c r="AC870" s="42" t="str">
        <f>VLOOKUP(P870,'Customer List'!B:D,3,)</f>
        <v>Local</v>
      </c>
    </row>
    <row r="871" spans="1:29" x14ac:dyDescent="0.25">
      <c r="A871" s="21">
        <v>870</v>
      </c>
      <c r="B871" s="21" t="s">
        <v>881</v>
      </c>
      <c r="C871" s="30">
        <v>45835</v>
      </c>
      <c r="D871" s="30">
        <v>45845</v>
      </c>
      <c r="E871" s="47">
        <v>56.4</v>
      </c>
      <c r="F871" s="47">
        <f t="shared" si="100"/>
        <v>4963.2</v>
      </c>
      <c r="G871" s="48">
        <f t="shared" si="101"/>
        <v>4963.2</v>
      </c>
      <c r="H871" s="21">
        <v>117323</v>
      </c>
      <c r="I871" s="21" t="s">
        <v>1634</v>
      </c>
      <c r="J871" s="21">
        <v>1</v>
      </c>
      <c r="K871" s="21">
        <v>1</v>
      </c>
      <c r="L871" s="21">
        <f t="shared" si="102"/>
        <v>0</v>
      </c>
      <c r="M871" s="21" t="s">
        <v>988</v>
      </c>
      <c r="N871" s="30">
        <v>45847</v>
      </c>
      <c r="O871" s="48">
        <v>9118</v>
      </c>
      <c r="P871" s="21" t="s">
        <v>882</v>
      </c>
      <c r="Q871" s="21">
        <v>58152971995</v>
      </c>
      <c r="R871" s="21" t="s">
        <v>40</v>
      </c>
      <c r="S871" s="3">
        <v>4</v>
      </c>
      <c r="T871" s="37"/>
      <c r="U871" s="21" t="s">
        <v>18</v>
      </c>
      <c r="V871" s="21" t="str">
        <f>VLOOKUP(P871,'Customer List'!B:C,2,)</f>
        <v>Kolkata</v>
      </c>
      <c r="W871" s="38"/>
      <c r="X871" s="30">
        <v>45848</v>
      </c>
      <c r="Y871" s="21">
        <f t="shared" si="103"/>
        <v>1</v>
      </c>
      <c r="Z871" s="21" t="str">
        <f t="shared" si="104"/>
        <v>Wednesday</v>
      </c>
      <c r="AA871" s="21" t="str">
        <f t="shared" si="105"/>
        <v>Thursday</v>
      </c>
      <c r="AB871" s="21" t="str">
        <f>VLOOKUP(U871,'Currency Sheet'!A:C,3,)</f>
        <v>DOLLAR</v>
      </c>
      <c r="AC871" s="42" t="str">
        <f>VLOOKUP(P871,'Customer List'!B:D,3,)</f>
        <v>OutStation</v>
      </c>
    </row>
    <row r="872" spans="1:29" ht="45" x14ac:dyDescent="0.25">
      <c r="A872" s="21">
        <v>871</v>
      </c>
      <c r="B872" s="21" t="s">
        <v>881</v>
      </c>
      <c r="C872" s="30">
        <v>45835</v>
      </c>
      <c r="D872" s="30">
        <v>45845</v>
      </c>
      <c r="E872" s="47">
        <v>88.2</v>
      </c>
      <c r="F872" s="47">
        <f t="shared" si="100"/>
        <v>7761.6</v>
      </c>
      <c r="G872" s="48">
        <f t="shared" si="101"/>
        <v>7761.6</v>
      </c>
      <c r="H872" s="21">
        <v>125611</v>
      </c>
      <c r="I872" s="21" t="s">
        <v>1635</v>
      </c>
      <c r="J872" s="21">
        <v>1</v>
      </c>
      <c r="K872" s="21">
        <v>1</v>
      </c>
      <c r="L872" s="21">
        <f t="shared" si="102"/>
        <v>0</v>
      </c>
      <c r="M872" s="21" t="s">
        <v>1204</v>
      </c>
      <c r="N872" s="30">
        <v>45854</v>
      </c>
      <c r="O872" s="48">
        <v>17088.75</v>
      </c>
      <c r="P872" s="21" t="s">
        <v>624</v>
      </c>
      <c r="Q872" s="21" t="s">
        <v>636</v>
      </c>
      <c r="R872" s="21" t="s">
        <v>847</v>
      </c>
      <c r="S872" s="3">
        <v>4</v>
      </c>
      <c r="T872" s="37" t="s">
        <v>1203</v>
      </c>
      <c r="U872" s="21" t="s">
        <v>18</v>
      </c>
      <c r="V872" s="21" t="str">
        <f>VLOOKUP(P872,'Customer List'!B:C,2,)</f>
        <v>Delhi</v>
      </c>
      <c r="W872" s="38"/>
      <c r="X872" s="30">
        <v>45854</v>
      </c>
      <c r="Y872" s="21">
        <f t="shared" si="103"/>
        <v>0</v>
      </c>
      <c r="Z872" s="21" t="str">
        <f t="shared" si="104"/>
        <v>Wednesday</v>
      </c>
      <c r="AA872" s="21" t="str">
        <f t="shared" si="105"/>
        <v>Wednesday</v>
      </c>
      <c r="AB872" s="21" t="str">
        <f>VLOOKUP(U872,'Currency Sheet'!A:C,3,)</f>
        <v>DOLLAR</v>
      </c>
      <c r="AC872" s="42" t="str">
        <f>VLOOKUP(P872,'Customer List'!B:D,3,)</f>
        <v>Local</v>
      </c>
    </row>
    <row r="873" spans="1:29" x14ac:dyDescent="0.25">
      <c r="A873" s="21">
        <v>872</v>
      </c>
      <c r="B873" s="21" t="s">
        <v>881</v>
      </c>
      <c r="C873" s="30">
        <v>45835</v>
      </c>
      <c r="D873" s="30">
        <v>45845</v>
      </c>
      <c r="E873" s="47">
        <v>59.4</v>
      </c>
      <c r="F873" s="47">
        <f t="shared" si="100"/>
        <v>5227.2</v>
      </c>
      <c r="G873" s="48">
        <f t="shared" si="101"/>
        <v>5227.2</v>
      </c>
      <c r="H873" s="21">
        <v>127617</v>
      </c>
      <c r="I873" s="21" t="s">
        <v>1551</v>
      </c>
      <c r="J873" s="21">
        <v>1</v>
      </c>
      <c r="K873" s="21">
        <v>1</v>
      </c>
      <c r="L873" s="21">
        <f t="shared" si="102"/>
        <v>0</v>
      </c>
      <c r="M873" s="21" t="s">
        <v>988</v>
      </c>
      <c r="N873" s="30">
        <v>45847</v>
      </c>
      <c r="O873" s="48">
        <v>9603</v>
      </c>
      <c r="P873" s="21" t="s">
        <v>882</v>
      </c>
      <c r="Q873" s="21">
        <v>58152971995</v>
      </c>
      <c r="R873" s="21" t="s">
        <v>40</v>
      </c>
      <c r="S873" s="3">
        <v>4</v>
      </c>
      <c r="T873" s="37"/>
      <c r="U873" s="21" t="s">
        <v>18</v>
      </c>
      <c r="V873" s="21" t="str">
        <f>VLOOKUP(P873,'Customer List'!B:C,2,)</f>
        <v>Kolkata</v>
      </c>
      <c r="W873" s="38"/>
      <c r="X873" s="30">
        <v>45848</v>
      </c>
      <c r="Y873" s="21">
        <f t="shared" si="103"/>
        <v>1</v>
      </c>
      <c r="Z873" s="21" t="str">
        <f t="shared" si="104"/>
        <v>Wednesday</v>
      </c>
      <c r="AA873" s="21" t="str">
        <f t="shared" si="105"/>
        <v>Thursday</v>
      </c>
      <c r="AB873" s="21" t="str">
        <f>VLOOKUP(U873,'Currency Sheet'!A:C,3,)</f>
        <v>DOLLAR</v>
      </c>
      <c r="AC873" s="42" t="str">
        <f>VLOOKUP(P873,'Customer List'!B:D,3,)</f>
        <v>OutStation</v>
      </c>
    </row>
    <row r="874" spans="1:29" x14ac:dyDescent="0.25">
      <c r="A874" s="21">
        <v>873</v>
      </c>
      <c r="B874" s="21" t="s">
        <v>881</v>
      </c>
      <c r="C874" s="30">
        <v>45835</v>
      </c>
      <c r="D874" s="30">
        <v>45845</v>
      </c>
      <c r="E874" s="47">
        <v>201</v>
      </c>
      <c r="F874" s="47">
        <f t="shared" si="100"/>
        <v>17688</v>
      </c>
      <c r="G874" s="48">
        <f t="shared" si="101"/>
        <v>17688</v>
      </c>
      <c r="H874" s="21">
        <v>128012</v>
      </c>
      <c r="I874" s="21" t="s">
        <v>1553</v>
      </c>
      <c r="J874" s="21">
        <v>1</v>
      </c>
      <c r="K874" s="21">
        <v>1</v>
      </c>
      <c r="L874" s="21">
        <f t="shared" si="102"/>
        <v>0</v>
      </c>
      <c r="M874" s="21" t="s">
        <v>988</v>
      </c>
      <c r="N874" s="30">
        <v>45847</v>
      </c>
      <c r="O874" s="48">
        <v>32495</v>
      </c>
      <c r="P874" s="21" t="s">
        <v>882</v>
      </c>
      <c r="Q874" s="21">
        <v>58152971995</v>
      </c>
      <c r="R874" s="21" t="s">
        <v>40</v>
      </c>
      <c r="S874" s="3">
        <v>4</v>
      </c>
      <c r="T874" s="37"/>
      <c r="U874" s="21" t="s">
        <v>18</v>
      </c>
      <c r="V874" s="21" t="str">
        <f>VLOOKUP(P874,'Customer List'!B:C,2,)</f>
        <v>Kolkata</v>
      </c>
      <c r="W874" s="38"/>
      <c r="X874" s="30">
        <v>45848</v>
      </c>
      <c r="Y874" s="21">
        <f t="shared" si="103"/>
        <v>1</v>
      </c>
      <c r="Z874" s="21" t="str">
        <f t="shared" si="104"/>
        <v>Wednesday</v>
      </c>
      <c r="AA874" s="21" t="str">
        <f t="shared" si="105"/>
        <v>Thursday</v>
      </c>
      <c r="AB874" s="21" t="str">
        <f>VLOOKUP(U874,'Currency Sheet'!A:C,3,)</f>
        <v>DOLLAR</v>
      </c>
      <c r="AC874" s="42" t="str">
        <f>VLOOKUP(P874,'Customer List'!B:D,3,)</f>
        <v>OutStation</v>
      </c>
    </row>
    <row r="875" spans="1:29" x14ac:dyDescent="0.25">
      <c r="A875" s="21">
        <v>874</v>
      </c>
      <c r="B875" s="21" t="s">
        <v>881</v>
      </c>
      <c r="C875" s="30">
        <v>45835</v>
      </c>
      <c r="D875" s="30">
        <v>45845</v>
      </c>
      <c r="E875" s="47">
        <v>161.25</v>
      </c>
      <c r="F875" s="47">
        <f t="shared" si="100"/>
        <v>14190</v>
      </c>
      <c r="G875" s="48">
        <f t="shared" si="101"/>
        <v>14190</v>
      </c>
      <c r="H875" s="21">
        <v>129817</v>
      </c>
      <c r="I875" s="21" t="s">
        <v>1636</v>
      </c>
      <c r="J875" s="21">
        <v>1</v>
      </c>
      <c r="K875" s="21">
        <v>1</v>
      </c>
      <c r="L875" s="21">
        <f t="shared" si="102"/>
        <v>0</v>
      </c>
      <c r="M875" s="21" t="s">
        <v>998</v>
      </c>
      <c r="N875" s="30">
        <v>45847</v>
      </c>
      <c r="O875" s="48">
        <v>20425</v>
      </c>
      <c r="P875" s="21" t="s">
        <v>213</v>
      </c>
      <c r="Q875" s="21" t="s">
        <v>1127</v>
      </c>
      <c r="R875" s="21" t="s">
        <v>1127</v>
      </c>
      <c r="S875" s="3">
        <v>4</v>
      </c>
      <c r="T875" s="37"/>
      <c r="U875" s="21" t="s">
        <v>18</v>
      </c>
      <c r="V875" s="21" t="str">
        <f>VLOOKUP(P875,'Customer List'!B:C,2,)</f>
        <v>Delhi</v>
      </c>
      <c r="W875" s="38"/>
      <c r="X875" s="30">
        <f>IF(OR(R875 = "PRIYANKA MADAM", R875 = "DEEPAK", R875 = "PORTER"),N875,"")</f>
        <v>45847</v>
      </c>
      <c r="Y875" s="21">
        <f t="shared" si="103"/>
        <v>0</v>
      </c>
      <c r="Z875" s="21" t="str">
        <f t="shared" si="104"/>
        <v>Wednesday</v>
      </c>
      <c r="AA875" s="21" t="str">
        <f t="shared" si="105"/>
        <v>Wednesday</v>
      </c>
      <c r="AB875" s="21" t="str">
        <f>VLOOKUP(U875,'Currency Sheet'!A:C,3,)</f>
        <v>DOLLAR</v>
      </c>
      <c r="AC875" s="42" t="str">
        <f>VLOOKUP(P875,'Customer List'!B:D,3,)</f>
        <v>Local</v>
      </c>
    </row>
    <row r="876" spans="1:29" x14ac:dyDescent="0.25">
      <c r="A876" s="21">
        <v>875</v>
      </c>
      <c r="B876" s="21" t="s">
        <v>881</v>
      </c>
      <c r="C876" s="30">
        <v>45835</v>
      </c>
      <c r="D876" s="30">
        <v>45845</v>
      </c>
      <c r="E876" s="47">
        <v>89.4</v>
      </c>
      <c r="F876" s="47">
        <f t="shared" si="100"/>
        <v>7867.2000000000007</v>
      </c>
      <c r="G876" s="48">
        <f t="shared" si="101"/>
        <v>7867.2000000000007</v>
      </c>
      <c r="H876" s="21">
        <v>300005</v>
      </c>
      <c r="I876" s="21" t="s">
        <v>1637</v>
      </c>
      <c r="J876" s="21">
        <v>1</v>
      </c>
      <c r="K876" s="21">
        <v>1</v>
      </c>
      <c r="L876" s="21">
        <f t="shared" si="102"/>
        <v>0</v>
      </c>
      <c r="M876" s="21" t="s">
        <v>909</v>
      </c>
      <c r="N876" s="30">
        <v>45846</v>
      </c>
      <c r="O876" s="48">
        <v>12739.5</v>
      </c>
      <c r="P876" s="21" t="s">
        <v>883</v>
      </c>
      <c r="Q876" s="21">
        <v>58152921956</v>
      </c>
      <c r="R876" s="21" t="s">
        <v>40</v>
      </c>
      <c r="S876" s="3">
        <v>4</v>
      </c>
      <c r="T876" s="37"/>
      <c r="U876" s="21" t="s">
        <v>18</v>
      </c>
      <c r="V876" s="21" t="str">
        <f>VLOOKUP(P876,'Customer List'!B:C,2,)</f>
        <v>Kolkata</v>
      </c>
      <c r="W876" s="38"/>
      <c r="X876" s="30">
        <v>45847</v>
      </c>
      <c r="Y876" s="21">
        <f t="shared" si="103"/>
        <v>1</v>
      </c>
      <c r="Z876" s="21" t="str">
        <f t="shared" si="104"/>
        <v>Tuesday</v>
      </c>
      <c r="AA876" s="21" t="str">
        <f t="shared" si="105"/>
        <v>Wednesday</v>
      </c>
      <c r="AB876" s="21" t="str">
        <f>VLOOKUP(U876,'Currency Sheet'!A:C,3,)</f>
        <v>DOLLAR</v>
      </c>
      <c r="AC876" s="42" t="str">
        <f>VLOOKUP(P876,'Customer List'!B:D,3,)</f>
        <v>OutStation</v>
      </c>
    </row>
    <row r="877" spans="1:29" x14ac:dyDescent="0.25">
      <c r="A877" s="21">
        <v>876</v>
      </c>
      <c r="B877" s="21" t="s">
        <v>881</v>
      </c>
      <c r="C877" s="30">
        <v>45835</v>
      </c>
      <c r="D877" s="30">
        <v>45845</v>
      </c>
      <c r="E877" s="47">
        <v>237.6</v>
      </c>
      <c r="F877" s="47">
        <f t="shared" si="100"/>
        <v>20908.8</v>
      </c>
      <c r="G877" s="48">
        <f t="shared" si="101"/>
        <v>41817.599999999999</v>
      </c>
      <c r="H877" s="21">
        <v>300332</v>
      </c>
      <c r="I877" s="21" t="s">
        <v>1638</v>
      </c>
      <c r="J877" s="21">
        <v>2</v>
      </c>
      <c r="K877" s="21">
        <v>2</v>
      </c>
      <c r="L877" s="21">
        <f t="shared" si="102"/>
        <v>0</v>
      </c>
      <c r="M877" s="21" t="s">
        <v>910</v>
      </c>
      <c r="N877" s="30">
        <v>45846</v>
      </c>
      <c r="O877" s="48">
        <v>67716</v>
      </c>
      <c r="P877" s="21" t="s">
        <v>883</v>
      </c>
      <c r="Q877" s="21">
        <v>58152921956</v>
      </c>
      <c r="R877" s="21" t="s">
        <v>40</v>
      </c>
      <c r="S877" s="3">
        <v>4</v>
      </c>
      <c r="T877" s="37"/>
      <c r="U877" s="21" t="s">
        <v>18</v>
      </c>
      <c r="V877" s="21" t="str">
        <f>VLOOKUP(P877,'Customer List'!B:C,2,)</f>
        <v>Kolkata</v>
      </c>
      <c r="W877" s="38"/>
      <c r="X877" s="30">
        <v>45847</v>
      </c>
      <c r="Y877" s="21">
        <f t="shared" si="103"/>
        <v>1</v>
      </c>
      <c r="Z877" s="21" t="str">
        <f t="shared" si="104"/>
        <v>Tuesday</v>
      </c>
      <c r="AA877" s="21" t="str">
        <f t="shared" si="105"/>
        <v>Wednesday</v>
      </c>
      <c r="AB877" s="21" t="str">
        <f>VLOOKUP(U877,'Currency Sheet'!A:C,3,)</f>
        <v>DOLLAR</v>
      </c>
      <c r="AC877" s="42" t="str">
        <f>VLOOKUP(P877,'Customer List'!B:D,3,)</f>
        <v>OutStation</v>
      </c>
    </row>
    <row r="878" spans="1:29" x14ac:dyDescent="0.25">
      <c r="A878" s="21">
        <v>877</v>
      </c>
      <c r="B878" s="21" t="s">
        <v>881</v>
      </c>
      <c r="C878" s="30">
        <v>45835</v>
      </c>
      <c r="D878" s="30">
        <v>45845</v>
      </c>
      <c r="E878" s="47">
        <v>207</v>
      </c>
      <c r="F878" s="47">
        <f t="shared" si="100"/>
        <v>18216</v>
      </c>
      <c r="G878" s="48">
        <f t="shared" si="101"/>
        <v>18216</v>
      </c>
      <c r="H878" s="21">
        <v>302820</v>
      </c>
      <c r="I878" s="21" t="s">
        <v>1639</v>
      </c>
      <c r="J878" s="21">
        <v>1</v>
      </c>
      <c r="K878" s="21">
        <v>1</v>
      </c>
      <c r="L878" s="21">
        <f t="shared" si="102"/>
        <v>0</v>
      </c>
      <c r="M878" s="21" t="s">
        <v>909</v>
      </c>
      <c r="N878" s="30">
        <v>45846</v>
      </c>
      <c r="O878" s="48">
        <v>29497.5</v>
      </c>
      <c r="P878" s="21" t="s">
        <v>883</v>
      </c>
      <c r="Q878" s="21">
        <v>58152921956</v>
      </c>
      <c r="R878" s="21" t="s">
        <v>40</v>
      </c>
      <c r="S878" s="3">
        <v>4</v>
      </c>
      <c r="T878" s="37"/>
      <c r="U878" s="21" t="s">
        <v>18</v>
      </c>
      <c r="V878" s="21" t="str">
        <f>VLOOKUP(P878,'Customer List'!B:C,2,)</f>
        <v>Kolkata</v>
      </c>
      <c r="W878" s="38"/>
      <c r="X878" s="30">
        <v>45847</v>
      </c>
      <c r="Y878" s="21">
        <f t="shared" si="103"/>
        <v>1</v>
      </c>
      <c r="Z878" s="21" t="str">
        <f t="shared" si="104"/>
        <v>Tuesday</v>
      </c>
      <c r="AA878" s="21" t="str">
        <f t="shared" si="105"/>
        <v>Wednesday</v>
      </c>
      <c r="AB878" s="21" t="str">
        <f>VLOOKUP(U878,'Currency Sheet'!A:C,3,)</f>
        <v>DOLLAR</v>
      </c>
      <c r="AC878" s="42" t="str">
        <f>VLOOKUP(P878,'Customer List'!B:D,3,)</f>
        <v>OutStation</v>
      </c>
    </row>
    <row r="879" spans="1:29" x14ac:dyDescent="0.25">
      <c r="A879" s="21">
        <v>878</v>
      </c>
      <c r="B879" s="21" t="s">
        <v>881</v>
      </c>
      <c r="C879" s="30">
        <v>45835</v>
      </c>
      <c r="D879" s="30">
        <v>45845</v>
      </c>
      <c r="E879" s="47">
        <v>89.4</v>
      </c>
      <c r="F879" s="47">
        <f t="shared" si="100"/>
        <v>7867.2000000000007</v>
      </c>
      <c r="G879" s="48">
        <f t="shared" si="101"/>
        <v>15734.400000000001</v>
      </c>
      <c r="H879" s="21">
        <v>302934</v>
      </c>
      <c r="I879" s="21" t="s">
        <v>1640</v>
      </c>
      <c r="J879" s="21">
        <v>2</v>
      </c>
      <c r="K879" s="21">
        <v>2</v>
      </c>
      <c r="L879" s="21">
        <f t="shared" si="102"/>
        <v>0</v>
      </c>
      <c r="M879" s="21" t="s">
        <v>908</v>
      </c>
      <c r="N879" s="30">
        <v>45846</v>
      </c>
      <c r="O879" s="48">
        <v>25479</v>
      </c>
      <c r="P879" s="21" t="s">
        <v>883</v>
      </c>
      <c r="Q879" s="21">
        <v>58152921956</v>
      </c>
      <c r="R879" s="21" t="s">
        <v>40</v>
      </c>
      <c r="S879" s="3">
        <v>4</v>
      </c>
      <c r="T879" s="37"/>
      <c r="U879" s="21" t="s">
        <v>18</v>
      </c>
      <c r="V879" s="21" t="str">
        <f>VLOOKUP(P879,'Customer List'!B:C,2,)</f>
        <v>Kolkata</v>
      </c>
      <c r="W879" s="38"/>
      <c r="X879" s="30">
        <v>45847</v>
      </c>
      <c r="Y879" s="21">
        <f t="shared" si="103"/>
        <v>1</v>
      </c>
      <c r="Z879" s="21" t="str">
        <f t="shared" si="104"/>
        <v>Tuesday</v>
      </c>
      <c r="AA879" s="21" t="str">
        <f t="shared" si="105"/>
        <v>Wednesday</v>
      </c>
      <c r="AB879" s="21" t="str">
        <f>VLOOKUP(U879,'Currency Sheet'!A:C,3,)</f>
        <v>DOLLAR</v>
      </c>
      <c r="AC879" s="42" t="str">
        <f>VLOOKUP(P879,'Customer List'!B:D,3,)</f>
        <v>OutStation</v>
      </c>
    </row>
    <row r="880" spans="1:29" x14ac:dyDescent="0.25">
      <c r="A880" s="21">
        <v>879</v>
      </c>
      <c r="B880" s="21" t="s">
        <v>881</v>
      </c>
      <c r="C880" s="30">
        <v>45835</v>
      </c>
      <c r="D880" s="30">
        <v>45845</v>
      </c>
      <c r="E880" s="47">
        <v>159</v>
      </c>
      <c r="F880" s="47">
        <f t="shared" si="100"/>
        <v>13992</v>
      </c>
      <c r="G880" s="48">
        <f t="shared" si="101"/>
        <v>13992</v>
      </c>
      <c r="H880" s="21">
        <v>304022</v>
      </c>
      <c r="I880" s="21" t="s">
        <v>1641</v>
      </c>
      <c r="J880" s="21">
        <v>1</v>
      </c>
      <c r="K880" s="21">
        <v>1</v>
      </c>
      <c r="L880" s="21">
        <f t="shared" si="102"/>
        <v>0</v>
      </c>
      <c r="M880" s="21" t="s">
        <v>988</v>
      </c>
      <c r="N880" s="30">
        <v>45847</v>
      </c>
      <c r="O880" s="48">
        <v>25705</v>
      </c>
      <c r="P880" s="21" t="s">
        <v>882</v>
      </c>
      <c r="Q880" s="21">
        <v>58152971995</v>
      </c>
      <c r="R880" s="21" t="s">
        <v>40</v>
      </c>
      <c r="S880" s="3">
        <v>4</v>
      </c>
      <c r="T880" s="37"/>
      <c r="U880" s="21" t="s">
        <v>18</v>
      </c>
      <c r="V880" s="21" t="str">
        <f>VLOOKUP(P880,'Customer List'!B:C,2,)</f>
        <v>Kolkata</v>
      </c>
      <c r="W880" s="38"/>
      <c r="X880" s="30">
        <v>45848</v>
      </c>
      <c r="Y880" s="21">
        <f t="shared" si="103"/>
        <v>1</v>
      </c>
      <c r="Z880" s="21" t="str">
        <f t="shared" si="104"/>
        <v>Wednesday</v>
      </c>
      <c r="AA880" s="21" t="str">
        <f t="shared" si="105"/>
        <v>Thursday</v>
      </c>
      <c r="AB880" s="21" t="str">
        <f>VLOOKUP(U880,'Currency Sheet'!A:C,3,)</f>
        <v>DOLLAR</v>
      </c>
      <c r="AC880" s="42" t="str">
        <f>VLOOKUP(P880,'Customer List'!B:D,3,)</f>
        <v>OutStation</v>
      </c>
    </row>
    <row r="881" spans="1:29" x14ac:dyDescent="0.25">
      <c r="A881" s="21">
        <v>880</v>
      </c>
      <c r="B881" s="21" t="s">
        <v>881</v>
      </c>
      <c r="C881" s="30">
        <v>45835</v>
      </c>
      <c r="D881" s="30">
        <v>45845</v>
      </c>
      <c r="E881" s="47">
        <v>92.4</v>
      </c>
      <c r="F881" s="47">
        <f t="shared" si="100"/>
        <v>8131.2000000000007</v>
      </c>
      <c r="G881" s="48">
        <f t="shared" si="101"/>
        <v>8131.2000000000007</v>
      </c>
      <c r="H881" s="21">
        <v>309719</v>
      </c>
      <c r="I881" s="21" t="s">
        <v>1642</v>
      </c>
      <c r="J881" s="21">
        <v>1</v>
      </c>
      <c r="K881" s="21">
        <v>1</v>
      </c>
      <c r="L881" s="21">
        <f t="shared" si="102"/>
        <v>0</v>
      </c>
      <c r="M881" s="21" t="s">
        <v>907</v>
      </c>
      <c r="N881" s="30">
        <v>45846</v>
      </c>
      <c r="O881" s="48">
        <v>13167</v>
      </c>
      <c r="P881" s="21" t="s">
        <v>883</v>
      </c>
      <c r="Q881" s="21">
        <v>58152921956</v>
      </c>
      <c r="R881" s="21" t="s">
        <v>40</v>
      </c>
      <c r="S881" s="3">
        <v>4</v>
      </c>
      <c r="T881" s="37"/>
      <c r="U881" s="21" t="s">
        <v>18</v>
      </c>
      <c r="V881" s="21" t="str">
        <f>VLOOKUP(P881,'Customer List'!B:C,2,)</f>
        <v>Kolkata</v>
      </c>
      <c r="W881" s="38"/>
      <c r="X881" s="30">
        <v>45847</v>
      </c>
      <c r="Y881" s="21">
        <f t="shared" si="103"/>
        <v>1</v>
      </c>
      <c r="Z881" s="21" t="str">
        <f t="shared" si="104"/>
        <v>Tuesday</v>
      </c>
      <c r="AA881" s="21" t="str">
        <f t="shared" si="105"/>
        <v>Wednesday</v>
      </c>
      <c r="AB881" s="21" t="str">
        <f>VLOOKUP(U881,'Currency Sheet'!A:C,3,)</f>
        <v>DOLLAR</v>
      </c>
      <c r="AC881" s="42" t="str">
        <f>VLOOKUP(P881,'Customer List'!B:D,3,)</f>
        <v>OutStation</v>
      </c>
    </row>
    <row r="882" spans="1:29" x14ac:dyDescent="0.25">
      <c r="A882" s="21">
        <v>881</v>
      </c>
      <c r="B882" s="21" t="s">
        <v>881</v>
      </c>
      <c r="C882" s="30">
        <v>45835</v>
      </c>
      <c r="D882" s="30">
        <v>45845</v>
      </c>
      <c r="E882" s="47">
        <v>285.75</v>
      </c>
      <c r="F882" s="47">
        <f t="shared" si="100"/>
        <v>25146</v>
      </c>
      <c r="G882" s="48">
        <f t="shared" si="101"/>
        <v>25146</v>
      </c>
      <c r="H882" s="21">
        <v>311122</v>
      </c>
      <c r="I882" s="21" t="s">
        <v>1643</v>
      </c>
      <c r="J882" s="21">
        <v>1</v>
      </c>
      <c r="K882" s="21">
        <v>1</v>
      </c>
      <c r="L882" s="21">
        <f t="shared" si="102"/>
        <v>0</v>
      </c>
      <c r="M882" s="21" t="s">
        <v>910</v>
      </c>
      <c r="N882" s="30">
        <v>45846</v>
      </c>
      <c r="O882" s="48">
        <v>32575.5</v>
      </c>
      <c r="P882" s="21" t="s">
        <v>883</v>
      </c>
      <c r="Q882" s="21">
        <v>58152921956</v>
      </c>
      <c r="R882" s="21" t="s">
        <v>40</v>
      </c>
      <c r="S882" s="3">
        <v>4</v>
      </c>
      <c r="T882" s="37"/>
      <c r="U882" s="21" t="s">
        <v>18</v>
      </c>
      <c r="V882" s="21" t="str">
        <f>VLOOKUP(P882,'Customer List'!B:C,2,)</f>
        <v>Kolkata</v>
      </c>
      <c r="W882" s="38"/>
      <c r="X882" s="30">
        <v>45847</v>
      </c>
      <c r="Y882" s="21">
        <f t="shared" si="103"/>
        <v>1</v>
      </c>
      <c r="Z882" s="21" t="str">
        <f t="shared" si="104"/>
        <v>Tuesday</v>
      </c>
      <c r="AA882" s="21" t="str">
        <f t="shared" si="105"/>
        <v>Wednesday</v>
      </c>
      <c r="AB882" s="21" t="str">
        <f>VLOOKUP(U882,'Currency Sheet'!A:C,3,)</f>
        <v>DOLLAR</v>
      </c>
      <c r="AC882" s="42" t="str">
        <f>VLOOKUP(P882,'Customer List'!B:D,3,)</f>
        <v>OutStation</v>
      </c>
    </row>
    <row r="883" spans="1:29" x14ac:dyDescent="0.25">
      <c r="A883" s="21">
        <v>882</v>
      </c>
      <c r="B883" s="21" t="s">
        <v>881</v>
      </c>
      <c r="C883" s="30">
        <v>45835</v>
      </c>
      <c r="D883" s="30">
        <v>45845</v>
      </c>
      <c r="E883" s="47">
        <v>89.4</v>
      </c>
      <c r="F883" s="47">
        <f t="shared" si="100"/>
        <v>7867.2000000000007</v>
      </c>
      <c r="G883" s="48">
        <f t="shared" si="101"/>
        <v>7867.2000000000007</v>
      </c>
      <c r="H883" s="21">
        <v>312815</v>
      </c>
      <c r="I883" s="21" t="s">
        <v>1644</v>
      </c>
      <c r="J883" s="21">
        <v>1</v>
      </c>
      <c r="K883" s="21">
        <v>1</v>
      </c>
      <c r="L883" s="21">
        <f t="shared" si="102"/>
        <v>0</v>
      </c>
      <c r="M883" s="21" t="s">
        <v>907</v>
      </c>
      <c r="N883" s="30">
        <v>45846</v>
      </c>
      <c r="O883" s="48">
        <v>12739.5</v>
      </c>
      <c r="P883" s="21" t="s">
        <v>883</v>
      </c>
      <c r="Q883" s="21">
        <v>58152921956</v>
      </c>
      <c r="R883" s="21" t="s">
        <v>40</v>
      </c>
      <c r="S883" s="3">
        <v>4</v>
      </c>
      <c r="T883" s="37"/>
      <c r="U883" s="21" t="s">
        <v>18</v>
      </c>
      <c r="V883" s="21" t="str">
        <f>VLOOKUP(P883,'Customer List'!B:C,2,)</f>
        <v>Kolkata</v>
      </c>
      <c r="W883" s="38"/>
      <c r="X883" s="30">
        <v>45847</v>
      </c>
      <c r="Y883" s="21">
        <f t="shared" si="103"/>
        <v>1</v>
      </c>
      <c r="Z883" s="21" t="str">
        <f t="shared" si="104"/>
        <v>Tuesday</v>
      </c>
      <c r="AA883" s="21" t="str">
        <f t="shared" si="105"/>
        <v>Wednesday</v>
      </c>
      <c r="AB883" s="21" t="str">
        <f>VLOOKUP(U883,'Currency Sheet'!A:C,3,)</f>
        <v>DOLLAR</v>
      </c>
      <c r="AC883" s="42" t="str">
        <f>VLOOKUP(P883,'Customer List'!B:D,3,)</f>
        <v>OutStation</v>
      </c>
    </row>
    <row r="884" spans="1:29" x14ac:dyDescent="0.25">
      <c r="A884" s="21">
        <v>883</v>
      </c>
      <c r="B884" s="21" t="s">
        <v>881</v>
      </c>
      <c r="C884" s="30">
        <v>45835</v>
      </c>
      <c r="D884" s="30">
        <v>45845</v>
      </c>
      <c r="E884" s="47">
        <v>109.8</v>
      </c>
      <c r="F884" s="47">
        <f t="shared" si="100"/>
        <v>9662.4</v>
      </c>
      <c r="G884" s="48">
        <f t="shared" si="101"/>
        <v>9662.4</v>
      </c>
      <c r="H884" s="21">
        <v>320107</v>
      </c>
      <c r="I884" s="21" t="s">
        <v>1235</v>
      </c>
      <c r="J884" s="21">
        <v>1</v>
      </c>
      <c r="K884" s="21">
        <v>1</v>
      </c>
      <c r="L884" s="21">
        <f t="shared" si="102"/>
        <v>0</v>
      </c>
      <c r="M884" s="21" t="s">
        <v>909</v>
      </c>
      <c r="N884" s="30">
        <v>45846</v>
      </c>
      <c r="O884" s="48">
        <v>15646.5</v>
      </c>
      <c r="P884" s="21" t="s">
        <v>883</v>
      </c>
      <c r="Q884" s="21">
        <v>58152921956</v>
      </c>
      <c r="R884" s="21" t="s">
        <v>40</v>
      </c>
      <c r="S884" s="3">
        <v>4</v>
      </c>
      <c r="T884" s="37"/>
      <c r="U884" s="21" t="s">
        <v>18</v>
      </c>
      <c r="V884" s="21" t="str">
        <f>VLOOKUP(P884,'Customer List'!B:C,2,)</f>
        <v>Kolkata</v>
      </c>
      <c r="W884" s="38"/>
      <c r="X884" s="30">
        <v>45847</v>
      </c>
      <c r="Y884" s="21">
        <f t="shared" si="103"/>
        <v>1</v>
      </c>
      <c r="Z884" s="21" t="str">
        <f t="shared" si="104"/>
        <v>Tuesday</v>
      </c>
      <c r="AA884" s="21" t="str">
        <f t="shared" si="105"/>
        <v>Wednesday</v>
      </c>
      <c r="AB884" s="21" t="str">
        <f>VLOOKUP(U884,'Currency Sheet'!A:C,3,)</f>
        <v>DOLLAR</v>
      </c>
      <c r="AC884" s="42" t="str">
        <f>VLOOKUP(P884,'Customer List'!B:D,3,)</f>
        <v>OutStation</v>
      </c>
    </row>
    <row r="885" spans="1:29" x14ac:dyDescent="0.25">
      <c r="A885" s="21">
        <v>884</v>
      </c>
      <c r="B885" s="21" t="s">
        <v>881</v>
      </c>
      <c r="C885" s="30">
        <v>45835</v>
      </c>
      <c r="D885" s="30">
        <v>45845</v>
      </c>
      <c r="E885" s="47">
        <v>154.19999999999999</v>
      </c>
      <c r="F885" s="47">
        <f t="shared" si="100"/>
        <v>13569.599999999999</v>
      </c>
      <c r="G885" s="48">
        <f t="shared" si="101"/>
        <v>13569.599999999999</v>
      </c>
      <c r="H885" s="21">
        <v>323006</v>
      </c>
      <c r="I885" s="21" t="s">
        <v>1469</v>
      </c>
      <c r="J885" s="21">
        <v>1</v>
      </c>
      <c r="K885" s="21">
        <v>1</v>
      </c>
      <c r="L885" s="21">
        <f t="shared" si="102"/>
        <v>0</v>
      </c>
      <c r="M885" s="21" t="s">
        <v>907</v>
      </c>
      <c r="N885" s="30">
        <v>45846</v>
      </c>
      <c r="O885" s="48">
        <v>21973.5</v>
      </c>
      <c r="P885" s="21" t="s">
        <v>883</v>
      </c>
      <c r="Q885" s="21">
        <v>58152921956</v>
      </c>
      <c r="R885" s="21" t="s">
        <v>40</v>
      </c>
      <c r="S885" s="3">
        <v>4</v>
      </c>
      <c r="T885" s="37"/>
      <c r="U885" s="21" t="s">
        <v>18</v>
      </c>
      <c r="V885" s="21" t="str">
        <f>VLOOKUP(P885,'Customer List'!B:C,2,)</f>
        <v>Kolkata</v>
      </c>
      <c r="W885" s="38"/>
      <c r="X885" s="30">
        <v>45847</v>
      </c>
      <c r="Y885" s="21">
        <f t="shared" si="103"/>
        <v>1</v>
      </c>
      <c r="Z885" s="21" t="str">
        <f t="shared" si="104"/>
        <v>Tuesday</v>
      </c>
      <c r="AA885" s="21" t="str">
        <f t="shared" si="105"/>
        <v>Wednesday</v>
      </c>
      <c r="AB885" s="21" t="str">
        <f>VLOOKUP(U885,'Currency Sheet'!A:C,3,)</f>
        <v>DOLLAR</v>
      </c>
      <c r="AC885" s="42" t="str">
        <f>VLOOKUP(P885,'Customer List'!B:D,3,)</f>
        <v>OutStation</v>
      </c>
    </row>
    <row r="886" spans="1:29" x14ac:dyDescent="0.25">
      <c r="A886" s="21">
        <v>885</v>
      </c>
      <c r="B886" s="21" t="s">
        <v>881</v>
      </c>
      <c r="C886" s="30">
        <v>45835</v>
      </c>
      <c r="D886" s="30">
        <v>45845</v>
      </c>
      <c r="E886" s="47">
        <v>318</v>
      </c>
      <c r="F886" s="47">
        <f t="shared" si="100"/>
        <v>27984</v>
      </c>
      <c r="G886" s="48">
        <f t="shared" si="101"/>
        <v>27984</v>
      </c>
      <c r="H886" s="21">
        <v>323028</v>
      </c>
      <c r="I886" s="21" t="s">
        <v>1645</v>
      </c>
      <c r="J886" s="21">
        <v>1</v>
      </c>
      <c r="K886" s="21">
        <v>1</v>
      </c>
      <c r="L886" s="21">
        <f t="shared" si="102"/>
        <v>0</v>
      </c>
      <c r="M886" s="21" t="s">
        <v>907</v>
      </c>
      <c r="N886" s="30">
        <v>45846</v>
      </c>
      <c r="O886" s="48">
        <v>36252</v>
      </c>
      <c r="P886" s="21" t="s">
        <v>883</v>
      </c>
      <c r="Q886" s="21">
        <v>58152921956</v>
      </c>
      <c r="R886" s="21" t="s">
        <v>40</v>
      </c>
      <c r="S886" s="3">
        <v>4</v>
      </c>
      <c r="T886" s="37"/>
      <c r="U886" s="21" t="s">
        <v>18</v>
      </c>
      <c r="V886" s="21" t="str">
        <f>VLOOKUP(P886,'Customer List'!B:C,2,)</f>
        <v>Kolkata</v>
      </c>
      <c r="W886" s="38"/>
      <c r="X886" s="30">
        <v>45847</v>
      </c>
      <c r="Y886" s="21">
        <f t="shared" si="103"/>
        <v>1</v>
      </c>
      <c r="Z886" s="21" t="str">
        <f t="shared" si="104"/>
        <v>Tuesday</v>
      </c>
      <c r="AA886" s="21" t="str">
        <f t="shared" si="105"/>
        <v>Wednesday</v>
      </c>
      <c r="AB886" s="21" t="str">
        <f>VLOOKUP(U886,'Currency Sheet'!A:C,3,)</f>
        <v>DOLLAR</v>
      </c>
      <c r="AC886" s="42" t="str">
        <f>VLOOKUP(P886,'Customer List'!B:D,3,)</f>
        <v>OutStation</v>
      </c>
    </row>
    <row r="887" spans="1:29" x14ac:dyDescent="0.25">
      <c r="A887" s="21">
        <v>886</v>
      </c>
      <c r="B887" s="21" t="s">
        <v>881</v>
      </c>
      <c r="C887" s="30">
        <v>45835</v>
      </c>
      <c r="D887" s="30">
        <v>45845</v>
      </c>
      <c r="E887" s="47">
        <v>257.39999999999998</v>
      </c>
      <c r="F887" s="47">
        <f t="shared" si="100"/>
        <v>22651.199999999997</v>
      </c>
      <c r="G887" s="48">
        <f t="shared" si="101"/>
        <v>45302.399999999994</v>
      </c>
      <c r="H887" s="21">
        <v>332306</v>
      </c>
      <c r="I887" s="21" t="s">
        <v>1646</v>
      </c>
      <c r="J887" s="21">
        <v>2</v>
      </c>
      <c r="K887" s="21">
        <v>2</v>
      </c>
      <c r="L887" s="21">
        <f t="shared" si="102"/>
        <v>0</v>
      </c>
      <c r="M887" s="21" t="s">
        <v>969</v>
      </c>
      <c r="N887" s="30">
        <v>45847</v>
      </c>
      <c r="O887" s="48">
        <v>73359</v>
      </c>
      <c r="P887" s="21" t="s">
        <v>242</v>
      </c>
      <c r="Q887" s="21">
        <v>58152972415</v>
      </c>
      <c r="R887" s="21" t="s">
        <v>40</v>
      </c>
      <c r="S887" s="3">
        <v>4</v>
      </c>
      <c r="T887" s="37"/>
      <c r="U887" s="21" t="s">
        <v>18</v>
      </c>
      <c r="V887" s="21" t="str">
        <f>VLOOKUP(P887,'Customer List'!B:C,2,)</f>
        <v>Mumbai</v>
      </c>
      <c r="W887" s="38"/>
      <c r="X887" s="30">
        <v>45848</v>
      </c>
      <c r="Y887" s="21">
        <f t="shared" si="103"/>
        <v>1</v>
      </c>
      <c r="Z887" s="21" t="str">
        <f t="shared" si="104"/>
        <v>Wednesday</v>
      </c>
      <c r="AA887" s="21" t="str">
        <f t="shared" si="105"/>
        <v>Thursday</v>
      </c>
      <c r="AB887" s="21" t="str">
        <f>VLOOKUP(U887,'Currency Sheet'!A:C,3,)</f>
        <v>DOLLAR</v>
      </c>
      <c r="AC887" s="42" t="str">
        <f>VLOOKUP(P887,'Customer List'!B:D,3,)</f>
        <v>OutStation</v>
      </c>
    </row>
    <row r="888" spans="1:29" x14ac:dyDescent="0.25">
      <c r="A888" s="21">
        <v>887</v>
      </c>
      <c r="B888" s="21" t="s">
        <v>881</v>
      </c>
      <c r="C888" s="30">
        <v>45835</v>
      </c>
      <c r="D888" s="30">
        <v>45845</v>
      </c>
      <c r="E888" s="47">
        <v>137.4</v>
      </c>
      <c r="F888" s="47">
        <f t="shared" si="100"/>
        <v>12091.2</v>
      </c>
      <c r="G888" s="48">
        <f t="shared" si="101"/>
        <v>12091.2</v>
      </c>
      <c r="H888" s="21">
        <v>344750</v>
      </c>
      <c r="I888" s="21" t="s">
        <v>1647</v>
      </c>
      <c r="J888" s="21">
        <v>1</v>
      </c>
      <c r="K888" s="21">
        <v>1</v>
      </c>
      <c r="L888" s="21">
        <f t="shared" si="102"/>
        <v>0</v>
      </c>
      <c r="M888" s="21" t="s">
        <v>988</v>
      </c>
      <c r="N888" s="30">
        <v>45847</v>
      </c>
      <c r="O888" s="48">
        <v>22213</v>
      </c>
      <c r="P888" s="21" t="s">
        <v>882</v>
      </c>
      <c r="Q888" s="21">
        <v>58152971995</v>
      </c>
      <c r="R888" s="21" t="s">
        <v>40</v>
      </c>
      <c r="S888" s="3">
        <v>4</v>
      </c>
      <c r="T888" s="37"/>
      <c r="U888" s="21" t="s">
        <v>18</v>
      </c>
      <c r="V888" s="21" t="str">
        <f>VLOOKUP(P888,'Customer List'!B:C,2,)</f>
        <v>Kolkata</v>
      </c>
      <c r="W888" s="38"/>
      <c r="X888" s="30">
        <v>45848</v>
      </c>
      <c r="Y888" s="21">
        <f t="shared" si="103"/>
        <v>1</v>
      </c>
      <c r="Z888" s="21" t="str">
        <f t="shared" si="104"/>
        <v>Wednesday</v>
      </c>
      <c r="AA888" s="21" t="str">
        <f t="shared" si="105"/>
        <v>Thursday</v>
      </c>
      <c r="AB888" s="21" t="str">
        <f>VLOOKUP(U888,'Currency Sheet'!A:C,3,)</f>
        <v>DOLLAR</v>
      </c>
      <c r="AC888" s="42" t="str">
        <f>VLOOKUP(P888,'Customer List'!B:D,3,)</f>
        <v>OutStation</v>
      </c>
    </row>
    <row r="889" spans="1:29" x14ac:dyDescent="0.25">
      <c r="A889" s="21">
        <v>888</v>
      </c>
      <c r="B889" s="21" t="s">
        <v>881</v>
      </c>
      <c r="C889" s="30">
        <v>45835</v>
      </c>
      <c r="D889" s="30">
        <v>45845</v>
      </c>
      <c r="E889" s="47">
        <v>144.75</v>
      </c>
      <c r="F889" s="47">
        <f t="shared" si="100"/>
        <v>12738</v>
      </c>
      <c r="G889" s="48">
        <f t="shared" si="101"/>
        <v>25476</v>
      </c>
      <c r="H889" s="21">
        <v>348219</v>
      </c>
      <c r="I889" s="21" t="s">
        <v>1648</v>
      </c>
      <c r="J889" s="21">
        <v>2</v>
      </c>
      <c r="K889" s="21">
        <v>2</v>
      </c>
      <c r="L889" s="21">
        <f t="shared" si="102"/>
        <v>0</v>
      </c>
      <c r="M889" s="21" t="s">
        <v>909</v>
      </c>
      <c r="N889" s="30">
        <v>45846</v>
      </c>
      <c r="O889" s="48">
        <v>33003</v>
      </c>
      <c r="P889" s="21" t="s">
        <v>883</v>
      </c>
      <c r="Q889" s="21">
        <v>58152921956</v>
      </c>
      <c r="R889" s="21" t="s">
        <v>40</v>
      </c>
      <c r="S889" s="3">
        <v>4</v>
      </c>
      <c r="T889" s="37"/>
      <c r="U889" s="21" t="s">
        <v>18</v>
      </c>
      <c r="V889" s="21" t="str">
        <f>VLOOKUP(P889,'Customer List'!B:C,2,)</f>
        <v>Kolkata</v>
      </c>
      <c r="W889" s="38"/>
      <c r="X889" s="30">
        <v>45847</v>
      </c>
      <c r="Y889" s="21">
        <f t="shared" si="103"/>
        <v>1</v>
      </c>
      <c r="Z889" s="21" t="str">
        <f t="shared" si="104"/>
        <v>Tuesday</v>
      </c>
      <c r="AA889" s="21" t="str">
        <f t="shared" si="105"/>
        <v>Wednesday</v>
      </c>
      <c r="AB889" s="21" t="str">
        <f>VLOOKUP(U889,'Currency Sheet'!A:C,3,)</f>
        <v>DOLLAR</v>
      </c>
      <c r="AC889" s="42" t="str">
        <f>VLOOKUP(P889,'Customer List'!B:D,3,)</f>
        <v>OutStation</v>
      </c>
    </row>
    <row r="890" spans="1:29" x14ac:dyDescent="0.25">
      <c r="A890" s="21">
        <v>889</v>
      </c>
      <c r="B890" s="21" t="s">
        <v>881</v>
      </c>
      <c r="C890" s="30">
        <v>45835</v>
      </c>
      <c r="D890" s="30">
        <v>45845</v>
      </c>
      <c r="E890" s="47">
        <v>88.2</v>
      </c>
      <c r="F890" s="47">
        <f t="shared" si="100"/>
        <v>7761.6</v>
      </c>
      <c r="G890" s="48">
        <f t="shared" si="101"/>
        <v>7761.6</v>
      </c>
      <c r="H890" s="21">
        <v>356607</v>
      </c>
      <c r="I890" s="21" t="s">
        <v>1649</v>
      </c>
      <c r="J890" s="21">
        <v>1</v>
      </c>
      <c r="K890" s="21">
        <v>1</v>
      </c>
      <c r="L890" s="21">
        <f t="shared" si="102"/>
        <v>0</v>
      </c>
      <c r="M890" s="21" t="s">
        <v>909</v>
      </c>
      <c r="N890" s="30">
        <v>45846</v>
      </c>
      <c r="O890" s="48">
        <v>12568.5</v>
      </c>
      <c r="P890" s="21" t="s">
        <v>883</v>
      </c>
      <c r="Q890" s="21">
        <v>58152921956</v>
      </c>
      <c r="R890" s="21" t="s">
        <v>40</v>
      </c>
      <c r="S890" s="3">
        <v>4</v>
      </c>
      <c r="T890" s="37"/>
      <c r="U890" s="21" t="s">
        <v>18</v>
      </c>
      <c r="V890" s="21" t="str">
        <f>VLOOKUP(P890,'Customer List'!B:C,2,)</f>
        <v>Kolkata</v>
      </c>
      <c r="W890" s="38"/>
      <c r="X890" s="30">
        <v>45847</v>
      </c>
      <c r="Y890" s="21">
        <f t="shared" si="103"/>
        <v>1</v>
      </c>
      <c r="Z890" s="21" t="str">
        <f t="shared" si="104"/>
        <v>Tuesday</v>
      </c>
      <c r="AA890" s="21" t="str">
        <f t="shared" si="105"/>
        <v>Wednesday</v>
      </c>
      <c r="AB890" s="21" t="str">
        <f>VLOOKUP(U890,'Currency Sheet'!A:C,3,)</f>
        <v>DOLLAR</v>
      </c>
      <c r="AC890" s="42" t="str">
        <f>VLOOKUP(P890,'Customer List'!B:D,3,)</f>
        <v>OutStation</v>
      </c>
    </row>
    <row r="891" spans="1:29" x14ac:dyDescent="0.25">
      <c r="A891" s="21">
        <v>890</v>
      </c>
      <c r="B891" s="21" t="s">
        <v>881</v>
      </c>
      <c r="C891" s="30">
        <v>45835</v>
      </c>
      <c r="D891" s="30">
        <v>45845</v>
      </c>
      <c r="E891" s="47">
        <v>229.2</v>
      </c>
      <c r="F891" s="47">
        <f t="shared" si="100"/>
        <v>20169.599999999999</v>
      </c>
      <c r="G891" s="48">
        <f t="shared" si="101"/>
        <v>20169.599999999999</v>
      </c>
      <c r="H891" s="21">
        <v>368504</v>
      </c>
      <c r="I891" s="21" t="s">
        <v>1650</v>
      </c>
      <c r="J891" s="21">
        <v>1</v>
      </c>
      <c r="K891" s="21">
        <v>1</v>
      </c>
      <c r="L891" s="21">
        <f t="shared" si="102"/>
        <v>0</v>
      </c>
      <c r="M891" s="21" t="s">
        <v>912</v>
      </c>
      <c r="N891" s="30">
        <v>45846</v>
      </c>
      <c r="O891" s="48">
        <v>38486.5</v>
      </c>
      <c r="P891" s="21" t="s">
        <v>1120</v>
      </c>
      <c r="Q891" s="21">
        <v>58152919996</v>
      </c>
      <c r="R891" s="21" t="s">
        <v>40</v>
      </c>
      <c r="S891" s="3">
        <v>4</v>
      </c>
      <c r="T891" s="37"/>
      <c r="U891" s="21" t="s">
        <v>18</v>
      </c>
      <c r="V891" s="21" t="str">
        <f>VLOOKUP(P891,'Customer List'!B:C,2,)</f>
        <v>Mumbai</v>
      </c>
      <c r="W891" s="38"/>
      <c r="X891" s="30">
        <v>45847</v>
      </c>
      <c r="Y891" s="21">
        <f t="shared" si="103"/>
        <v>1</v>
      </c>
      <c r="Z891" s="21" t="str">
        <f t="shared" si="104"/>
        <v>Tuesday</v>
      </c>
      <c r="AA891" s="21" t="str">
        <f t="shared" si="105"/>
        <v>Wednesday</v>
      </c>
      <c r="AB891" s="21" t="str">
        <f>VLOOKUP(U891,'Currency Sheet'!A:C,3,)</f>
        <v>DOLLAR</v>
      </c>
      <c r="AC891" s="42" t="str">
        <f>VLOOKUP(P891,'Customer List'!B:D,3,)</f>
        <v>OutStation</v>
      </c>
    </row>
    <row r="892" spans="1:29" x14ac:dyDescent="0.25">
      <c r="A892" s="21">
        <v>891</v>
      </c>
      <c r="B892" s="21" t="s">
        <v>881</v>
      </c>
      <c r="C892" s="30">
        <v>45835</v>
      </c>
      <c r="D892" s="30">
        <v>45845</v>
      </c>
      <c r="E892" s="47">
        <v>123.6</v>
      </c>
      <c r="F892" s="47">
        <f t="shared" si="100"/>
        <v>10876.8</v>
      </c>
      <c r="G892" s="48">
        <f t="shared" si="101"/>
        <v>43507.199999999997</v>
      </c>
      <c r="H892" s="21">
        <v>420302</v>
      </c>
      <c r="I892" s="21" t="s">
        <v>1249</v>
      </c>
      <c r="J892" s="21">
        <v>4</v>
      </c>
      <c r="K892" s="21">
        <v>4</v>
      </c>
      <c r="L892" s="21">
        <f t="shared" si="102"/>
        <v>0</v>
      </c>
      <c r="M892" s="21" t="s">
        <v>968</v>
      </c>
      <c r="N892" s="30">
        <v>45847</v>
      </c>
      <c r="O892" s="48">
        <v>70452</v>
      </c>
      <c r="P892" s="21" t="s">
        <v>242</v>
      </c>
      <c r="Q892" s="21">
        <v>58152972415</v>
      </c>
      <c r="R892" s="21" t="s">
        <v>40</v>
      </c>
      <c r="S892" s="3">
        <v>4</v>
      </c>
      <c r="T892" s="37"/>
      <c r="U892" s="21" t="s">
        <v>18</v>
      </c>
      <c r="V892" s="21" t="str">
        <f>VLOOKUP(P892,'Customer List'!B:C,2,)</f>
        <v>Mumbai</v>
      </c>
      <c r="W892" s="38"/>
      <c r="X892" s="30">
        <v>45848</v>
      </c>
      <c r="Y892" s="21">
        <f t="shared" si="103"/>
        <v>1</v>
      </c>
      <c r="Z892" s="21" t="str">
        <f t="shared" si="104"/>
        <v>Wednesday</v>
      </c>
      <c r="AA892" s="21" t="str">
        <f t="shared" si="105"/>
        <v>Thursday</v>
      </c>
      <c r="AB892" s="21" t="str">
        <f>VLOOKUP(U892,'Currency Sheet'!A:C,3,)</f>
        <v>DOLLAR</v>
      </c>
      <c r="AC892" s="42" t="str">
        <f>VLOOKUP(P892,'Customer List'!B:D,3,)</f>
        <v>OutStation</v>
      </c>
    </row>
    <row r="893" spans="1:29" x14ac:dyDescent="0.25">
      <c r="A893" s="21">
        <v>892</v>
      </c>
      <c r="B893" s="21" t="s">
        <v>881</v>
      </c>
      <c r="C893" s="30">
        <v>45835</v>
      </c>
      <c r="D893" s="30">
        <v>45845</v>
      </c>
      <c r="E893" s="47">
        <v>84.6</v>
      </c>
      <c r="F893" s="47">
        <f t="shared" si="100"/>
        <v>7444.7999999999993</v>
      </c>
      <c r="G893" s="48">
        <f t="shared" si="101"/>
        <v>7444.7999999999993</v>
      </c>
      <c r="H893" s="21">
        <v>421601</v>
      </c>
      <c r="I893" s="21" t="s">
        <v>1607</v>
      </c>
      <c r="J893" s="21">
        <v>1</v>
      </c>
      <c r="K893" s="21">
        <v>1</v>
      </c>
      <c r="L893" s="21">
        <f t="shared" si="102"/>
        <v>0</v>
      </c>
      <c r="M893" s="21" t="s">
        <v>978</v>
      </c>
      <c r="N893" s="30">
        <v>45847</v>
      </c>
      <c r="O893" s="48">
        <v>14805</v>
      </c>
      <c r="P893" s="21" t="s">
        <v>621</v>
      </c>
      <c r="Q893" s="21">
        <v>58152972161</v>
      </c>
      <c r="R893" s="21" t="s">
        <v>40</v>
      </c>
      <c r="S893" s="3" t="s">
        <v>299</v>
      </c>
      <c r="T893" s="37"/>
      <c r="U893" s="21" t="s">
        <v>18</v>
      </c>
      <c r="V893" s="21" t="str">
        <f>VLOOKUP(P893,'Customer List'!B:C,2,)</f>
        <v>Hyderabad</v>
      </c>
      <c r="W893" s="38"/>
      <c r="X893" s="30">
        <v>45848</v>
      </c>
      <c r="Y893" s="21">
        <f t="shared" si="103"/>
        <v>1</v>
      </c>
      <c r="Z893" s="21" t="str">
        <f t="shared" si="104"/>
        <v>Wednesday</v>
      </c>
      <c r="AA893" s="21" t="str">
        <f t="shared" si="105"/>
        <v>Thursday</v>
      </c>
      <c r="AB893" s="21" t="str">
        <f>VLOOKUP(U893,'Currency Sheet'!A:C,3,)</f>
        <v>DOLLAR</v>
      </c>
      <c r="AC893" s="42" t="str">
        <f>VLOOKUP(P893,'Customer List'!B:D,3,)</f>
        <v>OutStation</v>
      </c>
    </row>
    <row r="894" spans="1:29" x14ac:dyDescent="0.25">
      <c r="A894" s="21">
        <v>893</v>
      </c>
      <c r="B894" s="21" t="s">
        <v>881</v>
      </c>
      <c r="C894" s="30">
        <v>45835</v>
      </c>
      <c r="D894" s="30">
        <v>45845</v>
      </c>
      <c r="E894" s="47">
        <v>53.4</v>
      </c>
      <c r="F894" s="47">
        <f t="shared" si="100"/>
        <v>4699.2</v>
      </c>
      <c r="G894" s="48">
        <f t="shared" si="101"/>
        <v>4699.2</v>
      </c>
      <c r="H894" s="21">
        <v>423111</v>
      </c>
      <c r="I894" s="21" t="s">
        <v>1651</v>
      </c>
      <c r="J894" s="21">
        <v>1</v>
      </c>
      <c r="K894" s="21">
        <v>1</v>
      </c>
      <c r="L894" s="21">
        <f t="shared" si="102"/>
        <v>0</v>
      </c>
      <c r="M894" s="21" t="s">
        <v>988</v>
      </c>
      <c r="N894" s="30">
        <v>45847</v>
      </c>
      <c r="O894" s="48">
        <v>8633</v>
      </c>
      <c r="P894" s="21" t="s">
        <v>882</v>
      </c>
      <c r="Q894" s="21">
        <v>58152971995</v>
      </c>
      <c r="R894" s="21" t="s">
        <v>40</v>
      </c>
      <c r="S894" s="3">
        <v>-20</v>
      </c>
      <c r="T894" s="37"/>
      <c r="U894" s="21" t="s">
        <v>18</v>
      </c>
      <c r="V894" s="21" t="str">
        <f>VLOOKUP(P894,'Customer List'!B:C,2,)</f>
        <v>Kolkata</v>
      </c>
      <c r="W894" s="38"/>
      <c r="X894" s="30">
        <v>45848</v>
      </c>
      <c r="Y894" s="21">
        <f t="shared" si="103"/>
        <v>1</v>
      </c>
      <c r="Z894" s="21" t="str">
        <f t="shared" si="104"/>
        <v>Wednesday</v>
      </c>
      <c r="AA894" s="21" t="str">
        <f t="shared" si="105"/>
        <v>Thursday</v>
      </c>
      <c r="AB894" s="21" t="str">
        <f>VLOOKUP(U894,'Currency Sheet'!A:C,3,)</f>
        <v>DOLLAR</v>
      </c>
      <c r="AC894" s="42" t="str">
        <f>VLOOKUP(P894,'Customer List'!B:D,3,)</f>
        <v>OutStation</v>
      </c>
    </row>
    <row r="895" spans="1:29" x14ac:dyDescent="0.25">
      <c r="A895" s="21">
        <v>894</v>
      </c>
      <c r="B895" s="21" t="s">
        <v>881</v>
      </c>
      <c r="C895" s="30">
        <v>45835</v>
      </c>
      <c r="D895" s="30">
        <v>45845</v>
      </c>
      <c r="E895" s="47">
        <v>183</v>
      </c>
      <c r="F895" s="47">
        <f t="shared" si="100"/>
        <v>16104</v>
      </c>
      <c r="G895" s="48">
        <f t="shared" si="101"/>
        <v>16104</v>
      </c>
      <c r="H895" s="21">
        <v>430104</v>
      </c>
      <c r="I895" s="21" t="s">
        <v>230</v>
      </c>
      <c r="J895" s="21">
        <v>1</v>
      </c>
      <c r="K895" s="21">
        <v>1</v>
      </c>
      <c r="L895" s="21">
        <f t="shared" si="102"/>
        <v>0</v>
      </c>
      <c r="M895" s="21" t="s">
        <v>911</v>
      </c>
      <c r="N895" s="30">
        <v>45846</v>
      </c>
      <c r="O895" s="48">
        <v>28365</v>
      </c>
      <c r="P895" s="21" t="s">
        <v>172</v>
      </c>
      <c r="Q895" s="21">
        <v>58152921433</v>
      </c>
      <c r="R895" s="21" t="s">
        <v>40</v>
      </c>
      <c r="S895" s="3">
        <v>4</v>
      </c>
      <c r="T895" s="37"/>
      <c r="U895" s="21" t="s">
        <v>18</v>
      </c>
      <c r="V895" s="21" t="str">
        <f>VLOOKUP(P895,'Customer List'!B:C,2,)</f>
        <v>Kolkata</v>
      </c>
      <c r="W895" s="38"/>
      <c r="X895" s="30">
        <v>45847</v>
      </c>
      <c r="Y895" s="21">
        <f t="shared" si="103"/>
        <v>1</v>
      </c>
      <c r="Z895" s="21" t="str">
        <f t="shared" si="104"/>
        <v>Tuesday</v>
      </c>
      <c r="AA895" s="21" t="str">
        <f t="shared" si="105"/>
        <v>Wednesday</v>
      </c>
      <c r="AB895" s="21" t="str">
        <f>VLOOKUP(U895,'Currency Sheet'!A:C,3,)</f>
        <v>DOLLAR</v>
      </c>
      <c r="AC895" s="42" t="str">
        <f>VLOOKUP(P895,'Customer List'!B:D,3,)</f>
        <v>OutStation</v>
      </c>
    </row>
    <row r="896" spans="1:29" x14ac:dyDescent="0.25">
      <c r="A896" s="21">
        <v>895</v>
      </c>
      <c r="B896" s="21" t="s">
        <v>881</v>
      </c>
      <c r="C896" s="30">
        <v>45835</v>
      </c>
      <c r="D896" s="30">
        <v>45845</v>
      </c>
      <c r="E896" s="47">
        <v>66</v>
      </c>
      <c r="F896" s="47">
        <f t="shared" si="100"/>
        <v>5808</v>
      </c>
      <c r="G896" s="48">
        <f t="shared" si="101"/>
        <v>5808</v>
      </c>
      <c r="H896" s="21">
        <v>505808</v>
      </c>
      <c r="I896" s="21" t="s">
        <v>140</v>
      </c>
      <c r="J896" s="21">
        <v>1</v>
      </c>
      <c r="K896" s="21">
        <v>1</v>
      </c>
      <c r="L896" s="21">
        <f t="shared" si="102"/>
        <v>0</v>
      </c>
      <c r="M896" s="21" t="s">
        <v>988</v>
      </c>
      <c r="N896" s="30">
        <v>45847</v>
      </c>
      <c r="O896" s="48">
        <v>10670</v>
      </c>
      <c r="P896" s="21" t="s">
        <v>882</v>
      </c>
      <c r="Q896" s="21">
        <v>58152971995</v>
      </c>
      <c r="R896" s="21" t="s">
        <v>40</v>
      </c>
      <c r="S896" s="3">
        <v>4</v>
      </c>
      <c r="T896" s="37"/>
      <c r="U896" s="21" t="s">
        <v>18</v>
      </c>
      <c r="V896" s="21" t="str">
        <f>VLOOKUP(P896,'Customer List'!B:C,2,)</f>
        <v>Kolkata</v>
      </c>
      <c r="W896" s="38"/>
      <c r="X896" s="30">
        <v>45848</v>
      </c>
      <c r="Y896" s="21">
        <f t="shared" si="103"/>
        <v>1</v>
      </c>
      <c r="Z896" s="21" t="str">
        <f t="shared" si="104"/>
        <v>Wednesday</v>
      </c>
      <c r="AA896" s="21" t="str">
        <f t="shared" si="105"/>
        <v>Thursday</v>
      </c>
      <c r="AB896" s="21" t="str">
        <f>VLOOKUP(U896,'Currency Sheet'!A:C,3,)</f>
        <v>DOLLAR</v>
      </c>
      <c r="AC896" s="42" t="str">
        <f>VLOOKUP(P896,'Customer List'!B:D,3,)</f>
        <v>OutStation</v>
      </c>
    </row>
    <row r="897" spans="1:29" x14ac:dyDescent="0.25">
      <c r="A897" s="21">
        <v>896</v>
      </c>
      <c r="B897" s="21" t="s">
        <v>881</v>
      </c>
      <c r="C897" s="30">
        <v>45835</v>
      </c>
      <c r="D897" s="30">
        <v>45845</v>
      </c>
      <c r="E897" s="47">
        <v>67.2</v>
      </c>
      <c r="F897" s="47">
        <f t="shared" si="100"/>
        <v>5913.6</v>
      </c>
      <c r="G897" s="48">
        <f t="shared" si="101"/>
        <v>11827.2</v>
      </c>
      <c r="H897" s="21">
        <v>505816</v>
      </c>
      <c r="I897" s="21" t="s">
        <v>1652</v>
      </c>
      <c r="J897" s="21">
        <v>2</v>
      </c>
      <c r="K897" s="21">
        <v>2</v>
      </c>
      <c r="L897" s="21">
        <f t="shared" si="102"/>
        <v>0</v>
      </c>
      <c r="M897" s="21" t="s">
        <v>975</v>
      </c>
      <c r="N897" s="30">
        <v>45847</v>
      </c>
      <c r="O897" s="48">
        <v>20832</v>
      </c>
      <c r="P897" s="21" t="s">
        <v>671</v>
      </c>
      <c r="Q897" s="21">
        <v>58152971203</v>
      </c>
      <c r="R897" s="21" t="s">
        <v>40</v>
      </c>
      <c r="S897" s="3">
        <v>4</v>
      </c>
      <c r="T897" s="37"/>
      <c r="U897" s="21" t="s">
        <v>18</v>
      </c>
      <c r="V897" s="21" t="str">
        <f>VLOOKUP(P897,'Customer List'!B:C,2,)</f>
        <v>Hyderabad</v>
      </c>
      <c r="W897" s="38"/>
      <c r="X897" s="30">
        <v>45848</v>
      </c>
      <c r="Y897" s="21">
        <f t="shared" si="103"/>
        <v>1</v>
      </c>
      <c r="Z897" s="21" t="str">
        <f t="shared" si="104"/>
        <v>Wednesday</v>
      </c>
      <c r="AA897" s="21" t="str">
        <f t="shared" si="105"/>
        <v>Thursday</v>
      </c>
      <c r="AB897" s="21" t="str">
        <f>VLOOKUP(U897,'Currency Sheet'!A:C,3,)</f>
        <v>DOLLAR</v>
      </c>
      <c r="AC897" s="42" t="str">
        <f>VLOOKUP(P897,'Customer List'!B:D,3,)</f>
        <v>OutStation</v>
      </c>
    </row>
    <row r="898" spans="1:29" x14ac:dyDescent="0.25">
      <c r="A898" s="21">
        <v>897</v>
      </c>
      <c r="B898" s="21" t="s">
        <v>881</v>
      </c>
      <c r="C898" s="30">
        <v>45835</v>
      </c>
      <c r="D898" s="30">
        <v>45845</v>
      </c>
      <c r="E898" s="47">
        <v>148.19999999999999</v>
      </c>
      <c r="F898" s="47">
        <f t="shared" si="100"/>
        <v>13041.599999999999</v>
      </c>
      <c r="G898" s="48">
        <f t="shared" si="101"/>
        <v>13041.599999999999</v>
      </c>
      <c r="H898" s="21">
        <v>506507</v>
      </c>
      <c r="I898" s="21" t="s">
        <v>1509</v>
      </c>
      <c r="J898" s="21">
        <v>1</v>
      </c>
      <c r="K898" s="21">
        <v>1</v>
      </c>
      <c r="L898" s="21">
        <f t="shared" si="102"/>
        <v>0</v>
      </c>
      <c r="M898" s="21" t="s">
        <v>908</v>
      </c>
      <c r="N898" s="30">
        <v>45846</v>
      </c>
      <c r="O898" s="48">
        <v>21118.5</v>
      </c>
      <c r="P898" s="21" t="s">
        <v>883</v>
      </c>
      <c r="Q898" s="21">
        <v>58152921956</v>
      </c>
      <c r="R898" s="21" t="s">
        <v>40</v>
      </c>
      <c r="S898" s="3">
        <v>4</v>
      </c>
      <c r="T898" s="37"/>
      <c r="U898" s="21" t="s">
        <v>18</v>
      </c>
      <c r="V898" s="21" t="str">
        <f>VLOOKUP(P898,'Customer List'!B:C,2,)</f>
        <v>Kolkata</v>
      </c>
      <c r="W898" s="38"/>
      <c r="X898" s="30">
        <v>45847</v>
      </c>
      <c r="Y898" s="21">
        <f t="shared" si="103"/>
        <v>1</v>
      </c>
      <c r="Z898" s="21" t="str">
        <f t="shared" si="104"/>
        <v>Tuesday</v>
      </c>
      <c r="AA898" s="21" t="str">
        <f t="shared" si="105"/>
        <v>Wednesday</v>
      </c>
      <c r="AB898" s="21" t="str">
        <f>VLOOKUP(U898,'Currency Sheet'!A:C,3,)</f>
        <v>DOLLAR</v>
      </c>
      <c r="AC898" s="42" t="str">
        <f>VLOOKUP(P898,'Customer List'!B:D,3,)</f>
        <v>OutStation</v>
      </c>
    </row>
    <row r="899" spans="1:29" x14ac:dyDescent="0.25">
      <c r="A899" s="21">
        <v>898</v>
      </c>
      <c r="B899" s="21" t="s">
        <v>881</v>
      </c>
      <c r="C899" s="30">
        <v>45835</v>
      </c>
      <c r="D899" s="30">
        <v>45845</v>
      </c>
      <c r="E899" s="47">
        <v>128.4</v>
      </c>
      <c r="F899" s="47">
        <f t="shared" ref="F899:F962" si="106">IF(AB899="DOLLAR",E899*88,E899)</f>
        <v>11299.2</v>
      </c>
      <c r="G899" s="48">
        <f t="shared" ref="G899:G962" si="107">F899*J899</f>
        <v>11299.2</v>
      </c>
      <c r="H899" s="21">
        <v>506804</v>
      </c>
      <c r="I899" s="21" t="s">
        <v>1653</v>
      </c>
      <c r="J899" s="21">
        <v>1</v>
      </c>
      <c r="K899" s="21">
        <v>1</v>
      </c>
      <c r="L899" s="21">
        <f t="shared" ref="L899:L962" si="108">J899-K899</f>
        <v>0</v>
      </c>
      <c r="M899" s="21" t="s">
        <v>907</v>
      </c>
      <c r="N899" s="30">
        <v>45846</v>
      </c>
      <c r="O899" s="48">
        <v>18297</v>
      </c>
      <c r="P899" s="21" t="s">
        <v>883</v>
      </c>
      <c r="Q899" s="21">
        <v>58152921956</v>
      </c>
      <c r="R899" s="21" t="s">
        <v>40</v>
      </c>
      <c r="S899" s="3">
        <v>4</v>
      </c>
      <c r="T899" s="37"/>
      <c r="U899" s="21" t="s">
        <v>18</v>
      </c>
      <c r="V899" s="21" t="str">
        <f>VLOOKUP(P899,'Customer List'!B:C,2,)</f>
        <v>Kolkata</v>
      </c>
      <c r="W899" s="38"/>
      <c r="X899" s="30">
        <v>45847</v>
      </c>
      <c r="Y899" s="21">
        <f t="shared" ref="Y899:Y962" si="109">IF(X899="", "", X899-N899)</f>
        <v>1</v>
      </c>
      <c r="Z899" s="21" t="str">
        <f t="shared" ref="Z899:Z962" si="110">IF(N899="", "", TEXT(N899, "dddd"))</f>
        <v>Tuesday</v>
      </c>
      <c r="AA899" s="21" t="str">
        <f t="shared" ref="AA899:AA962" si="111">IF(X899="", "", TEXT(X899, "dddd"))</f>
        <v>Wednesday</v>
      </c>
      <c r="AB899" s="21" t="str">
        <f>VLOOKUP(U899,'Currency Sheet'!A:C,3,)</f>
        <v>DOLLAR</v>
      </c>
      <c r="AC899" s="42" t="str">
        <f>VLOOKUP(P899,'Customer List'!B:D,3,)</f>
        <v>OutStation</v>
      </c>
    </row>
    <row r="900" spans="1:29" x14ac:dyDescent="0.25">
      <c r="A900" s="21">
        <v>899</v>
      </c>
      <c r="B900" s="21" t="s">
        <v>881</v>
      </c>
      <c r="C900" s="30">
        <v>45835</v>
      </c>
      <c r="D900" s="30">
        <v>45845</v>
      </c>
      <c r="E900" s="47">
        <v>177.6</v>
      </c>
      <c r="F900" s="47">
        <f t="shared" si="106"/>
        <v>15628.8</v>
      </c>
      <c r="G900" s="48">
        <f t="shared" si="107"/>
        <v>15628.8</v>
      </c>
      <c r="H900" s="21">
        <v>506916</v>
      </c>
      <c r="I900" s="21" t="s">
        <v>1654</v>
      </c>
      <c r="J900" s="21">
        <v>1</v>
      </c>
      <c r="K900" s="21">
        <v>1</v>
      </c>
      <c r="L900" s="21">
        <f t="shared" si="108"/>
        <v>0</v>
      </c>
      <c r="M900" s="21" t="s">
        <v>988</v>
      </c>
      <c r="N900" s="30">
        <v>45847</v>
      </c>
      <c r="O900" s="48">
        <v>28712</v>
      </c>
      <c r="P900" s="21" t="s">
        <v>882</v>
      </c>
      <c r="Q900" s="21">
        <v>58152971995</v>
      </c>
      <c r="R900" s="21" t="s">
        <v>40</v>
      </c>
      <c r="S900" s="3">
        <v>4</v>
      </c>
      <c r="T900" s="37"/>
      <c r="U900" s="21" t="s">
        <v>18</v>
      </c>
      <c r="V900" s="21" t="str">
        <f>VLOOKUP(P900,'Customer List'!B:C,2,)</f>
        <v>Kolkata</v>
      </c>
      <c r="W900" s="38"/>
      <c r="X900" s="30">
        <v>45848</v>
      </c>
      <c r="Y900" s="21">
        <f t="shared" si="109"/>
        <v>1</v>
      </c>
      <c r="Z900" s="21" t="str">
        <f t="shared" si="110"/>
        <v>Wednesday</v>
      </c>
      <c r="AA900" s="21" t="str">
        <f t="shared" si="111"/>
        <v>Thursday</v>
      </c>
      <c r="AB900" s="21" t="str">
        <f>VLOOKUP(U900,'Currency Sheet'!A:C,3,)</f>
        <v>DOLLAR</v>
      </c>
      <c r="AC900" s="42" t="str">
        <f>VLOOKUP(P900,'Customer List'!B:D,3,)</f>
        <v>OutStation</v>
      </c>
    </row>
    <row r="901" spans="1:29" x14ac:dyDescent="0.25">
      <c r="A901" s="21">
        <v>900</v>
      </c>
      <c r="B901" s="21" t="s">
        <v>881</v>
      </c>
      <c r="C901" s="30">
        <v>45835</v>
      </c>
      <c r="D901" s="30">
        <v>45845</v>
      </c>
      <c r="E901" s="47">
        <v>208.2</v>
      </c>
      <c r="F901" s="47">
        <f t="shared" si="106"/>
        <v>18321.599999999999</v>
      </c>
      <c r="G901" s="48">
        <f t="shared" si="107"/>
        <v>36643.199999999997</v>
      </c>
      <c r="H901" s="21">
        <v>591706</v>
      </c>
      <c r="I901" s="21" t="s">
        <v>1655</v>
      </c>
      <c r="J901" s="21">
        <v>2</v>
      </c>
      <c r="K901" s="21">
        <v>2</v>
      </c>
      <c r="L901" s="21">
        <f t="shared" si="108"/>
        <v>0</v>
      </c>
      <c r="M901" s="21" t="s">
        <v>908</v>
      </c>
      <c r="N901" s="30">
        <v>45846</v>
      </c>
      <c r="O901" s="48">
        <v>59337</v>
      </c>
      <c r="P901" s="21" t="s">
        <v>883</v>
      </c>
      <c r="Q901" s="21">
        <v>58152921956</v>
      </c>
      <c r="R901" s="21" t="s">
        <v>40</v>
      </c>
      <c r="S901" s="3">
        <v>-20</v>
      </c>
      <c r="T901" s="37"/>
      <c r="U901" s="21" t="s">
        <v>18</v>
      </c>
      <c r="V901" s="21" t="str">
        <f>VLOOKUP(P901,'Customer List'!B:C,2,)</f>
        <v>Kolkata</v>
      </c>
      <c r="W901" s="38"/>
      <c r="X901" s="30">
        <v>45847</v>
      </c>
      <c r="Y901" s="21">
        <f t="shared" si="109"/>
        <v>1</v>
      </c>
      <c r="Z901" s="21" t="str">
        <f t="shared" si="110"/>
        <v>Tuesday</v>
      </c>
      <c r="AA901" s="21" t="str">
        <f t="shared" si="111"/>
        <v>Wednesday</v>
      </c>
      <c r="AB901" s="21" t="str">
        <f>VLOOKUP(U901,'Currency Sheet'!A:C,3,)</f>
        <v>DOLLAR</v>
      </c>
      <c r="AC901" s="42" t="str">
        <f>VLOOKUP(P901,'Customer List'!B:D,3,)</f>
        <v>OutStation</v>
      </c>
    </row>
    <row r="902" spans="1:29" x14ac:dyDescent="0.25">
      <c r="A902" s="21">
        <v>901</v>
      </c>
      <c r="B902" s="21" t="s">
        <v>881</v>
      </c>
      <c r="C902" s="30">
        <v>45835</v>
      </c>
      <c r="D902" s="30">
        <v>45845</v>
      </c>
      <c r="E902" s="47">
        <v>165.6</v>
      </c>
      <c r="F902" s="47">
        <f t="shared" si="106"/>
        <v>14572.8</v>
      </c>
      <c r="G902" s="48">
        <f t="shared" si="107"/>
        <v>14572.8</v>
      </c>
      <c r="H902" s="21">
        <v>801701</v>
      </c>
      <c r="I902" s="21" t="s">
        <v>1656</v>
      </c>
      <c r="J902" s="21">
        <v>1</v>
      </c>
      <c r="K902" s="21">
        <v>1</v>
      </c>
      <c r="L902" s="21">
        <f t="shared" si="108"/>
        <v>0</v>
      </c>
      <c r="M902" s="21" t="s">
        <v>913</v>
      </c>
      <c r="N902" s="30">
        <v>45846</v>
      </c>
      <c r="O902" s="48">
        <v>32085</v>
      </c>
      <c r="P902" s="21" t="s">
        <v>884</v>
      </c>
      <c r="Q902" s="21">
        <v>58152919786</v>
      </c>
      <c r="R902" s="21" t="s">
        <v>40</v>
      </c>
      <c r="S902" s="3">
        <v>4</v>
      </c>
      <c r="T902" s="37"/>
      <c r="U902" s="21" t="s">
        <v>18</v>
      </c>
      <c r="V902" s="21" t="str">
        <f>VLOOKUP(P902,'Customer List'!B:C,2,)</f>
        <v>Jodhpur</v>
      </c>
      <c r="W902" s="38"/>
      <c r="X902" s="30">
        <v>45848</v>
      </c>
      <c r="Y902" s="21">
        <f t="shared" si="109"/>
        <v>2</v>
      </c>
      <c r="Z902" s="21" t="str">
        <f t="shared" si="110"/>
        <v>Tuesday</v>
      </c>
      <c r="AA902" s="21" t="str">
        <f t="shared" si="111"/>
        <v>Thursday</v>
      </c>
      <c r="AB902" s="21" t="str">
        <f>VLOOKUP(U902,'Currency Sheet'!A:C,3,)</f>
        <v>DOLLAR</v>
      </c>
      <c r="AC902" s="42" t="str">
        <f>VLOOKUP(P902,'Customer List'!B:D,3,)</f>
        <v>OutStation</v>
      </c>
    </row>
    <row r="903" spans="1:29" x14ac:dyDescent="0.25">
      <c r="A903" s="21">
        <v>902</v>
      </c>
      <c r="B903" s="21" t="s">
        <v>881</v>
      </c>
      <c r="C903" s="30">
        <v>45835</v>
      </c>
      <c r="D903" s="30">
        <v>45845</v>
      </c>
      <c r="E903" s="47">
        <v>46.2</v>
      </c>
      <c r="F903" s="47">
        <f t="shared" si="106"/>
        <v>4065.6000000000004</v>
      </c>
      <c r="G903" s="48">
        <f t="shared" si="107"/>
        <v>4065.6000000000004</v>
      </c>
      <c r="H903" s="21">
        <v>100236</v>
      </c>
      <c r="I903" s="21" t="s">
        <v>43</v>
      </c>
      <c r="J903" s="21">
        <v>1</v>
      </c>
      <c r="K903" s="21">
        <v>1</v>
      </c>
      <c r="L903" s="21">
        <f t="shared" si="108"/>
        <v>0</v>
      </c>
      <c r="M903" s="21" t="s">
        <v>1160</v>
      </c>
      <c r="N903" s="30">
        <v>45850</v>
      </c>
      <c r="O903" s="48">
        <v>6583.5</v>
      </c>
      <c r="P903" s="21" t="s">
        <v>617</v>
      </c>
      <c r="Q903" s="21">
        <v>58153121121</v>
      </c>
      <c r="R903" s="21" t="s">
        <v>40</v>
      </c>
      <c r="S903" s="3">
        <v>4</v>
      </c>
      <c r="T903" s="37"/>
      <c r="U903" s="21" t="s">
        <v>18</v>
      </c>
      <c r="V903" s="21" t="str">
        <f>VLOOKUP(P903,'Customer List'!B:C,2,)</f>
        <v>Bhuvneshwar</v>
      </c>
      <c r="W903" s="38"/>
      <c r="X903" s="30">
        <v>45853</v>
      </c>
      <c r="Y903" s="21">
        <f t="shared" si="109"/>
        <v>3</v>
      </c>
      <c r="Z903" s="21" t="str">
        <f t="shared" si="110"/>
        <v>Saturday</v>
      </c>
      <c r="AA903" s="21" t="str">
        <f t="shared" si="111"/>
        <v>Tuesday</v>
      </c>
      <c r="AB903" s="21" t="str">
        <f>VLOOKUP(U903,'Currency Sheet'!A:C,3,)</f>
        <v>DOLLAR</v>
      </c>
      <c r="AC903" s="42" t="str">
        <f>VLOOKUP(P903,'Customer List'!B:D,3,)</f>
        <v>OutStation</v>
      </c>
    </row>
    <row r="904" spans="1:29" ht="45" x14ac:dyDescent="0.25">
      <c r="A904" s="21">
        <v>903</v>
      </c>
      <c r="B904" s="21" t="s">
        <v>881</v>
      </c>
      <c r="C904" s="30">
        <v>45835</v>
      </c>
      <c r="D904" s="30">
        <v>45845</v>
      </c>
      <c r="E904" s="47">
        <v>172.8</v>
      </c>
      <c r="F904" s="47">
        <f t="shared" si="106"/>
        <v>15206.400000000001</v>
      </c>
      <c r="G904" s="48">
        <f t="shared" si="107"/>
        <v>15206.400000000001</v>
      </c>
      <c r="H904" s="21">
        <v>100432</v>
      </c>
      <c r="I904" s="21" t="s">
        <v>1273</v>
      </c>
      <c r="J904" s="21">
        <v>1</v>
      </c>
      <c r="K904" s="21">
        <v>1</v>
      </c>
      <c r="L904" s="21">
        <f t="shared" si="108"/>
        <v>0</v>
      </c>
      <c r="M904" s="21" t="s">
        <v>1204</v>
      </c>
      <c r="N904" s="30">
        <v>45854</v>
      </c>
      <c r="O904" s="48">
        <v>33480</v>
      </c>
      <c r="P904" s="21" t="s">
        <v>624</v>
      </c>
      <c r="Q904" s="21" t="s">
        <v>636</v>
      </c>
      <c r="R904" s="21" t="s">
        <v>847</v>
      </c>
      <c r="S904" s="3">
        <v>4</v>
      </c>
      <c r="T904" s="37" t="s">
        <v>1203</v>
      </c>
      <c r="U904" s="21" t="s">
        <v>18</v>
      </c>
      <c r="V904" s="21" t="str">
        <f>VLOOKUP(P904,'Customer List'!B:C,2,)</f>
        <v>Delhi</v>
      </c>
      <c r="W904" s="38"/>
      <c r="X904" s="30">
        <v>45854</v>
      </c>
      <c r="Y904" s="21">
        <f t="shared" si="109"/>
        <v>0</v>
      </c>
      <c r="Z904" s="21" t="str">
        <f t="shared" si="110"/>
        <v>Wednesday</v>
      </c>
      <c r="AA904" s="21" t="str">
        <f t="shared" si="111"/>
        <v>Wednesday</v>
      </c>
      <c r="AB904" s="21" t="str">
        <f>VLOOKUP(U904,'Currency Sheet'!A:C,3,)</f>
        <v>DOLLAR</v>
      </c>
      <c r="AC904" s="42" t="str">
        <f>VLOOKUP(P904,'Customer List'!B:D,3,)</f>
        <v>Local</v>
      </c>
    </row>
    <row r="905" spans="1:29" x14ac:dyDescent="0.25">
      <c r="A905" s="21">
        <v>904</v>
      </c>
      <c r="B905" s="21" t="s">
        <v>881</v>
      </c>
      <c r="C905" s="30">
        <v>45835</v>
      </c>
      <c r="D905" s="30">
        <v>45845</v>
      </c>
      <c r="E905" s="47">
        <v>137.4</v>
      </c>
      <c r="F905" s="47">
        <f t="shared" si="106"/>
        <v>12091.2</v>
      </c>
      <c r="G905" s="48">
        <f t="shared" si="107"/>
        <v>12091.2</v>
      </c>
      <c r="H905" s="21">
        <v>100612</v>
      </c>
      <c r="I905" s="21" t="s">
        <v>1657</v>
      </c>
      <c r="J905" s="21">
        <v>1</v>
      </c>
      <c r="K905" s="21">
        <v>1</v>
      </c>
      <c r="L905" s="21">
        <f t="shared" si="108"/>
        <v>0</v>
      </c>
      <c r="M905" s="21" t="s">
        <v>1160</v>
      </c>
      <c r="N905" s="30">
        <v>45850</v>
      </c>
      <c r="O905" s="48">
        <v>19579.5</v>
      </c>
      <c r="P905" s="21" t="s">
        <v>617</v>
      </c>
      <c r="Q905" s="21">
        <v>58153121121</v>
      </c>
      <c r="R905" s="21" t="s">
        <v>40</v>
      </c>
      <c r="S905" s="3">
        <v>4</v>
      </c>
      <c r="T905" s="37"/>
      <c r="U905" s="21" t="s">
        <v>18</v>
      </c>
      <c r="V905" s="21" t="str">
        <f>VLOOKUP(P905,'Customer List'!B:C,2,)</f>
        <v>Bhuvneshwar</v>
      </c>
      <c r="W905" s="38"/>
      <c r="X905" s="30">
        <v>45853</v>
      </c>
      <c r="Y905" s="21">
        <f t="shared" si="109"/>
        <v>3</v>
      </c>
      <c r="Z905" s="21" t="str">
        <f t="shared" si="110"/>
        <v>Saturday</v>
      </c>
      <c r="AA905" s="21" t="str">
        <f t="shared" si="111"/>
        <v>Tuesday</v>
      </c>
      <c r="AB905" s="21" t="str">
        <f>VLOOKUP(U905,'Currency Sheet'!A:C,3,)</f>
        <v>DOLLAR</v>
      </c>
      <c r="AC905" s="42" t="str">
        <f>VLOOKUP(P905,'Customer List'!B:D,3,)</f>
        <v>OutStation</v>
      </c>
    </row>
    <row r="906" spans="1:29" x14ac:dyDescent="0.25">
      <c r="A906" s="21">
        <v>905</v>
      </c>
      <c r="B906" s="21" t="s">
        <v>881</v>
      </c>
      <c r="C906" s="30">
        <v>45835</v>
      </c>
      <c r="D906" s="30">
        <v>45845</v>
      </c>
      <c r="E906" s="47">
        <v>64.2</v>
      </c>
      <c r="F906" s="47">
        <f t="shared" si="106"/>
        <v>5649.6</v>
      </c>
      <c r="G906" s="48">
        <f t="shared" si="107"/>
        <v>5649.6</v>
      </c>
      <c r="H906" s="21">
        <v>100708</v>
      </c>
      <c r="I906" s="21" t="s">
        <v>1374</v>
      </c>
      <c r="J906" s="21">
        <v>1</v>
      </c>
      <c r="K906" s="21">
        <v>1</v>
      </c>
      <c r="L906" s="21">
        <f t="shared" si="108"/>
        <v>0</v>
      </c>
      <c r="M906" s="21" t="s">
        <v>1002</v>
      </c>
      <c r="N906" s="30">
        <v>45847</v>
      </c>
      <c r="O906" s="48">
        <v>0</v>
      </c>
      <c r="P906" s="21" t="s">
        <v>49</v>
      </c>
      <c r="Q906" s="21" t="s">
        <v>636</v>
      </c>
      <c r="R906" s="21" t="s">
        <v>637</v>
      </c>
      <c r="S906" s="3">
        <v>4</v>
      </c>
      <c r="T906" s="37" t="s">
        <v>609</v>
      </c>
      <c r="U906" s="21" t="s">
        <v>18</v>
      </c>
      <c r="V906" s="21" t="str">
        <f>VLOOKUP(P906,'Customer List'!B:C,2,)</f>
        <v>Delhi</v>
      </c>
      <c r="W906" s="38"/>
      <c r="X906" s="30">
        <v>45847</v>
      </c>
      <c r="Y906" s="21">
        <f t="shared" si="109"/>
        <v>0</v>
      </c>
      <c r="Z906" s="21" t="str">
        <f t="shared" si="110"/>
        <v>Wednesday</v>
      </c>
      <c r="AA906" s="21" t="str">
        <f t="shared" si="111"/>
        <v>Wednesday</v>
      </c>
      <c r="AB906" s="21" t="str">
        <f>VLOOKUP(U906,'Currency Sheet'!A:C,3,)</f>
        <v>DOLLAR</v>
      </c>
      <c r="AC906" s="42" t="str">
        <f>VLOOKUP(P906,'Customer List'!B:D,3,)</f>
        <v>Local</v>
      </c>
    </row>
    <row r="907" spans="1:29" x14ac:dyDescent="0.25">
      <c r="A907" s="21">
        <v>906</v>
      </c>
      <c r="B907" s="21" t="s">
        <v>881</v>
      </c>
      <c r="C907" s="30">
        <v>45835</v>
      </c>
      <c r="D907" s="30">
        <v>45845</v>
      </c>
      <c r="E907" s="47">
        <v>81.599999999999994</v>
      </c>
      <c r="F907" s="47">
        <f t="shared" si="106"/>
        <v>7180.7999999999993</v>
      </c>
      <c r="G907" s="48">
        <f t="shared" si="107"/>
        <v>7180.7999999999993</v>
      </c>
      <c r="H907" s="21">
        <v>101823</v>
      </c>
      <c r="I907" s="21" t="s">
        <v>1658</v>
      </c>
      <c r="J907" s="21">
        <v>1</v>
      </c>
      <c r="K907" s="21">
        <v>1</v>
      </c>
      <c r="L907" s="21">
        <f t="shared" si="108"/>
        <v>0</v>
      </c>
      <c r="M907" s="21" t="s">
        <v>1160</v>
      </c>
      <c r="N907" s="30">
        <v>45850</v>
      </c>
      <c r="O907" s="48">
        <v>11628</v>
      </c>
      <c r="P907" s="21" t="s">
        <v>617</v>
      </c>
      <c r="Q907" s="21">
        <v>58153121121</v>
      </c>
      <c r="R907" s="21" t="s">
        <v>40</v>
      </c>
      <c r="S907" s="3">
        <v>4</v>
      </c>
      <c r="T907" s="37"/>
      <c r="U907" s="21" t="s">
        <v>18</v>
      </c>
      <c r="V907" s="21" t="str">
        <f>VLOOKUP(P907,'Customer List'!B:C,2,)</f>
        <v>Bhuvneshwar</v>
      </c>
      <c r="W907" s="38"/>
      <c r="X907" s="30">
        <v>45853</v>
      </c>
      <c r="Y907" s="21">
        <f t="shared" si="109"/>
        <v>3</v>
      </c>
      <c r="Z907" s="21" t="str">
        <f t="shared" si="110"/>
        <v>Saturday</v>
      </c>
      <c r="AA907" s="21" t="str">
        <f t="shared" si="111"/>
        <v>Tuesday</v>
      </c>
      <c r="AB907" s="21" t="str">
        <f>VLOOKUP(U907,'Currency Sheet'!A:C,3,)</f>
        <v>DOLLAR</v>
      </c>
      <c r="AC907" s="42" t="str">
        <f>VLOOKUP(P907,'Customer List'!B:D,3,)</f>
        <v>OutStation</v>
      </c>
    </row>
    <row r="908" spans="1:29" x14ac:dyDescent="0.25">
      <c r="A908" s="21">
        <v>907</v>
      </c>
      <c r="B908" s="21" t="s">
        <v>881</v>
      </c>
      <c r="C908" s="30">
        <v>45835</v>
      </c>
      <c r="D908" s="30">
        <v>45845</v>
      </c>
      <c r="E908" s="47">
        <v>98.399999999999991</v>
      </c>
      <c r="F908" s="47">
        <f t="shared" si="106"/>
        <v>8659.1999999999989</v>
      </c>
      <c r="G908" s="48">
        <f t="shared" si="107"/>
        <v>17318.399999999998</v>
      </c>
      <c r="H908" s="21">
        <v>102116</v>
      </c>
      <c r="I908" s="21" t="s">
        <v>1659</v>
      </c>
      <c r="J908" s="21">
        <v>2</v>
      </c>
      <c r="K908" s="21">
        <v>2</v>
      </c>
      <c r="L908" s="21">
        <f t="shared" si="108"/>
        <v>0</v>
      </c>
      <c r="M908" s="21" t="s">
        <v>926</v>
      </c>
      <c r="N908" s="30">
        <v>45846</v>
      </c>
      <c r="O908" s="48">
        <v>35588</v>
      </c>
      <c r="P908" s="21" t="s">
        <v>295</v>
      </c>
      <c r="Q908" s="21">
        <v>58152921341</v>
      </c>
      <c r="R908" s="21" t="s">
        <v>40</v>
      </c>
      <c r="S908" s="3">
        <v>4</v>
      </c>
      <c r="T908" s="37"/>
      <c r="U908" s="21" t="s">
        <v>18</v>
      </c>
      <c r="V908" s="21" t="str">
        <f>VLOOKUP(P908,'Customer List'!B:C,2,)</f>
        <v>Kerala</v>
      </c>
      <c r="W908" s="38"/>
      <c r="X908" s="30">
        <v>45849</v>
      </c>
      <c r="Y908" s="21">
        <f t="shared" si="109"/>
        <v>3</v>
      </c>
      <c r="Z908" s="21" t="str">
        <f t="shared" si="110"/>
        <v>Tuesday</v>
      </c>
      <c r="AA908" s="21" t="str">
        <f t="shared" si="111"/>
        <v>Friday</v>
      </c>
      <c r="AB908" s="21" t="str">
        <f>VLOOKUP(U908,'Currency Sheet'!A:C,3,)</f>
        <v>DOLLAR</v>
      </c>
      <c r="AC908" s="42" t="str">
        <f>VLOOKUP(P908,'Customer List'!B:D,3,)</f>
        <v>OutStation</v>
      </c>
    </row>
    <row r="909" spans="1:29" x14ac:dyDescent="0.25">
      <c r="A909" s="21">
        <v>908</v>
      </c>
      <c r="B909" s="21" t="s">
        <v>881</v>
      </c>
      <c r="C909" s="30">
        <v>45835</v>
      </c>
      <c r="D909" s="30">
        <v>45845</v>
      </c>
      <c r="E909" s="47">
        <v>98.399999999999991</v>
      </c>
      <c r="F909" s="47">
        <f t="shared" si="106"/>
        <v>8659.1999999999989</v>
      </c>
      <c r="G909" s="48">
        <f t="shared" si="107"/>
        <v>8659.1999999999989</v>
      </c>
      <c r="H909" s="21">
        <v>102116</v>
      </c>
      <c r="I909" s="21" t="s">
        <v>1659</v>
      </c>
      <c r="J909" s="21">
        <v>1</v>
      </c>
      <c r="K909" s="21">
        <v>1</v>
      </c>
      <c r="L909" s="21">
        <f t="shared" si="108"/>
        <v>0</v>
      </c>
      <c r="M909" s="21" t="s">
        <v>985</v>
      </c>
      <c r="N909" s="30">
        <v>45847</v>
      </c>
      <c r="O909" s="48">
        <v>18302.400000000001</v>
      </c>
      <c r="P909" s="21" t="s">
        <v>618</v>
      </c>
      <c r="Q909" s="21">
        <v>58152971424</v>
      </c>
      <c r="R909" s="21" t="s">
        <v>40</v>
      </c>
      <c r="S909" s="3">
        <v>4</v>
      </c>
      <c r="T909" s="37"/>
      <c r="U909" s="21" t="s">
        <v>18</v>
      </c>
      <c r="V909" s="21" t="str">
        <f>VLOOKUP(P909,'Customer List'!B:C,2,)</f>
        <v>Kerala</v>
      </c>
      <c r="W909" s="38"/>
      <c r="X909" s="30">
        <v>45849</v>
      </c>
      <c r="Y909" s="21">
        <f t="shared" si="109"/>
        <v>2</v>
      </c>
      <c r="Z909" s="21" t="str">
        <f t="shared" si="110"/>
        <v>Wednesday</v>
      </c>
      <c r="AA909" s="21" t="str">
        <f t="shared" si="111"/>
        <v>Friday</v>
      </c>
      <c r="AB909" s="21" t="str">
        <f>VLOOKUP(U909,'Currency Sheet'!A:C,3,)</f>
        <v>DOLLAR</v>
      </c>
      <c r="AC909" s="42" t="str">
        <f>VLOOKUP(P909,'Customer List'!B:D,3,)</f>
        <v>OutStation</v>
      </c>
    </row>
    <row r="910" spans="1:29" x14ac:dyDescent="0.25">
      <c r="A910" s="21">
        <v>909</v>
      </c>
      <c r="B910" s="21" t="s">
        <v>881</v>
      </c>
      <c r="C910" s="30">
        <v>45835</v>
      </c>
      <c r="D910" s="30">
        <v>45845</v>
      </c>
      <c r="E910" s="47">
        <v>144.6</v>
      </c>
      <c r="F910" s="47">
        <f t="shared" si="106"/>
        <v>12724.8</v>
      </c>
      <c r="G910" s="48">
        <f t="shared" si="107"/>
        <v>12724.8</v>
      </c>
      <c r="H910" s="21">
        <v>102720</v>
      </c>
      <c r="I910" s="21" t="s">
        <v>1660</v>
      </c>
      <c r="J910" s="21">
        <v>1</v>
      </c>
      <c r="K910" s="21">
        <v>1</v>
      </c>
      <c r="L910" s="21">
        <f t="shared" si="108"/>
        <v>0</v>
      </c>
      <c r="M910" s="21" t="s">
        <v>1160</v>
      </c>
      <c r="N910" s="30">
        <v>45850</v>
      </c>
      <c r="O910" s="48">
        <v>20605.5</v>
      </c>
      <c r="P910" s="21" t="s">
        <v>617</v>
      </c>
      <c r="Q910" s="21">
        <v>58153121121</v>
      </c>
      <c r="R910" s="21" t="s">
        <v>40</v>
      </c>
      <c r="S910" s="3">
        <v>4</v>
      </c>
      <c r="T910" s="37"/>
      <c r="U910" s="21" t="s">
        <v>18</v>
      </c>
      <c r="V910" s="21" t="str">
        <f>VLOOKUP(P910,'Customer List'!B:C,2,)</f>
        <v>Bhuvneshwar</v>
      </c>
      <c r="W910" s="38"/>
      <c r="X910" s="30">
        <v>45853</v>
      </c>
      <c r="Y910" s="21">
        <f t="shared" si="109"/>
        <v>3</v>
      </c>
      <c r="Z910" s="21" t="str">
        <f t="shared" si="110"/>
        <v>Saturday</v>
      </c>
      <c r="AA910" s="21" t="str">
        <f t="shared" si="111"/>
        <v>Tuesday</v>
      </c>
      <c r="AB910" s="21" t="str">
        <f>VLOOKUP(U910,'Currency Sheet'!A:C,3,)</f>
        <v>DOLLAR</v>
      </c>
      <c r="AC910" s="42" t="str">
        <f>VLOOKUP(P910,'Customer List'!B:D,3,)</f>
        <v>OutStation</v>
      </c>
    </row>
    <row r="911" spans="1:29" x14ac:dyDescent="0.25">
      <c r="A911" s="21">
        <v>910</v>
      </c>
      <c r="B911" s="21" t="s">
        <v>881</v>
      </c>
      <c r="C911" s="30">
        <v>45835</v>
      </c>
      <c r="D911" s="30">
        <v>45845</v>
      </c>
      <c r="E911" s="47">
        <v>148.80000000000001</v>
      </c>
      <c r="F911" s="47">
        <f t="shared" si="106"/>
        <v>13094.400000000001</v>
      </c>
      <c r="G911" s="48">
        <f t="shared" si="107"/>
        <v>13094.400000000001</v>
      </c>
      <c r="H911" s="21">
        <v>103028</v>
      </c>
      <c r="I911" s="21" t="s">
        <v>1661</v>
      </c>
      <c r="J911" s="21">
        <v>1</v>
      </c>
      <c r="K911" s="21">
        <v>1</v>
      </c>
      <c r="L911" s="21">
        <f t="shared" si="108"/>
        <v>0</v>
      </c>
      <c r="M911" s="21" t="s">
        <v>967</v>
      </c>
      <c r="N911" s="30">
        <v>45847</v>
      </c>
      <c r="O911" s="48">
        <v>23064</v>
      </c>
      <c r="P911" s="21" t="s">
        <v>228</v>
      </c>
      <c r="Q911" s="21">
        <v>58152972625</v>
      </c>
      <c r="R911" s="21" t="s">
        <v>40</v>
      </c>
      <c r="S911" s="3">
        <v>4</v>
      </c>
      <c r="T911" s="37"/>
      <c r="U911" s="21" t="s">
        <v>18</v>
      </c>
      <c r="V911" s="21" t="str">
        <f>VLOOKUP(P911,'Customer List'!B:C,2,)</f>
        <v>Kolkata</v>
      </c>
      <c r="W911" s="38"/>
      <c r="X911" s="30">
        <v>45848</v>
      </c>
      <c r="Y911" s="21">
        <f t="shared" si="109"/>
        <v>1</v>
      </c>
      <c r="Z911" s="21" t="str">
        <f t="shared" si="110"/>
        <v>Wednesday</v>
      </c>
      <c r="AA911" s="21" t="str">
        <f t="shared" si="111"/>
        <v>Thursday</v>
      </c>
      <c r="AB911" s="21" t="str">
        <f>VLOOKUP(U911,'Currency Sheet'!A:C,3,)</f>
        <v>DOLLAR</v>
      </c>
      <c r="AC911" s="42" t="str">
        <f>VLOOKUP(P911,'Customer List'!B:D,3,)</f>
        <v>OutStation</v>
      </c>
    </row>
    <row r="912" spans="1:29" x14ac:dyDescent="0.25">
      <c r="A912" s="21">
        <v>911</v>
      </c>
      <c r="B912" s="21" t="s">
        <v>881</v>
      </c>
      <c r="C912" s="30">
        <v>45835</v>
      </c>
      <c r="D912" s="30">
        <v>45845</v>
      </c>
      <c r="E912" s="47">
        <v>51.6</v>
      </c>
      <c r="F912" s="47">
        <f t="shared" si="106"/>
        <v>4540.8</v>
      </c>
      <c r="G912" s="48">
        <f t="shared" si="107"/>
        <v>4540.8</v>
      </c>
      <c r="H912" s="21">
        <v>103106</v>
      </c>
      <c r="I912" s="21" t="s">
        <v>1662</v>
      </c>
      <c r="J912" s="21">
        <v>1</v>
      </c>
      <c r="K912" s="21">
        <v>1</v>
      </c>
      <c r="L912" s="21">
        <f t="shared" si="108"/>
        <v>0</v>
      </c>
      <c r="M912" s="21" t="s">
        <v>1160</v>
      </c>
      <c r="N912" s="30">
        <v>45850</v>
      </c>
      <c r="O912" s="48">
        <v>7353</v>
      </c>
      <c r="P912" s="21" t="s">
        <v>617</v>
      </c>
      <c r="Q912" s="21">
        <v>58153121121</v>
      </c>
      <c r="R912" s="21" t="s">
        <v>40</v>
      </c>
      <c r="S912" s="3">
        <v>4</v>
      </c>
      <c r="T912" s="37"/>
      <c r="U912" s="21" t="s">
        <v>18</v>
      </c>
      <c r="V912" s="21" t="str">
        <f>VLOOKUP(P912,'Customer List'!B:C,2,)</f>
        <v>Bhuvneshwar</v>
      </c>
      <c r="W912" s="38"/>
      <c r="X912" s="30">
        <v>45853</v>
      </c>
      <c r="Y912" s="21">
        <f t="shared" si="109"/>
        <v>3</v>
      </c>
      <c r="Z912" s="21" t="str">
        <f t="shared" si="110"/>
        <v>Saturday</v>
      </c>
      <c r="AA912" s="21" t="str">
        <f t="shared" si="111"/>
        <v>Tuesday</v>
      </c>
      <c r="AB912" s="21" t="str">
        <f>VLOOKUP(U912,'Currency Sheet'!A:C,3,)</f>
        <v>DOLLAR</v>
      </c>
      <c r="AC912" s="42" t="str">
        <f>VLOOKUP(P912,'Customer List'!B:D,3,)</f>
        <v>OutStation</v>
      </c>
    </row>
    <row r="913" spans="1:29" x14ac:dyDescent="0.25">
      <c r="A913" s="21">
        <v>912</v>
      </c>
      <c r="B913" s="21" t="s">
        <v>881</v>
      </c>
      <c r="C913" s="30">
        <v>45835</v>
      </c>
      <c r="D913" s="30">
        <v>45845</v>
      </c>
      <c r="E913" s="47">
        <v>137.4</v>
      </c>
      <c r="F913" s="47">
        <f t="shared" si="106"/>
        <v>12091.2</v>
      </c>
      <c r="G913" s="48">
        <f t="shared" si="107"/>
        <v>12091.2</v>
      </c>
      <c r="H913" s="21">
        <v>104420</v>
      </c>
      <c r="I913" s="21" t="s">
        <v>1632</v>
      </c>
      <c r="J913" s="21">
        <v>1</v>
      </c>
      <c r="K913" s="21">
        <v>1</v>
      </c>
      <c r="L913" s="21">
        <f t="shared" si="108"/>
        <v>0</v>
      </c>
      <c r="M913" s="21" t="s">
        <v>1160</v>
      </c>
      <c r="N913" s="30">
        <v>45850</v>
      </c>
      <c r="O913" s="48">
        <v>19579.5</v>
      </c>
      <c r="P913" s="21" t="s">
        <v>617</v>
      </c>
      <c r="Q913" s="21">
        <v>58153121121</v>
      </c>
      <c r="R913" s="21" t="s">
        <v>40</v>
      </c>
      <c r="S913" s="3">
        <v>4</v>
      </c>
      <c r="T913" s="37"/>
      <c r="U913" s="21" t="s">
        <v>18</v>
      </c>
      <c r="V913" s="21" t="str">
        <f>VLOOKUP(P913,'Customer List'!B:C,2,)</f>
        <v>Bhuvneshwar</v>
      </c>
      <c r="W913" s="38"/>
      <c r="X913" s="30">
        <v>45853</v>
      </c>
      <c r="Y913" s="21">
        <f t="shared" si="109"/>
        <v>3</v>
      </c>
      <c r="Z913" s="21" t="str">
        <f t="shared" si="110"/>
        <v>Saturday</v>
      </c>
      <c r="AA913" s="21" t="str">
        <f t="shared" si="111"/>
        <v>Tuesday</v>
      </c>
      <c r="AB913" s="21" t="str">
        <f>VLOOKUP(U913,'Currency Sheet'!A:C,3,)</f>
        <v>DOLLAR</v>
      </c>
      <c r="AC913" s="42" t="str">
        <f>VLOOKUP(P913,'Customer List'!B:D,3,)</f>
        <v>OutStation</v>
      </c>
    </row>
    <row r="914" spans="1:29" x14ac:dyDescent="0.25">
      <c r="A914" s="21">
        <v>913</v>
      </c>
      <c r="B914" s="21" t="s">
        <v>881</v>
      </c>
      <c r="C914" s="30">
        <v>45835</v>
      </c>
      <c r="D914" s="30">
        <v>45845</v>
      </c>
      <c r="E914" s="47">
        <v>219.75</v>
      </c>
      <c r="F914" s="47">
        <f t="shared" si="106"/>
        <v>19338</v>
      </c>
      <c r="G914" s="48">
        <f t="shared" si="107"/>
        <v>19338</v>
      </c>
      <c r="H914" s="21">
        <v>104732</v>
      </c>
      <c r="I914" s="21" t="s">
        <v>1663</v>
      </c>
      <c r="J914" s="21">
        <v>1</v>
      </c>
      <c r="K914" s="21">
        <v>1</v>
      </c>
      <c r="L914" s="21">
        <f t="shared" si="108"/>
        <v>0</v>
      </c>
      <c r="M914" s="21" t="s">
        <v>1160</v>
      </c>
      <c r="N914" s="30">
        <v>45850</v>
      </c>
      <c r="O914" s="48">
        <v>25051.5</v>
      </c>
      <c r="P914" s="21" t="s">
        <v>617</v>
      </c>
      <c r="Q914" s="21">
        <v>58153121121</v>
      </c>
      <c r="R914" s="21" t="s">
        <v>40</v>
      </c>
      <c r="S914" s="3">
        <v>4</v>
      </c>
      <c r="T914" s="37"/>
      <c r="U914" s="21" t="s">
        <v>18</v>
      </c>
      <c r="V914" s="21" t="str">
        <f>VLOOKUP(P914,'Customer List'!B:C,2,)</f>
        <v>Bhuvneshwar</v>
      </c>
      <c r="W914" s="38"/>
      <c r="X914" s="30">
        <v>45853</v>
      </c>
      <c r="Y914" s="21">
        <f t="shared" si="109"/>
        <v>3</v>
      </c>
      <c r="Z914" s="21" t="str">
        <f t="shared" si="110"/>
        <v>Saturday</v>
      </c>
      <c r="AA914" s="21" t="str">
        <f t="shared" si="111"/>
        <v>Tuesday</v>
      </c>
      <c r="AB914" s="21" t="str">
        <f>VLOOKUP(U914,'Currency Sheet'!A:C,3,)</f>
        <v>DOLLAR</v>
      </c>
      <c r="AC914" s="42" t="str">
        <f>VLOOKUP(P914,'Customer List'!B:D,3,)</f>
        <v>OutStation</v>
      </c>
    </row>
    <row r="915" spans="1:29" x14ac:dyDescent="0.25">
      <c r="A915" s="21">
        <v>914</v>
      </c>
      <c r="B915" s="21" t="s">
        <v>881</v>
      </c>
      <c r="C915" s="30">
        <v>45835</v>
      </c>
      <c r="D915" s="30">
        <v>45845</v>
      </c>
      <c r="E915" s="47">
        <v>57.6</v>
      </c>
      <c r="F915" s="47">
        <f t="shared" si="106"/>
        <v>5068.8</v>
      </c>
      <c r="G915" s="48">
        <f t="shared" si="107"/>
        <v>5068.8</v>
      </c>
      <c r="H915" s="21">
        <v>105011</v>
      </c>
      <c r="I915" s="21" t="s">
        <v>1543</v>
      </c>
      <c r="J915" s="21">
        <v>1</v>
      </c>
      <c r="K915" s="21">
        <v>1</v>
      </c>
      <c r="L915" s="21">
        <f t="shared" si="108"/>
        <v>0</v>
      </c>
      <c r="M915" s="21" t="s">
        <v>1160</v>
      </c>
      <c r="N915" s="30">
        <v>45850</v>
      </c>
      <c r="O915" s="48">
        <v>8208</v>
      </c>
      <c r="P915" s="21" t="s">
        <v>617</v>
      </c>
      <c r="Q915" s="21">
        <v>58153121121</v>
      </c>
      <c r="R915" s="21" t="s">
        <v>40</v>
      </c>
      <c r="S915" s="3">
        <v>4</v>
      </c>
      <c r="T915" s="37"/>
      <c r="U915" s="21" t="s">
        <v>18</v>
      </c>
      <c r="V915" s="21" t="str">
        <f>VLOOKUP(P915,'Customer List'!B:C,2,)</f>
        <v>Bhuvneshwar</v>
      </c>
      <c r="W915" s="38"/>
      <c r="X915" s="30">
        <v>45853</v>
      </c>
      <c r="Y915" s="21">
        <f t="shared" si="109"/>
        <v>3</v>
      </c>
      <c r="Z915" s="21" t="str">
        <f t="shared" si="110"/>
        <v>Saturday</v>
      </c>
      <c r="AA915" s="21" t="str">
        <f t="shared" si="111"/>
        <v>Tuesday</v>
      </c>
      <c r="AB915" s="21" t="str">
        <f>VLOOKUP(U915,'Currency Sheet'!A:C,3,)</f>
        <v>DOLLAR</v>
      </c>
      <c r="AC915" s="42" t="str">
        <f>VLOOKUP(P915,'Customer List'!B:D,3,)</f>
        <v>OutStation</v>
      </c>
    </row>
    <row r="916" spans="1:29" x14ac:dyDescent="0.25">
      <c r="A916" s="21">
        <v>915</v>
      </c>
      <c r="B916" s="21" t="s">
        <v>881</v>
      </c>
      <c r="C916" s="30">
        <v>45835</v>
      </c>
      <c r="D916" s="30">
        <v>45845</v>
      </c>
      <c r="E916" s="47">
        <v>84.6</v>
      </c>
      <c r="F916" s="47">
        <f t="shared" si="106"/>
        <v>7444.7999999999993</v>
      </c>
      <c r="G916" s="48">
        <f t="shared" si="107"/>
        <v>7444.7999999999993</v>
      </c>
      <c r="H916" s="21">
        <v>105719</v>
      </c>
      <c r="I916" s="21" t="s">
        <v>1664</v>
      </c>
      <c r="J916" s="21">
        <v>1</v>
      </c>
      <c r="K916" s="21">
        <v>1</v>
      </c>
      <c r="L916" s="21">
        <f t="shared" si="108"/>
        <v>0</v>
      </c>
      <c r="M916" s="21" t="s">
        <v>1160</v>
      </c>
      <c r="N916" s="30">
        <v>45850</v>
      </c>
      <c r="O916" s="48">
        <v>12055.5</v>
      </c>
      <c r="P916" s="21" t="s">
        <v>617</v>
      </c>
      <c r="Q916" s="21">
        <v>58153121121</v>
      </c>
      <c r="R916" s="21" t="s">
        <v>40</v>
      </c>
      <c r="S916" s="3">
        <v>4</v>
      </c>
      <c r="T916" s="37"/>
      <c r="U916" s="21" t="s">
        <v>18</v>
      </c>
      <c r="V916" s="21" t="str">
        <f>VLOOKUP(P916,'Customer List'!B:C,2,)</f>
        <v>Bhuvneshwar</v>
      </c>
      <c r="W916" s="38"/>
      <c r="X916" s="30">
        <v>45853</v>
      </c>
      <c r="Y916" s="21">
        <f t="shared" si="109"/>
        <v>3</v>
      </c>
      <c r="Z916" s="21" t="str">
        <f t="shared" si="110"/>
        <v>Saturday</v>
      </c>
      <c r="AA916" s="21" t="str">
        <f t="shared" si="111"/>
        <v>Tuesday</v>
      </c>
      <c r="AB916" s="21" t="str">
        <f>VLOOKUP(U916,'Currency Sheet'!A:C,3,)</f>
        <v>DOLLAR</v>
      </c>
      <c r="AC916" s="42" t="str">
        <f>VLOOKUP(P916,'Customer List'!B:D,3,)</f>
        <v>OutStation</v>
      </c>
    </row>
    <row r="917" spans="1:29" x14ac:dyDescent="0.25">
      <c r="A917" s="21">
        <v>916</v>
      </c>
      <c r="B917" s="21" t="s">
        <v>881</v>
      </c>
      <c r="C917" s="30">
        <v>45835</v>
      </c>
      <c r="D917" s="30">
        <v>45845</v>
      </c>
      <c r="E917" s="47">
        <v>214.8</v>
      </c>
      <c r="F917" s="47">
        <f t="shared" si="106"/>
        <v>18902.400000000001</v>
      </c>
      <c r="G917" s="48">
        <f t="shared" si="107"/>
        <v>18902.400000000001</v>
      </c>
      <c r="H917" s="21">
        <v>106338</v>
      </c>
      <c r="I917" s="21" t="s">
        <v>1665</v>
      </c>
      <c r="J917" s="21">
        <v>1</v>
      </c>
      <c r="K917" s="21">
        <v>1</v>
      </c>
      <c r="L917" s="21">
        <f t="shared" si="108"/>
        <v>0</v>
      </c>
      <c r="M917" s="21" t="s">
        <v>1160</v>
      </c>
      <c r="N917" s="30">
        <v>45850</v>
      </c>
      <c r="O917" s="48">
        <v>30609</v>
      </c>
      <c r="P917" s="21" t="s">
        <v>617</v>
      </c>
      <c r="Q917" s="21">
        <v>58153121121</v>
      </c>
      <c r="R917" s="21" t="s">
        <v>40</v>
      </c>
      <c r="S917" s="3">
        <v>4</v>
      </c>
      <c r="T917" s="37"/>
      <c r="U917" s="21" t="s">
        <v>18</v>
      </c>
      <c r="V917" s="21" t="str">
        <f>VLOOKUP(P917,'Customer List'!B:C,2,)</f>
        <v>Bhuvneshwar</v>
      </c>
      <c r="W917" s="38"/>
      <c r="X917" s="30">
        <v>45853</v>
      </c>
      <c r="Y917" s="21">
        <f t="shared" si="109"/>
        <v>3</v>
      </c>
      <c r="Z917" s="21" t="str">
        <f t="shared" si="110"/>
        <v>Saturday</v>
      </c>
      <c r="AA917" s="21" t="str">
        <f t="shared" si="111"/>
        <v>Tuesday</v>
      </c>
      <c r="AB917" s="21" t="str">
        <f>VLOOKUP(U917,'Currency Sheet'!A:C,3,)</f>
        <v>DOLLAR</v>
      </c>
      <c r="AC917" s="42" t="str">
        <f>VLOOKUP(P917,'Customer List'!B:D,3,)</f>
        <v>OutStation</v>
      </c>
    </row>
    <row r="918" spans="1:29" x14ac:dyDescent="0.25">
      <c r="A918" s="21">
        <v>917</v>
      </c>
      <c r="B918" s="21" t="s">
        <v>881</v>
      </c>
      <c r="C918" s="30">
        <v>45835</v>
      </c>
      <c r="D918" s="30">
        <v>45845</v>
      </c>
      <c r="E918" s="47">
        <v>49.8</v>
      </c>
      <c r="F918" s="47">
        <f t="shared" si="106"/>
        <v>4382.3999999999996</v>
      </c>
      <c r="G918" s="48">
        <f t="shared" si="107"/>
        <v>4382.3999999999996</v>
      </c>
      <c r="H918" s="21">
        <v>108111</v>
      </c>
      <c r="I918" s="21" t="s">
        <v>1546</v>
      </c>
      <c r="J918" s="21">
        <v>1</v>
      </c>
      <c r="K918" s="21">
        <v>1</v>
      </c>
      <c r="L918" s="21">
        <f t="shared" si="108"/>
        <v>0</v>
      </c>
      <c r="M918" s="21" t="s">
        <v>1160</v>
      </c>
      <c r="N918" s="30">
        <v>45850</v>
      </c>
      <c r="O918" s="48">
        <v>7096.5</v>
      </c>
      <c r="P918" s="21" t="s">
        <v>617</v>
      </c>
      <c r="Q918" s="21">
        <v>58153121121</v>
      </c>
      <c r="R918" s="21" t="s">
        <v>40</v>
      </c>
      <c r="S918" s="3">
        <v>4</v>
      </c>
      <c r="T918" s="37"/>
      <c r="U918" s="21" t="s">
        <v>18</v>
      </c>
      <c r="V918" s="21" t="str">
        <f>VLOOKUP(P918,'Customer List'!B:C,2,)</f>
        <v>Bhuvneshwar</v>
      </c>
      <c r="W918" s="38"/>
      <c r="X918" s="30">
        <v>45853</v>
      </c>
      <c r="Y918" s="21">
        <f t="shared" si="109"/>
        <v>3</v>
      </c>
      <c r="Z918" s="21" t="str">
        <f t="shared" si="110"/>
        <v>Saturday</v>
      </c>
      <c r="AA918" s="21" t="str">
        <f t="shared" si="111"/>
        <v>Tuesday</v>
      </c>
      <c r="AB918" s="21" t="str">
        <f>VLOOKUP(U918,'Currency Sheet'!A:C,3,)</f>
        <v>DOLLAR</v>
      </c>
      <c r="AC918" s="42" t="str">
        <f>VLOOKUP(P918,'Customer List'!B:D,3,)</f>
        <v>OutStation</v>
      </c>
    </row>
    <row r="919" spans="1:29" x14ac:dyDescent="0.25">
      <c r="A919" s="21">
        <v>918</v>
      </c>
      <c r="B919" s="21" t="s">
        <v>881</v>
      </c>
      <c r="C919" s="30">
        <v>45835</v>
      </c>
      <c r="D919" s="30">
        <v>45845</v>
      </c>
      <c r="E919" s="47">
        <v>201</v>
      </c>
      <c r="F919" s="47">
        <f t="shared" si="106"/>
        <v>17688</v>
      </c>
      <c r="G919" s="48">
        <f t="shared" si="107"/>
        <v>17688</v>
      </c>
      <c r="H919" s="21">
        <v>113828</v>
      </c>
      <c r="I919" s="21" t="s">
        <v>1666</v>
      </c>
      <c r="J919" s="21">
        <v>1</v>
      </c>
      <c r="K919" s="21">
        <v>1</v>
      </c>
      <c r="L919" s="21">
        <f t="shared" si="108"/>
        <v>0</v>
      </c>
      <c r="M919" s="21" t="s">
        <v>967</v>
      </c>
      <c r="N919" s="30">
        <v>45847</v>
      </c>
      <c r="O919" s="48">
        <v>31155</v>
      </c>
      <c r="P919" s="21" t="s">
        <v>228</v>
      </c>
      <c r="Q919" s="21">
        <v>58152972625</v>
      </c>
      <c r="R919" s="21" t="s">
        <v>40</v>
      </c>
      <c r="S919" s="3">
        <v>4</v>
      </c>
      <c r="T919" s="37"/>
      <c r="U919" s="21" t="s">
        <v>18</v>
      </c>
      <c r="V919" s="21" t="str">
        <f>VLOOKUP(P919,'Customer List'!B:C,2,)</f>
        <v>Kolkata</v>
      </c>
      <c r="W919" s="38"/>
      <c r="X919" s="30">
        <v>45848</v>
      </c>
      <c r="Y919" s="21">
        <f t="shared" si="109"/>
        <v>1</v>
      </c>
      <c r="Z919" s="21" t="str">
        <f t="shared" si="110"/>
        <v>Wednesday</v>
      </c>
      <c r="AA919" s="21" t="str">
        <f t="shared" si="111"/>
        <v>Thursday</v>
      </c>
      <c r="AB919" s="21" t="str">
        <f>VLOOKUP(U919,'Currency Sheet'!A:C,3,)</f>
        <v>DOLLAR</v>
      </c>
      <c r="AC919" s="42" t="str">
        <f>VLOOKUP(P919,'Customer List'!B:D,3,)</f>
        <v>OutStation</v>
      </c>
    </row>
    <row r="920" spans="1:29" x14ac:dyDescent="0.25">
      <c r="A920" s="21">
        <v>919</v>
      </c>
      <c r="B920" s="21" t="s">
        <v>881</v>
      </c>
      <c r="C920" s="30">
        <v>45835</v>
      </c>
      <c r="D920" s="30">
        <v>45845</v>
      </c>
      <c r="E920" s="47">
        <v>80.400000000000006</v>
      </c>
      <c r="F920" s="47">
        <f t="shared" si="106"/>
        <v>7075.2000000000007</v>
      </c>
      <c r="G920" s="48">
        <f t="shared" si="107"/>
        <v>7075.2000000000007</v>
      </c>
      <c r="H920" s="21">
        <v>115508</v>
      </c>
      <c r="I920" s="21" t="s">
        <v>1667</v>
      </c>
      <c r="J920" s="21">
        <v>1</v>
      </c>
      <c r="K920" s="21">
        <v>1</v>
      </c>
      <c r="L920" s="21">
        <f t="shared" si="108"/>
        <v>0</v>
      </c>
      <c r="M920" s="21" t="s">
        <v>1160</v>
      </c>
      <c r="N920" s="30">
        <v>45850</v>
      </c>
      <c r="O920" s="48">
        <v>11457</v>
      </c>
      <c r="P920" s="21" t="s">
        <v>617</v>
      </c>
      <c r="Q920" s="21">
        <v>58153121121</v>
      </c>
      <c r="R920" s="21" t="s">
        <v>40</v>
      </c>
      <c r="S920" s="3">
        <v>4</v>
      </c>
      <c r="T920" s="37"/>
      <c r="U920" s="21" t="s">
        <v>18</v>
      </c>
      <c r="V920" s="21" t="str">
        <f>VLOOKUP(P920,'Customer List'!B:C,2,)</f>
        <v>Bhuvneshwar</v>
      </c>
      <c r="W920" s="38"/>
      <c r="X920" s="30">
        <v>45853</v>
      </c>
      <c r="Y920" s="21">
        <f t="shared" si="109"/>
        <v>3</v>
      </c>
      <c r="Z920" s="21" t="str">
        <f t="shared" si="110"/>
        <v>Saturday</v>
      </c>
      <c r="AA920" s="21" t="str">
        <f t="shared" si="111"/>
        <v>Tuesday</v>
      </c>
      <c r="AB920" s="21" t="str">
        <f>VLOOKUP(U920,'Currency Sheet'!A:C,3,)</f>
        <v>DOLLAR</v>
      </c>
      <c r="AC920" s="42" t="str">
        <f>VLOOKUP(P920,'Customer List'!B:D,3,)</f>
        <v>OutStation</v>
      </c>
    </row>
    <row r="921" spans="1:29" x14ac:dyDescent="0.25">
      <c r="A921" s="21">
        <v>920</v>
      </c>
      <c r="B921" s="21" t="s">
        <v>881</v>
      </c>
      <c r="C921" s="30">
        <v>45835</v>
      </c>
      <c r="D921" s="30">
        <v>45845</v>
      </c>
      <c r="E921" s="47">
        <v>56.4</v>
      </c>
      <c r="F921" s="47">
        <f t="shared" si="106"/>
        <v>4963.2</v>
      </c>
      <c r="G921" s="48">
        <f t="shared" si="107"/>
        <v>4963.2</v>
      </c>
      <c r="H921" s="21">
        <v>115526</v>
      </c>
      <c r="I921" s="21" t="s">
        <v>1668</v>
      </c>
      <c r="J921" s="21">
        <v>1</v>
      </c>
      <c r="K921" s="21">
        <v>1</v>
      </c>
      <c r="L921" s="21">
        <f t="shared" si="108"/>
        <v>0</v>
      </c>
      <c r="M921" s="21" t="s">
        <v>925</v>
      </c>
      <c r="N921" s="30">
        <v>45846</v>
      </c>
      <c r="O921" s="48">
        <v>8742</v>
      </c>
      <c r="P921" s="21" t="s">
        <v>224</v>
      </c>
      <c r="Q921" s="21" t="s">
        <v>1123</v>
      </c>
      <c r="R921" s="21" t="s">
        <v>40</v>
      </c>
      <c r="S921" s="3">
        <v>4</v>
      </c>
      <c r="T921" s="37" t="s">
        <v>1124</v>
      </c>
      <c r="U921" s="21" t="s">
        <v>18</v>
      </c>
      <c r="V921" s="21" t="str">
        <f>VLOOKUP(P921,'Customer List'!B:C,2,)</f>
        <v>Punjab</v>
      </c>
      <c r="W921" s="38"/>
      <c r="X921" s="30">
        <v>45848</v>
      </c>
      <c r="Y921" s="21">
        <f t="shared" si="109"/>
        <v>2</v>
      </c>
      <c r="Z921" s="21" t="str">
        <f t="shared" si="110"/>
        <v>Tuesday</v>
      </c>
      <c r="AA921" s="21" t="str">
        <f t="shared" si="111"/>
        <v>Thursday</v>
      </c>
      <c r="AB921" s="21" t="str">
        <f>VLOOKUP(U921,'Currency Sheet'!A:C,3,)</f>
        <v>DOLLAR</v>
      </c>
      <c r="AC921" s="42" t="str">
        <f>VLOOKUP(P921,'Customer List'!B:D,3,)</f>
        <v>OutStation</v>
      </c>
    </row>
    <row r="922" spans="1:29" x14ac:dyDescent="0.25">
      <c r="A922" s="21">
        <v>921</v>
      </c>
      <c r="B922" s="21" t="s">
        <v>881</v>
      </c>
      <c r="C922" s="30">
        <v>45835</v>
      </c>
      <c r="D922" s="30">
        <v>45845</v>
      </c>
      <c r="E922" s="47">
        <v>88.2</v>
      </c>
      <c r="F922" s="47">
        <f t="shared" si="106"/>
        <v>7761.6</v>
      </c>
      <c r="G922" s="48">
        <f t="shared" si="107"/>
        <v>7761.6</v>
      </c>
      <c r="H922" s="21">
        <v>115923</v>
      </c>
      <c r="I922" s="21" t="s">
        <v>1669</v>
      </c>
      <c r="J922" s="21">
        <v>1</v>
      </c>
      <c r="K922" s="21">
        <v>1</v>
      </c>
      <c r="L922" s="21">
        <f t="shared" si="108"/>
        <v>0</v>
      </c>
      <c r="M922" s="21" t="s">
        <v>1160</v>
      </c>
      <c r="N922" s="30">
        <v>45850</v>
      </c>
      <c r="O922" s="48">
        <v>12568.5</v>
      </c>
      <c r="P922" s="21" t="s">
        <v>617</v>
      </c>
      <c r="Q922" s="21">
        <v>58153121121</v>
      </c>
      <c r="R922" s="21" t="s">
        <v>40</v>
      </c>
      <c r="S922" s="3">
        <v>4</v>
      </c>
      <c r="T922" s="37"/>
      <c r="U922" s="21" t="s">
        <v>18</v>
      </c>
      <c r="V922" s="21" t="str">
        <f>VLOOKUP(P922,'Customer List'!B:C,2,)</f>
        <v>Bhuvneshwar</v>
      </c>
      <c r="W922" s="38"/>
      <c r="X922" s="30">
        <v>45853</v>
      </c>
      <c r="Y922" s="21">
        <f t="shared" si="109"/>
        <v>3</v>
      </c>
      <c r="Z922" s="21" t="str">
        <f t="shared" si="110"/>
        <v>Saturday</v>
      </c>
      <c r="AA922" s="21" t="str">
        <f t="shared" si="111"/>
        <v>Tuesday</v>
      </c>
      <c r="AB922" s="21" t="str">
        <f>VLOOKUP(U922,'Currency Sheet'!A:C,3,)</f>
        <v>DOLLAR</v>
      </c>
      <c r="AC922" s="42" t="str">
        <f>VLOOKUP(P922,'Customer List'!B:D,3,)</f>
        <v>OutStation</v>
      </c>
    </row>
    <row r="923" spans="1:29" x14ac:dyDescent="0.25">
      <c r="A923" s="21">
        <v>922</v>
      </c>
      <c r="B923" s="21" t="s">
        <v>881</v>
      </c>
      <c r="C923" s="30">
        <v>45835</v>
      </c>
      <c r="D923" s="30">
        <v>45845</v>
      </c>
      <c r="E923" s="47">
        <v>86.4</v>
      </c>
      <c r="F923" s="47">
        <f t="shared" si="106"/>
        <v>7603.2000000000007</v>
      </c>
      <c r="G923" s="48">
        <f t="shared" si="107"/>
        <v>7603.2000000000007</v>
      </c>
      <c r="H923" s="21">
        <v>118108</v>
      </c>
      <c r="I923" s="21" t="s">
        <v>1670</v>
      </c>
      <c r="J923" s="21">
        <v>1</v>
      </c>
      <c r="K923" s="21">
        <v>1</v>
      </c>
      <c r="L923" s="21">
        <f t="shared" si="108"/>
        <v>0</v>
      </c>
      <c r="M923" s="21" t="s">
        <v>1160</v>
      </c>
      <c r="N923" s="30">
        <v>45850</v>
      </c>
      <c r="O923" s="48">
        <v>12312</v>
      </c>
      <c r="P923" s="21" t="s">
        <v>617</v>
      </c>
      <c r="Q923" s="21">
        <v>58153121121</v>
      </c>
      <c r="R923" s="21" t="s">
        <v>40</v>
      </c>
      <c r="S923" s="3">
        <v>4</v>
      </c>
      <c r="T923" s="37"/>
      <c r="U923" s="21" t="s">
        <v>18</v>
      </c>
      <c r="V923" s="21" t="str">
        <f>VLOOKUP(P923,'Customer List'!B:C,2,)</f>
        <v>Bhuvneshwar</v>
      </c>
      <c r="W923" s="38"/>
      <c r="X923" s="30">
        <v>45853</v>
      </c>
      <c r="Y923" s="21">
        <f t="shared" si="109"/>
        <v>3</v>
      </c>
      <c r="Z923" s="21" t="str">
        <f t="shared" si="110"/>
        <v>Saturday</v>
      </c>
      <c r="AA923" s="21" t="str">
        <f t="shared" si="111"/>
        <v>Tuesday</v>
      </c>
      <c r="AB923" s="21" t="str">
        <f>VLOOKUP(U923,'Currency Sheet'!A:C,3,)</f>
        <v>DOLLAR</v>
      </c>
      <c r="AC923" s="42" t="str">
        <f>VLOOKUP(P923,'Customer List'!B:D,3,)</f>
        <v>OutStation</v>
      </c>
    </row>
    <row r="924" spans="1:29" x14ac:dyDescent="0.25">
      <c r="A924" s="21">
        <v>923</v>
      </c>
      <c r="B924" s="21" t="s">
        <v>881</v>
      </c>
      <c r="C924" s="30">
        <v>45835</v>
      </c>
      <c r="D924" s="30">
        <v>45845</v>
      </c>
      <c r="E924" s="47">
        <v>201</v>
      </c>
      <c r="F924" s="47">
        <f t="shared" si="106"/>
        <v>17688</v>
      </c>
      <c r="G924" s="48">
        <f t="shared" si="107"/>
        <v>17688</v>
      </c>
      <c r="H924" s="21">
        <v>124210</v>
      </c>
      <c r="I924" s="21" t="s">
        <v>1671</v>
      </c>
      <c r="J924" s="21">
        <v>1</v>
      </c>
      <c r="K924" s="21">
        <v>1</v>
      </c>
      <c r="L924" s="21">
        <f t="shared" si="108"/>
        <v>0</v>
      </c>
      <c r="M924" s="21" t="s">
        <v>1160</v>
      </c>
      <c r="N924" s="30">
        <v>45850</v>
      </c>
      <c r="O924" s="48">
        <v>28642.5</v>
      </c>
      <c r="P924" s="21" t="s">
        <v>617</v>
      </c>
      <c r="Q924" s="21">
        <v>58153121121</v>
      </c>
      <c r="R924" s="21" t="s">
        <v>40</v>
      </c>
      <c r="S924" s="3">
        <v>4</v>
      </c>
      <c r="T924" s="37"/>
      <c r="U924" s="21" t="s">
        <v>18</v>
      </c>
      <c r="V924" s="21" t="str">
        <f>VLOOKUP(P924,'Customer List'!B:C,2,)</f>
        <v>Bhuvneshwar</v>
      </c>
      <c r="W924" s="38"/>
      <c r="X924" s="30">
        <v>45853</v>
      </c>
      <c r="Y924" s="21">
        <f t="shared" si="109"/>
        <v>3</v>
      </c>
      <c r="Z924" s="21" t="str">
        <f t="shared" si="110"/>
        <v>Saturday</v>
      </c>
      <c r="AA924" s="21" t="str">
        <f t="shared" si="111"/>
        <v>Tuesday</v>
      </c>
      <c r="AB924" s="21" t="str">
        <f>VLOOKUP(U924,'Currency Sheet'!A:C,3,)</f>
        <v>DOLLAR</v>
      </c>
      <c r="AC924" s="42" t="str">
        <f>VLOOKUP(P924,'Customer List'!B:D,3,)</f>
        <v>OutStation</v>
      </c>
    </row>
    <row r="925" spans="1:29" x14ac:dyDescent="0.25">
      <c r="A925" s="21">
        <v>924</v>
      </c>
      <c r="B925" s="21" t="s">
        <v>881</v>
      </c>
      <c r="C925" s="30">
        <v>45835</v>
      </c>
      <c r="D925" s="30">
        <v>45845</v>
      </c>
      <c r="E925" s="47">
        <v>162</v>
      </c>
      <c r="F925" s="47">
        <f t="shared" si="106"/>
        <v>14256</v>
      </c>
      <c r="G925" s="48">
        <f t="shared" si="107"/>
        <v>14256</v>
      </c>
      <c r="H925" s="21">
        <v>124312</v>
      </c>
      <c r="I925" s="21" t="s">
        <v>1672</v>
      </c>
      <c r="J925" s="21">
        <v>1</v>
      </c>
      <c r="K925" s="21">
        <v>1</v>
      </c>
      <c r="L925" s="21">
        <f t="shared" si="108"/>
        <v>0</v>
      </c>
      <c r="M925" s="21" t="s">
        <v>1160</v>
      </c>
      <c r="N925" s="30">
        <v>45850</v>
      </c>
      <c r="O925" s="48">
        <v>23085</v>
      </c>
      <c r="P925" s="21" t="s">
        <v>617</v>
      </c>
      <c r="Q925" s="21">
        <v>58153121121</v>
      </c>
      <c r="R925" s="21" t="s">
        <v>40</v>
      </c>
      <c r="S925" s="3">
        <v>4</v>
      </c>
      <c r="T925" s="37"/>
      <c r="U925" s="21" t="s">
        <v>18</v>
      </c>
      <c r="V925" s="21" t="str">
        <f>VLOOKUP(P925,'Customer List'!B:C,2,)</f>
        <v>Bhuvneshwar</v>
      </c>
      <c r="W925" s="38"/>
      <c r="X925" s="30">
        <v>45853</v>
      </c>
      <c r="Y925" s="21">
        <f t="shared" si="109"/>
        <v>3</v>
      </c>
      <c r="Z925" s="21" t="str">
        <f t="shared" si="110"/>
        <v>Saturday</v>
      </c>
      <c r="AA925" s="21" t="str">
        <f t="shared" si="111"/>
        <v>Tuesday</v>
      </c>
      <c r="AB925" s="21" t="str">
        <f>VLOOKUP(U925,'Currency Sheet'!A:C,3,)</f>
        <v>DOLLAR</v>
      </c>
      <c r="AC925" s="42" t="str">
        <f>VLOOKUP(P925,'Customer List'!B:D,3,)</f>
        <v>OutStation</v>
      </c>
    </row>
    <row r="926" spans="1:29" x14ac:dyDescent="0.25">
      <c r="A926" s="21">
        <v>925</v>
      </c>
      <c r="B926" s="21" t="s">
        <v>881</v>
      </c>
      <c r="C926" s="30">
        <v>45835</v>
      </c>
      <c r="D926" s="30">
        <v>45845</v>
      </c>
      <c r="E926" s="47">
        <v>141</v>
      </c>
      <c r="F926" s="47">
        <f t="shared" si="106"/>
        <v>12408</v>
      </c>
      <c r="G926" s="48">
        <f t="shared" si="107"/>
        <v>12408</v>
      </c>
      <c r="H926" s="21">
        <v>126606</v>
      </c>
      <c r="I926" s="21" t="s">
        <v>1673</v>
      </c>
      <c r="J926" s="21">
        <v>1</v>
      </c>
      <c r="K926" s="21">
        <v>1</v>
      </c>
      <c r="L926" s="21">
        <f t="shared" si="108"/>
        <v>0</v>
      </c>
      <c r="M926" s="21" t="s">
        <v>1160</v>
      </c>
      <c r="N926" s="30">
        <v>45850</v>
      </c>
      <c r="O926" s="48">
        <v>20092.5</v>
      </c>
      <c r="P926" s="21" t="s">
        <v>617</v>
      </c>
      <c r="Q926" s="21">
        <v>58153121121</v>
      </c>
      <c r="R926" s="21" t="s">
        <v>40</v>
      </c>
      <c r="S926" s="3">
        <v>4</v>
      </c>
      <c r="T926" s="37"/>
      <c r="U926" s="21" t="s">
        <v>18</v>
      </c>
      <c r="V926" s="21" t="str">
        <f>VLOOKUP(P926,'Customer List'!B:C,2,)</f>
        <v>Bhuvneshwar</v>
      </c>
      <c r="W926" s="38"/>
      <c r="X926" s="30">
        <v>45853</v>
      </c>
      <c r="Y926" s="21">
        <f t="shared" si="109"/>
        <v>3</v>
      </c>
      <c r="Z926" s="21" t="str">
        <f t="shared" si="110"/>
        <v>Saturday</v>
      </c>
      <c r="AA926" s="21" t="str">
        <f t="shared" si="111"/>
        <v>Tuesday</v>
      </c>
      <c r="AB926" s="21" t="str">
        <f>VLOOKUP(U926,'Currency Sheet'!A:C,3,)</f>
        <v>DOLLAR</v>
      </c>
      <c r="AC926" s="42" t="str">
        <f>VLOOKUP(P926,'Customer List'!B:D,3,)</f>
        <v>OutStation</v>
      </c>
    </row>
    <row r="927" spans="1:29" x14ac:dyDescent="0.25">
      <c r="A927" s="21">
        <v>926</v>
      </c>
      <c r="B927" s="21" t="s">
        <v>881</v>
      </c>
      <c r="C927" s="30">
        <v>45835</v>
      </c>
      <c r="D927" s="30">
        <v>45845</v>
      </c>
      <c r="E927" s="47">
        <v>186.6</v>
      </c>
      <c r="F927" s="47">
        <f t="shared" si="106"/>
        <v>16420.8</v>
      </c>
      <c r="G927" s="48">
        <f t="shared" si="107"/>
        <v>16420.8</v>
      </c>
      <c r="H927" s="21">
        <v>126618</v>
      </c>
      <c r="I927" s="21" t="s">
        <v>1674</v>
      </c>
      <c r="J927" s="21">
        <v>1</v>
      </c>
      <c r="K927" s="21">
        <v>1</v>
      </c>
      <c r="L927" s="21">
        <f t="shared" si="108"/>
        <v>0</v>
      </c>
      <c r="M927" s="21" t="s">
        <v>967</v>
      </c>
      <c r="N927" s="30">
        <v>45847</v>
      </c>
      <c r="O927" s="48">
        <v>28923</v>
      </c>
      <c r="P927" s="21" t="s">
        <v>228</v>
      </c>
      <c r="Q927" s="21">
        <v>58152972625</v>
      </c>
      <c r="R927" s="21" t="s">
        <v>40</v>
      </c>
      <c r="S927" s="3">
        <v>4</v>
      </c>
      <c r="T927" s="37"/>
      <c r="U927" s="21" t="s">
        <v>18</v>
      </c>
      <c r="V927" s="21" t="str">
        <f>VLOOKUP(P927,'Customer List'!B:C,2,)</f>
        <v>Kolkata</v>
      </c>
      <c r="W927" s="38"/>
      <c r="X927" s="30">
        <v>45848</v>
      </c>
      <c r="Y927" s="21">
        <f t="shared" si="109"/>
        <v>1</v>
      </c>
      <c r="Z927" s="21" t="str">
        <f t="shared" si="110"/>
        <v>Wednesday</v>
      </c>
      <c r="AA927" s="21" t="str">
        <f t="shared" si="111"/>
        <v>Thursday</v>
      </c>
      <c r="AB927" s="21" t="str">
        <f>VLOOKUP(U927,'Currency Sheet'!A:C,3,)</f>
        <v>DOLLAR</v>
      </c>
      <c r="AC927" s="42" t="str">
        <f>VLOOKUP(P927,'Customer List'!B:D,3,)</f>
        <v>OutStation</v>
      </c>
    </row>
    <row r="928" spans="1:29" x14ac:dyDescent="0.25">
      <c r="A928" s="21">
        <v>927</v>
      </c>
      <c r="B928" s="21" t="s">
        <v>881</v>
      </c>
      <c r="C928" s="30">
        <v>45835</v>
      </c>
      <c r="D928" s="30">
        <v>45845</v>
      </c>
      <c r="E928" s="47">
        <v>165.6</v>
      </c>
      <c r="F928" s="47">
        <f t="shared" si="106"/>
        <v>14572.8</v>
      </c>
      <c r="G928" s="48">
        <f t="shared" si="107"/>
        <v>14572.8</v>
      </c>
      <c r="H928" s="21">
        <v>128004</v>
      </c>
      <c r="I928" s="21" t="s">
        <v>1675</v>
      </c>
      <c r="J928" s="21">
        <v>1</v>
      </c>
      <c r="K928" s="21">
        <v>1</v>
      </c>
      <c r="L928" s="21">
        <f t="shared" si="108"/>
        <v>0</v>
      </c>
      <c r="M928" s="21" t="s">
        <v>1160</v>
      </c>
      <c r="N928" s="30">
        <v>45850</v>
      </c>
      <c r="O928" s="48">
        <v>23598</v>
      </c>
      <c r="P928" s="21" t="s">
        <v>617</v>
      </c>
      <c r="Q928" s="21">
        <v>58153121121</v>
      </c>
      <c r="R928" s="21" t="s">
        <v>40</v>
      </c>
      <c r="S928" s="3">
        <v>4</v>
      </c>
      <c r="T928" s="37"/>
      <c r="U928" s="21" t="s">
        <v>18</v>
      </c>
      <c r="V928" s="21" t="str">
        <f>VLOOKUP(P928,'Customer List'!B:C,2,)</f>
        <v>Bhuvneshwar</v>
      </c>
      <c r="W928" s="38"/>
      <c r="X928" s="30">
        <v>45853</v>
      </c>
      <c r="Y928" s="21">
        <f t="shared" si="109"/>
        <v>3</v>
      </c>
      <c r="Z928" s="21" t="str">
        <f t="shared" si="110"/>
        <v>Saturday</v>
      </c>
      <c r="AA928" s="21" t="str">
        <f t="shared" si="111"/>
        <v>Tuesday</v>
      </c>
      <c r="AB928" s="21" t="str">
        <f>VLOOKUP(U928,'Currency Sheet'!A:C,3,)</f>
        <v>DOLLAR</v>
      </c>
      <c r="AC928" s="42" t="str">
        <f>VLOOKUP(P928,'Customer List'!B:D,3,)</f>
        <v>OutStation</v>
      </c>
    </row>
    <row r="929" spans="1:29" x14ac:dyDescent="0.25">
      <c r="A929" s="21">
        <v>928</v>
      </c>
      <c r="B929" s="21" t="s">
        <v>881</v>
      </c>
      <c r="C929" s="30">
        <v>45835</v>
      </c>
      <c r="D929" s="30">
        <v>45845</v>
      </c>
      <c r="E929" s="47">
        <v>327.60000000000002</v>
      </c>
      <c r="F929" s="47">
        <f t="shared" si="106"/>
        <v>28828.800000000003</v>
      </c>
      <c r="G929" s="48">
        <f t="shared" si="107"/>
        <v>28828.800000000003</v>
      </c>
      <c r="H929" s="21">
        <v>133310</v>
      </c>
      <c r="I929" s="21" t="s">
        <v>1676</v>
      </c>
      <c r="J929" s="21">
        <v>1</v>
      </c>
      <c r="K929" s="21">
        <v>1</v>
      </c>
      <c r="L929" s="21">
        <f t="shared" si="108"/>
        <v>0</v>
      </c>
      <c r="M929" s="21" t="s">
        <v>925</v>
      </c>
      <c r="N929" s="30">
        <v>45846</v>
      </c>
      <c r="O929" s="48">
        <v>50778</v>
      </c>
      <c r="P929" s="21" t="s">
        <v>224</v>
      </c>
      <c r="Q929" s="21" t="s">
        <v>1123</v>
      </c>
      <c r="R929" s="21" t="s">
        <v>40</v>
      </c>
      <c r="S929" s="3">
        <v>4</v>
      </c>
      <c r="T929" s="37" t="s">
        <v>1124</v>
      </c>
      <c r="U929" s="21" t="s">
        <v>18</v>
      </c>
      <c r="V929" s="21" t="str">
        <f>VLOOKUP(P929,'Customer List'!B:C,2,)</f>
        <v>Punjab</v>
      </c>
      <c r="W929" s="38"/>
      <c r="X929" s="30">
        <v>45848</v>
      </c>
      <c r="Y929" s="21">
        <f t="shared" si="109"/>
        <v>2</v>
      </c>
      <c r="Z929" s="21" t="str">
        <f t="shared" si="110"/>
        <v>Tuesday</v>
      </c>
      <c r="AA929" s="21" t="str">
        <f t="shared" si="111"/>
        <v>Thursday</v>
      </c>
      <c r="AB929" s="21" t="str">
        <f>VLOOKUP(U929,'Currency Sheet'!A:C,3,)</f>
        <v>DOLLAR</v>
      </c>
      <c r="AC929" s="42" t="str">
        <f>VLOOKUP(P929,'Customer List'!B:D,3,)</f>
        <v>OutStation</v>
      </c>
    </row>
    <row r="930" spans="1:29" x14ac:dyDescent="0.25">
      <c r="A930" s="21">
        <v>929</v>
      </c>
      <c r="B930" s="21" t="s">
        <v>881</v>
      </c>
      <c r="C930" s="30">
        <v>45835</v>
      </c>
      <c r="D930" s="30">
        <v>45845</v>
      </c>
      <c r="E930" s="47">
        <v>219</v>
      </c>
      <c r="F930" s="47">
        <f t="shared" si="106"/>
        <v>19272</v>
      </c>
      <c r="G930" s="48">
        <f t="shared" si="107"/>
        <v>19272</v>
      </c>
      <c r="H930" s="21">
        <v>134019</v>
      </c>
      <c r="I930" s="21" t="s">
        <v>1677</v>
      </c>
      <c r="J930" s="21">
        <v>1</v>
      </c>
      <c r="K930" s="21">
        <v>1</v>
      </c>
      <c r="L930" s="21">
        <f t="shared" si="108"/>
        <v>0</v>
      </c>
      <c r="M930" s="21" t="s">
        <v>967</v>
      </c>
      <c r="N930" s="30">
        <v>45847</v>
      </c>
      <c r="O930" s="48">
        <v>27156</v>
      </c>
      <c r="P930" s="21" t="s">
        <v>228</v>
      </c>
      <c r="Q930" s="21">
        <v>58152972625</v>
      </c>
      <c r="R930" s="21" t="s">
        <v>40</v>
      </c>
      <c r="S930" s="3">
        <v>4</v>
      </c>
      <c r="T930" s="37"/>
      <c r="U930" s="21" t="s">
        <v>18</v>
      </c>
      <c r="V930" s="21" t="str">
        <f>VLOOKUP(P930,'Customer List'!B:C,2,)</f>
        <v>Kolkata</v>
      </c>
      <c r="W930" s="38"/>
      <c r="X930" s="30">
        <v>45848</v>
      </c>
      <c r="Y930" s="21">
        <f t="shared" si="109"/>
        <v>1</v>
      </c>
      <c r="Z930" s="21" t="str">
        <f t="shared" si="110"/>
        <v>Wednesday</v>
      </c>
      <c r="AA930" s="21" t="str">
        <f t="shared" si="111"/>
        <v>Thursday</v>
      </c>
      <c r="AB930" s="21" t="str">
        <f>VLOOKUP(U930,'Currency Sheet'!A:C,3,)</f>
        <v>DOLLAR</v>
      </c>
      <c r="AC930" s="42" t="str">
        <f>VLOOKUP(P930,'Customer List'!B:D,3,)</f>
        <v>OutStation</v>
      </c>
    </row>
    <row r="931" spans="1:29" x14ac:dyDescent="0.25">
      <c r="A931" s="21">
        <v>930</v>
      </c>
      <c r="B931" s="21" t="s">
        <v>881</v>
      </c>
      <c r="C931" s="30">
        <v>45835</v>
      </c>
      <c r="D931" s="30">
        <v>45845</v>
      </c>
      <c r="E931" s="47">
        <v>227.25</v>
      </c>
      <c r="F931" s="47">
        <f t="shared" si="106"/>
        <v>19998</v>
      </c>
      <c r="G931" s="48">
        <f t="shared" si="107"/>
        <v>19998</v>
      </c>
      <c r="H931" s="21">
        <v>134021</v>
      </c>
      <c r="I931" s="21" t="s">
        <v>1678</v>
      </c>
      <c r="J931" s="21">
        <v>1</v>
      </c>
      <c r="K931" s="21">
        <v>1</v>
      </c>
      <c r="L931" s="21">
        <f t="shared" si="108"/>
        <v>0</v>
      </c>
      <c r="M931" s="21" t="s">
        <v>1160</v>
      </c>
      <c r="N931" s="30">
        <v>45850</v>
      </c>
      <c r="O931" s="48">
        <v>25906.5</v>
      </c>
      <c r="P931" s="21" t="s">
        <v>617</v>
      </c>
      <c r="Q931" s="21">
        <v>58153121121</v>
      </c>
      <c r="R931" s="21" t="s">
        <v>40</v>
      </c>
      <c r="S931" s="3">
        <v>4</v>
      </c>
      <c r="T931" s="37"/>
      <c r="U931" s="21" t="s">
        <v>18</v>
      </c>
      <c r="V931" s="21" t="str">
        <f>VLOOKUP(P931,'Customer List'!B:C,2,)</f>
        <v>Bhuvneshwar</v>
      </c>
      <c r="W931" s="38"/>
      <c r="X931" s="30">
        <v>45853</v>
      </c>
      <c r="Y931" s="21">
        <f t="shared" si="109"/>
        <v>3</v>
      </c>
      <c r="Z931" s="21" t="str">
        <f t="shared" si="110"/>
        <v>Saturday</v>
      </c>
      <c r="AA931" s="21" t="str">
        <f t="shared" si="111"/>
        <v>Tuesday</v>
      </c>
      <c r="AB931" s="21" t="str">
        <f>VLOOKUP(U931,'Currency Sheet'!A:C,3,)</f>
        <v>DOLLAR</v>
      </c>
      <c r="AC931" s="42" t="str">
        <f>VLOOKUP(P931,'Customer List'!B:D,3,)</f>
        <v>OutStation</v>
      </c>
    </row>
    <row r="932" spans="1:29" x14ac:dyDescent="0.25">
      <c r="A932" s="21">
        <v>931</v>
      </c>
      <c r="B932" s="21" t="s">
        <v>881</v>
      </c>
      <c r="C932" s="30">
        <v>45835</v>
      </c>
      <c r="D932" s="30">
        <v>45845</v>
      </c>
      <c r="E932" s="47">
        <v>208.2</v>
      </c>
      <c r="F932" s="47">
        <f t="shared" si="106"/>
        <v>18321.599999999999</v>
      </c>
      <c r="G932" s="48">
        <f t="shared" si="107"/>
        <v>18321.599999999999</v>
      </c>
      <c r="H932" s="21">
        <v>135216</v>
      </c>
      <c r="I932" s="21" t="s">
        <v>1679</v>
      </c>
      <c r="J932" s="21">
        <v>1</v>
      </c>
      <c r="K932" s="21">
        <v>1</v>
      </c>
      <c r="L932" s="21">
        <f t="shared" si="108"/>
        <v>0</v>
      </c>
      <c r="M932" s="21" t="s">
        <v>967</v>
      </c>
      <c r="N932" s="30">
        <v>45847</v>
      </c>
      <c r="O932" s="48">
        <v>32271</v>
      </c>
      <c r="P932" s="21" t="s">
        <v>228</v>
      </c>
      <c r="Q932" s="21">
        <v>58152972625</v>
      </c>
      <c r="R932" s="21" t="s">
        <v>40</v>
      </c>
      <c r="S932" s="3">
        <v>4</v>
      </c>
      <c r="T932" s="37"/>
      <c r="U932" s="21" t="s">
        <v>18</v>
      </c>
      <c r="V932" s="21" t="str">
        <f>VLOOKUP(P932,'Customer List'!B:C,2,)</f>
        <v>Kolkata</v>
      </c>
      <c r="W932" s="38"/>
      <c r="X932" s="30">
        <v>45848</v>
      </c>
      <c r="Y932" s="21">
        <f t="shared" si="109"/>
        <v>1</v>
      </c>
      <c r="Z932" s="21" t="str">
        <f t="shared" si="110"/>
        <v>Wednesday</v>
      </c>
      <c r="AA932" s="21" t="str">
        <f t="shared" si="111"/>
        <v>Thursday</v>
      </c>
      <c r="AB932" s="21" t="str">
        <f>VLOOKUP(U932,'Currency Sheet'!A:C,3,)</f>
        <v>DOLLAR</v>
      </c>
      <c r="AC932" s="42" t="str">
        <f>VLOOKUP(P932,'Customer List'!B:D,3,)</f>
        <v>OutStation</v>
      </c>
    </row>
    <row r="933" spans="1:29" x14ac:dyDescent="0.25">
      <c r="A933" s="21">
        <v>932</v>
      </c>
      <c r="B933" s="21" t="s">
        <v>881</v>
      </c>
      <c r="C933" s="30">
        <v>45835</v>
      </c>
      <c r="D933" s="30">
        <v>45845</v>
      </c>
      <c r="E933" s="47">
        <v>160.80000000000001</v>
      </c>
      <c r="F933" s="47">
        <f t="shared" si="106"/>
        <v>14150.400000000001</v>
      </c>
      <c r="G933" s="48">
        <f t="shared" si="107"/>
        <v>14150.400000000001</v>
      </c>
      <c r="H933" s="21">
        <v>140704</v>
      </c>
      <c r="I933" s="21" t="s">
        <v>1680</v>
      </c>
      <c r="J933" s="21">
        <v>1</v>
      </c>
      <c r="K933" s="21">
        <v>1</v>
      </c>
      <c r="L933" s="21">
        <f t="shared" si="108"/>
        <v>0</v>
      </c>
      <c r="M933" s="21" t="s">
        <v>967</v>
      </c>
      <c r="N933" s="30">
        <v>45847</v>
      </c>
      <c r="O933" s="48">
        <v>24924</v>
      </c>
      <c r="P933" s="21" t="s">
        <v>228</v>
      </c>
      <c r="Q933" s="21">
        <v>58152972625</v>
      </c>
      <c r="R933" s="21" t="s">
        <v>40</v>
      </c>
      <c r="S933" s="3">
        <v>4</v>
      </c>
      <c r="T933" s="37"/>
      <c r="U933" s="21" t="s">
        <v>18</v>
      </c>
      <c r="V933" s="21" t="str">
        <f>VLOOKUP(P933,'Customer List'!B:C,2,)</f>
        <v>Kolkata</v>
      </c>
      <c r="W933" s="38"/>
      <c r="X933" s="30">
        <v>45848</v>
      </c>
      <c r="Y933" s="21">
        <f t="shared" si="109"/>
        <v>1</v>
      </c>
      <c r="Z933" s="21" t="str">
        <f t="shared" si="110"/>
        <v>Wednesday</v>
      </c>
      <c r="AA933" s="21" t="str">
        <f t="shared" si="111"/>
        <v>Thursday</v>
      </c>
      <c r="AB933" s="21" t="str">
        <f>VLOOKUP(U933,'Currency Sheet'!A:C,3,)</f>
        <v>DOLLAR</v>
      </c>
      <c r="AC933" s="42" t="str">
        <f>VLOOKUP(P933,'Customer List'!B:D,3,)</f>
        <v>OutStation</v>
      </c>
    </row>
    <row r="934" spans="1:29" x14ac:dyDescent="0.25">
      <c r="A934" s="21">
        <v>933</v>
      </c>
      <c r="B934" s="21" t="s">
        <v>881</v>
      </c>
      <c r="C934" s="30">
        <v>45835</v>
      </c>
      <c r="D934" s="30">
        <v>45845</v>
      </c>
      <c r="E934" s="47">
        <v>225.6</v>
      </c>
      <c r="F934" s="47">
        <f t="shared" si="106"/>
        <v>19852.8</v>
      </c>
      <c r="G934" s="48">
        <f t="shared" si="107"/>
        <v>19852.8</v>
      </c>
      <c r="H934" s="21">
        <v>142506</v>
      </c>
      <c r="I934" s="21" t="s">
        <v>1681</v>
      </c>
      <c r="J934" s="21">
        <v>1</v>
      </c>
      <c r="K934" s="21">
        <v>1</v>
      </c>
      <c r="L934" s="21">
        <f t="shared" si="108"/>
        <v>0</v>
      </c>
      <c r="M934" s="21" t="s">
        <v>1160</v>
      </c>
      <c r="N934" s="30">
        <v>45850</v>
      </c>
      <c r="O934" s="48">
        <v>32148</v>
      </c>
      <c r="P934" s="21" t="s">
        <v>617</v>
      </c>
      <c r="Q934" s="21">
        <v>58153121121</v>
      </c>
      <c r="R934" s="21" t="s">
        <v>40</v>
      </c>
      <c r="S934" s="3">
        <v>4</v>
      </c>
      <c r="T934" s="37"/>
      <c r="U934" s="21" t="s">
        <v>18</v>
      </c>
      <c r="V934" s="21" t="str">
        <f>VLOOKUP(P934,'Customer List'!B:C,2,)</f>
        <v>Bhuvneshwar</v>
      </c>
      <c r="W934" s="38"/>
      <c r="X934" s="30">
        <v>45853</v>
      </c>
      <c r="Y934" s="21">
        <f t="shared" si="109"/>
        <v>3</v>
      </c>
      <c r="Z934" s="21" t="str">
        <f t="shared" si="110"/>
        <v>Saturday</v>
      </c>
      <c r="AA934" s="21" t="str">
        <f t="shared" si="111"/>
        <v>Tuesday</v>
      </c>
      <c r="AB934" s="21" t="str">
        <f>VLOOKUP(U934,'Currency Sheet'!A:C,3,)</f>
        <v>DOLLAR</v>
      </c>
      <c r="AC934" s="42" t="str">
        <f>VLOOKUP(P934,'Customer List'!B:D,3,)</f>
        <v>OutStation</v>
      </c>
    </row>
    <row r="935" spans="1:29" x14ac:dyDescent="0.25">
      <c r="A935" s="21">
        <v>934</v>
      </c>
      <c r="B935" s="21" t="s">
        <v>881</v>
      </c>
      <c r="C935" s="30">
        <v>45835</v>
      </c>
      <c r="D935" s="30">
        <v>45845</v>
      </c>
      <c r="E935" s="47">
        <v>196.5</v>
      </c>
      <c r="F935" s="47">
        <f t="shared" si="106"/>
        <v>17292</v>
      </c>
      <c r="G935" s="48">
        <f t="shared" si="107"/>
        <v>17292</v>
      </c>
      <c r="H935" s="21">
        <v>142521</v>
      </c>
      <c r="I935" s="21" t="s">
        <v>1682</v>
      </c>
      <c r="J935" s="21">
        <v>1</v>
      </c>
      <c r="K935" s="21">
        <v>1</v>
      </c>
      <c r="L935" s="21">
        <f t="shared" si="108"/>
        <v>0</v>
      </c>
      <c r="M935" s="21" t="s">
        <v>1160</v>
      </c>
      <c r="N935" s="30">
        <v>45850</v>
      </c>
      <c r="O935" s="48">
        <v>22401</v>
      </c>
      <c r="P935" s="21" t="s">
        <v>617</v>
      </c>
      <c r="Q935" s="21">
        <v>58153121121</v>
      </c>
      <c r="R935" s="21" t="s">
        <v>40</v>
      </c>
      <c r="S935" s="3">
        <v>4</v>
      </c>
      <c r="T935" s="37"/>
      <c r="U935" s="21" t="s">
        <v>18</v>
      </c>
      <c r="V935" s="21" t="str">
        <f>VLOOKUP(P935,'Customer List'!B:C,2,)</f>
        <v>Bhuvneshwar</v>
      </c>
      <c r="W935" s="38"/>
      <c r="X935" s="30">
        <v>45853</v>
      </c>
      <c r="Y935" s="21">
        <f t="shared" si="109"/>
        <v>3</v>
      </c>
      <c r="Z935" s="21" t="str">
        <f t="shared" si="110"/>
        <v>Saturday</v>
      </c>
      <c r="AA935" s="21" t="str">
        <f t="shared" si="111"/>
        <v>Tuesday</v>
      </c>
      <c r="AB935" s="21" t="str">
        <f>VLOOKUP(U935,'Currency Sheet'!A:C,3,)</f>
        <v>DOLLAR</v>
      </c>
      <c r="AC935" s="42" t="str">
        <f>VLOOKUP(P935,'Customer List'!B:D,3,)</f>
        <v>OutStation</v>
      </c>
    </row>
    <row r="936" spans="1:29" x14ac:dyDescent="0.25">
      <c r="A936" s="21">
        <v>935</v>
      </c>
      <c r="B936" s="21" t="s">
        <v>881</v>
      </c>
      <c r="C936" s="30">
        <v>45835</v>
      </c>
      <c r="D936" s="30">
        <v>45845</v>
      </c>
      <c r="E936" s="47">
        <v>186.6</v>
      </c>
      <c r="F936" s="47">
        <f t="shared" si="106"/>
        <v>16420.8</v>
      </c>
      <c r="G936" s="48">
        <f t="shared" si="107"/>
        <v>16420.8</v>
      </c>
      <c r="H936" s="21">
        <v>150408</v>
      </c>
      <c r="I936" s="21" t="s">
        <v>1683</v>
      </c>
      <c r="J936" s="21">
        <v>1</v>
      </c>
      <c r="K936" s="21">
        <v>1</v>
      </c>
      <c r="L936" s="21">
        <f t="shared" si="108"/>
        <v>0</v>
      </c>
      <c r="M936" s="21" t="s">
        <v>1160</v>
      </c>
      <c r="N936" s="30">
        <v>45850</v>
      </c>
      <c r="O936" s="48">
        <v>26590.5</v>
      </c>
      <c r="P936" s="21" t="s">
        <v>617</v>
      </c>
      <c r="Q936" s="21">
        <v>58153121121</v>
      </c>
      <c r="R936" s="21" t="s">
        <v>40</v>
      </c>
      <c r="S936" s="3">
        <v>4</v>
      </c>
      <c r="T936" s="37"/>
      <c r="U936" s="21" t="s">
        <v>18</v>
      </c>
      <c r="V936" s="21" t="str">
        <f>VLOOKUP(P936,'Customer List'!B:C,2,)</f>
        <v>Bhuvneshwar</v>
      </c>
      <c r="W936" s="38"/>
      <c r="X936" s="30">
        <v>45853</v>
      </c>
      <c r="Y936" s="21">
        <f t="shared" si="109"/>
        <v>3</v>
      </c>
      <c r="Z936" s="21" t="str">
        <f t="shared" si="110"/>
        <v>Saturday</v>
      </c>
      <c r="AA936" s="21" t="str">
        <f t="shared" si="111"/>
        <v>Tuesday</v>
      </c>
      <c r="AB936" s="21" t="str">
        <f>VLOOKUP(U936,'Currency Sheet'!A:C,3,)</f>
        <v>DOLLAR</v>
      </c>
      <c r="AC936" s="42" t="str">
        <f>VLOOKUP(P936,'Customer List'!B:D,3,)</f>
        <v>OutStation</v>
      </c>
    </row>
    <row r="937" spans="1:29" x14ac:dyDescent="0.25">
      <c r="A937" s="21">
        <v>936</v>
      </c>
      <c r="B937" s="21" t="s">
        <v>881</v>
      </c>
      <c r="C937" s="30">
        <v>45835</v>
      </c>
      <c r="D937" s="30">
        <v>45845</v>
      </c>
      <c r="E937" s="47">
        <v>56.4</v>
      </c>
      <c r="F937" s="47">
        <f t="shared" si="106"/>
        <v>4963.2</v>
      </c>
      <c r="G937" s="48">
        <f t="shared" si="107"/>
        <v>4963.2</v>
      </c>
      <c r="H937" s="21">
        <v>158015</v>
      </c>
      <c r="I937" s="21" t="s">
        <v>1684</v>
      </c>
      <c r="J937" s="21">
        <v>1</v>
      </c>
      <c r="K937" s="21">
        <v>1</v>
      </c>
      <c r="L937" s="21">
        <f t="shared" si="108"/>
        <v>0</v>
      </c>
      <c r="M937" s="21" t="s">
        <v>1160</v>
      </c>
      <c r="N937" s="30">
        <v>45850</v>
      </c>
      <c r="O937" s="48">
        <v>8037</v>
      </c>
      <c r="P937" s="21" t="s">
        <v>617</v>
      </c>
      <c r="Q937" s="21">
        <v>58153121121</v>
      </c>
      <c r="R937" s="21" t="s">
        <v>40</v>
      </c>
      <c r="S937" s="3">
        <v>4</v>
      </c>
      <c r="T937" s="37"/>
      <c r="U937" s="21" t="s">
        <v>18</v>
      </c>
      <c r="V937" s="21" t="str">
        <f>VLOOKUP(P937,'Customer List'!B:C,2,)</f>
        <v>Bhuvneshwar</v>
      </c>
      <c r="W937" s="38"/>
      <c r="X937" s="30">
        <v>45853</v>
      </c>
      <c r="Y937" s="21">
        <f t="shared" si="109"/>
        <v>3</v>
      </c>
      <c r="Z937" s="21" t="str">
        <f t="shared" si="110"/>
        <v>Saturday</v>
      </c>
      <c r="AA937" s="21" t="str">
        <f t="shared" si="111"/>
        <v>Tuesday</v>
      </c>
      <c r="AB937" s="21" t="str">
        <f>VLOOKUP(U937,'Currency Sheet'!A:C,3,)</f>
        <v>DOLLAR</v>
      </c>
      <c r="AC937" s="42" t="str">
        <f>VLOOKUP(P937,'Customer List'!B:D,3,)</f>
        <v>OutStation</v>
      </c>
    </row>
    <row r="938" spans="1:29" x14ac:dyDescent="0.25">
      <c r="A938" s="21">
        <v>937</v>
      </c>
      <c r="B938" s="21" t="s">
        <v>881</v>
      </c>
      <c r="C938" s="30">
        <v>45835</v>
      </c>
      <c r="D938" s="30">
        <v>45845</v>
      </c>
      <c r="E938" s="47">
        <v>46.8</v>
      </c>
      <c r="F938" s="47">
        <f t="shared" si="106"/>
        <v>4118.3999999999996</v>
      </c>
      <c r="G938" s="48">
        <f t="shared" si="107"/>
        <v>4118.3999999999996</v>
      </c>
      <c r="H938" s="21">
        <v>160903</v>
      </c>
      <c r="I938" s="21" t="s">
        <v>1546</v>
      </c>
      <c r="J938" s="21">
        <v>1</v>
      </c>
      <c r="K938" s="21">
        <v>1</v>
      </c>
      <c r="L938" s="21">
        <f t="shared" si="108"/>
        <v>0</v>
      </c>
      <c r="M938" s="21" t="s">
        <v>925</v>
      </c>
      <c r="N938" s="30">
        <v>45846</v>
      </c>
      <c r="O938" s="48">
        <v>7254</v>
      </c>
      <c r="P938" s="21" t="s">
        <v>224</v>
      </c>
      <c r="Q938" s="21" t="s">
        <v>1123</v>
      </c>
      <c r="R938" s="21" t="s">
        <v>40</v>
      </c>
      <c r="S938" s="3">
        <v>4</v>
      </c>
      <c r="T938" s="37" t="s">
        <v>1124</v>
      </c>
      <c r="U938" s="21" t="s">
        <v>18</v>
      </c>
      <c r="V938" s="21" t="str">
        <f>VLOOKUP(P938,'Customer List'!B:C,2,)</f>
        <v>Punjab</v>
      </c>
      <c r="W938" s="38"/>
      <c r="X938" s="30">
        <v>45848</v>
      </c>
      <c r="Y938" s="21">
        <f t="shared" si="109"/>
        <v>2</v>
      </c>
      <c r="Z938" s="21" t="str">
        <f t="shared" si="110"/>
        <v>Tuesday</v>
      </c>
      <c r="AA938" s="21" t="str">
        <f t="shared" si="111"/>
        <v>Thursday</v>
      </c>
      <c r="AB938" s="21" t="str">
        <f>VLOOKUP(U938,'Currency Sheet'!A:C,3,)</f>
        <v>DOLLAR</v>
      </c>
      <c r="AC938" s="42" t="str">
        <f>VLOOKUP(P938,'Customer List'!B:D,3,)</f>
        <v>OutStation</v>
      </c>
    </row>
    <row r="939" spans="1:29" x14ac:dyDescent="0.25">
      <c r="A939" s="21">
        <v>938</v>
      </c>
      <c r="B939" s="21" t="s">
        <v>881</v>
      </c>
      <c r="C939" s="30">
        <v>45835</v>
      </c>
      <c r="D939" s="30">
        <v>45845</v>
      </c>
      <c r="E939" s="47">
        <v>48</v>
      </c>
      <c r="F939" s="47">
        <f t="shared" si="106"/>
        <v>4224</v>
      </c>
      <c r="G939" s="48">
        <f t="shared" si="107"/>
        <v>4224</v>
      </c>
      <c r="H939" s="21">
        <v>166403</v>
      </c>
      <c r="I939" s="21" t="s">
        <v>1685</v>
      </c>
      <c r="J939" s="21">
        <v>1</v>
      </c>
      <c r="K939" s="21">
        <v>1</v>
      </c>
      <c r="L939" s="21">
        <f t="shared" si="108"/>
        <v>0</v>
      </c>
      <c r="M939" s="21" t="s">
        <v>967</v>
      </c>
      <c r="N939" s="30">
        <v>45847</v>
      </c>
      <c r="O939" s="48">
        <v>7440</v>
      </c>
      <c r="P939" s="21" t="s">
        <v>228</v>
      </c>
      <c r="Q939" s="21">
        <v>58152972625</v>
      </c>
      <c r="R939" s="21" t="s">
        <v>40</v>
      </c>
      <c r="S939" s="3">
        <v>4</v>
      </c>
      <c r="T939" s="37"/>
      <c r="U939" s="21" t="s">
        <v>18</v>
      </c>
      <c r="V939" s="21" t="str">
        <f>VLOOKUP(P939,'Customer List'!B:C,2,)</f>
        <v>Kolkata</v>
      </c>
      <c r="W939" s="38"/>
      <c r="X939" s="30">
        <v>45848</v>
      </c>
      <c r="Y939" s="21">
        <f t="shared" si="109"/>
        <v>1</v>
      </c>
      <c r="Z939" s="21" t="str">
        <f t="shared" si="110"/>
        <v>Wednesday</v>
      </c>
      <c r="AA939" s="21" t="str">
        <f t="shared" si="111"/>
        <v>Thursday</v>
      </c>
      <c r="AB939" s="21" t="str">
        <f>VLOOKUP(U939,'Currency Sheet'!A:C,3,)</f>
        <v>DOLLAR</v>
      </c>
      <c r="AC939" s="42" t="str">
        <f>VLOOKUP(P939,'Customer List'!B:D,3,)</f>
        <v>OutStation</v>
      </c>
    </row>
    <row r="940" spans="1:29" x14ac:dyDescent="0.25">
      <c r="A940" s="21">
        <v>939</v>
      </c>
      <c r="B940" s="21" t="s">
        <v>881</v>
      </c>
      <c r="C940" s="30">
        <v>45835</v>
      </c>
      <c r="D940" s="30">
        <v>45845</v>
      </c>
      <c r="E940" s="47">
        <v>210</v>
      </c>
      <c r="F940" s="47">
        <f t="shared" si="106"/>
        <v>18480</v>
      </c>
      <c r="G940" s="48">
        <f t="shared" si="107"/>
        <v>18480</v>
      </c>
      <c r="H940" s="21">
        <v>300006</v>
      </c>
      <c r="I940" s="21" t="s">
        <v>1637</v>
      </c>
      <c r="J940" s="21">
        <v>1</v>
      </c>
      <c r="K940" s="21">
        <v>1</v>
      </c>
      <c r="L940" s="21">
        <f t="shared" si="108"/>
        <v>0</v>
      </c>
      <c r="M940" s="21" t="s">
        <v>980</v>
      </c>
      <c r="N940" s="30">
        <v>45847</v>
      </c>
      <c r="O940" s="48">
        <v>32550</v>
      </c>
      <c r="P940" s="21" t="s">
        <v>39</v>
      </c>
      <c r="Q940" s="21">
        <v>58152973196</v>
      </c>
      <c r="R940" s="21" t="s">
        <v>40</v>
      </c>
      <c r="S940" s="3">
        <v>4</v>
      </c>
      <c r="T940" s="37"/>
      <c r="U940" s="21" t="s">
        <v>18</v>
      </c>
      <c r="V940" s="21" t="str">
        <f>VLOOKUP(P940,'Customer List'!B:C,2,)</f>
        <v>Pune</v>
      </c>
      <c r="W940" s="38"/>
      <c r="X940" s="30">
        <v>45849</v>
      </c>
      <c r="Y940" s="21">
        <f t="shared" si="109"/>
        <v>2</v>
      </c>
      <c r="Z940" s="21" t="str">
        <f t="shared" si="110"/>
        <v>Wednesday</v>
      </c>
      <c r="AA940" s="21" t="str">
        <f t="shared" si="111"/>
        <v>Friday</v>
      </c>
      <c r="AB940" s="21" t="str">
        <f>VLOOKUP(U940,'Currency Sheet'!A:C,3,)</f>
        <v>DOLLAR</v>
      </c>
      <c r="AC940" s="42" t="str">
        <f>VLOOKUP(P940,'Customer List'!B:D,3,)</f>
        <v>OutStation</v>
      </c>
    </row>
    <row r="941" spans="1:29" x14ac:dyDescent="0.25">
      <c r="A941" s="21">
        <v>940</v>
      </c>
      <c r="B941" s="21" t="s">
        <v>881</v>
      </c>
      <c r="C941" s="30">
        <v>45835</v>
      </c>
      <c r="D941" s="30">
        <v>45845</v>
      </c>
      <c r="E941" s="47">
        <v>36.6</v>
      </c>
      <c r="F941" s="47">
        <f t="shared" si="106"/>
        <v>3220.8</v>
      </c>
      <c r="G941" s="48">
        <f t="shared" si="107"/>
        <v>6441.6</v>
      </c>
      <c r="H941" s="21">
        <v>300308</v>
      </c>
      <c r="I941" s="21" t="s">
        <v>1466</v>
      </c>
      <c r="J941" s="21">
        <v>2</v>
      </c>
      <c r="K941" s="21">
        <v>2</v>
      </c>
      <c r="L941" s="21">
        <f t="shared" si="108"/>
        <v>0</v>
      </c>
      <c r="M941" s="21" t="s">
        <v>1149</v>
      </c>
      <c r="N941" s="30">
        <v>45850</v>
      </c>
      <c r="O941" s="48">
        <v>25779.599999999999</v>
      </c>
      <c r="P941" s="21" t="s">
        <v>885</v>
      </c>
      <c r="Q941" s="21">
        <v>58153114902</v>
      </c>
      <c r="R941" s="21" t="s">
        <v>40</v>
      </c>
      <c r="S941" s="3">
        <v>4</v>
      </c>
      <c r="T941" s="37"/>
      <c r="U941" s="21" t="s">
        <v>18</v>
      </c>
      <c r="V941" s="21" t="str">
        <f>VLOOKUP(P941,'Customer List'!B:C,2,)</f>
        <v>Coimbatore</v>
      </c>
      <c r="W941" s="38"/>
      <c r="X941" s="30">
        <v>45852</v>
      </c>
      <c r="Y941" s="21">
        <f t="shared" si="109"/>
        <v>2</v>
      </c>
      <c r="Z941" s="21" t="str">
        <f t="shared" si="110"/>
        <v>Saturday</v>
      </c>
      <c r="AA941" s="21" t="str">
        <f t="shared" si="111"/>
        <v>Monday</v>
      </c>
      <c r="AB941" s="21" t="str">
        <f>VLOOKUP(U941,'Currency Sheet'!A:C,3,)</f>
        <v>DOLLAR</v>
      </c>
      <c r="AC941" s="42" t="str">
        <f>VLOOKUP(P941,'Customer List'!B:D,3,)</f>
        <v>OutStation</v>
      </c>
    </row>
    <row r="942" spans="1:29" x14ac:dyDescent="0.25">
      <c r="A942" s="21">
        <v>941</v>
      </c>
      <c r="B942" s="21" t="s">
        <v>881</v>
      </c>
      <c r="C942" s="30">
        <v>45835</v>
      </c>
      <c r="D942" s="30">
        <v>45845</v>
      </c>
      <c r="E942" s="47">
        <v>49.8</v>
      </c>
      <c r="F942" s="47">
        <f t="shared" si="106"/>
        <v>4382.3999999999996</v>
      </c>
      <c r="G942" s="48">
        <f t="shared" si="107"/>
        <v>21912</v>
      </c>
      <c r="H942" s="21">
        <v>300312</v>
      </c>
      <c r="I942" s="21" t="s">
        <v>217</v>
      </c>
      <c r="J942" s="21">
        <v>5</v>
      </c>
      <c r="K942" s="21">
        <v>5</v>
      </c>
      <c r="L942" s="21">
        <f t="shared" si="108"/>
        <v>0</v>
      </c>
      <c r="M942" s="21" t="s">
        <v>921</v>
      </c>
      <c r="N942" s="30">
        <v>45846</v>
      </c>
      <c r="O942" s="48">
        <v>45027.5</v>
      </c>
      <c r="P942" s="21" t="s">
        <v>886</v>
      </c>
      <c r="Q942" s="21">
        <v>58152921794</v>
      </c>
      <c r="R942" s="21" t="s">
        <v>40</v>
      </c>
      <c r="S942" s="3">
        <v>4</v>
      </c>
      <c r="T942" s="37"/>
      <c r="U942" s="21" t="s">
        <v>18</v>
      </c>
      <c r="V942" s="21" t="str">
        <f>VLOOKUP(P942,'Customer List'!B:C,2,)</f>
        <v>Karnataka</v>
      </c>
      <c r="W942" s="38"/>
      <c r="X942" s="30">
        <v>45848</v>
      </c>
      <c r="Y942" s="21">
        <f t="shared" si="109"/>
        <v>2</v>
      </c>
      <c r="Z942" s="21" t="str">
        <f t="shared" si="110"/>
        <v>Tuesday</v>
      </c>
      <c r="AA942" s="21" t="str">
        <f t="shared" si="111"/>
        <v>Thursday</v>
      </c>
      <c r="AB942" s="21" t="str">
        <f>VLOOKUP(U942,'Currency Sheet'!A:C,3,)</f>
        <v>DOLLAR</v>
      </c>
      <c r="AC942" s="42" t="str">
        <f>VLOOKUP(P942,'Customer List'!B:D,3,)</f>
        <v>OutStation</v>
      </c>
    </row>
    <row r="943" spans="1:29" x14ac:dyDescent="0.25">
      <c r="A943" s="21">
        <v>942</v>
      </c>
      <c r="B943" s="21" t="s">
        <v>881</v>
      </c>
      <c r="C943" s="30">
        <v>45835</v>
      </c>
      <c r="D943" s="30">
        <v>45845</v>
      </c>
      <c r="E943" s="47">
        <v>30</v>
      </c>
      <c r="F943" s="47">
        <f t="shared" si="106"/>
        <v>2640</v>
      </c>
      <c r="G943" s="48">
        <f t="shared" si="107"/>
        <v>10560</v>
      </c>
      <c r="H943" s="21">
        <v>300406</v>
      </c>
      <c r="I943" s="21" t="s">
        <v>216</v>
      </c>
      <c r="J943" s="21">
        <v>4</v>
      </c>
      <c r="K943" s="21">
        <v>4</v>
      </c>
      <c r="L943" s="21">
        <f t="shared" si="108"/>
        <v>0</v>
      </c>
      <c r="M943" s="21" t="s">
        <v>921</v>
      </c>
      <c r="N943" s="30">
        <v>45846</v>
      </c>
      <c r="O943" s="48">
        <v>21700</v>
      </c>
      <c r="P943" s="21" t="s">
        <v>886</v>
      </c>
      <c r="Q943" s="21">
        <v>58152921794</v>
      </c>
      <c r="R943" s="21" t="s">
        <v>40</v>
      </c>
      <c r="S943" s="3">
        <v>4</v>
      </c>
      <c r="T943" s="37"/>
      <c r="U943" s="21" t="s">
        <v>18</v>
      </c>
      <c r="V943" s="21" t="str">
        <f>VLOOKUP(P943,'Customer List'!B:C,2,)</f>
        <v>Karnataka</v>
      </c>
      <c r="W943" s="38"/>
      <c r="X943" s="30">
        <v>45848</v>
      </c>
      <c r="Y943" s="21">
        <f t="shared" si="109"/>
        <v>2</v>
      </c>
      <c r="Z943" s="21" t="str">
        <f t="shared" si="110"/>
        <v>Tuesday</v>
      </c>
      <c r="AA943" s="21" t="str">
        <f t="shared" si="111"/>
        <v>Thursday</v>
      </c>
      <c r="AB943" s="21" t="str">
        <f>VLOOKUP(U943,'Currency Sheet'!A:C,3,)</f>
        <v>DOLLAR</v>
      </c>
      <c r="AC943" s="42" t="str">
        <f>VLOOKUP(P943,'Customer List'!B:D,3,)</f>
        <v>OutStation</v>
      </c>
    </row>
    <row r="944" spans="1:29" x14ac:dyDescent="0.25">
      <c r="A944" s="21">
        <v>943</v>
      </c>
      <c r="B944" s="21" t="s">
        <v>881</v>
      </c>
      <c r="C944" s="30">
        <v>45835</v>
      </c>
      <c r="D944" s="30">
        <v>45845</v>
      </c>
      <c r="E944" s="47">
        <v>201</v>
      </c>
      <c r="F944" s="47">
        <f t="shared" si="106"/>
        <v>17688</v>
      </c>
      <c r="G944" s="48">
        <f t="shared" si="107"/>
        <v>17688</v>
      </c>
      <c r="H944" s="21">
        <v>300428</v>
      </c>
      <c r="I944" s="21" t="s">
        <v>1686</v>
      </c>
      <c r="J944" s="21">
        <v>1</v>
      </c>
      <c r="K944" s="21">
        <v>1</v>
      </c>
      <c r="L944" s="21">
        <f t="shared" si="108"/>
        <v>0</v>
      </c>
      <c r="M944" s="21" t="s">
        <v>1160</v>
      </c>
      <c r="N944" s="30">
        <v>45850</v>
      </c>
      <c r="O944" s="48">
        <v>28642.5</v>
      </c>
      <c r="P944" s="21" t="s">
        <v>617</v>
      </c>
      <c r="Q944" s="21">
        <v>58153121121</v>
      </c>
      <c r="R944" s="21" t="s">
        <v>40</v>
      </c>
      <c r="S944" s="3">
        <v>4</v>
      </c>
      <c r="T944" s="37"/>
      <c r="U944" s="21" t="s">
        <v>18</v>
      </c>
      <c r="V944" s="21" t="str">
        <f>VLOOKUP(P944,'Customer List'!B:C,2,)</f>
        <v>Bhuvneshwar</v>
      </c>
      <c r="W944" s="38"/>
      <c r="X944" s="30">
        <v>45853</v>
      </c>
      <c r="Y944" s="21">
        <f t="shared" si="109"/>
        <v>3</v>
      </c>
      <c r="Z944" s="21" t="str">
        <f t="shared" si="110"/>
        <v>Saturday</v>
      </c>
      <c r="AA944" s="21" t="str">
        <f t="shared" si="111"/>
        <v>Tuesday</v>
      </c>
      <c r="AB944" s="21" t="str">
        <f>VLOOKUP(U944,'Currency Sheet'!A:C,3,)</f>
        <v>DOLLAR</v>
      </c>
      <c r="AC944" s="42" t="str">
        <f>VLOOKUP(P944,'Customer List'!B:D,3,)</f>
        <v>OutStation</v>
      </c>
    </row>
    <row r="945" spans="1:29" x14ac:dyDescent="0.25">
      <c r="A945" s="21">
        <v>944</v>
      </c>
      <c r="B945" s="21" t="s">
        <v>881</v>
      </c>
      <c r="C945" s="30">
        <v>45835</v>
      </c>
      <c r="D945" s="30">
        <v>45845</v>
      </c>
      <c r="E945" s="47">
        <v>114</v>
      </c>
      <c r="F945" s="47">
        <f t="shared" si="106"/>
        <v>10032</v>
      </c>
      <c r="G945" s="48">
        <f t="shared" si="107"/>
        <v>10032</v>
      </c>
      <c r="H945" s="21">
        <v>302077</v>
      </c>
      <c r="I945" s="21" t="s">
        <v>1687</v>
      </c>
      <c r="J945" s="21">
        <v>1</v>
      </c>
      <c r="K945" s="21">
        <v>1</v>
      </c>
      <c r="L945" s="21">
        <f t="shared" si="108"/>
        <v>0</v>
      </c>
      <c r="M945" s="21" t="s">
        <v>1160</v>
      </c>
      <c r="N945" s="30">
        <v>45850</v>
      </c>
      <c r="O945" s="48">
        <v>16245</v>
      </c>
      <c r="P945" s="21" t="s">
        <v>617</v>
      </c>
      <c r="Q945" s="21">
        <v>58153121121</v>
      </c>
      <c r="R945" s="21" t="s">
        <v>40</v>
      </c>
      <c r="S945" s="3">
        <v>4</v>
      </c>
      <c r="T945" s="37"/>
      <c r="U945" s="21" t="s">
        <v>18</v>
      </c>
      <c r="V945" s="21" t="str">
        <f>VLOOKUP(P945,'Customer List'!B:C,2,)</f>
        <v>Bhuvneshwar</v>
      </c>
      <c r="W945" s="38"/>
      <c r="X945" s="30">
        <v>45853</v>
      </c>
      <c r="Y945" s="21">
        <f t="shared" si="109"/>
        <v>3</v>
      </c>
      <c r="Z945" s="21" t="str">
        <f t="shared" si="110"/>
        <v>Saturday</v>
      </c>
      <c r="AA945" s="21" t="str">
        <f t="shared" si="111"/>
        <v>Tuesday</v>
      </c>
      <c r="AB945" s="21" t="str">
        <f>VLOOKUP(U945,'Currency Sheet'!A:C,3,)</f>
        <v>DOLLAR</v>
      </c>
      <c r="AC945" s="42" t="str">
        <f>VLOOKUP(P945,'Customer List'!B:D,3,)</f>
        <v>OutStation</v>
      </c>
    </row>
    <row r="946" spans="1:29" x14ac:dyDescent="0.25">
      <c r="A946" s="21">
        <v>945</v>
      </c>
      <c r="B946" s="21" t="s">
        <v>881</v>
      </c>
      <c r="C946" s="30">
        <v>45835</v>
      </c>
      <c r="D946" s="30">
        <v>45845</v>
      </c>
      <c r="E946" s="47">
        <v>77.400000000000006</v>
      </c>
      <c r="F946" s="47">
        <f t="shared" si="106"/>
        <v>6811.2000000000007</v>
      </c>
      <c r="G946" s="48">
        <f t="shared" si="107"/>
        <v>13622.400000000001</v>
      </c>
      <c r="H946" s="21">
        <v>302109</v>
      </c>
      <c r="I946" s="21" t="s">
        <v>1688</v>
      </c>
      <c r="J946" s="21">
        <v>2</v>
      </c>
      <c r="K946" s="21">
        <v>2</v>
      </c>
      <c r="L946" s="21">
        <f t="shared" si="108"/>
        <v>0</v>
      </c>
      <c r="M946" s="21" t="s">
        <v>971</v>
      </c>
      <c r="N946" s="30">
        <v>45847</v>
      </c>
      <c r="O946" s="48">
        <v>22059</v>
      </c>
      <c r="P946" s="21" t="s">
        <v>242</v>
      </c>
      <c r="Q946" s="21">
        <v>58152972415</v>
      </c>
      <c r="R946" s="21" t="s">
        <v>40</v>
      </c>
      <c r="S946" s="3">
        <v>4</v>
      </c>
      <c r="T946" s="37"/>
      <c r="U946" s="21" t="s">
        <v>18</v>
      </c>
      <c r="V946" s="21" t="str">
        <f>VLOOKUP(P946,'Customer List'!B:C,2,)</f>
        <v>Mumbai</v>
      </c>
      <c r="W946" s="38"/>
      <c r="X946" s="30">
        <v>45848</v>
      </c>
      <c r="Y946" s="21">
        <f t="shared" si="109"/>
        <v>1</v>
      </c>
      <c r="Z946" s="21" t="str">
        <f t="shared" si="110"/>
        <v>Wednesday</v>
      </c>
      <c r="AA946" s="21" t="str">
        <f t="shared" si="111"/>
        <v>Thursday</v>
      </c>
      <c r="AB946" s="21" t="str">
        <f>VLOOKUP(U946,'Currency Sheet'!A:C,3,)</f>
        <v>DOLLAR</v>
      </c>
      <c r="AC946" s="42" t="str">
        <f>VLOOKUP(P946,'Customer List'!B:D,3,)</f>
        <v>OutStation</v>
      </c>
    </row>
    <row r="947" spans="1:29" x14ac:dyDescent="0.25">
      <c r="A947" s="21">
        <v>946</v>
      </c>
      <c r="B947" s="21" t="s">
        <v>881</v>
      </c>
      <c r="C947" s="30">
        <v>45835</v>
      </c>
      <c r="D947" s="30">
        <v>45845</v>
      </c>
      <c r="E947" s="47">
        <v>285.75</v>
      </c>
      <c r="F947" s="47">
        <f t="shared" si="106"/>
        <v>25146</v>
      </c>
      <c r="G947" s="48">
        <f t="shared" si="107"/>
        <v>25146</v>
      </c>
      <c r="H947" s="21">
        <v>302630</v>
      </c>
      <c r="I947" s="21" t="s">
        <v>1689</v>
      </c>
      <c r="J947" s="21">
        <v>1</v>
      </c>
      <c r="K947" s="21">
        <v>1</v>
      </c>
      <c r="L947" s="21">
        <f t="shared" si="108"/>
        <v>0</v>
      </c>
      <c r="M947" s="21" t="s">
        <v>1160</v>
      </c>
      <c r="N947" s="30">
        <v>45850</v>
      </c>
      <c r="O947" s="48">
        <v>32575.5</v>
      </c>
      <c r="P947" s="21" t="s">
        <v>617</v>
      </c>
      <c r="Q947" s="21">
        <v>58153121121</v>
      </c>
      <c r="R947" s="21" t="s">
        <v>40</v>
      </c>
      <c r="S947" s="3">
        <v>4</v>
      </c>
      <c r="T947" s="37"/>
      <c r="U947" s="21" t="s">
        <v>18</v>
      </c>
      <c r="V947" s="21" t="str">
        <f>VLOOKUP(P947,'Customer List'!B:C,2,)</f>
        <v>Bhuvneshwar</v>
      </c>
      <c r="W947" s="38"/>
      <c r="X947" s="30">
        <v>45853</v>
      </c>
      <c r="Y947" s="21">
        <f t="shared" si="109"/>
        <v>3</v>
      </c>
      <c r="Z947" s="21" t="str">
        <f t="shared" si="110"/>
        <v>Saturday</v>
      </c>
      <c r="AA947" s="21" t="str">
        <f t="shared" si="111"/>
        <v>Tuesday</v>
      </c>
      <c r="AB947" s="21" t="str">
        <f>VLOOKUP(U947,'Currency Sheet'!A:C,3,)</f>
        <v>DOLLAR</v>
      </c>
      <c r="AC947" s="42" t="str">
        <f>VLOOKUP(P947,'Customer List'!B:D,3,)</f>
        <v>OutStation</v>
      </c>
    </row>
    <row r="948" spans="1:29" x14ac:dyDescent="0.25">
      <c r="A948" s="21">
        <v>947</v>
      </c>
      <c r="B948" s="21" t="s">
        <v>881</v>
      </c>
      <c r="C948" s="30">
        <v>45835</v>
      </c>
      <c r="D948" s="30">
        <v>45845</v>
      </c>
      <c r="E948" s="47">
        <v>151.19999999999999</v>
      </c>
      <c r="F948" s="47">
        <f t="shared" si="106"/>
        <v>13305.599999999999</v>
      </c>
      <c r="G948" s="48">
        <f t="shared" si="107"/>
        <v>13305.599999999999</v>
      </c>
      <c r="H948" s="21">
        <v>303706</v>
      </c>
      <c r="I948" s="21" t="s">
        <v>1690</v>
      </c>
      <c r="J948" s="21">
        <v>1</v>
      </c>
      <c r="K948" s="21">
        <v>1</v>
      </c>
      <c r="L948" s="21">
        <f t="shared" si="108"/>
        <v>0</v>
      </c>
      <c r="M948" s="21" t="s">
        <v>4881</v>
      </c>
      <c r="N948" s="30">
        <v>45934</v>
      </c>
      <c r="O948" s="48">
        <v>23463</v>
      </c>
      <c r="P948" s="21" t="s">
        <v>894</v>
      </c>
      <c r="Q948" s="21">
        <v>58156477724</v>
      </c>
      <c r="R948" s="21" t="s">
        <v>40</v>
      </c>
      <c r="S948" s="3">
        <v>4</v>
      </c>
      <c r="T948" s="37"/>
      <c r="U948" s="21" t="s">
        <v>18</v>
      </c>
      <c r="V948" s="21" t="str">
        <f>VLOOKUP(P948,'Customer List'!B:C,2,)</f>
        <v>Mumbai</v>
      </c>
      <c r="W948" s="39"/>
      <c r="X948" s="30">
        <v>45936</v>
      </c>
      <c r="Y948" s="21">
        <f t="shared" si="109"/>
        <v>2</v>
      </c>
      <c r="Z948" s="21" t="str">
        <f t="shared" si="110"/>
        <v>Saturday</v>
      </c>
      <c r="AA948" s="21" t="str">
        <f t="shared" si="111"/>
        <v>Monday</v>
      </c>
      <c r="AB948" s="21" t="str">
        <f>VLOOKUP(U948,'Currency Sheet'!A:C,3,)</f>
        <v>DOLLAR</v>
      </c>
      <c r="AC948" s="42" t="str">
        <f>VLOOKUP(P948,'Customer List'!B:D,3,)</f>
        <v>OutStation</v>
      </c>
    </row>
    <row r="949" spans="1:29" x14ac:dyDescent="0.25">
      <c r="A949" s="21">
        <v>948</v>
      </c>
      <c r="B949" s="21" t="s">
        <v>881</v>
      </c>
      <c r="C949" s="30">
        <v>45835</v>
      </c>
      <c r="D949" s="30">
        <v>45845</v>
      </c>
      <c r="E949" s="47">
        <v>159</v>
      </c>
      <c r="F949" s="47">
        <f t="shared" si="106"/>
        <v>13992</v>
      </c>
      <c r="G949" s="48">
        <f t="shared" si="107"/>
        <v>13992</v>
      </c>
      <c r="H949" s="21">
        <v>304024</v>
      </c>
      <c r="I949" s="21" t="s">
        <v>1691</v>
      </c>
      <c r="J949" s="21">
        <v>1</v>
      </c>
      <c r="K949" s="21">
        <v>1</v>
      </c>
      <c r="L949" s="21">
        <f t="shared" si="108"/>
        <v>0</v>
      </c>
      <c r="M949" s="21" t="s">
        <v>917</v>
      </c>
      <c r="N949" s="30">
        <v>45846</v>
      </c>
      <c r="O949" s="48">
        <v>24645</v>
      </c>
      <c r="P949" s="21" t="s">
        <v>895</v>
      </c>
      <c r="Q949" s="21">
        <v>58152921212</v>
      </c>
      <c r="R949" s="21" t="s">
        <v>40</v>
      </c>
      <c r="S949" s="3">
        <v>4</v>
      </c>
      <c r="T949" s="37"/>
      <c r="U949" s="21" t="s">
        <v>18</v>
      </c>
      <c r="V949" s="21" t="str">
        <f>VLOOKUP(P949,'Customer List'!B:C,2,)</f>
        <v>Banglore</v>
      </c>
      <c r="W949" s="38"/>
      <c r="X949" s="30">
        <v>45847</v>
      </c>
      <c r="Y949" s="21">
        <f t="shared" si="109"/>
        <v>1</v>
      </c>
      <c r="Z949" s="21" t="str">
        <f t="shared" si="110"/>
        <v>Tuesday</v>
      </c>
      <c r="AA949" s="21" t="str">
        <f t="shared" si="111"/>
        <v>Wednesday</v>
      </c>
      <c r="AB949" s="21" t="str">
        <f>VLOOKUP(U949,'Currency Sheet'!A:C,3,)</f>
        <v>DOLLAR</v>
      </c>
      <c r="AC949" s="42" t="str">
        <f>VLOOKUP(P949,'Customer List'!B:D,3,)</f>
        <v>OutStation</v>
      </c>
    </row>
    <row r="950" spans="1:29" x14ac:dyDescent="0.25">
      <c r="A950" s="21">
        <v>949</v>
      </c>
      <c r="B950" s="21" t="s">
        <v>881</v>
      </c>
      <c r="C950" s="30">
        <v>45835</v>
      </c>
      <c r="D950" s="30">
        <v>45845</v>
      </c>
      <c r="E950" s="47">
        <v>16.8</v>
      </c>
      <c r="F950" s="47">
        <f t="shared" si="106"/>
        <v>1478.4</v>
      </c>
      <c r="G950" s="48">
        <f t="shared" si="107"/>
        <v>1478.4</v>
      </c>
      <c r="H950" s="21">
        <v>304105</v>
      </c>
      <c r="I950" s="21" t="s">
        <v>1692</v>
      </c>
      <c r="J950" s="21">
        <v>1</v>
      </c>
      <c r="K950" s="21">
        <v>1</v>
      </c>
      <c r="L950" s="21">
        <f t="shared" si="108"/>
        <v>0</v>
      </c>
      <c r="M950" s="21" t="s">
        <v>927</v>
      </c>
      <c r="N950" s="30">
        <v>45846</v>
      </c>
      <c r="O950" s="48">
        <v>3038</v>
      </c>
      <c r="P950" s="21" t="s">
        <v>105</v>
      </c>
      <c r="Q950" s="21" t="s">
        <v>1122</v>
      </c>
      <c r="R950" s="21" t="s">
        <v>40</v>
      </c>
      <c r="S950" s="3">
        <v>4</v>
      </c>
      <c r="T950" s="37"/>
      <c r="U950" s="21" t="s">
        <v>18</v>
      </c>
      <c r="V950" s="21" t="str">
        <f>VLOOKUP(P950,'Customer List'!B:C,2,)</f>
        <v>Chandigarh</v>
      </c>
      <c r="W950" s="38"/>
      <c r="X950" s="30">
        <v>45847</v>
      </c>
      <c r="Y950" s="21">
        <f t="shared" si="109"/>
        <v>1</v>
      </c>
      <c r="Z950" s="21" t="str">
        <f t="shared" si="110"/>
        <v>Tuesday</v>
      </c>
      <c r="AA950" s="21" t="str">
        <f t="shared" si="111"/>
        <v>Wednesday</v>
      </c>
      <c r="AB950" s="21" t="str">
        <f>VLOOKUP(U950,'Currency Sheet'!A:C,3,)</f>
        <v>DOLLAR</v>
      </c>
      <c r="AC950" s="42" t="str">
        <f>VLOOKUP(P950,'Customer List'!B:D,3,)</f>
        <v>OutStation</v>
      </c>
    </row>
    <row r="951" spans="1:29" x14ac:dyDescent="0.25">
      <c r="A951" s="21">
        <v>950</v>
      </c>
      <c r="B951" s="21" t="s">
        <v>881</v>
      </c>
      <c r="C951" s="30">
        <v>45835</v>
      </c>
      <c r="D951" s="30">
        <v>45845</v>
      </c>
      <c r="E951" s="47">
        <v>186</v>
      </c>
      <c r="F951" s="47">
        <f t="shared" si="106"/>
        <v>16368</v>
      </c>
      <c r="G951" s="48">
        <f t="shared" si="107"/>
        <v>16368</v>
      </c>
      <c r="H951" s="21">
        <v>305227</v>
      </c>
      <c r="I951" s="21" t="s">
        <v>1693</v>
      </c>
      <c r="J951" s="21">
        <v>1</v>
      </c>
      <c r="K951" s="21">
        <v>1</v>
      </c>
      <c r="L951" s="21">
        <f t="shared" si="108"/>
        <v>0</v>
      </c>
      <c r="M951" s="21" t="s">
        <v>1160</v>
      </c>
      <c r="N951" s="30">
        <v>45850</v>
      </c>
      <c r="O951" s="48">
        <v>21204</v>
      </c>
      <c r="P951" s="21" t="s">
        <v>617</v>
      </c>
      <c r="Q951" s="21">
        <v>58153121121</v>
      </c>
      <c r="R951" s="21" t="s">
        <v>40</v>
      </c>
      <c r="S951" s="3">
        <v>4</v>
      </c>
      <c r="T951" s="37"/>
      <c r="U951" s="21" t="s">
        <v>18</v>
      </c>
      <c r="V951" s="21" t="str">
        <f>VLOOKUP(P951,'Customer List'!B:C,2,)</f>
        <v>Bhuvneshwar</v>
      </c>
      <c r="W951" s="38"/>
      <c r="X951" s="30">
        <v>45853</v>
      </c>
      <c r="Y951" s="21">
        <f t="shared" si="109"/>
        <v>3</v>
      </c>
      <c r="Z951" s="21" t="str">
        <f t="shared" si="110"/>
        <v>Saturday</v>
      </c>
      <c r="AA951" s="21" t="str">
        <f t="shared" si="111"/>
        <v>Tuesday</v>
      </c>
      <c r="AB951" s="21" t="str">
        <f>VLOOKUP(U951,'Currency Sheet'!A:C,3,)</f>
        <v>DOLLAR</v>
      </c>
      <c r="AC951" s="42" t="str">
        <f>VLOOKUP(P951,'Customer List'!B:D,3,)</f>
        <v>OutStation</v>
      </c>
    </row>
    <row r="952" spans="1:29" x14ac:dyDescent="0.25">
      <c r="A952" s="21">
        <v>951</v>
      </c>
      <c r="B952" s="21" t="s">
        <v>881</v>
      </c>
      <c r="C952" s="30">
        <v>45835</v>
      </c>
      <c r="D952" s="30">
        <v>45845</v>
      </c>
      <c r="E952" s="47">
        <v>105.6</v>
      </c>
      <c r="F952" s="47">
        <f t="shared" si="106"/>
        <v>9292.7999999999993</v>
      </c>
      <c r="G952" s="48">
        <f t="shared" si="107"/>
        <v>9292.7999999999993</v>
      </c>
      <c r="H952" s="21">
        <v>305461</v>
      </c>
      <c r="I952" s="21" t="s">
        <v>1694</v>
      </c>
      <c r="J952" s="21">
        <v>1</v>
      </c>
      <c r="K952" s="21">
        <v>1</v>
      </c>
      <c r="L952" s="21">
        <f t="shared" si="108"/>
        <v>0</v>
      </c>
      <c r="M952" s="21" t="s">
        <v>1160</v>
      </c>
      <c r="N952" s="30">
        <v>45850</v>
      </c>
      <c r="O952" s="48">
        <v>15048</v>
      </c>
      <c r="P952" s="21" t="s">
        <v>617</v>
      </c>
      <c r="Q952" s="21">
        <v>58153121121</v>
      </c>
      <c r="R952" s="21" t="s">
        <v>40</v>
      </c>
      <c r="S952" s="3">
        <v>4</v>
      </c>
      <c r="T952" s="37"/>
      <c r="U952" s="21" t="s">
        <v>18</v>
      </c>
      <c r="V952" s="21" t="str">
        <f>VLOOKUP(P952,'Customer List'!B:C,2,)</f>
        <v>Bhuvneshwar</v>
      </c>
      <c r="W952" s="38"/>
      <c r="X952" s="30">
        <v>45853</v>
      </c>
      <c r="Y952" s="21">
        <f t="shared" si="109"/>
        <v>3</v>
      </c>
      <c r="Z952" s="21" t="str">
        <f t="shared" si="110"/>
        <v>Saturday</v>
      </c>
      <c r="AA952" s="21" t="str">
        <f t="shared" si="111"/>
        <v>Tuesday</v>
      </c>
      <c r="AB952" s="21" t="str">
        <f>VLOOKUP(U952,'Currency Sheet'!A:C,3,)</f>
        <v>DOLLAR</v>
      </c>
      <c r="AC952" s="42" t="str">
        <f>VLOOKUP(P952,'Customer List'!B:D,3,)</f>
        <v>OutStation</v>
      </c>
    </row>
    <row r="953" spans="1:29" x14ac:dyDescent="0.25">
      <c r="A953" s="21">
        <v>952</v>
      </c>
      <c r="B953" s="21" t="s">
        <v>881</v>
      </c>
      <c r="C953" s="30">
        <v>45835</v>
      </c>
      <c r="D953" s="30">
        <v>45845</v>
      </c>
      <c r="E953" s="47">
        <v>77.400000000000006</v>
      </c>
      <c r="F953" s="47">
        <f t="shared" si="106"/>
        <v>6811.2000000000007</v>
      </c>
      <c r="G953" s="48">
        <f t="shared" si="107"/>
        <v>6811.2000000000007</v>
      </c>
      <c r="H953" s="21">
        <v>306505</v>
      </c>
      <c r="I953" s="21" t="s">
        <v>1695</v>
      </c>
      <c r="J953" s="21">
        <v>1</v>
      </c>
      <c r="K953" s="21">
        <v>1</v>
      </c>
      <c r="L953" s="21">
        <f t="shared" si="108"/>
        <v>0</v>
      </c>
      <c r="M953" s="21" t="s">
        <v>967</v>
      </c>
      <c r="N953" s="30">
        <v>45847</v>
      </c>
      <c r="O953" s="48">
        <v>11997</v>
      </c>
      <c r="P953" s="21" t="s">
        <v>228</v>
      </c>
      <c r="Q953" s="21">
        <v>58152972625</v>
      </c>
      <c r="R953" s="21" t="s">
        <v>40</v>
      </c>
      <c r="S953" s="3">
        <v>4</v>
      </c>
      <c r="T953" s="37"/>
      <c r="U953" s="21" t="s">
        <v>18</v>
      </c>
      <c r="V953" s="21" t="str">
        <f>VLOOKUP(P953,'Customer List'!B:C,2,)</f>
        <v>Kolkata</v>
      </c>
      <c r="W953" s="38"/>
      <c r="X953" s="30">
        <v>45848</v>
      </c>
      <c r="Y953" s="21">
        <f t="shared" si="109"/>
        <v>1</v>
      </c>
      <c r="Z953" s="21" t="str">
        <f t="shared" si="110"/>
        <v>Wednesday</v>
      </c>
      <c r="AA953" s="21" t="str">
        <f t="shared" si="111"/>
        <v>Thursday</v>
      </c>
      <c r="AB953" s="21" t="str">
        <f>VLOOKUP(U953,'Currency Sheet'!A:C,3,)</f>
        <v>DOLLAR</v>
      </c>
      <c r="AC953" s="42" t="str">
        <f>VLOOKUP(P953,'Customer List'!B:D,3,)</f>
        <v>OutStation</v>
      </c>
    </row>
    <row r="954" spans="1:29" x14ac:dyDescent="0.25">
      <c r="A954" s="21">
        <v>953</v>
      </c>
      <c r="B954" s="21" t="s">
        <v>881</v>
      </c>
      <c r="C954" s="30">
        <v>45835</v>
      </c>
      <c r="D954" s="30">
        <v>45845</v>
      </c>
      <c r="E954" s="47">
        <v>159</v>
      </c>
      <c r="F954" s="47">
        <f t="shared" si="106"/>
        <v>13992</v>
      </c>
      <c r="G954" s="48">
        <f t="shared" si="107"/>
        <v>13992</v>
      </c>
      <c r="H954" s="21">
        <v>307626</v>
      </c>
      <c r="I954" s="21" t="s">
        <v>1696</v>
      </c>
      <c r="J954" s="21">
        <v>1</v>
      </c>
      <c r="K954" s="21">
        <v>1</v>
      </c>
      <c r="L954" s="21">
        <f t="shared" si="108"/>
        <v>0</v>
      </c>
      <c r="M954" s="21" t="s">
        <v>925</v>
      </c>
      <c r="N954" s="30">
        <v>45846</v>
      </c>
      <c r="O954" s="48">
        <v>24645</v>
      </c>
      <c r="P954" s="21" t="s">
        <v>224</v>
      </c>
      <c r="Q954" s="21" t="s">
        <v>1123</v>
      </c>
      <c r="R954" s="21" t="s">
        <v>40</v>
      </c>
      <c r="S954" s="3">
        <v>4</v>
      </c>
      <c r="T954" s="37" t="s">
        <v>1124</v>
      </c>
      <c r="U954" s="21" t="s">
        <v>18</v>
      </c>
      <c r="V954" s="21" t="str">
        <f>VLOOKUP(P954,'Customer List'!B:C,2,)</f>
        <v>Punjab</v>
      </c>
      <c r="W954" s="38"/>
      <c r="X954" s="30">
        <v>45848</v>
      </c>
      <c r="Y954" s="21">
        <f t="shared" si="109"/>
        <v>2</v>
      </c>
      <c r="Z954" s="21" t="str">
        <f t="shared" si="110"/>
        <v>Tuesday</v>
      </c>
      <c r="AA954" s="21" t="str">
        <f t="shared" si="111"/>
        <v>Thursday</v>
      </c>
      <c r="AB954" s="21" t="str">
        <f>VLOOKUP(U954,'Currency Sheet'!A:C,3,)</f>
        <v>DOLLAR</v>
      </c>
      <c r="AC954" s="42" t="str">
        <f>VLOOKUP(P954,'Customer List'!B:D,3,)</f>
        <v>OutStation</v>
      </c>
    </row>
    <row r="955" spans="1:29" x14ac:dyDescent="0.25">
      <c r="A955" s="21">
        <v>954</v>
      </c>
      <c r="B955" s="21" t="s">
        <v>881</v>
      </c>
      <c r="C955" s="30">
        <v>45835</v>
      </c>
      <c r="D955" s="30">
        <v>45845</v>
      </c>
      <c r="E955" s="47">
        <v>105.6</v>
      </c>
      <c r="F955" s="47">
        <f t="shared" si="106"/>
        <v>9292.7999999999993</v>
      </c>
      <c r="G955" s="48">
        <f t="shared" si="107"/>
        <v>9292.7999999999993</v>
      </c>
      <c r="H955" s="21">
        <v>307673</v>
      </c>
      <c r="I955" s="21" t="s">
        <v>1697</v>
      </c>
      <c r="J955" s="21">
        <v>1</v>
      </c>
      <c r="K955" s="21">
        <v>1</v>
      </c>
      <c r="L955" s="21">
        <f t="shared" si="108"/>
        <v>0</v>
      </c>
      <c r="M955" s="21" t="s">
        <v>1160</v>
      </c>
      <c r="N955" s="30">
        <v>45850</v>
      </c>
      <c r="O955" s="48">
        <v>15048</v>
      </c>
      <c r="P955" s="21" t="s">
        <v>617</v>
      </c>
      <c r="Q955" s="21">
        <v>58153121121</v>
      </c>
      <c r="R955" s="21" t="s">
        <v>40</v>
      </c>
      <c r="S955" s="3">
        <v>4</v>
      </c>
      <c r="T955" s="37"/>
      <c r="U955" s="21" t="s">
        <v>18</v>
      </c>
      <c r="V955" s="21" t="str">
        <f>VLOOKUP(P955,'Customer List'!B:C,2,)</f>
        <v>Bhuvneshwar</v>
      </c>
      <c r="W955" s="38"/>
      <c r="X955" s="30">
        <v>45853</v>
      </c>
      <c r="Y955" s="21">
        <f t="shared" si="109"/>
        <v>3</v>
      </c>
      <c r="Z955" s="21" t="str">
        <f t="shared" si="110"/>
        <v>Saturday</v>
      </c>
      <c r="AA955" s="21" t="str">
        <f t="shared" si="111"/>
        <v>Tuesday</v>
      </c>
      <c r="AB955" s="21" t="str">
        <f>VLOOKUP(U955,'Currency Sheet'!A:C,3,)</f>
        <v>DOLLAR</v>
      </c>
      <c r="AC955" s="42" t="str">
        <f>VLOOKUP(P955,'Customer List'!B:D,3,)</f>
        <v>OutStation</v>
      </c>
    </row>
    <row r="956" spans="1:29" x14ac:dyDescent="0.25">
      <c r="A956" s="21">
        <v>955</v>
      </c>
      <c r="B956" s="21" t="s">
        <v>881</v>
      </c>
      <c r="C956" s="30">
        <v>45835</v>
      </c>
      <c r="D956" s="30">
        <v>45845</v>
      </c>
      <c r="E956" s="47">
        <v>144.75</v>
      </c>
      <c r="F956" s="47">
        <f t="shared" si="106"/>
        <v>12738</v>
      </c>
      <c r="G956" s="48">
        <f t="shared" si="107"/>
        <v>12738</v>
      </c>
      <c r="H956" s="21">
        <v>308119</v>
      </c>
      <c r="I956" s="21" t="s">
        <v>1698</v>
      </c>
      <c r="J956" s="21">
        <v>1</v>
      </c>
      <c r="K956" s="21">
        <v>1</v>
      </c>
      <c r="L956" s="21">
        <f t="shared" si="108"/>
        <v>0</v>
      </c>
      <c r="M956" s="21" t="s">
        <v>1160</v>
      </c>
      <c r="N956" s="30">
        <v>45850</v>
      </c>
      <c r="O956" s="48">
        <v>16501.5</v>
      </c>
      <c r="P956" s="21" t="s">
        <v>617</v>
      </c>
      <c r="Q956" s="21">
        <v>58153121121</v>
      </c>
      <c r="R956" s="21" t="s">
        <v>40</v>
      </c>
      <c r="S956" s="3">
        <v>4</v>
      </c>
      <c r="T956" s="37"/>
      <c r="U956" s="21" t="s">
        <v>18</v>
      </c>
      <c r="V956" s="21" t="str">
        <f>VLOOKUP(P956,'Customer List'!B:C,2,)</f>
        <v>Bhuvneshwar</v>
      </c>
      <c r="W956" s="38"/>
      <c r="X956" s="30">
        <v>45853</v>
      </c>
      <c r="Y956" s="21">
        <f t="shared" si="109"/>
        <v>3</v>
      </c>
      <c r="Z956" s="21" t="str">
        <f t="shared" si="110"/>
        <v>Saturday</v>
      </c>
      <c r="AA956" s="21" t="str">
        <f t="shared" si="111"/>
        <v>Tuesday</v>
      </c>
      <c r="AB956" s="21" t="str">
        <f>VLOOKUP(U956,'Currency Sheet'!A:C,3,)</f>
        <v>DOLLAR</v>
      </c>
      <c r="AC956" s="42" t="str">
        <f>VLOOKUP(P956,'Customer List'!B:D,3,)</f>
        <v>OutStation</v>
      </c>
    </row>
    <row r="957" spans="1:29" x14ac:dyDescent="0.25">
      <c r="A957" s="21">
        <v>956</v>
      </c>
      <c r="B957" s="21" t="s">
        <v>881</v>
      </c>
      <c r="C957" s="30">
        <v>45835</v>
      </c>
      <c r="D957" s="30">
        <v>45845</v>
      </c>
      <c r="E957" s="47">
        <v>159</v>
      </c>
      <c r="F957" s="47">
        <f t="shared" si="106"/>
        <v>13992</v>
      </c>
      <c r="G957" s="48">
        <f t="shared" si="107"/>
        <v>13992</v>
      </c>
      <c r="H957" s="21">
        <v>310918</v>
      </c>
      <c r="I957" s="21" t="s">
        <v>1699</v>
      </c>
      <c r="J957" s="21">
        <v>1</v>
      </c>
      <c r="K957" s="21">
        <v>1</v>
      </c>
      <c r="L957" s="21">
        <f t="shared" si="108"/>
        <v>0</v>
      </c>
      <c r="M957" s="21" t="s">
        <v>1160</v>
      </c>
      <c r="N957" s="30">
        <v>45850</v>
      </c>
      <c r="O957" s="48">
        <v>22657.5</v>
      </c>
      <c r="P957" s="21" t="s">
        <v>617</v>
      </c>
      <c r="Q957" s="21">
        <v>58153121121</v>
      </c>
      <c r="R957" s="21" t="s">
        <v>40</v>
      </c>
      <c r="S957" s="3">
        <v>4</v>
      </c>
      <c r="T957" s="37"/>
      <c r="U957" s="21" t="s">
        <v>18</v>
      </c>
      <c r="V957" s="21" t="str">
        <f>VLOOKUP(P957,'Customer List'!B:C,2,)</f>
        <v>Bhuvneshwar</v>
      </c>
      <c r="W957" s="38"/>
      <c r="X957" s="30">
        <v>45853</v>
      </c>
      <c r="Y957" s="21">
        <f t="shared" si="109"/>
        <v>3</v>
      </c>
      <c r="Z957" s="21" t="str">
        <f t="shared" si="110"/>
        <v>Saturday</v>
      </c>
      <c r="AA957" s="21" t="str">
        <f t="shared" si="111"/>
        <v>Tuesday</v>
      </c>
      <c r="AB957" s="21" t="str">
        <f>VLOOKUP(U957,'Currency Sheet'!A:C,3,)</f>
        <v>DOLLAR</v>
      </c>
      <c r="AC957" s="42" t="str">
        <f>VLOOKUP(P957,'Customer List'!B:D,3,)</f>
        <v>OutStation</v>
      </c>
    </row>
    <row r="958" spans="1:29" x14ac:dyDescent="0.25">
      <c r="A958" s="21">
        <v>957</v>
      </c>
      <c r="B958" s="21" t="s">
        <v>881</v>
      </c>
      <c r="C958" s="30">
        <v>45835</v>
      </c>
      <c r="D958" s="30">
        <v>45845</v>
      </c>
      <c r="E958" s="47">
        <v>105.6</v>
      </c>
      <c r="F958" s="47">
        <f t="shared" si="106"/>
        <v>9292.7999999999993</v>
      </c>
      <c r="G958" s="48">
        <f t="shared" si="107"/>
        <v>9292.7999999999993</v>
      </c>
      <c r="H958" s="21">
        <v>311115</v>
      </c>
      <c r="I958" s="21" t="s">
        <v>1700</v>
      </c>
      <c r="J958" s="21">
        <v>1</v>
      </c>
      <c r="K958" s="21">
        <v>1</v>
      </c>
      <c r="L958" s="21">
        <f t="shared" si="108"/>
        <v>0</v>
      </c>
      <c r="M958" s="21" t="s">
        <v>1160</v>
      </c>
      <c r="N958" s="30">
        <v>45850</v>
      </c>
      <c r="O958" s="48">
        <v>15048</v>
      </c>
      <c r="P958" s="21" t="s">
        <v>617</v>
      </c>
      <c r="Q958" s="21">
        <v>58153121121</v>
      </c>
      <c r="R958" s="21" t="s">
        <v>40</v>
      </c>
      <c r="S958" s="3">
        <v>4</v>
      </c>
      <c r="T958" s="37"/>
      <c r="U958" s="21" t="s">
        <v>18</v>
      </c>
      <c r="V958" s="21" t="str">
        <f>VLOOKUP(P958,'Customer List'!B:C,2,)</f>
        <v>Bhuvneshwar</v>
      </c>
      <c r="W958" s="38"/>
      <c r="X958" s="30">
        <v>45853</v>
      </c>
      <c r="Y958" s="21">
        <f t="shared" si="109"/>
        <v>3</v>
      </c>
      <c r="Z958" s="21" t="str">
        <f t="shared" si="110"/>
        <v>Saturday</v>
      </c>
      <c r="AA958" s="21" t="str">
        <f t="shared" si="111"/>
        <v>Tuesday</v>
      </c>
      <c r="AB958" s="21" t="str">
        <f>VLOOKUP(U958,'Currency Sheet'!A:C,3,)</f>
        <v>DOLLAR</v>
      </c>
      <c r="AC958" s="42" t="str">
        <f>VLOOKUP(P958,'Customer List'!B:D,3,)</f>
        <v>OutStation</v>
      </c>
    </row>
    <row r="959" spans="1:29" x14ac:dyDescent="0.25">
      <c r="A959" s="21">
        <v>958</v>
      </c>
      <c r="B959" s="21" t="s">
        <v>881</v>
      </c>
      <c r="C959" s="30">
        <v>45835</v>
      </c>
      <c r="D959" s="30">
        <v>45845</v>
      </c>
      <c r="E959" s="47">
        <v>172.8</v>
      </c>
      <c r="F959" s="47">
        <f t="shared" si="106"/>
        <v>15206.400000000001</v>
      </c>
      <c r="G959" s="48">
        <f t="shared" si="107"/>
        <v>15206.400000000001</v>
      </c>
      <c r="H959" s="21">
        <v>311430</v>
      </c>
      <c r="I959" s="21" t="s">
        <v>1701</v>
      </c>
      <c r="J959" s="21">
        <v>1</v>
      </c>
      <c r="K959" s="21">
        <v>1</v>
      </c>
      <c r="L959" s="21">
        <f t="shared" si="108"/>
        <v>0</v>
      </c>
      <c r="M959" s="21" t="s">
        <v>925</v>
      </c>
      <c r="N959" s="30">
        <v>45846</v>
      </c>
      <c r="O959" s="48">
        <v>26784</v>
      </c>
      <c r="P959" s="21" t="s">
        <v>224</v>
      </c>
      <c r="Q959" s="21" t="s">
        <v>1123</v>
      </c>
      <c r="R959" s="21" t="s">
        <v>40</v>
      </c>
      <c r="S959" s="3">
        <v>4</v>
      </c>
      <c r="T959" s="37" t="s">
        <v>1124</v>
      </c>
      <c r="U959" s="21" t="s">
        <v>18</v>
      </c>
      <c r="V959" s="21" t="str">
        <f>VLOOKUP(P959,'Customer List'!B:C,2,)</f>
        <v>Punjab</v>
      </c>
      <c r="W959" s="38"/>
      <c r="X959" s="30">
        <v>45848</v>
      </c>
      <c r="Y959" s="21">
        <f t="shared" si="109"/>
        <v>2</v>
      </c>
      <c r="Z959" s="21" t="str">
        <f t="shared" si="110"/>
        <v>Tuesday</v>
      </c>
      <c r="AA959" s="21" t="str">
        <f t="shared" si="111"/>
        <v>Thursday</v>
      </c>
      <c r="AB959" s="21" t="str">
        <f>VLOOKUP(U959,'Currency Sheet'!A:C,3,)</f>
        <v>DOLLAR</v>
      </c>
      <c r="AC959" s="42" t="str">
        <f>VLOOKUP(P959,'Customer List'!B:D,3,)</f>
        <v>OutStation</v>
      </c>
    </row>
    <row r="960" spans="1:29" x14ac:dyDescent="0.25">
      <c r="A960" s="21">
        <v>959</v>
      </c>
      <c r="B960" s="21" t="s">
        <v>881</v>
      </c>
      <c r="C960" s="30">
        <v>45835</v>
      </c>
      <c r="D960" s="30">
        <v>45845</v>
      </c>
      <c r="E960" s="47">
        <v>168</v>
      </c>
      <c r="F960" s="47">
        <f t="shared" si="106"/>
        <v>14784</v>
      </c>
      <c r="G960" s="48">
        <f t="shared" si="107"/>
        <v>14784</v>
      </c>
      <c r="H960" s="21">
        <v>311504</v>
      </c>
      <c r="I960" s="21" t="s">
        <v>1354</v>
      </c>
      <c r="J960" s="21">
        <v>1</v>
      </c>
      <c r="K960" s="21">
        <v>1</v>
      </c>
      <c r="L960" s="21">
        <f t="shared" si="108"/>
        <v>0</v>
      </c>
      <c r="M960" s="21" t="s">
        <v>983</v>
      </c>
      <c r="N960" s="30">
        <v>45847</v>
      </c>
      <c r="O960" s="48">
        <v>26040</v>
      </c>
      <c r="P960" s="21" t="s">
        <v>896</v>
      </c>
      <c r="Q960" s="21">
        <v>58152970761</v>
      </c>
      <c r="R960" s="21" t="s">
        <v>40</v>
      </c>
      <c r="S960" s="3">
        <v>4</v>
      </c>
      <c r="T960" s="37"/>
      <c r="U960" s="21" t="s">
        <v>18</v>
      </c>
      <c r="V960" s="21" t="str">
        <f>VLOOKUP(P960,'Customer List'!B:C,2,)</f>
        <v>Tamilnadu</v>
      </c>
      <c r="W960" s="38"/>
      <c r="X960" s="30">
        <v>45848</v>
      </c>
      <c r="Y960" s="21">
        <f t="shared" si="109"/>
        <v>1</v>
      </c>
      <c r="Z960" s="21" t="str">
        <f t="shared" si="110"/>
        <v>Wednesday</v>
      </c>
      <c r="AA960" s="21" t="str">
        <f t="shared" si="111"/>
        <v>Thursday</v>
      </c>
      <c r="AB960" s="21" t="str">
        <f>VLOOKUP(U960,'Currency Sheet'!A:C,3,)</f>
        <v>DOLLAR</v>
      </c>
      <c r="AC960" s="42" t="str">
        <f>VLOOKUP(P960,'Customer List'!B:D,3,)</f>
        <v>OutStation</v>
      </c>
    </row>
    <row r="961" spans="1:29" x14ac:dyDescent="0.25">
      <c r="A961" s="21">
        <v>960</v>
      </c>
      <c r="B961" s="21" t="s">
        <v>881</v>
      </c>
      <c r="C961" s="30">
        <v>45835</v>
      </c>
      <c r="D961" s="30">
        <v>45845</v>
      </c>
      <c r="E961" s="47">
        <v>208.2</v>
      </c>
      <c r="F961" s="47">
        <f t="shared" si="106"/>
        <v>18321.599999999999</v>
      </c>
      <c r="G961" s="48">
        <f t="shared" si="107"/>
        <v>18321.599999999999</v>
      </c>
      <c r="H961" s="21">
        <v>314520</v>
      </c>
      <c r="I961" s="21" t="s">
        <v>1702</v>
      </c>
      <c r="J961" s="21">
        <v>1</v>
      </c>
      <c r="K961" s="21">
        <v>1</v>
      </c>
      <c r="L961" s="21">
        <f t="shared" si="108"/>
        <v>0</v>
      </c>
      <c r="M961" s="21" t="s">
        <v>1160</v>
      </c>
      <c r="N961" s="30">
        <v>45850</v>
      </c>
      <c r="O961" s="48">
        <v>29668.5</v>
      </c>
      <c r="P961" s="21" t="s">
        <v>617</v>
      </c>
      <c r="Q961" s="21">
        <v>58153121121</v>
      </c>
      <c r="R961" s="21" t="s">
        <v>40</v>
      </c>
      <c r="S961" s="3">
        <v>4</v>
      </c>
      <c r="T961" s="37"/>
      <c r="U961" s="21" t="s">
        <v>18</v>
      </c>
      <c r="V961" s="21" t="str">
        <f>VLOOKUP(P961,'Customer List'!B:C,2,)</f>
        <v>Bhuvneshwar</v>
      </c>
      <c r="W961" s="38"/>
      <c r="X961" s="30">
        <v>45853</v>
      </c>
      <c r="Y961" s="21">
        <f t="shared" si="109"/>
        <v>3</v>
      </c>
      <c r="Z961" s="21" t="str">
        <f t="shared" si="110"/>
        <v>Saturday</v>
      </c>
      <c r="AA961" s="21" t="str">
        <f t="shared" si="111"/>
        <v>Tuesday</v>
      </c>
      <c r="AB961" s="21" t="str">
        <f>VLOOKUP(U961,'Currency Sheet'!A:C,3,)</f>
        <v>DOLLAR</v>
      </c>
      <c r="AC961" s="42" t="str">
        <f>VLOOKUP(P961,'Customer List'!B:D,3,)</f>
        <v>OutStation</v>
      </c>
    </row>
    <row r="962" spans="1:29" x14ac:dyDescent="0.25">
      <c r="A962" s="21">
        <v>961</v>
      </c>
      <c r="B962" s="21" t="s">
        <v>881</v>
      </c>
      <c r="C962" s="30">
        <v>45835</v>
      </c>
      <c r="D962" s="30">
        <v>45845</v>
      </c>
      <c r="E962" s="47">
        <v>16.8</v>
      </c>
      <c r="F962" s="47">
        <f t="shared" si="106"/>
        <v>1478.4</v>
      </c>
      <c r="G962" s="48">
        <f t="shared" si="107"/>
        <v>2956.8</v>
      </c>
      <c r="H962" s="21">
        <v>317307</v>
      </c>
      <c r="I962" s="21" t="s">
        <v>1466</v>
      </c>
      <c r="J962" s="21">
        <v>2</v>
      </c>
      <c r="K962" s="21">
        <v>2</v>
      </c>
      <c r="L962" s="21">
        <f t="shared" si="108"/>
        <v>0</v>
      </c>
      <c r="M962" s="21" t="s">
        <v>967</v>
      </c>
      <c r="N962" s="30">
        <v>45847</v>
      </c>
      <c r="O962" s="48">
        <v>5208</v>
      </c>
      <c r="P962" s="21" t="s">
        <v>228</v>
      </c>
      <c r="Q962" s="21">
        <v>58152972625</v>
      </c>
      <c r="R962" s="21" t="s">
        <v>40</v>
      </c>
      <c r="S962" s="3">
        <v>4</v>
      </c>
      <c r="T962" s="37"/>
      <c r="U962" s="21" t="s">
        <v>18</v>
      </c>
      <c r="V962" s="21" t="str">
        <f>VLOOKUP(P962,'Customer List'!B:C,2,)</f>
        <v>Kolkata</v>
      </c>
      <c r="W962" s="38"/>
      <c r="X962" s="30">
        <v>45848</v>
      </c>
      <c r="Y962" s="21">
        <f t="shared" si="109"/>
        <v>1</v>
      </c>
      <c r="Z962" s="21" t="str">
        <f t="shared" si="110"/>
        <v>Wednesday</v>
      </c>
      <c r="AA962" s="21" t="str">
        <f t="shared" si="111"/>
        <v>Thursday</v>
      </c>
      <c r="AB962" s="21" t="str">
        <f>VLOOKUP(U962,'Currency Sheet'!A:C,3,)</f>
        <v>DOLLAR</v>
      </c>
      <c r="AC962" s="42" t="str">
        <f>VLOOKUP(P962,'Customer List'!B:D,3,)</f>
        <v>OutStation</v>
      </c>
    </row>
    <row r="963" spans="1:29" x14ac:dyDescent="0.25">
      <c r="A963" s="21">
        <v>962</v>
      </c>
      <c r="B963" s="21" t="s">
        <v>881</v>
      </c>
      <c r="C963" s="30">
        <v>45835</v>
      </c>
      <c r="D963" s="30">
        <v>45845</v>
      </c>
      <c r="E963" s="47">
        <v>273.75</v>
      </c>
      <c r="F963" s="47">
        <f t="shared" ref="F963:F1026" si="112">IF(AB963="DOLLAR",E963*88,E963)</f>
        <v>24090</v>
      </c>
      <c r="G963" s="48">
        <f t="shared" ref="G963:G1026" si="113">F963*J963</f>
        <v>24090</v>
      </c>
      <c r="H963" s="21">
        <v>317332</v>
      </c>
      <c r="I963" s="21" t="s">
        <v>1484</v>
      </c>
      <c r="J963" s="21">
        <v>1</v>
      </c>
      <c r="K963" s="21">
        <v>1</v>
      </c>
      <c r="L963" s="21">
        <f t="shared" ref="L963:L1026" si="114">J963-K963</f>
        <v>0</v>
      </c>
      <c r="M963" s="21" t="s">
        <v>917</v>
      </c>
      <c r="N963" s="30">
        <v>45846</v>
      </c>
      <c r="O963" s="48">
        <v>33945</v>
      </c>
      <c r="P963" s="21" t="s">
        <v>895</v>
      </c>
      <c r="Q963" s="21">
        <v>58152921212</v>
      </c>
      <c r="R963" s="21" t="s">
        <v>40</v>
      </c>
      <c r="S963" s="3">
        <v>4</v>
      </c>
      <c r="T963" s="37"/>
      <c r="U963" s="21" t="s">
        <v>18</v>
      </c>
      <c r="V963" s="21" t="str">
        <f>VLOOKUP(P963,'Customer List'!B:C,2,)</f>
        <v>Banglore</v>
      </c>
      <c r="W963" s="38"/>
      <c r="X963" s="30">
        <v>45847</v>
      </c>
      <c r="Y963" s="21">
        <f t="shared" ref="Y963:Y1026" si="115">IF(X963="", "", X963-N963)</f>
        <v>1</v>
      </c>
      <c r="Z963" s="21" t="str">
        <f t="shared" ref="Z963:Z1026" si="116">IF(N963="", "", TEXT(N963, "dddd"))</f>
        <v>Tuesday</v>
      </c>
      <c r="AA963" s="21" t="str">
        <f t="shared" ref="AA963:AA1026" si="117">IF(X963="", "", TEXT(X963, "dddd"))</f>
        <v>Wednesday</v>
      </c>
      <c r="AB963" s="21" t="str">
        <f>VLOOKUP(U963,'Currency Sheet'!A:C,3,)</f>
        <v>DOLLAR</v>
      </c>
      <c r="AC963" s="42" t="str">
        <f>VLOOKUP(P963,'Customer List'!B:D,3,)</f>
        <v>OutStation</v>
      </c>
    </row>
    <row r="964" spans="1:29" x14ac:dyDescent="0.25">
      <c r="A964" s="21">
        <v>963</v>
      </c>
      <c r="B964" s="21" t="s">
        <v>881</v>
      </c>
      <c r="C964" s="30">
        <v>45835</v>
      </c>
      <c r="D964" s="30">
        <v>45845</v>
      </c>
      <c r="E964" s="47">
        <v>16.8</v>
      </c>
      <c r="F964" s="47">
        <f t="shared" si="112"/>
        <v>1478.4</v>
      </c>
      <c r="G964" s="48">
        <f t="shared" si="113"/>
        <v>1478.4</v>
      </c>
      <c r="H964" s="21">
        <v>317409</v>
      </c>
      <c r="I964" s="21" t="s">
        <v>1703</v>
      </c>
      <c r="J964" s="21">
        <v>1</v>
      </c>
      <c r="K964" s="21">
        <v>1</v>
      </c>
      <c r="L964" s="21">
        <f t="shared" si="114"/>
        <v>0</v>
      </c>
      <c r="M964" s="21" t="s">
        <v>967</v>
      </c>
      <c r="N964" s="30">
        <v>45847</v>
      </c>
      <c r="O964" s="48">
        <v>2604</v>
      </c>
      <c r="P964" s="21" t="s">
        <v>228</v>
      </c>
      <c r="Q964" s="21">
        <v>58152972625</v>
      </c>
      <c r="R964" s="21" t="s">
        <v>40</v>
      </c>
      <c r="S964" s="3">
        <v>4</v>
      </c>
      <c r="T964" s="37"/>
      <c r="U964" s="21" t="s">
        <v>18</v>
      </c>
      <c r="V964" s="21" t="str">
        <f>VLOOKUP(P964,'Customer List'!B:C,2,)</f>
        <v>Kolkata</v>
      </c>
      <c r="W964" s="38"/>
      <c r="X964" s="30">
        <v>45848</v>
      </c>
      <c r="Y964" s="21">
        <f t="shared" si="115"/>
        <v>1</v>
      </c>
      <c r="Z964" s="21" t="str">
        <f t="shared" si="116"/>
        <v>Wednesday</v>
      </c>
      <c r="AA964" s="21" t="str">
        <f t="shared" si="117"/>
        <v>Thursday</v>
      </c>
      <c r="AB964" s="21" t="str">
        <f>VLOOKUP(U964,'Currency Sheet'!A:C,3,)</f>
        <v>DOLLAR</v>
      </c>
      <c r="AC964" s="42" t="str">
        <f>VLOOKUP(P964,'Customer List'!B:D,3,)</f>
        <v>OutStation</v>
      </c>
    </row>
    <row r="965" spans="1:29" x14ac:dyDescent="0.25">
      <c r="A965" s="21">
        <v>964</v>
      </c>
      <c r="B965" s="21" t="s">
        <v>881</v>
      </c>
      <c r="C965" s="30">
        <v>45835</v>
      </c>
      <c r="D965" s="30">
        <v>45845</v>
      </c>
      <c r="E965" s="47">
        <v>318</v>
      </c>
      <c r="F965" s="47">
        <f t="shared" si="112"/>
        <v>27984</v>
      </c>
      <c r="G965" s="48">
        <f t="shared" si="113"/>
        <v>27984</v>
      </c>
      <c r="H965" s="21">
        <v>317438</v>
      </c>
      <c r="I965" s="21" t="s">
        <v>1704</v>
      </c>
      <c r="J965" s="21">
        <v>1</v>
      </c>
      <c r="K965" s="21">
        <v>1</v>
      </c>
      <c r="L965" s="21">
        <f t="shared" si="114"/>
        <v>0</v>
      </c>
      <c r="M965" s="21" t="s">
        <v>917</v>
      </c>
      <c r="N965" s="30">
        <v>45846</v>
      </c>
      <c r="O965" s="48">
        <v>39432</v>
      </c>
      <c r="P965" s="21" t="s">
        <v>895</v>
      </c>
      <c r="Q965" s="21">
        <v>58152921212</v>
      </c>
      <c r="R965" s="21" t="s">
        <v>40</v>
      </c>
      <c r="S965" s="3">
        <v>4</v>
      </c>
      <c r="T965" s="37"/>
      <c r="U965" s="21" t="s">
        <v>18</v>
      </c>
      <c r="V965" s="21" t="str">
        <f>VLOOKUP(P965,'Customer List'!B:C,2,)</f>
        <v>Banglore</v>
      </c>
      <c r="W965" s="38"/>
      <c r="X965" s="30">
        <v>45847</v>
      </c>
      <c r="Y965" s="21">
        <f t="shared" si="115"/>
        <v>1</v>
      </c>
      <c r="Z965" s="21" t="str">
        <f t="shared" si="116"/>
        <v>Tuesday</v>
      </c>
      <c r="AA965" s="21" t="str">
        <f t="shared" si="117"/>
        <v>Wednesday</v>
      </c>
      <c r="AB965" s="21" t="str">
        <f>VLOOKUP(U965,'Currency Sheet'!A:C,3,)</f>
        <v>DOLLAR</v>
      </c>
      <c r="AC965" s="42" t="str">
        <f>VLOOKUP(P965,'Customer List'!B:D,3,)</f>
        <v>OutStation</v>
      </c>
    </row>
    <row r="966" spans="1:29" x14ac:dyDescent="0.25">
      <c r="A966" s="21">
        <v>965</v>
      </c>
      <c r="B966" s="21" t="s">
        <v>881</v>
      </c>
      <c r="C966" s="30">
        <v>45835</v>
      </c>
      <c r="D966" s="30">
        <v>45845</v>
      </c>
      <c r="E966" s="47">
        <v>160.80000000000001</v>
      </c>
      <c r="F966" s="47">
        <f t="shared" si="112"/>
        <v>14150.400000000001</v>
      </c>
      <c r="G966" s="48">
        <f t="shared" si="113"/>
        <v>14150.400000000001</v>
      </c>
      <c r="H966" s="21">
        <v>318306</v>
      </c>
      <c r="I966" s="21" t="s">
        <v>1497</v>
      </c>
      <c r="J966" s="21">
        <v>1</v>
      </c>
      <c r="K966" s="21">
        <v>1</v>
      </c>
      <c r="L966" s="21">
        <f t="shared" si="114"/>
        <v>0</v>
      </c>
      <c r="M966" s="21" t="s">
        <v>1160</v>
      </c>
      <c r="N966" s="30">
        <v>45850</v>
      </c>
      <c r="O966" s="48">
        <v>22914</v>
      </c>
      <c r="P966" s="21" t="s">
        <v>617</v>
      </c>
      <c r="Q966" s="21">
        <v>58153121121</v>
      </c>
      <c r="R966" s="21" t="s">
        <v>40</v>
      </c>
      <c r="S966" s="3">
        <v>4</v>
      </c>
      <c r="T966" s="37"/>
      <c r="U966" s="21" t="s">
        <v>18</v>
      </c>
      <c r="V966" s="21" t="str">
        <f>VLOOKUP(P966,'Customer List'!B:C,2,)</f>
        <v>Bhuvneshwar</v>
      </c>
      <c r="W966" s="38"/>
      <c r="X966" s="30">
        <v>45853</v>
      </c>
      <c r="Y966" s="21">
        <f t="shared" si="115"/>
        <v>3</v>
      </c>
      <c r="Z966" s="21" t="str">
        <f t="shared" si="116"/>
        <v>Saturday</v>
      </c>
      <c r="AA966" s="21" t="str">
        <f t="shared" si="117"/>
        <v>Tuesday</v>
      </c>
      <c r="AB966" s="21" t="str">
        <f>VLOOKUP(U966,'Currency Sheet'!A:C,3,)</f>
        <v>DOLLAR</v>
      </c>
      <c r="AC966" s="42" t="str">
        <f>VLOOKUP(P966,'Customer List'!B:D,3,)</f>
        <v>OutStation</v>
      </c>
    </row>
    <row r="967" spans="1:29" x14ac:dyDescent="0.25">
      <c r="A967" s="21">
        <v>966</v>
      </c>
      <c r="B967" s="21" t="s">
        <v>881</v>
      </c>
      <c r="C967" s="30">
        <v>45835</v>
      </c>
      <c r="D967" s="30">
        <v>45845</v>
      </c>
      <c r="E967" s="47">
        <v>222</v>
      </c>
      <c r="F967" s="47">
        <f t="shared" si="112"/>
        <v>19536</v>
      </c>
      <c r="G967" s="48">
        <f t="shared" si="113"/>
        <v>19536</v>
      </c>
      <c r="H967" s="21">
        <v>320114</v>
      </c>
      <c r="I967" s="21" t="s">
        <v>1705</v>
      </c>
      <c r="J967" s="21">
        <v>1</v>
      </c>
      <c r="K967" s="21">
        <v>1</v>
      </c>
      <c r="L967" s="21">
        <f t="shared" si="114"/>
        <v>0</v>
      </c>
      <c r="M967" s="21" t="s">
        <v>923</v>
      </c>
      <c r="N967" s="30">
        <v>45846</v>
      </c>
      <c r="O967" s="48">
        <v>40145</v>
      </c>
      <c r="P967" s="21" t="s">
        <v>897</v>
      </c>
      <c r="Q967" s="21" t="s">
        <v>1125</v>
      </c>
      <c r="R967" s="21" t="s">
        <v>40</v>
      </c>
      <c r="S967" s="3">
        <v>4</v>
      </c>
      <c r="T967" s="37"/>
      <c r="U967" s="21" t="s">
        <v>18</v>
      </c>
      <c r="V967" s="21" t="str">
        <f>VLOOKUP(P967,'Customer List'!B:C,2,)</f>
        <v>Chandigarh</v>
      </c>
      <c r="W967" s="38"/>
      <c r="X967" s="30">
        <v>45847</v>
      </c>
      <c r="Y967" s="21">
        <f t="shared" si="115"/>
        <v>1</v>
      </c>
      <c r="Z967" s="21" t="str">
        <f t="shared" si="116"/>
        <v>Tuesday</v>
      </c>
      <c r="AA967" s="21" t="str">
        <f t="shared" si="117"/>
        <v>Wednesday</v>
      </c>
      <c r="AB967" s="21" t="str">
        <f>VLOOKUP(U967,'Currency Sheet'!A:C,3,)</f>
        <v>DOLLAR</v>
      </c>
      <c r="AC967" s="42" t="str">
        <f>VLOOKUP(P967,'Customer List'!B:D,3,)</f>
        <v>OutStation</v>
      </c>
    </row>
    <row r="968" spans="1:29" x14ac:dyDescent="0.25">
      <c r="A968" s="21">
        <v>967</v>
      </c>
      <c r="B968" s="21" t="s">
        <v>881</v>
      </c>
      <c r="C968" s="30">
        <v>45835</v>
      </c>
      <c r="D968" s="30">
        <v>45845</v>
      </c>
      <c r="E968" s="47">
        <v>183</v>
      </c>
      <c r="F968" s="47">
        <f t="shared" si="112"/>
        <v>16104</v>
      </c>
      <c r="G968" s="48">
        <f t="shared" si="113"/>
        <v>16104</v>
      </c>
      <c r="H968" s="21">
        <v>321120</v>
      </c>
      <c r="I968" s="21" t="s">
        <v>1706</v>
      </c>
      <c r="J968" s="21">
        <v>1</v>
      </c>
      <c r="K968" s="21">
        <v>1</v>
      </c>
      <c r="L968" s="21">
        <f t="shared" si="114"/>
        <v>0</v>
      </c>
      <c r="M968" s="21" t="s">
        <v>1160</v>
      </c>
      <c r="N968" s="30">
        <v>45850</v>
      </c>
      <c r="O968" s="48">
        <v>26077.5</v>
      </c>
      <c r="P968" s="21" t="s">
        <v>617</v>
      </c>
      <c r="Q968" s="21">
        <v>58153121121</v>
      </c>
      <c r="R968" s="21" t="s">
        <v>40</v>
      </c>
      <c r="S968" s="3">
        <v>4</v>
      </c>
      <c r="T968" s="37"/>
      <c r="U968" s="21" t="s">
        <v>18</v>
      </c>
      <c r="V968" s="21" t="str">
        <f>VLOOKUP(P968,'Customer List'!B:C,2,)</f>
        <v>Bhuvneshwar</v>
      </c>
      <c r="W968" s="38"/>
      <c r="X968" s="30">
        <v>45853</v>
      </c>
      <c r="Y968" s="21">
        <f t="shared" si="115"/>
        <v>3</v>
      </c>
      <c r="Z968" s="21" t="str">
        <f t="shared" si="116"/>
        <v>Saturday</v>
      </c>
      <c r="AA968" s="21" t="str">
        <f t="shared" si="117"/>
        <v>Tuesday</v>
      </c>
      <c r="AB968" s="21" t="str">
        <f>VLOOKUP(U968,'Currency Sheet'!A:C,3,)</f>
        <v>DOLLAR</v>
      </c>
      <c r="AC968" s="42" t="str">
        <f>VLOOKUP(P968,'Customer List'!B:D,3,)</f>
        <v>OutStation</v>
      </c>
    </row>
    <row r="969" spans="1:29" x14ac:dyDescent="0.25">
      <c r="A969" s="21">
        <v>968</v>
      </c>
      <c r="B969" s="21" t="s">
        <v>881</v>
      </c>
      <c r="C969" s="30">
        <v>45835</v>
      </c>
      <c r="D969" s="30">
        <v>45845</v>
      </c>
      <c r="E969" s="47">
        <v>229.2</v>
      </c>
      <c r="F969" s="47">
        <f t="shared" si="112"/>
        <v>20169.599999999999</v>
      </c>
      <c r="G969" s="48">
        <f t="shared" si="113"/>
        <v>20169.599999999999</v>
      </c>
      <c r="H969" s="21">
        <v>321122</v>
      </c>
      <c r="I969" s="21" t="s">
        <v>1707</v>
      </c>
      <c r="J969" s="21">
        <v>1</v>
      </c>
      <c r="K969" s="21">
        <v>1</v>
      </c>
      <c r="L969" s="21">
        <f t="shared" si="114"/>
        <v>0</v>
      </c>
      <c r="M969" s="21" t="s">
        <v>925</v>
      </c>
      <c r="N969" s="30">
        <v>45846</v>
      </c>
      <c r="O969" s="48">
        <v>35526</v>
      </c>
      <c r="P969" s="21" t="s">
        <v>224</v>
      </c>
      <c r="Q969" s="21" t="s">
        <v>1123</v>
      </c>
      <c r="R969" s="21" t="s">
        <v>40</v>
      </c>
      <c r="S969" s="3">
        <v>4</v>
      </c>
      <c r="T969" s="37" t="s">
        <v>1124</v>
      </c>
      <c r="U969" s="21" t="s">
        <v>18</v>
      </c>
      <c r="V969" s="21" t="str">
        <f>VLOOKUP(P969,'Customer List'!B:C,2,)</f>
        <v>Punjab</v>
      </c>
      <c r="W969" s="38"/>
      <c r="X969" s="30">
        <v>45848</v>
      </c>
      <c r="Y969" s="21">
        <f t="shared" si="115"/>
        <v>2</v>
      </c>
      <c r="Z969" s="21" t="str">
        <f t="shared" si="116"/>
        <v>Tuesday</v>
      </c>
      <c r="AA969" s="21" t="str">
        <f t="shared" si="117"/>
        <v>Thursday</v>
      </c>
      <c r="AB969" s="21" t="str">
        <f>VLOOKUP(U969,'Currency Sheet'!A:C,3,)</f>
        <v>DOLLAR</v>
      </c>
      <c r="AC969" s="42" t="str">
        <f>VLOOKUP(P969,'Customer List'!B:D,3,)</f>
        <v>OutStation</v>
      </c>
    </row>
    <row r="970" spans="1:29" x14ac:dyDescent="0.25">
      <c r="A970" s="21">
        <v>969</v>
      </c>
      <c r="B970" s="21" t="s">
        <v>881</v>
      </c>
      <c r="C970" s="30">
        <v>45835</v>
      </c>
      <c r="D970" s="30">
        <v>45845</v>
      </c>
      <c r="E970" s="47">
        <v>88.2</v>
      </c>
      <c r="F970" s="47">
        <f t="shared" si="112"/>
        <v>7761.6</v>
      </c>
      <c r="G970" s="48">
        <f t="shared" si="113"/>
        <v>7761.6</v>
      </c>
      <c r="H970" s="21">
        <v>324217</v>
      </c>
      <c r="I970" s="21" t="s">
        <v>1708</v>
      </c>
      <c r="J970" s="21">
        <v>1</v>
      </c>
      <c r="K970" s="21">
        <v>1</v>
      </c>
      <c r="L970" s="21">
        <f t="shared" si="114"/>
        <v>0</v>
      </c>
      <c r="M970" s="21" t="s">
        <v>967</v>
      </c>
      <c r="N970" s="30">
        <v>45847</v>
      </c>
      <c r="O970" s="48">
        <v>13671</v>
      </c>
      <c r="P970" s="21" t="s">
        <v>228</v>
      </c>
      <c r="Q970" s="21">
        <v>58152972625</v>
      </c>
      <c r="R970" s="21" t="s">
        <v>40</v>
      </c>
      <c r="S970" s="3">
        <v>4</v>
      </c>
      <c r="T970" s="37"/>
      <c r="U970" s="21" t="s">
        <v>18</v>
      </c>
      <c r="V970" s="21" t="str">
        <f>VLOOKUP(P970,'Customer List'!B:C,2,)</f>
        <v>Kolkata</v>
      </c>
      <c r="W970" s="38"/>
      <c r="X970" s="30">
        <v>45848</v>
      </c>
      <c r="Y970" s="21">
        <f t="shared" si="115"/>
        <v>1</v>
      </c>
      <c r="Z970" s="21" t="str">
        <f t="shared" si="116"/>
        <v>Wednesday</v>
      </c>
      <c r="AA970" s="21" t="str">
        <f t="shared" si="117"/>
        <v>Thursday</v>
      </c>
      <c r="AB970" s="21" t="str">
        <f>VLOOKUP(U970,'Currency Sheet'!A:C,3,)</f>
        <v>DOLLAR</v>
      </c>
      <c r="AC970" s="42" t="str">
        <f>VLOOKUP(P970,'Customer List'!B:D,3,)</f>
        <v>OutStation</v>
      </c>
    </row>
    <row r="971" spans="1:29" x14ac:dyDescent="0.25">
      <c r="A971" s="21">
        <v>970</v>
      </c>
      <c r="B971" s="21" t="s">
        <v>881</v>
      </c>
      <c r="C971" s="30">
        <v>45835</v>
      </c>
      <c r="D971" s="30">
        <v>45845</v>
      </c>
      <c r="E971" s="47">
        <v>173.25</v>
      </c>
      <c r="F971" s="47">
        <f t="shared" si="112"/>
        <v>15246</v>
      </c>
      <c r="G971" s="48">
        <f t="shared" si="113"/>
        <v>15246</v>
      </c>
      <c r="H971" s="21">
        <v>328239</v>
      </c>
      <c r="I971" s="21" t="s">
        <v>1709</v>
      </c>
      <c r="J971" s="21">
        <v>1</v>
      </c>
      <c r="K971" s="21">
        <v>1</v>
      </c>
      <c r="L971" s="21">
        <f t="shared" si="114"/>
        <v>0</v>
      </c>
      <c r="M971" s="21" t="s">
        <v>917</v>
      </c>
      <c r="N971" s="30">
        <v>45846</v>
      </c>
      <c r="O971" s="48">
        <v>21483</v>
      </c>
      <c r="P971" s="21" t="s">
        <v>895</v>
      </c>
      <c r="Q971" s="21">
        <v>58152921212</v>
      </c>
      <c r="R971" s="21" t="s">
        <v>40</v>
      </c>
      <c r="S971" s="3">
        <v>4</v>
      </c>
      <c r="T971" s="37"/>
      <c r="U971" s="21" t="s">
        <v>18</v>
      </c>
      <c r="V971" s="21" t="str">
        <f>VLOOKUP(P971,'Customer List'!B:C,2,)</f>
        <v>Banglore</v>
      </c>
      <c r="W971" s="38"/>
      <c r="X971" s="30">
        <v>45847</v>
      </c>
      <c r="Y971" s="21">
        <f t="shared" si="115"/>
        <v>1</v>
      </c>
      <c r="Z971" s="21" t="str">
        <f t="shared" si="116"/>
        <v>Tuesday</v>
      </c>
      <c r="AA971" s="21" t="str">
        <f t="shared" si="117"/>
        <v>Wednesday</v>
      </c>
      <c r="AB971" s="21" t="str">
        <f>VLOOKUP(U971,'Currency Sheet'!A:C,3,)</f>
        <v>DOLLAR</v>
      </c>
      <c r="AC971" s="42" t="str">
        <f>VLOOKUP(P971,'Customer List'!B:D,3,)</f>
        <v>OutStation</v>
      </c>
    </row>
    <row r="972" spans="1:29" x14ac:dyDescent="0.25">
      <c r="A972" s="21">
        <v>971</v>
      </c>
      <c r="B972" s="21" t="s">
        <v>881</v>
      </c>
      <c r="C972" s="30">
        <v>45835</v>
      </c>
      <c r="D972" s="30">
        <v>45845</v>
      </c>
      <c r="E972" s="47">
        <v>95.4</v>
      </c>
      <c r="F972" s="47">
        <f t="shared" si="112"/>
        <v>8395.2000000000007</v>
      </c>
      <c r="G972" s="48">
        <f t="shared" si="113"/>
        <v>8395.2000000000007</v>
      </c>
      <c r="H972" s="21">
        <v>328629</v>
      </c>
      <c r="I972" s="21" t="s">
        <v>1585</v>
      </c>
      <c r="J972" s="21">
        <v>1</v>
      </c>
      <c r="K972" s="21">
        <v>1</v>
      </c>
      <c r="L972" s="21">
        <f t="shared" si="114"/>
        <v>0</v>
      </c>
      <c r="M972" s="21" t="s">
        <v>967</v>
      </c>
      <c r="N972" s="30">
        <v>45847</v>
      </c>
      <c r="O972" s="48">
        <v>14787</v>
      </c>
      <c r="P972" s="21" t="s">
        <v>228</v>
      </c>
      <c r="Q972" s="21">
        <v>58152972625</v>
      </c>
      <c r="R972" s="21" t="s">
        <v>40</v>
      </c>
      <c r="S972" s="3">
        <v>4</v>
      </c>
      <c r="T972" s="37"/>
      <c r="U972" s="21" t="s">
        <v>18</v>
      </c>
      <c r="V972" s="21" t="str">
        <f>VLOOKUP(P972,'Customer List'!B:C,2,)</f>
        <v>Kolkata</v>
      </c>
      <c r="W972" s="38"/>
      <c r="X972" s="30">
        <v>45848</v>
      </c>
      <c r="Y972" s="21">
        <f t="shared" si="115"/>
        <v>1</v>
      </c>
      <c r="Z972" s="21" t="str">
        <f t="shared" si="116"/>
        <v>Wednesday</v>
      </c>
      <c r="AA972" s="21" t="str">
        <f t="shared" si="117"/>
        <v>Thursday</v>
      </c>
      <c r="AB972" s="21" t="str">
        <f>VLOOKUP(U972,'Currency Sheet'!A:C,3,)</f>
        <v>DOLLAR</v>
      </c>
      <c r="AC972" s="42" t="str">
        <f>VLOOKUP(P972,'Customer List'!B:D,3,)</f>
        <v>OutStation</v>
      </c>
    </row>
    <row r="973" spans="1:29" x14ac:dyDescent="0.25">
      <c r="A973" s="21">
        <v>972</v>
      </c>
      <c r="B973" s="21" t="s">
        <v>881</v>
      </c>
      <c r="C973" s="30">
        <v>45835</v>
      </c>
      <c r="D973" s="30">
        <v>45845</v>
      </c>
      <c r="E973" s="47">
        <v>318</v>
      </c>
      <c r="F973" s="47">
        <f t="shared" si="112"/>
        <v>27984</v>
      </c>
      <c r="G973" s="48">
        <f t="shared" si="113"/>
        <v>27984</v>
      </c>
      <c r="H973" s="21">
        <v>329740</v>
      </c>
      <c r="I973" s="21" t="s">
        <v>1710</v>
      </c>
      <c r="J973" s="21">
        <v>1</v>
      </c>
      <c r="K973" s="21">
        <v>1</v>
      </c>
      <c r="L973" s="21">
        <f t="shared" si="114"/>
        <v>0</v>
      </c>
      <c r="M973" s="21" t="s">
        <v>917</v>
      </c>
      <c r="N973" s="30">
        <v>45846</v>
      </c>
      <c r="O973" s="48">
        <v>39432</v>
      </c>
      <c r="P973" s="21" t="s">
        <v>895</v>
      </c>
      <c r="Q973" s="21">
        <v>58152921212</v>
      </c>
      <c r="R973" s="21" t="s">
        <v>40</v>
      </c>
      <c r="S973" s="3">
        <v>4</v>
      </c>
      <c r="T973" s="37"/>
      <c r="U973" s="21" t="s">
        <v>18</v>
      </c>
      <c r="V973" s="21" t="str">
        <f>VLOOKUP(P973,'Customer List'!B:C,2,)</f>
        <v>Banglore</v>
      </c>
      <c r="W973" s="38"/>
      <c r="X973" s="30">
        <v>45847</v>
      </c>
      <c r="Y973" s="21">
        <f t="shared" si="115"/>
        <v>1</v>
      </c>
      <c r="Z973" s="21" t="str">
        <f t="shared" si="116"/>
        <v>Tuesday</v>
      </c>
      <c r="AA973" s="21" t="str">
        <f t="shared" si="117"/>
        <v>Wednesday</v>
      </c>
      <c r="AB973" s="21" t="str">
        <f>VLOOKUP(U973,'Currency Sheet'!A:C,3,)</f>
        <v>DOLLAR</v>
      </c>
      <c r="AC973" s="42" t="str">
        <f>VLOOKUP(P973,'Customer List'!B:D,3,)</f>
        <v>OutStation</v>
      </c>
    </row>
    <row r="974" spans="1:29" x14ac:dyDescent="0.25">
      <c r="A974" s="21">
        <v>973</v>
      </c>
      <c r="B974" s="21" t="s">
        <v>881</v>
      </c>
      <c r="C974" s="30">
        <v>45835</v>
      </c>
      <c r="D974" s="30">
        <v>45845</v>
      </c>
      <c r="E974" s="47">
        <v>301.5</v>
      </c>
      <c r="F974" s="47">
        <f t="shared" si="112"/>
        <v>26532</v>
      </c>
      <c r="G974" s="48">
        <f t="shared" si="113"/>
        <v>26532</v>
      </c>
      <c r="H974" s="21">
        <v>329920</v>
      </c>
      <c r="I974" s="21" t="s">
        <v>1711</v>
      </c>
      <c r="J974" s="21">
        <v>1</v>
      </c>
      <c r="K974" s="21">
        <v>1</v>
      </c>
      <c r="L974" s="21">
        <f t="shared" si="114"/>
        <v>0</v>
      </c>
      <c r="M974" s="21" t="s">
        <v>917</v>
      </c>
      <c r="N974" s="30">
        <v>45846</v>
      </c>
      <c r="O974" s="48">
        <v>37386</v>
      </c>
      <c r="P974" s="21" t="s">
        <v>895</v>
      </c>
      <c r="Q974" s="21">
        <v>58152921212</v>
      </c>
      <c r="R974" s="21" t="s">
        <v>40</v>
      </c>
      <c r="S974" s="3">
        <v>4</v>
      </c>
      <c r="T974" s="37"/>
      <c r="U974" s="21" t="s">
        <v>18</v>
      </c>
      <c r="V974" s="21" t="str">
        <f>VLOOKUP(P974,'Customer List'!B:C,2,)</f>
        <v>Banglore</v>
      </c>
      <c r="W974" s="38"/>
      <c r="X974" s="30">
        <v>45847</v>
      </c>
      <c r="Y974" s="21">
        <f t="shared" si="115"/>
        <v>1</v>
      </c>
      <c r="Z974" s="21" t="str">
        <f t="shared" si="116"/>
        <v>Tuesday</v>
      </c>
      <c r="AA974" s="21" t="str">
        <f t="shared" si="117"/>
        <v>Wednesday</v>
      </c>
      <c r="AB974" s="21" t="str">
        <f>VLOOKUP(U974,'Currency Sheet'!A:C,3,)</f>
        <v>DOLLAR</v>
      </c>
      <c r="AC974" s="42" t="str">
        <f>VLOOKUP(P974,'Customer List'!B:D,3,)</f>
        <v>OutStation</v>
      </c>
    </row>
    <row r="975" spans="1:29" x14ac:dyDescent="0.25">
      <c r="A975" s="21">
        <v>974</v>
      </c>
      <c r="B975" s="21" t="s">
        <v>881</v>
      </c>
      <c r="C975" s="30">
        <v>45835</v>
      </c>
      <c r="D975" s="30">
        <v>45845</v>
      </c>
      <c r="E975" s="47">
        <v>229.2</v>
      </c>
      <c r="F975" s="47">
        <f t="shared" si="112"/>
        <v>20169.599999999999</v>
      </c>
      <c r="G975" s="48">
        <f t="shared" si="113"/>
        <v>20169.599999999999</v>
      </c>
      <c r="H975" s="21">
        <v>333614</v>
      </c>
      <c r="I975" s="21" t="s">
        <v>1712</v>
      </c>
      <c r="J975" s="21">
        <v>1</v>
      </c>
      <c r="K975" s="21">
        <v>1</v>
      </c>
      <c r="L975" s="21">
        <f t="shared" si="114"/>
        <v>0</v>
      </c>
      <c r="M975" s="21" t="s">
        <v>1160</v>
      </c>
      <c r="N975" s="30">
        <v>45850</v>
      </c>
      <c r="O975" s="48">
        <v>32661</v>
      </c>
      <c r="P975" s="21" t="s">
        <v>617</v>
      </c>
      <c r="Q975" s="21">
        <v>58153121121</v>
      </c>
      <c r="R975" s="21" t="s">
        <v>40</v>
      </c>
      <c r="S975" s="3">
        <v>4</v>
      </c>
      <c r="T975" s="37"/>
      <c r="U975" s="21" t="s">
        <v>18</v>
      </c>
      <c r="V975" s="21" t="str">
        <f>VLOOKUP(P975,'Customer List'!B:C,2,)</f>
        <v>Bhuvneshwar</v>
      </c>
      <c r="W975" s="38"/>
      <c r="X975" s="30">
        <v>45853</v>
      </c>
      <c r="Y975" s="21">
        <f t="shared" si="115"/>
        <v>3</v>
      </c>
      <c r="Z975" s="21" t="str">
        <f t="shared" si="116"/>
        <v>Saturday</v>
      </c>
      <c r="AA975" s="21" t="str">
        <f t="shared" si="117"/>
        <v>Tuesday</v>
      </c>
      <c r="AB975" s="21" t="str">
        <f>VLOOKUP(U975,'Currency Sheet'!A:C,3,)</f>
        <v>DOLLAR</v>
      </c>
      <c r="AC975" s="42" t="str">
        <f>VLOOKUP(P975,'Customer List'!B:D,3,)</f>
        <v>OutStation</v>
      </c>
    </row>
    <row r="976" spans="1:29" x14ac:dyDescent="0.25">
      <c r="A976" s="21">
        <v>975</v>
      </c>
      <c r="B976" s="21" t="s">
        <v>881</v>
      </c>
      <c r="C976" s="30">
        <v>45835</v>
      </c>
      <c r="D976" s="30">
        <v>45845</v>
      </c>
      <c r="E976" s="47">
        <v>137.4</v>
      </c>
      <c r="F976" s="47">
        <f t="shared" si="112"/>
        <v>12091.2</v>
      </c>
      <c r="G976" s="48">
        <f t="shared" si="113"/>
        <v>12091.2</v>
      </c>
      <c r="H976" s="21">
        <v>334110</v>
      </c>
      <c r="I976" s="21" t="s">
        <v>1713</v>
      </c>
      <c r="J976" s="21">
        <v>1</v>
      </c>
      <c r="K976" s="21">
        <v>1</v>
      </c>
      <c r="L976" s="21">
        <f t="shared" si="114"/>
        <v>0</v>
      </c>
      <c r="M976" s="21" t="s">
        <v>967</v>
      </c>
      <c r="N976" s="30">
        <v>45847</v>
      </c>
      <c r="O976" s="48">
        <v>21297</v>
      </c>
      <c r="P976" s="21" t="s">
        <v>228</v>
      </c>
      <c r="Q976" s="21">
        <v>58152972625</v>
      </c>
      <c r="R976" s="21" t="s">
        <v>40</v>
      </c>
      <c r="S976" s="3">
        <v>4</v>
      </c>
      <c r="T976" s="37"/>
      <c r="U976" s="21" t="s">
        <v>18</v>
      </c>
      <c r="V976" s="21" t="str">
        <f>VLOOKUP(P976,'Customer List'!B:C,2,)</f>
        <v>Kolkata</v>
      </c>
      <c r="W976" s="38"/>
      <c r="X976" s="30">
        <v>45848</v>
      </c>
      <c r="Y976" s="21">
        <f t="shared" si="115"/>
        <v>1</v>
      </c>
      <c r="Z976" s="21" t="str">
        <f t="shared" si="116"/>
        <v>Wednesday</v>
      </c>
      <c r="AA976" s="21" t="str">
        <f t="shared" si="117"/>
        <v>Thursday</v>
      </c>
      <c r="AB976" s="21" t="str">
        <f>VLOOKUP(U976,'Currency Sheet'!A:C,3,)</f>
        <v>DOLLAR</v>
      </c>
      <c r="AC976" s="42" t="str">
        <f>VLOOKUP(P976,'Customer List'!B:D,3,)</f>
        <v>OutStation</v>
      </c>
    </row>
    <row r="977" spans="1:29" x14ac:dyDescent="0.25">
      <c r="A977" s="21">
        <v>976</v>
      </c>
      <c r="B977" s="21" t="s">
        <v>881</v>
      </c>
      <c r="C977" s="30">
        <v>45835</v>
      </c>
      <c r="D977" s="30">
        <v>45845</v>
      </c>
      <c r="E977" s="47">
        <v>326.25</v>
      </c>
      <c r="F977" s="47">
        <f t="shared" si="112"/>
        <v>28710</v>
      </c>
      <c r="G977" s="48">
        <f t="shared" si="113"/>
        <v>28710</v>
      </c>
      <c r="H977" s="21">
        <v>334338</v>
      </c>
      <c r="I977" s="21" t="s">
        <v>1714</v>
      </c>
      <c r="J977" s="21">
        <v>1</v>
      </c>
      <c r="K977" s="21">
        <v>1</v>
      </c>
      <c r="L977" s="21">
        <f t="shared" si="114"/>
        <v>0</v>
      </c>
      <c r="M977" s="21" t="s">
        <v>925</v>
      </c>
      <c r="N977" s="30">
        <v>45846</v>
      </c>
      <c r="O977" s="48">
        <v>40455</v>
      </c>
      <c r="P977" s="21" t="s">
        <v>224</v>
      </c>
      <c r="Q977" s="21" t="s">
        <v>1123</v>
      </c>
      <c r="R977" s="21" t="s">
        <v>40</v>
      </c>
      <c r="S977" s="3">
        <v>4</v>
      </c>
      <c r="T977" s="37" t="s">
        <v>1124</v>
      </c>
      <c r="U977" s="21" t="s">
        <v>18</v>
      </c>
      <c r="V977" s="21" t="str">
        <f>VLOOKUP(P977,'Customer List'!B:C,2,)</f>
        <v>Punjab</v>
      </c>
      <c r="W977" s="38"/>
      <c r="X977" s="30">
        <v>45848</v>
      </c>
      <c r="Y977" s="21">
        <f t="shared" si="115"/>
        <v>2</v>
      </c>
      <c r="Z977" s="21" t="str">
        <f t="shared" si="116"/>
        <v>Tuesday</v>
      </c>
      <c r="AA977" s="21" t="str">
        <f t="shared" si="117"/>
        <v>Thursday</v>
      </c>
      <c r="AB977" s="21" t="str">
        <f>VLOOKUP(U977,'Currency Sheet'!A:C,3,)</f>
        <v>DOLLAR</v>
      </c>
      <c r="AC977" s="42" t="str">
        <f>VLOOKUP(P977,'Customer List'!B:D,3,)</f>
        <v>OutStation</v>
      </c>
    </row>
    <row r="978" spans="1:29" x14ac:dyDescent="0.25">
      <c r="A978" s="21">
        <v>977</v>
      </c>
      <c r="B978" s="21" t="s">
        <v>881</v>
      </c>
      <c r="C978" s="30">
        <v>45835</v>
      </c>
      <c r="D978" s="30">
        <v>45845</v>
      </c>
      <c r="E978" s="47">
        <v>112.8</v>
      </c>
      <c r="F978" s="47">
        <f t="shared" si="112"/>
        <v>9926.4</v>
      </c>
      <c r="G978" s="48">
        <f t="shared" si="113"/>
        <v>9926.4</v>
      </c>
      <c r="H978" s="21">
        <v>344133</v>
      </c>
      <c r="I978" s="21" t="s">
        <v>1715</v>
      </c>
      <c r="J978" s="21">
        <v>1</v>
      </c>
      <c r="K978" s="21">
        <v>1</v>
      </c>
      <c r="L978" s="21">
        <f t="shared" si="114"/>
        <v>0</v>
      </c>
      <c r="M978" s="21" t="s">
        <v>1160</v>
      </c>
      <c r="N978" s="30">
        <v>45850</v>
      </c>
      <c r="O978" s="48">
        <v>16074</v>
      </c>
      <c r="P978" s="21" t="s">
        <v>617</v>
      </c>
      <c r="Q978" s="21">
        <v>58153121121</v>
      </c>
      <c r="R978" s="21" t="s">
        <v>40</v>
      </c>
      <c r="S978" s="3">
        <v>4</v>
      </c>
      <c r="T978" s="37"/>
      <c r="U978" s="21" t="s">
        <v>18</v>
      </c>
      <c r="V978" s="21" t="str">
        <f>VLOOKUP(P978,'Customer List'!B:C,2,)</f>
        <v>Bhuvneshwar</v>
      </c>
      <c r="W978" s="38"/>
      <c r="X978" s="30">
        <v>45853</v>
      </c>
      <c r="Y978" s="21">
        <f t="shared" si="115"/>
        <v>3</v>
      </c>
      <c r="Z978" s="21" t="str">
        <f t="shared" si="116"/>
        <v>Saturday</v>
      </c>
      <c r="AA978" s="21" t="str">
        <f t="shared" si="117"/>
        <v>Tuesday</v>
      </c>
      <c r="AB978" s="21" t="str">
        <f>VLOOKUP(U978,'Currency Sheet'!A:C,3,)</f>
        <v>DOLLAR</v>
      </c>
      <c r="AC978" s="42" t="str">
        <f>VLOOKUP(P978,'Customer List'!B:D,3,)</f>
        <v>OutStation</v>
      </c>
    </row>
    <row r="979" spans="1:29" x14ac:dyDescent="0.25">
      <c r="A979" s="21">
        <v>978</v>
      </c>
      <c r="B979" s="21" t="s">
        <v>881</v>
      </c>
      <c r="C979" s="30">
        <v>45835</v>
      </c>
      <c r="D979" s="30">
        <v>45845</v>
      </c>
      <c r="E979" s="47">
        <v>142.19999999999999</v>
      </c>
      <c r="F979" s="47">
        <f t="shared" si="112"/>
        <v>12513.599999999999</v>
      </c>
      <c r="G979" s="48">
        <f t="shared" si="113"/>
        <v>12513.599999999999</v>
      </c>
      <c r="H979" s="21">
        <v>344622</v>
      </c>
      <c r="I979" s="21" t="s">
        <v>1716</v>
      </c>
      <c r="J979" s="21">
        <v>1</v>
      </c>
      <c r="K979" s="21">
        <v>1</v>
      </c>
      <c r="L979" s="21">
        <f t="shared" si="114"/>
        <v>0</v>
      </c>
      <c r="M979" s="21" t="s">
        <v>927</v>
      </c>
      <c r="N979" s="30">
        <v>45846</v>
      </c>
      <c r="O979" s="48">
        <v>25714</v>
      </c>
      <c r="P979" s="21" t="s">
        <v>105</v>
      </c>
      <c r="Q979" s="21" t="s">
        <v>1122</v>
      </c>
      <c r="R979" s="21" t="s">
        <v>40</v>
      </c>
      <c r="S979" s="3">
        <v>4</v>
      </c>
      <c r="T979" s="37"/>
      <c r="U979" s="21" t="s">
        <v>18</v>
      </c>
      <c r="V979" s="21" t="str">
        <f>VLOOKUP(P979,'Customer List'!B:C,2,)</f>
        <v>Chandigarh</v>
      </c>
      <c r="W979" s="38"/>
      <c r="X979" s="30">
        <v>45847</v>
      </c>
      <c r="Y979" s="21">
        <f t="shared" si="115"/>
        <v>1</v>
      </c>
      <c r="Z979" s="21" t="str">
        <f t="shared" si="116"/>
        <v>Tuesday</v>
      </c>
      <c r="AA979" s="21" t="str">
        <f t="shared" si="117"/>
        <v>Wednesday</v>
      </c>
      <c r="AB979" s="21" t="str">
        <f>VLOOKUP(U979,'Currency Sheet'!A:C,3,)</f>
        <v>DOLLAR</v>
      </c>
      <c r="AC979" s="42" t="str">
        <f>VLOOKUP(P979,'Customer List'!B:D,3,)</f>
        <v>OutStation</v>
      </c>
    </row>
    <row r="980" spans="1:29" x14ac:dyDescent="0.25">
      <c r="A980" s="21">
        <v>979</v>
      </c>
      <c r="B980" s="21" t="s">
        <v>881</v>
      </c>
      <c r="C980" s="30">
        <v>45835</v>
      </c>
      <c r="D980" s="30">
        <v>45845</v>
      </c>
      <c r="E980" s="47">
        <v>144.75</v>
      </c>
      <c r="F980" s="47">
        <f t="shared" si="112"/>
        <v>12738</v>
      </c>
      <c r="G980" s="48">
        <f t="shared" si="113"/>
        <v>12738</v>
      </c>
      <c r="H980" s="21">
        <v>344747</v>
      </c>
      <c r="I980" s="21" t="s">
        <v>1717</v>
      </c>
      <c r="J980" s="21">
        <v>1</v>
      </c>
      <c r="K980" s="21">
        <v>1</v>
      </c>
      <c r="L980" s="21">
        <f t="shared" si="114"/>
        <v>0</v>
      </c>
      <c r="M980" s="21" t="s">
        <v>967</v>
      </c>
      <c r="N980" s="30">
        <v>45847</v>
      </c>
      <c r="O980" s="48">
        <v>17949</v>
      </c>
      <c r="P980" s="21" t="s">
        <v>228</v>
      </c>
      <c r="Q980" s="21">
        <v>58152972625</v>
      </c>
      <c r="R980" s="21" t="s">
        <v>40</v>
      </c>
      <c r="S980" s="3">
        <v>4</v>
      </c>
      <c r="T980" s="37"/>
      <c r="U980" s="21" t="s">
        <v>18</v>
      </c>
      <c r="V980" s="21" t="str">
        <f>VLOOKUP(P980,'Customer List'!B:C,2,)</f>
        <v>Kolkata</v>
      </c>
      <c r="W980" s="38"/>
      <c r="X980" s="30">
        <v>45848</v>
      </c>
      <c r="Y980" s="21">
        <f t="shared" si="115"/>
        <v>1</v>
      </c>
      <c r="Z980" s="21" t="str">
        <f t="shared" si="116"/>
        <v>Wednesday</v>
      </c>
      <c r="AA980" s="21" t="str">
        <f t="shared" si="117"/>
        <v>Thursday</v>
      </c>
      <c r="AB980" s="21" t="str">
        <f>VLOOKUP(U980,'Currency Sheet'!A:C,3,)</f>
        <v>DOLLAR</v>
      </c>
      <c r="AC980" s="42" t="str">
        <f>VLOOKUP(P980,'Customer List'!B:D,3,)</f>
        <v>OutStation</v>
      </c>
    </row>
    <row r="981" spans="1:29" x14ac:dyDescent="0.25">
      <c r="A981" s="21">
        <v>980</v>
      </c>
      <c r="B981" s="21" t="s">
        <v>881</v>
      </c>
      <c r="C981" s="30">
        <v>45835</v>
      </c>
      <c r="D981" s="30">
        <v>45845</v>
      </c>
      <c r="E981" s="47">
        <v>74.400000000000006</v>
      </c>
      <c r="F981" s="47">
        <f t="shared" si="112"/>
        <v>6547.2000000000007</v>
      </c>
      <c r="G981" s="48">
        <f t="shared" si="113"/>
        <v>6547.2000000000007</v>
      </c>
      <c r="H981" s="21">
        <v>344769</v>
      </c>
      <c r="I981" s="21" t="s">
        <v>1718</v>
      </c>
      <c r="J981" s="21">
        <v>1</v>
      </c>
      <c r="K981" s="21">
        <v>1</v>
      </c>
      <c r="L981" s="21">
        <f t="shared" si="114"/>
        <v>0</v>
      </c>
      <c r="M981" s="21" t="s">
        <v>967</v>
      </c>
      <c r="N981" s="30">
        <v>45847</v>
      </c>
      <c r="O981" s="48">
        <v>11532</v>
      </c>
      <c r="P981" s="21" t="s">
        <v>228</v>
      </c>
      <c r="Q981" s="21">
        <v>58152972625</v>
      </c>
      <c r="R981" s="21" t="s">
        <v>40</v>
      </c>
      <c r="S981" s="3">
        <v>4</v>
      </c>
      <c r="T981" s="37"/>
      <c r="U981" s="21" t="s">
        <v>18</v>
      </c>
      <c r="V981" s="21" t="str">
        <f>VLOOKUP(P981,'Customer List'!B:C,2,)</f>
        <v>Kolkata</v>
      </c>
      <c r="W981" s="38"/>
      <c r="X981" s="30">
        <v>45848</v>
      </c>
      <c r="Y981" s="21">
        <f t="shared" si="115"/>
        <v>1</v>
      </c>
      <c r="Z981" s="21" t="str">
        <f t="shared" si="116"/>
        <v>Wednesday</v>
      </c>
      <c r="AA981" s="21" t="str">
        <f t="shared" si="117"/>
        <v>Thursday</v>
      </c>
      <c r="AB981" s="21" t="str">
        <f>VLOOKUP(U981,'Currency Sheet'!A:C,3,)</f>
        <v>DOLLAR</v>
      </c>
      <c r="AC981" s="42" t="str">
        <f>VLOOKUP(P981,'Customer List'!B:D,3,)</f>
        <v>OutStation</v>
      </c>
    </row>
    <row r="982" spans="1:29" x14ac:dyDescent="0.25">
      <c r="A982" s="21">
        <v>981</v>
      </c>
      <c r="B982" s="21" t="s">
        <v>881</v>
      </c>
      <c r="C982" s="30">
        <v>45835</v>
      </c>
      <c r="D982" s="30">
        <v>45845</v>
      </c>
      <c r="E982" s="47">
        <v>334.5</v>
      </c>
      <c r="F982" s="47">
        <f t="shared" si="112"/>
        <v>29436</v>
      </c>
      <c r="G982" s="48">
        <f t="shared" si="113"/>
        <v>29436</v>
      </c>
      <c r="H982" s="21">
        <v>345024</v>
      </c>
      <c r="I982" s="21" t="s">
        <v>1719</v>
      </c>
      <c r="J982" s="21">
        <v>1</v>
      </c>
      <c r="K982" s="21">
        <v>1</v>
      </c>
      <c r="L982" s="21">
        <f t="shared" si="114"/>
        <v>0</v>
      </c>
      <c r="M982" s="21" t="s">
        <v>1160</v>
      </c>
      <c r="N982" s="30">
        <v>45850</v>
      </c>
      <c r="O982" s="48">
        <v>38133</v>
      </c>
      <c r="P982" s="21" t="s">
        <v>617</v>
      </c>
      <c r="Q982" s="21">
        <v>58153121121</v>
      </c>
      <c r="R982" s="21" t="s">
        <v>40</v>
      </c>
      <c r="S982" s="3">
        <v>4</v>
      </c>
      <c r="T982" s="37"/>
      <c r="U982" s="21" t="s">
        <v>18</v>
      </c>
      <c r="V982" s="21" t="str">
        <f>VLOOKUP(P982,'Customer List'!B:C,2,)</f>
        <v>Bhuvneshwar</v>
      </c>
      <c r="W982" s="38"/>
      <c r="X982" s="30">
        <v>45853</v>
      </c>
      <c r="Y982" s="21">
        <f t="shared" si="115"/>
        <v>3</v>
      </c>
      <c r="Z982" s="21" t="str">
        <f t="shared" si="116"/>
        <v>Saturday</v>
      </c>
      <c r="AA982" s="21" t="str">
        <f t="shared" si="117"/>
        <v>Tuesday</v>
      </c>
      <c r="AB982" s="21" t="str">
        <f>VLOOKUP(U982,'Currency Sheet'!A:C,3,)</f>
        <v>DOLLAR</v>
      </c>
      <c r="AC982" s="42" t="str">
        <f>VLOOKUP(P982,'Customer List'!B:D,3,)</f>
        <v>OutStation</v>
      </c>
    </row>
    <row r="983" spans="1:29" x14ac:dyDescent="0.25">
      <c r="A983" s="21">
        <v>982</v>
      </c>
      <c r="B983" s="21" t="s">
        <v>881</v>
      </c>
      <c r="C983" s="30">
        <v>45835</v>
      </c>
      <c r="D983" s="30">
        <v>45845</v>
      </c>
      <c r="E983" s="47">
        <v>195.6</v>
      </c>
      <c r="F983" s="47">
        <f t="shared" si="112"/>
        <v>17212.8</v>
      </c>
      <c r="G983" s="48">
        <f t="shared" si="113"/>
        <v>17212.8</v>
      </c>
      <c r="H983" s="21">
        <v>345108</v>
      </c>
      <c r="I983" s="21" t="s">
        <v>1720</v>
      </c>
      <c r="J983" s="21">
        <v>1</v>
      </c>
      <c r="K983" s="21">
        <v>1</v>
      </c>
      <c r="L983" s="21">
        <f t="shared" si="114"/>
        <v>0</v>
      </c>
      <c r="M983" s="21" t="s">
        <v>1160</v>
      </c>
      <c r="N983" s="30">
        <v>45850</v>
      </c>
      <c r="O983" s="48">
        <v>27873</v>
      </c>
      <c r="P983" s="21" t="s">
        <v>617</v>
      </c>
      <c r="Q983" s="21">
        <v>58153121121</v>
      </c>
      <c r="R983" s="21" t="s">
        <v>40</v>
      </c>
      <c r="S983" s="3">
        <v>4</v>
      </c>
      <c r="T983" s="37"/>
      <c r="U983" s="21" t="s">
        <v>18</v>
      </c>
      <c r="V983" s="21" t="str">
        <f>VLOOKUP(P983,'Customer List'!B:C,2,)</f>
        <v>Bhuvneshwar</v>
      </c>
      <c r="W983" s="38"/>
      <c r="X983" s="30">
        <v>45853</v>
      </c>
      <c r="Y983" s="21">
        <f t="shared" si="115"/>
        <v>3</v>
      </c>
      <c r="Z983" s="21" t="str">
        <f t="shared" si="116"/>
        <v>Saturday</v>
      </c>
      <c r="AA983" s="21" t="str">
        <f t="shared" si="117"/>
        <v>Tuesday</v>
      </c>
      <c r="AB983" s="21" t="str">
        <f>VLOOKUP(U983,'Currency Sheet'!A:C,3,)</f>
        <v>DOLLAR</v>
      </c>
      <c r="AC983" s="42" t="str">
        <f>VLOOKUP(P983,'Customer List'!B:D,3,)</f>
        <v>OutStation</v>
      </c>
    </row>
    <row r="984" spans="1:29" x14ac:dyDescent="0.25">
      <c r="A984" s="21">
        <v>983</v>
      </c>
      <c r="B984" s="21" t="s">
        <v>881</v>
      </c>
      <c r="C984" s="30">
        <v>45835</v>
      </c>
      <c r="D984" s="30">
        <v>45845</v>
      </c>
      <c r="E984" s="47">
        <v>88.2</v>
      </c>
      <c r="F984" s="47">
        <f t="shared" si="112"/>
        <v>7761.6</v>
      </c>
      <c r="G984" s="48">
        <f t="shared" si="113"/>
        <v>7761.6</v>
      </c>
      <c r="H984" s="21">
        <v>346109</v>
      </c>
      <c r="I984" s="21" t="s">
        <v>1721</v>
      </c>
      <c r="J984" s="21">
        <v>1</v>
      </c>
      <c r="K984" s="21">
        <v>1</v>
      </c>
      <c r="L984" s="21">
        <f t="shared" si="114"/>
        <v>0</v>
      </c>
      <c r="M984" s="21" t="s">
        <v>1160</v>
      </c>
      <c r="N984" s="30">
        <v>45850</v>
      </c>
      <c r="O984" s="48">
        <v>12568.5</v>
      </c>
      <c r="P984" s="21" t="s">
        <v>617</v>
      </c>
      <c r="Q984" s="21">
        <v>58153121121</v>
      </c>
      <c r="R984" s="21" t="s">
        <v>40</v>
      </c>
      <c r="S984" s="3">
        <v>4</v>
      </c>
      <c r="T984" s="37"/>
      <c r="U984" s="21" t="s">
        <v>18</v>
      </c>
      <c r="V984" s="21" t="str">
        <f>VLOOKUP(P984,'Customer List'!B:C,2,)</f>
        <v>Bhuvneshwar</v>
      </c>
      <c r="W984" s="38"/>
      <c r="X984" s="30">
        <v>45853</v>
      </c>
      <c r="Y984" s="21">
        <f t="shared" si="115"/>
        <v>3</v>
      </c>
      <c r="Z984" s="21" t="str">
        <f t="shared" si="116"/>
        <v>Saturday</v>
      </c>
      <c r="AA984" s="21" t="str">
        <f t="shared" si="117"/>
        <v>Tuesday</v>
      </c>
      <c r="AB984" s="21" t="str">
        <f>VLOOKUP(U984,'Currency Sheet'!A:C,3,)</f>
        <v>DOLLAR</v>
      </c>
      <c r="AC984" s="42" t="str">
        <f>VLOOKUP(P984,'Customer List'!B:D,3,)</f>
        <v>OutStation</v>
      </c>
    </row>
    <row r="985" spans="1:29" x14ac:dyDescent="0.25">
      <c r="A985" s="21">
        <v>984</v>
      </c>
      <c r="B985" s="21" t="s">
        <v>881</v>
      </c>
      <c r="C985" s="30">
        <v>45835</v>
      </c>
      <c r="D985" s="30">
        <v>45845</v>
      </c>
      <c r="E985" s="47">
        <v>42.6</v>
      </c>
      <c r="F985" s="47">
        <f t="shared" si="112"/>
        <v>3748.8</v>
      </c>
      <c r="G985" s="48">
        <f t="shared" si="113"/>
        <v>3748.8</v>
      </c>
      <c r="H985" s="21">
        <v>348211</v>
      </c>
      <c r="I985" s="21" t="s">
        <v>1722</v>
      </c>
      <c r="J985" s="21">
        <v>1</v>
      </c>
      <c r="K985" s="21">
        <v>1</v>
      </c>
      <c r="L985" s="21">
        <f t="shared" si="114"/>
        <v>0</v>
      </c>
      <c r="M985" s="21" t="s">
        <v>923</v>
      </c>
      <c r="N985" s="30">
        <v>45846</v>
      </c>
      <c r="O985" s="48">
        <v>7703</v>
      </c>
      <c r="P985" s="21" t="s">
        <v>897</v>
      </c>
      <c r="Q985" s="21" t="s">
        <v>1125</v>
      </c>
      <c r="R985" s="21" t="s">
        <v>40</v>
      </c>
      <c r="S985" s="3">
        <v>4</v>
      </c>
      <c r="T985" s="37"/>
      <c r="U985" s="21" t="s">
        <v>18</v>
      </c>
      <c r="V985" s="21" t="str">
        <f>VLOOKUP(P985,'Customer List'!B:C,2,)</f>
        <v>Chandigarh</v>
      </c>
      <c r="W985" s="38"/>
      <c r="X985" s="30">
        <v>45847</v>
      </c>
      <c r="Y985" s="21">
        <f t="shared" si="115"/>
        <v>1</v>
      </c>
      <c r="Z985" s="21" t="str">
        <f t="shared" si="116"/>
        <v>Tuesday</v>
      </c>
      <c r="AA985" s="21" t="str">
        <f t="shared" si="117"/>
        <v>Wednesday</v>
      </c>
      <c r="AB985" s="21" t="str">
        <f>VLOOKUP(U985,'Currency Sheet'!A:C,3,)</f>
        <v>DOLLAR</v>
      </c>
      <c r="AC985" s="42" t="str">
        <f>VLOOKUP(P985,'Customer List'!B:D,3,)</f>
        <v>OutStation</v>
      </c>
    </row>
    <row r="986" spans="1:29" x14ac:dyDescent="0.25">
      <c r="A986" s="21">
        <v>985</v>
      </c>
      <c r="B986" s="21" t="s">
        <v>881</v>
      </c>
      <c r="C986" s="30">
        <v>45835</v>
      </c>
      <c r="D986" s="30">
        <v>45845</v>
      </c>
      <c r="E986" s="47">
        <v>193.8</v>
      </c>
      <c r="F986" s="47">
        <f t="shared" si="112"/>
        <v>17054.400000000001</v>
      </c>
      <c r="G986" s="48">
        <f t="shared" si="113"/>
        <v>68217.600000000006</v>
      </c>
      <c r="H986" s="21">
        <v>353218</v>
      </c>
      <c r="I986" s="21" t="s">
        <v>1723</v>
      </c>
      <c r="J986" s="21">
        <v>4</v>
      </c>
      <c r="K986" s="21">
        <v>4</v>
      </c>
      <c r="L986" s="21">
        <f t="shared" si="114"/>
        <v>0</v>
      </c>
      <c r="M986" s="21" t="s">
        <v>921</v>
      </c>
      <c r="N986" s="30">
        <v>45846</v>
      </c>
      <c r="O986" s="48">
        <v>140182</v>
      </c>
      <c r="P986" s="21" t="s">
        <v>886</v>
      </c>
      <c r="Q986" s="21">
        <v>58152921794</v>
      </c>
      <c r="R986" s="21" t="s">
        <v>40</v>
      </c>
      <c r="S986" s="3">
        <v>4</v>
      </c>
      <c r="T986" s="37"/>
      <c r="U986" s="21" t="s">
        <v>18</v>
      </c>
      <c r="V986" s="21" t="str">
        <f>VLOOKUP(P986,'Customer List'!B:C,2,)</f>
        <v>Karnataka</v>
      </c>
      <c r="W986" s="38"/>
      <c r="X986" s="30">
        <v>45848</v>
      </c>
      <c r="Y986" s="21">
        <f t="shared" si="115"/>
        <v>2</v>
      </c>
      <c r="Z986" s="21" t="str">
        <f t="shared" si="116"/>
        <v>Tuesday</v>
      </c>
      <c r="AA986" s="21" t="str">
        <f t="shared" si="117"/>
        <v>Thursday</v>
      </c>
      <c r="AB986" s="21" t="str">
        <f>VLOOKUP(U986,'Currency Sheet'!A:C,3,)</f>
        <v>DOLLAR</v>
      </c>
      <c r="AC986" s="42" t="str">
        <f>VLOOKUP(P986,'Customer List'!B:D,3,)</f>
        <v>OutStation</v>
      </c>
    </row>
    <row r="987" spans="1:29" x14ac:dyDescent="0.25">
      <c r="A987" s="21">
        <v>986</v>
      </c>
      <c r="B987" s="21" t="s">
        <v>881</v>
      </c>
      <c r="C987" s="30">
        <v>45835</v>
      </c>
      <c r="D987" s="30">
        <v>45845</v>
      </c>
      <c r="E987" s="47">
        <v>309.75</v>
      </c>
      <c r="F987" s="47">
        <f t="shared" si="112"/>
        <v>27258</v>
      </c>
      <c r="G987" s="48">
        <f t="shared" si="113"/>
        <v>27258</v>
      </c>
      <c r="H987" s="21">
        <v>356518</v>
      </c>
      <c r="I987" s="21" t="s">
        <v>1724</v>
      </c>
      <c r="J987" s="21">
        <v>1</v>
      </c>
      <c r="K987" s="21">
        <v>1</v>
      </c>
      <c r="L987" s="21">
        <f t="shared" si="114"/>
        <v>0</v>
      </c>
      <c r="M987" s="21" t="s">
        <v>1160</v>
      </c>
      <c r="N987" s="30">
        <v>45850</v>
      </c>
      <c r="O987" s="48">
        <v>35311.5</v>
      </c>
      <c r="P987" s="21" t="s">
        <v>617</v>
      </c>
      <c r="Q987" s="21">
        <v>58153121121</v>
      </c>
      <c r="R987" s="21" t="s">
        <v>40</v>
      </c>
      <c r="S987" s="3">
        <v>4</v>
      </c>
      <c r="T987" s="37"/>
      <c r="U987" s="21" t="s">
        <v>18</v>
      </c>
      <c r="V987" s="21" t="str">
        <f>VLOOKUP(P987,'Customer List'!B:C,2,)</f>
        <v>Bhuvneshwar</v>
      </c>
      <c r="W987" s="38"/>
      <c r="X987" s="30">
        <v>45853</v>
      </c>
      <c r="Y987" s="21">
        <f t="shared" si="115"/>
        <v>3</v>
      </c>
      <c r="Z987" s="21" t="str">
        <f t="shared" si="116"/>
        <v>Saturday</v>
      </c>
      <c r="AA987" s="21" t="str">
        <f t="shared" si="117"/>
        <v>Tuesday</v>
      </c>
      <c r="AB987" s="21" t="str">
        <f>VLOOKUP(U987,'Currency Sheet'!A:C,3,)</f>
        <v>DOLLAR</v>
      </c>
      <c r="AC987" s="42" t="str">
        <f>VLOOKUP(P987,'Customer List'!B:D,3,)</f>
        <v>OutStation</v>
      </c>
    </row>
    <row r="988" spans="1:29" x14ac:dyDescent="0.25">
      <c r="A988" s="21">
        <v>987</v>
      </c>
      <c r="B988" s="21" t="s">
        <v>881</v>
      </c>
      <c r="C988" s="30">
        <v>45835</v>
      </c>
      <c r="D988" s="30">
        <v>45845</v>
      </c>
      <c r="E988" s="47">
        <v>326.25</v>
      </c>
      <c r="F988" s="47">
        <f t="shared" si="112"/>
        <v>28710</v>
      </c>
      <c r="G988" s="48">
        <f t="shared" si="113"/>
        <v>28710</v>
      </c>
      <c r="H988" s="21">
        <v>356930</v>
      </c>
      <c r="I988" s="21" t="s">
        <v>1725</v>
      </c>
      <c r="J988" s="21">
        <v>1</v>
      </c>
      <c r="K988" s="21">
        <v>1</v>
      </c>
      <c r="L988" s="21">
        <f t="shared" si="114"/>
        <v>0</v>
      </c>
      <c r="M988" s="21" t="s">
        <v>1160</v>
      </c>
      <c r="N988" s="30">
        <v>45850</v>
      </c>
      <c r="O988" s="48">
        <v>37192.5</v>
      </c>
      <c r="P988" s="21" t="s">
        <v>617</v>
      </c>
      <c r="Q988" s="21">
        <v>58153121121</v>
      </c>
      <c r="R988" s="21" t="s">
        <v>40</v>
      </c>
      <c r="S988" s="3">
        <v>4</v>
      </c>
      <c r="T988" s="37"/>
      <c r="U988" s="21" t="s">
        <v>18</v>
      </c>
      <c r="V988" s="21" t="str">
        <f>VLOOKUP(P988,'Customer List'!B:C,2,)</f>
        <v>Bhuvneshwar</v>
      </c>
      <c r="W988" s="38"/>
      <c r="X988" s="30">
        <v>45853</v>
      </c>
      <c r="Y988" s="21">
        <f t="shared" si="115"/>
        <v>3</v>
      </c>
      <c r="Z988" s="21" t="str">
        <f t="shared" si="116"/>
        <v>Saturday</v>
      </c>
      <c r="AA988" s="21" t="str">
        <f t="shared" si="117"/>
        <v>Tuesday</v>
      </c>
      <c r="AB988" s="21" t="str">
        <f>VLOOKUP(U988,'Currency Sheet'!A:C,3,)</f>
        <v>DOLLAR</v>
      </c>
      <c r="AC988" s="42" t="str">
        <f>VLOOKUP(P988,'Customer List'!B:D,3,)</f>
        <v>OutStation</v>
      </c>
    </row>
    <row r="989" spans="1:29" x14ac:dyDescent="0.25">
      <c r="A989" s="21">
        <v>988</v>
      </c>
      <c r="B989" s="21" t="s">
        <v>881</v>
      </c>
      <c r="C989" s="30">
        <v>45835</v>
      </c>
      <c r="D989" s="30">
        <v>45845</v>
      </c>
      <c r="E989" s="47">
        <v>216</v>
      </c>
      <c r="F989" s="47">
        <f t="shared" si="112"/>
        <v>19008</v>
      </c>
      <c r="G989" s="48">
        <f t="shared" si="113"/>
        <v>38016</v>
      </c>
      <c r="H989" s="21">
        <v>357504</v>
      </c>
      <c r="I989" s="21" t="s">
        <v>1726</v>
      </c>
      <c r="J989" s="21">
        <v>2</v>
      </c>
      <c r="K989" s="21">
        <v>2</v>
      </c>
      <c r="L989" s="21">
        <f t="shared" si="114"/>
        <v>0</v>
      </c>
      <c r="M989" s="21" t="s">
        <v>970</v>
      </c>
      <c r="N989" s="30">
        <v>45847</v>
      </c>
      <c r="O989" s="48">
        <v>61560</v>
      </c>
      <c r="P989" s="21" t="s">
        <v>242</v>
      </c>
      <c r="Q989" s="21">
        <v>58152972415</v>
      </c>
      <c r="R989" s="21" t="s">
        <v>40</v>
      </c>
      <c r="S989" s="3">
        <v>4</v>
      </c>
      <c r="T989" s="37"/>
      <c r="U989" s="21" t="s">
        <v>18</v>
      </c>
      <c r="V989" s="21" t="str">
        <f>VLOOKUP(P989,'Customer List'!B:C,2,)</f>
        <v>Mumbai</v>
      </c>
      <c r="W989" s="38"/>
      <c r="X989" s="30">
        <v>45848</v>
      </c>
      <c r="Y989" s="21">
        <f t="shared" si="115"/>
        <v>1</v>
      </c>
      <c r="Z989" s="21" t="str">
        <f t="shared" si="116"/>
        <v>Wednesday</v>
      </c>
      <c r="AA989" s="21" t="str">
        <f t="shared" si="117"/>
        <v>Thursday</v>
      </c>
      <c r="AB989" s="21" t="str">
        <f>VLOOKUP(U989,'Currency Sheet'!A:C,3,)</f>
        <v>DOLLAR</v>
      </c>
      <c r="AC989" s="42" t="str">
        <f>VLOOKUP(P989,'Customer List'!B:D,3,)</f>
        <v>OutStation</v>
      </c>
    </row>
    <row r="990" spans="1:29" x14ac:dyDescent="0.25">
      <c r="A990" s="21">
        <v>989</v>
      </c>
      <c r="B990" s="21" t="s">
        <v>881</v>
      </c>
      <c r="C990" s="30">
        <v>45835</v>
      </c>
      <c r="D990" s="30">
        <v>45845</v>
      </c>
      <c r="E990" s="47">
        <v>89.4</v>
      </c>
      <c r="F990" s="47">
        <f t="shared" si="112"/>
        <v>7867.2000000000007</v>
      </c>
      <c r="G990" s="48">
        <f t="shared" si="113"/>
        <v>7867.2000000000007</v>
      </c>
      <c r="H990" s="21">
        <v>357905</v>
      </c>
      <c r="I990" s="21" t="s">
        <v>1727</v>
      </c>
      <c r="J990" s="21">
        <v>1</v>
      </c>
      <c r="K990" s="21">
        <v>1</v>
      </c>
      <c r="L990" s="21">
        <f t="shared" si="114"/>
        <v>0</v>
      </c>
      <c r="M990" s="21" t="s">
        <v>967</v>
      </c>
      <c r="N990" s="30">
        <v>45847</v>
      </c>
      <c r="O990" s="48">
        <v>13857</v>
      </c>
      <c r="P990" s="21" t="s">
        <v>228</v>
      </c>
      <c r="Q990" s="21">
        <v>58152972625</v>
      </c>
      <c r="R990" s="21" t="s">
        <v>40</v>
      </c>
      <c r="S990" s="3">
        <v>4</v>
      </c>
      <c r="T990" s="37"/>
      <c r="U990" s="21" t="s">
        <v>18</v>
      </c>
      <c r="V990" s="21" t="str">
        <f>VLOOKUP(P990,'Customer List'!B:C,2,)</f>
        <v>Kolkata</v>
      </c>
      <c r="W990" s="38"/>
      <c r="X990" s="30">
        <v>45848</v>
      </c>
      <c r="Y990" s="21">
        <f t="shared" si="115"/>
        <v>1</v>
      </c>
      <c r="Z990" s="21" t="str">
        <f t="shared" si="116"/>
        <v>Wednesday</v>
      </c>
      <c r="AA990" s="21" t="str">
        <f t="shared" si="117"/>
        <v>Thursday</v>
      </c>
      <c r="AB990" s="21" t="str">
        <f>VLOOKUP(U990,'Currency Sheet'!A:C,3,)</f>
        <v>DOLLAR</v>
      </c>
      <c r="AC990" s="42" t="str">
        <f>VLOOKUP(P990,'Customer List'!B:D,3,)</f>
        <v>OutStation</v>
      </c>
    </row>
    <row r="991" spans="1:29" x14ac:dyDescent="0.25">
      <c r="A991" s="21">
        <v>990</v>
      </c>
      <c r="B991" s="21" t="s">
        <v>881</v>
      </c>
      <c r="C991" s="30">
        <v>45835</v>
      </c>
      <c r="D991" s="30">
        <v>45845</v>
      </c>
      <c r="E991" s="47">
        <v>95.4</v>
      </c>
      <c r="F991" s="47">
        <f t="shared" si="112"/>
        <v>8395.2000000000007</v>
      </c>
      <c r="G991" s="48">
        <f t="shared" si="113"/>
        <v>8395.2000000000007</v>
      </c>
      <c r="H991" s="21">
        <v>360707</v>
      </c>
      <c r="I991" s="21" t="s">
        <v>1471</v>
      </c>
      <c r="J991" s="21">
        <v>1</v>
      </c>
      <c r="K991" s="21">
        <v>1</v>
      </c>
      <c r="L991" s="21">
        <f t="shared" si="114"/>
        <v>0</v>
      </c>
      <c r="M991" s="21" t="s">
        <v>1160</v>
      </c>
      <c r="N991" s="30">
        <v>45850</v>
      </c>
      <c r="O991" s="48">
        <v>13594.5</v>
      </c>
      <c r="P991" s="21" t="s">
        <v>617</v>
      </c>
      <c r="Q991" s="21">
        <v>58153121121</v>
      </c>
      <c r="R991" s="21" t="s">
        <v>40</v>
      </c>
      <c r="S991" s="3">
        <v>4</v>
      </c>
      <c r="T991" s="37"/>
      <c r="U991" s="21" t="s">
        <v>18</v>
      </c>
      <c r="V991" s="21" t="str">
        <f>VLOOKUP(P991,'Customer List'!B:C,2,)</f>
        <v>Bhuvneshwar</v>
      </c>
      <c r="W991" s="38"/>
      <c r="X991" s="30">
        <v>45853</v>
      </c>
      <c r="Y991" s="21">
        <f t="shared" si="115"/>
        <v>3</v>
      </c>
      <c r="Z991" s="21" t="str">
        <f t="shared" si="116"/>
        <v>Saturday</v>
      </c>
      <c r="AA991" s="21" t="str">
        <f t="shared" si="117"/>
        <v>Tuesday</v>
      </c>
      <c r="AB991" s="21" t="str">
        <f>VLOOKUP(U991,'Currency Sheet'!A:C,3,)</f>
        <v>DOLLAR</v>
      </c>
      <c r="AC991" s="42" t="str">
        <f>VLOOKUP(P991,'Customer List'!B:D,3,)</f>
        <v>OutStation</v>
      </c>
    </row>
    <row r="992" spans="1:29" x14ac:dyDescent="0.25">
      <c r="A992" s="21">
        <v>991</v>
      </c>
      <c r="B992" s="21" t="s">
        <v>881</v>
      </c>
      <c r="C992" s="30">
        <v>45835</v>
      </c>
      <c r="D992" s="30">
        <v>45845</v>
      </c>
      <c r="E992" s="47">
        <v>229.2</v>
      </c>
      <c r="F992" s="47">
        <f t="shared" si="112"/>
        <v>20169.599999999999</v>
      </c>
      <c r="G992" s="48">
        <f t="shared" si="113"/>
        <v>20169.599999999999</v>
      </c>
      <c r="H992" s="21">
        <v>361710</v>
      </c>
      <c r="I992" s="21" t="s">
        <v>1728</v>
      </c>
      <c r="J992" s="21">
        <v>1</v>
      </c>
      <c r="K992" s="21">
        <v>1</v>
      </c>
      <c r="L992" s="21">
        <f t="shared" si="114"/>
        <v>0</v>
      </c>
      <c r="M992" s="21" t="s">
        <v>1160</v>
      </c>
      <c r="N992" s="30">
        <v>45850</v>
      </c>
      <c r="O992" s="48">
        <v>32661</v>
      </c>
      <c r="P992" s="21" t="s">
        <v>617</v>
      </c>
      <c r="Q992" s="21">
        <v>58153121121</v>
      </c>
      <c r="R992" s="21" t="s">
        <v>40</v>
      </c>
      <c r="S992" s="3">
        <v>4</v>
      </c>
      <c r="T992" s="37"/>
      <c r="U992" s="21" t="s">
        <v>18</v>
      </c>
      <c r="V992" s="21" t="str">
        <f>VLOOKUP(P992,'Customer List'!B:C,2,)</f>
        <v>Bhuvneshwar</v>
      </c>
      <c r="W992" s="38"/>
      <c r="X992" s="30">
        <v>45853</v>
      </c>
      <c r="Y992" s="21">
        <f t="shared" si="115"/>
        <v>3</v>
      </c>
      <c r="Z992" s="21" t="str">
        <f t="shared" si="116"/>
        <v>Saturday</v>
      </c>
      <c r="AA992" s="21" t="str">
        <f t="shared" si="117"/>
        <v>Tuesday</v>
      </c>
      <c r="AB992" s="21" t="str">
        <f>VLOOKUP(U992,'Currency Sheet'!A:C,3,)</f>
        <v>DOLLAR</v>
      </c>
      <c r="AC992" s="42" t="str">
        <f>VLOOKUP(P992,'Customer List'!B:D,3,)</f>
        <v>OutStation</v>
      </c>
    </row>
    <row r="993" spans="1:29" x14ac:dyDescent="0.25">
      <c r="A993" s="21">
        <v>992</v>
      </c>
      <c r="B993" s="21" t="s">
        <v>881</v>
      </c>
      <c r="C993" s="30">
        <v>45835</v>
      </c>
      <c r="D993" s="30">
        <v>45845</v>
      </c>
      <c r="E993" s="47">
        <v>75</v>
      </c>
      <c r="F993" s="47">
        <f t="shared" si="112"/>
        <v>6600</v>
      </c>
      <c r="G993" s="48">
        <f t="shared" si="113"/>
        <v>6600</v>
      </c>
      <c r="H993" s="21">
        <v>362503</v>
      </c>
      <c r="I993" s="21" t="s">
        <v>1582</v>
      </c>
      <c r="J993" s="21">
        <v>1</v>
      </c>
      <c r="K993" s="21">
        <v>1</v>
      </c>
      <c r="L993" s="21">
        <f t="shared" si="114"/>
        <v>0</v>
      </c>
      <c r="M993" s="21" t="s">
        <v>967</v>
      </c>
      <c r="N993" s="30">
        <v>45847</v>
      </c>
      <c r="O993" s="48">
        <v>11625</v>
      </c>
      <c r="P993" s="21" t="s">
        <v>228</v>
      </c>
      <c r="Q993" s="21">
        <v>58152972625</v>
      </c>
      <c r="R993" s="21" t="s">
        <v>40</v>
      </c>
      <c r="S993" s="3">
        <v>4</v>
      </c>
      <c r="T993" s="37"/>
      <c r="U993" s="21" t="s">
        <v>18</v>
      </c>
      <c r="V993" s="21" t="str">
        <f>VLOOKUP(P993,'Customer List'!B:C,2,)</f>
        <v>Kolkata</v>
      </c>
      <c r="W993" s="38"/>
      <c r="X993" s="30">
        <v>45848</v>
      </c>
      <c r="Y993" s="21">
        <f t="shared" si="115"/>
        <v>1</v>
      </c>
      <c r="Z993" s="21" t="str">
        <f t="shared" si="116"/>
        <v>Wednesday</v>
      </c>
      <c r="AA993" s="21" t="str">
        <f t="shared" si="117"/>
        <v>Thursday</v>
      </c>
      <c r="AB993" s="21" t="str">
        <f>VLOOKUP(U993,'Currency Sheet'!A:C,3,)</f>
        <v>DOLLAR</v>
      </c>
      <c r="AC993" s="42" t="str">
        <f>VLOOKUP(P993,'Customer List'!B:D,3,)</f>
        <v>OutStation</v>
      </c>
    </row>
    <row r="994" spans="1:29" x14ac:dyDescent="0.25">
      <c r="A994" s="21">
        <v>993</v>
      </c>
      <c r="B994" s="21" t="s">
        <v>881</v>
      </c>
      <c r="C994" s="30">
        <v>45835</v>
      </c>
      <c r="D994" s="30">
        <v>45845</v>
      </c>
      <c r="E994" s="47">
        <v>301.5</v>
      </c>
      <c r="F994" s="47">
        <f t="shared" si="112"/>
        <v>26532</v>
      </c>
      <c r="G994" s="48">
        <f t="shared" si="113"/>
        <v>26532</v>
      </c>
      <c r="H994" s="21">
        <v>369314</v>
      </c>
      <c r="I994" s="21" t="s">
        <v>1729</v>
      </c>
      <c r="J994" s="21">
        <v>1</v>
      </c>
      <c r="K994" s="21">
        <v>1</v>
      </c>
      <c r="L994" s="21">
        <f t="shared" si="114"/>
        <v>0</v>
      </c>
      <c r="M994" s="21" t="s">
        <v>1160</v>
      </c>
      <c r="N994" s="30">
        <v>45850</v>
      </c>
      <c r="O994" s="48">
        <v>34371</v>
      </c>
      <c r="P994" s="21" t="s">
        <v>617</v>
      </c>
      <c r="Q994" s="21">
        <v>58153121121</v>
      </c>
      <c r="R994" s="21" t="s">
        <v>40</v>
      </c>
      <c r="S994" s="3">
        <v>4</v>
      </c>
      <c r="T994" s="37"/>
      <c r="U994" s="21" t="s">
        <v>18</v>
      </c>
      <c r="V994" s="21" t="str">
        <f>VLOOKUP(P994,'Customer List'!B:C,2,)</f>
        <v>Bhuvneshwar</v>
      </c>
      <c r="W994" s="38"/>
      <c r="X994" s="30">
        <v>45853</v>
      </c>
      <c r="Y994" s="21">
        <f t="shared" si="115"/>
        <v>3</v>
      </c>
      <c r="Z994" s="21" t="str">
        <f t="shared" si="116"/>
        <v>Saturday</v>
      </c>
      <c r="AA994" s="21" t="str">
        <f t="shared" si="117"/>
        <v>Tuesday</v>
      </c>
      <c r="AB994" s="21" t="str">
        <f>VLOOKUP(U994,'Currency Sheet'!A:C,3,)</f>
        <v>DOLLAR</v>
      </c>
      <c r="AC994" s="42" t="str">
        <f>VLOOKUP(P994,'Customer List'!B:D,3,)</f>
        <v>OutStation</v>
      </c>
    </row>
    <row r="995" spans="1:29" x14ac:dyDescent="0.25">
      <c r="A995" s="21">
        <v>994</v>
      </c>
      <c r="B995" s="21" t="s">
        <v>881</v>
      </c>
      <c r="C995" s="30">
        <v>45835</v>
      </c>
      <c r="D995" s="30">
        <v>45845</v>
      </c>
      <c r="E995" s="47">
        <v>172.2</v>
      </c>
      <c r="F995" s="47">
        <f t="shared" si="112"/>
        <v>15153.599999999999</v>
      </c>
      <c r="G995" s="48">
        <f t="shared" si="113"/>
        <v>15153.599999999999</v>
      </c>
      <c r="H995" s="21">
        <v>369604</v>
      </c>
      <c r="I995" s="21" t="s">
        <v>1730</v>
      </c>
      <c r="J995" s="21">
        <v>1</v>
      </c>
      <c r="K995" s="21">
        <v>1</v>
      </c>
      <c r="L995" s="21">
        <f t="shared" si="114"/>
        <v>0</v>
      </c>
      <c r="M995" s="21" t="s">
        <v>1160</v>
      </c>
      <c r="N995" s="30">
        <v>45850</v>
      </c>
      <c r="O995" s="48">
        <v>24538.5</v>
      </c>
      <c r="P995" s="21" t="s">
        <v>617</v>
      </c>
      <c r="Q995" s="21">
        <v>58153121121</v>
      </c>
      <c r="R995" s="21" t="s">
        <v>40</v>
      </c>
      <c r="S995" s="3">
        <v>4</v>
      </c>
      <c r="T995" s="37"/>
      <c r="U995" s="21" t="s">
        <v>18</v>
      </c>
      <c r="V995" s="21" t="str">
        <f>VLOOKUP(P995,'Customer List'!B:C,2,)</f>
        <v>Bhuvneshwar</v>
      </c>
      <c r="W995" s="38"/>
      <c r="X995" s="30">
        <v>45853</v>
      </c>
      <c r="Y995" s="21">
        <f t="shared" si="115"/>
        <v>3</v>
      </c>
      <c r="Z995" s="21" t="str">
        <f t="shared" si="116"/>
        <v>Saturday</v>
      </c>
      <c r="AA995" s="21" t="str">
        <f t="shared" si="117"/>
        <v>Tuesday</v>
      </c>
      <c r="AB995" s="21" t="str">
        <f>VLOOKUP(U995,'Currency Sheet'!A:C,3,)</f>
        <v>DOLLAR</v>
      </c>
      <c r="AC995" s="42" t="str">
        <f>VLOOKUP(P995,'Customer List'!B:D,3,)</f>
        <v>OutStation</v>
      </c>
    </row>
    <row r="996" spans="1:29" x14ac:dyDescent="0.25">
      <c r="A996" s="21">
        <v>995</v>
      </c>
      <c r="B996" s="21" t="s">
        <v>881</v>
      </c>
      <c r="C996" s="30">
        <v>45835</v>
      </c>
      <c r="D996" s="30">
        <v>45845</v>
      </c>
      <c r="E996" s="47">
        <v>174.6</v>
      </c>
      <c r="F996" s="47">
        <f t="shared" si="112"/>
        <v>15364.8</v>
      </c>
      <c r="G996" s="48">
        <f t="shared" si="113"/>
        <v>15364.8</v>
      </c>
      <c r="H996" s="21">
        <v>374208</v>
      </c>
      <c r="I996" s="21" t="s">
        <v>1731</v>
      </c>
      <c r="J996" s="21">
        <v>1</v>
      </c>
      <c r="K996" s="21">
        <v>1</v>
      </c>
      <c r="L996" s="21">
        <f t="shared" si="114"/>
        <v>0</v>
      </c>
      <c r="M996" s="21" t="s">
        <v>925</v>
      </c>
      <c r="N996" s="30">
        <v>45846</v>
      </c>
      <c r="O996" s="48">
        <v>27063</v>
      </c>
      <c r="P996" s="21" t="s">
        <v>224</v>
      </c>
      <c r="Q996" s="21" t="s">
        <v>1123</v>
      </c>
      <c r="R996" s="21" t="s">
        <v>40</v>
      </c>
      <c r="S996" s="3">
        <v>4</v>
      </c>
      <c r="T996" s="37" t="s">
        <v>1124</v>
      </c>
      <c r="U996" s="21" t="s">
        <v>18</v>
      </c>
      <c r="V996" s="21" t="str">
        <f>VLOOKUP(P996,'Customer List'!B:C,2,)</f>
        <v>Punjab</v>
      </c>
      <c r="W996" s="38"/>
      <c r="X996" s="30">
        <v>45848</v>
      </c>
      <c r="Y996" s="21">
        <f t="shared" si="115"/>
        <v>2</v>
      </c>
      <c r="Z996" s="21" t="str">
        <f t="shared" si="116"/>
        <v>Tuesday</v>
      </c>
      <c r="AA996" s="21" t="str">
        <f t="shared" si="117"/>
        <v>Thursday</v>
      </c>
      <c r="AB996" s="21" t="str">
        <f>VLOOKUP(U996,'Currency Sheet'!A:C,3,)</f>
        <v>DOLLAR</v>
      </c>
      <c r="AC996" s="42" t="str">
        <f>VLOOKUP(P996,'Customer List'!B:D,3,)</f>
        <v>OutStation</v>
      </c>
    </row>
    <row r="997" spans="1:29" x14ac:dyDescent="0.25">
      <c r="A997" s="21">
        <v>996</v>
      </c>
      <c r="B997" s="21" t="s">
        <v>881</v>
      </c>
      <c r="C997" s="30">
        <v>45835</v>
      </c>
      <c r="D997" s="30">
        <v>45845</v>
      </c>
      <c r="E997" s="47">
        <v>109.8</v>
      </c>
      <c r="F997" s="47">
        <f t="shared" si="112"/>
        <v>9662.4</v>
      </c>
      <c r="G997" s="48">
        <f t="shared" si="113"/>
        <v>9662.4</v>
      </c>
      <c r="H997" s="21">
        <v>375406</v>
      </c>
      <c r="I997" s="21" t="s">
        <v>1732</v>
      </c>
      <c r="J997" s="21">
        <v>1</v>
      </c>
      <c r="K997" s="21">
        <v>1</v>
      </c>
      <c r="L997" s="21">
        <f t="shared" si="114"/>
        <v>0</v>
      </c>
      <c r="M997" s="21" t="s">
        <v>925</v>
      </c>
      <c r="N997" s="30">
        <v>45846</v>
      </c>
      <c r="O997" s="48">
        <v>17019</v>
      </c>
      <c r="P997" s="21" t="s">
        <v>224</v>
      </c>
      <c r="Q997" s="21" t="s">
        <v>1123</v>
      </c>
      <c r="R997" s="21" t="s">
        <v>40</v>
      </c>
      <c r="S997" s="3">
        <v>4</v>
      </c>
      <c r="T997" s="37" t="s">
        <v>1124</v>
      </c>
      <c r="U997" s="21" t="s">
        <v>18</v>
      </c>
      <c r="V997" s="21" t="str">
        <f>VLOOKUP(P997,'Customer List'!B:C,2,)</f>
        <v>Punjab</v>
      </c>
      <c r="W997" s="38"/>
      <c r="X997" s="30">
        <v>45848</v>
      </c>
      <c r="Y997" s="21">
        <f t="shared" si="115"/>
        <v>2</v>
      </c>
      <c r="Z997" s="21" t="str">
        <f t="shared" si="116"/>
        <v>Tuesday</v>
      </c>
      <c r="AA997" s="21" t="str">
        <f t="shared" si="117"/>
        <v>Thursday</v>
      </c>
      <c r="AB997" s="21" t="str">
        <f>VLOOKUP(U997,'Currency Sheet'!A:C,3,)</f>
        <v>DOLLAR</v>
      </c>
      <c r="AC997" s="42" t="str">
        <f>VLOOKUP(P997,'Customer List'!B:D,3,)</f>
        <v>OutStation</v>
      </c>
    </row>
    <row r="998" spans="1:29" x14ac:dyDescent="0.25">
      <c r="A998" s="21">
        <v>997</v>
      </c>
      <c r="B998" s="21" t="s">
        <v>881</v>
      </c>
      <c r="C998" s="30">
        <v>45835</v>
      </c>
      <c r="D998" s="30">
        <v>45845</v>
      </c>
      <c r="E998" s="47">
        <v>154.80000000000001</v>
      </c>
      <c r="F998" s="47">
        <f t="shared" si="112"/>
        <v>13622.400000000001</v>
      </c>
      <c r="G998" s="48">
        <f t="shared" si="113"/>
        <v>13622.400000000001</v>
      </c>
      <c r="H998" s="21">
        <v>379206</v>
      </c>
      <c r="I998" s="21" t="s">
        <v>1326</v>
      </c>
      <c r="J998" s="21">
        <v>1</v>
      </c>
      <c r="K998" s="21">
        <v>1</v>
      </c>
      <c r="L998" s="21">
        <f t="shared" si="114"/>
        <v>0</v>
      </c>
      <c r="M998" s="21" t="s">
        <v>1160</v>
      </c>
      <c r="N998" s="30">
        <v>45850</v>
      </c>
      <c r="O998" s="48">
        <v>22059</v>
      </c>
      <c r="P998" s="21" t="s">
        <v>617</v>
      </c>
      <c r="Q998" s="21">
        <v>58153121121</v>
      </c>
      <c r="R998" s="21" t="s">
        <v>40</v>
      </c>
      <c r="S998" s="3">
        <v>4</v>
      </c>
      <c r="T998" s="37"/>
      <c r="U998" s="21" t="s">
        <v>18</v>
      </c>
      <c r="V998" s="21" t="str">
        <f>VLOOKUP(P998,'Customer List'!B:C,2,)</f>
        <v>Bhuvneshwar</v>
      </c>
      <c r="W998" s="38"/>
      <c r="X998" s="30">
        <v>45853</v>
      </c>
      <c r="Y998" s="21">
        <f t="shared" si="115"/>
        <v>3</v>
      </c>
      <c r="Z998" s="21" t="str">
        <f t="shared" si="116"/>
        <v>Saturday</v>
      </c>
      <c r="AA998" s="21" t="str">
        <f t="shared" si="117"/>
        <v>Tuesday</v>
      </c>
      <c r="AB998" s="21" t="str">
        <f>VLOOKUP(U998,'Currency Sheet'!A:C,3,)</f>
        <v>DOLLAR</v>
      </c>
      <c r="AC998" s="42" t="str">
        <f>VLOOKUP(P998,'Customer List'!B:D,3,)</f>
        <v>OutStation</v>
      </c>
    </row>
    <row r="999" spans="1:29" x14ac:dyDescent="0.25">
      <c r="A999" s="21">
        <v>998</v>
      </c>
      <c r="B999" s="21" t="s">
        <v>881</v>
      </c>
      <c r="C999" s="30">
        <v>45835</v>
      </c>
      <c r="D999" s="30">
        <v>45845</v>
      </c>
      <c r="E999" s="47">
        <v>221.4</v>
      </c>
      <c r="F999" s="47">
        <f t="shared" si="112"/>
        <v>19483.2</v>
      </c>
      <c r="G999" s="48">
        <f t="shared" si="113"/>
        <v>19483.2</v>
      </c>
      <c r="H999" s="21">
        <v>381504</v>
      </c>
      <c r="I999" s="21" t="s">
        <v>1733</v>
      </c>
      <c r="J999" s="21">
        <v>1</v>
      </c>
      <c r="K999" s="21">
        <v>1</v>
      </c>
      <c r="L999" s="21">
        <f t="shared" si="114"/>
        <v>0</v>
      </c>
      <c r="M999" s="21" t="s">
        <v>1160</v>
      </c>
      <c r="N999" s="30">
        <v>45850</v>
      </c>
      <c r="O999" s="48">
        <v>31549.5</v>
      </c>
      <c r="P999" s="21" t="s">
        <v>617</v>
      </c>
      <c r="Q999" s="21">
        <v>58153121121</v>
      </c>
      <c r="R999" s="21" t="s">
        <v>40</v>
      </c>
      <c r="S999" s="3">
        <v>4</v>
      </c>
      <c r="T999" s="37"/>
      <c r="U999" s="21" t="s">
        <v>18</v>
      </c>
      <c r="V999" s="21" t="str">
        <f>VLOOKUP(P999,'Customer List'!B:C,2,)</f>
        <v>Bhuvneshwar</v>
      </c>
      <c r="W999" s="38"/>
      <c r="X999" s="30">
        <v>45853</v>
      </c>
      <c r="Y999" s="21">
        <f t="shared" si="115"/>
        <v>3</v>
      </c>
      <c r="Z999" s="21" t="str">
        <f t="shared" si="116"/>
        <v>Saturday</v>
      </c>
      <c r="AA999" s="21" t="str">
        <f t="shared" si="117"/>
        <v>Tuesday</v>
      </c>
      <c r="AB999" s="21" t="str">
        <f>VLOOKUP(U999,'Currency Sheet'!A:C,3,)</f>
        <v>DOLLAR</v>
      </c>
      <c r="AC999" s="42" t="str">
        <f>VLOOKUP(P999,'Customer List'!B:D,3,)</f>
        <v>OutStation</v>
      </c>
    </row>
    <row r="1000" spans="1:29" x14ac:dyDescent="0.25">
      <c r="A1000" s="21">
        <v>999</v>
      </c>
      <c r="B1000" s="21" t="s">
        <v>881</v>
      </c>
      <c r="C1000" s="30">
        <v>45835</v>
      </c>
      <c r="D1000" s="30">
        <v>45845</v>
      </c>
      <c r="E1000" s="47">
        <v>229.2</v>
      </c>
      <c r="F1000" s="47">
        <f t="shared" si="112"/>
        <v>20169.599999999999</v>
      </c>
      <c r="G1000" s="48">
        <f t="shared" si="113"/>
        <v>20169.599999999999</v>
      </c>
      <c r="H1000" s="21">
        <v>389212</v>
      </c>
      <c r="I1000" s="21" t="s">
        <v>1734</v>
      </c>
      <c r="J1000" s="21">
        <v>1</v>
      </c>
      <c r="K1000" s="21">
        <v>1</v>
      </c>
      <c r="L1000" s="21">
        <f t="shared" si="114"/>
        <v>0</v>
      </c>
      <c r="M1000" s="21" t="s">
        <v>983</v>
      </c>
      <c r="N1000" s="30">
        <v>45847</v>
      </c>
      <c r="O1000" s="48">
        <v>35526</v>
      </c>
      <c r="P1000" s="21" t="s">
        <v>896</v>
      </c>
      <c r="Q1000" s="21">
        <v>58152970761</v>
      </c>
      <c r="R1000" s="21" t="s">
        <v>40</v>
      </c>
      <c r="S1000" s="3">
        <v>4</v>
      </c>
      <c r="T1000" s="37"/>
      <c r="U1000" s="21" t="s">
        <v>18</v>
      </c>
      <c r="V1000" s="21" t="str">
        <f>VLOOKUP(P1000,'Customer List'!B:C,2,)</f>
        <v>Tamilnadu</v>
      </c>
      <c r="W1000" s="38"/>
      <c r="X1000" s="30">
        <v>45848</v>
      </c>
      <c r="Y1000" s="21">
        <f t="shared" si="115"/>
        <v>1</v>
      </c>
      <c r="Z1000" s="21" t="str">
        <f t="shared" si="116"/>
        <v>Wednesday</v>
      </c>
      <c r="AA1000" s="21" t="str">
        <f t="shared" si="117"/>
        <v>Thursday</v>
      </c>
      <c r="AB1000" s="21" t="str">
        <f>VLOOKUP(U1000,'Currency Sheet'!A:C,3,)</f>
        <v>DOLLAR</v>
      </c>
      <c r="AC1000" s="42" t="str">
        <f>VLOOKUP(P1000,'Customer List'!B:D,3,)</f>
        <v>OutStation</v>
      </c>
    </row>
    <row r="1001" spans="1:29" x14ac:dyDescent="0.25">
      <c r="A1001" s="21">
        <v>1000</v>
      </c>
      <c r="B1001" s="21" t="s">
        <v>881</v>
      </c>
      <c r="C1001" s="30">
        <v>45835</v>
      </c>
      <c r="D1001" s="30">
        <v>45845</v>
      </c>
      <c r="E1001" s="47">
        <v>120</v>
      </c>
      <c r="F1001" s="47">
        <f t="shared" si="112"/>
        <v>10560</v>
      </c>
      <c r="G1001" s="48">
        <f t="shared" si="113"/>
        <v>10560</v>
      </c>
      <c r="H1001" s="21">
        <v>398315</v>
      </c>
      <c r="I1001" s="21" t="s">
        <v>1735</v>
      </c>
      <c r="J1001" s="21">
        <v>1</v>
      </c>
      <c r="K1001" s="21">
        <v>1</v>
      </c>
      <c r="L1001" s="21">
        <f t="shared" si="114"/>
        <v>0</v>
      </c>
      <c r="M1001" s="21" t="s">
        <v>1160</v>
      </c>
      <c r="N1001" s="30">
        <v>45850</v>
      </c>
      <c r="O1001" s="48">
        <v>17100</v>
      </c>
      <c r="P1001" s="21" t="s">
        <v>617</v>
      </c>
      <c r="Q1001" s="21">
        <v>58153121121</v>
      </c>
      <c r="R1001" s="21" t="s">
        <v>40</v>
      </c>
      <c r="S1001" s="3">
        <v>4</v>
      </c>
      <c r="T1001" s="37"/>
      <c r="U1001" s="21" t="s">
        <v>18</v>
      </c>
      <c r="V1001" s="21" t="str">
        <f>VLOOKUP(P1001,'Customer List'!B:C,2,)</f>
        <v>Bhuvneshwar</v>
      </c>
      <c r="W1001" s="38"/>
      <c r="X1001" s="30">
        <v>45853</v>
      </c>
      <c r="Y1001" s="21">
        <f t="shared" si="115"/>
        <v>3</v>
      </c>
      <c r="Z1001" s="21" t="str">
        <f t="shared" si="116"/>
        <v>Saturday</v>
      </c>
      <c r="AA1001" s="21" t="str">
        <f t="shared" si="117"/>
        <v>Tuesday</v>
      </c>
      <c r="AB1001" s="21" t="str">
        <f>VLOOKUP(U1001,'Currency Sheet'!A:C,3,)</f>
        <v>DOLLAR</v>
      </c>
      <c r="AC1001" s="42" t="str">
        <f>VLOOKUP(P1001,'Customer List'!B:D,3,)</f>
        <v>OutStation</v>
      </c>
    </row>
    <row r="1002" spans="1:29" x14ac:dyDescent="0.25">
      <c r="A1002" s="21">
        <v>1001</v>
      </c>
      <c r="B1002" s="21" t="s">
        <v>881</v>
      </c>
      <c r="C1002" s="30">
        <v>45835</v>
      </c>
      <c r="D1002" s="30">
        <v>45845</v>
      </c>
      <c r="E1002" s="47">
        <v>18</v>
      </c>
      <c r="F1002" s="47">
        <f t="shared" si="112"/>
        <v>1584</v>
      </c>
      <c r="G1002" s="48">
        <f t="shared" si="113"/>
        <v>1584</v>
      </c>
      <c r="H1002" s="21">
        <v>400107</v>
      </c>
      <c r="I1002" s="21" t="s">
        <v>1339</v>
      </c>
      <c r="J1002" s="21">
        <v>1</v>
      </c>
      <c r="K1002" s="21">
        <v>1</v>
      </c>
      <c r="L1002" s="21">
        <f t="shared" si="114"/>
        <v>0</v>
      </c>
      <c r="M1002" s="21" t="s">
        <v>925</v>
      </c>
      <c r="N1002" s="30">
        <v>45846</v>
      </c>
      <c r="O1002" s="48">
        <v>2790</v>
      </c>
      <c r="P1002" s="21" t="s">
        <v>224</v>
      </c>
      <c r="Q1002" s="21" t="s">
        <v>1123</v>
      </c>
      <c r="R1002" s="21" t="s">
        <v>40</v>
      </c>
      <c r="S1002" s="3">
        <v>4</v>
      </c>
      <c r="T1002" s="37" t="s">
        <v>1124</v>
      </c>
      <c r="U1002" s="21" t="s">
        <v>18</v>
      </c>
      <c r="V1002" s="21" t="str">
        <f>VLOOKUP(P1002,'Customer List'!B:C,2,)</f>
        <v>Punjab</v>
      </c>
      <c r="W1002" s="38"/>
      <c r="X1002" s="30">
        <v>45848</v>
      </c>
      <c r="Y1002" s="21">
        <f t="shared" si="115"/>
        <v>2</v>
      </c>
      <c r="Z1002" s="21" t="str">
        <f t="shared" si="116"/>
        <v>Tuesday</v>
      </c>
      <c r="AA1002" s="21" t="str">
        <f t="shared" si="117"/>
        <v>Thursday</v>
      </c>
      <c r="AB1002" s="21" t="str">
        <f>VLOOKUP(U1002,'Currency Sheet'!A:C,3,)</f>
        <v>DOLLAR</v>
      </c>
      <c r="AC1002" s="42" t="str">
        <f>VLOOKUP(P1002,'Customer List'!B:D,3,)</f>
        <v>OutStation</v>
      </c>
    </row>
    <row r="1003" spans="1:29" x14ac:dyDescent="0.25">
      <c r="A1003" s="21">
        <v>1002</v>
      </c>
      <c r="B1003" s="21" t="s">
        <v>881</v>
      </c>
      <c r="C1003" s="30">
        <v>45835</v>
      </c>
      <c r="D1003" s="30">
        <v>45845</v>
      </c>
      <c r="E1003" s="47">
        <v>77.400000000000006</v>
      </c>
      <c r="F1003" s="47">
        <f t="shared" si="112"/>
        <v>6811.2000000000007</v>
      </c>
      <c r="G1003" s="48">
        <f t="shared" si="113"/>
        <v>6811.2000000000007</v>
      </c>
      <c r="H1003" s="21">
        <v>400114</v>
      </c>
      <c r="I1003" s="21" t="s">
        <v>1736</v>
      </c>
      <c r="J1003" s="21">
        <v>1</v>
      </c>
      <c r="K1003" s="21">
        <v>1</v>
      </c>
      <c r="L1003" s="21">
        <f t="shared" si="114"/>
        <v>0</v>
      </c>
      <c r="M1003" s="21" t="s">
        <v>1160</v>
      </c>
      <c r="N1003" s="30">
        <v>45850</v>
      </c>
      <c r="O1003" s="48">
        <v>11029.5</v>
      </c>
      <c r="P1003" s="21" t="s">
        <v>617</v>
      </c>
      <c r="Q1003" s="21">
        <v>58153121121</v>
      </c>
      <c r="R1003" s="21" t="s">
        <v>40</v>
      </c>
      <c r="S1003" s="3">
        <v>4</v>
      </c>
      <c r="T1003" s="37"/>
      <c r="U1003" s="21" t="s">
        <v>18</v>
      </c>
      <c r="V1003" s="21" t="str">
        <f>VLOOKUP(P1003,'Customer List'!B:C,2,)</f>
        <v>Bhuvneshwar</v>
      </c>
      <c r="W1003" s="38"/>
      <c r="X1003" s="30">
        <v>45853</v>
      </c>
      <c r="Y1003" s="21">
        <f t="shared" si="115"/>
        <v>3</v>
      </c>
      <c r="Z1003" s="21" t="str">
        <f t="shared" si="116"/>
        <v>Saturday</v>
      </c>
      <c r="AA1003" s="21" t="str">
        <f t="shared" si="117"/>
        <v>Tuesday</v>
      </c>
      <c r="AB1003" s="21" t="str">
        <f>VLOOKUP(U1003,'Currency Sheet'!A:C,3,)</f>
        <v>DOLLAR</v>
      </c>
      <c r="AC1003" s="42" t="str">
        <f>VLOOKUP(P1003,'Customer List'!B:D,3,)</f>
        <v>OutStation</v>
      </c>
    </row>
    <row r="1004" spans="1:29" x14ac:dyDescent="0.25">
      <c r="A1004" s="21">
        <v>1003</v>
      </c>
      <c r="B1004" s="21" t="s">
        <v>881</v>
      </c>
      <c r="C1004" s="30">
        <v>45835</v>
      </c>
      <c r="D1004" s="30">
        <v>45845</v>
      </c>
      <c r="E1004" s="47">
        <v>52.8</v>
      </c>
      <c r="F1004" s="47">
        <f t="shared" si="112"/>
        <v>4646.3999999999996</v>
      </c>
      <c r="G1004" s="48">
        <f t="shared" si="113"/>
        <v>9292.7999999999993</v>
      </c>
      <c r="H1004" s="21">
        <v>400120</v>
      </c>
      <c r="I1004" s="21" t="s">
        <v>1737</v>
      </c>
      <c r="J1004" s="21">
        <v>2</v>
      </c>
      <c r="K1004" s="21">
        <v>2</v>
      </c>
      <c r="L1004" s="21">
        <f t="shared" si="114"/>
        <v>0</v>
      </c>
      <c r="M1004" s="21" t="s">
        <v>921</v>
      </c>
      <c r="N1004" s="30">
        <v>45846</v>
      </c>
      <c r="O1004" s="48">
        <v>19096</v>
      </c>
      <c r="P1004" s="21" t="s">
        <v>886</v>
      </c>
      <c r="Q1004" s="21">
        <v>58152921794</v>
      </c>
      <c r="R1004" s="21" t="s">
        <v>40</v>
      </c>
      <c r="S1004" s="3">
        <v>4</v>
      </c>
      <c r="T1004" s="37"/>
      <c r="U1004" s="21" t="s">
        <v>18</v>
      </c>
      <c r="V1004" s="21" t="str">
        <f>VLOOKUP(P1004,'Customer List'!B:C,2,)</f>
        <v>Karnataka</v>
      </c>
      <c r="W1004" s="38"/>
      <c r="X1004" s="30">
        <v>45848</v>
      </c>
      <c r="Y1004" s="21">
        <f t="shared" si="115"/>
        <v>2</v>
      </c>
      <c r="Z1004" s="21" t="str">
        <f t="shared" si="116"/>
        <v>Tuesday</v>
      </c>
      <c r="AA1004" s="21" t="str">
        <f t="shared" si="117"/>
        <v>Thursday</v>
      </c>
      <c r="AB1004" s="21" t="str">
        <f>VLOOKUP(U1004,'Currency Sheet'!A:C,3,)</f>
        <v>DOLLAR</v>
      </c>
      <c r="AC1004" s="42" t="str">
        <f>VLOOKUP(P1004,'Customer List'!B:D,3,)</f>
        <v>OutStation</v>
      </c>
    </row>
    <row r="1005" spans="1:29" x14ac:dyDescent="0.25">
      <c r="A1005" s="21">
        <v>1004</v>
      </c>
      <c r="B1005" s="21" t="s">
        <v>881</v>
      </c>
      <c r="C1005" s="30">
        <v>45835</v>
      </c>
      <c r="D1005" s="30">
        <v>45845</v>
      </c>
      <c r="E1005" s="47">
        <v>64.2</v>
      </c>
      <c r="F1005" s="47">
        <f t="shared" si="112"/>
        <v>5649.6</v>
      </c>
      <c r="G1005" s="48">
        <f t="shared" si="113"/>
        <v>5649.6</v>
      </c>
      <c r="H1005" s="21">
        <v>400121</v>
      </c>
      <c r="I1005" s="21" t="s">
        <v>1737</v>
      </c>
      <c r="J1005" s="21">
        <v>1</v>
      </c>
      <c r="K1005" s="21">
        <v>1</v>
      </c>
      <c r="L1005" s="21">
        <f t="shared" si="114"/>
        <v>0</v>
      </c>
      <c r="M1005" s="21" t="s">
        <v>925</v>
      </c>
      <c r="N1005" s="30">
        <v>45846</v>
      </c>
      <c r="O1005" s="48">
        <v>9951</v>
      </c>
      <c r="P1005" s="21" t="s">
        <v>224</v>
      </c>
      <c r="Q1005" s="21" t="s">
        <v>1123</v>
      </c>
      <c r="R1005" s="21" t="s">
        <v>40</v>
      </c>
      <c r="S1005" s="3">
        <v>4</v>
      </c>
      <c r="T1005" s="37" t="s">
        <v>1124</v>
      </c>
      <c r="U1005" s="21" t="s">
        <v>18</v>
      </c>
      <c r="V1005" s="21" t="str">
        <f>VLOOKUP(P1005,'Customer List'!B:C,2,)</f>
        <v>Punjab</v>
      </c>
      <c r="W1005" s="38"/>
      <c r="X1005" s="30">
        <v>45848</v>
      </c>
      <c r="Y1005" s="21">
        <f t="shared" si="115"/>
        <v>2</v>
      </c>
      <c r="Z1005" s="21" t="str">
        <f t="shared" si="116"/>
        <v>Tuesday</v>
      </c>
      <c r="AA1005" s="21" t="str">
        <f t="shared" si="117"/>
        <v>Thursday</v>
      </c>
      <c r="AB1005" s="21" t="str">
        <f>VLOOKUP(U1005,'Currency Sheet'!A:C,3,)</f>
        <v>DOLLAR</v>
      </c>
      <c r="AC1005" s="42" t="str">
        <f>VLOOKUP(P1005,'Customer List'!B:D,3,)</f>
        <v>OutStation</v>
      </c>
    </row>
    <row r="1006" spans="1:29" x14ac:dyDescent="0.25">
      <c r="A1006" s="21">
        <v>1005</v>
      </c>
      <c r="B1006" s="21" t="s">
        <v>881</v>
      </c>
      <c r="C1006" s="30">
        <v>45835</v>
      </c>
      <c r="D1006" s="30">
        <v>45845</v>
      </c>
      <c r="E1006" s="47">
        <v>49.8</v>
      </c>
      <c r="F1006" s="47">
        <f t="shared" si="112"/>
        <v>4382.3999999999996</v>
      </c>
      <c r="G1006" s="48">
        <f t="shared" si="113"/>
        <v>4382.3999999999996</v>
      </c>
      <c r="H1006" s="21">
        <v>400143</v>
      </c>
      <c r="I1006" s="21" t="s">
        <v>1603</v>
      </c>
      <c r="J1006" s="21">
        <v>1</v>
      </c>
      <c r="K1006" s="21">
        <v>1</v>
      </c>
      <c r="L1006" s="21">
        <f t="shared" si="114"/>
        <v>0</v>
      </c>
      <c r="M1006" s="21" t="s">
        <v>1160</v>
      </c>
      <c r="N1006" s="30">
        <v>45850</v>
      </c>
      <c r="O1006" s="48">
        <v>7096.5</v>
      </c>
      <c r="P1006" s="21" t="s">
        <v>617</v>
      </c>
      <c r="Q1006" s="21">
        <v>58153121121</v>
      </c>
      <c r="R1006" s="21" t="s">
        <v>40</v>
      </c>
      <c r="S1006" s="3">
        <v>4</v>
      </c>
      <c r="T1006" s="37"/>
      <c r="U1006" s="21" t="s">
        <v>18</v>
      </c>
      <c r="V1006" s="21" t="str">
        <f>VLOOKUP(P1006,'Customer List'!B:C,2,)</f>
        <v>Bhuvneshwar</v>
      </c>
      <c r="W1006" s="38"/>
      <c r="X1006" s="30">
        <v>45853</v>
      </c>
      <c r="Y1006" s="21">
        <f t="shared" si="115"/>
        <v>3</v>
      </c>
      <c r="Z1006" s="21" t="str">
        <f t="shared" si="116"/>
        <v>Saturday</v>
      </c>
      <c r="AA1006" s="21" t="str">
        <f t="shared" si="117"/>
        <v>Tuesday</v>
      </c>
      <c r="AB1006" s="21" t="str">
        <f>VLOOKUP(U1006,'Currency Sheet'!A:C,3,)</f>
        <v>DOLLAR</v>
      </c>
      <c r="AC1006" s="42" t="str">
        <f>VLOOKUP(P1006,'Customer List'!B:D,3,)</f>
        <v>OutStation</v>
      </c>
    </row>
    <row r="1007" spans="1:29" x14ac:dyDescent="0.25">
      <c r="A1007" s="21">
        <v>1006</v>
      </c>
      <c r="B1007" s="21" t="s">
        <v>881</v>
      </c>
      <c r="C1007" s="30">
        <v>45835</v>
      </c>
      <c r="D1007" s="30">
        <v>45845</v>
      </c>
      <c r="E1007" s="47">
        <v>144.6</v>
      </c>
      <c r="F1007" s="47">
        <f t="shared" si="112"/>
        <v>12724.8</v>
      </c>
      <c r="G1007" s="48">
        <f t="shared" si="113"/>
        <v>12724.8</v>
      </c>
      <c r="H1007" s="21">
        <v>400150</v>
      </c>
      <c r="I1007" s="21" t="s">
        <v>1738</v>
      </c>
      <c r="J1007" s="21">
        <v>1</v>
      </c>
      <c r="K1007" s="21">
        <v>1</v>
      </c>
      <c r="L1007" s="21">
        <f t="shared" si="114"/>
        <v>0</v>
      </c>
      <c r="M1007" s="21" t="s">
        <v>925</v>
      </c>
      <c r="N1007" s="30">
        <v>45846</v>
      </c>
      <c r="O1007" s="48">
        <v>22413</v>
      </c>
      <c r="P1007" s="21" t="s">
        <v>224</v>
      </c>
      <c r="Q1007" s="21" t="s">
        <v>1123</v>
      </c>
      <c r="R1007" s="21" t="s">
        <v>40</v>
      </c>
      <c r="S1007" s="3">
        <v>4</v>
      </c>
      <c r="T1007" s="37" t="s">
        <v>1124</v>
      </c>
      <c r="U1007" s="21" t="s">
        <v>18</v>
      </c>
      <c r="V1007" s="21" t="str">
        <f>VLOOKUP(P1007,'Customer List'!B:C,2,)</f>
        <v>Punjab</v>
      </c>
      <c r="W1007" s="38"/>
      <c r="X1007" s="30">
        <v>45848</v>
      </c>
      <c r="Y1007" s="21">
        <f t="shared" si="115"/>
        <v>2</v>
      </c>
      <c r="Z1007" s="21" t="str">
        <f t="shared" si="116"/>
        <v>Tuesday</v>
      </c>
      <c r="AA1007" s="21" t="str">
        <f t="shared" si="117"/>
        <v>Thursday</v>
      </c>
      <c r="AB1007" s="21" t="str">
        <f>VLOOKUP(U1007,'Currency Sheet'!A:C,3,)</f>
        <v>DOLLAR</v>
      </c>
      <c r="AC1007" s="42" t="str">
        <f>VLOOKUP(P1007,'Customer List'!B:D,3,)</f>
        <v>OutStation</v>
      </c>
    </row>
    <row r="1008" spans="1:29" x14ac:dyDescent="0.25">
      <c r="A1008" s="21">
        <v>1007</v>
      </c>
      <c r="B1008" s="21" t="s">
        <v>881</v>
      </c>
      <c r="C1008" s="30">
        <v>45835</v>
      </c>
      <c r="D1008" s="30">
        <v>45845</v>
      </c>
      <c r="E1008" s="47">
        <v>153</v>
      </c>
      <c r="F1008" s="47">
        <f t="shared" si="112"/>
        <v>13464</v>
      </c>
      <c r="G1008" s="48">
        <f t="shared" si="113"/>
        <v>13464</v>
      </c>
      <c r="H1008" s="21">
        <v>400163</v>
      </c>
      <c r="I1008" s="21" t="s">
        <v>1739</v>
      </c>
      <c r="J1008" s="21">
        <v>1</v>
      </c>
      <c r="K1008" s="21">
        <v>1</v>
      </c>
      <c r="L1008" s="21">
        <f t="shared" si="114"/>
        <v>0</v>
      </c>
      <c r="M1008" s="21" t="s">
        <v>925</v>
      </c>
      <c r="N1008" s="30">
        <v>45846</v>
      </c>
      <c r="O1008" s="48">
        <v>18972</v>
      </c>
      <c r="P1008" s="21" t="s">
        <v>224</v>
      </c>
      <c r="Q1008" s="21" t="s">
        <v>1123</v>
      </c>
      <c r="R1008" s="21" t="s">
        <v>40</v>
      </c>
      <c r="S1008" s="3">
        <v>4</v>
      </c>
      <c r="T1008" s="37" t="s">
        <v>1124</v>
      </c>
      <c r="U1008" s="21" t="s">
        <v>18</v>
      </c>
      <c r="V1008" s="21" t="str">
        <f>VLOOKUP(P1008,'Customer List'!B:C,2,)</f>
        <v>Punjab</v>
      </c>
      <c r="W1008" s="38"/>
      <c r="X1008" s="30">
        <v>45848</v>
      </c>
      <c r="Y1008" s="21">
        <f t="shared" si="115"/>
        <v>2</v>
      </c>
      <c r="Z1008" s="21" t="str">
        <f t="shared" si="116"/>
        <v>Tuesday</v>
      </c>
      <c r="AA1008" s="21" t="str">
        <f t="shared" si="117"/>
        <v>Thursday</v>
      </c>
      <c r="AB1008" s="21" t="str">
        <f>VLOOKUP(U1008,'Currency Sheet'!A:C,3,)</f>
        <v>DOLLAR</v>
      </c>
      <c r="AC1008" s="42" t="str">
        <f>VLOOKUP(P1008,'Customer List'!B:D,3,)</f>
        <v>OutStation</v>
      </c>
    </row>
    <row r="1009" spans="1:29" x14ac:dyDescent="0.25">
      <c r="A1009" s="21">
        <v>1008</v>
      </c>
      <c r="B1009" s="21" t="s">
        <v>881</v>
      </c>
      <c r="C1009" s="30">
        <v>45835</v>
      </c>
      <c r="D1009" s="30">
        <v>45845</v>
      </c>
      <c r="E1009" s="47">
        <v>22.2</v>
      </c>
      <c r="F1009" s="47">
        <f t="shared" si="112"/>
        <v>1953.6</v>
      </c>
      <c r="G1009" s="48">
        <f t="shared" si="113"/>
        <v>1953.6</v>
      </c>
      <c r="H1009" s="21">
        <v>400211</v>
      </c>
      <c r="I1009" s="21" t="s">
        <v>1740</v>
      </c>
      <c r="J1009" s="21">
        <v>1</v>
      </c>
      <c r="K1009" s="21">
        <v>1</v>
      </c>
      <c r="L1009" s="21">
        <f t="shared" si="114"/>
        <v>0</v>
      </c>
      <c r="M1009" s="21" t="s">
        <v>967</v>
      </c>
      <c r="N1009" s="30">
        <v>45847</v>
      </c>
      <c r="O1009" s="48">
        <v>3441</v>
      </c>
      <c r="P1009" s="21" t="s">
        <v>228</v>
      </c>
      <c r="Q1009" s="21">
        <v>58152972625</v>
      </c>
      <c r="R1009" s="21" t="s">
        <v>40</v>
      </c>
      <c r="S1009" s="3">
        <v>4</v>
      </c>
      <c r="T1009" s="37"/>
      <c r="U1009" s="21" t="s">
        <v>18</v>
      </c>
      <c r="V1009" s="21" t="str">
        <f>VLOOKUP(P1009,'Customer List'!B:C,2,)</f>
        <v>Kolkata</v>
      </c>
      <c r="W1009" s="38"/>
      <c r="X1009" s="30">
        <v>45848</v>
      </c>
      <c r="Y1009" s="21">
        <f t="shared" si="115"/>
        <v>1</v>
      </c>
      <c r="Z1009" s="21" t="str">
        <f t="shared" si="116"/>
        <v>Wednesday</v>
      </c>
      <c r="AA1009" s="21" t="str">
        <f t="shared" si="117"/>
        <v>Thursday</v>
      </c>
      <c r="AB1009" s="21" t="str">
        <f>VLOOKUP(U1009,'Currency Sheet'!A:C,3,)</f>
        <v>DOLLAR</v>
      </c>
      <c r="AC1009" s="42" t="str">
        <f>VLOOKUP(P1009,'Customer List'!B:D,3,)</f>
        <v>OutStation</v>
      </c>
    </row>
    <row r="1010" spans="1:29" x14ac:dyDescent="0.25">
      <c r="A1010" s="21">
        <v>1009</v>
      </c>
      <c r="B1010" s="21" t="s">
        <v>881</v>
      </c>
      <c r="C1010" s="30">
        <v>45835</v>
      </c>
      <c r="D1010" s="30">
        <v>45845</v>
      </c>
      <c r="E1010" s="47">
        <v>57</v>
      </c>
      <c r="F1010" s="47">
        <f t="shared" si="112"/>
        <v>5016</v>
      </c>
      <c r="G1010" s="48">
        <f t="shared" si="113"/>
        <v>15048</v>
      </c>
      <c r="H1010" s="21">
        <v>400220</v>
      </c>
      <c r="I1010" s="21" t="s">
        <v>1741</v>
      </c>
      <c r="J1010" s="21">
        <v>3</v>
      </c>
      <c r="K1010" s="21">
        <v>3</v>
      </c>
      <c r="L1010" s="21">
        <f t="shared" si="114"/>
        <v>0</v>
      </c>
      <c r="M1010" s="21" t="s">
        <v>921</v>
      </c>
      <c r="N1010" s="30">
        <v>45846</v>
      </c>
      <c r="O1010" s="48">
        <v>30922.5</v>
      </c>
      <c r="P1010" s="21" t="s">
        <v>886</v>
      </c>
      <c r="Q1010" s="21">
        <v>58152921794</v>
      </c>
      <c r="R1010" s="21" t="s">
        <v>40</v>
      </c>
      <c r="S1010" s="3">
        <v>4</v>
      </c>
      <c r="T1010" s="37"/>
      <c r="U1010" s="21" t="s">
        <v>18</v>
      </c>
      <c r="V1010" s="21" t="str">
        <f>VLOOKUP(P1010,'Customer List'!B:C,2,)</f>
        <v>Karnataka</v>
      </c>
      <c r="W1010" s="38"/>
      <c r="X1010" s="30">
        <v>45848</v>
      </c>
      <c r="Y1010" s="21">
        <f t="shared" si="115"/>
        <v>2</v>
      </c>
      <c r="Z1010" s="21" t="str">
        <f t="shared" si="116"/>
        <v>Tuesday</v>
      </c>
      <c r="AA1010" s="21" t="str">
        <f t="shared" si="117"/>
        <v>Thursday</v>
      </c>
      <c r="AB1010" s="21" t="str">
        <f>VLOOKUP(U1010,'Currency Sheet'!A:C,3,)</f>
        <v>DOLLAR</v>
      </c>
      <c r="AC1010" s="42" t="str">
        <f>VLOOKUP(P1010,'Customer List'!B:D,3,)</f>
        <v>OutStation</v>
      </c>
    </row>
    <row r="1011" spans="1:29" x14ac:dyDescent="0.25">
      <c r="A1011" s="21">
        <v>1010</v>
      </c>
      <c r="B1011" s="21" t="s">
        <v>881</v>
      </c>
      <c r="C1011" s="30">
        <v>45835</v>
      </c>
      <c r="D1011" s="30">
        <v>45845</v>
      </c>
      <c r="E1011" s="47">
        <v>123.6</v>
      </c>
      <c r="F1011" s="47">
        <f t="shared" si="112"/>
        <v>10876.8</v>
      </c>
      <c r="G1011" s="48">
        <f t="shared" si="113"/>
        <v>21753.599999999999</v>
      </c>
      <c r="H1011" s="21">
        <v>400234</v>
      </c>
      <c r="I1011" s="21" t="s">
        <v>1742</v>
      </c>
      <c r="J1011" s="21">
        <v>2</v>
      </c>
      <c r="K1011" s="21">
        <v>2</v>
      </c>
      <c r="L1011" s="21">
        <f t="shared" si="114"/>
        <v>0</v>
      </c>
      <c r="M1011" s="21" t="s">
        <v>921</v>
      </c>
      <c r="N1011" s="30">
        <v>45846</v>
      </c>
      <c r="O1011" s="48">
        <v>44702</v>
      </c>
      <c r="P1011" s="21" t="s">
        <v>886</v>
      </c>
      <c r="Q1011" s="21">
        <v>58152921794</v>
      </c>
      <c r="R1011" s="21" t="s">
        <v>40</v>
      </c>
      <c r="S1011" s="3">
        <v>4</v>
      </c>
      <c r="T1011" s="37"/>
      <c r="U1011" s="21" t="s">
        <v>18</v>
      </c>
      <c r="V1011" s="21" t="str">
        <f>VLOOKUP(P1011,'Customer List'!B:C,2,)</f>
        <v>Karnataka</v>
      </c>
      <c r="W1011" s="38"/>
      <c r="X1011" s="30">
        <v>45848</v>
      </c>
      <c r="Y1011" s="21">
        <f t="shared" si="115"/>
        <v>2</v>
      </c>
      <c r="Z1011" s="21" t="str">
        <f t="shared" si="116"/>
        <v>Tuesday</v>
      </c>
      <c r="AA1011" s="21" t="str">
        <f t="shared" si="117"/>
        <v>Thursday</v>
      </c>
      <c r="AB1011" s="21" t="str">
        <f>VLOOKUP(U1011,'Currency Sheet'!A:C,3,)</f>
        <v>DOLLAR</v>
      </c>
      <c r="AC1011" s="42" t="str">
        <f>VLOOKUP(P1011,'Customer List'!B:D,3,)</f>
        <v>OutStation</v>
      </c>
    </row>
    <row r="1012" spans="1:29" x14ac:dyDescent="0.25">
      <c r="A1012" s="21">
        <v>1011</v>
      </c>
      <c r="B1012" s="21" t="s">
        <v>881</v>
      </c>
      <c r="C1012" s="30">
        <v>45835</v>
      </c>
      <c r="D1012" s="30">
        <v>45845</v>
      </c>
      <c r="E1012" s="47">
        <v>63.6</v>
      </c>
      <c r="F1012" s="47">
        <f t="shared" si="112"/>
        <v>5596.8</v>
      </c>
      <c r="G1012" s="48">
        <f t="shared" si="113"/>
        <v>5596.8</v>
      </c>
      <c r="H1012" s="21">
        <v>400253</v>
      </c>
      <c r="I1012" s="21" t="s">
        <v>1743</v>
      </c>
      <c r="J1012" s="21">
        <v>1</v>
      </c>
      <c r="K1012" s="21">
        <v>1</v>
      </c>
      <c r="L1012" s="21">
        <f t="shared" si="114"/>
        <v>0</v>
      </c>
      <c r="M1012" s="21" t="s">
        <v>925</v>
      </c>
      <c r="N1012" s="30">
        <v>45846</v>
      </c>
      <c r="O1012" s="48">
        <v>9858</v>
      </c>
      <c r="P1012" s="21" t="s">
        <v>224</v>
      </c>
      <c r="Q1012" s="21" t="s">
        <v>1123</v>
      </c>
      <c r="R1012" s="21" t="s">
        <v>40</v>
      </c>
      <c r="S1012" s="3">
        <v>4</v>
      </c>
      <c r="T1012" s="37" t="s">
        <v>1124</v>
      </c>
      <c r="U1012" s="21" t="s">
        <v>18</v>
      </c>
      <c r="V1012" s="21" t="str">
        <f>VLOOKUP(P1012,'Customer List'!B:C,2,)</f>
        <v>Punjab</v>
      </c>
      <c r="W1012" s="38"/>
      <c r="X1012" s="30">
        <v>45848</v>
      </c>
      <c r="Y1012" s="21">
        <f t="shared" si="115"/>
        <v>2</v>
      </c>
      <c r="Z1012" s="21" t="str">
        <f t="shared" si="116"/>
        <v>Tuesday</v>
      </c>
      <c r="AA1012" s="21" t="str">
        <f t="shared" si="117"/>
        <v>Thursday</v>
      </c>
      <c r="AB1012" s="21" t="str">
        <f>VLOOKUP(U1012,'Currency Sheet'!A:C,3,)</f>
        <v>DOLLAR</v>
      </c>
      <c r="AC1012" s="42" t="str">
        <f>VLOOKUP(P1012,'Customer List'!B:D,3,)</f>
        <v>OutStation</v>
      </c>
    </row>
    <row r="1013" spans="1:29" x14ac:dyDescent="0.25">
      <c r="A1013" s="21">
        <v>1012</v>
      </c>
      <c r="B1013" s="21" t="s">
        <v>881</v>
      </c>
      <c r="C1013" s="30">
        <v>45835</v>
      </c>
      <c r="D1013" s="30">
        <v>45845</v>
      </c>
      <c r="E1013" s="47">
        <v>301.5</v>
      </c>
      <c r="F1013" s="47">
        <f t="shared" si="112"/>
        <v>26532</v>
      </c>
      <c r="G1013" s="48">
        <f t="shared" si="113"/>
        <v>53064</v>
      </c>
      <c r="H1013" s="21">
        <v>400268</v>
      </c>
      <c r="I1013" s="21" t="s">
        <v>1744</v>
      </c>
      <c r="J1013" s="21">
        <v>2</v>
      </c>
      <c r="K1013" s="21">
        <v>2</v>
      </c>
      <c r="L1013" s="21">
        <f t="shared" si="114"/>
        <v>0</v>
      </c>
      <c r="M1013" s="21" t="s">
        <v>921</v>
      </c>
      <c r="N1013" s="30">
        <v>45846</v>
      </c>
      <c r="O1013" s="48">
        <v>87234</v>
      </c>
      <c r="P1013" s="21" t="s">
        <v>886</v>
      </c>
      <c r="Q1013" s="21">
        <v>58152921794</v>
      </c>
      <c r="R1013" s="21" t="s">
        <v>40</v>
      </c>
      <c r="S1013" s="3">
        <v>4</v>
      </c>
      <c r="T1013" s="37"/>
      <c r="U1013" s="21" t="s">
        <v>18</v>
      </c>
      <c r="V1013" s="21" t="str">
        <f>VLOOKUP(P1013,'Customer List'!B:C,2,)</f>
        <v>Karnataka</v>
      </c>
      <c r="W1013" s="38"/>
      <c r="X1013" s="30">
        <v>45848</v>
      </c>
      <c r="Y1013" s="21">
        <f t="shared" si="115"/>
        <v>2</v>
      </c>
      <c r="Z1013" s="21" t="str">
        <f t="shared" si="116"/>
        <v>Tuesday</v>
      </c>
      <c r="AA1013" s="21" t="str">
        <f t="shared" si="117"/>
        <v>Thursday</v>
      </c>
      <c r="AB1013" s="21" t="str">
        <f>VLOOKUP(U1013,'Currency Sheet'!A:C,3,)</f>
        <v>DOLLAR</v>
      </c>
      <c r="AC1013" s="42" t="str">
        <f>VLOOKUP(P1013,'Customer List'!B:D,3,)</f>
        <v>OutStation</v>
      </c>
    </row>
    <row r="1014" spans="1:29" x14ac:dyDescent="0.25">
      <c r="A1014" s="21">
        <v>1013</v>
      </c>
      <c r="B1014" s="21" t="s">
        <v>881</v>
      </c>
      <c r="C1014" s="30">
        <v>45835</v>
      </c>
      <c r="D1014" s="30">
        <v>45845</v>
      </c>
      <c r="E1014" s="47">
        <v>54</v>
      </c>
      <c r="F1014" s="47">
        <f t="shared" si="112"/>
        <v>4752</v>
      </c>
      <c r="G1014" s="48">
        <f t="shared" si="113"/>
        <v>4752</v>
      </c>
      <c r="H1014" s="21">
        <v>400322</v>
      </c>
      <c r="I1014" s="21" t="s">
        <v>1745</v>
      </c>
      <c r="J1014" s="21">
        <v>1</v>
      </c>
      <c r="K1014" s="21">
        <v>1</v>
      </c>
      <c r="L1014" s="21">
        <f t="shared" si="114"/>
        <v>0</v>
      </c>
      <c r="M1014" s="21" t="s">
        <v>1160</v>
      </c>
      <c r="N1014" s="30">
        <v>45850</v>
      </c>
      <c r="O1014" s="48">
        <v>7695</v>
      </c>
      <c r="P1014" s="21" t="s">
        <v>617</v>
      </c>
      <c r="Q1014" s="21">
        <v>58153121121</v>
      </c>
      <c r="R1014" s="21" t="s">
        <v>40</v>
      </c>
      <c r="S1014" s="3">
        <v>4</v>
      </c>
      <c r="T1014" s="37"/>
      <c r="U1014" s="21" t="s">
        <v>18</v>
      </c>
      <c r="V1014" s="21" t="str">
        <f>VLOOKUP(P1014,'Customer List'!B:C,2,)</f>
        <v>Bhuvneshwar</v>
      </c>
      <c r="W1014" s="38"/>
      <c r="X1014" s="30">
        <v>45853</v>
      </c>
      <c r="Y1014" s="21">
        <f t="shared" si="115"/>
        <v>3</v>
      </c>
      <c r="Z1014" s="21" t="str">
        <f t="shared" si="116"/>
        <v>Saturday</v>
      </c>
      <c r="AA1014" s="21" t="str">
        <f t="shared" si="117"/>
        <v>Tuesday</v>
      </c>
      <c r="AB1014" s="21" t="str">
        <f>VLOOKUP(U1014,'Currency Sheet'!A:C,3,)</f>
        <v>DOLLAR</v>
      </c>
      <c r="AC1014" s="42" t="str">
        <f>VLOOKUP(P1014,'Customer List'!B:D,3,)</f>
        <v>OutStation</v>
      </c>
    </row>
    <row r="1015" spans="1:29" x14ac:dyDescent="0.25">
      <c r="A1015" s="21">
        <v>1014</v>
      </c>
      <c r="B1015" s="21" t="s">
        <v>881</v>
      </c>
      <c r="C1015" s="30">
        <v>45835</v>
      </c>
      <c r="D1015" s="30">
        <v>45845</v>
      </c>
      <c r="E1015" s="47">
        <v>32.4</v>
      </c>
      <c r="F1015" s="47">
        <f t="shared" si="112"/>
        <v>2851.2</v>
      </c>
      <c r="G1015" s="48">
        <f t="shared" si="113"/>
        <v>2851.2</v>
      </c>
      <c r="H1015" s="21">
        <v>400511</v>
      </c>
      <c r="I1015" s="21" t="s">
        <v>1746</v>
      </c>
      <c r="J1015" s="21">
        <v>1</v>
      </c>
      <c r="K1015" s="21">
        <v>1</v>
      </c>
      <c r="L1015" s="21">
        <f t="shared" si="114"/>
        <v>0</v>
      </c>
      <c r="M1015" s="21" t="s">
        <v>925</v>
      </c>
      <c r="N1015" s="30">
        <v>45846</v>
      </c>
      <c r="O1015" s="48">
        <v>5022</v>
      </c>
      <c r="P1015" s="21" t="s">
        <v>224</v>
      </c>
      <c r="Q1015" s="21" t="s">
        <v>1123</v>
      </c>
      <c r="R1015" s="21" t="s">
        <v>40</v>
      </c>
      <c r="S1015" s="3">
        <v>4</v>
      </c>
      <c r="T1015" s="37" t="s">
        <v>1124</v>
      </c>
      <c r="U1015" s="21" t="s">
        <v>18</v>
      </c>
      <c r="V1015" s="21" t="str">
        <f>VLOOKUP(P1015,'Customer List'!B:C,2,)</f>
        <v>Punjab</v>
      </c>
      <c r="W1015" s="38"/>
      <c r="X1015" s="30">
        <v>45848</v>
      </c>
      <c r="Y1015" s="21">
        <f t="shared" si="115"/>
        <v>2</v>
      </c>
      <c r="Z1015" s="21" t="str">
        <f t="shared" si="116"/>
        <v>Tuesday</v>
      </c>
      <c r="AA1015" s="21" t="str">
        <f t="shared" si="117"/>
        <v>Thursday</v>
      </c>
      <c r="AB1015" s="21" t="str">
        <f>VLOOKUP(U1015,'Currency Sheet'!A:C,3,)</f>
        <v>DOLLAR</v>
      </c>
      <c r="AC1015" s="42" t="str">
        <f>VLOOKUP(P1015,'Customer List'!B:D,3,)</f>
        <v>OutStation</v>
      </c>
    </row>
    <row r="1016" spans="1:29" x14ac:dyDescent="0.25">
      <c r="A1016" s="21">
        <v>1015</v>
      </c>
      <c r="B1016" s="21" t="s">
        <v>881</v>
      </c>
      <c r="C1016" s="30">
        <v>45835</v>
      </c>
      <c r="D1016" s="30">
        <v>45845</v>
      </c>
      <c r="E1016" s="47">
        <v>64.2</v>
      </c>
      <c r="F1016" s="47">
        <f t="shared" si="112"/>
        <v>5649.6</v>
      </c>
      <c r="G1016" s="48">
        <f t="shared" si="113"/>
        <v>5649.6</v>
      </c>
      <c r="H1016" s="21">
        <v>400512</v>
      </c>
      <c r="I1016" s="21" t="s">
        <v>1746</v>
      </c>
      <c r="J1016" s="21">
        <v>1</v>
      </c>
      <c r="K1016" s="21">
        <v>1</v>
      </c>
      <c r="L1016" s="21">
        <f t="shared" si="114"/>
        <v>0</v>
      </c>
      <c r="M1016" s="21" t="s">
        <v>1002</v>
      </c>
      <c r="N1016" s="30">
        <v>45847</v>
      </c>
      <c r="O1016" s="48">
        <v>0</v>
      </c>
      <c r="P1016" s="21" t="s">
        <v>49</v>
      </c>
      <c r="Q1016" s="21" t="s">
        <v>636</v>
      </c>
      <c r="R1016" s="21" t="s">
        <v>637</v>
      </c>
      <c r="S1016" s="3">
        <v>4</v>
      </c>
      <c r="T1016" s="37" t="s">
        <v>609</v>
      </c>
      <c r="U1016" s="21" t="s">
        <v>18</v>
      </c>
      <c r="V1016" s="21" t="str">
        <f>VLOOKUP(P1016,'Customer List'!B:C,2,)</f>
        <v>Delhi</v>
      </c>
      <c r="W1016" s="38"/>
      <c r="X1016" s="30">
        <v>45847</v>
      </c>
      <c r="Y1016" s="21">
        <f t="shared" si="115"/>
        <v>0</v>
      </c>
      <c r="Z1016" s="21" t="str">
        <f t="shared" si="116"/>
        <v>Wednesday</v>
      </c>
      <c r="AA1016" s="21" t="str">
        <f t="shared" si="117"/>
        <v>Wednesday</v>
      </c>
      <c r="AB1016" s="21" t="str">
        <f>VLOOKUP(U1016,'Currency Sheet'!A:C,3,)</f>
        <v>DOLLAR</v>
      </c>
      <c r="AC1016" s="42" t="str">
        <f>VLOOKUP(P1016,'Customer List'!B:D,3,)</f>
        <v>Local</v>
      </c>
    </row>
    <row r="1017" spans="1:29" x14ac:dyDescent="0.25">
      <c r="A1017" s="21">
        <v>1016</v>
      </c>
      <c r="B1017" s="21" t="s">
        <v>881</v>
      </c>
      <c r="C1017" s="30">
        <v>45835</v>
      </c>
      <c r="D1017" s="30">
        <v>45845</v>
      </c>
      <c r="E1017" s="47">
        <v>123.6</v>
      </c>
      <c r="F1017" s="47">
        <f t="shared" si="112"/>
        <v>10876.8</v>
      </c>
      <c r="G1017" s="48">
        <f t="shared" si="113"/>
        <v>10876.8</v>
      </c>
      <c r="H1017" s="21">
        <v>400527</v>
      </c>
      <c r="I1017" s="21" t="s">
        <v>1747</v>
      </c>
      <c r="J1017" s="21">
        <v>1</v>
      </c>
      <c r="K1017" s="21">
        <v>1</v>
      </c>
      <c r="L1017" s="21">
        <f t="shared" si="114"/>
        <v>0</v>
      </c>
      <c r="M1017" s="21" t="s">
        <v>925</v>
      </c>
      <c r="N1017" s="30">
        <v>45846</v>
      </c>
      <c r="O1017" s="48">
        <v>19158</v>
      </c>
      <c r="P1017" s="21" t="s">
        <v>224</v>
      </c>
      <c r="Q1017" s="21" t="s">
        <v>1123</v>
      </c>
      <c r="R1017" s="21" t="s">
        <v>40</v>
      </c>
      <c r="S1017" s="3">
        <v>4</v>
      </c>
      <c r="T1017" s="37" t="s">
        <v>1124</v>
      </c>
      <c r="U1017" s="21" t="s">
        <v>18</v>
      </c>
      <c r="V1017" s="21" t="str">
        <f>VLOOKUP(P1017,'Customer List'!B:C,2,)</f>
        <v>Punjab</v>
      </c>
      <c r="W1017" s="38"/>
      <c r="X1017" s="30">
        <v>45848</v>
      </c>
      <c r="Y1017" s="21">
        <f t="shared" si="115"/>
        <v>2</v>
      </c>
      <c r="Z1017" s="21" t="str">
        <f t="shared" si="116"/>
        <v>Tuesday</v>
      </c>
      <c r="AA1017" s="21" t="str">
        <f t="shared" si="117"/>
        <v>Thursday</v>
      </c>
      <c r="AB1017" s="21" t="str">
        <f>VLOOKUP(U1017,'Currency Sheet'!A:C,3,)</f>
        <v>DOLLAR</v>
      </c>
      <c r="AC1017" s="42" t="str">
        <f>VLOOKUP(P1017,'Customer List'!B:D,3,)</f>
        <v>OutStation</v>
      </c>
    </row>
    <row r="1018" spans="1:29" x14ac:dyDescent="0.25">
      <c r="A1018" s="21">
        <v>1017</v>
      </c>
      <c r="B1018" s="21" t="s">
        <v>881</v>
      </c>
      <c r="C1018" s="30">
        <v>45835</v>
      </c>
      <c r="D1018" s="30">
        <v>45845</v>
      </c>
      <c r="E1018" s="47">
        <v>67.2</v>
      </c>
      <c r="F1018" s="47">
        <f t="shared" si="112"/>
        <v>5913.6</v>
      </c>
      <c r="G1018" s="48">
        <f t="shared" si="113"/>
        <v>5913.6</v>
      </c>
      <c r="H1018" s="21">
        <v>400557</v>
      </c>
      <c r="I1018" s="21" t="s">
        <v>1748</v>
      </c>
      <c r="J1018" s="21">
        <v>1</v>
      </c>
      <c r="K1018" s="21">
        <v>1</v>
      </c>
      <c r="L1018" s="21">
        <f t="shared" si="114"/>
        <v>0</v>
      </c>
      <c r="M1018" s="21" t="s">
        <v>1160</v>
      </c>
      <c r="N1018" s="30">
        <v>45850</v>
      </c>
      <c r="O1018" s="48">
        <v>9576</v>
      </c>
      <c r="P1018" s="21" t="s">
        <v>617</v>
      </c>
      <c r="Q1018" s="21">
        <v>58153121121</v>
      </c>
      <c r="R1018" s="21" t="s">
        <v>40</v>
      </c>
      <c r="S1018" s="3">
        <v>4</v>
      </c>
      <c r="T1018" s="37"/>
      <c r="U1018" s="21" t="s">
        <v>18</v>
      </c>
      <c r="V1018" s="21" t="str">
        <f>VLOOKUP(P1018,'Customer List'!B:C,2,)</f>
        <v>Bhuvneshwar</v>
      </c>
      <c r="W1018" s="38"/>
      <c r="X1018" s="30">
        <v>45853</v>
      </c>
      <c r="Y1018" s="21">
        <f t="shared" si="115"/>
        <v>3</v>
      </c>
      <c r="Z1018" s="21" t="str">
        <f t="shared" si="116"/>
        <v>Saturday</v>
      </c>
      <c r="AA1018" s="21" t="str">
        <f t="shared" si="117"/>
        <v>Tuesday</v>
      </c>
      <c r="AB1018" s="21" t="str">
        <f>VLOOKUP(U1018,'Currency Sheet'!A:C,3,)</f>
        <v>DOLLAR</v>
      </c>
      <c r="AC1018" s="42" t="str">
        <f>VLOOKUP(P1018,'Customer List'!B:D,3,)</f>
        <v>OutStation</v>
      </c>
    </row>
    <row r="1019" spans="1:29" x14ac:dyDescent="0.25">
      <c r="A1019" s="21">
        <v>1018</v>
      </c>
      <c r="B1019" s="21" t="s">
        <v>881</v>
      </c>
      <c r="C1019" s="30">
        <v>45835</v>
      </c>
      <c r="D1019" s="30">
        <v>45845</v>
      </c>
      <c r="E1019" s="47">
        <v>105.6</v>
      </c>
      <c r="F1019" s="47">
        <f t="shared" si="112"/>
        <v>9292.7999999999993</v>
      </c>
      <c r="G1019" s="48">
        <f t="shared" si="113"/>
        <v>9292.7999999999993</v>
      </c>
      <c r="H1019" s="21">
        <v>400625</v>
      </c>
      <c r="I1019" s="21" t="s">
        <v>1749</v>
      </c>
      <c r="J1019" s="21">
        <v>1</v>
      </c>
      <c r="K1019" s="21">
        <v>1</v>
      </c>
      <c r="L1019" s="21">
        <f t="shared" si="114"/>
        <v>0</v>
      </c>
      <c r="M1019" s="21" t="s">
        <v>1001</v>
      </c>
      <c r="N1019" s="30">
        <v>45847</v>
      </c>
      <c r="O1019" s="48">
        <v>0</v>
      </c>
      <c r="P1019" s="21" t="s">
        <v>49</v>
      </c>
      <c r="Q1019" s="21" t="s">
        <v>636</v>
      </c>
      <c r="R1019" s="21" t="s">
        <v>637</v>
      </c>
      <c r="S1019" s="3">
        <v>4</v>
      </c>
      <c r="T1019" s="37" t="s">
        <v>609</v>
      </c>
      <c r="U1019" s="21" t="s">
        <v>18</v>
      </c>
      <c r="V1019" s="21" t="str">
        <f>VLOOKUP(P1019,'Customer List'!B:C,2,)</f>
        <v>Delhi</v>
      </c>
      <c r="W1019" s="38"/>
      <c r="X1019" s="30">
        <v>45847</v>
      </c>
      <c r="Y1019" s="21">
        <f t="shared" si="115"/>
        <v>0</v>
      </c>
      <c r="Z1019" s="21" t="str">
        <f t="shared" si="116"/>
        <v>Wednesday</v>
      </c>
      <c r="AA1019" s="21" t="str">
        <f t="shared" si="117"/>
        <v>Wednesday</v>
      </c>
      <c r="AB1019" s="21" t="str">
        <f>VLOOKUP(U1019,'Currency Sheet'!A:C,3,)</f>
        <v>DOLLAR</v>
      </c>
      <c r="AC1019" s="42" t="str">
        <f>VLOOKUP(P1019,'Customer List'!B:D,3,)</f>
        <v>Local</v>
      </c>
    </row>
    <row r="1020" spans="1:29" x14ac:dyDescent="0.25">
      <c r="A1020" s="21">
        <v>1019</v>
      </c>
      <c r="B1020" s="21" t="s">
        <v>881</v>
      </c>
      <c r="C1020" s="30">
        <v>45835</v>
      </c>
      <c r="D1020" s="30">
        <v>45845</v>
      </c>
      <c r="E1020" s="47">
        <v>21.6</v>
      </c>
      <c r="F1020" s="47">
        <f t="shared" si="112"/>
        <v>1900.8000000000002</v>
      </c>
      <c r="G1020" s="48">
        <f t="shared" si="113"/>
        <v>1900.8000000000002</v>
      </c>
      <c r="H1020" s="21">
        <v>400633</v>
      </c>
      <c r="I1020" s="21" t="s">
        <v>1750</v>
      </c>
      <c r="J1020" s="21">
        <v>1</v>
      </c>
      <c r="K1020" s="21">
        <v>1</v>
      </c>
      <c r="L1020" s="21">
        <f t="shared" si="114"/>
        <v>0</v>
      </c>
      <c r="M1020" s="21" t="s">
        <v>1160</v>
      </c>
      <c r="N1020" s="30">
        <v>45850</v>
      </c>
      <c r="O1020" s="48">
        <v>3078</v>
      </c>
      <c r="P1020" s="21" t="s">
        <v>617</v>
      </c>
      <c r="Q1020" s="21">
        <v>58153121121</v>
      </c>
      <c r="R1020" s="21" t="s">
        <v>40</v>
      </c>
      <c r="S1020" s="3">
        <v>4</v>
      </c>
      <c r="T1020" s="37"/>
      <c r="U1020" s="21" t="s">
        <v>18</v>
      </c>
      <c r="V1020" s="21" t="str">
        <f>VLOOKUP(P1020,'Customer List'!B:C,2,)</f>
        <v>Bhuvneshwar</v>
      </c>
      <c r="W1020" s="38"/>
      <c r="X1020" s="30">
        <v>45853</v>
      </c>
      <c r="Y1020" s="21">
        <f t="shared" si="115"/>
        <v>3</v>
      </c>
      <c r="Z1020" s="21" t="str">
        <f t="shared" si="116"/>
        <v>Saturday</v>
      </c>
      <c r="AA1020" s="21" t="str">
        <f t="shared" si="117"/>
        <v>Tuesday</v>
      </c>
      <c r="AB1020" s="21" t="str">
        <f>VLOOKUP(U1020,'Currency Sheet'!A:C,3,)</f>
        <v>DOLLAR</v>
      </c>
      <c r="AC1020" s="42" t="str">
        <f>VLOOKUP(P1020,'Customer List'!B:D,3,)</f>
        <v>OutStation</v>
      </c>
    </row>
    <row r="1021" spans="1:29" x14ac:dyDescent="0.25">
      <c r="A1021" s="21">
        <v>1020</v>
      </c>
      <c r="B1021" s="21" t="s">
        <v>881</v>
      </c>
      <c r="C1021" s="30">
        <v>45835</v>
      </c>
      <c r="D1021" s="30">
        <v>45845</v>
      </c>
      <c r="E1021" s="47">
        <v>58.8</v>
      </c>
      <c r="F1021" s="47">
        <f t="shared" si="112"/>
        <v>5174.3999999999996</v>
      </c>
      <c r="G1021" s="48">
        <f t="shared" si="113"/>
        <v>5174.3999999999996</v>
      </c>
      <c r="H1021" s="21">
        <v>400636</v>
      </c>
      <c r="I1021" s="21" t="s">
        <v>1751</v>
      </c>
      <c r="J1021" s="21">
        <v>1</v>
      </c>
      <c r="K1021" s="21">
        <v>1</v>
      </c>
      <c r="L1021" s="21">
        <f t="shared" si="114"/>
        <v>0</v>
      </c>
      <c r="M1021" s="21" t="s">
        <v>1001</v>
      </c>
      <c r="N1021" s="30">
        <v>45847</v>
      </c>
      <c r="O1021" s="48">
        <v>0</v>
      </c>
      <c r="P1021" s="21" t="s">
        <v>49</v>
      </c>
      <c r="Q1021" s="21" t="s">
        <v>636</v>
      </c>
      <c r="R1021" s="21" t="s">
        <v>637</v>
      </c>
      <c r="S1021" s="3">
        <v>4</v>
      </c>
      <c r="T1021" s="37" t="s">
        <v>609</v>
      </c>
      <c r="U1021" s="21" t="s">
        <v>18</v>
      </c>
      <c r="V1021" s="21" t="str">
        <f>VLOOKUP(P1021,'Customer List'!B:C,2,)</f>
        <v>Delhi</v>
      </c>
      <c r="W1021" s="38"/>
      <c r="X1021" s="30">
        <v>45847</v>
      </c>
      <c r="Y1021" s="21">
        <f t="shared" si="115"/>
        <v>0</v>
      </c>
      <c r="Z1021" s="21" t="str">
        <f t="shared" si="116"/>
        <v>Wednesday</v>
      </c>
      <c r="AA1021" s="21" t="str">
        <f t="shared" si="117"/>
        <v>Wednesday</v>
      </c>
      <c r="AB1021" s="21" t="str">
        <f>VLOOKUP(U1021,'Currency Sheet'!A:C,3,)</f>
        <v>DOLLAR</v>
      </c>
      <c r="AC1021" s="42" t="str">
        <f>VLOOKUP(P1021,'Customer List'!B:D,3,)</f>
        <v>Local</v>
      </c>
    </row>
    <row r="1022" spans="1:29" x14ac:dyDescent="0.25">
      <c r="A1022" s="21">
        <v>1021</v>
      </c>
      <c r="B1022" s="21" t="s">
        <v>881</v>
      </c>
      <c r="C1022" s="30">
        <v>45835</v>
      </c>
      <c r="D1022" s="30">
        <v>45845</v>
      </c>
      <c r="E1022" s="47">
        <v>42.6</v>
      </c>
      <c r="F1022" s="47">
        <f t="shared" si="112"/>
        <v>3748.8</v>
      </c>
      <c r="G1022" s="48">
        <f t="shared" si="113"/>
        <v>3748.8</v>
      </c>
      <c r="H1022" s="21">
        <v>400703</v>
      </c>
      <c r="I1022" s="21" t="s">
        <v>1752</v>
      </c>
      <c r="J1022" s="21">
        <v>1</v>
      </c>
      <c r="K1022" s="21">
        <v>1</v>
      </c>
      <c r="L1022" s="21">
        <f t="shared" si="114"/>
        <v>0</v>
      </c>
      <c r="M1022" s="21" t="s">
        <v>1160</v>
      </c>
      <c r="N1022" s="30">
        <v>45850</v>
      </c>
      <c r="O1022" s="48">
        <v>6070.5</v>
      </c>
      <c r="P1022" s="21" t="s">
        <v>617</v>
      </c>
      <c r="Q1022" s="21">
        <v>58153121121</v>
      </c>
      <c r="R1022" s="21" t="s">
        <v>40</v>
      </c>
      <c r="S1022" s="3">
        <v>4</v>
      </c>
      <c r="T1022" s="37"/>
      <c r="U1022" s="21" t="s">
        <v>18</v>
      </c>
      <c r="V1022" s="21" t="str">
        <f>VLOOKUP(P1022,'Customer List'!B:C,2,)</f>
        <v>Bhuvneshwar</v>
      </c>
      <c r="W1022" s="38"/>
      <c r="X1022" s="30">
        <v>45853</v>
      </c>
      <c r="Y1022" s="21">
        <f t="shared" si="115"/>
        <v>3</v>
      </c>
      <c r="Z1022" s="21" t="str">
        <f t="shared" si="116"/>
        <v>Saturday</v>
      </c>
      <c r="AA1022" s="21" t="str">
        <f t="shared" si="117"/>
        <v>Tuesday</v>
      </c>
      <c r="AB1022" s="21" t="str">
        <f>VLOOKUP(U1022,'Currency Sheet'!A:C,3,)</f>
        <v>DOLLAR</v>
      </c>
      <c r="AC1022" s="42" t="str">
        <f>VLOOKUP(P1022,'Customer List'!B:D,3,)</f>
        <v>OutStation</v>
      </c>
    </row>
    <row r="1023" spans="1:29" x14ac:dyDescent="0.25">
      <c r="A1023" s="21">
        <v>1022</v>
      </c>
      <c r="B1023" s="21" t="s">
        <v>881</v>
      </c>
      <c r="C1023" s="30">
        <v>45835</v>
      </c>
      <c r="D1023" s="30">
        <v>45845</v>
      </c>
      <c r="E1023" s="47">
        <v>5</v>
      </c>
      <c r="F1023" s="47">
        <f t="shared" si="112"/>
        <v>440</v>
      </c>
      <c r="G1023" s="48">
        <f t="shared" si="113"/>
        <v>440</v>
      </c>
      <c r="H1023" s="21">
        <v>405103</v>
      </c>
      <c r="I1023" s="21" t="s">
        <v>1753</v>
      </c>
      <c r="J1023" s="21">
        <v>1</v>
      </c>
      <c r="K1023" s="21">
        <v>1</v>
      </c>
      <c r="L1023" s="21">
        <f t="shared" si="114"/>
        <v>0</v>
      </c>
      <c r="M1023" s="21" t="s">
        <v>1171</v>
      </c>
      <c r="N1023" s="30">
        <v>45850</v>
      </c>
      <c r="O1023" s="48">
        <v>0</v>
      </c>
      <c r="P1023" s="21" t="s">
        <v>1121</v>
      </c>
      <c r="Q1023" s="21">
        <v>58153113653</v>
      </c>
      <c r="R1023" s="21" t="s">
        <v>40</v>
      </c>
      <c r="S1023" s="3">
        <v>4</v>
      </c>
      <c r="T1023" s="37" t="s">
        <v>609</v>
      </c>
      <c r="U1023" s="21" t="s">
        <v>18</v>
      </c>
      <c r="V1023" s="21" t="str">
        <f>VLOOKUP(P1023,'Customer List'!B:C,2,)</f>
        <v>Jammu</v>
      </c>
      <c r="W1023" s="38"/>
      <c r="X1023" s="30">
        <v>45852</v>
      </c>
      <c r="Y1023" s="21">
        <f t="shared" si="115"/>
        <v>2</v>
      </c>
      <c r="Z1023" s="21" t="str">
        <f t="shared" si="116"/>
        <v>Saturday</v>
      </c>
      <c r="AA1023" s="21" t="str">
        <f t="shared" si="117"/>
        <v>Monday</v>
      </c>
      <c r="AB1023" s="21" t="str">
        <f>VLOOKUP(U1023,'Currency Sheet'!A:C,3,)</f>
        <v>DOLLAR</v>
      </c>
      <c r="AC1023" s="42" t="str">
        <f>VLOOKUP(P1023,'Customer List'!B:D,3,)</f>
        <v>OutStation</v>
      </c>
    </row>
    <row r="1024" spans="1:29" x14ac:dyDescent="0.25">
      <c r="A1024" s="21">
        <v>1023</v>
      </c>
      <c r="B1024" s="21" t="s">
        <v>881</v>
      </c>
      <c r="C1024" s="30">
        <v>45835</v>
      </c>
      <c r="D1024" s="30">
        <v>45845</v>
      </c>
      <c r="E1024" s="47">
        <v>33.6</v>
      </c>
      <c r="F1024" s="47">
        <f t="shared" si="112"/>
        <v>2956.8</v>
      </c>
      <c r="G1024" s="48">
        <f t="shared" si="113"/>
        <v>2956.8</v>
      </c>
      <c r="H1024" s="21">
        <v>405203</v>
      </c>
      <c r="I1024" s="21" t="s">
        <v>1754</v>
      </c>
      <c r="J1024" s="21">
        <v>1</v>
      </c>
      <c r="K1024" s="21">
        <v>1</v>
      </c>
      <c r="L1024" s="21">
        <f t="shared" si="114"/>
        <v>0</v>
      </c>
      <c r="M1024" s="21" t="s">
        <v>923</v>
      </c>
      <c r="N1024" s="30">
        <v>45846</v>
      </c>
      <c r="O1024" s="48">
        <v>6076</v>
      </c>
      <c r="P1024" s="21" t="s">
        <v>897</v>
      </c>
      <c r="Q1024" s="21" t="s">
        <v>1125</v>
      </c>
      <c r="R1024" s="21" t="s">
        <v>40</v>
      </c>
      <c r="S1024" s="3">
        <v>4</v>
      </c>
      <c r="T1024" s="37"/>
      <c r="U1024" s="21" t="s">
        <v>18</v>
      </c>
      <c r="V1024" s="21" t="str">
        <f>VLOOKUP(P1024,'Customer List'!B:C,2,)</f>
        <v>Chandigarh</v>
      </c>
      <c r="W1024" s="38"/>
      <c r="X1024" s="30">
        <v>45847</v>
      </c>
      <c r="Y1024" s="21">
        <f t="shared" si="115"/>
        <v>1</v>
      </c>
      <c r="Z1024" s="21" t="str">
        <f t="shared" si="116"/>
        <v>Tuesday</v>
      </c>
      <c r="AA1024" s="21" t="str">
        <f t="shared" si="117"/>
        <v>Wednesday</v>
      </c>
      <c r="AB1024" s="21" t="str">
        <f>VLOOKUP(U1024,'Currency Sheet'!A:C,3,)</f>
        <v>DOLLAR</v>
      </c>
      <c r="AC1024" s="42" t="str">
        <f>VLOOKUP(P1024,'Customer List'!B:D,3,)</f>
        <v>OutStation</v>
      </c>
    </row>
    <row r="1025" spans="1:29" x14ac:dyDescent="0.25">
      <c r="A1025" s="21">
        <v>1024</v>
      </c>
      <c r="B1025" s="21" t="s">
        <v>881</v>
      </c>
      <c r="C1025" s="30">
        <v>45835</v>
      </c>
      <c r="D1025" s="30">
        <v>45845</v>
      </c>
      <c r="E1025" s="47">
        <v>159</v>
      </c>
      <c r="F1025" s="47">
        <f t="shared" si="112"/>
        <v>13992</v>
      </c>
      <c r="G1025" s="48">
        <f t="shared" si="113"/>
        <v>13992</v>
      </c>
      <c r="H1025" s="21">
        <v>405334</v>
      </c>
      <c r="I1025" s="21" t="s">
        <v>1755</v>
      </c>
      <c r="J1025" s="21">
        <v>1</v>
      </c>
      <c r="K1025" s="21">
        <v>1</v>
      </c>
      <c r="L1025" s="21">
        <f t="shared" si="114"/>
        <v>0</v>
      </c>
      <c r="M1025" s="21" t="s">
        <v>1160</v>
      </c>
      <c r="N1025" s="30">
        <v>45850</v>
      </c>
      <c r="O1025" s="48">
        <v>22657.5</v>
      </c>
      <c r="P1025" s="21" t="s">
        <v>617</v>
      </c>
      <c r="Q1025" s="21">
        <v>58153121121</v>
      </c>
      <c r="R1025" s="21" t="s">
        <v>40</v>
      </c>
      <c r="S1025" s="3">
        <v>4</v>
      </c>
      <c r="T1025" s="37"/>
      <c r="U1025" s="21" t="s">
        <v>18</v>
      </c>
      <c r="V1025" s="21" t="str">
        <f>VLOOKUP(P1025,'Customer List'!B:C,2,)</f>
        <v>Bhuvneshwar</v>
      </c>
      <c r="W1025" s="38"/>
      <c r="X1025" s="30">
        <v>45853</v>
      </c>
      <c r="Y1025" s="21">
        <f t="shared" si="115"/>
        <v>3</v>
      </c>
      <c r="Z1025" s="21" t="str">
        <f t="shared" si="116"/>
        <v>Saturday</v>
      </c>
      <c r="AA1025" s="21" t="str">
        <f t="shared" si="117"/>
        <v>Tuesday</v>
      </c>
      <c r="AB1025" s="21" t="str">
        <f>VLOOKUP(U1025,'Currency Sheet'!A:C,3,)</f>
        <v>DOLLAR</v>
      </c>
      <c r="AC1025" s="42" t="str">
        <f>VLOOKUP(P1025,'Customer List'!B:D,3,)</f>
        <v>OutStation</v>
      </c>
    </row>
    <row r="1026" spans="1:29" x14ac:dyDescent="0.25">
      <c r="A1026" s="21">
        <v>1025</v>
      </c>
      <c r="B1026" s="21" t="s">
        <v>881</v>
      </c>
      <c r="C1026" s="30">
        <v>45835</v>
      </c>
      <c r="D1026" s="30">
        <v>45845</v>
      </c>
      <c r="E1026" s="47">
        <v>159</v>
      </c>
      <c r="F1026" s="47">
        <f t="shared" si="112"/>
        <v>13992</v>
      </c>
      <c r="G1026" s="48">
        <f t="shared" si="113"/>
        <v>13992</v>
      </c>
      <c r="H1026" s="21">
        <v>406516</v>
      </c>
      <c r="I1026" s="21" t="s">
        <v>1756</v>
      </c>
      <c r="J1026" s="21">
        <v>1</v>
      </c>
      <c r="K1026" s="21">
        <v>1</v>
      </c>
      <c r="L1026" s="21">
        <f t="shared" si="114"/>
        <v>0</v>
      </c>
      <c r="M1026" s="21" t="s">
        <v>1160</v>
      </c>
      <c r="N1026" s="30">
        <v>45850</v>
      </c>
      <c r="O1026" s="48">
        <v>22657.5</v>
      </c>
      <c r="P1026" s="21" t="s">
        <v>617</v>
      </c>
      <c r="Q1026" s="21">
        <v>58153121121</v>
      </c>
      <c r="R1026" s="21" t="s">
        <v>40</v>
      </c>
      <c r="S1026" s="3">
        <v>4</v>
      </c>
      <c r="T1026" s="37"/>
      <c r="U1026" s="21" t="s">
        <v>18</v>
      </c>
      <c r="V1026" s="21" t="str">
        <f>VLOOKUP(P1026,'Customer List'!B:C,2,)</f>
        <v>Bhuvneshwar</v>
      </c>
      <c r="W1026" s="38"/>
      <c r="X1026" s="30">
        <v>45853</v>
      </c>
      <c r="Y1026" s="21">
        <f t="shared" si="115"/>
        <v>3</v>
      </c>
      <c r="Z1026" s="21" t="str">
        <f t="shared" si="116"/>
        <v>Saturday</v>
      </c>
      <c r="AA1026" s="21" t="str">
        <f t="shared" si="117"/>
        <v>Tuesday</v>
      </c>
      <c r="AB1026" s="21" t="str">
        <f>VLOOKUP(U1026,'Currency Sheet'!A:C,3,)</f>
        <v>DOLLAR</v>
      </c>
      <c r="AC1026" s="42" t="str">
        <f>VLOOKUP(P1026,'Customer List'!B:D,3,)</f>
        <v>OutStation</v>
      </c>
    </row>
    <row r="1027" spans="1:29" x14ac:dyDescent="0.25">
      <c r="A1027" s="21">
        <v>1026</v>
      </c>
      <c r="B1027" s="21" t="s">
        <v>881</v>
      </c>
      <c r="C1027" s="30">
        <v>45835</v>
      </c>
      <c r="D1027" s="30">
        <v>45845</v>
      </c>
      <c r="E1027" s="47">
        <v>49.8</v>
      </c>
      <c r="F1027" s="47">
        <f t="shared" ref="F1027:F1090" si="118">IF(AB1027="DOLLAR",E1027*88,E1027)</f>
        <v>4382.3999999999996</v>
      </c>
      <c r="G1027" s="48">
        <f t="shared" ref="G1027:G1090" si="119">F1027*J1027</f>
        <v>4382.3999999999996</v>
      </c>
      <c r="H1027" s="21">
        <v>407105</v>
      </c>
      <c r="I1027" s="21" t="s">
        <v>1757</v>
      </c>
      <c r="J1027" s="21">
        <v>1</v>
      </c>
      <c r="K1027" s="21">
        <v>1</v>
      </c>
      <c r="L1027" s="21">
        <f t="shared" ref="L1027:L1090" si="120">J1027-K1027</f>
        <v>0</v>
      </c>
      <c r="M1027" s="21" t="s">
        <v>967</v>
      </c>
      <c r="N1027" s="30">
        <v>45847</v>
      </c>
      <c r="O1027" s="48">
        <v>7719</v>
      </c>
      <c r="P1027" s="21" t="s">
        <v>228</v>
      </c>
      <c r="Q1027" s="21">
        <v>58152972625</v>
      </c>
      <c r="R1027" s="21" t="s">
        <v>40</v>
      </c>
      <c r="S1027" s="3">
        <v>4</v>
      </c>
      <c r="T1027" s="37"/>
      <c r="U1027" s="21" t="s">
        <v>18</v>
      </c>
      <c r="V1027" s="21" t="str">
        <f>VLOOKUP(P1027,'Customer List'!B:C,2,)</f>
        <v>Kolkata</v>
      </c>
      <c r="W1027" s="38"/>
      <c r="X1027" s="30">
        <v>45848</v>
      </c>
      <c r="Y1027" s="21">
        <f t="shared" ref="Y1027:Y1090" si="121">IF(X1027="", "", X1027-N1027)</f>
        <v>1</v>
      </c>
      <c r="Z1027" s="21" t="str">
        <f t="shared" ref="Z1027:Z1090" si="122">IF(N1027="", "", TEXT(N1027, "dddd"))</f>
        <v>Wednesday</v>
      </c>
      <c r="AA1027" s="21" t="str">
        <f t="shared" ref="AA1027:AA1090" si="123">IF(X1027="", "", TEXT(X1027, "dddd"))</f>
        <v>Thursday</v>
      </c>
      <c r="AB1027" s="21" t="str">
        <f>VLOOKUP(U1027,'Currency Sheet'!A:C,3,)</f>
        <v>DOLLAR</v>
      </c>
      <c r="AC1027" s="42" t="str">
        <f>VLOOKUP(P1027,'Customer List'!B:D,3,)</f>
        <v>OutStation</v>
      </c>
    </row>
    <row r="1028" spans="1:29" x14ac:dyDescent="0.25">
      <c r="A1028" s="21">
        <v>1027</v>
      </c>
      <c r="B1028" s="21" t="s">
        <v>881</v>
      </c>
      <c r="C1028" s="30">
        <v>45835</v>
      </c>
      <c r="D1028" s="30">
        <v>45845</v>
      </c>
      <c r="E1028" s="47">
        <v>193.8</v>
      </c>
      <c r="F1028" s="47">
        <f t="shared" si="118"/>
        <v>17054.400000000001</v>
      </c>
      <c r="G1028" s="48">
        <f t="shared" si="119"/>
        <v>17054.400000000001</v>
      </c>
      <c r="H1028" s="21">
        <v>410708</v>
      </c>
      <c r="I1028" s="21" t="s">
        <v>1758</v>
      </c>
      <c r="J1028" s="21">
        <v>1</v>
      </c>
      <c r="K1028" s="21">
        <v>1</v>
      </c>
      <c r="L1028" s="21">
        <f t="shared" si="120"/>
        <v>0</v>
      </c>
      <c r="M1028" s="21" t="s">
        <v>1160</v>
      </c>
      <c r="N1028" s="30">
        <v>45850</v>
      </c>
      <c r="O1028" s="48">
        <v>27616.5</v>
      </c>
      <c r="P1028" s="21" t="s">
        <v>617</v>
      </c>
      <c r="Q1028" s="21">
        <v>58153121121</v>
      </c>
      <c r="R1028" s="21" t="s">
        <v>40</v>
      </c>
      <c r="S1028" s="3">
        <v>4</v>
      </c>
      <c r="T1028" s="37"/>
      <c r="U1028" s="21" t="s">
        <v>18</v>
      </c>
      <c r="V1028" s="21" t="str">
        <f>VLOOKUP(P1028,'Customer List'!B:C,2,)</f>
        <v>Bhuvneshwar</v>
      </c>
      <c r="W1028" s="38"/>
      <c r="X1028" s="30">
        <v>45853</v>
      </c>
      <c r="Y1028" s="21">
        <f t="shared" si="121"/>
        <v>3</v>
      </c>
      <c r="Z1028" s="21" t="str">
        <f t="shared" si="122"/>
        <v>Saturday</v>
      </c>
      <c r="AA1028" s="21" t="str">
        <f t="shared" si="123"/>
        <v>Tuesday</v>
      </c>
      <c r="AB1028" s="21" t="str">
        <f>VLOOKUP(U1028,'Currency Sheet'!A:C,3,)</f>
        <v>DOLLAR</v>
      </c>
      <c r="AC1028" s="42" t="str">
        <f>VLOOKUP(P1028,'Customer List'!B:D,3,)</f>
        <v>OutStation</v>
      </c>
    </row>
    <row r="1029" spans="1:29" x14ac:dyDescent="0.25">
      <c r="A1029" s="21">
        <v>1028</v>
      </c>
      <c r="B1029" s="21" t="s">
        <v>881</v>
      </c>
      <c r="C1029" s="30">
        <v>45835</v>
      </c>
      <c r="D1029" s="30">
        <v>45845</v>
      </c>
      <c r="E1029" s="47">
        <v>53.4</v>
      </c>
      <c r="F1029" s="47">
        <f t="shared" si="118"/>
        <v>4699.2</v>
      </c>
      <c r="G1029" s="48">
        <f t="shared" si="119"/>
        <v>4699.2</v>
      </c>
      <c r="H1029" s="21">
        <v>420201</v>
      </c>
      <c r="I1029" s="21" t="s">
        <v>1605</v>
      </c>
      <c r="J1029" s="21">
        <v>1</v>
      </c>
      <c r="K1029" s="21">
        <v>1</v>
      </c>
      <c r="L1029" s="21">
        <f t="shared" si="120"/>
        <v>0</v>
      </c>
      <c r="M1029" s="21" t="s">
        <v>1149</v>
      </c>
      <c r="N1029" s="30">
        <v>45850</v>
      </c>
      <c r="O1029" s="48">
        <v>11587.52</v>
      </c>
      <c r="P1029" s="21" t="s">
        <v>885</v>
      </c>
      <c r="Q1029" s="21">
        <v>58153114902</v>
      </c>
      <c r="R1029" s="21" t="s">
        <v>40</v>
      </c>
      <c r="S1029" s="3">
        <v>4</v>
      </c>
      <c r="T1029" s="37"/>
      <c r="U1029" s="21" t="s">
        <v>18</v>
      </c>
      <c r="V1029" s="21" t="str">
        <f>VLOOKUP(P1029,'Customer List'!B:C,2,)</f>
        <v>Coimbatore</v>
      </c>
      <c r="W1029" s="38"/>
      <c r="X1029" s="30">
        <v>45852</v>
      </c>
      <c r="Y1029" s="21">
        <f t="shared" si="121"/>
        <v>2</v>
      </c>
      <c r="Z1029" s="21" t="str">
        <f t="shared" si="122"/>
        <v>Saturday</v>
      </c>
      <c r="AA1029" s="21" t="str">
        <f t="shared" si="123"/>
        <v>Monday</v>
      </c>
      <c r="AB1029" s="21" t="str">
        <f>VLOOKUP(U1029,'Currency Sheet'!A:C,3,)</f>
        <v>DOLLAR</v>
      </c>
      <c r="AC1029" s="42" t="str">
        <f>VLOOKUP(P1029,'Customer List'!B:D,3,)</f>
        <v>OutStation</v>
      </c>
    </row>
    <row r="1030" spans="1:29" x14ac:dyDescent="0.25">
      <c r="A1030" s="21">
        <v>1029</v>
      </c>
      <c r="B1030" s="21" t="s">
        <v>881</v>
      </c>
      <c r="C1030" s="30">
        <v>45835</v>
      </c>
      <c r="D1030" s="30">
        <v>45845</v>
      </c>
      <c r="E1030" s="47">
        <v>32.4</v>
      </c>
      <c r="F1030" s="47">
        <f t="shared" si="118"/>
        <v>2851.2</v>
      </c>
      <c r="G1030" s="48">
        <f t="shared" si="119"/>
        <v>2851.2</v>
      </c>
      <c r="H1030" s="21">
        <v>420701</v>
      </c>
      <c r="I1030" s="21" t="s">
        <v>1251</v>
      </c>
      <c r="J1030" s="21">
        <v>1</v>
      </c>
      <c r="K1030" s="21">
        <v>1</v>
      </c>
      <c r="L1030" s="21">
        <f t="shared" si="120"/>
        <v>0</v>
      </c>
      <c r="M1030" s="21" t="s">
        <v>1160</v>
      </c>
      <c r="N1030" s="30">
        <v>45850</v>
      </c>
      <c r="O1030" s="48">
        <v>4617</v>
      </c>
      <c r="P1030" s="21" t="s">
        <v>617</v>
      </c>
      <c r="Q1030" s="21">
        <v>58153121121</v>
      </c>
      <c r="R1030" s="21" t="s">
        <v>40</v>
      </c>
      <c r="S1030" s="3">
        <v>4</v>
      </c>
      <c r="T1030" s="37"/>
      <c r="U1030" s="21" t="s">
        <v>18</v>
      </c>
      <c r="V1030" s="21" t="str">
        <f>VLOOKUP(P1030,'Customer List'!B:C,2,)</f>
        <v>Bhuvneshwar</v>
      </c>
      <c r="W1030" s="38"/>
      <c r="X1030" s="30">
        <v>45853</v>
      </c>
      <c r="Y1030" s="21">
        <f t="shared" si="121"/>
        <v>3</v>
      </c>
      <c r="Z1030" s="21" t="str">
        <f t="shared" si="122"/>
        <v>Saturday</v>
      </c>
      <c r="AA1030" s="21" t="str">
        <f t="shared" si="123"/>
        <v>Tuesday</v>
      </c>
      <c r="AB1030" s="21" t="str">
        <f>VLOOKUP(U1030,'Currency Sheet'!A:C,3,)</f>
        <v>DOLLAR</v>
      </c>
      <c r="AC1030" s="42" t="str">
        <f>VLOOKUP(P1030,'Customer List'!B:D,3,)</f>
        <v>OutStation</v>
      </c>
    </row>
    <row r="1031" spans="1:29" x14ac:dyDescent="0.25">
      <c r="A1031" s="21">
        <v>1030</v>
      </c>
      <c r="B1031" s="21" t="s">
        <v>881</v>
      </c>
      <c r="C1031" s="30">
        <v>45835</v>
      </c>
      <c r="D1031" s="30">
        <v>45845</v>
      </c>
      <c r="E1031" s="47">
        <v>137.4</v>
      </c>
      <c r="F1031" s="47">
        <f t="shared" si="118"/>
        <v>12091.2</v>
      </c>
      <c r="G1031" s="48">
        <f t="shared" si="119"/>
        <v>12091.2</v>
      </c>
      <c r="H1031" s="21">
        <v>422302</v>
      </c>
      <c r="I1031" s="21" t="s">
        <v>1340</v>
      </c>
      <c r="J1031" s="21">
        <v>1</v>
      </c>
      <c r="K1031" s="21">
        <v>1</v>
      </c>
      <c r="L1031" s="21">
        <f t="shared" si="120"/>
        <v>0</v>
      </c>
      <c r="M1031" s="21" t="s">
        <v>983</v>
      </c>
      <c r="N1031" s="30">
        <v>45847</v>
      </c>
      <c r="O1031" s="48">
        <v>21297</v>
      </c>
      <c r="P1031" s="21" t="s">
        <v>896</v>
      </c>
      <c r="Q1031" s="21">
        <v>58152970761</v>
      </c>
      <c r="R1031" s="21" t="s">
        <v>40</v>
      </c>
      <c r="S1031" s="3">
        <v>4</v>
      </c>
      <c r="T1031" s="37"/>
      <c r="U1031" s="21" t="s">
        <v>18</v>
      </c>
      <c r="V1031" s="21" t="str">
        <f>VLOOKUP(P1031,'Customer List'!B:C,2,)</f>
        <v>Tamilnadu</v>
      </c>
      <c r="W1031" s="38"/>
      <c r="X1031" s="30">
        <v>45848</v>
      </c>
      <c r="Y1031" s="21">
        <f t="shared" si="121"/>
        <v>1</v>
      </c>
      <c r="Z1031" s="21" t="str">
        <f t="shared" si="122"/>
        <v>Wednesday</v>
      </c>
      <c r="AA1031" s="21" t="str">
        <f t="shared" si="123"/>
        <v>Thursday</v>
      </c>
      <c r="AB1031" s="21" t="str">
        <f>VLOOKUP(U1031,'Currency Sheet'!A:C,3,)</f>
        <v>DOLLAR</v>
      </c>
      <c r="AC1031" s="42" t="str">
        <f>VLOOKUP(P1031,'Customer List'!B:D,3,)</f>
        <v>OutStation</v>
      </c>
    </row>
    <row r="1032" spans="1:29" x14ac:dyDescent="0.25">
      <c r="A1032" s="21">
        <v>1031</v>
      </c>
      <c r="B1032" s="21" t="s">
        <v>881</v>
      </c>
      <c r="C1032" s="30">
        <v>45835</v>
      </c>
      <c r="D1032" s="30">
        <v>45845</v>
      </c>
      <c r="E1032" s="47">
        <v>137.4</v>
      </c>
      <c r="F1032" s="47">
        <f t="shared" si="118"/>
        <v>12091.2</v>
      </c>
      <c r="G1032" s="48">
        <f t="shared" si="119"/>
        <v>12091.2</v>
      </c>
      <c r="H1032" s="21">
        <v>422302</v>
      </c>
      <c r="I1032" s="21" t="s">
        <v>2793</v>
      </c>
      <c r="J1032" s="21">
        <v>1</v>
      </c>
      <c r="K1032" s="21">
        <v>1</v>
      </c>
      <c r="L1032" s="21">
        <f t="shared" si="120"/>
        <v>0</v>
      </c>
      <c r="M1032" s="21" t="s">
        <v>925</v>
      </c>
      <c r="N1032" s="30">
        <v>45846</v>
      </c>
      <c r="O1032" s="48">
        <v>21297</v>
      </c>
      <c r="P1032" s="21" t="s">
        <v>224</v>
      </c>
      <c r="Q1032" s="21" t="s">
        <v>1123</v>
      </c>
      <c r="R1032" s="21" t="s">
        <v>40</v>
      </c>
      <c r="S1032" s="3">
        <v>4</v>
      </c>
      <c r="T1032" s="37" t="s">
        <v>1124</v>
      </c>
      <c r="U1032" s="21" t="s">
        <v>18</v>
      </c>
      <c r="V1032" s="21" t="str">
        <f>VLOOKUP(P1032,'Customer List'!B:C,2,)</f>
        <v>Punjab</v>
      </c>
      <c r="W1032" s="38"/>
      <c r="X1032" s="30">
        <v>45848</v>
      </c>
      <c r="Y1032" s="21">
        <f t="shared" si="121"/>
        <v>2</v>
      </c>
      <c r="Z1032" s="21" t="str">
        <f t="shared" si="122"/>
        <v>Tuesday</v>
      </c>
      <c r="AA1032" s="21" t="str">
        <f t="shared" si="123"/>
        <v>Thursday</v>
      </c>
      <c r="AB1032" s="21" t="str">
        <f>VLOOKUP(U1032,'Currency Sheet'!A:C,3,)</f>
        <v>DOLLAR</v>
      </c>
      <c r="AC1032" s="42" t="str">
        <f>VLOOKUP(P1032,'Customer List'!B:D,3,)</f>
        <v>OutStation</v>
      </c>
    </row>
    <row r="1033" spans="1:29" x14ac:dyDescent="0.25">
      <c r="A1033" s="21">
        <v>1032</v>
      </c>
      <c r="B1033" s="21" t="s">
        <v>881</v>
      </c>
      <c r="C1033" s="30">
        <v>45835</v>
      </c>
      <c r="D1033" s="30">
        <v>45845</v>
      </c>
      <c r="E1033" s="47">
        <v>53.4</v>
      </c>
      <c r="F1033" s="47">
        <f t="shared" si="118"/>
        <v>4699.2</v>
      </c>
      <c r="G1033" s="48">
        <f t="shared" si="119"/>
        <v>4699.2</v>
      </c>
      <c r="H1033" s="21">
        <v>423101</v>
      </c>
      <c r="I1033" s="21" t="s">
        <v>1265</v>
      </c>
      <c r="J1033" s="21">
        <v>1</v>
      </c>
      <c r="K1033" s="21">
        <v>1</v>
      </c>
      <c r="L1033" s="21">
        <f t="shared" si="120"/>
        <v>0</v>
      </c>
      <c r="M1033" s="21" t="s">
        <v>925</v>
      </c>
      <c r="N1033" s="30">
        <v>45846</v>
      </c>
      <c r="O1033" s="48">
        <v>8277</v>
      </c>
      <c r="P1033" s="21" t="s">
        <v>224</v>
      </c>
      <c r="Q1033" s="21" t="s">
        <v>1123</v>
      </c>
      <c r="R1033" s="21" t="s">
        <v>40</v>
      </c>
      <c r="S1033" s="3">
        <v>-20</v>
      </c>
      <c r="T1033" s="37" t="s">
        <v>1124</v>
      </c>
      <c r="U1033" s="21" t="s">
        <v>18</v>
      </c>
      <c r="V1033" s="21" t="str">
        <f>VLOOKUP(P1033,'Customer List'!B:C,2,)</f>
        <v>Punjab</v>
      </c>
      <c r="W1033" s="38"/>
      <c r="X1033" s="30">
        <v>45848</v>
      </c>
      <c r="Y1033" s="21">
        <f t="shared" si="121"/>
        <v>2</v>
      </c>
      <c r="Z1033" s="21" t="str">
        <f t="shared" si="122"/>
        <v>Tuesday</v>
      </c>
      <c r="AA1033" s="21" t="str">
        <f t="shared" si="123"/>
        <v>Thursday</v>
      </c>
      <c r="AB1033" s="21" t="str">
        <f>VLOOKUP(U1033,'Currency Sheet'!A:C,3,)</f>
        <v>DOLLAR</v>
      </c>
      <c r="AC1033" s="42" t="str">
        <f>VLOOKUP(P1033,'Customer List'!B:D,3,)</f>
        <v>OutStation</v>
      </c>
    </row>
    <row r="1034" spans="1:29" x14ac:dyDescent="0.25">
      <c r="A1034" s="21">
        <v>1033</v>
      </c>
      <c r="B1034" s="21" t="s">
        <v>881</v>
      </c>
      <c r="C1034" s="30">
        <v>45835</v>
      </c>
      <c r="D1034" s="30">
        <v>45845</v>
      </c>
      <c r="E1034" s="47">
        <v>49.8</v>
      </c>
      <c r="F1034" s="47">
        <f t="shared" si="118"/>
        <v>4382.3999999999996</v>
      </c>
      <c r="G1034" s="48">
        <f t="shared" si="119"/>
        <v>4382.3999999999996</v>
      </c>
      <c r="H1034" s="21">
        <v>423113</v>
      </c>
      <c r="I1034" s="21" t="s">
        <v>1504</v>
      </c>
      <c r="J1034" s="21">
        <v>1</v>
      </c>
      <c r="K1034" s="21">
        <v>1</v>
      </c>
      <c r="L1034" s="21">
        <f t="shared" si="120"/>
        <v>0</v>
      </c>
      <c r="M1034" s="21" t="s">
        <v>1160</v>
      </c>
      <c r="N1034" s="30">
        <v>45850</v>
      </c>
      <c r="O1034" s="48">
        <v>7096.5</v>
      </c>
      <c r="P1034" s="21" t="s">
        <v>617</v>
      </c>
      <c r="Q1034" s="21">
        <v>58153121121</v>
      </c>
      <c r="R1034" s="21" t="s">
        <v>40</v>
      </c>
      <c r="S1034" s="3">
        <v>-20</v>
      </c>
      <c r="T1034" s="37"/>
      <c r="U1034" s="21" t="s">
        <v>18</v>
      </c>
      <c r="V1034" s="21" t="str">
        <f>VLOOKUP(P1034,'Customer List'!B:C,2,)</f>
        <v>Bhuvneshwar</v>
      </c>
      <c r="W1034" s="38"/>
      <c r="X1034" s="30">
        <v>45853</v>
      </c>
      <c r="Y1034" s="21">
        <f t="shared" si="121"/>
        <v>3</v>
      </c>
      <c r="Z1034" s="21" t="str">
        <f t="shared" si="122"/>
        <v>Saturday</v>
      </c>
      <c r="AA1034" s="21" t="str">
        <f t="shared" si="123"/>
        <v>Tuesday</v>
      </c>
      <c r="AB1034" s="21" t="str">
        <f>VLOOKUP(U1034,'Currency Sheet'!A:C,3,)</f>
        <v>DOLLAR</v>
      </c>
      <c r="AC1034" s="42" t="str">
        <f>VLOOKUP(P1034,'Customer List'!B:D,3,)</f>
        <v>OutStation</v>
      </c>
    </row>
    <row r="1035" spans="1:29" x14ac:dyDescent="0.25">
      <c r="A1035" s="21">
        <v>1034</v>
      </c>
      <c r="B1035" s="21" t="s">
        <v>881</v>
      </c>
      <c r="C1035" s="30">
        <v>45835</v>
      </c>
      <c r="D1035" s="30">
        <v>45845</v>
      </c>
      <c r="E1035" s="47">
        <v>75</v>
      </c>
      <c r="F1035" s="47">
        <f t="shared" si="118"/>
        <v>6600</v>
      </c>
      <c r="G1035" s="48">
        <f t="shared" si="119"/>
        <v>6600</v>
      </c>
      <c r="H1035" s="21">
        <v>426105</v>
      </c>
      <c r="I1035" s="21" t="s">
        <v>1759</v>
      </c>
      <c r="J1035" s="21">
        <v>1</v>
      </c>
      <c r="K1035" s="21">
        <v>1</v>
      </c>
      <c r="L1035" s="21">
        <f t="shared" si="120"/>
        <v>0</v>
      </c>
      <c r="M1035" s="21" t="s">
        <v>904</v>
      </c>
      <c r="N1035" s="30">
        <v>45846</v>
      </c>
      <c r="O1035" s="48">
        <v>0</v>
      </c>
      <c r="P1035" s="21" t="s">
        <v>905</v>
      </c>
      <c r="Q1035" s="21" t="s">
        <v>636</v>
      </c>
      <c r="R1035" s="21" t="s">
        <v>723</v>
      </c>
      <c r="S1035" s="3">
        <v>4</v>
      </c>
      <c r="T1035" s="37" t="s">
        <v>609</v>
      </c>
      <c r="U1035" s="21" t="s">
        <v>18</v>
      </c>
      <c r="V1035" s="21" t="str">
        <f>VLOOKUP(P1035,'Customer List'!B:C,2,)</f>
        <v>Delhi</v>
      </c>
      <c r="W1035" s="38"/>
      <c r="X1035" s="30">
        <v>45846</v>
      </c>
      <c r="Y1035" s="21">
        <f t="shared" si="121"/>
        <v>0</v>
      </c>
      <c r="Z1035" s="21" t="str">
        <f t="shared" si="122"/>
        <v>Tuesday</v>
      </c>
      <c r="AA1035" s="21" t="str">
        <f t="shared" si="123"/>
        <v>Tuesday</v>
      </c>
      <c r="AB1035" s="21" t="str">
        <f>VLOOKUP(U1035,'Currency Sheet'!A:C,3,)</f>
        <v>DOLLAR</v>
      </c>
      <c r="AC1035" s="42" t="str">
        <f>VLOOKUP(P1035,'Customer List'!B:D,3,)</f>
        <v>Local</v>
      </c>
    </row>
    <row r="1036" spans="1:29" x14ac:dyDescent="0.25">
      <c r="A1036" s="21">
        <v>1035</v>
      </c>
      <c r="B1036" s="21" t="s">
        <v>881</v>
      </c>
      <c r="C1036" s="30">
        <v>45835</v>
      </c>
      <c r="D1036" s="30">
        <v>45845</v>
      </c>
      <c r="E1036" s="47">
        <v>53.4</v>
      </c>
      <c r="F1036" s="47">
        <f t="shared" si="118"/>
        <v>4699.2</v>
      </c>
      <c r="G1036" s="48">
        <f t="shared" si="119"/>
        <v>4699.2</v>
      </c>
      <c r="H1036" s="21">
        <v>426201</v>
      </c>
      <c r="I1036" s="21" t="s">
        <v>1760</v>
      </c>
      <c r="J1036" s="21">
        <v>1</v>
      </c>
      <c r="K1036" s="21">
        <v>1</v>
      </c>
      <c r="L1036" s="21">
        <f t="shared" si="120"/>
        <v>0</v>
      </c>
      <c r="M1036" s="21" t="s">
        <v>1172</v>
      </c>
      <c r="N1036" s="30">
        <v>45850</v>
      </c>
      <c r="O1036" s="48">
        <v>0</v>
      </c>
      <c r="P1036" s="21" t="s">
        <v>276</v>
      </c>
      <c r="Q1036" s="21">
        <v>58153113745</v>
      </c>
      <c r="R1036" s="21" t="s">
        <v>40</v>
      </c>
      <c r="S1036" s="3" t="s">
        <v>299</v>
      </c>
      <c r="T1036" s="37" t="s">
        <v>609</v>
      </c>
      <c r="U1036" s="21" t="s">
        <v>18</v>
      </c>
      <c r="V1036" s="21" t="str">
        <f>VLOOKUP(P1036,'Customer List'!B:C,2,)</f>
        <v>Pune</v>
      </c>
      <c r="W1036" s="38"/>
      <c r="X1036" s="30">
        <v>45852</v>
      </c>
      <c r="Y1036" s="21">
        <f t="shared" si="121"/>
        <v>2</v>
      </c>
      <c r="Z1036" s="21" t="str">
        <f t="shared" si="122"/>
        <v>Saturday</v>
      </c>
      <c r="AA1036" s="21" t="str">
        <f t="shared" si="123"/>
        <v>Monday</v>
      </c>
      <c r="AB1036" s="21" t="str">
        <f>VLOOKUP(U1036,'Currency Sheet'!A:C,3,)</f>
        <v>DOLLAR</v>
      </c>
      <c r="AC1036" s="42" t="str">
        <f>VLOOKUP(P1036,'Customer List'!B:D,3,)</f>
        <v>OutStation</v>
      </c>
    </row>
    <row r="1037" spans="1:29" x14ac:dyDescent="0.25">
      <c r="A1037" s="21">
        <v>1036</v>
      </c>
      <c r="B1037" s="21" t="s">
        <v>881</v>
      </c>
      <c r="C1037" s="30">
        <v>45835</v>
      </c>
      <c r="D1037" s="30">
        <v>45845</v>
      </c>
      <c r="E1037" s="47">
        <v>159</v>
      </c>
      <c r="F1037" s="47">
        <f t="shared" si="118"/>
        <v>13992</v>
      </c>
      <c r="G1037" s="48">
        <f t="shared" si="119"/>
        <v>13992</v>
      </c>
      <c r="H1037" s="21">
        <v>430101</v>
      </c>
      <c r="I1037" s="21" t="s">
        <v>1761</v>
      </c>
      <c r="J1037" s="21">
        <v>1</v>
      </c>
      <c r="K1037" s="21">
        <v>1</v>
      </c>
      <c r="L1037" s="21">
        <f t="shared" si="120"/>
        <v>0</v>
      </c>
      <c r="M1037" s="21" t="s">
        <v>1160</v>
      </c>
      <c r="N1037" s="30">
        <v>45850</v>
      </c>
      <c r="O1037" s="48">
        <v>22657.5</v>
      </c>
      <c r="P1037" s="21" t="s">
        <v>617</v>
      </c>
      <c r="Q1037" s="21">
        <v>58153121121</v>
      </c>
      <c r="R1037" s="21" t="s">
        <v>40</v>
      </c>
      <c r="S1037" s="3">
        <v>4</v>
      </c>
      <c r="T1037" s="37"/>
      <c r="U1037" s="21" t="s">
        <v>18</v>
      </c>
      <c r="V1037" s="21" t="str">
        <f>VLOOKUP(P1037,'Customer List'!B:C,2,)</f>
        <v>Bhuvneshwar</v>
      </c>
      <c r="W1037" s="38"/>
      <c r="X1037" s="30">
        <v>45853</v>
      </c>
      <c r="Y1037" s="21">
        <f t="shared" si="121"/>
        <v>3</v>
      </c>
      <c r="Z1037" s="21" t="str">
        <f t="shared" si="122"/>
        <v>Saturday</v>
      </c>
      <c r="AA1037" s="21" t="str">
        <f t="shared" si="123"/>
        <v>Tuesday</v>
      </c>
      <c r="AB1037" s="21" t="str">
        <f>VLOOKUP(U1037,'Currency Sheet'!A:C,3,)</f>
        <v>DOLLAR</v>
      </c>
      <c r="AC1037" s="42" t="str">
        <f>VLOOKUP(P1037,'Customer List'!B:D,3,)</f>
        <v>OutStation</v>
      </c>
    </row>
    <row r="1038" spans="1:29" x14ac:dyDescent="0.25">
      <c r="A1038" s="21">
        <v>1037</v>
      </c>
      <c r="B1038" s="21" t="s">
        <v>881</v>
      </c>
      <c r="C1038" s="30">
        <v>45835</v>
      </c>
      <c r="D1038" s="30">
        <v>45845</v>
      </c>
      <c r="E1038" s="47">
        <v>159</v>
      </c>
      <c r="F1038" s="47">
        <f t="shared" si="118"/>
        <v>13992</v>
      </c>
      <c r="G1038" s="48">
        <f t="shared" si="119"/>
        <v>41976</v>
      </c>
      <c r="H1038" s="21">
        <v>430501</v>
      </c>
      <c r="I1038" s="21" t="s">
        <v>2791</v>
      </c>
      <c r="J1038" s="21">
        <v>3</v>
      </c>
      <c r="K1038" s="21">
        <v>3</v>
      </c>
      <c r="L1038" s="21">
        <f t="shared" si="120"/>
        <v>0</v>
      </c>
      <c r="M1038" s="21" t="s">
        <v>922</v>
      </c>
      <c r="N1038" s="30">
        <v>45846</v>
      </c>
      <c r="O1038" s="48">
        <v>83793</v>
      </c>
      <c r="P1038" s="21" t="s">
        <v>898</v>
      </c>
      <c r="Q1038" s="21">
        <v>58152920136</v>
      </c>
      <c r="R1038" s="21" t="s">
        <v>40</v>
      </c>
      <c r="S1038" s="3">
        <v>4</v>
      </c>
      <c r="T1038" s="37"/>
      <c r="U1038" s="21" t="s">
        <v>18</v>
      </c>
      <c r="V1038" s="21" t="str">
        <f>VLOOKUP(P1038,'Customer List'!B:C,2,)</f>
        <v>Mumbai</v>
      </c>
      <c r="W1038" s="38"/>
      <c r="X1038" s="30">
        <v>45847</v>
      </c>
      <c r="Y1038" s="21">
        <f t="shared" si="121"/>
        <v>1</v>
      </c>
      <c r="Z1038" s="21" t="str">
        <f t="shared" si="122"/>
        <v>Tuesday</v>
      </c>
      <c r="AA1038" s="21" t="str">
        <f t="shared" si="123"/>
        <v>Wednesday</v>
      </c>
      <c r="AB1038" s="21" t="str">
        <f>VLOOKUP(U1038,'Currency Sheet'!A:C,3,)</f>
        <v>DOLLAR</v>
      </c>
      <c r="AC1038" s="42" t="str">
        <f>VLOOKUP(P1038,'Customer List'!B:D,3,)</f>
        <v>OutStation</v>
      </c>
    </row>
    <row r="1039" spans="1:29" x14ac:dyDescent="0.25">
      <c r="A1039" s="21">
        <v>1038</v>
      </c>
      <c r="B1039" s="21" t="s">
        <v>881</v>
      </c>
      <c r="C1039" s="30">
        <v>45835</v>
      </c>
      <c r="D1039" s="30">
        <v>45845</v>
      </c>
      <c r="E1039" s="47">
        <v>159</v>
      </c>
      <c r="F1039" s="47">
        <f t="shared" si="118"/>
        <v>13992</v>
      </c>
      <c r="G1039" s="48">
        <f t="shared" si="119"/>
        <v>13992</v>
      </c>
      <c r="H1039" s="21">
        <v>430601</v>
      </c>
      <c r="I1039" s="21" t="s">
        <v>1762</v>
      </c>
      <c r="J1039" s="21">
        <v>1</v>
      </c>
      <c r="K1039" s="21">
        <v>1</v>
      </c>
      <c r="L1039" s="21">
        <f t="shared" si="120"/>
        <v>0</v>
      </c>
      <c r="M1039" s="21" t="s">
        <v>1160</v>
      </c>
      <c r="N1039" s="30">
        <v>45850</v>
      </c>
      <c r="O1039" s="48">
        <v>22657.5</v>
      </c>
      <c r="P1039" s="21" t="s">
        <v>617</v>
      </c>
      <c r="Q1039" s="21">
        <v>58153121121</v>
      </c>
      <c r="R1039" s="21" t="s">
        <v>40</v>
      </c>
      <c r="S1039" s="3">
        <v>4</v>
      </c>
      <c r="T1039" s="37"/>
      <c r="U1039" s="21" t="s">
        <v>18</v>
      </c>
      <c r="V1039" s="21" t="str">
        <f>VLOOKUP(P1039,'Customer List'!B:C,2,)</f>
        <v>Bhuvneshwar</v>
      </c>
      <c r="W1039" s="38"/>
      <c r="X1039" s="30">
        <v>45853</v>
      </c>
      <c r="Y1039" s="21">
        <f t="shared" si="121"/>
        <v>3</v>
      </c>
      <c r="Z1039" s="21" t="str">
        <f t="shared" si="122"/>
        <v>Saturday</v>
      </c>
      <c r="AA1039" s="21" t="str">
        <f t="shared" si="123"/>
        <v>Tuesday</v>
      </c>
      <c r="AB1039" s="21" t="str">
        <f>VLOOKUP(U1039,'Currency Sheet'!A:C,3,)</f>
        <v>DOLLAR</v>
      </c>
      <c r="AC1039" s="42" t="str">
        <f>VLOOKUP(P1039,'Customer List'!B:D,3,)</f>
        <v>OutStation</v>
      </c>
    </row>
    <row r="1040" spans="1:29" x14ac:dyDescent="0.25">
      <c r="A1040" s="21">
        <v>1039</v>
      </c>
      <c r="B1040" s="21" t="s">
        <v>881</v>
      </c>
      <c r="C1040" s="30">
        <v>45835</v>
      </c>
      <c r="D1040" s="30">
        <v>45845</v>
      </c>
      <c r="E1040" s="47">
        <v>159</v>
      </c>
      <c r="F1040" s="47">
        <f t="shared" si="118"/>
        <v>13992</v>
      </c>
      <c r="G1040" s="48">
        <f t="shared" si="119"/>
        <v>13992</v>
      </c>
      <c r="H1040" s="21">
        <v>430801</v>
      </c>
      <c r="I1040" s="21" t="s">
        <v>1763</v>
      </c>
      <c r="J1040" s="21">
        <v>1</v>
      </c>
      <c r="K1040" s="21">
        <v>1</v>
      </c>
      <c r="L1040" s="21">
        <f t="shared" si="120"/>
        <v>0</v>
      </c>
      <c r="M1040" s="21" t="s">
        <v>1160</v>
      </c>
      <c r="N1040" s="30">
        <v>45850</v>
      </c>
      <c r="O1040" s="48">
        <v>22657.5</v>
      </c>
      <c r="P1040" s="21" t="s">
        <v>617</v>
      </c>
      <c r="Q1040" s="21">
        <v>58153121121</v>
      </c>
      <c r="R1040" s="21" t="s">
        <v>40</v>
      </c>
      <c r="S1040" s="3">
        <v>4</v>
      </c>
      <c r="T1040" s="37"/>
      <c r="U1040" s="21" t="s">
        <v>18</v>
      </c>
      <c r="V1040" s="21" t="str">
        <f>VLOOKUP(P1040,'Customer List'!B:C,2,)</f>
        <v>Bhuvneshwar</v>
      </c>
      <c r="W1040" s="38"/>
      <c r="X1040" s="30">
        <v>45853</v>
      </c>
      <c r="Y1040" s="21">
        <f t="shared" si="121"/>
        <v>3</v>
      </c>
      <c r="Z1040" s="21" t="str">
        <f t="shared" si="122"/>
        <v>Saturday</v>
      </c>
      <c r="AA1040" s="21" t="str">
        <f t="shared" si="123"/>
        <v>Tuesday</v>
      </c>
      <c r="AB1040" s="21" t="str">
        <f>VLOOKUP(U1040,'Currency Sheet'!A:C,3,)</f>
        <v>DOLLAR</v>
      </c>
      <c r="AC1040" s="42" t="str">
        <f>VLOOKUP(P1040,'Customer List'!B:D,3,)</f>
        <v>OutStation</v>
      </c>
    </row>
    <row r="1041" spans="1:29" x14ac:dyDescent="0.25">
      <c r="A1041" s="21">
        <v>1040</v>
      </c>
      <c r="B1041" s="21" t="s">
        <v>881</v>
      </c>
      <c r="C1041" s="30">
        <v>45835</v>
      </c>
      <c r="D1041" s="30">
        <v>45845</v>
      </c>
      <c r="E1041" s="47">
        <v>183</v>
      </c>
      <c r="F1041" s="47">
        <f t="shared" si="118"/>
        <v>16104</v>
      </c>
      <c r="G1041" s="48">
        <f t="shared" si="119"/>
        <v>16104</v>
      </c>
      <c r="H1041" s="21">
        <v>431104</v>
      </c>
      <c r="I1041" s="21" t="s">
        <v>1764</v>
      </c>
      <c r="J1041" s="21">
        <v>1</v>
      </c>
      <c r="K1041" s="21">
        <v>1</v>
      </c>
      <c r="L1041" s="21">
        <f t="shared" si="120"/>
        <v>0</v>
      </c>
      <c r="M1041" s="21" t="s">
        <v>1177</v>
      </c>
      <c r="N1041" s="30">
        <v>45850</v>
      </c>
      <c r="O1041" s="48">
        <v>0</v>
      </c>
      <c r="P1041" s="21" t="s">
        <v>839</v>
      </c>
      <c r="Q1041" s="21">
        <v>58153113550</v>
      </c>
      <c r="R1041" s="21" t="s">
        <v>40</v>
      </c>
      <c r="S1041" s="3">
        <v>4</v>
      </c>
      <c r="T1041" s="37" t="s">
        <v>609</v>
      </c>
      <c r="U1041" s="21" t="s">
        <v>18</v>
      </c>
      <c r="V1041" s="21" t="str">
        <f>VLOOKUP(P1041,'Customer List'!B:C,2,)</f>
        <v>Hyderabad</v>
      </c>
      <c r="W1041" s="38"/>
      <c r="X1041" s="30">
        <v>45853</v>
      </c>
      <c r="Y1041" s="21">
        <f t="shared" si="121"/>
        <v>3</v>
      </c>
      <c r="Z1041" s="21" t="str">
        <f t="shared" si="122"/>
        <v>Saturday</v>
      </c>
      <c r="AA1041" s="21" t="str">
        <f t="shared" si="123"/>
        <v>Tuesday</v>
      </c>
      <c r="AB1041" s="21" t="str">
        <f>VLOOKUP(U1041,'Currency Sheet'!A:C,3,)</f>
        <v>DOLLAR</v>
      </c>
      <c r="AC1041" s="42" t="str">
        <f>VLOOKUP(P1041,'Customer List'!B:D,3,)</f>
        <v>OutStation</v>
      </c>
    </row>
    <row r="1042" spans="1:29" x14ac:dyDescent="0.25">
      <c r="A1042" s="21">
        <v>1041</v>
      </c>
      <c r="B1042" s="21" t="s">
        <v>881</v>
      </c>
      <c r="C1042" s="30">
        <v>45835</v>
      </c>
      <c r="D1042" s="30">
        <v>45845</v>
      </c>
      <c r="E1042" s="47">
        <v>159</v>
      </c>
      <c r="F1042" s="47">
        <f t="shared" si="118"/>
        <v>13992</v>
      </c>
      <c r="G1042" s="48">
        <f t="shared" si="119"/>
        <v>13992</v>
      </c>
      <c r="H1042" s="21">
        <v>431411</v>
      </c>
      <c r="I1042" s="21" t="s">
        <v>1765</v>
      </c>
      <c r="J1042" s="21">
        <v>1</v>
      </c>
      <c r="K1042" s="21">
        <v>1</v>
      </c>
      <c r="L1042" s="21">
        <f t="shared" si="120"/>
        <v>0</v>
      </c>
      <c r="M1042" s="21" t="s">
        <v>1160</v>
      </c>
      <c r="N1042" s="30">
        <v>45850</v>
      </c>
      <c r="O1042" s="48">
        <v>22657.5</v>
      </c>
      <c r="P1042" s="21" t="s">
        <v>617</v>
      </c>
      <c r="Q1042" s="21">
        <v>58153121121</v>
      </c>
      <c r="R1042" s="21" t="s">
        <v>40</v>
      </c>
      <c r="S1042" s="3">
        <v>4</v>
      </c>
      <c r="T1042" s="37"/>
      <c r="U1042" s="21" t="s">
        <v>18</v>
      </c>
      <c r="V1042" s="21" t="str">
        <f>VLOOKUP(P1042,'Customer List'!B:C,2,)</f>
        <v>Bhuvneshwar</v>
      </c>
      <c r="W1042" s="38"/>
      <c r="X1042" s="30">
        <v>45853</v>
      </c>
      <c r="Y1042" s="21">
        <f t="shared" si="121"/>
        <v>3</v>
      </c>
      <c r="Z1042" s="21" t="str">
        <f t="shared" si="122"/>
        <v>Saturday</v>
      </c>
      <c r="AA1042" s="21" t="str">
        <f t="shared" si="123"/>
        <v>Tuesday</v>
      </c>
      <c r="AB1042" s="21" t="str">
        <f>VLOOKUP(U1042,'Currency Sheet'!A:C,3,)</f>
        <v>DOLLAR</v>
      </c>
      <c r="AC1042" s="42" t="str">
        <f>VLOOKUP(P1042,'Customer List'!B:D,3,)</f>
        <v>OutStation</v>
      </c>
    </row>
    <row r="1043" spans="1:29" x14ac:dyDescent="0.25">
      <c r="A1043" s="21">
        <v>1042</v>
      </c>
      <c r="B1043" s="21" t="s">
        <v>881</v>
      </c>
      <c r="C1043" s="30">
        <v>45835</v>
      </c>
      <c r="D1043" s="30">
        <v>45845</v>
      </c>
      <c r="E1043" s="47">
        <v>339.5</v>
      </c>
      <c r="F1043" s="47">
        <f t="shared" si="118"/>
        <v>29876</v>
      </c>
      <c r="G1043" s="48">
        <f t="shared" si="119"/>
        <v>29876</v>
      </c>
      <c r="H1043" s="21">
        <v>439707</v>
      </c>
      <c r="I1043" s="21" t="s">
        <v>1611</v>
      </c>
      <c r="J1043" s="21">
        <v>1</v>
      </c>
      <c r="K1043" s="21">
        <v>1</v>
      </c>
      <c r="L1043" s="21">
        <f t="shared" si="120"/>
        <v>0</v>
      </c>
      <c r="M1043" s="21" t="s">
        <v>1175</v>
      </c>
      <c r="N1043" s="30">
        <v>45850</v>
      </c>
      <c r="O1043" s="48">
        <v>0</v>
      </c>
      <c r="P1043" s="21" t="s">
        <v>278</v>
      </c>
      <c r="Q1043" s="21">
        <v>58153114084</v>
      </c>
      <c r="R1043" s="21" t="s">
        <v>40</v>
      </c>
      <c r="S1043" s="3">
        <v>4</v>
      </c>
      <c r="T1043" s="37" t="s">
        <v>1176</v>
      </c>
      <c r="U1043" s="21" t="s">
        <v>18</v>
      </c>
      <c r="V1043" s="21" t="str">
        <f>VLOOKUP(P1043,'Customer List'!B:C,2,)</f>
        <v>Lucknow</v>
      </c>
      <c r="W1043" s="38"/>
      <c r="X1043" s="30">
        <v>45852</v>
      </c>
      <c r="Y1043" s="21">
        <f t="shared" si="121"/>
        <v>2</v>
      </c>
      <c r="Z1043" s="21" t="str">
        <f t="shared" si="122"/>
        <v>Saturday</v>
      </c>
      <c r="AA1043" s="21" t="str">
        <f t="shared" si="123"/>
        <v>Monday</v>
      </c>
      <c r="AB1043" s="21" t="str">
        <f>VLOOKUP(U1043,'Currency Sheet'!A:C,3,)</f>
        <v>DOLLAR</v>
      </c>
      <c r="AC1043" s="42" t="str">
        <f>VLOOKUP(P1043,'Customer List'!B:D,3,)</f>
        <v>OutStation</v>
      </c>
    </row>
    <row r="1044" spans="1:29" x14ac:dyDescent="0.25">
      <c r="A1044" s="21">
        <v>1043</v>
      </c>
      <c r="B1044" s="21" t="s">
        <v>881</v>
      </c>
      <c r="C1044" s="30">
        <v>45835</v>
      </c>
      <c r="D1044" s="30">
        <v>45845</v>
      </c>
      <c r="E1044" s="47">
        <v>99</v>
      </c>
      <c r="F1044" s="47">
        <f t="shared" si="118"/>
        <v>8712</v>
      </c>
      <c r="G1044" s="48">
        <f t="shared" si="119"/>
        <v>8712</v>
      </c>
      <c r="H1044" s="21">
        <v>502317</v>
      </c>
      <c r="I1044" s="21" t="s">
        <v>1766</v>
      </c>
      <c r="J1044" s="21">
        <v>1</v>
      </c>
      <c r="K1044" s="21">
        <v>1</v>
      </c>
      <c r="L1044" s="21">
        <f t="shared" si="120"/>
        <v>0</v>
      </c>
      <c r="M1044" s="21" t="s">
        <v>1160</v>
      </c>
      <c r="N1044" s="30">
        <v>45850</v>
      </c>
      <c r="O1044" s="48">
        <v>14107.5</v>
      </c>
      <c r="P1044" s="21" t="s">
        <v>617</v>
      </c>
      <c r="Q1044" s="21">
        <v>58153121121</v>
      </c>
      <c r="R1044" s="21" t="s">
        <v>40</v>
      </c>
      <c r="S1044" s="3">
        <v>4</v>
      </c>
      <c r="T1044" s="37"/>
      <c r="U1044" s="21" t="s">
        <v>18</v>
      </c>
      <c r="V1044" s="21" t="str">
        <f>VLOOKUP(P1044,'Customer List'!B:C,2,)</f>
        <v>Bhuvneshwar</v>
      </c>
      <c r="W1044" s="38"/>
      <c r="X1044" s="30">
        <v>45853</v>
      </c>
      <c r="Y1044" s="21">
        <f t="shared" si="121"/>
        <v>3</v>
      </c>
      <c r="Z1044" s="21" t="str">
        <f t="shared" si="122"/>
        <v>Saturday</v>
      </c>
      <c r="AA1044" s="21" t="str">
        <f t="shared" si="123"/>
        <v>Tuesday</v>
      </c>
      <c r="AB1044" s="21" t="str">
        <f>VLOOKUP(U1044,'Currency Sheet'!A:C,3,)</f>
        <v>DOLLAR</v>
      </c>
      <c r="AC1044" s="42" t="str">
        <f>VLOOKUP(P1044,'Customer List'!B:D,3,)</f>
        <v>OutStation</v>
      </c>
    </row>
    <row r="1045" spans="1:29" x14ac:dyDescent="0.25">
      <c r="A1045" s="21">
        <v>1044</v>
      </c>
      <c r="B1045" s="21" t="s">
        <v>881</v>
      </c>
      <c r="C1045" s="30">
        <v>45835</v>
      </c>
      <c r="D1045" s="30">
        <v>45845</v>
      </c>
      <c r="E1045" s="47">
        <v>142.5</v>
      </c>
      <c r="F1045" s="47">
        <f t="shared" si="118"/>
        <v>12540</v>
      </c>
      <c r="G1045" s="48">
        <f t="shared" si="119"/>
        <v>12540</v>
      </c>
      <c r="H1045" s="21">
        <v>502323</v>
      </c>
      <c r="I1045" s="21" t="s">
        <v>1767</v>
      </c>
      <c r="J1045" s="21">
        <v>1</v>
      </c>
      <c r="K1045" s="21">
        <v>1</v>
      </c>
      <c r="L1045" s="21">
        <f t="shared" si="120"/>
        <v>0</v>
      </c>
      <c r="M1045" s="21" t="s">
        <v>1160</v>
      </c>
      <c r="N1045" s="30">
        <v>45850</v>
      </c>
      <c r="O1045" s="48">
        <v>16245</v>
      </c>
      <c r="P1045" s="21" t="s">
        <v>617</v>
      </c>
      <c r="Q1045" s="21">
        <v>58153121121</v>
      </c>
      <c r="R1045" s="21" t="s">
        <v>40</v>
      </c>
      <c r="S1045" s="3">
        <v>4</v>
      </c>
      <c r="T1045" s="37"/>
      <c r="U1045" s="21" t="s">
        <v>18</v>
      </c>
      <c r="V1045" s="21" t="str">
        <f>VLOOKUP(P1045,'Customer List'!B:C,2,)</f>
        <v>Bhuvneshwar</v>
      </c>
      <c r="W1045" s="38"/>
      <c r="X1045" s="30">
        <v>45853</v>
      </c>
      <c r="Y1045" s="21">
        <f t="shared" si="121"/>
        <v>3</v>
      </c>
      <c r="Z1045" s="21" t="str">
        <f t="shared" si="122"/>
        <v>Saturday</v>
      </c>
      <c r="AA1045" s="21" t="str">
        <f t="shared" si="123"/>
        <v>Tuesday</v>
      </c>
      <c r="AB1045" s="21" t="str">
        <f>VLOOKUP(U1045,'Currency Sheet'!A:C,3,)</f>
        <v>DOLLAR</v>
      </c>
      <c r="AC1045" s="42" t="str">
        <f>VLOOKUP(P1045,'Customer List'!B:D,3,)</f>
        <v>OutStation</v>
      </c>
    </row>
    <row r="1046" spans="1:29" x14ac:dyDescent="0.25">
      <c r="A1046" s="21">
        <v>1045</v>
      </c>
      <c r="B1046" s="21" t="s">
        <v>881</v>
      </c>
      <c r="C1046" s="30">
        <v>45835</v>
      </c>
      <c r="D1046" s="30">
        <v>45845</v>
      </c>
      <c r="E1046" s="47">
        <v>159</v>
      </c>
      <c r="F1046" s="47">
        <f t="shared" si="118"/>
        <v>13992</v>
      </c>
      <c r="G1046" s="48">
        <f t="shared" si="119"/>
        <v>13992</v>
      </c>
      <c r="H1046" s="21">
        <v>502515</v>
      </c>
      <c r="I1046" s="21" t="s">
        <v>1768</v>
      </c>
      <c r="J1046" s="21">
        <v>1</v>
      </c>
      <c r="K1046" s="21">
        <v>1</v>
      </c>
      <c r="L1046" s="21">
        <f t="shared" si="120"/>
        <v>0</v>
      </c>
      <c r="M1046" s="21" t="s">
        <v>1160</v>
      </c>
      <c r="N1046" s="30">
        <v>45850</v>
      </c>
      <c r="O1046" s="48">
        <v>22657.5</v>
      </c>
      <c r="P1046" s="21" t="s">
        <v>617</v>
      </c>
      <c r="Q1046" s="21">
        <v>58153121121</v>
      </c>
      <c r="R1046" s="21" t="s">
        <v>40</v>
      </c>
      <c r="S1046" s="3">
        <v>4</v>
      </c>
      <c r="T1046" s="37"/>
      <c r="U1046" s="21" t="s">
        <v>18</v>
      </c>
      <c r="V1046" s="21" t="str">
        <f>VLOOKUP(P1046,'Customer List'!B:C,2,)</f>
        <v>Bhuvneshwar</v>
      </c>
      <c r="W1046" s="38"/>
      <c r="X1046" s="30">
        <v>45853</v>
      </c>
      <c r="Y1046" s="21">
        <f t="shared" si="121"/>
        <v>3</v>
      </c>
      <c r="Z1046" s="21" t="str">
        <f t="shared" si="122"/>
        <v>Saturday</v>
      </c>
      <c r="AA1046" s="21" t="str">
        <f t="shared" si="123"/>
        <v>Tuesday</v>
      </c>
      <c r="AB1046" s="21" t="str">
        <f>VLOOKUP(U1046,'Currency Sheet'!A:C,3,)</f>
        <v>DOLLAR</v>
      </c>
      <c r="AC1046" s="42" t="str">
        <f>VLOOKUP(P1046,'Customer List'!B:D,3,)</f>
        <v>OutStation</v>
      </c>
    </row>
    <row r="1047" spans="1:29" x14ac:dyDescent="0.25">
      <c r="A1047" s="21">
        <v>1046</v>
      </c>
      <c r="B1047" s="21" t="s">
        <v>881</v>
      </c>
      <c r="C1047" s="30">
        <v>45835</v>
      </c>
      <c r="D1047" s="30">
        <v>45845</v>
      </c>
      <c r="E1047" s="47">
        <v>159</v>
      </c>
      <c r="F1047" s="47">
        <f t="shared" si="118"/>
        <v>13992</v>
      </c>
      <c r="G1047" s="48">
        <f t="shared" si="119"/>
        <v>13992</v>
      </c>
      <c r="H1047" s="21">
        <v>502516</v>
      </c>
      <c r="I1047" s="21" t="s">
        <v>1769</v>
      </c>
      <c r="J1047" s="21">
        <v>1</v>
      </c>
      <c r="K1047" s="21">
        <v>1</v>
      </c>
      <c r="L1047" s="21">
        <f t="shared" si="120"/>
        <v>0</v>
      </c>
      <c r="M1047" s="21" t="s">
        <v>1160</v>
      </c>
      <c r="N1047" s="30">
        <v>45850</v>
      </c>
      <c r="O1047" s="48">
        <v>22657.5</v>
      </c>
      <c r="P1047" s="21" t="s">
        <v>617</v>
      </c>
      <c r="Q1047" s="21">
        <v>58153121121</v>
      </c>
      <c r="R1047" s="21" t="s">
        <v>40</v>
      </c>
      <c r="S1047" s="3">
        <v>4</v>
      </c>
      <c r="T1047" s="37"/>
      <c r="U1047" s="21" t="s">
        <v>18</v>
      </c>
      <c r="V1047" s="21" t="str">
        <f>VLOOKUP(P1047,'Customer List'!B:C,2,)</f>
        <v>Bhuvneshwar</v>
      </c>
      <c r="W1047" s="38"/>
      <c r="X1047" s="30">
        <v>45853</v>
      </c>
      <c r="Y1047" s="21">
        <f t="shared" si="121"/>
        <v>3</v>
      </c>
      <c r="Z1047" s="21" t="str">
        <f t="shared" si="122"/>
        <v>Saturday</v>
      </c>
      <c r="AA1047" s="21" t="str">
        <f t="shared" si="123"/>
        <v>Tuesday</v>
      </c>
      <c r="AB1047" s="21" t="str">
        <f>VLOOKUP(U1047,'Currency Sheet'!A:C,3,)</f>
        <v>DOLLAR</v>
      </c>
      <c r="AC1047" s="42" t="str">
        <f>VLOOKUP(P1047,'Customer List'!B:D,3,)</f>
        <v>OutStation</v>
      </c>
    </row>
    <row r="1048" spans="1:29" x14ac:dyDescent="0.25">
      <c r="A1048" s="21">
        <v>1047</v>
      </c>
      <c r="B1048" s="21" t="s">
        <v>881</v>
      </c>
      <c r="C1048" s="30">
        <v>45835</v>
      </c>
      <c r="D1048" s="30">
        <v>45845</v>
      </c>
      <c r="E1048" s="47">
        <v>229.2</v>
      </c>
      <c r="F1048" s="47">
        <f t="shared" si="118"/>
        <v>20169.599999999999</v>
      </c>
      <c r="G1048" s="48">
        <f t="shared" si="119"/>
        <v>20169.599999999999</v>
      </c>
      <c r="H1048" s="21">
        <v>502926</v>
      </c>
      <c r="I1048" s="21" t="s">
        <v>1770</v>
      </c>
      <c r="J1048" s="21">
        <v>1</v>
      </c>
      <c r="K1048" s="21">
        <v>1</v>
      </c>
      <c r="L1048" s="21">
        <f t="shared" si="120"/>
        <v>0</v>
      </c>
      <c r="M1048" s="21" t="s">
        <v>967</v>
      </c>
      <c r="N1048" s="30">
        <v>45847</v>
      </c>
      <c r="O1048" s="48">
        <v>35526</v>
      </c>
      <c r="P1048" s="21" t="s">
        <v>228</v>
      </c>
      <c r="Q1048" s="21">
        <v>58152972625</v>
      </c>
      <c r="R1048" s="21" t="s">
        <v>40</v>
      </c>
      <c r="S1048" s="3">
        <v>4</v>
      </c>
      <c r="T1048" s="37"/>
      <c r="U1048" s="21" t="s">
        <v>18</v>
      </c>
      <c r="V1048" s="21" t="str">
        <f>VLOOKUP(P1048,'Customer List'!B:C,2,)</f>
        <v>Kolkata</v>
      </c>
      <c r="W1048" s="38"/>
      <c r="X1048" s="30">
        <v>45848</v>
      </c>
      <c r="Y1048" s="21">
        <f t="shared" si="121"/>
        <v>1</v>
      </c>
      <c r="Z1048" s="21" t="str">
        <f t="shared" si="122"/>
        <v>Wednesday</v>
      </c>
      <c r="AA1048" s="21" t="str">
        <f t="shared" si="123"/>
        <v>Thursday</v>
      </c>
      <c r="AB1048" s="21" t="str">
        <f>VLOOKUP(U1048,'Currency Sheet'!A:C,3,)</f>
        <v>DOLLAR</v>
      </c>
      <c r="AC1048" s="42" t="str">
        <f>VLOOKUP(P1048,'Customer List'!B:D,3,)</f>
        <v>OutStation</v>
      </c>
    </row>
    <row r="1049" spans="1:29" x14ac:dyDescent="0.25">
      <c r="A1049" s="21">
        <v>1048</v>
      </c>
      <c r="B1049" s="21" t="s">
        <v>881</v>
      </c>
      <c r="C1049" s="30">
        <v>45835</v>
      </c>
      <c r="D1049" s="30">
        <v>45845</v>
      </c>
      <c r="E1049" s="47">
        <v>81.599999999999994</v>
      </c>
      <c r="F1049" s="47">
        <f t="shared" si="118"/>
        <v>7180.7999999999993</v>
      </c>
      <c r="G1049" s="48">
        <f t="shared" si="119"/>
        <v>7180.7999999999993</v>
      </c>
      <c r="H1049" s="21">
        <v>502927</v>
      </c>
      <c r="I1049" s="21" t="s">
        <v>1771</v>
      </c>
      <c r="J1049" s="21">
        <v>1</v>
      </c>
      <c r="K1049" s="21">
        <v>1</v>
      </c>
      <c r="L1049" s="21">
        <f t="shared" si="120"/>
        <v>0</v>
      </c>
      <c r="M1049" s="21" t="s">
        <v>1160</v>
      </c>
      <c r="N1049" s="30">
        <v>45850</v>
      </c>
      <c r="O1049" s="48">
        <v>11628</v>
      </c>
      <c r="P1049" s="21" t="s">
        <v>617</v>
      </c>
      <c r="Q1049" s="21">
        <v>58153121121</v>
      </c>
      <c r="R1049" s="21" t="s">
        <v>40</v>
      </c>
      <c r="S1049" s="3">
        <v>4</v>
      </c>
      <c r="T1049" s="37"/>
      <c r="U1049" s="21" t="s">
        <v>18</v>
      </c>
      <c r="V1049" s="21" t="str">
        <f>VLOOKUP(P1049,'Customer List'!B:C,2,)</f>
        <v>Bhuvneshwar</v>
      </c>
      <c r="W1049" s="38"/>
      <c r="X1049" s="30">
        <v>45853</v>
      </c>
      <c r="Y1049" s="21">
        <f t="shared" si="121"/>
        <v>3</v>
      </c>
      <c r="Z1049" s="21" t="str">
        <f t="shared" si="122"/>
        <v>Saturday</v>
      </c>
      <c r="AA1049" s="21" t="str">
        <f t="shared" si="123"/>
        <v>Tuesday</v>
      </c>
      <c r="AB1049" s="21" t="str">
        <f>VLOOKUP(U1049,'Currency Sheet'!A:C,3,)</f>
        <v>DOLLAR</v>
      </c>
      <c r="AC1049" s="42" t="str">
        <f>VLOOKUP(P1049,'Customer List'!B:D,3,)</f>
        <v>OutStation</v>
      </c>
    </row>
    <row r="1050" spans="1:29" x14ac:dyDescent="0.25">
      <c r="A1050" s="21">
        <v>1049</v>
      </c>
      <c r="B1050" s="21" t="s">
        <v>881</v>
      </c>
      <c r="C1050" s="30">
        <v>45835</v>
      </c>
      <c r="D1050" s="30">
        <v>45845</v>
      </c>
      <c r="E1050" s="47">
        <v>172.8</v>
      </c>
      <c r="F1050" s="47">
        <f t="shared" si="118"/>
        <v>15206.400000000001</v>
      </c>
      <c r="G1050" s="48">
        <f t="shared" si="119"/>
        <v>15206.400000000001</v>
      </c>
      <c r="H1050" s="21">
        <v>502928</v>
      </c>
      <c r="I1050" s="21" t="s">
        <v>1771</v>
      </c>
      <c r="J1050" s="21">
        <v>1</v>
      </c>
      <c r="K1050" s="21">
        <v>1</v>
      </c>
      <c r="L1050" s="21">
        <f t="shared" si="120"/>
        <v>0</v>
      </c>
      <c r="M1050" s="21" t="s">
        <v>1160</v>
      </c>
      <c r="N1050" s="30">
        <v>45850</v>
      </c>
      <c r="O1050" s="48">
        <v>24624</v>
      </c>
      <c r="P1050" s="21" t="s">
        <v>617</v>
      </c>
      <c r="Q1050" s="21">
        <v>58153121121</v>
      </c>
      <c r="R1050" s="21" t="s">
        <v>40</v>
      </c>
      <c r="S1050" s="3">
        <v>4</v>
      </c>
      <c r="T1050" s="37"/>
      <c r="U1050" s="21" t="s">
        <v>18</v>
      </c>
      <c r="V1050" s="21" t="str">
        <f>VLOOKUP(P1050,'Customer List'!B:C,2,)</f>
        <v>Bhuvneshwar</v>
      </c>
      <c r="W1050" s="38"/>
      <c r="X1050" s="30">
        <v>45853</v>
      </c>
      <c r="Y1050" s="21">
        <f t="shared" si="121"/>
        <v>3</v>
      </c>
      <c r="Z1050" s="21" t="str">
        <f t="shared" si="122"/>
        <v>Saturday</v>
      </c>
      <c r="AA1050" s="21" t="str">
        <f t="shared" si="123"/>
        <v>Tuesday</v>
      </c>
      <c r="AB1050" s="21" t="str">
        <f>VLOOKUP(U1050,'Currency Sheet'!A:C,3,)</f>
        <v>DOLLAR</v>
      </c>
      <c r="AC1050" s="42" t="str">
        <f>VLOOKUP(P1050,'Customer List'!B:D,3,)</f>
        <v>OutStation</v>
      </c>
    </row>
    <row r="1051" spans="1:29" x14ac:dyDescent="0.25">
      <c r="A1051" s="21">
        <v>1050</v>
      </c>
      <c r="B1051" s="21" t="s">
        <v>881</v>
      </c>
      <c r="C1051" s="30">
        <v>45835</v>
      </c>
      <c r="D1051" s="30">
        <v>45845</v>
      </c>
      <c r="E1051" s="47">
        <v>206.25</v>
      </c>
      <c r="F1051" s="47">
        <f t="shared" si="118"/>
        <v>18150</v>
      </c>
      <c r="G1051" s="48">
        <f t="shared" si="119"/>
        <v>18150</v>
      </c>
      <c r="H1051" s="21">
        <v>505039</v>
      </c>
      <c r="I1051" s="21" t="s">
        <v>139</v>
      </c>
      <c r="J1051" s="21">
        <v>1</v>
      </c>
      <c r="K1051" s="21">
        <v>1</v>
      </c>
      <c r="L1051" s="21">
        <f t="shared" si="120"/>
        <v>0</v>
      </c>
      <c r="M1051" s="21" t="s">
        <v>1160</v>
      </c>
      <c r="N1051" s="30">
        <v>45850</v>
      </c>
      <c r="O1051" s="48">
        <v>23512.5</v>
      </c>
      <c r="P1051" s="21" t="s">
        <v>617</v>
      </c>
      <c r="Q1051" s="21">
        <v>58153121121</v>
      </c>
      <c r="R1051" s="21" t="s">
        <v>40</v>
      </c>
      <c r="S1051" s="3">
        <v>4</v>
      </c>
      <c r="T1051" s="37"/>
      <c r="U1051" s="21" t="s">
        <v>18</v>
      </c>
      <c r="V1051" s="21" t="str">
        <f>VLOOKUP(P1051,'Customer List'!B:C,2,)</f>
        <v>Bhuvneshwar</v>
      </c>
      <c r="W1051" s="38"/>
      <c r="X1051" s="30">
        <v>45853</v>
      </c>
      <c r="Y1051" s="21">
        <f t="shared" si="121"/>
        <v>3</v>
      </c>
      <c r="Z1051" s="21" t="str">
        <f t="shared" si="122"/>
        <v>Saturday</v>
      </c>
      <c r="AA1051" s="21" t="str">
        <f t="shared" si="123"/>
        <v>Tuesday</v>
      </c>
      <c r="AB1051" s="21" t="str">
        <f>VLOOKUP(U1051,'Currency Sheet'!A:C,3,)</f>
        <v>DOLLAR</v>
      </c>
      <c r="AC1051" s="42" t="str">
        <f>VLOOKUP(P1051,'Customer List'!B:D,3,)</f>
        <v>OutStation</v>
      </c>
    </row>
    <row r="1052" spans="1:29" x14ac:dyDescent="0.25">
      <c r="A1052" s="21">
        <v>1051</v>
      </c>
      <c r="B1052" s="21" t="s">
        <v>881</v>
      </c>
      <c r="C1052" s="30">
        <v>45835</v>
      </c>
      <c r="D1052" s="30">
        <v>45845</v>
      </c>
      <c r="E1052" s="47">
        <v>151.19999999999999</v>
      </c>
      <c r="F1052" s="47">
        <f t="shared" si="118"/>
        <v>13305.599999999999</v>
      </c>
      <c r="G1052" s="48">
        <f t="shared" si="119"/>
        <v>13305.599999999999</v>
      </c>
      <c r="H1052" s="21">
        <v>505813</v>
      </c>
      <c r="I1052" s="21" t="s">
        <v>1772</v>
      </c>
      <c r="J1052" s="21">
        <v>1</v>
      </c>
      <c r="K1052" s="21">
        <v>1</v>
      </c>
      <c r="L1052" s="21">
        <f t="shared" si="120"/>
        <v>0</v>
      </c>
      <c r="M1052" s="21" t="s">
        <v>1160</v>
      </c>
      <c r="N1052" s="30">
        <v>45850</v>
      </c>
      <c r="O1052" s="48">
        <v>21546</v>
      </c>
      <c r="P1052" s="21" t="s">
        <v>617</v>
      </c>
      <c r="Q1052" s="21">
        <v>58153121121</v>
      </c>
      <c r="R1052" s="21" t="s">
        <v>40</v>
      </c>
      <c r="S1052" s="3">
        <v>4</v>
      </c>
      <c r="T1052" s="37"/>
      <c r="U1052" s="21" t="s">
        <v>18</v>
      </c>
      <c r="V1052" s="21" t="str">
        <f>VLOOKUP(P1052,'Customer List'!B:C,2,)</f>
        <v>Bhuvneshwar</v>
      </c>
      <c r="W1052" s="38"/>
      <c r="X1052" s="30">
        <v>45853</v>
      </c>
      <c r="Y1052" s="21">
        <f t="shared" si="121"/>
        <v>3</v>
      </c>
      <c r="Z1052" s="21" t="str">
        <f t="shared" si="122"/>
        <v>Saturday</v>
      </c>
      <c r="AA1052" s="21" t="str">
        <f t="shared" si="123"/>
        <v>Tuesday</v>
      </c>
      <c r="AB1052" s="21" t="str">
        <f>VLOOKUP(U1052,'Currency Sheet'!A:C,3,)</f>
        <v>DOLLAR</v>
      </c>
      <c r="AC1052" s="42" t="str">
        <f>VLOOKUP(P1052,'Customer List'!B:D,3,)</f>
        <v>OutStation</v>
      </c>
    </row>
    <row r="1053" spans="1:29" x14ac:dyDescent="0.25">
      <c r="A1053" s="21">
        <v>1052</v>
      </c>
      <c r="B1053" s="21" t="s">
        <v>881</v>
      </c>
      <c r="C1053" s="30">
        <v>45835</v>
      </c>
      <c r="D1053" s="30">
        <v>45845</v>
      </c>
      <c r="E1053" s="47">
        <v>190.2</v>
      </c>
      <c r="F1053" s="47">
        <f t="shared" si="118"/>
        <v>16737.599999999999</v>
      </c>
      <c r="G1053" s="48">
        <f t="shared" si="119"/>
        <v>16737.599999999999</v>
      </c>
      <c r="H1053" s="21">
        <v>512306</v>
      </c>
      <c r="I1053" s="21" t="s">
        <v>1773</v>
      </c>
      <c r="J1053" s="21">
        <v>1</v>
      </c>
      <c r="K1053" s="21">
        <v>1</v>
      </c>
      <c r="L1053" s="21">
        <f t="shared" si="120"/>
        <v>0</v>
      </c>
      <c r="M1053" s="21" t="s">
        <v>1160</v>
      </c>
      <c r="N1053" s="30">
        <v>45850</v>
      </c>
      <c r="O1053" s="48">
        <v>27103.5</v>
      </c>
      <c r="P1053" s="21" t="s">
        <v>617</v>
      </c>
      <c r="Q1053" s="21">
        <v>58153121121</v>
      </c>
      <c r="R1053" s="21" t="s">
        <v>40</v>
      </c>
      <c r="S1053" s="3">
        <v>4</v>
      </c>
      <c r="T1053" s="37"/>
      <c r="U1053" s="21" t="s">
        <v>18</v>
      </c>
      <c r="V1053" s="21" t="str">
        <f>VLOOKUP(P1053,'Customer List'!B:C,2,)</f>
        <v>Bhuvneshwar</v>
      </c>
      <c r="W1053" s="38"/>
      <c r="X1053" s="30">
        <v>45853</v>
      </c>
      <c r="Y1053" s="21">
        <f t="shared" si="121"/>
        <v>3</v>
      </c>
      <c r="Z1053" s="21" t="str">
        <f t="shared" si="122"/>
        <v>Saturday</v>
      </c>
      <c r="AA1053" s="21" t="str">
        <f t="shared" si="123"/>
        <v>Tuesday</v>
      </c>
      <c r="AB1053" s="21" t="str">
        <f>VLOOKUP(U1053,'Currency Sheet'!A:C,3,)</f>
        <v>DOLLAR</v>
      </c>
      <c r="AC1053" s="42" t="str">
        <f>VLOOKUP(P1053,'Customer List'!B:D,3,)</f>
        <v>OutStation</v>
      </c>
    </row>
    <row r="1054" spans="1:29" x14ac:dyDescent="0.25">
      <c r="A1054" s="21">
        <v>1053</v>
      </c>
      <c r="B1054" s="21" t="s">
        <v>881</v>
      </c>
      <c r="C1054" s="30">
        <v>45835</v>
      </c>
      <c r="D1054" s="30">
        <v>45845</v>
      </c>
      <c r="E1054" s="47">
        <v>151.80000000000001</v>
      </c>
      <c r="F1054" s="47">
        <f t="shared" si="118"/>
        <v>13358.400000000001</v>
      </c>
      <c r="G1054" s="48">
        <f t="shared" si="119"/>
        <v>13358.400000000001</v>
      </c>
      <c r="H1054" s="21">
        <v>576304</v>
      </c>
      <c r="I1054" s="21" t="s">
        <v>1348</v>
      </c>
      <c r="J1054" s="21">
        <v>1</v>
      </c>
      <c r="K1054" s="21">
        <v>1</v>
      </c>
      <c r="L1054" s="21">
        <f t="shared" si="120"/>
        <v>0</v>
      </c>
      <c r="M1054" s="21" t="s">
        <v>1160</v>
      </c>
      <c r="N1054" s="30">
        <v>45850</v>
      </c>
      <c r="O1054" s="48">
        <v>21631.5</v>
      </c>
      <c r="P1054" s="21" t="s">
        <v>617</v>
      </c>
      <c r="Q1054" s="21">
        <v>58153121121</v>
      </c>
      <c r="R1054" s="21" t="s">
        <v>40</v>
      </c>
      <c r="S1054" s="3">
        <v>-20</v>
      </c>
      <c r="T1054" s="37"/>
      <c r="U1054" s="21" t="s">
        <v>18</v>
      </c>
      <c r="V1054" s="21" t="str">
        <f>VLOOKUP(P1054,'Customer List'!B:C,2,)</f>
        <v>Bhuvneshwar</v>
      </c>
      <c r="W1054" s="38"/>
      <c r="X1054" s="30">
        <v>45853</v>
      </c>
      <c r="Y1054" s="21">
        <f t="shared" si="121"/>
        <v>3</v>
      </c>
      <c r="Z1054" s="21" t="str">
        <f t="shared" si="122"/>
        <v>Saturday</v>
      </c>
      <c r="AA1054" s="21" t="str">
        <f t="shared" si="123"/>
        <v>Tuesday</v>
      </c>
      <c r="AB1054" s="21" t="str">
        <f>VLOOKUP(U1054,'Currency Sheet'!A:C,3,)</f>
        <v>DOLLAR</v>
      </c>
      <c r="AC1054" s="42" t="str">
        <f>VLOOKUP(P1054,'Customer List'!B:D,3,)</f>
        <v>OutStation</v>
      </c>
    </row>
    <row r="1055" spans="1:29" x14ac:dyDescent="0.25">
      <c r="A1055" s="21">
        <v>1054</v>
      </c>
      <c r="B1055" s="21" t="s">
        <v>881</v>
      </c>
      <c r="C1055" s="30">
        <v>45835</v>
      </c>
      <c r="D1055" s="30">
        <v>45845</v>
      </c>
      <c r="E1055" s="47">
        <v>60.6</v>
      </c>
      <c r="F1055" s="47">
        <f t="shared" si="118"/>
        <v>5332.8</v>
      </c>
      <c r="G1055" s="48">
        <f t="shared" si="119"/>
        <v>5332.8</v>
      </c>
      <c r="H1055" s="21">
        <v>576402</v>
      </c>
      <c r="I1055" s="21" t="s">
        <v>1366</v>
      </c>
      <c r="J1055" s="21">
        <v>1</v>
      </c>
      <c r="K1055" s="21">
        <v>1</v>
      </c>
      <c r="L1055" s="21">
        <f t="shared" si="120"/>
        <v>0</v>
      </c>
      <c r="M1055" s="21" t="s">
        <v>1160</v>
      </c>
      <c r="N1055" s="30">
        <v>45850</v>
      </c>
      <c r="O1055" s="48">
        <v>8635.5</v>
      </c>
      <c r="P1055" s="21" t="s">
        <v>617</v>
      </c>
      <c r="Q1055" s="21">
        <v>58153121121</v>
      </c>
      <c r="R1055" s="21" t="s">
        <v>40</v>
      </c>
      <c r="S1055" s="3">
        <v>-20</v>
      </c>
      <c r="T1055" s="37"/>
      <c r="U1055" s="21" t="s">
        <v>18</v>
      </c>
      <c r="V1055" s="21" t="str">
        <f>VLOOKUP(P1055,'Customer List'!B:C,2,)</f>
        <v>Bhuvneshwar</v>
      </c>
      <c r="W1055" s="38"/>
      <c r="X1055" s="30">
        <v>45853</v>
      </c>
      <c r="Y1055" s="21">
        <f t="shared" si="121"/>
        <v>3</v>
      </c>
      <c r="Z1055" s="21" t="str">
        <f t="shared" si="122"/>
        <v>Saturday</v>
      </c>
      <c r="AA1055" s="21" t="str">
        <f t="shared" si="123"/>
        <v>Tuesday</v>
      </c>
      <c r="AB1055" s="21" t="str">
        <f>VLOOKUP(U1055,'Currency Sheet'!A:C,3,)</f>
        <v>DOLLAR</v>
      </c>
      <c r="AC1055" s="42" t="str">
        <f>VLOOKUP(P1055,'Customer List'!B:D,3,)</f>
        <v>OutStation</v>
      </c>
    </row>
    <row r="1056" spans="1:29" x14ac:dyDescent="0.25">
      <c r="A1056" s="21">
        <v>1055</v>
      </c>
      <c r="B1056" s="21" t="s">
        <v>881</v>
      </c>
      <c r="C1056" s="30">
        <v>45835</v>
      </c>
      <c r="D1056" s="30">
        <v>45845</v>
      </c>
      <c r="E1056" s="47">
        <v>421.8</v>
      </c>
      <c r="F1056" s="47">
        <f t="shared" si="118"/>
        <v>37118.400000000001</v>
      </c>
      <c r="G1056" s="48">
        <f t="shared" si="119"/>
        <v>37118.400000000001</v>
      </c>
      <c r="H1056" s="21">
        <v>587306</v>
      </c>
      <c r="I1056" s="21" t="s">
        <v>1774</v>
      </c>
      <c r="J1056" s="21">
        <v>1</v>
      </c>
      <c r="K1056" s="21">
        <v>1</v>
      </c>
      <c r="L1056" s="21">
        <f t="shared" si="120"/>
        <v>0</v>
      </c>
      <c r="M1056" s="21" t="s">
        <v>1163</v>
      </c>
      <c r="N1056" s="30">
        <v>45852</v>
      </c>
      <c r="O1056" s="48">
        <v>65379</v>
      </c>
      <c r="P1056" s="21" t="s">
        <v>26</v>
      </c>
      <c r="Q1056" s="21" t="s">
        <v>1193</v>
      </c>
      <c r="R1056" s="21" t="s">
        <v>40</v>
      </c>
      <c r="S1056" s="3">
        <v>-20</v>
      </c>
      <c r="T1056" s="37"/>
      <c r="U1056" s="21" t="s">
        <v>18</v>
      </c>
      <c r="V1056" s="21" t="str">
        <f>VLOOKUP(P1056,'Customer List'!B:C,2,)</f>
        <v>Chandigarh</v>
      </c>
      <c r="W1056" s="38"/>
      <c r="X1056" s="30">
        <v>45853</v>
      </c>
      <c r="Y1056" s="21">
        <f t="shared" si="121"/>
        <v>1</v>
      </c>
      <c r="Z1056" s="21" t="str">
        <f t="shared" si="122"/>
        <v>Monday</v>
      </c>
      <c r="AA1056" s="21" t="str">
        <f t="shared" si="123"/>
        <v>Tuesday</v>
      </c>
      <c r="AB1056" s="21" t="str">
        <f>VLOOKUP(U1056,'Currency Sheet'!A:C,3,)</f>
        <v>DOLLAR</v>
      </c>
      <c r="AC1056" s="42" t="str">
        <f>VLOOKUP(P1056,'Customer List'!B:D,3,)</f>
        <v>OutStation</v>
      </c>
    </row>
    <row r="1057" spans="1:29" x14ac:dyDescent="0.25">
      <c r="A1057" s="21">
        <v>1056</v>
      </c>
      <c r="B1057" s="21" t="s">
        <v>881</v>
      </c>
      <c r="C1057" s="30">
        <v>45835</v>
      </c>
      <c r="D1057" s="30">
        <v>45845</v>
      </c>
      <c r="E1057" s="47">
        <v>99</v>
      </c>
      <c r="F1057" s="47">
        <f t="shared" si="118"/>
        <v>8712</v>
      </c>
      <c r="G1057" s="48">
        <f t="shared" si="119"/>
        <v>8712</v>
      </c>
      <c r="H1057" s="21">
        <v>648003</v>
      </c>
      <c r="I1057" s="21" t="s">
        <v>1775</v>
      </c>
      <c r="J1057" s="21">
        <v>1</v>
      </c>
      <c r="K1057" s="21">
        <v>1</v>
      </c>
      <c r="L1057" s="21">
        <f t="shared" si="120"/>
        <v>0</v>
      </c>
      <c r="M1057" s="21" t="s">
        <v>967</v>
      </c>
      <c r="N1057" s="30">
        <v>45847</v>
      </c>
      <c r="O1057" s="48">
        <v>15345</v>
      </c>
      <c r="P1057" s="21" t="s">
        <v>228</v>
      </c>
      <c r="Q1057" s="21">
        <v>58152972625</v>
      </c>
      <c r="R1057" s="21" t="s">
        <v>40</v>
      </c>
      <c r="S1057" s="3">
        <v>4</v>
      </c>
      <c r="T1057" s="37"/>
      <c r="U1057" s="21" t="s">
        <v>18</v>
      </c>
      <c r="V1057" s="21" t="str">
        <f>VLOOKUP(P1057,'Customer List'!B:C,2,)</f>
        <v>Kolkata</v>
      </c>
      <c r="W1057" s="38"/>
      <c r="X1057" s="30">
        <v>45848</v>
      </c>
      <c r="Y1057" s="21">
        <f t="shared" si="121"/>
        <v>1</v>
      </c>
      <c r="Z1057" s="21" t="str">
        <f t="shared" si="122"/>
        <v>Wednesday</v>
      </c>
      <c r="AA1057" s="21" t="str">
        <f t="shared" si="123"/>
        <v>Thursday</v>
      </c>
      <c r="AB1057" s="21" t="str">
        <f>VLOOKUP(U1057,'Currency Sheet'!A:C,3,)</f>
        <v>DOLLAR</v>
      </c>
      <c r="AC1057" s="42" t="str">
        <f>VLOOKUP(P1057,'Customer List'!B:D,3,)</f>
        <v>OutStation</v>
      </c>
    </row>
    <row r="1058" spans="1:29" x14ac:dyDescent="0.25">
      <c r="A1058" s="21">
        <v>1057</v>
      </c>
      <c r="B1058" s="21" t="s">
        <v>881</v>
      </c>
      <c r="C1058" s="30">
        <v>45835</v>
      </c>
      <c r="D1058" s="30">
        <v>45845</v>
      </c>
      <c r="E1058" s="47">
        <v>84.6</v>
      </c>
      <c r="F1058" s="47">
        <f t="shared" si="118"/>
        <v>7444.7999999999993</v>
      </c>
      <c r="G1058" s="48">
        <f t="shared" si="119"/>
        <v>7444.7999999999993</v>
      </c>
      <c r="H1058" s="21">
        <v>651403</v>
      </c>
      <c r="I1058" s="21" t="s">
        <v>1776</v>
      </c>
      <c r="J1058" s="21">
        <v>1</v>
      </c>
      <c r="K1058" s="21">
        <v>1</v>
      </c>
      <c r="L1058" s="21">
        <f t="shared" si="120"/>
        <v>0</v>
      </c>
      <c r="M1058" s="21" t="s">
        <v>967</v>
      </c>
      <c r="N1058" s="30">
        <v>45847</v>
      </c>
      <c r="O1058" s="48">
        <v>13113</v>
      </c>
      <c r="P1058" s="21" t="s">
        <v>228</v>
      </c>
      <c r="Q1058" s="21">
        <v>58152972625</v>
      </c>
      <c r="R1058" s="21" t="s">
        <v>40</v>
      </c>
      <c r="S1058" s="3">
        <v>4</v>
      </c>
      <c r="T1058" s="37"/>
      <c r="U1058" s="21" t="s">
        <v>18</v>
      </c>
      <c r="V1058" s="21" t="str">
        <f>VLOOKUP(P1058,'Customer List'!B:C,2,)</f>
        <v>Kolkata</v>
      </c>
      <c r="W1058" s="38"/>
      <c r="X1058" s="30">
        <v>45848</v>
      </c>
      <c r="Y1058" s="21">
        <f t="shared" si="121"/>
        <v>1</v>
      </c>
      <c r="Z1058" s="21" t="str">
        <f t="shared" si="122"/>
        <v>Wednesday</v>
      </c>
      <c r="AA1058" s="21" t="str">
        <f t="shared" si="123"/>
        <v>Thursday</v>
      </c>
      <c r="AB1058" s="21" t="str">
        <f>VLOOKUP(U1058,'Currency Sheet'!A:C,3,)</f>
        <v>DOLLAR</v>
      </c>
      <c r="AC1058" s="42" t="str">
        <f>VLOOKUP(P1058,'Customer List'!B:D,3,)</f>
        <v>OutStation</v>
      </c>
    </row>
    <row r="1059" spans="1:29" x14ac:dyDescent="0.25">
      <c r="A1059" s="21">
        <v>1058</v>
      </c>
      <c r="B1059" s="21" t="s">
        <v>881</v>
      </c>
      <c r="C1059" s="30">
        <v>45835</v>
      </c>
      <c r="D1059" s="30">
        <v>45845</v>
      </c>
      <c r="E1059" s="47">
        <v>84.6</v>
      </c>
      <c r="F1059" s="47">
        <f t="shared" si="118"/>
        <v>7444.7999999999993</v>
      </c>
      <c r="G1059" s="48">
        <f t="shared" si="119"/>
        <v>7444.7999999999993</v>
      </c>
      <c r="H1059" s="21">
        <v>655207</v>
      </c>
      <c r="I1059" s="21" t="s">
        <v>1777</v>
      </c>
      <c r="J1059" s="21">
        <v>1</v>
      </c>
      <c r="K1059" s="21">
        <v>1</v>
      </c>
      <c r="L1059" s="21">
        <f t="shared" si="120"/>
        <v>0</v>
      </c>
      <c r="M1059" s="21" t="s">
        <v>918</v>
      </c>
      <c r="N1059" s="30">
        <v>45846</v>
      </c>
      <c r="O1059" s="48">
        <v>0</v>
      </c>
      <c r="P1059" s="21" t="s">
        <v>288</v>
      </c>
      <c r="Q1059" s="21">
        <v>58152921212</v>
      </c>
      <c r="R1059" s="21" t="s">
        <v>40</v>
      </c>
      <c r="S1059" s="3">
        <v>4</v>
      </c>
      <c r="T1059" s="37" t="s">
        <v>609</v>
      </c>
      <c r="U1059" s="21" t="s">
        <v>18</v>
      </c>
      <c r="V1059" s="21" t="str">
        <f>VLOOKUP(P1059,'Customer List'!B:C,2,)</f>
        <v>Banglore</v>
      </c>
      <c r="W1059" s="38"/>
      <c r="X1059" s="30">
        <v>45847</v>
      </c>
      <c r="Y1059" s="21">
        <f t="shared" si="121"/>
        <v>1</v>
      </c>
      <c r="Z1059" s="21" t="str">
        <f t="shared" si="122"/>
        <v>Tuesday</v>
      </c>
      <c r="AA1059" s="21" t="str">
        <f t="shared" si="123"/>
        <v>Wednesday</v>
      </c>
      <c r="AB1059" s="21" t="str">
        <f>VLOOKUP(U1059,'Currency Sheet'!A:C,3,)</f>
        <v>DOLLAR</v>
      </c>
      <c r="AC1059" s="42" t="str">
        <f>VLOOKUP(P1059,'Customer List'!B:D,3,)</f>
        <v>OutStation</v>
      </c>
    </row>
    <row r="1060" spans="1:29" x14ac:dyDescent="0.25">
      <c r="A1060" s="21">
        <v>1059</v>
      </c>
      <c r="B1060" s="21" t="s">
        <v>881</v>
      </c>
      <c r="C1060" s="30">
        <v>45835</v>
      </c>
      <c r="D1060" s="30">
        <v>45845</v>
      </c>
      <c r="E1060" s="47">
        <v>159</v>
      </c>
      <c r="F1060" s="47">
        <f t="shared" si="118"/>
        <v>13992</v>
      </c>
      <c r="G1060" s="48">
        <f t="shared" si="119"/>
        <v>13992</v>
      </c>
      <c r="H1060" s="21">
        <v>659702</v>
      </c>
      <c r="I1060" s="21" t="s">
        <v>1778</v>
      </c>
      <c r="J1060" s="21">
        <v>1</v>
      </c>
      <c r="K1060" s="21">
        <v>1</v>
      </c>
      <c r="L1060" s="21">
        <f t="shared" si="120"/>
        <v>0</v>
      </c>
      <c r="M1060" s="21" t="s">
        <v>1129</v>
      </c>
      <c r="N1060" s="30">
        <v>45849</v>
      </c>
      <c r="O1060" s="48">
        <v>24645</v>
      </c>
      <c r="P1060" s="21" t="s">
        <v>899</v>
      </c>
      <c r="Q1060" s="21" t="s">
        <v>636</v>
      </c>
      <c r="R1060" s="21" t="s">
        <v>723</v>
      </c>
      <c r="S1060" s="3">
        <v>4</v>
      </c>
      <c r="T1060" s="37"/>
      <c r="U1060" s="21" t="s">
        <v>18</v>
      </c>
      <c r="V1060" s="21" t="str">
        <f>VLOOKUP(P1060,'Customer List'!B:C,2,)</f>
        <v>Delhi</v>
      </c>
      <c r="W1060" s="38"/>
      <c r="X1060" s="30">
        <v>45849</v>
      </c>
      <c r="Y1060" s="21">
        <f t="shared" si="121"/>
        <v>0</v>
      </c>
      <c r="Z1060" s="21" t="str">
        <f t="shared" si="122"/>
        <v>Friday</v>
      </c>
      <c r="AA1060" s="21" t="str">
        <f t="shared" si="123"/>
        <v>Friday</v>
      </c>
      <c r="AB1060" s="21" t="str">
        <f>VLOOKUP(U1060,'Currency Sheet'!A:C,3,)</f>
        <v>DOLLAR</v>
      </c>
      <c r="AC1060" s="42" t="str">
        <f>VLOOKUP(P1060,'Customer List'!B:D,3,)</f>
        <v>Local</v>
      </c>
    </row>
    <row r="1061" spans="1:29" x14ac:dyDescent="0.25">
      <c r="A1061" s="21">
        <v>1060</v>
      </c>
      <c r="B1061" s="21" t="s">
        <v>881</v>
      </c>
      <c r="C1061" s="30">
        <v>45835</v>
      </c>
      <c r="D1061" s="30">
        <v>45845</v>
      </c>
      <c r="E1061" s="47">
        <v>208.2</v>
      </c>
      <c r="F1061" s="47">
        <f t="shared" si="118"/>
        <v>18321.599999999999</v>
      </c>
      <c r="G1061" s="48">
        <f t="shared" si="119"/>
        <v>18321.599999999999</v>
      </c>
      <c r="H1061" s="21">
        <v>666404</v>
      </c>
      <c r="I1061" s="21" t="s">
        <v>1779</v>
      </c>
      <c r="J1061" s="21">
        <v>1</v>
      </c>
      <c r="K1061" s="21">
        <v>1</v>
      </c>
      <c r="L1061" s="21">
        <f t="shared" si="120"/>
        <v>0</v>
      </c>
      <c r="M1061" s="21" t="s">
        <v>923</v>
      </c>
      <c r="N1061" s="30">
        <v>45846</v>
      </c>
      <c r="O1061" s="48">
        <v>37649</v>
      </c>
      <c r="P1061" s="21" t="s">
        <v>897</v>
      </c>
      <c r="Q1061" s="21" t="s">
        <v>1125</v>
      </c>
      <c r="R1061" s="21" t="s">
        <v>40</v>
      </c>
      <c r="S1061" s="3">
        <v>4</v>
      </c>
      <c r="T1061" s="37"/>
      <c r="U1061" s="21" t="s">
        <v>18</v>
      </c>
      <c r="V1061" s="21" t="str">
        <f>VLOOKUP(P1061,'Customer List'!B:C,2,)</f>
        <v>Chandigarh</v>
      </c>
      <c r="W1061" s="38"/>
      <c r="X1061" s="30">
        <v>45847</v>
      </c>
      <c r="Y1061" s="21">
        <f t="shared" si="121"/>
        <v>1</v>
      </c>
      <c r="Z1061" s="21" t="str">
        <f t="shared" si="122"/>
        <v>Tuesday</v>
      </c>
      <c r="AA1061" s="21" t="str">
        <f t="shared" si="123"/>
        <v>Wednesday</v>
      </c>
      <c r="AB1061" s="21" t="str">
        <f>VLOOKUP(U1061,'Currency Sheet'!A:C,3,)</f>
        <v>DOLLAR</v>
      </c>
      <c r="AC1061" s="42" t="str">
        <f>VLOOKUP(P1061,'Customer List'!B:D,3,)</f>
        <v>OutStation</v>
      </c>
    </row>
    <row r="1062" spans="1:29" x14ac:dyDescent="0.25">
      <c r="A1062" s="21">
        <v>1061</v>
      </c>
      <c r="B1062" s="21" t="s">
        <v>881</v>
      </c>
      <c r="C1062" s="30">
        <v>45835</v>
      </c>
      <c r="D1062" s="30">
        <v>45845</v>
      </c>
      <c r="E1062" s="47">
        <v>153</v>
      </c>
      <c r="F1062" s="47">
        <f t="shared" si="118"/>
        <v>13464</v>
      </c>
      <c r="G1062" s="48">
        <f t="shared" si="119"/>
        <v>13464</v>
      </c>
      <c r="H1062" s="21">
        <v>686019</v>
      </c>
      <c r="I1062" s="21" t="s">
        <v>1780</v>
      </c>
      <c r="J1062" s="21">
        <v>1</v>
      </c>
      <c r="K1062" s="21">
        <v>1</v>
      </c>
      <c r="L1062" s="21">
        <f t="shared" si="120"/>
        <v>0</v>
      </c>
      <c r="M1062" s="21" t="s">
        <v>1160</v>
      </c>
      <c r="N1062" s="30">
        <v>45850</v>
      </c>
      <c r="O1062" s="48">
        <v>17442</v>
      </c>
      <c r="P1062" s="21" t="s">
        <v>617</v>
      </c>
      <c r="Q1062" s="21">
        <v>58153121121</v>
      </c>
      <c r="R1062" s="21" t="s">
        <v>40</v>
      </c>
      <c r="S1062" s="3">
        <v>4</v>
      </c>
      <c r="T1062" s="37"/>
      <c r="U1062" s="21" t="s">
        <v>18</v>
      </c>
      <c r="V1062" s="21" t="str">
        <f>VLOOKUP(P1062,'Customer List'!B:C,2,)</f>
        <v>Bhuvneshwar</v>
      </c>
      <c r="W1062" s="38"/>
      <c r="X1062" s="30">
        <v>45853</v>
      </c>
      <c r="Y1062" s="21">
        <f t="shared" si="121"/>
        <v>3</v>
      </c>
      <c r="Z1062" s="21" t="str">
        <f t="shared" si="122"/>
        <v>Saturday</v>
      </c>
      <c r="AA1062" s="21" t="str">
        <f t="shared" si="123"/>
        <v>Tuesday</v>
      </c>
      <c r="AB1062" s="21" t="str">
        <f>VLOOKUP(U1062,'Currency Sheet'!A:C,3,)</f>
        <v>DOLLAR</v>
      </c>
      <c r="AC1062" s="42" t="str">
        <f>VLOOKUP(P1062,'Customer List'!B:D,3,)</f>
        <v>OutStation</v>
      </c>
    </row>
    <row r="1063" spans="1:29" x14ac:dyDescent="0.25">
      <c r="A1063" s="21">
        <v>1062</v>
      </c>
      <c r="B1063" s="21" t="s">
        <v>881</v>
      </c>
      <c r="C1063" s="30">
        <v>45835</v>
      </c>
      <c r="D1063" s="30">
        <v>45845</v>
      </c>
      <c r="E1063" s="47">
        <v>84.6</v>
      </c>
      <c r="F1063" s="47">
        <f t="shared" si="118"/>
        <v>7444.7999999999993</v>
      </c>
      <c r="G1063" s="48">
        <f t="shared" si="119"/>
        <v>7444.7999999999993</v>
      </c>
      <c r="H1063" s="21">
        <v>686411</v>
      </c>
      <c r="I1063" s="21" t="s">
        <v>1781</v>
      </c>
      <c r="J1063" s="21">
        <v>1</v>
      </c>
      <c r="K1063" s="21">
        <v>1</v>
      </c>
      <c r="L1063" s="21">
        <f t="shared" si="120"/>
        <v>0</v>
      </c>
      <c r="M1063" s="21" t="s">
        <v>1160</v>
      </c>
      <c r="N1063" s="30">
        <v>45850</v>
      </c>
      <c r="O1063" s="48">
        <v>12055.5</v>
      </c>
      <c r="P1063" s="21" t="s">
        <v>617</v>
      </c>
      <c r="Q1063" s="21">
        <v>58153121121</v>
      </c>
      <c r="R1063" s="21" t="s">
        <v>40</v>
      </c>
      <c r="S1063" s="3">
        <v>4</v>
      </c>
      <c r="T1063" s="37"/>
      <c r="U1063" s="21" t="s">
        <v>18</v>
      </c>
      <c r="V1063" s="21" t="str">
        <f>VLOOKUP(P1063,'Customer List'!B:C,2,)</f>
        <v>Bhuvneshwar</v>
      </c>
      <c r="W1063" s="38"/>
      <c r="X1063" s="30">
        <v>45853</v>
      </c>
      <c r="Y1063" s="21">
        <f t="shared" si="121"/>
        <v>3</v>
      </c>
      <c r="Z1063" s="21" t="str">
        <f t="shared" si="122"/>
        <v>Saturday</v>
      </c>
      <c r="AA1063" s="21" t="str">
        <f t="shared" si="123"/>
        <v>Tuesday</v>
      </c>
      <c r="AB1063" s="21" t="str">
        <f>VLOOKUP(U1063,'Currency Sheet'!A:C,3,)</f>
        <v>DOLLAR</v>
      </c>
      <c r="AC1063" s="42" t="str">
        <f>VLOOKUP(P1063,'Customer List'!B:D,3,)</f>
        <v>OutStation</v>
      </c>
    </row>
    <row r="1064" spans="1:29" x14ac:dyDescent="0.25">
      <c r="A1064" s="21">
        <v>1063</v>
      </c>
      <c r="B1064" s="21" t="s">
        <v>881</v>
      </c>
      <c r="C1064" s="30">
        <v>45835</v>
      </c>
      <c r="D1064" s="30">
        <v>45845</v>
      </c>
      <c r="E1064" s="47">
        <v>91.8</v>
      </c>
      <c r="F1064" s="47">
        <f t="shared" si="118"/>
        <v>8078.4</v>
      </c>
      <c r="G1064" s="48">
        <f t="shared" si="119"/>
        <v>8078.4</v>
      </c>
      <c r="H1064" s="21">
        <v>698905</v>
      </c>
      <c r="I1064" s="21" t="s">
        <v>1782</v>
      </c>
      <c r="J1064" s="21">
        <v>1</v>
      </c>
      <c r="K1064" s="21">
        <v>1</v>
      </c>
      <c r="L1064" s="21">
        <f t="shared" si="120"/>
        <v>0</v>
      </c>
      <c r="M1064" s="21" t="s">
        <v>1160</v>
      </c>
      <c r="N1064" s="30">
        <v>45850</v>
      </c>
      <c r="O1064" s="48">
        <v>13081.5</v>
      </c>
      <c r="P1064" s="21" t="s">
        <v>617</v>
      </c>
      <c r="Q1064" s="21">
        <v>58153121121</v>
      </c>
      <c r="R1064" s="21" t="s">
        <v>40</v>
      </c>
      <c r="S1064" s="3">
        <v>4</v>
      </c>
      <c r="T1064" s="37"/>
      <c r="U1064" s="21" t="s">
        <v>18</v>
      </c>
      <c r="V1064" s="21" t="str">
        <f>VLOOKUP(P1064,'Customer List'!B:C,2,)</f>
        <v>Bhuvneshwar</v>
      </c>
      <c r="W1064" s="38"/>
      <c r="X1064" s="30">
        <v>45853</v>
      </c>
      <c r="Y1064" s="21">
        <f t="shared" si="121"/>
        <v>3</v>
      </c>
      <c r="Z1064" s="21" t="str">
        <f t="shared" si="122"/>
        <v>Saturday</v>
      </c>
      <c r="AA1064" s="21" t="str">
        <f t="shared" si="123"/>
        <v>Tuesday</v>
      </c>
      <c r="AB1064" s="21" t="str">
        <f>VLOOKUP(U1064,'Currency Sheet'!A:C,3,)</f>
        <v>DOLLAR</v>
      </c>
      <c r="AC1064" s="42" t="str">
        <f>VLOOKUP(P1064,'Customer List'!B:D,3,)</f>
        <v>OutStation</v>
      </c>
    </row>
    <row r="1065" spans="1:29" x14ac:dyDescent="0.25">
      <c r="A1065" s="21">
        <v>1064</v>
      </c>
      <c r="B1065" s="21" t="s">
        <v>881</v>
      </c>
      <c r="C1065" s="30">
        <v>45835</v>
      </c>
      <c r="D1065" s="30">
        <v>45845</v>
      </c>
      <c r="E1065" s="47">
        <v>4.2</v>
      </c>
      <c r="F1065" s="47">
        <f t="shared" si="118"/>
        <v>369.6</v>
      </c>
      <c r="G1065" s="48">
        <f t="shared" si="119"/>
        <v>369.6</v>
      </c>
      <c r="H1065" s="21">
        <v>740379</v>
      </c>
      <c r="I1065" s="21" t="s">
        <v>243</v>
      </c>
      <c r="J1065" s="21">
        <v>1</v>
      </c>
      <c r="K1065" s="21">
        <v>1</v>
      </c>
      <c r="L1065" s="21">
        <f t="shared" si="120"/>
        <v>0</v>
      </c>
      <c r="M1065" s="21" t="s">
        <v>1005</v>
      </c>
      <c r="N1065" s="30">
        <v>45848</v>
      </c>
      <c r="O1065" s="48">
        <v>565.25</v>
      </c>
      <c r="P1065" s="21" t="s">
        <v>16</v>
      </c>
      <c r="Q1065" s="21" t="s">
        <v>636</v>
      </c>
      <c r="R1065" s="21" t="s">
        <v>637</v>
      </c>
      <c r="S1065" s="3">
        <v>4</v>
      </c>
      <c r="T1065" s="37"/>
      <c r="U1065" s="21" t="s">
        <v>18</v>
      </c>
      <c r="V1065" s="21" t="str">
        <f>VLOOKUP(P1065,'Customer List'!B:C,2,)</f>
        <v>Delhi</v>
      </c>
      <c r="W1065" s="38"/>
      <c r="X1065" s="30">
        <v>45848</v>
      </c>
      <c r="Y1065" s="21">
        <f t="shared" si="121"/>
        <v>0</v>
      </c>
      <c r="Z1065" s="21" t="str">
        <f t="shared" si="122"/>
        <v>Thursday</v>
      </c>
      <c r="AA1065" s="21" t="str">
        <f t="shared" si="123"/>
        <v>Thursday</v>
      </c>
      <c r="AB1065" s="21" t="str">
        <f>VLOOKUP(U1065,'Currency Sheet'!A:C,3,)</f>
        <v>DOLLAR</v>
      </c>
      <c r="AC1065" s="42" t="str">
        <f>VLOOKUP(P1065,'Customer List'!B:D,3,)</f>
        <v>Local</v>
      </c>
    </row>
    <row r="1066" spans="1:29" x14ac:dyDescent="0.25">
      <c r="A1066" s="21">
        <v>1065</v>
      </c>
      <c r="B1066" s="21" t="s">
        <v>881</v>
      </c>
      <c r="C1066" s="30">
        <v>45835</v>
      </c>
      <c r="D1066" s="30">
        <v>45845</v>
      </c>
      <c r="E1066" s="47">
        <v>176.4</v>
      </c>
      <c r="F1066" s="47">
        <f t="shared" si="118"/>
        <v>15523.2</v>
      </c>
      <c r="G1066" s="48">
        <f t="shared" si="119"/>
        <v>15523.2</v>
      </c>
      <c r="H1066" s="21">
        <v>740851</v>
      </c>
      <c r="I1066" s="21" t="s">
        <v>2794</v>
      </c>
      <c r="J1066" s="21">
        <v>1</v>
      </c>
      <c r="K1066" s="21">
        <v>1</v>
      </c>
      <c r="L1066" s="21">
        <f t="shared" si="120"/>
        <v>0</v>
      </c>
      <c r="M1066" s="21" t="s">
        <v>1005</v>
      </c>
      <c r="N1066" s="30">
        <v>45848</v>
      </c>
      <c r="O1066" s="48">
        <v>23740.5</v>
      </c>
      <c r="P1066" s="21" t="s">
        <v>16</v>
      </c>
      <c r="Q1066" s="21" t="s">
        <v>636</v>
      </c>
      <c r="R1066" s="21" t="s">
        <v>637</v>
      </c>
      <c r="S1066" s="3">
        <v>4</v>
      </c>
      <c r="T1066" s="37"/>
      <c r="U1066" s="21" t="s">
        <v>18</v>
      </c>
      <c r="V1066" s="21" t="str">
        <f>VLOOKUP(P1066,'Customer List'!B:C,2,)</f>
        <v>Delhi</v>
      </c>
      <c r="W1066" s="38"/>
      <c r="X1066" s="30">
        <v>45848</v>
      </c>
      <c r="Y1066" s="21">
        <f t="shared" si="121"/>
        <v>0</v>
      </c>
      <c r="Z1066" s="21" t="str">
        <f t="shared" si="122"/>
        <v>Thursday</v>
      </c>
      <c r="AA1066" s="21" t="str">
        <f t="shared" si="123"/>
        <v>Thursday</v>
      </c>
      <c r="AB1066" s="21" t="str">
        <f>VLOOKUP(U1066,'Currency Sheet'!A:C,3,)</f>
        <v>DOLLAR</v>
      </c>
      <c r="AC1066" s="42" t="str">
        <f>VLOOKUP(P1066,'Customer List'!B:D,3,)</f>
        <v>Local</v>
      </c>
    </row>
    <row r="1067" spans="1:29" x14ac:dyDescent="0.25">
      <c r="A1067" s="21">
        <v>1066</v>
      </c>
      <c r="B1067" s="21" t="s">
        <v>881</v>
      </c>
      <c r="C1067" s="30">
        <v>45835</v>
      </c>
      <c r="D1067" s="30">
        <v>45845</v>
      </c>
      <c r="E1067" s="47">
        <v>35.4</v>
      </c>
      <c r="F1067" s="47">
        <f t="shared" si="118"/>
        <v>3115.2</v>
      </c>
      <c r="G1067" s="48">
        <f t="shared" si="119"/>
        <v>3115.2</v>
      </c>
      <c r="H1067" s="21">
        <v>740852</v>
      </c>
      <c r="I1067" s="21" t="s">
        <v>1783</v>
      </c>
      <c r="J1067" s="21">
        <v>1</v>
      </c>
      <c r="K1067" s="21">
        <v>1</v>
      </c>
      <c r="L1067" s="21">
        <f t="shared" si="120"/>
        <v>0</v>
      </c>
      <c r="M1067" s="21" t="s">
        <v>1005</v>
      </c>
      <c r="N1067" s="30">
        <v>45848</v>
      </c>
      <c r="O1067" s="48">
        <v>4764.25</v>
      </c>
      <c r="P1067" s="21" t="s">
        <v>16</v>
      </c>
      <c r="Q1067" s="21" t="s">
        <v>636</v>
      </c>
      <c r="R1067" s="21" t="s">
        <v>637</v>
      </c>
      <c r="S1067" s="3">
        <v>4</v>
      </c>
      <c r="T1067" s="37"/>
      <c r="U1067" s="21" t="s">
        <v>18</v>
      </c>
      <c r="V1067" s="21" t="str">
        <f>VLOOKUP(P1067,'Customer List'!B:C,2,)</f>
        <v>Delhi</v>
      </c>
      <c r="W1067" s="38"/>
      <c r="X1067" s="30">
        <v>45848</v>
      </c>
      <c r="Y1067" s="21">
        <f t="shared" si="121"/>
        <v>0</v>
      </c>
      <c r="Z1067" s="21" t="str">
        <f t="shared" si="122"/>
        <v>Thursday</v>
      </c>
      <c r="AA1067" s="21" t="str">
        <f t="shared" si="123"/>
        <v>Thursday</v>
      </c>
      <c r="AB1067" s="21" t="str">
        <f>VLOOKUP(U1067,'Currency Sheet'!A:C,3,)</f>
        <v>DOLLAR</v>
      </c>
      <c r="AC1067" s="42" t="str">
        <f>VLOOKUP(P1067,'Customer List'!B:D,3,)</f>
        <v>Local</v>
      </c>
    </row>
    <row r="1068" spans="1:29" x14ac:dyDescent="0.25">
      <c r="A1068" s="21">
        <v>1067</v>
      </c>
      <c r="B1068" s="21" t="s">
        <v>881</v>
      </c>
      <c r="C1068" s="30">
        <v>45835</v>
      </c>
      <c r="D1068" s="30">
        <v>45845</v>
      </c>
      <c r="E1068" s="47">
        <v>70.8</v>
      </c>
      <c r="F1068" s="47">
        <f t="shared" si="118"/>
        <v>6230.4</v>
      </c>
      <c r="G1068" s="48">
        <f t="shared" si="119"/>
        <v>6230.4</v>
      </c>
      <c r="H1068" s="21">
        <v>740854</v>
      </c>
      <c r="I1068" s="21" t="s">
        <v>2795</v>
      </c>
      <c r="J1068" s="21">
        <v>1</v>
      </c>
      <c r="K1068" s="21">
        <v>1</v>
      </c>
      <c r="L1068" s="21">
        <f t="shared" si="120"/>
        <v>0</v>
      </c>
      <c r="M1068" s="21" t="s">
        <v>1005</v>
      </c>
      <c r="N1068" s="30">
        <v>45848</v>
      </c>
      <c r="O1068" s="48">
        <v>9528.5</v>
      </c>
      <c r="P1068" s="21" t="s">
        <v>16</v>
      </c>
      <c r="Q1068" s="21" t="s">
        <v>636</v>
      </c>
      <c r="R1068" s="21" t="s">
        <v>637</v>
      </c>
      <c r="S1068" s="3">
        <v>4</v>
      </c>
      <c r="T1068" s="37"/>
      <c r="U1068" s="21" t="s">
        <v>18</v>
      </c>
      <c r="V1068" s="21" t="str">
        <f>VLOOKUP(P1068,'Customer List'!B:C,2,)</f>
        <v>Delhi</v>
      </c>
      <c r="W1068" s="38"/>
      <c r="X1068" s="30">
        <v>45848</v>
      </c>
      <c r="Y1068" s="21">
        <f t="shared" si="121"/>
        <v>0</v>
      </c>
      <c r="Z1068" s="21" t="str">
        <f t="shared" si="122"/>
        <v>Thursday</v>
      </c>
      <c r="AA1068" s="21" t="str">
        <f t="shared" si="123"/>
        <v>Thursday</v>
      </c>
      <c r="AB1068" s="21" t="str">
        <f>VLOOKUP(U1068,'Currency Sheet'!A:C,3,)</f>
        <v>DOLLAR</v>
      </c>
      <c r="AC1068" s="42" t="str">
        <f>VLOOKUP(P1068,'Customer List'!B:D,3,)</f>
        <v>Local</v>
      </c>
    </row>
    <row r="1069" spans="1:29" x14ac:dyDescent="0.25">
      <c r="A1069" s="21">
        <v>1068</v>
      </c>
      <c r="B1069" s="21" t="s">
        <v>881</v>
      </c>
      <c r="C1069" s="30">
        <v>45835</v>
      </c>
      <c r="D1069" s="30">
        <v>45845</v>
      </c>
      <c r="E1069" s="47">
        <v>70.8</v>
      </c>
      <c r="F1069" s="47">
        <f t="shared" si="118"/>
        <v>6230.4</v>
      </c>
      <c r="G1069" s="48">
        <f t="shared" si="119"/>
        <v>6230.4</v>
      </c>
      <c r="H1069" s="21">
        <v>740856</v>
      </c>
      <c r="I1069" s="21" t="s">
        <v>2796</v>
      </c>
      <c r="J1069" s="21">
        <v>1</v>
      </c>
      <c r="K1069" s="21">
        <v>1</v>
      </c>
      <c r="L1069" s="21">
        <f t="shared" si="120"/>
        <v>0</v>
      </c>
      <c r="M1069" s="21" t="s">
        <v>1005</v>
      </c>
      <c r="N1069" s="30">
        <v>45848</v>
      </c>
      <c r="O1069" s="48">
        <v>9528.5</v>
      </c>
      <c r="P1069" s="21" t="s">
        <v>16</v>
      </c>
      <c r="Q1069" s="21" t="s">
        <v>636</v>
      </c>
      <c r="R1069" s="21" t="s">
        <v>637</v>
      </c>
      <c r="S1069" s="3">
        <v>4</v>
      </c>
      <c r="T1069" s="37"/>
      <c r="U1069" s="21" t="s">
        <v>18</v>
      </c>
      <c r="V1069" s="21" t="str">
        <f>VLOOKUP(P1069,'Customer List'!B:C,2,)</f>
        <v>Delhi</v>
      </c>
      <c r="W1069" s="38"/>
      <c r="X1069" s="30">
        <v>45848</v>
      </c>
      <c r="Y1069" s="21">
        <f t="shared" si="121"/>
        <v>0</v>
      </c>
      <c r="Z1069" s="21" t="str">
        <f t="shared" si="122"/>
        <v>Thursday</v>
      </c>
      <c r="AA1069" s="21" t="str">
        <f t="shared" si="123"/>
        <v>Thursday</v>
      </c>
      <c r="AB1069" s="21" t="str">
        <f>VLOOKUP(U1069,'Currency Sheet'!A:C,3,)</f>
        <v>DOLLAR</v>
      </c>
      <c r="AC1069" s="42" t="str">
        <f>VLOOKUP(P1069,'Customer List'!B:D,3,)</f>
        <v>Local</v>
      </c>
    </row>
    <row r="1070" spans="1:29" x14ac:dyDescent="0.25">
      <c r="A1070" s="21">
        <v>1069</v>
      </c>
      <c r="B1070" s="21" t="s">
        <v>881</v>
      </c>
      <c r="C1070" s="30">
        <v>45835</v>
      </c>
      <c r="D1070" s="30">
        <v>45845</v>
      </c>
      <c r="E1070" s="47">
        <v>70.8</v>
      </c>
      <c r="F1070" s="47">
        <f t="shared" si="118"/>
        <v>6230.4</v>
      </c>
      <c r="G1070" s="48">
        <f t="shared" si="119"/>
        <v>6230.4</v>
      </c>
      <c r="H1070" s="21">
        <v>740858</v>
      </c>
      <c r="I1070" s="21" t="s">
        <v>2797</v>
      </c>
      <c r="J1070" s="21">
        <v>1</v>
      </c>
      <c r="K1070" s="21">
        <v>1</v>
      </c>
      <c r="L1070" s="21">
        <f t="shared" si="120"/>
        <v>0</v>
      </c>
      <c r="M1070" s="21" t="s">
        <v>1005</v>
      </c>
      <c r="N1070" s="30">
        <v>45848</v>
      </c>
      <c r="O1070" s="48">
        <v>9528.6</v>
      </c>
      <c r="P1070" s="21" t="s">
        <v>16</v>
      </c>
      <c r="Q1070" s="21" t="s">
        <v>636</v>
      </c>
      <c r="R1070" s="21" t="s">
        <v>637</v>
      </c>
      <c r="S1070" s="3">
        <v>4</v>
      </c>
      <c r="T1070" s="37"/>
      <c r="U1070" s="21" t="s">
        <v>18</v>
      </c>
      <c r="V1070" s="21" t="str">
        <f>VLOOKUP(P1070,'Customer List'!B:C,2,)</f>
        <v>Delhi</v>
      </c>
      <c r="W1070" s="38"/>
      <c r="X1070" s="30">
        <v>45848</v>
      </c>
      <c r="Y1070" s="21">
        <f t="shared" si="121"/>
        <v>0</v>
      </c>
      <c r="Z1070" s="21" t="str">
        <f t="shared" si="122"/>
        <v>Thursday</v>
      </c>
      <c r="AA1070" s="21" t="str">
        <f t="shared" si="123"/>
        <v>Thursday</v>
      </c>
      <c r="AB1070" s="21" t="str">
        <f>VLOOKUP(U1070,'Currency Sheet'!A:C,3,)</f>
        <v>DOLLAR</v>
      </c>
      <c r="AC1070" s="42" t="str">
        <f>VLOOKUP(P1070,'Customer List'!B:D,3,)</f>
        <v>Local</v>
      </c>
    </row>
    <row r="1071" spans="1:29" x14ac:dyDescent="0.25">
      <c r="A1071" s="21">
        <v>1070</v>
      </c>
      <c r="B1071" s="21" t="s">
        <v>881</v>
      </c>
      <c r="C1071" s="30">
        <v>45835</v>
      </c>
      <c r="D1071" s="30">
        <v>45845</v>
      </c>
      <c r="E1071" s="47">
        <v>70.8</v>
      </c>
      <c r="F1071" s="47">
        <f t="shared" si="118"/>
        <v>6230.4</v>
      </c>
      <c r="G1071" s="48">
        <f t="shared" si="119"/>
        <v>6230.4</v>
      </c>
      <c r="H1071" s="21">
        <v>740860</v>
      </c>
      <c r="I1071" s="21" t="s">
        <v>2798</v>
      </c>
      <c r="J1071" s="21">
        <v>1</v>
      </c>
      <c r="K1071" s="21">
        <v>1</v>
      </c>
      <c r="L1071" s="21">
        <f t="shared" si="120"/>
        <v>0</v>
      </c>
      <c r="M1071" s="21" t="s">
        <v>1005</v>
      </c>
      <c r="N1071" s="30">
        <v>45848</v>
      </c>
      <c r="O1071" s="48">
        <v>9528.5</v>
      </c>
      <c r="P1071" s="21" t="s">
        <v>16</v>
      </c>
      <c r="Q1071" s="21" t="s">
        <v>636</v>
      </c>
      <c r="R1071" s="21" t="s">
        <v>637</v>
      </c>
      <c r="S1071" s="3">
        <v>4</v>
      </c>
      <c r="T1071" s="37"/>
      <c r="U1071" s="21" t="s">
        <v>18</v>
      </c>
      <c r="V1071" s="21" t="str">
        <f>VLOOKUP(P1071,'Customer List'!B:C,2,)</f>
        <v>Delhi</v>
      </c>
      <c r="W1071" s="38"/>
      <c r="X1071" s="30">
        <v>45848</v>
      </c>
      <c r="Y1071" s="21">
        <f t="shared" si="121"/>
        <v>0</v>
      </c>
      <c r="Z1071" s="21" t="str">
        <f t="shared" si="122"/>
        <v>Thursday</v>
      </c>
      <c r="AA1071" s="21" t="str">
        <f t="shared" si="123"/>
        <v>Thursday</v>
      </c>
      <c r="AB1071" s="21" t="str">
        <f>VLOOKUP(U1071,'Currency Sheet'!A:C,3,)</f>
        <v>DOLLAR</v>
      </c>
      <c r="AC1071" s="42" t="str">
        <f>VLOOKUP(P1071,'Customer List'!B:D,3,)</f>
        <v>Local</v>
      </c>
    </row>
    <row r="1072" spans="1:29" x14ac:dyDescent="0.25">
      <c r="A1072" s="21">
        <v>1071</v>
      </c>
      <c r="B1072" s="21" t="s">
        <v>881</v>
      </c>
      <c r="C1072" s="30">
        <v>45835</v>
      </c>
      <c r="D1072" s="30">
        <v>45845</v>
      </c>
      <c r="E1072" s="47">
        <v>70.8</v>
      </c>
      <c r="F1072" s="47">
        <f t="shared" si="118"/>
        <v>6230.4</v>
      </c>
      <c r="G1072" s="48">
        <f t="shared" si="119"/>
        <v>6230.4</v>
      </c>
      <c r="H1072" s="21">
        <v>740861</v>
      </c>
      <c r="I1072" s="21" t="s">
        <v>2799</v>
      </c>
      <c r="J1072" s="21">
        <v>1</v>
      </c>
      <c r="K1072" s="21">
        <v>1</v>
      </c>
      <c r="L1072" s="21">
        <f t="shared" si="120"/>
        <v>0</v>
      </c>
      <c r="M1072" s="21" t="s">
        <v>1005</v>
      </c>
      <c r="N1072" s="30">
        <v>45848</v>
      </c>
      <c r="O1072" s="48">
        <v>9528.5</v>
      </c>
      <c r="P1072" s="21" t="s">
        <v>16</v>
      </c>
      <c r="Q1072" s="21" t="s">
        <v>636</v>
      </c>
      <c r="R1072" s="21" t="s">
        <v>637</v>
      </c>
      <c r="S1072" s="3">
        <v>4</v>
      </c>
      <c r="T1072" s="37"/>
      <c r="U1072" s="21" t="s">
        <v>18</v>
      </c>
      <c r="V1072" s="21" t="str">
        <f>VLOOKUP(P1072,'Customer List'!B:C,2,)</f>
        <v>Delhi</v>
      </c>
      <c r="W1072" s="38"/>
      <c r="X1072" s="30">
        <v>45848</v>
      </c>
      <c r="Y1072" s="21">
        <f t="shared" si="121"/>
        <v>0</v>
      </c>
      <c r="Z1072" s="21" t="str">
        <f t="shared" si="122"/>
        <v>Thursday</v>
      </c>
      <c r="AA1072" s="21" t="str">
        <f t="shared" si="123"/>
        <v>Thursday</v>
      </c>
      <c r="AB1072" s="21" t="str">
        <f>VLOOKUP(U1072,'Currency Sheet'!A:C,3,)</f>
        <v>DOLLAR</v>
      </c>
      <c r="AC1072" s="42" t="str">
        <f>VLOOKUP(P1072,'Customer List'!B:D,3,)</f>
        <v>Local</v>
      </c>
    </row>
    <row r="1073" spans="1:29" x14ac:dyDescent="0.25">
      <c r="A1073" s="21">
        <v>1072</v>
      </c>
      <c r="B1073" s="21" t="s">
        <v>881</v>
      </c>
      <c r="C1073" s="30">
        <v>45835</v>
      </c>
      <c r="D1073" s="30">
        <v>45845</v>
      </c>
      <c r="E1073" s="47">
        <v>70.8</v>
      </c>
      <c r="F1073" s="47">
        <f t="shared" si="118"/>
        <v>6230.4</v>
      </c>
      <c r="G1073" s="48">
        <f t="shared" si="119"/>
        <v>6230.4</v>
      </c>
      <c r="H1073" s="21">
        <v>740865</v>
      </c>
      <c r="I1073" s="21" t="s">
        <v>2800</v>
      </c>
      <c r="J1073" s="21">
        <v>1</v>
      </c>
      <c r="K1073" s="21">
        <v>1</v>
      </c>
      <c r="L1073" s="21">
        <f t="shared" si="120"/>
        <v>0</v>
      </c>
      <c r="M1073" s="21" t="s">
        <v>1005</v>
      </c>
      <c r="N1073" s="30">
        <v>45848</v>
      </c>
      <c r="O1073" s="48">
        <v>9528.5</v>
      </c>
      <c r="P1073" s="21" t="s">
        <v>16</v>
      </c>
      <c r="Q1073" s="21" t="s">
        <v>636</v>
      </c>
      <c r="R1073" s="21" t="s">
        <v>637</v>
      </c>
      <c r="S1073" s="3">
        <v>4</v>
      </c>
      <c r="T1073" s="37"/>
      <c r="U1073" s="21" t="s">
        <v>18</v>
      </c>
      <c r="V1073" s="21" t="str">
        <f>VLOOKUP(P1073,'Customer List'!B:C,2,)</f>
        <v>Delhi</v>
      </c>
      <c r="W1073" s="38"/>
      <c r="X1073" s="30">
        <v>45848</v>
      </c>
      <c r="Y1073" s="21">
        <f t="shared" si="121"/>
        <v>0</v>
      </c>
      <c r="Z1073" s="21" t="str">
        <f t="shared" si="122"/>
        <v>Thursday</v>
      </c>
      <c r="AA1073" s="21" t="str">
        <f t="shared" si="123"/>
        <v>Thursday</v>
      </c>
      <c r="AB1073" s="21" t="str">
        <f>VLOOKUP(U1073,'Currency Sheet'!A:C,3,)</f>
        <v>DOLLAR</v>
      </c>
      <c r="AC1073" s="42" t="str">
        <f>VLOOKUP(P1073,'Customer List'!B:D,3,)</f>
        <v>Local</v>
      </c>
    </row>
    <row r="1074" spans="1:29" x14ac:dyDescent="0.25">
      <c r="A1074" s="21">
        <v>1073</v>
      </c>
      <c r="B1074" s="21" t="s">
        <v>881</v>
      </c>
      <c r="C1074" s="30">
        <v>45835</v>
      </c>
      <c r="D1074" s="30">
        <v>45845</v>
      </c>
      <c r="E1074" s="47">
        <v>1056.6000000000001</v>
      </c>
      <c r="F1074" s="47">
        <f t="shared" si="118"/>
        <v>92980.800000000017</v>
      </c>
      <c r="G1074" s="48">
        <f t="shared" si="119"/>
        <v>557884.80000000005</v>
      </c>
      <c r="H1074" s="21">
        <v>740929</v>
      </c>
      <c r="I1074" s="21" t="s">
        <v>1784</v>
      </c>
      <c r="J1074" s="21">
        <v>6</v>
      </c>
      <c r="K1074" s="21">
        <v>6</v>
      </c>
      <c r="L1074" s="21">
        <f t="shared" si="120"/>
        <v>0</v>
      </c>
      <c r="M1074" s="21" t="s">
        <v>903</v>
      </c>
      <c r="N1074" s="30">
        <v>45846</v>
      </c>
      <c r="O1074" s="48">
        <v>982638</v>
      </c>
      <c r="P1074" s="21" t="s">
        <v>900</v>
      </c>
      <c r="Q1074" s="21">
        <v>58152921024</v>
      </c>
      <c r="R1074" s="21" t="s">
        <v>40</v>
      </c>
      <c r="S1074" s="3">
        <v>4</v>
      </c>
      <c r="T1074" s="37"/>
      <c r="U1074" s="21" t="s">
        <v>18</v>
      </c>
      <c r="V1074" s="21" t="str">
        <f>VLOOKUP(P1074,'Customer List'!B:C,2,)</f>
        <v>Banglore</v>
      </c>
      <c r="W1074" s="38"/>
      <c r="X1074" s="30">
        <v>45847</v>
      </c>
      <c r="Y1074" s="21">
        <f t="shared" si="121"/>
        <v>1</v>
      </c>
      <c r="Z1074" s="21" t="str">
        <f t="shared" si="122"/>
        <v>Tuesday</v>
      </c>
      <c r="AA1074" s="21" t="str">
        <f t="shared" si="123"/>
        <v>Wednesday</v>
      </c>
      <c r="AB1074" s="21" t="str">
        <f>VLOOKUP(U1074,'Currency Sheet'!A:C,3,)</f>
        <v>DOLLAR</v>
      </c>
      <c r="AC1074" s="42" t="str">
        <f>VLOOKUP(P1074,'Customer List'!B:D,3,)</f>
        <v>OutStation</v>
      </c>
    </row>
    <row r="1075" spans="1:29" x14ac:dyDescent="0.25">
      <c r="A1075" s="21">
        <v>1074</v>
      </c>
      <c r="B1075" s="21" t="s">
        <v>881</v>
      </c>
      <c r="C1075" s="30">
        <v>45835</v>
      </c>
      <c r="D1075" s="30">
        <v>45845</v>
      </c>
      <c r="E1075" s="47">
        <v>986.4</v>
      </c>
      <c r="F1075" s="47">
        <f t="shared" si="118"/>
        <v>86803.199999999997</v>
      </c>
      <c r="G1075" s="48">
        <f t="shared" si="119"/>
        <v>86803.199999999997</v>
      </c>
      <c r="H1075" s="21">
        <v>741044</v>
      </c>
      <c r="I1075" s="21" t="s">
        <v>1785</v>
      </c>
      <c r="J1075" s="21">
        <v>1</v>
      </c>
      <c r="K1075" s="21">
        <v>1</v>
      </c>
      <c r="L1075" s="21">
        <f t="shared" si="120"/>
        <v>0</v>
      </c>
      <c r="M1075" s="21" t="s">
        <v>811</v>
      </c>
      <c r="N1075" s="30">
        <v>45916</v>
      </c>
      <c r="O1075" s="48">
        <v>0</v>
      </c>
      <c r="P1075" s="21" t="s">
        <v>1144</v>
      </c>
      <c r="Q1075" s="21" t="s">
        <v>1127</v>
      </c>
      <c r="R1075" s="21" t="s">
        <v>637</v>
      </c>
      <c r="S1075" s="3">
        <v>4</v>
      </c>
      <c r="T1075" s="37" t="s">
        <v>3612</v>
      </c>
      <c r="U1075" s="21" t="s">
        <v>18</v>
      </c>
      <c r="V1075" s="21" t="str">
        <f>VLOOKUP(P1075,'Customer List'!B:C,2,)</f>
        <v>DELHI</v>
      </c>
      <c r="W1075" s="38"/>
      <c r="X1075" s="30">
        <f>IF(OR(R1075 = "PRIYANKA MADAM", R1075 = "DEEPAK", R1075 = "PORTER"),N1075,"")</f>
        <v>45916</v>
      </c>
      <c r="Y1075" s="21">
        <f t="shared" si="121"/>
        <v>0</v>
      </c>
      <c r="Z1075" s="21" t="str">
        <f t="shared" si="122"/>
        <v>Tuesday</v>
      </c>
      <c r="AA1075" s="21" t="str">
        <f t="shared" si="123"/>
        <v>Tuesday</v>
      </c>
      <c r="AB1075" s="21" t="str">
        <f>VLOOKUP(U1075,'Currency Sheet'!A:C,3,)</f>
        <v>DOLLAR</v>
      </c>
      <c r="AC1075" s="42" t="str">
        <f>VLOOKUP(P1075,'Customer List'!B:D,3,)</f>
        <v>Local</v>
      </c>
    </row>
    <row r="1076" spans="1:29" x14ac:dyDescent="0.25">
      <c r="A1076" s="21">
        <v>1075</v>
      </c>
      <c r="B1076" s="21" t="s">
        <v>881</v>
      </c>
      <c r="C1076" s="30">
        <v>45835</v>
      </c>
      <c r="D1076" s="30">
        <v>45845</v>
      </c>
      <c r="E1076" s="47">
        <v>534.30000000000007</v>
      </c>
      <c r="F1076" s="47">
        <f t="shared" si="118"/>
        <v>47018.400000000009</v>
      </c>
      <c r="G1076" s="48">
        <f t="shared" si="119"/>
        <v>282110.40000000002</v>
      </c>
      <c r="H1076" s="21">
        <v>741271</v>
      </c>
      <c r="I1076" s="21" t="s">
        <v>1786</v>
      </c>
      <c r="J1076" s="21">
        <v>6</v>
      </c>
      <c r="K1076" s="21">
        <v>6</v>
      </c>
      <c r="L1076" s="21">
        <f t="shared" si="120"/>
        <v>0</v>
      </c>
      <c r="M1076" s="21" t="s">
        <v>903</v>
      </c>
      <c r="N1076" s="30">
        <v>45846</v>
      </c>
      <c r="O1076" s="48">
        <v>458676</v>
      </c>
      <c r="P1076" s="21" t="s">
        <v>900</v>
      </c>
      <c r="Q1076" s="21">
        <v>58152921024</v>
      </c>
      <c r="R1076" s="21" t="s">
        <v>40</v>
      </c>
      <c r="S1076" s="3">
        <v>4</v>
      </c>
      <c r="T1076" s="37"/>
      <c r="U1076" s="21" t="s">
        <v>18</v>
      </c>
      <c r="V1076" s="21" t="str">
        <f>VLOOKUP(P1076,'Customer List'!B:C,2,)</f>
        <v>Banglore</v>
      </c>
      <c r="W1076" s="38"/>
      <c r="X1076" s="30">
        <v>45847</v>
      </c>
      <c r="Y1076" s="21">
        <f t="shared" si="121"/>
        <v>1</v>
      </c>
      <c r="Z1076" s="21" t="str">
        <f t="shared" si="122"/>
        <v>Tuesday</v>
      </c>
      <c r="AA1076" s="21" t="str">
        <f t="shared" si="123"/>
        <v>Wednesday</v>
      </c>
      <c r="AB1076" s="21" t="str">
        <f>VLOOKUP(U1076,'Currency Sheet'!A:C,3,)</f>
        <v>DOLLAR</v>
      </c>
      <c r="AC1076" s="42" t="str">
        <f>VLOOKUP(P1076,'Customer List'!B:D,3,)</f>
        <v>OutStation</v>
      </c>
    </row>
    <row r="1077" spans="1:29" x14ac:dyDescent="0.25">
      <c r="A1077" s="21">
        <v>1076</v>
      </c>
      <c r="B1077" s="21" t="s">
        <v>881</v>
      </c>
      <c r="C1077" s="30">
        <v>45835</v>
      </c>
      <c r="D1077" s="30">
        <v>45845</v>
      </c>
      <c r="E1077" s="47">
        <v>70.8</v>
      </c>
      <c r="F1077" s="47">
        <f t="shared" si="118"/>
        <v>6230.4</v>
      </c>
      <c r="G1077" s="48">
        <f t="shared" si="119"/>
        <v>6230.4</v>
      </c>
      <c r="H1077" s="21">
        <v>741446</v>
      </c>
      <c r="I1077" s="21" t="s">
        <v>1787</v>
      </c>
      <c r="J1077" s="21">
        <v>1</v>
      </c>
      <c r="K1077" s="21">
        <v>1</v>
      </c>
      <c r="L1077" s="21">
        <f t="shared" si="120"/>
        <v>0</v>
      </c>
      <c r="M1077" s="21" t="s">
        <v>1005</v>
      </c>
      <c r="N1077" s="30">
        <v>45848</v>
      </c>
      <c r="O1077" s="48">
        <v>9528.5</v>
      </c>
      <c r="P1077" s="21" t="s">
        <v>16</v>
      </c>
      <c r="Q1077" s="21" t="s">
        <v>636</v>
      </c>
      <c r="R1077" s="21" t="s">
        <v>637</v>
      </c>
      <c r="S1077" s="3">
        <v>4</v>
      </c>
      <c r="T1077" s="37"/>
      <c r="U1077" s="21" t="s">
        <v>18</v>
      </c>
      <c r="V1077" s="21" t="str">
        <f>VLOOKUP(P1077,'Customer List'!B:C,2,)</f>
        <v>Delhi</v>
      </c>
      <c r="W1077" s="38"/>
      <c r="X1077" s="30">
        <v>45848</v>
      </c>
      <c r="Y1077" s="21">
        <f t="shared" si="121"/>
        <v>0</v>
      </c>
      <c r="Z1077" s="21" t="str">
        <f t="shared" si="122"/>
        <v>Thursday</v>
      </c>
      <c r="AA1077" s="21" t="str">
        <f t="shared" si="123"/>
        <v>Thursday</v>
      </c>
      <c r="AB1077" s="21" t="str">
        <f>VLOOKUP(U1077,'Currency Sheet'!A:C,3,)</f>
        <v>DOLLAR</v>
      </c>
      <c r="AC1077" s="42" t="str">
        <f>VLOOKUP(P1077,'Customer List'!B:D,3,)</f>
        <v>Local</v>
      </c>
    </row>
    <row r="1078" spans="1:29" x14ac:dyDescent="0.25">
      <c r="A1078" s="21">
        <v>1077</v>
      </c>
      <c r="B1078" s="21" t="s">
        <v>881</v>
      </c>
      <c r="C1078" s="30">
        <v>45835</v>
      </c>
      <c r="D1078" s="30">
        <v>45845</v>
      </c>
      <c r="E1078" s="47">
        <v>133.80000000000001</v>
      </c>
      <c r="F1078" s="47">
        <f t="shared" si="118"/>
        <v>11774.400000000001</v>
      </c>
      <c r="G1078" s="48">
        <f t="shared" si="119"/>
        <v>11774.400000000001</v>
      </c>
      <c r="H1078" s="21">
        <v>764202</v>
      </c>
      <c r="I1078" s="21" t="s">
        <v>1788</v>
      </c>
      <c r="J1078" s="21">
        <v>1</v>
      </c>
      <c r="K1078" s="21">
        <v>1</v>
      </c>
      <c r="L1078" s="21">
        <f t="shared" si="120"/>
        <v>0</v>
      </c>
      <c r="M1078" s="21" t="s">
        <v>967</v>
      </c>
      <c r="N1078" s="30">
        <v>45847</v>
      </c>
      <c r="O1078" s="48">
        <v>20739</v>
      </c>
      <c r="P1078" s="21" t="s">
        <v>228</v>
      </c>
      <c r="Q1078" s="21">
        <v>58152972625</v>
      </c>
      <c r="R1078" s="21" t="s">
        <v>40</v>
      </c>
      <c r="S1078" s="3">
        <v>-20</v>
      </c>
      <c r="T1078" s="37"/>
      <c r="U1078" s="21" t="s">
        <v>18</v>
      </c>
      <c r="V1078" s="21" t="str">
        <f>VLOOKUP(P1078,'Customer List'!B:C,2,)</f>
        <v>Kolkata</v>
      </c>
      <c r="W1078" s="38"/>
      <c r="X1078" s="30">
        <v>45848</v>
      </c>
      <c r="Y1078" s="21">
        <f t="shared" si="121"/>
        <v>1</v>
      </c>
      <c r="Z1078" s="21" t="str">
        <f t="shared" si="122"/>
        <v>Wednesday</v>
      </c>
      <c r="AA1078" s="21" t="str">
        <f t="shared" si="123"/>
        <v>Thursday</v>
      </c>
      <c r="AB1078" s="21" t="str">
        <f>VLOOKUP(U1078,'Currency Sheet'!A:C,3,)</f>
        <v>DOLLAR</v>
      </c>
      <c r="AC1078" s="42" t="str">
        <f>VLOOKUP(P1078,'Customer List'!B:D,3,)</f>
        <v>OutStation</v>
      </c>
    </row>
    <row r="1079" spans="1:29" x14ac:dyDescent="0.25">
      <c r="A1079" s="21">
        <v>1078</v>
      </c>
      <c r="B1079" s="21" t="s">
        <v>881</v>
      </c>
      <c r="C1079" s="30">
        <v>45835</v>
      </c>
      <c r="D1079" s="30">
        <v>45845</v>
      </c>
      <c r="E1079" s="47">
        <v>264</v>
      </c>
      <c r="F1079" s="47">
        <f t="shared" si="118"/>
        <v>23232</v>
      </c>
      <c r="G1079" s="48">
        <f t="shared" si="119"/>
        <v>23232</v>
      </c>
      <c r="H1079" s="21">
        <v>781804</v>
      </c>
      <c r="I1079" s="21" t="s">
        <v>1789</v>
      </c>
      <c r="J1079" s="21">
        <v>1</v>
      </c>
      <c r="K1079" s="21">
        <v>1</v>
      </c>
      <c r="L1079" s="21">
        <f t="shared" si="120"/>
        <v>0</v>
      </c>
      <c r="M1079" s="21" t="s">
        <v>979</v>
      </c>
      <c r="N1079" s="30">
        <v>45847</v>
      </c>
      <c r="O1079" s="48">
        <v>40920</v>
      </c>
      <c r="P1079" s="21" t="s">
        <v>621</v>
      </c>
      <c r="Q1079" s="21">
        <v>58152972161</v>
      </c>
      <c r="R1079" s="21" t="s">
        <v>40</v>
      </c>
      <c r="S1079" s="3">
        <v>-20</v>
      </c>
      <c r="T1079" s="37"/>
      <c r="U1079" s="21" t="s">
        <v>18</v>
      </c>
      <c r="V1079" s="21" t="str">
        <f>VLOOKUP(P1079,'Customer List'!B:C,2,)</f>
        <v>Hyderabad</v>
      </c>
      <c r="W1079" s="38"/>
      <c r="X1079" s="30">
        <v>45848</v>
      </c>
      <c r="Y1079" s="21">
        <f t="shared" si="121"/>
        <v>1</v>
      </c>
      <c r="Z1079" s="21" t="str">
        <f t="shared" si="122"/>
        <v>Wednesday</v>
      </c>
      <c r="AA1079" s="21" t="str">
        <f t="shared" si="123"/>
        <v>Thursday</v>
      </c>
      <c r="AB1079" s="21" t="str">
        <f>VLOOKUP(U1079,'Currency Sheet'!A:C,3,)</f>
        <v>DOLLAR</v>
      </c>
      <c r="AC1079" s="42" t="str">
        <f>VLOOKUP(P1079,'Customer List'!B:D,3,)</f>
        <v>OutStation</v>
      </c>
    </row>
    <row r="1080" spans="1:29" x14ac:dyDescent="0.25">
      <c r="A1080" s="21">
        <v>1079</v>
      </c>
      <c r="B1080" s="21" t="s">
        <v>887</v>
      </c>
      <c r="C1080" s="30">
        <v>45838</v>
      </c>
      <c r="D1080" s="30">
        <v>45845</v>
      </c>
      <c r="E1080" s="47">
        <v>37.799999999999997</v>
      </c>
      <c r="F1080" s="47">
        <f t="shared" si="118"/>
        <v>3326.3999999999996</v>
      </c>
      <c r="G1080" s="48">
        <f t="shared" si="119"/>
        <v>3326.3999999999996</v>
      </c>
      <c r="H1080" s="21">
        <v>100339</v>
      </c>
      <c r="I1080" s="21" t="s">
        <v>1532</v>
      </c>
      <c r="J1080" s="21">
        <v>1</v>
      </c>
      <c r="K1080" s="21">
        <v>1</v>
      </c>
      <c r="L1080" s="21">
        <f t="shared" si="120"/>
        <v>0</v>
      </c>
      <c r="M1080" s="21" t="s">
        <v>2039</v>
      </c>
      <c r="N1080" s="30">
        <v>45863</v>
      </c>
      <c r="O1080" s="48">
        <v>0</v>
      </c>
      <c r="P1080" s="21" t="s">
        <v>153</v>
      </c>
      <c r="Q1080" s="21" t="s">
        <v>1127</v>
      </c>
      <c r="R1080" s="21" t="s">
        <v>2037</v>
      </c>
      <c r="S1080" s="3">
        <v>4</v>
      </c>
      <c r="T1080" s="37" t="s">
        <v>2038</v>
      </c>
      <c r="U1080" s="21" t="s">
        <v>18</v>
      </c>
      <c r="V1080" s="21" t="str">
        <f>VLOOKUP(P1080,'Customer List'!B:C,2,)</f>
        <v>Noida</v>
      </c>
      <c r="W1080" s="38"/>
      <c r="X1080" s="30">
        <f>IF(OR(R1080 = "PRIYANKA MADAM", R1080 = "DEEPAK", R1080 = "PORTER"),N1080,"")</f>
        <v>45863</v>
      </c>
      <c r="Y1080" s="21">
        <f t="shared" si="121"/>
        <v>0</v>
      </c>
      <c r="Z1080" s="21" t="str">
        <f t="shared" si="122"/>
        <v>Friday</v>
      </c>
      <c r="AA1080" s="21" t="str">
        <f t="shared" si="123"/>
        <v>Friday</v>
      </c>
      <c r="AB1080" s="21" t="str">
        <f>VLOOKUP(U1080,'Currency Sheet'!A:C,3,)</f>
        <v>DOLLAR</v>
      </c>
      <c r="AC1080" s="42" t="str">
        <f>VLOOKUP(P1080,'Customer List'!B:D,3,)</f>
        <v>Local</v>
      </c>
    </row>
    <row r="1081" spans="1:29" x14ac:dyDescent="0.25">
      <c r="A1081" s="21">
        <v>1080</v>
      </c>
      <c r="B1081" s="21" t="s">
        <v>887</v>
      </c>
      <c r="C1081" s="30">
        <v>45838</v>
      </c>
      <c r="D1081" s="30">
        <v>45845</v>
      </c>
      <c r="E1081" s="47">
        <v>54</v>
      </c>
      <c r="F1081" s="47">
        <f t="shared" si="118"/>
        <v>4752</v>
      </c>
      <c r="G1081" s="48">
        <f t="shared" si="119"/>
        <v>4752</v>
      </c>
      <c r="H1081" s="21">
        <v>101227</v>
      </c>
      <c r="I1081" s="21" t="s">
        <v>1790</v>
      </c>
      <c r="J1081" s="21">
        <v>1</v>
      </c>
      <c r="K1081" s="21">
        <v>1</v>
      </c>
      <c r="L1081" s="21">
        <f t="shared" si="120"/>
        <v>0</v>
      </c>
      <c r="M1081" s="21" t="s">
        <v>1225</v>
      </c>
      <c r="N1081" s="30">
        <v>45854</v>
      </c>
      <c r="O1081" s="48">
        <v>9765</v>
      </c>
      <c r="P1081" s="21" t="s">
        <v>905</v>
      </c>
      <c r="Q1081" s="21" t="s">
        <v>636</v>
      </c>
      <c r="R1081" s="21" t="s">
        <v>637</v>
      </c>
      <c r="S1081" s="3">
        <v>4</v>
      </c>
      <c r="T1081" s="37" t="s">
        <v>888</v>
      </c>
      <c r="U1081" s="21" t="s">
        <v>18</v>
      </c>
      <c r="V1081" s="21" t="str">
        <f>VLOOKUP(P1081,'Customer List'!B:C,2,)</f>
        <v>Delhi</v>
      </c>
      <c r="W1081" s="38"/>
      <c r="X1081" s="30">
        <v>45854</v>
      </c>
      <c r="Y1081" s="21">
        <f t="shared" si="121"/>
        <v>0</v>
      </c>
      <c r="Z1081" s="21" t="str">
        <f t="shared" si="122"/>
        <v>Wednesday</v>
      </c>
      <c r="AA1081" s="21" t="str">
        <f t="shared" si="123"/>
        <v>Wednesday</v>
      </c>
      <c r="AB1081" s="21" t="str">
        <f>VLOOKUP(U1081,'Currency Sheet'!A:C,3,)</f>
        <v>DOLLAR</v>
      </c>
      <c r="AC1081" s="42" t="str">
        <f>VLOOKUP(P1081,'Customer List'!B:D,3,)</f>
        <v>Local</v>
      </c>
    </row>
    <row r="1082" spans="1:29" x14ac:dyDescent="0.25">
      <c r="A1082" s="21">
        <v>1081</v>
      </c>
      <c r="B1082" s="21" t="s">
        <v>887</v>
      </c>
      <c r="C1082" s="30">
        <v>45838</v>
      </c>
      <c r="D1082" s="30">
        <v>45845</v>
      </c>
      <c r="E1082" s="47">
        <v>66</v>
      </c>
      <c r="F1082" s="47">
        <f t="shared" si="118"/>
        <v>5808</v>
      </c>
      <c r="G1082" s="48">
        <f t="shared" si="119"/>
        <v>5808</v>
      </c>
      <c r="H1082" s="21">
        <v>102115</v>
      </c>
      <c r="I1082" s="21" t="s">
        <v>1659</v>
      </c>
      <c r="J1082" s="21">
        <v>1</v>
      </c>
      <c r="K1082" s="21">
        <v>1</v>
      </c>
      <c r="L1082" s="21">
        <f t="shared" si="120"/>
        <v>0</v>
      </c>
      <c r="M1082" s="21" t="s">
        <v>2039</v>
      </c>
      <c r="N1082" s="30">
        <v>45863</v>
      </c>
      <c r="O1082" s="48">
        <v>0</v>
      </c>
      <c r="P1082" s="21" t="s">
        <v>153</v>
      </c>
      <c r="Q1082" s="21" t="s">
        <v>1127</v>
      </c>
      <c r="R1082" s="21" t="s">
        <v>2037</v>
      </c>
      <c r="S1082" s="3">
        <v>4</v>
      </c>
      <c r="T1082" s="37" t="s">
        <v>2038</v>
      </c>
      <c r="U1082" s="21" t="s">
        <v>18</v>
      </c>
      <c r="V1082" s="21" t="str">
        <f>VLOOKUP(P1082,'Customer List'!B:C,2,)</f>
        <v>Noida</v>
      </c>
      <c r="W1082" s="38"/>
      <c r="X1082" s="30">
        <f>IF(OR(R1082 = "PRIYANKA MADAM", R1082 = "DEEPAK", R1082 = "PORTER"),N1082,"")</f>
        <v>45863</v>
      </c>
      <c r="Y1082" s="21">
        <f t="shared" si="121"/>
        <v>0</v>
      </c>
      <c r="Z1082" s="21" t="str">
        <f t="shared" si="122"/>
        <v>Friday</v>
      </c>
      <c r="AA1082" s="21" t="str">
        <f t="shared" si="123"/>
        <v>Friday</v>
      </c>
      <c r="AB1082" s="21" t="str">
        <f>VLOOKUP(U1082,'Currency Sheet'!A:C,3,)</f>
        <v>DOLLAR</v>
      </c>
      <c r="AC1082" s="42" t="str">
        <f>VLOOKUP(P1082,'Customer List'!B:D,3,)</f>
        <v>Local</v>
      </c>
    </row>
    <row r="1083" spans="1:29" x14ac:dyDescent="0.25">
      <c r="A1083" s="21">
        <v>1082</v>
      </c>
      <c r="B1083" s="21" t="s">
        <v>887</v>
      </c>
      <c r="C1083" s="30">
        <v>45838</v>
      </c>
      <c r="D1083" s="30">
        <v>45845</v>
      </c>
      <c r="E1083" s="47">
        <v>151.80000000000001</v>
      </c>
      <c r="F1083" s="47">
        <f t="shared" si="118"/>
        <v>13358.400000000001</v>
      </c>
      <c r="G1083" s="48">
        <f t="shared" si="119"/>
        <v>13358.400000000001</v>
      </c>
      <c r="H1083" s="21">
        <v>103144</v>
      </c>
      <c r="I1083" s="21" t="s">
        <v>1791</v>
      </c>
      <c r="J1083" s="21">
        <v>1</v>
      </c>
      <c r="K1083" s="21">
        <v>1</v>
      </c>
      <c r="L1083" s="21">
        <f t="shared" si="120"/>
        <v>0</v>
      </c>
      <c r="M1083" s="21" t="s">
        <v>986</v>
      </c>
      <c r="N1083" s="30">
        <v>45847</v>
      </c>
      <c r="O1083" s="48">
        <v>22744.7</v>
      </c>
      <c r="P1083" s="21" t="s">
        <v>889</v>
      </c>
      <c r="Q1083" s="21">
        <v>58152973480</v>
      </c>
      <c r="R1083" s="21" t="s">
        <v>40</v>
      </c>
      <c r="S1083" s="3">
        <v>4</v>
      </c>
      <c r="T1083" s="37"/>
      <c r="U1083" s="21" t="s">
        <v>18</v>
      </c>
      <c r="V1083" s="21" t="str">
        <f>VLOOKUP(P1083,'Customer List'!B:C,2,)</f>
        <v>Bhopal</v>
      </c>
      <c r="W1083" s="38"/>
      <c r="X1083" s="30">
        <v>45849</v>
      </c>
      <c r="Y1083" s="21">
        <f t="shared" si="121"/>
        <v>2</v>
      </c>
      <c r="Z1083" s="21" t="str">
        <f t="shared" si="122"/>
        <v>Wednesday</v>
      </c>
      <c r="AA1083" s="21" t="str">
        <f t="shared" si="123"/>
        <v>Friday</v>
      </c>
      <c r="AB1083" s="21" t="str">
        <f>VLOOKUP(U1083,'Currency Sheet'!A:C,3,)</f>
        <v>DOLLAR</v>
      </c>
      <c r="AC1083" s="42" t="str">
        <f>VLOOKUP(P1083,'Customer List'!B:D,3,)</f>
        <v>OutStation</v>
      </c>
    </row>
    <row r="1084" spans="1:29" x14ac:dyDescent="0.25">
      <c r="A1084" s="21">
        <v>1083</v>
      </c>
      <c r="B1084" s="21" t="s">
        <v>887</v>
      </c>
      <c r="C1084" s="30">
        <v>45838</v>
      </c>
      <c r="D1084" s="30">
        <v>45845</v>
      </c>
      <c r="E1084" s="47">
        <v>63</v>
      </c>
      <c r="F1084" s="47">
        <f t="shared" si="118"/>
        <v>5544</v>
      </c>
      <c r="G1084" s="48">
        <f t="shared" si="119"/>
        <v>5544</v>
      </c>
      <c r="H1084" s="21">
        <v>103206</v>
      </c>
      <c r="I1084" s="21" t="s">
        <v>1792</v>
      </c>
      <c r="J1084" s="21">
        <v>1</v>
      </c>
      <c r="K1084" s="21">
        <v>1</v>
      </c>
      <c r="L1084" s="21">
        <f t="shared" si="120"/>
        <v>0</v>
      </c>
      <c r="M1084" s="21" t="s">
        <v>986</v>
      </c>
      <c r="N1084" s="30">
        <v>45847</v>
      </c>
      <c r="O1084" s="48">
        <v>9439.5</v>
      </c>
      <c r="P1084" s="21" t="s">
        <v>889</v>
      </c>
      <c r="Q1084" s="21">
        <v>58152973480</v>
      </c>
      <c r="R1084" s="21" t="s">
        <v>40</v>
      </c>
      <c r="S1084" s="3">
        <v>4</v>
      </c>
      <c r="T1084" s="37"/>
      <c r="U1084" s="21" t="s">
        <v>18</v>
      </c>
      <c r="V1084" s="21" t="str">
        <f>VLOOKUP(P1084,'Customer List'!B:C,2,)</f>
        <v>Bhopal</v>
      </c>
      <c r="W1084" s="38"/>
      <c r="X1084" s="30">
        <v>45849</v>
      </c>
      <c r="Y1084" s="21">
        <f t="shared" si="121"/>
        <v>2</v>
      </c>
      <c r="Z1084" s="21" t="str">
        <f t="shared" si="122"/>
        <v>Wednesday</v>
      </c>
      <c r="AA1084" s="21" t="str">
        <f t="shared" si="123"/>
        <v>Friday</v>
      </c>
      <c r="AB1084" s="21" t="str">
        <f>VLOOKUP(U1084,'Currency Sheet'!A:C,3,)</f>
        <v>DOLLAR</v>
      </c>
      <c r="AC1084" s="42" t="str">
        <f>VLOOKUP(P1084,'Customer List'!B:D,3,)</f>
        <v>OutStation</v>
      </c>
    </row>
    <row r="1085" spans="1:29" x14ac:dyDescent="0.25">
      <c r="A1085" s="21">
        <v>1084</v>
      </c>
      <c r="B1085" s="21" t="s">
        <v>887</v>
      </c>
      <c r="C1085" s="30">
        <v>45838</v>
      </c>
      <c r="D1085" s="30">
        <v>45845</v>
      </c>
      <c r="E1085" s="47">
        <v>147</v>
      </c>
      <c r="F1085" s="47">
        <f t="shared" si="118"/>
        <v>12936</v>
      </c>
      <c r="G1085" s="48">
        <f t="shared" si="119"/>
        <v>12936</v>
      </c>
      <c r="H1085" s="21">
        <v>103236</v>
      </c>
      <c r="I1085" s="21" t="s">
        <v>1793</v>
      </c>
      <c r="J1085" s="21">
        <v>1</v>
      </c>
      <c r="K1085" s="21">
        <v>1</v>
      </c>
      <c r="L1085" s="21">
        <f t="shared" si="120"/>
        <v>0</v>
      </c>
      <c r="M1085" s="21" t="s">
        <v>986</v>
      </c>
      <c r="N1085" s="30">
        <v>45847</v>
      </c>
      <c r="O1085" s="48">
        <v>22025.5</v>
      </c>
      <c r="P1085" s="21" t="s">
        <v>889</v>
      </c>
      <c r="Q1085" s="21">
        <v>58152973480</v>
      </c>
      <c r="R1085" s="21" t="s">
        <v>40</v>
      </c>
      <c r="S1085" s="3">
        <v>4</v>
      </c>
      <c r="T1085" s="37"/>
      <c r="U1085" s="21" t="s">
        <v>18</v>
      </c>
      <c r="V1085" s="21" t="str">
        <f>VLOOKUP(P1085,'Customer List'!B:C,2,)</f>
        <v>Bhopal</v>
      </c>
      <c r="W1085" s="38"/>
      <c r="X1085" s="30">
        <v>45849</v>
      </c>
      <c r="Y1085" s="21">
        <f t="shared" si="121"/>
        <v>2</v>
      </c>
      <c r="Z1085" s="21" t="str">
        <f t="shared" si="122"/>
        <v>Wednesday</v>
      </c>
      <c r="AA1085" s="21" t="str">
        <f t="shared" si="123"/>
        <v>Friday</v>
      </c>
      <c r="AB1085" s="21" t="str">
        <f>VLOOKUP(U1085,'Currency Sheet'!A:C,3,)</f>
        <v>DOLLAR</v>
      </c>
      <c r="AC1085" s="42" t="str">
        <f>VLOOKUP(P1085,'Customer List'!B:D,3,)</f>
        <v>OutStation</v>
      </c>
    </row>
    <row r="1086" spans="1:29" x14ac:dyDescent="0.25">
      <c r="A1086" s="21">
        <v>1085</v>
      </c>
      <c r="B1086" s="21" t="s">
        <v>887</v>
      </c>
      <c r="C1086" s="30">
        <v>45838</v>
      </c>
      <c r="D1086" s="30">
        <v>45845</v>
      </c>
      <c r="E1086" s="47">
        <v>258.75</v>
      </c>
      <c r="F1086" s="47">
        <f t="shared" si="118"/>
        <v>22770</v>
      </c>
      <c r="G1086" s="48">
        <f t="shared" si="119"/>
        <v>22770</v>
      </c>
      <c r="H1086" s="21">
        <v>104743</v>
      </c>
      <c r="I1086" s="21" t="s">
        <v>1794</v>
      </c>
      <c r="J1086" s="21">
        <v>1</v>
      </c>
      <c r="K1086" s="21">
        <v>1</v>
      </c>
      <c r="L1086" s="21">
        <f t="shared" si="120"/>
        <v>0</v>
      </c>
      <c r="M1086" s="21" t="s">
        <v>919</v>
      </c>
      <c r="N1086" s="30">
        <v>45846</v>
      </c>
      <c r="O1086" s="48">
        <v>32085</v>
      </c>
      <c r="P1086" s="21" t="s">
        <v>630</v>
      </c>
      <c r="Q1086" s="21">
        <v>58152920302</v>
      </c>
      <c r="R1086" s="21" t="s">
        <v>40</v>
      </c>
      <c r="S1086" s="3">
        <v>4</v>
      </c>
      <c r="T1086" s="37"/>
      <c r="U1086" s="21" t="s">
        <v>18</v>
      </c>
      <c r="V1086" s="21" t="str">
        <f>VLOOKUP(P1086,'Customer List'!B:C,2,)</f>
        <v>Telangana</v>
      </c>
      <c r="W1086" s="38"/>
      <c r="X1086" s="30">
        <v>45847</v>
      </c>
      <c r="Y1086" s="21">
        <f t="shared" si="121"/>
        <v>1</v>
      </c>
      <c r="Z1086" s="21" t="str">
        <f t="shared" si="122"/>
        <v>Tuesday</v>
      </c>
      <c r="AA1086" s="21" t="str">
        <f t="shared" si="123"/>
        <v>Wednesday</v>
      </c>
      <c r="AB1086" s="21" t="str">
        <f>VLOOKUP(U1086,'Currency Sheet'!A:C,3,)</f>
        <v>DOLLAR</v>
      </c>
      <c r="AC1086" s="42" t="str">
        <f>VLOOKUP(P1086,'Customer List'!B:D,3,)</f>
        <v>OutStation</v>
      </c>
    </row>
    <row r="1087" spans="1:29" x14ac:dyDescent="0.25">
      <c r="A1087" s="21">
        <v>1086</v>
      </c>
      <c r="B1087" s="21" t="s">
        <v>887</v>
      </c>
      <c r="C1087" s="30">
        <v>45838</v>
      </c>
      <c r="D1087" s="30">
        <v>45845</v>
      </c>
      <c r="E1087" s="47">
        <v>181.5</v>
      </c>
      <c r="F1087" s="47">
        <f t="shared" si="118"/>
        <v>15972</v>
      </c>
      <c r="G1087" s="48">
        <f t="shared" si="119"/>
        <v>15972</v>
      </c>
      <c r="H1087" s="21">
        <v>105032</v>
      </c>
      <c r="I1087" s="21" t="s">
        <v>1795</v>
      </c>
      <c r="J1087" s="21">
        <v>1</v>
      </c>
      <c r="K1087" s="21">
        <v>1</v>
      </c>
      <c r="L1087" s="21">
        <f t="shared" si="120"/>
        <v>0</v>
      </c>
      <c r="M1087" s="21" t="s">
        <v>986</v>
      </c>
      <c r="N1087" s="30">
        <v>45847</v>
      </c>
      <c r="O1087" s="48">
        <v>21755.8</v>
      </c>
      <c r="P1087" s="21" t="s">
        <v>889</v>
      </c>
      <c r="Q1087" s="21">
        <v>58152973480</v>
      </c>
      <c r="R1087" s="21" t="s">
        <v>40</v>
      </c>
      <c r="S1087" s="3">
        <v>4</v>
      </c>
      <c r="T1087" s="37"/>
      <c r="U1087" s="21" t="s">
        <v>18</v>
      </c>
      <c r="V1087" s="21" t="str">
        <f>VLOOKUP(P1087,'Customer List'!B:C,2,)</f>
        <v>Bhopal</v>
      </c>
      <c r="W1087" s="38"/>
      <c r="X1087" s="30">
        <v>45849</v>
      </c>
      <c r="Y1087" s="21">
        <f t="shared" si="121"/>
        <v>2</v>
      </c>
      <c r="Z1087" s="21" t="str">
        <f t="shared" si="122"/>
        <v>Wednesday</v>
      </c>
      <c r="AA1087" s="21" t="str">
        <f t="shared" si="123"/>
        <v>Friday</v>
      </c>
      <c r="AB1087" s="21" t="str">
        <f>VLOOKUP(U1087,'Currency Sheet'!A:C,3,)</f>
        <v>DOLLAR</v>
      </c>
      <c r="AC1087" s="42" t="str">
        <f>VLOOKUP(P1087,'Customer List'!B:D,3,)</f>
        <v>OutStation</v>
      </c>
    </row>
    <row r="1088" spans="1:29" x14ac:dyDescent="0.25">
      <c r="A1088" s="21">
        <v>1087</v>
      </c>
      <c r="B1088" s="21" t="s">
        <v>887</v>
      </c>
      <c r="C1088" s="30">
        <v>45838</v>
      </c>
      <c r="D1088" s="30">
        <v>45845</v>
      </c>
      <c r="E1088" s="47">
        <v>182.4</v>
      </c>
      <c r="F1088" s="47">
        <f t="shared" si="118"/>
        <v>16051.2</v>
      </c>
      <c r="G1088" s="48">
        <f t="shared" si="119"/>
        <v>32102.400000000001</v>
      </c>
      <c r="H1088" s="21">
        <v>107210</v>
      </c>
      <c r="I1088" s="21" t="s">
        <v>1796</v>
      </c>
      <c r="J1088" s="21">
        <v>2</v>
      </c>
      <c r="K1088" s="21">
        <v>2</v>
      </c>
      <c r="L1088" s="21">
        <f t="shared" si="120"/>
        <v>0</v>
      </c>
      <c r="M1088" s="21" t="s">
        <v>919</v>
      </c>
      <c r="N1088" s="30">
        <v>45846</v>
      </c>
      <c r="O1088" s="48">
        <v>56544</v>
      </c>
      <c r="P1088" s="21" t="s">
        <v>630</v>
      </c>
      <c r="Q1088" s="21">
        <v>58152920302</v>
      </c>
      <c r="R1088" s="21" t="s">
        <v>40</v>
      </c>
      <c r="S1088" s="3">
        <v>4</v>
      </c>
      <c r="T1088" s="37"/>
      <c r="U1088" s="21" t="s">
        <v>18</v>
      </c>
      <c r="V1088" s="21" t="str">
        <f>VLOOKUP(P1088,'Customer List'!B:C,2,)</f>
        <v>Telangana</v>
      </c>
      <c r="W1088" s="38"/>
      <c r="X1088" s="30">
        <v>45847</v>
      </c>
      <c r="Y1088" s="21">
        <f t="shared" si="121"/>
        <v>1</v>
      </c>
      <c r="Z1088" s="21" t="str">
        <f t="shared" si="122"/>
        <v>Tuesday</v>
      </c>
      <c r="AA1088" s="21" t="str">
        <f t="shared" si="123"/>
        <v>Wednesday</v>
      </c>
      <c r="AB1088" s="21" t="str">
        <f>VLOOKUP(U1088,'Currency Sheet'!A:C,3,)</f>
        <v>DOLLAR</v>
      </c>
      <c r="AC1088" s="42" t="str">
        <f>VLOOKUP(P1088,'Customer List'!B:D,3,)</f>
        <v>OutStation</v>
      </c>
    </row>
    <row r="1089" spans="1:29" x14ac:dyDescent="0.25">
      <c r="A1089" s="21">
        <v>1088</v>
      </c>
      <c r="B1089" s="21" t="s">
        <v>887</v>
      </c>
      <c r="C1089" s="30">
        <v>45838</v>
      </c>
      <c r="D1089" s="30">
        <v>45845</v>
      </c>
      <c r="E1089" s="47">
        <v>222</v>
      </c>
      <c r="F1089" s="47">
        <f t="shared" si="118"/>
        <v>19536</v>
      </c>
      <c r="G1089" s="48">
        <f t="shared" si="119"/>
        <v>19536</v>
      </c>
      <c r="H1089" s="21">
        <v>126408</v>
      </c>
      <c r="I1089" s="21" t="s">
        <v>1455</v>
      </c>
      <c r="J1089" s="21">
        <v>1</v>
      </c>
      <c r="K1089" s="21">
        <v>1</v>
      </c>
      <c r="L1089" s="21">
        <f t="shared" si="120"/>
        <v>0</v>
      </c>
      <c r="M1089" s="21" t="s">
        <v>2039</v>
      </c>
      <c r="N1089" s="30">
        <v>45863</v>
      </c>
      <c r="O1089" s="48">
        <v>0</v>
      </c>
      <c r="P1089" s="21" t="s">
        <v>153</v>
      </c>
      <c r="Q1089" s="21" t="s">
        <v>1127</v>
      </c>
      <c r="R1089" s="21" t="s">
        <v>2037</v>
      </c>
      <c r="S1089" s="3">
        <v>4</v>
      </c>
      <c r="T1089" s="37" t="s">
        <v>2038</v>
      </c>
      <c r="U1089" s="21" t="s">
        <v>18</v>
      </c>
      <c r="V1089" s="21" t="str">
        <f>VLOOKUP(P1089,'Customer List'!B:C,2,)</f>
        <v>Noida</v>
      </c>
      <c r="W1089" s="38"/>
      <c r="X1089" s="30">
        <f>IF(OR(R1089 = "PRIYANKA MADAM", R1089 = "DEEPAK", R1089 = "PORTER"),N1089,"")</f>
        <v>45863</v>
      </c>
      <c r="Y1089" s="21">
        <f t="shared" si="121"/>
        <v>0</v>
      </c>
      <c r="Z1089" s="21" t="str">
        <f t="shared" si="122"/>
        <v>Friday</v>
      </c>
      <c r="AA1089" s="21" t="str">
        <f t="shared" si="123"/>
        <v>Friday</v>
      </c>
      <c r="AB1089" s="21" t="str">
        <f>VLOOKUP(U1089,'Currency Sheet'!A:C,3,)</f>
        <v>DOLLAR</v>
      </c>
      <c r="AC1089" s="42" t="str">
        <f>VLOOKUP(P1089,'Customer List'!B:D,3,)</f>
        <v>Local</v>
      </c>
    </row>
    <row r="1090" spans="1:29" x14ac:dyDescent="0.25">
      <c r="A1090" s="21">
        <v>1089</v>
      </c>
      <c r="B1090" s="21" t="s">
        <v>887</v>
      </c>
      <c r="C1090" s="30">
        <v>45838</v>
      </c>
      <c r="D1090" s="30">
        <v>45845</v>
      </c>
      <c r="E1090" s="47">
        <v>175.8</v>
      </c>
      <c r="F1090" s="47">
        <f t="shared" si="118"/>
        <v>15470.400000000001</v>
      </c>
      <c r="G1090" s="48">
        <f t="shared" si="119"/>
        <v>15470.400000000001</v>
      </c>
      <c r="H1090" s="21">
        <v>141710</v>
      </c>
      <c r="I1090" s="21" t="s">
        <v>1797</v>
      </c>
      <c r="J1090" s="21">
        <v>1</v>
      </c>
      <c r="K1090" s="21">
        <v>1</v>
      </c>
      <c r="L1090" s="21">
        <f t="shared" si="120"/>
        <v>0</v>
      </c>
      <c r="M1090" s="21" t="s">
        <v>986</v>
      </c>
      <c r="N1090" s="30">
        <v>45847</v>
      </c>
      <c r="O1090" s="48">
        <v>26340.7</v>
      </c>
      <c r="P1090" s="21" t="s">
        <v>890</v>
      </c>
      <c r="Q1090" s="21">
        <v>58152973480</v>
      </c>
      <c r="R1090" s="21" t="s">
        <v>40</v>
      </c>
      <c r="S1090" s="3">
        <v>4</v>
      </c>
      <c r="T1090" s="37"/>
      <c r="U1090" s="21" t="s">
        <v>18</v>
      </c>
      <c r="V1090" s="21" t="str">
        <f>VLOOKUP(P1090,'Customer List'!B:C,2,)</f>
        <v>Bhopal</v>
      </c>
      <c r="W1090" s="38"/>
      <c r="X1090" s="30">
        <v>45849</v>
      </c>
      <c r="Y1090" s="21">
        <f t="shared" si="121"/>
        <v>2</v>
      </c>
      <c r="Z1090" s="21" t="str">
        <f t="shared" si="122"/>
        <v>Wednesday</v>
      </c>
      <c r="AA1090" s="21" t="str">
        <f t="shared" si="123"/>
        <v>Friday</v>
      </c>
      <c r="AB1090" s="21" t="str">
        <f>VLOOKUP(U1090,'Currency Sheet'!A:C,3,)</f>
        <v>DOLLAR</v>
      </c>
      <c r="AC1090" s="42" t="str">
        <f>VLOOKUP(P1090,'Customer List'!B:D,3,)</f>
        <v>OutStation</v>
      </c>
    </row>
    <row r="1091" spans="1:29" x14ac:dyDescent="0.25">
      <c r="A1091" s="21">
        <v>1090</v>
      </c>
      <c r="B1091" s="21" t="s">
        <v>887</v>
      </c>
      <c r="C1091" s="30">
        <v>45838</v>
      </c>
      <c r="D1091" s="30">
        <v>45845</v>
      </c>
      <c r="E1091" s="47">
        <v>231.75</v>
      </c>
      <c r="F1091" s="47">
        <f t="shared" ref="F1091:F1154" si="124">IF(AB1091="DOLLAR",E1091*88,E1091)</f>
        <v>20394</v>
      </c>
      <c r="G1091" s="48">
        <f t="shared" ref="G1091:G1154" si="125">F1091*J1091</f>
        <v>20394</v>
      </c>
      <c r="H1091" s="21">
        <v>142534</v>
      </c>
      <c r="I1091" s="21" t="s">
        <v>1798</v>
      </c>
      <c r="J1091" s="21">
        <v>1</v>
      </c>
      <c r="K1091" s="21">
        <v>1</v>
      </c>
      <c r="L1091" s="21">
        <f t="shared" ref="L1091:L1154" si="126">J1091-K1091</f>
        <v>0</v>
      </c>
      <c r="M1091" s="21" t="s">
        <v>919</v>
      </c>
      <c r="N1091" s="30">
        <v>45846</v>
      </c>
      <c r="O1091" s="48">
        <v>28737</v>
      </c>
      <c r="P1091" s="21" t="s">
        <v>630</v>
      </c>
      <c r="Q1091" s="21">
        <v>58152920302</v>
      </c>
      <c r="R1091" s="21" t="s">
        <v>40</v>
      </c>
      <c r="S1091" s="3">
        <v>4</v>
      </c>
      <c r="T1091" s="37"/>
      <c r="U1091" s="21" t="s">
        <v>18</v>
      </c>
      <c r="V1091" s="21" t="str">
        <f>VLOOKUP(P1091,'Customer List'!B:C,2,)</f>
        <v>Telangana</v>
      </c>
      <c r="W1091" s="38"/>
      <c r="X1091" s="30">
        <v>45847</v>
      </c>
      <c r="Y1091" s="21">
        <f t="shared" ref="Y1091:Y1154" si="127">IF(X1091="", "", X1091-N1091)</f>
        <v>1</v>
      </c>
      <c r="Z1091" s="21" t="str">
        <f t="shared" ref="Z1091:Z1154" si="128">IF(N1091="", "", TEXT(N1091, "dddd"))</f>
        <v>Tuesday</v>
      </c>
      <c r="AA1091" s="21" t="str">
        <f t="shared" ref="AA1091:AA1154" si="129">IF(X1091="", "", TEXT(X1091, "dddd"))</f>
        <v>Wednesday</v>
      </c>
      <c r="AB1091" s="21" t="str">
        <f>VLOOKUP(U1091,'Currency Sheet'!A:C,3,)</f>
        <v>DOLLAR</v>
      </c>
      <c r="AC1091" s="42" t="str">
        <f>VLOOKUP(P1091,'Customer List'!B:D,3,)</f>
        <v>OutStation</v>
      </c>
    </row>
    <row r="1092" spans="1:29" x14ac:dyDescent="0.25">
      <c r="A1092" s="21">
        <v>1091</v>
      </c>
      <c r="B1092" s="21" t="s">
        <v>887</v>
      </c>
      <c r="C1092" s="30">
        <v>45838</v>
      </c>
      <c r="D1092" s="30">
        <v>45845</v>
      </c>
      <c r="E1092" s="47">
        <v>149.80000000000001</v>
      </c>
      <c r="F1092" s="47">
        <f t="shared" si="124"/>
        <v>13182.400000000001</v>
      </c>
      <c r="G1092" s="48">
        <f t="shared" si="125"/>
        <v>13182.400000000001</v>
      </c>
      <c r="H1092" s="21">
        <v>162703</v>
      </c>
      <c r="I1092" s="21" t="s">
        <v>1799</v>
      </c>
      <c r="J1092" s="21">
        <v>1</v>
      </c>
      <c r="K1092" s="21">
        <v>1</v>
      </c>
      <c r="L1092" s="21">
        <f t="shared" si="126"/>
        <v>0</v>
      </c>
      <c r="M1092" s="21" t="s">
        <v>906</v>
      </c>
      <c r="N1092" s="30">
        <v>45846</v>
      </c>
      <c r="O1092" s="48">
        <v>22470</v>
      </c>
      <c r="P1092" s="21" t="s">
        <v>172</v>
      </c>
      <c r="Q1092" s="21">
        <v>58152921433</v>
      </c>
      <c r="R1092" s="21" t="s">
        <v>40</v>
      </c>
      <c r="S1092" s="3">
        <v>4</v>
      </c>
      <c r="T1092" s="37"/>
      <c r="U1092" s="21" t="s">
        <v>18</v>
      </c>
      <c r="V1092" s="21" t="str">
        <f>VLOOKUP(P1092,'Customer List'!B:C,2,)</f>
        <v>Kolkata</v>
      </c>
      <c r="W1092" s="38"/>
      <c r="X1092" s="30">
        <v>45847</v>
      </c>
      <c r="Y1092" s="21">
        <f t="shared" si="127"/>
        <v>1</v>
      </c>
      <c r="Z1092" s="21" t="str">
        <f t="shared" si="128"/>
        <v>Tuesday</v>
      </c>
      <c r="AA1092" s="21" t="str">
        <f t="shared" si="129"/>
        <v>Wednesday</v>
      </c>
      <c r="AB1092" s="21" t="str">
        <f>VLOOKUP(U1092,'Currency Sheet'!A:C,3,)</f>
        <v>DOLLAR</v>
      </c>
      <c r="AC1092" s="42" t="str">
        <f>VLOOKUP(P1092,'Customer List'!B:D,3,)</f>
        <v>OutStation</v>
      </c>
    </row>
    <row r="1093" spans="1:29" x14ac:dyDescent="0.25">
      <c r="A1093" s="21">
        <v>1092</v>
      </c>
      <c r="B1093" s="21" t="s">
        <v>887</v>
      </c>
      <c r="C1093" s="30">
        <v>45838</v>
      </c>
      <c r="D1093" s="30">
        <v>45845</v>
      </c>
      <c r="E1093" s="47">
        <v>122.4</v>
      </c>
      <c r="F1093" s="47">
        <f t="shared" si="124"/>
        <v>10771.2</v>
      </c>
      <c r="G1093" s="48">
        <f t="shared" si="125"/>
        <v>10771.2</v>
      </c>
      <c r="H1093" s="21">
        <v>300440</v>
      </c>
      <c r="I1093" s="21" t="s">
        <v>216</v>
      </c>
      <c r="J1093" s="21">
        <v>1</v>
      </c>
      <c r="K1093" s="21">
        <v>1</v>
      </c>
      <c r="L1093" s="21">
        <f t="shared" si="126"/>
        <v>0</v>
      </c>
      <c r="M1093" s="21" t="s">
        <v>920</v>
      </c>
      <c r="N1093" s="30">
        <v>45846</v>
      </c>
      <c r="O1093" s="48">
        <v>18972</v>
      </c>
      <c r="P1093" s="21" t="s">
        <v>626</v>
      </c>
      <c r="Q1093" s="21">
        <v>58152921083</v>
      </c>
      <c r="R1093" s="21" t="s">
        <v>40</v>
      </c>
      <c r="S1093" s="3">
        <v>4</v>
      </c>
      <c r="T1093" s="37"/>
      <c r="U1093" s="21" t="s">
        <v>18</v>
      </c>
      <c r="V1093" s="21" t="str">
        <f>VLOOKUP(P1093,'Customer List'!B:C,2,)</f>
        <v>Hyderabad</v>
      </c>
      <c r="W1093" s="38"/>
      <c r="X1093" s="30">
        <v>45847</v>
      </c>
      <c r="Y1093" s="21">
        <f t="shared" si="127"/>
        <v>1</v>
      </c>
      <c r="Z1093" s="21" t="str">
        <f t="shared" si="128"/>
        <v>Tuesday</v>
      </c>
      <c r="AA1093" s="21" t="str">
        <f t="shared" si="129"/>
        <v>Wednesday</v>
      </c>
      <c r="AB1093" s="21" t="str">
        <f>VLOOKUP(U1093,'Currency Sheet'!A:C,3,)</f>
        <v>DOLLAR</v>
      </c>
      <c r="AC1093" s="42" t="str">
        <f>VLOOKUP(P1093,'Customer List'!B:D,3,)</f>
        <v>OutStation</v>
      </c>
    </row>
    <row r="1094" spans="1:29" x14ac:dyDescent="0.25">
      <c r="A1094" s="21">
        <v>1093</v>
      </c>
      <c r="B1094" s="21" t="s">
        <v>887</v>
      </c>
      <c r="C1094" s="30">
        <v>45838</v>
      </c>
      <c r="D1094" s="30">
        <v>45845</v>
      </c>
      <c r="E1094" s="47">
        <v>43.2</v>
      </c>
      <c r="F1094" s="47">
        <f t="shared" si="124"/>
        <v>3801.6000000000004</v>
      </c>
      <c r="G1094" s="48">
        <f t="shared" si="125"/>
        <v>3801.6000000000004</v>
      </c>
      <c r="H1094" s="21">
        <v>300908</v>
      </c>
      <c r="I1094" s="21" t="s">
        <v>1800</v>
      </c>
      <c r="J1094" s="21">
        <v>1</v>
      </c>
      <c r="K1094" s="21">
        <v>1</v>
      </c>
      <c r="L1094" s="21">
        <f t="shared" si="126"/>
        <v>0</v>
      </c>
      <c r="M1094" s="21" t="s">
        <v>999</v>
      </c>
      <c r="N1094" s="30">
        <v>45847</v>
      </c>
      <c r="O1094" s="48">
        <v>6912</v>
      </c>
      <c r="P1094" s="21" t="s">
        <v>208</v>
      </c>
      <c r="Q1094" s="21" t="s">
        <v>1127</v>
      </c>
      <c r="R1094" s="21" t="s">
        <v>1127</v>
      </c>
      <c r="S1094" s="3">
        <v>4</v>
      </c>
      <c r="T1094" s="37"/>
      <c r="U1094" s="21" t="s">
        <v>18</v>
      </c>
      <c r="V1094" s="21" t="str">
        <f>VLOOKUP(P1094,'Customer List'!B:C,2,)</f>
        <v>Delhi</v>
      </c>
      <c r="W1094" s="38"/>
      <c r="X1094" s="30">
        <f>IF(OR(R1094 = "PRIYANKA MADAM", R1094 = "DEEPAK", R1094 = "PORTER"),N1094,"")</f>
        <v>45847</v>
      </c>
      <c r="Y1094" s="21">
        <f t="shared" si="127"/>
        <v>0</v>
      </c>
      <c r="Z1094" s="21" t="str">
        <f t="shared" si="128"/>
        <v>Wednesday</v>
      </c>
      <c r="AA1094" s="21" t="str">
        <f t="shared" si="129"/>
        <v>Wednesday</v>
      </c>
      <c r="AB1094" s="21" t="str">
        <f>VLOOKUP(U1094,'Currency Sheet'!A:C,3,)</f>
        <v>DOLLAR</v>
      </c>
      <c r="AC1094" s="42" t="str">
        <f>VLOOKUP(P1094,'Customer List'!B:D,3,)</f>
        <v>Local</v>
      </c>
    </row>
    <row r="1095" spans="1:29" x14ac:dyDescent="0.25">
      <c r="A1095" s="21">
        <v>1094</v>
      </c>
      <c r="B1095" s="21" t="s">
        <v>887</v>
      </c>
      <c r="C1095" s="30">
        <v>45838</v>
      </c>
      <c r="D1095" s="30">
        <v>45845</v>
      </c>
      <c r="E1095" s="47">
        <v>318</v>
      </c>
      <c r="F1095" s="47">
        <f t="shared" si="124"/>
        <v>27984</v>
      </c>
      <c r="G1095" s="48">
        <f t="shared" si="125"/>
        <v>27984</v>
      </c>
      <c r="H1095" s="21">
        <v>302828</v>
      </c>
      <c r="I1095" s="21" t="s">
        <v>1801</v>
      </c>
      <c r="J1095" s="21">
        <v>1</v>
      </c>
      <c r="K1095" s="21">
        <v>1</v>
      </c>
      <c r="L1095" s="21">
        <f t="shared" si="126"/>
        <v>0</v>
      </c>
      <c r="M1095" s="21" t="s">
        <v>973</v>
      </c>
      <c r="N1095" s="30">
        <v>45847</v>
      </c>
      <c r="O1095" s="48">
        <v>39432</v>
      </c>
      <c r="P1095" s="21" t="s">
        <v>1894</v>
      </c>
      <c r="Q1095" s="21">
        <v>58152973045</v>
      </c>
      <c r="R1095" s="21" t="s">
        <v>40</v>
      </c>
      <c r="S1095" s="3">
        <v>4</v>
      </c>
      <c r="T1095" s="37"/>
      <c r="U1095" s="21" t="s">
        <v>18</v>
      </c>
      <c r="V1095" s="21" t="str">
        <f>VLOOKUP(P1095,'Customer List'!B:C,2,)</f>
        <v>Banglore</v>
      </c>
      <c r="W1095" s="38"/>
      <c r="X1095" s="30">
        <v>45848</v>
      </c>
      <c r="Y1095" s="21">
        <f t="shared" si="127"/>
        <v>1</v>
      </c>
      <c r="Z1095" s="21" t="str">
        <f t="shared" si="128"/>
        <v>Wednesday</v>
      </c>
      <c r="AA1095" s="21" t="str">
        <f t="shared" si="129"/>
        <v>Thursday</v>
      </c>
      <c r="AB1095" s="21" t="str">
        <f>VLOOKUP(U1095,'Currency Sheet'!A:C,3,)</f>
        <v>DOLLAR</v>
      </c>
      <c r="AC1095" s="42" t="str">
        <f>VLOOKUP(P1095,'Customer List'!B:D,3,)</f>
        <v>OutStation</v>
      </c>
    </row>
    <row r="1096" spans="1:29" x14ac:dyDescent="0.25">
      <c r="A1096" s="21">
        <v>1095</v>
      </c>
      <c r="B1096" s="21" t="s">
        <v>887</v>
      </c>
      <c r="C1096" s="30">
        <v>45838</v>
      </c>
      <c r="D1096" s="30">
        <v>45845</v>
      </c>
      <c r="E1096" s="47">
        <v>138.6</v>
      </c>
      <c r="F1096" s="47">
        <f t="shared" si="124"/>
        <v>12196.8</v>
      </c>
      <c r="G1096" s="48">
        <f t="shared" si="125"/>
        <v>24393.599999999999</v>
      </c>
      <c r="H1096" s="21">
        <v>302940</v>
      </c>
      <c r="I1096" s="21" t="s">
        <v>1802</v>
      </c>
      <c r="J1096" s="21">
        <v>2</v>
      </c>
      <c r="K1096" s="21">
        <v>2</v>
      </c>
      <c r="L1096" s="21">
        <f t="shared" si="126"/>
        <v>0</v>
      </c>
      <c r="M1096" s="21" t="s">
        <v>920</v>
      </c>
      <c r="N1096" s="30">
        <v>45846</v>
      </c>
      <c r="O1096" s="48">
        <v>42966</v>
      </c>
      <c r="P1096" s="21" t="s">
        <v>626</v>
      </c>
      <c r="Q1096" s="21">
        <v>58152921083</v>
      </c>
      <c r="R1096" s="21" t="s">
        <v>40</v>
      </c>
      <c r="S1096" s="3">
        <v>4</v>
      </c>
      <c r="T1096" s="37"/>
      <c r="U1096" s="21" t="s">
        <v>18</v>
      </c>
      <c r="V1096" s="21" t="str">
        <f>VLOOKUP(P1096,'Customer List'!B:C,2,)</f>
        <v>Hyderabad</v>
      </c>
      <c r="W1096" s="38"/>
      <c r="X1096" s="30">
        <v>45847</v>
      </c>
      <c r="Y1096" s="21">
        <f t="shared" si="127"/>
        <v>1</v>
      </c>
      <c r="Z1096" s="21" t="str">
        <f t="shared" si="128"/>
        <v>Tuesday</v>
      </c>
      <c r="AA1096" s="21" t="str">
        <f t="shared" si="129"/>
        <v>Wednesday</v>
      </c>
      <c r="AB1096" s="21" t="str">
        <f>VLOOKUP(U1096,'Currency Sheet'!A:C,3,)</f>
        <v>DOLLAR</v>
      </c>
      <c r="AC1096" s="42" t="str">
        <f>VLOOKUP(P1096,'Customer List'!B:D,3,)</f>
        <v>OutStation</v>
      </c>
    </row>
    <row r="1097" spans="1:29" x14ac:dyDescent="0.25">
      <c r="A1097" s="21">
        <v>1096</v>
      </c>
      <c r="B1097" s="21" t="s">
        <v>887</v>
      </c>
      <c r="C1097" s="30">
        <v>45838</v>
      </c>
      <c r="D1097" s="30">
        <v>45845</v>
      </c>
      <c r="E1097" s="47">
        <v>43.2</v>
      </c>
      <c r="F1097" s="47">
        <f t="shared" si="124"/>
        <v>3801.6000000000004</v>
      </c>
      <c r="G1097" s="48">
        <f t="shared" si="125"/>
        <v>3801.6000000000004</v>
      </c>
      <c r="H1097" s="21">
        <v>304006</v>
      </c>
      <c r="I1097" s="21" t="s">
        <v>195</v>
      </c>
      <c r="J1097" s="21">
        <v>1</v>
      </c>
      <c r="K1097" s="21">
        <v>1</v>
      </c>
      <c r="L1097" s="21">
        <f t="shared" si="126"/>
        <v>0</v>
      </c>
      <c r="M1097" s="21" t="s">
        <v>986</v>
      </c>
      <c r="N1097" s="30">
        <v>45847</v>
      </c>
      <c r="O1097" s="48">
        <v>6472.8</v>
      </c>
      <c r="P1097" s="21" t="s">
        <v>890</v>
      </c>
      <c r="Q1097" s="21">
        <v>58152973480</v>
      </c>
      <c r="R1097" s="21" t="s">
        <v>40</v>
      </c>
      <c r="S1097" s="3">
        <v>4</v>
      </c>
      <c r="T1097" s="37"/>
      <c r="U1097" s="21" t="s">
        <v>18</v>
      </c>
      <c r="V1097" s="21" t="str">
        <f>VLOOKUP(P1097,'Customer List'!B:C,2,)</f>
        <v>Bhopal</v>
      </c>
      <c r="W1097" s="38"/>
      <c r="X1097" s="30">
        <v>45849</v>
      </c>
      <c r="Y1097" s="21">
        <f t="shared" si="127"/>
        <v>2</v>
      </c>
      <c r="Z1097" s="21" t="str">
        <f t="shared" si="128"/>
        <v>Wednesday</v>
      </c>
      <c r="AA1097" s="21" t="str">
        <f t="shared" si="129"/>
        <v>Friday</v>
      </c>
      <c r="AB1097" s="21" t="str">
        <f>VLOOKUP(U1097,'Currency Sheet'!A:C,3,)</f>
        <v>DOLLAR</v>
      </c>
      <c r="AC1097" s="42" t="str">
        <f>VLOOKUP(P1097,'Customer List'!B:D,3,)</f>
        <v>OutStation</v>
      </c>
    </row>
    <row r="1098" spans="1:29" x14ac:dyDescent="0.25">
      <c r="A1098" s="21">
        <v>1097</v>
      </c>
      <c r="B1098" s="21" t="s">
        <v>887</v>
      </c>
      <c r="C1098" s="30">
        <v>45838</v>
      </c>
      <c r="D1098" s="30">
        <v>45845</v>
      </c>
      <c r="E1098" s="47">
        <v>79.2</v>
      </c>
      <c r="F1098" s="47">
        <f t="shared" si="124"/>
        <v>6969.6</v>
      </c>
      <c r="G1098" s="48">
        <f t="shared" si="125"/>
        <v>20908.800000000003</v>
      </c>
      <c r="H1098" s="21">
        <v>304112</v>
      </c>
      <c r="I1098" s="21" t="s">
        <v>1576</v>
      </c>
      <c r="J1098" s="21">
        <v>3</v>
      </c>
      <c r="K1098" s="21">
        <v>3</v>
      </c>
      <c r="L1098" s="21">
        <f t="shared" si="126"/>
        <v>0</v>
      </c>
      <c r="M1098" s="21" t="s">
        <v>920</v>
      </c>
      <c r="N1098" s="30">
        <v>45846</v>
      </c>
      <c r="O1098" s="48">
        <v>36828</v>
      </c>
      <c r="P1098" s="21" t="s">
        <v>626</v>
      </c>
      <c r="Q1098" s="21">
        <v>58152921083</v>
      </c>
      <c r="R1098" s="21" t="s">
        <v>40</v>
      </c>
      <c r="S1098" s="3">
        <v>4</v>
      </c>
      <c r="T1098" s="37"/>
      <c r="U1098" s="21" t="s">
        <v>18</v>
      </c>
      <c r="V1098" s="21" t="str">
        <f>VLOOKUP(P1098,'Customer List'!B:C,2,)</f>
        <v>Hyderabad</v>
      </c>
      <c r="W1098" s="38"/>
      <c r="X1098" s="30">
        <v>45847</v>
      </c>
      <c r="Y1098" s="21">
        <f t="shared" si="127"/>
        <v>1</v>
      </c>
      <c r="Z1098" s="21" t="str">
        <f t="shared" si="128"/>
        <v>Tuesday</v>
      </c>
      <c r="AA1098" s="21" t="str">
        <f t="shared" si="129"/>
        <v>Wednesday</v>
      </c>
      <c r="AB1098" s="21" t="str">
        <f>VLOOKUP(U1098,'Currency Sheet'!A:C,3,)</f>
        <v>DOLLAR</v>
      </c>
      <c r="AC1098" s="42" t="str">
        <f>VLOOKUP(P1098,'Customer List'!B:D,3,)</f>
        <v>OutStation</v>
      </c>
    </row>
    <row r="1099" spans="1:29" x14ac:dyDescent="0.25">
      <c r="A1099" s="21">
        <v>1098</v>
      </c>
      <c r="B1099" s="21" t="s">
        <v>887</v>
      </c>
      <c r="C1099" s="30">
        <v>45838</v>
      </c>
      <c r="D1099" s="30">
        <v>45845</v>
      </c>
      <c r="E1099" s="47">
        <v>326.25</v>
      </c>
      <c r="F1099" s="47">
        <f t="shared" si="124"/>
        <v>28710</v>
      </c>
      <c r="G1099" s="48">
        <f t="shared" si="125"/>
        <v>28710</v>
      </c>
      <c r="H1099" s="21">
        <v>304140</v>
      </c>
      <c r="I1099" s="21" t="s">
        <v>1803</v>
      </c>
      <c r="J1099" s="21">
        <v>1</v>
      </c>
      <c r="K1099" s="21">
        <v>1</v>
      </c>
      <c r="L1099" s="21">
        <f t="shared" si="126"/>
        <v>0</v>
      </c>
      <c r="M1099" s="21" t="s">
        <v>914</v>
      </c>
      <c r="N1099" s="30">
        <v>45846</v>
      </c>
      <c r="O1099" s="48">
        <v>40455</v>
      </c>
      <c r="P1099" s="21" t="s">
        <v>891</v>
      </c>
      <c r="Q1099" s="21">
        <v>58152921293</v>
      </c>
      <c r="R1099" s="21" t="s">
        <v>40</v>
      </c>
      <c r="S1099" s="3">
        <v>4</v>
      </c>
      <c r="T1099" s="37"/>
      <c r="U1099" s="21" t="s">
        <v>18</v>
      </c>
      <c r="V1099" s="21" t="str">
        <f>VLOOKUP(P1099,'Customer List'!B:C,2,)</f>
        <v>Banglore</v>
      </c>
      <c r="W1099" s="38"/>
      <c r="X1099" s="30">
        <v>45847</v>
      </c>
      <c r="Y1099" s="21">
        <f t="shared" si="127"/>
        <v>1</v>
      </c>
      <c r="Z1099" s="21" t="str">
        <f t="shared" si="128"/>
        <v>Tuesday</v>
      </c>
      <c r="AA1099" s="21" t="str">
        <f t="shared" si="129"/>
        <v>Wednesday</v>
      </c>
      <c r="AB1099" s="21" t="str">
        <f>VLOOKUP(U1099,'Currency Sheet'!A:C,3,)</f>
        <v>DOLLAR</v>
      </c>
      <c r="AC1099" s="42" t="str">
        <f>VLOOKUP(P1099,'Customer List'!B:D,3,)</f>
        <v>OutStation</v>
      </c>
    </row>
    <row r="1100" spans="1:29" x14ac:dyDescent="0.25">
      <c r="A1100" s="21">
        <v>1099</v>
      </c>
      <c r="B1100" s="21" t="s">
        <v>887</v>
      </c>
      <c r="C1100" s="30">
        <v>45838</v>
      </c>
      <c r="D1100" s="30">
        <v>45845</v>
      </c>
      <c r="E1100" s="47">
        <v>189.6</v>
      </c>
      <c r="F1100" s="47">
        <f t="shared" si="124"/>
        <v>16684.8</v>
      </c>
      <c r="G1100" s="48">
        <f t="shared" si="125"/>
        <v>50054.399999999994</v>
      </c>
      <c r="H1100" s="21">
        <v>304810</v>
      </c>
      <c r="I1100" s="21" t="s">
        <v>1804</v>
      </c>
      <c r="J1100" s="21">
        <v>3</v>
      </c>
      <c r="K1100" s="21">
        <v>3</v>
      </c>
      <c r="L1100" s="21">
        <f t="shared" si="126"/>
        <v>0</v>
      </c>
      <c r="M1100" s="21" t="s">
        <v>920</v>
      </c>
      <c r="N1100" s="30">
        <v>45846</v>
      </c>
      <c r="O1100" s="48">
        <v>88164</v>
      </c>
      <c r="P1100" s="21" t="s">
        <v>626</v>
      </c>
      <c r="Q1100" s="21">
        <v>58152921083</v>
      </c>
      <c r="R1100" s="21" t="s">
        <v>40</v>
      </c>
      <c r="S1100" s="3">
        <v>4</v>
      </c>
      <c r="T1100" s="37"/>
      <c r="U1100" s="21" t="s">
        <v>18</v>
      </c>
      <c r="V1100" s="21" t="str">
        <f>VLOOKUP(P1100,'Customer List'!B:C,2,)</f>
        <v>Hyderabad</v>
      </c>
      <c r="W1100" s="38"/>
      <c r="X1100" s="30">
        <v>45847</v>
      </c>
      <c r="Y1100" s="21">
        <f t="shared" si="127"/>
        <v>1</v>
      </c>
      <c r="Z1100" s="21" t="str">
        <f t="shared" si="128"/>
        <v>Tuesday</v>
      </c>
      <c r="AA1100" s="21" t="str">
        <f t="shared" si="129"/>
        <v>Wednesday</v>
      </c>
      <c r="AB1100" s="21" t="str">
        <f>VLOOKUP(U1100,'Currency Sheet'!A:C,3,)</f>
        <v>DOLLAR</v>
      </c>
      <c r="AC1100" s="42" t="str">
        <f>VLOOKUP(P1100,'Customer List'!B:D,3,)</f>
        <v>OutStation</v>
      </c>
    </row>
    <row r="1101" spans="1:29" x14ac:dyDescent="0.25">
      <c r="A1101" s="21">
        <v>1100</v>
      </c>
      <c r="B1101" s="21" t="s">
        <v>887</v>
      </c>
      <c r="C1101" s="30">
        <v>45838</v>
      </c>
      <c r="D1101" s="30">
        <v>45845</v>
      </c>
      <c r="E1101" s="47">
        <v>214.8</v>
      </c>
      <c r="F1101" s="47">
        <f t="shared" si="124"/>
        <v>18902.400000000001</v>
      </c>
      <c r="G1101" s="48">
        <f t="shared" si="125"/>
        <v>18902.400000000001</v>
      </c>
      <c r="H1101" s="21">
        <v>305026</v>
      </c>
      <c r="I1101" s="21" t="s">
        <v>1805</v>
      </c>
      <c r="J1101" s="21">
        <v>1</v>
      </c>
      <c r="K1101" s="21">
        <v>1</v>
      </c>
      <c r="L1101" s="21">
        <f t="shared" si="126"/>
        <v>0</v>
      </c>
      <c r="M1101" s="21" t="s">
        <v>977</v>
      </c>
      <c r="N1101" s="30">
        <v>45847</v>
      </c>
      <c r="O1101" s="48">
        <v>33294</v>
      </c>
      <c r="P1101" s="21" t="s">
        <v>621</v>
      </c>
      <c r="Q1101" s="21">
        <v>58152972161</v>
      </c>
      <c r="R1101" s="21" t="s">
        <v>40</v>
      </c>
      <c r="S1101" s="3">
        <v>4</v>
      </c>
      <c r="T1101" s="37"/>
      <c r="U1101" s="21" t="s">
        <v>18</v>
      </c>
      <c r="V1101" s="21" t="str">
        <f>VLOOKUP(P1101,'Customer List'!B:C,2,)</f>
        <v>Hyderabad</v>
      </c>
      <c r="W1101" s="38"/>
      <c r="X1101" s="30">
        <v>45848</v>
      </c>
      <c r="Y1101" s="21">
        <f t="shared" si="127"/>
        <v>1</v>
      </c>
      <c r="Z1101" s="21" t="str">
        <f t="shared" si="128"/>
        <v>Wednesday</v>
      </c>
      <c r="AA1101" s="21" t="str">
        <f t="shared" si="129"/>
        <v>Thursday</v>
      </c>
      <c r="AB1101" s="21" t="str">
        <f>VLOOKUP(U1101,'Currency Sheet'!A:C,3,)</f>
        <v>DOLLAR</v>
      </c>
      <c r="AC1101" s="42" t="str">
        <f>VLOOKUP(P1101,'Customer List'!B:D,3,)</f>
        <v>OutStation</v>
      </c>
    </row>
    <row r="1102" spans="1:29" x14ac:dyDescent="0.25">
      <c r="A1102" s="21">
        <v>1101</v>
      </c>
      <c r="B1102" s="21" t="s">
        <v>887</v>
      </c>
      <c r="C1102" s="30">
        <v>45838</v>
      </c>
      <c r="D1102" s="30">
        <v>45845</v>
      </c>
      <c r="E1102" s="47">
        <v>63.6</v>
      </c>
      <c r="F1102" s="47">
        <f t="shared" si="124"/>
        <v>5596.8</v>
      </c>
      <c r="G1102" s="48">
        <f t="shared" si="125"/>
        <v>5596.8</v>
      </c>
      <c r="H1102" s="21">
        <v>307807</v>
      </c>
      <c r="I1102" s="21" t="s">
        <v>220</v>
      </c>
      <c r="J1102" s="21">
        <v>1</v>
      </c>
      <c r="K1102" s="21">
        <v>1</v>
      </c>
      <c r="L1102" s="21">
        <f t="shared" si="126"/>
        <v>0</v>
      </c>
      <c r="M1102" s="21" t="s">
        <v>986</v>
      </c>
      <c r="N1102" s="30">
        <v>45847</v>
      </c>
      <c r="O1102" s="48">
        <v>9529.4</v>
      </c>
      <c r="P1102" s="21" t="s">
        <v>889</v>
      </c>
      <c r="Q1102" s="21">
        <v>58152973480</v>
      </c>
      <c r="R1102" s="21" t="s">
        <v>40</v>
      </c>
      <c r="S1102" s="3">
        <v>4</v>
      </c>
      <c r="T1102" s="37"/>
      <c r="U1102" s="21" t="s">
        <v>18</v>
      </c>
      <c r="V1102" s="21" t="str">
        <f>VLOOKUP(P1102,'Customer List'!B:C,2,)</f>
        <v>Bhopal</v>
      </c>
      <c r="W1102" s="38"/>
      <c r="X1102" s="30">
        <v>45849</v>
      </c>
      <c r="Y1102" s="21">
        <f t="shared" si="127"/>
        <v>2</v>
      </c>
      <c r="Z1102" s="21" t="str">
        <f t="shared" si="128"/>
        <v>Wednesday</v>
      </c>
      <c r="AA1102" s="21" t="str">
        <f t="shared" si="129"/>
        <v>Friday</v>
      </c>
      <c r="AB1102" s="21" t="str">
        <f>VLOOKUP(U1102,'Currency Sheet'!A:C,3,)</f>
        <v>DOLLAR</v>
      </c>
      <c r="AC1102" s="42" t="str">
        <f>VLOOKUP(P1102,'Customer List'!B:D,3,)</f>
        <v>OutStation</v>
      </c>
    </row>
    <row r="1103" spans="1:29" x14ac:dyDescent="0.25">
      <c r="A1103" s="21">
        <v>1102</v>
      </c>
      <c r="B1103" s="21" t="s">
        <v>887</v>
      </c>
      <c r="C1103" s="30">
        <v>45838</v>
      </c>
      <c r="D1103" s="30">
        <v>45845</v>
      </c>
      <c r="E1103" s="47">
        <v>318</v>
      </c>
      <c r="F1103" s="47">
        <f t="shared" si="124"/>
        <v>27984</v>
      </c>
      <c r="G1103" s="48">
        <f t="shared" si="125"/>
        <v>27984</v>
      </c>
      <c r="H1103" s="21">
        <v>308120</v>
      </c>
      <c r="I1103" s="21" t="s">
        <v>1698</v>
      </c>
      <c r="J1103" s="21">
        <v>1</v>
      </c>
      <c r="K1103" s="21">
        <v>1</v>
      </c>
      <c r="L1103" s="21">
        <f t="shared" si="126"/>
        <v>0</v>
      </c>
      <c r="M1103" s="21" t="s">
        <v>994</v>
      </c>
      <c r="N1103" s="30">
        <v>45847</v>
      </c>
      <c r="O1103" s="48">
        <v>59148</v>
      </c>
      <c r="P1103" s="21" t="s">
        <v>625</v>
      </c>
      <c r="Q1103" s="21" t="s">
        <v>636</v>
      </c>
      <c r="R1103" s="21" t="s">
        <v>637</v>
      </c>
      <c r="S1103" s="3">
        <v>4</v>
      </c>
      <c r="T1103" s="37"/>
      <c r="U1103" s="21" t="s">
        <v>18</v>
      </c>
      <c r="V1103" s="21" t="str">
        <f>VLOOKUP(P1103,'Customer List'!B:C,2,)</f>
        <v>Delhi</v>
      </c>
      <c r="W1103" s="38"/>
      <c r="X1103" s="30">
        <v>45847</v>
      </c>
      <c r="Y1103" s="21">
        <f t="shared" si="127"/>
        <v>0</v>
      </c>
      <c r="Z1103" s="21" t="str">
        <f t="shared" si="128"/>
        <v>Wednesday</v>
      </c>
      <c r="AA1103" s="21" t="str">
        <f t="shared" si="129"/>
        <v>Wednesday</v>
      </c>
      <c r="AB1103" s="21" t="str">
        <f>VLOOKUP(U1103,'Currency Sheet'!A:C,3,)</f>
        <v>DOLLAR</v>
      </c>
      <c r="AC1103" s="42" t="str">
        <f>VLOOKUP(P1103,'Customer List'!B:D,3,)</f>
        <v>Local</v>
      </c>
    </row>
    <row r="1104" spans="1:29" x14ac:dyDescent="0.25">
      <c r="A1104" s="21">
        <v>1103</v>
      </c>
      <c r="B1104" s="21" t="s">
        <v>887</v>
      </c>
      <c r="C1104" s="30">
        <v>45838</v>
      </c>
      <c r="D1104" s="30">
        <v>45845</v>
      </c>
      <c r="E1104" s="47">
        <v>175.2</v>
      </c>
      <c r="F1104" s="47">
        <f t="shared" si="124"/>
        <v>15417.599999999999</v>
      </c>
      <c r="G1104" s="48">
        <f t="shared" si="125"/>
        <v>15417.599999999999</v>
      </c>
      <c r="H1104" s="21">
        <v>310912</v>
      </c>
      <c r="I1104" s="21" t="s">
        <v>1806</v>
      </c>
      <c r="J1104" s="21">
        <v>1</v>
      </c>
      <c r="K1104" s="21">
        <v>1</v>
      </c>
      <c r="L1104" s="21">
        <f t="shared" si="126"/>
        <v>0</v>
      </c>
      <c r="M1104" s="21" t="s">
        <v>914</v>
      </c>
      <c r="N1104" s="30">
        <v>45846</v>
      </c>
      <c r="O1104" s="48">
        <v>27156</v>
      </c>
      <c r="P1104" s="21" t="s">
        <v>891</v>
      </c>
      <c r="Q1104" s="21">
        <v>58152921293</v>
      </c>
      <c r="R1104" s="21" t="s">
        <v>40</v>
      </c>
      <c r="S1104" s="3">
        <v>4</v>
      </c>
      <c r="T1104" s="37"/>
      <c r="U1104" s="21" t="s">
        <v>18</v>
      </c>
      <c r="V1104" s="21" t="str">
        <f>VLOOKUP(P1104,'Customer List'!B:C,2,)</f>
        <v>Banglore</v>
      </c>
      <c r="W1104" s="38"/>
      <c r="X1104" s="30">
        <v>45847</v>
      </c>
      <c r="Y1104" s="21">
        <f t="shared" si="127"/>
        <v>1</v>
      </c>
      <c r="Z1104" s="21" t="str">
        <f t="shared" si="128"/>
        <v>Tuesday</v>
      </c>
      <c r="AA1104" s="21" t="str">
        <f t="shared" si="129"/>
        <v>Wednesday</v>
      </c>
      <c r="AB1104" s="21" t="str">
        <f>VLOOKUP(U1104,'Currency Sheet'!A:C,3,)</f>
        <v>DOLLAR</v>
      </c>
      <c r="AC1104" s="42" t="str">
        <f>VLOOKUP(P1104,'Customer List'!B:D,3,)</f>
        <v>OutStation</v>
      </c>
    </row>
    <row r="1105" spans="1:29" x14ac:dyDescent="0.25">
      <c r="A1105" s="21">
        <v>1104</v>
      </c>
      <c r="B1105" s="21" t="s">
        <v>887</v>
      </c>
      <c r="C1105" s="30">
        <v>45838</v>
      </c>
      <c r="D1105" s="30">
        <v>45845</v>
      </c>
      <c r="E1105" s="47">
        <v>189.6</v>
      </c>
      <c r="F1105" s="47">
        <f t="shared" si="124"/>
        <v>16684.8</v>
      </c>
      <c r="G1105" s="48">
        <f t="shared" si="125"/>
        <v>16684.8</v>
      </c>
      <c r="H1105" s="21">
        <v>310914</v>
      </c>
      <c r="I1105" s="21" t="s">
        <v>1807</v>
      </c>
      <c r="J1105" s="21">
        <v>1</v>
      </c>
      <c r="K1105" s="21">
        <v>1</v>
      </c>
      <c r="L1105" s="21">
        <f t="shared" si="126"/>
        <v>0</v>
      </c>
      <c r="M1105" s="21" t="s">
        <v>977</v>
      </c>
      <c r="N1105" s="30">
        <v>45847</v>
      </c>
      <c r="O1105" s="48">
        <v>29388</v>
      </c>
      <c r="P1105" s="21" t="s">
        <v>621</v>
      </c>
      <c r="Q1105" s="21">
        <v>58152972161</v>
      </c>
      <c r="R1105" s="21" t="s">
        <v>40</v>
      </c>
      <c r="S1105" s="3">
        <v>4</v>
      </c>
      <c r="T1105" s="37"/>
      <c r="U1105" s="21" t="s">
        <v>18</v>
      </c>
      <c r="V1105" s="21" t="str">
        <f>VLOOKUP(P1105,'Customer List'!B:C,2,)</f>
        <v>Hyderabad</v>
      </c>
      <c r="W1105" s="38"/>
      <c r="X1105" s="30">
        <v>45848</v>
      </c>
      <c r="Y1105" s="21">
        <f t="shared" si="127"/>
        <v>1</v>
      </c>
      <c r="Z1105" s="21" t="str">
        <f t="shared" si="128"/>
        <v>Wednesday</v>
      </c>
      <c r="AA1105" s="21" t="str">
        <f t="shared" si="129"/>
        <v>Thursday</v>
      </c>
      <c r="AB1105" s="21" t="str">
        <f>VLOOKUP(U1105,'Currency Sheet'!A:C,3,)</f>
        <v>DOLLAR</v>
      </c>
      <c r="AC1105" s="42" t="str">
        <f>VLOOKUP(P1105,'Customer List'!B:D,3,)</f>
        <v>OutStation</v>
      </c>
    </row>
    <row r="1106" spans="1:29" x14ac:dyDescent="0.25">
      <c r="A1106" s="21">
        <v>1105</v>
      </c>
      <c r="B1106" s="21" t="s">
        <v>887</v>
      </c>
      <c r="C1106" s="30">
        <v>45838</v>
      </c>
      <c r="D1106" s="30">
        <v>45845</v>
      </c>
      <c r="E1106" s="47">
        <v>66</v>
      </c>
      <c r="F1106" s="47">
        <f t="shared" si="124"/>
        <v>5808</v>
      </c>
      <c r="G1106" s="48">
        <f t="shared" si="125"/>
        <v>5808</v>
      </c>
      <c r="H1106" s="21">
        <v>314507</v>
      </c>
      <c r="I1106" s="21" t="s">
        <v>1808</v>
      </c>
      <c r="J1106" s="21">
        <v>1</v>
      </c>
      <c r="K1106" s="21">
        <v>1</v>
      </c>
      <c r="L1106" s="21">
        <f t="shared" si="126"/>
        <v>0</v>
      </c>
      <c r="M1106" s="21" t="s">
        <v>986</v>
      </c>
      <c r="N1106" s="30">
        <v>45847</v>
      </c>
      <c r="O1106" s="48">
        <v>9889</v>
      </c>
      <c r="P1106" s="21" t="s">
        <v>889</v>
      </c>
      <c r="Q1106" s="21">
        <v>58152973480</v>
      </c>
      <c r="R1106" s="21" t="s">
        <v>40</v>
      </c>
      <c r="S1106" s="3">
        <v>4</v>
      </c>
      <c r="T1106" s="37"/>
      <c r="U1106" s="21" t="s">
        <v>18</v>
      </c>
      <c r="V1106" s="21" t="str">
        <f>VLOOKUP(P1106,'Customer List'!B:C,2,)</f>
        <v>Bhopal</v>
      </c>
      <c r="W1106" s="38"/>
      <c r="X1106" s="30">
        <v>45849</v>
      </c>
      <c r="Y1106" s="21">
        <f t="shared" si="127"/>
        <v>2</v>
      </c>
      <c r="Z1106" s="21" t="str">
        <f t="shared" si="128"/>
        <v>Wednesday</v>
      </c>
      <c r="AA1106" s="21" t="str">
        <f t="shared" si="129"/>
        <v>Friday</v>
      </c>
      <c r="AB1106" s="21" t="str">
        <f>VLOOKUP(U1106,'Currency Sheet'!A:C,3,)</f>
        <v>DOLLAR</v>
      </c>
      <c r="AC1106" s="42" t="str">
        <f>VLOOKUP(P1106,'Customer List'!B:D,3,)</f>
        <v>OutStation</v>
      </c>
    </row>
    <row r="1107" spans="1:29" x14ac:dyDescent="0.25">
      <c r="A1107" s="21">
        <v>1106</v>
      </c>
      <c r="B1107" s="21" t="s">
        <v>887</v>
      </c>
      <c r="C1107" s="30">
        <v>45838</v>
      </c>
      <c r="D1107" s="30">
        <v>45845</v>
      </c>
      <c r="E1107" s="47">
        <v>229.2</v>
      </c>
      <c r="F1107" s="47">
        <f t="shared" si="124"/>
        <v>20169.599999999999</v>
      </c>
      <c r="G1107" s="48">
        <f t="shared" si="125"/>
        <v>20169.599999999999</v>
      </c>
      <c r="H1107" s="21">
        <v>314512</v>
      </c>
      <c r="I1107" s="21" t="s">
        <v>1809</v>
      </c>
      <c r="J1107" s="21">
        <v>1</v>
      </c>
      <c r="K1107" s="21">
        <v>1</v>
      </c>
      <c r="L1107" s="21">
        <f t="shared" si="126"/>
        <v>0</v>
      </c>
      <c r="M1107" s="21" t="s">
        <v>997</v>
      </c>
      <c r="N1107" s="30">
        <v>45847</v>
      </c>
      <c r="O1107" s="48">
        <v>36290</v>
      </c>
      <c r="P1107" s="21" t="s">
        <v>213</v>
      </c>
      <c r="Q1107" s="21" t="s">
        <v>1127</v>
      </c>
      <c r="R1107" s="21" t="s">
        <v>1127</v>
      </c>
      <c r="S1107" s="3">
        <v>4</v>
      </c>
      <c r="T1107" s="37"/>
      <c r="U1107" s="21" t="s">
        <v>18</v>
      </c>
      <c r="V1107" s="21" t="str">
        <f>VLOOKUP(P1107,'Customer List'!B:C,2,)</f>
        <v>Delhi</v>
      </c>
      <c r="W1107" s="38"/>
      <c r="X1107" s="30">
        <f>IF(OR(R1107 = "PRIYANKA MADAM", R1107 = "DEEPAK", R1107 = "PORTER"),N1107,"")</f>
        <v>45847</v>
      </c>
      <c r="Y1107" s="21">
        <f t="shared" si="127"/>
        <v>0</v>
      </c>
      <c r="Z1107" s="21" t="str">
        <f t="shared" si="128"/>
        <v>Wednesday</v>
      </c>
      <c r="AA1107" s="21" t="str">
        <f t="shared" si="129"/>
        <v>Wednesday</v>
      </c>
      <c r="AB1107" s="21" t="str">
        <f>VLOOKUP(U1107,'Currency Sheet'!A:C,3,)</f>
        <v>DOLLAR</v>
      </c>
      <c r="AC1107" s="42" t="str">
        <f>VLOOKUP(P1107,'Customer List'!B:D,3,)</f>
        <v>Local</v>
      </c>
    </row>
    <row r="1108" spans="1:29" x14ac:dyDescent="0.25">
      <c r="A1108" s="21">
        <v>1107</v>
      </c>
      <c r="B1108" s="21" t="s">
        <v>887</v>
      </c>
      <c r="C1108" s="30">
        <v>45838</v>
      </c>
      <c r="D1108" s="30">
        <v>45845</v>
      </c>
      <c r="E1108" s="47">
        <v>208.2</v>
      </c>
      <c r="F1108" s="47">
        <f t="shared" si="124"/>
        <v>18321.599999999999</v>
      </c>
      <c r="G1108" s="48">
        <f t="shared" si="125"/>
        <v>18321.599999999999</v>
      </c>
      <c r="H1108" s="21">
        <v>320828</v>
      </c>
      <c r="I1108" s="21" t="s">
        <v>1810</v>
      </c>
      <c r="J1108" s="21">
        <v>1</v>
      </c>
      <c r="K1108" s="21">
        <v>1</v>
      </c>
      <c r="L1108" s="21">
        <f t="shared" si="126"/>
        <v>0</v>
      </c>
      <c r="M1108" s="21" t="s">
        <v>994</v>
      </c>
      <c r="N1108" s="30">
        <v>45847</v>
      </c>
      <c r="O1108" s="48">
        <v>48406.5</v>
      </c>
      <c r="P1108" s="21" t="s">
        <v>625</v>
      </c>
      <c r="Q1108" s="21" t="s">
        <v>636</v>
      </c>
      <c r="R1108" s="21" t="s">
        <v>637</v>
      </c>
      <c r="S1108" s="3">
        <v>4</v>
      </c>
      <c r="T1108" s="37"/>
      <c r="U1108" s="21" t="s">
        <v>18</v>
      </c>
      <c r="V1108" s="21" t="str">
        <f>VLOOKUP(P1108,'Customer List'!B:C,2,)</f>
        <v>Delhi</v>
      </c>
      <c r="W1108" s="38"/>
      <c r="X1108" s="30">
        <v>45847</v>
      </c>
      <c r="Y1108" s="21">
        <f t="shared" si="127"/>
        <v>0</v>
      </c>
      <c r="Z1108" s="21" t="str">
        <f t="shared" si="128"/>
        <v>Wednesday</v>
      </c>
      <c r="AA1108" s="21" t="str">
        <f t="shared" si="129"/>
        <v>Wednesday</v>
      </c>
      <c r="AB1108" s="21" t="str">
        <f>VLOOKUP(U1108,'Currency Sheet'!A:C,3,)</f>
        <v>DOLLAR</v>
      </c>
      <c r="AC1108" s="42" t="str">
        <f>VLOOKUP(P1108,'Customer List'!B:D,3,)</f>
        <v>Local</v>
      </c>
    </row>
    <row r="1109" spans="1:29" x14ac:dyDescent="0.25">
      <c r="A1109" s="21">
        <v>1108</v>
      </c>
      <c r="B1109" s="21" t="s">
        <v>887</v>
      </c>
      <c r="C1109" s="30">
        <v>45838</v>
      </c>
      <c r="D1109" s="30">
        <v>45845</v>
      </c>
      <c r="E1109" s="47">
        <v>313.5</v>
      </c>
      <c r="F1109" s="47">
        <f t="shared" si="124"/>
        <v>27588</v>
      </c>
      <c r="G1109" s="48">
        <f t="shared" si="125"/>
        <v>27588</v>
      </c>
      <c r="H1109" s="21">
        <v>323050</v>
      </c>
      <c r="I1109" s="21" t="s">
        <v>1811</v>
      </c>
      <c r="J1109" s="21">
        <v>1</v>
      </c>
      <c r="K1109" s="21">
        <v>1</v>
      </c>
      <c r="L1109" s="21">
        <f t="shared" si="126"/>
        <v>0</v>
      </c>
      <c r="M1109" s="21" t="s">
        <v>916</v>
      </c>
      <c r="N1109" s="30">
        <v>45846</v>
      </c>
      <c r="O1109" s="48">
        <v>42113</v>
      </c>
      <c r="P1109" s="21" t="s">
        <v>288</v>
      </c>
      <c r="Q1109" s="21">
        <v>58152921212</v>
      </c>
      <c r="R1109" s="21" t="s">
        <v>40</v>
      </c>
      <c r="S1109" s="3">
        <v>4</v>
      </c>
      <c r="T1109" s="37"/>
      <c r="U1109" s="21" t="s">
        <v>18</v>
      </c>
      <c r="V1109" s="21" t="str">
        <f>VLOOKUP(P1109,'Customer List'!B:C,2,)</f>
        <v>Banglore</v>
      </c>
      <c r="W1109" s="38"/>
      <c r="X1109" s="30">
        <v>45847</v>
      </c>
      <c r="Y1109" s="21">
        <f t="shared" si="127"/>
        <v>1</v>
      </c>
      <c r="Z1109" s="21" t="str">
        <f t="shared" si="128"/>
        <v>Tuesday</v>
      </c>
      <c r="AA1109" s="21" t="str">
        <f t="shared" si="129"/>
        <v>Wednesday</v>
      </c>
      <c r="AB1109" s="21" t="str">
        <f>VLOOKUP(U1109,'Currency Sheet'!A:C,3,)</f>
        <v>DOLLAR</v>
      </c>
      <c r="AC1109" s="42" t="str">
        <f>VLOOKUP(P1109,'Customer List'!B:D,3,)</f>
        <v>OutStation</v>
      </c>
    </row>
    <row r="1110" spans="1:29" x14ac:dyDescent="0.25">
      <c r="A1110" s="21">
        <v>1109</v>
      </c>
      <c r="B1110" s="21" t="s">
        <v>887</v>
      </c>
      <c r="C1110" s="30">
        <v>45838</v>
      </c>
      <c r="D1110" s="30">
        <v>45845</v>
      </c>
      <c r="E1110" s="47">
        <v>58.8</v>
      </c>
      <c r="F1110" s="47">
        <f t="shared" si="124"/>
        <v>5174.3999999999996</v>
      </c>
      <c r="G1110" s="48">
        <f t="shared" si="125"/>
        <v>5174.3999999999996</v>
      </c>
      <c r="H1110" s="21">
        <v>328605</v>
      </c>
      <c r="I1110" s="21" t="s">
        <v>1812</v>
      </c>
      <c r="J1110" s="21">
        <v>1</v>
      </c>
      <c r="K1110" s="21">
        <v>1</v>
      </c>
      <c r="L1110" s="21">
        <f t="shared" si="126"/>
        <v>0</v>
      </c>
      <c r="M1110" s="21" t="s">
        <v>986</v>
      </c>
      <c r="N1110" s="30">
        <v>45847</v>
      </c>
      <c r="O1110" s="48">
        <v>8810.2000000000007</v>
      </c>
      <c r="P1110" s="21" t="s">
        <v>889</v>
      </c>
      <c r="Q1110" s="21">
        <v>58152973480</v>
      </c>
      <c r="R1110" s="21" t="s">
        <v>40</v>
      </c>
      <c r="S1110" s="3">
        <v>4</v>
      </c>
      <c r="T1110" s="37"/>
      <c r="U1110" s="21" t="s">
        <v>18</v>
      </c>
      <c r="V1110" s="21" t="str">
        <f>VLOOKUP(P1110,'Customer List'!B:C,2,)</f>
        <v>Bhopal</v>
      </c>
      <c r="W1110" s="38"/>
      <c r="X1110" s="30">
        <v>45849</v>
      </c>
      <c r="Y1110" s="21">
        <f t="shared" si="127"/>
        <v>2</v>
      </c>
      <c r="Z1110" s="21" t="str">
        <f t="shared" si="128"/>
        <v>Wednesday</v>
      </c>
      <c r="AA1110" s="21" t="str">
        <f t="shared" si="129"/>
        <v>Friday</v>
      </c>
      <c r="AB1110" s="21" t="str">
        <f>VLOOKUP(U1110,'Currency Sheet'!A:C,3,)</f>
        <v>DOLLAR</v>
      </c>
      <c r="AC1110" s="42" t="str">
        <f>VLOOKUP(P1110,'Customer List'!B:D,3,)</f>
        <v>OutStation</v>
      </c>
    </row>
    <row r="1111" spans="1:29" x14ac:dyDescent="0.25">
      <c r="A1111" s="21">
        <v>1110</v>
      </c>
      <c r="B1111" s="21" t="s">
        <v>887</v>
      </c>
      <c r="C1111" s="30">
        <v>45838</v>
      </c>
      <c r="D1111" s="30">
        <v>45845</v>
      </c>
      <c r="E1111" s="47">
        <v>175.8</v>
      </c>
      <c r="F1111" s="47">
        <f t="shared" si="124"/>
        <v>15470.400000000001</v>
      </c>
      <c r="G1111" s="48">
        <f t="shared" si="125"/>
        <v>15470.400000000001</v>
      </c>
      <c r="H1111" s="21">
        <v>328624</v>
      </c>
      <c r="I1111" s="21" t="s">
        <v>1813</v>
      </c>
      <c r="J1111" s="21">
        <v>1</v>
      </c>
      <c r="K1111" s="21">
        <v>1</v>
      </c>
      <c r="L1111" s="21">
        <f t="shared" si="126"/>
        <v>0</v>
      </c>
      <c r="M1111" s="21" t="s">
        <v>994</v>
      </c>
      <c r="N1111" s="30">
        <v>45847</v>
      </c>
      <c r="O1111" s="48">
        <v>40873.5</v>
      </c>
      <c r="P1111" s="21" t="s">
        <v>625</v>
      </c>
      <c r="Q1111" s="21" t="s">
        <v>636</v>
      </c>
      <c r="R1111" s="21" t="s">
        <v>637</v>
      </c>
      <c r="S1111" s="3">
        <v>4</v>
      </c>
      <c r="T1111" s="37"/>
      <c r="U1111" s="21" t="s">
        <v>18</v>
      </c>
      <c r="V1111" s="21" t="str">
        <f>VLOOKUP(P1111,'Customer List'!B:C,2,)</f>
        <v>Delhi</v>
      </c>
      <c r="W1111" s="38"/>
      <c r="X1111" s="30">
        <v>45847</v>
      </c>
      <c r="Y1111" s="21">
        <f t="shared" si="127"/>
        <v>0</v>
      </c>
      <c r="Z1111" s="21" t="str">
        <f t="shared" si="128"/>
        <v>Wednesday</v>
      </c>
      <c r="AA1111" s="21" t="str">
        <f t="shared" si="129"/>
        <v>Wednesday</v>
      </c>
      <c r="AB1111" s="21" t="str">
        <f>VLOOKUP(U1111,'Currency Sheet'!A:C,3,)</f>
        <v>DOLLAR</v>
      </c>
      <c r="AC1111" s="42" t="str">
        <f>VLOOKUP(P1111,'Customer List'!B:D,3,)</f>
        <v>Local</v>
      </c>
    </row>
    <row r="1112" spans="1:29" x14ac:dyDescent="0.25">
      <c r="A1112" s="21">
        <v>1111</v>
      </c>
      <c r="B1112" s="21" t="s">
        <v>887</v>
      </c>
      <c r="C1112" s="30">
        <v>45838</v>
      </c>
      <c r="D1112" s="30">
        <v>45845</v>
      </c>
      <c r="E1112" s="47">
        <v>188.4</v>
      </c>
      <c r="F1112" s="47">
        <f t="shared" si="124"/>
        <v>16579.2</v>
      </c>
      <c r="G1112" s="48">
        <f t="shared" si="125"/>
        <v>16579.2</v>
      </c>
      <c r="H1112" s="21">
        <v>329908</v>
      </c>
      <c r="I1112" s="21" t="s">
        <v>1403</v>
      </c>
      <c r="J1112" s="21">
        <v>1</v>
      </c>
      <c r="K1112" s="21">
        <v>1</v>
      </c>
      <c r="L1112" s="21">
        <f t="shared" si="126"/>
        <v>0</v>
      </c>
      <c r="M1112" s="21" t="s">
        <v>995</v>
      </c>
      <c r="N1112" s="30">
        <v>45847</v>
      </c>
      <c r="O1112" s="48">
        <v>43803</v>
      </c>
      <c r="P1112" s="21" t="s">
        <v>625</v>
      </c>
      <c r="Q1112" s="21" t="s">
        <v>636</v>
      </c>
      <c r="R1112" s="21" t="s">
        <v>637</v>
      </c>
      <c r="S1112" s="3">
        <v>4</v>
      </c>
      <c r="T1112" s="37"/>
      <c r="U1112" s="21" t="s">
        <v>18</v>
      </c>
      <c r="V1112" s="21" t="str">
        <f>VLOOKUP(P1112,'Customer List'!B:C,2,)</f>
        <v>Delhi</v>
      </c>
      <c r="W1112" s="38"/>
      <c r="X1112" s="30">
        <v>45847</v>
      </c>
      <c r="Y1112" s="21">
        <f t="shared" si="127"/>
        <v>0</v>
      </c>
      <c r="Z1112" s="21" t="str">
        <f t="shared" si="128"/>
        <v>Wednesday</v>
      </c>
      <c r="AA1112" s="21" t="str">
        <f t="shared" si="129"/>
        <v>Wednesday</v>
      </c>
      <c r="AB1112" s="21" t="str">
        <f>VLOOKUP(U1112,'Currency Sheet'!A:C,3,)</f>
        <v>DOLLAR</v>
      </c>
      <c r="AC1112" s="42" t="str">
        <f>VLOOKUP(P1112,'Customer List'!B:D,3,)</f>
        <v>Local</v>
      </c>
    </row>
    <row r="1113" spans="1:29" x14ac:dyDescent="0.25">
      <c r="A1113" s="21">
        <v>1112</v>
      </c>
      <c r="B1113" s="21" t="s">
        <v>887</v>
      </c>
      <c r="C1113" s="30">
        <v>45838</v>
      </c>
      <c r="D1113" s="30">
        <v>45845</v>
      </c>
      <c r="E1113" s="47">
        <v>229.2</v>
      </c>
      <c r="F1113" s="47">
        <f t="shared" si="124"/>
        <v>20169.599999999999</v>
      </c>
      <c r="G1113" s="48">
        <f t="shared" si="125"/>
        <v>20169.599999999999</v>
      </c>
      <c r="H1113" s="21">
        <v>329918</v>
      </c>
      <c r="I1113" s="21" t="s">
        <v>1595</v>
      </c>
      <c r="J1113" s="21">
        <v>1</v>
      </c>
      <c r="K1113" s="21">
        <v>1</v>
      </c>
      <c r="L1113" s="21">
        <f t="shared" si="126"/>
        <v>0</v>
      </c>
      <c r="M1113" s="21" t="s">
        <v>914</v>
      </c>
      <c r="N1113" s="30">
        <v>45846</v>
      </c>
      <c r="O1113" s="48">
        <v>35526</v>
      </c>
      <c r="P1113" s="21" t="s">
        <v>891</v>
      </c>
      <c r="Q1113" s="21">
        <v>58152921293</v>
      </c>
      <c r="R1113" s="21" t="s">
        <v>40</v>
      </c>
      <c r="S1113" s="3">
        <v>4</v>
      </c>
      <c r="T1113" s="37"/>
      <c r="U1113" s="21" t="s">
        <v>18</v>
      </c>
      <c r="V1113" s="21" t="str">
        <f>VLOOKUP(P1113,'Customer List'!B:C,2,)</f>
        <v>Banglore</v>
      </c>
      <c r="W1113" s="38"/>
      <c r="X1113" s="30">
        <v>45847</v>
      </c>
      <c r="Y1113" s="21">
        <f t="shared" si="127"/>
        <v>1</v>
      </c>
      <c r="Z1113" s="21" t="str">
        <f t="shared" si="128"/>
        <v>Tuesday</v>
      </c>
      <c r="AA1113" s="21" t="str">
        <f t="shared" si="129"/>
        <v>Wednesday</v>
      </c>
      <c r="AB1113" s="21" t="str">
        <f>VLOOKUP(U1113,'Currency Sheet'!A:C,3,)</f>
        <v>DOLLAR</v>
      </c>
      <c r="AC1113" s="42" t="str">
        <f>VLOOKUP(P1113,'Customer List'!B:D,3,)</f>
        <v>OutStation</v>
      </c>
    </row>
    <row r="1114" spans="1:29" x14ac:dyDescent="0.25">
      <c r="A1114" s="21">
        <v>1113</v>
      </c>
      <c r="B1114" s="21" t="s">
        <v>887</v>
      </c>
      <c r="C1114" s="30">
        <v>45838</v>
      </c>
      <c r="D1114" s="30">
        <v>45845</v>
      </c>
      <c r="E1114" s="47">
        <v>77.400000000000006</v>
      </c>
      <c r="F1114" s="47">
        <f t="shared" si="124"/>
        <v>6811.2000000000007</v>
      </c>
      <c r="G1114" s="48">
        <f t="shared" si="125"/>
        <v>6811.2000000000007</v>
      </c>
      <c r="H1114" s="21">
        <v>334607</v>
      </c>
      <c r="I1114" s="21" t="s">
        <v>1814</v>
      </c>
      <c r="J1114" s="21">
        <v>1</v>
      </c>
      <c r="K1114" s="21">
        <v>1</v>
      </c>
      <c r="L1114" s="21">
        <f t="shared" si="126"/>
        <v>0</v>
      </c>
      <c r="M1114" s="21" t="s">
        <v>989</v>
      </c>
      <c r="N1114" s="30">
        <v>45847</v>
      </c>
      <c r="O1114" s="48">
        <v>13996.5</v>
      </c>
      <c r="P1114" s="21" t="s">
        <v>892</v>
      </c>
      <c r="Q1114" s="21">
        <v>58152971881</v>
      </c>
      <c r="R1114" s="21" t="s">
        <v>40</v>
      </c>
      <c r="S1114" s="3">
        <v>4</v>
      </c>
      <c r="T1114" s="37"/>
      <c r="U1114" s="21" t="s">
        <v>18</v>
      </c>
      <c r="V1114" s="21" t="str">
        <f>VLOOKUP(P1114,'Customer List'!B:C,2,)</f>
        <v>Pune</v>
      </c>
      <c r="W1114" s="38"/>
      <c r="X1114" s="30">
        <v>45849</v>
      </c>
      <c r="Y1114" s="21">
        <f t="shared" si="127"/>
        <v>2</v>
      </c>
      <c r="Z1114" s="21" t="str">
        <f t="shared" si="128"/>
        <v>Wednesday</v>
      </c>
      <c r="AA1114" s="21" t="str">
        <f t="shared" si="129"/>
        <v>Friday</v>
      </c>
      <c r="AB1114" s="21" t="str">
        <f>VLOOKUP(U1114,'Currency Sheet'!A:C,3,)</f>
        <v>DOLLAR</v>
      </c>
      <c r="AC1114" s="42" t="str">
        <f>VLOOKUP(P1114,'Customer List'!B:D,3,)</f>
        <v>OutStation</v>
      </c>
    </row>
    <row r="1115" spans="1:29" x14ac:dyDescent="0.25">
      <c r="A1115" s="21">
        <v>1114</v>
      </c>
      <c r="B1115" s="21" t="s">
        <v>887</v>
      </c>
      <c r="C1115" s="30">
        <v>45838</v>
      </c>
      <c r="D1115" s="30">
        <v>45845</v>
      </c>
      <c r="E1115" s="47">
        <v>199.2</v>
      </c>
      <c r="F1115" s="47">
        <f t="shared" si="124"/>
        <v>17529.599999999999</v>
      </c>
      <c r="G1115" s="48">
        <f t="shared" si="125"/>
        <v>17529.599999999999</v>
      </c>
      <c r="H1115" s="21">
        <v>338608</v>
      </c>
      <c r="I1115" s="21" t="s">
        <v>1815</v>
      </c>
      <c r="J1115" s="21">
        <v>1</v>
      </c>
      <c r="K1115" s="21">
        <v>1</v>
      </c>
      <c r="L1115" s="21">
        <f t="shared" si="126"/>
        <v>0</v>
      </c>
      <c r="M1115" s="21" t="s">
        <v>920</v>
      </c>
      <c r="N1115" s="30">
        <v>45846</v>
      </c>
      <c r="O1115" s="48">
        <v>30876</v>
      </c>
      <c r="P1115" s="21" t="s">
        <v>626</v>
      </c>
      <c r="Q1115" s="21">
        <v>58152921083</v>
      </c>
      <c r="R1115" s="21" t="s">
        <v>40</v>
      </c>
      <c r="S1115" s="3">
        <v>4</v>
      </c>
      <c r="T1115" s="37"/>
      <c r="U1115" s="21" t="s">
        <v>18</v>
      </c>
      <c r="V1115" s="21" t="str">
        <f>VLOOKUP(P1115,'Customer List'!B:C,2,)</f>
        <v>Hyderabad</v>
      </c>
      <c r="W1115" s="38"/>
      <c r="X1115" s="30">
        <v>45847</v>
      </c>
      <c r="Y1115" s="21">
        <f t="shared" si="127"/>
        <v>1</v>
      </c>
      <c r="Z1115" s="21" t="str">
        <f t="shared" si="128"/>
        <v>Tuesday</v>
      </c>
      <c r="AA1115" s="21" t="str">
        <f t="shared" si="129"/>
        <v>Wednesday</v>
      </c>
      <c r="AB1115" s="21" t="str">
        <f>VLOOKUP(U1115,'Currency Sheet'!A:C,3,)</f>
        <v>DOLLAR</v>
      </c>
      <c r="AC1115" s="42" t="str">
        <f>VLOOKUP(P1115,'Customer List'!B:D,3,)</f>
        <v>OutStation</v>
      </c>
    </row>
    <row r="1116" spans="1:29" x14ac:dyDescent="0.25">
      <c r="A1116" s="21">
        <v>1115</v>
      </c>
      <c r="B1116" s="21" t="s">
        <v>887</v>
      </c>
      <c r="C1116" s="30">
        <v>45838</v>
      </c>
      <c r="D1116" s="30">
        <v>45845</v>
      </c>
      <c r="E1116" s="47">
        <v>92.4</v>
      </c>
      <c r="F1116" s="47">
        <f t="shared" si="124"/>
        <v>8131.2000000000007</v>
      </c>
      <c r="G1116" s="48">
        <f t="shared" si="125"/>
        <v>8131.2000000000007</v>
      </c>
      <c r="H1116" s="21">
        <v>344611</v>
      </c>
      <c r="I1116" s="21" t="s">
        <v>1816</v>
      </c>
      <c r="J1116" s="21">
        <v>1</v>
      </c>
      <c r="K1116" s="21">
        <v>1</v>
      </c>
      <c r="L1116" s="21">
        <f t="shared" si="126"/>
        <v>0</v>
      </c>
      <c r="M1116" s="21" t="s">
        <v>986</v>
      </c>
      <c r="N1116" s="30">
        <v>45847</v>
      </c>
      <c r="O1116" s="48">
        <v>13844.6</v>
      </c>
      <c r="P1116" s="21" t="s">
        <v>889</v>
      </c>
      <c r="Q1116" s="21">
        <v>58152973480</v>
      </c>
      <c r="R1116" s="21" t="s">
        <v>40</v>
      </c>
      <c r="S1116" s="3">
        <v>4</v>
      </c>
      <c r="T1116" s="37"/>
      <c r="U1116" s="21" t="s">
        <v>18</v>
      </c>
      <c r="V1116" s="21" t="str">
        <f>VLOOKUP(P1116,'Customer List'!B:C,2,)</f>
        <v>Bhopal</v>
      </c>
      <c r="W1116" s="38"/>
      <c r="X1116" s="30">
        <v>45849</v>
      </c>
      <c r="Y1116" s="21">
        <f t="shared" si="127"/>
        <v>2</v>
      </c>
      <c r="Z1116" s="21" t="str">
        <f t="shared" si="128"/>
        <v>Wednesday</v>
      </c>
      <c r="AA1116" s="21" t="str">
        <f t="shared" si="129"/>
        <v>Friday</v>
      </c>
      <c r="AB1116" s="21" t="str">
        <f>VLOOKUP(U1116,'Currency Sheet'!A:C,3,)</f>
        <v>DOLLAR</v>
      </c>
      <c r="AC1116" s="42" t="str">
        <f>VLOOKUP(P1116,'Customer List'!B:D,3,)</f>
        <v>OutStation</v>
      </c>
    </row>
    <row r="1117" spans="1:29" x14ac:dyDescent="0.25">
      <c r="A1117" s="21">
        <v>1116</v>
      </c>
      <c r="B1117" s="21" t="s">
        <v>887</v>
      </c>
      <c r="C1117" s="30">
        <v>45838</v>
      </c>
      <c r="D1117" s="30">
        <v>45845</v>
      </c>
      <c r="E1117" s="47">
        <v>89.4</v>
      </c>
      <c r="F1117" s="47">
        <f t="shared" si="124"/>
        <v>7867.2000000000007</v>
      </c>
      <c r="G1117" s="48">
        <f t="shared" si="125"/>
        <v>7867.2000000000007</v>
      </c>
      <c r="H1117" s="21">
        <v>344707</v>
      </c>
      <c r="I1117" s="21" t="s">
        <v>1817</v>
      </c>
      <c r="J1117" s="21">
        <v>1</v>
      </c>
      <c r="K1117" s="21">
        <v>1</v>
      </c>
      <c r="L1117" s="21">
        <f t="shared" si="126"/>
        <v>0</v>
      </c>
      <c r="M1117" s="21" t="s">
        <v>986</v>
      </c>
      <c r="N1117" s="30">
        <v>45847</v>
      </c>
      <c r="O1117" s="48">
        <v>13395.1</v>
      </c>
      <c r="P1117" s="21" t="s">
        <v>889</v>
      </c>
      <c r="Q1117" s="21">
        <v>58152973480</v>
      </c>
      <c r="R1117" s="21" t="s">
        <v>40</v>
      </c>
      <c r="S1117" s="3">
        <v>4</v>
      </c>
      <c r="T1117" s="37"/>
      <c r="U1117" s="21" t="s">
        <v>18</v>
      </c>
      <c r="V1117" s="21" t="str">
        <f>VLOOKUP(P1117,'Customer List'!B:C,2,)</f>
        <v>Bhopal</v>
      </c>
      <c r="W1117" s="38"/>
      <c r="X1117" s="30">
        <v>45849</v>
      </c>
      <c r="Y1117" s="21">
        <f t="shared" si="127"/>
        <v>2</v>
      </c>
      <c r="Z1117" s="21" t="str">
        <f t="shared" si="128"/>
        <v>Wednesday</v>
      </c>
      <c r="AA1117" s="21" t="str">
        <f t="shared" si="129"/>
        <v>Friday</v>
      </c>
      <c r="AB1117" s="21" t="str">
        <f>VLOOKUP(U1117,'Currency Sheet'!A:C,3,)</f>
        <v>DOLLAR</v>
      </c>
      <c r="AC1117" s="42" t="str">
        <f>VLOOKUP(P1117,'Customer List'!B:D,3,)</f>
        <v>OutStation</v>
      </c>
    </row>
    <row r="1118" spans="1:29" x14ac:dyDescent="0.25">
      <c r="A1118" s="21">
        <v>1117</v>
      </c>
      <c r="B1118" s="21" t="s">
        <v>887</v>
      </c>
      <c r="C1118" s="30">
        <v>45838</v>
      </c>
      <c r="D1118" s="30">
        <v>45845</v>
      </c>
      <c r="E1118" s="47">
        <v>165.6</v>
      </c>
      <c r="F1118" s="47">
        <f t="shared" si="124"/>
        <v>14572.8</v>
      </c>
      <c r="G1118" s="48">
        <f t="shared" si="125"/>
        <v>14572.8</v>
      </c>
      <c r="H1118" s="21">
        <v>344724</v>
      </c>
      <c r="I1118" s="21" t="s">
        <v>1818</v>
      </c>
      <c r="J1118" s="21">
        <v>1</v>
      </c>
      <c r="K1118" s="21">
        <v>1</v>
      </c>
      <c r="L1118" s="21">
        <f t="shared" si="126"/>
        <v>0</v>
      </c>
      <c r="M1118" s="21" t="s">
        <v>914</v>
      </c>
      <c r="N1118" s="30">
        <v>45846</v>
      </c>
      <c r="O1118" s="48">
        <v>25668</v>
      </c>
      <c r="P1118" s="21" t="s">
        <v>891</v>
      </c>
      <c r="Q1118" s="21">
        <v>58152921293</v>
      </c>
      <c r="R1118" s="21" t="s">
        <v>40</v>
      </c>
      <c r="S1118" s="3">
        <v>4</v>
      </c>
      <c r="T1118" s="37"/>
      <c r="U1118" s="21" t="s">
        <v>18</v>
      </c>
      <c r="V1118" s="21" t="str">
        <f>VLOOKUP(P1118,'Customer List'!B:C,2,)</f>
        <v>Banglore</v>
      </c>
      <c r="W1118" s="38"/>
      <c r="X1118" s="30">
        <v>45847</v>
      </c>
      <c r="Y1118" s="21">
        <f t="shared" si="127"/>
        <v>1</v>
      </c>
      <c r="Z1118" s="21" t="str">
        <f t="shared" si="128"/>
        <v>Tuesday</v>
      </c>
      <c r="AA1118" s="21" t="str">
        <f t="shared" si="129"/>
        <v>Wednesday</v>
      </c>
      <c r="AB1118" s="21" t="str">
        <f>VLOOKUP(U1118,'Currency Sheet'!A:C,3,)</f>
        <v>DOLLAR</v>
      </c>
      <c r="AC1118" s="42" t="str">
        <f>VLOOKUP(P1118,'Customer List'!B:D,3,)</f>
        <v>OutStation</v>
      </c>
    </row>
    <row r="1119" spans="1:29" x14ac:dyDescent="0.25">
      <c r="A1119" s="21">
        <v>1118</v>
      </c>
      <c r="B1119" s="21" t="s">
        <v>887</v>
      </c>
      <c r="C1119" s="30">
        <v>45838</v>
      </c>
      <c r="D1119" s="30">
        <v>45845</v>
      </c>
      <c r="E1119" s="47">
        <v>304.5</v>
      </c>
      <c r="F1119" s="47">
        <f t="shared" si="124"/>
        <v>26796</v>
      </c>
      <c r="G1119" s="48">
        <f t="shared" si="125"/>
        <v>26796</v>
      </c>
      <c r="H1119" s="21">
        <v>344836</v>
      </c>
      <c r="I1119" s="21" t="s">
        <v>1819</v>
      </c>
      <c r="J1119" s="21">
        <v>1</v>
      </c>
      <c r="K1119" s="21">
        <v>1</v>
      </c>
      <c r="L1119" s="21">
        <f t="shared" si="126"/>
        <v>0</v>
      </c>
      <c r="M1119" s="21" t="s">
        <v>914</v>
      </c>
      <c r="N1119" s="30">
        <v>45846</v>
      </c>
      <c r="O1119" s="48">
        <v>37758</v>
      </c>
      <c r="P1119" s="21" t="s">
        <v>891</v>
      </c>
      <c r="Q1119" s="21">
        <v>58152921293</v>
      </c>
      <c r="R1119" s="21" t="s">
        <v>40</v>
      </c>
      <c r="S1119" s="3">
        <v>4</v>
      </c>
      <c r="T1119" s="37"/>
      <c r="U1119" s="21" t="s">
        <v>18</v>
      </c>
      <c r="V1119" s="21" t="str">
        <f>VLOOKUP(P1119,'Customer List'!B:C,2,)</f>
        <v>Banglore</v>
      </c>
      <c r="W1119" s="38"/>
      <c r="X1119" s="30">
        <v>45847</v>
      </c>
      <c r="Y1119" s="21">
        <f t="shared" si="127"/>
        <v>1</v>
      </c>
      <c r="Z1119" s="21" t="str">
        <f t="shared" si="128"/>
        <v>Tuesday</v>
      </c>
      <c r="AA1119" s="21" t="str">
        <f t="shared" si="129"/>
        <v>Wednesday</v>
      </c>
      <c r="AB1119" s="21" t="str">
        <f>VLOOKUP(U1119,'Currency Sheet'!A:C,3,)</f>
        <v>DOLLAR</v>
      </c>
      <c r="AC1119" s="42" t="str">
        <f>VLOOKUP(P1119,'Customer List'!B:D,3,)</f>
        <v>OutStation</v>
      </c>
    </row>
    <row r="1120" spans="1:29" x14ac:dyDescent="0.25">
      <c r="A1120" s="21">
        <v>1119</v>
      </c>
      <c r="B1120" s="21" t="s">
        <v>887</v>
      </c>
      <c r="C1120" s="30">
        <v>45838</v>
      </c>
      <c r="D1120" s="30">
        <v>45845</v>
      </c>
      <c r="E1120" s="47">
        <v>136.5</v>
      </c>
      <c r="F1120" s="47">
        <f t="shared" si="124"/>
        <v>12012</v>
      </c>
      <c r="G1120" s="48">
        <f t="shared" si="125"/>
        <v>12012</v>
      </c>
      <c r="H1120" s="21">
        <v>347317</v>
      </c>
      <c r="I1120" s="21" t="s">
        <v>1820</v>
      </c>
      <c r="J1120" s="21">
        <v>1</v>
      </c>
      <c r="K1120" s="21">
        <v>1</v>
      </c>
      <c r="L1120" s="21">
        <f t="shared" si="126"/>
        <v>0</v>
      </c>
      <c r="M1120" s="21" t="s">
        <v>1160</v>
      </c>
      <c r="N1120" s="30">
        <v>45850</v>
      </c>
      <c r="O1120" s="48">
        <v>15561</v>
      </c>
      <c r="P1120" s="21" t="s">
        <v>617</v>
      </c>
      <c r="Q1120" s="21">
        <v>58153121121</v>
      </c>
      <c r="R1120" s="21" t="s">
        <v>40</v>
      </c>
      <c r="S1120" s="3">
        <v>4</v>
      </c>
      <c r="T1120" s="37"/>
      <c r="U1120" s="21" t="s">
        <v>18</v>
      </c>
      <c r="V1120" s="21" t="str">
        <f>VLOOKUP(P1120,'Customer List'!B:C,2,)</f>
        <v>Bhuvneshwar</v>
      </c>
      <c r="W1120" s="38"/>
      <c r="X1120" s="30">
        <v>45853</v>
      </c>
      <c r="Y1120" s="21">
        <f t="shared" si="127"/>
        <v>3</v>
      </c>
      <c r="Z1120" s="21" t="str">
        <f t="shared" si="128"/>
        <v>Saturday</v>
      </c>
      <c r="AA1120" s="21" t="str">
        <f t="shared" si="129"/>
        <v>Tuesday</v>
      </c>
      <c r="AB1120" s="21" t="str">
        <f>VLOOKUP(U1120,'Currency Sheet'!A:C,3,)</f>
        <v>DOLLAR</v>
      </c>
      <c r="AC1120" s="42" t="str">
        <f>VLOOKUP(P1120,'Customer List'!B:D,3,)</f>
        <v>OutStation</v>
      </c>
    </row>
    <row r="1121" spans="1:29" x14ac:dyDescent="0.25">
      <c r="A1121" s="21">
        <v>1120</v>
      </c>
      <c r="B1121" s="21" t="s">
        <v>887</v>
      </c>
      <c r="C1121" s="30">
        <v>45838</v>
      </c>
      <c r="D1121" s="30">
        <v>45845</v>
      </c>
      <c r="E1121" s="47">
        <v>179.4</v>
      </c>
      <c r="F1121" s="47">
        <f t="shared" si="124"/>
        <v>15787.2</v>
      </c>
      <c r="G1121" s="48">
        <f t="shared" si="125"/>
        <v>15787.2</v>
      </c>
      <c r="H1121" s="21">
        <v>351304</v>
      </c>
      <c r="I1121" s="21" t="s">
        <v>1821</v>
      </c>
      <c r="J1121" s="21">
        <v>1</v>
      </c>
      <c r="K1121" s="21">
        <v>1</v>
      </c>
      <c r="L1121" s="21">
        <f t="shared" si="126"/>
        <v>0</v>
      </c>
      <c r="M1121" s="21" t="s">
        <v>920</v>
      </c>
      <c r="N1121" s="30">
        <v>45846</v>
      </c>
      <c r="O1121" s="48">
        <v>27807</v>
      </c>
      <c r="P1121" s="21" t="s">
        <v>626</v>
      </c>
      <c r="Q1121" s="21">
        <v>58152921083</v>
      </c>
      <c r="R1121" s="21" t="s">
        <v>40</v>
      </c>
      <c r="S1121" s="3">
        <v>4</v>
      </c>
      <c r="T1121" s="37"/>
      <c r="U1121" s="21" t="s">
        <v>18</v>
      </c>
      <c r="V1121" s="21" t="str">
        <f>VLOOKUP(P1121,'Customer List'!B:C,2,)</f>
        <v>Hyderabad</v>
      </c>
      <c r="W1121" s="38"/>
      <c r="X1121" s="30">
        <v>45847</v>
      </c>
      <c r="Y1121" s="21">
        <f t="shared" si="127"/>
        <v>1</v>
      </c>
      <c r="Z1121" s="21" t="str">
        <f t="shared" si="128"/>
        <v>Tuesday</v>
      </c>
      <c r="AA1121" s="21" t="str">
        <f t="shared" si="129"/>
        <v>Wednesday</v>
      </c>
      <c r="AB1121" s="21" t="str">
        <f>VLOOKUP(U1121,'Currency Sheet'!A:C,3,)</f>
        <v>DOLLAR</v>
      </c>
      <c r="AC1121" s="42" t="str">
        <f>VLOOKUP(P1121,'Customer List'!B:D,3,)</f>
        <v>OutStation</v>
      </c>
    </row>
    <row r="1122" spans="1:29" x14ac:dyDescent="0.25">
      <c r="A1122" s="21">
        <v>1121</v>
      </c>
      <c r="B1122" s="21" t="s">
        <v>887</v>
      </c>
      <c r="C1122" s="30">
        <v>45838</v>
      </c>
      <c r="D1122" s="30">
        <v>45845</v>
      </c>
      <c r="E1122" s="47">
        <v>172.2</v>
      </c>
      <c r="F1122" s="47">
        <f t="shared" si="124"/>
        <v>15153.599999999999</v>
      </c>
      <c r="G1122" s="48">
        <f t="shared" si="125"/>
        <v>60614.399999999994</v>
      </c>
      <c r="H1122" s="21">
        <v>353204</v>
      </c>
      <c r="I1122" s="21" t="s">
        <v>1822</v>
      </c>
      <c r="J1122" s="21">
        <v>4</v>
      </c>
      <c r="K1122" s="21">
        <v>4</v>
      </c>
      <c r="L1122" s="21">
        <f t="shared" si="126"/>
        <v>0</v>
      </c>
      <c r="M1122" s="21" t="s">
        <v>920</v>
      </c>
      <c r="N1122" s="30">
        <v>45846</v>
      </c>
      <c r="O1122" s="48">
        <v>106764</v>
      </c>
      <c r="P1122" s="21" t="s">
        <v>626</v>
      </c>
      <c r="Q1122" s="21">
        <v>58152921083</v>
      </c>
      <c r="R1122" s="21" t="s">
        <v>40</v>
      </c>
      <c r="S1122" s="3">
        <v>4</v>
      </c>
      <c r="T1122" s="37"/>
      <c r="U1122" s="21" t="s">
        <v>18</v>
      </c>
      <c r="V1122" s="21" t="str">
        <f>VLOOKUP(P1122,'Customer List'!B:C,2,)</f>
        <v>Hyderabad</v>
      </c>
      <c r="W1122" s="38"/>
      <c r="X1122" s="30">
        <v>45847</v>
      </c>
      <c r="Y1122" s="21">
        <f t="shared" si="127"/>
        <v>1</v>
      </c>
      <c r="Z1122" s="21" t="str">
        <f t="shared" si="128"/>
        <v>Tuesday</v>
      </c>
      <c r="AA1122" s="21" t="str">
        <f t="shared" si="129"/>
        <v>Wednesday</v>
      </c>
      <c r="AB1122" s="21" t="str">
        <f>VLOOKUP(U1122,'Currency Sheet'!A:C,3,)</f>
        <v>DOLLAR</v>
      </c>
      <c r="AC1122" s="42" t="str">
        <f>VLOOKUP(P1122,'Customer List'!B:D,3,)</f>
        <v>OutStation</v>
      </c>
    </row>
    <row r="1123" spans="1:29" x14ac:dyDescent="0.25">
      <c r="A1123" s="21">
        <v>1122</v>
      </c>
      <c r="B1123" s="21" t="s">
        <v>887</v>
      </c>
      <c r="C1123" s="30">
        <v>45838</v>
      </c>
      <c r="D1123" s="30">
        <v>45845</v>
      </c>
      <c r="E1123" s="47">
        <v>229.2</v>
      </c>
      <c r="F1123" s="47">
        <f t="shared" si="124"/>
        <v>20169.599999999999</v>
      </c>
      <c r="G1123" s="48">
        <f t="shared" si="125"/>
        <v>20169.599999999999</v>
      </c>
      <c r="H1123" s="21">
        <v>353212</v>
      </c>
      <c r="I1123" s="21" t="s">
        <v>1823</v>
      </c>
      <c r="J1123" s="21">
        <v>1</v>
      </c>
      <c r="K1123" s="21">
        <v>1</v>
      </c>
      <c r="L1123" s="21">
        <f t="shared" si="126"/>
        <v>0</v>
      </c>
      <c r="M1123" s="21" t="s">
        <v>914</v>
      </c>
      <c r="N1123" s="30">
        <v>45846</v>
      </c>
      <c r="O1123" s="48">
        <v>35526</v>
      </c>
      <c r="P1123" s="21" t="s">
        <v>891</v>
      </c>
      <c r="Q1123" s="21">
        <v>58152921293</v>
      </c>
      <c r="R1123" s="21" t="s">
        <v>40</v>
      </c>
      <c r="S1123" s="3">
        <v>4</v>
      </c>
      <c r="T1123" s="37"/>
      <c r="U1123" s="21" t="s">
        <v>18</v>
      </c>
      <c r="V1123" s="21" t="str">
        <f>VLOOKUP(P1123,'Customer List'!B:C,2,)</f>
        <v>Banglore</v>
      </c>
      <c r="W1123" s="38"/>
      <c r="X1123" s="30">
        <v>45847</v>
      </c>
      <c r="Y1123" s="21">
        <f t="shared" si="127"/>
        <v>1</v>
      </c>
      <c r="Z1123" s="21" t="str">
        <f t="shared" si="128"/>
        <v>Tuesday</v>
      </c>
      <c r="AA1123" s="21" t="str">
        <f t="shared" si="129"/>
        <v>Wednesday</v>
      </c>
      <c r="AB1123" s="21" t="str">
        <f>VLOOKUP(U1123,'Currency Sheet'!A:C,3,)</f>
        <v>DOLLAR</v>
      </c>
      <c r="AC1123" s="42" t="str">
        <f>VLOOKUP(P1123,'Customer List'!B:D,3,)</f>
        <v>OutStation</v>
      </c>
    </row>
    <row r="1124" spans="1:29" x14ac:dyDescent="0.25">
      <c r="A1124" s="21">
        <v>1123</v>
      </c>
      <c r="B1124" s="21" t="s">
        <v>887</v>
      </c>
      <c r="C1124" s="30">
        <v>45838</v>
      </c>
      <c r="D1124" s="30">
        <v>45845</v>
      </c>
      <c r="E1124" s="47">
        <v>95.4</v>
      </c>
      <c r="F1124" s="47">
        <f t="shared" si="124"/>
        <v>8395.2000000000007</v>
      </c>
      <c r="G1124" s="48">
        <f t="shared" si="125"/>
        <v>8395.2000000000007</v>
      </c>
      <c r="H1124" s="21">
        <v>353709</v>
      </c>
      <c r="I1124" s="21" t="s">
        <v>1824</v>
      </c>
      <c r="J1124" s="21">
        <v>1</v>
      </c>
      <c r="K1124" s="21">
        <v>1</v>
      </c>
      <c r="L1124" s="21">
        <f t="shared" si="126"/>
        <v>0</v>
      </c>
      <c r="M1124" s="21" t="s">
        <v>1160</v>
      </c>
      <c r="N1124" s="30">
        <v>45850</v>
      </c>
      <c r="O1124" s="48">
        <v>13594.5</v>
      </c>
      <c r="P1124" s="21" t="s">
        <v>617</v>
      </c>
      <c r="Q1124" s="21">
        <v>58153121121</v>
      </c>
      <c r="R1124" s="21" t="s">
        <v>40</v>
      </c>
      <c r="S1124" s="3">
        <v>4</v>
      </c>
      <c r="T1124" s="37"/>
      <c r="U1124" s="21" t="s">
        <v>18</v>
      </c>
      <c r="V1124" s="21" t="str">
        <f>VLOOKUP(P1124,'Customer List'!B:C,2,)</f>
        <v>Bhuvneshwar</v>
      </c>
      <c r="W1124" s="38"/>
      <c r="X1124" s="30">
        <v>45853</v>
      </c>
      <c r="Y1124" s="21">
        <f t="shared" si="127"/>
        <v>3</v>
      </c>
      <c r="Z1124" s="21" t="str">
        <f t="shared" si="128"/>
        <v>Saturday</v>
      </c>
      <c r="AA1124" s="21" t="str">
        <f t="shared" si="129"/>
        <v>Tuesday</v>
      </c>
      <c r="AB1124" s="21" t="str">
        <f>VLOOKUP(U1124,'Currency Sheet'!A:C,3,)</f>
        <v>DOLLAR</v>
      </c>
      <c r="AC1124" s="42" t="str">
        <f>VLOOKUP(P1124,'Customer List'!B:D,3,)</f>
        <v>OutStation</v>
      </c>
    </row>
    <row r="1125" spans="1:29" x14ac:dyDescent="0.25">
      <c r="A1125" s="21">
        <v>1124</v>
      </c>
      <c r="B1125" s="21" t="s">
        <v>887</v>
      </c>
      <c r="C1125" s="30">
        <v>45838</v>
      </c>
      <c r="D1125" s="30">
        <v>45845</v>
      </c>
      <c r="E1125" s="47">
        <v>74.400000000000006</v>
      </c>
      <c r="F1125" s="47">
        <f t="shared" si="124"/>
        <v>6547.2000000000007</v>
      </c>
      <c r="G1125" s="48">
        <f t="shared" si="125"/>
        <v>6547.2000000000007</v>
      </c>
      <c r="H1125" s="21">
        <v>357415</v>
      </c>
      <c r="I1125" s="21" t="s">
        <v>1825</v>
      </c>
      <c r="J1125" s="21">
        <v>1</v>
      </c>
      <c r="K1125" s="21">
        <v>1</v>
      </c>
      <c r="L1125" s="21">
        <f t="shared" si="126"/>
        <v>0</v>
      </c>
      <c r="M1125" s="21" t="s">
        <v>967</v>
      </c>
      <c r="N1125" s="30">
        <v>45847</v>
      </c>
      <c r="O1125" s="48">
        <v>11532</v>
      </c>
      <c r="P1125" s="21" t="s">
        <v>228</v>
      </c>
      <c r="Q1125" s="21">
        <v>58152972625</v>
      </c>
      <c r="R1125" s="21" t="s">
        <v>40</v>
      </c>
      <c r="S1125" s="3">
        <v>4</v>
      </c>
      <c r="T1125" s="37"/>
      <c r="U1125" s="21" t="s">
        <v>18</v>
      </c>
      <c r="V1125" s="21" t="str">
        <f>VLOOKUP(P1125,'Customer List'!B:C,2,)</f>
        <v>Kolkata</v>
      </c>
      <c r="W1125" s="38"/>
      <c r="X1125" s="30">
        <v>45848</v>
      </c>
      <c r="Y1125" s="21">
        <f t="shared" si="127"/>
        <v>1</v>
      </c>
      <c r="Z1125" s="21" t="str">
        <f t="shared" si="128"/>
        <v>Wednesday</v>
      </c>
      <c r="AA1125" s="21" t="str">
        <f t="shared" si="129"/>
        <v>Thursday</v>
      </c>
      <c r="AB1125" s="21" t="str">
        <f>VLOOKUP(U1125,'Currency Sheet'!A:C,3,)</f>
        <v>DOLLAR</v>
      </c>
      <c r="AC1125" s="42" t="str">
        <f>VLOOKUP(P1125,'Customer List'!B:D,3,)</f>
        <v>OutStation</v>
      </c>
    </row>
    <row r="1126" spans="1:29" x14ac:dyDescent="0.25">
      <c r="A1126" s="21">
        <v>1125</v>
      </c>
      <c r="B1126" s="21" t="s">
        <v>887</v>
      </c>
      <c r="C1126" s="30">
        <v>45838</v>
      </c>
      <c r="D1126" s="30">
        <v>45845</v>
      </c>
      <c r="E1126" s="47">
        <v>154.80000000000001</v>
      </c>
      <c r="F1126" s="47">
        <f t="shared" si="124"/>
        <v>13622.400000000001</v>
      </c>
      <c r="G1126" s="48">
        <f t="shared" si="125"/>
        <v>13622.400000000001</v>
      </c>
      <c r="H1126" s="21">
        <v>362526</v>
      </c>
      <c r="I1126" s="21" t="s">
        <v>1593</v>
      </c>
      <c r="J1126" s="21">
        <v>1</v>
      </c>
      <c r="K1126" s="21">
        <v>1</v>
      </c>
      <c r="L1126" s="21">
        <f t="shared" si="126"/>
        <v>0</v>
      </c>
      <c r="M1126" s="21" t="s">
        <v>994</v>
      </c>
      <c r="N1126" s="30">
        <v>45847</v>
      </c>
      <c r="O1126" s="48">
        <v>35991</v>
      </c>
      <c r="P1126" s="21" t="s">
        <v>625</v>
      </c>
      <c r="Q1126" s="21" t="s">
        <v>636</v>
      </c>
      <c r="R1126" s="21" t="s">
        <v>637</v>
      </c>
      <c r="S1126" s="3">
        <v>4</v>
      </c>
      <c r="T1126" s="37"/>
      <c r="U1126" s="21" t="s">
        <v>18</v>
      </c>
      <c r="V1126" s="21" t="str">
        <f>VLOOKUP(P1126,'Customer List'!B:C,2,)</f>
        <v>Delhi</v>
      </c>
      <c r="W1126" s="38"/>
      <c r="X1126" s="30">
        <v>45847</v>
      </c>
      <c r="Y1126" s="21">
        <f t="shared" si="127"/>
        <v>0</v>
      </c>
      <c r="Z1126" s="21" t="str">
        <f t="shared" si="128"/>
        <v>Wednesday</v>
      </c>
      <c r="AA1126" s="21" t="str">
        <f t="shared" si="129"/>
        <v>Wednesday</v>
      </c>
      <c r="AB1126" s="21" t="str">
        <f>VLOOKUP(U1126,'Currency Sheet'!A:C,3,)</f>
        <v>DOLLAR</v>
      </c>
      <c r="AC1126" s="42" t="str">
        <f>VLOOKUP(P1126,'Customer List'!B:D,3,)</f>
        <v>Local</v>
      </c>
    </row>
    <row r="1127" spans="1:29" x14ac:dyDescent="0.25">
      <c r="A1127" s="21">
        <v>1126</v>
      </c>
      <c r="B1127" s="21" t="s">
        <v>887</v>
      </c>
      <c r="C1127" s="30">
        <v>45838</v>
      </c>
      <c r="D1127" s="30">
        <v>45845</v>
      </c>
      <c r="E1127" s="47">
        <v>67.2</v>
      </c>
      <c r="F1127" s="47">
        <f t="shared" si="124"/>
        <v>5913.6</v>
      </c>
      <c r="G1127" s="48">
        <f t="shared" si="125"/>
        <v>5913.6</v>
      </c>
      <c r="H1127" s="21">
        <v>367402</v>
      </c>
      <c r="I1127" s="21" t="s">
        <v>1826</v>
      </c>
      <c r="J1127" s="21">
        <v>1</v>
      </c>
      <c r="K1127" s="21">
        <v>1</v>
      </c>
      <c r="L1127" s="21">
        <f t="shared" si="126"/>
        <v>0</v>
      </c>
      <c r="M1127" s="21" t="s">
        <v>986</v>
      </c>
      <c r="N1127" s="30">
        <v>45847</v>
      </c>
      <c r="O1127" s="48">
        <v>10068.799999999999</v>
      </c>
      <c r="P1127" s="21" t="s">
        <v>889</v>
      </c>
      <c r="Q1127" s="21">
        <v>58152973480</v>
      </c>
      <c r="R1127" s="21" t="s">
        <v>40</v>
      </c>
      <c r="S1127" s="3">
        <v>4</v>
      </c>
      <c r="T1127" s="37"/>
      <c r="U1127" s="21" t="s">
        <v>18</v>
      </c>
      <c r="V1127" s="21" t="str">
        <f>VLOOKUP(P1127,'Customer List'!B:C,2,)</f>
        <v>Bhopal</v>
      </c>
      <c r="W1127" s="38"/>
      <c r="X1127" s="30">
        <v>45849</v>
      </c>
      <c r="Y1127" s="21">
        <f t="shared" si="127"/>
        <v>2</v>
      </c>
      <c r="Z1127" s="21" t="str">
        <f t="shared" si="128"/>
        <v>Wednesday</v>
      </c>
      <c r="AA1127" s="21" t="str">
        <f t="shared" si="129"/>
        <v>Friday</v>
      </c>
      <c r="AB1127" s="21" t="str">
        <f>VLOOKUP(U1127,'Currency Sheet'!A:C,3,)</f>
        <v>DOLLAR</v>
      </c>
      <c r="AC1127" s="42" t="str">
        <f>VLOOKUP(P1127,'Customer List'!B:D,3,)</f>
        <v>OutStation</v>
      </c>
    </row>
    <row r="1128" spans="1:29" x14ac:dyDescent="0.25">
      <c r="A1128" s="21">
        <v>1127</v>
      </c>
      <c r="B1128" s="21" t="s">
        <v>887</v>
      </c>
      <c r="C1128" s="30">
        <v>45838</v>
      </c>
      <c r="D1128" s="30">
        <v>45845</v>
      </c>
      <c r="E1128" s="47">
        <v>222</v>
      </c>
      <c r="F1128" s="47">
        <f t="shared" si="124"/>
        <v>19536</v>
      </c>
      <c r="G1128" s="48">
        <f t="shared" si="125"/>
        <v>19536</v>
      </c>
      <c r="H1128" s="21">
        <v>369616</v>
      </c>
      <c r="I1128" s="21" t="s">
        <v>1827</v>
      </c>
      <c r="J1128" s="21">
        <v>1</v>
      </c>
      <c r="K1128" s="21">
        <v>1</v>
      </c>
      <c r="L1128" s="21">
        <f t="shared" si="126"/>
        <v>0</v>
      </c>
      <c r="M1128" s="21" t="s">
        <v>914</v>
      </c>
      <c r="N1128" s="30">
        <v>45846</v>
      </c>
      <c r="O1128" s="48">
        <v>34410</v>
      </c>
      <c r="P1128" s="21" t="s">
        <v>891</v>
      </c>
      <c r="Q1128" s="21">
        <v>58152921293</v>
      </c>
      <c r="R1128" s="21" t="s">
        <v>40</v>
      </c>
      <c r="S1128" s="3">
        <v>4</v>
      </c>
      <c r="T1128" s="37"/>
      <c r="U1128" s="21" t="s">
        <v>18</v>
      </c>
      <c r="V1128" s="21" t="str">
        <f>VLOOKUP(P1128,'Customer List'!B:C,2,)</f>
        <v>Banglore</v>
      </c>
      <c r="W1128" s="38"/>
      <c r="X1128" s="30">
        <v>45847</v>
      </c>
      <c r="Y1128" s="21">
        <f t="shared" si="127"/>
        <v>1</v>
      </c>
      <c r="Z1128" s="21" t="str">
        <f t="shared" si="128"/>
        <v>Tuesday</v>
      </c>
      <c r="AA1128" s="21" t="str">
        <f t="shared" si="129"/>
        <v>Wednesday</v>
      </c>
      <c r="AB1128" s="21" t="str">
        <f>VLOOKUP(U1128,'Currency Sheet'!A:C,3,)</f>
        <v>DOLLAR</v>
      </c>
      <c r="AC1128" s="42" t="str">
        <f>VLOOKUP(P1128,'Customer List'!B:D,3,)</f>
        <v>OutStation</v>
      </c>
    </row>
    <row r="1129" spans="1:29" x14ac:dyDescent="0.25">
      <c r="A1129" s="21">
        <v>1128</v>
      </c>
      <c r="B1129" s="21" t="s">
        <v>887</v>
      </c>
      <c r="C1129" s="30">
        <v>45838</v>
      </c>
      <c r="D1129" s="30">
        <v>45845</v>
      </c>
      <c r="E1129" s="47">
        <v>257.39999999999998</v>
      </c>
      <c r="F1129" s="47">
        <f t="shared" si="124"/>
        <v>22651.199999999997</v>
      </c>
      <c r="G1129" s="48">
        <f t="shared" si="125"/>
        <v>22651.199999999997</v>
      </c>
      <c r="H1129" s="21">
        <v>372714</v>
      </c>
      <c r="I1129" s="21" t="s">
        <v>1338</v>
      </c>
      <c r="J1129" s="21">
        <v>1</v>
      </c>
      <c r="K1129" s="21">
        <v>1</v>
      </c>
      <c r="L1129" s="21">
        <f t="shared" si="126"/>
        <v>0</v>
      </c>
      <c r="M1129" s="21" t="s">
        <v>994</v>
      </c>
      <c r="N1129" s="30">
        <v>45847</v>
      </c>
      <c r="O1129" s="48">
        <v>59845.5</v>
      </c>
      <c r="P1129" s="21" t="s">
        <v>625</v>
      </c>
      <c r="Q1129" s="21" t="s">
        <v>636</v>
      </c>
      <c r="R1129" s="21" t="s">
        <v>637</v>
      </c>
      <c r="S1129" s="3">
        <v>4</v>
      </c>
      <c r="T1129" s="37"/>
      <c r="U1129" s="21" t="s">
        <v>18</v>
      </c>
      <c r="V1129" s="21" t="str">
        <f>VLOOKUP(P1129,'Customer List'!B:C,2,)</f>
        <v>Delhi</v>
      </c>
      <c r="W1129" s="38"/>
      <c r="X1129" s="30">
        <v>45847</v>
      </c>
      <c r="Y1129" s="21">
        <f t="shared" si="127"/>
        <v>0</v>
      </c>
      <c r="Z1129" s="21" t="str">
        <f t="shared" si="128"/>
        <v>Wednesday</v>
      </c>
      <c r="AA1129" s="21" t="str">
        <f t="shared" si="129"/>
        <v>Wednesday</v>
      </c>
      <c r="AB1129" s="21" t="str">
        <f>VLOOKUP(U1129,'Currency Sheet'!A:C,3,)</f>
        <v>DOLLAR</v>
      </c>
      <c r="AC1129" s="42" t="str">
        <f>VLOOKUP(P1129,'Customer List'!B:D,3,)</f>
        <v>Local</v>
      </c>
    </row>
    <row r="1130" spans="1:29" x14ac:dyDescent="0.25">
      <c r="A1130" s="21">
        <v>1129</v>
      </c>
      <c r="B1130" s="21" t="s">
        <v>887</v>
      </c>
      <c r="C1130" s="30">
        <v>45838</v>
      </c>
      <c r="D1130" s="30">
        <v>45845</v>
      </c>
      <c r="E1130" s="47">
        <v>182.4</v>
      </c>
      <c r="F1130" s="47">
        <f t="shared" si="124"/>
        <v>16051.2</v>
      </c>
      <c r="G1130" s="48">
        <f t="shared" si="125"/>
        <v>16051.2</v>
      </c>
      <c r="H1130" s="21">
        <v>374904</v>
      </c>
      <c r="I1130" s="21" t="s">
        <v>1828</v>
      </c>
      <c r="J1130" s="21">
        <v>1</v>
      </c>
      <c r="K1130" s="21">
        <v>1</v>
      </c>
      <c r="L1130" s="21">
        <f t="shared" si="126"/>
        <v>0</v>
      </c>
      <c r="M1130" s="21" t="s">
        <v>995</v>
      </c>
      <c r="N1130" s="30">
        <v>45847</v>
      </c>
      <c r="O1130" s="48">
        <v>42408</v>
      </c>
      <c r="P1130" s="21" t="s">
        <v>625</v>
      </c>
      <c r="Q1130" s="21" t="s">
        <v>636</v>
      </c>
      <c r="R1130" s="21" t="s">
        <v>637</v>
      </c>
      <c r="S1130" s="3">
        <v>4</v>
      </c>
      <c r="T1130" s="37"/>
      <c r="U1130" s="21" t="s">
        <v>18</v>
      </c>
      <c r="V1130" s="21" t="str">
        <f>VLOOKUP(P1130,'Customer List'!B:C,2,)</f>
        <v>Delhi</v>
      </c>
      <c r="W1130" s="38"/>
      <c r="X1130" s="30">
        <v>45847</v>
      </c>
      <c r="Y1130" s="21">
        <f t="shared" si="127"/>
        <v>0</v>
      </c>
      <c r="Z1130" s="21" t="str">
        <f t="shared" si="128"/>
        <v>Wednesday</v>
      </c>
      <c r="AA1130" s="21" t="str">
        <f t="shared" si="129"/>
        <v>Wednesday</v>
      </c>
      <c r="AB1130" s="21" t="str">
        <f>VLOOKUP(U1130,'Currency Sheet'!A:C,3,)</f>
        <v>DOLLAR</v>
      </c>
      <c r="AC1130" s="42" t="str">
        <f>VLOOKUP(P1130,'Customer List'!B:D,3,)</f>
        <v>Local</v>
      </c>
    </row>
    <row r="1131" spans="1:29" x14ac:dyDescent="0.25">
      <c r="A1131" s="21">
        <v>1130</v>
      </c>
      <c r="B1131" s="21" t="s">
        <v>887</v>
      </c>
      <c r="C1131" s="30">
        <v>45838</v>
      </c>
      <c r="D1131" s="30">
        <v>45845</v>
      </c>
      <c r="E1131" s="47">
        <v>64.2</v>
      </c>
      <c r="F1131" s="47">
        <f t="shared" si="124"/>
        <v>5649.6</v>
      </c>
      <c r="G1131" s="48">
        <f t="shared" si="125"/>
        <v>5649.6</v>
      </c>
      <c r="H1131" s="21">
        <v>385202</v>
      </c>
      <c r="I1131" s="21" t="s">
        <v>1829</v>
      </c>
      <c r="J1131" s="21">
        <v>1</v>
      </c>
      <c r="K1131" s="21">
        <v>1</v>
      </c>
      <c r="L1131" s="21">
        <f t="shared" si="126"/>
        <v>0</v>
      </c>
      <c r="M1131" s="21" t="s">
        <v>986</v>
      </c>
      <c r="N1131" s="30">
        <v>45847</v>
      </c>
      <c r="O1131" s="48">
        <v>9619.2999999999993</v>
      </c>
      <c r="P1131" s="21" t="s">
        <v>889</v>
      </c>
      <c r="Q1131" s="21">
        <v>58152973480</v>
      </c>
      <c r="R1131" s="21" t="s">
        <v>40</v>
      </c>
      <c r="S1131" s="3">
        <v>4</v>
      </c>
      <c r="T1131" s="37"/>
      <c r="U1131" s="21" t="s">
        <v>18</v>
      </c>
      <c r="V1131" s="21" t="str">
        <f>VLOOKUP(P1131,'Customer List'!B:C,2,)</f>
        <v>Bhopal</v>
      </c>
      <c r="W1131" s="38"/>
      <c r="X1131" s="30">
        <v>45849</v>
      </c>
      <c r="Y1131" s="21">
        <f t="shared" si="127"/>
        <v>2</v>
      </c>
      <c r="Z1131" s="21" t="str">
        <f t="shared" si="128"/>
        <v>Wednesday</v>
      </c>
      <c r="AA1131" s="21" t="str">
        <f t="shared" si="129"/>
        <v>Friday</v>
      </c>
      <c r="AB1131" s="21" t="str">
        <f>VLOOKUP(U1131,'Currency Sheet'!A:C,3,)</f>
        <v>DOLLAR</v>
      </c>
      <c r="AC1131" s="42" t="str">
        <f>VLOOKUP(P1131,'Customer List'!B:D,3,)</f>
        <v>OutStation</v>
      </c>
    </row>
    <row r="1132" spans="1:29" x14ac:dyDescent="0.25">
      <c r="A1132" s="21">
        <v>1131</v>
      </c>
      <c r="B1132" s="21" t="s">
        <v>887</v>
      </c>
      <c r="C1132" s="30">
        <v>45838</v>
      </c>
      <c r="D1132" s="30">
        <v>45845</v>
      </c>
      <c r="E1132" s="47">
        <v>33</v>
      </c>
      <c r="F1132" s="47">
        <f t="shared" si="124"/>
        <v>2904</v>
      </c>
      <c r="G1132" s="48">
        <f t="shared" si="125"/>
        <v>2904</v>
      </c>
      <c r="H1132" s="21">
        <v>388602</v>
      </c>
      <c r="I1132" s="21" t="s">
        <v>1830</v>
      </c>
      <c r="J1132" s="21">
        <v>1</v>
      </c>
      <c r="K1132" s="21">
        <v>1</v>
      </c>
      <c r="L1132" s="21">
        <f t="shared" si="126"/>
        <v>0</v>
      </c>
      <c r="M1132" s="21" t="s">
        <v>986</v>
      </c>
      <c r="N1132" s="30">
        <v>45847</v>
      </c>
      <c r="O1132" s="48">
        <v>4944.5</v>
      </c>
      <c r="P1132" s="21" t="s">
        <v>889</v>
      </c>
      <c r="Q1132" s="21">
        <v>58152973480</v>
      </c>
      <c r="R1132" s="21" t="s">
        <v>40</v>
      </c>
      <c r="S1132" s="3">
        <v>4</v>
      </c>
      <c r="T1132" s="37"/>
      <c r="U1132" s="21" t="s">
        <v>18</v>
      </c>
      <c r="V1132" s="21" t="str">
        <f>VLOOKUP(P1132,'Customer List'!B:C,2,)</f>
        <v>Bhopal</v>
      </c>
      <c r="W1132" s="38"/>
      <c r="X1132" s="30">
        <v>45849</v>
      </c>
      <c r="Y1132" s="21">
        <f t="shared" si="127"/>
        <v>2</v>
      </c>
      <c r="Z1132" s="21" t="str">
        <f t="shared" si="128"/>
        <v>Wednesday</v>
      </c>
      <c r="AA1132" s="21" t="str">
        <f t="shared" si="129"/>
        <v>Friday</v>
      </c>
      <c r="AB1132" s="21" t="str">
        <f>VLOOKUP(U1132,'Currency Sheet'!A:C,3,)</f>
        <v>DOLLAR</v>
      </c>
      <c r="AC1132" s="42" t="str">
        <f>VLOOKUP(P1132,'Customer List'!B:D,3,)</f>
        <v>OutStation</v>
      </c>
    </row>
    <row r="1133" spans="1:29" x14ac:dyDescent="0.25">
      <c r="A1133" s="21">
        <v>1132</v>
      </c>
      <c r="B1133" s="21" t="s">
        <v>887</v>
      </c>
      <c r="C1133" s="30">
        <v>45838</v>
      </c>
      <c r="D1133" s="30">
        <v>45845</v>
      </c>
      <c r="E1133" s="47">
        <v>326.25</v>
      </c>
      <c r="F1133" s="47">
        <f t="shared" si="124"/>
        <v>28710</v>
      </c>
      <c r="G1133" s="48">
        <f t="shared" si="125"/>
        <v>28710</v>
      </c>
      <c r="H1133" s="21">
        <v>396434</v>
      </c>
      <c r="I1133" s="21" t="s">
        <v>32</v>
      </c>
      <c r="J1133" s="21">
        <v>1</v>
      </c>
      <c r="K1133" s="21">
        <v>1</v>
      </c>
      <c r="L1133" s="21">
        <f t="shared" si="126"/>
        <v>0</v>
      </c>
      <c r="M1133" s="21" t="s">
        <v>994</v>
      </c>
      <c r="N1133" s="30">
        <v>45847</v>
      </c>
      <c r="O1133" s="48">
        <v>60682.5</v>
      </c>
      <c r="P1133" s="21" t="s">
        <v>625</v>
      </c>
      <c r="Q1133" s="21" t="s">
        <v>636</v>
      </c>
      <c r="R1133" s="21" t="s">
        <v>637</v>
      </c>
      <c r="S1133" s="3">
        <v>4</v>
      </c>
      <c r="T1133" s="37"/>
      <c r="U1133" s="21" t="s">
        <v>18</v>
      </c>
      <c r="V1133" s="21" t="str">
        <f>VLOOKUP(P1133,'Customer List'!B:C,2,)</f>
        <v>Delhi</v>
      </c>
      <c r="W1133" s="38"/>
      <c r="X1133" s="30">
        <v>45847</v>
      </c>
      <c r="Y1133" s="21">
        <f t="shared" si="127"/>
        <v>0</v>
      </c>
      <c r="Z1133" s="21" t="str">
        <f t="shared" si="128"/>
        <v>Wednesday</v>
      </c>
      <c r="AA1133" s="21" t="str">
        <f t="shared" si="129"/>
        <v>Wednesday</v>
      </c>
      <c r="AB1133" s="21" t="str">
        <f>VLOOKUP(U1133,'Currency Sheet'!A:C,3,)</f>
        <v>DOLLAR</v>
      </c>
      <c r="AC1133" s="42" t="str">
        <f>VLOOKUP(P1133,'Customer List'!B:D,3,)</f>
        <v>Local</v>
      </c>
    </row>
    <row r="1134" spans="1:29" x14ac:dyDescent="0.25">
      <c r="A1134" s="21">
        <v>1133</v>
      </c>
      <c r="B1134" s="21" t="s">
        <v>887</v>
      </c>
      <c r="C1134" s="30">
        <v>45838</v>
      </c>
      <c r="D1134" s="30">
        <v>45845</v>
      </c>
      <c r="E1134" s="47">
        <v>49.8</v>
      </c>
      <c r="F1134" s="47">
        <f t="shared" si="124"/>
        <v>4382.3999999999996</v>
      </c>
      <c r="G1134" s="48">
        <f t="shared" si="125"/>
        <v>4382.3999999999996</v>
      </c>
      <c r="H1134" s="21">
        <v>400247</v>
      </c>
      <c r="I1134" s="21" t="s">
        <v>1831</v>
      </c>
      <c r="J1134" s="21">
        <v>1</v>
      </c>
      <c r="K1134" s="21">
        <v>1</v>
      </c>
      <c r="L1134" s="21">
        <f t="shared" si="126"/>
        <v>0</v>
      </c>
      <c r="M1134" s="21" t="s">
        <v>925</v>
      </c>
      <c r="N1134" s="30">
        <v>45846</v>
      </c>
      <c r="O1134" s="48">
        <v>7719</v>
      </c>
      <c r="P1134" s="21" t="s">
        <v>224</v>
      </c>
      <c r="Q1134" s="21" t="s">
        <v>1123</v>
      </c>
      <c r="R1134" s="21" t="s">
        <v>40</v>
      </c>
      <c r="S1134" s="3">
        <v>4</v>
      </c>
      <c r="T1134" s="37" t="s">
        <v>1124</v>
      </c>
      <c r="U1134" s="21" t="s">
        <v>18</v>
      </c>
      <c r="V1134" s="21" t="str">
        <f>VLOOKUP(P1134,'Customer List'!B:C,2,)</f>
        <v>Punjab</v>
      </c>
      <c r="W1134" s="38"/>
      <c r="X1134" s="30">
        <v>45848</v>
      </c>
      <c r="Y1134" s="21">
        <f t="shared" si="127"/>
        <v>2</v>
      </c>
      <c r="Z1134" s="21" t="str">
        <f t="shared" si="128"/>
        <v>Tuesday</v>
      </c>
      <c r="AA1134" s="21" t="str">
        <f t="shared" si="129"/>
        <v>Thursday</v>
      </c>
      <c r="AB1134" s="21" t="str">
        <f>VLOOKUP(U1134,'Currency Sheet'!A:C,3,)</f>
        <v>DOLLAR</v>
      </c>
      <c r="AC1134" s="42" t="str">
        <f>VLOOKUP(P1134,'Customer List'!B:D,3,)</f>
        <v>OutStation</v>
      </c>
    </row>
    <row r="1135" spans="1:29" x14ac:dyDescent="0.25">
      <c r="A1135" s="21">
        <v>1134</v>
      </c>
      <c r="B1135" s="21" t="s">
        <v>887</v>
      </c>
      <c r="C1135" s="30">
        <v>45838</v>
      </c>
      <c r="D1135" s="30">
        <v>45845</v>
      </c>
      <c r="E1135" s="47">
        <v>69.599999999999994</v>
      </c>
      <c r="F1135" s="47">
        <f t="shared" si="124"/>
        <v>6124.7999999999993</v>
      </c>
      <c r="G1135" s="48">
        <f t="shared" si="125"/>
        <v>6124.7999999999993</v>
      </c>
      <c r="H1135" s="21">
        <v>406001</v>
      </c>
      <c r="I1135" s="21" t="s">
        <v>1832</v>
      </c>
      <c r="J1135" s="21">
        <v>1</v>
      </c>
      <c r="K1135" s="21">
        <v>1</v>
      </c>
      <c r="L1135" s="21">
        <f t="shared" si="126"/>
        <v>0</v>
      </c>
      <c r="M1135" s="21" t="s">
        <v>986</v>
      </c>
      <c r="N1135" s="30">
        <v>45847</v>
      </c>
      <c r="O1135" s="48">
        <v>10428.4</v>
      </c>
      <c r="P1135" s="21" t="s">
        <v>889</v>
      </c>
      <c r="Q1135" s="21">
        <v>58152973480</v>
      </c>
      <c r="R1135" s="21" t="s">
        <v>40</v>
      </c>
      <c r="S1135" s="3">
        <v>4</v>
      </c>
      <c r="T1135" s="37"/>
      <c r="U1135" s="21" t="s">
        <v>18</v>
      </c>
      <c r="V1135" s="21" t="str">
        <f>VLOOKUP(P1135,'Customer List'!B:C,2,)</f>
        <v>Bhopal</v>
      </c>
      <c r="W1135" s="38"/>
      <c r="X1135" s="30">
        <v>45849</v>
      </c>
      <c r="Y1135" s="21">
        <f t="shared" si="127"/>
        <v>2</v>
      </c>
      <c r="Z1135" s="21" t="str">
        <f t="shared" si="128"/>
        <v>Wednesday</v>
      </c>
      <c r="AA1135" s="21" t="str">
        <f t="shared" si="129"/>
        <v>Friday</v>
      </c>
      <c r="AB1135" s="21" t="str">
        <f>VLOOKUP(U1135,'Currency Sheet'!A:C,3,)</f>
        <v>DOLLAR</v>
      </c>
      <c r="AC1135" s="42" t="str">
        <f>VLOOKUP(P1135,'Customer List'!B:D,3,)</f>
        <v>OutStation</v>
      </c>
    </row>
    <row r="1136" spans="1:29" x14ac:dyDescent="0.25">
      <c r="A1136" s="21">
        <v>1135</v>
      </c>
      <c r="B1136" s="21" t="s">
        <v>887</v>
      </c>
      <c r="C1136" s="30">
        <v>45838</v>
      </c>
      <c r="D1136" s="30">
        <v>45845</v>
      </c>
      <c r="E1136" s="47">
        <v>137.4</v>
      </c>
      <c r="F1136" s="47">
        <f t="shared" si="124"/>
        <v>12091.2</v>
      </c>
      <c r="G1136" s="48">
        <f t="shared" si="125"/>
        <v>24182.400000000001</v>
      </c>
      <c r="H1136" s="21">
        <v>406514</v>
      </c>
      <c r="I1136" s="21" t="s">
        <v>1833</v>
      </c>
      <c r="J1136" s="21">
        <v>2</v>
      </c>
      <c r="K1136" s="21">
        <v>2</v>
      </c>
      <c r="L1136" s="21">
        <f t="shared" si="126"/>
        <v>0</v>
      </c>
      <c r="M1136" s="21" t="s">
        <v>919</v>
      </c>
      <c r="N1136" s="30">
        <v>45846</v>
      </c>
      <c r="O1136" s="48">
        <v>42594</v>
      </c>
      <c r="P1136" s="21" t="s">
        <v>630</v>
      </c>
      <c r="Q1136" s="21">
        <v>58152920302</v>
      </c>
      <c r="R1136" s="21" t="s">
        <v>40</v>
      </c>
      <c r="S1136" s="3">
        <v>4</v>
      </c>
      <c r="T1136" s="37"/>
      <c r="U1136" s="21" t="s">
        <v>18</v>
      </c>
      <c r="V1136" s="21" t="str">
        <f>VLOOKUP(P1136,'Customer List'!B:C,2,)</f>
        <v>Telangana</v>
      </c>
      <c r="W1136" s="38"/>
      <c r="X1136" s="30">
        <v>45847</v>
      </c>
      <c r="Y1136" s="21">
        <f t="shared" si="127"/>
        <v>1</v>
      </c>
      <c r="Z1136" s="21" t="str">
        <f t="shared" si="128"/>
        <v>Tuesday</v>
      </c>
      <c r="AA1136" s="21" t="str">
        <f t="shared" si="129"/>
        <v>Wednesday</v>
      </c>
      <c r="AB1136" s="21" t="str">
        <f>VLOOKUP(U1136,'Currency Sheet'!A:C,3,)</f>
        <v>DOLLAR</v>
      </c>
      <c r="AC1136" s="42" t="str">
        <f>VLOOKUP(P1136,'Customer List'!B:D,3,)</f>
        <v>OutStation</v>
      </c>
    </row>
    <row r="1137" spans="1:29" x14ac:dyDescent="0.25">
      <c r="A1137" s="21">
        <v>1136</v>
      </c>
      <c r="B1137" s="21" t="s">
        <v>887</v>
      </c>
      <c r="C1137" s="30">
        <v>45838</v>
      </c>
      <c r="D1137" s="30">
        <v>45845</v>
      </c>
      <c r="E1137" s="47">
        <v>193.8</v>
      </c>
      <c r="F1137" s="47">
        <f t="shared" si="124"/>
        <v>17054.400000000001</v>
      </c>
      <c r="G1137" s="48">
        <f t="shared" si="125"/>
        <v>17054.400000000001</v>
      </c>
      <c r="H1137" s="21">
        <v>406608</v>
      </c>
      <c r="I1137" s="21" t="s">
        <v>1834</v>
      </c>
      <c r="J1137" s="21">
        <v>1</v>
      </c>
      <c r="K1137" s="21">
        <v>1</v>
      </c>
      <c r="L1137" s="21">
        <f t="shared" si="126"/>
        <v>0</v>
      </c>
      <c r="M1137" s="21" t="s">
        <v>986</v>
      </c>
      <c r="N1137" s="30">
        <v>45847</v>
      </c>
      <c r="O1137" s="48">
        <v>29037.7</v>
      </c>
      <c r="P1137" s="21" t="s">
        <v>889</v>
      </c>
      <c r="Q1137" s="21">
        <v>58152973480</v>
      </c>
      <c r="R1137" s="21" t="s">
        <v>40</v>
      </c>
      <c r="S1137" s="3">
        <v>4</v>
      </c>
      <c r="T1137" s="37"/>
      <c r="U1137" s="21" t="s">
        <v>18</v>
      </c>
      <c r="V1137" s="21" t="str">
        <f>VLOOKUP(P1137,'Customer List'!B:C,2,)</f>
        <v>Bhopal</v>
      </c>
      <c r="W1137" s="38"/>
      <c r="X1137" s="30">
        <v>45849</v>
      </c>
      <c r="Y1137" s="21">
        <f t="shared" si="127"/>
        <v>2</v>
      </c>
      <c r="Z1137" s="21" t="str">
        <f t="shared" si="128"/>
        <v>Wednesday</v>
      </c>
      <c r="AA1137" s="21" t="str">
        <f t="shared" si="129"/>
        <v>Friday</v>
      </c>
      <c r="AB1137" s="21" t="str">
        <f>VLOOKUP(U1137,'Currency Sheet'!A:C,3,)</f>
        <v>DOLLAR</v>
      </c>
      <c r="AC1137" s="42" t="str">
        <f>VLOOKUP(P1137,'Customer List'!B:D,3,)</f>
        <v>OutStation</v>
      </c>
    </row>
    <row r="1138" spans="1:29" x14ac:dyDescent="0.25">
      <c r="A1138" s="21">
        <v>1137</v>
      </c>
      <c r="B1138" s="21" t="s">
        <v>887</v>
      </c>
      <c r="C1138" s="30">
        <v>45838</v>
      </c>
      <c r="D1138" s="30">
        <v>45845</v>
      </c>
      <c r="E1138" s="47">
        <v>106.2</v>
      </c>
      <c r="F1138" s="47">
        <f t="shared" si="124"/>
        <v>9345.6</v>
      </c>
      <c r="G1138" s="48">
        <f t="shared" si="125"/>
        <v>9345.6</v>
      </c>
      <c r="H1138" s="21">
        <v>406708</v>
      </c>
      <c r="I1138" s="21" t="s">
        <v>1835</v>
      </c>
      <c r="J1138" s="21">
        <v>1</v>
      </c>
      <c r="K1138" s="21">
        <v>1</v>
      </c>
      <c r="L1138" s="21">
        <f t="shared" si="126"/>
        <v>0</v>
      </c>
      <c r="M1138" s="21" t="s">
        <v>986</v>
      </c>
      <c r="N1138" s="30">
        <v>45847</v>
      </c>
      <c r="O1138" s="48">
        <v>15912.3</v>
      </c>
      <c r="P1138" s="21" t="s">
        <v>889</v>
      </c>
      <c r="Q1138" s="21">
        <v>58152973480</v>
      </c>
      <c r="R1138" s="21" t="s">
        <v>40</v>
      </c>
      <c r="S1138" s="3">
        <v>4</v>
      </c>
      <c r="T1138" s="37"/>
      <c r="U1138" s="21" t="s">
        <v>18</v>
      </c>
      <c r="V1138" s="21" t="str">
        <f>VLOOKUP(P1138,'Customer List'!B:C,2,)</f>
        <v>Bhopal</v>
      </c>
      <c r="W1138" s="38"/>
      <c r="X1138" s="30">
        <v>45849</v>
      </c>
      <c r="Y1138" s="21">
        <f t="shared" si="127"/>
        <v>2</v>
      </c>
      <c r="Z1138" s="21" t="str">
        <f t="shared" si="128"/>
        <v>Wednesday</v>
      </c>
      <c r="AA1138" s="21" t="str">
        <f t="shared" si="129"/>
        <v>Friday</v>
      </c>
      <c r="AB1138" s="21" t="str">
        <f>VLOOKUP(U1138,'Currency Sheet'!A:C,3,)</f>
        <v>DOLLAR</v>
      </c>
      <c r="AC1138" s="42" t="str">
        <f>VLOOKUP(P1138,'Customer List'!B:D,3,)</f>
        <v>OutStation</v>
      </c>
    </row>
    <row r="1139" spans="1:29" x14ac:dyDescent="0.25">
      <c r="A1139" s="21">
        <v>1138</v>
      </c>
      <c r="B1139" s="21" t="s">
        <v>887</v>
      </c>
      <c r="C1139" s="30">
        <v>45838</v>
      </c>
      <c r="D1139" s="30">
        <v>45845</v>
      </c>
      <c r="E1139" s="47">
        <v>106.2</v>
      </c>
      <c r="F1139" s="47">
        <f t="shared" si="124"/>
        <v>9345.6</v>
      </c>
      <c r="G1139" s="48">
        <f t="shared" si="125"/>
        <v>9345.6</v>
      </c>
      <c r="H1139" s="21">
        <v>407108</v>
      </c>
      <c r="I1139" s="21" t="s">
        <v>1244</v>
      </c>
      <c r="J1139" s="21">
        <v>1</v>
      </c>
      <c r="K1139" s="21">
        <v>1</v>
      </c>
      <c r="L1139" s="21">
        <f t="shared" si="126"/>
        <v>0</v>
      </c>
      <c r="M1139" s="21" t="s">
        <v>986</v>
      </c>
      <c r="N1139" s="30">
        <v>45847</v>
      </c>
      <c r="O1139" s="48">
        <v>15912.3</v>
      </c>
      <c r="P1139" s="21" t="s">
        <v>889</v>
      </c>
      <c r="Q1139" s="21">
        <v>58152973480</v>
      </c>
      <c r="R1139" s="21" t="s">
        <v>40</v>
      </c>
      <c r="S1139" s="3">
        <v>4</v>
      </c>
      <c r="T1139" s="37"/>
      <c r="U1139" s="21" t="s">
        <v>18</v>
      </c>
      <c r="V1139" s="21" t="str">
        <f>VLOOKUP(P1139,'Customer List'!B:C,2,)</f>
        <v>Bhopal</v>
      </c>
      <c r="W1139" s="38"/>
      <c r="X1139" s="30">
        <v>45849</v>
      </c>
      <c r="Y1139" s="21">
        <f t="shared" si="127"/>
        <v>2</v>
      </c>
      <c r="Z1139" s="21" t="str">
        <f t="shared" si="128"/>
        <v>Wednesday</v>
      </c>
      <c r="AA1139" s="21" t="str">
        <f t="shared" si="129"/>
        <v>Friday</v>
      </c>
      <c r="AB1139" s="21" t="str">
        <f>VLOOKUP(U1139,'Currency Sheet'!A:C,3,)</f>
        <v>DOLLAR</v>
      </c>
      <c r="AC1139" s="42" t="str">
        <f>VLOOKUP(P1139,'Customer List'!B:D,3,)</f>
        <v>OutStation</v>
      </c>
    </row>
    <row r="1140" spans="1:29" x14ac:dyDescent="0.25">
      <c r="A1140" s="21">
        <v>1139</v>
      </c>
      <c r="B1140" s="21" t="s">
        <v>887</v>
      </c>
      <c r="C1140" s="30">
        <v>45838</v>
      </c>
      <c r="D1140" s="30">
        <v>45845</v>
      </c>
      <c r="E1140" s="47">
        <v>74.400000000000006</v>
      </c>
      <c r="F1140" s="47">
        <f t="shared" si="124"/>
        <v>6547.2000000000007</v>
      </c>
      <c r="G1140" s="48">
        <f t="shared" si="125"/>
        <v>6547.2000000000007</v>
      </c>
      <c r="H1140" s="21">
        <v>410719</v>
      </c>
      <c r="I1140" s="21" t="s">
        <v>1836</v>
      </c>
      <c r="J1140" s="21">
        <v>1</v>
      </c>
      <c r="K1140" s="21">
        <v>1</v>
      </c>
      <c r="L1140" s="21">
        <f t="shared" si="126"/>
        <v>0</v>
      </c>
      <c r="M1140" s="21" t="s">
        <v>986</v>
      </c>
      <c r="N1140" s="30">
        <v>45847</v>
      </c>
      <c r="O1140" s="48">
        <v>11147.6</v>
      </c>
      <c r="P1140" s="21" t="s">
        <v>889</v>
      </c>
      <c r="Q1140" s="21">
        <v>58152973480</v>
      </c>
      <c r="R1140" s="21" t="s">
        <v>40</v>
      </c>
      <c r="S1140" s="3">
        <v>4</v>
      </c>
      <c r="T1140" s="37"/>
      <c r="U1140" s="21" t="s">
        <v>18</v>
      </c>
      <c r="V1140" s="21" t="str">
        <f>VLOOKUP(P1140,'Customer List'!B:C,2,)</f>
        <v>Bhopal</v>
      </c>
      <c r="W1140" s="38"/>
      <c r="X1140" s="30">
        <v>45849</v>
      </c>
      <c r="Y1140" s="21">
        <f t="shared" si="127"/>
        <v>2</v>
      </c>
      <c r="Z1140" s="21" t="str">
        <f t="shared" si="128"/>
        <v>Wednesday</v>
      </c>
      <c r="AA1140" s="21" t="str">
        <f t="shared" si="129"/>
        <v>Friday</v>
      </c>
      <c r="AB1140" s="21" t="str">
        <f>VLOOKUP(U1140,'Currency Sheet'!A:C,3,)</f>
        <v>DOLLAR</v>
      </c>
      <c r="AC1140" s="42" t="str">
        <f>VLOOKUP(P1140,'Customer List'!B:D,3,)</f>
        <v>OutStation</v>
      </c>
    </row>
    <row r="1141" spans="1:29" x14ac:dyDescent="0.25">
      <c r="A1141" s="21">
        <v>1140</v>
      </c>
      <c r="B1141" s="21" t="s">
        <v>887</v>
      </c>
      <c r="C1141" s="30">
        <v>45838</v>
      </c>
      <c r="D1141" s="30">
        <v>45845</v>
      </c>
      <c r="E1141" s="47">
        <v>35.4</v>
      </c>
      <c r="F1141" s="47">
        <f t="shared" si="124"/>
        <v>3115.2</v>
      </c>
      <c r="G1141" s="48">
        <f t="shared" si="125"/>
        <v>3115.2</v>
      </c>
      <c r="H1141" s="21">
        <v>420404</v>
      </c>
      <c r="I1141" s="21" t="s">
        <v>14</v>
      </c>
      <c r="J1141" s="21">
        <v>1</v>
      </c>
      <c r="K1141" s="21">
        <v>1</v>
      </c>
      <c r="L1141" s="21">
        <f t="shared" si="126"/>
        <v>0</v>
      </c>
      <c r="M1141" s="21" t="s">
        <v>915</v>
      </c>
      <c r="N1141" s="30">
        <v>45846</v>
      </c>
      <c r="O1141" s="48">
        <v>6401.5</v>
      </c>
      <c r="P1141" s="21" t="s">
        <v>891</v>
      </c>
      <c r="Q1141" s="21">
        <v>58152921293</v>
      </c>
      <c r="R1141" s="21" t="s">
        <v>40</v>
      </c>
      <c r="S1141" s="3">
        <v>4</v>
      </c>
      <c r="T1141" s="37"/>
      <c r="U1141" s="21" t="s">
        <v>18</v>
      </c>
      <c r="V1141" s="21" t="str">
        <f>VLOOKUP(P1141,'Customer List'!B:C,2,)</f>
        <v>Banglore</v>
      </c>
      <c r="W1141" s="38"/>
      <c r="X1141" s="30">
        <v>45847</v>
      </c>
      <c r="Y1141" s="21">
        <f t="shared" si="127"/>
        <v>1</v>
      </c>
      <c r="Z1141" s="21" t="str">
        <f t="shared" si="128"/>
        <v>Tuesday</v>
      </c>
      <c r="AA1141" s="21" t="str">
        <f t="shared" si="129"/>
        <v>Wednesday</v>
      </c>
      <c r="AB1141" s="21" t="str">
        <f>VLOOKUP(U1141,'Currency Sheet'!A:C,3,)</f>
        <v>DOLLAR</v>
      </c>
      <c r="AC1141" s="42" t="str">
        <f>VLOOKUP(P1141,'Customer List'!B:D,3,)</f>
        <v>OutStation</v>
      </c>
    </row>
    <row r="1142" spans="1:29" x14ac:dyDescent="0.25">
      <c r="A1142" s="21">
        <v>1141</v>
      </c>
      <c r="B1142" s="21" t="s">
        <v>887</v>
      </c>
      <c r="C1142" s="30">
        <v>45838</v>
      </c>
      <c r="D1142" s="30">
        <v>45845</v>
      </c>
      <c r="E1142" s="47">
        <v>99</v>
      </c>
      <c r="F1142" s="47">
        <f t="shared" si="124"/>
        <v>8712</v>
      </c>
      <c r="G1142" s="48">
        <f t="shared" si="125"/>
        <v>8712</v>
      </c>
      <c r="H1142" s="21">
        <v>424401</v>
      </c>
      <c r="I1142" s="21" t="s">
        <v>1342</v>
      </c>
      <c r="J1142" s="21">
        <v>1</v>
      </c>
      <c r="K1142" s="21">
        <v>1</v>
      </c>
      <c r="L1142" s="21">
        <f t="shared" si="126"/>
        <v>0</v>
      </c>
      <c r="M1142" s="21" t="s">
        <v>1006</v>
      </c>
      <c r="N1142" s="30">
        <v>45848</v>
      </c>
      <c r="O1142" s="48">
        <v>0</v>
      </c>
      <c r="P1142" s="21" t="s">
        <v>901</v>
      </c>
      <c r="Q1142" s="21" t="s">
        <v>636</v>
      </c>
      <c r="R1142" s="21" t="s">
        <v>723</v>
      </c>
      <c r="S1142" s="3">
        <v>4</v>
      </c>
      <c r="T1142" s="37" t="s">
        <v>609</v>
      </c>
      <c r="U1142" s="21" t="s">
        <v>18</v>
      </c>
      <c r="V1142" s="21" t="str">
        <f>VLOOKUP(P1142,'Customer List'!B:C,2,)</f>
        <v>Delhi</v>
      </c>
      <c r="W1142" s="38"/>
      <c r="X1142" s="30">
        <v>45848</v>
      </c>
      <c r="Y1142" s="21">
        <f t="shared" si="127"/>
        <v>0</v>
      </c>
      <c r="Z1142" s="21" t="str">
        <f t="shared" si="128"/>
        <v>Thursday</v>
      </c>
      <c r="AA1142" s="21" t="str">
        <f t="shared" si="129"/>
        <v>Thursday</v>
      </c>
      <c r="AB1142" s="21" t="str">
        <f>VLOOKUP(U1142,'Currency Sheet'!A:C,3,)</f>
        <v>DOLLAR</v>
      </c>
      <c r="AC1142" s="42" t="str">
        <f>VLOOKUP(P1142,'Customer List'!B:D,3,)</f>
        <v>Local</v>
      </c>
    </row>
    <row r="1143" spans="1:29" x14ac:dyDescent="0.25">
      <c r="A1143" s="21">
        <v>1142</v>
      </c>
      <c r="B1143" s="21" t="s">
        <v>887</v>
      </c>
      <c r="C1143" s="30">
        <v>45838</v>
      </c>
      <c r="D1143" s="30">
        <v>45845</v>
      </c>
      <c r="E1143" s="47">
        <v>183.75</v>
      </c>
      <c r="F1143" s="47">
        <f t="shared" si="124"/>
        <v>16170</v>
      </c>
      <c r="G1143" s="48">
        <f t="shared" si="125"/>
        <v>16170</v>
      </c>
      <c r="H1143" s="21">
        <v>480043</v>
      </c>
      <c r="I1143" s="21" t="s">
        <v>1837</v>
      </c>
      <c r="J1143" s="21">
        <v>1</v>
      </c>
      <c r="K1143" s="21">
        <v>1</v>
      </c>
      <c r="L1143" s="21">
        <f t="shared" si="126"/>
        <v>0</v>
      </c>
      <c r="M1143" s="21" t="s">
        <v>2039</v>
      </c>
      <c r="N1143" s="30">
        <v>45863</v>
      </c>
      <c r="O1143" s="48">
        <v>0</v>
      </c>
      <c r="P1143" s="21" t="s">
        <v>153</v>
      </c>
      <c r="Q1143" s="21" t="s">
        <v>1127</v>
      </c>
      <c r="R1143" s="21" t="s">
        <v>2037</v>
      </c>
      <c r="S1143" s="3">
        <v>4</v>
      </c>
      <c r="T1143" s="37" t="s">
        <v>2038</v>
      </c>
      <c r="U1143" s="21" t="s">
        <v>18</v>
      </c>
      <c r="V1143" s="21" t="str">
        <f>VLOOKUP(P1143,'Customer List'!B:C,2,)</f>
        <v>Noida</v>
      </c>
      <c r="W1143" s="38"/>
      <c r="X1143" s="30">
        <f>IF(OR(R1143 = "PRIYANKA MADAM", R1143 = "DEEPAK", R1143 = "PORTER"),N1143,"")</f>
        <v>45863</v>
      </c>
      <c r="Y1143" s="21">
        <f t="shared" si="127"/>
        <v>0</v>
      </c>
      <c r="Z1143" s="21" t="str">
        <f t="shared" si="128"/>
        <v>Friday</v>
      </c>
      <c r="AA1143" s="21" t="str">
        <f t="shared" si="129"/>
        <v>Friday</v>
      </c>
      <c r="AB1143" s="21" t="str">
        <f>VLOOKUP(U1143,'Currency Sheet'!A:C,3,)</f>
        <v>DOLLAR</v>
      </c>
      <c r="AC1143" s="42" t="str">
        <f>VLOOKUP(P1143,'Customer List'!B:D,3,)</f>
        <v>Local</v>
      </c>
    </row>
    <row r="1144" spans="1:29" x14ac:dyDescent="0.25">
      <c r="A1144" s="21">
        <v>1143</v>
      </c>
      <c r="B1144" s="21" t="s">
        <v>887</v>
      </c>
      <c r="C1144" s="30">
        <v>45838</v>
      </c>
      <c r="D1144" s="30">
        <v>45845</v>
      </c>
      <c r="E1144" s="47">
        <v>585.75</v>
      </c>
      <c r="F1144" s="47">
        <f t="shared" si="124"/>
        <v>51546</v>
      </c>
      <c r="G1144" s="48">
        <f t="shared" si="125"/>
        <v>51546</v>
      </c>
      <c r="H1144" s="21">
        <v>480137</v>
      </c>
      <c r="I1144" s="21" t="s">
        <v>1838</v>
      </c>
      <c r="J1144" s="21">
        <v>1</v>
      </c>
      <c r="K1144" s="21">
        <v>1</v>
      </c>
      <c r="L1144" s="21">
        <f t="shared" si="126"/>
        <v>0</v>
      </c>
      <c r="M1144" s="21" t="s">
        <v>2039</v>
      </c>
      <c r="N1144" s="30">
        <v>45863</v>
      </c>
      <c r="O1144" s="48">
        <v>0</v>
      </c>
      <c r="P1144" s="21" t="s">
        <v>153</v>
      </c>
      <c r="Q1144" s="21" t="s">
        <v>1127</v>
      </c>
      <c r="R1144" s="21" t="s">
        <v>2037</v>
      </c>
      <c r="S1144" s="3">
        <v>4</v>
      </c>
      <c r="T1144" s="37" t="s">
        <v>2038</v>
      </c>
      <c r="U1144" s="21" t="s">
        <v>18</v>
      </c>
      <c r="V1144" s="21" t="str">
        <f>VLOOKUP(P1144,'Customer List'!B:C,2,)</f>
        <v>Noida</v>
      </c>
      <c r="W1144" s="38"/>
      <c r="X1144" s="30">
        <f>IF(OR(R1144 = "PRIYANKA MADAM", R1144 = "DEEPAK", R1144 = "PORTER"),N1144,"")</f>
        <v>45863</v>
      </c>
      <c r="Y1144" s="21">
        <f t="shared" si="127"/>
        <v>0</v>
      </c>
      <c r="Z1144" s="21" t="str">
        <f t="shared" si="128"/>
        <v>Friday</v>
      </c>
      <c r="AA1144" s="21" t="str">
        <f t="shared" si="129"/>
        <v>Friday</v>
      </c>
      <c r="AB1144" s="21" t="str">
        <f>VLOOKUP(U1144,'Currency Sheet'!A:C,3,)</f>
        <v>DOLLAR</v>
      </c>
      <c r="AC1144" s="42" t="str">
        <f>VLOOKUP(P1144,'Customer List'!B:D,3,)</f>
        <v>Local</v>
      </c>
    </row>
    <row r="1145" spans="1:29" x14ac:dyDescent="0.25">
      <c r="A1145" s="21">
        <v>1144</v>
      </c>
      <c r="B1145" s="21" t="s">
        <v>887</v>
      </c>
      <c r="C1145" s="30">
        <v>45838</v>
      </c>
      <c r="D1145" s="30">
        <v>45845</v>
      </c>
      <c r="E1145" s="47">
        <v>169.5</v>
      </c>
      <c r="F1145" s="47">
        <f t="shared" si="124"/>
        <v>14916</v>
      </c>
      <c r="G1145" s="48">
        <f t="shared" si="125"/>
        <v>14916</v>
      </c>
      <c r="H1145" s="21">
        <v>500827</v>
      </c>
      <c r="I1145" s="21" t="s">
        <v>1839</v>
      </c>
      <c r="J1145" s="21">
        <v>1</v>
      </c>
      <c r="K1145" s="21">
        <v>1</v>
      </c>
      <c r="L1145" s="21">
        <f t="shared" si="126"/>
        <v>0</v>
      </c>
      <c r="M1145" s="21" t="s">
        <v>1160</v>
      </c>
      <c r="N1145" s="30">
        <v>45850</v>
      </c>
      <c r="O1145" s="48">
        <v>19323</v>
      </c>
      <c r="P1145" s="21" t="s">
        <v>617</v>
      </c>
      <c r="Q1145" s="21">
        <v>58153121121</v>
      </c>
      <c r="R1145" s="21" t="s">
        <v>40</v>
      </c>
      <c r="S1145" s="3">
        <v>4</v>
      </c>
      <c r="T1145" s="37"/>
      <c r="U1145" s="21" t="s">
        <v>18</v>
      </c>
      <c r="V1145" s="21" t="str">
        <f>VLOOKUP(P1145,'Customer List'!B:C,2,)</f>
        <v>Bhuvneshwar</v>
      </c>
      <c r="W1145" s="38"/>
      <c r="X1145" s="30">
        <v>45853</v>
      </c>
      <c r="Y1145" s="21">
        <f t="shared" si="127"/>
        <v>3</v>
      </c>
      <c r="Z1145" s="21" t="str">
        <f t="shared" si="128"/>
        <v>Saturday</v>
      </c>
      <c r="AA1145" s="21" t="str">
        <f t="shared" si="129"/>
        <v>Tuesday</v>
      </c>
      <c r="AB1145" s="21" t="str">
        <f>VLOOKUP(U1145,'Currency Sheet'!A:C,3,)</f>
        <v>DOLLAR</v>
      </c>
      <c r="AC1145" s="42" t="str">
        <f>VLOOKUP(P1145,'Customer List'!B:D,3,)</f>
        <v>OutStation</v>
      </c>
    </row>
    <row r="1146" spans="1:29" x14ac:dyDescent="0.25">
      <c r="A1146" s="21">
        <v>1145</v>
      </c>
      <c r="B1146" s="21" t="s">
        <v>887</v>
      </c>
      <c r="C1146" s="30">
        <v>45838</v>
      </c>
      <c r="D1146" s="30">
        <v>45845</v>
      </c>
      <c r="E1146" s="47">
        <v>334.5</v>
      </c>
      <c r="F1146" s="47">
        <f t="shared" si="124"/>
        <v>29436</v>
      </c>
      <c r="G1146" s="48">
        <f t="shared" si="125"/>
        <v>29436</v>
      </c>
      <c r="H1146" s="21">
        <v>502540</v>
      </c>
      <c r="I1146" s="21" t="s">
        <v>1840</v>
      </c>
      <c r="J1146" s="21">
        <v>1</v>
      </c>
      <c r="K1146" s="21">
        <v>1</v>
      </c>
      <c r="L1146" s="21">
        <f t="shared" si="126"/>
        <v>0</v>
      </c>
      <c r="M1146" s="21" t="s">
        <v>994</v>
      </c>
      <c r="N1146" s="30">
        <v>45847</v>
      </c>
      <c r="O1146" s="48">
        <v>62217</v>
      </c>
      <c r="P1146" s="21" t="s">
        <v>625</v>
      </c>
      <c r="Q1146" s="21" t="s">
        <v>636</v>
      </c>
      <c r="R1146" s="21" t="s">
        <v>637</v>
      </c>
      <c r="S1146" s="3">
        <v>4</v>
      </c>
      <c r="T1146" s="37"/>
      <c r="U1146" s="21" t="s">
        <v>18</v>
      </c>
      <c r="V1146" s="21" t="str">
        <f>VLOOKUP(P1146,'Customer List'!B:C,2,)</f>
        <v>Delhi</v>
      </c>
      <c r="W1146" s="38"/>
      <c r="X1146" s="30">
        <v>45847</v>
      </c>
      <c r="Y1146" s="21">
        <f t="shared" si="127"/>
        <v>0</v>
      </c>
      <c r="Z1146" s="21" t="str">
        <f t="shared" si="128"/>
        <v>Wednesday</v>
      </c>
      <c r="AA1146" s="21" t="str">
        <f t="shared" si="129"/>
        <v>Wednesday</v>
      </c>
      <c r="AB1146" s="21" t="str">
        <f>VLOOKUP(U1146,'Currency Sheet'!A:C,3,)</f>
        <v>DOLLAR</v>
      </c>
      <c r="AC1146" s="42" t="str">
        <f>VLOOKUP(P1146,'Customer List'!B:D,3,)</f>
        <v>Local</v>
      </c>
    </row>
    <row r="1147" spans="1:29" x14ac:dyDescent="0.25">
      <c r="A1147" s="21">
        <v>1146</v>
      </c>
      <c r="B1147" s="21" t="s">
        <v>887</v>
      </c>
      <c r="C1147" s="30">
        <v>45838</v>
      </c>
      <c r="D1147" s="30">
        <v>45845</v>
      </c>
      <c r="E1147" s="47">
        <v>321.75</v>
      </c>
      <c r="F1147" s="47">
        <f t="shared" si="124"/>
        <v>28314</v>
      </c>
      <c r="G1147" s="48">
        <f t="shared" si="125"/>
        <v>28314</v>
      </c>
      <c r="H1147" s="21">
        <v>502948</v>
      </c>
      <c r="I1147" s="21" t="s">
        <v>1841</v>
      </c>
      <c r="J1147" s="21">
        <v>1</v>
      </c>
      <c r="K1147" s="21">
        <v>1</v>
      </c>
      <c r="L1147" s="21">
        <f t="shared" si="126"/>
        <v>0</v>
      </c>
      <c r="M1147" s="21" t="s">
        <v>994</v>
      </c>
      <c r="N1147" s="30">
        <v>45847</v>
      </c>
      <c r="O1147" s="48">
        <v>59845.5</v>
      </c>
      <c r="P1147" s="21" t="s">
        <v>625</v>
      </c>
      <c r="Q1147" s="21" t="s">
        <v>636</v>
      </c>
      <c r="R1147" s="21" t="s">
        <v>637</v>
      </c>
      <c r="S1147" s="3">
        <v>4</v>
      </c>
      <c r="T1147" s="37"/>
      <c r="U1147" s="21" t="s">
        <v>18</v>
      </c>
      <c r="V1147" s="21" t="str">
        <f>VLOOKUP(P1147,'Customer List'!B:C,2,)</f>
        <v>Delhi</v>
      </c>
      <c r="W1147" s="38"/>
      <c r="X1147" s="30">
        <v>45847</v>
      </c>
      <c r="Y1147" s="21">
        <f t="shared" si="127"/>
        <v>0</v>
      </c>
      <c r="Z1147" s="21" t="str">
        <f t="shared" si="128"/>
        <v>Wednesday</v>
      </c>
      <c r="AA1147" s="21" t="str">
        <f t="shared" si="129"/>
        <v>Wednesday</v>
      </c>
      <c r="AB1147" s="21" t="str">
        <f>VLOOKUP(U1147,'Currency Sheet'!A:C,3,)</f>
        <v>DOLLAR</v>
      </c>
      <c r="AC1147" s="42" t="str">
        <f>VLOOKUP(P1147,'Customer List'!B:D,3,)</f>
        <v>Local</v>
      </c>
    </row>
    <row r="1148" spans="1:29" x14ac:dyDescent="0.25">
      <c r="A1148" s="21">
        <v>1147</v>
      </c>
      <c r="B1148" s="21" t="s">
        <v>887</v>
      </c>
      <c r="C1148" s="30">
        <v>45838</v>
      </c>
      <c r="D1148" s="30">
        <v>45845</v>
      </c>
      <c r="E1148" s="47">
        <v>160.80000000000001</v>
      </c>
      <c r="F1148" s="47">
        <f t="shared" si="124"/>
        <v>14150.400000000001</v>
      </c>
      <c r="G1148" s="48">
        <f t="shared" si="125"/>
        <v>14150.400000000001</v>
      </c>
      <c r="H1148" s="21">
        <v>506313</v>
      </c>
      <c r="I1148" s="21" t="s">
        <v>1842</v>
      </c>
      <c r="J1148" s="21">
        <v>1</v>
      </c>
      <c r="K1148" s="21">
        <v>1</v>
      </c>
      <c r="L1148" s="21">
        <f t="shared" si="126"/>
        <v>0</v>
      </c>
      <c r="M1148" s="21" t="s">
        <v>2039</v>
      </c>
      <c r="N1148" s="30">
        <v>45863</v>
      </c>
      <c r="O1148" s="48">
        <v>0</v>
      </c>
      <c r="P1148" s="21" t="s">
        <v>153</v>
      </c>
      <c r="Q1148" s="21" t="s">
        <v>1127</v>
      </c>
      <c r="R1148" s="21" t="s">
        <v>2037</v>
      </c>
      <c r="S1148" s="3">
        <v>4</v>
      </c>
      <c r="T1148" s="37" t="s">
        <v>2038</v>
      </c>
      <c r="U1148" s="21" t="s">
        <v>18</v>
      </c>
      <c r="V1148" s="21" t="str">
        <f>VLOOKUP(P1148,'Customer List'!B:C,2,)</f>
        <v>Noida</v>
      </c>
      <c r="W1148" s="38"/>
      <c r="X1148" s="30">
        <f>IF(OR(R1148 = "PRIYANKA MADAM", R1148 = "DEEPAK", R1148 = "PORTER"),N1148,"")</f>
        <v>45863</v>
      </c>
      <c r="Y1148" s="21">
        <f t="shared" si="127"/>
        <v>0</v>
      </c>
      <c r="Z1148" s="21" t="str">
        <f t="shared" si="128"/>
        <v>Friday</v>
      </c>
      <c r="AA1148" s="21" t="str">
        <f t="shared" si="129"/>
        <v>Friday</v>
      </c>
      <c r="AB1148" s="21" t="str">
        <f>VLOOKUP(U1148,'Currency Sheet'!A:C,3,)</f>
        <v>DOLLAR</v>
      </c>
      <c r="AC1148" s="42" t="str">
        <f>VLOOKUP(P1148,'Customer List'!B:D,3,)</f>
        <v>Local</v>
      </c>
    </row>
    <row r="1149" spans="1:29" x14ac:dyDescent="0.25">
      <c r="A1149" s="21">
        <v>1148</v>
      </c>
      <c r="B1149" s="21" t="s">
        <v>887</v>
      </c>
      <c r="C1149" s="30">
        <v>45838</v>
      </c>
      <c r="D1149" s="30">
        <v>45845</v>
      </c>
      <c r="E1149" s="47">
        <v>56.4</v>
      </c>
      <c r="F1149" s="47">
        <f t="shared" si="124"/>
        <v>4963.2</v>
      </c>
      <c r="G1149" s="48">
        <f t="shared" si="125"/>
        <v>4963.2</v>
      </c>
      <c r="H1149" s="21">
        <v>575402</v>
      </c>
      <c r="I1149" s="21" t="s">
        <v>1616</v>
      </c>
      <c r="J1149" s="21">
        <v>1</v>
      </c>
      <c r="K1149" s="21">
        <v>1</v>
      </c>
      <c r="L1149" s="21">
        <f t="shared" si="126"/>
        <v>0</v>
      </c>
      <c r="M1149" s="21" t="s">
        <v>2039</v>
      </c>
      <c r="N1149" s="30">
        <v>45863</v>
      </c>
      <c r="O1149" s="48">
        <v>0</v>
      </c>
      <c r="P1149" s="21" t="s">
        <v>153</v>
      </c>
      <c r="Q1149" s="21" t="s">
        <v>1127</v>
      </c>
      <c r="R1149" s="21" t="s">
        <v>2037</v>
      </c>
      <c r="S1149" s="3">
        <v>-20</v>
      </c>
      <c r="T1149" s="37" t="s">
        <v>2038</v>
      </c>
      <c r="U1149" s="21" t="s">
        <v>18</v>
      </c>
      <c r="V1149" s="21" t="str">
        <f>VLOOKUP(P1149,'Customer List'!B:C,2,)</f>
        <v>Noida</v>
      </c>
      <c r="W1149" s="38"/>
      <c r="X1149" s="30">
        <f>IF(OR(R1149 = "PRIYANKA MADAM", R1149 = "DEEPAK", R1149 = "PORTER"),N1149,"")</f>
        <v>45863</v>
      </c>
      <c r="Y1149" s="21">
        <f t="shared" si="127"/>
        <v>0</v>
      </c>
      <c r="Z1149" s="21" t="str">
        <f t="shared" si="128"/>
        <v>Friday</v>
      </c>
      <c r="AA1149" s="21" t="str">
        <f t="shared" si="129"/>
        <v>Friday</v>
      </c>
      <c r="AB1149" s="21" t="str">
        <f>VLOOKUP(U1149,'Currency Sheet'!A:C,3,)</f>
        <v>DOLLAR</v>
      </c>
      <c r="AC1149" s="42" t="str">
        <f>VLOOKUP(P1149,'Customer List'!B:D,3,)</f>
        <v>Local</v>
      </c>
    </row>
    <row r="1150" spans="1:29" x14ac:dyDescent="0.25">
      <c r="A1150" s="21">
        <v>1149</v>
      </c>
      <c r="B1150" s="21" t="s">
        <v>887</v>
      </c>
      <c r="C1150" s="30">
        <v>45838</v>
      </c>
      <c r="D1150" s="30">
        <v>45845</v>
      </c>
      <c r="E1150" s="47">
        <v>88.2</v>
      </c>
      <c r="F1150" s="47">
        <f t="shared" si="124"/>
        <v>7761.6</v>
      </c>
      <c r="G1150" s="48">
        <f t="shared" si="125"/>
        <v>23284.800000000003</v>
      </c>
      <c r="H1150" s="21">
        <v>591704</v>
      </c>
      <c r="I1150" s="21" t="s">
        <v>1655</v>
      </c>
      <c r="J1150" s="21">
        <v>3</v>
      </c>
      <c r="K1150" s="21">
        <v>3</v>
      </c>
      <c r="L1150" s="21">
        <f t="shared" si="126"/>
        <v>0</v>
      </c>
      <c r="M1150" s="21" t="s">
        <v>982</v>
      </c>
      <c r="N1150" s="30">
        <v>45847</v>
      </c>
      <c r="O1150" s="48">
        <v>41013</v>
      </c>
      <c r="P1150" s="21" t="s">
        <v>298</v>
      </c>
      <c r="Q1150" s="21">
        <v>58152971612</v>
      </c>
      <c r="R1150" s="21" t="s">
        <v>40</v>
      </c>
      <c r="S1150" s="3">
        <v>-20</v>
      </c>
      <c r="T1150" s="37"/>
      <c r="U1150" s="21" t="s">
        <v>18</v>
      </c>
      <c r="V1150" s="21" t="str">
        <f>VLOOKUP(P1150,'Customer List'!B:C,2,)</f>
        <v>Banglore</v>
      </c>
      <c r="W1150" s="38"/>
      <c r="X1150" s="30">
        <v>45848</v>
      </c>
      <c r="Y1150" s="21">
        <f t="shared" si="127"/>
        <v>1</v>
      </c>
      <c r="Z1150" s="21" t="str">
        <f t="shared" si="128"/>
        <v>Wednesday</v>
      </c>
      <c r="AA1150" s="21" t="str">
        <f t="shared" si="129"/>
        <v>Thursday</v>
      </c>
      <c r="AB1150" s="21" t="str">
        <f>VLOOKUP(U1150,'Currency Sheet'!A:C,3,)</f>
        <v>DOLLAR</v>
      </c>
      <c r="AC1150" s="42" t="str">
        <f>VLOOKUP(P1150,'Customer List'!B:D,3,)</f>
        <v>OutStation</v>
      </c>
    </row>
    <row r="1151" spans="1:29" x14ac:dyDescent="0.25">
      <c r="A1151" s="21">
        <v>1150</v>
      </c>
      <c r="B1151" s="21" t="s">
        <v>887</v>
      </c>
      <c r="C1151" s="30">
        <v>45838</v>
      </c>
      <c r="D1151" s="30">
        <v>45845</v>
      </c>
      <c r="E1151" s="47">
        <v>222</v>
      </c>
      <c r="F1151" s="47">
        <f t="shared" si="124"/>
        <v>19536</v>
      </c>
      <c r="G1151" s="48">
        <f t="shared" si="125"/>
        <v>195360</v>
      </c>
      <c r="H1151" s="21">
        <v>626812</v>
      </c>
      <c r="I1151" s="21" t="s">
        <v>1254</v>
      </c>
      <c r="J1151" s="21">
        <v>10</v>
      </c>
      <c r="K1151" s="21">
        <v>10</v>
      </c>
      <c r="L1151" s="21">
        <f t="shared" si="126"/>
        <v>0</v>
      </c>
      <c r="M1151" s="21" t="s">
        <v>974</v>
      </c>
      <c r="N1151" s="30">
        <v>45847</v>
      </c>
      <c r="O1151" s="48">
        <v>344100</v>
      </c>
      <c r="P1151" s="21" t="s">
        <v>1894</v>
      </c>
      <c r="Q1151" s="21">
        <v>58152973045</v>
      </c>
      <c r="R1151" s="21" t="s">
        <v>40</v>
      </c>
      <c r="S1151" s="3">
        <v>4</v>
      </c>
      <c r="T1151" s="37"/>
      <c r="U1151" s="21" t="s">
        <v>18</v>
      </c>
      <c r="V1151" s="21" t="str">
        <f>VLOOKUP(P1151,'Customer List'!B:C,2,)</f>
        <v>Banglore</v>
      </c>
      <c r="W1151" s="38"/>
      <c r="X1151" s="30">
        <v>45848</v>
      </c>
      <c r="Y1151" s="21">
        <f t="shared" si="127"/>
        <v>1</v>
      </c>
      <c r="Z1151" s="21" t="str">
        <f t="shared" si="128"/>
        <v>Wednesday</v>
      </c>
      <c r="AA1151" s="21" t="str">
        <f t="shared" si="129"/>
        <v>Thursday</v>
      </c>
      <c r="AB1151" s="21" t="str">
        <f>VLOOKUP(U1151,'Currency Sheet'!A:C,3,)</f>
        <v>DOLLAR</v>
      </c>
      <c r="AC1151" s="42" t="str">
        <f>VLOOKUP(P1151,'Customer List'!B:D,3,)</f>
        <v>OutStation</v>
      </c>
    </row>
    <row r="1152" spans="1:29" x14ac:dyDescent="0.25">
      <c r="A1152" s="21">
        <v>1151</v>
      </c>
      <c r="B1152" s="21" t="s">
        <v>887</v>
      </c>
      <c r="C1152" s="30">
        <v>45838</v>
      </c>
      <c r="D1152" s="30">
        <v>45845</v>
      </c>
      <c r="E1152" s="47">
        <v>193.8</v>
      </c>
      <c r="F1152" s="47">
        <f t="shared" si="124"/>
        <v>17054.400000000001</v>
      </c>
      <c r="G1152" s="48">
        <f t="shared" si="125"/>
        <v>17054.400000000001</v>
      </c>
      <c r="H1152" s="21">
        <v>646408</v>
      </c>
      <c r="I1152" s="21" t="s">
        <v>1843</v>
      </c>
      <c r="J1152" s="21">
        <v>1</v>
      </c>
      <c r="K1152" s="21">
        <v>1</v>
      </c>
      <c r="L1152" s="21">
        <f t="shared" si="126"/>
        <v>0</v>
      </c>
      <c r="M1152" s="21" t="s">
        <v>986</v>
      </c>
      <c r="N1152" s="30">
        <v>45847</v>
      </c>
      <c r="O1152" s="48">
        <v>29037.7</v>
      </c>
      <c r="P1152" s="21" t="s">
        <v>889</v>
      </c>
      <c r="Q1152" s="21">
        <v>58152973480</v>
      </c>
      <c r="R1152" s="21" t="s">
        <v>40</v>
      </c>
      <c r="S1152" s="3">
        <v>4</v>
      </c>
      <c r="T1152" s="37"/>
      <c r="U1152" s="21" t="s">
        <v>18</v>
      </c>
      <c r="V1152" s="21" t="str">
        <f>VLOOKUP(P1152,'Customer List'!B:C,2,)</f>
        <v>Bhopal</v>
      </c>
      <c r="W1152" s="38"/>
      <c r="X1152" s="30">
        <v>45849</v>
      </c>
      <c r="Y1152" s="21">
        <f t="shared" si="127"/>
        <v>2</v>
      </c>
      <c r="Z1152" s="21" t="str">
        <f t="shared" si="128"/>
        <v>Wednesday</v>
      </c>
      <c r="AA1152" s="21" t="str">
        <f t="shared" si="129"/>
        <v>Friday</v>
      </c>
      <c r="AB1152" s="21" t="str">
        <f>VLOOKUP(U1152,'Currency Sheet'!A:C,3,)</f>
        <v>DOLLAR</v>
      </c>
      <c r="AC1152" s="42" t="str">
        <f>VLOOKUP(P1152,'Customer List'!B:D,3,)</f>
        <v>OutStation</v>
      </c>
    </row>
    <row r="1153" spans="1:29" x14ac:dyDescent="0.25">
      <c r="A1153" s="21">
        <v>1152</v>
      </c>
      <c r="B1153" s="21" t="s">
        <v>887</v>
      </c>
      <c r="C1153" s="30">
        <v>45838</v>
      </c>
      <c r="D1153" s="30">
        <v>45845</v>
      </c>
      <c r="E1153" s="47">
        <v>67.2</v>
      </c>
      <c r="F1153" s="47">
        <f t="shared" si="124"/>
        <v>5913.6</v>
      </c>
      <c r="G1153" s="48">
        <f t="shared" si="125"/>
        <v>5913.6</v>
      </c>
      <c r="H1153" s="21">
        <v>652503</v>
      </c>
      <c r="I1153" s="21" t="s">
        <v>1844</v>
      </c>
      <c r="J1153" s="21">
        <v>1</v>
      </c>
      <c r="K1153" s="21">
        <v>1</v>
      </c>
      <c r="L1153" s="21">
        <f t="shared" si="126"/>
        <v>0</v>
      </c>
      <c r="M1153" s="21" t="s">
        <v>914</v>
      </c>
      <c r="N1153" s="30">
        <v>45846</v>
      </c>
      <c r="O1153" s="48">
        <v>10416</v>
      </c>
      <c r="P1153" s="21" t="s">
        <v>891</v>
      </c>
      <c r="Q1153" s="21">
        <v>58152921293</v>
      </c>
      <c r="R1153" s="21" t="s">
        <v>40</v>
      </c>
      <c r="S1153" s="3">
        <v>-20</v>
      </c>
      <c r="T1153" s="37"/>
      <c r="U1153" s="21" t="s">
        <v>18</v>
      </c>
      <c r="V1153" s="21" t="str">
        <f>VLOOKUP(P1153,'Customer List'!B:C,2,)</f>
        <v>Banglore</v>
      </c>
      <c r="W1153" s="38"/>
      <c r="X1153" s="30">
        <v>45847</v>
      </c>
      <c r="Y1153" s="21">
        <f t="shared" si="127"/>
        <v>1</v>
      </c>
      <c r="Z1153" s="21" t="str">
        <f t="shared" si="128"/>
        <v>Tuesday</v>
      </c>
      <c r="AA1153" s="21" t="str">
        <f t="shared" si="129"/>
        <v>Wednesday</v>
      </c>
      <c r="AB1153" s="21" t="str">
        <f>VLOOKUP(U1153,'Currency Sheet'!A:C,3,)</f>
        <v>DOLLAR</v>
      </c>
      <c r="AC1153" s="42" t="str">
        <f>VLOOKUP(P1153,'Customer List'!B:D,3,)</f>
        <v>OutStation</v>
      </c>
    </row>
    <row r="1154" spans="1:29" x14ac:dyDescent="0.25">
      <c r="A1154" s="21">
        <v>1153</v>
      </c>
      <c r="B1154" s="21" t="s">
        <v>887</v>
      </c>
      <c r="C1154" s="30">
        <v>45838</v>
      </c>
      <c r="D1154" s="30">
        <v>45845</v>
      </c>
      <c r="E1154" s="47">
        <v>493.2</v>
      </c>
      <c r="F1154" s="47">
        <f t="shared" si="124"/>
        <v>43401.599999999999</v>
      </c>
      <c r="G1154" s="48">
        <f t="shared" si="125"/>
        <v>173606.39999999999</v>
      </c>
      <c r="H1154" s="21">
        <v>741271</v>
      </c>
      <c r="I1154" s="21" t="s">
        <v>1786</v>
      </c>
      <c r="J1154" s="21">
        <v>4</v>
      </c>
      <c r="K1154" s="21">
        <v>4</v>
      </c>
      <c r="L1154" s="21">
        <f t="shared" si="126"/>
        <v>0</v>
      </c>
      <c r="M1154" s="21" t="s">
        <v>929</v>
      </c>
      <c r="N1154" s="30">
        <v>45846</v>
      </c>
      <c r="O1154" s="48">
        <v>372037.2</v>
      </c>
      <c r="P1154" s="21" t="s">
        <v>900</v>
      </c>
      <c r="Q1154" s="21">
        <v>58152921024</v>
      </c>
      <c r="R1154" s="21" t="s">
        <v>40</v>
      </c>
      <c r="S1154" s="3">
        <v>4</v>
      </c>
      <c r="T1154" s="37"/>
      <c r="U1154" s="21" t="s">
        <v>18</v>
      </c>
      <c r="V1154" s="21" t="str">
        <f>VLOOKUP(P1154,'Customer List'!B:C,2,)</f>
        <v>Banglore</v>
      </c>
      <c r="W1154" s="38"/>
      <c r="X1154" s="30">
        <v>45847</v>
      </c>
      <c r="Y1154" s="21">
        <f t="shared" si="127"/>
        <v>1</v>
      </c>
      <c r="Z1154" s="21" t="str">
        <f t="shared" si="128"/>
        <v>Tuesday</v>
      </c>
      <c r="AA1154" s="21" t="str">
        <f t="shared" si="129"/>
        <v>Wednesday</v>
      </c>
      <c r="AB1154" s="21" t="str">
        <f>VLOOKUP(U1154,'Currency Sheet'!A:C,3,)</f>
        <v>DOLLAR</v>
      </c>
      <c r="AC1154" s="42" t="str">
        <f>VLOOKUP(P1154,'Customer List'!B:D,3,)</f>
        <v>OutStation</v>
      </c>
    </row>
    <row r="1155" spans="1:29" x14ac:dyDescent="0.25">
      <c r="A1155" s="21">
        <v>1154</v>
      </c>
      <c r="B1155" s="21" t="s">
        <v>887</v>
      </c>
      <c r="C1155" s="30">
        <v>45838</v>
      </c>
      <c r="D1155" s="30">
        <v>45845</v>
      </c>
      <c r="E1155" s="47">
        <v>493.2</v>
      </c>
      <c r="F1155" s="47">
        <f t="shared" ref="F1155:F1218" si="130">IF(AB1155="DOLLAR",E1155*88,E1155)</f>
        <v>43401.599999999999</v>
      </c>
      <c r="G1155" s="48">
        <f t="shared" ref="G1155:G1218" si="131">F1155*J1155</f>
        <v>86803.199999999997</v>
      </c>
      <c r="H1155" s="21">
        <v>741271</v>
      </c>
      <c r="I1155" s="21" t="s">
        <v>1786</v>
      </c>
      <c r="J1155" s="21">
        <v>2</v>
      </c>
      <c r="K1155" s="21">
        <v>2</v>
      </c>
      <c r="L1155" s="21">
        <f t="shared" ref="L1155:L1218" si="132">J1155-K1155</f>
        <v>0</v>
      </c>
      <c r="M1155" s="21" t="s">
        <v>930</v>
      </c>
      <c r="N1155" s="30">
        <v>45846</v>
      </c>
      <c r="O1155" s="48">
        <v>403973.4</v>
      </c>
      <c r="P1155" s="21" t="s">
        <v>900</v>
      </c>
      <c r="Q1155" s="21">
        <v>58152921024</v>
      </c>
      <c r="R1155" s="21" t="s">
        <v>40</v>
      </c>
      <c r="S1155" s="3">
        <v>4</v>
      </c>
      <c r="T1155" s="37"/>
      <c r="U1155" s="21" t="s">
        <v>18</v>
      </c>
      <c r="V1155" s="21" t="str">
        <f>VLOOKUP(P1155,'Customer List'!B:C,2,)</f>
        <v>Banglore</v>
      </c>
      <c r="W1155" s="38"/>
      <c r="X1155" s="30">
        <v>45847</v>
      </c>
      <c r="Y1155" s="21">
        <f t="shared" ref="Y1155:Y1218" si="133">IF(X1155="", "", X1155-N1155)</f>
        <v>1</v>
      </c>
      <c r="Z1155" s="21" t="str">
        <f t="shared" ref="Z1155:Z1218" si="134">IF(N1155="", "", TEXT(N1155, "dddd"))</f>
        <v>Tuesday</v>
      </c>
      <c r="AA1155" s="21" t="str">
        <f t="shared" ref="AA1155:AA1218" si="135">IF(X1155="", "", TEXT(X1155, "dddd"))</f>
        <v>Wednesday</v>
      </c>
      <c r="AB1155" s="21" t="str">
        <f>VLOOKUP(U1155,'Currency Sheet'!A:C,3,)</f>
        <v>DOLLAR</v>
      </c>
      <c r="AC1155" s="42" t="str">
        <f>VLOOKUP(P1155,'Customer List'!B:D,3,)</f>
        <v>OutStation</v>
      </c>
    </row>
    <row r="1156" spans="1:29" x14ac:dyDescent="0.25">
      <c r="A1156" s="21">
        <v>1155</v>
      </c>
      <c r="B1156" s="21" t="s">
        <v>887</v>
      </c>
      <c r="C1156" s="30">
        <v>45838</v>
      </c>
      <c r="D1156" s="30">
        <v>45845</v>
      </c>
      <c r="E1156" s="47">
        <v>133.80000000000001</v>
      </c>
      <c r="F1156" s="47">
        <f t="shared" si="130"/>
        <v>11774.400000000001</v>
      </c>
      <c r="G1156" s="48">
        <f t="shared" si="131"/>
        <v>11774.400000000001</v>
      </c>
      <c r="H1156" s="21">
        <v>781802</v>
      </c>
      <c r="I1156" s="21" t="s">
        <v>1789</v>
      </c>
      <c r="J1156" s="21">
        <v>1</v>
      </c>
      <c r="K1156" s="21">
        <v>1</v>
      </c>
      <c r="L1156" s="21">
        <f t="shared" si="132"/>
        <v>0</v>
      </c>
      <c r="M1156" s="21" t="s">
        <v>2039</v>
      </c>
      <c r="N1156" s="30">
        <v>45863</v>
      </c>
      <c r="O1156" s="48">
        <v>0</v>
      </c>
      <c r="P1156" s="21" t="s">
        <v>153</v>
      </c>
      <c r="Q1156" s="21" t="s">
        <v>1127</v>
      </c>
      <c r="R1156" s="21" t="s">
        <v>2037</v>
      </c>
      <c r="S1156" s="3">
        <v>-20</v>
      </c>
      <c r="T1156" s="37" t="s">
        <v>2038</v>
      </c>
      <c r="U1156" s="21" t="s">
        <v>18</v>
      </c>
      <c r="V1156" s="21" t="str">
        <f>VLOOKUP(P1156,'Customer List'!B:C,2,)</f>
        <v>Noida</v>
      </c>
      <c r="W1156" s="38"/>
      <c r="X1156" s="30">
        <f>IF(OR(R1156 = "PRIYANKA MADAM", R1156 = "DEEPAK", R1156 = "PORTER"),N1156,"")</f>
        <v>45863</v>
      </c>
      <c r="Y1156" s="21">
        <f t="shared" si="133"/>
        <v>0</v>
      </c>
      <c r="Z1156" s="21" t="str">
        <f t="shared" si="134"/>
        <v>Friday</v>
      </c>
      <c r="AA1156" s="21" t="str">
        <f t="shared" si="135"/>
        <v>Friday</v>
      </c>
      <c r="AB1156" s="21" t="str">
        <f>VLOOKUP(U1156,'Currency Sheet'!A:C,3,)</f>
        <v>DOLLAR</v>
      </c>
      <c r="AC1156" s="42" t="str">
        <f>VLOOKUP(P1156,'Customer List'!B:D,3,)</f>
        <v>Local</v>
      </c>
    </row>
    <row r="1157" spans="1:29" x14ac:dyDescent="0.25">
      <c r="A1157" s="21">
        <v>1156</v>
      </c>
      <c r="B1157" s="21" t="s">
        <v>887</v>
      </c>
      <c r="C1157" s="30">
        <v>45838</v>
      </c>
      <c r="D1157" s="30">
        <v>45845</v>
      </c>
      <c r="E1157" s="47">
        <v>91.8</v>
      </c>
      <c r="F1157" s="47">
        <f t="shared" si="130"/>
        <v>8078.4</v>
      </c>
      <c r="G1157" s="48">
        <f t="shared" si="131"/>
        <v>8078.4</v>
      </c>
      <c r="H1157" s="21">
        <v>908303</v>
      </c>
      <c r="I1157" s="21" t="s">
        <v>1845</v>
      </c>
      <c r="J1157" s="21">
        <v>1</v>
      </c>
      <c r="K1157" s="21">
        <v>1</v>
      </c>
      <c r="L1157" s="21">
        <f t="shared" si="132"/>
        <v>0</v>
      </c>
      <c r="M1157" s="21" t="s">
        <v>986</v>
      </c>
      <c r="N1157" s="30">
        <v>45847</v>
      </c>
      <c r="O1157" s="48">
        <v>13754.7</v>
      </c>
      <c r="P1157" s="21" t="s">
        <v>889</v>
      </c>
      <c r="Q1157" s="21">
        <v>58152973480</v>
      </c>
      <c r="R1157" s="21" t="s">
        <v>40</v>
      </c>
      <c r="S1157" s="3">
        <v>4</v>
      </c>
      <c r="T1157" s="37"/>
      <c r="U1157" s="21" t="s">
        <v>18</v>
      </c>
      <c r="V1157" s="21" t="str">
        <f>VLOOKUP(P1157,'Customer List'!B:C,2,)</f>
        <v>Bhopal</v>
      </c>
      <c r="W1157" s="38"/>
      <c r="X1157" s="30">
        <v>45849</v>
      </c>
      <c r="Y1157" s="21">
        <f t="shared" si="133"/>
        <v>2</v>
      </c>
      <c r="Z1157" s="21" t="str">
        <f t="shared" si="134"/>
        <v>Wednesday</v>
      </c>
      <c r="AA1157" s="21" t="str">
        <f t="shared" si="135"/>
        <v>Friday</v>
      </c>
      <c r="AB1157" s="21" t="str">
        <f>VLOOKUP(U1157,'Currency Sheet'!A:C,3,)</f>
        <v>DOLLAR</v>
      </c>
      <c r="AC1157" s="42" t="str">
        <f>VLOOKUP(P1157,'Customer List'!B:D,3,)</f>
        <v>OutStation</v>
      </c>
    </row>
    <row r="1158" spans="1:29" x14ac:dyDescent="0.25">
      <c r="A1158" s="21">
        <v>1157</v>
      </c>
      <c r="B1158" s="21" t="s">
        <v>902</v>
      </c>
      <c r="C1158" s="30">
        <v>45835</v>
      </c>
      <c r="D1158" s="30">
        <v>45845</v>
      </c>
      <c r="E1158" s="47">
        <v>165</v>
      </c>
      <c r="F1158" s="47">
        <f t="shared" si="130"/>
        <v>14520</v>
      </c>
      <c r="G1158" s="48">
        <f t="shared" si="131"/>
        <v>14520</v>
      </c>
      <c r="H1158" s="21">
        <v>100229</v>
      </c>
      <c r="I1158" s="21" t="s">
        <v>1268</v>
      </c>
      <c r="J1158" s="21">
        <v>1</v>
      </c>
      <c r="K1158" s="21">
        <v>1</v>
      </c>
      <c r="L1158" s="21">
        <f t="shared" si="132"/>
        <v>0</v>
      </c>
      <c r="M1158" s="21" t="s">
        <v>976</v>
      </c>
      <c r="N1158" s="30">
        <v>45847</v>
      </c>
      <c r="O1158" s="48">
        <v>19800</v>
      </c>
      <c r="P1158" s="21" t="s">
        <v>621</v>
      </c>
      <c r="Q1158" s="21">
        <v>58152972161</v>
      </c>
      <c r="R1158" s="21" t="s">
        <v>40</v>
      </c>
      <c r="S1158" s="3">
        <v>4</v>
      </c>
      <c r="T1158" s="37"/>
      <c r="U1158" s="21" t="s">
        <v>18</v>
      </c>
      <c r="V1158" s="21" t="str">
        <f>VLOOKUP(P1158,'Customer List'!B:C,2,)</f>
        <v>Hyderabad</v>
      </c>
      <c r="W1158" s="38"/>
      <c r="X1158" s="30">
        <v>45848</v>
      </c>
      <c r="Y1158" s="21">
        <f t="shared" si="133"/>
        <v>1</v>
      </c>
      <c r="Z1158" s="21" t="str">
        <f t="shared" si="134"/>
        <v>Wednesday</v>
      </c>
      <c r="AA1158" s="21" t="str">
        <f t="shared" si="135"/>
        <v>Thursday</v>
      </c>
      <c r="AB1158" s="21" t="str">
        <f>VLOOKUP(U1158,'Currency Sheet'!A:C,3,)</f>
        <v>DOLLAR</v>
      </c>
      <c r="AC1158" s="42" t="str">
        <f>VLOOKUP(P1158,'Customer List'!B:D,3,)</f>
        <v>OutStation</v>
      </c>
    </row>
    <row r="1159" spans="1:29" x14ac:dyDescent="0.25">
      <c r="A1159" s="21">
        <v>1158</v>
      </c>
      <c r="B1159" s="21" t="s">
        <v>902</v>
      </c>
      <c r="C1159" s="30">
        <v>45835</v>
      </c>
      <c r="D1159" s="30">
        <v>45845</v>
      </c>
      <c r="E1159" s="47">
        <v>231.75</v>
      </c>
      <c r="F1159" s="47">
        <f t="shared" si="130"/>
        <v>20394</v>
      </c>
      <c r="G1159" s="48">
        <f t="shared" si="131"/>
        <v>20394</v>
      </c>
      <c r="H1159" s="21">
        <v>100451</v>
      </c>
      <c r="I1159" s="21" t="s">
        <v>1846</v>
      </c>
      <c r="J1159" s="21">
        <v>1</v>
      </c>
      <c r="K1159" s="21">
        <v>1</v>
      </c>
      <c r="L1159" s="21">
        <f t="shared" si="132"/>
        <v>0</v>
      </c>
      <c r="M1159" s="21" t="s">
        <v>976</v>
      </c>
      <c r="N1159" s="30">
        <v>45847</v>
      </c>
      <c r="O1159" s="48">
        <v>27810</v>
      </c>
      <c r="P1159" s="21" t="s">
        <v>621</v>
      </c>
      <c r="Q1159" s="21">
        <v>58152972161</v>
      </c>
      <c r="R1159" s="21" t="s">
        <v>40</v>
      </c>
      <c r="S1159" s="3">
        <v>4</v>
      </c>
      <c r="T1159" s="37"/>
      <c r="U1159" s="21" t="s">
        <v>18</v>
      </c>
      <c r="V1159" s="21" t="str">
        <f>VLOOKUP(P1159,'Customer List'!B:C,2,)</f>
        <v>Hyderabad</v>
      </c>
      <c r="W1159" s="38"/>
      <c r="X1159" s="30">
        <v>45848</v>
      </c>
      <c r="Y1159" s="21">
        <f t="shared" si="133"/>
        <v>1</v>
      </c>
      <c r="Z1159" s="21" t="str">
        <f t="shared" si="134"/>
        <v>Wednesday</v>
      </c>
      <c r="AA1159" s="21" t="str">
        <f t="shared" si="135"/>
        <v>Thursday</v>
      </c>
      <c r="AB1159" s="21" t="str">
        <f>VLOOKUP(U1159,'Currency Sheet'!A:C,3,)</f>
        <v>DOLLAR</v>
      </c>
      <c r="AC1159" s="42" t="str">
        <f>VLOOKUP(P1159,'Customer List'!B:D,3,)</f>
        <v>OutStation</v>
      </c>
    </row>
    <row r="1160" spans="1:29" x14ac:dyDescent="0.25">
      <c r="A1160" s="21">
        <v>1159</v>
      </c>
      <c r="B1160" s="21" t="s">
        <v>902</v>
      </c>
      <c r="C1160" s="30">
        <v>45835</v>
      </c>
      <c r="D1160" s="30">
        <v>45845</v>
      </c>
      <c r="E1160" s="47">
        <v>52.2</v>
      </c>
      <c r="F1160" s="47">
        <f t="shared" si="130"/>
        <v>4593.6000000000004</v>
      </c>
      <c r="G1160" s="48">
        <f t="shared" si="131"/>
        <v>4593.6000000000004</v>
      </c>
      <c r="H1160" s="21">
        <v>100733</v>
      </c>
      <c r="I1160" s="21" t="s">
        <v>1847</v>
      </c>
      <c r="J1160" s="21">
        <v>1</v>
      </c>
      <c r="K1160" s="21">
        <v>1</v>
      </c>
      <c r="L1160" s="21">
        <f t="shared" si="132"/>
        <v>0</v>
      </c>
      <c r="M1160" s="21" t="s">
        <v>976</v>
      </c>
      <c r="N1160" s="30">
        <v>45847</v>
      </c>
      <c r="O1160" s="48">
        <v>7830</v>
      </c>
      <c r="P1160" s="21" t="s">
        <v>621</v>
      </c>
      <c r="Q1160" s="21">
        <v>58152972161</v>
      </c>
      <c r="R1160" s="21" t="s">
        <v>40</v>
      </c>
      <c r="S1160" s="3">
        <v>4</v>
      </c>
      <c r="T1160" s="37"/>
      <c r="U1160" s="21" t="s">
        <v>18</v>
      </c>
      <c r="V1160" s="21" t="str">
        <f>VLOOKUP(P1160,'Customer List'!B:C,2,)</f>
        <v>Hyderabad</v>
      </c>
      <c r="W1160" s="38"/>
      <c r="X1160" s="30">
        <v>45848</v>
      </c>
      <c r="Y1160" s="21">
        <f t="shared" si="133"/>
        <v>1</v>
      </c>
      <c r="Z1160" s="21" t="str">
        <f t="shared" si="134"/>
        <v>Wednesday</v>
      </c>
      <c r="AA1160" s="21" t="str">
        <f t="shared" si="135"/>
        <v>Thursday</v>
      </c>
      <c r="AB1160" s="21" t="str">
        <f>VLOOKUP(U1160,'Currency Sheet'!A:C,3,)</f>
        <v>DOLLAR</v>
      </c>
      <c r="AC1160" s="42" t="str">
        <f>VLOOKUP(P1160,'Customer List'!B:D,3,)</f>
        <v>OutStation</v>
      </c>
    </row>
    <row r="1161" spans="1:29" x14ac:dyDescent="0.25">
      <c r="A1161" s="21">
        <v>1160</v>
      </c>
      <c r="B1161" s="21" t="s">
        <v>902</v>
      </c>
      <c r="C1161" s="30">
        <v>45835</v>
      </c>
      <c r="D1161" s="30">
        <v>45845</v>
      </c>
      <c r="E1161" s="47">
        <v>208.2</v>
      </c>
      <c r="F1161" s="47">
        <f t="shared" si="130"/>
        <v>18321.599999999999</v>
      </c>
      <c r="G1161" s="48">
        <f t="shared" si="131"/>
        <v>18321.599999999999</v>
      </c>
      <c r="H1161" s="21">
        <v>102054</v>
      </c>
      <c r="I1161" s="21" t="s">
        <v>1848</v>
      </c>
      <c r="J1161" s="21">
        <v>1</v>
      </c>
      <c r="K1161" s="21">
        <v>1</v>
      </c>
      <c r="L1161" s="21">
        <f t="shared" si="132"/>
        <v>0</v>
      </c>
      <c r="M1161" s="21" t="s">
        <v>976</v>
      </c>
      <c r="N1161" s="30">
        <v>45847</v>
      </c>
      <c r="O1161" s="48">
        <v>31230</v>
      </c>
      <c r="P1161" s="21" t="s">
        <v>621</v>
      </c>
      <c r="Q1161" s="21">
        <v>58152972161</v>
      </c>
      <c r="R1161" s="21" t="s">
        <v>40</v>
      </c>
      <c r="S1161" s="3">
        <v>4</v>
      </c>
      <c r="T1161" s="37"/>
      <c r="U1161" s="21" t="s">
        <v>18</v>
      </c>
      <c r="V1161" s="21" t="str">
        <f>VLOOKUP(P1161,'Customer List'!B:C,2,)</f>
        <v>Hyderabad</v>
      </c>
      <c r="W1161" s="38"/>
      <c r="X1161" s="30">
        <v>45848</v>
      </c>
      <c r="Y1161" s="21">
        <f t="shared" si="133"/>
        <v>1</v>
      </c>
      <c r="Z1161" s="21" t="str">
        <f t="shared" si="134"/>
        <v>Wednesday</v>
      </c>
      <c r="AA1161" s="21" t="str">
        <f t="shared" si="135"/>
        <v>Thursday</v>
      </c>
      <c r="AB1161" s="21" t="str">
        <f>VLOOKUP(U1161,'Currency Sheet'!A:C,3,)</f>
        <v>DOLLAR</v>
      </c>
      <c r="AC1161" s="42" t="str">
        <f>VLOOKUP(P1161,'Customer List'!B:D,3,)</f>
        <v>OutStation</v>
      </c>
    </row>
    <row r="1162" spans="1:29" x14ac:dyDescent="0.25">
      <c r="A1162" s="21">
        <v>1161</v>
      </c>
      <c r="B1162" s="21" t="s">
        <v>902</v>
      </c>
      <c r="C1162" s="30">
        <v>45835</v>
      </c>
      <c r="D1162" s="30">
        <v>45845</v>
      </c>
      <c r="E1162" s="47">
        <v>63</v>
      </c>
      <c r="F1162" s="47">
        <f t="shared" si="130"/>
        <v>5544</v>
      </c>
      <c r="G1162" s="48">
        <f t="shared" si="131"/>
        <v>5544</v>
      </c>
      <c r="H1162" s="21">
        <v>103012</v>
      </c>
      <c r="I1162" s="21" t="s">
        <v>1849</v>
      </c>
      <c r="J1162" s="21">
        <v>1</v>
      </c>
      <c r="K1162" s="21">
        <v>1</v>
      </c>
      <c r="L1162" s="21">
        <f t="shared" si="132"/>
        <v>0</v>
      </c>
      <c r="M1162" s="21" t="s">
        <v>976</v>
      </c>
      <c r="N1162" s="30">
        <v>45847</v>
      </c>
      <c r="O1162" s="48">
        <v>9450</v>
      </c>
      <c r="P1162" s="21" t="s">
        <v>621</v>
      </c>
      <c r="Q1162" s="21">
        <v>58152972161</v>
      </c>
      <c r="R1162" s="21" t="s">
        <v>40</v>
      </c>
      <c r="S1162" s="3">
        <v>4</v>
      </c>
      <c r="T1162" s="37"/>
      <c r="U1162" s="21" t="s">
        <v>18</v>
      </c>
      <c r="V1162" s="21" t="str">
        <f>VLOOKUP(P1162,'Customer List'!B:C,2,)</f>
        <v>Hyderabad</v>
      </c>
      <c r="W1162" s="38"/>
      <c r="X1162" s="30">
        <v>45848</v>
      </c>
      <c r="Y1162" s="21">
        <f t="shared" si="133"/>
        <v>1</v>
      </c>
      <c r="Z1162" s="21" t="str">
        <f t="shared" si="134"/>
        <v>Wednesday</v>
      </c>
      <c r="AA1162" s="21" t="str">
        <f t="shared" si="135"/>
        <v>Thursday</v>
      </c>
      <c r="AB1162" s="21" t="str">
        <f>VLOOKUP(U1162,'Currency Sheet'!A:C,3,)</f>
        <v>DOLLAR</v>
      </c>
      <c r="AC1162" s="42" t="str">
        <f>VLOOKUP(P1162,'Customer List'!B:D,3,)</f>
        <v>OutStation</v>
      </c>
    </row>
    <row r="1163" spans="1:29" x14ac:dyDescent="0.25">
      <c r="A1163" s="21">
        <v>1162</v>
      </c>
      <c r="B1163" s="21" t="s">
        <v>902</v>
      </c>
      <c r="C1163" s="30">
        <v>45835</v>
      </c>
      <c r="D1163" s="30">
        <v>45845</v>
      </c>
      <c r="E1163" s="47">
        <v>181.5</v>
      </c>
      <c r="F1163" s="47">
        <f t="shared" si="130"/>
        <v>15972</v>
      </c>
      <c r="G1163" s="48">
        <f t="shared" si="131"/>
        <v>15972</v>
      </c>
      <c r="H1163" s="21">
        <v>103138</v>
      </c>
      <c r="I1163" s="21" t="s">
        <v>1850</v>
      </c>
      <c r="J1163" s="21">
        <v>1</v>
      </c>
      <c r="K1163" s="21">
        <v>1</v>
      </c>
      <c r="L1163" s="21">
        <f t="shared" si="132"/>
        <v>0</v>
      </c>
      <c r="M1163" s="21" t="s">
        <v>976</v>
      </c>
      <c r="N1163" s="30">
        <v>45847</v>
      </c>
      <c r="O1163" s="48">
        <v>21780</v>
      </c>
      <c r="P1163" s="21" t="s">
        <v>621</v>
      </c>
      <c r="Q1163" s="21">
        <v>58152972161</v>
      </c>
      <c r="R1163" s="21" t="s">
        <v>40</v>
      </c>
      <c r="S1163" s="3">
        <v>4</v>
      </c>
      <c r="T1163" s="37"/>
      <c r="U1163" s="21" t="s">
        <v>18</v>
      </c>
      <c r="V1163" s="21" t="str">
        <f>VLOOKUP(P1163,'Customer List'!B:C,2,)</f>
        <v>Hyderabad</v>
      </c>
      <c r="W1163" s="38"/>
      <c r="X1163" s="30">
        <v>45848</v>
      </c>
      <c r="Y1163" s="21">
        <f t="shared" si="133"/>
        <v>1</v>
      </c>
      <c r="Z1163" s="21" t="str">
        <f t="shared" si="134"/>
        <v>Wednesday</v>
      </c>
      <c r="AA1163" s="21" t="str">
        <f t="shared" si="135"/>
        <v>Thursday</v>
      </c>
      <c r="AB1163" s="21" t="str">
        <f>VLOOKUP(U1163,'Currency Sheet'!A:C,3,)</f>
        <v>DOLLAR</v>
      </c>
      <c r="AC1163" s="42" t="str">
        <f>VLOOKUP(P1163,'Customer List'!B:D,3,)</f>
        <v>OutStation</v>
      </c>
    </row>
    <row r="1164" spans="1:29" x14ac:dyDescent="0.25">
      <c r="A1164" s="21">
        <v>1163</v>
      </c>
      <c r="B1164" s="21" t="s">
        <v>902</v>
      </c>
      <c r="C1164" s="30">
        <v>45835</v>
      </c>
      <c r="D1164" s="30">
        <v>45845</v>
      </c>
      <c r="E1164" s="47">
        <v>67.2</v>
      </c>
      <c r="F1164" s="47">
        <f t="shared" si="130"/>
        <v>5913.6</v>
      </c>
      <c r="G1164" s="48">
        <f t="shared" si="131"/>
        <v>5913.6</v>
      </c>
      <c r="H1164" s="21">
        <v>103259</v>
      </c>
      <c r="I1164" s="21" t="s">
        <v>1851</v>
      </c>
      <c r="J1164" s="21">
        <v>1</v>
      </c>
      <c r="K1164" s="21">
        <v>1</v>
      </c>
      <c r="L1164" s="21">
        <f t="shared" si="132"/>
        <v>0</v>
      </c>
      <c r="M1164" s="21" t="s">
        <v>976</v>
      </c>
      <c r="N1164" s="30">
        <v>45847</v>
      </c>
      <c r="O1164" s="48">
        <v>10080</v>
      </c>
      <c r="P1164" s="21" t="s">
        <v>621</v>
      </c>
      <c r="Q1164" s="21">
        <v>58152972161</v>
      </c>
      <c r="R1164" s="21" t="s">
        <v>40</v>
      </c>
      <c r="S1164" s="3">
        <v>4</v>
      </c>
      <c r="T1164" s="37"/>
      <c r="U1164" s="21" t="s">
        <v>18</v>
      </c>
      <c r="V1164" s="21" t="str">
        <f>VLOOKUP(P1164,'Customer List'!B:C,2,)</f>
        <v>Hyderabad</v>
      </c>
      <c r="W1164" s="38"/>
      <c r="X1164" s="30">
        <v>45848</v>
      </c>
      <c r="Y1164" s="21">
        <f t="shared" si="133"/>
        <v>1</v>
      </c>
      <c r="Z1164" s="21" t="str">
        <f t="shared" si="134"/>
        <v>Wednesday</v>
      </c>
      <c r="AA1164" s="21" t="str">
        <f t="shared" si="135"/>
        <v>Thursday</v>
      </c>
      <c r="AB1164" s="21" t="str">
        <f>VLOOKUP(U1164,'Currency Sheet'!A:C,3,)</f>
        <v>DOLLAR</v>
      </c>
      <c r="AC1164" s="42" t="str">
        <f>VLOOKUP(P1164,'Customer List'!B:D,3,)</f>
        <v>OutStation</v>
      </c>
    </row>
    <row r="1165" spans="1:29" x14ac:dyDescent="0.25">
      <c r="A1165" s="21">
        <v>1164</v>
      </c>
      <c r="B1165" s="21" t="s">
        <v>902</v>
      </c>
      <c r="C1165" s="30">
        <v>45835</v>
      </c>
      <c r="D1165" s="30">
        <v>45845</v>
      </c>
      <c r="E1165" s="47">
        <v>137.4</v>
      </c>
      <c r="F1165" s="47">
        <f t="shared" si="130"/>
        <v>12091.2</v>
      </c>
      <c r="G1165" s="48">
        <f t="shared" si="131"/>
        <v>12091.2</v>
      </c>
      <c r="H1165" s="21">
        <v>103260</v>
      </c>
      <c r="I1165" s="21" t="s">
        <v>1851</v>
      </c>
      <c r="J1165" s="21">
        <v>1</v>
      </c>
      <c r="K1165" s="21">
        <v>1</v>
      </c>
      <c r="L1165" s="21">
        <f t="shared" si="132"/>
        <v>0</v>
      </c>
      <c r="M1165" s="21" t="s">
        <v>976</v>
      </c>
      <c r="N1165" s="30">
        <v>45847</v>
      </c>
      <c r="O1165" s="48">
        <v>20610</v>
      </c>
      <c r="P1165" s="21" t="s">
        <v>621</v>
      </c>
      <c r="Q1165" s="21">
        <v>58152972161</v>
      </c>
      <c r="R1165" s="21" t="s">
        <v>40</v>
      </c>
      <c r="S1165" s="3">
        <v>4</v>
      </c>
      <c r="T1165" s="37"/>
      <c r="U1165" s="21" t="s">
        <v>18</v>
      </c>
      <c r="V1165" s="21" t="str">
        <f>VLOOKUP(P1165,'Customer List'!B:C,2,)</f>
        <v>Hyderabad</v>
      </c>
      <c r="W1165" s="38"/>
      <c r="X1165" s="30">
        <v>45848</v>
      </c>
      <c r="Y1165" s="21">
        <f t="shared" si="133"/>
        <v>1</v>
      </c>
      <c r="Z1165" s="21" t="str">
        <f t="shared" si="134"/>
        <v>Wednesday</v>
      </c>
      <c r="AA1165" s="21" t="str">
        <f t="shared" si="135"/>
        <v>Thursday</v>
      </c>
      <c r="AB1165" s="21" t="str">
        <f>VLOOKUP(U1165,'Currency Sheet'!A:C,3,)</f>
        <v>DOLLAR</v>
      </c>
      <c r="AC1165" s="42" t="str">
        <f>VLOOKUP(P1165,'Customer List'!B:D,3,)</f>
        <v>OutStation</v>
      </c>
    </row>
    <row r="1166" spans="1:29" x14ac:dyDescent="0.25">
      <c r="A1166" s="21">
        <v>1165</v>
      </c>
      <c r="B1166" s="21" t="s">
        <v>902</v>
      </c>
      <c r="C1166" s="30">
        <v>45835</v>
      </c>
      <c r="D1166" s="30">
        <v>45845</v>
      </c>
      <c r="E1166" s="47">
        <v>129</v>
      </c>
      <c r="F1166" s="47">
        <f t="shared" si="130"/>
        <v>11352</v>
      </c>
      <c r="G1166" s="48">
        <f t="shared" si="131"/>
        <v>11352</v>
      </c>
      <c r="H1166" s="21">
        <v>104418</v>
      </c>
      <c r="I1166" s="21" t="s">
        <v>1380</v>
      </c>
      <c r="J1166" s="21">
        <v>1</v>
      </c>
      <c r="K1166" s="21">
        <v>1</v>
      </c>
      <c r="L1166" s="21">
        <f t="shared" si="132"/>
        <v>0</v>
      </c>
      <c r="M1166" s="21" t="s">
        <v>976</v>
      </c>
      <c r="N1166" s="30">
        <v>45847</v>
      </c>
      <c r="O1166" s="48">
        <v>7920</v>
      </c>
      <c r="P1166" s="21" t="s">
        <v>621</v>
      </c>
      <c r="Q1166" s="21">
        <v>58152972161</v>
      </c>
      <c r="R1166" s="21" t="s">
        <v>40</v>
      </c>
      <c r="S1166" s="3">
        <v>4</v>
      </c>
      <c r="T1166" s="37"/>
      <c r="U1166" s="21" t="s">
        <v>18</v>
      </c>
      <c r="V1166" s="21" t="str">
        <f>VLOOKUP(P1166,'Customer List'!B:C,2,)</f>
        <v>Hyderabad</v>
      </c>
      <c r="W1166" s="38"/>
      <c r="X1166" s="30">
        <v>45848</v>
      </c>
      <c r="Y1166" s="21">
        <f t="shared" si="133"/>
        <v>1</v>
      </c>
      <c r="Z1166" s="21" t="str">
        <f t="shared" si="134"/>
        <v>Wednesday</v>
      </c>
      <c r="AA1166" s="21" t="str">
        <f t="shared" si="135"/>
        <v>Thursday</v>
      </c>
      <c r="AB1166" s="21" t="str">
        <f>VLOOKUP(U1166,'Currency Sheet'!A:C,3,)</f>
        <v>DOLLAR</v>
      </c>
      <c r="AC1166" s="42" t="str">
        <f>VLOOKUP(P1166,'Customer List'!B:D,3,)</f>
        <v>OutStation</v>
      </c>
    </row>
    <row r="1167" spans="1:29" x14ac:dyDescent="0.25">
      <c r="A1167" s="21">
        <v>1166</v>
      </c>
      <c r="B1167" s="21" t="s">
        <v>902</v>
      </c>
      <c r="C1167" s="30">
        <v>45835</v>
      </c>
      <c r="D1167" s="30">
        <v>45845</v>
      </c>
      <c r="E1167" s="47">
        <v>42.6</v>
      </c>
      <c r="F1167" s="47">
        <f t="shared" si="130"/>
        <v>3748.8</v>
      </c>
      <c r="G1167" s="48">
        <f t="shared" si="131"/>
        <v>3748.8</v>
      </c>
      <c r="H1167" s="21">
        <v>104705</v>
      </c>
      <c r="I1167" s="21" t="s">
        <v>1542</v>
      </c>
      <c r="J1167" s="21">
        <v>1</v>
      </c>
      <c r="K1167" s="21">
        <v>1</v>
      </c>
      <c r="L1167" s="21">
        <f t="shared" si="132"/>
        <v>0</v>
      </c>
      <c r="M1167" s="21" t="s">
        <v>976</v>
      </c>
      <c r="N1167" s="30">
        <v>45847</v>
      </c>
      <c r="O1167" s="48">
        <v>6390</v>
      </c>
      <c r="P1167" s="21" t="s">
        <v>621</v>
      </c>
      <c r="Q1167" s="21">
        <v>58152972161</v>
      </c>
      <c r="R1167" s="21" t="s">
        <v>40</v>
      </c>
      <c r="S1167" s="3">
        <v>4</v>
      </c>
      <c r="T1167" s="37"/>
      <c r="U1167" s="21" t="s">
        <v>18</v>
      </c>
      <c r="V1167" s="21" t="str">
        <f>VLOOKUP(P1167,'Customer List'!B:C,2,)</f>
        <v>Hyderabad</v>
      </c>
      <c r="W1167" s="38"/>
      <c r="X1167" s="30">
        <v>45848</v>
      </c>
      <c r="Y1167" s="21">
        <f t="shared" si="133"/>
        <v>1</v>
      </c>
      <c r="Z1167" s="21" t="str">
        <f t="shared" si="134"/>
        <v>Wednesday</v>
      </c>
      <c r="AA1167" s="21" t="str">
        <f t="shared" si="135"/>
        <v>Thursday</v>
      </c>
      <c r="AB1167" s="21" t="str">
        <f>VLOOKUP(U1167,'Currency Sheet'!A:C,3,)</f>
        <v>DOLLAR</v>
      </c>
      <c r="AC1167" s="42" t="str">
        <f>VLOOKUP(P1167,'Customer List'!B:D,3,)</f>
        <v>OutStation</v>
      </c>
    </row>
    <row r="1168" spans="1:29" x14ac:dyDescent="0.25">
      <c r="A1168" s="21">
        <v>1167</v>
      </c>
      <c r="B1168" s="21" t="s">
        <v>902</v>
      </c>
      <c r="C1168" s="30">
        <v>45835</v>
      </c>
      <c r="D1168" s="30">
        <v>45845</v>
      </c>
      <c r="E1168" s="47">
        <v>81.599999999999994</v>
      </c>
      <c r="F1168" s="47">
        <f t="shared" si="130"/>
        <v>7180.7999999999993</v>
      </c>
      <c r="G1168" s="48">
        <f t="shared" si="131"/>
        <v>7180.7999999999993</v>
      </c>
      <c r="H1168" s="21">
        <v>107215</v>
      </c>
      <c r="I1168" s="21" t="s">
        <v>1852</v>
      </c>
      <c r="J1168" s="21">
        <v>1</v>
      </c>
      <c r="K1168" s="21">
        <v>1</v>
      </c>
      <c r="L1168" s="21">
        <f t="shared" si="132"/>
        <v>0</v>
      </c>
      <c r="M1168" s="21" t="s">
        <v>976</v>
      </c>
      <c r="N1168" s="30">
        <v>45847</v>
      </c>
      <c r="O1168" s="48">
        <v>12240</v>
      </c>
      <c r="P1168" s="21" t="s">
        <v>621</v>
      </c>
      <c r="Q1168" s="21">
        <v>58152972161</v>
      </c>
      <c r="R1168" s="21" t="s">
        <v>40</v>
      </c>
      <c r="S1168" s="3">
        <v>4</v>
      </c>
      <c r="T1168" s="37"/>
      <c r="U1168" s="21" t="s">
        <v>18</v>
      </c>
      <c r="V1168" s="21" t="str">
        <f>VLOOKUP(P1168,'Customer List'!B:C,2,)</f>
        <v>Hyderabad</v>
      </c>
      <c r="W1168" s="38"/>
      <c r="X1168" s="30">
        <v>45848</v>
      </c>
      <c r="Y1168" s="21">
        <f t="shared" si="133"/>
        <v>1</v>
      </c>
      <c r="Z1168" s="21" t="str">
        <f t="shared" si="134"/>
        <v>Wednesday</v>
      </c>
      <c r="AA1168" s="21" t="str">
        <f t="shared" si="135"/>
        <v>Thursday</v>
      </c>
      <c r="AB1168" s="21" t="str">
        <f>VLOOKUP(U1168,'Currency Sheet'!A:C,3,)</f>
        <v>DOLLAR</v>
      </c>
      <c r="AC1168" s="42" t="str">
        <f>VLOOKUP(P1168,'Customer List'!B:D,3,)</f>
        <v>OutStation</v>
      </c>
    </row>
    <row r="1169" spans="1:29" x14ac:dyDescent="0.25">
      <c r="A1169" s="21">
        <v>1168</v>
      </c>
      <c r="B1169" s="21" t="s">
        <v>902</v>
      </c>
      <c r="C1169" s="30">
        <v>45835</v>
      </c>
      <c r="D1169" s="30">
        <v>45845</v>
      </c>
      <c r="E1169" s="47">
        <v>204.75</v>
      </c>
      <c r="F1169" s="47">
        <f t="shared" si="130"/>
        <v>18018</v>
      </c>
      <c r="G1169" s="48">
        <f t="shared" si="131"/>
        <v>18018</v>
      </c>
      <c r="H1169" s="21">
        <v>107641</v>
      </c>
      <c r="I1169" s="21" t="s">
        <v>1853</v>
      </c>
      <c r="J1169" s="21">
        <v>1</v>
      </c>
      <c r="K1169" s="21">
        <v>1</v>
      </c>
      <c r="L1169" s="21">
        <f t="shared" si="132"/>
        <v>0</v>
      </c>
      <c r="M1169" s="21" t="s">
        <v>976</v>
      </c>
      <c r="N1169" s="30">
        <v>45847</v>
      </c>
      <c r="O1169" s="48">
        <v>24570</v>
      </c>
      <c r="P1169" s="21" t="s">
        <v>621</v>
      </c>
      <c r="Q1169" s="21">
        <v>58152972161</v>
      </c>
      <c r="R1169" s="21" t="s">
        <v>40</v>
      </c>
      <c r="S1169" s="3">
        <v>4</v>
      </c>
      <c r="T1169" s="37"/>
      <c r="U1169" s="21" t="s">
        <v>18</v>
      </c>
      <c r="V1169" s="21" t="str">
        <f>VLOOKUP(P1169,'Customer List'!B:C,2,)</f>
        <v>Hyderabad</v>
      </c>
      <c r="W1169" s="38"/>
      <c r="X1169" s="30">
        <v>45848</v>
      </c>
      <c r="Y1169" s="21">
        <f t="shared" si="133"/>
        <v>1</v>
      </c>
      <c r="Z1169" s="21" t="str">
        <f t="shared" si="134"/>
        <v>Wednesday</v>
      </c>
      <c r="AA1169" s="21" t="str">
        <f t="shared" si="135"/>
        <v>Thursday</v>
      </c>
      <c r="AB1169" s="21" t="str">
        <f>VLOOKUP(U1169,'Currency Sheet'!A:C,3,)</f>
        <v>DOLLAR</v>
      </c>
      <c r="AC1169" s="42" t="str">
        <f>VLOOKUP(P1169,'Customer List'!B:D,3,)</f>
        <v>OutStation</v>
      </c>
    </row>
    <row r="1170" spans="1:29" x14ac:dyDescent="0.25">
      <c r="A1170" s="21">
        <v>1169</v>
      </c>
      <c r="B1170" s="21" t="s">
        <v>902</v>
      </c>
      <c r="C1170" s="30">
        <v>45835</v>
      </c>
      <c r="D1170" s="30">
        <v>45845</v>
      </c>
      <c r="E1170" s="47">
        <v>123.75</v>
      </c>
      <c r="F1170" s="47">
        <f t="shared" si="130"/>
        <v>10890</v>
      </c>
      <c r="G1170" s="48">
        <f t="shared" si="131"/>
        <v>10890</v>
      </c>
      <c r="H1170" s="21">
        <v>115537</v>
      </c>
      <c r="I1170" s="21" t="s">
        <v>1565</v>
      </c>
      <c r="J1170" s="21">
        <v>1</v>
      </c>
      <c r="K1170" s="21">
        <v>1</v>
      </c>
      <c r="L1170" s="21">
        <f t="shared" si="132"/>
        <v>0</v>
      </c>
      <c r="M1170" s="21" t="s">
        <v>976</v>
      </c>
      <c r="N1170" s="30">
        <v>45847</v>
      </c>
      <c r="O1170" s="48">
        <v>14850</v>
      </c>
      <c r="P1170" s="21" t="s">
        <v>621</v>
      </c>
      <c r="Q1170" s="21">
        <v>58152972161</v>
      </c>
      <c r="R1170" s="21" t="s">
        <v>40</v>
      </c>
      <c r="S1170" s="3">
        <v>4</v>
      </c>
      <c r="T1170" s="37"/>
      <c r="U1170" s="21" t="s">
        <v>18</v>
      </c>
      <c r="V1170" s="21" t="str">
        <f>VLOOKUP(P1170,'Customer List'!B:C,2,)</f>
        <v>Hyderabad</v>
      </c>
      <c r="W1170" s="38"/>
      <c r="X1170" s="30">
        <v>45848</v>
      </c>
      <c r="Y1170" s="21">
        <f t="shared" si="133"/>
        <v>1</v>
      </c>
      <c r="Z1170" s="21" t="str">
        <f t="shared" si="134"/>
        <v>Wednesday</v>
      </c>
      <c r="AA1170" s="21" t="str">
        <f t="shared" si="135"/>
        <v>Thursday</v>
      </c>
      <c r="AB1170" s="21" t="str">
        <f>VLOOKUP(U1170,'Currency Sheet'!A:C,3,)</f>
        <v>DOLLAR</v>
      </c>
      <c r="AC1170" s="42" t="str">
        <f>VLOOKUP(P1170,'Customer List'!B:D,3,)</f>
        <v>OutStation</v>
      </c>
    </row>
    <row r="1171" spans="1:29" x14ac:dyDescent="0.25">
      <c r="A1171" s="21">
        <v>1170</v>
      </c>
      <c r="B1171" s="21" t="s">
        <v>902</v>
      </c>
      <c r="C1171" s="30">
        <v>45835</v>
      </c>
      <c r="D1171" s="30">
        <v>45845</v>
      </c>
      <c r="E1171" s="47">
        <v>280.5</v>
      </c>
      <c r="F1171" s="47">
        <f t="shared" si="130"/>
        <v>24684</v>
      </c>
      <c r="G1171" s="48">
        <f t="shared" si="131"/>
        <v>24684</v>
      </c>
      <c r="H1171" s="21">
        <v>115538</v>
      </c>
      <c r="I1171" s="21" t="s">
        <v>1565</v>
      </c>
      <c r="J1171" s="21">
        <v>1</v>
      </c>
      <c r="K1171" s="21">
        <v>1</v>
      </c>
      <c r="L1171" s="21">
        <f t="shared" si="132"/>
        <v>0</v>
      </c>
      <c r="M1171" s="21" t="s">
        <v>976</v>
      </c>
      <c r="N1171" s="30">
        <v>45847</v>
      </c>
      <c r="O1171" s="48">
        <v>33660</v>
      </c>
      <c r="P1171" s="21" t="s">
        <v>621</v>
      </c>
      <c r="Q1171" s="21">
        <v>58152972161</v>
      </c>
      <c r="R1171" s="21" t="s">
        <v>40</v>
      </c>
      <c r="S1171" s="3">
        <v>4</v>
      </c>
      <c r="T1171" s="37"/>
      <c r="U1171" s="21" t="s">
        <v>18</v>
      </c>
      <c r="V1171" s="21" t="str">
        <f>VLOOKUP(P1171,'Customer List'!B:C,2,)</f>
        <v>Hyderabad</v>
      </c>
      <c r="W1171" s="38"/>
      <c r="X1171" s="30">
        <v>45848</v>
      </c>
      <c r="Y1171" s="21">
        <f t="shared" si="133"/>
        <v>1</v>
      </c>
      <c r="Z1171" s="21" t="str">
        <f t="shared" si="134"/>
        <v>Wednesday</v>
      </c>
      <c r="AA1171" s="21" t="str">
        <f t="shared" si="135"/>
        <v>Thursday</v>
      </c>
      <c r="AB1171" s="21" t="str">
        <f>VLOOKUP(U1171,'Currency Sheet'!A:C,3,)</f>
        <v>DOLLAR</v>
      </c>
      <c r="AC1171" s="42" t="str">
        <f>VLOOKUP(P1171,'Customer List'!B:D,3,)</f>
        <v>OutStation</v>
      </c>
    </row>
    <row r="1172" spans="1:29" x14ac:dyDescent="0.25">
      <c r="A1172" s="21">
        <v>1171</v>
      </c>
      <c r="B1172" s="21" t="s">
        <v>902</v>
      </c>
      <c r="C1172" s="30">
        <v>45835</v>
      </c>
      <c r="D1172" s="30">
        <v>45845</v>
      </c>
      <c r="E1172" s="47">
        <v>187.5</v>
      </c>
      <c r="F1172" s="47">
        <f t="shared" si="130"/>
        <v>16500</v>
      </c>
      <c r="G1172" s="48">
        <f t="shared" si="131"/>
        <v>16500</v>
      </c>
      <c r="H1172" s="21">
        <v>117429</v>
      </c>
      <c r="I1172" s="21" t="s">
        <v>1854</v>
      </c>
      <c r="J1172" s="21">
        <v>1</v>
      </c>
      <c r="K1172" s="21">
        <v>1</v>
      </c>
      <c r="L1172" s="21">
        <f t="shared" si="132"/>
        <v>0</v>
      </c>
      <c r="M1172" s="21" t="s">
        <v>976</v>
      </c>
      <c r="N1172" s="30">
        <v>45847</v>
      </c>
      <c r="O1172" s="48">
        <v>22500</v>
      </c>
      <c r="P1172" s="21" t="s">
        <v>621</v>
      </c>
      <c r="Q1172" s="21">
        <v>58152972161</v>
      </c>
      <c r="R1172" s="21" t="s">
        <v>40</v>
      </c>
      <c r="S1172" s="3">
        <v>4</v>
      </c>
      <c r="T1172" s="37"/>
      <c r="U1172" s="21" t="s">
        <v>18</v>
      </c>
      <c r="V1172" s="21" t="str">
        <f>VLOOKUP(P1172,'Customer List'!B:C,2,)</f>
        <v>Hyderabad</v>
      </c>
      <c r="W1172" s="38"/>
      <c r="X1172" s="30">
        <v>45848</v>
      </c>
      <c r="Y1172" s="21">
        <f t="shared" si="133"/>
        <v>1</v>
      </c>
      <c r="Z1172" s="21" t="str">
        <f t="shared" si="134"/>
        <v>Wednesday</v>
      </c>
      <c r="AA1172" s="21" t="str">
        <f t="shared" si="135"/>
        <v>Thursday</v>
      </c>
      <c r="AB1172" s="21" t="str">
        <f>VLOOKUP(U1172,'Currency Sheet'!A:C,3,)</f>
        <v>DOLLAR</v>
      </c>
      <c r="AC1172" s="42" t="str">
        <f>VLOOKUP(P1172,'Customer List'!B:D,3,)</f>
        <v>OutStation</v>
      </c>
    </row>
    <row r="1173" spans="1:29" x14ac:dyDescent="0.25">
      <c r="A1173" s="21">
        <v>1172</v>
      </c>
      <c r="B1173" s="21" t="s">
        <v>902</v>
      </c>
      <c r="C1173" s="30">
        <v>45835</v>
      </c>
      <c r="D1173" s="30">
        <v>45845</v>
      </c>
      <c r="E1173" s="47">
        <v>66</v>
      </c>
      <c r="F1173" s="47">
        <f t="shared" si="130"/>
        <v>5808</v>
      </c>
      <c r="G1173" s="48">
        <f t="shared" si="131"/>
        <v>5808</v>
      </c>
      <c r="H1173" s="21">
        <v>135259</v>
      </c>
      <c r="I1173" s="21" t="s">
        <v>1855</v>
      </c>
      <c r="J1173" s="21">
        <v>1</v>
      </c>
      <c r="K1173" s="21">
        <v>1</v>
      </c>
      <c r="L1173" s="21">
        <f t="shared" si="132"/>
        <v>0</v>
      </c>
      <c r="M1173" s="21" t="s">
        <v>976</v>
      </c>
      <c r="N1173" s="30">
        <v>45847</v>
      </c>
      <c r="O1173" s="48">
        <v>9900</v>
      </c>
      <c r="P1173" s="21" t="s">
        <v>621</v>
      </c>
      <c r="Q1173" s="21">
        <v>58152972161</v>
      </c>
      <c r="R1173" s="21" t="s">
        <v>40</v>
      </c>
      <c r="S1173" s="3">
        <v>4</v>
      </c>
      <c r="T1173" s="37"/>
      <c r="U1173" s="21" t="s">
        <v>18</v>
      </c>
      <c r="V1173" s="21" t="str">
        <f>VLOOKUP(P1173,'Customer List'!B:C,2,)</f>
        <v>Hyderabad</v>
      </c>
      <c r="W1173" s="38"/>
      <c r="X1173" s="30">
        <v>45848</v>
      </c>
      <c r="Y1173" s="21">
        <f t="shared" si="133"/>
        <v>1</v>
      </c>
      <c r="Z1173" s="21" t="str">
        <f t="shared" si="134"/>
        <v>Wednesday</v>
      </c>
      <c r="AA1173" s="21" t="str">
        <f t="shared" si="135"/>
        <v>Thursday</v>
      </c>
      <c r="AB1173" s="21" t="str">
        <f>VLOOKUP(U1173,'Currency Sheet'!A:C,3,)</f>
        <v>DOLLAR</v>
      </c>
      <c r="AC1173" s="42" t="str">
        <f>VLOOKUP(P1173,'Customer List'!B:D,3,)</f>
        <v>OutStation</v>
      </c>
    </row>
    <row r="1174" spans="1:29" x14ac:dyDescent="0.25">
      <c r="A1174" s="21">
        <v>1173</v>
      </c>
      <c r="B1174" s="21" t="s">
        <v>902</v>
      </c>
      <c r="C1174" s="30">
        <v>45835</v>
      </c>
      <c r="D1174" s="30">
        <v>45845</v>
      </c>
      <c r="E1174" s="47">
        <v>88.2</v>
      </c>
      <c r="F1174" s="47">
        <f t="shared" si="130"/>
        <v>7761.6</v>
      </c>
      <c r="G1174" s="48">
        <f t="shared" si="131"/>
        <v>7761.6</v>
      </c>
      <c r="H1174" s="21">
        <v>145521</v>
      </c>
      <c r="I1174" s="21" t="s">
        <v>1303</v>
      </c>
      <c r="J1174" s="21">
        <v>1</v>
      </c>
      <c r="K1174" s="21">
        <v>1</v>
      </c>
      <c r="L1174" s="21">
        <f t="shared" si="132"/>
        <v>0</v>
      </c>
      <c r="M1174" s="21" t="s">
        <v>976</v>
      </c>
      <c r="N1174" s="30">
        <v>45847</v>
      </c>
      <c r="O1174" s="48">
        <v>13230</v>
      </c>
      <c r="P1174" s="21" t="s">
        <v>621</v>
      </c>
      <c r="Q1174" s="21">
        <v>58152972161</v>
      </c>
      <c r="R1174" s="21" t="s">
        <v>40</v>
      </c>
      <c r="S1174" s="3">
        <v>4</v>
      </c>
      <c r="T1174" s="37"/>
      <c r="U1174" s="21" t="s">
        <v>18</v>
      </c>
      <c r="V1174" s="21" t="str">
        <f>VLOOKUP(P1174,'Customer List'!B:C,2,)</f>
        <v>Hyderabad</v>
      </c>
      <c r="W1174" s="38"/>
      <c r="X1174" s="30">
        <v>45848</v>
      </c>
      <c r="Y1174" s="21">
        <f t="shared" si="133"/>
        <v>1</v>
      </c>
      <c r="Z1174" s="21" t="str">
        <f t="shared" si="134"/>
        <v>Wednesday</v>
      </c>
      <c r="AA1174" s="21" t="str">
        <f t="shared" si="135"/>
        <v>Thursday</v>
      </c>
      <c r="AB1174" s="21" t="str">
        <f>VLOOKUP(U1174,'Currency Sheet'!A:C,3,)</f>
        <v>DOLLAR</v>
      </c>
      <c r="AC1174" s="42" t="str">
        <f>VLOOKUP(P1174,'Customer List'!B:D,3,)</f>
        <v>OutStation</v>
      </c>
    </row>
    <row r="1175" spans="1:29" x14ac:dyDescent="0.25">
      <c r="A1175" s="21">
        <v>1174</v>
      </c>
      <c r="B1175" s="21" t="s">
        <v>902</v>
      </c>
      <c r="C1175" s="30">
        <v>45835</v>
      </c>
      <c r="D1175" s="30">
        <v>45845</v>
      </c>
      <c r="E1175" s="47">
        <v>288</v>
      </c>
      <c r="F1175" s="47">
        <f t="shared" si="130"/>
        <v>25344</v>
      </c>
      <c r="G1175" s="48">
        <f t="shared" si="131"/>
        <v>25344</v>
      </c>
      <c r="H1175" s="21">
        <v>285205</v>
      </c>
      <c r="I1175" s="21" t="s">
        <v>1856</v>
      </c>
      <c r="J1175" s="21">
        <v>1</v>
      </c>
      <c r="K1175" s="21">
        <v>1</v>
      </c>
      <c r="L1175" s="21">
        <f t="shared" si="132"/>
        <v>0</v>
      </c>
      <c r="M1175" s="21" t="s">
        <v>976</v>
      </c>
      <c r="N1175" s="30">
        <v>45847</v>
      </c>
      <c r="O1175" s="48">
        <v>25920</v>
      </c>
      <c r="P1175" s="21" t="s">
        <v>621</v>
      </c>
      <c r="Q1175" s="21">
        <v>58152972161</v>
      </c>
      <c r="R1175" s="21" t="s">
        <v>40</v>
      </c>
      <c r="S1175" s="3">
        <v>4</v>
      </c>
      <c r="T1175" s="37"/>
      <c r="U1175" s="21" t="s">
        <v>18</v>
      </c>
      <c r="V1175" s="21" t="str">
        <f>VLOOKUP(P1175,'Customer List'!B:C,2,)</f>
        <v>Hyderabad</v>
      </c>
      <c r="W1175" s="38"/>
      <c r="X1175" s="30">
        <v>45848</v>
      </c>
      <c r="Y1175" s="21">
        <f t="shared" si="133"/>
        <v>1</v>
      </c>
      <c r="Z1175" s="21" t="str">
        <f t="shared" si="134"/>
        <v>Wednesday</v>
      </c>
      <c r="AA1175" s="21" t="str">
        <f t="shared" si="135"/>
        <v>Thursday</v>
      </c>
      <c r="AB1175" s="21" t="str">
        <f>VLOOKUP(U1175,'Currency Sheet'!A:C,3,)</f>
        <v>DOLLAR</v>
      </c>
      <c r="AC1175" s="42" t="str">
        <f>VLOOKUP(P1175,'Customer List'!B:D,3,)</f>
        <v>OutStation</v>
      </c>
    </row>
    <row r="1176" spans="1:29" x14ac:dyDescent="0.25">
      <c r="A1176" s="21">
        <v>1175</v>
      </c>
      <c r="B1176" s="21" t="s">
        <v>902</v>
      </c>
      <c r="C1176" s="30">
        <v>45835</v>
      </c>
      <c r="D1176" s="30">
        <v>45845</v>
      </c>
      <c r="E1176" s="47">
        <v>112.8</v>
      </c>
      <c r="F1176" s="47">
        <f t="shared" si="130"/>
        <v>9926.4</v>
      </c>
      <c r="G1176" s="48">
        <f t="shared" si="131"/>
        <v>9926.4</v>
      </c>
      <c r="H1176" s="21">
        <v>320011</v>
      </c>
      <c r="I1176" s="21" t="s">
        <v>1857</v>
      </c>
      <c r="J1176" s="21">
        <v>1</v>
      </c>
      <c r="K1176" s="21">
        <v>1</v>
      </c>
      <c r="L1176" s="21">
        <f t="shared" si="132"/>
        <v>0</v>
      </c>
      <c r="M1176" s="21" t="s">
        <v>976</v>
      </c>
      <c r="N1176" s="30">
        <v>45847</v>
      </c>
      <c r="O1176" s="48">
        <v>16920</v>
      </c>
      <c r="P1176" s="21" t="s">
        <v>621</v>
      </c>
      <c r="Q1176" s="21">
        <v>58152972161</v>
      </c>
      <c r="R1176" s="21" t="s">
        <v>40</v>
      </c>
      <c r="S1176" s="3">
        <v>4</v>
      </c>
      <c r="T1176" s="37"/>
      <c r="U1176" s="21" t="s">
        <v>18</v>
      </c>
      <c r="V1176" s="21" t="str">
        <f>VLOOKUP(P1176,'Customer List'!B:C,2,)</f>
        <v>Hyderabad</v>
      </c>
      <c r="W1176" s="38"/>
      <c r="X1176" s="30">
        <v>45848</v>
      </c>
      <c r="Y1176" s="21">
        <f t="shared" si="133"/>
        <v>1</v>
      </c>
      <c r="Z1176" s="21" t="str">
        <f t="shared" si="134"/>
        <v>Wednesday</v>
      </c>
      <c r="AA1176" s="21" t="str">
        <f t="shared" si="135"/>
        <v>Thursday</v>
      </c>
      <c r="AB1176" s="21" t="str">
        <f>VLOOKUP(U1176,'Currency Sheet'!A:C,3,)</f>
        <v>DOLLAR</v>
      </c>
      <c r="AC1176" s="42" t="str">
        <f>VLOOKUP(P1176,'Customer List'!B:D,3,)</f>
        <v>OutStation</v>
      </c>
    </row>
    <row r="1177" spans="1:29" x14ac:dyDescent="0.25">
      <c r="A1177" s="21">
        <v>1176</v>
      </c>
      <c r="B1177" s="21" t="s">
        <v>902</v>
      </c>
      <c r="C1177" s="30">
        <v>45835</v>
      </c>
      <c r="D1177" s="30">
        <v>45845</v>
      </c>
      <c r="E1177" s="47">
        <v>222</v>
      </c>
      <c r="F1177" s="47">
        <f t="shared" si="130"/>
        <v>19536</v>
      </c>
      <c r="G1177" s="48">
        <f t="shared" si="131"/>
        <v>19536</v>
      </c>
      <c r="H1177" s="21">
        <v>320012</v>
      </c>
      <c r="I1177" s="21" t="s">
        <v>1857</v>
      </c>
      <c r="J1177" s="21">
        <v>1</v>
      </c>
      <c r="K1177" s="21">
        <v>1</v>
      </c>
      <c r="L1177" s="21">
        <f t="shared" si="132"/>
        <v>0</v>
      </c>
      <c r="M1177" s="21" t="s">
        <v>976</v>
      </c>
      <c r="N1177" s="30">
        <v>45847</v>
      </c>
      <c r="O1177" s="48">
        <v>33300</v>
      </c>
      <c r="P1177" s="21" t="s">
        <v>621</v>
      </c>
      <c r="Q1177" s="21">
        <v>58152972161</v>
      </c>
      <c r="R1177" s="21" t="s">
        <v>40</v>
      </c>
      <c r="S1177" s="3">
        <v>4</v>
      </c>
      <c r="T1177" s="37"/>
      <c r="U1177" s="21" t="s">
        <v>18</v>
      </c>
      <c r="V1177" s="21" t="str">
        <f>VLOOKUP(P1177,'Customer List'!B:C,2,)</f>
        <v>Hyderabad</v>
      </c>
      <c r="W1177" s="38"/>
      <c r="X1177" s="30">
        <v>45848</v>
      </c>
      <c r="Y1177" s="21">
        <f t="shared" si="133"/>
        <v>1</v>
      </c>
      <c r="Z1177" s="21" t="str">
        <f t="shared" si="134"/>
        <v>Wednesday</v>
      </c>
      <c r="AA1177" s="21" t="str">
        <f t="shared" si="135"/>
        <v>Thursday</v>
      </c>
      <c r="AB1177" s="21" t="str">
        <f>VLOOKUP(U1177,'Currency Sheet'!A:C,3,)</f>
        <v>DOLLAR</v>
      </c>
      <c r="AC1177" s="42" t="str">
        <f>VLOOKUP(P1177,'Customer List'!B:D,3,)</f>
        <v>OutStation</v>
      </c>
    </row>
    <row r="1178" spans="1:29" x14ac:dyDescent="0.25">
      <c r="A1178" s="21">
        <v>1177</v>
      </c>
      <c r="B1178" s="21" t="s">
        <v>902</v>
      </c>
      <c r="C1178" s="30">
        <v>45835</v>
      </c>
      <c r="D1178" s="30">
        <v>45845</v>
      </c>
      <c r="E1178" s="47">
        <v>77.400000000000006</v>
      </c>
      <c r="F1178" s="47">
        <f t="shared" si="130"/>
        <v>6811.2000000000007</v>
      </c>
      <c r="G1178" s="48">
        <f t="shared" si="131"/>
        <v>6811.2000000000007</v>
      </c>
      <c r="H1178" s="21">
        <v>405719</v>
      </c>
      <c r="I1178" s="21" t="s">
        <v>1412</v>
      </c>
      <c r="J1178" s="21">
        <v>1</v>
      </c>
      <c r="K1178" s="21">
        <v>1</v>
      </c>
      <c r="L1178" s="21">
        <f t="shared" si="132"/>
        <v>0</v>
      </c>
      <c r="M1178" s="21" t="s">
        <v>976</v>
      </c>
      <c r="N1178" s="30">
        <v>45847</v>
      </c>
      <c r="O1178" s="48">
        <v>11610</v>
      </c>
      <c r="P1178" s="21" t="s">
        <v>621</v>
      </c>
      <c r="Q1178" s="21">
        <v>58152972161</v>
      </c>
      <c r="R1178" s="21" t="s">
        <v>40</v>
      </c>
      <c r="S1178" s="3">
        <v>4</v>
      </c>
      <c r="T1178" s="37"/>
      <c r="U1178" s="21" t="s">
        <v>18</v>
      </c>
      <c r="V1178" s="21" t="str">
        <f>VLOOKUP(P1178,'Customer List'!B:C,2,)</f>
        <v>Hyderabad</v>
      </c>
      <c r="W1178" s="38"/>
      <c r="X1178" s="30">
        <v>45848</v>
      </c>
      <c r="Y1178" s="21">
        <f t="shared" si="133"/>
        <v>1</v>
      </c>
      <c r="Z1178" s="21" t="str">
        <f t="shared" si="134"/>
        <v>Wednesday</v>
      </c>
      <c r="AA1178" s="21" t="str">
        <f t="shared" si="135"/>
        <v>Thursday</v>
      </c>
      <c r="AB1178" s="21" t="str">
        <f>VLOOKUP(U1178,'Currency Sheet'!A:C,3,)</f>
        <v>DOLLAR</v>
      </c>
      <c r="AC1178" s="42" t="str">
        <f>VLOOKUP(P1178,'Customer List'!B:D,3,)</f>
        <v>OutStation</v>
      </c>
    </row>
    <row r="1179" spans="1:29" x14ac:dyDescent="0.25">
      <c r="A1179" s="21">
        <v>1178</v>
      </c>
      <c r="B1179" s="21" t="s">
        <v>902</v>
      </c>
      <c r="C1179" s="30">
        <v>45835</v>
      </c>
      <c r="D1179" s="30">
        <v>45845</v>
      </c>
      <c r="E1179" s="47">
        <v>204</v>
      </c>
      <c r="F1179" s="47">
        <f t="shared" si="130"/>
        <v>17952</v>
      </c>
      <c r="G1179" s="48">
        <f t="shared" si="131"/>
        <v>17952</v>
      </c>
      <c r="H1179" s="21">
        <v>405720</v>
      </c>
      <c r="I1179" s="21" t="s">
        <v>1412</v>
      </c>
      <c r="J1179" s="21">
        <v>1</v>
      </c>
      <c r="K1179" s="21">
        <v>1</v>
      </c>
      <c r="L1179" s="21">
        <f t="shared" si="132"/>
        <v>0</v>
      </c>
      <c r="M1179" s="21" t="s">
        <v>976</v>
      </c>
      <c r="N1179" s="30">
        <v>45847</v>
      </c>
      <c r="O1179" s="48">
        <v>30600</v>
      </c>
      <c r="P1179" s="21" t="s">
        <v>621</v>
      </c>
      <c r="Q1179" s="21">
        <v>58152972161</v>
      </c>
      <c r="R1179" s="21" t="s">
        <v>40</v>
      </c>
      <c r="S1179" s="3">
        <v>4</v>
      </c>
      <c r="T1179" s="37"/>
      <c r="U1179" s="21" t="s">
        <v>18</v>
      </c>
      <c r="V1179" s="21" t="str">
        <f>VLOOKUP(P1179,'Customer List'!B:C,2,)</f>
        <v>Hyderabad</v>
      </c>
      <c r="W1179" s="38"/>
      <c r="X1179" s="30">
        <v>45848</v>
      </c>
      <c r="Y1179" s="21">
        <f t="shared" si="133"/>
        <v>1</v>
      </c>
      <c r="Z1179" s="21" t="str">
        <f t="shared" si="134"/>
        <v>Wednesday</v>
      </c>
      <c r="AA1179" s="21" t="str">
        <f t="shared" si="135"/>
        <v>Thursday</v>
      </c>
      <c r="AB1179" s="21" t="str">
        <f>VLOOKUP(U1179,'Currency Sheet'!A:C,3,)</f>
        <v>DOLLAR</v>
      </c>
      <c r="AC1179" s="42" t="str">
        <f>VLOOKUP(P1179,'Customer List'!B:D,3,)</f>
        <v>OutStation</v>
      </c>
    </row>
    <row r="1180" spans="1:29" x14ac:dyDescent="0.25">
      <c r="A1180" s="21">
        <v>1179</v>
      </c>
      <c r="B1180" s="21" t="s">
        <v>902</v>
      </c>
      <c r="C1180" s="30">
        <v>45835</v>
      </c>
      <c r="D1180" s="30">
        <v>45845</v>
      </c>
      <c r="E1180" s="47">
        <v>177.6</v>
      </c>
      <c r="F1180" s="47">
        <f t="shared" si="130"/>
        <v>15628.8</v>
      </c>
      <c r="G1180" s="48">
        <f t="shared" si="131"/>
        <v>15628.8</v>
      </c>
      <c r="H1180" s="21">
        <v>406509</v>
      </c>
      <c r="I1180" s="21" t="s">
        <v>1858</v>
      </c>
      <c r="J1180" s="21">
        <v>1</v>
      </c>
      <c r="K1180" s="21">
        <v>1</v>
      </c>
      <c r="L1180" s="21">
        <f t="shared" si="132"/>
        <v>0</v>
      </c>
      <c r="M1180" s="21" t="s">
        <v>976</v>
      </c>
      <c r="N1180" s="30">
        <v>45847</v>
      </c>
      <c r="O1180" s="48">
        <v>26640</v>
      </c>
      <c r="P1180" s="21" t="s">
        <v>621</v>
      </c>
      <c r="Q1180" s="21">
        <v>58152972161</v>
      </c>
      <c r="R1180" s="21" t="s">
        <v>40</v>
      </c>
      <c r="S1180" s="3">
        <v>4</v>
      </c>
      <c r="T1180" s="37"/>
      <c r="U1180" s="21" t="s">
        <v>18</v>
      </c>
      <c r="V1180" s="21" t="str">
        <f>VLOOKUP(P1180,'Customer List'!B:C,2,)</f>
        <v>Hyderabad</v>
      </c>
      <c r="W1180" s="38"/>
      <c r="X1180" s="30">
        <v>45848</v>
      </c>
      <c r="Y1180" s="21">
        <f t="shared" si="133"/>
        <v>1</v>
      </c>
      <c r="Z1180" s="21" t="str">
        <f t="shared" si="134"/>
        <v>Wednesday</v>
      </c>
      <c r="AA1180" s="21" t="str">
        <f t="shared" si="135"/>
        <v>Thursday</v>
      </c>
      <c r="AB1180" s="21" t="str">
        <f>VLOOKUP(U1180,'Currency Sheet'!A:C,3,)</f>
        <v>DOLLAR</v>
      </c>
      <c r="AC1180" s="42" t="str">
        <f>VLOOKUP(P1180,'Customer List'!B:D,3,)</f>
        <v>OutStation</v>
      </c>
    </row>
    <row r="1181" spans="1:29" x14ac:dyDescent="0.25">
      <c r="A1181" s="21">
        <v>1180</v>
      </c>
      <c r="B1181" s="21" t="s">
        <v>878</v>
      </c>
      <c r="C1181" s="30">
        <v>45835</v>
      </c>
      <c r="D1181" s="30">
        <v>45845</v>
      </c>
      <c r="E1181" s="47">
        <v>731.85</v>
      </c>
      <c r="F1181" s="47">
        <f t="shared" si="130"/>
        <v>64402.8</v>
      </c>
      <c r="G1181" s="48">
        <f t="shared" si="131"/>
        <v>64402.8</v>
      </c>
      <c r="H1181" s="21" t="s">
        <v>862</v>
      </c>
      <c r="I1181" s="21" t="s">
        <v>4369</v>
      </c>
      <c r="J1181" s="21">
        <v>1</v>
      </c>
      <c r="K1181" s="21">
        <v>1</v>
      </c>
      <c r="L1181" s="21">
        <f t="shared" si="132"/>
        <v>0</v>
      </c>
      <c r="M1181" s="21" t="s">
        <v>1003</v>
      </c>
      <c r="N1181" s="30">
        <v>45848</v>
      </c>
      <c r="O1181" s="48">
        <v>109777.5</v>
      </c>
      <c r="P1181" s="21" t="s">
        <v>879</v>
      </c>
      <c r="Q1181" s="21" t="s">
        <v>636</v>
      </c>
      <c r="R1181" s="21" t="s">
        <v>847</v>
      </c>
      <c r="S1181" s="3">
        <v>-20</v>
      </c>
      <c r="T1181" s="37"/>
      <c r="U1181" s="21" t="s">
        <v>320</v>
      </c>
      <c r="V1181" s="21" t="str">
        <f>VLOOKUP(P1181,'Customer List'!B:C,2,)</f>
        <v>Delhi</v>
      </c>
      <c r="W1181" s="38"/>
      <c r="X1181" s="30">
        <v>45848</v>
      </c>
      <c r="Y1181" s="21">
        <f t="shared" si="133"/>
        <v>0</v>
      </c>
      <c r="Z1181" s="21" t="str">
        <f t="shared" si="134"/>
        <v>Thursday</v>
      </c>
      <c r="AA1181" s="21" t="str">
        <f t="shared" si="135"/>
        <v>Thursday</v>
      </c>
      <c r="AB1181" s="21" t="str">
        <f>VLOOKUP(U1181,'Currency Sheet'!A:C,3,)</f>
        <v>DOLLAR</v>
      </c>
      <c r="AC1181" s="42" t="str">
        <f>VLOOKUP(P1181,'Customer List'!B:D,3,)</f>
        <v>Local</v>
      </c>
    </row>
    <row r="1182" spans="1:29" x14ac:dyDescent="0.25">
      <c r="A1182" s="21">
        <v>1181</v>
      </c>
      <c r="B1182" s="21" t="s">
        <v>878</v>
      </c>
      <c r="C1182" s="30">
        <v>45835</v>
      </c>
      <c r="D1182" s="30">
        <v>45845</v>
      </c>
      <c r="E1182" s="47">
        <v>731.85</v>
      </c>
      <c r="F1182" s="47">
        <f t="shared" si="130"/>
        <v>64402.8</v>
      </c>
      <c r="G1182" s="48">
        <f t="shared" si="131"/>
        <v>64402.8</v>
      </c>
      <c r="H1182" s="21" t="s">
        <v>863</v>
      </c>
      <c r="I1182" s="21" t="s">
        <v>4370</v>
      </c>
      <c r="J1182" s="21">
        <v>1</v>
      </c>
      <c r="K1182" s="21">
        <v>1</v>
      </c>
      <c r="L1182" s="21">
        <f t="shared" si="132"/>
        <v>0</v>
      </c>
      <c r="M1182" s="21" t="s">
        <v>1003</v>
      </c>
      <c r="N1182" s="30">
        <v>45848</v>
      </c>
      <c r="O1182" s="48">
        <v>109777.5</v>
      </c>
      <c r="P1182" s="21" t="s">
        <v>879</v>
      </c>
      <c r="Q1182" s="21" t="s">
        <v>636</v>
      </c>
      <c r="R1182" s="21" t="s">
        <v>847</v>
      </c>
      <c r="S1182" s="3">
        <v>-20</v>
      </c>
      <c r="T1182" s="37"/>
      <c r="U1182" s="21" t="s">
        <v>320</v>
      </c>
      <c r="V1182" s="21" t="str">
        <f>VLOOKUP(P1182,'Customer List'!B:C,2,)</f>
        <v>Delhi</v>
      </c>
      <c r="W1182" s="38"/>
      <c r="X1182" s="30">
        <v>45848</v>
      </c>
      <c r="Y1182" s="21">
        <f t="shared" si="133"/>
        <v>0</v>
      </c>
      <c r="Z1182" s="21" t="str">
        <f t="shared" si="134"/>
        <v>Thursday</v>
      </c>
      <c r="AA1182" s="21" t="str">
        <f t="shared" si="135"/>
        <v>Thursday</v>
      </c>
      <c r="AB1182" s="21" t="str">
        <f>VLOOKUP(U1182,'Currency Sheet'!A:C,3,)</f>
        <v>DOLLAR</v>
      </c>
      <c r="AC1182" s="42" t="str">
        <f>VLOOKUP(P1182,'Customer List'!B:D,3,)</f>
        <v>Local</v>
      </c>
    </row>
    <row r="1183" spans="1:29" x14ac:dyDescent="0.25">
      <c r="A1183" s="21">
        <v>1182</v>
      </c>
      <c r="B1183" s="21" t="s">
        <v>878</v>
      </c>
      <c r="C1183" s="30">
        <v>45835</v>
      </c>
      <c r="D1183" s="30">
        <v>45845</v>
      </c>
      <c r="E1183" s="47">
        <v>731.85</v>
      </c>
      <c r="F1183" s="47">
        <f t="shared" si="130"/>
        <v>64402.8</v>
      </c>
      <c r="G1183" s="48">
        <f t="shared" si="131"/>
        <v>64402.8</v>
      </c>
      <c r="H1183" s="21" t="s">
        <v>864</v>
      </c>
      <c r="I1183" s="21" t="s">
        <v>4371</v>
      </c>
      <c r="J1183" s="21">
        <v>1</v>
      </c>
      <c r="K1183" s="21">
        <v>1</v>
      </c>
      <c r="L1183" s="21">
        <f t="shared" si="132"/>
        <v>0</v>
      </c>
      <c r="M1183" s="21" t="s">
        <v>1003</v>
      </c>
      <c r="N1183" s="30">
        <v>45848</v>
      </c>
      <c r="O1183" s="48">
        <v>109777.5</v>
      </c>
      <c r="P1183" s="21" t="s">
        <v>879</v>
      </c>
      <c r="Q1183" s="21" t="s">
        <v>636</v>
      </c>
      <c r="R1183" s="21" t="s">
        <v>847</v>
      </c>
      <c r="S1183" s="3">
        <v>-20</v>
      </c>
      <c r="T1183" s="37"/>
      <c r="U1183" s="21" t="s">
        <v>320</v>
      </c>
      <c r="V1183" s="21" t="str">
        <f>VLOOKUP(P1183,'Customer List'!B:C,2,)</f>
        <v>Delhi</v>
      </c>
      <c r="W1183" s="38"/>
      <c r="X1183" s="30">
        <v>45848</v>
      </c>
      <c r="Y1183" s="21">
        <f t="shared" si="133"/>
        <v>0</v>
      </c>
      <c r="Z1183" s="21" t="str">
        <f t="shared" si="134"/>
        <v>Thursday</v>
      </c>
      <c r="AA1183" s="21" t="str">
        <f t="shared" si="135"/>
        <v>Thursday</v>
      </c>
      <c r="AB1183" s="21" t="str">
        <f>VLOOKUP(U1183,'Currency Sheet'!A:C,3,)</f>
        <v>DOLLAR</v>
      </c>
      <c r="AC1183" s="42" t="str">
        <f>VLOOKUP(P1183,'Customer List'!B:D,3,)</f>
        <v>Local</v>
      </c>
    </row>
    <row r="1184" spans="1:29" x14ac:dyDescent="0.25">
      <c r="A1184" s="21">
        <v>1183</v>
      </c>
      <c r="B1184" s="21" t="s">
        <v>878</v>
      </c>
      <c r="C1184" s="30">
        <v>45835</v>
      </c>
      <c r="D1184" s="30">
        <v>45845</v>
      </c>
      <c r="E1184" s="47">
        <v>403</v>
      </c>
      <c r="F1184" s="47">
        <f t="shared" si="130"/>
        <v>35464</v>
      </c>
      <c r="G1184" s="48">
        <f t="shared" si="131"/>
        <v>35464</v>
      </c>
      <c r="H1184" s="21" t="s">
        <v>2731</v>
      </c>
      <c r="I1184" s="21" t="s">
        <v>4657</v>
      </c>
      <c r="J1184" s="21">
        <v>1</v>
      </c>
      <c r="K1184" s="21">
        <v>1</v>
      </c>
      <c r="L1184" s="21">
        <f t="shared" si="132"/>
        <v>0</v>
      </c>
      <c r="M1184" s="21" t="s">
        <v>1000</v>
      </c>
      <c r="N1184" s="30">
        <v>45847</v>
      </c>
      <c r="O1184" s="48">
        <v>0</v>
      </c>
      <c r="P1184" s="21" t="s">
        <v>621</v>
      </c>
      <c r="Q1184" s="21">
        <v>58152972161</v>
      </c>
      <c r="R1184" s="21" t="s">
        <v>40</v>
      </c>
      <c r="S1184" s="3">
        <v>-20</v>
      </c>
      <c r="T1184" s="37"/>
      <c r="U1184" s="21" t="s">
        <v>320</v>
      </c>
      <c r="V1184" s="21" t="str">
        <f>VLOOKUP(P1184,'Customer List'!B:C,2,)</f>
        <v>Hyderabad</v>
      </c>
      <c r="W1184" s="38"/>
      <c r="X1184" s="30">
        <v>45848</v>
      </c>
      <c r="Y1184" s="21">
        <f t="shared" si="133"/>
        <v>1</v>
      </c>
      <c r="Z1184" s="21" t="str">
        <f t="shared" si="134"/>
        <v>Wednesday</v>
      </c>
      <c r="AA1184" s="21" t="str">
        <f t="shared" si="135"/>
        <v>Thursday</v>
      </c>
      <c r="AB1184" s="21" t="str">
        <f>VLOOKUP(U1184,'Currency Sheet'!A:C,3,)</f>
        <v>DOLLAR</v>
      </c>
      <c r="AC1184" s="42" t="str">
        <f>VLOOKUP(P1184,'Customer List'!B:D,3,)</f>
        <v>OutStation</v>
      </c>
    </row>
    <row r="1185" spans="1:29" x14ac:dyDescent="0.25">
      <c r="A1185" s="21">
        <v>1184</v>
      </c>
      <c r="B1185" s="21" t="s">
        <v>878</v>
      </c>
      <c r="C1185" s="30">
        <v>45835</v>
      </c>
      <c r="D1185" s="30">
        <v>45845</v>
      </c>
      <c r="E1185" s="47">
        <v>291</v>
      </c>
      <c r="F1185" s="47">
        <f t="shared" si="130"/>
        <v>25608</v>
      </c>
      <c r="G1185" s="48">
        <f t="shared" si="131"/>
        <v>25608</v>
      </c>
      <c r="H1185" s="21" t="s">
        <v>1158</v>
      </c>
      <c r="I1185" s="21" t="s">
        <v>4658</v>
      </c>
      <c r="J1185" s="21">
        <v>1</v>
      </c>
      <c r="K1185" s="21">
        <v>1</v>
      </c>
      <c r="L1185" s="21">
        <f t="shared" si="132"/>
        <v>0</v>
      </c>
      <c r="M1185" s="21" t="s">
        <v>1159</v>
      </c>
      <c r="N1185" s="30">
        <v>45850</v>
      </c>
      <c r="O1185" s="48">
        <v>35482.5</v>
      </c>
      <c r="P1185" s="21" t="s">
        <v>617</v>
      </c>
      <c r="Q1185" s="21">
        <v>58153121121</v>
      </c>
      <c r="R1185" s="21" t="s">
        <v>40</v>
      </c>
      <c r="S1185" s="3">
        <v>-20</v>
      </c>
      <c r="T1185" s="37"/>
      <c r="U1185" s="21" t="s">
        <v>320</v>
      </c>
      <c r="V1185" s="21" t="str">
        <f>VLOOKUP(P1185,'Customer List'!B:C,2,)</f>
        <v>Bhuvneshwar</v>
      </c>
      <c r="W1185" s="38"/>
      <c r="X1185" s="30">
        <v>45853</v>
      </c>
      <c r="Y1185" s="21">
        <f t="shared" si="133"/>
        <v>3</v>
      </c>
      <c r="Z1185" s="21" t="str">
        <f t="shared" si="134"/>
        <v>Saturday</v>
      </c>
      <c r="AA1185" s="21" t="str">
        <f t="shared" si="135"/>
        <v>Tuesday</v>
      </c>
      <c r="AB1185" s="21" t="str">
        <f>VLOOKUP(U1185,'Currency Sheet'!A:C,3,)</f>
        <v>DOLLAR</v>
      </c>
      <c r="AC1185" s="42" t="str">
        <f>VLOOKUP(P1185,'Customer List'!B:D,3,)</f>
        <v>OutStation</v>
      </c>
    </row>
    <row r="1186" spans="1:29" x14ac:dyDescent="0.25">
      <c r="A1186" s="21">
        <v>1185</v>
      </c>
      <c r="B1186" s="21" t="s">
        <v>878</v>
      </c>
      <c r="C1186" s="30">
        <v>45835</v>
      </c>
      <c r="D1186" s="30">
        <v>45845</v>
      </c>
      <c r="E1186" s="47">
        <v>291</v>
      </c>
      <c r="F1186" s="47">
        <f t="shared" si="130"/>
        <v>25608</v>
      </c>
      <c r="G1186" s="48">
        <f t="shared" si="131"/>
        <v>25608</v>
      </c>
      <c r="H1186" s="21" t="s">
        <v>865</v>
      </c>
      <c r="I1186" s="21" t="s">
        <v>4372</v>
      </c>
      <c r="J1186" s="21">
        <v>1</v>
      </c>
      <c r="K1186" s="21">
        <v>1</v>
      </c>
      <c r="L1186" s="21">
        <f t="shared" si="132"/>
        <v>0</v>
      </c>
      <c r="M1186" s="21" t="s">
        <v>1159</v>
      </c>
      <c r="N1186" s="30">
        <v>45850</v>
      </c>
      <c r="O1186" s="48">
        <v>35482.5</v>
      </c>
      <c r="P1186" s="21" t="s">
        <v>617</v>
      </c>
      <c r="Q1186" s="21">
        <v>58153121121</v>
      </c>
      <c r="R1186" s="21" t="s">
        <v>40</v>
      </c>
      <c r="S1186" s="3">
        <v>-20</v>
      </c>
      <c r="T1186" s="37"/>
      <c r="U1186" s="21" t="s">
        <v>320</v>
      </c>
      <c r="V1186" s="21" t="str">
        <f>VLOOKUP(P1186,'Customer List'!B:C,2,)</f>
        <v>Bhuvneshwar</v>
      </c>
      <c r="W1186" s="38"/>
      <c r="X1186" s="30">
        <v>45853</v>
      </c>
      <c r="Y1186" s="21">
        <f t="shared" si="133"/>
        <v>3</v>
      </c>
      <c r="Z1186" s="21" t="str">
        <f t="shared" si="134"/>
        <v>Saturday</v>
      </c>
      <c r="AA1186" s="21" t="str">
        <f t="shared" si="135"/>
        <v>Tuesday</v>
      </c>
      <c r="AB1186" s="21" t="str">
        <f>VLOOKUP(U1186,'Currency Sheet'!A:C,3,)</f>
        <v>DOLLAR</v>
      </c>
      <c r="AC1186" s="42" t="str">
        <f>VLOOKUP(P1186,'Customer List'!B:D,3,)</f>
        <v>OutStation</v>
      </c>
    </row>
    <row r="1187" spans="1:29" x14ac:dyDescent="0.25">
      <c r="A1187" s="21">
        <v>1186</v>
      </c>
      <c r="B1187" s="21" t="s">
        <v>878</v>
      </c>
      <c r="C1187" s="30">
        <v>45835</v>
      </c>
      <c r="D1187" s="30">
        <v>45845</v>
      </c>
      <c r="E1187" s="47">
        <v>291</v>
      </c>
      <c r="F1187" s="47">
        <f t="shared" si="130"/>
        <v>25608</v>
      </c>
      <c r="G1187" s="48">
        <f t="shared" si="131"/>
        <v>25608</v>
      </c>
      <c r="H1187" s="21" t="s">
        <v>866</v>
      </c>
      <c r="I1187" s="21" t="s">
        <v>4373</v>
      </c>
      <c r="J1187" s="21">
        <v>1</v>
      </c>
      <c r="K1187" s="21">
        <v>1</v>
      </c>
      <c r="L1187" s="21">
        <f t="shared" si="132"/>
        <v>0</v>
      </c>
      <c r="M1187" s="21" t="s">
        <v>1159</v>
      </c>
      <c r="N1187" s="30">
        <v>45850</v>
      </c>
      <c r="O1187" s="48">
        <v>35482.5</v>
      </c>
      <c r="P1187" s="21" t="s">
        <v>617</v>
      </c>
      <c r="Q1187" s="21">
        <v>58153121121</v>
      </c>
      <c r="R1187" s="21" t="s">
        <v>40</v>
      </c>
      <c r="S1187" s="3">
        <v>-20</v>
      </c>
      <c r="T1187" s="37"/>
      <c r="U1187" s="21" t="s">
        <v>320</v>
      </c>
      <c r="V1187" s="21" t="str">
        <f>VLOOKUP(P1187,'Customer List'!B:C,2,)</f>
        <v>Bhuvneshwar</v>
      </c>
      <c r="W1187" s="38"/>
      <c r="X1187" s="30">
        <v>45853</v>
      </c>
      <c r="Y1187" s="21">
        <f t="shared" si="133"/>
        <v>3</v>
      </c>
      <c r="Z1187" s="21" t="str">
        <f t="shared" si="134"/>
        <v>Saturday</v>
      </c>
      <c r="AA1187" s="21" t="str">
        <f t="shared" si="135"/>
        <v>Tuesday</v>
      </c>
      <c r="AB1187" s="21" t="str">
        <f>VLOOKUP(U1187,'Currency Sheet'!A:C,3,)</f>
        <v>DOLLAR</v>
      </c>
      <c r="AC1187" s="42" t="str">
        <f>VLOOKUP(P1187,'Customer List'!B:D,3,)</f>
        <v>OutStation</v>
      </c>
    </row>
    <row r="1188" spans="1:29" x14ac:dyDescent="0.25">
      <c r="A1188" s="21">
        <v>1187</v>
      </c>
      <c r="B1188" s="21" t="s">
        <v>878</v>
      </c>
      <c r="C1188" s="30">
        <v>45835</v>
      </c>
      <c r="D1188" s="30">
        <v>45845</v>
      </c>
      <c r="E1188" s="47">
        <v>291</v>
      </c>
      <c r="F1188" s="47">
        <f t="shared" si="130"/>
        <v>25608</v>
      </c>
      <c r="G1188" s="48">
        <f t="shared" si="131"/>
        <v>25608</v>
      </c>
      <c r="H1188" s="21" t="s">
        <v>867</v>
      </c>
      <c r="I1188" s="21" t="s">
        <v>4374</v>
      </c>
      <c r="J1188" s="21">
        <v>1</v>
      </c>
      <c r="K1188" s="21">
        <v>1</v>
      </c>
      <c r="L1188" s="21">
        <f t="shared" si="132"/>
        <v>0</v>
      </c>
      <c r="M1188" s="21" t="s">
        <v>1159</v>
      </c>
      <c r="N1188" s="30">
        <v>45850</v>
      </c>
      <c r="O1188" s="48">
        <v>35482.5</v>
      </c>
      <c r="P1188" s="21" t="s">
        <v>617</v>
      </c>
      <c r="Q1188" s="21">
        <v>58153121121</v>
      </c>
      <c r="R1188" s="21" t="s">
        <v>40</v>
      </c>
      <c r="S1188" s="3">
        <v>-20</v>
      </c>
      <c r="T1188" s="37"/>
      <c r="U1188" s="21" t="s">
        <v>320</v>
      </c>
      <c r="V1188" s="21" t="str">
        <f>VLOOKUP(P1188,'Customer List'!B:C,2,)</f>
        <v>Bhuvneshwar</v>
      </c>
      <c r="W1188" s="38"/>
      <c r="X1188" s="30">
        <v>45853</v>
      </c>
      <c r="Y1188" s="21">
        <f t="shared" si="133"/>
        <v>3</v>
      </c>
      <c r="Z1188" s="21" t="str">
        <f t="shared" si="134"/>
        <v>Saturday</v>
      </c>
      <c r="AA1188" s="21" t="str">
        <f t="shared" si="135"/>
        <v>Tuesday</v>
      </c>
      <c r="AB1188" s="21" t="str">
        <f>VLOOKUP(U1188,'Currency Sheet'!A:C,3,)</f>
        <v>DOLLAR</v>
      </c>
      <c r="AC1188" s="42" t="str">
        <f>VLOOKUP(P1188,'Customer List'!B:D,3,)</f>
        <v>OutStation</v>
      </c>
    </row>
    <row r="1189" spans="1:29" x14ac:dyDescent="0.25">
      <c r="A1189" s="21">
        <v>1188</v>
      </c>
      <c r="B1189" s="21" t="s">
        <v>878</v>
      </c>
      <c r="C1189" s="30">
        <v>45835</v>
      </c>
      <c r="D1189" s="30">
        <v>45845</v>
      </c>
      <c r="E1189" s="47">
        <v>291</v>
      </c>
      <c r="F1189" s="47">
        <f t="shared" si="130"/>
        <v>25608</v>
      </c>
      <c r="G1189" s="48">
        <f t="shared" si="131"/>
        <v>25608</v>
      </c>
      <c r="H1189" s="21" t="s">
        <v>868</v>
      </c>
      <c r="I1189" s="21" t="s">
        <v>4375</v>
      </c>
      <c r="J1189" s="21">
        <v>1</v>
      </c>
      <c r="K1189" s="21">
        <v>1</v>
      </c>
      <c r="L1189" s="21">
        <f t="shared" si="132"/>
        <v>0</v>
      </c>
      <c r="M1189" s="21" t="s">
        <v>1159</v>
      </c>
      <c r="N1189" s="30">
        <v>45850</v>
      </c>
      <c r="O1189" s="48">
        <v>35482.5</v>
      </c>
      <c r="P1189" s="21" t="s">
        <v>617</v>
      </c>
      <c r="Q1189" s="21">
        <v>58153121121</v>
      </c>
      <c r="R1189" s="21" t="s">
        <v>40</v>
      </c>
      <c r="S1189" s="3">
        <v>-20</v>
      </c>
      <c r="T1189" s="37"/>
      <c r="U1189" s="21" t="s">
        <v>320</v>
      </c>
      <c r="V1189" s="21" t="str">
        <f>VLOOKUP(P1189,'Customer List'!B:C,2,)</f>
        <v>Bhuvneshwar</v>
      </c>
      <c r="W1189" s="38"/>
      <c r="X1189" s="30">
        <v>45853</v>
      </c>
      <c r="Y1189" s="21">
        <f t="shared" si="133"/>
        <v>3</v>
      </c>
      <c r="Z1189" s="21" t="str">
        <f t="shared" si="134"/>
        <v>Saturday</v>
      </c>
      <c r="AA1189" s="21" t="str">
        <f t="shared" si="135"/>
        <v>Tuesday</v>
      </c>
      <c r="AB1189" s="21" t="str">
        <f>VLOOKUP(U1189,'Currency Sheet'!A:C,3,)</f>
        <v>DOLLAR</v>
      </c>
      <c r="AC1189" s="42" t="str">
        <f>VLOOKUP(P1189,'Customer List'!B:D,3,)</f>
        <v>OutStation</v>
      </c>
    </row>
    <row r="1190" spans="1:29" x14ac:dyDescent="0.25">
      <c r="A1190" s="21">
        <v>1189</v>
      </c>
      <c r="B1190" s="21" t="s">
        <v>878</v>
      </c>
      <c r="C1190" s="30">
        <v>45835</v>
      </c>
      <c r="D1190" s="30">
        <v>45845</v>
      </c>
      <c r="E1190" s="47">
        <v>291</v>
      </c>
      <c r="F1190" s="47">
        <f t="shared" si="130"/>
        <v>25608</v>
      </c>
      <c r="G1190" s="48">
        <f t="shared" si="131"/>
        <v>25608</v>
      </c>
      <c r="H1190" s="21" t="s">
        <v>869</v>
      </c>
      <c r="I1190" s="21" t="s">
        <v>4376</v>
      </c>
      <c r="J1190" s="21">
        <v>1</v>
      </c>
      <c r="K1190" s="21">
        <v>1</v>
      </c>
      <c r="L1190" s="21">
        <f t="shared" si="132"/>
        <v>0</v>
      </c>
      <c r="M1190" s="21" t="s">
        <v>1159</v>
      </c>
      <c r="N1190" s="30">
        <v>45850</v>
      </c>
      <c r="O1190" s="48">
        <v>35482.5</v>
      </c>
      <c r="P1190" s="21" t="s">
        <v>617</v>
      </c>
      <c r="Q1190" s="21">
        <v>58153121121</v>
      </c>
      <c r="R1190" s="21" t="s">
        <v>40</v>
      </c>
      <c r="S1190" s="3">
        <v>-20</v>
      </c>
      <c r="T1190" s="37"/>
      <c r="U1190" s="21" t="s">
        <v>320</v>
      </c>
      <c r="V1190" s="21" t="str">
        <f>VLOOKUP(P1190,'Customer List'!B:C,2,)</f>
        <v>Bhuvneshwar</v>
      </c>
      <c r="W1190" s="38"/>
      <c r="X1190" s="30">
        <v>45853</v>
      </c>
      <c r="Y1190" s="21">
        <f t="shared" si="133"/>
        <v>3</v>
      </c>
      <c r="Z1190" s="21" t="str">
        <f t="shared" si="134"/>
        <v>Saturday</v>
      </c>
      <c r="AA1190" s="21" t="str">
        <f t="shared" si="135"/>
        <v>Tuesday</v>
      </c>
      <c r="AB1190" s="21" t="str">
        <f>VLOOKUP(U1190,'Currency Sheet'!A:C,3,)</f>
        <v>DOLLAR</v>
      </c>
      <c r="AC1190" s="42" t="str">
        <f>VLOOKUP(P1190,'Customer List'!B:D,3,)</f>
        <v>OutStation</v>
      </c>
    </row>
    <row r="1191" spans="1:29" x14ac:dyDescent="0.25">
      <c r="A1191" s="21">
        <v>1190</v>
      </c>
      <c r="B1191" s="21" t="s">
        <v>878</v>
      </c>
      <c r="C1191" s="30">
        <v>45835</v>
      </c>
      <c r="D1191" s="30">
        <v>45845</v>
      </c>
      <c r="E1191" s="47">
        <v>291</v>
      </c>
      <c r="F1191" s="47">
        <f t="shared" si="130"/>
        <v>25608</v>
      </c>
      <c r="G1191" s="48">
        <f t="shared" si="131"/>
        <v>25608</v>
      </c>
      <c r="H1191" s="21" t="s">
        <v>870</v>
      </c>
      <c r="I1191" s="21" t="s">
        <v>4377</v>
      </c>
      <c r="J1191" s="21">
        <v>1</v>
      </c>
      <c r="K1191" s="21">
        <v>1</v>
      </c>
      <c r="L1191" s="21">
        <f t="shared" si="132"/>
        <v>0</v>
      </c>
      <c r="M1191" s="21" t="s">
        <v>1159</v>
      </c>
      <c r="N1191" s="30">
        <v>45850</v>
      </c>
      <c r="O1191" s="48">
        <v>35482.5</v>
      </c>
      <c r="P1191" s="21" t="s">
        <v>617</v>
      </c>
      <c r="Q1191" s="21">
        <v>58153121121</v>
      </c>
      <c r="R1191" s="21" t="s">
        <v>40</v>
      </c>
      <c r="S1191" s="3">
        <v>-20</v>
      </c>
      <c r="T1191" s="37"/>
      <c r="U1191" s="21" t="s">
        <v>320</v>
      </c>
      <c r="V1191" s="21" t="str">
        <f>VLOOKUP(P1191,'Customer List'!B:C,2,)</f>
        <v>Bhuvneshwar</v>
      </c>
      <c r="W1191" s="38"/>
      <c r="X1191" s="30">
        <v>45853</v>
      </c>
      <c r="Y1191" s="21">
        <f t="shared" si="133"/>
        <v>3</v>
      </c>
      <c r="Z1191" s="21" t="str">
        <f t="shared" si="134"/>
        <v>Saturday</v>
      </c>
      <c r="AA1191" s="21" t="str">
        <f t="shared" si="135"/>
        <v>Tuesday</v>
      </c>
      <c r="AB1191" s="21" t="str">
        <f>VLOOKUP(U1191,'Currency Sheet'!A:C,3,)</f>
        <v>DOLLAR</v>
      </c>
      <c r="AC1191" s="42" t="str">
        <f>VLOOKUP(P1191,'Customer List'!B:D,3,)</f>
        <v>OutStation</v>
      </c>
    </row>
    <row r="1192" spans="1:29" x14ac:dyDescent="0.25">
      <c r="A1192" s="21">
        <v>1191</v>
      </c>
      <c r="B1192" s="21" t="s">
        <v>878</v>
      </c>
      <c r="C1192" s="30">
        <v>45835</v>
      </c>
      <c r="D1192" s="30">
        <v>45845</v>
      </c>
      <c r="E1192" s="47">
        <v>756</v>
      </c>
      <c r="F1192" s="47">
        <f t="shared" si="130"/>
        <v>66528</v>
      </c>
      <c r="G1192" s="48">
        <f t="shared" si="131"/>
        <v>66528</v>
      </c>
      <c r="H1192" s="21" t="s">
        <v>871</v>
      </c>
      <c r="I1192" s="21" t="s">
        <v>4378</v>
      </c>
      <c r="J1192" s="21">
        <v>1</v>
      </c>
      <c r="K1192" s="21">
        <v>1</v>
      </c>
      <c r="L1192" s="21">
        <f t="shared" si="132"/>
        <v>0</v>
      </c>
      <c r="M1192" s="21" t="s">
        <v>1200</v>
      </c>
      <c r="N1192" s="30">
        <v>45853</v>
      </c>
      <c r="O1192" s="48">
        <v>84000</v>
      </c>
      <c r="P1192" s="21" t="s">
        <v>168</v>
      </c>
      <c r="Q1192" s="21">
        <v>58153220742</v>
      </c>
      <c r="R1192" s="21" t="s">
        <v>40</v>
      </c>
      <c r="S1192" s="3">
        <v>-20</v>
      </c>
      <c r="T1192" s="37"/>
      <c r="U1192" s="21" t="s">
        <v>320</v>
      </c>
      <c r="V1192" s="21" t="str">
        <f>VLOOKUP(P1192,'Customer List'!B:C,2,)</f>
        <v>Bhopal</v>
      </c>
      <c r="W1192" s="38"/>
      <c r="X1192" s="30">
        <v>45855</v>
      </c>
      <c r="Y1192" s="21">
        <f t="shared" si="133"/>
        <v>2</v>
      </c>
      <c r="Z1192" s="21" t="str">
        <f t="shared" si="134"/>
        <v>Tuesday</v>
      </c>
      <c r="AA1192" s="21" t="str">
        <f t="shared" si="135"/>
        <v>Thursday</v>
      </c>
      <c r="AB1192" s="21" t="str">
        <f>VLOOKUP(U1192,'Currency Sheet'!A:C,3,)</f>
        <v>DOLLAR</v>
      </c>
      <c r="AC1192" s="42" t="str">
        <f>VLOOKUP(P1192,'Customer List'!B:D,3,)</f>
        <v>OutStation</v>
      </c>
    </row>
    <row r="1193" spans="1:29" x14ac:dyDescent="0.25">
      <c r="A1193" s="21">
        <v>1192</v>
      </c>
      <c r="B1193" s="21" t="s">
        <v>878</v>
      </c>
      <c r="C1193" s="30">
        <v>45835</v>
      </c>
      <c r="D1193" s="30">
        <v>45845</v>
      </c>
      <c r="E1193" s="47">
        <v>88</v>
      </c>
      <c r="F1193" s="47">
        <f t="shared" si="130"/>
        <v>7744</v>
      </c>
      <c r="G1193" s="48">
        <f t="shared" si="131"/>
        <v>7744</v>
      </c>
      <c r="H1193" s="21" t="s">
        <v>872</v>
      </c>
      <c r="I1193" s="21" t="s">
        <v>4379</v>
      </c>
      <c r="J1193" s="21">
        <v>1</v>
      </c>
      <c r="K1193" s="21">
        <v>1</v>
      </c>
      <c r="L1193" s="21">
        <f t="shared" si="132"/>
        <v>0</v>
      </c>
      <c r="M1193" s="21" t="s">
        <v>984</v>
      </c>
      <c r="N1193" s="30">
        <v>45847</v>
      </c>
      <c r="O1193" s="48">
        <v>11371.83</v>
      </c>
      <c r="P1193" s="21" t="s">
        <v>276</v>
      </c>
      <c r="Q1193" s="21">
        <v>58152970934</v>
      </c>
      <c r="R1193" s="21" t="s">
        <v>40</v>
      </c>
      <c r="S1193" s="3">
        <v>-20</v>
      </c>
      <c r="T1193" s="37"/>
      <c r="U1193" s="21" t="s">
        <v>320</v>
      </c>
      <c r="V1193" s="21" t="str">
        <f>VLOOKUP(P1193,'Customer List'!B:C,2,)</f>
        <v>Pune</v>
      </c>
      <c r="W1193" s="38"/>
      <c r="X1193" s="30">
        <v>45848</v>
      </c>
      <c r="Y1193" s="21">
        <f t="shared" si="133"/>
        <v>1</v>
      </c>
      <c r="Z1193" s="21" t="str">
        <f t="shared" si="134"/>
        <v>Wednesday</v>
      </c>
      <c r="AA1193" s="21" t="str">
        <f t="shared" si="135"/>
        <v>Thursday</v>
      </c>
      <c r="AB1193" s="21" t="str">
        <f>VLOOKUP(U1193,'Currency Sheet'!A:C,3,)</f>
        <v>DOLLAR</v>
      </c>
      <c r="AC1193" s="42" t="str">
        <f>VLOOKUP(P1193,'Customer List'!B:D,3,)</f>
        <v>OutStation</v>
      </c>
    </row>
    <row r="1194" spans="1:29" x14ac:dyDescent="0.25">
      <c r="A1194" s="21">
        <v>1193</v>
      </c>
      <c r="B1194" s="21" t="s">
        <v>878</v>
      </c>
      <c r="C1194" s="30">
        <v>45835</v>
      </c>
      <c r="D1194" s="30">
        <v>45845</v>
      </c>
      <c r="E1194" s="47">
        <v>377</v>
      </c>
      <c r="F1194" s="47">
        <f t="shared" si="130"/>
        <v>33176</v>
      </c>
      <c r="G1194" s="48">
        <f t="shared" si="131"/>
        <v>33176</v>
      </c>
      <c r="H1194" s="21" t="s">
        <v>873</v>
      </c>
      <c r="I1194" s="21" t="s">
        <v>4380</v>
      </c>
      <c r="J1194" s="21">
        <v>1</v>
      </c>
      <c r="K1194" s="21">
        <v>1</v>
      </c>
      <c r="L1194" s="21">
        <f t="shared" si="132"/>
        <v>0</v>
      </c>
      <c r="M1194" s="21" t="s">
        <v>2016</v>
      </c>
      <c r="N1194" s="30">
        <v>45861</v>
      </c>
      <c r="O1194" s="48">
        <v>60637.5</v>
      </c>
      <c r="P1194" s="21" t="s">
        <v>880</v>
      </c>
      <c r="Q1194" s="21">
        <v>58153552995</v>
      </c>
      <c r="R1194" s="21" t="s">
        <v>40</v>
      </c>
      <c r="S1194" s="3">
        <v>-20</v>
      </c>
      <c r="T1194" s="37" t="s">
        <v>2015</v>
      </c>
      <c r="U1194" s="21" t="s">
        <v>320</v>
      </c>
      <c r="V1194" s="21" t="str">
        <f>VLOOKUP(P1194,'Customer List'!B:C,2,)</f>
        <v>Mumbai</v>
      </c>
      <c r="W1194" s="38"/>
      <c r="X1194" s="30">
        <v>45862</v>
      </c>
      <c r="Y1194" s="21">
        <f t="shared" si="133"/>
        <v>1</v>
      </c>
      <c r="Z1194" s="21" t="str">
        <f t="shared" si="134"/>
        <v>Wednesday</v>
      </c>
      <c r="AA1194" s="21" t="str">
        <f t="shared" si="135"/>
        <v>Thursday</v>
      </c>
      <c r="AB1194" s="21" t="str">
        <f>VLOOKUP(U1194,'Currency Sheet'!A:C,3,)</f>
        <v>DOLLAR</v>
      </c>
      <c r="AC1194" s="42" t="str">
        <f>VLOOKUP(P1194,'Customer List'!B:D,3,)</f>
        <v>OutStation</v>
      </c>
    </row>
    <row r="1195" spans="1:29" x14ac:dyDescent="0.25">
      <c r="A1195" s="21">
        <v>1194</v>
      </c>
      <c r="B1195" s="21" t="s">
        <v>878</v>
      </c>
      <c r="C1195" s="30">
        <v>45835</v>
      </c>
      <c r="D1195" s="30">
        <v>45845</v>
      </c>
      <c r="E1195" s="47">
        <v>377</v>
      </c>
      <c r="F1195" s="47">
        <f t="shared" si="130"/>
        <v>33176</v>
      </c>
      <c r="G1195" s="48">
        <f t="shared" si="131"/>
        <v>33176</v>
      </c>
      <c r="H1195" s="21" t="s">
        <v>874</v>
      </c>
      <c r="I1195" s="21" t="s">
        <v>4381</v>
      </c>
      <c r="J1195" s="21">
        <v>1</v>
      </c>
      <c r="K1195" s="21">
        <v>1</v>
      </c>
      <c r="L1195" s="21">
        <f t="shared" si="132"/>
        <v>0</v>
      </c>
      <c r="M1195" s="21" t="s">
        <v>2016</v>
      </c>
      <c r="N1195" s="30">
        <v>45861</v>
      </c>
      <c r="O1195" s="48">
        <v>60637.5</v>
      </c>
      <c r="P1195" s="21" t="s">
        <v>880</v>
      </c>
      <c r="Q1195" s="21">
        <v>58153552995</v>
      </c>
      <c r="R1195" s="21" t="s">
        <v>40</v>
      </c>
      <c r="S1195" s="3">
        <v>-20</v>
      </c>
      <c r="T1195" s="37" t="s">
        <v>2015</v>
      </c>
      <c r="U1195" s="21" t="s">
        <v>320</v>
      </c>
      <c r="V1195" s="21" t="str">
        <f>VLOOKUP(P1195,'Customer List'!B:C,2,)</f>
        <v>Mumbai</v>
      </c>
      <c r="W1195" s="38"/>
      <c r="X1195" s="30">
        <v>45862</v>
      </c>
      <c r="Y1195" s="21">
        <f t="shared" si="133"/>
        <v>1</v>
      </c>
      <c r="Z1195" s="21" t="str">
        <f t="shared" si="134"/>
        <v>Wednesday</v>
      </c>
      <c r="AA1195" s="21" t="str">
        <f t="shared" si="135"/>
        <v>Thursday</v>
      </c>
      <c r="AB1195" s="21" t="str">
        <f>VLOOKUP(U1195,'Currency Sheet'!A:C,3,)</f>
        <v>DOLLAR</v>
      </c>
      <c r="AC1195" s="42" t="str">
        <f>VLOOKUP(P1195,'Customer List'!B:D,3,)</f>
        <v>OutStation</v>
      </c>
    </row>
    <row r="1196" spans="1:29" x14ac:dyDescent="0.25">
      <c r="A1196" s="21">
        <v>1195</v>
      </c>
      <c r="B1196" s="21" t="s">
        <v>878</v>
      </c>
      <c r="C1196" s="30">
        <v>45835</v>
      </c>
      <c r="D1196" s="30">
        <v>45845</v>
      </c>
      <c r="E1196" s="47">
        <v>377</v>
      </c>
      <c r="F1196" s="47">
        <f t="shared" si="130"/>
        <v>33176</v>
      </c>
      <c r="G1196" s="48">
        <f t="shared" si="131"/>
        <v>33176</v>
      </c>
      <c r="H1196" s="21" t="s">
        <v>875</v>
      </c>
      <c r="I1196" s="21" t="s">
        <v>4382</v>
      </c>
      <c r="J1196" s="21">
        <v>1</v>
      </c>
      <c r="K1196" s="21">
        <v>1</v>
      </c>
      <c r="L1196" s="21">
        <f t="shared" si="132"/>
        <v>0</v>
      </c>
      <c r="M1196" s="21" t="s">
        <v>2016</v>
      </c>
      <c r="N1196" s="30">
        <v>45861</v>
      </c>
      <c r="O1196" s="48">
        <v>60637.5</v>
      </c>
      <c r="P1196" s="21" t="s">
        <v>880</v>
      </c>
      <c r="Q1196" s="21">
        <v>58153552995</v>
      </c>
      <c r="R1196" s="21" t="s">
        <v>40</v>
      </c>
      <c r="S1196" s="3">
        <v>-20</v>
      </c>
      <c r="T1196" s="37" t="s">
        <v>2015</v>
      </c>
      <c r="U1196" s="21" t="s">
        <v>320</v>
      </c>
      <c r="V1196" s="21" t="str">
        <f>VLOOKUP(P1196,'Customer List'!B:C,2,)</f>
        <v>Mumbai</v>
      </c>
      <c r="W1196" s="38"/>
      <c r="X1196" s="30">
        <v>45862</v>
      </c>
      <c r="Y1196" s="21">
        <f t="shared" si="133"/>
        <v>1</v>
      </c>
      <c r="Z1196" s="21" t="str">
        <f t="shared" si="134"/>
        <v>Wednesday</v>
      </c>
      <c r="AA1196" s="21" t="str">
        <f t="shared" si="135"/>
        <v>Thursday</v>
      </c>
      <c r="AB1196" s="21" t="str">
        <f>VLOOKUP(U1196,'Currency Sheet'!A:C,3,)</f>
        <v>DOLLAR</v>
      </c>
      <c r="AC1196" s="42" t="str">
        <f>VLOOKUP(P1196,'Customer List'!B:D,3,)</f>
        <v>OutStation</v>
      </c>
    </row>
    <row r="1197" spans="1:29" x14ac:dyDescent="0.25">
      <c r="A1197" s="21">
        <v>1196</v>
      </c>
      <c r="B1197" s="21" t="s">
        <v>878</v>
      </c>
      <c r="C1197" s="30">
        <v>45835</v>
      </c>
      <c r="D1197" s="30">
        <v>45845</v>
      </c>
      <c r="E1197" s="47">
        <v>377</v>
      </c>
      <c r="F1197" s="47">
        <f t="shared" si="130"/>
        <v>33176</v>
      </c>
      <c r="G1197" s="48">
        <f t="shared" si="131"/>
        <v>33176</v>
      </c>
      <c r="H1197" s="21" t="s">
        <v>876</v>
      </c>
      <c r="I1197" s="21" t="s">
        <v>4383</v>
      </c>
      <c r="J1197" s="21">
        <v>1</v>
      </c>
      <c r="K1197" s="21">
        <v>1</v>
      </c>
      <c r="L1197" s="21">
        <f t="shared" si="132"/>
        <v>0</v>
      </c>
      <c r="M1197" s="21" t="s">
        <v>2016</v>
      </c>
      <c r="N1197" s="30">
        <v>45861</v>
      </c>
      <c r="O1197" s="48">
        <v>60637.5</v>
      </c>
      <c r="P1197" s="21" t="s">
        <v>880</v>
      </c>
      <c r="Q1197" s="21">
        <v>58153552995</v>
      </c>
      <c r="R1197" s="21" t="s">
        <v>40</v>
      </c>
      <c r="S1197" s="3">
        <v>-20</v>
      </c>
      <c r="T1197" s="37" t="s">
        <v>2015</v>
      </c>
      <c r="U1197" s="21" t="s">
        <v>320</v>
      </c>
      <c r="V1197" s="21" t="str">
        <f>VLOOKUP(P1197,'Customer List'!B:C,2,)</f>
        <v>Mumbai</v>
      </c>
      <c r="W1197" s="38"/>
      <c r="X1197" s="30">
        <v>45862</v>
      </c>
      <c r="Y1197" s="21">
        <f t="shared" si="133"/>
        <v>1</v>
      </c>
      <c r="Z1197" s="21" t="str">
        <f t="shared" si="134"/>
        <v>Wednesday</v>
      </c>
      <c r="AA1197" s="21" t="str">
        <f t="shared" si="135"/>
        <v>Thursday</v>
      </c>
      <c r="AB1197" s="21" t="str">
        <f>VLOOKUP(U1197,'Currency Sheet'!A:C,3,)</f>
        <v>DOLLAR</v>
      </c>
      <c r="AC1197" s="42" t="str">
        <f>VLOOKUP(P1197,'Customer List'!B:D,3,)</f>
        <v>OutStation</v>
      </c>
    </row>
    <row r="1198" spans="1:29" x14ac:dyDescent="0.25">
      <c r="A1198" s="21">
        <v>1197</v>
      </c>
      <c r="B1198" s="21" t="s">
        <v>878</v>
      </c>
      <c r="C1198" s="30">
        <v>45835</v>
      </c>
      <c r="D1198" s="30">
        <v>45845</v>
      </c>
      <c r="E1198" s="47">
        <v>0.01</v>
      </c>
      <c r="F1198" s="47">
        <f t="shared" si="130"/>
        <v>0.88</v>
      </c>
      <c r="G1198" s="48">
        <f t="shared" si="131"/>
        <v>0.88</v>
      </c>
      <c r="H1198" s="21" t="s">
        <v>877</v>
      </c>
      <c r="I1198" s="21" t="s">
        <v>4384</v>
      </c>
      <c r="J1198" s="21">
        <v>1</v>
      </c>
      <c r="K1198" s="21">
        <v>1</v>
      </c>
      <c r="L1198" s="21">
        <f t="shared" si="132"/>
        <v>0</v>
      </c>
      <c r="M1198" s="21" t="s">
        <v>871</v>
      </c>
      <c r="N1198" s="30">
        <v>45853</v>
      </c>
      <c r="O1198" s="48">
        <v>0</v>
      </c>
      <c r="P1198" s="21" t="s">
        <v>168</v>
      </c>
      <c r="Q1198" s="21">
        <v>58153220742</v>
      </c>
      <c r="R1198" s="21" t="s">
        <v>40</v>
      </c>
      <c r="S1198" s="3">
        <v>-20</v>
      </c>
      <c r="T1198" s="37" t="s">
        <v>1887</v>
      </c>
      <c r="U1198" s="21" t="s">
        <v>320</v>
      </c>
      <c r="V1198" s="21" t="str">
        <f>VLOOKUP(P1198,'Customer List'!B:C,2,)</f>
        <v>Bhopal</v>
      </c>
      <c r="W1198" s="38"/>
      <c r="X1198" s="30">
        <v>45855</v>
      </c>
      <c r="Y1198" s="21">
        <f t="shared" si="133"/>
        <v>2</v>
      </c>
      <c r="Z1198" s="21" t="str">
        <f t="shared" si="134"/>
        <v>Tuesday</v>
      </c>
      <c r="AA1198" s="21" t="str">
        <f t="shared" si="135"/>
        <v>Thursday</v>
      </c>
      <c r="AB1198" s="21" t="str">
        <f>VLOOKUP(U1198,'Currency Sheet'!A:C,3,)</f>
        <v>DOLLAR</v>
      </c>
      <c r="AC1198" s="42" t="str">
        <f>VLOOKUP(P1198,'Customer List'!B:D,3,)</f>
        <v>OutStation</v>
      </c>
    </row>
    <row r="1199" spans="1:29" x14ac:dyDescent="0.25">
      <c r="A1199" s="21">
        <v>1198</v>
      </c>
      <c r="B1199" s="21" t="s">
        <v>931</v>
      </c>
      <c r="C1199" s="30">
        <v>45845</v>
      </c>
      <c r="D1199" s="30">
        <v>45845</v>
      </c>
      <c r="E1199" s="47">
        <v>441</v>
      </c>
      <c r="F1199" s="47">
        <f t="shared" si="130"/>
        <v>38808</v>
      </c>
      <c r="G1199" s="48">
        <f t="shared" si="131"/>
        <v>38808</v>
      </c>
      <c r="H1199" s="21" t="s">
        <v>340</v>
      </c>
      <c r="I1199" s="21" t="s">
        <v>373</v>
      </c>
      <c r="J1199" s="21">
        <v>1</v>
      </c>
      <c r="K1199" s="21">
        <v>1</v>
      </c>
      <c r="L1199" s="21">
        <f t="shared" si="132"/>
        <v>0</v>
      </c>
      <c r="M1199" s="21" t="s">
        <v>965</v>
      </c>
      <c r="N1199" s="30">
        <v>45846</v>
      </c>
      <c r="O1199" s="48">
        <v>56857.5</v>
      </c>
      <c r="P1199" s="21" t="s">
        <v>269</v>
      </c>
      <c r="Q1199" s="21">
        <v>58152921665</v>
      </c>
      <c r="R1199" s="21" t="s">
        <v>40</v>
      </c>
      <c r="S1199" s="3">
        <v>-20</v>
      </c>
      <c r="T1199" s="37"/>
      <c r="U1199" s="21" t="s">
        <v>320</v>
      </c>
      <c r="V1199" s="21" t="str">
        <f>VLOOKUP(P1199,'Customer List'!B:C,2,)</f>
        <v>Kalyani</v>
      </c>
      <c r="W1199" s="38"/>
      <c r="X1199" s="30">
        <v>45848</v>
      </c>
      <c r="Y1199" s="21">
        <f t="shared" si="133"/>
        <v>2</v>
      </c>
      <c r="Z1199" s="21" t="str">
        <f t="shared" si="134"/>
        <v>Tuesday</v>
      </c>
      <c r="AA1199" s="21" t="str">
        <f t="shared" si="135"/>
        <v>Thursday</v>
      </c>
      <c r="AB1199" s="21" t="str">
        <f>VLOOKUP(U1199,'Currency Sheet'!A:C,3,)</f>
        <v>DOLLAR</v>
      </c>
      <c r="AC1199" s="42" t="str">
        <f>VLOOKUP(P1199,'Customer List'!B:D,3,)</f>
        <v>OutStation</v>
      </c>
    </row>
    <row r="1200" spans="1:29" x14ac:dyDescent="0.25">
      <c r="A1200" s="21">
        <v>1199</v>
      </c>
      <c r="B1200" s="21" t="s">
        <v>893</v>
      </c>
      <c r="C1200" s="30" t="s">
        <v>893</v>
      </c>
      <c r="D1200" s="30">
        <v>45846</v>
      </c>
      <c r="E1200" s="47">
        <v>173.6</v>
      </c>
      <c r="F1200" s="47">
        <f t="shared" si="130"/>
        <v>15276.8</v>
      </c>
      <c r="G1200" s="48">
        <f t="shared" si="131"/>
        <v>15276.8</v>
      </c>
      <c r="H1200" s="21">
        <v>344812</v>
      </c>
      <c r="I1200" s="21" t="s">
        <v>217</v>
      </c>
      <c r="J1200" s="21">
        <v>1</v>
      </c>
      <c r="K1200" s="21"/>
      <c r="L1200" s="21">
        <f t="shared" si="132"/>
        <v>1</v>
      </c>
      <c r="M1200" s="21"/>
      <c r="N1200" s="30"/>
      <c r="O1200" s="48"/>
      <c r="P1200" s="21" t="s">
        <v>1145</v>
      </c>
      <c r="Q1200" s="21"/>
      <c r="R1200" s="21"/>
      <c r="S1200" s="3">
        <v>4</v>
      </c>
      <c r="T1200" s="37" t="s">
        <v>2221</v>
      </c>
      <c r="U1200" s="21" t="s">
        <v>18</v>
      </c>
      <c r="V1200" s="21" t="str">
        <f>VLOOKUP(P1200,'Customer List'!B:C,2,)</f>
        <v>STOCK</v>
      </c>
      <c r="W1200" s="38" t="s">
        <v>605</v>
      </c>
      <c r="X1200" s="30" t="str">
        <f>IF(OR(R1200 = "PRIYANKA MADAM", R1200 = "DEEPAK", R1200 = "PORTER"),N1200,"")</f>
        <v/>
      </c>
      <c r="Y1200" s="21" t="str">
        <f t="shared" si="133"/>
        <v/>
      </c>
      <c r="Z1200" s="21" t="str">
        <f t="shared" si="134"/>
        <v/>
      </c>
      <c r="AA1200" s="21" t="str">
        <f t="shared" si="135"/>
        <v/>
      </c>
      <c r="AB1200" s="21" t="str">
        <f>VLOOKUP(U1200,'Currency Sheet'!A:C,3,)</f>
        <v>DOLLAR</v>
      </c>
      <c r="AC1200" s="42" t="str">
        <f>VLOOKUP(P1200,'Customer List'!B:D,3,)</f>
        <v>STOCK</v>
      </c>
    </row>
    <row r="1201" spans="1:29" x14ac:dyDescent="0.25">
      <c r="A1201" s="21">
        <v>1200</v>
      </c>
      <c r="B1201" s="21">
        <v>175326</v>
      </c>
      <c r="C1201" s="30">
        <v>45841</v>
      </c>
      <c r="D1201" s="30">
        <v>45846</v>
      </c>
      <c r="E1201" s="47">
        <v>103.2</v>
      </c>
      <c r="F1201" s="47">
        <f t="shared" si="130"/>
        <v>9081.6</v>
      </c>
      <c r="G1201" s="48">
        <f t="shared" si="131"/>
        <v>9081.6</v>
      </c>
      <c r="H1201" s="21" t="s">
        <v>932</v>
      </c>
      <c r="I1201" s="21" t="s">
        <v>4344</v>
      </c>
      <c r="J1201" s="21">
        <v>1</v>
      </c>
      <c r="K1201" s="21">
        <v>1</v>
      </c>
      <c r="L1201" s="21">
        <f t="shared" si="132"/>
        <v>0</v>
      </c>
      <c r="M1201" s="21" t="s">
        <v>1160</v>
      </c>
      <c r="N1201" s="30">
        <v>45850</v>
      </c>
      <c r="O1201" s="48">
        <v>6321</v>
      </c>
      <c r="P1201" s="21" t="s">
        <v>617</v>
      </c>
      <c r="Q1201" s="21">
        <v>58153121121</v>
      </c>
      <c r="R1201" s="21" t="s">
        <v>40</v>
      </c>
      <c r="S1201" s="3">
        <v>4</v>
      </c>
      <c r="T1201" s="37"/>
      <c r="U1201" s="21" t="s">
        <v>423</v>
      </c>
      <c r="V1201" s="21" t="str">
        <f>VLOOKUP(P1201,'Customer List'!B:C,2,)</f>
        <v>Bhuvneshwar</v>
      </c>
      <c r="W1201" s="38"/>
      <c r="X1201" s="30">
        <v>45853</v>
      </c>
      <c r="Y1201" s="21">
        <f t="shared" si="133"/>
        <v>3</v>
      </c>
      <c r="Z1201" s="21" t="str">
        <f t="shared" si="134"/>
        <v>Saturday</v>
      </c>
      <c r="AA1201" s="21" t="str">
        <f t="shared" si="135"/>
        <v>Tuesday</v>
      </c>
      <c r="AB1201" s="21" t="str">
        <f>VLOOKUP(U1201,'Currency Sheet'!A:C,3,)</f>
        <v>DOLLAR</v>
      </c>
      <c r="AC1201" s="42" t="str">
        <f>VLOOKUP(P1201,'Customer List'!B:D,3,)</f>
        <v>OutStation</v>
      </c>
    </row>
    <row r="1202" spans="1:29" x14ac:dyDescent="0.25">
      <c r="A1202" s="21">
        <v>1201</v>
      </c>
      <c r="B1202" s="21">
        <v>175326</v>
      </c>
      <c r="C1202" s="30">
        <v>45841</v>
      </c>
      <c r="D1202" s="30">
        <v>45846</v>
      </c>
      <c r="E1202" s="47">
        <v>58.8</v>
      </c>
      <c r="F1202" s="47">
        <f t="shared" si="130"/>
        <v>5174.3999999999996</v>
      </c>
      <c r="G1202" s="48">
        <f t="shared" si="131"/>
        <v>5174.3999999999996</v>
      </c>
      <c r="H1202" s="21" t="s">
        <v>933</v>
      </c>
      <c r="I1202" s="21" t="s">
        <v>4119</v>
      </c>
      <c r="J1202" s="21">
        <v>1</v>
      </c>
      <c r="K1202" s="21">
        <v>1</v>
      </c>
      <c r="L1202" s="21">
        <f t="shared" si="132"/>
        <v>0</v>
      </c>
      <c r="M1202" s="21" t="s">
        <v>1160</v>
      </c>
      <c r="N1202" s="30">
        <v>45850</v>
      </c>
      <c r="O1202" s="48">
        <v>7203</v>
      </c>
      <c r="P1202" s="21" t="s">
        <v>617</v>
      </c>
      <c r="Q1202" s="21">
        <v>58153121121</v>
      </c>
      <c r="R1202" s="21" t="s">
        <v>40</v>
      </c>
      <c r="S1202" s="3">
        <v>4</v>
      </c>
      <c r="T1202" s="37"/>
      <c r="U1202" s="21" t="s">
        <v>423</v>
      </c>
      <c r="V1202" s="21" t="str">
        <f>VLOOKUP(P1202,'Customer List'!B:C,2,)</f>
        <v>Bhuvneshwar</v>
      </c>
      <c r="W1202" s="38"/>
      <c r="X1202" s="30">
        <v>45853</v>
      </c>
      <c r="Y1202" s="21">
        <f t="shared" si="133"/>
        <v>3</v>
      </c>
      <c r="Z1202" s="21" t="str">
        <f t="shared" si="134"/>
        <v>Saturday</v>
      </c>
      <c r="AA1202" s="21" t="str">
        <f t="shared" si="135"/>
        <v>Tuesday</v>
      </c>
      <c r="AB1202" s="21" t="str">
        <f>VLOOKUP(U1202,'Currency Sheet'!A:C,3,)</f>
        <v>DOLLAR</v>
      </c>
      <c r="AC1202" s="42" t="str">
        <f>VLOOKUP(P1202,'Customer List'!B:D,3,)</f>
        <v>OutStation</v>
      </c>
    </row>
    <row r="1203" spans="1:29" x14ac:dyDescent="0.25">
      <c r="A1203" s="21">
        <v>1202</v>
      </c>
      <c r="B1203" s="21">
        <v>175326</v>
      </c>
      <c r="C1203" s="30">
        <v>45841</v>
      </c>
      <c r="D1203" s="30">
        <v>45846</v>
      </c>
      <c r="E1203" s="47">
        <v>103.2</v>
      </c>
      <c r="F1203" s="47">
        <f t="shared" si="130"/>
        <v>9081.6</v>
      </c>
      <c r="G1203" s="48">
        <f t="shared" si="131"/>
        <v>9081.6</v>
      </c>
      <c r="H1203" s="21" t="s">
        <v>934</v>
      </c>
      <c r="I1203" s="21" t="s">
        <v>4120</v>
      </c>
      <c r="J1203" s="21">
        <v>1</v>
      </c>
      <c r="K1203" s="21">
        <v>1</v>
      </c>
      <c r="L1203" s="21">
        <f t="shared" si="132"/>
        <v>0</v>
      </c>
      <c r="M1203" s="21" t="s">
        <v>1160</v>
      </c>
      <c r="N1203" s="30">
        <v>45850</v>
      </c>
      <c r="O1203" s="48">
        <v>12642</v>
      </c>
      <c r="P1203" s="21" t="s">
        <v>617</v>
      </c>
      <c r="Q1203" s="21">
        <v>58153121121</v>
      </c>
      <c r="R1203" s="21" t="s">
        <v>40</v>
      </c>
      <c r="S1203" s="3">
        <v>4</v>
      </c>
      <c r="T1203" s="37"/>
      <c r="U1203" s="21" t="s">
        <v>423</v>
      </c>
      <c r="V1203" s="21" t="str">
        <f>VLOOKUP(P1203,'Customer List'!B:C,2,)</f>
        <v>Bhuvneshwar</v>
      </c>
      <c r="W1203" s="38"/>
      <c r="X1203" s="30">
        <v>45853</v>
      </c>
      <c r="Y1203" s="21">
        <f t="shared" si="133"/>
        <v>3</v>
      </c>
      <c r="Z1203" s="21" t="str">
        <f t="shared" si="134"/>
        <v>Saturday</v>
      </c>
      <c r="AA1203" s="21" t="str">
        <f t="shared" si="135"/>
        <v>Tuesday</v>
      </c>
      <c r="AB1203" s="21" t="str">
        <f>VLOOKUP(U1203,'Currency Sheet'!A:C,3,)</f>
        <v>DOLLAR</v>
      </c>
      <c r="AC1203" s="42" t="str">
        <f>VLOOKUP(P1203,'Customer List'!B:D,3,)</f>
        <v>OutStation</v>
      </c>
    </row>
    <row r="1204" spans="1:29" x14ac:dyDescent="0.25">
      <c r="A1204" s="21">
        <v>1203</v>
      </c>
      <c r="B1204" s="21">
        <v>175326</v>
      </c>
      <c r="C1204" s="30">
        <v>45841</v>
      </c>
      <c r="D1204" s="30">
        <v>45846</v>
      </c>
      <c r="E1204" s="47">
        <v>492</v>
      </c>
      <c r="F1204" s="47">
        <f t="shared" si="130"/>
        <v>43296</v>
      </c>
      <c r="G1204" s="48">
        <f t="shared" si="131"/>
        <v>43296</v>
      </c>
      <c r="H1204" s="21" t="s">
        <v>935</v>
      </c>
      <c r="I1204" s="21" t="s">
        <v>4345</v>
      </c>
      <c r="J1204" s="21">
        <v>1</v>
      </c>
      <c r="K1204" s="21">
        <v>1</v>
      </c>
      <c r="L1204" s="21">
        <f t="shared" si="132"/>
        <v>0</v>
      </c>
      <c r="M1204" s="21" t="s">
        <v>1160</v>
      </c>
      <c r="N1204" s="30">
        <v>45850</v>
      </c>
      <c r="O1204" s="48">
        <v>60270</v>
      </c>
      <c r="P1204" s="21" t="s">
        <v>617</v>
      </c>
      <c r="Q1204" s="21">
        <v>58153121121</v>
      </c>
      <c r="R1204" s="21" t="s">
        <v>40</v>
      </c>
      <c r="S1204" s="3">
        <v>4</v>
      </c>
      <c r="T1204" s="37"/>
      <c r="U1204" s="21" t="s">
        <v>423</v>
      </c>
      <c r="V1204" s="21" t="str">
        <f>VLOOKUP(P1204,'Customer List'!B:C,2,)</f>
        <v>Bhuvneshwar</v>
      </c>
      <c r="W1204" s="38"/>
      <c r="X1204" s="30">
        <v>45853</v>
      </c>
      <c r="Y1204" s="21">
        <f t="shared" si="133"/>
        <v>3</v>
      </c>
      <c r="Z1204" s="21" t="str">
        <f t="shared" si="134"/>
        <v>Saturday</v>
      </c>
      <c r="AA1204" s="21" t="str">
        <f t="shared" si="135"/>
        <v>Tuesday</v>
      </c>
      <c r="AB1204" s="21" t="str">
        <f>VLOOKUP(U1204,'Currency Sheet'!A:C,3,)</f>
        <v>DOLLAR</v>
      </c>
      <c r="AC1204" s="42" t="str">
        <f>VLOOKUP(P1204,'Customer List'!B:D,3,)</f>
        <v>OutStation</v>
      </c>
    </row>
    <row r="1205" spans="1:29" x14ac:dyDescent="0.25">
      <c r="A1205" s="21">
        <v>1204</v>
      </c>
      <c r="B1205" s="21">
        <v>175326</v>
      </c>
      <c r="C1205" s="30">
        <v>45841</v>
      </c>
      <c r="D1205" s="30">
        <v>45846</v>
      </c>
      <c r="E1205" s="47">
        <v>103.2</v>
      </c>
      <c r="F1205" s="47">
        <f t="shared" si="130"/>
        <v>9081.6</v>
      </c>
      <c r="G1205" s="48">
        <f t="shared" si="131"/>
        <v>9081.6</v>
      </c>
      <c r="H1205" s="21" t="s">
        <v>936</v>
      </c>
      <c r="I1205" s="21" t="s">
        <v>4346</v>
      </c>
      <c r="J1205" s="21">
        <v>1</v>
      </c>
      <c r="K1205" s="21">
        <v>1</v>
      </c>
      <c r="L1205" s="21">
        <f t="shared" si="132"/>
        <v>0</v>
      </c>
      <c r="M1205" s="21" t="s">
        <v>1160</v>
      </c>
      <c r="N1205" s="30">
        <v>45850</v>
      </c>
      <c r="O1205" s="48">
        <v>12642</v>
      </c>
      <c r="P1205" s="21" t="s">
        <v>617</v>
      </c>
      <c r="Q1205" s="21">
        <v>58153121121</v>
      </c>
      <c r="R1205" s="21" t="s">
        <v>40</v>
      </c>
      <c r="S1205" s="3">
        <v>4</v>
      </c>
      <c r="T1205" s="37"/>
      <c r="U1205" s="21" t="s">
        <v>423</v>
      </c>
      <c r="V1205" s="21" t="str">
        <f>VLOOKUP(P1205,'Customer List'!B:C,2,)</f>
        <v>Bhuvneshwar</v>
      </c>
      <c r="W1205" s="38"/>
      <c r="X1205" s="30">
        <v>45853</v>
      </c>
      <c r="Y1205" s="21">
        <f t="shared" si="133"/>
        <v>3</v>
      </c>
      <c r="Z1205" s="21" t="str">
        <f t="shared" si="134"/>
        <v>Saturday</v>
      </c>
      <c r="AA1205" s="21" t="str">
        <f t="shared" si="135"/>
        <v>Tuesday</v>
      </c>
      <c r="AB1205" s="21" t="str">
        <f>VLOOKUP(U1205,'Currency Sheet'!A:C,3,)</f>
        <v>DOLLAR</v>
      </c>
      <c r="AC1205" s="42" t="str">
        <f>VLOOKUP(P1205,'Customer List'!B:D,3,)</f>
        <v>OutStation</v>
      </c>
    </row>
    <row r="1206" spans="1:29" x14ac:dyDescent="0.25">
      <c r="A1206" s="21">
        <v>1205</v>
      </c>
      <c r="B1206" s="21">
        <v>175326</v>
      </c>
      <c r="C1206" s="30">
        <v>45841</v>
      </c>
      <c r="D1206" s="30">
        <v>45846</v>
      </c>
      <c r="E1206" s="47">
        <v>103.2</v>
      </c>
      <c r="F1206" s="47">
        <f t="shared" si="130"/>
        <v>9081.6</v>
      </c>
      <c r="G1206" s="48">
        <f t="shared" si="131"/>
        <v>9081.6</v>
      </c>
      <c r="H1206" s="21" t="s">
        <v>937</v>
      </c>
      <c r="I1206" s="21" t="s">
        <v>4347</v>
      </c>
      <c r="J1206" s="21">
        <v>1</v>
      </c>
      <c r="K1206" s="21">
        <v>1</v>
      </c>
      <c r="L1206" s="21">
        <f t="shared" si="132"/>
        <v>0</v>
      </c>
      <c r="M1206" s="21" t="s">
        <v>1160</v>
      </c>
      <c r="N1206" s="30">
        <v>45850</v>
      </c>
      <c r="O1206" s="48">
        <v>12642</v>
      </c>
      <c r="P1206" s="21" t="s">
        <v>617</v>
      </c>
      <c r="Q1206" s="21">
        <v>58153121121</v>
      </c>
      <c r="R1206" s="21" t="s">
        <v>40</v>
      </c>
      <c r="S1206" s="3">
        <v>4</v>
      </c>
      <c r="T1206" s="37"/>
      <c r="U1206" s="21" t="s">
        <v>423</v>
      </c>
      <c r="V1206" s="21" t="str">
        <f>VLOOKUP(P1206,'Customer List'!B:C,2,)</f>
        <v>Bhuvneshwar</v>
      </c>
      <c r="W1206" s="38"/>
      <c r="X1206" s="30">
        <v>45853</v>
      </c>
      <c r="Y1206" s="21">
        <f t="shared" si="133"/>
        <v>3</v>
      </c>
      <c r="Z1206" s="21" t="str">
        <f t="shared" si="134"/>
        <v>Saturday</v>
      </c>
      <c r="AA1206" s="21" t="str">
        <f t="shared" si="135"/>
        <v>Tuesday</v>
      </c>
      <c r="AB1206" s="21" t="str">
        <f>VLOOKUP(U1206,'Currency Sheet'!A:C,3,)</f>
        <v>DOLLAR</v>
      </c>
      <c r="AC1206" s="42" t="str">
        <f>VLOOKUP(P1206,'Customer List'!B:D,3,)</f>
        <v>OutStation</v>
      </c>
    </row>
    <row r="1207" spans="1:29" x14ac:dyDescent="0.25">
      <c r="A1207" s="21">
        <v>1206</v>
      </c>
      <c r="B1207" s="21">
        <v>175326</v>
      </c>
      <c r="C1207" s="30">
        <v>45841</v>
      </c>
      <c r="D1207" s="30">
        <v>45846</v>
      </c>
      <c r="E1207" s="47">
        <v>103.2</v>
      </c>
      <c r="F1207" s="47">
        <f t="shared" si="130"/>
        <v>9081.6</v>
      </c>
      <c r="G1207" s="48">
        <f t="shared" si="131"/>
        <v>9081.6</v>
      </c>
      <c r="H1207" s="21" t="s">
        <v>657</v>
      </c>
      <c r="I1207" s="21" t="s">
        <v>4116</v>
      </c>
      <c r="J1207" s="21">
        <v>1</v>
      </c>
      <c r="K1207" s="21">
        <v>1</v>
      </c>
      <c r="L1207" s="21">
        <f t="shared" si="132"/>
        <v>0</v>
      </c>
      <c r="M1207" s="21" t="s">
        <v>1160</v>
      </c>
      <c r="N1207" s="30">
        <v>45850</v>
      </c>
      <c r="O1207" s="48">
        <v>12642</v>
      </c>
      <c r="P1207" s="21" t="s">
        <v>617</v>
      </c>
      <c r="Q1207" s="21">
        <v>58153121121</v>
      </c>
      <c r="R1207" s="21" t="s">
        <v>40</v>
      </c>
      <c r="S1207" s="3">
        <v>4</v>
      </c>
      <c r="T1207" s="37"/>
      <c r="U1207" s="21" t="s">
        <v>423</v>
      </c>
      <c r="V1207" s="21" t="str">
        <f>VLOOKUP(P1207,'Customer List'!B:C,2,)</f>
        <v>Bhuvneshwar</v>
      </c>
      <c r="W1207" s="38"/>
      <c r="X1207" s="30">
        <v>45853</v>
      </c>
      <c r="Y1207" s="21">
        <f t="shared" si="133"/>
        <v>3</v>
      </c>
      <c r="Z1207" s="21" t="str">
        <f t="shared" si="134"/>
        <v>Saturday</v>
      </c>
      <c r="AA1207" s="21" t="str">
        <f t="shared" si="135"/>
        <v>Tuesday</v>
      </c>
      <c r="AB1207" s="21" t="str">
        <f>VLOOKUP(U1207,'Currency Sheet'!A:C,3,)</f>
        <v>DOLLAR</v>
      </c>
      <c r="AC1207" s="42" t="str">
        <f>VLOOKUP(P1207,'Customer List'!B:D,3,)</f>
        <v>OutStation</v>
      </c>
    </row>
    <row r="1208" spans="1:29" x14ac:dyDescent="0.25">
      <c r="A1208" s="21">
        <v>1207</v>
      </c>
      <c r="B1208" s="21">
        <v>175326</v>
      </c>
      <c r="C1208" s="30">
        <v>45841</v>
      </c>
      <c r="D1208" s="30">
        <v>45846</v>
      </c>
      <c r="E1208" s="47">
        <v>58.8</v>
      </c>
      <c r="F1208" s="47">
        <f t="shared" si="130"/>
        <v>5174.3999999999996</v>
      </c>
      <c r="G1208" s="48">
        <f t="shared" si="131"/>
        <v>5174.3999999999996</v>
      </c>
      <c r="H1208" s="21" t="s">
        <v>938</v>
      </c>
      <c r="I1208" s="21" t="s">
        <v>4348</v>
      </c>
      <c r="J1208" s="21">
        <v>1</v>
      </c>
      <c r="K1208" s="21">
        <v>1</v>
      </c>
      <c r="L1208" s="21">
        <f t="shared" si="132"/>
        <v>0</v>
      </c>
      <c r="M1208" s="21" t="s">
        <v>1160</v>
      </c>
      <c r="N1208" s="30">
        <v>45850</v>
      </c>
      <c r="O1208" s="48">
        <v>7203</v>
      </c>
      <c r="P1208" s="21" t="s">
        <v>617</v>
      </c>
      <c r="Q1208" s="21">
        <v>58153121121</v>
      </c>
      <c r="R1208" s="21" t="s">
        <v>40</v>
      </c>
      <c r="S1208" s="3">
        <v>4</v>
      </c>
      <c r="T1208" s="37"/>
      <c r="U1208" s="21" t="s">
        <v>423</v>
      </c>
      <c r="V1208" s="21" t="str">
        <f>VLOOKUP(P1208,'Customer List'!B:C,2,)</f>
        <v>Bhuvneshwar</v>
      </c>
      <c r="W1208" s="38"/>
      <c r="X1208" s="30">
        <v>45853</v>
      </c>
      <c r="Y1208" s="21">
        <f t="shared" si="133"/>
        <v>3</v>
      </c>
      <c r="Z1208" s="21" t="str">
        <f t="shared" si="134"/>
        <v>Saturday</v>
      </c>
      <c r="AA1208" s="21" t="str">
        <f t="shared" si="135"/>
        <v>Tuesday</v>
      </c>
      <c r="AB1208" s="21" t="str">
        <f>VLOOKUP(U1208,'Currency Sheet'!A:C,3,)</f>
        <v>DOLLAR</v>
      </c>
      <c r="AC1208" s="42" t="str">
        <f>VLOOKUP(P1208,'Customer List'!B:D,3,)</f>
        <v>OutStation</v>
      </c>
    </row>
    <row r="1209" spans="1:29" x14ac:dyDescent="0.25">
      <c r="A1209" s="21">
        <v>1208</v>
      </c>
      <c r="B1209" s="21">
        <v>175326</v>
      </c>
      <c r="C1209" s="30">
        <v>45841</v>
      </c>
      <c r="D1209" s="30">
        <v>45846</v>
      </c>
      <c r="E1209" s="47">
        <v>103.2</v>
      </c>
      <c r="F1209" s="47">
        <f t="shared" si="130"/>
        <v>9081.6</v>
      </c>
      <c r="G1209" s="48">
        <f t="shared" si="131"/>
        <v>9081.6</v>
      </c>
      <c r="H1209" s="21" t="s">
        <v>939</v>
      </c>
      <c r="I1209" s="21" t="s">
        <v>5227</v>
      </c>
      <c r="J1209" s="21">
        <v>1</v>
      </c>
      <c r="K1209" s="21">
        <v>1</v>
      </c>
      <c r="L1209" s="21">
        <f t="shared" si="132"/>
        <v>0</v>
      </c>
      <c r="M1209" s="21" t="s">
        <v>1160</v>
      </c>
      <c r="N1209" s="30">
        <v>45850</v>
      </c>
      <c r="O1209" s="48">
        <v>12642</v>
      </c>
      <c r="P1209" s="21" t="s">
        <v>617</v>
      </c>
      <c r="Q1209" s="21">
        <v>58153121121</v>
      </c>
      <c r="R1209" s="21" t="s">
        <v>40</v>
      </c>
      <c r="S1209" s="3">
        <v>4</v>
      </c>
      <c r="T1209" s="37"/>
      <c r="U1209" s="21" t="s">
        <v>423</v>
      </c>
      <c r="V1209" s="21" t="str">
        <f>VLOOKUP(P1209,'Customer List'!B:C,2,)</f>
        <v>Bhuvneshwar</v>
      </c>
      <c r="W1209" s="38"/>
      <c r="X1209" s="30">
        <v>45853</v>
      </c>
      <c r="Y1209" s="21">
        <f t="shared" si="133"/>
        <v>3</v>
      </c>
      <c r="Z1209" s="21" t="str">
        <f t="shared" si="134"/>
        <v>Saturday</v>
      </c>
      <c r="AA1209" s="21" t="str">
        <f t="shared" si="135"/>
        <v>Tuesday</v>
      </c>
      <c r="AB1209" s="21" t="str">
        <f>VLOOKUP(U1209,'Currency Sheet'!A:C,3,)</f>
        <v>DOLLAR</v>
      </c>
      <c r="AC1209" s="42" t="str">
        <f>VLOOKUP(P1209,'Customer List'!B:D,3,)</f>
        <v>OutStation</v>
      </c>
    </row>
    <row r="1210" spans="1:29" x14ac:dyDescent="0.25">
      <c r="A1210" s="21">
        <v>1209</v>
      </c>
      <c r="B1210" s="21">
        <v>175326</v>
      </c>
      <c r="C1210" s="30">
        <v>45841</v>
      </c>
      <c r="D1210" s="30">
        <v>45846</v>
      </c>
      <c r="E1210" s="47">
        <v>103.2</v>
      </c>
      <c r="F1210" s="47">
        <f t="shared" si="130"/>
        <v>9081.6</v>
      </c>
      <c r="G1210" s="48">
        <f t="shared" si="131"/>
        <v>9081.6</v>
      </c>
      <c r="H1210" s="21" t="s">
        <v>940</v>
      </c>
      <c r="I1210" s="21" t="s">
        <v>4349</v>
      </c>
      <c r="J1210" s="21">
        <v>1</v>
      </c>
      <c r="K1210" s="21">
        <v>1</v>
      </c>
      <c r="L1210" s="21">
        <f t="shared" si="132"/>
        <v>0</v>
      </c>
      <c r="M1210" s="21" t="s">
        <v>987</v>
      </c>
      <c r="N1210" s="30">
        <v>45847</v>
      </c>
      <c r="O1210" s="48">
        <v>12642</v>
      </c>
      <c r="P1210" s="21" t="s">
        <v>889</v>
      </c>
      <c r="Q1210" s="21">
        <v>58152973480</v>
      </c>
      <c r="R1210" s="21" t="s">
        <v>40</v>
      </c>
      <c r="S1210" s="3">
        <v>4</v>
      </c>
      <c r="T1210" s="37"/>
      <c r="U1210" s="21" t="s">
        <v>423</v>
      </c>
      <c r="V1210" s="21" t="str">
        <f>VLOOKUP(P1210,'Customer List'!B:C,2,)</f>
        <v>Bhopal</v>
      </c>
      <c r="W1210" s="38"/>
      <c r="X1210" s="30">
        <v>45849</v>
      </c>
      <c r="Y1210" s="21">
        <f t="shared" si="133"/>
        <v>2</v>
      </c>
      <c r="Z1210" s="21" t="str">
        <f t="shared" si="134"/>
        <v>Wednesday</v>
      </c>
      <c r="AA1210" s="21" t="str">
        <f t="shared" si="135"/>
        <v>Friday</v>
      </c>
      <c r="AB1210" s="21" t="str">
        <f>VLOOKUP(U1210,'Currency Sheet'!A:C,3,)</f>
        <v>DOLLAR</v>
      </c>
      <c r="AC1210" s="42" t="str">
        <f>VLOOKUP(P1210,'Customer List'!B:D,3,)</f>
        <v>OutStation</v>
      </c>
    </row>
    <row r="1211" spans="1:29" x14ac:dyDescent="0.25">
      <c r="A1211" s="21">
        <v>1210</v>
      </c>
      <c r="B1211" s="21">
        <v>175326</v>
      </c>
      <c r="C1211" s="30">
        <v>45841</v>
      </c>
      <c r="D1211" s="30">
        <v>45846</v>
      </c>
      <c r="E1211" s="47">
        <v>103.2</v>
      </c>
      <c r="F1211" s="47">
        <f t="shared" si="130"/>
        <v>9081.6</v>
      </c>
      <c r="G1211" s="48">
        <f t="shared" si="131"/>
        <v>9081.6</v>
      </c>
      <c r="H1211" s="21" t="s">
        <v>941</v>
      </c>
      <c r="I1211" s="21" t="s">
        <v>4350</v>
      </c>
      <c r="J1211" s="21">
        <v>1</v>
      </c>
      <c r="K1211" s="21">
        <v>1</v>
      </c>
      <c r="L1211" s="21">
        <f t="shared" si="132"/>
        <v>0</v>
      </c>
      <c r="M1211" s="21" t="s">
        <v>987</v>
      </c>
      <c r="N1211" s="30">
        <v>45847</v>
      </c>
      <c r="O1211" s="48">
        <v>12642</v>
      </c>
      <c r="P1211" s="21" t="s">
        <v>889</v>
      </c>
      <c r="Q1211" s="21">
        <v>58152973480</v>
      </c>
      <c r="R1211" s="21" t="s">
        <v>40</v>
      </c>
      <c r="S1211" s="3">
        <v>4</v>
      </c>
      <c r="T1211" s="37"/>
      <c r="U1211" s="21" t="s">
        <v>423</v>
      </c>
      <c r="V1211" s="21" t="str">
        <f>VLOOKUP(P1211,'Customer List'!B:C,2,)</f>
        <v>Bhopal</v>
      </c>
      <c r="W1211" s="38"/>
      <c r="X1211" s="30">
        <v>45849</v>
      </c>
      <c r="Y1211" s="21">
        <f t="shared" si="133"/>
        <v>2</v>
      </c>
      <c r="Z1211" s="21" t="str">
        <f t="shared" si="134"/>
        <v>Wednesday</v>
      </c>
      <c r="AA1211" s="21" t="str">
        <f t="shared" si="135"/>
        <v>Friday</v>
      </c>
      <c r="AB1211" s="21" t="str">
        <f>VLOOKUP(U1211,'Currency Sheet'!A:C,3,)</f>
        <v>DOLLAR</v>
      </c>
      <c r="AC1211" s="42" t="str">
        <f>VLOOKUP(P1211,'Customer List'!B:D,3,)</f>
        <v>OutStation</v>
      </c>
    </row>
    <row r="1212" spans="1:29" x14ac:dyDescent="0.25">
      <c r="A1212" s="21">
        <v>1211</v>
      </c>
      <c r="B1212" s="21">
        <v>175326</v>
      </c>
      <c r="C1212" s="30">
        <v>45841</v>
      </c>
      <c r="D1212" s="30">
        <v>45846</v>
      </c>
      <c r="E1212" s="47">
        <v>103.2</v>
      </c>
      <c r="F1212" s="47">
        <f t="shared" si="130"/>
        <v>9081.6</v>
      </c>
      <c r="G1212" s="48">
        <f t="shared" si="131"/>
        <v>9081.6</v>
      </c>
      <c r="H1212" s="21" t="s">
        <v>942</v>
      </c>
      <c r="I1212" s="21" t="s">
        <v>4351</v>
      </c>
      <c r="J1212" s="21">
        <v>1</v>
      </c>
      <c r="K1212" s="21">
        <v>1</v>
      </c>
      <c r="L1212" s="21">
        <f t="shared" si="132"/>
        <v>0</v>
      </c>
      <c r="M1212" s="21" t="s">
        <v>987</v>
      </c>
      <c r="N1212" s="30">
        <v>45847</v>
      </c>
      <c r="O1212" s="48">
        <v>12642</v>
      </c>
      <c r="P1212" s="21" t="s">
        <v>889</v>
      </c>
      <c r="Q1212" s="21">
        <v>58152973480</v>
      </c>
      <c r="R1212" s="21" t="s">
        <v>40</v>
      </c>
      <c r="S1212" s="3">
        <v>4</v>
      </c>
      <c r="T1212" s="37"/>
      <c r="U1212" s="21" t="s">
        <v>423</v>
      </c>
      <c r="V1212" s="21" t="str">
        <f>VLOOKUP(P1212,'Customer List'!B:C,2,)</f>
        <v>Bhopal</v>
      </c>
      <c r="W1212" s="38"/>
      <c r="X1212" s="30">
        <v>45849</v>
      </c>
      <c r="Y1212" s="21">
        <f t="shared" si="133"/>
        <v>2</v>
      </c>
      <c r="Z1212" s="21" t="str">
        <f t="shared" si="134"/>
        <v>Wednesday</v>
      </c>
      <c r="AA1212" s="21" t="str">
        <f t="shared" si="135"/>
        <v>Friday</v>
      </c>
      <c r="AB1212" s="21" t="str">
        <f>VLOOKUP(U1212,'Currency Sheet'!A:C,3,)</f>
        <v>DOLLAR</v>
      </c>
      <c r="AC1212" s="42" t="str">
        <f>VLOOKUP(P1212,'Customer List'!B:D,3,)</f>
        <v>OutStation</v>
      </c>
    </row>
    <row r="1213" spans="1:29" x14ac:dyDescent="0.25">
      <c r="A1213" s="21">
        <v>1212</v>
      </c>
      <c r="B1213" s="21">
        <v>175326</v>
      </c>
      <c r="C1213" s="30">
        <v>45841</v>
      </c>
      <c r="D1213" s="30">
        <v>45846</v>
      </c>
      <c r="E1213" s="47">
        <v>26296.400000000001</v>
      </c>
      <c r="F1213" s="47">
        <f t="shared" si="130"/>
        <v>2314083.2000000002</v>
      </c>
      <c r="G1213" s="48">
        <f t="shared" si="131"/>
        <v>4628166.4000000004</v>
      </c>
      <c r="H1213" s="21" t="s">
        <v>943</v>
      </c>
      <c r="I1213" s="21" t="s">
        <v>4352</v>
      </c>
      <c r="J1213" s="21">
        <v>2</v>
      </c>
      <c r="K1213" s="21">
        <v>2</v>
      </c>
      <c r="L1213" s="21">
        <f t="shared" si="132"/>
        <v>0</v>
      </c>
      <c r="M1213" s="21" t="s">
        <v>1181</v>
      </c>
      <c r="N1213" s="30">
        <v>45850</v>
      </c>
      <c r="O1213" s="48">
        <v>613431</v>
      </c>
      <c r="P1213" s="21" t="s">
        <v>944</v>
      </c>
      <c r="Q1213" s="21">
        <v>58153118424</v>
      </c>
      <c r="R1213" s="21" t="s">
        <v>40</v>
      </c>
      <c r="S1213" s="3">
        <v>4</v>
      </c>
      <c r="T1213" s="37"/>
      <c r="U1213" s="21" t="s">
        <v>423</v>
      </c>
      <c r="V1213" s="21" t="str">
        <f>VLOOKUP(P1213,'Customer List'!B:C,2,)</f>
        <v>Banglore</v>
      </c>
      <c r="W1213" s="38"/>
      <c r="X1213" s="30">
        <v>45852</v>
      </c>
      <c r="Y1213" s="21">
        <f t="shared" si="133"/>
        <v>2</v>
      </c>
      <c r="Z1213" s="21" t="str">
        <f t="shared" si="134"/>
        <v>Saturday</v>
      </c>
      <c r="AA1213" s="21" t="str">
        <f t="shared" si="135"/>
        <v>Monday</v>
      </c>
      <c r="AB1213" s="21" t="str">
        <f>VLOOKUP(U1213,'Currency Sheet'!A:C,3,)</f>
        <v>DOLLAR</v>
      </c>
      <c r="AC1213" s="42" t="str">
        <f>VLOOKUP(P1213,'Customer List'!B:D,3,)</f>
        <v>OutStation</v>
      </c>
    </row>
    <row r="1214" spans="1:29" x14ac:dyDescent="0.25">
      <c r="A1214" s="21">
        <v>1213</v>
      </c>
      <c r="B1214" s="21">
        <v>44325</v>
      </c>
      <c r="C1214" s="30">
        <v>45841</v>
      </c>
      <c r="D1214" s="30">
        <v>45846</v>
      </c>
      <c r="E1214" s="47">
        <v>2047.5</v>
      </c>
      <c r="F1214" s="47">
        <f t="shared" si="130"/>
        <v>180180</v>
      </c>
      <c r="G1214" s="48">
        <f t="shared" si="131"/>
        <v>180180</v>
      </c>
      <c r="H1214" s="21" t="s">
        <v>5260</v>
      </c>
      <c r="I1214" s="21" t="s">
        <v>4210</v>
      </c>
      <c r="J1214" s="21">
        <v>1</v>
      </c>
      <c r="K1214" s="21">
        <v>1</v>
      </c>
      <c r="L1214" s="21">
        <f t="shared" si="132"/>
        <v>0</v>
      </c>
      <c r="M1214" s="21" t="s">
        <v>1155</v>
      </c>
      <c r="N1214" s="30">
        <v>45850</v>
      </c>
      <c r="O1214" s="48">
        <v>278460</v>
      </c>
      <c r="P1214" s="21" t="s">
        <v>945</v>
      </c>
      <c r="Q1214" s="21">
        <v>58153120303</v>
      </c>
      <c r="R1214" s="21" t="s">
        <v>40</v>
      </c>
      <c r="S1214" s="3">
        <v>4</v>
      </c>
      <c r="T1214" s="37"/>
      <c r="U1214" s="21" t="s">
        <v>2026</v>
      </c>
      <c r="V1214" s="21" t="str">
        <f>VLOOKUP(P1214,'Customer List'!B:C,2,)</f>
        <v>Banglore</v>
      </c>
      <c r="W1214" s="38"/>
      <c r="X1214" s="30">
        <v>45852</v>
      </c>
      <c r="Y1214" s="21">
        <f t="shared" si="133"/>
        <v>2</v>
      </c>
      <c r="Z1214" s="21" t="str">
        <f t="shared" si="134"/>
        <v>Saturday</v>
      </c>
      <c r="AA1214" s="21" t="str">
        <f t="shared" si="135"/>
        <v>Monday</v>
      </c>
      <c r="AB1214" s="21" t="str">
        <f>VLOOKUP(U1214,'Currency Sheet'!A:C,3,)</f>
        <v>DOLLAR</v>
      </c>
      <c r="AC1214" s="42" t="str">
        <f>VLOOKUP(P1214,'Customer List'!B:D,3,)</f>
        <v>OutStation</v>
      </c>
    </row>
    <row r="1215" spans="1:29" x14ac:dyDescent="0.25">
      <c r="A1215" s="21">
        <v>1214</v>
      </c>
      <c r="B1215" s="21">
        <v>44325</v>
      </c>
      <c r="C1215" s="30">
        <v>45841</v>
      </c>
      <c r="D1215" s="30">
        <v>45846</v>
      </c>
      <c r="E1215" s="47">
        <v>451.5</v>
      </c>
      <c r="F1215" s="47">
        <f t="shared" si="130"/>
        <v>39732</v>
      </c>
      <c r="G1215" s="48">
        <f t="shared" si="131"/>
        <v>119196</v>
      </c>
      <c r="H1215" s="21" t="s">
        <v>2396</v>
      </c>
      <c r="I1215" s="21" t="s">
        <v>5261</v>
      </c>
      <c r="J1215" s="21">
        <v>3</v>
      </c>
      <c r="K1215" s="21">
        <v>3</v>
      </c>
      <c r="L1215" s="21">
        <f t="shared" si="132"/>
        <v>0</v>
      </c>
      <c r="M1215" s="21" t="s">
        <v>1155</v>
      </c>
      <c r="N1215" s="30">
        <v>45850</v>
      </c>
      <c r="O1215" s="48">
        <v>184212</v>
      </c>
      <c r="P1215" s="21" t="s">
        <v>945</v>
      </c>
      <c r="Q1215" s="21">
        <v>58153120303</v>
      </c>
      <c r="R1215" s="21" t="s">
        <v>40</v>
      </c>
      <c r="S1215" s="3">
        <v>4</v>
      </c>
      <c r="T1215" s="37"/>
      <c r="U1215" s="21" t="s">
        <v>2026</v>
      </c>
      <c r="V1215" s="21" t="str">
        <f>VLOOKUP(P1215,'Customer List'!B:C,2,)</f>
        <v>Banglore</v>
      </c>
      <c r="W1215" s="38"/>
      <c r="X1215" s="30">
        <v>45852</v>
      </c>
      <c r="Y1215" s="21">
        <f t="shared" si="133"/>
        <v>2</v>
      </c>
      <c r="Z1215" s="21" t="str">
        <f t="shared" si="134"/>
        <v>Saturday</v>
      </c>
      <c r="AA1215" s="21" t="str">
        <f t="shared" si="135"/>
        <v>Monday</v>
      </c>
      <c r="AB1215" s="21" t="str">
        <f>VLOOKUP(U1215,'Currency Sheet'!A:C,3,)</f>
        <v>DOLLAR</v>
      </c>
      <c r="AC1215" s="42" t="str">
        <f>VLOOKUP(P1215,'Customer List'!B:D,3,)</f>
        <v>OutStation</v>
      </c>
    </row>
    <row r="1216" spans="1:29" x14ac:dyDescent="0.25">
      <c r="A1216" s="21">
        <v>1215</v>
      </c>
      <c r="B1216" s="21" t="s">
        <v>2603</v>
      </c>
      <c r="C1216" s="30">
        <v>45840</v>
      </c>
      <c r="D1216" s="30">
        <v>45846</v>
      </c>
      <c r="E1216" s="47">
        <v>30000</v>
      </c>
      <c r="F1216" s="47">
        <f t="shared" si="130"/>
        <v>30000</v>
      </c>
      <c r="G1216" s="48">
        <f t="shared" si="131"/>
        <v>30000</v>
      </c>
      <c r="H1216" s="21" t="s">
        <v>2604</v>
      </c>
      <c r="I1216" s="21" t="s">
        <v>2605</v>
      </c>
      <c r="J1216" s="21">
        <v>1</v>
      </c>
      <c r="K1216" s="21">
        <v>1</v>
      </c>
      <c r="L1216" s="21">
        <f t="shared" si="132"/>
        <v>0</v>
      </c>
      <c r="M1216" s="21" t="s">
        <v>2606</v>
      </c>
      <c r="N1216" s="30">
        <v>45848</v>
      </c>
      <c r="O1216" s="48">
        <v>38000</v>
      </c>
      <c r="P1216" s="21" t="s">
        <v>16</v>
      </c>
      <c r="Q1216" s="21" t="s">
        <v>636</v>
      </c>
      <c r="R1216" s="21" t="s">
        <v>637</v>
      </c>
      <c r="S1216" s="3" t="s">
        <v>299</v>
      </c>
      <c r="T1216" s="37"/>
      <c r="U1216" s="21" t="s">
        <v>2084</v>
      </c>
      <c r="V1216" s="21" t="str">
        <f>VLOOKUP(P1216,'Customer List'!B:C,2,)</f>
        <v>Delhi</v>
      </c>
      <c r="W1216" s="38"/>
      <c r="X1216" s="30">
        <v>45848</v>
      </c>
      <c r="Y1216" s="21">
        <f t="shared" si="133"/>
        <v>0</v>
      </c>
      <c r="Z1216" s="21" t="str">
        <f t="shared" si="134"/>
        <v>Thursday</v>
      </c>
      <c r="AA1216" s="21" t="str">
        <f t="shared" si="135"/>
        <v>Thursday</v>
      </c>
      <c r="AB1216" s="21" t="str">
        <f>VLOOKUP(U1216,'Currency Sheet'!A:C,3,)</f>
        <v>INR</v>
      </c>
      <c r="AC1216" s="42" t="str">
        <f>VLOOKUP(P1216,'Customer List'!B:D,3,)</f>
        <v>Local</v>
      </c>
    </row>
    <row r="1217" spans="1:29" x14ac:dyDescent="0.25">
      <c r="A1217" s="21">
        <v>1216</v>
      </c>
      <c r="B1217" s="21" t="s">
        <v>2603</v>
      </c>
      <c r="C1217" s="30">
        <v>45840</v>
      </c>
      <c r="D1217" s="30">
        <v>45846</v>
      </c>
      <c r="E1217" s="47">
        <v>28000</v>
      </c>
      <c r="F1217" s="47">
        <f t="shared" si="130"/>
        <v>28000</v>
      </c>
      <c r="G1217" s="48">
        <f t="shared" si="131"/>
        <v>28000</v>
      </c>
      <c r="H1217" s="21" t="s">
        <v>2607</v>
      </c>
      <c r="I1217" s="21" t="s">
        <v>2608</v>
      </c>
      <c r="J1217" s="21">
        <v>1</v>
      </c>
      <c r="K1217" s="21">
        <v>1</v>
      </c>
      <c r="L1217" s="21">
        <f t="shared" si="132"/>
        <v>0</v>
      </c>
      <c r="M1217" s="21" t="s">
        <v>2606</v>
      </c>
      <c r="N1217" s="30">
        <v>45848</v>
      </c>
      <c r="O1217" s="48">
        <v>37000</v>
      </c>
      <c r="P1217" s="21" t="s">
        <v>16</v>
      </c>
      <c r="Q1217" s="21" t="s">
        <v>636</v>
      </c>
      <c r="R1217" s="21" t="s">
        <v>637</v>
      </c>
      <c r="S1217" s="3" t="s">
        <v>299</v>
      </c>
      <c r="T1217" s="37"/>
      <c r="U1217" s="21" t="s">
        <v>2084</v>
      </c>
      <c r="V1217" s="21" t="str">
        <f>VLOOKUP(P1217,'Customer List'!B:C,2,)</f>
        <v>Delhi</v>
      </c>
      <c r="W1217" s="38"/>
      <c r="X1217" s="30">
        <v>45848</v>
      </c>
      <c r="Y1217" s="21">
        <f t="shared" si="133"/>
        <v>0</v>
      </c>
      <c r="Z1217" s="21" t="str">
        <f t="shared" si="134"/>
        <v>Thursday</v>
      </c>
      <c r="AA1217" s="21" t="str">
        <f t="shared" si="135"/>
        <v>Thursday</v>
      </c>
      <c r="AB1217" s="21" t="str">
        <f>VLOOKUP(U1217,'Currency Sheet'!A:C,3,)</f>
        <v>INR</v>
      </c>
      <c r="AC1217" s="42" t="str">
        <f>VLOOKUP(P1217,'Customer List'!B:D,3,)</f>
        <v>Local</v>
      </c>
    </row>
    <row r="1218" spans="1:29" x14ac:dyDescent="0.25">
      <c r="A1218" s="21">
        <v>1217</v>
      </c>
      <c r="B1218" s="21" t="s">
        <v>955</v>
      </c>
      <c r="C1218" s="30">
        <v>45841</v>
      </c>
      <c r="D1218" s="30">
        <v>45846</v>
      </c>
      <c r="E1218" s="47">
        <v>148</v>
      </c>
      <c r="F1218" s="47">
        <f t="shared" si="130"/>
        <v>13024</v>
      </c>
      <c r="G1218" s="48">
        <f t="shared" si="131"/>
        <v>13024</v>
      </c>
      <c r="H1218" s="21" t="s">
        <v>946</v>
      </c>
      <c r="I1218" s="21"/>
      <c r="J1218" s="21">
        <v>1</v>
      </c>
      <c r="K1218" s="21">
        <v>1</v>
      </c>
      <c r="L1218" s="21">
        <f t="shared" si="132"/>
        <v>0</v>
      </c>
      <c r="M1218" s="21" t="s">
        <v>981</v>
      </c>
      <c r="N1218" s="30">
        <v>45847</v>
      </c>
      <c r="O1218" s="48">
        <v>19927</v>
      </c>
      <c r="P1218" s="21" t="s">
        <v>39</v>
      </c>
      <c r="Q1218" s="21">
        <v>58152973196</v>
      </c>
      <c r="R1218" s="21" t="s">
        <v>40</v>
      </c>
      <c r="S1218" s="3">
        <v>-20</v>
      </c>
      <c r="T1218" s="37"/>
      <c r="U1218" s="21" t="s">
        <v>520</v>
      </c>
      <c r="V1218" s="21" t="str">
        <f>VLOOKUP(P1218,'Customer List'!B:C,2,)</f>
        <v>Pune</v>
      </c>
      <c r="W1218" s="38"/>
      <c r="X1218" s="30">
        <v>45849</v>
      </c>
      <c r="Y1218" s="21">
        <f t="shared" si="133"/>
        <v>2</v>
      </c>
      <c r="Z1218" s="21" t="str">
        <f t="shared" si="134"/>
        <v>Wednesday</v>
      </c>
      <c r="AA1218" s="21" t="str">
        <f t="shared" si="135"/>
        <v>Friday</v>
      </c>
      <c r="AB1218" s="21" t="str">
        <f>VLOOKUP(U1218,'Currency Sheet'!A:C,3,)</f>
        <v>DOLLAR</v>
      </c>
      <c r="AC1218" s="42" t="str">
        <f>VLOOKUP(P1218,'Customer List'!B:D,3,)</f>
        <v>OutStation</v>
      </c>
    </row>
    <row r="1219" spans="1:29" x14ac:dyDescent="0.25">
      <c r="A1219" s="21">
        <v>1218</v>
      </c>
      <c r="B1219" s="21" t="s">
        <v>955</v>
      </c>
      <c r="C1219" s="30">
        <v>45841</v>
      </c>
      <c r="D1219" s="30">
        <v>45846</v>
      </c>
      <c r="E1219" s="47">
        <v>148</v>
      </c>
      <c r="F1219" s="47">
        <f t="shared" ref="F1219:F1282" si="136">IF(AB1219="DOLLAR",E1219*88,E1219)</f>
        <v>13024</v>
      </c>
      <c r="G1219" s="48">
        <f t="shared" ref="G1219:G1282" si="137">F1219*J1219</f>
        <v>13024</v>
      </c>
      <c r="H1219" s="21" t="s">
        <v>947</v>
      </c>
      <c r="I1219" s="21"/>
      <c r="J1219" s="21">
        <v>1</v>
      </c>
      <c r="K1219" s="21">
        <v>1</v>
      </c>
      <c r="L1219" s="21">
        <f t="shared" ref="L1219:L1282" si="138">J1219-K1219</f>
        <v>0</v>
      </c>
      <c r="M1219" s="21" t="s">
        <v>981</v>
      </c>
      <c r="N1219" s="30">
        <v>45847</v>
      </c>
      <c r="O1219" s="48">
        <v>19927</v>
      </c>
      <c r="P1219" s="21" t="s">
        <v>39</v>
      </c>
      <c r="Q1219" s="21">
        <v>58152973196</v>
      </c>
      <c r="R1219" s="21" t="s">
        <v>40</v>
      </c>
      <c r="S1219" s="3">
        <v>-20</v>
      </c>
      <c r="T1219" s="37"/>
      <c r="U1219" s="21" t="s">
        <v>520</v>
      </c>
      <c r="V1219" s="21" t="str">
        <f>VLOOKUP(P1219,'Customer List'!B:C,2,)</f>
        <v>Pune</v>
      </c>
      <c r="W1219" s="38"/>
      <c r="X1219" s="30">
        <v>45849</v>
      </c>
      <c r="Y1219" s="21">
        <f t="shared" ref="Y1219:Y1282" si="139">IF(X1219="", "", X1219-N1219)</f>
        <v>2</v>
      </c>
      <c r="Z1219" s="21" t="str">
        <f t="shared" ref="Z1219:Z1282" si="140">IF(N1219="", "", TEXT(N1219, "dddd"))</f>
        <v>Wednesday</v>
      </c>
      <c r="AA1219" s="21" t="str">
        <f t="shared" ref="AA1219:AA1282" si="141">IF(X1219="", "", TEXT(X1219, "dddd"))</f>
        <v>Friday</v>
      </c>
      <c r="AB1219" s="21" t="str">
        <f>VLOOKUP(U1219,'Currency Sheet'!A:C,3,)</f>
        <v>DOLLAR</v>
      </c>
      <c r="AC1219" s="42" t="str">
        <f>VLOOKUP(P1219,'Customer List'!B:D,3,)</f>
        <v>OutStation</v>
      </c>
    </row>
    <row r="1220" spans="1:29" x14ac:dyDescent="0.25">
      <c r="A1220" s="21">
        <v>1219</v>
      </c>
      <c r="B1220" s="21" t="s">
        <v>955</v>
      </c>
      <c r="C1220" s="30">
        <v>45841</v>
      </c>
      <c r="D1220" s="30">
        <v>45846</v>
      </c>
      <c r="E1220" s="47">
        <v>279</v>
      </c>
      <c r="F1220" s="47">
        <f t="shared" si="136"/>
        <v>24552</v>
      </c>
      <c r="G1220" s="48">
        <f t="shared" si="137"/>
        <v>24552</v>
      </c>
      <c r="H1220" s="21" t="s">
        <v>948</v>
      </c>
      <c r="I1220" s="21"/>
      <c r="J1220" s="21">
        <v>1</v>
      </c>
      <c r="K1220" s="21">
        <v>1</v>
      </c>
      <c r="L1220" s="21">
        <f t="shared" si="138"/>
        <v>0</v>
      </c>
      <c r="M1220" s="21" t="s">
        <v>981</v>
      </c>
      <c r="N1220" s="30">
        <v>45847</v>
      </c>
      <c r="O1220" s="48">
        <v>37565.360000000001</v>
      </c>
      <c r="P1220" s="21" t="s">
        <v>39</v>
      </c>
      <c r="Q1220" s="21">
        <v>58152973196</v>
      </c>
      <c r="R1220" s="21" t="s">
        <v>40</v>
      </c>
      <c r="S1220" s="3">
        <v>-20</v>
      </c>
      <c r="T1220" s="37"/>
      <c r="U1220" s="21" t="s">
        <v>520</v>
      </c>
      <c r="V1220" s="21" t="str">
        <f>VLOOKUP(P1220,'Customer List'!B:C,2,)</f>
        <v>Pune</v>
      </c>
      <c r="W1220" s="38"/>
      <c r="X1220" s="30">
        <v>45849</v>
      </c>
      <c r="Y1220" s="21">
        <f t="shared" si="139"/>
        <v>2</v>
      </c>
      <c r="Z1220" s="21" t="str">
        <f t="shared" si="140"/>
        <v>Wednesday</v>
      </c>
      <c r="AA1220" s="21" t="str">
        <f t="shared" si="141"/>
        <v>Friday</v>
      </c>
      <c r="AB1220" s="21" t="str">
        <f>VLOOKUP(U1220,'Currency Sheet'!A:C,3,)</f>
        <v>DOLLAR</v>
      </c>
      <c r="AC1220" s="42" t="str">
        <f>VLOOKUP(P1220,'Customer List'!B:D,3,)</f>
        <v>OutStation</v>
      </c>
    </row>
    <row r="1221" spans="1:29" x14ac:dyDescent="0.25">
      <c r="A1221" s="21">
        <v>1220</v>
      </c>
      <c r="B1221" s="21" t="s">
        <v>955</v>
      </c>
      <c r="C1221" s="30">
        <v>45841</v>
      </c>
      <c r="D1221" s="30">
        <v>45846</v>
      </c>
      <c r="E1221" s="47">
        <v>151</v>
      </c>
      <c r="F1221" s="47">
        <f t="shared" si="136"/>
        <v>13288</v>
      </c>
      <c r="G1221" s="48">
        <f t="shared" si="137"/>
        <v>13288</v>
      </c>
      <c r="H1221" s="21" t="s">
        <v>949</v>
      </c>
      <c r="I1221" s="21"/>
      <c r="J1221" s="21">
        <v>1</v>
      </c>
      <c r="K1221" s="21">
        <v>1</v>
      </c>
      <c r="L1221" s="21">
        <f t="shared" si="138"/>
        <v>0</v>
      </c>
      <c r="M1221" s="21" t="s">
        <v>981</v>
      </c>
      <c r="N1221" s="30">
        <v>45847</v>
      </c>
      <c r="O1221" s="48">
        <v>20331</v>
      </c>
      <c r="P1221" s="21" t="s">
        <v>39</v>
      </c>
      <c r="Q1221" s="21">
        <v>58152973196</v>
      </c>
      <c r="R1221" s="21" t="s">
        <v>40</v>
      </c>
      <c r="S1221" s="3">
        <v>-20</v>
      </c>
      <c r="T1221" s="37"/>
      <c r="U1221" s="21" t="s">
        <v>520</v>
      </c>
      <c r="V1221" s="21" t="str">
        <f>VLOOKUP(P1221,'Customer List'!B:C,2,)</f>
        <v>Pune</v>
      </c>
      <c r="W1221" s="38"/>
      <c r="X1221" s="30">
        <v>45849</v>
      </c>
      <c r="Y1221" s="21">
        <f t="shared" si="139"/>
        <v>2</v>
      </c>
      <c r="Z1221" s="21" t="str">
        <f t="shared" si="140"/>
        <v>Wednesday</v>
      </c>
      <c r="AA1221" s="21" t="str">
        <f t="shared" si="141"/>
        <v>Friday</v>
      </c>
      <c r="AB1221" s="21" t="str">
        <f>VLOOKUP(U1221,'Currency Sheet'!A:C,3,)</f>
        <v>DOLLAR</v>
      </c>
      <c r="AC1221" s="42" t="str">
        <f>VLOOKUP(P1221,'Customer List'!B:D,3,)</f>
        <v>OutStation</v>
      </c>
    </row>
    <row r="1222" spans="1:29" x14ac:dyDescent="0.25">
      <c r="A1222" s="21">
        <v>1221</v>
      </c>
      <c r="B1222" s="21" t="s">
        <v>955</v>
      </c>
      <c r="C1222" s="30">
        <v>45841</v>
      </c>
      <c r="D1222" s="30">
        <v>45846</v>
      </c>
      <c r="E1222" s="47">
        <v>90</v>
      </c>
      <c r="F1222" s="47">
        <f t="shared" si="136"/>
        <v>7920</v>
      </c>
      <c r="G1222" s="48">
        <f t="shared" si="137"/>
        <v>7920</v>
      </c>
      <c r="H1222" s="21" t="s">
        <v>950</v>
      </c>
      <c r="I1222" s="21"/>
      <c r="J1222" s="21">
        <v>1</v>
      </c>
      <c r="K1222" s="21">
        <v>1</v>
      </c>
      <c r="L1222" s="21">
        <f t="shared" si="138"/>
        <v>0</v>
      </c>
      <c r="M1222" s="21" t="s">
        <v>981</v>
      </c>
      <c r="N1222" s="30">
        <v>45847</v>
      </c>
      <c r="O1222" s="48">
        <v>12117.86</v>
      </c>
      <c r="P1222" s="21" t="s">
        <v>39</v>
      </c>
      <c r="Q1222" s="21">
        <v>58152973196</v>
      </c>
      <c r="R1222" s="21" t="s">
        <v>40</v>
      </c>
      <c r="S1222" s="3">
        <v>-20</v>
      </c>
      <c r="T1222" s="37"/>
      <c r="U1222" s="21" t="s">
        <v>520</v>
      </c>
      <c r="V1222" s="21" t="str">
        <f>VLOOKUP(P1222,'Customer List'!B:C,2,)</f>
        <v>Pune</v>
      </c>
      <c r="W1222" s="38"/>
      <c r="X1222" s="30">
        <v>45849</v>
      </c>
      <c r="Y1222" s="21">
        <f t="shared" si="139"/>
        <v>2</v>
      </c>
      <c r="Z1222" s="21" t="str">
        <f t="shared" si="140"/>
        <v>Wednesday</v>
      </c>
      <c r="AA1222" s="21" t="str">
        <f t="shared" si="141"/>
        <v>Friday</v>
      </c>
      <c r="AB1222" s="21" t="str">
        <f>VLOOKUP(U1222,'Currency Sheet'!A:C,3,)</f>
        <v>DOLLAR</v>
      </c>
      <c r="AC1222" s="42" t="str">
        <f>VLOOKUP(P1222,'Customer List'!B:D,3,)</f>
        <v>OutStation</v>
      </c>
    </row>
    <row r="1223" spans="1:29" x14ac:dyDescent="0.25">
      <c r="A1223" s="21">
        <v>1222</v>
      </c>
      <c r="B1223" s="21" t="s">
        <v>955</v>
      </c>
      <c r="C1223" s="30">
        <v>45841</v>
      </c>
      <c r="D1223" s="30">
        <v>45846</v>
      </c>
      <c r="E1223" s="47">
        <v>90</v>
      </c>
      <c r="F1223" s="47">
        <f t="shared" si="136"/>
        <v>7920</v>
      </c>
      <c r="G1223" s="48">
        <f t="shared" si="137"/>
        <v>7920</v>
      </c>
      <c r="H1223" s="21">
        <v>8916342</v>
      </c>
      <c r="I1223" s="21"/>
      <c r="J1223" s="21">
        <v>1</v>
      </c>
      <c r="K1223" s="21">
        <v>1</v>
      </c>
      <c r="L1223" s="21">
        <f t="shared" si="138"/>
        <v>0</v>
      </c>
      <c r="M1223" s="21" t="s">
        <v>981</v>
      </c>
      <c r="N1223" s="30">
        <v>45847</v>
      </c>
      <c r="O1223" s="48">
        <v>12117.86</v>
      </c>
      <c r="P1223" s="21" t="s">
        <v>39</v>
      </c>
      <c r="Q1223" s="21">
        <v>58152973196</v>
      </c>
      <c r="R1223" s="21" t="s">
        <v>40</v>
      </c>
      <c r="S1223" s="3">
        <v>-20</v>
      </c>
      <c r="T1223" s="37"/>
      <c r="U1223" s="21" t="s">
        <v>520</v>
      </c>
      <c r="V1223" s="21" t="str">
        <f>VLOOKUP(P1223,'Customer List'!B:C,2,)</f>
        <v>Pune</v>
      </c>
      <c r="W1223" s="38"/>
      <c r="X1223" s="30">
        <v>45849</v>
      </c>
      <c r="Y1223" s="21">
        <f t="shared" si="139"/>
        <v>2</v>
      </c>
      <c r="Z1223" s="21" t="str">
        <f t="shared" si="140"/>
        <v>Wednesday</v>
      </c>
      <c r="AA1223" s="21" t="str">
        <f t="shared" si="141"/>
        <v>Friday</v>
      </c>
      <c r="AB1223" s="21" t="str">
        <f>VLOOKUP(U1223,'Currency Sheet'!A:C,3,)</f>
        <v>DOLLAR</v>
      </c>
      <c r="AC1223" s="42" t="str">
        <f>VLOOKUP(P1223,'Customer List'!B:D,3,)</f>
        <v>OutStation</v>
      </c>
    </row>
    <row r="1224" spans="1:29" x14ac:dyDescent="0.25">
      <c r="A1224" s="21">
        <v>1223</v>
      </c>
      <c r="B1224" s="21" t="s">
        <v>955</v>
      </c>
      <c r="C1224" s="30">
        <v>45841</v>
      </c>
      <c r="D1224" s="30">
        <v>45846</v>
      </c>
      <c r="E1224" s="47">
        <v>172</v>
      </c>
      <c r="F1224" s="47">
        <f t="shared" si="136"/>
        <v>15136</v>
      </c>
      <c r="G1224" s="48">
        <f t="shared" si="137"/>
        <v>15136</v>
      </c>
      <c r="H1224" s="21" t="s">
        <v>951</v>
      </c>
      <c r="I1224" s="21"/>
      <c r="J1224" s="21">
        <v>1</v>
      </c>
      <c r="K1224" s="21">
        <v>1</v>
      </c>
      <c r="L1224" s="21">
        <f t="shared" si="138"/>
        <v>0</v>
      </c>
      <c r="M1224" s="21" t="s">
        <v>981</v>
      </c>
      <c r="N1224" s="30">
        <v>45847</v>
      </c>
      <c r="O1224" s="48">
        <v>23158.57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37"/>
      <c r="U1224" s="21" t="s">
        <v>520</v>
      </c>
      <c r="V1224" s="21" t="str">
        <f>VLOOKUP(P1224,'Customer List'!B:C,2,)</f>
        <v>Pune</v>
      </c>
      <c r="W1224" s="38"/>
      <c r="X1224" s="30">
        <v>45849</v>
      </c>
      <c r="Y1224" s="21">
        <f t="shared" si="139"/>
        <v>2</v>
      </c>
      <c r="Z1224" s="21" t="str">
        <f t="shared" si="140"/>
        <v>Wednesday</v>
      </c>
      <c r="AA1224" s="21" t="str">
        <f t="shared" si="141"/>
        <v>Friday</v>
      </c>
      <c r="AB1224" s="21" t="str">
        <f>VLOOKUP(U1224,'Currency Sheet'!A:C,3,)</f>
        <v>DOLLAR</v>
      </c>
      <c r="AC1224" s="42" t="str">
        <f>VLOOKUP(P1224,'Customer List'!B:D,3,)</f>
        <v>OutStation</v>
      </c>
    </row>
    <row r="1225" spans="1:29" x14ac:dyDescent="0.25">
      <c r="A1225" s="21">
        <v>1224</v>
      </c>
      <c r="B1225" s="21" t="s">
        <v>955</v>
      </c>
      <c r="C1225" s="30">
        <v>45841</v>
      </c>
      <c r="D1225" s="30">
        <v>45846</v>
      </c>
      <c r="E1225" s="47">
        <v>90</v>
      </c>
      <c r="F1225" s="47">
        <f t="shared" si="136"/>
        <v>7920</v>
      </c>
      <c r="G1225" s="48">
        <f t="shared" si="137"/>
        <v>7920</v>
      </c>
      <c r="H1225" s="21" t="s">
        <v>952</v>
      </c>
      <c r="I1225" s="21"/>
      <c r="J1225" s="21">
        <v>1</v>
      </c>
      <c r="K1225" s="21">
        <v>1</v>
      </c>
      <c r="L1225" s="21">
        <f t="shared" si="138"/>
        <v>0</v>
      </c>
      <c r="M1225" s="21" t="s">
        <v>981</v>
      </c>
      <c r="N1225" s="30">
        <v>45847</v>
      </c>
      <c r="O1225" s="48">
        <v>12117.86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37"/>
      <c r="U1225" s="21" t="s">
        <v>520</v>
      </c>
      <c r="V1225" s="21" t="str">
        <f>VLOOKUP(P1225,'Customer List'!B:C,2,)</f>
        <v>Pune</v>
      </c>
      <c r="W1225" s="38"/>
      <c r="X1225" s="30">
        <v>45849</v>
      </c>
      <c r="Y1225" s="21">
        <f t="shared" si="139"/>
        <v>2</v>
      </c>
      <c r="Z1225" s="21" t="str">
        <f t="shared" si="140"/>
        <v>Wednesday</v>
      </c>
      <c r="AA1225" s="21" t="str">
        <f t="shared" si="141"/>
        <v>Friday</v>
      </c>
      <c r="AB1225" s="21" t="str">
        <f>VLOOKUP(U1225,'Currency Sheet'!A:C,3,)</f>
        <v>DOLLAR</v>
      </c>
      <c r="AC1225" s="42" t="str">
        <f>VLOOKUP(P1225,'Customer List'!B:D,3,)</f>
        <v>OutStation</v>
      </c>
    </row>
    <row r="1226" spans="1:29" x14ac:dyDescent="0.25">
      <c r="A1226" s="21">
        <v>1225</v>
      </c>
      <c r="B1226" s="21" t="s">
        <v>955</v>
      </c>
      <c r="C1226" s="30">
        <v>45841</v>
      </c>
      <c r="D1226" s="30">
        <v>45846</v>
      </c>
      <c r="E1226" s="47">
        <v>90</v>
      </c>
      <c r="F1226" s="47">
        <f t="shared" si="136"/>
        <v>7920</v>
      </c>
      <c r="G1226" s="48">
        <f t="shared" si="137"/>
        <v>7920</v>
      </c>
      <c r="H1226" s="21" t="s">
        <v>953</v>
      </c>
      <c r="I1226" s="21"/>
      <c r="J1226" s="21">
        <v>1</v>
      </c>
      <c r="K1226" s="21">
        <v>1</v>
      </c>
      <c r="L1226" s="21">
        <f t="shared" si="138"/>
        <v>0</v>
      </c>
      <c r="M1226" s="21" t="s">
        <v>981</v>
      </c>
      <c r="N1226" s="30">
        <v>45847</v>
      </c>
      <c r="O1226" s="48">
        <v>12117.86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37"/>
      <c r="U1226" s="21" t="s">
        <v>520</v>
      </c>
      <c r="V1226" s="21" t="str">
        <f>VLOOKUP(P1226,'Customer List'!B:C,2,)</f>
        <v>Pune</v>
      </c>
      <c r="W1226" s="38"/>
      <c r="X1226" s="30">
        <v>45849</v>
      </c>
      <c r="Y1226" s="21">
        <f t="shared" si="139"/>
        <v>2</v>
      </c>
      <c r="Z1226" s="21" t="str">
        <f t="shared" si="140"/>
        <v>Wednesday</v>
      </c>
      <c r="AA1226" s="21" t="str">
        <f t="shared" si="141"/>
        <v>Friday</v>
      </c>
      <c r="AB1226" s="21" t="str">
        <f>VLOOKUP(U1226,'Currency Sheet'!A:C,3,)</f>
        <v>DOLLAR</v>
      </c>
      <c r="AC1226" s="42" t="str">
        <f>VLOOKUP(P1226,'Customer List'!B:D,3,)</f>
        <v>OutStation</v>
      </c>
    </row>
    <row r="1227" spans="1:29" x14ac:dyDescent="0.25">
      <c r="A1227" s="21">
        <v>1226</v>
      </c>
      <c r="B1227" s="21" t="s">
        <v>955</v>
      </c>
      <c r="C1227" s="30">
        <v>45841</v>
      </c>
      <c r="D1227" s="30">
        <v>45846</v>
      </c>
      <c r="E1227" s="47">
        <v>90</v>
      </c>
      <c r="F1227" s="47">
        <f t="shared" si="136"/>
        <v>7920</v>
      </c>
      <c r="G1227" s="48">
        <f t="shared" si="137"/>
        <v>7920</v>
      </c>
      <c r="H1227" s="21" t="s">
        <v>954</v>
      </c>
      <c r="I1227" s="21"/>
      <c r="J1227" s="21">
        <v>1</v>
      </c>
      <c r="K1227" s="21">
        <v>1</v>
      </c>
      <c r="L1227" s="21">
        <f t="shared" si="138"/>
        <v>0</v>
      </c>
      <c r="M1227" s="21" t="s">
        <v>981</v>
      </c>
      <c r="N1227" s="30">
        <v>45847</v>
      </c>
      <c r="O1227" s="48">
        <v>12117.86</v>
      </c>
      <c r="P1227" s="21" t="s">
        <v>39</v>
      </c>
      <c r="Q1227" s="21">
        <v>58152973196</v>
      </c>
      <c r="R1227" s="21" t="s">
        <v>40</v>
      </c>
      <c r="S1227" s="3">
        <v>-20</v>
      </c>
      <c r="T1227" s="37"/>
      <c r="U1227" s="21" t="s">
        <v>520</v>
      </c>
      <c r="V1227" s="21" t="str">
        <f>VLOOKUP(P1227,'Customer List'!B:C,2,)</f>
        <v>Pune</v>
      </c>
      <c r="W1227" s="38"/>
      <c r="X1227" s="30">
        <v>45849</v>
      </c>
      <c r="Y1227" s="21">
        <f t="shared" si="139"/>
        <v>2</v>
      </c>
      <c r="Z1227" s="21" t="str">
        <f t="shared" si="140"/>
        <v>Wednesday</v>
      </c>
      <c r="AA1227" s="21" t="str">
        <f t="shared" si="141"/>
        <v>Friday</v>
      </c>
      <c r="AB1227" s="21" t="str">
        <f>VLOOKUP(U1227,'Currency Sheet'!A:C,3,)</f>
        <v>DOLLAR</v>
      </c>
      <c r="AC1227" s="42" t="str">
        <f>VLOOKUP(P1227,'Customer List'!B:D,3,)</f>
        <v>OutStation</v>
      </c>
    </row>
    <row r="1228" spans="1:29" x14ac:dyDescent="0.25">
      <c r="A1228" s="21">
        <v>1227</v>
      </c>
      <c r="B1228" s="21" t="s">
        <v>958</v>
      </c>
      <c r="C1228" s="30">
        <v>45841</v>
      </c>
      <c r="D1228" s="30">
        <v>45846</v>
      </c>
      <c r="E1228" s="47">
        <v>25.2</v>
      </c>
      <c r="F1228" s="47">
        <f t="shared" si="136"/>
        <v>2217.6</v>
      </c>
      <c r="G1228" s="48">
        <f t="shared" si="137"/>
        <v>2217.6</v>
      </c>
      <c r="H1228" s="21" t="s">
        <v>956</v>
      </c>
      <c r="I1228" s="21"/>
      <c r="J1228" s="21">
        <v>1</v>
      </c>
      <c r="K1228" s="21">
        <v>1</v>
      </c>
      <c r="L1228" s="21">
        <f t="shared" si="138"/>
        <v>0</v>
      </c>
      <c r="M1228" s="21" t="s">
        <v>2036</v>
      </c>
      <c r="N1228" s="30">
        <v>45863</v>
      </c>
      <c r="O1228" s="48">
        <v>4141.2</v>
      </c>
      <c r="P1228" s="21" t="s">
        <v>964</v>
      </c>
      <c r="Q1228" s="21" t="s">
        <v>636</v>
      </c>
      <c r="R1228" s="21" t="s">
        <v>723</v>
      </c>
      <c r="S1228" s="3">
        <v>-20</v>
      </c>
      <c r="T1228" s="37"/>
      <c r="U1228" s="21" t="s">
        <v>520</v>
      </c>
      <c r="V1228" s="21" t="str">
        <f>VLOOKUP(P1228,'Customer List'!B:C,2,)</f>
        <v>Delhi</v>
      </c>
      <c r="W1228" s="38"/>
      <c r="X1228" s="30">
        <v>45863</v>
      </c>
      <c r="Y1228" s="21">
        <f t="shared" si="139"/>
        <v>0</v>
      </c>
      <c r="Z1228" s="21" t="str">
        <f t="shared" si="140"/>
        <v>Friday</v>
      </c>
      <c r="AA1228" s="21" t="str">
        <f t="shared" si="141"/>
        <v>Friday</v>
      </c>
      <c r="AB1228" s="21" t="str">
        <f>VLOOKUP(U1228,'Currency Sheet'!A:C,3,)</f>
        <v>DOLLAR</v>
      </c>
      <c r="AC1228" s="42" t="str">
        <f>VLOOKUP(P1228,'Customer List'!B:D,3,)</f>
        <v>Local</v>
      </c>
    </row>
    <row r="1229" spans="1:29" x14ac:dyDescent="0.25">
      <c r="A1229" s="21">
        <v>1228</v>
      </c>
      <c r="B1229" s="21" t="s">
        <v>958</v>
      </c>
      <c r="C1229" s="30">
        <v>45841</v>
      </c>
      <c r="D1229" s="30">
        <v>45846</v>
      </c>
      <c r="E1229" s="47">
        <v>22.2</v>
      </c>
      <c r="F1229" s="47">
        <f t="shared" si="136"/>
        <v>1953.6</v>
      </c>
      <c r="G1229" s="48">
        <f t="shared" si="137"/>
        <v>1953.6</v>
      </c>
      <c r="H1229" s="21" t="s">
        <v>957</v>
      </c>
      <c r="I1229" s="21"/>
      <c r="J1229" s="21">
        <v>1</v>
      </c>
      <c r="K1229" s="21">
        <v>1</v>
      </c>
      <c r="L1229" s="21">
        <f t="shared" si="138"/>
        <v>0</v>
      </c>
      <c r="M1229" s="21" t="s">
        <v>972</v>
      </c>
      <c r="N1229" s="30">
        <v>45847</v>
      </c>
      <c r="O1229" s="48">
        <v>3755.5</v>
      </c>
      <c r="P1229" s="21" t="s">
        <v>242</v>
      </c>
      <c r="Q1229" s="21">
        <v>58152972415</v>
      </c>
      <c r="R1229" s="21" t="s">
        <v>40</v>
      </c>
      <c r="S1229" s="3">
        <v>-20</v>
      </c>
      <c r="T1229" s="37"/>
      <c r="U1229" s="21" t="s">
        <v>520</v>
      </c>
      <c r="V1229" s="21" t="str">
        <f>VLOOKUP(P1229,'Customer List'!B:C,2,)</f>
        <v>Mumbai</v>
      </c>
      <c r="W1229" s="38"/>
      <c r="X1229" s="30">
        <v>45848</v>
      </c>
      <c r="Y1229" s="21">
        <f t="shared" si="139"/>
        <v>1</v>
      </c>
      <c r="Z1229" s="21" t="str">
        <f t="shared" si="140"/>
        <v>Wednesday</v>
      </c>
      <c r="AA1229" s="21" t="str">
        <f t="shared" si="141"/>
        <v>Thursday</v>
      </c>
      <c r="AB1229" s="21" t="str">
        <f>VLOOKUP(U1229,'Currency Sheet'!A:C,3,)</f>
        <v>DOLLAR</v>
      </c>
      <c r="AC1229" s="42" t="str">
        <f>VLOOKUP(P1229,'Customer List'!B:D,3,)</f>
        <v>OutStation</v>
      </c>
    </row>
    <row r="1230" spans="1:29" x14ac:dyDescent="0.25">
      <c r="A1230" s="21">
        <v>1229</v>
      </c>
      <c r="B1230" s="21" t="s">
        <v>961</v>
      </c>
      <c r="C1230" s="30">
        <v>45841</v>
      </c>
      <c r="D1230" s="30">
        <v>45846</v>
      </c>
      <c r="E1230" s="47">
        <v>295.8</v>
      </c>
      <c r="F1230" s="47">
        <f t="shared" si="136"/>
        <v>26030.400000000001</v>
      </c>
      <c r="G1230" s="48">
        <f t="shared" si="137"/>
        <v>26030.400000000001</v>
      </c>
      <c r="H1230" s="21" t="s">
        <v>959</v>
      </c>
      <c r="I1230" s="21"/>
      <c r="J1230" s="21">
        <v>1</v>
      </c>
      <c r="K1230" s="21">
        <v>1</v>
      </c>
      <c r="L1230" s="21">
        <f t="shared" si="138"/>
        <v>0</v>
      </c>
      <c r="M1230" s="21" t="s">
        <v>996</v>
      </c>
      <c r="N1230" s="30">
        <v>45847</v>
      </c>
      <c r="O1230" s="48">
        <v>38000</v>
      </c>
      <c r="P1230" s="21" t="s">
        <v>621</v>
      </c>
      <c r="Q1230" s="21">
        <v>58152972161</v>
      </c>
      <c r="R1230" s="21" t="s">
        <v>40</v>
      </c>
      <c r="S1230" s="3">
        <v>-20</v>
      </c>
      <c r="T1230" s="37"/>
      <c r="U1230" s="21" t="s">
        <v>520</v>
      </c>
      <c r="V1230" s="21" t="str">
        <f>VLOOKUP(P1230,'Customer List'!B:C,2,)</f>
        <v>Hyderabad</v>
      </c>
      <c r="W1230" s="38"/>
      <c r="X1230" s="30">
        <v>45848</v>
      </c>
      <c r="Y1230" s="21">
        <f t="shared" si="139"/>
        <v>1</v>
      </c>
      <c r="Z1230" s="21" t="str">
        <f t="shared" si="140"/>
        <v>Wednesday</v>
      </c>
      <c r="AA1230" s="21" t="str">
        <f t="shared" si="141"/>
        <v>Thursday</v>
      </c>
      <c r="AB1230" s="21" t="str">
        <f>VLOOKUP(U1230,'Currency Sheet'!A:C,3,)</f>
        <v>DOLLAR</v>
      </c>
      <c r="AC1230" s="42" t="str">
        <f>VLOOKUP(P1230,'Customer List'!B:D,3,)</f>
        <v>OutStation</v>
      </c>
    </row>
    <row r="1231" spans="1:29" x14ac:dyDescent="0.25">
      <c r="A1231" s="21">
        <v>1230</v>
      </c>
      <c r="B1231" s="21" t="s">
        <v>961</v>
      </c>
      <c r="C1231" s="30">
        <v>45841</v>
      </c>
      <c r="D1231" s="30">
        <v>45846</v>
      </c>
      <c r="E1231" s="47">
        <v>5</v>
      </c>
      <c r="F1231" s="47">
        <f t="shared" si="136"/>
        <v>440</v>
      </c>
      <c r="G1231" s="48">
        <f t="shared" si="137"/>
        <v>440</v>
      </c>
      <c r="H1231" s="21" t="s">
        <v>960</v>
      </c>
      <c r="I1231" s="21"/>
      <c r="J1231" s="21">
        <v>1</v>
      </c>
      <c r="K1231" s="21">
        <v>1</v>
      </c>
      <c r="L1231" s="21">
        <f t="shared" si="138"/>
        <v>0</v>
      </c>
      <c r="M1231" s="21" t="s">
        <v>1226</v>
      </c>
      <c r="N1231" s="30">
        <v>45854</v>
      </c>
      <c r="O1231" s="48">
        <v>0</v>
      </c>
      <c r="P1231" s="21" t="s">
        <v>625</v>
      </c>
      <c r="Q1231" s="21" t="s">
        <v>636</v>
      </c>
      <c r="R1231" s="21" t="s">
        <v>637</v>
      </c>
      <c r="S1231" s="3">
        <v>-20</v>
      </c>
      <c r="T1231" s="37" t="s">
        <v>648</v>
      </c>
      <c r="U1231" s="21" t="s">
        <v>520</v>
      </c>
      <c r="V1231" s="21" t="str">
        <f>VLOOKUP(P1231,'Customer List'!B:C,2,)</f>
        <v>Delhi</v>
      </c>
      <c r="W1231" s="38"/>
      <c r="X1231" s="30">
        <v>45854</v>
      </c>
      <c r="Y1231" s="21">
        <f t="shared" si="139"/>
        <v>0</v>
      </c>
      <c r="Z1231" s="21" t="str">
        <f t="shared" si="140"/>
        <v>Wednesday</v>
      </c>
      <c r="AA1231" s="21" t="str">
        <f t="shared" si="141"/>
        <v>Wednesday</v>
      </c>
      <c r="AB1231" s="21" t="str">
        <f>VLOOKUP(U1231,'Currency Sheet'!A:C,3,)</f>
        <v>DOLLAR</v>
      </c>
      <c r="AC1231" s="42" t="str">
        <f>VLOOKUP(P1231,'Customer List'!B:D,3,)</f>
        <v>Local</v>
      </c>
    </row>
    <row r="1232" spans="1:29" x14ac:dyDescent="0.25">
      <c r="A1232" s="21">
        <v>1231</v>
      </c>
      <c r="B1232" s="21" t="s">
        <v>963</v>
      </c>
      <c r="C1232" s="30">
        <v>45841</v>
      </c>
      <c r="D1232" s="30">
        <v>45846</v>
      </c>
      <c r="E1232" s="47">
        <v>5</v>
      </c>
      <c r="F1232" s="47">
        <f t="shared" si="136"/>
        <v>440</v>
      </c>
      <c r="G1232" s="48">
        <f t="shared" si="137"/>
        <v>440</v>
      </c>
      <c r="H1232" s="21" t="s">
        <v>962</v>
      </c>
      <c r="I1232" s="21"/>
      <c r="J1232" s="21">
        <v>1</v>
      </c>
      <c r="K1232" s="21">
        <v>1</v>
      </c>
      <c r="L1232" s="21">
        <f t="shared" si="138"/>
        <v>0</v>
      </c>
      <c r="M1232" s="21" t="s">
        <v>1162</v>
      </c>
      <c r="N1232" s="30">
        <v>45852</v>
      </c>
      <c r="O1232" s="48">
        <v>0</v>
      </c>
      <c r="P1232" s="21" t="s">
        <v>625</v>
      </c>
      <c r="Q1232" s="21" t="s">
        <v>636</v>
      </c>
      <c r="R1232" s="21" t="s">
        <v>723</v>
      </c>
      <c r="S1232" s="3">
        <v>-20</v>
      </c>
      <c r="T1232" s="37" t="s">
        <v>648</v>
      </c>
      <c r="U1232" s="21" t="s">
        <v>520</v>
      </c>
      <c r="V1232" s="21" t="str">
        <f>VLOOKUP(P1232,'Customer List'!B:C,2,)</f>
        <v>Delhi</v>
      </c>
      <c r="W1232" s="38"/>
      <c r="X1232" s="30">
        <v>45852</v>
      </c>
      <c r="Y1232" s="21">
        <f t="shared" si="139"/>
        <v>0</v>
      </c>
      <c r="Z1232" s="21" t="str">
        <f t="shared" si="140"/>
        <v>Monday</v>
      </c>
      <c r="AA1232" s="21" t="str">
        <f t="shared" si="141"/>
        <v>Monday</v>
      </c>
      <c r="AB1232" s="21" t="str">
        <f>VLOOKUP(U1232,'Currency Sheet'!A:C,3,)</f>
        <v>DOLLAR</v>
      </c>
      <c r="AC1232" s="42" t="str">
        <f>VLOOKUP(P1232,'Customer List'!B:D,3,)</f>
        <v>Local</v>
      </c>
    </row>
    <row r="1233" spans="1:29" x14ac:dyDescent="0.25">
      <c r="A1233" s="21">
        <v>1232</v>
      </c>
      <c r="B1233" s="21">
        <v>300080663</v>
      </c>
      <c r="C1233" s="30">
        <v>45846</v>
      </c>
      <c r="D1233" s="30">
        <v>45849</v>
      </c>
      <c r="E1233" s="47">
        <v>44</v>
      </c>
      <c r="F1233" s="47">
        <f t="shared" si="136"/>
        <v>3872</v>
      </c>
      <c r="G1233" s="48">
        <f t="shared" si="137"/>
        <v>3872</v>
      </c>
      <c r="H1233" s="21" t="s">
        <v>1140</v>
      </c>
      <c r="I1233" s="21"/>
      <c r="J1233" s="21">
        <v>1</v>
      </c>
      <c r="K1233" s="21">
        <v>1</v>
      </c>
      <c r="L1233" s="21">
        <f t="shared" si="138"/>
        <v>0</v>
      </c>
      <c r="M1233" s="21" t="s">
        <v>1161</v>
      </c>
      <c r="N1233" s="30">
        <v>45852</v>
      </c>
      <c r="O1233" s="48">
        <v>7672.5</v>
      </c>
      <c r="P1233" s="21" t="s">
        <v>30</v>
      </c>
      <c r="Q1233" s="21" t="s">
        <v>636</v>
      </c>
      <c r="R1233" s="21" t="s">
        <v>723</v>
      </c>
      <c r="S1233" s="3">
        <v>-20</v>
      </c>
      <c r="T1233" s="37"/>
      <c r="U1233" s="21" t="s">
        <v>2378</v>
      </c>
      <c r="V1233" s="21" t="str">
        <f>VLOOKUP(P1233,'Customer List'!B:C,2,)</f>
        <v>Delhi</v>
      </c>
      <c r="W1233" s="38"/>
      <c r="X1233" s="30">
        <v>45852</v>
      </c>
      <c r="Y1233" s="21">
        <f t="shared" si="139"/>
        <v>0</v>
      </c>
      <c r="Z1233" s="21" t="str">
        <f t="shared" si="140"/>
        <v>Monday</v>
      </c>
      <c r="AA1233" s="21" t="str">
        <f t="shared" si="141"/>
        <v>Monday</v>
      </c>
      <c r="AB1233" s="21" t="str">
        <f>VLOOKUP(U1233,'Currency Sheet'!A:C,3,)</f>
        <v>DOLLAR</v>
      </c>
      <c r="AC1233" s="42" t="str">
        <f>VLOOKUP(P1233,'Customer List'!B:D,3,)</f>
        <v>Local</v>
      </c>
    </row>
    <row r="1234" spans="1:29" x14ac:dyDescent="0.25">
      <c r="A1234" s="21">
        <v>1233</v>
      </c>
      <c r="B1234" s="21">
        <v>300080470</v>
      </c>
      <c r="C1234" s="30">
        <v>45846</v>
      </c>
      <c r="D1234" s="30">
        <v>45849</v>
      </c>
      <c r="E1234" s="47">
        <v>328</v>
      </c>
      <c r="F1234" s="47">
        <f t="shared" si="136"/>
        <v>28864</v>
      </c>
      <c r="G1234" s="48">
        <f t="shared" si="137"/>
        <v>28864</v>
      </c>
      <c r="H1234" s="21" t="s">
        <v>1142</v>
      </c>
      <c r="I1234" s="21"/>
      <c r="J1234" s="21">
        <v>1</v>
      </c>
      <c r="K1234" s="21">
        <v>1</v>
      </c>
      <c r="L1234" s="21">
        <f t="shared" si="138"/>
        <v>0</v>
      </c>
      <c r="M1234" s="21" t="s">
        <v>1223</v>
      </c>
      <c r="N1234" s="30">
        <v>45854</v>
      </c>
      <c r="O1234" s="48">
        <v>48000</v>
      </c>
      <c r="P1234" s="21" t="s">
        <v>625</v>
      </c>
      <c r="Q1234" s="21" t="s">
        <v>636</v>
      </c>
      <c r="R1234" s="21" t="s">
        <v>637</v>
      </c>
      <c r="S1234" s="3">
        <v>-20</v>
      </c>
      <c r="T1234" s="37"/>
      <c r="U1234" s="21" t="s">
        <v>2378</v>
      </c>
      <c r="V1234" s="21" t="str">
        <f>VLOOKUP(P1234,'Customer List'!B:C,2,)</f>
        <v>Delhi</v>
      </c>
      <c r="W1234" s="38"/>
      <c r="X1234" s="30">
        <v>45854</v>
      </c>
      <c r="Y1234" s="21">
        <f t="shared" si="139"/>
        <v>0</v>
      </c>
      <c r="Z1234" s="21" t="str">
        <f t="shared" si="140"/>
        <v>Wednesday</v>
      </c>
      <c r="AA1234" s="21" t="str">
        <f t="shared" si="141"/>
        <v>Wednesday</v>
      </c>
      <c r="AB1234" s="21" t="str">
        <f>VLOOKUP(U1234,'Currency Sheet'!A:C,3,)</f>
        <v>DOLLAR</v>
      </c>
      <c r="AC1234" s="42" t="str">
        <f>VLOOKUP(P1234,'Customer List'!B:D,3,)</f>
        <v>Local</v>
      </c>
    </row>
    <row r="1235" spans="1:29" x14ac:dyDescent="0.25">
      <c r="A1235" s="21">
        <v>1234</v>
      </c>
      <c r="B1235" s="21">
        <v>300080470</v>
      </c>
      <c r="C1235" s="30">
        <v>45846</v>
      </c>
      <c r="D1235" s="30">
        <v>45849</v>
      </c>
      <c r="E1235" s="47">
        <v>176</v>
      </c>
      <c r="F1235" s="47">
        <f t="shared" si="136"/>
        <v>15488</v>
      </c>
      <c r="G1235" s="48">
        <f t="shared" si="137"/>
        <v>15488</v>
      </c>
      <c r="H1235" s="21" t="s">
        <v>1143</v>
      </c>
      <c r="I1235" s="21"/>
      <c r="J1235" s="21">
        <v>1</v>
      </c>
      <c r="K1235" s="21">
        <v>1</v>
      </c>
      <c r="L1235" s="21">
        <f t="shared" si="138"/>
        <v>0</v>
      </c>
      <c r="M1235" s="21" t="s">
        <v>1160</v>
      </c>
      <c r="N1235" s="30">
        <v>45850</v>
      </c>
      <c r="O1235" s="48">
        <v>25575</v>
      </c>
      <c r="P1235" s="21" t="s">
        <v>617</v>
      </c>
      <c r="Q1235" s="21">
        <v>58153121121</v>
      </c>
      <c r="R1235" s="21" t="s">
        <v>40</v>
      </c>
      <c r="S1235" s="3">
        <v>-20</v>
      </c>
      <c r="T1235" s="37"/>
      <c r="U1235" s="21" t="s">
        <v>2378</v>
      </c>
      <c r="V1235" s="21" t="str">
        <f>VLOOKUP(P1235,'Customer List'!B:C,2,)</f>
        <v>Bhuvneshwar</v>
      </c>
      <c r="W1235" s="38"/>
      <c r="X1235" s="30">
        <v>45853</v>
      </c>
      <c r="Y1235" s="21">
        <f t="shared" si="139"/>
        <v>3</v>
      </c>
      <c r="Z1235" s="21" t="str">
        <f t="shared" si="140"/>
        <v>Saturday</v>
      </c>
      <c r="AA1235" s="21" t="str">
        <f t="shared" si="141"/>
        <v>Tuesday</v>
      </c>
      <c r="AB1235" s="21" t="str">
        <f>VLOOKUP(U1235,'Currency Sheet'!A:C,3,)</f>
        <v>DOLLAR</v>
      </c>
      <c r="AC1235" s="42" t="str">
        <f>VLOOKUP(P1235,'Customer List'!B:D,3,)</f>
        <v>OutStation</v>
      </c>
    </row>
    <row r="1236" spans="1:29" x14ac:dyDescent="0.25">
      <c r="A1236" s="21">
        <v>1235</v>
      </c>
      <c r="B1236" s="21" t="s">
        <v>1131</v>
      </c>
      <c r="C1236" s="30">
        <v>45841</v>
      </c>
      <c r="D1236" s="30">
        <v>45849</v>
      </c>
      <c r="E1236" s="47">
        <v>17.5</v>
      </c>
      <c r="F1236" s="47">
        <f t="shared" si="136"/>
        <v>1540</v>
      </c>
      <c r="G1236" s="48">
        <f t="shared" si="137"/>
        <v>1540</v>
      </c>
      <c r="H1236" s="21">
        <v>100511</v>
      </c>
      <c r="I1236" s="21" t="s">
        <v>1420</v>
      </c>
      <c r="J1236" s="21">
        <v>1</v>
      </c>
      <c r="K1236" s="21">
        <v>1</v>
      </c>
      <c r="L1236" s="21">
        <f t="shared" si="138"/>
        <v>0</v>
      </c>
      <c r="M1236" s="21" t="s">
        <v>1156</v>
      </c>
      <c r="N1236" s="30">
        <v>45850</v>
      </c>
      <c r="O1236" s="48">
        <v>2325</v>
      </c>
      <c r="P1236" s="21" t="s">
        <v>165</v>
      </c>
      <c r="Q1236" s="21">
        <v>58153114386</v>
      </c>
      <c r="R1236" s="21" t="s">
        <v>40</v>
      </c>
      <c r="S1236" s="3">
        <v>4</v>
      </c>
      <c r="T1236" s="37"/>
      <c r="U1236" s="21" t="s">
        <v>18</v>
      </c>
      <c r="V1236" s="21" t="str">
        <f>VLOOKUP(P1236,'Customer List'!B:C,2,)</f>
        <v>Lucknow</v>
      </c>
      <c r="W1236" s="38"/>
      <c r="X1236" s="30">
        <v>45852</v>
      </c>
      <c r="Y1236" s="21">
        <f t="shared" si="139"/>
        <v>2</v>
      </c>
      <c r="Z1236" s="21" t="str">
        <f t="shared" si="140"/>
        <v>Saturday</v>
      </c>
      <c r="AA1236" s="21" t="str">
        <f t="shared" si="141"/>
        <v>Monday</v>
      </c>
      <c r="AB1236" s="21" t="str">
        <f>VLOOKUP(U1236,'Currency Sheet'!A:C,3,)</f>
        <v>DOLLAR</v>
      </c>
      <c r="AC1236" s="42" t="str">
        <f>VLOOKUP(P1236,'Customer List'!B:D,3,)</f>
        <v>OutStation</v>
      </c>
    </row>
    <row r="1237" spans="1:29" x14ac:dyDescent="0.25">
      <c r="A1237" s="21">
        <v>1236</v>
      </c>
      <c r="B1237" s="21" t="s">
        <v>1131</v>
      </c>
      <c r="C1237" s="30">
        <v>45841</v>
      </c>
      <c r="D1237" s="30">
        <v>45849</v>
      </c>
      <c r="E1237" s="47">
        <v>73.5</v>
      </c>
      <c r="F1237" s="47">
        <f t="shared" si="136"/>
        <v>6468</v>
      </c>
      <c r="G1237" s="48">
        <f t="shared" si="137"/>
        <v>6468</v>
      </c>
      <c r="H1237" s="21">
        <v>103108</v>
      </c>
      <c r="I1237" s="21" t="s">
        <v>77</v>
      </c>
      <c r="J1237" s="21">
        <v>1</v>
      </c>
      <c r="K1237" s="21">
        <v>1</v>
      </c>
      <c r="L1237" s="21">
        <f t="shared" si="138"/>
        <v>0</v>
      </c>
      <c r="M1237" s="21" t="s">
        <v>1913</v>
      </c>
      <c r="N1237" s="30">
        <v>45857</v>
      </c>
      <c r="O1237" s="48">
        <v>9975</v>
      </c>
      <c r="P1237" s="21" t="s">
        <v>1133</v>
      </c>
      <c r="Q1237" s="21">
        <v>58153395355</v>
      </c>
      <c r="R1237" s="21" t="s">
        <v>40</v>
      </c>
      <c r="S1237" s="3">
        <v>4</v>
      </c>
      <c r="T1237" s="37"/>
      <c r="U1237" s="21" t="s">
        <v>18</v>
      </c>
      <c r="V1237" s="21" t="str">
        <f>VLOOKUP(P1237,'Customer List'!B:C,2,)</f>
        <v>Kerala</v>
      </c>
      <c r="W1237" s="38"/>
      <c r="X1237" s="30">
        <v>45859</v>
      </c>
      <c r="Y1237" s="21">
        <f t="shared" si="139"/>
        <v>2</v>
      </c>
      <c r="Z1237" s="21" t="str">
        <f t="shared" si="140"/>
        <v>Saturday</v>
      </c>
      <c r="AA1237" s="21" t="str">
        <f t="shared" si="141"/>
        <v>Monday</v>
      </c>
      <c r="AB1237" s="21" t="str">
        <f>VLOOKUP(U1237,'Currency Sheet'!A:C,3,)</f>
        <v>DOLLAR</v>
      </c>
      <c r="AC1237" s="42" t="str">
        <f>VLOOKUP(P1237,'Customer List'!B:D,3,)</f>
        <v>OutStation</v>
      </c>
    </row>
    <row r="1238" spans="1:29" x14ac:dyDescent="0.25">
      <c r="A1238" s="21">
        <v>1237</v>
      </c>
      <c r="B1238" s="21" t="s">
        <v>1131</v>
      </c>
      <c r="C1238" s="30">
        <v>45841</v>
      </c>
      <c r="D1238" s="30">
        <v>45849</v>
      </c>
      <c r="E1238" s="47">
        <v>303.8</v>
      </c>
      <c r="F1238" s="47">
        <f t="shared" si="136"/>
        <v>26734.400000000001</v>
      </c>
      <c r="G1238" s="48">
        <f t="shared" si="137"/>
        <v>26734.400000000001</v>
      </c>
      <c r="H1238" s="21">
        <v>106906</v>
      </c>
      <c r="I1238" s="21" t="s">
        <v>1859</v>
      </c>
      <c r="J1238" s="21">
        <v>1</v>
      </c>
      <c r="K1238" s="21">
        <v>1</v>
      </c>
      <c r="L1238" s="21">
        <f t="shared" si="138"/>
        <v>0</v>
      </c>
      <c r="M1238" s="21" t="s">
        <v>1191</v>
      </c>
      <c r="N1238" s="30">
        <v>45853</v>
      </c>
      <c r="O1238" s="48">
        <v>37107</v>
      </c>
      <c r="P1238" s="21" t="s">
        <v>16</v>
      </c>
      <c r="Q1238" s="21" t="s">
        <v>636</v>
      </c>
      <c r="R1238" s="21" t="s">
        <v>723</v>
      </c>
      <c r="S1238" s="3">
        <v>4</v>
      </c>
      <c r="T1238" s="37"/>
      <c r="U1238" s="21" t="s">
        <v>18</v>
      </c>
      <c r="V1238" s="21" t="str">
        <f>VLOOKUP(P1238,'Customer List'!B:C,2,)</f>
        <v>Delhi</v>
      </c>
      <c r="W1238" s="38"/>
      <c r="X1238" s="30">
        <v>45853</v>
      </c>
      <c r="Y1238" s="21">
        <f t="shared" si="139"/>
        <v>0</v>
      </c>
      <c r="Z1238" s="21" t="str">
        <f t="shared" si="140"/>
        <v>Tuesday</v>
      </c>
      <c r="AA1238" s="21" t="str">
        <f t="shared" si="141"/>
        <v>Tuesday</v>
      </c>
      <c r="AB1238" s="21" t="str">
        <f>VLOOKUP(U1238,'Currency Sheet'!A:C,3,)</f>
        <v>DOLLAR</v>
      </c>
      <c r="AC1238" s="42" t="str">
        <f>VLOOKUP(P1238,'Customer List'!B:D,3,)</f>
        <v>Local</v>
      </c>
    </row>
    <row r="1239" spans="1:29" x14ac:dyDescent="0.25">
      <c r="A1239" s="21">
        <v>1238</v>
      </c>
      <c r="B1239" s="21" t="s">
        <v>1131</v>
      </c>
      <c r="C1239" s="30">
        <v>45841</v>
      </c>
      <c r="D1239" s="30">
        <v>45849</v>
      </c>
      <c r="E1239" s="47">
        <v>65.8</v>
      </c>
      <c r="F1239" s="47">
        <f t="shared" si="136"/>
        <v>5790.4</v>
      </c>
      <c r="G1239" s="48">
        <f t="shared" si="137"/>
        <v>5790.4</v>
      </c>
      <c r="H1239" s="21">
        <v>107627</v>
      </c>
      <c r="I1239" s="21" t="s">
        <v>1545</v>
      </c>
      <c r="J1239" s="21">
        <v>1</v>
      </c>
      <c r="K1239" s="21">
        <v>1</v>
      </c>
      <c r="L1239" s="21">
        <f t="shared" si="138"/>
        <v>0</v>
      </c>
      <c r="M1239" s="21" t="s">
        <v>1156</v>
      </c>
      <c r="N1239" s="30">
        <v>45850</v>
      </c>
      <c r="O1239" s="48">
        <v>8742</v>
      </c>
      <c r="P1239" s="21" t="s">
        <v>165</v>
      </c>
      <c r="Q1239" s="21">
        <v>58153114386</v>
      </c>
      <c r="R1239" s="21" t="s">
        <v>40</v>
      </c>
      <c r="S1239" s="3">
        <v>4</v>
      </c>
      <c r="T1239" s="37"/>
      <c r="U1239" s="21" t="s">
        <v>18</v>
      </c>
      <c r="V1239" s="21" t="str">
        <f>VLOOKUP(P1239,'Customer List'!B:C,2,)</f>
        <v>Lucknow</v>
      </c>
      <c r="W1239" s="38"/>
      <c r="X1239" s="30">
        <v>45852</v>
      </c>
      <c r="Y1239" s="21">
        <f t="shared" si="139"/>
        <v>2</v>
      </c>
      <c r="Z1239" s="21" t="str">
        <f t="shared" si="140"/>
        <v>Saturday</v>
      </c>
      <c r="AA1239" s="21" t="str">
        <f t="shared" si="141"/>
        <v>Monday</v>
      </c>
      <c r="AB1239" s="21" t="str">
        <f>VLOOKUP(U1239,'Currency Sheet'!A:C,3,)</f>
        <v>DOLLAR</v>
      </c>
      <c r="AC1239" s="42" t="str">
        <f>VLOOKUP(P1239,'Customer List'!B:D,3,)</f>
        <v>OutStation</v>
      </c>
    </row>
    <row r="1240" spans="1:29" x14ac:dyDescent="0.25">
      <c r="A1240" s="21">
        <v>1239</v>
      </c>
      <c r="B1240" s="21" t="s">
        <v>1131</v>
      </c>
      <c r="C1240" s="30">
        <v>45841</v>
      </c>
      <c r="D1240" s="30">
        <v>45849</v>
      </c>
      <c r="E1240" s="47">
        <v>275.10000000000002</v>
      </c>
      <c r="F1240" s="47">
        <f t="shared" si="136"/>
        <v>24208.800000000003</v>
      </c>
      <c r="G1240" s="48">
        <f t="shared" si="137"/>
        <v>24208.800000000003</v>
      </c>
      <c r="H1240" s="21">
        <v>109412</v>
      </c>
      <c r="I1240" s="21" t="s">
        <v>1860</v>
      </c>
      <c r="J1240" s="21">
        <v>1</v>
      </c>
      <c r="K1240" s="21">
        <v>1</v>
      </c>
      <c r="L1240" s="21">
        <f t="shared" si="138"/>
        <v>0</v>
      </c>
      <c r="M1240" s="21" t="s">
        <v>1156</v>
      </c>
      <c r="N1240" s="30">
        <v>45850</v>
      </c>
      <c r="O1240" s="48">
        <v>36549</v>
      </c>
      <c r="P1240" s="21" t="s">
        <v>165</v>
      </c>
      <c r="Q1240" s="21">
        <v>58153114386</v>
      </c>
      <c r="R1240" s="21" t="s">
        <v>40</v>
      </c>
      <c r="S1240" s="3">
        <v>4</v>
      </c>
      <c r="T1240" s="37"/>
      <c r="U1240" s="21" t="s">
        <v>18</v>
      </c>
      <c r="V1240" s="21" t="str">
        <f>VLOOKUP(P1240,'Customer List'!B:C,2,)</f>
        <v>Lucknow</v>
      </c>
      <c r="W1240" s="38"/>
      <c r="X1240" s="30">
        <v>45852</v>
      </c>
      <c r="Y1240" s="21">
        <f t="shared" si="139"/>
        <v>2</v>
      </c>
      <c r="Z1240" s="21" t="str">
        <f t="shared" si="140"/>
        <v>Saturday</v>
      </c>
      <c r="AA1240" s="21" t="str">
        <f t="shared" si="141"/>
        <v>Monday</v>
      </c>
      <c r="AB1240" s="21" t="str">
        <f>VLOOKUP(U1240,'Currency Sheet'!A:C,3,)</f>
        <v>DOLLAR</v>
      </c>
      <c r="AC1240" s="42" t="str">
        <f>VLOOKUP(P1240,'Customer List'!B:D,3,)</f>
        <v>OutStation</v>
      </c>
    </row>
    <row r="1241" spans="1:29" x14ac:dyDescent="0.25">
      <c r="A1241" s="21">
        <v>1240</v>
      </c>
      <c r="B1241" s="21" t="s">
        <v>1131</v>
      </c>
      <c r="C1241" s="30">
        <v>45841</v>
      </c>
      <c r="D1241" s="30">
        <v>45849</v>
      </c>
      <c r="E1241" s="47">
        <v>214.5</v>
      </c>
      <c r="F1241" s="47">
        <f t="shared" si="136"/>
        <v>18876</v>
      </c>
      <c r="G1241" s="48">
        <f t="shared" si="137"/>
        <v>18876</v>
      </c>
      <c r="H1241" s="21">
        <v>121439</v>
      </c>
      <c r="I1241" s="21" t="s">
        <v>1861</v>
      </c>
      <c r="J1241" s="21">
        <v>1</v>
      </c>
      <c r="K1241" s="21">
        <v>1</v>
      </c>
      <c r="L1241" s="21">
        <f t="shared" si="138"/>
        <v>0</v>
      </c>
      <c r="M1241" s="21" t="s">
        <v>1156</v>
      </c>
      <c r="N1241" s="30">
        <v>45850</v>
      </c>
      <c r="O1241" s="48">
        <v>26598</v>
      </c>
      <c r="P1241" s="21" t="s">
        <v>165</v>
      </c>
      <c r="Q1241" s="21">
        <v>58153114386</v>
      </c>
      <c r="R1241" s="21" t="s">
        <v>40</v>
      </c>
      <c r="S1241" s="3">
        <v>4</v>
      </c>
      <c r="T1241" s="37"/>
      <c r="U1241" s="21" t="s">
        <v>18</v>
      </c>
      <c r="V1241" s="21" t="str">
        <f>VLOOKUP(P1241,'Customer List'!B:C,2,)</f>
        <v>Lucknow</v>
      </c>
      <c r="W1241" s="38"/>
      <c r="X1241" s="30">
        <v>45852</v>
      </c>
      <c r="Y1241" s="21">
        <f t="shared" si="139"/>
        <v>2</v>
      </c>
      <c r="Z1241" s="21" t="str">
        <f t="shared" si="140"/>
        <v>Saturday</v>
      </c>
      <c r="AA1241" s="21" t="str">
        <f t="shared" si="141"/>
        <v>Monday</v>
      </c>
      <c r="AB1241" s="21" t="str">
        <f>VLOOKUP(U1241,'Currency Sheet'!A:C,3,)</f>
        <v>DOLLAR</v>
      </c>
      <c r="AC1241" s="42" t="str">
        <f>VLOOKUP(P1241,'Customer List'!B:D,3,)</f>
        <v>OutStation</v>
      </c>
    </row>
    <row r="1242" spans="1:29" x14ac:dyDescent="0.25">
      <c r="A1242" s="21">
        <v>1241</v>
      </c>
      <c r="B1242" s="21" t="s">
        <v>1131</v>
      </c>
      <c r="C1242" s="30">
        <v>45841</v>
      </c>
      <c r="D1242" s="30">
        <v>45849</v>
      </c>
      <c r="E1242" s="47">
        <v>35</v>
      </c>
      <c r="F1242" s="47">
        <f t="shared" si="136"/>
        <v>3080</v>
      </c>
      <c r="G1242" s="48">
        <f t="shared" si="137"/>
        <v>3080</v>
      </c>
      <c r="H1242" s="21">
        <v>123115</v>
      </c>
      <c r="I1242" s="21" t="s">
        <v>1454</v>
      </c>
      <c r="J1242" s="21">
        <v>1</v>
      </c>
      <c r="K1242" s="21">
        <v>1</v>
      </c>
      <c r="L1242" s="21">
        <f t="shared" si="138"/>
        <v>0</v>
      </c>
      <c r="M1242" s="21" t="s">
        <v>1156</v>
      </c>
      <c r="N1242" s="30">
        <v>45850</v>
      </c>
      <c r="O1242" s="48">
        <v>4650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37"/>
      <c r="U1242" s="21" t="s">
        <v>18</v>
      </c>
      <c r="V1242" s="21" t="str">
        <f>VLOOKUP(P1242,'Customer List'!B:C,2,)</f>
        <v>Lucknow</v>
      </c>
      <c r="W1242" s="38"/>
      <c r="X1242" s="30">
        <v>45852</v>
      </c>
      <c r="Y1242" s="21">
        <f t="shared" si="139"/>
        <v>2</v>
      </c>
      <c r="Z1242" s="21" t="str">
        <f t="shared" si="140"/>
        <v>Saturday</v>
      </c>
      <c r="AA1242" s="21" t="str">
        <f t="shared" si="141"/>
        <v>Monday</v>
      </c>
      <c r="AB1242" s="21" t="str">
        <f>VLOOKUP(U1242,'Currency Sheet'!A:C,3,)</f>
        <v>DOLLAR</v>
      </c>
      <c r="AC1242" s="42" t="str">
        <f>VLOOKUP(P1242,'Customer List'!B:D,3,)</f>
        <v>OutStation</v>
      </c>
    </row>
    <row r="1243" spans="1:29" x14ac:dyDescent="0.25">
      <c r="A1243" s="21">
        <v>1242</v>
      </c>
      <c r="B1243" s="21" t="s">
        <v>1131</v>
      </c>
      <c r="C1243" s="30">
        <v>45841</v>
      </c>
      <c r="D1243" s="30">
        <v>45849</v>
      </c>
      <c r="E1243" s="47">
        <v>90.3</v>
      </c>
      <c r="F1243" s="47">
        <f t="shared" si="136"/>
        <v>7946.4</v>
      </c>
      <c r="G1243" s="48">
        <f t="shared" si="137"/>
        <v>7946.4</v>
      </c>
      <c r="H1243" s="21">
        <v>141705</v>
      </c>
      <c r="I1243" s="21" t="s">
        <v>1862</v>
      </c>
      <c r="J1243" s="21">
        <v>1</v>
      </c>
      <c r="K1243" s="21">
        <v>1</v>
      </c>
      <c r="L1243" s="21">
        <f t="shared" si="138"/>
        <v>0</v>
      </c>
      <c r="M1243" s="21" t="s">
        <v>1156</v>
      </c>
      <c r="N1243" s="30">
        <v>45850</v>
      </c>
      <c r="O1243" s="48">
        <v>11997</v>
      </c>
      <c r="P1243" s="21" t="s">
        <v>165</v>
      </c>
      <c r="Q1243" s="21">
        <v>58153114386</v>
      </c>
      <c r="R1243" s="21" t="s">
        <v>40</v>
      </c>
      <c r="S1243" s="3">
        <v>4</v>
      </c>
      <c r="T1243" s="37"/>
      <c r="U1243" s="21" t="s">
        <v>18</v>
      </c>
      <c r="V1243" s="21" t="str">
        <f>VLOOKUP(P1243,'Customer List'!B:C,2,)</f>
        <v>Lucknow</v>
      </c>
      <c r="W1243" s="38"/>
      <c r="X1243" s="30">
        <v>45852</v>
      </c>
      <c r="Y1243" s="21">
        <f t="shared" si="139"/>
        <v>2</v>
      </c>
      <c r="Z1243" s="21" t="str">
        <f t="shared" si="140"/>
        <v>Saturday</v>
      </c>
      <c r="AA1243" s="21" t="str">
        <f t="shared" si="141"/>
        <v>Monday</v>
      </c>
      <c r="AB1243" s="21" t="str">
        <f>VLOOKUP(U1243,'Currency Sheet'!A:C,3,)</f>
        <v>DOLLAR</v>
      </c>
      <c r="AC1243" s="42" t="str">
        <f>VLOOKUP(P1243,'Customer List'!B:D,3,)</f>
        <v>OutStation</v>
      </c>
    </row>
    <row r="1244" spans="1:29" x14ac:dyDescent="0.25">
      <c r="A1244" s="21">
        <v>1243</v>
      </c>
      <c r="B1244" s="21" t="s">
        <v>1131</v>
      </c>
      <c r="C1244" s="30">
        <v>45841</v>
      </c>
      <c r="D1244" s="30">
        <v>45849</v>
      </c>
      <c r="E1244" s="47">
        <v>262.5</v>
      </c>
      <c r="F1244" s="47">
        <f t="shared" si="136"/>
        <v>23100</v>
      </c>
      <c r="G1244" s="48">
        <f t="shared" si="137"/>
        <v>23100</v>
      </c>
      <c r="H1244" s="21">
        <v>146528</v>
      </c>
      <c r="I1244" s="21" t="s">
        <v>1863</v>
      </c>
      <c r="J1244" s="21">
        <v>1</v>
      </c>
      <c r="K1244" s="21">
        <v>1</v>
      </c>
      <c r="L1244" s="21">
        <f t="shared" si="138"/>
        <v>0</v>
      </c>
      <c r="M1244" s="21" t="s">
        <v>1191</v>
      </c>
      <c r="N1244" s="30">
        <v>45853</v>
      </c>
      <c r="O1244" s="48">
        <v>32062.5</v>
      </c>
      <c r="P1244" s="21" t="s">
        <v>16</v>
      </c>
      <c r="Q1244" s="21" t="s">
        <v>636</v>
      </c>
      <c r="R1244" s="21" t="s">
        <v>723</v>
      </c>
      <c r="S1244" s="3">
        <v>4</v>
      </c>
      <c r="T1244" s="37"/>
      <c r="U1244" s="21" t="s">
        <v>18</v>
      </c>
      <c r="V1244" s="21" t="str">
        <f>VLOOKUP(P1244,'Customer List'!B:C,2,)</f>
        <v>Delhi</v>
      </c>
      <c r="W1244" s="38"/>
      <c r="X1244" s="30">
        <v>45853</v>
      </c>
      <c r="Y1244" s="21">
        <f t="shared" si="139"/>
        <v>0</v>
      </c>
      <c r="Z1244" s="21" t="str">
        <f t="shared" si="140"/>
        <v>Tuesday</v>
      </c>
      <c r="AA1244" s="21" t="str">
        <f t="shared" si="141"/>
        <v>Tuesday</v>
      </c>
      <c r="AB1244" s="21" t="str">
        <f>VLOOKUP(U1244,'Currency Sheet'!A:C,3,)</f>
        <v>DOLLAR</v>
      </c>
      <c r="AC1244" s="42" t="str">
        <f>VLOOKUP(P1244,'Customer List'!B:D,3,)</f>
        <v>Local</v>
      </c>
    </row>
    <row r="1245" spans="1:29" x14ac:dyDescent="0.25">
      <c r="A1245" s="21">
        <v>1244</v>
      </c>
      <c r="B1245" s="21" t="s">
        <v>1131</v>
      </c>
      <c r="C1245" s="30">
        <v>45841</v>
      </c>
      <c r="D1245" s="30">
        <v>45849</v>
      </c>
      <c r="E1245" s="47">
        <v>267.39999999999998</v>
      </c>
      <c r="F1245" s="47">
        <f t="shared" si="136"/>
        <v>23531.199999999997</v>
      </c>
      <c r="G1245" s="48">
        <f t="shared" si="137"/>
        <v>23531.199999999997</v>
      </c>
      <c r="H1245" s="21">
        <v>149050</v>
      </c>
      <c r="I1245" s="21" t="s">
        <v>1864</v>
      </c>
      <c r="J1245" s="21">
        <v>1</v>
      </c>
      <c r="K1245" s="21">
        <v>1</v>
      </c>
      <c r="L1245" s="21">
        <f t="shared" si="138"/>
        <v>0</v>
      </c>
      <c r="M1245" s="21" t="s">
        <v>1156</v>
      </c>
      <c r="N1245" s="30">
        <v>45850</v>
      </c>
      <c r="O1245" s="48">
        <v>35526</v>
      </c>
      <c r="P1245" s="21" t="s">
        <v>165</v>
      </c>
      <c r="Q1245" s="21">
        <v>58153114386</v>
      </c>
      <c r="R1245" s="21" t="s">
        <v>40</v>
      </c>
      <c r="S1245" s="3">
        <v>4</v>
      </c>
      <c r="T1245" s="37"/>
      <c r="U1245" s="21" t="s">
        <v>18</v>
      </c>
      <c r="V1245" s="21" t="str">
        <f>VLOOKUP(P1245,'Customer List'!B:C,2,)</f>
        <v>Lucknow</v>
      </c>
      <c r="W1245" s="38"/>
      <c r="X1245" s="30">
        <v>45852</v>
      </c>
      <c r="Y1245" s="21">
        <f t="shared" si="139"/>
        <v>2</v>
      </c>
      <c r="Z1245" s="21" t="str">
        <f t="shared" si="140"/>
        <v>Saturday</v>
      </c>
      <c r="AA1245" s="21" t="str">
        <f t="shared" si="141"/>
        <v>Monday</v>
      </c>
      <c r="AB1245" s="21" t="str">
        <f>VLOOKUP(U1245,'Currency Sheet'!A:C,3,)</f>
        <v>DOLLAR</v>
      </c>
      <c r="AC1245" s="42" t="str">
        <f>VLOOKUP(P1245,'Customer List'!B:D,3,)</f>
        <v>OutStation</v>
      </c>
    </row>
    <row r="1246" spans="1:29" x14ac:dyDescent="0.25">
      <c r="A1246" s="21">
        <v>1245</v>
      </c>
      <c r="B1246" s="21" t="s">
        <v>1131</v>
      </c>
      <c r="C1246" s="30">
        <v>45841</v>
      </c>
      <c r="D1246" s="30">
        <v>45849</v>
      </c>
      <c r="E1246" s="47">
        <v>303.8</v>
      </c>
      <c r="F1246" s="47">
        <f t="shared" si="136"/>
        <v>26734.400000000001</v>
      </c>
      <c r="G1246" s="48">
        <f t="shared" si="137"/>
        <v>26734.400000000001</v>
      </c>
      <c r="H1246" s="21">
        <v>150636</v>
      </c>
      <c r="I1246" s="21" t="s">
        <v>1865</v>
      </c>
      <c r="J1246" s="21">
        <v>1</v>
      </c>
      <c r="K1246" s="21">
        <v>1</v>
      </c>
      <c r="L1246" s="21">
        <f t="shared" si="138"/>
        <v>0</v>
      </c>
      <c r="M1246" s="21" t="s">
        <v>1156</v>
      </c>
      <c r="N1246" s="30">
        <v>45850</v>
      </c>
      <c r="O1246" s="48">
        <v>40362</v>
      </c>
      <c r="P1246" s="21" t="s">
        <v>165</v>
      </c>
      <c r="Q1246" s="21">
        <v>58153114386</v>
      </c>
      <c r="R1246" s="21" t="s">
        <v>40</v>
      </c>
      <c r="S1246" s="3">
        <v>4</v>
      </c>
      <c r="T1246" s="37"/>
      <c r="U1246" s="21" t="s">
        <v>18</v>
      </c>
      <c r="V1246" s="21" t="str">
        <f>VLOOKUP(P1246,'Customer List'!B:C,2,)</f>
        <v>Lucknow</v>
      </c>
      <c r="W1246" s="38"/>
      <c r="X1246" s="30">
        <v>45852</v>
      </c>
      <c r="Y1246" s="21">
        <f t="shared" si="139"/>
        <v>2</v>
      </c>
      <c r="Z1246" s="21" t="str">
        <f t="shared" si="140"/>
        <v>Saturday</v>
      </c>
      <c r="AA1246" s="21" t="str">
        <f t="shared" si="141"/>
        <v>Monday</v>
      </c>
      <c r="AB1246" s="21" t="str">
        <f>VLOOKUP(U1246,'Currency Sheet'!A:C,3,)</f>
        <v>DOLLAR</v>
      </c>
      <c r="AC1246" s="42" t="str">
        <f>VLOOKUP(P1246,'Customer List'!B:D,3,)</f>
        <v>OutStation</v>
      </c>
    </row>
    <row r="1247" spans="1:29" x14ac:dyDescent="0.25">
      <c r="A1247" s="21">
        <v>1246</v>
      </c>
      <c r="B1247" s="21" t="s">
        <v>1131</v>
      </c>
      <c r="C1247" s="30">
        <v>45841</v>
      </c>
      <c r="D1247" s="30">
        <v>45849</v>
      </c>
      <c r="E1247" s="47">
        <v>11.9</v>
      </c>
      <c r="F1247" s="47">
        <f t="shared" si="136"/>
        <v>1047.2</v>
      </c>
      <c r="G1247" s="48">
        <f t="shared" si="137"/>
        <v>2094.4</v>
      </c>
      <c r="H1247" s="21">
        <v>300505</v>
      </c>
      <c r="I1247" s="21" t="s">
        <v>23</v>
      </c>
      <c r="J1247" s="21">
        <v>2</v>
      </c>
      <c r="K1247" s="21">
        <v>2</v>
      </c>
      <c r="L1247" s="21">
        <f t="shared" si="138"/>
        <v>0</v>
      </c>
      <c r="M1247" s="21" t="s">
        <v>1152</v>
      </c>
      <c r="N1247" s="30">
        <v>45850</v>
      </c>
      <c r="O1247" s="48">
        <v>3570</v>
      </c>
      <c r="P1247" s="21" t="s">
        <v>172</v>
      </c>
      <c r="Q1247" s="21">
        <v>58153114541</v>
      </c>
      <c r="R1247" s="21" t="s">
        <v>40</v>
      </c>
      <c r="S1247" s="3">
        <v>4</v>
      </c>
      <c r="T1247" s="37"/>
      <c r="U1247" s="21" t="s">
        <v>18</v>
      </c>
      <c r="V1247" s="21" t="str">
        <f>VLOOKUP(P1247,'Customer List'!B:C,2,)</f>
        <v>Kolkata</v>
      </c>
      <c r="W1247" s="38"/>
      <c r="X1247" s="30">
        <v>45852</v>
      </c>
      <c r="Y1247" s="21">
        <f t="shared" si="139"/>
        <v>2</v>
      </c>
      <c r="Z1247" s="21" t="str">
        <f t="shared" si="140"/>
        <v>Saturday</v>
      </c>
      <c r="AA1247" s="21" t="str">
        <f t="shared" si="141"/>
        <v>Monday</v>
      </c>
      <c r="AB1247" s="21" t="str">
        <f>VLOOKUP(U1247,'Currency Sheet'!A:C,3,)</f>
        <v>DOLLAR</v>
      </c>
      <c r="AC1247" s="42" t="str">
        <f>VLOOKUP(P1247,'Customer List'!B:D,3,)</f>
        <v>OutStation</v>
      </c>
    </row>
    <row r="1248" spans="1:29" x14ac:dyDescent="0.25">
      <c r="A1248" s="21">
        <v>1247</v>
      </c>
      <c r="B1248" s="21" t="s">
        <v>1131</v>
      </c>
      <c r="C1248" s="30">
        <v>45841</v>
      </c>
      <c r="D1248" s="30">
        <v>45849</v>
      </c>
      <c r="E1248" s="47">
        <v>50.4</v>
      </c>
      <c r="F1248" s="47">
        <f t="shared" si="136"/>
        <v>4435.2</v>
      </c>
      <c r="G1248" s="48">
        <f t="shared" si="137"/>
        <v>4435.2</v>
      </c>
      <c r="H1248" s="21">
        <v>301008</v>
      </c>
      <c r="I1248" s="21" t="s">
        <v>1800</v>
      </c>
      <c r="J1248" s="21">
        <v>1</v>
      </c>
      <c r="K1248" s="21">
        <v>1</v>
      </c>
      <c r="L1248" s="21">
        <f t="shared" si="138"/>
        <v>0</v>
      </c>
      <c r="M1248" s="21" t="s">
        <v>1913</v>
      </c>
      <c r="N1248" s="30">
        <v>45857</v>
      </c>
      <c r="O1248" s="48">
        <v>6840</v>
      </c>
      <c r="P1248" s="21" t="s">
        <v>1133</v>
      </c>
      <c r="Q1248" s="21">
        <v>58153395355</v>
      </c>
      <c r="R1248" s="21" t="s">
        <v>40</v>
      </c>
      <c r="S1248" s="3">
        <v>4</v>
      </c>
      <c r="T1248" s="37"/>
      <c r="U1248" s="21" t="s">
        <v>18</v>
      </c>
      <c r="V1248" s="21" t="str">
        <f>VLOOKUP(P1248,'Customer List'!B:C,2,)</f>
        <v>Kerala</v>
      </c>
      <c r="W1248" s="38"/>
      <c r="X1248" s="30">
        <v>45859</v>
      </c>
      <c r="Y1248" s="21">
        <f t="shared" si="139"/>
        <v>2</v>
      </c>
      <c r="Z1248" s="21" t="str">
        <f t="shared" si="140"/>
        <v>Saturday</v>
      </c>
      <c r="AA1248" s="21" t="str">
        <f t="shared" si="141"/>
        <v>Monday</v>
      </c>
      <c r="AB1248" s="21" t="str">
        <f>VLOOKUP(U1248,'Currency Sheet'!A:C,3,)</f>
        <v>DOLLAR</v>
      </c>
      <c r="AC1248" s="42" t="str">
        <f>VLOOKUP(P1248,'Customer List'!B:D,3,)</f>
        <v>OutStation</v>
      </c>
    </row>
    <row r="1249" spans="1:29" x14ac:dyDescent="0.25">
      <c r="A1249" s="21">
        <v>1248</v>
      </c>
      <c r="B1249" s="21" t="s">
        <v>1131</v>
      </c>
      <c r="C1249" s="30">
        <v>45841</v>
      </c>
      <c r="D1249" s="30">
        <v>45849</v>
      </c>
      <c r="E1249" s="47">
        <v>98.7</v>
      </c>
      <c r="F1249" s="47">
        <f t="shared" si="136"/>
        <v>8685.6</v>
      </c>
      <c r="G1249" s="48">
        <f t="shared" si="137"/>
        <v>8685.6</v>
      </c>
      <c r="H1249" s="21">
        <v>301641</v>
      </c>
      <c r="I1249" s="21" t="s">
        <v>1866</v>
      </c>
      <c r="J1249" s="21">
        <v>1</v>
      </c>
      <c r="K1249" s="21">
        <v>1</v>
      </c>
      <c r="L1249" s="21">
        <f t="shared" si="138"/>
        <v>0</v>
      </c>
      <c r="M1249" s="21" t="s">
        <v>1150</v>
      </c>
      <c r="N1249" s="30">
        <v>45850</v>
      </c>
      <c r="O1249" s="48">
        <v>16391</v>
      </c>
      <c r="P1249" s="21" t="s">
        <v>288</v>
      </c>
      <c r="Q1249" s="21">
        <v>58153120675</v>
      </c>
      <c r="R1249" s="21" t="s">
        <v>40</v>
      </c>
      <c r="S1249" s="3">
        <v>4</v>
      </c>
      <c r="T1249" s="37"/>
      <c r="U1249" s="21" t="s">
        <v>18</v>
      </c>
      <c r="V1249" s="21" t="str">
        <f>VLOOKUP(P1249,'Customer List'!B:C,2,)</f>
        <v>Banglore</v>
      </c>
      <c r="W1249" s="38"/>
      <c r="X1249" s="30">
        <v>45852</v>
      </c>
      <c r="Y1249" s="21">
        <f t="shared" si="139"/>
        <v>2</v>
      </c>
      <c r="Z1249" s="21" t="str">
        <f t="shared" si="140"/>
        <v>Saturday</v>
      </c>
      <c r="AA1249" s="21" t="str">
        <f t="shared" si="141"/>
        <v>Monday</v>
      </c>
      <c r="AB1249" s="21" t="str">
        <f>VLOOKUP(U1249,'Currency Sheet'!A:C,3,)</f>
        <v>DOLLAR</v>
      </c>
      <c r="AC1249" s="42" t="str">
        <f>VLOOKUP(P1249,'Customer List'!B:D,3,)</f>
        <v>OutStation</v>
      </c>
    </row>
    <row r="1250" spans="1:29" x14ac:dyDescent="0.25">
      <c r="A1250" s="21">
        <v>1249</v>
      </c>
      <c r="B1250" s="21" t="s">
        <v>1131</v>
      </c>
      <c r="C1250" s="30">
        <v>45841</v>
      </c>
      <c r="D1250" s="30">
        <v>45849</v>
      </c>
      <c r="E1250" s="47">
        <v>285</v>
      </c>
      <c r="F1250" s="47">
        <f t="shared" si="136"/>
        <v>25080</v>
      </c>
      <c r="G1250" s="48">
        <f t="shared" si="137"/>
        <v>25080</v>
      </c>
      <c r="H1250" s="21">
        <v>302340</v>
      </c>
      <c r="I1250" s="21" t="s">
        <v>1394</v>
      </c>
      <c r="J1250" s="21">
        <v>1</v>
      </c>
      <c r="K1250" s="21">
        <v>1</v>
      </c>
      <c r="L1250" s="21">
        <f t="shared" si="138"/>
        <v>0</v>
      </c>
      <c r="M1250" s="21" t="s">
        <v>1151</v>
      </c>
      <c r="N1250" s="30">
        <v>45850</v>
      </c>
      <c r="O1250" s="48">
        <v>41230</v>
      </c>
      <c r="P1250" s="21" t="s">
        <v>1134</v>
      </c>
      <c r="Q1250" s="21">
        <v>58153120546</v>
      </c>
      <c r="R1250" s="21" t="s">
        <v>40</v>
      </c>
      <c r="S1250" s="3">
        <v>4</v>
      </c>
      <c r="T1250" s="37"/>
      <c r="U1250" s="21" t="s">
        <v>18</v>
      </c>
      <c r="V1250" s="21" t="str">
        <f>VLOOKUP(P1250,'Customer List'!B:C,2,)</f>
        <v>Mumbai</v>
      </c>
      <c r="W1250" s="38"/>
      <c r="X1250" s="30">
        <v>45852</v>
      </c>
      <c r="Y1250" s="21">
        <f t="shared" si="139"/>
        <v>2</v>
      </c>
      <c r="Z1250" s="21" t="str">
        <f t="shared" si="140"/>
        <v>Saturday</v>
      </c>
      <c r="AA1250" s="21" t="str">
        <f t="shared" si="141"/>
        <v>Monday</v>
      </c>
      <c r="AB1250" s="21" t="str">
        <f>VLOOKUP(U1250,'Currency Sheet'!A:C,3,)</f>
        <v>DOLLAR</v>
      </c>
      <c r="AC1250" s="42" t="str">
        <f>VLOOKUP(P1250,'Customer List'!B:D,3,)</f>
        <v>OutStation</v>
      </c>
    </row>
    <row r="1251" spans="1:29" x14ac:dyDescent="0.25">
      <c r="A1251" s="21">
        <v>1250</v>
      </c>
      <c r="B1251" s="21" t="s">
        <v>1131</v>
      </c>
      <c r="C1251" s="30">
        <v>45841</v>
      </c>
      <c r="D1251" s="30">
        <v>45849</v>
      </c>
      <c r="E1251" s="47">
        <v>104.3</v>
      </c>
      <c r="F1251" s="47">
        <f t="shared" si="136"/>
        <v>9178.4</v>
      </c>
      <c r="G1251" s="48">
        <f t="shared" si="137"/>
        <v>9178.4</v>
      </c>
      <c r="H1251" s="21">
        <v>303007</v>
      </c>
      <c r="I1251" s="21" t="s">
        <v>1867</v>
      </c>
      <c r="J1251" s="21">
        <v>1</v>
      </c>
      <c r="K1251" s="21">
        <v>1</v>
      </c>
      <c r="L1251" s="21">
        <f t="shared" si="138"/>
        <v>0</v>
      </c>
      <c r="M1251" s="21" t="s">
        <v>1164</v>
      </c>
      <c r="N1251" s="30">
        <v>45852</v>
      </c>
      <c r="O1251" s="48">
        <v>16166.5</v>
      </c>
      <c r="P1251" s="21" t="s">
        <v>105</v>
      </c>
      <c r="Q1251" s="21" t="s">
        <v>1192</v>
      </c>
      <c r="R1251" s="21" t="s">
        <v>40</v>
      </c>
      <c r="S1251" s="3">
        <v>4</v>
      </c>
      <c r="T1251" s="37"/>
      <c r="U1251" s="21" t="s">
        <v>18</v>
      </c>
      <c r="V1251" s="21" t="str">
        <f>VLOOKUP(P1251,'Customer List'!B:C,2,)</f>
        <v>Chandigarh</v>
      </c>
      <c r="W1251" s="38"/>
      <c r="X1251" s="30">
        <v>45853</v>
      </c>
      <c r="Y1251" s="21">
        <f t="shared" si="139"/>
        <v>1</v>
      </c>
      <c r="Z1251" s="21" t="str">
        <f t="shared" si="140"/>
        <v>Monday</v>
      </c>
      <c r="AA1251" s="21" t="str">
        <f t="shared" si="141"/>
        <v>Tuesday</v>
      </c>
      <c r="AB1251" s="21" t="str">
        <f>VLOOKUP(U1251,'Currency Sheet'!A:C,3,)</f>
        <v>DOLLAR</v>
      </c>
      <c r="AC1251" s="42" t="str">
        <f>VLOOKUP(P1251,'Customer List'!B:D,3,)</f>
        <v>OutStation</v>
      </c>
    </row>
    <row r="1252" spans="1:29" x14ac:dyDescent="0.25">
      <c r="A1252" s="21">
        <v>1251</v>
      </c>
      <c r="B1252" s="21" t="s">
        <v>1131</v>
      </c>
      <c r="C1252" s="30">
        <v>45841</v>
      </c>
      <c r="D1252" s="30">
        <v>45849</v>
      </c>
      <c r="E1252" s="47">
        <v>326.25</v>
      </c>
      <c r="F1252" s="47">
        <f t="shared" si="136"/>
        <v>28710</v>
      </c>
      <c r="G1252" s="48">
        <f t="shared" si="137"/>
        <v>28710</v>
      </c>
      <c r="H1252" s="21">
        <v>304134</v>
      </c>
      <c r="I1252" s="21" t="s">
        <v>1868</v>
      </c>
      <c r="J1252" s="21">
        <v>1</v>
      </c>
      <c r="K1252" s="21">
        <v>1</v>
      </c>
      <c r="L1252" s="21">
        <f t="shared" si="138"/>
        <v>0</v>
      </c>
      <c r="M1252" s="21" t="s">
        <v>1147</v>
      </c>
      <c r="N1252" s="30">
        <v>45850</v>
      </c>
      <c r="O1252" s="48">
        <v>37192.5</v>
      </c>
      <c r="P1252" s="21" t="s">
        <v>242</v>
      </c>
      <c r="Q1252" s="21">
        <v>58153114902</v>
      </c>
      <c r="R1252" s="21" t="s">
        <v>40</v>
      </c>
      <c r="S1252" s="3">
        <v>4</v>
      </c>
      <c r="T1252" s="37"/>
      <c r="U1252" s="21" t="s">
        <v>18</v>
      </c>
      <c r="V1252" s="21" t="str">
        <f>VLOOKUP(P1252,'Customer List'!B:C,2,)</f>
        <v>Mumbai</v>
      </c>
      <c r="W1252" s="38"/>
      <c r="X1252" s="30">
        <v>45852</v>
      </c>
      <c r="Y1252" s="21">
        <f t="shared" si="139"/>
        <v>2</v>
      </c>
      <c r="Z1252" s="21" t="str">
        <f t="shared" si="140"/>
        <v>Saturday</v>
      </c>
      <c r="AA1252" s="21" t="str">
        <f t="shared" si="141"/>
        <v>Monday</v>
      </c>
      <c r="AB1252" s="21" t="str">
        <f>VLOOKUP(U1252,'Currency Sheet'!A:C,3,)</f>
        <v>DOLLAR</v>
      </c>
      <c r="AC1252" s="42" t="str">
        <f>VLOOKUP(P1252,'Customer List'!B:D,3,)</f>
        <v>OutStation</v>
      </c>
    </row>
    <row r="1253" spans="1:29" x14ac:dyDescent="0.25">
      <c r="A1253" s="21">
        <v>1252</v>
      </c>
      <c r="B1253" s="21" t="s">
        <v>1131</v>
      </c>
      <c r="C1253" s="30">
        <v>45841</v>
      </c>
      <c r="D1253" s="30">
        <v>45849</v>
      </c>
      <c r="E1253" s="47">
        <v>74.2</v>
      </c>
      <c r="F1253" s="47">
        <f t="shared" si="136"/>
        <v>6529.6</v>
      </c>
      <c r="G1253" s="48">
        <f t="shared" si="137"/>
        <v>6529.6</v>
      </c>
      <c r="H1253" s="21">
        <v>304603</v>
      </c>
      <c r="I1253" s="21" t="s">
        <v>1322</v>
      </c>
      <c r="J1253" s="21">
        <v>1</v>
      </c>
      <c r="K1253" s="21">
        <v>1</v>
      </c>
      <c r="L1253" s="21">
        <f t="shared" si="138"/>
        <v>0</v>
      </c>
      <c r="M1253" s="21" t="s">
        <v>1164</v>
      </c>
      <c r="N1253" s="30">
        <v>45852</v>
      </c>
      <c r="O1253" s="48">
        <v>11501</v>
      </c>
      <c r="P1253" s="21" t="s">
        <v>105</v>
      </c>
      <c r="Q1253" s="21" t="s">
        <v>1192</v>
      </c>
      <c r="R1253" s="21" t="s">
        <v>40</v>
      </c>
      <c r="S1253" s="3">
        <v>4</v>
      </c>
      <c r="T1253" s="37"/>
      <c r="U1253" s="21" t="s">
        <v>18</v>
      </c>
      <c r="V1253" s="21" t="str">
        <f>VLOOKUP(P1253,'Customer List'!B:C,2,)</f>
        <v>Chandigarh</v>
      </c>
      <c r="W1253" s="38"/>
      <c r="X1253" s="30">
        <v>45853</v>
      </c>
      <c r="Y1253" s="21">
        <f t="shared" si="139"/>
        <v>1</v>
      </c>
      <c r="Z1253" s="21" t="str">
        <f t="shared" si="140"/>
        <v>Monday</v>
      </c>
      <c r="AA1253" s="21" t="str">
        <f t="shared" si="141"/>
        <v>Tuesday</v>
      </c>
      <c r="AB1253" s="21" t="str">
        <f>VLOOKUP(U1253,'Currency Sheet'!A:C,3,)</f>
        <v>DOLLAR</v>
      </c>
      <c r="AC1253" s="42" t="str">
        <f>VLOOKUP(P1253,'Customer List'!B:D,3,)</f>
        <v>OutStation</v>
      </c>
    </row>
    <row r="1254" spans="1:29" x14ac:dyDescent="0.25">
      <c r="A1254" s="21">
        <v>1253</v>
      </c>
      <c r="B1254" s="21" t="s">
        <v>1131</v>
      </c>
      <c r="C1254" s="30">
        <v>45841</v>
      </c>
      <c r="D1254" s="30">
        <v>45849</v>
      </c>
      <c r="E1254" s="47">
        <v>85.4</v>
      </c>
      <c r="F1254" s="47">
        <f t="shared" si="136"/>
        <v>7515.2000000000007</v>
      </c>
      <c r="G1254" s="48">
        <f t="shared" si="137"/>
        <v>7515.2000000000007</v>
      </c>
      <c r="H1254" s="21">
        <v>321105</v>
      </c>
      <c r="I1254" s="21" t="s">
        <v>1869</v>
      </c>
      <c r="J1254" s="21">
        <v>1</v>
      </c>
      <c r="K1254" s="21">
        <v>1</v>
      </c>
      <c r="L1254" s="21">
        <f t="shared" si="138"/>
        <v>0</v>
      </c>
      <c r="M1254" s="21" t="s">
        <v>1156</v>
      </c>
      <c r="N1254" s="30">
        <v>45850</v>
      </c>
      <c r="O1254" s="48">
        <v>11346</v>
      </c>
      <c r="P1254" s="21" t="s">
        <v>165</v>
      </c>
      <c r="Q1254" s="21">
        <v>58153114386</v>
      </c>
      <c r="R1254" s="21" t="s">
        <v>40</v>
      </c>
      <c r="S1254" s="3">
        <v>4</v>
      </c>
      <c r="T1254" s="37"/>
      <c r="U1254" s="21" t="s">
        <v>18</v>
      </c>
      <c r="V1254" s="21" t="str">
        <f>VLOOKUP(P1254,'Customer List'!B:C,2,)</f>
        <v>Lucknow</v>
      </c>
      <c r="W1254" s="38"/>
      <c r="X1254" s="30">
        <v>45852</v>
      </c>
      <c r="Y1254" s="21">
        <f t="shared" si="139"/>
        <v>2</v>
      </c>
      <c r="Z1254" s="21" t="str">
        <f t="shared" si="140"/>
        <v>Saturday</v>
      </c>
      <c r="AA1254" s="21" t="str">
        <f t="shared" si="141"/>
        <v>Monday</v>
      </c>
      <c r="AB1254" s="21" t="str">
        <f>VLOOKUP(U1254,'Currency Sheet'!A:C,3,)</f>
        <v>DOLLAR</v>
      </c>
      <c r="AC1254" s="42" t="str">
        <f>VLOOKUP(P1254,'Customer List'!B:D,3,)</f>
        <v>OutStation</v>
      </c>
    </row>
    <row r="1255" spans="1:29" x14ac:dyDescent="0.25">
      <c r="A1255" s="21">
        <v>1254</v>
      </c>
      <c r="B1255" s="21" t="s">
        <v>1131</v>
      </c>
      <c r="C1255" s="30">
        <v>45841</v>
      </c>
      <c r="D1255" s="30">
        <v>45849</v>
      </c>
      <c r="E1255" s="47">
        <v>68.599999999999994</v>
      </c>
      <c r="F1255" s="47">
        <f t="shared" si="136"/>
        <v>6036.7999999999993</v>
      </c>
      <c r="G1255" s="48">
        <f t="shared" si="137"/>
        <v>6036.7999999999993</v>
      </c>
      <c r="H1255" s="21">
        <v>328605</v>
      </c>
      <c r="I1255" s="21" t="s">
        <v>1812</v>
      </c>
      <c r="J1255" s="21">
        <v>1</v>
      </c>
      <c r="K1255" s="21">
        <v>1</v>
      </c>
      <c r="L1255" s="21">
        <f t="shared" si="138"/>
        <v>0</v>
      </c>
      <c r="M1255" s="21" t="s">
        <v>1152</v>
      </c>
      <c r="N1255" s="30">
        <v>45850</v>
      </c>
      <c r="O1255" s="48">
        <v>10290</v>
      </c>
      <c r="P1255" s="21" t="s">
        <v>172</v>
      </c>
      <c r="Q1255" s="21">
        <v>58153114541</v>
      </c>
      <c r="R1255" s="21" t="s">
        <v>40</v>
      </c>
      <c r="S1255" s="3">
        <v>4</v>
      </c>
      <c r="T1255" s="37"/>
      <c r="U1255" s="21" t="s">
        <v>18</v>
      </c>
      <c r="V1255" s="21" t="str">
        <f>VLOOKUP(P1255,'Customer List'!B:C,2,)</f>
        <v>Kolkata</v>
      </c>
      <c r="W1255" s="38"/>
      <c r="X1255" s="30">
        <v>45852</v>
      </c>
      <c r="Y1255" s="21">
        <f t="shared" si="139"/>
        <v>2</v>
      </c>
      <c r="Z1255" s="21" t="str">
        <f t="shared" si="140"/>
        <v>Saturday</v>
      </c>
      <c r="AA1255" s="21" t="str">
        <f t="shared" si="141"/>
        <v>Monday</v>
      </c>
      <c r="AB1255" s="21" t="str">
        <f>VLOOKUP(U1255,'Currency Sheet'!A:C,3,)</f>
        <v>DOLLAR</v>
      </c>
      <c r="AC1255" s="42" t="str">
        <f>VLOOKUP(P1255,'Customer List'!B:D,3,)</f>
        <v>OutStation</v>
      </c>
    </row>
    <row r="1256" spans="1:29" x14ac:dyDescent="0.25">
      <c r="A1256" s="21">
        <v>1255</v>
      </c>
      <c r="B1256" s="21" t="s">
        <v>1131</v>
      </c>
      <c r="C1256" s="30">
        <v>45841</v>
      </c>
      <c r="D1256" s="30">
        <v>45849</v>
      </c>
      <c r="E1256" s="47">
        <v>45.5</v>
      </c>
      <c r="F1256" s="47">
        <f t="shared" si="136"/>
        <v>4004</v>
      </c>
      <c r="G1256" s="48">
        <f t="shared" si="137"/>
        <v>4004</v>
      </c>
      <c r="H1256" s="21">
        <v>333801</v>
      </c>
      <c r="I1256" s="21" t="s">
        <v>1870</v>
      </c>
      <c r="J1256" s="21">
        <v>1</v>
      </c>
      <c r="K1256" s="21">
        <v>1</v>
      </c>
      <c r="L1256" s="21">
        <f t="shared" si="138"/>
        <v>0</v>
      </c>
      <c r="M1256" s="21" t="s">
        <v>1154</v>
      </c>
      <c r="N1256" s="30">
        <v>45850</v>
      </c>
      <c r="O1256" s="48">
        <v>7354.75</v>
      </c>
      <c r="P1256" s="21" t="s">
        <v>1135</v>
      </c>
      <c r="Q1256" s="21">
        <v>58153114191</v>
      </c>
      <c r="R1256" s="21" t="s">
        <v>40</v>
      </c>
      <c r="S1256" s="3">
        <v>4</v>
      </c>
      <c r="T1256" s="37"/>
      <c r="U1256" s="21" t="s">
        <v>18</v>
      </c>
      <c r="V1256" s="21" t="str">
        <f>VLOOKUP(P1256,'Customer List'!B:C,2,)</f>
        <v>Banglore</v>
      </c>
      <c r="W1256" s="38"/>
      <c r="X1256" s="30">
        <v>45852</v>
      </c>
      <c r="Y1256" s="21">
        <f t="shared" si="139"/>
        <v>2</v>
      </c>
      <c r="Z1256" s="21" t="str">
        <f t="shared" si="140"/>
        <v>Saturday</v>
      </c>
      <c r="AA1256" s="21" t="str">
        <f t="shared" si="141"/>
        <v>Monday</v>
      </c>
      <c r="AB1256" s="21" t="str">
        <f>VLOOKUP(U1256,'Currency Sheet'!A:C,3,)</f>
        <v>DOLLAR</v>
      </c>
      <c r="AC1256" s="42" t="str">
        <f>VLOOKUP(P1256,'Customer List'!B:D,3,)</f>
        <v>OutStation</v>
      </c>
    </row>
    <row r="1257" spans="1:29" x14ac:dyDescent="0.25">
      <c r="A1257" s="21">
        <v>1256</v>
      </c>
      <c r="B1257" s="21" t="s">
        <v>1131</v>
      </c>
      <c r="C1257" s="30">
        <v>45841</v>
      </c>
      <c r="D1257" s="30">
        <v>45849</v>
      </c>
      <c r="E1257" s="47">
        <v>84.7</v>
      </c>
      <c r="F1257" s="47">
        <f t="shared" si="136"/>
        <v>7453.6</v>
      </c>
      <c r="G1257" s="48">
        <f t="shared" si="137"/>
        <v>7453.6</v>
      </c>
      <c r="H1257" s="21">
        <v>344703</v>
      </c>
      <c r="I1257" s="21" t="s">
        <v>1871</v>
      </c>
      <c r="J1257" s="21">
        <v>1</v>
      </c>
      <c r="K1257" s="21">
        <v>1</v>
      </c>
      <c r="L1257" s="21">
        <f t="shared" si="138"/>
        <v>0</v>
      </c>
      <c r="M1257" s="21" t="s">
        <v>1152</v>
      </c>
      <c r="N1257" s="30">
        <v>45850</v>
      </c>
      <c r="O1257" s="48">
        <v>12705</v>
      </c>
      <c r="P1257" s="21" t="s">
        <v>172</v>
      </c>
      <c r="Q1257" s="21">
        <v>58153114541</v>
      </c>
      <c r="R1257" s="21" t="s">
        <v>40</v>
      </c>
      <c r="S1257" s="3">
        <v>4</v>
      </c>
      <c r="T1257" s="37"/>
      <c r="U1257" s="21" t="s">
        <v>18</v>
      </c>
      <c r="V1257" s="21" t="str">
        <f>VLOOKUP(P1257,'Customer List'!B:C,2,)</f>
        <v>Kolkata</v>
      </c>
      <c r="W1257" s="38"/>
      <c r="X1257" s="30">
        <v>45852</v>
      </c>
      <c r="Y1257" s="21">
        <f t="shared" si="139"/>
        <v>2</v>
      </c>
      <c r="Z1257" s="21" t="str">
        <f t="shared" si="140"/>
        <v>Saturday</v>
      </c>
      <c r="AA1257" s="21" t="str">
        <f t="shared" si="141"/>
        <v>Monday</v>
      </c>
      <c r="AB1257" s="21" t="str">
        <f>VLOOKUP(U1257,'Currency Sheet'!A:C,3,)</f>
        <v>DOLLAR</v>
      </c>
      <c r="AC1257" s="42" t="str">
        <f>VLOOKUP(P1257,'Customer List'!B:D,3,)</f>
        <v>OutStation</v>
      </c>
    </row>
    <row r="1258" spans="1:29" x14ac:dyDescent="0.25">
      <c r="A1258" s="21">
        <v>1257</v>
      </c>
      <c r="B1258" s="21" t="s">
        <v>1131</v>
      </c>
      <c r="C1258" s="30">
        <v>45841</v>
      </c>
      <c r="D1258" s="30">
        <v>45849</v>
      </c>
      <c r="E1258" s="47">
        <v>172.9</v>
      </c>
      <c r="F1258" s="47">
        <f t="shared" si="136"/>
        <v>15215.2</v>
      </c>
      <c r="G1258" s="48">
        <f t="shared" si="137"/>
        <v>15215.2</v>
      </c>
      <c r="H1258" s="21">
        <v>349504</v>
      </c>
      <c r="I1258" s="21" t="s">
        <v>1872</v>
      </c>
      <c r="J1258" s="21">
        <v>1</v>
      </c>
      <c r="K1258" s="21">
        <v>1</v>
      </c>
      <c r="L1258" s="21">
        <f t="shared" si="138"/>
        <v>0</v>
      </c>
      <c r="M1258" s="21" t="s">
        <v>1151</v>
      </c>
      <c r="N1258" s="30">
        <v>45850</v>
      </c>
      <c r="O1258" s="48">
        <v>26799.5</v>
      </c>
      <c r="P1258" s="21" t="s">
        <v>1134</v>
      </c>
      <c r="Q1258" s="21">
        <v>58153120546</v>
      </c>
      <c r="R1258" s="21" t="s">
        <v>40</v>
      </c>
      <c r="S1258" s="3">
        <v>4</v>
      </c>
      <c r="T1258" s="37"/>
      <c r="U1258" s="21" t="s">
        <v>18</v>
      </c>
      <c r="V1258" s="21" t="str">
        <f>VLOOKUP(P1258,'Customer List'!B:C,2,)</f>
        <v>Mumbai</v>
      </c>
      <c r="W1258" s="38"/>
      <c r="X1258" s="30">
        <v>45852</v>
      </c>
      <c r="Y1258" s="21">
        <f t="shared" si="139"/>
        <v>2</v>
      </c>
      <c r="Z1258" s="21" t="str">
        <f t="shared" si="140"/>
        <v>Saturday</v>
      </c>
      <c r="AA1258" s="21" t="str">
        <f t="shared" si="141"/>
        <v>Monday</v>
      </c>
      <c r="AB1258" s="21" t="str">
        <f>VLOOKUP(U1258,'Currency Sheet'!A:C,3,)</f>
        <v>DOLLAR</v>
      </c>
      <c r="AC1258" s="42" t="str">
        <f>VLOOKUP(P1258,'Customer List'!B:D,3,)</f>
        <v>OutStation</v>
      </c>
    </row>
    <row r="1259" spans="1:29" x14ac:dyDescent="0.25">
      <c r="A1259" s="21">
        <v>1258</v>
      </c>
      <c r="B1259" s="21" t="s">
        <v>1131</v>
      </c>
      <c r="C1259" s="30">
        <v>45841</v>
      </c>
      <c r="D1259" s="30">
        <v>45849</v>
      </c>
      <c r="E1259" s="47">
        <v>122.5</v>
      </c>
      <c r="F1259" s="47">
        <f t="shared" si="136"/>
        <v>10780</v>
      </c>
      <c r="G1259" s="48">
        <f t="shared" si="137"/>
        <v>10780</v>
      </c>
      <c r="H1259" s="21">
        <v>422603</v>
      </c>
      <c r="I1259" s="21" t="s">
        <v>1873</v>
      </c>
      <c r="J1259" s="21">
        <v>1</v>
      </c>
      <c r="K1259" s="21">
        <v>1</v>
      </c>
      <c r="L1259" s="21">
        <f t="shared" si="138"/>
        <v>0</v>
      </c>
      <c r="M1259" s="21" t="s">
        <v>1913</v>
      </c>
      <c r="N1259" s="30">
        <v>45857</v>
      </c>
      <c r="O1259" s="48">
        <v>16625</v>
      </c>
      <c r="P1259" s="21" t="s">
        <v>1133</v>
      </c>
      <c r="Q1259" s="21">
        <v>58153395355</v>
      </c>
      <c r="R1259" s="21" t="s">
        <v>40</v>
      </c>
      <c r="S1259" s="3">
        <v>4</v>
      </c>
      <c r="T1259" s="37"/>
      <c r="U1259" s="21" t="s">
        <v>18</v>
      </c>
      <c r="V1259" s="21" t="str">
        <f>VLOOKUP(P1259,'Customer List'!B:C,2,)</f>
        <v>Kerala</v>
      </c>
      <c r="W1259" s="38"/>
      <c r="X1259" s="30">
        <v>45859</v>
      </c>
      <c r="Y1259" s="21">
        <f t="shared" si="139"/>
        <v>2</v>
      </c>
      <c r="Z1259" s="21" t="str">
        <f t="shared" si="140"/>
        <v>Saturday</v>
      </c>
      <c r="AA1259" s="21" t="str">
        <f t="shared" si="141"/>
        <v>Monday</v>
      </c>
      <c r="AB1259" s="21" t="str">
        <f>VLOOKUP(U1259,'Currency Sheet'!A:C,3,)</f>
        <v>DOLLAR</v>
      </c>
      <c r="AC1259" s="42" t="str">
        <f>VLOOKUP(P1259,'Customer List'!B:D,3,)</f>
        <v>OutStation</v>
      </c>
    </row>
    <row r="1260" spans="1:29" x14ac:dyDescent="0.25">
      <c r="A1260" s="21">
        <v>1259</v>
      </c>
      <c r="B1260" s="21" t="s">
        <v>1131</v>
      </c>
      <c r="C1260" s="30">
        <v>45841</v>
      </c>
      <c r="D1260" s="30">
        <v>45849</v>
      </c>
      <c r="E1260" s="47">
        <v>62.300000000000004</v>
      </c>
      <c r="F1260" s="47">
        <f t="shared" si="136"/>
        <v>5482.4000000000005</v>
      </c>
      <c r="G1260" s="48">
        <f t="shared" si="137"/>
        <v>16447.2</v>
      </c>
      <c r="H1260" s="21">
        <v>423103</v>
      </c>
      <c r="I1260" s="21" t="s">
        <v>1874</v>
      </c>
      <c r="J1260" s="21">
        <v>3</v>
      </c>
      <c r="K1260" s="21">
        <v>3</v>
      </c>
      <c r="L1260" s="21">
        <f t="shared" si="138"/>
        <v>0</v>
      </c>
      <c r="M1260" s="21" t="s">
        <v>1201</v>
      </c>
      <c r="N1260" s="30">
        <v>45853</v>
      </c>
      <c r="O1260" s="48">
        <v>24831</v>
      </c>
      <c r="P1260" s="21" t="s">
        <v>618</v>
      </c>
      <c r="Q1260" s="21">
        <v>58153220370</v>
      </c>
      <c r="R1260" s="21" t="s">
        <v>40</v>
      </c>
      <c r="S1260" s="3">
        <v>-20</v>
      </c>
      <c r="T1260" s="37"/>
      <c r="U1260" s="21" t="s">
        <v>18</v>
      </c>
      <c r="V1260" s="21" t="str">
        <f>VLOOKUP(P1260,'Customer List'!B:C,2,)</f>
        <v>Kerala</v>
      </c>
      <c r="W1260" s="38"/>
      <c r="X1260" s="30">
        <v>45855</v>
      </c>
      <c r="Y1260" s="21">
        <f t="shared" si="139"/>
        <v>2</v>
      </c>
      <c r="Z1260" s="21" t="str">
        <f t="shared" si="140"/>
        <v>Tuesday</v>
      </c>
      <c r="AA1260" s="21" t="str">
        <f t="shared" si="141"/>
        <v>Thursday</v>
      </c>
      <c r="AB1260" s="21" t="str">
        <f>VLOOKUP(U1260,'Currency Sheet'!A:C,3,)</f>
        <v>DOLLAR</v>
      </c>
      <c r="AC1260" s="42" t="str">
        <f>VLOOKUP(P1260,'Customer List'!B:D,3,)</f>
        <v>OutStation</v>
      </c>
    </row>
    <row r="1261" spans="1:29" x14ac:dyDescent="0.25">
      <c r="A1261" s="21">
        <v>1260</v>
      </c>
      <c r="B1261" s="21" t="s">
        <v>1131</v>
      </c>
      <c r="C1261" s="30">
        <v>45841</v>
      </c>
      <c r="D1261" s="30">
        <v>45849</v>
      </c>
      <c r="E1261" s="47">
        <v>31.5</v>
      </c>
      <c r="F1261" s="47">
        <f t="shared" si="136"/>
        <v>2772</v>
      </c>
      <c r="G1261" s="48">
        <f t="shared" si="137"/>
        <v>2772</v>
      </c>
      <c r="H1261" s="21">
        <v>423201</v>
      </c>
      <c r="I1261" s="21" t="s">
        <v>1875</v>
      </c>
      <c r="J1261" s="21">
        <v>1</v>
      </c>
      <c r="K1261" s="21">
        <v>1</v>
      </c>
      <c r="L1261" s="21">
        <f t="shared" si="138"/>
        <v>0</v>
      </c>
      <c r="M1261" s="21" t="s">
        <v>2071</v>
      </c>
      <c r="N1261" s="30">
        <v>45866</v>
      </c>
      <c r="O1261" s="48">
        <v>0</v>
      </c>
      <c r="P1261" s="21" t="s">
        <v>30</v>
      </c>
      <c r="Q1261" s="21" t="s">
        <v>636</v>
      </c>
      <c r="R1261" s="21" t="s">
        <v>723</v>
      </c>
      <c r="S1261" s="3">
        <v>-20</v>
      </c>
      <c r="T1261" s="37" t="s">
        <v>648</v>
      </c>
      <c r="U1261" s="21" t="s">
        <v>18</v>
      </c>
      <c r="V1261" s="21" t="str">
        <f>VLOOKUP(P1261,'Customer List'!B:C,2,)</f>
        <v>Delhi</v>
      </c>
      <c r="W1261" s="38"/>
      <c r="X1261" s="30">
        <v>45866</v>
      </c>
      <c r="Y1261" s="21">
        <f t="shared" si="139"/>
        <v>0</v>
      </c>
      <c r="Z1261" s="21" t="str">
        <f t="shared" si="140"/>
        <v>Monday</v>
      </c>
      <c r="AA1261" s="21" t="str">
        <f t="shared" si="141"/>
        <v>Monday</v>
      </c>
      <c r="AB1261" s="21" t="str">
        <f>VLOOKUP(U1261,'Currency Sheet'!A:C,3,)</f>
        <v>DOLLAR</v>
      </c>
      <c r="AC1261" s="42" t="str">
        <f>VLOOKUP(P1261,'Customer List'!B:D,3,)</f>
        <v>Local</v>
      </c>
    </row>
    <row r="1262" spans="1:29" x14ac:dyDescent="0.25">
      <c r="A1262" s="21">
        <v>1261</v>
      </c>
      <c r="B1262" s="21" t="s">
        <v>1131</v>
      </c>
      <c r="C1262" s="30">
        <v>45841</v>
      </c>
      <c r="D1262" s="30">
        <v>45849</v>
      </c>
      <c r="E1262" s="47">
        <v>62.3</v>
      </c>
      <c r="F1262" s="47">
        <f t="shared" si="136"/>
        <v>5482.4</v>
      </c>
      <c r="G1262" s="48">
        <f t="shared" si="137"/>
        <v>5482.4</v>
      </c>
      <c r="H1262" s="21">
        <v>423301</v>
      </c>
      <c r="I1262" s="21" t="s">
        <v>1248</v>
      </c>
      <c r="J1262" s="21">
        <v>1</v>
      </c>
      <c r="K1262" s="21">
        <v>1</v>
      </c>
      <c r="L1262" s="21">
        <f t="shared" si="138"/>
        <v>0</v>
      </c>
      <c r="M1262" s="21" t="s">
        <v>1230</v>
      </c>
      <c r="N1262" s="30">
        <v>45855</v>
      </c>
      <c r="O1262" s="48">
        <v>7609.5</v>
      </c>
      <c r="P1262" s="21" t="s">
        <v>42</v>
      </c>
      <c r="Q1262" s="21" t="s">
        <v>636</v>
      </c>
      <c r="R1262" s="21" t="s">
        <v>637</v>
      </c>
      <c r="S1262" s="3">
        <v>-20</v>
      </c>
      <c r="T1262" s="37"/>
      <c r="U1262" s="21" t="s">
        <v>18</v>
      </c>
      <c r="V1262" s="21" t="str">
        <f>VLOOKUP(P1262,'Customer List'!B:C,2,)</f>
        <v>Faridabad</v>
      </c>
      <c r="W1262" s="38"/>
      <c r="X1262" s="30">
        <v>45855</v>
      </c>
      <c r="Y1262" s="21">
        <f t="shared" si="139"/>
        <v>0</v>
      </c>
      <c r="Z1262" s="21" t="str">
        <f t="shared" si="140"/>
        <v>Thursday</v>
      </c>
      <c r="AA1262" s="21" t="str">
        <f t="shared" si="141"/>
        <v>Thursday</v>
      </c>
      <c r="AB1262" s="21" t="str">
        <f>VLOOKUP(U1262,'Currency Sheet'!A:C,3,)</f>
        <v>DOLLAR</v>
      </c>
      <c r="AC1262" s="42" t="str">
        <f>VLOOKUP(P1262,'Customer List'!B:D,3,)</f>
        <v>Local</v>
      </c>
    </row>
    <row r="1263" spans="1:29" x14ac:dyDescent="0.25">
      <c r="A1263" s="21">
        <v>1262</v>
      </c>
      <c r="B1263" s="21" t="s">
        <v>1131</v>
      </c>
      <c r="C1263" s="30">
        <v>45841</v>
      </c>
      <c r="D1263" s="30">
        <v>45849</v>
      </c>
      <c r="E1263" s="47">
        <v>115.5</v>
      </c>
      <c r="F1263" s="47">
        <f t="shared" si="136"/>
        <v>10164</v>
      </c>
      <c r="G1263" s="48">
        <f t="shared" si="137"/>
        <v>10164</v>
      </c>
      <c r="H1263" s="21">
        <v>424401</v>
      </c>
      <c r="I1263" s="21" t="s">
        <v>1342</v>
      </c>
      <c r="J1263" s="21">
        <v>1</v>
      </c>
      <c r="K1263" s="21">
        <v>1</v>
      </c>
      <c r="L1263" s="21">
        <f t="shared" si="138"/>
        <v>0</v>
      </c>
      <c r="M1263" s="21" t="s">
        <v>2039</v>
      </c>
      <c r="N1263" s="30">
        <v>45863</v>
      </c>
      <c r="O1263" s="48">
        <v>0</v>
      </c>
      <c r="P1263" s="21" t="s">
        <v>153</v>
      </c>
      <c r="Q1263" s="21" t="s">
        <v>1127</v>
      </c>
      <c r="R1263" s="21" t="s">
        <v>2037</v>
      </c>
      <c r="S1263" s="3">
        <v>4</v>
      </c>
      <c r="T1263" s="37" t="s">
        <v>2038</v>
      </c>
      <c r="U1263" s="21" t="s">
        <v>18</v>
      </c>
      <c r="V1263" s="21" t="str">
        <f>VLOOKUP(P1263,'Customer List'!B:C,2,)</f>
        <v>Noida</v>
      </c>
      <c r="W1263" s="38"/>
      <c r="X1263" s="30">
        <f>IF(OR(R1263 = "PRIYANKA MADAM", R1263 = "DEEPAK", R1263 = "PORTER"),N1263,"")</f>
        <v>45863</v>
      </c>
      <c r="Y1263" s="21">
        <f t="shared" si="139"/>
        <v>0</v>
      </c>
      <c r="Z1263" s="21" t="str">
        <f t="shared" si="140"/>
        <v>Friday</v>
      </c>
      <c r="AA1263" s="21" t="str">
        <f t="shared" si="141"/>
        <v>Friday</v>
      </c>
      <c r="AB1263" s="21" t="str">
        <f>VLOOKUP(U1263,'Currency Sheet'!A:C,3,)</f>
        <v>DOLLAR</v>
      </c>
      <c r="AC1263" s="42" t="str">
        <f>VLOOKUP(P1263,'Customer List'!B:D,3,)</f>
        <v>Local</v>
      </c>
    </row>
    <row r="1264" spans="1:29" x14ac:dyDescent="0.25">
      <c r="A1264" s="21">
        <v>1263</v>
      </c>
      <c r="B1264" s="21" t="s">
        <v>1131</v>
      </c>
      <c r="C1264" s="30">
        <v>45841</v>
      </c>
      <c r="D1264" s="30">
        <v>45849</v>
      </c>
      <c r="E1264" s="47">
        <v>98.7</v>
      </c>
      <c r="F1264" s="47">
        <f t="shared" si="136"/>
        <v>8685.6</v>
      </c>
      <c r="G1264" s="48">
        <f t="shared" si="137"/>
        <v>17371.2</v>
      </c>
      <c r="H1264" s="21">
        <v>426102</v>
      </c>
      <c r="I1264" s="21" t="s">
        <v>1876</v>
      </c>
      <c r="J1264" s="21">
        <v>2</v>
      </c>
      <c r="K1264" s="21">
        <v>2</v>
      </c>
      <c r="L1264" s="21">
        <f t="shared" si="138"/>
        <v>0</v>
      </c>
      <c r="M1264" s="21" t="s">
        <v>2012</v>
      </c>
      <c r="N1264" s="30">
        <v>45861</v>
      </c>
      <c r="O1264" s="48">
        <v>30597</v>
      </c>
      <c r="P1264" s="21" t="s">
        <v>1136</v>
      </c>
      <c r="Q1264" s="21" t="s">
        <v>636</v>
      </c>
      <c r="R1264" s="21" t="s">
        <v>723</v>
      </c>
      <c r="S1264" s="3">
        <v>4</v>
      </c>
      <c r="T1264" s="37"/>
      <c r="U1264" s="21" t="s">
        <v>18</v>
      </c>
      <c r="V1264" s="21" t="str">
        <f>VLOOKUP(P1264,'Customer List'!B:C,2,)</f>
        <v>Delhi</v>
      </c>
      <c r="W1264" s="38"/>
      <c r="X1264" s="30">
        <v>45861</v>
      </c>
      <c r="Y1264" s="21">
        <f t="shared" si="139"/>
        <v>0</v>
      </c>
      <c r="Z1264" s="21" t="str">
        <f t="shared" si="140"/>
        <v>Wednesday</v>
      </c>
      <c r="AA1264" s="21" t="str">
        <f t="shared" si="141"/>
        <v>Wednesday</v>
      </c>
      <c r="AB1264" s="21" t="str">
        <f>VLOOKUP(U1264,'Currency Sheet'!A:C,3,)</f>
        <v>DOLLAR</v>
      </c>
      <c r="AC1264" s="42" t="str">
        <f>VLOOKUP(P1264,'Customer List'!B:D,3,)</f>
        <v>Local</v>
      </c>
    </row>
    <row r="1265" spans="1:29" x14ac:dyDescent="0.25">
      <c r="A1265" s="21">
        <v>1264</v>
      </c>
      <c r="B1265" s="21" t="s">
        <v>1131</v>
      </c>
      <c r="C1265" s="30">
        <v>45841</v>
      </c>
      <c r="D1265" s="30">
        <v>45849</v>
      </c>
      <c r="E1265" s="47">
        <v>87.5</v>
      </c>
      <c r="F1265" s="47">
        <f t="shared" si="136"/>
        <v>7700</v>
      </c>
      <c r="G1265" s="48">
        <f t="shared" si="137"/>
        <v>15400</v>
      </c>
      <c r="H1265" s="21">
        <v>426105</v>
      </c>
      <c r="I1265" s="21" t="s">
        <v>1759</v>
      </c>
      <c r="J1265" s="21">
        <v>2</v>
      </c>
      <c r="K1265" s="21">
        <v>2</v>
      </c>
      <c r="L1265" s="21">
        <f t="shared" si="138"/>
        <v>0</v>
      </c>
      <c r="M1265" s="21" t="s">
        <v>2012</v>
      </c>
      <c r="N1265" s="30">
        <v>45861</v>
      </c>
      <c r="O1265" s="48">
        <v>27125</v>
      </c>
      <c r="P1265" s="21" t="s">
        <v>1136</v>
      </c>
      <c r="Q1265" s="21" t="s">
        <v>636</v>
      </c>
      <c r="R1265" s="21" t="s">
        <v>723</v>
      </c>
      <c r="S1265" s="3">
        <v>4</v>
      </c>
      <c r="T1265" s="37"/>
      <c r="U1265" s="21" t="s">
        <v>18</v>
      </c>
      <c r="V1265" s="21" t="str">
        <f>VLOOKUP(P1265,'Customer List'!B:C,2,)</f>
        <v>Delhi</v>
      </c>
      <c r="W1265" s="38"/>
      <c r="X1265" s="30">
        <v>45861</v>
      </c>
      <c r="Y1265" s="21">
        <f t="shared" si="139"/>
        <v>0</v>
      </c>
      <c r="Z1265" s="21" t="str">
        <f t="shared" si="140"/>
        <v>Wednesday</v>
      </c>
      <c r="AA1265" s="21" t="str">
        <f t="shared" si="141"/>
        <v>Wednesday</v>
      </c>
      <c r="AB1265" s="21" t="str">
        <f>VLOOKUP(U1265,'Currency Sheet'!A:C,3,)</f>
        <v>DOLLAR</v>
      </c>
      <c r="AC1265" s="42" t="str">
        <f>VLOOKUP(P1265,'Customer List'!B:D,3,)</f>
        <v>Local</v>
      </c>
    </row>
    <row r="1266" spans="1:29" x14ac:dyDescent="0.25">
      <c r="A1266" s="21">
        <v>1265</v>
      </c>
      <c r="B1266" s="21" t="s">
        <v>1131</v>
      </c>
      <c r="C1266" s="30">
        <v>45841</v>
      </c>
      <c r="D1266" s="30">
        <v>45849</v>
      </c>
      <c r="E1266" s="47">
        <v>213.5</v>
      </c>
      <c r="F1266" s="47">
        <f t="shared" si="136"/>
        <v>18788</v>
      </c>
      <c r="G1266" s="48">
        <f t="shared" si="137"/>
        <v>18788</v>
      </c>
      <c r="H1266" s="21">
        <v>430804</v>
      </c>
      <c r="I1266" s="21" t="s">
        <v>1877</v>
      </c>
      <c r="J1266" s="21">
        <v>1</v>
      </c>
      <c r="K1266" s="21">
        <v>1</v>
      </c>
      <c r="L1266" s="21">
        <f t="shared" si="138"/>
        <v>0</v>
      </c>
      <c r="M1266" s="21" t="s">
        <v>1231</v>
      </c>
      <c r="N1266" s="30">
        <v>45855</v>
      </c>
      <c r="O1266" s="48">
        <v>24628.75</v>
      </c>
      <c r="P1266" s="21" t="s">
        <v>42</v>
      </c>
      <c r="Q1266" s="21" t="s">
        <v>636</v>
      </c>
      <c r="R1266" s="21" t="s">
        <v>637</v>
      </c>
      <c r="S1266" s="3">
        <v>4</v>
      </c>
      <c r="T1266" s="37"/>
      <c r="U1266" s="21" t="s">
        <v>18</v>
      </c>
      <c r="V1266" s="21" t="str">
        <f>VLOOKUP(P1266,'Customer List'!B:C,2,)</f>
        <v>Faridabad</v>
      </c>
      <c r="W1266" s="38"/>
      <c r="X1266" s="30">
        <v>45855</v>
      </c>
      <c r="Y1266" s="21">
        <f t="shared" si="139"/>
        <v>0</v>
      </c>
      <c r="Z1266" s="21" t="str">
        <f t="shared" si="140"/>
        <v>Thursday</v>
      </c>
      <c r="AA1266" s="21" t="str">
        <f t="shared" si="141"/>
        <v>Thursday</v>
      </c>
      <c r="AB1266" s="21" t="str">
        <f>VLOOKUP(U1266,'Currency Sheet'!A:C,3,)</f>
        <v>DOLLAR</v>
      </c>
      <c r="AC1266" s="42" t="str">
        <f>VLOOKUP(P1266,'Customer List'!B:D,3,)</f>
        <v>Local</v>
      </c>
    </row>
    <row r="1267" spans="1:29" x14ac:dyDescent="0.25">
      <c r="A1267" s="21">
        <v>1266</v>
      </c>
      <c r="B1267" s="21" t="s">
        <v>1131</v>
      </c>
      <c r="C1267" s="30">
        <v>45841</v>
      </c>
      <c r="D1267" s="30">
        <v>45849</v>
      </c>
      <c r="E1267" s="47">
        <v>213.5</v>
      </c>
      <c r="F1267" s="47">
        <f t="shared" si="136"/>
        <v>18788</v>
      </c>
      <c r="G1267" s="48">
        <f t="shared" si="137"/>
        <v>18788</v>
      </c>
      <c r="H1267" s="21">
        <v>430904</v>
      </c>
      <c r="I1267" s="21" t="s">
        <v>1878</v>
      </c>
      <c r="J1267" s="21">
        <v>1</v>
      </c>
      <c r="K1267" s="21">
        <v>1</v>
      </c>
      <c r="L1267" s="21">
        <f t="shared" si="138"/>
        <v>0</v>
      </c>
      <c r="M1267" s="21" t="s">
        <v>1231</v>
      </c>
      <c r="N1267" s="30">
        <v>45855</v>
      </c>
      <c r="O1267" s="48">
        <v>24628.75</v>
      </c>
      <c r="P1267" s="21" t="s">
        <v>42</v>
      </c>
      <c r="Q1267" s="21" t="s">
        <v>636</v>
      </c>
      <c r="R1267" s="21" t="s">
        <v>637</v>
      </c>
      <c r="S1267" s="3">
        <v>4</v>
      </c>
      <c r="T1267" s="37"/>
      <c r="U1267" s="21" t="s">
        <v>18</v>
      </c>
      <c r="V1267" s="21" t="str">
        <f>VLOOKUP(P1267,'Customer List'!B:C,2,)</f>
        <v>Faridabad</v>
      </c>
      <c r="W1267" s="38"/>
      <c r="X1267" s="30">
        <v>45855</v>
      </c>
      <c r="Y1267" s="21">
        <f t="shared" si="139"/>
        <v>0</v>
      </c>
      <c r="Z1267" s="21" t="str">
        <f t="shared" si="140"/>
        <v>Thursday</v>
      </c>
      <c r="AA1267" s="21" t="str">
        <f t="shared" si="141"/>
        <v>Thursday</v>
      </c>
      <c r="AB1267" s="21" t="str">
        <f>VLOOKUP(U1267,'Currency Sheet'!A:C,3,)</f>
        <v>DOLLAR</v>
      </c>
      <c r="AC1267" s="42" t="str">
        <f>VLOOKUP(P1267,'Customer List'!B:D,3,)</f>
        <v>Local</v>
      </c>
    </row>
    <row r="1268" spans="1:29" x14ac:dyDescent="0.25">
      <c r="A1268" s="21">
        <v>1267</v>
      </c>
      <c r="B1268" s="21" t="s">
        <v>1131</v>
      </c>
      <c r="C1268" s="30">
        <v>45841</v>
      </c>
      <c r="D1268" s="30">
        <v>45849</v>
      </c>
      <c r="E1268" s="47">
        <v>213.5</v>
      </c>
      <c r="F1268" s="47">
        <f t="shared" si="136"/>
        <v>18788</v>
      </c>
      <c r="G1268" s="48">
        <f t="shared" si="137"/>
        <v>18788</v>
      </c>
      <c r="H1268" s="21">
        <v>431104</v>
      </c>
      <c r="I1268" s="21" t="s">
        <v>1764</v>
      </c>
      <c r="J1268" s="21">
        <v>1</v>
      </c>
      <c r="K1268" s="21">
        <v>1</v>
      </c>
      <c r="L1268" s="21">
        <f t="shared" si="138"/>
        <v>0</v>
      </c>
      <c r="M1268" s="21" t="s">
        <v>1231</v>
      </c>
      <c r="N1268" s="30">
        <v>45855</v>
      </c>
      <c r="O1268" s="48">
        <v>24628.75</v>
      </c>
      <c r="P1268" s="21" t="s">
        <v>42</v>
      </c>
      <c r="Q1268" s="21" t="s">
        <v>636</v>
      </c>
      <c r="R1268" s="21" t="s">
        <v>637</v>
      </c>
      <c r="S1268" s="3">
        <v>4</v>
      </c>
      <c r="T1268" s="37"/>
      <c r="U1268" s="21" t="s">
        <v>18</v>
      </c>
      <c r="V1268" s="21" t="str">
        <f>VLOOKUP(P1268,'Customer List'!B:C,2,)</f>
        <v>Faridabad</v>
      </c>
      <c r="W1268" s="38"/>
      <c r="X1268" s="30">
        <v>45855</v>
      </c>
      <c r="Y1268" s="21">
        <f t="shared" si="139"/>
        <v>0</v>
      </c>
      <c r="Z1268" s="21" t="str">
        <f t="shared" si="140"/>
        <v>Thursday</v>
      </c>
      <c r="AA1268" s="21" t="str">
        <f t="shared" si="141"/>
        <v>Thursday</v>
      </c>
      <c r="AB1268" s="21" t="str">
        <f>VLOOKUP(U1268,'Currency Sheet'!A:C,3,)</f>
        <v>DOLLAR</v>
      </c>
      <c r="AC1268" s="42" t="str">
        <f>VLOOKUP(P1268,'Customer List'!B:D,3,)</f>
        <v>Local</v>
      </c>
    </row>
    <row r="1269" spans="1:29" x14ac:dyDescent="0.25">
      <c r="A1269" s="21">
        <v>1268</v>
      </c>
      <c r="B1269" s="21" t="s">
        <v>1131</v>
      </c>
      <c r="C1269" s="30">
        <v>45841</v>
      </c>
      <c r="D1269" s="30">
        <v>45849</v>
      </c>
      <c r="E1269" s="47">
        <v>213.5</v>
      </c>
      <c r="F1269" s="47">
        <f t="shared" si="136"/>
        <v>18788</v>
      </c>
      <c r="G1269" s="48">
        <f t="shared" si="137"/>
        <v>18788</v>
      </c>
      <c r="H1269" s="21">
        <v>431414</v>
      </c>
      <c r="I1269" s="21" t="s">
        <v>1879</v>
      </c>
      <c r="J1269" s="21">
        <v>1</v>
      </c>
      <c r="K1269" s="21">
        <v>1</v>
      </c>
      <c r="L1269" s="21">
        <f t="shared" si="138"/>
        <v>0</v>
      </c>
      <c r="M1269" s="21" t="s">
        <v>1231</v>
      </c>
      <c r="N1269" s="30">
        <v>45855</v>
      </c>
      <c r="O1269" s="48">
        <v>24628.75</v>
      </c>
      <c r="P1269" s="21" t="s">
        <v>42</v>
      </c>
      <c r="Q1269" s="21" t="s">
        <v>636</v>
      </c>
      <c r="R1269" s="21" t="s">
        <v>637</v>
      </c>
      <c r="S1269" s="3">
        <v>4</v>
      </c>
      <c r="T1269" s="37"/>
      <c r="U1269" s="21" t="s">
        <v>18</v>
      </c>
      <c r="V1269" s="21" t="str">
        <f>VLOOKUP(P1269,'Customer List'!B:C,2,)</f>
        <v>Faridabad</v>
      </c>
      <c r="W1269" s="38"/>
      <c r="X1269" s="30">
        <v>45855</v>
      </c>
      <c r="Y1269" s="21">
        <f t="shared" si="139"/>
        <v>0</v>
      </c>
      <c r="Z1269" s="21" t="str">
        <f t="shared" si="140"/>
        <v>Thursday</v>
      </c>
      <c r="AA1269" s="21" t="str">
        <f t="shared" si="141"/>
        <v>Thursday</v>
      </c>
      <c r="AB1269" s="21" t="str">
        <f>VLOOKUP(U1269,'Currency Sheet'!A:C,3,)</f>
        <v>DOLLAR</v>
      </c>
      <c r="AC1269" s="42" t="str">
        <f>VLOOKUP(P1269,'Customer List'!B:D,3,)</f>
        <v>Local</v>
      </c>
    </row>
    <row r="1270" spans="1:29" x14ac:dyDescent="0.25">
      <c r="A1270" s="21">
        <v>1269</v>
      </c>
      <c r="B1270" s="21" t="s">
        <v>1131</v>
      </c>
      <c r="C1270" s="30">
        <v>45841</v>
      </c>
      <c r="D1270" s="30">
        <v>45849</v>
      </c>
      <c r="E1270" s="47">
        <v>213.5</v>
      </c>
      <c r="F1270" s="47">
        <f t="shared" si="136"/>
        <v>18788</v>
      </c>
      <c r="G1270" s="48">
        <f t="shared" si="137"/>
        <v>18788</v>
      </c>
      <c r="H1270" s="21">
        <v>432504</v>
      </c>
      <c r="I1270" s="21" t="s">
        <v>1880</v>
      </c>
      <c r="J1270" s="21">
        <v>1</v>
      </c>
      <c r="K1270" s="21">
        <v>1</v>
      </c>
      <c r="L1270" s="21">
        <f t="shared" si="138"/>
        <v>0</v>
      </c>
      <c r="M1270" s="21" t="s">
        <v>1231</v>
      </c>
      <c r="N1270" s="30">
        <v>45855</v>
      </c>
      <c r="O1270" s="48">
        <v>24628.75</v>
      </c>
      <c r="P1270" s="21" t="s">
        <v>42</v>
      </c>
      <c r="Q1270" s="21" t="s">
        <v>636</v>
      </c>
      <c r="R1270" s="21" t="s">
        <v>637</v>
      </c>
      <c r="S1270" s="3">
        <v>4</v>
      </c>
      <c r="T1270" s="37"/>
      <c r="U1270" s="21" t="s">
        <v>18</v>
      </c>
      <c r="V1270" s="21" t="str">
        <f>VLOOKUP(P1270,'Customer List'!B:C,2,)</f>
        <v>Faridabad</v>
      </c>
      <c r="W1270" s="38"/>
      <c r="X1270" s="30">
        <v>45855</v>
      </c>
      <c r="Y1270" s="21">
        <f t="shared" si="139"/>
        <v>0</v>
      </c>
      <c r="Z1270" s="21" t="str">
        <f t="shared" si="140"/>
        <v>Thursday</v>
      </c>
      <c r="AA1270" s="21" t="str">
        <f t="shared" si="141"/>
        <v>Thursday</v>
      </c>
      <c r="AB1270" s="21" t="str">
        <f>VLOOKUP(U1270,'Currency Sheet'!A:C,3,)</f>
        <v>DOLLAR</v>
      </c>
      <c r="AC1270" s="42" t="str">
        <f>VLOOKUP(P1270,'Customer List'!B:D,3,)</f>
        <v>Local</v>
      </c>
    </row>
    <row r="1271" spans="1:29" x14ac:dyDescent="0.25">
      <c r="A1271" s="21">
        <v>1270</v>
      </c>
      <c r="B1271" s="21" t="s">
        <v>1131</v>
      </c>
      <c r="C1271" s="30">
        <v>45841</v>
      </c>
      <c r="D1271" s="30">
        <v>45849</v>
      </c>
      <c r="E1271" s="47">
        <v>445.5</v>
      </c>
      <c r="F1271" s="47">
        <f t="shared" si="136"/>
        <v>39204</v>
      </c>
      <c r="G1271" s="48">
        <f t="shared" si="137"/>
        <v>39204</v>
      </c>
      <c r="H1271" s="21">
        <v>480012</v>
      </c>
      <c r="I1271" s="21" t="s">
        <v>1881</v>
      </c>
      <c r="J1271" s="21">
        <v>1</v>
      </c>
      <c r="K1271" s="21">
        <v>1</v>
      </c>
      <c r="L1271" s="21">
        <f t="shared" si="138"/>
        <v>0</v>
      </c>
      <c r="M1271" s="21" t="s">
        <v>1913</v>
      </c>
      <c r="N1271" s="30">
        <v>45857</v>
      </c>
      <c r="O1271" s="48">
        <v>56430</v>
      </c>
      <c r="P1271" s="21" t="s">
        <v>1133</v>
      </c>
      <c r="Q1271" s="21">
        <v>58153395355</v>
      </c>
      <c r="R1271" s="21" t="s">
        <v>40</v>
      </c>
      <c r="S1271" s="3">
        <v>4</v>
      </c>
      <c r="T1271" s="37"/>
      <c r="U1271" s="21" t="s">
        <v>18</v>
      </c>
      <c r="V1271" s="21" t="str">
        <f>VLOOKUP(P1271,'Customer List'!B:C,2,)</f>
        <v>Kerala</v>
      </c>
      <c r="W1271" s="38"/>
      <c r="X1271" s="30">
        <v>45859</v>
      </c>
      <c r="Y1271" s="21">
        <f t="shared" si="139"/>
        <v>2</v>
      </c>
      <c r="Z1271" s="21" t="str">
        <f t="shared" si="140"/>
        <v>Saturday</v>
      </c>
      <c r="AA1271" s="21" t="str">
        <f t="shared" si="141"/>
        <v>Monday</v>
      </c>
      <c r="AB1271" s="21" t="str">
        <f>VLOOKUP(U1271,'Currency Sheet'!A:C,3,)</f>
        <v>DOLLAR</v>
      </c>
      <c r="AC1271" s="42" t="str">
        <f>VLOOKUP(P1271,'Customer List'!B:D,3,)</f>
        <v>OutStation</v>
      </c>
    </row>
    <row r="1272" spans="1:29" x14ac:dyDescent="0.25">
      <c r="A1272" s="21">
        <v>1271</v>
      </c>
      <c r="B1272" s="21" t="s">
        <v>1131</v>
      </c>
      <c r="C1272" s="30">
        <v>45841</v>
      </c>
      <c r="D1272" s="30">
        <v>45849</v>
      </c>
      <c r="E1272" s="47">
        <v>72.8</v>
      </c>
      <c r="F1272" s="47">
        <f t="shared" si="136"/>
        <v>6406.4</v>
      </c>
      <c r="G1272" s="48">
        <f t="shared" si="137"/>
        <v>6406.4</v>
      </c>
      <c r="H1272" s="21">
        <v>501106</v>
      </c>
      <c r="I1272" s="21" t="s">
        <v>1882</v>
      </c>
      <c r="J1272" s="21">
        <v>1</v>
      </c>
      <c r="K1272" s="21">
        <v>1</v>
      </c>
      <c r="L1272" s="21">
        <f t="shared" si="138"/>
        <v>0</v>
      </c>
      <c r="M1272" s="21" t="s">
        <v>1152</v>
      </c>
      <c r="N1272" s="30">
        <v>45850</v>
      </c>
      <c r="O1272" s="48">
        <v>10920</v>
      </c>
      <c r="P1272" s="21" t="s">
        <v>172</v>
      </c>
      <c r="Q1272" s="21">
        <v>58153114541</v>
      </c>
      <c r="R1272" s="21" t="s">
        <v>40</v>
      </c>
      <c r="S1272" s="3">
        <v>4</v>
      </c>
      <c r="T1272" s="37"/>
      <c r="U1272" s="21" t="s">
        <v>18</v>
      </c>
      <c r="V1272" s="21" t="str">
        <f>VLOOKUP(P1272,'Customer List'!B:C,2,)</f>
        <v>Kolkata</v>
      </c>
      <c r="W1272" s="38"/>
      <c r="X1272" s="30">
        <v>45852</v>
      </c>
      <c r="Y1272" s="21">
        <f t="shared" si="139"/>
        <v>2</v>
      </c>
      <c r="Z1272" s="21" t="str">
        <f t="shared" si="140"/>
        <v>Saturday</v>
      </c>
      <c r="AA1272" s="21" t="str">
        <f t="shared" si="141"/>
        <v>Monday</v>
      </c>
      <c r="AB1272" s="21" t="str">
        <f>VLOOKUP(U1272,'Currency Sheet'!A:C,3,)</f>
        <v>DOLLAR</v>
      </c>
      <c r="AC1272" s="42" t="str">
        <f>VLOOKUP(P1272,'Customer List'!B:D,3,)</f>
        <v>OutStation</v>
      </c>
    </row>
    <row r="1273" spans="1:29" x14ac:dyDescent="0.25">
      <c r="A1273" s="21">
        <v>1272</v>
      </c>
      <c r="B1273" s="21" t="s">
        <v>1131</v>
      </c>
      <c r="C1273" s="30">
        <v>45841</v>
      </c>
      <c r="D1273" s="30">
        <v>45849</v>
      </c>
      <c r="E1273" s="47">
        <v>86.8</v>
      </c>
      <c r="F1273" s="47">
        <f t="shared" si="136"/>
        <v>7638.4</v>
      </c>
      <c r="G1273" s="48">
        <f t="shared" si="137"/>
        <v>7638.4</v>
      </c>
      <c r="H1273" s="21">
        <v>502521</v>
      </c>
      <c r="I1273" s="21" t="s">
        <v>1883</v>
      </c>
      <c r="J1273" s="21">
        <v>1</v>
      </c>
      <c r="K1273" s="21">
        <v>1</v>
      </c>
      <c r="L1273" s="21">
        <f t="shared" si="138"/>
        <v>0</v>
      </c>
      <c r="M1273" s="21" t="s">
        <v>1152</v>
      </c>
      <c r="N1273" s="30">
        <v>45850</v>
      </c>
      <c r="O1273" s="48">
        <v>13020</v>
      </c>
      <c r="P1273" s="21" t="s">
        <v>172</v>
      </c>
      <c r="Q1273" s="21">
        <v>58153114541</v>
      </c>
      <c r="R1273" s="21" t="s">
        <v>40</v>
      </c>
      <c r="S1273" s="3">
        <v>4</v>
      </c>
      <c r="T1273" s="37"/>
      <c r="U1273" s="21" t="s">
        <v>18</v>
      </c>
      <c r="V1273" s="21" t="str">
        <f>VLOOKUP(P1273,'Customer List'!B:C,2,)</f>
        <v>Kolkata</v>
      </c>
      <c r="W1273" s="38"/>
      <c r="X1273" s="30">
        <v>45852</v>
      </c>
      <c r="Y1273" s="21">
        <f t="shared" si="139"/>
        <v>2</v>
      </c>
      <c r="Z1273" s="21" t="str">
        <f t="shared" si="140"/>
        <v>Saturday</v>
      </c>
      <c r="AA1273" s="21" t="str">
        <f t="shared" si="141"/>
        <v>Monday</v>
      </c>
      <c r="AB1273" s="21" t="str">
        <f>VLOOKUP(U1273,'Currency Sheet'!A:C,3,)</f>
        <v>DOLLAR</v>
      </c>
      <c r="AC1273" s="42" t="str">
        <f>VLOOKUP(P1273,'Customer List'!B:D,3,)</f>
        <v>OutStation</v>
      </c>
    </row>
    <row r="1274" spans="1:29" x14ac:dyDescent="0.25">
      <c r="A1274" s="21">
        <v>1273</v>
      </c>
      <c r="B1274" s="21" t="s">
        <v>1131</v>
      </c>
      <c r="C1274" s="30">
        <v>45841</v>
      </c>
      <c r="D1274" s="30">
        <v>45849</v>
      </c>
      <c r="E1274" s="47">
        <v>148.5</v>
      </c>
      <c r="F1274" s="47">
        <f t="shared" si="136"/>
        <v>13068</v>
      </c>
      <c r="G1274" s="48">
        <f t="shared" si="137"/>
        <v>13068</v>
      </c>
      <c r="H1274" s="21">
        <v>505829</v>
      </c>
      <c r="I1274" s="21" t="s">
        <v>1517</v>
      </c>
      <c r="J1274" s="21">
        <v>1</v>
      </c>
      <c r="K1274" s="21">
        <v>1</v>
      </c>
      <c r="L1274" s="21">
        <f t="shared" si="138"/>
        <v>0</v>
      </c>
      <c r="M1274" s="21" t="s">
        <v>1156</v>
      </c>
      <c r="N1274" s="30">
        <v>45850</v>
      </c>
      <c r="O1274" s="48">
        <v>18414</v>
      </c>
      <c r="P1274" s="21" t="s">
        <v>165</v>
      </c>
      <c r="Q1274" s="21">
        <v>58153114386</v>
      </c>
      <c r="R1274" s="21" t="s">
        <v>40</v>
      </c>
      <c r="S1274" s="3">
        <v>4</v>
      </c>
      <c r="T1274" s="37"/>
      <c r="U1274" s="21" t="s">
        <v>18</v>
      </c>
      <c r="V1274" s="21" t="str">
        <f>VLOOKUP(P1274,'Customer List'!B:C,2,)</f>
        <v>Lucknow</v>
      </c>
      <c r="W1274" s="38"/>
      <c r="X1274" s="30">
        <v>45852</v>
      </c>
      <c r="Y1274" s="21">
        <f t="shared" si="139"/>
        <v>2</v>
      </c>
      <c r="Z1274" s="21" t="str">
        <f t="shared" si="140"/>
        <v>Saturday</v>
      </c>
      <c r="AA1274" s="21" t="str">
        <f t="shared" si="141"/>
        <v>Monday</v>
      </c>
      <c r="AB1274" s="21" t="str">
        <f>VLOOKUP(U1274,'Currency Sheet'!A:C,3,)</f>
        <v>DOLLAR</v>
      </c>
      <c r="AC1274" s="42" t="str">
        <f>VLOOKUP(P1274,'Customer List'!B:D,3,)</f>
        <v>OutStation</v>
      </c>
    </row>
    <row r="1275" spans="1:29" x14ac:dyDescent="0.25">
      <c r="A1275" s="21">
        <v>1274</v>
      </c>
      <c r="B1275" s="21" t="s">
        <v>1131</v>
      </c>
      <c r="C1275" s="30">
        <v>45841</v>
      </c>
      <c r="D1275" s="30">
        <v>45849</v>
      </c>
      <c r="E1275" s="47">
        <v>71.400000000000006</v>
      </c>
      <c r="F1275" s="47">
        <f t="shared" si="136"/>
        <v>6283.2000000000007</v>
      </c>
      <c r="G1275" s="48">
        <f t="shared" si="137"/>
        <v>6283.2000000000007</v>
      </c>
      <c r="H1275" s="21">
        <v>506307</v>
      </c>
      <c r="I1275" s="21" t="s">
        <v>1884</v>
      </c>
      <c r="J1275" s="21">
        <v>1</v>
      </c>
      <c r="K1275" s="21">
        <v>1</v>
      </c>
      <c r="L1275" s="21">
        <f t="shared" si="138"/>
        <v>0</v>
      </c>
      <c r="M1275" s="21" t="s">
        <v>1156</v>
      </c>
      <c r="N1275" s="30">
        <v>45850</v>
      </c>
      <c r="O1275" s="48">
        <v>9486</v>
      </c>
      <c r="P1275" s="21" t="s">
        <v>165</v>
      </c>
      <c r="Q1275" s="21">
        <v>58153114386</v>
      </c>
      <c r="R1275" s="21" t="s">
        <v>40</v>
      </c>
      <c r="S1275" s="3">
        <v>4</v>
      </c>
      <c r="T1275" s="37"/>
      <c r="U1275" s="21" t="s">
        <v>18</v>
      </c>
      <c r="V1275" s="21" t="str">
        <f>VLOOKUP(P1275,'Customer List'!B:C,2,)</f>
        <v>Lucknow</v>
      </c>
      <c r="W1275" s="38"/>
      <c r="X1275" s="30">
        <v>45852</v>
      </c>
      <c r="Y1275" s="21">
        <f t="shared" si="139"/>
        <v>2</v>
      </c>
      <c r="Z1275" s="21" t="str">
        <f t="shared" si="140"/>
        <v>Saturday</v>
      </c>
      <c r="AA1275" s="21" t="str">
        <f t="shared" si="141"/>
        <v>Monday</v>
      </c>
      <c r="AB1275" s="21" t="str">
        <f>VLOOKUP(U1275,'Currency Sheet'!A:C,3,)</f>
        <v>DOLLAR</v>
      </c>
      <c r="AC1275" s="42" t="str">
        <f>VLOOKUP(P1275,'Customer List'!B:D,3,)</f>
        <v>OutStation</v>
      </c>
    </row>
    <row r="1276" spans="1:29" x14ac:dyDescent="0.25">
      <c r="A1276" s="21">
        <v>1275</v>
      </c>
      <c r="B1276" s="21" t="s">
        <v>1131</v>
      </c>
      <c r="C1276" s="30">
        <v>45841</v>
      </c>
      <c r="D1276" s="30">
        <v>45849</v>
      </c>
      <c r="E1276" s="47">
        <v>144.19999999999999</v>
      </c>
      <c r="F1276" s="47">
        <f t="shared" si="136"/>
        <v>12689.599999999999</v>
      </c>
      <c r="G1276" s="48">
        <f t="shared" si="137"/>
        <v>12689.599999999999</v>
      </c>
      <c r="H1276" s="21">
        <v>574804</v>
      </c>
      <c r="I1276" s="21" t="s">
        <v>1885</v>
      </c>
      <c r="J1276" s="21">
        <v>1</v>
      </c>
      <c r="K1276" s="21">
        <v>1</v>
      </c>
      <c r="L1276" s="21">
        <f t="shared" si="138"/>
        <v>0</v>
      </c>
      <c r="M1276" s="21" t="s">
        <v>1152</v>
      </c>
      <c r="N1276" s="30">
        <v>45850</v>
      </c>
      <c r="O1276" s="48">
        <v>21630</v>
      </c>
      <c r="P1276" s="21" t="s">
        <v>172</v>
      </c>
      <c r="Q1276" s="21">
        <v>58153114541</v>
      </c>
      <c r="R1276" s="21" t="s">
        <v>40</v>
      </c>
      <c r="S1276" s="3">
        <v>-20</v>
      </c>
      <c r="T1276" s="37"/>
      <c r="U1276" s="21" t="s">
        <v>18</v>
      </c>
      <c r="V1276" s="21" t="str">
        <f>VLOOKUP(P1276,'Customer List'!B:C,2,)</f>
        <v>Kolkata</v>
      </c>
      <c r="W1276" s="38"/>
      <c r="X1276" s="30">
        <v>45852</v>
      </c>
      <c r="Y1276" s="21">
        <f t="shared" si="139"/>
        <v>2</v>
      </c>
      <c r="Z1276" s="21" t="str">
        <f t="shared" si="140"/>
        <v>Saturday</v>
      </c>
      <c r="AA1276" s="21" t="str">
        <f t="shared" si="141"/>
        <v>Monday</v>
      </c>
      <c r="AB1276" s="21" t="str">
        <f>VLOOKUP(U1276,'Currency Sheet'!A:C,3,)</f>
        <v>DOLLAR</v>
      </c>
      <c r="AC1276" s="42" t="str">
        <f>VLOOKUP(P1276,'Customer List'!B:D,3,)</f>
        <v>OutStation</v>
      </c>
    </row>
    <row r="1277" spans="1:29" x14ac:dyDescent="0.25">
      <c r="A1277" s="21">
        <v>1276</v>
      </c>
      <c r="B1277" s="21" t="s">
        <v>1131</v>
      </c>
      <c r="C1277" s="30">
        <v>45841</v>
      </c>
      <c r="D1277" s="30">
        <v>45849</v>
      </c>
      <c r="E1277" s="47">
        <v>107.1</v>
      </c>
      <c r="F1277" s="47">
        <f t="shared" si="136"/>
        <v>9424.7999999999993</v>
      </c>
      <c r="G1277" s="48">
        <f t="shared" si="137"/>
        <v>9424.7999999999993</v>
      </c>
      <c r="H1277" s="21">
        <v>576404</v>
      </c>
      <c r="I1277" s="21" t="s">
        <v>1366</v>
      </c>
      <c r="J1277" s="21">
        <v>1</v>
      </c>
      <c r="K1277" s="21">
        <v>1</v>
      </c>
      <c r="L1277" s="21">
        <f t="shared" si="138"/>
        <v>0</v>
      </c>
      <c r="M1277" s="21" t="s">
        <v>1153</v>
      </c>
      <c r="N1277" s="30">
        <v>45850</v>
      </c>
      <c r="O1277" s="48">
        <v>11621.88</v>
      </c>
      <c r="P1277" s="21" t="s">
        <v>276</v>
      </c>
      <c r="Q1277" s="21">
        <v>58153114460</v>
      </c>
      <c r="R1277" s="21" t="s">
        <v>40</v>
      </c>
      <c r="S1277" s="3">
        <v>-20</v>
      </c>
      <c r="T1277" s="37"/>
      <c r="U1277" s="21" t="s">
        <v>18</v>
      </c>
      <c r="V1277" s="21" t="str">
        <f>VLOOKUP(P1277,'Customer List'!B:C,2,)</f>
        <v>Pune</v>
      </c>
      <c r="W1277" s="38"/>
      <c r="X1277" s="30">
        <v>45852</v>
      </c>
      <c r="Y1277" s="21">
        <f t="shared" si="139"/>
        <v>2</v>
      </c>
      <c r="Z1277" s="21" t="str">
        <f t="shared" si="140"/>
        <v>Saturday</v>
      </c>
      <c r="AA1277" s="21" t="str">
        <f t="shared" si="141"/>
        <v>Monday</v>
      </c>
      <c r="AB1277" s="21" t="str">
        <f>VLOOKUP(U1277,'Currency Sheet'!A:C,3,)</f>
        <v>DOLLAR</v>
      </c>
      <c r="AC1277" s="42" t="str">
        <f>VLOOKUP(P1277,'Customer List'!B:D,3,)</f>
        <v>OutStation</v>
      </c>
    </row>
    <row r="1278" spans="1:29" x14ac:dyDescent="0.25">
      <c r="A1278" s="21">
        <v>1277</v>
      </c>
      <c r="B1278" s="21" t="s">
        <v>1131</v>
      </c>
      <c r="C1278" s="30">
        <v>45841</v>
      </c>
      <c r="D1278" s="30">
        <v>45849</v>
      </c>
      <c r="E1278" s="47">
        <v>177.1</v>
      </c>
      <c r="F1278" s="47">
        <f t="shared" si="136"/>
        <v>15584.8</v>
      </c>
      <c r="G1278" s="48">
        <f t="shared" si="137"/>
        <v>15584.8</v>
      </c>
      <c r="H1278" s="21">
        <v>640914</v>
      </c>
      <c r="I1278" s="21" t="s">
        <v>1349</v>
      </c>
      <c r="J1278" s="21">
        <v>1</v>
      </c>
      <c r="K1278" s="21">
        <v>1</v>
      </c>
      <c r="L1278" s="21">
        <f t="shared" si="138"/>
        <v>0</v>
      </c>
      <c r="M1278" s="21" t="s">
        <v>1148</v>
      </c>
      <c r="N1278" s="30">
        <v>45850</v>
      </c>
      <c r="O1278" s="48">
        <v>29711.25</v>
      </c>
      <c r="P1278" s="21" t="s">
        <v>1137</v>
      </c>
      <c r="Q1278" s="21">
        <v>58153115042</v>
      </c>
      <c r="R1278" s="21" t="s">
        <v>40</v>
      </c>
      <c r="S1278" s="3">
        <v>4</v>
      </c>
      <c r="T1278" s="37"/>
      <c r="U1278" s="21" t="s">
        <v>18</v>
      </c>
      <c r="V1278" s="21" t="str">
        <f>VLOOKUP(P1278,'Customer List'!B:C,2,)</f>
        <v>Kolkata</v>
      </c>
      <c r="W1278" s="38"/>
      <c r="X1278" s="30">
        <v>45853</v>
      </c>
      <c r="Y1278" s="21">
        <f t="shared" si="139"/>
        <v>3</v>
      </c>
      <c r="Z1278" s="21" t="str">
        <f t="shared" si="140"/>
        <v>Saturday</v>
      </c>
      <c r="AA1278" s="21" t="str">
        <f t="shared" si="141"/>
        <v>Tuesday</v>
      </c>
      <c r="AB1278" s="21" t="str">
        <f>VLOOKUP(U1278,'Currency Sheet'!A:C,3,)</f>
        <v>DOLLAR</v>
      </c>
      <c r="AC1278" s="42" t="str">
        <f>VLOOKUP(P1278,'Customer List'!B:D,3,)</f>
        <v>OutStation</v>
      </c>
    </row>
    <row r="1279" spans="1:29" x14ac:dyDescent="0.25">
      <c r="A1279" s="21">
        <v>1278</v>
      </c>
      <c r="B1279" s="21" t="s">
        <v>1131</v>
      </c>
      <c r="C1279" s="30">
        <v>45841</v>
      </c>
      <c r="D1279" s="30">
        <v>45849</v>
      </c>
      <c r="E1279" s="47">
        <v>78.400000000000006</v>
      </c>
      <c r="F1279" s="47">
        <f t="shared" si="136"/>
        <v>6899.2000000000007</v>
      </c>
      <c r="G1279" s="48">
        <f t="shared" si="137"/>
        <v>6899.2000000000007</v>
      </c>
      <c r="H1279" s="21">
        <v>853301</v>
      </c>
      <c r="I1279" s="21" t="s">
        <v>1886</v>
      </c>
      <c r="J1279" s="21">
        <v>1</v>
      </c>
      <c r="K1279" s="21">
        <v>1</v>
      </c>
      <c r="L1279" s="21">
        <f t="shared" si="138"/>
        <v>0</v>
      </c>
      <c r="M1279" s="21" t="s">
        <v>1154</v>
      </c>
      <c r="N1279" s="30">
        <v>45850</v>
      </c>
      <c r="O1279" s="48">
        <v>12672.8</v>
      </c>
      <c r="P1279" s="21" t="s">
        <v>1135</v>
      </c>
      <c r="Q1279" s="21">
        <v>58153114191</v>
      </c>
      <c r="R1279" s="21" t="s">
        <v>40</v>
      </c>
      <c r="S1279" s="3">
        <v>4</v>
      </c>
      <c r="T1279" s="37"/>
      <c r="U1279" s="21" t="s">
        <v>18</v>
      </c>
      <c r="V1279" s="21" t="str">
        <f>VLOOKUP(P1279,'Customer List'!B:C,2,)</f>
        <v>Banglore</v>
      </c>
      <c r="W1279" s="38"/>
      <c r="X1279" s="30">
        <v>45852</v>
      </c>
      <c r="Y1279" s="21">
        <f t="shared" si="139"/>
        <v>2</v>
      </c>
      <c r="Z1279" s="21" t="str">
        <f t="shared" si="140"/>
        <v>Saturday</v>
      </c>
      <c r="AA1279" s="21" t="str">
        <f t="shared" si="141"/>
        <v>Monday</v>
      </c>
      <c r="AB1279" s="21" t="str">
        <f>VLOOKUP(U1279,'Currency Sheet'!A:C,3,)</f>
        <v>DOLLAR</v>
      </c>
      <c r="AC1279" s="42" t="str">
        <f>VLOOKUP(P1279,'Customer List'!B:D,3,)</f>
        <v>OutStation</v>
      </c>
    </row>
    <row r="1280" spans="1:29" x14ac:dyDescent="0.25">
      <c r="A1280" s="21">
        <v>1279</v>
      </c>
      <c r="B1280" s="21" t="s">
        <v>1131</v>
      </c>
      <c r="C1280" s="30">
        <v>45841</v>
      </c>
      <c r="D1280" s="30">
        <v>45849</v>
      </c>
      <c r="E1280" s="47">
        <v>1270</v>
      </c>
      <c r="F1280" s="47">
        <f t="shared" si="136"/>
        <v>111760</v>
      </c>
      <c r="G1280" s="48">
        <f t="shared" si="137"/>
        <v>223520</v>
      </c>
      <c r="H1280" s="21">
        <v>900007715</v>
      </c>
      <c r="I1280" s="21" t="s">
        <v>2801</v>
      </c>
      <c r="J1280" s="21">
        <v>2</v>
      </c>
      <c r="K1280" s="21">
        <v>2</v>
      </c>
      <c r="L1280" s="21">
        <f t="shared" si="138"/>
        <v>0</v>
      </c>
      <c r="M1280" s="21" t="s">
        <v>2224</v>
      </c>
      <c r="N1280" s="30">
        <v>45871</v>
      </c>
      <c r="O1280" s="48">
        <v>370840</v>
      </c>
      <c r="P1280" s="21" t="s">
        <v>180</v>
      </c>
      <c r="Q1280" s="21" t="s">
        <v>2070</v>
      </c>
      <c r="R1280" s="21" t="s">
        <v>637</v>
      </c>
      <c r="S1280" s="3">
        <v>4</v>
      </c>
      <c r="T1280" s="37" t="s">
        <v>2225</v>
      </c>
      <c r="U1280" s="21" t="s">
        <v>18</v>
      </c>
      <c r="V1280" s="21" t="str">
        <f>VLOOKUP(P1280,'Customer List'!B:C,2,)</f>
        <v>Faridabad</v>
      </c>
      <c r="W1280" s="38"/>
      <c r="X1280" s="30">
        <v>45871</v>
      </c>
      <c r="Y1280" s="21">
        <f t="shared" si="139"/>
        <v>0</v>
      </c>
      <c r="Z1280" s="21" t="str">
        <f t="shared" si="140"/>
        <v>Saturday</v>
      </c>
      <c r="AA1280" s="21" t="str">
        <f t="shared" si="141"/>
        <v>Saturday</v>
      </c>
      <c r="AB1280" s="21" t="str">
        <f>VLOOKUP(U1280,'Currency Sheet'!A:C,3,)</f>
        <v>DOLLAR</v>
      </c>
      <c r="AC1280" s="42" t="str">
        <f>VLOOKUP(P1280,'Customer List'!B:D,3,)</f>
        <v>Local</v>
      </c>
    </row>
    <row r="1281" spans="1:29" x14ac:dyDescent="0.25">
      <c r="A1281" s="21">
        <v>1280</v>
      </c>
      <c r="B1281" s="21" t="s">
        <v>2684</v>
      </c>
      <c r="C1281" s="30">
        <v>45845</v>
      </c>
      <c r="D1281" s="30">
        <v>45849</v>
      </c>
      <c r="E1281" s="47">
        <v>9414.86</v>
      </c>
      <c r="F1281" s="47">
        <f t="shared" si="136"/>
        <v>9414.86</v>
      </c>
      <c r="G1281" s="48">
        <f t="shared" si="137"/>
        <v>9414.86</v>
      </c>
      <c r="H1281" s="21">
        <v>4520012</v>
      </c>
      <c r="I1281" s="21" t="s">
        <v>2685</v>
      </c>
      <c r="J1281" s="21">
        <v>1</v>
      </c>
      <c r="K1281" s="21">
        <v>1</v>
      </c>
      <c r="L1281" s="21">
        <f t="shared" si="138"/>
        <v>0</v>
      </c>
      <c r="M1281" s="21" t="s">
        <v>2686</v>
      </c>
      <c r="N1281" s="30">
        <v>45866</v>
      </c>
      <c r="O1281" s="48">
        <v>11295.43</v>
      </c>
      <c r="P1281" s="21" t="s">
        <v>16</v>
      </c>
      <c r="Q1281" s="21" t="s">
        <v>636</v>
      </c>
      <c r="R1281" s="21" t="s">
        <v>637</v>
      </c>
      <c r="S1281" s="3" t="s">
        <v>299</v>
      </c>
      <c r="T1281" s="37"/>
      <c r="U1281" s="21" t="s">
        <v>2775</v>
      </c>
      <c r="V1281" s="21" t="str">
        <f>VLOOKUP(P1281,'Customer List'!B:C,2,)</f>
        <v>Delhi</v>
      </c>
      <c r="W1281" s="38"/>
      <c r="X1281" s="30">
        <v>45866</v>
      </c>
      <c r="Y1281" s="21">
        <f t="shared" si="139"/>
        <v>0</v>
      </c>
      <c r="Z1281" s="21" t="str">
        <f t="shared" si="140"/>
        <v>Monday</v>
      </c>
      <c r="AA1281" s="21" t="str">
        <f t="shared" si="141"/>
        <v>Monday</v>
      </c>
      <c r="AB1281" s="21" t="str">
        <f>VLOOKUP(U1281,'Currency Sheet'!A:C,3,)</f>
        <v>INR</v>
      </c>
      <c r="AC1281" s="42" t="str">
        <f>VLOOKUP(P1281,'Customer List'!B:D,3,)</f>
        <v>Local</v>
      </c>
    </row>
    <row r="1282" spans="1:29" x14ac:dyDescent="0.25">
      <c r="A1282" s="21">
        <v>1281</v>
      </c>
      <c r="B1282" s="21" t="s">
        <v>2684</v>
      </c>
      <c r="C1282" s="30">
        <v>45845</v>
      </c>
      <c r="D1282" s="30">
        <v>45849</v>
      </c>
      <c r="E1282" s="47">
        <v>29251.02</v>
      </c>
      <c r="F1282" s="47">
        <f t="shared" si="136"/>
        <v>29251.02</v>
      </c>
      <c r="G1282" s="48">
        <f t="shared" si="137"/>
        <v>29251.02</v>
      </c>
      <c r="H1282" s="21">
        <v>4430022</v>
      </c>
      <c r="I1282" s="21" t="s">
        <v>2687</v>
      </c>
      <c r="J1282" s="21">
        <v>1</v>
      </c>
      <c r="K1282" s="21">
        <v>1</v>
      </c>
      <c r="L1282" s="21">
        <f t="shared" si="138"/>
        <v>0</v>
      </c>
      <c r="M1282" s="21" t="s">
        <v>2686</v>
      </c>
      <c r="N1282" s="30">
        <v>45866</v>
      </c>
      <c r="O1282" s="48">
        <v>35101.22</v>
      </c>
      <c r="P1282" s="21" t="s">
        <v>16</v>
      </c>
      <c r="Q1282" s="21" t="s">
        <v>636</v>
      </c>
      <c r="R1282" s="21" t="s">
        <v>637</v>
      </c>
      <c r="S1282" s="3" t="s">
        <v>299</v>
      </c>
      <c r="T1282" s="37"/>
      <c r="U1282" s="21" t="s">
        <v>2775</v>
      </c>
      <c r="V1282" s="21" t="str">
        <f>VLOOKUP(P1282,'Customer List'!B:C,2,)</f>
        <v>Delhi</v>
      </c>
      <c r="W1282" s="38"/>
      <c r="X1282" s="30">
        <v>45866</v>
      </c>
      <c r="Y1282" s="21">
        <f t="shared" si="139"/>
        <v>0</v>
      </c>
      <c r="Z1282" s="21" t="str">
        <f t="shared" si="140"/>
        <v>Monday</v>
      </c>
      <c r="AA1282" s="21" t="str">
        <f t="shared" si="141"/>
        <v>Monday</v>
      </c>
      <c r="AB1282" s="21" t="str">
        <f>VLOOKUP(U1282,'Currency Sheet'!A:C,3,)</f>
        <v>INR</v>
      </c>
      <c r="AC1282" s="42" t="str">
        <f>VLOOKUP(P1282,'Customer List'!B:D,3,)</f>
        <v>Local</v>
      </c>
    </row>
    <row r="1283" spans="1:29" x14ac:dyDescent="0.25">
      <c r="A1283" s="21">
        <v>1282</v>
      </c>
      <c r="B1283" s="21">
        <v>336488</v>
      </c>
      <c r="C1283" s="30">
        <v>45846</v>
      </c>
      <c r="D1283" s="30">
        <v>45849</v>
      </c>
      <c r="E1283" s="47">
        <v>162.75</v>
      </c>
      <c r="F1283" s="47">
        <f t="shared" ref="F1283:F1346" si="142">IF(AB1283="DOLLAR",E1283*88,E1283)</f>
        <v>14322</v>
      </c>
      <c r="G1283" s="48">
        <f t="shared" ref="G1283:G1346" si="143">F1283*J1283</f>
        <v>14322</v>
      </c>
      <c r="H1283" s="21" t="s">
        <v>1138</v>
      </c>
      <c r="I1283" s="21"/>
      <c r="J1283" s="21">
        <v>1</v>
      </c>
      <c r="K1283" s="21">
        <v>1</v>
      </c>
      <c r="L1283" s="21">
        <f t="shared" ref="L1283:L1346" si="144">J1283-K1283</f>
        <v>0</v>
      </c>
      <c r="M1283" s="21" t="s">
        <v>1157</v>
      </c>
      <c r="N1283" s="30">
        <v>45850</v>
      </c>
      <c r="O1283" s="48">
        <v>22025.5</v>
      </c>
      <c r="P1283" s="21" t="s">
        <v>1139</v>
      </c>
      <c r="Q1283" s="21">
        <v>58153114622</v>
      </c>
      <c r="R1283" s="21" t="s">
        <v>40</v>
      </c>
      <c r="S1283" s="3">
        <v>-20</v>
      </c>
      <c r="T1283" s="37"/>
      <c r="U1283" s="21" t="s">
        <v>511</v>
      </c>
      <c r="V1283" s="21" t="str">
        <f>VLOOKUP(P1283,'Customer List'!B:C,2,)</f>
        <v>Hyderabad</v>
      </c>
      <c r="W1283" s="38"/>
      <c r="X1283" s="30">
        <v>45851</v>
      </c>
      <c r="Y1283" s="21">
        <f t="shared" ref="Y1283:Y1346" si="145">IF(X1283="", "", X1283-N1283)</f>
        <v>1</v>
      </c>
      <c r="Z1283" s="21" t="str">
        <f t="shared" ref="Z1283:Z1346" si="146">IF(N1283="", "", TEXT(N1283, "dddd"))</f>
        <v>Saturday</v>
      </c>
      <c r="AA1283" s="21" t="str">
        <f t="shared" ref="AA1283:AA1346" si="147">IF(X1283="", "", TEXT(X1283, "dddd"))</f>
        <v>Sunday</v>
      </c>
      <c r="AB1283" s="21" t="str">
        <f>VLOOKUP(U1283,'Currency Sheet'!A:C,3,)</f>
        <v>DOLLAR</v>
      </c>
      <c r="AC1283" s="42" t="str">
        <f>VLOOKUP(P1283,'Customer List'!B:D,3,)</f>
        <v>OutStation</v>
      </c>
    </row>
    <row r="1284" spans="1:29" x14ac:dyDescent="0.25">
      <c r="A1284" s="21">
        <v>1283</v>
      </c>
      <c r="B1284" s="21" t="s">
        <v>1166</v>
      </c>
      <c r="C1284" s="30">
        <v>45834</v>
      </c>
      <c r="D1284" s="30">
        <v>45850</v>
      </c>
      <c r="E1284" s="47">
        <v>150</v>
      </c>
      <c r="F1284" s="47">
        <f t="shared" si="142"/>
        <v>150</v>
      </c>
      <c r="G1284" s="48">
        <f t="shared" si="143"/>
        <v>150</v>
      </c>
      <c r="H1284" s="21" t="s">
        <v>1167</v>
      </c>
      <c r="I1284" s="21"/>
      <c r="J1284" s="21">
        <v>1</v>
      </c>
      <c r="K1284" s="21">
        <v>1</v>
      </c>
      <c r="L1284" s="21">
        <f t="shared" si="144"/>
        <v>0</v>
      </c>
      <c r="M1284" s="21" t="s">
        <v>2138</v>
      </c>
      <c r="N1284" s="30">
        <v>45867</v>
      </c>
      <c r="O1284" s="48">
        <v>15000</v>
      </c>
      <c r="P1284" s="21" t="s">
        <v>619</v>
      </c>
      <c r="Q1284" s="21" t="s">
        <v>636</v>
      </c>
      <c r="R1284" s="21" t="s">
        <v>723</v>
      </c>
      <c r="S1284" s="3">
        <v>4</v>
      </c>
      <c r="T1284" s="37" t="s">
        <v>1178</v>
      </c>
      <c r="U1284" s="21" t="s">
        <v>208</v>
      </c>
      <c r="V1284" s="21" t="str">
        <f>VLOOKUP(P1284,'Customer List'!B:C,2,)</f>
        <v>Delhi</v>
      </c>
      <c r="W1284" s="38"/>
      <c r="X1284" s="30">
        <v>45867</v>
      </c>
      <c r="Y1284" s="21">
        <f t="shared" si="145"/>
        <v>0</v>
      </c>
      <c r="Z1284" s="21" t="str">
        <f t="shared" si="146"/>
        <v>Tuesday</v>
      </c>
      <c r="AA1284" s="21" t="str">
        <f t="shared" si="147"/>
        <v>Tuesday</v>
      </c>
      <c r="AB1284" s="21" t="str">
        <f>VLOOKUP(U1284,'Currency Sheet'!A:C,3,)</f>
        <v>INR</v>
      </c>
      <c r="AC1284" s="42" t="str">
        <f>VLOOKUP(P1284,'Customer List'!B:D,3,)</f>
        <v>Local</v>
      </c>
    </row>
    <row r="1285" spans="1:29" x14ac:dyDescent="0.25">
      <c r="A1285" s="21">
        <v>1284</v>
      </c>
      <c r="B1285" s="21" t="s">
        <v>1166</v>
      </c>
      <c r="C1285" s="30">
        <v>45834</v>
      </c>
      <c r="D1285" s="30">
        <v>45850</v>
      </c>
      <c r="E1285" s="47">
        <v>150</v>
      </c>
      <c r="F1285" s="47">
        <f t="shared" si="142"/>
        <v>150</v>
      </c>
      <c r="G1285" s="48">
        <f t="shared" si="143"/>
        <v>150</v>
      </c>
      <c r="H1285" s="21" t="s">
        <v>1168</v>
      </c>
      <c r="I1285" s="21"/>
      <c r="J1285" s="21">
        <v>1</v>
      </c>
      <c r="K1285" s="21">
        <v>1</v>
      </c>
      <c r="L1285" s="21">
        <f t="shared" si="144"/>
        <v>0</v>
      </c>
      <c r="M1285" s="21" t="s">
        <v>2138</v>
      </c>
      <c r="N1285" s="30">
        <v>45867</v>
      </c>
      <c r="O1285" s="48">
        <v>15000</v>
      </c>
      <c r="P1285" s="21" t="s">
        <v>619</v>
      </c>
      <c r="Q1285" s="21" t="s">
        <v>636</v>
      </c>
      <c r="R1285" s="21" t="s">
        <v>723</v>
      </c>
      <c r="S1285" s="3">
        <v>4</v>
      </c>
      <c r="T1285" s="37" t="s">
        <v>1178</v>
      </c>
      <c r="U1285" s="21" t="s">
        <v>208</v>
      </c>
      <c r="V1285" s="21" t="str">
        <f>VLOOKUP(P1285,'Customer List'!B:C,2,)</f>
        <v>Delhi</v>
      </c>
      <c r="W1285" s="38"/>
      <c r="X1285" s="30">
        <v>45867</v>
      </c>
      <c r="Y1285" s="21">
        <f t="shared" si="145"/>
        <v>0</v>
      </c>
      <c r="Z1285" s="21" t="str">
        <f t="shared" si="146"/>
        <v>Tuesday</v>
      </c>
      <c r="AA1285" s="21" t="str">
        <f t="shared" si="147"/>
        <v>Tuesday</v>
      </c>
      <c r="AB1285" s="21" t="str">
        <f>VLOOKUP(U1285,'Currency Sheet'!A:C,3,)</f>
        <v>INR</v>
      </c>
      <c r="AC1285" s="42" t="str">
        <f>VLOOKUP(P1285,'Customer List'!B:D,3,)</f>
        <v>Local</v>
      </c>
    </row>
    <row r="1286" spans="1:29" x14ac:dyDescent="0.25">
      <c r="A1286" s="21">
        <v>1285</v>
      </c>
      <c r="B1286" s="21" t="s">
        <v>1166</v>
      </c>
      <c r="C1286" s="30">
        <v>45834</v>
      </c>
      <c r="D1286" s="30">
        <v>45850</v>
      </c>
      <c r="E1286" s="47">
        <v>150</v>
      </c>
      <c r="F1286" s="47">
        <f t="shared" si="142"/>
        <v>150</v>
      </c>
      <c r="G1286" s="48">
        <f t="shared" si="143"/>
        <v>150</v>
      </c>
      <c r="H1286" s="21" t="s">
        <v>1169</v>
      </c>
      <c r="I1286" s="21"/>
      <c r="J1286" s="21">
        <v>1</v>
      </c>
      <c r="K1286" s="21">
        <v>1</v>
      </c>
      <c r="L1286" s="21">
        <f t="shared" si="144"/>
        <v>0</v>
      </c>
      <c r="M1286" s="21" t="s">
        <v>2138</v>
      </c>
      <c r="N1286" s="30">
        <v>45867</v>
      </c>
      <c r="O1286" s="48">
        <v>15000</v>
      </c>
      <c r="P1286" s="21" t="s">
        <v>619</v>
      </c>
      <c r="Q1286" s="21" t="s">
        <v>636</v>
      </c>
      <c r="R1286" s="21" t="s">
        <v>723</v>
      </c>
      <c r="S1286" s="3">
        <v>4</v>
      </c>
      <c r="T1286" s="37" t="s">
        <v>1178</v>
      </c>
      <c r="U1286" s="21" t="s">
        <v>208</v>
      </c>
      <c r="V1286" s="21" t="str">
        <f>VLOOKUP(P1286,'Customer List'!B:C,2,)</f>
        <v>Delhi</v>
      </c>
      <c r="W1286" s="38"/>
      <c r="X1286" s="30">
        <v>45867</v>
      </c>
      <c r="Y1286" s="21">
        <f t="shared" si="145"/>
        <v>0</v>
      </c>
      <c r="Z1286" s="21" t="str">
        <f t="shared" si="146"/>
        <v>Tuesday</v>
      </c>
      <c r="AA1286" s="21" t="str">
        <f t="shared" si="147"/>
        <v>Tuesday</v>
      </c>
      <c r="AB1286" s="21" t="str">
        <f>VLOOKUP(U1286,'Currency Sheet'!A:C,3,)</f>
        <v>INR</v>
      </c>
      <c r="AC1286" s="42" t="str">
        <f>VLOOKUP(P1286,'Customer List'!B:D,3,)</f>
        <v>Local</v>
      </c>
    </row>
    <row r="1287" spans="1:29" x14ac:dyDescent="0.25">
      <c r="A1287" s="21">
        <v>1286</v>
      </c>
      <c r="B1287" s="21">
        <v>175754</v>
      </c>
      <c r="C1287" s="30">
        <v>45849</v>
      </c>
      <c r="D1287" s="30">
        <v>45854</v>
      </c>
      <c r="E1287" s="47">
        <v>51.6</v>
      </c>
      <c r="F1287" s="47">
        <f t="shared" si="142"/>
        <v>4540.8</v>
      </c>
      <c r="G1287" s="48">
        <f t="shared" si="143"/>
        <v>4540.8</v>
      </c>
      <c r="H1287" s="21" t="s">
        <v>937</v>
      </c>
      <c r="I1287" s="21" t="s">
        <v>4347</v>
      </c>
      <c r="J1287" s="21">
        <v>1</v>
      </c>
      <c r="K1287" s="21">
        <v>1</v>
      </c>
      <c r="L1287" s="21">
        <f t="shared" si="144"/>
        <v>0</v>
      </c>
      <c r="M1287" s="21" t="s">
        <v>1222</v>
      </c>
      <c r="N1287" s="30">
        <v>45854</v>
      </c>
      <c r="O1287" s="48">
        <v>16254</v>
      </c>
      <c r="P1287" s="21" t="s">
        <v>625</v>
      </c>
      <c r="Q1287" s="21" t="s">
        <v>636</v>
      </c>
      <c r="R1287" s="21" t="s">
        <v>637</v>
      </c>
      <c r="S1287" s="3">
        <v>4</v>
      </c>
      <c r="T1287" s="37"/>
      <c r="U1287" s="21" t="s">
        <v>423</v>
      </c>
      <c r="V1287" s="21" t="str">
        <f>VLOOKUP(P1287,'Customer List'!B:C,2,)</f>
        <v>Delhi</v>
      </c>
      <c r="W1287" s="38"/>
      <c r="X1287" s="30">
        <v>45854</v>
      </c>
      <c r="Y1287" s="21">
        <f t="shared" si="145"/>
        <v>0</v>
      </c>
      <c r="Z1287" s="21" t="str">
        <f t="shared" si="146"/>
        <v>Wednesday</v>
      </c>
      <c r="AA1287" s="21" t="str">
        <f t="shared" si="147"/>
        <v>Wednesday</v>
      </c>
      <c r="AB1287" s="21" t="str">
        <f>VLOOKUP(U1287,'Currency Sheet'!A:C,3,)</f>
        <v>DOLLAR</v>
      </c>
      <c r="AC1287" s="42" t="str">
        <f>VLOOKUP(P1287,'Customer List'!B:D,3,)</f>
        <v>Local</v>
      </c>
    </row>
    <row r="1288" spans="1:29" x14ac:dyDescent="0.25">
      <c r="A1288" s="21">
        <v>1287</v>
      </c>
      <c r="B1288" s="21">
        <v>175754</v>
      </c>
      <c r="C1288" s="30">
        <v>45849</v>
      </c>
      <c r="D1288" s="30">
        <v>45854</v>
      </c>
      <c r="E1288" s="47">
        <v>51.6</v>
      </c>
      <c r="F1288" s="47">
        <f t="shared" si="142"/>
        <v>4540.8</v>
      </c>
      <c r="G1288" s="48">
        <f t="shared" si="143"/>
        <v>4540.8</v>
      </c>
      <c r="H1288" s="21" t="s">
        <v>1205</v>
      </c>
      <c r="I1288" s="21" t="s">
        <v>4353</v>
      </c>
      <c r="J1288" s="21">
        <v>1</v>
      </c>
      <c r="K1288" s="21">
        <v>1</v>
      </c>
      <c r="L1288" s="21">
        <f t="shared" si="144"/>
        <v>0</v>
      </c>
      <c r="M1288" s="21" t="s">
        <v>1222</v>
      </c>
      <c r="N1288" s="30">
        <v>45854</v>
      </c>
      <c r="O1288" s="48">
        <v>16254</v>
      </c>
      <c r="P1288" s="21" t="s">
        <v>625</v>
      </c>
      <c r="Q1288" s="21" t="s">
        <v>636</v>
      </c>
      <c r="R1288" s="21" t="s">
        <v>637</v>
      </c>
      <c r="S1288" s="3">
        <v>4</v>
      </c>
      <c r="T1288" s="37"/>
      <c r="U1288" s="21" t="s">
        <v>423</v>
      </c>
      <c r="V1288" s="21" t="str">
        <f>VLOOKUP(P1288,'Customer List'!B:C,2,)</f>
        <v>Delhi</v>
      </c>
      <c r="W1288" s="38"/>
      <c r="X1288" s="30">
        <v>45854</v>
      </c>
      <c r="Y1288" s="21">
        <f t="shared" si="145"/>
        <v>0</v>
      </c>
      <c r="Z1288" s="21" t="str">
        <f t="shared" si="146"/>
        <v>Wednesday</v>
      </c>
      <c r="AA1288" s="21" t="str">
        <f t="shared" si="147"/>
        <v>Wednesday</v>
      </c>
      <c r="AB1288" s="21" t="str">
        <f>VLOOKUP(U1288,'Currency Sheet'!A:C,3,)</f>
        <v>DOLLAR</v>
      </c>
      <c r="AC1288" s="42" t="str">
        <f>VLOOKUP(P1288,'Customer List'!B:D,3,)</f>
        <v>Local</v>
      </c>
    </row>
    <row r="1289" spans="1:29" x14ac:dyDescent="0.25">
      <c r="A1289" s="21">
        <v>1288</v>
      </c>
      <c r="B1289" s="21">
        <v>175754</v>
      </c>
      <c r="C1289" s="30">
        <v>45849</v>
      </c>
      <c r="D1289" s="30">
        <v>45854</v>
      </c>
      <c r="E1289" s="47">
        <v>51.6</v>
      </c>
      <c r="F1289" s="47">
        <f t="shared" si="142"/>
        <v>4540.8</v>
      </c>
      <c r="G1289" s="48">
        <f t="shared" si="143"/>
        <v>4540.8</v>
      </c>
      <c r="H1289" s="21" t="s">
        <v>1206</v>
      </c>
      <c r="I1289" s="21" t="s">
        <v>4354</v>
      </c>
      <c r="J1289" s="21">
        <v>1</v>
      </c>
      <c r="K1289" s="21">
        <v>1</v>
      </c>
      <c r="L1289" s="21">
        <f t="shared" si="144"/>
        <v>0</v>
      </c>
      <c r="M1289" s="21" t="s">
        <v>1222</v>
      </c>
      <c r="N1289" s="30">
        <v>45854</v>
      </c>
      <c r="O1289" s="48">
        <v>16254</v>
      </c>
      <c r="P1289" s="21" t="s">
        <v>625</v>
      </c>
      <c r="Q1289" s="21" t="s">
        <v>636</v>
      </c>
      <c r="R1289" s="21" t="s">
        <v>637</v>
      </c>
      <c r="S1289" s="3">
        <v>4</v>
      </c>
      <c r="T1289" s="37"/>
      <c r="U1289" s="21" t="s">
        <v>423</v>
      </c>
      <c r="V1289" s="21" t="str">
        <f>VLOOKUP(P1289,'Customer List'!B:C,2,)</f>
        <v>Delhi</v>
      </c>
      <c r="W1289" s="38"/>
      <c r="X1289" s="30">
        <v>45854</v>
      </c>
      <c r="Y1289" s="21">
        <f t="shared" si="145"/>
        <v>0</v>
      </c>
      <c r="Z1289" s="21" t="str">
        <f t="shared" si="146"/>
        <v>Wednesday</v>
      </c>
      <c r="AA1289" s="21" t="str">
        <f t="shared" si="147"/>
        <v>Wednesday</v>
      </c>
      <c r="AB1289" s="21" t="str">
        <f>VLOOKUP(U1289,'Currency Sheet'!A:C,3,)</f>
        <v>DOLLAR</v>
      </c>
      <c r="AC1289" s="42" t="str">
        <f>VLOOKUP(P1289,'Customer List'!B:D,3,)</f>
        <v>Local</v>
      </c>
    </row>
    <row r="1290" spans="1:29" x14ac:dyDescent="0.25">
      <c r="A1290" s="21">
        <v>1289</v>
      </c>
      <c r="B1290" s="21">
        <v>175754</v>
      </c>
      <c r="C1290" s="30">
        <v>45849</v>
      </c>
      <c r="D1290" s="30">
        <v>45854</v>
      </c>
      <c r="E1290" s="47">
        <v>189</v>
      </c>
      <c r="F1290" s="47">
        <f t="shared" si="142"/>
        <v>16632</v>
      </c>
      <c r="G1290" s="48">
        <f t="shared" si="143"/>
        <v>16632</v>
      </c>
      <c r="H1290" s="21" t="s">
        <v>447</v>
      </c>
      <c r="I1290" s="21" t="s">
        <v>4355</v>
      </c>
      <c r="J1290" s="21">
        <v>1</v>
      </c>
      <c r="K1290" s="21">
        <v>1</v>
      </c>
      <c r="L1290" s="21">
        <f t="shared" si="144"/>
        <v>0</v>
      </c>
      <c r="M1290" s="21" t="s">
        <v>1915</v>
      </c>
      <c r="N1290" s="30">
        <v>45857</v>
      </c>
      <c r="O1290" s="48">
        <v>49612.5</v>
      </c>
      <c r="P1290" s="21" t="s">
        <v>1210</v>
      </c>
      <c r="Q1290" s="21">
        <v>58153395145</v>
      </c>
      <c r="R1290" s="21" t="s">
        <v>40</v>
      </c>
      <c r="S1290" s="3">
        <v>4</v>
      </c>
      <c r="T1290" s="37"/>
      <c r="U1290" s="21" t="s">
        <v>423</v>
      </c>
      <c r="V1290" s="21" t="str">
        <f>VLOOKUP(P1290,'Customer List'!B:C,2,)</f>
        <v>bhopal</v>
      </c>
      <c r="W1290" s="38"/>
      <c r="X1290" s="30">
        <v>45859</v>
      </c>
      <c r="Y1290" s="21">
        <f t="shared" si="145"/>
        <v>2</v>
      </c>
      <c r="Z1290" s="21" t="str">
        <f t="shared" si="146"/>
        <v>Saturday</v>
      </c>
      <c r="AA1290" s="21" t="str">
        <f t="shared" si="147"/>
        <v>Monday</v>
      </c>
      <c r="AB1290" s="21" t="str">
        <f>VLOOKUP(U1290,'Currency Sheet'!A:C,3,)</f>
        <v>DOLLAR</v>
      </c>
      <c r="AC1290" s="42" t="str">
        <f>VLOOKUP(P1290,'Customer List'!B:D,3,)</f>
        <v>OutStation</v>
      </c>
    </row>
    <row r="1291" spans="1:29" x14ac:dyDescent="0.25">
      <c r="A1291" s="21">
        <v>1290</v>
      </c>
      <c r="B1291" s="21">
        <v>175754</v>
      </c>
      <c r="C1291" s="30">
        <v>45849</v>
      </c>
      <c r="D1291" s="30">
        <v>45854</v>
      </c>
      <c r="E1291" s="47">
        <v>103.2</v>
      </c>
      <c r="F1291" s="47">
        <f t="shared" si="142"/>
        <v>9081.6</v>
      </c>
      <c r="G1291" s="48">
        <f t="shared" si="143"/>
        <v>18163.2</v>
      </c>
      <c r="H1291" s="21" t="s">
        <v>1207</v>
      </c>
      <c r="I1291" s="21" t="s">
        <v>4356</v>
      </c>
      <c r="J1291" s="21">
        <v>2</v>
      </c>
      <c r="K1291" s="21">
        <v>2</v>
      </c>
      <c r="L1291" s="21">
        <f t="shared" si="144"/>
        <v>0</v>
      </c>
      <c r="M1291" s="21" t="s">
        <v>1915</v>
      </c>
      <c r="N1291" s="30">
        <v>45857</v>
      </c>
      <c r="O1291" s="48">
        <v>27090</v>
      </c>
      <c r="P1291" s="21" t="s">
        <v>1210</v>
      </c>
      <c r="Q1291" s="21">
        <v>58153395145</v>
      </c>
      <c r="R1291" s="21" t="s">
        <v>40</v>
      </c>
      <c r="S1291" s="3">
        <v>4</v>
      </c>
      <c r="T1291" s="37"/>
      <c r="U1291" s="21" t="s">
        <v>423</v>
      </c>
      <c r="V1291" s="21" t="str">
        <f>VLOOKUP(P1291,'Customer List'!B:C,2,)</f>
        <v>bhopal</v>
      </c>
      <c r="W1291" s="38"/>
      <c r="X1291" s="30">
        <v>45859</v>
      </c>
      <c r="Y1291" s="21">
        <f t="shared" si="145"/>
        <v>2</v>
      </c>
      <c r="Z1291" s="21" t="str">
        <f t="shared" si="146"/>
        <v>Saturday</v>
      </c>
      <c r="AA1291" s="21" t="str">
        <f t="shared" si="147"/>
        <v>Monday</v>
      </c>
      <c r="AB1291" s="21" t="str">
        <f>VLOOKUP(U1291,'Currency Sheet'!A:C,3,)</f>
        <v>DOLLAR</v>
      </c>
      <c r="AC1291" s="42" t="str">
        <f>VLOOKUP(P1291,'Customer List'!B:D,3,)</f>
        <v>OutStation</v>
      </c>
    </row>
    <row r="1292" spans="1:29" x14ac:dyDescent="0.25">
      <c r="A1292" s="21">
        <v>1291</v>
      </c>
      <c r="B1292" s="21">
        <v>175754</v>
      </c>
      <c r="C1292" s="30">
        <v>45849</v>
      </c>
      <c r="D1292" s="30">
        <v>45854</v>
      </c>
      <c r="E1292" s="47">
        <v>103.2</v>
      </c>
      <c r="F1292" s="47">
        <f t="shared" si="142"/>
        <v>9081.6</v>
      </c>
      <c r="G1292" s="48">
        <f t="shared" si="143"/>
        <v>18163.2</v>
      </c>
      <c r="H1292" s="21" t="s">
        <v>1208</v>
      </c>
      <c r="I1292" s="21" t="s">
        <v>4357</v>
      </c>
      <c r="J1292" s="21">
        <v>2</v>
      </c>
      <c r="K1292" s="21">
        <v>2</v>
      </c>
      <c r="L1292" s="21">
        <f t="shared" si="144"/>
        <v>0</v>
      </c>
      <c r="M1292" s="21" t="s">
        <v>1915</v>
      </c>
      <c r="N1292" s="30">
        <v>45857</v>
      </c>
      <c r="O1292" s="48">
        <v>27090</v>
      </c>
      <c r="P1292" s="21" t="s">
        <v>1210</v>
      </c>
      <c r="Q1292" s="21">
        <v>58153395145</v>
      </c>
      <c r="R1292" s="21" t="s">
        <v>40</v>
      </c>
      <c r="S1292" s="3">
        <v>4</v>
      </c>
      <c r="T1292" s="37"/>
      <c r="U1292" s="21" t="s">
        <v>423</v>
      </c>
      <c r="V1292" s="21" t="str">
        <f>VLOOKUP(P1292,'Customer List'!B:C,2,)</f>
        <v>bhopal</v>
      </c>
      <c r="W1292" s="38"/>
      <c r="X1292" s="30">
        <v>45859</v>
      </c>
      <c r="Y1292" s="21">
        <f t="shared" si="145"/>
        <v>2</v>
      </c>
      <c r="Z1292" s="21" t="str">
        <f t="shared" si="146"/>
        <v>Saturday</v>
      </c>
      <c r="AA1292" s="21" t="str">
        <f t="shared" si="147"/>
        <v>Monday</v>
      </c>
      <c r="AB1292" s="21" t="str">
        <f>VLOOKUP(U1292,'Currency Sheet'!A:C,3,)</f>
        <v>DOLLAR</v>
      </c>
      <c r="AC1292" s="42" t="str">
        <f>VLOOKUP(P1292,'Customer List'!B:D,3,)</f>
        <v>OutStation</v>
      </c>
    </row>
    <row r="1293" spans="1:29" x14ac:dyDescent="0.25">
      <c r="A1293" s="21">
        <v>1292</v>
      </c>
      <c r="B1293" s="21">
        <v>175754</v>
      </c>
      <c r="C1293" s="30">
        <v>45849</v>
      </c>
      <c r="D1293" s="30">
        <v>45854</v>
      </c>
      <c r="E1293" s="47">
        <v>146.76</v>
      </c>
      <c r="F1293" s="47">
        <f t="shared" si="142"/>
        <v>12914.88</v>
      </c>
      <c r="G1293" s="48">
        <f t="shared" si="143"/>
        <v>12914.88</v>
      </c>
      <c r="H1293" s="21" t="s">
        <v>1209</v>
      </c>
      <c r="I1293" s="21" t="s">
        <v>4358</v>
      </c>
      <c r="J1293" s="21">
        <v>1</v>
      </c>
      <c r="K1293" s="21">
        <v>1</v>
      </c>
      <c r="L1293" s="21">
        <f t="shared" si="144"/>
        <v>0</v>
      </c>
      <c r="M1293" s="21" t="s">
        <v>1915</v>
      </c>
      <c r="N1293" s="30">
        <v>45857</v>
      </c>
      <c r="O1293" s="48">
        <v>49612.5</v>
      </c>
      <c r="P1293" s="21" t="s">
        <v>1210</v>
      </c>
      <c r="Q1293" s="21">
        <v>58153395145</v>
      </c>
      <c r="R1293" s="21" t="s">
        <v>40</v>
      </c>
      <c r="S1293" s="3">
        <v>4</v>
      </c>
      <c r="T1293" s="37"/>
      <c r="U1293" s="21" t="s">
        <v>423</v>
      </c>
      <c r="V1293" s="21" t="str">
        <f>VLOOKUP(P1293,'Customer List'!B:C,2,)</f>
        <v>bhopal</v>
      </c>
      <c r="W1293" s="38"/>
      <c r="X1293" s="30">
        <v>45859</v>
      </c>
      <c r="Y1293" s="21">
        <f t="shared" si="145"/>
        <v>2</v>
      </c>
      <c r="Z1293" s="21" t="str">
        <f t="shared" si="146"/>
        <v>Saturday</v>
      </c>
      <c r="AA1293" s="21" t="str">
        <f t="shared" si="147"/>
        <v>Monday</v>
      </c>
      <c r="AB1293" s="21" t="str">
        <f>VLOOKUP(U1293,'Currency Sheet'!A:C,3,)</f>
        <v>DOLLAR</v>
      </c>
      <c r="AC1293" s="42" t="str">
        <f>VLOOKUP(P1293,'Customer List'!B:D,3,)</f>
        <v>OutStation</v>
      </c>
    </row>
    <row r="1294" spans="1:29" x14ac:dyDescent="0.25">
      <c r="A1294" s="21">
        <v>1293</v>
      </c>
      <c r="B1294" s="21" t="s">
        <v>1211</v>
      </c>
      <c r="C1294" s="30">
        <v>45849</v>
      </c>
      <c r="D1294" s="30">
        <v>45854</v>
      </c>
      <c r="E1294" s="47">
        <v>354</v>
      </c>
      <c r="F1294" s="47">
        <f t="shared" si="142"/>
        <v>31152</v>
      </c>
      <c r="G1294" s="48">
        <f t="shared" si="143"/>
        <v>31152</v>
      </c>
      <c r="H1294" s="21">
        <v>79518</v>
      </c>
      <c r="I1294" s="21" t="s">
        <v>5242</v>
      </c>
      <c r="J1294" s="21">
        <v>1</v>
      </c>
      <c r="K1294" s="21">
        <v>1</v>
      </c>
      <c r="L1294" s="21">
        <f t="shared" si="144"/>
        <v>0</v>
      </c>
      <c r="M1294" s="21" t="s">
        <v>1911</v>
      </c>
      <c r="N1294" s="30">
        <v>45857</v>
      </c>
      <c r="O1294" s="48">
        <v>67112</v>
      </c>
      <c r="P1294" s="21" t="s">
        <v>415</v>
      </c>
      <c r="Q1294" s="21">
        <v>58153396302</v>
      </c>
      <c r="R1294" s="21" t="s">
        <v>40</v>
      </c>
      <c r="S1294" s="3">
        <v>-20</v>
      </c>
      <c r="T1294" s="37"/>
      <c r="U1294" s="21" t="s">
        <v>492</v>
      </c>
      <c r="V1294" s="21" t="str">
        <f>VLOOKUP(P1294,'Customer List'!B:C,2,)</f>
        <v>Kolkata</v>
      </c>
      <c r="W1294" s="38"/>
      <c r="X1294" s="30">
        <v>45859</v>
      </c>
      <c r="Y1294" s="21">
        <f t="shared" si="145"/>
        <v>2</v>
      </c>
      <c r="Z1294" s="21" t="str">
        <f t="shared" si="146"/>
        <v>Saturday</v>
      </c>
      <c r="AA1294" s="21" t="str">
        <f t="shared" si="147"/>
        <v>Monday</v>
      </c>
      <c r="AB1294" s="21" t="str">
        <f>VLOOKUP(U1294,'Currency Sheet'!A:C,3,)</f>
        <v>DOLLAR</v>
      </c>
      <c r="AC1294" s="42" t="str">
        <f>VLOOKUP(P1294,'Customer List'!B:D,3,)</f>
        <v>OutStation</v>
      </c>
    </row>
    <row r="1295" spans="1:29" x14ac:dyDescent="0.25">
      <c r="A1295" s="21">
        <v>1294</v>
      </c>
      <c r="B1295" s="21" t="s">
        <v>1211</v>
      </c>
      <c r="C1295" s="30">
        <v>45849</v>
      </c>
      <c r="D1295" s="30">
        <v>45854</v>
      </c>
      <c r="E1295" s="47">
        <v>354</v>
      </c>
      <c r="F1295" s="47">
        <f t="shared" si="142"/>
        <v>31152</v>
      </c>
      <c r="G1295" s="48">
        <f t="shared" si="143"/>
        <v>31152</v>
      </c>
      <c r="H1295" s="21">
        <v>79520</v>
      </c>
      <c r="I1295" s="21" t="s">
        <v>5243</v>
      </c>
      <c r="J1295" s="21">
        <v>1</v>
      </c>
      <c r="K1295" s="21">
        <v>1</v>
      </c>
      <c r="L1295" s="21">
        <f t="shared" si="144"/>
        <v>0</v>
      </c>
      <c r="M1295" s="21" t="s">
        <v>1911</v>
      </c>
      <c r="N1295" s="30">
        <v>45857</v>
      </c>
      <c r="O1295" s="48">
        <v>67112</v>
      </c>
      <c r="P1295" s="21" t="s">
        <v>415</v>
      </c>
      <c r="Q1295" s="21">
        <v>58153396302</v>
      </c>
      <c r="R1295" s="21" t="s">
        <v>40</v>
      </c>
      <c r="S1295" s="3">
        <v>-20</v>
      </c>
      <c r="T1295" s="37"/>
      <c r="U1295" s="21" t="s">
        <v>492</v>
      </c>
      <c r="V1295" s="21" t="str">
        <f>VLOOKUP(P1295,'Customer List'!B:C,2,)</f>
        <v>Kolkata</v>
      </c>
      <c r="W1295" s="38"/>
      <c r="X1295" s="30">
        <v>45859</v>
      </c>
      <c r="Y1295" s="21">
        <f t="shared" si="145"/>
        <v>2</v>
      </c>
      <c r="Z1295" s="21" t="str">
        <f t="shared" si="146"/>
        <v>Saturday</v>
      </c>
      <c r="AA1295" s="21" t="str">
        <f t="shared" si="147"/>
        <v>Monday</v>
      </c>
      <c r="AB1295" s="21" t="str">
        <f>VLOOKUP(U1295,'Currency Sheet'!A:C,3,)</f>
        <v>DOLLAR</v>
      </c>
      <c r="AC1295" s="42" t="str">
        <f>VLOOKUP(P1295,'Customer List'!B:D,3,)</f>
        <v>OutStation</v>
      </c>
    </row>
    <row r="1296" spans="1:29" x14ac:dyDescent="0.25">
      <c r="A1296" s="21">
        <v>1295</v>
      </c>
      <c r="B1296" s="21" t="s">
        <v>1211</v>
      </c>
      <c r="C1296" s="30">
        <v>45849</v>
      </c>
      <c r="D1296" s="30">
        <v>45854</v>
      </c>
      <c r="E1296" s="47">
        <v>354</v>
      </c>
      <c r="F1296" s="47">
        <f t="shared" si="142"/>
        <v>31152</v>
      </c>
      <c r="G1296" s="48">
        <f t="shared" si="143"/>
        <v>31152</v>
      </c>
      <c r="H1296" s="21">
        <v>79521</v>
      </c>
      <c r="I1296" s="21" t="s">
        <v>5244</v>
      </c>
      <c r="J1296" s="21">
        <v>1</v>
      </c>
      <c r="K1296" s="21">
        <v>1</v>
      </c>
      <c r="L1296" s="21">
        <f t="shared" si="144"/>
        <v>0</v>
      </c>
      <c r="M1296" s="21" t="s">
        <v>1911</v>
      </c>
      <c r="N1296" s="30">
        <v>45857</v>
      </c>
      <c r="O1296" s="48">
        <v>67112</v>
      </c>
      <c r="P1296" s="21" t="s">
        <v>415</v>
      </c>
      <c r="Q1296" s="21">
        <v>58153396302</v>
      </c>
      <c r="R1296" s="21" t="s">
        <v>40</v>
      </c>
      <c r="S1296" s="3">
        <v>-20</v>
      </c>
      <c r="T1296" s="37"/>
      <c r="U1296" s="21" t="s">
        <v>492</v>
      </c>
      <c r="V1296" s="21" t="str">
        <f>VLOOKUP(P1296,'Customer List'!B:C,2,)</f>
        <v>Kolkata</v>
      </c>
      <c r="W1296" s="38"/>
      <c r="X1296" s="30">
        <v>45859</v>
      </c>
      <c r="Y1296" s="21">
        <f t="shared" si="145"/>
        <v>2</v>
      </c>
      <c r="Z1296" s="21" t="str">
        <f t="shared" si="146"/>
        <v>Saturday</v>
      </c>
      <c r="AA1296" s="21" t="str">
        <f t="shared" si="147"/>
        <v>Monday</v>
      </c>
      <c r="AB1296" s="21" t="str">
        <f>VLOOKUP(U1296,'Currency Sheet'!A:C,3,)</f>
        <v>DOLLAR</v>
      </c>
      <c r="AC1296" s="42" t="str">
        <f>VLOOKUP(P1296,'Customer List'!B:D,3,)</f>
        <v>OutStation</v>
      </c>
    </row>
    <row r="1297" spans="1:29" x14ac:dyDescent="0.25">
      <c r="A1297" s="21">
        <v>1296</v>
      </c>
      <c r="B1297" s="21" t="s">
        <v>1211</v>
      </c>
      <c r="C1297" s="30">
        <v>45849</v>
      </c>
      <c r="D1297" s="30">
        <v>45854</v>
      </c>
      <c r="E1297" s="47">
        <v>354</v>
      </c>
      <c r="F1297" s="47">
        <f t="shared" si="142"/>
        <v>31152</v>
      </c>
      <c r="G1297" s="48">
        <f t="shared" si="143"/>
        <v>31152</v>
      </c>
      <c r="H1297" s="21">
        <v>79527</v>
      </c>
      <c r="I1297" s="21" t="s">
        <v>5245</v>
      </c>
      <c r="J1297" s="21">
        <v>1</v>
      </c>
      <c r="K1297" s="21">
        <v>1</v>
      </c>
      <c r="L1297" s="21">
        <f t="shared" si="144"/>
        <v>0</v>
      </c>
      <c r="M1297" s="21" t="s">
        <v>1911</v>
      </c>
      <c r="N1297" s="30">
        <v>45857</v>
      </c>
      <c r="O1297" s="48">
        <v>67112</v>
      </c>
      <c r="P1297" s="21" t="s">
        <v>415</v>
      </c>
      <c r="Q1297" s="21">
        <v>58153396302</v>
      </c>
      <c r="R1297" s="21" t="s">
        <v>40</v>
      </c>
      <c r="S1297" s="3">
        <v>-20</v>
      </c>
      <c r="T1297" s="37"/>
      <c r="U1297" s="21" t="s">
        <v>492</v>
      </c>
      <c r="V1297" s="21" t="str">
        <f>VLOOKUP(P1297,'Customer List'!B:C,2,)</f>
        <v>Kolkata</v>
      </c>
      <c r="W1297" s="38"/>
      <c r="X1297" s="30">
        <v>45859</v>
      </c>
      <c r="Y1297" s="21">
        <f t="shared" si="145"/>
        <v>2</v>
      </c>
      <c r="Z1297" s="21" t="str">
        <f t="shared" si="146"/>
        <v>Saturday</v>
      </c>
      <c r="AA1297" s="21" t="str">
        <f t="shared" si="147"/>
        <v>Monday</v>
      </c>
      <c r="AB1297" s="21" t="str">
        <f>VLOOKUP(U1297,'Currency Sheet'!A:C,3,)</f>
        <v>DOLLAR</v>
      </c>
      <c r="AC1297" s="42" t="str">
        <f>VLOOKUP(P1297,'Customer List'!B:D,3,)</f>
        <v>OutStation</v>
      </c>
    </row>
    <row r="1298" spans="1:29" x14ac:dyDescent="0.25">
      <c r="A1298" s="21">
        <v>1297</v>
      </c>
      <c r="B1298" s="21" t="s">
        <v>1212</v>
      </c>
      <c r="C1298" s="30">
        <v>45849</v>
      </c>
      <c r="D1298" s="30">
        <v>45854</v>
      </c>
      <c r="E1298" s="47">
        <v>498</v>
      </c>
      <c r="F1298" s="47">
        <f t="shared" si="142"/>
        <v>43824</v>
      </c>
      <c r="G1298" s="48">
        <f t="shared" si="143"/>
        <v>43824</v>
      </c>
      <c r="H1298" s="21" t="s">
        <v>1213</v>
      </c>
      <c r="I1298" s="21" t="s">
        <v>5246</v>
      </c>
      <c r="J1298" s="21">
        <v>1</v>
      </c>
      <c r="K1298" s="21">
        <v>1</v>
      </c>
      <c r="L1298" s="21">
        <f t="shared" si="144"/>
        <v>0</v>
      </c>
      <c r="M1298" s="21" t="s">
        <v>1224</v>
      </c>
      <c r="N1298" s="30">
        <v>45854</v>
      </c>
      <c r="O1298" s="48">
        <v>83000</v>
      </c>
      <c r="P1298" s="21" t="s">
        <v>208</v>
      </c>
      <c r="Q1298" s="21" t="s">
        <v>636</v>
      </c>
      <c r="R1298" s="21" t="s">
        <v>637</v>
      </c>
      <c r="S1298" s="3">
        <v>-20</v>
      </c>
      <c r="T1298" s="37"/>
      <c r="U1298" s="21" t="s">
        <v>492</v>
      </c>
      <c r="V1298" s="21" t="str">
        <f>VLOOKUP(P1298,'Customer List'!B:C,2,)</f>
        <v>Delhi</v>
      </c>
      <c r="W1298" s="38"/>
      <c r="X1298" s="30">
        <v>45854</v>
      </c>
      <c r="Y1298" s="21">
        <f t="shared" si="145"/>
        <v>0</v>
      </c>
      <c r="Z1298" s="21" t="str">
        <f t="shared" si="146"/>
        <v>Wednesday</v>
      </c>
      <c r="AA1298" s="21" t="str">
        <f t="shared" si="147"/>
        <v>Wednesday</v>
      </c>
      <c r="AB1298" s="21" t="str">
        <f>VLOOKUP(U1298,'Currency Sheet'!A:C,3,)</f>
        <v>DOLLAR</v>
      </c>
      <c r="AC1298" s="42" t="str">
        <f>VLOOKUP(P1298,'Customer List'!B:D,3,)</f>
        <v>Local</v>
      </c>
    </row>
    <row r="1299" spans="1:29" x14ac:dyDescent="0.25">
      <c r="A1299" s="21">
        <v>1298</v>
      </c>
      <c r="B1299" s="21">
        <v>44409</v>
      </c>
      <c r="C1299" s="30">
        <v>45849</v>
      </c>
      <c r="D1299" s="30">
        <v>45854</v>
      </c>
      <c r="E1299" s="47">
        <v>355.1</v>
      </c>
      <c r="F1299" s="47">
        <f t="shared" si="142"/>
        <v>31248.800000000003</v>
      </c>
      <c r="G1299" s="48">
        <f t="shared" si="143"/>
        <v>31248.800000000003</v>
      </c>
      <c r="H1299" s="21" t="s">
        <v>1214</v>
      </c>
      <c r="I1299" s="21" t="s">
        <v>5262</v>
      </c>
      <c r="J1299" s="21">
        <v>1</v>
      </c>
      <c r="K1299" s="21">
        <v>1</v>
      </c>
      <c r="L1299" s="21">
        <f t="shared" si="144"/>
        <v>0</v>
      </c>
      <c r="M1299" s="21" t="s">
        <v>1914</v>
      </c>
      <c r="N1299" s="30">
        <v>45857</v>
      </c>
      <c r="O1299" s="48">
        <v>48230</v>
      </c>
      <c r="P1299" s="21" t="s">
        <v>629</v>
      </c>
      <c r="Q1299" s="21">
        <v>58153395624</v>
      </c>
      <c r="R1299" s="21" t="s">
        <v>40</v>
      </c>
      <c r="S1299" s="3">
        <v>-20</v>
      </c>
      <c r="T1299" s="37" t="s">
        <v>1221</v>
      </c>
      <c r="U1299" s="21" t="s">
        <v>2026</v>
      </c>
      <c r="V1299" s="21" t="str">
        <f>VLOOKUP(P1299,'Customer List'!B:C,2,)</f>
        <v>Gujrat</v>
      </c>
      <c r="W1299" s="38"/>
      <c r="X1299" s="30">
        <v>45859</v>
      </c>
      <c r="Y1299" s="21">
        <f t="shared" si="145"/>
        <v>2</v>
      </c>
      <c r="Z1299" s="21" t="str">
        <f t="shared" si="146"/>
        <v>Saturday</v>
      </c>
      <c r="AA1299" s="21" t="str">
        <f t="shared" si="147"/>
        <v>Monday</v>
      </c>
      <c r="AB1299" s="21" t="str">
        <f>VLOOKUP(U1299,'Currency Sheet'!A:C,3,)</f>
        <v>DOLLAR</v>
      </c>
      <c r="AC1299" s="42" t="str">
        <f>VLOOKUP(P1299,'Customer List'!B:D,3,)</f>
        <v>OutStation</v>
      </c>
    </row>
    <row r="1300" spans="1:29" x14ac:dyDescent="0.25">
      <c r="A1300" s="21">
        <v>1299</v>
      </c>
      <c r="B1300" s="21">
        <v>44409</v>
      </c>
      <c r="C1300" s="30">
        <v>45849</v>
      </c>
      <c r="D1300" s="30">
        <v>45854</v>
      </c>
      <c r="E1300" s="47">
        <v>355.1</v>
      </c>
      <c r="F1300" s="47">
        <f t="shared" si="142"/>
        <v>31248.800000000003</v>
      </c>
      <c r="G1300" s="48">
        <f t="shared" si="143"/>
        <v>31248.800000000003</v>
      </c>
      <c r="H1300" s="21" t="s">
        <v>1215</v>
      </c>
      <c r="I1300" s="21" t="s">
        <v>5263</v>
      </c>
      <c r="J1300" s="21">
        <v>1</v>
      </c>
      <c r="K1300" s="21">
        <v>1</v>
      </c>
      <c r="L1300" s="21">
        <f t="shared" si="144"/>
        <v>0</v>
      </c>
      <c r="M1300" s="21" t="s">
        <v>1914</v>
      </c>
      <c r="N1300" s="30">
        <v>45857</v>
      </c>
      <c r="O1300" s="48">
        <v>48230</v>
      </c>
      <c r="P1300" s="21" t="s">
        <v>629</v>
      </c>
      <c r="Q1300" s="21">
        <v>58153395624</v>
      </c>
      <c r="R1300" s="21" t="s">
        <v>40</v>
      </c>
      <c r="S1300" s="3">
        <v>-20</v>
      </c>
      <c r="T1300" s="37" t="s">
        <v>1221</v>
      </c>
      <c r="U1300" s="21" t="s">
        <v>2026</v>
      </c>
      <c r="V1300" s="21" t="str">
        <f>VLOOKUP(P1300,'Customer List'!B:C,2,)</f>
        <v>Gujrat</v>
      </c>
      <c r="W1300" s="38"/>
      <c r="X1300" s="30">
        <v>45859</v>
      </c>
      <c r="Y1300" s="21">
        <f t="shared" si="145"/>
        <v>2</v>
      </c>
      <c r="Z1300" s="21" t="str">
        <f t="shared" si="146"/>
        <v>Saturday</v>
      </c>
      <c r="AA1300" s="21" t="str">
        <f t="shared" si="147"/>
        <v>Monday</v>
      </c>
      <c r="AB1300" s="21" t="str">
        <f>VLOOKUP(U1300,'Currency Sheet'!A:C,3,)</f>
        <v>DOLLAR</v>
      </c>
      <c r="AC1300" s="42" t="str">
        <f>VLOOKUP(P1300,'Customer List'!B:D,3,)</f>
        <v>OutStation</v>
      </c>
    </row>
    <row r="1301" spans="1:29" x14ac:dyDescent="0.25">
      <c r="A1301" s="21">
        <v>1300</v>
      </c>
      <c r="B1301" s="21">
        <v>44409</v>
      </c>
      <c r="C1301" s="30">
        <v>45849</v>
      </c>
      <c r="D1301" s="30">
        <v>45854</v>
      </c>
      <c r="E1301" s="47">
        <v>355.1</v>
      </c>
      <c r="F1301" s="47">
        <f t="shared" si="142"/>
        <v>31248.800000000003</v>
      </c>
      <c r="G1301" s="48">
        <f t="shared" si="143"/>
        <v>31248.800000000003</v>
      </c>
      <c r="H1301" s="21" t="s">
        <v>1216</v>
      </c>
      <c r="I1301" s="21" t="s">
        <v>5264</v>
      </c>
      <c r="J1301" s="21">
        <v>1</v>
      </c>
      <c r="K1301" s="21">
        <v>1</v>
      </c>
      <c r="L1301" s="21">
        <f t="shared" si="144"/>
        <v>0</v>
      </c>
      <c r="M1301" s="21" t="s">
        <v>1914</v>
      </c>
      <c r="N1301" s="30">
        <v>45857</v>
      </c>
      <c r="O1301" s="48">
        <v>48230</v>
      </c>
      <c r="P1301" s="21" t="s">
        <v>629</v>
      </c>
      <c r="Q1301" s="21">
        <v>58153395624</v>
      </c>
      <c r="R1301" s="21" t="s">
        <v>40</v>
      </c>
      <c r="S1301" s="3">
        <v>-20</v>
      </c>
      <c r="T1301" s="37" t="s">
        <v>1221</v>
      </c>
      <c r="U1301" s="21" t="s">
        <v>2026</v>
      </c>
      <c r="V1301" s="21" t="str">
        <f>VLOOKUP(P1301,'Customer List'!B:C,2,)</f>
        <v>Gujrat</v>
      </c>
      <c r="W1301" s="38"/>
      <c r="X1301" s="30">
        <v>45859</v>
      </c>
      <c r="Y1301" s="21">
        <f t="shared" si="145"/>
        <v>2</v>
      </c>
      <c r="Z1301" s="21" t="str">
        <f t="shared" si="146"/>
        <v>Saturday</v>
      </c>
      <c r="AA1301" s="21" t="str">
        <f t="shared" si="147"/>
        <v>Monday</v>
      </c>
      <c r="AB1301" s="21" t="str">
        <f>VLOOKUP(U1301,'Currency Sheet'!A:C,3,)</f>
        <v>DOLLAR</v>
      </c>
      <c r="AC1301" s="42" t="str">
        <f>VLOOKUP(P1301,'Customer List'!B:D,3,)</f>
        <v>OutStation</v>
      </c>
    </row>
    <row r="1302" spans="1:29" x14ac:dyDescent="0.25">
      <c r="A1302" s="21">
        <v>1301</v>
      </c>
      <c r="B1302" s="21">
        <v>44409</v>
      </c>
      <c r="C1302" s="30">
        <v>45849</v>
      </c>
      <c r="D1302" s="30">
        <v>45854</v>
      </c>
      <c r="E1302" s="47">
        <v>385</v>
      </c>
      <c r="F1302" s="47">
        <f t="shared" si="142"/>
        <v>33880</v>
      </c>
      <c r="G1302" s="48">
        <f t="shared" si="143"/>
        <v>33880</v>
      </c>
      <c r="H1302" s="21" t="s">
        <v>1217</v>
      </c>
      <c r="I1302" s="21" t="s">
        <v>5265</v>
      </c>
      <c r="J1302" s="21">
        <v>1</v>
      </c>
      <c r="K1302" s="21">
        <v>1</v>
      </c>
      <c r="L1302" s="21">
        <f t="shared" si="144"/>
        <v>0</v>
      </c>
      <c r="M1302" s="21" t="s">
        <v>1914</v>
      </c>
      <c r="N1302" s="30">
        <v>45857</v>
      </c>
      <c r="O1302" s="48">
        <v>51301.25</v>
      </c>
      <c r="P1302" s="21" t="s">
        <v>629</v>
      </c>
      <c r="Q1302" s="21">
        <v>58153395624</v>
      </c>
      <c r="R1302" s="21" t="s">
        <v>40</v>
      </c>
      <c r="S1302" s="3" t="s">
        <v>299</v>
      </c>
      <c r="T1302" s="37"/>
      <c r="U1302" s="21" t="s">
        <v>2026</v>
      </c>
      <c r="V1302" s="21" t="str">
        <f>VLOOKUP(P1302,'Customer List'!B:C,2,)</f>
        <v>Gujrat</v>
      </c>
      <c r="W1302" s="38"/>
      <c r="X1302" s="30">
        <v>45859</v>
      </c>
      <c r="Y1302" s="21">
        <f t="shared" si="145"/>
        <v>2</v>
      </c>
      <c r="Z1302" s="21" t="str">
        <f t="shared" si="146"/>
        <v>Saturday</v>
      </c>
      <c r="AA1302" s="21" t="str">
        <f t="shared" si="147"/>
        <v>Monday</v>
      </c>
      <c r="AB1302" s="21" t="str">
        <f>VLOOKUP(U1302,'Currency Sheet'!A:C,3,)</f>
        <v>DOLLAR</v>
      </c>
      <c r="AC1302" s="42" t="str">
        <f>VLOOKUP(P1302,'Customer List'!B:D,3,)</f>
        <v>OutStation</v>
      </c>
    </row>
    <row r="1303" spans="1:29" x14ac:dyDescent="0.25">
      <c r="A1303" s="21">
        <v>1302</v>
      </c>
      <c r="B1303" s="21">
        <v>44409</v>
      </c>
      <c r="C1303" s="30">
        <v>45849</v>
      </c>
      <c r="D1303" s="30">
        <v>45854</v>
      </c>
      <c r="E1303" s="47">
        <v>123.2</v>
      </c>
      <c r="F1303" s="47">
        <f t="shared" si="142"/>
        <v>10841.6</v>
      </c>
      <c r="G1303" s="48">
        <f t="shared" si="143"/>
        <v>10841.6</v>
      </c>
      <c r="H1303" s="21" t="s">
        <v>1218</v>
      </c>
      <c r="I1303" s="21" t="s">
        <v>5266</v>
      </c>
      <c r="J1303" s="21">
        <v>1</v>
      </c>
      <c r="K1303" s="21">
        <v>1</v>
      </c>
      <c r="L1303" s="21">
        <f t="shared" si="144"/>
        <v>0</v>
      </c>
      <c r="M1303" s="21" t="s">
        <v>1914</v>
      </c>
      <c r="N1303" s="30">
        <v>45857</v>
      </c>
      <c r="O1303" s="48">
        <v>14560</v>
      </c>
      <c r="P1303" s="21" t="s">
        <v>629</v>
      </c>
      <c r="Q1303" s="21">
        <v>58153395624</v>
      </c>
      <c r="R1303" s="21" t="s">
        <v>40</v>
      </c>
      <c r="S1303" s="3">
        <v>4</v>
      </c>
      <c r="T1303" s="37"/>
      <c r="U1303" s="21" t="s">
        <v>2026</v>
      </c>
      <c r="V1303" s="21" t="str">
        <f>VLOOKUP(P1303,'Customer List'!B:C,2,)</f>
        <v>Gujrat</v>
      </c>
      <c r="W1303" s="38"/>
      <c r="X1303" s="30">
        <v>45859</v>
      </c>
      <c r="Y1303" s="21">
        <f t="shared" si="145"/>
        <v>2</v>
      </c>
      <c r="Z1303" s="21" t="str">
        <f t="shared" si="146"/>
        <v>Saturday</v>
      </c>
      <c r="AA1303" s="21" t="str">
        <f t="shared" si="147"/>
        <v>Monday</v>
      </c>
      <c r="AB1303" s="21" t="str">
        <f>VLOOKUP(U1303,'Currency Sheet'!A:C,3,)</f>
        <v>DOLLAR</v>
      </c>
      <c r="AC1303" s="42" t="str">
        <f>VLOOKUP(P1303,'Customer List'!B:D,3,)</f>
        <v>OutStation</v>
      </c>
    </row>
    <row r="1304" spans="1:29" x14ac:dyDescent="0.25">
      <c r="A1304" s="21">
        <v>1303</v>
      </c>
      <c r="B1304" s="21">
        <v>44409</v>
      </c>
      <c r="C1304" s="30">
        <v>45849</v>
      </c>
      <c r="D1304" s="30">
        <v>45854</v>
      </c>
      <c r="E1304" s="47">
        <v>329</v>
      </c>
      <c r="F1304" s="47">
        <f t="shared" si="142"/>
        <v>28952</v>
      </c>
      <c r="G1304" s="48">
        <f t="shared" si="143"/>
        <v>28952</v>
      </c>
      <c r="H1304" s="21" t="s">
        <v>1219</v>
      </c>
      <c r="I1304" s="21" t="s">
        <v>5267</v>
      </c>
      <c r="J1304" s="21">
        <v>1</v>
      </c>
      <c r="K1304" s="21">
        <v>1</v>
      </c>
      <c r="L1304" s="21">
        <f t="shared" si="144"/>
        <v>0</v>
      </c>
      <c r="M1304" s="21" t="s">
        <v>2130</v>
      </c>
      <c r="N1304" s="30">
        <v>45867</v>
      </c>
      <c r="O1304" s="48">
        <v>46060</v>
      </c>
      <c r="P1304" s="21" t="s">
        <v>319</v>
      </c>
      <c r="Q1304" s="21">
        <v>58153779283</v>
      </c>
      <c r="R1304" s="21" t="s">
        <v>40</v>
      </c>
      <c r="S1304" s="3">
        <v>4</v>
      </c>
      <c r="T1304" s="37"/>
      <c r="U1304" s="21" t="s">
        <v>2026</v>
      </c>
      <c r="V1304" s="21" t="str">
        <f>VLOOKUP(P1304,'Customer List'!B:C,2,)</f>
        <v>Gujrat</v>
      </c>
      <c r="W1304" s="38"/>
      <c r="X1304" s="30">
        <v>45869</v>
      </c>
      <c r="Y1304" s="21">
        <f t="shared" si="145"/>
        <v>2</v>
      </c>
      <c r="Z1304" s="21" t="str">
        <f t="shared" si="146"/>
        <v>Tuesday</v>
      </c>
      <c r="AA1304" s="21" t="str">
        <f t="shared" si="147"/>
        <v>Thursday</v>
      </c>
      <c r="AB1304" s="21" t="str">
        <f>VLOOKUP(U1304,'Currency Sheet'!A:C,3,)</f>
        <v>DOLLAR</v>
      </c>
      <c r="AC1304" s="42" t="str">
        <f>VLOOKUP(P1304,'Customer List'!B:D,3,)</f>
        <v>OutStation</v>
      </c>
    </row>
    <row r="1305" spans="1:29" x14ac:dyDescent="0.25">
      <c r="A1305" s="21">
        <v>1304</v>
      </c>
      <c r="B1305" s="21">
        <v>44409</v>
      </c>
      <c r="C1305" s="30">
        <v>45849</v>
      </c>
      <c r="D1305" s="30">
        <v>45854</v>
      </c>
      <c r="E1305" s="47">
        <v>514.5</v>
      </c>
      <c r="F1305" s="47">
        <f t="shared" si="142"/>
        <v>45276</v>
      </c>
      <c r="G1305" s="48">
        <f t="shared" si="143"/>
        <v>45276</v>
      </c>
      <c r="H1305" s="21" t="s">
        <v>1220</v>
      </c>
      <c r="I1305" s="21" t="s">
        <v>5268</v>
      </c>
      <c r="J1305" s="21">
        <v>1</v>
      </c>
      <c r="K1305" s="21">
        <v>1</v>
      </c>
      <c r="L1305" s="21">
        <f t="shared" si="144"/>
        <v>0</v>
      </c>
      <c r="M1305" s="21" t="s">
        <v>1919</v>
      </c>
      <c r="N1305" s="30">
        <v>45859</v>
      </c>
      <c r="O1305" s="48">
        <v>92610</v>
      </c>
      <c r="P1305" s="21" t="s">
        <v>16</v>
      </c>
      <c r="Q1305" s="21" t="s">
        <v>636</v>
      </c>
      <c r="R1305" s="21" t="s">
        <v>637</v>
      </c>
      <c r="S1305" s="3">
        <v>4</v>
      </c>
      <c r="T1305" s="37"/>
      <c r="U1305" s="21" t="s">
        <v>2026</v>
      </c>
      <c r="V1305" s="21" t="str">
        <f>VLOOKUP(P1305,'Customer List'!B:C,2,)</f>
        <v>Delhi</v>
      </c>
      <c r="W1305" s="38"/>
      <c r="X1305" s="30">
        <v>45859</v>
      </c>
      <c r="Y1305" s="21">
        <f t="shared" si="145"/>
        <v>0</v>
      </c>
      <c r="Z1305" s="21" t="str">
        <f t="shared" si="146"/>
        <v>Monday</v>
      </c>
      <c r="AA1305" s="21" t="str">
        <f t="shared" si="147"/>
        <v>Monday</v>
      </c>
      <c r="AB1305" s="21" t="str">
        <f>VLOOKUP(U1305,'Currency Sheet'!A:C,3,)</f>
        <v>DOLLAR</v>
      </c>
      <c r="AC1305" s="42" t="str">
        <f>VLOOKUP(P1305,'Customer List'!B:D,3,)</f>
        <v>Local</v>
      </c>
    </row>
    <row r="1306" spans="1:29" x14ac:dyDescent="0.25">
      <c r="A1306" s="21">
        <v>1305</v>
      </c>
      <c r="B1306" s="21" t="s">
        <v>1944</v>
      </c>
      <c r="C1306" s="30">
        <v>45852</v>
      </c>
      <c r="D1306" s="30">
        <v>45855</v>
      </c>
      <c r="E1306" s="47">
        <v>36225</v>
      </c>
      <c r="F1306" s="47">
        <f t="shared" si="142"/>
        <v>36225</v>
      </c>
      <c r="G1306" s="48">
        <f t="shared" si="143"/>
        <v>36225</v>
      </c>
      <c r="H1306" s="21" t="s">
        <v>1945</v>
      </c>
      <c r="I1306" s="21"/>
      <c r="J1306" s="21">
        <v>1</v>
      </c>
      <c r="K1306" s="21">
        <v>1</v>
      </c>
      <c r="L1306" s="21">
        <f t="shared" si="144"/>
        <v>0</v>
      </c>
      <c r="M1306" s="21" t="s">
        <v>1946</v>
      </c>
      <c r="N1306" s="30">
        <v>45855</v>
      </c>
      <c r="O1306" s="48">
        <v>0</v>
      </c>
      <c r="P1306" s="21" t="s">
        <v>180</v>
      </c>
      <c r="Q1306" s="21" t="s">
        <v>636</v>
      </c>
      <c r="R1306" s="21" t="s">
        <v>637</v>
      </c>
      <c r="S1306" s="3">
        <v>4</v>
      </c>
      <c r="T1306" s="37" t="s">
        <v>1947</v>
      </c>
      <c r="U1306" s="21" t="s">
        <v>208</v>
      </c>
      <c r="V1306" s="21" t="str">
        <f>VLOOKUP(P1306,'Customer List'!B:C,2,)</f>
        <v>Faridabad</v>
      </c>
      <c r="W1306" s="38"/>
      <c r="X1306" s="30">
        <v>45855</v>
      </c>
      <c r="Y1306" s="21">
        <f t="shared" si="145"/>
        <v>0</v>
      </c>
      <c r="Z1306" s="21" t="str">
        <f t="shared" si="146"/>
        <v>Thursday</v>
      </c>
      <c r="AA1306" s="21" t="str">
        <f t="shared" si="147"/>
        <v>Thursday</v>
      </c>
      <c r="AB1306" s="21" t="str">
        <f>VLOOKUP(U1306,'Currency Sheet'!A:C,3,)</f>
        <v>INR</v>
      </c>
      <c r="AC1306" s="42" t="str">
        <f>VLOOKUP(P1306,'Customer List'!B:D,3,)</f>
        <v>Local</v>
      </c>
    </row>
    <row r="1307" spans="1:29" x14ac:dyDescent="0.25">
      <c r="A1307" s="21">
        <v>1306</v>
      </c>
      <c r="B1307" s="21" t="s">
        <v>1909</v>
      </c>
      <c r="C1307" s="30">
        <v>45850</v>
      </c>
      <c r="D1307" s="30">
        <v>45856</v>
      </c>
      <c r="E1307" s="47">
        <v>65.8</v>
      </c>
      <c r="F1307" s="47">
        <f t="shared" si="142"/>
        <v>5790.4</v>
      </c>
      <c r="G1307" s="48">
        <f t="shared" si="143"/>
        <v>5790.4</v>
      </c>
      <c r="H1307" s="21">
        <v>100202</v>
      </c>
      <c r="I1307" s="21" t="s">
        <v>59</v>
      </c>
      <c r="J1307" s="21">
        <v>1</v>
      </c>
      <c r="K1307" s="21">
        <v>1</v>
      </c>
      <c r="L1307" s="21">
        <f t="shared" si="144"/>
        <v>0</v>
      </c>
      <c r="M1307" s="21" t="s">
        <v>1998</v>
      </c>
      <c r="N1307" s="30">
        <v>45860</v>
      </c>
      <c r="O1307" s="48">
        <v>10636.1</v>
      </c>
      <c r="P1307" s="21" t="s">
        <v>332</v>
      </c>
      <c r="Q1307" s="21">
        <v>58153476765</v>
      </c>
      <c r="R1307" s="21" t="s">
        <v>40</v>
      </c>
      <c r="S1307" s="3">
        <v>4</v>
      </c>
      <c r="T1307" s="37"/>
      <c r="U1307" s="21" t="s">
        <v>18</v>
      </c>
      <c r="V1307" s="21" t="str">
        <f>VLOOKUP(P1307,'Customer List'!B:C,2,)</f>
        <v>Banglore</v>
      </c>
      <c r="W1307" s="38"/>
      <c r="X1307" s="30">
        <v>45861</v>
      </c>
      <c r="Y1307" s="21">
        <f t="shared" si="145"/>
        <v>1</v>
      </c>
      <c r="Z1307" s="21" t="str">
        <f t="shared" si="146"/>
        <v>Tuesday</v>
      </c>
      <c r="AA1307" s="21" t="str">
        <f t="shared" si="147"/>
        <v>Wednesday</v>
      </c>
      <c r="AB1307" s="21" t="str">
        <f>VLOOKUP(U1307,'Currency Sheet'!A:C,3,)</f>
        <v>DOLLAR</v>
      </c>
      <c r="AC1307" s="42" t="str">
        <f>VLOOKUP(P1307,'Customer List'!B:D,3,)</f>
        <v>OutStation</v>
      </c>
    </row>
    <row r="1308" spans="1:29" x14ac:dyDescent="0.25">
      <c r="A1308" s="21">
        <v>1307</v>
      </c>
      <c r="B1308" s="21" t="s">
        <v>1909</v>
      </c>
      <c r="C1308" s="30">
        <v>45850</v>
      </c>
      <c r="D1308" s="30">
        <v>45856</v>
      </c>
      <c r="E1308" s="47">
        <v>100.1</v>
      </c>
      <c r="F1308" s="47">
        <f t="shared" si="142"/>
        <v>8808.7999999999993</v>
      </c>
      <c r="G1308" s="48">
        <f t="shared" si="143"/>
        <v>8808.7999999999993</v>
      </c>
      <c r="H1308" s="21">
        <v>100204</v>
      </c>
      <c r="I1308" s="21" t="s">
        <v>61</v>
      </c>
      <c r="J1308" s="21">
        <v>1</v>
      </c>
      <c r="K1308" s="21">
        <v>1</v>
      </c>
      <c r="L1308" s="21">
        <f t="shared" si="144"/>
        <v>0</v>
      </c>
      <c r="M1308" s="21" t="s">
        <v>1924</v>
      </c>
      <c r="N1308" s="30">
        <v>45859</v>
      </c>
      <c r="O1308" s="48">
        <v>12226.5</v>
      </c>
      <c r="P1308" s="21" t="s">
        <v>1010</v>
      </c>
      <c r="Q1308" s="21">
        <v>58153432562</v>
      </c>
      <c r="R1308" s="21" t="s">
        <v>40</v>
      </c>
      <c r="S1308" s="3">
        <v>4</v>
      </c>
      <c r="T1308" s="37"/>
      <c r="U1308" s="21" t="s">
        <v>18</v>
      </c>
      <c r="V1308" s="21" t="str">
        <f>VLOOKUP(P1308,'Customer List'!B:C,2,)</f>
        <v>Mumbai</v>
      </c>
      <c r="W1308" s="38"/>
      <c r="X1308" s="30">
        <v>45860</v>
      </c>
      <c r="Y1308" s="21">
        <f t="shared" si="145"/>
        <v>1</v>
      </c>
      <c r="Z1308" s="21" t="str">
        <f t="shared" si="146"/>
        <v>Monday</v>
      </c>
      <c r="AA1308" s="21" t="str">
        <f t="shared" si="147"/>
        <v>Tuesday</v>
      </c>
      <c r="AB1308" s="21" t="str">
        <f>VLOOKUP(U1308,'Currency Sheet'!A:C,3,)</f>
        <v>DOLLAR</v>
      </c>
      <c r="AC1308" s="42" t="str">
        <f>VLOOKUP(P1308,'Customer List'!B:D,3,)</f>
        <v>OutStation</v>
      </c>
    </row>
    <row r="1309" spans="1:29" x14ac:dyDescent="0.25">
      <c r="A1309" s="21">
        <v>1308</v>
      </c>
      <c r="B1309" s="21" t="s">
        <v>1909</v>
      </c>
      <c r="C1309" s="30">
        <v>45850</v>
      </c>
      <c r="D1309" s="30">
        <v>45856</v>
      </c>
      <c r="E1309" s="47">
        <v>173.6</v>
      </c>
      <c r="F1309" s="47">
        <f t="shared" si="142"/>
        <v>15276.8</v>
      </c>
      <c r="G1309" s="48">
        <f t="shared" si="143"/>
        <v>15276.8</v>
      </c>
      <c r="H1309" s="21">
        <v>100220</v>
      </c>
      <c r="I1309" s="21" t="s">
        <v>154</v>
      </c>
      <c r="J1309" s="21">
        <v>1</v>
      </c>
      <c r="K1309" s="21">
        <v>1</v>
      </c>
      <c r="L1309" s="21">
        <f t="shared" si="144"/>
        <v>0</v>
      </c>
      <c r="M1309" s="21" t="s">
        <v>1936</v>
      </c>
      <c r="N1309" s="30">
        <v>45859</v>
      </c>
      <c r="O1309" s="48">
        <v>24986</v>
      </c>
      <c r="P1309" s="21" t="s">
        <v>1906</v>
      </c>
      <c r="Q1309" s="21">
        <v>58153429681</v>
      </c>
      <c r="R1309" s="21" t="s">
        <v>40</v>
      </c>
      <c r="S1309" s="3">
        <v>4</v>
      </c>
      <c r="T1309" s="37"/>
      <c r="U1309" s="21" t="s">
        <v>18</v>
      </c>
      <c r="V1309" s="21" t="str">
        <f>VLOOKUP(P1309,'Customer List'!B:C,2,)</f>
        <v>Lucknow</v>
      </c>
      <c r="W1309" s="38"/>
      <c r="X1309" s="30">
        <v>45862</v>
      </c>
      <c r="Y1309" s="21">
        <f t="shared" si="145"/>
        <v>3</v>
      </c>
      <c r="Z1309" s="21" t="str">
        <f t="shared" si="146"/>
        <v>Monday</v>
      </c>
      <c r="AA1309" s="21" t="str">
        <f t="shared" si="147"/>
        <v>Thursday</v>
      </c>
      <c r="AB1309" s="21" t="str">
        <f>VLOOKUP(U1309,'Currency Sheet'!A:C,3,)</f>
        <v>DOLLAR</v>
      </c>
      <c r="AC1309" s="42" t="str">
        <f>VLOOKUP(P1309,'Customer List'!B:D,3,)</f>
        <v>OutStation</v>
      </c>
    </row>
    <row r="1310" spans="1:29" x14ac:dyDescent="0.25">
      <c r="A1310" s="21">
        <v>1309</v>
      </c>
      <c r="B1310" s="21" t="s">
        <v>1909</v>
      </c>
      <c r="C1310" s="30">
        <v>45850</v>
      </c>
      <c r="D1310" s="30">
        <v>45856</v>
      </c>
      <c r="E1310" s="47">
        <v>204.75</v>
      </c>
      <c r="F1310" s="47">
        <f t="shared" si="142"/>
        <v>18018</v>
      </c>
      <c r="G1310" s="48">
        <f t="shared" si="143"/>
        <v>18018</v>
      </c>
      <c r="H1310" s="21">
        <v>100742</v>
      </c>
      <c r="I1310" s="21" t="s">
        <v>2802</v>
      </c>
      <c r="J1310" s="21">
        <v>1</v>
      </c>
      <c r="K1310" s="21">
        <v>1</v>
      </c>
      <c r="L1310" s="21">
        <f t="shared" si="144"/>
        <v>0</v>
      </c>
      <c r="M1310" s="21" t="s">
        <v>2001</v>
      </c>
      <c r="N1310" s="30">
        <v>45860</v>
      </c>
      <c r="O1310" s="48">
        <v>20748</v>
      </c>
      <c r="P1310" s="21" t="s">
        <v>839</v>
      </c>
      <c r="Q1310" s="21">
        <v>58153479053</v>
      </c>
      <c r="R1310" s="21" t="s">
        <v>40</v>
      </c>
      <c r="S1310" s="3">
        <v>4</v>
      </c>
      <c r="T1310" s="37"/>
      <c r="U1310" s="21" t="s">
        <v>18</v>
      </c>
      <c r="V1310" s="21" t="str">
        <f>VLOOKUP(P1310,'Customer List'!B:C,2,)</f>
        <v>Hyderabad</v>
      </c>
      <c r="W1310" s="38"/>
      <c r="X1310" s="30">
        <v>45861</v>
      </c>
      <c r="Y1310" s="21">
        <f t="shared" si="145"/>
        <v>1</v>
      </c>
      <c r="Z1310" s="21" t="str">
        <f t="shared" si="146"/>
        <v>Tuesday</v>
      </c>
      <c r="AA1310" s="21" t="str">
        <f t="shared" si="147"/>
        <v>Wednesday</v>
      </c>
      <c r="AB1310" s="21" t="str">
        <f>VLOOKUP(U1310,'Currency Sheet'!A:C,3,)</f>
        <v>DOLLAR</v>
      </c>
      <c r="AC1310" s="42" t="str">
        <f>VLOOKUP(P1310,'Customer List'!B:D,3,)</f>
        <v>OutStation</v>
      </c>
    </row>
    <row r="1311" spans="1:29" x14ac:dyDescent="0.25">
      <c r="A1311" s="21">
        <v>1310</v>
      </c>
      <c r="B1311" s="21" t="s">
        <v>1909</v>
      </c>
      <c r="C1311" s="30">
        <v>45850</v>
      </c>
      <c r="D1311" s="30">
        <v>45856</v>
      </c>
      <c r="E1311" s="47">
        <v>121.1</v>
      </c>
      <c r="F1311" s="47">
        <f t="shared" si="142"/>
        <v>10656.8</v>
      </c>
      <c r="G1311" s="48">
        <f t="shared" si="143"/>
        <v>10656.8</v>
      </c>
      <c r="H1311" s="21">
        <v>101208</v>
      </c>
      <c r="I1311" s="21" t="s">
        <v>1276</v>
      </c>
      <c r="J1311" s="21">
        <v>1</v>
      </c>
      <c r="K1311" s="21">
        <v>1</v>
      </c>
      <c r="L1311" s="21">
        <f t="shared" si="144"/>
        <v>0</v>
      </c>
      <c r="M1311" s="21" t="s">
        <v>1936</v>
      </c>
      <c r="N1311" s="30">
        <v>45859</v>
      </c>
      <c r="O1311" s="48">
        <v>17429.75</v>
      </c>
      <c r="P1311" s="21" t="s">
        <v>1906</v>
      </c>
      <c r="Q1311" s="21">
        <v>58153429681</v>
      </c>
      <c r="R1311" s="21" t="s">
        <v>40</v>
      </c>
      <c r="S1311" s="3">
        <v>4</v>
      </c>
      <c r="T1311" s="37"/>
      <c r="U1311" s="21" t="s">
        <v>18</v>
      </c>
      <c r="V1311" s="21" t="str">
        <f>VLOOKUP(P1311,'Customer List'!B:C,2,)</f>
        <v>Lucknow</v>
      </c>
      <c r="W1311" s="38"/>
      <c r="X1311" s="30">
        <v>45862</v>
      </c>
      <c r="Y1311" s="21">
        <f t="shared" si="145"/>
        <v>3</v>
      </c>
      <c r="Z1311" s="21" t="str">
        <f t="shared" si="146"/>
        <v>Monday</v>
      </c>
      <c r="AA1311" s="21" t="str">
        <f t="shared" si="147"/>
        <v>Thursday</v>
      </c>
      <c r="AB1311" s="21" t="str">
        <f>VLOOKUP(U1311,'Currency Sheet'!A:C,3,)</f>
        <v>DOLLAR</v>
      </c>
      <c r="AC1311" s="42" t="str">
        <f>VLOOKUP(P1311,'Customer List'!B:D,3,)</f>
        <v>OutStation</v>
      </c>
    </row>
    <row r="1312" spans="1:29" x14ac:dyDescent="0.25">
      <c r="A1312" s="21">
        <v>1311</v>
      </c>
      <c r="B1312" s="21" t="s">
        <v>1909</v>
      </c>
      <c r="C1312" s="30">
        <v>45850</v>
      </c>
      <c r="D1312" s="30">
        <v>45856</v>
      </c>
      <c r="E1312" s="47">
        <v>160.30000000000001</v>
      </c>
      <c r="F1312" s="47">
        <f t="shared" si="142"/>
        <v>14106.400000000001</v>
      </c>
      <c r="G1312" s="48">
        <f t="shared" si="143"/>
        <v>56425.600000000006</v>
      </c>
      <c r="H1312" s="21">
        <v>101320</v>
      </c>
      <c r="I1312" s="21" t="s">
        <v>2803</v>
      </c>
      <c r="J1312" s="21">
        <v>4</v>
      </c>
      <c r="K1312" s="21">
        <v>4</v>
      </c>
      <c r="L1312" s="21">
        <f t="shared" si="144"/>
        <v>0</v>
      </c>
      <c r="M1312" s="21" t="s">
        <v>1937</v>
      </c>
      <c r="N1312" s="30">
        <v>45859</v>
      </c>
      <c r="O1312" s="48">
        <v>99386</v>
      </c>
      <c r="P1312" s="21" t="s">
        <v>252</v>
      </c>
      <c r="Q1312" s="21">
        <v>58153430226</v>
      </c>
      <c r="R1312" s="21" t="s">
        <v>40</v>
      </c>
      <c r="S1312" s="3">
        <v>4</v>
      </c>
      <c r="T1312" s="37"/>
      <c r="U1312" s="21" t="s">
        <v>18</v>
      </c>
      <c r="V1312" s="21" t="str">
        <f>VLOOKUP(P1312,'Customer List'!B:C,2,)</f>
        <v>Gujrat</v>
      </c>
      <c r="W1312" s="38"/>
      <c r="X1312" s="30">
        <v>45861</v>
      </c>
      <c r="Y1312" s="21">
        <f t="shared" si="145"/>
        <v>2</v>
      </c>
      <c r="Z1312" s="21" t="str">
        <f t="shared" si="146"/>
        <v>Monday</v>
      </c>
      <c r="AA1312" s="21" t="str">
        <f t="shared" si="147"/>
        <v>Wednesday</v>
      </c>
      <c r="AB1312" s="21" t="str">
        <f>VLOOKUP(U1312,'Currency Sheet'!A:C,3,)</f>
        <v>DOLLAR</v>
      </c>
      <c r="AC1312" s="42" t="str">
        <f>VLOOKUP(P1312,'Customer List'!B:D,3,)</f>
        <v>OutStation</v>
      </c>
    </row>
    <row r="1313" spans="1:29" x14ac:dyDescent="0.25">
      <c r="A1313" s="21">
        <v>1312</v>
      </c>
      <c r="B1313" s="21" t="s">
        <v>1909</v>
      </c>
      <c r="C1313" s="30">
        <v>45850</v>
      </c>
      <c r="D1313" s="30">
        <v>45856</v>
      </c>
      <c r="E1313" s="47">
        <v>147.69999999999999</v>
      </c>
      <c r="F1313" s="47">
        <f t="shared" si="142"/>
        <v>12997.599999999999</v>
      </c>
      <c r="G1313" s="48">
        <f t="shared" si="143"/>
        <v>12997.599999999999</v>
      </c>
      <c r="H1313" s="21">
        <v>102016</v>
      </c>
      <c r="I1313" s="21" t="s">
        <v>1429</v>
      </c>
      <c r="J1313" s="21">
        <v>1</v>
      </c>
      <c r="K1313" s="21">
        <v>1</v>
      </c>
      <c r="L1313" s="21">
        <f t="shared" si="144"/>
        <v>0</v>
      </c>
      <c r="M1313" s="21" t="s">
        <v>2001</v>
      </c>
      <c r="N1313" s="30">
        <v>45860</v>
      </c>
      <c r="O1313" s="48">
        <v>16036</v>
      </c>
      <c r="P1313" s="21" t="s">
        <v>839</v>
      </c>
      <c r="Q1313" s="21">
        <v>58153479053</v>
      </c>
      <c r="R1313" s="21" t="s">
        <v>40</v>
      </c>
      <c r="S1313" s="3">
        <v>4</v>
      </c>
      <c r="T1313" s="37"/>
      <c r="U1313" s="21" t="s">
        <v>18</v>
      </c>
      <c r="V1313" s="21" t="str">
        <f>VLOOKUP(P1313,'Customer List'!B:C,2,)</f>
        <v>Hyderabad</v>
      </c>
      <c r="W1313" s="38"/>
      <c r="X1313" s="30">
        <v>45861</v>
      </c>
      <c r="Y1313" s="21">
        <f t="shared" si="145"/>
        <v>1</v>
      </c>
      <c r="Z1313" s="21" t="str">
        <f t="shared" si="146"/>
        <v>Tuesday</v>
      </c>
      <c r="AA1313" s="21" t="str">
        <f t="shared" si="147"/>
        <v>Wednesday</v>
      </c>
      <c r="AB1313" s="21" t="str">
        <f>VLOOKUP(U1313,'Currency Sheet'!A:C,3,)</f>
        <v>DOLLAR</v>
      </c>
      <c r="AC1313" s="42" t="str">
        <f>VLOOKUP(P1313,'Customer List'!B:D,3,)</f>
        <v>OutStation</v>
      </c>
    </row>
    <row r="1314" spans="1:29" x14ac:dyDescent="0.25">
      <c r="A1314" s="21">
        <v>1313</v>
      </c>
      <c r="B1314" s="21" t="s">
        <v>1909</v>
      </c>
      <c r="C1314" s="30">
        <v>45850</v>
      </c>
      <c r="D1314" s="30">
        <v>45856</v>
      </c>
      <c r="E1314" s="47">
        <v>181.5</v>
      </c>
      <c r="F1314" s="47">
        <f t="shared" si="142"/>
        <v>15972</v>
      </c>
      <c r="G1314" s="48">
        <f t="shared" si="143"/>
        <v>15972</v>
      </c>
      <c r="H1314" s="21">
        <v>103040</v>
      </c>
      <c r="I1314" s="21" t="s">
        <v>2804</v>
      </c>
      <c r="J1314" s="21">
        <v>1</v>
      </c>
      <c r="K1314" s="21">
        <v>1</v>
      </c>
      <c r="L1314" s="21">
        <f t="shared" si="144"/>
        <v>0</v>
      </c>
      <c r="M1314" s="21" t="s">
        <v>2001</v>
      </c>
      <c r="N1314" s="30">
        <v>45860</v>
      </c>
      <c r="O1314" s="48">
        <v>18392</v>
      </c>
      <c r="P1314" s="21" t="s">
        <v>839</v>
      </c>
      <c r="Q1314" s="21">
        <v>58153479053</v>
      </c>
      <c r="R1314" s="21" t="s">
        <v>40</v>
      </c>
      <c r="S1314" s="3">
        <v>4</v>
      </c>
      <c r="T1314" s="37"/>
      <c r="U1314" s="21" t="s">
        <v>18</v>
      </c>
      <c r="V1314" s="21" t="str">
        <f>VLOOKUP(P1314,'Customer List'!B:C,2,)</f>
        <v>Hyderabad</v>
      </c>
      <c r="W1314" s="38"/>
      <c r="X1314" s="30">
        <v>45861</v>
      </c>
      <c r="Y1314" s="21">
        <f t="shared" si="145"/>
        <v>1</v>
      </c>
      <c r="Z1314" s="21" t="str">
        <f t="shared" si="146"/>
        <v>Tuesday</v>
      </c>
      <c r="AA1314" s="21" t="str">
        <f t="shared" si="147"/>
        <v>Wednesday</v>
      </c>
      <c r="AB1314" s="21" t="str">
        <f>VLOOKUP(U1314,'Currency Sheet'!A:C,3,)</f>
        <v>DOLLAR</v>
      </c>
      <c r="AC1314" s="42" t="str">
        <f>VLOOKUP(P1314,'Customer List'!B:D,3,)</f>
        <v>OutStation</v>
      </c>
    </row>
    <row r="1315" spans="1:29" x14ac:dyDescent="0.25">
      <c r="A1315" s="21">
        <v>1314</v>
      </c>
      <c r="B1315" s="21" t="s">
        <v>1909</v>
      </c>
      <c r="C1315" s="30">
        <v>45850</v>
      </c>
      <c r="D1315" s="30">
        <v>45856</v>
      </c>
      <c r="E1315" s="47">
        <v>181.5</v>
      </c>
      <c r="F1315" s="47">
        <f t="shared" si="142"/>
        <v>15972</v>
      </c>
      <c r="G1315" s="48">
        <f t="shared" si="143"/>
        <v>15972</v>
      </c>
      <c r="H1315" s="21">
        <v>103134</v>
      </c>
      <c r="I1315" s="21" t="s">
        <v>1434</v>
      </c>
      <c r="J1315" s="21">
        <v>1</v>
      </c>
      <c r="K1315" s="21">
        <v>1</v>
      </c>
      <c r="L1315" s="21">
        <f t="shared" si="144"/>
        <v>0</v>
      </c>
      <c r="M1315" s="21" t="s">
        <v>1917</v>
      </c>
      <c r="N1315" s="30">
        <v>45857</v>
      </c>
      <c r="O1315" s="48">
        <v>26257</v>
      </c>
      <c r="P1315" s="21" t="s">
        <v>1894</v>
      </c>
      <c r="Q1315" s="21">
        <v>58153395974</v>
      </c>
      <c r="R1315" s="21" t="s">
        <v>40</v>
      </c>
      <c r="S1315" s="3">
        <v>4</v>
      </c>
      <c r="T1315" s="37"/>
      <c r="U1315" s="21" t="s">
        <v>18</v>
      </c>
      <c r="V1315" s="21" t="str">
        <f>VLOOKUP(P1315,'Customer List'!B:C,2,)</f>
        <v>Banglore</v>
      </c>
      <c r="W1315" s="38"/>
      <c r="X1315" s="30">
        <v>45858</v>
      </c>
      <c r="Y1315" s="21">
        <f t="shared" si="145"/>
        <v>1</v>
      </c>
      <c r="Z1315" s="21" t="str">
        <f t="shared" si="146"/>
        <v>Saturday</v>
      </c>
      <c r="AA1315" s="21" t="str">
        <f t="shared" si="147"/>
        <v>Sunday</v>
      </c>
      <c r="AB1315" s="21" t="str">
        <f>VLOOKUP(U1315,'Currency Sheet'!A:C,3,)</f>
        <v>DOLLAR</v>
      </c>
      <c r="AC1315" s="42" t="str">
        <f>VLOOKUP(P1315,'Customer List'!B:D,3,)</f>
        <v>OutStation</v>
      </c>
    </row>
    <row r="1316" spans="1:29" x14ac:dyDescent="0.25">
      <c r="A1316" s="21">
        <v>1315</v>
      </c>
      <c r="B1316" s="21" t="s">
        <v>1909</v>
      </c>
      <c r="C1316" s="30">
        <v>45850</v>
      </c>
      <c r="D1316" s="30">
        <v>45856</v>
      </c>
      <c r="E1316" s="47">
        <v>132</v>
      </c>
      <c r="F1316" s="47">
        <f t="shared" si="142"/>
        <v>11616</v>
      </c>
      <c r="G1316" s="48">
        <f t="shared" si="143"/>
        <v>11616</v>
      </c>
      <c r="H1316" s="21">
        <v>104441</v>
      </c>
      <c r="I1316" s="21" t="s">
        <v>2805</v>
      </c>
      <c r="J1316" s="21">
        <v>1</v>
      </c>
      <c r="K1316" s="21">
        <v>1</v>
      </c>
      <c r="L1316" s="21">
        <f t="shared" si="144"/>
        <v>0</v>
      </c>
      <c r="M1316" s="21" t="s">
        <v>1936</v>
      </c>
      <c r="N1316" s="30">
        <v>45859</v>
      </c>
      <c r="O1316" s="48">
        <v>17732</v>
      </c>
      <c r="P1316" s="21" t="s">
        <v>1906</v>
      </c>
      <c r="Q1316" s="21">
        <v>58153429681</v>
      </c>
      <c r="R1316" s="21" t="s">
        <v>40</v>
      </c>
      <c r="S1316" s="3">
        <v>4</v>
      </c>
      <c r="T1316" s="37"/>
      <c r="U1316" s="21" t="s">
        <v>18</v>
      </c>
      <c r="V1316" s="21" t="str">
        <f>VLOOKUP(P1316,'Customer List'!B:C,2,)</f>
        <v>Lucknow</v>
      </c>
      <c r="W1316" s="38"/>
      <c r="X1316" s="30">
        <v>45862</v>
      </c>
      <c r="Y1316" s="21">
        <f t="shared" si="145"/>
        <v>3</v>
      </c>
      <c r="Z1316" s="21" t="str">
        <f t="shared" si="146"/>
        <v>Monday</v>
      </c>
      <c r="AA1316" s="21" t="str">
        <f t="shared" si="147"/>
        <v>Thursday</v>
      </c>
      <c r="AB1316" s="21" t="str">
        <f>VLOOKUP(U1316,'Currency Sheet'!A:C,3,)</f>
        <v>DOLLAR</v>
      </c>
      <c r="AC1316" s="42" t="str">
        <f>VLOOKUP(P1316,'Customer List'!B:D,3,)</f>
        <v>OutStation</v>
      </c>
    </row>
    <row r="1317" spans="1:29" x14ac:dyDescent="0.25">
      <c r="A1317" s="21">
        <v>1316</v>
      </c>
      <c r="B1317" s="21" t="s">
        <v>1909</v>
      </c>
      <c r="C1317" s="30">
        <v>45850</v>
      </c>
      <c r="D1317" s="30">
        <v>45856</v>
      </c>
      <c r="E1317" s="47">
        <v>86.8</v>
      </c>
      <c r="F1317" s="47">
        <f t="shared" si="142"/>
        <v>7638.4</v>
      </c>
      <c r="G1317" s="48">
        <f t="shared" si="143"/>
        <v>7638.4</v>
      </c>
      <c r="H1317" s="21">
        <v>104447</v>
      </c>
      <c r="I1317" s="21" t="s">
        <v>1624</v>
      </c>
      <c r="J1317" s="21">
        <v>1</v>
      </c>
      <c r="K1317" s="21">
        <v>1</v>
      </c>
      <c r="L1317" s="21">
        <f t="shared" si="144"/>
        <v>0</v>
      </c>
      <c r="M1317" s="21" t="s">
        <v>2001</v>
      </c>
      <c r="N1317" s="30">
        <v>45860</v>
      </c>
      <c r="O1317" s="48">
        <v>9424</v>
      </c>
      <c r="P1317" s="21" t="s">
        <v>839</v>
      </c>
      <c r="Q1317" s="21">
        <v>58153479053</v>
      </c>
      <c r="R1317" s="21" t="s">
        <v>40</v>
      </c>
      <c r="S1317" s="3">
        <v>4</v>
      </c>
      <c r="T1317" s="37"/>
      <c r="U1317" s="21" t="s">
        <v>18</v>
      </c>
      <c r="V1317" s="21" t="str">
        <f>VLOOKUP(P1317,'Customer List'!B:C,2,)</f>
        <v>Hyderabad</v>
      </c>
      <c r="W1317" s="38"/>
      <c r="X1317" s="30">
        <v>45861</v>
      </c>
      <c r="Y1317" s="21">
        <f t="shared" si="145"/>
        <v>1</v>
      </c>
      <c r="Z1317" s="21" t="str">
        <f t="shared" si="146"/>
        <v>Tuesday</v>
      </c>
      <c r="AA1317" s="21" t="str">
        <f t="shared" si="147"/>
        <v>Wednesday</v>
      </c>
      <c r="AB1317" s="21" t="str">
        <f>VLOOKUP(U1317,'Currency Sheet'!A:C,3,)</f>
        <v>DOLLAR</v>
      </c>
      <c r="AC1317" s="42" t="str">
        <f>VLOOKUP(P1317,'Customer List'!B:D,3,)</f>
        <v>OutStation</v>
      </c>
    </row>
    <row r="1318" spans="1:29" x14ac:dyDescent="0.25">
      <c r="A1318" s="21">
        <v>1317</v>
      </c>
      <c r="B1318" s="21" t="s">
        <v>1909</v>
      </c>
      <c r="C1318" s="30">
        <v>45850</v>
      </c>
      <c r="D1318" s="30">
        <v>45856</v>
      </c>
      <c r="E1318" s="47">
        <v>153</v>
      </c>
      <c r="F1318" s="47">
        <f t="shared" si="142"/>
        <v>13464</v>
      </c>
      <c r="G1318" s="48">
        <f t="shared" si="143"/>
        <v>13464</v>
      </c>
      <c r="H1318" s="21">
        <v>104725</v>
      </c>
      <c r="I1318" s="21" t="s">
        <v>2806</v>
      </c>
      <c r="J1318" s="21">
        <v>1</v>
      </c>
      <c r="K1318" s="21">
        <v>1</v>
      </c>
      <c r="L1318" s="21">
        <f t="shared" si="144"/>
        <v>0</v>
      </c>
      <c r="M1318" s="21" t="s">
        <v>1921</v>
      </c>
      <c r="N1318" s="30">
        <v>45859</v>
      </c>
      <c r="O1318" s="48">
        <v>17442</v>
      </c>
      <c r="P1318" s="21" t="s">
        <v>1010</v>
      </c>
      <c r="Q1318" s="21">
        <v>58153432562</v>
      </c>
      <c r="R1318" s="21" t="s">
        <v>40</v>
      </c>
      <c r="S1318" s="3">
        <v>4</v>
      </c>
      <c r="T1318" s="37"/>
      <c r="U1318" s="21" t="s">
        <v>18</v>
      </c>
      <c r="V1318" s="21" t="str">
        <f>VLOOKUP(P1318,'Customer List'!B:C,2,)</f>
        <v>Mumbai</v>
      </c>
      <c r="W1318" s="38"/>
      <c r="X1318" s="30">
        <v>45860</v>
      </c>
      <c r="Y1318" s="21">
        <f t="shared" si="145"/>
        <v>1</v>
      </c>
      <c r="Z1318" s="21" t="str">
        <f t="shared" si="146"/>
        <v>Monday</v>
      </c>
      <c r="AA1318" s="21" t="str">
        <f t="shared" si="147"/>
        <v>Tuesday</v>
      </c>
      <c r="AB1318" s="21" t="str">
        <f>VLOOKUP(U1318,'Currency Sheet'!A:C,3,)</f>
        <v>DOLLAR</v>
      </c>
      <c r="AC1318" s="42" t="str">
        <f>VLOOKUP(P1318,'Customer List'!B:D,3,)</f>
        <v>OutStation</v>
      </c>
    </row>
    <row r="1319" spans="1:29" x14ac:dyDescent="0.25">
      <c r="A1319" s="21">
        <v>1318</v>
      </c>
      <c r="B1319" s="21" t="s">
        <v>1909</v>
      </c>
      <c r="C1319" s="30">
        <v>45850</v>
      </c>
      <c r="D1319" s="30">
        <v>45856</v>
      </c>
      <c r="E1319" s="47">
        <v>205.1</v>
      </c>
      <c r="F1319" s="47">
        <f t="shared" si="142"/>
        <v>18048.8</v>
      </c>
      <c r="G1319" s="48">
        <f t="shared" si="143"/>
        <v>18048.8</v>
      </c>
      <c r="H1319" s="21">
        <v>105008</v>
      </c>
      <c r="I1319" s="21" t="s">
        <v>2807</v>
      </c>
      <c r="J1319" s="21">
        <v>1</v>
      </c>
      <c r="K1319" s="21">
        <v>1</v>
      </c>
      <c r="L1319" s="21">
        <f t="shared" si="144"/>
        <v>0</v>
      </c>
      <c r="M1319" s="21" t="s">
        <v>1921</v>
      </c>
      <c r="N1319" s="30">
        <v>45859</v>
      </c>
      <c r="O1319" s="48">
        <v>25051.5</v>
      </c>
      <c r="P1319" s="21" t="s">
        <v>1010</v>
      </c>
      <c r="Q1319" s="21">
        <v>58153432562</v>
      </c>
      <c r="R1319" s="21" t="s">
        <v>40</v>
      </c>
      <c r="S1319" s="3">
        <v>4</v>
      </c>
      <c r="T1319" s="37"/>
      <c r="U1319" s="21" t="s">
        <v>18</v>
      </c>
      <c r="V1319" s="21" t="str">
        <f>VLOOKUP(P1319,'Customer List'!B:C,2,)</f>
        <v>Mumbai</v>
      </c>
      <c r="W1319" s="38"/>
      <c r="X1319" s="30">
        <v>45860</v>
      </c>
      <c r="Y1319" s="21">
        <f t="shared" si="145"/>
        <v>1</v>
      </c>
      <c r="Z1319" s="21" t="str">
        <f t="shared" si="146"/>
        <v>Monday</v>
      </c>
      <c r="AA1319" s="21" t="str">
        <f t="shared" si="147"/>
        <v>Tuesday</v>
      </c>
      <c r="AB1319" s="21" t="str">
        <f>VLOOKUP(U1319,'Currency Sheet'!A:C,3,)</f>
        <v>DOLLAR</v>
      </c>
      <c r="AC1319" s="42" t="str">
        <f>VLOOKUP(P1319,'Customer List'!B:D,3,)</f>
        <v>OutStation</v>
      </c>
    </row>
    <row r="1320" spans="1:29" x14ac:dyDescent="0.25">
      <c r="A1320" s="21">
        <v>1319</v>
      </c>
      <c r="B1320" s="21" t="s">
        <v>1909</v>
      </c>
      <c r="C1320" s="30">
        <v>45850</v>
      </c>
      <c r="D1320" s="30">
        <v>45856</v>
      </c>
      <c r="E1320" s="47">
        <v>330</v>
      </c>
      <c r="F1320" s="47">
        <f t="shared" si="142"/>
        <v>29040</v>
      </c>
      <c r="G1320" s="48">
        <f t="shared" si="143"/>
        <v>29040</v>
      </c>
      <c r="H1320" s="21">
        <v>108740</v>
      </c>
      <c r="I1320" s="21" t="s">
        <v>2808</v>
      </c>
      <c r="J1320" s="21">
        <v>1</v>
      </c>
      <c r="K1320" s="21">
        <v>1</v>
      </c>
      <c r="L1320" s="21">
        <f t="shared" si="144"/>
        <v>0</v>
      </c>
      <c r="M1320" s="21" t="s">
        <v>1928</v>
      </c>
      <c r="N1320" s="30">
        <v>45859</v>
      </c>
      <c r="O1320" s="48">
        <v>37620</v>
      </c>
      <c r="P1320" s="21" t="s">
        <v>1010</v>
      </c>
      <c r="Q1320" s="21">
        <v>58153432562</v>
      </c>
      <c r="R1320" s="21" t="s">
        <v>40</v>
      </c>
      <c r="S1320" s="3">
        <v>4</v>
      </c>
      <c r="T1320" s="37"/>
      <c r="U1320" s="21" t="s">
        <v>18</v>
      </c>
      <c r="V1320" s="21" t="str">
        <f>VLOOKUP(P1320,'Customer List'!B:C,2,)</f>
        <v>Mumbai</v>
      </c>
      <c r="W1320" s="38"/>
      <c r="X1320" s="30">
        <v>45860</v>
      </c>
      <c r="Y1320" s="21">
        <f t="shared" si="145"/>
        <v>1</v>
      </c>
      <c r="Z1320" s="21" t="str">
        <f t="shared" si="146"/>
        <v>Monday</v>
      </c>
      <c r="AA1320" s="21" t="str">
        <f t="shared" si="147"/>
        <v>Tuesday</v>
      </c>
      <c r="AB1320" s="21" t="str">
        <f>VLOOKUP(U1320,'Currency Sheet'!A:C,3,)</f>
        <v>DOLLAR</v>
      </c>
      <c r="AC1320" s="42" t="str">
        <f>VLOOKUP(P1320,'Customer List'!B:D,3,)</f>
        <v>OutStation</v>
      </c>
    </row>
    <row r="1321" spans="1:29" x14ac:dyDescent="0.25">
      <c r="A1321" s="21">
        <v>1320</v>
      </c>
      <c r="B1321" s="21" t="s">
        <v>1909</v>
      </c>
      <c r="C1321" s="30">
        <v>45850</v>
      </c>
      <c r="D1321" s="30">
        <v>45856</v>
      </c>
      <c r="E1321" s="47">
        <v>187.6</v>
      </c>
      <c r="F1321" s="47">
        <f t="shared" si="142"/>
        <v>16508.8</v>
      </c>
      <c r="G1321" s="48">
        <f t="shared" si="143"/>
        <v>16508.8</v>
      </c>
      <c r="H1321" s="21">
        <v>109828</v>
      </c>
      <c r="I1321" s="21" t="s">
        <v>2809</v>
      </c>
      <c r="J1321" s="21">
        <v>1</v>
      </c>
      <c r="K1321" s="21">
        <v>1</v>
      </c>
      <c r="L1321" s="21">
        <f t="shared" si="144"/>
        <v>0</v>
      </c>
      <c r="M1321" s="21" t="s">
        <v>1936</v>
      </c>
      <c r="N1321" s="30">
        <v>45859</v>
      </c>
      <c r="O1321" s="48">
        <v>27001</v>
      </c>
      <c r="P1321" s="21" t="s">
        <v>1906</v>
      </c>
      <c r="Q1321" s="21">
        <v>58153429681</v>
      </c>
      <c r="R1321" s="21" t="s">
        <v>40</v>
      </c>
      <c r="S1321" s="3">
        <v>4</v>
      </c>
      <c r="T1321" s="37"/>
      <c r="U1321" s="21" t="s">
        <v>18</v>
      </c>
      <c r="V1321" s="21" t="str">
        <f>VLOOKUP(P1321,'Customer List'!B:C,2,)</f>
        <v>Lucknow</v>
      </c>
      <c r="W1321" s="38"/>
      <c r="X1321" s="30">
        <v>45862</v>
      </c>
      <c r="Y1321" s="21">
        <f t="shared" si="145"/>
        <v>3</v>
      </c>
      <c r="Z1321" s="21" t="str">
        <f t="shared" si="146"/>
        <v>Monday</v>
      </c>
      <c r="AA1321" s="21" t="str">
        <f t="shared" si="147"/>
        <v>Thursday</v>
      </c>
      <c r="AB1321" s="21" t="str">
        <f>VLOOKUP(U1321,'Currency Sheet'!A:C,3,)</f>
        <v>DOLLAR</v>
      </c>
      <c r="AC1321" s="42" t="str">
        <f>VLOOKUP(P1321,'Customer List'!B:D,3,)</f>
        <v>OutStation</v>
      </c>
    </row>
    <row r="1322" spans="1:29" x14ac:dyDescent="0.25">
      <c r="A1322" s="21">
        <v>1321</v>
      </c>
      <c r="B1322" s="21" t="s">
        <v>1909</v>
      </c>
      <c r="C1322" s="30">
        <v>45850</v>
      </c>
      <c r="D1322" s="30">
        <v>45856</v>
      </c>
      <c r="E1322" s="47">
        <v>144.19999999999999</v>
      </c>
      <c r="F1322" s="47">
        <f t="shared" si="142"/>
        <v>12689.599999999999</v>
      </c>
      <c r="G1322" s="48">
        <f t="shared" si="143"/>
        <v>12689.599999999999</v>
      </c>
      <c r="H1322" s="21">
        <v>118106</v>
      </c>
      <c r="I1322" s="21" t="s">
        <v>2810</v>
      </c>
      <c r="J1322" s="21">
        <v>1</v>
      </c>
      <c r="K1322" s="21">
        <v>1</v>
      </c>
      <c r="L1322" s="21">
        <f t="shared" si="144"/>
        <v>0</v>
      </c>
      <c r="M1322" s="21" t="s">
        <v>1928</v>
      </c>
      <c r="N1322" s="30">
        <v>45859</v>
      </c>
      <c r="O1322" s="48">
        <v>17613</v>
      </c>
      <c r="P1322" s="21" t="s">
        <v>1010</v>
      </c>
      <c r="Q1322" s="21">
        <v>58153432562</v>
      </c>
      <c r="R1322" s="21" t="s">
        <v>40</v>
      </c>
      <c r="S1322" s="3">
        <v>4</v>
      </c>
      <c r="T1322" s="37"/>
      <c r="U1322" s="21" t="s">
        <v>18</v>
      </c>
      <c r="V1322" s="21" t="str">
        <f>VLOOKUP(P1322,'Customer List'!B:C,2,)</f>
        <v>Mumbai</v>
      </c>
      <c r="W1322" s="38"/>
      <c r="X1322" s="30">
        <v>45860</v>
      </c>
      <c r="Y1322" s="21">
        <f t="shared" si="145"/>
        <v>1</v>
      </c>
      <c r="Z1322" s="21" t="str">
        <f t="shared" si="146"/>
        <v>Monday</v>
      </c>
      <c r="AA1322" s="21" t="str">
        <f t="shared" si="147"/>
        <v>Tuesday</v>
      </c>
      <c r="AB1322" s="21" t="str">
        <f>VLOOKUP(U1322,'Currency Sheet'!A:C,3,)</f>
        <v>DOLLAR</v>
      </c>
      <c r="AC1322" s="42" t="str">
        <f>VLOOKUP(P1322,'Customer List'!B:D,3,)</f>
        <v>OutStation</v>
      </c>
    </row>
    <row r="1323" spans="1:29" x14ac:dyDescent="0.25">
      <c r="A1323" s="21">
        <v>1322</v>
      </c>
      <c r="B1323" s="21" t="s">
        <v>1909</v>
      </c>
      <c r="C1323" s="30">
        <v>45850</v>
      </c>
      <c r="D1323" s="30">
        <v>45856</v>
      </c>
      <c r="E1323" s="47">
        <v>219</v>
      </c>
      <c r="F1323" s="47">
        <f t="shared" si="142"/>
        <v>19272</v>
      </c>
      <c r="G1323" s="48">
        <f t="shared" si="143"/>
        <v>19272</v>
      </c>
      <c r="H1323" s="21">
        <v>123173</v>
      </c>
      <c r="I1323" s="21" t="s">
        <v>2811</v>
      </c>
      <c r="J1323" s="21">
        <v>1</v>
      </c>
      <c r="K1323" s="21">
        <v>1</v>
      </c>
      <c r="L1323" s="21">
        <f t="shared" si="144"/>
        <v>0</v>
      </c>
      <c r="M1323" s="21" t="s">
        <v>1939</v>
      </c>
      <c r="N1323" s="30">
        <v>45859</v>
      </c>
      <c r="O1323" s="48">
        <v>31682</v>
      </c>
      <c r="P1323" s="21" t="s">
        <v>252</v>
      </c>
      <c r="Q1323" s="21">
        <v>58153430226</v>
      </c>
      <c r="R1323" s="21" t="s">
        <v>40</v>
      </c>
      <c r="S1323" s="3">
        <v>4</v>
      </c>
      <c r="T1323" s="37"/>
      <c r="U1323" s="21" t="s">
        <v>18</v>
      </c>
      <c r="V1323" s="21" t="str">
        <f>VLOOKUP(P1323,'Customer List'!B:C,2,)</f>
        <v>Gujrat</v>
      </c>
      <c r="W1323" s="38"/>
      <c r="X1323" s="30">
        <v>45861</v>
      </c>
      <c r="Y1323" s="21">
        <f t="shared" si="145"/>
        <v>2</v>
      </c>
      <c r="Z1323" s="21" t="str">
        <f t="shared" si="146"/>
        <v>Monday</v>
      </c>
      <c r="AA1323" s="21" t="str">
        <f t="shared" si="147"/>
        <v>Wednesday</v>
      </c>
      <c r="AB1323" s="21" t="str">
        <f>VLOOKUP(U1323,'Currency Sheet'!A:C,3,)</f>
        <v>DOLLAR</v>
      </c>
      <c r="AC1323" s="42" t="str">
        <f>VLOOKUP(P1323,'Customer List'!B:D,3,)</f>
        <v>OutStation</v>
      </c>
    </row>
    <row r="1324" spans="1:29" x14ac:dyDescent="0.25">
      <c r="A1324" s="21">
        <v>1323</v>
      </c>
      <c r="B1324" s="21" t="s">
        <v>1909</v>
      </c>
      <c r="C1324" s="30">
        <v>45850</v>
      </c>
      <c r="D1324" s="30">
        <v>45856</v>
      </c>
      <c r="E1324" s="47">
        <v>189.75</v>
      </c>
      <c r="F1324" s="47">
        <f t="shared" si="142"/>
        <v>16698</v>
      </c>
      <c r="G1324" s="48">
        <f t="shared" si="143"/>
        <v>16698</v>
      </c>
      <c r="H1324" s="21">
        <v>126419</v>
      </c>
      <c r="I1324" s="21" t="s">
        <v>2812</v>
      </c>
      <c r="J1324" s="21">
        <v>1</v>
      </c>
      <c r="K1324" s="21">
        <v>1</v>
      </c>
      <c r="L1324" s="21">
        <f t="shared" si="144"/>
        <v>0</v>
      </c>
      <c r="M1324" s="21" t="s">
        <v>2001</v>
      </c>
      <c r="N1324" s="30">
        <v>45860</v>
      </c>
      <c r="O1324" s="48">
        <v>19228</v>
      </c>
      <c r="P1324" s="21" t="s">
        <v>839</v>
      </c>
      <c r="Q1324" s="21">
        <v>58153479053</v>
      </c>
      <c r="R1324" s="21" t="s">
        <v>40</v>
      </c>
      <c r="S1324" s="3">
        <v>4</v>
      </c>
      <c r="T1324" s="37"/>
      <c r="U1324" s="21" t="s">
        <v>18</v>
      </c>
      <c r="V1324" s="21" t="str">
        <f>VLOOKUP(P1324,'Customer List'!B:C,2,)</f>
        <v>Hyderabad</v>
      </c>
      <c r="W1324" s="38"/>
      <c r="X1324" s="30">
        <v>45861</v>
      </c>
      <c r="Y1324" s="21">
        <f t="shared" si="145"/>
        <v>1</v>
      </c>
      <c r="Z1324" s="21" t="str">
        <f t="shared" si="146"/>
        <v>Tuesday</v>
      </c>
      <c r="AA1324" s="21" t="str">
        <f t="shared" si="147"/>
        <v>Wednesday</v>
      </c>
      <c r="AB1324" s="21" t="str">
        <f>VLOOKUP(U1324,'Currency Sheet'!A:C,3,)</f>
        <v>DOLLAR</v>
      </c>
      <c r="AC1324" s="42" t="str">
        <f>VLOOKUP(P1324,'Customer List'!B:D,3,)</f>
        <v>OutStation</v>
      </c>
    </row>
    <row r="1325" spans="1:29" x14ac:dyDescent="0.25">
      <c r="A1325" s="21">
        <v>1324</v>
      </c>
      <c r="B1325" s="21" t="s">
        <v>1909</v>
      </c>
      <c r="C1325" s="30">
        <v>45850</v>
      </c>
      <c r="D1325" s="30">
        <v>45856</v>
      </c>
      <c r="E1325" s="47">
        <v>237</v>
      </c>
      <c r="F1325" s="47">
        <f t="shared" si="142"/>
        <v>20856</v>
      </c>
      <c r="G1325" s="48">
        <f t="shared" si="143"/>
        <v>20856</v>
      </c>
      <c r="H1325" s="21">
        <v>127527</v>
      </c>
      <c r="I1325" s="21" t="s">
        <v>2813</v>
      </c>
      <c r="J1325" s="21">
        <v>1</v>
      </c>
      <c r="K1325" s="21">
        <v>1</v>
      </c>
      <c r="L1325" s="21">
        <f t="shared" si="144"/>
        <v>0</v>
      </c>
      <c r="M1325" s="21" t="s">
        <v>1936</v>
      </c>
      <c r="N1325" s="30">
        <v>45859</v>
      </c>
      <c r="O1325" s="48">
        <v>31837</v>
      </c>
      <c r="P1325" s="21" t="s">
        <v>1906</v>
      </c>
      <c r="Q1325" s="21">
        <v>58153429681</v>
      </c>
      <c r="R1325" s="21" t="s">
        <v>40</v>
      </c>
      <c r="S1325" s="3">
        <v>4</v>
      </c>
      <c r="T1325" s="37"/>
      <c r="U1325" s="21" t="s">
        <v>18</v>
      </c>
      <c r="V1325" s="21" t="str">
        <f>VLOOKUP(P1325,'Customer List'!B:C,2,)</f>
        <v>Lucknow</v>
      </c>
      <c r="W1325" s="38"/>
      <c r="X1325" s="30">
        <v>45862</v>
      </c>
      <c r="Y1325" s="21">
        <f t="shared" si="145"/>
        <v>3</v>
      </c>
      <c r="Z1325" s="21" t="str">
        <f t="shared" si="146"/>
        <v>Monday</v>
      </c>
      <c r="AA1325" s="21" t="str">
        <f t="shared" si="147"/>
        <v>Thursday</v>
      </c>
      <c r="AB1325" s="21" t="str">
        <f>VLOOKUP(U1325,'Currency Sheet'!A:C,3,)</f>
        <v>DOLLAR</v>
      </c>
      <c r="AC1325" s="42" t="str">
        <f>VLOOKUP(P1325,'Customer List'!B:D,3,)</f>
        <v>OutStation</v>
      </c>
    </row>
    <row r="1326" spans="1:29" x14ac:dyDescent="0.25">
      <c r="A1326" s="21">
        <v>1325</v>
      </c>
      <c r="B1326" s="21" t="s">
        <v>1909</v>
      </c>
      <c r="C1326" s="30">
        <v>45850</v>
      </c>
      <c r="D1326" s="30">
        <v>45856</v>
      </c>
      <c r="E1326" s="47">
        <v>102.9</v>
      </c>
      <c r="F1326" s="47">
        <f t="shared" si="142"/>
        <v>9055.2000000000007</v>
      </c>
      <c r="G1326" s="48">
        <f t="shared" si="143"/>
        <v>9055.2000000000007</v>
      </c>
      <c r="H1326" s="21">
        <v>135913</v>
      </c>
      <c r="I1326" s="21" t="s">
        <v>2814</v>
      </c>
      <c r="J1326" s="21">
        <v>1</v>
      </c>
      <c r="K1326" s="21">
        <v>1</v>
      </c>
      <c r="L1326" s="21">
        <f t="shared" si="144"/>
        <v>0</v>
      </c>
      <c r="M1326" s="21" t="s">
        <v>1999</v>
      </c>
      <c r="N1326" s="30">
        <v>45860</v>
      </c>
      <c r="O1326" s="48">
        <v>15662.5</v>
      </c>
      <c r="P1326" s="21" t="s">
        <v>1907</v>
      </c>
      <c r="Q1326" s="21" t="s">
        <v>1994</v>
      </c>
      <c r="R1326" s="21" t="s">
        <v>40</v>
      </c>
      <c r="S1326" s="3">
        <v>4</v>
      </c>
      <c r="T1326" s="37"/>
      <c r="U1326" s="21" t="s">
        <v>18</v>
      </c>
      <c r="V1326" s="21" t="str">
        <f>VLOOKUP(P1326,'Customer List'!B:C,2,)</f>
        <v>Chandigarh</v>
      </c>
      <c r="W1326" s="38"/>
      <c r="X1326" s="30">
        <v>45861</v>
      </c>
      <c r="Y1326" s="21">
        <f t="shared" si="145"/>
        <v>1</v>
      </c>
      <c r="Z1326" s="21" t="str">
        <f t="shared" si="146"/>
        <v>Tuesday</v>
      </c>
      <c r="AA1326" s="21" t="str">
        <f t="shared" si="147"/>
        <v>Wednesday</v>
      </c>
      <c r="AB1326" s="21" t="str">
        <f>VLOOKUP(U1326,'Currency Sheet'!A:C,3,)</f>
        <v>DOLLAR</v>
      </c>
      <c r="AC1326" s="42" t="str">
        <f>VLOOKUP(P1326,'Customer List'!B:D,3,)</f>
        <v>OutStation</v>
      </c>
    </row>
    <row r="1327" spans="1:29" x14ac:dyDescent="0.25">
      <c r="A1327" s="21">
        <v>1326</v>
      </c>
      <c r="B1327" s="21" t="s">
        <v>1909</v>
      </c>
      <c r="C1327" s="30">
        <v>45850</v>
      </c>
      <c r="D1327" s="30">
        <v>45856</v>
      </c>
      <c r="E1327" s="47">
        <v>90.3</v>
      </c>
      <c r="F1327" s="47">
        <f t="shared" si="142"/>
        <v>7946.4</v>
      </c>
      <c r="G1327" s="48">
        <f t="shared" si="143"/>
        <v>7946.4</v>
      </c>
      <c r="H1327" s="21">
        <v>141705</v>
      </c>
      <c r="I1327" s="21" t="s">
        <v>2815</v>
      </c>
      <c r="J1327" s="21">
        <v>1</v>
      </c>
      <c r="K1327" s="21">
        <v>1</v>
      </c>
      <c r="L1327" s="21">
        <f t="shared" si="144"/>
        <v>0</v>
      </c>
      <c r="M1327" s="21" t="s">
        <v>1940</v>
      </c>
      <c r="N1327" s="30">
        <v>45859</v>
      </c>
      <c r="O1327" s="48">
        <v>0</v>
      </c>
      <c r="P1327" s="21" t="s">
        <v>172</v>
      </c>
      <c r="Q1327" s="21">
        <v>58153433030</v>
      </c>
      <c r="R1327" s="21" t="s">
        <v>40</v>
      </c>
      <c r="S1327" s="3">
        <v>4</v>
      </c>
      <c r="T1327" s="37" t="s">
        <v>609</v>
      </c>
      <c r="U1327" s="21" t="s">
        <v>18</v>
      </c>
      <c r="V1327" s="21" t="str">
        <f>VLOOKUP(P1327,'Customer List'!B:C,2,)</f>
        <v>Kolkata</v>
      </c>
      <c r="W1327" s="38"/>
      <c r="X1327" s="30">
        <v>45860</v>
      </c>
      <c r="Y1327" s="21">
        <f t="shared" si="145"/>
        <v>1</v>
      </c>
      <c r="Z1327" s="21" t="str">
        <f t="shared" si="146"/>
        <v>Monday</v>
      </c>
      <c r="AA1327" s="21" t="str">
        <f t="shared" si="147"/>
        <v>Tuesday</v>
      </c>
      <c r="AB1327" s="21" t="str">
        <f>VLOOKUP(U1327,'Currency Sheet'!A:C,3,)</f>
        <v>DOLLAR</v>
      </c>
      <c r="AC1327" s="42" t="str">
        <f>VLOOKUP(P1327,'Customer List'!B:D,3,)</f>
        <v>OutStation</v>
      </c>
    </row>
    <row r="1328" spans="1:29" x14ac:dyDescent="0.25">
      <c r="A1328" s="21">
        <v>1327</v>
      </c>
      <c r="B1328" s="21" t="s">
        <v>1909</v>
      </c>
      <c r="C1328" s="30">
        <v>45850</v>
      </c>
      <c r="D1328" s="30">
        <v>45856</v>
      </c>
      <c r="E1328" s="47">
        <v>202.5</v>
      </c>
      <c r="F1328" s="47">
        <f t="shared" si="142"/>
        <v>17820</v>
      </c>
      <c r="G1328" s="48">
        <f t="shared" si="143"/>
        <v>17820</v>
      </c>
      <c r="H1328" s="21">
        <v>152423</v>
      </c>
      <c r="I1328" s="21" t="s">
        <v>2816</v>
      </c>
      <c r="J1328" s="21">
        <v>1</v>
      </c>
      <c r="K1328" s="21">
        <v>1</v>
      </c>
      <c r="L1328" s="21">
        <f t="shared" si="144"/>
        <v>0</v>
      </c>
      <c r="M1328" s="21" t="s">
        <v>2001</v>
      </c>
      <c r="N1328" s="30">
        <v>45860</v>
      </c>
      <c r="O1328" s="48">
        <v>20520</v>
      </c>
      <c r="P1328" s="21" t="s">
        <v>839</v>
      </c>
      <c r="Q1328" s="21">
        <v>58153479053</v>
      </c>
      <c r="R1328" s="21" t="s">
        <v>40</v>
      </c>
      <c r="S1328" s="3">
        <v>4</v>
      </c>
      <c r="T1328" s="37"/>
      <c r="U1328" s="21" t="s">
        <v>18</v>
      </c>
      <c r="V1328" s="21" t="str">
        <f>VLOOKUP(P1328,'Customer List'!B:C,2,)</f>
        <v>Hyderabad</v>
      </c>
      <c r="W1328" s="38"/>
      <c r="X1328" s="30">
        <v>45861</v>
      </c>
      <c r="Y1328" s="21">
        <f t="shared" si="145"/>
        <v>1</v>
      </c>
      <c r="Z1328" s="21" t="str">
        <f t="shared" si="146"/>
        <v>Tuesday</v>
      </c>
      <c r="AA1328" s="21" t="str">
        <f t="shared" si="147"/>
        <v>Wednesday</v>
      </c>
      <c r="AB1328" s="21" t="str">
        <f>VLOOKUP(U1328,'Currency Sheet'!A:C,3,)</f>
        <v>DOLLAR</v>
      </c>
      <c r="AC1328" s="42" t="str">
        <f>VLOOKUP(P1328,'Customer List'!B:D,3,)</f>
        <v>OutStation</v>
      </c>
    </row>
    <row r="1329" spans="1:29" x14ac:dyDescent="0.25">
      <c r="A1329" s="21">
        <v>1328</v>
      </c>
      <c r="B1329" s="21" t="s">
        <v>1909</v>
      </c>
      <c r="C1329" s="30">
        <v>45850</v>
      </c>
      <c r="D1329" s="30">
        <v>45856</v>
      </c>
      <c r="E1329" s="47">
        <v>193.2</v>
      </c>
      <c r="F1329" s="47">
        <f t="shared" si="142"/>
        <v>17001.599999999999</v>
      </c>
      <c r="G1329" s="48">
        <f t="shared" si="143"/>
        <v>34003.199999999997</v>
      </c>
      <c r="H1329" s="21">
        <v>156604</v>
      </c>
      <c r="I1329" s="21" t="s">
        <v>2817</v>
      </c>
      <c r="J1329" s="21">
        <v>2</v>
      </c>
      <c r="K1329" s="21">
        <v>2</v>
      </c>
      <c r="L1329" s="21">
        <f t="shared" si="144"/>
        <v>0</v>
      </c>
      <c r="M1329" s="21" t="s">
        <v>1918</v>
      </c>
      <c r="N1329" s="30">
        <v>45857</v>
      </c>
      <c r="O1329" s="48">
        <v>59892</v>
      </c>
      <c r="P1329" s="21" t="s">
        <v>1894</v>
      </c>
      <c r="Q1329" s="21">
        <v>58153395974</v>
      </c>
      <c r="R1329" s="21" t="s">
        <v>40</v>
      </c>
      <c r="S1329" s="3">
        <v>4</v>
      </c>
      <c r="T1329" s="37"/>
      <c r="U1329" s="21" t="s">
        <v>18</v>
      </c>
      <c r="V1329" s="21" t="str">
        <f>VLOOKUP(P1329,'Customer List'!B:C,2,)</f>
        <v>Banglore</v>
      </c>
      <c r="W1329" s="38"/>
      <c r="X1329" s="30">
        <v>45858</v>
      </c>
      <c r="Y1329" s="21">
        <f t="shared" si="145"/>
        <v>1</v>
      </c>
      <c r="Z1329" s="21" t="str">
        <f t="shared" si="146"/>
        <v>Saturday</v>
      </c>
      <c r="AA1329" s="21" t="str">
        <f t="shared" si="147"/>
        <v>Sunday</v>
      </c>
      <c r="AB1329" s="21" t="str">
        <f>VLOOKUP(U1329,'Currency Sheet'!A:C,3,)</f>
        <v>DOLLAR</v>
      </c>
      <c r="AC1329" s="42" t="str">
        <f>VLOOKUP(P1329,'Customer List'!B:D,3,)</f>
        <v>OutStation</v>
      </c>
    </row>
    <row r="1330" spans="1:29" x14ac:dyDescent="0.25">
      <c r="A1330" s="21">
        <v>1329</v>
      </c>
      <c r="B1330" s="21" t="s">
        <v>1909</v>
      </c>
      <c r="C1330" s="30">
        <v>45850</v>
      </c>
      <c r="D1330" s="30">
        <v>45856</v>
      </c>
      <c r="E1330" s="47">
        <v>193.2</v>
      </c>
      <c r="F1330" s="47">
        <f t="shared" si="142"/>
        <v>17001.599999999999</v>
      </c>
      <c r="G1330" s="48">
        <f t="shared" si="143"/>
        <v>51004.799999999996</v>
      </c>
      <c r="H1330" s="21">
        <v>156604</v>
      </c>
      <c r="I1330" s="21" t="s">
        <v>2817</v>
      </c>
      <c r="J1330" s="21">
        <v>3</v>
      </c>
      <c r="K1330" s="21">
        <v>3</v>
      </c>
      <c r="L1330" s="21">
        <f t="shared" si="144"/>
        <v>0</v>
      </c>
      <c r="M1330" s="21" t="s">
        <v>1939</v>
      </c>
      <c r="N1330" s="30">
        <v>45859</v>
      </c>
      <c r="O1330" s="48">
        <v>89838</v>
      </c>
      <c r="P1330" s="21" t="s">
        <v>252</v>
      </c>
      <c r="Q1330" s="21">
        <v>58153430226</v>
      </c>
      <c r="R1330" s="21" t="s">
        <v>40</v>
      </c>
      <c r="S1330" s="3">
        <v>4</v>
      </c>
      <c r="T1330" s="37"/>
      <c r="U1330" s="21" t="s">
        <v>18</v>
      </c>
      <c r="V1330" s="21" t="str">
        <f>VLOOKUP(P1330,'Customer List'!B:C,2,)</f>
        <v>Gujrat</v>
      </c>
      <c r="W1330" s="38"/>
      <c r="X1330" s="30">
        <v>45861</v>
      </c>
      <c r="Y1330" s="21">
        <f t="shared" si="145"/>
        <v>2</v>
      </c>
      <c r="Z1330" s="21" t="str">
        <f t="shared" si="146"/>
        <v>Monday</v>
      </c>
      <c r="AA1330" s="21" t="str">
        <f t="shared" si="147"/>
        <v>Wednesday</v>
      </c>
      <c r="AB1330" s="21" t="str">
        <f>VLOOKUP(U1330,'Currency Sheet'!A:C,3,)</f>
        <v>DOLLAR</v>
      </c>
      <c r="AC1330" s="42" t="str">
        <f>VLOOKUP(P1330,'Customer List'!B:D,3,)</f>
        <v>OutStation</v>
      </c>
    </row>
    <row r="1331" spans="1:29" x14ac:dyDescent="0.25">
      <c r="A1331" s="21">
        <v>1330</v>
      </c>
      <c r="B1331" s="21" t="s">
        <v>1909</v>
      </c>
      <c r="C1331" s="30">
        <v>45850</v>
      </c>
      <c r="D1331" s="30">
        <v>45856</v>
      </c>
      <c r="E1331" s="47">
        <v>37.799999999999997</v>
      </c>
      <c r="F1331" s="47">
        <f t="shared" si="142"/>
        <v>3326.3999999999996</v>
      </c>
      <c r="G1331" s="48">
        <f t="shared" si="143"/>
        <v>3326.3999999999996</v>
      </c>
      <c r="H1331" s="21">
        <v>157309</v>
      </c>
      <c r="I1331" s="21" t="s">
        <v>2818</v>
      </c>
      <c r="J1331" s="21">
        <v>1</v>
      </c>
      <c r="K1331" s="21">
        <v>1</v>
      </c>
      <c r="L1331" s="21">
        <f t="shared" si="144"/>
        <v>0</v>
      </c>
      <c r="M1331" s="21" t="s">
        <v>1940</v>
      </c>
      <c r="N1331" s="30">
        <v>45859</v>
      </c>
      <c r="O1331" s="48">
        <v>0</v>
      </c>
      <c r="P1331" s="21" t="s">
        <v>172</v>
      </c>
      <c r="Q1331" s="21">
        <v>58153433030</v>
      </c>
      <c r="R1331" s="21" t="s">
        <v>40</v>
      </c>
      <c r="S1331" s="3">
        <v>4</v>
      </c>
      <c r="T1331" s="37" t="s">
        <v>609</v>
      </c>
      <c r="U1331" s="21" t="s">
        <v>18</v>
      </c>
      <c r="V1331" s="21" t="str">
        <f>VLOOKUP(P1331,'Customer List'!B:C,2,)</f>
        <v>Kolkata</v>
      </c>
      <c r="W1331" s="38"/>
      <c r="X1331" s="30">
        <v>45860</v>
      </c>
      <c r="Y1331" s="21">
        <f t="shared" si="145"/>
        <v>1</v>
      </c>
      <c r="Z1331" s="21" t="str">
        <f t="shared" si="146"/>
        <v>Monday</v>
      </c>
      <c r="AA1331" s="21" t="str">
        <f t="shared" si="147"/>
        <v>Tuesday</v>
      </c>
      <c r="AB1331" s="21" t="str">
        <f>VLOOKUP(U1331,'Currency Sheet'!A:C,3,)</f>
        <v>DOLLAR</v>
      </c>
      <c r="AC1331" s="42" t="str">
        <f>VLOOKUP(P1331,'Customer List'!B:D,3,)</f>
        <v>OutStation</v>
      </c>
    </row>
    <row r="1332" spans="1:29" x14ac:dyDescent="0.25">
      <c r="A1332" s="21">
        <v>1331</v>
      </c>
      <c r="B1332" s="21" t="s">
        <v>1909</v>
      </c>
      <c r="C1332" s="30">
        <v>45850</v>
      </c>
      <c r="D1332" s="30">
        <v>45856</v>
      </c>
      <c r="E1332" s="47">
        <v>196</v>
      </c>
      <c r="F1332" s="47">
        <f t="shared" si="142"/>
        <v>17248</v>
      </c>
      <c r="G1332" s="48">
        <f t="shared" si="143"/>
        <v>17248</v>
      </c>
      <c r="H1332" s="21">
        <v>300310</v>
      </c>
      <c r="I1332" s="21" t="s">
        <v>2819</v>
      </c>
      <c r="J1332" s="21">
        <v>1</v>
      </c>
      <c r="K1332" s="21">
        <v>1</v>
      </c>
      <c r="L1332" s="21">
        <f t="shared" si="144"/>
        <v>0</v>
      </c>
      <c r="M1332" s="21" t="s">
        <v>1939</v>
      </c>
      <c r="N1332" s="30">
        <v>45859</v>
      </c>
      <c r="O1332" s="48">
        <v>30380</v>
      </c>
      <c r="P1332" s="21" t="s">
        <v>252</v>
      </c>
      <c r="Q1332" s="21">
        <v>58153430226</v>
      </c>
      <c r="R1332" s="21" t="s">
        <v>40</v>
      </c>
      <c r="S1332" s="3">
        <v>4</v>
      </c>
      <c r="T1332" s="37"/>
      <c r="U1332" s="21" t="s">
        <v>18</v>
      </c>
      <c r="V1332" s="21" t="str">
        <f>VLOOKUP(P1332,'Customer List'!B:C,2,)</f>
        <v>Gujrat</v>
      </c>
      <c r="W1332" s="38"/>
      <c r="X1332" s="30">
        <v>45861</v>
      </c>
      <c r="Y1332" s="21">
        <f t="shared" si="145"/>
        <v>2</v>
      </c>
      <c r="Z1332" s="21" t="str">
        <f t="shared" si="146"/>
        <v>Monday</v>
      </c>
      <c r="AA1332" s="21" t="str">
        <f t="shared" si="147"/>
        <v>Wednesday</v>
      </c>
      <c r="AB1332" s="21" t="str">
        <f>VLOOKUP(U1332,'Currency Sheet'!A:C,3,)</f>
        <v>DOLLAR</v>
      </c>
      <c r="AC1332" s="42" t="str">
        <f>VLOOKUP(P1332,'Customer List'!B:D,3,)</f>
        <v>OutStation</v>
      </c>
    </row>
    <row r="1333" spans="1:29" x14ac:dyDescent="0.25">
      <c r="A1333" s="21">
        <v>1332</v>
      </c>
      <c r="B1333" s="21" t="s">
        <v>1909</v>
      </c>
      <c r="C1333" s="30">
        <v>45850</v>
      </c>
      <c r="D1333" s="30">
        <v>45856</v>
      </c>
      <c r="E1333" s="47">
        <v>187.6</v>
      </c>
      <c r="F1333" s="47">
        <f t="shared" si="142"/>
        <v>16508.8</v>
      </c>
      <c r="G1333" s="48">
        <f t="shared" si="143"/>
        <v>16508.8</v>
      </c>
      <c r="H1333" s="21">
        <v>301028</v>
      </c>
      <c r="I1333" s="21" t="s">
        <v>2820</v>
      </c>
      <c r="J1333" s="21">
        <v>1</v>
      </c>
      <c r="K1333" s="21">
        <v>1</v>
      </c>
      <c r="L1333" s="21">
        <f t="shared" si="144"/>
        <v>0</v>
      </c>
      <c r="M1333" s="21" t="s">
        <v>1939</v>
      </c>
      <c r="N1333" s="30">
        <v>45859</v>
      </c>
      <c r="O1333" s="48">
        <v>29078</v>
      </c>
      <c r="P1333" s="21" t="s">
        <v>252</v>
      </c>
      <c r="Q1333" s="21">
        <v>58153430226</v>
      </c>
      <c r="R1333" s="21" t="s">
        <v>40</v>
      </c>
      <c r="S1333" s="3">
        <v>4</v>
      </c>
      <c r="T1333" s="37"/>
      <c r="U1333" s="21" t="s">
        <v>18</v>
      </c>
      <c r="V1333" s="21" t="str">
        <f>VLOOKUP(P1333,'Customer List'!B:C,2,)</f>
        <v>Gujrat</v>
      </c>
      <c r="W1333" s="38"/>
      <c r="X1333" s="30">
        <v>45861</v>
      </c>
      <c r="Y1333" s="21">
        <f t="shared" si="145"/>
        <v>2</v>
      </c>
      <c r="Z1333" s="21" t="str">
        <f t="shared" si="146"/>
        <v>Monday</v>
      </c>
      <c r="AA1333" s="21" t="str">
        <f t="shared" si="147"/>
        <v>Wednesday</v>
      </c>
      <c r="AB1333" s="21" t="str">
        <f>VLOOKUP(U1333,'Currency Sheet'!A:C,3,)</f>
        <v>DOLLAR</v>
      </c>
      <c r="AC1333" s="42" t="str">
        <f>VLOOKUP(P1333,'Customer List'!B:D,3,)</f>
        <v>OutStation</v>
      </c>
    </row>
    <row r="1334" spans="1:29" x14ac:dyDescent="0.25">
      <c r="A1334" s="21">
        <v>1333</v>
      </c>
      <c r="B1334" s="21" t="s">
        <v>1909</v>
      </c>
      <c r="C1334" s="30">
        <v>45850</v>
      </c>
      <c r="D1334" s="30">
        <v>45856</v>
      </c>
      <c r="E1334" s="47">
        <v>94.5</v>
      </c>
      <c r="F1334" s="47">
        <f t="shared" si="142"/>
        <v>8316</v>
      </c>
      <c r="G1334" s="48">
        <f t="shared" si="143"/>
        <v>16632</v>
      </c>
      <c r="H1334" s="21">
        <v>301808</v>
      </c>
      <c r="I1334" s="21" t="s">
        <v>184</v>
      </c>
      <c r="J1334" s="21">
        <v>2</v>
      </c>
      <c r="K1334" s="21">
        <v>2</v>
      </c>
      <c r="L1334" s="21">
        <f t="shared" si="144"/>
        <v>0</v>
      </c>
      <c r="M1334" s="21" t="s">
        <v>1918</v>
      </c>
      <c r="N1334" s="30">
        <v>45857</v>
      </c>
      <c r="O1334" s="48">
        <v>29295</v>
      </c>
      <c r="P1334" s="21" t="s">
        <v>1894</v>
      </c>
      <c r="Q1334" s="21">
        <v>58153395974</v>
      </c>
      <c r="R1334" s="21" t="s">
        <v>40</v>
      </c>
      <c r="S1334" s="3">
        <v>4</v>
      </c>
      <c r="T1334" s="37"/>
      <c r="U1334" s="21" t="s">
        <v>18</v>
      </c>
      <c r="V1334" s="21" t="str">
        <f>VLOOKUP(P1334,'Customer List'!B:C,2,)</f>
        <v>Banglore</v>
      </c>
      <c r="W1334" s="38"/>
      <c r="X1334" s="30">
        <v>45858</v>
      </c>
      <c r="Y1334" s="21">
        <f t="shared" si="145"/>
        <v>1</v>
      </c>
      <c r="Z1334" s="21" t="str">
        <f t="shared" si="146"/>
        <v>Saturday</v>
      </c>
      <c r="AA1334" s="21" t="str">
        <f t="shared" si="147"/>
        <v>Sunday</v>
      </c>
      <c r="AB1334" s="21" t="str">
        <f>VLOOKUP(U1334,'Currency Sheet'!A:C,3,)</f>
        <v>DOLLAR</v>
      </c>
      <c r="AC1334" s="42" t="str">
        <f>VLOOKUP(P1334,'Customer List'!B:D,3,)</f>
        <v>OutStation</v>
      </c>
    </row>
    <row r="1335" spans="1:29" x14ac:dyDescent="0.25">
      <c r="A1335" s="21">
        <v>1334</v>
      </c>
      <c r="B1335" s="21" t="s">
        <v>1909</v>
      </c>
      <c r="C1335" s="30">
        <v>45850</v>
      </c>
      <c r="D1335" s="30">
        <v>45856</v>
      </c>
      <c r="E1335" s="47">
        <v>304.5</v>
      </c>
      <c r="F1335" s="47">
        <f t="shared" si="142"/>
        <v>26796</v>
      </c>
      <c r="G1335" s="48">
        <f t="shared" si="143"/>
        <v>26796</v>
      </c>
      <c r="H1335" s="21">
        <v>301836</v>
      </c>
      <c r="I1335" s="21" t="s">
        <v>2821</v>
      </c>
      <c r="J1335" s="21">
        <v>1</v>
      </c>
      <c r="K1335" s="21">
        <v>1</v>
      </c>
      <c r="L1335" s="21">
        <f t="shared" si="144"/>
        <v>0</v>
      </c>
      <c r="M1335" s="21" t="s">
        <v>1939</v>
      </c>
      <c r="N1335" s="30">
        <v>45859</v>
      </c>
      <c r="O1335" s="48">
        <v>44051</v>
      </c>
      <c r="P1335" s="21" t="s">
        <v>252</v>
      </c>
      <c r="Q1335" s="21">
        <v>58153430226</v>
      </c>
      <c r="R1335" s="21" t="s">
        <v>40</v>
      </c>
      <c r="S1335" s="3">
        <v>4</v>
      </c>
      <c r="T1335" s="37"/>
      <c r="U1335" s="21" t="s">
        <v>18</v>
      </c>
      <c r="V1335" s="21" t="str">
        <f>VLOOKUP(P1335,'Customer List'!B:C,2,)</f>
        <v>Gujrat</v>
      </c>
      <c r="W1335" s="38"/>
      <c r="X1335" s="30">
        <v>45861</v>
      </c>
      <c r="Y1335" s="21">
        <f t="shared" si="145"/>
        <v>2</v>
      </c>
      <c r="Z1335" s="21" t="str">
        <f t="shared" si="146"/>
        <v>Monday</v>
      </c>
      <c r="AA1335" s="21" t="str">
        <f t="shared" si="147"/>
        <v>Wednesday</v>
      </c>
      <c r="AB1335" s="21" t="str">
        <f>VLOOKUP(U1335,'Currency Sheet'!A:C,3,)</f>
        <v>DOLLAR</v>
      </c>
      <c r="AC1335" s="42" t="str">
        <f>VLOOKUP(P1335,'Customer List'!B:D,3,)</f>
        <v>OutStation</v>
      </c>
    </row>
    <row r="1336" spans="1:29" x14ac:dyDescent="0.25">
      <c r="A1336" s="21">
        <v>1335</v>
      </c>
      <c r="B1336" s="21" t="s">
        <v>1909</v>
      </c>
      <c r="C1336" s="30">
        <v>45850</v>
      </c>
      <c r="D1336" s="30">
        <v>45856</v>
      </c>
      <c r="E1336" s="47">
        <v>163.1</v>
      </c>
      <c r="F1336" s="47">
        <f t="shared" si="142"/>
        <v>14352.8</v>
      </c>
      <c r="G1336" s="48">
        <f t="shared" si="143"/>
        <v>14352.8</v>
      </c>
      <c r="H1336" s="21">
        <v>302006</v>
      </c>
      <c r="I1336" s="21" t="s">
        <v>2822</v>
      </c>
      <c r="J1336" s="21">
        <v>1</v>
      </c>
      <c r="K1336" s="21">
        <v>1</v>
      </c>
      <c r="L1336" s="21">
        <f t="shared" si="144"/>
        <v>0</v>
      </c>
      <c r="M1336" s="21" t="s">
        <v>1918</v>
      </c>
      <c r="N1336" s="30">
        <v>45857</v>
      </c>
      <c r="O1336" s="48">
        <v>25280.5</v>
      </c>
      <c r="P1336" s="21" t="s">
        <v>1894</v>
      </c>
      <c r="Q1336" s="21">
        <v>58153395974</v>
      </c>
      <c r="R1336" s="21" t="s">
        <v>40</v>
      </c>
      <c r="S1336" s="3">
        <v>4</v>
      </c>
      <c r="T1336" s="37"/>
      <c r="U1336" s="21" t="s">
        <v>18</v>
      </c>
      <c r="V1336" s="21" t="str">
        <f>VLOOKUP(P1336,'Customer List'!B:C,2,)</f>
        <v>Banglore</v>
      </c>
      <c r="W1336" s="38"/>
      <c r="X1336" s="30">
        <v>45858</v>
      </c>
      <c r="Y1336" s="21">
        <f t="shared" si="145"/>
        <v>1</v>
      </c>
      <c r="Z1336" s="21" t="str">
        <f t="shared" si="146"/>
        <v>Saturday</v>
      </c>
      <c r="AA1336" s="21" t="str">
        <f t="shared" si="147"/>
        <v>Sunday</v>
      </c>
      <c r="AB1336" s="21" t="str">
        <f>VLOOKUP(U1336,'Currency Sheet'!A:C,3,)</f>
        <v>DOLLAR</v>
      </c>
      <c r="AC1336" s="42" t="str">
        <f>VLOOKUP(P1336,'Customer List'!B:D,3,)</f>
        <v>OutStation</v>
      </c>
    </row>
    <row r="1337" spans="1:29" x14ac:dyDescent="0.25">
      <c r="A1337" s="21">
        <v>1336</v>
      </c>
      <c r="B1337" s="21" t="s">
        <v>1909</v>
      </c>
      <c r="C1337" s="30">
        <v>45850</v>
      </c>
      <c r="D1337" s="30">
        <v>45856</v>
      </c>
      <c r="E1337" s="47">
        <v>169.4</v>
      </c>
      <c r="F1337" s="47">
        <f t="shared" si="142"/>
        <v>14907.2</v>
      </c>
      <c r="G1337" s="48">
        <f t="shared" si="143"/>
        <v>29814.400000000001</v>
      </c>
      <c r="H1337" s="21">
        <v>302008</v>
      </c>
      <c r="I1337" s="21" t="s">
        <v>2823</v>
      </c>
      <c r="J1337" s="21">
        <v>2</v>
      </c>
      <c r="K1337" s="21">
        <v>2</v>
      </c>
      <c r="L1337" s="21">
        <f t="shared" si="144"/>
        <v>0</v>
      </c>
      <c r="M1337" s="21" t="s">
        <v>1918</v>
      </c>
      <c r="N1337" s="30">
        <v>45857</v>
      </c>
      <c r="O1337" s="48">
        <v>52514</v>
      </c>
      <c r="P1337" s="21" t="s">
        <v>1894</v>
      </c>
      <c r="Q1337" s="21">
        <v>58153395974</v>
      </c>
      <c r="R1337" s="21" t="s">
        <v>40</v>
      </c>
      <c r="S1337" s="3">
        <v>4</v>
      </c>
      <c r="T1337" s="37"/>
      <c r="U1337" s="21" t="s">
        <v>18</v>
      </c>
      <c r="V1337" s="21" t="str">
        <f>VLOOKUP(P1337,'Customer List'!B:C,2,)</f>
        <v>Banglore</v>
      </c>
      <c r="W1337" s="38"/>
      <c r="X1337" s="30">
        <v>45858</v>
      </c>
      <c r="Y1337" s="21">
        <f t="shared" si="145"/>
        <v>1</v>
      </c>
      <c r="Z1337" s="21" t="str">
        <f t="shared" si="146"/>
        <v>Saturday</v>
      </c>
      <c r="AA1337" s="21" t="str">
        <f t="shared" si="147"/>
        <v>Sunday</v>
      </c>
      <c r="AB1337" s="21" t="str">
        <f>VLOOKUP(U1337,'Currency Sheet'!A:C,3,)</f>
        <v>DOLLAR</v>
      </c>
      <c r="AC1337" s="42" t="str">
        <f>VLOOKUP(P1337,'Customer List'!B:D,3,)</f>
        <v>OutStation</v>
      </c>
    </row>
    <row r="1338" spans="1:29" x14ac:dyDescent="0.25">
      <c r="A1338" s="21">
        <v>1337</v>
      </c>
      <c r="B1338" s="21" t="s">
        <v>1909</v>
      </c>
      <c r="C1338" s="30">
        <v>45850</v>
      </c>
      <c r="D1338" s="30">
        <v>45856</v>
      </c>
      <c r="E1338" s="47">
        <v>267.39999999999998</v>
      </c>
      <c r="F1338" s="47">
        <f t="shared" si="142"/>
        <v>23531.199999999997</v>
      </c>
      <c r="G1338" s="48">
        <f t="shared" si="143"/>
        <v>23531.199999999997</v>
      </c>
      <c r="H1338" s="21">
        <v>302028</v>
      </c>
      <c r="I1338" s="21" t="s">
        <v>2824</v>
      </c>
      <c r="J1338" s="21">
        <v>1</v>
      </c>
      <c r="K1338" s="21">
        <v>1</v>
      </c>
      <c r="L1338" s="21">
        <f t="shared" si="144"/>
        <v>0</v>
      </c>
      <c r="M1338" s="21" t="s">
        <v>1920</v>
      </c>
      <c r="N1338" s="30">
        <v>45859</v>
      </c>
      <c r="O1338" s="48">
        <v>53289</v>
      </c>
      <c r="P1338" s="21" t="s">
        <v>625</v>
      </c>
      <c r="Q1338" s="21" t="s">
        <v>636</v>
      </c>
      <c r="R1338" s="21" t="s">
        <v>723</v>
      </c>
      <c r="S1338" s="3">
        <v>4</v>
      </c>
      <c r="T1338" s="37"/>
      <c r="U1338" s="21" t="s">
        <v>18</v>
      </c>
      <c r="V1338" s="21" t="str">
        <f>VLOOKUP(P1338,'Customer List'!B:C,2,)</f>
        <v>Delhi</v>
      </c>
      <c r="W1338" s="38"/>
      <c r="X1338" s="30">
        <v>45859</v>
      </c>
      <c r="Y1338" s="21">
        <f t="shared" si="145"/>
        <v>0</v>
      </c>
      <c r="Z1338" s="21" t="str">
        <f t="shared" si="146"/>
        <v>Monday</v>
      </c>
      <c r="AA1338" s="21" t="str">
        <f t="shared" si="147"/>
        <v>Monday</v>
      </c>
      <c r="AB1338" s="21" t="str">
        <f>VLOOKUP(U1338,'Currency Sheet'!A:C,3,)</f>
        <v>DOLLAR</v>
      </c>
      <c r="AC1338" s="42" t="str">
        <f>VLOOKUP(P1338,'Customer List'!B:D,3,)</f>
        <v>Local</v>
      </c>
    </row>
    <row r="1339" spans="1:29" x14ac:dyDescent="0.25">
      <c r="A1339" s="21">
        <v>1338</v>
      </c>
      <c r="B1339" s="21" t="s">
        <v>1909</v>
      </c>
      <c r="C1339" s="30">
        <v>45850</v>
      </c>
      <c r="D1339" s="30">
        <v>45856</v>
      </c>
      <c r="E1339" s="47">
        <v>73.5</v>
      </c>
      <c r="F1339" s="47">
        <f t="shared" si="142"/>
        <v>6468</v>
      </c>
      <c r="G1339" s="48">
        <f t="shared" si="143"/>
        <v>6468</v>
      </c>
      <c r="H1339" s="21">
        <v>302212</v>
      </c>
      <c r="I1339" s="21" t="s">
        <v>2825</v>
      </c>
      <c r="J1339" s="21">
        <v>1</v>
      </c>
      <c r="K1339" s="21">
        <v>1</v>
      </c>
      <c r="L1339" s="21">
        <f t="shared" si="144"/>
        <v>0</v>
      </c>
      <c r="M1339" s="21" t="s">
        <v>1937</v>
      </c>
      <c r="N1339" s="30">
        <v>45859</v>
      </c>
      <c r="O1339" s="48">
        <v>11392.5</v>
      </c>
      <c r="P1339" s="21" t="s">
        <v>252</v>
      </c>
      <c r="Q1339" s="21">
        <v>58153430226</v>
      </c>
      <c r="R1339" s="21" t="s">
        <v>40</v>
      </c>
      <c r="S1339" s="3">
        <v>4</v>
      </c>
      <c r="T1339" s="37"/>
      <c r="U1339" s="21" t="s">
        <v>18</v>
      </c>
      <c r="V1339" s="21" t="str">
        <f>VLOOKUP(P1339,'Customer List'!B:C,2,)</f>
        <v>Gujrat</v>
      </c>
      <c r="W1339" s="38"/>
      <c r="X1339" s="30">
        <v>45861</v>
      </c>
      <c r="Y1339" s="21">
        <f t="shared" si="145"/>
        <v>2</v>
      </c>
      <c r="Z1339" s="21" t="str">
        <f t="shared" si="146"/>
        <v>Monday</v>
      </c>
      <c r="AA1339" s="21" t="str">
        <f t="shared" si="147"/>
        <v>Wednesday</v>
      </c>
      <c r="AB1339" s="21" t="str">
        <f>VLOOKUP(U1339,'Currency Sheet'!A:C,3,)</f>
        <v>DOLLAR</v>
      </c>
      <c r="AC1339" s="42" t="str">
        <f>VLOOKUP(P1339,'Customer List'!B:D,3,)</f>
        <v>OutStation</v>
      </c>
    </row>
    <row r="1340" spans="1:29" x14ac:dyDescent="0.25">
      <c r="A1340" s="21">
        <v>1339</v>
      </c>
      <c r="B1340" s="21" t="s">
        <v>1909</v>
      </c>
      <c r="C1340" s="30">
        <v>45850</v>
      </c>
      <c r="D1340" s="30">
        <v>45856</v>
      </c>
      <c r="E1340" s="47">
        <v>73.5</v>
      </c>
      <c r="F1340" s="47">
        <f t="shared" si="142"/>
        <v>6468</v>
      </c>
      <c r="G1340" s="48">
        <f t="shared" si="143"/>
        <v>6468</v>
      </c>
      <c r="H1340" s="21">
        <v>302212</v>
      </c>
      <c r="I1340" s="21" t="s">
        <v>2825</v>
      </c>
      <c r="J1340" s="21">
        <v>1</v>
      </c>
      <c r="K1340" s="21">
        <v>1</v>
      </c>
      <c r="L1340" s="21">
        <f t="shared" si="144"/>
        <v>0</v>
      </c>
      <c r="M1340" s="21" t="s">
        <v>1939</v>
      </c>
      <c r="N1340" s="30">
        <v>45859</v>
      </c>
      <c r="O1340" s="48">
        <v>11392.5</v>
      </c>
      <c r="P1340" s="21" t="s">
        <v>252</v>
      </c>
      <c r="Q1340" s="21">
        <v>58153430226</v>
      </c>
      <c r="R1340" s="21" t="s">
        <v>40</v>
      </c>
      <c r="S1340" s="3">
        <v>4</v>
      </c>
      <c r="T1340" s="37"/>
      <c r="U1340" s="21" t="s">
        <v>18</v>
      </c>
      <c r="V1340" s="21" t="str">
        <f>VLOOKUP(P1340,'Customer List'!B:C,2,)</f>
        <v>Gujrat</v>
      </c>
      <c r="W1340" s="38"/>
      <c r="X1340" s="30">
        <v>45861</v>
      </c>
      <c r="Y1340" s="21">
        <f t="shared" si="145"/>
        <v>2</v>
      </c>
      <c r="Z1340" s="21" t="str">
        <f t="shared" si="146"/>
        <v>Monday</v>
      </c>
      <c r="AA1340" s="21" t="str">
        <f t="shared" si="147"/>
        <v>Wednesday</v>
      </c>
      <c r="AB1340" s="21" t="str">
        <f>VLOOKUP(U1340,'Currency Sheet'!A:C,3,)</f>
        <v>DOLLAR</v>
      </c>
      <c r="AC1340" s="42" t="str">
        <f>VLOOKUP(P1340,'Customer List'!B:D,3,)</f>
        <v>OutStation</v>
      </c>
    </row>
    <row r="1341" spans="1:29" x14ac:dyDescent="0.25">
      <c r="A1341" s="21">
        <v>1340</v>
      </c>
      <c r="B1341" s="21" t="s">
        <v>1909</v>
      </c>
      <c r="C1341" s="30">
        <v>45850</v>
      </c>
      <c r="D1341" s="30">
        <v>45856</v>
      </c>
      <c r="E1341" s="47">
        <v>204.4</v>
      </c>
      <c r="F1341" s="47">
        <f t="shared" si="142"/>
        <v>17987.2</v>
      </c>
      <c r="G1341" s="48">
        <f t="shared" si="143"/>
        <v>35974.400000000001</v>
      </c>
      <c r="H1341" s="21">
        <v>302216</v>
      </c>
      <c r="I1341" s="21" t="s">
        <v>1572</v>
      </c>
      <c r="J1341" s="21">
        <v>2</v>
      </c>
      <c r="K1341" s="21">
        <v>2</v>
      </c>
      <c r="L1341" s="21">
        <f t="shared" si="144"/>
        <v>0</v>
      </c>
      <c r="M1341" s="21" t="s">
        <v>1918</v>
      </c>
      <c r="N1341" s="30">
        <v>45857</v>
      </c>
      <c r="O1341" s="48">
        <v>63364</v>
      </c>
      <c r="P1341" s="21" t="s">
        <v>1894</v>
      </c>
      <c r="Q1341" s="21">
        <v>58153395974</v>
      </c>
      <c r="R1341" s="21" t="s">
        <v>40</v>
      </c>
      <c r="S1341" s="3">
        <v>4</v>
      </c>
      <c r="T1341" s="37"/>
      <c r="U1341" s="21" t="s">
        <v>18</v>
      </c>
      <c r="V1341" s="21" t="str">
        <f>VLOOKUP(P1341,'Customer List'!B:C,2,)</f>
        <v>Banglore</v>
      </c>
      <c r="W1341" s="38"/>
      <c r="X1341" s="30">
        <v>45858</v>
      </c>
      <c r="Y1341" s="21">
        <f t="shared" si="145"/>
        <v>1</v>
      </c>
      <c r="Z1341" s="21" t="str">
        <f t="shared" si="146"/>
        <v>Saturday</v>
      </c>
      <c r="AA1341" s="21" t="str">
        <f t="shared" si="147"/>
        <v>Sunday</v>
      </c>
      <c r="AB1341" s="21" t="str">
        <f>VLOOKUP(U1341,'Currency Sheet'!A:C,3,)</f>
        <v>DOLLAR</v>
      </c>
      <c r="AC1341" s="42" t="str">
        <f>VLOOKUP(P1341,'Customer List'!B:D,3,)</f>
        <v>OutStation</v>
      </c>
    </row>
    <row r="1342" spans="1:29" x14ac:dyDescent="0.25">
      <c r="A1342" s="21">
        <v>1341</v>
      </c>
      <c r="B1342" s="21" t="s">
        <v>1909</v>
      </c>
      <c r="C1342" s="30">
        <v>45850</v>
      </c>
      <c r="D1342" s="30">
        <v>45856</v>
      </c>
      <c r="E1342" s="47">
        <v>293.25</v>
      </c>
      <c r="F1342" s="47">
        <f t="shared" si="142"/>
        <v>25806</v>
      </c>
      <c r="G1342" s="48">
        <f t="shared" si="143"/>
        <v>25806</v>
      </c>
      <c r="H1342" s="21">
        <v>302242</v>
      </c>
      <c r="I1342" s="21" t="s">
        <v>2826</v>
      </c>
      <c r="J1342" s="21">
        <v>1</v>
      </c>
      <c r="K1342" s="21">
        <v>1</v>
      </c>
      <c r="L1342" s="21">
        <f t="shared" si="144"/>
        <v>0</v>
      </c>
      <c r="M1342" s="21" t="s">
        <v>2007</v>
      </c>
      <c r="N1342" s="30">
        <v>45860</v>
      </c>
      <c r="O1342" s="48">
        <v>37536</v>
      </c>
      <c r="P1342" s="21" t="s">
        <v>208</v>
      </c>
      <c r="Q1342" s="21" t="s">
        <v>1127</v>
      </c>
      <c r="R1342" s="21" t="s">
        <v>1996</v>
      </c>
      <c r="S1342" s="3">
        <v>4</v>
      </c>
      <c r="T1342" s="37"/>
      <c r="U1342" s="21" t="s">
        <v>18</v>
      </c>
      <c r="V1342" s="21" t="str">
        <f>VLOOKUP(P1342,'Customer List'!B:C,2,)</f>
        <v>Delhi</v>
      </c>
      <c r="W1342" s="38"/>
      <c r="X1342" s="30">
        <f>IF(OR(R1342 = "PRIYANKA MADAM", R1342 = "DEEPAK", R1342 = "PORTER"),N1342,"")</f>
        <v>45860</v>
      </c>
      <c r="Y1342" s="21">
        <f t="shared" si="145"/>
        <v>0</v>
      </c>
      <c r="Z1342" s="21" t="str">
        <f t="shared" si="146"/>
        <v>Tuesday</v>
      </c>
      <c r="AA1342" s="21" t="str">
        <f t="shared" si="147"/>
        <v>Tuesday</v>
      </c>
      <c r="AB1342" s="21" t="str">
        <f>VLOOKUP(U1342,'Currency Sheet'!A:C,3,)</f>
        <v>DOLLAR</v>
      </c>
      <c r="AC1342" s="42" t="str">
        <f>VLOOKUP(P1342,'Customer List'!B:D,3,)</f>
        <v>Local</v>
      </c>
    </row>
    <row r="1343" spans="1:29" x14ac:dyDescent="0.25">
      <c r="A1343" s="21">
        <v>1342</v>
      </c>
      <c r="B1343" s="21" t="s">
        <v>1909</v>
      </c>
      <c r="C1343" s="30">
        <v>45850</v>
      </c>
      <c r="D1343" s="30">
        <v>45856</v>
      </c>
      <c r="E1343" s="47">
        <v>285.75</v>
      </c>
      <c r="F1343" s="47">
        <f t="shared" si="142"/>
        <v>25146</v>
      </c>
      <c r="G1343" s="48">
        <f t="shared" si="143"/>
        <v>25146</v>
      </c>
      <c r="H1343" s="21">
        <v>302330</v>
      </c>
      <c r="I1343" s="21" t="s">
        <v>2827</v>
      </c>
      <c r="J1343" s="21">
        <v>1</v>
      </c>
      <c r="K1343" s="21">
        <v>1</v>
      </c>
      <c r="L1343" s="21">
        <f t="shared" si="144"/>
        <v>0</v>
      </c>
      <c r="M1343" s="21" t="s">
        <v>2007</v>
      </c>
      <c r="N1343" s="30">
        <v>45860</v>
      </c>
      <c r="O1343" s="48">
        <v>36576</v>
      </c>
      <c r="P1343" s="21" t="s">
        <v>208</v>
      </c>
      <c r="Q1343" s="21" t="s">
        <v>1127</v>
      </c>
      <c r="R1343" s="21" t="s">
        <v>1996</v>
      </c>
      <c r="S1343" s="3">
        <v>4</v>
      </c>
      <c r="T1343" s="37"/>
      <c r="U1343" s="21" t="s">
        <v>18</v>
      </c>
      <c r="V1343" s="21" t="str">
        <f>VLOOKUP(P1343,'Customer List'!B:C,2,)</f>
        <v>Delhi</v>
      </c>
      <c r="W1343" s="38"/>
      <c r="X1343" s="30">
        <f>IF(OR(R1343 = "PRIYANKA MADAM", R1343 = "DEEPAK", R1343 = "PORTER"),N1343,"")</f>
        <v>45860</v>
      </c>
      <c r="Y1343" s="21">
        <f t="shared" si="145"/>
        <v>0</v>
      </c>
      <c r="Z1343" s="21" t="str">
        <f t="shared" si="146"/>
        <v>Tuesday</v>
      </c>
      <c r="AA1343" s="21" t="str">
        <f t="shared" si="147"/>
        <v>Tuesday</v>
      </c>
      <c r="AB1343" s="21" t="str">
        <f>VLOOKUP(U1343,'Currency Sheet'!A:C,3,)</f>
        <v>DOLLAR</v>
      </c>
      <c r="AC1343" s="42" t="str">
        <f>VLOOKUP(P1343,'Customer List'!B:D,3,)</f>
        <v>Local</v>
      </c>
    </row>
    <row r="1344" spans="1:29" x14ac:dyDescent="0.25">
      <c r="A1344" s="21">
        <v>1343</v>
      </c>
      <c r="B1344" s="21" t="s">
        <v>1909</v>
      </c>
      <c r="C1344" s="30">
        <v>45850</v>
      </c>
      <c r="D1344" s="30">
        <v>45856</v>
      </c>
      <c r="E1344" s="47">
        <v>216.3</v>
      </c>
      <c r="F1344" s="47">
        <f t="shared" si="142"/>
        <v>19034.400000000001</v>
      </c>
      <c r="G1344" s="48">
        <f t="shared" si="143"/>
        <v>19034.400000000001</v>
      </c>
      <c r="H1344" s="21">
        <v>302646</v>
      </c>
      <c r="I1344" s="21" t="s">
        <v>2828</v>
      </c>
      <c r="J1344" s="21">
        <v>1</v>
      </c>
      <c r="K1344" s="21">
        <v>1</v>
      </c>
      <c r="L1344" s="21">
        <f t="shared" si="144"/>
        <v>0</v>
      </c>
      <c r="M1344" s="21" t="s">
        <v>1929</v>
      </c>
      <c r="N1344" s="30">
        <v>45859</v>
      </c>
      <c r="O1344" s="48">
        <v>35921</v>
      </c>
      <c r="P1344" s="21" t="s">
        <v>895</v>
      </c>
      <c r="Q1344" s="21">
        <v>58153427216</v>
      </c>
      <c r="R1344" s="21" t="s">
        <v>40</v>
      </c>
      <c r="S1344" s="3">
        <v>4</v>
      </c>
      <c r="T1344" s="37"/>
      <c r="U1344" s="21" t="s">
        <v>18</v>
      </c>
      <c r="V1344" s="21" t="str">
        <f>VLOOKUP(P1344,'Customer List'!B:C,2,)</f>
        <v>Banglore</v>
      </c>
      <c r="W1344" s="38"/>
      <c r="X1344" s="30">
        <v>45860</v>
      </c>
      <c r="Y1344" s="21">
        <f t="shared" si="145"/>
        <v>1</v>
      </c>
      <c r="Z1344" s="21" t="str">
        <f t="shared" si="146"/>
        <v>Monday</v>
      </c>
      <c r="AA1344" s="21" t="str">
        <f t="shared" si="147"/>
        <v>Tuesday</v>
      </c>
      <c r="AB1344" s="21" t="str">
        <f>VLOOKUP(U1344,'Currency Sheet'!A:C,3,)</f>
        <v>DOLLAR</v>
      </c>
      <c r="AC1344" s="42" t="str">
        <f>VLOOKUP(P1344,'Customer List'!B:D,3,)</f>
        <v>OutStation</v>
      </c>
    </row>
    <row r="1345" spans="1:29" x14ac:dyDescent="0.25">
      <c r="A1345" s="21">
        <v>1344</v>
      </c>
      <c r="B1345" s="21" t="s">
        <v>1909</v>
      </c>
      <c r="C1345" s="30">
        <v>45850</v>
      </c>
      <c r="D1345" s="30">
        <v>45856</v>
      </c>
      <c r="E1345" s="47">
        <v>170.8</v>
      </c>
      <c r="F1345" s="47">
        <f t="shared" si="142"/>
        <v>15030.400000000001</v>
      </c>
      <c r="G1345" s="48">
        <f t="shared" si="143"/>
        <v>15030.400000000001</v>
      </c>
      <c r="H1345" s="21">
        <v>302706</v>
      </c>
      <c r="I1345" s="21" t="s">
        <v>2829</v>
      </c>
      <c r="J1345" s="21">
        <v>1</v>
      </c>
      <c r="K1345" s="21">
        <v>1</v>
      </c>
      <c r="L1345" s="21">
        <f t="shared" si="144"/>
        <v>0</v>
      </c>
      <c r="M1345" s="21" t="s">
        <v>1934</v>
      </c>
      <c r="N1345" s="30">
        <v>45859</v>
      </c>
      <c r="O1345" s="48">
        <v>22692</v>
      </c>
      <c r="P1345" s="21" t="s">
        <v>1891</v>
      </c>
      <c r="Q1345" s="21">
        <v>58153427496</v>
      </c>
      <c r="R1345" s="21" t="s">
        <v>40</v>
      </c>
      <c r="S1345" s="3">
        <v>4</v>
      </c>
      <c r="T1345" s="37"/>
      <c r="U1345" s="21" t="s">
        <v>18</v>
      </c>
      <c r="V1345" s="21" t="str">
        <f>VLOOKUP(P1345,'Customer List'!B:C,2,)</f>
        <v>Tamilnadu</v>
      </c>
      <c r="W1345" s="38"/>
      <c r="X1345" s="30">
        <v>45860</v>
      </c>
      <c r="Y1345" s="21">
        <f t="shared" si="145"/>
        <v>1</v>
      </c>
      <c r="Z1345" s="21" t="str">
        <f t="shared" si="146"/>
        <v>Monday</v>
      </c>
      <c r="AA1345" s="21" t="str">
        <f t="shared" si="147"/>
        <v>Tuesday</v>
      </c>
      <c r="AB1345" s="21" t="str">
        <f>VLOOKUP(U1345,'Currency Sheet'!A:C,3,)</f>
        <v>DOLLAR</v>
      </c>
      <c r="AC1345" s="42" t="str">
        <f>VLOOKUP(P1345,'Customer List'!B:D,3,)</f>
        <v>OutStation</v>
      </c>
    </row>
    <row r="1346" spans="1:29" x14ac:dyDescent="0.25">
      <c r="A1346" s="21">
        <v>1345</v>
      </c>
      <c r="B1346" s="21" t="s">
        <v>1909</v>
      </c>
      <c r="C1346" s="30">
        <v>45850</v>
      </c>
      <c r="D1346" s="30">
        <v>45856</v>
      </c>
      <c r="E1346" s="47">
        <v>196</v>
      </c>
      <c r="F1346" s="47">
        <f t="shared" si="142"/>
        <v>17248</v>
      </c>
      <c r="G1346" s="48">
        <f t="shared" si="143"/>
        <v>17248</v>
      </c>
      <c r="H1346" s="21">
        <v>303508</v>
      </c>
      <c r="I1346" s="21" t="s">
        <v>2830</v>
      </c>
      <c r="J1346" s="21">
        <v>1</v>
      </c>
      <c r="K1346" s="21">
        <v>1</v>
      </c>
      <c r="L1346" s="21">
        <f t="shared" si="144"/>
        <v>0</v>
      </c>
      <c r="M1346" s="21" t="s">
        <v>1938</v>
      </c>
      <c r="N1346" s="30">
        <v>45859</v>
      </c>
      <c r="O1346" s="48">
        <v>30380</v>
      </c>
      <c r="P1346" s="21" t="s">
        <v>252</v>
      </c>
      <c r="Q1346" s="21">
        <v>58153430226</v>
      </c>
      <c r="R1346" s="21" t="s">
        <v>40</v>
      </c>
      <c r="S1346" s="3">
        <v>4</v>
      </c>
      <c r="T1346" s="37"/>
      <c r="U1346" s="21" t="s">
        <v>18</v>
      </c>
      <c r="V1346" s="21" t="str">
        <f>VLOOKUP(P1346,'Customer List'!B:C,2,)</f>
        <v>Gujrat</v>
      </c>
      <c r="W1346" s="38"/>
      <c r="X1346" s="30">
        <v>45861</v>
      </c>
      <c r="Y1346" s="21">
        <f t="shared" si="145"/>
        <v>2</v>
      </c>
      <c r="Z1346" s="21" t="str">
        <f t="shared" si="146"/>
        <v>Monday</v>
      </c>
      <c r="AA1346" s="21" t="str">
        <f t="shared" si="147"/>
        <v>Wednesday</v>
      </c>
      <c r="AB1346" s="21" t="str">
        <f>VLOOKUP(U1346,'Currency Sheet'!A:C,3,)</f>
        <v>DOLLAR</v>
      </c>
      <c r="AC1346" s="42" t="str">
        <f>VLOOKUP(P1346,'Customer List'!B:D,3,)</f>
        <v>OutStation</v>
      </c>
    </row>
    <row r="1347" spans="1:29" x14ac:dyDescent="0.25">
      <c r="A1347" s="21">
        <v>1346</v>
      </c>
      <c r="B1347" s="21" t="s">
        <v>1909</v>
      </c>
      <c r="C1347" s="30">
        <v>45850</v>
      </c>
      <c r="D1347" s="30">
        <v>45856</v>
      </c>
      <c r="E1347" s="47">
        <v>250.6</v>
      </c>
      <c r="F1347" s="47">
        <f t="shared" ref="F1347:F1410" si="148">IF(AB1347="DOLLAR",E1347*88,E1347)</f>
        <v>22052.799999999999</v>
      </c>
      <c r="G1347" s="48">
        <f t="shared" ref="G1347:G1410" si="149">F1347*J1347</f>
        <v>22052.799999999999</v>
      </c>
      <c r="H1347" s="21">
        <v>303924</v>
      </c>
      <c r="I1347" s="21" t="s">
        <v>2831</v>
      </c>
      <c r="J1347" s="21">
        <v>1</v>
      </c>
      <c r="K1347" s="21">
        <v>1</v>
      </c>
      <c r="L1347" s="21">
        <f t="shared" ref="L1347:L1410" si="150">J1347-K1347</f>
        <v>0</v>
      </c>
      <c r="M1347" s="21" t="s">
        <v>1934</v>
      </c>
      <c r="N1347" s="30">
        <v>45859</v>
      </c>
      <c r="O1347" s="48">
        <v>33294</v>
      </c>
      <c r="P1347" s="21" t="s">
        <v>1891</v>
      </c>
      <c r="Q1347" s="21">
        <v>58153427496</v>
      </c>
      <c r="R1347" s="21" t="s">
        <v>40</v>
      </c>
      <c r="S1347" s="3">
        <v>4</v>
      </c>
      <c r="T1347" s="37"/>
      <c r="U1347" s="21" t="s">
        <v>18</v>
      </c>
      <c r="V1347" s="21" t="str">
        <f>VLOOKUP(P1347,'Customer List'!B:C,2,)</f>
        <v>Tamilnadu</v>
      </c>
      <c r="W1347" s="38"/>
      <c r="X1347" s="30">
        <v>45860</v>
      </c>
      <c r="Y1347" s="21">
        <f t="shared" ref="Y1347:Y1410" si="151">IF(X1347="", "", X1347-N1347)</f>
        <v>1</v>
      </c>
      <c r="Z1347" s="21" t="str">
        <f t="shared" ref="Z1347:Z1410" si="152">IF(N1347="", "", TEXT(N1347, "dddd"))</f>
        <v>Monday</v>
      </c>
      <c r="AA1347" s="21" t="str">
        <f t="shared" ref="AA1347:AA1410" si="153">IF(X1347="", "", TEXT(X1347, "dddd"))</f>
        <v>Tuesday</v>
      </c>
      <c r="AB1347" s="21" t="str">
        <f>VLOOKUP(U1347,'Currency Sheet'!A:C,3,)</f>
        <v>DOLLAR</v>
      </c>
      <c r="AC1347" s="42" t="str">
        <f>VLOOKUP(P1347,'Customer List'!B:D,3,)</f>
        <v>OutStation</v>
      </c>
    </row>
    <row r="1348" spans="1:29" x14ac:dyDescent="0.25">
      <c r="A1348" s="21">
        <v>1347</v>
      </c>
      <c r="B1348" s="21" t="s">
        <v>1909</v>
      </c>
      <c r="C1348" s="30">
        <v>45850</v>
      </c>
      <c r="D1348" s="30">
        <v>45856</v>
      </c>
      <c r="E1348" s="47">
        <v>46.2</v>
      </c>
      <c r="F1348" s="47">
        <f t="shared" si="148"/>
        <v>4065.6000000000004</v>
      </c>
      <c r="G1348" s="48">
        <f t="shared" si="149"/>
        <v>4065.6000000000004</v>
      </c>
      <c r="H1348" s="21">
        <v>304008</v>
      </c>
      <c r="I1348" s="21" t="s">
        <v>2832</v>
      </c>
      <c r="J1348" s="21">
        <v>1</v>
      </c>
      <c r="K1348" s="21">
        <v>1</v>
      </c>
      <c r="L1348" s="21">
        <f t="shared" si="150"/>
        <v>0</v>
      </c>
      <c r="M1348" s="21" t="s">
        <v>1918</v>
      </c>
      <c r="N1348" s="30">
        <v>45857</v>
      </c>
      <c r="O1348" s="48">
        <v>7161</v>
      </c>
      <c r="P1348" s="21" t="s">
        <v>1894</v>
      </c>
      <c r="Q1348" s="21">
        <v>58153395974</v>
      </c>
      <c r="R1348" s="21" t="s">
        <v>40</v>
      </c>
      <c r="S1348" s="3">
        <v>4</v>
      </c>
      <c r="T1348" s="37"/>
      <c r="U1348" s="21" t="s">
        <v>18</v>
      </c>
      <c r="V1348" s="21" t="str">
        <f>VLOOKUP(P1348,'Customer List'!B:C,2,)</f>
        <v>Banglore</v>
      </c>
      <c r="W1348" s="38"/>
      <c r="X1348" s="30">
        <v>45858</v>
      </c>
      <c r="Y1348" s="21">
        <f t="shared" si="151"/>
        <v>1</v>
      </c>
      <c r="Z1348" s="21" t="str">
        <f t="shared" si="152"/>
        <v>Saturday</v>
      </c>
      <c r="AA1348" s="21" t="str">
        <f t="shared" si="153"/>
        <v>Sunday</v>
      </c>
      <c r="AB1348" s="21" t="str">
        <f>VLOOKUP(U1348,'Currency Sheet'!A:C,3,)</f>
        <v>DOLLAR</v>
      </c>
      <c r="AC1348" s="42" t="str">
        <f>VLOOKUP(P1348,'Customer List'!B:D,3,)</f>
        <v>OutStation</v>
      </c>
    </row>
    <row r="1349" spans="1:29" x14ac:dyDescent="0.25">
      <c r="A1349" s="21">
        <v>1348</v>
      </c>
      <c r="B1349" s="21" t="s">
        <v>1909</v>
      </c>
      <c r="C1349" s="30">
        <v>45850</v>
      </c>
      <c r="D1349" s="30">
        <v>45856</v>
      </c>
      <c r="E1349" s="47">
        <v>73.5</v>
      </c>
      <c r="F1349" s="47">
        <f t="shared" si="148"/>
        <v>6468</v>
      </c>
      <c r="G1349" s="48">
        <f t="shared" si="149"/>
        <v>6468</v>
      </c>
      <c r="H1349" s="21">
        <v>304012</v>
      </c>
      <c r="I1349" s="21" t="s">
        <v>1474</v>
      </c>
      <c r="J1349" s="21">
        <v>1</v>
      </c>
      <c r="K1349" s="21">
        <v>1</v>
      </c>
      <c r="L1349" s="21">
        <f t="shared" si="150"/>
        <v>0</v>
      </c>
      <c r="M1349" s="21" t="s">
        <v>1928</v>
      </c>
      <c r="N1349" s="30">
        <v>45859</v>
      </c>
      <c r="O1349" s="48">
        <v>8977.5</v>
      </c>
      <c r="P1349" s="21" t="s">
        <v>1010</v>
      </c>
      <c r="Q1349" s="21">
        <v>58153432562</v>
      </c>
      <c r="R1349" s="21" t="s">
        <v>40</v>
      </c>
      <c r="S1349" s="3">
        <v>4</v>
      </c>
      <c r="T1349" s="37"/>
      <c r="U1349" s="21" t="s">
        <v>18</v>
      </c>
      <c r="V1349" s="21" t="str">
        <f>VLOOKUP(P1349,'Customer List'!B:C,2,)</f>
        <v>Mumbai</v>
      </c>
      <c r="W1349" s="38"/>
      <c r="X1349" s="30">
        <v>45860</v>
      </c>
      <c r="Y1349" s="21">
        <f t="shared" si="151"/>
        <v>1</v>
      </c>
      <c r="Z1349" s="21" t="str">
        <f t="shared" si="152"/>
        <v>Monday</v>
      </c>
      <c r="AA1349" s="21" t="str">
        <f t="shared" si="153"/>
        <v>Tuesday</v>
      </c>
      <c r="AB1349" s="21" t="str">
        <f>VLOOKUP(U1349,'Currency Sheet'!A:C,3,)</f>
        <v>DOLLAR</v>
      </c>
      <c r="AC1349" s="42" t="str">
        <f>VLOOKUP(P1349,'Customer List'!B:D,3,)</f>
        <v>OutStation</v>
      </c>
    </row>
    <row r="1350" spans="1:29" x14ac:dyDescent="0.25">
      <c r="A1350" s="21">
        <v>1349</v>
      </c>
      <c r="B1350" s="21" t="s">
        <v>1909</v>
      </c>
      <c r="C1350" s="30">
        <v>45850</v>
      </c>
      <c r="D1350" s="30">
        <v>45856</v>
      </c>
      <c r="E1350" s="47">
        <v>204.4</v>
      </c>
      <c r="F1350" s="47">
        <f t="shared" si="148"/>
        <v>17987.2</v>
      </c>
      <c r="G1350" s="48">
        <f t="shared" si="149"/>
        <v>17987.2</v>
      </c>
      <c r="H1350" s="21">
        <v>304014</v>
      </c>
      <c r="I1350" s="21" t="s">
        <v>2833</v>
      </c>
      <c r="J1350" s="21">
        <v>1</v>
      </c>
      <c r="K1350" s="21">
        <v>1</v>
      </c>
      <c r="L1350" s="21">
        <f t="shared" si="150"/>
        <v>0</v>
      </c>
      <c r="M1350" s="21" t="s">
        <v>1918</v>
      </c>
      <c r="N1350" s="30">
        <v>45857</v>
      </c>
      <c r="O1350" s="48">
        <v>31682</v>
      </c>
      <c r="P1350" s="21" t="s">
        <v>1894</v>
      </c>
      <c r="Q1350" s="21">
        <v>58153395974</v>
      </c>
      <c r="R1350" s="21" t="s">
        <v>40</v>
      </c>
      <c r="S1350" s="3">
        <v>4</v>
      </c>
      <c r="T1350" s="37"/>
      <c r="U1350" s="21" t="s">
        <v>18</v>
      </c>
      <c r="V1350" s="21" t="str">
        <f>VLOOKUP(P1350,'Customer List'!B:C,2,)</f>
        <v>Banglore</v>
      </c>
      <c r="W1350" s="38"/>
      <c r="X1350" s="30">
        <v>45858</v>
      </c>
      <c r="Y1350" s="21">
        <f t="shared" si="151"/>
        <v>1</v>
      </c>
      <c r="Z1350" s="21" t="str">
        <f t="shared" si="152"/>
        <v>Saturday</v>
      </c>
      <c r="AA1350" s="21" t="str">
        <f t="shared" si="153"/>
        <v>Sunday</v>
      </c>
      <c r="AB1350" s="21" t="str">
        <f>VLOOKUP(U1350,'Currency Sheet'!A:C,3,)</f>
        <v>DOLLAR</v>
      </c>
      <c r="AC1350" s="42" t="str">
        <f>VLOOKUP(P1350,'Customer List'!B:D,3,)</f>
        <v>OutStation</v>
      </c>
    </row>
    <row r="1351" spans="1:29" x14ac:dyDescent="0.25">
      <c r="A1351" s="21">
        <v>1350</v>
      </c>
      <c r="B1351" s="21" t="s">
        <v>1909</v>
      </c>
      <c r="C1351" s="30">
        <v>45850</v>
      </c>
      <c r="D1351" s="30">
        <v>45856</v>
      </c>
      <c r="E1351" s="47">
        <v>246.4</v>
      </c>
      <c r="F1351" s="47">
        <f t="shared" si="148"/>
        <v>21683.200000000001</v>
      </c>
      <c r="G1351" s="48">
        <f t="shared" si="149"/>
        <v>21683.200000000001</v>
      </c>
      <c r="H1351" s="21">
        <v>304944</v>
      </c>
      <c r="I1351" s="21" t="s">
        <v>2834</v>
      </c>
      <c r="J1351" s="21">
        <v>1</v>
      </c>
      <c r="K1351" s="21">
        <v>1</v>
      </c>
      <c r="L1351" s="21">
        <f t="shared" si="150"/>
        <v>0</v>
      </c>
      <c r="M1351" s="21" t="s">
        <v>1934</v>
      </c>
      <c r="N1351" s="30">
        <v>45859</v>
      </c>
      <c r="O1351" s="48">
        <v>32736</v>
      </c>
      <c r="P1351" s="21" t="s">
        <v>1891</v>
      </c>
      <c r="Q1351" s="21">
        <v>58153427496</v>
      </c>
      <c r="R1351" s="21" t="s">
        <v>40</v>
      </c>
      <c r="S1351" s="3">
        <v>4</v>
      </c>
      <c r="T1351" s="37"/>
      <c r="U1351" s="21" t="s">
        <v>18</v>
      </c>
      <c r="V1351" s="21" t="str">
        <f>VLOOKUP(P1351,'Customer List'!B:C,2,)</f>
        <v>Tamilnadu</v>
      </c>
      <c r="W1351" s="38"/>
      <c r="X1351" s="30">
        <v>45860</v>
      </c>
      <c r="Y1351" s="21">
        <f t="shared" si="151"/>
        <v>1</v>
      </c>
      <c r="Z1351" s="21" t="str">
        <f t="shared" si="152"/>
        <v>Monday</v>
      </c>
      <c r="AA1351" s="21" t="str">
        <f t="shared" si="153"/>
        <v>Tuesday</v>
      </c>
      <c r="AB1351" s="21" t="str">
        <f>VLOOKUP(U1351,'Currency Sheet'!A:C,3,)</f>
        <v>DOLLAR</v>
      </c>
      <c r="AC1351" s="42" t="str">
        <f>VLOOKUP(P1351,'Customer List'!B:D,3,)</f>
        <v>OutStation</v>
      </c>
    </row>
    <row r="1352" spans="1:29" x14ac:dyDescent="0.25">
      <c r="A1352" s="21">
        <v>1351</v>
      </c>
      <c r="B1352" s="21" t="s">
        <v>1909</v>
      </c>
      <c r="C1352" s="30">
        <v>45850</v>
      </c>
      <c r="D1352" s="30">
        <v>45856</v>
      </c>
      <c r="E1352" s="47">
        <v>199.5</v>
      </c>
      <c r="F1352" s="47">
        <f t="shared" si="148"/>
        <v>17556</v>
      </c>
      <c r="G1352" s="48">
        <f t="shared" si="149"/>
        <v>17556</v>
      </c>
      <c r="H1352" s="21">
        <v>307824</v>
      </c>
      <c r="I1352" s="21" t="s">
        <v>2835</v>
      </c>
      <c r="J1352" s="21">
        <v>1</v>
      </c>
      <c r="K1352" s="21">
        <v>1</v>
      </c>
      <c r="L1352" s="21">
        <f t="shared" si="150"/>
        <v>0</v>
      </c>
      <c r="M1352" s="21" t="s">
        <v>1926</v>
      </c>
      <c r="N1352" s="30">
        <v>45859</v>
      </c>
      <c r="O1352" s="48">
        <v>24367.5</v>
      </c>
      <c r="P1352" s="21" t="s">
        <v>1010</v>
      </c>
      <c r="Q1352" s="21">
        <v>58153432562</v>
      </c>
      <c r="R1352" s="21" t="s">
        <v>40</v>
      </c>
      <c r="S1352" s="3">
        <v>4</v>
      </c>
      <c r="T1352" s="37"/>
      <c r="U1352" s="21" t="s">
        <v>18</v>
      </c>
      <c r="V1352" s="21" t="str">
        <f>VLOOKUP(P1352,'Customer List'!B:C,2,)</f>
        <v>Mumbai</v>
      </c>
      <c r="W1352" s="38"/>
      <c r="X1352" s="30">
        <v>45860</v>
      </c>
      <c r="Y1352" s="21">
        <f t="shared" si="151"/>
        <v>1</v>
      </c>
      <c r="Z1352" s="21" t="str">
        <f t="shared" si="152"/>
        <v>Monday</v>
      </c>
      <c r="AA1352" s="21" t="str">
        <f t="shared" si="153"/>
        <v>Tuesday</v>
      </c>
      <c r="AB1352" s="21" t="str">
        <f>VLOOKUP(U1352,'Currency Sheet'!A:C,3,)</f>
        <v>DOLLAR</v>
      </c>
      <c r="AC1352" s="42" t="str">
        <f>VLOOKUP(P1352,'Customer List'!B:D,3,)</f>
        <v>OutStation</v>
      </c>
    </row>
    <row r="1353" spans="1:29" x14ac:dyDescent="0.25">
      <c r="A1353" s="21">
        <v>1352</v>
      </c>
      <c r="B1353" s="21" t="s">
        <v>1909</v>
      </c>
      <c r="C1353" s="30">
        <v>45850</v>
      </c>
      <c r="D1353" s="30">
        <v>45856</v>
      </c>
      <c r="E1353" s="47">
        <v>176.4</v>
      </c>
      <c r="F1353" s="47">
        <f t="shared" si="148"/>
        <v>15523.2</v>
      </c>
      <c r="G1353" s="48">
        <f t="shared" si="149"/>
        <v>15523.2</v>
      </c>
      <c r="H1353" s="21">
        <v>309804</v>
      </c>
      <c r="I1353" s="21" t="s">
        <v>2836</v>
      </c>
      <c r="J1353" s="21">
        <v>1</v>
      </c>
      <c r="K1353" s="21">
        <v>1</v>
      </c>
      <c r="L1353" s="21">
        <f t="shared" si="150"/>
        <v>0</v>
      </c>
      <c r="M1353" s="21" t="s">
        <v>1929</v>
      </c>
      <c r="N1353" s="30">
        <v>45859</v>
      </c>
      <c r="O1353" s="48">
        <v>29295</v>
      </c>
      <c r="P1353" s="21" t="s">
        <v>895</v>
      </c>
      <c r="Q1353" s="21">
        <v>58153427216</v>
      </c>
      <c r="R1353" s="21" t="s">
        <v>40</v>
      </c>
      <c r="S1353" s="3">
        <v>4</v>
      </c>
      <c r="T1353" s="37"/>
      <c r="U1353" s="21" t="s">
        <v>18</v>
      </c>
      <c r="V1353" s="21" t="str">
        <f>VLOOKUP(P1353,'Customer List'!B:C,2,)</f>
        <v>Banglore</v>
      </c>
      <c r="W1353" s="38"/>
      <c r="X1353" s="30">
        <v>45860</v>
      </c>
      <c r="Y1353" s="21">
        <f t="shared" si="151"/>
        <v>1</v>
      </c>
      <c r="Z1353" s="21" t="str">
        <f t="shared" si="152"/>
        <v>Monday</v>
      </c>
      <c r="AA1353" s="21" t="str">
        <f t="shared" si="153"/>
        <v>Tuesday</v>
      </c>
      <c r="AB1353" s="21" t="str">
        <f>VLOOKUP(U1353,'Currency Sheet'!A:C,3,)</f>
        <v>DOLLAR</v>
      </c>
      <c r="AC1353" s="42" t="str">
        <f>VLOOKUP(P1353,'Customer List'!B:D,3,)</f>
        <v>OutStation</v>
      </c>
    </row>
    <row r="1354" spans="1:29" x14ac:dyDescent="0.25">
      <c r="A1354" s="21">
        <v>1353</v>
      </c>
      <c r="B1354" s="21" t="s">
        <v>1909</v>
      </c>
      <c r="C1354" s="30">
        <v>45850</v>
      </c>
      <c r="D1354" s="30">
        <v>45856</v>
      </c>
      <c r="E1354" s="47">
        <v>196</v>
      </c>
      <c r="F1354" s="47">
        <f t="shared" si="148"/>
        <v>17248</v>
      </c>
      <c r="G1354" s="48">
        <f t="shared" si="149"/>
        <v>17248</v>
      </c>
      <c r="H1354" s="21">
        <v>311504</v>
      </c>
      <c r="I1354" s="21" t="s">
        <v>2837</v>
      </c>
      <c r="J1354" s="21">
        <v>1</v>
      </c>
      <c r="K1354" s="21">
        <v>1</v>
      </c>
      <c r="L1354" s="21">
        <f t="shared" si="150"/>
        <v>0</v>
      </c>
      <c r="M1354" s="21" t="s">
        <v>1917</v>
      </c>
      <c r="N1354" s="30">
        <v>45857</v>
      </c>
      <c r="O1354" s="48">
        <v>30380</v>
      </c>
      <c r="P1354" s="21" t="s">
        <v>1894</v>
      </c>
      <c r="Q1354" s="21">
        <v>58153395974</v>
      </c>
      <c r="R1354" s="21" t="s">
        <v>40</v>
      </c>
      <c r="S1354" s="3">
        <v>4</v>
      </c>
      <c r="T1354" s="37"/>
      <c r="U1354" s="21" t="s">
        <v>18</v>
      </c>
      <c r="V1354" s="21" t="str">
        <f>VLOOKUP(P1354,'Customer List'!B:C,2,)</f>
        <v>Banglore</v>
      </c>
      <c r="W1354" s="38"/>
      <c r="X1354" s="30">
        <v>45858</v>
      </c>
      <c r="Y1354" s="21">
        <f t="shared" si="151"/>
        <v>1</v>
      </c>
      <c r="Z1354" s="21" t="str">
        <f t="shared" si="152"/>
        <v>Saturday</v>
      </c>
      <c r="AA1354" s="21" t="str">
        <f t="shared" si="153"/>
        <v>Sunday</v>
      </c>
      <c r="AB1354" s="21" t="str">
        <f>VLOOKUP(U1354,'Currency Sheet'!A:C,3,)</f>
        <v>DOLLAR</v>
      </c>
      <c r="AC1354" s="42" t="str">
        <f>VLOOKUP(P1354,'Customer List'!B:D,3,)</f>
        <v>OutStation</v>
      </c>
    </row>
    <row r="1355" spans="1:29" x14ac:dyDescent="0.25">
      <c r="A1355" s="21">
        <v>1354</v>
      </c>
      <c r="B1355" s="21" t="s">
        <v>1909</v>
      </c>
      <c r="C1355" s="30">
        <v>45850</v>
      </c>
      <c r="D1355" s="30">
        <v>45856</v>
      </c>
      <c r="E1355" s="47">
        <v>277.5</v>
      </c>
      <c r="F1355" s="47">
        <f t="shared" si="148"/>
        <v>24420</v>
      </c>
      <c r="G1355" s="48">
        <f t="shared" si="149"/>
        <v>24420</v>
      </c>
      <c r="H1355" s="21">
        <v>317434</v>
      </c>
      <c r="I1355" s="21" t="s">
        <v>1396</v>
      </c>
      <c r="J1355" s="21">
        <v>1</v>
      </c>
      <c r="K1355" s="21">
        <v>1</v>
      </c>
      <c r="L1355" s="21">
        <f t="shared" si="150"/>
        <v>0</v>
      </c>
      <c r="M1355" s="21" t="s">
        <v>1939</v>
      </c>
      <c r="N1355" s="30">
        <v>45859</v>
      </c>
      <c r="O1355" s="48">
        <v>40145</v>
      </c>
      <c r="P1355" s="21" t="s">
        <v>252</v>
      </c>
      <c r="Q1355" s="21">
        <v>58153430226</v>
      </c>
      <c r="R1355" s="21" t="s">
        <v>40</v>
      </c>
      <c r="S1355" s="3">
        <v>4</v>
      </c>
      <c r="T1355" s="37"/>
      <c r="U1355" s="21" t="s">
        <v>18</v>
      </c>
      <c r="V1355" s="21" t="str">
        <f>VLOOKUP(P1355,'Customer List'!B:C,2,)</f>
        <v>Gujrat</v>
      </c>
      <c r="W1355" s="38"/>
      <c r="X1355" s="30">
        <v>45861</v>
      </c>
      <c r="Y1355" s="21">
        <f t="shared" si="151"/>
        <v>2</v>
      </c>
      <c r="Z1355" s="21" t="str">
        <f t="shared" si="152"/>
        <v>Monday</v>
      </c>
      <c r="AA1355" s="21" t="str">
        <f t="shared" si="153"/>
        <v>Wednesday</v>
      </c>
      <c r="AB1355" s="21" t="str">
        <f>VLOOKUP(U1355,'Currency Sheet'!A:C,3,)</f>
        <v>DOLLAR</v>
      </c>
      <c r="AC1355" s="42" t="str">
        <f>VLOOKUP(P1355,'Customer List'!B:D,3,)</f>
        <v>OutStation</v>
      </c>
    </row>
    <row r="1356" spans="1:29" x14ac:dyDescent="0.25">
      <c r="A1356" s="21">
        <v>1355</v>
      </c>
      <c r="B1356" s="21" t="s">
        <v>1909</v>
      </c>
      <c r="C1356" s="30">
        <v>45850</v>
      </c>
      <c r="D1356" s="30">
        <v>45856</v>
      </c>
      <c r="E1356" s="47">
        <v>305.25</v>
      </c>
      <c r="F1356" s="47">
        <f t="shared" si="148"/>
        <v>26862</v>
      </c>
      <c r="G1356" s="48">
        <f t="shared" si="149"/>
        <v>53724</v>
      </c>
      <c r="H1356" s="21">
        <v>318340</v>
      </c>
      <c r="I1356" s="21" t="s">
        <v>2838</v>
      </c>
      <c r="J1356" s="21">
        <v>2</v>
      </c>
      <c r="K1356" s="21">
        <v>2</v>
      </c>
      <c r="L1356" s="21">
        <f t="shared" si="150"/>
        <v>0</v>
      </c>
      <c r="M1356" s="21" t="s">
        <v>1918</v>
      </c>
      <c r="N1356" s="30">
        <v>45857</v>
      </c>
      <c r="O1356" s="48">
        <v>88319</v>
      </c>
      <c r="P1356" s="21" t="s">
        <v>1894</v>
      </c>
      <c r="Q1356" s="21">
        <v>58153395974</v>
      </c>
      <c r="R1356" s="21" t="s">
        <v>40</v>
      </c>
      <c r="S1356" s="3">
        <v>4</v>
      </c>
      <c r="T1356" s="37"/>
      <c r="U1356" s="21" t="s">
        <v>18</v>
      </c>
      <c r="V1356" s="21" t="str">
        <f>VLOOKUP(P1356,'Customer List'!B:C,2,)</f>
        <v>Banglore</v>
      </c>
      <c r="W1356" s="38"/>
      <c r="X1356" s="30">
        <v>45858</v>
      </c>
      <c r="Y1356" s="21">
        <f t="shared" si="151"/>
        <v>1</v>
      </c>
      <c r="Z1356" s="21" t="str">
        <f t="shared" si="152"/>
        <v>Saturday</v>
      </c>
      <c r="AA1356" s="21" t="str">
        <f t="shared" si="153"/>
        <v>Sunday</v>
      </c>
      <c r="AB1356" s="21" t="str">
        <f>VLOOKUP(U1356,'Currency Sheet'!A:C,3,)</f>
        <v>DOLLAR</v>
      </c>
      <c r="AC1356" s="42" t="str">
        <f>VLOOKUP(P1356,'Customer List'!B:D,3,)</f>
        <v>OutStation</v>
      </c>
    </row>
    <row r="1357" spans="1:29" x14ac:dyDescent="0.25">
      <c r="A1357" s="21">
        <v>1356</v>
      </c>
      <c r="B1357" s="21" t="s">
        <v>1909</v>
      </c>
      <c r="C1357" s="30">
        <v>45850</v>
      </c>
      <c r="D1357" s="30">
        <v>45856</v>
      </c>
      <c r="E1357" s="47">
        <v>187.6</v>
      </c>
      <c r="F1357" s="47">
        <f t="shared" si="148"/>
        <v>16508.8</v>
      </c>
      <c r="G1357" s="48">
        <f t="shared" si="149"/>
        <v>16508.8</v>
      </c>
      <c r="H1357" s="21">
        <v>320806</v>
      </c>
      <c r="I1357" s="21" t="s">
        <v>2839</v>
      </c>
      <c r="J1357" s="21">
        <v>1</v>
      </c>
      <c r="K1357" s="21">
        <v>1</v>
      </c>
      <c r="L1357" s="21">
        <f t="shared" si="150"/>
        <v>0</v>
      </c>
      <c r="M1357" s="21" t="s">
        <v>1918</v>
      </c>
      <c r="N1357" s="30">
        <v>45857</v>
      </c>
      <c r="O1357" s="48">
        <v>29078</v>
      </c>
      <c r="P1357" s="21" t="s">
        <v>1894</v>
      </c>
      <c r="Q1357" s="21">
        <v>58153395974</v>
      </c>
      <c r="R1357" s="21" t="s">
        <v>40</v>
      </c>
      <c r="S1357" s="3">
        <v>4</v>
      </c>
      <c r="T1357" s="37"/>
      <c r="U1357" s="21" t="s">
        <v>18</v>
      </c>
      <c r="V1357" s="21" t="str">
        <f>VLOOKUP(P1357,'Customer List'!B:C,2,)</f>
        <v>Banglore</v>
      </c>
      <c r="W1357" s="38"/>
      <c r="X1357" s="30">
        <v>45858</v>
      </c>
      <c r="Y1357" s="21">
        <f t="shared" si="151"/>
        <v>1</v>
      </c>
      <c r="Z1357" s="21" t="str">
        <f t="shared" si="152"/>
        <v>Saturday</v>
      </c>
      <c r="AA1357" s="21" t="str">
        <f t="shared" si="153"/>
        <v>Sunday</v>
      </c>
      <c r="AB1357" s="21" t="str">
        <f>VLOOKUP(U1357,'Currency Sheet'!A:C,3,)</f>
        <v>DOLLAR</v>
      </c>
      <c r="AC1357" s="42" t="str">
        <f>VLOOKUP(P1357,'Customer List'!B:D,3,)</f>
        <v>OutStation</v>
      </c>
    </row>
    <row r="1358" spans="1:29" x14ac:dyDescent="0.25">
      <c r="A1358" s="21">
        <v>1357</v>
      </c>
      <c r="B1358" s="21" t="s">
        <v>1909</v>
      </c>
      <c r="C1358" s="30">
        <v>45850</v>
      </c>
      <c r="D1358" s="30">
        <v>45856</v>
      </c>
      <c r="E1358" s="47">
        <v>179.9</v>
      </c>
      <c r="F1358" s="47">
        <f t="shared" si="148"/>
        <v>15831.2</v>
      </c>
      <c r="G1358" s="48">
        <f t="shared" si="149"/>
        <v>15831.2</v>
      </c>
      <c r="H1358" s="21">
        <v>321106</v>
      </c>
      <c r="I1358" s="21" t="s">
        <v>2840</v>
      </c>
      <c r="J1358" s="21">
        <v>1</v>
      </c>
      <c r="K1358" s="21">
        <v>1</v>
      </c>
      <c r="L1358" s="21">
        <f t="shared" si="150"/>
        <v>0</v>
      </c>
      <c r="M1358" s="21" t="s">
        <v>2072</v>
      </c>
      <c r="N1358" s="30">
        <v>45867</v>
      </c>
      <c r="O1358" s="48">
        <v>0</v>
      </c>
      <c r="P1358" s="21" t="s">
        <v>254</v>
      </c>
      <c r="Q1358" s="21" t="s">
        <v>636</v>
      </c>
      <c r="R1358" s="21" t="s">
        <v>637</v>
      </c>
      <c r="S1358" s="3">
        <v>4</v>
      </c>
      <c r="T1358" s="37" t="s">
        <v>609</v>
      </c>
      <c r="U1358" s="21" t="s">
        <v>18</v>
      </c>
      <c r="V1358" s="21" t="str">
        <f>VLOOKUP(P1358,'Customer List'!B:C,2,)</f>
        <v>Delhi</v>
      </c>
      <c r="W1358" s="38"/>
      <c r="X1358" s="30">
        <v>45867</v>
      </c>
      <c r="Y1358" s="21">
        <f t="shared" si="151"/>
        <v>0</v>
      </c>
      <c r="Z1358" s="21" t="str">
        <f t="shared" si="152"/>
        <v>Tuesday</v>
      </c>
      <c r="AA1358" s="21" t="str">
        <f t="shared" si="153"/>
        <v>Tuesday</v>
      </c>
      <c r="AB1358" s="21" t="str">
        <f>VLOOKUP(U1358,'Currency Sheet'!A:C,3,)</f>
        <v>DOLLAR</v>
      </c>
      <c r="AC1358" s="42" t="str">
        <f>VLOOKUP(P1358,'Customer List'!B:D,3,)</f>
        <v>Local</v>
      </c>
    </row>
    <row r="1359" spans="1:29" x14ac:dyDescent="0.25">
      <c r="A1359" s="21">
        <v>1358</v>
      </c>
      <c r="B1359" s="21" t="s">
        <v>1909</v>
      </c>
      <c r="C1359" s="30">
        <v>45850</v>
      </c>
      <c r="D1359" s="30">
        <v>45856</v>
      </c>
      <c r="E1359" s="47">
        <v>242.9</v>
      </c>
      <c r="F1359" s="47">
        <f t="shared" si="148"/>
        <v>21375.200000000001</v>
      </c>
      <c r="G1359" s="48">
        <f t="shared" si="149"/>
        <v>21375.200000000001</v>
      </c>
      <c r="H1359" s="21">
        <v>325514</v>
      </c>
      <c r="I1359" s="21" t="s">
        <v>2841</v>
      </c>
      <c r="J1359" s="21">
        <v>1</v>
      </c>
      <c r="K1359" s="21">
        <v>1</v>
      </c>
      <c r="L1359" s="21">
        <f t="shared" si="150"/>
        <v>0</v>
      </c>
      <c r="M1359" s="21" t="s">
        <v>1926</v>
      </c>
      <c r="N1359" s="30">
        <v>45859</v>
      </c>
      <c r="O1359" s="48">
        <v>29668.5</v>
      </c>
      <c r="P1359" s="21" t="s">
        <v>1010</v>
      </c>
      <c r="Q1359" s="21">
        <v>58153432562</v>
      </c>
      <c r="R1359" s="21" t="s">
        <v>40</v>
      </c>
      <c r="S1359" s="3">
        <v>4</v>
      </c>
      <c r="T1359" s="37"/>
      <c r="U1359" s="21" t="s">
        <v>18</v>
      </c>
      <c r="V1359" s="21" t="str">
        <f>VLOOKUP(P1359,'Customer List'!B:C,2,)</f>
        <v>Mumbai</v>
      </c>
      <c r="W1359" s="38"/>
      <c r="X1359" s="30">
        <v>45860</v>
      </c>
      <c r="Y1359" s="21">
        <f t="shared" si="151"/>
        <v>1</v>
      </c>
      <c r="Z1359" s="21" t="str">
        <f t="shared" si="152"/>
        <v>Monday</v>
      </c>
      <c r="AA1359" s="21" t="str">
        <f t="shared" si="153"/>
        <v>Tuesday</v>
      </c>
      <c r="AB1359" s="21" t="str">
        <f>VLOOKUP(U1359,'Currency Sheet'!A:C,3,)</f>
        <v>DOLLAR</v>
      </c>
      <c r="AC1359" s="42" t="str">
        <f>VLOOKUP(P1359,'Customer List'!B:D,3,)</f>
        <v>OutStation</v>
      </c>
    </row>
    <row r="1360" spans="1:29" x14ac:dyDescent="0.25">
      <c r="A1360" s="21">
        <v>1359</v>
      </c>
      <c r="B1360" s="21" t="s">
        <v>1909</v>
      </c>
      <c r="C1360" s="30">
        <v>45850</v>
      </c>
      <c r="D1360" s="30">
        <v>45856</v>
      </c>
      <c r="E1360" s="47">
        <v>219.8</v>
      </c>
      <c r="F1360" s="47">
        <f t="shared" si="148"/>
        <v>19342.400000000001</v>
      </c>
      <c r="G1360" s="48">
        <f t="shared" si="149"/>
        <v>19342.400000000001</v>
      </c>
      <c r="H1360" s="21">
        <v>328114</v>
      </c>
      <c r="I1360" s="21" t="s">
        <v>2842</v>
      </c>
      <c r="J1360" s="21">
        <v>1</v>
      </c>
      <c r="K1360" s="21">
        <v>1</v>
      </c>
      <c r="L1360" s="21">
        <f t="shared" si="150"/>
        <v>0</v>
      </c>
      <c r="M1360" s="21" t="s">
        <v>1938</v>
      </c>
      <c r="N1360" s="30">
        <v>45859</v>
      </c>
      <c r="O1360" s="48">
        <v>34069</v>
      </c>
      <c r="P1360" s="21" t="s">
        <v>252</v>
      </c>
      <c r="Q1360" s="21">
        <v>58153430226</v>
      </c>
      <c r="R1360" s="21" t="s">
        <v>40</v>
      </c>
      <c r="S1360" s="3">
        <v>4</v>
      </c>
      <c r="T1360" s="37"/>
      <c r="U1360" s="21" t="s">
        <v>18</v>
      </c>
      <c r="V1360" s="21" t="str">
        <f>VLOOKUP(P1360,'Customer List'!B:C,2,)</f>
        <v>Gujrat</v>
      </c>
      <c r="W1360" s="38"/>
      <c r="X1360" s="30">
        <v>45861</v>
      </c>
      <c r="Y1360" s="21">
        <f t="shared" si="151"/>
        <v>2</v>
      </c>
      <c r="Z1360" s="21" t="str">
        <f t="shared" si="152"/>
        <v>Monday</v>
      </c>
      <c r="AA1360" s="21" t="str">
        <f t="shared" si="153"/>
        <v>Wednesday</v>
      </c>
      <c r="AB1360" s="21" t="str">
        <f>VLOOKUP(U1360,'Currency Sheet'!A:C,3,)</f>
        <v>DOLLAR</v>
      </c>
      <c r="AC1360" s="42" t="str">
        <f>VLOOKUP(P1360,'Customer List'!B:D,3,)</f>
        <v>OutStation</v>
      </c>
    </row>
    <row r="1361" spans="1:29" x14ac:dyDescent="0.25">
      <c r="A1361" s="21">
        <v>1360</v>
      </c>
      <c r="B1361" s="21" t="s">
        <v>1909</v>
      </c>
      <c r="C1361" s="30">
        <v>45850</v>
      </c>
      <c r="D1361" s="30">
        <v>45856</v>
      </c>
      <c r="E1361" s="47">
        <v>205.1</v>
      </c>
      <c r="F1361" s="47">
        <f t="shared" si="148"/>
        <v>18048.8</v>
      </c>
      <c r="G1361" s="48">
        <f t="shared" si="149"/>
        <v>18048.8</v>
      </c>
      <c r="H1361" s="21">
        <v>329208</v>
      </c>
      <c r="I1361" s="21" t="s">
        <v>2843</v>
      </c>
      <c r="J1361" s="21">
        <v>1</v>
      </c>
      <c r="K1361" s="21">
        <v>1</v>
      </c>
      <c r="L1361" s="21">
        <f t="shared" si="150"/>
        <v>0</v>
      </c>
      <c r="M1361" s="21" t="s">
        <v>2089</v>
      </c>
      <c r="N1361" s="30">
        <v>45868</v>
      </c>
      <c r="O1361" s="48">
        <v>26325</v>
      </c>
      <c r="P1361" s="21" t="s">
        <v>1897</v>
      </c>
      <c r="Q1361" s="21" t="s">
        <v>636</v>
      </c>
      <c r="R1361" s="21" t="s">
        <v>723</v>
      </c>
      <c r="S1361" s="3">
        <v>4</v>
      </c>
      <c r="T1361" s="37"/>
      <c r="U1361" s="21" t="s">
        <v>18</v>
      </c>
      <c r="V1361" s="21" t="str">
        <f>VLOOKUP(P1361,'Customer List'!B:C,2,)</f>
        <v>Gurugram</v>
      </c>
      <c r="W1361" s="38"/>
      <c r="X1361" s="30">
        <v>45868</v>
      </c>
      <c r="Y1361" s="21">
        <f t="shared" si="151"/>
        <v>0</v>
      </c>
      <c r="Z1361" s="21" t="str">
        <f t="shared" si="152"/>
        <v>Wednesday</v>
      </c>
      <c r="AA1361" s="21" t="str">
        <f t="shared" si="153"/>
        <v>Wednesday</v>
      </c>
      <c r="AB1361" s="21" t="str">
        <f>VLOOKUP(U1361,'Currency Sheet'!A:C,3,)</f>
        <v>DOLLAR</v>
      </c>
      <c r="AC1361" s="42" t="str">
        <f>VLOOKUP(P1361,'Customer List'!B:D,3,)</f>
        <v>Local</v>
      </c>
    </row>
    <row r="1362" spans="1:29" x14ac:dyDescent="0.25">
      <c r="A1362" s="21">
        <v>1361</v>
      </c>
      <c r="B1362" s="21" t="s">
        <v>1909</v>
      </c>
      <c r="C1362" s="30">
        <v>45850</v>
      </c>
      <c r="D1362" s="30">
        <v>45856</v>
      </c>
      <c r="E1362" s="47">
        <v>204.4</v>
      </c>
      <c r="F1362" s="47">
        <f t="shared" si="148"/>
        <v>17987.2</v>
      </c>
      <c r="G1362" s="48">
        <f t="shared" si="149"/>
        <v>17987.2</v>
      </c>
      <c r="H1362" s="21">
        <v>329708</v>
      </c>
      <c r="I1362" s="21" t="s">
        <v>2844</v>
      </c>
      <c r="J1362" s="21">
        <v>1</v>
      </c>
      <c r="K1362" s="21">
        <v>1</v>
      </c>
      <c r="L1362" s="21">
        <f t="shared" si="150"/>
        <v>0</v>
      </c>
      <c r="M1362" s="21" t="s">
        <v>1918</v>
      </c>
      <c r="N1362" s="30">
        <v>45857</v>
      </c>
      <c r="O1362" s="48">
        <v>31682</v>
      </c>
      <c r="P1362" s="21" t="s">
        <v>1894</v>
      </c>
      <c r="Q1362" s="21">
        <v>58153395974</v>
      </c>
      <c r="R1362" s="21" t="s">
        <v>40</v>
      </c>
      <c r="S1362" s="3">
        <v>4</v>
      </c>
      <c r="T1362" s="37"/>
      <c r="U1362" s="21" t="s">
        <v>18</v>
      </c>
      <c r="V1362" s="21" t="str">
        <f>VLOOKUP(P1362,'Customer List'!B:C,2,)</f>
        <v>Banglore</v>
      </c>
      <c r="W1362" s="38"/>
      <c r="X1362" s="30">
        <v>45858</v>
      </c>
      <c r="Y1362" s="21">
        <f t="shared" si="151"/>
        <v>1</v>
      </c>
      <c r="Z1362" s="21" t="str">
        <f t="shared" si="152"/>
        <v>Saturday</v>
      </c>
      <c r="AA1362" s="21" t="str">
        <f t="shared" si="153"/>
        <v>Sunday</v>
      </c>
      <c r="AB1362" s="21" t="str">
        <f>VLOOKUP(U1362,'Currency Sheet'!A:C,3,)</f>
        <v>DOLLAR</v>
      </c>
      <c r="AC1362" s="42" t="str">
        <f>VLOOKUP(P1362,'Customer List'!B:D,3,)</f>
        <v>OutStation</v>
      </c>
    </row>
    <row r="1363" spans="1:29" x14ac:dyDescent="0.25">
      <c r="A1363" s="21">
        <v>1362</v>
      </c>
      <c r="B1363" s="21" t="s">
        <v>1909</v>
      </c>
      <c r="C1363" s="30">
        <v>45850</v>
      </c>
      <c r="D1363" s="30">
        <v>45856</v>
      </c>
      <c r="E1363" s="47">
        <v>147.69999999999999</v>
      </c>
      <c r="F1363" s="47">
        <f t="shared" si="148"/>
        <v>12997.599999999999</v>
      </c>
      <c r="G1363" s="48">
        <f t="shared" si="149"/>
        <v>12997.599999999999</v>
      </c>
      <c r="H1363" s="21">
        <v>331208</v>
      </c>
      <c r="I1363" s="21" t="s">
        <v>2845</v>
      </c>
      <c r="J1363" s="21">
        <v>1</v>
      </c>
      <c r="K1363" s="21">
        <v>1</v>
      </c>
      <c r="L1363" s="21">
        <f t="shared" si="150"/>
        <v>0</v>
      </c>
      <c r="M1363" s="21" t="s">
        <v>1928</v>
      </c>
      <c r="N1363" s="30">
        <v>45859</v>
      </c>
      <c r="O1363" s="48">
        <v>18040.5</v>
      </c>
      <c r="P1363" s="21" t="s">
        <v>1010</v>
      </c>
      <c r="Q1363" s="21">
        <v>58153432562</v>
      </c>
      <c r="R1363" s="21" t="s">
        <v>40</v>
      </c>
      <c r="S1363" s="3">
        <v>4</v>
      </c>
      <c r="T1363" s="37"/>
      <c r="U1363" s="21" t="s">
        <v>18</v>
      </c>
      <c r="V1363" s="21" t="str">
        <f>VLOOKUP(P1363,'Customer List'!B:C,2,)</f>
        <v>Mumbai</v>
      </c>
      <c r="W1363" s="38"/>
      <c r="X1363" s="30">
        <v>45860</v>
      </c>
      <c r="Y1363" s="21">
        <f t="shared" si="151"/>
        <v>1</v>
      </c>
      <c r="Z1363" s="21" t="str">
        <f t="shared" si="152"/>
        <v>Monday</v>
      </c>
      <c r="AA1363" s="21" t="str">
        <f t="shared" si="153"/>
        <v>Tuesday</v>
      </c>
      <c r="AB1363" s="21" t="str">
        <f>VLOOKUP(U1363,'Currency Sheet'!A:C,3,)</f>
        <v>DOLLAR</v>
      </c>
      <c r="AC1363" s="42" t="str">
        <f>VLOOKUP(P1363,'Customer List'!B:D,3,)</f>
        <v>OutStation</v>
      </c>
    </row>
    <row r="1364" spans="1:29" x14ac:dyDescent="0.25">
      <c r="A1364" s="21">
        <v>1363</v>
      </c>
      <c r="B1364" s="21" t="s">
        <v>1909</v>
      </c>
      <c r="C1364" s="30">
        <v>45850</v>
      </c>
      <c r="D1364" s="30">
        <v>45856</v>
      </c>
      <c r="E1364" s="47">
        <v>187.6</v>
      </c>
      <c r="F1364" s="47">
        <f t="shared" si="148"/>
        <v>16508.8</v>
      </c>
      <c r="G1364" s="48">
        <f t="shared" si="149"/>
        <v>16508.8</v>
      </c>
      <c r="H1364" s="21">
        <v>334106</v>
      </c>
      <c r="I1364" s="21" t="s">
        <v>2846</v>
      </c>
      <c r="J1364" s="21">
        <v>1</v>
      </c>
      <c r="K1364" s="21">
        <v>1</v>
      </c>
      <c r="L1364" s="21">
        <f t="shared" si="150"/>
        <v>0</v>
      </c>
      <c r="M1364" s="21" t="s">
        <v>2000</v>
      </c>
      <c r="N1364" s="30">
        <v>45860</v>
      </c>
      <c r="O1364" s="48">
        <v>31155</v>
      </c>
      <c r="P1364" s="21" t="s">
        <v>671</v>
      </c>
      <c r="Q1364" s="21">
        <v>58153476533</v>
      </c>
      <c r="R1364" s="21" t="s">
        <v>40</v>
      </c>
      <c r="S1364" s="3">
        <v>4</v>
      </c>
      <c r="T1364" s="37"/>
      <c r="U1364" s="21" t="s">
        <v>18</v>
      </c>
      <c r="V1364" s="21" t="str">
        <f>VLOOKUP(P1364,'Customer List'!B:C,2,)</f>
        <v>Hyderabad</v>
      </c>
      <c r="W1364" s="38"/>
      <c r="X1364" s="30">
        <v>45861</v>
      </c>
      <c r="Y1364" s="21">
        <f t="shared" si="151"/>
        <v>1</v>
      </c>
      <c r="Z1364" s="21" t="str">
        <f t="shared" si="152"/>
        <v>Tuesday</v>
      </c>
      <c r="AA1364" s="21" t="str">
        <f t="shared" si="153"/>
        <v>Wednesday</v>
      </c>
      <c r="AB1364" s="21" t="str">
        <f>VLOOKUP(U1364,'Currency Sheet'!A:C,3,)</f>
        <v>DOLLAR</v>
      </c>
      <c r="AC1364" s="42" t="str">
        <f>VLOOKUP(P1364,'Customer List'!B:D,3,)</f>
        <v>OutStation</v>
      </c>
    </row>
    <row r="1365" spans="1:29" x14ac:dyDescent="0.25">
      <c r="A1365" s="21">
        <v>1364</v>
      </c>
      <c r="B1365" s="21" t="s">
        <v>1909</v>
      </c>
      <c r="C1365" s="30">
        <v>45850</v>
      </c>
      <c r="D1365" s="30">
        <v>45856</v>
      </c>
      <c r="E1365" s="47">
        <v>160.30000000000001</v>
      </c>
      <c r="F1365" s="47">
        <f t="shared" si="148"/>
        <v>14106.400000000001</v>
      </c>
      <c r="G1365" s="48">
        <f t="shared" si="149"/>
        <v>56425.600000000006</v>
      </c>
      <c r="H1365" s="21">
        <v>349104</v>
      </c>
      <c r="I1365" s="21" t="s">
        <v>2847</v>
      </c>
      <c r="J1365" s="21">
        <v>4</v>
      </c>
      <c r="K1365" s="21">
        <v>4</v>
      </c>
      <c r="L1365" s="21">
        <f t="shared" si="150"/>
        <v>0</v>
      </c>
      <c r="M1365" s="21" t="s">
        <v>1937</v>
      </c>
      <c r="N1365" s="30">
        <v>45859</v>
      </c>
      <c r="O1365" s="48">
        <v>99386</v>
      </c>
      <c r="P1365" s="21" t="s">
        <v>252</v>
      </c>
      <c r="Q1365" s="21">
        <v>58153430226</v>
      </c>
      <c r="R1365" s="21" t="s">
        <v>40</v>
      </c>
      <c r="S1365" s="3">
        <v>4</v>
      </c>
      <c r="T1365" s="37"/>
      <c r="U1365" s="21" t="s">
        <v>18</v>
      </c>
      <c r="V1365" s="21" t="str">
        <f>VLOOKUP(P1365,'Customer List'!B:C,2,)</f>
        <v>Gujrat</v>
      </c>
      <c r="W1365" s="38"/>
      <c r="X1365" s="30">
        <v>45861</v>
      </c>
      <c r="Y1365" s="21">
        <f t="shared" si="151"/>
        <v>2</v>
      </c>
      <c r="Z1365" s="21" t="str">
        <f t="shared" si="152"/>
        <v>Monday</v>
      </c>
      <c r="AA1365" s="21" t="str">
        <f t="shared" si="153"/>
        <v>Wednesday</v>
      </c>
      <c r="AB1365" s="21" t="str">
        <f>VLOOKUP(U1365,'Currency Sheet'!A:C,3,)</f>
        <v>DOLLAR</v>
      </c>
      <c r="AC1365" s="42" t="str">
        <f>VLOOKUP(P1365,'Customer List'!B:D,3,)</f>
        <v>OutStation</v>
      </c>
    </row>
    <row r="1366" spans="1:29" x14ac:dyDescent="0.25">
      <c r="A1366" s="21">
        <v>1365</v>
      </c>
      <c r="B1366" s="21" t="s">
        <v>1909</v>
      </c>
      <c r="C1366" s="30">
        <v>45850</v>
      </c>
      <c r="D1366" s="30">
        <v>45856</v>
      </c>
      <c r="E1366" s="47">
        <v>242.9</v>
      </c>
      <c r="F1366" s="47">
        <f t="shared" si="148"/>
        <v>21375.200000000001</v>
      </c>
      <c r="G1366" s="48">
        <f t="shared" si="149"/>
        <v>21375.200000000001</v>
      </c>
      <c r="H1366" s="21">
        <v>350504</v>
      </c>
      <c r="I1366" s="21" t="s">
        <v>1591</v>
      </c>
      <c r="J1366" s="21">
        <v>1</v>
      </c>
      <c r="K1366" s="21">
        <v>1</v>
      </c>
      <c r="L1366" s="21">
        <f t="shared" si="150"/>
        <v>0</v>
      </c>
      <c r="M1366" s="21" t="s">
        <v>1925</v>
      </c>
      <c r="N1366" s="30">
        <v>45859</v>
      </c>
      <c r="O1366" s="48">
        <v>29668.5</v>
      </c>
      <c r="P1366" s="21" t="s">
        <v>1010</v>
      </c>
      <c r="Q1366" s="21">
        <v>58153432562</v>
      </c>
      <c r="R1366" s="21" t="s">
        <v>40</v>
      </c>
      <c r="S1366" s="3">
        <v>4</v>
      </c>
      <c r="T1366" s="37"/>
      <c r="U1366" s="21" t="s">
        <v>18</v>
      </c>
      <c r="V1366" s="21" t="str">
        <f>VLOOKUP(P1366,'Customer List'!B:C,2,)</f>
        <v>Mumbai</v>
      </c>
      <c r="W1366" s="38"/>
      <c r="X1366" s="30">
        <v>45860</v>
      </c>
      <c r="Y1366" s="21">
        <f t="shared" si="151"/>
        <v>1</v>
      </c>
      <c r="Z1366" s="21" t="str">
        <f t="shared" si="152"/>
        <v>Monday</v>
      </c>
      <c r="AA1366" s="21" t="str">
        <f t="shared" si="153"/>
        <v>Tuesday</v>
      </c>
      <c r="AB1366" s="21" t="str">
        <f>VLOOKUP(U1366,'Currency Sheet'!A:C,3,)</f>
        <v>DOLLAR</v>
      </c>
      <c r="AC1366" s="42" t="str">
        <f>VLOOKUP(P1366,'Customer List'!B:D,3,)</f>
        <v>OutStation</v>
      </c>
    </row>
    <row r="1367" spans="1:29" x14ac:dyDescent="0.25">
      <c r="A1367" s="21">
        <v>1366</v>
      </c>
      <c r="B1367" s="21" t="s">
        <v>1909</v>
      </c>
      <c r="C1367" s="30">
        <v>45850</v>
      </c>
      <c r="D1367" s="30">
        <v>45856</v>
      </c>
      <c r="E1367" s="47">
        <v>219.8</v>
      </c>
      <c r="F1367" s="47">
        <f t="shared" si="148"/>
        <v>19342.400000000001</v>
      </c>
      <c r="G1367" s="48">
        <f t="shared" si="149"/>
        <v>19342.400000000001</v>
      </c>
      <c r="H1367" s="21">
        <v>353112</v>
      </c>
      <c r="I1367" s="21" t="s">
        <v>2848</v>
      </c>
      <c r="J1367" s="21">
        <v>1</v>
      </c>
      <c r="K1367" s="21">
        <v>1</v>
      </c>
      <c r="L1367" s="21">
        <f t="shared" si="150"/>
        <v>0</v>
      </c>
      <c r="M1367" s="21" t="s">
        <v>1935</v>
      </c>
      <c r="N1367" s="30">
        <v>45859</v>
      </c>
      <c r="O1367" s="48">
        <v>29830</v>
      </c>
      <c r="P1367" s="21" t="s">
        <v>945</v>
      </c>
      <c r="Q1367" s="21">
        <v>58153427802</v>
      </c>
      <c r="R1367" s="21" t="s">
        <v>40</v>
      </c>
      <c r="S1367" s="3">
        <v>4</v>
      </c>
      <c r="T1367" s="37"/>
      <c r="U1367" s="21" t="s">
        <v>18</v>
      </c>
      <c r="V1367" s="21" t="str">
        <f>VLOOKUP(P1367,'Customer List'!B:C,2,)</f>
        <v>Banglore</v>
      </c>
      <c r="W1367" s="38"/>
      <c r="X1367" s="30">
        <v>45860</v>
      </c>
      <c r="Y1367" s="21">
        <f t="shared" si="151"/>
        <v>1</v>
      </c>
      <c r="Z1367" s="21" t="str">
        <f t="shared" si="152"/>
        <v>Monday</v>
      </c>
      <c r="AA1367" s="21" t="str">
        <f t="shared" si="153"/>
        <v>Tuesday</v>
      </c>
      <c r="AB1367" s="21" t="str">
        <f>VLOOKUP(U1367,'Currency Sheet'!A:C,3,)</f>
        <v>DOLLAR</v>
      </c>
      <c r="AC1367" s="42" t="str">
        <f>VLOOKUP(P1367,'Customer List'!B:D,3,)</f>
        <v>OutStation</v>
      </c>
    </row>
    <row r="1368" spans="1:29" x14ac:dyDescent="0.25">
      <c r="A1368" s="21">
        <v>1367</v>
      </c>
      <c r="B1368" s="21" t="s">
        <v>1909</v>
      </c>
      <c r="C1368" s="30">
        <v>45850</v>
      </c>
      <c r="D1368" s="30">
        <v>45856</v>
      </c>
      <c r="E1368" s="47">
        <v>305.25</v>
      </c>
      <c r="F1368" s="47">
        <f t="shared" si="148"/>
        <v>26862</v>
      </c>
      <c r="G1368" s="48">
        <f t="shared" si="149"/>
        <v>26862</v>
      </c>
      <c r="H1368" s="21">
        <v>353208</v>
      </c>
      <c r="I1368" s="21" t="s">
        <v>2849</v>
      </c>
      <c r="J1368" s="21">
        <v>1</v>
      </c>
      <c r="K1368" s="21">
        <v>1</v>
      </c>
      <c r="L1368" s="21">
        <f t="shared" si="150"/>
        <v>0</v>
      </c>
      <c r="M1368" s="21" t="s">
        <v>2132</v>
      </c>
      <c r="N1368" s="30">
        <v>45867</v>
      </c>
      <c r="O1368" s="48">
        <v>44159.5</v>
      </c>
      <c r="P1368" s="21" t="s">
        <v>370</v>
      </c>
      <c r="Q1368" s="21">
        <v>58153779283</v>
      </c>
      <c r="R1368" s="21" t="s">
        <v>40</v>
      </c>
      <c r="S1368" s="3">
        <v>4</v>
      </c>
      <c r="T1368" s="37"/>
      <c r="U1368" s="21" t="s">
        <v>18</v>
      </c>
      <c r="V1368" s="21" t="str">
        <f>VLOOKUP(P1368,'Customer List'!B:C,2,)</f>
        <v>Gujrat</v>
      </c>
      <c r="W1368" s="38"/>
      <c r="X1368" s="30">
        <v>45869</v>
      </c>
      <c r="Y1368" s="21">
        <f t="shared" si="151"/>
        <v>2</v>
      </c>
      <c r="Z1368" s="21" t="str">
        <f t="shared" si="152"/>
        <v>Tuesday</v>
      </c>
      <c r="AA1368" s="21" t="str">
        <f t="shared" si="153"/>
        <v>Thursday</v>
      </c>
      <c r="AB1368" s="21" t="str">
        <f>VLOOKUP(U1368,'Currency Sheet'!A:C,3,)</f>
        <v>DOLLAR</v>
      </c>
      <c r="AC1368" s="42" t="str">
        <f>VLOOKUP(P1368,'Customer List'!B:D,3,)</f>
        <v>OutStation</v>
      </c>
    </row>
    <row r="1369" spans="1:29" ht="14.25" customHeight="1" x14ac:dyDescent="0.25">
      <c r="A1369" s="21">
        <v>1368</v>
      </c>
      <c r="B1369" s="21" t="s">
        <v>1909</v>
      </c>
      <c r="C1369" s="30">
        <v>45850</v>
      </c>
      <c r="D1369" s="30">
        <v>45856</v>
      </c>
      <c r="E1369" s="47">
        <v>186</v>
      </c>
      <c r="F1369" s="47">
        <f t="shared" si="148"/>
        <v>16368</v>
      </c>
      <c r="G1369" s="48">
        <f t="shared" si="149"/>
        <v>16368</v>
      </c>
      <c r="H1369" s="21">
        <v>353421</v>
      </c>
      <c r="I1369" s="21" t="s">
        <v>2850</v>
      </c>
      <c r="J1369" s="21">
        <v>1</v>
      </c>
      <c r="K1369" s="21">
        <v>1</v>
      </c>
      <c r="L1369" s="21">
        <f t="shared" si="150"/>
        <v>0</v>
      </c>
      <c r="M1369" s="21" t="s">
        <v>2444</v>
      </c>
      <c r="N1369" s="30">
        <v>45888</v>
      </c>
      <c r="O1369" s="48">
        <v>0</v>
      </c>
      <c r="P1369" s="21" t="s">
        <v>398</v>
      </c>
      <c r="Q1369" s="21">
        <v>58154568953</v>
      </c>
      <c r="R1369" s="21" t="s">
        <v>40</v>
      </c>
      <c r="S1369" s="3">
        <v>4</v>
      </c>
      <c r="T1369" s="37" t="s">
        <v>2447</v>
      </c>
      <c r="U1369" s="21" t="s">
        <v>18</v>
      </c>
      <c r="V1369" s="21" t="str">
        <f>VLOOKUP(P1369,'Customer List'!B:C,2,)</f>
        <v>Pune</v>
      </c>
      <c r="W1369" s="39"/>
      <c r="X1369" s="30">
        <v>45892</v>
      </c>
      <c r="Y1369" s="21">
        <f t="shared" si="151"/>
        <v>4</v>
      </c>
      <c r="Z1369" s="21" t="str">
        <f t="shared" si="152"/>
        <v>Tuesday</v>
      </c>
      <c r="AA1369" s="21" t="str">
        <f t="shared" si="153"/>
        <v>Saturday</v>
      </c>
      <c r="AB1369" s="21" t="str">
        <f>VLOOKUP(U1369,'Currency Sheet'!A:C,3,)</f>
        <v>DOLLAR</v>
      </c>
      <c r="AC1369" s="42" t="str">
        <f>VLOOKUP(P1369,'Customer List'!B:D,3,)</f>
        <v>OutStation</v>
      </c>
    </row>
    <row r="1370" spans="1:29" x14ac:dyDescent="0.25">
      <c r="A1370" s="21">
        <v>1369</v>
      </c>
      <c r="B1370" s="21" t="s">
        <v>1909</v>
      </c>
      <c r="C1370" s="30">
        <v>45850</v>
      </c>
      <c r="D1370" s="30">
        <v>45856</v>
      </c>
      <c r="E1370" s="47">
        <v>267.39999999999998</v>
      </c>
      <c r="F1370" s="47">
        <f t="shared" si="148"/>
        <v>23531.199999999997</v>
      </c>
      <c r="G1370" s="48">
        <f t="shared" si="149"/>
        <v>23531.199999999997</v>
      </c>
      <c r="H1370" s="21">
        <v>358512</v>
      </c>
      <c r="I1370" s="21" t="s">
        <v>1361</v>
      </c>
      <c r="J1370" s="21">
        <v>1</v>
      </c>
      <c r="K1370" s="21">
        <v>1</v>
      </c>
      <c r="L1370" s="21">
        <f t="shared" si="150"/>
        <v>0</v>
      </c>
      <c r="M1370" s="21" t="s">
        <v>1926</v>
      </c>
      <c r="N1370" s="30">
        <v>45859</v>
      </c>
      <c r="O1370" s="48">
        <v>32661</v>
      </c>
      <c r="P1370" s="21" t="s">
        <v>1010</v>
      </c>
      <c r="Q1370" s="21">
        <v>58153432562</v>
      </c>
      <c r="R1370" s="21" t="s">
        <v>40</v>
      </c>
      <c r="S1370" s="3">
        <v>4</v>
      </c>
      <c r="T1370" s="37"/>
      <c r="U1370" s="21" t="s">
        <v>18</v>
      </c>
      <c r="V1370" s="21" t="str">
        <f>VLOOKUP(P1370,'Customer List'!B:C,2,)</f>
        <v>Mumbai</v>
      </c>
      <c r="W1370" s="38"/>
      <c r="X1370" s="30">
        <v>45860</v>
      </c>
      <c r="Y1370" s="21">
        <f t="shared" si="151"/>
        <v>1</v>
      </c>
      <c r="Z1370" s="21" t="str">
        <f t="shared" si="152"/>
        <v>Monday</v>
      </c>
      <c r="AA1370" s="21" t="str">
        <f t="shared" si="153"/>
        <v>Tuesday</v>
      </c>
      <c r="AB1370" s="21" t="str">
        <f>VLOOKUP(U1370,'Currency Sheet'!A:C,3,)</f>
        <v>DOLLAR</v>
      </c>
      <c r="AC1370" s="42" t="str">
        <f>VLOOKUP(P1370,'Customer List'!B:D,3,)</f>
        <v>OutStation</v>
      </c>
    </row>
    <row r="1371" spans="1:29" x14ac:dyDescent="0.25">
      <c r="A1371" s="21">
        <v>1370</v>
      </c>
      <c r="B1371" s="21" t="s">
        <v>1909</v>
      </c>
      <c r="C1371" s="30">
        <v>45850</v>
      </c>
      <c r="D1371" s="30">
        <v>45856</v>
      </c>
      <c r="E1371" s="47">
        <v>326.25</v>
      </c>
      <c r="F1371" s="47">
        <f t="shared" si="148"/>
        <v>28710</v>
      </c>
      <c r="G1371" s="48">
        <f t="shared" si="149"/>
        <v>28710</v>
      </c>
      <c r="H1371" s="21">
        <v>358610</v>
      </c>
      <c r="I1371" s="21" t="s">
        <v>2851</v>
      </c>
      <c r="J1371" s="21">
        <v>1</v>
      </c>
      <c r="K1371" s="21">
        <v>1</v>
      </c>
      <c r="L1371" s="21">
        <f t="shared" si="150"/>
        <v>0</v>
      </c>
      <c r="M1371" s="21" t="s">
        <v>1934</v>
      </c>
      <c r="N1371" s="30">
        <v>45859</v>
      </c>
      <c r="O1371" s="48">
        <v>40455</v>
      </c>
      <c r="P1371" s="21" t="s">
        <v>1891</v>
      </c>
      <c r="Q1371" s="21">
        <v>58153427496</v>
      </c>
      <c r="R1371" s="21" t="s">
        <v>40</v>
      </c>
      <c r="S1371" s="3">
        <v>4</v>
      </c>
      <c r="T1371" s="37"/>
      <c r="U1371" s="21" t="s">
        <v>18</v>
      </c>
      <c r="V1371" s="21" t="str">
        <f>VLOOKUP(P1371,'Customer List'!B:C,2,)</f>
        <v>Tamilnadu</v>
      </c>
      <c r="W1371" s="38"/>
      <c r="X1371" s="30">
        <v>45860</v>
      </c>
      <c r="Y1371" s="21">
        <f t="shared" si="151"/>
        <v>1</v>
      </c>
      <c r="Z1371" s="21" t="str">
        <f t="shared" si="152"/>
        <v>Monday</v>
      </c>
      <c r="AA1371" s="21" t="str">
        <f t="shared" si="153"/>
        <v>Tuesday</v>
      </c>
      <c r="AB1371" s="21" t="str">
        <f>VLOOKUP(U1371,'Currency Sheet'!A:C,3,)</f>
        <v>DOLLAR</v>
      </c>
      <c r="AC1371" s="42" t="str">
        <f>VLOOKUP(P1371,'Customer List'!B:D,3,)</f>
        <v>OutStation</v>
      </c>
    </row>
    <row r="1372" spans="1:29" x14ac:dyDescent="0.25">
      <c r="A1372" s="21">
        <v>1371</v>
      </c>
      <c r="B1372" s="21" t="s">
        <v>1909</v>
      </c>
      <c r="C1372" s="30">
        <v>45850</v>
      </c>
      <c r="D1372" s="30">
        <v>45856</v>
      </c>
      <c r="E1372" s="47">
        <v>259</v>
      </c>
      <c r="F1372" s="47">
        <f t="shared" si="148"/>
        <v>22792</v>
      </c>
      <c r="G1372" s="48">
        <f t="shared" si="149"/>
        <v>22792</v>
      </c>
      <c r="H1372" s="21">
        <v>363210</v>
      </c>
      <c r="I1372" s="21" t="s">
        <v>2852</v>
      </c>
      <c r="J1372" s="21">
        <v>1</v>
      </c>
      <c r="K1372" s="21">
        <v>1</v>
      </c>
      <c r="L1372" s="21">
        <f t="shared" si="150"/>
        <v>0</v>
      </c>
      <c r="M1372" s="21" t="s">
        <v>1934</v>
      </c>
      <c r="N1372" s="30">
        <v>45859</v>
      </c>
      <c r="O1372" s="48">
        <v>34410</v>
      </c>
      <c r="P1372" s="21" t="s">
        <v>1891</v>
      </c>
      <c r="Q1372" s="21">
        <v>58153427496</v>
      </c>
      <c r="R1372" s="21" t="s">
        <v>40</v>
      </c>
      <c r="S1372" s="3">
        <v>4</v>
      </c>
      <c r="T1372" s="37"/>
      <c r="U1372" s="21" t="s">
        <v>18</v>
      </c>
      <c r="V1372" s="21" t="str">
        <f>VLOOKUP(P1372,'Customer List'!B:C,2,)</f>
        <v>Tamilnadu</v>
      </c>
      <c r="W1372" s="38"/>
      <c r="X1372" s="30">
        <v>45860</v>
      </c>
      <c r="Y1372" s="21">
        <f t="shared" si="151"/>
        <v>1</v>
      </c>
      <c r="Z1372" s="21" t="str">
        <f t="shared" si="152"/>
        <v>Monday</v>
      </c>
      <c r="AA1372" s="21" t="str">
        <f t="shared" si="153"/>
        <v>Tuesday</v>
      </c>
      <c r="AB1372" s="21" t="str">
        <f>VLOOKUP(U1372,'Currency Sheet'!A:C,3,)</f>
        <v>DOLLAR</v>
      </c>
      <c r="AC1372" s="42" t="str">
        <f>VLOOKUP(P1372,'Customer List'!B:D,3,)</f>
        <v>OutStation</v>
      </c>
    </row>
    <row r="1373" spans="1:29" x14ac:dyDescent="0.25">
      <c r="A1373" s="21">
        <v>1372</v>
      </c>
      <c r="B1373" s="21" t="s">
        <v>1909</v>
      </c>
      <c r="C1373" s="30">
        <v>45850</v>
      </c>
      <c r="D1373" s="30">
        <v>45856</v>
      </c>
      <c r="E1373" s="47">
        <v>183.4</v>
      </c>
      <c r="F1373" s="47">
        <f t="shared" si="148"/>
        <v>16139.2</v>
      </c>
      <c r="G1373" s="48">
        <f t="shared" si="149"/>
        <v>16139.2</v>
      </c>
      <c r="H1373" s="21">
        <v>366608</v>
      </c>
      <c r="I1373" s="21" t="s">
        <v>2853</v>
      </c>
      <c r="J1373" s="21">
        <v>1</v>
      </c>
      <c r="K1373" s="21">
        <v>1</v>
      </c>
      <c r="L1373" s="21">
        <f t="shared" si="150"/>
        <v>0</v>
      </c>
      <c r="M1373" s="21" t="s">
        <v>1937</v>
      </c>
      <c r="N1373" s="30">
        <v>45859</v>
      </c>
      <c r="O1373" s="48">
        <v>28427</v>
      </c>
      <c r="P1373" s="21" t="s">
        <v>252</v>
      </c>
      <c r="Q1373" s="21">
        <v>58153430226</v>
      </c>
      <c r="R1373" s="21" t="s">
        <v>40</v>
      </c>
      <c r="S1373" s="3">
        <v>4</v>
      </c>
      <c r="T1373" s="37"/>
      <c r="U1373" s="21" t="s">
        <v>18</v>
      </c>
      <c r="V1373" s="21" t="str">
        <f>VLOOKUP(P1373,'Customer List'!B:C,2,)</f>
        <v>Gujrat</v>
      </c>
      <c r="W1373" s="38"/>
      <c r="X1373" s="30">
        <v>45861</v>
      </c>
      <c r="Y1373" s="21">
        <f t="shared" si="151"/>
        <v>2</v>
      </c>
      <c r="Z1373" s="21" t="str">
        <f t="shared" si="152"/>
        <v>Monday</v>
      </c>
      <c r="AA1373" s="21" t="str">
        <f t="shared" si="153"/>
        <v>Wednesday</v>
      </c>
      <c r="AB1373" s="21" t="str">
        <f>VLOOKUP(U1373,'Currency Sheet'!A:C,3,)</f>
        <v>DOLLAR</v>
      </c>
      <c r="AC1373" s="42" t="str">
        <f>VLOOKUP(P1373,'Customer List'!B:D,3,)</f>
        <v>OutStation</v>
      </c>
    </row>
    <row r="1374" spans="1:29" x14ac:dyDescent="0.25">
      <c r="A1374" s="21">
        <v>1373</v>
      </c>
      <c r="B1374" s="21" t="s">
        <v>1909</v>
      </c>
      <c r="C1374" s="30">
        <v>45850</v>
      </c>
      <c r="D1374" s="30">
        <v>45856</v>
      </c>
      <c r="E1374" s="47">
        <v>252</v>
      </c>
      <c r="F1374" s="47">
        <f t="shared" si="148"/>
        <v>22176</v>
      </c>
      <c r="G1374" s="48">
        <f t="shared" si="149"/>
        <v>22176</v>
      </c>
      <c r="H1374" s="21">
        <v>367004</v>
      </c>
      <c r="I1374" s="21" t="s">
        <v>2854</v>
      </c>
      <c r="J1374" s="21">
        <v>1</v>
      </c>
      <c r="K1374" s="21">
        <v>1</v>
      </c>
      <c r="L1374" s="21">
        <f t="shared" si="150"/>
        <v>0</v>
      </c>
      <c r="M1374" s="21" t="s">
        <v>1917</v>
      </c>
      <c r="N1374" s="30">
        <v>45857</v>
      </c>
      <c r="O1374" s="48">
        <v>39060</v>
      </c>
      <c r="P1374" s="21" t="s">
        <v>1894</v>
      </c>
      <c r="Q1374" s="21">
        <v>58153395974</v>
      </c>
      <c r="R1374" s="21" t="s">
        <v>40</v>
      </c>
      <c r="S1374" s="3">
        <v>4</v>
      </c>
      <c r="T1374" s="37"/>
      <c r="U1374" s="21" t="s">
        <v>18</v>
      </c>
      <c r="V1374" s="21" t="str">
        <f>VLOOKUP(P1374,'Customer List'!B:C,2,)</f>
        <v>Banglore</v>
      </c>
      <c r="W1374" s="38"/>
      <c r="X1374" s="30">
        <v>45858</v>
      </c>
      <c r="Y1374" s="21">
        <f t="shared" si="151"/>
        <v>1</v>
      </c>
      <c r="Z1374" s="21" t="str">
        <f t="shared" si="152"/>
        <v>Saturday</v>
      </c>
      <c r="AA1374" s="21" t="str">
        <f t="shared" si="153"/>
        <v>Sunday</v>
      </c>
      <c r="AB1374" s="21" t="str">
        <f>VLOOKUP(U1374,'Currency Sheet'!A:C,3,)</f>
        <v>DOLLAR</v>
      </c>
      <c r="AC1374" s="42" t="str">
        <f>VLOOKUP(P1374,'Customer List'!B:D,3,)</f>
        <v>OutStation</v>
      </c>
    </row>
    <row r="1375" spans="1:29" x14ac:dyDescent="0.25">
      <c r="A1375" s="21">
        <v>1374</v>
      </c>
      <c r="B1375" s="21" t="s">
        <v>1909</v>
      </c>
      <c r="C1375" s="30">
        <v>45850</v>
      </c>
      <c r="D1375" s="30">
        <v>45856</v>
      </c>
      <c r="E1375" s="47">
        <v>305.25</v>
      </c>
      <c r="F1375" s="47">
        <f t="shared" si="148"/>
        <v>26862</v>
      </c>
      <c r="G1375" s="48">
        <f t="shared" si="149"/>
        <v>26862</v>
      </c>
      <c r="H1375" s="21">
        <v>368526</v>
      </c>
      <c r="I1375" s="21" t="s">
        <v>2855</v>
      </c>
      <c r="J1375" s="21">
        <v>1</v>
      </c>
      <c r="K1375" s="21">
        <v>1</v>
      </c>
      <c r="L1375" s="21">
        <f t="shared" si="150"/>
        <v>0</v>
      </c>
      <c r="M1375" s="21" t="s">
        <v>1934</v>
      </c>
      <c r="N1375" s="30">
        <v>45859</v>
      </c>
      <c r="O1375" s="48">
        <v>37851</v>
      </c>
      <c r="P1375" s="21" t="s">
        <v>1891</v>
      </c>
      <c r="Q1375" s="21">
        <v>58153427496</v>
      </c>
      <c r="R1375" s="21" t="s">
        <v>40</v>
      </c>
      <c r="S1375" s="3">
        <v>4</v>
      </c>
      <c r="T1375" s="37"/>
      <c r="U1375" s="21" t="s">
        <v>18</v>
      </c>
      <c r="V1375" s="21" t="str">
        <f>VLOOKUP(P1375,'Customer List'!B:C,2,)</f>
        <v>Tamilnadu</v>
      </c>
      <c r="W1375" s="38"/>
      <c r="X1375" s="30">
        <v>45860</v>
      </c>
      <c r="Y1375" s="21">
        <f t="shared" si="151"/>
        <v>1</v>
      </c>
      <c r="Z1375" s="21" t="str">
        <f t="shared" si="152"/>
        <v>Monday</v>
      </c>
      <c r="AA1375" s="21" t="str">
        <f t="shared" si="153"/>
        <v>Tuesday</v>
      </c>
      <c r="AB1375" s="21" t="str">
        <f>VLOOKUP(U1375,'Currency Sheet'!A:C,3,)</f>
        <v>DOLLAR</v>
      </c>
      <c r="AC1375" s="42" t="str">
        <f>VLOOKUP(P1375,'Customer List'!B:D,3,)</f>
        <v>OutStation</v>
      </c>
    </row>
    <row r="1376" spans="1:29" x14ac:dyDescent="0.25">
      <c r="A1376" s="21">
        <v>1375</v>
      </c>
      <c r="B1376" s="21" t="s">
        <v>1909</v>
      </c>
      <c r="C1376" s="30">
        <v>45850</v>
      </c>
      <c r="D1376" s="30">
        <v>45856</v>
      </c>
      <c r="E1376" s="47">
        <v>196.7</v>
      </c>
      <c r="F1376" s="47">
        <f t="shared" si="148"/>
        <v>17309.599999999999</v>
      </c>
      <c r="G1376" s="48">
        <f t="shared" si="149"/>
        <v>17309.599999999999</v>
      </c>
      <c r="H1376" s="21">
        <v>368532</v>
      </c>
      <c r="I1376" s="21" t="s">
        <v>2856</v>
      </c>
      <c r="J1376" s="21">
        <v>1</v>
      </c>
      <c r="K1376" s="21">
        <v>1</v>
      </c>
      <c r="L1376" s="21">
        <f t="shared" si="150"/>
        <v>0</v>
      </c>
      <c r="M1376" s="21" t="s">
        <v>2007</v>
      </c>
      <c r="N1376" s="30">
        <v>45860</v>
      </c>
      <c r="O1376" s="48">
        <v>26976</v>
      </c>
      <c r="P1376" s="21" t="s">
        <v>208</v>
      </c>
      <c r="Q1376" s="21" t="s">
        <v>1127</v>
      </c>
      <c r="R1376" s="21" t="s">
        <v>1996</v>
      </c>
      <c r="S1376" s="3">
        <v>4</v>
      </c>
      <c r="T1376" s="37"/>
      <c r="U1376" s="21" t="s">
        <v>18</v>
      </c>
      <c r="V1376" s="21" t="str">
        <f>VLOOKUP(P1376,'Customer List'!B:C,2,)</f>
        <v>Delhi</v>
      </c>
      <c r="W1376" s="38"/>
      <c r="X1376" s="30">
        <f>IF(OR(R1376 = "PRIYANKA MADAM", R1376 = "DEEPAK", R1376 = "PORTER"),N1376,"")</f>
        <v>45860</v>
      </c>
      <c r="Y1376" s="21">
        <f t="shared" si="151"/>
        <v>0</v>
      </c>
      <c r="Z1376" s="21" t="str">
        <f t="shared" si="152"/>
        <v>Tuesday</v>
      </c>
      <c r="AA1376" s="21" t="str">
        <f t="shared" si="153"/>
        <v>Tuesday</v>
      </c>
      <c r="AB1376" s="21" t="str">
        <f>VLOOKUP(U1376,'Currency Sheet'!A:C,3,)</f>
        <v>DOLLAR</v>
      </c>
      <c r="AC1376" s="42" t="str">
        <f>VLOOKUP(P1376,'Customer List'!B:D,3,)</f>
        <v>Local</v>
      </c>
    </row>
    <row r="1377" spans="1:29" x14ac:dyDescent="0.25">
      <c r="A1377" s="21">
        <v>1376</v>
      </c>
      <c r="B1377" s="21" t="s">
        <v>1909</v>
      </c>
      <c r="C1377" s="30">
        <v>45850</v>
      </c>
      <c r="D1377" s="30">
        <v>45856</v>
      </c>
      <c r="E1377" s="47">
        <v>309.75</v>
      </c>
      <c r="F1377" s="47">
        <f t="shared" si="148"/>
        <v>27258</v>
      </c>
      <c r="G1377" s="48">
        <f t="shared" si="149"/>
        <v>27258</v>
      </c>
      <c r="H1377" s="21">
        <v>369324</v>
      </c>
      <c r="I1377" s="21" t="s">
        <v>2857</v>
      </c>
      <c r="J1377" s="21">
        <v>1</v>
      </c>
      <c r="K1377" s="21">
        <v>1</v>
      </c>
      <c r="L1377" s="21">
        <f t="shared" si="150"/>
        <v>0</v>
      </c>
      <c r="M1377" s="21" t="s">
        <v>1932</v>
      </c>
      <c r="N1377" s="30">
        <v>45859</v>
      </c>
      <c r="O1377" s="48">
        <v>38409</v>
      </c>
      <c r="P1377" s="21" t="s">
        <v>1044</v>
      </c>
      <c r="Q1377" s="21">
        <v>58153427323</v>
      </c>
      <c r="R1377" s="21" t="s">
        <v>40</v>
      </c>
      <c r="S1377" s="3">
        <v>4</v>
      </c>
      <c r="T1377" s="37"/>
      <c r="U1377" s="21" t="s">
        <v>18</v>
      </c>
      <c r="V1377" s="21" t="str">
        <f>VLOOKUP(P1377,'Customer List'!B:C,2,)</f>
        <v>Banglore</v>
      </c>
      <c r="W1377" s="38"/>
      <c r="X1377" s="30">
        <v>45860</v>
      </c>
      <c r="Y1377" s="21">
        <f t="shared" si="151"/>
        <v>1</v>
      </c>
      <c r="Z1377" s="21" t="str">
        <f t="shared" si="152"/>
        <v>Monday</v>
      </c>
      <c r="AA1377" s="21" t="str">
        <f t="shared" si="153"/>
        <v>Tuesday</v>
      </c>
      <c r="AB1377" s="21" t="str">
        <f>VLOOKUP(U1377,'Currency Sheet'!A:C,3,)</f>
        <v>DOLLAR</v>
      </c>
      <c r="AC1377" s="42" t="str">
        <f>VLOOKUP(P1377,'Customer List'!B:D,3,)</f>
        <v>OutStation</v>
      </c>
    </row>
    <row r="1378" spans="1:29" x14ac:dyDescent="0.25">
      <c r="A1378" s="21">
        <v>1377</v>
      </c>
      <c r="B1378" s="21" t="s">
        <v>1909</v>
      </c>
      <c r="C1378" s="30">
        <v>45850</v>
      </c>
      <c r="D1378" s="30">
        <v>45856</v>
      </c>
      <c r="E1378" s="47">
        <v>102.2</v>
      </c>
      <c r="F1378" s="47">
        <f t="shared" si="148"/>
        <v>8993.6</v>
      </c>
      <c r="G1378" s="48">
        <f t="shared" si="149"/>
        <v>8993.6</v>
      </c>
      <c r="H1378" s="21">
        <v>369505</v>
      </c>
      <c r="I1378" s="21" t="s">
        <v>2858</v>
      </c>
      <c r="J1378" s="21">
        <v>1</v>
      </c>
      <c r="K1378" s="21">
        <v>1</v>
      </c>
      <c r="L1378" s="21">
        <f t="shared" si="150"/>
        <v>0</v>
      </c>
      <c r="M1378" s="21" t="s">
        <v>1997</v>
      </c>
      <c r="N1378" s="30">
        <v>45860</v>
      </c>
      <c r="O1378" s="48">
        <v>16293.6</v>
      </c>
      <c r="P1378" s="21" t="s">
        <v>1908</v>
      </c>
      <c r="Q1378" s="21">
        <v>58153477454</v>
      </c>
      <c r="R1378" s="21" t="s">
        <v>40</v>
      </c>
      <c r="S1378" s="3">
        <v>4</v>
      </c>
      <c r="T1378" s="37"/>
      <c r="U1378" s="21" t="s">
        <v>18</v>
      </c>
      <c r="V1378" s="21" t="str">
        <f>VLOOKUP(P1378,'Customer List'!B:C,2,)</f>
        <v>Banglore</v>
      </c>
      <c r="W1378" s="38"/>
      <c r="X1378" s="30">
        <v>45861</v>
      </c>
      <c r="Y1378" s="21">
        <f t="shared" si="151"/>
        <v>1</v>
      </c>
      <c r="Z1378" s="21" t="str">
        <f t="shared" si="152"/>
        <v>Tuesday</v>
      </c>
      <c r="AA1378" s="21" t="str">
        <f t="shared" si="153"/>
        <v>Wednesday</v>
      </c>
      <c r="AB1378" s="21" t="str">
        <f>VLOOKUP(U1378,'Currency Sheet'!A:C,3,)</f>
        <v>DOLLAR</v>
      </c>
      <c r="AC1378" s="42" t="str">
        <f>VLOOKUP(P1378,'Customer List'!B:D,3,)</f>
        <v>OutStation</v>
      </c>
    </row>
    <row r="1379" spans="1:29" x14ac:dyDescent="0.25">
      <c r="A1379" s="21">
        <v>1378</v>
      </c>
      <c r="B1379" s="21" t="s">
        <v>1909</v>
      </c>
      <c r="C1379" s="30">
        <v>45850</v>
      </c>
      <c r="D1379" s="30">
        <v>45856</v>
      </c>
      <c r="E1379" s="47">
        <v>326.25</v>
      </c>
      <c r="F1379" s="47">
        <f t="shared" si="148"/>
        <v>28710</v>
      </c>
      <c r="G1379" s="48">
        <f t="shared" si="149"/>
        <v>28710</v>
      </c>
      <c r="H1379" s="21">
        <v>372710</v>
      </c>
      <c r="I1379" s="21" t="s">
        <v>2859</v>
      </c>
      <c r="J1379" s="21">
        <v>1</v>
      </c>
      <c r="K1379" s="21">
        <v>1</v>
      </c>
      <c r="L1379" s="21">
        <f t="shared" si="150"/>
        <v>0</v>
      </c>
      <c r="M1379" s="21" t="s">
        <v>1917</v>
      </c>
      <c r="N1379" s="30">
        <v>45857</v>
      </c>
      <c r="O1379" s="48">
        <v>47197.5</v>
      </c>
      <c r="P1379" s="21" t="s">
        <v>1894</v>
      </c>
      <c r="Q1379" s="21">
        <v>58153395974</v>
      </c>
      <c r="R1379" s="21" t="s">
        <v>40</v>
      </c>
      <c r="S1379" s="3">
        <v>4</v>
      </c>
      <c r="T1379" s="37"/>
      <c r="U1379" s="21" t="s">
        <v>18</v>
      </c>
      <c r="V1379" s="21" t="str">
        <f>VLOOKUP(P1379,'Customer List'!B:C,2,)</f>
        <v>Banglore</v>
      </c>
      <c r="W1379" s="38"/>
      <c r="X1379" s="30">
        <v>45858</v>
      </c>
      <c r="Y1379" s="21">
        <f t="shared" si="151"/>
        <v>1</v>
      </c>
      <c r="Z1379" s="21" t="str">
        <f t="shared" si="152"/>
        <v>Saturday</v>
      </c>
      <c r="AA1379" s="21" t="str">
        <f t="shared" si="153"/>
        <v>Sunday</v>
      </c>
      <c r="AB1379" s="21" t="str">
        <f>VLOOKUP(U1379,'Currency Sheet'!A:C,3,)</f>
        <v>DOLLAR</v>
      </c>
      <c r="AC1379" s="42" t="str">
        <f>VLOOKUP(P1379,'Customer List'!B:D,3,)</f>
        <v>OutStation</v>
      </c>
    </row>
    <row r="1380" spans="1:29" x14ac:dyDescent="0.25">
      <c r="A1380" s="21">
        <v>1379</v>
      </c>
      <c r="B1380" s="21" t="s">
        <v>1909</v>
      </c>
      <c r="C1380" s="30">
        <v>45850</v>
      </c>
      <c r="D1380" s="30">
        <v>45856</v>
      </c>
      <c r="E1380" s="47">
        <v>279.3</v>
      </c>
      <c r="F1380" s="47">
        <f t="shared" si="148"/>
        <v>24578.400000000001</v>
      </c>
      <c r="G1380" s="48">
        <f t="shared" si="149"/>
        <v>24578.400000000001</v>
      </c>
      <c r="H1380" s="21">
        <v>381506</v>
      </c>
      <c r="I1380" s="21" t="s">
        <v>1404</v>
      </c>
      <c r="J1380" s="21">
        <v>1</v>
      </c>
      <c r="K1380" s="21">
        <v>1</v>
      </c>
      <c r="L1380" s="21">
        <f t="shared" si="150"/>
        <v>0</v>
      </c>
      <c r="M1380" s="21" t="s">
        <v>1936</v>
      </c>
      <c r="N1380" s="30">
        <v>45859</v>
      </c>
      <c r="O1380" s="48">
        <v>40199.25</v>
      </c>
      <c r="P1380" s="21" t="s">
        <v>1906</v>
      </c>
      <c r="Q1380" s="21">
        <v>58153429681</v>
      </c>
      <c r="R1380" s="21" t="s">
        <v>40</v>
      </c>
      <c r="S1380" s="3">
        <v>4</v>
      </c>
      <c r="T1380" s="37"/>
      <c r="U1380" s="21" t="s">
        <v>18</v>
      </c>
      <c r="V1380" s="21" t="str">
        <f>VLOOKUP(P1380,'Customer List'!B:C,2,)</f>
        <v>Lucknow</v>
      </c>
      <c r="W1380" s="38"/>
      <c r="X1380" s="30">
        <v>45862</v>
      </c>
      <c r="Y1380" s="21">
        <f t="shared" si="151"/>
        <v>3</v>
      </c>
      <c r="Z1380" s="21" t="str">
        <f t="shared" si="152"/>
        <v>Monday</v>
      </c>
      <c r="AA1380" s="21" t="str">
        <f t="shared" si="153"/>
        <v>Thursday</v>
      </c>
      <c r="AB1380" s="21" t="str">
        <f>VLOOKUP(U1380,'Currency Sheet'!A:C,3,)</f>
        <v>DOLLAR</v>
      </c>
      <c r="AC1380" s="42" t="str">
        <f>VLOOKUP(P1380,'Customer List'!B:D,3,)</f>
        <v>OutStation</v>
      </c>
    </row>
    <row r="1381" spans="1:29" x14ac:dyDescent="0.25">
      <c r="A1381" s="21">
        <v>1380</v>
      </c>
      <c r="B1381" s="21" t="s">
        <v>1909</v>
      </c>
      <c r="C1381" s="30">
        <v>45850</v>
      </c>
      <c r="D1381" s="30">
        <v>45856</v>
      </c>
      <c r="E1381" s="47">
        <v>254.1</v>
      </c>
      <c r="F1381" s="47">
        <f t="shared" si="148"/>
        <v>22360.799999999999</v>
      </c>
      <c r="G1381" s="48">
        <f t="shared" si="149"/>
        <v>22360.799999999999</v>
      </c>
      <c r="H1381" s="21">
        <v>384704</v>
      </c>
      <c r="I1381" s="21" t="s">
        <v>2860</v>
      </c>
      <c r="J1381" s="21">
        <v>1</v>
      </c>
      <c r="K1381" s="21">
        <v>1</v>
      </c>
      <c r="L1381" s="21">
        <f t="shared" si="150"/>
        <v>0</v>
      </c>
      <c r="M1381" s="21" t="s">
        <v>2000</v>
      </c>
      <c r="N1381" s="30">
        <v>45860</v>
      </c>
      <c r="O1381" s="48">
        <v>42198.75</v>
      </c>
      <c r="P1381" s="21" t="s">
        <v>671</v>
      </c>
      <c r="Q1381" s="21">
        <v>58153476533</v>
      </c>
      <c r="R1381" s="21" t="s">
        <v>40</v>
      </c>
      <c r="S1381" s="3">
        <v>4</v>
      </c>
      <c r="T1381" s="37"/>
      <c r="U1381" s="21" t="s">
        <v>18</v>
      </c>
      <c r="V1381" s="21" t="str">
        <f>VLOOKUP(P1381,'Customer List'!B:C,2,)</f>
        <v>Hyderabad</v>
      </c>
      <c r="W1381" s="38"/>
      <c r="X1381" s="30">
        <v>45861</v>
      </c>
      <c r="Y1381" s="21">
        <f t="shared" si="151"/>
        <v>1</v>
      </c>
      <c r="Z1381" s="21" t="str">
        <f t="shared" si="152"/>
        <v>Tuesday</v>
      </c>
      <c r="AA1381" s="21" t="str">
        <f t="shared" si="153"/>
        <v>Wednesday</v>
      </c>
      <c r="AB1381" s="21" t="str">
        <f>VLOOKUP(U1381,'Currency Sheet'!A:C,3,)</f>
        <v>DOLLAR</v>
      </c>
      <c r="AC1381" s="42" t="str">
        <f>VLOOKUP(P1381,'Customer List'!B:D,3,)</f>
        <v>OutStation</v>
      </c>
    </row>
    <row r="1382" spans="1:29" x14ac:dyDescent="0.25">
      <c r="A1382" s="21">
        <v>1381</v>
      </c>
      <c r="B1382" s="21" t="s">
        <v>1909</v>
      </c>
      <c r="C1382" s="30">
        <v>45850</v>
      </c>
      <c r="D1382" s="30">
        <v>45856</v>
      </c>
      <c r="E1382" s="47">
        <v>227.5</v>
      </c>
      <c r="F1382" s="47">
        <f t="shared" si="148"/>
        <v>20020</v>
      </c>
      <c r="G1382" s="48">
        <f t="shared" si="149"/>
        <v>20020</v>
      </c>
      <c r="H1382" s="21">
        <v>392204</v>
      </c>
      <c r="I1382" s="21" t="s">
        <v>2861</v>
      </c>
      <c r="J1382" s="21">
        <v>1</v>
      </c>
      <c r="K1382" s="21">
        <v>1</v>
      </c>
      <c r="L1382" s="21">
        <f t="shared" si="150"/>
        <v>0</v>
      </c>
      <c r="M1382" s="21" t="s">
        <v>1935</v>
      </c>
      <c r="N1382" s="30">
        <v>45859</v>
      </c>
      <c r="O1382" s="48">
        <v>30875</v>
      </c>
      <c r="P1382" s="21" t="s">
        <v>945</v>
      </c>
      <c r="Q1382" s="21">
        <v>58153427802</v>
      </c>
      <c r="R1382" s="21" t="s">
        <v>40</v>
      </c>
      <c r="S1382" s="3">
        <v>4</v>
      </c>
      <c r="T1382" s="37"/>
      <c r="U1382" s="21" t="s">
        <v>18</v>
      </c>
      <c r="V1382" s="21" t="str">
        <f>VLOOKUP(P1382,'Customer List'!B:C,2,)</f>
        <v>Banglore</v>
      </c>
      <c r="W1382" s="38"/>
      <c r="X1382" s="30">
        <v>45860</v>
      </c>
      <c r="Y1382" s="21">
        <f t="shared" si="151"/>
        <v>1</v>
      </c>
      <c r="Z1382" s="21" t="str">
        <f t="shared" si="152"/>
        <v>Monday</v>
      </c>
      <c r="AA1382" s="21" t="str">
        <f t="shared" si="153"/>
        <v>Tuesday</v>
      </c>
      <c r="AB1382" s="21" t="str">
        <f>VLOOKUP(U1382,'Currency Sheet'!A:C,3,)</f>
        <v>DOLLAR</v>
      </c>
      <c r="AC1382" s="42" t="str">
        <f>VLOOKUP(P1382,'Customer List'!B:D,3,)</f>
        <v>OutStation</v>
      </c>
    </row>
    <row r="1383" spans="1:29" x14ac:dyDescent="0.25">
      <c r="A1383" s="21">
        <v>1382</v>
      </c>
      <c r="B1383" s="21" t="s">
        <v>1909</v>
      </c>
      <c r="C1383" s="30">
        <v>45850</v>
      </c>
      <c r="D1383" s="30">
        <v>45856</v>
      </c>
      <c r="E1383" s="47">
        <v>53.9</v>
      </c>
      <c r="F1383" s="47">
        <f t="shared" si="148"/>
        <v>4743.2</v>
      </c>
      <c r="G1383" s="48">
        <f t="shared" si="149"/>
        <v>4743.2</v>
      </c>
      <c r="H1383" s="21">
        <v>400112</v>
      </c>
      <c r="I1383" s="21" t="s">
        <v>2862</v>
      </c>
      <c r="J1383" s="21">
        <v>1</v>
      </c>
      <c r="K1383" s="21">
        <v>1</v>
      </c>
      <c r="L1383" s="21">
        <f t="shared" si="150"/>
        <v>0</v>
      </c>
      <c r="M1383" s="21" t="s">
        <v>1917</v>
      </c>
      <c r="N1383" s="30">
        <v>45857</v>
      </c>
      <c r="O1383" s="48">
        <v>8354.5</v>
      </c>
      <c r="P1383" s="21" t="s">
        <v>1894</v>
      </c>
      <c r="Q1383" s="21">
        <v>58153395974</v>
      </c>
      <c r="R1383" s="21" t="s">
        <v>40</v>
      </c>
      <c r="S1383" s="3">
        <v>4</v>
      </c>
      <c r="T1383" s="37"/>
      <c r="U1383" s="21" t="s">
        <v>18</v>
      </c>
      <c r="V1383" s="21" t="str">
        <f>VLOOKUP(P1383,'Customer List'!B:C,2,)</f>
        <v>Banglore</v>
      </c>
      <c r="W1383" s="38"/>
      <c r="X1383" s="30">
        <v>45858</v>
      </c>
      <c r="Y1383" s="21">
        <f t="shared" si="151"/>
        <v>1</v>
      </c>
      <c r="Z1383" s="21" t="str">
        <f t="shared" si="152"/>
        <v>Saturday</v>
      </c>
      <c r="AA1383" s="21" t="str">
        <f t="shared" si="153"/>
        <v>Sunday</v>
      </c>
      <c r="AB1383" s="21" t="str">
        <f>VLOOKUP(U1383,'Currency Sheet'!A:C,3,)</f>
        <v>DOLLAR</v>
      </c>
      <c r="AC1383" s="42" t="str">
        <f>VLOOKUP(P1383,'Customer List'!B:D,3,)</f>
        <v>OutStation</v>
      </c>
    </row>
    <row r="1384" spans="1:29" x14ac:dyDescent="0.25">
      <c r="A1384" s="21">
        <v>1383</v>
      </c>
      <c r="B1384" s="21" t="s">
        <v>1909</v>
      </c>
      <c r="C1384" s="30">
        <v>45850</v>
      </c>
      <c r="D1384" s="30">
        <v>45856</v>
      </c>
      <c r="E1384" s="47">
        <v>42.7</v>
      </c>
      <c r="F1384" s="47">
        <f t="shared" si="148"/>
        <v>3757.6000000000004</v>
      </c>
      <c r="G1384" s="48">
        <f t="shared" si="149"/>
        <v>3757.6000000000004</v>
      </c>
      <c r="H1384" s="21">
        <v>400113</v>
      </c>
      <c r="I1384" s="21" t="s">
        <v>2863</v>
      </c>
      <c r="J1384" s="21">
        <v>1</v>
      </c>
      <c r="K1384" s="21">
        <v>1</v>
      </c>
      <c r="L1384" s="21">
        <f t="shared" si="150"/>
        <v>0</v>
      </c>
      <c r="M1384" s="21" t="s">
        <v>1918</v>
      </c>
      <c r="N1384" s="30">
        <v>45857</v>
      </c>
      <c r="O1384" s="48">
        <v>6618.5</v>
      </c>
      <c r="P1384" s="21" t="s">
        <v>1894</v>
      </c>
      <c r="Q1384" s="21">
        <v>58153395974</v>
      </c>
      <c r="R1384" s="21" t="s">
        <v>40</v>
      </c>
      <c r="S1384" s="3">
        <v>4</v>
      </c>
      <c r="T1384" s="37"/>
      <c r="U1384" s="21" t="s">
        <v>18</v>
      </c>
      <c r="V1384" s="21" t="str">
        <f>VLOOKUP(P1384,'Customer List'!B:C,2,)</f>
        <v>Banglore</v>
      </c>
      <c r="W1384" s="38"/>
      <c r="X1384" s="30">
        <v>45858</v>
      </c>
      <c r="Y1384" s="21">
        <f t="shared" si="151"/>
        <v>1</v>
      </c>
      <c r="Z1384" s="21" t="str">
        <f t="shared" si="152"/>
        <v>Saturday</v>
      </c>
      <c r="AA1384" s="21" t="str">
        <f t="shared" si="153"/>
        <v>Sunday</v>
      </c>
      <c r="AB1384" s="21" t="str">
        <f>VLOOKUP(U1384,'Currency Sheet'!A:C,3,)</f>
        <v>DOLLAR</v>
      </c>
      <c r="AC1384" s="42" t="str">
        <f>VLOOKUP(P1384,'Customer List'!B:D,3,)</f>
        <v>OutStation</v>
      </c>
    </row>
    <row r="1385" spans="1:29" x14ac:dyDescent="0.25">
      <c r="A1385" s="21">
        <v>1384</v>
      </c>
      <c r="B1385" s="21" t="s">
        <v>1909</v>
      </c>
      <c r="C1385" s="30">
        <v>45850</v>
      </c>
      <c r="D1385" s="30">
        <v>45856</v>
      </c>
      <c r="E1385" s="47">
        <v>90.3</v>
      </c>
      <c r="F1385" s="47">
        <f t="shared" si="148"/>
        <v>7946.4</v>
      </c>
      <c r="G1385" s="48">
        <f t="shared" si="149"/>
        <v>7946.4</v>
      </c>
      <c r="H1385" s="21">
        <v>400114</v>
      </c>
      <c r="I1385" s="21" t="s">
        <v>2863</v>
      </c>
      <c r="J1385" s="21">
        <v>1</v>
      </c>
      <c r="K1385" s="21">
        <v>1</v>
      </c>
      <c r="L1385" s="21">
        <f t="shared" si="150"/>
        <v>0</v>
      </c>
      <c r="M1385" s="21" t="s">
        <v>1917</v>
      </c>
      <c r="N1385" s="30">
        <v>45857</v>
      </c>
      <c r="O1385" s="48">
        <v>13996.5</v>
      </c>
      <c r="P1385" s="21" t="s">
        <v>1894</v>
      </c>
      <c r="Q1385" s="21">
        <v>58153395974</v>
      </c>
      <c r="R1385" s="21" t="s">
        <v>40</v>
      </c>
      <c r="S1385" s="3">
        <v>4</v>
      </c>
      <c r="T1385" s="37"/>
      <c r="U1385" s="21" t="s">
        <v>18</v>
      </c>
      <c r="V1385" s="21" t="str">
        <f>VLOOKUP(P1385,'Customer List'!B:C,2,)</f>
        <v>Banglore</v>
      </c>
      <c r="W1385" s="38"/>
      <c r="X1385" s="30">
        <v>45858</v>
      </c>
      <c r="Y1385" s="21">
        <f t="shared" si="151"/>
        <v>1</v>
      </c>
      <c r="Z1385" s="21" t="str">
        <f t="shared" si="152"/>
        <v>Saturday</v>
      </c>
      <c r="AA1385" s="21" t="str">
        <f t="shared" si="153"/>
        <v>Sunday</v>
      </c>
      <c r="AB1385" s="21" t="str">
        <f>VLOOKUP(U1385,'Currency Sheet'!A:C,3,)</f>
        <v>DOLLAR</v>
      </c>
      <c r="AC1385" s="42" t="str">
        <f>VLOOKUP(P1385,'Customer List'!B:D,3,)</f>
        <v>OutStation</v>
      </c>
    </row>
    <row r="1386" spans="1:29" x14ac:dyDescent="0.25">
      <c r="A1386" s="21">
        <v>1385</v>
      </c>
      <c r="B1386" s="21" t="s">
        <v>1909</v>
      </c>
      <c r="C1386" s="30">
        <v>45850</v>
      </c>
      <c r="D1386" s="30">
        <v>45856</v>
      </c>
      <c r="E1386" s="47">
        <v>74.2</v>
      </c>
      <c r="F1386" s="47">
        <f t="shared" si="148"/>
        <v>6529.6</v>
      </c>
      <c r="G1386" s="48">
        <f t="shared" si="149"/>
        <v>6529.6</v>
      </c>
      <c r="H1386" s="21">
        <v>400125</v>
      </c>
      <c r="I1386" s="21" t="s">
        <v>2864</v>
      </c>
      <c r="J1386" s="21">
        <v>1</v>
      </c>
      <c r="K1386" s="21">
        <v>1</v>
      </c>
      <c r="L1386" s="21">
        <f t="shared" si="150"/>
        <v>0</v>
      </c>
      <c r="M1386" s="21" t="s">
        <v>1918</v>
      </c>
      <c r="N1386" s="30">
        <v>45857</v>
      </c>
      <c r="O1386" s="48">
        <v>11501</v>
      </c>
      <c r="P1386" s="21" t="s">
        <v>1894</v>
      </c>
      <c r="Q1386" s="21">
        <v>58153395974</v>
      </c>
      <c r="R1386" s="21" t="s">
        <v>40</v>
      </c>
      <c r="S1386" s="3">
        <v>4</v>
      </c>
      <c r="T1386" s="37"/>
      <c r="U1386" s="21" t="s">
        <v>18</v>
      </c>
      <c r="V1386" s="21" t="str">
        <f>VLOOKUP(P1386,'Customer List'!B:C,2,)</f>
        <v>Banglore</v>
      </c>
      <c r="W1386" s="38"/>
      <c r="X1386" s="30">
        <v>45858</v>
      </c>
      <c r="Y1386" s="21">
        <f t="shared" si="151"/>
        <v>1</v>
      </c>
      <c r="Z1386" s="21" t="str">
        <f t="shared" si="152"/>
        <v>Saturday</v>
      </c>
      <c r="AA1386" s="21" t="str">
        <f t="shared" si="153"/>
        <v>Sunday</v>
      </c>
      <c r="AB1386" s="21" t="str">
        <f>VLOOKUP(U1386,'Currency Sheet'!A:C,3,)</f>
        <v>DOLLAR</v>
      </c>
      <c r="AC1386" s="42" t="str">
        <f>VLOOKUP(P1386,'Customer List'!B:D,3,)</f>
        <v>OutStation</v>
      </c>
    </row>
    <row r="1387" spans="1:29" x14ac:dyDescent="0.25">
      <c r="A1387" s="21">
        <v>1386</v>
      </c>
      <c r="B1387" s="21" t="s">
        <v>1909</v>
      </c>
      <c r="C1387" s="30">
        <v>45850</v>
      </c>
      <c r="D1387" s="30">
        <v>45856</v>
      </c>
      <c r="E1387" s="47">
        <v>125.3</v>
      </c>
      <c r="F1387" s="47">
        <f t="shared" si="148"/>
        <v>11026.4</v>
      </c>
      <c r="G1387" s="48">
        <f t="shared" si="149"/>
        <v>11026.4</v>
      </c>
      <c r="H1387" s="21">
        <v>400128</v>
      </c>
      <c r="I1387" s="21" t="s">
        <v>2865</v>
      </c>
      <c r="J1387" s="21">
        <v>1</v>
      </c>
      <c r="K1387" s="21">
        <v>1</v>
      </c>
      <c r="L1387" s="21">
        <f t="shared" si="150"/>
        <v>0</v>
      </c>
      <c r="M1387" s="21" t="s">
        <v>1922</v>
      </c>
      <c r="N1387" s="30">
        <v>45859</v>
      </c>
      <c r="O1387" s="48">
        <v>15304.5</v>
      </c>
      <c r="P1387" s="21" t="s">
        <v>1010</v>
      </c>
      <c r="Q1387" s="21">
        <v>58153432562</v>
      </c>
      <c r="R1387" s="21" t="s">
        <v>40</v>
      </c>
      <c r="S1387" s="3">
        <v>4</v>
      </c>
      <c r="T1387" s="37"/>
      <c r="U1387" s="21" t="s">
        <v>18</v>
      </c>
      <c r="V1387" s="21" t="str">
        <f>VLOOKUP(P1387,'Customer List'!B:C,2,)</f>
        <v>Mumbai</v>
      </c>
      <c r="W1387" s="38"/>
      <c r="X1387" s="30">
        <v>45860</v>
      </c>
      <c r="Y1387" s="21">
        <f t="shared" si="151"/>
        <v>1</v>
      </c>
      <c r="Z1387" s="21" t="str">
        <f t="shared" si="152"/>
        <v>Monday</v>
      </c>
      <c r="AA1387" s="21" t="str">
        <f t="shared" si="153"/>
        <v>Tuesday</v>
      </c>
      <c r="AB1387" s="21" t="str">
        <f>VLOOKUP(U1387,'Currency Sheet'!A:C,3,)</f>
        <v>DOLLAR</v>
      </c>
      <c r="AC1387" s="42" t="str">
        <f>VLOOKUP(P1387,'Customer List'!B:D,3,)</f>
        <v>OutStation</v>
      </c>
    </row>
    <row r="1388" spans="1:29" x14ac:dyDescent="0.25">
      <c r="A1388" s="21">
        <v>1387</v>
      </c>
      <c r="B1388" s="21" t="s">
        <v>1909</v>
      </c>
      <c r="C1388" s="30">
        <v>45850</v>
      </c>
      <c r="D1388" s="30">
        <v>45856</v>
      </c>
      <c r="E1388" s="47">
        <v>125.3</v>
      </c>
      <c r="F1388" s="47">
        <f t="shared" si="148"/>
        <v>11026.4</v>
      </c>
      <c r="G1388" s="48">
        <f t="shared" si="149"/>
        <v>11026.4</v>
      </c>
      <c r="H1388" s="21">
        <v>400128</v>
      </c>
      <c r="I1388" s="21" t="s">
        <v>2865</v>
      </c>
      <c r="J1388" s="21">
        <v>1</v>
      </c>
      <c r="K1388" s="21">
        <v>1</v>
      </c>
      <c r="L1388" s="21">
        <f t="shared" si="150"/>
        <v>0</v>
      </c>
      <c r="M1388" s="21" t="s">
        <v>1918</v>
      </c>
      <c r="N1388" s="30">
        <v>45857</v>
      </c>
      <c r="O1388" s="48">
        <v>19421.5</v>
      </c>
      <c r="P1388" s="21" t="s">
        <v>1894</v>
      </c>
      <c r="Q1388" s="21">
        <v>58153395974</v>
      </c>
      <c r="R1388" s="21" t="s">
        <v>40</v>
      </c>
      <c r="S1388" s="3">
        <v>4</v>
      </c>
      <c r="T1388" s="37"/>
      <c r="U1388" s="21" t="s">
        <v>18</v>
      </c>
      <c r="V1388" s="21" t="str">
        <f>VLOOKUP(P1388,'Customer List'!B:C,2,)</f>
        <v>Banglore</v>
      </c>
      <c r="W1388" s="38"/>
      <c r="X1388" s="30">
        <v>45858</v>
      </c>
      <c r="Y1388" s="21">
        <f t="shared" si="151"/>
        <v>1</v>
      </c>
      <c r="Z1388" s="21" t="str">
        <f t="shared" si="152"/>
        <v>Saturday</v>
      </c>
      <c r="AA1388" s="21" t="str">
        <f t="shared" si="153"/>
        <v>Sunday</v>
      </c>
      <c r="AB1388" s="21" t="str">
        <f>VLOOKUP(U1388,'Currency Sheet'!A:C,3,)</f>
        <v>DOLLAR</v>
      </c>
      <c r="AC1388" s="42" t="str">
        <f>VLOOKUP(P1388,'Customer List'!B:D,3,)</f>
        <v>OutStation</v>
      </c>
    </row>
    <row r="1389" spans="1:29" x14ac:dyDescent="0.25">
      <c r="A1389" s="21">
        <v>1388</v>
      </c>
      <c r="B1389" s="21" t="s">
        <v>1909</v>
      </c>
      <c r="C1389" s="30">
        <v>45850</v>
      </c>
      <c r="D1389" s="30">
        <v>45856</v>
      </c>
      <c r="E1389" s="47">
        <v>146.30000000000001</v>
      </c>
      <c r="F1389" s="47">
        <f t="shared" si="148"/>
        <v>12874.400000000001</v>
      </c>
      <c r="G1389" s="48">
        <f t="shared" si="149"/>
        <v>12874.400000000001</v>
      </c>
      <c r="H1389" s="21">
        <v>400130</v>
      </c>
      <c r="I1389" s="21" t="s">
        <v>2866</v>
      </c>
      <c r="J1389" s="21">
        <v>1</v>
      </c>
      <c r="K1389" s="21">
        <v>1</v>
      </c>
      <c r="L1389" s="21">
        <f t="shared" si="150"/>
        <v>0</v>
      </c>
      <c r="M1389" s="21" t="s">
        <v>1922</v>
      </c>
      <c r="N1389" s="30">
        <v>45859</v>
      </c>
      <c r="O1389" s="48">
        <v>17869.5</v>
      </c>
      <c r="P1389" s="21" t="s">
        <v>1010</v>
      </c>
      <c r="Q1389" s="21">
        <v>58153432562</v>
      </c>
      <c r="R1389" s="21" t="s">
        <v>40</v>
      </c>
      <c r="S1389" s="3">
        <v>4</v>
      </c>
      <c r="T1389" s="37"/>
      <c r="U1389" s="21" t="s">
        <v>18</v>
      </c>
      <c r="V1389" s="21" t="str">
        <f>VLOOKUP(P1389,'Customer List'!B:C,2,)</f>
        <v>Mumbai</v>
      </c>
      <c r="W1389" s="38"/>
      <c r="X1389" s="30">
        <v>45860</v>
      </c>
      <c r="Y1389" s="21">
        <f t="shared" si="151"/>
        <v>1</v>
      </c>
      <c r="Z1389" s="21" t="str">
        <f t="shared" si="152"/>
        <v>Monday</v>
      </c>
      <c r="AA1389" s="21" t="str">
        <f t="shared" si="153"/>
        <v>Tuesday</v>
      </c>
      <c r="AB1389" s="21" t="str">
        <f>VLOOKUP(U1389,'Currency Sheet'!A:C,3,)</f>
        <v>DOLLAR</v>
      </c>
      <c r="AC1389" s="42" t="str">
        <f>VLOOKUP(P1389,'Customer List'!B:D,3,)</f>
        <v>OutStation</v>
      </c>
    </row>
    <row r="1390" spans="1:29" x14ac:dyDescent="0.25">
      <c r="A1390" s="21">
        <v>1389</v>
      </c>
      <c r="B1390" s="21" t="s">
        <v>1909</v>
      </c>
      <c r="C1390" s="30">
        <v>45850</v>
      </c>
      <c r="D1390" s="30">
        <v>45856</v>
      </c>
      <c r="E1390" s="47">
        <v>180.6</v>
      </c>
      <c r="F1390" s="47">
        <f t="shared" si="148"/>
        <v>15892.8</v>
      </c>
      <c r="G1390" s="48">
        <f t="shared" si="149"/>
        <v>15892.8</v>
      </c>
      <c r="H1390" s="21">
        <v>400151</v>
      </c>
      <c r="I1390" s="21" t="s">
        <v>2867</v>
      </c>
      <c r="J1390" s="21">
        <v>1</v>
      </c>
      <c r="K1390" s="21">
        <v>1</v>
      </c>
      <c r="L1390" s="21">
        <f t="shared" si="150"/>
        <v>0</v>
      </c>
      <c r="M1390" s="21" t="s">
        <v>1927</v>
      </c>
      <c r="N1390" s="30">
        <v>45859</v>
      </c>
      <c r="O1390" s="48">
        <v>22059</v>
      </c>
      <c r="P1390" s="21" t="s">
        <v>1010</v>
      </c>
      <c r="Q1390" s="21">
        <v>58153432562</v>
      </c>
      <c r="R1390" s="21" t="s">
        <v>40</v>
      </c>
      <c r="S1390" s="3">
        <v>4</v>
      </c>
      <c r="T1390" s="37"/>
      <c r="U1390" s="21" t="s">
        <v>18</v>
      </c>
      <c r="V1390" s="21" t="str">
        <f>VLOOKUP(P1390,'Customer List'!B:C,2,)</f>
        <v>Mumbai</v>
      </c>
      <c r="W1390" s="38"/>
      <c r="X1390" s="30">
        <v>45860</v>
      </c>
      <c r="Y1390" s="21">
        <f t="shared" si="151"/>
        <v>1</v>
      </c>
      <c r="Z1390" s="21" t="str">
        <f t="shared" si="152"/>
        <v>Monday</v>
      </c>
      <c r="AA1390" s="21" t="str">
        <f t="shared" si="153"/>
        <v>Tuesday</v>
      </c>
      <c r="AB1390" s="21" t="str">
        <f>VLOOKUP(U1390,'Currency Sheet'!A:C,3,)</f>
        <v>DOLLAR</v>
      </c>
      <c r="AC1390" s="42" t="str">
        <f>VLOOKUP(P1390,'Customer List'!B:D,3,)</f>
        <v>OutStation</v>
      </c>
    </row>
    <row r="1391" spans="1:29" x14ac:dyDescent="0.25">
      <c r="A1391" s="21">
        <v>1390</v>
      </c>
      <c r="B1391" s="21" t="s">
        <v>1909</v>
      </c>
      <c r="C1391" s="30">
        <v>45850</v>
      </c>
      <c r="D1391" s="30">
        <v>45856</v>
      </c>
      <c r="E1391" s="47">
        <v>309.75</v>
      </c>
      <c r="F1391" s="47">
        <f t="shared" si="148"/>
        <v>27258</v>
      </c>
      <c r="G1391" s="48">
        <f t="shared" si="149"/>
        <v>27258</v>
      </c>
      <c r="H1391" s="21">
        <v>400164</v>
      </c>
      <c r="I1391" s="21" t="s">
        <v>2868</v>
      </c>
      <c r="J1391" s="21">
        <v>1</v>
      </c>
      <c r="K1391" s="21">
        <v>1</v>
      </c>
      <c r="L1391" s="21">
        <f t="shared" si="150"/>
        <v>0</v>
      </c>
      <c r="M1391" s="21" t="s">
        <v>1927</v>
      </c>
      <c r="N1391" s="30">
        <v>45859</v>
      </c>
      <c r="O1391" s="48">
        <v>35311.5</v>
      </c>
      <c r="P1391" s="21" t="s">
        <v>1010</v>
      </c>
      <c r="Q1391" s="21">
        <v>58153432562</v>
      </c>
      <c r="R1391" s="21" t="s">
        <v>40</v>
      </c>
      <c r="S1391" s="3">
        <v>4</v>
      </c>
      <c r="T1391" s="37"/>
      <c r="U1391" s="21" t="s">
        <v>18</v>
      </c>
      <c r="V1391" s="21" t="str">
        <f>VLOOKUP(P1391,'Customer List'!B:C,2,)</f>
        <v>Mumbai</v>
      </c>
      <c r="W1391" s="38"/>
      <c r="X1391" s="30">
        <v>45860</v>
      </c>
      <c r="Y1391" s="21">
        <f t="shared" si="151"/>
        <v>1</v>
      </c>
      <c r="Z1391" s="21" t="str">
        <f t="shared" si="152"/>
        <v>Monday</v>
      </c>
      <c r="AA1391" s="21" t="str">
        <f t="shared" si="153"/>
        <v>Tuesday</v>
      </c>
      <c r="AB1391" s="21" t="str">
        <f>VLOOKUP(U1391,'Currency Sheet'!A:C,3,)</f>
        <v>DOLLAR</v>
      </c>
      <c r="AC1391" s="42" t="str">
        <f>VLOOKUP(P1391,'Customer List'!B:D,3,)</f>
        <v>OutStation</v>
      </c>
    </row>
    <row r="1392" spans="1:29" x14ac:dyDescent="0.25">
      <c r="A1392" s="21">
        <v>1391</v>
      </c>
      <c r="B1392" s="21" t="s">
        <v>1909</v>
      </c>
      <c r="C1392" s="30">
        <v>45850</v>
      </c>
      <c r="D1392" s="30">
        <v>45856</v>
      </c>
      <c r="E1392" s="47">
        <v>32.9</v>
      </c>
      <c r="F1392" s="47">
        <f t="shared" si="148"/>
        <v>2895.2</v>
      </c>
      <c r="G1392" s="48">
        <f t="shared" si="149"/>
        <v>2895.2</v>
      </c>
      <c r="H1392" s="21">
        <v>400209</v>
      </c>
      <c r="I1392" s="21" t="s">
        <v>2869</v>
      </c>
      <c r="J1392" s="21">
        <v>1</v>
      </c>
      <c r="K1392" s="21">
        <v>1</v>
      </c>
      <c r="L1392" s="21">
        <f t="shared" si="150"/>
        <v>0</v>
      </c>
      <c r="M1392" s="21" t="s">
        <v>1918</v>
      </c>
      <c r="N1392" s="30">
        <v>45857</v>
      </c>
      <c r="O1392" s="48">
        <v>5099.5</v>
      </c>
      <c r="P1392" s="21" t="s">
        <v>1894</v>
      </c>
      <c r="Q1392" s="21">
        <v>58153395974</v>
      </c>
      <c r="R1392" s="21" t="s">
        <v>40</v>
      </c>
      <c r="S1392" s="3">
        <v>4</v>
      </c>
      <c r="T1392" s="37"/>
      <c r="U1392" s="21" t="s">
        <v>18</v>
      </c>
      <c r="V1392" s="21" t="str">
        <f>VLOOKUP(P1392,'Customer List'!B:C,2,)</f>
        <v>Banglore</v>
      </c>
      <c r="W1392" s="38"/>
      <c r="X1392" s="30">
        <v>45858</v>
      </c>
      <c r="Y1392" s="21">
        <f t="shared" si="151"/>
        <v>1</v>
      </c>
      <c r="Z1392" s="21" t="str">
        <f t="shared" si="152"/>
        <v>Saturday</v>
      </c>
      <c r="AA1392" s="21" t="str">
        <f t="shared" si="153"/>
        <v>Sunday</v>
      </c>
      <c r="AB1392" s="21" t="str">
        <f>VLOOKUP(U1392,'Currency Sheet'!A:C,3,)</f>
        <v>DOLLAR</v>
      </c>
      <c r="AC1392" s="42" t="str">
        <f>VLOOKUP(P1392,'Customer List'!B:D,3,)</f>
        <v>OutStation</v>
      </c>
    </row>
    <row r="1393" spans="1:29" x14ac:dyDescent="0.25">
      <c r="A1393" s="21">
        <v>1392</v>
      </c>
      <c r="B1393" s="21" t="s">
        <v>1909</v>
      </c>
      <c r="C1393" s="30">
        <v>45850</v>
      </c>
      <c r="D1393" s="30">
        <v>45856</v>
      </c>
      <c r="E1393" s="47">
        <v>25.2</v>
      </c>
      <c r="F1393" s="47">
        <f t="shared" si="148"/>
        <v>2217.6</v>
      </c>
      <c r="G1393" s="48">
        <f t="shared" si="149"/>
        <v>2217.6</v>
      </c>
      <c r="H1393" s="21">
        <v>400219</v>
      </c>
      <c r="I1393" s="21" t="s">
        <v>2870</v>
      </c>
      <c r="J1393" s="21">
        <v>1</v>
      </c>
      <c r="K1393" s="21">
        <v>1</v>
      </c>
      <c r="L1393" s="21">
        <f t="shared" si="150"/>
        <v>0</v>
      </c>
      <c r="M1393" s="21" t="s">
        <v>1918</v>
      </c>
      <c r="N1393" s="30">
        <v>45857</v>
      </c>
      <c r="O1393" s="48">
        <v>3906</v>
      </c>
      <c r="P1393" s="21" t="s">
        <v>1894</v>
      </c>
      <c r="Q1393" s="21">
        <v>58153395974</v>
      </c>
      <c r="R1393" s="21" t="s">
        <v>40</v>
      </c>
      <c r="S1393" s="3">
        <v>4</v>
      </c>
      <c r="T1393" s="37"/>
      <c r="U1393" s="21" t="s">
        <v>18</v>
      </c>
      <c r="V1393" s="21" t="str">
        <f>VLOOKUP(P1393,'Customer List'!B:C,2,)</f>
        <v>Banglore</v>
      </c>
      <c r="W1393" s="38"/>
      <c r="X1393" s="30">
        <v>45858</v>
      </c>
      <c r="Y1393" s="21">
        <f t="shared" si="151"/>
        <v>1</v>
      </c>
      <c r="Z1393" s="21" t="str">
        <f t="shared" si="152"/>
        <v>Saturday</v>
      </c>
      <c r="AA1393" s="21" t="str">
        <f t="shared" si="153"/>
        <v>Sunday</v>
      </c>
      <c r="AB1393" s="21" t="str">
        <f>VLOOKUP(U1393,'Currency Sheet'!A:C,3,)</f>
        <v>DOLLAR</v>
      </c>
      <c r="AC1393" s="42" t="str">
        <f>VLOOKUP(P1393,'Customer List'!B:D,3,)</f>
        <v>OutStation</v>
      </c>
    </row>
    <row r="1394" spans="1:29" x14ac:dyDescent="0.25">
      <c r="A1394" s="21">
        <v>1393</v>
      </c>
      <c r="B1394" s="21" t="s">
        <v>1909</v>
      </c>
      <c r="C1394" s="30">
        <v>45850</v>
      </c>
      <c r="D1394" s="30">
        <v>45856</v>
      </c>
      <c r="E1394" s="47">
        <v>123.75</v>
      </c>
      <c r="F1394" s="47">
        <f t="shared" si="148"/>
        <v>10890</v>
      </c>
      <c r="G1394" s="48">
        <f t="shared" si="149"/>
        <v>10890</v>
      </c>
      <c r="H1394" s="21">
        <v>400259</v>
      </c>
      <c r="I1394" s="21" t="s">
        <v>2871</v>
      </c>
      <c r="J1394" s="21">
        <v>1</v>
      </c>
      <c r="K1394" s="21">
        <v>1</v>
      </c>
      <c r="L1394" s="21">
        <f t="shared" si="150"/>
        <v>0</v>
      </c>
      <c r="M1394" s="21" t="s">
        <v>1917</v>
      </c>
      <c r="N1394" s="30">
        <v>45857</v>
      </c>
      <c r="O1394" s="48">
        <v>17902.5</v>
      </c>
      <c r="P1394" s="21" t="s">
        <v>1894</v>
      </c>
      <c r="Q1394" s="21">
        <v>58153395974</v>
      </c>
      <c r="R1394" s="21" t="s">
        <v>40</v>
      </c>
      <c r="S1394" s="3">
        <v>4</v>
      </c>
      <c r="T1394" s="37"/>
      <c r="U1394" s="21" t="s">
        <v>18</v>
      </c>
      <c r="V1394" s="21" t="str">
        <f>VLOOKUP(P1394,'Customer List'!B:C,2,)</f>
        <v>Banglore</v>
      </c>
      <c r="W1394" s="38"/>
      <c r="X1394" s="30">
        <v>45858</v>
      </c>
      <c r="Y1394" s="21">
        <f t="shared" si="151"/>
        <v>1</v>
      </c>
      <c r="Z1394" s="21" t="str">
        <f t="shared" si="152"/>
        <v>Saturday</v>
      </c>
      <c r="AA1394" s="21" t="str">
        <f t="shared" si="153"/>
        <v>Sunday</v>
      </c>
      <c r="AB1394" s="21" t="str">
        <f>VLOOKUP(U1394,'Currency Sheet'!A:C,3,)</f>
        <v>DOLLAR</v>
      </c>
      <c r="AC1394" s="42" t="str">
        <f>VLOOKUP(P1394,'Customer List'!B:D,3,)</f>
        <v>OutStation</v>
      </c>
    </row>
    <row r="1395" spans="1:29" x14ac:dyDescent="0.25">
      <c r="A1395" s="21">
        <v>1394</v>
      </c>
      <c r="B1395" s="21" t="s">
        <v>1909</v>
      </c>
      <c r="C1395" s="30">
        <v>45850</v>
      </c>
      <c r="D1395" s="30">
        <v>45856</v>
      </c>
      <c r="E1395" s="47">
        <v>144.19999999999999</v>
      </c>
      <c r="F1395" s="47">
        <f t="shared" si="148"/>
        <v>12689.599999999999</v>
      </c>
      <c r="G1395" s="48">
        <f t="shared" si="149"/>
        <v>12689.599999999999</v>
      </c>
      <c r="H1395" s="21">
        <v>400329</v>
      </c>
      <c r="I1395" s="21" t="s">
        <v>2872</v>
      </c>
      <c r="J1395" s="21">
        <v>1</v>
      </c>
      <c r="K1395" s="21">
        <v>1</v>
      </c>
      <c r="L1395" s="21">
        <f t="shared" si="150"/>
        <v>0</v>
      </c>
      <c r="M1395" s="21" t="s">
        <v>1917</v>
      </c>
      <c r="N1395" s="30">
        <v>45857</v>
      </c>
      <c r="O1395" s="48">
        <v>22351</v>
      </c>
      <c r="P1395" s="21" t="s">
        <v>1894</v>
      </c>
      <c r="Q1395" s="21">
        <v>58153395974</v>
      </c>
      <c r="R1395" s="21" t="s">
        <v>40</v>
      </c>
      <c r="S1395" s="3">
        <v>4</v>
      </c>
      <c r="T1395" s="37"/>
      <c r="U1395" s="21" t="s">
        <v>18</v>
      </c>
      <c r="V1395" s="21" t="str">
        <f>VLOOKUP(P1395,'Customer List'!B:C,2,)</f>
        <v>Banglore</v>
      </c>
      <c r="W1395" s="38"/>
      <c r="X1395" s="30">
        <v>45858</v>
      </c>
      <c r="Y1395" s="21">
        <f t="shared" si="151"/>
        <v>1</v>
      </c>
      <c r="Z1395" s="21" t="str">
        <f t="shared" si="152"/>
        <v>Saturday</v>
      </c>
      <c r="AA1395" s="21" t="str">
        <f t="shared" si="153"/>
        <v>Sunday</v>
      </c>
      <c r="AB1395" s="21" t="str">
        <f>VLOOKUP(U1395,'Currency Sheet'!A:C,3,)</f>
        <v>DOLLAR</v>
      </c>
      <c r="AC1395" s="42" t="str">
        <f>VLOOKUP(P1395,'Customer List'!B:D,3,)</f>
        <v>OutStation</v>
      </c>
    </row>
    <row r="1396" spans="1:29" x14ac:dyDescent="0.25">
      <c r="A1396" s="21">
        <v>1395</v>
      </c>
      <c r="B1396" s="21" t="s">
        <v>1909</v>
      </c>
      <c r="C1396" s="30">
        <v>45850</v>
      </c>
      <c r="D1396" s="30">
        <v>45856</v>
      </c>
      <c r="E1396" s="47">
        <v>115.5</v>
      </c>
      <c r="F1396" s="47">
        <f t="shared" si="148"/>
        <v>10164</v>
      </c>
      <c r="G1396" s="48">
        <f t="shared" si="149"/>
        <v>10164</v>
      </c>
      <c r="H1396" s="21">
        <v>400406</v>
      </c>
      <c r="I1396" s="21" t="s">
        <v>2873</v>
      </c>
      <c r="J1396" s="21">
        <v>1</v>
      </c>
      <c r="K1396" s="21">
        <v>1</v>
      </c>
      <c r="L1396" s="21">
        <f t="shared" si="150"/>
        <v>0</v>
      </c>
      <c r="M1396" s="21" t="s">
        <v>1925</v>
      </c>
      <c r="N1396" s="30">
        <v>45859</v>
      </c>
      <c r="O1396" s="48">
        <v>14107.5</v>
      </c>
      <c r="P1396" s="21" t="s">
        <v>1010</v>
      </c>
      <c r="Q1396" s="21">
        <v>58153432562</v>
      </c>
      <c r="R1396" s="21" t="s">
        <v>40</v>
      </c>
      <c r="S1396" s="3">
        <v>4</v>
      </c>
      <c r="T1396" s="37"/>
      <c r="U1396" s="21" t="s">
        <v>18</v>
      </c>
      <c r="V1396" s="21" t="str">
        <f>VLOOKUP(P1396,'Customer List'!B:C,2,)</f>
        <v>Mumbai</v>
      </c>
      <c r="W1396" s="38"/>
      <c r="X1396" s="30">
        <v>45860</v>
      </c>
      <c r="Y1396" s="21">
        <f t="shared" si="151"/>
        <v>1</v>
      </c>
      <c r="Z1396" s="21" t="str">
        <f t="shared" si="152"/>
        <v>Monday</v>
      </c>
      <c r="AA1396" s="21" t="str">
        <f t="shared" si="153"/>
        <v>Tuesday</v>
      </c>
      <c r="AB1396" s="21" t="str">
        <f>VLOOKUP(U1396,'Currency Sheet'!A:C,3,)</f>
        <v>DOLLAR</v>
      </c>
      <c r="AC1396" s="42" t="str">
        <f>VLOOKUP(P1396,'Customer List'!B:D,3,)</f>
        <v>OutStation</v>
      </c>
    </row>
    <row r="1397" spans="1:29" x14ac:dyDescent="0.25">
      <c r="A1397" s="21">
        <v>1396</v>
      </c>
      <c r="B1397" s="21" t="s">
        <v>1909</v>
      </c>
      <c r="C1397" s="30">
        <v>45850</v>
      </c>
      <c r="D1397" s="30">
        <v>45856</v>
      </c>
      <c r="E1397" s="47">
        <v>123.2</v>
      </c>
      <c r="F1397" s="47">
        <f t="shared" si="148"/>
        <v>10841.6</v>
      </c>
      <c r="G1397" s="48">
        <f t="shared" si="149"/>
        <v>10841.6</v>
      </c>
      <c r="H1397" s="21">
        <v>400417</v>
      </c>
      <c r="I1397" s="21" t="s">
        <v>2874</v>
      </c>
      <c r="J1397" s="21">
        <v>1</v>
      </c>
      <c r="K1397" s="21">
        <v>1</v>
      </c>
      <c r="L1397" s="21">
        <f t="shared" si="150"/>
        <v>0</v>
      </c>
      <c r="M1397" s="21" t="s">
        <v>1931</v>
      </c>
      <c r="N1397" s="30">
        <v>45859</v>
      </c>
      <c r="O1397" s="48">
        <v>15048</v>
      </c>
      <c r="P1397" s="21" t="s">
        <v>16</v>
      </c>
      <c r="Q1397" s="21" t="s">
        <v>636</v>
      </c>
      <c r="R1397" s="21" t="s">
        <v>637</v>
      </c>
      <c r="S1397" s="3">
        <v>4</v>
      </c>
      <c r="T1397" s="37"/>
      <c r="U1397" s="21" t="s">
        <v>18</v>
      </c>
      <c r="V1397" s="21" t="str">
        <f>VLOOKUP(P1397,'Customer List'!B:C,2,)</f>
        <v>Delhi</v>
      </c>
      <c r="W1397" s="38"/>
      <c r="X1397" s="30">
        <v>45859</v>
      </c>
      <c r="Y1397" s="21">
        <f t="shared" si="151"/>
        <v>0</v>
      </c>
      <c r="Z1397" s="21" t="str">
        <f t="shared" si="152"/>
        <v>Monday</v>
      </c>
      <c r="AA1397" s="21" t="str">
        <f t="shared" si="153"/>
        <v>Monday</v>
      </c>
      <c r="AB1397" s="21" t="str">
        <f>VLOOKUP(U1397,'Currency Sheet'!A:C,3,)</f>
        <v>DOLLAR</v>
      </c>
      <c r="AC1397" s="42" t="str">
        <f>VLOOKUP(P1397,'Customer List'!B:D,3,)</f>
        <v>Local</v>
      </c>
    </row>
    <row r="1398" spans="1:29" x14ac:dyDescent="0.25">
      <c r="A1398" s="21">
        <v>1397</v>
      </c>
      <c r="B1398" s="21" t="s">
        <v>1909</v>
      </c>
      <c r="C1398" s="30">
        <v>45850</v>
      </c>
      <c r="D1398" s="30">
        <v>45856</v>
      </c>
      <c r="E1398" s="47">
        <v>123.75</v>
      </c>
      <c r="F1398" s="47">
        <f t="shared" si="148"/>
        <v>10890</v>
      </c>
      <c r="G1398" s="48">
        <f t="shared" si="149"/>
        <v>21780</v>
      </c>
      <c r="H1398" s="21">
        <v>400435</v>
      </c>
      <c r="I1398" s="21" t="s">
        <v>2875</v>
      </c>
      <c r="J1398" s="21">
        <v>2</v>
      </c>
      <c r="K1398" s="21">
        <v>2</v>
      </c>
      <c r="L1398" s="21">
        <f t="shared" si="150"/>
        <v>0</v>
      </c>
      <c r="M1398" s="21" t="s">
        <v>1922</v>
      </c>
      <c r="N1398" s="30">
        <v>45859</v>
      </c>
      <c r="O1398" s="48">
        <v>28215</v>
      </c>
      <c r="P1398" s="21" t="s">
        <v>1010</v>
      </c>
      <c r="Q1398" s="21">
        <v>58153432562</v>
      </c>
      <c r="R1398" s="21" t="s">
        <v>40</v>
      </c>
      <c r="S1398" s="3">
        <v>4</v>
      </c>
      <c r="T1398" s="37"/>
      <c r="U1398" s="21" t="s">
        <v>18</v>
      </c>
      <c r="V1398" s="21" t="str">
        <f>VLOOKUP(P1398,'Customer List'!B:C,2,)</f>
        <v>Mumbai</v>
      </c>
      <c r="W1398" s="38"/>
      <c r="X1398" s="30">
        <v>45860</v>
      </c>
      <c r="Y1398" s="21">
        <f t="shared" si="151"/>
        <v>1</v>
      </c>
      <c r="Z1398" s="21" t="str">
        <f t="shared" si="152"/>
        <v>Monday</v>
      </c>
      <c r="AA1398" s="21" t="str">
        <f t="shared" si="153"/>
        <v>Tuesday</v>
      </c>
      <c r="AB1398" s="21" t="str">
        <f>VLOOKUP(U1398,'Currency Sheet'!A:C,3,)</f>
        <v>DOLLAR</v>
      </c>
      <c r="AC1398" s="42" t="str">
        <f>VLOOKUP(P1398,'Customer List'!B:D,3,)</f>
        <v>OutStation</v>
      </c>
    </row>
    <row r="1399" spans="1:29" x14ac:dyDescent="0.25">
      <c r="A1399" s="21">
        <v>1398</v>
      </c>
      <c r="B1399" s="21" t="s">
        <v>1909</v>
      </c>
      <c r="C1399" s="30">
        <v>45850</v>
      </c>
      <c r="D1399" s="30">
        <v>45856</v>
      </c>
      <c r="E1399" s="47">
        <v>189.75</v>
      </c>
      <c r="F1399" s="47">
        <f t="shared" si="148"/>
        <v>16698</v>
      </c>
      <c r="G1399" s="48">
        <f t="shared" si="149"/>
        <v>33396</v>
      </c>
      <c r="H1399" s="21">
        <v>400438</v>
      </c>
      <c r="I1399" s="21" t="s">
        <v>2876</v>
      </c>
      <c r="J1399" s="21">
        <v>2</v>
      </c>
      <c r="K1399" s="21">
        <v>2</v>
      </c>
      <c r="L1399" s="21">
        <f t="shared" si="150"/>
        <v>0</v>
      </c>
      <c r="M1399" s="21" t="s">
        <v>1922</v>
      </c>
      <c r="N1399" s="30">
        <v>45859</v>
      </c>
      <c r="O1399" s="48">
        <v>43263</v>
      </c>
      <c r="P1399" s="21" t="s">
        <v>1010</v>
      </c>
      <c r="Q1399" s="21">
        <v>58153432562</v>
      </c>
      <c r="R1399" s="21" t="s">
        <v>40</v>
      </c>
      <c r="S1399" s="3">
        <v>4</v>
      </c>
      <c r="T1399" s="37"/>
      <c r="U1399" s="21" t="s">
        <v>18</v>
      </c>
      <c r="V1399" s="21" t="str">
        <f>VLOOKUP(P1399,'Customer List'!B:C,2,)</f>
        <v>Mumbai</v>
      </c>
      <c r="W1399" s="38"/>
      <c r="X1399" s="30">
        <v>45860</v>
      </c>
      <c r="Y1399" s="21">
        <f t="shared" si="151"/>
        <v>1</v>
      </c>
      <c r="Z1399" s="21" t="str">
        <f t="shared" si="152"/>
        <v>Monday</v>
      </c>
      <c r="AA1399" s="21" t="str">
        <f t="shared" si="153"/>
        <v>Tuesday</v>
      </c>
      <c r="AB1399" s="21" t="str">
        <f>VLOOKUP(U1399,'Currency Sheet'!A:C,3,)</f>
        <v>DOLLAR</v>
      </c>
      <c r="AC1399" s="42" t="str">
        <f>VLOOKUP(P1399,'Customer List'!B:D,3,)</f>
        <v>OutStation</v>
      </c>
    </row>
    <row r="1400" spans="1:29" x14ac:dyDescent="0.25">
      <c r="A1400" s="21">
        <v>1399</v>
      </c>
      <c r="B1400" s="21" t="s">
        <v>1909</v>
      </c>
      <c r="C1400" s="30">
        <v>45850</v>
      </c>
      <c r="D1400" s="30">
        <v>45856</v>
      </c>
      <c r="E1400" s="47">
        <v>74.900000000000006</v>
      </c>
      <c r="F1400" s="47">
        <f t="shared" si="148"/>
        <v>6591.2000000000007</v>
      </c>
      <c r="G1400" s="48">
        <f t="shared" si="149"/>
        <v>6591.2000000000007</v>
      </c>
      <c r="H1400" s="21">
        <v>400512</v>
      </c>
      <c r="I1400" s="21" t="s">
        <v>2877</v>
      </c>
      <c r="J1400" s="21">
        <v>1</v>
      </c>
      <c r="K1400" s="21">
        <v>1</v>
      </c>
      <c r="L1400" s="21">
        <f t="shared" si="150"/>
        <v>0</v>
      </c>
      <c r="M1400" s="21" t="s">
        <v>1922</v>
      </c>
      <c r="N1400" s="30">
        <v>45859</v>
      </c>
      <c r="O1400" s="48">
        <v>9148.5</v>
      </c>
      <c r="P1400" s="21" t="s">
        <v>1010</v>
      </c>
      <c r="Q1400" s="21">
        <v>58153432562</v>
      </c>
      <c r="R1400" s="21" t="s">
        <v>40</v>
      </c>
      <c r="S1400" s="3">
        <v>4</v>
      </c>
      <c r="T1400" s="37"/>
      <c r="U1400" s="21" t="s">
        <v>18</v>
      </c>
      <c r="V1400" s="21" t="str">
        <f>VLOOKUP(P1400,'Customer List'!B:C,2,)</f>
        <v>Mumbai</v>
      </c>
      <c r="W1400" s="38"/>
      <c r="X1400" s="30">
        <v>45860</v>
      </c>
      <c r="Y1400" s="21">
        <f t="shared" si="151"/>
        <v>1</v>
      </c>
      <c r="Z1400" s="21" t="str">
        <f t="shared" si="152"/>
        <v>Monday</v>
      </c>
      <c r="AA1400" s="21" t="str">
        <f t="shared" si="153"/>
        <v>Tuesday</v>
      </c>
      <c r="AB1400" s="21" t="str">
        <f>VLOOKUP(U1400,'Currency Sheet'!A:C,3,)</f>
        <v>DOLLAR</v>
      </c>
      <c r="AC1400" s="42" t="str">
        <f>VLOOKUP(P1400,'Customer List'!B:D,3,)</f>
        <v>OutStation</v>
      </c>
    </row>
    <row r="1401" spans="1:29" x14ac:dyDescent="0.25">
      <c r="A1401" s="21">
        <v>1400</v>
      </c>
      <c r="B1401" s="21" t="s">
        <v>1909</v>
      </c>
      <c r="C1401" s="30">
        <v>45850</v>
      </c>
      <c r="D1401" s="30">
        <v>45856</v>
      </c>
      <c r="E1401" s="47">
        <v>123.2</v>
      </c>
      <c r="F1401" s="47">
        <f t="shared" si="148"/>
        <v>10841.6</v>
      </c>
      <c r="G1401" s="48">
        <f t="shared" si="149"/>
        <v>10841.6</v>
      </c>
      <c r="H1401" s="21">
        <v>400522</v>
      </c>
      <c r="I1401" s="21" t="s">
        <v>2878</v>
      </c>
      <c r="J1401" s="21">
        <v>1</v>
      </c>
      <c r="K1401" s="21">
        <v>1</v>
      </c>
      <c r="L1401" s="21">
        <f t="shared" si="150"/>
        <v>0</v>
      </c>
      <c r="M1401" s="21" t="s">
        <v>1925</v>
      </c>
      <c r="N1401" s="30">
        <v>45859</v>
      </c>
      <c r="O1401" s="48">
        <v>15048</v>
      </c>
      <c r="P1401" s="21" t="s">
        <v>1010</v>
      </c>
      <c r="Q1401" s="21">
        <v>58153432562</v>
      </c>
      <c r="R1401" s="21" t="s">
        <v>40</v>
      </c>
      <c r="S1401" s="3">
        <v>4</v>
      </c>
      <c r="T1401" s="37"/>
      <c r="U1401" s="21" t="s">
        <v>18</v>
      </c>
      <c r="V1401" s="21" t="str">
        <f>VLOOKUP(P1401,'Customer List'!B:C,2,)</f>
        <v>Mumbai</v>
      </c>
      <c r="W1401" s="38"/>
      <c r="X1401" s="30">
        <v>45860</v>
      </c>
      <c r="Y1401" s="21">
        <f t="shared" si="151"/>
        <v>1</v>
      </c>
      <c r="Z1401" s="21" t="str">
        <f t="shared" si="152"/>
        <v>Monday</v>
      </c>
      <c r="AA1401" s="21" t="str">
        <f t="shared" si="153"/>
        <v>Tuesday</v>
      </c>
      <c r="AB1401" s="21" t="str">
        <f>VLOOKUP(U1401,'Currency Sheet'!A:C,3,)</f>
        <v>DOLLAR</v>
      </c>
      <c r="AC1401" s="42" t="str">
        <f>VLOOKUP(P1401,'Customer List'!B:D,3,)</f>
        <v>OutStation</v>
      </c>
    </row>
    <row r="1402" spans="1:29" x14ac:dyDescent="0.25">
      <c r="A1402" s="21">
        <v>1401</v>
      </c>
      <c r="B1402" s="21" t="s">
        <v>1909</v>
      </c>
      <c r="C1402" s="30">
        <v>45850</v>
      </c>
      <c r="D1402" s="30">
        <v>45856</v>
      </c>
      <c r="E1402" s="47">
        <v>123.2</v>
      </c>
      <c r="F1402" s="47">
        <f t="shared" si="148"/>
        <v>10841.6</v>
      </c>
      <c r="G1402" s="48">
        <f t="shared" si="149"/>
        <v>10841.6</v>
      </c>
      <c r="H1402" s="21">
        <v>400524</v>
      </c>
      <c r="I1402" s="21" t="s">
        <v>2879</v>
      </c>
      <c r="J1402" s="21">
        <v>1</v>
      </c>
      <c r="K1402" s="21">
        <v>1</v>
      </c>
      <c r="L1402" s="21">
        <f t="shared" si="150"/>
        <v>0</v>
      </c>
      <c r="M1402" s="21" t="s">
        <v>1922</v>
      </c>
      <c r="N1402" s="30">
        <v>45859</v>
      </c>
      <c r="O1402" s="48">
        <v>15048</v>
      </c>
      <c r="P1402" s="21" t="s">
        <v>1010</v>
      </c>
      <c r="Q1402" s="21">
        <v>58153432562</v>
      </c>
      <c r="R1402" s="21" t="s">
        <v>40</v>
      </c>
      <c r="S1402" s="3">
        <v>4</v>
      </c>
      <c r="T1402" s="37"/>
      <c r="U1402" s="21" t="s">
        <v>18</v>
      </c>
      <c r="V1402" s="21" t="str">
        <f>VLOOKUP(P1402,'Customer List'!B:C,2,)</f>
        <v>Mumbai</v>
      </c>
      <c r="W1402" s="38"/>
      <c r="X1402" s="30">
        <v>45860</v>
      </c>
      <c r="Y1402" s="21">
        <f t="shared" si="151"/>
        <v>1</v>
      </c>
      <c r="Z1402" s="21" t="str">
        <f t="shared" si="152"/>
        <v>Monday</v>
      </c>
      <c r="AA1402" s="21" t="str">
        <f t="shared" si="153"/>
        <v>Tuesday</v>
      </c>
      <c r="AB1402" s="21" t="str">
        <f>VLOOKUP(U1402,'Currency Sheet'!A:C,3,)</f>
        <v>DOLLAR</v>
      </c>
      <c r="AC1402" s="42" t="str">
        <f>VLOOKUP(P1402,'Customer List'!B:D,3,)</f>
        <v>OutStation</v>
      </c>
    </row>
    <row r="1403" spans="1:29" x14ac:dyDescent="0.25">
      <c r="A1403" s="21">
        <v>1402</v>
      </c>
      <c r="B1403" s="21" t="s">
        <v>1909</v>
      </c>
      <c r="C1403" s="30">
        <v>45850</v>
      </c>
      <c r="D1403" s="30">
        <v>45856</v>
      </c>
      <c r="E1403" s="47">
        <v>201.6</v>
      </c>
      <c r="F1403" s="47">
        <f t="shared" si="148"/>
        <v>17740.8</v>
      </c>
      <c r="G1403" s="48">
        <f t="shared" si="149"/>
        <v>17740.8</v>
      </c>
      <c r="H1403" s="21">
        <v>400558</v>
      </c>
      <c r="I1403" s="21" t="s">
        <v>2880</v>
      </c>
      <c r="J1403" s="21">
        <v>1</v>
      </c>
      <c r="K1403" s="21">
        <v>1</v>
      </c>
      <c r="L1403" s="21">
        <f t="shared" si="150"/>
        <v>0</v>
      </c>
      <c r="M1403" s="21" t="s">
        <v>1925</v>
      </c>
      <c r="N1403" s="30">
        <v>45859</v>
      </c>
      <c r="O1403" s="48">
        <v>24624</v>
      </c>
      <c r="P1403" s="21" t="s">
        <v>1010</v>
      </c>
      <c r="Q1403" s="21">
        <v>58153432562</v>
      </c>
      <c r="R1403" s="21" t="s">
        <v>40</v>
      </c>
      <c r="S1403" s="3">
        <v>4</v>
      </c>
      <c r="T1403" s="37"/>
      <c r="U1403" s="21" t="s">
        <v>18</v>
      </c>
      <c r="V1403" s="21" t="str">
        <f>VLOOKUP(P1403,'Customer List'!B:C,2,)</f>
        <v>Mumbai</v>
      </c>
      <c r="W1403" s="38"/>
      <c r="X1403" s="30">
        <v>45860</v>
      </c>
      <c r="Y1403" s="21">
        <f t="shared" si="151"/>
        <v>1</v>
      </c>
      <c r="Z1403" s="21" t="str">
        <f t="shared" si="152"/>
        <v>Monday</v>
      </c>
      <c r="AA1403" s="21" t="str">
        <f t="shared" si="153"/>
        <v>Tuesday</v>
      </c>
      <c r="AB1403" s="21" t="str">
        <f>VLOOKUP(U1403,'Currency Sheet'!A:C,3,)</f>
        <v>DOLLAR</v>
      </c>
      <c r="AC1403" s="42" t="str">
        <f>VLOOKUP(P1403,'Customer List'!B:D,3,)</f>
        <v>OutStation</v>
      </c>
    </row>
    <row r="1404" spans="1:29" x14ac:dyDescent="0.25">
      <c r="A1404" s="21">
        <v>1403</v>
      </c>
      <c r="B1404" s="21" t="s">
        <v>1909</v>
      </c>
      <c r="C1404" s="30">
        <v>45850</v>
      </c>
      <c r="D1404" s="30">
        <v>45856</v>
      </c>
      <c r="E1404" s="47">
        <v>116.2</v>
      </c>
      <c r="F1404" s="47">
        <f t="shared" si="148"/>
        <v>10225.6</v>
      </c>
      <c r="G1404" s="48">
        <f t="shared" si="149"/>
        <v>10225.6</v>
      </c>
      <c r="H1404" s="21">
        <v>401210</v>
      </c>
      <c r="I1404" s="21" t="s">
        <v>2881</v>
      </c>
      <c r="J1404" s="21">
        <v>1</v>
      </c>
      <c r="K1404" s="21">
        <v>1</v>
      </c>
      <c r="L1404" s="21">
        <f t="shared" si="150"/>
        <v>0</v>
      </c>
      <c r="M1404" s="21" t="s">
        <v>1918</v>
      </c>
      <c r="N1404" s="30">
        <v>45857</v>
      </c>
      <c r="O1404" s="48">
        <v>18011</v>
      </c>
      <c r="P1404" s="21" t="s">
        <v>1894</v>
      </c>
      <c r="Q1404" s="21">
        <v>58153395974</v>
      </c>
      <c r="R1404" s="21" t="s">
        <v>40</v>
      </c>
      <c r="S1404" s="3">
        <v>4</v>
      </c>
      <c r="T1404" s="37"/>
      <c r="U1404" s="21" t="s">
        <v>18</v>
      </c>
      <c r="V1404" s="21" t="str">
        <f>VLOOKUP(P1404,'Customer List'!B:C,2,)</f>
        <v>Banglore</v>
      </c>
      <c r="W1404" s="38"/>
      <c r="X1404" s="30">
        <v>45858</v>
      </c>
      <c r="Y1404" s="21">
        <f t="shared" si="151"/>
        <v>1</v>
      </c>
      <c r="Z1404" s="21" t="str">
        <f t="shared" si="152"/>
        <v>Saturday</v>
      </c>
      <c r="AA1404" s="21" t="str">
        <f t="shared" si="153"/>
        <v>Sunday</v>
      </c>
      <c r="AB1404" s="21" t="str">
        <f>VLOOKUP(U1404,'Currency Sheet'!A:C,3,)</f>
        <v>DOLLAR</v>
      </c>
      <c r="AC1404" s="42" t="str">
        <f>VLOOKUP(P1404,'Customer List'!B:D,3,)</f>
        <v>OutStation</v>
      </c>
    </row>
    <row r="1405" spans="1:29" x14ac:dyDescent="0.25">
      <c r="A1405" s="21">
        <v>1404</v>
      </c>
      <c r="B1405" s="21" t="s">
        <v>1909</v>
      </c>
      <c r="C1405" s="30">
        <v>45850</v>
      </c>
      <c r="D1405" s="30">
        <v>45856</v>
      </c>
      <c r="E1405" s="47">
        <v>182.7</v>
      </c>
      <c r="F1405" s="47">
        <f t="shared" si="148"/>
        <v>16077.599999999999</v>
      </c>
      <c r="G1405" s="48">
        <f t="shared" si="149"/>
        <v>16077.599999999999</v>
      </c>
      <c r="H1405" s="21">
        <v>405714</v>
      </c>
      <c r="I1405" s="21" t="s">
        <v>2882</v>
      </c>
      <c r="J1405" s="21">
        <v>1</v>
      </c>
      <c r="K1405" s="21">
        <v>1</v>
      </c>
      <c r="L1405" s="21">
        <f t="shared" si="150"/>
        <v>0</v>
      </c>
      <c r="M1405" s="21" t="s">
        <v>1926</v>
      </c>
      <c r="N1405" s="30">
        <v>45859</v>
      </c>
      <c r="O1405" s="48">
        <v>22315.5</v>
      </c>
      <c r="P1405" s="21" t="s">
        <v>1010</v>
      </c>
      <c r="Q1405" s="21">
        <v>58153432562</v>
      </c>
      <c r="R1405" s="21" t="s">
        <v>40</v>
      </c>
      <c r="S1405" s="3">
        <v>4</v>
      </c>
      <c r="T1405" s="37"/>
      <c r="U1405" s="21" t="s">
        <v>18</v>
      </c>
      <c r="V1405" s="21" t="str">
        <f>VLOOKUP(P1405,'Customer List'!B:C,2,)</f>
        <v>Mumbai</v>
      </c>
      <c r="W1405" s="38"/>
      <c r="X1405" s="30">
        <v>45860</v>
      </c>
      <c r="Y1405" s="21">
        <f t="shared" si="151"/>
        <v>1</v>
      </c>
      <c r="Z1405" s="21" t="str">
        <f t="shared" si="152"/>
        <v>Monday</v>
      </c>
      <c r="AA1405" s="21" t="str">
        <f t="shared" si="153"/>
        <v>Tuesday</v>
      </c>
      <c r="AB1405" s="21" t="str">
        <f>VLOOKUP(U1405,'Currency Sheet'!A:C,3,)</f>
        <v>DOLLAR</v>
      </c>
      <c r="AC1405" s="42" t="str">
        <f>VLOOKUP(P1405,'Customer List'!B:D,3,)</f>
        <v>OutStation</v>
      </c>
    </row>
    <row r="1406" spans="1:29" x14ac:dyDescent="0.25">
      <c r="A1406" s="21">
        <v>1405</v>
      </c>
      <c r="B1406" s="21" t="s">
        <v>1909</v>
      </c>
      <c r="C1406" s="30">
        <v>45850</v>
      </c>
      <c r="D1406" s="30">
        <v>45856</v>
      </c>
      <c r="E1406" s="47">
        <v>226.1</v>
      </c>
      <c r="F1406" s="47">
        <f t="shared" si="148"/>
        <v>19896.8</v>
      </c>
      <c r="G1406" s="48">
        <f t="shared" si="149"/>
        <v>19896.8</v>
      </c>
      <c r="H1406" s="21">
        <v>410708</v>
      </c>
      <c r="I1406" s="21" t="s">
        <v>1758</v>
      </c>
      <c r="J1406" s="21">
        <v>1</v>
      </c>
      <c r="K1406" s="21">
        <v>1</v>
      </c>
      <c r="L1406" s="21">
        <f t="shared" si="150"/>
        <v>0</v>
      </c>
      <c r="M1406" s="21" t="s">
        <v>1930</v>
      </c>
      <c r="N1406" s="30">
        <v>45859</v>
      </c>
      <c r="O1406" s="48">
        <v>35045.5</v>
      </c>
      <c r="P1406" s="21" t="s">
        <v>1030</v>
      </c>
      <c r="Q1406" s="21">
        <v>58153426936</v>
      </c>
      <c r="R1406" s="21" t="s">
        <v>40</v>
      </c>
      <c r="S1406" s="3">
        <v>4</v>
      </c>
      <c r="T1406" s="37"/>
      <c r="U1406" s="21" t="s">
        <v>18</v>
      </c>
      <c r="V1406" s="21" t="str">
        <f>VLOOKUP(P1406,'Customer List'!B:C,2,)</f>
        <v>Kerala</v>
      </c>
      <c r="W1406" s="38"/>
      <c r="X1406" s="30">
        <v>45862</v>
      </c>
      <c r="Y1406" s="21">
        <f t="shared" si="151"/>
        <v>3</v>
      </c>
      <c r="Z1406" s="21" t="str">
        <f t="shared" si="152"/>
        <v>Monday</v>
      </c>
      <c r="AA1406" s="21" t="str">
        <f t="shared" si="153"/>
        <v>Thursday</v>
      </c>
      <c r="AB1406" s="21" t="str">
        <f>VLOOKUP(U1406,'Currency Sheet'!A:C,3,)</f>
        <v>DOLLAR</v>
      </c>
      <c r="AC1406" s="42" t="str">
        <f>VLOOKUP(P1406,'Customer List'!B:D,3,)</f>
        <v>OutStation</v>
      </c>
    </row>
    <row r="1407" spans="1:29" x14ac:dyDescent="0.25">
      <c r="A1407" s="21">
        <v>1406</v>
      </c>
      <c r="B1407" s="21" t="s">
        <v>1909</v>
      </c>
      <c r="C1407" s="30">
        <v>45850</v>
      </c>
      <c r="D1407" s="30">
        <v>45856</v>
      </c>
      <c r="E1407" s="47">
        <v>45.5</v>
      </c>
      <c r="F1407" s="47">
        <f t="shared" si="148"/>
        <v>4004</v>
      </c>
      <c r="G1407" s="48">
        <f t="shared" si="149"/>
        <v>8008</v>
      </c>
      <c r="H1407" s="21">
        <v>420301</v>
      </c>
      <c r="I1407" s="21" t="s">
        <v>2883</v>
      </c>
      <c r="J1407" s="21">
        <v>2</v>
      </c>
      <c r="K1407" s="21">
        <v>2</v>
      </c>
      <c r="L1407" s="21">
        <f t="shared" si="150"/>
        <v>0</v>
      </c>
      <c r="M1407" s="21" t="s">
        <v>1923</v>
      </c>
      <c r="N1407" s="30">
        <v>45859</v>
      </c>
      <c r="O1407" s="48">
        <v>11115</v>
      </c>
      <c r="P1407" s="21" t="s">
        <v>1010</v>
      </c>
      <c r="Q1407" s="21">
        <v>58153432562</v>
      </c>
      <c r="R1407" s="21" t="s">
        <v>40</v>
      </c>
      <c r="S1407" s="3">
        <v>4</v>
      </c>
      <c r="T1407" s="37"/>
      <c r="U1407" s="21" t="s">
        <v>18</v>
      </c>
      <c r="V1407" s="21" t="str">
        <f>VLOOKUP(P1407,'Customer List'!B:C,2,)</f>
        <v>Mumbai</v>
      </c>
      <c r="W1407" s="38"/>
      <c r="X1407" s="30">
        <v>45860</v>
      </c>
      <c r="Y1407" s="21">
        <f t="shared" si="151"/>
        <v>1</v>
      </c>
      <c r="Z1407" s="21" t="str">
        <f t="shared" si="152"/>
        <v>Monday</v>
      </c>
      <c r="AA1407" s="21" t="str">
        <f t="shared" si="153"/>
        <v>Tuesday</v>
      </c>
      <c r="AB1407" s="21" t="str">
        <f>VLOOKUP(U1407,'Currency Sheet'!A:C,3,)</f>
        <v>DOLLAR</v>
      </c>
      <c r="AC1407" s="42" t="str">
        <f>VLOOKUP(P1407,'Customer List'!B:D,3,)</f>
        <v>OutStation</v>
      </c>
    </row>
    <row r="1408" spans="1:29" x14ac:dyDescent="0.25">
      <c r="A1408" s="21">
        <v>1407</v>
      </c>
      <c r="B1408" s="21" t="s">
        <v>1909</v>
      </c>
      <c r="C1408" s="30">
        <v>45850</v>
      </c>
      <c r="D1408" s="30">
        <v>45856</v>
      </c>
      <c r="E1408" s="47">
        <v>45.5</v>
      </c>
      <c r="F1408" s="47">
        <f t="shared" si="148"/>
        <v>4004</v>
      </c>
      <c r="G1408" s="48">
        <f t="shared" si="149"/>
        <v>4004</v>
      </c>
      <c r="H1408" s="21">
        <v>420301</v>
      </c>
      <c r="I1408" s="21" t="s">
        <v>2883</v>
      </c>
      <c r="J1408" s="21">
        <v>1</v>
      </c>
      <c r="K1408" s="21">
        <v>1</v>
      </c>
      <c r="L1408" s="21">
        <f t="shared" si="150"/>
        <v>0</v>
      </c>
      <c r="M1408" s="21" t="s">
        <v>2223</v>
      </c>
      <c r="N1408" s="30">
        <v>45871</v>
      </c>
      <c r="O1408" s="48">
        <v>6548.75</v>
      </c>
      <c r="P1408" s="21" t="s">
        <v>1013</v>
      </c>
      <c r="Q1408" s="21" t="s">
        <v>2070</v>
      </c>
      <c r="R1408" s="21" t="s">
        <v>637</v>
      </c>
      <c r="S1408" s="3">
        <v>4</v>
      </c>
      <c r="T1408" s="37" t="s">
        <v>2222</v>
      </c>
      <c r="U1408" s="21" t="s">
        <v>18</v>
      </c>
      <c r="V1408" s="21" t="str">
        <f>VLOOKUP(P1408,'Customer List'!B:C,2,)</f>
        <v>Faridabad</v>
      </c>
      <c r="W1408" s="38"/>
      <c r="X1408" s="30">
        <v>45871</v>
      </c>
      <c r="Y1408" s="21">
        <f t="shared" si="151"/>
        <v>0</v>
      </c>
      <c r="Z1408" s="21" t="str">
        <f t="shared" si="152"/>
        <v>Saturday</v>
      </c>
      <c r="AA1408" s="21" t="str">
        <f t="shared" si="153"/>
        <v>Saturday</v>
      </c>
      <c r="AB1408" s="21" t="str">
        <f>VLOOKUP(U1408,'Currency Sheet'!A:C,3,)</f>
        <v>DOLLAR</v>
      </c>
      <c r="AC1408" s="42" t="str">
        <f>VLOOKUP(P1408,'Customer List'!B:D,3,)</f>
        <v>Local</v>
      </c>
    </row>
    <row r="1409" spans="1:29" ht="15.75" x14ac:dyDescent="0.25">
      <c r="A1409" s="21">
        <v>1408</v>
      </c>
      <c r="B1409" s="21" t="s">
        <v>1909</v>
      </c>
      <c r="C1409" s="30">
        <v>45850</v>
      </c>
      <c r="D1409" s="30">
        <v>45856</v>
      </c>
      <c r="E1409" s="47">
        <v>41.3</v>
      </c>
      <c r="F1409" s="47">
        <f t="shared" si="148"/>
        <v>3634.3999999999996</v>
      </c>
      <c r="G1409" s="48">
        <f t="shared" si="149"/>
        <v>3634.3999999999996</v>
      </c>
      <c r="H1409" s="21">
        <v>420404</v>
      </c>
      <c r="I1409" s="21" t="s">
        <v>14</v>
      </c>
      <c r="J1409" s="21">
        <v>1</v>
      </c>
      <c r="K1409" s="21">
        <v>1</v>
      </c>
      <c r="L1409" s="21">
        <f t="shared" si="150"/>
        <v>0</v>
      </c>
      <c r="M1409" s="21" t="s">
        <v>2464</v>
      </c>
      <c r="N1409" s="30">
        <v>45860</v>
      </c>
      <c r="O1409" s="48">
        <v>6401.5</v>
      </c>
      <c r="P1409" s="10" t="s">
        <v>1895</v>
      </c>
      <c r="Q1409" s="21">
        <v>58153477303</v>
      </c>
      <c r="R1409" s="21" t="s">
        <v>40</v>
      </c>
      <c r="S1409" s="3">
        <v>4</v>
      </c>
      <c r="T1409" s="37"/>
      <c r="U1409" s="21" t="s">
        <v>18</v>
      </c>
      <c r="V1409" s="21" t="str">
        <f>VLOOKUP(P1409,'Customer List'!B:C,2,)</f>
        <v>Mumbai</v>
      </c>
      <c r="W1409" s="38"/>
      <c r="X1409" s="30">
        <v>45861</v>
      </c>
      <c r="Y1409" s="21">
        <f t="shared" si="151"/>
        <v>1</v>
      </c>
      <c r="Z1409" s="21" t="str">
        <f t="shared" si="152"/>
        <v>Tuesday</v>
      </c>
      <c r="AA1409" s="21" t="str">
        <f t="shared" si="153"/>
        <v>Wednesday</v>
      </c>
      <c r="AB1409" s="21" t="str">
        <f>VLOOKUP(U1409,'Currency Sheet'!A:C,3,)</f>
        <v>DOLLAR</v>
      </c>
      <c r="AC1409" s="42" t="str">
        <f>VLOOKUP(P1409,'Customer List'!B:D,3,)</f>
        <v>OutStation</v>
      </c>
    </row>
    <row r="1410" spans="1:29" x14ac:dyDescent="0.25">
      <c r="A1410" s="21">
        <v>1409</v>
      </c>
      <c r="B1410" s="21" t="s">
        <v>1909</v>
      </c>
      <c r="C1410" s="30">
        <v>45850</v>
      </c>
      <c r="D1410" s="30">
        <v>45856</v>
      </c>
      <c r="E1410" s="47">
        <v>37.799999999999997</v>
      </c>
      <c r="F1410" s="47">
        <f t="shared" si="148"/>
        <v>3326.3999999999996</v>
      </c>
      <c r="G1410" s="48">
        <f t="shared" si="149"/>
        <v>3326.3999999999996</v>
      </c>
      <c r="H1410" s="21">
        <v>421301</v>
      </c>
      <c r="I1410" s="21" t="s">
        <v>1606</v>
      </c>
      <c r="J1410" s="21">
        <v>1</v>
      </c>
      <c r="K1410" s="21">
        <v>1</v>
      </c>
      <c r="L1410" s="21">
        <f t="shared" si="150"/>
        <v>0</v>
      </c>
      <c r="M1410" s="21" t="s">
        <v>2223</v>
      </c>
      <c r="N1410" s="30">
        <v>45871</v>
      </c>
      <c r="O1410" s="48">
        <v>5440.5</v>
      </c>
      <c r="P1410" s="21" t="s">
        <v>1013</v>
      </c>
      <c r="Q1410" s="21" t="s">
        <v>2070</v>
      </c>
      <c r="R1410" s="21" t="s">
        <v>637</v>
      </c>
      <c r="S1410" s="3">
        <v>4</v>
      </c>
      <c r="T1410" s="37" t="s">
        <v>2222</v>
      </c>
      <c r="U1410" s="21" t="s">
        <v>18</v>
      </c>
      <c r="V1410" s="21" t="str">
        <f>VLOOKUP(P1410,'Customer List'!B:C,2,)</f>
        <v>Faridabad</v>
      </c>
      <c r="W1410" s="38"/>
      <c r="X1410" s="30">
        <v>45871</v>
      </c>
      <c r="Y1410" s="21">
        <f t="shared" si="151"/>
        <v>0</v>
      </c>
      <c r="Z1410" s="21" t="str">
        <f t="shared" si="152"/>
        <v>Saturday</v>
      </c>
      <c r="AA1410" s="21" t="str">
        <f t="shared" si="153"/>
        <v>Saturday</v>
      </c>
      <c r="AB1410" s="21" t="str">
        <f>VLOOKUP(U1410,'Currency Sheet'!A:C,3,)</f>
        <v>DOLLAR</v>
      </c>
      <c r="AC1410" s="42" t="str">
        <f>VLOOKUP(P1410,'Customer List'!B:D,3,)</f>
        <v>Local</v>
      </c>
    </row>
    <row r="1411" spans="1:29" x14ac:dyDescent="0.25">
      <c r="A1411" s="21">
        <v>1410</v>
      </c>
      <c r="B1411" s="21" t="s">
        <v>1909</v>
      </c>
      <c r="C1411" s="30">
        <v>45850</v>
      </c>
      <c r="D1411" s="30">
        <v>45856</v>
      </c>
      <c r="E1411" s="47">
        <v>160.29999999999998</v>
      </c>
      <c r="F1411" s="47">
        <f t="shared" ref="F1411:F1474" si="154">IF(AB1411="DOLLAR",E1411*88,E1411)</f>
        <v>14106.399999999998</v>
      </c>
      <c r="G1411" s="48">
        <f t="shared" ref="G1411:G1474" si="155">F1411*J1411</f>
        <v>42319.199999999997</v>
      </c>
      <c r="H1411" s="21">
        <v>422302</v>
      </c>
      <c r="I1411" s="21" t="s">
        <v>2793</v>
      </c>
      <c r="J1411" s="21">
        <v>3</v>
      </c>
      <c r="K1411" s="21">
        <v>3</v>
      </c>
      <c r="L1411" s="21">
        <f t="shared" ref="L1411:L1474" si="156">J1411-K1411</f>
        <v>0</v>
      </c>
      <c r="M1411" s="21" t="s">
        <v>1939</v>
      </c>
      <c r="N1411" s="30">
        <v>45859</v>
      </c>
      <c r="O1411" s="48">
        <v>74539.5</v>
      </c>
      <c r="P1411" s="21" t="s">
        <v>252</v>
      </c>
      <c r="Q1411" s="21">
        <v>58153430226</v>
      </c>
      <c r="R1411" s="21" t="s">
        <v>40</v>
      </c>
      <c r="S1411" s="3">
        <v>4</v>
      </c>
      <c r="T1411" s="37"/>
      <c r="U1411" s="21" t="s">
        <v>18</v>
      </c>
      <c r="V1411" s="21" t="str">
        <f>VLOOKUP(P1411,'Customer List'!B:C,2,)</f>
        <v>Gujrat</v>
      </c>
      <c r="W1411" s="38"/>
      <c r="X1411" s="30">
        <v>45861</v>
      </c>
      <c r="Y1411" s="21">
        <f t="shared" ref="Y1411:Y1474" si="157">IF(X1411="", "", X1411-N1411)</f>
        <v>2</v>
      </c>
      <c r="Z1411" s="21" t="str">
        <f t="shared" ref="Z1411:Z1474" si="158">IF(N1411="", "", TEXT(N1411, "dddd"))</f>
        <v>Monday</v>
      </c>
      <c r="AA1411" s="21" t="str">
        <f t="shared" ref="AA1411:AA1474" si="159">IF(X1411="", "", TEXT(X1411, "dddd"))</f>
        <v>Wednesday</v>
      </c>
      <c r="AB1411" s="21" t="str">
        <f>VLOOKUP(U1411,'Currency Sheet'!A:C,3,)</f>
        <v>DOLLAR</v>
      </c>
      <c r="AC1411" s="42" t="str">
        <f>VLOOKUP(P1411,'Customer List'!B:D,3,)</f>
        <v>OutStation</v>
      </c>
    </row>
    <row r="1412" spans="1:29" x14ac:dyDescent="0.25">
      <c r="A1412" s="21">
        <v>1411</v>
      </c>
      <c r="B1412" s="21" t="s">
        <v>1909</v>
      </c>
      <c r="C1412" s="30">
        <v>45850</v>
      </c>
      <c r="D1412" s="30">
        <v>45856</v>
      </c>
      <c r="E1412" s="47">
        <v>62.3</v>
      </c>
      <c r="F1412" s="47">
        <f t="shared" si="154"/>
        <v>5482.4</v>
      </c>
      <c r="G1412" s="48">
        <f t="shared" si="155"/>
        <v>5482.4</v>
      </c>
      <c r="H1412" s="21">
        <v>423101</v>
      </c>
      <c r="I1412" s="21" t="s">
        <v>1265</v>
      </c>
      <c r="J1412" s="21">
        <v>1</v>
      </c>
      <c r="K1412" s="21">
        <v>1</v>
      </c>
      <c r="L1412" s="21">
        <f t="shared" si="156"/>
        <v>0</v>
      </c>
      <c r="M1412" s="21" t="s">
        <v>1927</v>
      </c>
      <c r="N1412" s="30">
        <v>45859</v>
      </c>
      <c r="O1412" s="48">
        <v>7609.5</v>
      </c>
      <c r="P1412" s="21" t="s">
        <v>1010</v>
      </c>
      <c r="Q1412" s="21">
        <v>58153432562</v>
      </c>
      <c r="R1412" s="21" t="s">
        <v>40</v>
      </c>
      <c r="S1412" s="3">
        <v>-20</v>
      </c>
      <c r="T1412" s="37"/>
      <c r="U1412" s="21" t="s">
        <v>18</v>
      </c>
      <c r="V1412" s="21" t="str">
        <f>VLOOKUP(P1412,'Customer List'!B:C,2,)</f>
        <v>Mumbai</v>
      </c>
      <c r="W1412" s="38"/>
      <c r="X1412" s="30">
        <v>45860</v>
      </c>
      <c r="Y1412" s="21">
        <f t="shared" si="157"/>
        <v>1</v>
      </c>
      <c r="Z1412" s="21" t="str">
        <f t="shared" si="158"/>
        <v>Monday</v>
      </c>
      <c r="AA1412" s="21" t="str">
        <f t="shared" si="159"/>
        <v>Tuesday</v>
      </c>
      <c r="AB1412" s="21" t="str">
        <f>VLOOKUP(U1412,'Currency Sheet'!A:C,3,)</f>
        <v>DOLLAR</v>
      </c>
      <c r="AC1412" s="42" t="str">
        <f>VLOOKUP(P1412,'Customer List'!B:D,3,)</f>
        <v>OutStation</v>
      </c>
    </row>
    <row r="1413" spans="1:29" x14ac:dyDescent="0.25">
      <c r="A1413" s="21">
        <v>1412</v>
      </c>
      <c r="B1413" s="21" t="s">
        <v>1909</v>
      </c>
      <c r="C1413" s="30">
        <v>45850</v>
      </c>
      <c r="D1413" s="30">
        <v>45856</v>
      </c>
      <c r="E1413" s="47">
        <v>62.3</v>
      </c>
      <c r="F1413" s="47">
        <f t="shared" si="154"/>
        <v>5482.4</v>
      </c>
      <c r="G1413" s="48">
        <f t="shared" si="155"/>
        <v>5482.4</v>
      </c>
      <c r="H1413" s="21">
        <v>423105</v>
      </c>
      <c r="I1413" s="21" t="s">
        <v>19</v>
      </c>
      <c r="J1413" s="21">
        <v>1</v>
      </c>
      <c r="K1413" s="21">
        <v>1</v>
      </c>
      <c r="L1413" s="21">
        <f t="shared" si="156"/>
        <v>0</v>
      </c>
      <c r="M1413" s="21" t="s">
        <v>1927</v>
      </c>
      <c r="N1413" s="30">
        <v>45859</v>
      </c>
      <c r="O1413" s="48">
        <v>7609.5</v>
      </c>
      <c r="P1413" s="21" t="s">
        <v>1010</v>
      </c>
      <c r="Q1413" s="21">
        <v>58153432562</v>
      </c>
      <c r="R1413" s="21" t="s">
        <v>40</v>
      </c>
      <c r="S1413" s="3">
        <v>-20</v>
      </c>
      <c r="T1413" s="37"/>
      <c r="U1413" s="21" t="s">
        <v>18</v>
      </c>
      <c r="V1413" s="21" t="str">
        <f>VLOOKUP(P1413,'Customer List'!B:C,2,)</f>
        <v>Mumbai</v>
      </c>
      <c r="W1413" s="38"/>
      <c r="X1413" s="30">
        <v>45860</v>
      </c>
      <c r="Y1413" s="21">
        <f t="shared" si="157"/>
        <v>1</v>
      </c>
      <c r="Z1413" s="21" t="str">
        <f t="shared" si="158"/>
        <v>Monday</v>
      </c>
      <c r="AA1413" s="21" t="str">
        <f t="shared" si="159"/>
        <v>Tuesday</v>
      </c>
      <c r="AB1413" s="21" t="str">
        <f>VLOOKUP(U1413,'Currency Sheet'!A:C,3,)</f>
        <v>DOLLAR</v>
      </c>
      <c r="AC1413" s="42" t="str">
        <f>VLOOKUP(P1413,'Customer List'!B:D,3,)</f>
        <v>OutStation</v>
      </c>
    </row>
    <row r="1414" spans="1:29" x14ac:dyDescent="0.25">
      <c r="A1414" s="21">
        <v>1413</v>
      </c>
      <c r="B1414" s="21" t="s">
        <v>1909</v>
      </c>
      <c r="C1414" s="30">
        <v>45850</v>
      </c>
      <c r="D1414" s="30">
        <v>45856</v>
      </c>
      <c r="E1414" s="47">
        <v>62.3</v>
      </c>
      <c r="F1414" s="47">
        <f t="shared" si="154"/>
        <v>5482.4</v>
      </c>
      <c r="G1414" s="48">
        <f t="shared" si="155"/>
        <v>5482.4</v>
      </c>
      <c r="H1414" s="21">
        <v>423109</v>
      </c>
      <c r="I1414" s="21" t="s">
        <v>2884</v>
      </c>
      <c r="J1414" s="21">
        <v>1</v>
      </c>
      <c r="K1414" s="21">
        <v>1</v>
      </c>
      <c r="L1414" s="21">
        <f t="shared" si="156"/>
        <v>0</v>
      </c>
      <c r="M1414" s="21" t="s">
        <v>1927</v>
      </c>
      <c r="N1414" s="30">
        <v>45859</v>
      </c>
      <c r="O1414" s="48">
        <v>7609.5</v>
      </c>
      <c r="P1414" s="21" t="s">
        <v>1010</v>
      </c>
      <c r="Q1414" s="21">
        <v>58153432562</v>
      </c>
      <c r="R1414" s="21" t="s">
        <v>40</v>
      </c>
      <c r="S1414" s="3">
        <v>-20</v>
      </c>
      <c r="T1414" s="37"/>
      <c r="U1414" s="21" t="s">
        <v>18</v>
      </c>
      <c r="V1414" s="21" t="str">
        <f>VLOOKUP(P1414,'Customer List'!B:C,2,)</f>
        <v>Mumbai</v>
      </c>
      <c r="W1414" s="38"/>
      <c r="X1414" s="30">
        <v>45860</v>
      </c>
      <c r="Y1414" s="21">
        <f t="shared" si="157"/>
        <v>1</v>
      </c>
      <c r="Z1414" s="21" t="str">
        <f t="shared" si="158"/>
        <v>Monday</v>
      </c>
      <c r="AA1414" s="21" t="str">
        <f t="shared" si="159"/>
        <v>Tuesday</v>
      </c>
      <c r="AB1414" s="21" t="str">
        <f>VLOOKUP(U1414,'Currency Sheet'!A:C,3,)</f>
        <v>DOLLAR</v>
      </c>
      <c r="AC1414" s="42" t="str">
        <f>VLOOKUP(P1414,'Customer List'!B:D,3,)</f>
        <v>OutStation</v>
      </c>
    </row>
    <row r="1415" spans="1:29" x14ac:dyDescent="0.25">
      <c r="A1415" s="21">
        <v>1414</v>
      </c>
      <c r="B1415" s="21" t="s">
        <v>1909</v>
      </c>
      <c r="C1415" s="30">
        <v>45850</v>
      </c>
      <c r="D1415" s="30">
        <v>45856</v>
      </c>
      <c r="E1415" s="47">
        <v>234.5</v>
      </c>
      <c r="F1415" s="47">
        <f t="shared" si="154"/>
        <v>20636</v>
      </c>
      <c r="G1415" s="48">
        <f t="shared" si="155"/>
        <v>20636</v>
      </c>
      <c r="H1415" s="21">
        <v>423110</v>
      </c>
      <c r="I1415" s="21" t="s">
        <v>2884</v>
      </c>
      <c r="J1415" s="21">
        <v>1</v>
      </c>
      <c r="K1415" s="21">
        <v>1</v>
      </c>
      <c r="L1415" s="21">
        <f t="shared" si="156"/>
        <v>0</v>
      </c>
      <c r="M1415" s="21" t="s">
        <v>2003</v>
      </c>
      <c r="N1415" s="30">
        <v>45860</v>
      </c>
      <c r="O1415" s="48">
        <v>33751.25</v>
      </c>
      <c r="P1415" s="21" t="s">
        <v>516</v>
      </c>
      <c r="Q1415" s="21">
        <v>58153477126</v>
      </c>
      <c r="R1415" s="21" t="s">
        <v>40</v>
      </c>
      <c r="S1415" s="3">
        <v>-20</v>
      </c>
      <c r="T1415" s="37"/>
      <c r="U1415" s="21" t="s">
        <v>18</v>
      </c>
      <c r="V1415" s="21" t="str">
        <f>VLOOKUP(P1415,'Customer List'!B:C,2,)</f>
        <v>Hyderabad</v>
      </c>
      <c r="W1415" s="38"/>
      <c r="X1415" s="30">
        <v>45861</v>
      </c>
      <c r="Y1415" s="21">
        <f t="shared" si="157"/>
        <v>1</v>
      </c>
      <c r="Z1415" s="21" t="str">
        <f t="shared" si="158"/>
        <v>Tuesday</v>
      </c>
      <c r="AA1415" s="21" t="str">
        <f t="shared" si="159"/>
        <v>Wednesday</v>
      </c>
      <c r="AB1415" s="21" t="str">
        <f>VLOOKUP(U1415,'Currency Sheet'!A:C,3,)</f>
        <v>DOLLAR</v>
      </c>
      <c r="AC1415" s="42" t="str">
        <f>VLOOKUP(P1415,'Customer List'!B:D,3,)</f>
        <v>OutStation</v>
      </c>
    </row>
    <row r="1416" spans="1:29" x14ac:dyDescent="0.25">
      <c r="A1416" s="21">
        <v>1415</v>
      </c>
      <c r="B1416" s="21" t="s">
        <v>1909</v>
      </c>
      <c r="C1416" s="30">
        <v>45850</v>
      </c>
      <c r="D1416" s="30">
        <v>45856</v>
      </c>
      <c r="E1416" s="47">
        <v>62.3</v>
      </c>
      <c r="F1416" s="47">
        <f t="shared" si="154"/>
        <v>5482.4</v>
      </c>
      <c r="G1416" s="48">
        <f t="shared" si="155"/>
        <v>5482.4</v>
      </c>
      <c r="H1416" s="21">
        <v>423111</v>
      </c>
      <c r="I1416" s="21" t="s">
        <v>1651</v>
      </c>
      <c r="J1416" s="21">
        <v>1</v>
      </c>
      <c r="K1416" s="21">
        <v>1</v>
      </c>
      <c r="L1416" s="21">
        <f t="shared" si="156"/>
        <v>0</v>
      </c>
      <c r="M1416" s="21" t="s">
        <v>1927</v>
      </c>
      <c r="N1416" s="30">
        <v>45859</v>
      </c>
      <c r="O1416" s="48">
        <v>7609.5</v>
      </c>
      <c r="P1416" s="21" t="s">
        <v>1010</v>
      </c>
      <c r="Q1416" s="21">
        <v>58153432562</v>
      </c>
      <c r="R1416" s="21" t="s">
        <v>40</v>
      </c>
      <c r="S1416" s="3">
        <v>-20</v>
      </c>
      <c r="T1416" s="37"/>
      <c r="U1416" s="21" t="s">
        <v>18</v>
      </c>
      <c r="V1416" s="21" t="str">
        <f>VLOOKUP(P1416,'Customer List'!B:C,2,)</f>
        <v>Mumbai</v>
      </c>
      <c r="W1416" s="38"/>
      <c r="X1416" s="30">
        <v>45860</v>
      </c>
      <c r="Y1416" s="21">
        <f t="shared" si="157"/>
        <v>1</v>
      </c>
      <c r="Z1416" s="21" t="str">
        <f t="shared" si="158"/>
        <v>Monday</v>
      </c>
      <c r="AA1416" s="21" t="str">
        <f t="shared" si="159"/>
        <v>Tuesday</v>
      </c>
      <c r="AB1416" s="21" t="str">
        <f>VLOOKUP(U1416,'Currency Sheet'!A:C,3,)</f>
        <v>DOLLAR</v>
      </c>
      <c r="AC1416" s="42" t="str">
        <f>VLOOKUP(P1416,'Customer List'!B:D,3,)</f>
        <v>OutStation</v>
      </c>
    </row>
    <row r="1417" spans="1:29" x14ac:dyDescent="0.25">
      <c r="A1417" s="21">
        <v>1416</v>
      </c>
      <c r="B1417" s="21" t="s">
        <v>1909</v>
      </c>
      <c r="C1417" s="30">
        <v>45850</v>
      </c>
      <c r="D1417" s="30">
        <v>45856</v>
      </c>
      <c r="E1417" s="47">
        <v>115.5</v>
      </c>
      <c r="F1417" s="47">
        <f t="shared" si="154"/>
        <v>10164</v>
      </c>
      <c r="G1417" s="48">
        <f t="shared" si="155"/>
        <v>10164</v>
      </c>
      <c r="H1417" s="21">
        <v>424401</v>
      </c>
      <c r="I1417" s="21" t="s">
        <v>1342</v>
      </c>
      <c r="J1417" s="21">
        <v>1</v>
      </c>
      <c r="K1417" s="21">
        <v>1</v>
      </c>
      <c r="L1417" s="21">
        <f t="shared" si="156"/>
        <v>0</v>
      </c>
      <c r="M1417" s="21" t="s">
        <v>2001</v>
      </c>
      <c r="N1417" s="30">
        <v>45860</v>
      </c>
      <c r="O1417" s="48">
        <v>12540</v>
      </c>
      <c r="P1417" s="21" t="s">
        <v>839</v>
      </c>
      <c r="Q1417" s="21">
        <v>58153479053</v>
      </c>
      <c r="R1417" s="21" t="s">
        <v>40</v>
      </c>
      <c r="S1417" s="3">
        <v>4</v>
      </c>
      <c r="T1417" s="37"/>
      <c r="U1417" s="21" t="s">
        <v>18</v>
      </c>
      <c r="V1417" s="21" t="str">
        <f>VLOOKUP(P1417,'Customer List'!B:C,2,)</f>
        <v>Hyderabad</v>
      </c>
      <c r="W1417" s="38"/>
      <c r="X1417" s="30">
        <v>45861</v>
      </c>
      <c r="Y1417" s="21">
        <f t="shared" si="157"/>
        <v>1</v>
      </c>
      <c r="Z1417" s="21" t="str">
        <f t="shared" si="158"/>
        <v>Tuesday</v>
      </c>
      <c r="AA1417" s="21" t="str">
        <f t="shared" si="159"/>
        <v>Wednesday</v>
      </c>
      <c r="AB1417" s="21" t="str">
        <f>VLOOKUP(U1417,'Currency Sheet'!A:C,3,)</f>
        <v>DOLLAR</v>
      </c>
      <c r="AC1417" s="42" t="str">
        <f>VLOOKUP(P1417,'Customer List'!B:D,3,)</f>
        <v>OutStation</v>
      </c>
    </row>
    <row r="1418" spans="1:29" x14ac:dyDescent="0.25">
      <c r="A1418" s="21">
        <v>1417</v>
      </c>
      <c r="B1418" s="21" t="s">
        <v>1909</v>
      </c>
      <c r="C1418" s="30">
        <v>45850</v>
      </c>
      <c r="D1418" s="30">
        <v>45856</v>
      </c>
      <c r="E1418" s="47">
        <v>53.9</v>
      </c>
      <c r="F1418" s="47">
        <f t="shared" si="154"/>
        <v>4743.2</v>
      </c>
      <c r="G1418" s="48">
        <f t="shared" si="155"/>
        <v>4743.2</v>
      </c>
      <c r="H1418" s="21">
        <v>424801</v>
      </c>
      <c r="I1418" s="21" t="s">
        <v>2885</v>
      </c>
      <c r="J1418" s="21">
        <v>1</v>
      </c>
      <c r="K1418" s="21">
        <v>1</v>
      </c>
      <c r="L1418" s="21">
        <f t="shared" si="156"/>
        <v>0</v>
      </c>
      <c r="M1418" s="21" t="s">
        <v>2223</v>
      </c>
      <c r="N1418" s="30">
        <v>45871</v>
      </c>
      <c r="O1418" s="48">
        <v>7757.75</v>
      </c>
      <c r="P1418" s="21" t="s">
        <v>1013</v>
      </c>
      <c r="Q1418" s="21" t="s">
        <v>2070</v>
      </c>
      <c r="R1418" s="21" t="s">
        <v>637</v>
      </c>
      <c r="S1418" s="3">
        <v>-20</v>
      </c>
      <c r="T1418" s="37" t="s">
        <v>2222</v>
      </c>
      <c r="U1418" s="21" t="s">
        <v>18</v>
      </c>
      <c r="V1418" s="21" t="str">
        <f>VLOOKUP(P1418,'Customer List'!B:C,2,)</f>
        <v>Faridabad</v>
      </c>
      <c r="W1418" s="38"/>
      <c r="X1418" s="30">
        <v>45871</v>
      </c>
      <c r="Y1418" s="21">
        <f t="shared" si="157"/>
        <v>0</v>
      </c>
      <c r="Z1418" s="21" t="str">
        <f t="shared" si="158"/>
        <v>Saturday</v>
      </c>
      <c r="AA1418" s="21" t="str">
        <f t="shared" si="159"/>
        <v>Saturday</v>
      </c>
      <c r="AB1418" s="21" t="str">
        <f>VLOOKUP(U1418,'Currency Sheet'!A:C,3,)</f>
        <v>DOLLAR</v>
      </c>
      <c r="AC1418" s="42" t="str">
        <f>VLOOKUP(P1418,'Customer List'!B:D,3,)</f>
        <v>Local</v>
      </c>
    </row>
    <row r="1419" spans="1:29" x14ac:dyDescent="0.25">
      <c r="A1419" s="21">
        <v>1418</v>
      </c>
      <c r="B1419" s="21" t="s">
        <v>1909</v>
      </c>
      <c r="C1419" s="30">
        <v>45850</v>
      </c>
      <c r="D1419" s="30">
        <v>45856</v>
      </c>
      <c r="E1419" s="47">
        <v>148.5</v>
      </c>
      <c r="F1419" s="47">
        <f t="shared" si="154"/>
        <v>13068</v>
      </c>
      <c r="G1419" s="48">
        <f t="shared" si="155"/>
        <v>13068</v>
      </c>
      <c r="H1419" s="21">
        <v>480009</v>
      </c>
      <c r="I1419" s="21" t="s">
        <v>2886</v>
      </c>
      <c r="J1419" s="21">
        <v>1</v>
      </c>
      <c r="K1419" s="21">
        <v>1</v>
      </c>
      <c r="L1419" s="21">
        <f t="shared" si="156"/>
        <v>0</v>
      </c>
      <c r="M1419" s="21" t="s">
        <v>1997</v>
      </c>
      <c r="N1419" s="30">
        <v>45860</v>
      </c>
      <c r="O1419" s="48">
        <v>22096.799999999999</v>
      </c>
      <c r="P1419" s="21" t="s">
        <v>1908</v>
      </c>
      <c r="Q1419" s="21">
        <v>58153477454</v>
      </c>
      <c r="R1419" s="21" t="s">
        <v>40</v>
      </c>
      <c r="S1419" s="3">
        <v>4</v>
      </c>
      <c r="T1419" s="37"/>
      <c r="U1419" s="21" t="s">
        <v>18</v>
      </c>
      <c r="V1419" s="21" t="str">
        <f>VLOOKUP(P1419,'Customer List'!B:C,2,)</f>
        <v>Banglore</v>
      </c>
      <c r="W1419" s="38"/>
      <c r="X1419" s="30">
        <v>45861</v>
      </c>
      <c r="Y1419" s="21">
        <f t="shared" si="157"/>
        <v>1</v>
      </c>
      <c r="Z1419" s="21" t="str">
        <f t="shared" si="158"/>
        <v>Tuesday</v>
      </c>
      <c r="AA1419" s="21" t="str">
        <f t="shared" si="159"/>
        <v>Wednesday</v>
      </c>
      <c r="AB1419" s="21" t="str">
        <f>VLOOKUP(U1419,'Currency Sheet'!A:C,3,)</f>
        <v>DOLLAR</v>
      </c>
      <c r="AC1419" s="42" t="str">
        <f>VLOOKUP(P1419,'Customer List'!B:D,3,)</f>
        <v>OutStation</v>
      </c>
    </row>
    <row r="1420" spans="1:29" x14ac:dyDescent="0.25">
      <c r="A1420" s="21">
        <v>1419</v>
      </c>
      <c r="B1420" s="21" t="s">
        <v>1909</v>
      </c>
      <c r="C1420" s="30">
        <v>45850</v>
      </c>
      <c r="D1420" s="30">
        <v>45856</v>
      </c>
      <c r="E1420" s="47">
        <v>338.25</v>
      </c>
      <c r="F1420" s="47">
        <f t="shared" si="154"/>
        <v>29766</v>
      </c>
      <c r="G1420" s="48">
        <f t="shared" si="155"/>
        <v>29766</v>
      </c>
      <c r="H1420" s="21">
        <v>502938</v>
      </c>
      <c r="I1420" s="21" t="s">
        <v>2887</v>
      </c>
      <c r="J1420" s="21">
        <v>1</v>
      </c>
      <c r="K1420" s="21">
        <v>1</v>
      </c>
      <c r="L1420" s="21">
        <f t="shared" si="156"/>
        <v>0</v>
      </c>
      <c r="M1420" s="21" t="s">
        <v>1926</v>
      </c>
      <c r="N1420" s="30">
        <v>45859</v>
      </c>
      <c r="O1420" s="48">
        <v>38560.5</v>
      </c>
      <c r="P1420" s="21" t="s">
        <v>1010</v>
      </c>
      <c r="Q1420" s="21">
        <v>58153432562</v>
      </c>
      <c r="R1420" s="21" t="s">
        <v>40</v>
      </c>
      <c r="S1420" s="3">
        <v>4</v>
      </c>
      <c r="T1420" s="37"/>
      <c r="U1420" s="21" t="s">
        <v>18</v>
      </c>
      <c r="V1420" s="21" t="str">
        <f>VLOOKUP(P1420,'Customer List'!B:C,2,)</f>
        <v>Mumbai</v>
      </c>
      <c r="W1420" s="38"/>
      <c r="X1420" s="30">
        <v>45860</v>
      </c>
      <c r="Y1420" s="21">
        <f t="shared" si="157"/>
        <v>1</v>
      </c>
      <c r="Z1420" s="21" t="str">
        <f t="shared" si="158"/>
        <v>Monday</v>
      </c>
      <c r="AA1420" s="21" t="str">
        <f t="shared" si="159"/>
        <v>Tuesday</v>
      </c>
      <c r="AB1420" s="21" t="str">
        <f>VLOOKUP(U1420,'Currency Sheet'!A:C,3,)</f>
        <v>DOLLAR</v>
      </c>
      <c r="AC1420" s="42" t="str">
        <f>VLOOKUP(P1420,'Customer List'!B:D,3,)</f>
        <v>OutStation</v>
      </c>
    </row>
    <row r="1421" spans="1:29" x14ac:dyDescent="0.25">
      <c r="A1421" s="21">
        <v>1420</v>
      </c>
      <c r="B1421" s="21" t="s">
        <v>1909</v>
      </c>
      <c r="C1421" s="30">
        <v>45850</v>
      </c>
      <c r="D1421" s="30">
        <v>45856</v>
      </c>
      <c r="E1421" s="47">
        <v>187.6</v>
      </c>
      <c r="F1421" s="47">
        <f t="shared" si="154"/>
        <v>16508.8</v>
      </c>
      <c r="G1421" s="48">
        <f t="shared" si="155"/>
        <v>16508.8</v>
      </c>
      <c r="H1421" s="21">
        <v>504109</v>
      </c>
      <c r="I1421" s="21" t="s">
        <v>2888</v>
      </c>
      <c r="J1421" s="21">
        <v>1</v>
      </c>
      <c r="K1421" s="21">
        <v>1</v>
      </c>
      <c r="L1421" s="21">
        <f t="shared" si="156"/>
        <v>0</v>
      </c>
      <c r="M1421" s="21" t="s">
        <v>2001</v>
      </c>
      <c r="N1421" s="30">
        <v>45860</v>
      </c>
      <c r="O1421" s="48">
        <v>20368</v>
      </c>
      <c r="P1421" s="21" t="s">
        <v>839</v>
      </c>
      <c r="Q1421" s="21">
        <v>58153479053</v>
      </c>
      <c r="R1421" s="21" t="s">
        <v>40</v>
      </c>
      <c r="S1421" s="3">
        <v>4</v>
      </c>
      <c r="T1421" s="37"/>
      <c r="U1421" s="21" t="s">
        <v>18</v>
      </c>
      <c r="V1421" s="21" t="str">
        <f>VLOOKUP(P1421,'Customer List'!B:C,2,)</f>
        <v>Hyderabad</v>
      </c>
      <c r="W1421" s="38"/>
      <c r="X1421" s="30">
        <v>45861</v>
      </c>
      <c r="Y1421" s="21">
        <f t="shared" si="157"/>
        <v>1</v>
      </c>
      <c r="Z1421" s="21" t="str">
        <f t="shared" si="158"/>
        <v>Tuesday</v>
      </c>
      <c r="AA1421" s="21" t="str">
        <f t="shared" si="159"/>
        <v>Wednesday</v>
      </c>
      <c r="AB1421" s="21" t="str">
        <f>VLOOKUP(U1421,'Currency Sheet'!A:C,3,)</f>
        <v>DOLLAR</v>
      </c>
      <c r="AC1421" s="42" t="str">
        <f>VLOOKUP(P1421,'Customer List'!B:D,3,)</f>
        <v>OutStation</v>
      </c>
    </row>
    <row r="1422" spans="1:29" x14ac:dyDescent="0.25">
      <c r="A1422" s="21">
        <v>1421</v>
      </c>
      <c r="B1422" s="21" t="s">
        <v>1909</v>
      </c>
      <c r="C1422" s="30">
        <v>45850</v>
      </c>
      <c r="D1422" s="30">
        <v>45856</v>
      </c>
      <c r="E1422" s="47">
        <v>204.75</v>
      </c>
      <c r="F1422" s="47">
        <f t="shared" si="154"/>
        <v>18018</v>
      </c>
      <c r="G1422" s="48">
        <f t="shared" si="155"/>
        <v>18018</v>
      </c>
      <c r="H1422" s="21">
        <v>505031</v>
      </c>
      <c r="I1422" s="21" t="s">
        <v>2889</v>
      </c>
      <c r="J1422" s="21">
        <v>1</v>
      </c>
      <c r="K1422" s="21">
        <v>1</v>
      </c>
      <c r="L1422" s="21">
        <f t="shared" si="156"/>
        <v>0</v>
      </c>
      <c r="M1422" s="21" t="s">
        <v>2001</v>
      </c>
      <c r="N1422" s="30">
        <v>45860</v>
      </c>
      <c r="O1422" s="48">
        <v>20748</v>
      </c>
      <c r="P1422" s="21" t="s">
        <v>839</v>
      </c>
      <c r="Q1422" s="21">
        <v>58153479053</v>
      </c>
      <c r="R1422" s="21" t="s">
        <v>40</v>
      </c>
      <c r="S1422" s="3">
        <v>4</v>
      </c>
      <c r="T1422" s="37"/>
      <c r="U1422" s="21" t="s">
        <v>18</v>
      </c>
      <c r="V1422" s="21" t="str">
        <f>VLOOKUP(P1422,'Customer List'!B:C,2,)</f>
        <v>Hyderabad</v>
      </c>
      <c r="W1422" s="38"/>
      <c r="X1422" s="30">
        <v>45861</v>
      </c>
      <c r="Y1422" s="21">
        <f t="shared" si="157"/>
        <v>1</v>
      </c>
      <c r="Z1422" s="21" t="str">
        <f t="shared" si="158"/>
        <v>Tuesday</v>
      </c>
      <c r="AA1422" s="21" t="str">
        <f t="shared" si="159"/>
        <v>Wednesday</v>
      </c>
      <c r="AB1422" s="21" t="str">
        <f>VLOOKUP(U1422,'Currency Sheet'!A:C,3,)</f>
        <v>DOLLAR</v>
      </c>
      <c r="AC1422" s="42" t="str">
        <f>VLOOKUP(P1422,'Customer List'!B:D,3,)</f>
        <v>OutStation</v>
      </c>
    </row>
    <row r="1423" spans="1:29" x14ac:dyDescent="0.25">
      <c r="A1423" s="21">
        <v>1422</v>
      </c>
      <c r="B1423" s="21" t="s">
        <v>1909</v>
      </c>
      <c r="C1423" s="30">
        <v>45850</v>
      </c>
      <c r="D1423" s="30">
        <v>45856</v>
      </c>
      <c r="E1423" s="47">
        <v>194.25</v>
      </c>
      <c r="F1423" s="47">
        <f t="shared" si="154"/>
        <v>17094</v>
      </c>
      <c r="G1423" s="48">
        <f t="shared" si="155"/>
        <v>17094</v>
      </c>
      <c r="H1423" s="21">
        <v>505842</v>
      </c>
      <c r="I1423" s="21" t="s">
        <v>1344</v>
      </c>
      <c r="J1423" s="21">
        <v>1</v>
      </c>
      <c r="K1423" s="21">
        <v>1</v>
      </c>
      <c r="L1423" s="21">
        <f t="shared" si="156"/>
        <v>0</v>
      </c>
      <c r="M1423" s="21" t="s">
        <v>2001</v>
      </c>
      <c r="N1423" s="30">
        <v>45860</v>
      </c>
      <c r="O1423" s="48">
        <v>19684</v>
      </c>
      <c r="P1423" s="21" t="s">
        <v>839</v>
      </c>
      <c r="Q1423" s="21">
        <v>58153479053</v>
      </c>
      <c r="R1423" s="21" t="s">
        <v>40</v>
      </c>
      <c r="S1423" s="3">
        <v>4</v>
      </c>
      <c r="T1423" s="37"/>
      <c r="U1423" s="21" t="s">
        <v>18</v>
      </c>
      <c r="V1423" s="21" t="str">
        <f>VLOOKUP(P1423,'Customer List'!B:C,2,)</f>
        <v>Hyderabad</v>
      </c>
      <c r="W1423" s="38"/>
      <c r="X1423" s="30">
        <v>45861</v>
      </c>
      <c r="Y1423" s="21">
        <f t="shared" si="157"/>
        <v>1</v>
      </c>
      <c r="Z1423" s="21" t="str">
        <f t="shared" si="158"/>
        <v>Tuesday</v>
      </c>
      <c r="AA1423" s="21" t="str">
        <f t="shared" si="159"/>
        <v>Wednesday</v>
      </c>
      <c r="AB1423" s="21" t="str">
        <f>VLOOKUP(U1423,'Currency Sheet'!A:C,3,)</f>
        <v>DOLLAR</v>
      </c>
      <c r="AC1423" s="42" t="str">
        <f>VLOOKUP(P1423,'Customer List'!B:D,3,)</f>
        <v>OutStation</v>
      </c>
    </row>
    <row r="1424" spans="1:29" x14ac:dyDescent="0.25">
      <c r="A1424" s="21">
        <v>1423</v>
      </c>
      <c r="B1424" s="21" t="s">
        <v>1909</v>
      </c>
      <c r="C1424" s="30">
        <v>45850</v>
      </c>
      <c r="D1424" s="30">
        <v>45856</v>
      </c>
      <c r="E1424" s="47">
        <v>204.75</v>
      </c>
      <c r="F1424" s="47">
        <f t="shared" si="154"/>
        <v>18018</v>
      </c>
      <c r="G1424" s="48">
        <f t="shared" si="155"/>
        <v>36036</v>
      </c>
      <c r="H1424" s="21">
        <v>506333</v>
      </c>
      <c r="I1424" s="21" t="s">
        <v>1519</v>
      </c>
      <c r="J1424" s="21">
        <v>2</v>
      </c>
      <c r="K1424" s="21">
        <v>2</v>
      </c>
      <c r="L1424" s="21">
        <f t="shared" si="156"/>
        <v>0</v>
      </c>
      <c r="M1424" s="21" t="s">
        <v>1925</v>
      </c>
      <c r="N1424" s="30">
        <v>45859</v>
      </c>
      <c r="O1424" s="48">
        <v>46683</v>
      </c>
      <c r="P1424" s="21" t="s">
        <v>1010</v>
      </c>
      <c r="Q1424" s="21">
        <v>58153432562</v>
      </c>
      <c r="R1424" s="21" t="s">
        <v>40</v>
      </c>
      <c r="S1424" s="3">
        <v>4</v>
      </c>
      <c r="T1424" s="37"/>
      <c r="U1424" s="21" t="s">
        <v>18</v>
      </c>
      <c r="V1424" s="21" t="str">
        <f>VLOOKUP(P1424,'Customer List'!B:C,2,)</f>
        <v>Mumbai</v>
      </c>
      <c r="W1424" s="38"/>
      <c r="X1424" s="30">
        <v>45860</v>
      </c>
      <c r="Y1424" s="21">
        <f t="shared" si="157"/>
        <v>1</v>
      </c>
      <c r="Z1424" s="21" t="str">
        <f t="shared" si="158"/>
        <v>Monday</v>
      </c>
      <c r="AA1424" s="21" t="str">
        <f t="shared" si="159"/>
        <v>Tuesday</v>
      </c>
      <c r="AB1424" s="21" t="str">
        <f>VLOOKUP(U1424,'Currency Sheet'!A:C,3,)</f>
        <v>DOLLAR</v>
      </c>
      <c r="AC1424" s="42" t="str">
        <f>VLOOKUP(P1424,'Customer List'!B:D,3,)</f>
        <v>OutStation</v>
      </c>
    </row>
    <row r="1425" spans="1:29" x14ac:dyDescent="0.25">
      <c r="A1425" s="21">
        <v>1424</v>
      </c>
      <c r="B1425" s="21" t="s">
        <v>1909</v>
      </c>
      <c r="C1425" s="30">
        <v>45850</v>
      </c>
      <c r="D1425" s="30">
        <v>45856</v>
      </c>
      <c r="E1425" s="47">
        <v>267.39999999999998</v>
      </c>
      <c r="F1425" s="47">
        <f t="shared" si="154"/>
        <v>23531.199999999997</v>
      </c>
      <c r="G1425" s="48">
        <f t="shared" si="155"/>
        <v>23531.199999999997</v>
      </c>
      <c r="H1425" s="21">
        <v>515408</v>
      </c>
      <c r="I1425" s="21" t="s">
        <v>2890</v>
      </c>
      <c r="J1425" s="21">
        <v>1</v>
      </c>
      <c r="K1425" s="21">
        <v>1</v>
      </c>
      <c r="L1425" s="21">
        <f t="shared" si="156"/>
        <v>0</v>
      </c>
      <c r="M1425" s="21" t="s">
        <v>1926</v>
      </c>
      <c r="N1425" s="30">
        <v>45859</v>
      </c>
      <c r="O1425" s="48">
        <v>32661</v>
      </c>
      <c r="P1425" s="21" t="s">
        <v>1010</v>
      </c>
      <c r="Q1425" s="21">
        <v>58153432562</v>
      </c>
      <c r="R1425" s="21" t="s">
        <v>40</v>
      </c>
      <c r="S1425" s="3">
        <v>4</v>
      </c>
      <c r="T1425" s="37"/>
      <c r="U1425" s="21" t="s">
        <v>18</v>
      </c>
      <c r="V1425" s="21" t="str">
        <f>VLOOKUP(P1425,'Customer List'!B:C,2,)</f>
        <v>Mumbai</v>
      </c>
      <c r="W1425" s="38"/>
      <c r="X1425" s="30">
        <v>45860</v>
      </c>
      <c r="Y1425" s="21">
        <f t="shared" si="157"/>
        <v>1</v>
      </c>
      <c r="Z1425" s="21" t="str">
        <f t="shared" si="158"/>
        <v>Monday</v>
      </c>
      <c r="AA1425" s="21" t="str">
        <f t="shared" si="159"/>
        <v>Tuesday</v>
      </c>
      <c r="AB1425" s="21" t="str">
        <f>VLOOKUP(U1425,'Currency Sheet'!A:C,3,)</f>
        <v>DOLLAR</v>
      </c>
      <c r="AC1425" s="42" t="str">
        <f>VLOOKUP(P1425,'Customer List'!B:D,3,)</f>
        <v>OutStation</v>
      </c>
    </row>
    <row r="1426" spans="1:29" x14ac:dyDescent="0.25">
      <c r="A1426" s="21">
        <v>1425</v>
      </c>
      <c r="B1426" s="21" t="s">
        <v>1909</v>
      </c>
      <c r="C1426" s="30">
        <v>45850</v>
      </c>
      <c r="D1426" s="30">
        <v>45856</v>
      </c>
      <c r="E1426" s="47">
        <v>160.30000000000001</v>
      </c>
      <c r="F1426" s="47">
        <f t="shared" si="154"/>
        <v>14106.400000000001</v>
      </c>
      <c r="G1426" s="48">
        <f t="shared" si="155"/>
        <v>14106.400000000001</v>
      </c>
      <c r="H1426" s="21">
        <v>570206</v>
      </c>
      <c r="I1426" s="21" t="s">
        <v>2891</v>
      </c>
      <c r="J1426" s="21">
        <v>1</v>
      </c>
      <c r="K1426" s="21">
        <v>1</v>
      </c>
      <c r="L1426" s="21">
        <f t="shared" si="156"/>
        <v>0</v>
      </c>
      <c r="M1426" s="21" t="s">
        <v>1997</v>
      </c>
      <c r="N1426" s="30">
        <v>45860</v>
      </c>
      <c r="O1426" s="48">
        <v>25556.400000000001</v>
      </c>
      <c r="P1426" s="21" t="s">
        <v>1908</v>
      </c>
      <c r="Q1426" s="21">
        <v>58153477454</v>
      </c>
      <c r="R1426" s="21" t="s">
        <v>40</v>
      </c>
      <c r="S1426" s="3">
        <v>-20</v>
      </c>
      <c r="T1426" s="37"/>
      <c r="U1426" s="21" t="s">
        <v>18</v>
      </c>
      <c r="V1426" s="21" t="str">
        <f>VLOOKUP(P1426,'Customer List'!B:C,2,)</f>
        <v>Banglore</v>
      </c>
      <c r="W1426" s="38"/>
      <c r="X1426" s="30">
        <v>45861</v>
      </c>
      <c r="Y1426" s="21">
        <f t="shared" si="157"/>
        <v>1</v>
      </c>
      <c r="Z1426" s="21" t="str">
        <f t="shared" si="158"/>
        <v>Tuesday</v>
      </c>
      <c r="AA1426" s="21" t="str">
        <f t="shared" si="159"/>
        <v>Wednesday</v>
      </c>
      <c r="AB1426" s="21" t="str">
        <f>VLOOKUP(U1426,'Currency Sheet'!A:C,3,)</f>
        <v>DOLLAR</v>
      </c>
      <c r="AC1426" s="42" t="str">
        <f>VLOOKUP(P1426,'Customer List'!B:D,3,)</f>
        <v>OutStation</v>
      </c>
    </row>
    <row r="1427" spans="1:29" x14ac:dyDescent="0.25">
      <c r="A1427" s="21">
        <v>1426</v>
      </c>
      <c r="B1427" s="21" t="s">
        <v>1909</v>
      </c>
      <c r="C1427" s="30">
        <v>45850</v>
      </c>
      <c r="D1427" s="30">
        <v>45856</v>
      </c>
      <c r="E1427" s="47">
        <v>70.7</v>
      </c>
      <c r="F1427" s="47">
        <f t="shared" si="154"/>
        <v>6221.6</v>
      </c>
      <c r="G1427" s="48">
        <f t="shared" si="155"/>
        <v>6221.6</v>
      </c>
      <c r="H1427" s="21">
        <v>576402</v>
      </c>
      <c r="I1427" s="21" t="s">
        <v>2892</v>
      </c>
      <c r="J1427" s="21">
        <v>1</v>
      </c>
      <c r="K1427" s="21">
        <v>1</v>
      </c>
      <c r="L1427" s="21">
        <f t="shared" si="156"/>
        <v>0</v>
      </c>
      <c r="M1427" s="21" t="s">
        <v>1936</v>
      </c>
      <c r="N1427" s="30">
        <v>45859</v>
      </c>
      <c r="O1427" s="48">
        <v>10175.75</v>
      </c>
      <c r="P1427" s="21" t="s">
        <v>1906</v>
      </c>
      <c r="Q1427" s="21">
        <v>58153429681</v>
      </c>
      <c r="R1427" s="21" t="s">
        <v>40</v>
      </c>
      <c r="S1427" s="3">
        <v>-20</v>
      </c>
      <c r="T1427" s="37"/>
      <c r="U1427" s="21" t="s">
        <v>18</v>
      </c>
      <c r="V1427" s="21" t="str">
        <f>VLOOKUP(P1427,'Customer List'!B:C,2,)</f>
        <v>Lucknow</v>
      </c>
      <c r="W1427" s="38"/>
      <c r="X1427" s="30">
        <v>45862</v>
      </c>
      <c r="Y1427" s="21">
        <f t="shared" si="157"/>
        <v>3</v>
      </c>
      <c r="Z1427" s="21" t="str">
        <f t="shared" si="158"/>
        <v>Monday</v>
      </c>
      <c r="AA1427" s="21" t="str">
        <f t="shared" si="159"/>
        <v>Thursday</v>
      </c>
      <c r="AB1427" s="21" t="str">
        <f>VLOOKUP(U1427,'Currency Sheet'!A:C,3,)</f>
        <v>DOLLAR</v>
      </c>
      <c r="AC1427" s="42" t="str">
        <f>VLOOKUP(P1427,'Customer List'!B:D,3,)</f>
        <v>OutStation</v>
      </c>
    </row>
    <row r="1428" spans="1:29" x14ac:dyDescent="0.25">
      <c r="A1428" s="21">
        <v>1427</v>
      </c>
      <c r="B1428" s="21" t="s">
        <v>1909</v>
      </c>
      <c r="C1428" s="30">
        <v>45850</v>
      </c>
      <c r="D1428" s="30">
        <v>45856</v>
      </c>
      <c r="E1428" s="47">
        <v>177.1</v>
      </c>
      <c r="F1428" s="47">
        <f t="shared" si="154"/>
        <v>15584.8</v>
      </c>
      <c r="G1428" s="48">
        <f t="shared" si="155"/>
        <v>15584.8</v>
      </c>
      <c r="H1428" s="21">
        <v>592704</v>
      </c>
      <c r="I1428" s="21" t="s">
        <v>2893</v>
      </c>
      <c r="J1428" s="21">
        <v>1</v>
      </c>
      <c r="K1428" s="21">
        <v>1</v>
      </c>
      <c r="L1428" s="21">
        <f t="shared" si="156"/>
        <v>0</v>
      </c>
      <c r="M1428" s="21" t="s">
        <v>1997</v>
      </c>
      <c r="N1428" s="30">
        <v>45860</v>
      </c>
      <c r="O1428" s="48">
        <v>28234.799999999999</v>
      </c>
      <c r="P1428" s="21" t="s">
        <v>1908</v>
      </c>
      <c r="Q1428" s="21">
        <v>58153477454</v>
      </c>
      <c r="R1428" s="21" t="s">
        <v>40</v>
      </c>
      <c r="S1428" s="3">
        <v>-20</v>
      </c>
      <c r="T1428" s="37"/>
      <c r="U1428" s="21" t="s">
        <v>18</v>
      </c>
      <c r="V1428" s="21" t="str">
        <f>VLOOKUP(P1428,'Customer List'!B:C,2,)</f>
        <v>Banglore</v>
      </c>
      <c r="W1428" s="38"/>
      <c r="X1428" s="30">
        <v>45861</v>
      </c>
      <c r="Y1428" s="21">
        <f t="shared" si="157"/>
        <v>1</v>
      </c>
      <c r="Z1428" s="21" t="str">
        <f t="shared" si="158"/>
        <v>Tuesday</v>
      </c>
      <c r="AA1428" s="21" t="str">
        <f t="shared" si="159"/>
        <v>Wednesday</v>
      </c>
      <c r="AB1428" s="21" t="str">
        <f>VLOOKUP(U1428,'Currency Sheet'!A:C,3,)</f>
        <v>DOLLAR</v>
      </c>
      <c r="AC1428" s="42" t="str">
        <f>VLOOKUP(P1428,'Customer List'!B:D,3,)</f>
        <v>OutStation</v>
      </c>
    </row>
    <row r="1429" spans="1:29" x14ac:dyDescent="0.25">
      <c r="A1429" s="21">
        <v>1428</v>
      </c>
      <c r="B1429" s="21" t="s">
        <v>1909</v>
      </c>
      <c r="C1429" s="30">
        <v>45850</v>
      </c>
      <c r="D1429" s="30">
        <v>45856</v>
      </c>
      <c r="E1429" s="47">
        <v>126</v>
      </c>
      <c r="F1429" s="47">
        <f t="shared" si="154"/>
        <v>11088</v>
      </c>
      <c r="G1429" s="48">
        <f t="shared" si="155"/>
        <v>11088</v>
      </c>
      <c r="H1429" s="21">
        <v>600653</v>
      </c>
      <c r="I1429" s="21" t="s">
        <v>2894</v>
      </c>
      <c r="J1429" s="21">
        <v>1</v>
      </c>
      <c r="K1429" s="21">
        <v>1</v>
      </c>
      <c r="L1429" s="21">
        <f t="shared" si="156"/>
        <v>0</v>
      </c>
      <c r="M1429" s="21" t="s">
        <v>1997</v>
      </c>
      <c r="N1429" s="30">
        <v>45860</v>
      </c>
      <c r="O1429" s="48">
        <v>20088</v>
      </c>
      <c r="P1429" s="21" t="s">
        <v>1908</v>
      </c>
      <c r="Q1429" s="21">
        <v>58153477454</v>
      </c>
      <c r="R1429" s="21" t="s">
        <v>40</v>
      </c>
      <c r="S1429" s="3">
        <v>4</v>
      </c>
      <c r="T1429" s="37"/>
      <c r="U1429" s="21" t="s">
        <v>18</v>
      </c>
      <c r="V1429" s="21" t="str">
        <f>VLOOKUP(P1429,'Customer List'!B:C,2,)</f>
        <v>Banglore</v>
      </c>
      <c r="W1429" s="38"/>
      <c r="X1429" s="30">
        <v>45861</v>
      </c>
      <c r="Y1429" s="21">
        <f t="shared" si="157"/>
        <v>1</v>
      </c>
      <c r="Z1429" s="21" t="str">
        <f t="shared" si="158"/>
        <v>Tuesday</v>
      </c>
      <c r="AA1429" s="21" t="str">
        <f t="shared" si="159"/>
        <v>Wednesday</v>
      </c>
      <c r="AB1429" s="21" t="str">
        <f>VLOOKUP(U1429,'Currency Sheet'!A:C,3,)</f>
        <v>DOLLAR</v>
      </c>
      <c r="AC1429" s="42" t="str">
        <f>VLOOKUP(P1429,'Customer List'!B:D,3,)</f>
        <v>OutStation</v>
      </c>
    </row>
    <row r="1430" spans="1:29" x14ac:dyDescent="0.25">
      <c r="A1430" s="21">
        <v>1429</v>
      </c>
      <c r="B1430" s="21" t="s">
        <v>1909</v>
      </c>
      <c r="C1430" s="30">
        <v>45850</v>
      </c>
      <c r="D1430" s="30">
        <v>45856</v>
      </c>
      <c r="E1430" s="47">
        <v>259</v>
      </c>
      <c r="F1430" s="47">
        <f t="shared" si="154"/>
        <v>22792</v>
      </c>
      <c r="G1430" s="48">
        <f t="shared" si="155"/>
        <v>22792</v>
      </c>
      <c r="H1430" s="21">
        <v>621616</v>
      </c>
      <c r="I1430" s="21" t="s">
        <v>2895</v>
      </c>
      <c r="J1430" s="21">
        <v>1</v>
      </c>
      <c r="K1430" s="21">
        <v>1</v>
      </c>
      <c r="L1430" s="21">
        <f t="shared" si="156"/>
        <v>0</v>
      </c>
      <c r="M1430" s="21" t="s">
        <v>1918</v>
      </c>
      <c r="N1430" s="30">
        <v>45857</v>
      </c>
      <c r="O1430" s="48">
        <v>40145</v>
      </c>
      <c r="P1430" s="21" t="s">
        <v>1894</v>
      </c>
      <c r="Q1430" s="21">
        <v>58153395974</v>
      </c>
      <c r="R1430" s="21" t="s">
        <v>40</v>
      </c>
      <c r="S1430" s="3">
        <v>4</v>
      </c>
      <c r="T1430" s="37"/>
      <c r="U1430" s="21" t="s">
        <v>18</v>
      </c>
      <c r="V1430" s="21" t="str">
        <f>VLOOKUP(P1430,'Customer List'!B:C,2,)</f>
        <v>Banglore</v>
      </c>
      <c r="W1430" s="38"/>
      <c r="X1430" s="30">
        <v>45858</v>
      </c>
      <c r="Y1430" s="21">
        <f t="shared" si="157"/>
        <v>1</v>
      </c>
      <c r="Z1430" s="21" t="str">
        <f t="shared" si="158"/>
        <v>Saturday</v>
      </c>
      <c r="AA1430" s="21" t="str">
        <f t="shared" si="159"/>
        <v>Sunday</v>
      </c>
      <c r="AB1430" s="21" t="str">
        <f>VLOOKUP(U1430,'Currency Sheet'!A:C,3,)</f>
        <v>DOLLAR</v>
      </c>
      <c r="AC1430" s="42" t="str">
        <f>VLOOKUP(P1430,'Customer List'!B:D,3,)</f>
        <v>OutStation</v>
      </c>
    </row>
    <row r="1431" spans="1:29" x14ac:dyDescent="0.25">
      <c r="A1431" s="21">
        <v>1430</v>
      </c>
      <c r="B1431" s="21" t="s">
        <v>1909</v>
      </c>
      <c r="C1431" s="30">
        <v>45850</v>
      </c>
      <c r="D1431" s="30">
        <v>45856</v>
      </c>
      <c r="E1431" s="47">
        <v>267.39999999999998</v>
      </c>
      <c r="F1431" s="47">
        <f t="shared" si="154"/>
        <v>23531.199999999997</v>
      </c>
      <c r="G1431" s="48">
        <f t="shared" si="155"/>
        <v>23531.199999999997</v>
      </c>
      <c r="H1431" s="21">
        <v>626810</v>
      </c>
      <c r="I1431" s="21" t="s">
        <v>2896</v>
      </c>
      <c r="J1431" s="21">
        <v>1</v>
      </c>
      <c r="K1431" s="21">
        <v>1</v>
      </c>
      <c r="L1431" s="21">
        <f t="shared" si="156"/>
        <v>0</v>
      </c>
      <c r="M1431" s="21" t="s">
        <v>1918</v>
      </c>
      <c r="N1431" s="30">
        <v>45857</v>
      </c>
      <c r="O1431" s="48">
        <v>41447</v>
      </c>
      <c r="P1431" s="21" t="s">
        <v>1894</v>
      </c>
      <c r="Q1431" s="21">
        <v>58153395974</v>
      </c>
      <c r="R1431" s="21" t="s">
        <v>40</v>
      </c>
      <c r="S1431" s="3">
        <v>4</v>
      </c>
      <c r="T1431" s="37"/>
      <c r="U1431" s="21" t="s">
        <v>18</v>
      </c>
      <c r="V1431" s="21" t="str">
        <f>VLOOKUP(P1431,'Customer List'!B:C,2,)</f>
        <v>Banglore</v>
      </c>
      <c r="W1431" s="38"/>
      <c r="X1431" s="30">
        <v>45858</v>
      </c>
      <c r="Y1431" s="21">
        <f t="shared" si="157"/>
        <v>1</v>
      </c>
      <c r="Z1431" s="21" t="str">
        <f t="shared" si="158"/>
        <v>Saturday</v>
      </c>
      <c r="AA1431" s="21" t="str">
        <f t="shared" si="159"/>
        <v>Sunday</v>
      </c>
      <c r="AB1431" s="21" t="str">
        <f>VLOOKUP(U1431,'Currency Sheet'!A:C,3,)</f>
        <v>DOLLAR</v>
      </c>
      <c r="AC1431" s="42" t="str">
        <f>VLOOKUP(P1431,'Customer List'!B:D,3,)</f>
        <v>OutStation</v>
      </c>
    </row>
    <row r="1432" spans="1:29" x14ac:dyDescent="0.25">
      <c r="A1432" s="21">
        <v>1431</v>
      </c>
      <c r="B1432" s="21" t="s">
        <v>1909</v>
      </c>
      <c r="C1432" s="30">
        <v>45850</v>
      </c>
      <c r="D1432" s="30">
        <v>45856</v>
      </c>
      <c r="E1432" s="47">
        <v>259</v>
      </c>
      <c r="F1432" s="47">
        <f t="shared" si="154"/>
        <v>22792</v>
      </c>
      <c r="G1432" s="48">
        <f t="shared" si="155"/>
        <v>22792</v>
      </c>
      <c r="H1432" s="21">
        <v>626812</v>
      </c>
      <c r="I1432" s="21" t="s">
        <v>1254</v>
      </c>
      <c r="J1432" s="21">
        <v>1</v>
      </c>
      <c r="K1432" s="21">
        <v>1</v>
      </c>
      <c r="L1432" s="21">
        <f t="shared" si="156"/>
        <v>0</v>
      </c>
      <c r="M1432" s="21" t="s">
        <v>1916</v>
      </c>
      <c r="N1432" s="30">
        <v>45857</v>
      </c>
      <c r="O1432" s="48">
        <v>40145</v>
      </c>
      <c r="P1432" s="21" t="s">
        <v>1894</v>
      </c>
      <c r="Q1432" s="21">
        <v>58153395974</v>
      </c>
      <c r="R1432" s="21" t="s">
        <v>40</v>
      </c>
      <c r="S1432" s="3">
        <v>4</v>
      </c>
      <c r="T1432" s="37"/>
      <c r="U1432" s="21" t="s">
        <v>18</v>
      </c>
      <c r="V1432" s="21" t="str">
        <f>VLOOKUP(P1432,'Customer List'!B:C,2,)</f>
        <v>Banglore</v>
      </c>
      <c r="W1432" s="38"/>
      <c r="X1432" s="30">
        <v>45858</v>
      </c>
      <c r="Y1432" s="21">
        <f t="shared" si="157"/>
        <v>1</v>
      </c>
      <c r="Z1432" s="21" t="str">
        <f t="shared" si="158"/>
        <v>Saturday</v>
      </c>
      <c r="AA1432" s="21" t="str">
        <f t="shared" si="159"/>
        <v>Sunday</v>
      </c>
      <c r="AB1432" s="21" t="str">
        <f>VLOOKUP(U1432,'Currency Sheet'!A:C,3,)</f>
        <v>DOLLAR</v>
      </c>
      <c r="AC1432" s="42" t="str">
        <f>VLOOKUP(P1432,'Customer List'!B:D,3,)</f>
        <v>OutStation</v>
      </c>
    </row>
    <row r="1433" spans="1:29" x14ac:dyDescent="0.25">
      <c r="A1433" s="21">
        <v>1432</v>
      </c>
      <c r="B1433" s="21" t="s">
        <v>1909</v>
      </c>
      <c r="C1433" s="30">
        <v>45850</v>
      </c>
      <c r="D1433" s="30">
        <v>45856</v>
      </c>
      <c r="E1433" s="47">
        <v>259</v>
      </c>
      <c r="F1433" s="47">
        <f t="shared" si="154"/>
        <v>22792</v>
      </c>
      <c r="G1433" s="48">
        <f t="shared" si="155"/>
        <v>136752</v>
      </c>
      <c r="H1433" s="21">
        <v>626812</v>
      </c>
      <c r="I1433" s="21" t="s">
        <v>1254</v>
      </c>
      <c r="J1433" s="21">
        <v>6</v>
      </c>
      <c r="K1433" s="21">
        <v>6</v>
      </c>
      <c r="L1433" s="21">
        <f t="shared" si="156"/>
        <v>0</v>
      </c>
      <c r="M1433" s="21" t="s">
        <v>2104</v>
      </c>
      <c r="N1433" s="30">
        <v>45866</v>
      </c>
      <c r="O1433" s="48">
        <f>2*120435</f>
        <v>240870</v>
      </c>
      <c r="P1433" s="21" t="s">
        <v>1894</v>
      </c>
      <c r="Q1433" s="21">
        <v>58153728301</v>
      </c>
      <c r="R1433" s="21" t="s">
        <v>40</v>
      </c>
      <c r="S1433" s="3">
        <v>4</v>
      </c>
      <c r="T1433" s="37" t="s">
        <v>1943</v>
      </c>
      <c r="U1433" s="21" t="s">
        <v>18</v>
      </c>
      <c r="V1433" s="21" t="str">
        <f>VLOOKUP(P1433,'Customer List'!B:C,2,)</f>
        <v>Banglore</v>
      </c>
      <c r="W1433" s="38"/>
      <c r="X1433" s="30">
        <v>45867</v>
      </c>
      <c r="Y1433" s="21">
        <f t="shared" si="157"/>
        <v>1</v>
      </c>
      <c r="Z1433" s="21" t="str">
        <f t="shared" si="158"/>
        <v>Monday</v>
      </c>
      <c r="AA1433" s="21" t="str">
        <f t="shared" si="159"/>
        <v>Tuesday</v>
      </c>
      <c r="AB1433" s="21" t="str">
        <f>VLOOKUP(U1433,'Currency Sheet'!A:C,3,)</f>
        <v>DOLLAR</v>
      </c>
      <c r="AC1433" s="42" t="str">
        <f>VLOOKUP(P1433,'Customer List'!B:D,3,)</f>
        <v>OutStation</v>
      </c>
    </row>
    <row r="1434" spans="1:29" x14ac:dyDescent="0.25">
      <c r="A1434" s="21">
        <v>1433</v>
      </c>
      <c r="B1434" s="21" t="s">
        <v>1909</v>
      </c>
      <c r="C1434" s="30">
        <v>45850</v>
      </c>
      <c r="D1434" s="30">
        <v>45856</v>
      </c>
      <c r="E1434" s="47">
        <v>259</v>
      </c>
      <c r="F1434" s="47">
        <f t="shared" si="154"/>
        <v>22792</v>
      </c>
      <c r="G1434" s="48">
        <f t="shared" si="155"/>
        <v>68376</v>
      </c>
      <c r="H1434" s="21">
        <v>626812</v>
      </c>
      <c r="I1434" s="21" t="s">
        <v>1254</v>
      </c>
      <c r="J1434" s="21">
        <v>3</v>
      </c>
      <c r="K1434" s="21">
        <v>3</v>
      </c>
      <c r="L1434" s="21">
        <f t="shared" si="156"/>
        <v>0</v>
      </c>
      <c r="M1434" s="21" t="s">
        <v>2532</v>
      </c>
      <c r="N1434" s="30">
        <v>45892</v>
      </c>
      <c r="O1434" s="48">
        <v>120435</v>
      </c>
      <c r="P1434" s="21" t="s">
        <v>1894</v>
      </c>
      <c r="Q1434" s="21">
        <v>58154747405</v>
      </c>
      <c r="R1434" s="21" t="s">
        <v>40</v>
      </c>
      <c r="S1434" s="3">
        <v>4</v>
      </c>
      <c r="T1434" s="37" t="s">
        <v>1943</v>
      </c>
      <c r="U1434" s="21" t="s">
        <v>18</v>
      </c>
      <c r="V1434" s="21" t="str">
        <f>VLOOKUP(P1434,'Customer List'!B:C,2,)</f>
        <v>Banglore</v>
      </c>
      <c r="W1434" s="38"/>
      <c r="X1434" s="30">
        <v>45893</v>
      </c>
      <c r="Y1434" s="21">
        <f t="shared" si="157"/>
        <v>1</v>
      </c>
      <c r="Z1434" s="21" t="str">
        <f t="shared" si="158"/>
        <v>Saturday</v>
      </c>
      <c r="AA1434" s="21" t="str">
        <f t="shared" si="159"/>
        <v>Sunday</v>
      </c>
      <c r="AB1434" s="21" t="str">
        <f>VLOOKUP(U1434,'Currency Sheet'!A:C,3,)</f>
        <v>DOLLAR</v>
      </c>
      <c r="AC1434" s="42" t="str">
        <f>VLOOKUP(P1434,'Customer List'!B:D,3,)</f>
        <v>OutStation</v>
      </c>
    </row>
    <row r="1435" spans="1:29" x14ac:dyDescent="0.25">
      <c r="A1435" s="21">
        <v>1434</v>
      </c>
      <c r="B1435" s="21" t="s">
        <v>1909</v>
      </c>
      <c r="C1435" s="30">
        <v>45850</v>
      </c>
      <c r="D1435" s="30">
        <v>45856</v>
      </c>
      <c r="E1435" s="47">
        <v>252</v>
      </c>
      <c r="F1435" s="47">
        <f t="shared" si="154"/>
        <v>22176</v>
      </c>
      <c r="G1435" s="48">
        <f t="shared" si="155"/>
        <v>22176</v>
      </c>
      <c r="H1435" s="21">
        <v>637310</v>
      </c>
      <c r="I1435" s="21" t="s">
        <v>2897</v>
      </c>
      <c r="J1435" s="21">
        <v>1</v>
      </c>
      <c r="K1435" s="21">
        <v>1</v>
      </c>
      <c r="L1435" s="21">
        <f t="shared" si="156"/>
        <v>0</v>
      </c>
      <c r="M1435" s="21" t="s">
        <v>1918</v>
      </c>
      <c r="N1435" s="30">
        <v>45857</v>
      </c>
      <c r="O1435" s="48">
        <v>39060</v>
      </c>
      <c r="P1435" s="21" t="s">
        <v>1894</v>
      </c>
      <c r="Q1435" s="21">
        <v>58153395974</v>
      </c>
      <c r="R1435" s="21" t="s">
        <v>40</v>
      </c>
      <c r="S1435" s="3">
        <v>4</v>
      </c>
      <c r="T1435" s="37"/>
      <c r="U1435" s="21" t="s">
        <v>18</v>
      </c>
      <c r="V1435" s="21" t="str">
        <f>VLOOKUP(P1435,'Customer List'!B:C,2,)</f>
        <v>Banglore</v>
      </c>
      <c r="W1435" s="38"/>
      <c r="X1435" s="30">
        <v>45858</v>
      </c>
      <c r="Y1435" s="21">
        <f t="shared" si="157"/>
        <v>1</v>
      </c>
      <c r="Z1435" s="21" t="str">
        <f t="shared" si="158"/>
        <v>Saturday</v>
      </c>
      <c r="AA1435" s="21" t="str">
        <f t="shared" si="159"/>
        <v>Sunday</v>
      </c>
      <c r="AB1435" s="21" t="str">
        <f>VLOOKUP(U1435,'Currency Sheet'!A:C,3,)</f>
        <v>DOLLAR</v>
      </c>
      <c r="AC1435" s="42" t="str">
        <f>VLOOKUP(P1435,'Customer List'!B:D,3,)</f>
        <v>OutStation</v>
      </c>
    </row>
    <row r="1436" spans="1:29" x14ac:dyDescent="0.25">
      <c r="A1436" s="21">
        <v>1435</v>
      </c>
      <c r="B1436" s="21" t="s">
        <v>1909</v>
      </c>
      <c r="C1436" s="30">
        <v>45850</v>
      </c>
      <c r="D1436" s="30">
        <v>45856</v>
      </c>
      <c r="E1436" s="47">
        <v>177.1</v>
      </c>
      <c r="F1436" s="47">
        <f t="shared" si="154"/>
        <v>15584.8</v>
      </c>
      <c r="G1436" s="48">
        <f t="shared" si="155"/>
        <v>15584.8</v>
      </c>
      <c r="H1436" s="21">
        <v>640922</v>
      </c>
      <c r="I1436" s="21" t="s">
        <v>2898</v>
      </c>
      <c r="J1436" s="21">
        <v>1</v>
      </c>
      <c r="K1436" s="21">
        <v>1</v>
      </c>
      <c r="L1436" s="21">
        <f t="shared" si="156"/>
        <v>0</v>
      </c>
      <c r="M1436" s="21" t="s">
        <v>2223</v>
      </c>
      <c r="N1436" s="30">
        <v>45871</v>
      </c>
      <c r="O1436" s="48">
        <v>25489.75</v>
      </c>
      <c r="P1436" s="21" t="s">
        <v>1013</v>
      </c>
      <c r="Q1436" s="21" t="s">
        <v>2070</v>
      </c>
      <c r="R1436" s="21" t="s">
        <v>637</v>
      </c>
      <c r="S1436" s="3">
        <v>4</v>
      </c>
      <c r="T1436" s="37" t="s">
        <v>2222</v>
      </c>
      <c r="U1436" s="21" t="s">
        <v>18</v>
      </c>
      <c r="V1436" s="21" t="str">
        <f>VLOOKUP(P1436,'Customer List'!B:C,2,)</f>
        <v>Faridabad</v>
      </c>
      <c r="W1436" s="38"/>
      <c r="X1436" s="30">
        <v>45871</v>
      </c>
      <c r="Y1436" s="21">
        <f t="shared" si="157"/>
        <v>0</v>
      </c>
      <c r="Z1436" s="21" t="str">
        <f t="shared" si="158"/>
        <v>Saturday</v>
      </c>
      <c r="AA1436" s="21" t="str">
        <f t="shared" si="159"/>
        <v>Saturday</v>
      </c>
      <c r="AB1436" s="21" t="str">
        <f>VLOOKUP(U1436,'Currency Sheet'!A:C,3,)</f>
        <v>DOLLAR</v>
      </c>
      <c r="AC1436" s="42" t="str">
        <f>VLOOKUP(P1436,'Customer List'!B:D,3,)</f>
        <v>Local</v>
      </c>
    </row>
    <row r="1437" spans="1:29" x14ac:dyDescent="0.25">
      <c r="A1437" s="21">
        <v>1436</v>
      </c>
      <c r="B1437" s="21" t="s">
        <v>1909</v>
      </c>
      <c r="C1437" s="30">
        <v>45850</v>
      </c>
      <c r="D1437" s="30">
        <v>45856</v>
      </c>
      <c r="E1437" s="47">
        <v>283.5</v>
      </c>
      <c r="F1437" s="47">
        <f t="shared" si="154"/>
        <v>24948</v>
      </c>
      <c r="G1437" s="48">
        <f t="shared" si="155"/>
        <v>24948</v>
      </c>
      <c r="H1437" s="21">
        <v>640945</v>
      </c>
      <c r="I1437" s="21" t="s">
        <v>1618</v>
      </c>
      <c r="J1437" s="21">
        <v>1</v>
      </c>
      <c r="K1437" s="21">
        <v>1</v>
      </c>
      <c r="L1437" s="21">
        <f t="shared" si="156"/>
        <v>0</v>
      </c>
      <c r="M1437" s="21" t="s">
        <v>1936</v>
      </c>
      <c r="N1437" s="30">
        <v>45859</v>
      </c>
      <c r="O1437" s="48">
        <v>40803.75</v>
      </c>
      <c r="P1437" s="21" t="s">
        <v>1906</v>
      </c>
      <c r="Q1437" s="21">
        <v>58153429681</v>
      </c>
      <c r="R1437" s="21" t="s">
        <v>40</v>
      </c>
      <c r="S1437" s="3">
        <v>4</v>
      </c>
      <c r="T1437" s="37"/>
      <c r="U1437" s="21" t="s">
        <v>18</v>
      </c>
      <c r="V1437" s="21" t="str">
        <f>VLOOKUP(P1437,'Customer List'!B:C,2,)</f>
        <v>Lucknow</v>
      </c>
      <c r="W1437" s="38"/>
      <c r="X1437" s="30">
        <v>45862</v>
      </c>
      <c r="Y1437" s="21">
        <f t="shared" si="157"/>
        <v>3</v>
      </c>
      <c r="Z1437" s="21" t="str">
        <f t="shared" si="158"/>
        <v>Monday</v>
      </c>
      <c r="AA1437" s="21" t="str">
        <f t="shared" si="159"/>
        <v>Thursday</v>
      </c>
      <c r="AB1437" s="21" t="str">
        <f>VLOOKUP(U1437,'Currency Sheet'!A:C,3,)</f>
        <v>DOLLAR</v>
      </c>
      <c r="AC1437" s="42" t="str">
        <f>VLOOKUP(P1437,'Customer List'!B:D,3,)</f>
        <v>OutStation</v>
      </c>
    </row>
    <row r="1438" spans="1:29" x14ac:dyDescent="0.25">
      <c r="A1438" s="21">
        <v>1437</v>
      </c>
      <c r="B1438" s="21" t="s">
        <v>1909</v>
      </c>
      <c r="C1438" s="30">
        <v>45850</v>
      </c>
      <c r="D1438" s="30">
        <v>45856</v>
      </c>
      <c r="E1438" s="47">
        <v>252</v>
      </c>
      <c r="F1438" s="47">
        <f t="shared" si="154"/>
        <v>22176</v>
      </c>
      <c r="G1438" s="48">
        <f t="shared" si="155"/>
        <v>22176</v>
      </c>
      <c r="H1438" s="21">
        <v>652404</v>
      </c>
      <c r="I1438" s="21" t="s">
        <v>2899</v>
      </c>
      <c r="J1438" s="21">
        <v>1</v>
      </c>
      <c r="K1438" s="21">
        <v>1</v>
      </c>
      <c r="L1438" s="21">
        <f t="shared" si="156"/>
        <v>0</v>
      </c>
      <c r="M1438" s="21" t="s">
        <v>1925</v>
      </c>
      <c r="N1438" s="30">
        <v>45859</v>
      </c>
      <c r="O1438" s="48">
        <v>30780</v>
      </c>
      <c r="P1438" s="21" t="s">
        <v>1010</v>
      </c>
      <c r="Q1438" s="21">
        <v>58153432562</v>
      </c>
      <c r="R1438" s="21" t="s">
        <v>40</v>
      </c>
      <c r="S1438" s="3">
        <v>4</v>
      </c>
      <c r="T1438" s="37"/>
      <c r="U1438" s="21" t="s">
        <v>18</v>
      </c>
      <c r="V1438" s="21" t="str">
        <f>VLOOKUP(P1438,'Customer List'!B:C,2,)</f>
        <v>Mumbai</v>
      </c>
      <c r="W1438" s="38"/>
      <c r="X1438" s="30">
        <v>45860</v>
      </c>
      <c r="Y1438" s="21">
        <f t="shared" si="157"/>
        <v>1</v>
      </c>
      <c r="Z1438" s="21" t="str">
        <f t="shared" si="158"/>
        <v>Monday</v>
      </c>
      <c r="AA1438" s="21" t="str">
        <f t="shared" si="159"/>
        <v>Tuesday</v>
      </c>
      <c r="AB1438" s="21" t="str">
        <f>VLOOKUP(U1438,'Currency Sheet'!A:C,3,)</f>
        <v>DOLLAR</v>
      </c>
      <c r="AC1438" s="42" t="str">
        <f>VLOOKUP(P1438,'Customer List'!B:D,3,)</f>
        <v>OutStation</v>
      </c>
    </row>
    <row r="1439" spans="1:29" x14ac:dyDescent="0.25">
      <c r="A1439" s="21">
        <v>1438</v>
      </c>
      <c r="B1439" s="21" t="s">
        <v>1909</v>
      </c>
      <c r="C1439" s="30">
        <v>45850</v>
      </c>
      <c r="D1439" s="30">
        <v>45856</v>
      </c>
      <c r="E1439" s="47">
        <v>105</v>
      </c>
      <c r="F1439" s="47">
        <f t="shared" si="154"/>
        <v>9240</v>
      </c>
      <c r="G1439" s="48">
        <f t="shared" si="155"/>
        <v>9240</v>
      </c>
      <c r="H1439" s="21">
        <v>696807</v>
      </c>
      <c r="I1439" s="21" t="s">
        <v>2900</v>
      </c>
      <c r="J1439" s="21">
        <v>1</v>
      </c>
      <c r="K1439" s="21">
        <v>1</v>
      </c>
      <c r="L1439" s="21">
        <f t="shared" si="156"/>
        <v>0</v>
      </c>
      <c r="M1439" s="21" t="s">
        <v>1940</v>
      </c>
      <c r="N1439" s="30">
        <v>45859</v>
      </c>
      <c r="O1439" s="48">
        <v>0</v>
      </c>
      <c r="P1439" s="21" t="s">
        <v>172</v>
      </c>
      <c r="Q1439" s="21">
        <v>58153433030</v>
      </c>
      <c r="R1439" s="21" t="s">
        <v>40</v>
      </c>
      <c r="S1439" s="3">
        <v>4</v>
      </c>
      <c r="T1439" s="37" t="s">
        <v>609</v>
      </c>
      <c r="U1439" s="21" t="s">
        <v>18</v>
      </c>
      <c r="V1439" s="21" t="str">
        <f>VLOOKUP(P1439,'Customer List'!B:C,2,)</f>
        <v>Kolkata</v>
      </c>
      <c r="W1439" s="38"/>
      <c r="X1439" s="30">
        <v>45860</v>
      </c>
      <c r="Y1439" s="21">
        <f t="shared" si="157"/>
        <v>1</v>
      </c>
      <c r="Z1439" s="21" t="str">
        <f t="shared" si="158"/>
        <v>Monday</v>
      </c>
      <c r="AA1439" s="21" t="str">
        <f t="shared" si="159"/>
        <v>Tuesday</v>
      </c>
      <c r="AB1439" s="21" t="str">
        <f>VLOOKUP(U1439,'Currency Sheet'!A:C,3,)</f>
        <v>DOLLAR</v>
      </c>
      <c r="AC1439" s="42" t="str">
        <f>VLOOKUP(P1439,'Customer List'!B:D,3,)</f>
        <v>OutStation</v>
      </c>
    </row>
    <row r="1440" spans="1:29" x14ac:dyDescent="0.25">
      <c r="A1440" s="21">
        <v>1439</v>
      </c>
      <c r="B1440" s="21" t="s">
        <v>1909</v>
      </c>
      <c r="C1440" s="30">
        <v>45850</v>
      </c>
      <c r="D1440" s="30">
        <v>45856</v>
      </c>
      <c r="E1440" s="47">
        <v>74.2</v>
      </c>
      <c r="F1440" s="47">
        <f t="shared" si="154"/>
        <v>6529.6</v>
      </c>
      <c r="G1440" s="48">
        <f t="shared" si="155"/>
        <v>13059.2</v>
      </c>
      <c r="H1440" s="21">
        <v>765202</v>
      </c>
      <c r="I1440" s="21" t="s">
        <v>2901</v>
      </c>
      <c r="J1440" s="21">
        <v>2</v>
      </c>
      <c r="K1440" s="21">
        <v>2</v>
      </c>
      <c r="L1440" s="21">
        <f t="shared" si="156"/>
        <v>0</v>
      </c>
      <c r="M1440" s="21" t="s">
        <v>2131</v>
      </c>
      <c r="N1440" s="30">
        <v>45867</v>
      </c>
      <c r="O1440" s="48">
        <v>24645</v>
      </c>
      <c r="P1440" s="21" t="s">
        <v>370</v>
      </c>
      <c r="Q1440" s="21">
        <v>58153779283</v>
      </c>
      <c r="R1440" s="21" t="s">
        <v>40</v>
      </c>
      <c r="S1440" s="3">
        <v>-20</v>
      </c>
      <c r="T1440" s="37"/>
      <c r="U1440" s="21" t="s">
        <v>18</v>
      </c>
      <c r="V1440" s="21" t="str">
        <f>VLOOKUP(P1440,'Customer List'!B:C,2,)</f>
        <v>Gujrat</v>
      </c>
      <c r="W1440" s="38"/>
      <c r="X1440" s="30">
        <v>45869</v>
      </c>
      <c r="Y1440" s="21">
        <f t="shared" si="157"/>
        <v>2</v>
      </c>
      <c r="Z1440" s="21" t="str">
        <f t="shared" si="158"/>
        <v>Tuesday</v>
      </c>
      <c r="AA1440" s="21" t="str">
        <f t="shared" si="159"/>
        <v>Thursday</v>
      </c>
      <c r="AB1440" s="21" t="str">
        <f>VLOOKUP(U1440,'Currency Sheet'!A:C,3,)</f>
        <v>DOLLAR</v>
      </c>
      <c r="AC1440" s="42" t="str">
        <f>VLOOKUP(P1440,'Customer List'!B:D,3,)</f>
        <v>OutStation</v>
      </c>
    </row>
    <row r="1441" spans="1:29" x14ac:dyDescent="0.25">
      <c r="A1441" s="21">
        <v>1440</v>
      </c>
      <c r="B1441" s="21" t="s">
        <v>1909</v>
      </c>
      <c r="C1441" s="30">
        <v>45850</v>
      </c>
      <c r="D1441" s="30">
        <v>45856</v>
      </c>
      <c r="E1441" s="47">
        <v>152.6</v>
      </c>
      <c r="F1441" s="47">
        <f t="shared" si="154"/>
        <v>13428.8</v>
      </c>
      <c r="G1441" s="48">
        <f t="shared" si="155"/>
        <v>13428.8</v>
      </c>
      <c r="H1441" s="21">
        <v>769402</v>
      </c>
      <c r="I1441" s="21" t="s">
        <v>2902</v>
      </c>
      <c r="J1441" s="21">
        <v>1</v>
      </c>
      <c r="K1441" s="21">
        <v>1</v>
      </c>
      <c r="L1441" s="21">
        <f t="shared" si="156"/>
        <v>0</v>
      </c>
      <c r="M1441" s="21" t="s">
        <v>1936</v>
      </c>
      <c r="N1441" s="30">
        <v>45859</v>
      </c>
      <c r="O1441" s="48">
        <v>21963.5</v>
      </c>
      <c r="P1441" s="21" t="s">
        <v>1906</v>
      </c>
      <c r="Q1441" s="21">
        <v>58153429681</v>
      </c>
      <c r="R1441" s="21" t="s">
        <v>40</v>
      </c>
      <c r="S1441" s="3">
        <v>-20</v>
      </c>
      <c r="T1441" s="37"/>
      <c r="U1441" s="21" t="s">
        <v>18</v>
      </c>
      <c r="V1441" s="21" t="str">
        <f>VLOOKUP(P1441,'Customer List'!B:C,2,)</f>
        <v>Lucknow</v>
      </c>
      <c r="W1441" s="38"/>
      <c r="X1441" s="30">
        <v>45862</v>
      </c>
      <c r="Y1441" s="21">
        <f t="shared" si="157"/>
        <v>3</v>
      </c>
      <c r="Z1441" s="21" t="str">
        <f t="shared" si="158"/>
        <v>Monday</v>
      </c>
      <c r="AA1441" s="21" t="str">
        <f t="shared" si="159"/>
        <v>Thursday</v>
      </c>
      <c r="AB1441" s="21" t="str">
        <f>VLOOKUP(U1441,'Currency Sheet'!A:C,3,)</f>
        <v>DOLLAR</v>
      </c>
      <c r="AC1441" s="42" t="str">
        <f>VLOOKUP(P1441,'Customer List'!B:D,3,)</f>
        <v>OutStation</v>
      </c>
    </row>
    <row r="1442" spans="1:29" x14ac:dyDescent="0.25">
      <c r="A1442" s="21">
        <v>1441</v>
      </c>
      <c r="B1442" s="21" t="s">
        <v>1909</v>
      </c>
      <c r="C1442" s="30">
        <v>45850</v>
      </c>
      <c r="D1442" s="30">
        <v>45856</v>
      </c>
      <c r="E1442" s="47">
        <v>328.3</v>
      </c>
      <c r="F1442" s="47">
        <f t="shared" si="154"/>
        <v>28890.400000000001</v>
      </c>
      <c r="G1442" s="48">
        <f t="shared" si="155"/>
        <v>28890.400000000001</v>
      </c>
      <c r="H1442" s="21">
        <v>901518</v>
      </c>
      <c r="I1442" s="21" t="s">
        <v>2903</v>
      </c>
      <c r="J1442" s="21">
        <v>1</v>
      </c>
      <c r="K1442" s="21">
        <v>1</v>
      </c>
      <c r="L1442" s="21">
        <f t="shared" si="156"/>
        <v>0</v>
      </c>
      <c r="M1442" s="21" t="s">
        <v>1917</v>
      </c>
      <c r="N1442" s="30">
        <v>45857</v>
      </c>
      <c r="O1442" s="48">
        <v>50886.5</v>
      </c>
      <c r="P1442" s="21" t="s">
        <v>1894</v>
      </c>
      <c r="Q1442" s="21">
        <v>58153395974</v>
      </c>
      <c r="R1442" s="21" t="s">
        <v>40</v>
      </c>
      <c r="S1442" s="3">
        <v>4</v>
      </c>
      <c r="T1442" s="37"/>
      <c r="U1442" s="21" t="s">
        <v>18</v>
      </c>
      <c r="V1442" s="21" t="str">
        <f>VLOOKUP(P1442,'Customer List'!B:C,2,)</f>
        <v>Banglore</v>
      </c>
      <c r="W1442" s="38"/>
      <c r="X1442" s="30">
        <v>45858</v>
      </c>
      <c r="Y1442" s="21">
        <f t="shared" si="157"/>
        <v>1</v>
      </c>
      <c r="Z1442" s="21" t="str">
        <f t="shared" si="158"/>
        <v>Saturday</v>
      </c>
      <c r="AA1442" s="21" t="str">
        <f t="shared" si="159"/>
        <v>Sunday</v>
      </c>
      <c r="AB1442" s="21" t="str">
        <f>VLOOKUP(U1442,'Currency Sheet'!A:C,3,)</f>
        <v>DOLLAR</v>
      </c>
      <c r="AC1442" s="42" t="str">
        <f>VLOOKUP(P1442,'Customer List'!B:D,3,)</f>
        <v>OutStation</v>
      </c>
    </row>
    <row r="1443" spans="1:29" x14ac:dyDescent="0.25">
      <c r="A1443" s="21">
        <v>1442</v>
      </c>
      <c r="B1443" s="21" t="s">
        <v>1910</v>
      </c>
      <c r="C1443" s="30">
        <v>45846</v>
      </c>
      <c r="D1443" s="30">
        <v>45856</v>
      </c>
      <c r="E1443" s="47">
        <v>198.1</v>
      </c>
      <c r="F1443" s="47">
        <f t="shared" si="154"/>
        <v>17432.8</v>
      </c>
      <c r="G1443" s="48">
        <f t="shared" si="155"/>
        <v>17432.8</v>
      </c>
      <c r="H1443" s="21">
        <v>127608</v>
      </c>
      <c r="I1443" s="21" t="s">
        <v>2904</v>
      </c>
      <c r="J1443" s="21">
        <v>1</v>
      </c>
      <c r="K1443" s="21">
        <v>1</v>
      </c>
      <c r="L1443" s="21">
        <f t="shared" si="156"/>
        <v>0</v>
      </c>
      <c r="M1443" s="21" t="s">
        <v>2004</v>
      </c>
      <c r="N1443" s="30">
        <v>45860</v>
      </c>
      <c r="O1443" s="48">
        <v>25527.31</v>
      </c>
      <c r="P1443" s="21" t="s">
        <v>49</v>
      </c>
      <c r="Q1443" s="21" t="s">
        <v>636</v>
      </c>
      <c r="R1443" s="21" t="s">
        <v>847</v>
      </c>
      <c r="S1443" s="3">
        <v>4</v>
      </c>
      <c r="T1443" s="37"/>
      <c r="U1443" s="21" t="s">
        <v>18</v>
      </c>
      <c r="V1443" s="21" t="str">
        <f>VLOOKUP(P1443,'Customer List'!B:C,2,)</f>
        <v>Delhi</v>
      </c>
      <c r="W1443" s="38"/>
      <c r="X1443" s="30">
        <v>45860</v>
      </c>
      <c r="Y1443" s="21">
        <f t="shared" si="157"/>
        <v>0</v>
      </c>
      <c r="Z1443" s="21" t="str">
        <f t="shared" si="158"/>
        <v>Tuesday</v>
      </c>
      <c r="AA1443" s="21" t="str">
        <f t="shared" si="159"/>
        <v>Tuesday</v>
      </c>
      <c r="AB1443" s="21" t="str">
        <f>VLOOKUP(U1443,'Currency Sheet'!A:C,3,)</f>
        <v>DOLLAR</v>
      </c>
      <c r="AC1443" s="42" t="str">
        <f>VLOOKUP(P1443,'Customer List'!B:D,3,)</f>
        <v>Local</v>
      </c>
    </row>
    <row r="1444" spans="1:29" x14ac:dyDescent="0.25">
      <c r="A1444" s="21">
        <v>1443</v>
      </c>
      <c r="B1444" s="21" t="s">
        <v>1910</v>
      </c>
      <c r="C1444" s="30">
        <v>45846</v>
      </c>
      <c r="D1444" s="30">
        <v>45856</v>
      </c>
      <c r="E1444" s="47">
        <v>45.5</v>
      </c>
      <c r="F1444" s="47">
        <f t="shared" si="154"/>
        <v>4004</v>
      </c>
      <c r="G1444" s="48">
        <f t="shared" si="155"/>
        <v>4004</v>
      </c>
      <c r="H1444" s="21">
        <v>156603</v>
      </c>
      <c r="I1444" s="21" t="s">
        <v>2905</v>
      </c>
      <c r="J1444" s="21">
        <v>1</v>
      </c>
      <c r="K1444" s="21">
        <v>1</v>
      </c>
      <c r="L1444" s="21">
        <f t="shared" si="156"/>
        <v>0</v>
      </c>
      <c r="M1444" s="21" t="s">
        <v>2004</v>
      </c>
      <c r="N1444" s="30">
        <v>45860</v>
      </c>
      <c r="O1444" s="48">
        <v>5863.16</v>
      </c>
      <c r="P1444" s="21" t="s">
        <v>49</v>
      </c>
      <c r="Q1444" s="21" t="s">
        <v>636</v>
      </c>
      <c r="R1444" s="21" t="s">
        <v>847</v>
      </c>
      <c r="S1444" s="3">
        <v>4</v>
      </c>
      <c r="T1444" s="37"/>
      <c r="U1444" s="21" t="s">
        <v>18</v>
      </c>
      <c r="V1444" s="21" t="str">
        <f>VLOOKUP(P1444,'Customer List'!B:C,2,)</f>
        <v>Delhi</v>
      </c>
      <c r="W1444" s="38"/>
      <c r="X1444" s="30">
        <v>45860</v>
      </c>
      <c r="Y1444" s="21">
        <f t="shared" si="157"/>
        <v>0</v>
      </c>
      <c r="Z1444" s="21" t="str">
        <f t="shared" si="158"/>
        <v>Tuesday</v>
      </c>
      <c r="AA1444" s="21" t="str">
        <f t="shared" si="159"/>
        <v>Tuesday</v>
      </c>
      <c r="AB1444" s="21" t="str">
        <f>VLOOKUP(U1444,'Currency Sheet'!A:C,3,)</f>
        <v>DOLLAR</v>
      </c>
      <c r="AC1444" s="42" t="str">
        <f>VLOOKUP(P1444,'Customer List'!B:D,3,)</f>
        <v>Local</v>
      </c>
    </row>
    <row r="1445" spans="1:29" x14ac:dyDescent="0.25">
      <c r="A1445" s="21">
        <v>1444</v>
      </c>
      <c r="B1445" s="21" t="s">
        <v>1910</v>
      </c>
      <c r="C1445" s="30">
        <v>45846</v>
      </c>
      <c r="D1445" s="30">
        <v>45856</v>
      </c>
      <c r="E1445" s="47">
        <v>187.6</v>
      </c>
      <c r="F1445" s="47">
        <f t="shared" si="154"/>
        <v>16508.8</v>
      </c>
      <c r="G1445" s="48">
        <f t="shared" si="155"/>
        <v>16508.8</v>
      </c>
      <c r="H1445" s="21">
        <v>300526</v>
      </c>
      <c r="I1445" s="21" t="s">
        <v>1716</v>
      </c>
      <c r="J1445" s="21">
        <v>1</v>
      </c>
      <c r="K1445" s="21">
        <v>1</v>
      </c>
      <c r="L1445" s="21">
        <f t="shared" si="156"/>
        <v>0</v>
      </c>
      <c r="M1445" s="21" t="s">
        <v>2005</v>
      </c>
      <c r="N1445" s="30">
        <v>45860</v>
      </c>
      <c r="O1445" s="48">
        <v>24174.27</v>
      </c>
      <c r="P1445" s="21" t="s">
        <v>49</v>
      </c>
      <c r="Q1445" s="21" t="s">
        <v>636</v>
      </c>
      <c r="R1445" s="21" t="s">
        <v>847</v>
      </c>
      <c r="S1445" s="3">
        <v>4</v>
      </c>
      <c r="T1445" s="37"/>
      <c r="U1445" s="21" t="s">
        <v>18</v>
      </c>
      <c r="V1445" s="21" t="str">
        <f>VLOOKUP(P1445,'Customer List'!B:C,2,)</f>
        <v>Delhi</v>
      </c>
      <c r="W1445" s="38"/>
      <c r="X1445" s="30">
        <v>45860</v>
      </c>
      <c r="Y1445" s="21">
        <f t="shared" si="157"/>
        <v>0</v>
      </c>
      <c r="Z1445" s="21" t="str">
        <f t="shared" si="158"/>
        <v>Tuesday</v>
      </c>
      <c r="AA1445" s="21" t="str">
        <f t="shared" si="159"/>
        <v>Tuesday</v>
      </c>
      <c r="AB1445" s="21" t="str">
        <f>VLOOKUP(U1445,'Currency Sheet'!A:C,3,)</f>
        <v>DOLLAR</v>
      </c>
      <c r="AC1445" s="42" t="str">
        <f>VLOOKUP(P1445,'Customer List'!B:D,3,)</f>
        <v>Local</v>
      </c>
    </row>
    <row r="1446" spans="1:29" x14ac:dyDescent="0.25">
      <c r="A1446" s="21">
        <v>1445</v>
      </c>
      <c r="B1446" s="21" t="s">
        <v>1910</v>
      </c>
      <c r="C1446" s="30">
        <v>45846</v>
      </c>
      <c r="D1446" s="30">
        <v>45856</v>
      </c>
      <c r="E1446" s="47">
        <v>161.25</v>
      </c>
      <c r="F1446" s="47">
        <f t="shared" si="154"/>
        <v>14190</v>
      </c>
      <c r="G1446" s="48">
        <f t="shared" si="155"/>
        <v>14190</v>
      </c>
      <c r="H1446" s="21">
        <v>302239</v>
      </c>
      <c r="I1446" s="21" t="s">
        <v>1473</v>
      </c>
      <c r="J1446" s="21">
        <v>1</v>
      </c>
      <c r="K1446" s="21">
        <v>1</v>
      </c>
      <c r="L1446" s="21">
        <f t="shared" si="156"/>
        <v>0</v>
      </c>
      <c r="M1446" s="21" t="s">
        <v>2005</v>
      </c>
      <c r="N1446" s="30">
        <v>45860</v>
      </c>
      <c r="O1446" s="48">
        <v>19393.54</v>
      </c>
      <c r="P1446" s="21" t="s">
        <v>49</v>
      </c>
      <c r="Q1446" s="21" t="s">
        <v>636</v>
      </c>
      <c r="R1446" s="21" t="s">
        <v>847</v>
      </c>
      <c r="S1446" s="3">
        <v>4</v>
      </c>
      <c r="T1446" s="37"/>
      <c r="U1446" s="21" t="s">
        <v>18</v>
      </c>
      <c r="V1446" s="21" t="str">
        <f>VLOOKUP(P1446,'Customer List'!B:C,2,)</f>
        <v>Delhi</v>
      </c>
      <c r="W1446" s="38"/>
      <c r="X1446" s="30">
        <v>45860</v>
      </c>
      <c r="Y1446" s="21">
        <f t="shared" si="157"/>
        <v>0</v>
      </c>
      <c r="Z1446" s="21" t="str">
        <f t="shared" si="158"/>
        <v>Tuesday</v>
      </c>
      <c r="AA1446" s="21" t="str">
        <f t="shared" si="159"/>
        <v>Tuesday</v>
      </c>
      <c r="AB1446" s="21" t="str">
        <f>VLOOKUP(U1446,'Currency Sheet'!A:C,3,)</f>
        <v>DOLLAR</v>
      </c>
      <c r="AC1446" s="42" t="str">
        <f>VLOOKUP(P1446,'Customer List'!B:D,3,)</f>
        <v>Local</v>
      </c>
    </row>
    <row r="1447" spans="1:29" x14ac:dyDescent="0.25">
      <c r="A1447" s="21">
        <v>1446</v>
      </c>
      <c r="B1447" s="21" t="s">
        <v>1910</v>
      </c>
      <c r="C1447" s="30">
        <v>45846</v>
      </c>
      <c r="D1447" s="30">
        <v>45856</v>
      </c>
      <c r="E1447" s="47">
        <v>254.8</v>
      </c>
      <c r="F1447" s="47">
        <f t="shared" si="154"/>
        <v>22422.400000000001</v>
      </c>
      <c r="G1447" s="48">
        <f t="shared" si="155"/>
        <v>22422.400000000001</v>
      </c>
      <c r="H1447" s="21">
        <v>348918</v>
      </c>
      <c r="I1447" s="21" t="s">
        <v>2906</v>
      </c>
      <c r="J1447" s="21">
        <v>1</v>
      </c>
      <c r="K1447" s="21">
        <v>1</v>
      </c>
      <c r="L1447" s="21">
        <f t="shared" si="156"/>
        <v>0</v>
      </c>
      <c r="M1447" s="21" t="s">
        <v>2005</v>
      </c>
      <c r="N1447" s="30">
        <v>45860</v>
      </c>
      <c r="O1447" s="48">
        <v>32833.71</v>
      </c>
      <c r="P1447" s="21" t="s">
        <v>49</v>
      </c>
      <c r="Q1447" s="21" t="s">
        <v>636</v>
      </c>
      <c r="R1447" s="21" t="s">
        <v>847</v>
      </c>
      <c r="S1447" s="3">
        <v>4</v>
      </c>
      <c r="T1447" s="37"/>
      <c r="U1447" s="21" t="s">
        <v>18</v>
      </c>
      <c r="V1447" s="21" t="str">
        <f>VLOOKUP(P1447,'Customer List'!B:C,2,)</f>
        <v>Delhi</v>
      </c>
      <c r="W1447" s="38"/>
      <c r="X1447" s="30">
        <v>45860</v>
      </c>
      <c r="Y1447" s="21">
        <f t="shared" si="157"/>
        <v>0</v>
      </c>
      <c r="Z1447" s="21" t="str">
        <f t="shared" si="158"/>
        <v>Tuesday</v>
      </c>
      <c r="AA1447" s="21" t="str">
        <f t="shared" si="159"/>
        <v>Tuesday</v>
      </c>
      <c r="AB1447" s="21" t="str">
        <f>VLOOKUP(U1447,'Currency Sheet'!A:C,3,)</f>
        <v>DOLLAR</v>
      </c>
      <c r="AC1447" s="42" t="str">
        <f>VLOOKUP(P1447,'Customer List'!B:D,3,)</f>
        <v>Local</v>
      </c>
    </row>
    <row r="1448" spans="1:29" x14ac:dyDescent="0.25">
      <c r="A1448" s="21">
        <v>1447</v>
      </c>
      <c r="B1448" s="21" t="s">
        <v>1910</v>
      </c>
      <c r="C1448" s="30">
        <v>45846</v>
      </c>
      <c r="D1448" s="30">
        <v>45856</v>
      </c>
      <c r="E1448" s="47">
        <v>115.5</v>
      </c>
      <c r="F1448" s="47">
        <f t="shared" si="154"/>
        <v>10164</v>
      </c>
      <c r="G1448" s="48">
        <f t="shared" si="155"/>
        <v>10164</v>
      </c>
      <c r="H1448" s="21">
        <v>353303</v>
      </c>
      <c r="I1448" s="21" t="s">
        <v>2907</v>
      </c>
      <c r="J1448" s="21">
        <v>1</v>
      </c>
      <c r="K1448" s="21">
        <v>1</v>
      </c>
      <c r="L1448" s="21">
        <f t="shared" si="156"/>
        <v>0</v>
      </c>
      <c r="M1448" s="21" t="s">
        <v>2005</v>
      </c>
      <c r="N1448" s="30">
        <v>45860</v>
      </c>
      <c r="O1448" s="48">
        <v>14883.41</v>
      </c>
      <c r="P1448" s="21" t="s">
        <v>49</v>
      </c>
      <c r="Q1448" s="21" t="s">
        <v>636</v>
      </c>
      <c r="R1448" s="21" t="s">
        <v>847</v>
      </c>
      <c r="S1448" s="3">
        <v>4</v>
      </c>
      <c r="T1448" s="37"/>
      <c r="U1448" s="21" t="s">
        <v>18</v>
      </c>
      <c r="V1448" s="21" t="str">
        <f>VLOOKUP(P1448,'Customer List'!B:C,2,)</f>
        <v>Delhi</v>
      </c>
      <c r="W1448" s="38"/>
      <c r="X1448" s="30">
        <v>45860</v>
      </c>
      <c r="Y1448" s="21">
        <f t="shared" si="157"/>
        <v>0</v>
      </c>
      <c r="Z1448" s="21" t="str">
        <f t="shared" si="158"/>
        <v>Tuesday</v>
      </c>
      <c r="AA1448" s="21" t="str">
        <f t="shared" si="159"/>
        <v>Tuesday</v>
      </c>
      <c r="AB1448" s="21" t="str">
        <f>VLOOKUP(U1448,'Currency Sheet'!A:C,3,)</f>
        <v>DOLLAR</v>
      </c>
      <c r="AC1448" s="42" t="str">
        <f>VLOOKUP(P1448,'Customer List'!B:D,3,)</f>
        <v>Local</v>
      </c>
    </row>
    <row r="1449" spans="1:29" x14ac:dyDescent="0.25">
      <c r="A1449" s="21">
        <v>1448</v>
      </c>
      <c r="B1449" s="21" t="s">
        <v>1910</v>
      </c>
      <c r="C1449" s="30">
        <v>45846</v>
      </c>
      <c r="D1449" s="30">
        <v>45856</v>
      </c>
      <c r="E1449" s="47">
        <v>107.1</v>
      </c>
      <c r="F1449" s="47">
        <f t="shared" si="154"/>
        <v>9424.7999999999993</v>
      </c>
      <c r="G1449" s="48">
        <f t="shared" si="155"/>
        <v>9424.7999999999993</v>
      </c>
      <c r="H1449" s="21">
        <v>355115</v>
      </c>
      <c r="I1449" s="21" t="s">
        <v>2908</v>
      </c>
      <c r="J1449" s="21">
        <v>1</v>
      </c>
      <c r="K1449" s="21">
        <v>1</v>
      </c>
      <c r="L1449" s="21">
        <f t="shared" si="156"/>
        <v>0</v>
      </c>
      <c r="M1449" s="21" t="s">
        <v>2005</v>
      </c>
      <c r="N1449" s="30">
        <v>45860</v>
      </c>
      <c r="O1449" s="48">
        <v>13800.98</v>
      </c>
      <c r="P1449" s="21" t="s">
        <v>49</v>
      </c>
      <c r="Q1449" s="21" t="s">
        <v>636</v>
      </c>
      <c r="R1449" s="21" t="s">
        <v>847</v>
      </c>
      <c r="S1449" s="3">
        <v>4</v>
      </c>
      <c r="T1449" s="37"/>
      <c r="U1449" s="21" t="s">
        <v>18</v>
      </c>
      <c r="V1449" s="21" t="str">
        <f>VLOOKUP(P1449,'Customer List'!B:C,2,)</f>
        <v>Delhi</v>
      </c>
      <c r="W1449" s="38"/>
      <c r="X1449" s="30">
        <v>45860</v>
      </c>
      <c r="Y1449" s="21">
        <f t="shared" si="157"/>
        <v>0</v>
      </c>
      <c r="Z1449" s="21" t="str">
        <f t="shared" si="158"/>
        <v>Tuesday</v>
      </c>
      <c r="AA1449" s="21" t="str">
        <f t="shared" si="159"/>
        <v>Tuesday</v>
      </c>
      <c r="AB1449" s="21" t="str">
        <f>VLOOKUP(U1449,'Currency Sheet'!A:C,3,)</f>
        <v>DOLLAR</v>
      </c>
      <c r="AC1449" s="42" t="str">
        <f>VLOOKUP(P1449,'Customer List'!B:D,3,)</f>
        <v>Local</v>
      </c>
    </row>
    <row r="1450" spans="1:29" x14ac:dyDescent="0.25">
      <c r="A1450" s="21">
        <v>1449</v>
      </c>
      <c r="B1450" s="21" t="s">
        <v>1910</v>
      </c>
      <c r="C1450" s="30">
        <v>45846</v>
      </c>
      <c r="D1450" s="30">
        <v>45856</v>
      </c>
      <c r="E1450" s="47">
        <v>254.8</v>
      </c>
      <c r="F1450" s="47">
        <f t="shared" si="154"/>
        <v>22422.400000000001</v>
      </c>
      <c r="G1450" s="48">
        <f t="shared" si="155"/>
        <v>22422.400000000001</v>
      </c>
      <c r="H1450" s="21">
        <v>356906</v>
      </c>
      <c r="I1450" s="21" t="s">
        <v>2909</v>
      </c>
      <c r="J1450" s="21">
        <v>1</v>
      </c>
      <c r="K1450" s="21">
        <v>1</v>
      </c>
      <c r="L1450" s="21">
        <f t="shared" si="156"/>
        <v>0</v>
      </c>
      <c r="M1450" s="21" t="s">
        <v>2005</v>
      </c>
      <c r="N1450" s="30">
        <v>45860</v>
      </c>
      <c r="O1450" s="48">
        <v>32833.71</v>
      </c>
      <c r="P1450" s="21" t="s">
        <v>49</v>
      </c>
      <c r="Q1450" s="21" t="s">
        <v>636</v>
      </c>
      <c r="R1450" s="21" t="s">
        <v>847</v>
      </c>
      <c r="S1450" s="3">
        <v>4</v>
      </c>
      <c r="T1450" s="37"/>
      <c r="U1450" s="21" t="s">
        <v>18</v>
      </c>
      <c r="V1450" s="21" t="str">
        <f>VLOOKUP(P1450,'Customer List'!B:C,2,)</f>
        <v>Delhi</v>
      </c>
      <c r="W1450" s="38"/>
      <c r="X1450" s="30">
        <v>45860</v>
      </c>
      <c r="Y1450" s="21">
        <f t="shared" si="157"/>
        <v>0</v>
      </c>
      <c r="Z1450" s="21" t="str">
        <f t="shared" si="158"/>
        <v>Tuesday</v>
      </c>
      <c r="AA1450" s="21" t="str">
        <f t="shared" si="159"/>
        <v>Tuesday</v>
      </c>
      <c r="AB1450" s="21" t="str">
        <f>VLOOKUP(U1450,'Currency Sheet'!A:C,3,)</f>
        <v>DOLLAR</v>
      </c>
      <c r="AC1450" s="42" t="str">
        <f>VLOOKUP(P1450,'Customer List'!B:D,3,)</f>
        <v>Local</v>
      </c>
    </row>
    <row r="1451" spans="1:29" x14ac:dyDescent="0.25">
      <c r="A1451" s="21">
        <v>1450</v>
      </c>
      <c r="B1451" s="21" t="s">
        <v>1910</v>
      </c>
      <c r="C1451" s="30">
        <v>45846</v>
      </c>
      <c r="D1451" s="30">
        <v>45856</v>
      </c>
      <c r="E1451" s="47">
        <v>279.3</v>
      </c>
      <c r="F1451" s="47">
        <f t="shared" si="154"/>
        <v>24578.400000000001</v>
      </c>
      <c r="G1451" s="48">
        <f t="shared" si="155"/>
        <v>24578.400000000001</v>
      </c>
      <c r="H1451" s="21">
        <v>381508</v>
      </c>
      <c r="I1451" s="21" t="s">
        <v>2910</v>
      </c>
      <c r="J1451" s="21">
        <v>1</v>
      </c>
      <c r="K1451" s="21">
        <v>1</v>
      </c>
      <c r="L1451" s="21">
        <f t="shared" si="156"/>
        <v>0</v>
      </c>
      <c r="M1451" s="21" t="s">
        <v>2005</v>
      </c>
      <c r="N1451" s="30">
        <v>45860</v>
      </c>
      <c r="O1451" s="48">
        <v>35990.800000000003</v>
      </c>
      <c r="P1451" s="21" t="s">
        <v>49</v>
      </c>
      <c r="Q1451" s="21" t="s">
        <v>636</v>
      </c>
      <c r="R1451" s="21" t="s">
        <v>847</v>
      </c>
      <c r="S1451" s="3">
        <v>4</v>
      </c>
      <c r="T1451" s="37"/>
      <c r="U1451" s="21" t="s">
        <v>18</v>
      </c>
      <c r="V1451" s="21" t="str">
        <f>VLOOKUP(P1451,'Customer List'!B:C,2,)</f>
        <v>Delhi</v>
      </c>
      <c r="W1451" s="38"/>
      <c r="X1451" s="30">
        <v>45860</v>
      </c>
      <c r="Y1451" s="21">
        <f t="shared" si="157"/>
        <v>0</v>
      </c>
      <c r="Z1451" s="21" t="str">
        <f t="shared" si="158"/>
        <v>Tuesday</v>
      </c>
      <c r="AA1451" s="21" t="str">
        <f t="shared" si="159"/>
        <v>Tuesday</v>
      </c>
      <c r="AB1451" s="21" t="str">
        <f>VLOOKUP(U1451,'Currency Sheet'!A:C,3,)</f>
        <v>DOLLAR</v>
      </c>
      <c r="AC1451" s="42" t="str">
        <f>VLOOKUP(P1451,'Customer List'!B:D,3,)</f>
        <v>Local</v>
      </c>
    </row>
    <row r="1452" spans="1:29" x14ac:dyDescent="0.25">
      <c r="A1452" s="21">
        <v>1451</v>
      </c>
      <c r="B1452" s="21" t="s">
        <v>1901</v>
      </c>
      <c r="C1452" s="30">
        <v>45852</v>
      </c>
      <c r="D1452" s="30">
        <v>45856</v>
      </c>
      <c r="E1452" s="47">
        <v>5</v>
      </c>
      <c r="F1452" s="47">
        <f t="shared" si="154"/>
        <v>440</v>
      </c>
      <c r="G1452" s="48">
        <f t="shared" si="155"/>
        <v>440</v>
      </c>
      <c r="H1452" s="21" t="s">
        <v>1902</v>
      </c>
      <c r="I1452" s="21" t="s">
        <v>5273</v>
      </c>
      <c r="J1452" s="21">
        <v>1</v>
      </c>
      <c r="K1452" s="21">
        <v>1</v>
      </c>
      <c r="L1452" s="21">
        <f t="shared" si="156"/>
        <v>0</v>
      </c>
      <c r="M1452" s="21" t="s">
        <v>1941</v>
      </c>
      <c r="N1452" s="30">
        <v>45859</v>
      </c>
      <c r="O1452" s="48">
        <v>0</v>
      </c>
      <c r="P1452" s="21" t="s">
        <v>1903</v>
      </c>
      <c r="Q1452" s="21" t="s">
        <v>1948</v>
      </c>
      <c r="R1452" s="21" t="s">
        <v>1949</v>
      </c>
      <c r="S1452" s="3">
        <v>4</v>
      </c>
      <c r="T1452" s="37" t="s">
        <v>1942</v>
      </c>
      <c r="U1452" s="21" t="s">
        <v>610</v>
      </c>
      <c r="V1452" s="21" t="str">
        <f>VLOOKUP(P1452,'Customer List'!B:C,2,)</f>
        <v>Kolkata</v>
      </c>
      <c r="W1452" s="38"/>
      <c r="X1452" s="30" t="str">
        <f>IF(OR(R1452 = "PRIYANKA MADAM", R1452 = "DEEPAK", R1452 = "PORTER"),N1452,"")</f>
        <v/>
      </c>
      <c r="Y1452" s="21" t="str">
        <f t="shared" si="157"/>
        <v/>
      </c>
      <c r="Z1452" s="21" t="str">
        <f t="shared" si="158"/>
        <v>Monday</v>
      </c>
      <c r="AA1452" s="21" t="str">
        <f t="shared" si="159"/>
        <v/>
      </c>
      <c r="AB1452" s="21" t="str">
        <f>VLOOKUP(U1452,'Currency Sheet'!A:C,3,)</f>
        <v>DOLLAR</v>
      </c>
      <c r="AC1452" s="42" t="str">
        <f>VLOOKUP(P1452,'Customer List'!B:D,3,)</f>
        <v>OutStation</v>
      </c>
    </row>
    <row r="1453" spans="1:29" x14ac:dyDescent="0.25">
      <c r="A1453" s="21">
        <v>1452</v>
      </c>
      <c r="B1453" s="21">
        <v>16101586</v>
      </c>
      <c r="C1453" s="30">
        <v>45828</v>
      </c>
      <c r="D1453" s="30">
        <v>45856</v>
      </c>
      <c r="E1453" s="47">
        <v>238.5</v>
      </c>
      <c r="F1453" s="47">
        <f t="shared" si="154"/>
        <v>20988</v>
      </c>
      <c r="G1453" s="48">
        <f t="shared" si="155"/>
        <v>20988</v>
      </c>
      <c r="H1453" s="21" t="s">
        <v>1904</v>
      </c>
      <c r="I1453" s="21" t="s">
        <v>5280</v>
      </c>
      <c r="J1453" s="21">
        <v>1</v>
      </c>
      <c r="K1453" s="21">
        <v>1</v>
      </c>
      <c r="L1453" s="21">
        <f t="shared" si="156"/>
        <v>0</v>
      </c>
      <c r="M1453" s="21" t="s">
        <v>1933</v>
      </c>
      <c r="N1453" s="30">
        <v>45859</v>
      </c>
      <c r="O1453" s="48">
        <v>35981</v>
      </c>
      <c r="P1453" s="21" t="s">
        <v>172</v>
      </c>
      <c r="Q1453" s="21">
        <v>58153433030</v>
      </c>
      <c r="R1453" s="21" t="s">
        <v>40</v>
      </c>
      <c r="S1453" s="3">
        <v>-20</v>
      </c>
      <c r="T1453" s="37"/>
      <c r="U1453" s="21" t="s">
        <v>2776</v>
      </c>
      <c r="V1453" s="21" t="str">
        <f>VLOOKUP(P1453,'Customer List'!B:C,2,)</f>
        <v>Kolkata</v>
      </c>
      <c r="W1453" s="38"/>
      <c r="X1453" s="30">
        <v>45860</v>
      </c>
      <c r="Y1453" s="21">
        <f t="shared" si="157"/>
        <v>1</v>
      </c>
      <c r="Z1453" s="21" t="str">
        <f t="shared" si="158"/>
        <v>Monday</v>
      </c>
      <c r="AA1453" s="21" t="str">
        <f t="shared" si="159"/>
        <v>Tuesday</v>
      </c>
      <c r="AB1453" s="21" t="str">
        <f>VLOOKUP(U1453,'Currency Sheet'!A:C,3,)</f>
        <v>DOLLAR</v>
      </c>
      <c r="AC1453" s="42" t="str">
        <f>VLOOKUP(P1453,'Customer List'!B:D,3,)</f>
        <v>OutStation</v>
      </c>
    </row>
    <row r="1454" spans="1:29" x14ac:dyDescent="0.25">
      <c r="A1454" s="21">
        <v>1453</v>
      </c>
      <c r="B1454" s="21" t="s">
        <v>1950</v>
      </c>
      <c r="C1454" s="30" t="s">
        <v>1950</v>
      </c>
      <c r="D1454" s="30">
        <v>45860</v>
      </c>
      <c r="E1454" s="47">
        <v>141</v>
      </c>
      <c r="F1454" s="47">
        <f t="shared" si="154"/>
        <v>12408</v>
      </c>
      <c r="G1454" s="48">
        <f t="shared" si="155"/>
        <v>12408</v>
      </c>
      <c r="H1454" s="21">
        <v>424602</v>
      </c>
      <c r="I1454" s="21" t="s">
        <v>1240</v>
      </c>
      <c r="J1454" s="21">
        <v>1</v>
      </c>
      <c r="K1454" s="21">
        <v>1</v>
      </c>
      <c r="L1454" s="21">
        <f t="shared" si="156"/>
        <v>0</v>
      </c>
      <c r="M1454" s="21" t="s">
        <v>3283</v>
      </c>
      <c r="N1454" s="30">
        <v>45901</v>
      </c>
      <c r="O1454" s="48">
        <v>34603.75</v>
      </c>
      <c r="P1454" s="21" t="s">
        <v>30</v>
      </c>
      <c r="Q1454" s="21" t="s">
        <v>2070</v>
      </c>
      <c r="R1454" s="21" t="s">
        <v>637</v>
      </c>
      <c r="S1454" s="3">
        <v>4</v>
      </c>
      <c r="T1454" s="37"/>
      <c r="U1454" s="21" t="s">
        <v>18</v>
      </c>
      <c r="V1454" s="21" t="str">
        <f>VLOOKUP(P1454,'Customer List'!B:C,2,)</f>
        <v>Delhi</v>
      </c>
      <c r="W1454" s="38"/>
      <c r="X1454" s="30">
        <f>IF(OR(R1454 = "PRIYANKA MADAM", R1454 = "DEEPAK", R1454 = "PORTER"),N1454,"")</f>
        <v>45901</v>
      </c>
      <c r="Y1454" s="21">
        <f t="shared" si="157"/>
        <v>0</v>
      </c>
      <c r="Z1454" s="21" t="str">
        <f t="shared" si="158"/>
        <v>Monday</v>
      </c>
      <c r="AA1454" s="21" t="str">
        <f t="shared" si="159"/>
        <v>Monday</v>
      </c>
      <c r="AB1454" s="21" t="str">
        <f>VLOOKUP(U1454,'Currency Sheet'!A:C,3,)</f>
        <v>DOLLAR</v>
      </c>
      <c r="AC1454" s="42" t="str">
        <f>VLOOKUP(P1454,'Customer List'!B:D,3,)</f>
        <v>Local</v>
      </c>
    </row>
    <row r="1455" spans="1:29" x14ac:dyDescent="0.25">
      <c r="A1455" s="21">
        <v>1454</v>
      </c>
      <c r="B1455" s="21" t="s">
        <v>1950</v>
      </c>
      <c r="C1455" s="30" t="s">
        <v>1950</v>
      </c>
      <c r="D1455" s="30">
        <v>45860</v>
      </c>
      <c r="E1455" s="47">
        <v>61.1</v>
      </c>
      <c r="F1455" s="47">
        <f t="shared" si="154"/>
        <v>5376.8</v>
      </c>
      <c r="G1455" s="48">
        <f t="shared" si="155"/>
        <v>5376.8</v>
      </c>
      <c r="H1455" s="21">
        <v>421002</v>
      </c>
      <c r="I1455" s="21" t="s">
        <v>1241</v>
      </c>
      <c r="J1455" s="21">
        <v>1</v>
      </c>
      <c r="K1455" s="21">
        <v>1</v>
      </c>
      <c r="L1455" s="21">
        <f t="shared" si="156"/>
        <v>0</v>
      </c>
      <c r="M1455" s="21" t="s">
        <v>2533</v>
      </c>
      <c r="N1455" s="30">
        <v>45892</v>
      </c>
      <c r="O1455" s="48">
        <v>8742</v>
      </c>
      <c r="P1455" s="21" t="s">
        <v>671</v>
      </c>
      <c r="Q1455" s="21">
        <v>58154746893</v>
      </c>
      <c r="R1455" s="21" t="s">
        <v>40</v>
      </c>
      <c r="S1455" s="3">
        <v>4</v>
      </c>
      <c r="T1455" s="37"/>
      <c r="U1455" s="21" t="s">
        <v>18</v>
      </c>
      <c r="V1455" s="21" t="str">
        <f>VLOOKUP(P1455,'Customer List'!B:C,2,)</f>
        <v>Hyderabad</v>
      </c>
      <c r="W1455" s="38"/>
      <c r="X1455" s="30">
        <v>45894</v>
      </c>
      <c r="Y1455" s="21">
        <f t="shared" si="157"/>
        <v>2</v>
      </c>
      <c r="Z1455" s="21" t="str">
        <f t="shared" si="158"/>
        <v>Saturday</v>
      </c>
      <c r="AA1455" s="21" t="str">
        <f t="shared" si="159"/>
        <v>Monday</v>
      </c>
      <c r="AB1455" s="21" t="str">
        <f>VLOOKUP(U1455,'Currency Sheet'!A:C,3,)</f>
        <v>DOLLAR</v>
      </c>
      <c r="AC1455" s="42" t="str">
        <f>VLOOKUP(P1455,'Customer List'!B:D,3,)</f>
        <v>OutStation</v>
      </c>
    </row>
    <row r="1456" spans="1:29" x14ac:dyDescent="0.25">
      <c r="A1456" s="21">
        <v>1455</v>
      </c>
      <c r="B1456" s="21" t="s">
        <v>1950</v>
      </c>
      <c r="C1456" s="30" t="s">
        <v>1950</v>
      </c>
      <c r="D1456" s="30">
        <v>45860</v>
      </c>
      <c r="E1456" s="47">
        <v>38.35</v>
      </c>
      <c r="F1456" s="47">
        <f t="shared" si="154"/>
        <v>3374.8</v>
      </c>
      <c r="G1456" s="48">
        <f t="shared" si="155"/>
        <v>6749.6</v>
      </c>
      <c r="H1456" s="21">
        <v>420801</v>
      </c>
      <c r="I1456" s="21" t="s">
        <v>1242</v>
      </c>
      <c r="J1456" s="21">
        <v>2</v>
      </c>
      <c r="K1456" s="21">
        <v>2</v>
      </c>
      <c r="L1456" s="21">
        <f t="shared" si="156"/>
        <v>0</v>
      </c>
      <c r="M1456" s="21" t="s">
        <v>3283</v>
      </c>
      <c r="N1456" s="30">
        <v>45901</v>
      </c>
      <c r="O1456" s="48">
        <v>17375.5</v>
      </c>
      <c r="P1456" s="21" t="s">
        <v>30</v>
      </c>
      <c r="Q1456" s="21" t="s">
        <v>2070</v>
      </c>
      <c r="R1456" s="21" t="s">
        <v>637</v>
      </c>
      <c r="S1456" s="3">
        <v>4</v>
      </c>
      <c r="T1456" s="37"/>
      <c r="U1456" s="21" t="s">
        <v>18</v>
      </c>
      <c r="V1456" s="21" t="str">
        <f>VLOOKUP(P1456,'Customer List'!B:C,2,)</f>
        <v>Delhi</v>
      </c>
      <c r="W1456" s="38"/>
      <c r="X1456" s="30">
        <f>IF(OR(R1456 = "PRIYANKA MADAM", R1456 = "DEEPAK", R1456 = "PORTER"),N1456,"")</f>
        <v>45901</v>
      </c>
      <c r="Y1456" s="21">
        <f t="shared" si="157"/>
        <v>0</v>
      </c>
      <c r="Z1456" s="21" t="str">
        <f t="shared" si="158"/>
        <v>Monday</v>
      </c>
      <c r="AA1456" s="21" t="str">
        <f t="shared" si="159"/>
        <v>Monday</v>
      </c>
      <c r="AB1456" s="21" t="str">
        <f>VLOOKUP(U1456,'Currency Sheet'!A:C,3,)</f>
        <v>DOLLAR</v>
      </c>
      <c r="AC1456" s="42" t="str">
        <f>VLOOKUP(P1456,'Customer List'!B:D,3,)</f>
        <v>Local</v>
      </c>
    </row>
    <row r="1457" spans="1:29" x14ac:dyDescent="0.25">
      <c r="A1457" s="21">
        <v>1456</v>
      </c>
      <c r="B1457" s="21" t="s">
        <v>1950</v>
      </c>
      <c r="C1457" s="30" t="s">
        <v>1950</v>
      </c>
      <c r="D1457" s="30">
        <v>45860</v>
      </c>
      <c r="E1457" s="47">
        <v>84.6</v>
      </c>
      <c r="F1457" s="47">
        <f t="shared" si="154"/>
        <v>7444.7999999999993</v>
      </c>
      <c r="G1457" s="48">
        <f t="shared" si="155"/>
        <v>7444.7999999999993</v>
      </c>
      <c r="H1457" s="21">
        <v>421403</v>
      </c>
      <c r="I1457" s="21" t="s">
        <v>1243</v>
      </c>
      <c r="J1457" s="21">
        <v>1</v>
      </c>
      <c r="K1457" s="21"/>
      <c r="L1457" s="21">
        <f t="shared" si="156"/>
        <v>1</v>
      </c>
      <c r="M1457" s="21"/>
      <c r="N1457" s="30"/>
      <c r="O1457" s="48"/>
      <c r="P1457" s="21" t="s">
        <v>1145</v>
      </c>
      <c r="Q1457" s="21"/>
      <c r="R1457" s="21"/>
      <c r="S1457" s="3">
        <v>4</v>
      </c>
      <c r="T1457" s="37" t="s">
        <v>2593</v>
      </c>
      <c r="U1457" s="21" t="s">
        <v>18</v>
      </c>
      <c r="V1457" s="21" t="str">
        <f>VLOOKUP(P1457,'Customer List'!B:C,2,)</f>
        <v>STOCK</v>
      </c>
      <c r="W1457" s="38" t="s">
        <v>1145</v>
      </c>
      <c r="X1457" s="30" t="str">
        <f>IF(OR(R1457 = "PRIYANKA MADAM", R1457 = "DEEPAK", R1457 = "PORTER"),N1457,"")</f>
        <v/>
      </c>
      <c r="Y1457" s="21" t="str">
        <f t="shared" si="157"/>
        <v/>
      </c>
      <c r="Z1457" s="21" t="str">
        <f t="shared" si="158"/>
        <v/>
      </c>
      <c r="AA1457" s="21" t="str">
        <f t="shared" si="159"/>
        <v/>
      </c>
      <c r="AB1457" s="21" t="str">
        <f>VLOOKUP(U1457,'Currency Sheet'!A:C,3,)</f>
        <v>DOLLAR</v>
      </c>
      <c r="AC1457" s="42" t="str">
        <f>VLOOKUP(P1457,'Customer List'!B:D,3,)</f>
        <v>STOCK</v>
      </c>
    </row>
    <row r="1458" spans="1:29" x14ac:dyDescent="0.25">
      <c r="A1458" s="21">
        <v>1457</v>
      </c>
      <c r="B1458" s="21" t="s">
        <v>1983</v>
      </c>
      <c r="C1458" s="30">
        <v>45856</v>
      </c>
      <c r="D1458" s="30">
        <v>45860</v>
      </c>
      <c r="E1458" s="47">
        <v>401.6</v>
      </c>
      <c r="F1458" s="47">
        <f t="shared" si="154"/>
        <v>35340.800000000003</v>
      </c>
      <c r="G1458" s="48">
        <f t="shared" si="155"/>
        <v>35340.800000000003</v>
      </c>
      <c r="H1458" s="21" t="s">
        <v>1984</v>
      </c>
      <c r="I1458" s="21" t="s">
        <v>5231</v>
      </c>
      <c r="J1458" s="21">
        <v>1</v>
      </c>
      <c r="K1458" s="21">
        <v>1</v>
      </c>
      <c r="L1458" s="21">
        <f t="shared" si="156"/>
        <v>0</v>
      </c>
      <c r="M1458" s="21" t="s">
        <v>2088</v>
      </c>
      <c r="N1458" s="30">
        <v>45868</v>
      </c>
      <c r="O1458" s="48">
        <v>58357.5</v>
      </c>
      <c r="P1458" s="21" t="s">
        <v>1989</v>
      </c>
      <c r="Q1458" s="21" t="s">
        <v>636</v>
      </c>
      <c r="R1458" s="21" t="s">
        <v>847</v>
      </c>
      <c r="S1458" s="3">
        <v>4</v>
      </c>
      <c r="T1458" s="37"/>
      <c r="U1458" s="21" t="s">
        <v>507</v>
      </c>
      <c r="V1458" s="21" t="str">
        <f>VLOOKUP(P1458,'Customer List'!B:C,2,)</f>
        <v>Gurugram</v>
      </c>
      <c r="W1458" s="38"/>
      <c r="X1458" s="30">
        <v>45868</v>
      </c>
      <c r="Y1458" s="21">
        <f t="shared" si="157"/>
        <v>0</v>
      </c>
      <c r="Z1458" s="21" t="str">
        <f t="shared" si="158"/>
        <v>Wednesday</v>
      </c>
      <c r="AA1458" s="21" t="str">
        <f t="shared" si="159"/>
        <v>Wednesday</v>
      </c>
      <c r="AB1458" s="21" t="str">
        <f>VLOOKUP(U1458,'Currency Sheet'!A:C,3,)</f>
        <v>DOLLAR</v>
      </c>
      <c r="AC1458" s="42" t="str">
        <f>VLOOKUP(P1458,'Customer List'!B:D,3,)</f>
        <v>LOCAL</v>
      </c>
    </row>
    <row r="1459" spans="1:29" x14ac:dyDescent="0.25">
      <c r="A1459" s="21">
        <v>1458</v>
      </c>
      <c r="B1459" s="21" t="s">
        <v>1983</v>
      </c>
      <c r="C1459" s="30">
        <v>45856</v>
      </c>
      <c r="D1459" s="30">
        <v>45860</v>
      </c>
      <c r="E1459" s="47">
        <v>44.8</v>
      </c>
      <c r="F1459" s="47">
        <f t="shared" si="154"/>
        <v>3942.3999999999996</v>
      </c>
      <c r="G1459" s="48">
        <f t="shared" si="155"/>
        <v>3942.3999999999996</v>
      </c>
      <c r="H1459" s="21" t="s">
        <v>679</v>
      </c>
      <c r="I1459" s="21" t="s">
        <v>4117</v>
      </c>
      <c r="J1459" s="21">
        <v>1</v>
      </c>
      <c r="K1459" s="21">
        <v>1</v>
      </c>
      <c r="L1459" s="21">
        <f t="shared" si="156"/>
        <v>0</v>
      </c>
      <c r="M1459" s="21" t="s">
        <v>2009</v>
      </c>
      <c r="N1459" s="30">
        <v>45861</v>
      </c>
      <c r="O1459" s="48">
        <v>6510</v>
      </c>
      <c r="P1459" s="21" t="s">
        <v>1990</v>
      </c>
      <c r="Q1459" s="21">
        <v>58153553415</v>
      </c>
      <c r="R1459" s="21" t="s">
        <v>40</v>
      </c>
      <c r="S1459" s="3">
        <v>-20</v>
      </c>
      <c r="T1459" s="37"/>
      <c r="U1459" s="21" t="s">
        <v>507</v>
      </c>
      <c r="V1459" s="21" t="str">
        <f>VLOOKUP(P1459,'Customer List'!B:C,2,)</f>
        <v>SECUNDERABAD</v>
      </c>
      <c r="W1459" s="38"/>
      <c r="X1459" s="30">
        <v>45862</v>
      </c>
      <c r="Y1459" s="21">
        <f t="shared" si="157"/>
        <v>1</v>
      </c>
      <c r="Z1459" s="21" t="str">
        <f t="shared" si="158"/>
        <v>Wednesday</v>
      </c>
      <c r="AA1459" s="21" t="str">
        <f t="shared" si="159"/>
        <v>Thursday</v>
      </c>
      <c r="AB1459" s="21" t="str">
        <f>VLOOKUP(U1459,'Currency Sheet'!A:C,3,)</f>
        <v>DOLLAR</v>
      </c>
      <c r="AC1459" s="42" t="str">
        <f>VLOOKUP(P1459,'Customer List'!B:D,3,)</f>
        <v>OutStation</v>
      </c>
    </row>
    <row r="1460" spans="1:29" x14ac:dyDescent="0.25">
      <c r="A1460" s="21">
        <v>1459</v>
      </c>
      <c r="B1460" s="21" t="s">
        <v>1985</v>
      </c>
      <c r="C1460" s="30">
        <v>45856</v>
      </c>
      <c r="D1460" s="30">
        <v>45860</v>
      </c>
      <c r="E1460" s="47">
        <v>214.4</v>
      </c>
      <c r="F1460" s="47">
        <f t="shared" si="154"/>
        <v>18867.2</v>
      </c>
      <c r="G1460" s="48">
        <f t="shared" si="155"/>
        <v>18867.2</v>
      </c>
      <c r="H1460" s="21">
        <v>23012</v>
      </c>
      <c r="I1460" s="21" t="s">
        <v>5230</v>
      </c>
      <c r="J1460" s="21">
        <v>1</v>
      </c>
      <c r="K1460" s="21">
        <v>1</v>
      </c>
      <c r="L1460" s="21">
        <f t="shared" si="156"/>
        <v>0</v>
      </c>
      <c r="M1460" s="21" t="s">
        <v>2011</v>
      </c>
      <c r="N1460" s="30">
        <v>45861</v>
      </c>
      <c r="O1460" s="48">
        <v>31155</v>
      </c>
      <c r="P1460" s="21" t="s">
        <v>332</v>
      </c>
      <c r="Q1460" s="21">
        <v>58153553894</v>
      </c>
      <c r="R1460" s="21" t="s">
        <v>40</v>
      </c>
      <c r="S1460" s="3">
        <v>4</v>
      </c>
      <c r="T1460" s="37"/>
      <c r="U1460" s="21" t="s">
        <v>507</v>
      </c>
      <c r="V1460" s="21" t="str">
        <f>VLOOKUP(P1460,'Customer List'!B:C,2,)</f>
        <v>Banglore</v>
      </c>
      <c r="W1460" s="38"/>
      <c r="X1460" s="30">
        <v>45862</v>
      </c>
      <c r="Y1460" s="21">
        <f t="shared" si="157"/>
        <v>1</v>
      </c>
      <c r="Z1460" s="21" t="str">
        <f t="shared" si="158"/>
        <v>Wednesday</v>
      </c>
      <c r="AA1460" s="21" t="str">
        <f t="shared" si="159"/>
        <v>Thursday</v>
      </c>
      <c r="AB1460" s="21" t="str">
        <f>VLOOKUP(U1460,'Currency Sheet'!A:C,3,)</f>
        <v>DOLLAR</v>
      </c>
      <c r="AC1460" s="42" t="str">
        <f>VLOOKUP(P1460,'Customer List'!B:D,3,)</f>
        <v>OutStation</v>
      </c>
    </row>
    <row r="1461" spans="1:29" x14ac:dyDescent="0.25">
      <c r="A1461" s="21">
        <v>1460</v>
      </c>
      <c r="B1461" s="21" t="s">
        <v>1987</v>
      </c>
      <c r="C1461" s="30">
        <v>45856</v>
      </c>
      <c r="D1461" s="30">
        <v>45860</v>
      </c>
      <c r="E1461" s="47">
        <v>124</v>
      </c>
      <c r="F1461" s="47">
        <f t="shared" si="154"/>
        <v>10912</v>
      </c>
      <c r="G1461" s="48">
        <f t="shared" si="155"/>
        <v>10912</v>
      </c>
      <c r="H1461" s="21" t="s">
        <v>1986</v>
      </c>
      <c r="I1461" s="21" t="s">
        <v>5232</v>
      </c>
      <c r="J1461" s="21">
        <v>1</v>
      </c>
      <c r="K1461" s="21">
        <v>1</v>
      </c>
      <c r="L1461" s="21">
        <f t="shared" si="156"/>
        <v>0</v>
      </c>
      <c r="M1461" s="21" t="s">
        <v>2002</v>
      </c>
      <c r="N1461" s="30">
        <v>45861</v>
      </c>
      <c r="O1461" s="48">
        <v>17298</v>
      </c>
      <c r="P1461" s="21" t="s">
        <v>228</v>
      </c>
      <c r="Q1461" s="21">
        <v>58153554723</v>
      </c>
      <c r="R1461" s="21" t="s">
        <v>40</v>
      </c>
      <c r="S1461" s="3">
        <v>-20</v>
      </c>
      <c r="T1461" s="37"/>
      <c r="U1461" s="21" t="s">
        <v>507</v>
      </c>
      <c r="V1461" s="21" t="str">
        <f>VLOOKUP(P1461,'Customer List'!B:C,2,)</f>
        <v>Kolkata</v>
      </c>
      <c r="W1461" s="38"/>
      <c r="X1461" s="30">
        <v>45862</v>
      </c>
      <c r="Y1461" s="21">
        <f t="shared" si="157"/>
        <v>1</v>
      </c>
      <c r="Z1461" s="21" t="str">
        <f t="shared" si="158"/>
        <v>Wednesday</v>
      </c>
      <c r="AA1461" s="21" t="str">
        <f t="shared" si="159"/>
        <v>Thursday</v>
      </c>
      <c r="AB1461" s="21" t="str">
        <f>VLOOKUP(U1461,'Currency Sheet'!A:C,3,)</f>
        <v>DOLLAR</v>
      </c>
      <c r="AC1461" s="42" t="str">
        <f>VLOOKUP(P1461,'Customer List'!B:D,3,)</f>
        <v>OutStation</v>
      </c>
    </row>
    <row r="1462" spans="1:29" x14ac:dyDescent="0.25">
      <c r="A1462" s="21">
        <v>1461</v>
      </c>
      <c r="B1462" s="21" t="s">
        <v>1988</v>
      </c>
      <c r="C1462" s="30">
        <v>45856</v>
      </c>
      <c r="D1462" s="30">
        <v>45860</v>
      </c>
      <c r="E1462" s="47">
        <v>62.4</v>
      </c>
      <c r="F1462" s="47">
        <f t="shared" si="154"/>
        <v>5491.2</v>
      </c>
      <c r="G1462" s="48">
        <f t="shared" si="155"/>
        <v>10982.4</v>
      </c>
      <c r="H1462" s="21">
        <v>22010</v>
      </c>
      <c r="I1462" s="21" t="s">
        <v>5228</v>
      </c>
      <c r="J1462" s="21">
        <v>2</v>
      </c>
      <c r="K1462" s="21">
        <v>2</v>
      </c>
      <c r="L1462" s="21">
        <f t="shared" si="156"/>
        <v>0</v>
      </c>
      <c r="M1462" s="21" t="s">
        <v>2013</v>
      </c>
      <c r="N1462" s="30">
        <v>45861</v>
      </c>
      <c r="O1462" s="48">
        <v>21762</v>
      </c>
      <c r="P1462" s="21" t="s">
        <v>1992</v>
      </c>
      <c r="Q1462" s="21">
        <v>58153554480</v>
      </c>
      <c r="R1462" s="21" t="s">
        <v>40</v>
      </c>
      <c r="S1462" s="3">
        <v>4</v>
      </c>
      <c r="T1462" s="37"/>
      <c r="U1462" s="21" t="s">
        <v>507</v>
      </c>
      <c r="V1462" s="21" t="str">
        <f>VLOOKUP(P1462,'Customer List'!B:C,2,)</f>
        <v>Chennai</v>
      </c>
      <c r="W1462" s="38"/>
      <c r="X1462" s="30">
        <v>45862</v>
      </c>
      <c r="Y1462" s="21">
        <f t="shared" si="157"/>
        <v>1</v>
      </c>
      <c r="Z1462" s="21" t="str">
        <f t="shared" si="158"/>
        <v>Wednesday</v>
      </c>
      <c r="AA1462" s="21" t="str">
        <f t="shared" si="159"/>
        <v>Thursday</v>
      </c>
      <c r="AB1462" s="21" t="str">
        <f>VLOOKUP(U1462,'Currency Sheet'!A:C,3,)</f>
        <v>DOLLAR</v>
      </c>
      <c r="AC1462" s="42" t="str">
        <f>VLOOKUP(P1462,'Customer List'!B:D,3,)</f>
        <v>OutStation</v>
      </c>
    </row>
    <row r="1463" spans="1:29" x14ac:dyDescent="0.25">
      <c r="A1463" s="21">
        <v>1462</v>
      </c>
      <c r="B1463" s="21" t="s">
        <v>1988</v>
      </c>
      <c r="C1463" s="30">
        <v>45856</v>
      </c>
      <c r="D1463" s="30">
        <v>45860</v>
      </c>
      <c r="E1463" s="47">
        <v>98.4</v>
      </c>
      <c r="F1463" s="47">
        <f t="shared" si="154"/>
        <v>8659.2000000000007</v>
      </c>
      <c r="G1463" s="48">
        <f t="shared" si="155"/>
        <v>8659.2000000000007</v>
      </c>
      <c r="H1463" s="21">
        <v>41004</v>
      </c>
      <c r="I1463" s="21" t="s">
        <v>5229</v>
      </c>
      <c r="J1463" s="21">
        <v>1</v>
      </c>
      <c r="K1463" s="21">
        <v>1</v>
      </c>
      <c r="L1463" s="21">
        <f t="shared" si="156"/>
        <v>0</v>
      </c>
      <c r="M1463" s="21" t="s">
        <v>2193</v>
      </c>
      <c r="N1463" s="30">
        <v>45864</v>
      </c>
      <c r="O1463" s="48">
        <v>0</v>
      </c>
      <c r="P1463" s="21" t="s">
        <v>30</v>
      </c>
      <c r="Q1463" s="21" t="s">
        <v>636</v>
      </c>
      <c r="R1463" s="21" t="s">
        <v>847</v>
      </c>
      <c r="S1463" s="3" t="s">
        <v>299</v>
      </c>
      <c r="T1463" s="37"/>
      <c r="U1463" s="21" t="s">
        <v>507</v>
      </c>
      <c r="V1463" s="21" t="str">
        <f>VLOOKUP(P1463,'Customer List'!B:C,2,)</f>
        <v>Delhi</v>
      </c>
      <c r="W1463" s="38"/>
      <c r="X1463" s="30">
        <v>45864</v>
      </c>
      <c r="Y1463" s="21">
        <f t="shared" si="157"/>
        <v>0</v>
      </c>
      <c r="Z1463" s="21" t="str">
        <f t="shared" si="158"/>
        <v>Saturday</v>
      </c>
      <c r="AA1463" s="21" t="str">
        <f t="shared" si="159"/>
        <v>Saturday</v>
      </c>
      <c r="AB1463" s="21" t="str">
        <f>VLOOKUP(U1463,'Currency Sheet'!A:C,3,)</f>
        <v>DOLLAR</v>
      </c>
      <c r="AC1463" s="42" t="str">
        <f>VLOOKUP(P1463,'Customer List'!B:D,3,)</f>
        <v>Local</v>
      </c>
    </row>
    <row r="1464" spans="1:29" x14ac:dyDescent="0.25">
      <c r="A1464" s="21">
        <v>1463</v>
      </c>
      <c r="B1464" s="21">
        <v>65451</v>
      </c>
      <c r="C1464" s="30">
        <v>45852</v>
      </c>
      <c r="D1464" s="30">
        <v>45860</v>
      </c>
      <c r="E1464" s="47">
        <v>259</v>
      </c>
      <c r="F1464" s="47">
        <f t="shared" si="154"/>
        <v>22792</v>
      </c>
      <c r="G1464" s="48">
        <f t="shared" si="155"/>
        <v>22792</v>
      </c>
      <c r="H1464" s="21" t="s">
        <v>1980</v>
      </c>
      <c r="I1464" s="21" t="s">
        <v>5247</v>
      </c>
      <c r="J1464" s="21">
        <v>1</v>
      </c>
      <c r="K1464" s="21">
        <v>1</v>
      </c>
      <c r="L1464" s="21">
        <f t="shared" si="156"/>
        <v>0</v>
      </c>
      <c r="M1464" s="21" t="s">
        <v>2098</v>
      </c>
      <c r="N1464" s="30">
        <v>45864</v>
      </c>
      <c r="O1464" s="48">
        <v>43012.5</v>
      </c>
      <c r="P1464" s="21" t="s">
        <v>1030</v>
      </c>
      <c r="Q1464" s="21">
        <v>58153688563</v>
      </c>
      <c r="R1464" s="21" t="s">
        <v>40</v>
      </c>
      <c r="S1464" s="3">
        <v>-20</v>
      </c>
      <c r="T1464" s="37"/>
      <c r="U1464" s="21" t="s">
        <v>2527</v>
      </c>
      <c r="V1464" s="21" t="str">
        <f>VLOOKUP(P1464,'Customer List'!B:C,2,)</f>
        <v>Kerala</v>
      </c>
      <c r="W1464" s="38"/>
      <c r="X1464" s="30">
        <v>45867</v>
      </c>
      <c r="Y1464" s="21">
        <f t="shared" si="157"/>
        <v>3</v>
      </c>
      <c r="Z1464" s="21" t="str">
        <f t="shared" si="158"/>
        <v>Saturday</v>
      </c>
      <c r="AA1464" s="21" t="str">
        <f t="shared" si="159"/>
        <v>Tuesday</v>
      </c>
      <c r="AB1464" s="21" t="str">
        <f>VLOOKUP(U1464,'Currency Sheet'!A:C,3,)</f>
        <v>DOLLAR</v>
      </c>
      <c r="AC1464" s="42" t="str">
        <f>VLOOKUP(P1464,'Customer List'!B:D,3,)</f>
        <v>OutStation</v>
      </c>
    </row>
    <row r="1465" spans="1:29" x14ac:dyDescent="0.25">
      <c r="A1465" s="21">
        <v>1464</v>
      </c>
      <c r="B1465" s="21">
        <v>65451</v>
      </c>
      <c r="C1465" s="30">
        <v>45852</v>
      </c>
      <c r="D1465" s="30">
        <v>45860</v>
      </c>
      <c r="E1465" s="47">
        <v>259</v>
      </c>
      <c r="F1465" s="47">
        <f t="shared" si="154"/>
        <v>22792</v>
      </c>
      <c r="G1465" s="48">
        <f t="shared" si="155"/>
        <v>205128</v>
      </c>
      <c r="H1465" s="21" t="s">
        <v>1981</v>
      </c>
      <c r="I1465" s="21" t="s">
        <v>5248</v>
      </c>
      <c r="J1465" s="21">
        <v>9</v>
      </c>
      <c r="K1465" s="21">
        <v>9</v>
      </c>
      <c r="L1465" s="21">
        <f t="shared" si="156"/>
        <v>0</v>
      </c>
      <c r="M1465" s="21" t="s">
        <v>2099</v>
      </c>
      <c r="N1465" s="30">
        <v>45864</v>
      </c>
      <c r="O1465" s="48">
        <v>314685</v>
      </c>
      <c r="P1465" s="21" t="s">
        <v>944</v>
      </c>
      <c r="Q1465" s="21">
        <v>58153688482</v>
      </c>
      <c r="R1465" s="21" t="s">
        <v>40</v>
      </c>
      <c r="S1465" s="3">
        <v>-20</v>
      </c>
      <c r="T1465" s="37"/>
      <c r="U1465" s="21" t="s">
        <v>2527</v>
      </c>
      <c r="V1465" s="21" t="str">
        <f>VLOOKUP(P1465,'Customer List'!B:C,2,)</f>
        <v>Banglore</v>
      </c>
      <c r="W1465" s="38"/>
      <c r="X1465" s="30">
        <v>45866</v>
      </c>
      <c r="Y1465" s="21">
        <f t="shared" si="157"/>
        <v>2</v>
      </c>
      <c r="Z1465" s="21" t="str">
        <f t="shared" si="158"/>
        <v>Saturday</v>
      </c>
      <c r="AA1465" s="21" t="str">
        <f t="shared" si="159"/>
        <v>Monday</v>
      </c>
      <c r="AB1465" s="21" t="str">
        <f>VLOOKUP(U1465,'Currency Sheet'!A:C,3,)</f>
        <v>DOLLAR</v>
      </c>
      <c r="AC1465" s="42" t="str">
        <f>VLOOKUP(P1465,'Customer List'!B:D,3,)</f>
        <v>OutStation</v>
      </c>
    </row>
    <row r="1466" spans="1:29" x14ac:dyDescent="0.25">
      <c r="A1466" s="21">
        <v>1465</v>
      </c>
      <c r="B1466" s="21" t="s">
        <v>1979</v>
      </c>
      <c r="C1466" s="30">
        <v>45853</v>
      </c>
      <c r="D1466" s="30">
        <v>45860</v>
      </c>
      <c r="E1466" s="47">
        <v>188</v>
      </c>
      <c r="F1466" s="47">
        <f t="shared" si="154"/>
        <v>16544</v>
      </c>
      <c r="G1466" s="48">
        <f t="shared" si="155"/>
        <v>16544</v>
      </c>
      <c r="H1466" s="21" t="s">
        <v>372</v>
      </c>
      <c r="I1466" s="21" t="s">
        <v>4121</v>
      </c>
      <c r="J1466" s="21">
        <v>1</v>
      </c>
      <c r="K1466" s="21">
        <v>1</v>
      </c>
      <c r="L1466" s="21">
        <f t="shared" si="156"/>
        <v>0</v>
      </c>
      <c r="M1466" s="21" t="s">
        <v>2014</v>
      </c>
      <c r="N1466" s="30">
        <v>45861</v>
      </c>
      <c r="O1466" s="48">
        <v>28245</v>
      </c>
      <c r="P1466" s="21" t="s">
        <v>172</v>
      </c>
      <c r="Q1466" s="21">
        <v>58153553625</v>
      </c>
      <c r="R1466" s="21" t="s">
        <v>40</v>
      </c>
      <c r="S1466" s="3">
        <v>-20</v>
      </c>
      <c r="T1466" s="37"/>
      <c r="U1466" s="21" t="s">
        <v>320</v>
      </c>
      <c r="V1466" s="21" t="str">
        <f>VLOOKUP(P1466,'Customer List'!B:C,2,)</f>
        <v>Kolkata</v>
      </c>
      <c r="W1466" s="38"/>
      <c r="X1466" s="30">
        <v>45862</v>
      </c>
      <c r="Y1466" s="21">
        <f t="shared" si="157"/>
        <v>1</v>
      </c>
      <c r="Z1466" s="21" t="str">
        <f t="shared" si="158"/>
        <v>Wednesday</v>
      </c>
      <c r="AA1466" s="21" t="str">
        <f t="shared" si="159"/>
        <v>Thursday</v>
      </c>
      <c r="AB1466" s="21" t="str">
        <f>VLOOKUP(U1466,'Currency Sheet'!A:C,3,)</f>
        <v>DOLLAR</v>
      </c>
      <c r="AC1466" s="42" t="str">
        <f>VLOOKUP(P1466,'Customer List'!B:D,3,)</f>
        <v>OutStation</v>
      </c>
    </row>
    <row r="1467" spans="1:29" x14ac:dyDescent="0.25">
      <c r="A1467" s="21">
        <v>1466</v>
      </c>
      <c r="B1467" s="21" t="s">
        <v>1979</v>
      </c>
      <c r="C1467" s="30">
        <v>45853</v>
      </c>
      <c r="D1467" s="30">
        <v>45860</v>
      </c>
      <c r="E1467" s="47">
        <v>291</v>
      </c>
      <c r="F1467" s="47">
        <f t="shared" si="154"/>
        <v>25608</v>
      </c>
      <c r="G1467" s="48">
        <f t="shared" si="155"/>
        <v>25608</v>
      </c>
      <c r="H1467" s="21" t="s">
        <v>1974</v>
      </c>
      <c r="I1467" s="21" t="s">
        <v>4385</v>
      </c>
      <c r="J1467" s="21">
        <v>1</v>
      </c>
      <c r="K1467" s="21">
        <v>1</v>
      </c>
      <c r="L1467" s="21">
        <f t="shared" si="156"/>
        <v>0</v>
      </c>
      <c r="M1467" s="21" t="s">
        <v>2097</v>
      </c>
      <c r="N1467" s="30">
        <v>45864</v>
      </c>
      <c r="O1467" s="48">
        <v>41593.379999999997</v>
      </c>
      <c r="P1467" s="21" t="s">
        <v>269</v>
      </c>
      <c r="Q1467" s="21">
        <v>58153688891</v>
      </c>
      <c r="R1467" s="21" t="s">
        <v>40</v>
      </c>
      <c r="S1467" s="3">
        <v>-20</v>
      </c>
      <c r="T1467" s="37"/>
      <c r="U1467" s="21" t="s">
        <v>320</v>
      </c>
      <c r="V1467" s="21" t="str">
        <f>VLOOKUP(P1467,'Customer List'!B:C,2,)</f>
        <v>Kalyani</v>
      </c>
      <c r="W1467" s="38"/>
      <c r="X1467" s="30">
        <v>45866</v>
      </c>
      <c r="Y1467" s="21">
        <f t="shared" si="157"/>
        <v>2</v>
      </c>
      <c r="Z1467" s="21" t="str">
        <f t="shared" si="158"/>
        <v>Saturday</v>
      </c>
      <c r="AA1467" s="21" t="str">
        <f t="shared" si="159"/>
        <v>Monday</v>
      </c>
      <c r="AB1467" s="21" t="str">
        <f>VLOOKUP(U1467,'Currency Sheet'!A:C,3,)</f>
        <v>DOLLAR</v>
      </c>
      <c r="AC1467" s="42" t="str">
        <f>VLOOKUP(P1467,'Customer List'!B:D,3,)</f>
        <v>OutStation</v>
      </c>
    </row>
    <row r="1468" spans="1:29" x14ac:dyDescent="0.25">
      <c r="A1468" s="21">
        <v>1467</v>
      </c>
      <c r="B1468" s="21" t="s">
        <v>1979</v>
      </c>
      <c r="C1468" s="30">
        <v>45853</v>
      </c>
      <c r="D1468" s="30">
        <v>45860</v>
      </c>
      <c r="E1468" s="47">
        <v>827</v>
      </c>
      <c r="F1468" s="47">
        <f t="shared" si="154"/>
        <v>72776</v>
      </c>
      <c r="G1468" s="48">
        <f t="shared" si="155"/>
        <v>72776</v>
      </c>
      <c r="H1468" s="21" t="s">
        <v>1975</v>
      </c>
      <c r="I1468" s="21" t="s">
        <v>4386</v>
      </c>
      <c r="J1468" s="21">
        <v>1</v>
      </c>
      <c r="K1468" s="21">
        <v>1</v>
      </c>
      <c r="L1468" s="21">
        <f t="shared" si="156"/>
        <v>0</v>
      </c>
      <c r="M1468" s="21" t="s">
        <v>2008</v>
      </c>
      <c r="N1468" s="30">
        <v>45861</v>
      </c>
      <c r="O1468" s="48">
        <v>124110</v>
      </c>
      <c r="P1468" s="21" t="s">
        <v>621</v>
      </c>
      <c r="Q1468" s="21">
        <v>58153552645</v>
      </c>
      <c r="R1468" s="21" t="s">
        <v>40</v>
      </c>
      <c r="S1468" s="3">
        <v>-80</v>
      </c>
      <c r="T1468" s="37"/>
      <c r="U1468" s="21" t="s">
        <v>320</v>
      </c>
      <c r="V1468" s="21" t="str">
        <f>VLOOKUP(P1468,'Customer List'!B:C,2,)</f>
        <v>Hyderabad</v>
      </c>
      <c r="W1468" s="38"/>
      <c r="X1468" s="30">
        <v>45862</v>
      </c>
      <c r="Y1468" s="21">
        <f t="shared" si="157"/>
        <v>1</v>
      </c>
      <c r="Z1468" s="21" t="str">
        <f t="shared" si="158"/>
        <v>Wednesday</v>
      </c>
      <c r="AA1468" s="21" t="str">
        <f t="shared" si="159"/>
        <v>Thursday</v>
      </c>
      <c r="AB1468" s="21" t="str">
        <f>VLOOKUP(U1468,'Currency Sheet'!A:C,3,)</f>
        <v>DOLLAR</v>
      </c>
      <c r="AC1468" s="42" t="str">
        <f>VLOOKUP(P1468,'Customer List'!B:D,3,)</f>
        <v>OutStation</v>
      </c>
    </row>
    <row r="1469" spans="1:29" x14ac:dyDescent="0.25">
      <c r="A1469" s="21">
        <v>1468</v>
      </c>
      <c r="B1469" s="21" t="s">
        <v>1979</v>
      </c>
      <c r="C1469" s="30">
        <v>45853</v>
      </c>
      <c r="D1469" s="30">
        <v>45860</v>
      </c>
      <c r="E1469" s="47">
        <v>55</v>
      </c>
      <c r="F1469" s="47">
        <f t="shared" si="154"/>
        <v>4840</v>
      </c>
      <c r="G1469" s="48">
        <f t="shared" si="155"/>
        <v>4840</v>
      </c>
      <c r="H1469" s="21" t="s">
        <v>1976</v>
      </c>
      <c r="I1469" s="21" t="s">
        <v>4387</v>
      </c>
      <c r="J1469" s="21">
        <v>1</v>
      </c>
      <c r="K1469" s="21">
        <v>1</v>
      </c>
      <c r="L1469" s="21">
        <f t="shared" si="156"/>
        <v>0</v>
      </c>
      <c r="M1469" s="21" t="s">
        <v>2143</v>
      </c>
      <c r="N1469" s="30">
        <v>45867</v>
      </c>
      <c r="O1469" s="48">
        <v>7039.29</v>
      </c>
      <c r="P1469" s="21" t="s">
        <v>254</v>
      </c>
      <c r="Q1469" s="21" t="s">
        <v>636</v>
      </c>
      <c r="R1469" s="21" t="s">
        <v>637</v>
      </c>
      <c r="S1469" s="3">
        <v>-20</v>
      </c>
      <c r="T1469" s="37"/>
      <c r="U1469" s="21" t="s">
        <v>320</v>
      </c>
      <c r="V1469" s="21" t="str">
        <f>VLOOKUP(P1469,'Customer List'!B:C,2,)</f>
        <v>Delhi</v>
      </c>
      <c r="W1469" s="38"/>
      <c r="X1469" s="30">
        <v>45867</v>
      </c>
      <c r="Y1469" s="21">
        <f t="shared" si="157"/>
        <v>0</v>
      </c>
      <c r="Z1469" s="21" t="str">
        <f t="shared" si="158"/>
        <v>Tuesday</v>
      </c>
      <c r="AA1469" s="21" t="str">
        <f t="shared" si="159"/>
        <v>Tuesday</v>
      </c>
      <c r="AB1469" s="21" t="str">
        <f>VLOOKUP(U1469,'Currency Sheet'!A:C,3,)</f>
        <v>DOLLAR</v>
      </c>
      <c r="AC1469" s="42" t="str">
        <f>VLOOKUP(P1469,'Customer List'!B:D,3,)</f>
        <v>Local</v>
      </c>
    </row>
    <row r="1470" spans="1:29" x14ac:dyDescent="0.25">
      <c r="A1470" s="21">
        <v>1469</v>
      </c>
      <c r="B1470" s="21" t="s">
        <v>1979</v>
      </c>
      <c r="C1470" s="30">
        <v>45853</v>
      </c>
      <c r="D1470" s="30">
        <v>45860</v>
      </c>
      <c r="E1470" s="47">
        <v>377</v>
      </c>
      <c r="F1470" s="47">
        <f t="shared" si="154"/>
        <v>33176</v>
      </c>
      <c r="G1470" s="48">
        <f t="shared" si="155"/>
        <v>33176</v>
      </c>
      <c r="H1470" s="21" t="s">
        <v>1977</v>
      </c>
      <c r="I1470" s="21" t="s">
        <v>4388</v>
      </c>
      <c r="J1470" s="21">
        <v>1</v>
      </c>
      <c r="K1470" s="21">
        <v>1</v>
      </c>
      <c r="L1470" s="21">
        <f t="shared" si="156"/>
        <v>0</v>
      </c>
      <c r="M1470" s="21" t="s">
        <v>2115</v>
      </c>
      <c r="N1470" s="30">
        <v>45866</v>
      </c>
      <c r="O1470" s="48">
        <v>48644.75</v>
      </c>
      <c r="P1470" s="21" t="s">
        <v>30</v>
      </c>
      <c r="Q1470" s="21" t="s">
        <v>636</v>
      </c>
      <c r="R1470" s="21" t="s">
        <v>637</v>
      </c>
      <c r="S1470" s="3">
        <v>-20</v>
      </c>
      <c r="T1470" s="37"/>
      <c r="U1470" s="21" t="s">
        <v>320</v>
      </c>
      <c r="V1470" s="21" t="str">
        <f>VLOOKUP(P1470,'Customer List'!B:C,2,)</f>
        <v>Delhi</v>
      </c>
      <c r="W1470" s="38"/>
      <c r="X1470" s="30">
        <v>45866</v>
      </c>
      <c r="Y1470" s="21">
        <f t="shared" si="157"/>
        <v>0</v>
      </c>
      <c r="Z1470" s="21" t="str">
        <f t="shared" si="158"/>
        <v>Monday</v>
      </c>
      <c r="AA1470" s="21" t="str">
        <f t="shared" si="159"/>
        <v>Monday</v>
      </c>
      <c r="AB1470" s="21" t="str">
        <f>VLOOKUP(U1470,'Currency Sheet'!A:C,3,)</f>
        <v>DOLLAR</v>
      </c>
      <c r="AC1470" s="42" t="str">
        <f>VLOOKUP(P1470,'Customer List'!B:D,3,)</f>
        <v>Local</v>
      </c>
    </row>
    <row r="1471" spans="1:29" x14ac:dyDescent="0.25">
      <c r="A1471" s="21">
        <v>1470</v>
      </c>
      <c r="B1471" s="21" t="s">
        <v>1979</v>
      </c>
      <c r="C1471" s="30">
        <v>45853</v>
      </c>
      <c r="D1471" s="30">
        <v>45860</v>
      </c>
      <c r="E1471" s="47">
        <v>333</v>
      </c>
      <c r="F1471" s="47">
        <f t="shared" si="154"/>
        <v>29304</v>
      </c>
      <c r="G1471" s="48">
        <f t="shared" si="155"/>
        <v>29304</v>
      </c>
      <c r="H1471" s="21" t="s">
        <v>1978</v>
      </c>
      <c r="I1471" s="21" t="s">
        <v>4389</v>
      </c>
      <c r="J1471" s="21">
        <v>1</v>
      </c>
      <c r="K1471" s="21">
        <v>1</v>
      </c>
      <c r="L1471" s="21">
        <f t="shared" si="156"/>
        <v>0</v>
      </c>
      <c r="M1471" s="21" t="s">
        <v>2097</v>
      </c>
      <c r="N1471" s="30">
        <v>45864</v>
      </c>
      <c r="O1471" s="48">
        <v>47606.879999999997</v>
      </c>
      <c r="P1471" s="21" t="s">
        <v>269</v>
      </c>
      <c r="Q1471" s="21">
        <v>58153688891</v>
      </c>
      <c r="R1471" s="21" t="s">
        <v>40</v>
      </c>
      <c r="S1471" s="3">
        <v>-20</v>
      </c>
      <c r="T1471" s="37"/>
      <c r="U1471" s="21" t="s">
        <v>320</v>
      </c>
      <c r="V1471" s="21" t="str">
        <f>VLOOKUP(P1471,'Customer List'!B:C,2,)</f>
        <v>Kalyani</v>
      </c>
      <c r="W1471" s="38"/>
      <c r="X1471" s="30">
        <v>45866</v>
      </c>
      <c r="Y1471" s="21">
        <f t="shared" si="157"/>
        <v>2</v>
      </c>
      <c r="Z1471" s="21" t="str">
        <f t="shared" si="158"/>
        <v>Saturday</v>
      </c>
      <c r="AA1471" s="21" t="str">
        <f t="shared" si="159"/>
        <v>Monday</v>
      </c>
      <c r="AB1471" s="21" t="str">
        <f>VLOOKUP(U1471,'Currency Sheet'!A:C,3,)</f>
        <v>DOLLAR</v>
      </c>
      <c r="AC1471" s="42" t="str">
        <f>VLOOKUP(P1471,'Customer List'!B:D,3,)</f>
        <v>OutStation</v>
      </c>
    </row>
    <row r="1472" spans="1:29" x14ac:dyDescent="0.25">
      <c r="A1472" s="21">
        <v>1471</v>
      </c>
      <c r="B1472" s="21" t="s">
        <v>1979</v>
      </c>
      <c r="C1472" s="30">
        <v>45853</v>
      </c>
      <c r="D1472" s="30">
        <v>45860</v>
      </c>
      <c r="E1472" s="47">
        <v>69</v>
      </c>
      <c r="F1472" s="47">
        <f t="shared" si="154"/>
        <v>6072</v>
      </c>
      <c r="G1472" s="48">
        <f t="shared" si="155"/>
        <v>6072</v>
      </c>
      <c r="H1472" s="21" t="s">
        <v>355</v>
      </c>
      <c r="I1472" s="21" t="s">
        <v>4122</v>
      </c>
      <c r="J1472" s="21">
        <v>1</v>
      </c>
      <c r="K1472" s="21">
        <v>1</v>
      </c>
      <c r="L1472" s="21">
        <f t="shared" si="156"/>
        <v>0</v>
      </c>
      <c r="M1472" s="21" t="s">
        <v>2010</v>
      </c>
      <c r="N1472" s="30">
        <v>45861</v>
      </c>
      <c r="O1472" s="48">
        <v>8910</v>
      </c>
      <c r="P1472" s="21" t="s">
        <v>228</v>
      </c>
      <c r="Q1472" s="21">
        <v>58153554723</v>
      </c>
      <c r="R1472" s="21" t="s">
        <v>40</v>
      </c>
      <c r="S1472" s="3">
        <v>4</v>
      </c>
      <c r="T1472" s="37"/>
      <c r="U1472" s="21" t="s">
        <v>320</v>
      </c>
      <c r="V1472" s="21" t="str">
        <f>VLOOKUP(P1472,'Customer List'!B:C,2,)</f>
        <v>Kolkata</v>
      </c>
      <c r="W1472" s="38"/>
      <c r="X1472" s="30">
        <v>45862</v>
      </c>
      <c r="Y1472" s="21">
        <f t="shared" si="157"/>
        <v>1</v>
      </c>
      <c r="Z1472" s="21" t="str">
        <f t="shared" si="158"/>
        <v>Wednesday</v>
      </c>
      <c r="AA1472" s="21" t="str">
        <f t="shared" si="159"/>
        <v>Thursday</v>
      </c>
      <c r="AB1472" s="21" t="str">
        <f>VLOOKUP(U1472,'Currency Sheet'!A:C,3,)</f>
        <v>DOLLAR</v>
      </c>
      <c r="AC1472" s="42" t="str">
        <f>VLOOKUP(P1472,'Customer List'!B:D,3,)</f>
        <v>OutStation</v>
      </c>
    </row>
    <row r="1473" spans="1:29" x14ac:dyDescent="0.25">
      <c r="A1473" s="21">
        <v>1472</v>
      </c>
      <c r="B1473" s="21">
        <v>44451</v>
      </c>
      <c r="C1473" s="30">
        <v>45855</v>
      </c>
      <c r="D1473" s="30">
        <v>45860</v>
      </c>
      <c r="E1473" s="47">
        <v>1094.4000000000001</v>
      </c>
      <c r="F1473" s="47">
        <f t="shared" si="154"/>
        <v>96307.200000000012</v>
      </c>
      <c r="G1473" s="48">
        <f t="shared" si="155"/>
        <v>770457.60000000009</v>
      </c>
      <c r="H1473" s="21" t="s">
        <v>564</v>
      </c>
      <c r="I1473" s="21" t="s">
        <v>565</v>
      </c>
      <c r="J1473" s="21">
        <v>8</v>
      </c>
      <c r="K1473" s="21">
        <v>8</v>
      </c>
      <c r="L1473" s="21">
        <f t="shared" si="156"/>
        <v>0</v>
      </c>
      <c r="M1473" s="21" t="s">
        <v>2133</v>
      </c>
      <c r="N1473" s="30">
        <v>45867</v>
      </c>
      <c r="O1473" s="48">
        <v>138320</v>
      </c>
      <c r="P1473" s="21" t="s">
        <v>370</v>
      </c>
      <c r="Q1473" s="21">
        <v>58153779283</v>
      </c>
      <c r="R1473" s="21" t="s">
        <v>40</v>
      </c>
      <c r="S1473" s="3">
        <v>-20</v>
      </c>
      <c r="T1473" s="37"/>
      <c r="U1473" s="21" t="s">
        <v>2026</v>
      </c>
      <c r="V1473" s="21" t="str">
        <f>VLOOKUP(P1473,'Customer List'!B:C,2,)</f>
        <v>Gujrat</v>
      </c>
      <c r="W1473" s="38"/>
      <c r="X1473" s="30">
        <v>45869</v>
      </c>
      <c r="Y1473" s="21">
        <f t="shared" si="157"/>
        <v>2</v>
      </c>
      <c r="Z1473" s="21" t="str">
        <f t="shared" si="158"/>
        <v>Tuesday</v>
      </c>
      <c r="AA1473" s="21" t="str">
        <f t="shared" si="159"/>
        <v>Thursday</v>
      </c>
      <c r="AB1473" s="21" t="str">
        <f>VLOOKUP(U1473,'Currency Sheet'!A:C,3,)</f>
        <v>DOLLAR</v>
      </c>
      <c r="AC1473" s="42" t="str">
        <f>VLOOKUP(P1473,'Customer List'!B:D,3,)</f>
        <v>OutStation</v>
      </c>
    </row>
    <row r="1474" spans="1:29" x14ac:dyDescent="0.25">
      <c r="A1474" s="21">
        <v>1473</v>
      </c>
      <c r="B1474" s="21">
        <v>44451</v>
      </c>
      <c r="C1474" s="30">
        <v>45855</v>
      </c>
      <c r="D1474" s="30">
        <v>45860</v>
      </c>
      <c r="E1474" s="47">
        <v>2631.9</v>
      </c>
      <c r="F1474" s="47">
        <f t="shared" si="154"/>
        <v>231607.2</v>
      </c>
      <c r="G1474" s="48">
        <f t="shared" si="155"/>
        <v>2779286.4000000004</v>
      </c>
      <c r="H1474" s="21" t="s">
        <v>1982</v>
      </c>
      <c r="I1474" s="21" t="s">
        <v>5269</v>
      </c>
      <c r="J1474" s="21">
        <v>12</v>
      </c>
      <c r="K1474" s="21">
        <v>12</v>
      </c>
      <c r="L1474" s="21">
        <f t="shared" si="156"/>
        <v>0</v>
      </c>
      <c r="M1474" s="21" t="s">
        <v>2133</v>
      </c>
      <c r="N1474" s="30">
        <v>45867</v>
      </c>
      <c r="O1474" s="48">
        <v>4635540</v>
      </c>
      <c r="P1474" s="21" t="s">
        <v>370</v>
      </c>
      <c r="Q1474" s="21">
        <v>58153779283</v>
      </c>
      <c r="R1474" s="21" t="s">
        <v>40</v>
      </c>
      <c r="S1474" s="3">
        <v>4</v>
      </c>
      <c r="T1474" s="37"/>
      <c r="U1474" s="21" t="s">
        <v>2026</v>
      </c>
      <c r="V1474" s="21" t="str">
        <f>VLOOKUP(P1474,'Customer List'!B:C,2,)</f>
        <v>Gujrat</v>
      </c>
      <c r="W1474" s="38"/>
      <c r="X1474" s="30">
        <v>45869</v>
      </c>
      <c r="Y1474" s="21">
        <f t="shared" si="157"/>
        <v>2</v>
      </c>
      <c r="Z1474" s="21" t="str">
        <f t="shared" si="158"/>
        <v>Tuesday</v>
      </c>
      <c r="AA1474" s="21" t="str">
        <f t="shared" si="159"/>
        <v>Thursday</v>
      </c>
      <c r="AB1474" s="21" t="str">
        <f>VLOOKUP(U1474,'Currency Sheet'!A:C,3,)</f>
        <v>DOLLAR</v>
      </c>
      <c r="AC1474" s="42" t="str">
        <f>VLOOKUP(P1474,'Customer List'!B:D,3,)</f>
        <v>OutStation</v>
      </c>
    </row>
    <row r="1475" spans="1:29" x14ac:dyDescent="0.25">
      <c r="A1475" s="21">
        <v>1474</v>
      </c>
      <c r="B1475" s="21">
        <v>44451</v>
      </c>
      <c r="C1475" s="30">
        <v>45855</v>
      </c>
      <c r="D1475" s="30">
        <v>45860</v>
      </c>
      <c r="E1475" s="47">
        <v>385</v>
      </c>
      <c r="F1475" s="47">
        <f t="shared" ref="F1475:F1538" si="160">IF(AB1475="DOLLAR",E1475*88,E1475)</f>
        <v>33880</v>
      </c>
      <c r="G1475" s="48">
        <f t="shared" ref="G1475:G1538" si="161">F1475*J1475</f>
        <v>33880</v>
      </c>
      <c r="H1475" s="21" t="s">
        <v>1217</v>
      </c>
      <c r="I1475" s="21" t="s">
        <v>5265</v>
      </c>
      <c r="J1475" s="21">
        <v>1</v>
      </c>
      <c r="K1475" s="21">
        <v>1</v>
      </c>
      <c r="L1475" s="21">
        <f t="shared" ref="L1475:L1538" si="162">J1475-K1475</f>
        <v>0</v>
      </c>
      <c r="M1475" s="21" t="s">
        <v>2134</v>
      </c>
      <c r="N1475" s="30">
        <v>45867</v>
      </c>
      <c r="O1475" s="48">
        <v>60637.5</v>
      </c>
      <c r="P1475" s="21" t="s">
        <v>42</v>
      </c>
      <c r="Q1475" s="21" t="s">
        <v>636</v>
      </c>
      <c r="R1475" s="21" t="s">
        <v>637</v>
      </c>
      <c r="S1475" s="3" t="s">
        <v>299</v>
      </c>
      <c r="T1475" s="37"/>
      <c r="U1475" s="21" t="s">
        <v>2026</v>
      </c>
      <c r="V1475" s="21" t="str">
        <f>VLOOKUP(P1475,'Customer List'!B:C,2,)</f>
        <v>Faridabad</v>
      </c>
      <c r="W1475" s="38"/>
      <c r="X1475" s="30">
        <v>45867</v>
      </c>
      <c r="Y1475" s="21">
        <f t="shared" ref="Y1475:Y1538" si="163">IF(X1475="", "", X1475-N1475)</f>
        <v>0</v>
      </c>
      <c r="Z1475" s="21" t="str">
        <f t="shared" ref="Z1475:Z1538" si="164">IF(N1475="", "", TEXT(N1475, "dddd"))</f>
        <v>Tuesday</v>
      </c>
      <c r="AA1475" s="21" t="str">
        <f t="shared" ref="AA1475:AA1538" si="165">IF(X1475="", "", TEXT(X1475, "dddd"))</f>
        <v>Tuesday</v>
      </c>
      <c r="AB1475" s="21" t="str">
        <f>VLOOKUP(U1475,'Currency Sheet'!A:C,3,)</f>
        <v>DOLLAR</v>
      </c>
      <c r="AC1475" s="42" t="str">
        <f>VLOOKUP(P1475,'Customer List'!B:D,3,)</f>
        <v>Local</v>
      </c>
    </row>
    <row r="1476" spans="1:29" x14ac:dyDescent="0.25">
      <c r="A1476" s="21">
        <v>1475</v>
      </c>
      <c r="B1476" s="21" t="s">
        <v>1951</v>
      </c>
      <c r="C1476" s="30">
        <v>45855</v>
      </c>
      <c r="D1476" s="30">
        <v>45860</v>
      </c>
      <c r="E1476" s="47">
        <v>5</v>
      </c>
      <c r="F1476" s="47">
        <f t="shared" si="160"/>
        <v>440</v>
      </c>
      <c r="G1476" s="48">
        <f t="shared" si="161"/>
        <v>440</v>
      </c>
      <c r="H1476" s="21" t="s">
        <v>1954</v>
      </c>
      <c r="I1476" s="21"/>
      <c r="J1476" s="21">
        <v>1</v>
      </c>
      <c r="K1476" s="21">
        <v>1</v>
      </c>
      <c r="L1476" s="21">
        <f t="shared" si="162"/>
        <v>0</v>
      </c>
      <c r="M1476" s="21" t="s">
        <v>2071</v>
      </c>
      <c r="N1476" s="30">
        <v>45866</v>
      </c>
      <c r="O1476" s="48">
        <v>0</v>
      </c>
      <c r="P1476" s="21" t="s">
        <v>30</v>
      </c>
      <c r="Q1476" s="21" t="s">
        <v>636</v>
      </c>
      <c r="R1476" s="21" t="s">
        <v>637</v>
      </c>
      <c r="S1476" s="3">
        <v>-20</v>
      </c>
      <c r="T1476" s="37" t="s">
        <v>648</v>
      </c>
      <c r="U1476" s="21" t="s">
        <v>520</v>
      </c>
      <c r="V1476" s="21" t="str">
        <f>VLOOKUP(P1476,'Customer List'!B:C,2,)</f>
        <v>Delhi</v>
      </c>
      <c r="W1476" s="38"/>
      <c r="X1476" s="30">
        <v>45866</v>
      </c>
      <c r="Y1476" s="21">
        <f t="shared" si="163"/>
        <v>0</v>
      </c>
      <c r="Z1476" s="21" t="str">
        <f t="shared" si="164"/>
        <v>Monday</v>
      </c>
      <c r="AA1476" s="21" t="str">
        <f t="shared" si="165"/>
        <v>Monday</v>
      </c>
      <c r="AB1476" s="21" t="str">
        <f>VLOOKUP(U1476,'Currency Sheet'!A:C,3,)</f>
        <v>DOLLAR</v>
      </c>
      <c r="AC1476" s="42" t="str">
        <f>VLOOKUP(P1476,'Customer List'!B:D,3,)</f>
        <v>Local</v>
      </c>
    </row>
    <row r="1477" spans="1:29" x14ac:dyDescent="0.25">
      <c r="A1477" s="21">
        <v>1476</v>
      </c>
      <c r="B1477" s="21" t="s">
        <v>1951</v>
      </c>
      <c r="C1477" s="30">
        <v>45855</v>
      </c>
      <c r="D1477" s="30">
        <v>45860</v>
      </c>
      <c r="E1477" s="47">
        <v>38.4</v>
      </c>
      <c r="F1477" s="47">
        <f t="shared" si="160"/>
        <v>3379.2</v>
      </c>
      <c r="G1477" s="48">
        <f t="shared" si="161"/>
        <v>3379.2</v>
      </c>
      <c r="H1477" s="21" t="s">
        <v>1955</v>
      </c>
      <c r="I1477" s="21"/>
      <c r="J1477" s="21">
        <v>1</v>
      </c>
      <c r="K1477" s="21">
        <v>1</v>
      </c>
      <c r="L1477" s="21">
        <f t="shared" si="162"/>
        <v>0</v>
      </c>
      <c r="M1477" s="21" t="s">
        <v>2044</v>
      </c>
      <c r="N1477" s="30">
        <v>45862</v>
      </c>
      <c r="O1477" s="48">
        <v>4872</v>
      </c>
      <c r="P1477" s="21" t="s">
        <v>1973</v>
      </c>
      <c r="Q1477" s="21" t="s">
        <v>636</v>
      </c>
      <c r="R1477" s="21" t="s">
        <v>847</v>
      </c>
      <c r="S1477" s="3">
        <v>-20</v>
      </c>
      <c r="T1477" s="37"/>
      <c r="U1477" s="21" t="s">
        <v>520</v>
      </c>
      <c r="V1477" s="21" t="str">
        <f>VLOOKUP(P1477,'Customer List'!B:C,2,)</f>
        <v>Delhi</v>
      </c>
      <c r="W1477" s="38"/>
      <c r="X1477" s="30">
        <v>45862</v>
      </c>
      <c r="Y1477" s="21">
        <f t="shared" si="163"/>
        <v>0</v>
      </c>
      <c r="Z1477" s="21" t="str">
        <f t="shared" si="164"/>
        <v>Thursday</v>
      </c>
      <c r="AA1477" s="21" t="str">
        <f t="shared" si="165"/>
        <v>Thursday</v>
      </c>
      <c r="AB1477" s="21" t="str">
        <f>VLOOKUP(U1477,'Currency Sheet'!A:C,3,)</f>
        <v>DOLLAR</v>
      </c>
      <c r="AC1477" s="42" t="str">
        <f>VLOOKUP(P1477,'Customer List'!B:D,3,)</f>
        <v>Local</v>
      </c>
    </row>
    <row r="1478" spans="1:29" x14ac:dyDescent="0.25">
      <c r="A1478" s="21">
        <v>1477</v>
      </c>
      <c r="B1478" s="21" t="s">
        <v>1952</v>
      </c>
      <c r="C1478" s="30">
        <v>45855</v>
      </c>
      <c r="D1478" s="30">
        <v>45860</v>
      </c>
      <c r="E1478" s="47">
        <v>21.5</v>
      </c>
      <c r="F1478" s="47">
        <f t="shared" si="160"/>
        <v>1892</v>
      </c>
      <c r="G1478" s="48">
        <f t="shared" si="161"/>
        <v>1892</v>
      </c>
      <c r="H1478" s="21" t="s">
        <v>1956</v>
      </c>
      <c r="I1478" s="21"/>
      <c r="J1478" s="21">
        <v>1</v>
      </c>
      <c r="K1478" s="21">
        <v>1</v>
      </c>
      <c r="L1478" s="21">
        <f t="shared" si="162"/>
        <v>0</v>
      </c>
      <c r="M1478" s="21" t="s">
        <v>2137</v>
      </c>
      <c r="N1478" s="30">
        <v>45867</v>
      </c>
      <c r="O1478" s="48">
        <v>4676.25</v>
      </c>
      <c r="P1478" s="21" t="s">
        <v>42</v>
      </c>
      <c r="Q1478" s="21" t="s">
        <v>636</v>
      </c>
      <c r="R1478" s="21" t="s">
        <v>637</v>
      </c>
      <c r="S1478" s="3">
        <v>-20</v>
      </c>
      <c r="T1478" s="37"/>
      <c r="U1478" s="21" t="s">
        <v>520</v>
      </c>
      <c r="V1478" s="21" t="str">
        <f>VLOOKUP(P1478,'Customer List'!B:C,2,)</f>
        <v>Faridabad</v>
      </c>
      <c r="W1478" s="38"/>
      <c r="X1478" s="30">
        <v>45867</v>
      </c>
      <c r="Y1478" s="21">
        <f t="shared" si="163"/>
        <v>0</v>
      </c>
      <c r="Z1478" s="21" t="str">
        <f t="shared" si="164"/>
        <v>Tuesday</v>
      </c>
      <c r="AA1478" s="21" t="str">
        <f t="shared" si="165"/>
        <v>Tuesday</v>
      </c>
      <c r="AB1478" s="21" t="str">
        <f>VLOOKUP(U1478,'Currency Sheet'!A:C,3,)</f>
        <v>DOLLAR</v>
      </c>
      <c r="AC1478" s="42" t="str">
        <f>VLOOKUP(P1478,'Customer List'!B:D,3,)</f>
        <v>Local</v>
      </c>
    </row>
    <row r="1479" spans="1:29" x14ac:dyDescent="0.25">
      <c r="A1479" s="21">
        <v>1478</v>
      </c>
      <c r="B1479" s="21" t="s">
        <v>1952</v>
      </c>
      <c r="C1479" s="30">
        <v>45855</v>
      </c>
      <c r="D1479" s="30">
        <v>45860</v>
      </c>
      <c r="E1479" s="47">
        <v>25</v>
      </c>
      <c r="F1479" s="47">
        <f t="shared" si="160"/>
        <v>2200</v>
      </c>
      <c r="G1479" s="48">
        <f t="shared" si="161"/>
        <v>2200</v>
      </c>
      <c r="H1479" s="21" t="s">
        <v>1957</v>
      </c>
      <c r="I1479" s="21"/>
      <c r="J1479" s="21">
        <v>1</v>
      </c>
      <c r="K1479" s="21">
        <v>1</v>
      </c>
      <c r="L1479" s="21">
        <f t="shared" si="162"/>
        <v>0</v>
      </c>
      <c r="M1479" s="21" t="s">
        <v>2137</v>
      </c>
      <c r="N1479" s="30">
        <v>45867</v>
      </c>
      <c r="O1479" s="48">
        <v>5437.5</v>
      </c>
      <c r="P1479" s="21" t="s">
        <v>42</v>
      </c>
      <c r="Q1479" s="21" t="s">
        <v>636</v>
      </c>
      <c r="R1479" s="21" t="s">
        <v>637</v>
      </c>
      <c r="S1479" s="3">
        <v>-20</v>
      </c>
      <c r="T1479" s="37"/>
      <c r="U1479" s="21" t="s">
        <v>520</v>
      </c>
      <c r="V1479" s="21" t="str">
        <f>VLOOKUP(P1479,'Customer List'!B:C,2,)</f>
        <v>Faridabad</v>
      </c>
      <c r="W1479" s="38"/>
      <c r="X1479" s="30">
        <v>45867</v>
      </c>
      <c r="Y1479" s="21">
        <f t="shared" si="163"/>
        <v>0</v>
      </c>
      <c r="Z1479" s="21" t="str">
        <f t="shared" si="164"/>
        <v>Tuesday</v>
      </c>
      <c r="AA1479" s="21" t="str">
        <f t="shared" si="165"/>
        <v>Tuesday</v>
      </c>
      <c r="AB1479" s="21" t="str">
        <f>VLOOKUP(U1479,'Currency Sheet'!A:C,3,)</f>
        <v>DOLLAR</v>
      </c>
      <c r="AC1479" s="42" t="str">
        <f>VLOOKUP(P1479,'Customer List'!B:D,3,)</f>
        <v>Local</v>
      </c>
    </row>
    <row r="1480" spans="1:29" x14ac:dyDescent="0.25">
      <c r="A1480" s="21">
        <v>1479</v>
      </c>
      <c r="B1480" s="21" t="s">
        <v>1952</v>
      </c>
      <c r="C1480" s="30">
        <v>45855</v>
      </c>
      <c r="D1480" s="30">
        <v>45860</v>
      </c>
      <c r="E1480" s="47">
        <v>14.5</v>
      </c>
      <c r="F1480" s="47">
        <f t="shared" si="160"/>
        <v>1276</v>
      </c>
      <c r="G1480" s="48">
        <f t="shared" si="161"/>
        <v>1276</v>
      </c>
      <c r="H1480" s="21" t="s">
        <v>1958</v>
      </c>
      <c r="I1480" s="21"/>
      <c r="J1480" s="21">
        <v>1</v>
      </c>
      <c r="K1480" s="21">
        <v>1</v>
      </c>
      <c r="L1480" s="21">
        <f t="shared" si="162"/>
        <v>0</v>
      </c>
      <c r="M1480" s="21" t="s">
        <v>2137</v>
      </c>
      <c r="N1480" s="30">
        <v>45867</v>
      </c>
      <c r="O1480" s="48">
        <v>3153.75</v>
      </c>
      <c r="P1480" s="21" t="s">
        <v>42</v>
      </c>
      <c r="Q1480" s="21" t="s">
        <v>636</v>
      </c>
      <c r="R1480" s="21" t="s">
        <v>637</v>
      </c>
      <c r="S1480" s="3">
        <v>-20</v>
      </c>
      <c r="T1480" s="37"/>
      <c r="U1480" s="21" t="s">
        <v>520</v>
      </c>
      <c r="V1480" s="21" t="str">
        <f>VLOOKUP(P1480,'Customer List'!B:C,2,)</f>
        <v>Faridabad</v>
      </c>
      <c r="W1480" s="38"/>
      <c r="X1480" s="30">
        <v>45867</v>
      </c>
      <c r="Y1480" s="21">
        <f t="shared" si="163"/>
        <v>0</v>
      </c>
      <c r="Z1480" s="21" t="str">
        <f t="shared" si="164"/>
        <v>Tuesday</v>
      </c>
      <c r="AA1480" s="21" t="str">
        <f t="shared" si="165"/>
        <v>Tuesday</v>
      </c>
      <c r="AB1480" s="21" t="str">
        <f>VLOOKUP(U1480,'Currency Sheet'!A:C,3,)</f>
        <v>DOLLAR</v>
      </c>
      <c r="AC1480" s="42" t="str">
        <f>VLOOKUP(P1480,'Customer List'!B:D,3,)</f>
        <v>Local</v>
      </c>
    </row>
    <row r="1481" spans="1:29" x14ac:dyDescent="0.25">
      <c r="A1481" s="21">
        <v>1480</v>
      </c>
      <c r="B1481" s="21" t="s">
        <v>1952</v>
      </c>
      <c r="C1481" s="30">
        <v>45855</v>
      </c>
      <c r="D1481" s="30">
        <v>45860</v>
      </c>
      <c r="E1481" s="47">
        <v>146.5</v>
      </c>
      <c r="F1481" s="47">
        <f t="shared" si="160"/>
        <v>12892</v>
      </c>
      <c r="G1481" s="48">
        <f t="shared" si="161"/>
        <v>12892</v>
      </c>
      <c r="H1481" s="21" t="s">
        <v>1959</v>
      </c>
      <c r="I1481" s="21"/>
      <c r="J1481" s="21">
        <v>1</v>
      </c>
      <c r="K1481" s="21">
        <v>1</v>
      </c>
      <c r="L1481" s="21">
        <f t="shared" si="162"/>
        <v>0</v>
      </c>
      <c r="M1481" s="21" t="s">
        <v>2137</v>
      </c>
      <c r="N1481" s="30">
        <v>45867</v>
      </c>
      <c r="O1481" s="48">
        <v>31863.75</v>
      </c>
      <c r="P1481" s="21" t="s">
        <v>42</v>
      </c>
      <c r="Q1481" s="21" t="s">
        <v>636</v>
      </c>
      <c r="R1481" s="21" t="s">
        <v>637</v>
      </c>
      <c r="S1481" s="3">
        <v>-20</v>
      </c>
      <c r="T1481" s="37"/>
      <c r="U1481" s="21" t="s">
        <v>520</v>
      </c>
      <c r="V1481" s="21" t="str">
        <f>VLOOKUP(P1481,'Customer List'!B:C,2,)</f>
        <v>Faridabad</v>
      </c>
      <c r="W1481" s="38"/>
      <c r="X1481" s="30">
        <v>45867</v>
      </c>
      <c r="Y1481" s="21">
        <f t="shared" si="163"/>
        <v>0</v>
      </c>
      <c r="Z1481" s="21" t="str">
        <f t="shared" si="164"/>
        <v>Tuesday</v>
      </c>
      <c r="AA1481" s="21" t="str">
        <f t="shared" si="165"/>
        <v>Tuesday</v>
      </c>
      <c r="AB1481" s="21" t="str">
        <f>VLOOKUP(U1481,'Currency Sheet'!A:C,3,)</f>
        <v>DOLLAR</v>
      </c>
      <c r="AC1481" s="42" t="str">
        <f>VLOOKUP(P1481,'Customer List'!B:D,3,)</f>
        <v>Local</v>
      </c>
    </row>
    <row r="1482" spans="1:29" x14ac:dyDescent="0.25">
      <c r="A1482" s="21">
        <v>1481</v>
      </c>
      <c r="B1482" s="21" t="s">
        <v>1952</v>
      </c>
      <c r="C1482" s="30">
        <v>45855</v>
      </c>
      <c r="D1482" s="30">
        <v>45860</v>
      </c>
      <c r="E1482" s="47">
        <v>153.5</v>
      </c>
      <c r="F1482" s="47">
        <f t="shared" si="160"/>
        <v>13508</v>
      </c>
      <c r="G1482" s="48">
        <f t="shared" si="161"/>
        <v>13508</v>
      </c>
      <c r="H1482" s="21" t="s">
        <v>1960</v>
      </c>
      <c r="I1482" s="21"/>
      <c r="J1482" s="21">
        <v>1</v>
      </c>
      <c r="K1482" s="21">
        <v>1</v>
      </c>
      <c r="L1482" s="21">
        <f t="shared" si="162"/>
        <v>0</v>
      </c>
      <c r="M1482" s="21" t="s">
        <v>2137</v>
      </c>
      <c r="N1482" s="30">
        <v>45867</v>
      </c>
      <c r="O1482" s="48">
        <v>10005</v>
      </c>
      <c r="P1482" s="21" t="s">
        <v>42</v>
      </c>
      <c r="Q1482" s="21" t="s">
        <v>636</v>
      </c>
      <c r="R1482" s="21" t="s">
        <v>637</v>
      </c>
      <c r="S1482" s="3">
        <v>-20</v>
      </c>
      <c r="T1482" s="37"/>
      <c r="U1482" s="21" t="s">
        <v>520</v>
      </c>
      <c r="V1482" s="21" t="str">
        <f>VLOOKUP(P1482,'Customer List'!B:C,2,)</f>
        <v>Faridabad</v>
      </c>
      <c r="W1482" s="38"/>
      <c r="X1482" s="30">
        <v>45867</v>
      </c>
      <c r="Y1482" s="21">
        <f t="shared" si="163"/>
        <v>0</v>
      </c>
      <c r="Z1482" s="21" t="str">
        <f t="shared" si="164"/>
        <v>Tuesday</v>
      </c>
      <c r="AA1482" s="21" t="str">
        <f t="shared" si="165"/>
        <v>Tuesday</v>
      </c>
      <c r="AB1482" s="21" t="str">
        <f>VLOOKUP(U1482,'Currency Sheet'!A:C,3,)</f>
        <v>DOLLAR</v>
      </c>
      <c r="AC1482" s="42" t="str">
        <f>VLOOKUP(P1482,'Customer List'!B:D,3,)</f>
        <v>Local</v>
      </c>
    </row>
    <row r="1483" spans="1:29" x14ac:dyDescent="0.25">
      <c r="A1483" s="21">
        <v>1482</v>
      </c>
      <c r="B1483" s="21" t="s">
        <v>1952</v>
      </c>
      <c r="C1483" s="30">
        <v>45855</v>
      </c>
      <c r="D1483" s="30">
        <v>45860</v>
      </c>
      <c r="E1483" s="47">
        <v>46</v>
      </c>
      <c r="F1483" s="47">
        <f t="shared" si="160"/>
        <v>4048</v>
      </c>
      <c r="G1483" s="48">
        <f t="shared" si="161"/>
        <v>4048</v>
      </c>
      <c r="H1483" s="21" t="s">
        <v>1960</v>
      </c>
      <c r="I1483" s="21"/>
      <c r="J1483" s="21">
        <v>1</v>
      </c>
      <c r="K1483" s="21">
        <v>1</v>
      </c>
      <c r="L1483" s="21">
        <f t="shared" si="162"/>
        <v>0</v>
      </c>
      <c r="M1483" s="21" t="s">
        <v>2137</v>
      </c>
      <c r="N1483" s="30">
        <v>45867</v>
      </c>
      <c r="O1483" s="48">
        <v>33386.25</v>
      </c>
      <c r="P1483" s="21" t="s">
        <v>42</v>
      </c>
      <c r="Q1483" s="21" t="s">
        <v>636</v>
      </c>
      <c r="R1483" s="21" t="s">
        <v>637</v>
      </c>
      <c r="S1483" s="3">
        <v>-20</v>
      </c>
      <c r="T1483" s="37"/>
      <c r="U1483" s="21" t="s">
        <v>520</v>
      </c>
      <c r="V1483" s="21" t="str">
        <f>VLOOKUP(P1483,'Customer List'!B:C,2,)</f>
        <v>Faridabad</v>
      </c>
      <c r="W1483" s="38"/>
      <c r="X1483" s="30">
        <v>45867</v>
      </c>
      <c r="Y1483" s="21">
        <f t="shared" si="163"/>
        <v>0</v>
      </c>
      <c r="Z1483" s="21" t="str">
        <f t="shared" si="164"/>
        <v>Tuesday</v>
      </c>
      <c r="AA1483" s="21" t="str">
        <f t="shared" si="165"/>
        <v>Tuesday</v>
      </c>
      <c r="AB1483" s="21" t="str">
        <f>VLOOKUP(U1483,'Currency Sheet'!A:C,3,)</f>
        <v>DOLLAR</v>
      </c>
      <c r="AC1483" s="42" t="str">
        <f>VLOOKUP(P1483,'Customer List'!B:D,3,)</f>
        <v>Local</v>
      </c>
    </row>
    <row r="1484" spans="1:29" x14ac:dyDescent="0.25">
      <c r="A1484" s="21">
        <v>1483</v>
      </c>
      <c r="B1484" s="21" t="s">
        <v>1953</v>
      </c>
      <c r="C1484" s="30">
        <v>45855</v>
      </c>
      <c r="D1484" s="30">
        <v>45860</v>
      </c>
      <c r="E1484" s="47">
        <v>136.80000000000001</v>
      </c>
      <c r="F1484" s="47">
        <f t="shared" si="160"/>
        <v>12038.400000000001</v>
      </c>
      <c r="G1484" s="48">
        <f t="shared" si="161"/>
        <v>12038.400000000001</v>
      </c>
      <c r="H1484" s="21" t="s">
        <v>1961</v>
      </c>
      <c r="I1484" s="21"/>
      <c r="J1484" s="21">
        <v>1</v>
      </c>
      <c r="K1484" s="21">
        <v>1</v>
      </c>
      <c r="L1484" s="21">
        <f t="shared" si="162"/>
        <v>0</v>
      </c>
      <c r="M1484" s="21" t="s">
        <v>2465</v>
      </c>
      <c r="N1484" s="30">
        <v>45864</v>
      </c>
      <c r="O1484" s="48">
        <v>19836</v>
      </c>
      <c r="P1484" s="21" t="s">
        <v>617</v>
      </c>
      <c r="Q1484" s="21">
        <v>58153688736</v>
      </c>
      <c r="R1484" s="21" t="s">
        <v>40</v>
      </c>
      <c r="S1484" s="3">
        <v>-20</v>
      </c>
      <c r="T1484" s="37"/>
      <c r="U1484" s="21" t="s">
        <v>520</v>
      </c>
      <c r="V1484" s="21" t="str">
        <f>VLOOKUP(P1484,'Customer List'!B:C,2,)</f>
        <v>Bhuvneshwar</v>
      </c>
      <c r="W1484" s="38"/>
      <c r="X1484" s="30">
        <v>45866</v>
      </c>
      <c r="Y1484" s="21">
        <f t="shared" si="163"/>
        <v>2</v>
      </c>
      <c r="Z1484" s="21" t="str">
        <f t="shared" si="164"/>
        <v>Saturday</v>
      </c>
      <c r="AA1484" s="21" t="str">
        <f t="shared" si="165"/>
        <v>Monday</v>
      </c>
      <c r="AB1484" s="21" t="str">
        <f>VLOOKUP(U1484,'Currency Sheet'!A:C,3,)</f>
        <v>DOLLAR</v>
      </c>
      <c r="AC1484" s="42" t="str">
        <f>VLOOKUP(P1484,'Customer List'!B:D,3,)</f>
        <v>OutStation</v>
      </c>
    </row>
    <row r="1485" spans="1:29" x14ac:dyDescent="0.25">
      <c r="A1485" s="21">
        <v>1484</v>
      </c>
      <c r="B1485" s="21" t="s">
        <v>1953</v>
      </c>
      <c r="C1485" s="30">
        <v>45855</v>
      </c>
      <c r="D1485" s="30">
        <v>45860</v>
      </c>
      <c r="E1485" s="47">
        <v>27</v>
      </c>
      <c r="F1485" s="47">
        <f t="shared" si="160"/>
        <v>2376</v>
      </c>
      <c r="G1485" s="48">
        <f t="shared" si="161"/>
        <v>2376</v>
      </c>
      <c r="H1485" s="21" t="s">
        <v>1962</v>
      </c>
      <c r="I1485" s="21"/>
      <c r="J1485" s="21">
        <v>1</v>
      </c>
      <c r="K1485" s="21">
        <v>1</v>
      </c>
      <c r="L1485" s="21">
        <f t="shared" si="162"/>
        <v>0</v>
      </c>
      <c r="M1485" s="21" t="s">
        <v>2465</v>
      </c>
      <c r="N1485" s="30">
        <v>45864</v>
      </c>
      <c r="O1485" s="48">
        <v>3915</v>
      </c>
      <c r="P1485" s="21" t="s">
        <v>617</v>
      </c>
      <c r="Q1485" s="21">
        <v>58153688736</v>
      </c>
      <c r="R1485" s="21" t="s">
        <v>40</v>
      </c>
      <c r="S1485" s="3">
        <v>-20</v>
      </c>
      <c r="T1485" s="37"/>
      <c r="U1485" s="21" t="s">
        <v>520</v>
      </c>
      <c r="V1485" s="21" t="str">
        <f>VLOOKUP(P1485,'Customer List'!B:C,2,)</f>
        <v>Bhuvneshwar</v>
      </c>
      <c r="W1485" s="38"/>
      <c r="X1485" s="30">
        <v>45866</v>
      </c>
      <c r="Y1485" s="21">
        <f t="shared" si="163"/>
        <v>2</v>
      </c>
      <c r="Z1485" s="21" t="str">
        <f t="shared" si="164"/>
        <v>Saturday</v>
      </c>
      <c r="AA1485" s="21" t="str">
        <f t="shared" si="165"/>
        <v>Monday</v>
      </c>
      <c r="AB1485" s="21" t="str">
        <f>VLOOKUP(U1485,'Currency Sheet'!A:C,3,)</f>
        <v>DOLLAR</v>
      </c>
      <c r="AC1485" s="42" t="str">
        <f>VLOOKUP(P1485,'Customer List'!B:D,3,)</f>
        <v>OutStation</v>
      </c>
    </row>
    <row r="1486" spans="1:29" x14ac:dyDescent="0.25">
      <c r="A1486" s="21">
        <v>1485</v>
      </c>
      <c r="B1486" s="21" t="s">
        <v>1953</v>
      </c>
      <c r="C1486" s="30">
        <v>45855</v>
      </c>
      <c r="D1486" s="30">
        <v>45860</v>
      </c>
      <c r="E1486" s="47">
        <v>21.6</v>
      </c>
      <c r="F1486" s="47">
        <f t="shared" si="160"/>
        <v>1900.8000000000002</v>
      </c>
      <c r="G1486" s="48">
        <f t="shared" si="161"/>
        <v>1900.8000000000002</v>
      </c>
      <c r="H1486" s="21" t="s">
        <v>1963</v>
      </c>
      <c r="I1486" s="21"/>
      <c r="J1486" s="21">
        <v>1</v>
      </c>
      <c r="K1486" s="21">
        <v>1</v>
      </c>
      <c r="L1486" s="21">
        <f t="shared" si="162"/>
        <v>0</v>
      </c>
      <c r="M1486" s="21" t="s">
        <v>2465</v>
      </c>
      <c r="N1486" s="30">
        <v>45864</v>
      </c>
      <c r="O1486" s="48">
        <v>3132</v>
      </c>
      <c r="P1486" s="21" t="s">
        <v>617</v>
      </c>
      <c r="Q1486" s="21">
        <v>58153688736</v>
      </c>
      <c r="R1486" s="21" t="s">
        <v>40</v>
      </c>
      <c r="S1486" s="3">
        <v>-20</v>
      </c>
      <c r="T1486" s="37"/>
      <c r="U1486" s="21" t="s">
        <v>520</v>
      </c>
      <c r="V1486" s="21" t="str">
        <f>VLOOKUP(P1486,'Customer List'!B:C,2,)</f>
        <v>Bhuvneshwar</v>
      </c>
      <c r="W1486" s="38"/>
      <c r="X1486" s="30">
        <v>45866</v>
      </c>
      <c r="Y1486" s="21">
        <f t="shared" si="163"/>
        <v>2</v>
      </c>
      <c r="Z1486" s="21" t="str">
        <f t="shared" si="164"/>
        <v>Saturday</v>
      </c>
      <c r="AA1486" s="21" t="str">
        <f t="shared" si="165"/>
        <v>Monday</v>
      </c>
      <c r="AB1486" s="21" t="str">
        <f>VLOOKUP(U1486,'Currency Sheet'!A:C,3,)</f>
        <v>DOLLAR</v>
      </c>
      <c r="AC1486" s="42" t="str">
        <f>VLOOKUP(P1486,'Customer List'!B:D,3,)</f>
        <v>OutStation</v>
      </c>
    </row>
    <row r="1487" spans="1:29" x14ac:dyDescent="0.25">
      <c r="A1487" s="21">
        <v>1486</v>
      </c>
      <c r="B1487" s="21" t="s">
        <v>1953</v>
      </c>
      <c r="C1487" s="30">
        <v>45855</v>
      </c>
      <c r="D1487" s="30">
        <v>45860</v>
      </c>
      <c r="E1487" s="47">
        <v>26.4</v>
      </c>
      <c r="F1487" s="47">
        <f t="shared" si="160"/>
        <v>2323.1999999999998</v>
      </c>
      <c r="G1487" s="48">
        <f t="shared" si="161"/>
        <v>2323.1999999999998</v>
      </c>
      <c r="H1487" s="21" t="s">
        <v>1964</v>
      </c>
      <c r="I1487" s="21"/>
      <c r="J1487" s="21">
        <v>1</v>
      </c>
      <c r="K1487" s="21">
        <v>1</v>
      </c>
      <c r="L1487" s="21">
        <f t="shared" si="162"/>
        <v>0</v>
      </c>
      <c r="M1487" s="21" t="s">
        <v>2465</v>
      </c>
      <c r="N1487" s="30">
        <v>45864</v>
      </c>
      <c r="O1487" s="48">
        <v>3828</v>
      </c>
      <c r="P1487" s="21" t="s">
        <v>617</v>
      </c>
      <c r="Q1487" s="21">
        <v>58153688736</v>
      </c>
      <c r="R1487" s="21" t="s">
        <v>40</v>
      </c>
      <c r="S1487" s="3">
        <v>-20</v>
      </c>
      <c r="T1487" s="37"/>
      <c r="U1487" s="21" t="s">
        <v>520</v>
      </c>
      <c r="V1487" s="21" t="str">
        <f>VLOOKUP(P1487,'Customer List'!B:C,2,)</f>
        <v>Bhuvneshwar</v>
      </c>
      <c r="W1487" s="38"/>
      <c r="X1487" s="30">
        <v>45866</v>
      </c>
      <c r="Y1487" s="21">
        <f t="shared" si="163"/>
        <v>2</v>
      </c>
      <c r="Z1487" s="21" t="str">
        <f t="shared" si="164"/>
        <v>Saturday</v>
      </c>
      <c r="AA1487" s="21" t="str">
        <f t="shared" si="165"/>
        <v>Monday</v>
      </c>
      <c r="AB1487" s="21" t="str">
        <f>VLOOKUP(U1487,'Currency Sheet'!A:C,3,)</f>
        <v>DOLLAR</v>
      </c>
      <c r="AC1487" s="42" t="str">
        <f>VLOOKUP(P1487,'Customer List'!B:D,3,)</f>
        <v>OutStation</v>
      </c>
    </row>
    <row r="1488" spans="1:29" x14ac:dyDescent="0.25">
      <c r="A1488" s="21">
        <v>1487</v>
      </c>
      <c r="B1488" s="21" t="s">
        <v>1953</v>
      </c>
      <c r="C1488" s="30">
        <v>45855</v>
      </c>
      <c r="D1488" s="30">
        <v>45860</v>
      </c>
      <c r="E1488" s="47">
        <v>70.8</v>
      </c>
      <c r="F1488" s="47">
        <f t="shared" si="160"/>
        <v>6230.4</v>
      </c>
      <c r="G1488" s="48">
        <f t="shared" si="161"/>
        <v>6230.4</v>
      </c>
      <c r="H1488" s="21" t="s">
        <v>1965</v>
      </c>
      <c r="I1488" s="21"/>
      <c r="J1488" s="21">
        <v>1</v>
      </c>
      <c r="K1488" s="21">
        <v>1</v>
      </c>
      <c r="L1488" s="21">
        <f t="shared" si="162"/>
        <v>0</v>
      </c>
      <c r="M1488" s="21" t="s">
        <v>2465</v>
      </c>
      <c r="N1488" s="30">
        <v>45864</v>
      </c>
      <c r="O1488" s="48">
        <v>10266</v>
      </c>
      <c r="P1488" s="21" t="s">
        <v>617</v>
      </c>
      <c r="Q1488" s="21">
        <v>58153688736</v>
      </c>
      <c r="R1488" s="21" t="s">
        <v>40</v>
      </c>
      <c r="S1488" s="3">
        <v>-20</v>
      </c>
      <c r="T1488" s="37"/>
      <c r="U1488" s="21" t="s">
        <v>520</v>
      </c>
      <c r="V1488" s="21" t="str">
        <f>VLOOKUP(P1488,'Customer List'!B:C,2,)</f>
        <v>Bhuvneshwar</v>
      </c>
      <c r="W1488" s="38"/>
      <c r="X1488" s="30">
        <v>45866</v>
      </c>
      <c r="Y1488" s="21">
        <f t="shared" si="163"/>
        <v>2</v>
      </c>
      <c r="Z1488" s="21" t="str">
        <f t="shared" si="164"/>
        <v>Saturday</v>
      </c>
      <c r="AA1488" s="21" t="str">
        <f t="shared" si="165"/>
        <v>Monday</v>
      </c>
      <c r="AB1488" s="21" t="str">
        <f>VLOOKUP(U1488,'Currency Sheet'!A:C,3,)</f>
        <v>DOLLAR</v>
      </c>
      <c r="AC1488" s="42" t="str">
        <f>VLOOKUP(P1488,'Customer List'!B:D,3,)</f>
        <v>OutStation</v>
      </c>
    </row>
    <row r="1489" spans="1:29" x14ac:dyDescent="0.25">
      <c r="A1489" s="21">
        <v>1488</v>
      </c>
      <c r="B1489" s="21" t="s">
        <v>1953</v>
      </c>
      <c r="C1489" s="30">
        <v>45855</v>
      </c>
      <c r="D1489" s="30">
        <v>45860</v>
      </c>
      <c r="E1489" s="47">
        <v>69</v>
      </c>
      <c r="F1489" s="47">
        <f t="shared" si="160"/>
        <v>6072</v>
      </c>
      <c r="G1489" s="48">
        <f t="shared" si="161"/>
        <v>6072</v>
      </c>
      <c r="H1489" s="21" t="s">
        <v>1966</v>
      </c>
      <c r="I1489" s="21"/>
      <c r="J1489" s="21">
        <v>1</v>
      </c>
      <c r="K1489" s="21">
        <v>1</v>
      </c>
      <c r="L1489" s="21">
        <f t="shared" si="162"/>
        <v>0</v>
      </c>
      <c r="M1489" s="21" t="s">
        <v>2465</v>
      </c>
      <c r="N1489" s="30">
        <v>45864</v>
      </c>
      <c r="O1489" s="48">
        <v>10005</v>
      </c>
      <c r="P1489" s="21" t="s">
        <v>617</v>
      </c>
      <c r="Q1489" s="21">
        <v>58153688736</v>
      </c>
      <c r="R1489" s="21" t="s">
        <v>40</v>
      </c>
      <c r="S1489" s="3">
        <v>-20</v>
      </c>
      <c r="T1489" s="37"/>
      <c r="U1489" s="21" t="s">
        <v>520</v>
      </c>
      <c r="V1489" s="21" t="str">
        <f>VLOOKUP(P1489,'Customer List'!B:C,2,)</f>
        <v>Bhuvneshwar</v>
      </c>
      <c r="W1489" s="38"/>
      <c r="X1489" s="30">
        <v>45866</v>
      </c>
      <c r="Y1489" s="21">
        <f t="shared" si="163"/>
        <v>2</v>
      </c>
      <c r="Z1489" s="21" t="str">
        <f t="shared" si="164"/>
        <v>Saturday</v>
      </c>
      <c r="AA1489" s="21" t="str">
        <f t="shared" si="165"/>
        <v>Monday</v>
      </c>
      <c r="AB1489" s="21" t="str">
        <f>VLOOKUP(U1489,'Currency Sheet'!A:C,3,)</f>
        <v>DOLLAR</v>
      </c>
      <c r="AC1489" s="42" t="str">
        <f>VLOOKUP(P1489,'Customer List'!B:D,3,)</f>
        <v>OutStation</v>
      </c>
    </row>
    <row r="1490" spans="1:29" x14ac:dyDescent="0.25">
      <c r="A1490" s="21">
        <v>1489</v>
      </c>
      <c r="B1490" s="21" t="s">
        <v>1953</v>
      </c>
      <c r="C1490" s="30">
        <v>45855</v>
      </c>
      <c r="D1490" s="30">
        <v>45860</v>
      </c>
      <c r="E1490" s="47">
        <v>73.2</v>
      </c>
      <c r="F1490" s="47">
        <f t="shared" si="160"/>
        <v>6441.6</v>
      </c>
      <c r="G1490" s="48">
        <f t="shared" si="161"/>
        <v>6441.6</v>
      </c>
      <c r="H1490" s="21" t="s">
        <v>1967</v>
      </c>
      <c r="I1490" s="21"/>
      <c r="J1490" s="21">
        <v>1</v>
      </c>
      <c r="K1490" s="21">
        <v>1</v>
      </c>
      <c r="L1490" s="21">
        <f t="shared" si="162"/>
        <v>0</v>
      </c>
      <c r="M1490" s="21" t="s">
        <v>2465</v>
      </c>
      <c r="N1490" s="30">
        <v>45864</v>
      </c>
      <c r="O1490" s="48">
        <v>10614</v>
      </c>
      <c r="P1490" s="21" t="s">
        <v>617</v>
      </c>
      <c r="Q1490" s="21">
        <v>58153688736</v>
      </c>
      <c r="R1490" s="21" t="s">
        <v>40</v>
      </c>
      <c r="S1490" s="3">
        <v>-20</v>
      </c>
      <c r="T1490" s="37"/>
      <c r="U1490" s="21" t="s">
        <v>520</v>
      </c>
      <c r="V1490" s="21" t="str">
        <f>VLOOKUP(P1490,'Customer List'!B:C,2,)</f>
        <v>Bhuvneshwar</v>
      </c>
      <c r="W1490" s="38"/>
      <c r="X1490" s="30">
        <v>45866</v>
      </c>
      <c r="Y1490" s="21">
        <f t="shared" si="163"/>
        <v>2</v>
      </c>
      <c r="Z1490" s="21" t="str">
        <f t="shared" si="164"/>
        <v>Saturday</v>
      </c>
      <c r="AA1490" s="21" t="str">
        <f t="shared" si="165"/>
        <v>Monday</v>
      </c>
      <c r="AB1490" s="21" t="str">
        <f>VLOOKUP(U1490,'Currency Sheet'!A:C,3,)</f>
        <v>DOLLAR</v>
      </c>
      <c r="AC1490" s="42" t="str">
        <f>VLOOKUP(P1490,'Customer List'!B:D,3,)</f>
        <v>OutStation</v>
      </c>
    </row>
    <row r="1491" spans="1:29" x14ac:dyDescent="0.25">
      <c r="A1491" s="21">
        <v>1490</v>
      </c>
      <c r="B1491" s="21" t="s">
        <v>1953</v>
      </c>
      <c r="C1491" s="30">
        <v>45855</v>
      </c>
      <c r="D1491" s="30">
        <v>45860</v>
      </c>
      <c r="E1491" s="47">
        <v>27</v>
      </c>
      <c r="F1491" s="47">
        <f t="shared" si="160"/>
        <v>2376</v>
      </c>
      <c r="G1491" s="48">
        <f t="shared" si="161"/>
        <v>2376</v>
      </c>
      <c r="H1491" s="21" t="s">
        <v>1968</v>
      </c>
      <c r="I1491" s="21"/>
      <c r="J1491" s="21">
        <v>1</v>
      </c>
      <c r="K1491" s="21">
        <v>1</v>
      </c>
      <c r="L1491" s="21">
        <f t="shared" si="162"/>
        <v>0</v>
      </c>
      <c r="M1491" s="21" t="s">
        <v>2465</v>
      </c>
      <c r="N1491" s="30">
        <v>45864</v>
      </c>
      <c r="O1491" s="48">
        <v>3915</v>
      </c>
      <c r="P1491" s="21" t="s">
        <v>617</v>
      </c>
      <c r="Q1491" s="21">
        <v>58153688736</v>
      </c>
      <c r="R1491" s="21" t="s">
        <v>40</v>
      </c>
      <c r="S1491" s="3">
        <v>-20</v>
      </c>
      <c r="T1491" s="37"/>
      <c r="U1491" s="21" t="s">
        <v>520</v>
      </c>
      <c r="V1491" s="21" t="str">
        <f>VLOOKUP(P1491,'Customer List'!B:C,2,)</f>
        <v>Bhuvneshwar</v>
      </c>
      <c r="W1491" s="38"/>
      <c r="X1491" s="30">
        <v>45866</v>
      </c>
      <c r="Y1491" s="21">
        <f t="shared" si="163"/>
        <v>2</v>
      </c>
      <c r="Z1491" s="21" t="str">
        <f t="shared" si="164"/>
        <v>Saturday</v>
      </c>
      <c r="AA1491" s="21" t="str">
        <f t="shared" si="165"/>
        <v>Monday</v>
      </c>
      <c r="AB1491" s="21" t="str">
        <f>VLOOKUP(U1491,'Currency Sheet'!A:C,3,)</f>
        <v>DOLLAR</v>
      </c>
      <c r="AC1491" s="42" t="str">
        <f>VLOOKUP(P1491,'Customer List'!B:D,3,)</f>
        <v>OutStation</v>
      </c>
    </row>
    <row r="1492" spans="1:29" x14ac:dyDescent="0.25">
      <c r="A1492" s="21">
        <v>1491</v>
      </c>
      <c r="B1492" s="21" t="s">
        <v>1953</v>
      </c>
      <c r="C1492" s="30">
        <v>45855</v>
      </c>
      <c r="D1492" s="30">
        <v>45860</v>
      </c>
      <c r="E1492" s="47">
        <v>48</v>
      </c>
      <c r="F1492" s="47">
        <f t="shared" si="160"/>
        <v>4224</v>
      </c>
      <c r="G1492" s="48">
        <f t="shared" si="161"/>
        <v>4224</v>
      </c>
      <c r="H1492" s="21" t="s">
        <v>1969</v>
      </c>
      <c r="I1492" s="21"/>
      <c r="J1492" s="21">
        <v>1</v>
      </c>
      <c r="K1492" s="21">
        <v>1</v>
      </c>
      <c r="L1492" s="21">
        <f t="shared" si="162"/>
        <v>0</v>
      </c>
      <c r="M1492" s="21" t="s">
        <v>2465</v>
      </c>
      <c r="N1492" s="30">
        <v>45864</v>
      </c>
      <c r="O1492" s="48">
        <v>6960</v>
      </c>
      <c r="P1492" s="21" t="s">
        <v>617</v>
      </c>
      <c r="Q1492" s="21">
        <v>58153688736</v>
      </c>
      <c r="R1492" s="21" t="s">
        <v>40</v>
      </c>
      <c r="S1492" s="3">
        <v>-20</v>
      </c>
      <c r="T1492" s="37"/>
      <c r="U1492" s="21" t="s">
        <v>520</v>
      </c>
      <c r="V1492" s="21" t="str">
        <f>VLOOKUP(P1492,'Customer List'!B:C,2,)</f>
        <v>Bhuvneshwar</v>
      </c>
      <c r="W1492" s="38"/>
      <c r="X1492" s="30">
        <v>45866</v>
      </c>
      <c r="Y1492" s="21">
        <f t="shared" si="163"/>
        <v>2</v>
      </c>
      <c r="Z1492" s="21" t="str">
        <f t="shared" si="164"/>
        <v>Saturday</v>
      </c>
      <c r="AA1492" s="21" t="str">
        <f t="shared" si="165"/>
        <v>Monday</v>
      </c>
      <c r="AB1492" s="21" t="str">
        <f>VLOOKUP(U1492,'Currency Sheet'!A:C,3,)</f>
        <v>DOLLAR</v>
      </c>
      <c r="AC1492" s="42" t="str">
        <f>VLOOKUP(P1492,'Customer List'!B:D,3,)</f>
        <v>OutStation</v>
      </c>
    </row>
    <row r="1493" spans="1:29" x14ac:dyDescent="0.25">
      <c r="A1493" s="21">
        <v>1492</v>
      </c>
      <c r="B1493" s="21" t="s">
        <v>1953</v>
      </c>
      <c r="C1493" s="30">
        <v>45855</v>
      </c>
      <c r="D1493" s="30">
        <v>45860</v>
      </c>
      <c r="E1493" s="47">
        <v>18.600000000000001</v>
      </c>
      <c r="F1493" s="47">
        <f t="shared" si="160"/>
        <v>1636.8000000000002</v>
      </c>
      <c r="G1493" s="48">
        <f t="shared" si="161"/>
        <v>1636.8000000000002</v>
      </c>
      <c r="H1493" s="21" t="s">
        <v>1970</v>
      </c>
      <c r="I1493" s="21"/>
      <c r="J1493" s="21">
        <v>1</v>
      </c>
      <c r="K1493" s="21">
        <v>1</v>
      </c>
      <c r="L1493" s="21">
        <f t="shared" si="162"/>
        <v>0</v>
      </c>
      <c r="M1493" s="21" t="s">
        <v>2465</v>
      </c>
      <c r="N1493" s="30">
        <v>45864</v>
      </c>
      <c r="O1493" s="48">
        <v>2697</v>
      </c>
      <c r="P1493" s="21" t="s">
        <v>617</v>
      </c>
      <c r="Q1493" s="21">
        <v>58153688736</v>
      </c>
      <c r="R1493" s="21" t="s">
        <v>40</v>
      </c>
      <c r="S1493" s="3">
        <v>-20</v>
      </c>
      <c r="T1493" s="37"/>
      <c r="U1493" s="21" t="s">
        <v>520</v>
      </c>
      <c r="V1493" s="21" t="str">
        <f>VLOOKUP(P1493,'Customer List'!B:C,2,)</f>
        <v>Bhuvneshwar</v>
      </c>
      <c r="W1493" s="38"/>
      <c r="X1493" s="30">
        <v>45866</v>
      </c>
      <c r="Y1493" s="21">
        <f t="shared" si="163"/>
        <v>2</v>
      </c>
      <c r="Z1493" s="21" t="str">
        <f t="shared" si="164"/>
        <v>Saturday</v>
      </c>
      <c r="AA1493" s="21" t="str">
        <f t="shared" si="165"/>
        <v>Monday</v>
      </c>
      <c r="AB1493" s="21" t="str">
        <f>VLOOKUP(U1493,'Currency Sheet'!A:C,3,)</f>
        <v>DOLLAR</v>
      </c>
      <c r="AC1493" s="42" t="str">
        <f>VLOOKUP(P1493,'Customer List'!B:D,3,)</f>
        <v>OutStation</v>
      </c>
    </row>
    <row r="1494" spans="1:29" x14ac:dyDescent="0.25">
      <c r="A1494" s="21">
        <v>1493</v>
      </c>
      <c r="B1494" s="21" t="s">
        <v>1953</v>
      </c>
      <c r="C1494" s="30">
        <v>45855</v>
      </c>
      <c r="D1494" s="30">
        <v>45860</v>
      </c>
      <c r="E1494" s="47">
        <v>81</v>
      </c>
      <c r="F1494" s="47">
        <f t="shared" si="160"/>
        <v>7128</v>
      </c>
      <c r="G1494" s="48">
        <f t="shared" si="161"/>
        <v>21384</v>
      </c>
      <c r="H1494" s="21" t="s">
        <v>1971</v>
      </c>
      <c r="I1494" s="21"/>
      <c r="J1494" s="21">
        <v>3</v>
      </c>
      <c r="K1494" s="21">
        <v>3</v>
      </c>
      <c r="L1494" s="21">
        <f t="shared" si="162"/>
        <v>0</v>
      </c>
      <c r="M1494" s="21" t="s">
        <v>2016</v>
      </c>
      <c r="N1494" s="30">
        <v>45861</v>
      </c>
      <c r="O1494" s="48">
        <v>13702.5</v>
      </c>
      <c r="P1494" s="21" t="s">
        <v>880</v>
      </c>
      <c r="Q1494" s="21">
        <v>58153552995</v>
      </c>
      <c r="R1494" s="21" t="s">
        <v>40</v>
      </c>
      <c r="S1494" s="3">
        <v>-20</v>
      </c>
      <c r="T1494" s="37" t="s">
        <v>2015</v>
      </c>
      <c r="U1494" s="21" t="s">
        <v>520</v>
      </c>
      <c r="V1494" s="21" t="str">
        <f>VLOOKUP(P1494,'Customer List'!B:C,2,)</f>
        <v>Mumbai</v>
      </c>
      <c r="W1494" s="38"/>
      <c r="X1494" s="30">
        <v>45862</v>
      </c>
      <c r="Y1494" s="21">
        <f t="shared" si="163"/>
        <v>1</v>
      </c>
      <c r="Z1494" s="21" t="str">
        <f t="shared" si="164"/>
        <v>Wednesday</v>
      </c>
      <c r="AA1494" s="21" t="str">
        <f t="shared" si="165"/>
        <v>Thursday</v>
      </c>
      <c r="AB1494" s="21" t="str">
        <f>VLOOKUP(U1494,'Currency Sheet'!A:C,3,)</f>
        <v>DOLLAR</v>
      </c>
      <c r="AC1494" s="42" t="str">
        <f>VLOOKUP(P1494,'Customer List'!B:D,3,)</f>
        <v>OutStation</v>
      </c>
    </row>
    <row r="1495" spans="1:29" x14ac:dyDescent="0.25">
      <c r="A1495" s="21">
        <v>1494</v>
      </c>
      <c r="B1495" s="21" t="s">
        <v>1953</v>
      </c>
      <c r="C1495" s="30">
        <v>45855</v>
      </c>
      <c r="D1495" s="30">
        <v>45860</v>
      </c>
      <c r="E1495" s="47">
        <v>26.4</v>
      </c>
      <c r="F1495" s="47">
        <f t="shared" si="160"/>
        <v>2323.1999999999998</v>
      </c>
      <c r="G1495" s="48">
        <f t="shared" si="161"/>
        <v>2323.1999999999998</v>
      </c>
      <c r="H1495" s="21" t="s">
        <v>1972</v>
      </c>
      <c r="I1495" s="21"/>
      <c r="J1495" s="21">
        <v>1</v>
      </c>
      <c r="K1495" s="21">
        <v>1</v>
      </c>
      <c r="L1495" s="21">
        <f t="shared" si="162"/>
        <v>0</v>
      </c>
      <c r="M1495" s="21" t="s">
        <v>2016</v>
      </c>
      <c r="N1495" s="30">
        <v>45861</v>
      </c>
      <c r="O1495" s="48">
        <v>4466</v>
      </c>
      <c r="P1495" s="21" t="s">
        <v>880</v>
      </c>
      <c r="Q1495" s="21">
        <v>58153552995</v>
      </c>
      <c r="R1495" s="21" t="s">
        <v>40</v>
      </c>
      <c r="S1495" s="3">
        <v>-20</v>
      </c>
      <c r="T1495" s="37" t="s">
        <v>2015</v>
      </c>
      <c r="U1495" s="21" t="s">
        <v>520</v>
      </c>
      <c r="V1495" s="21" t="str">
        <f>VLOOKUP(P1495,'Customer List'!B:C,2,)</f>
        <v>Mumbai</v>
      </c>
      <c r="W1495" s="38"/>
      <c r="X1495" s="30">
        <v>45862</v>
      </c>
      <c r="Y1495" s="21">
        <f t="shared" si="163"/>
        <v>1</v>
      </c>
      <c r="Z1495" s="21" t="str">
        <f t="shared" si="164"/>
        <v>Wednesday</v>
      </c>
      <c r="AA1495" s="21" t="str">
        <f t="shared" si="165"/>
        <v>Thursday</v>
      </c>
      <c r="AB1495" s="21" t="str">
        <f>VLOOKUP(U1495,'Currency Sheet'!A:C,3,)</f>
        <v>DOLLAR</v>
      </c>
      <c r="AC1495" s="42" t="str">
        <f>VLOOKUP(P1495,'Customer List'!B:D,3,)</f>
        <v>OutStation</v>
      </c>
    </row>
    <row r="1496" spans="1:29" x14ac:dyDescent="0.25">
      <c r="A1496" s="21">
        <v>1495</v>
      </c>
      <c r="B1496" s="21" t="s">
        <v>2688</v>
      </c>
      <c r="C1496" s="30">
        <v>45856</v>
      </c>
      <c r="D1496" s="30">
        <v>45861</v>
      </c>
      <c r="E1496" s="47">
        <v>8450</v>
      </c>
      <c r="F1496" s="47">
        <f t="shared" si="160"/>
        <v>8450</v>
      </c>
      <c r="G1496" s="48">
        <f t="shared" si="161"/>
        <v>8450</v>
      </c>
      <c r="H1496" s="21">
        <v>6542050</v>
      </c>
      <c r="I1496" s="21" t="s">
        <v>2689</v>
      </c>
      <c r="J1496" s="21">
        <v>1</v>
      </c>
      <c r="K1496" s="21"/>
      <c r="L1496" s="21">
        <f t="shared" si="162"/>
        <v>1</v>
      </c>
      <c r="M1496" s="21"/>
      <c r="N1496" s="30"/>
      <c r="O1496" s="48"/>
      <c r="P1496" s="21" t="s">
        <v>1145</v>
      </c>
      <c r="Q1496" s="21"/>
      <c r="R1496" s="21"/>
      <c r="S1496" s="3" t="s">
        <v>299</v>
      </c>
      <c r="T1496" s="37"/>
      <c r="U1496" s="21" t="s">
        <v>2775</v>
      </c>
      <c r="V1496" s="21" t="str">
        <f>VLOOKUP(P1496,'Customer List'!B:C,2,)</f>
        <v>STOCK</v>
      </c>
      <c r="W1496" s="38" t="s">
        <v>1145</v>
      </c>
      <c r="X1496" s="30" t="str">
        <f>IF(OR(R1496 = "PRIYANKA MADAM", R1496 = "DEEPAK", R1496 = "PORTER"),N1496,"")</f>
        <v/>
      </c>
      <c r="Y1496" s="21" t="str">
        <f t="shared" si="163"/>
        <v/>
      </c>
      <c r="Z1496" s="21" t="str">
        <f t="shared" si="164"/>
        <v/>
      </c>
      <c r="AA1496" s="21" t="str">
        <f t="shared" si="165"/>
        <v/>
      </c>
      <c r="AB1496" s="21" t="str">
        <f>VLOOKUP(U1496,'Currency Sheet'!A:C,3,)</f>
        <v>INR</v>
      </c>
      <c r="AC1496" s="42" t="str">
        <f>VLOOKUP(P1496,'Customer List'!B:D,3,)</f>
        <v>STOCK</v>
      </c>
    </row>
    <row r="1497" spans="1:29" x14ac:dyDescent="0.25">
      <c r="A1497" s="21">
        <v>1496</v>
      </c>
      <c r="B1497" s="21" t="s">
        <v>2688</v>
      </c>
      <c r="C1497" s="30">
        <v>45856</v>
      </c>
      <c r="D1497" s="30">
        <v>45861</v>
      </c>
      <c r="E1497" s="47">
        <v>16355</v>
      </c>
      <c r="F1497" s="47">
        <f t="shared" si="160"/>
        <v>16355</v>
      </c>
      <c r="G1497" s="48">
        <f t="shared" si="161"/>
        <v>16355</v>
      </c>
      <c r="H1497" s="21">
        <v>6539025</v>
      </c>
      <c r="I1497" s="21" t="s">
        <v>2690</v>
      </c>
      <c r="J1497" s="21">
        <v>1</v>
      </c>
      <c r="K1497" s="21"/>
      <c r="L1497" s="21">
        <f t="shared" si="162"/>
        <v>1</v>
      </c>
      <c r="M1497" s="21"/>
      <c r="N1497" s="30"/>
      <c r="O1497" s="48"/>
      <c r="P1497" s="21" t="s">
        <v>1145</v>
      </c>
      <c r="Q1497" s="21"/>
      <c r="R1497" s="21"/>
      <c r="S1497" s="3" t="s">
        <v>299</v>
      </c>
      <c r="T1497" s="37"/>
      <c r="U1497" s="21" t="s">
        <v>2775</v>
      </c>
      <c r="V1497" s="21" t="str">
        <f>VLOOKUP(P1497,'Customer List'!B:C,2,)</f>
        <v>STOCK</v>
      </c>
      <c r="W1497" s="38" t="s">
        <v>1145</v>
      </c>
      <c r="X1497" s="30" t="str">
        <f>IF(OR(R1497 = "PRIYANKA MADAM", R1497 = "DEEPAK", R1497 = "PORTER"),N1497,"")</f>
        <v/>
      </c>
      <c r="Y1497" s="21" t="str">
        <f t="shared" si="163"/>
        <v/>
      </c>
      <c r="Z1497" s="21" t="str">
        <f t="shared" si="164"/>
        <v/>
      </c>
      <c r="AA1497" s="21" t="str">
        <f t="shared" si="165"/>
        <v/>
      </c>
      <c r="AB1497" s="21" t="str">
        <f>VLOOKUP(U1497,'Currency Sheet'!A:C,3,)</f>
        <v>INR</v>
      </c>
      <c r="AC1497" s="42" t="str">
        <f>VLOOKUP(P1497,'Customer List'!B:D,3,)</f>
        <v>STOCK</v>
      </c>
    </row>
    <row r="1498" spans="1:29" x14ac:dyDescent="0.25">
      <c r="A1498" s="21">
        <v>1497</v>
      </c>
      <c r="B1498" s="21" t="s">
        <v>2688</v>
      </c>
      <c r="C1498" s="30">
        <v>45856</v>
      </c>
      <c r="D1498" s="30">
        <v>45861</v>
      </c>
      <c r="E1498" s="47">
        <v>5225</v>
      </c>
      <c r="F1498" s="47">
        <f t="shared" si="160"/>
        <v>5225</v>
      </c>
      <c r="G1498" s="48">
        <f t="shared" si="161"/>
        <v>31350</v>
      </c>
      <c r="H1498" s="21">
        <v>6552050</v>
      </c>
      <c r="I1498" s="21" t="s">
        <v>2649</v>
      </c>
      <c r="J1498" s="21">
        <v>6</v>
      </c>
      <c r="K1498" s="21"/>
      <c r="L1498" s="21">
        <f t="shared" si="162"/>
        <v>6</v>
      </c>
      <c r="M1498" s="21"/>
      <c r="N1498" s="30"/>
      <c r="O1498" s="48"/>
      <c r="P1498" s="21" t="s">
        <v>1145</v>
      </c>
      <c r="Q1498" s="21"/>
      <c r="R1498" s="21"/>
      <c r="S1498" s="3" t="s">
        <v>299</v>
      </c>
      <c r="T1498" s="37"/>
      <c r="U1498" s="21" t="s">
        <v>2775</v>
      </c>
      <c r="V1498" s="21" t="str">
        <f>VLOOKUP(P1498,'Customer List'!B:C,2,)</f>
        <v>STOCK</v>
      </c>
      <c r="W1498" s="38" t="s">
        <v>1145</v>
      </c>
      <c r="X1498" s="30" t="str">
        <f>IF(OR(R1498 = "PRIYANKA MADAM", R1498 = "DEEPAK", R1498 = "PORTER"),N1498,"")</f>
        <v/>
      </c>
      <c r="Y1498" s="21" t="str">
        <f t="shared" si="163"/>
        <v/>
      </c>
      <c r="Z1498" s="21" t="str">
        <f t="shared" si="164"/>
        <v/>
      </c>
      <c r="AA1498" s="21" t="str">
        <f t="shared" si="165"/>
        <v/>
      </c>
      <c r="AB1498" s="21" t="str">
        <f>VLOOKUP(U1498,'Currency Sheet'!A:C,3,)</f>
        <v>INR</v>
      </c>
      <c r="AC1498" s="42" t="str">
        <f>VLOOKUP(P1498,'Customer List'!B:D,3,)</f>
        <v>STOCK</v>
      </c>
    </row>
    <row r="1499" spans="1:29" x14ac:dyDescent="0.25">
      <c r="A1499" s="21">
        <v>1498</v>
      </c>
      <c r="B1499" s="21" t="s">
        <v>2030</v>
      </c>
      <c r="C1499" s="30" t="s">
        <v>2339</v>
      </c>
      <c r="D1499" s="30">
        <v>45862</v>
      </c>
      <c r="E1499" s="47">
        <v>0</v>
      </c>
      <c r="F1499" s="47">
        <f t="shared" si="160"/>
        <v>0</v>
      </c>
      <c r="G1499" s="48">
        <f t="shared" si="161"/>
        <v>0</v>
      </c>
      <c r="H1499" s="21" t="s">
        <v>2031</v>
      </c>
      <c r="I1499" s="21"/>
      <c r="J1499" s="21">
        <v>5</v>
      </c>
      <c r="K1499" s="21">
        <v>5</v>
      </c>
      <c r="L1499" s="21">
        <f t="shared" si="162"/>
        <v>0</v>
      </c>
      <c r="M1499" s="21" t="s">
        <v>2193</v>
      </c>
      <c r="N1499" s="30">
        <v>45864</v>
      </c>
      <c r="O1499" s="48">
        <v>0</v>
      </c>
      <c r="P1499" s="21" t="s">
        <v>30</v>
      </c>
      <c r="Q1499" s="21" t="s">
        <v>636</v>
      </c>
      <c r="R1499" s="21" t="s">
        <v>847</v>
      </c>
      <c r="S1499" s="3" t="s">
        <v>299</v>
      </c>
      <c r="T1499" s="37" t="s">
        <v>2032</v>
      </c>
      <c r="U1499" s="21" t="s">
        <v>2018</v>
      </c>
      <c r="V1499" s="21" t="str">
        <f>VLOOKUP(P1499,'Customer List'!B:C,2,)</f>
        <v>Delhi</v>
      </c>
      <c r="W1499" s="38"/>
      <c r="X1499" s="30">
        <v>45864</v>
      </c>
      <c r="Y1499" s="21">
        <f t="shared" si="163"/>
        <v>0</v>
      </c>
      <c r="Z1499" s="21" t="str">
        <f t="shared" si="164"/>
        <v>Saturday</v>
      </c>
      <c r="AA1499" s="21" t="str">
        <f t="shared" si="165"/>
        <v>Saturday</v>
      </c>
      <c r="AB1499" s="21" t="str">
        <f>VLOOKUP(U1499,'Currency Sheet'!A:C,3,)</f>
        <v>INR</v>
      </c>
      <c r="AC1499" s="42" t="str">
        <f>VLOOKUP(P1499,'Customer List'!B:D,3,)</f>
        <v>Local</v>
      </c>
    </row>
    <row r="1500" spans="1:29" x14ac:dyDescent="0.25">
      <c r="A1500" s="21">
        <v>1499</v>
      </c>
      <c r="B1500" s="21" t="s">
        <v>2030</v>
      </c>
      <c r="C1500" s="30" t="s">
        <v>2339</v>
      </c>
      <c r="D1500" s="30">
        <v>45862</v>
      </c>
      <c r="E1500" s="47">
        <v>0</v>
      </c>
      <c r="F1500" s="47">
        <f t="shared" si="160"/>
        <v>0</v>
      </c>
      <c r="G1500" s="48">
        <f t="shared" si="161"/>
        <v>0</v>
      </c>
      <c r="H1500" s="21" t="s">
        <v>2033</v>
      </c>
      <c r="I1500" s="21"/>
      <c r="J1500" s="21">
        <v>1</v>
      </c>
      <c r="K1500" s="21">
        <v>1</v>
      </c>
      <c r="L1500" s="21">
        <f t="shared" si="162"/>
        <v>0</v>
      </c>
      <c r="M1500" s="21" t="s">
        <v>2071</v>
      </c>
      <c r="N1500" s="30">
        <v>45866</v>
      </c>
      <c r="O1500" s="48">
        <v>0</v>
      </c>
      <c r="P1500" s="21" t="s">
        <v>30</v>
      </c>
      <c r="Q1500" s="21" t="s">
        <v>636</v>
      </c>
      <c r="R1500" s="21" t="s">
        <v>847</v>
      </c>
      <c r="S1500" s="3">
        <v>-20</v>
      </c>
      <c r="T1500" s="37" t="s">
        <v>648</v>
      </c>
      <c r="U1500" s="21" t="s">
        <v>2018</v>
      </c>
      <c r="V1500" s="21" t="str">
        <f>VLOOKUP(P1500,'Customer List'!B:C,2,)</f>
        <v>Delhi</v>
      </c>
      <c r="W1500" s="38"/>
      <c r="X1500" s="30">
        <v>45866</v>
      </c>
      <c r="Y1500" s="21">
        <f t="shared" si="163"/>
        <v>0</v>
      </c>
      <c r="Z1500" s="21" t="str">
        <f t="shared" si="164"/>
        <v>Monday</v>
      </c>
      <c r="AA1500" s="21" t="str">
        <f t="shared" si="165"/>
        <v>Monday</v>
      </c>
      <c r="AB1500" s="21" t="str">
        <f>VLOOKUP(U1500,'Currency Sheet'!A:C,3,)</f>
        <v>INR</v>
      </c>
      <c r="AC1500" s="42" t="str">
        <f>VLOOKUP(P1500,'Customer List'!B:D,3,)</f>
        <v>Local</v>
      </c>
    </row>
    <row r="1501" spans="1:29" x14ac:dyDescent="0.25">
      <c r="A1501" s="21">
        <v>1500</v>
      </c>
      <c r="B1501" s="21" t="s">
        <v>2609</v>
      </c>
      <c r="C1501" s="30">
        <v>45855</v>
      </c>
      <c r="D1501" s="30">
        <v>45862</v>
      </c>
      <c r="E1501" s="47">
        <v>30000</v>
      </c>
      <c r="F1501" s="47">
        <f t="shared" si="160"/>
        <v>30000</v>
      </c>
      <c r="G1501" s="48">
        <f t="shared" si="161"/>
        <v>30000</v>
      </c>
      <c r="H1501" s="21" t="s">
        <v>2610</v>
      </c>
      <c r="I1501" s="21" t="s">
        <v>2611</v>
      </c>
      <c r="J1501" s="21">
        <v>1</v>
      </c>
      <c r="K1501" s="21">
        <v>1</v>
      </c>
      <c r="L1501" s="21">
        <f t="shared" si="162"/>
        <v>0</v>
      </c>
      <c r="M1501" s="21" t="s">
        <v>2612</v>
      </c>
      <c r="N1501" s="30">
        <v>45866</v>
      </c>
      <c r="O1501" s="48">
        <v>38000</v>
      </c>
      <c r="P1501" s="21" t="s">
        <v>16</v>
      </c>
      <c r="Q1501" s="21" t="s">
        <v>636</v>
      </c>
      <c r="R1501" s="21" t="s">
        <v>637</v>
      </c>
      <c r="S1501" s="3" t="s">
        <v>299</v>
      </c>
      <c r="T1501" s="37"/>
      <c r="U1501" s="21" t="s">
        <v>2084</v>
      </c>
      <c r="V1501" s="21" t="str">
        <f>VLOOKUP(P1501,'Customer List'!B:C,2,)</f>
        <v>Delhi</v>
      </c>
      <c r="W1501" s="38"/>
      <c r="X1501" s="30">
        <v>45866</v>
      </c>
      <c r="Y1501" s="21">
        <f t="shared" si="163"/>
        <v>0</v>
      </c>
      <c r="Z1501" s="21" t="str">
        <f t="shared" si="164"/>
        <v>Monday</v>
      </c>
      <c r="AA1501" s="21" t="str">
        <f t="shared" si="165"/>
        <v>Monday</v>
      </c>
      <c r="AB1501" s="21" t="str">
        <f>VLOOKUP(U1501,'Currency Sheet'!A:C,3,)</f>
        <v>INR</v>
      </c>
      <c r="AC1501" s="42" t="str">
        <f>VLOOKUP(P1501,'Customer List'!B:D,3,)</f>
        <v>Local</v>
      </c>
    </row>
    <row r="1502" spans="1:29" x14ac:dyDescent="0.25">
      <c r="A1502" s="21">
        <v>1501</v>
      </c>
      <c r="B1502" s="21" t="s">
        <v>2609</v>
      </c>
      <c r="C1502" s="30">
        <v>45855</v>
      </c>
      <c r="D1502" s="30">
        <v>45862</v>
      </c>
      <c r="E1502" s="47">
        <v>7920</v>
      </c>
      <c r="F1502" s="47">
        <f t="shared" si="160"/>
        <v>7920</v>
      </c>
      <c r="G1502" s="48">
        <f t="shared" si="161"/>
        <v>15840</v>
      </c>
      <c r="H1502" s="21" t="s">
        <v>2613</v>
      </c>
      <c r="I1502" s="21" t="s">
        <v>2614</v>
      </c>
      <c r="J1502" s="21">
        <v>2</v>
      </c>
      <c r="K1502" s="21">
        <v>2</v>
      </c>
      <c r="L1502" s="21">
        <f t="shared" si="162"/>
        <v>0</v>
      </c>
      <c r="M1502" s="21" t="s">
        <v>2615</v>
      </c>
      <c r="N1502" s="30">
        <v>45866</v>
      </c>
      <c r="O1502" s="48">
        <v>23400</v>
      </c>
      <c r="P1502" s="21" t="s">
        <v>16</v>
      </c>
      <c r="Q1502" s="21" t="s">
        <v>636</v>
      </c>
      <c r="R1502" s="21" t="s">
        <v>637</v>
      </c>
      <c r="S1502" s="3" t="s">
        <v>299</v>
      </c>
      <c r="T1502" s="37"/>
      <c r="U1502" s="21" t="s">
        <v>2084</v>
      </c>
      <c r="V1502" s="21" t="str">
        <f>VLOOKUP(P1502,'Customer List'!B:C,2,)</f>
        <v>Delhi</v>
      </c>
      <c r="W1502" s="38"/>
      <c r="X1502" s="30">
        <v>45866</v>
      </c>
      <c r="Y1502" s="21">
        <f t="shared" si="163"/>
        <v>0</v>
      </c>
      <c r="Z1502" s="21" t="str">
        <f t="shared" si="164"/>
        <v>Monday</v>
      </c>
      <c r="AA1502" s="21" t="str">
        <f t="shared" si="165"/>
        <v>Monday</v>
      </c>
      <c r="AB1502" s="21" t="str">
        <f>VLOOKUP(U1502,'Currency Sheet'!A:C,3,)</f>
        <v>INR</v>
      </c>
      <c r="AC1502" s="42" t="str">
        <f>VLOOKUP(P1502,'Customer List'!B:D,3,)</f>
        <v>Local</v>
      </c>
    </row>
    <row r="1503" spans="1:29" x14ac:dyDescent="0.25">
      <c r="A1503" s="21">
        <v>1502</v>
      </c>
      <c r="B1503" s="21" t="s">
        <v>2616</v>
      </c>
      <c r="C1503" s="30">
        <v>45855</v>
      </c>
      <c r="D1503" s="30">
        <v>45862</v>
      </c>
      <c r="E1503" s="47">
        <v>7920</v>
      </c>
      <c r="F1503" s="47">
        <f t="shared" si="160"/>
        <v>7920</v>
      </c>
      <c r="G1503" s="48">
        <f t="shared" si="161"/>
        <v>15840</v>
      </c>
      <c r="H1503" s="21" t="s">
        <v>2613</v>
      </c>
      <c r="I1503" s="21" t="s">
        <v>2614</v>
      </c>
      <c r="J1503" s="21">
        <v>2</v>
      </c>
      <c r="K1503" s="21">
        <v>2</v>
      </c>
      <c r="L1503" s="21">
        <f t="shared" si="162"/>
        <v>0</v>
      </c>
      <c r="M1503" s="21" t="s">
        <v>2617</v>
      </c>
      <c r="N1503" s="30">
        <v>45869</v>
      </c>
      <c r="O1503" s="48">
        <v>19008</v>
      </c>
      <c r="P1503" s="21" t="s">
        <v>49</v>
      </c>
      <c r="Q1503" s="21" t="s">
        <v>636</v>
      </c>
      <c r="R1503" s="21" t="s">
        <v>637</v>
      </c>
      <c r="S1503" s="3" t="s">
        <v>299</v>
      </c>
      <c r="T1503" s="37" t="s">
        <v>2618</v>
      </c>
      <c r="U1503" s="21" t="s">
        <v>2084</v>
      </c>
      <c r="V1503" s="21" t="str">
        <f>VLOOKUP(P1503,'Customer List'!B:C,2,)</f>
        <v>Delhi</v>
      </c>
      <c r="W1503" s="38"/>
      <c r="X1503" s="30">
        <v>45869</v>
      </c>
      <c r="Y1503" s="21">
        <f t="shared" si="163"/>
        <v>0</v>
      </c>
      <c r="Z1503" s="21" t="str">
        <f t="shared" si="164"/>
        <v>Thursday</v>
      </c>
      <c r="AA1503" s="21" t="str">
        <f t="shared" si="165"/>
        <v>Thursday</v>
      </c>
      <c r="AB1503" s="21" t="str">
        <f>VLOOKUP(U1503,'Currency Sheet'!A:C,3,)</f>
        <v>INR</v>
      </c>
      <c r="AC1503" s="42" t="str">
        <f>VLOOKUP(P1503,'Customer List'!B:D,3,)</f>
        <v>Local</v>
      </c>
    </row>
    <row r="1504" spans="1:29" x14ac:dyDescent="0.25">
      <c r="A1504" s="21">
        <v>1503</v>
      </c>
      <c r="B1504" s="21" t="s">
        <v>2616</v>
      </c>
      <c r="C1504" s="30">
        <v>45855</v>
      </c>
      <c r="D1504" s="30">
        <v>45862</v>
      </c>
      <c r="E1504" s="47">
        <v>9400</v>
      </c>
      <c r="F1504" s="47">
        <f t="shared" si="160"/>
        <v>9400</v>
      </c>
      <c r="G1504" s="48">
        <f t="shared" si="161"/>
        <v>18800</v>
      </c>
      <c r="H1504" s="21" t="s">
        <v>2619</v>
      </c>
      <c r="I1504" s="21" t="s">
        <v>2620</v>
      </c>
      <c r="J1504" s="21">
        <v>2</v>
      </c>
      <c r="K1504" s="21">
        <v>2</v>
      </c>
      <c r="L1504" s="21">
        <f t="shared" si="162"/>
        <v>0</v>
      </c>
      <c r="M1504" s="21" t="s">
        <v>2617</v>
      </c>
      <c r="N1504" s="30">
        <v>45869</v>
      </c>
      <c r="O1504" s="48">
        <v>22559.94</v>
      </c>
      <c r="P1504" s="21" t="s">
        <v>49</v>
      </c>
      <c r="Q1504" s="21" t="s">
        <v>636</v>
      </c>
      <c r="R1504" s="21" t="s">
        <v>637</v>
      </c>
      <c r="S1504" s="3" t="s">
        <v>299</v>
      </c>
      <c r="T1504" s="37" t="s">
        <v>2618</v>
      </c>
      <c r="U1504" s="21" t="s">
        <v>2084</v>
      </c>
      <c r="V1504" s="21" t="str">
        <f>VLOOKUP(P1504,'Customer List'!B:C,2,)</f>
        <v>Delhi</v>
      </c>
      <c r="W1504" s="38"/>
      <c r="X1504" s="30">
        <v>45869</v>
      </c>
      <c r="Y1504" s="21">
        <f t="shared" si="163"/>
        <v>0</v>
      </c>
      <c r="Z1504" s="21" t="str">
        <f t="shared" si="164"/>
        <v>Thursday</v>
      </c>
      <c r="AA1504" s="21" t="str">
        <f t="shared" si="165"/>
        <v>Thursday</v>
      </c>
      <c r="AB1504" s="21" t="str">
        <f>VLOOKUP(U1504,'Currency Sheet'!A:C,3,)</f>
        <v>INR</v>
      </c>
      <c r="AC1504" s="42" t="str">
        <f>VLOOKUP(P1504,'Customer List'!B:D,3,)</f>
        <v>Local</v>
      </c>
    </row>
    <row r="1505" spans="1:29" x14ac:dyDescent="0.25">
      <c r="A1505" s="21">
        <v>1504</v>
      </c>
      <c r="B1505" s="21" t="s">
        <v>2616</v>
      </c>
      <c r="C1505" s="30">
        <v>45855</v>
      </c>
      <c r="D1505" s="30">
        <v>45862</v>
      </c>
      <c r="E1505" s="47">
        <v>9500</v>
      </c>
      <c r="F1505" s="47">
        <f t="shared" si="160"/>
        <v>9500</v>
      </c>
      <c r="G1505" s="48">
        <f t="shared" si="161"/>
        <v>9500</v>
      </c>
      <c r="H1505" s="21" t="s">
        <v>2621</v>
      </c>
      <c r="I1505" s="21" t="s">
        <v>2622</v>
      </c>
      <c r="J1505" s="21">
        <v>1</v>
      </c>
      <c r="K1505" s="21">
        <v>1</v>
      </c>
      <c r="L1505" s="21">
        <f t="shared" si="162"/>
        <v>0</v>
      </c>
      <c r="M1505" s="21" t="s">
        <v>2623</v>
      </c>
      <c r="N1505" s="30">
        <v>45866</v>
      </c>
      <c r="O1505" s="48">
        <v>17100</v>
      </c>
      <c r="P1505" s="21" t="s">
        <v>16</v>
      </c>
      <c r="Q1505" s="21" t="s">
        <v>636</v>
      </c>
      <c r="R1505" s="21" t="s">
        <v>637</v>
      </c>
      <c r="S1505" s="3" t="s">
        <v>299</v>
      </c>
      <c r="T1505" s="37"/>
      <c r="U1505" s="21" t="s">
        <v>2084</v>
      </c>
      <c r="V1505" s="21" t="str">
        <f>VLOOKUP(P1505,'Customer List'!B:C,2,)</f>
        <v>Delhi</v>
      </c>
      <c r="W1505" s="38"/>
      <c r="X1505" s="30">
        <v>45866</v>
      </c>
      <c r="Y1505" s="21">
        <f t="shared" si="163"/>
        <v>0</v>
      </c>
      <c r="Z1505" s="21" t="str">
        <f t="shared" si="164"/>
        <v>Monday</v>
      </c>
      <c r="AA1505" s="21" t="str">
        <f t="shared" si="165"/>
        <v>Monday</v>
      </c>
      <c r="AB1505" s="21" t="str">
        <f>VLOOKUP(U1505,'Currency Sheet'!A:C,3,)</f>
        <v>INR</v>
      </c>
      <c r="AC1505" s="42" t="str">
        <f>VLOOKUP(P1505,'Customer List'!B:D,3,)</f>
        <v>Local</v>
      </c>
    </row>
    <row r="1506" spans="1:29" x14ac:dyDescent="0.25">
      <c r="A1506" s="21">
        <v>1505</v>
      </c>
      <c r="B1506" s="21" t="s">
        <v>2691</v>
      </c>
      <c r="C1506" s="30">
        <v>45856</v>
      </c>
      <c r="D1506" s="30">
        <v>45863</v>
      </c>
      <c r="E1506" s="47">
        <v>2828.4600000000005</v>
      </c>
      <c r="F1506" s="47">
        <f t="shared" si="160"/>
        <v>2828.4600000000005</v>
      </c>
      <c r="G1506" s="48">
        <f t="shared" si="161"/>
        <v>8485.380000000001</v>
      </c>
      <c r="H1506" s="21">
        <v>2100201</v>
      </c>
      <c r="I1506" s="21" t="s">
        <v>2692</v>
      </c>
      <c r="J1506" s="21">
        <v>3</v>
      </c>
      <c r="K1506" s="21">
        <v>3</v>
      </c>
      <c r="L1506" s="21">
        <f t="shared" si="162"/>
        <v>0</v>
      </c>
      <c r="M1506" s="21" t="s">
        <v>2693</v>
      </c>
      <c r="N1506" s="30">
        <v>45866</v>
      </c>
      <c r="O1506" s="48">
        <v>10182.450000000001</v>
      </c>
      <c r="P1506" s="21" t="s">
        <v>16</v>
      </c>
      <c r="Q1506" s="21" t="s">
        <v>2070</v>
      </c>
      <c r="R1506" s="21" t="s">
        <v>637</v>
      </c>
      <c r="S1506" s="3" t="s">
        <v>299</v>
      </c>
      <c r="T1506" s="37"/>
      <c r="U1506" s="21" t="s">
        <v>2775</v>
      </c>
      <c r="V1506" s="21" t="str">
        <f>VLOOKUP(P1506,'Customer List'!B:C,2,)</f>
        <v>Delhi</v>
      </c>
      <c r="W1506" s="38"/>
      <c r="X1506" s="30">
        <v>45866</v>
      </c>
      <c r="Y1506" s="21">
        <f t="shared" si="163"/>
        <v>0</v>
      </c>
      <c r="Z1506" s="21" t="str">
        <f t="shared" si="164"/>
        <v>Monday</v>
      </c>
      <c r="AA1506" s="21" t="str">
        <f t="shared" si="165"/>
        <v>Monday</v>
      </c>
      <c r="AB1506" s="21" t="str">
        <f>VLOOKUP(U1506,'Currency Sheet'!A:C,3,)</f>
        <v>INR</v>
      </c>
      <c r="AC1506" s="42" t="str">
        <f>VLOOKUP(P1506,'Customer List'!B:D,3,)</f>
        <v>Local</v>
      </c>
    </row>
    <row r="1507" spans="1:29" x14ac:dyDescent="0.25">
      <c r="A1507" s="21">
        <v>1506</v>
      </c>
      <c r="B1507" s="21" t="s">
        <v>2691</v>
      </c>
      <c r="C1507" s="30">
        <v>45856</v>
      </c>
      <c r="D1507" s="30">
        <v>45863</v>
      </c>
      <c r="E1507" s="47">
        <v>5930.33</v>
      </c>
      <c r="F1507" s="47">
        <f t="shared" si="160"/>
        <v>5930.33</v>
      </c>
      <c r="G1507" s="48">
        <f t="shared" si="161"/>
        <v>5930.33</v>
      </c>
      <c r="H1507" s="21">
        <v>100575</v>
      </c>
      <c r="I1507" s="21" t="s">
        <v>2694</v>
      </c>
      <c r="J1507" s="21">
        <v>1</v>
      </c>
      <c r="K1507" s="21">
        <v>1</v>
      </c>
      <c r="L1507" s="21">
        <f t="shared" si="162"/>
        <v>0</v>
      </c>
      <c r="M1507" s="21" t="s">
        <v>3327</v>
      </c>
      <c r="N1507" s="30">
        <v>45904</v>
      </c>
      <c r="O1507" s="48">
        <v>7116.39</v>
      </c>
      <c r="P1507" s="21" t="s">
        <v>1011</v>
      </c>
      <c r="Q1507" s="21" t="s">
        <v>636</v>
      </c>
      <c r="R1507" s="21" t="s">
        <v>637</v>
      </c>
      <c r="S1507" s="3">
        <v>4</v>
      </c>
      <c r="T1507" s="37"/>
      <c r="U1507" s="21" t="s">
        <v>2775</v>
      </c>
      <c r="V1507" s="21" t="str">
        <f>VLOOKUP(P1507,'Customer List'!B:C,2,)</f>
        <v>Delhi</v>
      </c>
      <c r="W1507" s="38"/>
      <c r="X1507" s="30">
        <f>IF(OR(R1507 = "PRIYANKA MADAM", R1507 = "DEEPAK", R1507 = "PORTER"),N1507,"")</f>
        <v>45904</v>
      </c>
      <c r="Y1507" s="21">
        <f t="shared" si="163"/>
        <v>0</v>
      </c>
      <c r="Z1507" s="21" t="str">
        <f t="shared" si="164"/>
        <v>Thursday</v>
      </c>
      <c r="AA1507" s="21" t="str">
        <f t="shared" si="165"/>
        <v>Thursday</v>
      </c>
      <c r="AB1507" s="21" t="str">
        <f>VLOOKUP(U1507,'Currency Sheet'!A:C,3,)</f>
        <v>INR</v>
      </c>
      <c r="AC1507" s="42" t="str">
        <f>VLOOKUP(P1507,'Customer List'!B:D,3,)</f>
        <v>Local</v>
      </c>
    </row>
    <row r="1508" spans="1:29" x14ac:dyDescent="0.25">
      <c r="A1508" s="21">
        <v>1507</v>
      </c>
      <c r="B1508" s="21" t="s">
        <v>2691</v>
      </c>
      <c r="C1508" s="30">
        <v>45856</v>
      </c>
      <c r="D1508" s="30">
        <v>45863</v>
      </c>
      <c r="E1508" s="47">
        <v>8995.14</v>
      </c>
      <c r="F1508" s="47">
        <f t="shared" si="160"/>
        <v>8995.14</v>
      </c>
      <c r="G1508" s="48">
        <f t="shared" si="161"/>
        <v>8995.14</v>
      </c>
      <c r="H1508" s="21">
        <v>196055</v>
      </c>
      <c r="I1508" s="21" t="s">
        <v>2695</v>
      </c>
      <c r="J1508" s="21">
        <v>1</v>
      </c>
      <c r="K1508" s="21">
        <v>1</v>
      </c>
      <c r="L1508" s="21">
        <f t="shared" si="162"/>
        <v>0</v>
      </c>
      <c r="M1508" s="21" t="s">
        <v>2696</v>
      </c>
      <c r="N1508" s="30">
        <v>45866</v>
      </c>
      <c r="O1508" s="48">
        <v>0</v>
      </c>
      <c r="P1508" s="21" t="s">
        <v>30</v>
      </c>
      <c r="Q1508" s="21" t="s">
        <v>2070</v>
      </c>
      <c r="R1508" s="21" t="s">
        <v>847</v>
      </c>
      <c r="S1508" s="3" t="s">
        <v>299</v>
      </c>
      <c r="T1508" s="37" t="s">
        <v>609</v>
      </c>
      <c r="U1508" s="21" t="s">
        <v>2775</v>
      </c>
      <c r="V1508" s="21" t="str">
        <f>VLOOKUP(P1508,'Customer List'!B:C,2,)</f>
        <v>Delhi</v>
      </c>
      <c r="W1508" s="38"/>
      <c r="X1508" s="30">
        <v>45866</v>
      </c>
      <c r="Y1508" s="21">
        <f t="shared" si="163"/>
        <v>0</v>
      </c>
      <c r="Z1508" s="21" t="str">
        <f t="shared" si="164"/>
        <v>Monday</v>
      </c>
      <c r="AA1508" s="21" t="str">
        <f t="shared" si="165"/>
        <v>Monday</v>
      </c>
      <c r="AB1508" s="21" t="str">
        <f>VLOOKUP(U1508,'Currency Sheet'!A:C,3,)</f>
        <v>INR</v>
      </c>
      <c r="AC1508" s="42" t="str">
        <f>VLOOKUP(P1508,'Customer List'!B:D,3,)</f>
        <v>Local</v>
      </c>
    </row>
    <row r="1509" spans="1:29" x14ac:dyDescent="0.25">
      <c r="A1509" s="21">
        <v>1508</v>
      </c>
      <c r="B1509" s="21" t="s">
        <v>2697</v>
      </c>
      <c r="C1509" s="30">
        <v>45856</v>
      </c>
      <c r="D1509" s="30">
        <v>45863</v>
      </c>
      <c r="E1509" s="47">
        <v>39000</v>
      </c>
      <c r="F1509" s="47">
        <f t="shared" si="160"/>
        <v>39000</v>
      </c>
      <c r="G1509" s="48">
        <f t="shared" si="161"/>
        <v>39000</v>
      </c>
      <c r="H1509" s="21">
        <v>2916854</v>
      </c>
      <c r="I1509" s="21"/>
      <c r="J1509" s="21">
        <v>1</v>
      </c>
      <c r="K1509" s="21">
        <v>1</v>
      </c>
      <c r="L1509" s="21">
        <f t="shared" si="162"/>
        <v>0</v>
      </c>
      <c r="M1509" s="21" t="s">
        <v>2698</v>
      </c>
      <c r="N1509" s="30">
        <v>45867</v>
      </c>
      <c r="O1509" s="48">
        <v>48750</v>
      </c>
      <c r="P1509" s="21" t="s">
        <v>460</v>
      </c>
      <c r="Q1509" s="21">
        <v>58153777684</v>
      </c>
      <c r="R1509" s="21" t="s">
        <v>40</v>
      </c>
      <c r="S1509" s="3">
        <v>-20</v>
      </c>
      <c r="T1509" s="37"/>
      <c r="U1509" s="21" t="s">
        <v>2775</v>
      </c>
      <c r="V1509" s="21" t="str">
        <f>VLOOKUP(P1509,'Customer List'!B:C,2,)</f>
        <v>Hyderabad</v>
      </c>
      <c r="W1509" s="38"/>
      <c r="X1509" s="30">
        <v>45868</v>
      </c>
      <c r="Y1509" s="21">
        <f t="shared" si="163"/>
        <v>1</v>
      </c>
      <c r="Z1509" s="21" t="str">
        <f t="shared" si="164"/>
        <v>Tuesday</v>
      </c>
      <c r="AA1509" s="21" t="str">
        <f t="shared" si="165"/>
        <v>Wednesday</v>
      </c>
      <c r="AB1509" s="21" t="str">
        <f>VLOOKUP(U1509,'Currency Sheet'!A:C,3,)</f>
        <v>INR</v>
      </c>
      <c r="AC1509" s="42" t="str">
        <f>VLOOKUP(P1509,'Customer List'!B:D,3,)</f>
        <v>OutStation</v>
      </c>
    </row>
    <row r="1510" spans="1:29" x14ac:dyDescent="0.25">
      <c r="A1510" s="21">
        <v>1509</v>
      </c>
      <c r="B1510" s="21" t="s">
        <v>2699</v>
      </c>
      <c r="C1510" s="30">
        <v>45859</v>
      </c>
      <c r="D1510" s="30">
        <v>45863</v>
      </c>
      <c r="E1510" s="47">
        <v>5384.34</v>
      </c>
      <c r="F1510" s="47">
        <f t="shared" si="160"/>
        <v>5384.34</v>
      </c>
      <c r="G1510" s="48">
        <f t="shared" si="161"/>
        <v>5384.34</v>
      </c>
      <c r="H1510" s="21">
        <v>154210</v>
      </c>
      <c r="I1510" s="21"/>
      <c r="J1510" s="21">
        <v>1</v>
      </c>
      <c r="K1510" s="21">
        <v>1</v>
      </c>
      <c r="L1510" s="21">
        <f t="shared" si="162"/>
        <v>0</v>
      </c>
      <c r="M1510" s="21" t="s">
        <v>2700</v>
      </c>
      <c r="N1510" s="30">
        <v>45869</v>
      </c>
      <c r="O1510" s="48">
        <v>6461.21</v>
      </c>
      <c r="P1510" s="21" t="s">
        <v>16</v>
      </c>
      <c r="Q1510" s="21" t="s">
        <v>2070</v>
      </c>
      <c r="R1510" s="21" t="s">
        <v>637</v>
      </c>
      <c r="S1510" s="3">
        <v>-20</v>
      </c>
      <c r="T1510" s="37"/>
      <c r="U1510" s="21" t="s">
        <v>2775</v>
      </c>
      <c r="V1510" s="21" t="str">
        <f>VLOOKUP(P1510,'Customer List'!B:C,2,)</f>
        <v>Delhi</v>
      </c>
      <c r="W1510" s="38"/>
      <c r="X1510" s="30">
        <v>45869</v>
      </c>
      <c r="Y1510" s="21">
        <f t="shared" si="163"/>
        <v>0</v>
      </c>
      <c r="Z1510" s="21" t="str">
        <f t="shared" si="164"/>
        <v>Thursday</v>
      </c>
      <c r="AA1510" s="21" t="str">
        <f t="shared" si="165"/>
        <v>Thursday</v>
      </c>
      <c r="AB1510" s="21" t="str">
        <f>VLOOKUP(U1510,'Currency Sheet'!A:C,3,)</f>
        <v>INR</v>
      </c>
      <c r="AC1510" s="42" t="str">
        <f>VLOOKUP(P1510,'Customer List'!B:D,3,)</f>
        <v>Local</v>
      </c>
    </row>
    <row r="1511" spans="1:29" x14ac:dyDescent="0.25">
      <c r="A1511" s="21">
        <v>1510</v>
      </c>
      <c r="B1511" s="21" t="s">
        <v>2052</v>
      </c>
      <c r="C1511" s="30">
        <v>45856</v>
      </c>
      <c r="D1511" s="30">
        <v>45864</v>
      </c>
      <c r="E1511" s="47">
        <v>53.9</v>
      </c>
      <c r="F1511" s="47">
        <f t="shared" si="160"/>
        <v>4743.2</v>
      </c>
      <c r="G1511" s="48">
        <f t="shared" si="161"/>
        <v>4743.2</v>
      </c>
      <c r="H1511" s="21">
        <v>100236</v>
      </c>
      <c r="I1511" s="21" t="s">
        <v>43</v>
      </c>
      <c r="J1511" s="21">
        <v>1</v>
      </c>
      <c r="K1511" s="21">
        <v>1</v>
      </c>
      <c r="L1511" s="21">
        <f t="shared" si="162"/>
        <v>0</v>
      </c>
      <c r="M1511" s="21" t="s">
        <v>2106</v>
      </c>
      <c r="N1511" s="30">
        <v>45866</v>
      </c>
      <c r="O1511" s="48">
        <v>8712.5499999999993</v>
      </c>
      <c r="P1511" s="21" t="s">
        <v>332</v>
      </c>
      <c r="Q1511" s="21">
        <v>58153726212</v>
      </c>
      <c r="R1511" s="21" t="s">
        <v>40</v>
      </c>
      <c r="S1511" s="3" t="s">
        <v>2049</v>
      </c>
      <c r="T1511" s="37"/>
      <c r="U1511" s="21" t="s">
        <v>18</v>
      </c>
      <c r="V1511" s="21" t="str">
        <f>VLOOKUP(P1511,'Customer List'!B:C,2,)</f>
        <v>Banglore</v>
      </c>
      <c r="W1511" s="38"/>
      <c r="X1511" s="30">
        <v>45867</v>
      </c>
      <c r="Y1511" s="21">
        <f t="shared" si="163"/>
        <v>1</v>
      </c>
      <c r="Z1511" s="21" t="str">
        <f t="shared" si="164"/>
        <v>Monday</v>
      </c>
      <c r="AA1511" s="21" t="str">
        <f t="shared" si="165"/>
        <v>Tuesday</v>
      </c>
      <c r="AB1511" s="21" t="str">
        <f>VLOOKUP(U1511,'Currency Sheet'!A:C,3,)</f>
        <v>DOLLAR</v>
      </c>
      <c r="AC1511" s="42" t="str">
        <f>VLOOKUP(P1511,'Customer List'!B:D,3,)</f>
        <v>OutStation</v>
      </c>
    </row>
    <row r="1512" spans="1:29" x14ac:dyDescent="0.25">
      <c r="A1512" s="21">
        <v>1511</v>
      </c>
      <c r="B1512" s="21" t="s">
        <v>2052</v>
      </c>
      <c r="C1512" s="30">
        <v>45856</v>
      </c>
      <c r="D1512" s="30">
        <v>45864</v>
      </c>
      <c r="E1512" s="47">
        <v>50.4</v>
      </c>
      <c r="F1512" s="47">
        <f t="shared" si="160"/>
        <v>4435.2</v>
      </c>
      <c r="G1512" s="48">
        <f t="shared" si="161"/>
        <v>4435.2</v>
      </c>
      <c r="H1512" s="21">
        <v>100408</v>
      </c>
      <c r="I1512" s="21" t="s">
        <v>1420</v>
      </c>
      <c r="J1512" s="21">
        <v>1</v>
      </c>
      <c r="K1512" s="21">
        <v>1</v>
      </c>
      <c r="L1512" s="21">
        <f t="shared" si="162"/>
        <v>0</v>
      </c>
      <c r="M1512" s="21" t="s">
        <v>2106</v>
      </c>
      <c r="N1512" s="30">
        <v>45866</v>
      </c>
      <c r="O1512" s="48">
        <v>8146.8</v>
      </c>
      <c r="P1512" s="21" t="s">
        <v>332</v>
      </c>
      <c r="Q1512" s="21">
        <v>58153726212</v>
      </c>
      <c r="R1512" s="21" t="s">
        <v>40</v>
      </c>
      <c r="S1512" s="3" t="s">
        <v>2049</v>
      </c>
      <c r="T1512" s="37"/>
      <c r="U1512" s="21" t="s">
        <v>18</v>
      </c>
      <c r="V1512" s="21" t="str">
        <f>VLOOKUP(P1512,'Customer List'!B:C,2,)</f>
        <v>Banglore</v>
      </c>
      <c r="W1512" s="38"/>
      <c r="X1512" s="30">
        <v>45867</v>
      </c>
      <c r="Y1512" s="21">
        <f t="shared" si="163"/>
        <v>1</v>
      </c>
      <c r="Z1512" s="21" t="str">
        <f t="shared" si="164"/>
        <v>Monday</v>
      </c>
      <c r="AA1512" s="21" t="str">
        <f t="shared" si="165"/>
        <v>Tuesday</v>
      </c>
      <c r="AB1512" s="21" t="str">
        <f>VLOOKUP(U1512,'Currency Sheet'!A:C,3,)</f>
        <v>DOLLAR</v>
      </c>
      <c r="AC1512" s="42" t="str">
        <f>VLOOKUP(P1512,'Customer List'!B:D,3,)</f>
        <v>OutStation</v>
      </c>
    </row>
    <row r="1513" spans="1:29" x14ac:dyDescent="0.25">
      <c r="A1513" s="21">
        <v>1512</v>
      </c>
      <c r="B1513" s="21" t="s">
        <v>2052</v>
      </c>
      <c r="C1513" s="30">
        <v>45856</v>
      </c>
      <c r="D1513" s="30">
        <v>45864</v>
      </c>
      <c r="E1513" s="47">
        <v>138.6</v>
      </c>
      <c r="F1513" s="47">
        <f t="shared" si="160"/>
        <v>12196.8</v>
      </c>
      <c r="G1513" s="48">
        <f t="shared" si="161"/>
        <v>24393.599999999999</v>
      </c>
      <c r="H1513" s="21">
        <v>100722</v>
      </c>
      <c r="I1513" s="21" t="s">
        <v>1275</v>
      </c>
      <c r="J1513" s="21">
        <v>2</v>
      </c>
      <c r="K1513" s="21">
        <v>2</v>
      </c>
      <c r="L1513" s="21">
        <f t="shared" si="162"/>
        <v>0</v>
      </c>
      <c r="M1513" s="21" t="s">
        <v>2108</v>
      </c>
      <c r="N1513" s="30">
        <v>45866</v>
      </c>
      <c r="O1513" s="48">
        <v>42966</v>
      </c>
      <c r="P1513" s="21" t="s">
        <v>2170</v>
      </c>
      <c r="Q1513" s="21">
        <v>58153727203</v>
      </c>
      <c r="R1513" s="21" t="s">
        <v>40</v>
      </c>
      <c r="S1513" s="3" t="s">
        <v>2049</v>
      </c>
      <c r="T1513" s="37"/>
      <c r="U1513" s="21" t="s">
        <v>18</v>
      </c>
      <c r="V1513" s="21" t="str">
        <f>VLOOKUP(P1513,'Customer List'!B:C,2,)</f>
        <v>Gujrat</v>
      </c>
      <c r="W1513" s="38"/>
      <c r="X1513" s="30">
        <v>45868</v>
      </c>
      <c r="Y1513" s="21">
        <f t="shared" si="163"/>
        <v>2</v>
      </c>
      <c r="Z1513" s="21" t="str">
        <f t="shared" si="164"/>
        <v>Monday</v>
      </c>
      <c r="AA1513" s="21" t="str">
        <f t="shared" si="165"/>
        <v>Wednesday</v>
      </c>
      <c r="AB1513" s="21" t="str">
        <f>VLOOKUP(U1513,'Currency Sheet'!A:C,3,)</f>
        <v>DOLLAR</v>
      </c>
      <c r="AC1513" s="42" t="str">
        <f>VLOOKUP(P1513,'Customer List'!B:D,3,)</f>
        <v>OutStation</v>
      </c>
    </row>
    <row r="1514" spans="1:29" x14ac:dyDescent="0.25">
      <c r="A1514" s="21">
        <v>1513</v>
      </c>
      <c r="B1514" s="21" t="s">
        <v>2052</v>
      </c>
      <c r="C1514" s="30">
        <v>45856</v>
      </c>
      <c r="D1514" s="30">
        <v>45864</v>
      </c>
      <c r="E1514" s="47">
        <v>50.4</v>
      </c>
      <c r="F1514" s="47">
        <f t="shared" si="160"/>
        <v>4435.2</v>
      </c>
      <c r="G1514" s="48">
        <f t="shared" si="161"/>
        <v>4435.2</v>
      </c>
      <c r="H1514" s="21">
        <v>100723</v>
      </c>
      <c r="I1514" s="21" t="s">
        <v>1422</v>
      </c>
      <c r="J1514" s="21">
        <v>1</v>
      </c>
      <c r="K1514" s="21">
        <v>1</v>
      </c>
      <c r="L1514" s="21">
        <f t="shared" si="162"/>
        <v>0</v>
      </c>
      <c r="M1514" s="21" t="s">
        <v>2106</v>
      </c>
      <c r="N1514" s="30">
        <v>45866</v>
      </c>
      <c r="O1514" s="48">
        <v>8146.8</v>
      </c>
      <c r="P1514" s="21" t="s">
        <v>332</v>
      </c>
      <c r="Q1514" s="21">
        <v>58153726212</v>
      </c>
      <c r="R1514" s="21" t="s">
        <v>40</v>
      </c>
      <c r="S1514" s="3" t="s">
        <v>2049</v>
      </c>
      <c r="T1514" s="37"/>
      <c r="U1514" s="21" t="s">
        <v>18</v>
      </c>
      <c r="V1514" s="21" t="str">
        <f>VLOOKUP(P1514,'Customer List'!B:C,2,)</f>
        <v>Banglore</v>
      </c>
      <c r="W1514" s="38"/>
      <c r="X1514" s="30">
        <v>45867</v>
      </c>
      <c r="Y1514" s="21">
        <f t="shared" si="163"/>
        <v>1</v>
      </c>
      <c r="Z1514" s="21" t="str">
        <f t="shared" si="164"/>
        <v>Monday</v>
      </c>
      <c r="AA1514" s="21" t="str">
        <f t="shared" si="165"/>
        <v>Tuesday</v>
      </c>
      <c r="AB1514" s="21" t="str">
        <f>VLOOKUP(U1514,'Currency Sheet'!A:C,3,)</f>
        <v>DOLLAR</v>
      </c>
      <c r="AC1514" s="42" t="str">
        <f>VLOOKUP(P1514,'Customer List'!B:D,3,)</f>
        <v>OutStation</v>
      </c>
    </row>
    <row r="1515" spans="1:29" x14ac:dyDescent="0.25">
      <c r="A1515" s="21">
        <v>1514</v>
      </c>
      <c r="B1515" s="21" t="s">
        <v>2052</v>
      </c>
      <c r="C1515" s="30">
        <v>45856</v>
      </c>
      <c r="D1515" s="30">
        <v>45864</v>
      </c>
      <c r="E1515" s="47">
        <v>204.75</v>
      </c>
      <c r="F1515" s="47">
        <f t="shared" si="160"/>
        <v>18018</v>
      </c>
      <c r="G1515" s="48">
        <f t="shared" si="161"/>
        <v>36036</v>
      </c>
      <c r="H1515" s="21">
        <v>100742</v>
      </c>
      <c r="I1515" s="21" t="s">
        <v>2802</v>
      </c>
      <c r="J1515" s="21">
        <v>2</v>
      </c>
      <c r="K1515" s="21">
        <v>2</v>
      </c>
      <c r="L1515" s="21">
        <f t="shared" si="162"/>
        <v>0</v>
      </c>
      <c r="M1515" s="21" t="s">
        <v>2108</v>
      </c>
      <c r="N1515" s="30">
        <v>45866</v>
      </c>
      <c r="O1515" s="48">
        <v>59241</v>
      </c>
      <c r="P1515" s="21" t="s">
        <v>2170</v>
      </c>
      <c r="Q1515" s="21">
        <v>58153727203</v>
      </c>
      <c r="R1515" s="21" t="s">
        <v>40</v>
      </c>
      <c r="S1515" s="3" t="s">
        <v>2049</v>
      </c>
      <c r="T1515" s="37"/>
      <c r="U1515" s="21" t="s">
        <v>18</v>
      </c>
      <c r="V1515" s="21" t="str">
        <f>VLOOKUP(P1515,'Customer List'!B:C,2,)</f>
        <v>Gujrat</v>
      </c>
      <c r="W1515" s="38"/>
      <c r="X1515" s="30">
        <v>45868</v>
      </c>
      <c r="Y1515" s="21">
        <f t="shared" si="163"/>
        <v>2</v>
      </c>
      <c r="Z1515" s="21" t="str">
        <f t="shared" si="164"/>
        <v>Monday</v>
      </c>
      <c r="AA1515" s="21" t="str">
        <f t="shared" si="165"/>
        <v>Wednesday</v>
      </c>
      <c r="AB1515" s="21" t="str">
        <f>VLOOKUP(U1515,'Currency Sheet'!A:C,3,)</f>
        <v>DOLLAR</v>
      </c>
      <c r="AC1515" s="42" t="str">
        <f>VLOOKUP(P1515,'Customer List'!B:D,3,)</f>
        <v>OutStation</v>
      </c>
    </row>
    <row r="1516" spans="1:29" x14ac:dyDescent="0.25">
      <c r="A1516" s="21">
        <v>1515</v>
      </c>
      <c r="B1516" s="21" t="s">
        <v>2052</v>
      </c>
      <c r="C1516" s="30">
        <v>45856</v>
      </c>
      <c r="D1516" s="30">
        <v>45864</v>
      </c>
      <c r="E1516" s="47">
        <v>37.799999999999997</v>
      </c>
      <c r="F1516" s="47">
        <f t="shared" si="160"/>
        <v>3326.3999999999996</v>
      </c>
      <c r="G1516" s="48">
        <f t="shared" si="161"/>
        <v>3326.3999999999996</v>
      </c>
      <c r="H1516" s="21">
        <v>101319</v>
      </c>
      <c r="I1516" s="21" t="s">
        <v>2803</v>
      </c>
      <c r="J1516" s="21">
        <v>1</v>
      </c>
      <c r="K1516" s="21">
        <v>1</v>
      </c>
      <c r="L1516" s="21">
        <f t="shared" si="162"/>
        <v>0</v>
      </c>
      <c r="M1516" s="21" t="s">
        <v>2114</v>
      </c>
      <c r="N1516" s="30">
        <v>45866</v>
      </c>
      <c r="O1516" s="48">
        <v>5440</v>
      </c>
      <c r="P1516" s="21" t="s">
        <v>2045</v>
      </c>
      <c r="Q1516" s="21">
        <v>58153726595</v>
      </c>
      <c r="R1516" s="21" t="s">
        <v>40</v>
      </c>
      <c r="S1516" s="3" t="s">
        <v>2049</v>
      </c>
      <c r="T1516" s="37"/>
      <c r="U1516" s="21" t="s">
        <v>18</v>
      </c>
      <c r="V1516" s="21" t="str">
        <f>VLOOKUP(P1516,'Customer List'!B:C,2,)</f>
        <v>Hyderabad</v>
      </c>
      <c r="W1516" s="38"/>
      <c r="X1516" s="30">
        <v>45867</v>
      </c>
      <c r="Y1516" s="21">
        <f t="shared" si="163"/>
        <v>1</v>
      </c>
      <c r="Z1516" s="21" t="str">
        <f t="shared" si="164"/>
        <v>Monday</v>
      </c>
      <c r="AA1516" s="21" t="str">
        <f t="shared" si="165"/>
        <v>Tuesday</v>
      </c>
      <c r="AB1516" s="21" t="str">
        <f>VLOOKUP(U1516,'Currency Sheet'!A:C,3,)</f>
        <v>DOLLAR</v>
      </c>
      <c r="AC1516" s="42" t="str">
        <f>VLOOKUP(P1516,'Customer List'!B:D,3,)</f>
        <v>OutStation</v>
      </c>
    </row>
    <row r="1517" spans="1:29" x14ac:dyDescent="0.25">
      <c r="A1517" s="21">
        <v>1516</v>
      </c>
      <c r="B1517" s="21" t="s">
        <v>2052</v>
      </c>
      <c r="C1517" s="30">
        <v>45856</v>
      </c>
      <c r="D1517" s="30">
        <v>45864</v>
      </c>
      <c r="E1517" s="47">
        <v>181.5</v>
      </c>
      <c r="F1517" s="47">
        <f t="shared" si="160"/>
        <v>15972</v>
      </c>
      <c r="G1517" s="48">
        <f t="shared" si="161"/>
        <v>15972</v>
      </c>
      <c r="H1517" s="21">
        <v>102127</v>
      </c>
      <c r="I1517" s="21" t="s">
        <v>2911</v>
      </c>
      <c r="J1517" s="21">
        <v>1</v>
      </c>
      <c r="K1517" s="21">
        <v>1</v>
      </c>
      <c r="L1517" s="21">
        <f t="shared" si="162"/>
        <v>0</v>
      </c>
      <c r="M1517" s="21" t="s">
        <v>2106</v>
      </c>
      <c r="N1517" s="30">
        <v>45866</v>
      </c>
      <c r="O1517" s="48">
        <v>27382.3</v>
      </c>
      <c r="P1517" s="21" t="s">
        <v>332</v>
      </c>
      <c r="Q1517" s="21">
        <v>58153726212</v>
      </c>
      <c r="R1517" s="21" t="s">
        <v>40</v>
      </c>
      <c r="S1517" s="3" t="s">
        <v>2049</v>
      </c>
      <c r="T1517" s="37"/>
      <c r="U1517" s="21" t="s">
        <v>18</v>
      </c>
      <c r="V1517" s="21" t="str">
        <f>VLOOKUP(P1517,'Customer List'!B:C,2,)</f>
        <v>Banglore</v>
      </c>
      <c r="W1517" s="38"/>
      <c r="X1517" s="30">
        <v>45867</v>
      </c>
      <c r="Y1517" s="21">
        <f t="shared" si="163"/>
        <v>1</v>
      </c>
      <c r="Z1517" s="21" t="str">
        <f t="shared" si="164"/>
        <v>Monday</v>
      </c>
      <c r="AA1517" s="21" t="str">
        <f t="shared" si="165"/>
        <v>Tuesday</v>
      </c>
      <c r="AB1517" s="21" t="str">
        <f>VLOOKUP(U1517,'Currency Sheet'!A:C,3,)</f>
        <v>DOLLAR</v>
      </c>
      <c r="AC1517" s="42" t="str">
        <f>VLOOKUP(P1517,'Customer List'!B:D,3,)</f>
        <v>OutStation</v>
      </c>
    </row>
    <row r="1518" spans="1:29" x14ac:dyDescent="0.25">
      <c r="A1518" s="21">
        <v>1517</v>
      </c>
      <c r="B1518" s="21" t="s">
        <v>2052</v>
      </c>
      <c r="C1518" s="30">
        <v>45856</v>
      </c>
      <c r="D1518" s="30">
        <v>45864</v>
      </c>
      <c r="E1518" s="47">
        <v>168.7</v>
      </c>
      <c r="F1518" s="47">
        <f t="shared" si="160"/>
        <v>14845.599999999999</v>
      </c>
      <c r="G1518" s="48">
        <f t="shared" si="161"/>
        <v>14845.599999999999</v>
      </c>
      <c r="H1518" s="21">
        <v>102720</v>
      </c>
      <c r="I1518" s="21" t="s">
        <v>1660</v>
      </c>
      <c r="J1518" s="21">
        <v>1</v>
      </c>
      <c r="K1518" s="21">
        <v>1</v>
      </c>
      <c r="L1518" s="21">
        <f t="shared" si="162"/>
        <v>0</v>
      </c>
      <c r="M1518" s="21" t="s">
        <v>2101</v>
      </c>
      <c r="N1518" s="30">
        <v>45866</v>
      </c>
      <c r="O1518" s="48">
        <v>20605.5</v>
      </c>
      <c r="P1518" s="21" t="s">
        <v>242</v>
      </c>
      <c r="Q1518" s="21">
        <v>58153726466</v>
      </c>
      <c r="R1518" s="21" t="s">
        <v>40</v>
      </c>
      <c r="S1518" s="3" t="s">
        <v>2049</v>
      </c>
      <c r="T1518" s="37"/>
      <c r="U1518" s="21" t="s">
        <v>18</v>
      </c>
      <c r="V1518" s="21" t="str">
        <f>VLOOKUP(P1518,'Customer List'!B:C,2,)</f>
        <v>Mumbai</v>
      </c>
      <c r="W1518" s="38"/>
      <c r="X1518" s="30">
        <v>45867</v>
      </c>
      <c r="Y1518" s="21">
        <f t="shared" si="163"/>
        <v>1</v>
      </c>
      <c r="Z1518" s="21" t="str">
        <f t="shared" si="164"/>
        <v>Monday</v>
      </c>
      <c r="AA1518" s="21" t="str">
        <f t="shared" si="165"/>
        <v>Tuesday</v>
      </c>
      <c r="AB1518" s="21" t="str">
        <f>VLOOKUP(U1518,'Currency Sheet'!A:C,3,)</f>
        <v>DOLLAR</v>
      </c>
      <c r="AC1518" s="42" t="str">
        <f>VLOOKUP(P1518,'Customer List'!B:D,3,)</f>
        <v>OutStation</v>
      </c>
    </row>
    <row r="1519" spans="1:29" x14ac:dyDescent="0.25">
      <c r="A1519" s="21">
        <v>1518</v>
      </c>
      <c r="B1519" s="21" t="s">
        <v>2052</v>
      </c>
      <c r="C1519" s="30">
        <v>45856</v>
      </c>
      <c r="D1519" s="30">
        <v>45864</v>
      </c>
      <c r="E1519" s="47">
        <v>150.5</v>
      </c>
      <c r="F1519" s="47">
        <f t="shared" si="160"/>
        <v>13244</v>
      </c>
      <c r="G1519" s="48">
        <f t="shared" si="161"/>
        <v>13244</v>
      </c>
      <c r="H1519" s="21">
        <v>103020</v>
      </c>
      <c r="I1519" s="21" t="s">
        <v>2912</v>
      </c>
      <c r="J1519" s="21">
        <v>1</v>
      </c>
      <c r="K1519" s="21">
        <v>1</v>
      </c>
      <c r="L1519" s="21">
        <f t="shared" si="162"/>
        <v>0</v>
      </c>
      <c r="M1519" s="21" t="s">
        <v>2100</v>
      </c>
      <c r="N1519" s="30">
        <v>45866</v>
      </c>
      <c r="O1519" s="48">
        <v>18382.5</v>
      </c>
      <c r="P1519" s="21" t="s">
        <v>242</v>
      </c>
      <c r="Q1519" s="21">
        <v>58153726466</v>
      </c>
      <c r="R1519" s="21" t="s">
        <v>40</v>
      </c>
      <c r="S1519" s="3" t="s">
        <v>2049</v>
      </c>
      <c r="T1519" s="37"/>
      <c r="U1519" s="21" t="s">
        <v>18</v>
      </c>
      <c r="V1519" s="21" t="str">
        <f>VLOOKUP(P1519,'Customer List'!B:C,2,)</f>
        <v>Mumbai</v>
      </c>
      <c r="W1519" s="38"/>
      <c r="X1519" s="30">
        <v>45867</v>
      </c>
      <c r="Y1519" s="21">
        <f t="shared" si="163"/>
        <v>1</v>
      </c>
      <c r="Z1519" s="21" t="str">
        <f t="shared" si="164"/>
        <v>Monday</v>
      </c>
      <c r="AA1519" s="21" t="str">
        <f t="shared" si="165"/>
        <v>Tuesday</v>
      </c>
      <c r="AB1519" s="21" t="str">
        <f>VLOOKUP(U1519,'Currency Sheet'!A:C,3,)</f>
        <v>DOLLAR</v>
      </c>
      <c r="AC1519" s="42" t="str">
        <f>VLOOKUP(P1519,'Customer List'!B:D,3,)</f>
        <v>OutStation</v>
      </c>
    </row>
    <row r="1520" spans="1:29" x14ac:dyDescent="0.25">
      <c r="A1520" s="21">
        <v>1519</v>
      </c>
      <c r="B1520" s="21" t="s">
        <v>2052</v>
      </c>
      <c r="C1520" s="30">
        <v>45856</v>
      </c>
      <c r="D1520" s="30">
        <v>45864</v>
      </c>
      <c r="E1520" s="47">
        <v>204.75</v>
      </c>
      <c r="F1520" s="47">
        <f t="shared" si="160"/>
        <v>18018</v>
      </c>
      <c r="G1520" s="48">
        <f t="shared" si="161"/>
        <v>36036</v>
      </c>
      <c r="H1520" s="21">
        <v>103149</v>
      </c>
      <c r="I1520" s="21" t="s">
        <v>2913</v>
      </c>
      <c r="J1520" s="21">
        <v>2</v>
      </c>
      <c r="K1520" s="21">
        <v>2</v>
      </c>
      <c r="L1520" s="21">
        <f t="shared" si="162"/>
        <v>0</v>
      </c>
      <c r="M1520" s="21" t="s">
        <v>2101</v>
      </c>
      <c r="N1520" s="30">
        <v>45866</v>
      </c>
      <c r="O1520" s="48">
        <v>46683</v>
      </c>
      <c r="P1520" s="21" t="s">
        <v>242</v>
      </c>
      <c r="Q1520" s="21">
        <v>58153726466</v>
      </c>
      <c r="R1520" s="21" t="s">
        <v>40</v>
      </c>
      <c r="S1520" s="3" t="s">
        <v>2049</v>
      </c>
      <c r="T1520" s="37"/>
      <c r="U1520" s="21" t="s">
        <v>18</v>
      </c>
      <c r="V1520" s="21" t="str">
        <f>VLOOKUP(P1520,'Customer List'!B:C,2,)</f>
        <v>Mumbai</v>
      </c>
      <c r="W1520" s="38"/>
      <c r="X1520" s="30">
        <v>45867</v>
      </c>
      <c r="Y1520" s="21">
        <f t="shared" si="163"/>
        <v>1</v>
      </c>
      <c r="Z1520" s="21" t="str">
        <f t="shared" si="164"/>
        <v>Monday</v>
      </c>
      <c r="AA1520" s="21" t="str">
        <f t="shared" si="165"/>
        <v>Tuesday</v>
      </c>
      <c r="AB1520" s="21" t="str">
        <f>VLOOKUP(U1520,'Currency Sheet'!A:C,3,)</f>
        <v>DOLLAR</v>
      </c>
      <c r="AC1520" s="42" t="str">
        <f>VLOOKUP(P1520,'Customer List'!B:D,3,)</f>
        <v>OutStation</v>
      </c>
    </row>
    <row r="1521" spans="1:29" x14ac:dyDescent="0.25">
      <c r="A1521" s="21">
        <v>1520</v>
      </c>
      <c r="B1521" s="21" t="s">
        <v>2052</v>
      </c>
      <c r="C1521" s="30">
        <v>45856</v>
      </c>
      <c r="D1521" s="30">
        <v>45864</v>
      </c>
      <c r="E1521" s="47">
        <v>217.7</v>
      </c>
      <c r="F1521" s="47">
        <f t="shared" si="160"/>
        <v>19157.599999999999</v>
      </c>
      <c r="G1521" s="48">
        <f t="shared" si="161"/>
        <v>19157.599999999999</v>
      </c>
      <c r="H1521" s="21">
        <v>105720</v>
      </c>
      <c r="I1521" s="21" t="s">
        <v>1664</v>
      </c>
      <c r="J1521" s="21">
        <v>1</v>
      </c>
      <c r="K1521" s="21">
        <v>1</v>
      </c>
      <c r="L1521" s="21">
        <f t="shared" si="162"/>
        <v>0</v>
      </c>
      <c r="M1521" s="21" t="s">
        <v>2100</v>
      </c>
      <c r="N1521" s="30">
        <v>45866</v>
      </c>
      <c r="O1521" s="48">
        <v>26590.5</v>
      </c>
      <c r="P1521" s="21" t="s">
        <v>242</v>
      </c>
      <c r="Q1521" s="21">
        <v>58153726466</v>
      </c>
      <c r="R1521" s="21" t="s">
        <v>40</v>
      </c>
      <c r="S1521" s="3" t="s">
        <v>2049</v>
      </c>
      <c r="T1521" s="37"/>
      <c r="U1521" s="21" t="s">
        <v>18</v>
      </c>
      <c r="V1521" s="21" t="str">
        <f>VLOOKUP(P1521,'Customer List'!B:C,2,)</f>
        <v>Mumbai</v>
      </c>
      <c r="W1521" s="38"/>
      <c r="X1521" s="30">
        <v>45867</v>
      </c>
      <c r="Y1521" s="21">
        <f t="shared" si="163"/>
        <v>1</v>
      </c>
      <c r="Z1521" s="21" t="str">
        <f t="shared" si="164"/>
        <v>Monday</v>
      </c>
      <c r="AA1521" s="21" t="str">
        <f t="shared" si="165"/>
        <v>Tuesday</v>
      </c>
      <c r="AB1521" s="21" t="str">
        <f>VLOOKUP(U1521,'Currency Sheet'!A:C,3,)</f>
        <v>DOLLAR</v>
      </c>
      <c r="AC1521" s="42" t="str">
        <f>VLOOKUP(P1521,'Customer List'!B:D,3,)</f>
        <v>OutStation</v>
      </c>
    </row>
    <row r="1522" spans="1:29" x14ac:dyDescent="0.25">
      <c r="A1522" s="21">
        <v>1521</v>
      </c>
      <c r="B1522" s="21" t="s">
        <v>2052</v>
      </c>
      <c r="C1522" s="30">
        <v>45856</v>
      </c>
      <c r="D1522" s="30">
        <v>45864</v>
      </c>
      <c r="E1522" s="47">
        <v>194.25</v>
      </c>
      <c r="F1522" s="47">
        <f t="shared" si="160"/>
        <v>17094</v>
      </c>
      <c r="G1522" s="48">
        <f t="shared" si="161"/>
        <v>17094</v>
      </c>
      <c r="H1522" s="21">
        <v>106312</v>
      </c>
      <c r="I1522" s="21" t="s">
        <v>2914</v>
      </c>
      <c r="J1522" s="21">
        <v>1</v>
      </c>
      <c r="K1522" s="21">
        <v>1</v>
      </c>
      <c r="L1522" s="21">
        <f t="shared" si="162"/>
        <v>0</v>
      </c>
      <c r="M1522" s="21" t="s">
        <v>2106</v>
      </c>
      <c r="N1522" s="30">
        <v>45866</v>
      </c>
      <c r="O1522" s="48">
        <v>29305.85</v>
      </c>
      <c r="P1522" s="21" t="s">
        <v>332</v>
      </c>
      <c r="Q1522" s="21">
        <v>58153726212</v>
      </c>
      <c r="R1522" s="21" t="s">
        <v>40</v>
      </c>
      <c r="S1522" s="3" t="s">
        <v>2049</v>
      </c>
      <c r="T1522" s="37"/>
      <c r="U1522" s="21" t="s">
        <v>18</v>
      </c>
      <c r="V1522" s="21" t="str">
        <f>VLOOKUP(P1522,'Customer List'!B:C,2,)</f>
        <v>Banglore</v>
      </c>
      <c r="W1522" s="38"/>
      <c r="X1522" s="30">
        <v>45867</v>
      </c>
      <c r="Y1522" s="21">
        <f t="shared" si="163"/>
        <v>1</v>
      </c>
      <c r="Z1522" s="21" t="str">
        <f t="shared" si="164"/>
        <v>Monday</v>
      </c>
      <c r="AA1522" s="21" t="str">
        <f t="shared" si="165"/>
        <v>Tuesday</v>
      </c>
      <c r="AB1522" s="21" t="str">
        <f>VLOOKUP(U1522,'Currency Sheet'!A:C,3,)</f>
        <v>DOLLAR</v>
      </c>
      <c r="AC1522" s="42" t="str">
        <f>VLOOKUP(P1522,'Customer List'!B:D,3,)</f>
        <v>OutStation</v>
      </c>
    </row>
    <row r="1523" spans="1:29" x14ac:dyDescent="0.25">
      <c r="A1523" s="21">
        <v>1522</v>
      </c>
      <c r="B1523" s="21" t="s">
        <v>2052</v>
      </c>
      <c r="C1523" s="30">
        <v>45856</v>
      </c>
      <c r="D1523" s="30">
        <v>45864</v>
      </c>
      <c r="E1523" s="47">
        <v>186.9</v>
      </c>
      <c r="F1523" s="47">
        <f t="shared" si="160"/>
        <v>16447.2</v>
      </c>
      <c r="G1523" s="48">
        <f t="shared" si="161"/>
        <v>16447.2</v>
      </c>
      <c r="H1523" s="21">
        <v>108112</v>
      </c>
      <c r="I1523" s="21" t="s">
        <v>2915</v>
      </c>
      <c r="J1523" s="21">
        <v>1</v>
      </c>
      <c r="K1523" s="21">
        <v>1</v>
      </c>
      <c r="L1523" s="21">
        <f t="shared" si="162"/>
        <v>0</v>
      </c>
      <c r="M1523" s="21" t="s">
        <v>2100</v>
      </c>
      <c r="N1523" s="30">
        <v>45866</v>
      </c>
      <c r="O1523" s="48">
        <v>22828.5</v>
      </c>
      <c r="P1523" s="21" t="s">
        <v>242</v>
      </c>
      <c r="Q1523" s="21">
        <v>58153726466</v>
      </c>
      <c r="R1523" s="21" t="s">
        <v>40</v>
      </c>
      <c r="S1523" s="3" t="s">
        <v>2049</v>
      </c>
      <c r="T1523" s="37"/>
      <c r="U1523" s="21" t="s">
        <v>18</v>
      </c>
      <c r="V1523" s="21" t="str">
        <f>VLOOKUP(P1523,'Customer List'!B:C,2,)</f>
        <v>Mumbai</v>
      </c>
      <c r="W1523" s="38"/>
      <c r="X1523" s="30">
        <v>45867</v>
      </c>
      <c r="Y1523" s="21">
        <f t="shared" si="163"/>
        <v>1</v>
      </c>
      <c r="Z1523" s="21" t="str">
        <f t="shared" si="164"/>
        <v>Monday</v>
      </c>
      <c r="AA1523" s="21" t="str">
        <f t="shared" si="165"/>
        <v>Tuesday</v>
      </c>
      <c r="AB1523" s="21" t="str">
        <f>VLOOKUP(U1523,'Currency Sheet'!A:C,3,)</f>
        <v>DOLLAR</v>
      </c>
      <c r="AC1523" s="42" t="str">
        <f>VLOOKUP(P1523,'Customer List'!B:D,3,)</f>
        <v>OutStation</v>
      </c>
    </row>
    <row r="1524" spans="1:29" x14ac:dyDescent="0.25">
      <c r="A1524" s="21">
        <v>1523</v>
      </c>
      <c r="B1524" s="21" t="s">
        <v>2052</v>
      </c>
      <c r="C1524" s="30">
        <v>45856</v>
      </c>
      <c r="D1524" s="30">
        <v>45864</v>
      </c>
      <c r="E1524" s="47">
        <v>214.5</v>
      </c>
      <c r="F1524" s="47">
        <f t="shared" si="160"/>
        <v>18876</v>
      </c>
      <c r="G1524" s="48">
        <f t="shared" si="161"/>
        <v>37752</v>
      </c>
      <c r="H1524" s="21">
        <v>115555</v>
      </c>
      <c r="I1524" s="21" t="s">
        <v>2916</v>
      </c>
      <c r="J1524" s="21">
        <v>2</v>
      </c>
      <c r="K1524" s="21">
        <v>2</v>
      </c>
      <c r="L1524" s="21">
        <f t="shared" si="162"/>
        <v>0</v>
      </c>
      <c r="M1524" s="21" t="s">
        <v>2100</v>
      </c>
      <c r="N1524" s="30">
        <v>45866</v>
      </c>
      <c r="O1524" s="48">
        <v>48906</v>
      </c>
      <c r="P1524" s="21" t="s">
        <v>242</v>
      </c>
      <c r="Q1524" s="21">
        <v>58153726466</v>
      </c>
      <c r="R1524" s="21" t="s">
        <v>40</v>
      </c>
      <c r="S1524" s="3" t="s">
        <v>2049</v>
      </c>
      <c r="T1524" s="37"/>
      <c r="U1524" s="21" t="s">
        <v>18</v>
      </c>
      <c r="V1524" s="21" t="str">
        <f>VLOOKUP(P1524,'Customer List'!B:C,2,)</f>
        <v>Mumbai</v>
      </c>
      <c r="W1524" s="38"/>
      <c r="X1524" s="30">
        <v>45867</v>
      </c>
      <c r="Y1524" s="21">
        <f t="shared" si="163"/>
        <v>1</v>
      </c>
      <c r="Z1524" s="21" t="str">
        <f t="shared" si="164"/>
        <v>Monday</v>
      </c>
      <c r="AA1524" s="21" t="str">
        <f t="shared" si="165"/>
        <v>Tuesday</v>
      </c>
      <c r="AB1524" s="21" t="str">
        <f>VLOOKUP(U1524,'Currency Sheet'!A:C,3,)</f>
        <v>DOLLAR</v>
      </c>
      <c r="AC1524" s="42" t="str">
        <f>VLOOKUP(P1524,'Customer List'!B:D,3,)</f>
        <v>OutStation</v>
      </c>
    </row>
    <row r="1525" spans="1:29" x14ac:dyDescent="0.25">
      <c r="A1525" s="21">
        <v>1524</v>
      </c>
      <c r="B1525" s="21" t="s">
        <v>2052</v>
      </c>
      <c r="C1525" s="30">
        <v>45856</v>
      </c>
      <c r="D1525" s="30">
        <v>45864</v>
      </c>
      <c r="E1525" s="47">
        <v>217.7</v>
      </c>
      <c r="F1525" s="47">
        <f t="shared" si="160"/>
        <v>19157.599999999999</v>
      </c>
      <c r="G1525" s="48">
        <f t="shared" si="161"/>
        <v>19157.599999999999</v>
      </c>
      <c r="H1525" s="21">
        <v>116122</v>
      </c>
      <c r="I1525" s="21" t="s">
        <v>2917</v>
      </c>
      <c r="J1525" s="21">
        <v>1</v>
      </c>
      <c r="K1525" s="21">
        <v>1</v>
      </c>
      <c r="L1525" s="21">
        <f t="shared" si="162"/>
        <v>0</v>
      </c>
      <c r="M1525" s="21" t="s">
        <v>2117</v>
      </c>
      <c r="N1525" s="30">
        <v>45866</v>
      </c>
      <c r="O1525" s="48">
        <v>26590.5</v>
      </c>
      <c r="P1525" s="21" t="s">
        <v>16</v>
      </c>
      <c r="Q1525" s="21" t="s">
        <v>636</v>
      </c>
      <c r="R1525" s="21" t="s">
        <v>637</v>
      </c>
      <c r="S1525" s="3" t="s">
        <v>2049</v>
      </c>
      <c r="T1525" s="37"/>
      <c r="U1525" s="21" t="s">
        <v>18</v>
      </c>
      <c r="V1525" s="21" t="str">
        <f>VLOOKUP(P1525,'Customer List'!B:C,2,)</f>
        <v>Delhi</v>
      </c>
      <c r="W1525" s="38"/>
      <c r="X1525" s="30">
        <v>45866</v>
      </c>
      <c r="Y1525" s="21">
        <f t="shared" si="163"/>
        <v>0</v>
      </c>
      <c r="Z1525" s="21" t="str">
        <f t="shared" si="164"/>
        <v>Monday</v>
      </c>
      <c r="AA1525" s="21" t="str">
        <f t="shared" si="165"/>
        <v>Monday</v>
      </c>
      <c r="AB1525" s="21" t="str">
        <f>VLOOKUP(U1525,'Currency Sheet'!A:C,3,)</f>
        <v>DOLLAR</v>
      </c>
      <c r="AC1525" s="42" t="str">
        <f>VLOOKUP(P1525,'Customer List'!B:D,3,)</f>
        <v>Local</v>
      </c>
    </row>
    <row r="1526" spans="1:29" x14ac:dyDescent="0.25">
      <c r="A1526" s="21">
        <v>1525</v>
      </c>
      <c r="B1526" s="21" t="s">
        <v>2052</v>
      </c>
      <c r="C1526" s="30">
        <v>45856</v>
      </c>
      <c r="D1526" s="30">
        <v>45864</v>
      </c>
      <c r="E1526" s="47">
        <v>189.75</v>
      </c>
      <c r="F1526" s="47">
        <f t="shared" si="160"/>
        <v>16698</v>
      </c>
      <c r="G1526" s="48">
        <f t="shared" si="161"/>
        <v>33396</v>
      </c>
      <c r="H1526" s="21">
        <v>126631</v>
      </c>
      <c r="I1526" s="21" t="s">
        <v>2918</v>
      </c>
      <c r="J1526" s="21">
        <v>2</v>
      </c>
      <c r="K1526" s="21">
        <v>2</v>
      </c>
      <c r="L1526" s="21">
        <f t="shared" si="162"/>
        <v>0</v>
      </c>
      <c r="M1526" s="21" t="s">
        <v>2101</v>
      </c>
      <c r="N1526" s="30">
        <v>45866</v>
      </c>
      <c r="O1526" s="48">
        <v>43263</v>
      </c>
      <c r="P1526" s="21" t="s">
        <v>242</v>
      </c>
      <c r="Q1526" s="21">
        <v>58153726466</v>
      </c>
      <c r="R1526" s="21" t="s">
        <v>40</v>
      </c>
      <c r="S1526" s="3" t="s">
        <v>2049</v>
      </c>
      <c r="T1526" s="37"/>
      <c r="U1526" s="21" t="s">
        <v>18</v>
      </c>
      <c r="V1526" s="21" t="str">
        <f>VLOOKUP(P1526,'Customer List'!B:C,2,)</f>
        <v>Mumbai</v>
      </c>
      <c r="W1526" s="38"/>
      <c r="X1526" s="30">
        <v>45867</v>
      </c>
      <c r="Y1526" s="21">
        <f t="shared" si="163"/>
        <v>1</v>
      </c>
      <c r="Z1526" s="21" t="str">
        <f t="shared" si="164"/>
        <v>Monday</v>
      </c>
      <c r="AA1526" s="21" t="str">
        <f t="shared" si="165"/>
        <v>Tuesday</v>
      </c>
      <c r="AB1526" s="21" t="str">
        <f>VLOOKUP(U1526,'Currency Sheet'!A:C,3,)</f>
        <v>DOLLAR</v>
      </c>
      <c r="AC1526" s="42" t="str">
        <f>VLOOKUP(P1526,'Customer List'!B:D,3,)</f>
        <v>OutStation</v>
      </c>
    </row>
    <row r="1527" spans="1:29" x14ac:dyDescent="0.25">
      <c r="A1527" s="21">
        <v>1526</v>
      </c>
      <c r="B1527" s="21" t="s">
        <v>2052</v>
      </c>
      <c r="C1527" s="30">
        <v>45856</v>
      </c>
      <c r="D1527" s="30">
        <v>45864</v>
      </c>
      <c r="E1527" s="47">
        <v>377.3</v>
      </c>
      <c r="F1527" s="47">
        <f t="shared" si="160"/>
        <v>33202.400000000001</v>
      </c>
      <c r="G1527" s="48">
        <f t="shared" si="161"/>
        <v>33202.400000000001</v>
      </c>
      <c r="H1527" s="21">
        <v>127031</v>
      </c>
      <c r="I1527" s="21" t="s">
        <v>2919</v>
      </c>
      <c r="J1527" s="21">
        <v>1</v>
      </c>
      <c r="K1527" s="21">
        <v>1</v>
      </c>
      <c r="L1527" s="21">
        <f t="shared" si="162"/>
        <v>0</v>
      </c>
      <c r="M1527" s="21" t="s">
        <v>2128</v>
      </c>
      <c r="N1527" s="30">
        <v>45867</v>
      </c>
      <c r="O1527" s="48">
        <v>58781.5</v>
      </c>
      <c r="P1527" s="21" t="s">
        <v>26</v>
      </c>
      <c r="Q1527" s="21" t="s">
        <v>2081</v>
      </c>
      <c r="R1527" s="21" t="s">
        <v>40</v>
      </c>
      <c r="S1527" s="3" t="s">
        <v>2049</v>
      </c>
      <c r="T1527" s="37"/>
      <c r="U1527" s="21" t="s">
        <v>18</v>
      </c>
      <c r="V1527" s="21" t="str">
        <f>VLOOKUP(P1527,'Customer List'!B:C,2,)</f>
        <v>Chandigarh</v>
      </c>
      <c r="W1527" s="38"/>
      <c r="X1527" s="30">
        <v>45868</v>
      </c>
      <c r="Y1527" s="21">
        <f t="shared" si="163"/>
        <v>1</v>
      </c>
      <c r="Z1527" s="21" t="str">
        <f t="shared" si="164"/>
        <v>Tuesday</v>
      </c>
      <c r="AA1527" s="21" t="str">
        <f t="shared" si="165"/>
        <v>Wednesday</v>
      </c>
      <c r="AB1527" s="21" t="str">
        <f>VLOOKUP(U1527,'Currency Sheet'!A:C,3,)</f>
        <v>DOLLAR</v>
      </c>
      <c r="AC1527" s="42" t="str">
        <f>VLOOKUP(P1527,'Customer List'!B:D,3,)</f>
        <v>OutStation</v>
      </c>
    </row>
    <row r="1528" spans="1:29" x14ac:dyDescent="0.25">
      <c r="A1528" s="21">
        <v>1527</v>
      </c>
      <c r="B1528" s="21" t="s">
        <v>2052</v>
      </c>
      <c r="C1528" s="30">
        <v>45856</v>
      </c>
      <c r="D1528" s="30">
        <v>45864</v>
      </c>
      <c r="E1528" s="47">
        <v>205.1</v>
      </c>
      <c r="F1528" s="47">
        <f t="shared" si="160"/>
        <v>18048.8</v>
      </c>
      <c r="G1528" s="48">
        <f t="shared" si="161"/>
        <v>18048.8</v>
      </c>
      <c r="H1528" s="21">
        <v>127106</v>
      </c>
      <c r="I1528" s="21" t="s">
        <v>2920</v>
      </c>
      <c r="J1528" s="21">
        <v>1</v>
      </c>
      <c r="K1528" s="21">
        <v>1</v>
      </c>
      <c r="L1528" s="21">
        <f t="shared" si="162"/>
        <v>0</v>
      </c>
      <c r="M1528" s="21" t="s">
        <v>2128</v>
      </c>
      <c r="N1528" s="30">
        <v>45867</v>
      </c>
      <c r="O1528" s="48">
        <v>31790.5</v>
      </c>
      <c r="P1528" s="21" t="s">
        <v>26</v>
      </c>
      <c r="Q1528" s="21" t="s">
        <v>2081</v>
      </c>
      <c r="R1528" s="21" t="s">
        <v>40</v>
      </c>
      <c r="S1528" s="3" t="s">
        <v>2049</v>
      </c>
      <c r="T1528" s="37"/>
      <c r="U1528" s="21" t="s">
        <v>18</v>
      </c>
      <c r="V1528" s="21" t="str">
        <f>VLOOKUP(P1528,'Customer List'!B:C,2,)</f>
        <v>Chandigarh</v>
      </c>
      <c r="W1528" s="38"/>
      <c r="X1528" s="30">
        <v>45868</v>
      </c>
      <c r="Y1528" s="21">
        <f t="shared" si="163"/>
        <v>1</v>
      </c>
      <c r="Z1528" s="21" t="str">
        <f t="shared" si="164"/>
        <v>Tuesday</v>
      </c>
      <c r="AA1528" s="21" t="str">
        <f t="shared" si="165"/>
        <v>Wednesday</v>
      </c>
      <c r="AB1528" s="21" t="str">
        <f>VLOOKUP(U1528,'Currency Sheet'!A:C,3,)</f>
        <v>DOLLAR</v>
      </c>
      <c r="AC1528" s="42" t="str">
        <f>VLOOKUP(P1528,'Customer List'!B:D,3,)</f>
        <v>OutStation</v>
      </c>
    </row>
    <row r="1529" spans="1:29" x14ac:dyDescent="0.25">
      <c r="A1529" s="21">
        <v>1528</v>
      </c>
      <c r="B1529" s="21" t="s">
        <v>2052</v>
      </c>
      <c r="C1529" s="30">
        <v>45856</v>
      </c>
      <c r="D1529" s="30">
        <v>45864</v>
      </c>
      <c r="E1529" s="47">
        <v>219</v>
      </c>
      <c r="F1529" s="47">
        <f t="shared" si="160"/>
        <v>19272</v>
      </c>
      <c r="G1529" s="48">
        <f t="shared" si="161"/>
        <v>19272</v>
      </c>
      <c r="H1529" s="21">
        <v>135225</v>
      </c>
      <c r="I1529" s="21" t="s">
        <v>2921</v>
      </c>
      <c r="J1529" s="21">
        <v>1</v>
      </c>
      <c r="K1529" s="21">
        <v>1</v>
      </c>
      <c r="L1529" s="21">
        <f t="shared" si="162"/>
        <v>0</v>
      </c>
      <c r="M1529" s="21" t="s">
        <v>2106</v>
      </c>
      <c r="N1529" s="30">
        <v>45866</v>
      </c>
      <c r="O1529" s="48">
        <v>33039.800000000003</v>
      </c>
      <c r="P1529" s="21" t="s">
        <v>332</v>
      </c>
      <c r="Q1529" s="21">
        <v>58153726212</v>
      </c>
      <c r="R1529" s="21" t="s">
        <v>40</v>
      </c>
      <c r="S1529" s="3" t="s">
        <v>2049</v>
      </c>
      <c r="T1529" s="37"/>
      <c r="U1529" s="21" t="s">
        <v>18</v>
      </c>
      <c r="V1529" s="21" t="str">
        <f>VLOOKUP(P1529,'Customer List'!B:C,2,)</f>
        <v>Banglore</v>
      </c>
      <c r="W1529" s="38"/>
      <c r="X1529" s="30">
        <v>45867</v>
      </c>
      <c r="Y1529" s="21">
        <f t="shared" si="163"/>
        <v>1</v>
      </c>
      <c r="Z1529" s="21" t="str">
        <f t="shared" si="164"/>
        <v>Monday</v>
      </c>
      <c r="AA1529" s="21" t="str">
        <f t="shared" si="165"/>
        <v>Tuesday</v>
      </c>
      <c r="AB1529" s="21" t="str">
        <f>VLOOKUP(U1529,'Currency Sheet'!A:C,3,)</f>
        <v>DOLLAR</v>
      </c>
      <c r="AC1529" s="42" t="str">
        <f>VLOOKUP(P1529,'Customer List'!B:D,3,)</f>
        <v>OutStation</v>
      </c>
    </row>
    <row r="1530" spans="1:29" x14ac:dyDescent="0.25">
      <c r="A1530" s="21">
        <v>1529</v>
      </c>
      <c r="B1530" s="21" t="s">
        <v>2052</v>
      </c>
      <c r="C1530" s="30">
        <v>45856</v>
      </c>
      <c r="D1530" s="30">
        <v>45864</v>
      </c>
      <c r="E1530" s="47">
        <v>153</v>
      </c>
      <c r="F1530" s="47">
        <f t="shared" si="160"/>
        <v>13464</v>
      </c>
      <c r="G1530" s="48">
        <f t="shared" si="161"/>
        <v>26928</v>
      </c>
      <c r="H1530" s="21">
        <v>141717</v>
      </c>
      <c r="I1530" s="21" t="s">
        <v>2922</v>
      </c>
      <c r="J1530" s="21">
        <v>2</v>
      </c>
      <c r="K1530" s="21">
        <v>2</v>
      </c>
      <c r="L1530" s="21">
        <f t="shared" si="162"/>
        <v>0</v>
      </c>
      <c r="M1530" s="21" t="s">
        <v>2101</v>
      </c>
      <c r="N1530" s="30">
        <v>45866</v>
      </c>
      <c r="O1530" s="48">
        <v>34884</v>
      </c>
      <c r="P1530" s="21" t="s">
        <v>242</v>
      </c>
      <c r="Q1530" s="21">
        <v>58153726466</v>
      </c>
      <c r="R1530" s="21" t="s">
        <v>40</v>
      </c>
      <c r="S1530" s="3" t="s">
        <v>2049</v>
      </c>
      <c r="T1530" s="37"/>
      <c r="U1530" s="21" t="s">
        <v>18</v>
      </c>
      <c r="V1530" s="21" t="str">
        <f>VLOOKUP(P1530,'Customer List'!B:C,2,)</f>
        <v>Mumbai</v>
      </c>
      <c r="W1530" s="38"/>
      <c r="X1530" s="30">
        <v>45867</v>
      </c>
      <c r="Y1530" s="21">
        <f t="shared" si="163"/>
        <v>1</v>
      </c>
      <c r="Z1530" s="21" t="str">
        <f t="shared" si="164"/>
        <v>Monday</v>
      </c>
      <c r="AA1530" s="21" t="str">
        <f t="shared" si="165"/>
        <v>Tuesday</v>
      </c>
      <c r="AB1530" s="21" t="str">
        <f>VLOOKUP(U1530,'Currency Sheet'!A:C,3,)</f>
        <v>DOLLAR</v>
      </c>
      <c r="AC1530" s="42" t="str">
        <f>VLOOKUP(P1530,'Customer List'!B:D,3,)</f>
        <v>OutStation</v>
      </c>
    </row>
    <row r="1531" spans="1:29" x14ac:dyDescent="0.25">
      <c r="A1531" s="21">
        <v>1530</v>
      </c>
      <c r="B1531" s="21" t="s">
        <v>2052</v>
      </c>
      <c r="C1531" s="30">
        <v>45856</v>
      </c>
      <c r="D1531" s="30">
        <v>45864</v>
      </c>
      <c r="E1531" s="47">
        <v>196.5</v>
      </c>
      <c r="F1531" s="47">
        <f t="shared" si="160"/>
        <v>17292</v>
      </c>
      <c r="G1531" s="48">
        <f t="shared" si="161"/>
        <v>34584</v>
      </c>
      <c r="H1531" s="21">
        <v>142521</v>
      </c>
      <c r="I1531" s="21" t="s">
        <v>2923</v>
      </c>
      <c r="J1531" s="21">
        <v>2</v>
      </c>
      <c r="K1531" s="21">
        <v>2</v>
      </c>
      <c r="L1531" s="21">
        <f t="shared" si="162"/>
        <v>0</v>
      </c>
      <c r="M1531" s="21" t="s">
        <v>2101</v>
      </c>
      <c r="N1531" s="30">
        <v>45866</v>
      </c>
      <c r="O1531" s="48">
        <v>44802</v>
      </c>
      <c r="P1531" s="21" t="s">
        <v>242</v>
      </c>
      <c r="Q1531" s="21">
        <v>58153726466</v>
      </c>
      <c r="R1531" s="21" t="s">
        <v>40</v>
      </c>
      <c r="S1531" s="3" t="s">
        <v>2049</v>
      </c>
      <c r="T1531" s="37"/>
      <c r="U1531" s="21" t="s">
        <v>18</v>
      </c>
      <c r="V1531" s="21" t="str">
        <f>VLOOKUP(P1531,'Customer List'!B:C,2,)</f>
        <v>Mumbai</v>
      </c>
      <c r="W1531" s="38"/>
      <c r="X1531" s="30">
        <v>45867</v>
      </c>
      <c r="Y1531" s="21">
        <f t="shared" si="163"/>
        <v>1</v>
      </c>
      <c r="Z1531" s="21" t="str">
        <f t="shared" si="164"/>
        <v>Monday</v>
      </c>
      <c r="AA1531" s="21" t="str">
        <f t="shared" si="165"/>
        <v>Tuesday</v>
      </c>
      <c r="AB1531" s="21" t="str">
        <f>VLOOKUP(U1531,'Currency Sheet'!A:C,3,)</f>
        <v>DOLLAR</v>
      </c>
      <c r="AC1531" s="42" t="str">
        <f>VLOOKUP(P1531,'Customer List'!B:D,3,)</f>
        <v>OutStation</v>
      </c>
    </row>
    <row r="1532" spans="1:29" x14ac:dyDescent="0.25">
      <c r="A1532" s="21">
        <v>1531</v>
      </c>
      <c r="B1532" s="21" t="s">
        <v>2052</v>
      </c>
      <c r="C1532" s="30">
        <v>45856</v>
      </c>
      <c r="D1532" s="30">
        <v>45864</v>
      </c>
      <c r="E1532" s="47">
        <v>38.5</v>
      </c>
      <c r="F1532" s="47">
        <f t="shared" si="160"/>
        <v>3388</v>
      </c>
      <c r="G1532" s="48">
        <f t="shared" si="161"/>
        <v>6776</v>
      </c>
      <c r="H1532" s="21">
        <v>300306</v>
      </c>
      <c r="I1532" s="21" t="s">
        <v>216</v>
      </c>
      <c r="J1532" s="21">
        <v>2</v>
      </c>
      <c r="K1532" s="21">
        <v>2</v>
      </c>
      <c r="L1532" s="21">
        <f t="shared" si="162"/>
        <v>0</v>
      </c>
      <c r="M1532" s="21" t="s">
        <v>2103</v>
      </c>
      <c r="N1532" s="30">
        <v>45866</v>
      </c>
      <c r="O1532" s="48">
        <v>11935</v>
      </c>
      <c r="P1532" s="21" t="s">
        <v>2046</v>
      </c>
      <c r="Q1532" s="21">
        <v>58153728301</v>
      </c>
      <c r="R1532" s="21" t="s">
        <v>40</v>
      </c>
      <c r="S1532" s="3" t="s">
        <v>2049</v>
      </c>
      <c r="T1532" s="37"/>
      <c r="U1532" s="21" t="s">
        <v>18</v>
      </c>
      <c r="V1532" s="21" t="str">
        <f>VLOOKUP(P1532,'Customer List'!B:C,2,)</f>
        <v>Banglore</v>
      </c>
      <c r="W1532" s="38"/>
      <c r="X1532" s="30">
        <v>45867</v>
      </c>
      <c r="Y1532" s="21">
        <f t="shared" si="163"/>
        <v>1</v>
      </c>
      <c r="Z1532" s="21" t="str">
        <f t="shared" si="164"/>
        <v>Monday</v>
      </c>
      <c r="AA1532" s="21" t="str">
        <f t="shared" si="165"/>
        <v>Tuesday</v>
      </c>
      <c r="AB1532" s="21" t="str">
        <f>VLOOKUP(U1532,'Currency Sheet'!A:C,3,)</f>
        <v>DOLLAR</v>
      </c>
      <c r="AC1532" s="42" t="str">
        <f>VLOOKUP(P1532,'Customer List'!B:D,3,)</f>
        <v>OutStation</v>
      </c>
    </row>
    <row r="1533" spans="1:29" x14ac:dyDescent="0.25">
      <c r="A1533" s="21">
        <v>1532</v>
      </c>
      <c r="B1533" s="21" t="s">
        <v>2052</v>
      </c>
      <c r="C1533" s="30">
        <v>45856</v>
      </c>
      <c r="D1533" s="30">
        <v>45864</v>
      </c>
      <c r="E1533" s="47">
        <v>15.4</v>
      </c>
      <c r="F1533" s="47">
        <f t="shared" si="160"/>
        <v>1355.2</v>
      </c>
      <c r="G1533" s="48">
        <f t="shared" si="161"/>
        <v>2710.4</v>
      </c>
      <c r="H1533" s="21">
        <v>300405</v>
      </c>
      <c r="I1533" s="21" t="s">
        <v>216</v>
      </c>
      <c r="J1533" s="21">
        <v>2</v>
      </c>
      <c r="K1533" s="21">
        <v>2</v>
      </c>
      <c r="L1533" s="21">
        <f t="shared" si="162"/>
        <v>0</v>
      </c>
      <c r="M1533" s="21" t="s">
        <v>2126</v>
      </c>
      <c r="N1533" s="30">
        <v>45867</v>
      </c>
      <c r="O1533" s="48">
        <v>4092</v>
      </c>
      <c r="P1533" s="21" t="s">
        <v>629</v>
      </c>
      <c r="Q1533" s="21">
        <v>58153777916</v>
      </c>
      <c r="R1533" s="21" t="s">
        <v>40</v>
      </c>
      <c r="S1533" s="3" t="s">
        <v>2049</v>
      </c>
      <c r="T1533" s="37"/>
      <c r="U1533" s="21" t="s">
        <v>18</v>
      </c>
      <c r="V1533" s="21" t="str">
        <f>VLOOKUP(P1533,'Customer List'!B:C,2,)</f>
        <v>Gujrat</v>
      </c>
      <c r="W1533" s="38"/>
      <c r="X1533" s="30">
        <v>45868</v>
      </c>
      <c r="Y1533" s="21">
        <f t="shared" si="163"/>
        <v>1</v>
      </c>
      <c r="Z1533" s="21" t="str">
        <f t="shared" si="164"/>
        <v>Tuesday</v>
      </c>
      <c r="AA1533" s="21" t="str">
        <f t="shared" si="165"/>
        <v>Wednesday</v>
      </c>
      <c r="AB1533" s="21" t="str">
        <f>VLOOKUP(U1533,'Currency Sheet'!A:C,3,)</f>
        <v>DOLLAR</v>
      </c>
      <c r="AC1533" s="42" t="str">
        <f>VLOOKUP(P1533,'Customer List'!B:D,3,)</f>
        <v>OutStation</v>
      </c>
    </row>
    <row r="1534" spans="1:29" x14ac:dyDescent="0.25">
      <c r="A1534" s="21">
        <v>1533</v>
      </c>
      <c r="B1534" s="21" t="s">
        <v>2052</v>
      </c>
      <c r="C1534" s="30">
        <v>45856</v>
      </c>
      <c r="D1534" s="30">
        <v>45864</v>
      </c>
      <c r="E1534" s="47">
        <v>35</v>
      </c>
      <c r="F1534" s="47">
        <f t="shared" si="160"/>
        <v>3080</v>
      </c>
      <c r="G1534" s="48">
        <f t="shared" si="161"/>
        <v>3080</v>
      </c>
      <c r="H1534" s="21">
        <v>300406</v>
      </c>
      <c r="I1534" s="21" t="s">
        <v>216</v>
      </c>
      <c r="J1534" s="21">
        <v>1</v>
      </c>
      <c r="K1534" s="21">
        <v>1</v>
      </c>
      <c r="L1534" s="21">
        <f t="shared" si="162"/>
        <v>0</v>
      </c>
      <c r="M1534" s="21" t="s">
        <v>2146</v>
      </c>
      <c r="N1534" s="30">
        <v>45866</v>
      </c>
      <c r="O1534" s="48">
        <v>0</v>
      </c>
      <c r="P1534" s="21" t="s">
        <v>16</v>
      </c>
      <c r="Q1534" s="21" t="s">
        <v>636</v>
      </c>
      <c r="R1534" s="21" t="s">
        <v>637</v>
      </c>
      <c r="S1534" s="3" t="s">
        <v>2049</v>
      </c>
      <c r="T1534" s="37" t="s">
        <v>609</v>
      </c>
      <c r="U1534" s="21" t="s">
        <v>18</v>
      </c>
      <c r="V1534" s="21" t="str">
        <f>VLOOKUP(P1534,'Customer List'!B:C,2,)</f>
        <v>Delhi</v>
      </c>
      <c r="W1534" s="38"/>
      <c r="X1534" s="30">
        <v>45866</v>
      </c>
      <c r="Y1534" s="21">
        <f t="shared" si="163"/>
        <v>0</v>
      </c>
      <c r="Z1534" s="21" t="str">
        <f t="shared" si="164"/>
        <v>Monday</v>
      </c>
      <c r="AA1534" s="21" t="str">
        <f t="shared" si="165"/>
        <v>Monday</v>
      </c>
      <c r="AB1534" s="21" t="str">
        <f>VLOOKUP(U1534,'Currency Sheet'!A:C,3,)</f>
        <v>DOLLAR</v>
      </c>
      <c r="AC1534" s="42" t="str">
        <f>VLOOKUP(P1534,'Customer List'!B:D,3,)</f>
        <v>Local</v>
      </c>
    </row>
    <row r="1535" spans="1:29" x14ac:dyDescent="0.25">
      <c r="A1535" s="21">
        <v>1534</v>
      </c>
      <c r="B1535" s="21" t="s">
        <v>2052</v>
      </c>
      <c r="C1535" s="30">
        <v>45856</v>
      </c>
      <c r="D1535" s="30">
        <v>45864</v>
      </c>
      <c r="E1535" s="47">
        <v>69.3</v>
      </c>
      <c r="F1535" s="47">
        <f t="shared" si="160"/>
        <v>6098.4</v>
      </c>
      <c r="G1535" s="48">
        <f t="shared" si="161"/>
        <v>6098.4</v>
      </c>
      <c r="H1535" s="21">
        <v>300408</v>
      </c>
      <c r="I1535" s="21" t="s">
        <v>1466</v>
      </c>
      <c r="J1535" s="21">
        <v>1</v>
      </c>
      <c r="K1535" s="21">
        <v>1</v>
      </c>
      <c r="L1535" s="21">
        <f t="shared" si="162"/>
        <v>0</v>
      </c>
      <c r="M1535" s="21" t="s">
        <v>2146</v>
      </c>
      <c r="N1535" s="30">
        <v>45866</v>
      </c>
      <c r="O1535" s="48">
        <v>0</v>
      </c>
      <c r="P1535" s="21" t="s">
        <v>16</v>
      </c>
      <c r="Q1535" s="21" t="s">
        <v>636</v>
      </c>
      <c r="R1535" s="21" t="s">
        <v>637</v>
      </c>
      <c r="S1535" s="3" t="s">
        <v>2049</v>
      </c>
      <c r="T1535" s="37" t="s">
        <v>609</v>
      </c>
      <c r="U1535" s="21" t="s">
        <v>18</v>
      </c>
      <c r="V1535" s="21" t="str">
        <f>VLOOKUP(P1535,'Customer List'!B:C,2,)</f>
        <v>Delhi</v>
      </c>
      <c r="W1535" s="38"/>
      <c r="X1535" s="30">
        <v>45866</v>
      </c>
      <c r="Y1535" s="21">
        <f t="shared" si="163"/>
        <v>0</v>
      </c>
      <c r="Z1535" s="21" t="str">
        <f t="shared" si="164"/>
        <v>Monday</v>
      </c>
      <c r="AA1535" s="21" t="str">
        <f t="shared" si="165"/>
        <v>Monday</v>
      </c>
      <c r="AB1535" s="21" t="str">
        <f>VLOOKUP(U1535,'Currency Sheet'!A:C,3,)</f>
        <v>DOLLAR</v>
      </c>
      <c r="AC1535" s="42" t="str">
        <f>VLOOKUP(P1535,'Customer List'!B:D,3,)</f>
        <v>Local</v>
      </c>
    </row>
    <row r="1536" spans="1:29" x14ac:dyDescent="0.25">
      <c r="A1536" s="21">
        <v>1535</v>
      </c>
      <c r="B1536" s="21" t="s">
        <v>2052</v>
      </c>
      <c r="C1536" s="30">
        <v>45856</v>
      </c>
      <c r="D1536" s="30">
        <v>45864</v>
      </c>
      <c r="E1536" s="47">
        <v>35</v>
      </c>
      <c r="F1536" s="47">
        <f t="shared" si="160"/>
        <v>3080</v>
      </c>
      <c r="G1536" s="48">
        <f t="shared" si="161"/>
        <v>3080</v>
      </c>
      <c r="H1536" s="21">
        <v>300406</v>
      </c>
      <c r="I1536" s="21" t="s">
        <v>216</v>
      </c>
      <c r="J1536" s="21">
        <v>1</v>
      </c>
      <c r="K1536" s="21">
        <v>1</v>
      </c>
      <c r="L1536" s="21">
        <f t="shared" si="162"/>
        <v>0</v>
      </c>
      <c r="M1536" s="21" t="s">
        <v>2185</v>
      </c>
      <c r="N1536" s="30">
        <v>45871</v>
      </c>
      <c r="O1536" s="48">
        <v>5425</v>
      </c>
      <c r="P1536" s="21" t="s">
        <v>1044</v>
      </c>
      <c r="Q1536" s="21">
        <v>58153984534</v>
      </c>
      <c r="R1536" s="21" t="s">
        <v>40</v>
      </c>
      <c r="S1536" s="3">
        <v>4</v>
      </c>
      <c r="T1536" s="37"/>
      <c r="U1536" s="21" t="s">
        <v>18</v>
      </c>
      <c r="V1536" s="21" t="str">
        <f>VLOOKUP(P1536,'Customer List'!B:C,2,)</f>
        <v>Banglore</v>
      </c>
      <c r="W1536" s="38"/>
      <c r="X1536" s="30">
        <v>45873</v>
      </c>
      <c r="Y1536" s="21">
        <f t="shared" si="163"/>
        <v>2</v>
      </c>
      <c r="Z1536" s="21" t="str">
        <f t="shared" si="164"/>
        <v>Saturday</v>
      </c>
      <c r="AA1536" s="21" t="str">
        <f t="shared" si="165"/>
        <v>Monday</v>
      </c>
      <c r="AB1536" s="21" t="str">
        <f>VLOOKUP(U1536,'Currency Sheet'!A:C,3,)</f>
        <v>DOLLAR</v>
      </c>
      <c r="AC1536" s="42" t="str">
        <f>VLOOKUP(P1536,'Customer List'!B:D,3,)</f>
        <v>OutStation</v>
      </c>
    </row>
    <row r="1537" spans="1:29" x14ac:dyDescent="0.25">
      <c r="A1537" s="21">
        <v>1536</v>
      </c>
      <c r="B1537" s="21" t="s">
        <v>2052</v>
      </c>
      <c r="C1537" s="30">
        <v>45856</v>
      </c>
      <c r="D1537" s="30">
        <v>45864</v>
      </c>
      <c r="E1537" s="47">
        <v>69.3</v>
      </c>
      <c r="F1537" s="47">
        <f t="shared" si="160"/>
        <v>6098.4</v>
      </c>
      <c r="G1537" s="48">
        <f t="shared" si="161"/>
        <v>6098.4</v>
      </c>
      <c r="H1537" s="21">
        <v>300408</v>
      </c>
      <c r="I1537" s="21" t="s">
        <v>1466</v>
      </c>
      <c r="J1537" s="21">
        <v>1</v>
      </c>
      <c r="K1537" s="21"/>
      <c r="L1537" s="21">
        <f t="shared" si="162"/>
        <v>1</v>
      </c>
      <c r="M1537" s="21"/>
      <c r="N1537" s="30"/>
      <c r="O1537" s="48"/>
      <c r="P1537" s="21" t="s">
        <v>1145</v>
      </c>
      <c r="Q1537" s="21"/>
      <c r="R1537" s="21"/>
      <c r="S1537" s="3" t="s">
        <v>2049</v>
      </c>
      <c r="T1537" s="37" t="s">
        <v>2151</v>
      </c>
      <c r="U1537" s="21" t="s">
        <v>18</v>
      </c>
      <c r="V1537" s="21" t="str">
        <f>VLOOKUP(P1537,'Customer List'!B:C,2,)</f>
        <v>STOCK</v>
      </c>
      <c r="W1537" s="38" t="s">
        <v>1145</v>
      </c>
      <c r="X1537" s="30" t="str">
        <f>IF(OR(R1537 = "PRIYANKA MADAM", R1537 = "DEEPAK", R1537 = "PORTER"),N1537,"")</f>
        <v/>
      </c>
      <c r="Y1537" s="21" t="str">
        <f t="shared" si="163"/>
        <v/>
      </c>
      <c r="Z1537" s="21" t="str">
        <f t="shared" si="164"/>
        <v/>
      </c>
      <c r="AA1537" s="21" t="str">
        <f t="shared" si="165"/>
        <v/>
      </c>
      <c r="AB1537" s="21" t="str">
        <f>VLOOKUP(U1537,'Currency Sheet'!A:C,3,)</f>
        <v>DOLLAR</v>
      </c>
      <c r="AC1537" s="42" t="str">
        <f>VLOOKUP(P1537,'Customer List'!B:D,3,)</f>
        <v>STOCK</v>
      </c>
    </row>
    <row r="1538" spans="1:29" x14ac:dyDescent="0.25">
      <c r="A1538" s="21">
        <v>1537</v>
      </c>
      <c r="B1538" s="21" t="s">
        <v>2052</v>
      </c>
      <c r="C1538" s="30">
        <v>45856</v>
      </c>
      <c r="D1538" s="30">
        <v>45864</v>
      </c>
      <c r="E1538" s="47">
        <v>187.6</v>
      </c>
      <c r="F1538" s="47">
        <f t="shared" si="160"/>
        <v>16508.8</v>
      </c>
      <c r="G1538" s="48">
        <f t="shared" si="161"/>
        <v>16508.8</v>
      </c>
      <c r="H1538" s="21">
        <v>300416</v>
      </c>
      <c r="I1538" s="21" t="s">
        <v>2924</v>
      </c>
      <c r="J1538" s="21">
        <v>1</v>
      </c>
      <c r="K1538" s="21">
        <v>1</v>
      </c>
      <c r="L1538" s="21">
        <f t="shared" si="162"/>
        <v>0</v>
      </c>
      <c r="M1538" s="21" t="s">
        <v>2118</v>
      </c>
      <c r="N1538" s="30">
        <v>45866</v>
      </c>
      <c r="O1538" s="48">
        <v>22914</v>
      </c>
      <c r="P1538" s="21" t="s">
        <v>16</v>
      </c>
      <c r="Q1538" s="21" t="s">
        <v>636</v>
      </c>
      <c r="R1538" s="21" t="s">
        <v>637</v>
      </c>
      <c r="S1538" s="3" t="s">
        <v>2049</v>
      </c>
      <c r="T1538" s="37"/>
      <c r="U1538" s="21" t="s">
        <v>18</v>
      </c>
      <c r="V1538" s="21" t="str">
        <f>VLOOKUP(P1538,'Customer List'!B:C,2,)</f>
        <v>Delhi</v>
      </c>
      <c r="W1538" s="38"/>
      <c r="X1538" s="30">
        <v>45866</v>
      </c>
      <c r="Y1538" s="21">
        <f t="shared" si="163"/>
        <v>0</v>
      </c>
      <c r="Z1538" s="21" t="str">
        <f t="shared" si="164"/>
        <v>Monday</v>
      </c>
      <c r="AA1538" s="21" t="str">
        <f t="shared" si="165"/>
        <v>Monday</v>
      </c>
      <c r="AB1538" s="21" t="str">
        <f>VLOOKUP(U1538,'Currency Sheet'!A:C,3,)</f>
        <v>DOLLAR</v>
      </c>
      <c r="AC1538" s="42" t="str">
        <f>VLOOKUP(P1538,'Customer List'!B:D,3,)</f>
        <v>Local</v>
      </c>
    </row>
    <row r="1539" spans="1:29" x14ac:dyDescent="0.25">
      <c r="A1539" s="21">
        <v>1538</v>
      </c>
      <c r="B1539" s="21" t="s">
        <v>2052</v>
      </c>
      <c r="C1539" s="30">
        <v>45856</v>
      </c>
      <c r="D1539" s="30">
        <v>45864</v>
      </c>
      <c r="E1539" s="47">
        <v>194.6</v>
      </c>
      <c r="F1539" s="47">
        <f t="shared" ref="F1539:F1602" si="166">IF(AB1539="DOLLAR",E1539*88,E1539)</f>
        <v>17124.8</v>
      </c>
      <c r="G1539" s="48">
        <f t="shared" ref="G1539:G1602" si="167">F1539*J1539</f>
        <v>17124.8</v>
      </c>
      <c r="H1539" s="21">
        <v>300420</v>
      </c>
      <c r="I1539" s="21" t="s">
        <v>2925</v>
      </c>
      <c r="J1539" s="21">
        <v>1</v>
      </c>
      <c r="K1539" s="21">
        <v>1</v>
      </c>
      <c r="L1539" s="21">
        <f t="shared" ref="L1539:L1602" si="168">J1539-K1539</f>
        <v>0</v>
      </c>
      <c r="M1539" s="21" t="s">
        <v>2118</v>
      </c>
      <c r="N1539" s="30">
        <v>45866</v>
      </c>
      <c r="O1539" s="48">
        <v>23769</v>
      </c>
      <c r="P1539" s="21" t="s">
        <v>16</v>
      </c>
      <c r="Q1539" s="21" t="s">
        <v>636</v>
      </c>
      <c r="R1539" s="21" t="s">
        <v>637</v>
      </c>
      <c r="S1539" s="3" t="s">
        <v>2049</v>
      </c>
      <c r="T1539" s="37"/>
      <c r="U1539" s="21" t="s">
        <v>18</v>
      </c>
      <c r="V1539" s="21" t="str">
        <f>VLOOKUP(P1539,'Customer List'!B:C,2,)</f>
        <v>Delhi</v>
      </c>
      <c r="W1539" s="38"/>
      <c r="X1539" s="30">
        <v>45866</v>
      </c>
      <c r="Y1539" s="21">
        <f t="shared" ref="Y1539:Y1602" si="169">IF(X1539="", "", X1539-N1539)</f>
        <v>0</v>
      </c>
      <c r="Z1539" s="21" t="str">
        <f t="shared" ref="Z1539:Z1602" si="170">IF(N1539="", "", TEXT(N1539, "dddd"))</f>
        <v>Monday</v>
      </c>
      <c r="AA1539" s="21" t="str">
        <f t="shared" ref="AA1539:AA1602" si="171">IF(X1539="", "", TEXT(X1539, "dddd"))</f>
        <v>Monday</v>
      </c>
      <c r="AB1539" s="21" t="str">
        <f>VLOOKUP(U1539,'Currency Sheet'!A:C,3,)</f>
        <v>DOLLAR</v>
      </c>
      <c r="AC1539" s="42" t="str">
        <f>VLOOKUP(P1539,'Customer List'!B:D,3,)</f>
        <v>Local</v>
      </c>
    </row>
    <row r="1540" spans="1:29" x14ac:dyDescent="0.25">
      <c r="A1540" s="21">
        <v>1539</v>
      </c>
      <c r="B1540" s="21" t="s">
        <v>2052</v>
      </c>
      <c r="C1540" s="30">
        <v>45856</v>
      </c>
      <c r="D1540" s="30">
        <v>45864</v>
      </c>
      <c r="E1540" s="47">
        <v>204.4</v>
      </c>
      <c r="F1540" s="47">
        <f t="shared" si="166"/>
        <v>17987.2</v>
      </c>
      <c r="G1540" s="48">
        <f t="shared" si="167"/>
        <v>17987.2</v>
      </c>
      <c r="H1540" s="21">
        <v>300426</v>
      </c>
      <c r="I1540" s="21" t="s">
        <v>2926</v>
      </c>
      <c r="J1540" s="21">
        <v>1</v>
      </c>
      <c r="K1540" s="21">
        <v>1</v>
      </c>
      <c r="L1540" s="21">
        <f t="shared" si="168"/>
        <v>0</v>
      </c>
      <c r="M1540" s="21" t="s">
        <v>2118</v>
      </c>
      <c r="N1540" s="30">
        <v>45866</v>
      </c>
      <c r="O1540" s="48">
        <v>24966</v>
      </c>
      <c r="P1540" s="21" t="s">
        <v>16</v>
      </c>
      <c r="Q1540" s="21" t="s">
        <v>636</v>
      </c>
      <c r="R1540" s="21" t="s">
        <v>637</v>
      </c>
      <c r="S1540" s="3" t="s">
        <v>2049</v>
      </c>
      <c r="T1540" s="37"/>
      <c r="U1540" s="21" t="s">
        <v>18</v>
      </c>
      <c r="V1540" s="21" t="str">
        <f>VLOOKUP(P1540,'Customer List'!B:C,2,)</f>
        <v>Delhi</v>
      </c>
      <c r="W1540" s="38"/>
      <c r="X1540" s="30">
        <v>45866</v>
      </c>
      <c r="Y1540" s="21">
        <f t="shared" si="169"/>
        <v>0</v>
      </c>
      <c r="Z1540" s="21" t="str">
        <f t="shared" si="170"/>
        <v>Monday</v>
      </c>
      <c r="AA1540" s="21" t="str">
        <f t="shared" si="171"/>
        <v>Monday</v>
      </c>
      <c r="AB1540" s="21" t="str">
        <f>VLOOKUP(U1540,'Currency Sheet'!A:C,3,)</f>
        <v>DOLLAR</v>
      </c>
      <c r="AC1540" s="42" t="str">
        <f>VLOOKUP(P1540,'Customer List'!B:D,3,)</f>
        <v>Local</v>
      </c>
    </row>
    <row r="1541" spans="1:29" x14ac:dyDescent="0.25">
      <c r="A1541" s="21">
        <v>1540</v>
      </c>
      <c r="B1541" s="21" t="s">
        <v>2052</v>
      </c>
      <c r="C1541" s="30">
        <v>45856</v>
      </c>
      <c r="D1541" s="30">
        <v>45864</v>
      </c>
      <c r="E1541" s="47">
        <v>285.75</v>
      </c>
      <c r="F1541" s="47">
        <f t="shared" si="166"/>
        <v>25146</v>
      </c>
      <c r="G1541" s="48">
        <f t="shared" si="167"/>
        <v>25146</v>
      </c>
      <c r="H1541" s="21">
        <v>300434</v>
      </c>
      <c r="I1541" s="21" t="s">
        <v>2927</v>
      </c>
      <c r="J1541" s="21">
        <v>1</v>
      </c>
      <c r="K1541" s="21">
        <v>1</v>
      </c>
      <c r="L1541" s="21">
        <f t="shared" si="168"/>
        <v>0</v>
      </c>
      <c r="M1541" s="21" t="s">
        <v>2118</v>
      </c>
      <c r="N1541" s="30">
        <v>45866</v>
      </c>
      <c r="O1541" s="48">
        <v>32575.5</v>
      </c>
      <c r="P1541" s="21" t="s">
        <v>16</v>
      </c>
      <c r="Q1541" s="21" t="s">
        <v>636</v>
      </c>
      <c r="R1541" s="21" t="s">
        <v>637</v>
      </c>
      <c r="S1541" s="3" t="s">
        <v>2049</v>
      </c>
      <c r="T1541" s="37"/>
      <c r="U1541" s="21" t="s">
        <v>18</v>
      </c>
      <c r="V1541" s="21" t="str">
        <f>VLOOKUP(P1541,'Customer List'!B:C,2,)</f>
        <v>Delhi</v>
      </c>
      <c r="W1541" s="38"/>
      <c r="X1541" s="30">
        <v>45866</v>
      </c>
      <c r="Y1541" s="21">
        <f t="shared" si="169"/>
        <v>0</v>
      </c>
      <c r="Z1541" s="21" t="str">
        <f t="shared" si="170"/>
        <v>Monday</v>
      </c>
      <c r="AA1541" s="21" t="str">
        <f t="shared" si="171"/>
        <v>Monday</v>
      </c>
      <c r="AB1541" s="21" t="str">
        <f>VLOOKUP(U1541,'Currency Sheet'!A:C,3,)</f>
        <v>DOLLAR</v>
      </c>
      <c r="AC1541" s="42" t="str">
        <f>VLOOKUP(P1541,'Customer List'!B:D,3,)</f>
        <v>Local</v>
      </c>
    </row>
    <row r="1542" spans="1:29" x14ac:dyDescent="0.25">
      <c r="A1542" s="21">
        <v>1541</v>
      </c>
      <c r="B1542" s="21" t="s">
        <v>2052</v>
      </c>
      <c r="C1542" s="30">
        <v>45856</v>
      </c>
      <c r="D1542" s="30">
        <v>45864</v>
      </c>
      <c r="E1542" s="47">
        <v>309.75</v>
      </c>
      <c r="F1542" s="47">
        <f t="shared" si="166"/>
        <v>27258</v>
      </c>
      <c r="G1542" s="48">
        <f t="shared" si="167"/>
        <v>27258</v>
      </c>
      <c r="H1542" s="21">
        <v>300448</v>
      </c>
      <c r="I1542" s="21" t="s">
        <v>1484</v>
      </c>
      <c r="J1542" s="21">
        <v>1</v>
      </c>
      <c r="K1542" s="21">
        <v>1</v>
      </c>
      <c r="L1542" s="21">
        <f t="shared" si="168"/>
        <v>0</v>
      </c>
      <c r="M1542" s="21" t="s">
        <v>2118</v>
      </c>
      <c r="N1542" s="30">
        <v>45866</v>
      </c>
      <c r="O1542" s="48">
        <v>35311.5</v>
      </c>
      <c r="P1542" s="21" t="s">
        <v>16</v>
      </c>
      <c r="Q1542" s="21" t="s">
        <v>636</v>
      </c>
      <c r="R1542" s="21" t="s">
        <v>637</v>
      </c>
      <c r="S1542" s="3" t="s">
        <v>2049</v>
      </c>
      <c r="T1542" s="37"/>
      <c r="U1542" s="21" t="s">
        <v>18</v>
      </c>
      <c r="V1542" s="21" t="str">
        <f>VLOOKUP(P1542,'Customer List'!B:C,2,)</f>
        <v>Delhi</v>
      </c>
      <c r="W1542" s="38"/>
      <c r="X1542" s="30">
        <v>45866</v>
      </c>
      <c r="Y1542" s="21">
        <f t="shared" si="169"/>
        <v>0</v>
      </c>
      <c r="Z1542" s="21" t="str">
        <f t="shared" si="170"/>
        <v>Monday</v>
      </c>
      <c r="AA1542" s="21" t="str">
        <f t="shared" si="171"/>
        <v>Monday</v>
      </c>
      <c r="AB1542" s="21" t="str">
        <f>VLOOKUP(U1542,'Currency Sheet'!A:C,3,)</f>
        <v>DOLLAR</v>
      </c>
      <c r="AC1542" s="42" t="str">
        <f>VLOOKUP(P1542,'Customer List'!B:D,3,)</f>
        <v>Local</v>
      </c>
    </row>
    <row r="1543" spans="1:29" x14ac:dyDescent="0.25">
      <c r="A1543" s="21">
        <v>1542</v>
      </c>
      <c r="B1543" s="21" t="s">
        <v>2052</v>
      </c>
      <c r="C1543" s="30">
        <v>45856</v>
      </c>
      <c r="D1543" s="30">
        <v>45864</v>
      </c>
      <c r="E1543" s="47">
        <v>19.600000000000001</v>
      </c>
      <c r="F1543" s="47">
        <f t="shared" si="166"/>
        <v>1724.8000000000002</v>
      </c>
      <c r="G1543" s="48">
        <f t="shared" si="167"/>
        <v>3449.6000000000004</v>
      </c>
      <c r="H1543" s="21">
        <v>300507</v>
      </c>
      <c r="I1543" s="21" t="s">
        <v>1703</v>
      </c>
      <c r="J1543" s="21">
        <v>2</v>
      </c>
      <c r="K1543" s="21">
        <v>2</v>
      </c>
      <c r="L1543" s="21">
        <f t="shared" si="168"/>
        <v>0</v>
      </c>
      <c r="M1543" s="21" t="s">
        <v>2126</v>
      </c>
      <c r="N1543" s="30">
        <v>45867</v>
      </c>
      <c r="O1543" s="48">
        <v>5208</v>
      </c>
      <c r="P1543" s="21" t="s">
        <v>629</v>
      </c>
      <c r="Q1543" s="21">
        <v>58153777916</v>
      </c>
      <c r="R1543" s="21" t="s">
        <v>40</v>
      </c>
      <c r="S1543" s="3" t="s">
        <v>2049</v>
      </c>
      <c r="T1543" s="37"/>
      <c r="U1543" s="21" t="s">
        <v>18</v>
      </c>
      <c r="V1543" s="21" t="str">
        <f>VLOOKUP(P1543,'Customer List'!B:C,2,)</f>
        <v>Gujrat</v>
      </c>
      <c r="W1543" s="38"/>
      <c r="X1543" s="30">
        <v>45868</v>
      </c>
      <c r="Y1543" s="21">
        <f t="shared" si="169"/>
        <v>1</v>
      </c>
      <c r="Z1543" s="21" t="str">
        <f t="shared" si="170"/>
        <v>Tuesday</v>
      </c>
      <c r="AA1543" s="21" t="str">
        <f t="shared" si="171"/>
        <v>Wednesday</v>
      </c>
      <c r="AB1543" s="21" t="str">
        <f>VLOOKUP(U1543,'Currency Sheet'!A:C,3,)</f>
        <v>DOLLAR</v>
      </c>
      <c r="AC1543" s="42" t="str">
        <f>VLOOKUP(P1543,'Customer List'!B:D,3,)</f>
        <v>OutStation</v>
      </c>
    </row>
    <row r="1544" spans="1:29" x14ac:dyDescent="0.25">
      <c r="A1544" s="21">
        <v>1543</v>
      </c>
      <c r="B1544" s="21" t="s">
        <v>2052</v>
      </c>
      <c r="C1544" s="30">
        <v>45856</v>
      </c>
      <c r="D1544" s="30">
        <v>45864</v>
      </c>
      <c r="E1544" s="47">
        <v>100.1</v>
      </c>
      <c r="F1544" s="47">
        <f t="shared" si="166"/>
        <v>8808.7999999999993</v>
      </c>
      <c r="G1544" s="48">
        <f t="shared" si="167"/>
        <v>8808.7999999999993</v>
      </c>
      <c r="H1544" s="21">
        <v>301813</v>
      </c>
      <c r="I1544" s="21" t="s">
        <v>88</v>
      </c>
      <c r="J1544" s="21">
        <v>1</v>
      </c>
      <c r="K1544" s="21">
        <v>1</v>
      </c>
      <c r="L1544" s="21">
        <f t="shared" si="168"/>
        <v>0</v>
      </c>
      <c r="M1544" s="21" t="s">
        <v>2126</v>
      </c>
      <c r="N1544" s="30">
        <v>45867</v>
      </c>
      <c r="O1544" s="48">
        <v>13299</v>
      </c>
      <c r="P1544" s="21" t="s">
        <v>629</v>
      </c>
      <c r="Q1544" s="21">
        <v>58153777916</v>
      </c>
      <c r="R1544" s="21" t="s">
        <v>40</v>
      </c>
      <c r="S1544" s="3" t="s">
        <v>2049</v>
      </c>
      <c r="T1544" s="37"/>
      <c r="U1544" s="21" t="s">
        <v>18</v>
      </c>
      <c r="V1544" s="21" t="str">
        <f>VLOOKUP(P1544,'Customer List'!B:C,2,)</f>
        <v>Gujrat</v>
      </c>
      <c r="W1544" s="38"/>
      <c r="X1544" s="30">
        <v>45868</v>
      </c>
      <c r="Y1544" s="21">
        <f t="shared" si="169"/>
        <v>1</v>
      </c>
      <c r="Z1544" s="21" t="str">
        <f t="shared" si="170"/>
        <v>Tuesday</v>
      </c>
      <c r="AA1544" s="21" t="str">
        <f t="shared" si="171"/>
        <v>Wednesday</v>
      </c>
      <c r="AB1544" s="21" t="str">
        <f>VLOOKUP(U1544,'Currency Sheet'!A:C,3,)</f>
        <v>DOLLAR</v>
      </c>
      <c r="AC1544" s="42" t="str">
        <f>VLOOKUP(P1544,'Customer List'!B:D,3,)</f>
        <v>OutStation</v>
      </c>
    </row>
    <row r="1545" spans="1:29" x14ac:dyDescent="0.25">
      <c r="A1545" s="21">
        <v>1544</v>
      </c>
      <c r="B1545" s="21" t="s">
        <v>2052</v>
      </c>
      <c r="C1545" s="30">
        <v>45856</v>
      </c>
      <c r="D1545" s="30">
        <v>45864</v>
      </c>
      <c r="E1545" s="47">
        <v>60.9</v>
      </c>
      <c r="F1545" s="47">
        <f t="shared" si="166"/>
        <v>5359.2</v>
      </c>
      <c r="G1545" s="48">
        <f t="shared" si="167"/>
        <v>5359.2</v>
      </c>
      <c r="H1545" s="21">
        <v>301817</v>
      </c>
      <c r="I1545" s="21" t="s">
        <v>2928</v>
      </c>
      <c r="J1545" s="21">
        <v>1</v>
      </c>
      <c r="K1545" s="21">
        <v>1</v>
      </c>
      <c r="L1545" s="21">
        <f t="shared" si="168"/>
        <v>0</v>
      </c>
      <c r="M1545" s="21" t="s">
        <v>2096</v>
      </c>
      <c r="N1545" s="30">
        <v>45868</v>
      </c>
      <c r="O1545" s="48">
        <v>0</v>
      </c>
      <c r="P1545" s="21" t="s">
        <v>1051</v>
      </c>
      <c r="Q1545" s="21" t="s">
        <v>2070</v>
      </c>
      <c r="R1545" s="21" t="s">
        <v>637</v>
      </c>
      <c r="S1545" s="3" t="s">
        <v>2049</v>
      </c>
      <c r="T1545" s="37" t="s">
        <v>2094</v>
      </c>
      <c r="U1545" s="21" t="s">
        <v>18</v>
      </c>
      <c r="V1545" s="21" t="str">
        <f>VLOOKUP(P1545,'Customer List'!B:C,2,)</f>
        <v>Delhi</v>
      </c>
      <c r="W1545" s="38"/>
      <c r="X1545" s="30">
        <v>45868</v>
      </c>
      <c r="Y1545" s="21">
        <f t="shared" si="169"/>
        <v>0</v>
      </c>
      <c r="Z1545" s="21" t="str">
        <f t="shared" si="170"/>
        <v>Wednesday</v>
      </c>
      <c r="AA1545" s="21" t="str">
        <f t="shared" si="171"/>
        <v>Wednesday</v>
      </c>
      <c r="AB1545" s="21" t="str">
        <f>VLOOKUP(U1545,'Currency Sheet'!A:C,3,)</f>
        <v>DOLLAR</v>
      </c>
      <c r="AC1545" s="42" t="str">
        <f>VLOOKUP(P1545,'Customer List'!B:D,3,)</f>
        <v>Local</v>
      </c>
    </row>
    <row r="1546" spans="1:29" x14ac:dyDescent="0.25">
      <c r="A1546" s="21">
        <v>1545</v>
      </c>
      <c r="B1546" s="21" t="s">
        <v>2052</v>
      </c>
      <c r="C1546" s="30">
        <v>45856</v>
      </c>
      <c r="D1546" s="30">
        <v>45864</v>
      </c>
      <c r="E1546" s="47">
        <v>163.1</v>
      </c>
      <c r="F1546" s="47">
        <f t="shared" si="166"/>
        <v>14352.8</v>
      </c>
      <c r="G1546" s="48">
        <f t="shared" si="167"/>
        <v>14352.8</v>
      </c>
      <c r="H1546" s="21">
        <v>302006</v>
      </c>
      <c r="I1546" s="21" t="s">
        <v>2822</v>
      </c>
      <c r="J1546" s="21">
        <v>1</v>
      </c>
      <c r="K1546" s="21">
        <v>1</v>
      </c>
      <c r="L1546" s="21">
        <f t="shared" si="168"/>
        <v>0</v>
      </c>
      <c r="M1546" s="21" t="s">
        <v>2103</v>
      </c>
      <c r="N1546" s="30">
        <v>45866</v>
      </c>
      <c r="O1546" s="48">
        <v>25280.5</v>
      </c>
      <c r="P1546" s="21" t="s">
        <v>2046</v>
      </c>
      <c r="Q1546" s="21">
        <v>58153728301</v>
      </c>
      <c r="R1546" s="21" t="s">
        <v>40</v>
      </c>
      <c r="S1546" s="3" t="s">
        <v>2049</v>
      </c>
      <c r="T1546" s="37"/>
      <c r="U1546" s="21" t="s">
        <v>18</v>
      </c>
      <c r="V1546" s="21" t="str">
        <f>VLOOKUP(P1546,'Customer List'!B:C,2,)</f>
        <v>Banglore</v>
      </c>
      <c r="W1546" s="38"/>
      <c r="X1546" s="30">
        <v>45867</v>
      </c>
      <c r="Y1546" s="21">
        <f t="shared" si="169"/>
        <v>1</v>
      </c>
      <c r="Z1546" s="21" t="str">
        <f t="shared" si="170"/>
        <v>Monday</v>
      </c>
      <c r="AA1546" s="21" t="str">
        <f t="shared" si="171"/>
        <v>Tuesday</v>
      </c>
      <c r="AB1546" s="21" t="str">
        <f>VLOOKUP(U1546,'Currency Sheet'!A:C,3,)</f>
        <v>DOLLAR</v>
      </c>
      <c r="AC1546" s="42" t="str">
        <f>VLOOKUP(P1546,'Customer List'!B:D,3,)</f>
        <v>OutStation</v>
      </c>
    </row>
    <row r="1547" spans="1:29" x14ac:dyDescent="0.25">
      <c r="A1547" s="21">
        <v>1546</v>
      </c>
      <c r="B1547" s="21" t="s">
        <v>2052</v>
      </c>
      <c r="C1547" s="30">
        <v>45856</v>
      </c>
      <c r="D1547" s="30">
        <v>45864</v>
      </c>
      <c r="E1547" s="47">
        <v>285</v>
      </c>
      <c r="F1547" s="47">
        <f t="shared" si="166"/>
        <v>25080</v>
      </c>
      <c r="G1547" s="48">
        <f t="shared" si="167"/>
        <v>25080</v>
      </c>
      <c r="H1547" s="21">
        <v>302340</v>
      </c>
      <c r="I1547" s="21" t="s">
        <v>1394</v>
      </c>
      <c r="J1547" s="21">
        <v>1</v>
      </c>
      <c r="K1547" s="21">
        <v>1</v>
      </c>
      <c r="L1547" s="21">
        <f t="shared" si="168"/>
        <v>0</v>
      </c>
      <c r="M1547" s="21" t="s">
        <v>2095</v>
      </c>
      <c r="N1547" s="30">
        <v>45868</v>
      </c>
      <c r="O1547" s="48">
        <v>36100</v>
      </c>
      <c r="P1547" s="21" t="s">
        <v>213</v>
      </c>
      <c r="Q1547" s="21" t="s">
        <v>1127</v>
      </c>
      <c r="R1547" s="21" t="s">
        <v>1127</v>
      </c>
      <c r="S1547" s="3" t="s">
        <v>2049</v>
      </c>
      <c r="T1547" s="37"/>
      <c r="U1547" s="21" t="s">
        <v>18</v>
      </c>
      <c r="V1547" s="21" t="str">
        <f>VLOOKUP(P1547,'Customer List'!B:C,2,)</f>
        <v>Delhi</v>
      </c>
      <c r="W1547" s="38"/>
      <c r="X1547" s="30">
        <f>IF(OR(R1547 = "PRIYANKA MADAM", R1547 = "DEEPAK", R1547 = "PORTER"),N1547,"")</f>
        <v>45868</v>
      </c>
      <c r="Y1547" s="21">
        <f t="shared" si="169"/>
        <v>0</v>
      </c>
      <c r="Z1547" s="21" t="str">
        <f t="shared" si="170"/>
        <v>Wednesday</v>
      </c>
      <c r="AA1547" s="21" t="str">
        <f t="shared" si="171"/>
        <v>Wednesday</v>
      </c>
      <c r="AB1547" s="21" t="str">
        <f>VLOOKUP(U1547,'Currency Sheet'!A:C,3,)</f>
        <v>DOLLAR</v>
      </c>
      <c r="AC1547" s="42" t="str">
        <f>VLOOKUP(P1547,'Customer List'!B:D,3,)</f>
        <v>Local</v>
      </c>
    </row>
    <row r="1548" spans="1:29" x14ac:dyDescent="0.25">
      <c r="A1548" s="21">
        <v>1547</v>
      </c>
      <c r="B1548" s="21" t="s">
        <v>2052</v>
      </c>
      <c r="C1548" s="30">
        <v>45856</v>
      </c>
      <c r="D1548" s="30">
        <v>45864</v>
      </c>
      <c r="E1548" s="47">
        <v>90.3</v>
      </c>
      <c r="F1548" s="47">
        <f t="shared" si="166"/>
        <v>7946.4</v>
      </c>
      <c r="G1548" s="48">
        <f t="shared" si="167"/>
        <v>7946.4</v>
      </c>
      <c r="H1548" s="21">
        <v>302607</v>
      </c>
      <c r="I1548" s="21" t="s">
        <v>2929</v>
      </c>
      <c r="J1548" s="21">
        <v>1</v>
      </c>
      <c r="K1548" s="21">
        <v>1</v>
      </c>
      <c r="L1548" s="21">
        <f t="shared" si="168"/>
        <v>0</v>
      </c>
      <c r="M1548" s="21" t="s">
        <v>2126</v>
      </c>
      <c r="N1548" s="30">
        <v>45867</v>
      </c>
      <c r="O1548" s="48">
        <v>11997</v>
      </c>
      <c r="P1548" s="21" t="s">
        <v>629</v>
      </c>
      <c r="Q1548" s="21">
        <v>58153777916</v>
      </c>
      <c r="R1548" s="21" t="s">
        <v>40</v>
      </c>
      <c r="S1548" s="3" t="s">
        <v>2049</v>
      </c>
      <c r="T1548" s="37"/>
      <c r="U1548" s="21" t="s">
        <v>18</v>
      </c>
      <c r="V1548" s="21" t="str">
        <f>VLOOKUP(P1548,'Customer List'!B:C,2,)</f>
        <v>Gujrat</v>
      </c>
      <c r="W1548" s="38"/>
      <c r="X1548" s="30">
        <v>45868</v>
      </c>
      <c r="Y1548" s="21">
        <f t="shared" si="169"/>
        <v>1</v>
      </c>
      <c r="Z1548" s="21" t="str">
        <f t="shared" si="170"/>
        <v>Tuesday</v>
      </c>
      <c r="AA1548" s="21" t="str">
        <f t="shared" si="171"/>
        <v>Wednesday</v>
      </c>
      <c r="AB1548" s="21" t="str">
        <f>VLOOKUP(U1548,'Currency Sheet'!A:C,3,)</f>
        <v>DOLLAR</v>
      </c>
      <c r="AC1548" s="42" t="str">
        <f>VLOOKUP(P1548,'Customer List'!B:D,3,)</f>
        <v>OutStation</v>
      </c>
    </row>
    <row r="1549" spans="1:29" x14ac:dyDescent="0.25">
      <c r="A1549" s="21">
        <v>1548</v>
      </c>
      <c r="B1549" s="21" t="s">
        <v>2052</v>
      </c>
      <c r="C1549" s="30">
        <v>45856</v>
      </c>
      <c r="D1549" s="30">
        <v>45864</v>
      </c>
      <c r="E1549" s="47">
        <v>100.1</v>
      </c>
      <c r="F1549" s="47">
        <f t="shared" si="166"/>
        <v>8808.7999999999993</v>
      </c>
      <c r="G1549" s="48">
        <f t="shared" si="167"/>
        <v>8808.7999999999993</v>
      </c>
      <c r="H1549" s="21">
        <v>302611</v>
      </c>
      <c r="I1549" s="21" t="s">
        <v>2930</v>
      </c>
      <c r="J1549" s="21">
        <v>1</v>
      </c>
      <c r="K1549" s="21">
        <v>1</v>
      </c>
      <c r="L1549" s="21">
        <f t="shared" si="168"/>
        <v>0</v>
      </c>
      <c r="M1549" s="21" t="s">
        <v>2092</v>
      </c>
      <c r="N1549" s="30">
        <v>45868</v>
      </c>
      <c r="O1549" s="48">
        <v>13742.3</v>
      </c>
      <c r="P1549" s="21" t="s">
        <v>1051</v>
      </c>
      <c r="Q1549" s="21" t="s">
        <v>2070</v>
      </c>
      <c r="R1549" s="21" t="s">
        <v>637</v>
      </c>
      <c r="S1549" s="3" t="s">
        <v>2049</v>
      </c>
      <c r="T1549" s="37" t="s">
        <v>2093</v>
      </c>
      <c r="U1549" s="21" t="s">
        <v>18</v>
      </c>
      <c r="V1549" s="21" t="str">
        <f>VLOOKUP(P1549,'Customer List'!B:C,2,)</f>
        <v>Delhi</v>
      </c>
      <c r="W1549" s="38"/>
      <c r="X1549" s="30">
        <v>45868</v>
      </c>
      <c r="Y1549" s="21">
        <f t="shared" si="169"/>
        <v>0</v>
      </c>
      <c r="Z1549" s="21" t="str">
        <f t="shared" si="170"/>
        <v>Wednesday</v>
      </c>
      <c r="AA1549" s="21" t="str">
        <f t="shared" si="171"/>
        <v>Wednesday</v>
      </c>
      <c r="AB1549" s="21" t="str">
        <f>VLOOKUP(U1549,'Currency Sheet'!A:C,3,)</f>
        <v>DOLLAR</v>
      </c>
      <c r="AC1549" s="42" t="str">
        <f>VLOOKUP(P1549,'Customer List'!B:D,3,)</f>
        <v>Local</v>
      </c>
    </row>
    <row r="1550" spans="1:29" x14ac:dyDescent="0.25">
      <c r="A1550" s="21">
        <v>1549</v>
      </c>
      <c r="B1550" s="21" t="s">
        <v>2052</v>
      </c>
      <c r="C1550" s="30">
        <v>45856</v>
      </c>
      <c r="D1550" s="30">
        <v>45864</v>
      </c>
      <c r="E1550" s="47">
        <v>217.7</v>
      </c>
      <c r="F1550" s="47">
        <f t="shared" si="166"/>
        <v>19157.599999999999</v>
      </c>
      <c r="G1550" s="48">
        <f t="shared" si="167"/>
        <v>19157.599999999999</v>
      </c>
      <c r="H1550" s="21">
        <v>302614</v>
      </c>
      <c r="I1550" s="21" t="s">
        <v>2931</v>
      </c>
      <c r="J1550" s="21">
        <v>1</v>
      </c>
      <c r="K1550" s="21">
        <v>1</v>
      </c>
      <c r="L1550" s="21">
        <f t="shared" si="168"/>
        <v>0</v>
      </c>
      <c r="M1550" s="21" t="s">
        <v>2123</v>
      </c>
      <c r="N1550" s="30">
        <v>45867</v>
      </c>
      <c r="O1550" s="48">
        <v>28923</v>
      </c>
      <c r="P1550" s="21" t="s">
        <v>891</v>
      </c>
      <c r="Q1550" s="21">
        <v>58153772773</v>
      </c>
      <c r="R1550" s="21" t="s">
        <v>40</v>
      </c>
      <c r="S1550" s="3" t="s">
        <v>2049</v>
      </c>
      <c r="T1550" s="37"/>
      <c r="U1550" s="21" t="s">
        <v>18</v>
      </c>
      <c r="V1550" s="21" t="str">
        <f>VLOOKUP(P1550,'Customer List'!B:C,2,)</f>
        <v>Banglore</v>
      </c>
      <c r="W1550" s="38"/>
      <c r="X1550" s="30">
        <v>45868</v>
      </c>
      <c r="Y1550" s="21">
        <f t="shared" si="169"/>
        <v>1</v>
      </c>
      <c r="Z1550" s="21" t="str">
        <f t="shared" si="170"/>
        <v>Tuesday</v>
      </c>
      <c r="AA1550" s="21" t="str">
        <f t="shared" si="171"/>
        <v>Wednesday</v>
      </c>
      <c r="AB1550" s="21" t="str">
        <f>VLOOKUP(U1550,'Currency Sheet'!A:C,3,)</f>
        <v>DOLLAR</v>
      </c>
      <c r="AC1550" s="42" t="str">
        <f>VLOOKUP(P1550,'Customer List'!B:D,3,)</f>
        <v>OutStation</v>
      </c>
    </row>
    <row r="1551" spans="1:29" x14ac:dyDescent="0.25">
      <c r="A1551" s="21">
        <v>1550</v>
      </c>
      <c r="B1551" s="21" t="s">
        <v>2052</v>
      </c>
      <c r="C1551" s="30">
        <v>45856</v>
      </c>
      <c r="D1551" s="30">
        <v>45864</v>
      </c>
      <c r="E1551" s="47">
        <v>77</v>
      </c>
      <c r="F1551" s="47">
        <f t="shared" si="166"/>
        <v>6776</v>
      </c>
      <c r="G1551" s="48">
        <f t="shared" si="167"/>
        <v>6776</v>
      </c>
      <c r="H1551" s="21">
        <v>302933</v>
      </c>
      <c r="I1551" s="21" t="s">
        <v>1640</v>
      </c>
      <c r="J1551" s="21">
        <v>1</v>
      </c>
      <c r="K1551" s="21">
        <v>1</v>
      </c>
      <c r="L1551" s="21">
        <f t="shared" si="168"/>
        <v>0</v>
      </c>
      <c r="M1551" s="21" t="s">
        <v>2127</v>
      </c>
      <c r="N1551" s="30">
        <v>45867</v>
      </c>
      <c r="O1551" s="48">
        <v>12446.5</v>
      </c>
      <c r="P1551" s="21" t="s">
        <v>2047</v>
      </c>
      <c r="Q1551" s="21">
        <v>58153772681</v>
      </c>
      <c r="R1551" s="21" t="s">
        <v>40</v>
      </c>
      <c r="S1551" s="3" t="s">
        <v>2049</v>
      </c>
      <c r="T1551" s="37"/>
      <c r="U1551" s="21" t="s">
        <v>18</v>
      </c>
      <c r="V1551" s="21" t="str">
        <f>VLOOKUP(P1551,'Customer List'!B:C,2,)</f>
        <v>Guntur</v>
      </c>
      <c r="W1551" s="38"/>
      <c r="X1551" s="30">
        <v>45869</v>
      </c>
      <c r="Y1551" s="21">
        <f t="shared" si="169"/>
        <v>2</v>
      </c>
      <c r="Z1551" s="21" t="str">
        <f t="shared" si="170"/>
        <v>Tuesday</v>
      </c>
      <c r="AA1551" s="21" t="str">
        <f t="shared" si="171"/>
        <v>Thursday</v>
      </c>
      <c r="AB1551" s="21" t="str">
        <f>VLOOKUP(U1551,'Currency Sheet'!A:C,3,)</f>
        <v>DOLLAR</v>
      </c>
      <c r="AC1551" s="42" t="str">
        <f>VLOOKUP(P1551,'Customer List'!B:D,3,)</f>
        <v>OutStation</v>
      </c>
    </row>
    <row r="1552" spans="1:29" x14ac:dyDescent="0.25">
      <c r="A1552" s="21">
        <v>1551</v>
      </c>
      <c r="B1552" s="21" t="s">
        <v>2052</v>
      </c>
      <c r="C1552" s="30">
        <v>45856</v>
      </c>
      <c r="D1552" s="30">
        <v>45864</v>
      </c>
      <c r="E1552" s="47">
        <v>176.4</v>
      </c>
      <c r="F1552" s="47">
        <f t="shared" si="166"/>
        <v>15523.2</v>
      </c>
      <c r="G1552" s="48">
        <f t="shared" si="167"/>
        <v>15523.2</v>
      </c>
      <c r="H1552" s="21">
        <v>303706</v>
      </c>
      <c r="I1552" s="21" t="s">
        <v>1690</v>
      </c>
      <c r="J1552" s="21">
        <v>1</v>
      </c>
      <c r="K1552" s="21">
        <v>1</v>
      </c>
      <c r="L1552" s="21">
        <f t="shared" si="168"/>
        <v>0</v>
      </c>
      <c r="M1552" s="21" t="s">
        <v>2118</v>
      </c>
      <c r="N1552" s="30">
        <v>45866</v>
      </c>
      <c r="O1552" s="48">
        <v>21546</v>
      </c>
      <c r="P1552" s="21" t="s">
        <v>16</v>
      </c>
      <c r="Q1552" s="21" t="s">
        <v>636</v>
      </c>
      <c r="R1552" s="21" t="s">
        <v>637</v>
      </c>
      <c r="S1552" s="3" t="s">
        <v>2049</v>
      </c>
      <c r="T1552" s="37"/>
      <c r="U1552" s="21" t="s">
        <v>18</v>
      </c>
      <c r="V1552" s="21" t="str">
        <f>VLOOKUP(P1552,'Customer List'!B:C,2,)</f>
        <v>Delhi</v>
      </c>
      <c r="W1552" s="38"/>
      <c r="X1552" s="30">
        <v>45866</v>
      </c>
      <c r="Y1552" s="21">
        <f t="shared" si="169"/>
        <v>0</v>
      </c>
      <c r="Z1552" s="21" t="str">
        <f t="shared" si="170"/>
        <v>Monday</v>
      </c>
      <c r="AA1552" s="21" t="str">
        <f t="shared" si="171"/>
        <v>Monday</v>
      </c>
      <c r="AB1552" s="21" t="str">
        <f>VLOOKUP(U1552,'Currency Sheet'!A:C,3,)</f>
        <v>DOLLAR</v>
      </c>
      <c r="AC1552" s="42" t="str">
        <f>VLOOKUP(P1552,'Customer List'!B:D,3,)</f>
        <v>Local</v>
      </c>
    </row>
    <row r="1553" spans="1:29" x14ac:dyDescent="0.25">
      <c r="A1553" s="21">
        <v>1552</v>
      </c>
      <c r="B1553" s="21" t="s">
        <v>2052</v>
      </c>
      <c r="C1553" s="30">
        <v>45856</v>
      </c>
      <c r="D1553" s="30">
        <v>45864</v>
      </c>
      <c r="E1553" s="47">
        <v>250.6</v>
      </c>
      <c r="F1553" s="47">
        <f t="shared" si="166"/>
        <v>22052.799999999999</v>
      </c>
      <c r="G1553" s="48">
        <f t="shared" si="167"/>
        <v>22052.799999999999</v>
      </c>
      <c r="H1553" s="21">
        <v>303924</v>
      </c>
      <c r="I1553" s="21" t="s">
        <v>2831</v>
      </c>
      <c r="J1553" s="21">
        <v>1</v>
      </c>
      <c r="K1553" s="21">
        <v>1</v>
      </c>
      <c r="L1553" s="21">
        <f t="shared" si="168"/>
        <v>0</v>
      </c>
      <c r="M1553" s="21" t="s">
        <v>2118</v>
      </c>
      <c r="N1553" s="30">
        <v>45866</v>
      </c>
      <c r="O1553" s="48">
        <v>30609</v>
      </c>
      <c r="P1553" s="21" t="s">
        <v>16</v>
      </c>
      <c r="Q1553" s="21" t="s">
        <v>636</v>
      </c>
      <c r="R1553" s="21" t="s">
        <v>637</v>
      </c>
      <c r="S1553" s="3" t="s">
        <v>2049</v>
      </c>
      <c r="T1553" s="37"/>
      <c r="U1553" s="21" t="s">
        <v>18</v>
      </c>
      <c r="V1553" s="21" t="str">
        <f>VLOOKUP(P1553,'Customer List'!B:C,2,)</f>
        <v>Delhi</v>
      </c>
      <c r="W1553" s="38"/>
      <c r="X1553" s="30">
        <v>45866</v>
      </c>
      <c r="Y1553" s="21">
        <f t="shared" si="169"/>
        <v>0</v>
      </c>
      <c r="Z1553" s="21" t="str">
        <f t="shared" si="170"/>
        <v>Monday</v>
      </c>
      <c r="AA1553" s="21" t="str">
        <f t="shared" si="171"/>
        <v>Monday</v>
      </c>
      <c r="AB1553" s="21" t="str">
        <f>VLOOKUP(U1553,'Currency Sheet'!A:C,3,)</f>
        <v>DOLLAR</v>
      </c>
      <c r="AC1553" s="42" t="str">
        <f>VLOOKUP(P1553,'Customer List'!B:D,3,)</f>
        <v>Local</v>
      </c>
    </row>
    <row r="1554" spans="1:29" x14ac:dyDescent="0.25">
      <c r="A1554" s="21">
        <v>1553</v>
      </c>
      <c r="B1554" s="21" t="s">
        <v>2052</v>
      </c>
      <c r="C1554" s="30">
        <v>45856</v>
      </c>
      <c r="D1554" s="30">
        <v>45864</v>
      </c>
      <c r="E1554" s="47">
        <v>73.5</v>
      </c>
      <c r="F1554" s="47">
        <f t="shared" si="166"/>
        <v>6468</v>
      </c>
      <c r="G1554" s="48">
        <f t="shared" si="167"/>
        <v>6468</v>
      </c>
      <c r="H1554" s="21">
        <v>304012</v>
      </c>
      <c r="I1554" s="21" t="s">
        <v>1474</v>
      </c>
      <c r="J1554" s="21">
        <v>1</v>
      </c>
      <c r="K1554" s="21">
        <v>1</v>
      </c>
      <c r="L1554" s="21">
        <f t="shared" si="168"/>
        <v>0</v>
      </c>
      <c r="M1554" s="21" t="s">
        <v>2102</v>
      </c>
      <c r="N1554" s="30">
        <v>45866</v>
      </c>
      <c r="O1554" s="48">
        <v>8977.5</v>
      </c>
      <c r="P1554" s="21" t="s">
        <v>242</v>
      </c>
      <c r="Q1554" s="21">
        <v>58153726466</v>
      </c>
      <c r="R1554" s="21" t="s">
        <v>40</v>
      </c>
      <c r="S1554" s="3" t="s">
        <v>2049</v>
      </c>
      <c r="T1554" s="37"/>
      <c r="U1554" s="21" t="s">
        <v>18</v>
      </c>
      <c r="V1554" s="21" t="str">
        <f>VLOOKUP(P1554,'Customer List'!B:C,2,)</f>
        <v>Mumbai</v>
      </c>
      <c r="W1554" s="38"/>
      <c r="X1554" s="30">
        <v>45867</v>
      </c>
      <c r="Y1554" s="21">
        <f t="shared" si="169"/>
        <v>1</v>
      </c>
      <c r="Z1554" s="21" t="str">
        <f t="shared" si="170"/>
        <v>Monday</v>
      </c>
      <c r="AA1554" s="21" t="str">
        <f t="shared" si="171"/>
        <v>Tuesday</v>
      </c>
      <c r="AB1554" s="21" t="str">
        <f>VLOOKUP(U1554,'Currency Sheet'!A:C,3,)</f>
        <v>DOLLAR</v>
      </c>
      <c r="AC1554" s="42" t="str">
        <f>VLOOKUP(P1554,'Customer List'!B:D,3,)</f>
        <v>OutStation</v>
      </c>
    </row>
    <row r="1555" spans="1:29" x14ac:dyDescent="0.25">
      <c r="A1555" s="21">
        <v>1554</v>
      </c>
      <c r="B1555" s="21" t="s">
        <v>2052</v>
      </c>
      <c r="C1555" s="30">
        <v>45856</v>
      </c>
      <c r="D1555" s="30">
        <v>45864</v>
      </c>
      <c r="E1555" s="47">
        <v>185.5</v>
      </c>
      <c r="F1555" s="47">
        <f t="shared" si="166"/>
        <v>16324</v>
      </c>
      <c r="G1555" s="48">
        <f t="shared" si="167"/>
        <v>16324</v>
      </c>
      <c r="H1555" s="21">
        <v>304024</v>
      </c>
      <c r="I1555" s="21" t="s">
        <v>1691</v>
      </c>
      <c r="J1555" s="21">
        <v>1</v>
      </c>
      <c r="K1555" s="21">
        <v>1</v>
      </c>
      <c r="L1555" s="21">
        <f t="shared" si="168"/>
        <v>0</v>
      </c>
      <c r="M1555" s="21" t="s">
        <v>2105</v>
      </c>
      <c r="N1555" s="30">
        <v>45866</v>
      </c>
      <c r="O1555" s="48">
        <v>61612</v>
      </c>
      <c r="P1555" s="21" t="s">
        <v>288</v>
      </c>
      <c r="Q1555" s="21">
        <v>58153726050</v>
      </c>
      <c r="R1555" s="21" t="s">
        <v>40</v>
      </c>
      <c r="S1555" s="3" t="s">
        <v>2049</v>
      </c>
      <c r="T1555" s="37"/>
      <c r="U1555" s="21" t="s">
        <v>18</v>
      </c>
      <c r="V1555" s="21" t="str">
        <f>VLOOKUP(P1555,'Customer List'!B:C,2,)</f>
        <v>Banglore</v>
      </c>
      <c r="W1555" s="38"/>
      <c r="X1555" s="30">
        <v>45867</v>
      </c>
      <c r="Y1555" s="21">
        <f t="shared" si="169"/>
        <v>1</v>
      </c>
      <c r="Z1555" s="21" t="str">
        <f t="shared" si="170"/>
        <v>Monday</v>
      </c>
      <c r="AA1555" s="21" t="str">
        <f t="shared" si="171"/>
        <v>Tuesday</v>
      </c>
      <c r="AB1555" s="21" t="str">
        <f>VLOOKUP(U1555,'Currency Sheet'!A:C,3,)</f>
        <v>DOLLAR</v>
      </c>
      <c r="AC1555" s="42" t="str">
        <f>VLOOKUP(P1555,'Customer List'!B:D,3,)</f>
        <v>OutStation</v>
      </c>
    </row>
    <row r="1556" spans="1:29" x14ac:dyDescent="0.25">
      <c r="A1556" s="21">
        <v>1555</v>
      </c>
      <c r="B1556" s="21" t="s">
        <v>2052</v>
      </c>
      <c r="C1556" s="30">
        <v>45856</v>
      </c>
      <c r="D1556" s="30">
        <v>45864</v>
      </c>
      <c r="E1556" s="47">
        <v>300.75</v>
      </c>
      <c r="F1556" s="47">
        <f t="shared" si="166"/>
        <v>26466</v>
      </c>
      <c r="G1556" s="48">
        <f t="shared" si="167"/>
        <v>26466</v>
      </c>
      <c r="H1556" s="21">
        <v>304048</v>
      </c>
      <c r="I1556" s="21" t="s">
        <v>2932</v>
      </c>
      <c r="J1556" s="21">
        <v>1</v>
      </c>
      <c r="K1556" s="21">
        <v>1</v>
      </c>
      <c r="L1556" s="21">
        <f t="shared" si="168"/>
        <v>0</v>
      </c>
      <c r="M1556" s="21" t="s">
        <v>2101</v>
      </c>
      <c r="N1556" s="30">
        <v>45866</v>
      </c>
      <c r="O1556" s="48">
        <v>34285.5</v>
      </c>
      <c r="P1556" s="21" t="s">
        <v>242</v>
      </c>
      <c r="Q1556" s="21">
        <v>58153726466</v>
      </c>
      <c r="R1556" s="21" t="s">
        <v>40</v>
      </c>
      <c r="S1556" s="3" t="s">
        <v>2049</v>
      </c>
      <c r="T1556" s="37"/>
      <c r="U1556" s="21" t="s">
        <v>18</v>
      </c>
      <c r="V1556" s="21" t="str">
        <f>VLOOKUP(P1556,'Customer List'!B:C,2,)</f>
        <v>Mumbai</v>
      </c>
      <c r="W1556" s="38"/>
      <c r="X1556" s="30">
        <v>45867</v>
      </c>
      <c r="Y1556" s="21">
        <f t="shared" si="169"/>
        <v>1</v>
      </c>
      <c r="Z1556" s="21" t="str">
        <f t="shared" si="170"/>
        <v>Monday</v>
      </c>
      <c r="AA1556" s="21" t="str">
        <f t="shared" si="171"/>
        <v>Tuesday</v>
      </c>
      <c r="AB1556" s="21" t="str">
        <f>VLOOKUP(U1556,'Currency Sheet'!A:C,3,)</f>
        <v>DOLLAR</v>
      </c>
      <c r="AC1556" s="42" t="str">
        <f>VLOOKUP(P1556,'Customer List'!B:D,3,)</f>
        <v>OutStation</v>
      </c>
    </row>
    <row r="1557" spans="1:29" x14ac:dyDescent="0.25">
      <c r="A1557" s="21">
        <v>1556</v>
      </c>
      <c r="B1557" s="21" t="s">
        <v>2052</v>
      </c>
      <c r="C1557" s="30">
        <v>45856</v>
      </c>
      <c r="D1557" s="30">
        <v>45864</v>
      </c>
      <c r="E1557" s="47">
        <v>297</v>
      </c>
      <c r="F1557" s="47">
        <f t="shared" si="166"/>
        <v>26136</v>
      </c>
      <c r="G1557" s="48">
        <f t="shared" si="167"/>
        <v>26136</v>
      </c>
      <c r="H1557" s="21">
        <v>304050</v>
      </c>
      <c r="I1557" s="21" t="s">
        <v>2804</v>
      </c>
      <c r="J1557" s="21">
        <v>1</v>
      </c>
      <c r="K1557" s="21">
        <v>1</v>
      </c>
      <c r="L1557" s="21">
        <f t="shared" si="168"/>
        <v>0</v>
      </c>
      <c r="M1557" s="21" t="s">
        <v>2116</v>
      </c>
      <c r="N1557" s="30">
        <v>45866</v>
      </c>
      <c r="O1557" s="48">
        <v>33858</v>
      </c>
      <c r="P1557" s="21" t="s">
        <v>16</v>
      </c>
      <c r="Q1557" s="21" t="s">
        <v>636</v>
      </c>
      <c r="R1557" s="21" t="s">
        <v>637</v>
      </c>
      <c r="S1557" s="3" t="s">
        <v>2049</v>
      </c>
      <c r="T1557" s="37"/>
      <c r="U1557" s="21" t="s">
        <v>18</v>
      </c>
      <c r="V1557" s="21" t="str">
        <f>VLOOKUP(P1557,'Customer List'!B:C,2,)</f>
        <v>Delhi</v>
      </c>
      <c r="W1557" s="38"/>
      <c r="X1557" s="30">
        <v>45866</v>
      </c>
      <c r="Y1557" s="21">
        <f t="shared" si="169"/>
        <v>0</v>
      </c>
      <c r="Z1557" s="21" t="str">
        <f t="shared" si="170"/>
        <v>Monday</v>
      </c>
      <c r="AA1557" s="21" t="str">
        <f t="shared" si="171"/>
        <v>Monday</v>
      </c>
      <c r="AB1557" s="21" t="str">
        <f>VLOOKUP(U1557,'Currency Sheet'!A:C,3,)</f>
        <v>DOLLAR</v>
      </c>
      <c r="AC1557" s="42" t="str">
        <f>VLOOKUP(P1557,'Customer List'!B:D,3,)</f>
        <v>Local</v>
      </c>
    </row>
    <row r="1558" spans="1:29" x14ac:dyDescent="0.25">
      <c r="A1558" s="21">
        <v>1557</v>
      </c>
      <c r="B1558" s="21" t="s">
        <v>2052</v>
      </c>
      <c r="C1558" s="30">
        <v>45856</v>
      </c>
      <c r="D1558" s="30">
        <v>45864</v>
      </c>
      <c r="E1558" s="47">
        <v>86.8</v>
      </c>
      <c r="F1558" s="47">
        <f t="shared" si="166"/>
        <v>7638.4</v>
      </c>
      <c r="G1558" s="48">
        <f t="shared" si="167"/>
        <v>7638.4</v>
      </c>
      <c r="H1558" s="21">
        <v>304119</v>
      </c>
      <c r="I1558" s="21" t="s">
        <v>1475</v>
      </c>
      <c r="J1558" s="21">
        <v>1</v>
      </c>
      <c r="K1558" s="21">
        <v>1</v>
      </c>
      <c r="L1558" s="21">
        <f t="shared" si="168"/>
        <v>0</v>
      </c>
      <c r="M1558" s="21" t="s">
        <v>2092</v>
      </c>
      <c r="N1558" s="30">
        <v>45868</v>
      </c>
      <c r="O1558" s="48">
        <v>11916.4</v>
      </c>
      <c r="P1558" s="21" t="s">
        <v>1051</v>
      </c>
      <c r="Q1558" s="21" t="s">
        <v>2070</v>
      </c>
      <c r="R1558" s="21" t="s">
        <v>637</v>
      </c>
      <c r="S1558" s="3" t="s">
        <v>2049</v>
      </c>
      <c r="T1558" s="37" t="s">
        <v>2093</v>
      </c>
      <c r="U1558" s="21" t="s">
        <v>18</v>
      </c>
      <c r="V1558" s="21" t="str">
        <f>VLOOKUP(P1558,'Customer List'!B:C,2,)</f>
        <v>Delhi</v>
      </c>
      <c r="W1558" s="38"/>
      <c r="X1558" s="30">
        <v>45868</v>
      </c>
      <c r="Y1558" s="21">
        <f t="shared" si="169"/>
        <v>0</v>
      </c>
      <c r="Z1558" s="21" t="str">
        <f t="shared" si="170"/>
        <v>Wednesday</v>
      </c>
      <c r="AA1558" s="21" t="str">
        <f t="shared" si="171"/>
        <v>Wednesday</v>
      </c>
      <c r="AB1558" s="21" t="str">
        <f>VLOOKUP(U1558,'Currency Sheet'!A:C,3,)</f>
        <v>DOLLAR</v>
      </c>
      <c r="AC1558" s="42" t="str">
        <f>VLOOKUP(P1558,'Customer List'!B:D,3,)</f>
        <v>Local</v>
      </c>
    </row>
    <row r="1559" spans="1:29" x14ac:dyDescent="0.25">
      <c r="A1559" s="21">
        <v>1558</v>
      </c>
      <c r="B1559" s="21" t="s">
        <v>2052</v>
      </c>
      <c r="C1559" s="30">
        <v>45856</v>
      </c>
      <c r="D1559" s="30">
        <v>45864</v>
      </c>
      <c r="E1559" s="47">
        <v>162</v>
      </c>
      <c r="F1559" s="47">
        <f t="shared" si="166"/>
        <v>14256</v>
      </c>
      <c r="G1559" s="48">
        <f t="shared" si="167"/>
        <v>14256</v>
      </c>
      <c r="H1559" s="21">
        <v>304231</v>
      </c>
      <c r="I1559" s="21" t="s">
        <v>2933</v>
      </c>
      <c r="J1559" s="21">
        <v>1</v>
      </c>
      <c r="K1559" s="21">
        <v>1</v>
      </c>
      <c r="L1559" s="21">
        <f t="shared" si="168"/>
        <v>0</v>
      </c>
      <c r="M1559" s="21" t="s">
        <v>2092</v>
      </c>
      <c r="N1559" s="30">
        <v>45868</v>
      </c>
      <c r="O1559" s="48">
        <v>24440.400000000001</v>
      </c>
      <c r="P1559" s="21" t="s">
        <v>1051</v>
      </c>
      <c r="Q1559" s="21" t="s">
        <v>2070</v>
      </c>
      <c r="R1559" s="21" t="s">
        <v>637</v>
      </c>
      <c r="S1559" s="3" t="s">
        <v>2049</v>
      </c>
      <c r="T1559" s="37" t="s">
        <v>2093</v>
      </c>
      <c r="U1559" s="21" t="s">
        <v>18</v>
      </c>
      <c r="V1559" s="21" t="str">
        <f>VLOOKUP(P1559,'Customer List'!B:C,2,)</f>
        <v>Delhi</v>
      </c>
      <c r="W1559" s="38"/>
      <c r="X1559" s="30">
        <v>45868</v>
      </c>
      <c r="Y1559" s="21">
        <f t="shared" si="169"/>
        <v>0</v>
      </c>
      <c r="Z1559" s="21" t="str">
        <f t="shared" si="170"/>
        <v>Wednesday</v>
      </c>
      <c r="AA1559" s="21" t="str">
        <f t="shared" si="171"/>
        <v>Wednesday</v>
      </c>
      <c r="AB1559" s="21" t="str">
        <f>VLOOKUP(U1559,'Currency Sheet'!A:C,3,)</f>
        <v>DOLLAR</v>
      </c>
      <c r="AC1559" s="42" t="str">
        <f>VLOOKUP(P1559,'Customer List'!B:D,3,)</f>
        <v>Local</v>
      </c>
    </row>
    <row r="1560" spans="1:29" x14ac:dyDescent="0.25">
      <c r="A1560" s="21">
        <v>1559</v>
      </c>
      <c r="B1560" s="21" t="s">
        <v>2052</v>
      </c>
      <c r="C1560" s="30">
        <v>45856</v>
      </c>
      <c r="D1560" s="30">
        <v>45864</v>
      </c>
      <c r="E1560" s="47">
        <v>246.4</v>
      </c>
      <c r="F1560" s="47">
        <f t="shared" si="166"/>
        <v>21683.200000000001</v>
      </c>
      <c r="G1560" s="48">
        <f t="shared" si="167"/>
        <v>21683.200000000001</v>
      </c>
      <c r="H1560" s="21">
        <v>304944</v>
      </c>
      <c r="I1560" s="21" t="s">
        <v>2834</v>
      </c>
      <c r="J1560" s="21">
        <v>1</v>
      </c>
      <c r="K1560" s="21">
        <v>1</v>
      </c>
      <c r="L1560" s="21">
        <f t="shared" si="168"/>
        <v>0</v>
      </c>
      <c r="M1560" s="21" t="s">
        <v>2118</v>
      </c>
      <c r="N1560" s="30">
        <v>45866</v>
      </c>
      <c r="O1560" s="48">
        <v>30096</v>
      </c>
      <c r="P1560" s="21" t="s">
        <v>16</v>
      </c>
      <c r="Q1560" s="21" t="s">
        <v>636</v>
      </c>
      <c r="R1560" s="21" t="s">
        <v>637</v>
      </c>
      <c r="S1560" s="3" t="s">
        <v>2049</v>
      </c>
      <c r="T1560" s="37"/>
      <c r="U1560" s="21" t="s">
        <v>18</v>
      </c>
      <c r="V1560" s="21" t="str">
        <f>VLOOKUP(P1560,'Customer List'!B:C,2,)</f>
        <v>Delhi</v>
      </c>
      <c r="W1560" s="38"/>
      <c r="X1560" s="30">
        <v>45866</v>
      </c>
      <c r="Y1560" s="21">
        <f t="shared" si="169"/>
        <v>0</v>
      </c>
      <c r="Z1560" s="21" t="str">
        <f t="shared" si="170"/>
        <v>Monday</v>
      </c>
      <c r="AA1560" s="21" t="str">
        <f t="shared" si="171"/>
        <v>Monday</v>
      </c>
      <c r="AB1560" s="21" t="str">
        <f>VLOOKUP(U1560,'Currency Sheet'!A:C,3,)</f>
        <v>DOLLAR</v>
      </c>
      <c r="AC1560" s="42" t="str">
        <f>VLOOKUP(P1560,'Customer List'!B:D,3,)</f>
        <v>Local</v>
      </c>
    </row>
    <row r="1561" spans="1:29" x14ac:dyDescent="0.25">
      <c r="A1561" s="21">
        <v>1560</v>
      </c>
      <c r="B1561" s="21" t="s">
        <v>2052</v>
      </c>
      <c r="C1561" s="30">
        <v>45856</v>
      </c>
      <c r="D1561" s="30">
        <v>45864</v>
      </c>
      <c r="E1561" s="47">
        <v>69.3</v>
      </c>
      <c r="F1561" s="47">
        <f t="shared" si="166"/>
        <v>6098.4</v>
      </c>
      <c r="G1561" s="48">
        <f t="shared" si="167"/>
        <v>6098.4</v>
      </c>
      <c r="H1561" s="21">
        <v>305207</v>
      </c>
      <c r="I1561" s="21" t="s">
        <v>2934</v>
      </c>
      <c r="J1561" s="21">
        <v>1</v>
      </c>
      <c r="K1561" s="21">
        <v>1</v>
      </c>
      <c r="L1561" s="21">
        <f t="shared" si="168"/>
        <v>0</v>
      </c>
      <c r="M1561" s="21" t="s">
        <v>2092</v>
      </c>
      <c r="N1561" s="30">
        <v>45868</v>
      </c>
      <c r="O1561" s="48">
        <v>9513.9</v>
      </c>
      <c r="P1561" s="21" t="s">
        <v>1051</v>
      </c>
      <c r="Q1561" s="21" t="s">
        <v>2070</v>
      </c>
      <c r="R1561" s="21" t="s">
        <v>637</v>
      </c>
      <c r="S1561" s="3" t="s">
        <v>2049</v>
      </c>
      <c r="T1561" s="37" t="s">
        <v>2093</v>
      </c>
      <c r="U1561" s="21" t="s">
        <v>18</v>
      </c>
      <c r="V1561" s="21" t="str">
        <f>VLOOKUP(P1561,'Customer List'!B:C,2,)</f>
        <v>Delhi</v>
      </c>
      <c r="W1561" s="38"/>
      <c r="X1561" s="30">
        <v>45868</v>
      </c>
      <c r="Y1561" s="21">
        <f t="shared" si="169"/>
        <v>0</v>
      </c>
      <c r="Z1561" s="21" t="str">
        <f t="shared" si="170"/>
        <v>Wednesday</v>
      </c>
      <c r="AA1561" s="21" t="str">
        <f t="shared" si="171"/>
        <v>Wednesday</v>
      </c>
      <c r="AB1561" s="21" t="str">
        <f>VLOOKUP(U1561,'Currency Sheet'!A:C,3,)</f>
        <v>DOLLAR</v>
      </c>
      <c r="AC1561" s="42" t="str">
        <f>VLOOKUP(P1561,'Customer List'!B:D,3,)</f>
        <v>Local</v>
      </c>
    </row>
    <row r="1562" spans="1:29" x14ac:dyDescent="0.25">
      <c r="A1562" s="21">
        <v>1561</v>
      </c>
      <c r="B1562" s="21" t="s">
        <v>2052</v>
      </c>
      <c r="C1562" s="30">
        <v>45856</v>
      </c>
      <c r="D1562" s="30">
        <v>45864</v>
      </c>
      <c r="E1562" s="47">
        <v>107.1</v>
      </c>
      <c r="F1562" s="47">
        <f t="shared" si="166"/>
        <v>9424.7999999999993</v>
      </c>
      <c r="G1562" s="48">
        <f t="shared" si="167"/>
        <v>9424.7999999999993</v>
      </c>
      <c r="H1562" s="21">
        <v>305421</v>
      </c>
      <c r="I1562" s="21" t="s">
        <v>225</v>
      </c>
      <c r="J1562" s="21">
        <v>1</v>
      </c>
      <c r="K1562" s="21">
        <v>1</v>
      </c>
      <c r="L1562" s="21">
        <f t="shared" si="168"/>
        <v>0</v>
      </c>
      <c r="M1562" s="21" t="s">
        <v>2092</v>
      </c>
      <c r="N1562" s="30">
        <v>45868</v>
      </c>
      <c r="O1562" s="48">
        <v>14703.3</v>
      </c>
      <c r="P1562" s="21" t="s">
        <v>1051</v>
      </c>
      <c r="Q1562" s="21" t="s">
        <v>2070</v>
      </c>
      <c r="R1562" s="21" t="s">
        <v>637</v>
      </c>
      <c r="S1562" s="3" t="s">
        <v>2049</v>
      </c>
      <c r="T1562" s="37" t="s">
        <v>2093</v>
      </c>
      <c r="U1562" s="21" t="s">
        <v>18</v>
      </c>
      <c r="V1562" s="21" t="str">
        <f>VLOOKUP(P1562,'Customer List'!B:C,2,)</f>
        <v>Delhi</v>
      </c>
      <c r="W1562" s="38"/>
      <c r="X1562" s="30">
        <v>45868</v>
      </c>
      <c r="Y1562" s="21">
        <f t="shared" si="169"/>
        <v>0</v>
      </c>
      <c r="Z1562" s="21" t="str">
        <f t="shared" si="170"/>
        <v>Wednesday</v>
      </c>
      <c r="AA1562" s="21" t="str">
        <f t="shared" si="171"/>
        <v>Wednesday</v>
      </c>
      <c r="AB1562" s="21" t="str">
        <f>VLOOKUP(U1562,'Currency Sheet'!A:C,3,)</f>
        <v>DOLLAR</v>
      </c>
      <c r="AC1562" s="42" t="str">
        <f>VLOOKUP(P1562,'Customer List'!B:D,3,)</f>
        <v>Local</v>
      </c>
    </row>
    <row r="1563" spans="1:29" x14ac:dyDescent="0.25">
      <c r="A1563" s="21">
        <v>1562</v>
      </c>
      <c r="B1563" s="21" t="s">
        <v>2052</v>
      </c>
      <c r="C1563" s="30">
        <v>45856</v>
      </c>
      <c r="D1563" s="30">
        <v>45864</v>
      </c>
      <c r="E1563" s="47">
        <v>285</v>
      </c>
      <c r="F1563" s="47">
        <f t="shared" si="166"/>
        <v>25080</v>
      </c>
      <c r="G1563" s="48">
        <f t="shared" si="167"/>
        <v>75240</v>
      </c>
      <c r="H1563" s="21">
        <v>307646</v>
      </c>
      <c r="I1563" s="21" t="s">
        <v>2935</v>
      </c>
      <c r="J1563" s="21">
        <v>3</v>
      </c>
      <c r="K1563" s="21">
        <v>3</v>
      </c>
      <c r="L1563" s="21">
        <f t="shared" si="168"/>
        <v>0</v>
      </c>
      <c r="M1563" s="21" t="s">
        <v>2111</v>
      </c>
      <c r="N1563" s="30">
        <v>45866</v>
      </c>
      <c r="O1563" s="48">
        <v>114855</v>
      </c>
      <c r="P1563" s="21" t="s">
        <v>183</v>
      </c>
      <c r="Q1563" s="21">
        <v>58153729395</v>
      </c>
      <c r="R1563" s="21" t="s">
        <v>40</v>
      </c>
      <c r="S1563" s="3" t="s">
        <v>2049</v>
      </c>
      <c r="T1563" s="37" t="s">
        <v>2077</v>
      </c>
      <c r="U1563" s="21" t="s">
        <v>18</v>
      </c>
      <c r="V1563" s="21" t="str">
        <f>VLOOKUP(P1563,'Customer List'!B:C,2,)</f>
        <v>Mumbai</v>
      </c>
      <c r="W1563" s="38"/>
      <c r="X1563" s="30">
        <v>45867</v>
      </c>
      <c r="Y1563" s="21">
        <f t="shared" si="169"/>
        <v>1</v>
      </c>
      <c r="Z1563" s="21" t="str">
        <f t="shared" si="170"/>
        <v>Monday</v>
      </c>
      <c r="AA1563" s="21" t="str">
        <f t="shared" si="171"/>
        <v>Tuesday</v>
      </c>
      <c r="AB1563" s="21" t="str">
        <f>VLOOKUP(U1563,'Currency Sheet'!A:C,3,)</f>
        <v>DOLLAR</v>
      </c>
      <c r="AC1563" s="42" t="str">
        <f>VLOOKUP(P1563,'Customer List'!B:D,3,)</f>
        <v>OutStation</v>
      </c>
    </row>
    <row r="1564" spans="1:29" x14ac:dyDescent="0.25">
      <c r="A1564" s="21">
        <v>1563</v>
      </c>
      <c r="B1564" s="21" t="s">
        <v>2052</v>
      </c>
      <c r="C1564" s="30">
        <v>45856</v>
      </c>
      <c r="D1564" s="30">
        <v>45864</v>
      </c>
      <c r="E1564" s="47">
        <v>161.25</v>
      </c>
      <c r="F1564" s="47">
        <f t="shared" si="166"/>
        <v>14190</v>
      </c>
      <c r="G1564" s="48">
        <f t="shared" si="167"/>
        <v>14190</v>
      </c>
      <c r="H1564" s="21">
        <v>312811</v>
      </c>
      <c r="I1564" s="21" t="s">
        <v>2936</v>
      </c>
      <c r="J1564" s="21">
        <v>1</v>
      </c>
      <c r="K1564" s="21">
        <v>1</v>
      </c>
      <c r="L1564" s="21">
        <f t="shared" si="168"/>
        <v>0</v>
      </c>
      <c r="M1564" s="21" t="s">
        <v>2092</v>
      </c>
      <c r="N1564" s="30">
        <v>45868</v>
      </c>
      <c r="O1564" s="48">
        <v>24327.25</v>
      </c>
      <c r="P1564" s="21" t="s">
        <v>1051</v>
      </c>
      <c r="Q1564" s="21" t="s">
        <v>2070</v>
      </c>
      <c r="R1564" s="21" t="s">
        <v>637</v>
      </c>
      <c r="S1564" s="3" t="s">
        <v>2049</v>
      </c>
      <c r="T1564" s="37" t="s">
        <v>2093</v>
      </c>
      <c r="U1564" s="21" t="s">
        <v>18</v>
      </c>
      <c r="V1564" s="21" t="str">
        <f>VLOOKUP(P1564,'Customer List'!B:C,2,)</f>
        <v>Delhi</v>
      </c>
      <c r="W1564" s="38"/>
      <c r="X1564" s="30">
        <v>45868</v>
      </c>
      <c r="Y1564" s="21">
        <f t="shared" si="169"/>
        <v>0</v>
      </c>
      <c r="Z1564" s="21" t="str">
        <f t="shared" si="170"/>
        <v>Wednesday</v>
      </c>
      <c r="AA1564" s="21" t="str">
        <f t="shared" si="171"/>
        <v>Wednesday</v>
      </c>
      <c r="AB1564" s="21" t="str">
        <f>VLOOKUP(U1564,'Currency Sheet'!A:C,3,)</f>
        <v>DOLLAR</v>
      </c>
      <c r="AC1564" s="42" t="str">
        <f>VLOOKUP(P1564,'Customer List'!B:D,3,)</f>
        <v>Local</v>
      </c>
    </row>
    <row r="1565" spans="1:29" x14ac:dyDescent="0.25">
      <c r="A1565" s="21">
        <v>1564</v>
      </c>
      <c r="B1565" s="21" t="s">
        <v>2052</v>
      </c>
      <c r="C1565" s="30">
        <v>45856</v>
      </c>
      <c r="D1565" s="30">
        <v>45864</v>
      </c>
      <c r="E1565" s="47">
        <v>326.25</v>
      </c>
      <c r="F1565" s="47">
        <f t="shared" si="166"/>
        <v>28710</v>
      </c>
      <c r="G1565" s="48">
        <f t="shared" si="167"/>
        <v>86130</v>
      </c>
      <c r="H1565" s="21">
        <v>313238</v>
      </c>
      <c r="I1565" s="21" t="s">
        <v>2937</v>
      </c>
      <c r="J1565" s="21">
        <v>3</v>
      </c>
      <c r="K1565" s="21">
        <v>3</v>
      </c>
      <c r="L1565" s="21">
        <f t="shared" si="168"/>
        <v>0</v>
      </c>
      <c r="M1565" s="21" t="s">
        <v>2111</v>
      </c>
      <c r="N1565" s="30">
        <v>45866</v>
      </c>
      <c r="O1565" s="48">
        <v>131478</v>
      </c>
      <c r="P1565" s="21" t="s">
        <v>183</v>
      </c>
      <c r="Q1565" s="21">
        <v>58153729395</v>
      </c>
      <c r="R1565" s="21" t="s">
        <v>40</v>
      </c>
      <c r="S1565" s="3" t="s">
        <v>2049</v>
      </c>
      <c r="T1565" s="37" t="s">
        <v>2077</v>
      </c>
      <c r="U1565" s="21" t="s">
        <v>18</v>
      </c>
      <c r="V1565" s="21" t="str">
        <f>VLOOKUP(P1565,'Customer List'!B:C,2,)</f>
        <v>Mumbai</v>
      </c>
      <c r="W1565" s="38"/>
      <c r="X1565" s="30">
        <v>45867</v>
      </c>
      <c r="Y1565" s="21">
        <f t="shared" si="169"/>
        <v>1</v>
      </c>
      <c r="Z1565" s="21" t="str">
        <f t="shared" si="170"/>
        <v>Monday</v>
      </c>
      <c r="AA1565" s="21" t="str">
        <f t="shared" si="171"/>
        <v>Tuesday</v>
      </c>
      <c r="AB1565" s="21" t="str">
        <f>VLOOKUP(U1565,'Currency Sheet'!A:C,3,)</f>
        <v>DOLLAR</v>
      </c>
      <c r="AC1565" s="42" t="str">
        <f>VLOOKUP(P1565,'Customer List'!B:D,3,)</f>
        <v>OutStation</v>
      </c>
    </row>
    <row r="1566" spans="1:29" x14ac:dyDescent="0.25">
      <c r="A1566" s="21">
        <v>1565</v>
      </c>
      <c r="B1566" s="21" t="s">
        <v>2052</v>
      </c>
      <c r="C1566" s="30">
        <v>45856</v>
      </c>
      <c r="D1566" s="30">
        <v>45864</v>
      </c>
      <c r="E1566" s="47">
        <v>46.2</v>
      </c>
      <c r="F1566" s="47">
        <f t="shared" si="166"/>
        <v>4065.6000000000004</v>
      </c>
      <c r="G1566" s="48">
        <f t="shared" si="167"/>
        <v>4065.6000000000004</v>
      </c>
      <c r="H1566" s="21">
        <v>317308</v>
      </c>
      <c r="I1566" s="21" t="s">
        <v>1466</v>
      </c>
      <c r="J1566" s="21">
        <v>1</v>
      </c>
      <c r="K1566" s="21">
        <v>1</v>
      </c>
      <c r="L1566" s="21">
        <f t="shared" si="168"/>
        <v>0</v>
      </c>
      <c r="M1566" s="21" t="s">
        <v>2121</v>
      </c>
      <c r="N1566" s="30">
        <v>45867</v>
      </c>
      <c r="O1566" s="48">
        <v>6956.4</v>
      </c>
      <c r="P1566" s="21" t="s">
        <v>228</v>
      </c>
      <c r="Q1566" s="21">
        <v>58153776855</v>
      </c>
      <c r="R1566" s="21" t="s">
        <v>40</v>
      </c>
      <c r="S1566" s="3" t="s">
        <v>2049</v>
      </c>
      <c r="T1566" s="37"/>
      <c r="U1566" s="21" t="s">
        <v>18</v>
      </c>
      <c r="V1566" s="21" t="str">
        <f>VLOOKUP(P1566,'Customer List'!B:C,2,)</f>
        <v>Kolkata</v>
      </c>
      <c r="W1566" s="38"/>
      <c r="X1566" s="30">
        <v>45868</v>
      </c>
      <c r="Y1566" s="21">
        <f t="shared" si="169"/>
        <v>1</v>
      </c>
      <c r="Z1566" s="21" t="str">
        <f t="shared" si="170"/>
        <v>Tuesday</v>
      </c>
      <c r="AA1566" s="21" t="str">
        <f t="shared" si="171"/>
        <v>Wednesday</v>
      </c>
      <c r="AB1566" s="21" t="str">
        <f>VLOOKUP(U1566,'Currency Sheet'!A:C,3,)</f>
        <v>DOLLAR</v>
      </c>
      <c r="AC1566" s="42" t="str">
        <f>VLOOKUP(P1566,'Customer List'!B:D,3,)</f>
        <v>OutStation</v>
      </c>
    </row>
    <row r="1567" spans="1:29" x14ac:dyDescent="0.25">
      <c r="A1567" s="21">
        <v>1566</v>
      </c>
      <c r="B1567" s="21" t="s">
        <v>2052</v>
      </c>
      <c r="C1567" s="30">
        <v>45856</v>
      </c>
      <c r="D1567" s="30">
        <v>45864</v>
      </c>
      <c r="E1567" s="47">
        <v>53.9</v>
      </c>
      <c r="F1567" s="47">
        <f t="shared" si="166"/>
        <v>4743.2</v>
      </c>
      <c r="G1567" s="48">
        <f t="shared" si="167"/>
        <v>4743.2</v>
      </c>
      <c r="H1567" s="21">
        <v>317318</v>
      </c>
      <c r="I1567" s="21" t="s">
        <v>217</v>
      </c>
      <c r="J1567" s="21">
        <v>1</v>
      </c>
      <c r="K1567" s="21">
        <v>1</v>
      </c>
      <c r="L1567" s="21">
        <f t="shared" si="168"/>
        <v>0</v>
      </c>
      <c r="M1567" s="21" t="s">
        <v>2121</v>
      </c>
      <c r="N1567" s="30">
        <v>45867</v>
      </c>
      <c r="O1567" s="48">
        <v>8115.8</v>
      </c>
      <c r="P1567" s="21" t="s">
        <v>228</v>
      </c>
      <c r="Q1567" s="21">
        <v>58153776855</v>
      </c>
      <c r="R1567" s="21" t="s">
        <v>40</v>
      </c>
      <c r="S1567" s="3" t="s">
        <v>2049</v>
      </c>
      <c r="T1567" s="37"/>
      <c r="U1567" s="21" t="s">
        <v>18</v>
      </c>
      <c r="V1567" s="21" t="str">
        <f>VLOOKUP(P1567,'Customer List'!B:C,2,)</f>
        <v>Kolkata</v>
      </c>
      <c r="W1567" s="38"/>
      <c r="X1567" s="30">
        <v>45868</v>
      </c>
      <c r="Y1567" s="21">
        <f t="shared" si="169"/>
        <v>1</v>
      </c>
      <c r="Z1567" s="21" t="str">
        <f t="shared" si="170"/>
        <v>Tuesday</v>
      </c>
      <c r="AA1567" s="21" t="str">
        <f t="shared" si="171"/>
        <v>Wednesday</v>
      </c>
      <c r="AB1567" s="21" t="str">
        <f>VLOOKUP(U1567,'Currency Sheet'!A:C,3,)</f>
        <v>DOLLAR</v>
      </c>
      <c r="AC1567" s="42" t="str">
        <f>VLOOKUP(P1567,'Customer List'!B:D,3,)</f>
        <v>OutStation</v>
      </c>
    </row>
    <row r="1568" spans="1:29" x14ac:dyDescent="0.25">
      <c r="A1568" s="21">
        <v>1567</v>
      </c>
      <c r="B1568" s="21" t="s">
        <v>2052</v>
      </c>
      <c r="C1568" s="30">
        <v>45856</v>
      </c>
      <c r="D1568" s="30">
        <v>45864</v>
      </c>
      <c r="E1568" s="47">
        <v>69.3</v>
      </c>
      <c r="F1568" s="47">
        <f t="shared" si="166"/>
        <v>6098.4</v>
      </c>
      <c r="G1568" s="48">
        <f t="shared" si="167"/>
        <v>6098.4</v>
      </c>
      <c r="H1568" s="21">
        <v>317325</v>
      </c>
      <c r="I1568" s="21" t="s">
        <v>1638</v>
      </c>
      <c r="J1568" s="21">
        <v>1</v>
      </c>
      <c r="K1568" s="21">
        <v>1</v>
      </c>
      <c r="L1568" s="21">
        <f t="shared" si="168"/>
        <v>0</v>
      </c>
      <c r="M1568" s="21" t="s">
        <v>2127</v>
      </c>
      <c r="N1568" s="30">
        <v>45867</v>
      </c>
      <c r="O1568" s="48">
        <v>11201.85</v>
      </c>
      <c r="P1568" s="21" t="s">
        <v>2047</v>
      </c>
      <c r="Q1568" s="21">
        <v>58153772681</v>
      </c>
      <c r="R1568" s="21" t="s">
        <v>40</v>
      </c>
      <c r="S1568" s="3" t="s">
        <v>2049</v>
      </c>
      <c r="T1568" s="37"/>
      <c r="U1568" s="21" t="s">
        <v>18</v>
      </c>
      <c r="V1568" s="21" t="str">
        <f>VLOOKUP(P1568,'Customer List'!B:C,2,)</f>
        <v>Guntur</v>
      </c>
      <c r="W1568" s="38"/>
      <c r="X1568" s="30">
        <v>45869</v>
      </c>
      <c r="Y1568" s="21">
        <f t="shared" si="169"/>
        <v>2</v>
      </c>
      <c r="Z1568" s="21" t="str">
        <f t="shared" si="170"/>
        <v>Tuesday</v>
      </c>
      <c r="AA1568" s="21" t="str">
        <f t="shared" si="171"/>
        <v>Thursday</v>
      </c>
      <c r="AB1568" s="21" t="str">
        <f>VLOOKUP(U1568,'Currency Sheet'!A:C,3,)</f>
        <v>DOLLAR</v>
      </c>
      <c r="AC1568" s="42" t="str">
        <f>VLOOKUP(P1568,'Customer List'!B:D,3,)</f>
        <v>OutStation</v>
      </c>
    </row>
    <row r="1569" spans="1:29" x14ac:dyDescent="0.25">
      <c r="A1569" s="21">
        <v>1568</v>
      </c>
      <c r="B1569" s="21" t="s">
        <v>2052</v>
      </c>
      <c r="C1569" s="30">
        <v>45856</v>
      </c>
      <c r="D1569" s="30">
        <v>45864</v>
      </c>
      <c r="E1569" s="47">
        <v>127.5</v>
      </c>
      <c r="F1569" s="47">
        <f t="shared" si="166"/>
        <v>11220</v>
      </c>
      <c r="G1569" s="48">
        <f t="shared" si="167"/>
        <v>11220</v>
      </c>
      <c r="H1569" s="21">
        <v>317343</v>
      </c>
      <c r="I1569" s="21" t="s">
        <v>2927</v>
      </c>
      <c r="J1569" s="21">
        <v>1</v>
      </c>
      <c r="K1569" s="21">
        <v>1</v>
      </c>
      <c r="L1569" s="21">
        <f t="shared" si="168"/>
        <v>0</v>
      </c>
      <c r="M1569" s="21" t="s">
        <v>2092</v>
      </c>
      <c r="N1569" s="30">
        <v>45868</v>
      </c>
      <c r="O1569" s="48">
        <v>19235.5</v>
      </c>
      <c r="P1569" s="21" t="s">
        <v>1051</v>
      </c>
      <c r="Q1569" s="21" t="s">
        <v>2070</v>
      </c>
      <c r="R1569" s="21" t="s">
        <v>637</v>
      </c>
      <c r="S1569" s="3" t="s">
        <v>2049</v>
      </c>
      <c r="T1569" s="37" t="s">
        <v>2093</v>
      </c>
      <c r="U1569" s="21" t="s">
        <v>18</v>
      </c>
      <c r="V1569" s="21" t="str">
        <f>VLOOKUP(P1569,'Customer List'!B:C,2,)</f>
        <v>Delhi</v>
      </c>
      <c r="W1569" s="38"/>
      <c r="X1569" s="30">
        <v>45868</v>
      </c>
      <c r="Y1569" s="21">
        <f t="shared" si="169"/>
        <v>0</v>
      </c>
      <c r="Z1569" s="21" t="str">
        <f t="shared" si="170"/>
        <v>Wednesday</v>
      </c>
      <c r="AA1569" s="21" t="str">
        <f t="shared" si="171"/>
        <v>Wednesday</v>
      </c>
      <c r="AB1569" s="21" t="str">
        <f>VLOOKUP(U1569,'Currency Sheet'!A:C,3,)</f>
        <v>DOLLAR</v>
      </c>
      <c r="AC1569" s="42" t="str">
        <f>VLOOKUP(P1569,'Customer List'!B:D,3,)</f>
        <v>Local</v>
      </c>
    </row>
    <row r="1570" spans="1:29" x14ac:dyDescent="0.25">
      <c r="A1570" s="21">
        <v>1569</v>
      </c>
      <c r="B1570" s="21" t="s">
        <v>2052</v>
      </c>
      <c r="C1570" s="30">
        <v>45856</v>
      </c>
      <c r="D1570" s="30">
        <v>45864</v>
      </c>
      <c r="E1570" s="47">
        <v>132</v>
      </c>
      <c r="F1570" s="47">
        <f t="shared" si="166"/>
        <v>11616</v>
      </c>
      <c r="G1570" s="48">
        <f t="shared" si="167"/>
        <v>11616</v>
      </c>
      <c r="H1570" s="21">
        <v>317443</v>
      </c>
      <c r="I1570" s="21" t="s">
        <v>176</v>
      </c>
      <c r="J1570" s="21">
        <v>1</v>
      </c>
      <c r="K1570" s="21">
        <v>1</v>
      </c>
      <c r="L1570" s="21">
        <f t="shared" si="168"/>
        <v>0</v>
      </c>
      <c r="M1570" s="21" t="s">
        <v>2092</v>
      </c>
      <c r="N1570" s="30">
        <v>45868</v>
      </c>
      <c r="O1570" s="48">
        <v>19914.400000000001</v>
      </c>
      <c r="P1570" s="21" t="s">
        <v>1051</v>
      </c>
      <c r="Q1570" s="21" t="s">
        <v>2070</v>
      </c>
      <c r="R1570" s="21" t="s">
        <v>637</v>
      </c>
      <c r="S1570" s="3" t="s">
        <v>2049</v>
      </c>
      <c r="T1570" s="37" t="s">
        <v>2093</v>
      </c>
      <c r="U1570" s="21" t="s">
        <v>18</v>
      </c>
      <c r="V1570" s="21" t="str">
        <f>VLOOKUP(P1570,'Customer List'!B:C,2,)</f>
        <v>Delhi</v>
      </c>
      <c r="W1570" s="38"/>
      <c r="X1570" s="30">
        <v>45868</v>
      </c>
      <c r="Y1570" s="21">
        <f t="shared" si="169"/>
        <v>0</v>
      </c>
      <c r="Z1570" s="21" t="str">
        <f t="shared" si="170"/>
        <v>Wednesday</v>
      </c>
      <c r="AA1570" s="21" t="str">
        <f t="shared" si="171"/>
        <v>Wednesday</v>
      </c>
      <c r="AB1570" s="21" t="str">
        <f>VLOOKUP(U1570,'Currency Sheet'!A:C,3,)</f>
        <v>DOLLAR</v>
      </c>
      <c r="AC1570" s="42" t="str">
        <f>VLOOKUP(P1570,'Customer List'!B:D,3,)</f>
        <v>Local</v>
      </c>
    </row>
    <row r="1571" spans="1:29" x14ac:dyDescent="0.25">
      <c r="A1571" s="21">
        <v>1570</v>
      </c>
      <c r="B1571" s="21" t="s">
        <v>2052</v>
      </c>
      <c r="C1571" s="30">
        <v>45856</v>
      </c>
      <c r="D1571" s="30">
        <v>45864</v>
      </c>
      <c r="E1571" s="47">
        <v>305.25</v>
      </c>
      <c r="F1571" s="47">
        <f t="shared" si="166"/>
        <v>26862</v>
      </c>
      <c r="G1571" s="48">
        <f t="shared" si="167"/>
        <v>53724</v>
      </c>
      <c r="H1571" s="21">
        <v>318340</v>
      </c>
      <c r="I1571" s="21" t="s">
        <v>2838</v>
      </c>
      <c r="J1571" s="21">
        <v>2</v>
      </c>
      <c r="K1571" s="21">
        <v>2</v>
      </c>
      <c r="L1571" s="21">
        <f t="shared" si="168"/>
        <v>0</v>
      </c>
      <c r="M1571" s="21" t="s">
        <v>2103</v>
      </c>
      <c r="N1571" s="30">
        <v>45866</v>
      </c>
      <c r="O1571" s="48">
        <v>88319</v>
      </c>
      <c r="P1571" s="21" t="s">
        <v>2046</v>
      </c>
      <c r="Q1571" s="21">
        <v>58153728301</v>
      </c>
      <c r="R1571" s="21" t="s">
        <v>40</v>
      </c>
      <c r="S1571" s="3" t="s">
        <v>2049</v>
      </c>
      <c r="T1571" s="37"/>
      <c r="U1571" s="21" t="s">
        <v>18</v>
      </c>
      <c r="V1571" s="21" t="str">
        <f>VLOOKUP(P1571,'Customer List'!B:C,2,)</f>
        <v>Banglore</v>
      </c>
      <c r="W1571" s="38"/>
      <c r="X1571" s="30">
        <v>45867</v>
      </c>
      <c r="Y1571" s="21">
        <f t="shared" si="169"/>
        <v>1</v>
      </c>
      <c r="Z1571" s="21" t="str">
        <f t="shared" si="170"/>
        <v>Monday</v>
      </c>
      <c r="AA1571" s="21" t="str">
        <f t="shared" si="171"/>
        <v>Tuesday</v>
      </c>
      <c r="AB1571" s="21" t="str">
        <f>VLOOKUP(U1571,'Currency Sheet'!A:C,3,)</f>
        <v>DOLLAR</v>
      </c>
      <c r="AC1571" s="42" t="str">
        <f>VLOOKUP(P1571,'Customer List'!B:D,3,)</f>
        <v>OutStation</v>
      </c>
    </row>
    <row r="1572" spans="1:29" x14ac:dyDescent="0.25">
      <c r="A1572" s="21">
        <v>1571</v>
      </c>
      <c r="B1572" s="21" t="s">
        <v>2052</v>
      </c>
      <c r="C1572" s="30">
        <v>45856</v>
      </c>
      <c r="D1572" s="30">
        <v>45864</v>
      </c>
      <c r="E1572" s="47">
        <v>115.5</v>
      </c>
      <c r="F1572" s="47">
        <f t="shared" si="166"/>
        <v>10164</v>
      </c>
      <c r="G1572" s="48">
        <f t="shared" si="167"/>
        <v>10164</v>
      </c>
      <c r="H1572" s="21">
        <v>320113</v>
      </c>
      <c r="I1572" s="21" t="s">
        <v>1705</v>
      </c>
      <c r="J1572" s="21">
        <v>1</v>
      </c>
      <c r="K1572" s="21">
        <v>1</v>
      </c>
      <c r="L1572" s="21">
        <f t="shared" si="168"/>
        <v>0</v>
      </c>
      <c r="M1572" s="21" t="s">
        <v>2092</v>
      </c>
      <c r="N1572" s="30">
        <v>45868</v>
      </c>
      <c r="O1572" s="48">
        <v>15856.5</v>
      </c>
      <c r="P1572" s="21" t="s">
        <v>1051</v>
      </c>
      <c r="Q1572" s="21" t="s">
        <v>2070</v>
      </c>
      <c r="R1572" s="21" t="s">
        <v>637</v>
      </c>
      <c r="S1572" s="3" t="s">
        <v>2049</v>
      </c>
      <c r="T1572" s="37" t="s">
        <v>2093</v>
      </c>
      <c r="U1572" s="21" t="s">
        <v>18</v>
      </c>
      <c r="V1572" s="21" t="str">
        <f>VLOOKUP(P1572,'Customer List'!B:C,2,)</f>
        <v>Delhi</v>
      </c>
      <c r="W1572" s="38"/>
      <c r="X1572" s="30">
        <v>45868</v>
      </c>
      <c r="Y1572" s="21">
        <f t="shared" si="169"/>
        <v>0</v>
      </c>
      <c r="Z1572" s="21" t="str">
        <f t="shared" si="170"/>
        <v>Wednesday</v>
      </c>
      <c r="AA1572" s="21" t="str">
        <f t="shared" si="171"/>
        <v>Wednesday</v>
      </c>
      <c r="AB1572" s="21" t="str">
        <f>VLOOKUP(U1572,'Currency Sheet'!A:C,3,)</f>
        <v>DOLLAR</v>
      </c>
      <c r="AC1572" s="42" t="str">
        <f>VLOOKUP(P1572,'Customer List'!B:D,3,)</f>
        <v>Local</v>
      </c>
    </row>
    <row r="1573" spans="1:29" x14ac:dyDescent="0.25">
      <c r="A1573" s="21">
        <v>1572</v>
      </c>
      <c r="B1573" s="21" t="s">
        <v>2052</v>
      </c>
      <c r="C1573" s="30">
        <v>45856</v>
      </c>
      <c r="D1573" s="30">
        <v>45864</v>
      </c>
      <c r="E1573" s="47">
        <v>115.5</v>
      </c>
      <c r="F1573" s="47">
        <f t="shared" si="166"/>
        <v>10164</v>
      </c>
      <c r="G1573" s="48">
        <f t="shared" si="167"/>
        <v>10164</v>
      </c>
      <c r="H1573" s="21">
        <v>320211</v>
      </c>
      <c r="I1573" s="21" t="s">
        <v>2938</v>
      </c>
      <c r="J1573" s="21">
        <v>1</v>
      </c>
      <c r="K1573" s="21">
        <v>1</v>
      </c>
      <c r="L1573" s="21">
        <f t="shared" si="168"/>
        <v>0</v>
      </c>
      <c r="M1573" s="21" t="s">
        <v>2126</v>
      </c>
      <c r="N1573" s="30">
        <v>45867</v>
      </c>
      <c r="O1573" s="48">
        <v>15345</v>
      </c>
      <c r="P1573" s="21" t="s">
        <v>629</v>
      </c>
      <c r="Q1573" s="21">
        <v>58153777916</v>
      </c>
      <c r="R1573" s="21" t="s">
        <v>40</v>
      </c>
      <c r="S1573" s="3" t="s">
        <v>2049</v>
      </c>
      <c r="T1573" s="37"/>
      <c r="U1573" s="21" t="s">
        <v>18</v>
      </c>
      <c r="V1573" s="21" t="str">
        <f>VLOOKUP(P1573,'Customer List'!B:C,2,)</f>
        <v>Gujrat</v>
      </c>
      <c r="W1573" s="38"/>
      <c r="X1573" s="30">
        <v>45868</v>
      </c>
      <c r="Y1573" s="21">
        <f t="shared" si="169"/>
        <v>1</v>
      </c>
      <c r="Z1573" s="21" t="str">
        <f t="shared" si="170"/>
        <v>Tuesday</v>
      </c>
      <c r="AA1573" s="21" t="str">
        <f t="shared" si="171"/>
        <v>Wednesday</v>
      </c>
      <c r="AB1573" s="21" t="str">
        <f>VLOOKUP(U1573,'Currency Sheet'!A:C,3,)</f>
        <v>DOLLAR</v>
      </c>
      <c r="AC1573" s="42" t="str">
        <f>VLOOKUP(P1573,'Customer List'!B:D,3,)</f>
        <v>OutStation</v>
      </c>
    </row>
    <row r="1574" spans="1:29" x14ac:dyDescent="0.25">
      <c r="A1574" s="21">
        <v>1573</v>
      </c>
      <c r="B1574" s="21" t="s">
        <v>2052</v>
      </c>
      <c r="C1574" s="30">
        <v>45856</v>
      </c>
      <c r="D1574" s="30">
        <v>45864</v>
      </c>
      <c r="E1574" s="47">
        <v>187.6</v>
      </c>
      <c r="F1574" s="47">
        <f t="shared" si="166"/>
        <v>16508.8</v>
      </c>
      <c r="G1574" s="48">
        <f t="shared" si="167"/>
        <v>33017.599999999999</v>
      </c>
      <c r="H1574" s="21">
        <v>320806</v>
      </c>
      <c r="I1574" s="21" t="s">
        <v>2839</v>
      </c>
      <c r="J1574" s="21">
        <v>2</v>
      </c>
      <c r="K1574" s="21">
        <v>2</v>
      </c>
      <c r="L1574" s="21">
        <f t="shared" si="168"/>
        <v>0</v>
      </c>
      <c r="M1574" s="21" t="s">
        <v>2103</v>
      </c>
      <c r="N1574" s="30">
        <v>45866</v>
      </c>
      <c r="O1574" s="48">
        <v>58156</v>
      </c>
      <c r="P1574" s="21" t="s">
        <v>2046</v>
      </c>
      <c r="Q1574" s="21">
        <v>58153728301</v>
      </c>
      <c r="R1574" s="21" t="s">
        <v>40</v>
      </c>
      <c r="S1574" s="3" t="s">
        <v>2049</v>
      </c>
      <c r="T1574" s="37"/>
      <c r="U1574" s="21" t="s">
        <v>18</v>
      </c>
      <c r="V1574" s="21" t="str">
        <f>VLOOKUP(P1574,'Customer List'!B:C,2,)</f>
        <v>Banglore</v>
      </c>
      <c r="W1574" s="38"/>
      <c r="X1574" s="30">
        <v>45867</v>
      </c>
      <c r="Y1574" s="21">
        <f t="shared" si="169"/>
        <v>1</v>
      </c>
      <c r="Z1574" s="21" t="str">
        <f t="shared" si="170"/>
        <v>Monday</v>
      </c>
      <c r="AA1574" s="21" t="str">
        <f t="shared" si="171"/>
        <v>Tuesday</v>
      </c>
      <c r="AB1574" s="21" t="str">
        <f>VLOOKUP(U1574,'Currency Sheet'!A:C,3,)</f>
        <v>DOLLAR</v>
      </c>
      <c r="AC1574" s="42" t="str">
        <f>VLOOKUP(P1574,'Customer List'!B:D,3,)</f>
        <v>OutStation</v>
      </c>
    </row>
    <row r="1575" spans="1:29" x14ac:dyDescent="0.25">
      <c r="A1575" s="21">
        <v>1574</v>
      </c>
      <c r="B1575" s="21" t="s">
        <v>2052</v>
      </c>
      <c r="C1575" s="30">
        <v>45856</v>
      </c>
      <c r="D1575" s="30">
        <v>45864</v>
      </c>
      <c r="E1575" s="47">
        <v>262.5</v>
      </c>
      <c r="F1575" s="47">
        <f t="shared" si="166"/>
        <v>23100</v>
      </c>
      <c r="G1575" s="48">
        <f t="shared" si="167"/>
        <v>23100</v>
      </c>
      <c r="H1575" s="21">
        <v>325124</v>
      </c>
      <c r="I1575" s="21" t="s">
        <v>2939</v>
      </c>
      <c r="J1575" s="21">
        <v>1</v>
      </c>
      <c r="K1575" s="21">
        <v>1</v>
      </c>
      <c r="L1575" s="21">
        <f t="shared" si="168"/>
        <v>0</v>
      </c>
      <c r="M1575" s="21" t="s">
        <v>2103</v>
      </c>
      <c r="N1575" s="30">
        <v>45866</v>
      </c>
      <c r="O1575" s="48">
        <v>40687.5</v>
      </c>
      <c r="P1575" s="21" t="s">
        <v>2046</v>
      </c>
      <c r="Q1575" s="21">
        <v>58153728301</v>
      </c>
      <c r="R1575" s="21" t="s">
        <v>40</v>
      </c>
      <c r="S1575" s="3" t="s">
        <v>2049</v>
      </c>
      <c r="T1575" s="37"/>
      <c r="U1575" s="21" t="s">
        <v>18</v>
      </c>
      <c r="V1575" s="21" t="str">
        <f>VLOOKUP(P1575,'Customer List'!B:C,2,)</f>
        <v>Banglore</v>
      </c>
      <c r="W1575" s="38"/>
      <c r="X1575" s="30">
        <v>45867</v>
      </c>
      <c r="Y1575" s="21">
        <f t="shared" si="169"/>
        <v>1</v>
      </c>
      <c r="Z1575" s="21" t="str">
        <f t="shared" si="170"/>
        <v>Monday</v>
      </c>
      <c r="AA1575" s="21" t="str">
        <f t="shared" si="171"/>
        <v>Tuesday</v>
      </c>
      <c r="AB1575" s="21" t="str">
        <f>VLOOKUP(U1575,'Currency Sheet'!A:C,3,)</f>
        <v>DOLLAR</v>
      </c>
      <c r="AC1575" s="42" t="str">
        <f>VLOOKUP(P1575,'Customer List'!B:D,3,)</f>
        <v>OutStation</v>
      </c>
    </row>
    <row r="1576" spans="1:29" x14ac:dyDescent="0.25">
      <c r="A1576" s="21">
        <v>1575</v>
      </c>
      <c r="B1576" s="21" t="s">
        <v>2052</v>
      </c>
      <c r="C1576" s="30">
        <v>45856</v>
      </c>
      <c r="D1576" s="30">
        <v>45864</v>
      </c>
      <c r="E1576" s="47">
        <v>321.75</v>
      </c>
      <c r="F1576" s="47">
        <f t="shared" si="166"/>
        <v>28314</v>
      </c>
      <c r="G1576" s="48">
        <f t="shared" si="167"/>
        <v>56628</v>
      </c>
      <c r="H1576" s="21">
        <v>328638</v>
      </c>
      <c r="I1576" s="21" t="s">
        <v>2940</v>
      </c>
      <c r="J1576" s="21">
        <v>2</v>
      </c>
      <c r="K1576" s="21">
        <v>2</v>
      </c>
      <c r="L1576" s="21">
        <f t="shared" si="168"/>
        <v>0</v>
      </c>
      <c r="M1576" s="21" t="s">
        <v>2120</v>
      </c>
      <c r="N1576" s="30">
        <v>45866</v>
      </c>
      <c r="O1576" s="48">
        <v>99742.5</v>
      </c>
      <c r="P1576" s="21" t="s">
        <v>2048</v>
      </c>
      <c r="Q1576" s="21">
        <v>58153727494</v>
      </c>
      <c r="R1576" s="21" t="s">
        <v>40</v>
      </c>
      <c r="S1576" s="3" t="s">
        <v>2049</v>
      </c>
      <c r="T1576" s="37"/>
      <c r="U1576" s="21" t="s">
        <v>18</v>
      </c>
      <c r="V1576" s="21" t="str">
        <f>VLOOKUP(P1576,'Customer List'!B:C,2,)</f>
        <v>Hyderabad</v>
      </c>
      <c r="W1576" s="38"/>
      <c r="X1576" s="30">
        <v>45867</v>
      </c>
      <c r="Y1576" s="21">
        <f t="shared" si="169"/>
        <v>1</v>
      </c>
      <c r="Z1576" s="21" t="str">
        <f t="shared" si="170"/>
        <v>Monday</v>
      </c>
      <c r="AA1576" s="21" t="str">
        <f t="shared" si="171"/>
        <v>Tuesday</v>
      </c>
      <c r="AB1576" s="21" t="str">
        <f>VLOOKUP(U1576,'Currency Sheet'!A:C,3,)</f>
        <v>DOLLAR</v>
      </c>
      <c r="AC1576" s="42" t="str">
        <f>VLOOKUP(P1576,'Customer List'!B:D,3,)</f>
        <v>OutStation</v>
      </c>
    </row>
    <row r="1577" spans="1:29" x14ac:dyDescent="0.25">
      <c r="A1577" s="21">
        <v>1576</v>
      </c>
      <c r="B1577" s="21" t="s">
        <v>2052</v>
      </c>
      <c r="C1577" s="30">
        <v>45856</v>
      </c>
      <c r="D1577" s="30">
        <v>45864</v>
      </c>
      <c r="E1577" s="47">
        <v>177.75</v>
      </c>
      <c r="F1577" s="47">
        <f t="shared" si="166"/>
        <v>15642</v>
      </c>
      <c r="G1577" s="48">
        <f t="shared" si="167"/>
        <v>15642</v>
      </c>
      <c r="H1577" s="21">
        <v>329929</v>
      </c>
      <c r="I1577" s="21" t="s">
        <v>2941</v>
      </c>
      <c r="J1577" s="21">
        <v>1</v>
      </c>
      <c r="K1577" s="21">
        <v>1</v>
      </c>
      <c r="L1577" s="21">
        <f t="shared" si="168"/>
        <v>0</v>
      </c>
      <c r="M1577" s="21" t="s">
        <v>2092</v>
      </c>
      <c r="N1577" s="30">
        <v>45868</v>
      </c>
      <c r="O1577" s="48">
        <v>26816.55</v>
      </c>
      <c r="P1577" s="21" t="s">
        <v>1051</v>
      </c>
      <c r="Q1577" s="21" t="s">
        <v>2070</v>
      </c>
      <c r="R1577" s="21" t="s">
        <v>637</v>
      </c>
      <c r="S1577" s="3" t="s">
        <v>2049</v>
      </c>
      <c r="T1577" s="37" t="s">
        <v>2093</v>
      </c>
      <c r="U1577" s="21" t="s">
        <v>18</v>
      </c>
      <c r="V1577" s="21" t="str">
        <f>VLOOKUP(P1577,'Customer List'!B:C,2,)</f>
        <v>Delhi</v>
      </c>
      <c r="W1577" s="38"/>
      <c r="X1577" s="30">
        <v>45868</v>
      </c>
      <c r="Y1577" s="21">
        <f t="shared" si="169"/>
        <v>0</v>
      </c>
      <c r="Z1577" s="21" t="str">
        <f t="shared" si="170"/>
        <v>Wednesday</v>
      </c>
      <c r="AA1577" s="21" t="str">
        <f t="shared" si="171"/>
        <v>Wednesday</v>
      </c>
      <c r="AB1577" s="21" t="str">
        <f>VLOOKUP(U1577,'Currency Sheet'!A:C,3,)</f>
        <v>DOLLAR</v>
      </c>
      <c r="AC1577" s="42" t="str">
        <f>VLOOKUP(P1577,'Customer List'!B:D,3,)</f>
        <v>Local</v>
      </c>
    </row>
    <row r="1578" spans="1:29" x14ac:dyDescent="0.25">
      <c r="A1578" s="21">
        <v>1577</v>
      </c>
      <c r="B1578" s="21" t="s">
        <v>2052</v>
      </c>
      <c r="C1578" s="30">
        <v>45856</v>
      </c>
      <c r="D1578" s="30">
        <v>45864</v>
      </c>
      <c r="E1578" s="47">
        <v>161.25</v>
      </c>
      <c r="F1578" s="47">
        <f t="shared" si="166"/>
        <v>14190</v>
      </c>
      <c r="G1578" s="48">
        <f t="shared" si="167"/>
        <v>14190</v>
      </c>
      <c r="H1578" s="21">
        <v>331927</v>
      </c>
      <c r="I1578" s="21" t="s">
        <v>2942</v>
      </c>
      <c r="J1578" s="21">
        <v>1</v>
      </c>
      <c r="K1578" s="21">
        <v>1</v>
      </c>
      <c r="L1578" s="21">
        <f t="shared" si="168"/>
        <v>0</v>
      </c>
      <c r="M1578" s="21" t="s">
        <v>2103</v>
      </c>
      <c r="N1578" s="30">
        <v>45866</v>
      </c>
      <c r="O1578" s="48">
        <v>23327.5</v>
      </c>
      <c r="P1578" s="21" t="s">
        <v>2046</v>
      </c>
      <c r="Q1578" s="21">
        <v>58153728301</v>
      </c>
      <c r="R1578" s="21" t="s">
        <v>40</v>
      </c>
      <c r="S1578" s="3" t="s">
        <v>2049</v>
      </c>
      <c r="T1578" s="37"/>
      <c r="U1578" s="21" t="s">
        <v>18</v>
      </c>
      <c r="V1578" s="21" t="str">
        <f>VLOOKUP(P1578,'Customer List'!B:C,2,)</f>
        <v>Banglore</v>
      </c>
      <c r="W1578" s="38"/>
      <c r="X1578" s="30">
        <v>45867</v>
      </c>
      <c r="Y1578" s="21">
        <f t="shared" si="169"/>
        <v>1</v>
      </c>
      <c r="Z1578" s="21" t="str">
        <f t="shared" si="170"/>
        <v>Monday</v>
      </c>
      <c r="AA1578" s="21" t="str">
        <f t="shared" si="171"/>
        <v>Tuesday</v>
      </c>
      <c r="AB1578" s="21" t="str">
        <f>VLOOKUP(U1578,'Currency Sheet'!A:C,3,)</f>
        <v>DOLLAR</v>
      </c>
      <c r="AC1578" s="42" t="str">
        <f>VLOOKUP(P1578,'Customer List'!B:D,3,)</f>
        <v>OutStation</v>
      </c>
    </row>
    <row r="1579" spans="1:29" x14ac:dyDescent="0.25">
      <c r="A1579" s="21">
        <v>1578</v>
      </c>
      <c r="B1579" s="21" t="s">
        <v>2052</v>
      </c>
      <c r="C1579" s="30">
        <v>45856</v>
      </c>
      <c r="D1579" s="30">
        <v>45864</v>
      </c>
      <c r="E1579" s="47">
        <v>136.5</v>
      </c>
      <c r="F1579" s="47">
        <f t="shared" si="166"/>
        <v>12012</v>
      </c>
      <c r="G1579" s="48">
        <f t="shared" si="167"/>
        <v>12012</v>
      </c>
      <c r="H1579" s="21">
        <v>334329</v>
      </c>
      <c r="I1579" s="21" t="s">
        <v>2943</v>
      </c>
      <c r="J1579" s="21">
        <v>1</v>
      </c>
      <c r="K1579" s="21">
        <v>1</v>
      </c>
      <c r="L1579" s="21">
        <f t="shared" si="168"/>
        <v>0</v>
      </c>
      <c r="M1579" s="21" t="s">
        <v>2092</v>
      </c>
      <c r="N1579" s="30">
        <v>45868</v>
      </c>
      <c r="O1579" s="48">
        <v>20593.3</v>
      </c>
      <c r="P1579" s="21" t="s">
        <v>1051</v>
      </c>
      <c r="Q1579" s="21" t="s">
        <v>2070</v>
      </c>
      <c r="R1579" s="21" t="s">
        <v>637</v>
      </c>
      <c r="S1579" s="3" t="s">
        <v>2049</v>
      </c>
      <c r="T1579" s="37" t="s">
        <v>2093</v>
      </c>
      <c r="U1579" s="21" t="s">
        <v>18</v>
      </c>
      <c r="V1579" s="21" t="str">
        <f>VLOOKUP(P1579,'Customer List'!B:C,2,)</f>
        <v>Delhi</v>
      </c>
      <c r="W1579" s="38"/>
      <c r="X1579" s="30">
        <v>45868</v>
      </c>
      <c r="Y1579" s="21">
        <f t="shared" si="169"/>
        <v>0</v>
      </c>
      <c r="Z1579" s="21" t="str">
        <f t="shared" si="170"/>
        <v>Wednesday</v>
      </c>
      <c r="AA1579" s="21" t="str">
        <f t="shared" si="171"/>
        <v>Wednesday</v>
      </c>
      <c r="AB1579" s="21" t="str">
        <f>VLOOKUP(U1579,'Currency Sheet'!A:C,3,)</f>
        <v>DOLLAR</v>
      </c>
      <c r="AC1579" s="42" t="str">
        <f>VLOOKUP(P1579,'Customer List'!B:D,3,)</f>
        <v>Local</v>
      </c>
    </row>
    <row r="1580" spans="1:29" x14ac:dyDescent="0.25">
      <c r="A1580" s="21">
        <v>1579</v>
      </c>
      <c r="B1580" s="21" t="s">
        <v>2052</v>
      </c>
      <c r="C1580" s="30">
        <v>45856</v>
      </c>
      <c r="D1580" s="30">
        <v>45864</v>
      </c>
      <c r="E1580" s="47">
        <v>95.2</v>
      </c>
      <c r="F1580" s="47">
        <f t="shared" si="166"/>
        <v>8377.6</v>
      </c>
      <c r="G1580" s="48">
        <f t="shared" si="167"/>
        <v>8377.6</v>
      </c>
      <c r="H1580" s="21">
        <v>339011</v>
      </c>
      <c r="I1580" s="21" t="s">
        <v>2944</v>
      </c>
      <c r="J1580" s="21">
        <v>1</v>
      </c>
      <c r="K1580" s="21">
        <v>1</v>
      </c>
      <c r="L1580" s="21">
        <f t="shared" si="168"/>
        <v>0</v>
      </c>
      <c r="M1580" s="21" t="s">
        <v>2121</v>
      </c>
      <c r="N1580" s="30">
        <v>45867</v>
      </c>
      <c r="O1580" s="48">
        <v>14334.4</v>
      </c>
      <c r="P1580" s="21" t="s">
        <v>228</v>
      </c>
      <c r="Q1580" s="21">
        <v>58153776855</v>
      </c>
      <c r="R1580" s="21" t="s">
        <v>40</v>
      </c>
      <c r="S1580" s="3" t="s">
        <v>2049</v>
      </c>
      <c r="T1580" s="37"/>
      <c r="U1580" s="21" t="s">
        <v>18</v>
      </c>
      <c r="V1580" s="21" t="str">
        <f>VLOOKUP(P1580,'Customer List'!B:C,2,)</f>
        <v>Kolkata</v>
      </c>
      <c r="W1580" s="38"/>
      <c r="X1580" s="30">
        <v>45868</v>
      </c>
      <c r="Y1580" s="21">
        <f t="shared" si="169"/>
        <v>1</v>
      </c>
      <c r="Z1580" s="21" t="str">
        <f t="shared" si="170"/>
        <v>Tuesday</v>
      </c>
      <c r="AA1580" s="21" t="str">
        <f t="shared" si="171"/>
        <v>Wednesday</v>
      </c>
      <c r="AB1580" s="21" t="str">
        <f>VLOOKUP(U1580,'Currency Sheet'!A:C,3,)</f>
        <v>DOLLAR</v>
      </c>
      <c r="AC1580" s="42" t="str">
        <f>VLOOKUP(P1580,'Customer List'!B:D,3,)</f>
        <v>OutStation</v>
      </c>
    </row>
    <row r="1581" spans="1:29" x14ac:dyDescent="0.25">
      <c r="A1581" s="21">
        <v>1580</v>
      </c>
      <c r="B1581" s="21" t="s">
        <v>2052</v>
      </c>
      <c r="C1581" s="30">
        <v>45856</v>
      </c>
      <c r="D1581" s="30">
        <v>45864</v>
      </c>
      <c r="E1581" s="47">
        <v>326.25</v>
      </c>
      <c r="F1581" s="47">
        <f t="shared" si="166"/>
        <v>28710</v>
      </c>
      <c r="G1581" s="48">
        <f t="shared" si="167"/>
        <v>28710</v>
      </c>
      <c r="H1581" s="21">
        <v>341628</v>
      </c>
      <c r="I1581" s="21" t="s">
        <v>2945</v>
      </c>
      <c r="J1581" s="21">
        <v>1</v>
      </c>
      <c r="K1581" s="21">
        <v>1</v>
      </c>
      <c r="L1581" s="21">
        <f t="shared" si="168"/>
        <v>0</v>
      </c>
      <c r="M1581" s="21" t="s">
        <v>2116</v>
      </c>
      <c r="N1581" s="30">
        <v>45866</v>
      </c>
      <c r="O1581" s="48">
        <v>37192</v>
      </c>
      <c r="P1581" s="21" t="s">
        <v>16</v>
      </c>
      <c r="Q1581" s="21" t="s">
        <v>636</v>
      </c>
      <c r="R1581" s="21" t="s">
        <v>637</v>
      </c>
      <c r="S1581" s="3" t="s">
        <v>2049</v>
      </c>
      <c r="T1581" s="37"/>
      <c r="U1581" s="21" t="s">
        <v>18</v>
      </c>
      <c r="V1581" s="21" t="str">
        <f>VLOOKUP(P1581,'Customer List'!B:C,2,)</f>
        <v>Delhi</v>
      </c>
      <c r="W1581" s="38"/>
      <c r="X1581" s="30">
        <v>45866</v>
      </c>
      <c r="Y1581" s="21">
        <f t="shared" si="169"/>
        <v>0</v>
      </c>
      <c r="Z1581" s="21" t="str">
        <f t="shared" si="170"/>
        <v>Monday</v>
      </c>
      <c r="AA1581" s="21" t="str">
        <f t="shared" si="171"/>
        <v>Monday</v>
      </c>
      <c r="AB1581" s="21" t="str">
        <f>VLOOKUP(U1581,'Currency Sheet'!A:C,3,)</f>
        <v>DOLLAR</v>
      </c>
      <c r="AC1581" s="42" t="str">
        <f>VLOOKUP(P1581,'Customer List'!B:D,3,)</f>
        <v>Local</v>
      </c>
    </row>
    <row r="1582" spans="1:29" x14ac:dyDescent="0.25">
      <c r="A1582" s="21">
        <v>1581</v>
      </c>
      <c r="B1582" s="21" t="s">
        <v>2052</v>
      </c>
      <c r="C1582" s="30">
        <v>45856</v>
      </c>
      <c r="D1582" s="30">
        <v>45864</v>
      </c>
      <c r="E1582" s="47">
        <v>150.75</v>
      </c>
      <c r="F1582" s="47">
        <f t="shared" si="166"/>
        <v>13266</v>
      </c>
      <c r="G1582" s="48">
        <f t="shared" si="167"/>
        <v>13266</v>
      </c>
      <c r="H1582" s="21">
        <v>344741</v>
      </c>
      <c r="I1582" s="21" t="s">
        <v>2946</v>
      </c>
      <c r="J1582" s="21">
        <v>1</v>
      </c>
      <c r="K1582" s="21">
        <v>1</v>
      </c>
      <c r="L1582" s="21">
        <f t="shared" si="168"/>
        <v>0</v>
      </c>
      <c r="M1582" s="21" t="s">
        <v>2092</v>
      </c>
      <c r="N1582" s="30">
        <v>45868</v>
      </c>
      <c r="O1582" s="48">
        <v>22743.15</v>
      </c>
      <c r="P1582" s="21" t="s">
        <v>1051</v>
      </c>
      <c r="Q1582" s="21" t="s">
        <v>2070</v>
      </c>
      <c r="R1582" s="21" t="s">
        <v>637</v>
      </c>
      <c r="S1582" s="3" t="s">
        <v>2049</v>
      </c>
      <c r="T1582" s="37" t="s">
        <v>2093</v>
      </c>
      <c r="U1582" s="21" t="s">
        <v>18</v>
      </c>
      <c r="V1582" s="21" t="str">
        <f>VLOOKUP(P1582,'Customer List'!B:C,2,)</f>
        <v>Delhi</v>
      </c>
      <c r="W1582" s="38"/>
      <c r="X1582" s="30">
        <v>45868</v>
      </c>
      <c r="Y1582" s="21">
        <f t="shared" si="169"/>
        <v>0</v>
      </c>
      <c r="Z1582" s="21" t="str">
        <f t="shared" si="170"/>
        <v>Wednesday</v>
      </c>
      <c r="AA1582" s="21" t="str">
        <f t="shared" si="171"/>
        <v>Wednesday</v>
      </c>
      <c r="AB1582" s="21" t="str">
        <f>VLOOKUP(U1582,'Currency Sheet'!A:C,3,)</f>
        <v>DOLLAR</v>
      </c>
      <c r="AC1582" s="42" t="str">
        <f>VLOOKUP(P1582,'Customer List'!B:D,3,)</f>
        <v>Local</v>
      </c>
    </row>
    <row r="1583" spans="1:29" x14ac:dyDescent="0.25">
      <c r="A1583" s="21">
        <v>1582</v>
      </c>
      <c r="B1583" s="21" t="s">
        <v>2052</v>
      </c>
      <c r="C1583" s="30">
        <v>45856</v>
      </c>
      <c r="D1583" s="30">
        <v>45864</v>
      </c>
      <c r="E1583" s="47">
        <v>252</v>
      </c>
      <c r="F1583" s="47">
        <f t="shared" si="166"/>
        <v>22176</v>
      </c>
      <c r="G1583" s="48">
        <f t="shared" si="167"/>
        <v>22176</v>
      </c>
      <c r="H1583" s="21">
        <v>345006</v>
      </c>
      <c r="I1583" s="21" t="s">
        <v>2947</v>
      </c>
      <c r="J1583" s="21">
        <v>1</v>
      </c>
      <c r="K1583" s="21">
        <v>1</v>
      </c>
      <c r="L1583" s="21">
        <f t="shared" si="168"/>
        <v>0</v>
      </c>
      <c r="M1583" s="21" t="s">
        <v>2103</v>
      </c>
      <c r="N1583" s="30">
        <v>45866</v>
      </c>
      <c r="O1583" s="48">
        <v>39060</v>
      </c>
      <c r="P1583" s="21" t="s">
        <v>2046</v>
      </c>
      <c r="Q1583" s="21">
        <v>58153728301</v>
      </c>
      <c r="R1583" s="21" t="s">
        <v>40</v>
      </c>
      <c r="S1583" s="3" t="s">
        <v>2049</v>
      </c>
      <c r="T1583" s="37"/>
      <c r="U1583" s="21" t="s">
        <v>18</v>
      </c>
      <c r="V1583" s="21" t="str">
        <f>VLOOKUP(P1583,'Customer List'!B:C,2,)</f>
        <v>Banglore</v>
      </c>
      <c r="W1583" s="38"/>
      <c r="X1583" s="30">
        <v>45867</v>
      </c>
      <c r="Y1583" s="21">
        <f t="shared" si="169"/>
        <v>1</v>
      </c>
      <c r="Z1583" s="21" t="str">
        <f t="shared" si="170"/>
        <v>Monday</v>
      </c>
      <c r="AA1583" s="21" t="str">
        <f t="shared" si="171"/>
        <v>Tuesday</v>
      </c>
      <c r="AB1583" s="21" t="str">
        <f>VLOOKUP(U1583,'Currency Sheet'!A:C,3,)</f>
        <v>DOLLAR</v>
      </c>
      <c r="AC1583" s="42" t="str">
        <f>VLOOKUP(P1583,'Customer List'!B:D,3,)</f>
        <v>OutStation</v>
      </c>
    </row>
    <row r="1584" spans="1:29" x14ac:dyDescent="0.25">
      <c r="A1584" s="21">
        <v>1583</v>
      </c>
      <c r="B1584" s="21" t="s">
        <v>2052</v>
      </c>
      <c r="C1584" s="30">
        <v>45856</v>
      </c>
      <c r="D1584" s="30">
        <v>45864</v>
      </c>
      <c r="E1584" s="47">
        <v>267.39999999999998</v>
      </c>
      <c r="F1584" s="47">
        <f t="shared" si="166"/>
        <v>23531.199999999997</v>
      </c>
      <c r="G1584" s="48">
        <f t="shared" si="167"/>
        <v>47062.399999999994</v>
      </c>
      <c r="H1584" s="21">
        <v>353054</v>
      </c>
      <c r="I1584" s="21" t="s">
        <v>2948</v>
      </c>
      <c r="J1584" s="21">
        <v>2</v>
      </c>
      <c r="K1584" s="21">
        <v>2</v>
      </c>
      <c r="L1584" s="21">
        <f t="shared" si="168"/>
        <v>0</v>
      </c>
      <c r="M1584" s="21" t="s">
        <v>2120</v>
      </c>
      <c r="N1584" s="30">
        <v>45866</v>
      </c>
      <c r="O1584" s="48">
        <v>88815</v>
      </c>
      <c r="P1584" s="21" t="s">
        <v>2048</v>
      </c>
      <c r="Q1584" s="21">
        <v>58153727494</v>
      </c>
      <c r="R1584" s="21" t="s">
        <v>40</v>
      </c>
      <c r="S1584" s="3" t="s">
        <v>2049</v>
      </c>
      <c r="T1584" s="37"/>
      <c r="U1584" s="21" t="s">
        <v>18</v>
      </c>
      <c r="V1584" s="21" t="str">
        <f>VLOOKUP(P1584,'Customer List'!B:C,2,)</f>
        <v>Hyderabad</v>
      </c>
      <c r="W1584" s="38"/>
      <c r="X1584" s="30">
        <v>45867</v>
      </c>
      <c r="Y1584" s="21">
        <f t="shared" si="169"/>
        <v>1</v>
      </c>
      <c r="Z1584" s="21" t="str">
        <f t="shared" si="170"/>
        <v>Monday</v>
      </c>
      <c r="AA1584" s="21" t="str">
        <f t="shared" si="171"/>
        <v>Tuesday</v>
      </c>
      <c r="AB1584" s="21" t="str">
        <f>VLOOKUP(U1584,'Currency Sheet'!A:C,3,)</f>
        <v>DOLLAR</v>
      </c>
      <c r="AC1584" s="42" t="str">
        <f>VLOOKUP(P1584,'Customer List'!B:D,3,)</f>
        <v>OutStation</v>
      </c>
    </row>
    <row r="1585" spans="1:29" x14ac:dyDescent="0.25">
      <c r="A1585" s="21">
        <v>1584</v>
      </c>
      <c r="B1585" s="21" t="s">
        <v>2052</v>
      </c>
      <c r="C1585" s="30">
        <v>45856</v>
      </c>
      <c r="D1585" s="30">
        <v>45864</v>
      </c>
      <c r="E1585" s="47">
        <v>234.5</v>
      </c>
      <c r="F1585" s="47">
        <f t="shared" si="166"/>
        <v>20636</v>
      </c>
      <c r="G1585" s="48">
        <f t="shared" si="167"/>
        <v>20636</v>
      </c>
      <c r="H1585" s="21">
        <v>353712</v>
      </c>
      <c r="I1585" s="21" t="s">
        <v>2949</v>
      </c>
      <c r="J1585" s="21">
        <v>1</v>
      </c>
      <c r="K1585" s="21">
        <v>1</v>
      </c>
      <c r="L1585" s="21">
        <f t="shared" si="168"/>
        <v>0</v>
      </c>
      <c r="M1585" s="21" t="s">
        <v>2103</v>
      </c>
      <c r="N1585" s="30">
        <v>45866</v>
      </c>
      <c r="O1585" s="48">
        <v>36347.5</v>
      </c>
      <c r="P1585" s="21" t="s">
        <v>2046</v>
      </c>
      <c r="Q1585" s="21">
        <v>58153728301</v>
      </c>
      <c r="R1585" s="21" t="s">
        <v>40</v>
      </c>
      <c r="S1585" s="3" t="s">
        <v>2049</v>
      </c>
      <c r="T1585" s="37"/>
      <c r="U1585" s="21" t="s">
        <v>18</v>
      </c>
      <c r="V1585" s="21" t="str">
        <f>VLOOKUP(P1585,'Customer List'!B:C,2,)</f>
        <v>Banglore</v>
      </c>
      <c r="W1585" s="38"/>
      <c r="X1585" s="30">
        <v>45867</v>
      </c>
      <c r="Y1585" s="21">
        <f t="shared" si="169"/>
        <v>1</v>
      </c>
      <c r="Z1585" s="21" t="str">
        <f t="shared" si="170"/>
        <v>Monday</v>
      </c>
      <c r="AA1585" s="21" t="str">
        <f t="shared" si="171"/>
        <v>Tuesday</v>
      </c>
      <c r="AB1585" s="21" t="str">
        <f>VLOOKUP(U1585,'Currency Sheet'!A:C,3,)</f>
        <v>DOLLAR</v>
      </c>
      <c r="AC1585" s="42" t="str">
        <f>VLOOKUP(P1585,'Customer List'!B:D,3,)</f>
        <v>OutStation</v>
      </c>
    </row>
    <row r="1586" spans="1:29" x14ac:dyDescent="0.25">
      <c r="A1586" s="21">
        <v>1585</v>
      </c>
      <c r="B1586" s="21" t="s">
        <v>2052</v>
      </c>
      <c r="C1586" s="30">
        <v>45856</v>
      </c>
      <c r="D1586" s="30">
        <v>45864</v>
      </c>
      <c r="E1586" s="47">
        <v>326.25</v>
      </c>
      <c r="F1586" s="47">
        <f t="shared" si="166"/>
        <v>28710</v>
      </c>
      <c r="G1586" s="48">
        <f t="shared" si="167"/>
        <v>28710</v>
      </c>
      <c r="H1586" s="21">
        <v>358610</v>
      </c>
      <c r="I1586" s="21" t="s">
        <v>2851</v>
      </c>
      <c r="J1586" s="21">
        <v>1</v>
      </c>
      <c r="K1586" s="21">
        <v>1</v>
      </c>
      <c r="L1586" s="21">
        <f t="shared" si="168"/>
        <v>0</v>
      </c>
      <c r="M1586" s="21" t="s">
        <v>2118</v>
      </c>
      <c r="N1586" s="30">
        <v>45866</v>
      </c>
      <c r="O1586" s="48">
        <v>37192.5</v>
      </c>
      <c r="P1586" s="21" t="s">
        <v>16</v>
      </c>
      <c r="Q1586" s="21" t="s">
        <v>636</v>
      </c>
      <c r="R1586" s="21" t="s">
        <v>637</v>
      </c>
      <c r="S1586" s="3" t="s">
        <v>2049</v>
      </c>
      <c r="T1586" s="37"/>
      <c r="U1586" s="21" t="s">
        <v>18</v>
      </c>
      <c r="V1586" s="21" t="str">
        <f>VLOOKUP(P1586,'Customer List'!B:C,2,)</f>
        <v>Delhi</v>
      </c>
      <c r="W1586" s="38"/>
      <c r="X1586" s="30">
        <v>45866</v>
      </c>
      <c r="Y1586" s="21">
        <f t="shared" si="169"/>
        <v>0</v>
      </c>
      <c r="Z1586" s="21" t="str">
        <f t="shared" si="170"/>
        <v>Monday</v>
      </c>
      <c r="AA1586" s="21" t="str">
        <f t="shared" si="171"/>
        <v>Monday</v>
      </c>
      <c r="AB1586" s="21" t="str">
        <f>VLOOKUP(U1586,'Currency Sheet'!A:C,3,)</f>
        <v>DOLLAR</v>
      </c>
      <c r="AC1586" s="42" t="str">
        <f>VLOOKUP(P1586,'Customer List'!B:D,3,)</f>
        <v>Local</v>
      </c>
    </row>
    <row r="1587" spans="1:29" x14ac:dyDescent="0.25">
      <c r="A1587" s="21">
        <v>1586</v>
      </c>
      <c r="B1587" s="21" t="s">
        <v>2052</v>
      </c>
      <c r="C1587" s="30">
        <v>45856</v>
      </c>
      <c r="D1587" s="30">
        <v>45864</v>
      </c>
      <c r="E1587" s="47">
        <v>236.6</v>
      </c>
      <c r="F1587" s="47">
        <f t="shared" si="166"/>
        <v>20820.8</v>
      </c>
      <c r="G1587" s="48">
        <f t="shared" si="167"/>
        <v>20820.8</v>
      </c>
      <c r="H1587" s="21">
        <v>359610</v>
      </c>
      <c r="I1587" s="21" t="s">
        <v>2950</v>
      </c>
      <c r="J1587" s="21">
        <v>1</v>
      </c>
      <c r="K1587" s="21">
        <v>1</v>
      </c>
      <c r="L1587" s="21">
        <f t="shared" si="168"/>
        <v>0</v>
      </c>
      <c r="M1587" s="21" t="s">
        <v>2141</v>
      </c>
      <c r="N1587" s="30">
        <v>45867</v>
      </c>
      <c r="O1587" s="48">
        <v>36673</v>
      </c>
      <c r="P1587" s="21" t="s">
        <v>191</v>
      </c>
      <c r="Q1587" s="21" t="s">
        <v>2079</v>
      </c>
      <c r="R1587" s="21" t="s">
        <v>40</v>
      </c>
      <c r="S1587" s="3" t="s">
        <v>2049</v>
      </c>
      <c r="T1587" s="37"/>
      <c r="U1587" s="21" t="s">
        <v>18</v>
      </c>
      <c r="V1587" s="21" t="str">
        <f>VLOOKUP(P1587,'Customer List'!B:C,2,)</f>
        <v>Chandigarh</v>
      </c>
      <c r="W1587" s="38"/>
      <c r="X1587" s="30">
        <v>45868</v>
      </c>
      <c r="Y1587" s="21">
        <f t="shared" si="169"/>
        <v>1</v>
      </c>
      <c r="Z1587" s="21" t="str">
        <f t="shared" si="170"/>
        <v>Tuesday</v>
      </c>
      <c r="AA1587" s="21" t="str">
        <f t="shared" si="171"/>
        <v>Wednesday</v>
      </c>
      <c r="AB1587" s="21" t="str">
        <f>VLOOKUP(U1587,'Currency Sheet'!A:C,3,)</f>
        <v>DOLLAR</v>
      </c>
      <c r="AC1587" s="42" t="str">
        <f>VLOOKUP(P1587,'Customer List'!B:D,3,)</f>
        <v>OutStation</v>
      </c>
    </row>
    <row r="1588" spans="1:29" x14ac:dyDescent="0.25">
      <c r="A1588" s="21">
        <v>1587</v>
      </c>
      <c r="B1588" s="21" t="s">
        <v>2052</v>
      </c>
      <c r="C1588" s="30">
        <v>45856</v>
      </c>
      <c r="D1588" s="30">
        <v>45864</v>
      </c>
      <c r="E1588" s="47">
        <v>183.4</v>
      </c>
      <c r="F1588" s="47">
        <f t="shared" si="166"/>
        <v>16139.2</v>
      </c>
      <c r="G1588" s="48">
        <f t="shared" si="167"/>
        <v>16139.2</v>
      </c>
      <c r="H1588" s="21">
        <v>362508</v>
      </c>
      <c r="I1588" s="21" t="s">
        <v>2951</v>
      </c>
      <c r="J1588" s="21">
        <v>1</v>
      </c>
      <c r="K1588" s="21">
        <v>1</v>
      </c>
      <c r="L1588" s="21">
        <f t="shared" si="168"/>
        <v>0</v>
      </c>
      <c r="M1588" s="21" t="s">
        <v>2121</v>
      </c>
      <c r="N1588" s="30">
        <v>45867</v>
      </c>
      <c r="O1588" s="48">
        <v>27614.799999999999</v>
      </c>
      <c r="P1588" s="21" t="s">
        <v>228</v>
      </c>
      <c r="Q1588" s="21">
        <v>58153776855</v>
      </c>
      <c r="R1588" s="21" t="s">
        <v>40</v>
      </c>
      <c r="S1588" s="3" t="s">
        <v>2049</v>
      </c>
      <c r="T1588" s="37"/>
      <c r="U1588" s="21" t="s">
        <v>18</v>
      </c>
      <c r="V1588" s="21" t="str">
        <f>VLOOKUP(P1588,'Customer List'!B:C,2,)</f>
        <v>Kolkata</v>
      </c>
      <c r="W1588" s="38"/>
      <c r="X1588" s="30">
        <v>45868</v>
      </c>
      <c r="Y1588" s="21">
        <f t="shared" si="169"/>
        <v>1</v>
      </c>
      <c r="Z1588" s="21" t="str">
        <f t="shared" si="170"/>
        <v>Tuesday</v>
      </c>
      <c r="AA1588" s="21" t="str">
        <f t="shared" si="171"/>
        <v>Wednesday</v>
      </c>
      <c r="AB1588" s="21" t="str">
        <f>VLOOKUP(U1588,'Currency Sheet'!A:C,3,)</f>
        <v>DOLLAR</v>
      </c>
      <c r="AC1588" s="42" t="str">
        <f>VLOOKUP(P1588,'Customer List'!B:D,3,)</f>
        <v>OutStation</v>
      </c>
    </row>
    <row r="1589" spans="1:29" x14ac:dyDescent="0.25">
      <c r="A1589" s="21">
        <v>1588</v>
      </c>
      <c r="B1589" s="21" t="s">
        <v>2052</v>
      </c>
      <c r="C1589" s="30">
        <v>45856</v>
      </c>
      <c r="D1589" s="30">
        <v>45864</v>
      </c>
      <c r="E1589" s="47">
        <v>304.5</v>
      </c>
      <c r="F1589" s="47">
        <f t="shared" si="166"/>
        <v>26796</v>
      </c>
      <c r="G1589" s="48">
        <f t="shared" si="167"/>
        <v>26796</v>
      </c>
      <c r="H1589" s="21">
        <v>363022</v>
      </c>
      <c r="I1589" s="21" t="s">
        <v>2952</v>
      </c>
      <c r="J1589" s="21">
        <v>1</v>
      </c>
      <c r="K1589" s="21">
        <v>1</v>
      </c>
      <c r="L1589" s="21">
        <f t="shared" si="168"/>
        <v>0</v>
      </c>
      <c r="M1589" s="21" t="s">
        <v>2100</v>
      </c>
      <c r="N1589" s="30">
        <v>45866</v>
      </c>
      <c r="O1589" s="48">
        <v>34713</v>
      </c>
      <c r="P1589" s="21" t="s">
        <v>242</v>
      </c>
      <c r="Q1589" s="21">
        <v>58153726466</v>
      </c>
      <c r="R1589" s="21" t="s">
        <v>40</v>
      </c>
      <c r="S1589" s="3" t="s">
        <v>2049</v>
      </c>
      <c r="T1589" s="37"/>
      <c r="U1589" s="21" t="s">
        <v>18</v>
      </c>
      <c r="V1589" s="21" t="str">
        <f>VLOOKUP(P1589,'Customer List'!B:C,2,)</f>
        <v>Mumbai</v>
      </c>
      <c r="W1589" s="38"/>
      <c r="X1589" s="30">
        <v>45867</v>
      </c>
      <c r="Y1589" s="21">
        <f t="shared" si="169"/>
        <v>1</v>
      </c>
      <c r="Z1589" s="21" t="str">
        <f t="shared" si="170"/>
        <v>Monday</v>
      </c>
      <c r="AA1589" s="21" t="str">
        <f t="shared" si="171"/>
        <v>Tuesday</v>
      </c>
      <c r="AB1589" s="21" t="str">
        <f>VLOOKUP(U1589,'Currency Sheet'!A:C,3,)</f>
        <v>DOLLAR</v>
      </c>
      <c r="AC1589" s="42" t="str">
        <f>VLOOKUP(P1589,'Customer List'!B:D,3,)</f>
        <v>OutStation</v>
      </c>
    </row>
    <row r="1590" spans="1:29" x14ac:dyDescent="0.25">
      <c r="A1590" s="21">
        <v>1589</v>
      </c>
      <c r="B1590" s="21" t="s">
        <v>2052</v>
      </c>
      <c r="C1590" s="30">
        <v>45856</v>
      </c>
      <c r="D1590" s="30">
        <v>45864</v>
      </c>
      <c r="E1590" s="47">
        <v>259</v>
      </c>
      <c r="F1590" s="47">
        <f t="shared" si="166"/>
        <v>22792</v>
      </c>
      <c r="G1590" s="48">
        <f t="shared" si="167"/>
        <v>22792</v>
      </c>
      <c r="H1590" s="21">
        <v>363210</v>
      </c>
      <c r="I1590" s="21" t="s">
        <v>2852</v>
      </c>
      <c r="J1590" s="21">
        <v>1</v>
      </c>
      <c r="K1590" s="21">
        <v>1</v>
      </c>
      <c r="L1590" s="21">
        <f t="shared" si="168"/>
        <v>0</v>
      </c>
      <c r="M1590" s="21" t="s">
        <v>2118</v>
      </c>
      <c r="N1590" s="30">
        <v>45866</v>
      </c>
      <c r="O1590" s="48">
        <v>31635</v>
      </c>
      <c r="P1590" s="21" t="s">
        <v>16</v>
      </c>
      <c r="Q1590" s="21" t="s">
        <v>636</v>
      </c>
      <c r="R1590" s="21" t="s">
        <v>637</v>
      </c>
      <c r="S1590" s="3" t="s">
        <v>2049</v>
      </c>
      <c r="T1590" s="37"/>
      <c r="U1590" s="21" t="s">
        <v>18</v>
      </c>
      <c r="V1590" s="21" t="str">
        <f>VLOOKUP(P1590,'Customer List'!B:C,2,)</f>
        <v>Delhi</v>
      </c>
      <c r="W1590" s="38"/>
      <c r="X1590" s="30">
        <v>45866</v>
      </c>
      <c r="Y1590" s="21">
        <f t="shared" si="169"/>
        <v>0</v>
      </c>
      <c r="Z1590" s="21" t="str">
        <f t="shared" si="170"/>
        <v>Monday</v>
      </c>
      <c r="AA1590" s="21" t="str">
        <f t="shared" si="171"/>
        <v>Monday</v>
      </c>
      <c r="AB1590" s="21" t="str">
        <f>VLOOKUP(U1590,'Currency Sheet'!A:C,3,)</f>
        <v>DOLLAR</v>
      </c>
      <c r="AC1590" s="42" t="str">
        <f>VLOOKUP(P1590,'Customer List'!B:D,3,)</f>
        <v>Local</v>
      </c>
    </row>
    <row r="1591" spans="1:29" x14ac:dyDescent="0.25">
      <c r="A1591" s="21">
        <v>1590</v>
      </c>
      <c r="B1591" s="21" t="s">
        <v>2052</v>
      </c>
      <c r="C1591" s="30">
        <v>45856</v>
      </c>
      <c r="D1591" s="30">
        <v>45864</v>
      </c>
      <c r="E1591" s="47">
        <v>242.9</v>
      </c>
      <c r="F1591" s="47">
        <f t="shared" si="166"/>
        <v>21375.200000000001</v>
      </c>
      <c r="G1591" s="48">
        <f t="shared" si="167"/>
        <v>21375.200000000001</v>
      </c>
      <c r="H1591" s="21">
        <v>363804</v>
      </c>
      <c r="I1591" s="21" t="s">
        <v>2953</v>
      </c>
      <c r="J1591" s="21">
        <v>1</v>
      </c>
      <c r="K1591" s="21">
        <v>1</v>
      </c>
      <c r="L1591" s="21">
        <f t="shared" si="168"/>
        <v>0</v>
      </c>
      <c r="M1591" s="21" t="s">
        <v>2103</v>
      </c>
      <c r="N1591" s="30">
        <v>45866</v>
      </c>
      <c r="O1591" s="48">
        <v>37649.5</v>
      </c>
      <c r="P1591" s="21" t="s">
        <v>2046</v>
      </c>
      <c r="Q1591" s="21">
        <v>58153728301</v>
      </c>
      <c r="R1591" s="21" t="s">
        <v>40</v>
      </c>
      <c r="S1591" s="3" t="s">
        <v>2049</v>
      </c>
      <c r="T1591" s="37"/>
      <c r="U1591" s="21" t="s">
        <v>18</v>
      </c>
      <c r="V1591" s="21" t="str">
        <f>VLOOKUP(P1591,'Customer List'!B:C,2,)</f>
        <v>Banglore</v>
      </c>
      <c r="W1591" s="38"/>
      <c r="X1591" s="30">
        <v>45867</v>
      </c>
      <c r="Y1591" s="21">
        <f t="shared" si="169"/>
        <v>1</v>
      </c>
      <c r="Z1591" s="21" t="str">
        <f t="shared" si="170"/>
        <v>Monday</v>
      </c>
      <c r="AA1591" s="21" t="str">
        <f t="shared" si="171"/>
        <v>Tuesday</v>
      </c>
      <c r="AB1591" s="21" t="str">
        <f>VLOOKUP(U1591,'Currency Sheet'!A:C,3,)</f>
        <v>DOLLAR</v>
      </c>
      <c r="AC1591" s="42" t="str">
        <f>VLOOKUP(P1591,'Customer List'!B:D,3,)</f>
        <v>OutStation</v>
      </c>
    </row>
    <row r="1592" spans="1:29" x14ac:dyDescent="0.25">
      <c r="A1592" s="21">
        <v>1591</v>
      </c>
      <c r="B1592" s="21" t="s">
        <v>2052</v>
      </c>
      <c r="C1592" s="30">
        <v>45856</v>
      </c>
      <c r="D1592" s="30">
        <v>45864</v>
      </c>
      <c r="E1592" s="47">
        <v>301.5</v>
      </c>
      <c r="F1592" s="47">
        <f t="shared" si="166"/>
        <v>26532</v>
      </c>
      <c r="G1592" s="48">
        <f t="shared" si="167"/>
        <v>26532</v>
      </c>
      <c r="H1592" s="21">
        <v>367422</v>
      </c>
      <c r="I1592" s="21" t="s">
        <v>2954</v>
      </c>
      <c r="J1592" s="21">
        <v>1</v>
      </c>
      <c r="K1592" s="21">
        <v>1</v>
      </c>
      <c r="L1592" s="21">
        <f t="shared" si="168"/>
        <v>0</v>
      </c>
      <c r="M1592" s="21" t="s">
        <v>2091</v>
      </c>
      <c r="N1592" s="30">
        <v>45868</v>
      </c>
      <c r="O1592" s="48">
        <v>38592</v>
      </c>
      <c r="P1592" s="21" t="s">
        <v>208</v>
      </c>
      <c r="Q1592" s="21" t="s">
        <v>2070</v>
      </c>
      <c r="R1592" s="21" t="s">
        <v>637</v>
      </c>
      <c r="S1592" s="3" t="s">
        <v>2049</v>
      </c>
      <c r="T1592" s="37"/>
      <c r="U1592" s="21" t="s">
        <v>18</v>
      </c>
      <c r="V1592" s="21" t="str">
        <f>VLOOKUP(P1592,'Customer List'!B:C,2,)</f>
        <v>Delhi</v>
      </c>
      <c r="W1592" s="38"/>
      <c r="X1592" s="30">
        <v>45868</v>
      </c>
      <c r="Y1592" s="21">
        <f t="shared" si="169"/>
        <v>0</v>
      </c>
      <c r="Z1592" s="21" t="str">
        <f t="shared" si="170"/>
        <v>Wednesday</v>
      </c>
      <c r="AA1592" s="21" t="str">
        <f t="shared" si="171"/>
        <v>Wednesday</v>
      </c>
      <c r="AB1592" s="21" t="str">
        <f>VLOOKUP(U1592,'Currency Sheet'!A:C,3,)</f>
        <v>DOLLAR</v>
      </c>
      <c r="AC1592" s="42" t="str">
        <f>VLOOKUP(P1592,'Customer List'!B:D,3,)</f>
        <v>Local</v>
      </c>
    </row>
    <row r="1593" spans="1:29" x14ac:dyDescent="0.25">
      <c r="A1593" s="21">
        <v>1592</v>
      </c>
      <c r="B1593" s="21" t="s">
        <v>2052</v>
      </c>
      <c r="C1593" s="30">
        <v>45856</v>
      </c>
      <c r="D1593" s="30">
        <v>45864</v>
      </c>
      <c r="E1593" s="47">
        <v>259</v>
      </c>
      <c r="F1593" s="47">
        <f t="shared" si="166"/>
        <v>22792</v>
      </c>
      <c r="G1593" s="48">
        <f t="shared" si="167"/>
        <v>22792</v>
      </c>
      <c r="H1593" s="21">
        <v>367730</v>
      </c>
      <c r="I1593" s="21" t="s">
        <v>2955</v>
      </c>
      <c r="J1593" s="21">
        <v>1</v>
      </c>
      <c r="K1593" s="21">
        <v>1</v>
      </c>
      <c r="L1593" s="21">
        <f t="shared" si="168"/>
        <v>0</v>
      </c>
      <c r="M1593" s="21" t="s">
        <v>2103</v>
      </c>
      <c r="N1593" s="30">
        <v>45866</v>
      </c>
      <c r="O1593" s="48">
        <v>40145</v>
      </c>
      <c r="P1593" s="21" t="s">
        <v>2046</v>
      </c>
      <c r="Q1593" s="21">
        <v>58153728301</v>
      </c>
      <c r="R1593" s="21" t="s">
        <v>40</v>
      </c>
      <c r="S1593" s="3" t="s">
        <v>2049</v>
      </c>
      <c r="T1593" s="37"/>
      <c r="U1593" s="21" t="s">
        <v>18</v>
      </c>
      <c r="V1593" s="21" t="str">
        <f>VLOOKUP(P1593,'Customer List'!B:C,2,)</f>
        <v>Banglore</v>
      </c>
      <c r="W1593" s="38"/>
      <c r="X1593" s="30">
        <v>45867</v>
      </c>
      <c r="Y1593" s="21">
        <f t="shared" si="169"/>
        <v>1</v>
      </c>
      <c r="Z1593" s="21" t="str">
        <f t="shared" si="170"/>
        <v>Monday</v>
      </c>
      <c r="AA1593" s="21" t="str">
        <f t="shared" si="171"/>
        <v>Tuesday</v>
      </c>
      <c r="AB1593" s="21" t="str">
        <f>VLOOKUP(U1593,'Currency Sheet'!A:C,3,)</f>
        <v>DOLLAR</v>
      </c>
      <c r="AC1593" s="42" t="str">
        <f>VLOOKUP(P1593,'Customer List'!B:D,3,)</f>
        <v>OutStation</v>
      </c>
    </row>
    <row r="1594" spans="1:29" x14ac:dyDescent="0.25">
      <c r="A1594" s="21">
        <v>1593</v>
      </c>
      <c r="B1594" s="21" t="s">
        <v>2052</v>
      </c>
      <c r="C1594" s="30">
        <v>45856</v>
      </c>
      <c r="D1594" s="30">
        <v>45864</v>
      </c>
      <c r="E1594" s="47">
        <v>305.25</v>
      </c>
      <c r="F1594" s="47">
        <f t="shared" si="166"/>
        <v>26862</v>
      </c>
      <c r="G1594" s="48">
        <f t="shared" si="167"/>
        <v>26862</v>
      </c>
      <c r="H1594" s="21">
        <v>368526</v>
      </c>
      <c r="I1594" s="21" t="s">
        <v>2855</v>
      </c>
      <c r="J1594" s="21">
        <v>1</v>
      </c>
      <c r="K1594" s="21">
        <v>1</v>
      </c>
      <c r="L1594" s="21">
        <f t="shared" si="168"/>
        <v>0</v>
      </c>
      <c r="M1594" s="21" t="s">
        <v>2118</v>
      </c>
      <c r="N1594" s="30">
        <v>45866</v>
      </c>
      <c r="O1594" s="48">
        <v>34798.5</v>
      </c>
      <c r="P1594" s="21" t="s">
        <v>16</v>
      </c>
      <c r="Q1594" s="21" t="s">
        <v>636</v>
      </c>
      <c r="R1594" s="21" t="s">
        <v>637</v>
      </c>
      <c r="S1594" s="3" t="s">
        <v>2049</v>
      </c>
      <c r="T1594" s="37"/>
      <c r="U1594" s="21" t="s">
        <v>18</v>
      </c>
      <c r="V1594" s="21" t="str">
        <f>VLOOKUP(P1594,'Customer List'!B:C,2,)</f>
        <v>Delhi</v>
      </c>
      <c r="W1594" s="38"/>
      <c r="X1594" s="30">
        <v>45866</v>
      </c>
      <c r="Y1594" s="21">
        <f t="shared" si="169"/>
        <v>0</v>
      </c>
      <c r="Z1594" s="21" t="str">
        <f t="shared" si="170"/>
        <v>Monday</v>
      </c>
      <c r="AA1594" s="21" t="str">
        <f t="shared" si="171"/>
        <v>Monday</v>
      </c>
      <c r="AB1594" s="21" t="str">
        <f>VLOOKUP(U1594,'Currency Sheet'!A:C,3,)</f>
        <v>DOLLAR</v>
      </c>
      <c r="AC1594" s="42" t="str">
        <f>VLOOKUP(P1594,'Customer List'!B:D,3,)</f>
        <v>Local</v>
      </c>
    </row>
    <row r="1595" spans="1:29" x14ac:dyDescent="0.25">
      <c r="A1595" s="21">
        <v>1594</v>
      </c>
      <c r="B1595" s="21" t="s">
        <v>2052</v>
      </c>
      <c r="C1595" s="30">
        <v>45856</v>
      </c>
      <c r="D1595" s="30">
        <v>45864</v>
      </c>
      <c r="E1595" s="47">
        <v>259</v>
      </c>
      <c r="F1595" s="47">
        <f t="shared" si="166"/>
        <v>22792</v>
      </c>
      <c r="G1595" s="48">
        <f t="shared" si="167"/>
        <v>22792</v>
      </c>
      <c r="H1595" s="21">
        <v>372214</v>
      </c>
      <c r="I1595" s="21" t="s">
        <v>122</v>
      </c>
      <c r="J1595" s="21">
        <v>1</v>
      </c>
      <c r="K1595" s="21">
        <v>1</v>
      </c>
      <c r="L1595" s="21">
        <f t="shared" si="168"/>
        <v>0</v>
      </c>
      <c r="M1595" s="21" t="s">
        <v>2105</v>
      </c>
      <c r="N1595" s="30">
        <v>45866</v>
      </c>
      <c r="O1595" s="48">
        <v>43012</v>
      </c>
      <c r="P1595" s="21" t="s">
        <v>288</v>
      </c>
      <c r="Q1595" s="21">
        <v>58153726050</v>
      </c>
      <c r="R1595" s="21" t="s">
        <v>40</v>
      </c>
      <c r="S1595" s="3" t="s">
        <v>2049</v>
      </c>
      <c r="T1595" s="37"/>
      <c r="U1595" s="21" t="s">
        <v>18</v>
      </c>
      <c r="V1595" s="21" t="str">
        <f>VLOOKUP(P1595,'Customer List'!B:C,2,)</f>
        <v>Banglore</v>
      </c>
      <c r="W1595" s="38"/>
      <c r="X1595" s="30">
        <v>45867</v>
      </c>
      <c r="Y1595" s="21">
        <f t="shared" si="169"/>
        <v>1</v>
      </c>
      <c r="Z1595" s="21" t="str">
        <f t="shared" si="170"/>
        <v>Monday</v>
      </c>
      <c r="AA1595" s="21" t="str">
        <f t="shared" si="171"/>
        <v>Tuesday</v>
      </c>
      <c r="AB1595" s="21" t="str">
        <f>VLOOKUP(U1595,'Currency Sheet'!A:C,3,)</f>
        <v>DOLLAR</v>
      </c>
      <c r="AC1595" s="42" t="str">
        <f>VLOOKUP(P1595,'Customer List'!B:D,3,)</f>
        <v>OutStation</v>
      </c>
    </row>
    <row r="1596" spans="1:29" x14ac:dyDescent="0.25">
      <c r="A1596" s="21">
        <v>1595</v>
      </c>
      <c r="B1596" s="21" t="s">
        <v>2052</v>
      </c>
      <c r="C1596" s="30">
        <v>45856</v>
      </c>
      <c r="D1596" s="30">
        <v>45864</v>
      </c>
      <c r="E1596" s="47">
        <v>279.3</v>
      </c>
      <c r="F1596" s="47">
        <f t="shared" si="166"/>
        <v>24578.400000000001</v>
      </c>
      <c r="G1596" s="48">
        <f t="shared" si="167"/>
        <v>24578.400000000001</v>
      </c>
      <c r="H1596" s="21">
        <v>373308</v>
      </c>
      <c r="I1596" s="21" t="s">
        <v>2956</v>
      </c>
      <c r="J1596" s="21">
        <v>1</v>
      </c>
      <c r="K1596" s="21">
        <v>1</v>
      </c>
      <c r="L1596" s="21">
        <f t="shared" si="168"/>
        <v>0</v>
      </c>
      <c r="M1596" s="21" t="s">
        <v>2122</v>
      </c>
      <c r="N1596" s="30">
        <v>45867</v>
      </c>
      <c r="O1596" s="48">
        <v>41895</v>
      </c>
      <c r="P1596" s="21" t="s">
        <v>621</v>
      </c>
      <c r="Q1596" s="21">
        <v>58153777684</v>
      </c>
      <c r="R1596" s="21" t="s">
        <v>40</v>
      </c>
      <c r="S1596" s="3" t="s">
        <v>2049</v>
      </c>
      <c r="T1596" s="37"/>
      <c r="U1596" s="21" t="s">
        <v>18</v>
      </c>
      <c r="V1596" s="21" t="str">
        <f>VLOOKUP(P1596,'Customer List'!B:C,2,)</f>
        <v>Hyderabad</v>
      </c>
      <c r="W1596" s="38"/>
      <c r="X1596" s="30">
        <v>45868</v>
      </c>
      <c r="Y1596" s="21">
        <f t="shared" si="169"/>
        <v>1</v>
      </c>
      <c r="Z1596" s="21" t="str">
        <f t="shared" si="170"/>
        <v>Tuesday</v>
      </c>
      <c r="AA1596" s="21" t="str">
        <f t="shared" si="171"/>
        <v>Wednesday</v>
      </c>
      <c r="AB1596" s="21" t="str">
        <f>VLOOKUP(U1596,'Currency Sheet'!A:C,3,)</f>
        <v>DOLLAR</v>
      </c>
      <c r="AC1596" s="42" t="str">
        <f>VLOOKUP(P1596,'Customer List'!B:D,3,)</f>
        <v>OutStation</v>
      </c>
    </row>
    <row r="1597" spans="1:29" x14ac:dyDescent="0.25">
      <c r="A1597" s="21">
        <v>1596</v>
      </c>
      <c r="B1597" s="21" t="s">
        <v>2052</v>
      </c>
      <c r="C1597" s="30">
        <v>45856</v>
      </c>
      <c r="D1597" s="30">
        <v>45864</v>
      </c>
      <c r="E1597" s="47">
        <v>111.3</v>
      </c>
      <c r="F1597" s="47">
        <f t="shared" si="166"/>
        <v>9794.4</v>
      </c>
      <c r="G1597" s="48">
        <f t="shared" si="167"/>
        <v>9794.4</v>
      </c>
      <c r="H1597" s="21">
        <v>375021</v>
      </c>
      <c r="I1597" s="21" t="s">
        <v>2957</v>
      </c>
      <c r="J1597" s="21">
        <v>1</v>
      </c>
      <c r="K1597" s="21">
        <v>1</v>
      </c>
      <c r="L1597" s="21">
        <f t="shared" si="168"/>
        <v>0</v>
      </c>
      <c r="M1597" s="21" t="s">
        <v>2121</v>
      </c>
      <c r="N1597" s="30">
        <v>45867</v>
      </c>
      <c r="O1597" s="48">
        <v>16758.599999999999</v>
      </c>
      <c r="P1597" s="21" t="s">
        <v>228</v>
      </c>
      <c r="Q1597" s="21">
        <v>58153776855</v>
      </c>
      <c r="R1597" s="21" t="s">
        <v>40</v>
      </c>
      <c r="S1597" s="3" t="s">
        <v>2049</v>
      </c>
      <c r="T1597" s="37"/>
      <c r="U1597" s="21" t="s">
        <v>18</v>
      </c>
      <c r="V1597" s="21" t="str">
        <f>VLOOKUP(P1597,'Customer List'!B:C,2,)</f>
        <v>Kolkata</v>
      </c>
      <c r="W1597" s="38"/>
      <c r="X1597" s="30">
        <v>45868</v>
      </c>
      <c r="Y1597" s="21">
        <f t="shared" si="169"/>
        <v>1</v>
      </c>
      <c r="Z1597" s="21" t="str">
        <f t="shared" si="170"/>
        <v>Tuesday</v>
      </c>
      <c r="AA1597" s="21" t="str">
        <f t="shared" si="171"/>
        <v>Wednesday</v>
      </c>
      <c r="AB1597" s="21" t="str">
        <f>VLOOKUP(U1597,'Currency Sheet'!A:C,3,)</f>
        <v>DOLLAR</v>
      </c>
      <c r="AC1597" s="42" t="str">
        <f>VLOOKUP(P1597,'Customer List'!B:D,3,)</f>
        <v>OutStation</v>
      </c>
    </row>
    <row r="1598" spans="1:29" x14ac:dyDescent="0.25">
      <c r="A1598" s="21">
        <v>1597</v>
      </c>
      <c r="B1598" s="21" t="s">
        <v>2052</v>
      </c>
      <c r="C1598" s="30">
        <v>45856</v>
      </c>
      <c r="D1598" s="30">
        <v>45864</v>
      </c>
      <c r="E1598" s="47">
        <v>287.7</v>
      </c>
      <c r="F1598" s="47">
        <f t="shared" si="166"/>
        <v>25317.599999999999</v>
      </c>
      <c r="G1598" s="48">
        <f t="shared" si="167"/>
        <v>25317.599999999999</v>
      </c>
      <c r="H1598" s="21">
        <v>375120</v>
      </c>
      <c r="I1598" s="21" t="s">
        <v>2958</v>
      </c>
      <c r="J1598" s="21">
        <v>1</v>
      </c>
      <c r="K1598" s="21">
        <v>1</v>
      </c>
      <c r="L1598" s="21">
        <f t="shared" si="168"/>
        <v>0</v>
      </c>
      <c r="M1598" s="21" t="s">
        <v>2103</v>
      </c>
      <c r="N1598" s="30">
        <v>45866</v>
      </c>
      <c r="O1598" s="48">
        <v>44593.5</v>
      </c>
      <c r="P1598" s="21" t="s">
        <v>2046</v>
      </c>
      <c r="Q1598" s="21">
        <v>58153728301</v>
      </c>
      <c r="R1598" s="21" t="s">
        <v>40</v>
      </c>
      <c r="S1598" s="3" t="s">
        <v>2049</v>
      </c>
      <c r="T1598" s="37"/>
      <c r="U1598" s="21" t="s">
        <v>18</v>
      </c>
      <c r="V1598" s="21" t="str">
        <f>VLOOKUP(P1598,'Customer List'!B:C,2,)</f>
        <v>Banglore</v>
      </c>
      <c r="W1598" s="38"/>
      <c r="X1598" s="30">
        <v>45867</v>
      </c>
      <c r="Y1598" s="21">
        <f t="shared" si="169"/>
        <v>1</v>
      </c>
      <c r="Z1598" s="21" t="str">
        <f t="shared" si="170"/>
        <v>Monday</v>
      </c>
      <c r="AA1598" s="21" t="str">
        <f t="shared" si="171"/>
        <v>Tuesday</v>
      </c>
      <c r="AB1598" s="21" t="str">
        <f>VLOOKUP(U1598,'Currency Sheet'!A:C,3,)</f>
        <v>DOLLAR</v>
      </c>
      <c r="AC1598" s="42" t="str">
        <f>VLOOKUP(P1598,'Customer List'!B:D,3,)</f>
        <v>OutStation</v>
      </c>
    </row>
    <row r="1599" spans="1:29" x14ac:dyDescent="0.25">
      <c r="A1599" s="21">
        <v>1598</v>
      </c>
      <c r="B1599" s="21" t="s">
        <v>2052</v>
      </c>
      <c r="C1599" s="30">
        <v>45856</v>
      </c>
      <c r="D1599" s="30">
        <v>45864</v>
      </c>
      <c r="E1599" s="47">
        <v>123.2</v>
      </c>
      <c r="F1599" s="47">
        <f t="shared" si="166"/>
        <v>10841.6</v>
      </c>
      <c r="G1599" s="48">
        <f t="shared" si="167"/>
        <v>10841.6</v>
      </c>
      <c r="H1599" s="21">
        <v>375151</v>
      </c>
      <c r="I1599" s="21" t="s">
        <v>2959</v>
      </c>
      <c r="J1599" s="21">
        <v>1</v>
      </c>
      <c r="K1599" s="21">
        <v>1</v>
      </c>
      <c r="L1599" s="21">
        <f t="shared" si="168"/>
        <v>0</v>
      </c>
      <c r="M1599" s="21" t="s">
        <v>2121</v>
      </c>
      <c r="N1599" s="30">
        <v>45867</v>
      </c>
      <c r="O1599" s="48">
        <v>18550.400000000001</v>
      </c>
      <c r="P1599" s="21" t="s">
        <v>228</v>
      </c>
      <c r="Q1599" s="21">
        <v>58153776855</v>
      </c>
      <c r="R1599" s="21" t="s">
        <v>40</v>
      </c>
      <c r="S1599" s="3" t="s">
        <v>2049</v>
      </c>
      <c r="T1599" s="37"/>
      <c r="U1599" s="21" t="s">
        <v>18</v>
      </c>
      <c r="V1599" s="21" t="str">
        <f>VLOOKUP(P1599,'Customer List'!B:C,2,)</f>
        <v>Kolkata</v>
      </c>
      <c r="W1599" s="38"/>
      <c r="X1599" s="30">
        <v>45868</v>
      </c>
      <c r="Y1599" s="21">
        <f t="shared" si="169"/>
        <v>1</v>
      </c>
      <c r="Z1599" s="21" t="str">
        <f t="shared" si="170"/>
        <v>Tuesday</v>
      </c>
      <c r="AA1599" s="21" t="str">
        <f t="shared" si="171"/>
        <v>Wednesday</v>
      </c>
      <c r="AB1599" s="21" t="str">
        <f>VLOOKUP(U1599,'Currency Sheet'!A:C,3,)</f>
        <v>DOLLAR</v>
      </c>
      <c r="AC1599" s="42" t="str">
        <f>VLOOKUP(P1599,'Customer List'!B:D,3,)</f>
        <v>OutStation</v>
      </c>
    </row>
    <row r="1600" spans="1:29" x14ac:dyDescent="0.25">
      <c r="A1600" s="21">
        <v>1599</v>
      </c>
      <c r="B1600" s="21" t="s">
        <v>2052</v>
      </c>
      <c r="C1600" s="30">
        <v>45856</v>
      </c>
      <c r="D1600" s="30">
        <v>45864</v>
      </c>
      <c r="E1600" s="47">
        <v>115.5</v>
      </c>
      <c r="F1600" s="47">
        <f t="shared" si="166"/>
        <v>10164</v>
      </c>
      <c r="G1600" s="48">
        <f t="shared" si="167"/>
        <v>10164</v>
      </c>
      <c r="H1600" s="21">
        <v>381505</v>
      </c>
      <c r="I1600" s="21" t="s">
        <v>1404</v>
      </c>
      <c r="J1600" s="21">
        <v>1</v>
      </c>
      <c r="K1600" s="21">
        <v>1</v>
      </c>
      <c r="L1600" s="21">
        <f t="shared" si="168"/>
        <v>0</v>
      </c>
      <c r="M1600" s="21" t="s">
        <v>2142</v>
      </c>
      <c r="N1600" s="30">
        <v>45867</v>
      </c>
      <c r="O1600" s="48">
        <v>14107.14</v>
      </c>
      <c r="P1600" s="21" t="s">
        <v>254</v>
      </c>
      <c r="Q1600" s="21" t="s">
        <v>636</v>
      </c>
      <c r="R1600" s="21" t="s">
        <v>637</v>
      </c>
      <c r="S1600" s="3" t="s">
        <v>2049</v>
      </c>
      <c r="T1600" s="37"/>
      <c r="U1600" s="21" t="s">
        <v>18</v>
      </c>
      <c r="V1600" s="21" t="str">
        <f>VLOOKUP(P1600,'Customer List'!B:C,2,)</f>
        <v>Delhi</v>
      </c>
      <c r="W1600" s="38"/>
      <c r="X1600" s="30">
        <v>45867</v>
      </c>
      <c r="Y1600" s="21">
        <f t="shared" si="169"/>
        <v>0</v>
      </c>
      <c r="Z1600" s="21" t="str">
        <f t="shared" si="170"/>
        <v>Tuesday</v>
      </c>
      <c r="AA1600" s="21" t="str">
        <f t="shared" si="171"/>
        <v>Tuesday</v>
      </c>
      <c r="AB1600" s="21" t="str">
        <f>VLOOKUP(U1600,'Currency Sheet'!A:C,3,)</f>
        <v>DOLLAR</v>
      </c>
      <c r="AC1600" s="42" t="str">
        <f>VLOOKUP(P1600,'Customer List'!B:D,3,)</f>
        <v>Local</v>
      </c>
    </row>
    <row r="1601" spans="1:29" x14ac:dyDescent="0.25">
      <c r="A1601" s="21">
        <v>1600</v>
      </c>
      <c r="B1601" s="21" t="s">
        <v>2052</v>
      </c>
      <c r="C1601" s="30">
        <v>45856</v>
      </c>
      <c r="D1601" s="30">
        <v>45864</v>
      </c>
      <c r="E1601" s="47">
        <v>107.8</v>
      </c>
      <c r="F1601" s="47">
        <f t="shared" si="166"/>
        <v>9486.4</v>
      </c>
      <c r="G1601" s="48">
        <f t="shared" si="167"/>
        <v>9486.4</v>
      </c>
      <c r="H1601" s="21">
        <v>392303</v>
      </c>
      <c r="I1601" s="21" t="s">
        <v>2960</v>
      </c>
      <c r="J1601" s="21">
        <v>1</v>
      </c>
      <c r="K1601" s="21">
        <v>1</v>
      </c>
      <c r="L1601" s="21">
        <f t="shared" si="168"/>
        <v>0</v>
      </c>
      <c r="M1601" s="21" t="s">
        <v>2092</v>
      </c>
      <c r="N1601" s="30">
        <v>45868</v>
      </c>
      <c r="O1601" s="48">
        <v>14799.4</v>
      </c>
      <c r="P1601" s="21" t="s">
        <v>1051</v>
      </c>
      <c r="Q1601" s="21" t="s">
        <v>2070</v>
      </c>
      <c r="R1601" s="21" t="s">
        <v>637</v>
      </c>
      <c r="S1601" s="3" t="s">
        <v>2049</v>
      </c>
      <c r="T1601" s="37" t="s">
        <v>2093</v>
      </c>
      <c r="U1601" s="21" t="s">
        <v>18</v>
      </c>
      <c r="V1601" s="21" t="str">
        <f>VLOOKUP(P1601,'Customer List'!B:C,2,)</f>
        <v>Delhi</v>
      </c>
      <c r="W1601" s="38"/>
      <c r="X1601" s="30">
        <v>45868</v>
      </c>
      <c r="Y1601" s="21">
        <f t="shared" si="169"/>
        <v>0</v>
      </c>
      <c r="Z1601" s="21" t="str">
        <f t="shared" si="170"/>
        <v>Wednesday</v>
      </c>
      <c r="AA1601" s="21" t="str">
        <f t="shared" si="171"/>
        <v>Wednesday</v>
      </c>
      <c r="AB1601" s="21" t="str">
        <f>VLOOKUP(U1601,'Currency Sheet'!A:C,3,)</f>
        <v>DOLLAR</v>
      </c>
      <c r="AC1601" s="42" t="str">
        <f>VLOOKUP(P1601,'Customer List'!B:D,3,)</f>
        <v>Local</v>
      </c>
    </row>
    <row r="1602" spans="1:29" x14ac:dyDescent="0.25">
      <c r="A1602" s="21">
        <v>1601</v>
      </c>
      <c r="B1602" s="21" t="s">
        <v>2052</v>
      </c>
      <c r="C1602" s="30">
        <v>45856</v>
      </c>
      <c r="D1602" s="30">
        <v>45864</v>
      </c>
      <c r="E1602" s="47">
        <v>21</v>
      </c>
      <c r="F1602" s="47">
        <f t="shared" si="166"/>
        <v>1848</v>
      </c>
      <c r="G1602" s="48">
        <f t="shared" si="167"/>
        <v>1848</v>
      </c>
      <c r="H1602" s="21">
        <v>400107</v>
      </c>
      <c r="I1602" s="21" t="s">
        <v>2961</v>
      </c>
      <c r="J1602" s="21">
        <v>1</v>
      </c>
      <c r="K1602" s="21">
        <v>1</v>
      </c>
      <c r="L1602" s="21">
        <f t="shared" si="168"/>
        <v>0</v>
      </c>
      <c r="M1602" s="21" t="s">
        <v>2126</v>
      </c>
      <c r="N1602" s="30">
        <v>45867</v>
      </c>
      <c r="O1602" s="48">
        <v>2790</v>
      </c>
      <c r="P1602" s="21" t="s">
        <v>629</v>
      </c>
      <c r="Q1602" s="21">
        <v>58153777916</v>
      </c>
      <c r="R1602" s="21" t="s">
        <v>40</v>
      </c>
      <c r="S1602" s="3" t="s">
        <v>2049</v>
      </c>
      <c r="T1602" s="37"/>
      <c r="U1602" s="21" t="s">
        <v>18</v>
      </c>
      <c r="V1602" s="21" t="str">
        <f>VLOOKUP(P1602,'Customer List'!B:C,2,)</f>
        <v>Gujrat</v>
      </c>
      <c r="W1602" s="38"/>
      <c r="X1602" s="30">
        <v>45868</v>
      </c>
      <c r="Y1602" s="21">
        <f t="shared" si="169"/>
        <v>1</v>
      </c>
      <c r="Z1602" s="21" t="str">
        <f t="shared" si="170"/>
        <v>Tuesday</v>
      </c>
      <c r="AA1602" s="21" t="str">
        <f t="shared" si="171"/>
        <v>Wednesday</v>
      </c>
      <c r="AB1602" s="21" t="str">
        <f>VLOOKUP(U1602,'Currency Sheet'!A:C,3,)</f>
        <v>DOLLAR</v>
      </c>
      <c r="AC1602" s="42" t="str">
        <f>VLOOKUP(P1602,'Customer List'!B:D,3,)</f>
        <v>OutStation</v>
      </c>
    </row>
    <row r="1603" spans="1:29" x14ac:dyDescent="0.25">
      <c r="A1603" s="21">
        <v>1602</v>
      </c>
      <c r="B1603" s="21" t="s">
        <v>2052</v>
      </c>
      <c r="C1603" s="30">
        <v>45856</v>
      </c>
      <c r="D1603" s="30">
        <v>45864</v>
      </c>
      <c r="E1603" s="47">
        <v>53.9</v>
      </c>
      <c r="F1603" s="47">
        <f t="shared" ref="F1603:F1666" si="172">IF(AB1603="DOLLAR",E1603*88,E1603)</f>
        <v>4743.2</v>
      </c>
      <c r="G1603" s="48">
        <f t="shared" ref="G1603:G1666" si="173">F1603*J1603</f>
        <v>4743.2</v>
      </c>
      <c r="H1603" s="21">
        <v>400112</v>
      </c>
      <c r="I1603" s="21" t="s">
        <v>2862</v>
      </c>
      <c r="J1603" s="21">
        <v>1</v>
      </c>
      <c r="K1603" s="21">
        <v>1</v>
      </c>
      <c r="L1603" s="21">
        <f t="shared" ref="L1603:L1666" si="174">J1603-K1603</f>
        <v>0</v>
      </c>
      <c r="M1603" s="21" t="s">
        <v>2103</v>
      </c>
      <c r="N1603" s="30">
        <v>45866</v>
      </c>
      <c r="O1603" s="48">
        <v>8354.5</v>
      </c>
      <c r="P1603" s="21" t="s">
        <v>2046</v>
      </c>
      <c r="Q1603" s="21">
        <v>58153728301</v>
      </c>
      <c r="R1603" s="21" t="s">
        <v>40</v>
      </c>
      <c r="S1603" s="3" t="s">
        <v>2049</v>
      </c>
      <c r="T1603" s="37"/>
      <c r="U1603" s="21" t="s">
        <v>18</v>
      </c>
      <c r="V1603" s="21" t="str">
        <f>VLOOKUP(P1603,'Customer List'!B:C,2,)</f>
        <v>Banglore</v>
      </c>
      <c r="W1603" s="38"/>
      <c r="X1603" s="30">
        <v>45867</v>
      </c>
      <c r="Y1603" s="21">
        <f t="shared" ref="Y1603:Y1666" si="175">IF(X1603="", "", X1603-N1603)</f>
        <v>1</v>
      </c>
      <c r="Z1603" s="21" t="str">
        <f t="shared" ref="Z1603:Z1666" si="176">IF(N1603="", "", TEXT(N1603, "dddd"))</f>
        <v>Monday</v>
      </c>
      <c r="AA1603" s="21" t="str">
        <f t="shared" ref="AA1603:AA1666" si="177">IF(X1603="", "", TEXT(X1603, "dddd"))</f>
        <v>Tuesday</v>
      </c>
      <c r="AB1603" s="21" t="str">
        <f>VLOOKUP(U1603,'Currency Sheet'!A:C,3,)</f>
        <v>DOLLAR</v>
      </c>
      <c r="AC1603" s="42" t="str">
        <f>VLOOKUP(P1603,'Customer List'!B:D,3,)</f>
        <v>OutStation</v>
      </c>
    </row>
    <row r="1604" spans="1:29" x14ac:dyDescent="0.25">
      <c r="A1604" s="21">
        <v>1603</v>
      </c>
      <c r="B1604" s="21" t="s">
        <v>2052</v>
      </c>
      <c r="C1604" s="30">
        <v>45856</v>
      </c>
      <c r="D1604" s="30">
        <v>45864</v>
      </c>
      <c r="E1604" s="47">
        <v>42.7</v>
      </c>
      <c r="F1604" s="47">
        <f t="shared" si="172"/>
        <v>3757.6000000000004</v>
      </c>
      <c r="G1604" s="48">
        <f t="shared" si="173"/>
        <v>3757.6000000000004</v>
      </c>
      <c r="H1604" s="21">
        <v>400113</v>
      </c>
      <c r="I1604" s="21" t="s">
        <v>2863</v>
      </c>
      <c r="J1604" s="21">
        <v>1</v>
      </c>
      <c r="K1604" s="21">
        <v>1</v>
      </c>
      <c r="L1604" s="21">
        <f t="shared" si="174"/>
        <v>0</v>
      </c>
      <c r="M1604" s="21" t="s">
        <v>2126</v>
      </c>
      <c r="N1604" s="30">
        <v>45867</v>
      </c>
      <c r="O1604" s="48">
        <v>5673</v>
      </c>
      <c r="P1604" s="21" t="s">
        <v>629</v>
      </c>
      <c r="Q1604" s="21">
        <v>58153777916</v>
      </c>
      <c r="R1604" s="21" t="s">
        <v>40</v>
      </c>
      <c r="S1604" s="3" t="s">
        <v>2049</v>
      </c>
      <c r="T1604" s="37"/>
      <c r="U1604" s="21" t="s">
        <v>18</v>
      </c>
      <c r="V1604" s="21" t="str">
        <f>VLOOKUP(P1604,'Customer List'!B:C,2,)</f>
        <v>Gujrat</v>
      </c>
      <c r="W1604" s="38"/>
      <c r="X1604" s="30">
        <v>45868</v>
      </c>
      <c r="Y1604" s="21">
        <f t="shared" si="175"/>
        <v>1</v>
      </c>
      <c r="Z1604" s="21" t="str">
        <f t="shared" si="176"/>
        <v>Tuesday</v>
      </c>
      <c r="AA1604" s="21" t="str">
        <f t="shared" si="177"/>
        <v>Wednesday</v>
      </c>
      <c r="AB1604" s="21" t="str">
        <f>VLOOKUP(U1604,'Currency Sheet'!A:C,3,)</f>
        <v>DOLLAR</v>
      </c>
      <c r="AC1604" s="42" t="str">
        <f>VLOOKUP(P1604,'Customer List'!B:D,3,)</f>
        <v>OutStation</v>
      </c>
    </row>
    <row r="1605" spans="1:29" x14ac:dyDescent="0.25">
      <c r="A1605" s="21">
        <v>1604</v>
      </c>
      <c r="B1605" s="21" t="s">
        <v>2052</v>
      </c>
      <c r="C1605" s="30">
        <v>45856</v>
      </c>
      <c r="D1605" s="30">
        <v>45864</v>
      </c>
      <c r="E1605" s="47">
        <v>74.2</v>
      </c>
      <c r="F1605" s="47">
        <f t="shared" si="172"/>
        <v>6529.6</v>
      </c>
      <c r="G1605" s="48">
        <f t="shared" si="173"/>
        <v>6529.6</v>
      </c>
      <c r="H1605" s="21">
        <v>400117</v>
      </c>
      <c r="I1605" s="21" t="s">
        <v>2962</v>
      </c>
      <c r="J1605" s="21">
        <v>1</v>
      </c>
      <c r="K1605" s="21">
        <v>1</v>
      </c>
      <c r="L1605" s="21">
        <f t="shared" si="174"/>
        <v>0</v>
      </c>
      <c r="M1605" s="21" t="s">
        <v>2126</v>
      </c>
      <c r="N1605" s="30">
        <v>45867</v>
      </c>
      <c r="O1605" s="48">
        <v>9858</v>
      </c>
      <c r="P1605" s="21" t="s">
        <v>629</v>
      </c>
      <c r="Q1605" s="21">
        <v>58153777916</v>
      </c>
      <c r="R1605" s="21" t="s">
        <v>40</v>
      </c>
      <c r="S1605" s="3" t="s">
        <v>2049</v>
      </c>
      <c r="T1605" s="37"/>
      <c r="U1605" s="21" t="s">
        <v>18</v>
      </c>
      <c r="V1605" s="21" t="str">
        <f>VLOOKUP(P1605,'Customer List'!B:C,2,)</f>
        <v>Gujrat</v>
      </c>
      <c r="W1605" s="38"/>
      <c r="X1605" s="30">
        <v>45868</v>
      </c>
      <c r="Y1605" s="21">
        <f t="shared" si="175"/>
        <v>1</v>
      </c>
      <c r="Z1605" s="21" t="str">
        <f t="shared" si="176"/>
        <v>Tuesday</v>
      </c>
      <c r="AA1605" s="21" t="str">
        <f t="shared" si="177"/>
        <v>Wednesday</v>
      </c>
      <c r="AB1605" s="21" t="str">
        <f>VLOOKUP(U1605,'Currency Sheet'!A:C,3,)</f>
        <v>DOLLAR</v>
      </c>
      <c r="AC1605" s="42" t="str">
        <f>VLOOKUP(P1605,'Customer List'!B:D,3,)</f>
        <v>OutStation</v>
      </c>
    </row>
    <row r="1606" spans="1:29" x14ac:dyDescent="0.25">
      <c r="A1606" s="21">
        <v>1605</v>
      </c>
      <c r="B1606" s="21" t="s">
        <v>2052</v>
      </c>
      <c r="C1606" s="30">
        <v>45856</v>
      </c>
      <c r="D1606" s="30">
        <v>45864</v>
      </c>
      <c r="E1606" s="47">
        <v>125.3</v>
      </c>
      <c r="F1606" s="47">
        <f t="shared" si="172"/>
        <v>11026.4</v>
      </c>
      <c r="G1606" s="48">
        <f t="shared" si="173"/>
        <v>11026.4</v>
      </c>
      <c r="H1606" s="21">
        <v>400126</v>
      </c>
      <c r="I1606" s="21" t="s">
        <v>2963</v>
      </c>
      <c r="J1606" s="21">
        <v>1</v>
      </c>
      <c r="K1606" s="21">
        <v>1</v>
      </c>
      <c r="L1606" s="21">
        <f t="shared" si="174"/>
        <v>0</v>
      </c>
      <c r="M1606" s="21" t="s">
        <v>2112</v>
      </c>
      <c r="N1606" s="30">
        <v>45866</v>
      </c>
      <c r="O1606" s="48">
        <v>20808.75</v>
      </c>
      <c r="P1606" s="21" t="s">
        <v>626</v>
      </c>
      <c r="Q1606" s="21">
        <v>58153726956</v>
      </c>
      <c r="R1606" s="21" t="s">
        <v>40</v>
      </c>
      <c r="S1606" s="3" t="s">
        <v>2049</v>
      </c>
      <c r="T1606" s="37"/>
      <c r="U1606" s="21" t="s">
        <v>18</v>
      </c>
      <c r="V1606" s="21" t="str">
        <f>VLOOKUP(P1606,'Customer List'!B:C,2,)</f>
        <v>Hyderabad</v>
      </c>
      <c r="W1606" s="38"/>
      <c r="X1606" s="30">
        <v>45867</v>
      </c>
      <c r="Y1606" s="21">
        <f t="shared" si="175"/>
        <v>1</v>
      </c>
      <c r="Z1606" s="21" t="str">
        <f t="shared" si="176"/>
        <v>Monday</v>
      </c>
      <c r="AA1606" s="21" t="str">
        <f t="shared" si="177"/>
        <v>Tuesday</v>
      </c>
      <c r="AB1606" s="21" t="str">
        <f>VLOOKUP(U1606,'Currency Sheet'!A:C,3,)</f>
        <v>DOLLAR</v>
      </c>
      <c r="AC1606" s="42" t="str">
        <f>VLOOKUP(P1606,'Customer List'!B:D,3,)</f>
        <v>OutStation</v>
      </c>
    </row>
    <row r="1607" spans="1:29" x14ac:dyDescent="0.25">
      <c r="A1607" s="21">
        <v>1606</v>
      </c>
      <c r="B1607" s="21" t="s">
        <v>2052</v>
      </c>
      <c r="C1607" s="30">
        <v>45856</v>
      </c>
      <c r="D1607" s="30">
        <v>45864</v>
      </c>
      <c r="E1607" s="47">
        <v>125.3</v>
      </c>
      <c r="F1607" s="47">
        <f t="shared" si="172"/>
        <v>11026.4</v>
      </c>
      <c r="G1607" s="48">
        <f t="shared" si="173"/>
        <v>11026.4</v>
      </c>
      <c r="H1607" s="21">
        <v>400128</v>
      </c>
      <c r="I1607" s="21" t="s">
        <v>2865</v>
      </c>
      <c r="J1607" s="21">
        <v>1</v>
      </c>
      <c r="K1607" s="21">
        <v>1</v>
      </c>
      <c r="L1607" s="21">
        <f t="shared" si="174"/>
        <v>0</v>
      </c>
      <c r="M1607" s="21" t="s">
        <v>2103</v>
      </c>
      <c r="N1607" s="30">
        <v>45866</v>
      </c>
      <c r="O1607" s="48">
        <v>19421.5</v>
      </c>
      <c r="P1607" s="21" t="s">
        <v>2046</v>
      </c>
      <c r="Q1607" s="21">
        <v>58153728301</v>
      </c>
      <c r="R1607" s="21" t="s">
        <v>40</v>
      </c>
      <c r="S1607" s="3" t="s">
        <v>2049</v>
      </c>
      <c r="T1607" s="37"/>
      <c r="U1607" s="21" t="s">
        <v>18</v>
      </c>
      <c r="V1607" s="21" t="str">
        <f>VLOOKUP(P1607,'Customer List'!B:C,2,)</f>
        <v>Banglore</v>
      </c>
      <c r="W1607" s="38"/>
      <c r="X1607" s="30">
        <v>45867</v>
      </c>
      <c r="Y1607" s="21">
        <f t="shared" si="175"/>
        <v>1</v>
      </c>
      <c r="Z1607" s="21" t="str">
        <f t="shared" si="176"/>
        <v>Monday</v>
      </c>
      <c r="AA1607" s="21" t="str">
        <f t="shared" si="177"/>
        <v>Tuesday</v>
      </c>
      <c r="AB1607" s="21" t="str">
        <f>VLOOKUP(U1607,'Currency Sheet'!A:C,3,)</f>
        <v>DOLLAR</v>
      </c>
      <c r="AC1607" s="42" t="str">
        <f>VLOOKUP(P1607,'Customer List'!B:D,3,)</f>
        <v>OutStation</v>
      </c>
    </row>
    <row r="1608" spans="1:29" x14ac:dyDescent="0.25">
      <c r="A1608" s="21">
        <v>1607</v>
      </c>
      <c r="B1608" s="21" t="s">
        <v>2052</v>
      </c>
      <c r="C1608" s="30">
        <v>45856</v>
      </c>
      <c r="D1608" s="30">
        <v>45864</v>
      </c>
      <c r="E1608" s="47">
        <v>146.30000000000001</v>
      </c>
      <c r="F1608" s="47">
        <f t="shared" si="172"/>
        <v>12874.400000000001</v>
      </c>
      <c r="G1608" s="48">
        <f t="shared" si="173"/>
        <v>12874.400000000001</v>
      </c>
      <c r="H1608" s="21">
        <v>400129</v>
      </c>
      <c r="I1608" s="21" t="s">
        <v>2964</v>
      </c>
      <c r="J1608" s="21">
        <v>1</v>
      </c>
      <c r="K1608" s="21">
        <v>1</v>
      </c>
      <c r="L1608" s="21">
        <f t="shared" si="174"/>
        <v>0</v>
      </c>
      <c r="M1608" s="21" t="s">
        <v>2103</v>
      </c>
      <c r="N1608" s="30">
        <v>45866</v>
      </c>
      <c r="O1608" s="48">
        <v>22676.5</v>
      </c>
      <c r="P1608" s="21" t="s">
        <v>2046</v>
      </c>
      <c r="Q1608" s="21">
        <v>58153728301</v>
      </c>
      <c r="R1608" s="21" t="s">
        <v>40</v>
      </c>
      <c r="S1608" s="3" t="s">
        <v>2049</v>
      </c>
      <c r="T1608" s="37"/>
      <c r="U1608" s="21" t="s">
        <v>18</v>
      </c>
      <c r="V1608" s="21" t="str">
        <f>VLOOKUP(P1608,'Customer List'!B:C,2,)</f>
        <v>Banglore</v>
      </c>
      <c r="W1608" s="38"/>
      <c r="X1608" s="30">
        <v>45867</v>
      </c>
      <c r="Y1608" s="21">
        <f t="shared" si="175"/>
        <v>1</v>
      </c>
      <c r="Z1608" s="21" t="str">
        <f t="shared" si="176"/>
        <v>Monday</v>
      </c>
      <c r="AA1608" s="21" t="str">
        <f t="shared" si="177"/>
        <v>Tuesday</v>
      </c>
      <c r="AB1608" s="21" t="str">
        <f>VLOOKUP(U1608,'Currency Sheet'!A:C,3,)</f>
        <v>DOLLAR</v>
      </c>
      <c r="AC1608" s="42" t="str">
        <f>VLOOKUP(P1608,'Customer List'!B:D,3,)</f>
        <v>OutStation</v>
      </c>
    </row>
    <row r="1609" spans="1:29" x14ac:dyDescent="0.25">
      <c r="A1609" s="21">
        <v>1608</v>
      </c>
      <c r="B1609" s="21" t="s">
        <v>2052</v>
      </c>
      <c r="C1609" s="30">
        <v>45856</v>
      </c>
      <c r="D1609" s="30">
        <v>45864</v>
      </c>
      <c r="E1609" s="47">
        <v>146.30000000000001</v>
      </c>
      <c r="F1609" s="47">
        <f t="shared" si="172"/>
        <v>12874.400000000001</v>
      </c>
      <c r="G1609" s="48">
        <f t="shared" si="173"/>
        <v>12874.400000000001</v>
      </c>
      <c r="H1609" s="21">
        <v>400130</v>
      </c>
      <c r="I1609" s="21" t="s">
        <v>2866</v>
      </c>
      <c r="J1609" s="21">
        <v>1</v>
      </c>
      <c r="K1609" s="21">
        <v>1</v>
      </c>
      <c r="L1609" s="21">
        <f t="shared" si="174"/>
        <v>0</v>
      </c>
      <c r="M1609" s="21" t="s">
        <v>2103</v>
      </c>
      <c r="N1609" s="30">
        <v>45866</v>
      </c>
      <c r="O1609" s="48">
        <v>22676.5</v>
      </c>
      <c r="P1609" s="21" t="s">
        <v>2046</v>
      </c>
      <c r="Q1609" s="21">
        <v>58153728301</v>
      </c>
      <c r="R1609" s="21" t="s">
        <v>40</v>
      </c>
      <c r="S1609" s="3" t="s">
        <v>2049</v>
      </c>
      <c r="T1609" s="37"/>
      <c r="U1609" s="21" t="s">
        <v>18</v>
      </c>
      <c r="V1609" s="21" t="str">
        <f>VLOOKUP(P1609,'Customer List'!B:C,2,)</f>
        <v>Banglore</v>
      </c>
      <c r="W1609" s="38"/>
      <c r="X1609" s="30">
        <v>45867</v>
      </c>
      <c r="Y1609" s="21">
        <f t="shared" si="175"/>
        <v>1</v>
      </c>
      <c r="Z1609" s="21" t="str">
        <f t="shared" si="176"/>
        <v>Monday</v>
      </c>
      <c r="AA1609" s="21" t="str">
        <f t="shared" si="177"/>
        <v>Tuesday</v>
      </c>
      <c r="AB1609" s="21" t="str">
        <f>VLOOKUP(U1609,'Currency Sheet'!A:C,3,)</f>
        <v>DOLLAR</v>
      </c>
      <c r="AC1609" s="42" t="str">
        <f>VLOOKUP(P1609,'Customer List'!B:D,3,)</f>
        <v>OutStation</v>
      </c>
    </row>
    <row r="1610" spans="1:29" x14ac:dyDescent="0.25">
      <c r="A1610" s="21">
        <v>1609</v>
      </c>
      <c r="B1610" s="21" t="s">
        <v>2052</v>
      </c>
      <c r="C1610" s="30">
        <v>45856</v>
      </c>
      <c r="D1610" s="30">
        <v>45864</v>
      </c>
      <c r="E1610" s="47">
        <v>58.1</v>
      </c>
      <c r="F1610" s="47">
        <f t="shared" si="172"/>
        <v>5112.8</v>
      </c>
      <c r="G1610" s="48">
        <f t="shared" si="173"/>
        <v>5112.8</v>
      </c>
      <c r="H1610" s="21">
        <v>400133</v>
      </c>
      <c r="I1610" s="21" t="s">
        <v>2965</v>
      </c>
      <c r="J1610" s="21">
        <v>1</v>
      </c>
      <c r="K1610" s="21">
        <v>1</v>
      </c>
      <c r="L1610" s="21">
        <f t="shared" si="174"/>
        <v>0</v>
      </c>
      <c r="M1610" s="21" t="s">
        <v>2126</v>
      </c>
      <c r="N1610" s="30">
        <v>45867</v>
      </c>
      <c r="O1610" s="48">
        <v>7719</v>
      </c>
      <c r="P1610" s="21" t="s">
        <v>629</v>
      </c>
      <c r="Q1610" s="21">
        <v>58153777916</v>
      </c>
      <c r="R1610" s="21" t="s">
        <v>40</v>
      </c>
      <c r="S1610" s="3" t="s">
        <v>2049</v>
      </c>
      <c r="T1610" s="37"/>
      <c r="U1610" s="21" t="s">
        <v>18</v>
      </c>
      <c r="V1610" s="21" t="str">
        <f>VLOOKUP(P1610,'Customer List'!B:C,2,)</f>
        <v>Gujrat</v>
      </c>
      <c r="W1610" s="38"/>
      <c r="X1610" s="30">
        <v>45868</v>
      </c>
      <c r="Y1610" s="21">
        <f t="shared" si="175"/>
        <v>1</v>
      </c>
      <c r="Z1610" s="21" t="str">
        <f t="shared" si="176"/>
        <v>Tuesday</v>
      </c>
      <c r="AA1610" s="21" t="str">
        <f t="shared" si="177"/>
        <v>Wednesday</v>
      </c>
      <c r="AB1610" s="21" t="str">
        <f>VLOOKUP(U1610,'Currency Sheet'!A:C,3,)</f>
        <v>DOLLAR</v>
      </c>
      <c r="AC1610" s="42" t="str">
        <f>VLOOKUP(P1610,'Customer List'!B:D,3,)</f>
        <v>OutStation</v>
      </c>
    </row>
    <row r="1611" spans="1:29" x14ac:dyDescent="0.25">
      <c r="A1611" s="21">
        <v>1610</v>
      </c>
      <c r="B1611" s="21" t="s">
        <v>2052</v>
      </c>
      <c r="C1611" s="30">
        <v>45856</v>
      </c>
      <c r="D1611" s="30">
        <v>45864</v>
      </c>
      <c r="E1611" s="47">
        <v>135.1</v>
      </c>
      <c r="F1611" s="47">
        <f t="shared" si="172"/>
        <v>11888.8</v>
      </c>
      <c r="G1611" s="48">
        <f t="shared" si="173"/>
        <v>11888.8</v>
      </c>
      <c r="H1611" s="21">
        <v>400144</v>
      </c>
      <c r="I1611" s="21" t="s">
        <v>2966</v>
      </c>
      <c r="J1611" s="21">
        <v>1</v>
      </c>
      <c r="K1611" s="21">
        <v>1</v>
      </c>
      <c r="L1611" s="21">
        <f t="shared" si="174"/>
        <v>0</v>
      </c>
      <c r="M1611" s="21" t="s">
        <v>2103</v>
      </c>
      <c r="N1611" s="30">
        <v>45866</v>
      </c>
      <c r="O1611" s="48">
        <v>20940.5</v>
      </c>
      <c r="P1611" s="21" t="s">
        <v>2046</v>
      </c>
      <c r="Q1611" s="21">
        <v>58153728301</v>
      </c>
      <c r="R1611" s="21" t="s">
        <v>40</v>
      </c>
      <c r="S1611" s="3" t="s">
        <v>2049</v>
      </c>
      <c r="T1611" s="37"/>
      <c r="U1611" s="21" t="s">
        <v>18</v>
      </c>
      <c r="V1611" s="21" t="str">
        <f>VLOOKUP(P1611,'Customer List'!B:C,2,)</f>
        <v>Banglore</v>
      </c>
      <c r="W1611" s="38"/>
      <c r="X1611" s="30">
        <v>45867</v>
      </c>
      <c r="Y1611" s="21">
        <f t="shared" si="175"/>
        <v>1</v>
      </c>
      <c r="Z1611" s="21" t="str">
        <f t="shared" si="176"/>
        <v>Monday</v>
      </c>
      <c r="AA1611" s="21" t="str">
        <f t="shared" si="177"/>
        <v>Tuesday</v>
      </c>
      <c r="AB1611" s="21" t="str">
        <f>VLOOKUP(U1611,'Currency Sheet'!A:C,3,)</f>
        <v>DOLLAR</v>
      </c>
      <c r="AC1611" s="42" t="str">
        <f>VLOOKUP(P1611,'Customer List'!B:D,3,)</f>
        <v>OutStation</v>
      </c>
    </row>
    <row r="1612" spans="1:29" x14ac:dyDescent="0.25">
      <c r="A1612" s="21">
        <v>1611</v>
      </c>
      <c r="B1612" s="21" t="s">
        <v>2052</v>
      </c>
      <c r="C1612" s="30">
        <v>45856</v>
      </c>
      <c r="D1612" s="30">
        <v>45864</v>
      </c>
      <c r="E1612" s="47">
        <v>147.69999999999999</v>
      </c>
      <c r="F1612" s="47">
        <f t="shared" si="172"/>
        <v>12997.599999999999</v>
      </c>
      <c r="G1612" s="48">
        <f t="shared" si="173"/>
        <v>12997.599999999999</v>
      </c>
      <c r="H1612" s="21">
        <v>400148</v>
      </c>
      <c r="I1612" s="21" t="s">
        <v>2967</v>
      </c>
      <c r="J1612" s="21">
        <v>1</v>
      </c>
      <c r="K1612" s="21">
        <v>1</v>
      </c>
      <c r="L1612" s="21">
        <f t="shared" si="174"/>
        <v>0</v>
      </c>
      <c r="M1612" s="21" t="s">
        <v>2112</v>
      </c>
      <c r="N1612" s="30">
        <v>45866</v>
      </c>
      <c r="O1612" s="48">
        <v>24528.75</v>
      </c>
      <c r="P1612" s="21" t="s">
        <v>626</v>
      </c>
      <c r="Q1612" s="21">
        <v>58153726956</v>
      </c>
      <c r="R1612" s="21" t="s">
        <v>40</v>
      </c>
      <c r="S1612" s="3" t="s">
        <v>2049</v>
      </c>
      <c r="T1612" s="37"/>
      <c r="U1612" s="21" t="s">
        <v>18</v>
      </c>
      <c r="V1612" s="21" t="str">
        <f>VLOOKUP(P1612,'Customer List'!B:C,2,)</f>
        <v>Hyderabad</v>
      </c>
      <c r="W1612" s="38"/>
      <c r="X1612" s="30">
        <v>45867</v>
      </c>
      <c r="Y1612" s="21">
        <f t="shared" si="175"/>
        <v>1</v>
      </c>
      <c r="Z1612" s="21" t="str">
        <f t="shared" si="176"/>
        <v>Monday</v>
      </c>
      <c r="AA1612" s="21" t="str">
        <f t="shared" si="177"/>
        <v>Tuesday</v>
      </c>
      <c r="AB1612" s="21" t="str">
        <f>VLOOKUP(U1612,'Currency Sheet'!A:C,3,)</f>
        <v>DOLLAR</v>
      </c>
      <c r="AC1612" s="42" t="str">
        <f>VLOOKUP(P1612,'Customer List'!B:D,3,)</f>
        <v>OutStation</v>
      </c>
    </row>
    <row r="1613" spans="1:29" x14ac:dyDescent="0.25">
      <c r="A1613" s="21">
        <v>1612</v>
      </c>
      <c r="B1613" s="21" t="s">
        <v>2052</v>
      </c>
      <c r="C1613" s="30">
        <v>45856</v>
      </c>
      <c r="D1613" s="30">
        <v>45864</v>
      </c>
      <c r="E1613" s="47">
        <v>153</v>
      </c>
      <c r="F1613" s="47">
        <f t="shared" si="172"/>
        <v>13464</v>
      </c>
      <c r="G1613" s="48">
        <f t="shared" si="173"/>
        <v>13464</v>
      </c>
      <c r="H1613" s="21">
        <v>400163</v>
      </c>
      <c r="I1613" s="21" t="s">
        <v>2868</v>
      </c>
      <c r="J1613" s="21">
        <v>1</v>
      </c>
      <c r="K1613" s="21">
        <v>1</v>
      </c>
      <c r="L1613" s="21">
        <f t="shared" si="174"/>
        <v>0</v>
      </c>
      <c r="M1613" s="21" t="s">
        <v>2103</v>
      </c>
      <c r="N1613" s="30">
        <v>45866</v>
      </c>
      <c r="O1613" s="48">
        <v>22134</v>
      </c>
      <c r="P1613" s="21" t="s">
        <v>2046</v>
      </c>
      <c r="Q1613" s="21">
        <v>58153728301</v>
      </c>
      <c r="R1613" s="21" t="s">
        <v>40</v>
      </c>
      <c r="S1613" s="3" t="s">
        <v>2049</v>
      </c>
      <c r="T1613" s="37"/>
      <c r="U1613" s="21" t="s">
        <v>18</v>
      </c>
      <c r="V1613" s="21" t="str">
        <f>VLOOKUP(P1613,'Customer List'!B:C,2,)</f>
        <v>Banglore</v>
      </c>
      <c r="W1613" s="38"/>
      <c r="X1613" s="30">
        <v>45867</v>
      </c>
      <c r="Y1613" s="21">
        <f t="shared" si="175"/>
        <v>1</v>
      </c>
      <c r="Z1613" s="21" t="str">
        <f t="shared" si="176"/>
        <v>Monday</v>
      </c>
      <c r="AA1613" s="21" t="str">
        <f t="shared" si="177"/>
        <v>Tuesday</v>
      </c>
      <c r="AB1613" s="21" t="str">
        <f>VLOOKUP(U1613,'Currency Sheet'!A:C,3,)</f>
        <v>DOLLAR</v>
      </c>
      <c r="AC1613" s="42" t="str">
        <f>VLOOKUP(P1613,'Customer List'!B:D,3,)</f>
        <v>OutStation</v>
      </c>
    </row>
    <row r="1614" spans="1:29" x14ac:dyDescent="0.25">
      <c r="A1614" s="21">
        <v>1613</v>
      </c>
      <c r="B1614" s="21" t="s">
        <v>2052</v>
      </c>
      <c r="C1614" s="30">
        <v>45856</v>
      </c>
      <c r="D1614" s="30">
        <v>45864</v>
      </c>
      <c r="E1614" s="47">
        <v>309.75</v>
      </c>
      <c r="F1614" s="47">
        <f t="shared" si="172"/>
        <v>27258</v>
      </c>
      <c r="G1614" s="48">
        <f t="shared" si="173"/>
        <v>27258</v>
      </c>
      <c r="H1614" s="21">
        <v>400168</v>
      </c>
      <c r="I1614" s="21" t="s">
        <v>2968</v>
      </c>
      <c r="J1614" s="21">
        <v>1</v>
      </c>
      <c r="K1614" s="21">
        <v>1</v>
      </c>
      <c r="L1614" s="21">
        <f t="shared" si="174"/>
        <v>0</v>
      </c>
      <c r="M1614" s="21" t="s">
        <v>2112</v>
      </c>
      <c r="N1614" s="30">
        <v>45866</v>
      </c>
      <c r="O1614" s="48">
        <v>48011.25</v>
      </c>
      <c r="P1614" s="21" t="s">
        <v>626</v>
      </c>
      <c r="Q1614" s="21">
        <v>58153726956</v>
      </c>
      <c r="R1614" s="21" t="s">
        <v>40</v>
      </c>
      <c r="S1614" s="3" t="s">
        <v>2049</v>
      </c>
      <c r="T1614" s="37"/>
      <c r="U1614" s="21" t="s">
        <v>18</v>
      </c>
      <c r="V1614" s="21" t="str">
        <f>VLOOKUP(P1614,'Customer List'!B:C,2,)</f>
        <v>Hyderabad</v>
      </c>
      <c r="W1614" s="38"/>
      <c r="X1614" s="30">
        <v>45867</v>
      </c>
      <c r="Y1614" s="21">
        <f t="shared" si="175"/>
        <v>1</v>
      </c>
      <c r="Z1614" s="21" t="str">
        <f t="shared" si="176"/>
        <v>Monday</v>
      </c>
      <c r="AA1614" s="21" t="str">
        <f t="shared" si="177"/>
        <v>Tuesday</v>
      </c>
      <c r="AB1614" s="21" t="str">
        <f>VLOOKUP(U1614,'Currency Sheet'!A:C,3,)</f>
        <v>DOLLAR</v>
      </c>
      <c r="AC1614" s="42" t="str">
        <f>VLOOKUP(P1614,'Customer List'!B:D,3,)</f>
        <v>OutStation</v>
      </c>
    </row>
    <row r="1615" spans="1:29" x14ac:dyDescent="0.25">
      <c r="A1615" s="21">
        <v>1614</v>
      </c>
      <c r="B1615" s="21" t="s">
        <v>2052</v>
      </c>
      <c r="C1615" s="30">
        <v>45856</v>
      </c>
      <c r="D1615" s="30">
        <v>45864</v>
      </c>
      <c r="E1615" s="47">
        <v>288.75</v>
      </c>
      <c r="F1615" s="47">
        <f t="shared" si="172"/>
        <v>25410</v>
      </c>
      <c r="G1615" s="48">
        <f t="shared" si="173"/>
        <v>25410</v>
      </c>
      <c r="H1615" s="21">
        <v>400172</v>
      </c>
      <c r="I1615" s="21" t="s">
        <v>2969</v>
      </c>
      <c r="J1615" s="21">
        <v>1</v>
      </c>
      <c r="K1615" s="21">
        <v>1</v>
      </c>
      <c r="L1615" s="21">
        <f t="shared" si="174"/>
        <v>0</v>
      </c>
      <c r="M1615" s="21" t="s">
        <v>2103</v>
      </c>
      <c r="N1615" s="30">
        <v>45866</v>
      </c>
      <c r="O1615" s="48">
        <v>41772.5</v>
      </c>
      <c r="P1615" s="21" t="s">
        <v>2046</v>
      </c>
      <c r="Q1615" s="21">
        <v>58153728301</v>
      </c>
      <c r="R1615" s="21" t="s">
        <v>40</v>
      </c>
      <c r="S1615" s="3" t="s">
        <v>2049</v>
      </c>
      <c r="T1615" s="37"/>
      <c r="U1615" s="21" t="s">
        <v>18</v>
      </c>
      <c r="V1615" s="21" t="str">
        <f>VLOOKUP(P1615,'Customer List'!B:C,2,)</f>
        <v>Banglore</v>
      </c>
      <c r="W1615" s="38"/>
      <c r="X1615" s="30">
        <v>45867</v>
      </c>
      <c r="Y1615" s="21">
        <f t="shared" si="175"/>
        <v>1</v>
      </c>
      <c r="Z1615" s="21" t="str">
        <f t="shared" si="176"/>
        <v>Monday</v>
      </c>
      <c r="AA1615" s="21" t="str">
        <f t="shared" si="177"/>
        <v>Tuesday</v>
      </c>
      <c r="AB1615" s="21" t="str">
        <f>VLOOKUP(U1615,'Currency Sheet'!A:C,3,)</f>
        <v>DOLLAR</v>
      </c>
      <c r="AC1615" s="42" t="str">
        <f>VLOOKUP(P1615,'Customer List'!B:D,3,)</f>
        <v>OutStation</v>
      </c>
    </row>
    <row r="1616" spans="1:29" x14ac:dyDescent="0.25">
      <c r="A1616" s="21">
        <v>1615</v>
      </c>
      <c r="B1616" s="21" t="s">
        <v>2052</v>
      </c>
      <c r="C1616" s="30">
        <v>45856</v>
      </c>
      <c r="D1616" s="30">
        <v>45864</v>
      </c>
      <c r="E1616" s="47">
        <v>32.9</v>
      </c>
      <c r="F1616" s="47">
        <f t="shared" si="172"/>
        <v>2895.2</v>
      </c>
      <c r="G1616" s="48">
        <f t="shared" si="173"/>
        <v>2895.2</v>
      </c>
      <c r="H1616" s="21">
        <v>400209</v>
      </c>
      <c r="I1616" s="21" t="s">
        <v>2869</v>
      </c>
      <c r="J1616" s="21">
        <v>1</v>
      </c>
      <c r="K1616" s="21">
        <v>1</v>
      </c>
      <c r="L1616" s="21">
        <f t="shared" si="174"/>
        <v>0</v>
      </c>
      <c r="M1616" s="21" t="s">
        <v>2103</v>
      </c>
      <c r="N1616" s="30">
        <v>45866</v>
      </c>
      <c r="O1616" s="48">
        <v>5099.5</v>
      </c>
      <c r="P1616" s="21" t="s">
        <v>2046</v>
      </c>
      <c r="Q1616" s="21">
        <v>58153728301</v>
      </c>
      <c r="R1616" s="21" t="s">
        <v>40</v>
      </c>
      <c r="S1616" s="3" t="s">
        <v>2049</v>
      </c>
      <c r="T1616" s="37"/>
      <c r="U1616" s="21" t="s">
        <v>18</v>
      </c>
      <c r="V1616" s="21" t="str">
        <f>VLOOKUP(P1616,'Customer List'!B:C,2,)</f>
        <v>Banglore</v>
      </c>
      <c r="W1616" s="38"/>
      <c r="X1616" s="30">
        <v>45867</v>
      </c>
      <c r="Y1616" s="21">
        <f t="shared" si="175"/>
        <v>1</v>
      </c>
      <c r="Z1616" s="21" t="str">
        <f t="shared" si="176"/>
        <v>Monday</v>
      </c>
      <c r="AA1616" s="21" t="str">
        <f t="shared" si="177"/>
        <v>Tuesday</v>
      </c>
      <c r="AB1616" s="21" t="str">
        <f>VLOOKUP(U1616,'Currency Sheet'!A:C,3,)</f>
        <v>DOLLAR</v>
      </c>
      <c r="AC1616" s="42" t="str">
        <f>VLOOKUP(P1616,'Customer List'!B:D,3,)</f>
        <v>OutStation</v>
      </c>
    </row>
    <row r="1617" spans="1:29" x14ac:dyDescent="0.25">
      <c r="A1617" s="21">
        <v>1616</v>
      </c>
      <c r="B1617" s="21" t="s">
        <v>2052</v>
      </c>
      <c r="C1617" s="30">
        <v>45856</v>
      </c>
      <c r="D1617" s="30">
        <v>45864</v>
      </c>
      <c r="E1617" s="47">
        <v>93.8</v>
      </c>
      <c r="F1617" s="47">
        <f t="shared" si="172"/>
        <v>8254.4</v>
      </c>
      <c r="G1617" s="48">
        <f t="shared" si="173"/>
        <v>8254.4</v>
      </c>
      <c r="H1617" s="21">
        <v>400214</v>
      </c>
      <c r="I1617" s="21" t="s">
        <v>2970</v>
      </c>
      <c r="J1617" s="21">
        <v>1</v>
      </c>
      <c r="K1617" s="21">
        <v>1</v>
      </c>
      <c r="L1617" s="21">
        <f t="shared" si="174"/>
        <v>0</v>
      </c>
      <c r="M1617" s="21" t="s">
        <v>2103</v>
      </c>
      <c r="N1617" s="30">
        <v>45866</v>
      </c>
      <c r="O1617" s="48">
        <v>14539</v>
      </c>
      <c r="P1617" s="21" t="s">
        <v>2046</v>
      </c>
      <c r="Q1617" s="21">
        <v>58153728301</v>
      </c>
      <c r="R1617" s="21" t="s">
        <v>40</v>
      </c>
      <c r="S1617" s="3" t="s">
        <v>2049</v>
      </c>
      <c r="T1617" s="37"/>
      <c r="U1617" s="21" t="s">
        <v>18</v>
      </c>
      <c r="V1617" s="21" t="str">
        <f>VLOOKUP(P1617,'Customer List'!B:C,2,)</f>
        <v>Banglore</v>
      </c>
      <c r="W1617" s="38"/>
      <c r="X1617" s="30">
        <v>45867</v>
      </c>
      <c r="Y1617" s="21">
        <f t="shared" si="175"/>
        <v>1</v>
      </c>
      <c r="Z1617" s="21" t="str">
        <f t="shared" si="176"/>
        <v>Monday</v>
      </c>
      <c r="AA1617" s="21" t="str">
        <f t="shared" si="177"/>
        <v>Tuesday</v>
      </c>
      <c r="AB1617" s="21" t="str">
        <f>VLOOKUP(U1617,'Currency Sheet'!A:C,3,)</f>
        <v>DOLLAR</v>
      </c>
      <c r="AC1617" s="42" t="str">
        <f>VLOOKUP(P1617,'Customer List'!B:D,3,)</f>
        <v>OutStation</v>
      </c>
    </row>
    <row r="1618" spans="1:29" x14ac:dyDescent="0.25">
      <c r="A1618" s="21">
        <v>1617</v>
      </c>
      <c r="B1618" s="21" t="s">
        <v>2052</v>
      </c>
      <c r="C1618" s="30">
        <v>45856</v>
      </c>
      <c r="D1618" s="30">
        <v>45864</v>
      </c>
      <c r="E1618" s="47">
        <v>66.5</v>
      </c>
      <c r="F1618" s="47">
        <f t="shared" si="172"/>
        <v>5852</v>
      </c>
      <c r="G1618" s="48">
        <f t="shared" si="173"/>
        <v>5852</v>
      </c>
      <c r="H1618" s="21">
        <v>400220</v>
      </c>
      <c r="I1618" s="21" t="s">
        <v>2870</v>
      </c>
      <c r="J1618" s="21">
        <v>1</v>
      </c>
      <c r="K1618" s="21">
        <v>1</v>
      </c>
      <c r="L1618" s="21">
        <f t="shared" si="174"/>
        <v>0</v>
      </c>
      <c r="M1618" s="21" t="s">
        <v>2112</v>
      </c>
      <c r="N1618" s="30">
        <v>45866</v>
      </c>
      <c r="O1618" s="48">
        <v>20808.75</v>
      </c>
      <c r="P1618" s="21" t="s">
        <v>626</v>
      </c>
      <c r="Q1618" s="21">
        <v>58153726956</v>
      </c>
      <c r="R1618" s="21" t="s">
        <v>40</v>
      </c>
      <c r="S1618" s="3" t="s">
        <v>2049</v>
      </c>
      <c r="T1618" s="37"/>
      <c r="U1618" s="21" t="s">
        <v>18</v>
      </c>
      <c r="V1618" s="21" t="str">
        <f>VLOOKUP(P1618,'Customer List'!B:C,2,)</f>
        <v>Hyderabad</v>
      </c>
      <c r="W1618" s="38"/>
      <c r="X1618" s="30">
        <v>45867</v>
      </c>
      <c r="Y1618" s="21">
        <f t="shared" si="175"/>
        <v>1</v>
      </c>
      <c r="Z1618" s="21" t="str">
        <f t="shared" si="176"/>
        <v>Monday</v>
      </c>
      <c r="AA1618" s="21" t="str">
        <f t="shared" si="177"/>
        <v>Tuesday</v>
      </c>
      <c r="AB1618" s="21" t="str">
        <f>VLOOKUP(U1618,'Currency Sheet'!A:C,3,)</f>
        <v>DOLLAR</v>
      </c>
      <c r="AC1618" s="42" t="str">
        <f>VLOOKUP(P1618,'Customer List'!B:D,3,)</f>
        <v>OutStation</v>
      </c>
    </row>
    <row r="1619" spans="1:29" x14ac:dyDescent="0.25">
      <c r="A1619" s="21">
        <v>1618</v>
      </c>
      <c r="B1619" s="21" t="s">
        <v>2052</v>
      </c>
      <c r="C1619" s="30">
        <v>45856</v>
      </c>
      <c r="D1619" s="30">
        <v>45864</v>
      </c>
      <c r="E1619" s="47">
        <v>147.69999999999999</v>
      </c>
      <c r="F1619" s="47">
        <f t="shared" si="172"/>
        <v>12997.599999999999</v>
      </c>
      <c r="G1619" s="48">
        <f t="shared" si="173"/>
        <v>12997.599999999999</v>
      </c>
      <c r="H1619" s="21">
        <v>400336</v>
      </c>
      <c r="I1619" s="21" t="s">
        <v>2971</v>
      </c>
      <c r="J1619" s="21">
        <v>1</v>
      </c>
      <c r="K1619" s="21">
        <v>1</v>
      </c>
      <c r="L1619" s="21">
        <f t="shared" si="174"/>
        <v>0</v>
      </c>
      <c r="M1619" s="21" t="s">
        <v>2112</v>
      </c>
      <c r="N1619" s="30">
        <v>45866</v>
      </c>
      <c r="O1619" s="48">
        <v>24528.75</v>
      </c>
      <c r="P1619" s="21" t="s">
        <v>626</v>
      </c>
      <c r="Q1619" s="21">
        <v>58153726956</v>
      </c>
      <c r="R1619" s="21" t="s">
        <v>40</v>
      </c>
      <c r="S1619" s="3" t="s">
        <v>2049</v>
      </c>
      <c r="T1619" s="37"/>
      <c r="U1619" s="21" t="s">
        <v>18</v>
      </c>
      <c r="V1619" s="21" t="str">
        <f>VLOOKUP(P1619,'Customer List'!B:C,2,)</f>
        <v>Hyderabad</v>
      </c>
      <c r="W1619" s="38"/>
      <c r="X1619" s="30">
        <v>45867</v>
      </c>
      <c r="Y1619" s="21">
        <f t="shared" si="175"/>
        <v>1</v>
      </c>
      <c r="Z1619" s="21" t="str">
        <f t="shared" si="176"/>
        <v>Monday</v>
      </c>
      <c r="AA1619" s="21" t="str">
        <f t="shared" si="177"/>
        <v>Tuesday</v>
      </c>
      <c r="AB1619" s="21" t="str">
        <f>VLOOKUP(U1619,'Currency Sheet'!A:C,3,)</f>
        <v>DOLLAR</v>
      </c>
      <c r="AC1619" s="42" t="str">
        <f>VLOOKUP(P1619,'Customer List'!B:D,3,)</f>
        <v>OutStation</v>
      </c>
    </row>
    <row r="1620" spans="1:29" x14ac:dyDescent="0.25">
      <c r="A1620" s="21">
        <v>1619</v>
      </c>
      <c r="B1620" s="21" t="s">
        <v>2052</v>
      </c>
      <c r="C1620" s="30">
        <v>45856</v>
      </c>
      <c r="D1620" s="30">
        <v>45864</v>
      </c>
      <c r="E1620" s="47">
        <v>81.900000000000006</v>
      </c>
      <c r="F1620" s="47">
        <f t="shared" si="172"/>
        <v>7207.2000000000007</v>
      </c>
      <c r="G1620" s="48">
        <f t="shared" si="173"/>
        <v>7207.2000000000007</v>
      </c>
      <c r="H1620" s="21">
        <v>401208</v>
      </c>
      <c r="I1620" s="21" t="s">
        <v>2972</v>
      </c>
      <c r="J1620" s="21">
        <v>1</v>
      </c>
      <c r="K1620" s="21">
        <v>1</v>
      </c>
      <c r="L1620" s="21">
        <f t="shared" si="174"/>
        <v>0</v>
      </c>
      <c r="M1620" s="21" t="s">
        <v>2112</v>
      </c>
      <c r="N1620" s="30">
        <v>45866</v>
      </c>
      <c r="O1620" s="48">
        <v>13601.25</v>
      </c>
      <c r="P1620" s="21" t="s">
        <v>626</v>
      </c>
      <c r="Q1620" s="21">
        <v>58153726956</v>
      </c>
      <c r="R1620" s="21" t="s">
        <v>40</v>
      </c>
      <c r="S1620" s="3" t="s">
        <v>2049</v>
      </c>
      <c r="T1620" s="37"/>
      <c r="U1620" s="21" t="s">
        <v>18</v>
      </c>
      <c r="V1620" s="21" t="str">
        <f>VLOOKUP(P1620,'Customer List'!B:C,2,)</f>
        <v>Hyderabad</v>
      </c>
      <c r="W1620" s="38"/>
      <c r="X1620" s="30">
        <v>45867</v>
      </c>
      <c r="Y1620" s="21">
        <f t="shared" si="175"/>
        <v>1</v>
      </c>
      <c r="Z1620" s="21" t="str">
        <f t="shared" si="176"/>
        <v>Monday</v>
      </c>
      <c r="AA1620" s="21" t="str">
        <f t="shared" si="177"/>
        <v>Tuesday</v>
      </c>
      <c r="AB1620" s="21" t="str">
        <f>VLOOKUP(U1620,'Currency Sheet'!A:C,3,)</f>
        <v>DOLLAR</v>
      </c>
      <c r="AC1620" s="42" t="str">
        <f>VLOOKUP(P1620,'Customer List'!B:D,3,)</f>
        <v>OutStation</v>
      </c>
    </row>
    <row r="1621" spans="1:29" x14ac:dyDescent="0.25">
      <c r="A1621" s="21">
        <v>1620</v>
      </c>
      <c r="B1621" s="21" t="s">
        <v>2052</v>
      </c>
      <c r="C1621" s="30">
        <v>45856</v>
      </c>
      <c r="D1621" s="30">
        <v>45864</v>
      </c>
      <c r="E1621" s="47">
        <v>82.6</v>
      </c>
      <c r="F1621" s="47">
        <f t="shared" si="172"/>
        <v>7268.7999999999993</v>
      </c>
      <c r="G1621" s="48">
        <f t="shared" si="173"/>
        <v>14537.599999999999</v>
      </c>
      <c r="H1621" s="21">
        <v>405202</v>
      </c>
      <c r="I1621" s="21" t="s">
        <v>229</v>
      </c>
      <c r="J1621" s="21">
        <v>2</v>
      </c>
      <c r="K1621" s="21">
        <v>2</v>
      </c>
      <c r="L1621" s="21">
        <f t="shared" si="174"/>
        <v>0</v>
      </c>
      <c r="M1621" s="21" t="s">
        <v>2135</v>
      </c>
      <c r="N1621" s="30">
        <v>45867</v>
      </c>
      <c r="O1621" s="48">
        <v>20178</v>
      </c>
      <c r="P1621" s="21" t="s">
        <v>42</v>
      </c>
      <c r="Q1621" s="21" t="s">
        <v>636</v>
      </c>
      <c r="R1621" s="21" t="s">
        <v>637</v>
      </c>
      <c r="S1621" s="3" t="s">
        <v>2049</v>
      </c>
      <c r="T1621" s="37"/>
      <c r="U1621" s="21" t="s">
        <v>18</v>
      </c>
      <c r="V1621" s="21" t="str">
        <f>VLOOKUP(P1621,'Customer List'!B:C,2,)</f>
        <v>Faridabad</v>
      </c>
      <c r="W1621" s="38"/>
      <c r="X1621" s="30">
        <v>45867</v>
      </c>
      <c r="Y1621" s="21">
        <f t="shared" si="175"/>
        <v>0</v>
      </c>
      <c r="Z1621" s="21" t="str">
        <f t="shared" si="176"/>
        <v>Tuesday</v>
      </c>
      <c r="AA1621" s="21" t="str">
        <f t="shared" si="177"/>
        <v>Tuesday</v>
      </c>
      <c r="AB1621" s="21" t="str">
        <f>VLOOKUP(U1621,'Currency Sheet'!A:C,3,)</f>
        <v>DOLLAR</v>
      </c>
      <c r="AC1621" s="42" t="str">
        <f>VLOOKUP(P1621,'Customer List'!B:D,3,)</f>
        <v>Local</v>
      </c>
    </row>
    <row r="1622" spans="1:29" x14ac:dyDescent="0.25">
      <c r="A1622" s="21">
        <v>1621</v>
      </c>
      <c r="B1622" s="21" t="s">
        <v>2052</v>
      </c>
      <c r="C1622" s="30">
        <v>45856</v>
      </c>
      <c r="D1622" s="30">
        <v>45864</v>
      </c>
      <c r="E1622" s="47">
        <v>166.6</v>
      </c>
      <c r="F1622" s="47">
        <f t="shared" si="172"/>
        <v>14660.8</v>
      </c>
      <c r="G1622" s="48">
        <f t="shared" si="173"/>
        <v>29321.599999999999</v>
      </c>
      <c r="H1622" s="21">
        <v>405245</v>
      </c>
      <c r="I1622" s="21" t="s">
        <v>2973</v>
      </c>
      <c r="J1622" s="21">
        <v>2</v>
      </c>
      <c r="K1622" s="21">
        <v>2</v>
      </c>
      <c r="L1622" s="21">
        <f t="shared" si="174"/>
        <v>0</v>
      </c>
      <c r="M1622" s="21" t="s">
        <v>2135</v>
      </c>
      <c r="N1622" s="30">
        <v>45867</v>
      </c>
      <c r="O1622" s="48">
        <v>40698</v>
      </c>
      <c r="P1622" s="21" t="s">
        <v>42</v>
      </c>
      <c r="Q1622" s="21" t="s">
        <v>636</v>
      </c>
      <c r="R1622" s="21" t="s">
        <v>637</v>
      </c>
      <c r="S1622" s="3" t="s">
        <v>2049</v>
      </c>
      <c r="T1622" s="37"/>
      <c r="U1622" s="21" t="s">
        <v>18</v>
      </c>
      <c r="V1622" s="21" t="str">
        <f>VLOOKUP(P1622,'Customer List'!B:C,2,)</f>
        <v>Faridabad</v>
      </c>
      <c r="W1622" s="38"/>
      <c r="X1622" s="30">
        <v>45867</v>
      </c>
      <c r="Y1622" s="21">
        <f t="shared" si="175"/>
        <v>0</v>
      </c>
      <c r="Z1622" s="21" t="str">
        <f t="shared" si="176"/>
        <v>Tuesday</v>
      </c>
      <c r="AA1622" s="21" t="str">
        <f t="shared" si="177"/>
        <v>Tuesday</v>
      </c>
      <c r="AB1622" s="21" t="str">
        <f>VLOOKUP(U1622,'Currency Sheet'!A:C,3,)</f>
        <v>DOLLAR</v>
      </c>
      <c r="AC1622" s="42" t="str">
        <f>VLOOKUP(P1622,'Customer List'!B:D,3,)</f>
        <v>Local</v>
      </c>
    </row>
    <row r="1623" spans="1:29" x14ac:dyDescent="0.25">
      <c r="A1623" s="21">
        <v>1622</v>
      </c>
      <c r="B1623" s="21" t="s">
        <v>2052</v>
      </c>
      <c r="C1623" s="30">
        <v>45856</v>
      </c>
      <c r="D1623" s="30">
        <v>45864</v>
      </c>
      <c r="E1623" s="47">
        <v>127.4</v>
      </c>
      <c r="F1623" s="47">
        <f t="shared" si="172"/>
        <v>11211.2</v>
      </c>
      <c r="G1623" s="48">
        <f t="shared" si="173"/>
        <v>11211.2</v>
      </c>
      <c r="H1623" s="21">
        <v>405301</v>
      </c>
      <c r="I1623" s="21" t="s">
        <v>2974</v>
      </c>
      <c r="J1623" s="21">
        <v>1</v>
      </c>
      <c r="K1623" s="21">
        <v>1</v>
      </c>
      <c r="L1623" s="21">
        <f t="shared" si="174"/>
        <v>0</v>
      </c>
      <c r="M1623" s="21" t="s">
        <v>2135</v>
      </c>
      <c r="N1623" s="30">
        <v>45867</v>
      </c>
      <c r="O1623" s="48">
        <v>15561</v>
      </c>
      <c r="P1623" s="21" t="s">
        <v>42</v>
      </c>
      <c r="Q1623" s="21" t="s">
        <v>636</v>
      </c>
      <c r="R1623" s="21" t="s">
        <v>637</v>
      </c>
      <c r="S1623" s="3" t="s">
        <v>2049</v>
      </c>
      <c r="T1623" s="37"/>
      <c r="U1623" s="21" t="s">
        <v>18</v>
      </c>
      <c r="V1623" s="21" t="str">
        <f>VLOOKUP(P1623,'Customer List'!B:C,2,)</f>
        <v>Faridabad</v>
      </c>
      <c r="W1623" s="38"/>
      <c r="X1623" s="30">
        <v>45867</v>
      </c>
      <c r="Y1623" s="21">
        <f t="shared" si="175"/>
        <v>0</v>
      </c>
      <c r="Z1623" s="21" t="str">
        <f t="shared" si="176"/>
        <v>Tuesday</v>
      </c>
      <c r="AA1623" s="21" t="str">
        <f t="shared" si="177"/>
        <v>Tuesday</v>
      </c>
      <c r="AB1623" s="21" t="str">
        <f>VLOOKUP(U1623,'Currency Sheet'!A:C,3,)</f>
        <v>DOLLAR</v>
      </c>
      <c r="AC1623" s="42" t="str">
        <f>VLOOKUP(P1623,'Customer List'!B:D,3,)</f>
        <v>Local</v>
      </c>
    </row>
    <row r="1624" spans="1:29" x14ac:dyDescent="0.25">
      <c r="A1624" s="21">
        <v>1623</v>
      </c>
      <c r="B1624" s="21" t="s">
        <v>2052</v>
      </c>
      <c r="C1624" s="30">
        <v>45856</v>
      </c>
      <c r="D1624" s="30">
        <v>45864</v>
      </c>
      <c r="E1624" s="47">
        <v>262.5</v>
      </c>
      <c r="F1624" s="47">
        <f t="shared" si="172"/>
        <v>23100</v>
      </c>
      <c r="G1624" s="48">
        <f t="shared" si="173"/>
        <v>23100</v>
      </c>
      <c r="H1624" s="21">
        <v>405303</v>
      </c>
      <c r="I1624" s="21" t="s">
        <v>2975</v>
      </c>
      <c r="J1624" s="21">
        <v>1</v>
      </c>
      <c r="K1624" s="21">
        <v>1</v>
      </c>
      <c r="L1624" s="21">
        <f t="shared" si="174"/>
        <v>0</v>
      </c>
      <c r="M1624" s="21" t="s">
        <v>2135</v>
      </c>
      <c r="N1624" s="30">
        <v>45867</v>
      </c>
      <c r="O1624" s="48">
        <v>32062.5</v>
      </c>
      <c r="P1624" s="21" t="s">
        <v>42</v>
      </c>
      <c r="Q1624" s="21" t="s">
        <v>636</v>
      </c>
      <c r="R1624" s="21" t="s">
        <v>637</v>
      </c>
      <c r="S1624" s="3" t="s">
        <v>2049</v>
      </c>
      <c r="T1624" s="37"/>
      <c r="U1624" s="21" t="s">
        <v>18</v>
      </c>
      <c r="V1624" s="21" t="str">
        <f>VLOOKUP(P1624,'Customer List'!B:C,2,)</f>
        <v>Faridabad</v>
      </c>
      <c r="W1624" s="38"/>
      <c r="X1624" s="30">
        <v>45867</v>
      </c>
      <c r="Y1624" s="21">
        <f t="shared" si="175"/>
        <v>0</v>
      </c>
      <c r="Z1624" s="21" t="str">
        <f t="shared" si="176"/>
        <v>Tuesday</v>
      </c>
      <c r="AA1624" s="21" t="str">
        <f t="shared" si="177"/>
        <v>Tuesday</v>
      </c>
      <c r="AB1624" s="21" t="str">
        <f>VLOOKUP(U1624,'Currency Sheet'!A:C,3,)</f>
        <v>DOLLAR</v>
      </c>
      <c r="AC1624" s="42" t="str">
        <f>VLOOKUP(P1624,'Customer List'!B:D,3,)</f>
        <v>Local</v>
      </c>
    </row>
    <row r="1625" spans="1:29" x14ac:dyDescent="0.25">
      <c r="A1625" s="21">
        <v>1624</v>
      </c>
      <c r="B1625" s="21" t="s">
        <v>2052</v>
      </c>
      <c r="C1625" s="30">
        <v>45856</v>
      </c>
      <c r="D1625" s="30">
        <v>45864</v>
      </c>
      <c r="E1625" s="47">
        <v>119.7</v>
      </c>
      <c r="F1625" s="47">
        <f t="shared" si="172"/>
        <v>10533.6</v>
      </c>
      <c r="G1625" s="48">
        <f t="shared" si="173"/>
        <v>10533.6</v>
      </c>
      <c r="H1625" s="21">
        <v>406602</v>
      </c>
      <c r="I1625" s="21" t="s">
        <v>2976</v>
      </c>
      <c r="J1625" s="21">
        <v>1</v>
      </c>
      <c r="K1625" s="21">
        <v>1</v>
      </c>
      <c r="L1625" s="21">
        <f t="shared" si="174"/>
        <v>0</v>
      </c>
      <c r="M1625" s="21" t="s">
        <v>2135</v>
      </c>
      <c r="N1625" s="30">
        <v>45867</v>
      </c>
      <c r="O1625" s="48">
        <v>14620.5</v>
      </c>
      <c r="P1625" s="21" t="s">
        <v>42</v>
      </c>
      <c r="Q1625" s="21" t="s">
        <v>636</v>
      </c>
      <c r="R1625" s="21" t="s">
        <v>637</v>
      </c>
      <c r="S1625" s="3" t="s">
        <v>2049</v>
      </c>
      <c r="T1625" s="37"/>
      <c r="U1625" s="21" t="s">
        <v>18</v>
      </c>
      <c r="V1625" s="21" t="str">
        <f>VLOOKUP(P1625,'Customer List'!B:C,2,)</f>
        <v>Faridabad</v>
      </c>
      <c r="W1625" s="38"/>
      <c r="X1625" s="30">
        <v>45867</v>
      </c>
      <c r="Y1625" s="21">
        <f t="shared" si="175"/>
        <v>0</v>
      </c>
      <c r="Z1625" s="21" t="str">
        <f t="shared" si="176"/>
        <v>Tuesday</v>
      </c>
      <c r="AA1625" s="21" t="str">
        <f t="shared" si="177"/>
        <v>Tuesday</v>
      </c>
      <c r="AB1625" s="21" t="str">
        <f>VLOOKUP(U1625,'Currency Sheet'!A:C,3,)</f>
        <v>DOLLAR</v>
      </c>
      <c r="AC1625" s="42" t="str">
        <f>VLOOKUP(P1625,'Customer List'!B:D,3,)</f>
        <v>Local</v>
      </c>
    </row>
    <row r="1626" spans="1:29" x14ac:dyDescent="0.25">
      <c r="A1626" s="21">
        <v>1625</v>
      </c>
      <c r="B1626" s="21" t="s">
        <v>2052</v>
      </c>
      <c r="C1626" s="30">
        <v>45856</v>
      </c>
      <c r="D1626" s="30">
        <v>45864</v>
      </c>
      <c r="E1626" s="47">
        <v>144.19999999999999</v>
      </c>
      <c r="F1626" s="47">
        <f t="shared" si="172"/>
        <v>12689.599999999999</v>
      </c>
      <c r="G1626" s="48">
        <f t="shared" si="173"/>
        <v>12689.599999999999</v>
      </c>
      <c r="H1626" s="21">
        <v>406604</v>
      </c>
      <c r="I1626" s="21" t="s">
        <v>2977</v>
      </c>
      <c r="J1626" s="21">
        <v>1</v>
      </c>
      <c r="K1626" s="21">
        <v>1</v>
      </c>
      <c r="L1626" s="21">
        <f t="shared" si="174"/>
        <v>0</v>
      </c>
      <c r="M1626" s="21" t="s">
        <v>2135</v>
      </c>
      <c r="N1626" s="30">
        <v>45867</v>
      </c>
      <c r="O1626" s="48">
        <v>17613</v>
      </c>
      <c r="P1626" s="21" t="s">
        <v>42</v>
      </c>
      <c r="Q1626" s="21" t="s">
        <v>636</v>
      </c>
      <c r="R1626" s="21" t="s">
        <v>637</v>
      </c>
      <c r="S1626" s="3" t="s">
        <v>2049</v>
      </c>
      <c r="T1626" s="37"/>
      <c r="U1626" s="21" t="s">
        <v>18</v>
      </c>
      <c r="V1626" s="21" t="str">
        <f>VLOOKUP(P1626,'Customer List'!B:C,2,)</f>
        <v>Faridabad</v>
      </c>
      <c r="W1626" s="38"/>
      <c r="X1626" s="30">
        <v>45867</v>
      </c>
      <c r="Y1626" s="21">
        <f t="shared" si="175"/>
        <v>0</v>
      </c>
      <c r="Z1626" s="21" t="str">
        <f t="shared" si="176"/>
        <v>Tuesday</v>
      </c>
      <c r="AA1626" s="21" t="str">
        <f t="shared" si="177"/>
        <v>Tuesday</v>
      </c>
      <c r="AB1626" s="21" t="str">
        <f>VLOOKUP(U1626,'Currency Sheet'!A:C,3,)</f>
        <v>DOLLAR</v>
      </c>
      <c r="AC1626" s="42" t="str">
        <f>VLOOKUP(P1626,'Customer List'!B:D,3,)</f>
        <v>Local</v>
      </c>
    </row>
    <row r="1627" spans="1:29" x14ac:dyDescent="0.25">
      <c r="A1627" s="21">
        <v>1626</v>
      </c>
      <c r="B1627" s="21" t="s">
        <v>2052</v>
      </c>
      <c r="C1627" s="30">
        <v>45856</v>
      </c>
      <c r="D1627" s="30">
        <v>45864</v>
      </c>
      <c r="E1627" s="47">
        <v>37.799999999999997</v>
      </c>
      <c r="F1627" s="47">
        <f t="shared" si="172"/>
        <v>3326.3999999999996</v>
      </c>
      <c r="G1627" s="48">
        <f t="shared" si="173"/>
        <v>3326.3999999999996</v>
      </c>
      <c r="H1627" s="21">
        <v>421301</v>
      </c>
      <c r="I1627" s="21" t="s">
        <v>1606</v>
      </c>
      <c r="J1627" s="21">
        <v>1</v>
      </c>
      <c r="K1627" s="21">
        <v>1</v>
      </c>
      <c r="L1627" s="21">
        <f t="shared" si="174"/>
        <v>0</v>
      </c>
      <c r="M1627" s="21" t="s">
        <v>2107</v>
      </c>
      <c r="N1627" s="30">
        <v>45866</v>
      </c>
      <c r="O1627" s="48">
        <v>6193.8</v>
      </c>
      <c r="P1627" s="21" t="s">
        <v>302</v>
      </c>
      <c r="Q1627" s="21">
        <v>58153727671</v>
      </c>
      <c r="R1627" s="21" t="s">
        <v>40</v>
      </c>
      <c r="S1627" s="3" t="s">
        <v>2049</v>
      </c>
      <c r="T1627" s="37"/>
      <c r="U1627" s="21" t="s">
        <v>18</v>
      </c>
      <c r="V1627" s="21" t="str">
        <f>VLOOKUP(P1627,'Customer List'!B:C,2,)</f>
        <v>Banglore</v>
      </c>
      <c r="W1627" s="38"/>
      <c r="X1627" s="30">
        <v>45868</v>
      </c>
      <c r="Y1627" s="21">
        <f t="shared" si="175"/>
        <v>2</v>
      </c>
      <c r="Z1627" s="21" t="str">
        <f t="shared" si="176"/>
        <v>Monday</v>
      </c>
      <c r="AA1627" s="21" t="str">
        <f t="shared" si="177"/>
        <v>Wednesday</v>
      </c>
      <c r="AB1627" s="21" t="str">
        <f>VLOOKUP(U1627,'Currency Sheet'!A:C,3,)</f>
        <v>DOLLAR</v>
      </c>
      <c r="AC1627" s="42" t="str">
        <f>VLOOKUP(P1627,'Customer List'!B:D,3,)</f>
        <v>OutStation</v>
      </c>
    </row>
    <row r="1628" spans="1:29" x14ac:dyDescent="0.25">
      <c r="A1628" s="21">
        <v>1627</v>
      </c>
      <c r="B1628" s="21" t="s">
        <v>2052</v>
      </c>
      <c r="C1628" s="30">
        <v>45856</v>
      </c>
      <c r="D1628" s="30">
        <v>45864</v>
      </c>
      <c r="E1628" s="47">
        <v>205.1</v>
      </c>
      <c r="F1628" s="47">
        <f t="shared" si="172"/>
        <v>18048.8</v>
      </c>
      <c r="G1628" s="48">
        <f t="shared" si="173"/>
        <v>54146.399999999994</v>
      </c>
      <c r="H1628" s="21">
        <v>423114</v>
      </c>
      <c r="I1628" s="21" t="s">
        <v>1504</v>
      </c>
      <c r="J1628" s="21">
        <v>3</v>
      </c>
      <c r="K1628" s="21">
        <v>3</v>
      </c>
      <c r="L1628" s="21">
        <f t="shared" si="174"/>
        <v>0</v>
      </c>
      <c r="M1628" s="21" t="s">
        <v>2113</v>
      </c>
      <c r="N1628" s="30">
        <v>45866</v>
      </c>
      <c r="O1628" s="48">
        <v>99458.85</v>
      </c>
      <c r="P1628" s="21" t="s">
        <v>626</v>
      </c>
      <c r="Q1628" s="21">
        <v>58153726956</v>
      </c>
      <c r="R1628" s="21" t="s">
        <v>40</v>
      </c>
      <c r="S1628" s="3" t="s">
        <v>2050</v>
      </c>
      <c r="T1628" s="37"/>
      <c r="U1628" s="21" t="s">
        <v>18</v>
      </c>
      <c r="V1628" s="21" t="str">
        <f>VLOOKUP(P1628,'Customer List'!B:C,2,)</f>
        <v>Hyderabad</v>
      </c>
      <c r="W1628" s="38"/>
      <c r="X1628" s="30">
        <v>45867</v>
      </c>
      <c r="Y1628" s="21">
        <f t="shared" si="175"/>
        <v>1</v>
      </c>
      <c r="Z1628" s="21" t="str">
        <f t="shared" si="176"/>
        <v>Monday</v>
      </c>
      <c r="AA1628" s="21" t="str">
        <f t="shared" si="177"/>
        <v>Tuesday</v>
      </c>
      <c r="AB1628" s="21" t="str">
        <f>VLOOKUP(U1628,'Currency Sheet'!A:C,3,)</f>
        <v>DOLLAR</v>
      </c>
      <c r="AC1628" s="42" t="str">
        <f>VLOOKUP(P1628,'Customer List'!B:D,3,)</f>
        <v>OutStation</v>
      </c>
    </row>
    <row r="1629" spans="1:29" x14ac:dyDescent="0.25">
      <c r="A1629" s="21">
        <v>1628</v>
      </c>
      <c r="B1629" s="21" t="s">
        <v>2052</v>
      </c>
      <c r="C1629" s="30">
        <v>45856</v>
      </c>
      <c r="D1629" s="30">
        <v>45864</v>
      </c>
      <c r="E1629" s="47">
        <v>62.3</v>
      </c>
      <c r="F1629" s="47">
        <f t="shared" si="172"/>
        <v>5482.4</v>
      </c>
      <c r="G1629" s="48">
        <f t="shared" si="173"/>
        <v>5482.4</v>
      </c>
      <c r="H1629" s="21">
        <v>423125</v>
      </c>
      <c r="I1629" s="21" t="s">
        <v>2933</v>
      </c>
      <c r="J1629" s="21">
        <v>1</v>
      </c>
      <c r="K1629" s="21">
        <v>1</v>
      </c>
      <c r="L1629" s="21">
        <f t="shared" si="174"/>
        <v>0</v>
      </c>
      <c r="M1629" s="21" t="s">
        <v>2100</v>
      </c>
      <c r="N1629" s="30">
        <v>45866</v>
      </c>
      <c r="O1629" s="48">
        <v>7609.5</v>
      </c>
      <c r="P1629" s="21" t="s">
        <v>242</v>
      </c>
      <c r="Q1629" s="21">
        <v>58153726466</v>
      </c>
      <c r="R1629" s="21" t="s">
        <v>40</v>
      </c>
      <c r="S1629" s="3" t="s">
        <v>2050</v>
      </c>
      <c r="T1629" s="37"/>
      <c r="U1629" s="21" t="s">
        <v>18</v>
      </c>
      <c r="V1629" s="21" t="str">
        <f>VLOOKUP(P1629,'Customer List'!B:C,2,)</f>
        <v>Mumbai</v>
      </c>
      <c r="W1629" s="38"/>
      <c r="X1629" s="30">
        <v>45867</v>
      </c>
      <c r="Y1629" s="21">
        <f t="shared" si="175"/>
        <v>1</v>
      </c>
      <c r="Z1629" s="21" t="str">
        <f t="shared" si="176"/>
        <v>Monday</v>
      </c>
      <c r="AA1629" s="21" t="str">
        <f t="shared" si="177"/>
        <v>Tuesday</v>
      </c>
      <c r="AB1629" s="21" t="str">
        <f>VLOOKUP(U1629,'Currency Sheet'!A:C,3,)</f>
        <v>DOLLAR</v>
      </c>
      <c r="AC1629" s="42" t="str">
        <f>VLOOKUP(P1629,'Customer List'!B:D,3,)</f>
        <v>OutStation</v>
      </c>
    </row>
    <row r="1630" spans="1:29" x14ac:dyDescent="0.25">
      <c r="A1630" s="21">
        <v>1629</v>
      </c>
      <c r="B1630" s="21" t="s">
        <v>2052</v>
      </c>
      <c r="C1630" s="30">
        <v>45856</v>
      </c>
      <c r="D1630" s="30">
        <v>45864</v>
      </c>
      <c r="E1630" s="47">
        <v>29.4</v>
      </c>
      <c r="F1630" s="47">
        <f t="shared" si="172"/>
        <v>2587.1999999999998</v>
      </c>
      <c r="G1630" s="48">
        <f t="shared" si="173"/>
        <v>2587.1999999999998</v>
      </c>
      <c r="H1630" s="21">
        <v>423501</v>
      </c>
      <c r="I1630" s="21" t="s">
        <v>2780</v>
      </c>
      <c r="J1630" s="21">
        <v>1</v>
      </c>
      <c r="K1630" s="21">
        <v>1</v>
      </c>
      <c r="L1630" s="21">
        <f t="shared" si="174"/>
        <v>0</v>
      </c>
      <c r="M1630" s="21" t="s">
        <v>2136</v>
      </c>
      <c r="N1630" s="30">
        <v>45867</v>
      </c>
      <c r="O1630" s="48">
        <v>3391.5</v>
      </c>
      <c r="P1630" s="21" t="s">
        <v>42</v>
      </c>
      <c r="Q1630" s="21" t="s">
        <v>636</v>
      </c>
      <c r="R1630" s="21" t="s">
        <v>637</v>
      </c>
      <c r="S1630" s="3" t="s">
        <v>2051</v>
      </c>
      <c r="T1630" s="37"/>
      <c r="U1630" s="21" t="s">
        <v>18</v>
      </c>
      <c r="V1630" s="21" t="str">
        <f>VLOOKUP(P1630,'Customer List'!B:C,2,)</f>
        <v>Faridabad</v>
      </c>
      <c r="W1630" s="38"/>
      <c r="X1630" s="30">
        <v>45867</v>
      </c>
      <c r="Y1630" s="21">
        <f t="shared" si="175"/>
        <v>0</v>
      </c>
      <c r="Z1630" s="21" t="str">
        <f t="shared" si="176"/>
        <v>Tuesday</v>
      </c>
      <c r="AA1630" s="21" t="str">
        <f t="shared" si="177"/>
        <v>Tuesday</v>
      </c>
      <c r="AB1630" s="21" t="str">
        <f>VLOOKUP(U1630,'Currency Sheet'!A:C,3,)</f>
        <v>DOLLAR</v>
      </c>
      <c r="AC1630" s="42" t="str">
        <f>VLOOKUP(P1630,'Customer List'!B:D,3,)</f>
        <v>Local</v>
      </c>
    </row>
    <row r="1631" spans="1:29" x14ac:dyDescent="0.25">
      <c r="A1631" s="21">
        <v>1630</v>
      </c>
      <c r="B1631" s="21" t="s">
        <v>2052</v>
      </c>
      <c r="C1631" s="30">
        <v>45856</v>
      </c>
      <c r="D1631" s="30">
        <v>45864</v>
      </c>
      <c r="E1631" s="47">
        <v>164.5</v>
      </c>
      <c r="F1631" s="47">
        <f t="shared" si="172"/>
        <v>14476</v>
      </c>
      <c r="G1631" s="48">
        <f t="shared" si="173"/>
        <v>14476</v>
      </c>
      <c r="H1631" s="21">
        <v>500302</v>
      </c>
      <c r="I1631" s="21" t="s">
        <v>2978</v>
      </c>
      <c r="J1631" s="21">
        <v>1</v>
      </c>
      <c r="K1631" s="21">
        <v>1</v>
      </c>
      <c r="L1631" s="21">
        <f t="shared" si="174"/>
        <v>0</v>
      </c>
      <c r="M1631" s="21" t="s">
        <v>2135</v>
      </c>
      <c r="N1631" s="30">
        <v>45867</v>
      </c>
      <c r="O1631" s="48">
        <v>20092.5</v>
      </c>
      <c r="P1631" s="21" t="s">
        <v>42</v>
      </c>
      <c r="Q1631" s="21" t="s">
        <v>636</v>
      </c>
      <c r="R1631" s="21" t="s">
        <v>637</v>
      </c>
      <c r="S1631" s="3" t="s">
        <v>2049</v>
      </c>
      <c r="T1631" s="37"/>
      <c r="U1631" s="21" t="s">
        <v>18</v>
      </c>
      <c r="V1631" s="21" t="str">
        <f>VLOOKUP(P1631,'Customer List'!B:C,2,)</f>
        <v>Faridabad</v>
      </c>
      <c r="W1631" s="38"/>
      <c r="X1631" s="30">
        <v>45867</v>
      </c>
      <c r="Y1631" s="21">
        <f t="shared" si="175"/>
        <v>0</v>
      </c>
      <c r="Z1631" s="21" t="str">
        <f t="shared" si="176"/>
        <v>Tuesday</v>
      </c>
      <c r="AA1631" s="21" t="str">
        <f t="shared" si="177"/>
        <v>Tuesday</v>
      </c>
      <c r="AB1631" s="21" t="str">
        <f>VLOOKUP(U1631,'Currency Sheet'!A:C,3,)</f>
        <v>DOLLAR</v>
      </c>
      <c r="AC1631" s="42" t="str">
        <f>VLOOKUP(P1631,'Customer List'!B:D,3,)</f>
        <v>Local</v>
      </c>
    </row>
    <row r="1632" spans="1:29" x14ac:dyDescent="0.25">
      <c r="A1632" s="21">
        <v>1631</v>
      </c>
      <c r="B1632" s="21" t="s">
        <v>2052</v>
      </c>
      <c r="C1632" s="30">
        <v>45856</v>
      </c>
      <c r="D1632" s="30">
        <v>45864</v>
      </c>
      <c r="E1632" s="47">
        <v>164.5</v>
      </c>
      <c r="F1632" s="47">
        <f t="shared" si="172"/>
        <v>14476</v>
      </c>
      <c r="G1632" s="48">
        <f t="shared" si="173"/>
        <v>14476</v>
      </c>
      <c r="H1632" s="21">
        <v>502802</v>
      </c>
      <c r="I1632" s="21" t="s">
        <v>2979</v>
      </c>
      <c r="J1632" s="21">
        <v>1</v>
      </c>
      <c r="K1632" s="21">
        <v>1</v>
      </c>
      <c r="L1632" s="21">
        <f t="shared" si="174"/>
        <v>0</v>
      </c>
      <c r="M1632" s="21" t="s">
        <v>2135</v>
      </c>
      <c r="N1632" s="30">
        <v>45867</v>
      </c>
      <c r="O1632" s="48">
        <v>20092.5</v>
      </c>
      <c r="P1632" s="21" t="s">
        <v>42</v>
      </c>
      <c r="Q1632" s="21" t="s">
        <v>636</v>
      </c>
      <c r="R1632" s="21" t="s">
        <v>637</v>
      </c>
      <c r="S1632" s="3" t="s">
        <v>2049</v>
      </c>
      <c r="T1632" s="37"/>
      <c r="U1632" s="21" t="s">
        <v>18</v>
      </c>
      <c r="V1632" s="21" t="str">
        <f>VLOOKUP(P1632,'Customer List'!B:C,2,)</f>
        <v>Faridabad</v>
      </c>
      <c r="W1632" s="38"/>
      <c r="X1632" s="30">
        <v>45867</v>
      </c>
      <c r="Y1632" s="21">
        <f t="shared" si="175"/>
        <v>0</v>
      </c>
      <c r="Z1632" s="21" t="str">
        <f t="shared" si="176"/>
        <v>Tuesday</v>
      </c>
      <c r="AA1632" s="21" t="str">
        <f t="shared" si="177"/>
        <v>Tuesday</v>
      </c>
      <c r="AB1632" s="21" t="str">
        <f>VLOOKUP(U1632,'Currency Sheet'!A:C,3,)</f>
        <v>DOLLAR</v>
      </c>
      <c r="AC1632" s="42" t="str">
        <f>VLOOKUP(P1632,'Customer List'!B:D,3,)</f>
        <v>Local</v>
      </c>
    </row>
    <row r="1633" spans="1:29" x14ac:dyDescent="0.25">
      <c r="A1633" s="21">
        <v>1632</v>
      </c>
      <c r="B1633" s="21" t="s">
        <v>2052</v>
      </c>
      <c r="C1633" s="30">
        <v>45856</v>
      </c>
      <c r="D1633" s="30">
        <v>45864</v>
      </c>
      <c r="E1633" s="47">
        <v>195.3</v>
      </c>
      <c r="F1633" s="47">
        <f t="shared" si="172"/>
        <v>17186.400000000001</v>
      </c>
      <c r="G1633" s="48">
        <f t="shared" si="173"/>
        <v>17186.400000000001</v>
      </c>
      <c r="H1633" s="21">
        <v>502912</v>
      </c>
      <c r="I1633" s="21" t="s">
        <v>1510</v>
      </c>
      <c r="J1633" s="21">
        <v>1</v>
      </c>
      <c r="K1633" s="21">
        <v>1</v>
      </c>
      <c r="L1633" s="21">
        <f t="shared" si="174"/>
        <v>0</v>
      </c>
      <c r="M1633" s="21" t="s">
        <v>2135</v>
      </c>
      <c r="N1633" s="30">
        <v>45867</v>
      </c>
      <c r="O1633" s="48">
        <v>47709</v>
      </c>
      <c r="P1633" s="21" t="s">
        <v>42</v>
      </c>
      <c r="Q1633" s="21" t="s">
        <v>636</v>
      </c>
      <c r="R1633" s="21" t="s">
        <v>637</v>
      </c>
      <c r="S1633" s="3" t="s">
        <v>2049</v>
      </c>
      <c r="T1633" s="37"/>
      <c r="U1633" s="21" t="s">
        <v>18</v>
      </c>
      <c r="V1633" s="21" t="str">
        <f>VLOOKUP(P1633,'Customer List'!B:C,2,)</f>
        <v>Faridabad</v>
      </c>
      <c r="W1633" s="38"/>
      <c r="X1633" s="30">
        <v>45867</v>
      </c>
      <c r="Y1633" s="21">
        <f t="shared" si="175"/>
        <v>0</v>
      </c>
      <c r="Z1633" s="21" t="str">
        <f t="shared" si="176"/>
        <v>Tuesday</v>
      </c>
      <c r="AA1633" s="21" t="str">
        <f t="shared" si="177"/>
        <v>Tuesday</v>
      </c>
      <c r="AB1633" s="21" t="str">
        <f>VLOOKUP(U1633,'Currency Sheet'!A:C,3,)</f>
        <v>DOLLAR</v>
      </c>
      <c r="AC1633" s="42" t="str">
        <f>VLOOKUP(P1633,'Customer List'!B:D,3,)</f>
        <v>Local</v>
      </c>
    </row>
    <row r="1634" spans="1:29" x14ac:dyDescent="0.25">
      <c r="A1634" s="21">
        <v>1633</v>
      </c>
      <c r="B1634" s="21" t="s">
        <v>2052</v>
      </c>
      <c r="C1634" s="30">
        <v>45856</v>
      </c>
      <c r="D1634" s="30">
        <v>45864</v>
      </c>
      <c r="E1634" s="47">
        <v>69.3</v>
      </c>
      <c r="F1634" s="47">
        <f t="shared" si="172"/>
        <v>6098.4</v>
      </c>
      <c r="G1634" s="48">
        <f t="shared" si="173"/>
        <v>12196.8</v>
      </c>
      <c r="H1634" s="21">
        <v>505806</v>
      </c>
      <c r="I1634" s="21" t="s">
        <v>2980</v>
      </c>
      <c r="J1634" s="21">
        <v>2</v>
      </c>
      <c r="K1634" s="21">
        <v>2</v>
      </c>
      <c r="L1634" s="21">
        <f t="shared" si="174"/>
        <v>0</v>
      </c>
      <c r="M1634" s="21" t="s">
        <v>2109</v>
      </c>
      <c r="N1634" s="30">
        <v>45866</v>
      </c>
      <c r="O1634" s="48">
        <v>21483</v>
      </c>
      <c r="P1634" s="21" t="s">
        <v>2170</v>
      </c>
      <c r="Q1634" s="21">
        <v>58153727203</v>
      </c>
      <c r="R1634" s="21" t="s">
        <v>40</v>
      </c>
      <c r="S1634" s="3" t="s">
        <v>2049</v>
      </c>
      <c r="T1634" s="37"/>
      <c r="U1634" s="21" t="s">
        <v>18</v>
      </c>
      <c r="V1634" s="21" t="str">
        <f>VLOOKUP(P1634,'Customer List'!B:C,2,)</f>
        <v>Gujrat</v>
      </c>
      <c r="W1634" s="38"/>
      <c r="X1634" s="30">
        <v>45868</v>
      </c>
      <c r="Y1634" s="21">
        <f t="shared" si="175"/>
        <v>2</v>
      </c>
      <c r="Z1634" s="21" t="str">
        <f t="shared" si="176"/>
        <v>Monday</v>
      </c>
      <c r="AA1634" s="21" t="str">
        <f t="shared" si="177"/>
        <v>Wednesday</v>
      </c>
      <c r="AB1634" s="21" t="str">
        <f>VLOOKUP(U1634,'Currency Sheet'!A:C,3,)</f>
        <v>DOLLAR</v>
      </c>
      <c r="AC1634" s="42" t="str">
        <f>VLOOKUP(P1634,'Customer List'!B:D,3,)</f>
        <v>OutStation</v>
      </c>
    </row>
    <row r="1635" spans="1:29" x14ac:dyDescent="0.25">
      <c r="A1635" s="21">
        <v>1634</v>
      </c>
      <c r="B1635" s="21" t="s">
        <v>2052</v>
      </c>
      <c r="C1635" s="30">
        <v>45856</v>
      </c>
      <c r="D1635" s="30">
        <v>45864</v>
      </c>
      <c r="E1635" s="47">
        <v>88.2</v>
      </c>
      <c r="F1635" s="47">
        <f t="shared" si="172"/>
        <v>7761.6</v>
      </c>
      <c r="G1635" s="48">
        <f t="shared" si="173"/>
        <v>7761.6</v>
      </c>
      <c r="H1635" s="21">
        <v>506515</v>
      </c>
      <c r="I1635" s="21" t="s">
        <v>2981</v>
      </c>
      <c r="J1635" s="21">
        <v>1</v>
      </c>
      <c r="K1635" s="21">
        <v>1</v>
      </c>
      <c r="L1635" s="21">
        <f t="shared" si="174"/>
        <v>0</v>
      </c>
      <c r="M1635" s="21" t="s">
        <v>2121</v>
      </c>
      <c r="N1635" s="30">
        <v>45867</v>
      </c>
      <c r="O1635" s="48">
        <v>13280.4</v>
      </c>
      <c r="P1635" s="21" t="s">
        <v>228</v>
      </c>
      <c r="Q1635" s="21">
        <v>58153776855</v>
      </c>
      <c r="R1635" s="21" t="s">
        <v>40</v>
      </c>
      <c r="S1635" s="3" t="s">
        <v>2049</v>
      </c>
      <c r="T1635" s="37"/>
      <c r="U1635" s="21" t="s">
        <v>18</v>
      </c>
      <c r="V1635" s="21" t="str">
        <f>VLOOKUP(P1635,'Customer List'!B:C,2,)</f>
        <v>Kolkata</v>
      </c>
      <c r="W1635" s="38"/>
      <c r="X1635" s="30">
        <v>45868</v>
      </c>
      <c r="Y1635" s="21">
        <f t="shared" si="175"/>
        <v>1</v>
      </c>
      <c r="Z1635" s="21" t="str">
        <f t="shared" si="176"/>
        <v>Tuesday</v>
      </c>
      <c r="AA1635" s="21" t="str">
        <f t="shared" si="177"/>
        <v>Wednesday</v>
      </c>
      <c r="AB1635" s="21" t="str">
        <f>VLOOKUP(U1635,'Currency Sheet'!A:C,3,)</f>
        <v>DOLLAR</v>
      </c>
      <c r="AC1635" s="42" t="str">
        <f>VLOOKUP(P1635,'Customer List'!B:D,3,)</f>
        <v>OutStation</v>
      </c>
    </row>
    <row r="1636" spans="1:29" x14ac:dyDescent="0.25">
      <c r="A1636" s="21">
        <v>1635</v>
      </c>
      <c r="B1636" s="21" t="s">
        <v>2052</v>
      </c>
      <c r="C1636" s="30">
        <v>45856</v>
      </c>
      <c r="D1636" s="30">
        <v>45864</v>
      </c>
      <c r="E1636" s="47">
        <v>254.8</v>
      </c>
      <c r="F1636" s="47">
        <f t="shared" si="172"/>
        <v>22422.400000000001</v>
      </c>
      <c r="G1636" s="48">
        <f t="shared" si="173"/>
        <v>44844.800000000003</v>
      </c>
      <c r="H1636" s="21">
        <v>515406</v>
      </c>
      <c r="I1636" s="21" t="s">
        <v>2982</v>
      </c>
      <c r="J1636" s="21">
        <v>2</v>
      </c>
      <c r="K1636" s="21">
        <v>2</v>
      </c>
      <c r="L1636" s="21">
        <f t="shared" si="174"/>
        <v>0</v>
      </c>
      <c r="M1636" s="21" t="s">
        <v>2109</v>
      </c>
      <c r="N1636" s="30">
        <v>45866</v>
      </c>
      <c r="O1636" s="48">
        <v>78988</v>
      </c>
      <c r="P1636" s="21" t="s">
        <v>2170</v>
      </c>
      <c r="Q1636" s="21">
        <v>58153727203</v>
      </c>
      <c r="R1636" s="21" t="s">
        <v>40</v>
      </c>
      <c r="S1636" s="3" t="s">
        <v>2049</v>
      </c>
      <c r="T1636" s="37"/>
      <c r="U1636" s="21" t="s">
        <v>18</v>
      </c>
      <c r="V1636" s="21" t="str">
        <f>VLOOKUP(P1636,'Customer List'!B:C,2,)</f>
        <v>Gujrat</v>
      </c>
      <c r="W1636" s="38"/>
      <c r="X1636" s="30">
        <v>45868</v>
      </c>
      <c r="Y1636" s="21">
        <f t="shared" si="175"/>
        <v>2</v>
      </c>
      <c r="Z1636" s="21" t="str">
        <f t="shared" si="176"/>
        <v>Monday</v>
      </c>
      <c r="AA1636" s="21" t="str">
        <f t="shared" si="177"/>
        <v>Wednesday</v>
      </c>
      <c r="AB1636" s="21" t="str">
        <f>VLOOKUP(U1636,'Currency Sheet'!A:C,3,)</f>
        <v>DOLLAR</v>
      </c>
      <c r="AC1636" s="42" t="str">
        <f>VLOOKUP(P1636,'Customer List'!B:D,3,)</f>
        <v>OutStation</v>
      </c>
    </row>
    <row r="1637" spans="1:29" x14ac:dyDescent="0.25">
      <c r="A1637" s="21">
        <v>1636</v>
      </c>
      <c r="B1637" s="21" t="s">
        <v>2052</v>
      </c>
      <c r="C1637" s="30">
        <v>45856</v>
      </c>
      <c r="D1637" s="30">
        <v>45864</v>
      </c>
      <c r="E1637" s="47">
        <v>107.1</v>
      </c>
      <c r="F1637" s="47">
        <f t="shared" si="172"/>
        <v>9424.7999999999993</v>
      </c>
      <c r="G1637" s="48">
        <f t="shared" si="173"/>
        <v>9424.7999999999993</v>
      </c>
      <c r="H1637" s="21">
        <v>519503</v>
      </c>
      <c r="I1637" s="21" t="s">
        <v>2983</v>
      </c>
      <c r="J1637" s="21">
        <v>1</v>
      </c>
      <c r="K1637" s="21">
        <v>1</v>
      </c>
      <c r="L1637" s="21">
        <f t="shared" si="174"/>
        <v>0</v>
      </c>
      <c r="M1637" s="21" t="s">
        <v>2092</v>
      </c>
      <c r="N1637" s="30">
        <v>45868</v>
      </c>
      <c r="O1637" s="48">
        <v>14703.3</v>
      </c>
      <c r="P1637" s="21" t="s">
        <v>1051</v>
      </c>
      <c r="Q1637" s="21" t="s">
        <v>2070</v>
      </c>
      <c r="R1637" s="21" t="s">
        <v>637</v>
      </c>
      <c r="S1637" s="3" t="s">
        <v>2049</v>
      </c>
      <c r="T1637" s="37" t="s">
        <v>2093</v>
      </c>
      <c r="U1637" s="21" t="s">
        <v>18</v>
      </c>
      <c r="V1637" s="21" t="str">
        <f>VLOOKUP(P1637,'Customer List'!B:C,2,)</f>
        <v>Delhi</v>
      </c>
      <c r="W1637" s="38"/>
      <c r="X1637" s="30">
        <v>45868</v>
      </c>
      <c r="Y1637" s="21">
        <f t="shared" si="175"/>
        <v>0</v>
      </c>
      <c r="Z1637" s="21" t="str">
        <f t="shared" si="176"/>
        <v>Wednesday</v>
      </c>
      <c r="AA1637" s="21" t="str">
        <f t="shared" si="177"/>
        <v>Wednesday</v>
      </c>
      <c r="AB1637" s="21" t="str">
        <f>VLOOKUP(U1637,'Currency Sheet'!A:C,3,)</f>
        <v>DOLLAR</v>
      </c>
      <c r="AC1637" s="42" t="str">
        <f>VLOOKUP(P1637,'Customer List'!B:D,3,)</f>
        <v>Local</v>
      </c>
    </row>
    <row r="1638" spans="1:29" x14ac:dyDescent="0.25">
      <c r="A1638" s="21">
        <v>1637</v>
      </c>
      <c r="B1638" s="21" t="s">
        <v>2052</v>
      </c>
      <c r="C1638" s="30">
        <v>45856</v>
      </c>
      <c r="D1638" s="30">
        <v>45864</v>
      </c>
      <c r="E1638" s="47">
        <v>102.9</v>
      </c>
      <c r="F1638" s="47">
        <f t="shared" si="172"/>
        <v>9055.2000000000007</v>
      </c>
      <c r="G1638" s="48">
        <f t="shared" si="173"/>
        <v>36220.800000000003</v>
      </c>
      <c r="H1638" s="21">
        <v>572902</v>
      </c>
      <c r="I1638" s="21" t="s">
        <v>2984</v>
      </c>
      <c r="J1638" s="21">
        <v>4</v>
      </c>
      <c r="K1638" s="21">
        <v>4</v>
      </c>
      <c r="L1638" s="21">
        <f t="shared" si="174"/>
        <v>0</v>
      </c>
      <c r="M1638" s="21" t="s">
        <v>2090</v>
      </c>
      <c r="N1638" s="30">
        <v>45868</v>
      </c>
      <c r="O1638" s="48">
        <v>56448</v>
      </c>
      <c r="P1638" s="21" t="s">
        <v>208</v>
      </c>
      <c r="Q1638" s="21" t="s">
        <v>2070</v>
      </c>
      <c r="R1638" s="21" t="s">
        <v>637</v>
      </c>
      <c r="S1638" s="3" t="s">
        <v>2050</v>
      </c>
      <c r="T1638" s="37"/>
      <c r="U1638" s="21" t="s">
        <v>18</v>
      </c>
      <c r="V1638" s="21" t="str">
        <f>VLOOKUP(P1638,'Customer List'!B:C,2,)</f>
        <v>Delhi</v>
      </c>
      <c r="W1638" s="38"/>
      <c r="X1638" s="30">
        <v>45868</v>
      </c>
      <c r="Y1638" s="21">
        <f t="shared" si="175"/>
        <v>0</v>
      </c>
      <c r="Z1638" s="21" t="str">
        <f t="shared" si="176"/>
        <v>Wednesday</v>
      </c>
      <c r="AA1638" s="21" t="str">
        <f t="shared" si="177"/>
        <v>Wednesday</v>
      </c>
      <c r="AB1638" s="21" t="str">
        <f>VLOOKUP(U1638,'Currency Sheet'!A:C,3,)</f>
        <v>DOLLAR</v>
      </c>
      <c r="AC1638" s="42" t="str">
        <f>VLOOKUP(P1638,'Customer List'!B:D,3,)</f>
        <v>Local</v>
      </c>
    </row>
    <row r="1639" spans="1:29" x14ac:dyDescent="0.25">
      <c r="A1639" s="21">
        <v>1638</v>
      </c>
      <c r="B1639" s="21" t="s">
        <v>2052</v>
      </c>
      <c r="C1639" s="30">
        <v>45856</v>
      </c>
      <c r="D1639" s="30">
        <v>45864</v>
      </c>
      <c r="E1639" s="47">
        <v>177.1</v>
      </c>
      <c r="F1639" s="47">
        <f t="shared" si="172"/>
        <v>15584.8</v>
      </c>
      <c r="G1639" s="48">
        <f t="shared" si="173"/>
        <v>15584.8</v>
      </c>
      <c r="H1639" s="21">
        <v>572903</v>
      </c>
      <c r="I1639" s="21" t="s">
        <v>2984</v>
      </c>
      <c r="J1639" s="21">
        <v>1</v>
      </c>
      <c r="K1639" s="21">
        <v>1</v>
      </c>
      <c r="L1639" s="21">
        <f t="shared" si="174"/>
        <v>0</v>
      </c>
      <c r="M1639" s="21" t="s">
        <v>2124</v>
      </c>
      <c r="N1639" s="30">
        <v>45867</v>
      </c>
      <c r="O1639" s="48">
        <v>26565</v>
      </c>
      <c r="P1639" s="21" t="s">
        <v>2147</v>
      </c>
      <c r="Q1639" s="21">
        <v>58153777964</v>
      </c>
      <c r="R1639" s="21" t="s">
        <v>40</v>
      </c>
      <c r="S1639" s="3" t="s">
        <v>2050</v>
      </c>
      <c r="T1639" s="37"/>
      <c r="U1639" s="21" t="s">
        <v>18</v>
      </c>
      <c r="V1639" s="21" t="str">
        <f>VLOOKUP(P1639,'Customer List'!B:C,2,)</f>
        <v>Kolkata</v>
      </c>
      <c r="W1639" s="38"/>
      <c r="X1639" s="30">
        <v>45868</v>
      </c>
      <c r="Y1639" s="21">
        <f t="shared" si="175"/>
        <v>1</v>
      </c>
      <c r="Z1639" s="21" t="str">
        <f t="shared" si="176"/>
        <v>Tuesday</v>
      </c>
      <c r="AA1639" s="21" t="str">
        <f t="shared" si="177"/>
        <v>Wednesday</v>
      </c>
      <c r="AB1639" s="21" t="str">
        <f>VLOOKUP(U1639,'Currency Sheet'!A:C,3,)</f>
        <v>DOLLAR</v>
      </c>
      <c r="AC1639" s="42" t="str">
        <f>VLOOKUP(P1639,'Customer List'!B:D,3,)</f>
        <v>OutStation</v>
      </c>
    </row>
    <row r="1640" spans="1:29" x14ac:dyDescent="0.25">
      <c r="A1640" s="21">
        <v>1639</v>
      </c>
      <c r="B1640" s="21" t="s">
        <v>2052</v>
      </c>
      <c r="C1640" s="30">
        <v>45856</v>
      </c>
      <c r="D1640" s="30">
        <v>45864</v>
      </c>
      <c r="E1640" s="47">
        <v>144.19999999999999</v>
      </c>
      <c r="F1640" s="47">
        <f t="shared" si="172"/>
        <v>12689.599999999999</v>
      </c>
      <c r="G1640" s="48">
        <f t="shared" si="173"/>
        <v>12689.599999999999</v>
      </c>
      <c r="H1640" s="21">
        <v>574804</v>
      </c>
      <c r="I1640" s="21" t="s">
        <v>2985</v>
      </c>
      <c r="J1640" s="21">
        <v>1</v>
      </c>
      <c r="K1640" s="21">
        <v>1</v>
      </c>
      <c r="L1640" s="21">
        <f t="shared" si="174"/>
        <v>0</v>
      </c>
      <c r="M1640" s="21" t="s">
        <v>2122</v>
      </c>
      <c r="N1640" s="30">
        <v>45867</v>
      </c>
      <c r="O1640" s="48">
        <v>21630</v>
      </c>
      <c r="P1640" s="21" t="s">
        <v>621</v>
      </c>
      <c r="Q1640" s="21">
        <v>58153777684</v>
      </c>
      <c r="R1640" s="21" t="s">
        <v>40</v>
      </c>
      <c r="S1640" s="3" t="s">
        <v>2050</v>
      </c>
      <c r="T1640" s="37"/>
      <c r="U1640" s="21" t="s">
        <v>18</v>
      </c>
      <c r="V1640" s="21" t="str">
        <f>VLOOKUP(P1640,'Customer List'!B:C,2,)</f>
        <v>Hyderabad</v>
      </c>
      <c r="W1640" s="38"/>
      <c r="X1640" s="30">
        <v>45868</v>
      </c>
      <c r="Y1640" s="21">
        <f t="shared" si="175"/>
        <v>1</v>
      </c>
      <c r="Z1640" s="21" t="str">
        <f t="shared" si="176"/>
        <v>Tuesday</v>
      </c>
      <c r="AA1640" s="21" t="str">
        <f t="shared" si="177"/>
        <v>Wednesday</v>
      </c>
      <c r="AB1640" s="21" t="str">
        <f>VLOOKUP(U1640,'Currency Sheet'!A:C,3,)</f>
        <v>DOLLAR</v>
      </c>
      <c r="AC1640" s="42" t="str">
        <f>VLOOKUP(P1640,'Customer List'!B:D,3,)</f>
        <v>OutStation</v>
      </c>
    </row>
    <row r="1641" spans="1:29" x14ac:dyDescent="0.25">
      <c r="A1641" s="21">
        <v>1640</v>
      </c>
      <c r="B1641" s="21" t="s">
        <v>2052</v>
      </c>
      <c r="C1641" s="30">
        <v>45856</v>
      </c>
      <c r="D1641" s="30">
        <v>45864</v>
      </c>
      <c r="E1641" s="47">
        <v>193.8</v>
      </c>
      <c r="F1641" s="47">
        <f t="shared" si="172"/>
        <v>17054.400000000001</v>
      </c>
      <c r="G1641" s="48">
        <f t="shared" si="173"/>
        <v>17054.400000000001</v>
      </c>
      <c r="H1641" s="21">
        <v>589002</v>
      </c>
      <c r="I1641" s="21" t="s">
        <v>2986</v>
      </c>
      <c r="J1641" s="21">
        <v>1</v>
      </c>
      <c r="K1641" s="21">
        <v>1</v>
      </c>
      <c r="L1641" s="21">
        <f t="shared" si="174"/>
        <v>0</v>
      </c>
      <c r="M1641" s="21" t="s">
        <v>2129</v>
      </c>
      <c r="N1641" s="30">
        <v>45867</v>
      </c>
      <c r="O1641" s="48">
        <v>35045.5</v>
      </c>
      <c r="P1641" s="21" t="s">
        <v>26</v>
      </c>
      <c r="Q1641" s="21" t="s">
        <v>2080</v>
      </c>
      <c r="R1641" s="21" t="s">
        <v>40</v>
      </c>
      <c r="S1641" s="3" t="s">
        <v>2050</v>
      </c>
      <c r="T1641" s="37"/>
      <c r="U1641" s="21" t="s">
        <v>18</v>
      </c>
      <c r="V1641" s="21" t="str">
        <f>VLOOKUP(P1641,'Customer List'!B:C,2,)</f>
        <v>Chandigarh</v>
      </c>
      <c r="W1641" s="38"/>
      <c r="X1641" s="30">
        <v>45869</v>
      </c>
      <c r="Y1641" s="21">
        <f t="shared" si="175"/>
        <v>2</v>
      </c>
      <c r="Z1641" s="21" t="str">
        <f t="shared" si="176"/>
        <v>Tuesday</v>
      </c>
      <c r="AA1641" s="21" t="str">
        <f t="shared" si="177"/>
        <v>Thursday</v>
      </c>
      <c r="AB1641" s="21" t="str">
        <f>VLOOKUP(U1641,'Currency Sheet'!A:C,3,)</f>
        <v>DOLLAR</v>
      </c>
      <c r="AC1641" s="42" t="str">
        <f>VLOOKUP(P1641,'Customer List'!B:D,3,)</f>
        <v>OutStation</v>
      </c>
    </row>
    <row r="1642" spans="1:29" x14ac:dyDescent="0.25">
      <c r="A1642" s="21">
        <v>1641</v>
      </c>
      <c r="B1642" s="21" t="s">
        <v>2052</v>
      </c>
      <c r="C1642" s="30">
        <v>45856</v>
      </c>
      <c r="D1642" s="30">
        <v>45864</v>
      </c>
      <c r="E1642" s="47">
        <v>205.8</v>
      </c>
      <c r="F1642" s="47">
        <f t="shared" si="172"/>
        <v>18110.400000000001</v>
      </c>
      <c r="G1642" s="48">
        <f t="shared" si="173"/>
        <v>18110.400000000001</v>
      </c>
      <c r="H1642" s="21">
        <v>740868</v>
      </c>
      <c r="I1642" s="21" t="s">
        <v>2987</v>
      </c>
      <c r="J1642" s="21">
        <v>1</v>
      </c>
      <c r="K1642" s="21">
        <v>1</v>
      </c>
      <c r="L1642" s="21">
        <f t="shared" si="174"/>
        <v>0</v>
      </c>
      <c r="M1642" s="21" t="s">
        <v>2110</v>
      </c>
      <c r="N1642" s="30">
        <v>45866</v>
      </c>
      <c r="O1642" s="48">
        <v>33266</v>
      </c>
      <c r="P1642" s="21" t="s">
        <v>183</v>
      </c>
      <c r="Q1642" s="21">
        <v>58153729395</v>
      </c>
      <c r="R1642" s="21" t="s">
        <v>40</v>
      </c>
      <c r="S1642" s="3" t="s">
        <v>2049</v>
      </c>
      <c r="T1642" s="37" t="s">
        <v>2078</v>
      </c>
      <c r="U1642" s="21" t="s">
        <v>18</v>
      </c>
      <c r="V1642" s="21" t="str">
        <f>VLOOKUP(P1642,'Customer List'!B:C,2,)</f>
        <v>Mumbai</v>
      </c>
      <c r="W1642" s="38"/>
      <c r="X1642" s="30">
        <v>45867</v>
      </c>
      <c r="Y1642" s="21">
        <f t="shared" si="175"/>
        <v>1</v>
      </c>
      <c r="Z1642" s="21" t="str">
        <f t="shared" si="176"/>
        <v>Monday</v>
      </c>
      <c r="AA1642" s="21" t="str">
        <f t="shared" si="177"/>
        <v>Tuesday</v>
      </c>
      <c r="AB1642" s="21" t="str">
        <f>VLOOKUP(U1642,'Currency Sheet'!A:C,3,)</f>
        <v>DOLLAR</v>
      </c>
      <c r="AC1642" s="42" t="str">
        <f>VLOOKUP(P1642,'Customer List'!B:D,3,)</f>
        <v>OutStation</v>
      </c>
    </row>
    <row r="1643" spans="1:29" x14ac:dyDescent="0.25">
      <c r="A1643" s="21">
        <v>1642</v>
      </c>
      <c r="B1643" s="21" t="s">
        <v>2052</v>
      </c>
      <c r="C1643" s="30">
        <v>45856</v>
      </c>
      <c r="D1643" s="30">
        <v>45864</v>
      </c>
      <c r="E1643" s="47">
        <v>41.3</v>
      </c>
      <c r="F1643" s="47">
        <f t="shared" si="172"/>
        <v>3634.3999999999996</v>
      </c>
      <c r="G1643" s="48">
        <f t="shared" si="173"/>
        <v>3634.3999999999996</v>
      </c>
      <c r="H1643" s="21">
        <v>740869</v>
      </c>
      <c r="I1643" s="21" t="s">
        <v>2988</v>
      </c>
      <c r="J1643" s="21">
        <v>1</v>
      </c>
      <c r="K1643" s="21">
        <v>1</v>
      </c>
      <c r="L1643" s="21">
        <f t="shared" si="174"/>
        <v>0</v>
      </c>
      <c r="M1643" s="21" t="s">
        <v>2110</v>
      </c>
      <c r="N1643" s="30">
        <v>45866</v>
      </c>
      <c r="O1643" s="48">
        <v>6675.85</v>
      </c>
      <c r="P1643" s="21" t="s">
        <v>183</v>
      </c>
      <c r="Q1643" s="21">
        <v>58153729395</v>
      </c>
      <c r="R1643" s="21" t="s">
        <v>40</v>
      </c>
      <c r="S1643" s="3" t="s">
        <v>2049</v>
      </c>
      <c r="T1643" s="37" t="s">
        <v>2078</v>
      </c>
      <c r="U1643" s="21" t="s">
        <v>18</v>
      </c>
      <c r="V1643" s="21" t="str">
        <f>VLOOKUP(P1643,'Customer List'!B:C,2,)</f>
        <v>Mumbai</v>
      </c>
      <c r="W1643" s="38"/>
      <c r="X1643" s="30">
        <v>45867</v>
      </c>
      <c r="Y1643" s="21">
        <f t="shared" si="175"/>
        <v>1</v>
      </c>
      <c r="Z1643" s="21" t="str">
        <f t="shared" si="176"/>
        <v>Monday</v>
      </c>
      <c r="AA1643" s="21" t="str">
        <f t="shared" si="177"/>
        <v>Tuesday</v>
      </c>
      <c r="AB1643" s="21" t="str">
        <f>VLOOKUP(U1643,'Currency Sheet'!A:C,3,)</f>
        <v>DOLLAR</v>
      </c>
      <c r="AC1643" s="42" t="str">
        <f>VLOOKUP(P1643,'Customer List'!B:D,3,)</f>
        <v>OutStation</v>
      </c>
    </row>
    <row r="1644" spans="1:29" x14ac:dyDescent="0.25">
      <c r="A1644" s="21">
        <v>1643</v>
      </c>
      <c r="B1644" s="21" t="s">
        <v>2052</v>
      </c>
      <c r="C1644" s="30">
        <v>45856</v>
      </c>
      <c r="D1644" s="30">
        <v>45864</v>
      </c>
      <c r="E1644" s="47">
        <v>82.6</v>
      </c>
      <c r="F1644" s="47">
        <f t="shared" si="172"/>
        <v>7268.7999999999993</v>
      </c>
      <c r="G1644" s="48">
        <f t="shared" si="173"/>
        <v>7268.7999999999993</v>
      </c>
      <c r="H1644" s="21">
        <v>740870</v>
      </c>
      <c r="I1644" s="21" t="s">
        <v>2989</v>
      </c>
      <c r="J1644" s="21">
        <v>1</v>
      </c>
      <c r="K1644" s="21">
        <v>1</v>
      </c>
      <c r="L1644" s="21">
        <f t="shared" si="174"/>
        <v>0</v>
      </c>
      <c r="M1644" s="21" t="s">
        <v>2110</v>
      </c>
      <c r="N1644" s="30">
        <v>45866</v>
      </c>
      <c r="O1644" s="48">
        <v>13351.7</v>
      </c>
      <c r="P1644" s="21" t="s">
        <v>183</v>
      </c>
      <c r="Q1644" s="21">
        <v>58153729395</v>
      </c>
      <c r="R1644" s="21" t="s">
        <v>40</v>
      </c>
      <c r="S1644" s="3" t="s">
        <v>2049</v>
      </c>
      <c r="T1644" s="37" t="s">
        <v>2078</v>
      </c>
      <c r="U1644" s="21" t="s">
        <v>18</v>
      </c>
      <c r="V1644" s="21" t="str">
        <f>VLOOKUP(P1644,'Customer List'!B:C,2,)</f>
        <v>Mumbai</v>
      </c>
      <c r="W1644" s="38"/>
      <c r="X1644" s="30">
        <v>45867</v>
      </c>
      <c r="Y1644" s="21">
        <f t="shared" si="175"/>
        <v>1</v>
      </c>
      <c r="Z1644" s="21" t="str">
        <f t="shared" si="176"/>
        <v>Monday</v>
      </c>
      <c r="AA1644" s="21" t="str">
        <f t="shared" si="177"/>
        <v>Tuesday</v>
      </c>
      <c r="AB1644" s="21" t="str">
        <f>VLOOKUP(U1644,'Currency Sheet'!A:C,3,)</f>
        <v>DOLLAR</v>
      </c>
      <c r="AC1644" s="42" t="str">
        <f>VLOOKUP(P1644,'Customer List'!B:D,3,)</f>
        <v>OutStation</v>
      </c>
    </row>
    <row r="1645" spans="1:29" x14ac:dyDescent="0.25">
      <c r="A1645" s="21">
        <v>1644</v>
      </c>
      <c r="B1645" s="21" t="s">
        <v>2052</v>
      </c>
      <c r="C1645" s="30">
        <v>45856</v>
      </c>
      <c r="D1645" s="30">
        <v>45864</v>
      </c>
      <c r="E1645" s="47">
        <v>82.6</v>
      </c>
      <c r="F1645" s="47">
        <f t="shared" si="172"/>
        <v>7268.7999999999993</v>
      </c>
      <c r="G1645" s="48">
        <f t="shared" si="173"/>
        <v>7268.7999999999993</v>
      </c>
      <c r="H1645" s="21">
        <v>740981</v>
      </c>
      <c r="I1645" s="21" t="s">
        <v>2990</v>
      </c>
      <c r="J1645" s="21">
        <v>1</v>
      </c>
      <c r="K1645" s="21">
        <v>1</v>
      </c>
      <c r="L1645" s="21">
        <f t="shared" si="174"/>
        <v>0</v>
      </c>
      <c r="M1645" s="21" t="s">
        <v>2110</v>
      </c>
      <c r="N1645" s="30">
        <v>45866</v>
      </c>
      <c r="O1645" s="48">
        <v>13351</v>
      </c>
      <c r="P1645" s="21" t="s">
        <v>183</v>
      </c>
      <c r="Q1645" s="21">
        <v>58153729395</v>
      </c>
      <c r="R1645" s="21" t="s">
        <v>40</v>
      </c>
      <c r="S1645" s="3" t="s">
        <v>2049</v>
      </c>
      <c r="T1645" s="37" t="s">
        <v>2078</v>
      </c>
      <c r="U1645" s="21" t="s">
        <v>18</v>
      </c>
      <c r="V1645" s="21" t="str">
        <f>VLOOKUP(P1645,'Customer List'!B:C,2,)</f>
        <v>Mumbai</v>
      </c>
      <c r="W1645" s="38"/>
      <c r="X1645" s="30">
        <v>45867</v>
      </c>
      <c r="Y1645" s="21">
        <f t="shared" si="175"/>
        <v>1</v>
      </c>
      <c r="Z1645" s="21" t="str">
        <f t="shared" si="176"/>
        <v>Monday</v>
      </c>
      <c r="AA1645" s="21" t="str">
        <f t="shared" si="177"/>
        <v>Tuesday</v>
      </c>
      <c r="AB1645" s="21" t="str">
        <f>VLOOKUP(U1645,'Currency Sheet'!A:C,3,)</f>
        <v>DOLLAR</v>
      </c>
      <c r="AC1645" s="42" t="str">
        <f>VLOOKUP(P1645,'Customer List'!B:D,3,)</f>
        <v>OutStation</v>
      </c>
    </row>
    <row r="1646" spans="1:29" x14ac:dyDescent="0.25">
      <c r="A1646" s="21">
        <v>1645</v>
      </c>
      <c r="B1646" s="21" t="s">
        <v>2052</v>
      </c>
      <c r="C1646" s="30">
        <v>45856</v>
      </c>
      <c r="D1646" s="30">
        <v>45864</v>
      </c>
      <c r="E1646" s="47">
        <v>205.8</v>
      </c>
      <c r="F1646" s="47">
        <f t="shared" si="172"/>
        <v>18110.400000000001</v>
      </c>
      <c r="G1646" s="48">
        <f t="shared" si="173"/>
        <v>18110.400000000001</v>
      </c>
      <c r="H1646" s="21">
        <v>741094</v>
      </c>
      <c r="I1646" s="21" t="s">
        <v>2991</v>
      </c>
      <c r="J1646" s="21">
        <v>1</v>
      </c>
      <c r="K1646" s="21">
        <v>1</v>
      </c>
      <c r="L1646" s="21">
        <f t="shared" si="174"/>
        <v>0</v>
      </c>
      <c r="M1646" s="21" t="s">
        <v>2110</v>
      </c>
      <c r="N1646" s="30">
        <v>45866</v>
      </c>
      <c r="O1646" s="48">
        <v>33266</v>
      </c>
      <c r="P1646" s="21" t="s">
        <v>183</v>
      </c>
      <c r="Q1646" s="21">
        <v>58153729395</v>
      </c>
      <c r="R1646" s="21" t="s">
        <v>40</v>
      </c>
      <c r="S1646" s="3" t="s">
        <v>2049</v>
      </c>
      <c r="T1646" s="37" t="s">
        <v>2078</v>
      </c>
      <c r="U1646" s="21" t="s">
        <v>18</v>
      </c>
      <c r="V1646" s="21" t="str">
        <f>VLOOKUP(P1646,'Customer List'!B:C,2,)</f>
        <v>Mumbai</v>
      </c>
      <c r="W1646" s="38"/>
      <c r="X1646" s="30">
        <v>45867</v>
      </c>
      <c r="Y1646" s="21">
        <f t="shared" si="175"/>
        <v>1</v>
      </c>
      <c r="Z1646" s="21" t="str">
        <f t="shared" si="176"/>
        <v>Monday</v>
      </c>
      <c r="AA1646" s="21" t="str">
        <f t="shared" si="177"/>
        <v>Tuesday</v>
      </c>
      <c r="AB1646" s="21" t="str">
        <f>VLOOKUP(U1646,'Currency Sheet'!A:C,3,)</f>
        <v>DOLLAR</v>
      </c>
      <c r="AC1646" s="42" t="str">
        <f>VLOOKUP(P1646,'Customer List'!B:D,3,)</f>
        <v>OutStation</v>
      </c>
    </row>
    <row r="1647" spans="1:29" x14ac:dyDescent="0.25">
      <c r="A1647" s="21">
        <v>1646</v>
      </c>
      <c r="B1647" s="21" t="s">
        <v>2052</v>
      </c>
      <c r="C1647" s="30">
        <v>45856</v>
      </c>
      <c r="D1647" s="30">
        <v>45864</v>
      </c>
      <c r="E1647" s="47">
        <v>41.3</v>
      </c>
      <c r="F1647" s="47">
        <f t="shared" si="172"/>
        <v>3634.3999999999996</v>
      </c>
      <c r="G1647" s="48">
        <f t="shared" si="173"/>
        <v>3634.3999999999996</v>
      </c>
      <c r="H1647" s="21">
        <v>741095</v>
      </c>
      <c r="I1647" s="21" t="s">
        <v>2992</v>
      </c>
      <c r="J1647" s="21">
        <v>1</v>
      </c>
      <c r="K1647" s="21">
        <v>1</v>
      </c>
      <c r="L1647" s="21">
        <f t="shared" si="174"/>
        <v>0</v>
      </c>
      <c r="M1647" s="21" t="s">
        <v>2110</v>
      </c>
      <c r="N1647" s="30">
        <v>45866</v>
      </c>
      <c r="O1647" s="48">
        <v>6675</v>
      </c>
      <c r="P1647" s="21" t="s">
        <v>183</v>
      </c>
      <c r="Q1647" s="21">
        <v>58153729395</v>
      </c>
      <c r="R1647" s="21" t="s">
        <v>40</v>
      </c>
      <c r="S1647" s="3" t="s">
        <v>2049</v>
      </c>
      <c r="T1647" s="37" t="s">
        <v>2078</v>
      </c>
      <c r="U1647" s="21" t="s">
        <v>18</v>
      </c>
      <c r="V1647" s="21" t="str">
        <f>VLOOKUP(P1647,'Customer List'!B:C,2,)</f>
        <v>Mumbai</v>
      </c>
      <c r="W1647" s="38"/>
      <c r="X1647" s="30">
        <v>45867</v>
      </c>
      <c r="Y1647" s="21">
        <f t="shared" si="175"/>
        <v>1</v>
      </c>
      <c r="Z1647" s="21" t="str">
        <f t="shared" si="176"/>
        <v>Monday</v>
      </c>
      <c r="AA1647" s="21" t="str">
        <f t="shared" si="177"/>
        <v>Tuesday</v>
      </c>
      <c r="AB1647" s="21" t="str">
        <f>VLOOKUP(U1647,'Currency Sheet'!A:C,3,)</f>
        <v>DOLLAR</v>
      </c>
      <c r="AC1647" s="42" t="str">
        <f>VLOOKUP(P1647,'Customer List'!B:D,3,)</f>
        <v>OutStation</v>
      </c>
    </row>
    <row r="1648" spans="1:29" x14ac:dyDescent="0.25">
      <c r="A1648" s="21">
        <v>1647</v>
      </c>
      <c r="B1648" s="21" t="s">
        <v>2052</v>
      </c>
      <c r="C1648" s="30">
        <v>45856</v>
      </c>
      <c r="D1648" s="30">
        <v>45864</v>
      </c>
      <c r="E1648" s="47">
        <v>82.6</v>
      </c>
      <c r="F1648" s="47">
        <f t="shared" si="172"/>
        <v>7268.7999999999993</v>
      </c>
      <c r="G1648" s="48">
        <f t="shared" si="173"/>
        <v>7268.7999999999993</v>
      </c>
      <c r="H1648" s="21">
        <v>741110</v>
      </c>
      <c r="I1648" s="21" t="s">
        <v>2993</v>
      </c>
      <c r="J1648" s="21">
        <v>1</v>
      </c>
      <c r="K1648" s="21">
        <v>1</v>
      </c>
      <c r="L1648" s="21">
        <f t="shared" si="174"/>
        <v>0</v>
      </c>
      <c r="M1648" s="21" t="s">
        <v>2110</v>
      </c>
      <c r="N1648" s="30">
        <v>45866</v>
      </c>
      <c r="O1648" s="48">
        <v>13351</v>
      </c>
      <c r="P1648" s="21" t="s">
        <v>183</v>
      </c>
      <c r="Q1648" s="21">
        <v>58153729395</v>
      </c>
      <c r="R1648" s="21" t="s">
        <v>40</v>
      </c>
      <c r="S1648" s="3" t="s">
        <v>2049</v>
      </c>
      <c r="T1648" s="37" t="s">
        <v>2078</v>
      </c>
      <c r="U1648" s="21" t="s">
        <v>18</v>
      </c>
      <c r="V1648" s="21" t="str">
        <f>VLOOKUP(P1648,'Customer List'!B:C,2,)</f>
        <v>Mumbai</v>
      </c>
      <c r="W1648" s="38"/>
      <c r="X1648" s="30">
        <v>45867</v>
      </c>
      <c r="Y1648" s="21">
        <f t="shared" si="175"/>
        <v>1</v>
      </c>
      <c r="Z1648" s="21" t="str">
        <f t="shared" si="176"/>
        <v>Monday</v>
      </c>
      <c r="AA1648" s="21" t="str">
        <f t="shared" si="177"/>
        <v>Tuesday</v>
      </c>
      <c r="AB1648" s="21" t="str">
        <f>VLOOKUP(U1648,'Currency Sheet'!A:C,3,)</f>
        <v>DOLLAR</v>
      </c>
      <c r="AC1648" s="42" t="str">
        <f>VLOOKUP(P1648,'Customer List'!B:D,3,)</f>
        <v>OutStation</v>
      </c>
    </row>
    <row r="1649" spans="1:29" x14ac:dyDescent="0.25">
      <c r="A1649" s="21">
        <v>1648</v>
      </c>
      <c r="B1649" s="21" t="s">
        <v>2052</v>
      </c>
      <c r="C1649" s="30">
        <v>45856</v>
      </c>
      <c r="D1649" s="30">
        <v>45864</v>
      </c>
      <c r="E1649" s="47">
        <v>82.6</v>
      </c>
      <c r="F1649" s="47">
        <f t="shared" si="172"/>
        <v>7268.7999999999993</v>
      </c>
      <c r="G1649" s="48">
        <f t="shared" si="173"/>
        <v>7268.7999999999993</v>
      </c>
      <c r="H1649" s="21">
        <v>741121</v>
      </c>
      <c r="I1649" s="21" t="s">
        <v>2994</v>
      </c>
      <c r="J1649" s="21">
        <v>1</v>
      </c>
      <c r="K1649" s="21">
        <v>1</v>
      </c>
      <c r="L1649" s="21">
        <f t="shared" si="174"/>
        <v>0</v>
      </c>
      <c r="M1649" s="21" t="s">
        <v>2110</v>
      </c>
      <c r="N1649" s="30">
        <v>45866</v>
      </c>
      <c r="O1649" s="48">
        <v>13351</v>
      </c>
      <c r="P1649" s="21" t="s">
        <v>183</v>
      </c>
      <c r="Q1649" s="21">
        <v>58153729395</v>
      </c>
      <c r="R1649" s="21" t="s">
        <v>40</v>
      </c>
      <c r="S1649" s="3" t="s">
        <v>2049</v>
      </c>
      <c r="T1649" s="37" t="s">
        <v>2078</v>
      </c>
      <c r="U1649" s="21" t="s">
        <v>18</v>
      </c>
      <c r="V1649" s="21" t="str">
        <f>VLOOKUP(P1649,'Customer List'!B:C,2,)</f>
        <v>Mumbai</v>
      </c>
      <c r="W1649" s="38"/>
      <c r="X1649" s="30">
        <v>45867</v>
      </c>
      <c r="Y1649" s="21">
        <f t="shared" si="175"/>
        <v>1</v>
      </c>
      <c r="Z1649" s="21" t="str">
        <f t="shared" si="176"/>
        <v>Monday</v>
      </c>
      <c r="AA1649" s="21" t="str">
        <f t="shared" si="177"/>
        <v>Tuesday</v>
      </c>
      <c r="AB1649" s="21" t="str">
        <f>VLOOKUP(U1649,'Currency Sheet'!A:C,3,)</f>
        <v>DOLLAR</v>
      </c>
      <c r="AC1649" s="42" t="str">
        <f>VLOOKUP(P1649,'Customer List'!B:D,3,)</f>
        <v>OutStation</v>
      </c>
    </row>
    <row r="1650" spans="1:29" x14ac:dyDescent="0.25">
      <c r="A1650" s="21">
        <v>1649</v>
      </c>
      <c r="B1650" s="21">
        <v>20335</v>
      </c>
      <c r="C1650" s="30">
        <v>45861</v>
      </c>
      <c r="D1650" s="30">
        <v>45864</v>
      </c>
      <c r="E1650" s="47">
        <v>519.79999999999995</v>
      </c>
      <c r="F1650" s="47">
        <f t="shared" si="172"/>
        <v>45742.399999999994</v>
      </c>
      <c r="G1650" s="48">
        <f t="shared" si="173"/>
        <v>45742.399999999994</v>
      </c>
      <c r="H1650" s="21" t="s">
        <v>590</v>
      </c>
      <c r="I1650" s="21" t="s">
        <v>591</v>
      </c>
      <c r="J1650" s="21">
        <v>1</v>
      </c>
      <c r="K1650" s="21">
        <v>1</v>
      </c>
      <c r="L1650" s="21">
        <f t="shared" si="174"/>
        <v>0</v>
      </c>
      <c r="M1650" s="21" t="s">
        <v>2125</v>
      </c>
      <c r="N1650" s="30">
        <v>45867</v>
      </c>
      <c r="O1650" s="48">
        <v>60333</v>
      </c>
      <c r="P1650" s="21" t="s">
        <v>165</v>
      </c>
      <c r="Q1650" s="21">
        <v>58153777802</v>
      </c>
      <c r="R1650" s="21" t="s">
        <v>40</v>
      </c>
      <c r="S1650" s="3">
        <v>-20</v>
      </c>
      <c r="T1650" s="37"/>
      <c r="U1650" s="21" t="s">
        <v>611</v>
      </c>
      <c r="V1650" s="21" t="str">
        <f>VLOOKUP(P1650,'Customer List'!B:C,2,)</f>
        <v>Lucknow</v>
      </c>
      <c r="W1650" s="38"/>
      <c r="X1650" s="30">
        <v>45869</v>
      </c>
      <c r="Y1650" s="21">
        <f t="shared" si="175"/>
        <v>2</v>
      </c>
      <c r="Z1650" s="21" t="str">
        <f t="shared" si="176"/>
        <v>Tuesday</v>
      </c>
      <c r="AA1650" s="21" t="str">
        <f t="shared" si="177"/>
        <v>Thursday</v>
      </c>
      <c r="AB1650" s="21" t="str">
        <f>VLOOKUP(U1650,'Currency Sheet'!A:C,3,)</f>
        <v>DOLLAR</v>
      </c>
      <c r="AC1650" s="42" t="str">
        <f>VLOOKUP(P1650,'Customer List'!B:D,3,)</f>
        <v>OutStation</v>
      </c>
    </row>
    <row r="1651" spans="1:29" x14ac:dyDescent="0.25">
      <c r="A1651" s="21">
        <v>1650</v>
      </c>
      <c r="B1651" s="21">
        <v>90230165</v>
      </c>
      <c r="C1651" s="30">
        <v>45863</v>
      </c>
      <c r="D1651" s="30">
        <v>45866</v>
      </c>
      <c r="E1651" s="47">
        <v>116.2</v>
      </c>
      <c r="F1651" s="47">
        <f t="shared" si="172"/>
        <v>10225.6</v>
      </c>
      <c r="G1651" s="48">
        <f t="shared" si="173"/>
        <v>10225.6</v>
      </c>
      <c r="H1651" s="21" t="s">
        <v>2082</v>
      </c>
      <c r="I1651" s="21"/>
      <c r="J1651" s="21">
        <v>1</v>
      </c>
      <c r="K1651" s="21">
        <v>1</v>
      </c>
      <c r="L1651" s="21">
        <f t="shared" si="174"/>
        <v>0</v>
      </c>
      <c r="M1651" s="21" t="s">
        <v>2296</v>
      </c>
      <c r="N1651" s="30">
        <v>45876</v>
      </c>
      <c r="O1651" s="48">
        <v>16268</v>
      </c>
      <c r="P1651" s="21" t="s">
        <v>1019</v>
      </c>
      <c r="Q1651" s="21" t="s">
        <v>1127</v>
      </c>
      <c r="R1651" s="21" t="s">
        <v>1127</v>
      </c>
      <c r="S1651" s="3">
        <v>4</v>
      </c>
      <c r="T1651" s="37"/>
      <c r="U1651" s="21" t="s">
        <v>2771</v>
      </c>
      <c r="V1651" s="21" t="s">
        <v>825</v>
      </c>
      <c r="W1651" s="38"/>
      <c r="X1651" s="30">
        <f>IF(OR(R1651 = "PRIYANKA MADAM", R1651 = "DEEPAK", R1651 = "PORTER"),N1651,"")</f>
        <v>45876</v>
      </c>
      <c r="Y1651" s="21">
        <f t="shared" si="175"/>
        <v>0</v>
      </c>
      <c r="Z1651" s="21" t="str">
        <f t="shared" si="176"/>
        <v>Thursday</v>
      </c>
      <c r="AA1651" s="21" t="str">
        <f t="shared" si="177"/>
        <v>Thursday</v>
      </c>
      <c r="AB1651" s="21" t="str">
        <f>VLOOKUP(U1651,'Currency Sheet'!A:C,3,)</f>
        <v>DOLLAR</v>
      </c>
      <c r="AC1651" s="42" t="str">
        <f>VLOOKUP(P1651,'Customer List'!B:D,3,)</f>
        <v>OutStation</v>
      </c>
    </row>
    <row r="1652" spans="1:29" x14ac:dyDescent="0.25">
      <c r="A1652" s="21">
        <v>1651</v>
      </c>
      <c r="B1652" s="21">
        <v>90230165</v>
      </c>
      <c r="C1652" s="30">
        <v>45863</v>
      </c>
      <c r="D1652" s="30">
        <v>45866</v>
      </c>
      <c r="E1652" s="47">
        <v>116.2</v>
      </c>
      <c r="F1652" s="47">
        <f t="shared" si="172"/>
        <v>10225.6</v>
      </c>
      <c r="G1652" s="48">
        <f t="shared" si="173"/>
        <v>10225.6</v>
      </c>
      <c r="H1652" s="21" t="s">
        <v>2082</v>
      </c>
      <c r="I1652" s="21"/>
      <c r="J1652" s="21">
        <v>1</v>
      </c>
      <c r="K1652" s="21">
        <v>1</v>
      </c>
      <c r="L1652" s="21">
        <f t="shared" si="174"/>
        <v>0</v>
      </c>
      <c r="M1652" s="21" t="s">
        <v>2297</v>
      </c>
      <c r="N1652" s="30">
        <v>45876</v>
      </c>
      <c r="O1652" s="48">
        <v>16268</v>
      </c>
      <c r="P1652" s="21" t="s">
        <v>1019</v>
      </c>
      <c r="Q1652" s="21" t="s">
        <v>1127</v>
      </c>
      <c r="R1652" s="21" t="s">
        <v>1127</v>
      </c>
      <c r="S1652" s="3">
        <v>4</v>
      </c>
      <c r="T1652" s="37"/>
      <c r="U1652" s="21" t="s">
        <v>2771</v>
      </c>
      <c r="V1652" s="21" t="s">
        <v>825</v>
      </c>
      <c r="W1652" s="38"/>
      <c r="X1652" s="30">
        <f>IF(OR(R1652 = "PRIYANKA MADAM", R1652 = "DEEPAK", R1652 = "PORTER"),N1652,"")</f>
        <v>45876</v>
      </c>
      <c r="Y1652" s="21">
        <f t="shared" si="175"/>
        <v>0</v>
      </c>
      <c r="Z1652" s="21" t="str">
        <f t="shared" si="176"/>
        <v>Thursday</v>
      </c>
      <c r="AA1652" s="21" t="str">
        <f t="shared" si="177"/>
        <v>Thursday</v>
      </c>
      <c r="AB1652" s="21" t="str">
        <f>VLOOKUP(U1652,'Currency Sheet'!A:C,3,)</f>
        <v>DOLLAR</v>
      </c>
      <c r="AC1652" s="42" t="str">
        <f>VLOOKUP(P1652,'Customer List'!B:D,3,)</f>
        <v>OutStation</v>
      </c>
    </row>
    <row r="1653" spans="1:29" x14ac:dyDescent="0.25">
      <c r="A1653" s="21">
        <v>1652</v>
      </c>
      <c r="B1653" s="21">
        <v>176223</v>
      </c>
      <c r="C1653" s="30">
        <v>45860</v>
      </c>
      <c r="D1653" s="30">
        <v>45866</v>
      </c>
      <c r="E1653" s="47">
        <v>94.66</v>
      </c>
      <c r="F1653" s="47">
        <f t="shared" si="172"/>
        <v>8330.08</v>
      </c>
      <c r="G1653" s="48">
        <f t="shared" si="173"/>
        <v>8330.08</v>
      </c>
      <c r="H1653" s="21" t="s">
        <v>934</v>
      </c>
      <c r="I1653" s="21" t="s">
        <v>4120</v>
      </c>
      <c r="J1653" s="21">
        <v>1</v>
      </c>
      <c r="K1653" s="21">
        <v>1</v>
      </c>
      <c r="L1653" s="21">
        <f t="shared" si="174"/>
        <v>0</v>
      </c>
      <c r="M1653" s="21" t="s">
        <v>2086</v>
      </c>
      <c r="N1653" s="30">
        <v>45868</v>
      </c>
      <c r="O1653" s="48">
        <v>48877.5</v>
      </c>
      <c r="P1653" s="21" t="s">
        <v>2069</v>
      </c>
      <c r="Q1653" s="21">
        <v>58153856773</v>
      </c>
      <c r="R1653" s="21" t="s">
        <v>40</v>
      </c>
      <c r="S1653" s="3">
        <v>4</v>
      </c>
      <c r="T1653" s="37"/>
      <c r="U1653" s="21" t="s">
        <v>423</v>
      </c>
      <c r="V1653" s="21" t="str">
        <f>VLOOKUP(P1653,'Customer List'!B:C,2,)</f>
        <v>Kolkata</v>
      </c>
      <c r="W1653" s="38"/>
      <c r="X1653" s="30">
        <v>45869</v>
      </c>
      <c r="Y1653" s="21">
        <f t="shared" si="175"/>
        <v>1</v>
      </c>
      <c r="Z1653" s="21" t="str">
        <f t="shared" si="176"/>
        <v>Wednesday</v>
      </c>
      <c r="AA1653" s="21" t="str">
        <f t="shared" si="177"/>
        <v>Thursday</v>
      </c>
      <c r="AB1653" s="21" t="str">
        <f>VLOOKUP(U1653,'Currency Sheet'!A:C,3,)</f>
        <v>DOLLAR</v>
      </c>
      <c r="AC1653" s="42" t="str">
        <f>VLOOKUP(P1653,'Customer List'!B:D,3,)</f>
        <v>OutStation</v>
      </c>
    </row>
    <row r="1654" spans="1:29" x14ac:dyDescent="0.25">
      <c r="A1654" s="21">
        <v>1653</v>
      </c>
      <c r="B1654" s="21">
        <v>176223</v>
      </c>
      <c r="C1654" s="30">
        <v>45860</v>
      </c>
      <c r="D1654" s="30">
        <v>45866</v>
      </c>
      <c r="E1654" s="47">
        <v>400</v>
      </c>
      <c r="F1654" s="47">
        <f t="shared" si="172"/>
        <v>35200</v>
      </c>
      <c r="G1654" s="48">
        <f t="shared" si="173"/>
        <v>35200</v>
      </c>
      <c r="H1654" s="21" t="s">
        <v>2085</v>
      </c>
      <c r="I1654" s="21" t="s">
        <v>4359</v>
      </c>
      <c r="J1654" s="21">
        <v>1</v>
      </c>
      <c r="K1654" s="21">
        <v>1</v>
      </c>
      <c r="L1654" s="21">
        <f t="shared" si="174"/>
        <v>0</v>
      </c>
      <c r="M1654" s="21" t="s">
        <v>2086</v>
      </c>
      <c r="N1654" s="30">
        <v>45868</v>
      </c>
      <c r="O1654" s="48">
        <v>12642</v>
      </c>
      <c r="P1654" s="21" t="s">
        <v>2069</v>
      </c>
      <c r="Q1654" s="21">
        <v>58153856773</v>
      </c>
      <c r="R1654" s="21" t="s">
        <v>40</v>
      </c>
      <c r="S1654" s="3">
        <v>4</v>
      </c>
      <c r="T1654" s="37"/>
      <c r="U1654" s="21" t="s">
        <v>423</v>
      </c>
      <c r="V1654" s="21" t="str">
        <f>VLOOKUP(P1654,'Customer List'!B:C,2,)</f>
        <v>Kolkata</v>
      </c>
      <c r="W1654" s="38"/>
      <c r="X1654" s="30">
        <v>45869</v>
      </c>
      <c r="Y1654" s="21">
        <f t="shared" si="175"/>
        <v>1</v>
      </c>
      <c r="Z1654" s="21" t="str">
        <f t="shared" si="176"/>
        <v>Wednesday</v>
      </c>
      <c r="AA1654" s="21" t="str">
        <f t="shared" si="177"/>
        <v>Thursday</v>
      </c>
      <c r="AB1654" s="21" t="str">
        <f>VLOOKUP(U1654,'Currency Sheet'!A:C,3,)</f>
        <v>DOLLAR</v>
      </c>
      <c r="AC1654" s="42" t="str">
        <f>VLOOKUP(P1654,'Customer List'!B:D,3,)</f>
        <v>OutStation</v>
      </c>
    </row>
    <row r="1655" spans="1:29" x14ac:dyDescent="0.25">
      <c r="A1655" s="21">
        <v>1654</v>
      </c>
      <c r="B1655" s="21">
        <v>176223</v>
      </c>
      <c r="C1655" s="30">
        <v>45860</v>
      </c>
      <c r="D1655" s="30">
        <v>45866</v>
      </c>
      <c r="E1655" s="47">
        <v>94.66</v>
      </c>
      <c r="F1655" s="47">
        <f t="shared" si="172"/>
        <v>8330.08</v>
      </c>
      <c r="G1655" s="48">
        <f t="shared" si="173"/>
        <v>8330.08</v>
      </c>
      <c r="H1655" s="21" t="s">
        <v>932</v>
      </c>
      <c r="I1655" s="21" t="s">
        <v>4344</v>
      </c>
      <c r="J1655" s="21">
        <v>1</v>
      </c>
      <c r="K1655" s="21">
        <v>1</v>
      </c>
      <c r="L1655" s="21">
        <f t="shared" si="174"/>
        <v>0</v>
      </c>
      <c r="M1655" s="21" t="s">
        <v>2428</v>
      </c>
      <c r="N1655" s="30">
        <v>45888</v>
      </c>
      <c r="O1655" s="48">
        <v>6321</v>
      </c>
      <c r="P1655" s="21" t="s">
        <v>617</v>
      </c>
      <c r="Q1655" s="21">
        <v>58154568194</v>
      </c>
      <c r="R1655" s="21" t="s">
        <v>40</v>
      </c>
      <c r="S1655" s="3">
        <v>4</v>
      </c>
      <c r="T1655" s="37"/>
      <c r="U1655" s="21" t="s">
        <v>423</v>
      </c>
      <c r="V1655" s="21" t="str">
        <f>VLOOKUP(P1655,'Customer List'!B:C,2,)</f>
        <v>Bhuvneshwar</v>
      </c>
      <c r="W1655" s="38"/>
      <c r="X1655" s="30">
        <v>45890</v>
      </c>
      <c r="Y1655" s="21">
        <f t="shared" si="175"/>
        <v>2</v>
      </c>
      <c r="Z1655" s="21" t="str">
        <f t="shared" si="176"/>
        <v>Tuesday</v>
      </c>
      <c r="AA1655" s="21" t="str">
        <f t="shared" si="177"/>
        <v>Thursday</v>
      </c>
      <c r="AB1655" s="21" t="str">
        <f>VLOOKUP(U1655,'Currency Sheet'!A:C,3,)</f>
        <v>DOLLAR</v>
      </c>
      <c r="AC1655" s="42" t="str">
        <f>VLOOKUP(P1655,'Customer List'!B:D,3,)</f>
        <v>OutStation</v>
      </c>
    </row>
    <row r="1656" spans="1:29" x14ac:dyDescent="0.25">
      <c r="A1656" s="21">
        <v>1655</v>
      </c>
      <c r="B1656" s="21">
        <v>176223</v>
      </c>
      <c r="C1656" s="30">
        <v>45860</v>
      </c>
      <c r="D1656" s="30">
        <v>45866</v>
      </c>
      <c r="E1656" s="47">
        <v>450</v>
      </c>
      <c r="F1656" s="47">
        <f t="shared" si="172"/>
        <v>39600</v>
      </c>
      <c r="G1656" s="48">
        <f t="shared" si="173"/>
        <v>39600</v>
      </c>
      <c r="H1656" s="21" t="s">
        <v>2064</v>
      </c>
      <c r="I1656" s="21" t="s">
        <v>4360</v>
      </c>
      <c r="J1656" s="21">
        <v>1</v>
      </c>
      <c r="K1656" s="21">
        <v>1</v>
      </c>
      <c r="L1656" s="21">
        <f t="shared" si="174"/>
        <v>0</v>
      </c>
      <c r="M1656" s="21" t="s">
        <v>2332</v>
      </c>
      <c r="N1656" s="30">
        <v>45880</v>
      </c>
      <c r="O1656" s="48">
        <v>46305</v>
      </c>
      <c r="P1656" s="21" t="s">
        <v>617</v>
      </c>
      <c r="Q1656" s="21">
        <v>58154309533</v>
      </c>
      <c r="R1656" s="21" t="s">
        <v>40</v>
      </c>
      <c r="S1656" s="3">
        <v>4</v>
      </c>
      <c r="T1656" s="37"/>
      <c r="U1656" s="21" t="s">
        <v>423</v>
      </c>
      <c r="V1656" s="21" t="str">
        <f>VLOOKUP(P1656,'Customer List'!B:C,2,)</f>
        <v>Bhuvneshwar</v>
      </c>
      <c r="W1656" s="38"/>
      <c r="X1656" s="30">
        <v>45882</v>
      </c>
      <c r="Y1656" s="21">
        <f t="shared" si="175"/>
        <v>2</v>
      </c>
      <c r="Z1656" s="21" t="str">
        <f t="shared" si="176"/>
        <v>Monday</v>
      </c>
      <c r="AA1656" s="21" t="str">
        <f t="shared" si="177"/>
        <v>Wednesday</v>
      </c>
      <c r="AB1656" s="21" t="str">
        <f>VLOOKUP(U1656,'Currency Sheet'!A:C,3,)</f>
        <v>DOLLAR</v>
      </c>
      <c r="AC1656" s="42" t="str">
        <f>VLOOKUP(P1656,'Customer List'!B:D,3,)</f>
        <v>OutStation</v>
      </c>
    </row>
    <row r="1657" spans="1:29" x14ac:dyDescent="0.25">
      <c r="A1657" s="21">
        <v>1656</v>
      </c>
      <c r="B1657" s="21">
        <v>176223</v>
      </c>
      <c r="C1657" s="30">
        <v>45860</v>
      </c>
      <c r="D1657" s="30">
        <v>45866</v>
      </c>
      <c r="E1657" s="47">
        <v>85.08</v>
      </c>
      <c r="F1657" s="47">
        <f t="shared" si="172"/>
        <v>7487.04</v>
      </c>
      <c r="G1657" s="48">
        <f t="shared" si="173"/>
        <v>7487.04</v>
      </c>
      <c r="H1657" s="21" t="s">
        <v>432</v>
      </c>
      <c r="I1657" s="21" t="s">
        <v>433</v>
      </c>
      <c r="J1657" s="21">
        <v>1</v>
      </c>
      <c r="K1657" s="21">
        <v>1</v>
      </c>
      <c r="L1657" s="21">
        <f t="shared" si="174"/>
        <v>0</v>
      </c>
      <c r="M1657" s="21" t="s">
        <v>2139</v>
      </c>
      <c r="N1657" s="30">
        <v>45867</v>
      </c>
      <c r="O1657" s="48">
        <v>17272.5</v>
      </c>
      <c r="P1657" s="21" t="s">
        <v>2065</v>
      </c>
      <c r="Q1657" s="21">
        <v>58153777275</v>
      </c>
      <c r="R1657" s="21" t="s">
        <v>40</v>
      </c>
      <c r="S1657" s="3">
        <v>4</v>
      </c>
      <c r="T1657" s="37"/>
      <c r="U1657" s="21" t="s">
        <v>423</v>
      </c>
      <c r="V1657" s="21" t="str">
        <f>VLOOKUP(P1657,'Customer List'!B:C,2,)</f>
        <v>Hyderabad</v>
      </c>
      <c r="W1657" s="38"/>
      <c r="X1657" s="30">
        <v>45868</v>
      </c>
      <c r="Y1657" s="21">
        <f t="shared" si="175"/>
        <v>1</v>
      </c>
      <c r="Z1657" s="21" t="str">
        <f t="shared" si="176"/>
        <v>Tuesday</v>
      </c>
      <c r="AA1657" s="21" t="str">
        <f t="shared" si="177"/>
        <v>Wednesday</v>
      </c>
      <c r="AB1657" s="21" t="str">
        <f>VLOOKUP(U1657,'Currency Sheet'!A:C,3,)</f>
        <v>DOLLAR</v>
      </c>
      <c r="AC1657" s="42" t="str">
        <f>VLOOKUP(P1657,'Customer List'!B:D,3,)</f>
        <v>OutStation</v>
      </c>
    </row>
    <row r="1658" spans="1:29" x14ac:dyDescent="0.25">
      <c r="A1658" s="21">
        <v>1657</v>
      </c>
      <c r="B1658" s="21">
        <v>65619</v>
      </c>
      <c r="C1658" s="30">
        <v>45862</v>
      </c>
      <c r="D1658" s="30">
        <v>45866</v>
      </c>
      <c r="E1658" s="47">
        <v>17.5</v>
      </c>
      <c r="F1658" s="47">
        <f t="shared" si="172"/>
        <v>1540</v>
      </c>
      <c r="G1658" s="48">
        <f t="shared" si="173"/>
        <v>7700</v>
      </c>
      <c r="H1658" s="21" t="s">
        <v>2068</v>
      </c>
      <c r="I1658" s="21" t="s">
        <v>5249</v>
      </c>
      <c r="J1658" s="21">
        <v>5</v>
      </c>
      <c r="K1658" s="21">
        <v>5</v>
      </c>
      <c r="L1658" s="21">
        <f t="shared" si="174"/>
        <v>0</v>
      </c>
      <c r="M1658" s="21" t="s">
        <v>2087</v>
      </c>
      <c r="N1658" s="30">
        <v>45868</v>
      </c>
      <c r="O1658" s="48">
        <v>17500</v>
      </c>
      <c r="P1658" s="21" t="s">
        <v>2069</v>
      </c>
      <c r="Q1658" s="21">
        <v>58153856773</v>
      </c>
      <c r="R1658" s="21" t="s">
        <v>40</v>
      </c>
      <c r="S1658" s="3" t="s">
        <v>299</v>
      </c>
      <c r="T1658" s="37"/>
      <c r="U1658" s="21" t="s">
        <v>2527</v>
      </c>
      <c r="V1658" s="21" t="str">
        <f>VLOOKUP(P1658,'Customer List'!B:C,2,)</f>
        <v>Kolkata</v>
      </c>
      <c r="W1658" s="38"/>
      <c r="X1658" s="30">
        <v>45869</v>
      </c>
      <c r="Y1658" s="21">
        <f t="shared" si="175"/>
        <v>1</v>
      </c>
      <c r="Z1658" s="21" t="str">
        <f t="shared" si="176"/>
        <v>Wednesday</v>
      </c>
      <c r="AA1658" s="21" t="str">
        <f t="shared" si="177"/>
        <v>Thursday</v>
      </c>
      <c r="AB1658" s="21" t="str">
        <f>VLOOKUP(U1658,'Currency Sheet'!A:C,3,)</f>
        <v>DOLLAR</v>
      </c>
      <c r="AC1658" s="42" t="str">
        <f>VLOOKUP(P1658,'Customer List'!B:D,3,)</f>
        <v>OutStation</v>
      </c>
    </row>
    <row r="1659" spans="1:29" x14ac:dyDescent="0.25">
      <c r="A1659" s="21">
        <v>1658</v>
      </c>
      <c r="B1659" s="21">
        <v>920577</v>
      </c>
      <c r="C1659" s="30">
        <v>45852</v>
      </c>
      <c r="D1659" s="30">
        <v>45866</v>
      </c>
      <c r="E1659" s="47">
        <v>544</v>
      </c>
      <c r="F1659" s="47">
        <f t="shared" si="172"/>
        <v>47872</v>
      </c>
      <c r="G1659" s="48">
        <f t="shared" si="173"/>
        <v>47872</v>
      </c>
      <c r="H1659" s="21" t="s">
        <v>2053</v>
      </c>
      <c r="I1659" s="21" t="s">
        <v>5274</v>
      </c>
      <c r="J1659" s="21">
        <v>1</v>
      </c>
      <c r="K1659" s="21">
        <v>1</v>
      </c>
      <c r="L1659" s="21">
        <f t="shared" si="174"/>
        <v>0</v>
      </c>
      <c r="M1659" s="21" t="s">
        <v>2119</v>
      </c>
      <c r="N1659" s="30">
        <v>45866</v>
      </c>
      <c r="O1659" s="48">
        <v>60480</v>
      </c>
      <c r="P1659" s="21" t="s">
        <v>3562</v>
      </c>
      <c r="Q1659" s="21" t="s">
        <v>2070</v>
      </c>
      <c r="R1659" s="21" t="s">
        <v>637</v>
      </c>
      <c r="S1659" s="3" t="s">
        <v>2049</v>
      </c>
      <c r="T1659" s="37"/>
      <c r="U1659" s="21" t="s">
        <v>610</v>
      </c>
      <c r="V1659" s="21" t="str">
        <f>VLOOKUP(P1659,'Customer List'!B:C,2,)</f>
        <v>DELHI</v>
      </c>
      <c r="W1659" s="38"/>
      <c r="X1659" s="30">
        <v>45866</v>
      </c>
      <c r="Y1659" s="21">
        <f t="shared" si="175"/>
        <v>0</v>
      </c>
      <c r="Z1659" s="21" t="str">
        <f t="shared" si="176"/>
        <v>Monday</v>
      </c>
      <c r="AA1659" s="21" t="str">
        <f t="shared" si="177"/>
        <v>Monday</v>
      </c>
      <c r="AB1659" s="21" t="str">
        <f>VLOOKUP(U1659,'Currency Sheet'!A:C,3,)</f>
        <v>DOLLAR</v>
      </c>
      <c r="AC1659" s="42" t="str">
        <f>VLOOKUP(P1659,'Customer List'!B:D,3,)</f>
        <v>Local</v>
      </c>
    </row>
    <row r="1660" spans="1:29" ht="30" x14ac:dyDescent="0.25">
      <c r="A1660" s="21">
        <v>1659</v>
      </c>
      <c r="B1660" s="21">
        <v>920577</v>
      </c>
      <c r="C1660" s="30">
        <v>45852</v>
      </c>
      <c r="D1660" s="30">
        <v>45866</v>
      </c>
      <c r="E1660" s="47">
        <v>450.5</v>
      </c>
      <c r="F1660" s="47">
        <f t="shared" si="172"/>
        <v>39644</v>
      </c>
      <c r="G1660" s="48">
        <f t="shared" si="173"/>
        <v>39644</v>
      </c>
      <c r="H1660" s="21" t="s">
        <v>2054</v>
      </c>
      <c r="I1660" s="37" t="s">
        <v>5275</v>
      </c>
      <c r="J1660" s="21">
        <v>1</v>
      </c>
      <c r="K1660" s="21">
        <v>1</v>
      </c>
      <c r="L1660" s="21">
        <f t="shared" si="174"/>
        <v>0</v>
      </c>
      <c r="M1660" s="21" t="s">
        <v>2119</v>
      </c>
      <c r="N1660" s="30">
        <v>45866</v>
      </c>
      <c r="O1660" s="48">
        <v>48488</v>
      </c>
      <c r="P1660" s="21" t="s">
        <v>3562</v>
      </c>
      <c r="Q1660" s="21" t="s">
        <v>2070</v>
      </c>
      <c r="R1660" s="21" t="s">
        <v>637</v>
      </c>
      <c r="S1660" s="3" t="s">
        <v>2049</v>
      </c>
      <c r="T1660" s="37"/>
      <c r="U1660" s="21" t="s">
        <v>610</v>
      </c>
      <c r="V1660" s="21" t="str">
        <f>VLOOKUP(P1660,'Customer List'!B:C,2,)</f>
        <v>DELHI</v>
      </c>
      <c r="W1660" s="38"/>
      <c r="X1660" s="30">
        <v>45866</v>
      </c>
      <c r="Y1660" s="21">
        <f t="shared" si="175"/>
        <v>0</v>
      </c>
      <c r="Z1660" s="21" t="str">
        <f t="shared" si="176"/>
        <v>Monday</v>
      </c>
      <c r="AA1660" s="21" t="str">
        <f t="shared" si="177"/>
        <v>Monday</v>
      </c>
      <c r="AB1660" s="21" t="str">
        <f>VLOOKUP(U1660,'Currency Sheet'!A:C,3,)</f>
        <v>DOLLAR</v>
      </c>
      <c r="AC1660" s="42" t="str">
        <f>VLOOKUP(P1660,'Customer List'!B:D,3,)</f>
        <v>Local</v>
      </c>
    </row>
    <row r="1661" spans="1:29" x14ac:dyDescent="0.25">
      <c r="A1661" s="21">
        <v>1660</v>
      </c>
      <c r="B1661" s="21">
        <v>920577</v>
      </c>
      <c r="C1661" s="30">
        <v>45852</v>
      </c>
      <c r="D1661" s="30">
        <v>45866</v>
      </c>
      <c r="E1661" s="47">
        <v>544</v>
      </c>
      <c r="F1661" s="47">
        <f t="shared" si="172"/>
        <v>47872</v>
      </c>
      <c r="G1661" s="48">
        <f t="shared" si="173"/>
        <v>47872</v>
      </c>
      <c r="H1661" s="21" t="s">
        <v>2055</v>
      </c>
      <c r="I1661" s="21" t="s">
        <v>5276</v>
      </c>
      <c r="J1661" s="21">
        <v>1</v>
      </c>
      <c r="K1661" s="21">
        <v>1</v>
      </c>
      <c r="L1661" s="21">
        <f t="shared" si="174"/>
        <v>0</v>
      </c>
      <c r="M1661" s="21" t="s">
        <v>2119</v>
      </c>
      <c r="N1661" s="30">
        <v>45866</v>
      </c>
      <c r="O1661" s="48">
        <v>58480</v>
      </c>
      <c r="P1661" s="21" t="s">
        <v>3562</v>
      </c>
      <c r="Q1661" s="21" t="s">
        <v>2070</v>
      </c>
      <c r="R1661" s="21" t="s">
        <v>637</v>
      </c>
      <c r="S1661" s="3" t="s">
        <v>2049</v>
      </c>
      <c r="T1661" s="37"/>
      <c r="U1661" s="21" t="s">
        <v>610</v>
      </c>
      <c r="V1661" s="21" t="str">
        <f>VLOOKUP(P1661,'Customer List'!B:C,2,)</f>
        <v>DELHI</v>
      </c>
      <c r="W1661" s="38"/>
      <c r="X1661" s="30">
        <v>45866</v>
      </c>
      <c r="Y1661" s="21">
        <f t="shared" si="175"/>
        <v>0</v>
      </c>
      <c r="Z1661" s="21" t="str">
        <f t="shared" si="176"/>
        <v>Monday</v>
      </c>
      <c r="AA1661" s="21" t="str">
        <f t="shared" si="177"/>
        <v>Monday</v>
      </c>
      <c r="AB1661" s="21" t="str">
        <f>VLOOKUP(U1661,'Currency Sheet'!A:C,3,)</f>
        <v>DOLLAR</v>
      </c>
      <c r="AC1661" s="42" t="str">
        <f>VLOOKUP(P1661,'Customer List'!B:D,3,)</f>
        <v>Local</v>
      </c>
    </row>
    <row r="1662" spans="1:29" x14ac:dyDescent="0.25">
      <c r="A1662" s="21">
        <v>1661</v>
      </c>
      <c r="B1662" s="21">
        <v>920577</v>
      </c>
      <c r="C1662" s="30">
        <v>45852</v>
      </c>
      <c r="D1662" s="30">
        <v>45866</v>
      </c>
      <c r="E1662" s="47">
        <v>684.25</v>
      </c>
      <c r="F1662" s="47">
        <f t="shared" si="172"/>
        <v>60214</v>
      </c>
      <c r="G1662" s="48">
        <f t="shared" si="173"/>
        <v>60214</v>
      </c>
      <c r="H1662" s="21" t="s">
        <v>2056</v>
      </c>
      <c r="I1662" s="21" t="s">
        <v>5277</v>
      </c>
      <c r="J1662" s="21">
        <v>1</v>
      </c>
      <c r="K1662" s="21">
        <v>1</v>
      </c>
      <c r="L1662" s="21">
        <f t="shared" si="174"/>
        <v>0</v>
      </c>
      <c r="M1662" s="21" t="s">
        <v>2119</v>
      </c>
      <c r="N1662" s="30">
        <v>45866</v>
      </c>
      <c r="O1662" s="48">
        <v>74072</v>
      </c>
      <c r="P1662" s="21" t="s">
        <v>3562</v>
      </c>
      <c r="Q1662" s="21" t="s">
        <v>2070</v>
      </c>
      <c r="R1662" s="21" t="s">
        <v>637</v>
      </c>
      <c r="S1662" s="3" t="s">
        <v>2049</v>
      </c>
      <c r="T1662" s="37"/>
      <c r="U1662" s="21" t="s">
        <v>610</v>
      </c>
      <c r="V1662" s="21" t="str">
        <f>VLOOKUP(P1662,'Customer List'!B:C,2,)</f>
        <v>DELHI</v>
      </c>
      <c r="W1662" s="38"/>
      <c r="X1662" s="30">
        <v>45866</v>
      </c>
      <c r="Y1662" s="21">
        <f t="shared" si="175"/>
        <v>0</v>
      </c>
      <c r="Z1662" s="21" t="str">
        <f t="shared" si="176"/>
        <v>Monday</v>
      </c>
      <c r="AA1662" s="21" t="str">
        <f t="shared" si="177"/>
        <v>Monday</v>
      </c>
      <c r="AB1662" s="21" t="str">
        <f>VLOOKUP(U1662,'Currency Sheet'!A:C,3,)</f>
        <v>DOLLAR</v>
      </c>
      <c r="AC1662" s="42" t="str">
        <f>VLOOKUP(P1662,'Customer List'!B:D,3,)</f>
        <v>Local</v>
      </c>
    </row>
    <row r="1663" spans="1:29" x14ac:dyDescent="0.25">
      <c r="A1663" s="21">
        <v>1662</v>
      </c>
      <c r="B1663" s="21">
        <v>920577</v>
      </c>
      <c r="C1663" s="30">
        <v>45852</v>
      </c>
      <c r="D1663" s="30">
        <v>45866</v>
      </c>
      <c r="E1663" s="47">
        <v>544</v>
      </c>
      <c r="F1663" s="47">
        <f t="shared" si="172"/>
        <v>47872</v>
      </c>
      <c r="G1663" s="48">
        <f t="shared" si="173"/>
        <v>47872</v>
      </c>
      <c r="H1663" s="21" t="s">
        <v>2057</v>
      </c>
      <c r="I1663" s="21" t="s">
        <v>5278</v>
      </c>
      <c r="J1663" s="21">
        <v>1</v>
      </c>
      <c r="K1663" s="21">
        <v>1</v>
      </c>
      <c r="L1663" s="21">
        <f t="shared" si="174"/>
        <v>0</v>
      </c>
      <c r="M1663" s="21" t="s">
        <v>2119</v>
      </c>
      <c r="N1663" s="30">
        <v>45866</v>
      </c>
      <c r="O1663" s="48">
        <v>58480</v>
      </c>
      <c r="P1663" s="21" t="s">
        <v>3562</v>
      </c>
      <c r="Q1663" s="21" t="s">
        <v>2070</v>
      </c>
      <c r="R1663" s="21" t="s">
        <v>637</v>
      </c>
      <c r="S1663" s="3" t="s">
        <v>2049</v>
      </c>
      <c r="T1663" s="37"/>
      <c r="U1663" s="21" t="s">
        <v>610</v>
      </c>
      <c r="V1663" s="21" t="str">
        <f>VLOOKUP(P1663,'Customer List'!B:C,2,)</f>
        <v>DELHI</v>
      </c>
      <c r="W1663" s="38"/>
      <c r="X1663" s="30">
        <v>45866</v>
      </c>
      <c r="Y1663" s="21">
        <f t="shared" si="175"/>
        <v>0</v>
      </c>
      <c r="Z1663" s="21" t="str">
        <f t="shared" si="176"/>
        <v>Monday</v>
      </c>
      <c r="AA1663" s="21" t="str">
        <f t="shared" si="177"/>
        <v>Monday</v>
      </c>
      <c r="AB1663" s="21" t="str">
        <f>VLOOKUP(U1663,'Currency Sheet'!A:C,3,)</f>
        <v>DOLLAR</v>
      </c>
      <c r="AC1663" s="42" t="str">
        <f>VLOOKUP(P1663,'Customer List'!B:D,3,)</f>
        <v>Local</v>
      </c>
    </row>
    <row r="1664" spans="1:29" x14ac:dyDescent="0.25">
      <c r="A1664" s="21">
        <v>1663</v>
      </c>
      <c r="B1664" s="21">
        <v>83197</v>
      </c>
      <c r="C1664" s="30">
        <v>45847</v>
      </c>
      <c r="D1664" s="30">
        <v>45866</v>
      </c>
      <c r="E1664" s="47">
        <v>45</v>
      </c>
      <c r="F1664" s="47">
        <f t="shared" si="172"/>
        <v>3960</v>
      </c>
      <c r="G1664" s="48">
        <f t="shared" si="173"/>
        <v>3960</v>
      </c>
      <c r="H1664" s="21" t="s">
        <v>2073</v>
      </c>
      <c r="I1664" s="21"/>
      <c r="J1664" s="21">
        <v>1</v>
      </c>
      <c r="K1664" s="21">
        <v>1</v>
      </c>
      <c r="L1664" s="21">
        <f t="shared" si="174"/>
        <v>0</v>
      </c>
      <c r="M1664" s="21" t="s">
        <v>2728</v>
      </c>
      <c r="N1664" s="30">
        <v>45896</v>
      </c>
      <c r="O1664" s="48">
        <v>16856.25</v>
      </c>
      <c r="P1664" s="21" t="s">
        <v>625</v>
      </c>
      <c r="Q1664" s="21" t="s">
        <v>2070</v>
      </c>
      <c r="R1664" s="21" t="s">
        <v>637</v>
      </c>
      <c r="S1664" s="3">
        <v>-20</v>
      </c>
      <c r="T1664" s="37"/>
      <c r="U1664" s="21" t="s">
        <v>2076</v>
      </c>
      <c r="V1664" s="21" t="str">
        <f>VLOOKUP(P1664,'Customer List'!B:C,2,)</f>
        <v>Delhi</v>
      </c>
      <c r="W1664" s="38"/>
      <c r="X1664" s="30">
        <v>45896</v>
      </c>
      <c r="Y1664" s="21">
        <f t="shared" si="175"/>
        <v>0</v>
      </c>
      <c r="Z1664" s="21" t="str">
        <f t="shared" si="176"/>
        <v>Wednesday</v>
      </c>
      <c r="AA1664" s="21" t="str">
        <f t="shared" si="177"/>
        <v>Wednesday</v>
      </c>
      <c r="AB1664" s="21" t="str">
        <f>VLOOKUP(U1664,'Currency Sheet'!A:C,3,)</f>
        <v>DOLLAR</v>
      </c>
      <c r="AC1664" s="42" t="str">
        <f>VLOOKUP(P1664,'Customer List'!B:D,3,)</f>
        <v>Local</v>
      </c>
    </row>
    <row r="1665" spans="1:29" x14ac:dyDescent="0.25">
      <c r="A1665" s="21">
        <v>1664</v>
      </c>
      <c r="B1665" s="21">
        <v>83197</v>
      </c>
      <c r="C1665" s="30">
        <v>45847</v>
      </c>
      <c r="D1665" s="30">
        <v>45866</v>
      </c>
      <c r="E1665" s="47">
        <v>100</v>
      </c>
      <c r="F1665" s="47">
        <f t="shared" si="172"/>
        <v>8800</v>
      </c>
      <c r="G1665" s="48">
        <f t="shared" si="173"/>
        <v>8800</v>
      </c>
      <c r="H1665" s="21" t="s">
        <v>2074</v>
      </c>
      <c r="I1665" s="21"/>
      <c r="J1665" s="21">
        <v>1</v>
      </c>
      <c r="K1665" s="21">
        <v>1</v>
      </c>
      <c r="L1665" s="21">
        <f t="shared" si="174"/>
        <v>0</v>
      </c>
      <c r="M1665" s="21" t="s">
        <v>2728</v>
      </c>
      <c r="N1665" s="30">
        <v>45896</v>
      </c>
      <c r="O1665" s="48">
        <v>18356.25</v>
      </c>
      <c r="P1665" s="21" t="s">
        <v>625</v>
      </c>
      <c r="Q1665" s="21" t="s">
        <v>2070</v>
      </c>
      <c r="R1665" s="21" t="s">
        <v>637</v>
      </c>
      <c r="S1665" s="3">
        <v>-20</v>
      </c>
      <c r="T1665" s="37"/>
      <c r="U1665" s="21" t="s">
        <v>2076</v>
      </c>
      <c r="V1665" s="21" t="str">
        <f>VLOOKUP(P1665,'Customer List'!B:C,2,)</f>
        <v>Delhi</v>
      </c>
      <c r="W1665" s="38"/>
      <c r="X1665" s="30">
        <v>45896</v>
      </c>
      <c r="Y1665" s="21">
        <f t="shared" si="175"/>
        <v>0</v>
      </c>
      <c r="Z1665" s="21" t="str">
        <f t="shared" si="176"/>
        <v>Wednesday</v>
      </c>
      <c r="AA1665" s="21" t="str">
        <f t="shared" si="177"/>
        <v>Wednesday</v>
      </c>
      <c r="AB1665" s="21" t="str">
        <f>VLOOKUP(U1665,'Currency Sheet'!A:C,3,)</f>
        <v>DOLLAR</v>
      </c>
      <c r="AC1665" s="42" t="str">
        <f>VLOOKUP(P1665,'Customer List'!B:D,3,)</f>
        <v>Local</v>
      </c>
    </row>
    <row r="1666" spans="1:29" x14ac:dyDescent="0.25">
      <c r="A1666" s="21">
        <v>1665</v>
      </c>
      <c r="B1666" s="21">
        <v>83197</v>
      </c>
      <c r="C1666" s="30">
        <v>45847</v>
      </c>
      <c r="D1666" s="30">
        <v>45866</v>
      </c>
      <c r="E1666" s="47">
        <v>100</v>
      </c>
      <c r="F1666" s="47">
        <f t="shared" si="172"/>
        <v>8800</v>
      </c>
      <c r="G1666" s="48">
        <f t="shared" si="173"/>
        <v>8800</v>
      </c>
      <c r="H1666" s="21" t="s">
        <v>2075</v>
      </c>
      <c r="I1666" s="21"/>
      <c r="J1666" s="21">
        <v>1</v>
      </c>
      <c r="K1666" s="21">
        <v>1</v>
      </c>
      <c r="L1666" s="21">
        <f t="shared" si="174"/>
        <v>0</v>
      </c>
      <c r="M1666" s="21" t="s">
        <v>2728</v>
      </c>
      <c r="N1666" s="30">
        <v>45896</v>
      </c>
      <c r="O1666" s="48">
        <v>6975</v>
      </c>
      <c r="P1666" s="21" t="s">
        <v>625</v>
      </c>
      <c r="Q1666" s="21" t="s">
        <v>636</v>
      </c>
      <c r="R1666" s="21" t="s">
        <v>637</v>
      </c>
      <c r="S1666" s="3">
        <v>-20</v>
      </c>
      <c r="T1666" s="37"/>
      <c r="U1666" s="21" t="s">
        <v>2076</v>
      </c>
      <c r="V1666" s="21" t="str">
        <f>VLOOKUP(P1666,'Customer List'!B:C,2,)</f>
        <v>Delhi</v>
      </c>
      <c r="W1666" s="38"/>
      <c r="X1666" s="30">
        <v>45896</v>
      </c>
      <c r="Y1666" s="21">
        <f t="shared" si="175"/>
        <v>0</v>
      </c>
      <c r="Z1666" s="21" t="str">
        <f t="shared" si="176"/>
        <v>Wednesday</v>
      </c>
      <c r="AA1666" s="21" t="str">
        <f t="shared" si="177"/>
        <v>Wednesday</v>
      </c>
      <c r="AB1666" s="21" t="str">
        <f>VLOOKUP(U1666,'Currency Sheet'!A:C,3,)</f>
        <v>DOLLAR</v>
      </c>
      <c r="AC1666" s="42" t="str">
        <f>VLOOKUP(P1666,'Customer List'!B:D,3,)</f>
        <v>Local</v>
      </c>
    </row>
    <row r="1667" spans="1:29" x14ac:dyDescent="0.25">
      <c r="A1667" s="21">
        <v>1666</v>
      </c>
      <c r="B1667" s="21" t="s">
        <v>2062</v>
      </c>
      <c r="C1667" s="30">
        <v>45861</v>
      </c>
      <c r="D1667" s="30">
        <v>45866</v>
      </c>
      <c r="E1667" s="47">
        <v>14.5</v>
      </c>
      <c r="F1667" s="47">
        <f t="shared" ref="F1667:F1730" si="178">IF(AB1667="DOLLAR",E1667*88,E1667)</f>
        <v>1276</v>
      </c>
      <c r="G1667" s="48">
        <f t="shared" ref="G1667:G1730" si="179">F1667*J1667</f>
        <v>1276</v>
      </c>
      <c r="H1667" s="21" t="s">
        <v>2058</v>
      </c>
      <c r="I1667" s="21"/>
      <c r="J1667" s="21">
        <v>1</v>
      </c>
      <c r="K1667" s="21">
        <v>1</v>
      </c>
      <c r="L1667" s="21">
        <f t="shared" ref="L1667:L1730" si="180">J1667-K1667</f>
        <v>0</v>
      </c>
      <c r="M1667" s="21" t="s">
        <v>2137</v>
      </c>
      <c r="N1667" s="30">
        <v>45867</v>
      </c>
      <c r="O1667" s="48">
        <v>3153.75</v>
      </c>
      <c r="P1667" s="21" t="s">
        <v>42</v>
      </c>
      <c r="Q1667" s="21" t="s">
        <v>636</v>
      </c>
      <c r="R1667" s="21" t="s">
        <v>637</v>
      </c>
      <c r="S1667" s="3" t="s">
        <v>2049</v>
      </c>
      <c r="T1667" s="37"/>
      <c r="U1667" s="21" t="s">
        <v>520</v>
      </c>
      <c r="V1667" s="21" t="str">
        <f>VLOOKUP(P1667,'Customer List'!B:C,2,)</f>
        <v>Faridabad</v>
      </c>
      <c r="W1667" s="38"/>
      <c r="X1667" s="30">
        <v>45867</v>
      </c>
      <c r="Y1667" s="21">
        <f t="shared" ref="Y1667:Y1730" si="181">IF(X1667="", "", X1667-N1667)</f>
        <v>0</v>
      </c>
      <c r="Z1667" s="21" t="str">
        <f t="shared" ref="Z1667:Z1730" si="182">IF(N1667="", "", TEXT(N1667, "dddd"))</f>
        <v>Tuesday</v>
      </c>
      <c r="AA1667" s="21" t="str">
        <f t="shared" ref="AA1667:AA1730" si="183">IF(X1667="", "", TEXT(X1667, "dddd"))</f>
        <v>Tuesday</v>
      </c>
      <c r="AB1667" s="21" t="str">
        <f>VLOOKUP(U1667,'Currency Sheet'!A:C,3,)</f>
        <v>DOLLAR</v>
      </c>
      <c r="AC1667" s="42" t="str">
        <f>VLOOKUP(P1667,'Customer List'!B:D,3,)</f>
        <v>Local</v>
      </c>
    </row>
    <row r="1668" spans="1:29" x14ac:dyDescent="0.25">
      <c r="A1668" s="21">
        <v>1667</v>
      </c>
      <c r="B1668" s="21" t="s">
        <v>2062</v>
      </c>
      <c r="C1668" s="30">
        <v>45861</v>
      </c>
      <c r="D1668" s="30">
        <v>45866</v>
      </c>
      <c r="E1668" s="47">
        <v>71.5</v>
      </c>
      <c r="F1668" s="47">
        <f t="shared" si="178"/>
        <v>6292</v>
      </c>
      <c r="G1668" s="48">
        <f t="shared" si="179"/>
        <v>6292</v>
      </c>
      <c r="H1668" s="21" t="s">
        <v>2059</v>
      </c>
      <c r="I1668" s="21"/>
      <c r="J1668" s="21">
        <v>1</v>
      </c>
      <c r="K1668" s="21">
        <v>1</v>
      </c>
      <c r="L1668" s="21">
        <f t="shared" si="180"/>
        <v>0</v>
      </c>
      <c r="M1668" s="21" t="s">
        <v>2137</v>
      </c>
      <c r="N1668" s="30">
        <v>45867</v>
      </c>
      <c r="O1668" s="48">
        <v>15551.25</v>
      </c>
      <c r="P1668" s="21" t="s">
        <v>42</v>
      </c>
      <c r="Q1668" s="21" t="s">
        <v>636</v>
      </c>
      <c r="R1668" s="21" t="s">
        <v>637</v>
      </c>
      <c r="S1668" s="3" t="s">
        <v>2049</v>
      </c>
      <c r="T1668" s="37"/>
      <c r="U1668" s="21" t="s">
        <v>520</v>
      </c>
      <c r="V1668" s="21" t="str">
        <f>VLOOKUP(P1668,'Customer List'!B:C,2,)</f>
        <v>Faridabad</v>
      </c>
      <c r="W1668" s="38"/>
      <c r="X1668" s="30">
        <v>45867</v>
      </c>
      <c r="Y1668" s="21">
        <f t="shared" si="181"/>
        <v>0</v>
      </c>
      <c r="Z1668" s="21" t="str">
        <f t="shared" si="182"/>
        <v>Tuesday</v>
      </c>
      <c r="AA1668" s="21" t="str">
        <f t="shared" si="183"/>
        <v>Tuesday</v>
      </c>
      <c r="AB1668" s="21" t="str">
        <f>VLOOKUP(U1668,'Currency Sheet'!A:C,3,)</f>
        <v>DOLLAR</v>
      </c>
      <c r="AC1668" s="42" t="str">
        <f>VLOOKUP(P1668,'Customer List'!B:D,3,)</f>
        <v>Local</v>
      </c>
    </row>
    <row r="1669" spans="1:29" x14ac:dyDescent="0.25">
      <c r="A1669" s="21">
        <v>1668</v>
      </c>
      <c r="B1669" s="21" t="s">
        <v>2062</v>
      </c>
      <c r="C1669" s="30">
        <v>45861</v>
      </c>
      <c r="D1669" s="30">
        <v>45866</v>
      </c>
      <c r="E1669" s="47">
        <v>14.5</v>
      </c>
      <c r="F1669" s="47">
        <f t="shared" si="178"/>
        <v>1276</v>
      </c>
      <c r="G1669" s="48">
        <f t="shared" si="179"/>
        <v>1276</v>
      </c>
      <c r="H1669" s="21" t="s">
        <v>2060</v>
      </c>
      <c r="I1669" s="21"/>
      <c r="J1669" s="21">
        <v>1</v>
      </c>
      <c r="K1669" s="21">
        <v>1</v>
      </c>
      <c r="L1669" s="21">
        <f t="shared" si="180"/>
        <v>0</v>
      </c>
      <c r="M1669" s="21" t="s">
        <v>2137</v>
      </c>
      <c r="N1669" s="30">
        <v>45867</v>
      </c>
      <c r="O1669" s="48">
        <v>3153.75</v>
      </c>
      <c r="P1669" s="21" t="s">
        <v>42</v>
      </c>
      <c r="Q1669" s="21" t="s">
        <v>636</v>
      </c>
      <c r="R1669" s="21" t="s">
        <v>637</v>
      </c>
      <c r="S1669" s="3" t="s">
        <v>2049</v>
      </c>
      <c r="T1669" s="37"/>
      <c r="U1669" s="21" t="s">
        <v>520</v>
      </c>
      <c r="V1669" s="21" t="str">
        <f>VLOOKUP(P1669,'Customer List'!B:C,2,)</f>
        <v>Faridabad</v>
      </c>
      <c r="W1669" s="38"/>
      <c r="X1669" s="30">
        <v>45867</v>
      </c>
      <c r="Y1669" s="21">
        <f t="shared" si="181"/>
        <v>0</v>
      </c>
      <c r="Z1669" s="21" t="str">
        <f t="shared" si="182"/>
        <v>Tuesday</v>
      </c>
      <c r="AA1669" s="21" t="str">
        <f t="shared" si="183"/>
        <v>Tuesday</v>
      </c>
      <c r="AB1669" s="21" t="str">
        <f>VLOOKUP(U1669,'Currency Sheet'!A:C,3,)</f>
        <v>DOLLAR</v>
      </c>
      <c r="AC1669" s="42" t="str">
        <f>VLOOKUP(P1669,'Customer List'!B:D,3,)</f>
        <v>Local</v>
      </c>
    </row>
    <row r="1670" spans="1:29" x14ac:dyDescent="0.25">
      <c r="A1670" s="21">
        <v>1669</v>
      </c>
      <c r="B1670" s="21" t="s">
        <v>2063</v>
      </c>
      <c r="C1670" s="30">
        <v>45861</v>
      </c>
      <c r="D1670" s="30">
        <v>45866</v>
      </c>
      <c r="E1670" s="47">
        <v>26.4</v>
      </c>
      <c r="F1670" s="47">
        <f t="shared" si="178"/>
        <v>2323.1999999999998</v>
      </c>
      <c r="G1670" s="48">
        <f t="shared" si="179"/>
        <v>2323.1999999999998</v>
      </c>
      <c r="H1670" s="21" t="s">
        <v>2061</v>
      </c>
      <c r="I1670" s="21"/>
      <c r="J1670" s="21">
        <v>1</v>
      </c>
      <c r="K1670" s="21">
        <v>1</v>
      </c>
      <c r="L1670" s="21">
        <f t="shared" si="180"/>
        <v>0</v>
      </c>
      <c r="M1670" s="21" t="s">
        <v>2428</v>
      </c>
      <c r="N1670" s="30">
        <v>45888</v>
      </c>
      <c r="O1670" s="48">
        <v>3828</v>
      </c>
      <c r="P1670" s="21" t="s">
        <v>617</v>
      </c>
      <c r="Q1670" s="21">
        <v>58154568194</v>
      </c>
      <c r="R1670" s="21" t="s">
        <v>40</v>
      </c>
      <c r="S1670" s="3">
        <v>-20</v>
      </c>
      <c r="T1670" s="37"/>
      <c r="U1670" s="21" t="s">
        <v>520</v>
      </c>
      <c r="V1670" s="21" t="str">
        <f>VLOOKUP(P1670,'Customer List'!B:C,2,)</f>
        <v>Bhuvneshwar</v>
      </c>
      <c r="W1670" s="38"/>
      <c r="X1670" s="30">
        <v>45890</v>
      </c>
      <c r="Y1670" s="21">
        <f t="shared" si="181"/>
        <v>2</v>
      </c>
      <c r="Z1670" s="21" t="str">
        <f t="shared" si="182"/>
        <v>Tuesday</v>
      </c>
      <c r="AA1670" s="21" t="str">
        <f t="shared" si="183"/>
        <v>Thursday</v>
      </c>
      <c r="AB1670" s="21" t="str">
        <f>VLOOKUP(U1670,'Currency Sheet'!A:C,3,)</f>
        <v>DOLLAR</v>
      </c>
      <c r="AC1670" s="42" t="str">
        <f>VLOOKUP(P1670,'Customer List'!B:D,3,)</f>
        <v>OutStation</v>
      </c>
    </row>
    <row r="1671" spans="1:29" x14ac:dyDescent="0.25">
      <c r="A1671" s="21">
        <v>1670</v>
      </c>
      <c r="B1671" s="21">
        <v>176374</v>
      </c>
      <c r="C1671" s="30">
        <v>45863</v>
      </c>
      <c r="D1671" s="30">
        <v>45867</v>
      </c>
      <c r="E1671" s="47">
        <v>1017.8</v>
      </c>
      <c r="F1671" s="47">
        <f t="shared" si="178"/>
        <v>89566.399999999994</v>
      </c>
      <c r="G1671" s="48">
        <f t="shared" si="179"/>
        <v>89566.399999999994</v>
      </c>
      <c r="H1671" s="21" t="s">
        <v>2066</v>
      </c>
      <c r="I1671" s="21" t="s">
        <v>4123</v>
      </c>
      <c r="J1671" s="21">
        <v>1</v>
      </c>
      <c r="K1671" s="21">
        <v>1</v>
      </c>
      <c r="L1671" s="21">
        <f t="shared" si="180"/>
        <v>0</v>
      </c>
      <c r="M1671" s="21" t="s">
        <v>2140</v>
      </c>
      <c r="N1671" s="30">
        <v>45867</v>
      </c>
      <c r="O1671" s="48">
        <v>150582.6</v>
      </c>
      <c r="P1671" s="21" t="s">
        <v>2045</v>
      </c>
      <c r="Q1671" s="21">
        <v>58153779821</v>
      </c>
      <c r="R1671" s="21" t="s">
        <v>40</v>
      </c>
      <c r="S1671" s="3">
        <v>4</v>
      </c>
      <c r="T1671" s="37"/>
      <c r="U1671" s="21" t="s">
        <v>423</v>
      </c>
      <c r="V1671" s="21" t="str">
        <f>VLOOKUP(P1671,'Customer List'!B:C,2,)</f>
        <v>Hyderabad</v>
      </c>
      <c r="W1671" s="38"/>
      <c r="X1671" s="30">
        <v>45868</v>
      </c>
      <c r="Y1671" s="21">
        <f t="shared" si="181"/>
        <v>1</v>
      </c>
      <c r="Z1671" s="21" t="str">
        <f t="shared" si="182"/>
        <v>Tuesday</v>
      </c>
      <c r="AA1671" s="21" t="str">
        <f t="shared" si="183"/>
        <v>Wednesday</v>
      </c>
      <c r="AB1671" s="21" t="str">
        <f>VLOOKUP(U1671,'Currency Sheet'!A:C,3,)</f>
        <v>DOLLAR</v>
      </c>
      <c r="AC1671" s="42" t="str">
        <f>VLOOKUP(P1671,'Customer List'!B:D,3,)</f>
        <v>OutStation</v>
      </c>
    </row>
    <row r="1672" spans="1:29" x14ac:dyDescent="0.25">
      <c r="A1672" s="21">
        <v>1671</v>
      </c>
      <c r="B1672" s="21">
        <v>176374</v>
      </c>
      <c r="C1672" s="30">
        <v>45863</v>
      </c>
      <c r="D1672" s="30">
        <v>45867</v>
      </c>
      <c r="E1672" s="47">
        <v>2255.8000000000002</v>
      </c>
      <c r="F1672" s="47">
        <f t="shared" si="178"/>
        <v>198510.40000000002</v>
      </c>
      <c r="G1672" s="48">
        <f t="shared" si="179"/>
        <v>198510.40000000002</v>
      </c>
      <c r="H1672" s="21" t="s">
        <v>2067</v>
      </c>
      <c r="I1672" s="21" t="s">
        <v>4124</v>
      </c>
      <c r="J1672" s="21">
        <v>1</v>
      </c>
      <c r="K1672" s="21">
        <v>1</v>
      </c>
      <c r="L1672" s="21">
        <f t="shared" si="180"/>
        <v>0</v>
      </c>
      <c r="M1672" s="21" t="s">
        <v>2140</v>
      </c>
      <c r="N1672" s="30">
        <v>45867</v>
      </c>
      <c r="O1672" s="48">
        <v>238975.8</v>
      </c>
      <c r="P1672" s="21" t="s">
        <v>2045</v>
      </c>
      <c r="Q1672" s="21">
        <v>58153779821</v>
      </c>
      <c r="R1672" s="21" t="s">
        <v>40</v>
      </c>
      <c r="S1672" s="3">
        <v>4</v>
      </c>
      <c r="T1672" s="37"/>
      <c r="U1672" s="21" t="s">
        <v>423</v>
      </c>
      <c r="V1672" s="21" t="str">
        <f>VLOOKUP(P1672,'Customer List'!B:C,2,)</f>
        <v>Hyderabad</v>
      </c>
      <c r="W1672" s="38"/>
      <c r="X1672" s="30">
        <v>45868</v>
      </c>
      <c r="Y1672" s="21">
        <f t="shared" si="181"/>
        <v>1</v>
      </c>
      <c r="Z1672" s="21" t="str">
        <f t="shared" si="182"/>
        <v>Tuesday</v>
      </c>
      <c r="AA1672" s="21" t="str">
        <f t="shared" si="183"/>
        <v>Wednesday</v>
      </c>
      <c r="AB1672" s="21" t="str">
        <f>VLOOKUP(U1672,'Currency Sheet'!A:C,3,)</f>
        <v>DOLLAR</v>
      </c>
      <c r="AC1672" s="42" t="str">
        <f>VLOOKUP(P1672,'Customer List'!B:D,3,)</f>
        <v>OutStation</v>
      </c>
    </row>
    <row r="1673" spans="1:29" x14ac:dyDescent="0.25">
      <c r="A1673" s="21">
        <v>1672</v>
      </c>
      <c r="B1673" s="21" t="s">
        <v>2156</v>
      </c>
      <c r="C1673" s="30">
        <v>45863</v>
      </c>
      <c r="D1673" s="30">
        <v>45869</v>
      </c>
      <c r="E1673" s="47">
        <v>65.8</v>
      </c>
      <c r="F1673" s="47">
        <f t="shared" si="178"/>
        <v>5790.4</v>
      </c>
      <c r="G1673" s="48">
        <f t="shared" si="179"/>
        <v>5790.4</v>
      </c>
      <c r="H1673" s="21">
        <v>101225</v>
      </c>
      <c r="I1673" s="21" t="s">
        <v>2995</v>
      </c>
      <c r="J1673" s="21">
        <v>1</v>
      </c>
      <c r="K1673" s="21">
        <v>1</v>
      </c>
      <c r="L1673" s="21">
        <f t="shared" si="180"/>
        <v>0</v>
      </c>
      <c r="M1673" s="21" t="s">
        <v>2227</v>
      </c>
      <c r="N1673" s="30">
        <v>45871</v>
      </c>
      <c r="O1673" s="48">
        <v>8930</v>
      </c>
      <c r="P1673" s="21" t="s">
        <v>213</v>
      </c>
      <c r="Q1673" s="21" t="s">
        <v>1127</v>
      </c>
      <c r="R1673" s="21" t="s">
        <v>1127</v>
      </c>
      <c r="S1673" s="3">
        <v>4</v>
      </c>
      <c r="T1673" s="37"/>
      <c r="U1673" s="21" t="s">
        <v>18</v>
      </c>
      <c r="V1673" s="21" t="str">
        <f>VLOOKUP(P1673,'Customer List'!B:C,2,)</f>
        <v>Delhi</v>
      </c>
      <c r="W1673" s="38"/>
      <c r="X1673" s="30">
        <f>IF(OR(R1673 = "PRIYANKA MADAM", R1673 = "DEEPAK", R1673 = "PORTER"),N1673,"")</f>
        <v>45871</v>
      </c>
      <c r="Y1673" s="21">
        <f t="shared" si="181"/>
        <v>0</v>
      </c>
      <c r="Z1673" s="21" t="str">
        <f t="shared" si="182"/>
        <v>Saturday</v>
      </c>
      <c r="AA1673" s="21" t="str">
        <f t="shared" si="183"/>
        <v>Saturday</v>
      </c>
      <c r="AB1673" s="21" t="str">
        <f>VLOOKUP(U1673,'Currency Sheet'!A:C,3,)</f>
        <v>DOLLAR</v>
      </c>
      <c r="AC1673" s="42" t="str">
        <f>VLOOKUP(P1673,'Customer List'!B:D,3,)</f>
        <v>Local</v>
      </c>
    </row>
    <row r="1674" spans="1:29" x14ac:dyDescent="0.25">
      <c r="A1674" s="21">
        <v>1673</v>
      </c>
      <c r="B1674" s="21" t="s">
        <v>2156</v>
      </c>
      <c r="C1674" s="30">
        <v>45863</v>
      </c>
      <c r="D1674" s="30">
        <v>45869</v>
      </c>
      <c r="E1674" s="47">
        <v>160.30000000000001</v>
      </c>
      <c r="F1674" s="47">
        <f t="shared" si="178"/>
        <v>14106.400000000001</v>
      </c>
      <c r="G1674" s="48">
        <f t="shared" si="179"/>
        <v>14106.400000000001</v>
      </c>
      <c r="H1674" s="21">
        <v>101320</v>
      </c>
      <c r="I1674" s="21" t="s">
        <v>2803</v>
      </c>
      <c r="J1674" s="21">
        <v>1</v>
      </c>
      <c r="K1674" s="21">
        <v>1</v>
      </c>
      <c r="L1674" s="21">
        <f t="shared" si="180"/>
        <v>0</v>
      </c>
      <c r="M1674" s="21" t="s">
        <v>2191</v>
      </c>
      <c r="N1674" s="30">
        <v>45871</v>
      </c>
      <c r="O1674" s="48">
        <v>21297</v>
      </c>
      <c r="P1674" s="21" t="s">
        <v>2045</v>
      </c>
      <c r="Q1674" s="21">
        <v>58153983484</v>
      </c>
      <c r="R1674" s="21" t="s">
        <v>40</v>
      </c>
      <c r="S1674" s="3">
        <v>4</v>
      </c>
      <c r="T1674" s="37"/>
      <c r="U1674" s="21" t="s">
        <v>18</v>
      </c>
      <c r="V1674" s="21" t="str">
        <f>VLOOKUP(P1674,'Customer List'!B:C,2,)</f>
        <v>Hyderabad</v>
      </c>
      <c r="W1674" s="38"/>
      <c r="X1674" s="30">
        <v>45873</v>
      </c>
      <c r="Y1674" s="21">
        <f t="shared" si="181"/>
        <v>2</v>
      </c>
      <c r="Z1674" s="21" t="str">
        <f t="shared" si="182"/>
        <v>Saturday</v>
      </c>
      <c r="AA1674" s="21" t="str">
        <f t="shared" si="183"/>
        <v>Monday</v>
      </c>
      <c r="AB1674" s="21" t="str">
        <f>VLOOKUP(U1674,'Currency Sheet'!A:C,3,)</f>
        <v>DOLLAR</v>
      </c>
      <c r="AC1674" s="42" t="str">
        <f>VLOOKUP(P1674,'Customer List'!B:D,3,)</f>
        <v>OutStation</v>
      </c>
    </row>
    <row r="1675" spans="1:29" x14ac:dyDescent="0.25">
      <c r="A1675" s="21">
        <v>1674</v>
      </c>
      <c r="B1675" s="21" t="s">
        <v>2156</v>
      </c>
      <c r="C1675" s="30">
        <v>45863</v>
      </c>
      <c r="D1675" s="30">
        <v>45869</v>
      </c>
      <c r="E1675" s="47">
        <v>93.8</v>
      </c>
      <c r="F1675" s="47">
        <f t="shared" si="178"/>
        <v>8254.4</v>
      </c>
      <c r="G1675" s="48">
        <f t="shared" si="179"/>
        <v>8254.4</v>
      </c>
      <c r="H1675" s="21">
        <v>102605</v>
      </c>
      <c r="I1675" s="21" t="s">
        <v>2996</v>
      </c>
      <c r="J1675" s="21">
        <v>1</v>
      </c>
      <c r="K1675" s="21">
        <v>1</v>
      </c>
      <c r="L1675" s="21">
        <f t="shared" si="180"/>
        <v>0</v>
      </c>
      <c r="M1675" s="21" t="s">
        <v>2349</v>
      </c>
      <c r="N1675" s="30">
        <v>45881</v>
      </c>
      <c r="O1675" s="48">
        <v>19731.5</v>
      </c>
      <c r="P1675" s="21" t="s">
        <v>30</v>
      </c>
      <c r="Q1675" s="21" t="s">
        <v>2070</v>
      </c>
      <c r="R1675" s="21" t="s">
        <v>637</v>
      </c>
      <c r="S1675" s="3">
        <v>4</v>
      </c>
      <c r="T1675" s="37"/>
      <c r="U1675" s="21" t="s">
        <v>18</v>
      </c>
      <c r="V1675" s="21" t="str">
        <f>VLOOKUP(P1675,'Customer List'!B:C,2,)</f>
        <v>Delhi</v>
      </c>
      <c r="W1675" s="38"/>
      <c r="X1675" s="30">
        <v>45881</v>
      </c>
      <c r="Y1675" s="21">
        <f t="shared" si="181"/>
        <v>0</v>
      </c>
      <c r="Z1675" s="21" t="str">
        <f t="shared" si="182"/>
        <v>Tuesday</v>
      </c>
      <c r="AA1675" s="21" t="str">
        <f t="shared" si="183"/>
        <v>Tuesday</v>
      </c>
      <c r="AB1675" s="21" t="str">
        <f>VLOOKUP(U1675,'Currency Sheet'!A:C,3,)</f>
        <v>DOLLAR</v>
      </c>
      <c r="AC1675" s="42" t="str">
        <f>VLOOKUP(P1675,'Customer List'!B:D,3,)</f>
        <v>Local</v>
      </c>
    </row>
    <row r="1676" spans="1:29" x14ac:dyDescent="0.25">
      <c r="A1676" s="21">
        <v>1675</v>
      </c>
      <c r="B1676" s="21" t="s">
        <v>2156</v>
      </c>
      <c r="C1676" s="30">
        <v>45863</v>
      </c>
      <c r="D1676" s="30">
        <v>45869</v>
      </c>
      <c r="E1676" s="47">
        <v>137.19999999999999</v>
      </c>
      <c r="F1676" s="47">
        <f t="shared" si="178"/>
        <v>12073.599999999999</v>
      </c>
      <c r="G1676" s="48">
        <f t="shared" si="179"/>
        <v>12073.599999999999</v>
      </c>
      <c r="H1676" s="21">
        <v>103116</v>
      </c>
      <c r="I1676" s="21" t="s">
        <v>1258</v>
      </c>
      <c r="J1676" s="21">
        <v>1</v>
      </c>
      <c r="K1676" s="21">
        <v>1</v>
      </c>
      <c r="L1676" s="21">
        <f t="shared" si="180"/>
        <v>0</v>
      </c>
      <c r="M1676" s="21" t="s">
        <v>2191</v>
      </c>
      <c r="N1676" s="30">
        <v>45871</v>
      </c>
      <c r="O1676" s="48">
        <v>18228</v>
      </c>
      <c r="P1676" s="21" t="s">
        <v>2045</v>
      </c>
      <c r="Q1676" s="21">
        <v>58153983484</v>
      </c>
      <c r="R1676" s="21" t="s">
        <v>40</v>
      </c>
      <c r="S1676" s="3">
        <v>4</v>
      </c>
      <c r="T1676" s="37"/>
      <c r="U1676" s="21" t="s">
        <v>18</v>
      </c>
      <c r="V1676" s="21" t="str">
        <f>VLOOKUP(P1676,'Customer List'!B:C,2,)</f>
        <v>Hyderabad</v>
      </c>
      <c r="W1676" s="38"/>
      <c r="X1676" s="30">
        <v>45873</v>
      </c>
      <c r="Y1676" s="21">
        <f t="shared" si="181"/>
        <v>2</v>
      </c>
      <c r="Z1676" s="21" t="str">
        <f t="shared" si="182"/>
        <v>Saturday</v>
      </c>
      <c r="AA1676" s="21" t="str">
        <f t="shared" si="183"/>
        <v>Monday</v>
      </c>
      <c r="AB1676" s="21" t="str">
        <f>VLOOKUP(U1676,'Currency Sheet'!A:C,3,)</f>
        <v>DOLLAR</v>
      </c>
      <c r="AC1676" s="42" t="str">
        <f>VLOOKUP(P1676,'Customer List'!B:D,3,)</f>
        <v>OutStation</v>
      </c>
    </row>
    <row r="1677" spans="1:29" x14ac:dyDescent="0.25">
      <c r="A1677" s="21">
        <v>1676</v>
      </c>
      <c r="B1677" s="21" t="s">
        <v>2156</v>
      </c>
      <c r="C1677" s="30">
        <v>45863</v>
      </c>
      <c r="D1677" s="30">
        <v>45869</v>
      </c>
      <c r="E1677" s="47">
        <v>150.5</v>
      </c>
      <c r="F1677" s="47">
        <f t="shared" si="178"/>
        <v>13244</v>
      </c>
      <c r="G1677" s="48">
        <f t="shared" si="179"/>
        <v>26488</v>
      </c>
      <c r="H1677" s="21">
        <v>103227</v>
      </c>
      <c r="I1677" s="21" t="s">
        <v>2997</v>
      </c>
      <c r="J1677" s="21">
        <v>2</v>
      </c>
      <c r="K1677" s="21">
        <v>2</v>
      </c>
      <c r="L1677" s="21">
        <f t="shared" si="180"/>
        <v>0</v>
      </c>
      <c r="M1677" s="21" t="s">
        <v>2191</v>
      </c>
      <c r="N1677" s="30">
        <v>45871</v>
      </c>
      <c r="O1677" s="48">
        <v>39990</v>
      </c>
      <c r="P1677" s="21" t="s">
        <v>2045</v>
      </c>
      <c r="Q1677" s="21">
        <v>58153983484</v>
      </c>
      <c r="R1677" s="21" t="s">
        <v>40</v>
      </c>
      <c r="S1677" s="3">
        <v>4</v>
      </c>
      <c r="T1677" s="37"/>
      <c r="U1677" s="21" t="s">
        <v>18</v>
      </c>
      <c r="V1677" s="21" t="str">
        <f>VLOOKUP(P1677,'Customer List'!B:C,2,)</f>
        <v>Hyderabad</v>
      </c>
      <c r="W1677" s="38"/>
      <c r="X1677" s="30">
        <v>45873</v>
      </c>
      <c r="Y1677" s="21">
        <f t="shared" si="181"/>
        <v>2</v>
      </c>
      <c r="Z1677" s="21" t="str">
        <f t="shared" si="182"/>
        <v>Saturday</v>
      </c>
      <c r="AA1677" s="21" t="str">
        <f t="shared" si="183"/>
        <v>Monday</v>
      </c>
      <c r="AB1677" s="21" t="str">
        <f>VLOOKUP(U1677,'Currency Sheet'!A:C,3,)</f>
        <v>DOLLAR</v>
      </c>
      <c r="AC1677" s="42" t="str">
        <f>VLOOKUP(P1677,'Customer List'!B:D,3,)</f>
        <v>OutStation</v>
      </c>
    </row>
    <row r="1678" spans="1:29" x14ac:dyDescent="0.25">
      <c r="A1678" s="21">
        <v>1677</v>
      </c>
      <c r="B1678" s="21" t="s">
        <v>2156</v>
      </c>
      <c r="C1678" s="30">
        <v>45863</v>
      </c>
      <c r="D1678" s="30">
        <v>45869</v>
      </c>
      <c r="E1678" s="47">
        <v>70.7</v>
      </c>
      <c r="F1678" s="47">
        <f t="shared" si="178"/>
        <v>6221.6</v>
      </c>
      <c r="G1678" s="48">
        <f t="shared" si="179"/>
        <v>24886.400000000001</v>
      </c>
      <c r="H1678" s="21">
        <v>104419</v>
      </c>
      <c r="I1678" s="21" t="s">
        <v>1632</v>
      </c>
      <c r="J1678" s="21">
        <v>4</v>
      </c>
      <c r="K1678" s="21">
        <v>4</v>
      </c>
      <c r="L1678" s="21">
        <f t="shared" si="180"/>
        <v>0</v>
      </c>
      <c r="M1678" s="21" t="s">
        <v>2177</v>
      </c>
      <c r="N1678" s="30">
        <v>45871</v>
      </c>
      <c r="O1678" s="48">
        <v>46965</v>
      </c>
      <c r="P1678" s="21" t="s">
        <v>2048</v>
      </c>
      <c r="Q1678" s="21">
        <v>58153983042</v>
      </c>
      <c r="R1678" s="21" t="s">
        <v>40</v>
      </c>
      <c r="S1678" s="3">
        <v>4</v>
      </c>
      <c r="T1678" s="37"/>
      <c r="U1678" s="21" t="s">
        <v>18</v>
      </c>
      <c r="V1678" s="21" t="str">
        <f>VLOOKUP(P1678,'Customer List'!B:C,2,)</f>
        <v>Hyderabad</v>
      </c>
      <c r="W1678" s="38"/>
      <c r="X1678" s="30">
        <v>45873</v>
      </c>
      <c r="Y1678" s="21">
        <f t="shared" si="181"/>
        <v>2</v>
      </c>
      <c r="Z1678" s="21" t="str">
        <f t="shared" si="182"/>
        <v>Saturday</v>
      </c>
      <c r="AA1678" s="21" t="str">
        <f t="shared" si="183"/>
        <v>Monday</v>
      </c>
      <c r="AB1678" s="21" t="str">
        <f>VLOOKUP(U1678,'Currency Sheet'!A:C,3,)</f>
        <v>DOLLAR</v>
      </c>
      <c r="AC1678" s="42" t="str">
        <f>VLOOKUP(P1678,'Customer List'!B:D,3,)</f>
        <v>OutStation</v>
      </c>
    </row>
    <row r="1679" spans="1:29" x14ac:dyDescent="0.25">
      <c r="A1679" s="21">
        <v>1678</v>
      </c>
      <c r="B1679" s="21" t="s">
        <v>2156</v>
      </c>
      <c r="C1679" s="30">
        <v>45863</v>
      </c>
      <c r="D1679" s="30">
        <v>45869</v>
      </c>
      <c r="E1679" s="47">
        <v>160.30000000000001</v>
      </c>
      <c r="F1679" s="47">
        <f t="shared" si="178"/>
        <v>14106.400000000001</v>
      </c>
      <c r="G1679" s="48">
        <f t="shared" si="179"/>
        <v>14106.400000000001</v>
      </c>
      <c r="H1679" s="21">
        <v>104518</v>
      </c>
      <c r="I1679" s="21" t="s">
        <v>2998</v>
      </c>
      <c r="J1679" s="21">
        <v>1</v>
      </c>
      <c r="K1679" s="21">
        <v>1</v>
      </c>
      <c r="L1679" s="21">
        <f t="shared" si="180"/>
        <v>0</v>
      </c>
      <c r="M1679" s="21" t="s">
        <v>2172</v>
      </c>
      <c r="N1679" s="30">
        <v>45871</v>
      </c>
      <c r="O1679" s="48">
        <v>19579.5</v>
      </c>
      <c r="P1679" s="21" t="s">
        <v>242</v>
      </c>
      <c r="Q1679" s="21">
        <v>58153984346</v>
      </c>
      <c r="R1679" s="21" t="s">
        <v>40</v>
      </c>
      <c r="S1679" s="3">
        <v>4</v>
      </c>
      <c r="T1679" s="37"/>
      <c r="U1679" s="21" t="s">
        <v>18</v>
      </c>
      <c r="V1679" s="21" t="str">
        <f>VLOOKUP(P1679,'Customer List'!B:C,2,)</f>
        <v>Mumbai</v>
      </c>
      <c r="W1679" s="38"/>
      <c r="X1679" s="30">
        <v>45873</v>
      </c>
      <c r="Y1679" s="21">
        <f t="shared" si="181"/>
        <v>2</v>
      </c>
      <c r="Z1679" s="21" t="str">
        <f t="shared" si="182"/>
        <v>Saturday</v>
      </c>
      <c r="AA1679" s="21" t="str">
        <f t="shared" si="183"/>
        <v>Monday</v>
      </c>
      <c r="AB1679" s="21" t="str">
        <f>VLOOKUP(U1679,'Currency Sheet'!A:C,3,)</f>
        <v>DOLLAR</v>
      </c>
      <c r="AC1679" s="42" t="str">
        <f>VLOOKUP(P1679,'Customer List'!B:D,3,)</f>
        <v>OutStation</v>
      </c>
    </row>
    <row r="1680" spans="1:29" x14ac:dyDescent="0.25">
      <c r="A1680" s="21">
        <v>1679</v>
      </c>
      <c r="B1680" s="21" t="s">
        <v>2156</v>
      </c>
      <c r="C1680" s="30">
        <v>45863</v>
      </c>
      <c r="D1680" s="30">
        <v>45869</v>
      </c>
      <c r="E1680" s="47">
        <v>39.200000000000003</v>
      </c>
      <c r="F1680" s="47">
        <f t="shared" si="178"/>
        <v>3449.6000000000004</v>
      </c>
      <c r="G1680" s="48">
        <f t="shared" si="179"/>
        <v>3449.6000000000004</v>
      </c>
      <c r="H1680" s="21">
        <v>108407</v>
      </c>
      <c r="I1680" s="21" t="s">
        <v>2999</v>
      </c>
      <c r="J1680" s="21">
        <v>1</v>
      </c>
      <c r="K1680" s="21">
        <v>1</v>
      </c>
      <c r="L1680" s="21">
        <f t="shared" si="180"/>
        <v>0</v>
      </c>
      <c r="M1680" s="21" t="s">
        <v>2227</v>
      </c>
      <c r="N1680" s="30">
        <v>45871</v>
      </c>
      <c r="O1680" s="48">
        <v>5320</v>
      </c>
      <c r="P1680" s="21" t="s">
        <v>213</v>
      </c>
      <c r="Q1680" s="21" t="s">
        <v>1127</v>
      </c>
      <c r="R1680" s="21" t="s">
        <v>1127</v>
      </c>
      <c r="S1680" s="3">
        <v>4</v>
      </c>
      <c r="T1680" s="37"/>
      <c r="U1680" s="21" t="s">
        <v>18</v>
      </c>
      <c r="V1680" s="21" t="str">
        <f>VLOOKUP(P1680,'Customer List'!B:C,2,)</f>
        <v>Delhi</v>
      </c>
      <c r="W1680" s="38"/>
      <c r="X1680" s="30">
        <f>IF(OR(R1680 = "PRIYANKA MADAM", R1680 = "DEEPAK", R1680 = "PORTER"),N1680,"")</f>
        <v>45871</v>
      </c>
      <c r="Y1680" s="21">
        <f t="shared" si="181"/>
        <v>0</v>
      </c>
      <c r="Z1680" s="21" t="str">
        <f t="shared" si="182"/>
        <v>Saturday</v>
      </c>
      <c r="AA1680" s="21" t="str">
        <f t="shared" si="183"/>
        <v>Saturday</v>
      </c>
      <c r="AB1680" s="21" t="str">
        <f>VLOOKUP(U1680,'Currency Sheet'!A:C,3,)</f>
        <v>DOLLAR</v>
      </c>
      <c r="AC1680" s="42" t="str">
        <f>VLOOKUP(P1680,'Customer List'!B:D,3,)</f>
        <v>Local</v>
      </c>
    </row>
    <row r="1681" spans="1:29" x14ac:dyDescent="0.25">
      <c r="A1681" s="21">
        <v>1680</v>
      </c>
      <c r="B1681" s="21" t="s">
        <v>2156</v>
      </c>
      <c r="C1681" s="30">
        <v>45863</v>
      </c>
      <c r="D1681" s="30">
        <v>45869</v>
      </c>
      <c r="E1681" s="47">
        <v>222.75</v>
      </c>
      <c r="F1681" s="47">
        <f t="shared" si="178"/>
        <v>19602</v>
      </c>
      <c r="G1681" s="48">
        <f t="shared" si="179"/>
        <v>39204</v>
      </c>
      <c r="H1681" s="21">
        <v>118227</v>
      </c>
      <c r="I1681" s="21" t="s">
        <v>3000</v>
      </c>
      <c r="J1681" s="21">
        <v>2</v>
      </c>
      <c r="K1681" s="21">
        <v>2</v>
      </c>
      <c r="L1681" s="21">
        <f t="shared" si="180"/>
        <v>0</v>
      </c>
      <c r="M1681" s="21" t="s">
        <v>2172</v>
      </c>
      <c r="N1681" s="30">
        <v>45871</v>
      </c>
      <c r="O1681" s="48">
        <v>50787</v>
      </c>
      <c r="P1681" s="21" t="s">
        <v>242</v>
      </c>
      <c r="Q1681" s="21">
        <v>58153984346</v>
      </c>
      <c r="R1681" s="21" t="s">
        <v>40</v>
      </c>
      <c r="S1681" s="3">
        <v>4</v>
      </c>
      <c r="T1681" s="37"/>
      <c r="U1681" s="21" t="s">
        <v>18</v>
      </c>
      <c r="V1681" s="21" t="str">
        <f>VLOOKUP(P1681,'Customer List'!B:C,2,)</f>
        <v>Mumbai</v>
      </c>
      <c r="W1681" s="38"/>
      <c r="X1681" s="30">
        <v>45873</v>
      </c>
      <c r="Y1681" s="21">
        <f t="shared" si="181"/>
        <v>2</v>
      </c>
      <c r="Z1681" s="21" t="str">
        <f t="shared" si="182"/>
        <v>Saturday</v>
      </c>
      <c r="AA1681" s="21" t="str">
        <f t="shared" si="183"/>
        <v>Monday</v>
      </c>
      <c r="AB1681" s="21" t="str">
        <f>VLOOKUP(U1681,'Currency Sheet'!A:C,3,)</f>
        <v>DOLLAR</v>
      </c>
      <c r="AC1681" s="42" t="str">
        <f>VLOOKUP(P1681,'Customer List'!B:D,3,)</f>
        <v>OutStation</v>
      </c>
    </row>
    <row r="1682" spans="1:29" x14ac:dyDescent="0.25">
      <c r="A1682" s="21">
        <v>1681</v>
      </c>
      <c r="B1682" s="21" t="s">
        <v>2156</v>
      </c>
      <c r="C1682" s="30">
        <v>45863</v>
      </c>
      <c r="D1682" s="30">
        <v>45869</v>
      </c>
      <c r="E1682" s="47">
        <v>210</v>
      </c>
      <c r="F1682" s="47">
        <f t="shared" si="178"/>
        <v>18480</v>
      </c>
      <c r="G1682" s="48">
        <f t="shared" si="179"/>
        <v>36960</v>
      </c>
      <c r="H1682" s="21">
        <v>125221</v>
      </c>
      <c r="I1682" s="21" t="s">
        <v>3001</v>
      </c>
      <c r="J1682" s="21">
        <v>2</v>
      </c>
      <c r="K1682" s="21">
        <v>2</v>
      </c>
      <c r="L1682" s="21">
        <f t="shared" si="180"/>
        <v>0</v>
      </c>
      <c r="M1682" s="21" t="s">
        <v>2172</v>
      </c>
      <c r="N1682" s="30">
        <v>45871</v>
      </c>
      <c r="O1682" s="48">
        <v>47880</v>
      </c>
      <c r="P1682" s="21" t="s">
        <v>242</v>
      </c>
      <c r="Q1682" s="21">
        <v>58153984346</v>
      </c>
      <c r="R1682" s="21" t="s">
        <v>40</v>
      </c>
      <c r="S1682" s="3">
        <v>4</v>
      </c>
      <c r="T1682" s="37"/>
      <c r="U1682" s="21" t="s">
        <v>18</v>
      </c>
      <c r="V1682" s="21" t="str">
        <f>VLOOKUP(P1682,'Customer List'!B:C,2,)</f>
        <v>Mumbai</v>
      </c>
      <c r="W1682" s="38"/>
      <c r="X1682" s="30">
        <v>45873</v>
      </c>
      <c r="Y1682" s="21">
        <f t="shared" si="181"/>
        <v>2</v>
      </c>
      <c r="Z1682" s="21" t="str">
        <f t="shared" si="182"/>
        <v>Saturday</v>
      </c>
      <c r="AA1682" s="21" t="str">
        <f t="shared" si="183"/>
        <v>Monday</v>
      </c>
      <c r="AB1682" s="21" t="str">
        <f>VLOOKUP(U1682,'Currency Sheet'!A:C,3,)</f>
        <v>DOLLAR</v>
      </c>
      <c r="AC1682" s="42" t="str">
        <f>VLOOKUP(P1682,'Customer List'!B:D,3,)</f>
        <v>OutStation</v>
      </c>
    </row>
    <row r="1683" spans="1:29" x14ac:dyDescent="0.25">
      <c r="A1683" s="21">
        <v>1682</v>
      </c>
      <c r="B1683" s="21" t="s">
        <v>2156</v>
      </c>
      <c r="C1683" s="30">
        <v>45863</v>
      </c>
      <c r="D1683" s="30">
        <v>45869</v>
      </c>
      <c r="E1683" s="47">
        <v>221.9</v>
      </c>
      <c r="F1683" s="47">
        <f t="shared" si="178"/>
        <v>19527.2</v>
      </c>
      <c r="G1683" s="48">
        <f t="shared" si="179"/>
        <v>19527.2</v>
      </c>
      <c r="H1683" s="21">
        <v>135214</v>
      </c>
      <c r="I1683" s="21" t="s">
        <v>3002</v>
      </c>
      <c r="J1683" s="21">
        <v>1</v>
      </c>
      <c r="K1683" s="21">
        <v>1</v>
      </c>
      <c r="L1683" s="21">
        <f t="shared" si="180"/>
        <v>0</v>
      </c>
      <c r="M1683" s="21" t="s">
        <v>2172</v>
      </c>
      <c r="N1683" s="30">
        <v>45871</v>
      </c>
      <c r="O1683" s="48">
        <v>27103.5</v>
      </c>
      <c r="P1683" s="21" t="s">
        <v>242</v>
      </c>
      <c r="Q1683" s="21">
        <v>58153984346</v>
      </c>
      <c r="R1683" s="21" t="s">
        <v>40</v>
      </c>
      <c r="S1683" s="3">
        <v>4</v>
      </c>
      <c r="T1683" s="37"/>
      <c r="U1683" s="21" t="s">
        <v>18</v>
      </c>
      <c r="V1683" s="21" t="str">
        <f>VLOOKUP(P1683,'Customer List'!B:C,2,)</f>
        <v>Mumbai</v>
      </c>
      <c r="W1683" s="38"/>
      <c r="X1683" s="30">
        <v>45873</v>
      </c>
      <c r="Y1683" s="21">
        <f t="shared" si="181"/>
        <v>2</v>
      </c>
      <c r="Z1683" s="21" t="str">
        <f t="shared" si="182"/>
        <v>Saturday</v>
      </c>
      <c r="AA1683" s="21" t="str">
        <f t="shared" si="183"/>
        <v>Monday</v>
      </c>
      <c r="AB1683" s="21" t="str">
        <f>VLOOKUP(U1683,'Currency Sheet'!A:C,3,)</f>
        <v>DOLLAR</v>
      </c>
      <c r="AC1683" s="42" t="str">
        <f>VLOOKUP(P1683,'Customer List'!B:D,3,)</f>
        <v>OutStation</v>
      </c>
    </row>
    <row r="1684" spans="1:29" x14ac:dyDescent="0.25">
      <c r="A1684" s="21">
        <v>1683</v>
      </c>
      <c r="B1684" s="21" t="s">
        <v>2156</v>
      </c>
      <c r="C1684" s="30">
        <v>45863</v>
      </c>
      <c r="D1684" s="30">
        <v>45869</v>
      </c>
      <c r="E1684" s="47">
        <v>267.39999999999998</v>
      </c>
      <c r="F1684" s="47">
        <f t="shared" si="178"/>
        <v>23531.199999999997</v>
      </c>
      <c r="G1684" s="48">
        <f t="shared" si="179"/>
        <v>23531.199999999997</v>
      </c>
      <c r="H1684" s="21">
        <v>139314</v>
      </c>
      <c r="I1684" s="21" t="s">
        <v>3003</v>
      </c>
      <c r="J1684" s="21">
        <v>1</v>
      </c>
      <c r="K1684" s="21">
        <v>1</v>
      </c>
      <c r="L1684" s="21">
        <f t="shared" si="180"/>
        <v>0</v>
      </c>
      <c r="M1684" s="21" t="s">
        <v>2190</v>
      </c>
      <c r="N1684" s="30">
        <v>45871</v>
      </c>
      <c r="O1684" s="48">
        <v>29032</v>
      </c>
      <c r="P1684" s="21" t="s">
        <v>839</v>
      </c>
      <c r="Q1684" s="21">
        <v>58153982865</v>
      </c>
      <c r="R1684" s="21" t="s">
        <v>40</v>
      </c>
      <c r="S1684" s="3">
        <v>4</v>
      </c>
      <c r="T1684" s="37"/>
      <c r="U1684" s="21" t="s">
        <v>18</v>
      </c>
      <c r="V1684" s="21" t="str">
        <f>VLOOKUP(P1684,'Customer List'!B:C,2,)</f>
        <v>Hyderabad</v>
      </c>
      <c r="W1684" s="38"/>
      <c r="X1684" s="30">
        <v>45873</v>
      </c>
      <c r="Y1684" s="21">
        <f t="shared" si="181"/>
        <v>2</v>
      </c>
      <c r="Z1684" s="21" t="str">
        <f t="shared" si="182"/>
        <v>Saturday</v>
      </c>
      <c r="AA1684" s="21" t="str">
        <f t="shared" si="183"/>
        <v>Monday</v>
      </c>
      <c r="AB1684" s="21" t="str">
        <f>VLOOKUP(U1684,'Currency Sheet'!A:C,3,)</f>
        <v>DOLLAR</v>
      </c>
      <c r="AC1684" s="42" t="str">
        <f>VLOOKUP(P1684,'Customer List'!B:D,3,)</f>
        <v>OutStation</v>
      </c>
    </row>
    <row r="1685" spans="1:29" x14ac:dyDescent="0.25">
      <c r="A1685" s="21">
        <v>1684</v>
      </c>
      <c r="B1685" s="21" t="s">
        <v>2156</v>
      </c>
      <c r="C1685" s="30">
        <v>45863</v>
      </c>
      <c r="D1685" s="30">
        <v>45869</v>
      </c>
      <c r="E1685" s="47">
        <v>161.25</v>
      </c>
      <c r="F1685" s="47">
        <f t="shared" si="178"/>
        <v>14190</v>
      </c>
      <c r="G1685" s="48">
        <f t="shared" si="179"/>
        <v>28380</v>
      </c>
      <c r="H1685" s="21">
        <v>145513</v>
      </c>
      <c r="I1685" s="21" t="s">
        <v>3004</v>
      </c>
      <c r="J1685" s="21">
        <v>2</v>
      </c>
      <c r="K1685" s="21">
        <v>2</v>
      </c>
      <c r="L1685" s="21">
        <f t="shared" si="180"/>
        <v>0</v>
      </c>
      <c r="M1685" s="21" t="s">
        <v>2172</v>
      </c>
      <c r="N1685" s="30">
        <v>45871</v>
      </c>
      <c r="O1685" s="48">
        <v>36765</v>
      </c>
      <c r="P1685" s="21" t="s">
        <v>242</v>
      </c>
      <c r="Q1685" s="21">
        <v>58153984346</v>
      </c>
      <c r="R1685" s="21" t="s">
        <v>40</v>
      </c>
      <c r="S1685" s="3">
        <v>4</v>
      </c>
      <c r="T1685" s="37"/>
      <c r="U1685" s="21" t="s">
        <v>18</v>
      </c>
      <c r="V1685" s="21" t="str">
        <f>VLOOKUP(P1685,'Customer List'!B:C,2,)</f>
        <v>Mumbai</v>
      </c>
      <c r="W1685" s="38"/>
      <c r="X1685" s="30">
        <v>45873</v>
      </c>
      <c r="Y1685" s="21">
        <f t="shared" si="181"/>
        <v>2</v>
      </c>
      <c r="Z1685" s="21" t="str">
        <f t="shared" si="182"/>
        <v>Saturday</v>
      </c>
      <c r="AA1685" s="21" t="str">
        <f t="shared" si="183"/>
        <v>Monday</v>
      </c>
      <c r="AB1685" s="21" t="str">
        <f>VLOOKUP(U1685,'Currency Sheet'!A:C,3,)</f>
        <v>DOLLAR</v>
      </c>
      <c r="AC1685" s="42" t="str">
        <f>VLOOKUP(P1685,'Customer List'!B:D,3,)</f>
        <v>OutStation</v>
      </c>
    </row>
    <row r="1686" spans="1:29" x14ac:dyDescent="0.25">
      <c r="A1686" s="21">
        <v>1685</v>
      </c>
      <c r="B1686" s="21" t="s">
        <v>2156</v>
      </c>
      <c r="C1686" s="30">
        <v>45863</v>
      </c>
      <c r="D1686" s="30">
        <v>45869</v>
      </c>
      <c r="E1686" s="47">
        <v>231</v>
      </c>
      <c r="F1686" s="47">
        <f t="shared" si="178"/>
        <v>20328</v>
      </c>
      <c r="G1686" s="48">
        <f t="shared" si="179"/>
        <v>20328</v>
      </c>
      <c r="H1686" s="21">
        <v>155509</v>
      </c>
      <c r="I1686" s="21" t="s">
        <v>3005</v>
      </c>
      <c r="J1686" s="21">
        <v>1</v>
      </c>
      <c r="K1686" s="21">
        <v>1</v>
      </c>
      <c r="L1686" s="21">
        <f t="shared" si="180"/>
        <v>0</v>
      </c>
      <c r="M1686" s="21" t="s">
        <v>2190</v>
      </c>
      <c r="N1686" s="30">
        <v>45871</v>
      </c>
      <c r="O1686" s="48">
        <v>23408</v>
      </c>
      <c r="P1686" s="21" t="s">
        <v>839</v>
      </c>
      <c r="Q1686" s="21">
        <v>58153982865</v>
      </c>
      <c r="R1686" s="21" t="s">
        <v>40</v>
      </c>
      <c r="S1686" s="3">
        <v>4</v>
      </c>
      <c r="T1686" s="37"/>
      <c r="U1686" s="21" t="s">
        <v>18</v>
      </c>
      <c r="V1686" s="21" t="str">
        <f>VLOOKUP(P1686,'Customer List'!B:C,2,)</f>
        <v>Hyderabad</v>
      </c>
      <c r="W1686" s="38"/>
      <c r="X1686" s="30">
        <v>45873</v>
      </c>
      <c r="Y1686" s="21">
        <f t="shared" si="181"/>
        <v>2</v>
      </c>
      <c r="Z1686" s="21" t="str">
        <f t="shared" si="182"/>
        <v>Saturday</v>
      </c>
      <c r="AA1686" s="21" t="str">
        <f t="shared" si="183"/>
        <v>Monday</v>
      </c>
      <c r="AB1686" s="21" t="str">
        <f>VLOOKUP(U1686,'Currency Sheet'!A:C,3,)</f>
        <v>DOLLAR</v>
      </c>
      <c r="AC1686" s="42" t="str">
        <f>VLOOKUP(P1686,'Customer List'!B:D,3,)</f>
        <v>OutStation</v>
      </c>
    </row>
    <row r="1687" spans="1:29" x14ac:dyDescent="0.25">
      <c r="A1687" s="21">
        <v>1686</v>
      </c>
      <c r="B1687" s="21" t="s">
        <v>2156</v>
      </c>
      <c r="C1687" s="30">
        <v>45863</v>
      </c>
      <c r="D1687" s="30">
        <v>45869</v>
      </c>
      <c r="E1687" s="47">
        <v>38.5</v>
      </c>
      <c r="F1687" s="47">
        <f t="shared" si="178"/>
        <v>3388</v>
      </c>
      <c r="G1687" s="48">
        <f t="shared" si="179"/>
        <v>3388</v>
      </c>
      <c r="H1687" s="21">
        <v>300306</v>
      </c>
      <c r="I1687" s="21" t="s">
        <v>216</v>
      </c>
      <c r="J1687" s="21">
        <v>1</v>
      </c>
      <c r="K1687" s="21">
        <v>1</v>
      </c>
      <c r="L1687" s="21">
        <f t="shared" si="180"/>
        <v>0</v>
      </c>
      <c r="M1687" s="21" t="s">
        <v>2231</v>
      </c>
      <c r="N1687" s="30">
        <v>45873</v>
      </c>
      <c r="O1687" s="48">
        <v>5285.5</v>
      </c>
      <c r="P1687" s="21" t="s">
        <v>1051</v>
      </c>
      <c r="Q1687" s="21" t="s">
        <v>2070</v>
      </c>
      <c r="R1687" s="21" t="s">
        <v>847</v>
      </c>
      <c r="S1687" s="3">
        <v>4</v>
      </c>
      <c r="T1687" s="37"/>
      <c r="U1687" s="21" t="s">
        <v>18</v>
      </c>
      <c r="V1687" s="21" t="str">
        <f>VLOOKUP(P1687,'Customer List'!B:C,2,)</f>
        <v>Delhi</v>
      </c>
      <c r="W1687" s="38"/>
      <c r="X1687" s="30">
        <v>45873</v>
      </c>
      <c r="Y1687" s="21">
        <f t="shared" si="181"/>
        <v>0</v>
      </c>
      <c r="Z1687" s="21" t="str">
        <f t="shared" si="182"/>
        <v>Monday</v>
      </c>
      <c r="AA1687" s="21" t="str">
        <f t="shared" si="183"/>
        <v>Monday</v>
      </c>
      <c r="AB1687" s="21" t="str">
        <f>VLOOKUP(U1687,'Currency Sheet'!A:C,3,)</f>
        <v>DOLLAR</v>
      </c>
      <c r="AC1687" s="42" t="str">
        <f>VLOOKUP(P1687,'Customer List'!B:D,3,)</f>
        <v>Local</v>
      </c>
    </row>
    <row r="1688" spans="1:29" x14ac:dyDescent="0.25">
      <c r="A1688" s="21">
        <v>1687</v>
      </c>
      <c r="B1688" s="21" t="s">
        <v>2156</v>
      </c>
      <c r="C1688" s="30">
        <v>45863</v>
      </c>
      <c r="D1688" s="30">
        <v>45869</v>
      </c>
      <c r="E1688" s="47">
        <v>35</v>
      </c>
      <c r="F1688" s="47">
        <f t="shared" si="178"/>
        <v>3080</v>
      </c>
      <c r="G1688" s="48">
        <f t="shared" si="179"/>
        <v>3080</v>
      </c>
      <c r="H1688" s="21">
        <v>300406</v>
      </c>
      <c r="I1688" s="21" t="s">
        <v>216</v>
      </c>
      <c r="J1688" s="21">
        <v>1</v>
      </c>
      <c r="K1688" s="21">
        <v>1</v>
      </c>
      <c r="L1688" s="21">
        <f t="shared" si="180"/>
        <v>0</v>
      </c>
      <c r="M1688" s="21" t="s">
        <v>2185</v>
      </c>
      <c r="N1688" s="30">
        <v>45871</v>
      </c>
      <c r="O1688" s="48">
        <v>5425</v>
      </c>
      <c r="P1688" s="21" t="s">
        <v>891</v>
      </c>
      <c r="Q1688" s="21">
        <v>58153984534</v>
      </c>
      <c r="R1688" s="21" t="s">
        <v>40</v>
      </c>
      <c r="S1688" s="3">
        <v>4</v>
      </c>
      <c r="T1688" s="37"/>
      <c r="U1688" s="21" t="s">
        <v>18</v>
      </c>
      <c r="V1688" s="21" t="str">
        <f>VLOOKUP(P1688,'Customer List'!B:C,2,)</f>
        <v>Banglore</v>
      </c>
      <c r="W1688" s="38"/>
      <c r="X1688" s="30">
        <v>45873</v>
      </c>
      <c r="Y1688" s="21">
        <f t="shared" si="181"/>
        <v>2</v>
      </c>
      <c r="Z1688" s="21" t="str">
        <f t="shared" si="182"/>
        <v>Saturday</v>
      </c>
      <c r="AA1688" s="21" t="str">
        <f t="shared" si="183"/>
        <v>Monday</v>
      </c>
      <c r="AB1688" s="21" t="str">
        <f>VLOOKUP(U1688,'Currency Sheet'!A:C,3,)</f>
        <v>DOLLAR</v>
      </c>
      <c r="AC1688" s="42" t="str">
        <f>VLOOKUP(P1688,'Customer List'!B:D,3,)</f>
        <v>OutStation</v>
      </c>
    </row>
    <row r="1689" spans="1:29" x14ac:dyDescent="0.25">
      <c r="A1689" s="21">
        <v>1688</v>
      </c>
      <c r="B1689" s="21" t="s">
        <v>2156</v>
      </c>
      <c r="C1689" s="30">
        <v>45863</v>
      </c>
      <c r="D1689" s="30">
        <v>45869</v>
      </c>
      <c r="E1689" s="47">
        <v>234.5</v>
      </c>
      <c r="F1689" s="47">
        <f t="shared" si="178"/>
        <v>20636</v>
      </c>
      <c r="G1689" s="48">
        <f t="shared" si="179"/>
        <v>20636</v>
      </c>
      <c r="H1689" s="21">
        <v>300922</v>
      </c>
      <c r="I1689" s="21" t="s">
        <v>3006</v>
      </c>
      <c r="J1689" s="21">
        <v>1</v>
      </c>
      <c r="K1689" s="21">
        <v>1</v>
      </c>
      <c r="L1689" s="21">
        <f t="shared" si="180"/>
        <v>0</v>
      </c>
      <c r="M1689" s="21" t="s">
        <v>2231</v>
      </c>
      <c r="N1689" s="30">
        <v>45873</v>
      </c>
      <c r="O1689" s="48">
        <v>32193.5</v>
      </c>
      <c r="P1689" s="21" t="s">
        <v>1051</v>
      </c>
      <c r="Q1689" s="21" t="s">
        <v>2070</v>
      </c>
      <c r="R1689" s="21" t="s">
        <v>847</v>
      </c>
      <c r="S1689" s="3">
        <v>4</v>
      </c>
      <c r="T1689" s="37"/>
      <c r="U1689" s="21" t="s">
        <v>18</v>
      </c>
      <c r="V1689" s="21" t="str">
        <f>VLOOKUP(P1689,'Customer List'!B:C,2,)</f>
        <v>Delhi</v>
      </c>
      <c r="W1689" s="38"/>
      <c r="X1689" s="30">
        <v>45873</v>
      </c>
      <c r="Y1689" s="21">
        <f t="shared" si="181"/>
        <v>0</v>
      </c>
      <c r="Z1689" s="21" t="str">
        <f t="shared" si="182"/>
        <v>Monday</v>
      </c>
      <c r="AA1689" s="21" t="str">
        <f t="shared" si="183"/>
        <v>Monday</v>
      </c>
      <c r="AB1689" s="21" t="str">
        <f>VLOOKUP(U1689,'Currency Sheet'!A:C,3,)</f>
        <v>DOLLAR</v>
      </c>
      <c r="AC1689" s="42" t="str">
        <f>VLOOKUP(P1689,'Customer List'!B:D,3,)</f>
        <v>Local</v>
      </c>
    </row>
    <row r="1690" spans="1:29" x14ac:dyDescent="0.25">
      <c r="A1690" s="21">
        <v>1689</v>
      </c>
      <c r="B1690" s="21" t="s">
        <v>2156</v>
      </c>
      <c r="C1690" s="30">
        <v>45863</v>
      </c>
      <c r="D1690" s="30">
        <v>45869</v>
      </c>
      <c r="E1690" s="47">
        <v>204.4</v>
      </c>
      <c r="F1690" s="47">
        <f t="shared" si="178"/>
        <v>17987.2</v>
      </c>
      <c r="G1690" s="48">
        <f t="shared" si="179"/>
        <v>17987.2</v>
      </c>
      <c r="H1690" s="21">
        <v>301016</v>
      </c>
      <c r="I1690" s="21" t="s">
        <v>1308</v>
      </c>
      <c r="J1690" s="21">
        <v>1</v>
      </c>
      <c r="K1690" s="21">
        <v>1</v>
      </c>
      <c r="L1690" s="21">
        <f t="shared" si="180"/>
        <v>0</v>
      </c>
      <c r="M1690" s="21" t="s">
        <v>2175</v>
      </c>
      <c r="N1690" s="30">
        <v>45871</v>
      </c>
      <c r="O1690" s="48">
        <v>31682</v>
      </c>
      <c r="P1690" s="21" t="s">
        <v>2046</v>
      </c>
      <c r="Q1690" s="21">
        <v>58153983650</v>
      </c>
      <c r="R1690" s="21" t="s">
        <v>40</v>
      </c>
      <c r="S1690" s="3">
        <v>4</v>
      </c>
      <c r="T1690" s="37"/>
      <c r="U1690" s="21" t="s">
        <v>18</v>
      </c>
      <c r="V1690" s="21" t="str">
        <f>VLOOKUP(P1690,'Customer List'!B:C,2,)</f>
        <v>Banglore</v>
      </c>
      <c r="W1690" s="38"/>
      <c r="X1690" s="30">
        <v>45873</v>
      </c>
      <c r="Y1690" s="21">
        <f t="shared" si="181"/>
        <v>2</v>
      </c>
      <c r="Z1690" s="21" t="str">
        <f t="shared" si="182"/>
        <v>Saturday</v>
      </c>
      <c r="AA1690" s="21" t="str">
        <f t="shared" si="183"/>
        <v>Monday</v>
      </c>
      <c r="AB1690" s="21" t="str">
        <f>VLOOKUP(U1690,'Currency Sheet'!A:C,3,)</f>
        <v>DOLLAR</v>
      </c>
      <c r="AC1690" s="42" t="str">
        <f>VLOOKUP(P1690,'Customer List'!B:D,3,)</f>
        <v>OutStation</v>
      </c>
    </row>
    <row r="1691" spans="1:29" x14ac:dyDescent="0.25">
      <c r="A1691" s="21">
        <v>1690</v>
      </c>
      <c r="B1691" s="21" t="s">
        <v>2156</v>
      </c>
      <c r="C1691" s="30">
        <v>45863</v>
      </c>
      <c r="D1691" s="30">
        <v>45869</v>
      </c>
      <c r="E1691" s="47">
        <v>242.9</v>
      </c>
      <c r="F1691" s="47">
        <f t="shared" si="178"/>
        <v>21375.200000000001</v>
      </c>
      <c r="G1691" s="48">
        <f t="shared" si="179"/>
        <v>42750.400000000001</v>
      </c>
      <c r="H1691" s="21">
        <v>301852</v>
      </c>
      <c r="I1691" s="21" t="s">
        <v>3007</v>
      </c>
      <c r="J1691" s="21">
        <v>2</v>
      </c>
      <c r="K1691" s="21">
        <v>2</v>
      </c>
      <c r="L1691" s="21">
        <f t="shared" si="180"/>
        <v>0</v>
      </c>
      <c r="M1691" s="21" t="s">
        <v>2185</v>
      </c>
      <c r="N1691" s="30">
        <v>45871</v>
      </c>
      <c r="O1691" s="48">
        <v>75299</v>
      </c>
      <c r="P1691" s="21" t="s">
        <v>891</v>
      </c>
      <c r="Q1691" s="21">
        <v>58153984534</v>
      </c>
      <c r="R1691" s="21" t="s">
        <v>40</v>
      </c>
      <c r="S1691" s="3">
        <v>4</v>
      </c>
      <c r="T1691" s="37"/>
      <c r="U1691" s="21" t="s">
        <v>18</v>
      </c>
      <c r="V1691" s="21" t="str">
        <f>VLOOKUP(P1691,'Customer List'!B:C,2,)</f>
        <v>Banglore</v>
      </c>
      <c r="W1691" s="38"/>
      <c r="X1691" s="30">
        <v>45873</v>
      </c>
      <c r="Y1691" s="21">
        <f t="shared" si="181"/>
        <v>2</v>
      </c>
      <c r="Z1691" s="21" t="str">
        <f t="shared" si="182"/>
        <v>Saturday</v>
      </c>
      <c r="AA1691" s="21" t="str">
        <f t="shared" si="183"/>
        <v>Monday</v>
      </c>
      <c r="AB1691" s="21" t="str">
        <f>VLOOKUP(U1691,'Currency Sheet'!A:C,3,)</f>
        <v>DOLLAR</v>
      </c>
      <c r="AC1691" s="42" t="str">
        <f>VLOOKUP(P1691,'Customer List'!B:D,3,)</f>
        <v>OutStation</v>
      </c>
    </row>
    <row r="1692" spans="1:29" x14ac:dyDescent="0.25">
      <c r="A1692" s="21">
        <v>1691</v>
      </c>
      <c r="B1692" s="21" t="s">
        <v>2156</v>
      </c>
      <c r="C1692" s="30">
        <v>45863</v>
      </c>
      <c r="D1692" s="30">
        <v>45869</v>
      </c>
      <c r="E1692" s="47">
        <v>133.69999999999999</v>
      </c>
      <c r="F1692" s="47">
        <f t="shared" si="178"/>
        <v>11765.599999999999</v>
      </c>
      <c r="G1692" s="48">
        <f t="shared" si="179"/>
        <v>11765.599999999999</v>
      </c>
      <c r="H1692" s="21">
        <v>301904</v>
      </c>
      <c r="I1692" s="21" t="s">
        <v>3008</v>
      </c>
      <c r="J1692" s="21">
        <v>1</v>
      </c>
      <c r="K1692" s="21">
        <v>1</v>
      </c>
      <c r="L1692" s="21">
        <f t="shared" si="180"/>
        <v>0</v>
      </c>
      <c r="M1692" s="21" t="s">
        <v>2349</v>
      </c>
      <c r="N1692" s="30">
        <v>45881</v>
      </c>
      <c r="O1692" s="48">
        <v>28124.75</v>
      </c>
      <c r="P1692" s="21" t="s">
        <v>30</v>
      </c>
      <c r="Q1692" s="21" t="s">
        <v>2070</v>
      </c>
      <c r="R1692" s="21" t="s">
        <v>637</v>
      </c>
      <c r="S1692" s="3">
        <v>4</v>
      </c>
      <c r="T1692" s="37"/>
      <c r="U1692" s="21" t="s">
        <v>18</v>
      </c>
      <c r="V1692" s="21" t="str">
        <f>VLOOKUP(P1692,'Customer List'!B:C,2,)</f>
        <v>Delhi</v>
      </c>
      <c r="W1692" s="38"/>
      <c r="X1692" s="30">
        <v>45881</v>
      </c>
      <c r="Y1692" s="21">
        <f t="shared" si="181"/>
        <v>0</v>
      </c>
      <c r="Z1692" s="21" t="str">
        <f t="shared" si="182"/>
        <v>Tuesday</v>
      </c>
      <c r="AA1692" s="21" t="str">
        <f t="shared" si="183"/>
        <v>Tuesday</v>
      </c>
      <c r="AB1692" s="21" t="str">
        <f>VLOOKUP(U1692,'Currency Sheet'!A:C,3,)</f>
        <v>DOLLAR</v>
      </c>
      <c r="AC1692" s="42" t="str">
        <f>VLOOKUP(P1692,'Customer List'!B:D,3,)</f>
        <v>Local</v>
      </c>
    </row>
    <row r="1693" spans="1:29" x14ac:dyDescent="0.25">
      <c r="A1693" s="21">
        <v>1692</v>
      </c>
      <c r="B1693" s="21" t="s">
        <v>2156</v>
      </c>
      <c r="C1693" s="30">
        <v>45863</v>
      </c>
      <c r="D1693" s="30">
        <v>45869</v>
      </c>
      <c r="E1693" s="47">
        <v>282</v>
      </c>
      <c r="F1693" s="47">
        <f t="shared" si="178"/>
        <v>24816</v>
      </c>
      <c r="G1693" s="48">
        <f t="shared" si="179"/>
        <v>49632</v>
      </c>
      <c r="H1693" s="21">
        <v>302048</v>
      </c>
      <c r="I1693" s="21" t="s">
        <v>1311</v>
      </c>
      <c r="J1693" s="21">
        <v>2</v>
      </c>
      <c r="K1693" s="21">
        <v>2</v>
      </c>
      <c r="L1693" s="21">
        <f t="shared" si="180"/>
        <v>0</v>
      </c>
      <c r="M1693" s="21" t="s">
        <v>2185</v>
      </c>
      <c r="N1693" s="30">
        <v>45871</v>
      </c>
      <c r="O1693" s="48">
        <v>81592</v>
      </c>
      <c r="P1693" s="21" t="s">
        <v>891</v>
      </c>
      <c r="Q1693" s="21">
        <v>58153984534</v>
      </c>
      <c r="R1693" s="21" t="s">
        <v>40</v>
      </c>
      <c r="S1693" s="3">
        <v>4</v>
      </c>
      <c r="T1693" s="37"/>
      <c r="U1693" s="21" t="s">
        <v>18</v>
      </c>
      <c r="V1693" s="21" t="str">
        <f>VLOOKUP(P1693,'Customer List'!B:C,2,)</f>
        <v>Banglore</v>
      </c>
      <c r="W1693" s="38"/>
      <c r="X1693" s="30">
        <v>45873</v>
      </c>
      <c r="Y1693" s="21">
        <f t="shared" si="181"/>
        <v>2</v>
      </c>
      <c r="Z1693" s="21" t="str">
        <f t="shared" si="182"/>
        <v>Saturday</v>
      </c>
      <c r="AA1693" s="21" t="str">
        <f t="shared" si="183"/>
        <v>Monday</v>
      </c>
      <c r="AB1693" s="21" t="str">
        <f>VLOOKUP(U1693,'Currency Sheet'!A:C,3,)</f>
        <v>DOLLAR</v>
      </c>
      <c r="AC1693" s="42" t="str">
        <f>VLOOKUP(P1693,'Customer List'!B:D,3,)</f>
        <v>OutStation</v>
      </c>
    </row>
    <row r="1694" spans="1:29" x14ac:dyDescent="0.25">
      <c r="A1694" s="21">
        <v>1693</v>
      </c>
      <c r="B1694" s="21" t="s">
        <v>2156</v>
      </c>
      <c r="C1694" s="30">
        <v>45863</v>
      </c>
      <c r="D1694" s="30">
        <v>45869</v>
      </c>
      <c r="E1694" s="47">
        <v>297</v>
      </c>
      <c r="F1694" s="47">
        <f t="shared" si="178"/>
        <v>26136</v>
      </c>
      <c r="G1694" s="48">
        <f t="shared" si="179"/>
        <v>52272</v>
      </c>
      <c r="H1694" s="21">
        <v>302336</v>
      </c>
      <c r="I1694" s="21" t="s">
        <v>3009</v>
      </c>
      <c r="J1694" s="21">
        <v>2</v>
      </c>
      <c r="K1694" s="21">
        <v>2</v>
      </c>
      <c r="L1694" s="21">
        <f t="shared" si="180"/>
        <v>0</v>
      </c>
      <c r="M1694" s="21" t="s">
        <v>2185</v>
      </c>
      <c r="N1694" s="30">
        <v>45871</v>
      </c>
      <c r="O1694" s="48">
        <v>85932</v>
      </c>
      <c r="P1694" s="21" t="s">
        <v>891</v>
      </c>
      <c r="Q1694" s="21">
        <v>58153984534</v>
      </c>
      <c r="R1694" s="21" t="s">
        <v>40</v>
      </c>
      <c r="S1694" s="3">
        <v>4</v>
      </c>
      <c r="T1694" s="37"/>
      <c r="U1694" s="21" t="s">
        <v>18</v>
      </c>
      <c r="V1694" s="21" t="str">
        <f>VLOOKUP(P1694,'Customer List'!B:C,2,)</f>
        <v>Banglore</v>
      </c>
      <c r="W1694" s="38"/>
      <c r="X1694" s="30">
        <v>45873</v>
      </c>
      <c r="Y1694" s="21">
        <f t="shared" si="181"/>
        <v>2</v>
      </c>
      <c r="Z1694" s="21" t="str">
        <f t="shared" si="182"/>
        <v>Saturday</v>
      </c>
      <c r="AA1694" s="21" t="str">
        <f t="shared" si="183"/>
        <v>Monday</v>
      </c>
      <c r="AB1694" s="21" t="str">
        <f>VLOOKUP(U1694,'Currency Sheet'!A:C,3,)</f>
        <v>DOLLAR</v>
      </c>
      <c r="AC1694" s="42" t="str">
        <f>VLOOKUP(P1694,'Customer List'!B:D,3,)</f>
        <v>OutStation</v>
      </c>
    </row>
    <row r="1695" spans="1:29" x14ac:dyDescent="0.25">
      <c r="A1695" s="21">
        <v>1694</v>
      </c>
      <c r="B1695" s="21" t="s">
        <v>2156</v>
      </c>
      <c r="C1695" s="30">
        <v>45863</v>
      </c>
      <c r="D1695" s="30">
        <v>45869</v>
      </c>
      <c r="E1695" s="47">
        <v>318</v>
      </c>
      <c r="F1695" s="47">
        <f t="shared" si="178"/>
        <v>27984</v>
      </c>
      <c r="G1695" s="48">
        <f t="shared" si="179"/>
        <v>27984</v>
      </c>
      <c r="H1695" s="21">
        <v>302828</v>
      </c>
      <c r="I1695" s="21" t="s">
        <v>1801</v>
      </c>
      <c r="J1695" s="21">
        <v>1</v>
      </c>
      <c r="K1695" s="21">
        <v>1</v>
      </c>
      <c r="L1695" s="21">
        <f t="shared" si="180"/>
        <v>0</v>
      </c>
      <c r="M1695" s="21" t="s">
        <v>2174</v>
      </c>
      <c r="N1695" s="30">
        <v>45871</v>
      </c>
      <c r="O1695" s="48">
        <v>39432</v>
      </c>
      <c r="P1695" s="21" t="s">
        <v>2046</v>
      </c>
      <c r="Q1695" s="21">
        <v>58153983650</v>
      </c>
      <c r="R1695" s="21" t="s">
        <v>40</v>
      </c>
      <c r="S1695" s="3">
        <v>4</v>
      </c>
      <c r="T1695" s="37"/>
      <c r="U1695" s="21" t="s">
        <v>18</v>
      </c>
      <c r="V1695" s="21" t="str">
        <f>VLOOKUP(P1695,'Customer List'!B:C,2,)</f>
        <v>Banglore</v>
      </c>
      <c r="W1695" s="38"/>
      <c r="X1695" s="30">
        <v>45873</v>
      </c>
      <c r="Y1695" s="21">
        <f t="shared" si="181"/>
        <v>2</v>
      </c>
      <c r="Z1695" s="21" t="str">
        <f t="shared" si="182"/>
        <v>Saturday</v>
      </c>
      <c r="AA1695" s="21" t="str">
        <f t="shared" si="183"/>
        <v>Monday</v>
      </c>
      <c r="AB1695" s="21" t="str">
        <f>VLOOKUP(U1695,'Currency Sheet'!A:C,3,)</f>
        <v>DOLLAR</v>
      </c>
      <c r="AC1695" s="42" t="str">
        <f>VLOOKUP(P1695,'Customer List'!B:D,3,)</f>
        <v>OutStation</v>
      </c>
    </row>
    <row r="1696" spans="1:29" x14ac:dyDescent="0.25">
      <c r="A1696" s="21">
        <v>1695</v>
      </c>
      <c r="B1696" s="21" t="s">
        <v>2156</v>
      </c>
      <c r="C1696" s="30">
        <v>45863</v>
      </c>
      <c r="D1696" s="30">
        <v>45869</v>
      </c>
      <c r="E1696" s="47">
        <v>185.5</v>
      </c>
      <c r="F1696" s="47">
        <f t="shared" si="178"/>
        <v>16324</v>
      </c>
      <c r="G1696" s="48">
        <f t="shared" si="179"/>
        <v>16324</v>
      </c>
      <c r="H1696" s="21">
        <v>304024</v>
      </c>
      <c r="I1696" s="21" t="s">
        <v>1691</v>
      </c>
      <c r="J1696" s="21">
        <v>1</v>
      </c>
      <c r="K1696" s="21">
        <v>1</v>
      </c>
      <c r="L1696" s="21">
        <f t="shared" si="180"/>
        <v>0</v>
      </c>
      <c r="M1696" s="21" t="s">
        <v>2180</v>
      </c>
      <c r="N1696" s="30">
        <v>45871</v>
      </c>
      <c r="O1696" s="48">
        <v>30806</v>
      </c>
      <c r="P1696" s="21" t="s">
        <v>288</v>
      </c>
      <c r="Q1696" s="21">
        <v>58153983241</v>
      </c>
      <c r="R1696" s="21" t="s">
        <v>40</v>
      </c>
      <c r="S1696" s="3">
        <v>4</v>
      </c>
      <c r="T1696" s="37"/>
      <c r="U1696" s="21" t="s">
        <v>18</v>
      </c>
      <c r="V1696" s="21" t="str">
        <f>VLOOKUP(P1696,'Customer List'!B:C,2,)</f>
        <v>Banglore</v>
      </c>
      <c r="W1696" s="38"/>
      <c r="X1696" s="30">
        <v>45873</v>
      </c>
      <c r="Y1696" s="21">
        <f t="shared" si="181"/>
        <v>2</v>
      </c>
      <c r="Z1696" s="21" t="str">
        <f t="shared" si="182"/>
        <v>Saturday</v>
      </c>
      <c r="AA1696" s="21" t="str">
        <f t="shared" si="183"/>
        <v>Monday</v>
      </c>
      <c r="AB1696" s="21" t="str">
        <f>VLOOKUP(U1696,'Currency Sheet'!A:C,3,)</f>
        <v>DOLLAR</v>
      </c>
      <c r="AC1696" s="42" t="str">
        <f>VLOOKUP(P1696,'Customer List'!B:D,3,)</f>
        <v>OutStation</v>
      </c>
    </row>
    <row r="1697" spans="1:29" x14ac:dyDescent="0.25">
      <c r="A1697" s="21">
        <v>1696</v>
      </c>
      <c r="B1697" s="21" t="s">
        <v>2156</v>
      </c>
      <c r="C1697" s="30">
        <v>45863</v>
      </c>
      <c r="D1697" s="30">
        <v>45869</v>
      </c>
      <c r="E1697" s="47">
        <v>326.25</v>
      </c>
      <c r="F1697" s="47">
        <f t="shared" si="178"/>
        <v>28710</v>
      </c>
      <c r="G1697" s="48">
        <f t="shared" si="179"/>
        <v>57420</v>
      </c>
      <c r="H1697" s="21">
        <v>306742</v>
      </c>
      <c r="I1697" s="21" t="s">
        <v>1318</v>
      </c>
      <c r="J1697" s="21">
        <v>2</v>
      </c>
      <c r="K1697" s="21">
        <v>2</v>
      </c>
      <c r="L1697" s="21">
        <f t="shared" si="180"/>
        <v>0</v>
      </c>
      <c r="M1697" s="21" t="s">
        <v>2185</v>
      </c>
      <c r="N1697" s="30">
        <v>45871</v>
      </c>
      <c r="O1697" s="48">
        <v>94395</v>
      </c>
      <c r="P1697" s="21" t="s">
        <v>891</v>
      </c>
      <c r="Q1697" s="21">
        <v>58153984534</v>
      </c>
      <c r="R1697" s="21" t="s">
        <v>40</v>
      </c>
      <c r="S1697" s="3">
        <v>4</v>
      </c>
      <c r="T1697" s="37"/>
      <c r="U1697" s="21" t="s">
        <v>18</v>
      </c>
      <c r="V1697" s="21" t="str">
        <f>VLOOKUP(P1697,'Customer List'!B:C,2,)</f>
        <v>Banglore</v>
      </c>
      <c r="W1697" s="38"/>
      <c r="X1697" s="30">
        <v>45873</v>
      </c>
      <c r="Y1697" s="21">
        <f t="shared" si="181"/>
        <v>2</v>
      </c>
      <c r="Z1697" s="21" t="str">
        <f t="shared" si="182"/>
        <v>Saturday</v>
      </c>
      <c r="AA1697" s="21" t="str">
        <f t="shared" si="183"/>
        <v>Monday</v>
      </c>
      <c r="AB1697" s="21" t="str">
        <f>VLOOKUP(U1697,'Currency Sheet'!A:C,3,)</f>
        <v>DOLLAR</v>
      </c>
      <c r="AC1697" s="42" t="str">
        <f>VLOOKUP(P1697,'Customer List'!B:D,3,)</f>
        <v>OutStation</v>
      </c>
    </row>
    <row r="1698" spans="1:29" x14ac:dyDescent="0.25">
      <c r="A1698" s="21">
        <v>1697</v>
      </c>
      <c r="B1698" s="21" t="s">
        <v>2156</v>
      </c>
      <c r="C1698" s="30">
        <v>45863</v>
      </c>
      <c r="D1698" s="30">
        <v>45869</v>
      </c>
      <c r="E1698" s="47">
        <v>330</v>
      </c>
      <c r="F1698" s="47">
        <f t="shared" si="178"/>
        <v>29040</v>
      </c>
      <c r="G1698" s="48">
        <f t="shared" si="179"/>
        <v>29040</v>
      </c>
      <c r="H1698" s="21">
        <v>307642</v>
      </c>
      <c r="I1698" s="21" t="s">
        <v>3010</v>
      </c>
      <c r="J1698" s="21">
        <v>1</v>
      </c>
      <c r="K1698" s="21">
        <v>1</v>
      </c>
      <c r="L1698" s="21">
        <f t="shared" si="180"/>
        <v>0</v>
      </c>
      <c r="M1698" s="21" t="s">
        <v>3326</v>
      </c>
      <c r="N1698" s="30">
        <v>45904</v>
      </c>
      <c r="O1698" s="48">
        <v>51150</v>
      </c>
      <c r="P1698" s="21" t="s">
        <v>625</v>
      </c>
      <c r="Q1698" s="21" t="s">
        <v>636</v>
      </c>
      <c r="R1698" s="21" t="s">
        <v>637</v>
      </c>
      <c r="S1698" s="3">
        <v>4</v>
      </c>
      <c r="T1698" s="37"/>
      <c r="U1698" s="21" t="s">
        <v>18</v>
      </c>
      <c r="V1698" s="21" t="str">
        <f>VLOOKUP(P1698,'Customer List'!B:C,2,)</f>
        <v>Delhi</v>
      </c>
      <c r="W1698" s="38"/>
      <c r="X1698" s="30">
        <f>IF(OR(R1698 = "PRIYANKA MADAM", R1698 = "DEEPAK", R1698 = "PORTER"),N1698,"")</f>
        <v>45904</v>
      </c>
      <c r="Y1698" s="21">
        <f t="shared" si="181"/>
        <v>0</v>
      </c>
      <c r="Z1698" s="21" t="str">
        <f t="shared" si="182"/>
        <v>Thursday</v>
      </c>
      <c r="AA1698" s="21" t="str">
        <f t="shared" si="183"/>
        <v>Thursday</v>
      </c>
      <c r="AB1698" s="21" t="str">
        <f>VLOOKUP(U1698,'Currency Sheet'!A:C,3,)</f>
        <v>DOLLAR</v>
      </c>
      <c r="AC1698" s="42" t="str">
        <f>VLOOKUP(P1698,'Customer List'!B:D,3,)</f>
        <v>Local</v>
      </c>
    </row>
    <row r="1699" spans="1:29" x14ac:dyDescent="0.25">
      <c r="A1699" s="21">
        <v>1698</v>
      </c>
      <c r="B1699" s="21" t="s">
        <v>2156</v>
      </c>
      <c r="C1699" s="30">
        <v>45863</v>
      </c>
      <c r="D1699" s="30">
        <v>45869</v>
      </c>
      <c r="E1699" s="47">
        <v>77</v>
      </c>
      <c r="F1699" s="47">
        <f t="shared" si="178"/>
        <v>6776</v>
      </c>
      <c r="G1699" s="48">
        <f t="shared" si="179"/>
        <v>6776</v>
      </c>
      <c r="H1699" s="21">
        <v>308703</v>
      </c>
      <c r="I1699" s="21" t="s">
        <v>3011</v>
      </c>
      <c r="J1699" s="21">
        <v>1</v>
      </c>
      <c r="K1699" s="21">
        <v>1</v>
      </c>
      <c r="L1699" s="21">
        <f t="shared" si="180"/>
        <v>0</v>
      </c>
      <c r="M1699" s="21" t="s">
        <v>2182</v>
      </c>
      <c r="N1699" s="30">
        <v>45871</v>
      </c>
      <c r="O1699" s="48">
        <v>11935</v>
      </c>
      <c r="P1699" s="21" t="s">
        <v>295</v>
      </c>
      <c r="Q1699" s="21">
        <v>58153982574</v>
      </c>
      <c r="R1699" s="21" t="s">
        <v>40</v>
      </c>
      <c r="S1699" s="3">
        <v>4</v>
      </c>
      <c r="T1699" s="37"/>
      <c r="U1699" s="21" t="s">
        <v>18</v>
      </c>
      <c r="V1699" s="21" t="str">
        <f>VLOOKUP(P1699,'Customer List'!B:C,2,)</f>
        <v>Kerala</v>
      </c>
      <c r="W1699" s="38"/>
      <c r="X1699" s="30">
        <v>45874</v>
      </c>
      <c r="Y1699" s="21">
        <f t="shared" si="181"/>
        <v>3</v>
      </c>
      <c r="Z1699" s="21" t="str">
        <f t="shared" si="182"/>
        <v>Saturday</v>
      </c>
      <c r="AA1699" s="21" t="str">
        <f t="shared" si="183"/>
        <v>Tuesday</v>
      </c>
      <c r="AB1699" s="21" t="str">
        <f>VLOOKUP(U1699,'Currency Sheet'!A:C,3,)</f>
        <v>DOLLAR</v>
      </c>
      <c r="AC1699" s="42" t="str">
        <f>VLOOKUP(P1699,'Customer List'!B:D,3,)</f>
        <v>OutStation</v>
      </c>
    </row>
    <row r="1700" spans="1:29" x14ac:dyDescent="0.25">
      <c r="A1700" s="21">
        <v>1699</v>
      </c>
      <c r="B1700" s="21" t="s">
        <v>2156</v>
      </c>
      <c r="C1700" s="30">
        <v>45863</v>
      </c>
      <c r="D1700" s="30">
        <v>45869</v>
      </c>
      <c r="E1700" s="47">
        <v>97.3</v>
      </c>
      <c r="F1700" s="47">
        <f t="shared" si="178"/>
        <v>8562.4</v>
      </c>
      <c r="G1700" s="48">
        <f t="shared" si="179"/>
        <v>8562.4</v>
      </c>
      <c r="H1700" s="21">
        <v>313205</v>
      </c>
      <c r="I1700" s="21" t="s">
        <v>3012</v>
      </c>
      <c r="J1700" s="21">
        <v>1</v>
      </c>
      <c r="K1700" s="21">
        <v>1</v>
      </c>
      <c r="L1700" s="21">
        <f t="shared" si="180"/>
        <v>0</v>
      </c>
      <c r="M1700" s="21" t="s">
        <v>2472</v>
      </c>
      <c r="N1700" s="30">
        <v>45890</v>
      </c>
      <c r="O1700" s="48">
        <v>15512.4</v>
      </c>
      <c r="P1700" s="21" t="s">
        <v>2155</v>
      </c>
      <c r="Q1700" s="21" t="s">
        <v>636</v>
      </c>
      <c r="R1700" s="21" t="s">
        <v>637</v>
      </c>
      <c r="S1700" s="3">
        <v>4</v>
      </c>
      <c r="T1700" s="37"/>
      <c r="U1700" s="21" t="s">
        <v>18</v>
      </c>
      <c r="V1700" s="21" t="str">
        <f>VLOOKUP(P1700,'Customer List'!B:C,2,)</f>
        <v>DELHI</v>
      </c>
      <c r="W1700" s="38"/>
      <c r="X1700" s="30">
        <v>45890</v>
      </c>
      <c r="Y1700" s="21">
        <f t="shared" si="181"/>
        <v>0</v>
      </c>
      <c r="Z1700" s="21" t="str">
        <f t="shared" si="182"/>
        <v>Thursday</v>
      </c>
      <c r="AA1700" s="21" t="str">
        <f t="shared" si="183"/>
        <v>Thursday</v>
      </c>
      <c r="AB1700" s="21" t="str">
        <f>VLOOKUP(U1700,'Currency Sheet'!A:C,3,)</f>
        <v>DOLLAR</v>
      </c>
      <c r="AC1700" s="42" t="str">
        <f>VLOOKUP(P1700,'Customer List'!B:D,3,)</f>
        <v>Local</v>
      </c>
    </row>
    <row r="1701" spans="1:29" x14ac:dyDescent="0.25">
      <c r="A1701" s="21">
        <v>1700</v>
      </c>
      <c r="B1701" s="21" t="s">
        <v>2156</v>
      </c>
      <c r="C1701" s="30">
        <v>45863</v>
      </c>
      <c r="D1701" s="30">
        <v>45869</v>
      </c>
      <c r="E1701" s="47">
        <v>111.3</v>
      </c>
      <c r="F1701" s="47">
        <f t="shared" si="178"/>
        <v>9794.4</v>
      </c>
      <c r="G1701" s="48">
        <f t="shared" si="179"/>
        <v>9794.4</v>
      </c>
      <c r="H1701" s="21">
        <v>313225</v>
      </c>
      <c r="I1701" s="21" t="s">
        <v>3013</v>
      </c>
      <c r="J1701" s="21">
        <v>1</v>
      </c>
      <c r="K1701" s="21">
        <v>1</v>
      </c>
      <c r="L1701" s="21">
        <f t="shared" si="180"/>
        <v>0</v>
      </c>
      <c r="M1701" s="21" t="s">
        <v>2227</v>
      </c>
      <c r="N1701" s="30">
        <v>45871</v>
      </c>
      <c r="O1701" s="48">
        <v>15105</v>
      </c>
      <c r="P1701" s="21" t="s">
        <v>213</v>
      </c>
      <c r="Q1701" s="21" t="s">
        <v>1127</v>
      </c>
      <c r="R1701" s="21" t="s">
        <v>1127</v>
      </c>
      <c r="S1701" s="3">
        <v>4</v>
      </c>
      <c r="T1701" s="37"/>
      <c r="U1701" s="21" t="s">
        <v>18</v>
      </c>
      <c r="V1701" s="21" t="str">
        <f>VLOOKUP(P1701,'Customer List'!B:C,2,)</f>
        <v>Delhi</v>
      </c>
      <c r="W1701" s="38"/>
      <c r="X1701" s="30">
        <f>IF(OR(R1701 = "PRIYANKA MADAM", R1701 = "DEEPAK", R1701 = "PORTER"),N1701,"")</f>
        <v>45871</v>
      </c>
      <c r="Y1701" s="21">
        <f t="shared" si="181"/>
        <v>0</v>
      </c>
      <c r="Z1701" s="21" t="str">
        <f t="shared" si="182"/>
        <v>Saturday</v>
      </c>
      <c r="AA1701" s="21" t="str">
        <f t="shared" si="183"/>
        <v>Saturday</v>
      </c>
      <c r="AB1701" s="21" t="str">
        <f>VLOOKUP(U1701,'Currency Sheet'!A:C,3,)</f>
        <v>DOLLAR</v>
      </c>
      <c r="AC1701" s="42" t="str">
        <f>VLOOKUP(P1701,'Customer List'!B:D,3,)</f>
        <v>Local</v>
      </c>
    </row>
    <row r="1702" spans="1:29" x14ac:dyDescent="0.25">
      <c r="A1702" s="21">
        <v>1701</v>
      </c>
      <c r="B1702" s="21" t="s">
        <v>2156</v>
      </c>
      <c r="C1702" s="30">
        <v>45863</v>
      </c>
      <c r="D1702" s="30">
        <v>45869</v>
      </c>
      <c r="E1702" s="47">
        <v>267.39999999999998</v>
      </c>
      <c r="F1702" s="47">
        <f t="shared" si="178"/>
        <v>23531.199999999997</v>
      </c>
      <c r="G1702" s="48">
        <f t="shared" si="179"/>
        <v>23531.199999999997</v>
      </c>
      <c r="H1702" s="21">
        <v>314512</v>
      </c>
      <c r="I1702" s="21" t="s">
        <v>1809</v>
      </c>
      <c r="J1702" s="21">
        <v>1</v>
      </c>
      <c r="K1702" s="21">
        <v>1</v>
      </c>
      <c r="L1702" s="21">
        <f t="shared" si="180"/>
        <v>0</v>
      </c>
      <c r="M1702" s="21" t="s">
        <v>2301</v>
      </c>
      <c r="N1702" s="30">
        <v>45877</v>
      </c>
      <c r="O1702" s="48">
        <v>44407.5</v>
      </c>
      <c r="P1702" s="21" t="s">
        <v>901</v>
      </c>
      <c r="Q1702" s="21" t="s">
        <v>2070</v>
      </c>
      <c r="R1702" s="21" t="s">
        <v>847</v>
      </c>
      <c r="S1702" s="3">
        <v>4</v>
      </c>
      <c r="T1702" s="37"/>
      <c r="U1702" s="21" t="s">
        <v>18</v>
      </c>
      <c r="V1702" s="21" t="str">
        <f>VLOOKUP(P1702,'Customer List'!B:C,2,)</f>
        <v>Delhi</v>
      </c>
      <c r="W1702" s="38"/>
      <c r="X1702" s="30">
        <v>45877</v>
      </c>
      <c r="Y1702" s="21">
        <f t="shared" si="181"/>
        <v>0</v>
      </c>
      <c r="Z1702" s="21" t="str">
        <f t="shared" si="182"/>
        <v>Friday</v>
      </c>
      <c r="AA1702" s="21" t="str">
        <f t="shared" si="183"/>
        <v>Friday</v>
      </c>
      <c r="AB1702" s="21" t="str">
        <f>VLOOKUP(U1702,'Currency Sheet'!A:C,3,)</f>
        <v>DOLLAR</v>
      </c>
      <c r="AC1702" s="42" t="str">
        <f>VLOOKUP(P1702,'Customer List'!B:D,3,)</f>
        <v>Local</v>
      </c>
    </row>
    <row r="1703" spans="1:29" x14ac:dyDescent="0.25">
      <c r="A1703" s="21">
        <v>1702</v>
      </c>
      <c r="B1703" s="21" t="s">
        <v>2156</v>
      </c>
      <c r="C1703" s="30">
        <v>45863</v>
      </c>
      <c r="D1703" s="30">
        <v>45869</v>
      </c>
      <c r="E1703" s="47">
        <v>19.600000000000001</v>
      </c>
      <c r="F1703" s="47">
        <f t="shared" si="178"/>
        <v>1724.8000000000002</v>
      </c>
      <c r="G1703" s="48">
        <f t="shared" si="179"/>
        <v>1724.8000000000002</v>
      </c>
      <c r="H1703" s="21">
        <v>317307</v>
      </c>
      <c r="I1703" s="21" t="s">
        <v>1466</v>
      </c>
      <c r="J1703" s="21">
        <v>1</v>
      </c>
      <c r="K1703" s="21">
        <v>1</v>
      </c>
      <c r="L1703" s="21">
        <f t="shared" si="180"/>
        <v>0</v>
      </c>
      <c r="M1703" s="21" t="s">
        <v>2230</v>
      </c>
      <c r="N1703" s="30">
        <v>45873</v>
      </c>
      <c r="O1703" s="48">
        <v>2821</v>
      </c>
      <c r="P1703" s="21" t="s">
        <v>118</v>
      </c>
      <c r="Q1703" s="21" t="s">
        <v>2070</v>
      </c>
      <c r="R1703" s="21" t="s">
        <v>847</v>
      </c>
      <c r="S1703" s="3">
        <v>4</v>
      </c>
      <c r="T1703" s="37"/>
      <c r="U1703" s="21" t="s">
        <v>18</v>
      </c>
      <c r="V1703" s="21" t="str">
        <f>VLOOKUP(P1703,'Customer List'!B:C,2,)</f>
        <v>Delhi</v>
      </c>
      <c r="W1703" s="38"/>
      <c r="X1703" s="30">
        <v>45873</v>
      </c>
      <c r="Y1703" s="21">
        <f t="shared" si="181"/>
        <v>0</v>
      </c>
      <c r="Z1703" s="21" t="str">
        <f t="shared" si="182"/>
        <v>Monday</v>
      </c>
      <c r="AA1703" s="21" t="str">
        <f t="shared" si="183"/>
        <v>Monday</v>
      </c>
      <c r="AB1703" s="21" t="str">
        <f>VLOOKUP(U1703,'Currency Sheet'!A:C,3,)</f>
        <v>DOLLAR</v>
      </c>
      <c r="AC1703" s="42" t="str">
        <f>VLOOKUP(P1703,'Customer List'!B:D,3,)</f>
        <v>Local</v>
      </c>
    </row>
    <row r="1704" spans="1:29" x14ac:dyDescent="0.25">
      <c r="A1704" s="21">
        <v>1703</v>
      </c>
      <c r="B1704" s="21" t="s">
        <v>2156</v>
      </c>
      <c r="C1704" s="30">
        <v>45863</v>
      </c>
      <c r="D1704" s="30">
        <v>45869</v>
      </c>
      <c r="E1704" s="47">
        <v>321.75</v>
      </c>
      <c r="F1704" s="47">
        <f t="shared" si="178"/>
        <v>28314</v>
      </c>
      <c r="G1704" s="48">
        <f t="shared" si="179"/>
        <v>56628</v>
      </c>
      <c r="H1704" s="21">
        <v>318334</v>
      </c>
      <c r="I1704" s="21" t="s">
        <v>3014</v>
      </c>
      <c r="J1704" s="21">
        <v>2</v>
      </c>
      <c r="K1704" s="21">
        <v>2</v>
      </c>
      <c r="L1704" s="21">
        <f t="shared" si="180"/>
        <v>0</v>
      </c>
      <c r="M1704" s="21" t="s">
        <v>2185</v>
      </c>
      <c r="N1704" s="30">
        <v>45871</v>
      </c>
      <c r="O1704" s="48">
        <v>93093</v>
      </c>
      <c r="P1704" s="21" t="s">
        <v>891</v>
      </c>
      <c r="Q1704" s="21">
        <v>58153984534</v>
      </c>
      <c r="R1704" s="21" t="s">
        <v>40</v>
      </c>
      <c r="S1704" s="3">
        <v>4</v>
      </c>
      <c r="T1704" s="37"/>
      <c r="U1704" s="21" t="s">
        <v>18</v>
      </c>
      <c r="V1704" s="21" t="str">
        <f>VLOOKUP(P1704,'Customer List'!B:C,2,)</f>
        <v>Banglore</v>
      </c>
      <c r="W1704" s="38"/>
      <c r="X1704" s="30">
        <v>45873</v>
      </c>
      <c r="Y1704" s="21">
        <f t="shared" si="181"/>
        <v>2</v>
      </c>
      <c r="Z1704" s="21" t="str">
        <f t="shared" si="182"/>
        <v>Saturday</v>
      </c>
      <c r="AA1704" s="21" t="str">
        <f t="shared" si="183"/>
        <v>Monday</v>
      </c>
      <c r="AB1704" s="21" t="str">
        <f>VLOOKUP(U1704,'Currency Sheet'!A:C,3,)</f>
        <v>DOLLAR</v>
      </c>
      <c r="AC1704" s="42" t="str">
        <f>VLOOKUP(P1704,'Customer List'!B:D,3,)</f>
        <v>OutStation</v>
      </c>
    </row>
    <row r="1705" spans="1:29" x14ac:dyDescent="0.25">
      <c r="A1705" s="21">
        <v>1704</v>
      </c>
      <c r="B1705" s="21" t="s">
        <v>2156</v>
      </c>
      <c r="C1705" s="30">
        <v>45863</v>
      </c>
      <c r="D1705" s="30">
        <v>45869</v>
      </c>
      <c r="E1705" s="47">
        <v>179.9</v>
      </c>
      <c r="F1705" s="47">
        <f t="shared" si="178"/>
        <v>15831.2</v>
      </c>
      <c r="G1705" s="48">
        <f t="shared" si="179"/>
        <v>15831.2</v>
      </c>
      <c r="H1705" s="21">
        <v>321106</v>
      </c>
      <c r="I1705" s="21" t="s">
        <v>2840</v>
      </c>
      <c r="J1705" s="21">
        <v>1</v>
      </c>
      <c r="K1705" s="21">
        <v>1</v>
      </c>
      <c r="L1705" s="21">
        <f t="shared" si="180"/>
        <v>0</v>
      </c>
      <c r="M1705" s="21" t="s">
        <v>2349</v>
      </c>
      <c r="N1705" s="30">
        <v>45881</v>
      </c>
      <c r="O1705" s="48">
        <v>37843.25</v>
      </c>
      <c r="P1705" s="21" t="s">
        <v>30</v>
      </c>
      <c r="Q1705" s="21" t="s">
        <v>2070</v>
      </c>
      <c r="R1705" s="21" t="s">
        <v>637</v>
      </c>
      <c r="S1705" s="3">
        <v>4</v>
      </c>
      <c r="T1705" s="37"/>
      <c r="U1705" s="21" t="s">
        <v>18</v>
      </c>
      <c r="V1705" s="21" t="str">
        <f>VLOOKUP(P1705,'Customer List'!B:C,2,)</f>
        <v>Delhi</v>
      </c>
      <c r="W1705" s="38"/>
      <c r="X1705" s="30">
        <v>45881</v>
      </c>
      <c r="Y1705" s="21">
        <f t="shared" si="181"/>
        <v>0</v>
      </c>
      <c r="Z1705" s="21" t="str">
        <f t="shared" si="182"/>
        <v>Tuesday</v>
      </c>
      <c r="AA1705" s="21" t="str">
        <f t="shared" si="183"/>
        <v>Tuesday</v>
      </c>
      <c r="AB1705" s="21" t="str">
        <f>VLOOKUP(U1705,'Currency Sheet'!A:C,3,)</f>
        <v>DOLLAR</v>
      </c>
      <c r="AC1705" s="42" t="str">
        <f>VLOOKUP(P1705,'Customer List'!B:D,3,)</f>
        <v>Local</v>
      </c>
    </row>
    <row r="1706" spans="1:29" x14ac:dyDescent="0.25">
      <c r="A1706" s="21">
        <v>1705</v>
      </c>
      <c r="B1706" s="21" t="s">
        <v>2156</v>
      </c>
      <c r="C1706" s="30">
        <v>45863</v>
      </c>
      <c r="D1706" s="30">
        <v>45869</v>
      </c>
      <c r="E1706" s="47">
        <v>70.7</v>
      </c>
      <c r="F1706" s="47">
        <f t="shared" si="178"/>
        <v>6221.6</v>
      </c>
      <c r="G1706" s="48">
        <f t="shared" si="179"/>
        <v>6221.6</v>
      </c>
      <c r="H1706" s="21">
        <v>328107</v>
      </c>
      <c r="I1706" s="21" t="s">
        <v>3015</v>
      </c>
      <c r="J1706" s="21">
        <v>1</v>
      </c>
      <c r="K1706" s="21">
        <v>1</v>
      </c>
      <c r="L1706" s="21">
        <f t="shared" si="180"/>
        <v>0</v>
      </c>
      <c r="M1706" s="21" t="s">
        <v>2472</v>
      </c>
      <c r="N1706" s="30">
        <v>45890</v>
      </c>
      <c r="O1706" s="48">
        <v>11271.6</v>
      </c>
      <c r="P1706" s="21" t="s">
        <v>2155</v>
      </c>
      <c r="Q1706" s="21" t="s">
        <v>636</v>
      </c>
      <c r="R1706" s="21" t="s">
        <v>637</v>
      </c>
      <c r="S1706" s="3">
        <v>4</v>
      </c>
      <c r="T1706" s="37"/>
      <c r="U1706" s="21" t="s">
        <v>18</v>
      </c>
      <c r="V1706" s="21" t="str">
        <f>VLOOKUP(P1706,'Customer List'!B:C,2,)</f>
        <v>DELHI</v>
      </c>
      <c r="W1706" s="38"/>
      <c r="X1706" s="30">
        <v>45890</v>
      </c>
      <c r="Y1706" s="21">
        <f t="shared" si="181"/>
        <v>0</v>
      </c>
      <c r="Z1706" s="21" t="str">
        <f t="shared" si="182"/>
        <v>Thursday</v>
      </c>
      <c r="AA1706" s="21" t="str">
        <f t="shared" si="183"/>
        <v>Thursday</v>
      </c>
      <c r="AB1706" s="21" t="str">
        <f>VLOOKUP(U1706,'Currency Sheet'!A:C,3,)</f>
        <v>DOLLAR</v>
      </c>
      <c r="AC1706" s="42" t="str">
        <f>VLOOKUP(P1706,'Customer List'!B:D,3,)</f>
        <v>Local</v>
      </c>
    </row>
    <row r="1707" spans="1:29" x14ac:dyDescent="0.25">
      <c r="A1707" s="21">
        <v>1706</v>
      </c>
      <c r="B1707" s="21" t="s">
        <v>2156</v>
      </c>
      <c r="C1707" s="30">
        <v>45863</v>
      </c>
      <c r="D1707" s="30">
        <v>45869</v>
      </c>
      <c r="E1707" s="47">
        <v>301.5</v>
      </c>
      <c r="F1707" s="47">
        <f t="shared" si="178"/>
        <v>26532</v>
      </c>
      <c r="G1707" s="48">
        <f t="shared" si="179"/>
        <v>53064</v>
      </c>
      <c r="H1707" s="21">
        <v>329932</v>
      </c>
      <c r="I1707" s="21" t="s">
        <v>3016</v>
      </c>
      <c r="J1707" s="21">
        <v>2</v>
      </c>
      <c r="K1707" s="21">
        <v>2</v>
      </c>
      <c r="L1707" s="21">
        <f t="shared" si="180"/>
        <v>0</v>
      </c>
      <c r="M1707" s="21" t="s">
        <v>2184</v>
      </c>
      <c r="N1707" s="30">
        <v>45871</v>
      </c>
      <c r="O1707" s="48">
        <v>87234</v>
      </c>
      <c r="P1707" s="21" t="s">
        <v>891</v>
      </c>
      <c r="Q1707" s="21">
        <v>58153984534</v>
      </c>
      <c r="R1707" s="21" t="s">
        <v>40</v>
      </c>
      <c r="S1707" s="3">
        <v>4</v>
      </c>
      <c r="T1707" s="37"/>
      <c r="U1707" s="21" t="s">
        <v>18</v>
      </c>
      <c r="V1707" s="21" t="str">
        <f>VLOOKUP(P1707,'Customer List'!B:C,2,)</f>
        <v>Banglore</v>
      </c>
      <c r="W1707" s="38"/>
      <c r="X1707" s="30">
        <v>45873</v>
      </c>
      <c r="Y1707" s="21">
        <f t="shared" si="181"/>
        <v>2</v>
      </c>
      <c r="Z1707" s="21" t="str">
        <f t="shared" si="182"/>
        <v>Saturday</v>
      </c>
      <c r="AA1707" s="21" t="str">
        <f t="shared" si="183"/>
        <v>Monday</v>
      </c>
      <c r="AB1707" s="21" t="str">
        <f>VLOOKUP(U1707,'Currency Sheet'!A:C,3,)</f>
        <v>DOLLAR</v>
      </c>
      <c r="AC1707" s="42" t="str">
        <f>VLOOKUP(P1707,'Customer List'!B:D,3,)</f>
        <v>OutStation</v>
      </c>
    </row>
    <row r="1708" spans="1:29" x14ac:dyDescent="0.25">
      <c r="A1708" s="21">
        <v>1707</v>
      </c>
      <c r="B1708" s="21" t="s">
        <v>2156</v>
      </c>
      <c r="C1708" s="30">
        <v>45863</v>
      </c>
      <c r="D1708" s="30">
        <v>45869</v>
      </c>
      <c r="E1708" s="47">
        <v>147.69999999999999</v>
      </c>
      <c r="F1708" s="47">
        <f t="shared" si="178"/>
        <v>12997.599999999999</v>
      </c>
      <c r="G1708" s="48">
        <f t="shared" si="179"/>
        <v>12997.599999999999</v>
      </c>
      <c r="H1708" s="21">
        <v>331208</v>
      </c>
      <c r="I1708" s="21" t="s">
        <v>2845</v>
      </c>
      <c r="J1708" s="21">
        <v>1</v>
      </c>
      <c r="K1708" s="21">
        <v>1</v>
      </c>
      <c r="L1708" s="21">
        <f t="shared" si="180"/>
        <v>0</v>
      </c>
      <c r="M1708" s="21" t="s">
        <v>2229</v>
      </c>
      <c r="N1708" s="30">
        <v>45871</v>
      </c>
      <c r="O1708" s="48">
        <v>20256</v>
      </c>
      <c r="P1708" s="21" t="s">
        <v>208</v>
      </c>
      <c r="Q1708" s="21" t="s">
        <v>1127</v>
      </c>
      <c r="R1708" s="21" t="s">
        <v>1127</v>
      </c>
      <c r="S1708" s="3">
        <v>4</v>
      </c>
      <c r="T1708" s="37"/>
      <c r="U1708" s="21" t="s">
        <v>18</v>
      </c>
      <c r="V1708" s="21" t="str">
        <f>VLOOKUP(P1708,'Customer List'!B:C,2,)</f>
        <v>Delhi</v>
      </c>
      <c r="W1708" s="38"/>
      <c r="X1708" s="30">
        <f>IF(OR(R1708 = "PRIYANKA MADAM", R1708 = "DEEPAK", R1708 = "PORTER"),N1708,"")</f>
        <v>45871</v>
      </c>
      <c r="Y1708" s="21">
        <f t="shared" si="181"/>
        <v>0</v>
      </c>
      <c r="Z1708" s="21" t="str">
        <f t="shared" si="182"/>
        <v>Saturday</v>
      </c>
      <c r="AA1708" s="21" t="str">
        <f t="shared" si="183"/>
        <v>Saturday</v>
      </c>
      <c r="AB1708" s="21" t="str">
        <f>VLOOKUP(U1708,'Currency Sheet'!A:C,3,)</f>
        <v>DOLLAR</v>
      </c>
      <c r="AC1708" s="42" t="str">
        <f>VLOOKUP(P1708,'Customer List'!B:D,3,)</f>
        <v>Local</v>
      </c>
    </row>
    <row r="1709" spans="1:29" x14ac:dyDescent="0.25">
      <c r="A1709" s="21">
        <v>1708</v>
      </c>
      <c r="B1709" s="21" t="s">
        <v>2156</v>
      </c>
      <c r="C1709" s="30">
        <v>45863</v>
      </c>
      <c r="D1709" s="30">
        <v>45869</v>
      </c>
      <c r="E1709" s="47">
        <v>187.6</v>
      </c>
      <c r="F1709" s="47">
        <f t="shared" si="178"/>
        <v>16508.8</v>
      </c>
      <c r="G1709" s="48">
        <f t="shared" si="179"/>
        <v>33017.599999999999</v>
      </c>
      <c r="H1709" s="21">
        <v>331210</v>
      </c>
      <c r="I1709" s="21" t="s">
        <v>115</v>
      </c>
      <c r="J1709" s="21">
        <v>2</v>
      </c>
      <c r="K1709" s="21">
        <v>2</v>
      </c>
      <c r="L1709" s="21">
        <f t="shared" si="180"/>
        <v>0</v>
      </c>
      <c r="M1709" s="21" t="s">
        <v>2185</v>
      </c>
      <c r="N1709" s="30">
        <v>45871</v>
      </c>
      <c r="O1709" s="48">
        <v>58156</v>
      </c>
      <c r="P1709" s="21" t="s">
        <v>891</v>
      </c>
      <c r="Q1709" s="21">
        <v>58153984534</v>
      </c>
      <c r="R1709" s="21" t="s">
        <v>40</v>
      </c>
      <c r="S1709" s="3">
        <v>4</v>
      </c>
      <c r="T1709" s="37"/>
      <c r="U1709" s="21" t="s">
        <v>18</v>
      </c>
      <c r="V1709" s="21" t="str">
        <f>VLOOKUP(P1709,'Customer List'!B:C,2,)</f>
        <v>Banglore</v>
      </c>
      <c r="W1709" s="38"/>
      <c r="X1709" s="30">
        <v>45873</v>
      </c>
      <c r="Y1709" s="21">
        <f t="shared" si="181"/>
        <v>2</v>
      </c>
      <c r="Z1709" s="21" t="str">
        <f t="shared" si="182"/>
        <v>Saturday</v>
      </c>
      <c r="AA1709" s="21" t="str">
        <f t="shared" si="183"/>
        <v>Monday</v>
      </c>
      <c r="AB1709" s="21" t="str">
        <f>VLOOKUP(U1709,'Currency Sheet'!A:C,3,)</f>
        <v>DOLLAR</v>
      </c>
      <c r="AC1709" s="42" t="str">
        <f>VLOOKUP(P1709,'Customer List'!B:D,3,)</f>
        <v>OutStation</v>
      </c>
    </row>
    <row r="1710" spans="1:29" x14ac:dyDescent="0.25">
      <c r="A1710" s="21">
        <v>1709</v>
      </c>
      <c r="B1710" s="21" t="s">
        <v>2156</v>
      </c>
      <c r="C1710" s="30">
        <v>45863</v>
      </c>
      <c r="D1710" s="30">
        <v>45869</v>
      </c>
      <c r="E1710" s="47">
        <v>169.5</v>
      </c>
      <c r="F1710" s="47">
        <f t="shared" si="178"/>
        <v>14916</v>
      </c>
      <c r="G1710" s="48">
        <f t="shared" si="179"/>
        <v>14916</v>
      </c>
      <c r="H1710" s="21">
        <v>331411</v>
      </c>
      <c r="I1710" s="21" t="s">
        <v>3017</v>
      </c>
      <c r="J1710" s="21">
        <v>1</v>
      </c>
      <c r="K1710" s="21">
        <v>1</v>
      </c>
      <c r="L1710" s="21">
        <f t="shared" si="180"/>
        <v>0</v>
      </c>
      <c r="M1710" s="21" t="s">
        <v>2229</v>
      </c>
      <c r="N1710" s="30">
        <v>45871</v>
      </c>
      <c r="O1710" s="48">
        <v>21696</v>
      </c>
      <c r="P1710" s="21" t="s">
        <v>208</v>
      </c>
      <c r="Q1710" s="21" t="s">
        <v>1127</v>
      </c>
      <c r="R1710" s="21" t="s">
        <v>1127</v>
      </c>
      <c r="S1710" s="3">
        <v>4</v>
      </c>
      <c r="T1710" s="37"/>
      <c r="U1710" s="21" t="s">
        <v>18</v>
      </c>
      <c r="V1710" s="21" t="str">
        <f>VLOOKUP(P1710,'Customer List'!B:C,2,)</f>
        <v>Delhi</v>
      </c>
      <c r="W1710" s="38"/>
      <c r="X1710" s="30">
        <f>IF(OR(R1710 = "PRIYANKA MADAM", R1710 = "DEEPAK", R1710 = "PORTER"),N1710,"")</f>
        <v>45871</v>
      </c>
      <c r="Y1710" s="21">
        <f t="shared" si="181"/>
        <v>0</v>
      </c>
      <c r="Z1710" s="21" t="str">
        <f t="shared" si="182"/>
        <v>Saturday</v>
      </c>
      <c r="AA1710" s="21" t="str">
        <f t="shared" si="183"/>
        <v>Saturday</v>
      </c>
      <c r="AB1710" s="21" t="str">
        <f>VLOOKUP(U1710,'Currency Sheet'!A:C,3,)</f>
        <v>DOLLAR</v>
      </c>
      <c r="AC1710" s="42" t="str">
        <f>VLOOKUP(P1710,'Customer List'!B:D,3,)</f>
        <v>Local</v>
      </c>
    </row>
    <row r="1711" spans="1:29" x14ac:dyDescent="0.25">
      <c r="A1711" s="21">
        <v>1710</v>
      </c>
      <c r="B1711" s="21" t="s">
        <v>2156</v>
      </c>
      <c r="C1711" s="30">
        <v>45863</v>
      </c>
      <c r="D1711" s="30">
        <v>45869</v>
      </c>
      <c r="E1711" s="47">
        <v>330</v>
      </c>
      <c r="F1711" s="47">
        <f t="shared" si="178"/>
        <v>29040</v>
      </c>
      <c r="G1711" s="48">
        <f t="shared" si="179"/>
        <v>58080</v>
      </c>
      <c r="H1711" s="21">
        <v>331430</v>
      </c>
      <c r="I1711" s="21" t="s">
        <v>3018</v>
      </c>
      <c r="J1711" s="21">
        <v>2</v>
      </c>
      <c r="K1711" s="21">
        <v>2</v>
      </c>
      <c r="L1711" s="21">
        <f t="shared" si="180"/>
        <v>0</v>
      </c>
      <c r="M1711" s="21" t="s">
        <v>2185</v>
      </c>
      <c r="N1711" s="30">
        <v>45871</v>
      </c>
      <c r="O1711" s="48">
        <v>95480</v>
      </c>
      <c r="P1711" s="21" t="s">
        <v>891</v>
      </c>
      <c r="Q1711" s="21">
        <v>58153984534</v>
      </c>
      <c r="R1711" s="21" t="s">
        <v>40</v>
      </c>
      <c r="S1711" s="3">
        <v>4</v>
      </c>
      <c r="T1711" s="37"/>
      <c r="U1711" s="21" t="s">
        <v>18</v>
      </c>
      <c r="V1711" s="21" t="str">
        <f>VLOOKUP(P1711,'Customer List'!B:C,2,)</f>
        <v>Banglore</v>
      </c>
      <c r="W1711" s="38"/>
      <c r="X1711" s="30">
        <v>45873</v>
      </c>
      <c r="Y1711" s="21">
        <f t="shared" si="181"/>
        <v>2</v>
      </c>
      <c r="Z1711" s="21" t="str">
        <f t="shared" si="182"/>
        <v>Saturday</v>
      </c>
      <c r="AA1711" s="21" t="str">
        <f t="shared" si="183"/>
        <v>Monday</v>
      </c>
      <c r="AB1711" s="21" t="str">
        <f>VLOOKUP(U1711,'Currency Sheet'!A:C,3,)</f>
        <v>DOLLAR</v>
      </c>
      <c r="AC1711" s="42" t="str">
        <f>VLOOKUP(P1711,'Customer List'!B:D,3,)</f>
        <v>OutStation</v>
      </c>
    </row>
    <row r="1712" spans="1:29" x14ac:dyDescent="0.25">
      <c r="A1712" s="21">
        <v>1711</v>
      </c>
      <c r="B1712" s="21" t="s">
        <v>2156</v>
      </c>
      <c r="C1712" s="30">
        <v>45863</v>
      </c>
      <c r="D1712" s="30">
        <v>45869</v>
      </c>
      <c r="E1712" s="47">
        <v>265.3</v>
      </c>
      <c r="F1712" s="47">
        <f t="shared" si="178"/>
        <v>23346.400000000001</v>
      </c>
      <c r="G1712" s="48">
        <f t="shared" si="179"/>
        <v>46692.800000000003</v>
      </c>
      <c r="H1712" s="21">
        <v>332706</v>
      </c>
      <c r="I1712" s="21" t="s">
        <v>3019</v>
      </c>
      <c r="J1712" s="21">
        <v>2</v>
      </c>
      <c r="K1712" s="21">
        <v>2</v>
      </c>
      <c r="L1712" s="21">
        <f t="shared" si="180"/>
        <v>0</v>
      </c>
      <c r="M1712" s="21" t="s">
        <v>2188</v>
      </c>
      <c r="N1712" s="30">
        <v>45871</v>
      </c>
      <c r="O1712" s="48">
        <v>82243</v>
      </c>
      <c r="P1712" s="21" t="s">
        <v>191</v>
      </c>
      <c r="Q1712" s="21" t="s">
        <v>2242</v>
      </c>
      <c r="R1712" s="21" t="s">
        <v>40</v>
      </c>
      <c r="S1712" s="3">
        <v>4</v>
      </c>
      <c r="T1712" s="37"/>
      <c r="U1712" s="21" t="s">
        <v>18</v>
      </c>
      <c r="V1712" s="21" t="str">
        <f>VLOOKUP(P1712,'Customer List'!B:C,2,)</f>
        <v>Chandigarh</v>
      </c>
      <c r="W1712" s="38"/>
      <c r="X1712" s="30">
        <v>45874</v>
      </c>
      <c r="Y1712" s="21">
        <f t="shared" si="181"/>
        <v>3</v>
      </c>
      <c r="Z1712" s="21" t="str">
        <f t="shared" si="182"/>
        <v>Saturday</v>
      </c>
      <c r="AA1712" s="21" t="str">
        <f t="shared" si="183"/>
        <v>Tuesday</v>
      </c>
      <c r="AB1712" s="21" t="str">
        <f>VLOOKUP(U1712,'Currency Sheet'!A:C,3,)</f>
        <v>DOLLAR</v>
      </c>
      <c r="AC1712" s="42" t="str">
        <f>VLOOKUP(P1712,'Customer List'!B:D,3,)</f>
        <v>OutStation</v>
      </c>
    </row>
    <row r="1713" spans="1:29" x14ac:dyDescent="0.25">
      <c r="A1713" s="21">
        <v>1712</v>
      </c>
      <c r="B1713" s="21" t="s">
        <v>2156</v>
      </c>
      <c r="C1713" s="30">
        <v>45863</v>
      </c>
      <c r="D1713" s="30">
        <v>45869</v>
      </c>
      <c r="E1713" s="47">
        <v>226.8</v>
      </c>
      <c r="F1713" s="47">
        <f t="shared" si="178"/>
        <v>19958.400000000001</v>
      </c>
      <c r="G1713" s="48">
        <f t="shared" si="179"/>
        <v>19958.400000000001</v>
      </c>
      <c r="H1713" s="21">
        <v>341608</v>
      </c>
      <c r="I1713" s="21" t="s">
        <v>3020</v>
      </c>
      <c r="J1713" s="21">
        <v>1</v>
      </c>
      <c r="K1713" s="21">
        <v>1</v>
      </c>
      <c r="L1713" s="21">
        <f t="shared" si="180"/>
        <v>0</v>
      </c>
      <c r="M1713" s="21" t="s">
        <v>3326</v>
      </c>
      <c r="N1713" s="30">
        <v>45904</v>
      </c>
      <c r="O1713" s="48">
        <v>37665</v>
      </c>
      <c r="P1713" s="21" t="s">
        <v>625</v>
      </c>
      <c r="Q1713" s="21" t="s">
        <v>636</v>
      </c>
      <c r="R1713" s="21" t="s">
        <v>637</v>
      </c>
      <c r="S1713" s="3">
        <v>4</v>
      </c>
      <c r="T1713" s="37"/>
      <c r="U1713" s="21" t="s">
        <v>18</v>
      </c>
      <c r="V1713" s="21" t="str">
        <f>VLOOKUP(P1713,'Customer List'!B:C,2,)</f>
        <v>Delhi</v>
      </c>
      <c r="W1713" s="38"/>
      <c r="X1713" s="30">
        <f>IF(OR(R1713 = "PRIYANKA MADAM", R1713 = "DEEPAK", R1713 = "PORTER"),N1713,"")</f>
        <v>45904</v>
      </c>
      <c r="Y1713" s="21">
        <f t="shared" si="181"/>
        <v>0</v>
      </c>
      <c r="Z1713" s="21" t="str">
        <f t="shared" si="182"/>
        <v>Thursday</v>
      </c>
      <c r="AA1713" s="21" t="str">
        <f t="shared" si="183"/>
        <v>Thursday</v>
      </c>
      <c r="AB1713" s="21" t="str">
        <f>VLOOKUP(U1713,'Currency Sheet'!A:C,3,)</f>
        <v>DOLLAR</v>
      </c>
      <c r="AC1713" s="42" t="str">
        <f>VLOOKUP(P1713,'Customer List'!B:D,3,)</f>
        <v>Local</v>
      </c>
    </row>
    <row r="1714" spans="1:29" x14ac:dyDescent="0.25">
      <c r="A1714" s="21">
        <v>1713</v>
      </c>
      <c r="B1714" s="21" t="s">
        <v>2156</v>
      </c>
      <c r="C1714" s="30">
        <v>45863</v>
      </c>
      <c r="D1714" s="30">
        <v>45869</v>
      </c>
      <c r="E1714" s="47">
        <v>70.7</v>
      </c>
      <c r="F1714" s="47">
        <f t="shared" si="178"/>
        <v>6221.6</v>
      </c>
      <c r="G1714" s="48">
        <f t="shared" si="179"/>
        <v>6221.6</v>
      </c>
      <c r="H1714" s="21">
        <v>343523</v>
      </c>
      <c r="I1714" s="21" t="s">
        <v>3021</v>
      </c>
      <c r="J1714" s="21">
        <v>1</v>
      </c>
      <c r="K1714" s="21">
        <v>1</v>
      </c>
      <c r="L1714" s="21">
        <f t="shared" si="180"/>
        <v>0</v>
      </c>
      <c r="M1714" s="21" t="s">
        <v>2187</v>
      </c>
      <c r="N1714" s="30">
        <v>45871</v>
      </c>
      <c r="O1714" s="48">
        <v>10605</v>
      </c>
      <c r="P1714" s="21" t="s">
        <v>172</v>
      </c>
      <c r="Q1714" s="21">
        <v>58153982821</v>
      </c>
      <c r="R1714" s="21" t="s">
        <v>40</v>
      </c>
      <c r="S1714" s="3">
        <v>4</v>
      </c>
      <c r="T1714" s="37"/>
      <c r="U1714" s="21" t="s">
        <v>18</v>
      </c>
      <c r="V1714" s="21" t="str">
        <f>VLOOKUP(P1714,'Customer List'!B:C,2,)</f>
        <v>Kolkata</v>
      </c>
      <c r="W1714" s="38"/>
      <c r="X1714" s="30">
        <v>45873</v>
      </c>
      <c r="Y1714" s="21">
        <f t="shared" si="181"/>
        <v>2</v>
      </c>
      <c r="Z1714" s="21" t="str">
        <f t="shared" si="182"/>
        <v>Saturday</v>
      </c>
      <c r="AA1714" s="21" t="str">
        <f t="shared" si="183"/>
        <v>Monday</v>
      </c>
      <c r="AB1714" s="21" t="str">
        <f>VLOOKUP(U1714,'Currency Sheet'!A:C,3,)</f>
        <v>DOLLAR</v>
      </c>
      <c r="AC1714" s="42" t="str">
        <f>VLOOKUP(P1714,'Customer List'!B:D,3,)</f>
        <v>OutStation</v>
      </c>
    </row>
    <row r="1715" spans="1:29" x14ac:dyDescent="0.25">
      <c r="A1715" s="21">
        <v>1714</v>
      </c>
      <c r="B1715" s="21" t="s">
        <v>2156</v>
      </c>
      <c r="C1715" s="30">
        <v>45863</v>
      </c>
      <c r="D1715" s="30">
        <v>45869</v>
      </c>
      <c r="E1715" s="47">
        <v>267.39999999999998</v>
      </c>
      <c r="F1715" s="47">
        <f t="shared" si="178"/>
        <v>23531.199999999997</v>
      </c>
      <c r="G1715" s="48">
        <f t="shared" si="179"/>
        <v>23531.199999999997</v>
      </c>
      <c r="H1715" s="21">
        <v>353236</v>
      </c>
      <c r="I1715" s="21" t="s">
        <v>3022</v>
      </c>
      <c r="J1715" s="21">
        <v>1</v>
      </c>
      <c r="K1715" s="21">
        <v>1</v>
      </c>
      <c r="L1715" s="21">
        <f t="shared" si="180"/>
        <v>0</v>
      </c>
      <c r="M1715" s="21" t="s">
        <v>2174</v>
      </c>
      <c r="N1715" s="30">
        <v>45871</v>
      </c>
      <c r="O1715" s="48">
        <v>35526</v>
      </c>
      <c r="P1715" s="21" t="s">
        <v>2046</v>
      </c>
      <c r="Q1715" s="21">
        <v>58153983650</v>
      </c>
      <c r="R1715" s="21" t="s">
        <v>40</v>
      </c>
      <c r="S1715" s="3">
        <v>4</v>
      </c>
      <c r="T1715" s="37"/>
      <c r="U1715" s="21" t="s">
        <v>18</v>
      </c>
      <c r="V1715" s="21" t="str">
        <f>VLOOKUP(P1715,'Customer List'!B:C,2,)</f>
        <v>Banglore</v>
      </c>
      <c r="W1715" s="38"/>
      <c r="X1715" s="30">
        <v>45873</v>
      </c>
      <c r="Y1715" s="21">
        <f t="shared" si="181"/>
        <v>2</v>
      </c>
      <c r="Z1715" s="21" t="str">
        <f t="shared" si="182"/>
        <v>Saturday</v>
      </c>
      <c r="AA1715" s="21" t="str">
        <f t="shared" si="183"/>
        <v>Monday</v>
      </c>
      <c r="AB1715" s="21" t="str">
        <f>VLOOKUP(U1715,'Currency Sheet'!A:C,3,)</f>
        <v>DOLLAR</v>
      </c>
      <c r="AC1715" s="42" t="str">
        <f>VLOOKUP(P1715,'Customer List'!B:D,3,)</f>
        <v>OutStation</v>
      </c>
    </row>
    <row r="1716" spans="1:29" x14ac:dyDescent="0.25">
      <c r="A1716" s="21">
        <v>1715</v>
      </c>
      <c r="B1716" s="21" t="s">
        <v>2156</v>
      </c>
      <c r="C1716" s="30">
        <v>45863</v>
      </c>
      <c r="D1716" s="30">
        <v>45869</v>
      </c>
      <c r="E1716" s="47">
        <v>285.75</v>
      </c>
      <c r="F1716" s="47">
        <f t="shared" si="178"/>
        <v>25146</v>
      </c>
      <c r="G1716" s="48">
        <f t="shared" si="179"/>
        <v>50292</v>
      </c>
      <c r="H1716" s="21">
        <v>356418</v>
      </c>
      <c r="I1716" s="21" t="s">
        <v>3023</v>
      </c>
      <c r="J1716" s="21">
        <v>2</v>
      </c>
      <c r="K1716" s="21">
        <v>2</v>
      </c>
      <c r="L1716" s="21">
        <f t="shared" si="180"/>
        <v>0</v>
      </c>
      <c r="M1716" s="21" t="s">
        <v>2174</v>
      </c>
      <c r="N1716" s="30">
        <v>45871</v>
      </c>
      <c r="O1716" s="48">
        <v>70866</v>
      </c>
      <c r="P1716" s="21" t="s">
        <v>2046</v>
      </c>
      <c r="Q1716" s="21">
        <v>58153983650</v>
      </c>
      <c r="R1716" s="21" t="s">
        <v>40</v>
      </c>
      <c r="S1716" s="3">
        <v>4</v>
      </c>
      <c r="T1716" s="37"/>
      <c r="U1716" s="21" t="s">
        <v>18</v>
      </c>
      <c r="V1716" s="21" t="str">
        <f>VLOOKUP(P1716,'Customer List'!B:C,2,)</f>
        <v>Banglore</v>
      </c>
      <c r="W1716" s="38"/>
      <c r="X1716" s="30">
        <v>45873</v>
      </c>
      <c r="Y1716" s="21">
        <f t="shared" si="181"/>
        <v>2</v>
      </c>
      <c r="Z1716" s="21" t="str">
        <f t="shared" si="182"/>
        <v>Saturday</v>
      </c>
      <c r="AA1716" s="21" t="str">
        <f t="shared" si="183"/>
        <v>Monday</v>
      </c>
      <c r="AB1716" s="21" t="str">
        <f>VLOOKUP(U1716,'Currency Sheet'!A:C,3,)</f>
        <v>DOLLAR</v>
      </c>
      <c r="AC1716" s="42" t="str">
        <f>VLOOKUP(P1716,'Customer List'!B:D,3,)</f>
        <v>OutStation</v>
      </c>
    </row>
    <row r="1717" spans="1:29" x14ac:dyDescent="0.25">
      <c r="A1717" s="21">
        <v>1716</v>
      </c>
      <c r="B1717" s="21" t="s">
        <v>2156</v>
      </c>
      <c r="C1717" s="30">
        <v>45863</v>
      </c>
      <c r="D1717" s="30">
        <v>45869</v>
      </c>
      <c r="E1717" s="47">
        <v>111.3</v>
      </c>
      <c r="F1717" s="47">
        <f t="shared" si="178"/>
        <v>9794.4</v>
      </c>
      <c r="G1717" s="48">
        <f t="shared" si="179"/>
        <v>9794.4</v>
      </c>
      <c r="H1717" s="21">
        <v>357404</v>
      </c>
      <c r="I1717" s="21" t="s">
        <v>1703</v>
      </c>
      <c r="J1717" s="21">
        <v>1</v>
      </c>
      <c r="K1717" s="21">
        <v>1</v>
      </c>
      <c r="L1717" s="21">
        <f t="shared" si="180"/>
        <v>0</v>
      </c>
      <c r="M1717" s="21" t="s">
        <v>2231</v>
      </c>
      <c r="N1717" s="30">
        <v>45873</v>
      </c>
      <c r="O1717" s="48">
        <v>15279.9</v>
      </c>
      <c r="P1717" s="21" t="s">
        <v>1051</v>
      </c>
      <c r="Q1717" s="21" t="s">
        <v>2070</v>
      </c>
      <c r="R1717" s="21" t="s">
        <v>847</v>
      </c>
      <c r="S1717" s="3">
        <v>4</v>
      </c>
      <c r="T1717" s="37"/>
      <c r="U1717" s="21" t="s">
        <v>18</v>
      </c>
      <c r="V1717" s="21" t="str">
        <f>VLOOKUP(P1717,'Customer List'!B:C,2,)</f>
        <v>Delhi</v>
      </c>
      <c r="W1717" s="38"/>
      <c r="X1717" s="30">
        <v>45873</v>
      </c>
      <c r="Y1717" s="21">
        <f t="shared" si="181"/>
        <v>0</v>
      </c>
      <c r="Z1717" s="21" t="str">
        <f t="shared" si="182"/>
        <v>Monday</v>
      </c>
      <c r="AA1717" s="21" t="str">
        <f t="shared" si="183"/>
        <v>Monday</v>
      </c>
      <c r="AB1717" s="21" t="str">
        <f>VLOOKUP(U1717,'Currency Sheet'!A:C,3,)</f>
        <v>DOLLAR</v>
      </c>
      <c r="AC1717" s="42" t="str">
        <f>VLOOKUP(P1717,'Customer List'!B:D,3,)</f>
        <v>Local</v>
      </c>
    </row>
    <row r="1718" spans="1:29" x14ac:dyDescent="0.25">
      <c r="A1718" s="21">
        <v>1717</v>
      </c>
      <c r="B1718" s="21" t="s">
        <v>2156</v>
      </c>
      <c r="C1718" s="30">
        <v>45863</v>
      </c>
      <c r="D1718" s="30">
        <v>45869</v>
      </c>
      <c r="E1718" s="47">
        <v>87.5</v>
      </c>
      <c r="F1718" s="47">
        <f t="shared" si="178"/>
        <v>7700</v>
      </c>
      <c r="G1718" s="48">
        <f t="shared" si="179"/>
        <v>7700</v>
      </c>
      <c r="H1718" s="21">
        <v>362503</v>
      </c>
      <c r="I1718" s="21" t="s">
        <v>3024</v>
      </c>
      <c r="J1718" s="21">
        <v>1</v>
      </c>
      <c r="K1718" s="21">
        <v>1</v>
      </c>
      <c r="L1718" s="21">
        <f t="shared" si="180"/>
        <v>0</v>
      </c>
      <c r="M1718" s="21" t="s">
        <v>2189</v>
      </c>
      <c r="N1718" s="30">
        <v>45871</v>
      </c>
      <c r="O1718" s="48">
        <v>13562.5</v>
      </c>
      <c r="P1718" s="21" t="s">
        <v>191</v>
      </c>
      <c r="Q1718" s="21" t="s">
        <v>2242</v>
      </c>
      <c r="R1718" s="21" t="s">
        <v>40</v>
      </c>
      <c r="S1718" s="3">
        <v>4</v>
      </c>
      <c r="T1718" s="37"/>
      <c r="U1718" s="21" t="s">
        <v>18</v>
      </c>
      <c r="V1718" s="21" t="str">
        <f>VLOOKUP(P1718,'Customer List'!B:C,2,)</f>
        <v>Chandigarh</v>
      </c>
      <c r="W1718" s="38"/>
      <c r="X1718" s="30">
        <v>45874</v>
      </c>
      <c r="Y1718" s="21">
        <f t="shared" si="181"/>
        <v>3</v>
      </c>
      <c r="Z1718" s="21" t="str">
        <f t="shared" si="182"/>
        <v>Saturday</v>
      </c>
      <c r="AA1718" s="21" t="str">
        <f t="shared" si="183"/>
        <v>Tuesday</v>
      </c>
      <c r="AB1718" s="21" t="str">
        <f>VLOOKUP(U1718,'Currency Sheet'!A:C,3,)</f>
        <v>DOLLAR</v>
      </c>
      <c r="AC1718" s="42" t="str">
        <f>VLOOKUP(P1718,'Customer List'!B:D,3,)</f>
        <v>OutStation</v>
      </c>
    </row>
    <row r="1719" spans="1:29" x14ac:dyDescent="0.25">
      <c r="A1719" s="21">
        <v>1718</v>
      </c>
      <c r="B1719" s="21" t="s">
        <v>2156</v>
      </c>
      <c r="C1719" s="30">
        <v>45863</v>
      </c>
      <c r="D1719" s="30">
        <v>45869</v>
      </c>
      <c r="E1719" s="47">
        <v>296.25</v>
      </c>
      <c r="F1719" s="47">
        <f t="shared" si="178"/>
        <v>26070</v>
      </c>
      <c r="G1719" s="48">
        <f t="shared" si="179"/>
        <v>52140</v>
      </c>
      <c r="H1719" s="21">
        <v>364808</v>
      </c>
      <c r="I1719" s="21" t="s">
        <v>3025</v>
      </c>
      <c r="J1719" s="21">
        <v>2</v>
      </c>
      <c r="K1719" s="21">
        <v>2</v>
      </c>
      <c r="L1719" s="21">
        <f t="shared" si="180"/>
        <v>0</v>
      </c>
      <c r="M1719" s="21" t="s">
        <v>2184</v>
      </c>
      <c r="N1719" s="30">
        <v>45871</v>
      </c>
      <c r="O1719" s="48">
        <v>85715</v>
      </c>
      <c r="P1719" s="21" t="s">
        <v>891</v>
      </c>
      <c r="Q1719" s="21">
        <v>58153984534</v>
      </c>
      <c r="R1719" s="21" t="s">
        <v>40</v>
      </c>
      <c r="S1719" s="3">
        <v>4</v>
      </c>
      <c r="T1719" s="37"/>
      <c r="U1719" s="21" t="s">
        <v>18</v>
      </c>
      <c r="V1719" s="21" t="str">
        <f>VLOOKUP(P1719,'Customer List'!B:C,2,)</f>
        <v>Banglore</v>
      </c>
      <c r="W1719" s="38"/>
      <c r="X1719" s="30">
        <v>45873</v>
      </c>
      <c r="Y1719" s="21">
        <f t="shared" si="181"/>
        <v>2</v>
      </c>
      <c r="Z1719" s="21" t="str">
        <f t="shared" si="182"/>
        <v>Saturday</v>
      </c>
      <c r="AA1719" s="21" t="str">
        <f t="shared" si="183"/>
        <v>Monday</v>
      </c>
      <c r="AB1719" s="21" t="str">
        <f>VLOOKUP(U1719,'Currency Sheet'!A:C,3,)</f>
        <v>DOLLAR</v>
      </c>
      <c r="AC1719" s="42" t="str">
        <f>VLOOKUP(P1719,'Customer List'!B:D,3,)</f>
        <v>OutStation</v>
      </c>
    </row>
    <row r="1720" spans="1:29" x14ac:dyDescent="0.25">
      <c r="A1720" s="21">
        <v>1719</v>
      </c>
      <c r="B1720" s="21" t="s">
        <v>2156</v>
      </c>
      <c r="C1720" s="30">
        <v>45863</v>
      </c>
      <c r="D1720" s="30">
        <v>45869</v>
      </c>
      <c r="E1720" s="47">
        <v>221.9</v>
      </c>
      <c r="F1720" s="47">
        <f t="shared" si="178"/>
        <v>19527.2</v>
      </c>
      <c r="G1720" s="48">
        <f t="shared" si="179"/>
        <v>39054.400000000001</v>
      </c>
      <c r="H1720" s="21">
        <v>368516</v>
      </c>
      <c r="I1720" s="21" t="s">
        <v>2833</v>
      </c>
      <c r="J1720" s="21">
        <v>2</v>
      </c>
      <c r="K1720" s="21">
        <v>2</v>
      </c>
      <c r="L1720" s="21">
        <f t="shared" si="180"/>
        <v>0</v>
      </c>
      <c r="M1720" s="21" t="s">
        <v>2185</v>
      </c>
      <c r="N1720" s="30">
        <v>45871</v>
      </c>
      <c r="O1720" s="48">
        <v>68789</v>
      </c>
      <c r="P1720" s="21" t="s">
        <v>891</v>
      </c>
      <c r="Q1720" s="21">
        <v>58153984534</v>
      </c>
      <c r="R1720" s="21" t="s">
        <v>40</v>
      </c>
      <c r="S1720" s="3">
        <v>4</v>
      </c>
      <c r="T1720" s="37"/>
      <c r="U1720" s="21" t="s">
        <v>18</v>
      </c>
      <c r="V1720" s="21" t="str">
        <f>VLOOKUP(P1720,'Customer List'!B:C,2,)</f>
        <v>Banglore</v>
      </c>
      <c r="W1720" s="38"/>
      <c r="X1720" s="30">
        <v>45873</v>
      </c>
      <c r="Y1720" s="21">
        <f t="shared" si="181"/>
        <v>2</v>
      </c>
      <c r="Z1720" s="21" t="str">
        <f t="shared" si="182"/>
        <v>Saturday</v>
      </c>
      <c r="AA1720" s="21" t="str">
        <f t="shared" si="183"/>
        <v>Monday</v>
      </c>
      <c r="AB1720" s="21" t="str">
        <f>VLOOKUP(U1720,'Currency Sheet'!A:C,3,)</f>
        <v>DOLLAR</v>
      </c>
      <c r="AC1720" s="42" t="str">
        <f>VLOOKUP(P1720,'Customer List'!B:D,3,)</f>
        <v>OutStation</v>
      </c>
    </row>
    <row r="1721" spans="1:29" x14ac:dyDescent="0.25">
      <c r="A1721" s="21">
        <v>1720</v>
      </c>
      <c r="B1721" s="21" t="s">
        <v>2156</v>
      </c>
      <c r="C1721" s="30">
        <v>45863</v>
      </c>
      <c r="D1721" s="30">
        <v>45869</v>
      </c>
      <c r="E1721" s="47">
        <v>78.400000000000006</v>
      </c>
      <c r="F1721" s="47">
        <f t="shared" si="178"/>
        <v>6899.2000000000007</v>
      </c>
      <c r="G1721" s="48">
        <f t="shared" si="179"/>
        <v>6899.2000000000007</v>
      </c>
      <c r="H1721" s="21">
        <v>368535</v>
      </c>
      <c r="I1721" s="21" t="s">
        <v>3026</v>
      </c>
      <c r="J1721" s="21">
        <v>1</v>
      </c>
      <c r="K1721" s="21">
        <v>1</v>
      </c>
      <c r="L1721" s="21">
        <f t="shared" si="180"/>
        <v>0</v>
      </c>
      <c r="M1721" s="21" t="s">
        <v>2227</v>
      </c>
      <c r="N1721" s="30">
        <v>45871</v>
      </c>
      <c r="O1721" s="48">
        <v>10640</v>
      </c>
      <c r="P1721" s="21" t="s">
        <v>213</v>
      </c>
      <c r="Q1721" s="21" t="s">
        <v>1127</v>
      </c>
      <c r="R1721" s="21" t="s">
        <v>1127</v>
      </c>
      <c r="S1721" s="3">
        <v>4</v>
      </c>
      <c r="T1721" s="37"/>
      <c r="U1721" s="21" t="s">
        <v>18</v>
      </c>
      <c r="V1721" s="21" t="str">
        <f>VLOOKUP(P1721,'Customer List'!B:C,2,)</f>
        <v>Delhi</v>
      </c>
      <c r="W1721" s="38"/>
      <c r="X1721" s="30">
        <f>IF(OR(R1721 = "PRIYANKA MADAM", R1721 = "DEEPAK", R1721 = "PORTER"),N1721,"")</f>
        <v>45871</v>
      </c>
      <c r="Y1721" s="21">
        <f t="shared" si="181"/>
        <v>0</v>
      </c>
      <c r="Z1721" s="21" t="str">
        <f t="shared" si="182"/>
        <v>Saturday</v>
      </c>
      <c r="AA1721" s="21" t="str">
        <f t="shared" si="183"/>
        <v>Saturday</v>
      </c>
      <c r="AB1721" s="21" t="str">
        <f>VLOOKUP(U1721,'Currency Sheet'!A:C,3,)</f>
        <v>DOLLAR</v>
      </c>
      <c r="AC1721" s="42" t="str">
        <f>VLOOKUP(P1721,'Customer List'!B:D,3,)</f>
        <v>Local</v>
      </c>
    </row>
    <row r="1722" spans="1:29" x14ac:dyDescent="0.25">
      <c r="A1722" s="21">
        <v>1721</v>
      </c>
      <c r="B1722" s="21" t="s">
        <v>2156</v>
      </c>
      <c r="C1722" s="30">
        <v>45863</v>
      </c>
      <c r="D1722" s="30">
        <v>45869</v>
      </c>
      <c r="E1722" s="47">
        <v>309.75</v>
      </c>
      <c r="F1722" s="47">
        <f t="shared" si="178"/>
        <v>27258</v>
      </c>
      <c r="G1722" s="48">
        <f t="shared" si="179"/>
        <v>54516</v>
      </c>
      <c r="H1722" s="21">
        <v>369324</v>
      </c>
      <c r="I1722" s="21" t="s">
        <v>2857</v>
      </c>
      <c r="J1722" s="21">
        <v>2</v>
      </c>
      <c r="K1722" s="21">
        <v>2</v>
      </c>
      <c r="L1722" s="21">
        <f t="shared" si="180"/>
        <v>0</v>
      </c>
      <c r="M1722" s="21" t="s">
        <v>2184</v>
      </c>
      <c r="N1722" s="30">
        <v>45871</v>
      </c>
      <c r="O1722" s="48">
        <v>89621</v>
      </c>
      <c r="P1722" s="21" t="s">
        <v>891</v>
      </c>
      <c r="Q1722" s="21">
        <v>58153984534</v>
      </c>
      <c r="R1722" s="21" t="s">
        <v>40</v>
      </c>
      <c r="S1722" s="3">
        <v>4</v>
      </c>
      <c r="T1722" s="37"/>
      <c r="U1722" s="21" t="s">
        <v>18</v>
      </c>
      <c r="V1722" s="21" t="str">
        <f>VLOOKUP(P1722,'Customer List'!B:C,2,)</f>
        <v>Banglore</v>
      </c>
      <c r="W1722" s="38"/>
      <c r="X1722" s="30">
        <v>45873</v>
      </c>
      <c r="Y1722" s="21">
        <f t="shared" si="181"/>
        <v>2</v>
      </c>
      <c r="Z1722" s="21" t="str">
        <f t="shared" si="182"/>
        <v>Saturday</v>
      </c>
      <c r="AA1722" s="21" t="str">
        <f t="shared" si="183"/>
        <v>Monday</v>
      </c>
      <c r="AB1722" s="21" t="str">
        <f>VLOOKUP(U1722,'Currency Sheet'!A:C,3,)</f>
        <v>DOLLAR</v>
      </c>
      <c r="AC1722" s="42" t="str">
        <f>VLOOKUP(P1722,'Customer List'!B:D,3,)</f>
        <v>OutStation</v>
      </c>
    </row>
    <row r="1723" spans="1:29" x14ac:dyDescent="0.25">
      <c r="A1723" s="21">
        <v>1722</v>
      </c>
      <c r="B1723" s="21" t="s">
        <v>2156</v>
      </c>
      <c r="C1723" s="30">
        <v>45863</v>
      </c>
      <c r="D1723" s="30">
        <v>45869</v>
      </c>
      <c r="E1723" s="47">
        <v>199.5</v>
      </c>
      <c r="F1723" s="47">
        <f t="shared" si="178"/>
        <v>17556</v>
      </c>
      <c r="G1723" s="48">
        <f t="shared" si="179"/>
        <v>17556</v>
      </c>
      <c r="H1723" s="21">
        <v>375518</v>
      </c>
      <c r="I1723" s="21" t="s">
        <v>3027</v>
      </c>
      <c r="J1723" s="21">
        <v>1</v>
      </c>
      <c r="K1723" s="21">
        <v>1</v>
      </c>
      <c r="L1723" s="21">
        <f t="shared" si="180"/>
        <v>0</v>
      </c>
      <c r="M1723" s="21" t="s">
        <v>2172</v>
      </c>
      <c r="N1723" s="30">
        <v>45871</v>
      </c>
      <c r="O1723" s="48">
        <v>24367.5</v>
      </c>
      <c r="P1723" s="21" t="s">
        <v>242</v>
      </c>
      <c r="Q1723" s="21">
        <v>58153984346</v>
      </c>
      <c r="R1723" s="21" t="s">
        <v>40</v>
      </c>
      <c r="S1723" s="3">
        <v>4</v>
      </c>
      <c r="T1723" s="37"/>
      <c r="U1723" s="21" t="s">
        <v>18</v>
      </c>
      <c r="V1723" s="21" t="str">
        <f>VLOOKUP(P1723,'Customer List'!B:C,2,)</f>
        <v>Mumbai</v>
      </c>
      <c r="W1723" s="38"/>
      <c r="X1723" s="30">
        <v>45873</v>
      </c>
      <c r="Y1723" s="21">
        <f t="shared" si="181"/>
        <v>2</v>
      </c>
      <c r="Z1723" s="21" t="str">
        <f t="shared" si="182"/>
        <v>Saturday</v>
      </c>
      <c r="AA1723" s="21" t="str">
        <f t="shared" si="183"/>
        <v>Monday</v>
      </c>
      <c r="AB1723" s="21" t="str">
        <f>VLOOKUP(U1723,'Currency Sheet'!A:C,3,)</f>
        <v>DOLLAR</v>
      </c>
      <c r="AC1723" s="42" t="str">
        <f>VLOOKUP(P1723,'Customer List'!B:D,3,)</f>
        <v>OutStation</v>
      </c>
    </row>
    <row r="1724" spans="1:29" x14ac:dyDescent="0.25">
      <c r="A1724" s="21">
        <v>1723</v>
      </c>
      <c r="B1724" s="21" t="s">
        <v>2156</v>
      </c>
      <c r="C1724" s="30">
        <v>45863</v>
      </c>
      <c r="D1724" s="30">
        <v>45869</v>
      </c>
      <c r="E1724" s="47">
        <v>125.3</v>
      </c>
      <c r="F1724" s="47">
        <f t="shared" si="178"/>
        <v>11026.4</v>
      </c>
      <c r="G1724" s="48">
        <f t="shared" si="179"/>
        <v>11026.4</v>
      </c>
      <c r="H1724" s="21">
        <v>400128</v>
      </c>
      <c r="I1724" s="21" t="s">
        <v>2865</v>
      </c>
      <c r="J1724" s="21">
        <v>1</v>
      </c>
      <c r="K1724" s="21">
        <v>1</v>
      </c>
      <c r="L1724" s="21">
        <f t="shared" si="180"/>
        <v>0</v>
      </c>
      <c r="M1724" s="21" t="s">
        <v>2175</v>
      </c>
      <c r="N1724" s="30">
        <v>45871</v>
      </c>
      <c r="O1724" s="48">
        <v>19421.5</v>
      </c>
      <c r="P1724" s="21" t="s">
        <v>2046</v>
      </c>
      <c r="Q1724" s="21">
        <v>58153983650</v>
      </c>
      <c r="R1724" s="21" t="s">
        <v>40</v>
      </c>
      <c r="S1724" s="3">
        <v>4</v>
      </c>
      <c r="T1724" s="37"/>
      <c r="U1724" s="21" t="s">
        <v>18</v>
      </c>
      <c r="V1724" s="21" t="str">
        <f>VLOOKUP(P1724,'Customer List'!B:C,2,)</f>
        <v>Banglore</v>
      </c>
      <c r="W1724" s="38"/>
      <c r="X1724" s="30">
        <v>45873</v>
      </c>
      <c r="Y1724" s="21">
        <f t="shared" si="181"/>
        <v>2</v>
      </c>
      <c r="Z1724" s="21" t="str">
        <f t="shared" si="182"/>
        <v>Saturday</v>
      </c>
      <c r="AA1724" s="21" t="str">
        <f t="shared" si="183"/>
        <v>Monday</v>
      </c>
      <c r="AB1724" s="21" t="str">
        <f>VLOOKUP(U1724,'Currency Sheet'!A:C,3,)</f>
        <v>DOLLAR</v>
      </c>
      <c r="AC1724" s="42" t="str">
        <f>VLOOKUP(P1724,'Customer List'!B:D,3,)</f>
        <v>OutStation</v>
      </c>
    </row>
    <row r="1725" spans="1:29" x14ac:dyDescent="0.25">
      <c r="A1725" s="21">
        <v>1724</v>
      </c>
      <c r="B1725" s="21" t="s">
        <v>2156</v>
      </c>
      <c r="C1725" s="30">
        <v>45863</v>
      </c>
      <c r="D1725" s="30">
        <v>45869</v>
      </c>
      <c r="E1725" s="47">
        <v>268.5</v>
      </c>
      <c r="F1725" s="47">
        <f t="shared" si="178"/>
        <v>23628</v>
      </c>
      <c r="G1725" s="48">
        <f t="shared" si="179"/>
        <v>23628</v>
      </c>
      <c r="H1725" s="21">
        <v>400158</v>
      </c>
      <c r="I1725" s="21" t="s">
        <v>3028</v>
      </c>
      <c r="J1725" s="21">
        <v>1</v>
      </c>
      <c r="K1725" s="21">
        <v>1</v>
      </c>
      <c r="L1725" s="21">
        <f t="shared" si="180"/>
        <v>0</v>
      </c>
      <c r="M1725" s="21" t="s">
        <v>2174</v>
      </c>
      <c r="N1725" s="30">
        <v>45871</v>
      </c>
      <c r="O1725" s="48">
        <v>33294</v>
      </c>
      <c r="P1725" s="21" t="s">
        <v>2046</v>
      </c>
      <c r="Q1725" s="21">
        <v>58153983650</v>
      </c>
      <c r="R1725" s="21" t="s">
        <v>40</v>
      </c>
      <c r="S1725" s="3">
        <v>4</v>
      </c>
      <c r="T1725" s="37"/>
      <c r="U1725" s="21" t="s">
        <v>18</v>
      </c>
      <c r="V1725" s="21" t="str">
        <f>VLOOKUP(P1725,'Customer List'!B:C,2,)</f>
        <v>Banglore</v>
      </c>
      <c r="W1725" s="38"/>
      <c r="X1725" s="30">
        <v>45873</v>
      </c>
      <c r="Y1725" s="21">
        <f t="shared" si="181"/>
        <v>2</v>
      </c>
      <c r="Z1725" s="21" t="str">
        <f t="shared" si="182"/>
        <v>Saturday</v>
      </c>
      <c r="AA1725" s="21" t="str">
        <f t="shared" si="183"/>
        <v>Monday</v>
      </c>
      <c r="AB1725" s="21" t="str">
        <f>VLOOKUP(U1725,'Currency Sheet'!A:C,3,)</f>
        <v>DOLLAR</v>
      </c>
      <c r="AC1725" s="42" t="str">
        <f>VLOOKUP(P1725,'Customer List'!B:D,3,)</f>
        <v>OutStation</v>
      </c>
    </row>
    <row r="1726" spans="1:29" x14ac:dyDescent="0.25">
      <c r="A1726" s="21">
        <v>1725</v>
      </c>
      <c r="B1726" s="21" t="s">
        <v>2156</v>
      </c>
      <c r="C1726" s="30">
        <v>45863</v>
      </c>
      <c r="D1726" s="30">
        <v>45869</v>
      </c>
      <c r="E1726" s="47">
        <v>309.75</v>
      </c>
      <c r="F1726" s="47">
        <f t="shared" si="178"/>
        <v>27258</v>
      </c>
      <c r="G1726" s="48">
        <f t="shared" si="179"/>
        <v>27258</v>
      </c>
      <c r="H1726" s="21">
        <v>400164</v>
      </c>
      <c r="I1726" s="21" t="s">
        <v>2868</v>
      </c>
      <c r="J1726" s="21">
        <v>1</v>
      </c>
      <c r="K1726" s="21">
        <v>1</v>
      </c>
      <c r="L1726" s="21">
        <f t="shared" si="180"/>
        <v>0</v>
      </c>
      <c r="M1726" s="21" t="s">
        <v>2174</v>
      </c>
      <c r="N1726" s="30">
        <v>45871</v>
      </c>
      <c r="O1726" s="48">
        <v>38409</v>
      </c>
      <c r="P1726" s="21" t="s">
        <v>2046</v>
      </c>
      <c r="Q1726" s="21">
        <v>58153983650</v>
      </c>
      <c r="R1726" s="21" t="s">
        <v>40</v>
      </c>
      <c r="S1726" s="3">
        <v>4</v>
      </c>
      <c r="T1726" s="37"/>
      <c r="U1726" s="21" t="s">
        <v>18</v>
      </c>
      <c r="V1726" s="21" t="str">
        <f>VLOOKUP(P1726,'Customer List'!B:C,2,)</f>
        <v>Banglore</v>
      </c>
      <c r="W1726" s="38"/>
      <c r="X1726" s="30">
        <v>45873</v>
      </c>
      <c r="Y1726" s="21">
        <f t="shared" si="181"/>
        <v>2</v>
      </c>
      <c r="Z1726" s="21" t="str">
        <f t="shared" si="182"/>
        <v>Saturday</v>
      </c>
      <c r="AA1726" s="21" t="str">
        <f t="shared" si="183"/>
        <v>Monday</v>
      </c>
      <c r="AB1726" s="21" t="str">
        <f>VLOOKUP(U1726,'Currency Sheet'!A:C,3,)</f>
        <v>DOLLAR</v>
      </c>
      <c r="AC1726" s="42" t="str">
        <f>VLOOKUP(P1726,'Customer List'!B:D,3,)</f>
        <v>OutStation</v>
      </c>
    </row>
    <row r="1727" spans="1:29" x14ac:dyDescent="0.25">
      <c r="A1727" s="21">
        <v>1726</v>
      </c>
      <c r="B1727" s="21" t="s">
        <v>2156</v>
      </c>
      <c r="C1727" s="30">
        <v>45863</v>
      </c>
      <c r="D1727" s="30">
        <v>45869</v>
      </c>
      <c r="E1727" s="47">
        <v>58.1</v>
      </c>
      <c r="F1727" s="47">
        <f t="shared" si="178"/>
        <v>5112.8</v>
      </c>
      <c r="G1727" s="48">
        <f t="shared" si="179"/>
        <v>5112.8</v>
      </c>
      <c r="H1727" s="21">
        <v>400247</v>
      </c>
      <c r="I1727" s="21" t="s">
        <v>3029</v>
      </c>
      <c r="J1727" s="21">
        <v>1</v>
      </c>
      <c r="K1727" s="21">
        <v>1</v>
      </c>
      <c r="L1727" s="21">
        <f t="shared" si="180"/>
        <v>0</v>
      </c>
      <c r="M1727" s="21" t="s">
        <v>2176</v>
      </c>
      <c r="N1727" s="30">
        <v>45871</v>
      </c>
      <c r="O1727" s="48">
        <v>9005.5</v>
      </c>
      <c r="P1727" s="21" t="s">
        <v>2046</v>
      </c>
      <c r="Q1727" s="21">
        <v>58153983650</v>
      </c>
      <c r="R1727" s="21" t="s">
        <v>40</v>
      </c>
      <c r="S1727" s="3">
        <v>4</v>
      </c>
      <c r="T1727" s="37"/>
      <c r="U1727" s="21" t="s">
        <v>18</v>
      </c>
      <c r="V1727" s="21" t="str">
        <f>VLOOKUP(P1727,'Customer List'!B:C,2,)</f>
        <v>Banglore</v>
      </c>
      <c r="W1727" s="38"/>
      <c r="X1727" s="30">
        <v>45873</v>
      </c>
      <c r="Y1727" s="21">
        <f t="shared" si="181"/>
        <v>2</v>
      </c>
      <c r="Z1727" s="21" t="str">
        <f t="shared" si="182"/>
        <v>Saturday</v>
      </c>
      <c r="AA1727" s="21" t="str">
        <f t="shared" si="183"/>
        <v>Monday</v>
      </c>
      <c r="AB1727" s="21" t="str">
        <f>VLOOKUP(U1727,'Currency Sheet'!A:C,3,)</f>
        <v>DOLLAR</v>
      </c>
      <c r="AC1727" s="42" t="str">
        <f>VLOOKUP(P1727,'Customer List'!B:D,3,)</f>
        <v>OutStation</v>
      </c>
    </row>
    <row r="1728" spans="1:29" x14ac:dyDescent="0.25">
      <c r="A1728" s="21">
        <v>1727</v>
      </c>
      <c r="B1728" s="21" t="s">
        <v>2156</v>
      </c>
      <c r="C1728" s="30">
        <v>45863</v>
      </c>
      <c r="D1728" s="30">
        <v>45869</v>
      </c>
      <c r="E1728" s="47">
        <v>60.2</v>
      </c>
      <c r="F1728" s="47">
        <f t="shared" si="178"/>
        <v>5297.6</v>
      </c>
      <c r="G1728" s="48">
        <f t="shared" si="179"/>
        <v>5297.6</v>
      </c>
      <c r="H1728" s="21">
        <v>400907</v>
      </c>
      <c r="I1728" s="21" t="s">
        <v>3030</v>
      </c>
      <c r="J1728" s="21">
        <v>1</v>
      </c>
      <c r="K1728" s="21">
        <v>1</v>
      </c>
      <c r="L1728" s="21">
        <f t="shared" si="180"/>
        <v>0</v>
      </c>
      <c r="M1728" s="21" t="s">
        <v>2349</v>
      </c>
      <c r="N1728" s="30">
        <v>45881</v>
      </c>
      <c r="O1728" s="48">
        <v>12663.5</v>
      </c>
      <c r="P1728" s="21" t="s">
        <v>30</v>
      </c>
      <c r="Q1728" s="21" t="s">
        <v>2070</v>
      </c>
      <c r="R1728" s="21" t="s">
        <v>637</v>
      </c>
      <c r="S1728" s="3">
        <v>4</v>
      </c>
      <c r="T1728" s="37"/>
      <c r="U1728" s="21" t="s">
        <v>18</v>
      </c>
      <c r="V1728" s="21" t="str">
        <f>VLOOKUP(P1728,'Customer List'!B:C,2,)</f>
        <v>Delhi</v>
      </c>
      <c r="W1728" s="38"/>
      <c r="X1728" s="30">
        <v>45881</v>
      </c>
      <c r="Y1728" s="21">
        <f t="shared" si="181"/>
        <v>0</v>
      </c>
      <c r="Z1728" s="21" t="str">
        <f t="shared" si="182"/>
        <v>Tuesday</v>
      </c>
      <c r="AA1728" s="21" t="str">
        <f t="shared" si="183"/>
        <v>Tuesday</v>
      </c>
      <c r="AB1728" s="21" t="str">
        <f>VLOOKUP(U1728,'Currency Sheet'!A:C,3,)</f>
        <v>DOLLAR</v>
      </c>
      <c r="AC1728" s="42" t="str">
        <f>VLOOKUP(P1728,'Customer List'!B:D,3,)</f>
        <v>Local</v>
      </c>
    </row>
    <row r="1729" spans="1:29" x14ac:dyDescent="0.25">
      <c r="A1729" s="21">
        <v>1728</v>
      </c>
      <c r="B1729" s="21" t="s">
        <v>2156</v>
      </c>
      <c r="C1729" s="30">
        <v>45863</v>
      </c>
      <c r="D1729" s="30">
        <v>45869</v>
      </c>
      <c r="E1729" s="47">
        <v>37.799999999999997</v>
      </c>
      <c r="F1729" s="47">
        <f t="shared" si="178"/>
        <v>3326.3999999999996</v>
      </c>
      <c r="G1729" s="48">
        <f t="shared" si="179"/>
        <v>3326.3999999999996</v>
      </c>
      <c r="H1729" s="21">
        <v>401605</v>
      </c>
      <c r="I1729" s="21" t="s">
        <v>3031</v>
      </c>
      <c r="J1729" s="21">
        <v>1</v>
      </c>
      <c r="K1729" s="21">
        <v>1</v>
      </c>
      <c r="L1729" s="21">
        <f t="shared" si="180"/>
        <v>0</v>
      </c>
      <c r="M1729" s="21" t="s">
        <v>2349</v>
      </c>
      <c r="N1729" s="30">
        <v>45881</v>
      </c>
      <c r="O1729" s="48">
        <v>7951.5</v>
      </c>
      <c r="P1729" s="21" t="s">
        <v>30</v>
      </c>
      <c r="Q1729" s="21" t="s">
        <v>2070</v>
      </c>
      <c r="R1729" s="21" t="s">
        <v>637</v>
      </c>
      <c r="S1729" s="3">
        <v>4</v>
      </c>
      <c r="T1729" s="37"/>
      <c r="U1729" s="21" t="s">
        <v>18</v>
      </c>
      <c r="V1729" s="21" t="str">
        <f>VLOOKUP(P1729,'Customer List'!B:C,2,)</f>
        <v>Delhi</v>
      </c>
      <c r="W1729" s="38"/>
      <c r="X1729" s="30">
        <v>45881</v>
      </c>
      <c r="Y1729" s="21">
        <f t="shared" si="181"/>
        <v>0</v>
      </c>
      <c r="Z1729" s="21" t="str">
        <f t="shared" si="182"/>
        <v>Tuesday</v>
      </c>
      <c r="AA1729" s="21" t="str">
        <f t="shared" si="183"/>
        <v>Tuesday</v>
      </c>
      <c r="AB1729" s="21" t="str">
        <f>VLOOKUP(U1729,'Currency Sheet'!A:C,3,)</f>
        <v>DOLLAR</v>
      </c>
      <c r="AC1729" s="42" t="str">
        <f>VLOOKUP(P1729,'Customer List'!B:D,3,)</f>
        <v>Local</v>
      </c>
    </row>
    <row r="1730" spans="1:29" x14ac:dyDescent="0.25">
      <c r="A1730" s="21">
        <v>1729</v>
      </c>
      <c r="B1730" s="21" t="s">
        <v>2156</v>
      </c>
      <c r="C1730" s="30">
        <v>45863</v>
      </c>
      <c r="D1730" s="30">
        <v>45869</v>
      </c>
      <c r="E1730" s="47">
        <v>83.3</v>
      </c>
      <c r="F1730" s="47">
        <f t="shared" si="178"/>
        <v>7330.4</v>
      </c>
      <c r="G1730" s="48">
        <f t="shared" si="179"/>
        <v>14660.8</v>
      </c>
      <c r="H1730" s="21">
        <v>405207</v>
      </c>
      <c r="I1730" s="21" t="s">
        <v>1502</v>
      </c>
      <c r="J1730" s="21">
        <v>2</v>
      </c>
      <c r="K1730" s="21">
        <v>2</v>
      </c>
      <c r="L1730" s="21">
        <f t="shared" si="180"/>
        <v>0</v>
      </c>
      <c r="M1730" s="21" t="s">
        <v>2185</v>
      </c>
      <c r="N1730" s="30">
        <v>45871</v>
      </c>
      <c r="O1730" s="48">
        <v>25823</v>
      </c>
      <c r="P1730" s="21" t="s">
        <v>891</v>
      </c>
      <c r="Q1730" s="21">
        <v>58153984534</v>
      </c>
      <c r="R1730" s="21" t="s">
        <v>40</v>
      </c>
      <c r="S1730" s="3">
        <v>4</v>
      </c>
      <c r="T1730" s="37"/>
      <c r="U1730" s="21" t="s">
        <v>18</v>
      </c>
      <c r="V1730" s="21" t="str">
        <f>VLOOKUP(P1730,'Customer List'!B:C,2,)</f>
        <v>Banglore</v>
      </c>
      <c r="W1730" s="38"/>
      <c r="X1730" s="30">
        <v>45873</v>
      </c>
      <c r="Y1730" s="21">
        <f t="shared" si="181"/>
        <v>2</v>
      </c>
      <c r="Z1730" s="21" t="str">
        <f t="shared" si="182"/>
        <v>Saturday</v>
      </c>
      <c r="AA1730" s="21" t="str">
        <f t="shared" si="183"/>
        <v>Monday</v>
      </c>
      <c r="AB1730" s="21" t="str">
        <f>VLOOKUP(U1730,'Currency Sheet'!A:C,3,)</f>
        <v>DOLLAR</v>
      </c>
      <c r="AC1730" s="42" t="str">
        <f>VLOOKUP(P1730,'Customer List'!B:D,3,)</f>
        <v>OutStation</v>
      </c>
    </row>
    <row r="1731" spans="1:29" x14ac:dyDescent="0.25">
      <c r="A1731" s="21">
        <v>1730</v>
      </c>
      <c r="B1731" s="21" t="s">
        <v>2156</v>
      </c>
      <c r="C1731" s="30">
        <v>45863</v>
      </c>
      <c r="D1731" s="30">
        <v>45869</v>
      </c>
      <c r="E1731" s="47">
        <v>185.5</v>
      </c>
      <c r="F1731" s="47">
        <f t="shared" ref="F1731:F1794" si="184">IF(AB1731="DOLLAR",E1731*88,E1731)</f>
        <v>16324</v>
      </c>
      <c r="G1731" s="48">
        <f t="shared" ref="G1731:G1794" si="185">F1731*J1731</f>
        <v>16324</v>
      </c>
      <c r="H1731" s="21">
        <v>405330</v>
      </c>
      <c r="I1731" s="21" t="s">
        <v>3032</v>
      </c>
      <c r="J1731" s="21">
        <v>1</v>
      </c>
      <c r="K1731" s="21">
        <v>1</v>
      </c>
      <c r="L1731" s="21">
        <f t="shared" ref="L1731:L1794" si="186">J1731-K1731</f>
        <v>0</v>
      </c>
      <c r="M1731" s="21" t="s">
        <v>2331</v>
      </c>
      <c r="N1731" s="30">
        <v>45880</v>
      </c>
      <c r="O1731" s="48">
        <v>25175</v>
      </c>
      <c r="P1731" s="21" t="s">
        <v>617</v>
      </c>
      <c r="Q1731" s="21">
        <v>58154309533</v>
      </c>
      <c r="R1731" s="21" t="s">
        <v>40</v>
      </c>
      <c r="S1731" s="3">
        <v>4</v>
      </c>
      <c r="T1731" s="37"/>
      <c r="U1731" s="21" t="s">
        <v>18</v>
      </c>
      <c r="V1731" s="21" t="str">
        <f>VLOOKUP(P1731,'Customer List'!B:C,2,)</f>
        <v>Bhuvneshwar</v>
      </c>
      <c r="W1731" s="38"/>
      <c r="X1731" s="30">
        <v>45882</v>
      </c>
      <c r="Y1731" s="21">
        <f t="shared" ref="Y1731:Y1794" si="187">IF(X1731="", "", X1731-N1731)</f>
        <v>2</v>
      </c>
      <c r="Z1731" s="21" t="str">
        <f t="shared" ref="Z1731:Z1794" si="188">IF(N1731="", "", TEXT(N1731, "dddd"))</f>
        <v>Monday</v>
      </c>
      <c r="AA1731" s="21" t="str">
        <f t="shared" ref="AA1731:AA1794" si="189">IF(X1731="", "", TEXT(X1731, "dddd"))</f>
        <v>Wednesday</v>
      </c>
      <c r="AB1731" s="21" t="str">
        <f>VLOOKUP(U1731,'Currency Sheet'!A:C,3,)</f>
        <v>DOLLAR</v>
      </c>
      <c r="AC1731" s="42" t="str">
        <f>VLOOKUP(P1731,'Customer List'!B:D,3,)</f>
        <v>OutStation</v>
      </c>
    </row>
    <row r="1732" spans="1:29" x14ac:dyDescent="0.25">
      <c r="A1732" s="21">
        <v>1731</v>
      </c>
      <c r="B1732" s="21" t="s">
        <v>2156</v>
      </c>
      <c r="C1732" s="30">
        <v>45863</v>
      </c>
      <c r="D1732" s="30">
        <v>45869</v>
      </c>
      <c r="E1732" s="47">
        <v>78.400000000000006</v>
      </c>
      <c r="F1732" s="47">
        <f t="shared" si="184"/>
        <v>6899.2000000000007</v>
      </c>
      <c r="G1732" s="48">
        <f t="shared" si="185"/>
        <v>6899.2000000000007</v>
      </c>
      <c r="H1732" s="21">
        <v>405717</v>
      </c>
      <c r="I1732" s="21" t="s">
        <v>3033</v>
      </c>
      <c r="J1732" s="21">
        <v>1</v>
      </c>
      <c r="K1732" s="21">
        <v>1</v>
      </c>
      <c r="L1732" s="21">
        <f t="shared" si="186"/>
        <v>0</v>
      </c>
      <c r="M1732" s="21" t="s">
        <v>2331</v>
      </c>
      <c r="N1732" s="30">
        <v>45880</v>
      </c>
      <c r="O1732" s="48">
        <v>10640</v>
      </c>
      <c r="P1732" s="21" t="s">
        <v>617</v>
      </c>
      <c r="Q1732" s="21">
        <v>58154309533</v>
      </c>
      <c r="R1732" s="21" t="s">
        <v>40</v>
      </c>
      <c r="S1732" s="3">
        <v>4</v>
      </c>
      <c r="T1732" s="37"/>
      <c r="U1732" s="21" t="s">
        <v>18</v>
      </c>
      <c r="V1732" s="21" t="str">
        <f>VLOOKUP(P1732,'Customer List'!B:C,2,)</f>
        <v>Bhuvneshwar</v>
      </c>
      <c r="W1732" s="38"/>
      <c r="X1732" s="30">
        <v>45882</v>
      </c>
      <c r="Y1732" s="21">
        <f t="shared" si="187"/>
        <v>2</v>
      </c>
      <c r="Z1732" s="21" t="str">
        <f t="shared" si="188"/>
        <v>Monday</v>
      </c>
      <c r="AA1732" s="21" t="str">
        <f t="shared" si="189"/>
        <v>Wednesday</v>
      </c>
      <c r="AB1732" s="21" t="str">
        <f>VLOOKUP(U1732,'Currency Sheet'!A:C,3,)</f>
        <v>DOLLAR</v>
      </c>
      <c r="AC1732" s="42" t="str">
        <f>VLOOKUP(P1732,'Customer List'!B:D,3,)</f>
        <v>OutStation</v>
      </c>
    </row>
    <row r="1733" spans="1:29" x14ac:dyDescent="0.25">
      <c r="A1733" s="21">
        <v>1732</v>
      </c>
      <c r="B1733" s="21" t="s">
        <v>2156</v>
      </c>
      <c r="C1733" s="30">
        <v>45863</v>
      </c>
      <c r="D1733" s="30">
        <v>45869</v>
      </c>
      <c r="E1733" s="47">
        <v>70.7</v>
      </c>
      <c r="F1733" s="47">
        <f t="shared" si="184"/>
        <v>6221.6</v>
      </c>
      <c r="G1733" s="48">
        <f t="shared" si="185"/>
        <v>6221.6</v>
      </c>
      <c r="H1733" s="21">
        <v>406515</v>
      </c>
      <c r="I1733" s="21" t="s">
        <v>3034</v>
      </c>
      <c r="J1733" s="21">
        <v>1</v>
      </c>
      <c r="K1733" s="21">
        <v>1</v>
      </c>
      <c r="L1733" s="21">
        <f t="shared" si="186"/>
        <v>0</v>
      </c>
      <c r="M1733" s="21" t="s">
        <v>2331</v>
      </c>
      <c r="N1733" s="30">
        <v>45880</v>
      </c>
      <c r="O1733" s="48">
        <v>9595</v>
      </c>
      <c r="P1733" s="21" t="s">
        <v>617</v>
      </c>
      <c r="Q1733" s="21">
        <v>58154309533</v>
      </c>
      <c r="R1733" s="21" t="s">
        <v>40</v>
      </c>
      <c r="S1733" s="3">
        <v>4</v>
      </c>
      <c r="T1733" s="37"/>
      <c r="U1733" s="21" t="s">
        <v>18</v>
      </c>
      <c r="V1733" s="21" t="str">
        <f>VLOOKUP(P1733,'Customer List'!B:C,2,)</f>
        <v>Bhuvneshwar</v>
      </c>
      <c r="W1733" s="38"/>
      <c r="X1733" s="30">
        <v>45882</v>
      </c>
      <c r="Y1733" s="21">
        <f t="shared" si="187"/>
        <v>2</v>
      </c>
      <c r="Z1733" s="21" t="str">
        <f t="shared" si="188"/>
        <v>Monday</v>
      </c>
      <c r="AA1733" s="21" t="str">
        <f t="shared" si="189"/>
        <v>Wednesday</v>
      </c>
      <c r="AB1733" s="21" t="str">
        <f>VLOOKUP(U1733,'Currency Sheet'!A:C,3,)</f>
        <v>DOLLAR</v>
      </c>
      <c r="AC1733" s="42" t="str">
        <f>VLOOKUP(P1733,'Customer List'!B:D,3,)</f>
        <v>OutStation</v>
      </c>
    </row>
    <row r="1734" spans="1:29" x14ac:dyDescent="0.25">
      <c r="A1734" s="21">
        <v>1733</v>
      </c>
      <c r="B1734" s="21" t="s">
        <v>2156</v>
      </c>
      <c r="C1734" s="30">
        <v>45863</v>
      </c>
      <c r="D1734" s="30">
        <v>45869</v>
      </c>
      <c r="E1734" s="47">
        <v>21</v>
      </c>
      <c r="F1734" s="47">
        <f t="shared" si="184"/>
        <v>1848</v>
      </c>
      <c r="G1734" s="48">
        <f t="shared" si="185"/>
        <v>18480</v>
      </c>
      <c r="H1734" s="21">
        <v>420403</v>
      </c>
      <c r="I1734" s="21" t="s">
        <v>14</v>
      </c>
      <c r="J1734" s="21">
        <v>10</v>
      </c>
      <c r="K1734" s="21">
        <v>10</v>
      </c>
      <c r="L1734" s="21">
        <f t="shared" si="186"/>
        <v>0</v>
      </c>
      <c r="M1734" s="21" t="s">
        <v>2226</v>
      </c>
      <c r="N1734" s="30">
        <v>45871</v>
      </c>
      <c r="O1734" s="48">
        <v>34875</v>
      </c>
      <c r="P1734" s="21" t="s">
        <v>37</v>
      </c>
      <c r="Q1734" s="21">
        <v>58153982375</v>
      </c>
      <c r="R1734" s="21" t="s">
        <v>40</v>
      </c>
      <c r="S1734" s="3">
        <v>4</v>
      </c>
      <c r="T1734" s="37"/>
      <c r="U1734" s="21" t="s">
        <v>18</v>
      </c>
      <c r="V1734" s="21" t="str">
        <f>VLOOKUP(P1734,'Customer List'!B:C,2,)</f>
        <v>Banglore</v>
      </c>
      <c r="W1734" s="38"/>
      <c r="X1734" s="30">
        <v>45873</v>
      </c>
      <c r="Y1734" s="21">
        <f t="shared" si="187"/>
        <v>2</v>
      </c>
      <c r="Z1734" s="21" t="str">
        <f t="shared" si="188"/>
        <v>Saturday</v>
      </c>
      <c r="AA1734" s="21" t="str">
        <f t="shared" si="189"/>
        <v>Monday</v>
      </c>
      <c r="AB1734" s="21" t="str">
        <f>VLOOKUP(U1734,'Currency Sheet'!A:C,3,)</f>
        <v>DOLLAR</v>
      </c>
      <c r="AC1734" s="42" t="str">
        <f>VLOOKUP(P1734,'Customer List'!B:D,3,)</f>
        <v>OutStation</v>
      </c>
    </row>
    <row r="1735" spans="1:29" x14ac:dyDescent="0.25">
      <c r="A1735" s="21">
        <v>1734</v>
      </c>
      <c r="B1735" s="21" t="s">
        <v>2156</v>
      </c>
      <c r="C1735" s="30">
        <v>45863</v>
      </c>
      <c r="D1735" s="30">
        <v>45869</v>
      </c>
      <c r="E1735" s="47">
        <v>41.3</v>
      </c>
      <c r="F1735" s="47">
        <f t="shared" si="184"/>
        <v>3634.3999999999996</v>
      </c>
      <c r="G1735" s="48">
        <f t="shared" si="185"/>
        <v>7268.7999999999993</v>
      </c>
      <c r="H1735" s="21">
        <v>420404</v>
      </c>
      <c r="I1735" s="21" t="s">
        <v>14</v>
      </c>
      <c r="J1735" s="21">
        <v>2</v>
      </c>
      <c r="K1735" s="21">
        <v>2</v>
      </c>
      <c r="L1735" s="21">
        <f t="shared" si="186"/>
        <v>0</v>
      </c>
      <c r="M1735" s="21" t="s">
        <v>2185</v>
      </c>
      <c r="N1735" s="30">
        <v>45871</v>
      </c>
      <c r="O1735" s="48">
        <v>12803</v>
      </c>
      <c r="P1735" s="21" t="s">
        <v>891</v>
      </c>
      <c r="Q1735" s="21">
        <v>58153984534</v>
      </c>
      <c r="R1735" s="21" t="s">
        <v>40</v>
      </c>
      <c r="S1735" s="3">
        <v>4</v>
      </c>
      <c r="T1735" s="37"/>
      <c r="U1735" s="21" t="s">
        <v>18</v>
      </c>
      <c r="V1735" s="21" t="str">
        <f>VLOOKUP(P1735,'Customer List'!B:C,2,)</f>
        <v>Banglore</v>
      </c>
      <c r="W1735" s="38"/>
      <c r="X1735" s="30">
        <v>45873</v>
      </c>
      <c r="Y1735" s="21">
        <f t="shared" si="187"/>
        <v>2</v>
      </c>
      <c r="Z1735" s="21" t="str">
        <f t="shared" si="188"/>
        <v>Saturday</v>
      </c>
      <c r="AA1735" s="21" t="str">
        <f t="shared" si="189"/>
        <v>Monday</v>
      </c>
      <c r="AB1735" s="21" t="str">
        <f>VLOOKUP(U1735,'Currency Sheet'!A:C,3,)</f>
        <v>DOLLAR</v>
      </c>
      <c r="AC1735" s="42" t="str">
        <f>VLOOKUP(P1735,'Customer List'!B:D,3,)</f>
        <v>OutStation</v>
      </c>
    </row>
    <row r="1736" spans="1:29" x14ac:dyDescent="0.25">
      <c r="A1736" s="21">
        <v>1735</v>
      </c>
      <c r="B1736" s="21" t="s">
        <v>2156</v>
      </c>
      <c r="C1736" s="30">
        <v>45863</v>
      </c>
      <c r="D1736" s="30">
        <v>45869</v>
      </c>
      <c r="E1736" s="47">
        <v>98.7</v>
      </c>
      <c r="F1736" s="47">
        <f t="shared" si="184"/>
        <v>8685.6</v>
      </c>
      <c r="G1736" s="48">
        <f t="shared" si="185"/>
        <v>26056.800000000003</v>
      </c>
      <c r="H1736" s="21">
        <v>421601</v>
      </c>
      <c r="I1736" s="21" t="s">
        <v>3035</v>
      </c>
      <c r="J1736" s="21">
        <v>3</v>
      </c>
      <c r="K1736" s="21">
        <v>3</v>
      </c>
      <c r="L1736" s="21">
        <f t="shared" si="186"/>
        <v>0</v>
      </c>
      <c r="M1736" s="21" t="s">
        <v>2179</v>
      </c>
      <c r="N1736" s="30">
        <v>45871</v>
      </c>
      <c r="O1736" s="48">
        <v>44415</v>
      </c>
      <c r="P1736" s="21" t="s">
        <v>621</v>
      </c>
      <c r="Q1736" s="21">
        <v>58153984151</v>
      </c>
      <c r="R1736" s="21" t="s">
        <v>40</v>
      </c>
      <c r="S1736" s="3" t="s">
        <v>299</v>
      </c>
      <c r="T1736" s="37"/>
      <c r="U1736" s="21" t="s">
        <v>18</v>
      </c>
      <c r="V1736" s="21" t="str">
        <f>VLOOKUP(P1736,'Customer List'!B:C,2,)</f>
        <v>Hyderabad</v>
      </c>
      <c r="W1736" s="38"/>
      <c r="X1736" s="30">
        <v>45873</v>
      </c>
      <c r="Y1736" s="21">
        <f t="shared" si="187"/>
        <v>2</v>
      </c>
      <c r="Z1736" s="21" t="str">
        <f t="shared" si="188"/>
        <v>Saturday</v>
      </c>
      <c r="AA1736" s="21" t="str">
        <f t="shared" si="189"/>
        <v>Monday</v>
      </c>
      <c r="AB1736" s="21" t="str">
        <f>VLOOKUP(U1736,'Currency Sheet'!A:C,3,)</f>
        <v>DOLLAR</v>
      </c>
      <c r="AC1736" s="42" t="str">
        <f>VLOOKUP(P1736,'Customer List'!B:D,3,)</f>
        <v>OutStation</v>
      </c>
    </row>
    <row r="1737" spans="1:29" x14ac:dyDescent="0.25">
      <c r="A1737" s="21">
        <v>1736</v>
      </c>
      <c r="B1737" s="21" t="s">
        <v>2156</v>
      </c>
      <c r="C1737" s="30">
        <v>45863</v>
      </c>
      <c r="D1737" s="30">
        <v>45869</v>
      </c>
      <c r="E1737" s="47">
        <v>160.29999999999998</v>
      </c>
      <c r="F1737" s="47">
        <f t="shared" si="184"/>
        <v>14106.399999999998</v>
      </c>
      <c r="G1737" s="48">
        <f t="shared" si="185"/>
        <v>42319.199999999997</v>
      </c>
      <c r="H1737" s="21">
        <v>422302</v>
      </c>
      <c r="I1737" s="21" t="s">
        <v>2793</v>
      </c>
      <c r="J1737" s="21">
        <v>3</v>
      </c>
      <c r="K1737" s="21">
        <v>3</v>
      </c>
      <c r="L1737" s="21">
        <f t="shared" si="186"/>
        <v>0</v>
      </c>
      <c r="M1737" s="21" t="s">
        <v>2174</v>
      </c>
      <c r="N1737" s="30">
        <v>45871</v>
      </c>
      <c r="O1737" s="48">
        <v>63891</v>
      </c>
      <c r="P1737" s="21" t="s">
        <v>2046</v>
      </c>
      <c r="Q1737" s="21">
        <v>58153983650</v>
      </c>
      <c r="R1737" s="21" t="s">
        <v>40</v>
      </c>
      <c r="S1737" s="3">
        <v>4</v>
      </c>
      <c r="T1737" s="37"/>
      <c r="U1737" s="21" t="s">
        <v>18</v>
      </c>
      <c r="V1737" s="21" t="str">
        <f>VLOOKUP(P1737,'Customer List'!B:C,2,)</f>
        <v>Banglore</v>
      </c>
      <c r="W1737" s="38"/>
      <c r="X1737" s="30">
        <v>45873</v>
      </c>
      <c r="Y1737" s="21">
        <f t="shared" si="187"/>
        <v>2</v>
      </c>
      <c r="Z1737" s="21" t="str">
        <f t="shared" si="188"/>
        <v>Saturday</v>
      </c>
      <c r="AA1737" s="21" t="str">
        <f t="shared" si="189"/>
        <v>Monday</v>
      </c>
      <c r="AB1737" s="21" t="str">
        <f>VLOOKUP(U1737,'Currency Sheet'!A:C,3,)</f>
        <v>DOLLAR</v>
      </c>
      <c r="AC1737" s="42" t="str">
        <f>VLOOKUP(P1737,'Customer List'!B:D,3,)</f>
        <v>OutStation</v>
      </c>
    </row>
    <row r="1738" spans="1:29" x14ac:dyDescent="0.25">
      <c r="A1738" s="21">
        <v>1737</v>
      </c>
      <c r="B1738" s="21" t="s">
        <v>2156</v>
      </c>
      <c r="C1738" s="30">
        <v>45863</v>
      </c>
      <c r="D1738" s="30">
        <v>45869</v>
      </c>
      <c r="E1738" s="47">
        <v>53.9</v>
      </c>
      <c r="F1738" s="47">
        <f t="shared" si="184"/>
        <v>4743.2</v>
      </c>
      <c r="G1738" s="48">
        <f t="shared" si="185"/>
        <v>23716</v>
      </c>
      <c r="H1738" s="21">
        <v>423601</v>
      </c>
      <c r="I1738" s="21" t="s">
        <v>1505</v>
      </c>
      <c r="J1738" s="21">
        <v>5</v>
      </c>
      <c r="K1738" s="21">
        <v>5</v>
      </c>
      <c r="L1738" s="21">
        <f t="shared" si="186"/>
        <v>0</v>
      </c>
      <c r="M1738" s="21" t="s">
        <v>2186</v>
      </c>
      <c r="N1738" s="30">
        <v>45871</v>
      </c>
      <c r="O1738" s="48">
        <v>41772.5</v>
      </c>
      <c r="P1738" s="21" t="s">
        <v>298</v>
      </c>
      <c r="Q1738" s="21">
        <v>58153983904</v>
      </c>
      <c r="R1738" s="21" t="s">
        <v>40</v>
      </c>
      <c r="S1738" s="3" t="s">
        <v>299</v>
      </c>
      <c r="T1738" s="37"/>
      <c r="U1738" s="21" t="s">
        <v>18</v>
      </c>
      <c r="V1738" s="21" t="str">
        <f>VLOOKUP(P1738,'Customer List'!B:C,2,)</f>
        <v>Banglore</v>
      </c>
      <c r="W1738" s="38"/>
      <c r="X1738" s="30">
        <v>45873</v>
      </c>
      <c r="Y1738" s="21">
        <f t="shared" si="187"/>
        <v>2</v>
      </c>
      <c r="Z1738" s="21" t="str">
        <f t="shared" si="188"/>
        <v>Saturday</v>
      </c>
      <c r="AA1738" s="21" t="str">
        <f t="shared" si="189"/>
        <v>Monday</v>
      </c>
      <c r="AB1738" s="21" t="str">
        <f>VLOOKUP(U1738,'Currency Sheet'!A:C,3,)</f>
        <v>DOLLAR</v>
      </c>
      <c r="AC1738" s="42" t="str">
        <f>VLOOKUP(P1738,'Customer List'!B:D,3,)</f>
        <v>OutStation</v>
      </c>
    </row>
    <row r="1739" spans="1:29" x14ac:dyDescent="0.25">
      <c r="A1739" s="21">
        <v>1738</v>
      </c>
      <c r="B1739" s="21" t="s">
        <v>2156</v>
      </c>
      <c r="C1739" s="30">
        <v>45863</v>
      </c>
      <c r="D1739" s="30">
        <v>45869</v>
      </c>
      <c r="E1739" s="47">
        <v>41.3</v>
      </c>
      <c r="F1739" s="47">
        <f t="shared" si="184"/>
        <v>3634.3999999999996</v>
      </c>
      <c r="G1739" s="48">
        <f t="shared" si="185"/>
        <v>3634.3999999999996</v>
      </c>
      <c r="H1739" s="21">
        <v>424807</v>
      </c>
      <c r="I1739" s="21" t="s">
        <v>3036</v>
      </c>
      <c r="J1739" s="21">
        <v>1</v>
      </c>
      <c r="K1739" s="21">
        <v>1</v>
      </c>
      <c r="L1739" s="21">
        <f t="shared" si="186"/>
        <v>0</v>
      </c>
      <c r="M1739" s="21" t="s">
        <v>2181</v>
      </c>
      <c r="N1739" s="30">
        <v>45871</v>
      </c>
      <c r="O1739" s="48">
        <v>6401</v>
      </c>
      <c r="P1739" s="21" t="s">
        <v>295</v>
      </c>
      <c r="Q1739" s="21">
        <v>58153982574</v>
      </c>
      <c r="R1739" s="21" t="s">
        <v>40</v>
      </c>
      <c r="S1739" s="3">
        <v>-20</v>
      </c>
      <c r="T1739" s="37"/>
      <c r="U1739" s="21" t="s">
        <v>18</v>
      </c>
      <c r="V1739" s="21" t="str">
        <f>VLOOKUP(P1739,'Customer List'!B:C,2,)</f>
        <v>Kerala</v>
      </c>
      <c r="W1739" s="38"/>
      <c r="X1739" s="30">
        <v>45874</v>
      </c>
      <c r="Y1739" s="21">
        <f t="shared" si="187"/>
        <v>3</v>
      </c>
      <c r="Z1739" s="21" t="str">
        <f t="shared" si="188"/>
        <v>Saturday</v>
      </c>
      <c r="AA1739" s="21" t="str">
        <f t="shared" si="189"/>
        <v>Tuesday</v>
      </c>
      <c r="AB1739" s="21" t="str">
        <f>VLOOKUP(U1739,'Currency Sheet'!A:C,3,)</f>
        <v>DOLLAR</v>
      </c>
      <c r="AC1739" s="42" t="str">
        <f>VLOOKUP(P1739,'Customer List'!B:D,3,)</f>
        <v>OutStation</v>
      </c>
    </row>
    <row r="1740" spans="1:29" x14ac:dyDescent="0.25">
      <c r="A1740" s="21">
        <v>1739</v>
      </c>
      <c r="B1740" s="21" t="s">
        <v>2156</v>
      </c>
      <c r="C1740" s="30">
        <v>45863</v>
      </c>
      <c r="D1740" s="30">
        <v>45869</v>
      </c>
      <c r="E1740" s="47">
        <v>111.3</v>
      </c>
      <c r="F1740" s="47">
        <f t="shared" si="184"/>
        <v>9794.4</v>
      </c>
      <c r="G1740" s="48">
        <f t="shared" si="185"/>
        <v>9794.4</v>
      </c>
      <c r="H1740" s="21">
        <v>425401</v>
      </c>
      <c r="I1740" s="21" t="s">
        <v>3037</v>
      </c>
      <c r="J1740" s="21">
        <v>1</v>
      </c>
      <c r="K1740" s="21">
        <v>1</v>
      </c>
      <c r="L1740" s="21">
        <f t="shared" si="186"/>
        <v>0</v>
      </c>
      <c r="M1740" s="21" t="s">
        <v>2178</v>
      </c>
      <c r="N1740" s="30">
        <v>45871</v>
      </c>
      <c r="O1740" s="48">
        <v>16695</v>
      </c>
      <c r="P1740" s="21" t="s">
        <v>621</v>
      </c>
      <c r="Q1740" s="21">
        <v>58153984151</v>
      </c>
      <c r="R1740" s="21" t="s">
        <v>40</v>
      </c>
      <c r="S1740" s="3">
        <v>4</v>
      </c>
      <c r="T1740" s="37"/>
      <c r="U1740" s="21" t="s">
        <v>18</v>
      </c>
      <c r="V1740" s="21" t="str">
        <f>VLOOKUP(P1740,'Customer List'!B:C,2,)</f>
        <v>Hyderabad</v>
      </c>
      <c r="W1740" s="38"/>
      <c r="X1740" s="30">
        <v>45873</v>
      </c>
      <c r="Y1740" s="21">
        <f t="shared" si="187"/>
        <v>2</v>
      </c>
      <c r="Z1740" s="21" t="str">
        <f t="shared" si="188"/>
        <v>Saturday</v>
      </c>
      <c r="AA1740" s="21" t="str">
        <f t="shared" si="189"/>
        <v>Monday</v>
      </c>
      <c r="AB1740" s="21" t="str">
        <f>VLOOKUP(U1740,'Currency Sheet'!A:C,3,)</f>
        <v>DOLLAR</v>
      </c>
      <c r="AC1740" s="42" t="str">
        <f>VLOOKUP(P1740,'Customer List'!B:D,3,)</f>
        <v>OutStation</v>
      </c>
    </row>
    <row r="1741" spans="1:29" x14ac:dyDescent="0.25">
      <c r="A1741" s="21">
        <v>1740</v>
      </c>
      <c r="B1741" s="21" t="s">
        <v>2156</v>
      </c>
      <c r="C1741" s="30">
        <v>45863</v>
      </c>
      <c r="D1741" s="30">
        <v>45869</v>
      </c>
      <c r="E1741" s="47">
        <v>283.5</v>
      </c>
      <c r="F1741" s="47">
        <f t="shared" si="184"/>
        <v>24948</v>
      </c>
      <c r="G1741" s="48">
        <f t="shared" si="185"/>
        <v>24948</v>
      </c>
      <c r="H1741" s="21">
        <v>640945</v>
      </c>
      <c r="I1741" s="21" t="s">
        <v>1618</v>
      </c>
      <c r="J1741" s="21">
        <v>1</v>
      </c>
      <c r="K1741" s="21">
        <v>1</v>
      </c>
      <c r="L1741" s="21">
        <f t="shared" si="186"/>
        <v>0</v>
      </c>
      <c r="M1741" s="21" t="s">
        <v>2232</v>
      </c>
      <c r="N1741" s="30">
        <v>45873</v>
      </c>
      <c r="O1741" s="48">
        <v>47081</v>
      </c>
      <c r="P1741" s="21" t="s">
        <v>2153</v>
      </c>
      <c r="Q1741" s="21" t="s">
        <v>2241</v>
      </c>
      <c r="R1741" s="21" t="s">
        <v>40</v>
      </c>
      <c r="S1741" s="3">
        <v>4</v>
      </c>
      <c r="T1741" s="37"/>
      <c r="U1741" s="21" t="s">
        <v>18</v>
      </c>
      <c r="V1741" s="21" t="str">
        <f>VLOOKUP(P1741,'Customer List'!B:C,2,)</f>
        <v>PUNJAB</v>
      </c>
      <c r="W1741" s="38"/>
      <c r="X1741" s="30">
        <v>45874</v>
      </c>
      <c r="Y1741" s="21">
        <f t="shared" si="187"/>
        <v>1</v>
      </c>
      <c r="Z1741" s="21" t="str">
        <f t="shared" si="188"/>
        <v>Monday</v>
      </c>
      <c r="AA1741" s="21" t="str">
        <f t="shared" si="189"/>
        <v>Tuesday</v>
      </c>
      <c r="AB1741" s="21" t="str">
        <f>VLOOKUP(U1741,'Currency Sheet'!A:C,3,)</f>
        <v>DOLLAR</v>
      </c>
      <c r="AC1741" s="42" t="str">
        <f>VLOOKUP(P1741,'Customer List'!B:D,3,)</f>
        <v>OutStation</v>
      </c>
    </row>
    <row r="1742" spans="1:29" x14ac:dyDescent="0.25">
      <c r="A1742" s="21">
        <v>1741</v>
      </c>
      <c r="B1742" s="21" t="s">
        <v>2156</v>
      </c>
      <c r="C1742" s="30">
        <v>45863</v>
      </c>
      <c r="D1742" s="30">
        <v>45869</v>
      </c>
      <c r="E1742" s="47">
        <v>200.9</v>
      </c>
      <c r="F1742" s="47">
        <f t="shared" si="184"/>
        <v>17679.2</v>
      </c>
      <c r="G1742" s="48">
        <f t="shared" si="185"/>
        <v>17679.2</v>
      </c>
      <c r="H1742" s="21">
        <v>693504</v>
      </c>
      <c r="I1742" s="21" t="s">
        <v>3038</v>
      </c>
      <c r="J1742" s="21">
        <v>1</v>
      </c>
      <c r="K1742" s="21">
        <v>1</v>
      </c>
      <c r="L1742" s="21">
        <f t="shared" si="186"/>
        <v>0</v>
      </c>
      <c r="M1742" s="21" t="s">
        <v>2301</v>
      </c>
      <c r="N1742" s="30">
        <v>45877</v>
      </c>
      <c r="O1742" s="48">
        <v>33363.75</v>
      </c>
      <c r="P1742" s="21" t="s">
        <v>901</v>
      </c>
      <c r="Q1742" s="21" t="s">
        <v>2070</v>
      </c>
      <c r="R1742" s="21" t="s">
        <v>847</v>
      </c>
      <c r="S1742" s="3">
        <v>4</v>
      </c>
      <c r="T1742" s="37"/>
      <c r="U1742" s="21" t="s">
        <v>18</v>
      </c>
      <c r="V1742" s="21" t="str">
        <f>VLOOKUP(P1742,'Customer List'!B:C,2,)</f>
        <v>Delhi</v>
      </c>
      <c r="W1742" s="38"/>
      <c r="X1742" s="30">
        <v>45877</v>
      </c>
      <c r="Y1742" s="21">
        <f t="shared" si="187"/>
        <v>0</v>
      </c>
      <c r="Z1742" s="21" t="str">
        <f t="shared" si="188"/>
        <v>Friday</v>
      </c>
      <c r="AA1742" s="21" t="str">
        <f t="shared" si="189"/>
        <v>Friday</v>
      </c>
      <c r="AB1742" s="21" t="str">
        <f>VLOOKUP(U1742,'Currency Sheet'!A:C,3,)</f>
        <v>DOLLAR</v>
      </c>
      <c r="AC1742" s="42" t="str">
        <f>VLOOKUP(P1742,'Customer List'!B:D,3,)</f>
        <v>Local</v>
      </c>
    </row>
    <row r="1743" spans="1:29" x14ac:dyDescent="0.25">
      <c r="A1743" s="21">
        <v>1742</v>
      </c>
      <c r="B1743" s="21" t="s">
        <v>2156</v>
      </c>
      <c r="C1743" s="30">
        <v>45863</v>
      </c>
      <c r="D1743" s="30">
        <v>45869</v>
      </c>
      <c r="E1743" s="47">
        <v>156.1</v>
      </c>
      <c r="F1743" s="47">
        <f t="shared" si="184"/>
        <v>13736.8</v>
      </c>
      <c r="G1743" s="48">
        <f t="shared" si="185"/>
        <v>13736.8</v>
      </c>
      <c r="H1743" s="21">
        <v>781802</v>
      </c>
      <c r="I1743" s="21" t="s">
        <v>3039</v>
      </c>
      <c r="J1743" s="21">
        <v>1</v>
      </c>
      <c r="K1743" s="21">
        <v>1</v>
      </c>
      <c r="L1743" s="21">
        <f t="shared" si="186"/>
        <v>0</v>
      </c>
      <c r="M1743" s="21" t="s">
        <v>2183</v>
      </c>
      <c r="N1743" s="30">
        <v>45871</v>
      </c>
      <c r="O1743" s="48">
        <v>24195.5</v>
      </c>
      <c r="P1743" s="21" t="s">
        <v>1903</v>
      </c>
      <c r="Q1743" s="21">
        <v>58153982773</v>
      </c>
      <c r="R1743" s="21" t="s">
        <v>40</v>
      </c>
      <c r="S1743" s="3">
        <v>-20</v>
      </c>
      <c r="T1743" s="37"/>
      <c r="U1743" s="21" t="s">
        <v>18</v>
      </c>
      <c r="V1743" s="21" t="str">
        <f>VLOOKUP(P1743,'Customer List'!B:C,2,)</f>
        <v>Kolkata</v>
      </c>
      <c r="W1743" s="38"/>
      <c r="X1743" s="30">
        <v>45873</v>
      </c>
      <c r="Y1743" s="21">
        <f t="shared" si="187"/>
        <v>2</v>
      </c>
      <c r="Z1743" s="21" t="str">
        <f t="shared" si="188"/>
        <v>Saturday</v>
      </c>
      <c r="AA1743" s="21" t="str">
        <f t="shared" si="189"/>
        <v>Monday</v>
      </c>
      <c r="AB1743" s="21" t="str">
        <f>VLOOKUP(U1743,'Currency Sheet'!A:C,3,)</f>
        <v>DOLLAR</v>
      </c>
      <c r="AC1743" s="42" t="str">
        <f>VLOOKUP(P1743,'Customer List'!B:D,3,)</f>
        <v>OutStation</v>
      </c>
    </row>
    <row r="1744" spans="1:29" x14ac:dyDescent="0.25">
      <c r="A1744" s="21">
        <v>1743</v>
      </c>
      <c r="B1744" s="21" t="s">
        <v>2156</v>
      </c>
      <c r="C1744" s="30">
        <v>45863</v>
      </c>
      <c r="D1744" s="30">
        <v>45869</v>
      </c>
      <c r="E1744" s="47">
        <v>177.1</v>
      </c>
      <c r="F1744" s="47">
        <f t="shared" si="184"/>
        <v>15584.8</v>
      </c>
      <c r="G1744" s="48">
        <f t="shared" si="185"/>
        <v>31169.599999999999</v>
      </c>
      <c r="H1744" s="21">
        <v>783904</v>
      </c>
      <c r="I1744" s="21" t="s">
        <v>3040</v>
      </c>
      <c r="J1744" s="21">
        <v>2</v>
      </c>
      <c r="K1744" s="21">
        <v>2</v>
      </c>
      <c r="L1744" s="21">
        <f t="shared" si="186"/>
        <v>0</v>
      </c>
      <c r="M1744" s="21" t="s">
        <v>2228</v>
      </c>
      <c r="N1744" s="30">
        <v>45871</v>
      </c>
      <c r="O1744" s="48">
        <v>48576</v>
      </c>
      <c r="P1744" s="21" t="s">
        <v>208</v>
      </c>
      <c r="Q1744" s="21" t="s">
        <v>1127</v>
      </c>
      <c r="R1744" s="21" t="s">
        <v>1127</v>
      </c>
      <c r="S1744" s="3">
        <v>-20</v>
      </c>
      <c r="T1744" s="37"/>
      <c r="U1744" s="21" t="s">
        <v>18</v>
      </c>
      <c r="V1744" s="21" t="str">
        <f>VLOOKUP(P1744,'Customer List'!B:C,2,)</f>
        <v>Delhi</v>
      </c>
      <c r="W1744" s="38"/>
      <c r="X1744" s="30">
        <f>IF(OR(R1744 = "PRIYANKA MADAM", R1744 = "DEEPAK", R1744 = "PORTER"),N1744,"")</f>
        <v>45871</v>
      </c>
      <c r="Y1744" s="21">
        <f t="shared" si="187"/>
        <v>0</v>
      </c>
      <c r="Z1744" s="21" t="str">
        <f t="shared" si="188"/>
        <v>Saturday</v>
      </c>
      <c r="AA1744" s="21" t="str">
        <f t="shared" si="189"/>
        <v>Saturday</v>
      </c>
      <c r="AB1744" s="21" t="str">
        <f>VLOOKUP(U1744,'Currency Sheet'!A:C,3,)</f>
        <v>DOLLAR</v>
      </c>
      <c r="AC1744" s="42" t="str">
        <f>VLOOKUP(P1744,'Customer List'!B:D,3,)</f>
        <v>Local</v>
      </c>
    </row>
    <row r="1745" spans="1:29" x14ac:dyDescent="0.25">
      <c r="A1745" s="21">
        <v>1744</v>
      </c>
      <c r="B1745" s="21" t="s">
        <v>2156</v>
      </c>
      <c r="C1745" s="30">
        <v>45863</v>
      </c>
      <c r="D1745" s="30">
        <v>45869</v>
      </c>
      <c r="E1745" s="47">
        <v>37.799999999999997</v>
      </c>
      <c r="F1745" s="47">
        <f t="shared" si="184"/>
        <v>3326.3999999999996</v>
      </c>
      <c r="G1745" s="48">
        <f t="shared" si="185"/>
        <v>3326.3999999999996</v>
      </c>
      <c r="H1745" s="21">
        <v>784002</v>
      </c>
      <c r="I1745" s="21" t="s">
        <v>3041</v>
      </c>
      <c r="J1745" s="21">
        <v>1</v>
      </c>
      <c r="K1745" s="21">
        <v>1</v>
      </c>
      <c r="L1745" s="21">
        <f t="shared" si="186"/>
        <v>0</v>
      </c>
      <c r="M1745" s="21" t="s">
        <v>2183</v>
      </c>
      <c r="N1745" s="30">
        <v>45871</v>
      </c>
      <c r="O1745" s="48">
        <v>5859</v>
      </c>
      <c r="P1745" s="21" t="s">
        <v>1903</v>
      </c>
      <c r="Q1745" s="21">
        <v>58153982773</v>
      </c>
      <c r="R1745" s="21" t="s">
        <v>40</v>
      </c>
      <c r="S1745" s="3">
        <v>-20</v>
      </c>
      <c r="T1745" s="37"/>
      <c r="U1745" s="21" t="s">
        <v>18</v>
      </c>
      <c r="V1745" s="21" t="str">
        <f>VLOOKUP(P1745,'Customer List'!B:C,2,)</f>
        <v>Kolkata</v>
      </c>
      <c r="W1745" s="38"/>
      <c r="X1745" s="30">
        <v>45873</v>
      </c>
      <c r="Y1745" s="21">
        <f t="shared" si="187"/>
        <v>2</v>
      </c>
      <c r="Z1745" s="21" t="str">
        <f t="shared" si="188"/>
        <v>Saturday</v>
      </c>
      <c r="AA1745" s="21" t="str">
        <f t="shared" si="189"/>
        <v>Monday</v>
      </c>
      <c r="AB1745" s="21" t="str">
        <f>VLOOKUP(U1745,'Currency Sheet'!A:C,3,)</f>
        <v>DOLLAR</v>
      </c>
      <c r="AC1745" s="42" t="str">
        <f>VLOOKUP(P1745,'Customer List'!B:D,3,)</f>
        <v>OutStation</v>
      </c>
    </row>
    <row r="1746" spans="1:29" x14ac:dyDescent="0.25">
      <c r="A1746" s="21">
        <v>1745</v>
      </c>
      <c r="B1746" s="21" t="s">
        <v>2156</v>
      </c>
      <c r="C1746" s="30">
        <v>45863</v>
      </c>
      <c r="D1746" s="30">
        <v>45869</v>
      </c>
      <c r="E1746" s="47">
        <v>152.6</v>
      </c>
      <c r="F1746" s="47">
        <f t="shared" si="184"/>
        <v>13428.8</v>
      </c>
      <c r="G1746" s="48">
        <f t="shared" si="185"/>
        <v>13428.8</v>
      </c>
      <c r="H1746" s="21">
        <v>788902</v>
      </c>
      <c r="I1746" s="21" t="s">
        <v>3042</v>
      </c>
      <c r="J1746" s="21">
        <v>1</v>
      </c>
      <c r="K1746" s="21">
        <v>1</v>
      </c>
      <c r="L1746" s="21">
        <f t="shared" si="186"/>
        <v>0</v>
      </c>
      <c r="M1746" s="21" t="s">
        <v>2183</v>
      </c>
      <c r="N1746" s="30">
        <v>45871</v>
      </c>
      <c r="O1746" s="48">
        <v>23653</v>
      </c>
      <c r="P1746" s="21" t="s">
        <v>1903</v>
      </c>
      <c r="Q1746" s="21">
        <v>58153982773</v>
      </c>
      <c r="R1746" s="21" t="s">
        <v>40</v>
      </c>
      <c r="S1746" s="3">
        <v>-20</v>
      </c>
      <c r="T1746" s="37"/>
      <c r="U1746" s="21" t="s">
        <v>18</v>
      </c>
      <c r="V1746" s="21" t="str">
        <f>VLOOKUP(P1746,'Customer List'!B:C,2,)</f>
        <v>Kolkata</v>
      </c>
      <c r="W1746" s="38"/>
      <c r="X1746" s="30">
        <v>45873</v>
      </c>
      <c r="Y1746" s="21">
        <f t="shared" si="187"/>
        <v>2</v>
      </c>
      <c r="Z1746" s="21" t="str">
        <f t="shared" si="188"/>
        <v>Saturday</v>
      </c>
      <c r="AA1746" s="21" t="str">
        <f t="shared" si="189"/>
        <v>Monday</v>
      </c>
      <c r="AB1746" s="21" t="str">
        <f>VLOOKUP(U1746,'Currency Sheet'!A:C,3,)</f>
        <v>DOLLAR</v>
      </c>
      <c r="AC1746" s="42" t="str">
        <f>VLOOKUP(P1746,'Customer List'!B:D,3,)</f>
        <v>OutStation</v>
      </c>
    </row>
    <row r="1747" spans="1:29" x14ac:dyDescent="0.25">
      <c r="A1747" s="21">
        <v>1746</v>
      </c>
      <c r="B1747" s="21" t="s">
        <v>2156</v>
      </c>
      <c r="C1747" s="30">
        <v>45863</v>
      </c>
      <c r="D1747" s="30">
        <v>45869</v>
      </c>
      <c r="E1747" s="47">
        <v>160.30000000000001</v>
      </c>
      <c r="F1747" s="47">
        <f t="shared" si="184"/>
        <v>14106.400000000001</v>
      </c>
      <c r="G1747" s="48">
        <f t="shared" si="185"/>
        <v>14106.400000000001</v>
      </c>
      <c r="H1747" s="21">
        <v>914204</v>
      </c>
      <c r="I1747" s="21" t="s">
        <v>3043</v>
      </c>
      <c r="J1747" s="21">
        <v>1</v>
      </c>
      <c r="K1747" s="21">
        <v>1</v>
      </c>
      <c r="L1747" s="21">
        <f t="shared" si="186"/>
        <v>0</v>
      </c>
      <c r="M1747" s="21" t="s">
        <v>2187</v>
      </c>
      <c r="N1747" s="30">
        <v>45871</v>
      </c>
      <c r="O1747" s="48">
        <v>24045</v>
      </c>
      <c r="P1747" s="21" t="s">
        <v>172</v>
      </c>
      <c r="Q1747" s="21">
        <v>58153982821</v>
      </c>
      <c r="R1747" s="21" t="s">
        <v>40</v>
      </c>
      <c r="S1747" s="3">
        <v>4</v>
      </c>
      <c r="T1747" s="37"/>
      <c r="U1747" s="21" t="s">
        <v>18</v>
      </c>
      <c r="V1747" s="21" t="str">
        <f>VLOOKUP(P1747,'Customer List'!B:C,2,)</f>
        <v>Kolkata</v>
      </c>
      <c r="W1747" s="38"/>
      <c r="X1747" s="30">
        <v>45873</v>
      </c>
      <c r="Y1747" s="21">
        <f t="shared" si="187"/>
        <v>2</v>
      </c>
      <c r="Z1747" s="21" t="str">
        <f t="shared" si="188"/>
        <v>Saturday</v>
      </c>
      <c r="AA1747" s="21" t="str">
        <f t="shared" si="189"/>
        <v>Monday</v>
      </c>
      <c r="AB1747" s="21" t="str">
        <f>VLOOKUP(U1747,'Currency Sheet'!A:C,3,)</f>
        <v>DOLLAR</v>
      </c>
      <c r="AC1747" s="42" t="str">
        <f>VLOOKUP(P1747,'Customer List'!B:D,3,)</f>
        <v>OutStation</v>
      </c>
    </row>
    <row r="1748" spans="1:29" x14ac:dyDescent="0.25">
      <c r="A1748" s="21">
        <v>1747</v>
      </c>
      <c r="B1748" s="21" t="s">
        <v>2169</v>
      </c>
      <c r="C1748" s="30">
        <v>45863</v>
      </c>
      <c r="D1748" s="30">
        <v>45869</v>
      </c>
      <c r="E1748" s="47">
        <v>291</v>
      </c>
      <c r="F1748" s="47">
        <f t="shared" si="184"/>
        <v>25608</v>
      </c>
      <c r="G1748" s="48">
        <f t="shared" si="185"/>
        <v>25608</v>
      </c>
      <c r="H1748" s="21" t="s">
        <v>2157</v>
      </c>
      <c r="I1748" s="21" t="s">
        <v>4390</v>
      </c>
      <c r="J1748" s="21">
        <v>1</v>
      </c>
      <c r="K1748" s="21">
        <v>1</v>
      </c>
      <c r="L1748" s="21">
        <f t="shared" si="186"/>
        <v>0</v>
      </c>
      <c r="M1748" s="21" t="s">
        <v>2303</v>
      </c>
      <c r="N1748" s="30">
        <v>45877</v>
      </c>
      <c r="O1748" s="48">
        <v>39425</v>
      </c>
      <c r="P1748" s="21" t="s">
        <v>16</v>
      </c>
      <c r="Q1748" s="21" t="s">
        <v>2070</v>
      </c>
      <c r="R1748" s="21" t="s">
        <v>637</v>
      </c>
      <c r="S1748" s="3">
        <v>-20</v>
      </c>
      <c r="T1748" s="37"/>
      <c r="U1748" s="21" t="s">
        <v>320</v>
      </c>
      <c r="V1748" s="21" t="str">
        <f>VLOOKUP(P1748,'Customer List'!B:C,2,)</f>
        <v>Delhi</v>
      </c>
      <c r="W1748" s="38"/>
      <c r="X1748" s="30">
        <v>45877</v>
      </c>
      <c r="Y1748" s="21">
        <f t="shared" si="187"/>
        <v>0</v>
      </c>
      <c r="Z1748" s="21" t="str">
        <f t="shared" si="188"/>
        <v>Friday</v>
      </c>
      <c r="AA1748" s="21" t="str">
        <f t="shared" si="189"/>
        <v>Friday</v>
      </c>
      <c r="AB1748" s="21" t="str">
        <f>VLOOKUP(U1748,'Currency Sheet'!A:C,3,)</f>
        <v>DOLLAR</v>
      </c>
      <c r="AC1748" s="42" t="str">
        <f>VLOOKUP(P1748,'Customer List'!B:D,3,)</f>
        <v>Local</v>
      </c>
    </row>
    <row r="1749" spans="1:29" x14ac:dyDescent="0.25">
      <c r="A1749" s="21">
        <v>1748</v>
      </c>
      <c r="B1749" s="21" t="s">
        <v>2169</v>
      </c>
      <c r="C1749" s="30">
        <v>45863</v>
      </c>
      <c r="D1749" s="30">
        <v>45869</v>
      </c>
      <c r="E1749" s="47">
        <v>374</v>
      </c>
      <c r="F1749" s="47">
        <f t="shared" si="184"/>
        <v>32912</v>
      </c>
      <c r="G1749" s="48">
        <f t="shared" si="185"/>
        <v>32912</v>
      </c>
      <c r="H1749" s="21" t="s">
        <v>2158</v>
      </c>
      <c r="I1749" s="21" t="s">
        <v>4391</v>
      </c>
      <c r="J1749" s="21">
        <v>1</v>
      </c>
      <c r="K1749" s="21">
        <v>1</v>
      </c>
      <c r="L1749" s="21">
        <f t="shared" si="186"/>
        <v>0</v>
      </c>
      <c r="M1749" s="21" t="s">
        <v>2288</v>
      </c>
      <c r="N1749" s="30">
        <v>45875</v>
      </c>
      <c r="O1749" s="48">
        <v>44642</v>
      </c>
      <c r="P1749" s="21" t="s">
        <v>42</v>
      </c>
      <c r="Q1749" s="21" t="s">
        <v>2070</v>
      </c>
      <c r="R1749" s="21" t="s">
        <v>847</v>
      </c>
      <c r="S1749" s="3">
        <v>-20</v>
      </c>
      <c r="T1749" s="37"/>
      <c r="U1749" s="21" t="s">
        <v>320</v>
      </c>
      <c r="V1749" s="21" t="str">
        <f>VLOOKUP(P1749,'Customer List'!B:C,2,)</f>
        <v>Faridabad</v>
      </c>
      <c r="W1749" s="38"/>
      <c r="X1749" s="30">
        <v>45875</v>
      </c>
      <c r="Y1749" s="21">
        <f t="shared" si="187"/>
        <v>0</v>
      </c>
      <c r="Z1749" s="21" t="str">
        <f t="shared" si="188"/>
        <v>Wednesday</v>
      </c>
      <c r="AA1749" s="21" t="str">
        <f t="shared" si="189"/>
        <v>Wednesday</v>
      </c>
      <c r="AB1749" s="21" t="str">
        <f>VLOOKUP(U1749,'Currency Sheet'!A:C,3,)</f>
        <v>DOLLAR</v>
      </c>
      <c r="AC1749" s="42" t="str">
        <f>VLOOKUP(P1749,'Customer List'!B:D,3,)</f>
        <v>Local</v>
      </c>
    </row>
    <row r="1750" spans="1:29" x14ac:dyDescent="0.25">
      <c r="A1750" s="21">
        <v>1749</v>
      </c>
      <c r="B1750" s="21" t="s">
        <v>2169</v>
      </c>
      <c r="C1750" s="30">
        <v>45863</v>
      </c>
      <c r="D1750" s="30">
        <v>45869</v>
      </c>
      <c r="E1750" s="47">
        <v>374</v>
      </c>
      <c r="F1750" s="47">
        <f t="shared" si="184"/>
        <v>32912</v>
      </c>
      <c r="G1750" s="48">
        <f t="shared" si="185"/>
        <v>32912</v>
      </c>
      <c r="H1750" s="21" t="s">
        <v>2159</v>
      </c>
      <c r="I1750" s="21" t="s">
        <v>4392</v>
      </c>
      <c r="J1750" s="21">
        <v>1</v>
      </c>
      <c r="K1750" s="21">
        <v>1</v>
      </c>
      <c r="L1750" s="21">
        <f t="shared" si="186"/>
        <v>0</v>
      </c>
      <c r="M1750" s="21" t="s">
        <v>2288</v>
      </c>
      <c r="N1750" s="30">
        <v>45875</v>
      </c>
      <c r="O1750" s="48">
        <v>44642.400000000001</v>
      </c>
      <c r="P1750" s="21" t="s">
        <v>42</v>
      </c>
      <c r="Q1750" s="21" t="s">
        <v>2070</v>
      </c>
      <c r="R1750" s="21" t="s">
        <v>847</v>
      </c>
      <c r="S1750" s="3">
        <v>-20</v>
      </c>
      <c r="T1750" s="37"/>
      <c r="U1750" s="21" t="s">
        <v>320</v>
      </c>
      <c r="V1750" s="21" t="str">
        <f>VLOOKUP(P1750,'Customer List'!B:C,2,)</f>
        <v>Faridabad</v>
      </c>
      <c r="W1750" s="38"/>
      <c r="X1750" s="30">
        <v>45875</v>
      </c>
      <c r="Y1750" s="21">
        <f t="shared" si="187"/>
        <v>0</v>
      </c>
      <c r="Z1750" s="21" t="str">
        <f t="shared" si="188"/>
        <v>Wednesday</v>
      </c>
      <c r="AA1750" s="21" t="str">
        <f t="shared" si="189"/>
        <v>Wednesday</v>
      </c>
      <c r="AB1750" s="21" t="str">
        <f>VLOOKUP(U1750,'Currency Sheet'!A:C,3,)</f>
        <v>DOLLAR</v>
      </c>
      <c r="AC1750" s="42" t="str">
        <f>VLOOKUP(P1750,'Customer List'!B:D,3,)</f>
        <v>Local</v>
      </c>
    </row>
    <row r="1751" spans="1:29" x14ac:dyDescent="0.25">
      <c r="A1751" s="21">
        <v>1750</v>
      </c>
      <c r="B1751" s="21" t="s">
        <v>2169</v>
      </c>
      <c r="C1751" s="30">
        <v>45863</v>
      </c>
      <c r="D1751" s="30">
        <v>45869</v>
      </c>
      <c r="E1751" s="47">
        <v>201</v>
      </c>
      <c r="F1751" s="47">
        <f t="shared" si="184"/>
        <v>17688</v>
      </c>
      <c r="G1751" s="48">
        <f t="shared" si="185"/>
        <v>17688</v>
      </c>
      <c r="H1751" s="21" t="s">
        <v>751</v>
      </c>
      <c r="I1751" s="21" t="s">
        <v>4125</v>
      </c>
      <c r="J1751" s="21">
        <v>1</v>
      </c>
      <c r="K1751" s="21">
        <v>1</v>
      </c>
      <c r="L1751" s="21">
        <f t="shared" si="186"/>
        <v>0</v>
      </c>
      <c r="M1751" s="21" t="s">
        <v>2289</v>
      </c>
      <c r="N1751" s="30">
        <v>45875</v>
      </c>
      <c r="O1751" s="48">
        <v>24538.5</v>
      </c>
      <c r="P1751" s="21" t="s">
        <v>42</v>
      </c>
      <c r="Q1751" s="21" t="s">
        <v>2070</v>
      </c>
      <c r="R1751" s="21" t="s">
        <v>847</v>
      </c>
      <c r="S1751" s="3">
        <v>-20</v>
      </c>
      <c r="T1751" s="37"/>
      <c r="U1751" s="21" t="s">
        <v>320</v>
      </c>
      <c r="V1751" s="21" t="str">
        <f>VLOOKUP(P1751,'Customer List'!B:C,2,)</f>
        <v>Faridabad</v>
      </c>
      <c r="W1751" s="38"/>
      <c r="X1751" s="30">
        <v>45875</v>
      </c>
      <c r="Y1751" s="21">
        <f t="shared" si="187"/>
        <v>0</v>
      </c>
      <c r="Z1751" s="21" t="str">
        <f t="shared" si="188"/>
        <v>Wednesday</v>
      </c>
      <c r="AA1751" s="21" t="str">
        <f t="shared" si="189"/>
        <v>Wednesday</v>
      </c>
      <c r="AB1751" s="21" t="str">
        <f>VLOOKUP(U1751,'Currency Sheet'!A:C,3,)</f>
        <v>DOLLAR</v>
      </c>
      <c r="AC1751" s="42" t="str">
        <f>VLOOKUP(P1751,'Customer List'!B:D,3,)</f>
        <v>Local</v>
      </c>
    </row>
    <row r="1752" spans="1:29" x14ac:dyDescent="0.25">
      <c r="A1752" s="21">
        <v>1751</v>
      </c>
      <c r="B1752" s="21" t="s">
        <v>2169</v>
      </c>
      <c r="C1752" s="30">
        <v>45863</v>
      </c>
      <c r="D1752" s="30">
        <v>45869</v>
      </c>
      <c r="E1752" s="47">
        <v>201</v>
      </c>
      <c r="F1752" s="47">
        <f t="shared" si="184"/>
        <v>17688</v>
      </c>
      <c r="G1752" s="48">
        <f t="shared" si="185"/>
        <v>17688</v>
      </c>
      <c r="H1752" s="21" t="s">
        <v>2160</v>
      </c>
      <c r="I1752" s="21" t="s">
        <v>4393</v>
      </c>
      <c r="J1752" s="21">
        <v>1</v>
      </c>
      <c r="K1752" s="21">
        <v>1</v>
      </c>
      <c r="L1752" s="21">
        <f t="shared" si="186"/>
        <v>0</v>
      </c>
      <c r="M1752" s="21" t="s">
        <v>2289</v>
      </c>
      <c r="N1752" s="30">
        <v>45875</v>
      </c>
      <c r="O1752" s="48">
        <v>24538.5</v>
      </c>
      <c r="P1752" s="21" t="s">
        <v>42</v>
      </c>
      <c r="Q1752" s="21" t="s">
        <v>2070</v>
      </c>
      <c r="R1752" s="21" t="s">
        <v>847</v>
      </c>
      <c r="S1752" s="3">
        <v>-20</v>
      </c>
      <c r="T1752" s="37"/>
      <c r="U1752" s="21" t="s">
        <v>320</v>
      </c>
      <c r="V1752" s="21" t="str">
        <f>VLOOKUP(P1752,'Customer List'!B:C,2,)</f>
        <v>Faridabad</v>
      </c>
      <c r="W1752" s="38"/>
      <c r="X1752" s="30">
        <v>45875</v>
      </c>
      <c r="Y1752" s="21">
        <f t="shared" si="187"/>
        <v>0</v>
      </c>
      <c r="Z1752" s="21" t="str">
        <f t="shared" si="188"/>
        <v>Wednesday</v>
      </c>
      <c r="AA1752" s="21" t="str">
        <f t="shared" si="189"/>
        <v>Wednesday</v>
      </c>
      <c r="AB1752" s="21" t="str">
        <f>VLOOKUP(U1752,'Currency Sheet'!A:C,3,)</f>
        <v>DOLLAR</v>
      </c>
      <c r="AC1752" s="42" t="str">
        <f>VLOOKUP(P1752,'Customer List'!B:D,3,)</f>
        <v>Local</v>
      </c>
    </row>
    <row r="1753" spans="1:29" x14ac:dyDescent="0.25">
      <c r="A1753" s="21">
        <v>1752</v>
      </c>
      <c r="B1753" s="21" t="s">
        <v>2169</v>
      </c>
      <c r="C1753" s="30">
        <v>45863</v>
      </c>
      <c r="D1753" s="30">
        <v>45869</v>
      </c>
      <c r="E1753" s="47">
        <v>201</v>
      </c>
      <c r="F1753" s="47">
        <f t="shared" si="184"/>
        <v>17688</v>
      </c>
      <c r="G1753" s="48">
        <f t="shared" si="185"/>
        <v>17688</v>
      </c>
      <c r="H1753" s="21" t="s">
        <v>2161</v>
      </c>
      <c r="I1753" s="21" t="s">
        <v>4394</v>
      </c>
      <c r="J1753" s="21">
        <v>1</v>
      </c>
      <c r="K1753" s="21">
        <v>1</v>
      </c>
      <c r="L1753" s="21">
        <f t="shared" si="186"/>
        <v>0</v>
      </c>
      <c r="M1753" s="21" t="s">
        <v>2289</v>
      </c>
      <c r="N1753" s="30">
        <v>45875</v>
      </c>
      <c r="O1753" s="48">
        <v>24538.5</v>
      </c>
      <c r="P1753" s="21" t="s">
        <v>42</v>
      </c>
      <c r="Q1753" s="21" t="s">
        <v>2070</v>
      </c>
      <c r="R1753" s="21" t="s">
        <v>847</v>
      </c>
      <c r="S1753" s="3">
        <v>-20</v>
      </c>
      <c r="T1753" s="37"/>
      <c r="U1753" s="21" t="s">
        <v>320</v>
      </c>
      <c r="V1753" s="21" t="str">
        <f>VLOOKUP(P1753,'Customer List'!B:C,2,)</f>
        <v>Faridabad</v>
      </c>
      <c r="W1753" s="38"/>
      <c r="X1753" s="30">
        <v>45875</v>
      </c>
      <c r="Y1753" s="21">
        <f t="shared" si="187"/>
        <v>0</v>
      </c>
      <c r="Z1753" s="21" t="str">
        <f t="shared" si="188"/>
        <v>Wednesday</v>
      </c>
      <c r="AA1753" s="21" t="str">
        <f t="shared" si="189"/>
        <v>Wednesday</v>
      </c>
      <c r="AB1753" s="21" t="str">
        <f>VLOOKUP(U1753,'Currency Sheet'!A:C,3,)</f>
        <v>DOLLAR</v>
      </c>
      <c r="AC1753" s="42" t="str">
        <f>VLOOKUP(P1753,'Customer List'!B:D,3,)</f>
        <v>Local</v>
      </c>
    </row>
    <row r="1754" spans="1:29" x14ac:dyDescent="0.25">
      <c r="A1754" s="21">
        <v>1753</v>
      </c>
      <c r="B1754" s="21" t="s">
        <v>2169</v>
      </c>
      <c r="C1754" s="30">
        <v>45863</v>
      </c>
      <c r="D1754" s="30">
        <v>45869</v>
      </c>
      <c r="E1754" s="47">
        <v>201</v>
      </c>
      <c r="F1754" s="47">
        <f t="shared" si="184"/>
        <v>17688</v>
      </c>
      <c r="G1754" s="48">
        <f t="shared" si="185"/>
        <v>17688</v>
      </c>
      <c r="H1754" s="21" t="s">
        <v>754</v>
      </c>
      <c r="I1754" s="21" t="s">
        <v>4126</v>
      </c>
      <c r="J1754" s="21">
        <v>1</v>
      </c>
      <c r="K1754" s="21">
        <v>1</v>
      </c>
      <c r="L1754" s="21">
        <f t="shared" si="186"/>
        <v>0</v>
      </c>
      <c r="M1754" s="21" t="s">
        <v>2289</v>
      </c>
      <c r="N1754" s="30">
        <v>45875</v>
      </c>
      <c r="O1754" s="48">
        <v>24538.5</v>
      </c>
      <c r="P1754" s="21" t="s">
        <v>42</v>
      </c>
      <c r="Q1754" s="21" t="s">
        <v>2070</v>
      </c>
      <c r="R1754" s="21" t="s">
        <v>847</v>
      </c>
      <c r="S1754" s="3">
        <v>-20</v>
      </c>
      <c r="T1754" s="37"/>
      <c r="U1754" s="21" t="s">
        <v>320</v>
      </c>
      <c r="V1754" s="21" t="str">
        <f>VLOOKUP(P1754,'Customer List'!B:C,2,)</f>
        <v>Faridabad</v>
      </c>
      <c r="W1754" s="38"/>
      <c r="X1754" s="30">
        <v>45875</v>
      </c>
      <c r="Y1754" s="21">
        <f t="shared" si="187"/>
        <v>0</v>
      </c>
      <c r="Z1754" s="21" t="str">
        <f t="shared" si="188"/>
        <v>Wednesday</v>
      </c>
      <c r="AA1754" s="21" t="str">
        <f t="shared" si="189"/>
        <v>Wednesday</v>
      </c>
      <c r="AB1754" s="21" t="str">
        <f>VLOOKUP(U1754,'Currency Sheet'!A:C,3,)</f>
        <v>DOLLAR</v>
      </c>
      <c r="AC1754" s="42" t="str">
        <f>VLOOKUP(P1754,'Customer List'!B:D,3,)</f>
        <v>Local</v>
      </c>
    </row>
    <row r="1755" spans="1:29" x14ac:dyDescent="0.25">
      <c r="A1755" s="21">
        <v>1754</v>
      </c>
      <c r="B1755" s="21" t="s">
        <v>2169</v>
      </c>
      <c r="C1755" s="30">
        <v>45863</v>
      </c>
      <c r="D1755" s="30">
        <v>45869</v>
      </c>
      <c r="E1755" s="47">
        <v>582</v>
      </c>
      <c r="F1755" s="47">
        <f t="shared" si="184"/>
        <v>51216</v>
      </c>
      <c r="G1755" s="48">
        <f t="shared" si="185"/>
        <v>51216</v>
      </c>
      <c r="H1755" s="21" t="s">
        <v>2162</v>
      </c>
      <c r="I1755" s="21" t="s">
        <v>4395</v>
      </c>
      <c r="J1755" s="21">
        <v>1</v>
      </c>
      <c r="K1755" s="21">
        <v>1</v>
      </c>
      <c r="L1755" s="21">
        <f t="shared" si="186"/>
        <v>0</v>
      </c>
      <c r="M1755" s="21" t="s">
        <v>2173</v>
      </c>
      <c r="N1755" s="30">
        <v>45871</v>
      </c>
      <c r="O1755" s="48">
        <v>71136</v>
      </c>
      <c r="P1755" s="21" t="s">
        <v>242</v>
      </c>
      <c r="Q1755" s="21">
        <v>58153984346</v>
      </c>
      <c r="R1755" s="21" t="s">
        <v>40</v>
      </c>
      <c r="S1755" s="3">
        <v>-80</v>
      </c>
      <c r="T1755" s="37"/>
      <c r="U1755" s="21" t="s">
        <v>320</v>
      </c>
      <c r="V1755" s="21" t="str">
        <f>VLOOKUP(P1755,'Customer List'!B:C,2,)</f>
        <v>Mumbai</v>
      </c>
      <c r="W1755" s="38"/>
      <c r="X1755" s="30">
        <v>45873</v>
      </c>
      <c r="Y1755" s="21">
        <f t="shared" si="187"/>
        <v>2</v>
      </c>
      <c r="Z1755" s="21" t="str">
        <f t="shared" si="188"/>
        <v>Saturday</v>
      </c>
      <c r="AA1755" s="21" t="str">
        <f t="shared" si="189"/>
        <v>Monday</v>
      </c>
      <c r="AB1755" s="21" t="str">
        <f>VLOOKUP(U1755,'Currency Sheet'!A:C,3,)</f>
        <v>DOLLAR</v>
      </c>
      <c r="AC1755" s="42" t="str">
        <f>VLOOKUP(P1755,'Customer List'!B:D,3,)</f>
        <v>OutStation</v>
      </c>
    </row>
    <row r="1756" spans="1:29" x14ac:dyDescent="0.25">
      <c r="A1756" s="21">
        <v>1755</v>
      </c>
      <c r="B1756" s="21" t="s">
        <v>2169</v>
      </c>
      <c r="C1756" s="30">
        <v>45863</v>
      </c>
      <c r="D1756" s="30">
        <v>45869</v>
      </c>
      <c r="E1756" s="47">
        <v>582</v>
      </c>
      <c r="F1756" s="47">
        <f t="shared" si="184"/>
        <v>51216</v>
      </c>
      <c r="G1756" s="48">
        <f t="shared" si="185"/>
        <v>51216</v>
      </c>
      <c r="H1756" s="21" t="s">
        <v>2163</v>
      </c>
      <c r="I1756" s="21" t="s">
        <v>4395</v>
      </c>
      <c r="J1756" s="21">
        <v>1</v>
      </c>
      <c r="K1756" s="21">
        <v>1</v>
      </c>
      <c r="L1756" s="21">
        <f t="shared" si="186"/>
        <v>0</v>
      </c>
      <c r="M1756" s="21" t="s">
        <v>2173</v>
      </c>
      <c r="N1756" s="30">
        <v>45871</v>
      </c>
      <c r="O1756" s="48">
        <v>71136</v>
      </c>
      <c r="P1756" s="21" t="s">
        <v>242</v>
      </c>
      <c r="Q1756" s="21">
        <v>58153984346</v>
      </c>
      <c r="R1756" s="21" t="s">
        <v>40</v>
      </c>
      <c r="S1756" s="3">
        <v>-80</v>
      </c>
      <c r="T1756" s="37"/>
      <c r="U1756" s="21" t="s">
        <v>320</v>
      </c>
      <c r="V1756" s="21" t="str">
        <f>VLOOKUP(P1756,'Customer List'!B:C,2,)</f>
        <v>Mumbai</v>
      </c>
      <c r="W1756" s="38"/>
      <c r="X1756" s="30">
        <v>45873</v>
      </c>
      <c r="Y1756" s="21">
        <f t="shared" si="187"/>
        <v>2</v>
      </c>
      <c r="Z1756" s="21" t="str">
        <f t="shared" si="188"/>
        <v>Saturday</v>
      </c>
      <c r="AA1756" s="21" t="str">
        <f t="shared" si="189"/>
        <v>Monday</v>
      </c>
      <c r="AB1756" s="21" t="str">
        <f>VLOOKUP(U1756,'Currency Sheet'!A:C,3,)</f>
        <v>DOLLAR</v>
      </c>
      <c r="AC1756" s="42" t="str">
        <f>VLOOKUP(P1756,'Customer List'!B:D,3,)</f>
        <v>OutStation</v>
      </c>
    </row>
    <row r="1757" spans="1:29" x14ac:dyDescent="0.25">
      <c r="A1757" s="21">
        <v>1756</v>
      </c>
      <c r="B1757" s="21" t="s">
        <v>2169</v>
      </c>
      <c r="C1757" s="30">
        <v>45863</v>
      </c>
      <c r="D1757" s="30">
        <v>45869</v>
      </c>
      <c r="E1757" s="47">
        <v>1649</v>
      </c>
      <c r="F1757" s="47">
        <f t="shared" si="184"/>
        <v>145112</v>
      </c>
      <c r="G1757" s="48">
        <f t="shared" si="185"/>
        <v>145112</v>
      </c>
      <c r="H1757" s="21" t="s">
        <v>2164</v>
      </c>
      <c r="I1757" s="21" t="s">
        <v>4396</v>
      </c>
      <c r="J1757" s="21">
        <v>1</v>
      </c>
      <c r="K1757" s="21">
        <v>1</v>
      </c>
      <c r="L1757" s="21">
        <f t="shared" si="186"/>
        <v>0</v>
      </c>
      <c r="M1757" s="21" t="s">
        <v>2173</v>
      </c>
      <c r="N1757" s="30">
        <v>45871</v>
      </c>
      <c r="O1757" s="48">
        <v>201438</v>
      </c>
      <c r="P1757" s="21" t="s">
        <v>242</v>
      </c>
      <c r="Q1757" s="21">
        <v>58153984346</v>
      </c>
      <c r="R1757" s="21" t="s">
        <v>40</v>
      </c>
      <c r="S1757" s="3">
        <v>-80</v>
      </c>
      <c r="T1757" s="37"/>
      <c r="U1757" s="21" t="s">
        <v>320</v>
      </c>
      <c r="V1757" s="21" t="str">
        <f>VLOOKUP(P1757,'Customer List'!B:C,2,)</f>
        <v>Mumbai</v>
      </c>
      <c r="W1757" s="38"/>
      <c r="X1757" s="30">
        <v>45873</v>
      </c>
      <c r="Y1757" s="21">
        <f t="shared" si="187"/>
        <v>2</v>
      </c>
      <c r="Z1757" s="21" t="str">
        <f t="shared" si="188"/>
        <v>Saturday</v>
      </c>
      <c r="AA1757" s="21" t="str">
        <f t="shared" si="189"/>
        <v>Monday</v>
      </c>
      <c r="AB1757" s="21" t="str">
        <f>VLOOKUP(U1757,'Currency Sheet'!A:C,3,)</f>
        <v>DOLLAR</v>
      </c>
      <c r="AC1757" s="42" t="str">
        <f>VLOOKUP(P1757,'Customer List'!B:D,3,)</f>
        <v>OutStation</v>
      </c>
    </row>
    <row r="1758" spans="1:29" x14ac:dyDescent="0.25">
      <c r="A1758" s="21">
        <v>1757</v>
      </c>
      <c r="B1758" s="21" t="s">
        <v>2169</v>
      </c>
      <c r="C1758" s="30">
        <v>45863</v>
      </c>
      <c r="D1758" s="30">
        <v>45869</v>
      </c>
      <c r="E1758" s="47">
        <v>1649</v>
      </c>
      <c r="F1758" s="47">
        <f t="shared" si="184"/>
        <v>145112</v>
      </c>
      <c r="G1758" s="48">
        <f t="shared" si="185"/>
        <v>145112</v>
      </c>
      <c r="H1758" s="21" t="s">
        <v>2165</v>
      </c>
      <c r="I1758" s="21" t="s">
        <v>4397</v>
      </c>
      <c r="J1758" s="21">
        <v>1</v>
      </c>
      <c r="K1758" s="21">
        <v>1</v>
      </c>
      <c r="L1758" s="21">
        <f t="shared" si="186"/>
        <v>0</v>
      </c>
      <c r="M1758" s="21" t="s">
        <v>2173</v>
      </c>
      <c r="N1758" s="30">
        <v>45871</v>
      </c>
      <c r="O1758" s="48">
        <v>201438</v>
      </c>
      <c r="P1758" s="21" t="s">
        <v>242</v>
      </c>
      <c r="Q1758" s="21">
        <v>58153984346</v>
      </c>
      <c r="R1758" s="21" t="s">
        <v>40</v>
      </c>
      <c r="S1758" s="3">
        <v>-80</v>
      </c>
      <c r="T1758" s="37"/>
      <c r="U1758" s="21" t="s">
        <v>320</v>
      </c>
      <c r="V1758" s="21" t="str">
        <f>VLOOKUP(P1758,'Customer List'!B:C,2,)</f>
        <v>Mumbai</v>
      </c>
      <c r="W1758" s="38"/>
      <c r="X1758" s="30">
        <v>45873</v>
      </c>
      <c r="Y1758" s="21">
        <f t="shared" si="187"/>
        <v>2</v>
      </c>
      <c r="Z1758" s="21" t="str">
        <f t="shared" si="188"/>
        <v>Saturday</v>
      </c>
      <c r="AA1758" s="21" t="str">
        <f t="shared" si="189"/>
        <v>Monday</v>
      </c>
      <c r="AB1758" s="21" t="str">
        <f>VLOOKUP(U1758,'Currency Sheet'!A:C,3,)</f>
        <v>DOLLAR</v>
      </c>
      <c r="AC1758" s="42" t="str">
        <f>VLOOKUP(P1758,'Customer List'!B:D,3,)</f>
        <v>OutStation</v>
      </c>
    </row>
    <row r="1759" spans="1:29" x14ac:dyDescent="0.25">
      <c r="A1759" s="21">
        <v>1758</v>
      </c>
      <c r="B1759" s="21" t="s">
        <v>2169</v>
      </c>
      <c r="C1759" s="30">
        <v>45863</v>
      </c>
      <c r="D1759" s="30">
        <v>45869</v>
      </c>
      <c r="E1759" s="47">
        <v>55</v>
      </c>
      <c r="F1759" s="47">
        <f t="shared" si="184"/>
        <v>4840</v>
      </c>
      <c r="G1759" s="48">
        <f t="shared" si="185"/>
        <v>4840</v>
      </c>
      <c r="H1759" s="21" t="s">
        <v>2166</v>
      </c>
      <c r="I1759" s="21" t="s">
        <v>4398</v>
      </c>
      <c r="J1759" s="21">
        <v>1</v>
      </c>
      <c r="K1759" s="21">
        <v>1</v>
      </c>
      <c r="L1759" s="21">
        <f t="shared" si="186"/>
        <v>0</v>
      </c>
      <c r="M1759" s="21" t="s">
        <v>2192</v>
      </c>
      <c r="N1759" s="30">
        <v>45871</v>
      </c>
      <c r="O1759" s="48">
        <v>9360</v>
      </c>
      <c r="P1759" s="21" t="s">
        <v>2168</v>
      </c>
      <c r="Q1759" s="21">
        <v>58153983764</v>
      </c>
      <c r="R1759" s="21" t="s">
        <v>40</v>
      </c>
      <c r="S1759" s="3">
        <v>-20</v>
      </c>
      <c r="T1759" s="37"/>
      <c r="U1759" s="21" t="s">
        <v>320</v>
      </c>
      <c r="V1759" s="21" t="str">
        <f>VLOOKUP(P1759,'Customer List'!B:C,2,)</f>
        <v>Hyderabad</v>
      </c>
      <c r="W1759" s="38"/>
      <c r="X1759" s="30">
        <v>45873</v>
      </c>
      <c r="Y1759" s="21">
        <f t="shared" si="187"/>
        <v>2</v>
      </c>
      <c r="Z1759" s="21" t="str">
        <f t="shared" si="188"/>
        <v>Saturday</v>
      </c>
      <c r="AA1759" s="21" t="str">
        <f t="shared" si="189"/>
        <v>Monday</v>
      </c>
      <c r="AB1759" s="21" t="str">
        <f>VLOOKUP(U1759,'Currency Sheet'!A:C,3,)</f>
        <v>DOLLAR</v>
      </c>
      <c r="AC1759" s="42" t="str">
        <f>VLOOKUP(P1759,'Customer List'!B:D,3,)</f>
        <v>OutStation</v>
      </c>
    </row>
    <row r="1760" spans="1:29" x14ac:dyDescent="0.25">
      <c r="A1760" s="21">
        <v>1759</v>
      </c>
      <c r="B1760" s="21" t="s">
        <v>2169</v>
      </c>
      <c r="C1760" s="30">
        <v>45863</v>
      </c>
      <c r="D1760" s="30">
        <v>45869</v>
      </c>
      <c r="E1760" s="47">
        <v>393</v>
      </c>
      <c r="F1760" s="47">
        <f t="shared" si="184"/>
        <v>34584</v>
      </c>
      <c r="G1760" s="48">
        <f t="shared" si="185"/>
        <v>34584</v>
      </c>
      <c r="H1760" s="21" t="s">
        <v>2167</v>
      </c>
      <c r="I1760" s="21" t="s">
        <v>4659</v>
      </c>
      <c r="J1760" s="21">
        <v>1</v>
      </c>
      <c r="K1760" s="21">
        <v>1</v>
      </c>
      <c r="L1760" s="21">
        <f t="shared" si="186"/>
        <v>0</v>
      </c>
      <c r="M1760" s="21" t="s">
        <v>2288</v>
      </c>
      <c r="N1760" s="30">
        <v>45875</v>
      </c>
      <c r="O1760" s="48">
        <v>46983.199999999997</v>
      </c>
      <c r="P1760" s="21" t="s">
        <v>42</v>
      </c>
      <c r="Q1760" s="21" t="s">
        <v>2070</v>
      </c>
      <c r="R1760" s="21" t="s">
        <v>847</v>
      </c>
      <c r="S1760" s="3">
        <v>4</v>
      </c>
      <c r="T1760" s="37"/>
      <c r="U1760" s="21" t="s">
        <v>320</v>
      </c>
      <c r="V1760" s="21" t="str">
        <f>VLOOKUP(P1760,'Customer List'!B:C,2,)</f>
        <v>Faridabad</v>
      </c>
      <c r="W1760" s="38"/>
      <c r="X1760" s="30">
        <v>45875</v>
      </c>
      <c r="Y1760" s="21">
        <f t="shared" si="187"/>
        <v>0</v>
      </c>
      <c r="Z1760" s="21" t="str">
        <f t="shared" si="188"/>
        <v>Wednesday</v>
      </c>
      <c r="AA1760" s="21" t="str">
        <f t="shared" si="189"/>
        <v>Wednesday</v>
      </c>
      <c r="AB1760" s="21" t="str">
        <f>VLOOKUP(U1760,'Currency Sheet'!A:C,3,)</f>
        <v>DOLLAR</v>
      </c>
      <c r="AC1760" s="42" t="str">
        <f>VLOOKUP(P1760,'Customer List'!B:D,3,)</f>
        <v>Local</v>
      </c>
    </row>
    <row r="1761" spans="1:29" x14ac:dyDescent="0.25">
      <c r="A1761" s="21">
        <v>1760</v>
      </c>
      <c r="B1761" s="49" t="s">
        <v>2340</v>
      </c>
      <c r="C1761" s="30">
        <v>45869</v>
      </c>
      <c r="D1761" s="30">
        <v>45869</v>
      </c>
      <c r="E1761" s="47">
        <v>3960</v>
      </c>
      <c r="F1761" s="47">
        <f t="shared" si="184"/>
        <v>3960</v>
      </c>
      <c r="G1761" s="48">
        <f t="shared" si="185"/>
        <v>3960</v>
      </c>
      <c r="H1761" s="21" t="s">
        <v>2148</v>
      </c>
      <c r="I1761" s="21"/>
      <c r="J1761" s="21">
        <v>1</v>
      </c>
      <c r="K1761" s="21">
        <v>1</v>
      </c>
      <c r="L1761" s="21">
        <f t="shared" si="186"/>
        <v>0</v>
      </c>
      <c r="M1761" s="21" t="s">
        <v>2223</v>
      </c>
      <c r="N1761" s="30">
        <v>45871</v>
      </c>
      <c r="O1761" s="48">
        <v>4290</v>
      </c>
      <c r="P1761" s="21" t="s">
        <v>180</v>
      </c>
      <c r="Q1761" s="21" t="s">
        <v>2070</v>
      </c>
      <c r="R1761" s="21" t="s">
        <v>637</v>
      </c>
      <c r="S1761" s="3">
        <v>-20</v>
      </c>
      <c r="T1761" s="37" t="s">
        <v>2222</v>
      </c>
      <c r="U1761" s="21" t="s">
        <v>2018</v>
      </c>
      <c r="V1761" s="21" t="str">
        <f>VLOOKUP(P1761,'Customer List'!B:C,2,)</f>
        <v>Faridabad</v>
      </c>
      <c r="W1761" s="38"/>
      <c r="X1761" s="30">
        <v>45871</v>
      </c>
      <c r="Y1761" s="21">
        <f t="shared" si="187"/>
        <v>0</v>
      </c>
      <c r="Z1761" s="21" t="str">
        <f t="shared" si="188"/>
        <v>Saturday</v>
      </c>
      <c r="AA1761" s="21" t="str">
        <f t="shared" si="189"/>
        <v>Saturday</v>
      </c>
      <c r="AB1761" s="21" t="str">
        <f>VLOOKUP(U1761,'Currency Sheet'!A:C,3,)</f>
        <v>INR</v>
      </c>
      <c r="AC1761" s="42" t="str">
        <f>VLOOKUP(P1761,'Customer List'!B:D,3,)</f>
        <v>Local</v>
      </c>
    </row>
    <row r="1762" spans="1:29" x14ac:dyDescent="0.25">
      <c r="A1762" s="21">
        <v>1761</v>
      </c>
      <c r="B1762" s="49" t="s">
        <v>2340</v>
      </c>
      <c r="C1762" s="30">
        <v>45869</v>
      </c>
      <c r="D1762" s="30">
        <v>45869</v>
      </c>
      <c r="E1762" s="47">
        <v>1822.5</v>
      </c>
      <c r="F1762" s="47">
        <f t="shared" si="184"/>
        <v>1822.5</v>
      </c>
      <c r="G1762" s="48">
        <f t="shared" si="185"/>
        <v>1822.5</v>
      </c>
      <c r="H1762" s="21" t="s">
        <v>2149</v>
      </c>
      <c r="I1762" s="21"/>
      <c r="J1762" s="21">
        <v>1</v>
      </c>
      <c r="K1762" s="21">
        <v>1</v>
      </c>
      <c r="L1762" s="21">
        <f t="shared" si="186"/>
        <v>0</v>
      </c>
      <c r="M1762" s="21" t="s">
        <v>2223</v>
      </c>
      <c r="N1762" s="30">
        <v>45871</v>
      </c>
      <c r="O1762" s="48">
        <v>2369.25</v>
      </c>
      <c r="P1762" s="21" t="s">
        <v>180</v>
      </c>
      <c r="Q1762" s="21" t="s">
        <v>2070</v>
      </c>
      <c r="R1762" s="21" t="s">
        <v>637</v>
      </c>
      <c r="S1762" s="3">
        <v>-20</v>
      </c>
      <c r="T1762" s="37" t="s">
        <v>2222</v>
      </c>
      <c r="U1762" s="21" t="s">
        <v>2018</v>
      </c>
      <c r="V1762" s="21" t="str">
        <f>VLOOKUP(P1762,'Customer List'!B:C,2,)</f>
        <v>Faridabad</v>
      </c>
      <c r="W1762" s="38"/>
      <c r="X1762" s="30">
        <v>45871</v>
      </c>
      <c r="Y1762" s="21">
        <f t="shared" si="187"/>
        <v>0</v>
      </c>
      <c r="Z1762" s="21" t="str">
        <f t="shared" si="188"/>
        <v>Saturday</v>
      </c>
      <c r="AA1762" s="21" t="str">
        <f t="shared" si="189"/>
        <v>Saturday</v>
      </c>
      <c r="AB1762" s="21" t="str">
        <f>VLOOKUP(U1762,'Currency Sheet'!A:C,3,)</f>
        <v>INR</v>
      </c>
      <c r="AC1762" s="42" t="str">
        <f>VLOOKUP(P1762,'Customer List'!B:D,3,)</f>
        <v>Local</v>
      </c>
    </row>
    <row r="1763" spans="1:29" x14ac:dyDescent="0.25">
      <c r="A1763" s="21">
        <v>1762</v>
      </c>
      <c r="B1763" s="49" t="s">
        <v>2340</v>
      </c>
      <c r="C1763" s="30">
        <v>45869</v>
      </c>
      <c r="D1763" s="30">
        <v>45869</v>
      </c>
      <c r="E1763" s="47">
        <v>625</v>
      </c>
      <c r="F1763" s="47">
        <f t="shared" si="184"/>
        <v>625</v>
      </c>
      <c r="G1763" s="48">
        <f t="shared" si="185"/>
        <v>625</v>
      </c>
      <c r="H1763" s="21" t="s">
        <v>2150</v>
      </c>
      <c r="I1763" s="21"/>
      <c r="J1763" s="21">
        <v>1</v>
      </c>
      <c r="K1763" s="21">
        <v>1</v>
      </c>
      <c r="L1763" s="21">
        <f t="shared" si="186"/>
        <v>0</v>
      </c>
      <c r="M1763" s="21" t="s">
        <v>2223</v>
      </c>
      <c r="N1763" s="30">
        <v>45871</v>
      </c>
      <c r="O1763" s="48">
        <v>812.5</v>
      </c>
      <c r="P1763" s="21" t="s">
        <v>180</v>
      </c>
      <c r="Q1763" s="21" t="s">
        <v>2070</v>
      </c>
      <c r="R1763" s="21" t="s">
        <v>637</v>
      </c>
      <c r="S1763" s="3">
        <v>4</v>
      </c>
      <c r="T1763" s="37" t="s">
        <v>2222</v>
      </c>
      <c r="U1763" s="21" t="s">
        <v>2018</v>
      </c>
      <c r="V1763" s="21" t="str">
        <f>VLOOKUP(P1763,'Customer List'!B:C,2,)</f>
        <v>Faridabad</v>
      </c>
      <c r="W1763" s="38"/>
      <c r="X1763" s="30">
        <v>45871</v>
      </c>
      <c r="Y1763" s="21">
        <f t="shared" si="187"/>
        <v>0</v>
      </c>
      <c r="Z1763" s="21" t="str">
        <f t="shared" si="188"/>
        <v>Saturday</v>
      </c>
      <c r="AA1763" s="21" t="str">
        <f t="shared" si="189"/>
        <v>Saturday</v>
      </c>
      <c r="AB1763" s="21" t="str">
        <f>VLOOKUP(U1763,'Currency Sheet'!A:C,3,)</f>
        <v>INR</v>
      </c>
      <c r="AC1763" s="42" t="str">
        <f>VLOOKUP(P1763,'Customer List'!B:D,3,)</f>
        <v>Local</v>
      </c>
    </row>
    <row r="1764" spans="1:29" x14ac:dyDescent="0.25">
      <c r="A1764" s="21">
        <v>1763</v>
      </c>
      <c r="B1764" s="21" t="s">
        <v>13</v>
      </c>
      <c r="C1764" s="30">
        <v>45870</v>
      </c>
      <c r="D1764" s="30">
        <v>45870</v>
      </c>
      <c r="E1764" s="47">
        <v>112.8</v>
      </c>
      <c r="F1764" s="47">
        <f t="shared" si="184"/>
        <v>9926.4</v>
      </c>
      <c r="G1764" s="48">
        <f t="shared" si="185"/>
        <v>9926.4</v>
      </c>
      <c r="H1764" s="21">
        <v>41003</v>
      </c>
      <c r="I1764" s="21" t="s">
        <v>4127</v>
      </c>
      <c r="J1764" s="21">
        <v>1</v>
      </c>
      <c r="K1764" s="21"/>
      <c r="L1764" s="21">
        <f t="shared" si="186"/>
        <v>1</v>
      </c>
      <c r="M1764" s="21"/>
      <c r="N1764" s="30"/>
      <c r="O1764" s="48"/>
      <c r="P1764" s="21" t="s">
        <v>1145</v>
      </c>
      <c r="Q1764" s="21"/>
      <c r="R1764" s="21"/>
      <c r="S1764" s="3" t="s">
        <v>299</v>
      </c>
      <c r="T1764" s="37"/>
      <c r="U1764" s="21" t="s">
        <v>507</v>
      </c>
      <c r="V1764" s="21" t="str">
        <f>VLOOKUP(P1764,'Customer List'!B:C,2,)</f>
        <v>STOCK</v>
      </c>
      <c r="W1764" s="38" t="s">
        <v>1145</v>
      </c>
      <c r="X1764" s="30" t="str">
        <f>IF(OR(R1764 = "PRIYANKA MADAM", R1764 = "DEEPAK", R1764 = "PORTER"),N1764,"")</f>
        <v/>
      </c>
      <c r="Y1764" s="21" t="str">
        <f t="shared" si="187"/>
        <v/>
      </c>
      <c r="Z1764" s="21" t="str">
        <f t="shared" si="188"/>
        <v/>
      </c>
      <c r="AA1764" s="21" t="str">
        <f t="shared" si="189"/>
        <v/>
      </c>
      <c r="AB1764" s="21" t="str">
        <f>VLOOKUP(U1764,'Currency Sheet'!A:C,3,)</f>
        <v>DOLLAR</v>
      </c>
      <c r="AC1764" s="42" t="str">
        <f>VLOOKUP(P1764,'Customer List'!B:D,3,)</f>
        <v>STOCK</v>
      </c>
    </row>
    <row r="1765" spans="1:29" x14ac:dyDescent="0.25">
      <c r="A1765" s="21">
        <v>1764</v>
      </c>
      <c r="B1765" s="21" t="s">
        <v>13</v>
      </c>
      <c r="C1765" s="30">
        <v>45870</v>
      </c>
      <c r="D1765" s="30">
        <v>45870</v>
      </c>
      <c r="E1765" s="47">
        <v>112.8</v>
      </c>
      <c r="F1765" s="47">
        <f t="shared" si="184"/>
        <v>9926.4</v>
      </c>
      <c r="G1765" s="48">
        <f t="shared" si="185"/>
        <v>39705.599999999999</v>
      </c>
      <c r="H1765" s="21">
        <v>41003</v>
      </c>
      <c r="I1765" s="21" t="s">
        <v>4127</v>
      </c>
      <c r="J1765" s="21">
        <v>4</v>
      </c>
      <c r="K1765" s="21">
        <v>4</v>
      </c>
      <c r="L1765" s="21">
        <f t="shared" si="186"/>
        <v>0</v>
      </c>
      <c r="M1765" s="21" t="s">
        <v>3439</v>
      </c>
      <c r="N1765" s="30">
        <v>45911</v>
      </c>
      <c r="O1765" s="48">
        <f>16391.25*4</f>
        <v>65565</v>
      </c>
      <c r="P1765" s="21" t="s">
        <v>3435</v>
      </c>
      <c r="Q1765" s="21">
        <v>58155546610</v>
      </c>
      <c r="R1765" s="21" t="s">
        <v>40</v>
      </c>
      <c r="S1765" s="3" t="s">
        <v>299</v>
      </c>
      <c r="T1765" s="37"/>
      <c r="U1765" s="21" t="s">
        <v>507</v>
      </c>
      <c r="V1765" s="21" t="str">
        <f>VLOOKUP(P1765,'Customer List'!B:C,2,)</f>
        <v>Banglore</v>
      </c>
      <c r="W1765" s="38"/>
      <c r="X1765" s="30">
        <v>45912</v>
      </c>
      <c r="Y1765" s="21">
        <f t="shared" si="187"/>
        <v>1</v>
      </c>
      <c r="Z1765" s="21" t="str">
        <f t="shared" si="188"/>
        <v>Thursday</v>
      </c>
      <c r="AA1765" s="21" t="str">
        <f t="shared" si="189"/>
        <v>Friday</v>
      </c>
      <c r="AB1765" s="21" t="str">
        <f>VLOOKUP(U1765,'Currency Sheet'!A:C,3,)</f>
        <v>DOLLAR</v>
      </c>
      <c r="AC1765" s="42" t="str">
        <f>VLOOKUP(P1765,'Customer List'!B:D,3,)</f>
        <v>OutStation</v>
      </c>
    </row>
    <row r="1766" spans="1:29" x14ac:dyDescent="0.25">
      <c r="A1766" s="21">
        <v>1765</v>
      </c>
      <c r="B1766" s="21" t="s">
        <v>13</v>
      </c>
      <c r="C1766" s="30">
        <v>45870</v>
      </c>
      <c r="D1766" s="30">
        <v>45870</v>
      </c>
      <c r="E1766" s="47">
        <v>27.2</v>
      </c>
      <c r="F1766" s="47">
        <f t="shared" si="184"/>
        <v>2393.6</v>
      </c>
      <c r="G1766" s="48">
        <f t="shared" si="185"/>
        <v>2393.6</v>
      </c>
      <c r="H1766" s="21" t="s">
        <v>2197</v>
      </c>
      <c r="I1766" s="21" t="s">
        <v>4127</v>
      </c>
      <c r="J1766" s="21">
        <v>1</v>
      </c>
      <c r="K1766" s="21">
        <v>1</v>
      </c>
      <c r="L1766" s="21">
        <f t="shared" si="186"/>
        <v>0</v>
      </c>
      <c r="M1766" s="21" t="s">
        <v>2344</v>
      </c>
      <c r="N1766" s="30">
        <v>45881</v>
      </c>
      <c r="O1766" s="48">
        <v>3952.5</v>
      </c>
      <c r="P1766" s="21" t="s">
        <v>2264</v>
      </c>
      <c r="Q1766" s="21" t="s">
        <v>2070</v>
      </c>
      <c r="R1766" s="21" t="s">
        <v>847</v>
      </c>
      <c r="S1766" s="3" t="s">
        <v>299</v>
      </c>
      <c r="T1766" s="37"/>
      <c r="U1766" s="21" t="s">
        <v>507</v>
      </c>
      <c r="V1766" s="21" t="str">
        <f>VLOOKUP(P1766,'Customer List'!B:C,2,)</f>
        <v>Faridabad</v>
      </c>
      <c r="W1766" s="38"/>
      <c r="X1766" s="30">
        <v>45881</v>
      </c>
      <c r="Y1766" s="21">
        <f t="shared" si="187"/>
        <v>0</v>
      </c>
      <c r="Z1766" s="21" t="str">
        <f t="shared" si="188"/>
        <v>Tuesday</v>
      </c>
      <c r="AA1766" s="21" t="str">
        <f t="shared" si="189"/>
        <v>Tuesday</v>
      </c>
      <c r="AB1766" s="21" t="str">
        <f>VLOOKUP(U1766,'Currency Sheet'!A:C,3,)</f>
        <v>DOLLAR</v>
      </c>
      <c r="AC1766" s="42" t="str">
        <f>VLOOKUP(P1766,'Customer List'!B:D,3,)</f>
        <v>Local</v>
      </c>
    </row>
    <row r="1767" spans="1:29" x14ac:dyDescent="0.25">
      <c r="A1767" s="21">
        <v>1766</v>
      </c>
      <c r="B1767" s="21" t="s">
        <v>13</v>
      </c>
      <c r="C1767" s="30">
        <v>45870</v>
      </c>
      <c r="D1767" s="30">
        <v>45870</v>
      </c>
      <c r="E1767" s="47">
        <v>0</v>
      </c>
      <c r="F1767" s="47">
        <f t="shared" si="184"/>
        <v>0</v>
      </c>
      <c r="G1767" s="48">
        <f t="shared" si="185"/>
        <v>0</v>
      </c>
      <c r="H1767" s="21">
        <v>116913001</v>
      </c>
      <c r="I1767" s="21" t="s">
        <v>2701</v>
      </c>
      <c r="J1767" s="21">
        <v>1</v>
      </c>
      <c r="K1767" s="21">
        <v>1</v>
      </c>
      <c r="L1767" s="21">
        <f t="shared" si="186"/>
        <v>0</v>
      </c>
      <c r="M1767" s="21" t="s">
        <v>2702</v>
      </c>
      <c r="N1767" s="30">
        <v>45888</v>
      </c>
      <c r="O1767" s="48">
        <v>7120</v>
      </c>
      <c r="P1767" s="21" t="s">
        <v>1011</v>
      </c>
      <c r="Q1767" s="21" t="s">
        <v>2070</v>
      </c>
      <c r="R1767" s="21" t="s">
        <v>847</v>
      </c>
      <c r="S1767" s="3" t="s">
        <v>299</v>
      </c>
      <c r="T1767" s="37"/>
      <c r="U1767" s="21" t="s">
        <v>2775</v>
      </c>
      <c r="V1767" s="21" t="str">
        <f>VLOOKUP(P1767,'Customer List'!B:C,2,)</f>
        <v>Delhi</v>
      </c>
      <c r="W1767" s="38"/>
      <c r="X1767" s="30">
        <v>45888</v>
      </c>
      <c r="Y1767" s="21">
        <f t="shared" si="187"/>
        <v>0</v>
      </c>
      <c r="Z1767" s="21" t="str">
        <f t="shared" si="188"/>
        <v>Tuesday</v>
      </c>
      <c r="AA1767" s="21" t="str">
        <f t="shared" si="189"/>
        <v>Tuesday</v>
      </c>
      <c r="AB1767" s="21" t="str">
        <f>VLOOKUP(U1767,'Currency Sheet'!A:C,3,)</f>
        <v>INR</v>
      </c>
      <c r="AC1767" s="42" t="str">
        <f>VLOOKUP(P1767,'Customer List'!B:D,3,)</f>
        <v>Local</v>
      </c>
    </row>
    <row r="1768" spans="1:29" x14ac:dyDescent="0.25">
      <c r="A1768" s="21">
        <v>1767</v>
      </c>
      <c r="B1768" s="21" t="s">
        <v>13</v>
      </c>
      <c r="C1768" s="30">
        <v>45870</v>
      </c>
      <c r="D1768" s="30">
        <v>45870</v>
      </c>
      <c r="E1768" s="47">
        <v>0</v>
      </c>
      <c r="F1768" s="47">
        <f t="shared" si="184"/>
        <v>0</v>
      </c>
      <c r="G1768" s="48">
        <f t="shared" si="185"/>
        <v>0</v>
      </c>
      <c r="H1768" s="21">
        <v>116910001</v>
      </c>
      <c r="I1768" s="21" t="s">
        <v>2703</v>
      </c>
      <c r="J1768" s="21">
        <v>1</v>
      </c>
      <c r="K1768" s="21"/>
      <c r="L1768" s="21">
        <f t="shared" si="186"/>
        <v>1</v>
      </c>
      <c r="M1768" s="21"/>
      <c r="N1768" s="30"/>
      <c r="O1768" s="48"/>
      <c r="P1768" s="21" t="s">
        <v>1145</v>
      </c>
      <c r="Q1768" s="21"/>
      <c r="R1768" s="21"/>
      <c r="S1768" s="3" t="s">
        <v>299</v>
      </c>
      <c r="T1768" s="37"/>
      <c r="U1768" s="21" t="s">
        <v>2775</v>
      </c>
      <c r="V1768" s="21" t="str">
        <f>VLOOKUP(P1768,'Customer List'!B:C,2,)</f>
        <v>STOCK</v>
      </c>
      <c r="W1768" s="38" t="s">
        <v>1145</v>
      </c>
      <c r="X1768" s="30" t="str">
        <f>IF(OR(R1768 = "PRIYANKA MADAM", R1768 = "DEEPAK", R1768 = "PORTER"),N1768,"")</f>
        <v/>
      </c>
      <c r="Y1768" s="21" t="str">
        <f t="shared" si="187"/>
        <v/>
      </c>
      <c r="Z1768" s="21" t="str">
        <f t="shared" si="188"/>
        <v/>
      </c>
      <c r="AA1768" s="21" t="str">
        <f t="shared" si="189"/>
        <v/>
      </c>
      <c r="AB1768" s="21" t="str">
        <f>VLOOKUP(U1768,'Currency Sheet'!A:C,3,)</f>
        <v>INR</v>
      </c>
      <c r="AC1768" s="42" t="str">
        <f>VLOOKUP(P1768,'Customer List'!B:D,3,)</f>
        <v>STOCK</v>
      </c>
    </row>
    <row r="1769" spans="1:29" x14ac:dyDescent="0.25">
      <c r="A1769" s="21">
        <v>1768</v>
      </c>
      <c r="B1769" s="21">
        <v>194911</v>
      </c>
      <c r="C1769" s="30">
        <v>45867</v>
      </c>
      <c r="D1769" s="30">
        <v>45870</v>
      </c>
      <c r="E1769" s="47">
        <v>285</v>
      </c>
      <c r="F1769" s="47">
        <f t="shared" si="184"/>
        <v>25080</v>
      </c>
      <c r="G1769" s="48">
        <f t="shared" si="185"/>
        <v>25080</v>
      </c>
      <c r="H1769" s="21" t="s">
        <v>2194</v>
      </c>
      <c r="I1769" s="37" t="s">
        <v>5281</v>
      </c>
      <c r="J1769" s="21">
        <v>1</v>
      </c>
      <c r="K1769" s="21">
        <v>1</v>
      </c>
      <c r="L1769" s="21">
        <f t="shared" si="186"/>
        <v>0</v>
      </c>
      <c r="M1769" s="21" t="s">
        <v>2234</v>
      </c>
      <c r="N1769" s="30">
        <v>45873</v>
      </c>
      <c r="O1769" s="48">
        <v>47430</v>
      </c>
      <c r="P1769" s="21" t="s">
        <v>332</v>
      </c>
      <c r="Q1769" s="21">
        <v>58154040324</v>
      </c>
      <c r="R1769" s="21" t="s">
        <v>40</v>
      </c>
      <c r="S1769" s="3">
        <v>4</v>
      </c>
      <c r="T1769" s="37"/>
      <c r="U1769" s="21" t="s">
        <v>2777</v>
      </c>
      <c r="V1769" s="21" t="str">
        <f>VLOOKUP(P1769,'Customer List'!B:C,2,)</f>
        <v>Banglore</v>
      </c>
      <c r="W1769" s="38"/>
      <c r="X1769" s="30">
        <v>45874</v>
      </c>
      <c r="Y1769" s="21">
        <f t="shared" si="187"/>
        <v>1</v>
      </c>
      <c r="Z1769" s="21" t="str">
        <f t="shared" si="188"/>
        <v>Monday</v>
      </c>
      <c r="AA1769" s="21" t="str">
        <f t="shared" si="189"/>
        <v>Tuesday</v>
      </c>
      <c r="AB1769" s="21" t="str">
        <f>VLOOKUP(U1769,'Currency Sheet'!A:C,3,)</f>
        <v>DOLLAR</v>
      </c>
      <c r="AC1769" s="42" t="str">
        <f>VLOOKUP(P1769,'Customer List'!B:D,3,)</f>
        <v>OutStation</v>
      </c>
    </row>
    <row r="1770" spans="1:29" x14ac:dyDescent="0.25">
      <c r="A1770" s="21">
        <v>1769</v>
      </c>
      <c r="B1770" s="21">
        <v>194911</v>
      </c>
      <c r="C1770" s="30">
        <v>45867</v>
      </c>
      <c r="D1770" s="30">
        <v>45870</v>
      </c>
      <c r="E1770" s="47">
        <v>391</v>
      </c>
      <c r="F1770" s="47">
        <f t="shared" si="184"/>
        <v>34408</v>
      </c>
      <c r="G1770" s="48">
        <f t="shared" si="185"/>
        <v>34408</v>
      </c>
      <c r="H1770" s="21" t="s">
        <v>2195</v>
      </c>
      <c r="I1770" s="21" t="s">
        <v>5282</v>
      </c>
      <c r="J1770" s="21">
        <v>1</v>
      </c>
      <c r="K1770" s="21">
        <v>1</v>
      </c>
      <c r="L1770" s="21">
        <f t="shared" si="186"/>
        <v>0</v>
      </c>
      <c r="M1770" s="21" t="s">
        <v>2233</v>
      </c>
      <c r="N1770" s="30">
        <v>45873</v>
      </c>
      <c r="O1770" s="48">
        <v>64983.8</v>
      </c>
      <c r="P1770" s="21" t="s">
        <v>6309</v>
      </c>
      <c r="Q1770" s="21">
        <v>58154040011</v>
      </c>
      <c r="R1770" s="21" t="s">
        <v>40</v>
      </c>
      <c r="S1770" s="3">
        <v>4</v>
      </c>
      <c r="T1770" s="37"/>
      <c r="U1770" s="21" t="s">
        <v>2777</v>
      </c>
      <c r="V1770" s="21" t="str">
        <f>VLOOKUP(P1770,'Customer List'!B:C,2,)</f>
        <v>Banglore</v>
      </c>
      <c r="W1770" s="38"/>
      <c r="X1770" s="30">
        <v>45874</v>
      </c>
      <c r="Y1770" s="21">
        <f t="shared" si="187"/>
        <v>1</v>
      </c>
      <c r="Z1770" s="21" t="str">
        <f t="shared" si="188"/>
        <v>Monday</v>
      </c>
      <c r="AA1770" s="21" t="str">
        <f t="shared" si="189"/>
        <v>Tuesday</v>
      </c>
      <c r="AB1770" s="21" t="str">
        <f>VLOOKUP(U1770,'Currency Sheet'!A:C,3,)</f>
        <v>DOLLAR</v>
      </c>
      <c r="AC1770" s="42" t="str">
        <f>VLOOKUP(P1770,'Customer List'!B:D,3,)</f>
        <v>OutStation</v>
      </c>
    </row>
    <row r="1771" spans="1:29" x14ac:dyDescent="0.25">
      <c r="A1771" s="21">
        <v>1770</v>
      </c>
      <c r="B1771" s="21" t="s">
        <v>2704</v>
      </c>
      <c r="C1771" s="30">
        <v>45868</v>
      </c>
      <c r="D1771" s="30">
        <v>45871</v>
      </c>
      <c r="E1771" s="47">
        <v>25010.3</v>
      </c>
      <c r="F1771" s="47">
        <f t="shared" si="184"/>
        <v>25010.3</v>
      </c>
      <c r="G1771" s="48">
        <f t="shared" si="185"/>
        <v>25010.3</v>
      </c>
      <c r="H1771" s="21">
        <v>194670</v>
      </c>
      <c r="I1771" s="21" t="s">
        <v>2705</v>
      </c>
      <c r="J1771" s="21">
        <v>1</v>
      </c>
      <c r="K1771" s="21">
        <v>1</v>
      </c>
      <c r="L1771" s="21">
        <f t="shared" si="186"/>
        <v>0</v>
      </c>
      <c r="M1771" s="21" t="s">
        <v>3284</v>
      </c>
      <c r="N1771" s="30">
        <v>45901</v>
      </c>
      <c r="O1771" s="48">
        <v>27971.8</v>
      </c>
      <c r="P1771" s="21" t="s">
        <v>30</v>
      </c>
      <c r="Q1771" s="21" t="s">
        <v>636</v>
      </c>
      <c r="R1771" s="21" t="s">
        <v>637</v>
      </c>
      <c r="S1771" s="3" t="s">
        <v>299</v>
      </c>
      <c r="T1771" s="37"/>
      <c r="U1771" s="21" t="s">
        <v>2775</v>
      </c>
      <c r="V1771" s="21" t="str">
        <f>VLOOKUP(P1771,'Customer List'!B:C,2,)</f>
        <v>Delhi</v>
      </c>
      <c r="W1771" s="38"/>
      <c r="X1771" s="30">
        <f>IF(OR(R1771 = "PRIYANKA MADAM", R1771 = "DEEPAK", R1771 = "PORTER"),N1771,"")</f>
        <v>45901</v>
      </c>
      <c r="Y1771" s="21">
        <f t="shared" si="187"/>
        <v>0</v>
      </c>
      <c r="Z1771" s="21" t="str">
        <f t="shared" si="188"/>
        <v>Monday</v>
      </c>
      <c r="AA1771" s="21" t="str">
        <f t="shared" si="189"/>
        <v>Monday</v>
      </c>
      <c r="AB1771" s="21" t="str">
        <f>VLOOKUP(U1771,'Currency Sheet'!A:C,3,)</f>
        <v>INR</v>
      </c>
      <c r="AC1771" s="42" t="str">
        <f>VLOOKUP(P1771,'Customer List'!B:D,3,)</f>
        <v>Local</v>
      </c>
    </row>
    <row r="1772" spans="1:29" x14ac:dyDescent="0.25">
      <c r="A1772" s="21">
        <v>1771</v>
      </c>
      <c r="B1772" s="21" t="s">
        <v>2704</v>
      </c>
      <c r="C1772" s="30">
        <v>45868</v>
      </c>
      <c r="D1772" s="30">
        <v>45871</v>
      </c>
      <c r="E1772" s="47">
        <v>3578.4</v>
      </c>
      <c r="F1772" s="47">
        <f t="shared" si="184"/>
        <v>3578.4</v>
      </c>
      <c r="G1772" s="48">
        <f t="shared" si="185"/>
        <v>3578.4</v>
      </c>
      <c r="H1772" s="21">
        <v>103028</v>
      </c>
      <c r="I1772" s="21" t="s">
        <v>2706</v>
      </c>
      <c r="J1772" s="21">
        <v>1</v>
      </c>
      <c r="K1772" s="21">
        <v>1</v>
      </c>
      <c r="L1772" s="21">
        <f t="shared" si="186"/>
        <v>0</v>
      </c>
      <c r="M1772" s="21" t="s">
        <v>2707</v>
      </c>
      <c r="N1772" s="30">
        <v>45881</v>
      </c>
      <c r="O1772" s="48">
        <v>0</v>
      </c>
      <c r="P1772" s="21" t="s">
        <v>30</v>
      </c>
      <c r="Q1772" s="21" t="s">
        <v>2070</v>
      </c>
      <c r="R1772" s="21" t="s">
        <v>637</v>
      </c>
      <c r="S1772" s="3" t="s">
        <v>299</v>
      </c>
      <c r="T1772" s="37" t="s">
        <v>2708</v>
      </c>
      <c r="U1772" s="21" t="s">
        <v>2775</v>
      </c>
      <c r="V1772" s="21" t="str">
        <f>VLOOKUP(P1772,'Customer List'!B:C,2,)</f>
        <v>Delhi</v>
      </c>
      <c r="W1772" s="38"/>
      <c r="X1772" s="30">
        <v>45881</v>
      </c>
      <c r="Y1772" s="21">
        <f t="shared" si="187"/>
        <v>0</v>
      </c>
      <c r="Z1772" s="21" t="str">
        <f t="shared" si="188"/>
        <v>Tuesday</v>
      </c>
      <c r="AA1772" s="21" t="str">
        <f t="shared" si="189"/>
        <v>Tuesday</v>
      </c>
      <c r="AB1772" s="21" t="str">
        <f>VLOOKUP(U1772,'Currency Sheet'!A:C,3,)</f>
        <v>INR</v>
      </c>
      <c r="AC1772" s="42" t="str">
        <f>VLOOKUP(P1772,'Customer List'!B:D,3,)</f>
        <v>Local</v>
      </c>
    </row>
    <row r="1773" spans="1:29" x14ac:dyDescent="0.25">
      <c r="A1773" s="21">
        <v>1772</v>
      </c>
      <c r="B1773" s="21" t="s">
        <v>2709</v>
      </c>
      <c r="C1773" s="30">
        <v>45868</v>
      </c>
      <c r="D1773" s="30">
        <v>45871</v>
      </c>
      <c r="E1773" s="47">
        <v>3637.5</v>
      </c>
      <c r="F1773" s="47">
        <f t="shared" si="184"/>
        <v>3637.5</v>
      </c>
      <c r="G1773" s="48">
        <f t="shared" si="185"/>
        <v>3637.5</v>
      </c>
      <c r="H1773" s="21">
        <v>116913050</v>
      </c>
      <c r="I1773" s="21" t="s">
        <v>2710</v>
      </c>
      <c r="J1773" s="21">
        <v>1</v>
      </c>
      <c r="K1773" s="21">
        <v>1</v>
      </c>
      <c r="L1773" s="21">
        <f t="shared" si="186"/>
        <v>0</v>
      </c>
      <c r="M1773" s="21" t="s">
        <v>2711</v>
      </c>
      <c r="N1773" s="30">
        <v>45871</v>
      </c>
      <c r="O1773" s="48">
        <v>0</v>
      </c>
      <c r="P1773" s="21" t="s">
        <v>625</v>
      </c>
      <c r="Q1773" s="21" t="s">
        <v>636</v>
      </c>
      <c r="R1773" s="21" t="s">
        <v>847</v>
      </c>
      <c r="S1773" s="3" t="s">
        <v>299</v>
      </c>
      <c r="T1773" s="37"/>
      <c r="U1773" s="21" t="s">
        <v>2775</v>
      </c>
      <c r="V1773" s="21" t="str">
        <f>VLOOKUP(P1773,'Customer List'!B:C,2,)</f>
        <v>Delhi</v>
      </c>
      <c r="W1773" s="38"/>
      <c r="X1773" s="30">
        <v>45871</v>
      </c>
      <c r="Y1773" s="21">
        <f t="shared" si="187"/>
        <v>0</v>
      </c>
      <c r="Z1773" s="21" t="str">
        <f t="shared" si="188"/>
        <v>Saturday</v>
      </c>
      <c r="AA1773" s="21" t="str">
        <f t="shared" si="189"/>
        <v>Saturday</v>
      </c>
      <c r="AB1773" s="21" t="str">
        <f>VLOOKUP(U1773,'Currency Sheet'!A:C,3,)</f>
        <v>INR</v>
      </c>
      <c r="AC1773" s="42" t="str">
        <f>VLOOKUP(P1773,'Customer List'!B:D,3,)</f>
        <v>Local</v>
      </c>
    </row>
    <row r="1774" spans="1:29" x14ac:dyDescent="0.25">
      <c r="A1774" s="21">
        <v>1773</v>
      </c>
      <c r="B1774" s="21" t="s">
        <v>2709</v>
      </c>
      <c r="C1774" s="30">
        <v>45868</v>
      </c>
      <c r="D1774" s="30">
        <v>45871</v>
      </c>
      <c r="E1774" s="47">
        <v>13825</v>
      </c>
      <c r="F1774" s="47">
        <f t="shared" si="184"/>
        <v>13825</v>
      </c>
      <c r="G1774" s="48">
        <f t="shared" si="185"/>
        <v>13825</v>
      </c>
      <c r="H1774" s="21" t="s">
        <v>2717</v>
      </c>
      <c r="I1774" s="21" t="s">
        <v>2712</v>
      </c>
      <c r="J1774" s="21">
        <v>1</v>
      </c>
      <c r="K1774" s="21">
        <v>1</v>
      </c>
      <c r="L1774" s="21">
        <f t="shared" si="186"/>
        <v>0</v>
      </c>
      <c r="M1774" s="21" t="s">
        <v>3284</v>
      </c>
      <c r="N1774" s="30">
        <v>45901</v>
      </c>
      <c r="O1774" s="48">
        <v>18212.45</v>
      </c>
      <c r="P1774" s="21" t="s">
        <v>30</v>
      </c>
      <c r="Q1774" s="21" t="s">
        <v>636</v>
      </c>
      <c r="R1774" s="21" t="s">
        <v>637</v>
      </c>
      <c r="S1774" s="3">
        <v>4</v>
      </c>
      <c r="T1774" s="37"/>
      <c r="U1774" s="21" t="s">
        <v>2775</v>
      </c>
      <c r="V1774" s="21" t="str">
        <f>VLOOKUP(P1774,'Customer List'!B:C,2,)</f>
        <v>Delhi</v>
      </c>
      <c r="W1774" s="38"/>
      <c r="X1774" s="30">
        <f>IF(OR(R1774 = "PRIYANKA MADAM", R1774 = "DEEPAK", R1774 = "PORTER"),N1774,"")</f>
        <v>45901</v>
      </c>
      <c r="Y1774" s="21">
        <f t="shared" si="187"/>
        <v>0</v>
      </c>
      <c r="Z1774" s="21" t="str">
        <f t="shared" si="188"/>
        <v>Monday</v>
      </c>
      <c r="AA1774" s="21" t="str">
        <f t="shared" si="189"/>
        <v>Monday</v>
      </c>
      <c r="AB1774" s="21" t="str">
        <f>VLOOKUP(U1774,'Currency Sheet'!A:C,3,)</f>
        <v>INR</v>
      </c>
      <c r="AC1774" s="42" t="str">
        <f>VLOOKUP(P1774,'Customer List'!B:D,3,)</f>
        <v>Local</v>
      </c>
    </row>
    <row r="1775" spans="1:29" x14ac:dyDescent="0.25">
      <c r="A1775" s="21">
        <v>1774</v>
      </c>
      <c r="B1775" s="21" t="s">
        <v>2713</v>
      </c>
      <c r="C1775" s="30">
        <v>45868</v>
      </c>
      <c r="D1775" s="30">
        <v>45871</v>
      </c>
      <c r="E1775" s="47">
        <v>4494</v>
      </c>
      <c r="F1775" s="47">
        <f t="shared" si="184"/>
        <v>4494</v>
      </c>
      <c r="G1775" s="48">
        <f t="shared" si="185"/>
        <v>4494</v>
      </c>
      <c r="H1775" s="21" t="s">
        <v>2714</v>
      </c>
      <c r="I1775" s="21" t="s">
        <v>2715</v>
      </c>
      <c r="J1775" s="21">
        <v>1</v>
      </c>
      <c r="K1775" s="21">
        <v>1</v>
      </c>
      <c r="L1775" s="21">
        <f t="shared" si="186"/>
        <v>0</v>
      </c>
      <c r="M1775" s="21" t="s">
        <v>2223</v>
      </c>
      <c r="N1775" s="30">
        <v>45873</v>
      </c>
      <c r="O1775" s="48">
        <v>13050</v>
      </c>
      <c r="P1775" s="21" t="s">
        <v>625</v>
      </c>
      <c r="Q1775" s="21" t="s">
        <v>636</v>
      </c>
      <c r="R1775" s="21" t="s">
        <v>637</v>
      </c>
      <c r="S1775" s="3" t="s">
        <v>299</v>
      </c>
      <c r="T1775" s="37"/>
      <c r="U1775" s="21" t="s">
        <v>2775</v>
      </c>
      <c r="V1775" s="21" t="str">
        <f>VLOOKUP(P1775,'Customer List'!B:C,2,)</f>
        <v>Delhi</v>
      </c>
      <c r="W1775" s="38"/>
      <c r="X1775" s="30">
        <v>45873</v>
      </c>
      <c r="Y1775" s="21">
        <f t="shared" si="187"/>
        <v>0</v>
      </c>
      <c r="Z1775" s="21" t="str">
        <f t="shared" si="188"/>
        <v>Monday</v>
      </c>
      <c r="AA1775" s="21" t="str">
        <f t="shared" si="189"/>
        <v>Monday</v>
      </c>
      <c r="AB1775" s="21" t="str">
        <f>VLOOKUP(U1775,'Currency Sheet'!A:C,3,)</f>
        <v>INR</v>
      </c>
      <c r="AC1775" s="42" t="str">
        <f>VLOOKUP(P1775,'Customer List'!B:D,3,)</f>
        <v>Local</v>
      </c>
    </row>
    <row r="1776" spans="1:29" x14ac:dyDescent="0.25">
      <c r="A1776" s="21">
        <v>1775</v>
      </c>
      <c r="B1776" s="21">
        <v>176807</v>
      </c>
      <c r="C1776" s="30">
        <v>45870</v>
      </c>
      <c r="D1776" s="30">
        <v>45873</v>
      </c>
      <c r="E1776" s="47">
        <v>340</v>
      </c>
      <c r="F1776" s="47">
        <f t="shared" si="184"/>
        <v>29920</v>
      </c>
      <c r="G1776" s="48">
        <f t="shared" si="185"/>
        <v>29920</v>
      </c>
      <c r="H1776" s="21" t="s">
        <v>2219</v>
      </c>
      <c r="I1776" s="21" t="s">
        <v>4361</v>
      </c>
      <c r="J1776" s="21">
        <v>1</v>
      </c>
      <c r="K1776" s="21">
        <v>1</v>
      </c>
      <c r="L1776" s="21">
        <f t="shared" si="186"/>
        <v>0</v>
      </c>
      <c r="M1776" s="21" t="s">
        <v>2304</v>
      </c>
      <c r="N1776" s="30">
        <v>45877</v>
      </c>
      <c r="O1776" s="48">
        <v>52920</v>
      </c>
      <c r="P1776" s="21" t="s">
        <v>49</v>
      </c>
      <c r="Q1776" s="21" t="s">
        <v>2070</v>
      </c>
      <c r="R1776" s="21" t="s">
        <v>637</v>
      </c>
      <c r="S1776" s="3">
        <v>4</v>
      </c>
      <c r="T1776" s="37"/>
      <c r="U1776" s="21" t="s">
        <v>423</v>
      </c>
      <c r="V1776" s="21" t="str">
        <f>VLOOKUP(P1776,'Customer List'!B:C,2,)</f>
        <v>Delhi</v>
      </c>
      <c r="W1776" s="38"/>
      <c r="X1776" s="30">
        <v>45877</v>
      </c>
      <c r="Y1776" s="21">
        <f t="shared" si="187"/>
        <v>0</v>
      </c>
      <c r="Z1776" s="21" t="str">
        <f t="shared" si="188"/>
        <v>Friday</v>
      </c>
      <c r="AA1776" s="21" t="str">
        <f t="shared" si="189"/>
        <v>Friday</v>
      </c>
      <c r="AB1776" s="21" t="str">
        <f>VLOOKUP(U1776,'Currency Sheet'!A:C,3,)</f>
        <v>DOLLAR</v>
      </c>
      <c r="AC1776" s="42" t="str">
        <f>VLOOKUP(P1776,'Customer List'!B:D,3,)</f>
        <v>Local</v>
      </c>
    </row>
    <row r="1777" spans="1:29" x14ac:dyDescent="0.25">
      <c r="A1777" s="21">
        <v>1776</v>
      </c>
      <c r="B1777" s="21">
        <v>176807</v>
      </c>
      <c r="C1777" s="30">
        <v>45870</v>
      </c>
      <c r="D1777" s="30">
        <v>45873</v>
      </c>
      <c r="E1777" s="47">
        <v>530</v>
      </c>
      <c r="F1777" s="47">
        <f t="shared" si="184"/>
        <v>46640</v>
      </c>
      <c r="G1777" s="48">
        <f t="shared" si="185"/>
        <v>46640</v>
      </c>
      <c r="H1777" s="21" t="s">
        <v>2220</v>
      </c>
      <c r="I1777" s="21" t="s">
        <v>4362</v>
      </c>
      <c r="J1777" s="21">
        <v>1</v>
      </c>
      <c r="K1777" s="21">
        <v>1</v>
      </c>
      <c r="L1777" s="21">
        <f t="shared" si="186"/>
        <v>0</v>
      </c>
      <c r="M1777" s="21" t="s">
        <v>2304</v>
      </c>
      <c r="N1777" s="30">
        <v>45877</v>
      </c>
      <c r="O1777" s="48">
        <v>68880</v>
      </c>
      <c r="P1777" s="21" t="s">
        <v>49</v>
      </c>
      <c r="Q1777" s="21" t="s">
        <v>2070</v>
      </c>
      <c r="R1777" s="21" t="s">
        <v>637</v>
      </c>
      <c r="S1777" s="3">
        <v>4</v>
      </c>
      <c r="T1777" s="37"/>
      <c r="U1777" s="21" t="s">
        <v>423</v>
      </c>
      <c r="V1777" s="21" t="str">
        <f>VLOOKUP(P1777,'Customer List'!B:C,2,)</f>
        <v>Delhi</v>
      </c>
      <c r="W1777" s="38"/>
      <c r="X1777" s="30">
        <v>45877</v>
      </c>
      <c r="Y1777" s="21">
        <f t="shared" si="187"/>
        <v>0</v>
      </c>
      <c r="Z1777" s="21" t="str">
        <f t="shared" si="188"/>
        <v>Friday</v>
      </c>
      <c r="AA1777" s="21" t="str">
        <f t="shared" si="189"/>
        <v>Friday</v>
      </c>
      <c r="AB1777" s="21" t="str">
        <f>VLOOKUP(U1777,'Currency Sheet'!A:C,3,)</f>
        <v>DOLLAR</v>
      </c>
      <c r="AC1777" s="42" t="str">
        <f>VLOOKUP(P1777,'Customer List'!B:D,3,)</f>
        <v>Local</v>
      </c>
    </row>
    <row r="1778" spans="1:29" x14ac:dyDescent="0.25">
      <c r="A1778" s="21">
        <v>1777</v>
      </c>
      <c r="B1778" s="21">
        <v>65744</v>
      </c>
      <c r="C1778" s="30">
        <v>45872</v>
      </c>
      <c r="D1778" s="30">
        <v>45873</v>
      </c>
      <c r="E1778" s="47">
        <v>259</v>
      </c>
      <c r="F1778" s="47">
        <f t="shared" si="184"/>
        <v>22792</v>
      </c>
      <c r="G1778" s="48">
        <f t="shared" si="185"/>
        <v>22792</v>
      </c>
      <c r="H1778" s="21" t="s">
        <v>2218</v>
      </c>
      <c r="I1778" s="21" t="s">
        <v>5250</v>
      </c>
      <c r="J1778" s="21">
        <v>1</v>
      </c>
      <c r="K1778" s="21">
        <v>1</v>
      </c>
      <c r="L1778" s="21">
        <f t="shared" si="186"/>
        <v>0</v>
      </c>
      <c r="M1778" s="21" t="s">
        <v>2336</v>
      </c>
      <c r="N1778" s="30">
        <v>45880</v>
      </c>
      <c r="O1778" s="48">
        <v>40145</v>
      </c>
      <c r="P1778" s="21" t="s">
        <v>944</v>
      </c>
      <c r="Q1778" s="21">
        <v>58154305241</v>
      </c>
      <c r="R1778" s="21" t="s">
        <v>40</v>
      </c>
      <c r="S1778" s="3">
        <v>-20</v>
      </c>
      <c r="T1778" s="37"/>
      <c r="U1778" s="21" t="s">
        <v>2527</v>
      </c>
      <c r="V1778" s="21" t="str">
        <f>VLOOKUP(P1778,'Customer List'!B:C,2,)</f>
        <v>Banglore</v>
      </c>
      <c r="W1778" s="38"/>
      <c r="X1778" s="30">
        <v>45881</v>
      </c>
      <c r="Y1778" s="21">
        <f t="shared" si="187"/>
        <v>1</v>
      </c>
      <c r="Z1778" s="21" t="str">
        <f t="shared" si="188"/>
        <v>Monday</v>
      </c>
      <c r="AA1778" s="21" t="str">
        <f t="shared" si="189"/>
        <v>Tuesday</v>
      </c>
      <c r="AB1778" s="21" t="str">
        <f>VLOOKUP(U1778,'Currency Sheet'!A:C,3,)</f>
        <v>DOLLAR</v>
      </c>
      <c r="AC1778" s="42" t="str">
        <f>VLOOKUP(P1778,'Customer List'!B:D,3,)</f>
        <v>OutStation</v>
      </c>
    </row>
    <row r="1779" spans="1:29" x14ac:dyDescent="0.25">
      <c r="A1779" s="21">
        <v>1778</v>
      </c>
      <c r="B1779" s="21" t="s">
        <v>2624</v>
      </c>
      <c r="C1779" s="30">
        <v>45863</v>
      </c>
      <c r="D1779" s="30">
        <v>45873</v>
      </c>
      <c r="E1779" s="47">
        <v>7000</v>
      </c>
      <c r="F1779" s="47">
        <f t="shared" si="184"/>
        <v>7000</v>
      </c>
      <c r="G1779" s="48">
        <f t="shared" si="185"/>
        <v>14000</v>
      </c>
      <c r="H1779" s="21" t="s">
        <v>2625</v>
      </c>
      <c r="I1779" s="21" t="s">
        <v>2626</v>
      </c>
      <c r="J1779" s="21">
        <v>2</v>
      </c>
      <c r="K1779" s="21">
        <v>2</v>
      </c>
      <c r="L1779" s="21">
        <f t="shared" si="186"/>
        <v>0</v>
      </c>
      <c r="M1779" s="21" t="s">
        <v>2627</v>
      </c>
      <c r="N1779" s="30">
        <v>45877</v>
      </c>
      <c r="O1779" s="48">
        <v>16200</v>
      </c>
      <c r="P1779" s="21" t="s">
        <v>16</v>
      </c>
      <c r="Q1779" s="21" t="s">
        <v>636</v>
      </c>
      <c r="R1779" s="21" t="s">
        <v>637</v>
      </c>
      <c r="S1779" s="3" t="s">
        <v>299</v>
      </c>
      <c r="T1779" s="37"/>
      <c r="U1779" s="21" t="s">
        <v>2084</v>
      </c>
      <c r="V1779" s="21" t="str">
        <f>VLOOKUP(P1779,'Customer List'!B:C,2,)</f>
        <v>Delhi</v>
      </c>
      <c r="W1779" s="38"/>
      <c r="X1779" s="30">
        <v>45877</v>
      </c>
      <c r="Y1779" s="21">
        <f t="shared" si="187"/>
        <v>0</v>
      </c>
      <c r="Z1779" s="21" t="str">
        <f t="shared" si="188"/>
        <v>Friday</v>
      </c>
      <c r="AA1779" s="21" t="str">
        <f t="shared" si="189"/>
        <v>Friday</v>
      </c>
      <c r="AB1779" s="21" t="str">
        <f>VLOOKUP(U1779,'Currency Sheet'!A:C,3,)</f>
        <v>INR</v>
      </c>
      <c r="AC1779" s="42" t="str">
        <f>VLOOKUP(P1779,'Customer List'!B:D,3,)</f>
        <v>Local</v>
      </c>
    </row>
    <row r="1780" spans="1:29" x14ac:dyDescent="0.25">
      <c r="A1780" s="21">
        <v>1779</v>
      </c>
      <c r="B1780" s="21" t="s">
        <v>2628</v>
      </c>
      <c r="C1780" s="30">
        <v>45868</v>
      </c>
      <c r="D1780" s="30">
        <v>45873</v>
      </c>
      <c r="E1780" s="47">
        <v>9000</v>
      </c>
      <c r="F1780" s="47">
        <f t="shared" si="184"/>
        <v>9000</v>
      </c>
      <c r="G1780" s="48">
        <f t="shared" si="185"/>
        <v>9000</v>
      </c>
      <c r="H1780" s="21" t="s">
        <v>2594</v>
      </c>
      <c r="I1780" s="21" t="s">
        <v>2629</v>
      </c>
      <c r="J1780" s="21">
        <v>1</v>
      </c>
      <c r="K1780" s="21"/>
      <c r="L1780" s="21">
        <f t="shared" si="186"/>
        <v>1</v>
      </c>
      <c r="M1780" s="21"/>
      <c r="N1780" s="30"/>
      <c r="O1780" s="48"/>
      <c r="P1780" s="21" t="s">
        <v>1145</v>
      </c>
      <c r="Q1780" s="21"/>
      <c r="R1780" s="21"/>
      <c r="S1780" s="3" t="s">
        <v>299</v>
      </c>
      <c r="T1780" s="37"/>
      <c r="U1780" s="21" t="s">
        <v>2084</v>
      </c>
      <c r="V1780" s="21" t="str">
        <f>VLOOKUP(P1780,'Customer List'!B:C,2,)</f>
        <v>STOCK</v>
      </c>
      <c r="W1780" s="38" t="s">
        <v>1145</v>
      </c>
      <c r="X1780" s="30" t="str">
        <f>IF(OR(R1780 = "PRIYANKA MADAM", R1780 = "DEEPAK", R1780 = "PORTER"),N1780,"")</f>
        <v/>
      </c>
      <c r="Y1780" s="21" t="str">
        <f t="shared" si="187"/>
        <v/>
      </c>
      <c r="Z1780" s="21" t="str">
        <f t="shared" si="188"/>
        <v/>
      </c>
      <c r="AA1780" s="21" t="str">
        <f t="shared" si="189"/>
        <v/>
      </c>
      <c r="AB1780" s="21" t="str">
        <f>VLOOKUP(U1780,'Currency Sheet'!A:C,3,)</f>
        <v>INR</v>
      </c>
      <c r="AC1780" s="42" t="str">
        <f>VLOOKUP(P1780,'Customer List'!B:D,3,)</f>
        <v>STOCK</v>
      </c>
    </row>
    <row r="1781" spans="1:29" x14ac:dyDescent="0.25">
      <c r="A1781" s="21">
        <v>1780</v>
      </c>
      <c r="B1781" s="21" t="s">
        <v>2198</v>
      </c>
      <c r="C1781" s="30">
        <v>45868</v>
      </c>
      <c r="D1781" s="30">
        <v>45873</v>
      </c>
      <c r="E1781" s="47">
        <v>32.4</v>
      </c>
      <c r="F1781" s="47">
        <f t="shared" si="184"/>
        <v>2851.2</v>
      </c>
      <c r="G1781" s="48">
        <f t="shared" si="185"/>
        <v>2851.2</v>
      </c>
      <c r="H1781" s="21" t="s">
        <v>2199</v>
      </c>
      <c r="I1781" s="21"/>
      <c r="J1781" s="21">
        <v>1</v>
      </c>
      <c r="K1781" s="21">
        <v>1</v>
      </c>
      <c r="L1781" s="21">
        <f t="shared" si="186"/>
        <v>0</v>
      </c>
      <c r="M1781" s="21" t="s">
        <v>2419</v>
      </c>
      <c r="N1781" s="30">
        <v>45887</v>
      </c>
      <c r="O1781" s="48">
        <v>7281.25</v>
      </c>
      <c r="P1781" s="21" t="s">
        <v>1135</v>
      </c>
      <c r="Q1781" s="21">
        <v>58154519253</v>
      </c>
      <c r="R1781" s="21" t="s">
        <v>40</v>
      </c>
      <c r="S1781" s="3">
        <v>-20</v>
      </c>
      <c r="T1781" s="37"/>
      <c r="U1781" s="21" t="s">
        <v>520</v>
      </c>
      <c r="V1781" s="21" t="str">
        <f>VLOOKUP(P1781,'Customer List'!B:C,2,)</f>
        <v>Banglore</v>
      </c>
      <c r="W1781" s="38"/>
      <c r="X1781" s="30">
        <v>45888</v>
      </c>
      <c r="Y1781" s="21">
        <f t="shared" si="187"/>
        <v>1</v>
      </c>
      <c r="Z1781" s="21" t="str">
        <f t="shared" si="188"/>
        <v>Monday</v>
      </c>
      <c r="AA1781" s="21" t="str">
        <f t="shared" si="189"/>
        <v>Tuesday</v>
      </c>
      <c r="AB1781" s="21" t="str">
        <f>VLOOKUP(U1781,'Currency Sheet'!A:C,3,)</f>
        <v>DOLLAR</v>
      </c>
      <c r="AC1781" s="42" t="str">
        <f>VLOOKUP(P1781,'Customer List'!B:D,3,)</f>
        <v>OutStation</v>
      </c>
    </row>
    <row r="1782" spans="1:29" x14ac:dyDescent="0.25">
      <c r="A1782" s="21">
        <v>1781</v>
      </c>
      <c r="B1782" s="21" t="s">
        <v>2198</v>
      </c>
      <c r="C1782" s="30">
        <v>45868</v>
      </c>
      <c r="D1782" s="30">
        <v>45873</v>
      </c>
      <c r="E1782" s="47">
        <v>30</v>
      </c>
      <c r="F1782" s="47">
        <f t="shared" si="184"/>
        <v>2640</v>
      </c>
      <c r="G1782" s="48">
        <f t="shared" si="185"/>
        <v>5280</v>
      </c>
      <c r="H1782" s="21" t="s">
        <v>2200</v>
      </c>
      <c r="I1782" s="21"/>
      <c r="J1782" s="21">
        <v>2</v>
      </c>
      <c r="K1782" s="21">
        <v>2</v>
      </c>
      <c r="L1782" s="21">
        <f t="shared" si="186"/>
        <v>0</v>
      </c>
      <c r="M1782" s="21" t="s">
        <v>2235</v>
      </c>
      <c r="N1782" s="30">
        <v>45873</v>
      </c>
      <c r="O1782" s="48">
        <v>10150</v>
      </c>
      <c r="P1782" s="21" t="s">
        <v>2201</v>
      </c>
      <c r="Q1782" s="21">
        <v>58154046182</v>
      </c>
      <c r="R1782" s="21" t="s">
        <v>40</v>
      </c>
      <c r="S1782" s="3">
        <v>-20</v>
      </c>
      <c r="T1782" s="37"/>
      <c r="U1782" s="21" t="s">
        <v>520</v>
      </c>
      <c r="V1782" s="21" t="str">
        <f>VLOOKUP(P1782,'Customer List'!B:C,2,)</f>
        <v>ASSAM</v>
      </c>
      <c r="W1782" s="38"/>
      <c r="X1782" s="30">
        <v>45875</v>
      </c>
      <c r="Y1782" s="21">
        <f t="shared" si="187"/>
        <v>2</v>
      </c>
      <c r="Z1782" s="21" t="str">
        <f t="shared" si="188"/>
        <v>Monday</v>
      </c>
      <c r="AA1782" s="21" t="str">
        <f t="shared" si="189"/>
        <v>Wednesday</v>
      </c>
      <c r="AB1782" s="21" t="str">
        <f>VLOOKUP(U1782,'Currency Sheet'!A:C,3,)</f>
        <v>DOLLAR</v>
      </c>
      <c r="AC1782" s="42" t="str">
        <f>VLOOKUP(P1782,'Customer List'!B:D,3,)</f>
        <v>OutStation</v>
      </c>
    </row>
    <row r="1783" spans="1:29" x14ac:dyDescent="0.25">
      <c r="A1783" s="21">
        <v>1782</v>
      </c>
      <c r="B1783" s="21" t="s">
        <v>2202</v>
      </c>
      <c r="C1783" s="30">
        <v>45868</v>
      </c>
      <c r="D1783" s="30">
        <v>45873</v>
      </c>
      <c r="E1783" s="47">
        <v>23</v>
      </c>
      <c r="F1783" s="47">
        <f t="shared" si="184"/>
        <v>2024</v>
      </c>
      <c r="G1783" s="48">
        <f t="shared" si="185"/>
        <v>2024</v>
      </c>
      <c r="H1783" s="21" t="s">
        <v>2203</v>
      </c>
      <c r="I1783" s="21"/>
      <c r="J1783" s="21">
        <v>1</v>
      </c>
      <c r="K1783" s="21">
        <v>1</v>
      </c>
      <c r="L1783" s="21">
        <f t="shared" si="186"/>
        <v>0</v>
      </c>
      <c r="M1783" s="21" t="s">
        <v>3317</v>
      </c>
      <c r="N1783" s="30">
        <v>45903</v>
      </c>
      <c r="O1783" s="48">
        <v>5002.5</v>
      </c>
      <c r="P1783" s="21" t="s">
        <v>42</v>
      </c>
      <c r="Q1783" s="21" t="s">
        <v>2070</v>
      </c>
      <c r="R1783" s="21" t="s">
        <v>637</v>
      </c>
      <c r="S1783" s="3">
        <v>-20</v>
      </c>
      <c r="T1783" s="37"/>
      <c r="U1783" s="21" t="s">
        <v>520</v>
      </c>
      <c r="V1783" s="21" t="str">
        <f>VLOOKUP(P1783,'Customer List'!B:C,2,)</f>
        <v>Faridabad</v>
      </c>
      <c r="W1783" s="38"/>
      <c r="X1783" s="30">
        <f>IF(OR(R1783 = "PRIYANKA MADAM", R1783 = "DEEPAK", R1783 = "PORTER"),N1783,"")</f>
        <v>45903</v>
      </c>
      <c r="Y1783" s="21">
        <f t="shared" si="187"/>
        <v>0</v>
      </c>
      <c r="Z1783" s="21" t="str">
        <f t="shared" si="188"/>
        <v>Wednesday</v>
      </c>
      <c r="AA1783" s="21" t="str">
        <f t="shared" si="189"/>
        <v>Wednesday</v>
      </c>
      <c r="AB1783" s="21" t="str">
        <f>VLOOKUP(U1783,'Currency Sheet'!A:C,3,)</f>
        <v>DOLLAR</v>
      </c>
      <c r="AC1783" s="42" t="str">
        <f>VLOOKUP(P1783,'Customer List'!B:D,3,)</f>
        <v>Local</v>
      </c>
    </row>
    <row r="1784" spans="1:29" x14ac:dyDescent="0.25">
      <c r="A1784" s="21">
        <v>1783</v>
      </c>
      <c r="B1784" s="21" t="s">
        <v>2204</v>
      </c>
      <c r="C1784" s="30">
        <v>45868</v>
      </c>
      <c r="D1784" s="30">
        <v>45873</v>
      </c>
      <c r="E1784" s="47">
        <v>238.8</v>
      </c>
      <c r="F1784" s="47">
        <f t="shared" si="184"/>
        <v>21014.400000000001</v>
      </c>
      <c r="G1784" s="48">
        <f t="shared" si="185"/>
        <v>42028.800000000003</v>
      </c>
      <c r="H1784" s="21" t="s">
        <v>2205</v>
      </c>
      <c r="I1784" s="21"/>
      <c r="J1784" s="21">
        <v>2</v>
      </c>
      <c r="K1784" s="21">
        <v>2</v>
      </c>
      <c r="L1784" s="21">
        <f t="shared" si="186"/>
        <v>0</v>
      </c>
      <c r="M1784" s="21" t="s">
        <v>2236</v>
      </c>
      <c r="N1784" s="30">
        <v>45873</v>
      </c>
      <c r="O1784" s="48">
        <v>69252</v>
      </c>
      <c r="P1784" s="21" t="s">
        <v>165</v>
      </c>
      <c r="Q1784" s="21">
        <v>58154040733</v>
      </c>
      <c r="R1784" s="21" t="s">
        <v>40</v>
      </c>
      <c r="S1784" s="3">
        <v>-20</v>
      </c>
      <c r="T1784" s="37"/>
      <c r="U1784" s="21" t="s">
        <v>520</v>
      </c>
      <c r="V1784" s="21" t="str">
        <f>VLOOKUP(P1784,'Customer List'!B:C,2,)</f>
        <v>Lucknow</v>
      </c>
      <c r="W1784" s="38"/>
      <c r="X1784" s="30">
        <v>45875</v>
      </c>
      <c r="Y1784" s="21">
        <f t="shared" si="187"/>
        <v>2</v>
      </c>
      <c r="Z1784" s="21" t="str">
        <f t="shared" si="188"/>
        <v>Monday</v>
      </c>
      <c r="AA1784" s="21" t="str">
        <f t="shared" si="189"/>
        <v>Wednesday</v>
      </c>
      <c r="AB1784" s="21" t="str">
        <f>VLOOKUP(U1784,'Currency Sheet'!A:C,3,)</f>
        <v>DOLLAR</v>
      </c>
      <c r="AC1784" s="42" t="str">
        <f>VLOOKUP(P1784,'Customer List'!B:D,3,)</f>
        <v>OutStation</v>
      </c>
    </row>
    <row r="1785" spans="1:29" x14ac:dyDescent="0.25">
      <c r="A1785" s="21">
        <v>1784</v>
      </c>
      <c r="B1785" s="21" t="s">
        <v>2206</v>
      </c>
      <c r="C1785" s="30">
        <v>45868</v>
      </c>
      <c r="D1785" s="30">
        <v>45873</v>
      </c>
      <c r="E1785" s="47">
        <v>23.4</v>
      </c>
      <c r="F1785" s="47">
        <f t="shared" si="184"/>
        <v>2059.1999999999998</v>
      </c>
      <c r="G1785" s="48">
        <f t="shared" si="185"/>
        <v>2059.1999999999998</v>
      </c>
      <c r="H1785" s="21" t="s">
        <v>2207</v>
      </c>
      <c r="I1785" s="21"/>
      <c r="J1785" s="21">
        <v>1</v>
      </c>
      <c r="K1785" s="21">
        <v>1</v>
      </c>
      <c r="L1785" s="21">
        <f t="shared" si="186"/>
        <v>0</v>
      </c>
      <c r="M1785" s="21" t="s">
        <v>2238</v>
      </c>
      <c r="N1785" s="30">
        <v>45873</v>
      </c>
      <c r="O1785" s="48">
        <v>3675.75</v>
      </c>
      <c r="P1785" s="21" t="s">
        <v>621</v>
      </c>
      <c r="Q1785" s="21">
        <v>58154041120</v>
      </c>
      <c r="R1785" s="21" t="s">
        <v>40</v>
      </c>
      <c r="S1785" s="3">
        <v>-20</v>
      </c>
      <c r="T1785" s="37"/>
      <c r="U1785" s="21" t="s">
        <v>520</v>
      </c>
      <c r="V1785" s="21" t="str">
        <f>VLOOKUP(P1785,'Customer List'!B:C,2,)</f>
        <v>Hyderabad</v>
      </c>
      <c r="W1785" s="38"/>
      <c r="X1785" s="30">
        <v>45874</v>
      </c>
      <c r="Y1785" s="21">
        <f t="shared" si="187"/>
        <v>1</v>
      </c>
      <c r="Z1785" s="21" t="str">
        <f t="shared" si="188"/>
        <v>Monday</v>
      </c>
      <c r="AA1785" s="21" t="str">
        <f t="shared" si="189"/>
        <v>Tuesday</v>
      </c>
      <c r="AB1785" s="21" t="str">
        <f>VLOOKUP(U1785,'Currency Sheet'!A:C,3,)</f>
        <v>DOLLAR</v>
      </c>
      <c r="AC1785" s="42" t="str">
        <f>VLOOKUP(P1785,'Customer List'!B:D,3,)</f>
        <v>OutStation</v>
      </c>
    </row>
    <row r="1786" spans="1:29" x14ac:dyDescent="0.25">
      <c r="A1786" s="21">
        <v>1785</v>
      </c>
      <c r="B1786" s="21" t="s">
        <v>2208</v>
      </c>
      <c r="C1786" s="30">
        <v>45868</v>
      </c>
      <c r="D1786" s="30">
        <v>45873</v>
      </c>
      <c r="E1786" s="47">
        <v>58.2</v>
      </c>
      <c r="F1786" s="47">
        <f t="shared" si="184"/>
        <v>5121.6000000000004</v>
      </c>
      <c r="G1786" s="48">
        <f t="shared" si="185"/>
        <v>5121.6000000000004</v>
      </c>
      <c r="H1786" s="21" t="s">
        <v>2209</v>
      </c>
      <c r="I1786" s="21"/>
      <c r="J1786" s="21">
        <v>1</v>
      </c>
      <c r="K1786" s="21">
        <v>1</v>
      </c>
      <c r="L1786" s="21">
        <f t="shared" si="186"/>
        <v>0</v>
      </c>
      <c r="M1786" s="21" t="s">
        <v>2237</v>
      </c>
      <c r="N1786" s="30">
        <v>45873</v>
      </c>
      <c r="O1786" s="48">
        <v>9142.25</v>
      </c>
      <c r="P1786" s="21" t="s">
        <v>165</v>
      </c>
      <c r="Q1786" s="21">
        <v>58154040733</v>
      </c>
      <c r="R1786" s="21" t="s">
        <v>40</v>
      </c>
      <c r="S1786" s="3">
        <v>-20</v>
      </c>
      <c r="T1786" s="37"/>
      <c r="U1786" s="21" t="s">
        <v>520</v>
      </c>
      <c r="V1786" s="21" t="str">
        <f>VLOOKUP(P1786,'Customer List'!B:C,2,)</f>
        <v>Lucknow</v>
      </c>
      <c r="W1786" s="38"/>
      <c r="X1786" s="30">
        <v>45875</v>
      </c>
      <c r="Y1786" s="21">
        <f t="shared" si="187"/>
        <v>2</v>
      </c>
      <c r="Z1786" s="21" t="str">
        <f t="shared" si="188"/>
        <v>Monday</v>
      </c>
      <c r="AA1786" s="21" t="str">
        <f t="shared" si="189"/>
        <v>Wednesday</v>
      </c>
      <c r="AB1786" s="21" t="str">
        <f>VLOOKUP(U1786,'Currency Sheet'!A:C,3,)</f>
        <v>DOLLAR</v>
      </c>
      <c r="AC1786" s="42" t="str">
        <f>VLOOKUP(P1786,'Customer List'!B:D,3,)</f>
        <v>OutStation</v>
      </c>
    </row>
    <row r="1787" spans="1:29" x14ac:dyDescent="0.25">
      <c r="A1787" s="21">
        <v>1786</v>
      </c>
      <c r="B1787" s="21" t="s">
        <v>2208</v>
      </c>
      <c r="C1787" s="30">
        <v>45868</v>
      </c>
      <c r="D1787" s="30">
        <v>45873</v>
      </c>
      <c r="E1787" s="47">
        <v>30</v>
      </c>
      <c r="F1787" s="47">
        <f t="shared" si="184"/>
        <v>2640</v>
      </c>
      <c r="G1787" s="48">
        <f t="shared" si="185"/>
        <v>2640</v>
      </c>
      <c r="H1787" s="21" t="s">
        <v>2210</v>
      </c>
      <c r="I1787" s="21"/>
      <c r="J1787" s="21">
        <v>1</v>
      </c>
      <c r="K1787" s="21">
        <v>1</v>
      </c>
      <c r="L1787" s="21">
        <f t="shared" si="186"/>
        <v>0</v>
      </c>
      <c r="M1787" s="21" t="s">
        <v>2365</v>
      </c>
      <c r="N1787" s="30">
        <v>45883</v>
      </c>
      <c r="O1787" s="48">
        <v>6525</v>
      </c>
      <c r="P1787" s="21" t="s">
        <v>625</v>
      </c>
      <c r="Q1787" s="21" t="s">
        <v>2070</v>
      </c>
      <c r="R1787" s="21" t="s">
        <v>637</v>
      </c>
      <c r="S1787" s="3">
        <v>-20</v>
      </c>
      <c r="T1787" s="37"/>
      <c r="U1787" s="21" t="s">
        <v>520</v>
      </c>
      <c r="V1787" s="21" t="str">
        <f>VLOOKUP(P1787,'Customer List'!B:C,2,)</f>
        <v>Delhi</v>
      </c>
      <c r="W1787" s="38"/>
      <c r="X1787" s="30">
        <v>45883</v>
      </c>
      <c r="Y1787" s="21">
        <f t="shared" si="187"/>
        <v>0</v>
      </c>
      <c r="Z1787" s="21" t="str">
        <f t="shared" si="188"/>
        <v>Thursday</v>
      </c>
      <c r="AA1787" s="21" t="str">
        <f t="shared" si="189"/>
        <v>Thursday</v>
      </c>
      <c r="AB1787" s="21" t="str">
        <f>VLOOKUP(U1787,'Currency Sheet'!A:C,3,)</f>
        <v>DOLLAR</v>
      </c>
      <c r="AC1787" s="42" t="str">
        <f>VLOOKUP(P1787,'Customer List'!B:D,3,)</f>
        <v>Local</v>
      </c>
    </row>
    <row r="1788" spans="1:29" x14ac:dyDescent="0.25">
      <c r="A1788" s="21">
        <v>1787</v>
      </c>
      <c r="B1788" s="21" t="s">
        <v>2208</v>
      </c>
      <c r="C1788" s="30">
        <v>45868</v>
      </c>
      <c r="D1788" s="30">
        <v>45873</v>
      </c>
      <c r="E1788" s="47">
        <v>37.799999999999997</v>
      </c>
      <c r="F1788" s="47">
        <f t="shared" si="184"/>
        <v>3326.3999999999996</v>
      </c>
      <c r="G1788" s="48">
        <f t="shared" si="185"/>
        <v>3326.3999999999996</v>
      </c>
      <c r="H1788" s="21" t="s">
        <v>2211</v>
      </c>
      <c r="I1788" s="21"/>
      <c r="J1788" s="21">
        <v>1</v>
      </c>
      <c r="K1788" s="21">
        <v>1</v>
      </c>
      <c r="L1788" s="21">
        <f t="shared" si="186"/>
        <v>0</v>
      </c>
      <c r="M1788" s="21" t="s">
        <v>2365</v>
      </c>
      <c r="N1788" s="30">
        <v>45883</v>
      </c>
      <c r="O1788" s="48">
        <v>8221.5</v>
      </c>
      <c r="P1788" s="21" t="s">
        <v>625</v>
      </c>
      <c r="Q1788" s="21" t="s">
        <v>2070</v>
      </c>
      <c r="R1788" s="21" t="s">
        <v>637</v>
      </c>
      <c r="S1788" s="3">
        <v>-20</v>
      </c>
      <c r="T1788" s="37"/>
      <c r="U1788" s="21" t="s">
        <v>520</v>
      </c>
      <c r="V1788" s="21" t="str">
        <f>VLOOKUP(P1788,'Customer List'!B:C,2,)</f>
        <v>Delhi</v>
      </c>
      <c r="W1788" s="38"/>
      <c r="X1788" s="30">
        <v>45883</v>
      </c>
      <c r="Y1788" s="21">
        <f t="shared" si="187"/>
        <v>0</v>
      </c>
      <c r="Z1788" s="21" t="str">
        <f t="shared" si="188"/>
        <v>Thursday</v>
      </c>
      <c r="AA1788" s="21" t="str">
        <f t="shared" si="189"/>
        <v>Thursday</v>
      </c>
      <c r="AB1788" s="21" t="str">
        <f>VLOOKUP(U1788,'Currency Sheet'!A:C,3,)</f>
        <v>DOLLAR</v>
      </c>
      <c r="AC1788" s="42" t="str">
        <f>VLOOKUP(P1788,'Customer List'!B:D,3,)</f>
        <v>Local</v>
      </c>
    </row>
    <row r="1789" spans="1:29" x14ac:dyDescent="0.25">
      <c r="A1789" s="21">
        <v>1788</v>
      </c>
      <c r="B1789" s="21" t="s">
        <v>2212</v>
      </c>
      <c r="C1789" s="30">
        <v>45868</v>
      </c>
      <c r="D1789" s="30">
        <v>45873</v>
      </c>
      <c r="E1789" s="47">
        <v>37.200000000000003</v>
      </c>
      <c r="F1789" s="47">
        <f t="shared" si="184"/>
        <v>3273.6000000000004</v>
      </c>
      <c r="G1789" s="48">
        <f t="shared" si="185"/>
        <v>3273.6000000000004</v>
      </c>
      <c r="H1789" s="21" t="s">
        <v>2213</v>
      </c>
      <c r="I1789" s="21"/>
      <c r="J1789" s="21">
        <v>1</v>
      </c>
      <c r="K1789" s="21">
        <v>1</v>
      </c>
      <c r="L1789" s="21">
        <f t="shared" si="186"/>
        <v>0</v>
      </c>
      <c r="M1789" s="21" t="s">
        <v>2240</v>
      </c>
      <c r="N1789" s="30">
        <v>45873</v>
      </c>
      <c r="O1789" s="48">
        <v>6293</v>
      </c>
      <c r="P1789" s="21" t="s">
        <v>213</v>
      </c>
      <c r="Q1789" s="21" t="s">
        <v>1127</v>
      </c>
      <c r="R1789" s="21" t="s">
        <v>1127</v>
      </c>
      <c r="S1789" s="3">
        <v>-20</v>
      </c>
      <c r="T1789" s="37"/>
      <c r="U1789" s="21" t="s">
        <v>520</v>
      </c>
      <c r="V1789" s="21" t="str">
        <f>VLOOKUP(P1789,'Customer List'!B:C,2,)</f>
        <v>Delhi</v>
      </c>
      <c r="W1789" s="38"/>
      <c r="X1789" s="30">
        <f>IF(OR(R1789 = "PRIYANKA MADAM", R1789 = "DEEPAK", R1789 = "PORTER"),N1789,"")</f>
        <v>45873</v>
      </c>
      <c r="Y1789" s="21">
        <f t="shared" si="187"/>
        <v>0</v>
      </c>
      <c r="Z1789" s="21" t="str">
        <f t="shared" si="188"/>
        <v>Monday</v>
      </c>
      <c r="AA1789" s="21" t="str">
        <f t="shared" si="189"/>
        <v>Monday</v>
      </c>
      <c r="AB1789" s="21" t="str">
        <f>VLOOKUP(U1789,'Currency Sheet'!A:C,3,)</f>
        <v>DOLLAR</v>
      </c>
      <c r="AC1789" s="42" t="str">
        <f>VLOOKUP(P1789,'Customer List'!B:D,3,)</f>
        <v>Local</v>
      </c>
    </row>
    <row r="1790" spans="1:29" x14ac:dyDescent="0.25">
      <c r="A1790" s="21">
        <v>1789</v>
      </c>
      <c r="B1790" s="21" t="s">
        <v>2212</v>
      </c>
      <c r="C1790" s="30">
        <v>45868</v>
      </c>
      <c r="D1790" s="30">
        <v>45873</v>
      </c>
      <c r="E1790" s="47">
        <v>26.4</v>
      </c>
      <c r="F1790" s="47">
        <f t="shared" si="184"/>
        <v>2323.1999999999998</v>
      </c>
      <c r="G1790" s="48">
        <f t="shared" si="185"/>
        <v>2323.1999999999998</v>
      </c>
      <c r="H1790" s="21" t="s">
        <v>2214</v>
      </c>
      <c r="I1790" s="21"/>
      <c r="J1790" s="21">
        <v>1</v>
      </c>
      <c r="K1790" s="21">
        <v>1</v>
      </c>
      <c r="L1790" s="21">
        <f t="shared" si="186"/>
        <v>0</v>
      </c>
      <c r="M1790" s="21" t="s">
        <v>2239</v>
      </c>
      <c r="N1790" s="30">
        <v>45873</v>
      </c>
      <c r="O1790" s="48">
        <v>4335</v>
      </c>
      <c r="P1790" s="21" t="s">
        <v>621</v>
      </c>
      <c r="Q1790" s="21">
        <v>58154041120</v>
      </c>
      <c r="R1790" s="21" t="s">
        <v>40</v>
      </c>
      <c r="S1790" s="3">
        <v>-20</v>
      </c>
      <c r="T1790" s="37"/>
      <c r="U1790" s="21" t="s">
        <v>520</v>
      </c>
      <c r="V1790" s="21" t="str">
        <f>VLOOKUP(P1790,'Customer List'!B:C,2,)</f>
        <v>Hyderabad</v>
      </c>
      <c r="W1790" s="38"/>
      <c r="X1790" s="30">
        <v>45874</v>
      </c>
      <c r="Y1790" s="21">
        <f t="shared" si="187"/>
        <v>1</v>
      </c>
      <c r="Z1790" s="21" t="str">
        <f t="shared" si="188"/>
        <v>Monday</v>
      </c>
      <c r="AA1790" s="21" t="str">
        <f t="shared" si="189"/>
        <v>Tuesday</v>
      </c>
      <c r="AB1790" s="21" t="str">
        <f>VLOOKUP(U1790,'Currency Sheet'!A:C,3,)</f>
        <v>DOLLAR</v>
      </c>
      <c r="AC1790" s="42" t="str">
        <f>VLOOKUP(P1790,'Customer List'!B:D,3,)</f>
        <v>OutStation</v>
      </c>
    </row>
    <row r="1791" spans="1:29" x14ac:dyDescent="0.25">
      <c r="A1791" s="21">
        <v>1790</v>
      </c>
      <c r="B1791" s="21" t="s">
        <v>2212</v>
      </c>
      <c r="C1791" s="30">
        <v>45868</v>
      </c>
      <c r="D1791" s="30">
        <v>45873</v>
      </c>
      <c r="E1791" s="47">
        <v>43.2</v>
      </c>
      <c r="F1791" s="47">
        <f t="shared" si="184"/>
        <v>3801.6000000000004</v>
      </c>
      <c r="G1791" s="48">
        <f t="shared" si="185"/>
        <v>3801.6000000000004</v>
      </c>
      <c r="H1791" s="21" t="s">
        <v>2215</v>
      </c>
      <c r="I1791" s="21"/>
      <c r="J1791" s="21">
        <v>1</v>
      </c>
      <c r="K1791" s="21">
        <v>1</v>
      </c>
      <c r="L1791" s="21">
        <f t="shared" si="186"/>
        <v>0</v>
      </c>
      <c r="M1791" s="21" t="s">
        <v>2239</v>
      </c>
      <c r="N1791" s="30">
        <v>45873</v>
      </c>
      <c r="O1791" s="48">
        <v>6786</v>
      </c>
      <c r="P1791" s="21" t="s">
        <v>621</v>
      </c>
      <c r="Q1791" s="21">
        <v>58154041120</v>
      </c>
      <c r="R1791" s="21" t="s">
        <v>40</v>
      </c>
      <c r="S1791" s="3">
        <v>-20</v>
      </c>
      <c r="T1791" s="37"/>
      <c r="U1791" s="21" t="s">
        <v>520</v>
      </c>
      <c r="V1791" s="21" t="str">
        <f>VLOOKUP(P1791,'Customer List'!B:C,2,)</f>
        <v>Hyderabad</v>
      </c>
      <c r="W1791" s="38"/>
      <c r="X1791" s="30">
        <v>45874</v>
      </c>
      <c r="Y1791" s="21">
        <f t="shared" si="187"/>
        <v>1</v>
      </c>
      <c r="Z1791" s="21" t="str">
        <f t="shared" si="188"/>
        <v>Monday</v>
      </c>
      <c r="AA1791" s="21" t="str">
        <f t="shared" si="189"/>
        <v>Tuesday</v>
      </c>
      <c r="AB1791" s="21" t="str">
        <f>VLOOKUP(U1791,'Currency Sheet'!A:C,3,)</f>
        <v>DOLLAR</v>
      </c>
      <c r="AC1791" s="42" t="str">
        <f>VLOOKUP(P1791,'Customer List'!B:D,3,)</f>
        <v>OutStation</v>
      </c>
    </row>
    <row r="1792" spans="1:29" x14ac:dyDescent="0.25">
      <c r="A1792" s="21">
        <v>1791</v>
      </c>
      <c r="B1792" s="21" t="s">
        <v>2212</v>
      </c>
      <c r="C1792" s="30">
        <v>45868</v>
      </c>
      <c r="D1792" s="30">
        <v>45873</v>
      </c>
      <c r="E1792" s="47">
        <v>18</v>
      </c>
      <c r="F1792" s="47">
        <f t="shared" si="184"/>
        <v>1584</v>
      </c>
      <c r="G1792" s="48">
        <f t="shared" si="185"/>
        <v>1584</v>
      </c>
      <c r="H1792" s="21" t="s">
        <v>2216</v>
      </c>
      <c r="I1792" s="21"/>
      <c r="J1792" s="21">
        <v>1</v>
      </c>
      <c r="K1792" s="21">
        <v>1</v>
      </c>
      <c r="L1792" s="21">
        <f t="shared" si="186"/>
        <v>0</v>
      </c>
      <c r="M1792" s="21" t="s">
        <v>2239</v>
      </c>
      <c r="N1792" s="30">
        <v>45873</v>
      </c>
      <c r="O1792" s="48">
        <v>2827.5</v>
      </c>
      <c r="P1792" s="21" t="s">
        <v>621</v>
      </c>
      <c r="Q1792" s="21">
        <v>58154041120</v>
      </c>
      <c r="R1792" s="21" t="s">
        <v>40</v>
      </c>
      <c r="S1792" s="3">
        <v>-20</v>
      </c>
      <c r="T1792" s="37"/>
      <c r="U1792" s="21" t="s">
        <v>520</v>
      </c>
      <c r="V1792" s="21" t="str">
        <f>VLOOKUP(P1792,'Customer List'!B:C,2,)</f>
        <v>Hyderabad</v>
      </c>
      <c r="W1792" s="38"/>
      <c r="X1792" s="30">
        <v>45874</v>
      </c>
      <c r="Y1792" s="21">
        <f t="shared" si="187"/>
        <v>1</v>
      </c>
      <c r="Z1792" s="21" t="str">
        <f t="shared" si="188"/>
        <v>Monday</v>
      </c>
      <c r="AA1792" s="21" t="str">
        <f t="shared" si="189"/>
        <v>Tuesday</v>
      </c>
      <c r="AB1792" s="21" t="str">
        <f>VLOOKUP(U1792,'Currency Sheet'!A:C,3,)</f>
        <v>DOLLAR</v>
      </c>
      <c r="AC1792" s="42" t="str">
        <f>VLOOKUP(P1792,'Customer List'!B:D,3,)</f>
        <v>OutStation</v>
      </c>
    </row>
    <row r="1793" spans="1:29" x14ac:dyDescent="0.25">
      <c r="A1793" s="21">
        <v>1792</v>
      </c>
      <c r="B1793" s="21" t="s">
        <v>2212</v>
      </c>
      <c r="C1793" s="30">
        <v>45868</v>
      </c>
      <c r="D1793" s="30">
        <v>45873</v>
      </c>
      <c r="E1793" s="47">
        <v>27</v>
      </c>
      <c r="F1793" s="47">
        <f t="shared" si="184"/>
        <v>2376</v>
      </c>
      <c r="G1793" s="48">
        <f t="shared" si="185"/>
        <v>2376</v>
      </c>
      <c r="H1793" s="21" t="s">
        <v>2217</v>
      </c>
      <c r="I1793" s="21"/>
      <c r="J1793" s="21">
        <v>1</v>
      </c>
      <c r="K1793" s="21">
        <v>1</v>
      </c>
      <c r="L1793" s="21">
        <f t="shared" si="186"/>
        <v>0</v>
      </c>
      <c r="M1793" s="21" t="s">
        <v>2239</v>
      </c>
      <c r="N1793" s="30">
        <v>45873</v>
      </c>
      <c r="O1793" s="48">
        <v>4241.25</v>
      </c>
      <c r="P1793" s="21" t="s">
        <v>621</v>
      </c>
      <c r="Q1793" s="21">
        <v>58154041120</v>
      </c>
      <c r="R1793" s="21" t="s">
        <v>40</v>
      </c>
      <c r="S1793" s="3">
        <v>-20</v>
      </c>
      <c r="T1793" s="37"/>
      <c r="U1793" s="21" t="s">
        <v>520</v>
      </c>
      <c r="V1793" s="21" t="str">
        <f>VLOOKUP(P1793,'Customer List'!B:C,2,)</f>
        <v>Hyderabad</v>
      </c>
      <c r="W1793" s="38"/>
      <c r="X1793" s="30">
        <v>45874</v>
      </c>
      <c r="Y1793" s="21">
        <f t="shared" si="187"/>
        <v>1</v>
      </c>
      <c r="Z1793" s="21" t="str">
        <f t="shared" si="188"/>
        <v>Monday</v>
      </c>
      <c r="AA1793" s="21" t="str">
        <f t="shared" si="189"/>
        <v>Tuesday</v>
      </c>
      <c r="AB1793" s="21" t="str">
        <f>VLOOKUP(U1793,'Currency Sheet'!A:C,3,)</f>
        <v>DOLLAR</v>
      </c>
      <c r="AC1793" s="42" t="str">
        <f>VLOOKUP(P1793,'Customer List'!B:D,3,)</f>
        <v>OutStation</v>
      </c>
    </row>
    <row r="1794" spans="1:29" x14ac:dyDescent="0.25">
      <c r="A1794" s="21">
        <v>1793</v>
      </c>
      <c r="B1794" s="21" t="s">
        <v>2256</v>
      </c>
      <c r="C1794" s="30">
        <v>45870</v>
      </c>
      <c r="D1794" s="30">
        <v>45874</v>
      </c>
      <c r="E1794" s="47">
        <v>60.8</v>
      </c>
      <c r="F1794" s="47">
        <f t="shared" si="184"/>
        <v>5350.4</v>
      </c>
      <c r="G1794" s="48">
        <f t="shared" si="185"/>
        <v>5350.4</v>
      </c>
      <c r="H1794" s="21" t="s">
        <v>2259</v>
      </c>
      <c r="I1794" s="21" t="s">
        <v>5233</v>
      </c>
      <c r="J1794" s="21">
        <v>1</v>
      </c>
      <c r="K1794" s="21">
        <v>1</v>
      </c>
      <c r="L1794" s="21">
        <f t="shared" si="186"/>
        <v>0</v>
      </c>
      <c r="M1794" s="21" t="s">
        <v>2305</v>
      </c>
      <c r="N1794" s="30">
        <v>45880</v>
      </c>
      <c r="O1794" s="48">
        <v>8481.6</v>
      </c>
      <c r="P1794" s="21" t="s">
        <v>228</v>
      </c>
      <c r="Q1794" s="21">
        <v>58154309883</v>
      </c>
      <c r="R1794" s="21" t="s">
        <v>40</v>
      </c>
      <c r="S1794" s="3">
        <v>4</v>
      </c>
      <c r="T1794" s="37"/>
      <c r="U1794" s="21" t="s">
        <v>507</v>
      </c>
      <c r="V1794" s="21" t="str">
        <f>VLOOKUP(P1794,'Customer List'!B:C,2,)</f>
        <v>Kolkata</v>
      </c>
      <c r="W1794" s="38"/>
      <c r="X1794" s="30">
        <v>45881</v>
      </c>
      <c r="Y1794" s="21">
        <f t="shared" si="187"/>
        <v>1</v>
      </c>
      <c r="Z1794" s="21" t="str">
        <f t="shared" si="188"/>
        <v>Monday</v>
      </c>
      <c r="AA1794" s="21" t="str">
        <f t="shared" si="189"/>
        <v>Tuesday</v>
      </c>
      <c r="AB1794" s="21" t="str">
        <f>VLOOKUP(U1794,'Currency Sheet'!A:C,3,)</f>
        <v>DOLLAR</v>
      </c>
      <c r="AC1794" s="42" t="str">
        <f>VLOOKUP(P1794,'Customer List'!B:D,3,)</f>
        <v>OutStation</v>
      </c>
    </row>
    <row r="1795" spans="1:29" x14ac:dyDescent="0.25">
      <c r="A1795" s="21">
        <v>1794</v>
      </c>
      <c r="B1795" s="21" t="s">
        <v>2256</v>
      </c>
      <c r="C1795" s="30">
        <v>45870</v>
      </c>
      <c r="D1795" s="30">
        <v>45874</v>
      </c>
      <c r="E1795" s="47">
        <v>27.2</v>
      </c>
      <c r="F1795" s="47">
        <f t="shared" ref="F1795:F1858" si="190">IF(AB1795="DOLLAR",E1795*88,E1795)</f>
        <v>2393.6</v>
      </c>
      <c r="G1795" s="48">
        <f t="shared" ref="G1795:G1858" si="191">F1795*J1795</f>
        <v>2393.6</v>
      </c>
      <c r="H1795" s="21" t="s">
        <v>2197</v>
      </c>
      <c r="I1795" s="21" t="s">
        <v>4127</v>
      </c>
      <c r="J1795" s="21">
        <v>1</v>
      </c>
      <c r="K1795" s="21">
        <v>1</v>
      </c>
      <c r="L1795" s="21">
        <f t="shared" ref="L1795:L1858" si="192">J1795-K1795</f>
        <v>0</v>
      </c>
      <c r="M1795" s="21" t="s">
        <v>2344</v>
      </c>
      <c r="N1795" s="30">
        <v>45881</v>
      </c>
      <c r="O1795" s="48">
        <v>3952.5</v>
      </c>
      <c r="P1795" s="21" t="s">
        <v>2264</v>
      </c>
      <c r="Q1795" s="21" t="s">
        <v>2070</v>
      </c>
      <c r="R1795" s="21" t="s">
        <v>847</v>
      </c>
      <c r="S1795" s="3" t="s">
        <v>299</v>
      </c>
      <c r="T1795" s="37"/>
      <c r="U1795" s="21" t="s">
        <v>507</v>
      </c>
      <c r="V1795" s="21" t="str">
        <f>VLOOKUP(P1795,'Customer List'!B:C,2,)</f>
        <v>Faridabad</v>
      </c>
      <c r="W1795" s="38"/>
      <c r="X1795" s="30">
        <v>45881</v>
      </c>
      <c r="Y1795" s="21">
        <f t="shared" ref="Y1795:Y1858" si="193">IF(X1795="", "", X1795-N1795)</f>
        <v>0</v>
      </c>
      <c r="Z1795" s="21" t="str">
        <f t="shared" ref="Z1795:Z1858" si="194">IF(N1795="", "", TEXT(N1795, "dddd"))</f>
        <v>Tuesday</v>
      </c>
      <c r="AA1795" s="21" t="str">
        <f t="shared" ref="AA1795:AA1858" si="195">IF(X1795="", "", TEXT(X1795, "dddd"))</f>
        <v>Tuesday</v>
      </c>
      <c r="AB1795" s="21" t="str">
        <f>VLOOKUP(U1795,'Currency Sheet'!A:C,3,)</f>
        <v>DOLLAR</v>
      </c>
      <c r="AC1795" s="42" t="str">
        <f>VLOOKUP(P1795,'Customer List'!B:D,3,)</f>
        <v>Local</v>
      </c>
    </row>
    <row r="1796" spans="1:29" x14ac:dyDescent="0.25">
      <c r="A1796" s="21">
        <v>1795</v>
      </c>
      <c r="B1796" s="21" t="s">
        <v>2257</v>
      </c>
      <c r="C1796" s="30">
        <v>45870</v>
      </c>
      <c r="D1796" s="30">
        <v>45874</v>
      </c>
      <c r="E1796" s="47">
        <v>160.80000000000001</v>
      </c>
      <c r="F1796" s="47">
        <f t="shared" si="190"/>
        <v>14150.400000000001</v>
      </c>
      <c r="G1796" s="48">
        <f t="shared" si="191"/>
        <v>28300.800000000003</v>
      </c>
      <c r="H1796" s="21">
        <v>23004</v>
      </c>
      <c r="I1796" s="21" t="s">
        <v>5234</v>
      </c>
      <c r="J1796" s="21">
        <v>2</v>
      </c>
      <c r="K1796" s="21">
        <v>2</v>
      </c>
      <c r="L1796" s="21">
        <f t="shared" si="192"/>
        <v>0</v>
      </c>
      <c r="M1796" s="21" t="s">
        <v>2271</v>
      </c>
      <c r="N1796" s="30">
        <v>45875</v>
      </c>
      <c r="O1796" s="48">
        <v>44863.199999999997</v>
      </c>
      <c r="P1796" s="21" t="s">
        <v>2262</v>
      </c>
      <c r="Q1796" s="21">
        <v>58154114981</v>
      </c>
      <c r="R1796" s="21" t="s">
        <v>40</v>
      </c>
      <c r="S1796" s="3">
        <v>4</v>
      </c>
      <c r="T1796" s="37"/>
      <c r="U1796" s="21" t="s">
        <v>507</v>
      </c>
      <c r="V1796" s="21" t="str">
        <f>VLOOKUP(P1796,'Customer List'!B:C,2,)</f>
        <v>Thane</v>
      </c>
      <c r="W1796" s="38"/>
      <c r="X1796" s="30">
        <v>45876</v>
      </c>
      <c r="Y1796" s="21">
        <f t="shared" si="193"/>
        <v>1</v>
      </c>
      <c r="Z1796" s="21" t="str">
        <f t="shared" si="194"/>
        <v>Wednesday</v>
      </c>
      <c r="AA1796" s="21" t="str">
        <f t="shared" si="195"/>
        <v>Thursday</v>
      </c>
      <c r="AB1796" s="21" t="str">
        <f>VLOOKUP(U1796,'Currency Sheet'!A:C,3,)</f>
        <v>DOLLAR</v>
      </c>
      <c r="AC1796" s="42" t="str">
        <f>VLOOKUP(P1796,'Customer List'!B:D,3,)</f>
        <v>OutStation</v>
      </c>
    </row>
    <row r="1797" spans="1:29" x14ac:dyDescent="0.25">
      <c r="A1797" s="21">
        <v>1796</v>
      </c>
      <c r="B1797" s="21" t="s">
        <v>2257</v>
      </c>
      <c r="C1797" s="30">
        <v>45870</v>
      </c>
      <c r="D1797" s="30">
        <v>45874</v>
      </c>
      <c r="E1797" s="47">
        <v>51.2</v>
      </c>
      <c r="F1797" s="47">
        <f t="shared" si="190"/>
        <v>4505.6000000000004</v>
      </c>
      <c r="G1797" s="48">
        <f t="shared" si="191"/>
        <v>4505.6000000000004</v>
      </c>
      <c r="H1797" s="21" t="s">
        <v>2260</v>
      </c>
      <c r="I1797" s="21" t="s">
        <v>5235</v>
      </c>
      <c r="J1797" s="21">
        <v>1</v>
      </c>
      <c r="K1797" s="21">
        <v>1</v>
      </c>
      <c r="L1797" s="21">
        <f t="shared" si="192"/>
        <v>0</v>
      </c>
      <c r="M1797" s="21" t="s">
        <v>2269</v>
      </c>
      <c r="N1797" s="30">
        <v>45875</v>
      </c>
      <c r="O1797" s="48">
        <v>7936</v>
      </c>
      <c r="P1797" s="21" t="s">
        <v>1013</v>
      </c>
      <c r="Q1797" s="21">
        <v>58154115353</v>
      </c>
      <c r="R1797" s="21" t="s">
        <v>40</v>
      </c>
      <c r="S1797" s="3" t="s">
        <v>299</v>
      </c>
      <c r="T1797" s="37"/>
      <c r="U1797" s="21" t="s">
        <v>507</v>
      </c>
      <c r="V1797" s="21" t="str">
        <f>VLOOKUP(P1797,'Customer List'!B:C,2,)</f>
        <v>Faridabad</v>
      </c>
      <c r="W1797" s="38"/>
      <c r="X1797" s="30">
        <v>45877</v>
      </c>
      <c r="Y1797" s="21">
        <f t="shared" si="193"/>
        <v>2</v>
      </c>
      <c r="Z1797" s="21" t="str">
        <f t="shared" si="194"/>
        <v>Wednesday</v>
      </c>
      <c r="AA1797" s="21" t="str">
        <f t="shared" si="195"/>
        <v>Friday</v>
      </c>
      <c r="AB1797" s="21" t="str">
        <f>VLOOKUP(U1797,'Currency Sheet'!A:C,3,)</f>
        <v>DOLLAR</v>
      </c>
      <c r="AC1797" s="42" t="str">
        <f>VLOOKUP(P1797,'Customer List'!B:D,3,)</f>
        <v>Local</v>
      </c>
    </row>
    <row r="1798" spans="1:29" x14ac:dyDescent="0.25">
      <c r="A1798" s="21">
        <v>1797</v>
      </c>
      <c r="B1798" s="21" t="s">
        <v>2257</v>
      </c>
      <c r="C1798" s="30">
        <v>45870</v>
      </c>
      <c r="D1798" s="30">
        <v>45874</v>
      </c>
      <c r="E1798" s="47">
        <v>104.8</v>
      </c>
      <c r="F1798" s="47">
        <f t="shared" si="190"/>
        <v>9222.4</v>
      </c>
      <c r="G1798" s="48">
        <f t="shared" si="191"/>
        <v>18444.8</v>
      </c>
      <c r="H1798" s="21" t="s">
        <v>665</v>
      </c>
      <c r="I1798" s="21" t="s">
        <v>4118</v>
      </c>
      <c r="J1798" s="21">
        <v>2</v>
      </c>
      <c r="K1798" s="21">
        <v>2</v>
      </c>
      <c r="L1798" s="21">
        <f t="shared" si="192"/>
        <v>0</v>
      </c>
      <c r="M1798" s="21" t="s">
        <v>2337</v>
      </c>
      <c r="N1798" s="30">
        <v>45880</v>
      </c>
      <c r="O1798" s="48">
        <v>30457.5</v>
      </c>
      <c r="P1798" s="21" t="s">
        <v>1072</v>
      </c>
      <c r="Q1798" s="21" t="s">
        <v>2070</v>
      </c>
      <c r="R1798" s="21" t="s">
        <v>847</v>
      </c>
      <c r="S1798" s="3">
        <v>4</v>
      </c>
      <c r="T1798" s="37"/>
      <c r="U1798" s="21" t="s">
        <v>507</v>
      </c>
      <c r="V1798" s="21" t="str">
        <f>VLOOKUP(P1798,'Customer List'!B:C,2,)</f>
        <v>Manesar</v>
      </c>
      <c r="W1798" s="38"/>
      <c r="X1798" s="30">
        <v>45880</v>
      </c>
      <c r="Y1798" s="21">
        <f t="shared" si="193"/>
        <v>0</v>
      </c>
      <c r="Z1798" s="21" t="str">
        <f t="shared" si="194"/>
        <v>Monday</v>
      </c>
      <c r="AA1798" s="21" t="str">
        <f t="shared" si="195"/>
        <v>Monday</v>
      </c>
      <c r="AB1798" s="21" t="str">
        <f>VLOOKUP(U1798,'Currency Sheet'!A:C,3,)</f>
        <v>DOLLAR</v>
      </c>
      <c r="AC1798" s="42" t="str">
        <f>VLOOKUP(P1798,'Customer List'!B:D,3,)</f>
        <v>Local</v>
      </c>
    </row>
    <row r="1799" spans="1:29" x14ac:dyDescent="0.25">
      <c r="A1799" s="21">
        <v>1798</v>
      </c>
      <c r="B1799" s="21" t="s">
        <v>2257</v>
      </c>
      <c r="C1799" s="30">
        <v>45870</v>
      </c>
      <c r="D1799" s="30">
        <v>45874</v>
      </c>
      <c r="E1799" s="47">
        <v>67.2</v>
      </c>
      <c r="F1799" s="47">
        <f t="shared" si="190"/>
        <v>5913.6</v>
      </c>
      <c r="G1799" s="48">
        <f t="shared" si="191"/>
        <v>5913.6</v>
      </c>
      <c r="H1799" s="21" t="s">
        <v>2261</v>
      </c>
      <c r="I1799" s="21" t="s">
        <v>5236</v>
      </c>
      <c r="J1799" s="21">
        <v>1</v>
      </c>
      <c r="K1799" s="21">
        <v>1</v>
      </c>
      <c r="L1799" s="21">
        <f t="shared" si="192"/>
        <v>0</v>
      </c>
      <c r="M1799" s="21" t="s">
        <v>2270</v>
      </c>
      <c r="N1799" s="30">
        <v>45875</v>
      </c>
      <c r="O1799" s="48">
        <v>9765</v>
      </c>
      <c r="P1799" s="21" t="s">
        <v>2263</v>
      </c>
      <c r="Q1799" s="21">
        <v>58154115703</v>
      </c>
      <c r="R1799" s="21" t="s">
        <v>40</v>
      </c>
      <c r="S1799" s="3">
        <v>4</v>
      </c>
      <c r="T1799" s="37"/>
      <c r="U1799" s="21" t="s">
        <v>507</v>
      </c>
      <c r="V1799" s="21" t="str">
        <f>VLOOKUP(P1799,'Customer List'!B:C,2,)</f>
        <v>Chennai</v>
      </c>
      <c r="W1799" s="38"/>
      <c r="X1799" s="30">
        <v>45876</v>
      </c>
      <c r="Y1799" s="21">
        <f t="shared" si="193"/>
        <v>1</v>
      </c>
      <c r="Z1799" s="21" t="str">
        <f t="shared" si="194"/>
        <v>Wednesday</v>
      </c>
      <c r="AA1799" s="21" t="str">
        <f t="shared" si="195"/>
        <v>Thursday</v>
      </c>
      <c r="AB1799" s="21" t="str">
        <f>VLOOKUP(U1799,'Currency Sheet'!A:C,3,)</f>
        <v>DOLLAR</v>
      </c>
      <c r="AC1799" s="42" t="str">
        <f>VLOOKUP(P1799,'Customer List'!B:D,3,)</f>
        <v>OutStation</v>
      </c>
    </row>
    <row r="1800" spans="1:29" x14ac:dyDescent="0.25">
      <c r="A1800" s="21">
        <v>1799</v>
      </c>
      <c r="B1800" s="21" t="s">
        <v>2257</v>
      </c>
      <c r="C1800" s="30">
        <v>45870</v>
      </c>
      <c r="D1800" s="30">
        <v>45874</v>
      </c>
      <c r="E1800" s="47">
        <v>27.2</v>
      </c>
      <c r="F1800" s="47">
        <f t="shared" si="190"/>
        <v>2393.6</v>
      </c>
      <c r="G1800" s="48">
        <f t="shared" si="191"/>
        <v>4787.2</v>
      </c>
      <c r="H1800" s="21" t="s">
        <v>2197</v>
      </c>
      <c r="I1800" s="21" t="s">
        <v>4127</v>
      </c>
      <c r="J1800" s="21">
        <v>2</v>
      </c>
      <c r="K1800" s="21">
        <v>2</v>
      </c>
      <c r="L1800" s="21">
        <f t="shared" si="192"/>
        <v>0</v>
      </c>
      <c r="M1800" s="21" t="s">
        <v>2270</v>
      </c>
      <c r="N1800" s="30">
        <v>45875</v>
      </c>
      <c r="O1800" s="48">
        <v>7905</v>
      </c>
      <c r="P1800" s="21" t="s">
        <v>2263</v>
      </c>
      <c r="Q1800" s="21">
        <v>58154115703</v>
      </c>
      <c r="R1800" s="21" t="s">
        <v>40</v>
      </c>
      <c r="S1800" s="3" t="s">
        <v>299</v>
      </c>
      <c r="T1800" s="37"/>
      <c r="U1800" s="21" t="s">
        <v>507</v>
      </c>
      <c r="V1800" s="21" t="str">
        <f>VLOOKUP(P1800,'Customer List'!B:C,2,)</f>
        <v>Chennai</v>
      </c>
      <c r="W1800" s="38"/>
      <c r="X1800" s="30">
        <v>45876</v>
      </c>
      <c r="Y1800" s="21">
        <f t="shared" si="193"/>
        <v>1</v>
      </c>
      <c r="Z1800" s="21" t="str">
        <f t="shared" si="194"/>
        <v>Wednesday</v>
      </c>
      <c r="AA1800" s="21" t="str">
        <f t="shared" si="195"/>
        <v>Thursday</v>
      </c>
      <c r="AB1800" s="21" t="str">
        <f>VLOOKUP(U1800,'Currency Sheet'!A:C,3,)</f>
        <v>DOLLAR</v>
      </c>
      <c r="AC1800" s="42" t="str">
        <f>VLOOKUP(P1800,'Customer List'!B:D,3,)</f>
        <v>OutStation</v>
      </c>
    </row>
    <row r="1801" spans="1:29" x14ac:dyDescent="0.25">
      <c r="A1801" s="21">
        <v>1800</v>
      </c>
      <c r="B1801" s="21" t="s">
        <v>2258</v>
      </c>
      <c r="C1801" s="30">
        <v>45870</v>
      </c>
      <c r="D1801" s="30">
        <v>45874</v>
      </c>
      <c r="E1801" s="47">
        <v>25.6</v>
      </c>
      <c r="F1801" s="47">
        <f t="shared" si="190"/>
        <v>2252.8000000000002</v>
      </c>
      <c r="G1801" s="48">
        <f t="shared" si="191"/>
        <v>2252.8000000000002</v>
      </c>
      <c r="H1801" s="21">
        <v>90082</v>
      </c>
      <c r="I1801" s="21" t="s">
        <v>5237</v>
      </c>
      <c r="J1801" s="21">
        <v>1</v>
      </c>
      <c r="K1801" s="21">
        <v>1</v>
      </c>
      <c r="L1801" s="21">
        <f t="shared" si="192"/>
        <v>0</v>
      </c>
      <c r="M1801" s="21" t="s">
        <v>2306</v>
      </c>
      <c r="N1801" s="30">
        <v>45880</v>
      </c>
      <c r="O1801" s="48">
        <v>3720</v>
      </c>
      <c r="P1801" s="21" t="s">
        <v>621</v>
      </c>
      <c r="Q1801" s="21">
        <v>58154309220</v>
      </c>
      <c r="R1801" s="21" t="s">
        <v>40</v>
      </c>
      <c r="S1801" s="3" t="s">
        <v>299</v>
      </c>
      <c r="T1801" s="37"/>
      <c r="U1801" s="21" t="s">
        <v>507</v>
      </c>
      <c r="V1801" s="21" t="str">
        <f>VLOOKUP(P1801,'Customer List'!B:C,2,)</f>
        <v>Hyderabad</v>
      </c>
      <c r="W1801" s="38"/>
      <c r="X1801" s="30">
        <v>45881</v>
      </c>
      <c r="Y1801" s="21">
        <f t="shared" si="193"/>
        <v>1</v>
      </c>
      <c r="Z1801" s="21" t="str">
        <f t="shared" si="194"/>
        <v>Monday</v>
      </c>
      <c r="AA1801" s="21" t="str">
        <f t="shared" si="195"/>
        <v>Tuesday</v>
      </c>
      <c r="AB1801" s="21" t="str">
        <f>VLOOKUP(U1801,'Currency Sheet'!A:C,3,)</f>
        <v>DOLLAR</v>
      </c>
      <c r="AC1801" s="42" t="str">
        <f>VLOOKUP(P1801,'Customer List'!B:D,3,)</f>
        <v>OutStation</v>
      </c>
    </row>
    <row r="1802" spans="1:29" x14ac:dyDescent="0.25">
      <c r="A1802" s="21">
        <v>1801</v>
      </c>
      <c r="B1802" s="21" t="s">
        <v>2258</v>
      </c>
      <c r="C1802" s="30">
        <v>45870</v>
      </c>
      <c r="D1802" s="30">
        <v>45874</v>
      </c>
      <c r="E1802" s="47">
        <v>104.8</v>
      </c>
      <c r="F1802" s="47">
        <f t="shared" si="190"/>
        <v>9222.4</v>
      </c>
      <c r="G1802" s="48">
        <f t="shared" si="191"/>
        <v>18444.8</v>
      </c>
      <c r="H1802" s="21" t="s">
        <v>665</v>
      </c>
      <c r="I1802" s="21" t="s">
        <v>4118</v>
      </c>
      <c r="J1802" s="21">
        <v>2</v>
      </c>
      <c r="K1802" s="21">
        <v>2</v>
      </c>
      <c r="L1802" s="21">
        <f t="shared" si="192"/>
        <v>0</v>
      </c>
      <c r="M1802" s="21" t="s">
        <v>2338</v>
      </c>
      <c r="N1802" s="30">
        <v>45880</v>
      </c>
      <c r="O1802" s="48">
        <v>30457.5</v>
      </c>
      <c r="P1802" s="21" t="s">
        <v>668</v>
      </c>
      <c r="Q1802" s="21" t="s">
        <v>2070</v>
      </c>
      <c r="R1802" s="21" t="s">
        <v>847</v>
      </c>
      <c r="S1802" s="3">
        <v>4</v>
      </c>
      <c r="T1802" s="37"/>
      <c r="U1802" s="21" t="s">
        <v>507</v>
      </c>
      <c r="V1802" s="21" t="str">
        <f>VLOOKUP(P1802,'Customer List'!B:C,2,)</f>
        <v>Manesar</v>
      </c>
      <c r="W1802" s="38"/>
      <c r="X1802" s="30">
        <v>45880</v>
      </c>
      <c r="Y1802" s="21">
        <f t="shared" si="193"/>
        <v>0</v>
      </c>
      <c r="Z1802" s="21" t="str">
        <f t="shared" si="194"/>
        <v>Monday</v>
      </c>
      <c r="AA1802" s="21" t="str">
        <f t="shared" si="195"/>
        <v>Monday</v>
      </c>
      <c r="AB1802" s="21" t="str">
        <f>VLOOKUP(U1802,'Currency Sheet'!A:C,3,)</f>
        <v>DOLLAR</v>
      </c>
      <c r="AC1802" s="42" t="str">
        <f>VLOOKUP(P1802,'Customer List'!B:D,3,)</f>
        <v>Local</v>
      </c>
    </row>
    <row r="1803" spans="1:29" x14ac:dyDescent="0.25">
      <c r="A1803" s="21">
        <v>1802</v>
      </c>
      <c r="B1803" s="21">
        <v>176672</v>
      </c>
      <c r="C1803" s="30">
        <v>45868</v>
      </c>
      <c r="D1803" s="30">
        <v>45874</v>
      </c>
      <c r="E1803" s="47">
        <v>2696.4</v>
      </c>
      <c r="F1803" s="47">
        <f t="shared" si="190"/>
        <v>237283.20000000001</v>
      </c>
      <c r="G1803" s="48">
        <f t="shared" si="191"/>
        <v>474566.40000000002</v>
      </c>
      <c r="H1803" s="21" t="s">
        <v>2248</v>
      </c>
      <c r="I1803" s="21" t="s">
        <v>4363</v>
      </c>
      <c r="J1803" s="21">
        <v>2</v>
      </c>
      <c r="K1803" s="21">
        <v>2</v>
      </c>
      <c r="L1803" s="21">
        <f t="shared" si="192"/>
        <v>0</v>
      </c>
      <c r="M1803" s="21" t="s">
        <v>2275</v>
      </c>
      <c r="N1803" s="30">
        <v>45875</v>
      </c>
      <c r="O1803" s="48">
        <v>594556.19999999995</v>
      </c>
      <c r="P1803" s="21" t="s">
        <v>944</v>
      </c>
      <c r="Q1803" s="21">
        <v>58154116845</v>
      </c>
      <c r="R1803" s="21" t="s">
        <v>40</v>
      </c>
      <c r="S1803" s="3">
        <v>4</v>
      </c>
      <c r="T1803" s="37"/>
      <c r="U1803" s="21" t="s">
        <v>423</v>
      </c>
      <c r="V1803" s="21" t="str">
        <f>VLOOKUP(P1803,'Customer List'!B:C,2,)</f>
        <v>Banglore</v>
      </c>
      <c r="W1803" s="38"/>
      <c r="X1803" s="30">
        <v>45876</v>
      </c>
      <c r="Y1803" s="21">
        <f t="shared" si="193"/>
        <v>1</v>
      </c>
      <c r="Z1803" s="21" t="str">
        <f t="shared" si="194"/>
        <v>Wednesday</v>
      </c>
      <c r="AA1803" s="21" t="str">
        <f t="shared" si="195"/>
        <v>Thursday</v>
      </c>
      <c r="AB1803" s="21" t="str">
        <f>VLOOKUP(U1803,'Currency Sheet'!A:C,3,)</f>
        <v>DOLLAR</v>
      </c>
      <c r="AC1803" s="42" t="str">
        <f>VLOOKUP(P1803,'Customer List'!B:D,3,)</f>
        <v>OutStation</v>
      </c>
    </row>
    <row r="1804" spans="1:29" x14ac:dyDescent="0.25">
      <c r="A1804" s="21">
        <v>1803</v>
      </c>
      <c r="B1804" s="21">
        <v>20438</v>
      </c>
      <c r="C1804" s="30">
        <v>45868</v>
      </c>
      <c r="D1804" s="30">
        <v>45874</v>
      </c>
      <c r="E1804" s="47">
        <v>401.86</v>
      </c>
      <c r="F1804" s="47">
        <f t="shared" si="190"/>
        <v>35363.68</v>
      </c>
      <c r="G1804" s="48">
        <f t="shared" si="191"/>
        <v>35363.68</v>
      </c>
      <c r="H1804" s="21" t="s">
        <v>2243</v>
      </c>
      <c r="I1804" s="37" t="s">
        <v>5254</v>
      </c>
      <c r="J1804" s="21">
        <v>1</v>
      </c>
      <c r="K1804" s="21">
        <v>1</v>
      </c>
      <c r="L1804" s="21">
        <f t="shared" si="192"/>
        <v>0</v>
      </c>
      <c r="M1804" s="21" t="s">
        <v>2272</v>
      </c>
      <c r="N1804" s="30">
        <v>45875</v>
      </c>
      <c r="O1804" s="48">
        <v>43534.400000000001</v>
      </c>
      <c r="P1804" s="21" t="s">
        <v>2247</v>
      </c>
      <c r="Q1804" s="21">
        <v>58154114605</v>
      </c>
      <c r="R1804" s="21" t="s">
        <v>40</v>
      </c>
      <c r="S1804" s="3">
        <v>-20</v>
      </c>
      <c r="T1804" s="37"/>
      <c r="U1804" s="21" t="s">
        <v>611</v>
      </c>
      <c r="V1804" s="21" t="str">
        <f>VLOOKUP(P1804,'Customer List'!B:C,2,)</f>
        <v>Mumbai</v>
      </c>
      <c r="W1804" s="38"/>
      <c r="X1804" s="30">
        <v>45876</v>
      </c>
      <c r="Y1804" s="21">
        <f t="shared" si="193"/>
        <v>1</v>
      </c>
      <c r="Z1804" s="21" t="str">
        <f t="shared" si="194"/>
        <v>Wednesday</v>
      </c>
      <c r="AA1804" s="21" t="str">
        <f t="shared" si="195"/>
        <v>Thursday</v>
      </c>
      <c r="AB1804" s="21" t="str">
        <f>VLOOKUP(U1804,'Currency Sheet'!A:C,3,)</f>
        <v>DOLLAR</v>
      </c>
      <c r="AC1804" s="42" t="str">
        <f>VLOOKUP(P1804,'Customer List'!B:D,3,)</f>
        <v>OutStation</v>
      </c>
    </row>
    <row r="1805" spans="1:29" x14ac:dyDescent="0.25">
      <c r="A1805" s="21">
        <v>1804</v>
      </c>
      <c r="B1805" s="21">
        <v>20438</v>
      </c>
      <c r="C1805" s="30">
        <v>45868</v>
      </c>
      <c r="D1805" s="30">
        <v>45874</v>
      </c>
      <c r="E1805" s="47">
        <v>401.86</v>
      </c>
      <c r="F1805" s="47">
        <f t="shared" si="190"/>
        <v>35363.68</v>
      </c>
      <c r="G1805" s="48">
        <f t="shared" si="191"/>
        <v>35363.68</v>
      </c>
      <c r="H1805" s="21" t="s">
        <v>2244</v>
      </c>
      <c r="I1805" s="37" t="s">
        <v>5255</v>
      </c>
      <c r="J1805" s="21">
        <v>1</v>
      </c>
      <c r="K1805" s="21">
        <v>1</v>
      </c>
      <c r="L1805" s="21">
        <f t="shared" si="192"/>
        <v>0</v>
      </c>
      <c r="M1805" s="21" t="s">
        <v>2272</v>
      </c>
      <c r="N1805" s="30">
        <v>45875</v>
      </c>
      <c r="O1805" s="48">
        <v>43534.400000000001</v>
      </c>
      <c r="P1805" s="21" t="s">
        <v>2247</v>
      </c>
      <c r="Q1805" s="21">
        <v>58154114605</v>
      </c>
      <c r="R1805" s="21" t="s">
        <v>40</v>
      </c>
      <c r="S1805" s="3">
        <v>-20</v>
      </c>
      <c r="T1805" s="37"/>
      <c r="U1805" s="21" t="s">
        <v>611</v>
      </c>
      <c r="V1805" s="21" t="str">
        <f>VLOOKUP(P1805,'Customer List'!B:C,2,)</f>
        <v>Mumbai</v>
      </c>
      <c r="W1805" s="38"/>
      <c r="X1805" s="30">
        <v>45876</v>
      </c>
      <c r="Y1805" s="21">
        <f t="shared" si="193"/>
        <v>1</v>
      </c>
      <c r="Z1805" s="21" t="str">
        <f t="shared" si="194"/>
        <v>Wednesday</v>
      </c>
      <c r="AA1805" s="21" t="str">
        <f t="shared" si="195"/>
        <v>Thursday</v>
      </c>
      <c r="AB1805" s="21" t="str">
        <f>VLOOKUP(U1805,'Currency Sheet'!A:C,3,)</f>
        <v>DOLLAR</v>
      </c>
      <c r="AC1805" s="42" t="str">
        <f>VLOOKUP(P1805,'Customer List'!B:D,3,)</f>
        <v>OutStation</v>
      </c>
    </row>
    <row r="1806" spans="1:29" x14ac:dyDescent="0.25">
      <c r="A1806" s="21">
        <v>1805</v>
      </c>
      <c r="B1806" s="21">
        <v>20438</v>
      </c>
      <c r="C1806" s="30">
        <v>45868</v>
      </c>
      <c r="D1806" s="30">
        <v>45874</v>
      </c>
      <c r="E1806" s="47">
        <v>401.86</v>
      </c>
      <c r="F1806" s="47">
        <f t="shared" si="190"/>
        <v>35363.68</v>
      </c>
      <c r="G1806" s="48">
        <f t="shared" si="191"/>
        <v>35363.68</v>
      </c>
      <c r="H1806" s="21" t="s">
        <v>2245</v>
      </c>
      <c r="I1806" s="37" t="s">
        <v>5256</v>
      </c>
      <c r="J1806" s="21">
        <v>1</v>
      </c>
      <c r="K1806" s="21">
        <v>1</v>
      </c>
      <c r="L1806" s="21">
        <f t="shared" si="192"/>
        <v>0</v>
      </c>
      <c r="M1806" s="21" t="s">
        <v>2272</v>
      </c>
      <c r="N1806" s="30">
        <v>45875</v>
      </c>
      <c r="O1806" s="48">
        <v>43534.400000000001</v>
      </c>
      <c r="P1806" s="21" t="s">
        <v>2247</v>
      </c>
      <c r="Q1806" s="21">
        <v>58154114605</v>
      </c>
      <c r="R1806" s="21" t="s">
        <v>40</v>
      </c>
      <c r="S1806" s="3">
        <v>-20</v>
      </c>
      <c r="T1806" s="37"/>
      <c r="U1806" s="21" t="s">
        <v>611</v>
      </c>
      <c r="V1806" s="21" t="str">
        <f>VLOOKUP(P1806,'Customer List'!B:C,2,)</f>
        <v>Mumbai</v>
      </c>
      <c r="W1806" s="38"/>
      <c r="X1806" s="30">
        <v>45876</v>
      </c>
      <c r="Y1806" s="21">
        <f t="shared" si="193"/>
        <v>1</v>
      </c>
      <c r="Z1806" s="21" t="str">
        <f t="shared" si="194"/>
        <v>Wednesday</v>
      </c>
      <c r="AA1806" s="21" t="str">
        <f t="shared" si="195"/>
        <v>Thursday</v>
      </c>
      <c r="AB1806" s="21" t="str">
        <f>VLOOKUP(U1806,'Currency Sheet'!A:C,3,)</f>
        <v>DOLLAR</v>
      </c>
      <c r="AC1806" s="42" t="str">
        <f>VLOOKUP(P1806,'Customer List'!B:D,3,)</f>
        <v>OutStation</v>
      </c>
    </row>
    <row r="1807" spans="1:29" x14ac:dyDescent="0.25">
      <c r="A1807" s="21">
        <v>1806</v>
      </c>
      <c r="B1807" s="21">
        <v>20438</v>
      </c>
      <c r="C1807" s="30">
        <v>45868</v>
      </c>
      <c r="D1807" s="30">
        <v>45874</v>
      </c>
      <c r="E1807" s="47">
        <v>401.86</v>
      </c>
      <c r="F1807" s="47">
        <f t="shared" si="190"/>
        <v>35363.68</v>
      </c>
      <c r="G1807" s="48">
        <f t="shared" si="191"/>
        <v>35363.68</v>
      </c>
      <c r="H1807" s="21" t="s">
        <v>2246</v>
      </c>
      <c r="I1807" s="21" t="s">
        <v>5252</v>
      </c>
      <c r="J1807" s="21">
        <v>1</v>
      </c>
      <c r="K1807" s="21">
        <v>1</v>
      </c>
      <c r="L1807" s="21">
        <f t="shared" si="192"/>
        <v>0</v>
      </c>
      <c r="M1807" s="21" t="s">
        <v>2272</v>
      </c>
      <c r="N1807" s="30">
        <v>45875</v>
      </c>
      <c r="O1807" s="48">
        <v>43534.400000000001</v>
      </c>
      <c r="P1807" s="21" t="s">
        <v>2247</v>
      </c>
      <c r="Q1807" s="21">
        <v>58154114605</v>
      </c>
      <c r="R1807" s="21" t="s">
        <v>40</v>
      </c>
      <c r="S1807" s="3">
        <v>-20</v>
      </c>
      <c r="T1807" s="37"/>
      <c r="U1807" s="21" t="s">
        <v>611</v>
      </c>
      <c r="V1807" s="21" t="str">
        <f>VLOOKUP(P1807,'Customer List'!B:C,2,)</f>
        <v>Mumbai</v>
      </c>
      <c r="W1807" s="38"/>
      <c r="X1807" s="30">
        <v>45876</v>
      </c>
      <c r="Y1807" s="21">
        <f t="shared" si="193"/>
        <v>1</v>
      </c>
      <c r="Z1807" s="21" t="str">
        <f t="shared" si="194"/>
        <v>Wednesday</v>
      </c>
      <c r="AA1807" s="21" t="str">
        <f t="shared" si="195"/>
        <v>Thursday</v>
      </c>
      <c r="AB1807" s="21" t="str">
        <f>VLOOKUP(U1807,'Currency Sheet'!A:C,3,)</f>
        <v>DOLLAR</v>
      </c>
      <c r="AC1807" s="42" t="str">
        <f>VLOOKUP(P1807,'Customer List'!B:D,3,)</f>
        <v>OutStation</v>
      </c>
    </row>
    <row r="1808" spans="1:29" x14ac:dyDescent="0.25">
      <c r="A1808" s="21">
        <v>1807</v>
      </c>
      <c r="B1808" s="21" t="s">
        <v>2254</v>
      </c>
      <c r="C1808" s="30">
        <v>45869</v>
      </c>
      <c r="D1808" s="30">
        <v>45874</v>
      </c>
      <c r="E1808" s="47">
        <v>234.41</v>
      </c>
      <c r="F1808" s="47">
        <f t="shared" si="190"/>
        <v>20628.079999999998</v>
      </c>
      <c r="G1808" s="48">
        <f t="shared" si="191"/>
        <v>20628.079999999998</v>
      </c>
      <c r="H1808" s="21" t="s">
        <v>2249</v>
      </c>
      <c r="I1808" s="21" t="s">
        <v>4399</v>
      </c>
      <c r="J1808" s="21">
        <v>1</v>
      </c>
      <c r="K1808" s="21">
        <v>1</v>
      </c>
      <c r="L1808" s="21">
        <f t="shared" si="192"/>
        <v>0</v>
      </c>
      <c r="M1808" s="21" t="s">
        <v>2317</v>
      </c>
      <c r="N1808" s="30">
        <v>45880</v>
      </c>
      <c r="O1808" s="48">
        <v>35161</v>
      </c>
      <c r="P1808" s="21" t="s">
        <v>295</v>
      </c>
      <c r="Q1808" s="21">
        <v>58154306114</v>
      </c>
      <c r="R1808" s="21" t="s">
        <v>40</v>
      </c>
      <c r="S1808" s="3">
        <v>-20</v>
      </c>
      <c r="T1808" s="37"/>
      <c r="U1808" s="21" t="s">
        <v>320</v>
      </c>
      <c r="V1808" s="21" t="str">
        <f>VLOOKUP(P1808,'Customer List'!B:C,2,)</f>
        <v>Kerala</v>
      </c>
      <c r="W1808" s="38"/>
      <c r="X1808" s="30">
        <v>45883</v>
      </c>
      <c r="Y1808" s="21">
        <f t="shared" si="193"/>
        <v>3</v>
      </c>
      <c r="Z1808" s="21" t="str">
        <f t="shared" si="194"/>
        <v>Monday</v>
      </c>
      <c r="AA1808" s="21" t="str">
        <f t="shared" si="195"/>
        <v>Thursday</v>
      </c>
      <c r="AB1808" s="21" t="str">
        <f>VLOOKUP(U1808,'Currency Sheet'!A:C,3,)</f>
        <v>DOLLAR</v>
      </c>
      <c r="AC1808" s="42" t="str">
        <f>VLOOKUP(P1808,'Customer List'!B:D,3,)</f>
        <v>OutStation</v>
      </c>
    </row>
    <row r="1809" spans="1:29" x14ac:dyDescent="0.25">
      <c r="A1809" s="21">
        <v>1808</v>
      </c>
      <c r="B1809" s="21" t="s">
        <v>2254</v>
      </c>
      <c r="C1809" s="30">
        <v>45869</v>
      </c>
      <c r="D1809" s="30">
        <v>45874</v>
      </c>
      <c r="E1809" s="47">
        <v>188</v>
      </c>
      <c r="F1809" s="47">
        <f t="shared" si="190"/>
        <v>16544</v>
      </c>
      <c r="G1809" s="48">
        <f t="shared" si="191"/>
        <v>16544</v>
      </c>
      <c r="H1809" s="21" t="s">
        <v>372</v>
      </c>
      <c r="I1809" s="21" t="s">
        <v>4121</v>
      </c>
      <c r="J1809" s="21">
        <v>1</v>
      </c>
      <c r="K1809" s="21">
        <v>1</v>
      </c>
      <c r="L1809" s="21">
        <f t="shared" si="192"/>
        <v>0</v>
      </c>
      <c r="M1809" s="21" t="s">
        <v>2273</v>
      </c>
      <c r="N1809" s="30">
        <v>45875</v>
      </c>
      <c r="O1809" s="48">
        <v>24210</v>
      </c>
      <c r="P1809" s="21" t="s">
        <v>2045</v>
      </c>
      <c r="Q1809" s="21">
        <v>58154116112</v>
      </c>
      <c r="R1809" s="21" t="s">
        <v>40</v>
      </c>
      <c r="S1809" s="3">
        <v>-20</v>
      </c>
      <c r="T1809" s="37"/>
      <c r="U1809" s="21" t="s">
        <v>320</v>
      </c>
      <c r="V1809" s="21" t="str">
        <f>VLOOKUP(P1809,'Customer List'!B:C,2,)</f>
        <v>Hyderabad</v>
      </c>
      <c r="W1809" s="38"/>
      <c r="X1809" s="30">
        <v>45876</v>
      </c>
      <c r="Y1809" s="21">
        <f t="shared" si="193"/>
        <v>1</v>
      </c>
      <c r="Z1809" s="21" t="str">
        <f t="shared" si="194"/>
        <v>Wednesday</v>
      </c>
      <c r="AA1809" s="21" t="str">
        <f t="shared" si="195"/>
        <v>Thursday</v>
      </c>
      <c r="AB1809" s="21" t="str">
        <f>VLOOKUP(U1809,'Currency Sheet'!A:C,3,)</f>
        <v>DOLLAR</v>
      </c>
      <c r="AC1809" s="42" t="str">
        <f>VLOOKUP(P1809,'Customer List'!B:D,3,)</f>
        <v>OutStation</v>
      </c>
    </row>
    <row r="1810" spans="1:29" x14ac:dyDescent="0.25">
      <c r="A1810" s="21">
        <v>1809</v>
      </c>
      <c r="B1810" s="21" t="s">
        <v>2254</v>
      </c>
      <c r="C1810" s="30">
        <v>45869</v>
      </c>
      <c r="D1810" s="30">
        <v>45874</v>
      </c>
      <c r="E1810" s="47">
        <v>374</v>
      </c>
      <c r="F1810" s="47">
        <f t="shared" si="190"/>
        <v>32912</v>
      </c>
      <c r="G1810" s="48">
        <f t="shared" si="191"/>
        <v>32912</v>
      </c>
      <c r="H1810" s="21" t="s">
        <v>2250</v>
      </c>
      <c r="I1810" s="21" t="s">
        <v>4400</v>
      </c>
      <c r="J1810" s="21">
        <v>1</v>
      </c>
      <c r="K1810" s="21">
        <v>1</v>
      </c>
      <c r="L1810" s="21">
        <f t="shared" si="192"/>
        <v>0</v>
      </c>
      <c r="M1810" s="21" t="s">
        <v>2276</v>
      </c>
      <c r="N1810" s="30">
        <v>45875</v>
      </c>
      <c r="O1810" s="48">
        <v>56070</v>
      </c>
      <c r="P1810" s="21" t="s">
        <v>944</v>
      </c>
      <c r="Q1810" s="21">
        <v>58154117162</v>
      </c>
      <c r="R1810" s="21" t="s">
        <v>40</v>
      </c>
      <c r="S1810" s="3">
        <v>-20</v>
      </c>
      <c r="T1810" s="37"/>
      <c r="U1810" s="21" t="s">
        <v>320</v>
      </c>
      <c r="V1810" s="21" t="str">
        <f>VLOOKUP(P1810,'Customer List'!B:C,2,)</f>
        <v>Banglore</v>
      </c>
      <c r="W1810" s="38"/>
      <c r="X1810" s="30">
        <v>45876</v>
      </c>
      <c r="Y1810" s="21">
        <f t="shared" si="193"/>
        <v>1</v>
      </c>
      <c r="Z1810" s="21" t="str">
        <f t="shared" si="194"/>
        <v>Wednesday</v>
      </c>
      <c r="AA1810" s="21" t="str">
        <f t="shared" si="195"/>
        <v>Thursday</v>
      </c>
      <c r="AB1810" s="21" t="str">
        <f>VLOOKUP(U1810,'Currency Sheet'!A:C,3,)</f>
        <v>DOLLAR</v>
      </c>
      <c r="AC1810" s="42" t="str">
        <f>VLOOKUP(P1810,'Customer List'!B:D,3,)</f>
        <v>OutStation</v>
      </c>
    </row>
    <row r="1811" spans="1:29" x14ac:dyDescent="0.25">
      <c r="A1811" s="21">
        <v>1810</v>
      </c>
      <c r="B1811" s="21" t="s">
        <v>2254</v>
      </c>
      <c r="C1811" s="30">
        <v>45869</v>
      </c>
      <c r="D1811" s="30">
        <v>45874</v>
      </c>
      <c r="E1811" s="47">
        <v>374</v>
      </c>
      <c r="F1811" s="47">
        <f t="shared" si="190"/>
        <v>32912</v>
      </c>
      <c r="G1811" s="48">
        <f t="shared" si="191"/>
        <v>32912</v>
      </c>
      <c r="H1811" s="21" t="s">
        <v>2251</v>
      </c>
      <c r="I1811" s="21" t="s">
        <v>4128</v>
      </c>
      <c r="J1811" s="21">
        <v>1</v>
      </c>
      <c r="K1811" s="21">
        <v>1</v>
      </c>
      <c r="L1811" s="21">
        <f t="shared" si="192"/>
        <v>0</v>
      </c>
      <c r="M1811" s="21" t="s">
        <v>2276</v>
      </c>
      <c r="N1811" s="30">
        <v>45875</v>
      </c>
      <c r="O1811" s="48">
        <v>56070</v>
      </c>
      <c r="P1811" s="21" t="s">
        <v>944</v>
      </c>
      <c r="Q1811" s="21">
        <v>58154117162</v>
      </c>
      <c r="R1811" s="21" t="s">
        <v>40</v>
      </c>
      <c r="S1811" s="3">
        <v>-20</v>
      </c>
      <c r="T1811" s="37"/>
      <c r="U1811" s="21" t="s">
        <v>320</v>
      </c>
      <c r="V1811" s="21" t="str">
        <f>VLOOKUP(P1811,'Customer List'!B:C,2,)</f>
        <v>Banglore</v>
      </c>
      <c r="W1811" s="38"/>
      <c r="X1811" s="30">
        <v>45876</v>
      </c>
      <c r="Y1811" s="21">
        <f t="shared" si="193"/>
        <v>1</v>
      </c>
      <c r="Z1811" s="21" t="str">
        <f t="shared" si="194"/>
        <v>Wednesday</v>
      </c>
      <c r="AA1811" s="21" t="str">
        <f t="shared" si="195"/>
        <v>Thursday</v>
      </c>
      <c r="AB1811" s="21" t="str">
        <f>VLOOKUP(U1811,'Currency Sheet'!A:C,3,)</f>
        <v>DOLLAR</v>
      </c>
      <c r="AC1811" s="42" t="str">
        <f>VLOOKUP(P1811,'Customer List'!B:D,3,)</f>
        <v>OutStation</v>
      </c>
    </row>
    <row r="1812" spans="1:29" x14ac:dyDescent="0.25">
      <c r="A1812" s="21">
        <v>1811</v>
      </c>
      <c r="B1812" s="21" t="s">
        <v>2254</v>
      </c>
      <c r="C1812" s="30">
        <v>45869</v>
      </c>
      <c r="D1812" s="30">
        <v>45874</v>
      </c>
      <c r="E1812" s="47">
        <v>188</v>
      </c>
      <c r="F1812" s="47">
        <f t="shared" si="190"/>
        <v>16544</v>
      </c>
      <c r="G1812" s="48">
        <f t="shared" si="191"/>
        <v>16544</v>
      </c>
      <c r="H1812" s="21" t="s">
        <v>372</v>
      </c>
      <c r="I1812" s="21" t="s">
        <v>4121</v>
      </c>
      <c r="J1812" s="21">
        <v>1</v>
      </c>
      <c r="K1812" s="21">
        <v>1</v>
      </c>
      <c r="L1812" s="21">
        <f t="shared" si="192"/>
        <v>0</v>
      </c>
      <c r="M1812" s="21" t="s">
        <v>2426</v>
      </c>
      <c r="N1812" s="30">
        <v>45888</v>
      </c>
      <c r="O1812" s="48">
        <v>28245</v>
      </c>
      <c r="P1812" s="21" t="s">
        <v>1051</v>
      </c>
      <c r="Q1812" s="21" t="s">
        <v>2070</v>
      </c>
      <c r="R1812" s="21" t="s">
        <v>637</v>
      </c>
      <c r="S1812" s="3">
        <v>-20</v>
      </c>
      <c r="T1812" s="37"/>
      <c r="U1812" s="21" t="s">
        <v>320</v>
      </c>
      <c r="V1812" s="21" t="str">
        <f>VLOOKUP(P1812,'Customer List'!B:C,2,)</f>
        <v>Delhi</v>
      </c>
      <c r="W1812" s="38"/>
      <c r="X1812" s="30">
        <v>45888</v>
      </c>
      <c r="Y1812" s="21">
        <f t="shared" si="193"/>
        <v>0</v>
      </c>
      <c r="Z1812" s="21" t="str">
        <f t="shared" si="194"/>
        <v>Tuesday</v>
      </c>
      <c r="AA1812" s="21" t="str">
        <f t="shared" si="195"/>
        <v>Tuesday</v>
      </c>
      <c r="AB1812" s="21" t="str">
        <f>VLOOKUP(U1812,'Currency Sheet'!A:C,3,)</f>
        <v>DOLLAR</v>
      </c>
      <c r="AC1812" s="42" t="str">
        <f>VLOOKUP(P1812,'Customer List'!B:D,3,)</f>
        <v>Local</v>
      </c>
    </row>
    <row r="1813" spans="1:29" x14ac:dyDescent="0.25">
      <c r="A1813" s="21">
        <v>1812</v>
      </c>
      <c r="B1813" s="21" t="s">
        <v>2254</v>
      </c>
      <c r="C1813" s="30">
        <v>45869</v>
      </c>
      <c r="D1813" s="30">
        <v>45874</v>
      </c>
      <c r="E1813" s="47">
        <v>88</v>
      </c>
      <c r="F1813" s="47">
        <f t="shared" si="190"/>
        <v>7744</v>
      </c>
      <c r="G1813" s="48">
        <f t="shared" si="191"/>
        <v>7744</v>
      </c>
      <c r="H1813" s="21" t="s">
        <v>2252</v>
      </c>
      <c r="I1813" s="21" t="s">
        <v>4401</v>
      </c>
      <c r="J1813" s="21">
        <v>1</v>
      </c>
      <c r="K1813" s="21">
        <v>1</v>
      </c>
      <c r="L1813" s="21">
        <f t="shared" si="192"/>
        <v>0</v>
      </c>
      <c r="M1813" s="21" t="s">
        <v>2319</v>
      </c>
      <c r="N1813" s="30">
        <v>45880</v>
      </c>
      <c r="O1813" s="48">
        <v>14553</v>
      </c>
      <c r="P1813" s="21" t="s">
        <v>2255</v>
      </c>
      <c r="Q1813" s="21" t="s">
        <v>2342</v>
      </c>
      <c r="R1813" s="21" t="s">
        <v>40</v>
      </c>
      <c r="S1813" s="3">
        <v>-80</v>
      </c>
      <c r="T1813" s="37"/>
      <c r="U1813" s="21" t="s">
        <v>320</v>
      </c>
      <c r="V1813" s="21" t="str">
        <f>VLOOKUP(P1813,'Customer List'!B:C,2,)</f>
        <v>ROORKE</v>
      </c>
      <c r="W1813" s="38"/>
      <c r="X1813" s="30">
        <v>45881</v>
      </c>
      <c r="Y1813" s="21">
        <f t="shared" si="193"/>
        <v>1</v>
      </c>
      <c r="Z1813" s="21" t="str">
        <f t="shared" si="194"/>
        <v>Monday</v>
      </c>
      <c r="AA1813" s="21" t="str">
        <f t="shared" si="195"/>
        <v>Tuesday</v>
      </c>
      <c r="AB1813" s="21" t="str">
        <f>VLOOKUP(U1813,'Currency Sheet'!A:C,3,)</f>
        <v>DOLLAR</v>
      </c>
      <c r="AC1813" s="42" t="str">
        <f>VLOOKUP(P1813,'Customer List'!B:D,3,)</f>
        <v>OutStation</v>
      </c>
    </row>
    <row r="1814" spans="1:29" x14ac:dyDescent="0.25">
      <c r="A1814" s="21">
        <v>1813</v>
      </c>
      <c r="B1814" s="21" t="s">
        <v>2254</v>
      </c>
      <c r="C1814" s="30">
        <v>45869</v>
      </c>
      <c r="D1814" s="30">
        <v>45874</v>
      </c>
      <c r="E1814" s="47">
        <v>88</v>
      </c>
      <c r="F1814" s="47">
        <f t="shared" si="190"/>
        <v>7744</v>
      </c>
      <c r="G1814" s="48">
        <f t="shared" si="191"/>
        <v>7744</v>
      </c>
      <c r="H1814" s="21" t="s">
        <v>2253</v>
      </c>
      <c r="I1814" s="21" t="s">
        <v>4402</v>
      </c>
      <c r="J1814" s="21">
        <v>1</v>
      </c>
      <c r="K1814" s="21">
        <v>1</v>
      </c>
      <c r="L1814" s="21">
        <f t="shared" si="192"/>
        <v>0</v>
      </c>
      <c r="M1814" s="21" t="s">
        <v>2319</v>
      </c>
      <c r="N1814" s="30">
        <v>45880</v>
      </c>
      <c r="O1814" s="48">
        <v>14553</v>
      </c>
      <c r="P1814" s="21" t="s">
        <v>2255</v>
      </c>
      <c r="Q1814" s="21" t="s">
        <v>2342</v>
      </c>
      <c r="R1814" s="21" t="s">
        <v>40</v>
      </c>
      <c r="S1814" s="3">
        <v>-80</v>
      </c>
      <c r="T1814" s="37"/>
      <c r="U1814" s="21" t="s">
        <v>320</v>
      </c>
      <c r="V1814" s="21" t="str">
        <f>VLOOKUP(P1814,'Customer List'!B:C,2,)</f>
        <v>ROORKE</v>
      </c>
      <c r="W1814" s="38"/>
      <c r="X1814" s="30">
        <v>45881</v>
      </c>
      <c r="Y1814" s="21">
        <f t="shared" si="193"/>
        <v>1</v>
      </c>
      <c r="Z1814" s="21" t="str">
        <f t="shared" si="194"/>
        <v>Monday</v>
      </c>
      <c r="AA1814" s="21" t="str">
        <f t="shared" si="195"/>
        <v>Tuesday</v>
      </c>
      <c r="AB1814" s="21" t="str">
        <f>VLOOKUP(U1814,'Currency Sheet'!A:C,3,)</f>
        <v>DOLLAR</v>
      </c>
      <c r="AC1814" s="42" t="str">
        <f>VLOOKUP(P1814,'Customer List'!B:D,3,)</f>
        <v>OutStation</v>
      </c>
    </row>
    <row r="1815" spans="1:29" x14ac:dyDescent="0.25">
      <c r="A1815" s="21">
        <v>1814</v>
      </c>
      <c r="B1815" s="21" t="s">
        <v>2254</v>
      </c>
      <c r="C1815" s="30">
        <v>45869</v>
      </c>
      <c r="D1815" s="30">
        <v>45874</v>
      </c>
      <c r="E1815" s="47">
        <v>14</v>
      </c>
      <c r="F1815" s="47">
        <f t="shared" si="190"/>
        <v>1232</v>
      </c>
      <c r="G1815" s="48">
        <f t="shared" si="191"/>
        <v>3696</v>
      </c>
      <c r="H1815" s="21" t="s">
        <v>408</v>
      </c>
      <c r="I1815" s="21" t="s">
        <v>4660</v>
      </c>
      <c r="J1815" s="21">
        <v>3</v>
      </c>
      <c r="K1815" s="21">
        <v>3</v>
      </c>
      <c r="L1815" s="21">
        <f t="shared" si="192"/>
        <v>0</v>
      </c>
      <c r="M1815" s="21" t="s">
        <v>2274</v>
      </c>
      <c r="N1815" s="30">
        <v>45875</v>
      </c>
      <c r="O1815" s="48">
        <v>5400</v>
      </c>
      <c r="P1815" s="21" t="s">
        <v>2045</v>
      </c>
      <c r="Q1815" s="21">
        <v>58154116112</v>
      </c>
      <c r="R1815" s="21" t="s">
        <v>40</v>
      </c>
      <c r="S1815" s="3">
        <v>4</v>
      </c>
      <c r="T1815" s="37"/>
      <c r="U1815" s="21" t="s">
        <v>320</v>
      </c>
      <c r="V1815" s="21" t="str">
        <f>VLOOKUP(P1815,'Customer List'!B:C,2,)</f>
        <v>Hyderabad</v>
      </c>
      <c r="W1815" s="38"/>
      <c r="X1815" s="30">
        <v>45876</v>
      </c>
      <c r="Y1815" s="21">
        <f t="shared" si="193"/>
        <v>1</v>
      </c>
      <c r="Z1815" s="21" t="str">
        <f t="shared" si="194"/>
        <v>Wednesday</v>
      </c>
      <c r="AA1815" s="21" t="str">
        <f t="shared" si="195"/>
        <v>Thursday</v>
      </c>
      <c r="AB1815" s="21" t="str">
        <f>VLOOKUP(U1815,'Currency Sheet'!A:C,3,)</f>
        <v>DOLLAR</v>
      </c>
      <c r="AC1815" s="42" t="str">
        <f>VLOOKUP(P1815,'Customer List'!B:D,3,)</f>
        <v>OutStation</v>
      </c>
    </row>
    <row r="1816" spans="1:29" x14ac:dyDescent="0.25">
      <c r="A1816" s="21">
        <v>1815</v>
      </c>
      <c r="B1816" s="21" t="s">
        <v>2254</v>
      </c>
      <c r="C1816" s="30">
        <v>45869</v>
      </c>
      <c r="D1816" s="30">
        <v>45874</v>
      </c>
      <c r="E1816" s="47">
        <v>393</v>
      </c>
      <c r="F1816" s="47">
        <f t="shared" si="190"/>
        <v>34584</v>
      </c>
      <c r="G1816" s="48">
        <f t="shared" si="191"/>
        <v>34584</v>
      </c>
      <c r="H1816" s="21" t="s">
        <v>364</v>
      </c>
      <c r="I1816" s="21" t="s">
        <v>4129</v>
      </c>
      <c r="J1816" s="21">
        <v>1</v>
      </c>
      <c r="K1816" s="21">
        <v>1</v>
      </c>
      <c r="L1816" s="21">
        <f t="shared" si="192"/>
        <v>0</v>
      </c>
      <c r="M1816" s="21" t="s">
        <v>2274</v>
      </c>
      <c r="N1816" s="30">
        <v>45875</v>
      </c>
      <c r="O1816" s="48">
        <v>50580</v>
      </c>
      <c r="P1816" s="21" t="s">
        <v>2045</v>
      </c>
      <c r="Q1816" s="21">
        <v>58154116112</v>
      </c>
      <c r="R1816" s="21" t="s">
        <v>40</v>
      </c>
      <c r="S1816" s="3">
        <v>4</v>
      </c>
      <c r="T1816" s="37"/>
      <c r="U1816" s="21" t="s">
        <v>320</v>
      </c>
      <c r="V1816" s="21" t="str">
        <f>VLOOKUP(P1816,'Customer List'!B:C,2,)</f>
        <v>Hyderabad</v>
      </c>
      <c r="W1816" s="38"/>
      <c r="X1816" s="30">
        <v>45876</v>
      </c>
      <c r="Y1816" s="21">
        <f t="shared" si="193"/>
        <v>1</v>
      </c>
      <c r="Z1816" s="21" t="str">
        <f t="shared" si="194"/>
        <v>Wednesday</v>
      </c>
      <c r="AA1816" s="21" t="str">
        <f t="shared" si="195"/>
        <v>Thursday</v>
      </c>
      <c r="AB1816" s="21" t="str">
        <f>VLOOKUP(U1816,'Currency Sheet'!A:C,3,)</f>
        <v>DOLLAR</v>
      </c>
      <c r="AC1816" s="42" t="str">
        <f>VLOOKUP(P1816,'Customer List'!B:D,3,)</f>
        <v>OutStation</v>
      </c>
    </row>
    <row r="1817" spans="1:29" ht="30" x14ac:dyDescent="0.25">
      <c r="A1817" s="21">
        <v>1816</v>
      </c>
      <c r="B1817" s="21" t="s">
        <v>2456</v>
      </c>
      <c r="C1817" s="30">
        <v>45874</v>
      </c>
      <c r="D1817" s="30">
        <v>45874</v>
      </c>
      <c r="E1817" s="47">
        <v>12000</v>
      </c>
      <c r="F1817" s="47">
        <f t="shared" si="190"/>
        <v>12000</v>
      </c>
      <c r="G1817" s="48">
        <f t="shared" si="191"/>
        <v>12000</v>
      </c>
      <c r="H1817" s="21" t="s">
        <v>2453</v>
      </c>
      <c r="I1817" s="21" t="s">
        <v>4704</v>
      </c>
      <c r="J1817" s="21">
        <v>1</v>
      </c>
      <c r="K1817" s="21">
        <v>1</v>
      </c>
      <c r="L1817" s="21">
        <f t="shared" si="192"/>
        <v>0</v>
      </c>
      <c r="M1817" s="21" t="s">
        <v>5918</v>
      </c>
      <c r="N1817" s="30">
        <v>45974</v>
      </c>
      <c r="O1817" s="48">
        <v>0</v>
      </c>
      <c r="P1817" s="21" t="s">
        <v>637</v>
      </c>
      <c r="Q1817" s="21" t="s">
        <v>5959</v>
      </c>
      <c r="R1817" s="21" t="s">
        <v>637</v>
      </c>
      <c r="S1817" s="3" t="s">
        <v>299</v>
      </c>
      <c r="T1817" s="37" t="s">
        <v>5919</v>
      </c>
      <c r="U1817" s="21" t="s">
        <v>2727</v>
      </c>
      <c r="V1817" s="21" t="str">
        <f>VLOOKUP(P1817,'Customer List'!B:C,2,)</f>
        <v>Delhi</v>
      </c>
      <c r="W1817" s="38" t="s">
        <v>1145</v>
      </c>
      <c r="X1817" s="30">
        <f>IF(OR(R1817 = "PRIYANKA MADAM", R1817 = "DEEPAK", R1817 = "PORTER"),N1817,"")</f>
        <v>45974</v>
      </c>
      <c r="Y1817" s="21">
        <f t="shared" si="193"/>
        <v>0</v>
      </c>
      <c r="Z1817" s="21" t="str">
        <f t="shared" si="194"/>
        <v>Thursday</v>
      </c>
      <c r="AA1817" s="21" t="str">
        <f t="shared" si="195"/>
        <v>Thursday</v>
      </c>
      <c r="AB1817" s="21" t="str">
        <f>VLOOKUP(U1817,'Currency Sheet'!A:C,3,)</f>
        <v>INR</v>
      </c>
      <c r="AC1817" s="42" t="str">
        <f>VLOOKUP(P1817,'Customer List'!B:D,3,)</f>
        <v>Local</v>
      </c>
    </row>
    <row r="1818" spans="1:29" x14ac:dyDescent="0.25">
      <c r="A1818" s="21">
        <v>1817</v>
      </c>
      <c r="B1818" s="21" t="s">
        <v>2456</v>
      </c>
      <c r="C1818" s="30">
        <v>45874</v>
      </c>
      <c r="D1818" s="30">
        <v>45874</v>
      </c>
      <c r="E1818" s="47">
        <v>12000</v>
      </c>
      <c r="F1818" s="47">
        <f t="shared" si="190"/>
        <v>12000</v>
      </c>
      <c r="G1818" s="48">
        <f t="shared" si="191"/>
        <v>12000</v>
      </c>
      <c r="H1818" s="21" t="s">
        <v>2453</v>
      </c>
      <c r="I1818" s="21" t="s">
        <v>4704</v>
      </c>
      <c r="J1818" s="21">
        <v>1</v>
      </c>
      <c r="K1818" s="21">
        <v>1</v>
      </c>
      <c r="L1818" s="21">
        <f t="shared" si="192"/>
        <v>0</v>
      </c>
      <c r="M1818" s="21" t="s">
        <v>5917</v>
      </c>
      <c r="N1818" s="30">
        <v>45975</v>
      </c>
      <c r="O1818" s="48">
        <v>0</v>
      </c>
      <c r="P1818" s="21" t="s">
        <v>622</v>
      </c>
      <c r="Q1818" s="21" t="s">
        <v>1127</v>
      </c>
      <c r="R1818" s="21" t="s">
        <v>1127</v>
      </c>
      <c r="S1818" s="3" t="s">
        <v>299</v>
      </c>
      <c r="T1818" s="37"/>
      <c r="U1818" s="21" t="s">
        <v>2727</v>
      </c>
      <c r="V1818" s="21" t="str">
        <f>VLOOKUP(P1818,'Customer List'!B:C,2,)</f>
        <v>Delhi</v>
      </c>
      <c r="W1818" s="38" t="s">
        <v>1145</v>
      </c>
      <c r="X1818" s="30">
        <f>IF(OR(R1818 = "PRIYANKA MADAM", R1818 = "DEEPAK", R1818 = "PORTER"),N1818,"")</f>
        <v>45975</v>
      </c>
      <c r="Y1818" s="21">
        <f t="shared" si="193"/>
        <v>0</v>
      </c>
      <c r="Z1818" s="21" t="str">
        <f t="shared" si="194"/>
        <v>Friday</v>
      </c>
      <c r="AA1818" s="21" t="str">
        <f t="shared" si="195"/>
        <v>Friday</v>
      </c>
      <c r="AB1818" s="21" t="str">
        <f>VLOOKUP(U1818,'Currency Sheet'!A:C,3,)</f>
        <v>INR</v>
      </c>
      <c r="AC1818" s="42" t="str">
        <f>VLOOKUP(P1818,'Customer List'!B:D,3,)</f>
        <v>Local</v>
      </c>
    </row>
    <row r="1819" spans="1:29" x14ac:dyDescent="0.25">
      <c r="A1819" s="21">
        <v>1818</v>
      </c>
      <c r="B1819" s="21" t="s">
        <v>2456</v>
      </c>
      <c r="C1819" s="30">
        <v>45874</v>
      </c>
      <c r="D1819" s="30">
        <v>45874</v>
      </c>
      <c r="E1819" s="47">
        <v>3345.6</v>
      </c>
      <c r="F1819" s="47">
        <f t="shared" si="190"/>
        <v>3345.6</v>
      </c>
      <c r="G1819" s="48">
        <f t="shared" si="191"/>
        <v>6691.2</v>
      </c>
      <c r="H1819" s="21" t="s">
        <v>2454</v>
      </c>
      <c r="I1819" s="21" t="s">
        <v>4705</v>
      </c>
      <c r="J1819" s="21">
        <v>2</v>
      </c>
      <c r="K1819" s="21"/>
      <c r="L1819" s="21">
        <f t="shared" si="192"/>
        <v>2</v>
      </c>
      <c r="M1819" s="21"/>
      <c r="N1819" s="30"/>
      <c r="O1819" s="48"/>
      <c r="P1819" s="21" t="s">
        <v>1145</v>
      </c>
      <c r="Q1819" s="21"/>
      <c r="R1819" s="21"/>
      <c r="S1819" s="3">
        <v>-20</v>
      </c>
      <c r="T1819" s="37" t="s">
        <v>2735</v>
      </c>
      <c r="U1819" s="21" t="s">
        <v>2727</v>
      </c>
      <c r="V1819" s="21" t="str">
        <f>VLOOKUP(P1819,'Customer List'!B:C,2,)</f>
        <v>STOCK</v>
      </c>
      <c r="W1819" s="38" t="s">
        <v>1145</v>
      </c>
      <c r="X1819" s="30" t="str">
        <f>IF(OR(R1819 = "PRIYANKA MADAM", R1819 = "DEEPAK", R1819 = "PORTER"),N1819,"")</f>
        <v/>
      </c>
      <c r="Y1819" s="21" t="str">
        <f t="shared" si="193"/>
        <v/>
      </c>
      <c r="Z1819" s="21" t="str">
        <f t="shared" si="194"/>
        <v/>
      </c>
      <c r="AA1819" s="21" t="str">
        <f t="shared" si="195"/>
        <v/>
      </c>
      <c r="AB1819" s="21" t="str">
        <f>VLOOKUP(U1819,'Currency Sheet'!A:C,3,)</f>
        <v>INR</v>
      </c>
      <c r="AC1819" s="42" t="str">
        <f>VLOOKUP(P1819,'Customer List'!B:D,3,)</f>
        <v>STOCK</v>
      </c>
    </row>
    <row r="1820" spans="1:29" x14ac:dyDescent="0.25">
      <c r="A1820" s="21">
        <v>1819</v>
      </c>
      <c r="B1820" s="21" t="s">
        <v>2456</v>
      </c>
      <c r="C1820" s="30">
        <v>45874</v>
      </c>
      <c r="D1820" s="30">
        <v>45874</v>
      </c>
      <c r="E1820" s="47">
        <v>3665.2</v>
      </c>
      <c r="F1820" s="47">
        <f t="shared" si="190"/>
        <v>3665.2</v>
      </c>
      <c r="G1820" s="48">
        <f t="shared" si="191"/>
        <v>7330.4</v>
      </c>
      <c r="H1820" s="21" t="s">
        <v>2455</v>
      </c>
      <c r="I1820" s="21" t="s">
        <v>4706</v>
      </c>
      <c r="J1820" s="21">
        <v>2</v>
      </c>
      <c r="K1820" s="21"/>
      <c r="L1820" s="21">
        <f t="shared" si="192"/>
        <v>2</v>
      </c>
      <c r="M1820" s="21"/>
      <c r="N1820" s="30"/>
      <c r="O1820" s="48"/>
      <c r="P1820" s="21" t="s">
        <v>1145</v>
      </c>
      <c r="Q1820" s="21"/>
      <c r="R1820" s="21"/>
      <c r="S1820" s="3">
        <v>-20</v>
      </c>
      <c r="T1820" s="37"/>
      <c r="U1820" s="21" t="s">
        <v>2727</v>
      </c>
      <c r="V1820" s="21" t="str">
        <f>VLOOKUP(P1820,'Customer List'!B:C,2,)</f>
        <v>STOCK</v>
      </c>
      <c r="W1820" s="38" t="s">
        <v>1145</v>
      </c>
      <c r="X1820" s="30" t="str">
        <f>IF(OR(R1820 = "PRIYANKA MADAM", R1820 = "DEEPAK", R1820 = "PORTER"),N1820,"")</f>
        <v/>
      </c>
      <c r="Y1820" s="21" t="str">
        <f t="shared" si="193"/>
        <v/>
      </c>
      <c r="Z1820" s="21" t="str">
        <f t="shared" si="194"/>
        <v/>
      </c>
      <c r="AA1820" s="21" t="str">
        <f t="shared" si="195"/>
        <v/>
      </c>
      <c r="AB1820" s="21" t="str">
        <f>VLOOKUP(U1820,'Currency Sheet'!A:C,3,)</f>
        <v>INR</v>
      </c>
      <c r="AC1820" s="42" t="str">
        <f>VLOOKUP(P1820,'Customer List'!B:D,3,)</f>
        <v>STOCK</v>
      </c>
    </row>
    <row r="1821" spans="1:29" x14ac:dyDescent="0.25">
      <c r="A1821" s="21">
        <v>1820</v>
      </c>
      <c r="B1821" s="21" t="s">
        <v>2277</v>
      </c>
      <c r="C1821" s="30">
        <v>45870</v>
      </c>
      <c r="D1821" s="30">
        <v>45875</v>
      </c>
      <c r="E1821" s="47">
        <v>65.8</v>
      </c>
      <c r="F1821" s="47">
        <f t="shared" si="190"/>
        <v>5790.4</v>
      </c>
      <c r="G1821" s="48">
        <f t="shared" si="191"/>
        <v>5790.4</v>
      </c>
      <c r="H1821" s="21">
        <v>100213</v>
      </c>
      <c r="I1821" s="21" t="s">
        <v>3044</v>
      </c>
      <c r="J1821" s="21">
        <v>1</v>
      </c>
      <c r="K1821" s="21">
        <v>1</v>
      </c>
      <c r="L1821" s="21">
        <f t="shared" si="192"/>
        <v>0</v>
      </c>
      <c r="M1821" s="21" t="s">
        <v>2473</v>
      </c>
      <c r="N1821" s="30">
        <v>45890</v>
      </c>
      <c r="O1821" s="48">
        <v>0</v>
      </c>
      <c r="P1821" s="21" t="s">
        <v>49</v>
      </c>
      <c r="Q1821" s="21" t="s">
        <v>2070</v>
      </c>
      <c r="R1821" s="21" t="s">
        <v>637</v>
      </c>
      <c r="S1821" s="3">
        <v>4</v>
      </c>
      <c r="T1821" s="37" t="s">
        <v>609</v>
      </c>
      <c r="U1821" s="21" t="s">
        <v>18</v>
      </c>
      <c r="V1821" s="21" t="str">
        <f>VLOOKUP(P1821,'Customer List'!B:C,2,)</f>
        <v>Delhi</v>
      </c>
      <c r="W1821" s="38"/>
      <c r="X1821" s="30">
        <v>45890</v>
      </c>
      <c r="Y1821" s="21">
        <f t="shared" si="193"/>
        <v>0</v>
      </c>
      <c r="Z1821" s="21" t="str">
        <f t="shared" si="194"/>
        <v>Thursday</v>
      </c>
      <c r="AA1821" s="21" t="str">
        <f t="shared" si="195"/>
        <v>Thursday</v>
      </c>
      <c r="AB1821" s="21" t="str">
        <f>VLOOKUP(U1821,'Currency Sheet'!A:C,3,)</f>
        <v>DOLLAR</v>
      </c>
      <c r="AC1821" s="42" t="str">
        <f>VLOOKUP(P1821,'Customer List'!B:D,3,)</f>
        <v>Local</v>
      </c>
    </row>
    <row r="1822" spans="1:29" x14ac:dyDescent="0.25">
      <c r="A1822" s="21">
        <v>1821</v>
      </c>
      <c r="B1822" s="21" t="s">
        <v>2277</v>
      </c>
      <c r="C1822" s="30">
        <v>45870</v>
      </c>
      <c r="D1822" s="30">
        <v>45875</v>
      </c>
      <c r="E1822" s="47">
        <v>165.9</v>
      </c>
      <c r="F1822" s="47">
        <f t="shared" si="190"/>
        <v>14599.2</v>
      </c>
      <c r="G1822" s="48">
        <f t="shared" si="191"/>
        <v>29198.400000000001</v>
      </c>
      <c r="H1822" s="21">
        <v>100328</v>
      </c>
      <c r="I1822" s="21" t="s">
        <v>1418</v>
      </c>
      <c r="J1822" s="21">
        <v>2</v>
      </c>
      <c r="K1822" s="21">
        <v>2</v>
      </c>
      <c r="L1822" s="21">
        <f t="shared" si="192"/>
        <v>0</v>
      </c>
      <c r="M1822" s="21" t="s">
        <v>2312</v>
      </c>
      <c r="N1822" s="30">
        <v>45880</v>
      </c>
      <c r="O1822" s="48">
        <v>47755.5</v>
      </c>
      <c r="P1822" s="21" t="s">
        <v>2048</v>
      </c>
      <c r="Q1822" s="21">
        <v>58154308424</v>
      </c>
      <c r="R1822" s="21" t="s">
        <v>40</v>
      </c>
      <c r="S1822" s="3">
        <v>4</v>
      </c>
      <c r="T1822" s="37"/>
      <c r="U1822" s="21" t="s">
        <v>18</v>
      </c>
      <c r="V1822" s="21" t="str">
        <f>VLOOKUP(P1822,'Customer List'!B:C,2,)</f>
        <v>Hyderabad</v>
      </c>
      <c r="W1822" s="38"/>
      <c r="X1822" s="30">
        <v>45881</v>
      </c>
      <c r="Y1822" s="21">
        <f t="shared" si="193"/>
        <v>1</v>
      </c>
      <c r="Z1822" s="21" t="str">
        <f t="shared" si="194"/>
        <v>Monday</v>
      </c>
      <c r="AA1822" s="21" t="str">
        <f t="shared" si="195"/>
        <v>Tuesday</v>
      </c>
      <c r="AB1822" s="21" t="str">
        <f>VLOOKUP(U1822,'Currency Sheet'!A:C,3,)</f>
        <v>DOLLAR</v>
      </c>
      <c r="AC1822" s="42" t="str">
        <f>VLOOKUP(P1822,'Customer List'!B:D,3,)</f>
        <v>OutStation</v>
      </c>
    </row>
    <row r="1823" spans="1:29" x14ac:dyDescent="0.25">
      <c r="A1823" s="21">
        <v>1822</v>
      </c>
      <c r="B1823" s="21" t="s">
        <v>2277</v>
      </c>
      <c r="C1823" s="30">
        <v>45870</v>
      </c>
      <c r="D1823" s="30">
        <v>45875</v>
      </c>
      <c r="E1823" s="47">
        <v>138.6</v>
      </c>
      <c r="F1823" s="47">
        <f t="shared" si="190"/>
        <v>12196.8</v>
      </c>
      <c r="G1823" s="48">
        <f t="shared" si="191"/>
        <v>24393.599999999999</v>
      </c>
      <c r="H1823" s="21">
        <v>100528</v>
      </c>
      <c r="I1823" s="21" t="s">
        <v>1533</v>
      </c>
      <c r="J1823" s="21">
        <v>2</v>
      </c>
      <c r="K1823" s="21">
        <v>2</v>
      </c>
      <c r="L1823" s="21">
        <f t="shared" si="192"/>
        <v>0</v>
      </c>
      <c r="M1823" s="21" t="s">
        <v>2312</v>
      </c>
      <c r="N1823" s="30">
        <v>45880</v>
      </c>
      <c r="O1823" s="48">
        <v>39897</v>
      </c>
      <c r="P1823" s="21" t="s">
        <v>2048</v>
      </c>
      <c r="Q1823" s="21">
        <v>58154308424</v>
      </c>
      <c r="R1823" s="21" t="s">
        <v>40</v>
      </c>
      <c r="S1823" s="3">
        <v>4</v>
      </c>
      <c r="T1823" s="37"/>
      <c r="U1823" s="21" t="s">
        <v>18</v>
      </c>
      <c r="V1823" s="21" t="str">
        <f>VLOOKUP(P1823,'Customer List'!B:C,2,)</f>
        <v>Hyderabad</v>
      </c>
      <c r="W1823" s="38"/>
      <c r="X1823" s="30">
        <v>45881</v>
      </c>
      <c r="Y1823" s="21">
        <f t="shared" si="193"/>
        <v>1</v>
      </c>
      <c r="Z1823" s="21" t="str">
        <f t="shared" si="194"/>
        <v>Monday</v>
      </c>
      <c r="AA1823" s="21" t="str">
        <f t="shared" si="195"/>
        <v>Tuesday</v>
      </c>
      <c r="AB1823" s="21" t="str">
        <f>VLOOKUP(U1823,'Currency Sheet'!A:C,3,)</f>
        <v>DOLLAR</v>
      </c>
      <c r="AC1823" s="42" t="str">
        <f>VLOOKUP(P1823,'Customer List'!B:D,3,)</f>
        <v>OutStation</v>
      </c>
    </row>
    <row r="1824" spans="1:29" x14ac:dyDescent="0.25">
      <c r="A1824" s="21">
        <v>1823</v>
      </c>
      <c r="B1824" s="21" t="s">
        <v>2277</v>
      </c>
      <c r="C1824" s="30">
        <v>45870</v>
      </c>
      <c r="D1824" s="30">
        <v>45875</v>
      </c>
      <c r="E1824" s="47">
        <v>115.5</v>
      </c>
      <c r="F1824" s="47">
        <f t="shared" si="190"/>
        <v>10164</v>
      </c>
      <c r="G1824" s="48">
        <f t="shared" si="191"/>
        <v>10164</v>
      </c>
      <c r="H1824" s="21">
        <v>101238</v>
      </c>
      <c r="I1824" s="21" t="s">
        <v>3045</v>
      </c>
      <c r="J1824" s="21">
        <v>1</v>
      </c>
      <c r="K1824" s="21">
        <v>1</v>
      </c>
      <c r="L1824" s="21">
        <f t="shared" si="192"/>
        <v>0</v>
      </c>
      <c r="M1824" s="21" t="s">
        <v>2356</v>
      </c>
      <c r="N1824" s="30">
        <v>45882</v>
      </c>
      <c r="O1824" s="48">
        <v>0</v>
      </c>
      <c r="P1824" s="21" t="s">
        <v>625</v>
      </c>
      <c r="Q1824" s="21" t="s">
        <v>2070</v>
      </c>
      <c r="R1824" s="21" t="s">
        <v>637</v>
      </c>
      <c r="S1824" s="3">
        <v>4</v>
      </c>
      <c r="T1824" s="37" t="s">
        <v>2357</v>
      </c>
      <c r="U1824" s="21" t="s">
        <v>18</v>
      </c>
      <c r="V1824" s="21" t="str">
        <f>VLOOKUP(P1824,'Customer List'!B:C,2,)</f>
        <v>Delhi</v>
      </c>
      <c r="W1824" s="38"/>
      <c r="X1824" s="30">
        <v>45882</v>
      </c>
      <c r="Y1824" s="21">
        <f t="shared" si="193"/>
        <v>0</v>
      </c>
      <c r="Z1824" s="21" t="str">
        <f t="shared" si="194"/>
        <v>Wednesday</v>
      </c>
      <c r="AA1824" s="21" t="str">
        <f t="shared" si="195"/>
        <v>Wednesday</v>
      </c>
      <c r="AB1824" s="21" t="str">
        <f>VLOOKUP(U1824,'Currency Sheet'!A:C,3,)</f>
        <v>DOLLAR</v>
      </c>
      <c r="AC1824" s="42" t="str">
        <f>VLOOKUP(P1824,'Customer List'!B:D,3,)</f>
        <v>Local</v>
      </c>
    </row>
    <row r="1825" spans="1:29" x14ac:dyDescent="0.25">
      <c r="A1825" s="21">
        <v>1824</v>
      </c>
      <c r="B1825" s="21" t="s">
        <v>2277</v>
      </c>
      <c r="C1825" s="30">
        <v>45870</v>
      </c>
      <c r="D1825" s="30">
        <v>45875</v>
      </c>
      <c r="E1825" s="47">
        <v>575.4</v>
      </c>
      <c r="F1825" s="47">
        <f t="shared" si="190"/>
        <v>50635.199999999997</v>
      </c>
      <c r="G1825" s="48">
        <f t="shared" si="191"/>
        <v>50635.199999999997</v>
      </c>
      <c r="H1825" s="21">
        <v>741036</v>
      </c>
      <c r="I1825" s="21" t="s">
        <v>3046</v>
      </c>
      <c r="J1825" s="21">
        <v>1</v>
      </c>
      <c r="K1825" s="21">
        <v>1</v>
      </c>
      <c r="L1825" s="21">
        <f t="shared" si="192"/>
        <v>0</v>
      </c>
      <c r="M1825" s="21" t="s">
        <v>2326</v>
      </c>
      <c r="N1825" s="30">
        <v>45880</v>
      </c>
      <c r="O1825" s="48">
        <v>82816.5</v>
      </c>
      <c r="P1825" s="21" t="s">
        <v>2045</v>
      </c>
      <c r="Q1825" s="21">
        <v>58154310270</v>
      </c>
      <c r="R1825" s="21" t="s">
        <v>40</v>
      </c>
      <c r="S1825" s="3">
        <v>4</v>
      </c>
      <c r="T1825" s="37"/>
      <c r="U1825" s="21" t="s">
        <v>18</v>
      </c>
      <c r="V1825" s="21" t="str">
        <f>VLOOKUP(P1825,'Customer List'!B:C,2,)</f>
        <v>Hyderabad</v>
      </c>
      <c r="W1825" s="38"/>
      <c r="X1825" s="30">
        <v>45881</v>
      </c>
      <c r="Y1825" s="21">
        <f t="shared" si="193"/>
        <v>1</v>
      </c>
      <c r="Z1825" s="21" t="str">
        <f t="shared" si="194"/>
        <v>Monday</v>
      </c>
      <c r="AA1825" s="21" t="str">
        <f t="shared" si="195"/>
        <v>Tuesday</v>
      </c>
      <c r="AB1825" s="21" t="str">
        <f>VLOOKUP(U1825,'Currency Sheet'!A:C,3,)</f>
        <v>DOLLAR</v>
      </c>
      <c r="AC1825" s="42" t="str">
        <f>VLOOKUP(P1825,'Customer List'!B:D,3,)</f>
        <v>OutStation</v>
      </c>
    </row>
    <row r="1826" spans="1:29" x14ac:dyDescent="0.25">
      <c r="A1826" s="21">
        <v>1825</v>
      </c>
      <c r="B1826" s="21" t="s">
        <v>2277</v>
      </c>
      <c r="C1826" s="30">
        <v>45870</v>
      </c>
      <c r="D1826" s="30">
        <v>45875</v>
      </c>
      <c r="E1826" s="47">
        <v>160.29999999999998</v>
      </c>
      <c r="F1826" s="47">
        <f t="shared" si="190"/>
        <v>14106.399999999998</v>
      </c>
      <c r="G1826" s="48">
        <f t="shared" si="191"/>
        <v>42319.199999999997</v>
      </c>
      <c r="H1826" s="21">
        <v>101320</v>
      </c>
      <c r="I1826" s="21" t="s">
        <v>2803</v>
      </c>
      <c r="J1826" s="21">
        <v>3</v>
      </c>
      <c r="K1826" s="21">
        <v>3</v>
      </c>
      <c r="L1826" s="21">
        <f t="shared" si="192"/>
        <v>0</v>
      </c>
      <c r="M1826" s="21" t="s">
        <v>2312</v>
      </c>
      <c r="N1826" s="30">
        <v>45880</v>
      </c>
      <c r="O1826" s="48">
        <v>69215.25</v>
      </c>
      <c r="P1826" s="21" t="s">
        <v>2048</v>
      </c>
      <c r="Q1826" s="21">
        <v>58154308424</v>
      </c>
      <c r="R1826" s="21" t="s">
        <v>40</v>
      </c>
      <c r="S1826" s="3">
        <v>4</v>
      </c>
      <c r="T1826" s="37"/>
      <c r="U1826" s="21" t="s">
        <v>18</v>
      </c>
      <c r="V1826" s="21" t="str">
        <f>VLOOKUP(P1826,'Customer List'!B:C,2,)</f>
        <v>Hyderabad</v>
      </c>
      <c r="W1826" s="38"/>
      <c r="X1826" s="30">
        <v>45881</v>
      </c>
      <c r="Y1826" s="21">
        <f t="shared" si="193"/>
        <v>1</v>
      </c>
      <c r="Z1826" s="21" t="str">
        <f t="shared" si="194"/>
        <v>Monday</v>
      </c>
      <c r="AA1826" s="21" t="str">
        <f t="shared" si="195"/>
        <v>Tuesday</v>
      </c>
      <c r="AB1826" s="21" t="str">
        <f>VLOOKUP(U1826,'Currency Sheet'!A:C,3,)</f>
        <v>DOLLAR</v>
      </c>
      <c r="AC1826" s="42" t="str">
        <f>VLOOKUP(P1826,'Customer List'!B:D,3,)</f>
        <v>OutStation</v>
      </c>
    </row>
    <row r="1827" spans="1:29" x14ac:dyDescent="0.25">
      <c r="A1827" s="21">
        <v>1826</v>
      </c>
      <c r="B1827" s="21" t="s">
        <v>2277</v>
      </c>
      <c r="C1827" s="30">
        <v>45870</v>
      </c>
      <c r="D1827" s="30">
        <v>45875</v>
      </c>
      <c r="E1827" s="47">
        <v>214.5</v>
      </c>
      <c r="F1827" s="47">
        <f t="shared" si="190"/>
        <v>18876</v>
      </c>
      <c r="G1827" s="48">
        <f t="shared" si="191"/>
        <v>18876</v>
      </c>
      <c r="H1827" s="21">
        <v>101337</v>
      </c>
      <c r="I1827" s="21" t="s">
        <v>3047</v>
      </c>
      <c r="J1827" s="21">
        <v>1</v>
      </c>
      <c r="K1827" s="21">
        <v>1</v>
      </c>
      <c r="L1827" s="21">
        <f t="shared" si="192"/>
        <v>0</v>
      </c>
      <c r="M1827" s="21" t="s">
        <v>2324</v>
      </c>
      <c r="N1827" s="30">
        <v>45880</v>
      </c>
      <c r="O1827" s="48">
        <v>21724.560000000001</v>
      </c>
      <c r="P1827" s="21" t="s">
        <v>276</v>
      </c>
      <c r="Q1827" s="21">
        <v>58154305565</v>
      </c>
      <c r="R1827" s="21" t="s">
        <v>40</v>
      </c>
      <c r="S1827" s="3">
        <v>4</v>
      </c>
      <c r="T1827" s="37"/>
      <c r="U1827" s="21" t="s">
        <v>18</v>
      </c>
      <c r="V1827" s="21" t="str">
        <f>VLOOKUP(P1827,'Customer List'!B:C,2,)</f>
        <v>Pune</v>
      </c>
      <c r="W1827" s="38"/>
      <c r="X1827" s="30">
        <v>45881</v>
      </c>
      <c r="Y1827" s="21">
        <f t="shared" si="193"/>
        <v>1</v>
      </c>
      <c r="Z1827" s="21" t="str">
        <f t="shared" si="194"/>
        <v>Monday</v>
      </c>
      <c r="AA1827" s="21" t="str">
        <f t="shared" si="195"/>
        <v>Tuesday</v>
      </c>
      <c r="AB1827" s="21" t="str">
        <f>VLOOKUP(U1827,'Currency Sheet'!A:C,3,)</f>
        <v>DOLLAR</v>
      </c>
      <c r="AC1827" s="42" t="str">
        <f>VLOOKUP(P1827,'Customer List'!B:D,3,)</f>
        <v>OutStation</v>
      </c>
    </row>
    <row r="1828" spans="1:29" x14ac:dyDescent="0.25">
      <c r="A1828" s="21">
        <v>1827</v>
      </c>
      <c r="B1828" s="21" t="s">
        <v>2277</v>
      </c>
      <c r="C1828" s="30">
        <v>45870</v>
      </c>
      <c r="D1828" s="30">
        <v>45875</v>
      </c>
      <c r="E1828" s="47">
        <v>177.1</v>
      </c>
      <c r="F1828" s="47">
        <f t="shared" si="190"/>
        <v>15584.8</v>
      </c>
      <c r="G1828" s="48">
        <f t="shared" si="191"/>
        <v>15584.8</v>
      </c>
      <c r="H1828" s="21">
        <v>102006</v>
      </c>
      <c r="I1828" s="21" t="s">
        <v>1428</v>
      </c>
      <c r="J1828" s="21">
        <v>1</v>
      </c>
      <c r="K1828" s="21">
        <v>1</v>
      </c>
      <c r="L1828" s="21">
        <f t="shared" si="192"/>
        <v>0</v>
      </c>
      <c r="M1828" s="21" t="s">
        <v>2312</v>
      </c>
      <c r="N1828" s="30">
        <v>45880</v>
      </c>
      <c r="O1828" s="48">
        <v>25489.75</v>
      </c>
      <c r="P1828" s="21" t="s">
        <v>2048</v>
      </c>
      <c r="Q1828" s="21">
        <v>58154308424</v>
      </c>
      <c r="R1828" s="21" t="s">
        <v>40</v>
      </c>
      <c r="S1828" s="3">
        <v>4</v>
      </c>
      <c r="T1828" s="37"/>
      <c r="U1828" s="21" t="s">
        <v>18</v>
      </c>
      <c r="V1828" s="21" t="str">
        <f>VLOOKUP(P1828,'Customer List'!B:C,2,)</f>
        <v>Hyderabad</v>
      </c>
      <c r="W1828" s="38"/>
      <c r="X1828" s="30">
        <v>45881</v>
      </c>
      <c r="Y1828" s="21">
        <f t="shared" si="193"/>
        <v>1</v>
      </c>
      <c r="Z1828" s="21" t="str">
        <f t="shared" si="194"/>
        <v>Monday</v>
      </c>
      <c r="AA1828" s="21" t="str">
        <f t="shared" si="195"/>
        <v>Tuesday</v>
      </c>
      <c r="AB1828" s="21" t="str">
        <f>VLOOKUP(U1828,'Currency Sheet'!A:C,3,)</f>
        <v>DOLLAR</v>
      </c>
      <c r="AC1828" s="42" t="str">
        <f>VLOOKUP(P1828,'Customer List'!B:D,3,)</f>
        <v>OutStation</v>
      </c>
    </row>
    <row r="1829" spans="1:29" x14ac:dyDescent="0.25">
      <c r="A1829" s="21">
        <v>1828</v>
      </c>
      <c r="B1829" s="21" t="s">
        <v>2277</v>
      </c>
      <c r="C1829" s="30">
        <v>45870</v>
      </c>
      <c r="D1829" s="30">
        <v>45875</v>
      </c>
      <c r="E1829" s="47">
        <v>160.30000000000001</v>
      </c>
      <c r="F1829" s="47">
        <f t="shared" si="190"/>
        <v>14106.400000000001</v>
      </c>
      <c r="G1829" s="48">
        <f t="shared" si="191"/>
        <v>28212.800000000003</v>
      </c>
      <c r="H1829" s="21">
        <v>103018</v>
      </c>
      <c r="I1829" s="21" t="s">
        <v>1431</v>
      </c>
      <c r="J1829" s="21">
        <v>2</v>
      </c>
      <c r="K1829" s="21">
        <v>2</v>
      </c>
      <c r="L1829" s="21">
        <f t="shared" si="192"/>
        <v>0</v>
      </c>
      <c r="M1829" s="21" t="s">
        <v>2312</v>
      </c>
      <c r="N1829" s="30">
        <v>45880</v>
      </c>
      <c r="O1829" s="48">
        <v>46143.5</v>
      </c>
      <c r="P1829" s="21" t="s">
        <v>2048</v>
      </c>
      <c r="Q1829" s="21">
        <v>58154308424</v>
      </c>
      <c r="R1829" s="21" t="s">
        <v>40</v>
      </c>
      <c r="S1829" s="3">
        <v>4</v>
      </c>
      <c r="T1829" s="37"/>
      <c r="U1829" s="21" t="s">
        <v>18</v>
      </c>
      <c r="V1829" s="21" t="str">
        <f>VLOOKUP(P1829,'Customer List'!B:C,2,)</f>
        <v>Hyderabad</v>
      </c>
      <c r="W1829" s="38"/>
      <c r="X1829" s="30">
        <v>45881</v>
      </c>
      <c r="Y1829" s="21">
        <f t="shared" si="193"/>
        <v>1</v>
      </c>
      <c r="Z1829" s="21" t="str">
        <f t="shared" si="194"/>
        <v>Monday</v>
      </c>
      <c r="AA1829" s="21" t="str">
        <f t="shared" si="195"/>
        <v>Tuesday</v>
      </c>
      <c r="AB1829" s="21" t="str">
        <f>VLOOKUP(U1829,'Currency Sheet'!A:C,3,)</f>
        <v>DOLLAR</v>
      </c>
      <c r="AC1829" s="42" t="str">
        <f>VLOOKUP(P1829,'Customer List'!B:D,3,)</f>
        <v>OutStation</v>
      </c>
    </row>
    <row r="1830" spans="1:29" x14ac:dyDescent="0.25">
      <c r="A1830" s="21">
        <v>1829</v>
      </c>
      <c r="B1830" s="21" t="s">
        <v>2277</v>
      </c>
      <c r="C1830" s="30">
        <v>45870</v>
      </c>
      <c r="D1830" s="30">
        <v>45875</v>
      </c>
      <c r="E1830" s="47">
        <v>181.5</v>
      </c>
      <c r="F1830" s="47">
        <f t="shared" si="190"/>
        <v>15972</v>
      </c>
      <c r="G1830" s="48">
        <f t="shared" si="191"/>
        <v>15972</v>
      </c>
      <c r="H1830" s="21">
        <v>103044</v>
      </c>
      <c r="I1830" s="21" t="s">
        <v>3048</v>
      </c>
      <c r="J1830" s="21">
        <v>1</v>
      </c>
      <c r="K1830" s="21">
        <v>1</v>
      </c>
      <c r="L1830" s="21">
        <f t="shared" si="192"/>
        <v>0</v>
      </c>
      <c r="M1830" s="21" t="s">
        <v>2308</v>
      </c>
      <c r="N1830" s="30">
        <v>45880</v>
      </c>
      <c r="O1830" s="48">
        <v>25506.799999999999</v>
      </c>
      <c r="P1830" s="21" t="s">
        <v>228</v>
      </c>
      <c r="Q1830" s="21">
        <v>58154309883</v>
      </c>
      <c r="R1830" s="21" t="s">
        <v>40</v>
      </c>
      <c r="S1830" s="3">
        <v>4</v>
      </c>
      <c r="T1830" s="37"/>
      <c r="U1830" s="21" t="s">
        <v>18</v>
      </c>
      <c r="V1830" s="21" t="str">
        <f>VLOOKUP(P1830,'Customer List'!B:C,2,)</f>
        <v>Kolkata</v>
      </c>
      <c r="W1830" s="38"/>
      <c r="X1830" s="30">
        <v>45881</v>
      </c>
      <c r="Y1830" s="21">
        <f t="shared" si="193"/>
        <v>1</v>
      </c>
      <c r="Z1830" s="21" t="str">
        <f t="shared" si="194"/>
        <v>Monday</v>
      </c>
      <c r="AA1830" s="21" t="str">
        <f t="shared" si="195"/>
        <v>Tuesday</v>
      </c>
      <c r="AB1830" s="21" t="str">
        <f>VLOOKUP(U1830,'Currency Sheet'!A:C,3,)</f>
        <v>DOLLAR</v>
      </c>
      <c r="AC1830" s="42" t="str">
        <f>VLOOKUP(P1830,'Customer List'!B:D,3,)</f>
        <v>OutStation</v>
      </c>
    </row>
    <row r="1831" spans="1:29" x14ac:dyDescent="0.25">
      <c r="A1831" s="21">
        <v>1830</v>
      </c>
      <c r="B1831" s="21" t="s">
        <v>2277</v>
      </c>
      <c r="C1831" s="30">
        <v>45870</v>
      </c>
      <c r="D1831" s="30">
        <v>45875</v>
      </c>
      <c r="E1831" s="47">
        <v>115.5</v>
      </c>
      <c r="F1831" s="47">
        <f t="shared" si="190"/>
        <v>10164</v>
      </c>
      <c r="G1831" s="48">
        <f t="shared" si="191"/>
        <v>10164</v>
      </c>
      <c r="H1831" s="21">
        <v>777404</v>
      </c>
      <c r="I1831" s="21" t="s">
        <v>3049</v>
      </c>
      <c r="J1831" s="21">
        <v>1</v>
      </c>
      <c r="K1831" s="21">
        <v>1</v>
      </c>
      <c r="L1831" s="21">
        <f t="shared" si="192"/>
        <v>0</v>
      </c>
      <c r="M1831" s="21" t="s">
        <v>2326</v>
      </c>
      <c r="N1831" s="30">
        <v>45880</v>
      </c>
      <c r="O1831" s="48">
        <v>16623.75</v>
      </c>
      <c r="P1831" s="21" t="s">
        <v>2045</v>
      </c>
      <c r="Q1831" s="21">
        <v>58154310270</v>
      </c>
      <c r="R1831" s="21" t="s">
        <v>40</v>
      </c>
      <c r="S1831" s="3">
        <v>-20</v>
      </c>
      <c r="T1831" s="37"/>
      <c r="U1831" s="21" t="s">
        <v>18</v>
      </c>
      <c r="V1831" s="21" t="str">
        <f>VLOOKUP(P1831,'Customer List'!B:C,2,)</f>
        <v>Hyderabad</v>
      </c>
      <c r="W1831" s="38"/>
      <c r="X1831" s="30">
        <v>45881</v>
      </c>
      <c r="Y1831" s="21">
        <f t="shared" si="193"/>
        <v>1</v>
      </c>
      <c r="Z1831" s="21" t="str">
        <f t="shared" si="194"/>
        <v>Monday</v>
      </c>
      <c r="AA1831" s="21" t="str">
        <f t="shared" si="195"/>
        <v>Tuesday</v>
      </c>
      <c r="AB1831" s="21" t="str">
        <f>VLOOKUP(U1831,'Currency Sheet'!A:C,3,)</f>
        <v>DOLLAR</v>
      </c>
      <c r="AC1831" s="42" t="str">
        <f>VLOOKUP(P1831,'Customer List'!B:D,3,)</f>
        <v>OutStation</v>
      </c>
    </row>
    <row r="1832" spans="1:29" x14ac:dyDescent="0.25">
      <c r="A1832" s="21">
        <v>1831</v>
      </c>
      <c r="B1832" s="21" t="s">
        <v>2277</v>
      </c>
      <c r="C1832" s="30">
        <v>45870</v>
      </c>
      <c r="D1832" s="30">
        <v>45875</v>
      </c>
      <c r="E1832" s="47">
        <v>160.30000000000001</v>
      </c>
      <c r="F1832" s="47">
        <f t="shared" si="190"/>
        <v>14106.400000000001</v>
      </c>
      <c r="G1832" s="48">
        <f t="shared" si="191"/>
        <v>28212.800000000003</v>
      </c>
      <c r="H1832" s="21">
        <v>104420</v>
      </c>
      <c r="I1832" s="21" t="s">
        <v>1632</v>
      </c>
      <c r="J1832" s="21">
        <v>2</v>
      </c>
      <c r="K1832" s="21">
        <v>2</v>
      </c>
      <c r="L1832" s="21">
        <f t="shared" si="192"/>
        <v>0</v>
      </c>
      <c r="M1832" s="21" t="s">
        <v>2312</v>
      </c>
      <c r="N1832" s="30">
        <v>45880</v>
      </c>
      <c r="O1832" s="48">
        <v>46143.5</v>
      </c>
      <c r="P1832" s="21" t="s">
        <v>2048</v>
      </c>
      <c r="Q1832" s="21">
        <v>58154308424</v>
      </c>
      <c r="R1832" s="21" t="s">
        <v>40</v>
      </c>
      <c r="S1832" s="3">
        <v>4</v>
      </c>
      <c r="T1832" s="37"/>
      <c r="U1832" s="21" t="s">
        <v>18</v>
      </c>
      <c r="V1832" s="21" t="str">
        <f>VLOOKUP(P1832,'Customer List'!B:C,2,)</f>
        <v>Hyderabad</v>
      </c>
      <c r="W1832" s="38"/>
      <c r="X1832" s="30">
        <v>45881</v>
      </c>
      <c r="Y1832" s="21">
        <f t="shared" si="193"/>
        <v>1</v>
      </c>
      <c r="Z1832" s="21" t="str">
        <f t="shared" si="194"/>
        <v>Monday</v>
      </c>
      <c r="AA1832" s="21" t="str">
        <f t="shared" si="195"/>
        <v>Tuesday</v>
      </c>
      <c r="AB1832" s="21" t="str">
        <f>VLOOKUP(U1832,'Currency Sheet'!A:C,3,)</f>
        <v>DOLLAR</v>
      </c>
      <c r="AC1832" s="42" t="str">
        <f>VLOOKUP(P1832,'Customer List'!B:D,3,)</f>
        <v>OutStation</v>
      </c>
    </row>
    <row r="1833" spans="1:29" x14ac:dyDescent="0.25">
      <c r="A1833" s="21">
        <v>1832</v>
      </c>
      <c r="B1833" s="21" t="s">
        <v>2277</v>
      </c>
      <c r="C1833" s="30">
        <v>45870</v>
      </c>
      <c r="D1833" s="30">
        <v>45875</v>
      </c>
      <c r="E1833" s="47">
        <v>173.6</v>
      </c>
      <c r="F1833" s="47">
        <f t="shared" si="190"/>
        <v>15276.8</v>
      </c>
      <c r="G1833" s="48">
        <f t="shared" si="191"/>
        <v>30553.599999999999</v>
      </c>
      <c r="H1833" s="21">
        <v>104526</v>
      </c>
      <c r="I1833" s="21" t="s">
        <v>1438</v>
      </c>
      <c r="J1833" s="21">
        <v>2</v>
      </c>
      <c r="K1833" s="21">
        <v>2</v>
      </c>
      <c r="L1833" s="21">
        <f t="shared" si="192"/>
        <v>0</v>
      </c>
      <c r="M1833" s="21" t="s">
        <v>2312</v>
      </c>
      <c r="N1833" s="30">
        <v>45880</v>
      </c>
      <c r="O1833" s="48">
        <v>49972</v>
      </c>
      <c r="P1833" s="21" t="s">
        <v>2048</v>
      </c>
      <c r="Q1833" s="21">
        <v>58154308424</v>
      </c>
      <c r="R1833" s="21" t="s">
        <v>40</v>
      </c>
      <c r="S1833" s="3">
        <v>4</v>
      </c>
      <c r="T1833" s="37"/>
      <c r="U1833" s="21" t="s">
        <v>18</v>
      </c>
      <c r="V1833" s="21" t="str">
        <f>VLOOKUP(P1833,'Customer List'!B:C,2,)</f>
        <v>Hyderabad</v>
      </c>
      <c r="W1833" s="38"/>
      <c r="X1833" s="30">
        <v>45881</v>
      </c>
      <c r="Y1833" s="21">
        <f t="shared" si="193"/>
        <v>1</v>
      </c>
      <c r="Z1833" s="21" t="str">
        <f t="shared" si="194"/>
        <v>Monday</v>
      </c>
      <c r="AA1833" s="21" t="str">
        <f t="shared" si="195"/>
        <v>Tuesday</v>
      </c>
      <c r="AB1833" s="21" t="str">
        <f>VLOOKUP(U1833,'Currency Sheet'!A:C,3,)</f>
        <v>DOLLAR</v>
      </c>
      <c r="AC1833" s="42" t="str">
        <f>VLOOKUP(P1833,'Customer List'!B:D,3,)</f>
        <v>OutStation</v>
      </c>
    </row>
    <row r="1834" spans="1:29" x14ac:dyDescent="0.25">
      <c r="A1834" s="21">
        <v>1833</v>
      </c>
      <c r="B1834" s="21" t="s">
        <v>2277</v>
      </c>
      <c r="C1834" s="30">
        <v>45870</v>
      </c>
      <c r="D1834" s="30">
        <v>45875</v>
      </c>
      <c r="E1834" s="47">
        <v>221.9</v>
      </c>
      <c r="F1834" s="47">
        <f t="shared" si="190"/>
        <v>19527.2</v>
      </c>
      <c r="G1834" s="48">
        <f t="shared" si="191"/>
        <v>19527.2</v>
      </c>
      <c r="H1834" s="21">
        <v>106106</v>
      </c>
      <c r="I1834" s="21" t="s">
        <v>1440</v>
      </c>
      <c r="J1834" s="21">
        <v>1</v>
      </c>
      <c r="K1834" s="21">
        <v>1</v>
      </c>
      <c r="L1834" s="21">
        <f t="shared" si="192"/>
        <v>0</v>
      </c>
      <c r="M1834" s="21" t="s">
        <v>2312</v>
      </c>
      <c r="N1834" s="30">
        <v>45880</v>
      </c>
      <c r="O1834" s="48">
        <v>31937.75</v>
      </c>
      <c r="P1834" s="21" t="s">
        <v>2048</v>
      </c>
      <c r="Q1834" s="21">
        <v>58154308424</v>
      </c>
      <c r="R1834" s="21" t="s">
        <v>40</v>
      </c>
      <c r="S1834" s="3">
        <v>4</v>
      </c>
      <c r="T1834" s="37"/>
      <c r="U1834" s="21" t="s">
        <v>18</v>
      </c>
      <c r="V1834" s="21" t="str">
        <f>VLOOKUP(P1834,'Customer List'!B:C,2,)</f>
        <v>Hyderabad</v>
      </c>
      <c r="W1834" s="38"/>
      <c r="X1834" s="30">
        <v>45881</v>
      </c>
      <c r="Y1834" s="21">
        <f t="shared" si="193"/>
        <v>1</v>
      </c>
      <c r="Z1834" s="21" t="str">
        <f t="shared" si="194"/>
        <v>Monday</v>
      </c>
      <c r="AA1834" s="21" t="str">
        <f t="shared" si="195"/>
        <v>Tuesday</v>
      </c>
      <c r="AB1834" s="21" t="str">
        <f>VLOOKUP(U1834,'Currency Sheet'!A:C,3,)</f>
        <v>DOLLAR</v>
      </c>
      <c r="AC1834" s="42" t="str">
        <f>VLOOKUP(P1834,'Customer List'!B:D,3,)</f>
        <v>OutStation</v>
      </c>
    </row>
    <row r="1835" spans="1:29" x14ac:dyDescent="0.25">
      <c r="A1835" s="21">
        <v>1834</v>
      </c>
      <c r="B1835" s="21" t="s">
        <v>2277</v>
      </c>
      <c r="C1835" s="30">
        <v>45870</v>
      </c>
      <c r="D1835" s="30">
        <v>45875</v>
      </c>
      <c r="E1835" s="47">
        <v>156.75</v>
      </c>
      <c r="F1835" s="47">
        <f t="shared" si="190"/>
        <v>13794</v>
      </c>
      <c r="G1835" s="48">
        <f t="shared" si="191"/>
        <v>13794</v>
      </c>
      <c r="H1835" s="21">
        <v>101239</v>
      </c>
      <c r="I1835" s="21" t="s">
        <v>157</v>
      </c>
      <c r="J1835" s="21">
        <v>1</v>
      </c>
      <c r="K1835" s="21">
        <v>1</v>
      </c>
      <c r="L1835" s="21">
        <f t="shared" si="192"/>
        <v>0</v>
      </c>
      <c r="M1835" s="21" t="s">
        <v>2330</v>
      </c>
      <c r="N1835" s="30">
        <v>45880</v>
      </c>
      <c r="O1835" s="48">
        <v>19437</v>
      </c>
      <c r="P1835" s="21" t="s">
        <v>2045</v>
      </c>
      <c r="Q1835" s="21">
        <v>58154310270</v>
      </c>
      <c r="R1835" s="21" t="s">
        <v>40</v>
      </c>
      <c r="S1835" s="3">
        <v>4</v>
      </c>
      <c r="T1835" s="37"/>
      <c r="U1835" s="21" t="s">
        <v>18</v>
      </c>
      <c r="V1835" s="21" t="str">
        <f>VLOOKUP(P1835,'Customer List'!B:C,2,)</f>
        <v>Hyderabad</v>
      </c>
      <c r="W1835" s="38"/>
      <c r="X1835" s="30">
        <v>45881</v>
      </c>
      <c r="Y1835" s="21">
        <f t="shared" si="193"/>
        <v>1</v>
      </c>
      <c r="Z1835" s="21" t="str">
        <f t="shared" si="194"/>
        <v>Monday</v>
      </c>
      <c r="AA1835" s="21" t="str">
        <f t="shared" si="195"/>
        <v>Tuesday</v>
      </c>
      <c r="AB1835" s="21" t="str">
        <f>VLOOKUP(U1835,'Currency Sheet'!A:C,3,)</f>
        <v>DOLLAR</v>
      </c>
      <c r="AC1835" s="42" t="str">
        <f>VLOOKUP(P1835,'Customer List'!B:D,3,)</f>
        <v>OutStation</v>
      </c>
    </row>
    <row r="1836" spans="1:29" x14ac:dyDescent="0.25">
      <c r="A1836" s="21">
        <v>1835</v>
      </c>
      <c r="B1836" s="21" t="s">
        <v>2277</v>
      </c>
      <c r="C1836" s="30">
        <v>45870</v>
      </c>
      <c r="D1836" s="30">
        <v>45875</v>
      </c>
      <c r="E1836" s="47">
        <v>160.30000000000001</v>
      </c>
      <c r="F1836" s="47">
        <f t="shared" si="190"/>
        <v>14106.400000000001</v>
      </c>
      <c r="G1836" s="48">
        <f t="shared" si="191"/>
        <v>14106.400000000001</v>
      </c>
      <c r="H1836" s="21">
        <v>117312</v>
      </c>
      <c r="I1836" s="21" t="s">
        <v>1625</v>
      </c>
      <c r="J1836" s="21">
        <v>1</v>
      </c>
      <c r="K1836" s="21">
        <v>1</v>
      </c>
      <c r="L1836" s="21">
        <f t="shared" si="192"/>
        <v>0</v>
      </c>
      <c r="M1836" s="21" t="s">
        <v>2474</v>
      </c>
      <c r="N1836" s="30">
        <v>45890</v>
      </c>
      <c r="O1836" s="48">
        <v>0</v>
      </c>
      <c r="P1836" s="21" t="s">
        <v>49</v>
      </c>
      <c r="Q1836" s="21" t="s">
        <v>2070</v>
      </c>
      <c r="R1836" s="21" t="s">
        <v>637</v>
      </c>
      <c r="S1836" s="3">
        <v>4</v>
      </c>
      <c r="T1836" s="37" t="s">
        <v>609</v>
      </c>
      <c r="U1836" s="21" t="s">
        <v>18</v>
      </c>
      <c r="V1836" s="21" t="str">
        <f>VLOOKUP(P1836,'Customer List'!B:C,2,)</f>
        <v>Delhi</v>
      </c>
      <c r="W1836" s="38"/>
      <c r="X1836" s="30">
        <v>45890</v>
      </c>
      <c r="Y1836" s="21">
        <f t="shared" si="193"/>
        <v>0</v>
      </c>
      <c r="Z1836" s="21" t="str">
        <f t="shared" si="194"/>
        <v>Thursday</v>
      </c>
      <c r="AA1836" s="21" t="str">
        <f t="shared" si="195"/>
        <v>Thursday</v>
      </c>
      <c r="AB1836" s="21" t="str">
        <f>VLOOKUP(U1836,'Currency Sheet'!A:C,3,)</f>
        <v>DOLLAR</v>
      </c>
      <c r="AC1836" s="42" t="str">
        <f>VLOOKUP(P1836,'Customer List'!B:D,3,)</f>
        <v>Local</v>
      </c>
    </row>
    <row r="1837" spans="1:29" x14ac:dyDescent="0.25">
      <c r="A1837" s="21">
        <v>1836</v>
      </c>
      <c r="B1837" s="21" t="s">
        <v>2277</v>
      </c>
      <c r="C1837" s="30">
        <v>45870</v>
      </c>
      <c r="D1837" s="30">
        <v>45875</v>
      </c>
      <c r="E1837" s="47">
        <v>204.4</v>
      </c>
      <c r="F1837" s="47">
        <f t="shared" si="190"/>
        <v>17987.2</v>
      </c>
      <c r="G1837" s="48">
        <f t="shared" si="191"/>
        <v>35974.400000000001</v>
      </c>
      <c r="H1837" s="21">
        <v>119414</v>
      </c>
      <c r="I1837" s="21" t="s">
        <v>3050</v>
      </c>
      <c r="J1837" s="21">
        <v>2</v>
      </c>
      <c r="K1837" s="21">
        <v>2</v>
      </c>
      <c r="L1837" s="21">
        <f t="shared" si="192"/>
        <v>0</v>
      </c>
      <c r="M1837" s="21" t="s">
        <v>2312</v>
      </c>
      <c r="N1837" s="30">
        <v>45880</v>
      </c>
      <c r="O1837" s="48">
        <v>58838</v>
      </c>
      <c r="P1837" s="21" t="s">
        <v>2048</v>
      </c>
      <c r="Q1837" s="21">
        <v>58154308424</v>
      </c>
      <c r="R1837" s="21" t="s">
        <v>40</v>
      </c>
      <c r="S1837" s="3">
        <v>4</v>
      </c>
      <c r="T1837" s="37"/>
      <c r="U1837" s="21" t="s">
        <v>18</v>
      </c>
      <c r="V1837" s="21" t="str">
        <f>VLOOKUP(P1837,'Customer List'!B:C,2,)</f>
        <v>Hyderabad</v>
      </c>
      <c r="W1837" s="38"/>
      <c r="X1837" s="30">
        <v>45881</v>
      </c>
      <c r="Y1837" s="21">
        <f t="shared" si="193"/>
        <v>1</v>
      </c>
      <c r="Z1837" s="21" t="str">
        <f t="shared" si="194"/>
        <v>Monday</v>
      </c>
      <c r="AA1837" s="21" t="str">
        <f t="shared" si="195"/>
        <v>Tuesday</v>
      </c>
      <c r="AB1837" s="21" t="str">
        <f>VLOOKUP(U1837,'Currency Sheet'!A:C,3,)</f>
        <v>DOLLAR</v>
      </c>
      <c r="AC1837" s="42" t="str">
        <f>VLOOKUP(P1837,'Customer List'!B:D,3,)</f>
        <v>OutStation</v>
      </c>
    </row>
    <row r="1838" spans="1:29" x14ac:dyDescent="0.25">
      <c r="A1838" s="21">
        <v>1837</v>
      </c>
      <c r="B1838" s="21" t="s">
        <v>2277</v>
      </c>
      <c r="C1838" s="30">
        <v>45870</v>
      </c>
      <c r="D1838" s="30">
        <v>45875</v>
      </c>
      <c r="E1838" s="47">
        <v>63</v>
      </c>
      <c r="F1838" s="47">
        <f t="shared" si="190"/>
        <v>5544</v>
      </c>
      <c r="G1838" s="48">
        <f t="shared" si="191"/>
        <v>11088</v>
      </c>
      <c r="H1838" s="21">
        <v>120413</v>
      </c>
      <c r="I1838" s="21" t="s">
        <v>3051</v>
      </c>
      <c r="J1838" s="21">
        <v>2</v>
      </c>
      <c r="K1838" s="21">
        <v>2</v>
      </c>
      <c r="L1838" s="21">
        <f t="shared" si="192"/>
        <v>0</v>
      </c>
      <c r="M1838" s="21" t="s">
        <v>2298</v>
      </c>
      <c r="N1838" s="30">
        <v>45876</v>
      </c>
      <c r="O1838" s="48">
        <v>17100</v>
      </c>
      <c r="P1838" s="21" t="s">
        <v>213</v>
      </c>
      <c r="Q1838" s="21" t="s">
        <v>1127</v>
      </c>
      <c r="R1838" s="21" t="s">
        <v>1127</v>
      </c>
      <c r="S1838" s="3">
        <v>4</v>
      </c>
      <c r="T1838" s="37"/>
      <c r="U1838" s="21" t="s">
        <v>18</v>
      </c>
      <c r="V1838" s="21" t="str">
        <f>VLOOKUP(P1838,'Customer List'!B:C,2,)</f>
        <v>Delhi</v>
      </c>
      <c r="W1838" s="38"/>
      <c r="X1838" s="30">
        <f>IF(OR(R1838 = "PRIYANKA MADAM", R1838 = "DEEPAK", R1838 = "PORTER"),N1838,"")</f>
        <v>45876</v>
      </c>
      <c r="Y1838" s="21">
        <f t="shared" si="193"/>
        <v>0</v>
      </c>
      <c r="Z1838" s="21" t="str">
        <f t="shared" si="194"/>
        <v>Thursday</v>
      </c>
      <c r="AA1838" s="21" t="str">
        <f t="shared" si="195"/>
        <v>Thursday</v>
      </c>
      <c r="AB1838" s="21" t="str">
        <f>VLOOKUP(U1838,'Currency Sheet'!A:C,3,)</f>
        <v>DOLLAR</v>
      </c>
      <c r="AC1838" s="42" t="str">
        <f>VLOOKUP(P1838,'Customer List'!B:D,3,)</f>
        <v>Local</v>
      </c>
    </row>
    <row r="1839" spans="1:29" x14ac:dyDescent="0.25">
      <c r="A1839" s="21">
        <v>1838</v>
      </c>
      <c r="B1839" s="21" t="s">
        <v>2277</v>
      </c>
      <c r="C1839" s="30">
        <v>45870</v>
      </c>
      <c r="D1839" s="30">
        <v>45875</v>
      </c>
      <c r="E1839" s="47">
        <v>77</v>
      </c>
      <c r="F1839" s="47">
        <f t="shared" si="190"/>
        <v>6776</v>
      </c>
      <c r="G1839" s="48">
        <f t="shared" si="191"/>
        <v>6776</v>
      </c>
      <c r="H1839" s="21">
        <v>120605</v>
      </c>
      <c r="I1839" s="21" t="s">
        <v>3052</v>
      </c>
      <c r="J1839" s="21">
        <v>1</v>
      </c>
      <c r="K1839" s="21">
        <v>1</v>
      </c>
      <c r="L1839" s="21">
        <f t="shared" si="192"/>
        <v>0</v>
      </c>
      <c r="M1839" s="21" t="s">
        <v>2356</v>
      </c>
      <c r="N1839" s="30">
        <v>45882</v>
      </c>
      <c r="O1839" s="48">
        <v>0</v>
      </c>
      <c r="P1839" s="21" t="s">
        <v>625</v>
      </c>
      <c r="Q1839" s="21" t="s">
        <v>2070</v>
      </c>
      <c r="R1839" s="21" t="s">
        <v>637</v>
      </c>
      <c r="S1839" s="3">
        <v>4</v>
      </c>
      <c r="T1839" s="37" t="s">
        <v>2357</v>
      </c>
      <c r="U1839" s="21" t="s">
        <v>18</v>
      </c>
      <c r="V1839" s="21" t="str">
        <f>VLOOKUP(P1839,'Customer List'!B:C,2,)</f>
        <v>Delhi</v>
      </c>
      <c r="W1839" s="38"/>
      <c r="X1839" s="30">
        <v>45882</v>
      </c>
      <c r="Y1839" s="21">
        <f t="shared" si="193"/>
        <v>0</v>
      </c>
      <c r="Z1839" s="21" t="str">
        <f t="shared" si="194"/>
        <v>Wednesday</v>
      </c>
      <c r="AA1839" s="21" t="str">
        <f t="shared" si="195"/>
        <v>Wednesday</v>
      </c>
      <c r="AB1839" s="21" t="str">
        <f>VLOOKUP(U1839,'Currency Sheet'!A:C,3,)</f>
        <v>DOLLAR</v>
      </c>
      <c r="AC1839" s="42" t="str">
        <f>VLOOKUP(P1839,'Customer List'!B:D,3,)</f>
        <v>Local</v>
      </c>
    </row>
    <row r="1840" spans="1:29" x14ac:dyDescent="0.25">
      <c r="A1840" s="21">
        <v>1839</v>
      </c>
      <c r="B1840" s="21" t="s">
        <v>2277</v>
      </c>
      <c r="C1840" s="30">
        <v>45870</v>
      </c>
      <c r="D1840" s="30">
        <v>45875</v>
      </c>
      <c r="E1840" s="47">
        <v>70.7</v>
      </c>
      <c r="F1840" s="47">
        <f t="shared" si="190"/>
        <v>6221.6</v>
      </c>
      <c r="G1840" s="48">
        <f t="shared" si="191"/>
        <v>6221.6</v>
      </c>
      <c r="H1840" s="21">
        <v>121419</v>
      </c>
      <c r="I1840" s="21" t="s">
        <v>3053</v>
      </c>
      <c r="J1840" s="21">
        <v>1</v>
      </c>
      <c r="K1840" s="21">
        <v>1</v>
      </c>
      <c r="L1840" s="21">
        <f t="shared" si="192"/>
        <v>0</v>
      </c>
      <c r="M1840" s="21" t="s">
        <v>2298</v>
      </c>
      <c r="N1840" s="30">
        <v>45876</v>
      </c>
      <c r="O1840" s="48">
        <v>9595</v>
      </c>
      <c r="P1840" s="21" t="s">
        <v>213</v>
      </c>
      <c r="Q1840" s="21" t="s">
        <v>1127</v>
      </c>
      <c r="R1840" s="21" t="s">
        <v>1127</v>
      </c>
      <c r="S1840" s="3">
        <v>4</v>
      </c>
      <c r="T1840" s="37"/>
      <c r="U1840" s="21" t="s">
        <v>18</v>
      </c>
      <c r="V1840" s="21" t="str">
        <f>VLOOKUP(P1840,'Customer List'!B:C,2,)</f>
        <v>Delhi</v>
      </c>
      <c r="W1840" s="38"/>
      <c r="X1840" s="30">
        <f>IF(OR(R1840 = "PRIYANKA MADAM", R1840 = "DEEPAK", R1840 = "PORTER"),N1840,"")</f>
        <v>45876</v>
      </c>
      <c r="Y1840" s="21">
        <f t="shared" si="193"/>
        <v>0</v>
      </c>
      <c r="Z1840" s="21" t="str">
        <f t="shared" si="194"/>
        <v>Thursday</v>
      </c>
      <c r="AA1840" s="21" t="str">
        <f t="shared" si="195"/>
        <v>Thursday</v>
      </c>
      <c r="AB1840" s="21" t="str">
        <f>VLOOKUP(U1840,'Currency Sheet'!A:C,3,)</f>
        <v>DOLLAR</v>
      </c>
      <c r="AC1840" s="42" t="str">
        <f>VLOOKUP(P1840,'Customer List'!B:D,3,)</f>
        <v>Local</v>
      </c>
    </row>
    <row r="1841" spans="1:29" x14ac:dyDescent="0.25">
      <c r="A1841" s="21">
        <v>1840</v>
      </c>
      <c r="B1841" s="21" t="s">
        <v>2277</v>
      </c>
      <c r="C1841" s="30">
        <v>45870</v>
      </c>
      <c r="D1841" s="30">
        <v>45875</v>
      </c>
      <c r="E1841" s="47">
        <v>207.2</v>
      </c>
      <c r="F1841" s="47">
        <f t="shared" si="190"/>
        <v>18233.599999999999</v>
      </c>
      <c r="G1841" s="48">
        <f t="shared" si="191"/>
        <v>18233.599999999999</v>
      </c>
      <c r="H1841" s="21">
        <v>127514</v>
      </c>
      <c r="I1841" s="21" t="s">
        <v>3054</v>
      </c>
      <c r="J1841" s="21">
        <v>1</v>
      </c>
      <c r="K1841" s="21">
        <v>1</v>
      </c>
      <c r="L1841" s="21">
        <f t="shared" si="192"/>
        <v>0</v>
      </c>
      <c r="M1841" s="21" t="s">
        <v>2439</v>
      </c>
      <c r="N1841" s="30">
        <v>45881</v>
      </c>
      <c r="O1841" s="48">
        <v>0</v>
      </c>
      <c r="P1841" s="21" t="s">
        <v>254</v>
      </c>
      <c r="Q1841" s="21" t="s">
        <v>2070</v>
      </c>
      <c r="R1841" s="21" t="s">
        <v>847</v>
      </c>
      <c r="S1841" s="3">
        <v>4</v>
      </c>
      <c r="T1841" s="37" t="s">
        <v>609</v>
      </c>
      <c r="U1841" s="21" t="s">
        <v>18</v>
      </c>
      <c r="V1841" s="21" t="str">
        <f>VLOOKUP(P1841,'Customer List'!B:C,2,)</f>
        <v>Delhi</v>
      </c>
      <c r="W1841" s="38"/>
      <c r="X1841" s="30">
        <v>45881</v>
      </c>
      <c r="Y1841" s="21">
        <f t="shared" si="193"/>
        <v>0</v>
      </c>
      <c r="Z1841" s="21" t="str">
        <f t="shared" si="194"/>
        <v>Tuesday</v>
      </c>
      <c r="AA1841" s="21" t="str">
        <f t="shared" si="195"/>
        <v>Tuesday</v>
      </c>
      <c r="AB1841" s="21" t="str">
        <f>VLOOKUP(U1841,'Currency Sheet'!A:C,3,)</f>
        <v>DOLLAR</v>
      </c>
      <c r="AC1841" s="42" t="str">
        <f>VLOOKUP(P1841,'Customer List'!B:D,3,)</f>
        <v>Local</v>
      </c>
    </row>
    <row r="1842" spans="1:29" x14ac:dyDescent="0.25">
      <c r="A1842" s="21">
        <v>1841</v>
      </c>
      <c r="B1842" s="21" t="s">
        <v>2277</v>
      </c>
      <c r="C1842" s="30">
        <v>45870</v>
      </c>
      <c r="D1842" s="30">
        <v>45875</v>
      </c>
      <c r="E1842" s="47">
        <v>137.19999999999999</v>
      </c>
      <c r="F1842" s="47">
        <f t="shared" si="190"/>
        <v>12073.599999999999</v>
      </c>
      <c r="G1842" s="48">
        <f t="shared" si="191"/>
        <v>12073.599999999999</v>
      </c>
      <c r="H1842" s="21">
        <v>103116</v>
      </c>
      <c r="I1842" s="21" t="s">
        <v>1258</v>
      </c>
      <c r="J1842" s="21">
        <v>1</v>
      </c>
      <c r="K1842" s="21">
        <v>1</v>
      </c>
      <c r="L1842" s="21">
        <f t="shared" si="192"/>
        <v>0</v>
      </c>
      <c r="M1842" s="21" t="s">
        <v>2329</v>
      </c>
      <c r="N1842" s="30">
        <v>45880</v>
      </c>
      <c r="O1842" s="48">
        <v>18228</v>
      </c>
      <c r="P1842" s="21" t="s">
        <v>2045</v>
      </c>
      <c r="Q1842" s="21">
        <v>58154310270</v>
      </c>
      <c r="R1842" s="21" t="s">
        <v>40</v>
      </c>
      <c r="S1842" s="3">
        <v>4</v>
      </c>
      <c r="T1842" s="37"/>
      <c r="U1842" s="21" t="s">
        <v>18</v>
      </c>
      <c r="V1842" s="21" t="str">
        <f>VLOOKUP(P1842,'Customer List'!B:C,2,)</f>
        <v>Hyderabad</v>
      </c>
      <c r="W1842" s="38"/>
      <c r="X1842" s="30">
        <v>45881</v>
      </c>
      <c r="Y1842" s="21">
        <f t="shared" si="193"/>
        <v>1</v>
      </c>
      <c r="Z1842" s="21" t="str">
        <f t="shared" si="194"/>
        <v>Monday</v>
      </c>
      <c r="AA1842" s="21" t="str">
        <f t="shared" si="195"/>
        <v>Tuesday</v>
      </c>
      <c r="AB1842" s="21" t="str">
        <f>VLOOKUP(U1842,'Currency Sheet'!A:C,3,)</f>
        <v>DOLLAR</v>
      </c>
      <c r="AC1842" s="42" t="str">
        <f>VLOOKUP(P1842,'Customer List'!B:D,3,)</f>
        <v>OutStation</v>
      </c>
    </row>
    <row r="1843" spans="1:29" x14ac:dyDescent="0.25">
      <c r="A1843" s="21">
        <v>1842</v>
      </c>
      <c r="B1843" s="21" t="s">
        <v>2277</v>
      </c>
      <c r="C1843" s="30">
        <v>45870</v>
      </c>
      <c r="D1843" s="30">
        <v>45875</v>
      </c>
      <c r="E1843" s="47">
        <v>242.9</v>
      </c>
      <c r="F1843" s="47">
        <f t="shared" si="190"/>
        <v>21375.200000000001</v>
      </c>
      <c r="G1843" s="48">
        <f t="shared" si="191"/>
        <v>21375.200000000001</v>
      </c>
      <c r="H1843" s="21">
        <v>108916</v>
      </c>
      <c r="I1843" s="21" t="s">
        <v>3055</v>
      </c>
      <c r="J1843" s="21">
        <v>1</v>
      </c>
      <c r="K1843" s="21">
        <v>1</v>
      </c>
      <c r="L1843" s="21">
        <f t="shared" si="192"/>
        <v>0</v>
      </c>
      <c r="M1843" s="21" t="s">
        <v>2330</v>
      </c>
      <c r="N1843" s="30">
        <v>45880</v>
      </c>
      <c r="O1843" s="48">
        <v>32271</v>
      </c>
      <c r="P1843" s="21" t="s">
        <v>2045</v>
      </c>
      <c r="Q1843" s="21">
        <v>58154310270</v>
      </c>
      <c r="R1843" s="21" t="s">
        <v>40</v>
      </c>
      <c r="S1843" s="3">
        <v>4</v>
      </c>
      <c r="T1843" s="37"/>
      <c r="U1843" s="21" t="s">
        <v>18</v>
      </c>
      <c r="V1843" s="21" t="str">
        <f>VLOOKUP(P1843,'Customer List'!B:C,2,)</f>
        <v>Hyderabad</v>
      </c>
      <c r="W1843" s="38"/>
      <c r="X1843" s="30">
        <v>45881</v>
      </c>
      <c r="Y1843" s="21">
        <f t="shared" si="193"/>
        <v>1</v>
      </c>
      <c r="Z1843" s="21" t="str">
        <f t="shared" si="194"/>
        <v>Monday</v>
      </c>
      <c r="AA1843" s="21" t="str">
        <f t="shared" si="195"/>
        <v>Tuesday</v>
      </c>
      <c r="AB1843" s="21" t="str">
        <f>VLOOKUP(U1843,'Currency Sheet'!A:C,3,)</f>
        <v>DOLLAR</v>
      </c>
      <c r="AC1843" s="42" t="str">
        <f>VLOOKUP(P1843,'Customer List'!B:D,3,)</f>
        <v>OutStation</v>
      </c>
    </row>
    <row r="1844" spans="1:29" x14ac:dyDescent="0.25">
      <c r="A1844" s="21">
        <v>1843</v>
      </c>
      <c r="B1844" s="21" t="s">
        <v>2277</v>
      </c>
      <c r="C1844" s="30">
        <v>45870</v>
      </c>
      <c r="D1844" s="30">
        <v>45875</v>
      </c>
      <c r="E1844" s="47">
        <v>228</v>
      </c>
      <c r="F1844" s="47">
        <f t="shared" si="190"/>
        <v>20064</v>
      </c>
      <c r="G1844" s="48">
        <f t="shared" si="191"/>
        <v>20064</v>
      </c>
      <c r="H1844" s="21">
        <v>133923</v>
      </c>
      <c r="I1844" s="21" t="s">
        <v>3056</v>
      </c>
      <c r="J1844" s="21">
        <v>1</v>
      </c>
      <c r="K1844" s="21">
        <v>1</v>
      </c>
      <c r="L1844" s="21">
        <f t="shared" si="192"/>
        <v>0</v>
      </c>
      <c r="M1844" s="21" t="s">
        <v>2324</v>
      </c>
      <c r="N1844" s="30">
        <v>45880</v>
      </c>
      <c r="O1844" s="48">
        <v>23091.84</v>
      </c>
      <c r="P1844" s="21" t="s">
        <v>276</v>
      </c>
      <c r="Q1844" s="21">
        <v>58154305565</v>
      </c>
      <c r="R1844" s="21" t="s">
        <v>40</v>
      </c>
      <c r="S1844" s="3">
        <v>4</v>
      </c>
      <c r="T1844" s="37"/>
      <c r="U1844" s="21" t="s">
        <v>18</v>
      </c>
      <c r="V1844" s="21" t="str">
        <f>VLOOKUP(P1844,'Customer List'!B:C,2,)</f>
        <v>Pune</v>
      </c>
      <c r="W1844" s="38"/>
      <c r="X1844" s="30">
        <v>45881</v>
      </c>
      <c r="Y1844" s="21">
        <f t="shared" si="193"/>
        <v>1</v>
      </c>
      <c r="Z1844" s="21" t="str">
        <f t="shared" si="194"/>
        <v>Monday</v>
      </c>
      <c r="AA1844" s="21" t="str">
        <f t="shared" si="195"/>
        <v>Tuesday</v>
      </c>
      <c r="AB1844" s="21" t="str">
        <f>VLOOKUP(U1844,'Currency Sheet'!A:C,3,)</f>
        <v>DOLLAR</v>
      </c>
      <c r="AC1844" s="42" t="str">
        <f>VLOOKUP(P1844,'Customer List'!B:D,3,)</f>
        <v>OutStation</v>
      </c>
    </row>
    <row r="1845" spans="1:29" x14ac:dyDescent="0.25">
      <c r="A1845" s="21">
        <v>1844</v>
      </c>
      <c r="B1845" s="21" t="s">
        <v>2277</v>
      </c>
      <c r="C1845" s="30">
        <v>45870</v>
      </c>
      <c r="D1845" s="30">
        <v>45875</v>
      </c>
      <c r="E1845" s="47">
        <v>181.5</v>
      </c>
      <c r="F1845" s="47">
        <f t="shared" si="190"/>
        <v>15972</v>
      </c>
      <c r="G1845" s="48">
        <f t="shared" si="191"/>
        <v>15972</v>
      </c>
      <c r="H1845" s="21">
        <v>135027</v>
      </c>
      <c r="I1845" s="21" t="s">
        <v>3057</v>
      </c>
      <c r="J1845" s="21">
        <v>1</v>
      </c>
      <c r="K1845" s="21">
        <v>1</v>
      </c>
      <c r="L1845" s="21">
        <f t="shared" si="192"/>
        <v>0</v>
      </c>
      <c r="M1845" s="21" t="s">
        <v>2356</v>
      </c>
      <c r="N1845" s="30">
        <v>45882</v>
      </c>
      <c r="O1845" s="48">
        <v>0</v>
      </c>
      <c r="P1845" s="21" t="s">
        <v>625</v>
      </c>
      <c r="Q1845" s="21" t="s">
        <v>2070</v>
      </c>
      <c r="R1845" s="21" t="s">
        <v>637</v>
      </c>
      <c r="S1845" s="3">
        <v>4</v>
      </c>
      <c r="T1845" s="37" t="s">
        <v>2357</v>
      </c>
      <c r="U1845" s="21" t="s">
        <v>18</v>
      </c>
      <c r="V1845" s="21" t="str">
        <f>VLOOKUP(P1845,'Customer List'!B:C,2,)</f>
        <v>Delhi</v>
      </c>
      <c r="W1845" s="38"/>
      <c r="X1845" s="30">
        <v>45882</v>
      </c>
      <c r="Y1845" s="21">
        <f t="shared" si="193"/>
        <v>0</v>
      </c>
      <c r="Z1845" s="21" t="str">
        <f t="shared" si="194"/>
        <v>Wednesday</v>
      </c>
      <c r="AA1845" s="21" t="str">
        <f t="shared" si="195"/>
        <v>Wednesday</v>
      </c>
      <c r="AB1845" s="21" t="str">
        <f>VLOOKUP(U1845,'Currency Sheet'!A:C,3,)</f>
        <v>DOLLAR</v>
      </c>
      <c r="AC1845" s="42" t="str">
        <f>VLOOKUP(P1845,'Customer List'!B:D,3,)</f>
        <v>Local</v>
      </c>
    </row>
    <row r="1846" spans="1:29" x14ac:dyDescent="0.25">
      <c r="A1846" s="21">
        <v>1845</v>
      </c>
      <c r="B1846" s="21" t="s">
        <v>2277</v>
      </c>
      <c r="C1846" s="30">
        <v>45870</v>
      </c>
      <c r="D1846" s="30">
        <v>45875</v>
      </c>
      <c r="E1846" s="47">
        <v>219.8</v>
      </c>
      <c r="F1846" s="47">
        <f t="shared" si="190"/>
        <v>19342.400000000001</v>
      </c>
      <c r="G1846" s="48">
        <f t="shared" si="191"/>
        <v>19342.400000000001</v>
      </c>
      <c r="H1846" s="21">
        <v>127614</v>
      </c>
      <c r="I1846" s="21" t="s">
        <v>3058</v>
      </c>
      <c r="J1846" s="21">
        <v>1</v>
      </c>
      <c r="K1846" s="21">
        <v>1</v>
      </c>
      <c r="L1846" s="21">
        <f t="shared" si="192"/>
        <v>0</v>
      </c>
      <c r="M1846" s="21" t="s">
        <v>2330</v>
      </c>
      <c r="N1846" s="30">
        <v>45880</v>
      </c>
      <c r="O1846" s="48">
        <v>29202</v>
      </c>
      <c r="P1846" s="21" t="s">
        <v>2045</v>
      </c>
      <c r="Q1846" s="21">
        <v>58154310270</v>
      </c>
      <c r="R1846" s="21" t="s">
        <v>40</v>
      </c>
      <c r="S1846" s="3">
        <v>4</v>
      </c>
      <c r="T1846" s="37"/>
      <c r="U1846" s="21" t="s">
        <v>18</v>
      </c>
      <c r="V1846" s="21" t="str">
        <f>VLOOKUP(P1846,'Customer List'!B:C,2,)</f>
        <v>Hyderabad</v>
      </c>
      <c r="W1846" s="38"/>
      <c r="X1846" s="30">
        <v>45881</v>
      </c>
      <c r="Y1846" s="21">
        <f t="shared" si="193"/>
        <v>1</v>
      </c>
      <c r="Z1846" s="21" t="str">
        <f t="shared" si="194"/>
        <v>Monday</v>
      </c>
      <c r="AA1846" s="21" t="str">
        <f t="shared" si="195"/>
        <v>Tuesday</v>
      </c>
      <c r="AB1846" s="21" t="str">
        <f>VLOOKUP(U1846,'Currency Sheet'!A:C,3,)</f>
        <v>DOLLAR</v>
      </c>
      <c r="AC1846" s="42" t="str">
        <f>VLOOKUP(P1846,'Customer List'!B:D,3,)</f>
        <v>OutStation</v>
      </c>
    </row>
    <row r="1847" spans="1:29" x14ac:dyDescent="0.25">
      <c r="A1847" s="21">
        <v>1846</v>
      </c>
      <c r="B1847" s="21" t="s">
        <v>2277</v>
      </c>
      <c r="C1847" s="30">
        <v>45870</v>
      </c>
      <c r="D1847" s="30">
        <v>45875</v>
      </c>
      <c r="E1847" s="47">
        <v>195.3</v>
      </c>
      <c r="F1847" s="47">
        <f t="shared" si="190"/>
        <v>17186.400000000001</v>
      </c>
      <c r="G1847" s="48">
        <f t="shared" si="191"/>
        <v>17186.400000000001</v>
      </c>
      <c r="H1847" s="21">
        <v>152410</v>
      </c>
      <c r="I1847" s="21" t="s">
        <v>3059</v>
      </c>
      <c r="J1847" s="21">
        <v>1</v>
      </c>
      <c r="K1847" s="21">
        <v>1</v>
      </c>
      <c r="L1847" s="21">
        <f t="shared" si="192"/>
        <v>0</v>
      </c>
      <c r="M1847" s="21" t="s">
        <v>2324</v>
      </c>
      <c r="N1847" s="30">
        <v>45880</v>
      </c>
      <c r="O1847" s="48">
        <v>21192.84</v>
      </c>
      <c r="P1847" s="21" t="s">
        <v>276</v>
      </c>
      <c r="Q1847" s="21">
        <v>58154305565</v>
      </c>
      <c r="R1847" s="21" t="s">
        <v>40</v>
      </c>
      <c r="S1847" s="3">
        <v>4</v>
      </c>
      <c r="T1847" s="37"/>
      <c r="U1847" s="21" t="s">
        <v>18</v>
      </c>
      <c r="V1847" s="21" t="str">
        <f>VLOOKUP(P1847,'Customer List'!B:C,2,)</f>
        <v>Pune</v>
      </c>
      <c r="W1847" s="38"/>
      <c r="X1847" s="30">
        <v>45881</v>
      </c>
      <c r="Y1847" s="21">
        <f t="shared" si="193"/>
        <v>1</v>
      </c>
      <c r="Z1847" s="21" t="str">
        <f t="shared" si="194"/>
        <v>Monday</v>
      </c>
      <c r="AA1847" s="21" t="str">
        <f t="shared" si="195"/>
        <v>Tuesday</v>
      </c>
      <c r="AB1847" s="21" t="str">
        <f>VLOOKUP(U1847,'Currency Sheet'!A:C,3,)</f>
        <v>DOLLAR</v>
      </c>
      <c r="AC1847" s="42" t="str">
        <f>VLOOKUP(P1847,'Customer List'!B:D,3,)</f>
        <v>OutStation</v>
      </c>
    </row>
    <row r="1848" spans="1:29" x14ac:dyDescent="0.25">
      <c r="A1848" s="21">
        <v>1847</v>
      </c>
      <c r="B1848" s="21" t="s">
        <v>2277</v>
      </c>
      <c r="C1848" s="30">
        <v>45870</v>
      </c>
      <c r="D1848" s="30">
        <v>45875</v>
      </c>
      <c r="E1848" s="47">
        <v>267.39999999999998</v>
      </c>
      <c r="F1848" s="47">
        <f t="shared" si="190"/>
        <v>23531.199999999997</v>
      </c>
      <c r="G1848" s="48">
        <f t="shared" si="191"/>
        <v>23531.199999999997</v>
      </c>
      <c r="H1848" s="21">
        <v>153512</v>
      </c>
      <c r="I1848" s="21" t="s">
        <v>3060</v>
      </c>
      <c r="J1848" s="21">
        <v>1</v>
      </c>
      <c r="K1848" s="21">
        <v>1</v>
      </c>
      <c r="L1848" s="21">
        <f t="shared" si="192"/>
        <v>0</v>
      </c>
      <c r="M1848" s="21" t="s">
        <v>2356</v>
      </c>
      <c r="N1848" s="30">
        <v>45882</v>
      </c>
      <c r="O1848" s="48">
        <v>0</v>
      </c>
      <c r="P1848" s="21" t="s">
        <v>625</v>
      </c>
      <c r="Q1848" s="21" t="s">
        <v>2070</v>
      </c>
      <c r="R1848" s="21" t="s">
        <v>637</v>
      </c>
      <c r="S1848" s="3">
        <v>4</v>
      </c>
      <c r="T1848" s="37" t="s">
        <v>2357</v>
      </c>
      <c r="U1848" s="21" t="s">
        <v>18</v>
      </c>
      <c r="V1848" s="21" t="str">
        <f>VLOOKUP(P1848,'Customer List'!B:C,2,)</f>
        <v>Delhi</v>
      </c>
      <c r="W1848" s="38"/>
      <c r="X1848" s="30">
        <v>45882</v>
      </c>
      <c r="Y1848" s="21">
        <f t="shared" si="193"/>
        <v>0</v>
      </c>
      <c r="Z1848" s="21" t="str">
        <f t="shared" si="194"/>
        <v>Wednesday</v>
      </c>
      <c r="AA1848" s="21" t="str">
        <f t="shared" si="195"/>
        <v>Wednesday</v>
      </c>
      <c r="AB1848" s="21" t="str">
        <f>VLOOKUP(U1848,'Currency Sheet'!A:C,3,)</f>
        <v>DOLLAR</v>
      </c>
      <c r="AC1848" s="42" t="str">
        <f>VLOOKUP(P1848,'Customer List'!B:D,3,)</f>
        <v>Local</v>
      </c>
    </row>
    <row r="1849" spans="1:29" x14ac:dyDescent="0.25">
      <c r="A1849" s="21">
        <v>1848</v>
      </c>
      <c r="B1849" s="21" t="s">
        <v>2277</v>
      </c>
      <c r="C1849" s="30">
        <v>45870</v>
      </c>
      <c r="D1849" s="30">
        <v>45875</v>
      </c>
      <c r="E1849" s="47">
        <v>150.5</v>
      </c>
      <c r="F1849" s="47">
        <f t="shared" si="190"/>
        <v>13244</v>
      </c>
      <c r="G1849" s="48">
        <f t="shared" si="191"/>
        <v>13244</v>
      </c>
      <c r="H1849" s="21">
        <v>156010</v>
      </c>
      <c r="I1849" s="21" t="s">
        <v>3061</v>
      </c>
      <c r="J1849" s="21">
        <v>1</v>
      </c>
      <c r="K1849" s="21">
        <v>1</v>
      </c>
      <c r="L1849" s="21">
        <f t="shared" si="192"/>
        <v>0</v>
      </c>
      <c r="M1849" s="21" t="s">
        <v>2356</v>
      </c>
      <c r="N1849" s="30">
        <v>45882</v>
      </c>
      <c r="O1849" s="48">
        <v>0</v>
      </c>
      <c r="P1849" s="21" t="s">
        <v>625</v>
      </c>
      <c r="Q1849" s="21" t="s">
        <v>2070</v>
      </c>
      <c r="R1849" s="21" t="s">
        <v>637</v>
      </c>
      <c r="S1849" s="3">
        <v>4</v>
      </c>
      <c r="T1849" s="37" t="s">
        <v>2357</v>
      </c>
      <c r="U1849" s="21" t="s">
        <v>18</v>
      </c>
      <c r="V1849" s="21" t="str">
        <f>VLOOKUP(P1849,'Customer List'!B:C,2,)</f>
        <v>Delhi</v>
      </c>
      <c r="W1849" s="38"/>
      <c r="X1849" s="30">
        <v>45882</v>
      </c>
      <c r="Y1849" s="21">
        <f t="shared" si="193"/>
        <v>0</v>
      </c>
      <c r="Z1849" s="21" t="str">
        <f t="shared" si="194"/>
        <v>Wednesday</v>
      </c>
      <c r="AA1849" s="21" t="str">
        <f t="shared" si="195"/>
        <v>Wednesday</v>
      </c>
      <c r="AB1849" s="21" t="str">
        <f>VLOOKUP(U1849,'Currency Sheet'!A:C,3,)</f>
        <v>DOLLAR</v>
      </c>
      <c r="AC1849" s="42" t="str">
        <f>VLOOKUP(P1849,'Customer List'!B:D,3,)</f>
        <v>Local</v>
      </c>
    </row>
    <row r="1850" spans="1:29" x14ac:dyDescent="0.25">
      <c r="A1850" s="21">
        <v>1849</v>
      </c>
      <c r="B1850" s="21" t="s">
        <v>2277</v>
      </c>
      <c r="C1850" s="30">
        <v>45870</v>
      </c>
      <c r="D1850" s="30">
        <v>45875</v>
      </c>
      <c r="E1850" s="47">
        <v>50.4</v>
      </c>
      <c r="F1850" s="47">
        <f t="shared" si="190"/>
        <v>4435.2</v>
      </c>
      <c r="G1850" s="48">
        <f t="shared" si="191"/>
        <v>4435.2</v>
      </c>
      <c r="H1850" s="21">
        <v>301014</v>
      </c>
      <c r="I1850" s="21" t="s">
        <v>3062</v>
      </c>
      <c r="J1850" s="21">
        <v>1</v>
      </c>
      <c r="K1850" s="21">
        <v>1</v>
      </c>
      <c r="L1850" s="21">
        <f t="shared" si="192"/>
        <v>0</v>
      </c>
      <c r="M1850" s="21" t="s">
        <v>2473</v>
      </c>
      <c r="N1850" s="30">
        <v>45890</v>
      </c>
      <c r="O1850" s="48">
        <v>0</v>
      </c>
      <c r="P1850" s="21" t="s">
        <v>49</v>
      </c>
      <c r="Q1850" s="21" t="s">
        <v>2070</v>
      </c>
      <c r="R1850" s="21" t="s">
        <v>637</v>
      </c>
      <c r="S1850" s="3">
        <v>4</v>
      </c>
      <c r="T1850" s="37" t="s">
        <v>609</v>
      </c>
      <c r="U1850" s="21" t="s">
        <v>18</v>
      </c>
      <c r="V1850" s="21" t="str">
        <f>VLOOKUP(P1850,'Customer List'!B:C,2,)</f>
        <v>Delhi</v>
      </c>
      <c r="W1850" s="38"/>
      <c r="X1850" s="30">
        <v>45890</v>
      </c>
      <c r="Y1850" s="21">
        <f t="shared" si="193"/>
        <v>0</v>
      </c>
      <c r="Z1850" s="21" t="str">
        <f t="shared" si="194"/>
        <v>Thursday</v>
      </c>
      <c r="AA1850" s="21" t="str">
        <f t="shared" si="195"/>
        <v>Thursday</v>
      </c>
      <c r="AB1850" s="21" t="str">
        <f>VLOOKUP(U1850,'Currency Sheet'!A:C,3,)</f>
        <v>DOLLAR</v>
      </c>
      <c r="AC1850" s="42" t="str">
        <f>VLOOKUP(P1850,'Customer List'!B:D,3,)</f>
        <v>Local</v>
      </c>
    </row>
    <row r="1851" spans="1:29" x14ac:dyDescent="0.25">
      <c r="A1851" s="21">
        <v>1850</v>
      </c>
      <c r="B1851" s="21" t="s">
        <v>2277</v>
      </c>
      <c r="C1851" s="30">
        <v>45870</v>
      </c>
      <c r="D1851" s="30">
        <v>45875</v>
      </c>
      <c r="E1851" s="47">
        <v>94.5</v>
      </c>
      <c r="F1851" s="47">
        <f t="shared" si="190"/>
        <v>8316</v>
      </c>
      <c r="G1851" s="48">
        <f t="shared" si="191"/>
        <v>8316</v>
      </c>
      <c r="H1851" s="21">
        <v>301808</v>
      </c>
      <c r="I1851" s="21" t="s">
        <v>184</v>
      </c>
      <c r="J1851" s="21">
        <v>1</v>
      </c>
      <c r="K1851" s="21">
        <v>1</v>
      </c>
      <c r="L1851" s="21">
        <f t="shared" si="192"/>
        <v>0</v>
      </c>
      <c r="M1851" s="21" t="s">
        <v>2310</v>
      </c>
      <c r="N1851" s="30">
        <v>45880</v>
      </c>
      <c r="O1851" s="48">
        <v>14647.5</v>
      </c>
      <c r="P1851" s="21" t="s">
        <v>2046</v>
      </c>
      <c r="Q1851" s="21">
        <v>58154309356</v>
      </c>
      <c r="R1851" s="21" t="s">
        <v>40</v>
      </c>
      <c r="S1851" s="3">
        <v>4</v>
      </c>
      <c r="T1851" s="37"/>
      <c r="U1851" s="21" t="s">
        <v>18</v>
      </c>
      <c r="V1851" s="21" t="str">
        <f>VLOOKUP(P1851,'Customer List'!B:C,2,)</f>
        <v>Banglore</v>
      </c>
      <c r="W1851" s="38"/>
      <c r="X1851" s="30">
        <v>45881</v>
      </c>
      <c r="Y1851" s="21">
        <f t="shared" si="193"/>
        <v>1</v>
      </c>
      <c r="Z1851" s="21" t="str">
        <f t="shared" si="194"/>
        <v>Monday</v>
      </c>
      <c r="AA1851" s="21" t="str">
        <f t="shared" si="195"/>
        <v>Tuesday</v>
      </c>
      <c r="AB1851" s="21" t="str">
        <f>VLOOKUP(U1851,'Currency Sheet'!A:C,3,)</f>
        <v>DOLLAR</v>
      </c>
      <c r="AC1851" s="42" t="str">
        <f>VLOOKUP(P1851,'Customer List'!B:D,3,)</f>
        <v>OutStation</v>
      </c>
    </row>
    <row r="1852" spans="1:29" x14ac:dyDescent="0.25">
      <c r="A1852" s="21">
        <v>1851</v>
      </c>
      <c r="B1852" s="21" t="s">
        <v>2277</v>
      </c>
      <c r="C1852" s="30">
        <v>45870</v>
      </c>
      <c r="D1852" s="30">
        <v>45875</v>
      </c>
      <c r="E1852" s="47">
        <v>135.80000000000001</v>
      </c>
      <c r="F1852" s="47">
        <f t="shared" si="190"/>
        <v>11950.400000000001</v>
      </c>
      <c r="G1852" s="48">
        <f t="shared" si="191"/>
        <v>11950.400000000001</v>
      </c>
      <c r="H1852" s="21">
        <v>640906</v>
      </c>
      <c r="I1852" s="21" t="s">
        <v>1618</v>
      </c>
      <c r="J1852" s="21">
        <v>1</v>
      </c>
      <c r="K1852" s="21">
        <v>1</v>
      </c>
      <c r="L1852" s="21">
        <f t="shared" si="192"/>
        <v>0</v>
      </c>
      <c r="M1852" s="21" t="s">
        <v>2354</v>
      </c>
      <c r="N1852" s="30">
        <v>45882</v>
      </c>
      <c r="O1852" s="48">
        <v>18624</v>
      </c>
      <c r="P1852" s="21" t="s">
        <v>208</v>
      </c>
      <c r="Q1852" s="21" t="s">
        <v>2070</v>
      </c>
      <c r="R1852" s="21" t="s">
        <v>847</v>
      </c>
      <c r="S1852" s="3">
        <v>4</v>
      </c>
      <c r="T1852" s="37"/>
      <c r="U1852" s="21" t="s">
        <v>18</v>
      </c>
      <c r="V1852" s="21" t="str">
        <f>VLOOKUP(P1852,'Customer List'!B:C,2,)</f>
        <v>Delhi</v>
      </c>
      <c r="W1852" s="38"/>
      <c r="X1852" s="30">
        <v>45882</v>
      </c>
      <c r="Y1852" s="21">
        <f t="shared" si="193"/>
        <v>0</v>
      </c>
      <c r="Z1852" s="21" t="str">
        <f t="shared" si="194"/>
        <v>Wednesday</v>
      </c>
      <c r="AA1852" s="21" t="str">
        <f t="shared" si="195"/>
        <v>Wednesday</v>
      </c>
      <c r="AB1852" s="21" t="str">
        <f>VLOOKUP(U1852,'Currency Sheet'!A:C,3,)</f>
        <v>DOLLAR</v>
      </c>
      <c r="AC1852" s="42" t="str">
        <f>VLOOKUP(P1852,'Customer List'!B:D,3,)</f>
        <v>Local</v>
      </c>
    </row>
    <row r="1853" spans="1:29" x14ac:dyDescent="0.25">
      <c r="A1853" s="21">
        <v>1852</v>
      </c>
      <c r="B1853" s="21" t="s">
        <v>2277</v>
      </c>
      <c r="C1853" s="30">
        <v>45870</v>
      </c>
      <c r="D1853" s="30">
        <v>45875</v>
      </c>
      <c r="E1853" s="47">
        <v>30.8</v>
      </c>
      <c r="F1853" s="47">
        <f t="shared" si="190"/>
        <v>2710.4</v>
      </c>
      <c r="G1853" s="48">
        <f t="shared" si="191"/>
        <v>2710.4</v>
      </c>
      <c r="H1853" s="21">
        <v>302211</v>
      </c>
      <c r="I1853" s="21" t="s">
        <v>2825</v>
      </c>
      <c r="J1853" s="21">
        <v>1</v>
      </c>
      <c r="K1853" s="21">
        <v>1</v>
      </c>
      <c r="L1853" s="21">
        <f t="shared" si="192"/>
        <v>0</v>
      </c>
      <c r="M1853" s="21" t="s">
        <v>2325</v>
      </c>
      <c r="N1853" s="30">
        <v>45880</v>
      </c>
      <c r="O1853" s="48">
        <v>4774</v>
      </c>
      <c r="P1853" s="21" t="s">
        <v>22</v>
      </c>
      <c r="Q1853" s="50" t="s">
        <v>2343</v>
      </c>
      <c r="R1853" s="21" t="s">
        <v>40</v>
      </c>
      <c r="S1853" s="3">
        <v>4</v>
      </c>
      <c r="T1853" s="37"/>
      <c r="U1853" s="21" t="s">
        <v>18</v>
      </c>
      <c r="V1853" s="21" t="str">
        <f>VLOOKUP(P1853,'Customer List'!B:C,2,)</f>
        <v>Chandigarh</v>
      </c>
      <c r="W1853" s="38"/>
      <c r="X1853" s="30">
        <v>45882</v>
      </c>
      <c r="Y1853" s="21">
        <f t="shared" si="193"/>
        <v>2</v>
      </c>
      <c r="Z1853" s="21" t="str">
        <f t="shared" si="194"/>
        <v>Monday</v>
      </c>
      <c r="AA1853" s="21" t="str">
        <f t="shared" si="195"/>
        <v>Wednesday</v>
      </c>
      <c r="AB1853" s="21" t="str">
        <f>VLOOKUP(U1853,'Currency Sheet'!A:C,3,)</f>
        <v>DOLLAR</v>
      </c>
      <c r="AC1853" s="42" t="str">
        <f>VLOOKUP(P1853,'Customer List'!B:D,3,)</f>
        <v>OutStation</v>
      </c>
    </row>
    <row r="1854" spans="1:29" x14ac:dyDescent="0.25">
      <c r="A1854" s="21">
        <v>1853</v>
      </c>
      <c r="B1854" s="21" t="s">
        <v>2277</v>
      </c>
      <c r="C1854" s="30">
        <v>45870</v>
      </c>
      <c r="D1854" s="30">
        <v>45875</v>
      </c>
      <c r="E1854" s="47">
        <v>30.8</v>
      </c>
      <c r="F1854" s="47">
        <f t="shared" si="190"/>
        <v>2710.4</v>
      </c>
      <c r="G1854" s="48">
        <f t="shared" si="191"/>
        <v>2710.4</v>
      </c>
      <c r="H1854" s="21">
        <v>302211</v>
      </c>
      <c r="I1854" s="21" t="s">
        <v>2825</v>
      </c>
      <c r="J1854" s="21">
        <v>1</v>
      </c>
      <c r="K1854" s="21">
        <v>1</v>
      </c>
      <c r="L1854" s="21">
        <f t="shared" si="192"/>
        <v>0</v>
      </c>
      <c r="M1854" s="21" t="s">
        <v>2352</v>
      </c>
      <c r="N1854" s="30">
        <v>45881</v>
      </c>
      <c r="O1854" s="48">
        <v>0</v>
      </c>
      <c r="P1854" s="21" t="s">
        <v>30</v>
      </c>
      <c r="Q1854" s="21" t="s">
        <v>2070</v>
      </c>
      <c r="R1854" s="21" t="s">
        <v>637</v>
      </c>
      <c r="S1854" s="3">
        <v>4</v>
      </c>
      <c r="T1854" s="37" t="s">
        <v>609</v>
      </c>
      <c r="U1854" s="21" t="s">
        <v>18</v>
      </c>
      <c r="V1854" s="21" t="str">
        <f>VLOOKUP(P1854,'Customer List'!B:C,2,)</f>
        <v>Delhi</v>
      </c>
      <c r="W1854" s="38"/>
      <c r="X1854" s="30">
        <v>45881</v>
      </c>
      <c r="Y1854" s="21">
        <f t="shared" si="193"/>
        <v>0</v>
      </c>
      <c r="Z1854" s="21" t="str">
        <f t="shared" si="194"/>
        <v>Tuesday</v>
      </c>
      <c r="AA1854" s="21" t="str">
        <f t="shared" si="195"/>
        <v>Tuesday</v>
      </c>
      <c r="AB1854" s="21" t="str">
        <f>VLOOKUP(U1854,'Currency Sheet'!A:C,3,)</f>
        <v>DOLLAR</v>
      </c>
      <c r="AC1854" s="42" t="str">
        <f>VLOOKUP(P1854,'Customer List'!B:D,3,)</f>
        <v>Local</v>
      </c>
    </row>
    <row r="1855" spans="1:29" x14ac:dyDescent="0.25">
      <c r="A1855" s="21">
        <v>1854</v>
      </c>
      <c r="B1855" s="21" t="s">
        <v>2277</v>
      </c>
      <c r="C1855" s="30">
        <v>45870</v>
      </c>
      <c r="D1855" s="30">
        <v>45875</v>
      </c>
      <c r="E1855" s="47">
        <v>73.5</v>
      </c>
      <c r="F1855" s="47">
        <f t="shared" si="190"/>
        <v>6468</v>
      </c>
      <c r="G1855" s="48">
        <f t="shared" si="191"/>
        <v>32340</v>
      </c>
      <c r="H1855" s="21">
        <v>302212</v>
      </c>
      <c r="I1855" s="21" t="s">
        <v>2825</v>
      </c>
      <c r="J1855" s="21">
        <v>5</v>
      </c>
      <c r="K1855" s="21">
        <v>5</v>
      </c>
      <c r="L1855" s="21">
        <f t="shared" si="192"/>
        <v>0</v>
      </c>
      <c r="M1855" s="21" t="s">
        <v>2314</v>
      </c>
      <c r="N1855" s="30">
        <v>45880</v>
      </c>
      <c r="O1855" s="48">
        <v>55125</v>
      </c>
      <c r="P1855" s="21" t="s">
        <v>621</v>
      </c>
      <c r="Q1855" s="21">
        <v>58154309220</v>
      </c>
      <c r="R1855" s="21" t="s">
        <v>40</v>
      </c>
      <c r="S1855" s="3">
        <v>4</v>
      </c>
      <c r="T1855" s="37"/>
      <c r="U1855" s="21" t="s">
        <v>18</v>
      </c>
      <c r="V1855" s="21" t="str">
        <f>VLOOKUP(P1855,'Customer List'!B:C,2,)</f>
        <v>Hyderabad</v>
      </c>
      <c r="W1855" s="38"/>
      <c r="X1855" s="30">
        <v>45881</v>
      </c>
      <c r="Y1855" s="21">
        <f t="shared" si="193"/>
        <v>1</v>
      </c>
      <c r="Z1855" s="21" t="str">
        <f t="shared" si="194"/>
        <v>Monday</v>
      </c>
      <c r="AA1855" s="21" t="str">
        <f t="shared" si="195"/>
        <v>Tuesday</v>
      </c>
      <c r="AB1855" s="21" t="str">
        <f>VLOOKUP(U1855,'Currency Sheet'!A:C,3,)</f>
        <v>DOLLAR</v>
      </c>
      <c r="AC1855" s="42" t="str">
        <f>VLOOKUP(P1855,'Customer List'!B:D,3,)</f>
        <v>OutStation</v>
      </c>
    </row>
    <row r="1856" spans="1:29" x14ac:dyDescent="0.25">
      <c r="A1856" s="21">
        <v>1855</v>
      </c>
      <c r="B1856" s="21" t="s">
        <v>2277</v>
      </c>
      <c r="C1856" s="30">
        <v>45870</v>
      </c>
      <c r="D1856" s="30">
        <v>45875</v>
      </c>
      <c r="E1856" s="47">
        <v>177.75</v>
      </c>
      <c r="F1856" s="47">
        <f t="shared" si="190"/>
        <v>15642</v>
      </c>
      <c r="G1856" s="48">
        <f t="shared" si="191"/>
        <v>31284</v>
      </c>
      <c r="H1856" s="21">
        <v>301833</v>
      </c>
      <c r="I1856" s="21" t="s">
        <v>3063</v>
      </c>
      <c r="J1856" s="21">
        <v>2</v>
      </c>
      <c r="K1856" s="21">
        <v>2</v>
      </c>
      <c r="L1856" s="21">
        <f t="shared" si="192"/>
        <v>0</v>
      </c>
      <c r="M1856" s="21" t="s">
        <v>2302</v>
      </c>
      <c r="N1856" s="30">
        <v>45877</v>
      </c>
      <c r="O1856" s="48">
        <v>53633.1</v>
      </c>
      <c r="P1856" s="21" t="s">
        <v>652</v>
      </c>
      <c r="Q1856" s="21" t="s">
        <v>2070</v>
      </c>
      <c r="R1856" s="21" t="s">
        <v>637</v>
      </c>
      <c r="S1856" s="3">
        <v>4</v>
      </c>
      <c r="T1856" s="37"/>
      <c r="U1856" s="21" t="s">
        <v>18</v>
      </c>
      <c r="V1856" s="21" t="str">
        <f>VLOOKUP(P1856,'Customer List'!B:C,2,)</f>
        <v>Delhi</v>
      </c>
      <c r="W1856" s="38"/>
      <c r="X1856" s="30">
        <v>45877</v>
      </c>
      <c r="Y1856" s="21">
        <f t="shared" si="193"/>
        <v>0</v>
      </c>
      <c r="Z1856" s="21" t="str">
        <f t="shared" si="194"/>
        <v>Friday</v>
      </c>
      <c r="AA1856" s="21" t="str">
        <f t="shared" si="195"/>
        <v>Friday</v>
      </c>
      <c r="AB1856" s="21" t="str">
        <f>VLOOKUP(U1856,'Currency Sheet'!A:C,3,)</f>
        <v>DOLLAR</v>
      </c>
      <c r="AC1856" s="42" t="str">
        <f>VLOOKUP(P1856,'Customer List'!B:D,3,)</f>
        <v>Local</v>
      </c>
    </row>
    <row r="1857" spans="1:29" x14ac:dyDescent="0.25">
      <c r="A1857" s="21">
        <v>1856</v>
      </c>
      <c r="B1857" s="21" t="s">
        <v>2277</v>
      </c>
      <c r="C1857" s="30">
        <v>45870</v>
      </c>
      <c r="D1857" s="30">
        <v>45875</v>
      </c>
      <c r="E1857" s="47">
        <v>77</v>
      </c>
      <c r="F1857" s="47">
        <f t="shared" si="190"/>
        <v>6776</v>
      </c>
      <c r="G1857" s="48">
        <f t="shared" si="191"/>
        <v>6776</v>
      </c>
      <c r="H1857" s="21">
        <v>302610</v>
      </c>
      <c r="I1857" s="21" t="s">
        <v>1313</v>
      </c>
      <c r="J1857" s="21">
        <v>1</v>
      </c>
      <c r="K1857" s="21">
        <v>1</v>
      </c>
      <c r="L1857" s="21">
        <f t="shared" si="192"/>
        <v>0</v>
      </c>
      <c r="M1857" s="21" t="s">
        <v>2325</v>
      </c>
      <c r="N1857" s="30">
        <v>45880</v>
      </c>
      <c r="O1857" s="48">
        <v>11935</v>
      </c>
      <c r="P1857" s="21" t="s">
        <v>22</v>
      </c>
      <c r="Q1857" s="50" t="s">
        <v>2343</v>
      </c>
      <c r="R1857" s="21" t="s">
        <v>40</v>
      </c>
      <c r="S1857" s="3">
        <v>4</v>
      </c>
      <c r="T1857" s="37"/>
      <c r="U1857" s="21" t="s">
        <v>18</v>
      </c>
      <c r="V1857" s="21" t="str">
        <f>VLOOKUP(P1857,'Customer List'!B:C,2,)</f>
        <v>Chandigarh</v>
      </c>
      <c r="W1857" s="38"/>
      <c r="X1857" s="30">
        <v>45882</v>
      </c>
      <c r="Y1857" s="21">
        <f t="shared" si="193"/>
        <v>2</v>
      </c>
      <c r="Z1857" s="21" t="str">
        <f t="shared" si="194"/>
        <v>Monday</v>
      </c>
      <c r="AA1857" s="21" t="str">
        <f t="shared" si="195"/>
        <v>Wednesday</v>
      </c>
      <c r="AB1857" s="21" t="str">
        <f>VLOOKUP(U1857,'Currency Sheet'!A:C,3,)</f>
        <v>DOLLAR</v>
      </c>
      <c r="AC1857" s="42" t="str">
        <f>VLOOKUP(P1857,'Customer List'!B:D,3,)</f>
        <v>OutStation</v>
      </c>
    </row>
    <row r="1858" spans="1:29" x14ac:dyDescent="0.25">
      <c r="A1858" s="21">
        <v>1857</v>
      </c>
      <c r="B1858" s="21" t="s">
        <v>2277</v>
      </c>
      <c r="C1858" s="30">
        <v>45870</v>
      </c>
      <c r="D1858" s="30">
        <v>45875</v>
      </c>
      <c r="E1858" s="47">
        <v>104.3</v>
      </c>
      <c r="F1858" s="47">
        <f t="shared" si="190"/>
        <v>9178.4</v>
      </c>
      <c r="G1858" s="48">
        <f t="shared" si="191"/>
        <v>9178.4</v>
      </c>
      <c r="H1858" s="21">
        <v>302934</v>
      </c>
      <c r="I1858" s="21" t="s">
        <v>1640</v>
      </c>
      <c r="J1858" s="21">
        <v>1</v>
      </c>
      <c r="K1858" s="21">
        <v>1</v>
      </c>
      <c r="L1858" s="21">
        <f t="shared" si="192"/>
        <v>0</v>
      </c>
      <c r="M1858" s="21" t="s">
        <v>2300</v>
      </c>
      <c r="N1858" s="30">
        <v>45876</v>
      </c>
      <c r="O1858" s="48">
        <v>14155</v>
      </c>
      <c r="P1858" s="21" t="s">
        <v>213</v>
      </c>
      <c r="Q1858" s="21" t="s">
        <v>1127</v>
      </c>
      <c r="R1858" s="21" t="s">
        <v>1127</v>
      </c>
      <c r="S1858" s="3">
        <v>4</v>
      </c>
      <c r="T1858" s="37"/>
      <c r="U1858" s="21" t="s">
        <v>18</v>
      </c>
      <c r="V1858" s="21" t="str">
        <f>VLOOKUP(P1858,'Customer List'!B:C,2,)</f>
        <v>Delhi</v>
      </c>
      <c r="W1858" s="38"/>
      <c r="X1858" s="30">
        <f>IF(OR(R1858 = "PRIYANKA MADAM", R1858 = "DEEPAK", R1858 = "PORTER"),N1858,"")</f>
        <v>45876</v>
      </c>
      <c r="Y1858" s="21">
        <f t="shared" si="193"/>
        <v>0</v>
      </c>
      <c r="Z1858" s="21" t="str">
        <f t="shared" si="194"/>
        <v>Thursday</v>
      </c>
      <c r="AA1858" s="21" t="str">
        <f t="shared" si="195"/>
        <v>Thursday</v>
      </c>
      <c r="AB1858" s="21" t="str">
        <f>VLOOKUP(U1858,'Currency Sheet'!A:C,3,)</f>
        <v>DOLLAR</v>
      </c>
      <c r="AC1858" s="42" t="str">
        <f>VLOOKUP(P1858,'Customer List'!B:D,3,)</f>
        <v>Local</v>
      </c>
    </row>
    <row r="1859" spans="1:29" x14ac:dyDescent="0.25">
      <c r="A1859" s="21">
        <v>1858</v>
      </c>
      <c r="B1859" s="21" t="s">
        <v>2277</v>
      </c>
      <c r="C1859" s="30">
        <v>45870</v>
      </c>
      <c r="D1859" s="30">
        <v>45875</v>
      </c>
      <c r="E1859" s="47">
        <v>61.6</v>
      </c>
      <c r="F1859" s="47">
        <f t="shared" ref="F1859:F1922" si="196">IF(AB1859="DOLLAR",E1859*88,E1859)</f>
        <v>5420.8</v>
      </c>
      <c r="G1859" s="48">
        <f t="shared" ref="G1859:G1922" si="197">F1859*J1859</f>
        <v>5420.8</v>
      </c>
      <c r="H1859" s="21">
        <v>303504</v>
      </c>
      <c r="I1859" s="21" t="s">
        <v>3064</v>
      </c>
      <c r="J1859" s="21">
        <v>1</v>
      </c>
      <c r="K1859" s="21">
        <v>1</v>
      </c>
      <c r="L1859" s="21">
        <f t="shared" ref="L1859:L1922" si="198">J1859-K1859</f>
        <v>0</v>
      </c>
      <c r="M1859" s="21" t="s">
        <v>2324</v>
      </c>
      <c r="N1859" s="30">
        <v>45880</v>
      </c>
      <c r="O1859" s="48">
        <v>6684.48</v>
      </c>
      <c r="P1859" s="21" t="s">
        <v>276</v>
      </c>
      <c r="Q1859" s="21">
        <v>58154305565</v>
      </c>
      <c r="R1859" s="21" t="s">
        <v>40</v>
      </c>
      <c r="S1859" s="3">
        <v>4</v>
      </c>
      <c r="T1859" s="37"/>
      <c r="U1859" s="21" t="s">
        <v>18</v>
      </c>
      <c r="V1859" s="21" t="str">
        <f>VLOOKUP(P1859,'Customer List'!B:C,2,)</f>
        <v>Pune</v>
      </c>
      <c r="W1859" s="38"/>
      <c r="X1859" s="30">
        <v>45881</v>
      </c>
      <c r="Y1859" s="21">
        <f t="shared" ref="Y1859:Y1922" si="199">IF(X1859="", "", X1859-N1859)</f>
        <v>1</v>
      </c>
      <c r="Z1859" s="21" t="str">
        <f t="shared" ref="Z1859:Z1922" si="200">IF(N1859="", "", TEXT(N1859, "dddd"))</f>
        <v>Monday</v>
      </c>
      <c r="AA1859" s="21" t="str">
        <f t="shared" ref="AA1859:AA1922" si="201">IF(X1859="", "", TEXT(X1859, "dddd"))</f>
        <v>Tuesday</v>
      </c>
      <c r="AB1859" s="21" t="str">
        <f>VLOOKUP(U1859,'Currency Sheet'!A:C,3,)</f>
        <v>DOLLAR</v>
      </c>
      <c r="AC1859" s="42" t="str">
        <f>VLOOKUP(P1859,'Customer List'!B:D,3,)</f>
        <v>OutStation</v>
      </c>
    </row>
    <row r="1860" spans="1:29" x14ac:dyDescent="0.25">
      <c r="A1860" s="21">
        <v>1859</v>
      </c>
      <c r="B1860" s="21" t="s">
        <v>2277</v>
      </c>
      <c r="C1860" s="30">
        <v>45870</v>
      </c>
      <c r="D1860" s="30">
        <v>45875</v>
      </c>
      <c r="E1860" s="47">
        <v>136.5</v>
      </c>
      <c r="F1860" s="47">
        <f t="shared" si="196"/>
        <v>12012</v>
      </c>
      <c r="G1860" s="48">
        <f t="shared" si="197"/>
        <v>12012</v>
      </c>
      <c r="H1860" s="21">
        <v>302339</v>
      </c>
      <c r="I1860" s="21" t="s">
        <v>1394</v>
      </c>
      <c r="J1860" s="21">
        <v>1</v>
      </c>
      <c r="K1860" s="21">
        <v>1</v>
      </c>
      <c r="L1860" s="21">
        <f t="shared" si="198"/>
        <v>0</v>
      </c>
      <c r="M1860" s="21" t="s">
        <v>2302</v>
      </c>
      <c r="N1860" s="30">
        <v>45877</v>
      </c>
      <c r="O1860" s="48">
        <v>20594</v>
      </c>
      <c r="P1860" s="21" t="s">
        <v>652</v>
      </c>
      <c r="Q1860" s="21" t="s">
        <v>2070</v>
      </c>
      <c r="R1860" s="21" t="s">
        <v>637</v>
      </c>
      <c r="S1860" s="3">
        <v>4</v>
      </c>
      <c r="T1860" s="37"/>
      <c r="U1860" s="21" t="s">
        <v>18</v>
      </c>
      <c r="V1860" s="21" t="str">
        <f>VLOOKUP(P1860,'Customer List'!B:C,2,)</f>
        <v>Delhi</v>
      </c>
      <c r="W1860" s="38"/>
      <c r="X1860" s="30">
        <v>45877</v>
      </c>
      <c r="Y1860" s="21">
        <f t="shared" si="199"/>
        <v>0</v>
      </c>
      <c r="Z1860" s="21" t="str">
        <f t="shared" si="200"/>
        <v>Friday</v>
      </c>
      <c r="AA1860" s="21" t="str">
        <f t="shared" si="201"/>
        <v>Friday</v>
      </c>
      <c r="AB1860" s="21" t="str">
        <f>VLOOKUP(U1860,'Currency Sheet'!A:C,3,)</f>
        <v>DOLLAR</v>
      </c>
      <c r="AC1860" s="42" t="str">
        <f>VLOOKUP(P1860,'Customer List'!B:D,3,)</f>
        <v>Local</v>
      </c>
    </row>
    <row r="1861" spans="1:29" x14ac:dyDescent="0.25">
      <c r="A1861" s="21">
        <v>1860</v>
      </c>
      <c r="B1861" s="21" t="s">
        <v>2277</v>
      </c>
      <c r="C1861" s="30">
        <v>45870</v>
      </c>
      <c r="D1861" s="30">
        <v>45875</v>
      </c>
      <c r="E1861" s="47">
        <v>185.5</v>
      </c>
      <c r="F1861" s="47">
        <f t="shared" si="196"/>
        <v>16324</v>
      </c>
      <c r="G1861" s="48">
        <f t="shared" si="197"/>
        <v>16324</v>
      </c>
      <c r="H1861" s="21">
        <v>304118</v>
      </c>
      <c r="I1861" s="21" t="s">
        <v>200</v>
      </c>
      <c r="J1861" s="21">
        <v>1</v>
      </c>
      <c r="K1861" s="21">
        <v>1</v>
      </c>
      <c r="L1861" s="21">
        <f t="shared" si="198"/>
        <v>0</v>
      </c>
      <c r="M1861" s="21" t="s">
        <v>2324</v>
      </c>
      <c r="N1861" s="30">
        <v>45880</v>
      </c>
      <c r="O1861" s="48">
        <v>20129.400000000001</v>
      </c>
      <c r="P1861" s="21" t="s">
        <v>276</v>
      </c>
      <c r="Q1861" s="21">
        <v>58154305565</v>
      </c>
      <c r="R1861" s="21" t="s">
        <v>40</v>
      </c>
      <c r="S1861" s="3">
        <v>4</v>
      </c>
      <c r="T1861" s="37"/>
      <c r="U1861" s="21" t="s">
        <v>18</v>
      </c>
      <c r="V1861" s="21" t="str">
        <f>VLOOKUP(P1861,'Customer List'!B:C,2,)</f>
        <v>Pune</v>
      </c>
      <c r="W1861" s="38"/>
      <c r="X1861" s="30">
        <v>45881</v>
      </c>
      <c r="Y1861" s="21">
        <f t="shared" si="199"/>
        <v>1</v>
      </c>
      <c r="Z1861" s="21" t="str">
        <f t="shared" si="200"/>
        <v>Monday</v>
      </c>
      <c r="AA1861" s="21" t="str">
        <f t="shared" si="201"/>
        <v>Tuesday</v>
      </c>
      <c r="AB1861" s="21" t="str">
        <f>VLOOKUP(U1861,'Currency Sheet'!A:C,3,)</f>
        <v>DOLLAR</v>
      </c>
      <c r="AC1861" s="42" t="str">
        <f>VLOOKUP(P1861,'Customer List'!B:D,3,)</f>
        <v>OutStation</v>
      </c>
    </row>
    <row r="1862" spans="1:29" x14ac:dyDescent="0.25">
      <c r="A1862" s="21">
        <v>1861</v>
      </c>
      <c r="B1862" s="21" t="s">
        <v>2277</v>
      </c>
      <c r="C1862" s="30">
        <v>45870</v>
      </c>
      <c r="D1862" s="30">
        <v>45875</v>
      </c>
      <c r="E1862" s="47">
        <v>86.8</v>
      </c>
      <c r="F1862" s="47">
        <f t="shared" si="196"/>
        <v>7638.4</v>
      </c>
      <c r="G1862" s="48">
        <f t="shared" si="197"/>
        <v>7638.4</v>
      </c>
      <c r="H1862" s="21">
        <v>304825</v>
      </c>
      <c r="I1862" s="21" t="s">
        <v>3065</v>
      </c>
      <c r="J1862" s="21">
        <v>1</v>
      </c>
      <c r="K1862" s="21">
        <v>1</v>
      </c>
      <c r="L1862" s="21">
        <f t="shared" si="198"/>
        <v>0</v>
      </c>
      <c r="M1862" s="21" t="s">
        <v>2308</v>
      </c>
      <c r="N1862" s="30">
        <v>45880</v>
      </c>
      <c r="O1862" s="48">
        <v>13069.6</v>
      </c>
      <c r="P1862" s="21" t="s">
        <v>228</v>
      </c>
      <c r="Q1862" s="21">
        <v>58154309883</v>
      </c>
      <c r="R1862" s="21" t="s">
        <v>40</v>
      </c>
      <c r="S1862" s="3">
        <v>4</v>
      </c>
      <c r="T1862" s="37"/>
      <c r="U1862" s="21" t="s">
        <v>18</v>
      </c>
      <c r="V1862" s="21" t="str">
        <f>VLOOKUP(P1862,'Customer List'!B:C,2,)</f>
        <v>Kolkata</v>
      </c>
      <c r="W1862" s="38"/>
      <c r="X1862" s="30">
        <v>45881</v>
      </c>
      <c r="Y1862" s="21">
        <f t="shared" si="199"/>
        <v>1</v>
      </c>
      <c r="Z1862" s="21" t="str">
        <f t="shared" si="200"/>
        <v>Monday</v>
      </c>
      <c r="AA1862" s="21" t="str">
        <f t="shared" si="201"/>
        <v>Tuesday</v>
      </c>
      <c r="AB1862" s="21" t="str">
        <f>VLOOKUP(U1862,'Currency Sheet'!A:C,3,)</f>
        <v>DOLLAR</v>
      </c>
      <c r="AC1862" s="42" t="str">
        <f>VLOOKUP(P1862,'Customer List'!B:D,3,)</f>
        <v>OutStation</v>
      </c>
    </row>
    <row r="1863" spans="1:29" x14ac:dyDescent="0.25">
      <c r="A1863" s="21">
        <v>1862</v>
      </c>
      <c r="B1863" s="21" t="s">
        <v>2277</v>
      </c>
      <c r="C1863" s="30">
        <v>45870</v>
      </c>
      <c r="D1863" s="30">
        <v>45875</v>
      </c>
      <c r="E1863" s="47">
        <v>304.5</v>
      </c>
      <c r="F1863" s="47">
        <f t="shared" si="196"/>
        <v>26796</v>
      </c>
      <c r="G1863" s="48">
        <f t="shared" si="197"/>
        <v>26796</v>
      </c>
      <c r="H1863" s="21">
        <v>304834</v>
      </c>
      <c r="I1863" s="21" t="s">
        <v>3066</v>
      </c>
      <c r="J1863" s="21">
        <v>1</v>
      </c>
      <c r="K1863" s="21">
        <v>1</v>
      </c>
      <c r="L1863" s="21">
        <f t="shared" si="198"/>
        <v>0</v>
      </c>
      <c r="M1863" s="21" t="s">
        <v>2356</v>
      </c>
      <c r="N1863" s="30">
        <v>45882</v>
      </c>
      <c r="O1863" s="48">
        <v>0</v>
      </c>
      <c r="P1863" s="21" t="s">
        <v>625</v>
      </c>
      <c r="Q1863" s="21" t="s">
        <v>2070</v>
      </c>
      <c r="R1863" s="21" t="s">
        <v>637</v>
      </c>
      <c r="S1863" s="3">
        <v>4</v>
      </c>
      <c r="T1863" s="37" t="s">
        <v>2357</v>
      </c>
      <c r="U1863" s="21" t="s">
        <v>18</v>
      </c>
      <c r="V1863" s="21" t="str">
        <f>VLOOKUP(P1863,'Customer List'!B:C,2,)</f>
        <v>Delhi</v>
      </c>
      <c r="W1863" s="38"/>
      <c r="X1863" s="30">
        <v>45882</v>
      </c>
      <c r="Y1863" s="21">
        <f t="shared" si="199"/>
        <v>0</v>
      </c>
      <c r="Z1863" s="21" t="str">
        <f t="shared" si="200"/>
        <v>Wednesday</v>
      </c>
      <c r="AA1863" s="21" t="str">
        <f t="shared" si="201"/>
        <v>Wednesday</v>
      </c>
      <c r="AB1863" s="21" t="str">
        <f>VLOOKUP(U1863,'Currency Sheet'!A:C,3,)</f>
        <v>DOLLAR</v>
      </c>
      <c r="AC1863" s="42" t="str">
        <f>VLOOKUP(P1863,'Customer List'!B:D,3,)</f>
        <v>Local</v>
      </c>
    </row>
    <row r="1864" spans="1:29" x14ac:dyDescent="0.25">
      <c r="A1864" s="21">
        <v>1863</v>
      </c>
      <c r="B1864" s="21" t="s">
        <v>2277</v>
      </c>
      <c r="C1864" s="30">
        <v>45870</v>
      </c>
      <c r="D1864" s="30">
        <v>45875</v>
      </c>
      <c r="E1864" s="47">
        <v>234.5</v>
      </c>
      <c r="F1864" s="47">
        <f t="shared" si="196"/>
        <v>20636</v>
      </c>
      <c r="G1864" s="48">
        <f t="shared" si="197"/>
        <v>20636</v>
      </c>
      <c r="H1864" s="21">
        <v>305112</v>
      </c>
      <c r="I1864" s="21" t="s">
        <v>3067</v>
      </c>
      <c r="J1864" s="21">
        <v>1</v>
      </c>
      <c r="K1864" s="21">
        <v>1</v>
      </c>
      <c r="L1864" s="21">
        <f t="shared" si="198"/>
        <v>0</v>
      </c>
      <c r="M1864" s="21" t="s">
        <v>2356</v>
      </c>
      <c r="N1864" s="30">
        <v>45882</v>
      </c>
      <c r="O1864" s="48">
        <v>0</v>
      </c>
      <c r="P1864" s="21" t="s">
        <v>625</v>
      </c>
      <c r="Q1864" s="21" t="s">
        <v>2070</v>
      </c>
      <c r="R1864" s="21" t="s">
        <v>637</v>
      </c>
      <c r="S1864" s="3">
        <v>4</v>
      </c>
      <c r="T1864" s="37" t="s">
        <v>2357</v>
      </c>
      <c r="U1864" s="21" t="s">
        <v>18</v>
      </c>
      <c r="V1864" s="21" t="str">
        <f>VLOOKUP(P1864,'Customer List'!B:C,2,)</f>
        <v>Delhi</v>
      </c>
      <c r="W1864" s="38"/>
      <c r="X1864" s="30">
        <v>45882</v>
      </c>
      <c r="Y1864" s="21">
        <f t="shared" si="199"/>
        <v>0</v>
      </c>
      <c r="Z1864" s="21" t="str">
        <f t="shared" si="200"/>
        <v>Wednesday</v>
      </c>
      <c r="AA1864" s="21" t="str">
        <f t="shared" si="201"/>
        <v>Wednesday</v>
      </c>
      <c r="AB1864" s="21" t="str">
        <f>VLOOKUP(U1864,'Currency Sheet'!A:C,3,)</f>
        <v>DOLLAR</v>
      </c>
      <c r="AC1864" s="42" t="str">
        <f>VLOOKUP(P1864,'Customer List'!B:D,3,)</f>
        <v>Local</v>
      </c>
    </row>
    <row r="1865" spans="1:29" x14ac:dyDescent="0.25">
      <c r="A1865" s="21">
        <v>1864</v>
      </c>
      <c r="B1865" s="21" t="s">
        <v>2277</v>
      </c>
      <c r="C1865" s="30">
        <v>45870</v>
      </c>
      <c r="D1865" s="30">
        <v>45875</v>
      </c>
      <c r="E1865" s="47">
        <v>161.25</v>
      </c>
      <c r="F1865" s="47">
        <f t="shared" si="196"/>
        <v>14190</v>
      </c>
      <c r="G1865" s="48">
        <f t="shared" si="197"/>
        <v>14190</v>
      </c>
      <c r="H1865" s="21">
        <v>305627</v>
      </c>
      <c r="I1865" s="21" t="s">
        <v>3068</v>
      </c>
      <c r="J1865" s="21">
        <v>1</v>
      </c>
      <c r="K1865" s="21">
        <v>1</v>
      </c>
      <c r="L1865" s="21">
        <f t="shared" si="198"/>
        <v>0</v>
      </c>
      <c r="M1865" s="21" t="s">
        <v>2325</v>
      </c>
      <c r="N1865" s="30">
        <v>45880</v>
      </c>
      <c r="O1865" s="48">
        <v>23327.5</v>
      </c>
      <c r="P1865" s="21" t="s">
        <v>22</v>
      </c>
      <c r="Q1865" s="50" t="s">
        <v>2343</v>
      </c>
      <c r="R1865" s="21" t="s">
        <v>40</v>
      </c>
      <c r="S1865" s="3">
        <v>4</v>
      </c>
      <c r="T1865" s="37"/>
      <c r="U1865" s="21" t="s">
        <v>18</v>
      </c>
      <c r="V1865" s="21" t="str">
        <f>VLOOKUP(P1865,'Customer List'!B:C,2,)</f>
        <v>Chandigarh</v>
      </c>
      <c r="W1865" s="38"/>
      <c r="X1865" s="30">
        <v>45882</v>
      </c>
      <c r="Y1865" s="21">
        <f t="shared" si="199"/>
        <v>2</v>
      </c>
      <c r="Z1865" s="21" t="str">
        <f t="shared" si="200"/>
        <v>Monday</v>
      </c>
      <c r="AA1865" s="21" t="str">
        <f t="shared" si="201"/>
        <v>Wednesday</v>
      </c>
      <c r="AB1865" s="21" t="str">
        <f>VLOOKUP(U1865,'Currency Sheet'!A:C,3,)</f>
        <v>DOLLAR</v>
      </c>
      <c r="AC1865" s="42" t="str">
        <f>VLOOKUP(P1865,'Customer List'!B:D,3,)</f>
        <v>OutStation</v>
      </c>
    </row>
    <row r="1866" spans="1:29" x14ac:dyDescent="0.25">
      <c r="A1866" s="21">
        <v>1865</v>
      </c>
      <c r="B1866" s="21" t="s">
        <v>2277</v>
      </c>
      <c r="C1866" s="30">
        <v>45870</v>
      </c>
      <c r="D1866" s="30">
        <v>45875</v>
      </c>
      <c r="E1866" s="47">
        <v>334.5</v>
      </c>
      <c r="F1866" s="47">
        <f t="shared" si="196"/>
        <v>29436</v>
      </c>
      <c r="G1866" s="48">
        <f t="shared" si="197"/>
        <v>147180</v>
      </c>
      <c r="H1866" s="21">
        <v>306026</v>
      </c>
      <c r="I1866" s="21" t="s">
        <v>3069</v>
      </c>
      <c r="J1866" s="21">
        <v>5</v>
      </c>
      <c r="K1866" s="21">
        <v>5</v>
      </c>
      <c r="L1866" s="21">
        <f t="shared" si="198"/>
        <v>0</v>
      </c>
      <c r="M1866" s="21" t="s">
        <v>2314</v>
      </c>
      <c r="N1866" s="30">
        <v>45880</v>
      </c>
      <c r="O1866" s="48">
        <v>234150</v>
      </c>
      <c r="P1866" s="21" t="s">
        <v>621</v>
      </c>
      <c r="Q1866" s="21">
        <v>58154309220</v>
      </c>
      <c r="R1866" s="21" t="s">
        <v>40</v>
      </c>
      <c r="S1866" s="3">
        <v>4</v>
      </c>
      <c r="T1866" s="37"/>
      <c r="U1866" s="21" t="s">
        <v>18</v>
      </c>
      <c r="V1866" s="21" t="str">
        <f>VLOOKUP(P1866,'Customer List'!B:C,2,)</f>
        <v>Hyderabad</v>
      </c>
      <c r="W1866" s="38"/>
      <c r="X1866" s="30">
        <v>45881</v>
      </c>
      <c r="Y1866" s="21">
        <f t="shared" si="199"/>
        <v>1</v>
      </c>
      <c r="Z1866" s="21" t="str">
        <f t="shared" si="200"/>
        <v>Monday</v>
      </c>
      <c r="AA1866" s="21" t="str">
        <f t="shared" si="201"/>
        <v>Tuesday</v>
      </c>
      <c r="AB1866" s="21" t="str">
        <f>VLOOKUP(U1866,'Currency Sheet'!A:C,3,)</f>
        <v>DOLLAR</v>
      </c>
      <c r="AC1866" s="42" t="str">
        <f>VLOOKUP(P1866,'Customer List'!B:D,3,)</f>
        <v>OutStation</v>
      </c>
    </row>
    <row r="1867" spans="1:29" x14ac:dyDescent="0.25">
      <c r="A1867" s="21">
        <v>1866</v>
      </c>
      <c r="B1867" s="21" t="s">
        <v>2277</v>
      </c>
      <c r="C1867" s="30">
        <v>45870</v>
      </c>
      <c r="D1867" s="30">
        <v>45875</v>
      </c>
      <c r="E1867" s="47">
        <v>179.2</v>
      </c>
      <c r="F1867" s="47">
        <f t="shared" si="196"/>
        <v>15769.599999999999</v>
      </c>
      <c r="G1867" s="48">
        <f t="shared" si="197"/>
        <v>15769.599999999999</v>
      </c>
      <c r="H1867" s="21">
        <v>313404</v>
      </c>
      <c r="I1867" s="21" t="s">
        <v>3070</v>
      </c>
      <c r="J1867" s="21">
        <v>1</v>
      </c>
      <c r="K1867" s="21">
        <v>1</v>
      </c>
      <c r="L1867" s="21">
        <f t="shared" si="198"/>
        <v>0</v>
      </c>
      <c r="M1867" s="21" t="s">
        <v>2397</v>
      </c>
      <c r="N1867" s="30">
        <v>45885</v>
      </c>
      <c r="O1867" s="48">
        <v>33264</v>
      </c>
      <c r="P1867" s="21" t="s">
        <v>2398</v>
      </c>
      <c r="Q1867" s="21" t="s">
        <v>1127</v>
      </c>
      <c r="R1867" s="21" t="s">
        <v>1127</v>
      </c>
      <c r="S1867" s="3">
        <v>4</v>
      </c>
      <c r="T1867" s="37"/>
      <c r="U1867" s="21" t="s">
        <v>18</v>
      </c>
      <c r="V1867" s="21" t="str">
        <f>VLOOKUP(P1867,'Customer List'!B:C,2,)</f>
        <v>GURUGRAM</v>
      </c>
      <c r="W1867" s="38"/>
      <c r="X1867" s="30">
        <f>IF(OR(R1867 = "PRIYANKA MADAM", R1867 = "DEEPAK", R1867 = "PORTER"),N1867,"")</f>
        <v>45885</v>
      </c>
      <c r="Y1867" s="21">
        <f t="shared" si="199"/>
        <v>0</v>
      </c>
      <c r="Z1867" s="21" t="str">
        <f t="shared" si="200"/>
        <v>Saturday</v>
      </c>
      <c r="AA1867" s="21" t="str">
        <f t="shared" si="201"/>
        <v>Saturday</v>
      </c>
      <c r="AB1867" s="21" t="str">
        <f>VLOOKUP(U1867,'Currency Sheet'!A:C,3,)</f>
        <v>DOLLAR</v>
      </c>
      <c r="AC1867" s="42" t="str">
        <f>VLOOKUP(P1867,'Customer List'!B:D,3,)</f>
        <v>Local</v>
      </c>
    </row>
    <row r="1868" spans="1:29" x14ac:dyDescent="0.25">
      <c r="A1868" s="21">
        <v>1867</v>
      </c>
      <c r="B1868" s="21" t="s">
        <v>2277</v>
      </c>
      <c r="C1868" s="30">
        <v>45870</v>
      </c>
      <c r="D1868" s="30">
        <v>45875</v>
      </c>
      <c r="E1868" s="47">
        <v>74.2</v>
      </c>
      <c r="F1868" s="47">
        <f t="shared" si="196"/>
        <v>6529.6</v>
      </c>
      <c r="G1868" s="48">
        <f t="shared" si="197"/>
        <v>13059.2</v>
      </c>
      <c r="H1868" s="21">
        <v>313519</v>
      </c>
      <c r="I1868" s="21" t="s">
        <v>3071</v>
      </c>
      <c r="J1868" s="21">
        <v>2</v>
      </c>
      <c r="K1868" s="21">
        <v>2</v>
      </c>
      <c r="L1868" s="21">
        <f t="shared" si="198"/>
        <v>0</v>
      </c>
      <c r="M1868" s="21" t="s">
        <v>2490</v>
      </c>
      <c r="N1868" s="30">
        <v>45890</v>
      </c>
      <c r="O1868" s="48">
        <v>0</v>
      </c>
      <c r="P1868" s="21" t="s">
        <v>49</v>
      </c>
      <c r="Q1868" s="21" t="s">
        <v>2070</v>
      </c>
      <c r="R1868" s="21" t="s">
        <v>637</v>
      </c>
      <c r="S1868" s="3">
        <v>4</v>
      </c>
      <c r="T1868" s="37" t="s">
        <v>609</v>
      </c>
      <c r="U1868" s="21" t="s">
        <v>18</v>
      </c>
      <c r="V1868" s="21" t="str">
        <f>VLOOKUP(P1868,'Customer List'!B:C,2,)</f>
        <v>Delhi</v>
      </c>
      <c r="W1868" s="38"/>
      <c r="X1868" s="30">
        <v>45890</v>
      </c>
      <c r="Y1868" s="21">
        <f t="shared" si="199"/>
        <v>0</v>
      </c>
      <c r="Z1868" s="21" t="str">
        <f t="shared" si="200"/>
        <v>Thursday</v>
      </c>
      <c r="AA1868" s="21" t="str">
        <f t="shared" si="201"/>
        <v>Thursday</v>
      </c>
      <c r="AB1868" s="21" t="str">
        <f>VLOOKUP(U1868,'Currency Sheet'!A:C,3,)</f>
        <v>DOLLAR</v>
      </c>
      <c r="AC1868" s="42" t="str">
        <f>VLOOKUP(P1868,'Customer List'!B:D,3,)</f>
        <v>Local</v>
      </c>
    </row>
    <row r="1869" spans="1:29" x14ac:dyDescent="0.25">
      <c r="A1869" s="21">
        <v>1868</v>
      </c>
      <c r="B1869" s="21" t="s">
        <v>2277</v>
      </c>
      <c r="C1869" s="30">
        <v>45870</v>
      </c>
      <c r="D1869" s="30">
        <v>45875</v>
      </c>
      <c r="E1869" s="47">
        <v>151.19999999999999</v>
      </c>
      <c r="F1869" s="47">
        <f t="shared" si="196"/>
        <v>13305.599999999999</v>
      </c>
      <c r="G1869" s="48">
        <f t="shared" si="197"/>
        <v>13305.599999999999</v>
      </c>
      <c r="H1869" s="21">
        <v>313612</v>
      </c>
      <c r="I1869" s="21" t="s">
        <v>3072</v>
      </c>
      <c r="J1869" s="21">
        <v>1</v>
      </c>
      <c r="K1869" s="21">
        <v>1</v>
      </c>
      <c r="L1869" s="21">
        <f t="shared" si="198"/>
        <v>0</v>
      </c>
      <c r="M1869" s="21" t="s">
        <v>2324</v>
      </c>
      <c r="N1869" s="30">
        <v>45880</v>
      </c>
      <c r="O1869" s="48">
        <v>16407.36</v>
      </c>
      <c r="P1869" s="21" t="s">
        <v>276</v>
      </c>
      <c r="Q1869" s="21">
        <v>58154305565</v>
      </c>
      <c r="R1869" s="21" t="s">
        <v>40</v>
      </c>
      <c r="S1869" s="3">
        <v>4</v>
      </c>
      <c r="T1869" s="37"/>
      <c r="U1869" s="21" t="s">
        <v>18</v>
      </c>
      <c r="V1869" s="21" t="str">
        <f>VLOOKUP(P1869,'Customer List'!B:C,2,)</f>
        <v>Pune</v>
      </c>
      <c r="W1869" s="38"/>
      <c r="X1869" s="30">
        <v>45881</v>
      </c>
      <c r="Y1869" s="21">
        <f t="shared" si="199"/>
        <v>1</v>
      </c>
      <c r="Z1869" s="21" t="str">
        <f t="shared" si="200"/>
        <v>Monday</v>
      </c>
      <c r="AA1869" s="21" t="str">
        <f t="shared" si="201"/>
        <v>Tuesday</v>
      </c>
      <c r="AB1869" s="21" t="str">
        <f>VLOOKUP(U1869,'Currency Sheet'!A:C,3,)</f>
        <v>DOLLAR</v>
      </c>
      <c r="AC1869" s="42" t="str">
        <f>VLOOKUP(P1869,'Customer List'!B:D,3,)</f>
        <v>OutStation</v>
      </c>
    </row>
    <row r="1870" spans="1:29" x14ac:dyDescent="0.25">
      <c r="A1870" s="21">
        <v>1869</v>
      </c>
      <c r="B1870" s="21" t="s">
        <v>2277</v>
      </c>
      <c r="C1870" s="30">
        <v>45870</v>
      </c>
      <c r="D1870" s="30">
        <v>45875</v>
      </c>
      <c r="E1870" s="47">
        <v>267.39999999999998</v>
      </c>
      <c r="F1870" s="47">
        <f t="shared" si="196"/>
        <v>23531.199999999997</v>
      </c>
      <c r="G1870" s="48">
        <f t="shared" si="197"/>
        <v>23531.199999999997</v>
      </c>
      <c r="H1870" s="21">
        <v>314512</v>
      </c>
      <c r="I1870" s="21" t="s">
        <v>1809</v>
      </c>
      <c r="J1870" s="21">
        <v>1</v>
      </c>
      <c r="K1870" s="21">
        <v>1</v>
      </c>
      <c r="L1870" s="21">
        <f t="shared" si="198"/>
        <v>0</v>
      </c>
      <c r="M1870" s="21" t="s">
        <v>2300</v>
      </c>
      <c r="N1870" s="30">
        <v>45876</v>
      </c>
      <c r="O1870" s="48">
        <v>36290</v>
      </c>
      <c r="P1870" s="21" t="s">
        <v>213</v>
      </c>
      <c r="Q1870" s="21" t="s">
        <v>1127</v>
      </c>
      <c r="R1870" s="21" t="s">
        <v>1127</v>
      </c>
      <c r="S1870" s="3">
        <v>4</v>
      </c>
      <c r="T1870" s="37"/>
      <c r="U1870" s="21" t="s">
        <v>18</v>
      </c>
      <c r="V1870" s="21" t="str">
        <f>VLOOKUP(P1870,'Customer List'!B:C,2,)</f>
        <v>Delhi</v>
      </c>
      <c r="W1870" s="38"/>
      <c r="X1870" s="30">
        <f>IF(OR(R1870 = "PRIYANKA MADAM", R1870 = "DEEPAK", R1870 = "PORTER"),N1870,"")</f>
        <v>45876</v>
      </c>
      <c r="Y1870" s="21">
        <f t="shared" si="199"/>
        <v>0</v>
      </c>
      <c r="Z1870" s="21" t="str">
        <f t="shared" si="200"/>
        <v>Thursday</v>
      </c>
      <c r="AA1870" s="21" t="str">
        <f t="shared" si="201"/>
        <v>Thursday</v>
      </c>
      <c r="AB1870" s="21" t="str">
        <f>VLOOKUP(U1870,'Currency Sheet'!A:C,3,)</f>
        <v>DOLLAR</v>
      </c>
      <c r="AC1870" s="42" t="str">
        <f>VLOOKUP(P1870,'Customer List'!B:D,3,)</f>
        <v>Local</v>
      </c>
    </row>
    <row r="1871" spans="1:29" x14ac:dyDescent="0.25">
      <c r="A1871" s="21">
        <v>1870</v>
      </c>
      <c r="B1871" s="21" t="s">
        <v>2277</v>
      </c>
      <c r="C1871" s="30">
        <v>45870</v>
      </c>
      <c r="D1871" s="30">
        <v>45875</v>
      </c>
      <c r="E1871" s="47">
        <v>242.9</v>
      </c>
      <c r="F1871" s="47">
        <f t="shared" si="196"/>
        <v>21375.200000000001</v>
      </c>
      <c r="G1871" s="48">
        <f t="shared" si="197"/>
        <v>21375.200000000001</v>
      </c>
      <c r="H1871" s="21">
        <v>314520</v>
      </c>
      <c r="I1871" s="21" t="s">
        <v>1702</v>
      </c>
      <c r="J1871" s="21">
        <v>1</v>
      </c>
      <c r="K1871" s="21">
        <v>1</v>
      </c>
      <c r="L1871" s="21">
        <f t="shared" si="198"/>
        <v>0</v>
      </c>
      <c r="M1871" s="21" t="s">
        <v>2335</v>
      </c>
      <c r="N1871" s="30">
        <v>45880</v>
      </c>
      <c r="O1871" s="48">
        <v>40338.75</v>
      </c>
      <c r="P1871" s="21" t="s">
        <v>206</v>
      </c>
      <c r="Q1871" s="21">
        <v>58154307046</v>
      </c>
      <c r="R1871" s="21" t="s">
        <v>40</v>
      </c>
      <c r="S1871" s="3">
        <v>4</v>
      </c>
      <c r="T1871" s="37"/>
      <c r="U1871" s="21" t="s">
        <v>18</v>
      </c>
      <c r="V1871" s="21" t="str">
        <f>VLOOKUP(P1871,'Customer List'!B:C,2,)</f>
        <v>Hyderabad</v>
      </c>
      <c r="W1871" s="38"/>
      <c r="X1871" s="30">
        <v>45881</v>
      </c>
      <c r="Y1871" s="21">
        <f t="shared" si="199"/>
        <v>1</v>
      </c>
      <c r="Z1871" s="21" t="str">
        <f t="shared" si="200"/>
        <v>Monday</v>
      </c>
      <c r="AA1871" s="21" t="str">
        <f t="shared" si="201"/>
        <v>Tuesday</v>
      </c>
      <c r="AB1871" s="21" t="str">
        <f>VLOOKUP(U1871,'Currency Sheet'!A:C,3,)</f>
        <v>DOLLAR</v>
      </c>
      <c r="AC1871" s="42" t="str">
        <f>VLOOKUP(P1871,'Customer List'!B:D,3,)</f>
        <v>OutStation</v>
      </c>
    </row>
    <row r="1872" spans="1:29" x14ac:dyDescent="0.25">
      <c r="A1872" s="21">
        <v>1871</v>
      </c>
      <c r="B1872" s="21" t="s">
        <v>2277</v>
      </c>
      <c r="C1872" s="30">
        <v>45870</v>
      </c>
      <c r="D1872" s="30">
        <v>45875</v>
      </c>
      <c r="E1872" s="47">
        <v>259</v>
      </c>
      <c r="F1872" s="47">
        <f t="shared" si="196"/>
        <v>22792</v>
      </c>
      <c r="G1872" s="48">
        <f t="shared" si="197"/>
        <v>22792</v>
      </c>
      <c r="H1872" s="21">
        <v>315810</v>
      </c>
      <c r="I1872" s="21" t="s">
        <v>3073</v>
      </c>
      <c r="J1872" s="21">
        <v>1</v>
      </c>
      <c r="K1872" s="21">
        <v>1</v>
      </c>
      <c r="L1872" s="21">
        <f t="shared" si="198"/>
        <v>0</v>
      </c>
      <c r="M1872" s="21" t="s">
        <v>2356</v>
      </c>
      <c r="N1872" s="30">
        <v>45882</v>
      </c>
      <c r="O1872" s="48">
        <v>0</v>
      </c>
      <c r="P1872" s="21" t="s">
        <v>625</v>
      </c>
      <c r="Q1872" s="21" t="s">
        <v>2070</v>
      </c>
      <c r="R1872" s="21" t="s">
        <v>637</v>
      </c>
      <c r="S1872" s="3">
        <v>4</v>
      </c>
      <c r="T1872" s="37" t="s">
        <v>2357</v>
      </c>
      <c r="U1872" s="21" t="s">
        <v>18</v>
      </c>
      <c r="V1872" s="21" t="str">
        <f>VLOOKUP(P1872,'Customer List'!B:C,2,)</f>
        <v>Delhi</v>
      </c>
      <c r="W1872" s="38"/>
      <c r="X1872" s="30">
        <v>45882</v>
      </c>
      <c r="Y1872" s="21">
        <f t="shared" si="199"/>
        <v>0</v>
      </c>
      <c r="Z1872" s="21" t="str">
        <f t="shared" si="200"/>
        <v>Wednesday</v>
      </c>
      <c r="AA1872" s="21" t="str">
        <f t="shared" si="201"/>
        <v>Wednesday</v>
      </c>
      <c r="AB1872" s="21" t="str">
        <f>VLOOKUP(U1872,'Currency Sheet'!A:C,3,)</f>
        <v>DOLLAR</v>
      </c>
      <c r="AC1872" s="42" t="str">
        <f>VLOOKUP(P1872,'Customer List'!B:D,3,)</f>
        <v>Local</v>
      </c>
    </row>
    <row r="1873" spans="1:29" x14ac:dyDescent="0.25">
      <c r="A1873" s="21">
        <v>1872</v>
      </c>
      <c r="B1873" s="21" t="s">
        <v>2277</v>
      </c>
      <c r="C1873" s="30">
        <v>45870</v>
      </c>
      <c r="D1873" s="30">
        <v>45875</v>
      </c>
      <c r="E1873" s="47">
        <v>128.1</v>
      </c>
      <c r="F1873" s="47">
        <f t="shared" si="196"/>
        <v>11272.8</v>
      </c>
      <c r="G1873" s="48">
        <f t="shared" si="197"/>
        <v>11272.8</v>
      </c>
      <c r="H1873" s="21">
        <v>320207</v>
      </c>
      <c r="I1873" s="21" t="s">
        <v>1235</v>
      </c>
      <c r="J1873" s="21">
        <v>1</v>
      </c>
      <c r="K1873" s="21">
        <v>1</v>
      </c>
      <c r="L1873" s="21">
        <f t="shared" si="198"/>
        <v>0</v>
      </c>
      <c r="M1873" s="21" t="s">
        <v>2308</v>
      </c>
      <c r="N1873" s="30">
        <v>45880</v>
      </c>
      <c r="O1873" s="48">
        <v>19288.2</v>
      </c>
      <c r="P1873" s="21" t="s">
        <v>228</v>
      </c>
      <c r="Q1873" s="21">
        <v>58154309883</v>
      </c>
      <c r="R1873" s="21" t="s">
        <v>40</v>
      </c>
      <c r="S1873" s="3">
        <v>4</v>
      </c>
      <c r="T1873" s="37"/>
      <c r="U1873" s="21" t="s">
        <v>18</v>
      </c>
      <c r="V1873" s="21" t="str">
        <f>VLOOKUP(P1873,'Customer List'!B:C,2,)</f>
        <v>Kolkata</v>
      </c>
      <c r="W1873" s="38"/>
      <c r="X1873" s="30">
        <v>45881</v>
      </c>
      <c r="Y1873" s="21">
        <f t="shared" si="199"/>
        <v>1</v>
      </c>
      <c r="Z1873" s="21" t="str">
        <f t="shared" si="200"/>
        <v>Monday</v>
      </c>
      <c r="AA1873" s="21" t="str">
        <f t="shared" si="201"/>
        <v>Tuesday</v>
      </c>
      <c r="AB1873" s="21" t="str">
        <f>VLOOKUP(U1873,'Currency Sheet'!A:C,3,)</f>
        <v>DOLLAR</v>
      </c>
      <c r="AC1873" s="42" t="str">
        <f>VLOOKUP(P1873,'Customer List'!B:D,3,)</f>
        <v>OutStation</v>
      </c>
    </row>
    <row r="1874" spans="1:29" x14ac:dyDescent="0.25">
      <c r="A1874" s="21">
        <v>1873</v>
      </c>
      <c r="B1874" s="21" t="s">
        <v>2277</v>
      </c>
      <c r="C1874" s="30">
        <v>45870</v>
      </c>
      <c r="D1874" s="30">
        <v>45875</v>
      </c>
      <c r="E1874" s="47">
        <v>263.89999999999998</v>
      </c>
      <c r="F1874" s="47">
        <f t="shared" si="196"/>
        <v>23223.199999999997</v>
      </c>
      <c r="G1874" s="48">
        <f t="shared" si="197"/>
        <v>23223.199999999997</v>
      </c>
      <c r="H1874" s="21">
        <v>320208</v>
      </c>
      <c r="I1874" s="21" t="s">
        <v>1235</v>
      </c>
      <c r="J1874" s="21">
        <v>1</v>
      </c>
      <c r="K1874" s="21">
        <v>1</v>
      </c>
      <c r="L1874" s="21">
        <f t="shared" si="198"/>
        <v>0</v>
      </c>
      <c r="M1874" s="21" t="s">
        <v>2325</v>
      </c>
      <c r="N1874" s="30">
        <v>45880</v>
      </c>
      <c r="O1874" s="48">
        <v>40904.5</v>
      </c>
      <c r="P1874" s="21" t="s">
        <v>22</v>
      </c>
      <c r="Q1874" s="50" t="s">
        <v>2343</v>
      </c>
      <c r="R1874" s="21" t="s">
        <v>40</v>
      </c>
      <c r="S1874" s="3">
        <v>4</v>
      </c>
      <c r="T1874" s="37"/>
      <c r="U1874" s="21" t="s">
        <v>18</v>
      </c>
      <c r="V1874" s="21" t="str">
        <f>VLOOKUP(P1874,'Customer List'!B:C,2,)</f>
        <v>Chandigarh</v>
      </c>
      <c r="W1874" s="38"/>
      <c r="X1874" s="30">
        <v>45882</v>
      </c>
      <c r="Y1874" s="21">
        <f t="shared" si="199"/>
        <v>2</v>
      </c>
      <c r="Z1874" s="21" t="str">
        <f t="shared" si="200"/>
        <v>Monday</v>
      </c>
      <c r="AA1874" s="21" t="str">
        <f t="shared" si="201"/>
        <v>Wednesday</v>
      </c>
      <c r="AB1874" s="21" t="str">
        <f>VLOOKUP(U1874,'Currency Sheet'!A:C,3,)</f>
        <v>DOLLAR</v>
      </c>
      <c r="AC1874" s="42" t="str">
        <f>VLOOKUP(P1874,'Customer List'!B:D,3,)</f>
        <v>OutStation</v>
      </c>
    </row>
    <row r="1875" spans="1:29" x14ac:dyDescent="0.25">
      <c r="A1875" s="21">
        <v>1874</v>
      </c>
      <c r="B1875" s="21" t="s">
        <v>2277</v>
      </c>
      <c r="C1875" s="30">
        <v>45870</v>
      </c>
      <c r="D1875" s="30">
        <v>45875</v>
      </c>
      <c r="E1875" s="47">
        <v>219.8</v>
      </c>
      <c r="F1875" s="47">
        <f t="shared" si="196"/>
        <v>19342.400000000001</v>
      </c>
      <c r="G1875" s="48">
        <f t="shared" si="197"/>
        <v>19342.400000000001</v>
      </c>
      <c r="H1875" s="21">
        <v>328114</v>
      </c>
      <c r="I1875" s="21" t="s">
        <v>2842</v>
      </c>
      <c r="J1875" s="21">
        <v>1</v>
      </c>
      <c r="K1875" s="21">
        <v>1</v>
      </c>
      <c r="L1875" s="21">
        <f t="shared" si="198"/>
        <v>0</v>
      </c>
      <c r="M1875" s="21" t="s">
        <v>2324</v>
      </c>
      <c r="N1875" s="30">
        <v>45880</v>
      </c>
      <c r="O1875" s="48">
        <v>23851.439999999999</v>
      </c>
      <c r="P1875" s="21" t="s">
        <v>276</v>
      </c>
      <c r="Q1875" s="21">
        <v>58154305565</v>
      </c>
      <c r="R1875" s="21" t="s">
        <v>40</v>
      </c>
      <c r="S1875" s="3">
        <v>4</v>
      </c>
      <c r="T1875" s="37"/>
      <c r="U1875" s="21" t="s">
        <v>18</v>
      </c>
      <c r="V1875" s="21" t="str">
        <f>VLOOKUP(P1875,'Customer List'!B:C,2,)</f>
        <v>Pune</v>
      </c>
      <c r="W1875" s="38"/>
      <c r="X1875" s="30">
        <v>45881</v>
      </c>
      <c r="Y1875" s="21">
        <f t="shared" si="199"/>
        <v>1</v>
      </c>
      <c r="Z1875" s="21" t="str">
        <f t="shared" si="200"/>
        <v>Monday</v>
      </c>
      <c r="AA1875" s="21" t="str">
        <f t="shared" si="201"/>
        <v>Tuesday</v>
      </c>
      <c r="AB1875" s="21" t="str">
        <f>VLOOKUP(U1875,'Currency Sheet'!A:C,3,)</f>
        <v>DOLLAR</v>
      </c>
      <c r="AC1875" s="42" t="str">
        <f>VLOOKUP(P1875,'Customer List'!B:D,3,)</f>
        <v>OutStation</v>
      </c>
    </row>
    <row r="1876" spans="1:29" x14ac:dyDescent="0.25">
      <c r="A1876" s="21">
        <v>1875</v>
      </c>
      <c r="B1876" s="21" t="s">
        <v>2277</v>
      </c>
      <c r="C1876" s="30">
        <v>45870</v>
      </c>
      <c r="D1876" s="30">
        <v>45875</v>
      </c>
      <c r="E1876" s="47">
        <v>107.1</v>
      </c>
      <c r="F1876" s="47">
        <f t="shared" si="196"/>
        <v>9424.7999999999993</v>
      </c>
      <c r="G1876" s="48">
        <f t="shared" si="197"/>
        <v>9424.7999999999993</v>
      </c>
      <c r="H1876" s="21">
        <v>329915</v>
      </c>
      <c r="I1876" s="21" t="s">
        <v>3074</v>
      </c>
      <c r="J1876" s="21">
        <v>1</v>
      </c>
      <c r="K1876" s="21">
        <v>1</v>
      </c>
      <c r="L1876" s="21">
        <f t="shared" si="198"/>
        <v>0</v>
      </c>
      <c r="M1876" s="21" t="s">
        <v>2351</v>
      </c>
      <c r="N1876" s="30">
        <v>45881</v>
      </c>
      <c r="O1876" s="48">
        <v>22529.25</v>
      </c>
      <c r="P1876" s="21" t="s">
        <v>30</v>
      </c>
      <c r="Q1876" s="21" t="s">
        <v>2070</v>
      </c>
      <c r="R1876" s="21" t="s">
        <v>637</v>
      </c>
      <c r="S1876" s="3">
        <v>4</v>
      </c>
      <c r="T1876" s="37"/>
      <c r="U1876" s="21" t="s">
        <v>18</v>
      </c>
      <c r="V1876" s="21" t="str">
        <f>VLOOKUP(P1876,'Customer List'!B:C,2,)</f>
        <v>Delhi</v>
      </c>
      <c r="W1876" s="38"/>
      <c r="X1876" s="30">
        <v>45881</v>
      </c>
      <c r="Y1876" s="21">
        <f t="shared" si="199"/>
        <v>0</v>
      </c>
      <c r="Z1876" s="21" t="str">
        <f t="shared" si="200"/>
        <v>Tuesday</v>
      </c>
      <c r="AA1876" s="21" t="str">
        <f t="shared" si="201"/>
        <v>Tuesday</v>
      </c>
      <c r="AB1876" s="21" t="str">
        <f>VLOOKUP(U1876,'Currency Sheet'!A:C,3,)</f>
        <v>DOLLAR</v>
      </c>
      <c r="AC1876" s="42" t="str">
        <f>VLOOKUP(P1876,'Customer List'!B:D,3,)</f>
        <v>Local</v>
      </c>
    </row>
    <row r="1877" spans="1:29" x14ac:dyDescent="0.25">
      <c r="A1877" s="21">
        <v>1876</v>
      </c>
      <c r="B1877" s="21" t="s">
        <v>2277</v>
      </c>
      <c r="C1877" s="30">
        <v>45870</v>
      </c>
      <c r="D1877" s="30">
        <v>45875</v>
      </c>
      <c r="E1877" s="47">
        <v>179.2</v>
      </c>
      <c r="F1877" s="47">
        <f t="shared" si="196"/>
        <v>15769.599999999999</v>
      </c>
      <c r="G1877" s="48">
        <f t="shared" si="197"/>
        <v>15769.599999999999</v>
      </c>
      <c r="H1877" s="21">
        <v>333906</v>
      </c>
      <c r="I1877" s="21" t="s">
        <v>3075</v>
      </c>
      <c r="J1877" s="21">
        <v>1</v>
      </c>
      <c r="K1877" s="21">
        <v>1</v>
      </c>
      <c r="L1877" s="21">
        <f t="shared" si="198"/>
        <v>0</v>
      </c>
      <c r="M1877" s="21" t="s">
        <v>2325</v>
      </c>
      <c r="N1877" s="30">
        <v>45880</v>
      </c>
      <c r="O1877" s="48">
        <v>27776</v>
      </c>
      <c r="P1877" s="21" t="s">
        <v>22</v>
      </c>
      <c r="Q1877" s="50" t="s">
        <v>2343</v>
      </c>
      <c r="R1877" s="21" t="s">
        <v>40</v>
      </c>
      <c r="S1877" s="3">
        <v>4</v>
      </c>
      <c r="T1877" s="37"/>
      <c r="U1877" s="21" t="s">
        <v>18</v>
      </c>
      <c r="V1877" s="21" t="str">
        <f>VLOOKUP(P1877,'Customer List'!B:C,2,)</f>
        <v>Chandigarh</v>
      </c>
      <c r="W1877" s="38"/>
      <c r="X1877" s="30">
        <v>45882</v>
      </c>
      <c r="Y1877" s="21">
        <f t="shared" si="199"/>
        <v>2</v>
      </c>
      <c r="Z1877" s="21" t="str">
        <f t="shared" si="200"/>
        <v>Monday</v>
      </c>
      <c r="AA1877" s="21" t="str">
        <f t="shared" si="201"/>
        <v>Wednesday</v>
      </c>
      <c r="AB1877" s="21" t="str">
        <f>VLOOKUP(U1877,'Currency Sheet'!A:C,3,)</f>
        <v>DOLLAR</v>
      </c>
      <c r="AC1877" s="42" t="str">
        <f>VLOOKUP(P1877,'Customer List'!B:D,3,)</f>
        <v>OutStation</v>
      </c>
    </row>
    <row r="1878" spans="1:29" x14ac:dyDescent="0.25">
      <c r="A1878" s="21">
        <v>1877</v>
      </c>
      <c r="B1878" s="21" t="s">
        <v>2277</v>
      </c>
      <c r="C1878" s="30">
        <v>45870</v>
      </c>
      <c r="D1878" s="30">
        <v>45875</v>
      </c>
      <c r="E1878" s="47">
        <v>287.7</v>
      </c>
      <c r="F1878" s="47">
        <f t="shared" si="196"/>
        <v>25317.599999999999</v>
      </c>
      <c r="G1878" s="48">
        <f t="shared" si="197"/>
        <v>25317.599999999999</v>
      </c>
      <c r="H1878" s="21">
        <v>336718</v>
      </c>
      <c r="I1878" s="21" t="s">
        <v>3076</v>
      </c>
      <c r="J1878" s="21">
        <v>1</v>
      </c>
      <c r="K1878" s="21">
        <v>1</v>
      </c>
      <c r="L1878" s="21">
        <f t="shared" si="198"/>
        <v>0</v>
      </c>
      <c r="M1878" s="21" t="s">
        <v>2335</v>
      </c>
      <c r="N1878" s="30">
        <v>45880</v>
      </c>
      <c r="O1878" s="48">
        <v>47778.75</v>
      </c>
      <c r="P1878" s="21" t="s">
        <v>206</v>
      </c>
      <c r="Q1878" s="21">
        <v>58154307046</v>
      </c>
      <c r="R1878" s="21" t="s">
        <v>40</v>
      </c>
      <c r="S1878" s="3">
        <v>4</v>
      </c>
      <c r="T1878" s="37"/>
      <c r="U1878" s="21" t="s">
        <v>18</v>
      </c>
      <c r="V1878" s="21" t="str">
        <f>VLOOKUP(P1878,'Customer List'!B:C,2,)</f>
        <v>Hyderabad</v>
      </c>
      <c r="W1878" s="38"/>
      <c r="X1878" s="30">
        <v>45881</v>
      </c>
      <c r="Y1878" s="21">
        <f t="shared" si="199"/>
        <v>1</v>
      </c>
      <c r="Z1878" s="21" t="str">
        <f t="shared" si="200"/>
        <v>Monday</v>
      </c>
      <c r="AA1878" s="21" t="str">
        <f t="shared" si="201"/>
        <v>Tuesday</v>
      </c>
      <c r="AB1878" s="21" t="str">
        <f>VLOOKUP(U1878,'Currency Sheet'!A:C,3,)</f>
        <v>DOLLAR</v>
      </c>
      <c r="AC1878" s="42" t="str">
        <f>VLOOKUP(P1878,'Customer List'!B:D,3,)</f>
        <v>OutStation</v>
      </c>
    </row>
    <row r="1879" spans="1:29" x14ac:dyDescent="0.25">
      <c r="A1879" s="21">
        <v>1878</v>
      </c>
      <c r="B1879" s="21" t="s">
        <v>2277</v>
      </c>
      <c r="C1879" s="30">
        <v>45870</v>
      </c>
      <c r="D1879" s="30">
        <v>45875</v>
      </c>
      <c r="E1879" s="47">
        <v>153</v>
      </c>
      <c r="F1879" s="47">
        <f t="shared" si="196"/>
        <v>13464</v>
      </c>
      <c r="G1879" s="48">
        <f t="shared" si="197"/>
        <v>26928</v>
      </c>
      <c r="H1879" s="21">
        <v>303529</v>
      </c>
      <c r="I1879" s="21" t="s">
        <v>3077</v>
      </c>
      <c r="J1879" s="21">
        <v>2</v>
      </c>
      <c r="K1879" s="21">
        <v>2</v>
      </c>
      <c r="L1879" s="21">
        <f t="shared" si="198"/>
        <v>0</v>
      </c>
      <c r="M1879" s="21" t="s">
        <v>2302</v>
      </c>
      <c r="N1879" s="30">
        <v>45877</v>
      </c>
      <c r="O1879" s="48">
        <v>46165.2</v>
      </c>
      <c r="P1879" s="21" t="s">
        <v>652</v>
      </c>
      <c r="Q1879" s="21" t="s">
        <v>2070</v>
      </c>
      <c r="R1879" s="21" t="s">
        <v>637</v>
      </c>
      <c r="S1879" s="3">
        <v>4</v>
      </c>
      <c r="T1879" s="37"/>
      <c r="U1879" s="21" t="s">
        <v>18</v>
      </c>
      <c r="V1879" s="21" t="str">
        <f>VLOOKUP(P1879,'Customer List'!B:C,2,)</f>
        <v>Delhi</v>
      </c>
      <c r="W1879" s="38"/>
      <c r="X1879" s="30">
        <v>45877</v>
      </c>
      <c r="Y1879" s="21">
        <f t="shared" si="199"/>
        <v>0</v>
      </c>
      <c r="Z1879" s="21" t="str">
        <f t="shared" si="200"/>
        <v>Friday</v>
      </c>
      <c r="AA1879" s="21" t="str">
        <f t="shared" si="201"/>
        <v>Friday</v>
      </c>
      <c r="AB1879" s="21" t="str">
        <f>VLOOKUP(U1879,'Currency Sheet'!A:C,3,)</f>
        <v>DOLLAR</v>
      </c>
      <c r="AC1879" s="42" t="str">
        <f>VLOOKUP(P1879,'Customer List'!B:D,3,)</f>
        <v>Local</v>
      </c>
    </row>
    <row r="1880" spans="1:29" x14ac:dyDescent="0.25">
      <c r="A1880" s="21">
        <v>1879</v>
      </c>
      <c r="B1880" s="21" t="s">
        <v>2277</v>
      </c>
      <c r="C1880" s="30">
        <v>45870</v>
      </c>
      <c r="D1880" s="30">
        <v>45875</v>
      </c>
      <c r="E1880" s="47">
        <v>107.1</v>
      </c>
      <c r="F1880" s="47">
        <f t="shared" si="196"/>
        <v>9424.7999999999993</v>
      </c>
      <c r="G1880" s="48">
        <f t="shared" si="197"/>
        <v>9424.7999999999993</v>
      </c>
      <c r="H1880" s="21">
        <v>345005</v>
      </c>
      <c r="I1880" s="21" t="s">
        <v>2947</v>
      </c>
      <c r="J1880" s="21">
        <v>1</v>
      </c>
      <c r="K1880" s="21">
        <v>1</v>
      </c>
      <c r="L1880" s="21">
        <f t="shared" si="198"/>
        <v>0</v>
      </c>
      <c r="M1880" s="21" t="s">
        <v>2351</v>
      </c>
      <c r="N1880" s="30">
        <v>45881</v>
      </c>
      <c r="O1880" s="48">
        <v>22529.25</v>
      </c>
      <c r="P1880" s="21" t="s">
        <v>30</v>
      </c>
      <c r="Q1880" s="21" t="s">
        <v>2070</v>
      </c>
      <c r="R1880" s="21" t="s">
        <v>637</v>
      </c>
      <c r="S1880" s="3">
        <v>4</v>
      </c>
      <c r="T1880" s="37"/>
      <c r="U1880" s="21" t="s">
        <v>18</v>
      </c>
      <c r="V1880" s="21" t="str">
        <f>VLOOKUP(P1880,'Customer List'!B:C,2,)</f>
        <v>Delhi</v>
      </c>
      <c r="W1880" s="38"/>
      <c r="X1880" s="30">
        <v>45881</v>
      </c>
      <c r="Y1880" s="21">
        <f t="shared" si="199"/>
        <v>0</v>
      </c>
      <c r="Z1880" s="21" t="str">
        <f t="shared" si="200"/>
        <v>Tuesday</v>
      </c>
      <c r="AA1880" s="21" t="str">
        <f t="shared" si="201"/>
        <v>Tuesday</v>
      </c>
      <c r="AB1880" s="21" t="str">
        <f>VLOOKUP(U1880,'Currency Sheet'!A:C,3,)</f>
        <v>DOLLAR</v>
      </c>
      <c r="AC1880" s="42" t="str">
        <f>VLOOKUP(P1880,'Customer List'!B:D,3,)</f>
        <v>Local</v>
      </c>
    </row>
    <row r="1881" spans="1:29" x14ac:dyDescent="0.25">
      <c r="A1881" s="21">
        <v>1880</v>
      </c>
      <c r="B1881" s="21" t="s">
        <v>2277</v>
      </c>
      <c r="C1881" s="30">
        <v>45870</v>
      </c>
      <c r="D1881" s="30">
        <v>45875</v>
      </c>
      <c r="E1881" s="47">
        <v>318</v>
      </c>
      <c r="F1881" s="47">
        <f t="shared" si="196"/>
        <v>27984</v>
      </c>
      <c r="G1881" s="48">
        <f t="shared" si="197"/>
        <v>27984</v>
      </c>
      <c r="H1881" s="21">
        <v>345030</v>
      </c>
      <c r="I1881" s="21" t="s">
        <v>3078</v>
      </c>
      <c r="J1881" s="21">
        <v>1</v>
      </c>
      <c r="K1881" s="21">
        <v>1</v>
      </c>
      <c r="L1881" s="21">
        <f t="shared" si="198"/>
        <v>0</v>
      </c>
      <c r="M1881" s="21" t="s">
        <v>2320</v>
      </c>
      <c r="N1881" s="30">
        <v>45880</v>
      </c>
      <c r="O1881" s="48">
        <v>39432</v>
      </c>
      <c r="P1881" s="21" t="s">
        <v>891</v>
      </c>
      <c r="Q1881" s="21">
        <v>58154307190</v>
      </c>
      <c r="R1881" s="21" t="s">
        <v>40</v>
      </c>
      <c r="S1881" s="3">
        <v>4</v>
      </c>
      <c r="T1881" s="37"/>
      <c r="U1881" s="21" t="s">
        <v>18</v>
      </c>
      <c r="V1881" s="21" t="str">
        <f>VLOOKUP(P1881,'Customer List'!B:C,2,)</f>
        <v>Banglore</v>
      </c>
      <c r="W1881" s="38"/>
      <c r="X1881" s="30">
        <v>45881</v>
      </c>
      <c r="Y1881" s="21">
        <f t="shared" si="199"/>
        <v>1</v>
      </c>
      <c r="Z1881" s="21" t="str">
        <f t="shared" si="200"/>
        <v>Monday</v>
      </c>
      <c r="AA1881" s="21" t="str">
        <f t="shared" si="201"/>
        <v>Tuesday</v>
      </c>
      <c r="AB1881" s="21" t="str">
        <f>VLOOKUP(U1881,'Currency Sheet'!A:C,3,)</f>
        <v>DOLLAR</v>
      </c>
      <c r="AC1881" s="42" t="str">
        <f>VLOOKUP(P1881,'Customer List'!B:D,3,)</f>
        <v>OutStation</v>
      </c>
    </row>
    <row r="1882" spans="1:29" x14ac:dyDescent="0.25">
      <c r="A1882" s="21">
        <v>1881</v>
      </c>
      <c r="B1882" s="21" t="s">
        <v>2277</v>
      </c>
      <c r="C1882" s="30">
        <v>45870</v>
      </c>
      <c r="D1882" s="30">
        <v>45875</v>
      </c>
      <c r="E1882" s="47">
        <v>176.4</v>
      </c>
      <c r="F1882" s="47">
        <f t="shared" si="196"/>
        <v>15523.2</v>
      </c>
      <c r="G1882" s="48">
        <f t="shared" si="197"/>
        <v>15523.2</v>
      </c>
      <c r="H1882" s="21">
        <v>348206</v>
      </c>
      <c r="I1882" s="21" t="s">
        <v>220</v>
      </c>
      <c r="J1882" s="21">
        <v>1</v>
      </c>
      <c r="K1882" s="21">
        <v>1</v>
      </c>
      <c r="L1882" s="21">
        <f t="shared" si="198"/>
        <v>0</v>
      </c>
      <c r="M1882" s="21" t="s">
        <v>2299</v>
      </c>
      <c r="N1882" s="30">
        <v>45876</v>
      </c>
      <c r="O1882" s="48">
        <v>23940</v>
      </c>
      <c r="P1882" s="21" t="s">
        <v>213</v>
      </c>
      <c r="Q1882" s="21" t="s">
        <v>1127</v>
      </c>
      <c r="R1882" s="21" t="s">
        <v>1127</v>
      </c>
      <c r="S1882" s="3">
        <v>4</v>
      </c>
      <c r="T1882" s="37"/>
      <c r="U1882" s="21" t="s">
        <v>18</v>
      </c>
      <c r="V1882" s="21" t="str">
        <f>VLOOKUP(P1882,'Customer List'!B:C,2,)</f>
        <v>Delhi</v>
      </c>
      <c r="W1882" s="38"/>
      <c r="X1882" s="30">
        <f>IF(OR(R1882 = "PRIYANKA MADAM", R1882 = "DEEPAK", R1882 = "PORTER"),N1882,"")</f>
        <v>45876</v>
      </c>
      <c r="Y1882" s="21">
        <f t="shared" si="199"/>
        <v>0</v>
      </c>
      <c r="Z1882" s="21" t="str">
        <f t="shared" si="200"/>
        <v>Thursday</v>
      </c>
      <c r="AA1882" s="21" t="str">
        <f t="shared" si="201"/>
        <v>Thursday</v>
      </c>
      <c r="AB1882" s="21" t="str">
        <f>VLOOKUP(U1882,'Currency Sheet'!A:C,3,)</f>
        <v>DOLLAR</v>
      </c>
      <c r="AC1882" s="42" t="str">
        <f>VLOOKUP(P1882,'Customer List'!B:D,3,)</f>
        <v>Local</v>
      </c>
    </row>
    <row r="1883" spans="1:29" x14ac:dyDescent="0.25">
      <c r="A1883" s="21">
        <v>1882</v>
      </c>
      <c r="B1883" s="21" t="s">
        <v>2277</v>
      </c>
      <c r="C1883" s="30">
        <v>45870</v>
      </c>
      <c r="D1883" s="30">
        <v>45875</v>
      </c>
      <c r="E1883" s="47">
        <v>90.3</v>
      </c>
      <c r="F1883" s="47">
        <f t="shared" si="196"/>
        <v>7946.4</v>
      </c>
      <c r="G1883" s="48">
        <f t="shared" si="197"/>
        <v>7946.4</v>
      </c>
      <c r="H1883" s="21">
        <v>350305</v>
      </c>
      <c r="I1883" s="21" t="s">
        <v>3079</v>
      </c>
      <c r="J1883" s="21">
        <v>1</v>
      </c>
      <c r="K1883" s="21">
        <v>1</v>
      </c>
      <c r="L1883" s="21">
        <f t="shared" si="198"/>
        <v>0</v>
      </c>
      <c r="M1883" s="21" t="s">
        <v>2309</v>
      </c>
      <c r="N1883" s="30">
        <v>45880</v>
      </c>
      <c r="O1883" s="48">
        <v>11029.5</v>
      </c>
      <c r="P1883" s="21" t="s">
        <v>242</v>
      </c>
      <c r="Q1883" s="21">
        <v>58154307621</v>
      </c>
      <c r="R1883" s="21" t="s">
        <v>40</v>
      </c>
      <c r="S1883" s="3">
        <v>4</v>
      </c>
      <c r="T1883" s="37"/>
      <c r="U1883" s="21" t="s">
        <v>18</v>
      </c>
      <c r="V1883" s="21" t="str">
        <f>VLOOKUP(P1883,'Customer List'!B:C,2,)</f>
        <v>Mumbai</v>
      </c>
      <c r="W1883" s="38"/>
      <c r="X1883" s="30">
        <v>45881</v>
      </c>
      <c r="Y1883" s="21">
        <f t="shared" si="199"/>
        <v>1</v>
      </c>
      <c r="Z1883" s="21" t="str">
        <f t="shared" si="200"/>
        <v>Monday</v>
      </c>
      <c r="AA1883" s="21" t="str">
        <f t="shared" si="201"/>
        <v>Tuesday</v>
      </c>
      <c r="AB1883" s="21" t="str">
        <f>VLOOKUP(U1883,'Currency Sheet'!A:C,3,)</f>
        <v>DOLLAR</v>
      </c>
      <c r="AC1883" s="42" t="str">
        <f>VLOOKUP(P1883,'Customer List'!B:D,3,)</f>
        <v>OutStation</v>
      </c>
    </row>
    <row r="1884" spans="1:29" x14ac:dyDescent="0.25">
      <c r="A1884" s="21">
        <v>1883</v>
      </c>
      <c r="B1884" s="21" t="s">
        <v>2277</v>
      </c>
      <c r="C1884" s="30">
        <v>45870</v>
      </c>
      <c r="D1884" s="30">
        <v>45875</v>
      </c>
      <c r="E1884" s="47">
        <v>142.5</v>
      </c>
      <c r="F1884" s="47">
        <f t="shared" si="196"/>
        <v>12540</v>
      </c>
      <c r="G1884" s="48">
        <f t="shared" si="197"/>
        <v>25080</v>
      </c>
      <c r="H1884" s="21">
        <v>344007</v>
      </c>
      <c r="I1884" s="21" t="s">
        <v>3080</v>
      </c>
      <c r="J1884" s="21">
        <v>2</v>
      </c>
      <c r="K1884" s="21">
        <v>2</v>
      </c>
      <c r="L1884" s="21">
        <f t="shared" si="198"/>
        <v>0</v>
      </c>
      <c r="M1884" s="21" t="s">
        <v>2302</v>
      </c>
      <c r="N1884" s="30">
        <v>45877</v>
      </c>
      <c r="O1884" s="48">
        <v>42996</v>
      </c>
      <c r="P1884" s="21" t="s">
        <v>652</v>
      </c>
      <c r="Q1884" s="21" t="s">
        <v>2070</v>
      </c>
      <c r="R1884" s="21" t="s">
        <v>637</v>
      </c>
      <c r="S1884" s="3">
        <v>4</v>
      </c>
      <c r="T1884" s="37"/>
      <c r="U1884" s="21" t="s">
        <v>18</v>
      </c>
      <c r="V1884" s="21" t="str">
        <f>VLOOKUP(P1884,'Customer List'!B:C,2,)</f>
        <v>Delhi</v>
      </c>
      <c r="W1884" s="38"/>
      <c r="X1884" s="30">
        <v>45877</v>
      </c>
      <c r="Y1884" s="21">
        <f t="shared" si="199"/>
        <v>0</v>
      </c>
      <c r="Z1884" s="21" t="str">
        <f t="shared" si="200"/>
        <v>Friday</v>
      </c>
      <c r="AA1884" s="21" t="str">
        <f t="shared" si="201"/>
        <v>Friday</v>
      </c>
      <c r="AB1884" s="21" t="str">
        <f>VLOOKUP(U1884,'Currency Sheet'!A:C,3,)</f>
        <v>DOLLAR</v>
      </c>
      <c r="AC1884" s="42" t="str">
        <f>VLOOKUP(P1884,'Customer List'!B:D,3,)</f>
        <v>Local</v>
      </c>
    </row>
    <row r="1885" spans="1:29" x14ac:dyDescent="0.25">
      <c r="A1885" s="21">
        <v>1884</v>
      </c>
      <c r="B1885" s="21" t="s">
        <v>2277</v>
      </c>
      <c r="C1885" s="30">
        <v>45870</v>
      </c>
      <c r="D1885" s="30">
        <v>45875</v>
      </c>
      <c r="E1885" s="47">
        <v>277.2</v>
      </c>
      <c r="F1885" s="47">
        <f t="shared" si="196"/>
        <v>24393.599999999999</v>
      </c>
      <c r="G1885" s="48">
        <f t="shared" si="197"/>
        <v>24393.599999999999</v>
      </c>
      <c r="H1885" s="21">
        <v>359004</v>
      </c>
      <c r="I1885" s="21" t="s">
        <v>3081</v>
      </c>
      <c r="J1885" s="21">
        <v>1</v>
      </c>
      <c r="K1885" s="21">
        <v>1</v>
      </c>
      <c r="L1885" s="21">
        <f t="shared" si="198"/>
        <v>0</v>
      </c>
      <c r="M1885" s="21" t="s">
        <v>2314</v>
      </c>
      <c r="N1885" s="30">
        <v>45880</v>
      </c>
      <c r="O1885" s="48">
        <v>41580</v>
      </c>
      <c r="P1885" s="21" t="s">
        <v>621</v>
      </c>
      <c r="Q1885" s="21">
        <v>58154309220</v>
      </c>
      <c r="R1885" s="21" t="s">
        <v>40</v>
      </c>
      <c r="S1885" s="3">
        <v>4</v>
      </c>
      <c r="T1885" s="37"/>
      <c r="U1885" s="21" t="s">
        <v>18</v>
      </c>
      <c r="V1885" s="21" t="str">
        <f>VLOOKUP(P1885,'Customer List'!B:C,2,)</f>
        <v>Hyderabad</v>
      </c>
      <c r="W1885" s="38"/>
      <c r="X1885" s="30">
        <v>45881</v>
      </c>
      <c r="Y1885" s="21">
        <f t="shared" si="199"/>
        <v>1</v>
      </c>
      <c r="Z1885" s="21" t="str">
        <f t="shared" si="200"/>
        <v>Monday</v>
      </c>
      <c r="AA1885" s="21" t="str">
        <f t="shared" si="201"/>
        <v>Tuesday</v>
      </c>
      <c r="AB1885" s="21" t="str">
        <f>VLOOKUP(U1885,'Currency Sheet'!A:C,3,)</f>
        <v>DOLLAR</v>
      </c>
      <c r="AC1885" s="42" t="str">
        <f>VLOOKUP(P1885,'Customer List'!B:D,3,)</f>
        <v>OutStation</v>
      </c>
    </row>
    <row r="1886" spans="1:29" x14ac:dyDescent="0.25">
      <c r="A1886" s="21">
        <v>1885</v>
      </c>
      <c r="B1886" s="21" t="s">
        <v>2277</v>
      </c>
      <c r="C1886" s="30">
        <v>45870</v>
      </c>
      <c r="D1886" s="30">
        <v>45875</v>
      </c>
      <c r="E1886" s="47">
        <v>86.8</v>
      </c>
      <c r="F1886" s="47">
        <f t="shared" si="196"/>
        <v>7638.4</v>
      </c>
      <c r="G1886" s="48">
        <f t="shared" si="197"/>
        <v>7638.4</v>
      </c>
      <c r="H1886" s="21">
        <v>354511</v>
      </c>
      <c r="I1886" s="21" t="s">
        <v>3082</v>
      </c>
      <c r="J1886" s="21">
        <v>1</v>
      </c>
      <c r="K1886" s="21">
        <v>1</v>
      </c>
      <c r="L1886" s="21">
        <f t="shared" si="198"/>
        <v>0</v>
      </c>
      <c r="M1886" s="21" t="s">
        <v>2302</v>
      </c>
      <c r="N1886" s="30">
        <v>45877</v>
      </c>
      <c r="O1886" s="48">
        <v>12493</v>
      </c>
      <c r="P1886" s="21" t="s">
        <v>652</v>
      </c>
      <c r="Q1886" s="21" t="s">
        <v>2070</v>
      </c>
      <c r="R1886" s="21" t="s">
        <v>637</v>
      </c>
      <c r="S1886" s="3">
        <v>4</v>
      </c>
      <c r="T1886" s="37"/>
      <c r="U1886" s="21" t="s">
        <v>18</v>
      </c>
      <c r="V1886" s="21" t="str">
        <f>VLOOKUP(P1886,'Customer List'!B:C,2,)</f>
        <v>Delhi</v>
      </c>
      <c r="W1886" s="38"/>
      <c r="X1886" s="30">
        <v>45877</v>
      </c>
      <c r="Y1886" s="21">
        <f t="shared" si="199"/>
        <v>0</v>
      </c>
      <c r="Z1886" s="21" t="str">
        <f t="shared" si="200"/>
        <v>Friday</v>
      </c>
      <c r="AA1886" s="21" t="str">
        <f t="shared" si="201"/>
        <v>Friday</v>
      </c>
      <c r="AB1886" s="21" t="str">
        <f>VLOOKUP(U1886,'Currency Sheet'!A:C,3,)</f>
        <v>DOLLAR</v>
      </c>
      <c r="AC1886" s="42" t="str">
        <f>VLOOKUP(P1886,'Customer List'!B:D,3,)</f>
        <v>Local</v>
      </c>
    </row>
    <row r="1887" spans="1:29" x14ac:dyDescent="0.25">
      <c r="A1887" s="21">
        <v>1886</v>
      </c>
      <c r="B1887" s="21" t="s">
        <v>2277</v>
      </c>
      <c r="C1887" s="30">
        <v>45870</v>
      </c>
      <c r="D1887" s="30">
        <v>45875</v>
      </c>
      <c r="E1887" s="47">
        <v>96.600000000000009</v>
      </c>
      <c r="F1887" s="47">
        <f t="shared" si="196"/>
        <v>8500.8000000000011</v>
      </c>
      <c r="G1887" s="48">
        <f t="shared" si="197"/>
        <v>25502.400000000001</v>
      </c>
      <c r="H1887" s="21">
        <v>363004</v>
      </c>
      <c r="I1887" s="21" t="s">
        <v>189</v>
      </c>
      <c r="J1887" s="21">
        <v>3</v>
      </c>
      <c r="K1887" s="21">
        <v>3</v>
      </c>
      <c r="L1887" s="21">
        <f t="shared" si="198"/>
        <v>0</v>
      </c>
      <c r="M1887" s="21" t="s">
        <v>2322</v>
      </c>
      <c r="N1887" s="30">
        <v>45880</v>
      </c>
      <c r="O1887" s="48">
        <v>44919</v>
      </c>
      <c r="P1887" s="21" t="s">
        <v>298</v>
      </c>
      <c r="Q1887" s="21">
        <v>58154306766</v>
      </c>
      <c r="R1887" s="21" t="s">
        <v>40</v>
      </c>
      <c r="S1887" s="3">
        <v>4</v>
      </c>
      <c r="T1887" s="37"/>
      <c r="U1887" s="21" t="s">
        <v>18</v>
      </c>
      <c r="V1887" s="21" t="str">
        <f>VLOOKUP(P1887,'Customer List'!B:C,2,)</f>
        <v>Banglore</v>
      </c>
      <c r="W1887" s="38"/>
      <c r="X1887" s="30">
        <v>45881</v>
      </c>
      <c r="Y1887" s="21">
        <f t="shared" si="199"/>
        <v>1</v>
      </c>
      <c r="Z1887" s="21" t="str">
        <f t="shared" si="200"/>
        <v>Monday</v>
      </c>
      <c r="AA1887" s="21" t="str">
        <f t="shared" si="201"/>
        <v>Tuesday</v>
      </c>
      <c r="AB1887" s="21" t="str">
        <f>VLOOKUP(U1887,'Currency Sheet'!A:C,3,)</f>
        <v>DOLLAR</v>
      </c>
      <c r="AC1887" s="42" t="str">
        <f>VLOOKUP(P1887,'Customer List'!B:D,3,)</f>
        <v>OutStation</v>
      </c>
    </row>
    <row r="1888" spans="1:29" x14ac:dyDescent="0.25">
      <c r="A1888" s="21">
        <v>1887</v>
      </c>
      <c r="B1888" s="21" t="s">
        <v>2277</v>
      </c>
      <c r="C1888" s="30">
        <v>45870</v>
      </c>
      <c r="D1888" s="30">
        <v>45875</v>
      </c>
      <c r="E1888" s="47">
        <v>283.5</v>
      </c>
      <c r="F1888" s="47">
        <f t="shared" si="196"/>
        <v>24948</v>
      </c>
      <c r="G1888" s="48">
        <f t="shared" si="197"/>
        <v>24948</v>
      </c>
      <c r="H1888" s="21">
        <v>366708</v>
      </c>
      <c r="I1888" s="21" t="s">
        <v>3083</v>
      </c>
      <c r="J1888" s="21">
        <v>1</v>
      </c>
      <c r="K1888" s="21">
        <v>1</v>
      </c>
      <c r="L1888" s="21">
        <f t="shared" si="198"/>
        <v>0</v>
      </c>
      <c r="M1888" s="21" t="s">
        <v>2440</v>
      </c>
      <c r="N1888" s="30">
        <v>45876</v>
      </c>
      <c r="O1888" s="48">
        <v>0</v>
      </c>
      <c r="P1888" s="21" t="s">
        <v>625</v>
      </c>
      <c r="Q1888" s="21" t="s">
        <v>1127</v>
      </c>
      <c r="R1888" s="21" t="s">
        <v>1127</v>
      </c>
      <c r="S1888" s="3">
        <v>4</v>
      </c>
      <c r="T1888" s="37" t="s">
        <v>2295</v>
      </c>
      <c r="U1888" s="21" t="s">
        <v>18</v>
      </c>
      <c r="V1888" s="21" t="str">
        <f>VLOOKUP(P1888,'Customer List'!B:C,2,)</f>
        <v>Delhi</v>
      </c>
      <c r="W1888" s="38"/>
      <c r="X1888" s="30">
        <f>IF(OR(R1888 = "PRIYANKA MADAM", R1888 = "DEEPAK", R1888 = "PORTER"),N1888,"")</f>
        <v>45876</v>
      </c>
      <c r="Y1888" s="21">
        <f t="shared" si="199"/>
        <v>0</v>
      </c>
      <c r="Z1888" s="21" t="str">
        <f t="shared" si="200"/>
        <v>Thursday</v>
      </c>
      <c r="AA1888" s="21" t="str">
        <f t="shared" si="201"/>
        <v>Thursday</v>
      </c>
      <c r="AB1888" s="21" t="str">
        <f>VLOOKUP(U1888,'Currency Sheet'!A:C,3,)</f>
        <v>DOLLAR</v>
      </c>
      <c r="AC1888" s="42" t="str">
        <f>VLOOKUP(P1888,'Customer List'!B:D,3,)</f>
        <v>Local</v>
      </c>
    </row>
    <row r="1889" spans="1:29" x14ac:dyDescent="0.25">
      <c r="A1889" s="21">
        <v>1888</v>
      </c>
      <c r="B1889" s="21" t="s">
        <v>2277</v>
      </c>
      <c r="C1889" s="30">
        <v>45870</v>
      </c>
      <c r="D1889" s="30">
        <v>45875</v>
      </c>
      <c r="E1889" s="47">
        <v>112.7</v>
      </c>
      <c r="F1889" s="47">
        <f t="shared" si="196"/>
        <v>9917.6</v>
      </c>
      <c r="G1889" s="48">
        <f t="shared" si="197"/>
        <v>9917.6</v>
      </c>
      <c r="H1889" s="21">
        <v>369211</v>
      </c>
      <c r="I1889" s="21" t="s">
        <v>3084</v>
      </c>
      <c r="J1889" s="21">
        <v>1</v>
      </c>
      <c r="K1889" s="21">
        <v>1</v>
      </c>
      <c r="L1889" s="21">
        <f t="shared" si="198"/>
        <v>0</v>
      </c>
      <c r="M1889" s="21" t="s">
        <v>2351</v>
      </c>
      <c r="N1889" s="30">
        <v>45881</v>
      </c>
      <c r="O1889" s="48">
        <v>23707.25</v>
      </c>
      <c r="P1889" s="21" t="s">
        <v>30</v>
      </c>
      <c r="Q1889" s="21" t="s">
        <v>2070</v>
      </c>
      <c r="R1889" s="21" t="s">
        <v>637</v>
      </c>
      <c r="S1889" s="3">
        <v>4</v>
      </c>
      <c r="T1889" s="37"/>
      <c r="U1889" s="21" t="s">
        <v>18</v>
      </c>
      <c r="V1889" s="21" t="str">
        <f>VLOOKUP(P1889,'Customer List'!B:C,2,)</f>
        <v>Delhi</v>
      </c>
      <c r="W1889" s="38"/>
      <c r="X1889" s="30">
        <v>45881</v>
      </c>
      <c r="Y1889" s="21">
        <f t="shared" si="199"/>
        <v>0</v>
      </c>
      <c r="Z1889" s="21" t="str">
        <f t="shared" si="200"/>
        <v>Tuesday</v>
      </c>
      <c r="AA1889" s="21" t="str">
        <f t="shared" si="201"/>
        <v>Tuesday</v>
      </c>
      <c r="AB1889" s="21" t="str">
        <f>VLOOKUP(U1889,'Currency Sheet'!A:C,3,)</f>
        <v>DOLLAR</v>
      </c>
      <c r="AC1889" s="42" t="str">
        <f>VLOOKUP(P1889,'Customer List'!B:D,3,)</f>
        <v>Local</v>
      </c>
    </row>
    <row r="1890" spans="1:29" x14ac:dyDescent="0.25">
      <c r="A1890" s="21">
        <v>1889</v>
      </c>
      <c r="B1890" s="21" t="s">
        <v>2277</v>
      </c>
      <c r="C1890" s="30">
        <v>45870</v>
      </c>
      <c r="D1890" s="30">
        <v>45875</v>
      </c>
      <c r="E1890" s="47">
        <v>131.6</v>
      </c>
      <c r="F1890" s="47">
        <f t="shared" si="196"/>
        <v>11580.8</v>
      </c>
      <c r="G1890" s="48">
        <f t="shared" si="197"/>
        <v>11580.8</v>
      </c>
      <c r="H1890" s="21">
        <v>372733</v>
      </c>
      <c r="I1890" s="21" t="s">
        <v>3085</v>
      </c>
      <c r="J1890" s="21">
        <v>1</v>
      </c>
      <c r="K1890" s="21">
        <v>1</v>
      </c>
      <c r="L1890" s="21">
        <f t="shared" si="198"/>
        <v>0</v>
      </c>
      <c r="M1890" s="21" t="s">
        <v>2351</v>
      </c>
      <c r="N1890" s="30">
        <v>45881</v>
      </c>
      <c r="O1890" s="48">
        <v>27683</v>
      </c>
      <c r="P1890" s="21" t="s">
        <v>30</v>
      </c>
      <c r="Q1890" s="21" t="s">
        <v>2070</v>
      </c>
      <c r="R1890" s="21" t="s">
        <v>637</v>
      </c>
      <c r="S1890" s="3">
        <v>4</v>
      </c>
      <c r="T1890" s="37"/>
      <c r="U1890" s="21" t="s">
        <v>18</v>
      </c>
      <c r="V1890" s="21" t="str">
        <f>VLOOKUP(P1890,'Customer List'!B:C,2,)</f>
        <v>Delhi</v>
      </c>
      <c r="W1890" s="38"/>
      <c r="X1890" s="30">
        <v>45881</v>
      </c>
      <c r="Y1890" s="21">
        <f t="shared" si="199"/>
        <v>0</v>
      </c>
      <c r="Z1890" s="21" t="str">
        <f t="shared" si="200"/>
        <v>Tuesday</v>
      </c>
      <c r="AA1890" s="21" t="str">
        <f t="shared" si="201"/>
        <v>Tuesday</v>
      </c>
      <c r="AB1890" s="21" t="str">
        <f>VLOOKUP(U1890,'Currency Sheet'!A:C,3,)</f>
        <v>DOLLAR</v>
      </c>
      <c r="AC1890" s="42" t="str">
        <f>VLOOKUP(P1890,'Customer List'!B:D,3,)</f>
        <v>Local</v>
      </c>
    </row>
    <row r="1891" spans="1:29" x14ac:dyDescent="0.25">
      <c r="A1891" s="21">
        <v>1890</v>
      </c>
      <c r="B1891" s="21" t="s">
        <v>2277</v>
      </c>
      <c r="C1891" s="30">
        <v>45870</v>
      </c>
      <c r="D1891" s="30">
        <v>45875</v>
      </c>
      <c r="E1891" s="47">
        <v>217</v>
      </c>
      <c r="F1891" s="47">
        <f t="shared" si="196"/>
        <v>19096</v>
      </c>
      <c r="G1891" s="48">
        <f t="shared" si="197"/>
        <v>19096</v>
      </c>
      <c r="H1891" s="21">
        <v>376310</v>
      </c>
      <c r="I1891" s="21" t="s">
        <v>3086</v>
      </c>
      <c r="J1891" s="21">
        <v>1</v>
      </c>
      <c r="K1891" s="21">
        <v>1</v>
      </c>
      <c r="L1891" s="21">
        <f t="shared" si="198"/>
        <v>0</v>
      </c>
      <c r="M1891" s="21" t="s">
        <v>2356</v>
      </c>
      <c r="N1891" s="30">
        <v>45882</v>
      </c>
      <c r="O1891" s="48">
        <v>0</v>
      </c>
      <c r="P1891" s="21" t="s">
        <v>625</v>
      </c>
      <c r="Q1891" s="21" t="s">
        <v>2070</v>
      </c>
      <c r="R1891" s="21" t="s">
        <v>637</v>
      </c>
      <c r="S1891" s="3">
        <v>4</v>
      </c>
      <c r="T1891" s="37" t="s">
        <v>2357</v>
      </c>
      <c r="U1891" s="21" t="s">
        <v>18</v>
      </c>
      <c r="V1891" s="21" t="str">
        <f>VLOOKUP(P1891,'Customer List'!B:C,2,)</f>
        <v>Delhi</v>
      </c>
      <c r="W1891" s="38"/>
      <c r="X1891" s="30">
        <v>45882</v>
      </c>
      <c r="Y1891" s="21">
        <f t="shared" si="199"/>
        <v>0</v>
      </c>
      <c r="Z1891" s="21" t="str">
        <f t="shared" si="200"/>
        <v>Wednesday</v>
      </c>
      <c r="AA1891" s="21" t="str">
        <f t="shared" si="201"/>
        <v>Wednesday</v>
      </c>
      <c r="AB1891" s="21" t="str">
        <f>VLOOKUP(U1891,'Currency Sheet'!A:C,3,)</f>
        <v>DOLLAR</v>
      </c>
      <c r="AC1891" s="42" t="str">
        <f>VLOOKUP(P1891,'Customer List'!B:D,3,)</f>
        <v>Local</v>
      </c>
    </row>
    <row r="1892" spans="1:29" x14ac:dyDescent="0.25">
      <c r="A1892" s="21">
        <v>1891</v>
      </c>
      <c r="B1892" s="21" t="s">
        <v>2277</v>
      </c>
      <c r="C1892" s="30">
        <v>45870</v>
      </c>
      <c r="D1892" s="30">
        <v>45875</v>
      </c>
      <c r="E1892" s="47">
        <v>196</v>
      </c>
      <c r="F1892" s="47">
        <f t="shared" si="196"/>
        <v>17248</v>
      </c>
      <c r="G1892" s="48">
        <f t="shared" si="197"/>
        <v>17248</v>
      </c>
      <c r="H1892" s="21">
        <v>378606</v>
      </c>
      <c r="I1892" s="21" t="s">
        <v>1398</v>
      </c>
      <c r="J1892" s="21">
        <v>1</v>
      </c>
      <c r="K1892" s="21">
        <v>1</v>
      </c>
      <c r="L1892" s="21">
        <f t="shared" si="198"/>
        <v>0</v>
      </c>
      <c r="M1892" s="21" t="s">
        <v>2554</v>
      </c>
      <c r="N1892" s="30">
        <v>45894</v>
      </c>
      <c r="O1892" s="48">
        <v>36890</v>
      </c>
      <c r="P1892" s="21" t="s">
        <v>625</v>
      </c>
      <c r="Q1892" s="21" t="s">
        <v>2070</v>
      </c>
      <c r="R1892" s="21" t="s">
        <v>637</v>
      </c>
      <c r="S1892" s="3">
        <v>4</v>
      </c>
      <c r="T1892" s="37" t="s">
        <v>2555</v>
      </c>
      <c r="U1892" s="21" t="s">
        <v>18</v>
      </c>
      <c r="V1892" s="21" t="str">
        <f>VLOOKUP(P1892,'Customer List'!B:C,2,)</f>
        <v>Delhi</v>
      </c>
      <c r="W1892" s="38"/>
      <c r="X1892" s="30">
        <v>45894</v>
      </c>
      <c r="Y1892" s="21">
        <f t="shared" si="199"/>
        <v>0</v>
      </c>
      <c r="Z1892" s="21" t="str">
        <f t="shared" si="200"/>
        <v>Monday</v>
      </c>
      <c r="AA1892" s="21" t="str">
        <f t="shared" si="201"/>
        <v>Monday</v>
      </c>
      <c r="AB1892" s="21" t="str">
        <f>VLOOKUP(U1892,'Currency Sheet'!A:C,3,)</f>
        <v>DOLLAR</v>
      </c>
      <c r="AC1892" s="42" t="str">
        <f>VLOOKUP(P1892,'Customer List'!B:D,3,)</f>
        <v>Local</v>
      </c>
    </row>
    <row r="1893" spans="1:29" x14ac:dyDescent="0.25">
      <c r="A1893" s="21">
        <v>1892</v>
      </c>
      <c r="B1893" s="21" t="s">
        <v>2277</v>
      </c>
      <c r="C1893" s="30">
        <v>45870</v>
      </c>
      <c r="D1893" s="30">
        <v>45875</v>
      </c>
      <c r="E1893" s="47">
        <v>196</v>
      </c>
      <c r="F1893" s="47">
        <f t="shared" si="196"/>
        <v>17248</v>
      </c>
      <c r="G1893" s="48">
        <f t="shared" si="197"/>
        <v>17248</v>
      </c>
      <c r="H1893" s="21">
        <v>378606</v>
      </c>
      <c r="I1893" s="21" t="s">
        <v>1398</v>
      </c>
      <c r="J1893" s="21">
        <v>1</v>
      </c>
      <c r="K1893" s="21">
        <v>1</v>
      </c>
      <c r="L1893" s="21">
        <f t="shared" si="198"/>
        <v>0</v>
      </c>
      <c r="M1893" s="21" t="s">
        <v>2287</v>
      </c>
      <c r="N1893" s="30">
        <v>45875</v>
      </c>
      <c r="O1893" s="48">
        <v>30380</v>
      </c>
      <c r="P1893" s="21" t="s">
        <v>191</v>
      </c>
      <c r="Q1893" s="21" t="s">
        <v>2290</v>
      </c>
      <c r="R1893" s="21" t="s">
        <v>40</v>
      </c>
      <c r="S1893" s="3">
        <v>4</v>
      </c>
      <c r="T1893" s="37"/>
      <c r="U1893" s="21" t="s">
        <v>18</v>
      </c>
      <c r="V1893" s="21" t="str">
        <f>VLOOKUP(P1893,'Customer List'!B:C,2,)</f>
        <v>Chandigarh</v>
      </c>
      <c r="W1893" s="38"/>
      <c r="X1893" s="30">
        <v>45877</v>
      </c>
      <c r="Y1893" s="21">
        <f t="shared" si="199"/>
        <v>2</v>
      </c>
      <c r="Z1893" s="21" t="str">
        <f t="shared" si="200"/>
        <v>Wednesday</v>
      </c>
      <c r="AA1893" s="21" t="str">
        <f t="shared" si="201"/>
        <v>Friday</v>
      </c>
      <c r="AB1893" s="21" t="str">
        <f>VLOOKUP(U1893,'Currency Sheet'!A:C,3,)</f>
        <v>DOLLAR</v>
      </c>
      <c r="AC1893" s="42" t="str">
        <f>VLOOKUP(P1893,'Customer List'!B:D,3,)</f>
        <v>OutStation</v>
      </c>
    </row>
    <row r="1894" spans="1:29" x14ac:dyDescent="0.25">
      <c r="A1894" s="21">
        <v>1893</v>
      </c>
      <c r="B1894" s="21" t="s">
        <v>2277</v>
      </c>
      <c r="C1894" s="30">
        <v>45870</v>
      </c>
      <c r="D1894" s="30">
        <v>45875</v>
      </c>
      <c r="E1894" s="47">
        <v>74.2</v>
      </c>
      <c r="F1894" s="47">
        <f t="shared" si="196"/>
        <v>6529.6</v>
      </c>
      <c r="G1894" s="48">
        <f t="shared" si="197"/>
        <v>6529.6</v>
      </c>
      <c r="H1894" s="21">
        <v>400108</v>
      </c>
      <c r="I1894" s="21" t="s">
        <v>2961</v>
      </c>
      <c r="J1894" s="21">
        <v>1</v>
      </c>
      <c r="K1894" s="21">
        <v>1</v>
      </c>
      <c r="L1894" s="21">
        <f t="shared" si="198"/>
        <v>0</v>
      </c>
      <c r="M1894" s="21" t="s">
        <v>2307</v>
      </c>
      <c r="N1894" s="30">
        <v>45880</v>
      </c>
      <c r="O1894" s="48">
        <v>9858</v>
      </c>
      <c r="P1894" s="21" t="s">
        <v>2046</v>
      </c>
      <c r="Q1894" s="21">
        <v>58154309356</v>
      </c>
      <c r="R1894" s="21" t="s">
        <v>40</v>
      </c>
      <c r="S1894" s="3">
        <v>4</v>
      </c>
      <c r="T1894" s="37"/>
      <c r="U1894" s="21" t="s">
        <v>18</v>
      </c>
      <c r="V1894" s="21" t="str">
        <f>VLOOKUP(P1894,'Customer List'!B:C,2,)</f>
        <v>Banglore</v>
      </c>
      <c r="W1894" s="38"/>
      <c r="X1894" s="30">
        <v>45881</v>
      </c>
      <c r="Y1894" s="21">
        <f t="shared" si="199"/>
        <v>1</v>
      </c>
      <c r="Z1894" s="21" t="str">
        <f t="shared" si="200"/>
        <v>Monday</v>
      </c>
      <c r="AA1894" s="21" t="str">
        <f t="shared" si="201"/>
        <v>Tuesday</v>
      </c>
      <c r="AB1894" s="21" t="str">
        <f>VLOOKUP(U1894,'Currency Sheet'!A:C,3,)</f>
        <v>DOLLAR</v>
      </c>
      <c r="AC1894" s="42" t="str">
        <f>VLOOKUP(P1894,'Customer List'!B:D,3,)</f>
        <v>OutStation</v>
      </c>
    </row>
    <row r="1895" spans="1:29" x14ac:dyDescent="0.25">
      <c r="A1895" s="21">
        <v>1894</v>
      </c>
      <c r="B1895" s="21" t="s">
        <v>2277</v>
      </c>
      <c r="C1895" s="30">
        <v>45870</v>
      </c>
      <c r="D1895" s="30">
        <v>45875</v>
      </c>
      <c r="E1895" s="47">
        <v>25.9</v>
      </c>
      <c r="F1895" s="47">
        <f t="shared" si="196"/>
        <v>2279.1999999999998</v>
      </c>
      <c r="G1895" s="48">
        <f t="shared" si="197"/>
        <v>2279.1999999999998</v>
      </c>
      <c r="H1895" s="21">
        <v>400211</v>
      </c>
      <c r="I1895" s="21" t="s">
        <v>3087</v>
      </c>
      <c r="J1895" s="21">
        <v>1</v>
      </c>
      <c r="K1895" s="21">
        <v>1</v>
      </c>
      <c r="L1895" s="21">
        <f t="shared" si="198"/>
        <v>0</v>
      </c>
      <c r="M1895" s="21" t="s">
        <v>2321</v>
      </c>
      <c r="N1895" s="30">
        <v>45880</v>
      </c>
      <c r="O1895" s="48">
        <v>4014.5</v>
      </c>
      <c r="P1895" s="21" t="s">
        <v>2279</v>
      </c>
      <c r="Q1895" s="21">
        <v>58154307783</v>
      </c>
      <c r="R1895" s="21" t="s">
        <v>40</v>
      </c>
      <c r="S1895" s="3">
        <v>4</v>
      </c>
      <c r="T1895" s="37"/>
      <c r="U1895" s="21" t="s">
        <v>18</v>
      </c>
      <c r="V1895" s="21" t="str">
        <f>VLOOKUP(P1895,'Customer List'!B:C,2,)</f>
        <v>Ahemedabad</v>
      </c>
      <c r="W1895" s="38"/>
      <c r="X1895" s="30">
        <v>45881</v>
      </c>
      <c r="Y1895" s="21">
        <f t="shared" si="199"/>
        <v>1</v>
      </c>
      <c r="Z1895" s="21" t="str">
        <f t="shared" si="200"/>
        <v>Monday</v>
      </c>
      <c r="AA1895" s="21" t="str">
        <f t="shared" si="201"/>
        <v>Tuesday</v>
      </c>
      <c r="AB1895" s="21" t="str">
        <f>VLOOKUP(U1895,'Currency Sheet'!A:C,3,)</f>
        <v>DOLLAR</v>
      </c>
      <c r="AC1895" s="42" t="str">
        <f>VLOOKUP(P1895,'Customer List'!B:D,3,)</f>
        <v>OutStation</v>
      </c>
    </row>
    <row r="1896" spans="1:29" x14ac:dyDescent="0.25">
      <c r="A1896" s="21">
        <v>1895</v>
      </c>
      <c r="B1896" s="21" t="s">
        <v>2277</v>
      </c>
      <c r="C1896" s="30">
        <v>45870</v>
      </c>
      <c r="D1896" s="30">
        <v>45875</v>
      </c>
      <c r="E1896" s="47">
        <v>154</v>
      </c>
      <c r="F1896" s="47">
        <f t="shared" si="196"/>
        <v>13552</v>
      </c>
      <c r="G1896" s="48">
        <f t="shared" si="197"/>
        <v>13552</v>
      </c>
      <c r="H1896" s="21">
        <v>420516</v>
      </c>
      <c r="I1896" s="21" t="s">
        <v>3088</v>
      </c>
      <c r="J1896" s="21">
        <v>1</v>
      </c>
      <c r="K1896" s="21">
        <v>1</v>
      </c>
      <c r="L1896" s="21">
        <f t="shared" si="198"/>
        <v>0</v>
      </c>
      <c r="M1896" s="21" t="s">
        <v>2324</v>
      </c>
      <c r="N1896" s="30">
        <v>45880</v>
      </c>
      <c r="O1896" s="48">
        <v>16711.2</v>
      </c>
      <c r="P1896" s="21" t="s">
        <v>276</v>
      </c>
      <c r="Q1896" s="21">
        <v>58154305565</v>
      </c>
      <c r="R1896" s="21" t="s">
        <v>40</v>
      </c>
      <c r="S1896" s="3">
        <v>4</v>
      </c>
      <c r="T1896" s="37"/>
      <c r="U1896" s="21" t="s">
        <v>18</v>
      </c>
      <c r="V1896" s="21" t="str">
        <f>VLOOKUP(P1896,'Customer List'!B:C,2,)</f>
        <v>Pune</v>
      </c>
      <c r="W1896" s="38"/>
      <c r="X1896" s="30">
        <v>45881</v>
      </c>
      <c r="Y1896" s="21">
        <f t="shared" si="199"/>
        <v>1</v>
      </c>
      <c r="Z1896" s="21" t="str">
        <f t="shared" si="200"/>
        <v>Monday</v>
      </c>
      <c r="AA1896" s="21" t="str">
        <f t="shared" si="201"/>
        <v>Tuesday</v>
      </c>
      <c r="AB1896" s="21" t="str">
        <f>VLOOKUP(U1896,'Currency Sheet'!A:C,3,)</f>
        <v>DOLLAR</v>
      </c>
      <c r="AC1896" s="42" t="str">
        <f>VLOOKUP(P1896,'Customer List'!B:D,3,)</f>
        <v>OutStation</v>
      </c>
    </row>
    <row r="1897" spans="1:29" x14ac:dyDescent="0.25">
      <c r="A1897" s="21">
        <v>1896</v>
      </c>
      <c r="B1897" s="21" t="s">
        <v>2277</v>
      </c>
      <c r="C1897" s="30">
        <v>45870</v>
      </c>
      <c r="D1897" s="30">
        <v>45875</v>
      </c>
      <c r="E1897" s="47">
        <v>98.7</v>
      </c>
      <c r="F1897" s="47">
        <f t="shared" si="196"/>
        <v>8685.6</v>
      </c>
      <c r="G1897" s="48">
        <f t="shared" si="197"/>
        <v>43428</v>
      </c>
      <c r="H1897" s="21">
        <v>421601</v>
      </c>
      <c r="I1897" s="21" t="s">
        <v>3035</v>
      </c>
      <c r="J1897" s="21">
        <v>5</v>
      </c>
      <c r="K1897" s="21">
        <v>5</v>
      </c>
      <c r="L1897" s="21">
        <f t="shared" si="198"/>
        <v>0</v>
      </c>
      <c r="M1897" s="21" t="s">
        <v>2314</v>
      </c>
      <c r="N1897" s="30">
        <v>45880</v>
      </c>
      <c r="O1897" s="48">
        <v>74025</v>
      </c>
      <c r="P1897" s="21" t="s">
        <v>621</v>
      </c>
      <c r="Q1897" s="21">
        <v>58154309220</v>
      </c>
      <c r="R1897" s="21" t="s">
        <v>40</v>
      </c>
      <c r="S1897" s="3">
        <v>4</v>
      </c>
      <c r="T1897" s="37"/>
      <c r="U1897" s="21" t="s">
        <v>18</v>
      </c>
      <c r="V1897" s="21" t="str">
        <f>VLOOKUP(P1897,'Customer List'!B:C,2,)</f>
        <v>Hyderabad</v>
      </c>
      <c r="W1897" s="38"/>
      <c r="X1897" s="30">
        <v>45881</v>
      </c>
      <c r="Y1897" s="21">
        <f t="shared" si="199"/>
        <v>1</v>
      </c>
      <c r="Z1897" s="21" t="str">
        <f t="shared" si="200"/>
        <v>Monday</v>
      </c>
      <c r="AA1897" s="21" t="str">
        <f t="shared" si="201"/>
        <v>Tuesday</v>
      </c>
      <c r="AB1897" s="21" t="str">
        <f>VLOOKUP(U1897,'Currency Sheet'!A:C,3,)</f>
        <v>DOLLAR</v>
      </c>
      <c r="AC1897" s="42" t="str">
        <f>VLOOKUP(P1897,'Customer List'!B:D,3,)</f>
        <v>OutStation</v>
      </c>
    </row>
    <row r="1898" spans="1:29" x14ac:dyDescent="0.25">
      <c r="A1898" s="21">
        <v>1897</v>
      </c>
      <c r="B1898" s="21" t="s">
        <v>2277</v>
      </c>
      <c r="C1898" s="30">
        <v>45870</v>
      </c>
      <c r="D1898" s="30">
        <v>45875</v>
      </c>
      <c r="E1898" s="47">
        <v>62.3</v>
      </c>
      <c r="F1898" s="47">
        <f t="shared" si="196"/>
        <v>5482.4</v>
      </c>
      <c r="G1898" s="48">
        <f t="shared" si="197"/>
        <v>10964.8</v>
      </c>
      <c r="H1898" s="21">
        <v>425003</v>
      </c>
      <c r="I1898" s="21" t="s">
        <v>131</v>
      </c>
      <c r="J1898" s="21">
        <v>2</v>
      </c>
      <c r="K1898" s="21">
        <v>2</v>
      </c>
      <c r="L1898" s="21">
        <f t="shared" si="198"/>
        <v>0</v>
      </c>
      <c r="M1898" s="21" t="s">
        <v>2323</v>
      </c>
      <c r="N1898" s="30">
        <v>45880</v>
      </c>
      <c r="O1898" s="48">
        <v>20692.5</v>
      </c>
      <c r="P1898" s="21" t="s">
        <v>2280</v>
      </c>
      <c r="Q1898" s="21">
        <v>58154306641</v>
      </c>
      <c r="R1898" s="21" t="s">
        <v>40</v>
      </c>
      <c r="S1898" s="3">
        <v>4</v>
      </c>
      <c r="T1898" s="37"/>
      <c r="U1898" s="21" t="s">
        <v>18</v>
      </c>
      <c r="V1898" s="21" t="str">
        <f>VLOOKUP(P1898,'Customer List'!B:C,2,)</f>
        <v>TELANGANA</v>
      </c>
      <c r="W1898" s="38"/>
      <c r="X1898" s="30">
        <v>45881</v>
      </c>
      <c r="Y1898" s="21">
        <f t="shared" si="199"/>
        <v>1</v>
      </c>
      <c r="Z1898" s="21" t="str">
        <f t="shared" si="200"/>
        <v>Monday</v>
      </c>
      <c r="AA1898" s="21" t="str">
        <f t="shared" si="201"/>
        <v>Tuesday</v>
      </c>
      <c r="AB1898" s="21" t="str">
        <f>VLOOKUP(U1898,'Currency Sheet'!A:C,3,)</f>
        <v>DOLLAR</v>
      </c>
      <c r="AC1898" s="42" t="str">
        <f>VLOOKUP(P1898,'Customer List'!B:D,3,)</f>
        <v>OutStation</v>
      </c>
    </row>
    <row r="1899" spans="1:29" x14ac:dyDescent="0.25">
      <c r="A1899" s="21">
        <v>1898</v>
      </c>
      <c r="B1899" s="21" t="s">
        <v>2277</v>
      </c>
      <c r="C1899" s="30">
        <v>45870</v>
      </c>
      <c r="D1899" s="30">
        <v>45875</v>
      </c>
      <c r="E1899" s="47">
        <v>32.9</v>
      </c>
      <c r="F1899" s="47">
        <f t="shared" si="196"/>
        <v>2895.2</v>
      </c>
      <c r="G1899" s="48">
        <f t="shared" si="197"/>
        <v>2895.2</v>
      </c>
      <c r="H1899" s="21">
        <v>426101</v>
      </c>
      <c r="I1899" s="21" t="s">
        <v>1876</v>
      </c>
      <c r="J1899" s="21">
        <v>1</v>
      </c>
      <c r="K1899" s="21">
        <v>1</v>
      </c>
      <c r="L1899" s="21">
        <f t="shared" si="198"/>
        <v>0</v>
      </c>
      <c r="M1899" s="21" t="s">
        <v>2144</v>
      </c>
      <c r="N1899" s="30">
        <v>45880</v>
      </c>
      <c r="O1899" s="48">
        <v>0</v>
      </c>
      <c r="P1899" s="21" t="s">
        <v>2279</v>
      </c>
      <c r="Q1899" s="21">
        <v>58154307783</v>
      </c>
      <c r="R1899" s="21" t="s">
        <v>40</v>
      </c>
      <c r="S1899" s="3">
        <v>4</v>
      </c>
      <c r="T1899" s="37" t="s">
        <v>609</v>
      </c>
      <c r="U1899" s="21" t="s">
        <v>18</v>
      </c>
      <c r="V1899" s="21" t="str">
        <f>VLOOKUP(P1899,'Customer List'!B:C,2,)</f>
        <v>Ahemedabad</v>
      </c>
      <c r="W1899" s="38"/>
      <c r="X1899" s="30">
        <v>45881</v>
      </c>
      <c r="Y1899" s="21">
        <f t="shared" si="199"/>
        <v>1</v>
      </c>
      <c r="Z1899" s="21" t="str">
        <f t="shared" si="200"/>
        <v>Monday</v>
      </c>
      <c r="AA1899" s="21" t="str">
        <f t="shared" si="201"/>
        <v>Tuesday</v>
      </c>
      <c r="AB1899" s="21" t="str">
        <f>VLOOKUP(U1899,'Currency Sheet'!A:C,3,)</f>
        <v>DOLLAR</v>
      </c>
      <c r="AC1899" s="42" t="str">
        <f>VLOOKUP(P1899,'Customer List'!B:D,3,)</f>
        <v>OutStation</v>
      </c>
    </row>
    <row r="1900" spans="1:29" x14ac:dyDescent="0.25">
      <c r="A1900" s="21">
        <v>1899</v>
      </c>
      <c r="B1900" s="21" t="s">
        <v>2277</v>
      </c>
      <c r="C1900" s="30">
        <v>45870</v>
      </c>
      <c r="D1900" s="30">
        <v>45875</v>
      </c>
      <c r="E1900" s="47">
        <v>37.799999999999997</v>
      </c>
      <c r="F1900" s="47">
        <f t="shared" si="196"/>
        <v>3326.3999999999996</v>
      </c>
      <c r="G1900" s="48">
        <f t="shared" si="197"/>
        <v>6652.7999999999993</v>
      </c>
      <c r="H1900" s="21">
        <v>427401</v>
      </c>
      <c r="I1900" s="21" t="s">
        <v>3089</v>
      </c>
      <c r="J1900" s="21">
        <v>2</v>
      </c>
      <c r="K1900" s="21">
        <v>2</v>
      </c>
      <c r="L1900" s="21">
        <f t="shared" si="198"/>
        <v>0</v>
      </c>
      <c r="M1900" s="21" t="s">
        <v>2316</v>
      </c>
      <c r="N1900" s="30">
        <v>45880</v>
      </c>
      <c r="O1900" s="48">
        <v>12555</v>
      </c>
      <c r="P1900" s="21" t="s">
        <v>2281</v>
      </c>
      <c r="Q1900" s="21">
        <v>58154305893</v>
      </c>
      <c r="R1900" s="21" t="s">
        <v>40</v>
      </c>
      <c r="S1900" s="3">
        <v>-20</v>
      </c>
      <c r="T1900" s="37"/>
      <c r="U1900" s="21" t="s">
        <v>18</v>
      </c>
      <c r="V1900" s="21" t="str">
        <f>VLOOKUP(P1900,'Customer List'!B:C,2,)</f>
        <v>BANGALORE</v>
      </c>
      <c r="W1900" s="38"/>
      <c r="X1900" s="30">
        <v>45881</v>
      </c>
      <c r="Y1900" s="21">
        <f t="shared" si="199"/>
        <v>1</v>
      </c>
      <c r="Z1900" s="21" t="str">
        <f t="shared" si="200"/>
        <v>Monday</v>
      </c>
      <c r="AA1900" s="21" t="str">
        <f t="shared" si="201"/>
        <v>Tuesday</v>
      </c>
      <c r="AB1900" s="21" t="str">
        <f>VLOOKUP(U1900,'Currency Sheet'!A:C,3,)</f>
        <v>DOLLAR</v>
      </c>
      <c r="AC1900" s="42" t="str">
        <f>VLOOKUP(P1900,'Customer List'!B:D,3,)</f>
        <v>OutStation</v>
      </c>
    </row>
    <row r="1901" spans="1:29" x14ac:dyDescent="0.25">
      <c r="A1901" s="21">
        <v>1900</v>
      </c>
      <c r="B1901" s="21" t="s">
        <v>2277</v>
      </c>
      <c r="C1901" s="30">
        <v>45870</v>
      </c>
      <c r="D1901" s="30">
        <v>45875</v>
      </c>
      <c r="E1901" s="47">
        <v>154</v>
      </c>
      <c r="F1901" s="47">
        <f t="shared" si="196"/>
        <v>13552</v>
      </c>
      <c r="G1901" s="48">
        <f t="shared" si="197"/>
        <v>27104</v>
      </c>
      <c r="H1901" s="21">
        <v>503808</v>
      </c>
      <c r="I1901" s="21" t="s">
        <v>1613</v>
      </c>
      <c r="J1901" s="21">
        <v>2</v>
      </c>
      <c r="K1901" s="21">
        <v>2</v>
      </c>
      <c r="L1901" s="21">
        <f t="shared" si="198"/>
        <v>0</v>
      </c>
      <c r="M1901" s="21" t="s">
        <v>2312</v>
      </c>
      <c r="N1901" s="30">
        <v>45880</v>
      </c>
      <c r="O1901" s="48">
        <v>44330</v>
      </c>
      <c r="P1901" s="21" t="s">
        <v>2048</v>
      </c>
      <c r="Q1901" s="21">
        <v>58154308424</v>
      </c>
      <c r="R1901" s="21" t="s">
        <v>40</v>
      </c>
      <c r="S1901" s="3">
        <v>4</v>
      </c>
      <c r="T1901" s="37"/>
      <c r="U1901" s="21" t="s">
        <v>18</v>
      </c>
      <c r="V1901" s="21" t="str">
        <f>VLOOKUP(P1901,'Customer List'!B:C,2,)</f>
        <v>Hyderabad</v>
      </c>
      <c r="W1901" s="38"/>
      <c r="X1901" s="30">
        <v>45881</v>
      </c>
      <c r="Y1901" s="21">
        <f t="shared" si="199"/>
        <v>1</v>
      </c>
      <c r="Z1901" s="21" t="str">
        <f t="shared" si="200"/>
        <v>Monday</v>
      </c>
      <c r="AA1901" s="21" t="str">
        <f t="shared" si="201"/>
        <v>Tuesday</v>
      </c>
      <c r="AB1901" s="21" t="str">
        <f>VLOOKUP(U1901,'Currency Sheet'!A:C,3,)</f>
        <v>DOLLAR</v>
      </c>
      <c r="AC1901" s="42" t="str">
        <f>VLOOKUP(P1901,'Customer List'!B:D,3,)</f>
        <v>OutStation</v>
      </c>
    </row>
    <row r="1902" spans="1:29" x14ac:dyDescent="0.25">
      <c r="A1902" s="21">
        <v>1901</v>
      </c>
      <c r="B1902" s="21" t="s">
        <v>2277</v>
      </c>
      <c r="C1902" s="30">
        <v>45870</v>
      </c>
      <c r="D1902" s="30">
        <v>45875</v>
      </c>
      <c r="E1902" s="47">
        <v>69.3</v>
      </c>
      <c r="F1902" s="47">
        <f t="shared" si="196"/>
        <v>6098.4</v>
      </c>
      <c r="G1902" s="48">
        <f t="shared" si="197"/>
        <v>6098.4</v>
      </c>
      <c r="H1902" s="21">
        <v>505806</v>
      </c>
      <c r="I1902" s="21" t="s">
        <v>2980</v>
      </c>
      <c r="J1902" s="21">
        <v>1</v>
      </c>
      <c r="K1902" s="21">
        <v>1</v>
      </c>
      <c r="L1902" s="21">
        <f t="shared" si="198"/>
        <v>0</v>
      </c>
      <c r="M1902" s="21" t="s">
        <v>2315</v>
      </c>
      <c r="N1902" s="30">
        <v>45880</v>
      </c>
      <c r="O1902" s="48">
        <v>10741</v>
      </c>
      <c r="P1902" s="21" t="s">
        <v>26</v>
      </c>
      <c r="Q1902" s="21" t="s">
        <v>2341</v>
      </c>
      <c r="R1902" s="21" t="s">
        <v>40</v>
      </c>
      <c r="S1902" s="3">
        <v>4</v>
      </c>
      <c r="T1902" s="37"/>
      <c r="U1902" s="21" t="s">
        <v>18</v>
      </c>
      <c r="V1902" s="21" t="str">
        <f>VLOOKUP(P1902,'Customer List'!B:C,2,)</f>
        <v>Chandigarh</v>
      </c>
      <c r="W1902" s="38"/>
      <c r="X1902" s="30">
        <v>45883</v>
      </c>
      <c r="Y1902" s="21">
        <f t="shared" si="199"/>
        <v>3</v>
      </c>
      <c r="Z1902" s="21" t="str">
        <f t="shared" si="200"/>
        <v>Monday</v>
      </c>
      <c r="AA1902" s="21" t="str">
        <f t="shared" si="201"/>
        <v>Thursday</v>
      </c>
      <c r="AB1902" s="21" t="str">
        <f>VLOOKUP(U1902,'Currency Sheet'!A:C,3,)</f>
        <v>DOLLAR</v>
      </c>
      <c r="AC1902" s="42" t="str">
        <f>VLOOKUP(P1902,'Customer List'!B:D,3,)</f>
        <v>OutStation</v>
      </c>
    </row>
    <row r="1903" spans="1:29" x14ac:dyDescent="0.25">
      <c r="A1903" s="21">
        <v>1902</v>
      </c>
      <c r="B1903" s="21" t="s">
        <v>2277</v>
      </c>
      <c r="C1903" s="30">
        <v>45870</v>
      </c>
      <c r="D1903" s="30">
        <v>45875</v>
      </c>
      <c r="E1903" s="47">
        <v>176.4</v>
      </c>
      <c r="F1903" s="47">
        <f t="shared" si="196"/>
        <v>15523.2</v>
      </c>
      <c r="G1903" s="48">
        <f t="shared" si="197"/>
        <v>31046.400000000001</v>
      </c>
      <c r="H1903" s="21">
        <v>505814</v>
      </c>
      <c r="I1903" s="21" t="s">
        <v>1652</v>
      </c>
      <c r="J1903" s="21">
        <v>2</v>
      </c>
      <c r="K1903" s="21">
        <v>2</v>
      </c>
      <c r="L1903" s="21">
        <f t="shared" si="198"/>
        <v>0</v>
      </c>
      <c r="M1903" s="21" t="s">
        <v>2312</v>
      </c>
      <c r="N1903" s="30">
        <v>45880</v>
      </c>
      <c r="O1903" s="48">
        <v>50778</v>
      </c>
      <c r="P1903" s="21" t="s">
        <v>2048</v>
      </c>
      <c r="Q1903" s="21">
        <v>58154308424</v>
      </c>
      <c r="R1903" s="21" t="s">
        <v>40</v>
      </c>
      <c r="S1903" s="3">
        <v>4</v>
      </c>
      <c r="T1903" s="37"/>
      <c r="U1903" s="21" t="s">
        <v>18</v>
      </c>
      <c r="V1903" s="21" t="str">
        <f>VLOOKUP(P1903,'Customer List'!B:C,2,)</f>
        <v>Hyderabad</v>
      </c>
      <c r="W1903" s="38"/>
      <c r="X1903" s="30">
        <v>45881</v>
      </c>
      <c r="Y1903" s="21">
        <f t="shared" si="199"/>
        <v>1</v>
      </c>
      <c r="Z1903" s="21" t="str">
        <f t="shared" si="200"/>
        <v>Monday</v>
      </c>
      <c r="AA1903" s="21" t="str">
        <f t="shared" si="201"/>
        <v>Tuesday</v>
      </c>
      <c r="AB1903" s="21" t="str">
        <f>VLOOKUP(U1903,'Currency Sheet'!A:C,3,)</f>
        <v>DOLLAR</v>
      </c>
      <c r="AC1903" s="42" t="str">
        <f>VLOOKUP(P1903,'Customer List'!B:D,3,)</f>
        <v>OutStation</v>
      </c>
    </row>
    <row r="1904" spans="1:29" x14ac:dyDescent="0.25">
      <c r="A1904" s="21">
        <v>1903</v>
      </c>
      <c r="B1904" s="21" t="s">
        <v>2277</v>
      </c>
      <c r="C1904" s="30">
        <v>45870</v>
      </c>
      <c r="D1904" s="30">
        <v>45875</v>
      </c>
      <c r="E1904" s="47">
        <v>187.6</v>
      </c>
      <c r="F1904" s="47">
        <f t="shared" si="196"/>
        <v>16508.8</v>
      </c>
      <c r="G1904" s="48">
        <f t="shared" si="197"/>
        <v>33017.599999999999</v>
      </c>
      <c r="H1904" s="21">
        <v>506313</v>
      </c>
      <c r="I1904" s="21" t="s">
        <v>1842</v>
      </c>
      <c r="J1904" s="21">
        <v>2</v>
      </c>
      <c r="K1904" s="21">
        <v>2</v>
      </c>
      <c r="L1904" s="21">
        <f t="shared" si="198"/>
        <v>0</v>
      </c>
      <c r="M1904" s="21" t="s">
        <v>2312</v>
      </c>
      <c r="N1904" s="30">
        <v>45880</v>
      </c>
      <c r="O1904" s="48">
        <v>54002</v>
      </c>
      <c r="P1904" s="21" t="s">
        <v>2048</v>
      </c>
      <c r="Q1904" s="21">
        <v>58154308424</v>
      </c>
      <c r="R1904" s="21" t="s">
        <v>40</v>
      </c>
      <c r="S1904" s="3">
        <v>4</v>
      </c>
      <c r="T1904" s="37"/>
      <c r="U1904" s="21" t="s">
        <v>18</v>
      </c>
      <c r="V1904" s="21" t="str">
        <f>VLOOKUP(P1904,'Customer List'!B:C,2,)</f>
        <v>Hyderabad</v>
      </c>
      <c r="W1904" s="38"/>
      <c r="X1904" s="30">
        <v>45881</v>
      </c>
      <c r="Y1904" s="21">
        <f t="shared" si="199"/>
        <v>1</v>
      </c>
      <c r="Z1904" s="21" t="str">
        <f t="shared" si="200"/>
        <v>Monday</v>
      </c>
      <c r="AA1904" s="21" t="str">
        <f t="shared" si="201"/>
        <v>Tuesday</v>
      </c>
      <c r="AB1904" s="21" t="str">
        <f>VLOOKUP(U1904,'Currency Sheet'!A:C,3,)</f>
        <v>DOLLAR</v>
      </c>
      <c r="AC1904" s="42" t="str">
        <f>VLOOKUP(P1904,'Customer List'!B:D,3,)</f>
        <v>OutStation</v>
      </c>
    </row>
    <row r="1905" spans="1:29" x14ac:dyDescent="0.25">
      <c r="A1905" s="21">
        <v>1904</v>
      </c>
      <c r="B1905" s="21" t="s">
        <v>2277</v>
      </c>
      <c r="C1905" s="30">
        <v>45870</v>
      </c>
      <c r="D1905" s="30">
        <v>45875</v>
      </c>
      <c r="E1905" s="47">
        <v>93.8</v>
      </c>
      <c r="F1905" s="47">
        <f t="shared" si="196"/>
        <v>8254.4</v>
      </c>
      <c r="G1905" s="48">
        <f t="shared" si="197"/>
        <v>8254.4</v>
      </c>
      <c r="H1905" s="21">
        <v>128007</v>
      </c>
      <c r="I1905" s="21" t="s">
        <v>3090</v>
      </c>
      <c r="J1905" s="21">
        <v>1</v>
      </c>
      <c r="K1905" s="21">
        <v>1</v>
      </c>
      <c r="L1905" s="21">
        <f t="shared" si="198"/>
        <v>0</v>
      </c>
      <c r="M1905" s="21" t="s">
        <v>2330</v>
      </c>
      <c r="N1905" s="30">
        <v>45880</v>
      </c>
      <c r="O1905" s="48">
        <v>12462</v>
      </c>
      <c r="P1905" s="21" t="s">
        <v>2045</v>
      </c>
      <c r="Q1905" s="21">
        <v>58154310270</v>
      </c>
      <c r="R1905" s="21" t="s">
        <v>40</v>
      </c>
      <c r="S1905" s="3">
        <v>4</v>
      </c>
      <c r="T1905" s="37"/>
      <c r="U1905" s="21" t="s">
        <v>18</v>
      </c>
      <c r="V1905" s="21" t="str">
        <f>VLOOKUP(P1905,'Customer List'!B:C,2,)</f>
        <v>Hyderabad</v>
      </c>
      <c r="W1905" s="38"/>
      <c r="X1905" s="30">
        <v>45881</v>
      </c>
      <c r="Y1905" s="21">
        <f t="shared" si="199"/>
        <v>1</v>
      </c>
      <c r="Z1905" s="21" t="str">
        <f t="shared" si="200"/>
        <v>Monday</v>
      </c>
      <c r="AA1905" s="21" t="str">
        <f t="shared" si="201"/>
        <v>Tuesday</v>
      </c>
      <c r="AB1905" s="21" t="str">
        <f>VLOOKUP(U1905,'Currency Sheet'!A:C,3,)</f>
        <v>DOLLAR</v>
      </c>
      <c r="AC1905" s="42" t="str">
        <f>VLOOKUP(P1905,'Customer List'!B:D,3,)</f>
        <v>OutStation</v>
      </c>
    </row>
    <row r="1906" spans="1:29" x14ac:dyDescent="0.25">
      <c r="A1906" s="21">
        <v>1905</v>
      </c>
      <c r="B1906" s="21" t="s">
        <v>2277</v>
      </c>
      <c r="C1906" s="30">
        <v>45870</v>
      </c>
      <c r="D1906" s="30">
        <v>45875</v>
      </c>
      <c r="E1906" s="47">
        <v>156.1</v>
      </c>
      <c r="F1906" s="47">
        <f t="shared" si="196"/>
        <v>13736.8</v>
      </c>
      <c r="G1906" s="48">
        <f t="shared" si="197"/>
        <v>27473.599999999999</v>
      </c>
      <c r="H1906" s="21">
        <v>591202</v>
      </c>
      <c r="I1906" s="21" t="s">
        <v>3091</v>
      </c>
      <c r="J1906" s="21">
        <v>2</v>
      </c>
      <c r="K1906" s="21">
        <v>2</v>
      </c>
      <c r="L1906" s="21">
        <f t="shared" si="198"/>
        <v>0</v>
      </c>
      <c r="M1906" s="21" t="s">
        <v>2311</v>
      </c>
      <c r="N1906" s="30">
        <v>45880</v>
      </c>
      <c r="O1906" s="48">
        <v>51847.5</v>
      </c>
      <c r="P1906" s="21" t="s">
        <v>2048</v>
      </c>
      <c r="Q1906" s="21">
        <v>58154308424</v>
      </c>
      <c r="R1906" s="21" t="s">
        <v>40</v>
      </c>
      <c r="S1906" s="3">
        <v>-20</v>
      </c>
      <c r="T1906" s="37"/>
      <c r="U1906" s="21" t="s">
        <v>18</v>
      </c>
      <c r="V1906" s="21" t="str">
        <f>VLOOKUP(P1906,'Customer List'!B:C,2,)</f>
        <v>Hyderabad</v>
      </c>
      <c r="W1906" s="38"/>
      <c r="X1906" s="30">
        <v>45881</v>
      </c>
      <c r="Y1906" s="21">
        <f t="shared" si="199"/>
        <v>1</v>
      </c>
      <c r="Z1906" s="21" t="str">
        <f t="shared" si="200"/>
        <v>Monday</v>
      </c>
      <c r="AA1906" s="21" t="str">
        <f t="shared" si="201"/>
        <v>Tuesday</v>
      </c>
      <c r="AB1906" s="21" t="str">
        <f>VLOOKUP(U1906,'Currency Sheet'!A:C,3,)</f>
        <v>DOLLAR</v>
      </c>
      <c r="AC1906" s="42" t="str">
        <f>VLOOKUP(P1906,'Customer List'!B:D,3,)</f>
        <v>OutStation</v>
      </c>
    </row>
    <row r="1907" spans="1:29" x14ac:dyDescent="0.25">
      <c r="A1907" s="21">
        <v>1906</v>
      </c>
      <c r="B1907" s="21" t="s">
        <v>2277</v>
      </c>
      <c r="C1907" s="30">
        <v>45870</v>
      </c>
      <c r="D1907" s="30">
        <v>45875</v>
      </c>
      <c r="E1907" s="47">
        <v>144.75</v>
      </c>
      <c r="F1907" s="47">
        <f t="shared" si="196"/>
        <v>12738</v>
      </c>
      <c r="G1907" s="48">
        <f t="shared" si="197"/>
        <v>25476</v>
      </c>
      <c r="H1907" s="21">
        <v>362533</v>
      </c>
      <c r="I1907" s="21" t="s">
        <v>2838</v>
      </c>
      <c r="J1907" s="21">
        <v>2</v>
      </c>
      <c r="K1907" s="21">
        <v>2</v>
      </c>
      <c r="L1907" s="21">
        <f t="shared" si="198"/>
        <v>0</v>
      </c>
      <c r="M1907" s="21" t="s">
        <v>2302</v>
      </c>
      <c r="N1907" s="30">
        <v>45877</v>
      </c>
      <c r="O1907" s="48">
        <v>43675.9</v>
      </c>
      <c r="P1907" s="21" t="s">
        <v>652</v>
      </c>
      <c r="Q1907" s="21" t="s">
        <v>2070</v>
      </c>
      <c r="R1907" s="21" t="s">
        <v>637</v>
      </c>
      <c r="S1907" s="3">
        <v>4</v>
      </c>
      <c r="T1907" s="37"/>
      <c r="U1907" s="21" t="s">
        <v>18</v>
      </c>
      <c r="V1907" s="21" t="str">
        <f>VLOOKUP(P1907,'Customer List'!B:C,2,)</f>
        <v>Delhi</v>
      </c>
      <c r="W1907" s="38"/>
      <c r="X1907" s="30">
        <v>45877</v>
      </c>
      <c r="Y1907" s="21">
        <f t="shared" si="199"/>
        <v>0</v>
      </c>
      <c r="Z1907" s="21" t="str">
        <f t="shared" si="200"/>
        <v>Friday</v>
      </c>
      <c r="AA1907" s="21" t="str">
        <f t="shared" si="201"/>
        <v>Friday</v>
      </c>
      <c r="AB1907" s="21" t="str">
        <f>VLOOKUP(U1907,'Currency Sheet'!A:C,3,)</f>
        <v>DOLLAR</v>
      </c>
      <c r="AC1907" s="42" t="str">
        <f>VLOOKUP(P1907,'Customer List'!B:D,3,)</f>
        <v>Local</v>
      </c>
    </row>
    <row r="1908" spans="1:29" x14ac:dyDescent="0.25">
      <c r="A1908" s="21">
        <v>1907</v>
      </c>
      <c r="B1908" s="21" t="s">
        <v>2277</v>
      </c>
      <c r="C1908" s="30">
        <v>45870</v>
      </c>
      <c r="D1908" s="30">
        <v>45875</v>
      </c>
      <c r="E1908" s="47">
        <v>90.3</v>
      </c>
      <c r="F1908" s="47">
        <f t="shared" si="196"/>
        <v>7946.4</v>
      </c>
      <c r="G1908" s="48">
        <f t="shared" si="197"/>
        <v>7946.4</v>
      </c>
      <c r="H1908" s="21">
        <v>646403</v>
      </c>
      <c r="I1908" s="21" t="s">
        <v>3092</v>
      </c>
      <c r="J1908" s="21">
        <v>1</v>
      </c>
      <c r="K1908" s="21">
        <v>1</v>
      </c>
      <c r="L1908" s="21">
        <f t="shared" si="198"/>
        <v>0</v>
      </c>
      <c r="M1908" s="21" t="s">
        <v>2325</v>
      </c>
      <c r="N1908" s="30">
        <v>45880</v>
      </c>
      <c r="O1908" s="48">
        <v>13996.5</v>
      </c>
      <c r="P1908" s="21" t="s">
        <v>22</v>
      </c>
      <c r="Q1908" s="50" t="s">
        <v>2343</v>
      </c>
      <c r="R1908" s="21" t="s">
        <v>40</v>
      </c>
      <c r="S1908" s="3">
        <v>4</v>
      </c>
      <c r="T1908" s="37"/>
      <c r="U1908" s="21" t="s">
        <v>18</v>
      </c>
      <c r="V1908" s="21" t="str">
        <f>VLOOKUP(P1908,'Customer List'!B:C,2,)</f>
        <v>Chandigarh</v>
      </c>
      <c r="W1908" s="38"/>
      <c r="X1908" s="30">
        <v>45882</v>
      </c>
      <c r="Y1908" s="21">
        <f t="shared" si="199"/>
        <v>2</v>
      </c>
      <c r="Z1908" s="21" t="str">
        <f t="shared" si="200"/>
        <v>Monday</v>
      </c>
      <c r="AA1908" s="21" t="str">
        <f t="shared" si="201"/>
        <v>Wednesday</v>
      </c>
      <c r="AB1908" s="21" t="str">
        <f>VLOOKUP(U1908,'Currency Sheet'!A:C,3,)</f>
        <v>DOLLAR</v>
      </c>
      <c r="AC1908" s="42" t="str">
        <f>VLOOKUP(P1908,'Customer List'!B:D,3,)</f>
        <v>OutStation</v>
      </c>
    </row>
    <row r="1909" spans="1:29" x14ac:dyDescent="0.25">
      <c r="A1909" s="21">
        <v>1908</v>
      </c>
      <c r="B1909" s="21" t="s">
        <v>2277</v>
      </c>
      <c r="C1909" s="30">
        <v>45870</v>
      </c>
      <c r="D1909" s="30">
        <v>45875</v>
      </c>
      <c r="E1909" s="47">
        <v>262.5</v>
      </c>
      <c r="F1909" s="47">
        <f t="shared" si="196"/>
        <v>23100</v>
      </c>
      <c r="G1909" s="48">
        <f t="shared" si="197"/>
        <v>23100</v>
      </c>
      <c r="H1909" s="21">
        <v>666052</v>
      </c>
      <c r="I1909" s="21" t="s">
        <v>3093</v>
      </c>
      <c r="J1909" s="21">
        <v>1</v>
      </c>
      <c r="K1909" s="21">
        <v>1</v>
      </c>
      <c r="L1909" s="21">
        <f t="shared" si="198"/>
        <v>0</v>
      </c>
      <c r="M1909" s="21" t="s">
        <v>2287</v>
      </c>
      <c r="N1909" s="30">
        <v>45875</v>
      </c>
      <c r="O1909" s="48">
        <v>40687.5</v>
      </c>
      <c r="P1909" s="21" t="s">
        <v>191</v>
      </c>
      <c r="Q1909" s="21" t="s">
        <v>2290</v>
      </c>
      <c r="R1909" s="21" t="s">
        <v>40</v>
      </c>
      <c r="S1909" s="3">
        <v>4</v>
      </c>
      <c r="T1909" s="37"/>
      <c r="U1909" s="21" t="s">
        <v>18</v>
      </c>
      <c r="V1909" s="21" t="str">
        <f>VLOOKUP(P1909,'Customer List'!B:C,2,)</f>
        <v>Chandigarh</v>
      </c>
      <c r="W1909" s="38"/>
      <c r="X1909" s="30">
        <v>45877</v>
      </c>
      <c r="Y1909" s="21">
        <f t="shared" si="199"/>
        <v>2</v>
      </c>
      <c r="Z1909" s="21" t="str">
        <f t="shared" si="200"/>
        <v>Wednesday</v>
      </c>
      <c r="AA1909" s="21" t="str">
        <f t="shared" si="201"/>
        <v>Friday</v>
      </c>
      <c r="AB1909" s="21" t="str">
        <f>VLOOKUP(U1909,'Currency Sheet'!A:C,3,)</f>
        <v>DOLLAR</v>
      </c>
      <c r="AC1909" s="42" t="str">
        <f>VLOOKUP(P1909,'Customer List'!B:D,3,)</f>
        <v>OutStation</v>
      </c>
    </row>
    <row r="1910" spans="1:29" x14ac:dyDescent="0.25">
      <c r="A1910" s="21">
        <v>1909</v>
      </c>
      <c r="B1910" s="21" t="s">
        <v>2277</v>
      </c>
      <c r="C1910" s="30">
        <v>45870</v>
      </c>
      <c r="D1910" s="30">
        <v>45875</v>
      </c>
      <c r="E1910" s="47">
        <v>153</v>
      </c>
      <c r="F1910" s="47">
        <f t="shared" si="196"/>
        <v>13464</v>
      </c>
      <c r="G1910" s="48">
        <f t="shared" si="197"/>
        <v>13464</v>
      </c>
      <c r="H1910" s="21">
        <v>141717</v>
      </c>
      <c r="I1910" s="21" t="s">
        <v>2922</v>
      </c>
      <c r="J1910" s="21">
        <v>1</v>
      </c>
      <c r="K1910" s="21">
        <v>1</v>
      </c>
      <c r="L1910" s="21">
        <f t="shared" si="198"/>
        <v>0</v>
      </c>
      <c r="M1910" s="21" t="s">
        <v>2330</v>
      </c>
      <c r="N1910" s="30">
        <v>45880</v>
      </c>
      <c r="O1910" s="48">
        <v>18972</v>
      </c>
      <c r="P1910" s="21" t="s">
        <v>2045</v>
      </c>
      <c r="Q1910" s="21">
        <v>58154310270</v>
      </c>
      <c r="R1910" s="21" t="s">
        <v>40</v>
      </c>
      <c r="S1910" s="3">
        <v>4</v>
      </c>
      <c r="T1910" s="37"/>
      <c r="U1910" s="21" t="s">
        <v>18</v>
      </c>
      <c r="V1910" s="21" t="str">
        <f>VLOOKUP(P1910,'Customer List'!B:C,2,)</f>
        <v>Hyderabad</v>
      </c>
      <c r="W1910" s="38"/>
      <c r="X1910" s="30">
        <v>45881</v>
      </c>
      <c r="Y1910" s="21">
        <f t="shared" si="199"/>
        <v>1</v>
      </c>
      <c r="Z1910" s="21" t="str">
        <f t="shared" si="200"/>
        <v>Monday</v>
      </c>
      <c r="AA1910" s="21" t="str">
        <f t="shared" si="201"/>
        <v>Tuesday</v>
      </c>
      <c r="AB1910" s="21" t="str">
        <f>VLOOKUP(U1910,'Currency Sheet'!A:C,3,)</f>
        <v>DOLLAR</v>
      </c>
      <c r="AC1910" s="42" t="str">
        <f>VLOOKUP(P1910,'Customer List'!B:D,3,)</f>
        <v>OutStation</v>
      </c>
    </row>
    <row r="1911" spans="1:29" x14ac:dyDescent="0.25">
      <c r="A1911" s="21">
        <v>1910</v>
      </c>
      <c r="B1911" s="21" t="s">
        <v>2277</v>
      </c>
      <c r="C1911" s="30">
        <v>45870</v>
      </c>
      <c r="D1911" s="30">
        <v>45875</v>
      </c>
      <c r="E1911" s="47">
        <v>221.9</v>
      </c>
      <c r="F1911" s="47">
        <f t="shared" si="196"/>
        <v>19527.2</v>
      </c>
      <c r="G1911" s="48">
        <f t="shared" si="197"/>
        <v>19527.2</v>
      </c>
      <c r="H1911" s="21">
        <v>512202</v>
      </c>
      <c r="I1911" s="21" t="s">
        <v>3094</v>
      </c>
      <c r="J1911" s="21">
        <v>1</v>
      </c>
      <c r="K1911" s="21">
        <v>1</v>
      </c>
      <c r="L1911" s="21">
        <f t="shared" si="198"/>
        <v>0</v>
      </c>
      <c r="M1911" s="21" t="s">
        <v>2327</v>
      </c>
      <c r="N1911" s="30">
        <v>45880</v>
      </c>
      <c r="O1911" s="48">
        <v>29481</v>
      </c>
      <c r="P1911" s="21" t="s">
        <v>2045</v>
      </c>
      <c r="Q1911" s="21">
        <v>58154310270</v>
      </c>
      <c r="R1911" s="21" t="s">
        <v>40</v>
      </c>
      <c r="S1911" s="3">
        <v>4</v>
      </c>
      <c r="T1911" s="37"/>
      <c r="U1911" s="21" t="s">
        <v>18</v>
      </c>
      <c r="V1911" s="21" t="str">
        <f>VLOOKUP(P1911,'Customer List'!B:C,2,)</f>
        <v>Hyderabad</v>
      </c>
      <c r="W1911" s="38"/>
      <c r="X1911" s="30">
        <v>45881</v>
      </c>
      <c r="Y1911" s="21">
        <f t="shared" si="199"/>
        <v>1</v>
      </c>
      <c r="Z1911" s="21" t="str">
        <f t="shared" si="200"/>
        <v>Monday</v>
      </c>
      <c r="AA1911" s="21" t="str">
        <f t="shared" si="201"/>
        <v>Tuesday</v>
      </c>
      <c r="AB1911" s="21" t="str">
        <f>VLOOKUP(U1911,'Currency Sheet'!A:C,3,)</f>
        <v>DOLLAR</v>
      </c>
      <c r="AC1911" s="42" t="str">
        <f>VLOOKUP(P1911,'Customer List'!B:D,3,)</f>
        <v>OutStation</v>
      </c>
    </row>
    <row r="1912" spans="1:29" x14ac:dyDescent="0.25">
      <c r="A1912" s="21">
        <v>1911</v>
      </c>
      <c r="B1912" s="21" t="s">
        <v>2277</v>
      </c>
      <c r="C1912" s="30">
        <v>45870</v>
      </c>
      <c r="D1912" s="30">
        <v>45875</v>
      </c>
      <c r="E1912" s="47">
        <v>62.3</v>
      </c>
      <c r="F1912" s="47">
        <f t="shared" si="196"/>
        <v>5482.4</v>
      </c>
      <c r="G1912" s="48">
        <f t="shared" si="197"/>
        <v>5482.4</v>
      </c>
      <c r="H1912" s="21">
        <v>770002</v>
      </c>
      <c r="I1912" s="21" t="s">
        <v>3095</v>
      </c>
      <c r="J1912" s="21">
        <v>1</v>
      </c>
      <c r="K1912" s="21">
        <v>1</v>
      </c>
      <c r="L1912" s="21">
        <f t="shared" si="198"/>
        <v>0</v>
      </c>
      <c r="M1912" s="21" t="s">
        <v>2313</v>
      </c>
      <c r="N1912" s="30">
        <v>45880</v>
      </c>
      <c r="O1912" s="48">
        <v>9932.4</v>
      </c>
      <c r="P1912" s="21" t="s">
        <v>211</v>
      </c>
      <c r="Q1912" s="21">
        <v>58154305451</v>
      </c>
      <c r="R1912" s="21" t="s">
        <v>40</v>
      </c>
      <c r="S1912" s="3">
        <v>-20</v>
      </c>
      <c r="T1912" s="37"/>
      <c r="U1912" s="21" t="s">
        <v>18</v>
      </c>
      <c r="V1912" s="21" t="str">
        <f>VLOOKUP(P1912,'Customer List'!B:C,2,)</f>
        <v>Banglore</v>
      </c>
      <c r="W1912" s="38"/>
      <c r="X1912" s="30">
        <v>45881</v>
      </c>
      <c r="Y1912" s="21">
        <f t="shared" si="199"/>
        <v>1</v>
      </c>
      <c r="Z1912" s="21" t="str">
        <f t="shared" si="200"/>
        <v>Monday</v>
      </c>
      <c r="AA1912" s="21" t="str">
        <f t="shared" si="201"/>
        <v>Tuesday</v>
      </c>
      <c r="AB1912" s="21" t="str">
        <f>VLOOKUP(U1912,'Currency Sheet'!A:C,3,)</f>
        <v>DOLLAR</v>
      </c>
      <c r="AC1912" s="42" t="str">
        <f>VLOOKUP(P1912,'Customer List'!B:D,3,)</f>
        <v>OutStation</v>
      </c>
    </row>
    <row r="1913" spans="1:29" x14ac:dyDescent="0.25">
      <c r="A1913" s="21">
        <v>1912</v>
      </c>
      <c r="B1913" s="21" t="s">
        <v>2277</v>
      </c>
      <c r="C1913" s="30">
        <v>45870</v>
      </c>
      <c r="D1913" s="30">
        <v>45875</v>
      </c>
      <c r="E1913" s="47">
        <v>102.9</v>
      </c>
      <c r="F1913" s="47">
        <f t="shared" si="196"/>
        <v>9055.2000000000007</v>
      </c>
      <c r="G1913" s="48">
        <f t="shared" si="197"/>
        <v>18110.400000000001</v>
      </c>
      <c r="H1913" s="21">
        <v>752802</v>
      </c>
      <c r="I1913" s="21" t="s">
        <v>3096</v>
      </c>
      <c r="J1913" s="21">
        <v>2</v>
      </c>
      <c r="K1913" s="21">
        <v>2</v>
      </c>
      <c r="L1913" s="21">
        <f t="shared" si="198"/>
        <v>0</v>
      </c>
      <c r="M1913" s="21" t="s">
        <v>2328</v>
      </c>
      <c r="N1913" s="30">
        <v>45880</v>
      </c>
      <c r="O1913" s="48">
        <v>27342</v>
      </c>
      <c r="P1913" s="21" t="s">
        <v>2045</v>
      </c>
      <c r="Q1913" s="21">
        <v>58154310270</v>
      </c>
      <c r="R1913" s="21" t="s">
        <v>40</v>
      </c>
      <c r="S1913" s="3">
        <v>-20</v>
      </c>
      <c r="T1913" s="37"/>
      <c r="U1913" s="21" t="s">
        <v>18</v>
      </c>
      <c r="V1913" s="21" t="str">
        <f>VLOOKUP(P1913,'Customer List'!B:C,2,)</f>
        <v>Hyderabad</v>
      </c>
      <c r="W1913" s="38"/>
      <c r="X1913" s="30">
        <v>45881</v>
      </c>
      <c r="Y1913" s="21">
        <f t="shared" si="199"/>
        <v>1</v>
      </c>
      <c r="Z1913" s="21" t="str">
        <f t="shared" si="200"/>
        <v>Monday</v>
      </c>
      <c r="AA1913" s="21" t="str">
        <f t="shared" si="201"/>
        <v>Tuesday</v>
      </c>
      <c r="AB1913" s="21" t="str">
        <f>VLOOKUP(U1913,'Currency Sheet'!A:C,3,)</f>
        <v>DOLLAR</v>
      </c>
      <c r="AC1913" s="42" t="str">
        <f>VLOOKUP(P1913,'Customer List'!B:D,3,)</f>
        <v>OutStation</v>
      </c>
    </row>
    <row r="1914" spans="1:29" x14ac:dyDescent="0.25">
      <c r="A1914" s="21">
        <v>1913</v>
      </c>
      <c r="B1914" s="21" t="s">
        <v>2277</v>
      </c>
      <c r="C1914" s="30">
        <v>45870</v>
      </c>
      <c r="D1914" s="30">
        <v>45875</v>
      </c>
      <c r="E1914" s="47">
        <v>62.3</v>
      </c>
      <c r="F1914" s="47">
        <f t="shared" si="196"/>
        <v>5482.4</v>
      </c>
      <c r="G1914" s="48">
        <f t="shared" si="197"/>
        <v>5482.4</v>
      </c>
      <c r="H1914" s="21">
        <v>844302</v>
      </c>
      <c r="I1914" s="21" t="s">
        <v>3097</v>
      </c>
      <c r="J1914" s="21">
        <v>1</v>
      </c>
      <c r="K1914" s="21">
        <v>1</v>
      </c>
      <c r="L1914" s="21">
        <f t="shared" si="198"/>
        <v>0</v>
      </c>
      <c r="M1914" s="21" t="s">
        <v>2351</v>
      </c>
      <c r="N1914" s="30">
        <v>45881</v>
      </c>
      <c r="O1914" s="48">
        <v>13105.25</v>
      </c>
      <c r="P1914" s="21" t="s">
        <v>30</v>
      </c>
      <c r="Q1914" s="21" t="s">
        <v>2070</v>
      </c>
      <c r="R1914" s="21" t="s">
        <v>637</v>
      </c>
      <c r="S1914" s="3">
        <v>4</v>
      </c>
      <c r="T1914" s="37"/>
      <c r="U1914" s="21" t="s">
        <v>18</v>
      </c>
      <c r="V1914" s="21" t="str">
        <f>VLOOKUP(P1914,'Customer List'!B:C,2,)</f>
        <v>Delhi</v>
      </c>
      <c r="W1914" s="38"/>
      <c r="X1914" s="30">
        <v>45881</v>
      </c>
      <c r="Y1914" s="21">
        <f t="shared" si="199"/>
        <v>0</v>
      </c>
      <c r="Z1914" s="21" t="str">
        <f t="shared" si="200"/>
        <v>Tuesday</v>
      </c>
      <c r="AA1914" s="21" t="str">
        <f t="shared" si="201"/>
        <v>Tuesday</v>
      </c>
      <c r="AB1914" s="21" t="str">
        <f>VLOOKUP(U1914,'Currency Sheet'!A:C,3,)</f>
        <v>DOLLAR</v>
      </c>
      <c r="AC1914" s="42" t="str">
        <f>VLOOKUP(P1914,'Customer List'!B:D,3,)</f>
        <v>Local</v>
      </c>
    </row>
    <row r="1915" spans="1:29" x14ac:dyDescent="0.25">
      <c r="A1915" s="21">
        <v>1914</v>
      </c>
      <c r="B1915" s="21" t="s">
        <v>2277</v>
      </c>
      <c r="C1915" s="30">
        <v>45870</v>
      </c>
      <c r="D1915" s="30">
        <v>45875</v>
      </c>
      <c r="E1915" s="47">
        <v>1530</v>
      </c>
      <c r="F1915" s="47">
        <f t="shared" si="196"/>
        <v>134640</v>
      </c>
      <c r="G1915" s="48">
        <f t="shared" si="197"/>
        <v>269280</v>
      </c>
      <c r="H1915" s="21">
        <v>900007707</v>
      </c>
      <c r="I1915" s="21" t="s">
        <v>3098</v>
      </c>
      <c r="J1915" s="21">
        <v>2</v>
      </c>
      <c r="K1915" s="21">
        <v>2</v>
      </c>
      <c r="L1915" s="21">
        <f t="shared" si="198"/>
        <v>0</v>
      </c>
      <c r="M1915" s="21" t="s">
        <v>2544</v>
      </c>
      <c r="N1915" s="30">
        <v>45892</v>
      </c>
      <c r="O1915" s="48">
        <f>2*214200</f>
        <v>428400</v>
      </c>
      <c r="P1915" s="21" t="s">
        <v>2282</v>
      </c>
      <c r="Q1915" s="21">
        <v>58154747722</v>
      </c>
      <c r="R1915" s="21" t="s">
        <v>40</v>
      </c>
      <c r="S1915" s="3">
        <v>4</v>
      </c>
      <c r="T1915" s="37"/>
      <c r="U1915" s="21" t="s">
        <v>18</v>
      </c>
      <c r="V1915" s="21" t="str">
        <f>VLOOKUP(P1915,'Customer List'!B:C,2,)</f>
        <v>CHENNAI</v>
      </c>
      <c r="W1915" s="38"/>
      <c r="X1915" s="30">
        <v>45894</v>
      </c>
      <c r="Y1915" s="21">
        <f t="shared" si="199"/>
        <v>2</v>
      </c>
      <c r="Z1915" s="21" t="str">
        <f t="shared" si="200"/>
        <v>Saturday</v>
      </c>
      <c r="AA1915" s="21" t="str">
        <f t="shared" si="201"/>
        <v>Monday</v>
      </c>
      <c r="AB1915" s="21" t="str">
        <f>VLOOKUP(U1915,'Currency Sheet'!A:C,3,)</f>
        <v>DOLLAR</v>
      </c>
      <c r="AC1915" s="42" t="str">
        <f>VLOOKUP(P1915,'Customer List'!B:D,3,)</f>
        <v>OutStation</v>
      </c>
    </row>
    <row r="1916" spans="1:29" x14ac:dyDescent="0.25">
      <c r="A1916" s="21">
        <v>1915</v>
      </c>
      <c r="B1916" s="21" t="s">
        <v>2630</v>
      </c>
      <c r="C1916" s="30">
        <v>45869</v>
      </c>
      <c r="D1916" s="30">
        <v>45875</v>
      </c>
      <c r="E1916" s="47">
        <v>16000</v>
      </c>
      <c r="F1916" s="47">
        <f t="shared" si="196"/>
        <v>16000</v>
      </c>
      <c r="G1916" s="48">
        <f t="shared" si="197"/>
        <v>16000</v>
      </c>
      <c r="H1916" s="21" t="s">
        <v>2631</v>
      </c>
      <c r="I1916" s="21" t="s">
        <v>2632</v>
      </c>
      <c r="J1916" s="21">
        <v>1</v>
      </c>
      <c r="K1916" s="21">
        <v>1</v>
      </c>
      <c r="L1916" s="21">
        <f t="shared" si="198"/>
        <v>0</v>
      </c>
      <c r="M1916" s="21" t="s">
        <v>2633</v>
      </c>
      <c r="N1916" s="30">
        <v>45877</v>
      </c>
      <c r="O1916" s="48">
        <v>18200</v>
      </c>
      <c r="P1916" s="21" t="s">
        <v>2634</v>
      </c>
      <c r="Q1916" s="21" t="s">
        <v>636</v>
      </c>
      <c r="R1916" s="21" t="s">
        <v>637</v>
      </c>
      <c r="S1916" s="3" t="s">
        <v>299</v>
      </c>
      <c r="T1916" s="37"/>
      <c r="U1916" s="21" t="s">
        <v>2084</v>
      </c>
      <c r="V1916" s="21" t="e">
        <f>VLOOKUP(P1916,'Customer List'!B:C,2,)</f>
        <v>#N/A</v>
      </c>
      <c r="W1916" s="38"/>
      <c r="X1916" s="30">
        <v>45877</v>
      </c>
      <c r="Y1916" s="21">
        <f t="shared" si="199"/>
        <v>0</v>
      </c>
      <c r="Z1916" s="21" t="str">
        <f t="shared" si="200"/>
        <v>Friday</v>
      </c>
      <c r="AA1916" s="21" t="str">
        <f t="shared" si="201"/>
        <v>Friday</v>
      </c>
      <c r="AB1916" s="21" t="str">
        <f>VLOOKUP(U1916,'Currency Sheet'!A:C,3,)</f>
        <v>INR</v>
      </c>
      <c r="AC1916" s="42" t="e">
        <f>VLOOKUP(P1916,'Customer List'!B:D,3,)</f>
        <v>#N/A</v>
      </c>
    </row>
    <row r="1917" spans="1:29" x14ac:dyDescent="0.25">
      <c r="A1917" s="21">
        <v>1916</v>
      </c>
      <c r="B1917" s="21" t="s">
        <v>2291</v>
      </c>
      <c r="C1917" s="30">
        <v>45867</v>
      </c>
      <c r="D1917" s="30">
        <v>45876</v>
      </c>
      <c r="E1917" s="47">
        <v>585</v>
      </c>
      <c r="F1917" s="47">
        <f t="shared" si="196"/>
        <v>51480</v>
      </c>
      <c r="G1917" s="48">
        <f t="shared" si="197"/>
        <v>51480</v>
      </c>
      <c r="H1917" s="21" t="s">
        <v>2292</v>
      </c>
      <c r="I1917" s="21"/>
      <c r="J1917" s="21">
        <v>1</v>
      </c>
      <c r="K1917" s="21">
        <v>1</v>
      </c>
      <c r="L1917" s="21">
        <f t="shared" si="198"/>
        <v>0</v>
      </c>
      <c r="M1917" s="21" t="s">
        <v>2561</v>
      </c>
      <c r="N1917" s="30">
        <v>45894</v>
      </c>
      <c r="O1917" s="48">
        <v>0</v>
      </c>
      <c r="P1917" s="21" t="s">
        <v>2293</v>
      </c>
      <c r="Q1917" s="21" t="s">
        <v>2070</v>
      </c>
      <c r="R1917" s="21" t="s">
        <v>637</v>
      </c>
      <c r="S1917" s="3" t="s">
        <v>299</v>
      </c>
      <c r="T1917" s="37"/>
      <c r="U1917" s="21" t="s">
        <v>2773</v>
      </c>
      <c r="V1917" s="21" t="s">
        <v>825</v>
      </c>
      <c r="W1917" s="38"/>
      <c r="X1917" s="30">
        <v>45894</v>
      </c>
      <c r="Y1917" s="21">
        <f t="shared" si="199"/>
        <v>0</v>
      </c>
      <c r="Z1917" s="21" t="str">
        <f t="shared" si="200"/>
        <v>Monday</v>
      </c>
      <c r="AA1917" s="21" t="str">
        <f t="shared" si="201"/>
        <v>Monday</v>
      </c>
      <c r="AB1917" s="21" t="str">
        <f>VLOOKUP(U1917,'Currency Sheet'!A:C,3,)</f>
        <v>DOLLAR</v>
      </c>
      <c r="AC1917" s="42" t="e">
        <f>VLOOKUP(P1917,'Customer List'!B:D,3,)</f>
        <v>#N/A</v>
      </c>
    </row>
    <row r="1918" spans="1:29" x14ac:dyDescent="0.25">
      <c r="A1918" s="21">
        <v>1917</v>
      </c>
      <c r="B1918" s="21" t="s">
        <v>3414</v>
      </c>
      <c r="C1918" s="30">
        <v>45877</v>
      </c>
      <c r="D1918" s="30">
        <v>45877</v>
      </c>
      <c r="E1918" s="47">
        <v>1530</v>
      </c>
      <c r="F1918" s="47">
        <f t="shared" si="196"/>
        <v>134640</v>
      </c>
      <c r="G1918" s="48">
        <f t="shared" si="197"/>
        <v>134640</v>
      </c>
      <c r="H1918" s="21">
        <v>900007707</v>
      </c>
      <c r="I1918" s="21" t="s">
        <v>3098</v>
      </c>
      <c r="J1918" s="21">
        <v>1</v>
      </c>
      <c r="K1918" s="21">
        <v>1</v>
      </c>
      <c r="L1918" s="21">
        <f t="shared" si="198"/>
        <v>0</v>
      </c>
      <c r="M1918" s="21" t="s">
        <v>3653</v>
      </c>
      <c r="N1918" s="30">
        <v>45920</v>
      </c>
      <c r="O1918" s="48">
        <v>214200</v>
      </c>
      <c r="P1918" s="21" t="s">
        <v>2282</v>
      </c>
      <c r="Q1918" s="21">
        <v>58155922436</v>
      </c>
      <c r="R1918" s="21" t="s">
        <v>40</v>
      </c>
      <c r="S1918" s="3">
        <v>4</v>
      </c>
      <c r="T1918" s="37"/>
      <c r="U1918" s="21" t="s">
        <v>18</v>
      </c>
      <c r="V1918" s="21" t="str">
        <f>VLOOKUP(P1918,'Customer List'!B:C,2,)</f>
        <v>CHENNAI</v>
      </c>
      <c r="W1918" s="38"/>
      <c r="X1918" s="30">
        <v>45922</v>
      </c>
      <c r="Y1918" s="21">
        <f t="shared" si="199"/>
        <v>2</v>
      </c>
      <c r="Z1918" s="21" t="str">
        <f t="shared" si="200"/>
        <v>Saturday</v>
      </c>
      <c r="AA1918" s="21" t="str">
        <f t="shared" si="201"/>
        <v>Monday</v>
      </c>
      <c r="AB1918" s="21" t="str">
        <f>VLOOKUP(U1918,'Currency Sheet'!A:C,3,)</f>
        <v>DOLLAR</v>
      </c>
      <c r="AC1918" s="42" t="str">
        <f>VLOOKUP(P1918,'Customer List'!B:D,3,)</f>
        <v>OutStation</v>
      </c>
    </row>
    <row r="1919" spans="1:29" x14ac:dyDescent="0.25">
      <c r="A1919" s="21">
        <v>1918</v>
      </c>
      <c r="B1919" s="21" t="s">
        <v>3414</v>
      </c>
      <c r="C1919" s="30">
        <v>45877</v>
      </c>
      <c r="D1919" s="30">
        <v>45877</v>
      </c>
      <c r="E1919" s="47">
        <v>1530</v>
      </c>
      <c r="F1919" s="47">
        <f t="shared" si="196"/>
        <v>134640</v>
      </c>
      <c r="G1919" s="48">
        <f t="shared" si="197"/>
        <v>134640</v>
      </c>
      <c r="H1919" s="21">
        <v>900007707</v>
      </c>
      <c r="I1919" s="21" t="s">
        <v>3098</v>
      </c>
      <c r="J1919" s="21">
        <v>1</v>
      </c>
      <c r="K1919" s="21"/>
      <c r="L1919" s="21">
        <f t="shared" si="198"/>
        <v>1</v>
      </c>
      <c r="M1919" s="21"/>
      <c r="N1919" s="30"/>
      <c r="O1919" s="48"/>
      <c r="P1919" s="21" t="s">
        <v>2282</v>
      </c>
      <c r="Q1919" s="21"/>
      <c r="R1919" s="21"/>
      <c r="S1919" s="3">
        <v>4</v>
      </c>
      <c r="T1919" s="37"/>
      <c r="U1919" s="21" t="s">
        <v>18</v>
      </c>
      <c r="V1919" s="21" t="str">
        <f>VLOOKUP(P1919,'Customer List'!B:C,2,)</f>
        <v>CHENNAI</v>
      </c>
      <c r="W1919" s="38" t="s">
        <v>6310</v>
      </c>
      <c r="X1919" s="30" t="str">
        <f>IF(OR(R1919 = "PRIYANKA MADAM", R1919 = "DEEPAK", R1919 = "PORTER"),N1919,"")</f>
        <v/>
      </c>
      <c r="Y1919" s="21" t="str">
        <f t="shared" si="199"/>
        <v/>
      </c>
      <c r="Z1919" s="21" t="str">
        <f t="shared" si="200"/>
        <v/>
      </c>
      <c r="AA1919" s="21" t="str">
        <f t="shared" si="201"/>
        <v/>
      </c>
      <c r="AB1919" s="21" t="str">
        <f>VLOOKUP(U1919,'Currency Sheet'!A:C,3,)</f>
        <v>DOLLAR</v>
      </c>
      <c r="AC1919" s="42" t="str">
        <f>VLOOKUP(P1919,'Customer List'!B:D,3,)</f>
        <v>OutStation</v>
      </c>
    </row>
    <row r="1920" spans="1:29" x14ac:dyDescent="0.25">
      <c r="A1920" s="21">
        <v>1919</v>
      </c>
      <c r="B1920" s="21">
        <v>65830</v>
      </c>
      <c r="C1920" s="30">
        <v>45876</v>
      </c>
      <c r="D1920" s="30">
        <v>45880</v>
      </c>
      <c r="E1920" s="47">
        <v>259</v>
      </c>
      <c r="F1920" s="47">
        <f t="shared" si="196"/>
        <v>22792</v>
      </c>
      <c r="G1920" s="48">
        <f t="shared" si="197"/>
        <v>45584</v>
      </c>
      <c r="H1920" s="21" t="s">
        <v>2345</v>
      </c>
      <c r="I1920" s="21" t="s">
        <v>5251</v>
      </c>
      <c r="J1920" s="21">
        <v>2</v>
      </c>
      <c r="K1920" s="21">
        <v>2</v>
      </c>
      <c r="L1920" s="21">
        <f t="shared" si="198"/>
        <v>0</v>
      </c>
      <c r="M1920" s="21" t="s">
        <v>2445</v>
      </c>
      <c r="N1920" s="30">
        <v>45887</v>
      </c>
      <c r="O1920" s="48">
        <v>80290</v>
      </c>
      <c r="P1920" s="21" t="s">
        <v>944</v>
      </c>
      <c r="Q1920" s="21">
        <v>58154515156</v>
      </c>
      <c r="R1920" s="21" t="s">
        <v>40</v>
      </c>
      <c r="S1920" s="3">
        <v>-20</v>
      </c>
      <c r="T1920" s="37"/>
      <c r="U1920" s="21" t="s">
        <v>2527</v>
      </c>
      <c r="V1920" s="21" t="str">
        <f>VLOOKUP(P1920,'Customer List'!B:C,2,)</f>
        <v>Banglore</v>
      </c>
      <c r="W1920" s="38"/>
      <c r="X1920" s="30">
        <v>45889</v>
      </c>
      <c r="Y1920" s="21">
        <f t="shared" si="199"/>
        <v>2</v>
      </c>
      <c r="Z1920" s="21" t="str">
        <f t="shared" si="200"/>
        <v>Monday</v>
      </c>
      <c r="AA1920" s="21" t="str">
        <f t="shared" si="201"/>
        <v>Wednesday</v>
      </c>
      <c r="AB1920" s="21" t="str">
        <f>VLOOKUP(U1920,'Currency Sheet'!A:C,3,)</f>
        <v>DOLLAR</v>
      </c>
      <c r="AC1920" s="42" t="str">
        <f>VLOOKUP(P1920,'Customer List'!B:D,3,)</f>
        <v>OutStation</v>
      </c>
    </row>
    <row r="1921" spans="1:29" x14ac:dyDescent="0.25">
      <c r="A1921" s="21">
        <v>1920</v>
      </c>
      <c r="B1921" s="21">
        <v>177075</v>
      </c>
      <c r="C1921" s="30">
        <v>45876</v>
      </c>
      <c r="D1921" s="30">
        <v>45881</v>
      </c>
      <c r="E1921" s="47">
        <v>408.34</v>
      </c>
      <c r="F1921" s="47">
        <f t="shared" si="196"/>
        <v>35933.919999999998</v>
      </c>
      <c r="G1921" s="48">
        <f t="shared" si="197"/>
        <v>35933.919999999998</v>
      </c>
      <c r="H1921" s="21" t="s">
        <v>2067</v>
      </c>
      <c r="I1921" s="21" t="s">
        <v>4124</v>
      </c>
      <c r="J1921" s="21">
        <v>1</v>
      </c>
      <c r="K1921" s="21">
        <v>1</v>
      </c>
      <c r="L1921" s="21">
        <f t="shared" si="198"/>
        <v>0</v>
      </c>
      <c r="M1921" s="21" t="s">
        <v>2399</v>
      </c>
      <c r="N1921" s="30">
        <v>45887</v>
      </c>
      <c r="O1921" s="48">
        <v>53532.5</v>
      </c>
      <c r="P1921" s="21" t="s">
        <v>165</v>
      </c>
      <c r="Q1921" s="21">
        <v>58154518310</v>
      </c>
      <c r="R1921" s="21" t="s">
        <v>40</v>
      </c>
      <c r="S1921" s="3">
        <v>4</v>
      </c>
      <c r="T1921" s="37"/>
      <c r="U1921" s="21" t="s">
        <v>423</v>
      </c>
      <c r="V1921" s="21" t="str">
        <f>VLOOKUP(P1921,'Customer List'!B:C,2,)</f>
        <v>Lucknow</v>
      </c>
      <c r="W1921" s="38"/>
      <c r="X1921" s="30">
        <v>45889</v>
      </c>
      <c r="Y1921" s="21">
        <f t="shared" si="199"/>
        <v>2</v>
      </c>
      <c r="Z1921" s="21" t="str">
        <f t="shared" si="200"/>
        <v>Monday</v>
      </c>
      <c r="AA1921" s="21" t="str">
        <f t="shared" si="201"/>
        <v>Wednesday</v>
      </c>
      <c r="AB1921" s="21" t="str">
        <f>VLOOKUP(U1921,'Currency Sheet'!A:C,3,)</f>
        <v>DOLLAR</v>
      </c>
      <c r="AC1921" s="42" t="str">
        <f>VLOOKUP(P1921,'Customer List'!B:D,3,)</f>
        <v>OutStation</v>
      </c>
    </row>
    <row r="1922" spans="1:29" x14ac:dyDescent="0.25">
      <c r="A1922" s="21">
        <v>1921</v>
      </c>
      <c r="B1922" s="21">
        <v>177075</v>
      </c>
      <c r="C1922" s="30">
        <v>45876</v>
      </c>
      <c r="D1922" s="30">
        <v>45881</v>
      </c>
      <c r="E1922" s="47">
        <v>373.33</v>
      </c>
      <c r="F1922" s="47">
        <f t="shared" si="196"/>
        <v>32853.040000000001</v>
      </c>
      <c r="G1922" s="48">
        <f t="shared" si="197"/>
        <v>65706.080000000002</v>
      </c>
      <c r="H1922" s="21" t="s">
        <v>2353</v>
      </c>
      <c r="I1922" s="21" t="s">
        <v>4364</v>
      </c>
      <c r="J1922" s="21">
        <v>2</v>
      </c>
      <c r="K1922" s="21">
        <v>2</v>
      </c>
      <c r="L1922" s="21">
        <f t="shared" si="198"/>
        <v>0</v>
      </c>
      <c r="M1922" s="21" t="s">
        <v>2559</v>
      </c>
      <c r="N1922" s="30">
        <v>45892</v>
      </c>
      <c r="O1922" s="48">
        <v>101430</v>
      </c>
      <c r="P1922" s="21" t="s">
        <v>944</v>
      </c>
      <c r="Q1922" s="21">
        <v>58154757570</v>
      </c>
      <c r="R1922" s="21" t="s">
        <v>40</v>
      </c>
      <c r="S1922" s="3">
        <v>4</v>
      </c>
      <c r="T1922" s="37"/>
      <c r="U1922" s="21" t="s">
        <v>423</v>
      </c>
      <c r="V1922" s="21" t="str">
        <f>VLOOKUP(P1922,'Customer List'!B:C,2,)</f>
        <v>Banglore</v>
      </c>
      <c r="W1922" s="38"/>
      <c r="X1922" s="30">
        <v>45895</v>
      </c>
      <c r="Y1922" s="21">
        <f t="shared" si="199"/>
        <v>3</v>
      </c>
      <c r="Z1922" s="21" t="str">
        <f t="shared" si="200"/>
        <v>Saturday</v>
      </c>
      <c r="AA1922" s="21" t="str">
        <f t="shared" si="201"/>
        <v>Tuesday</v>
      </c>
      <c r="AB1922" s="21" t="str">
        <f>VLOOKUP(U1922,'Currency Sheet'!A:C,3,)</f>
        <v>DOLLAR</v>
      </c>
      <c r="AC1922" s="42" t="str">
        <f>VLOOKUP(P1922,'Customer List'!B:D,3,)</f>
        <v>OutStation</v>
      </c>
    </row>
    <row r="1923" spans="1:29" ht="15.75" x14ac:dyDescent="0.25">
      <c r="A1923" s="21">
        <v>1922</v>
      </c>
      <c r="B1923" s="21" t="s">
        <v>2346</v>
      </c>
      <c r="C1923" s="30">
        <v>45870</v>
      </c>
      <c r="D1923" s="30">
        <v>45881</v>
      </c>
      <c r="E1923" s="47">
        <v>15540</v>
      </c>
      <c r="F1923" s="47">
        <f t="shared" ref="F1923:F1986" si="202">IF(AB1923="DOLLAR",E1923*88,E1923)</f>
        <v>15540</v>
      </c>
      <c r="G1923" s="48">
        <f t="shared" ref="G1923:G1986" si="203">F1923*J1923</f>
        <v>15540</v>
      </c>
      <c r="H1923" s="21" t="s">
        <v>2347</v>
      </c>
      <c r="I1923" s="21"/>
      <c r="J1923" s="21">
        <v>1</v>
      </c>
      <c r="K1923" s="21">
        <v>1</v>
      </c>
      <c r="L1923" s="21">
        <f t="shared" ref="L1923:L1986" si="204">J1923-K1923</f>
        <v>0</v>
      </c>
      <c r="M1923" s="21" t="s">
        <v>2350</v>
      </c>
      <c r="N1923" s="30">
        <v>45881</v>
      </c>
      <c r="O1923" s="48">
        <v>18870</v>
      </c>
      <c r="P1923" s="21" t="s">
        <v>288</v>
      </c>
      <c r="Q1923" s="51">
        <v>58154351205</v>
      </c>
      <c r="R1923" s="21" t="s">
        <v>40</v>
      </c>
      <c r="S1923" s="3">
        <v>-20</v>
      </c>
      <c r="T1923" s="37"/>
      <c r="U1923" s="21" t="s">
        <v>2348</v>
      </c>
      <c r="V1923" s="21" t="str">
        <f>VLOOKUP(P1923,'Customer List'!B:C,2,)</f>
        <v>Banglore</v>
      </c>
      <c r="W1923" s="38"/>
      <c r="X1923" s="30">
        <v>45882</v>
      </c>
      <c r="Y1923" s="21">
        <f t="shared" ref="Y1923:Y1986" si="205">IF(X1923="", "", X1923-N1923)</f>
        <v>1</v>
      </c>
      <c r="Z1923" s="21" t="str">
        <f t="shared" ref="Z1923:Z1986" si="206">IF(N1923="", "", TEXT(N1923, "dddd"))</f>
        <v>Tuesday</v>
      </c>
      <c r="AA1923" s="21" t="str">
        <f t="shared" ref="AA1923:AA1986" si="207">IF(X1923="", "", TEXT(X1923, "dddd"))</f>
        <v>Wednesday</v>
      </c>
      <c r="AB1923" s="21" t="str">
        <f>VLOOKUP(U1923,'Currency Sheet'!A:C,3,)</f>
        <v>INR</v>
      </c>
      <c r="AC1923" s="42" t="str">
        <f>VLOOKUP(P1923,'Customer List'!B:D,3,)</f>
        <v>OutStation</v>
      </c>
    </row>
    <row r="1924" spans="1:29" x14ac:dyDescent="0.25">
      <c r="A1924" s="21">
        <v>1923</v>
      </c>
      <c r="B1924" s="21" t="s">
        <v>2716</v>
      </c>
      <c r="C1924" s="30">
        <v>45877</v>
      </c>
      <c r="D1924" s="30">
        <v>45883</v>
      </c>
      <c r="E1924" s="47">
        <v>13825</v>
      </c>
      <c r="F1924" s="47">
        <f t="shared" si="202"/>
        <v>13825</v>
      </c>
      <c r="G1924" s="48">
        <f t="shared" si="203"/>
        <v>27650</v>
      </c>
      <c r="H1924" s="21" t="s">
        <v>2717</v>
      </c>
      <c r="I1924" s="21"/>
      <c r="J1924" s="21">
        <v>2</v>
      </c>
      <c r="K1924" s="21">
        <v>2</v>
      </c>
      <c r="L1924" s="21">
        <f t="shared" si="204"/>
        <v>0</v>
      </c>
      <c r="M1924" s="21" t="s">
        <v>3284</v>
      </c>
      <c r="N1924" s="30">
        <v>45901</v>
      </c>
      <c r="O1924" s="48">
        <v>36424.9</v>
      </c>
      <c r="P1924" s="21" t="s">
        <v>30</v>
      </c>
      <c r="Q1924" s="21" t="s">
        <v>636</v>
      </c>
      <c r="R1924" s="21" t="s">
        <v>637</v>
      </c>
      <c r="S1924" s="3">
        <v>4</v>
      </c>
      <c r="T1924" s="37"/>
      <c r="U1924" s="21" t="s">
        <v>2775</v>
      </c>
      <c r="V1924" s="21" t="str">
        <f>VLOOKUP(P1924,'Customer List'!B:C,2,)</f>
        <v>Delhi</v>
      </c>
      <c r="W1924" s="38"/>
      <c r="X1924" s="30">
        <f>IF(OR(R1924 = "PRIYANKA MADAM", R1924 = "DEEPAK", R1924 = "PORTER"),N1924,"")</f>
        <v>45901</v>
      </c>
      <c r="Y1924" s="21">
        <f t="shared" si="205"/>
        <v>0</v>
      </c>
      <c r="Z1924" s="21" t="str">
        <f t="shared" si="206"/>
        <v>Monday</v>
      </c>
      <c r="AA1924" s="21" t="str">
        <f t="shared" si="207"/>
        <v>Monday</v>
      </c>
      <c r="AB1924" s="21" t="str">
        <f>VLOOKUP(U1924,'Currency Sheet'!A:C,3,)</f>
        <v>INR</v>
      </c>
      <c r="AC1924" s="42" t="str">
        <f>VLOOKUP(P1924,'Customer List'!B:D,3,)</f>
        <v>Local</v>
      </c>
    </row>
    <row r="1925" spans="1:29" x14ac:dyDescent="0.25">
      <c r="A1925" s="21">
        <v>1924</v>
      </c>
      <c r="B1925" s="21" t="s">
        <v>2716</v>
      </c>
      <c r="C1925" s="30">
        <v>45877</v>
      </c>
      <c r="D1925" s="30">
        <v>45883</v>
      </c>
      <c r="E1925" s="47">
        <v>6675</v>
      </c>
      <c r="F1925" s="47">
        <f t="shared" si="202"/>
        <v>6675</v>
      </c>
      <c r="G1925" s="48">
        <f t="shared" si="203"/>
        <v>6675</v>
      </c>
      <c r="H1925" s="21">
        <v>116913100</v>
      </c>
      <c r="I1925" s="21"/>
      <c r="J1925" s="21">
        <v>1</v>
      </c>
      <c r="K1925" s="21">
        <v>1</v>
      </c>
      <c r="L1925" s="21">
        <f t="shared" si="204"/>
        <v>0</v>
      </c>
      <c r="M1925" s="21" t="s">
        <v>2702</v>
      </c>
      <c r="N1925" s="30">
        <v>45888</v>
      </c>
      <c r="O1925" s="48">
        <v>3880</v>
      </c>
      <c r="P1925" s="21" t="s">
        <v>1011</v>
      </c>
      <c r="Q1925" s="21" t="s">
        <v>636</v>
      </c>
      <c r="R1925" s="21" t="s">
        <v>637</v>
      </c>
      <c r="S1925" s="3" t="s">
        <v>299</v>
      </c>
      <c r="T1925" s="37" t="s">
        <v>2718</v>
      </c>
      <c r="U1925" s="21" t="s">
        <v>2775</v>
      </c>
      <c r="V1925" s="21" t="str">
        <f>VLOOKUP(P1925,'Customer List'!B:C,2,)</f>
        <v>Delhi</v>
      </c>
      <c r="W1925" s="38"/>
      <c r="X1925" s="30">
        <v>45888</v>
      </c>
      <c r="Y1925" s="21">
        <f t="shared" si="205"/>
        <v>0</v>
      </c>
      <c r="Z1925" s="21" t="str">
        <f t="shared" si="206"/>
        <v>Tuesday</v>
      </c>
      <c r="AA1925" s="21" t="str">
        <f t="shared" si="207"/>
        <v>Tuesday</v>
      </c>
      <c r="AB1925" s="21" t="str">
        <f>VLOOKUP(U1925,'Currency Sheet'!A:C,3,)</f>
        <v>INR</v>
      </c>
      <c r="AC1925" s="42" t="str">
        <f>VLOOKUP(P1925,'Customer List'!B:D,3,)</f>
        <v>Local</v>
      </c>
    </row>
    <row r="1926" spans="1:29" x14ac:dyDescent="0.25">
      <c r="A1926" s="21">
        <v>1925</v>
      </c>
      <c r="B1926" s="21" t="s">
        <v>2719</v>
      </c>
      <c r="C1926" s="30">
        <v>45877</v>
      </c>
      <c r="D1926" s="30">
        <v>45883</v>
      </c>
      <c r="E1926" s="47">
        <v>6457.19</v>
      </c>
      <c r="F1926" s="47">
        <f t="shared" si="202"/>
        <v>6457.19</v>
      </c>
      <c r="G1926" s="48">
        <f t="shared" si="203"/>
        <v>6457.19</v>
      </c>
      <c r="H1926" s="21">
        <v>114025022</v>
      </c>
      <c r="I1926" s="21"/>
      <c r="J1926" s="21">
        <v>1</v>
      </c>
      <c r="K1926" s="21">
        <v>1</v>
      </c>
      <c r="L1926" s="21">
        <f t="shared" si="204"/>
        <v>0</v>
      </c>
      <c r="M1926" s="21" t="s">
        <v>2758</v>
      </c>
      <c r="N1926" s="30">
        <v>45897</v>
      </c>
      <c r="O1926" s="48">
        <v>7748.62</v>
      </c>
      <c r="P1926" s="21" t="s">
        <v>16</v>
      </c>
      <c r="Q1926" s="21" t="s">
        <v>636</v>
      </c>
      <c r="R1926" s="21" t="s">
        <v>637</v>
      </c>
      <c r="S1926" s="3" t="s">
        <v>299</v>
      </c>
      <c r="T1926" s="37"/>
      <c r="U1926" s="21" t="s">
        <v>2775</v>
      </c>
      <c r="V1926" s="21" t="str">
        <f>VLOOKUP(P1926,'Customer List'!B:C,2,)</f>
        <v>Delhi</v>
      </c>
      <c r="W1926" s="38"/>
      <c r="X1926" s="30">
        <v>45897</v>
      </c>
      <c r="Y1926" s="21">
        <f t="shared" si="205"/>
        <v>0</v>
      </c>
      <c r="Z1926" s="21" t="str">
        <f t="shared" si="206"/>
        <v>Thursday</v>
      </c>
      <c r="AA1926" s="21" t="str">
        <f t="shared" si="207"/>
        <v>Thursday</v>
      </c>
      <c r="AB1926" s="21" t="str">
        <f>VLOOKUP(U1926,'Currency Sheet'!A:C,3,)</f>
        <v>INR</v>
      </c>
      <c r="AC1926" s="42" t="str">
        <f>VLOOKUP(P1926,'Customer List'!B:D,3,)</f>
        <v>Local</v>
      </c>
    </row>
    <row r="1927" spans="1:29" x14ac:dyDescent="0.25">
      <c r="A1927" s="21">
        <v>1926</v>
      </c>
      <c r="B1927" s="21" t="s">
        <v>2719</v>
      </c>
      <c r="C1927" s="30">
        <v>45877</v>
      </c>
      <c r="D1927" s="30">
        <v>45883</v>
      </c>
      <c r="E1927" s="47">
        <v>4491.2299999999996</v>
      </c>
      <c r="F1927" s="47">
        <f t="shared" si="202"/>
        <v>4491.2299999999996</v>
      </c>
      <c r="G1927" s="48">
        <f t="shared" si="203"/>
        <v>4491.2299999999996</v>
      </c>
      <c r="H1927" s="21" t="s">
        <v>2720</v>
      </c>
      <c r="I1927" s="21" t="s">
        <v>4709</v>
      </c>
      <c r="J1927" s="21">
        <v>1</v>
      </c>
      <c r="K1927" s="21">
        <v>1</v>
      </c>
      <c r="L1927" s="21">
        <f t="shared" si="204"/>
        <v>0</v>
      </c>
      <c r="M1927" s="21" t="s">
        <v>6451</v>
      </c>
      <c r="N1927" s="30">
        <v>45999</v>
      </c>
      <c r="O1927" s="48">
        <v>5389.2</v>
      </c>
      <c r="P1927" s="21" t="s">
        <v>16</v>
      </c>
      <c r="Q1927" s="21" t="s">
        <v>2070</v>
      </c>
      <c r="R1927" s="21" t="s">
        <v>637</v>
      </c>
      <c r="S1927" s="3">
        <v>-20</v>
      </c>
      <c r="T1927" s="37"/>
      <c r="U1927" s="21" t="s">
        <v>2775</v>
      </c>
      <c r="V1927" s="21" t="str">
        <f>VLOOKUP(P1927,'Customer List'!B:C,2,)</f>
        <v>Delhi</v>
      </c>
      <c r="W1927" s="38" t="s">
        <v>1145</v>
      </c>
      <c r="X1927" s="30">
        <f>IF(OR(R1927 = "PRIYANKA MADAM", R1927 = "DEEPAK", R1927 = "PORTER"),N1927,"")</f>
        <v>45999</v>
      </c>
      <c r="Y1927" s="21">
        <f t="shared" si="205"/>
        <v>0</v>
      </c>
      <c r="Z1927" s="21" t="str">
        <f t="shared" si="206"/>
        <v>Monday</v>
      </c>
      <c r="AA1927" s="21" t="str">
        <f t="shared" si="207"/>
        <v>Monday</v>
      </c>
      <c r="AB1927" s="21" t="str">
        <f>VLOOKUP(U1927,'Currency Sheet'!A:C,3,)</f>
        <v>INR</v>
      </c>
      <c r="AC1927" s="42" t="str">
        <f>VLOOKUP(P1927,'Customer List'!B:D,3,)</f>
        <v>Local</v>
      </c>
    </row>
    <row r="1928" spans="1:29" x14ac:dyDescent="0.25">
      <c r="A1928" s="21">
        <v>1927</v>
      </c>
      <c r="B1928" s="21" t="s">
        <v>2635</v>
      </c>
      <c r="C1928" s="30">
        <v>45877</v>
      </c>
      <c r="D1928" s="30">
        <v>45883</v>
      </c>
      <c r="E1928" s="47">
        <v>2390</v>
      </c>
      <c r="F1928" s="47">
        <f t="shared" si="202"/>
        <v>2390</v>
      </c>
      <c r="G1928" s="48">
        <f t="shared" si="203"/>
        <v>43020</v>
      </c>
      <c r="H1928" s="21">
        <v>16532</v>
      </c>
      <c r="I1928" s="21" t="s">
        <v>2571</v>
      </c>
      <c r="J1928" s="21">
        <v>18</v>
      </c>
      <c r="K1928" s="21"/>
      <c r="L1928" s="21">
        <f t="shared" si="204"/>
        <v>18</v>
      </c>
      <c r="M1928" s="21"/>
      <c r="N1928" s="30"/>
      <c r="O1928" s="48"/>
      <c r="P1928" s="21" t="s">
        <v>1145</v>
      </c>
      <c r="Q1928" s="21"/>
      <c r="R1928" s="21"/>
      <c r="S1928" s="3" t="s">
        <v>299</v>
      </c>
      <c r="T1928" s="37"/>
      <c r="U1928" s="21" t="s">
        <v>2084</v>
      </c>
      <c r="V1928" s="21" t="str">
        <f>VLOOKUP(P1928,'Customer List'!B:C,2,)</f>
        <v>STOCK</v>
      </c>
      <c r="W1928" s="38" t="s">
        <v>1145</v>
      </c>
      <c r="X1928" s="30" t="str">
        <f>IF(OR(R1928 = "PRIYANKA MADAM", R1928 = "DEEPAK", R1928 = "PORTER"),N1928,"")</f>
        <v/>
      </c>
      <c r="Y1928" s="21" t="str">
        <f t="shared" si="205"/>
        <v/>
      </c>
      <c r="Z1928" s="21" t="str">
        <f t="shared" si="206"/>
        <v/>
      </c>
      <c r="AA1928" s="21" t="str">
        <f t="shared" si="207"/>
        <v/>
      </c>
      <c r="AB1928" s="21" t="str">
        <f>VLOOKUP(U1928,'Currency Sheet'!A:C,3,)</f>
        <v>INR</v>
      </c>
      <c r="AC1928" s="42" t="str">
        <f>VLOOKUP(P1928,'Customer List'!B:D,3,)</f>
        <v>STOCK</v>
      </c>
    </row>
    <row r="1929" spans="1:29" x14ac:dyDescent="0.25">
      <c r="A1929" s="21">
        <v>1928</v>
      </c>
      <c r="B1929" s="21" t="s">
        <v>2635</v>
      </c>
      <c r="C1929" s="30">
        <v>45877</v>
      </c>
      <c r="D1929" s="30">
        <v>45883</v>
      </c>
      <c r="E1929" s="47">
        <v>2390</v>
      </c>
      <c r="F1929" s="47">
        <f t="shared" si="202"/>
        <v>2390</v>
      </c>
      <c r="G1929" s="48">
        <f t="shared" si="203"/>
        <v>4780</v>
      </c>
      <c r="H1929" s="21">
        <v>16532</v>
      </c>
      <c r="I1929" s="21" t="s">
        <v>2571</v>
      </c>
      <c r="J1929" s="21">
        <v>2</v>
      </c>
      <c r="K1929" s="21">
        <v>2</v>
      </c>
      <c r="L1929" s="21">
        <f t="shared" si="204"/>
        <v>0</v>
      </c>
      <c r="M1929" s="21" t="s">
        <v>3703</v>
      </c>
      <c r="N1929" s="30">
        <v>45924</v>
      </c>
      <c r="O1929" s="48">
        <v>0</v>
      </c>
      <c r="P1929" s="21" t="s">
        <v>130</v>
      </c>
      <c r="Q1929" s="21" t="s">
        <v>2070</v>
      </c>
      <c r="R1929" s="21" t="s">
        <v>637</v>
      </c>
      <c r="S1929" s="3" t="s">
        <v>299</v>
      </c>
      <c r="T1929" s="37"/>
      <c r="U1929" s="21" t="s">
        <v>2084</v>
      </c>
      <c r="V1929" s="21" t="str">
        <f>VLOOKUP(P1929,'Customer List'!B:C,2,)</f>
        <v>Delhi</v>
      </c>
      <c r="W1929" s="38"/>
      <c r="X1929" s="30">
        <f>IF(OR(R1929 = "PRIYANKA MADAM", R1929 = "DEEPAK", R1929 = "PORTER"),N1929,"")</f>
        <v>45924</v>
      </c>
      <c r="Y1929" s="21">
        <f t="shared" si="205"/>
        <v>0</v>
      </c>
      <c r="Z1929" s="21" t="str">
        <f t="shared" si="206"/>
        <v>Wednesday</v>
      </c>
      <c r="AA1929" s="21" t="str">
        <f t="shared" si="207"/>
        <v>Wednesday</v>
      </c>
      <c r="AB1929" s="21" t="str">
        <f>VLOOKUP(U1929,'Currency Sheet'!A:C,3,)</f>
        <v>INR</v>
      </c>
      <c r="AC1929" s="42" t="str">
        <f>VLOOKUP(P1929,'Customer List'!B:D,3,)</f>
        <v>Local</v>
      </c>
    </row>
    <row r="1930" spans="1:29" x14ac:dyDescent="0.25">
      <c r="A1930" s="21">
        <v>1929</v>
      </c>
      <c r="B1930" s="21" t="s">
        <v>2635</v>
      </c>
      <c r="C1930" s="30">
        <v>45877</v>
      </c>
      <c r="D1930" s="30">
        <v>45883</v>
      </c>
      <c r="E1930" s="47">
        <v>6500</v>
      </c>
      <c r="F1930" s="47">
        <f t="shared" si="202"/>
        <v>6500</v>
      </c>
      <c r="G1930" s="48">
        <f t="shared" si="203"/>
        <v>26000</v>
      </c>
      <c r="H1930" s="21" t="s">
        <v>2595</v>
      </c>
      <c r="I1930" s="21" t="s">
        <v>4707</v>
      </c>
      <c r="J1930" s="21">
        <v>4</v>
      </c>
      <c r="K1930" s="21"/>
      <c r="L1930" s="21">
        <f t="shared" si="204"/>
        <v>4</v>
      </c>
      <c r="M1930" s="21"/>
      <c r="N1930" s="30"/>
      <c r="O1930" s="48"/>
      <c r="P1930" s="21" t="s">
        <v>1145</v>
      </c>
      <c r="Q1930" s="21"/>
      <c r="R1930" s="21"/>
      <c r="S1930" s="3" t="s">
        <v>299</v>
      </c>
      <c r="T1930" s="37"/>
      <c r="U1930" s="21" t="s">
        <v>2084</v>
      </c>
      <c r="V1930" s="21" t="str">
        <f>VLOOKUP(P1930,'Customer List'!B:C,2,)</f>
        <v>STOCK</v>
      </c>
      <c r="W1930" s="38" t="s">
        <v>1145</v>
      </c>
      <c r="X1930" s="30" t="str">
        <f>IF(OR(R1930 = "PRIYANKA MADAM", R1930 = "DEEPAK", R1930 = "PORTER"),N1930,"")</f>
        <v/>
      </c>
      <c r="Y1930" s="21" t="str">
        <f t="shared" si="205"/>
        <v/>
      </c>
      <c r="Z1930" s="21" t="str">
        <f t="shared" si="206"/>
        <v/>
      </c>
      <c r="AA1930" s="21" t="str">
        <f t="shared" si="207"/>
        <v/>
      </c>
      <c r="AB1930" s="21" t="str">
        <f>VLOOKUP(U1930,'Currency Sheet'!A:C,3,)</f>
        <v>INR</v>
      </c>
      <c r="AC1930" s="42" t="str">
        <f>VLOOKUP(P1930,'Customer List'!B:D,3,)</f>
        <v>STOCK</v>
      </c>
    </row>
    <row r="1931" spans="1:29" x14ac:dyDescent="0.25">
      <c r="A1931" s="21">
        <v>1930</v>
      </c>
      <c r="B1931" s="21">
        <v>5470</v>
      </c>
      <c r="C1931" s="30">
        <v>45883</v>
      </c>
      <c r="D1931" s="30">
        <v>45883</v>
      </c>
      <c r="E1931" s="47">
        <v>3020</v>
      </c>
      <c r="F1931" s="47">
        <f t="shared" si="202"/>
        <v>3020</v>
      </c>
      <c r="G1931" s="48">
        <f t="shared" si="203"/>
        <v>3020</v>
      </c>
      <c r="H1931" s="21" t="s">
        <v>2457</v>
      </c>
      <c r="I1931" s="21"/>
      <c r="J1931" s="21">
        <v>1</v>
      </c>
      <c r="K1931" s="21">
        <v>1</v>
      </c>
      <c r="L1931" s="21">
        <f t="shared" si="204"/>
        <v>0</v>
      </c>
      <c r="M1931" s="21" t="s">
        <v>2461</v>
      </c>
      <c r="N1931" s="30">
        <v>45887</v>
      </c>
      <c r="O1931" s="48">
        <v>6000</v>
      </c>
      <c r="P1931" s="21" t="s">
        <v>2293</v>
      </c>
      <c r="Q1931" s="21" t="s">
        <v>636</v>
      </c>
      <c r="R1931" s="21" t="s">
        <v>637</v>
      </c>
      <c r="S1931" s="3">
        <v>4</v>
      </c>
      <c r="T1931" s="37"/>
      <c r="U1931" s="21" t="s">
        <v>2458</v>
      </c>
      <c r="V1931" s="21" t="s">
        <v>1165</v>
      </c>
      <c r="W1931" s="38"/>
      <c r="X1931" s="30">
        <v>45887</v>
      </c>
      <c r="Y1931" s="21">
        <f t="shared" si="205"/>
        <v>0</v>
      </c>
      <c r="Z1931" s="21" t="str">
        <f t="shared" si="206"/>
        <v>Monday</v>
      </c>
      <c r="AA1931" s="21" t="str">
        <f t="shared" si="207"/>
        <v>Monday</v>
      </c>
      <c r="AB1931" s="21" t="str">
        <f>VLOOKUP(U1931,'Currency Sheet'!A:C,3,)</f>
        <v>INR</v>
      </c>
      <c r="AC1931" s="42" t="e">
        <f>VLOOKUP(P1931,'Customer List'!B:D,3,)</f>
        <v>#N/A</v>
      </c>
    </row>
    <row r="1932" spans="1:29" x14ac:dyDescent="0.25">
      <c r="A1932" s="21">
        <v>1931</v>
      </c>
      <c r="B1932" s="21" t="s">
        <v>2373</v>
      </c>
      <c r="C1932" s="30">
        <v>45882</v>
      </c>
      <c r="D1932" s="30">
        <v>45885</v>
      </c>
      <c r="E1932" s="47">
        <v>44</v>
      </c>
      <c r="F1932" s="47">
        <f t="shared" si="202"/>
        <v>3872</v>
      </c>
      <c r="G1932" s="48">
        <f t="shared" si="203"/>
        <v>7744</v>
      </c>
      <c r="H1932" s="21" t="s">
        <v>2374</v>
      </c>
      <c r="I1932" s="21"/>
      <c r="J1932" s="21">
        <v>2</v>
      </c>
      <c r="K1932" s="21">
        <v>2</v>
      </c>
      <c r="L1932" s="21">
        <f t="shared" si="204"/>
        <v>0</v>
      </c>
      <c r="M1932" s="21" t="s">
        <v>2443</v>
      </c>
      <c r="N1932" s="30">
        <v>45888</v>
      </c>
      <c r="O1932" s="48">
        <v>11625</v>
      </c>
      <c r="P1932" s="21" t="s">
        <v>625</v>
      </c>
      <c r="Q1932" s="21" t="s">
        <v>2070</v>
      </c>
      <c r="R1932" s="21" t="s">
        <v>637</v>
      </c>
      <c r="S1932" s="3">
        <v>-20</v>
      </c>
      <c r="T1932" s="37"/>
      <c r="U1932" s="21" t="s">
        <v>2378</v>
      </c>
      <c r="V1932" s="21" t="str">
        <f>VLOOKUP(P1932,'Customer List'!B:C,2,)</f>
        <v>Delhi</v>
      </c>
      <c r="W1932" s="38"/>
      <c r="X1932" s="30">
        <v>45888</v>
      </c>
      <c r="Y1932" s="21">
        <f t="shared" si="205"/>
        <v>0</v>
      </c>
      <c r="Z1932" s="21" t="str">
        <f t="shared" si="206"/>
        <v>Tuesday</v>
      </c>
      <c r="AA1932" s="21" t="str">
        <f t="shared" si="207"/>
        <v>Tuesday</v>
      </c>
      <c r="AB1932" s="21" t="str">
        <f>VLOOKUP(U1932,'Currency Sheet'!A:C,3,)</f>
        <v>DOLLAR</v>
      </c>
      <c r="AC1932" s="42" t="str">
        <f>VLOOKUP(P1932,'Customer List'!B:D,3,)</f>
        <v>Local</v>
      </c>
    </row>
    <row r="1933" spans="1:29" x14ac:dyDescent="0.25">
      <c r="A1933" s="21">
        <v>1932</v>
      </c>
      <c r="B1933" s="21" t="s">
        <v>2373</v>
      </c>
      <c r="C1933" s="30">
        <v>45882</v>
      </c>
      <c r="D1933" s="30">
        <v>45885</v>
      </c>
      <c r="E1933" s="47">
        <v>78.400000000000006</v>
      </c>
      <c r="F1933" s="47">
        <f t="shared" si="202"/>
        <v>6899.2000000000007</v>
      </c>
      <c r="G1933" s="48">
        <f t="shared" si="203"/>
        <v>6899.2000000000007</v>
      </c>
      <c r="H1933" s="21" t="s">
        <v>2375</v>
      </c>
      <c r="I1933" s="21"/>
      <c r="J1933" s="21">
        <v>1</v>
      </c>
      <c r="K1933" s="21">
        <v>1</v>
      </c>
      <c r="L1933" s="21">
        <f t="shared" si="204"/>
        <v>0</v>
      </c>
      <c r="M1933" s="21" t="s">
        <v>2429</v>
      </c>
      <c r="N1933" s="30">
        <v>45888</v>
      </c>
      <c r="O1933" s="48">
        <v>11392.5</v>
      </c>
      <c r="P1933" s="21" t="s">
        <v>2386</v>
      </c>
      <c r="Q1933" s="21">
        <v>58154567973</v>
      </c>
      <c r="R1933" s="21" t="s">
        <v>40</v>
      </c>
      <c r="S1933" s="3">
        <v>-20</v>
      </c>
      <c r="T1933" s="37"/>
      <c r="U1933" s="21" t="s">
        <v>2378</v>
      </c>
      <c r="V1933" s="21" t="str">
        <f>VLOOKUP(P1933,'Customer List'!B:C,2,)</f>
        <v>Vellore</v>
      </c>
      <c r="W1933" s="38"/>
      <c r="X1933" s="30">
        <v>45890</v>
      </c>
      <c r="Y1933" s="21">
        <f t="shared" si="205"/>
        <v>2</v>
      </c>
      <c r="Z1933" s="21" t="str">
        <f t="shared" si="206"/>
        <v>Tuesday</v>
      </c>
      <c r="AA1933" s="21" t="str">
        <f t="shared" si="207"/>
        <v>Thursday</v>
      </c>
      <c r="AB1933" s="21" t="str">
        <f>VLOOKUP(U1933,'Currency Sheet'!A:C,3,)</f>
        <v>DOLLAR</v>
      </c>
      <c r="AC1933" s="42" t="str">
        <f>VLOOKUP(P1933,'Customer List'!B:D,3,)</f>
        <v>OutStation</v>
      </c>
    </row>
    <row r="1934" spans="1:29" x14ac:dyDescent="0.25">
      <c r="A1934" s="21">
        <v>1933</v>
      </c>
      <c r="B1934" s="21" t="s">
        <v>2373</v>
      </c>
      <c r="C1934" s="30">
        <v>45882</v>
      </c>
      <c r="D1934" s="30">
        <v>45885</v>
      </c>
      <c r="E1934" s="47">
        <v>141.6</v>
      </c>
      <c r="F1934" s="47">
        <f t="shared" si="202"/>
        <v>12460.8</v>
      </c>
      <c r="G1934" s="48">
        <f t="shared" si="203"/>
        <v>24921.599999999999</v>
      </c>
      <c r="H1934" s="21" t="s">
        <v>2376</v>
      </c>
      <c r="I1934" s="21"/>
      <c r="J1934" s="21">
        <v>2</v>
      </c>
      <c r="K1934" s="21">
        <v>2</v>
      </c>
      <c r="L1934" s="21">
        <f t="shared" si="204"/>
        <v>0</v>
      </c>
      <c r="M1934" s="21" t="s">
        <v>2421</v>
      </c>
      <c r="N1934" s="30">
        <v>45887</v>
      </c>
      <c r="O1934" s="48">
        <v>41152.5</v>
      </c>
      <c r="P1934" s="21" t="s">
        <v>2389</v>
      </c>
      <c r="Q1934" s="21">
        <v>58154519743</v>
      </c>
      <c r="R1934" s="21" t="s">
        <v>40</v>
      </c>
      <c r="S1934" s="3">
        <v>-20</v>
      </c>
      <c r="T1934" s="37"/>
      <c r="U1934" s="21" t="s">
        <v>2378</v>
      </c>
      <c r="V1934" s="21" t="str">
        <f>VLOOKUP(P1934,'Customer List'!B:C,2,)</f>
        <v>Thane</v>
      </c>
      <c r="W1934" s="38"/>
      <c r="X1934" s="30">
        <v>45888</v>
      </c>
      <c r="Y1934" s="21">
        <f t="shared" si="205"/>
        <v>1</v>
      </c>
      <c r="Z1934" s="21" t="str">
        <f t="shared" si="206"/>
        <v>Monday</v>
      </c>
      <c r="AA1934" s="21" t="str">
        <f t="shared" si="207"/>
        <v>Tuesday</v>
      </c>
      <c r="AB1934" s="21" t="str">
        <f>VLOOKUP(U1934,'Currency Sheet'!A:C,3,)</f>
        <v>DOLLAR</v>
      </c>
      <c r="AC1934" s="42" t="str">
        <f>VLOOKUP(P1934,'Customer List'!B:D,3,)</f>
        <v>OutStation</v>
      </c>
    </row>
    <row r="1935" spans="1:29" x14ac:dyDescent="0.25">
      <c r="A1935" s="21">
        <v>1934</v>
      </c>
      <c r="B1935" s="21" t="s">
        <v>2373</v>
      </c>
      <c r="C1935" s="30">
        <v>45882</v>
      </c>
      <c r="D1935" s="30">
        <v>45885</v>
      </c>
      <c r="E1935" s="47">
        <v>169.6</v>
      </c>
      <c r="F1935" s="47">
        <f t="shared" si="202"/>
        <v>14924.8</v>
      </c>
      <c r="G1935" s="48">
        <f t="shared" si="203"/>
        <v>44774.399999999994</v>
      </c>
      <c r="H1935" s="21" t="s">
        <v>2377</v>
      </c>
      <c r="I1935" s="21"/>
      <c r="J1935" s="21">
        <v>3</v>
      </c>
      <c r="K1935" s="21">
        <v>3</v>
      </c>
      <c r="L1935" s="21">
        <f t="shared" si="204"/>
        <v>0</v>
      </c>
      <c r="M1935" s="21" t="s">
        <v>2420</v>
      </c>
      <c r="N1935" s="30">
        <v>45887</v>
      </c>
      <c r="O1935" s="48">
        <v>73935</v>
      </c>
      <c r="P1935" s="21" t="s">
        <v>621</v>
      </c>
      <c r="Q1935" s="21">
        <v>58154519640</v>
      </c>
      <c r="R1935" s="21" t="s">
        <v>40</v>
      </c>
      <c r="S1935" s="3">
        <v>-20</v>
      </c>
      <c r="T1935" s="37"/>
      <c r="U1935" s="21" t="s">
        <v>2378</v>
      </c>
      <c r="V1935" s="21" t="str">
        <f>VLOOKUP(P1935,'Customer List'!B:C,2,)</f>
        <v>Hyderabad</v>
      </c>
      <c r="W1935" s="38"/>
      <c r="X1935" s="30">
        <v>45888</v>
      </c>
      <c r="Y1935" s="21">
        <f t="shared" si="205"/>
        <v>1</v>
      </c>
      <c r="Z1935" s="21" t="str">
        <f t="shared" si="206"/>
        <v>Monday</v>
      </c>
      <c r="AA1935" s="21" t="str">
        <f t="shared" si="207"/>
        <v>Tuesday</v>
      </c>
      <c r="AB1935" s="21" t="str">
        <f>VLOOKUP(U1935,'Currency Sheet'!A:C,3,)</f>
        <v>DOLLAR</v>
      </c>
      <c r="AC1935" s="42" t="str">
        <f>VLOOKUP(P1935,'Customer List'!B:D,3,)</f>
        <v>OutStation</v>
      </c>
    </row>
    <row r="1936" spans="1:29" x14ac:dyDescent="0.25">
      <c r="A1936" s="21">
        <v>1935</v>
      </c>
      <c r="B1936" s="21" t="s">
        <v>2369</v>
      </c>
      <c r="C1936" s="30">
        <v>45877</v>
      </c>
      <c r="D1936" s="30">
        <v>45885</v>
      </c>
      <c r="E1936" s="47">
        <v>42.7</v>
      </c>
      <c r="F1936" s="47">
        <f t="shared" si="202"/>
        <v>3757.6000000000004</v>
      </c>
      <c r="G1936" s="48">
        <f t="shared" si="203"/>
        <v>3757.6000000000004</v>
      </c>
      <c r="H1936" s="21">
        <v>100205</v>
      </c>
      <c r="I1936" s="21" t="s">
        <v>3099</v>
      </c>
      <c r="J1936" s="21">
        <v>1</v>
      </c>
      <c r="K1936" s="21">
        <v>1</v>
      </c>
      <c r="L1936" s="21">
        <f t="shared" si="204"/>
        <v>0</v>
      </c>
      <c r="M1936" s="21" t="s">
        <v>2545</v>
      </c>
      <c r="N1936" s="30">
        <v>45892</v>
      </c>
      <c r="O1936" s="48">
        <v>7091.25</v>
      </c>
      <c r="P1936" s="21" t="s">
        <v>2355</v>
      </c>
      <c r="Q1936" s="21">
        <v>58154749645</v>
      </c>
      <c r="R1936" s="21" t="s">
        <v>40</v>
      </c>
      <c r="S1936" s="3">
        <v>4</v>
      </c>
      <c r="T1936" s="37"/>
      <c r="U1936" s="21" t="s">
        <v>18</v>
      </c>
      <c r="V1936" s="21" t="str">
        <f>VLOOKUP(P1936,'Customer List'!B:C,2,)</f>
        <v>Pune</v>
      </c>
      <c r="W1936" s="38"/>
      <c r="X1936" s="30">
        <v>45894</v>
      </c>
      <c r="Y1936" s="21">
        <f t="shared" si="205"/>
        <v>2</v>
      </c>
      <c r="Z1936" s="21" t="str">
        <f t="shared" si="206"/>
        <v>Saturday</v>
      </c>
      <c r="AA1936" s="21" t="str">
        <f t="shared" si="207"/>
        <v>Monday</v>
      </c>
      <c r="AB1936" s="21" t="str">
        <f>VLOOKUP(U1936,'Currency Sheet'!A:C,3,)</f>
        <v>DOLLAR</v>
      </c>
      <c r="AC1936" s="42" t="str">
        <f>VLOOKUP(P1936,'Customer List'!B:D,3,)</f>
        <v>OutStation</v>
      </c>
    </row>
    <row r="1937" spans="1:29" x14ac:dyDescent="0.25">
      <c r="A1937" s="21">
        <v>1936</v>
      </c>
      <c r="B1937" s="21" t="s">
        <v>2369</v>
      </c>
      <c r="C1937" s="30">
        <v>45877</v>
      </c>
      <c r="D1937" s="30">
        <v>45885</v>
      </c>
      <c r="E1937" s="47">
        <v>100.1</v>
      </c>
      <c r="F1937" s="47">
        <f t="shared" si="202"/>
        <v>8808.7999999999993</v>
      </c>
      <c r="G1937" s="48">
        <f t="shared" si="203"/>
        <v>8808.7999999999993</v>
      </c>
      <c r="H1937" s="21">
        <v>100206</v>
      </c>
      <c r="I1937" s="21" t="s">
        <v>3099</v>
      </c>
      <c r="J1937" s="21">
        <v>1</v>
      </c>
      <c r="K1937" s="21">
        <v>1</v>
      </c>
      <c r="L1937" s="21">
        <f t="shared" si="204"/>
        <v>0</v>
      </c>
      <c r="M1937" s="21" t="s">
        <v>2415</v>
      </c>
      <c r="N1937" s="30">
        <v>45887</v>
      </c>
      <c r="O1937" s="48">
        <v>10868</v>
      </c>
      <c r="P1937" s="21" t="s">
        <v>839</v>
      </c>
      <c r="Q1937" s="21">
        <v>58154523350</v>
      </c>
      <c r="R1937" s="21" t="s">
        <v>40</v>
      </c>
      <c r="S1937" s="3">
        <v>4</v>
      </c>
      <c r="T1937" s="37"/>
      <c r="U1937" s="21" t="s">
        <v>18</v>
      </c>
      <c r="V1937" s="21" t="str">
        <f>VLOOKUP(P1937,'Customer List'!B:C,2,)</f>
        <v>Hyderabad</v>
      </c>
      <c r="W1937" s="38"/>
      <c r="X1937" s="30">
        <v>45888</v>
      </c>
      <c r="Y1937" s="21">
        <f t="shared" si="205"/>
        <v>1</v>
      </c>
      <c r="Z1937" s="21" t="str">
        <f t="shared" si="206"/>
        <v>Monday</v>
      </c>
      <c r="AA1937" s="21" t="str">
        <f t="shared" si="207"/>
        <v>Tuesday</v>
      </c>
      <c r="AB1937" s="21" t="str">
        <f>VLOOKUP(U1937,'Currency Sheet'!A:C,3,)</f>
        <v>DOLLAR</v>
      </c>
      <c r="AC1937" s="42" t="str">
        <f>VLOOKUP(P1937,'Customer List'!B:D,3,)</f>
        <v>OutStation</v>
      </c>
    </row>
    <row r="1938" spans="1:29" x14ac:dyDescent="0.25">
      <c r="A1938" s="21">
        <v>1937</v>
      </c>
      <c r="B1938" s="21" t="s">
        <v>2369</v>
      </c>
      <c r="C1938" s="30">
        <v>45877</v>
      </c>
      <c r="D1938" s="30">
        <v>45885</v>
      </c>
      <c r="E1938" s="47">
        <v>114.8</v>
      </c>
      <c r="F1938" s="47">
        <f t="shared" si="202"/>
        <v>10102.4</v>
      </c>
      <c r="G1938" s="48">
        <f t="shared" si="203"/>
        <v>10102.4</v>
      </c>
      <c r="H1938" s="21">
        <v>100340</v>
      </c>
      <c r="I1938" s="21" t="s">
        <v>1532</v>
      </c>
      <c r="J1938" s="21">
        <v>1</v>
      </c>
      <c r="K1938" s="21">
        <v>1</v>
      </c>
      <c r="L1938" s="21">
        <f t="shared" si="204"/>
        <v>0</v>
      </c>
      <c r="M1938" s="21" t="s">
        <v>2761</v>
      </c>
      <c r="N1938" s="30">
        <v>45897</v>
      </c>
      <c r="O1938" s="48">
        <v>22878</v>
      </c>
      <c r="P1938" s="21" t="s">
        <v>625</v>
      </c>
      <c r="Q1938" s="21" t="s">
        <v>2070</v>
      </c>
      <c r="R1938" s="21" t="s">
        <v>637</v>
      </c>
      <c r="S1938" s="3">
        <v>4</v>
      </c>
      <c r="T1938" s="37"/>
      <c r="U1938" s="21" t="s">
        <v>18</v>
      </c>
      <c r="V1938" s="21" t="str">
        <f>VLOOKUP(P1938,'Customer List'!B:C,2,)</f>
        <v>Delhi</v>
      </c>
      <c r="W1938" s="38"/>
      <c r="X1938" s="30">
        <v>45897</v>
      </c>
      <c r="Y1938" s="21">
        <f t="shared" si="205"/>
        <v>0</v>
      </c>
      <c r="Z1938" s="21" t="str">
        <f t="shared" si="206"/>
        <v>Thursday</v>
      </c>
      <c r="AA1938" s="21" t="str">
        <f t="shared" si="207"/>
        <v>Thursday</v>
      </c>
      <c r="AB1938" s="21" t="str">
        <f>VLOOKUP(U1938,'Currency Sheet'!A:C,3,)</f>
        <v>DOLLAR</v>
      </c>
      <c r="AC1938" s="42" t="str">
        <f>VLOOKUP(P1938,'Customer List'!B:D,3,)</f>
        <v>Local</v>
      </c>
    </row>
    <row r="1939" spans="1:29" x14ac:dyDescent="0.25">
      <c r="A1939" s="21">
        <v>1938</v>
      </c>
      <c r="B1939" s="21" t="s">
        <v>2369</v>
      </c>
      <c r="C1939" s="30">
        <v>45877</v>
      </c>
      <c r="D1939" s="30">
        <v>45885</v>
      </c>
      <c r="E1939" s="47">
        <v>50.4</v>
      </c>
      <c r="F1939" s="47">
        <f t="shared" si="202"/>
        <v>4435.2</v>
      </c>
      <c r="G1939" s="48">
        <f t="shared" si="203"/>
        <v>4435.2</v>
      </c>
      <c r="H1939" s="21">
        <v>100408</v>
      </c>
      <c r="I1939" s="21" t="s">
        <v>1420</v>
      </c>
      <c r="J1939" s="21">
        <v>1</v>
      </c>
      <c r="K1939" s="21">
        <v>1</v>
      </c>
      <c r="L1939" s="21">
        <f t="shared" si="204"/>
        <v>0</v>
      </c>
      <c r="M1939" s="21" t="s">
        <v>2492</v>
      </c>
      <c r="N1939" s="30">
        <v>45891</v>
      </c>
      <c r="O1939" s="48">
        <v>6156</v>
      </c>
      <c r="P1939" s="21" t="s">
        <v>42</v>
      </c>
      <c r="Q1939" s="21" t="s">
        <v>636</v>
      </c>
      <c r="R1939" s="21" t="s">
        <v>637</v>
      </c>
      <c r="S1939" s="3">
        <v>4</v>
      </c>
      <c r="T1939" s="37"/>
      <c r="U1939" s="21" t="s">
        <v>18</v>
      </c>
      <c r="V1939" s="21" t="str">
        <f>VLOOKUP(P1939,'Customer List'!B:C,2,)</f>
        <v>Faridabad</v>
      </c>
      <c r="W1939" s="38"/>
      <c r="X1939" s="30">
        <v>45891</v>
      </c>
      <c r="Y1939" s="21">
        <f t="shared" si="205"/>
        <v>0</v>
      </c>
      <c r="Z1939" s="21" t="str">
        <f t="shared" si="206"/>
        <v>Friday</v>
      </c>
      <c r="AA1939" s="21" t="str">
        <f t="shared" si="207"/>
        <v>Friday</v>
      </c>
      <c r="AB1939" s="21" t="str">
        <f>VLOOKUP(U1939,'Currency Sheet'!A:C,3,)</f>
        <v>DOLLAR</v>
      </c>
      <c r="AC1939" s="42" t="str">
        <f>VLOOKUP(P1939,'Customer List'!B:D,3,)</f>
        <v>Local</v>
      </c>
    </row>
    <row r="1940" spans="1:29" x14ac:dyDescent="0.25">
      <c r="A1940" s="21">
        <v>1939</v>
      </c>
      <c r="B1940" s="21" t="s">
        <v>2369</v>
      </c>
      <c r="C1940" s="30">
        <v>45877</v>
      </c>
      <c r="D1940" s="30">
        <v>45885</v>
      </c>
      <c r="E1940" s="47">
        <v>150.5</v>
      </c>
      <c r="F1940" s="47">
        <f t="shared" si="202"/>
        <v>13244</v>
      </c>
      <c r="G1940" s="48">
        <f t="shared" si="203"/>
        <v>13244</v>
      </c>
      <c r="H1940" s="21">
        <v>100422</v>
      </c>
      <c r="I1940" s="21" t="s">
        <v>1533</v>
      </c>
      <c r="J1940" s="21">
        <v>1</v>
      </c>
      <c r="K1940" s="21">
        <v>1</v>
      </c>
      <c r="L1940" s="21">
        <f t="shared" si="204"/>
        <v>0</v>
      </c>
      <c r="M1940" s="21" t="s">
        <v>2492</v>
      </c>
      <c r="N1940" s="30">
        <v>45891</v>
      </c>
      <c r="O1940" s="48">
        <v>18382.5</v>
      </c>
      <c r="P1940" s="21" t="s">
        <v>42</v>
      </c>
      <c r="Q1940" s="21" t="s">
        <v>636</v>
      </c>
      <c r="R1940" s="21" t="s">
        <v>637</v>
      </c>
      <c r="S1940" s="3">
        <v>4</v>
      </c>
      <c r="T1940" s="37" t="s">
        <v>2494</v>
      </c>
      <c r="U1940" s="21" t="s">
        <v>18</v>
      </c>
      <c r="V1940" s="21" t="str">
        <f>VLOOKUP(P1940,'Customer List'!B:C,2,)</f>
        <v>Faridabad</v>
      </c>
      <c r="W1940" s="38"/>
      <c r="X1940" s="30">
        <v>45891</v>
      </c>
      <c r="Y1940" s="21">
        <f t="shared" si="205"/>
        <v>0</v>
      </c>
      <c r="Z1940" s="21" t="str">
        <f t="shared" si="206"/>
        <v>Friday</v>
      </c>
      <c r="AA1940" s="21" t="str">
        <f t="shared" si="207"/>
        <v>Friday</v>
      </c>
      <c r="AB1940" s="21" t="str">
        <f>VLOOKUP(U1940,'Currency Sheet'!A:C,3,)</f>
        <v>DOLLAR</v>
      </c>
      <c r="AC1940" s="42" t="str">
        <f>VLOOKUP(P1940,'Customer List'!B:D,3,)</f>
        <v>Local</v>
      </c>
    </row>
    <row r="1941" spans="1:29" x14ac:dyDescent="0.25">
      <c r="A1941" s="21">
        <v>1940</v>
      </c>
      <c r="B1941" s="21" t="s">
        <v>2369</v>
      </c>
      <c r="C1941" s="30">
        <v>45877</v>
      </c>
      <c r="D1941" s="30">
        <v>45885</v>
      </c>
      <c r="E1941" s="47">
        <v>160.30000000000001</v>
      </c>
      <c r="F1941" s="47">
        <f t="shared" si="202"/>
        <v>14106.400000000001</v>
      </c>
      <c r="G1941" s="48">
        <f t="shared" si="203"/>
        <v>14106.400000000001</v>
      </c>
      <c r="H1941" s="21">
        <v>100423</v>
      </c>
      <c r="I1941" s="21" t="s">
        <v>1419</v>
      </c>
      <c r="J1941" s="21">
        <v>1</v>
      </c>
      <c r="K1941" s="21">
        <v>1</v>
      </c>
      <c r="L1941" s="21">
        <f t="shared" si="204"/>
        <v>0</v>
      </c>
      <c r="M1941" s="21" t="s">
        <v>2545</v>
      </c>
      <c r="N1941" s="30">
        <v>45892</v>
      </c>
      <c r="O1941" s="48">
        <v>26621.25</v>
      </c>
      <c r="P1941" s="21" t="s">
        <v>2355</v>
      </c>
      <c r="Q1941" s="21">
        <v>58154749645</v>
      </c>
      <c r="R1941" s="21" t="s">
        <v>40</v>
      </c>
      <c r="S1941" s="3">
        <v>4</v>
      </c>
      <c r="T1941" s="37"/>
      <c r="U1941" s="21" t="s">
        <v>18</v>
      </c>
      <c r="V1941" s="21" t="str">
        <f>VLOOKUP(P1941,'Customer List'!B:C,2,)</f>
        <v>Pune</v>
      </c>
      <c r="W1941" s="38"/>
      <c r="X1941" s="30">
        <v>45894</v>
      </c>
      <c r="Y1941" s="21">
        <f t="shared" si="205"/>
        <v>2</v>
      </c>
      <c r="Z1941" s="21" t="str">
        <f t="shared" si="206"/>
        <v>Saturday</v>
      </c>
      <c r="AA1941" s="21" t="str">
        <f t="shared" si="207"/>
        <v>Monday</v>
      </c>
      <c r="AB1941" s="21" t="str">
        <f>VLOOKUP(U1941,'Currency Sheet'!A:C,3,)</f>
        <v>DOLLAR</v>
      </c>
      <c r="AC1941" s="42" t="str">
        <f>VLOOKUP(P1941,'Customer List'!B:D,3,)</f>
        <v>OutStation</v>
      </c>
    </row>
    <row r="1942" spans="1:29" x14ac:dyDescent="0.25">
      <c r="A1942" s="21">
        <v>1941</v>
      </c>
      <c r="B1942" s="21" t="s">
        <v>2369</v>
      </c>
      <c r="C1942" s="30">
        <v>45877</v>
      </c>
      <c r="D1942" s="30">
        <v>45885</v>
      </c>
      <c r="E1942" s="47">
        <v>201.6</v>
      </c>
      <c r="F1942" s="47">
        <f t="shared" si="202"/>
        <v>17740.8</v>
      </c>
      <c r="G1942" s="48">
        <f t="shared" si="203"/>
        <v>35481.599999999999</v>
      </c>
      <c r="H1942" s="21">
        <v>100432</v>
      </c>
      <c r="I1942" s="21" t="s">
        <v>1273</v>
      </c>
      <c r="J1942" s="21">
        <v>2</v>
      </c>
      <c r="K1942" s="21">
        <v>2</v>
      </c>
      <c r="L1942" s="21">
        <f t="shared" si="204"/>
        <v>0</v>
      </c>
      <c r="M1942" s="21" t="s">
        <v>2492</v>
      </c>
      <c r="N1942" s="30">
        <v>45891</v>
      </c>
      <c r="O1942" s="48">
        <v>49248</v>
      </c>
      <c r="P1942" s="21" t="s">
        <v>42</v>
      </c>
      <c r="Q1942" s="21" t="s">
        <v>636</v>
      </c>
      <c r="R1942" s="21" t="s">
        <v>637</v>
      </c>
      <c r="S1942" s="3">
        <v>4</v>
      </c>
      <c r="T1942" s="37"/>
      <c r="U1942" s="21" t="s">
        <v>18</v>
      </c>
      <c r="V1942" s="21" t="str">
        <f>VLOOKUP(P1942,'Customer List'!B:C,2,)</f>
        <v>Faridabad</v>
      </c>
      <c r="W1942" s="38"/>
      <c r="X1942" s="30">
        <v>45891</v>
      </c>
      <c r="Y1942" s="21">
        <f t="shared" si="205"/>
        <v>0</v>
      </c>
      <c r="Z1942" s="21" t="str">
        <f t="shared" si="206"/>
        <v>Friday</v>
      </c>
      <c r="AA1942" s="21" t="str">
        <f t="shared" si="207"/>
        <v>Friday</v>
      </c>
      <c r="AB1942" s="21" t="str">
        <f>VLOOKUP(U1942,'Currency Sheet'!A:C,3,)</f>
        <v>DOLLAR</v>
      </c>
      <c r="AC1942" s="42" t="str">
        <f>VLOOKUP(P1942,'Customer List'!B:D,3,)</f>
        <v>Local</v>
      </c>
    </row>
    <row r="1943" spans="1:29" x14ac:dyDescent="0.25">
      <c r="A1943" s="21">
        <v>1942</v>
      </c>
      <c r="B1943" s="21" t="s">
        <v>2369</v>
      </c>
      <c r="C1943" s="30">
        <v>45877</v>
      </c>
      <c r="D1943" s="30">
        <v>45885</v>
      </c>
      <c r="E1943" s="47">
        <v>226.1</v>
      </c>
      <c r="F1943" s="47">
        <f t="shared" si="202"/>
        <v>19896.8</v>
      </c>
      <c r="G1943" s="48">
        <f t="shared" si="203"/>
        <v>19896.8</v>
      </c>
      <c r="H1943" s="21">
        <v>100434</v>
      </c>
      <c r="I1943" s="21" t="s">
        <v>156</v>
      </c>
      <c r="J1943" s="21">
        <v>1</v>
      </c>
      <c r="K1943" s="21">
        <v>1</v>
      </c>
      <c r="L1943" s="21">
        <f t="shared" si="204"/>
        <v>0</v>
      </c>
      <c r="M1943" s="21" t="s">
        <v>2415</v>
      </c>
      <c r="N1943" s="30">
        <v>45887</v>
      </c>
      <c r="O1943" s="48">
        <v>24548</v>
      </c>
      <c r="P1943" s="21" t="s">
        <v>839</v>
      </c>
      <c r="Q1943" s="21">
        <v>58154523350</v>
      </c>
      <c r="R1943" s="21" t="s">
        <v>40</v>
      </c>
      <c r="S1943" s="3">
        <v>4</v>
      </c>
      <c r="T1943" s="37"/>
      <c r="U1943" s="21" t="s">
        <v>18</v>
      </c>
      <c r="V1943" s="21" t="str">
        <f>VLOOKUP(P1943,'Customer List'!B:C,2,)</f>
        <v>Hyderabad</v>
      </c>
      <c r="W1943" s="38"/>
      <c r="X1943" s="30">
        <v>45888</v>
      </c>
      <c r="Y1943" s="21">
        <f t="shared" si="205"/>
        <v>1</v>
      </c>
      <c r="Z1943" s="21" t="str">
        <f t="shared" si="206"/>
        <v>Monday</v>
      </c>
      <c r="AA1943" s="21" t="str">
        <f t="shared" si="207"/>
        <v>Tuesday</v>
      </c>
      <c r="AB1943" s="21" t="str">
        <f>VLOOKUP(U1943,'Currency Sheet'!A:C,3,)</f>
        <v>DOLLAR</v>
      </c>
      <c r="AC1943" s="42" t="str">
        <f>VLOOKUP(P1943,'Customer List'!B:D,3,)</f>
        <v>OutStation</v>
      </c>
    </row>
    <row r="1944" spans="1:29" x14ac:dyDescent="0.25">
      <c r="A1944" s="21">
        <v>1943</v>
      </c>
      <c r="B1944" s="21" t="s">
        <v>2369</v>
      </c>
      <c r="C1944" s="30">
        <v>45877</v>
      </c>
      <c r="D1944" s="30">
        <v>45885</v>
      </c>
      <c r="E1944" s="47">
        <v>205.5</v>
      </c>
      <c r="F1944" s="47">
        <f t="shared" si="202"/>
        <v>18084</v>
      </c>
      <c r="G1944" s="48">
        <f t="shared" si="203"/>
        <v>18084</v>
      </c>
      <c r="H1944" s="21">
        <v>100449</v>
      </c>
      <c r="I1944" s="21" t="s">
        <v>3100</v>
      </c>
      <c r="J1944" s="21">
        <v>1</v>
      </c>
      <c r="K1944" s="21">
        <v>1</v>
      </c>
      <c r="L1944" s="21">
        <f t="shared" si="204"/>
        <v>0</v>
      </c>
      <c r="M1944" s="21" t="s">
        <v>2492</v>
      </c>
      <c r="N1944" s="30">
        <v>45891</v>
      </c>
      <c r="O1944" s="48">
        <v>23427</v>
      </c>
      <c r="P1944" s="21" t="s">
        <v>42</v>
      </c>
      <c r="Q1944" s="21" t="s">
        <v>636</v>
      </c>
      <c r="R1944" s="21" t="s">
        <v>637</v>
      </c>
      <c r="S1944" s="3">
        <v>4</v>
      </c>
      <c r="T1944" s="37"/>
      <c r="U1944" s="21" t="s">
        <v>18</v>
      </c>
      <c r="V1944" s="21" t="str">
        <f>VLOOKUP(P1944,'Customer List'!B:C,2,)</f>
        <v>Faridabad</v>
      </c>
      <c r="W1944" s="38"/>
      <c r="X1944" s="30">
        <v>45891</v>
      </c>
      <c r="Y1944" s="21">
        <f t="shared" si="205"/>
        <v>0</v>
      </c>
      <c r="Z1944" s="21" t="str">
        <f t="shared" si="206"/>
        <v>Friday</v>
      </c>
      <c r="AA1944" s="21" t="str">
        <f t="shared" si="207"/>
        <v>Friday</v>
      </c>
      <c r="AB1944" s="21" t="str">
        <f>VLOOKUP(U1944,'Currency Sheet'!A:C,3,)</f>
        <v>DOLLAR</v>
      </c>
      <c r="AC1944" s="42" t="str">
        <f>VLOOKUP(P1944,'Customer List'!B:D,3,)</f>
        <v>Local</v>
      </c>
    </row>
    <row r="1945" spans="1:29" x14ac:dyDescent="0.25">
      <c r="A1945" s="21">
        <v>1944</v>
      </c>
      <c r="B1945" s="21" t="s">
        <v>2369</v>
      </c>
      <c r="C1945" s="30">
        <v>45877</v>
      </c>
      <c r="D1945" s="30">
        <v>45885</v>
      </c>
      <c r="E1945" s="47">
        <v>231.75</v>
      </c>
      <c r="F1945" s="47">
        <f t="shared" si="202"/>
        <v>20394</v>
      </c>
      <c r="G1945" s="48">
        <f t="shared" si="203"/>
        <v>20394</v>
      </c>
      <c r="H1945" s="21">
        <v>100451</v>
      </c>
      <c r="I1945" s="21" t="s">
        <v>1846</v>
      </c>
      <c r="J1945" s="21">
        <v>1</v>
      </c>
      <c r="K1945" s="21">
        <v>1</v>
      </c>
      <c r="L1945" s="21">
        <f t="shared" si="204"/>
        <v>0</v>
      </c>
      <c r="M1945" s="21" t="s">
        <v>2446</v>
      </c>
      <c r="N1945" s="30">
        <v>45888</v>
      </c>
      <c r="O1945" s="48">
        <v>23484</v>
      </c>
      <c r="P1945" s="21" t="s">
        <v>16</v>
      </c>
      <c r="Q1945" s="21" t="s">
        <v>2070</v>
      </c>
      <c r="R1945" s="21" t="s">
        <v>637</v>
      </c>
      <c r="S1945" s="3">
        <v>4</v>
      </c>
      <c r="T1945" s="37"/>
      <c r="U1945" s="21" t="s">
        <v>18</v>
      </c>
      <c r="V1945" s="21" t="str">
        <f>VLOOKUP(P1945,'Customer List'!B:C,2,)</f>
        <v>Delhi</v>
      </c>
      <c r="W1945" s="38"/>
      <c r="X1945" s="30">
        <v>45888</v>
      </c>
      <c r="Y1945" s="21">
        <f t="shared" si="205"/>
        <v>0</v>
      </c>
      <c r="Z1945" s="21" t="str">
        <f t="shared" si="206"/>
        <v>Tuesday</v>
      </c>
      <c r="AA1945" s="21" t="str">
        <f t="shared" si="207"/>
        <v>Tuesday</v>
      </c>
      <c r="AB1945" s="21" t="str">
        <f>VLOOKUP(U1945,'Currency Sheet'!A:C,3,)</f>
        <v>DOLLAR</v>
      </c>
      <c r="AC1945" s="42" t="str">
        <f>VLOOKUP(P1945,'Customer List'!B:D,3,)</f>
        <v>Local</v>
      </c>
    </row>
    <row r="1946" spans="1:29" x14ac:dyDescent="0.25">
      <c r="A1946" s="21">
        <v>1945</v>
      </c>
      <c r="B1946" s="21" t="s">
        <v>2369</v>
      </c>
      <c r="C1946" s="30">
        <v>45877</v>
      </c>
      <c r="D1946" s="30">
        <v>45885</v>
      </c>
      <c r="E1946" s="47">
        <v>73.5</v>
      </c>
      <c r="F1946" s="47">
        <f t="shared" si="202"/>
        <v>6468</v>
      </c>
      <c r="G1946" s="48">
        <f t="shared" si="203"/>
        <v>6468</v>
      </c>
      <c r="H1946" s="21">
        <v>100712</v>
      </c>
      <c r="I1946" s="21" t="s">
        <v>3101</v>
      </c>
      <c r="J1946" s="21">
        <v>1</v>
      </c>
      <c r="K1946" s="21">
        <v>1</v>
      </c>
      <c r="L1946" s="21">
        <f t="shared" si="204"/>
        <v>0</v>
      </c>
      <c r="M1946" s="21" t="s">
        <v>2408</v>
      </c>
      <c r="N1946" s="30">
        <v>45887</v>
      </c>
      <c r="O1946" s="48">
        <v>11392.5</v>
      </c>
      <c r="P1946" s="21" t="s">
        <v>1907</v>
      </c>
      <c r="Q1946" s="21" t="s">
        <v>2394</v>
      </c>
      <c r="R1946" s="21" t="s">
        <v>40</v>
      </c>
      <c r="S1946" s="3">
        <v>4</v>
      </c>
      <c r="T1946" s="37"/>
      <c r="U1946" s="21" t="s">
        <v>18</v>
      </c>
      <c r="V1946" s="21" t="str">
        <f>VLOOKUP(P1946,'Customer List'!B:C,2,)</f>
        <v>Chandigarh</v>
      </c>
      <c r="W1946" s="38"/>
      <c r="X1946" s="30">
        <v>45889</v>
      </c>
      <c r="Y1946" s="21">
        <f t="shared" si="205"/>
        <v>2</v>
      </c>
      <c r="Z1946" s="21" t="str">
        <f t="shared" si="206"/>
        <v>Monday</v>
      </c>
      <c r="AA1946" s="21" t="str">
        <f t="shared" si="207"/>
        <v>Wednesday</v>
      </c>
      <c r="AB1946" s="21" t="str">
        <f>VLOOKUP(U1946,'Currency Sheet'!A:C,3,)</f>
        <v>DOLLAR</v>
      </c>
      <c r="AC1946" s="42" t="str">
        <f>VLOOKUP(P1946,'Customer List'!B:D,3,)</f>
        <v>OutStation</v>
      </c>
    </row>
    <row r="1947" spans="1:29" x14ac:dyDescent="0.25">
      <c r="A1947" s="21">
        <v>1946</v>
      </c>
      <c r="B1947" s="21" t="s">
        <v>2369</v>
      </c>
      <c r="C1947" s="30">
        <v>45877</v>
      </c>
      <c r="D1947" s="30">
        <v>45885</v>
      </c>
      <c r="E1947" s="47">
        <v>47.6</v>
      </c>
      <c r="F1947" s="47">
        <f t="shared" si="202"/>
        <v>4188.8</v>
      </c>
      <c r="G1947" s="48">
        <f t="shared" si="203"/>
        <v>4188.8</v>
      </c>
      <c r="H1947" s="21">
        <v>100721</v>
      </c>
      <c r="I1947" s="21" t="s">
        <v>3102</v>
      </c>
      <c r="J1947" s="21">
        <v>1</v>
      </c>
      <c r="K1947" s="21">
        <v>1</v>
      </c>
      <c r="L1947" s="21">
        <f t="shared" si="204"/>
        <v>0</v>
      </c>
      <c r="M1947" s="21" t="s">
        <v>2446</v>
      </c>
      <c r="N1947" s="30">
        <v>45888</v>
      </c>
      <c r="O1947" s="48">
        <v>5168</v>
      </c>
      <c r="P1947" s="21" t="s">
        <v>16</v>
      </c>
      <c r="Q1947" s="21" t="s">
        <v>2070</v>
      </c>
      <c r="R1947" s="21" t="s">
        <v>637</v>
      </c>
      <c r="S1947" s="3">
        <v>4</v>
      </c>
      <c r="T1947" s="37"/>
      <c r="U1947" s="21" t="s">
        <v>18</v>
      </c>
      <c r="V1947" s="21" t="str">
        <f>VLOOKUP(P1947,'Customer List'!B:C,2,)</f>
        <v>Delhi</v>
      </c>
      <c r="W1947" s="38"/>
      <c r="X1947" s="30">
        <v>45888</v>
      </c>
      <c r="Y1947" s="21">
        <f t="shared" si="205"/>
        <v>0</v>
      </c>
      <c r="Z1947" s="21" t="str">
        <f t="shared" si="206"/>
        <v>Tuesday</v>
      </c>
      <c r="AA1947" s="21" t="str">
        <f t="shared" si="207"/>
        <v>Tuesday</v>
      </c>
      <c r="AB1947" s="21" t="str">
        <f>VLOOKUP(U1947,'Currency Sheet'!A:C,3,)</f>
        <v>DOLLAR</v>
      </c>
      <c r="AC1947" s="42" t="str">
        <f>VLOOKUP(P1947,'Customer List'!B:D,3,)</f>
        <v>Local</v>
      </c>
    </row>
    <row r="1948" spans="1:29" x14ac:dyDescent="0.25">
      <c r="A1948" s="21">
        <v>1947</v>
      </c>
      <c r="B1948" s="21" t="s">
        <v>2369</v>
      </c>
      <c r="C1948" s="30">
        <v>45877</v>
      </c>
      <c r="D1948" s="30">
        <v>45885</v>
      </c>
      <c r="E1948" s="47">
        <v>165.9</v>
      </c>
      <c r="F1948" s="47">
        <f t="shared" si="202"/>
        <v>14599.2</v>
      </c>
      <c r="G1948" s="48">
        <f t="shared" si="203"/>
        <v>14599.2</v>
      </c>
      <c r="H1948" s="21">
        <v>100734</v>
      </c>
      <c r="I1948" s="21" t="s">
        <v>1847</v>
      </c>
      <c r="J1948" s="21">
        <v>1</v>
      </c>
      <c r="K1948" s="21">
        <v>1</v>
      </c>
      <c r="L1948" s="21">
        <f t="shared" si="204"/>
        <v>0</v>
      </c>
      <c r="M1948" s="21" t="s">
        <v>2545</v>
      </c>
      <c r="N1948" s="30">
        <v>45892</v>
      </c>
      <c r="O1948" s="48">
        <v>27551.25</v>
      </c>
      <c r="P1948" s="21" t="s">
        <v>2355</v>
      </c>
      <c r="Q1948" s="21">
        <v>58154749645</v>
      </c>
      <c r="R1948" s="21" t="s">
        <v>40</v>
      </c>
      <c r="S1948" s="3">
        <v>4</v>
      </c>
      <c r="T1948" s="37"/>
      <c r="U1948" s="21" t="s">
        <v>18</v>
      </c>
      <c r="V1948" s="21" t="str">
        <f>VLOOKUP(P1948,'Customer List'!B:C,2,)</f>
        <v>Pune</v>
      </c>
      <c r="W1948" s="38"/>
      <c r="X1948" s="30">
        <v>45894</v>
      </c>
      <c r="Y1948" s="21">
        <f t="shared" si="205"/>
        <v>2</v>
      </c>
      <c r="Z1948" s="21" t="str">
        <f t="shared" si="206"/>
        <v>Saturday</v>
      </c>
      <c r="AA1948" s="21" t="str">
        <f t="shared" si="207"/>
        <v>Monday</v>
      </c>
      <c r="AB1948" s="21" t="str">
        <f>VLOOKUP(U1948,'Currency Sheet'!A:C,3,)</f>
        <v>DOLLAR</v>
      </c>
      <c r="AC1948" s="42" t="str">
        <f>VLOOKUP(P1948,'Customer List'!B:D,3,)</f>
        <v>OutStation</v>
      </c>
    </row>
    <row r="1949" spans="1:29" x14ac:dyDescent="0.25">
      <c r="A1949" s="21">
        <v>1948</v>
      </c>
      <c r="B1949" s="21" t="s">
        <v>2369</v>
      </c>
      <c r="C1949" s="30">
        <v>45877</v>
      </c>
      <c r="D1949" s="30">
        <v>45885</v>
      </c>
      <c r="E1949" s="47">
        <v>204.75</v>
      </c>
      <c r="F1949" s="47">
        <f t="shared" si="202"/>
        <v>18018</v>
      </c>
      <c r="G1949" s="48">
        <f t="shared" si="203"/>
        <v>18018</v>
      </c>
      <c r="H1949" s="21">
        <v>100742</v>
      </c>
      <c r="I1949" s="21" t="s">
        <v>2802</v>
      </c>
      <c r="J1949" s="21">
        <v>1</v>
      </c>
      <c r="K1949" s="21">
        <v>1</v>
      </c>
      <c r="L1949" s="21">
        <f t="shared" si="204"/>
        <v>0</v>
      </c>
      <c r="M1949" s="21" t="s">
        <v>2446</v>
      </c>
      <c r="N1949" s="30">
        <v>45888</v>
      </c>
      <c r="O1949" s="48">
        <v>20748</v>
      </c>
      <c r="P1949" s="21" t="s">
        <v>16</v>
      </c>
      <c r="Q1949" s="21" t="s">
        <v>2070</v>
      </c>
      <c r="R1949" s="21" t="s">
        <v>637</v>
      </c>
      <c r="S1949" s="3">
        <v>4</v>
      </c>
      <c r="T1949" s="37"/>
      <c r="U1949" s="21" t="s">
        <v>18</v>
      </c>
      <c r="V1949" s="21" t="str">
        <f>VLOOKUP(P1949,'Customer List'!B:C,2,)</f>
        <v>Delhi</v>
      </c>
      <c r="W1949" s="38"/>
      <c r="X1949" s="30">
        <v>45888</v>
      </c>
      <c r="Y1949" s="21">
        <f t="shared" si="205"/>
        <v>0</v>
      </c>
      <c r="Z1949" s="21" t="str">
        <f t="shared" si="206"/>
        <v>Tuesday</v>
      </c>
      <c r="AA1949" s="21" t="str">
        <f t="shared" si="207"/>
        <v>Tuesday</v>
      </c>
      <c r="AB1949" s="21" t="str">
        <f>VLOOKUP(U1949,'Currency Sheet'!A:C,3,)</f>
        <v>DOLLAR</v>
      </c>
      <c r="AC1949" s="42" t="str">
        <f>VLOOKUP(P1949,'Customer List'!B:D,3,)</f>
        <v>Local</v>
      </c>
    </row>
    <row r="1950" spans="1:29" x14ac:dyDescent="0.25">
      <c r="A1950" s="21">
        <v>1949</v>
      </c>
      <c r="B1950" s="21" t="s">
        <v>2369</v>
      </c>
      <c r="C1950" s="30">
        <v>45877</v>
      </c>
      <c r="D1950" s="30">
        <v>45885</v>
      </c>
      <c r="E1950" s="47">
        <v>73.5</v>
      </c>
      <c r="F1950" s="47">
        <f t="shared" si="202"/>
        <v>6468</v>
      </c>
      <c r="G1950" s="48">
        <f t="shared" si="203"/>
        <v>6468</v>
      </c>
      <c r="H1950" s="21">
        <v>101212</v>
      </c>
      <c r="I1950" s="21" t="s">
        <v>1425</v>
      </c>
      <c r="J1950" s="21">
        <v>1</v>
      </c>
      <c r="K1950" s="21">
        <v>1</v>
      </c>
      <c r="L1950" s="21">
        <f t="shared" si="204"/>
        <v>0</v>
      </c>
      <c r="M1950" s="21" t="s">
        <v>2446</v>
      </c>
      <c r="N1950" s="30">
        <v>45888</v>
      </c>
      <c r="O1950" s="48">
        <v>7980</v>
      </c>
      <c r="P1950" s="21" t="s">
        <v>16</v>
      </c>
      <c r="Q1950" s="21" t="s">
        <v>2070</v>
      </c>
      <c r="R1950" s="21" t="s">
        <v>637</v>
      </c>
      <c r="S1950" s="3">
        <v>4</v>
      </c>
      <c r="T1950" s="37"/>
      <c r="U1950" s="21" t="s">
        <v>18</v>
      </c>
      <c r="V1950" s="21" t="str">
        <f>VLOOKUP(P1950,'Customer List'!B:C,2,)</f>
        <v>Delhi</v>
      </c>
      <c r="W1950" s="38"/>
      <c r="X1950" s="30">
        <v>45888</v>
      </c>
      <c r="Y1950" s="21">
        <f t="shared" si="205"/>
        <v>0</v>
      </c>
      <c r="Z1950" s="21" t="str">
        <f t="shared" si="206"/>
        <v>Tuesday</v>
      </c>
      <c r="AA1950" s="21" t="str">
        <f t="shared" si="207"/>
        <v>Tuesday</v>
      </c>
      <c r="AB1950" s="21" t="str">
        <f>VLOOKUP(U1950,'Currency Sheet'!A:C,3,)</f>
        <v>DOLLAR</v>
      </c>
      <c r="AC1950" s="42" t="str">
        <f>VLOOKUP(P1950,'Customer List'!B:D,3,)</f>
        <v>Local</v>
      </c>
    </row>
    <row r="1951" spans="1:29" x14ac:dyDescent="0.25">
      <c r="A1951" s="21">
        <v>1950</v>
      </c>
      <c r="B1951" s="21" t="s">
        <v>2369</v>
      </c>
      <c r="C1951" s="30">
        <v>45877</v>
      </c>
      <c r="D1951" s="30">
        <v>45885</v>
      </c>
      <c r="E1951" s="47">
        <v>204.75</v>
      </c>
      <c r="F1951" s="47">
        <f t="shared" si="202"/>
        <v>18018</v>
      </c>
      <c r="G1951" s="48">
        <f t="shared" si="203"/>
        <v>18018</v>
      </c>
      <c r="H1951" s="21">
        <v>101242</v>
      </c>
      <c r="I1951" s="21" t="s">
        <v>3103</v>
      </c>
      <c r="J1951" s="21">
        <v>1</v>
      </c>
      <c r="K1951" s="21">
        <v>1</v>
      </c>
      <c r="L1951" s="21">
        <f t="shared" si="204"/>
        <v>0</v>
      </c>
      <c r="M1951" s="21" t="s">
        <v>2446</v>
      </c>
      <c r="N1951" s="30">
        <v>45888</v>
      </c>
      <c r="O1951" s="48">
        <v>20748</v>
      </c>
      <c r="P1951" s="21" t="s">
        <v>16</v>
      </c>
      <c r="Q1951" s="21" t="s">
        <v>2070</v>
      </c>
      <c r="R1951" s="21" t="s">
        <v>637</v>
      </c>
      <c r="S1951" s="3">
        <v>4</v>
      </c>
      <c r="T1951" s="37"/>
      <c r="U1951" s="21" t="s">
        <v>18</v>
      </c>
      <c r="V1951" s="21" t="str">
        <f>VLOOKUP(P1951,'Customer List'!B:C,2,)</f>
        <v>Delhi</v>
      </c>
      <c r="W1951" s="38"/>
      <c r="X1951" s="30">
        <v>45888</v>
      </c>
      <c r="Y1951" s="21">
        <f t="shared" si="205"/>
        <v>0</v>
      </c>
      <c r="Z1951" s="21" t="str">
        <f t="shared" si="206"/>
        <v>Tuesday</v>
      </c>
      <c r="AA1951" s="21" t="str">
        <f t="shared" si="207"/>
        <v>Tuesday</v>
      </c>
      <c r="AB1951" s="21" t="str">
        <f>VLOOKUP(U1951,'Currency Sheet'!A:C,3,)</f>
        <v>DOLLAR</v>
      </c>
      <c r="AC1951" s="42" t="str">
        <f>VLOOKUP(P1951,'Customer List'!B:D,3,)</f>
        <v>Local</v>
      </c>
    </row>
    <row r="1952" spans="1:29" x14ac:dyDescent="0.25">
      <c r="A1952" s="21">
        <v>1951</v>
      </c>
      <c r="B1952" s="21" t="s">
        <v>2369</v>
      </c>
      <c r="C1952" s="30">
        <v>45877</v>
      </c>
      <c r="D1952" s="30">
        <v>45885</v>
      </c>
      <c r="E1952" s="47">
        <v>192.75</v>
      </c>
      <c r="F1952" s="47">
        <f t="shared" si="202"/>
        <v>16962</v>
      </c>
      <c r="G1952" s="48">
        <f t="shared" si="203"/>
        <v>16962</v>
      </c>
      <c r="H1952" s="21">
        <v>101263</v>
      </c>
      <c r="I1952" s="21" t="s">
        <v>3104</v>
      </c>
      <c r="J1952" s="21">
        <v>1</v>
      </c>
      <c r="K1952" s="21">
        <v>1</v>
      </c>
      <c r="L1952" s="21">
        <f t="shared" si="204"/>
        <v>0</v>
      </c>
      <c r="M1952" s="21" t="s">
        <v>2492</v>
      </c>
      <c r="N1952" s="30">
        <v>45891</v>
      </c>
      <c r="O1952" s="48">
        <v>21973.5</v>
      </c>
      <c r="P1952" s="21" t="s">
        <v>42</v>
      </c>
      <c r="Q1952" s="21" t="s">
        <v>636</v>
      </c>
      <c r="R1952" s="21" t="s">
        <v>637</v>
      </c>
      <c r="S1952" s="3">
        <v>4</v>
      </c>
      <c r="T1952" s="37"/>
      <c r="U1952" s="21" t="s">
        <v>18</v>
      </c>
      <c r="V1952" s="21" t="str">
        <f>VLOOKUP(P1952,'Customer List'!B:C,2,)</f>
        <v>Faridabad</v>
      </c>
      <c r="W1952" s="38"/>
      <c r="X1952" s="30">
        <v>45891</v>
      </c>
      <c r="Y1952" s="21">
        <f t="shared" si="205"/>
        <v>0</v>
      </c>
      <c r="Z1952" s="21" t="str">
        <f t="shared" si="206"/>
        <v>Friday</v>
      </c>
      <c r="AA1952" s="21" t="str">
        <f t="shared" si="207"/>
        <v>Friday</v>
      </c>
      <c r="AB1952" s="21" t="str">
        <f>VLOOKUP(U1952,'Currency Sheet'!A:C,3,)</f>
        <v>DOLLAR</v>
      </c>
      <c r="AC1952" s="42" t="str">
        <f>VLOOKUP(P1952,'Customer List'!B:D,3,)</f>
        <v>Local</v>
      </c>
    </row>
    <row r="1953" spans="1:29" x14ac:dyDescent="0.25">
      <c r="A1953" s="21">
        <v>1952</v>
      </c>
      <c r="B1953" s="21" t="s">
        <v>2369</v>
      </c>
      <c r="C1953" s="30">
        <v>45877</v>
      </c>
      <c r="D1953" s="30">
        <v>45885</v>
      </c>
      <c r="E1953" s="47">
        <v>177.1</v>
      </c>
      <c r="F1953" s="47">
        <f t="shared" si="202"/>
        <v>15584.8</v>
      </c>
      <c r="G1953" s="48">
        <f t="shared" si="203"/>
        <v>15584.8</v>
      </c>
      <c r="H1953" s="21">
        <v>102010</v>
      </c>
      <c r="I1953" s="21" t="s">
        <v>3105</v>
      </c>
      <c r="J1953" s="21">
        <v>1</v>
      </c>
      <c r="K1953" s="21">
        <v>1</v>
      </c>
      <c r="L1953" s="21">
        <f t="shared" si="204"/>
        <v>0</v>
      </c>
      <c r="M1953" s="21" t="s">
        <v>2446</v>
      </c>
      <c r="N1953" s="30">
        <v>45888</v>
      </c>
      <c r="O1953" s="48">
        <v>19228</v>
      </c>
      <c r="P1953" s="21" t="s">
        <v>16</v>
      </c>
      <c r="Q1953" s="21" t="s">
        <v>2070</v>
      </c>
      <c r="R1953" s="21" t="s">
        <v>637</v>
      </c>
      <c r="S1953" s="3">
        <v>4</v>
      </c>
      <c r="T1953" s="37"/>
      <c r="U1953" s="21" t="s">
        <v>18</v>
      </c>
      <c r="V1953" s="21" t="str">
        <f>VLOOKUP(P1953,'Customer List'!B:C,2,)</f>
        <v>Delhi</v>
      </c>
      <c r="W1953" s="38"/>
      <c r="X1953" s="30">
        <v>45888</v>
      </c>
      <c r="Y1953" s="21">
        <f t="shared" si="205"/>
        <v>0</v>
      </c>
      <c r="Z1953" s="21" t="str">
        <f t="shared" si="206"/>
        <v>Tuesday</v>
      </c>
      <c r="AA1953" s="21" t="str">
        <f t="shared" si="207"/>
        <v>Tuesday</v>
      </c>
      <c r="AB1953" s="21" t="str">
        <f>VLOOKUP(U1953,'Currency Sheet'!A:C,3,)</f>
        <v>DOLLAR</v>
      </c>
      <c r="AC1953" s="42" t="str">
        <f>VLOOKUP(P1953,'Customer List'!B:D,3,)</f>
        <v>Local</v>
      </c>
    </row>
    <row r="1954" spans="1:29" x14ac:dyDescent="0.25">
      <c r="A1954" s="21">
        <v>1953</v>
      </c>
      <c r="B1954" s="21" t="s">
        <v>2369</v>
      </c>
      <c r="C1954" s="30">
        <v>45877</v>
      </c>
      <c r="D1954" s="30">
        <v>45885</v>
      </c>
      <c r="E1954" s="47">
        <v>60.9</v>
      </c>
      <c r="F1954" s="47">
        <f t="shared" si="202"/>
        <v>5359.2</v>
      </c>
      <c r="G1954" s="48">
        <f t="shared" si="203"/>
        <v>10718.4</v>
      </c>
      <c r="H1954" s="21">
        <v>103131</v>
      </c>
      <c r="I1954" s="21" t="s">
        <v>1281</v>
      </c>
      <c r="J1954" s="21">
        <v>2</v>
      </c>
      <c r="K1954" s="21">
        <v>2</v>
      </c>
      <c r="L1954" s="21">
        <f t="shared" si="204"/>
        <v>0</v>
      </c>
      <c r="M1954" s="21" t="s">
        <v>2446</v>
      </c>
      <c r="N1954" s="30">
        <v>45888</v>
      </c>
      <c r="O1954" s="48">
        <v>13224</v>
      </c>
      <c r="P1954" s="21" t="s">
        <v>16</v>
      </c>
      <c r="Q1954" s="21" t="s">
        <v>2070</v>
      </c>
      <c r="R1954" s="21" t="s">
        <v>637</v>
      </c>
      <c r="S1954" s="3">
        <v>4</v>
      </c>
      <c r="T1954" s="37"/>
      <c r="U1954" s="21" t="s">
        <v>18</v>
      </c>
      <c r="V1954" s="21" t="str">
        <f>VLOOKUP(P1954,'Customer List'!B:C,2,)</f>
        <v>Delhi</v>
      </c>
      <c r="W1954" s="38"/>
      <c r="X1954" s="30">
        <v>45888</v>
      </c>
      <c r="Y1954" s="21">
        <f t="shared" si="205"/>
        <v>0</v>
      </c>
      <c r="Z1954" s="21" t="str">
        <f t="shared" si="206"/>
        <v>Tuesday</v>
      </c>
      <c r="AA1954" s="21" t="str">
        <f t="shared" si="207"/>
        <v>Tuesday</v>
      </c>
      <c r="AB1954" s="21" t="str">
        <f>VLOOKUP(U1954,'Currency Sheet'!A:C,3,)</f>
        <v>DOLLAR</v>
      </c>
      <c r="AC1954" s="42" t="str">
        <f>VLOOKUP(P1954,'Customer List'!B:D,3,)</f>
        <v>Local</v>
      </c>
    </row>
    <row r="1955" spans="1:29" x14ac:dyDescent="0.25">
      <c r="A1955" s="21">
        <v>1954</v>
      </c>
      <c r="B1955" s="21" t="s">
        <v>2369</v>
      </c>
      <c r="C1955" s="30">
        <v>45877</v>
      </c>
      <c r="D1955" s="30">
        <v>45885</v>
      </c>
      <c r="E1955" s="47">
        <v>154.69999999999999</v>
      </c>
      <c r="F1955" s="47">
        <f t="shared" si="202"/>
        <v>13613.599999999999</v>
      </c>
      <c r="G1955" s="48">
        <f t="shared" si="203"/>
        <v>13613.599999999999</v>
      </c>
      <c r="H1955" s="21">
        <v>103132</v>
      </c>
      <c r="I1955" s="21" t="s">
        <v>1281</v>
      </c>
      <c r="J1955" s="21">
        <v>1</v>
      </c>
      <c r="K1955" s="21">
        <v>1</v>
      </c>
      <c r="L1955" s="21">
        <f t="shared" si="204"/>
        <v>0</v>
      </c>
      <c r="M1955" s="21" t="s">
        <v>2446</v>
      </c>
      <c r="N1955" s="30">
        <v>45888</v>
      </c>
      <c r="O1955" s="48">
        <v>16796</v>
      </c>
      <c r="P1955" s="21" t="s">
        <v>16</v>
      </c>
      <c r="Q1955" s="21" t="s">
        <v>2070</v>
      </c>
      <c r="R1955" s="21" t="s">
        <v>637</v>
      </c>
      <c r="S1955" s="3">
        <v>4</v>
      </c>
      <c r="T1955" s="37"/>
      <c r="U1955" s="21" t="s">
        <v>18</v>
      </c>
      <c r="V1955" s="21" t="str">
        <f>VLOOKUP(P1955,'Customer List'!B:C,2,)</f>
        <v>Delhi</v>
      </c>
      <c r="W1955" s="38"/>
      <c r="X1955" s="30">
        <v>45888</v>
      </c>
      <c r="Y1955" s="21">
        <f t="shared" si="205"/>
        <v>0</v>
      </c>
      <c r="Z1955" s="21" t="str">
        <f t="shared" si="206"/>
        <v>Tuesday</v>
      </c>
      <c r="AA1955" s="21" t="str">
        <f t="shared" si="207"/>
        <v>Tuesday</v>
      </c>
      <c r="AB1955" s="21" t="str">
        <f>VLOOKUP(U1955,'Currency Sheet'!A:C,3,)</f>
        <v>DOLLAR</v>
      </c>
      <c r="AC1955" s="42" t="str">
        <f>VLOOKUP(P1955,'Customer List'!B:D,3,)</f>
        <v>Local</v>
      </c>
    </row>
    <row r="1956" spans="1:29" x14ac:dyDescent="0.25">
      <c r="A1956" s="21">
        <v>1955</v>
      </c>
      <c r="B1956" s="21" t="s">
        <v>2369</v>
      </c>
      <c r="C1956" s="30">
        <v>45877</v>
      </c>
      <c r="D1956" s="30">
        <v>45885</v>
      </c>
      <c r="E1956" s="47">
        <v>181.5</v>
      </c>
      <c r="F1956" s="47">
        <f t="shared" si="202"/>
        <v>15972</v>
      </c>
      <c r="G1956" s="48">
        <f t="shared" si="203"/>
        <v>15972</v>
      </c>
      <c r="H1956" s="21">
        <v>103248</v>
      </c>
      <c r="I1956" s="21" t="s">
        <v>3106</v>
      </c>
      <c r="J1956" s="21">
        <v>1</v>
      </c>
      <c r="K1956" s="21">
        <v>1</v>
      </c>
      <c r="L1956" s="21">
        <f t="shared" si="204"/>
        <v>0</v>
      </c>
      <c r="M1956" s="21" t="s">
        <v>2415</v>
      </c>
      <c r="N1956" s="30">
        <v>45887</v>
      </c>
      <c r="O1956" s="48">
        <v>18392</v>
      </c>
      <c r="P1956" s="21" t="s">
        <v>839</v>
      </c>
      <c r="Q1956" s="21">
        <v>58154523350</v>
      </c>
      <c r="R1956" s="21" t="s">
        <v>40</v>
      </c>
      <c r="S1956" s="3">
        <v>4</v>
      </c>
      <c r="T1956" s="37"/>
      <c r="U1956" s="21" t="s">
        <v>18</v>
      </c>
      <c r="V1956" s="21" t="str">
        <f>VLOOKUP(P1956,'Customer List'!B:C,2,)</f>
        <v>Hyderabad</v>
      </c>
      <c r="W1956" s="38"/>
      <c r="X1956" s="30">
        <v>45888</v>
      </c>
      <c r="Y1956" s="21">
        <f t="shared" si="205"/>
        <v>1</v>
      </c>
      <c r="Z1956" s="21" t="str">
        <f t="shared" si="206"/>
        <v>Monday</v>
      </c>
      <c r="AA1956" s="21" t="str">
        <f t="shared" si="207"/>
        <v>Tuesday</v>
      </c>
      <c r="AB1956" s="21" t="str">
        <f>VLOOKUP(U1956,'Currency Sheet'!A:C,3,)</f>
        <v>DOLLAR</v>
      </c>
      <c r="AC1956" s="42" t="str">
        <f>VLOOKUP(P1956,'Customer List'!B:D,3,)</f>
        <v>OutStation</v>
      </c>
    </row>
    <row r="1957" spans="1:29" x14ac:dyDescent="0.25">
      <c r="A1957" s="21">
        <v>1956</v>
      </c>
      <c r="B1957" s="21" t="s">
        <v>2369</v>
      </c>
      <c r="C1957" s="30">
        <v>45877</v>
      </c>
      <c r="D1957" s="30">
        <v>45885</v>
      </c>
      <c r="E1957" s="47">
        <v>135.1</v>
      </c>
      <c r="F1957" s="47">
        <f t="shared" si="202"/>
        <v>11888.8</v>
      </c>
      <c r="G1957" s="48">
        <f t="shared" si="203"/>
        <v>11888.8</v>
      </c>
      <c r="H1957" s="21">
        <v>104412</v>
      </c>
      <c r="I1957" s="21" t="s">
        <v>83</v>
      </c>
      <c r="J1957" s="21">
        <v>1</v>
      </c>
      <c r="K1957" s="21">
        <v>1</v>
      </c>
      <c r="L1957" s="21">
        <f t="shared" si="204"/>
        <v>0</v>
      </c>
      <c r="M1957" s="21" t="s">
        <v>2446</v>
      </c>
      <c r="N1957" s="30">
        <v>45888</v>
      </c>
      <c r="O1957" s="48">
        <v>14668</v>
      </c>
      <c r="P1957" s="21" t="s">
        <v>16</v>
      </c>
      <c r="Q1957" s="21" t="s">
        <v>2070</v>
      </c>
      <c r="R1957" s="21" t="s">
        <v>637</v>
      </c>
      <c r="S1957" s="3">
        <v>4</v>
      </c>
      <c r="T1957" s="37"/>
      <c r="U1957" s="21" t="s">
        <v>18</v>
      </c>
      <c r="V1957" s="21" t="str">
        <f>VLOOKUP(P1957,'Customer List'!B:C,2,)</f>
        <v>Delhi</v>
      </c>
      <c r="W1957" s="38"/>
      <c r="X1957" s="30">
        <v>45888</v>
      </c>
      <c r="Y1957" s="21">
        <f t="shared" si="205"/>
        <v>0</v>
      </c>
      <c r="Z1957" s="21" t="str">
        <f t="shared" si="206"/>
        <v>Tuesday</v>
      </c>
      <c r="AA1957" s="21" t="str">
        <f t="shared" si="207"/>
        <v>Tuesday</v>
      </c>
      <c r="AB1957" s="21" t="str">
        <f>VLOOKUP(U1957,'Currency Sheet'!A:C,3,)</f>
        <v>DOLLAR</v>
      </c>
      <c r="AC1957" s="42" t="str">
        <f>VLOOKUP(P1957,'Customer List'!B:D,3,)</f>
        <v>Local</v>
      </c>
    </row>
    <row r="1958" spans="1:29" x14ac:dyDescent="0.25">
      <c r="A1958" s="21">
        <v>1957</v>
      </c>
      <c r="B1958" s="21" t="s">
        <v>2369</v>
      </c>
      <c r="C1958" s="30">
        <v>45877</v>
      </c>
      <c r="D1958" s="30">
        <v>45885</v>
      </c>
      <c r="E1958" s="47">
        <v>150.5</v>
      </c>
      <c r="F1958" s="47">
        <f t="shared" si="202"/>
        <v>13244</v>
      </c>
      <c r="G1958" s="48">
        <f t="shared" si="203"/>
        <v>13244</v>
      </c>
      <c r="H1958" s="21">
        <v>107622</v>
      </c>
      <c r="I1958" s="21" t="s">
        <v>3107</v>
      </c>
      <c r="J1958" s="21">
        <v>1</v>
      </c>
      <c r="K1958" s="21">
        <v>1</v>
      </c>
      <c r="L1958" s="21">
        <f t="shared" si="204"/>
        <v>0</v>
      </c>
      <c r="M1958" s="21" t="s">
        <v>2446</v>
      </c>
      <c r="N1958" s="30">
        <v>45888</v>
      </c>
      <c r="O1958" s="48">
        <v>16340</v>
      </c>
      <c r="P1958" s="21" t="s">
        <v>16</v>
      </c>
      <c r="Q1958" s="21" t="s">
        <v>2070</v>
      </c>
      <c r="R1958" s="21" t="s">
        <v>637</v>
      </c>
      <c r="S1958" s="3">
        <v>4</v>
      </c>
      <c r="T1958" s="37"/>
      <c r="U1958" s="21" t="s">
        <v>18</v>
      </c>
      <c r="V1958" s="21" t="str">
        <f>VLOOKUP(P1958,'Customer List'!B:C,2,)</f>
        <v>Delhi</v>
      </c>
      <c r="W1958" s="38"/>
      <c r="X1958" s="30">
        <v>45888</v>
      </c>
      <c r="Y1958" s="21">
        <f t="shared" si="205"/>
        <v>0</v>
      </c>
      <c r="Z1958" s="21" t="str">
        <f t="shared" si="206"/>
        <v>Tuesday</v>
      </c>
      <c r="AA1958" s="21" t="str">
        <f t="shared" si="207"/>
        <v>Tuesday</v>
      </c>
      <c r="AB1958" s="21" t="str">
        <f>VLOOKUP(U1958,'Currency Sheet'!A:C,3,)</f>
        <v>DOLLAR</v>
      </c>
      <c r="AC1958" s="42" t="str">
        <f>VLOOKUP(P1958,'Customer List'!B:D,3,)</f>
        <v>Local</v>
      </c>
    </row>
    <row r="1959" spans="1:29" x14ac:dyDescent="0.25">
      <c r="A1959" s="21">
        <v>1958</v>
      </c>
      <c r="B1959" s="21" t="s">
        <v>2369</v>
      </c>
      <c r="C1959" s="30">
        <v>45877</v>
      </c>
      <c r="D1959" s="30">
        <v>45885</v>
      </c>
      <c r="E1959" s="47">
        <v>204.75</v>
      </c>
      <c r="F1959" s="47">
        <f t="shared" si="202"/>
        <v>18018</v>
      </c>
      <c r="G1959" s="48">
        <f t="shared" si="203"/>
        <v>18018</v>
      </c>
      <c r="H1959" s="21">
        <v>107643</v>
      </c>
      <c r="I1959" s="21" t="s">
        <v>3108</v>
      </c>
      <c r="J1959" s="21">
        <v>1</v>
      </c>
      <c r="K1959" s="21">
        <v>1</v>
      </c>
      <c r="L1959" s="21">
        <f t="shared" si="204"/>
        <v>0</v>
      </c>
      <c r="M1959" s="21" t="s">
        <v>2446</v>
      </c>
      <c r="N1959" s="30">
        <v>45888</v>
      </c>
      <c r="O1959" s="48">
        <v>20748</v>
      </c>
      <c r="P1959" s="21" t="s">
        <v>16</v>
      </c>
      <c r="Q1959" s="21" t="s">
        <v>2070</v>
      </c>
      <c r="R1959" s="21" t="s">
        <v>637</v>
      </c>
      <c r="S1959" s="3">
        <v>4</v>
      </c>
      <c r="T1959" s="37"/>
      <c r="U1959" s="21" t="s">
        <v>18</v>
      </c>
      <c r="V1959" s="21" t="str">
        <f>VLOOKUP(P1959,'Customer List'!B:C,2,)</f>
        <v>Delhi</v>
      </c>
      <c r="W1959" s="38"/>
      <c r="X1959" s="30">
        <v>45888</v>
      </c>
      <c r="Y1959" s="21">
        <f t="shared" si="205"/>
        <v>0</v>
      </c>
      <c r="Z1959" s="21" t="str">
        <f t="shared" si="206"/>
        <v>Tuesday</v>
      </c>
      <c r="AA1959" s="21" t="str">
        <f t="shared" si="207"/>
        <v>Tuesday</v>
      </c>
      <c r="AB1959" s="21" t="str">
        <f>VLOOKUP(U1959,'Currency Sheet'!A:C,3,)</f>
        <v>DOLLAR</v>
      </c>
      <c r="AC1959" s="42" t="str">
        <f>VLOOKUP(P1959,'Customer List'!B:D,3,)</f>
        <v>Local</v>
      </c>
    </row>
    <row r="1960" spans="1:29" x14ac:dyDescent="0.25">
      <c r="A1960" s="21">
        <v>1959</v>
      </c>
      <c r="B1960" s="21" t="s">
        <v>2369</v>
      </c>
      <c r="C1960" s="30">
        <v>45877</v>
      </c>
      <c r="D1960" s="30">
        <v>45885</v>
      </c>
      <c r="E1960" s="47">
        <v>219.75</v>
      </c>
      <c r="F1960" s="47">
        <f t="shared" si="202"/>
        <v>19338</v>
      </c>
      <c r="G1960" s="48">
        <f t="shared" si="203"/>
        <v>19338</v>
      </c>
      <c r="H1960" s="21">
        <v>108749</v>
      </c>
      <c r="I1960" s="21" t="s">
        <v>3109</v>
      </c>
      <c r="J1960" s="21">
        <v>1</v>
      </c>
      <c r="K1960" s="21">
        <v>1</v>
      </c>
      <c r="L1960" s="21">
        <f t="shared" si="204"/>
        <v>0</v>
      </c>
      <c r="M1960" s="21" t="s">
        <v>2446</v>
      </c>
      <c r="N1960" s="30">
        <v>45888</v>
      </c>
      <c r="O1960" s="48">
        <v>22268</v>
      </c>
      <c r="P1960" s="21" t="s">
        <v>16</v>
      </c>
      <c r="Q1960" s="21" t="s">
        <v>2070</v>
      </c>
      <c r="R1960" s="21" t="s">
        <v>637</v>
      </c>
      <c r="S1960" s="3">
        <v>4</v>
      </c>
      <c r="T1960" s="37"/>
      <c r="U1960" s="21" t="s">
        <v>18</v>
      </c>
      <c r="V1960" s="21" t="str">
        <f>VLOOKUP(P1960,'Customer List'!B:C,2,)</f>
        <v>Delhi</v>
      </c>
      <c r="W1960" s="38"/>
      <c r="X1960" s="30">
        <v>45888</v>
      </c>
      <c r="Y1960" s="21">
        <f t="shared" si="205"/>
        <v>0</v>
      </c>
      <c r="Z1960" s="21" t="str">
        <f t="shared" si="206"/>
        <v>Tuesday</v>
      </c>
      <c r="AA1960" s="21" t="str">
        <f t="shared" si="207"/>
        <v>Tuesday</v>
      </c>
      <c r="AB1960" s="21" t="str">
        <f>VLOOKUP(U1960,'Currency Sheet'!A:C,3,)</f>
        <v>DOLLAR</v>
      </c>
      <c r="AC1960" s="42" t="str">
        <f>VLOOKUP(P1960,'Customer List'!B:D,3,)</f>
        <v>Local</v>
      </c>
    </row>
    <row r="1961" spans="1:29" x14ac:dyDescent="0.25">
      <c r="A1961" s="21">
        <v>1960</v>
      </c>
      <c r="B1961" s="21" t="s">
        <v>2369</v>
      </c>
      <c r="C1961" s="30">
        <v>45877</v>
      </c>
      <c r="D1961" s="30">
        <v>45885</v>
      </c>
      <c r="E1961" s="47">
        <v>95.2</v>
      </c>
      <c r="F1961" s="47">
        <f t="shared" si="202"/>
        <v>8377.6</v>
      </c>
      <c r="G1961" s="48">
        <f t="shared" si="203"/>
        <v>8377.6</v>
      </c>
      <c r="H1961" s="21">
        <v>110902</v>
      </c>
      <c r="I1961" s="21" t="s">
        <v>3110</v>
      </c>
      <c r="J1961" s="21">
        <v>1</v>
      </c>
      <c r="K1961" s="21">
        <v>1</v>
      </c>
      <c r="L1961" s="21">
        <f t="shared" si="204"/>
        <v>0</v>
      </c>
      <c r="M1961" s="21" t="s">
        <v>2408</v>
      </c>
      <c r="N1961" s="30">
        <v>45887</v>
      </c>
      <c r="O1961" s="48">
        <v>14756</v>
      </c>
      <c r="P1961" s="21" t="s">
        <v>1907</v>
      </c>
      <c r="Q1961" s="21" t="s">
        <v>2394</v>
      </c>
      <c r="R1961" s="21" t="s">
        <v>40</v>
      </c>
      <c r="S1961" s="3">
        <v>4</v>
      </c>
      <c r="T1961" s="37"/>
      <c r="U1961" s="21" t="s">
        <v>18</v>
      </c>
      <c r="V1961" s="21" t="str">
        <f>VLOOKUP(P1961,'Customer List'!B:C,2,)</f>
        <v>Chandigarh</v>
      </c>
      <c r="W1961" s="38"/>
      <c r="X1961" s="30">
        <v>45889</v>
      </c>
      <c r="Y1961" s="21">
        <f t="shared" si="205"/>
        <v>2</v>
      </c>
      <c r="Z1961" s="21" t="str">
        <f t="shared" si="206"/>
        <v>Monday</v>
      </c>
      <c r="AA1961" s="21" t="str">
        <f t="shared" si="207"/>
        <v>Wednesday</v>
      </c>
      <c r="AB1961" s="21" t="str">
        <f>VLOOKUP(U1961,'Currency Sheet'!A:C,3,)</f>
        <v>DOLLAR</v>
      </c>
      <c r="AC1961" s="42" t="str">
        <f>VLOOKUP(P1961,'Customer List'!B:D,3,)</f>
        <v>OutStation</v>
      </c>
    </row>
    <row r="1962" spans="1:29" x14ac:dyDescent="0.25">
      <c r="A1962" s="21">
        <v>1961</v>
      </c>
      <c r="B1962" s="21" t="s">
        <v>2369</v>
      </c>
      <c r="C1962" s="30">
        <v>45877</v>
      </c>
      <c r="D1962" s="30">
        <v>45885</v>
      </c>
      <c r="E1962" s="47">
        <v>189</v>
      </c>
      <c r="F1962" s="47">
        <f t="shared" si="202"/>
        <v>16632</v>
      </c>
      <c r="G1962" s="48">
        <f t="shared" si="203"/>
        <v>16632</v>
      </c>
      <c r="H1962" s="21">
        <v>114718</v>
      </c>
      <c r="I1962" s="21" t="s">
        <v>3111</v>
      </c>
      <c r="J1962" s="21">
        <v>1</v>
      </c>
      <c r="K1962" s="21">
        <v>1</v>
      </c>
      <c r="L1962" s="21">
        <f t="shared" si="204"/>
        <v>0</v>
      </c>
      <c r="M1962" s="21" t="s">
        <v>2446</v>
      </c>
      <c r="N1962" s="30">
        <v>45888</v>
      </c>
      <c r="O1962" s="48">
        <v>20520</v>
      </c>
      <c r="P1962" s="21" t="s">
        <v>16</v>
      </c>
      <c r="Q1962" s="21" t="s">
        <v>2070</v>
      </c>
      <c r="R1962" s="21" t="s">
        <v>637</v>
      </c>
      <c r="S1962" s="3">
        <v>4</v>
      </c>
      <c r="T1962" s="37"/>
      <c r="U1962" s="21" t="s">
        <v>18</v>
      </c>
      <c r="V1962" s="21" t="str">
        <f>VLOOKUP(P1962,'Customer List'!B:C,2,)</f>
        <v>Delhi</v>
      </c>
      <c r="W1962" s="38"/>
      <c r="X1962" s="30">
        <v>45888</v>
      </c>
      <c r="Y1962" s="21">
        <f t="shared" si="205"/>
        <v>0</v>
      </c>
      <c r="Z1962" s="21" t="str">
        <f t="shared" si="206"/>
        <v>Tuesday</v>
      </c>
      <c r="AA1962" s="21" t="str">
        <f t="shared" si="207"/>
        <v>Tuesday</v>
      </c>
      <c r="AB1962" s="21" t="str">
        <f>VLOOKUP(U1962,'Currency Sheet'!A:C,3,)</f>
        <v>DOLLAR</v>
      </c>
      <c r="AC1962" s="42" t="str">
        <f>VLOOKUP(P1962,'Customer List'!B:D,3,)</f>
        <v>Local</v>
      </c>
    </row>
    <row r="1963" spans="1:29" x14ac:dyDescent="0.25">
      <c r="A1963" s="21">
        <v>1962</v>
      </c>
      <c r="B1963" s="21" t="s">
        <v>2369</v>
      </c>
      <c r="C1963" s="30">
        <v>45877</v>
      </c>
      <c r="D1963" s="30">
        <v>45885</v>
      </c>
      <c r="E1963" s="47">
        <v>93.8</v>
      </c>
      <c r="F1963" s="47">
        <f t="shared" si="202"/>
        <v>8254.4</v>
      </c>
      <c r="G1963" s="48">
        <f t="shared" si="203"/>
        <v>8254.4</v>
      </c>
      <c r="H1963" s="21">
        <v>115508</v>
      </c>
      <c r="I1963" s="21" t="s">
        <v>1667</v>
      </c>
      <c r="J1963" s="21">
        <v>1</v>
      </c>
      <c r="K1963" s="21">
        <v>1</v>
      </c>
      <c r="L1963" s="21">
        <f t="shared" si="204"/>
        <v>0</v>
      </c>
      <c r="M1963" s="21" t="s">
        <v>2492</v>
      </c>
      <c r="N1963" s="30">
        <v>45891</v>
      </c>
      <c r="O1963" s="48">
        <v>11457</v>
      </c>
      <c r="P1963" s="21" t="s">
        <v>42</v>
      </c>
      <c r="Q1963" s="21" t="s">
        <v>636</v>
      </c>
      <c r="R1963" s="21" t="s">
        <v>637</v>
      </c>
      <c r="S1963" s="3">
        <v>4</v>
      </c>
      <c r="T1963" s="37"/>
      <c r="U1963" s="21" t="s">
        <v>18</v>
      </c>
      <c r="V1963" s="21" t="str">
        <f>VLOOKUP(P1963,'Customer List'!B:C,2,)</f>
        <v>Faridabad</v>
      </c>
      <c r="W1963" s="38"/>
      <c r="X1963" s="30">
        <v>45891</v>
      </c>
      <c r="Y1963" s="21">
        <f t="shared" si="205"/>
        <v>0</v>
      </c>
      <c r="Z1963" s="21" t="str">
        <f t="shared" si="206"/>
        <v>Friday</v>
      </c>
      <c r="AA1963" s="21" t="str">
        <f t="shared" si="207"/>
        <v>Friday</v>
      </c>
      <c r="AB1963" s="21" t="str">
        <f>VLOOKUP(U1963,'Currency Sheet'!A:C,3,)</f>
        <v>DOLLAR</v>
      </c>
      <c r="AC1963" s="42" t="str">
        <f>VLOOKUP(P1963,'Customer List'!B:D,3,)</f>
        <v>Local</v>
      </c>
    </row>
    <row r="1964" spans="1:29" x14ac:dyDescent="0.25">
      <c r="A1964" s="21">
        <v>1963</v>
      </c>
      <c r="B1964" s="21" t="s">
        <v>2369</v>
      </c>
      <c r="C1964" s="30">
        <v>45877</v>
      </c>
      <c r="D1964" s="30">
        <v>45885</v>
      </c>
      <c r="E1964" s="47">
        <v>189.75</v>
      </c>
      <c r="F1964" s="47">
        <f t="shared" si="202"/>
        <v>16698</v>
      </c>
      <c r="G1964" s="48">
        <f t="shared" si="203"/>
        <v>16698</v>
      </c>
      <c r="H1964" s="21">
        <v>115549</v>
      </c>
      <c r="I1964" s="21" t="s">
        <v>1565</v>
      </c>
      <c r="J1964" s="21">
        <v>1</v>
      </c>
      <c r="K1964" s="21">
        <v>1</v>
      </c>
      <c r="L1964" s="21">
        <f t="shared" si="204"/>
        <v>0</v>
      </c>
      <c r="M1964" s="21" t="s">
        <v>2492</v>
      </c>
      <c r="N1964" s="30">
        <v>45891</v>
      </c>
      <c r="O1964" s="48">
        <v>21631.5</v>
      </c>
      <c r="P1964" s="21" t="s">
        <v>42</v>
      </c>
      <c r="Q1964" s="21" t="s">
        <v>636</v>
      </c>
      <c r="R1964" s="21" t="s">
        <v>637</v>
      </c>
      <c r="S1964" s="3">
        <v>4</v>
      </c>
      <c r="T1964" s="37"/>
      <c r="U1964" s="21" t="s">
        <v>18</v>
      </c>
      <c r="V1964" s="21" t="str">
        <f>VLOOKUP(P1964,'Customer List'!B:C,2,)</f>
        <v>Faridabad</v>
      </c>
      <c r="W1964" s="38"/>
      <c r="X1964" s="30">
        <v>45891</v>
      </c>
      <c r="Y1964" s="21">
        <f t="shared" si="205"/>
        <v>0</v>
      </c>
      <c r="Z1964" s="21" t="str">
        <f t="shared" si="206"/>
        <v>Friday</v>
      </c>
      <c r="AA1964" s="21" t="str">
        <f t="shared" si="207"/>
        <v>Friday</v>
      </c>
      <c r="AB1964" s="21" t="str">
        <f>VLOOKUP(U1964,'Currency Sheet'!A:C,3,)</f>
        <v>DOLLAR</v>
      </c>
      <c r="AC1964" s="42" t="str">
        <f>VLOOKUP(P1964,'Customer List'!B:D,3,)</f>
        <v>Local</v>
      </c>
    </row>
    <row r="1965" spans="1:29" x14ac:dyDescent="0.25">
      <c r="A1965" s="21">
        <v>1964</v>
      </c>
      <c r="B1965" s="21" t="s">
        <v>2369</v>
      </c>
      <c r="C1965" s="30">
        <v>45877</v>
      </c>
      <c r="D1965" s="30">
        <v>45885</v>
      </c>
      <c r="E1965" s="47">
        <v>81.2</v>
      </c>
      <c r="F1965" s="47">
        <f t="shared" si="202"/>
        <v>7145.6</v>
      </c>
      <c r="G1965" s="48">
        <f t="shared" si="203"/>
        <v>7145.6</v>
      </c>
      <c r="H1965" s="21">
        <v>117306</v>
      </c>
      <c r="I1965" s="21" t="s">
        <v>3112</v>
      </c>
      <c r="J1965" s="21">
        <v>1</v>
      </c>
      <c r="K1965" s="21">
        <v>1</v>
      </c>
      <c r="L1965" s="21">
        <f t="shared" si="204"/>
        <v>0</v>
      </c>
      <c r="M1965" s="21" t="s">
        <v>2446</v>
      </c>
      <c r="N1965" s="30">
        <v>45888</v>
      </c>
      <c r="O1965" s="48">
        <v>8816</v>
      </c>
      <c r="P1965" s="21" t="s">
        <v>16</v>
      </c>
      <c r="Q1965" s="21" t="s">
        <v>2070</v>
      </c>
      <c r="R1965" s="21" t="s">
        <v>637</v>
      </c>
      <c r="S1965" s="3">
        <v>4</v>
      </c>
      <c r="T1965" s="37"/>
      <c r="U1965" s="21" t="s">
        <v>18</v>
      </c>
      <c r="V1965" s="21" t="str">
        <f>VLOOKUP(P1965,'Customer List'!B:C,2,)</f>
        <v>Delhi</v>
      </c>
      <c r="W1965" s="38"/>
      <c r="X1965" s="30">
        <v>45888</v>
      </c>
      <c r="Y1965" s="21">
        <f t="shared" si="205"/>
        <v>0</v>
      </c>
      <c r="Z1965" s="21" t="str">
        <f t="shared" si="206"/>
        <v>Tuesday</v>
      </c>
      <c r="AA1965" s="21" t="str">
        <f t="shared" si="207"/>
        <v>Tuesday</v>
      </c>
      <c r="AB1965" s="21" t="str">
        <f>VLOOKUP(U1965,'Currency Sheet'!A:C,3,)</f>
        <v>DOLLAR</v>
      </c>
      <c r="AC1965" s="42" t="str">
        <f>VLOOKUP(P1965,'Customer List'!B:D,3,)</f>
        <v>Local</v>
      </c>
    </row>
    <row r="1966" spans="1:29" x14ac:dyDescent="0.25">
      <c r="A1966" s="21">
        <v>1965</v>
      </c>
      <c r="B1966" s="21" t="s">
        <v>2369</v>
      </c>
      <c r="C1966" s="30">
        <v>45877</v>
      </c>
      <c r="D1966" s="30">
        <v>45885</v>
      </c>
      <c r="E1966" s="47">
        <v>98.7</v>
      </c>
      <c r="F1966" s="47">
        <f t="shared" si="202"/>
        <v>8685.6</v>
      </c>
      <c r="G1966" s="48">
        <f t="shared" si="203"/>
        <v>8685.6</v>
      </c>
      <c r="H1966" s="21">
        <v>123110</v>
      </c>
      <c r="I1966" s="21" t="s">
        <v>1452</v>
      </c>
      <c r="J1966" s="21">
        <v>1</v>
      </c>
      <c r="K1966" s="21">
        <v>1</v>
      </c>
      <c r="L1966" s="21">
        <f t="shared" si="204"/>
        <v>0</v>
      </c>
      <c r="M1966" s="21" t="s">
        <v>2446</v>
      </c>
      <c r="N1966" s="30">
        <v>45888</v>
      </c>
      <c r="O1966" s="48">
        <v>10716</v>
      </c>
      <c r="P1966" s="21" t="s">
        <v>16</v>
      </c>
      <c r="Q1966" s="21" t="s">
        <v>2070</v>
      </c>
      <c r="R1966" s="21" t="s">
        <v>637</v>
      </c>
      <c r="S1966" s="3">
        <v>4</v>
      </c>
      <c r="T1966" s="37"/>
      <c r="U1966" s="21" t="s">
        <v>18</v>
      </c>
      <c r="V1966" s="21" t="str">
        <f>VLOOKUP(P1966,'Customer List'!B:C,2,)</f>
        <v>Delhi</v>
      </c>
      <c r="W1966" s="38"/>
      <c r="X1966" s="30">
        <v>45888</v>
      </c>
      <c r="Y1966" s="21">
        <f t="shared" si="205"/>
        <v>0</v>
      </c>
      <c r="Z1966" s="21" t="str">
        <f t="shared" si="206"/>
        <v>Tuesday</v>
      </c>
      <c r="AA1966" s="21" t="str">
        <f t="shared" si="207"/>
        <v>Tuesday</v>
      </c>
      <c r="AB1966" s="21" t="str">
        <f>VLOOKUP(U1966,'Currency Sheet'!A:C,3,)</f>
        <v>DOLLAR</v>
      </c>
      <c r="AC1966" s="42" t="str">
        <f>VLOOKUP(P1966,'Customer List'!B:D,3,)</f>
        <v>Local</v>
      </c>
    </row>
    <row r="1967" spans="1:29" x14ac:dyDescent="0.25">
      <c r="A1967" s="21">
        <v>1966</v>
      </c>
      <c r="B1967" s="21" t="s">
        <v>2369</v>
      </c>
      <c r="C1967" s="30">
        <v>45877</v>
      </c>
      <c r="D1967" s="30">
        <v>45885</v>
      </c>
      <c r="E1967" s="47">
        <v>98.7</v>
      </c>
      <c r="F1967" s="47">
        <f t="shared" si="202"/>
        <v>8685.6</v>
      </c>
      <c r="G1967" s="48">
        <f t="shared" si="203"/>
        <v>8685.6</v>
      </c>
      <c r="H1967" s="21">
        <v>123431</v>
      </c>
      <c r="I1967" s="21" t="s">
        <v>3113</v>
      </c>
      <c r="J1967" s="21">
        <v>1</v>
      </c>
      <c r="K1967" s="21">
        <v>1</v>
      </c>
      <c r="L1967" s="21">
        <f t="shared" si="204"/>
        <v>0</v>
      </c>
      <c r="M1967" s="21" t="s">
        <v>2438</v>
      </c>
      <c r="N1967" s="30">
        <v>45889</v>
      </c>
      <c r="O1967" s="48">
        <v>13395</v>
      </c>
      <c r="P1967" s="21" t="s">
        <v>213</v>
      </c>
      <c r="Q1967" s="21" t="s">
        <v>1127</v>
      </c>
      <c r="R1967" s="21" t="s">
        <v>1127</v>
      </c>
      <c r="S1967" s="3">
        <v>4</v>
      </c>
      <c r="T1967" s="37"/>
      <c r="U1967" s="21" t="s">
        <v>18</v>
      </c>
      <c r="V1967" s="21" t="str">
        <f>VLOOKUP(P1967,'Customer List'!B:C,2,)</f>
        <v>Delhi</v>
      </c>
      <c r="W1967" s="38"/>
      <c r="X1967" s="30">
        <f>IF(OR(R1967 = "PRIYANKA MADAM", R1967 = "DEEPAK", R1967 = "PORTER"),N1967,"")</f>
        <v>45889</v>
      </c>
      <c r="Y1967" s="21">
        <f t="shared" si="205"/>
        <v>0</v>
      </c>
      <c r="Z1967" s="21" t="str">
        <f t="shared" si="206"/>
        <v>Wednesday</v>
      </c>
      <c r="AA1967" s="21" t="str">
        <f t="shared" si="207"/>
        <v>Wednesday</v>
      </c>
      <c r="AB1967" s="21" t="str">
        <f>VLOOKUP(U1967,'Currency Sheet'!A:C,3,)</f>
        <v>DOLLAR</v>
      </c>
      <c r="AC1967" s="42" t="str">
        <f>VLOOKUP(P1967,'Customer List'!B:D,3,)</f>
        <v>Local</v>
      </c>
    </row>
    <row r="1968" spans="1:29" x14ac:dyDescent="0.25">
      <c r="A1968" s="21">
        <v>1967</v>
      </c>
      <c r="B1968" s="21" t="s">
        <v>2369</v>
      </c>
      <c r="C1968" s="30">
        <v>45877</v>
      </c>
      <c r="D1968" s="30">
        <v>45885</v>
      </c>
      <c r="E1968" s="47">
        <v>185.5</v>
      </c>
      <c r="F1968" s="47">
        <f t="shared" si="202"/>
        <v>16324</v>
      </c>
      <c r="G1968" s="48">
        <f t="shared" si="203"/>
        <v>16324</v>
      </c>
      <c r="H1968" s="21">
        <v>128022</v>
      </c>
      <c r="I1968" s="21" t="s">
        <v>3114</v>
      </c>
      <c r="J1968" s="21">
        <v>1</v>
      </c>
      <c r="K1968" s="21">
        <v>1</v>
      </c>
      <c r="L1968" s="21">
        <f t="shared" si="204"/>
        <v>0</v>
      </c>
      <c r="M1968" s="21" t="s">
        <v>2446</v>
      </c>
      <c r="N1968" s="30">
        <v>45888</v>
      </c>
      <c r="O1968" s="48">
        <v>20140</v>
      </c>
      <c r="P1968" s="21" t="s">
        <v>16</v>
      </c>
      <c r="Q1968" s="21" t="s">
        <v>2070</v>
      </c>
      <c r="R1968" s="21" t="s">
        <v>637</v>
      </c>
      <c r="S1968" s="3">
        <v>4</v>
      </c>
      <c r="T1968" s="37"/>
      <c r="U1968" s="21" t="s">
        <v>18</v>
      </c>
      <c r="V1968" s="21" t="str">
        <f>VLOOKUP(P1968,'Customer List'!B:C,2,)</f>
        <v>Delhi</v>
      </c>
      <c r="W1968" s="38"/>
      <c r="X1968" s="30">
        <v>45888</v>
      </c>
      <c r="Y1968" s="21">
        <f t="shared" si="205"/>
        <v>0</v>
      </c>
      <c r="Z1968" s="21" t="str">
        <f t="shared" si="206"/>
        <v>Tuesday</v>
      </c>
      <c r="AA1968" s="21" t="str">
        <f t="shared" si="207"/>
        <v>Tuesday</v>
      </c>
      <c r="AB1968" s="21" t="str">
        <f>VLOOKUP(U1968,'Currency Sheet'!A:C,3,)</f>
        <v>DOLLAR</v>
      </c>
      <c r="AC1968" s="42" t="str">
        <f>VLOOKUP(P1968,'Customer List'!B:D,3,)</f>
        <v>Local</v>
      </c>
    </row>
    <row r="1969" spans="1:29" x14ac:dyDescent="0.25">
      <c r="A1969" s="21">
        <v>1968</v>
      </c>
      <c r="B1969" s="21" t="s">
        <v>2369</v>
      </c>
      <c r="C1969" s="30">
        <v>45877</v>
      </c>
      <c r="D1969" s="30">
        <v>45885</v>
      </c>
      <c r="E1969" s="47">
        <v>164.5</v>
      </c>
      <c r="F1969" s="47">
        <f t="shared" si="202"/>
        <v>14476</v>
      </c>
      <c r="G1969" s="48">
        <f t="shared" si="203"/>
        <v>14476</v>
      </c>
      <c r="H1969" s="21">
        <v>128064</v>
      </c>
      <c r="I1969" s="21" t="s">
        <v>3115</v>
      </c>
      <c r="J1969" s="21">
        <v>1</v>
      </c>
      <c r="K1969" s="21">
        <v>1</v>
      </c>
      <c r="L1969" s="21">
        <f t="shared" si="204"/>
        <v>0</v>
      </c>
      <c r="M1969" s="21" t="s">
        <v>2446</v>
      </c>
      <c r="N1969" s="30">
        <v>45888</v>
      </c>
      <c r="O1969" s="48">
        <v>17860</v>
      </c>
      <c r="P1969" s="21" t="s">
        <v>16</v>
      </c>
      <c r="Q1969" s="21" t="s">
        <v>2070</v>
      </c>
      <c r="R1969" s="21" t="s">
        <v>637</v>
      </c>
      <c r="S1969" s="3">
        <v>4</v>
      </c>
      <c r="T1969" s="37"/>
      <c r="U1969" s="21" t="s">
        <v>18</v>
      </c>
      <c r="V1969" s="21" t="str">
        <f>VLOOKUP(P1969,'Customer List'!B:C,2,)</f>
        <v>Delhi</v>
      </c>
      <c r="W1969" s="38"/>
      <c r="X1969" s="30">
        <v>45888</v>
      </c>
      <c r="Y1969" s="21">
        <f t="shared" si="205"/>
        <v>0</v>
      </c>
      <c r="Z1969" s="21" t="str">
        <f t="shared" si="206"/>
        <v>Tuesday</v>
      </c>
      <c r="AA1969" s="21" t="str">
        <f t="shared" si="207"/>
        <v>Tuesday</v>
      </c>
      <c r="AB1969" s="21" t="str">
        <f>VLOOKUP(U1969,'Currency Sheet'!A:C,3,)</f>
        <v>DOLLAR</v>
      </c>
      <c r="AC1969" s="42" t="str">
        <f>VLOOKUP(P1969,'Customer List'!B:D,3,)</f>
        <v>Local</v>
      </c>
    </row>
    <row r="1970" spans="1:29" x14ac:dyDescent="0.25">
      <c r="A1970" s="21">
        <v>1969</v>
      </c>
      <c r="B1970" s="21" t="s">
        <v>2369</v>
      </c>
      <c r="C1970" s="30">
        <v>45877</v>
      </c>
      <c r="D1970" s="30">
        <v>45885</v>
      </c>
      <c r="E1970" s="47">
        <v>227.25</v>
      </c>
      <c r="F1970" s="47">
        <f t="shared" si="202"/>
        <v>19998</v>
      </c>
      <c r="G1970" s="48">
        <f t="shared" si="203"/>
        <v>39996</v>
      </c>
      <c r="H1970" s="21">
        <v>134021</v>
      </c>
      <c r="I1970" s="21" t="s">
        <v>3116</v>
      </c>
      <c r="J1970" s="21">
        <v>2</v>
      </c>
      <c r="K1970" s="21">
        <v>2</v>
      </c>
      <c r="L1970" s="21">
        <f t="shared" si="204"/>
        <v>0</v>
      </c>
      <c r="M1970" s="21" t="s">
        <v>2406</v>
      </c>
      <c r="N1970" s="30">
        <v>45887</v>
      </c>
      <c r="O1970" s="48">
        <v>51813</v>
      </c>
      <c r="P1970" s="21" t="s">
        <v>242</v>
      </c>
      <c r="Q1970" s="21">
        <v>58154518704</v>
      </c>
      <c r="R1970" s="21" t="s">
        <v>40</v>
      </c>
      <c r="S1970" s="3">
        <v>4</v>
      </c>
      <c r="T1970" s="37"/>
      <c r="U1970" s="21" t="s">
        <v>18</v>
      </c>
      <c r="V1970" s="21" t="str">
        <f>VLOOKUP(P1970,'Customer List'!B:C,2,)</f>
        <v>Mumbai</v>
      </c>
      <c r="W1970" s="38"/>
      <c r="X1970" s="30">
        <v>45888</v>
      </c>
      <c r="Y1970" s="21">
        <f t="shared" si="205"/>
        <v>1</v>
      </c>
      <c r="Z1970" s="21" t="str">
        <f t="shared" si="206"/>
        <v>Monday</v>
      </c>
      <c r="AA1970" s="21" t="str">
        <f t="shared" si="207"/>
        <v>Tuesday</v>
      </c>
      <c r="AB1970" s="21" t="str">
        <f>VLOOKUP(U1970,'Currency Sheet'!A:C,3,)</f>
        <v>DOLLAR</v>
      </c>
      <c r="AC1970" s="42" t="str">
        <f>VLOOKUP(P1970,'Customer List'!B:D,3,)</f>
        <v>OutStation</v>
      </c>
    </row>
    <row r="1971" spans="1:29" x14ac:dyDescent="0.25">
      <c r="A1971" s="21">
        <v>1970</v>
      </c>
      <c r="B1971" s="21" t="s">
        <v>2369</v>
      </c>
      <c r="C1971" s="30">
        <v>45877</v>
      </c>
      <c r="D1971" s="30">
        <v>45885</v>
      </c>
      <c r="E1971" s="47">
        <v>194.25</v>
      </c>
      <c r="F1971" s="47">
        <f t="shared" si="202"/>
        <v>17094</v>
      </c>
      <c r="G1971" s="48">
        <f t="shared" si="203"/>
        <v>17094</v>
      </c>
      <c r="H1971" s="21">
        <v>135221</v>
      </c>
      <c r="I1971" s="21" t="s">
        <v>3117</v>
      </c>
      <c r="J1971" s="21">
        <v>1</v>
      </c>
      <c r="K1971" s="21">
        <v>1</v>
      </c>
      <c r="L1971" s="21">
        <f t="shared" si="204"/>
        <v>0</v>
      </c>
      <c r="M1971" s="21" t="s">
        <v>2415</v>
      </c>
      <c r="N1971" s="30">
        <v>45887</v>
      </c>
      <c r="O1971" s="48">
        <v>19684</v>
      </c>
      <c r="P1971" s="21" t="s">
        <v>839</v>
      </c>
      <c r="Q1971" s="21">
        <v>58154523350</v>
      </c>
      <c r="R1971" s="21" t="s">
        <v>40</v>
      </c>
      <c r="S1971" s="3">
        <v>4</v>
      </c>
      <c r="T1971" s="37"/>
      <c r="U1971" s="21" t="s">
        <v>18</v>
      </c>
      <c r="V1971" s="21" t="str">
        <f>VLOOKUP(P1971,'Customer List'!B:C,2,)</f>
        <v>Hyderabad</v>
      </c>
      <c r="W1971" s="38"/>
      <c r="X1971" s="30">
        <v>45888</v>
      </c>
      <c r="Y1971" s="21">
        <f t="shared" si="205"/>
        <v>1</v>
      </c>
      <c r="Z1971" s="21" t="str">
        <f t="shared" si="206"/>
        <v>Monday</v>
      </c>
      <c r="AA1971" s="21" t="str">
        <f t="shared" si="207"/>
        <v>Tuesday</v>
      </c>
      <c r="AB1971" s="21" t="str">
        <f>VLOOKUP(U1971,'Currency Sheet'!A:C,3,)</f>
        <v>DOLLAR</v>
      </c>
      <c r="AC1971" s="42" t="str">
        <f>VLOOKUP(P1971,'Customer List'!B:D,3,)</f>
        <v>OutStation</v>
      </c>
    </row>
    <row r="1972" spans="1:29" x14ac:dyDescent="0.25">
      <c r="A1972" s="21">
        <v>1971</v>
      </c>
      <c r="B1972" s="21" t="s">
        <v>2369</v>
      </c>
      <c r="C1972" s="30">
        <v>45877</v>
      </c>
      <c r="D1972" s="30">
        <v>45885</v>
      </c>
      <c r="E1972" s="47">
        <v>115.5</v>
      </c>
      <c r="F1972" s="47">
        <f t="shared" si="202"/>
        <v>10164</v>
      </c>
      <c r="G1972" s="48">
        <f t="shared" si="203"/>
        <v>10164</v>
      </c>
      <c r="H1972" s="21">
        <v>136010</v>
      </c>
      <c r="I1972" s="21" t="s">
        <v>3118</v>
      </c>
      <c r="J1972" s="21">
        <v>1</v>
      </c>
      <c r="K1972" s="21">
        <v>1</v>
      </c>
      <c r="L1972" s="21">
        <f t="shared" si="204"/>
        <v>0</v>
      </c>
      <c r="M1972" s="21" t="s">
        <v>2408</v>
      </c>
      <c r="N1972" s="30">
        <v>45887</v>
      </c>
      <c r="O1972" s="48">
        <v>17902.5</v>
      </c>
      <c r="P1972" s="21" t="s">
        <v>1907</v>
      </c>
      <c r="Q1972" s="21" t="s">
        <v>2394</v>
      </c>
      <c r="R1972" s="21" t="s">
        <v>40</v>
      </c>
      <c r="S1972" s="3">
        <v>4</v>
      </c>
      <c r="T1972" s="37"/>
      <c r="U1972" s="21" t="s">
        <v>18</v>
      </c>
      <c r="V1972" s="21" t="str">
        <f>VLOOKUP(P1972,'Customer List'!B:C,2,)</f>
        <v>Chandigarh</v>
      </c>
      <c r="W1972" s="38"/>
      <c r="X1972" s="30">
        <v>45889</v>
      </c>
      <c r="Y1972" s="21">
        <f t="shared" si="205"/>
        <v>2</v>
      </c>
      <c r="Z1972" s="21" t="str">
        <f t="shared" si="206"/>
        <v>Monday</v>
      </c>
      <c r="AA1972" s="21" t="str">
        <f t="shared" si="207"/>
        <v>Wednesday</v>
      </c>
      <c r="AB1972" s="21" t="str">
        <f>VLOOKUP(U1972,'Currency Sheet'!A:C,3,)</f>
        <v>DOLLAR</v>
      </c>
      <c r="AC1972" s="42" t="str">
        <f>VLOOKUP(P1972,'Customer List'!B:D,3,)</f>
        <v>OutStation</v>
      </c>
    </row>
    <row r="1973" spans="1:29" x14ac:dyDescent="0.25">
      <c r="A1973" s="21">
        <v>1972</v>
      </c>
      <c r="B1973" s="21" t="s">
        <v>2369</v>
      </c>
      <c r="C1973" s="30">
        <v>45877</v>
      </c>
      <c r="D1973" s="30">
        <v>45885</v>
      </c>
      <c r="E1973" s="47">
        <v>186.9</v>
      </c>
      <c r="F1973" s="47">
        <f t="shared" si="202"/>
        <v>16447.2</v>
      </c>
      <c r="G1973" s="48">
        <f t="shared" si="203"/>
        <v>16447.2</v>
      </c>
      <c r="H1973" s="21">
        <v>139306</v>
      </c>
      <c r="I1973" s="21" t="s">
        <v>3119</v>
      </c>
      <c r="J1973" s="21">
        <v>1</v>
      </c>
      <c r="K1973" s="21">
        <v>1</v>
      </c>
      <c r="L1973" s="21">
        <f t="shared" si="204"/>
        <v>0</v>
      </c>
      <c r="M1973" s="21" t="s">
        <v>2446</v>
      </c>
      <c r="N1973" s="30">
        <v>45888</v>
      </c>
      <c r="O1973" s="48">
        <v>20292</v>
      </c>
      <c r="P1973" s="21" t="s">
        <v>16</v>
      </c>
      <c r="Q1973" s="21" t="s">
        <v>2070</v>
      </c>
      <c r="R1973" s="21" t="s">
        <v>637</v>
      </c>
      <c r="S1973" s="3">
        <v>4</v>
      </c>
      <c r="T1973" s="37"/>
      <c r="U1973" s="21" t="s">
        <v>18</v>
      </c>
      <c r="V1973" s="21" t="str">
        <f>VLOOKUP(P1973,'Customer List'!B:C,2,)</f>
        <v>Delhi</v>
      </c>
      <c r="W1973" s="38"/>
      <c r="X1973" s="30">
        <v>45888</v>
      </c>
      <c r="Y1973" s="21">
        <f t="shared" si="205"/>
        <v>0</v>
      </c>
      <c r="Z1973" s="21" t="str">
        <f t="shared" si="206"/>
        <v>Tuesday</v>
      </c>
      <c r="AA1973" s="21" t="str">
        <f t="shared" si="207"/>
        <v>Tuesday</v>
      </c>
      <c r="AB1973" s="21" t="str">
        <f>VLOOKUP(U1973,'Currency Sheet'!A:C,3,)</f>
        <v>DOLLAR</v>
      </c>
      <c r="AC1973" s="42" t="str">
        <f>VLOOKUP(P1973,'Customer List'!B:D,3,)</f>
        <v>Local</v>
      </c>
    </row>
    <row r="1974" spans="1:29" x14ac:dyDescent="0.25">
      <c r="A1974" s="21">
        <v>1973</v>
      </c>
      <c r="B1974" s="21" t="s">
        <v>2369</v>
      </c>
      <c r="C1974" s="30">
        <v>45877</v>
      </c>
      <c r="D1974" s="30">
        <v>45885</v>
      </c>
      <c r="E1974" s="47">
        <v>219</v>
      </c>
      <c r="F1974" s="47">
        <f t="shared" si="202"/>
        <v>19272</v>
      </c>
      <c r="G1974" s="48">
        <f t="shared" si="203"/>
        <v>19272</v>
      </c>
      <c r="H1974" s="21">
        <v>139309</v>
      </c>
      <c r="I1974" s="21" t="s">
        <v>3120</v>
      </c>
      <c r="J1974" s="21">
        <v>1</v>
      </c>
      <c r="K1974" s="21">
        <v>1</v>
      </c>
      <c r="L1974" s="21">
        <f t="shared" si="204"/>
        <v>0</v>
      </c>
      <c r="M1974" s="21" t="s">
        <v>2446</v>
      </c>
      <c r="N1974" s="30">
        <v>45888</v>
      </c>
      <c r="O1974" s="48">
        <v>22192</v>
      </c>
      <c r="P1974" s="21" t="s">
        <v>16</v>
      </c>
      <c r="Q1974" s="21" t="s">
        <v>2070</v>
      </c>
      <c r="R1974" s="21" t="s">
        <v>637</v>
      </c>
      <c r="S1974" s="3">
        <v>4</v>
      </c>
      <c r="T1974" s="37"/>
      <c r="U1974" s="21" t="s">
        <v>18</v>
      </c>
      <c r="V1974" s="21" t="str">
        <f>VLOOKUP(P1974,'Customer List'!B:C,2,)</f>
        <v>Delhi</v>
      </c>
      <c r="W1974" s="38"/>
      <c r="X1974" s="30">
        <v>45888</v>
      </c>
      <c r="Y1974" s="21">
        <f t="shared" si="205"/>
        <v>0</v>
      </c>
      <c r="Z1974" s="21" t="str">
        <f t="shared" si="206"/>
        <v>Tuesday</v>
      </c>
      <c r="AA1974" s="21" t="str">
        <f t="shared" si="207"/>
        <v>Tuesday</v>
      </c>
      <c r="AB1974" s="21" t="str">
        <f>VLOOKUP(U1974,'Currency Sheet'!A:C,3,)</f>
        <v>DOLLAR</v>
      </c>
      <c r="AC1974" s="42" t="str">
        <f>VLOOKUP(P1974,'Customer List'!B:D,3,)</f>
        <v>Local</v>
      </c>
    </row>
    <row r="1975" spans="1:29" x14ac:dyDescent="0.25">
      <c r="A1975" s="21">
        <v>1974</v>
      </c>
      <c r="B1975" s="21" t="s">
        <v>2369</v>
      </c>
      <c r="C1975" s="30">
        <v>45877</v>
      </c>
      <c r="D1975" s="30">
        <v>45885</v>
      </c>
      <c r="E1975" s="47">
        <v>201</v>
      </c>
      <c r="F1975" s="47">
        <f t="shared" si="202"/>
        <v>17688</v>
      </c>
      <c r="G1975" s="48">
        <f t="shared" si="203"/>
        <v>17688</v>
      </c>
      <c r="H1975" s="21">
        <v>142531</v>
      </c>
      <c r="I1975" s="21" t="s">
        <v>3121</v>
      </c>
      <c r="J1975" s="21">
        <v>1</v>
      </c>
      <c r="K1975" s="21">
        <v>1</v>
      </c>
      <c r="L1975" s="21">
        <f t="shared" si="204"/>
        <v>0</v>
      </c>
      <c r="M1975" s="21" t="s">
        <v>2415</v>
      </c>
      <c r="N1975" s="30">
        <v>45887</v>
      </c>
      <c r="O1975" s="48">
        <v>20368</v>
      </c>
      <c r="P1975" s="21" t="s">
        <v>839</v>
      </c>
      <c r="Q1975" s="21">
        <v>58154523350</v>
      </c>
      <c r="R1975" s="21" t="s">
        <v>40</v>
      </c>
      <c r="S1975" s="3">
        <v>4</v>
      </c>
      <c r="T1975" s="37"/>
      <c r="U1975" s="21" t="s">
        <v>18</v>
      </c>
      <c r="V1975" s="21" t="str">
        <f>VLOOKUP(P1975,'Customer List'!B:C,2,)</f>
        <v>Hyderabad</v>
      </c>
      <c r="W1975" s="38"/>
      <c r="X1975" s="30">
        <v>45888</v>
      </c>
      <c r="Y1975" s="21">
        <f t="shared" si="205"/>
        <v>1</v>
      </c>
      <c r="Z1975" s="21" t="str">
        <f t="shared" si="206"/>
        <v>Monday</v>
      </c>
      <c r="AA1975" s="21" t="str">
        <f t="shared" si="207"/>
        <v>Tuesday</v>
      </c>
      <c r="AB1975" s="21" t="str">
        <f>VLOOKUP(U1975,'Currency Sheet'!A:C,3,)</f>
        <v>DOLLAR</v>
      </c>
      <c r="AC1975" s="42" t="str">
        <f>VLOOKUP(P1975,'Customer List'!B:D,3,)</f>
        <v>OutStation</v>
      </c>
    </row>
    <row r="1976" spans="1:29" x14ac:dyDescent="0.25">
      <c r="A1976" s="21">
        <v>1975</v>
      </c>
      <c r="B1976" s="21" t="s">
        <v>2369</v>
      </c>
      <c r="C1976" s="30">
        <v>45877</v>
      </c>
      <c r="D1976" s="30">
        <v>45885</v>
      </c>
      <c r="E1976" s="47">
        <v>267.39999999999998</v>
      </c>
      <c r="F1976" s="47">
        <f t="shared" si="202"/>
        <v>23531.199999999997</v>
      </c>
      <c r="G1976" s="48">
        <f t="shared" si="203"/>
        <v>23531.199999999997</v>
      </c>
      <c r="H1976" s="21">
        <v>144514</v>
      </c>
      <c r="I1976" s="21" t="s">
        <v>3122</v>
      </c>
      <c r="J1976" s="21">
        <v>1</v>
      </c>
      <c r="K1976" s="21">
        <v>1</v>
      </c>
      <c r="L1976" s="21">
        <f t="shared" si="204"/>
        <v>0</v>
      </c>
      <c r="M1976" s="21" t="s">
        <v>2446</v>
      </c>
      <c r="N1976" s="30">
        <v>45888</v>
      </c>
      <c r="O1976" s="48">
        <v>29032</v>
      </c>
      <c r="P1976" s="21" t="s">
        <v>16</v>
      </c>
      <c r="Q1976" s="21" t="s">
        <v>2070</v>
      </c>
      <c r="R1976" s="21" t="s">
        <v>637</v>
      </c>
      <c r="S1976" s="3">
        <v>4</v>
      </c>
      <c r="T1976" s="37"/>
      <c r="U1976" s="21" t="s">
        <v>18</v>
      </c>
      <c r="V1976" s="21" t="str">
        <f>VLOOKUP(P1976,'Customer List'!B:C,2,)</f>
        <v>Delhi</v>
      </c>
      <c r="W1976" s="38"/>
      <c r="X1976" s="30">
        <v>45888</v>
      </c>
      <c r="Y1976" s="21">
        <f t="shared" si="205"/>
        <v>0</v>
      </c>
      <c r="Z1976" s="21" t="str">
        <f t="shared" si="206"/>
        <v>Tuesday</v>
      </c>
      <c r="AA1976" s="21" t="str">
        <f t="shared" si="207"/>
        <v>Tuesday</v>
      </c>
      <c r="AB1976" s="21" t="str">
        <f>VLOOKUP(U1976,'Currency Sheet'!A:C,3,)</f>
        <v>DOLLAR</v>
      </c>
      <c r="AC1976" s="42" t="str">
        <f>VLOOKUP(P1976,'Customer List'!B:D,3,)</f>
        <v>Local</v>
      </c>
    </row>
    <row r="1977" spans="1:29" x14ac:dyDescent="0.25">
      <c r="A1977" s="21">
        <v>1976</v>
      </c>
      <c r="B1977" s="21" t="s">
        <v>2369</v>
      </c>
      <c r="C1977" s="30">
        <v>45877</v>
      </c>
      <c r="D1977" s="30">
        <v>45885</v>
      </c>
      <c r="E1977" s="47">
        <v>242.9</v>
      </c>
      <c r="F1977" s="47">
        <f t="shared" si="202"/>
        <v>21375.200000000001</v>
      </c>
      <c r="G1977" s="48">
        <f t="shared" si="203"/>
        <v>21375.200000000001</v>
      </c>
      <c r="H1977" s="21">
        <v>144620</v>
      </c>
      <c r="I1977" s="21" t="s">
        <v>3123</v>
      </c>
      <c r="J1977" s="21">
        <v>1</v>
      </c>
      <c r="K1977" s="21">
        <v>1</v>
      </c>
      <c r="L1977" s="21">
        <f t="shared" si="204"/>
        <v>0</v>
      </c>
      <c r="M1977" s="21" t="s">
        <v>2415</v>
      </c>
      <c r="N1977" s="30">
        <v>45887</v>
      </c>
      <c r="O1977" s="48">
        <v>26372</v>
      </c>
      <c r="P1977" s="21" t="s">
        <v>839</v>
      </c>
      <c r="Q1977" s="21">
        <v>58154523350</v>
      </c>
      <c r="R1977" s="21" t="s">
        <v>40</v>
      </c>
      <c r="S1977" s="3">
        <v>4</v>
      </c>
      <c r="T1977" s="37"/>
      <c r="U1977" s="21" t="s">
        <v>18</v>
      </c>
      <c r="V1977" s="21" t="str">
        <f>VLOOKUP(P1977,'Customer List'!B:C,2,)</f>
        <v>Hyderabad</v>
      </c>
      <c r="W1977" s="38"/>
      <c r="X1977" s="30">
        <v>45888</v>
      </c>
      <c r="Y1977" s="21">
        <f t="shared" si="205"/>
        <v>1</v>
      </c>
      <c r="Z1977" s="21" t="str">
        <f t="shared" si="206"/>
        <v>Monday</v>
      </c>
      <c r="AA1977" s="21" t="str">
        <f t="shared" si="207"/>
        <v>Tuesday</v>
      </c>
      <c r="AB1977" s="21" t="str">
        <f>VLOOKUP(U1977,'Currency Sheet'!A:C,3,)</f>
        <v>DOLLAR</v>
      </c>
      <c r="AC1977" s="42" t="str">
        <f>VLOOKUP(P1977,'Customer List'!B:D,3,)</f>
        <v>OutStation</v>
      </c>
    </row>
    <row r="1978" spans="1:29" x14ac:dyDescent="0.25">
      <c r="A1978" s="21">
        <v>1977</v>
      </c>
      <c r="B1978" s="21" t="s">
        <v>2369</v>
      </c>
      <c r="C1978" s="30">
        <v>45877</v>
      </c>
      <c r="D1978" s="30">
        <v>45885</v>
      </c>
      <c r="E1978" s="47">
        <v>219</v>
      </c>
      <c r="F1978" s="47">
        <f t="shared" si="202"/>
        <v>19272</v>
      </c>
      <c r="G1978" s="48">
        <f t="shared" si="203"/>
        <v>19272</v>
      </c>
      <c r="H1978" s="21">
        <v>145517</v>
      </c>
      <c r="I1978" s="21" t="s">
        <v>3124</v>
      </c>
      <c r="J1978" s="21">
        <v>1</v>
      </c>
      <c r="K1978" s="21">
        <v>1</v>
      </c>
      <c r="L1978" s="21">
        <f t="shared" si="204"/>
        <v>0</v>
      </c>
      <c r="M1978" s="21" t="s">
        <v>2415</v>
      </c>
      <c r="N1978" s="30">
        <v>45887</v>
      </c>
      <c r="O1978" s="48">
        <v>22192</v>
      </c>
      <c r="P1978" s="21" t="s">
        <v>839</v>
      </c>
      <c r="Q1978" s="21">
        <v>58154523350</v>
      </c>
      <c r="R1978" s="21" t="s">
        <v>40</v>
      </c>
      <c r="S1978" s="3">
        <v>4</v>
      </c>
      <c r="T1978" s="37"/>
      <c r="U1978" s="21" t="s">
        <v>18</v>
      </c>
      <c r="V1978" s="21" t="str">
        <f>VLOOKUP(P1978,'Customer List'!B:C,2,)</f>
        <v>Hyderabad</v>
      </c>
      <c r="W1978" s="38"/>
      <c r="X1978" s="30">
        <v>45888</v>
      </c>
      <c r="Y1978" s="21">
        <f t="shared" si="205"/>
        <v>1</v>
      </c>
      <c r="Z1978" s="21" t="str">
        <f t="shared" si="206"/>
        <v>Monday</v>
      </c>
      <c r="AA1978" s="21" t="str">
        <f t="shared" si="207"/>
        <v>Tuesday</v>
      </c>
      <c r="AB1978" s="21" t="str">
        <f>VLOOKUP(U1978,'Currency Sheet'!A:C,3,)</f>
        <v>DOLLAR</v>
      </c>
      <c r="AC1978" s="42" t="str">
        <f>VLOOKUP(P1978,'Customer List'!B:D,3,)</f>
        <v>OutStation</v>
      </c>
    </row>
    <row r="1979" spans="1:29" x14ac:dyDescent="0.25">
      <c r="A1979" s="21">
        <v>1978</v>
      </c>
      <c r="B1979" s="21" t="s">
        <v>2369</v>
      </c>
      <c r="C1979" s="30">
        <v>45877</v>
      </c>
      <c r="D1979" s="30">
        <v>45885</v>
      </c>
      <c r="E1979" s="47">
        <v>154</v>
      </c>
      <c r="F1979" s="47">
        <f t="shared" si="202"/>
        <v>13552</v>
      </c>
      <c r="G1979" s="48">
        <f t="shared" si="203"/>
        <v>13552</v>
      </c>
      <c r="H1979" s="21">
        <v>147708</v>
      </c>
      <c r="I1979" s="21" t="s">
        <v>3125</v>
      </c>
      <c r="J1979" s="21">
        <v>1</v>
      </c>
      <c r="K1979" s="21">
        <v>1</v>
      </c>
      <c r="L1979" s="21">
        <f t="shared" si="204"/>
        <v>0</v>
      </c>
      <c r="M1979" s="21" t="s">
        <v>2406</v>
      </c>
      <c r="N1979" s="30">
        <v>45887</v>
      </c>
      <c r="O1979" s="48">
        <v>18810</v>
      </c>
      <c r="P1979" s="21" t="s">
        <v>242</v>
      </c>
      <c r="Q1979" s="21">
        <v>58154518704</v>
      </c>
      <c r="R1979" s="21" t="s">
        <v>40</v>
      </c>
      <c r="S1979" s="3">
        <v>4</v>
      </c>
      <c r="T1979" s="37"/>
      <c r="U1979" s="21" t="s">
        <v>18</v>
      </c>
      <c r="V1979" s="21" t="str">
        <f>VLOOKUP(P1979,'Customer List'!B:C,2,)</f>
        <v>Mumbai</v>
      </c>
      <c r="W1979" s="38"/>
      <c r="X1979" s="30">
        <v>45888</v>
      </c>
      <c r="Y1979" s="21">
        <f t="shared" si="205"/>
        <v>1</v>
      </c>
      <c r="Z1979" s="21" t="str">
        <f t="shared" si="206"/>
        <v>Monday</v>
      </c>
      <c r="AA1979" s="21" t="str">
        <f t="shared" si="207"/>
        <v>Tuesday</v>
      </c>
      <c r="AB1979" s="21" t="str">
        <f>VLOOKUP(U1979,'Currency Sheet'!A:C,3,)</f>
        <v>DOLLAR</v>
      </c>
      <c r="AC1979" s="42" t="str">
        <f>VLOOKUP(P1979,'Customer List'!B:D,3,)</f>
        <v>OutStation</v>
      </c>
    </row>
    <row r="1980" spans="1:29" x14ac:dyDescent="0.25">
      <c r="A1980" s="21">
        <v>1979</v>
      </c>
      <c r="B1980" s="21" t="s">
        <v>2369</v>
      </c>
      <c r="C1980" s="30">
        <v>45877</v>
      </c>
      <c r="D1980" s="30">
        <v>45885</v>
      </c>
      <c r="E1980" s="47">
        <v>147.69999999999999</v>
      </c>
      <c r="F1980" s="47">
        <f t="shared" si="202"/>
        <v>12997.599999999999</v>
      </c>
      <c r="G1980" s="48">
        <f t="shared" si="203"/>
        <v>12997.599999999999</v>
      </c>
      <c r="H1980" s="21">
        <v>152316</v>
      </c>
      <c r="I1980" s="21" t="s">
        <v>3126</v>
      </c>
      <c r="J1980" s="21">
        <v>1</v>
      </c>
      <c r="K1980" s="21">
        <v>1</v>
      </c>
      <c r="L1980" s="21">
        <f t="shared" si="204"/>
        <v>0</v>
      </c>
      <c r="M1980" s="21" t="s">
        <v>2446</v>
      </c>
      <c r="N1980" s="30">
        <v>45888</v>
      </c>
      <c r="O1980" s="48">
        <v>16036</v>
      </c>
      <c r="P1980" s="21" t="s">
        <v>16</v>
      </c>
      <c r="Q1980" s="21" t="s">
        <v>2070</v>
      </c>
      <c r="R1980" s="21" t="s">
        <v>637</v>
      </c>
      <c r="S1980" s="3">
        <v>4</v>
      </c>
      <c r="T1980" s="37"/>
      <c r="U1980" s="21" t="s">
        <v>18</v>
      </c>
      <c r="V1980" s="21" t="str">
        <f>VLOOKUP(P1980,'Customer List'!B:C,2,)</f>
        <v>Delhi</v>
      </c>
      <c r="W1980" s="38"/>
      <c r="X1980" s="30">
        <v>45888</v>
      </c>
      <c r="Y1980" s="21">
        <f t="shared" si="205"/>
        <v>0</v>
      </c>
      <c r="Z1980" s="21" t="str">
        <f t="shared" si="206"/>
        <v>Tuesday</v>
      </c>
      <c r="AA1980" s="21" t="str">
        <f t="shared" si="207"/>
        <v>Tuesday</v>
      </c>
      <c r="AB1980" s="21" t="str">
        <f>VLOOKUP(U1980,'Currency Sheet'!A:C,3,)</f>
        <v>DOLLAR</v>
      </c>
      <c r="AC1980" s="42" t="str">
        <f>VLOOKUP(P1980,'Customer List'!B:D,3,)</f>
        <v>Local</v>
      </c>
    </row>
    <row r="1981" spans="1:29" x14ac:dyDescent="0.25">
      <c r="A1981" s="21">
        <v>1980</v>
      </c>
      <c r="B1981" s="21" t="s">
        <v>2369</v>
      </c>
      <c r="C1981" s="30">
        <v>45877</v>
      </c>
      <c r="D1981" s="30">
        <v>45885</v>
      </c>
      <c r="E1981" s="47">
        <v>149.80000000000001</v>
      </c>
      <c r="F1981" s="47">
        <f t="shared" si="202"/>
        <v>13182.400000000001</v>
      </c>
      <c r="G1981" s="48">
        <f t="shared" si="203"/>
        <v>13182.400000000001</v>
      </c>
      <c r="H1981" s="21">
        <v>152408</v>
      </c>
      <c r="I1981" s="21" t="s">
        <v>1667</v>
      </c>
      <c r="J1981" s="21">
        <v>1</v>
      </c>
      <c r="K1981" s="21">
        <v>1</v>
      </c>
      <c r="L1981" s="21">
        <f t="shared" si="204"/>
        <v>0</v>
      </c>
      <c r="M1981" s="21" t="s">
        <v>2406</v>
      </c>
      <c r="N1981" s="30">
        <v>45887</v>
      </c>
      <c r="O1981" s="48">
        <v>18297</v>
      </c>
      <c r="P1981" s="21" t="s">
        <v>242</v>
      </c>
      <c r="Q1981" s="21">
        <v>58154518704</v>
      </c>
      <c r="R1981" s="21" t="s">
        <v>40</v>
      </c>
      <c r="S1981" s="3">
        <v>4</v>
      </c>
      <c r="T1981" s="37"/>
      <c r="U1981" s="21" t="s">
        <v>18</v>
      </c>
      <c r="V1981" s="21" t="str">
        <f>VLOOKUP(P1981,'Customer List'!B:C,2,)</f>
        <v>Mumbai</v>
      </c>
      <c r="W1981" s="38"/>
      <c r="X1981" s="30">
        <v>45888</v>
      </c>
      <c r="Y1981" s="21">
        <f t="shared" si="205"/>
        <v>1</v>
      </c>
      <c r="Z1981" s="21" t="str">
        <f t="shared" si="206"/>
        <v>Monday</v>
      </c>
      <c r="AA1981" s="21" t="str">
        <f t="shared" si="207"/>
        <v>Tuesday</v>
      </c>
      <c r="AB1981" s="21" t="str">
        <f>VLOOKUP(U1981,'Currency Sheet'!A:C,3,)</f>
        <v>DOLLAR</v>
      </c>
      <c r="AC1981" s="42" t="str">
        <f>VLOOKUP(P1981,'Customer List'!B:D,3,)</f>
        <v>OutStation</v>
      </c>
    </row>
    <row r="1982" spans="1:29" x14ac:dyDescent="0.25">
      <c r="A1982" s="21">
        <v>1981</v>
      </c>
      <c r="B1982" s="21" t="s">
        <v>2369</v>
      </c>
      <c r="C1982" s="30">
        <v>45877</v>
      </c>
      <c r="D1982" s="30">
        <v>45885</v>
      </c>
      <c r="E1982" s="47">
        <v>202.5</v>
      </c>
      <c r="F1982" s="47">
        <f t="shared" si="202"/>
        <v>17820</v>
      </c>
      <c r="G1982" s="48">
        <f t="shared" si="203"/>
        <v>17820</v>
      </c>
      <c r="H1982" s="21">
        <v>152423</v>
      </c>
      <c r="I1982" s="21" t="s">
        <v>2816</v>
      </c>
      <c r="J1982" s="21">
        <v>1</v>
      </c>
      <c r="K1982" s="21">
        <v>1</v>
      </c>
      <c r="L1982" s="21">
        <f t="shared" si="204"/>
        <v>0</v>
      </c>
      <c r="M1982" s="21" t="s">
        <v>2446</v>
      </c>
      <c r="N1982" s="30">
        <v>45888</v>
      </c>
      <c r="O1982" s="48">
        <v>20520</v>
      </c>
      <c r="P1982" s="21" t="s">
        <v>16</v>
      </c>
      <c r="Q1982" s="21" t="s">
        <v>2070</v>
      </c>
      <c r="R1982" s="21" t="s">
        <v>637</v>
      </c>
      <c r="S1982" s="3">
        <v>4</v>
      </c>
      <c r="T1982" s="37"/>
      <c r="U1982" s="21" t="s">
        <v>18</v>
      </c>
      <c r="V1982" s="21" t="str">
        <f>VLOOKUP(P1982,'Customer List'!B:C,2,)</f>
        <v>Delhi</v>
      </c>
      <c r="W1982" s="38"/>
      <c r="X1982" s="30">
        <v>45888</v>
      </c>
      <c r="Y1982" s="21">
        <f t="shared" si="205"/>
        <v>0</v>
      </c>
      <c r="Z1982" s="21" t="str">
        <f t="shared" si="206"/>
        <v>Tuesday</v>
      </c>
      <c r="AA1982" s="21" t="str">
        <f t="shared" si="207"/>
        <v>Tuesday</v>
      </c>
      <c r="AB1982" s="21" t="str">
        <f>VLOOKUP(U1982,'Currency Sheet'!A:C,3,)</f>
        <v>DOLLAR</v>
      </c>
      <c r="AC1982" s="42" t="str">
        <f>VLOOKUP(P1982,'Customer List'!B:D,3,)</f>
        <v>Local</v>
      </c>
    </row>
    <row r="1983" spans="1:29" x14ac:dyDescent="0.25">
      <c r="A1983" s="21">
        <v>1982</v>
      </c>
      <c r="B1983" s="21" t="s">
        <v>2369</v>
      </c>
      <c r="C1983" s="30">
        <v>45877</v>
      </c>
      <c r="D1983" s="30">
        <v>45885</v>
      </c>
      <c r="E1983" s="47">
        <v>267.39999999999998</v>
      </c>
      <c r="F1983" s="47">
        <f t="shared" si="202"/>
        <v>23531.199999999997</v>
      </c>
      <c r="G1983" s="48">
        <f t="shared" si="203"/>
        <v>23531.199999999997</v>
      </c>
      <c r="H1983" s="21">
        <v>153408</v>
      </c>
      <c r="I1983" s="21" t="s">
        <v>3127</v>
      </c>
      <c r="J1983" s="21">
        <v>1</v>
      </c>
      <c r="K1983" s="21">
        <v>1</v>
      </c>
      <c r="L1983" s="21">
        <f t="shared" si="204"/>
        <v>0</v>
      </c>
      <c r="M1983" s="21" t="s">
        <v>2492</v>
      </c>
      <c r="N1983" s="30">
        <v>45891</v>
      </c>
      <c r="O1983" s="48">
        <v>32661</v>
      </c>
      <c r="P1983" s="21" t="s">
        <v>42</v>
      </c>
      <c r="Q1983" s="21" t="s">
        <v>636</v>
      </c>
      <c r="R1983" s="21" t="s">
        <v>637</v>
      </c>
      <c r="S1983" s="3">
        <v>4</v>
      </c>
      <c r="T1983" s="37"/>
      <c r="U1983" s="21" t="s">
        <v>18</v>
      </c>
      <c r="V1983" s="21" t="str">
        <f>VLOOKUP(P1983,'Customer List'!B:C,2,)</f>
        <v>Faridabad</v>
      </c>
      <c r="W1983" s="38"/>
      <c r="X1983" s="30">
        <v>45891</v>
      </c>
      <c r="Y1983" s="21">
        <f t="shared" si="205"/>
        <v>0</v>
      </c>
      <c r="Z1983" s="21" t="str">
        <f t="shared" si="206"/>
        <v>Friday</v>
      </c>
      <c r="AA1983" s="21" t="str">
        <f t="shared" si="207"/>
        <v>Friday</v>
      </c>
      <c r="AB1983" s="21" t="str">
        <f>VLOOKUP(U1983,'Currency Sheet'!A:C,3,)</f>
        <v>DOLLAR</v>
      </c>
      <c r="AC1983" s="42" t="str">
        <f>VLOOKUP(P1983,'Customer List'!B:D,3,)</f>
        <v>Local</v>
      </c>
    </row>
    <row r="1984" spans="1:29" x14ac:dyDescent="0.25">
      <c r="A1984" s="21">
        <v>1983</v>
      </c>
      <c r="B1984" s="21" t="s">
        <v>2369</v>
      </c>
      <c r="C1984" s="30">
        <v>45877</v>
      </c>
      <c r="D1984" s="30">
        <v>45885</v>
      </c>
      <c r="E1984" s="47">
        <v>231</v>
      </c>
      <c r="F1984" s="47">
        <f t="shared" si="202"/>
        <v>20328</v>
      </c>
      <c r="G1984" s="48">
        <f t="shared" si="203"/>
        <v>20328</v>
      </c>
      <c r="H1984" s="21">
        <v>155509</v>
      </c>
      <c r="I1984" s="21" t="s">
        <v>3005</v>
      </c>
      <c r="J1984" s="21">
        <v>1</v>
      </c>
      <c r="K1984" s="21">
        <v>1</v>
      </c>
      <c r="L1984" s="21">
        <f t="shared" si="204"/>
        <v>0</v>
      </c>
      <c r="M1984" s="21" t="s">
        <v>2446</v>
      </c>
      <c r="N1984" s="30">
        <v>45888</v>
      </c>
      <c r="O1984" s="48">
        <v>23408</v>
      </c>
      <c r="P1984" s="21" t="s">
        <v>16</v>
      </c>
      <c r="Q1984" s="21" t="s">
        <v>2070</v>
      </c>
      <c r="R1984" s="21" t="s">
        <v>637</v>
      </c>
      <c r="S1984" s="3">
        <v>4</v>
      </c>
      <c r="T1984" s="37"/>
      <c r="U1984" s="21" t="s">
        <v>18</v>
      </c>
      <c r="V1984" s="21" t="str">
        <f>VLOOKUP(P1984,'Customer List'!B:C,2,)</f>
        <v>Delhi</v>
      </c>
      <c r="W1984" s="38"/>
      <c r="X1984" s="30">
        <v>45888</v>
      </c>
      <c r="Y1984" s="21">
        <f t="shared" si="205"/>
        <v>0</v>
      </c>
      <c r="Z1984" s="21" t="str">
        <f t="shared" si="206"/>
        <v>Tuesday</v>
      </c>
      <c r="AA1984" s="21" t="str">
        <f t="shared" si="207"/>
        <v>Tuesday</v>
      </c>
      <c r="AB1984" s="21" t="str">
        <f>VLOOKUP(U1984,'Currency Sheet'!A:C,3,)</f>
        <v>DOLLAR</v>
      </c>
      <c r="AC1984" s="42" t="str">
        <f>VLOOKUP(P1984,'Customer List'!B:D,3,)</f>
        <v>Local</v>
      </c>
    </row>
    <row r="1985" spans="1:29" x14ac:dyDescent="0.25">
      <c r="A1985" s="21">
        <v>1984</v>
      </c>
      <c r="B1985" s="21" t="s">
        <v>2369</v>
      </c>
      <c r="C1985" s="30">
        <v>45877</v>
      </c>
      <c r="D1985" s="30">
        <v>45885</v>
      </c>
      <c r="E1985" s="47">
        <v>246.4</v>
      </c>
      <c r="F1985" s="47">
        <f t="shared" si="202"/>
        <v>21683.200000000001</v>
      </c>
      <c r="G1985" s="48">
        <f t="shared" si="203"/>
        <v>21683.200000000001</v>
      </c>
      <c r="H1985" s="21">
        <v>155520</v>
      </c>
      <c r="I1985" s="21" t="s">
        <v>3128</v>
      </c>
      <c r="J1985" s="21">
        <v>1</v>
      </c>
      <c r="K1985" s="21">
        <v>1</v>
      </c>
      <c r="L1985" s="21">
        <f t="shared" si="204"/>
        <v>0</v>
      </c>
      <c r="M1985" s="21" t="s">
        <v>2492</v>
      </c>
      <c r="N1985" s="30">
        <v>45891</v>
      </c>
      <c r="O1985" s="48">
        <v>30096</v>
      </c>
      <c r="P1985" s="21" t="s">
        <v>42</v>
      </c>
      <c r="Q1985" s="21" t="s">
        <v>636</v>
      </c>
      <c r="R1985" s="21" t="s">
        <v>637</v>
      </c>
      <c r="S1985" s="3">
        <v>4</v>
      </c>
      <c r="T1985" s="37"/>
      <c r="U1985" s="21" t="s">
        <v>18</v>
      </c>
      <c r="V1985" s="21" t="str">
        <f>VLOOKUP(P1985,'Customer List'!B:C,2,)</f>
        <v>Faridabad</v>
      </c>
      <c r="W1985" s="38"/>
      <c r="X1985" s="30">
        <v>45891</v>
      </c>
      <c r="Y1985" s="21">
        <f t="shared" si="205"/>
        <v>0</v>
      </c>
      <c r="Z1985" s="21" t="str">
        <f t="shared" si="206"/>
        <v>Friday</v>
      </c>
      <c r="AA1985" s="21" t="str">
        <f t="shared" si="207"/>
        <v>Friday</v>
      </c>
      <c r="AB1985" s="21" t="str">
        <f>VLOOKUP(U1985,'Currency Sheet'!A:C,3,)</f>
        <v>DOLLAR</v>
      </c>
      <c r="AC1985" s="42" t="str">
        <f>VLOOKUP(P1985,'Customer List'!B:D,3,)</f>
        <v>Local</v>
      </c>
    </row>
    <row r="1986" spans="1:29" x14ac:dyDescent="0.25">
      <c r="A1986" s="21">
        <v>1985</v>
      </c>
      <c r="B1986" s="21" t="s">
        <v>2369</v>
      </c>
      <c r="C1986" s="30">
        <v>45877</v>
      </c>
      <c r="D1986" s="30">
        <v>45885</v>
      </c>
      <c r="E1986" s="47">
        <v>129.5</v>
      </c>
      <c r="F1986" s="47">
        <f t="shared" si="202"/>
        <v>11396</v>
      </c>
      <c r="G1986" s="48">
        <f t="shared" si="203"/>
        <v>11396</v>
      </c>
      <c r="H1986" s="21">
        <v>161218</v>
      </c>
      <c r="I1986" s="21" t="s">
        <v>83</v>
      </c>
      <c r="J1986" s="21">
        <v>1</v>
      </c>
      <c r="K1986" s="21">
        <v>1</v>
      </c>
      <c r="L1986" s="21">
        <f t="shared" si="204"/>
        <v>0</v>
      </c>
      <c r="M1986" s="21" t="s">
        <v>2492</v>
      </c>
      <c r="N1986" s="30">
        <v>45891</v>
      </c>
      <c r="O1986" s="48">
        <v>15817.5</v>
      </c>
      <c r="P1986" s="21" t="s">
        <v>42</v>
      </c>
      <c r="Q1986" s="21" t="s">
        <v>636</v>
      </c>
      <c r="R1986" s="21" t="s">
        <v>637</v>
      </c>
      <c r="S1986" s="3">
        <v>4</v>
      </c>
      <c r="T1986" s="37"/>
      <c r="U1986" s="21" t="s">
        <v>18</v>
      </c>
      <c r="V1986" s="21" t="str">
        <f>VLOOKUP(P1986,'Customer List'!B:C,2,)</f>
        <v>Faridabad</v>
      </c>
      <c r="W1986" s="38"/>
      <c r="X1986" s="30">
        <v>45891</v>
      </c>
      <c r="Y1986" s="21">
        <f t="shared" si="205"/>
        <v>0</v>
      </c>
      <c r="Z1986" s="21" t="str">
        <f t="shared" si="206"/>
        <v>Friday</v>
      </c>
      <c r="AA1986" s="21" t="str">
        <f t="shared" si="207"/>
        <v>Friday</v>
      </c>
      <c r="AB1986" s="21" t="str">
        <f>VLOOKUP(U1986,'Currency Sheet'!A:C,3,)</f>
        <v>DOLLAR</v>
      </c>
      <c r="AC1986" s="42" t="str">
        <f>VLOOKUP(P1986,'Customer List'!B:D,3,)</f>
        <v>Local</v>
      </c>
    </row>
    <row r="1987" spans="1:29" x14ac:dyDescent="0.25">
      <c r="A1987" s="21">
        <v>1986</v>
      </c>
      <c r="B1987" s="21" t="s">
        <v>2369</v>
      </c>
      <c r="C1987" s="30">
        <v>45877</v>
      </c>
      <c r="D1987" s="30">
        <v>45885</v>
      </c>
      <c r="E1987" s="47">
        <v>161.25</v>
      </c>
      <c r="F1987" s="47">
        <f t="shared" ref="F1987:F2050" si="208">IF(AB1987="DOLLAR",E1987*88,E1987)</f>
        <v>14190</v>
      </c>
      <c r="G1987" s="48">
        <f t="shared" ref="G1987:G2050" si="209">F1987*J1987</f>
        <v>14190</v>
      </c>
      <c r="H1987" s="21">
        <v>300137</v>
      </c>
      <c r="I1987" s="21" t="s">
        <v>3129</v>
      </c>
      <c r="J1987" s="21">
        <v>1</v>
      </c>
      <c r="K1987" s="21">
        <v>1</v>
      </c>
      <c r="L1987" s="21">
        <f t="shared" ref="L1987:L2050" si="210">J1987-K1987</f>
        <v>0</v>
      </c>
      <c r="M1987" s="21" t="s">
        <v>2425</v>
      </c>
      <c r="N1987" s="30">
        <v>45887</v>
      </c>
      <c r="O1987" s="48">
        <v>24993.75</v>
      </c>
      <c r="P1987" s="21" t="s">
        <v>1018</v>
      </c>
      <c r="Q1987" s="21">
        <v>58154521795</v>
      </c>
      <c r="R1987" s="21" t="s">
        <v>40</v>
      </c>
      <c r="S1987" s="3">
        <v>4</v>
      </c>
      <c r="T1987" s="37"/>
      <c r="U1987" s="21" t="s">
        <v>18</v>
      </c>
      <c r="V1987" s="21" t="str">
        <f>VLOOKUP(P1987,'Customer List'!B:C,2,)</f>
        <v>Guwahati</v>
      </c>
      <c r="W1987" s="38"/>
      <c r="X1987" s="30">
        <v>45888</v>
      </c>
      <c r="Y1987" s="21">
        <f t="shared" ref="Y1987:Y2050" si="211">IF(X1987="", "", X1987-N1987)</f>
        <v>1</v>
      </c>
      <c r="Z1987" s="21" t="str">
        <f t="shared" ref="Z1987:Z2050" si="212">IF(N1987="", "", TEXT(N1987, "dddd"))</f>
        <v>Monday</v>
      </c>
      <c r="AA1987" s="21" t="str">
        <f t="shared" ref="AA1987:AA2050" si="213">IF(X1987="", "", TEXT(X1987, "dddd"))</f>
        <v>Tuesday</v>
      </c>
      <c r="AB1987" s="21" t="str">
        <f>VLOOKUP(U1987,'Currency Sheet'!A:C,3,)</f>
        <v>DOLLAR</v>
      </c>
      <c r="AC1987" s="42" t="str">
        <f>VLOOKUP(P1987,'Customer List'!B:D,3,)</f>
        <v>OutStation</v>
      </c>
    </row>
    <row r="1988" spans="1:29" x14ac:dyDescent="0.25">
      <c r="A1988" s="21">
        <v>1987</v>
      </c>
      <c r="B1988" s="21" t="s">
        <v>2369</v>
      </c>
      <c r="C1988" s="30">
        <v>45877</v>
      </c>
      <c r="D1988" s="30">
        <v>45885</v>
      </c>
      <c r="E1988" s="47">
        <v>35</v>
      </c>
      <c r="F1988" s="47">
        <f t="shared" si="208"/>
        <v>3080</v>
      </c>
      <c r="G1988" s="48">
        <f t="shared" si="209"/>
        <v>3080</v>
      </c>
      <c r="H1988" s="21">
        <v>300406</v>
      </c>
      <c r="I1988" s="21" t="s">
        <v>216</v>
      </c>
      <c r="J1988" s="21">
        <v>1</v>
      </c>
      <c r="K1988" s="21">
        <v>1</v>
      </c>
      <c r="L1988" s="21">
        <f t="shared" si="210"/>
        <v>0</v>
      </c>
      <c r="M1988" s="21" t="s">
        <v>2446</v>
      </c>
      <c r="N1988" s="30">
        <v>45888</v>
      </c>
      <c r="O1988" s="48">
        <v>3800</v>
      </c>
      <c r="P1988" s="21" t="s">
        <v>16</v>
      </c>
      <c r="Q1988" s="21" t="s">
        <v>2070</v>
      </c>
      <c r="R1988" s="21" t="s">
        <v>637</v>
      </c>
      <c r="S1988" s="3">
        <v>4</v>
      </c>
      <c r="T1988" s="37"/>
      <c r="U1988" s="21" t="s">
        <v>18</v>
      </c>
      <c r="V1988" s="21" t="str">
        <f>VLOOKUP(P1988,'Customer List'!B:C,2,)</f>
        <v>Delhi</v>
      </c>
      <c r="W1988" s="38"/>
      <c r="X1988" s="30">
        <v>45888</v>
      </c>
      <c r="Y1988" s="21">
        <f t="shared" si="211"/>
        <v>0</v>
      </c>
      <c r="Z1988" s="21" t="str">
        <f t="shared" si="212"/>
        <v>Tuesday</v>
      </c>
      <c r="AA1988" s="21" t="str">
        <f t="shared" si="213"/>
        <v>Tuesday</v>
      </c>
      <c r="AB1988" s="21" t="str">
        <f>VLOOKUP(U1988,'Currency Sheet'!A:C,3,)</f>
        <v>DOLLAR</v>
      </c>
      <c r="AC1988" s="42" t="str">
        <f>VLOOKUP(P1988,'Customer List'!B:D,3,)</f>
        <v>Local</v>
      </c>
    </row>
    <row r="1989" spans="1:29" x14ac:dyDescent="0.25">
      <c r="A1989" s="21">
        <v>1988</v>
      </c>
      <c r="B1989" s="21" t="s">
        <v>2369</v>
      </c>
      <c r="C1989" s="30">
        <v>45877</v>
      </c>
      <c r="D1989" s="30">
        <v>45885</v>
      </c>
      <c r="E1989" s="47">
        <v>321.75</v>
      </c>
      <c r="F1989" s="47">
        <f t="shared" si="208"/>
        <v>28314</v>
      </c>
      <c r="G1989" s="48">
        <f t="shared" si="209"/>
        <v>28314</v>
      </c>
      <c r="H1989" s="21">
        <v>301344</v>
      </c>
      <c r="I1989" s="21" t="s">
        <v>181</v>
      </c>
      <c r="J1989" s="21">
        <v>1</v>
      </c>
      <c r="K1989" s="21">
        <v>1</v>
      </c>
      <c r="L1989" s="21">
        <f t="shared" si="210"/>
        <v>0</v>
      </c>
      <c r="M1989" s="21" t="s">
        <v>2446</v>
      </c>
      <c r="N1989" s="30">
        <v>45888</v>
      </c>
      <c r="O1989" s="48">
        <v>32604</v>
      </c>
      <c r="P1989" s="21" t="s">
        <v>16</v>
      </c>
      <c r="Q1989" s="21" t="s">
        <v>2070</v>
      </c>
      <c r="R1989" s="21" t="s">
        <v>637</v>
      </c>
      <c r="S1989" s="3">
        <v>4</v>
      </c>
      <c r="T1989" s="37"/>
      <c r="U1989" s="21" t="s">
        <v>18</v>
      </c>
      <c r="V1989" s="21" t="str">
        <f>VLOOKUP(P1989,'Customer List'!B:C,2,)</f>
        <v>Delhi</v>
      </c>
      <c r="W1989" s="38"/>
      <c r="X1989" s="30">
        <v>45888</v>
      </c>
      <c r="Y1989" s="21">
        <f t="shared" si="211"/>
        <v>0</v>
      </c>
      <c r="Z1989" s="21" t="str">
        <f t="shared" si="212"/>
        <v>Tuesday</v>
      </c>
      <c r="AA1989" s="21" t="str">
        <f t="shared" si="213"/>
        <v>Tuesday</v>
      </c>
      <c r="AB1989" s="21" t="str">
        <f>VLOOKUP(U1989,'Currency Sheet'!A:C,3,)</f>
        <v>DOLLAR</v>
      </c>
      <c r="AC1989" s="42" t="str">
        <f>VLOOKUP(P1989,'Customer List'!B:D,3,)</f>
        <v>Local</v>
      </c>
    </row>
    <row r="1990" spans="1:29" x14ac:dyDescent="0.25">
      <c r="A1990" s="21">
        <v>1989</v>
      </c>
      <c r="B1990" s="21" t="s">
        <v>2369</v>
      </c>
      <c r="C1990" s="30">
        <v>45877</v>
      </c>
      <c r="D1990" s="30">
        <v>45885</v>
      </c>
      <c r="E1990" s="47">
        <v>72.099999999999994</v>
      </c>
      <c r="F1990" s="47">
        <f t="shared" si="208"/>
        <v>6344.7999999999993</v>
      </c>
      <c r="G1990" s="48">
        <f t="shared" si="209"/>
        <v>12689.599999999999</v>
      </c>
      <c r="H1990" s="21">
        <v>302206</v>
      </c>
      <c r="I1990" s="21" t="s">
        <v>188</v>
      </c>
      <c r="J1990" s="21">
        <v>2</v>
      </c>
      <c r="K1990" s="21">
        <v>2</v>
      </c>
      <c r="L1990" s="21">
        <f t="shared" si="210"/>
        <v>0</v>
      </c>
      <c r="M1990" s="21" t="s">
        <v>2410</v>
      </c>
      <c r="N1990" s="30">
        <v>45887</v>
      </c>
      <c r="O1990" s="48">
        <v>22351</v>
      </c>
      <c r="P1990" s="21" t="s">
        <v>298</v>
      </c>
      <c r="Q1990" s="21">
        <v>58154515952</v>
      </c>
      <c r="R1990" s="21" t="s">
        <v>40</v>
      </c>
      <c r="S1990" s="3">
        <v>4</v>
      </c>
      <c r="T1990" s="37"/>
      <c r="U1990" s="21" t="s">
        <v>18</v>
      </c>
      <c r="V1990" s="21" t="str">
        <f>VLOOKUP(P1990,'Customer List'!B:C,2,)</f>
        <v>Banglore</v>
      </c>
      <c r="W1990" s="38"/>
      <c r="X1990" s="30">
        <v>45889</v>
      </c>
      <c r="Y1990" s="21">
        <f t="shared" si="211"/>
        <v>2</v>
      </c>
      <c r="Z1990" s="21" t="str">
        <f t="shared" si="212"/>
        <v>Monday</v>
      </c>
      <c r="AA1990" s="21" t="str">
        <f t="shared" si="213"/>
        <v>Wednesday</v>
      </c>
      <c r="AB1990" s="21" t="str">
        <f>VLOOKUP(U1990,'Currency Sheet'!A:C,3,)</f>
        <v>DOLLAR</v>
      </c>
      <c r="AC1990" s="42" t="str">
        <f>VLOOKUP(P1990,'Customer List'!B:D,3,)</f>
        <v>OutStation</v>
      </c>
    </row>
    <row r="1991" spans="1:29" x14ac:dyDescent="0.25">
      <c r="A1991" s="21">
        <v>1990</v>
      </c>
      <c r="B1991" s="21" t="s">
        <v>2369</v>
      </c>
      <c r="C1991" s="30">
        <v>45877</v>
      </c>
      <c r="D1991" s="30">
        <v>45885</v>
      </c>
      <c r="E1991" s="47">
        <v>46.2</v>
      </c>
      <c r="F1991" s="47">
        <f t="shared" si="208"/>
        <v>4065.6000000000004</v>
      </c>
      <c r="G1991" s="48">
        <f t="shared" si="209"/>
        <v>4065.6000000000004</v>
      </c>
      <c r="H1991" s="21">
        <v>302208</v>
      </c>
      <c r="I1991" s="21" t="s">
        <v>189</v>
      </c>
      <c r="J1991" s="21">
        <v>1</v>
      </c>
      <c r="K1991" s="21">
        <v>1</v>
      </c>
      <c r="L1991" s="21">
        <f t="shared" si="210"/>
        <v>0</v>
      </c>
      <c r="M1991" s="21" t="s">
        <v>2760</v>
      </c>
      <c r="N1991" s="30">
        <v>45897</v>
      </c>
      <c r="O1991" s="48">
        <v>8695.5</v>
      </c>
      <c r="P1991" s="21" t="s">
        <v>625</v>
      </c>
      <c r="Q1991" s="21" t="s">
        <v>2070</v>
      </c>
      <c r="R1991" s="21" t="s">
        <v>637</v>
      </c>
      <c r="S1991" s="3">
        <v>4</v>
      </c>
      <c r="T1991" s="37"/>
      <c r="U1991" s="21" t="s">
        <v>18</v>
      </c>
      <c r="V1991" s="21" t="str">
        <f>VLOOKUP(P1991,'Customer List'!B:C,2,)</f>
        <v>Delhi</v>
      </c>
      <c r="W1991" s="38"/>
      <c r="X1991" s="30">
        <v>45897</v>
      </c>
      <c r="Y1991" s="21">
        <f t="shared" si="211"/>
        <v>0</v>
      </c>
      <c r="Z1991" s="21" t="str">
        <f t="shared" si="212"/>
        <v>Thursday</v>
      </c>
      <c r="AA1991" s="21" t="str">
        <f t="shared" si="213"/>
        <v>Thursday</v>
      </c>
      <c r="AB1991" s="21" t="str">
        <f>VLOOKUP(U1991,'Currency Sheet'!A:C,3,)</f>
        <v>DOLLAR</v>
      </c>
      <c r="AC1991" s="42" t="str">
        <f>VLOOKUP(P1991,'Customer List'!B:D,3,)</f>
        <v>Local</v>
      </c>
    </row>
    <row r="1992" spans="1:29" x14ac:dyDescent="0.25">
      <c r="A1992" s="21">
        <v>1991</v>
      </c>
      <c r="B1992" s="21" t="s">
        <v>2369</v>
      </c>
      <c r="C1992" s="30">
        <v>45877</v>
      </c>
      <c r="D1992" s="30">
        <v>45885</v>
      </c>
      <c r="E1992" s="47">
        <v>46.2</v>
      </c>
      <c r="F1992" s="47">
        <f t="shared" si="208"/>
        <v>4065.6000000000004</v>
      </c>
      <c r="G1992" s="48">
        <f t="shared" si="209"/>
        <v>8131.2000000000007</v>
      </c>
      <c r="H1992" s="21">
        <v>302208</v>
      </c>
      <c r="I1992" s="21" t="s">
        <v>189</v>
      </c>
      <c r="J1992" s="21">
        <v>2</v>
      </c>
      <c r="K1992" s="21">
        <v>2</v>
      </c>
      <c r="L1992" s="21">
        <f t="shared" si="210"/>
        <v>0</v>
      </c>
      <c r="M1992" s="21" t="s">
        <v>2411</v>
      </c>
      <c r="N1992" s="30">
        <v>45887</v>
      </c>
      <c r="O1992" s="48">
        <v>13912.8</v>
      </c>
      <c r="P1992" s="21" t="s">
        <v>191</v>
      </c>
      <c r="Q1992" s="21" t="s">
        <v>2393</v>
      </c>
      <c r="R1992" s="21" t="s">
        <v>40</v>
      </c>
      <c r="S1992" s="3">
        <v>4</v>
      </c>
      <c r="T1992" s="37"/>
      <c r="U1992" s="21" t="s">
        <v>18</v>
      </c>
      <c r="V1992" s="21" t="str">
        <f>VLOOKUP(P1992,'Customer List'!B:C,2,)</f>
        <v>Chandigarh</v>
      </c>
      <c r="W1992" s="38"/>
      <c r="X1992" s="30">
        <v>45889</v>
      </c>
      <c r="Y1992" s="21">
        <f t="shared" si="211"/>
        <v>2</v>
      </c>
      <c r="Z1992" s="21" t="str">
        <f t="shared" si="212"/>
        <v>Monday</v>
      </c>
      <c r="AA1992" s="21" t="str">
        <f t="shared" si="213"/>
        <v>Wednesday</v>
      </c>
      <c r="AB1992" s="21" t="str">
        <f>VLOOKUP(U1992,'Currency Sheet'!A:C,3,)</f>
        <v>DOLLAR</v>
      </c>
      <c r="AC1992" s="42" t="str">
        <f>VLOOKUP(P1992,'Customer List'!B:D,3,)</f>
        <v>OutStation</v>
      </c>
    </row>
    <row r="1993" spans="1:29" x14ac:dyDescent="0.25">
      <c r="A1993" s="21">
        <v>1992</v>
      </c>
      <c r="B1993" s="21" t="s">
        <v>2369</v>
      </c>
      <c r="C1993" s="30">
        <v>45877</v>
      </c>
      <c r="D1993" s="30">
        <v>45885</v>
      </c>
      <c r="E1993" s="47">
        <v>46.2</v>
      </c>
      <c r="F1993" s="47">
        <f t="shared" si="208"/>
        <v>4065.6000000000004</v>
      </c>
      <c r="G1993" s="48">
        <f t="shared" si="209"/>
        <v>8131.2000000000007</v>
      </c>
      <c r="H1993" s="21">
        <v>302208</v>
      </c>
      <c r="I1993" s="21" t="s">
        <v>189</v>
      </c>
      <c r="J1993" s="21">
        <v>2</v>
      </c>
      <c r="K1993" s="21">
        <v>2</v>
      </c>
      <c r="L1993" s="21">
        <f t="shared" si="210"/>
        <v>0</v>
      </c>
      <c r="M1993" s="21" t="s">
        <v>2406</v>
      </c>
      <c r="N1993" s="30">
        <v>45887</v>
      </c>
      <c r="O1993" s="48">
        <v>11286</v>
      </c>
      <c r="P1993" s="21" t="s">
        <v>242</v>
      </c>
      <c r="Q1993" s="21">
        <v>58154518704</v>
      </c>
      <c r="R1993" s="21" t="s">
        <v>40</v>
      </c>
      <c r="S1993" s="3">
        <v>4</v>
      </c>
      <c r="T1993" s="37"/>
      <c r="U1993" s="21" t="s">
        <v>18</v>
      </c>
      <c r="V1993" s="21" t="str">
        <f>VLOOKUP(P1993,'Customer List'!B:C,2,)</f>
        <v>Mumbai</v>
      </c>
      <c r="W1993" s="38"/>
      <c r="X1993" s="30">
        <v>45888</v>
      </c>
      <c r="Y1993" s="21">
        <f t="shared" si="211"/>
        <v>1</v>
      </c>
      <c r="Z1993" s="21" t="str">
        <f t="shared" si="212"/>
        <v>Monday</v>
      </c>
      <c r="AA1993" s="21" t="str">
        <f t="shared" si="213"/>
        <v>Tuesday</v>
      </c>
      <c r="AB1993" s="21" t="str">
        <f>VLOOKUP(U1993,'Currency Sheet'!A:C,3,)</f>
        <v>DOLLAR</v>
      </c>
      <c r="AC1993" s="42" t="str">
        <f>VLOOKUP(P1993,'Customer List'!B:D,3,)</f>
        <v>OutStation</v>
      </c>
    </row>
    <row r="1994" spans="1:29" x14ac:dyDescent="0.25">
      <c r="A1994" s="21">
        <v>1993</v>
      </c>
      <c r="B1994" s="21" t="s">
        <v>2369</v>
      </c>
      <c r="C1994" s="30">
        <v>45877</v>
      </c>
      <c r="D1994" s="30">
        <v>45885</v>
      </c>
      <c r="E1994" s="47">
        <v>30.8</v>
      </c>
      <c r="F1994" s="47">
        <f t="shared" si="208"/>
        <v>2710.4</v>
      </c>
      <c r="G1994" s="48">
        <f t="shared" si="209"/>
        <v>2710.4</v>
      </c>
      <c r="H1994" s="21">
        <v>302211</v>
      </c>
      <c r="I1994" s="21" t="s">
        <v>2825</v>
      </c>
      <c r="J1994" s="21">
        <v>1</v>
      </c>
      <c r="K1994" s="21">
        <v>1</v>
      </c>
      <c r="L1994" s="21">
        <f t="shared" si="210"/>
        <v>0</v>
      </c>
      <c r="M1994" s="21" t="s">
        <v>2569</v>
      </c>
      <c r="N1994" s="30">
        <v>45895</v>
      </c>
      <c r="O1994" s="48">
        <v>0</v>
      </c>
      <c r="P1994" s="21" t="s">
        <v>30</v>
      </c>
      <c r="Q1994" s="21" t="s">
        <v>2070</v>
      </c>
      <c r="R1994" s="21" t="s">
        <v>723</v>
      </c>
      <c r="S1994" s="3">
        <v>4</v>
      </c>
      <c r="T1994" s="37" t="s">
        <v>609</v>
      </c>
      <c r="U1994" s="21" t="s">
        <v>18</v>
      </c>
      <c r="V1994" s="21" t="str">
        <f>VLOOKUP(P1994,'Customer List'!B:C,2,)</f>
        <v>Delhi</v>
      </c>
      <c r="W1994" s="38"/>
      <c r="X1994" s="30">
        <v>45895</v>
      </c>
      <c r="Y1994" s="21">
        <f t="shared" si="211"/>
        <v>0</v>
      </c>
      <c r="Z1994" s="21" t="str">
        <f t="shared" si="212"/>
        <v>Tuesday</v>
      </c>
      <c r="AA1994" s="21" t="str">
        <f t="shared" si="213"/>
        <v>Tuesday</v>
      </c>
      <c r="AB1994" s="21" t="str">
        <f>VLOOKUP(U1994,'Currency Sheet'!A:C,3,)</f>
        <v>DOLLAR</v>
      </c>
      <c r="AC1994" s="42" t="str">
        <f>VLOOKUP(P1994,'Customer List'!B:D,3,)</f>
        <v>Local</v>
      </c>
    </row>
    <row r="1995" spans="1:29" x14ac:dyDescent="0.25">
      <c r="A1995" s="21">
        <v>1994</v>
      </c>
      <c r="B1995" s="21" t="s">
        <v>2369</v>
      </c>
      <c r="C1995" s="30">
        <v>45877</v>
      </c>
      <c r="D1995" s="30">
        <v>45885</v>
      </c>
      <c r="E1995" s="47">
        <v>92.4</v>
      </c>
      <c r="F1995" s="47">
        <f t="shared" si="208"/>
        <v>8131.2000000000007</v>
      </c>
      <c r="G1995" s="48">
        <f t="shared" si="209"/>
        <v>8131.2000000000007</v>
      </c>
      <c r="H1995" s="21">
        <v>302810</v>
      </c>
      <c r="I1995" s="21" t="s">
        <v>3130</v>
      </c>
      <c r="J1995" s="21">
        <v>1</v>
      </c>
      <c r="K1995" s="21">
        <v>1</v>
      </c>
      <c r="L1995" s="21">
        <f t="shared" si="210"/>
        <v>0</v>
      </c>
      <c r="M1995" s="21" t="s">
        <v>2446</v>
      </c>
      <c r="N1995" s="30">
        <v>45888</v>
      </c>
      <c r="O1995" s="48">
        <v>10032</v>
      </c>
      <c r="P1995" s="21" t="s">
        <v>16</v>
      </c>
      <c r="Q1995" s="21" t="s">
        <v>2070</v>
      </c>
      <c r="R1995" s="21" t="s">
        <v>637</v>
      </c>
      <c r="S1995" s="3">
        <v>4</v>
      </c>
      <c r="T1995" s="37"/>
      <c r="U1995" s="21" t="s">
        <v>18</v>
      </c>
      <c r="V1995" s="21" t="str">
        <f>VLOOKUP(P1995,'Customer List'!B:C,2,)</f>
        <v>Delhi</v>
      </c>
      <c r="W1995" s="38"/>
      <c r="X1995" s="30">
        <v>45888</v>
      </c>
      <c r="Y1995" s="21">
        <f t="shared" si="211"/>
        <v>0</v>
      </c>
      <c r="Z1995" s="21" t="str">
        <f t="shared" si="212"/>
        <v>Tuesday</v>
      </c>
      <c r="AA1995" s="21" t="str">
        <f t="shared" si="213"/>
        <v>Tuesday</v>
      </c>
      <c r="AB1995" s="21" t="str">
        <f>VLOOKUP(U1995,'Currency Sheet'!A:C,3,)</f>
        <v>DOLLAR</v>
      </c>
      <c r="AC1995" s="42" t="str">
        <f>VLOOKUP(P1995,'Customer List'!B:D,3,)</f>
        <v>Local</v>
      </c>
    </row>
    <row r="1996" spans="1:29" x14ac:dyDescent="0.25">
      <c r="A1996" s="21">
        <v>1995</v>
      </c>
      <c r="B1996" s="21" t="s">
        <v>2369</v>
      </c>
      <c r="C1996" s="30">
        <v>45877</v>
      </c>
      <c r="D1996" s="30">
        <v>45885</v>
      </c>
      <c r="E1996" s="47">
        <v>196</v>
      </c>
      <c r="F1996" s="47">
        <f t="shared" si="208"/>
        <v>17248</v>
      </c>
      <c r="G1996" s="48">
        <f t="shared" si="209"/>
        <v>17248</v>
      </c>
      <c r="H1996" s="21">
        <v>303406</v>
      </c>
      <c r="I1996" s="21" t="s">
        <v>3131</v>
      </c>
      <c r="J1996" s="21">
        <v>1</v>
      </c>
      <c r="K1996" s="21">
        <v>1</v>
      </c>
      <c r="L1996" s="21">
        <f t="shared" si="210"/>
        <v>0</v>
      </c>
      <c r="M1996" s="21" t="s">
        <v>2446</v>
      </c>
      <c r="N1996" s="30">
        <v>45888</v>
      </c>
      <c r="O1996" s="48">
        <v>21280</v>
      </c>
      <c r="P1996" s="21" t="s">
        <v>16</v>
      </c>
      <c r="Q1996" s="21" t="s">
        <v>2070</v>
      </c>
      <c r="R1996" s="21" t="s">
        <v>637</v>
      </c>
      <c r="S1996" s="3">
        <v>4</v>
      </c>
      <c r="T1996" s="37"/>
      <c r="U1996" s="21" t="s">
        <v>18</v>
      </c>
      <c r="V1996" s="21" t="str">
        <f>VLOOKUP(P1996,'Customer List'!B:C,2,)</f>
        <v>Delhi</v>
      </c>
      <c r="W1996" s="38"/>
      <c r="X1996" s="30">
        <v>45888</v>
      </c>
      <c r="Y1996" s="21">
        <f t="shared" si="211"/>
        <v>0</v>
      </c>
      <c r="Z1996" s="21" t="str">
        <f t="shared" si="212"/>
        <v>Tuesday</v>
      </c>
      <c r="AA1996" s="21" t="str">
        <f t="shared" si="213"/>
        <v>Tuesday</v>
      </c>
      <c r="AB1996" s="21" t="str">
        <f>VLOOKUP(U1996,'Currency Sheet'!A:C,3,)</f>
        <v>DOLLAR</v>
      </c>
      <c r="AC1996" s="42" t="str">
        <f>VLOOKUP(P1996,'Customer List'!B:D,3,)</f>
        <v>Local</v>
      </c>
    </row>
    <row r="1997" spans="1:29" x14ac:dyDescent="0.25">
      <c r="A1997" s="21">
        <v>1996</v>
      </c>
      <c r="B1997" s="21" t="s">
        <v>2369</v>
      </c>
      <c r="C1997" s="30">
        <v>45877</v>
      </c>
      <c r="D1997" s="30">
        <v>45885</v>
      </c>
      <c r="E1997" s="47">
        <v>226.1</v>
      </c>
      <c r="F1997" s="47">
        <f t="shared" si="208"/>
        <v>19896.8</v>
      </c>
      <c r="G1997" s="48">
        <f t="shared" si="209"/>
        <v>19896.8</v>
      </c>
      <c r="H1997" s="21">
        <v>305114</v>
      </c>
      <c r="I1997" s="21" t="s">
        <v>3132</v>
      </c>
      <c r="J1997" s="21">
        <v>1</v>
      </c>
      <c r="K1997" s="21">
        <v>1</v>
      </c>
      <c r="L1997" s="21">
        <f t="shared" si="210"/>
        <v>0</v>
      </c>
      <c r="M1997" s="21" t="s">
        <v>2446</v>
      </c>
      <c r="N1997" s="30">
        <v>45888</v>
      </c>
      <c r="O1997" s="48">
        <v>24548</v>
      </c>
      <c r="P1997" s="21" t="s">
        <v>16</v>
      </c>
      <c r="Q1997" s="21" t="s">
        <v>2070</v>
      </c>
      <c r="R1997" s="21" t="s">
        <v>637</v>
      </c>
      <c r="S1997" s="3">
        <v>4</v>
      </c>
      <c r="T1997" s="37"/>
      <c r="U1997" s="21" t="s">
        <v>18</v>
      </c>
      <c r="V1997" s="21" t="str">
        <f>VLOOKUP(P1997,'Customer List'!B:C,2,)</f>
        <v>Delhi</v>
      </c>
      <c r="W1997" s="38"/>
      <c r="X1997" s="30">
        <v>45888</v>
      </c>
      <c r="Y1997" s="21">
        <f t="shared" si="211"/>
        <v>0</v>
      </c>
      <c r="Z1997" s="21" t="str">
        <f t="shared" si="212"/>
        <v>Tuesday</v>
      </c>
      <c r="AA1997" s="21" t="str">
        <f t="shared" si="213"/>
        <v>Tuesday</v>
      </c>
      <c r="AB1997" s="21" t="str">
        <f>VLOOKUP(U1997,'Currency Sheet'!A:C,3,)</f>
        <v>DOLLAR</v>
      </c>
      <c r="AC1997" s="42" t="str">
        <f>VLOOKUP(P1997,'Customer List'!B:D,3,)</f>
        <v>Local</v>
      </c>
    </row>
    <row r="1998" spans="1:29" x14ac:dyDescent="0.25">
      <c r="A1998" s="21">
        <v>1997</v>
      </c>
      <c r="B1998" s="21" t="s">
        <v>2369</v>
      </c>
      <c r="C1998" s="30">
        <v>45877</v>
      </c>
      <c r="D1998" s="30">
        <v>45885</v>
      </c>
      <c r="E1998" s="47">
        <v>226.1</v>
      </c>
      <c r="F1998" s="47">
        <f t="shared" si="208"/>
        <v>19896.8</v>
      </c>
      <c r="G1998" s="48">
        <f t="shared" si="209"/>
        <v>19896.8</v>
      </c>
      <c r="H1998" s="21">
        <v>305514</v>
      </c>
      <c r="I1998" s="21" t="s">
        <v>3133</v>
      </c>
      <c r="J1998" s="21">
        <v>1</v>
      </c>
      <c r="K1998" s="21">
        <v>1</v>
      </c>
      <c r="L1998" s="21">
        <f t="shared" si="210"/>
        <v>0</v>
      </c>
      <c r="M1998" s="21" t="s">
        <v>2414</v>
      </c>
      <c r="N1998" s="30">
        <v>45887</v>
      </c>
      <c r="O1998" s="48">
        <v>34044.199999999997</v>
      </c>
      <c r="P1998" s="21" t="s">
        <v>191</v>
      </c>
      <c r="Q1998" s="21" t="s">
        <v>2393</v>
      </c>
      <c r="R1998" s="21" t="s">
        <v>40</v>
      </c>
      <c r="S1998" s="3">
        <v>4</v>
      </c>
      <c r="T1998" s="37"/>
      <c r="U1998" s="21" t="s">
        <v>18</v>
      </c>
      <c r="V1998" s="21" t="str">
        <f>VLOOKUP(P1998,'Customer List'!B:C,2,)</f>
        <v>Chandigarh</v>
      </c>
      <c r="W1998" s="38"/>
      <c r="X1998" s="30">
        <v>45889</v>
      </c>
      <c r="Y1998" s="21">
        <f t="shared" si="211"/>
        <v>2</v>
      </c>
      <c r="Z1998" s="21" t="str">
        <f t="shared" si="212"/>
        <v>Monday</v>
      </c>
      <c r="AA1998" s="21" t="str">
        <f t="shared" si="213"/>
        <v>Wednesday</v>
      </c>
      <c r="AB1998" s="21" t="str">
        <f>VLOOKUP(U1998,'Currency Sheet'!A:C,3,)</f>
        <v>DOLLAR</v>
      </c>
      <c r="AC1998" s="42" t="str">
        <f>VLOOKUP(P1998,'Customer List'!B:D,3,)</f>
        <v>OutStation</v>
      </c>
    </row>
    <row r="1999" spans="1:29" x14ac:dyDescent="0.25">
      <c r="A1999" s="21">
        <v>1998</v>
      </c>
      <c r="B1999" s="21" t="s">
        <v>2369</v>
      </c>
      <c r="C1999" s="30">
        <v>45877</v>
      </c>
      <c r="D1999" s="30">
        <v>45885</v>
      </c>
      <c r="E1999" s="47">
        <v>242.9</v>
      </c>
      <c r="F1999" s="47">
        <f t="shared" si="208"/>
        <v>21375.200000000001</v>
      </c>
      <c r="G1999" s="48">
        <f t="shared" si="209"/>
        <v>42750.400000000001</v>
      </c>
      <c r="H1999" s="21">
        <v>307654</v>
      </c>
      <c r="I1999" s="21" t="s">
        <v>203</v>
      </c>
      <c r="J1999" s="21">
        <v>2</v>
      </c>
      <c r="K1999" s="21">
        <v>2</v>
      </c>
      <c r="L1999" s="21">
        <f t="shared" si="210"/>
        <v>0</v>
      </c>
      <c r="M1999" s="21" t="s">
        <v>2446</v>
      </c>
      <c r="N1999" s="30">
        <v>45888</v>
      </c>
      <c r="O1999" s="48">
        <v>52744</v>
      </c>
      <c r="P1999" s="21" t="s">
        <v>16</v>
      </c>
      <c r="Q1999" s="21" t="s">
        <v>2070</v>
      </c>
      <c r="R1999" s="21" t="s">
        <v>637</v>
      </c>
      <c r="S1999" s="3">
        <v>4</v>
      </c>
      <c r="T1999" s="37"/>
      <c r="U1999" s="21" t="s">
        <v>18</v>
      </c>
      <c r="V1999" s="21" t="str">
        <f>VLOOKUP(P1999,'Customer List'!B:C,2,)</f>
        <v>Delhi</v>
      </c>
      <c r="W1999" s="38"/>
      <c r="X1999" s="30">
        <v>45888</v>
      </c>
      <c r="Y1999" s="21">
        <f t="shared" si="211"/>
        <v>0</v>
      </c>
      <c r="Z1999" s="21" t="str">
        <f t="shared" si="212"/>
        <v>Tuesday</v>
      </c>
      <c r="AA1999" s="21" t="str">
        <f t="shared" si="213"/>
        <v>Tuesday</v>
      </c>
      <c r="AB1999" s="21" t="str">
        <f>VLOOKUP(U1999,'Currency Sheet'!A:C,3,)</f>
        <v>DOLLAR</v>
      </c>
      <c r="AC1999" s="42" t="str">
        <f>VLOOKUP(P1999,'Customer List'!B:D,3,)</f>
        <v>Local</v>
      </c>
    </row>
    <row r="2000" spans="1:29" x14ac:dyDescent="0.25">
      <c r="A2000" s="21">
        <v>1999</v>
      </c>
      <c r="B2000" s="21" t="s">
        <v>2369</v>
      </c>
      <c r="C2000" s="30">
        <v>45877</v>
      </c>
      <c r="D2000" s="30">
        <v>45885</v>
      </c>
      <c r="E2000" s="47">
        <v>204.4</v>
      </c>
      <c r="F2000" s="47">
        <f t="shared" si="208"/>
        <v>17987.2</v>
      </c>
      <c r="G2000" s="48">
        <f t="shared" si="209"/>
        <v>17987.2</v>
      </c>
      <c r="H2000" s="21">
        <v>310912</v>
      </c>
      <c r="I2000" s="21" t="s">
        <v>1806</v>
      </c>
      <c r="J2000" s="21">
        <v>1</v>
      </c>
      <c r="K2000" s="21">
        <v>1</v>
      </c>
      <c r="L2000" s="21">
        <f t="shared" si="210"/>
        <v>0</v>
      </c>
      <c r="M2000" s="21" t="s">
        <v>2414</v>
      </c>
      <c r="N2000" s="30">
        <v>45887</v>
      </c>
      <c r="O2000" s="48">
        <v>30776.799999999999</v>
      </c>
      <c r="P2000" s="21" t="s">
        <v>191</v>
      </c>
      <c r="Q2000" s="21" t="s">
        <v>2393</v>
      </c>
      <c r="R2000" s="21" t="s">
        <v>40</v>
      </c>
      <c r="S2000" s="3">
        <v>4</v>
      </c>
      <c r="T2000" s="37"/>
      <c r="U2000" s="21" t="s">
        <v>18</v>
      </c>
      <c r="V2000" s="21" t="str">
        <f>VLOOKUP(P2000,'Customer List'!B:C,2,)</f>
        <v>Chandigarh</v>
      </c>
      <c r="W2000" s="38"/>
      <c r="X2000" s="30">
        <v>45889</v>
      </c>
      <c r="Y2000" s="21">
        <f t="shared" si="211"/>
        <v>2</v>
      </c>
      <c r="Z2000" s="21" t="str">
        <f t="shared" si="212"/>
        <v>Monday</v>
      </c>
      <c r="AA2000" s="21" t="str">
        <f t="shared" si="213"/>
        <v>Wednesday</v>
      </c>
      <c r="AB2000" s="21" t="str">
        <f>VLOOKUP(U2000,'Currency Sheet'!A:C,3,)</f>
        <v>DOLLAR</v>
      </c>
      <c r="AC2000" s="42" t="str">
        <f>VLOOKUP(P2000,'Customer List'!B:D,3,)</f>
        <v>OutStation</v>
      </c>
    </row>
    <row r="2001" spans="1:29" x14ac:dyDescent="0.25">
      <c r="A2001" s="21">
        <v>2000</v>
      </c>
      <c r="B2001" s="21" t="s">
        <v>2369</v>
      </c>
      <c r="C2001" s="30">
        <v>45877</v>
      </c>
      <c r="D2001" s="30">
        <v>45885</v>
      </c>
      <c r="E2001" s="47">
        <v>185.5</v>
      </c>
      <c r="F2001" s="47">
        <f t="shared" si="208"/>
        <v>16324</v>
      </c>
      <c r="G2001" s="48">
        <f t="shared" si="209"/>
        <v>16324</v>
      </c>
      <c r="H2001" s="21">
        <v>317426</v>
      </c>
      <c r="I2001" s="21" t="s">
        <v>1716</v>
      </c>
      <c r="J2001" s="21">
        <v>1</v>
      </c>
      <c r="K2001" s="21">
        <v>1</v>
      </c>
      <c r="L2001" s="21">
        <f t="shared" si="210"/>
        <v>0</v>
      </c>
      <c r="M2001" s="21" t="s">
        <v>2446</v>
      </c>
      <c r="N2001" s="30">
        <v>45888</v>
      </c>
      <c r="O2001" s="48">
        <v>20140</v>
      </c>
      <c r="P2001" s="21" t="s">
        <v>16</v>
      </c>
      <c r="Q2001" s="21" t="s">
        <v>2070</v>
      </c>
      <c r="R2001" s="21" t="s">
        <v>637</v>
      </c>
      <c r="S2001" s="3">
        <v>4</v>
      </c>
      <c r="T2001" s="37"/>
      <c r="U2001" s="21" t="s">
        <v>18</v>
      </c>
      <c r="V2001" s="21" t="str">
        <f>VLOOKUP(P2001,'Customer List'!B:C,2,)</f>
        <v>Delhi</v>
      </c>
      <c r="W2001" s="38"/>
      <c r="X2001" s="30">
        <v>45888</v>
      </c>
      <c r="Y2001" s="21">
        <f t="shared" si="211"/>
        <v>0</v>
      </c>
      <c r="Z2001" s="21" t="str">
        <f t="shared" si="212"/>
        <v>Tuesday</v>
      </c>
      <c r="AA2001" s="21" t="str">
        <f t="shared" si="213"/>
        <v>Tuesday</v>
      </c>
      <c r="AB2001" s="21" t="str">
        <f>VLOOKUP(U2001,'Currency Sheet'!A:C,3,)</f>
        <v>DOLLAR</v>
      </c>
      <c r="AC2001" s="42" t="str">
        <f>VLOOKUP(P2001,'Customer List'!B:D,3,)</f>
        <v>Local</v>
      </c>
    </row>
    <row r="2002" spans="1:29" x14ac:dyDescent="0.25">
      <c r="A2002" s="21">
        <v>2001</v>
      </c>
      <c r="B2002" s="21" t="s">
        <v>2369</v>
      </c>
      <c r="C2002" s="30">
        <v>45877</v>
      </c>
      <c r="D2002" s="30">
        <v>45885</v>
      </c>
      <c r="E2002" s="47">
        <v>277.2</v>
      </c>
      <c r="F2002" s="47">
        <f t="shared" si="208"/>
        <v>24393.599999999999</v>
      </c>
      <c r="G2002" s="48">
        <f t="shared" si="209"/>
        <v>24393.599999999999</v>
      </c>
      <c r="H2002" s="21">
        <v>320008</v>
      </c>
      <c r="I2002" s="21" t="s">
        <v>3134</v>
      </c>
      <c r="J2002" s="21">
        <v>1</v>
      </c>
      <c r="K2002" s="21">
        <v>1</v>
      </c>
      <c r="L2002" s="21">
        <f t="shared" si="210"/>
        <v>0</v>
      </c>
      <c r="M2002" s="21" t="s">
        <v>2406</v>
      </c>
      <c r="N2002" s="30">
        <v>45887</v>
      </c>
      <c r="O2002" s="48">
        <v>33858</v>
      </c>
      <c r="P2002" s="21" t="s">
        <v>242</v>
      </c>
      <c r="Q2002" s="21">
        <v>58154518704</v>
      </c>
      <c r="R2002" s="21" t="s">
        <v>40</v>
      </c>
      <c r="S2002" s="3">
        <v>4</v>
      </c>
      <c r="T2002" s="37"/>
      <c r="U2002" s="21" t="s">
        <v>18</v>
      </c>
      <c r="V2002" s="21" t="str">
        <f>VLOOKUP(P2002,'Customer List'!B:C,2,)</f>
        <v>Mumbai</v>
      </c>
      <c r="W2002" s="38"/>
      <c r="X2002" s="30">
        <v>45888</v>
      </c>
      <c r="Y2002" s="21">
        <f t="shared" si="211"/>
        <v>1</v>
      </c>
      <c r="Z2002" s="21" t="str">
        <f t="shared" si="212"/>
        <v>Monday</v>
      </c>
      <c r="AA2002" s="21" t="str">
        <f t="shared" si="213"/>
        <v>Tuesday</v>
      </c>
      <c r="AB2002" s="21" t="str">
        <f>VLOOKUP(U2002,'Currency Sheet'!A:C,3,)</f>
        <v>DOLLAR</v>
      </c>
      <c r="AC2002" s="42" t="str">
        <f>VLOOKUP(P2002,'Customer List'!B:D,3,)</f>
        <v>OutStation</v>
      </c>
    </row>
    <row r="2003" spans="1:29" x14ac:dyDescent="0.25">
      <c r="A2003" s="21">
        <v>2002</v>
      </c>
      <c r="B2003" s="21" t="s">
        <v>2369</v>
      </c>
      <c r="C2003" s="30">
        <v>45877</v>
      </c>
      <c r="D2003" s="30">
        <v>45885</v>
      </c>
      <c r="E2003" s="47">
        <v>187.6</v>
      </c>
      <c r="F2003" s="47">
        <f t="shared" si="208"/>
        <v>16508.8</v>
      </c>
      <c r="G2003" s="48">
        <f t="shared" si="209"/>
        <v>16508.8</v>
      </c>
      <c r="H2003" s="21">
        <v>320806</v>
      </c>
      <c r="I2003" s="21" t="s">
        <v>2839</v>
      </c>
      <c r="J2003" s="21">
        <v>1</v>
      </c>
      <c r="K2003" s="21">
        <v>1</v>
      </c>
      <c r="L2003" s="21">
        <f t="shared" si="210"/>
        <v>0</v>
      </c>
      <c r="M2003" s="21" t="s">
        <v>2423</v>
      </c>
      <c r="N2003" s="30">
        <v>45887</v>
      </c>
      <c r="O2003" s="48">
        <v>28140</v>
      </c>
      <c r="P2003" s="21" t="s">
        <v>621</v>
      </c>
      <c r="Q2003" s="21">
        <v>58154519640</v>
      </c>
      <c r="R2003" s="21" t="s">
        <v>40</v>
      </c>
      <c r="S2003" s="3">
        <v>4</v>
      </c>
      <c r="T2003" s="37"/>
      <c r="U2003" s="21" t="s">
        <v>18</v>
      </c>
      <c r="V2003" s="21" t="str">
        <f>VLOOKUP(P2003,'Customer List'!B:C,2,)</f>
        <v>Hyderabad</v>
      </c>
      <c r="W2003" s="38"/>
      <c r="X2003" s="30">
        <v>45888</v>
      </c>
      <c r="Y2003" s="21">
        <f t="shared" si="211"/>
        <v>1</v>
      </c>
      <c r="Z2003" s="21" t="str">
        <f t="shared" si="212"/>
        <v>Monday</v>
      </c>
      <c r="AA2003" s="21" t="str">
        <f t="shared" si="213"/>
        <v>Tuesday</v>
      </c>
      <c r="AB2003" s="21" t="str">
        <f>VLOOKUP(U2003,'Currency Sheet'!A:C,3,)</f>
        <v>DOLLAR</v>
      </c>
      <c r="AC2003" s="42" t="str">
        <f>VLOOKUP(P2003,'Customer List'!B:D,3,)</f>
        <v>OutStation</v>
      </c>
    </row>
    <row r="2004" spans="1:29" x14ac:dyDescent="0.25">
      <c r="A2004" s="21">
        <v>2003</v>
      </c>
      <c r="B2004" s="21" t="s">
        <v>2369</v>
      </c>
      <c r="C2004" s="30">
        <v>45877</v>
      </c>
      <c r="D2004" s="30">
        <v>45885</v>
      </c>
      <c r="E2004" s="47">
        <v>221.9</v>
      </c>
      <c r="F2004" s="47">
        <f t="shared" si="208"/>
        <v>19527.2</v>
      </c>
      <c r="G2004" s="48">
        <f t="shared" si="209"/>
        <v>19527.2</v>
      </c>
      <c r="H2004" s="21">
        <v>321124</v>
      </c>
      <c r="I2004" s="21" t="s">
        <v>3135</v>
      </c>
      <c r="J2004" s="21">
        <v>1</v>
      </c>
      <c r="K2004" s="21">
        <v>1</v>
      </c>
      <c r="L2004" s="21">
        <f t="shared" si="210"/>
        <v>0</v>
      </c>
      <c r="M2004" s="21" t="s">
        <v>2492</v>
      </c>
      <c r="N2004" s="30">
        <v>45891</v>
      </c>
      <c r="O2004" s="48">
        <v>27103.5</v>
      </c>
      <c r="P2004" s="21" t="s">
        <v>42</v>
      </c>
      <c r="Q2004" s="21" t="s">
        <v>636</v>
      </c>
      <c r="R2004" s="21" t="s">
        <v>637</v>
      </c>
      <c r="S2004" s="3">
        <v>4</v>
      </c>
      <c r="T2004" s="37"/>
      <c r="U2004" s="21" t="s">
        <v>18</v>
      </c>
      <c r="V2004" s="21" t="str">
        <f>VLOOKUP(P2004,'Customer List'!B:C,2,)</f>
        <v>Faridabad</v>
      </c>
      <c r="W2004" s="38"/>
      <c r="X2004" s="30">
        <v>45891</v>
      </c>
      <c r="Y2004" s="21">
        <f t="shared" si="211"/>
        <v>0</v>
      </c>
      <c r="Z2004" s="21" t="str">
        <f t="shared" si="212"/>
        <v>Friday</v>
      </c>
      <c r="AA2004" s="21" t="str">
        <f t="shared" si="213"/>
        <v>Friday</v>
      </c>
      <c r="AB2004" s="21" t="str">
        <f>VLOOKUP(U2004,'Currency Sheet'!A:C,3,)</f>
        <v>DOLLAR</v>
      </c>
      <c r="AC2004" s="42" t="str">
        <f>VLOOKUP(P2004,'Customer List'!B:D,3,)</f>
        <v>Local</v>
      </c>
    </row>
    <row r="2005" spans="1:29" x14ac:dyDescent="0.25">
      <c r="A2005" s="21">
        <v>2004</v>
      </c>
      <c r="B2005" s="21" t="s">
        <v>2369</v>
      </c>
      <c r="C2005" s="30">
        <v>45877</v>
      </c>
      <c r="D2005" s="30">
        <v>45885</v>
      </c>
      <c r="E2005" s="47">
        <v>104.3</v>
      </c>
      <c r="F2005" s="47">
        <f t="shared" si="208"/>
        <v>9178.4</v>
      </c>
      <c r="G2005" s="48">
        <f t="shared" si="209"/>
        <v>9178.4</v>
      </c>
      <c r="H2005" s="21">
        <v>329907</v>
      </c>
      <c r="I2005" s="21" t="s">
        <v>3136</v>
      </c>
      <c r="J2005" s="21">
        <v>1</v>
      </c>
      <c r="K2005" s="21">
        <v>1</v>
      </c>
      <c r="L2005" s="21">
        <f t="shared" si="210"/>
        <v>0</v>
      </c>
      <c r="M2005" s="21" t="s">
        <v>2411</v>
      </c>
      <c r="N2005" s="30">
        <v>45887</v>
      </c>
      <c r="O2005" s="48">
        <v>15704.6</v>
      </c>
      <c r="P2005" s="21" t="s">
        <v>191</v>
      </c>
      <c r="Q2005" s="21" t="s">
        <v>2393</v>
      </c>
      <c r="R2005" s="21" t="s">
        <v>40</v>
      </c>
      <c r="S2005" s="3">
        <v>4</v>
      </c>
      <c r="T2005" s="37"/>
      <c r="U2005" s="21" t="s">
        <v>18</v>
      </c>
      <c r="V2005" s="21" t="str">
        <f>VLOOKUP(P2005,'Customer List'!B:C,2,)</f>
        <v>Chandigarh</v>
      </c>
      <c r="W2005" s="38"/>
      <c r="X2005" s="30">
        <v>45889</v>
      </c>
      <c r="Y2005" s="21">
        <f t="shared" si="211"/>
        <v>2</v>
      </c>
      <c r="Z2005" s="21" t="str">
        <f t="shared" si="212"/>
        <v>Monday</v>
      </c>
      <c r="AA2005" s="21" t="str">
        <f t="shared" si="213"/>
        <v>Wednesday</v>
      </c>
      <c r="AB2005" s="21" t="str">
        <f>VLOOKUP(U2005,'Currency Sheet'!A:C,3,)</f>
        <v>DOLLAR</v>
      </c>
      <c r="AC2005" s="42" t="str">
        <f>VLOOKUP(P2005,'Customer List'!B:D,3,)</f>
        <v>OutStation</v>
      </c>
    </row>
    <row r="2006" spans="1:29" x14ac:dyDescent="0.25">
      <c r="A2006" s="21">
        <v>2005</v>
      </c>
      <c r="B2006" s="21" t="s">
        <v>2369</v>
      </c>
      <c r="C2006" s="30">
        <v>45877</v>
      </c>
      <c r="D2006" s="30">
        <v>45885</v>
      </c>
      <c r="E2006" s="47">
        <v>262.5</v>
      </c>
      <c r="F2006" s="47">
        <f t="shared" si="208"/>
        <v>23100</v>
      </c>
      <c r="G2006" s="48">
        <f t="shared" si="209"/>
        <v>23100</v>
      </c>
      <c r="H2006" s="21">
        <v>331318</v>
      </c>
      <c r="I2006" s="21" t="s">
        <v>3137</v>
      </c>
      <c r="J2006" s="21">
        <v>1</v>
      </c>
      <c r="K2006" s="21">
        <v>1</v>
      </c>
      <c r="L2006" s="21">
        <f t="shared" si="210"/>
        <v>0</v>
      </c>
      <c r="M2006" s="21" t="s">
        <v>2492</v>
      </c>
      <c r="N2006" s="30">
        <v>45891</v>
      </c>
      <c r="O2006" s="48">
        <v>32062.5</v>
      </c>
      <c r="P2006" s="21" t="s">
        <v>42</v>
      </c>
      <c r="Q2006" s="21" t="s">
        <v>636</v>
      </c>
      <c r="R2006" s="21" t="s">
        <v>637</v>
      </c>
      <c r="S2006" s="3">
        <v>4</v>
      </c>
      <c r="T2006" s="37"/>
      <c r="U2006" s="21" t="s">
        <v>18</v>
      </c>
      <c r="V2006" s="21" t="str">
        <f>VLOOKUP(P2006,'Customer List'!B:C,2,)</f>
        <v>Faridabad</v>
      </c>
      <c r="W2006" s="38"/>
      <c r="X2006" s="30">
        <v>45891</v>
      </c>
      <c r="Y2006" s="21">
        <f t="shared" si="211"/>
        <v>0</v>
      </c>
      <c r="Z2006" s="21" t="str">
        <f t="shared" si="212"/>
        <v>Friday</v>
      </c>
      <c r="AA2006" s="21" t="str">
        <f t="shared" si="213"/>
        <v>Friday</v>
      </c>
      <c r="AB2006" s="21" t="str">
        <f>VLOOKUP(U2006,'Currency Sheet'!A:C,3,)</f>
        <v>DOLLAR</v>
      </c>
      <c r="AC2006" s="42" t="str">
        <f>VLOOKUP(P2006,'Customer List'!B:D,3,)</f>
        <v>Local</v>
      </c>
    </row>
    <row r="2007" spans="1:29" x14ac:dyDescent="0.25">
      <c r="A2007" s="21">
        <v>2006</v>
      </c>
      <c r="B2007" s="21" t="s">
        <v>2369</v>
      </c>
      <c r="C2007" s="30">
        <v>45877</v>
      </c>
      <c r="D2007" s="30">
        <v>45885</v>
      </c>
      <c r="E2007" s="47">
        <v>224</v>
      </c>
      <c r="F2007" s="47">
        <f t="shared" si="208"/>
        <v>19712</v>
      </c>
      <c r="G2007" s="48">
        <f t="shared" si="209"/>
        <v>19712</v>
      </c>
      <c r="H2007" s="21">
        <v>333810</v>
      </c>
      <c r="I2007" s="21" t="s">
        <v>3138</v>
      </c>
      <c r="J2007" s="21">
        <v>1</v>
      </c>
      <c r="K2007" s="21">
        <v>1</v>
      </c>
      <c r="L2007" s="21">
        <f t="shared" si="210"/>
        <v>0</v>
      </c>
      <c r="M2007" s="21" t="s">
        <v>2492</v>
      </c>
      <c r="N2007" s="30">
        <v>45891</v>
      </c>
      <c r="O2007" s="48">
        <v>27360</v>
      </c>
      <c r="P2007" s="21" t="s">
        <v>42</v>
      </c>
      <c r="Q2007" s="21" t="s">
        <v>636</v>
      </c>
      <c r="R2007" s="21" t="s">
        <v>637</v>
      </c>
      <c r="S2007" s="3">
        <v>4</v>
      </c>
      <c r="T2007" s="37"/>
      <c r="U2007" s="21" t="s">
        <v>18</v>
      </c>
      <c r="V2007" s="21" t="str">
        <f>VLOOKUP(P2007,'Customer List'!B:C,2,)</f>
        <v>Faridabad</v>
      </c>
      <c r="W2007" s="38"/>
      <c r="X2007" s="30">
        <v>45891</v>
      </c>
      <c r="Y2007" s="21">
        <f t="shared" si="211"/>
        <v>0</v>
      </c>
      <c r="Z2007" s="21" t="str">
        <f t="shared" si="212"/>
        <v>Friday</v>
      </c>
      <c r="AA2007" s="21" t="str">
        <f t="shared" si="213"/>
        <v>Friday</v>
      </c>
      <c r="AB2007" s="21" t="str">
        <f>VLOOKUP(U2007,'Currency Sheet'!A:C,3,)</f>
        <v>DOLLAR</v>
      </c>
      <c r="AC2007" s="42" t="str">
        <f>VLOOKUP(P2007,'Customer List'!B:D,3,)</f>
        <v>Local</v>
      </c>
    </row>
    <row r="2008" spans="1:29" x14ac:dyDescent="0.25">
      <c r="A2008" s="21">
        <v>2007</v>
      </c>
      <c r="B2008" s="21" t="s">
        <v>2369</v>
      </c>
      <c r="C2008" s="30">
        <v>45877</v>
      </c>
      <c r="D2008" s="30">
        <v>45885</v>
      </c>
      <c r="E2008" s="47">
        <v>160.30000000000001</v>
      </c>
      <c r="F2008" s="47">
        <f t="shared" si="208"/>
        <v>14106.400000000001</v>
      </c>
      <c r="G2008" s="48">
        <f t="shared" si="209"/>
        <v>14106.400000000001</v>
      </c>
      <c r="H2008" s="21">
        <v>338304</v>
      </c>
      <c r="I2008" s="21" t="s">
        <v>3139</v>
      </c>
      <c r="J2008" s="21">
        <v>1</v>
      </c>
      <c r="K2008" s="21">
        <v>1</v>
      </c>
      <c r="L2008" s="21">
        <f t="shared" si="210"/>
        <v>0</v>
      </c>
      <c r="M2008" s="21" t="s">
        <v>2423</v>
      </c>
      <c r="N2008" s="30">
        <v>45887</v>
      </c>
      <c r="O2008" s="48">
        <v>24045</v>
      </c>
      <c r="P2008" s="21" t="s">
        <v>621</v>
      </c>
      <c r="Q2008" s="21">
        <v>58154519640</v>
      </c>
      <c r="R2008" s="21" t="s">
        <v>40</v>
      </c>
      <c r="S2008" s="3">
        <v>4</v>
      </c>
      <c r="T2008" s="37"/>
      <c r="U2008" s="21" t="s">
        <v>18</v>
      </c>
      <c r="V2008" s="21" t="str">
        <f>VLOOKUP(P2008,'Customer List'!B:C,2,)</f>
        <v>Hyderabad</v>
      </c>
      <c r="W2008" s="38"/>
      <c r="X2008" s="30">
        <v>45888</v>
      </c>
      <c r="Y2008" s="21">
        <f t="shared" si="211"/>
        <v>1</v>
      </c>
      <c r="Z2008" s="21" t="str">
        <f t="shared" si="212"/>
        <v>Monday</v>
      </c>
      <c r="AA2008" s="21" t="str">
        <f t="shared" si="213"/>
        <v>Tuesday</v>
      </c>
      <c r="AB2008" s="21" t="str">
        <f>VLOOKUP(U2008,'Currency Sheet'!A:C,3,)</f>
        <v>DOLLAR</v>
      </c>
      <c r="AC2008" s="42" t="str">
        <f>VLOOKUP(P2008,'Customer List'!B:D,3,)</f>
        <v>OutStation</v>
      </c>
    </row>
    <row r="2009" spans="1:29" x14ac:dyDescent="0.25">
      <c r="A2009" s="21">
        <v>2008</v>
      </c>
      <c r="B2009" s="21" t="s">
        <v>2369</v>
      </c>
      <c r="C2009" s="30">
        <v>45877</v>
      </c>
      <c r="D2009" s="30">
        <v>45885</v>
      </c>
      <c r="E2009" s="47">
        <v>305.25</v>
      </c>
      <c r="F2009" s="47">
        <f t="shared" si="208"/>
        <v>26862</v>
      </c>
      <c r="G2009" s="48">
        <f t="shared" si="209"/>
        <v>26862</v>
      </c>
      <c r="H2009" s="21">
        <v>341626</v>
      </c>
      <c r="I2009" s="21" t="s">
        <v>3140</v>
      </c>
      <c r="J2009" s="21">
        <v>1</v>
      </c>
      <c r="K2009" s="21">
        <v>1</v>
      </c>
      <c r="L2009" s="21">
        <f t="shared" si="210"/>
        <v>0</v>
      </c>
      <c r="M2009" s="21" t="s">
        <v>2446</v>
      </c>
      <c r="N2009" s="30">
        <v>45888</v>
      </c>
      <c r="O2009" s="48">
        <v>30932</v>
      </c>
      <c r="P2009" s="21" t="s">
        <v>16</v>
      </c>
      <c r="Q2009" s="21" t="s">
        <v>2070</v>
      </c>
      <c r="R2009" s="21" t="s">
        <v>637</v>
      </c>
      <c r="S2009" s="3">
        <v>4</v>
      </c>
      <c r="T2009" s="37"/>
      <c r="U2009" s="21" t="s">
        <v>18</v>
      </c>
      <c r="V2009" s="21" t="str">
        <f>VLOOKUP(P2009,'Customer List'!B:C,2,)</f>
        <v>Delhi</v>
      </c>
      <c r="W2009" s="38"/>
      <c r="X2009" s="30">
        <v>45888</v>
      </c>
      <c r="Y2009" s="21">
        <f t="shared" si="211"/>
        <v>0</v>
      </c>
      <c r="Z2009" s="21" t="str">
        <f t="shared" si="212"/>
        <v>Tuesday</v>
      </c>
      <c r="AA2009" s="21" t="str">
        <f t="shared" si="213"/>
        <v>Tuesday</v>
      </c>
      <c r="AB2009" s="21" t="str">
        <f>VLOOKUP(U2009,'Currency Sheet'!A:C,3,)</f>
        <v>DOLLAR</v>
      </c>
      <c r="AC2009" s="42" t="str">
        <f>VLOOKUP(P2009,'Customer List'!B:D,3,)</f>
        <v>Local</v>
      </c>
    </row>
    <row r="2010" spans="1:29" x14ac:dyDescent="0.25">
      <c r="A2010" s="21">
        <v>2009</v>
      </c>
      <c r="B2010" s="21" t="s">
        <v>2369</v>
      </c>
      <c r="C2010" s="30">
        <v>45877</v>
      </c>
      <c r="D2010" s="30">
        <v>45885</v>
      </c>
      <c r="E2010" s="47">
        <v>226.1</v>
      </c>
      <c r="F2010" s="47">
        <f t="shared" si="208"/>
        <v>19896.8</v>
      </c>
      <c r="G2010" s="48">
        <f t="shared" si="209"/>
        <v>39793.599999999999</v>
      </c>
      <c r="H2010" s="21">
        <v>352904</v>
      </c>
      <c r="I2010" s="21" t="s">
        <v>3141</v>
      </c>
      <c r="J2010" s="21">
        <v>2</v>
      </c>
      <c r="K2010" s="21">
        <v>2</v>
      </c>
      <c r="L2010" s="21">
        <f t="shared" si="210"/>
        <v>0</v>
      </c>
      <c r="M2010" s="21" t="s">
        <v>2422</v>
      </c>
      <c r="N2010" s="30">
        <v>45887</v>
      </c>
      <c r="O2010" s="48">
        <v>61370</v>
      </c>
      <c r="P2010" s="21" t="s">
        <v>621</v>
      </c>
      <c r="Q2010" s="21">
        <v>58154519640</v>
      </c>
      <c r="R2010" s="21" t="s">
        <v>40</v>
      </c>
      <c r="S2010" s="3">
        <v>4</v>
      </c>
      <c r="T2010" s="37"/>
      <c r="U2010" s="21" t="s">
        <v>18</v>
      </c>
      <c r="V2010" s="21" t="str">
        <f>VLOOKUP(P2010,'Customer List'!B:C,2,)</f>
        <v>Hyderabad</v>
      </c>
      <c r="W2010" s="38"/>
      <c r="X2010" s="30">
        <v>45888</v>
      </c>
      <c r="Y2010" s="21">
        <f t="shared" si="211"/>
        <v>1</v>
      </c>
      <c r="Z2010" s="21" t="str">
        <f t="shared" si="212"/>
        <v>Monday</v>
      </c>
      <c r="AA2010" s="21" t="str">
        <f t="shared" si="213"/>
        <v>Tuesday</v>
      </c>
      <c r="AB2010" s="21" t="str">
        <f>VLOOKUP(U2010,'Currency Sheet'!A:C,3,)</f>
        <v>DOLLAR</v>
      </c>
      <c r="AC2010" s="42" t="str">
        <f>VLOOKUP(P2010,'Customer List'!B:D,3,)</f>
        <v>OutStation</v>
      </c>
    </row>
    <row r="2011" spans="1:29" x14ac:dyDescent="0.25">
      <c r="A2011" s="21">
        <v>2010</v>
      </c>
      <c r="B2011" s="21" t="s">
        <v>2369</v>
      </c>
      <c r="C2011" s="30">
        <v>45877</v>
      </c>
      <c r="D2011" s="30">
        <v>45885</v>
      </c>
      <c r="E2011" s="47">
        <v>236.6</v>
      </c>
      <c r="F2011" s="47">
        <f t="shared" si="208"/>
        <v>20820.8</v>
      </c>
      <c r="G2011" s="48">
        <f t="shared" si="209"/>
        <v>41641.599999999999</v>
      </c>
      <c r="H2011" s="21">
        <v>352906</v>
      </c>
      <c r="I2011" s="21" t="s">
        <v>3142</v>
      </c>
      <c r="J2011" s="21">
        <v>2</v>
      </c>
      <c r="K2011" s="21">
        <v>2</v>
      </c>
      <c r="L2011" s="21">
        <f t="shared" si="210"/>
        <v>0</v>
      </c>
      <c r="M2011" s="21" t="s">
        <v>2412</v>
      </c>
      <c r="N2011" s="30">
        <v>45887</v>
      </c>
      <c r="O2011" s="48">
        <v>71250.399999999994</v>
      </c>
      <c r="P2011" s="21" t="s">
        <v>191</v>
      </c>
      <c r="Q2011" s="21" t="s">
        <v>2393</v>
      </c>
      <c r="R2011" s="21" t="s">
        <v>40</v>
      </c>
      <c r="S2011" s="3">
        <v>4</v>
      </c>
      <c r="T2011" s="37"/>
      <c r="U2011" s="21" t="s">
        <v>18</v>
      </c>
      <c r="V2011" s="21" t="str">
        <f>VLOOKUP(P2011,'Customer List'!B:C,2,)</f>
        <v>Chandigarh</v>
      </c>
      <c r="W2011" s="38"/>
      <c r="X2011" s="30">
        <v>45889</v>
      </c>
      <c r="Y2011" s="21">
        <f t="shared" si="211"/>
        <v>2</v>
      </c>
      <c r="Z2011" s="21" t="str">
        <f t="shared" si="212"/>
        <v>Monday</v>
      </c>
      <c r="AA2011" s="21" t="str">
        <f t="shared" si="213"/>
        <v>Wednesday</v>
      </c>
      <c r="AB2011" s="21" t="str">
        <f>VLOOKUP(U2011,'Currency Sheet'!A:C,3,)</f>
        <v>DOLLAR</v>
      </c>
      <c r="AC2011" s="42" t="str">
        <f>VLOOKUP(P2011,'Customer List'!B:D,3,)</f>
        <v>OutStation</v>
      </c>
    </row>
    <row r="2012" spans="1:29" x14ac:dyDescent="0.25">
      <c r="A2012" s="21">
        <v>2011</v>
      </c>
      <c r="B2012" s="21" t="s">
        <v>2369</v>
      </c>
      <c r="C2012" s="30">
        <v>45877</v>
      </c>
      <c r="D2012" s="30">
        <v>45885</v>
      </c>
      <c r="E2012" s="47">
        <v>267.39999999999998</v>
      </c>
      <c r="F2012" s="47">
        <f t="shared" si="208"/>
        <v>23531.199999999997</v>
      </c>
      <c r="G2012" s="48">
        <f t="shared" si="209"/>
        <v>23531.199999999997</v>
      </c>
      <c r="H2012" s="21">
        <v>353226</v>
      </c>
      <c r="I2012" s="21" t="s">
        <v>3143</v>
      </c>
      <c r="J2012" s="21">
        <v>1</v>
      </c>
      <c r="K2012" s="21">
        <v>1</v>
      </c>
      <c r="L2012" s="21">
        <f t="shared" si="210"/>
        <v>0</v>
      </c>
      <c r="M2012" s="21" t="s">
        <v>2446</v>
      </c>
      <c r="N2012" s="30">
        <v>45888</v>
      </c>
      <c r="O2012" s="48">
        <v>29032</v>
      </c>
      <c r="P2012" s="21" t="s">
        <v>16</v>
      </c>
      <c r="Q2012" s="21" t="s">
        <v>2070</v>
      </c>
      <c r="R2012" s="21" t="s">
        <v>637</v>
      </c>
      <c r="S2012" s="3">
        <v>4</v>
      </c>
      <c r="T2012" s="37"/>
      <c r="U2012" s="21" t="s">
        <v>18</v>
      </c>
      <c r="V2012" s="21" t="str">
        <f>VLOOKUP(P2012,'Customer List'!B:C,2,)</f>
        <v>Delhi</v>
      </c>
      <c r="W2012" s="38"/>
      <c r="X2012" s="30">
        <v>45888</v>
      </c>
      <c r="Y2012" s="21">
        <f t="shared" si="211"/>
        <v>0</v>
      </c>
      <c r="Z2012" s="21" t="str">
        <f t="shared" si="212"/>
        <v>Tuesday</v>
      </c>
      <c r="AA2012" s="21" t="str">
        <f t="shared" si="213"/>
        <v>Tuesday</v>
      </c>
      <c r="AB2012" s="21" t="str">
        <f>VLOOKUP(U2012,'Currency Sheet'!A:C,3,)</f>
        <v>DOLLAR</v>
      </c>
      <c r="AC2012" s="42" t="str">
        <f>VLOOKUP(P2012,'Customer List'!B:D,3,)</f>
        <v>Local</v>
      </c>
    </row>
    <row r="2013" spans="1:29" x14ac:dyDescent="0.25">
      <c r="A2013" s="21">
        <v>2012</v>
      </c>
      <c r="B2013" s="21" t="s">
        <v>2369</v>
      </c>
      <c r="C2013" s="30">
        <v>45877</v>
      </c>
      <c r="D2013" s="30">
        <v>45885</v>
      </c>
      <c r="E2013" s="47">
        <v>273.7</v>
      </c>
      <c r="F2013" s="47">
        <f t="shared" si="208"/>
        <v>24085.599999999999</v>
      </c>
      <c r="G2013" s="48">
        <f t="shared" si="209"/>
        <v>24085.599999999999</v>
      </c>
      <c r="H2013" s="21">
        <v>353272</v>
      </c>
      <c r="I2013" s="21" t="s">
        <v>3144</v>
      </c>
      <c r="J2013" s="21">
        <v>1</v>
      </c>
      <c r="K2013" s="21">
        <v>1</v>
      </c>
      <c r="L2013" s="21">
        <f t="shared" si="210"/>
        <v>0</v>
      </c>
      <c r="M2013" s="21" t="s">
        <v>2446</v>
      </c>
      <c r="N2013" s="30">
        <v>45888</v>
      </c>
      <c r="O2013" s="48">
        <v>29716</v>
      </c>
      <c r="P2013" s="21" t="s">
        <v>16</v>
      </c>
      <c r="Q2013" s="21" t="s">
        <v>2070</v>
      </c>
      <c r="R2013" s="21" t="s">
        <v>637</v>
      </c>
      <c r="S2013" s="3">
        <v>4</v>
      </c>
      <c r="T2013" s="37"/>
      <c r="U2013" s="21" t="s">
        <v>18</v>
      </c>
      <c r="V2013" s="21" t="str">
        <f>VLOOKUP(P2013,'Customer List'!B:C,2,)</f>
        <v>Delhi</v>
      </c>
      <c r="W2013" s="38"/>
      <c r="X2013" s="30">
        <v>45888</v>
      </c>
      <c r="Y2013" s="21">
        <f t="shared" si="211"/>
        <v>0</v>
      </c>
      <c r="Z2013" s="21" t="str">
        <f t="shared" si="212"/>
        <v>Tuesday</v>
      </c>
      <c r="AA2013" s="21" t="str">
        <f t="shared" si="213"/>
        <v>Tuesday</v>
      </c>
      <c r="AB2013" s="21" t="str">
        <f>VLOOKUP(U2013,'Currency Sheet'!A:C,3,)</f>
        <v>DOLLAR</v>
      </c>
      <c r="AC2013" s="42" t="str">
        <f>VLOOKUP(P2013,'Customer List'!B:D,3,)</f>
        <v>Local</v>
      </c>
    </row>
    <row r="2014" spans="1:29" x14ac:dyDescent="0.25">
      <c r="A2014" s="21">
        <v>2013</v>
      </c>
      <c r="B2014" s="21" t="s">
        <v>2369</v>
      </c>
      <c r="C2014" s="30">
        <v>45877</v>
      </c>
      <c r="D2014" s="30">
        <v>45885</v>
      </c>
      <c r="E2014" s="47">
        <v>153</v>
      </c>
      <c r="F2014" s="47">
        <f t="shared" si="208"/>
        <v>13464</v>
      </c>
      <c r="G2014" s="48">
        <f t="shared" si="209"/>
        <v>13464</v>
      </c>
      <c r="H2014" s="21">
        <v>354515</v>
      </c>
      <c r="I2014" s="21" t="s">
        <v>3145</v>
      </c>
      <c r="J2014" s="21">
        <v>1</v>
      </c>
      <c r="K2014" s="21">
        <v>1</v>
      </c>
      <c r="L2014" s="21">
        <f t="shared" si="210"/>
        <v>0</v>
      </c>
      <c r="M2014" s="21" t="s">
        <v>2425</v>
      </c>
      <c r="N2014" s="30">
        <v>45887</v>
      </c>
      <c r="O2014" s="48">
        <v>23715</v>
      </c>
      <c r="P2014" s="21" t="s">
        <v>1018</v>
      </c>
      <c r="Q2014" s="21">
        <v>58154521795</v>
      </c>
      <c r="R2014" s="21" t="s">
        <v>40</v>
      </c>
      <c r="S2014" s="3">
        <v>4</v>
      </c>
      <c r="T2014" s="37"/>
      <c r="U2014" s="21" t="s">
        <v>18</v>
      </c>
      <c r="V2014" s="21" t="str">
        <f>VLOOKUP(P2014,'Customer List'!B:C,2,)</f>
        <v>Guwahati</v>
      </c>
      <c r="W2014" s="38"/>
      <c r="X2014" s="30">
        <v>45888</v>
      </c>
      <c r="Y2014" s="21">
        <f t="shared" si="211"/>
        <v>1</v>
      </c>
      <c r="Z2014" s="21" t="str">
        <f t="shared" si="212"/>
        <v>Monday</v>
      </c>
      <c r="AA2014" s="21" t="str">
        <f t="shared" si="213"/>
        <v>Tuesday</v>
      </c>
      <c r="AB2014" s="21" t="str">
        <f>VLOOKUP(U2014,'Currency Sheet'!A:C,3,)</f>
        <v>DOLLAR</v>
      </c>
      <c r="AC2014" s="42" t="str">
        <f>VLOOKUP(P2014,'Customer List'!B:D,3,)</f>
        <v>OutStation</v>
      </c>
    </row>
    <row r="2015" spans="1:29" x14ac:dyDescent="0.25">
      <c r="A2015" s="21">
        <v>2014</v>
      </c>
      <c r="B2015" s="21" t="s">
        <v>2369</v>
      </c>
      <c r="C2015" s="30">
        <v>45877</v>
      </c>
      <c r="D2015" s="30">
        <v>45885</v>
      </c>
      <c r="E2015" s="47">
        <v>203.7</v>
      </c>
      <c r="F2015" s="47">
        <f t="shared" si="208"/>
        <v>17925.599999999999</v>
      </c>
      <c r="G2015" s="48">
        <f t="shared" si="209"/>
        <v>17925.599999999999</v>
      </c>
      <c r="H2015" s="21">
        <v>362504</v>
      </c>
      <c r="I2015" s="21" t="s">
        <v>3024</v>
      </c>
      <c r="J2015" s="21">
        <v>1</v>
      </c>
      <c r="K2015" s="21">
        <v>1</v>
      </c>
      <c r="L2015" s="21">
        <f t="shared" si="210"/>
        <v>0</v>
      </c>
      <c r="M2015" s="21" t="s">
        <v>2446</v>
      </c>
      <c r="N2015" s="30">
        <v>45888</v>
      </c>
      <c r="O2015" s="48">
        <v>22116</v>
      </c>
      <c r="P2015" s="21" t="s">
        <v>16</v>
      </c>
      <c r="Q2015" s="21" t="s">
        <v>2070</v>
      </c>
      <c r="R2015" s="21" t="s">
        <v>637</v>
      </c>
      <c r="S2015" s="3">
        <v>4</v>
      </c>
      <c r="T2015" s="37"/>
      <c r="U2015" s="21" t="s">
        <v>18</v>
      </c>
      <c r="V2015" s="21" t="str">
        <f>VLOOKUP(P2015,'Customer List'!B:C,2,)</f>
        <v>Delhi</v>
      </c>
      <c r="W2015" s="38"/>
      <c r="X2015" s="30">
        <v>45888</v>
      </c>
      <c r="Y2015" s="21">
        <f t="shared" si="211"/>
        <v>0</v>
      </c>
      <c r="Z2015" s="21" t="str">
        <f t="shared" si="212"/>
        <v>Tuesday</v>
      </c>
      <c r="AA2015" s="21" t="str">
        <f t="shared" si="213"/>
        <v>Tuesday</v>
      </c>
      <c r="AB2015" s="21" t="str">
        <f>VLOOKUP(U2015,'Currency Sheet'!A:C,3,)</f>
        <v>DOLLAR</v>
      </c>
      <c r="AC2015" s="42" t="str">
        <f>VLOOKUP(P2015,'Customer List'!B:D,3,)</f>
        <v>Local</v>
      </c>
    </row>
    <row r="2016" spans="1:29" x14ac:dyDescent="0.25">
      <c r="A2016" s="21">
        <v>2015</v>
      </c>
      <c r="B2016" s="21" t="s">
        <v>2369</v>
      </c>
      <c r="C2016" s="30">
        <v>45877</v>
      </c>
      <c r="D2016" s="30">
        <v>45885</v>
      </c>
      <c r="E2016" s="47">
        <v>321.75</v>
      </c>
      <c r="F2016" s="47">
        <f t="shared" si="208"/>
        <v>28314</v>
      </c>
      <c r="G2016" s="48">
        <f t="shared" si="209"/>
        <v>28314</v>
      </c>
      <c r="H2016" s="21">
        <v>362538</v>
      </c>
      <c r="I2016" s="21" t="s">
        <v>3014</v>
      </c>
      <c r="J2016" s="21">
        <v>1</v>
      </c>
      <c r="K2016" s="21">
        <v>1</v>
      </c>
      <c r="L2016" s="21">
        <f t="shared" si="210"/>
        <v>0</v>
      </c>
      <c r="M2016" s="21" t="s">
        <v>2446</v>
      </c>
      <c r="N2016" s="30">
        <v>45888</v>
      </c>
      <c r="O2016" s="48">
        <v>32604</v>
      </c>
      <c r="P2016" s="21" t="s">
        <v>16</v>
      </c>
      <c r="Q2016" s="21" t="s">
        <v>2070</v>
      </c>
      <c r="R2016" s="21" t="s">
        <v>637</v>
      </c>
      <c r="S2016" s="3">
        <v>4</v>
      </c>
      <c r="T2016" s="37"/>
      <c r="U2016" s="21" t="s">
        <v>18</v>
      </c>
      <c r="V2016" s="21" t="str">
        <f>VLOOKUP(P2016,'Customer List'!B:C,2,)</f>
        <v>Delhi</v>
      </c>
      <c r="W2016" s="38"/>
      <c r="X2016" s="30">
        <v>45888</v>
      </c>
      <c r="Y2016" s="21">
        <f t="shared" si="211"/>
        <v>0</v>
      </c>
      <c r="Z2016" s="21" t="str">
        <f t="shared" si="212"/>
        <v>Tuesday</v>
      </c>
      <c r="AA2016" s="21" t="str">
        <f t="shared" si="213"/>
        <v>Tuesday</v>
      </c>
      <c r="AB2016" s="21" t="str">
        <f>VLOOKUP(U2016,'Currency Sheet'!A:C,3,)</f>
        <v>DOLLAR</v>
      </c>
      <c r="AC2016" s="42" t="str">
        <f>VLOOKUP(P2016,'Customer List'!B:D,3,)</f>
        <v>Local</v>
      </c>
    </row>
    <row r="2017" spans="1:29" x14ac:dyDescent="0.25">
      <c r="A2017" s="21">
        <v>2016</v>
      </c>
      <c r="B2017" s="21" t="s">
        <v>2369</v>
      </c>
      <c r="C2017" s="30">
        <v>45877</v>
      </c>
      <c r="D2017" s="30">
        <v>45885</v>
      </c>
      <c r="E2017" s="47">
        <v>187.6</v>
      </c>
      <c r="F2017" s="47">
        <f t="shared" si="208"/>
        <v>16508.8</v>
      </c>
      <c r="G2017" s="48">
        <f t="shared" si="209"/>
        <v>16508.8</v>
      </c>
      <c r="H2017" s="21">
        <v>364108</v>
      </c>
      <c r="I2017" s="21" t="s">
        <v>3146</v>
      </c>
      <c r="J2017" s="21">
        <v>1</v>
      </c>
      <c r="K2017" s="21">
        <v>1</v>
      </c>
      <c r="L2017" s="21">
        <f t="shared" si="210"/>
        <v>0</v>
      </c>
      <c r="M2017" s="21" t="s">
        <v>2416</v>
      </c>
      <c r="N2017" s="30">
        <v>45887</v>
      </c>
      <c r="O2017" s="48">
        <v>24174.27</v>
      </c>
      <c r="P2017" s="21" t="s">
        <v>269</v>
      </c>
      <c r="Q2017" s="21">
        <v>58154517212</v>
      </c>
      <c r="R2017" s="21" t="s">
        <v>40</v>
      </c>
      <c r="S2017" s="3">
        <v>4</v>
      </c>
      <c r="T2017" s="37"/>
      <c r="U2017" s="21" t="s">
        <v>18</v>
      </c>
      <c r="V2017" s="21" t="str">
        <f>VLOOKUP(P2017,'Customer List'!B:C,2,)</f>
        <v>Kalyani</v>
      </c>
      <c r="W2017" s="38"/>
      <c r="X2017" s="30">
        <v>45889</v>
      </c>
      <c r="Y2017" s="21">
        <f t="shared" si="211"/>
        <v>2</v>
      </c>
      <c r="Z2017" s="21" t="str">
        <f t="shared" si="212"/>
        <v>Monday</v>
      </c>
      <c r="AA2017" s="21" t="str">
        <f t="shared" si="213"/>
        <v>Wednesday</v>
      </c>
      <c r="AB2017" s="21" t="str">
        <f>VLOOKUP(U2017,'Currency Sheet'!A:C,3,)</f>
        <v>DOLLAR</v>
      </c>
      <c r="AC2017" s="42" t="str">
        <f>VLOOKUP(P2017,'Customer List'!B:D,3,)</f>
        <v>OutStation</v>
      </c>
    </row>
    <row r="2018" spans="1:29" x14ac:dyDescent="0.25">
      <c r="A2018" s="21">
        <v>2017</v>
      </c>
      <c r="B2018" s="21" t="s">
        <v>2369</v>
      </c>
      <c r="C2018" s="30">
        <v>45877</v>
      </c>
      <c r="D2018" s="30">
        <v>45885</v>
      </c>
      <c r="E2018" s="47">
        <v>291.89999999999998</v>
      </c>
      <c r="F2018" s="47">
        <f t="shared" si="208"/>
        <v>25687.199999999997</v>
      </c>
      <c r="G2018" s="48">
        <f t="shared" si="209"/>
        <v>25687.199999999997</v>
      </c>
      <c r="H2018" s="21">
        <v>375020</v>
      </c>
      <c r="I2018" s="21" t="s">
        <v>3147</v>
      </c>
      <c r="J2018" s="21">
        <v>1</v>
      </c>
      <c r="K2018" s="21">
        <v>1</v>
      </c>
      <c r="L2018" s="21">
        <f t="shared" si="210"/>
        <v>0</v>
      </c>
      <c r="M2018" s="21" t="s">
        <v>2423</v>
      </c>
      <c r="N2018" s="30">
        <v>45887</v>
      </c>
      <c r="O2018" s="48">
        <v>43785</v>
      </c>
      <c r="P2018" s="21" t="s">
        <v>621</v>
      </c>
      <c r="Q2018" s="21">
        <v>58154519640</v>
      </c>
      <c r="R2018" s="21" t="s">
        <v>40</v>
      </c>
      <c r="S2018" s="3">
        <v>4</v>
      </c>
      <c r="T2018" s="37"/>
      <c r="U2018" s="21" t="s">
        <v>18</v>
      </c>
      <c r="V2018" s="21" t="str">
        <f>VLOOKUP(P2018,'Customer List'!B:C,2,)</f>
        <v>Hyderabad</v>
      </c>
      <c r="W2018" s="38"/>
      <c r="X2018" s="30">
        <v>45888</v>
      </c>
      <c r="Y2018" s="21">
        <f t="shared" si="211"/>
        <v>1</v>
      </c>
      <c r="Z2018" s="21" t="str">
        <f t="shared" si="212"/>
        <v>Monday</v>
      </c>
      <c r="AA2018" s="21" t="str">
        <f t="shared" si="213"/>
        <v>Tuesday</v>
      </c>
      <c r="AB2018" s="21" t="str">
        <f>VLOOKUP(U2018,'Currency Sheet'!A:C,3,)</f>
        <v>DOLLAR</v>
      </c>
      <c r="AC2018" s="42" t="str">
        <f>VLOOKUP(P2018,'Customer List'!B:D,3,)</f>
        <v>OutStation</v>
      </c>
    </row>
    <row r="2019" spans="1:29" x14ac:dyDescent="0.25">
      <c r="A2019" s="21">
        <v>2018</v>
      </c>
      <c r="B2019" s="21" t="s">
        <v>2369</v>
      </c>
      <c r="C2019" s="30">
        <v>45877</v>
      </c>
      <c r="D2019" s="30">
        <v>45885</v>
      </c>
      <c r="E2019" s="47">
        <v>224</v>
      </c>
      <c r="F2019" s="47">
        <f t="shared" si="208"/>
        <v>19712</v>
      </c>
      <c r="G2019" s="48">
        <f t="shared" si="209"/>
        <v>19712</v>
      </c>
      <c r="H2019" s="21">
        <v>393512</v>
      </c>
      <c r="I2019" s="21" t="s">
        <v>3148</v>
      </c>
      <c r="J2019" s="21">
        <v>1</v>
      </c>
      <c r="K2019" s="21">
        <v>1</v>
      </c>
      <c r="L2019" s="21">
        <f t="shared" si="210"/>
        <v>0</v>
      </c>
      <c r="M2019" s="21" t="s">
        <v>2423</v>
      </c>
      <c r="N2019" s="30">
        <v>45887</v>
      </c>
      <c r="O2019" s="48">
        <v>33600</v>
      </c>
      <c r="P2019" s="21" t="s">
        <v>621</v>
      </c>
      <c r="Q2019" s="21">
        <v>58154519640</v>
      </c>
      <c r="R2019" s="21" t="s">
        <v>40</v>
      </c>
      <c r="S2019" s="3">
        <v>4</v>
      </c>
      <c r="T2019" s="37"/>
      <c r="U2019" s="21" t="s">
        <v>18</v>
      </c>
      <c r="V2019" s="21" t="str">
        <f>VLOOKUP(P2019,'Customer List'!B:C,2,)</f>
        <v>Hyderabad</v>
      </c>
      <c r="W2019" s="38"/>
      <c r="X2019" s="30">
        <v>45888</v>
      </c>
      <c r="Y2019" s="21">
        <f t="shared" si="211"/>
        <v>1</v>
      </c>
      <c r="Z2019" s="21" t="str">
        <f t="shared" si="212"/>
        <v>Monday</v>
      </c>
      <c r="AA2019" s="21" t="str">
        <f t="shared" si="213"/>
        <v>Tuesday</v>
      </c>
      <c r="AB2019" s="21" t="str">
        <f>VLOOKUP(U2019,'Currency Sheet'!A:C,3,)</f>
        <v>DOLLAR</v>
      </c>
      <c r="AC2019" s="42" t="str">
        <f>VLOOKUP(P2019,'Customer List'!B:D,3,)</f>
        <v>OutStation</v>
      </c>
    </row>
    <row r="2020" spans="1:29" x14ac:dyDescent="0.25">
      <c r="A2020" s="21">
        <v>2019</v>
      </c>
      <c r="B2020" s="21" t="s">
        <v>2369</v>
      </c>
      <c r="C2020" s="30">
        <v>45877</v>
      </c>
      <c r="D2020" s="30">
        <v>45885</v>
      </c>
      <c r="E2020" s="47">
        <v>146.30000000000001</v>
      </c>
      <c r="F2020" s="47">
        <f t="shared" si="208"/>
        <v>12874.400000000001</v>
      </c>
      <c r="G2020" s="48">
        <f t="shared" si="209"/>
        <v>12874.400000000001</v>
      </c>
      <c r="H2020" s="21">
        <v>400134</v>
      </c>
      <c r="I2020" s="21" t="s">
        <v>2965</v>
      </c>
      <c r="J2020" s="21">
        <v>1</v>
      </c>
      <c r="K2020" s="21">
        <v>1</v>
      </c>
      <c r="L2020" s="21">
        <f t="shared" si="210"/>
        <v>0</v>
      </c>
      <c r="M2020" s="21" t="s">
        <v>2406</v>
      </c>
      <c r="N2020" s="30">
        <v>45887</v>
      </c>
      <c r="O2020" s="48">
        <v>17869.5</v>
      </c>
      <c r="P2020" s="21" t="s">
        <v>242</v>
      </c>
      <c r="Q2020" s="21">
        <v>58154518704</v>
      </c>
      <c r="R2020" s="21" t="s">
        <v>40</v>
      </c>
      <c r="S2020" s="3">
        <v>4</v>
      </c>
      <c r="T2020" s="37"/>
      <c r="U2020" s="21" t="s">
        <v>18</v>
      </c>
      <c r="V2020" s="21" t="str">
        <f>VLOOKUP(P2020,'Customer List'!B:C,2,)</f>
        <v>Mumbai</v>
      </c>
      <c r="W2020" s="38"/>
      <c r="X2020" s="30">
        <v>45888</v>
      </c>
      <c r="Y2020" s="21">
        <f t="shared" si="211"/>
        <v>1</v>
      </c>
      <c r="Z2020" s="21" t="str">
        <f t="shared" si="212"/>
        <v>Monday</v>
      </c>
      <c r="AA2020" s="21" t="str">
        <f t="shared" si="213"/>
        <v>Tuesday</v>
      </c>
      <c r="AB2020" s="21" t="str">
        <f>VLOOKUP(U2020,'Currency Sheet'!A:C,3,)</f>
        <v>DOLLAR</v>
      </c>
      <c r="AC2020" s="42" t="str">
        <f>VLOOKUP(P2020,'Customer List'!B:D,3,)</f>
        <v>OutStation</v>
      </c>
    </row>
    <row r="2021" spans="1:29" x14ac:dyDescent="0.25">
      <c r="A2021" s="21">
        <v>2020</v>
      </c>
      <c r="B2021" s="21" t="s">
        <v>2369</v>
      </c>
      <c r="C2021" s="30">
        <v>45877</v>
      </c>
      <c r="D2021" s="30">
        <v>45885</v>
      </c>
      <c r="E2021" s="47">
        <v>42.7</v>
      </c>
      <c r="F2021" s="47">
        <f t="shared" si="208"/>
        <v>3757.6000000000004</v>
      </c>
      <c r="G2021" s="48">
        <f t="shared" si="209"/>
        <v>3757.6000000000004</v>
      </c>
      <c r="H2021" s="21">
        <v>400139</v>
      </c>
      <c r="I2021" s="21" t="s">
        <v>3149</v>
      </c>
      <c r="J2021" s="21">
        <v>1</v>
      </c>
      <c r="K2021" s="21">
        <v>1</v>
      </c>
      <c r="L2021" s="21">
        <f t="shared" si="210"/>
        <v>0</v>
      </c>
      <c r="M2021" s="21" t="s">
        <v>2492</v>
      </c>
      <c r="N2021" s="30">
        <v>45891</v>
      </c>
      <c r="O2021" s="48">
        <v>5215.5</v>
      </c>
      <c r="P2021" s="21" t="s">
        <v>42</v>
      </c>
      <c r="Q2021" s="21" t="s">
        <v>636</v>
      </c>
      <c r="R2021" s="21" t="s">
        <v>637</v>
      </c>
      <c r="S2021" s="3">
        <v>4</v>
      </c>
      <c r="T2021" s="37"/>
      <c r="U2021" s="21" t="s">
        <v>18</v>
      </c>
      <c r="V2021" s="21" t="str">
        <f>VLOOKUP(P2021,'Customer List'!B:C,2,)</f>
        <v>Faridabad</v>
      </c>
      <c r="W2021" s="38"/>
      <c r="X2021" s="30">
        <v>45891</v>
      </c>
      <c r="Y2021" s="21">
        <f t="shared" si="211"/>
        <v>0</v>
      </c>
      <c r="Z2021" s="21" t="str">
        <f t="shared" si="212"/>
        <v>Friday</v>
      </c>
      <c r="AA2021" s="21" t="str">
        <f t="shared" si="213"/>
        <v>Friday</v>
      </c>
      <c r="AB2021" s="21" t="str">
        <f>VLOOKUP(U2021,'Currency Sheet'!A:C,3,)</f>
        <v>DOLLAR</v>
      </c>
      <c r="AC2021" s="42" t="str">
        <f>VLOOKUP(P2021,'Customer List'!B:D,3,)</f>
        <v>Local</v>
      </c>
    </row>
    <row r="2022" spans="1:29" x14ac:dyDescent="0.25">
      <c r="A2022" s="21">
        <v>2021</v>
      </c>
      <c r="B2022" s="21" t="s">
        <v>2369</v>
      </c>
      <c r="C2022" s="30">
        <v>45877</v>
      </c>
      <c r="D2022" s="30">
        <v>45885</v>
      </c>
      <c r="E2022" s="47">
        <v>168.7</v>
      </c>
      <c r="F2022" s="47">
        <f t="shared" si="208"/>
        <v>14845.599999999999</v>
      </c>
      <c r="G2022" s="48">
        <f t="shared" si="209"/>
        <v>14845.599999999999</v>
      </c>
      <c r="H2022" s="21">
        <v>400150</v>
      </c>
      <c r="I2022" s="21" t="s">
        <v>3150</v>
      </c>
      <c r="J2022" s="21">
        <v>1</v>
      </c>
      <c r="K2022" s="21">
        <v>1</v>
      </c>
      <c r="L2022" s="21">
        <f t="shared" si="210"/>
        <v>0</v>
      </c>
      <c r="M2022" s="21" t="s">
        <v>2407</v>
      </c>
      <c r="N2022" s="30">
        <v>45887</v>
      </c>
      <c r="O2022" s="48">
        <v>26148.5</v>
      </c>
      <c r="P2022" s="21" t="s">
        <v>2046</v>
      </c>
      <c r="Q2022" s="21">
        <v>58154518030</v>
      </c>
      <c r="R2022" s="21" t="s">
        <v>40</v>
      </c>
      <c r="S2022" s="3">
        <v>4</v>
      </c>
      <c r="T2022" s="37"/>
      <c r="U2022" s="21" t="s">
        <v>18</v>
      </c>
      <c r="V2022" s="21" t="str">
        <f>VLOOKUP(P2022,'Customer List'!B:C,2,)</f>
        <v>Banglore</v>
      </c>
      <c r="W2022" s="38"/>
      <c r="X2022" s="30">
        <v>45889</v>
      </c>
      <c r="Y2022" s="21">
        <f t="shared" si="211"/>
        <v>2</v>
      </c>
      <c r="Z2022" s="21" t="str">
        <f t="shared" si="212"/>
        <v>Monday</v>
      </c>
      <c r="AA2022" s="21" t="str">
        <f t="shared" si="213"/>
        <v>Wednesday</v>
      </c>
      <c r="AB2022" s="21" t="str">
        <f>VLOOKUP(U2022,'Currency Sheet'!A:C,3,)</f>
        <v>DOLLAR</v>
      </c>
      <c r="AC2022" s="42" t="str">
        <f>VLOOKUP(P2022,'Customer List'!B:D,3,)</f>
        <v>OutStation</v>
      </c>
    </row>
    <row r="2023" spans="1:29" x14ac:dyDescent="0.25">
      <c r="A2023" s="21">
        <v>2022</v>
      </c>
      <c r="B2023" s="21" t="s">
        <v>2369</v>
      </c>
      <c r="C2023" s="30">
        <v>45877</v>
      </c>
      <c r="D2023" s="30">
        <v>45885</v>
      </c>
      <c r="E2023" s="47">
        <v>268.5</v>
      </c>
      <c r="F2023" s="47">
        <f t="shared" si="208"/>
        <v>23628</v>
      </c>
      <c r="G2023" s="48">
        <f t="shared" si="209"/>
        <v>23628</v>
      </c>
      <c r="H2023" s="21">
        <v>400260</v>
      </c>
      <c r="I2023" s="21" t="s">
        <v>2871</v>
      </c>
      <c r="J2023" s="21">
        <v>1</v>
      </c>
      <c r="K2023" s="21">
        <v>1</v>
      </c>
      <c r="L2023" s="21">
        <f t="shared" si="210"/>
        <v>0</v>
      </c>
      <c r="M2023" s="21" t="s">
        <v>2407</v>
      </c>
      <c r="N2023" s="30">
        <v>45887</v>
      </c>
      <c r="O2023" s="48">
        <v>38843</v>
      </c>
      <c r="P2023" s="21" t="s">
        <v>2046</v>
      </c>
      <c r="Q2023" s="21">
        <v>58154518030</v>
      </c>
      <c r="R2023" s="21" t="s">
        <v>40</v>
      </c>
      <c r="S2023" s="3">
        <v>4</v>
      </c>
      <c r="T2023" s="37"/>
      <c r="U2023" s="21" t="s">
        <v>18</v>
      </c>
      <c r="V2023" s="21" t="str">
        <f>VLOOKUP(P2023,'Customer List'!B:C,2,)</f>
        <v>Banglore</v>
      </c>
      <c r="W2023" s="38"/>
      <c r="X2023" s="30">
        <v>45889</v>
      </c>
      <c r="Y2023" s="21">
        <f t="shared" si="211"/>
        <v>2</v>
      </c>
      <c r="Z2023" s="21" t="str">
        <f t="shared" si="212"/>
        <v>Monday</v>
      </c>
      <c r="AA2023" s="21" t="str">
        <f t="shared" si="213"/>
        <v>Wednesday</v>
      </c>
      <c r="AB2023" s="21" t="str">
        <f>VLOOKUP(U2023,'Currency Sheet'!A:C,3,)</f>
        <v>DOLLAR</v>
      </c>
      <c r="AC2023" s="42" t="str">
        <f>VLOOKUP(P2023,'Customer List'!B:D,3,)</f>
        <v>OutStation</v>
      </c>
    </row>
    <row r="2024" spans="1:29" x14ac:dyDescent="0.25">
      <c r="A2024" s="21">
        <v>2023</v>
      </c>
      <c r="B2024" s="21" t="s">
        <v>2369</v>
      </c>
      <c r="C2024" s="30">
        <v>45877</v>
      </c>
      <c r="D2024" s="30">
        <v>45885</v>
      </c>
      <c r="E2024" s="47">
        <v>81.900000000000006</v>
      </c>
      <c r="F2024" s="47">
        <f t="shared" si="208"/>
        <v>7207.2000000000007</v>
      </c>
      <c r="G2024" s="48">
        <f t="shared" si="209"/>
        <v>14414.400000000001</v>
      </c>
      <c r="H2024" s="21">
        <v>401208</v>
      </c>
      <c r="I2024" s="21" t="s">
        <v>2972</v>
      </c>
      <c r="J2024" s="21">
        <v>2</v>
      </c>
      <c r="K2024" s="21">
        <v>2</v>
      </c>
      <c r="L2024" s="21">
        <f t="shared" si="210"/>
        <v>0</v>
      </c>
      <c r="M2024" s="21" t="s">
        <v>2422</v>
      </c>
      <c r="N2024" s="30">
        <v>45887</v>
      </c>
      <c r="O2024" s="48">
        <v>22230</v>
      </c>
      <c r="P2024" s="21" t="s">
        <v>621</v>
      </c>
      <c r="Q2024" s="21">
        <v>58154519640</v>
      </c>
      <c r="R2024" s="21" t="s">
        <v>40</v>
      </c>
      <c r="S2024" s="3">
        <v>4</v>
      </c>
      <c r="T2024" s="37"/>
      <c r="U2024" s="21" t="s">
        <v>18</v>
      </c>
      <c r="V2024" s="21" t="str">
        <f>VLOOKUP(P2024,'Customer List'!B:C,2,)</f>
        <v>Hyderabad</v>
      </c>
      <c r="W2024" s="38"/>
      <c r="X2024" s="30">
        <v>45888</v>
      </c>
      <c r="Y2024" s="21">
        <f t="shared" si="211"/>
        <v>1</v>
      </c>
      <c r="Z2024" s="21" t="str">
        <f t="shared" si="212"/>
        <v>Monday</v>
      </c>
      <c r="AA2024" s="21" t="str">
        <f t="shared" si="213"/>
        <v>Tuesday</v>
      </c>
      <c r="AB2024" s="21" t="str">
        <f>VLOOKUP(U2024,'Currency Sheet'!A:C,3,)</f>
        <v>DOLLAR</v>
      </c>
      <c r="AC2024" s="42" t="str">
        <f>VLOOKUP(P2024,'Customer List'!B:D,3,)</f>
        <v>OutStation</v>
      </c>
    </row>
    <row r="2025" spans="1:29" x14ac:dyDescent="0.25">
      <c r="A2025" s="21">
        <v>2024</v>
      </c>
      <c r="B2025" s="21" t="s">
        <v>2369</v>
      </c>
      <c r="C2025" s="30">
        <v>45877</v>
      </c>
      <c r="D2025" s="30">
        <v>45885</v>
      </c>
      <c r="E2025" s="47">
        <v>39.200000000000003</v>
      </c>
      <c r="F2025" s="47">
        <f t="shared" si="208"/>
        <v>3449.6000000000004</v>
      </c>
      <c r="G2025" s="48">
        <f t="shared" si="209"/>
        <v>3449.6000000000004</v>
      </c>
      <c r="H2025" s="21">
        <v>405203</v>
      </c>
      <c r="I2025" s="21" t="s">
        <v>1754</v>
      </c>
      <c r="J2025" s="21">
        <v>1</v>
      </c>
      <c r="K2025" s="21">
        <v>1</v>
      </c>
      <c r="L2025" s="21">
        <f t="shared" si="210"/>
        <v>0</v>
      </c>
      <c r="M2025" s="21" t="s">
        <v>2424</v>
      </c>
      <c r="N2025" s="30">
        <v>45887</v>
      </c>
      <c r="O2025" s="48">
        <v>5880</v>
      </c>
      <c r="P2025" s="21" t="s">
        <v>621</v>
      </c>
      <c r="Q2025" s="21">
        <v>58154519640</v>
      </c>
      <c r="R2025" s="21" t="s">
        <v>40</v>
      </c>
      <c r="S2025" s="3">
        <v>4</v>
      </c>
      <c r="T2025" s="37"/>
      <c r="U2025" s="21" t="s">
        <v>18</v>
      </c>
      <c r="V2025" s="21" t="str">
        <f>VLOOKUP(P2025,'Customer List'!B:C,2,)</f>
        <v>Hyderabad</v>
      </c>
      <c r="W2025" s="38"/>
      <c r="X2025" s="30">
        <v>45888</v>
      </c>
      <c r="Y2025" s="21">
        <f t="shared" si="211"/>
        <v>1</v>
      </c>
      <c r="Z2025" s="21" t="str">
        <f t="shared" si="212"/>
        <v>Monday</v>
      </c>
      <c r="AA2025" s="21" t="str">
        <f t="shared" si="213"/>
        <v>Tuesday</v>
      </c>
      <c r="AB2025" s="21" t="str">
        <f>VLOOKUP(U2025,'Currency Sheet'!A:C,3,)</f>
        <v>DOLLAR</v>
      </c>
      <c r="AC2025" s="42" t="str">
        <f>VLOOKUP(P2025,'Customer List'!B:D,3,)</f>
        <v>OutStation</v>
      </c>
    </row>
    <row r="2026" spans="1:29" x14ac:dyDescent="0.25">
      <c r="A2026" s="21">
        <v>2025</v>
      </c>
      <c r="B2026" s="21" t="s">
        <v>2369</v>
      </c>
      <c r="C2026" s="30">
        <v>45877</v>
      </c>
      <c r="D2026" s="30">
        <v>45885</v>
      </c>
      <c r="E2026" s="47">
        <v>185.5</v>
      </c>
      <c r="F2026" s="47">
        <f t="shared" si="208"/>
        <v>16324</v>
      </c>
      <c r="G2026" s="48">
        <f t="shared" si="209"/>
        <v>16324</v>
      </c>
      <c r="H2026" s="21">
        <v>405718</v>
      </c>
      <c r="I2026" s="21" t="s">
        <v>3033</v>
      </c>
      <c r="J2026" s="21">
        <v>1</v>
      </c>
      <c r="K2026" s="21">
        <v>1</v>
      </c>
      <c r="L2026" s="21">
        <f t="shared" si="210"/>
        <v>0</v>
      </c>
      <c r="M2026" s="21" t="s">
        <v>2415</v>
      </c>
      <c r="N2026" s="30">
        <v>45887</v>
      </c>
      <c r="O2026" s="48">
        <v>20140</v>
      </c>
      <c r="P2026" s="21" t="s">
        <v>839</v>
      </c>
      <c r="Q2026" s="21">
        <v>58154523350</v>
      </c>
      <c r="R2026" s="21" t="s">
        <v>40</v>
      </c>
      <c r="S2026" s="3">
        <v>4</v>
      </c>
      <c r="T2026" s="37"/>
      <c r="U2026" s="21" t="s">
        <v>18</v>
      </c>
      <c r="V2026" s="21" t="str">
        <f>VLOOKUP(P2026,'Customer List'!B:C,2,)</f>
        <v>Hyderabad</v>
      </c>
      <c r="W2026" s="38"/>
      <c r="X2026" s="30">
        <v>45888</v>
      </c>
      <c r="Y2026" s="21">
        <f t="shared" si="211"/>
        <v>1</v>
      </c>
      <c r="Z2026" s="21" t="str">
        <f t="shared" si="212"/>
        <v>Monday</v>
      </c>
      <c r="AA2026" s="21" t="str">
        <f t="shared" si="213"/>
        <v>Tuesday</v>
      </c>
      <c r="AB2026" s="21" t="str">
        <f>VLOOKUP(U2026,'Currency Sheet'!A:C,3,)</f>
        <v>DOLLAR</v>
      </c>
      <c r="AC2026" s="42" t="str">
        <f>VLOOKUP(P2026,'Customer List'!B:D,3,)</f>
        <v>OutStation</v>
      </c>
    </row>
    <row r="2027" spans="1:29" x14ac:dyDescent="0.25">
      <c r="A2027" s="21">
        <v>2026</v>
      </c>
      <c r="B2027" s="21" t="s">
        <v>2369</v>
      </c>
      <c r="C2027" s="30">
        <v>45877</v>
      </c>
      <c r="D2027" s="30">
        <v>45885</v>
      </c>
      <c r="E2027" s="47">
        <v>72.8</v>
      </c>
      <c r="F2027" s="47">
        <f t="shared" si="208"/>
        <v>6406.4</v>
      </c>
      <c r="G2027" s="48">
        <f t="shared" si="209"/>
        <v>6406.4</v>
      </c>
      <c r="H2027" s="21">
        <v>406421</v>
      </c>
      <c r="I2027" s="21" t="s">
        <v>3151</v>
      </c>
      <c r="J2027" s="21">
        <v>1</v>
      </c>
      <c r="K2027" s="21">
        <v>1</v>
      </c>
      <c r="L2027" s="21">
        <f t="shared" si="210"/>
        <v>0</v>
      </c>
      <c r="M2027" s="21" t="s">
        <v>2408</v>
      </c>
      <c r="N2027" s="30">
        <v>45887</v>
      </c>
      <c r="O2027" s="48">
        <v>11284</v>
      </c>
      <c r="P2027" s="21" t="s">
        <v>1907</v>
      </c>
      <c r="Q2027" s="21" t="s">
        <v>2394</v>
      </c>
      <c r="R2027" s="21" t="s">
        <v>40</v>
      </c>
      <c r="S2027" s="3">
        <v>4</v>
      </c>
      <c r="T2027" s="37"/>
      <c r="U2027" s="21" t="s">
        <v>18</v>
      </c>
      <c r="V2027" s="21" t="str">
        <f>VLOOKUP(P2027,'Customer List'!B:C,2,)</f>
        <v>Chandigarh</v>
      </c>
      <c r="W2027" s="38"/>
      <c r="X2027" s="30">
        <v>45889</v>
      </c>
      <c r="Y2027" s="21">
        <f t="shared" si="211"/>
        <v>2</v>
      </c>
      <c r="Z2027" s="21" t="str">
        <f t="shared" si="212"/>
        <v>Monday</v>
      </c>
      <c r="AA2027" s="21" t="str">
        <f t="shared" si="213"/>
        <v>Wednesday</v>
      </c>
      <c r="AB2027" s="21" t="str">
        <f>VLOOKUP(U2027,'Currency Sheet'!A:C,3,)</f>
        <v>DOLLAR</v>
      </c>
      <c r="AC2027" s="42" t="str">
        <f>VLOOKUP(P2027,'Customer List'!B:D,3,)</f>
        <v>OutStation</v>
      </c>
    </row>
    <row r="2028" spans="1:29" x14ac:dyDescent="0.25">
      <c r="A2028" s="21">
        <v>2027</v>
      </c>
      <c r="B2028" s="21" t="s">
        <v>2369</v>
      </c>
      <c r="C2028" s="30">
        <v>45877</v>
      </c>
      <c r="D2028" s="30">
        <v>45885</v>
      </c>
      <c r="E2028" s="47">
        <v>135.80000000000001</v>
      </c>
      <c r="F2028" s="47">
        <f t="shared" si="208"/>
        <v>11950.400000000001</v>
      </c>
      <c r="G2028" s="48">
        <f t="shared" si="209"/>
        <v>11950.400000000001</v>
      </c>
      <c r="H2028" s="21">
        <v>407122</v>
      </c>
      <c r="I2028" s="21" t="s">
        <v>3152</v>
      </c>
      <c r="J2028" s="21">
        <v>1</v>
      </c>
      <c r="K2028" s="21">
        <v>1</v>
      </c>
      <c r="L2028" s="21">
        <f t="shared" si="210"/>
        <v>0</v>
      </c>
      <c r="M2028" s="21" t="s">
        <v>2408</v>
      </c>
      <c r="N2028" s="30">
        <v>45887</v>
      </c>
      <c r="O2028" s="48">
        <v>21049</v>
      </c>
      <c r="P2028" s="21" t="s">
        <v>1907</v>
      </c>
      <c r="Q2028" s="21" t="s">
        <v>2394</v>
      </c>
      <c r="R2028" s="21" t="s">
        <v>40</v>
      </c>
      <c r="S2028" s="3">
        <v>4</v>
      </c>
      <c r="T2028" s="37"/>
      <c r="U2028" s="21" t="s">
        <v>18</v>
      </c>
      <c r="V2028" s="21" t="str">
        <f>VLOOKUP(P2028,'Customer List'!B:C,2,)</f>
        <v>Chandigarh</v>
      </c>
      <c r="W2028" s="38"/>
      <c r="X2028" s="30">
        <v>45889</v>
      </c>
      <c r="Y2028" s="21">
        <f t="shared" si="211"/>
        <v>2</v>
      </c>
      <c r="Z2028" s="21" t="str">
        <f t="shared" si="212"/>
        <v>Monday</v>
      </c>
      <c r="AA2028" s="21" t="str">
        <f t="shared" si="213"/>
        <v>Wednesday</v>
      </c>
      <c r="AB2028" s="21" t="str">
        <f>VLOOKUP(U2028,'Currency Sheet'!A:C,3,)</f>
        <v>DOLLAR</v>
      </c>
      <c r="AC2028" s="42" t="str">
        <f>VLOOKUP(P2028,'Customer List'!B:D,3,)</f>
        <v>OutStation</v>
      </c>
    </row>
    <row r="2029" spans="1:29" x14ac:dyDescent="0.25">
      <c r="A2029" s="21">
        <v>2028</v>
      </c>
      <c r="B2029" s="21" t="s">
        <v>2369</v>
      </c>
      <c r="C2029" s="30">
        <v>45877</v>
      </c>
      <c r="D2029" s="30">
        <v>45885</v>
      </c>
      <c r="E2029" s="47">
        <v>45.5</v>
      </c>
      <c r="F2029" s="47">
        <f t="shared" si="208"/>
        <v>4004</v>
      </c>
      <c r="G2029" s="48">
        <f t="shared" si="209"/>
        <v>4004</v>
      </c>
      <c r="H2029" s="21">
        <v>420301</v>
      </c>
      <c r="I2029" s="21" t="s">
        <v>2883</v>
      </c>
      <c r="J2029" s="21">
        <v>1</v>
      </c>
      <c r="K2029" s="21">
        <v>1</v>
      </c>
      <c r="L2029" s="21">
        <f t="shared" si="210"/>
        <v>0</v>
      </c>
      <c r="M2029" s="21" t="s">
        <v>2411</v>
      </c>
      <c r="N2029" s="30">
        <v>45887</v>
      </c>
      <c r="O2029" s="48">
        <v>6851</v>
      </c>
      <c r="P2029" s="21" t="s">
        <v>191</v>
      </c>
      <c r="Q2029" s="21" t="s">
        <v>2393</v>
      </c>
      <c r="R2029" s="21" t="s">
        <v>40</v>
      </c>
      <c r="S2029" s="3">
        <v>4</v>
      </c>
      <c r="T2029" s="37"/>
      <c r="U2029" s="21" t="s">
        <v>18</v>
      </c>
      <c r="V2029" s="21" t="str">
        <f>VLOOKUP(P2029,'Customer List'!B:C,2,)</f>
        <v>Chandigarh</v>
      </c>
      <c r="W2029" s="38"/>
      <c r="X2029" s="30">
        <v>45889</v>
      </c>
      <c r="Y2029" s="21">
        <f t="shared" si="211"/>
        <v>2</v>
      </c>
      <c r="Z2029" s="21" t="str">
        <f t="shared" si="212"/>
        <v>Monday</v>
      </c>
      <c r="AA2029" s="21" t="str">
        <f t="shared" si="213"/>
        <v>Wednesday</v>
      </c>
      <c r="AB2029" s="21" t="str">
        <f>VLOOKUP(U2029,'Currency Sheet'!A:C,3,)</f>
        <v>DOLLAR</v>
      </c>
      <c r="AC2029" s="42" t="str">
        <f>VLOOKUP(P2029,'Customer List'!B:D,3,)</f>
        <v>OutStation</v>
      </c>
    </row>
    <row r="2030" spans="1:29" x14ac:dyDescent="0.25">
      <c r="A2030" s="21">
        <v>2029</v>
      </c>
      <c r="B2030" s="21" t="s">
        <v>2369</v>
      </c>
      <c r="C2030" s="30">
        <v>45877</v>
      </c>
      <c r="D2030" s="30">
        <v>45885</v>
      </c>
      <c r="E2030" s="47">
        <v>45.5</v>
      </c>
      <c r="F2030" s="47">
        <f t="shared" si="208"/>
        <v>4004</v>
      </c>
      <c r="G2030" s="48">
        <f t="shared" si="209"/>
        <v>4004</v>
      </c>
      <c r="H2030" s="21">
        <v>420301</v>
      </c>
      <c r="I2030" s="21" t="s">
        <v>2883</v>
      </c>
      <c r="J2030" s="21">
        <v>1</v>
      </c>
      <c r="K2030" s="21">
        <v>1</v>
      </c>
      <c r="L2030" s="21">
        <f t="shared" si="210"/>
        <v>0</v>
      </c>
      <c r="M2030" s="21" t="s">
        <v>2435</v>
      </c>
      <c r="N2030" s="30">
        <v>45888</v>
      </c>
      <c r="O2030" s="48">
        <v>7052.5</v>
      </c>
      <c r="P2030" s="21" t="s">
        <v>2263</v>
      </c>
      <c r="Q2030" s="21">
        <v>58154569104</v>
      </c>
      <c r="R2030" s="21" t="s">
        <v>40</v>
      </c>
      <c r="S2030" s="3">
        <v>4</v>
      </c>
      <c r="T2030" s="37"/>
      <c r="U2030" s="21" t="s">
        <v>18</v>
      </c>
      <c r="V2030" s="21" t="str">
        <f>VLOOKUP(P2030,'Customer List'!B:C,2,)</f>
        <v>Chennai</v>
      </c>
      <c r="W2030" s="38"/>
      <c r="X2030" s="30">
        <v>45891</v>
      </c>
      <c r="Y2030" s="21">
        <f t="shared" si="211"/>
        <v>3</v>
      </c>
      <c r="Z2030" s="21" t="str">
        <f t="shared" si="212"/>
        <v>Tuesday</v>
      </c>
      <c r="AA2030" s="21" t="str">
        <f t="shared" si="213"/>
        <v>Friday</v>
      </c>
      <c r="AB2030" s="21" t="str">
        <f>VLOOKUP(U2030,'Currency Sheet'!A:C,3,)</f>
        <v>DOLLAR</v>
      </c>
      <c r="AC2030" s="42" t="str">
        <f>VLOOKUP(P2030,'Customer List'!B:D,3,)</f>
        <v>OutStation</v>
      </c>
    </row>
    <row r="2031" spans="1:29" x14ac:dyDescent="0.25">
      <c r="A2031" s="21">
        <v>2030</v>
      </c>
      <c r="B2031" s="21" t="s">
        <v>2369</v>
      </c>
      <c r="C2031" s="30">
        <v>45877</v>
      </c>
      <c r="D2031" s="30">
        <v>45885</v>
      </c>
      <c r="E2031" s="47">
        <v>144.19999999999999</v>
      </c>
      <c r="F2031" s="47">
        <f t="shared" si="208"/>
        <v>12689.599999999999</v>
      </c>
      <c r="G2031" s="48">
        <f t="shared" si="209"/>
        <v>12689.599999999999</v>
      </c>
      <c r="H2031" s="21">
        <v>420302</v>
      </c>
      <c r="I2031" s="21" t="s">
        <v>2883</v>
      </c>
      <c r="J2031" s="21">
        <v>1</v>
      </c>
      <c r="K2031" s="21">
        <v>1</v>
      </c>
      <c r="L2031" s="21">
        <f t="shared" si="210"/>
        <v>0</v>
      </c>
      <c r="M2031" s="21" t="s">
        <v>2405</v>
      </c>
      <c r="N2031" s="30">
        <v>45887</v>
      </c>
      <c r="O2031" s="48">
        <v>17613</v>
      </c>
      <c r="P2031" s="21" t="s">
        <v>242</v>
      </c>
      <c r="Q2031" s="21">
        <v>58154518704</v>
      </c>
      <c r="R2031" s="21" t="s">
        <v>40</v>
      </c>
      <c r="S2031" s="3">
        <v>4</v>
      </c>
      <c r="T2031" s="37"/>
      <c r="U2031" s="21" t="s">
        <v>18</v>
      </c>
      <c r="V2031" s="21" t="str">
        <f>VLOOKUP(P2031,'Customer List'!B:C,2,)</f>
        <v>Mumbai</v>
      </c>
      <c r="W2031" s="38"/>
      <c r="X2031" s="30">
        <v>45888</v>
      </c>
      <c r="Y2031" s="21">
        <f t="shared" si="211"/>
        <v>1</v>
      </c>
      <c r="Z2031" s="21" t="str">
        <f t="shared" si="212"/>
        <v>Monday</v>
      </c>
      <c r="AA2031" s="21" t="str">
        <f t="shared" si="213"/>
        <v>Tuesday</v>
      </c>
      <c r="AB2031" s="21" t="str">
        <f>VLOOKUP(U2031,'Currency Sheet'!A:C,3,)</f>
        <v>DOLLAR</v>
      </c>
      <c r="AC2031" s="42" t="str">
        <f>VLOOKUP(P2031,'Customer List'!B:D,3,)</f>
        <v>OutStation</v>
      </c>
    </row>
    <row r="2032" spans="1:29" x14ac:dyDescent="0.25">
      <c r="A2032" s="21">
        <v>2031</v>
      </c>
      <c r="B2032" s="21" t="s">
        <v>2369</v>
      </c>
      <c r="C2032" s="30">
        <v>45877</v>
      </c>
      <c r="D2032" s="30">
        <v>45885</v>
      </c>
      <c r="E2032" s="47">
        <v>70.7</v>
      </c>
      <c r="F2032" s="47">
        <f t="shared" si="208"/>
        <v>6221.6</v>
      </c>
      <c r="G2032" s="48">
        <f t="shared" si="209"/>
        <v>12443.2</v>
      </c>
      <c r="H2032" s="21">
        <v>422301</v>
      </c>
      <c r="I2032" s="21" t="s">
        <v>2793</v>
      </c>
      <c r="J2032" s="21">
        <v>2</v>
      </c>
      <c r="K2032" s="21">
        <v>2</v>
      </c>
      <c r="L2032" s="21">
        <f t="shared" si="210"/>
        <v>0</v>
      </c>
      <c r="M2032" s="21" t="s">
        <v>2422</v>
      </c>
      <c r="N2032" s="30">
        <v>45887</v>
      </c>
      <c r="O2032" s="48">
        <v>19190</v>
      </c>
      <c r="P2032" s="21" t="s">
        <v>621</v>
      </c>
      <c r="Q2032" s="21">
        <v>58154519640</v>
      </c>
      <c r="R2032" s="21" t="s">
        <v>40</v>
      </c>
      <c r="S2032" s="3">
        <v>4</v>
      </c>
      <c r="T2032" s="37"/>
      <c r="U2032" s="21" t="s">
        <v>18</v>
      </c>
      <c r="V2032" s="21" t="str">
        <f>VLOOKUP(P2032,'Customer List'!B:C,2,)</f>
        <v>Hyderabad</v>
      </c>
      <c r="W2032" s="38"/>
      <c r="X2032" s="30">
        <v>45888</v>
      </c>
      <c r="Y2032" s="21">
        <f t="shared" si="211"/>
        <v>1</v>
      </c>
      <c r="Z2032" s="21" t="str">
        <f t="shared" si="212"/>
        <v>Monday</v>
      </c>
      <c r="AA2032" s="21" t="str">
        <f t="shared" si="213"/>
        <v>Tuesday</v>
      </c>
      <c r="AB2032" s="21" t="str">
        <f>VLOOKUP(U2032,'Currency Sheet'!A:C,3,)</f>
        <v>DOLLAR</v>
      </c>
      <c r="AC2032" s="42" t="str">
        <f>VLOOKUP(P2032,'Customer List'!B:D,3,)</f>
        <v>OutStation</v>
      </c>
    </row>
    <row r="2033" spans="1:29" x14ac:dyDescent="0.25">
      <c r="A2033" s="21">
        <v>2032</v>
      </c>
      <c r="B2033" s="21" t="s">
        <v>2369</v>
      </c>
      <c r="C2033" s="30">
        <v>45877</v>
      </c>
      <c r="D2033" s="30">
        <v>45885</v>
      </c>
      <c r="E2033" s="47">
        <v>62.3</v>
      </c>
      <c r="F2033" s="47">
        <f t="shared" si="208"/>
        <v>5482.4</v>
      </c>
      <c r="G2033" s="48">
        <f t="shared" si="209"/>
        <v>5482.4</v>
      </c>
      <c r="H2033" s="21">
        <v>423101</v>
      </c>
      <c r="I2033" s="21" t="s">
        <v>1265</v>
      </c>
      <c r="J2033" s="21">
        <v>1</v>
      </c>
      <c r="K2033" s="21">
        <v>1</v>
      </c>
      <c r="L2033" s="21">
        <f t="shared" si="210"/>
        <v>0</v>
      </c>
      <c r="M2033" s="21" t="s">
        <v>2545</v>
      </c>
      <c r="N2033" s="30">
        <v>45892</v>
      </c>
      <c r="O2033" s="48">
        <v>10346.25</v>
      </c>
      <c r="P2033" s="21" t="s">
        <v>2355</v>
      </c>
      <c r="Q2033" s="21">
        <v>58154749645</v>
      </c>
      <c r="R2033" s="21" t="s">
        <v>40</v>
      </c>
      <c r="S2033" s="3">
        <v>-20</v>
      </c>
      <c r="T2033" s="37"/>
      <c r="U2033" s="21" t="s">
        <v>18</v>
      </c>
      <c r="V2033" s="21" t="str">
        <f>VLOOKUP(P2033,'Customer List'!B:C,2,)</f>
        <v>Pune</v>
      </c>
      <c r="W2033" s="38"/>
      <c r="X2033" s="30">
        <v>45894</v>
      </c>
      <c r="Y2033" s="21">
        <f t="shared" si="211"/>
        <v>2</v>
      </c>
      <c r="Z2033" s="21" t="str">
        <f t="shared" si="212"/>
        <v>Saturday</v>
      </c>
      <c r="AA2033" s="21" t="str">
        <f t="shared" si="213"/>
        <v>Monday</v>
      </c>
      <c r="AB2033" s="21" t="str">
        <f>VLOOKUP(U2033,'Currency Sheet'!A:C,3,)</f>
        <v>DOLLAR</v>
      </c>
      <c r="AC2033" s="42" t="str">
        <f>VLOOKUP(P2033,'Customer List'!B:D,3,)</f>
        <v>OutStation</v>
      </c>
    </row>
    <row r="2034" spans="1:29" x14ac:dyDescent="0.25">
      <c r="A2034" s="21">
        <v>2033</v>
      </c>
      <c r="B2034" s="21" t="s">
        <v>2369</v>
      </c>
      <c r="C2034" s="30">
        <v>45877</v>
      </c>
      <c r="D2034" s="30">
        <v>45885</v>
      </c>
      <c r="E2034" s="47">
        <v>234.5</v>
      </c>
      <c r="F2034" s="47">
        <f t="shared" si="208"/>
        <v>20636</v>
      </c>
      <c r="G2034" s="48">
        <f t="shared" si="209"/>
        <v>41272</v>
      </c>
      <c r="H2034" s="21">
        <v>423104</v>
      </c>
      <c r="I2034" s="21" t="s">
        <v>1874</v>
      </c>
      <c r="J2034" s="21">
        <v>2</v>
      </c>
      <c r="K2034" s="21">
        <v>2</v>
      </c>
      <c r="L2034" s="21">
        <f t="shared" si="210"/>
        <v>0</v>
      </c>
      <c r="M2034" s="21" t="s">
        <v>2422</v>
      </c>
      <c r="N2034" s="30">
        <v>45887</v>
      </c>
      <c r="O2034" s="48">
        <v>63650</v>
      </c>
      <c r="P2034" s="21" t="s">
        <v>621</v>
      </c>
      <c r="Q2034" s="21">
        <v>58154519640</v>
      </c>
      <c r="R2034" s="21" t="s">
        <v>40</v>
      </c>
      <c r="S2034" s="3">
        <v>-20</v>
      </c>
      <c r="T2034" s="37"/>
      <c r="U2034" s="21" t="s">
        <v>18</v>
      </c>
      <c r="V2034" s="21" t="str">
        <f>VLOOKUP(P2034,'Customer List'!B:C,2,)</f>
        <v>Hyderabad</v>
      </c>
      <c r="W2034" s="38"/>
      <c r="X2034" s="30">
        <v>45888</v>
      </c>
      <c r="Y2034" s="21">
        <f t="shared" si="211"/>
        <v>1</v>
      </c>
      <c r="Z2034" s="21" t="str">
        <f t="shared" si="212"/>
        <v>Monday</v>
      </c>
      <c r="AA2034" s="21" t="str">
        <f t="shared" si="213"/>
        <v>Tuesday</v>
      </c>
      <c r="AB2034" s="21" t="str">
        <f>VLOOKUP(U2034,'Currency Sheet'!A:C,3,)</f>
        <v>DOLLAR</v>
      </c>
      <c r="AC2034" s="42" t="str">
        <f>VLOOKUP(P2034,'Customer List'!B:D,3,)</f>
        <v>OutStation</v>
      </c>
    </row>
    <row r="2035" spans="1:29" x14ac:dyDescent="0.25">
      <c r="A2035" s="21">
        <v>2034</v>
      </c>
      <c r="B2035" s="21" t="s">
        <v>2369</v>
      </c>
      <c r="C2035" s="30">
        <v>45877</v>
      </c>
      <c r="D2035" s="30">
        <v>45885</v>
      </c>
      <c r="E2035" s="47">
        <v>115.5</v>
      </c>
      <c r="F2035" s="47">
        <f t="shared" si="208"/>
        <v>10164</v>
      </c>
      <c r="G2035" s="48">
        <f t="shared" si="209"/>
        <v>10164</v>
      </c>
      <c r="H2035" s="21">
        <v>424401</v>
      </c>
      <c r="I2035" s="21" t="s">
        <v>1342</v>
      </c>
      <c r="J2035" s="21">
        <v>1</v>
      </c>
      <c r="K2035" s="21">
        <v>1</v>
      </c>
      <c r="L2035" s="21">
        <f t="shared" si="210"/>
        <v>0</v>
      </c>
      <c r="M2035" s="21" t="s">
        <v>2413</v>
      </c>
      <c r="N2035" s="30">
        <v>45887</v>
      </c>
      <c r="O2035" s="48">
        <v>17391</v>
      </c>
      <c r="P2035" s="21" t="s">
        <v>191</v>
      </c>
      <c r="Q2035" s="21" t="s">
        <v>2393</v>
      </c>
      <c r="R2035" s="21" t="s">
        <v>40</v>
      </c>
      <c r="S2035" s="3">
        <v>4</v>
      </c>
      <c r="T2035" s="37"/>
      <c r="U2035" s="21" t="s">
        <v>18</v>
      </c>
      <c r="V2035" s="21" t="str">
        <f>VLOOKUP(P2035,'Customer List'!B:C,2,)</f>
        <v>Chandigarh</v>
      </c>
      <c r="W2035" s="38"/>
      <c r="X2035" s="30">
        <v>45889</v>
      </c>
      <c r="Y2035" s="21">
        <f t="shared" si="211"/>
        <v>2</v>
      </c>
      <c r="Z2035" s="21" t="str">
        <f t="shared" si="212"/>
        <v>Monday</v>
      </c>
      <c r="AA2035" s="21" t="str">
        <f t="shared" si="213"/>
        <v>Wednesday</v>
      </c>
      <c r="AB2035" s="21" t="str">
        <f>VLOOKUP(U2035,'Currency Sheet'!A:C,3,)</f>
        <v>DOLLAR</v>
      </c>
      <c r="AC2035" s="42" t="str">
        <f>VLOOKUP(P2035,'Customer List'!B:D,3,)</f>
        <v>OutStation</v>
      </c>
    </row>
    <row r="2036" spans="1:29" x14ac:dyDescent="0.25">
      <c r="A2036" s="21">
        <v>2035</v>
      </c>
      <c r="B2036" s="21" t="s">
        <v>2369</v>
      </c>
      <c r="C2036" s="30">
        <v>45877</v>
      </c>
      <c r="D2036" s="30">
        <v>45885</v>
      </c>
      <c r="E2036" s="47">
        <v>115.5</v>
      </c>
      <c r="F2036" s="47">
        <f t="shared" si="208"/>
        <v>10164</v>
      </c>
      <c r="G2036" s="48">
        <f t="shared" si="209"/>
        <v>10164</v>
      </c>
      <c r="H2036" s="21">
        <v>424401</v>
      </c>
      <c r="I2036" s="21" t="s">
        <v>1342</v>
      </c>
      <c r="J2036" s="21">
        <v>1</v>
      </c>
      <c r="K2036" s="21">
        <v>1</v>
      </c>
      <c r="L2036" s="21">
        <f t="shared" si="210"/>
        <v>0</v>
      </c>
      <c r="M2036" s="21" t="s">
        <v>2492</v>
      </c>
      <c r="N2036" s="30">
        <v>45891</v>
      </c>
      <c r="O2036" s="48">
        <v>14107.5</v>
      </c>
      <c r="P2036" s="21" t="s">
        <v>42</v>
      </c>
      <c r="Q2036" s="21" t="s">
        <v>636</v>
      </c>
      <c r="R2036" s="21" t="s">
        <v>637</v>
      </c>
      <c r="S2036" s="3">
        <v>4</v>
      </c>
      <c r="T2036" s="37"/>
      <c r="U2036" s="21" t="s">
        <v>18</v>
      </c>
      <c r="V2036" s="21" t="str">
        <f>VLOOKUP(P2036,'Customer List'!B:C,2,)</f>
        <v>Faridabad</v>
      </c>
      <c r="W2036" s="38"/>
      <c r="X2036" s="30">
        <v>45891</v>
      </c>
      <c r="Y2036" s="21">
        <f t="shared" si="211"/>
        <v>0</v>
      </c>
      <c r="Z2036" s="21" t="str">
        <f t="shared" si="212"/>
        <v>Friday</v>
      </c>
      <c r="AA2036" s="21" t="str">
        <f t="shared" si="213"/>
        <v>Friday</v>
      </c>
      <c r="AB2036" s="21" t="str">
        <f>VLOOKUP(U2036,'Currency Sheet'!A:C,3,)</f>
        <v>DOLLAR</v>
      </c>
      <c r="AC2036" s="42" t="str">
        <f>VLOOKUP(P2036,'Customer List'!B:D,3,)</f>
        <v>Local</v>
      </c>
    </row>
    <row r="2037" spans="1:29" x14ac:dyDescent="0.25">
      <c r="A2037" s="21">
        <v>2036</v>
      </c>
      <c r="B2037" s="21" t="s">
        <v>2369</v>
      </c>
      <c r="C2037" s="30">
        <v>45877</v>
      </c>
      <c r="D2037" s="30">
        <v>45885</v>
      </c>
      <c r="E2037" s="47">
        <v>111.3</v>
      </c>
      <c r="F2037" s="47">
        <f t="shared" si="208"/>
        <v>9794.4</v>
      </c>
      <c r="G2037" s="48">
        <f t="shared" si="209"/>
        <v>9794.4</v>
      </c>
      <c r="H2037" s="21">
        <v>425401</v>
      </c>
      <c r="I2037" s="21" t="s">
        <v>3037</v>
      </c>
      <c r="J2037" s="21">
        <v>1</v>
      </c>
      <c r="K2037" s="21">
        <v>1</v>
      </c>
      <c r="L2037" s="21">
        <f t="shared" si="210"/>
        <v>0</v>
      </c>
      <c r="M2037" s="21" t="s">
        <v>2492</v>
      </c>
      <c r="N2037" s="30">
        <v>45891</v>
      </c>
      <c r="O2037" s="48">
        <v>13594.5</v>
      </c>
      <c r="P2037" s="21" t="s">
        <v>42</v>
      </c>
      <c r="Q2037" s="21" t="s">
        <v>636</v>
      </c>
      <c r="R2037" s="21" t="s">
        <v>637</v>
      </c>
      <c r="S2037" s="3">
        <v>4</v>
      </c>
      <c r="T2037" s="37"/>
      <c r="U2037" s="21" t="s">
        <v>18</v>
      </c>
      <c r="V2037" s="21" t="str">
        <f>VLOOKUP(P2037,'Customer List'!B:C,2,)</f>
        <v>Faridabad</v>
      </c>
      <c r="W2037" s="38"/>
      <c r="X2037" s="30">
        <v>45891</v>
      </c>
      <c r="Y2037" s="21">
        <f t="shared" si="211"/>
        <v>0</v>
      </c>
      <c r="Z2037" s="21" t="str">
        <f t="shared" si="212"/>
        <v>Friday</v>
      </c>
      <c r="AA2037" s="21" t="str">
        <f t="shared" si="213"/>
        <v>Friday</v>
      </c>
      <c r="AB2037" s="21" t="str">
        <f>VLOOKUP(U2037,'Currency Sheet'!A:C,3,)</f>
        <v>DOLLAR</v>
      </c>
      <c r="AC2037" s="42" t="str">
        <f>VLOOKUP(P2037,'Customer List'!B:D,3,)</f>
        <v>Local</v>
      </c>
    </row>
    <row r="2038" spans="1:29" x14ac:dyDescent="0.25">
      <c r="A2038" s="21">
        <v>2037</v>
      </c>
      <c r="B2038" s="21" t="s">
        <v>2369</v>
      </c>
      <c r="C2038" s="30">
        <v>45877</v>
      </c>
      <c r="D2038" s="30">
        <v>45885</v>
      </c>
      <c r="E2038" s="47">
        <v>185.5</v>
      </c>
      <c r="F2038" s="47">
        <f t="shared" si="208"/>
        <v>16324</v>
      </c>
      <c r="G2038" s="48">
        <f t="shared" si="209"/>
        <v>16324</v>
      </c>
      <c r="H2038" s="21">
        <v>432701</v>
      </c>
      <c r="I2038" s="21" t="s">
        <v>3153</v>
      </c>
      <c r="J2038" s="21">
        <v>1</v>
      </c>
      <c r="K2038" s="21">
        <v>1</v>
      </c>
      <c r="L2038" s="21">
        <f t="shared" si="210"/>
        <v>0</v>
      </c>
      <c r="M2038" s="21" t="s">
        <v>2441</v>
      </c>
      <c r="N2038" s="30">
        <v>45888</v>
      </c>
      <c r="O2038" s="48">
        <v>0</v>
      </c>
      <c r="P2038" s="21" t="s">
        <v>16</v>
      </c>
      <c r="Q2038" s="21" t="s">
        <v>2070</v>
      </c>
      <c r="R2038" s="21" t="s">
        <v>637</v>
      </c>
      <c r="S2038" s="3">
        <v>4</v>
      </c>
      <c r="T2038" s="37"/>
      <c r="U2038" s="21" t="s">
        <v>18</v>
      </c>
      <c r="V2038" s="21" t="str">
        <f>VLOOKUP(P2038,'Customer List'!B:C,2,)</f>
        <v>Delhi</v>
      </c>
      <c r="W2038" s="38"/>
      <c r="X2038" s="30">
        <v>45888</v>
      </c>
      <c r="Y2038" s="21">
        <f t="shared" si="211"/>
        <v>0</v>
      </c>
      <c r="Z2038" s="21" t="str">
        <f t="shared" si="212"/>
        <v>Tuesday</v>
      </c>
      <c r="AA2038" s="21" t="str">
        <f t="shared" si="213"/>
        <v>Tuesday</v>
      </c>
      <c r="AB2038" s="21" t="str">
        <f>VLOOKUP(U2038,'Currency Sheet'!A:C,3,)</f>
        <v>DOLLAR</v>
      </c>
      <c r="AC2038" s="42" t="str">
        <f>VLOOKUP(P2038,'Customer List'!B:D,3,)</f>
        <v>Local</v>
      </c>
    </row>
    <row r="2039" spans="1:29" x14ac:dyDescent="0.25">
      <c r="A2039" s="21">
        <v>2038</v>
      </c>
      <c r="B2039" s="21" t="s">
        <v>2369</v>
      </c>
      <c r="C2039" s="30">
        <v>45877</v>
      </c>
      <c r="D2039" s="30">
        <v>45885</v>
      </c>
      <c r="E2039" s="47">
        <v>86.8</v>
      </c>
      <c r="F2039" s="47">
        <f t="shared" si="208"/>
        <v>7638.4</v>
      </c>
      <c r="G2039" s="48">
        <f t="shared" si="209"/>
        <v>7638.4</v>
      </c>
      <c r="H2039" s="21">
        <v>502517</v>
      </c>
      <c r="I2039" s="21" t="s">
        <v>1768</v>
      </c>
      <c r="J2039" s="21">
        <v>1</v>
      </c>
      <c r="K2039" s="21">
        <v>1</v>
      </c>
      <c r="L2039" s="21">
        <f t="shared" si="210"/>
        <v>0</v>
      </c>
      <c r="M2039" s="21" t="s">
        <v>2442</v>
      </c>
      <c r="N2039" s="30">
        <v>45888</v>
      </c>
      <c r="O2039" s="48">
        <v>0</v>
      </c>
      <c r="P2039" s="21" t="s">
        <v>130</v>
      </c>
      <c r="Q2039" s="21" t="s">
        <v>2070</v>
      </c>
      <c r="R2039" s="21" t="s">
        <v>723</v>
      </c>
      <c r="S2039" s="3">
        <v>4</v>
      </c>
      <c r="T2039" s="37"/>
      <c r="U2039" s="21" t="s">
        <v>18</v>
      </c>
      <c r="V2039" s="21" t="str">
        <f>VLOOKUP(P2039,'Customer List'!B:C,2,)</f>
        <v>Delhi</v>
      </c>
      <c r="W2039" s="38"/>
      <c r="X2039" s="30">
        <v>45888</v>
      </c>
      <c r="Y2039" s="21">
        <f t="shared" si="211"/>
        <v>0</v>
      </c>
      <c r="Z2039" s="21" t="str">
        <f t="shared" si="212"/>
        <v>Tuesday</v>
      </c>
      <c r="AA2039" s="21" t="str">
        <f t="shared" si="213"/>
        <v>Tuesday</v>
      </c>
      <c r="AB2039" s="21" t="str">
        <f>VLOOKUP(U2039,'Currency Sheet'!A:C,3,)</f>
        <v>DOLLAR</v>
      </c>
      <c r="AC2039" s="42" t="str">
        <f>VLOOKUP(P2039,'Customer List'!B:D,3,)</f>
        <v>Local</v>
      </c>
    </row>
    <row r="2040" spans="1:29" x14ac:dyDescent="0.25">
      <c r="A2040" s="21">
        <v>2039</v>
      </c>
      <c r="B2040" s="21" t="s">
        <v>2369</v>
      </c>
      <c r="C2040" s="30">
        <v>45877</v>
      </c>
      <c r="D2040" s="30">
        <v>45885</v>
      </c>
      <c r="E2040" s="47">
        <v>58.1</v>
      </c>
      <c r="F2040" s="47">
        <f t="shared" si="208"/>
        <v>5112.8</v>
      </c>
      <c r="G2040" s="48">
        <f t="shared" si="209"/>
        <v>5112.8</v>
      </c>
      <c r="H2040" s="21">
        <v>503807</v>
      </c>
      <c r="I2040" s="21" t="s">
        <v>1613</v>
      </c>
      <c r="J2040" s="21">
        <v>1</v>
      </c>
      <c r="K2040" s="21">
        <v>1</v>
      </c>
      <c r="L2040" s="21">
        <f t="shared" si="210"/>
        <v>0</v>
      </c>
      <c r="M2040" s="21" t="s">
        <v>2492</v>
      </c>
      <c r="N2040" s="30">
        <v>45891</v>
      </c>
      <c r="O2040" s="48">
        <v>7096.5</v>
      </c>
      <c r="P2040" s="21" t="s">
        <v>42</v>
      </c>
      <c r="Q2040" s="21" t="s">
        <v>636</v>
      </c>
      <c r="R2040" s="21" t="s">
        <v>637</v>
      </c>
      <c r="S2040" s="3">
        <v>4</v>
      </c>
      <c r="T2040" s="37"/>
      <c r="U2040" s="21" t="s">
        <v>18</v>
      </c>
      <c r="V2040" s="21" t="str">
        <f>VLOOKUP(P2040,'Customer List'!B:C,2,)</f>
        <v>Faridabad</v>
      </c>
      <c r="W2040" s="38"/>
      <c r="X2040" s="30">
        <v>45891</v>
      </c>
      <c r="Y2040" s="21">
        <f t="shared" si="211"/>
        <v>0</v>
      </c>
      <c r="Z2040" s="21" t="str">
        <f t="shared" si="212"/>
        <v>Friday</v>
      </c>
      <c r="AA2040" s="21" t="str">
        <f t="shared" si="213"/>
        <v>Friday</v>
      </c>
      <c r="AB2040" s="21" t="str">
        <f>VLOOKUP(U2040,'Currency Sheet'!A:C,3,)</f>
        <v>DOLLAR</v>
      </c>
      <c r="AC2040" s="42" t="str">
        <f>VLOOKUP(P2040,'Customer List'!B:D,3,)</f>
        <v>Local</v>
      </c>
    </row>
    <row r="2041" spans="1:29" x14ac:dyDescent="0.25">
      <c r="A2041" s="21">
        <v>2040</v>
      </c>
      <c r="B2041" s="21" t="s">
        <v>2369</v>
      </c>
      <c r="C2041" s="30">
        <v>45877</v>
      </c>
      <c r="D2041" s="30">
        <v>45885</v>
      </c>
      <c r="E2041" s="47">
        <v>204.75</v>
      </c>
      <c r="F2041" s="47">
        <f t="shared" si="208"/>
        <v>18018</v>
      </c>
      <c r="G2041" s="48">
        <f t="shared" si="209"/>
        <v>18018</v>
      </c>
      <c r="H2041" s="21">
        <v>504133</v>
      </c>
      <c r="I2041" s="21" t="s">
        <v>232</v>
      </c>
      <c r="J2041" s="21">
        <v>1</v>
      </c>
      <c r="K2041" s="21">
        <v>1</v>
      </c>
      <c r="L2041" s="21">
        <f t="shared" si="210"/>
        <v>0</v>
      </c>
      <c r="M2041" s="21" t="s">
        <v>2446</v>
      </c>
      <c r="N2041" s="30">
        <v>45888</v>
      </c>
      <c r="O2041" s="48">
        <v>20748</v>
      </c>
      <c r="P2041" s="21" t="s">
        <v>16</v>
      </c>
      <c r="Q2041" s="21" t="s">
        <v>2070</v>
      </c>
      <c r="R2041" s="21" t="s">
        <v>637</v>
      </c>
      <c r="S2041" s="3">
        <v>4</v>
      </c>
      <c r="T2041" s="37"/>
      <c r="U2041" s="21" t="s">
        <v>18</v>
      </c>
      <c r="V2041" s="21" t="str">
        <f>VLOOKUP(P2041,'Customer List'!B:C,2,)</f>
        <v>Delhi</v>
      </c>
      <c r="W2041" s="38"/>
      <c r="X2041" s="30">
        <v>45888</v>
      </c>
      <c r="Y2041" s="21">
        <f t="shared" si="211"/>
        <v>0</v>
      </c>
      <c r="Z2041" s="21" t="str">
        <f t="shared" si="212"/>
        <v>Tuesday</v>
      </c>
      <c r="AA2041" s="21" t="str">
        <f t="shared" si="213"/>
        <v>Tuesday</v>
      </c>
      <c r="AB2041" s="21" t="str">
        <f>VLOOKUP(U2041,'Currency Sheet'!A:C,3,)</f>
        <v>DOLLAR</v>
      </c>
      <c r="AC2041" s="42" t="str">
        <f>VLOOKUP(P2041,'Customer List'!B:D,3,)</f>
        <v>Local</v>
      </c>
    </row>
    <row r="2042" spans="1:29" x14ac:dyDescent="0.25">
      <c r="A2042" s="21">
        <v>2041</v>
      </c>
      <c r="B2042" s="21" t="s">
        <v>2369</v>
      </c>
      <c r="C2042" s="30">
        <v>45877</v>
      </c>
      <c r="D2042" s="30">
        <v>45885</v>
      </c>
      <c r="E2042" s="47">
        <v>67.2</v>
      </c>
      <c r="F2042" s="47">
        <f t="shared" si="208"/>
        <v>5913.6</v>
      </c>
      <c r="G2042" s="48">
        <f t="shared" si="209"/>
        <v>5913.6</v>
      </c>
      <c r="H2042" s="21">
        <v>504303</v>
      </c>
      <c r="I2042" s="21" t="s">
        <v>3154</v>
      </c>
      <c r="J2042" s="21">
        <v>1</v>
      </c>
      <c r="K2042" s="21">
        <v>1</v>
      </c>
      <c r="L2042" s="21">
        <f t="shared" si="210"/>
        <v>0</v>
      </c>
      <c r="M2042" s="21" t="s">
        <v>2492</v>
      </c>
      <c r="N2042" s="30">
        <v>45891</v>
      </c>
      <c r="O2042" s="48">
        <v>8208</v>
      </c>
      <c r="P2042" s="21" t="s">
        <v>42</v>
      </c>
      <c r="Q2042" s="21" t="s">
        <v>636</v>
      </c>
      <c r="R2042" s="21" t="s">
        <v>637</v>
      </c>
      <c r="S2042" s="3">
        <v>4</v>
      </c>
      <c r="T2042" s="37" t="s">
        <v>2493</v>
      </c>
      <c r="U2042" s="21" t="s">
        <v>18</v>
      </c>
      <c r="V2042" s="21" t="str">
        <f>VLOOKUP(P2042,'Customer List'!B:C,2,)</f>
        <v>Faridabad</v>
      </c>
      <c r="W2042" s="38"/>
      <c r="X2042" s="30">
        <v>45891</v>
      </c>
      <c r="Y2042" s="21">
        <f t="shared" si="211"/>
        <v>0</v>
      </c>
      <c r="Z2042" s="21" t="str">
        <f t="shared" si="212"/>
        <v>Friday</v>
      </c>
      <c r="AA2042" s="21" t="str">
        <f t="shared" si="213"/>
        <v>Friday</v>
      </c>
      <c r="AB2042" s="21" t="str">
        <f>VLOOKUP(U2042,'Currency Sheet'!A:C,3,)</f>
        <v>DOLLAR</v>
      </c>
      <c r="AC2042" s="42" t="str">
        <f>VLOOKUP(P2042,'Customer List'!B:D,3,)</f>
        <v>Local</v>
      </c>
    </row>
    <row r="2043" spans="1:29" x14ac:dyDescent="0.25">
      <c r="A2043" s="21">
        <v>2042</v>
      </c>
      <c r="B2043" s="21" t="s">
        <v>2369</v>
      </c>
      <c r="C2043" s="30">
        <v>45877</v>
      </c>
      <c r="D2043" s="30">
        <v>45885</v>
      </c>
      <c r="E2043" s="47">
        <v>137.9</v>
      </c>
      <c r="F2043" s="47">
        <f t="shared" si="208"/>
        <v>12135.2</v>
      </c>
      <c r="G2043" s="48">
        <f t="shared" si="209"/>
        <v>12135.2</v>
      </c>
      <c r="H2043" s="21">
        <v>505006</v>
      </c>
      <c r="I2043" s="21" t="s">
        <v>3155</v>
      </c>
      <c r="J2043" s="21">
        <v>1</v>
      </c>
      <c r="K2043" s="21">
        <v>1</v>
      </c>
      <c r="L2043" s="21">
        <f t="shared" si="210"/>
        <v>0</v>
      </c>
      <c r="M2043" s="21" t="s">
        <v>2446</v>
      </c>
      <c r="N2043" s="30">
        <v>45888</v>
      </c>
      <c r="O2043" s="48">
        <v>14972</v>
      </c>
      <c r="P2043" s="21" t="s">
        <v>16</v>
      </c>
      <c r="Q2043" s="21" t="s">
        <v>2070</v>
      </c>
      <c r="R2043" s="21" t="s">
        <v>637</v>
      </c>
      <c r="S2043" s="3">
        <v>4</v>
      </c>
      <c r="T2043" s="37"/>
      <c r="U2043" s="21" t="s">
        <v>18</v>
      </c>
      <c r="V2043" s="21" t="str">
        <f>VLOOKUP(P2043,'Customer List'!B:C,2,)</f>
        <v>Delhi</v>
      </c>
      <c r="W2043" s="38"/>
      <c r="X2043" s="30">
        <v>45888</v>
      </c>
      <c r="Y2043" s="21">
        <f t="shared" si="211"/>
        <v>0</v>
      </c>
      <c r="Z2043" s="21" t="str">
        <f t="shared" si="212"/>
        <v>Tuesday</v>
      </c>
      <c r="AA2043" s="21" t="str">
        <f t="shared" si="213"/>
        <v>Tuesday</v>
      </c>
      <c r="AB2043" s="21" t="str">
        <f>VLOOKUP(U2043,'Currency Sheet'!A:C,3,)</f>
        <v>DOLLAR</v>
      </c>
      <c r="AC2043" s="42" t="str">
        <f>VLOOKUP(P2043,'Customer List'!B:D,3,)</f>
        <v>Local</v>
      </c>
    </row>
    <row r="2044" spans="1:29" x14ac:dyDescent="0.25">
      <c r="A2044" s="21">
        <v>2043</v>
      </c>
      <c r="B2044" s="21" t="s">
        <v>2369</v>
      </c>
      <c r="C2044" s="30">
        <v>45877</v>
      </c>
      <c r="D2044" s="30">
        <v>45885</v>
      </c>
      <c r="E2044" s="47">
        <v>176.4</v>
      </c>
      <c r="F2044" s="47">
        <f t="shared" si="208"/>
        <v>15523.2</v>
      </c>
      <c r="G2044" s="48">
        <f t="shared" si="209"/>
        <v>15523.2</v>
      </c>
      <c r="H2044" s="21">
        <v>505814</v>
      </c>
      <c r="I2044" s="21" t="s">
        <v>1652</v>
      </c>
      <c r="J2044" s="21">
        <v>1</v>
      </c>
      <c r="K2044" s="21">
        <v>1</v>
      </c>
      <c r="L2044" s="21">
        <f t="shared" si="210"/>
        <v>0</v>
      </c>
      <c r="M2044" s="21" t="s">
        <v>2545</v>
      </c>
      <c r="N2044" s="30">
        <v>45892</v>
      </c>
      <c r="O2044" s="48">
        <v>29295</v>
      </c>
      <c r="P2044" s="21" t="s">
        <v>2355</v>
      </c>
      <c r="Q2044" s="21">
        <v>58154749645</v>
      </c>
      <c r="R2044" s="21" t="s">
        <v>40</v>
      </c>
      <c r="S2044" s="3">
        <v>4</v>
      </c>
      <c r="T2044" s="37"/>
      <c r="U2044" s="21" t="s">
        <v>18</v>
      </c>
      <c r="V2044" s="21" t="str">
        <f>VLOOKUP(P2044,'Customer List'!B:C,2,)</f>
        <v>Pune</v>
      </c>
      <c r="W2044" s="38"/>
      <c r="X2044" s="30">
        <v>45894</v>
      </c>
      <c r="Y2044" s="21">
        <f t="shared" si="211"/>
        <v>2</v>
      </c>
      <c r="Z2044" s="21" t="str">
        <f t="shared" si="212"/>
        <v>Saturday</v>
      </c>
      <c r="AA2044" s="21" t="str">
        <f t="shared" si="213"/>
        <v>Monday</v>
      </c>
      <c r="AB2044" s="21" t="str">
        <f>VLOOKUP(U2044,'Currency Sheet'!A:C,3,)</f>
        <v>DOLLAR</v>
      </c>
      <c r="AC2044" s="42" t="str">
        <f>VLOOKUP(P2044,'Customer List'!B:D,3,)</f>
        <v>OutStation</v>
      </c>
    </row>
    <row r="2045" spans="1:29" x14ac:dyDescent="0.25">
      <c r="A2045" s="21">
        <v>2044</v>
      </c>
      <c r="B2045" s="21" t="s">
        <v>2369</v>
      </c>
      <c r="C2045" s="30">
        <v>45877</v>
      </c>
      <c r="D2045" s="30">
        <v>45885</v>
      </c>
      <c r="E2045" s="47">
        <v>104.3</v>
      </c>
      <c r="F2045" s="47">
        <f t="shared" si="208"/>
        <v>9178.4</v>
      </c>
      <c r="G2045" s="48">
        <f t="shared" si="209"/>
        <v>9178.4</v>
      </c>
      <c r="H2045" s="21">
        <v>505834</v>
      </c>
      <c r="I2045" s="21" t="s">
        <v>1516</v>
      </c>
      <c r="J2045" s="21">
        <v>1</v>
      </c>
      <c r="K2045" s="21">
        <v>1</v>
      </c>
      <c r="L2045" s="21">
        <f t="shared" si="210"/>
        <v>0</v>
      </c>
      <c r="M2045" s="21" t="s">
        <v>2761</v>
      </c>
      <c r="N2045" s="30">
        <v>45897</v>
      </c>
      <c r="O2045" s="48">
        <v>20785.5</v>
      </c>
      <c r="P2045" s="21" t="s">
        <v>625</v>
      </c>
      <c r="Q2045" s="21" t="s">
        <v>2070</v>
      </c>
      <c r="R2045" s="21" t="s">
        <v>637</v>
      </c>
      <c r="S2045" s="3">
        <v>4</v>
      </c>
      <c r="T2045" s="37"/>
      <c r="U2045" s="21" t="s">
        <v>18</v>
      </c>
      <c r="V2045" s="21" t="str">
        <f>VLOOKUP(P2045,'Customer List'!B:C,2,)</f>
        <v>Delhi</v>
      </c>
      <c r="W2045" s="38"/>
      <c r="X2045" s="30">
        <v>45897</v>
      </c>
      <c r="Y2045" s="21">
        <f t="shared" si="211"/>
        <v>0</v>
      </c>
      <c r="Z2045" s="21" t="str">
        <f t="shared" si="212"/>
        <v>Thursday</v>
      </c>
      <c r="AA2045" s="21" t="str">
        <f t="shared" si="213"/>
        <v>Thursday</v>
      </c>
      <c r="AB2045" s="21" t="str">
        <f>VLOOKUP(U2045,'Currency Sheet'!A:C,3,)</f>
        <v>DOLLAR</v>
      </c>
      <c r="AC2045" s="42" t="str">
        <f>VLOOKUP(P2045,'Customer List'!B:D,3,)</f>
        <v>Local</v>
      </c>
    </row>
    <row r="2046" spans="1:29" x14ac:dyDescent="0.25">
      <c r="A2046" s="21">
        <v>2045</v>
      </c>
      <c r="B2046" s="21" t="s">
        <v>2369</v>
      </c>
      <c r="C2046" s="30">
        <v>45877</v>
      </c>
      <c r="D2046" s="30">
        <v>45885</v>
      </c>
      <c r="E2046" s="47">
        <v>177.75</v>
      </c>
      <c r="F2046" s="47">
        <f t="shared" si="208"/>
        <v>15642</v>
      </c>
      <c r="G2046" s="48">
        <f t="shared" si="209"/>
        <v>15642</v>
      </c>
      <c r="H2046" s="21">
        <v>505837</v>
      </c>
      <c r="I2046" s="21" t="s">
        <v>3156</v>
      </c>
      <c r="J2046" s="21">
        <v>1</v>
      </c>
      <c r="K2046" s="21">
        <v>1</v>
      </c>
      <c r="L2046" s="21">
        <f t="shared" si="210"/>
        <v>0</v>
      </c>
      <c r="M2046" s="21" t="s">
        <v>2492</v>
      </c>
      <c r="N2046" s="30">
        <v>45891</v>
      </c>
      <c r="O2046" s="48">
        <v>20263.5</v>
      </c>
      <c r="P2046" s="21" t="s">
        <v>42</v>
      </c>
      <c r="Q2046" s="21" t="s">
        <v>636</v>
      </c>
      <c r="R2046" s="21" t="s">
        <v>637</v>
      </c>
      <c r="S2046" s="3">
        <v>4</v>
      </c>
      <c r="T2046" s="37"/>
      <c r="U2046" s="21" t="s">
        <v>18</v>
      </c>
      <c r="V2046" s="21" t="str">
        <f>VLOOKUP(P2046,'Customer List'!B:C,2,)</f>
        <v>Faridabad</v>
      </c>
      <c r="W2046" s="38"/>
      <c r="X2046" s="30">
        <v>45891</v>
      </c>
      <c r="Y2046" s="21">
        <f t="shared" si="211"/>
        <v>0</v>
      </c>
      <c r="Z2046" s="21" t="str">
        <f t="shared" si="212"/>
        <v>Friday</v>
      </c>
      <c r="AA2046" s="21" t="str">
        <f t="shared" si="213"/>
        <v>Friday</v>
      </c>
      <c r="AB2046" s="21" t="str">
        <f>VLOOKUP(U2046,'Currency Sheet'!A:C,3,)</f>
        <v>DOLLAR</v>
      </c>
      <c r="AC2046" s="42" t="str">
        <f>VLOOKUP(P2046,'Customer List'!B:D,3,)</f>
        <v>Local</v>
      </c>
    </row>
    <row r="2047" spans="1:29" x14ac:dyDescent="0.25">
      <c r="A2047" s="21">
        <v>2046</v>
      </c>
      <c r="B2047" s="21" t="s">
        <v>2369</v>
      </c>
      <c r="C2047" s="30">
        <v>45877</v>
      </c>
      <c r="D2047" s="30">
        <v>45885</v>
      </c>
      <c r="E2047" s="47">
        <v>169.5</v>
      </c>
      <c r="F2047" s="47">
        <f t="shared" si="208"/>
        <v>14916</v>
      </c>
      <c r="G2047" s="48">
        <f t="shared" si="209"/>
        <v>14916</v>
      </c>
      <c r="H2047" s="21">
        <v>506329</v>
      </c>
      <c r="I2047" s="21" t="s">
        <v>3157</v>
      </c>
      <c r="J2047" s="21">
        <v>1</v>
      </c>
      <c r="K2047" s="21">
        <v>1</v>
      </c>
      <c r="L2047" s="21">
        <f t="shared" si="210"/>
        <v>0</v>
      </c>
      <c r="M2047" s="21" t="s">
        <v>2446</v>
      </c>
      <c r="N2047" s="30">
        <v>45888</v>
      </c>
      <c r="O2047" s="48">
        <v>17176</v>
      </c>
      <c r="P2047" s="21" t="s">
        <v>16</v>
      </c>
      <c r="Q2047" s="21" t="s">
        <v>2070</v>
      </c>
      <c r="R2047" s="21" t="s">
        <v>637</v>
      </c>
      <c r="S2047" s="3">
        <v>4</v>
      </c>
      <c r="T2047" s="37"/>
      <c r="U2047" s="21" t="s">
        <v>18</v>
      </c>
      <c r="V2047" s="21" t="str">
        <f>VLOOKUP(P2047,'Customer List'!B:C,2,)</f>
        <v>Delhi</v>
      </c>
      <c r="W2047" s="38"/>
      <c r="X2047" s="30">
        <v>45888</v>
      </c>
      <c r="Y2047" s="21">
        <f t="shared" si="211"/>
        <v>0</v>
      </c>
      <c r="Z2047" s="21" t="str">
        <f t="shared" si="212"/>
        <v>Tuesday</v>
      </c>
      <c r="AA2047" s="21" t="str">
        <f t="shared" si="213"/>
        <v>Tuesday</v>
      </c>
      <c r="AB2047" s="21" t="str">
        <f>VLOOKUP(U2047,'Currency Sheet'!A:C,3,)</f>
        <v>DOLLAR</v>
      </c>
      <c r="AC2047" s="42" t="str">
        <f>VLOOKUP(P2047,'Customer List'!B:D,3,)</f>
        <v>Local</v>
      </c>
    </row>
    <row r="2048" spans="1:29" x14ac:dyDescent="0.25">
      <c r="A2048" s="21">
        <v>2047</v>
      </c>
      <c r="B2048" s="21" t="s">
        <v>2369</v>
      </c>
      <c r="C2048" s="30">
        <v>45877</v>
      </c>
      <c r="D2048" s="30">
        <v>45885</v>
      </c>
      <c r="E2048" s="47">
        <v>194.25</v>
      </c>
      <c r="F2048" s="47">
        <f t="shared" si="208"/>
        <v>17094</v>
      </c>
      <c r="G2048" s="48">
        <f t="shared" si="209"/>
        <v>17094</v>
      </c>
      <c r="H2048" s="21">
        <v>506933</v>
      </c>
      <c r="I2048" s="21" t="s">
        <v>3158</v>
      </c>
      <c r="J2048" s="21">
        <v>1</v>
      </c>
      <c r="K2048" s="21">
        <v>1</v>
      </c>
      <c r="L2048" s="21">
        <f t="shared" si="210"/>
        <v>0</v>
      </c>
      <c r="M2048" s="21" t="s">
        <v>2492</v>
      </c>
      <c r="N2048" s="30">
        <v>45891</v>
      </c>
      <c r="O2048" s="48">
        <v>22144.5</v>
      </c>
      <c r="P2048" s="21" t="s">
        <v>42</v>
      </c>
      <c r="Q2048" s="21" t="s">
        <v>636</v>
      </c>
      <c r="R2048" s="21" t="s">
        <v>637</v>
      </c>
      <c r="S2048" s="3">
        <v>4</v>
      </c>
      <c r="T2048" s="37"/>
      <c r="U2048" s="21" t="s">
        <v>18</v>
      </c>
      <c r="V2048" s="21" t="str">
        <f>VLOOKUP(P2048,'Customer List'!B:C,2,)</f>
        <v>Faridabad</v>
      </c>
      <c r="W2048" s="38"/>
      <c r="X2048" s="30">
        <v>45891</v>
      </c>
      <c r="Y2048" s="21">
        <f t="shared" si="211"/>
        <v>0</v>
      </c>
      <c r="Z2048" s="21" t="str">
        <f t="shared" si="212"/>
        <v>Friday</v>
      </c>
      <c r="AA2048" s="21" t="str">
        <f t="shared" si="213"/>
        <v>Friday</v>
      </c>
      <c r="AB2048" s="21" t="str">
        <f>VLOOKUP(U2048,'Currency Sheet'!A:C,3,)</f>
        <v>DOLLAR</v>
      </c>
      <c r="AC2048" s="42" t="str">
        <f>VLOOKUP(P2048,'Customer List'!B:D,3,)</f>
        <v>Local</v>
      </c>
    </row>
    <row r="2049" spans="1:29" x14ac:dyDescent="0.25">
      <c r="A2049" s="21">
        <v>2048</v>
      </c>
      <c r="B2049" s="21" t="s">
        <v>2369</v>
      </c>
      <c r="C2049" s="30">
        <v>45877</v>
      </c>
      <c r="D2049" s="30">
        <v>45885</v>
      </c>
      <c r="E2049" s="47">
        <v>152.6</v>
      </c>
      <c r="F2049" s="47">
        <f t="shared" si="208"/>
        <v>13428.8</v>
      </c>
      <c r="G2049" s="48">
        <f t="shared" si="209"/>
        <v>13428.8</v>
      </c>
      <c r="H2049" s="21">
        <v>530203</v>
      </c>
      <c r="I2049" s="21" t="s">
        <v>3159</v>
      </c>
      <c r="J2049" s="21">
        <v>1</v>
      </c>
      <c r="K2049" s="21">
        <v>1</v>
      </c>
      <c r="L2049" s="21">
        <f t="shared" si="210"/>
        <v>0</v>
      </c>
      <c r="M2049" s="21" t="s">
        <v>2418</v>
      </c>
      <c r="N2049" s="30">
        <v>45887</v>
      </c>
      <c r="O2049" s="48">
        <v>70959</v>
      </c>
      <c r="P2049" s="21" t="s">
        <v>630</v>
      </c>
      <c r="Q2049" s="21">
        <v>58154518203</v>
      </c>
      <c r="R2049" s="21" t="s">
        <v>40</v>
      </c>
      <c r="S2049" s="3">
        <v>4</v>
      </c>
      <c r="T2049" s="37"/>
      <c r="U2049" s="21" t="s">
        <v>18</v>
      </c>
      <c r="V2049" s="21" t="str">
        <f>VLOOKUP(P2049,'Customer List'!B:C,2,)</f>
        <v>Telangana</v>
      </c>
      <c r="W2049" s="38"/>
      <c r="X2049" s="30">
        <v>45888</v>
      </c>
      <c r="Y2049" s="21">
        <f t="shared" si="211"/>
        <v>1</v>
      </c>
      <c r="Z2049" s="21" t="str">
        <f t="shared" si="212"/>
        <v>Monday</v>
      </c>
      <c r="AA2049" s="21" t="str">
        <f t="shared" si="213"/>
        <v>Tuesday</v>
      </c>
      <c r="AB2049" s="21" t="str">
        <f>VLOOKUP(U2049,'Currency Sheet'!A:C,3,)</f>
        <v>DOLLAR</v>
      </c>
      <c r="AC2049" s="42" t="str">
        <f>VLOOKUP(P2049,'Customer List'!B:D,3,)</f>
        <v>OutStation</v>
      </c>
    </row>
    <row r="2050" spans="1:29" x14ac:dyDescent="0.25">
      <c r="A2050" s="21">
        <v>2049</v>
      </c>
      <c r="B2050" s="21" t="s">
        <v>2369</v>
      </c>
      <c r="C2050" s="30">
        <v>45877</v>
      </c>
      <c r="D2050" s="30">
        <v>45885</v>
      </c>
      <c r="E2050" s="47">
        <v>143.5</v>
      </c>
      <c r="F2050" s="47">
        <f t="shared" si="208"/>
        <v>12628</v>
      </c>
      <c r="G2050" s="48">
        <f t="shared" si="209"/>
        <v>12628</v>
      </c>
      <c r="H2050" s="21">
        <v>606555</v>
      </c>
      <c r="I2050" s="21" t="s">
        <v>3160</v>
      </c>
      <c r="J2050" s="21">
        <v>1</v>
      </c>
      <c r="K2050" s="21">
        <v>1</v>
      </c>
      <c r="L2050" s="21">
        <f t="shared" si="210"/>
        <v>0</v>
      </c>
      <c r="M2050" s="21" t="s">
        <v>2492</v>
      </c>
      <c r="N2050" s="30">
        <v>45891</v>
      </c>
      <c r="O2050" s="48">
        <v>17527.5</v>
      </c>
      <c r="P2050" s="21" t="s">
        <v>42</v>
      </c>
      <c r="Q2050" s="21" t="s">
        <v>636</v>
      </c>
      <c r="R2050" s="21" t="s">
        <v>637</v>
      </c>
      <c r="S2050" s="3">
        <v>4</v>
      </c>
      <c r="T2050" s="37"/>
      <c r="U2050" s="21" t="s">
        <v>18</v>
      </c>
      <c r="V2050" s="21" t="str">
        <f>VLOOKUP(P2050,'Customer List'!B:C,2,)</f>
        <v>Faridabad</v>
      </c>
      <c r="W2050" s="38"/>
      <c r="X2050" s="30">
        <v>45891</v>
      </c>
      <c r="Y2050" s="21">
        <f t="shared" si="211"/>
        <v>0</v>
      </c>
      <c r="Z2050" s="21" t="str">
        <f t="shared" si="212"/>
        <v>Friday</v>
      </c>
      <c r="AA2050" s="21" t="str">
        <f t="shared" si="213"/>
        <v>Friday</v>
      </c>
      <c r="AB2050" s="21" t="str">
        <f>VLOOKUP(U2050,'Currency Sheet'!A:C,3,)</f>
        <v>DOLLAR</v>
      </c>
      <c r="AC2050" s="42" t="str">
        <f>VLOOKUP(P2050,'Customer List'!B:D,3,)</f>
        <v>Local</v>
      </c>
    </row>
    <row r="2051" spans="1:29" x14ac:dyDescent="0.25">
      <c r="A2051" s="21">
        <v>2050</v>
      </c>
      <c r="B2051" s="21" t="s">
        <v>2369</v>
      </c>
      <c r="C2051" s="30">
        <v>45877</v>
      </c>
      <c r="D2051" s="30">
        <v>45885</v>
      </c>
      <c r="E2051" s="47">
        <v>119.7</v>
      </c>
      <c r="F2051" s="47">
        <f t="shared" ref="F2051:F2114" si="214">IF(AB2051="DOLLAR",E2051*88,E2051)</f>
        <v>10533.6</v>
      </c>
      <c r="G2051" s="48">
        <f t="shared" ref="G2051:G2114" si="215">F2051*J2051</f>
        <v>10533.6</v>
      </c>
      <c r="H2051" s="21">
        <v>644823</v>
      </c>
      <c r="I2051" s="21" t="s">
        <v>3161</v>
      </c>
      <c r="J2051" s="21">
        <v>1</v>
      </c>
      <c r="K2051" s="21">
        <v>1</v>
      </c>
      <c r="L2051" s="21">
        <f t="shared" ref="L2051:L2114" si="216">J2051-K2051</f>
        <v>0</v>
      </c>
      <c r="M2051" s="21" t="s">
        <v>2409</v>
      </c>
      <c r="N2051" s="30">
        <v>45887</v>
      </c>
      <c r="O2051" s="21">
        <v>19878.75</v>
      </c>
      <c r="P2051" s="21" t="s">
        <v>2281</v>
      </c>
      <c r="Q2051" s="21">
        <v>58154518892</v>
      </c>
      <c r="R2051" s="21" t="s">
        <v>40</v>
      </c>
      <c r="S2051" s="3">
        <v>4</v>
      </c>
      <c r="T2051" s="37"/>
      <c r="U2051" s="21" t="s">
        <v>18</v>
      </c>
      <c r="V2051" s="21" t="str">
        <f>VLOOKUP(P2051,'Customer List'!B:C,2,)</f>
        <v>BANGALORE</v>
      </c>
      <c r="W2051" s="38"/>
      <c r="X2051" s="30">
        <v>45889</v>
      </c>
      <c r="Y2051" s="21">
        <f t="shared" ref="Y2051:Y2114" si="217">IF(X2051="", "", X2051-N2051)</f>
        <v>2</v>
      </c>
      <c r="Z2051" s="21" t="str">
        <f t="shared" ref="Z2051:Z2114" si="218">IF(N2051="", "", TEXT(N2051, "dddd"))</f>
        <v>Monday</v>
      </c>
      <c r="AA2051" s="21" t="str">
        <f t="shared" ref="AA2051:AA2114" si="219">IF(X2051="", "", TEXT(X2051, "dddd"))</f>
        <v>Wednesday</v>
      </c>
      <c r="AB2051" s="21" t="str">
        <f>VLOOKUP(U2051,'Currency Sheet'!A:C,3,)</f>
        <v>DOLLAR</v>
      </c>
      <c r="AC2051" s="42" t="str">
        <f>VLOOKUP(P2051,'Customer List'!B:D,3,)</f>
        <v>OutStation</v>
      </c>
    </row>
    <row r="2052" spans="1:29" x14ac:dyDescent="0.25">
      <c r="A2052" s="21">
        <v>2051</v>
      </c>
      <c r="B2052" s="21" t="s">
        <v>2369</v>
      </c>
      <c r="C2052" s="30">
        <v>45877</v>
      </c>
      <c r="D2052" s="30">
        <v>45885</v>
      </c>
      <c r="E2052" s="47">
        <v>107.1</v>
      </c>
      <c r="F2052" s="47">
        <f t="shared" si="214"/>
        <v>9424.7999999999993</v>
      </c>
      <c r="G2052" s="48">
        <f t="shared" si="215"/>
        <v>9424.7999999999993</v>
      </c>
      <c r="H2052" s="21">
        <v>652403</v>
      </c>
      <c r="I2052" s="21" t="s">
        <v>2899</v>
      </c>
      <c r="J2052" s="21">
        <v>1</v>
      </c>
      <c r="K2052" s="21">
        <v>1</v>
      </c>
      <c r="L2052" s="21">
        <f t="shared" si="216"/>
        <v>0</v>
      </c>
      <c r="M2052" s="21" t="s">
        <v>2409</v>
      </c>
      <c r="N2052" s="30">
        <v>45887</v>
      </c>
      <c r="O2052" s="21">
        <v>17786.25</v>
      </c>
      <c r="P2052" s="21" t="s">
        <v>2281</v>
      </c>
      <c r="Q2052" s="21">
        <v>58154518892</v>
      </c>
      <c r="R2052" s="21" t="s">
        <v>40</v>
      </c>
      <c r="S2052" s="3">
        <v>4</v>
      </c>
      <c r="T2052" s="37"/>
      <c r="U2052" s="21" t="s">
        <v>18</v>
      </c>
      <c r="V2052" s="21" t="str">
        <f>VLOOKUP(P2052,'Customer List'!B:C,2,)</f>
        <v>BANGALORE</v>
      </c>
      <c r="W2052" s="38"/>
      <c r="X2052" s="30">
        <v>45889</v>
      </c>
      <c r="Y2052" s="21">
        <f t="shared" si="217"/>
        <v>2</v>
      </c>
      <c r="Z2052" s="21" t="str">
        <f t="shared" si="218"/>
        <v>Monday</v>
      </c>
      <c r="AA2052" s="21" t="str">
        <f t="shared" si="219"/>
        <v>Wednesday</v>
      </c>
      <c r="AB2052" s="21" t="str">
        <f>VLOOKUP(U2052,'Currency Sheet'!A:C,3,)</f>
        <v>DOLLAR</v>
      </c>
      <c r="AC2052" s="42" t="str">
        <f>VLOOKUP(P2052,'Customer List'!B:D,3,)</f>
        <v>OutStation</v>
      </c>
    </row>
    <row r="2053" spans="1:29" x14ac:dyDescent="0.25">
      <c r="A2053" s="21">
        <v>2052</v>
      </c>
      <c r="B2053" s="21" t="s">
        <v>2369</v>
      </c>
      <c r="C2053" s="30">
        <v>45877</v>
      </c>
      <c r="D2053" s="30">
        <v>45885</v>
      </c>
      <c r="E2053" s="47">
        <v>102.9</v>
      </c>
      <c r="F2053" s="47">
        <f t="shared" si="214"/>
        <v>9055.2000000000007</v>
      </c>
      <c r="G2053" s="48">
        <f t="shared" si="215"/>
        <v>9055.2000000000007</v>
      </c>
      <c r="H2053" s="21">
        <v>675503</v>
      </c>
      <c r="I2053" s="21" t="s">
        <v>3162</v>
      </c>
      <c r="J2053" s="21">
        <v>1</v>
      </c>
      <c r="K2053" s="21">
        <v>1</v>
      </c>
      <c r="L2053" s="21">
        <f t="shared" si="216"/>
        <v>0</v>
      </c>
      <c r="M2053" s="21" t="s">
        <v>2492</v>
      </c>
      <c r="N2053" s="30">
        <v>45891</v>
      </c>
      <c r="O2053" s="48">
        <v>12568.5</v>
      </c>
      <c r="P2053" s="21" t="s">
        <v>42</v>
      </c>
      <c r="Q2053" s="21" t="s">
        <v>636</v>
      </c>
      <c r="R2053" s="21" t="s">
        <v>637</v>
      </c>
      <c r="S2053" s="3">
        <v>4</v>
      </c>
      <c r="T2053" s="37"/>
      <c r="U2053" s="21" t="s">
        <v>18</v>
      </c>
      <c r="V2053" s="21" t="str">
        <f>VLOOKUP(P2053,'Customer List'!B:C,2,)</f>
        <v>Faridabad</v>
      </c>
      <c r="W2053" s="38"/>
      <c r="X2053" s="30">
        <v>45891</v>
      </c>
      <c r="Y2053" s="21">
        <f t="shared" si="217"/>
        <v>0</v>
      </c>
      <c r="Z2053" s="21" t="str">
        <f t="shared" si="218"/>
        <v>Friday</v>
      </c>
      <c r="AA2053" s="21" t="str">
        <f t="shared" si="219"/>
        <v>Friday</v>
      </c>
      <c r="AB2053" s="21" t="str">
        <f>VLOOKUP(U2053,'Currency Sheet'!A:C,3,)</f>
        <v>DOLLAR</v>
      </c>
      <c r="AC2053" s="42" t="str">
        <f>VLOOKUP(P2053,'Customer List'!B:D,3,)</f>
        <v>Local</v>
      </c>
    </row>
    <row r="2054" spans="1:29" x14ac:dyDescent="0.25">
      <c r="A2054" s="21">
        <v>2053</v>
      </c>
      <c r="B2054" s="21" t="s">
        <v>2369</v>
      </c>
      <c r="C2054" s="30">
        <v>45877</v>
      </c>
      <c r="D2054" s="30">
        <v>45885</v>
      </c>
      <c r="E2054" s="47">
        <v>111.3</v>
      </c>
      <c r="F2054" s="47">
        <f t="shared" si="214"/>
        <v>9794.4</v>
      </c>
      <c r="G2054" s="48">
        <f t="shared" si="215"/>
        <v>9794.4</v>
      </c>
      <c r="H2054" s="21">
        <v>690203</v>
      </c>
      <c r="I2054" s="21" t="s">
        <v>3163</v>
      </c>
      <c r="J2054" s="21">
        <v>1</v>
      </c>
      <c r="K2054" s="21">
        <v>1</v>
      </c>
      <c r="L2054" s="21">
        <f t="shared" si="216"/>
        <v>0</v>
      </c>
      <c r="M2054" s="21" t="s">
        <v>2492</v>
      </c>
      <c r="N2054" s="30">
        <v>45891</v>
      </c>
      <c r="O2054" s="48">
        <v>13594.5</v>
      </c>
      <c r="P2054" s="21" t="s">
        <v>42</v>
      </c>
      <c r="Q2054" s="21" t="s">
        <v>636</v>
      </c>
      <c r="R2054" s="21" t="s">
        <v>637</v>
      </c>
      <c r="S2054" s="3">
        <v>4</v>
      </c>
      <c r="T2054" s="37"/>
      <c r="U2054" s="21" t="s">
        <v>18</v>
      </c>
      <c r="V2054" s="21" t="str">
        <f>VLOOKUP(P2054,'Customer List'!B:C,2,)</f>
        <v>Faridabad</v>
      </c>
      <c r="W2054" s="38"/>
      <c r="X2054" s="30">
        <v>45891</v>
      </c>
      <c r="Y2054" s="21">
        <f t="shared" si="217"/>
        <v>0</v>
      </c>
      <c r="Z2054" s="21" t="str">
        <f t="shared" si="218"/>
        <v>Friday</v>
      </c>
      <c r="AA2054" s="21" t="str">
        <f t="shared" si="219"/>
        <v>Friday</v>
      </c>
      <c r="AB2054" s="21" t="str">
        <f>VLOOKUP(U2054,'Currency Sheet'!A:C,3,)</f>
        <v>DOLLAR</v>
      </c>
      <c r="AC2054" s="42" t="str">
        <f>VLOOKUP(P2054,'Customer List'!B:D,3,)</f>
        <v>Local</v>
      </c>
    </row>
    <row r="2055" spans="1:29" x14ac:dyDescent="0.25">
      <c r="A2055" s="21">
        <v>2054</v>
      </c>
      <c r="B2055" s="21" t="s">
        <v>2369</v>
      </c>
      <c r="C2055" s="30">
        <v>45877</v>
      </c>
      <c r="D2055" s="30">
        <v>45885</v>
      </c>
      <c r="E2055" s="47">
        <v>112</v>
      </c>
      <c r="F2055" s="47">
        <f t="shared" si="214"/>
        <v>9856</v>
      </c>
      <c r="G2055" s="48">
        <f t="shared" si="215"/>
        <v>9856</v>
      </c>
      <c r="H2055" s="21">
        <v>693811</v>
      </c>
      <c r="I2055" s="21" t="s">
        <v>3164</v>
      </c>
      <c r="J2055" s="21">
        <v>1</v>
      </c>
      <c r="K2055" s="21">
        <v>1</v>
      </c>
      <c r="L2055" s="21">
        <f t="shared" si="216"/>
        <v>0</v>
      </c>
      <c r="M2055" s="21" t="s">
        <v>2492</v>
      </c>
      <c r="N2055" s="30">
        <v>45891</v>
      </c>
      <c r="O2055" s="48">
        <v>13680</v>
      </c>
      <c r="P2055" s="21" t="s">
        <v>42</v>
      </c>
      <c r="Q2055" s="21" t="s">
        <v>636</v>
      </c>
      <c r="R2055" s="21" t="s">
        <v>637</v>
      </c>
      <c r="S2055" s="3">
        <v>4</v>
      </c>
      <c r="T2055" s="37"/>
      <c r="U2055" s="21" t="s">
        <v>18</v>
      </c>
      <c r="V2055" s="21" t="str">
        <f>VLOOKUP(P2055,'Customer List'!B:C,2,)</f>
        <v>Faridabad</v>
      </c>
      <c r="W2055" s="38"/>
      <c r="X2055" s="30">
        <v>45891</v>
      </c>
      <c r="Y2055" s="21">
        <f t="shared" si="217"/>
        <v>0</v>
      </c>
      <c r="Z2055" s="21" t="str">
        <f t="shared" si="218"/>
        <v>Friday</v>
      </c>
      <c r="AA2055" s="21" t="str">
        <f t="shared" si="219"/>
        <v>Friday</v>
      </c>
      <c r="AB2055" s="21" t="str">
        <f>VLOOKUP(U2055,'Currency Sheet'!A:C,3,)</f>
        <v>DOLLAR</v>
      </c>
      <c r="AC2055" s="42" t="str">
        <f>VLOOKUP(P2055,'Customer List'!B:D,3,)</f>
        <v>Local</v>
      </c>
    </row>
    <row r="2056" spans="1:29" x14ac:dyDescent="0.25">
      <c r="A2056" s="21">
        <v>2055</v>
      </c>
      <c r="B2056" s="21" t="s">
        <v>2369</v>
      </c>
      <c r="C2056" s="30">
        <v>45877</v>
      </c>
      <c r="D2056" s="30">
        <v>45885</v>
      </c>
      <c r="E2056" s="47">
        <v>102.2</v>
      </c>
      <c r="F2056" s="47">
        <f t="shared" si="214"/>
        <v>8993.6</v>
      </c>
      <c r="G2056" s="48">
        <f t="shared" si="215"/>
        <v>8993.6</v>
      </c>
      <c r="H2056" s="21">
        <v>699703</v>
      </c>
      <c r="I2056" s="21" t="s">
        <v>3165</v>
      </c>
      <c r="J2056" s="21">
        <v>1</v>
      </c>
      <c r="K2056" s="21">
        <v>1</v>
      </c>
      <c r="L2056" s="21">
        <f t="shared" si="216"/>
        <v>0</v>
      </c>
      <c r="M2056" s="21" t="s">
        <v>2492</v>
      </c>
      <c r="N2056" s="30">
        <v>45891</v>
      </c>
      <c r="O2056" s="48">
        <v>12483</v>
      </c>
      <c r="P2056" s="21" t="s">
        <v>42</v>
      </c>
      <c r="Q2056" s="21" t="s">
        <v>636</v>
      </c>
      <c r="R2056" s="21" t="s">
        <v>637</v>
      </c>
      <c r="S2056" s="3">
        <v>4</v>
      </c>
      <c r="T2056" s="37"/>
      <c r="U2056" s="21" t="s">
        <v>18</v>
      </c>
      <c r="V2056" s="21" t="str">
        <f>VLOOKUP(P2056,'Customer List'!B:C,2,)</f>
        <v>Faridabad</v>
      </c>
      <c r="W2056" s="38"/>
      <c r="X2056" s="30">
        <v>45891</v>
      </c>
      <c r="Y2056" s="21">
        <f t="shared" si="217"/>
        <v>0</v>
      </c>
      <c r="Z2056" s="21" t="str">
        <f t="shared" si="218"/>
        <v>Friday</v>
      </c>
      <c r="AA2056" s="21" t="str">
        <f t="shared" si="219"/>
        <v>Friday</v>
      </c>
      <c r="AB2056" s="21" t="str">
        <f>VLOOKUP(U2056,'Currency Sheet'!A:C,3,)</f>
        <v>DOLLAR</v>
      </c>
      <c r="AC2056" s="42" t="str">
        <f>VLOOKUP(P2056,'Customer List'!B:D,3,)</f>
        <v>Local</v>
      </c>
    </row>
    <row r="2057" spans="1:29" x14ac:dyDescent="0.25">
      <c r="A2057" s="21">
        <v>2056</v>
      </c>
      <c r="B2057" s="21" t="s">
        <v>2369</v>
      </c>
      <c r="C2057" s="30">
        <v>45877</v>
      </c>
      <c r="D2057" s="30">
        <v>45885</v>
      </c>
      <c r="E2057" s="47">
        <v>1232.7</v>
      </c>
      <c r="F2057" s="47">
        <f t="shared" si="214"/>
        <v>108477.6</v>
      </c>
      <c r="G2057" s="48">
        <f t="shared" si="215"/>
        <v>325432.80000000005</v>
      </c>
      <c r="H2057" s="21">
        <v>740621</v>
      </c>
      <c r="I2057" s="21" t="s">
        <v>3166</v>
      </c>
      <c r="J2057" s="21">
        <v>3</v>
      </c>
      <c r="K2057" s="21">
        <v>3</v>
      </c>
      <c r="L2057" s="21">
        <f t="shared" si="216"/>
        <v>0</v>
      </c>
      <c r="M2057" s="21" t="s">
        <v>2417</v>
      </c>
      <c r="N2057" s="30">
        <v>45887</v>
      </c>
      <c r="O2057" s="48">
        <v>476790.75</v>
      </c>
      <c r="P2057" s="21" t="s">
        <v>945</v>
      </c>
      <c r="Q2057" s="21">
        <v>58154522090</v>
      </c>
      <c r="R2057" s="21" t="s">
        <v>40</v>
      </c>
      <c r="S2057" s="3">
        <v>4</v>
      </c>
      <c r="T2057" s="37"/>
      <c r="U2057" s="21" t="s">
        <v>18</v>
      </c>
      <c r="V2057" s="21" t="str">
        <f>VLOOKUP(P2057,'Customer List'!B:C,2,)</f>
        <v>Banglore</v>
      </c>
      <c r="W2057" s="38"/>
      <c r="X2057" s="30">
        <v>45888</v>
      </c>
      <c r="Y2057" s="21">
        <f t="shared" si="217"/>
        <v>1</v>
      </c>
      <c r="Z2057" s="21" t="str">
        <f t="shared" si="218"/>
        <v>Monday</v>
      </c>
      <c r="AA2057" s="21" t="str">
        <f t="shared" si="219"/>
        <v>Tuesday</v>
      </c>
      <c r="AB2057" s="21" t="str">
        <f>VLOOKUP(U2057,'Currency Sheet'!A:C,3,)</f>
        <v>DOLLAR</v>
      </c>
      <c r="AC2057" s="42" t="str">
        <f>VLOOKUP(P2057,'Customer List'!B:D,3,)</f>
        <v>OutStation</v>
      </c>
    </row>
    <row r="2058" spans="1:29" x14ac:dyDescent="0.25">
      <c r="A2058" s="21">
        <v>2057</v>
      </c>
      <c r="B2058" s="21" t="s">
        <v>2369</v>
      </c>
      <c r="C2058" s="30">
        <v>45877</v>
      </c>
      <c r="D2058" s="30">
        <v>45885</v>
      </c>
      <c r="E2058" s="47">
        <v>189.75</v>
      </c>
      <c r="F2058" s="47">
        <f t="shared" si="214"/>
        <v>16698</v>
      </c>
      <c r="G2058" s="48">
        <f t="shared" si="215"/>
        <v>16698</v>
      </c>
      <c r="H2058" s="21">
        <v>846108</v>
      </c>
      <c r="I2058" s="21" t="s">
        <v>3167</v>
      </c>
      <c r="J2058" s="21">
        <v>1</v>
      </c>
      <c r="K2058" s="21">
        <v>1</v>
      </c>
      <c r="L2058" s="21">
        <f t="shared" si="216"/>
        <v>0</v>
      </c>
      <c r="M2058" s="21" t="s">
        <v>2424</v>
      </c>
      <c r="N2058" s="30">
        <v>45887</v>
      </c>
      <c r="O2058" s="48">
        <v>26565</v>
      </c>
      <c r="P2058" s="21" t="s">
        <v>621</v>
      </c>
      <c r="Q2058" s="21">
        <v>58154519640</v>
      </c>
      <c r="R2058" s="21" t="s">
        <v>40</v>
      </c>
      <c r="S2058" s="3">
        <v>4</v>
      </c>
      <c r="T2058" s="37"/>
      <c r="U2058" s="21" t="s">
        <v>18</v>
      </c>
      <c r="V2058" s="21" t="str">
        <f>VLOOKUP(P2058,'Customer List'!B:C,2,)</f>
        <v>Hyderabad</v>
      </c>
      <c r="W2058" s="38"/>
      <c r="X2058" s="30">
        <v>45888</v>
      </c>
      <c r="Y2058" s="21">
        <f t="shared" si="217"/>
        <v>1</v>
      </c>
      <c r="Z2058" s="21" t="str">
        <f t="shared" si="218"/>
        <v>Monday</v>
      </c>
      <c r="AA2058" s="21" t="str">
        <f t="shared" si="219"/>
        <v>Tuesday</v>
      </c>
      <c r="AB2058" s="21" t="str">
        <f>VLOOKUP(U2058,'Currency Sheet'!A:C,3,)</f>
        <v>DOLLAR</v>
      </c>
      <c r="AC2058" s="42" t="str">
        <f>VLOOKUP(P2058,'Customer List'!B:D,3,)</f>
        <v>OutStation</v>
      </c>
    </row>
    <row r="2059" spans="1:29" x14ac:dyDescent="0.25">
      <c r="A2059" s="21">
        <v>2058</v>
      </c>
      <c r="B2059" s="21" t="s">
        <v>2369</v>
      </c>
      <c r="C2059" s="30">
        <v>45877</v>
      </c>
      <c r="D2059" s="30">
        <v>45885</v>
      </c>
      <c r="E2059" s="47">
        <v>138.6</v>
      </c>
      <c r="F2059" s="47">
        <f t="shared" si="214"/>
        <v>12196.8</v>
      </c>
      <c r="G2059" s="48">
        <f t="shared" si="215"/>
        <v>12196.8</v>
      </c>
      <c r="H2059" s="21">
        <v>946603</v>
      </c>
      <c r="I2059" s="21" t="s">
        <v>3168</v>
      </c>
      <c r="J2059" s="21">
        <v>1</v>
      </c>
      <c r="K2059" s="21">
        <v>1</v>
      </c>
      <c r="L2059" s="21">
        <f t="shared" si="216"/>
        <v>0</v>
      </c>
      <c r="M2059" s="21" t="s">
        <v>2492</v>
      </c>
      <c r="N2059" s="30">
        <v>45891</v>
      </c>
      <c r="O2059" s="48">
        <v>16929</v>
      </c>
      <c r="P2059" s="21" t="s">
        <v>42</v>
      </c>
      <c r="Q2059" s="21" t="s">
        <v>636</v>
      </c>
      <c r="R2059" s="21" t="s">
        <v>637</v>
      </c>
      <c r="S2059" s="3">
        <v>4</v>
      </c>
      <c r="T2059" s="37"/>
      <c r="U2059" s="21" t="s">
        <v>18</v>
      </c>
      <c r="V2059" s="21" t="str">
        <f>VLOOKUP(P2059,'Customer List'!B:C,2,)</f>
        <v>Faridabad</v>
      </c>
      <c r="W2059" s="38"/>
      <c r="X2059" s="30">
        <v>45891</v>
      </c>
      <c r="Y2059" s="21">
        <f t="shared" si="217"/>
        <v>0</v>
      </c>
      <c r="Z2059" s="21" t="str">
        <f t="shared" si="218"/>
        <v>Friday</v>
      </c>
      <c r="AA2059" s="21" t="str">
        <f t="shared" si="219"/>
        <v>Friday</v>
      </c>
      <c r="AB2059" s="21" t="str">
        <f>VLOOKUP(U2059,'Currency Sheet'!A:C,3,)</f>
        <v>DOLLAR</v>
      </c>
      <c r="AC2059" s="42" t="str">
        <f>VLOOKUP(P2059,'Customer List'!B:D,3,)</f>
        <v>Local</v>
      </c>
    </row>
    <row r="2060" spans="1:29" x14ac:dyDescent="0.25">
      <c r="A2060" s="21">
        <v>2059</v>
      </c>
      <c r="B2060" s="21" t="s">
        <v>2369</v>
      </c>
      <c r="C2060" s="30">
        <v>45877</v>
      </c>
      <c r="D2060" s="30">
        <v>45885</v>
      </c>
      <c r="E2060" s="47">
        <v>0</v>
      </c>
      <c r="F2060" s="47">
        <f t="shared" si="214"/>
        <v>0</v>
      </c>
      <c r="G2060" s="48">
        <f t="shared" si="215"/>
        <v>0</v>
      </c>
      <c r="H2060" s="52">
        <v>432504</v>
      </c>
      <c r="I2060" s="21" t="s">
        <v>1880</v>
      </c>
      <c r="J2060" s="21">
        <v>1</v>
      </c>
      <c r="K2060" s="21"/>
      <c r="L2060" s="21">
        <f t="shared" si="216"/>
        <v>1</v>
      </c>
      <c r="M2060" s="21"/>
      <c r="N2060" s="30"/>
      <c r="O2060" s="48"/>
      <c r="P2060" s="21" t="s">
        <v>1145</v>
      </c>
      <c r="Q2060" s="21"/>
      <c r="R2060" s="21"/>
      <c r="S2060" s="3">
        <v>4</v>
      </c>
      <c r="T2060" s="37" t="s">
        <v>2765</v>
      </c>
      <c r="U2060" s="21" t="s">
        <v>18</v>
      </c>
      <c r="V2060" s="21" t="str">
        <f>VLOOKUP(P2060,'Customer List'!B:C,2,)</f>
        <v>STOCK</v>
      </c>
      <c r="W2060" s="38" t="s">
        <v>1145</v>
      </c>
      <c r="X2060" s="30" t="str">
        <f>IF(OR(R2060 = "PRIYANKA MADAM", R2060 = "DEEPAK", R2060 = "PORTER"),N2060,"")</f>
        <v/>
      </c>
      <c r="Y2060" s="21" t="str">
        <f t="shared" si="217"/>
        <v/>
      </c>
      <c r="Z2060" s="21" t="str">
        <f t="shared" si="218"/>
        <v/>
      </c>
      <c r="AA2060" s="21" t="str">
        <f t="shared" si="219"/>
        <v/>
      </c>
      <c r="AB2060" s="21" t="str">
        <f>VLOOKUP(U2060,'Currency Sheet'!A:C,3,)</f>
        <v>DOLLAR</v>
      </c>
      <c r="AC2060" s="42" t="str">
        <f>VLOOKUP(P2060,'Customer List'!B:D,3,)</f>
        <v>STOCK</v>
      </c>
    </row>
    <row r="2061" spans="1:29" x14ac:dyDescent="0.25">
      <c r="A2061" s="21">
        <v>2060</v>
      </c>
      <c r="B2061" s="21" t="s">
        <v>2369</v>
      </c>
      <c r="C2061" s="30">
        <v>45877</v>
      </c>
      <c r="D2061" s="30">
        <v>45885</v>
      </c>
      <c r="E2061" s="47">
        <v>0</v>
      </c>
      <c r="F2061" s="47">
        <f t="shared" si="214"/>
        <v>0</v>
      </c>
      <c r="G2061" s="48">
        <f t="shared" si="215"/>
        <v>0</v>
      </c>
      <c r="H2061" s="52">
        <v>431304</v>
      </c>
      <c r="I2061" s="21" t="s">
        <v>3169</v>
      </c>
      <c r="J2061" s="21">
        <v>1</v>
      </c>
      <c r="K2061" s="21"/>
      <c r="L2061" s="21">
        <f t="shared" si="216"/>
        <v>1</v>
      </c>
      <c r="M2061" s="21"/>
      <c r="N2061" s="30"/>
      <c r="O2061" s="48"/>
      <c r="P2061" s="21" t="s">
        <v>1145</v>
      </c>
      <c r="Q2061" s="21"/>
      <c r="R2061" s="21"/>
      <c r="S2061" s="3">
        <v>4</v>
      </c>
      <c r="T2061" s="37" t="s">
        <v>2765</v>
      </c>
      <c r="U2061" s="21" t="s">
        <v>18</v>
      </c>
      <c r="V2061" s="21" t="str">
        <f>VLOOKUP(P2061,'Customer List'!B:C,2,)</f>
        <v>STOCK</v>
      </c>
      <c r="W2061" s="38" t="s">
        <v>1145</v>
      </c>
      <c r="X2061" s="30" t="str">
        <f>IF(OR(R2061 = "PRIYANKA MADAM", R2061 = "DEEPAK", R2061 = "PORTER"),N2061,"")</f>
        <v/>
      </c>
      <c r="Y2061" s="21" t="str">
        <f t="shared" si="217"/>
        <v/>
      </c>
      <c r="Z2061" s="21" t="str">
        <f t="shared" si="218"/>
        <v/>
      </c>
      <c r="AA2061" s="21" t="str">
        <f t="shared" si="219"/>
        <v/>
      </c>
      <c r="AB2061" s="21" t="str">
        <f>VLOOKUP(U2061,'Currency Sheet'!A:C,3,)</f>
        <v>DOLLAR</v>
      </c>
      <c r="AC2061" s="42" t="str">
        <f>VLOOKUP(P2061,'Customer List'!B:D,3,)</f>
        <v>STOCK</v>
      </c>
    </row>
    <row r="2062" spans="1:29" x14ac:dyDescent="0.25">
      <c r="A2062" s="21">
        <v>2061</v>
      </c>
      <c r="B2062" s="21" t="s">
        <v>2369</v>
      </c>
      <c r="C2062" s="30">
        <v>45877</v>
      </c>
      <c r="D2062" s="30">
        <v>45885</v>
      </c>
      <c r="E2062" s="47">
        <v>0</v>
      </c>
      <c r="F2062" s="47">
        <f t="shared" si="214"/>
        <v>0</v>
      </c>
      <c r="G2062" s="48">
        <f t="shared" si="215"/>
        <v>0</v>
      </c>
      <c r="H2062" s="52">
        <v>432604</v>
      </c>
      <c r="I2062" s="21" t="s">
        <v>3266</v>
      </c>
      <c r="J2062" s="21">
        <v>1</v>
      </c>
      <c r="K2062" s="21">
        <v>1</v>
      </c>
      <c r="L2062" s="21">
        <f t="shared" si="216"/>
        <v>0</v>
      </c>
      <c r="M2062" s="21" t="s">
        <v>4891</v>
      </c>
      <c r="N2062" s="30">
        <v>45936</v>
      </c>
      <c r="O2062" s="48">
        <v>40415</v>
      </c>
      <c r="P2062" s="21" t="s">
        <v>2511</v>
      </c>
      <c r="Q2062" s="1" t="s">
        <v>4743</v>
      </c>
      <c r="R2062" s="21" t="s">
        <v>40</v>
      </c>
      <c r="S2062" s="3">
        <v>4</v>
      </c>
      <c r="T2062" s="37" t="s">
        <v>2765</v>
      </c>
      <c r="U2062" s="21" t="s">
        <v>18</v>
      </c>
      <c r="V2062" s="21" t="str">
        <f>VLOOKUP(P2062,'Customer List'!B:C,2,)</f>
        <v>MOHALI (PUNJAB)</v>
      </c>
      <c r="W2062" s="38"/>
      <c r="X2062" s="30">
        <v>45943</v>
      </c>
      <c r="Y2062" s="21">
        <f t="shared" si="217"/>
        <v>7</v>
      </c>
      <c r="Z2062" s="21" t="str">
        <f t="shared" si="218"/>
        <v>Monday</v>
      </c>
      <c r="AA2062" s="21" t="str">
        <f t="shared" si="219"/>
        <v>Monday</v>
      </c>
      <c r="AB2062" s="21" t="str">
        <f>VLOOKUP(U2062,'Currency Sheet'!A:C,3,)</f>
        <v>DOLLAR</v>
      </c>
      <c r="AC2062" s="42" t="str">
        <f>VLOOKUP(P2062,'Customer List'!B:D,3,)</f>
        <v>OutStation</v>
      </c>
    </row>
    <row r="2063" spans="1:29" x14ac:dyDescent="0.25">
      <c r="A2063" s="21">
        <v>2062</v>
      </c>
      <c r="B2063" s="21" t="s">
        <v>2369</v>
      </c>
      <c r="C2063" s="30">
        <v>45877</v>
      </c>
      <c r="D2063" s="30">
        <v>45885</v>
      </c>
      <c r="E2063" s="47">
        <v>0</v>
      </c>
      <c r="F2063" s="47">
        <f t="shared" si="214"/>
        <v>0</v>
      </c>
      <c r="G2063" s="48">
        <f t="shared" si="215"/>
        <v>0</v>
      </c>
      <c r="H2063" s="52">
        <v>431414</v>
      </c>
      <c r="I2063" s="21" t="s">
        <v>1879</v>
      </c>
      <c r="J2063" s="21">
        <v>1</v>
      </c>
      <c r="K2063" s="21">
        <v>1</v>
      </c>
      <c r="L2063" s="21">
        <f t="shared" si="216"/>
        <v>0</v>
      </c>
      <c r="M2063" s="21" t="s">
        <v>4891</v>
      </c>
      <c r="N2063" s="30">
        <v>45936</v>
      </c>
      <c r="O2063" s="48">
        <v>33092.5</v>
      </c>
      <c r="P2063" s="21" t="s">
        <v>2511</v>
      </c>
      <c r="Q2063" s="1" t="s">
        <v>4743</v>
      </c>
      <c r="R2063" s="21" t="s">
        <v>40</v>
      </c>
      <c r="S2063" s="3">
        <v>4</v>
      </c>
      <c r="T2063" s="37" t="s">
        <v>2765</v>
      </c>
      <c r="U2063" s="21" t="s">
        <v>18</v>
      </c>
      <c r="V2063" s="21" t="str">
        <f>VLOOKUP(P2063,'Customer List'!B:C,2,)</f>
        <v>MOHALI (PUNJAB)</v>
      </c>
      <c r="W2063" s="38"/>
      <c r="X2063" s="30">
        <v>45943</v>
      </c>
      <c r="Y2063" s="21">
        <f t="shared" si="217"/>
        <v>7</v>
      </c>
      <c r="Z2063" s="21" t="str">
        <f t="shared" si="218"/>
        <v>Monday</v>
      </c>
      <c r="AA2063" s="21" t="str">
        <f t="shared" si="219"/>
        <v>Monday</v>
      </c>
      <c r="AB2063" s="21" t="str">
        <f>VLOOKUP(U2063,'Currency Sheet'!A:C,3,)</f>
        <v>DOLLAR</v>
      </c>
      <c r="AC2063" s="42" t="str">
        <f>VLOOKUP(P2063,'Customer List'!B:D,3,)</f>
        <v>OutStation</v>
      </c>
    </row>
    <row r="2064" spans="1:29" x14ac:dyDescent="0.25">
      <c r="A2064" s="21">
        <v>2063</v>
      </c>
      <c r="B2064" s="21" t="s">
        <v>2369</v>
      </c>
      <c r="C2064" s="30">
        <v>45877</v>
      </c>
      <c r="D2064" s="30">
        <v>45885</v>
      </c>
      <c r="E2064" s="47">
        <v>0</v>
      </c>
      <c r="F2064" s="47">
        <f t="shared" si="214"/>
        <v>0</v>
      </c>
      <c r="G2064" s="48">
        <f t="shared" si="215"/>
        <v>0</v>
      </c>
      <c r="H2064" s="52">
        <v>430804</v>
      </c>
      <c r="I2064" s="21" t="s">
        <v>1877</v>
      </c>
      <c r="J2064" s="21">
        <v>1</v>
      </c>
      <c r="K2064" s="21"/>
      <c r="L2064" s="21">
        <f t="shared" si="216"/>
        <v>1</v>
      </c>
      <c r="M2064" s="21"/>
      <c r="N2064" s="30"/>
      <c r="O2064" s="48"/>
      <c r="P2064" s="21" t="s">
        <v>1145</v>
      </c>
      <c r="Q2064" s="21"/>
      <c r="R2064" s="21"/>
      <c r="S2064" s="3">
        <v>4</v>
      </c>
      <c r="T2064" s="37" t="s">
        <v>2765</v>
      </c>
      <c r="U2064" s="21" t="s">
        <v>18</v>
      </c>
      <c r="V2064" s="21" t="str">
        <f>VLOOKUP(P2064,'Customer List'!B:C,2,)</f>
        <v>STOCK</v>
      </c>
      <c r="W2064" s="38" t="s">
        <v>1145</v>
      </c>
      <c r="X2064" s="30" t="str">
        <f>IF(OR(R2064 = "PRIYANKA MADAM", R2064 = "DEEPAK", R2064 = "PORTER"),N2064,"")</f>
        <v/>
      </c>
      <c r="Y2064" s="21" t="str">
        <f t="shared" si="217"/>
        <v/>
      </c>
      <c r="Z2064" s="21" t="str">
        <f t="shared" si="218"/>
        <v/>
      </c>
      <c r="AA2064" s="21" t="str">
        <f t="shared" si="219"/>
        <v/>
      </c>
      <c r="AB2064" s="21" t="str">
        <f>VLOOKUP(U2064,'Currency Sheet'!A:C,3,)</f>
        <v>DOLLAR</v>
      </c>
      <c r="AC2064" s="42" t="str">
        <f>VLOOKUP(P2064,'Customer List'!B:D,3,)</f>
        <v>STOCK</v>
      </c>
    </row>
    <row r="2065" spans="1:29" x14ac:dyDescent="0.25">
      <c r="A2065" s="21">
        <v>2064</v>
      </c>
      <c r="B2065" s="21" t="s">
        <v>2369</v>
      </c>
      <c r="C2065" s="30">
        <v>45877</v>
      </c>
      <c r="D2065" s="30">
        <v>45885</v>
      </c>
      <c r="E2065" s="47">
        <v>0</v>
      </c>
      <c r="F2065" s="47">
        <f t="shared" si="214"/>
        <v>0</v>
      </c>
      <c r="G2065" s="48">
        <f t="shared" si="215"/>
        <v>0</v>
      </c>
      <c r="H2065" s="52">
        <v>430904</v>
      </c>
      <c r="I2065" s="21" t="s">
        <v>1878</v>
      </c>
      <c r="J2065" s="21">
        <v>1</v>
      </c>
      <c r="K2065" s="21"/>
      <c r="L2065" s="21">
        <f t="shared" si="216"/>
        <v>1</v>
      </c>
      <c r="M2065" s="21"/>
      <c r="N2065" s="30"/>
      <c r="O2065" s="48"/>
      <c r="P2065" s="21" t="s">
        <v>1145</v>
      </c>
      <c r="Q2065" s="21"/>
      <c r="R2065" s="21"/>
      <c r="S2065" s="3">
        <v>4</v>
      </c>
      <c r="T2065" s="37" t="s">
        <v>2765</v>
      </c>
      <c r="U2065" s="21" t="s">
        <v>18</v>
      </c>
      <c r="V2065" s="21" t="str">
        <f>VLOOKUP(P2065,'Customer List'!B:C,2,)</f>
        <v>STOCK</v>
      </c>
      <c r="W2065" s="38" t="s">
        <v>1145</v>
      </c>
      <c r="X2065" s="30" t="str">
        <f>IF(OR(R2065 = "PRIYANKA MADAM", R2065 = "DEEPAK", R2065 = "PORTER"),N2065,"")</f>
        <v/>
      </c>
      <c r="Y2065" s="21" t="str">
        <f t="shared" si="217"/>
        <v/>
      </c>
      <c r="Z2065" s="21" t="str">
        <f t="shared" si="218"/>
        <v/>
      </c>
      <c r="AA2065" s="21" t="str">
        <f t="shared" si="219"/>
        <v/>
      </c>
      <c r="AB2065" s="21" t="str">
        <f>VLOOKUP(U2065,'Currency Sheet'!A:C,3,)</f>
        <v>DOLLAR</v>
      </c>
      <c r="AC2065" s="42" t="str">
        <f>VLOOKUP(P2065,'Customer List'!B:D,3,)</f>
        <v>STOCK</v>
      </c>
    </row>
    <row r="2066" spans="1:29" x14ac:dyDescent="0.25">
      <c r="A2066" s="21">
        <v>2065</v>
      </c>
      <c r="B2066" s="21" t="s">
        <v>2362</v>
      </c>
      <c r="C2066" s="30">
        <v>45877</v>
      </c>
      <c r="D2066" s="30">
        <v>45885</v>
      </c>
      <c r="E2066" s="47">
        <v>374</v>
      </c>
      <c r="F2066" s="47">
        <f t="shared" si="214"/>
        <v>32912</v>
      </c>
      <c r="G2066" s="48">
        <f t="shared" si="215"/>
        <v>32912</v>
      </c>
      <c r="H2066" s="21" t="s">
        <v>2359</v>
      </c>
      <c r="I2066" s="21" t="s">
        <v>4403</v>
      </c>
      <c r="J2066" s="21">
        <v>1</v>
      </c>
      <c r="K2066" s="21">
        <v>1</v>
      </c>
      <c r="L2066" s="21">
        <f t="shared" si="216"/>
        <v>0</v>
      </c>
      <c r="M2066" s="21" t="s">
        <v>2400</v>
      </c>
      <c r="N2066" s="30">
        <v>45887</v>
      </c>
      <c r="O2066" s="48">
        <v>48060</v>
      </c>
      <c r="P2066" s="21" t="s">
        <v>2045</v>
      </c>
      <c r="Q2066" s="21">
        <v>58154515366</v>
      </c>
      <c r="R2066" s="21" t="s">
        <v>40</v>
      </c>
      <c r="S2066" s="3">
        <v>-20</v>
      </c>
      <c r="T2066" s="37"/>
      <c r="U2066" s="21" t="s">
        <v>320</v>
      </c>
      <c r="V2066" s="21" t="str">
        <f>VLOOKUP(P2066,'Customer List'!B:C,2,)</f>
        <v>Hyderabad</v>
      </c>
      <c r="W2066" s="38"/>
      <c r="X2066" s="30">
        <v>45888</v>
      </c>
      <c r="Y2066" s="21">
        <f t="shared" si="217"/>
        <v>1</v>
      </c>
      <c r="Z2066" s="21" t="str">
        <f t="shared" si="218"/>
        <v>Monday</v>
      </c>
      <c r="AA2066" s="21" t="str">
        <f t="shared" si="219"/>
        <v>Tuesday</v>
      </c>
      <c r="AB2066" s="21" t="str">
        <f>VLOOKUP(U2066,'Currency Sheet'!A:C,3,)</f>
        <v>DOLLAR</v>
      </c>
      <c r="AC2066" s="42" t="str">
        <f>VLOOKUP(P2066,'Customer List'!B:D,3,)</f>
        <v>OutStation</v>
      </c>
    </row>
    <row r="2067" spans="1:29" x14ac:dyDescent="0.25">
      <c r="A2067" s="21">
        <v>2066</v>
      </c>
      <c r="B2067" s="21" t="s">
        <v>2362</v>
      </c>
      <c r="C2067" s="30">
        <v>45877</v>
      </c>
      <c r="D2067" s="30">
        <v>45885</v>
      </c>
      <c r="E2067" s="47">
        <v>439</v>
      </c>
      <c r="F2067" s="47">
        <f t="shared" si="214"/>
        <v>38632</v>
      </c>
      <c r="G2067" s="48">
        <f t="shared" si="215"/>
        <v>38632</v>
      </c>
      <c r="H2067" s="21" t="s">
        <v>2360</v>
      </c>
      <c r="I2067" s="21" t="s">
        <v>4404</v>
      </c>
      <c r="J2067" s="21">
        <v>1</v>
      </c>
      <c r="K2067" s="21">
        <v>1</v>
      </c>
      <c r="L2067" s="21">
        <f t="shared" si="216"/>
        <v>0</v>
      </c>
      <c r="M2067" s="21" t="s">
        <v>2401</v>
      </c>
      <c r="N2067" s="30">
        <v>45887</v>
      </c>
      <c r="O2067" s="48">
        <v>56430</v>
      </c>
      <c r="P2067" s="21" t="s">
        <v>2045</v>
      </c>
      <c r="Q2067" s="21">
        <v>58154515366</v>
      </c>
      <c r="R2067" s="21" t="s">
        <v>40</v>
      </c>
      <c r="S2067" s="3">
        <v>-20</v>
      </c>
      <c r="T2067" s="37"/>
      <c r="U2067" s="21" t="s">
        <v>320</v>
      </c>
      <c r="V2067" s="21" t="str">
        <f>VLOOKUP(P2067,'Customer List'!B:C,2,)</f>
        <v>Hyderabad</v>
      </c>
      <c r="W2067" s="38"/>
      <c r="X2067" s="30">
        <v>45888</v>
      </c>
      <c r="Y2067" s="21">
        <f t="shared" si="217"/>
        <v>1</v>
      </c>
      <c r="Z2067" s="21" t="str">
        <f t="shared" si="218"/>
        <v>Monday</v>
      </c>
      <c r="AA2067" s="21" t="str">
        <f t="shared" si="219"/>
        <v>Tuesday</v>
      </c>
      <c r="AB2067" s="21" t="str">
        <f>VLOOKUP(U2067,'Currency Sheet'!A:C,3,)</f>
        <v>DOLLAR</v>
      </c>
      <c r="AC2067" s="42" t="str">
        <f>VLOOKUP(P2067,'Customer List'!B:D,3,)</f>
        <v>OutStation</v>
      </c>
    </row>
    <row r="2068" spans="1:29" x14ac:dyDescent="0.25">
      <c r="A2068" s="21">
        <v>2067</v>
      </c>
      <c r="B2068" s="21" t="s">
        <v>2362</v>
      </c>
      <c r="C2068" s="30">
        <v>45877</v>
      </c>
      <c r="D2068" s="30">
        <v>45885</v>
      </c>
      <c r="E2068" s="47">
        <v>188</v>
      </c>
      <c r="F2068" s="47">
        <f t="shared" si="214"/>
        <v>16544</v>
      </c>
      <c r="G2068" s="48">
        <f t="shared" si="215"/>
        <v>16544</v>
      </c>
      <c r="H2068" s="21" t="s">
        <v>372</v>
      </c>
      <c r="I2068" s="21" t="s">
        <v>4121</v>
      </c>
      <c r="J2068" s="21">
        <v>1</v>
      </c>
      <c r="K2068" s="21">
        <v>1</v>
      </c>
      <c r="L2068" s="21">
        <f t="shared" si="216"/>
        <v>0</v>
      </c>
      <c r="M2068" s="21" t="s">
        <v>2403</v>
      </c>
      <c r="N2068" s="30">
        <v>45887</v>
      </c>
      <c r="O2068" s="48">
        <v>25555</v>
      </c>
      <c r="P2068" s="21" t="s">
        <v>2363</v>
      </c>
      <c r="Q2068" s="21">
        <v>58154515554</v>
      </c>
      <c r="R2068" s="21" t="s">
        <v>40</v>
      </c>
      <c r="S2068" s="3">
        <v>-20</v>
      </c>
      <c r="T2068" s="37"/>
      <c r="U2068" s="21" t="s">
        <v>320</v>
      </c>
      <c r="V2068" s="21" t="str">
        <f>VLOOKUP(P2068,'Customer List'!B:C,2,)</f>
        <v>Hyderabad</v>
      </c>
      <c r="W2068" s="38"/>
      <c r="X2068" s="30">
        <v>45888</v>
      </c>
      <c r="Y2068" s="21">
        <f t="shared" si="217"/>
        <v>1</v>
      </c>
      <c r="Z2068" s="21" t="str">
        <f t="shared" si="218"/>
        <v>Monday</v>
      </c>
      <c r="AA2068" s="21" t="str">
        <f t="shared" si="219"/>
        <v>Tuesday</v>
      </c>
      <c r="AB2068" s="21" t="str">
        <f>VLOOKUP(U2068,'Currency Sheet'!A:C,3,)</f>
        <v>DOLLAR</v>
      </c>
      <c r="AC2068" s="42" t="str">
        <f>VLOOKUP(P2068,'Customer List'!B:D,3,)</f>
        <v>OutStation</v>
      </c>
    </row>
    <row r="2069" spans="1:29" x14ac:dyDescent="0.25">
      <c r="A2069" s="21">
        <v>2068</v>
      </c>
      <c r="B2069" s="21" t="s">
        <v>2362</v>
      </c>
      <c r="C2069" s="30">
        <v>45877</v>
      </c>
      <c r="D2069" s="30">
        <v>45885</v>
      </c>
      <c r="E2069" s="47">
        <v>374</v>
      </c>
      <c r="F2069" s="47">
        <f t="shared" si="214"/>
        <v>32912</v>
      </c>
      <c r="G2069" s="48">
        <f t="shared" si="215"/>
        <v>32912</v>
      </c>
      <c r="H2069" s="21" t="s">
        <v>2361</v>
      </c>
      <c r="I2069" s="21" t="s">
        <v>4661</v>
      </c>
      <c r="J2069" s="21">
        <v>1</v>
      </c>
      <c r="K2069" s="21">
        <v>1</v>
      </c>
      <c r="L2069" s="21">
        <f t="shared" si="216"/>
        <v>0</v>
      </c>
      <c r="M2069" s="21" t="s">
        <v>2403</v>
      </c>
      <c r="N2069" s="30">
        <v>45887</v>
      </c>
      <c r="O2069" s="48">
        <v>50730</v>
      </c>
      <c r="P2069" s="21" t="s">
        <v>2363</v>
      </c>
      <c r="Q2069" s="21">
        <v>58154515554</v>
      </c>
      <c r="R2069" s="21" t="s">
        <v>40</v>
      </c>
      <c r="S2069" s="3">
        <v>-20</v>
      </c>
      <c r="T2069" s="37"/>
      <c r="U2069" s="21" t="s">
        <v>320</v>
      </c>
      <c r="V2069" s="21" t="str">
        <f>VLOOKUP(P2069,'Customer List'!B:C,2,)</f>
        <v>Hyderabad</v>
      </c>
      <c r="W2069" s="38"/>
      <c r="X2069" s="30">
        <v>45888</v>
      </c>
      <c r="Y2069" s="21">
        <f t="shared" si="217"/>
        <v>1</v>
      </c>
      <c r="Z2069" s="21" t="str">
        <f t="shared" si="218"/>
        <v>Monday</v>
      </c>
      <c r="AA2069" s="21" t="str">
        <f t="shared" si="219"/>
        <v>Tuesday</v>
      </c>
      <c r="AB2069" s="21" t="str">
        <f>VLOOKUP(U2069,'Currency Sheet'!A:C,3,)</f>
        <v>DOLLAR</v>
      </c>
      <c r="AC2069" s="42" t="str">
        <f>VLOOKUP(P2069,'Customer List'!B:D,3,)</f>
        <v>OutStation</v>
      </c>
    </row>
    <row r="2070" spans="1:29" x14ac:dyDescent="0.25">
      <c r="A2070" s="21">
        <v>2069</v>
      </c>
      <c r="B2070" s="21" t="s">
        <v>2362</v>
      </c>
      <c r="C2070" s="30">
        <v>45877</v>
      </c>
      <c r="D2070" s="30">
        <v>45885</v>
      </c>
      <c r="E2070" s="47">
        <v>237</v>
      </c>
      <c r="F2070" s="47">
        <f t="shared" si="214"/>
        <v>20856</v>
      </c>
      <c r="G2070" s="48">
        <f t="shared" si="215"/>
        <v>41712</v>
      </c>
      <c r="H2070" s="21" t="s">
        <v>321</v>
      </c>
      <c r="I2070" s="21" t="s">
        <v>4130</v>
      </c>
      <c r="J2070" s="21">
        <v>2</v>
      </c>
      <c r="K2070" s="21">
        <v>2</v>
      </c>
      <c r="L2070" s="21">
        <f t="shared" si="216"/>
        <v>0</v>
      </c>
      <c r="M2070" s="21" t="s">
        <v>2491</v>
      </c>
      <c r="N2070" s="30">
        <v>45891</v>
      </c>
      <c r="O2070" s="48">
        <v>57798</v>
      </c>
      <c r="P2070" s="21" t="s">
        <v>42</v>
      </c>
      <c r="Q2070" s="21" t="s">
        <v>636</v>
      </c>
      <c r="R2070" s="21" t="s">
        <v>637</v>
      </c>
      <c r="S2070" s="3">
        <v>4</v>
      </c>
      <c r="T2070" s="37"/>
      <c r="U2070" s="21" t="s">
        <v>320</v>
      </c>
      <c r="V2070" s="21" t="str">
        <f>VLOOKUP(P2070,'Customer List'!B:C,2,)</f>
        <v>Faridabad</v>
      </c>
      <c r="W2070" s="38"/>
      <c r="X2070" s="30">
        <v>45891</v>
      </c>
      <c r="Y2070" s="21">
        <f t="shared" si="217"/>
        <v>0</v>
      </c>
      <c r="Z2070" s="21" t="str">
        <f t="shared" si="218"/>
        <v>Friday</v>
      </c>
      <c r="AA2070" s="21" t="str">
        <f t="shared" si="219"/>
        <v>Friday</v>
      </c>
      <c r="AB2070" s="21" t="str">
        <f>VLOOKUP(U2070,'Currency Sheet'!A:C,3,)</f>
        <v>DOLLAR</v>
      </c>
      <c r="AC2070" s="42" t="str">
        <f>VLOOKUP(P2070,'Customer List'!B:D,3,)</f>
        <v>Local</v>
      </c>
    </row>
    <row r="2071" spans="1:29" x14ac:dyDescent="0.25">
      <c r="A2071" s="21">
        <v>2070</v>
      </c>
      <c r="B2071" s="21" t="s">
        <v>2362</v>
      </c>
      <c r="C2071" s="30">
        <v>45877</v>
      </c>
      <c r="D2071" s="30">
        <v>45885</v>
      </c>
      <c r="E2071" s="47">
        <v>81</v>
      </c>
      <c r="F2071" s="47">
        <f t="shared" si="214"/>
        <v>7128</v>
      </c>
      <c r="G2071" s="48">
        <f t="shared" si="215"/>
        <v>7128</v>
      </c>
      <c r="H2071" s="21" t="s">
        <v>349</v>
      </c>
      <c r="I2071" s="21" t="s">
        <v>4662</v>
      </c>
      <c r="J2071" s="21">
        <v>1</v>
      </c>
      <c r="K2071" s="21">
        <v>1</v>
      </c>
      <c r="L2071" s="21">
        <f t="shared" si="216"/>
        <v>0</v>
      </c>
      <c r="M2071" s="21" t="s">
        <v>2404</v>
      </c>
      <c r="N2071" s="30">
        <v>45887</v>
      </c>
      <c r="O2071" s="48">
        <v>13050</v>
      </c>
      <c r="P2071" s="21" t="s">
        <v>2388</v>
      </c>
      <c r="Q2071" s="21">
        <v>58154515775</v>
      </c>
      <c r="R2071" s="21" t="s">
        <v>40</v>
      </c>
      <c r="S2071" s="3">
        <v>4</v>
      </c>
      <c r="T2071" s="37"/>
      <c r="U2071" s="21" t="s">
        <v>320</v>
      </c>
      <c r="V2071" s="21" t="e">
        <f>VLOOKUP(P2071,'Customer List'!B:C,2,)</f>
        <v>#N/A</v>
      </c>
      <c r="W2071" s="38"/>
      <c r="X2071" s="30">
        <v>45888</v>
      </c>
      <c r="Y2071" s="21">
        <f t="shared" si="217"/>
        <v>1</v>
      </c>
      <c r="Z2071" s="21" t="str">
        <f t="shared" si="218"/>
        <v>Monday</v>
      </c>
      <c r="AA2071" s="21" t="str">
        <f t="shared" si="219"/>
        <v>Tuesday</v>
      </c>
      <c r="AB2071" s="21" t="str">
        <f>VLOOKUP(U2071,'Currency Sheet'!A:C,3,)</f>
        <v>DOLLAR</v>
      </c>
      <c r="AC2071" s="42" t="e">
        <f>VLOOKUP(P2071,'Customer List'!B:D,3,)</f>
        <v>#N/A</v>
      </c>
    </row>
    <row r="2072" spans="1:29" x14ac:dyDescent="0.25">
      <c r="A2072" s="21">
        <v>2071</v>
      </c>
      <c r="B2072" s="21" t="s">
        <v>2379</v>
      </c>
      <c r="C2072" s="30">
        <v>45882</v>
      </c>
      <c r="D2072" s="30">
        <v>45885</v>
      </c>
      <c r="E2072" s="47">
        <v>31.2</v>
      </c>
      <c r="F2072" s="47">
        <f t="shared" si="214"/>
        <v>2745.6</v>
      </c>
      <c r="G2072" s="48">
        <f t="shared" si="215"/>
        <v>2745.6</v>
      </c>
      <c r="H2072" s="21" t="s">
        <v>2380</v>
      </c>
      <c r="I2072" s="21"/>
      <c r="J2072" s="21">
        <v>1</v>
      </c>
      <c r="K2072" s="21">
        <v>1</v>
      </c>
      <c r="L2072" s="21">
        <f t="shared" si="216"/>
        <v>0</v>
      </c>
      <c r="M2072" s="21" t="s">
        <v>2428</v>
      </c>
      <c r="N2072" s="30">
        <v>45888</v>
      </c>
      <c r="O2072" s="48">
        <v>4524</v>
      </c>
      <c r="P2072" s="21" t="s">
        <v>617</v>
      </c>
      <c r="Q2072" s="21">
        <v>58154568194</v>
      </c>
      <c r="R2072" s="21" t="s">
        <v>40</v>
      </c>
      <c r="S2072" s="3">
        <v>-20</v>
      </c>
      <c r="T2072" s="37"/>
      <c r="U2072" s="21" t="s">
        <v>520</v>
      </c>
      <c r="V2072" s="21" t="str">
        <f>VLOOKUP(P2072,'Customer List'!B:C,2,)</f>
        <v>Bhuvneshwar</v>
      </c>
      <c r="W2072" s="38"/>
      <c r="X2072" s="30">
        <v>45890</v>
      </c>
      <c r="Y2072" s="21">
        <f t="shared" si="217"/>
        <v>2</v>
      </c>
      <c r="Z2072" s="21" t="str">
        <f t="shared" si="218"/>
        <v>Tuesday</v>
      </c>
      <c r="AA2072" s="21" t="str">
        <f t="shared" si="219"/>
        <v>Thursday</v>
      </c>
      <c r="AB2072" s="21" t="str">
        <f>VLOOKUP(U2072,'Currency Sheet'!A:C,3,)</f>
        <v>DOLLAR</v>
      </c>
      <c r="AC2072" s="42" t="str">
        <f>VLOOKUP(P2072,'Customer List'!B:D,3,)</f>
        <v>OutStation</v>
      </c>
    </row>
    <row r="2073" spans="1:29" x14ac:dyDescent="0.25">
      <c r="A2073" s="21">
        <v>2072</v>
      </c>
      <c r="B2073" s="21" t="s">
        <v>2381</v>
      </c>
      <c r="C2073" s="30">
        <v>45882</v>
      </c>
      <c r="D2073" s="30">
        <v>45885</v>
      </c>
      <c r="E2073" s="47">
        <v>380</v>
      </c>
      <c r="F2073" s="47">
        <f t="shared" si="214"/>
        <v>33440</v>
      </c>
      <c r="G2073" s="48">
        <f t="shared" si="215"/>
        <v>33440</v>
      </c>
      <c r="H2073" s="21" t="s">
        <v>2382</v>
      </c>
      <c r="I2073" s="21"/>
      <c r="J2073" s="21">
        <v>1</v>
      </c>
      <c r="K2073" s="21">
        <v>1</v>
      </c>
      <c r="L2073" s="21">
        <f t="shared" si="216"/>
        <v>0</v>
      </c>
      <c r="M2073" s="21" t="s">
        <v>2432</v>
      </c>
      <c r="N2073" s="30">
        <v>45888</v>
      </c>
      <c r="O2073" s="48">
        <v>35815</v>
      </c>
      <c r="P2073" s="21" t="s">
        <v>39</v>
      </c>
      <c r="Q2073" s="21">
        <v>58154568953</v>
      </c>
      <c r="R2073" s="21" t="s">
        <v>40</v>
      </c>
      <c r="S2073" s="3">
        <v>-20</v>
      </c>
      <c r="T2073" s="37"/>
      <c r="U2073" s="21" t="s">
        <v>520</v>
      </c>
      <c r="V2073" s="21" t="str">
        <f>VLOOKUP(P2073,'Customer List'!B:C,2,)</f>
        <v>Pune</v>
      </c>
      <c r="W2073" s="38"/>
      <c r="X2073" s="30">
        <v>45892</v>
      </c>
      <c r="Y2073" s="21">
        <f t="shared" si="217"/>
        <v>4</v>
      </c>
      <c r="Z2073" s="21" t="str">
        <f t="shared" si="218"/>
        <v>Tuesday</v>
      </c>
      <c r="AA2073" s="21" t="str">
        <f t="shared" si="219"/>
        <v>Saturday</v>
      </c>
      <c r="AB2073" s="21" t="str">
        <f>VLOOKUP(U2073,'Currency Sheet'!A:C,3,)</f>
        <v>DOLLAR</v>
      </c>
      <c r="AC2073" s="42" t="str">
        <f>VLOOKUP(P2073,'Customer List'!B:D,3,)</f>
        <v>OutStation</v>
      </c>
    </row>
    <row r="2074" spans="1:29" x14ac:dyDescent="0.25">
      <c r="A2074" s="21">
        <v>2073</v>
      </c>
      <c r="B2074" s="21" t="s">
        <v>2383</v>
      </c>
      <c r="C2074" s="30">
        <v>45882</v>
      </c>
      <c r="D2074" s="30">
        <v>45885</v>
      </c>
      <c r="E2074" s="47">
        <v>11.4</v>
      </c>
      <c r="F2074" s="47">
        <f t="shared" si="214"/>
        <v>1003.2</v>
      </c>
      <c r="G2074" s="48">
        <f t="shared" si="215"/>
        <v>5016</v>
      </c>
      <c r="H2074" s="21" t="s">
        <v>2384</v>
      </c>
      <c r="I2074" s="21" t="s">
        <v>4131</v>
      </c>
      <c r="J2074" s="21">
        <v>5</v>
      </c>
      <c r="K2074" s="21">
        <v>5</v>
      </c>
      <c r="L2074" s="21">
        <f t="shared" si="216"/>
        <v>0</v>
      </c>
      <c r="M2074" s="21" t="s">
        <v>2431</v>
      </c>
      <c r="N2074" s="30">
        <v>45888</v>
      </c>
      <c r="O2074" s="48">
        <v>9642.5</v>
      </c>
      <c r="P2074" s="21" t="s">
        <v>2386</v>
      </c>
      <c r="Q2074" s="21">
        <v>58154567973</v>
      </c>
      <c r="R2074" s="21" t="s">
        <v>40</v>
      </c>
      <c r="S2074" s="3">
        <v>-20</v>
      </c>
      <c r="T2074" s="37" t="s">
        <v>2430</v>
      </c>
      <c r="U2074" s="21" t="s">
        <v>520</v>
      </c>
      <c r="V2074" s="21" t="str">
        <f>VLOOKUP(P2074,'Customer List'!B:C,2,)</f>
        <v>Vellore</v>
      </c>
      <c r="W2074" s="38"/>
      <c r="X2074" s="30">
        <v>45890</v>
      </c>
      <c r="Y2074" s="21">
        <f t="shared" si="217"/>
        <v>2</v>
      </c>
      <c r="Z2074" s="21" t="str">
        <f t="shared" si="218"/>
        <v>Tuesday</v>
      </c>
      <c r="AA2074" s="21" t="str">
        <f t="shared" si="219"/>
        <v>Thursday</v>
      </c>
      <c r="AB2074" s="21" t="str">
        <f>VLOOKUP(U2074,'Currency Sheet'!A:C,3,)</f>
        <v>DOLLAR</v>
      </c>
      <c r="AC2074" s="42" t="str">
        <f>VLOOKUP(P2074,'Customer List'!B:D,3,)</f>
        <v>OutStation</v>
      </c>
    </row>
    <row r="2075" spans="1:29" x14ac:dyDescent="0.25">
      <c r="A2075" s="21">
        <v>2074</v>
      </c>
      <c r="B2075" s="21" t="s">
        <v>2383</v>
      </c>
      <c r="C2075" s="30">
        <v>45882</v>
      </c>
      <c r="D2075" s="30">
        <v>45885</v>
      </c>
      <c r="E2075" s="47">
        <v>35</v>
      </c>
      <c r="F2075" s="47">
        <f t="shared" si="214"/>
        <v>3080</v>
      </c>
      <c r="G2075" s="48">
        <f t="shared" si="215"/>
        <v>3080</v>
      </c>
      <c r="H2075" s="21" t="s">
        <v>2385</v>
      </c>
      <c r="I2075" s="21"/>
      <c r="J2075" s="21">
        <v>1</v>
      </c>
      <c r="K2075" s="21">
        <v>1</v>
      </c>
      <c r="L2075" s="21">
        <f t="shared" si="216"/>
        <v>0</v>
      </c>
      <c r="M2075" s="21" t="s">
        <v>2431</v>
      </c>
      <c r="N2075" s="30">
        <v>45888</v>
      </c>
      <c r="O2075" s="48">
        <v>5988.5</v>
      </c>
      <c r="P2075" s="21" t="s">
        <v>2386</v>
      </c>
      <c r="Q2075" s="21">
        <v>58154567973</v>
      </c>
      <c r="R2075" s="21" t="s">
        <v>40</v>
      </c>
      <c r="S2075" s="3">
        <v>-20</v>
      </c>
      <c r="T2075" s="37"/>
      <c r="U2075" s="21" t="s">
        <v>520</v>
      </c>
      <c r="V2075" s="21" t="str">
        <f>VLOOKUP(P2075,'Customer List'!B:C,2,)</f>
        <v>Vellore</v>
      </c>
      <c r="W2075" s="38"/>
      <c r="X2075" s="30">
        <v>45890</v>
      </c>
      <c r="Y2075" s="21">
        <f t="shared" si="217"/>
        <v>2</v>
      </c>
      <c r="Z2075" s="21" t="str">
        <f t="shared" si="218"/>
        <v>Tuesday</v>
      </c>
      <c r="AA2075" s="21" t="str">
        <f t="shared" si="219"/>
        <v>Thursday</v>
      </c>
      <c r="AB2075" s="21" t="str">
        <f>VLOOKUP(U2075,'Currency Sheet'!A:C,3,)</f>
        <v>DOLLAR</v>
      </c>
      <c r="AC2075" s="42" t="str">
        <f>VLOOKUP(P2075,'Customer List'!B:D,3,)</f>
        <v>OutStation</v>
      </c>
    </row>
    <row r="2076" spans="1:29" x14ac:dyDescent="0.25">
      <c r="A2076" s="21">
        <v>2075</v>
      </c>
      <c r="B2076" s="21" t="s">
        <v>2387</v>
      </c>
      <c r="C2076" s="30">
        <v>45882</v>
      </c>
      <c r="D2076" s="30">
        <v>45885</v>
      </c>
      <c r="E2076" s="47">
        <v>35</v>
      </c>
      <c r="F2076" s="47">
        <f t="shared" si="214"/>
        <v>3080</v>
      </c>
      <c r="G2076" s="48">
        <f t="shared" si="215"/>
        <v>3080</v>
      </c>
      <c r="H2076" s="21" t="s">
        <v>2385</v>
      </c>
      <c r="I2076" s="21"/>
      <c r="J2076" s="21">
        <v>1</v>
      </c>
      <c r="K2076" s="21">
        <v>1</v>
      </c>
      <c r="L2076" s="21">
        <f t="shared" si="216"/>
        <v>0</v>
      </c>
      <c r="M2076" s="21" t="s">
        <v>2433</v>
      </c>
      <c r="N2076" s="30">
        <v>45888</v>
      </c>
      <c r="O2076" s="48">
        <v>5560.75</v>
      </c>
      <c r="P2076" s="21" t="s">
        <v>621</v>
      </c>
      <c r="Q2076" s="21">
        <v>58154568275</v>
      </c>
      <c r="R2076" s="21" t="s">
        <v>40</v>
      </c>
      <c r="S2076" s="3">
        <v>-20</v>
      </c>
      <c r="T2076" s="37"/>
      <c r="U2076" s="21" t="s">
        <v>520</v>
      </c>
      <c r="V2076" s="21" t="str">
        <f>VLOOKUP(P2076,'Customer List'!B:C,2,)</f>
        <v>Hyderabad</v>
      </c>
      <c r="W2076" s="38"/>
      <c r="X2076" s="30">
        <v>45889</v>
      </c>
      <c r="Y2076" s="21">
        <f t="shared" si="217"/>
        <v>1</v>
      </c>
      <c r="Z2076" s="21" t="str">
        <f t="shared" si="218"/>
        <v>Tuesday</v>
      </c>
      <c r="AA2076" s="21" t="str">
        <f t="shared" si="219"/>
        <v>Wednesday</v>
      </c>
      <c r="AB2076" s="21" t="str">
        <f>VLOOKUP(U2076,'Currency Sheet'!A:C,3,)</f>
        <v>DOLLAR</v>
      </c>
      <c r="AC2076" s="42" t="str">
        <f>VLOOKUP(P2076,'Customer List'!B:D,3,)</f>
        <v>OutStation</v>
      </c>
    </row>
    <row r="2077" spans="1:29" x14ac:dyDescent="0.25">
      <c r="A2077" s="21">
        <v>2076</v>
      </c>
      <c r="B2077" s="21" t="s">
        <v>2395</v>
      </c>
      <c r="C2077" s="30">
        <v>45881</v>
      </c>
      <c r="D2077" s="30">
        <v>45887</v>
      </c>
      <c r="E2077" s="47">
        <v>204.75</v>
      </c>
      <c r="F2077" s="47">
        <f t="shared" si="214"/>
        <v>18018</v>
      </c>
      <c r="G2077" s="48">
        <f t="shared" si="215"/>
        <v>18018</v>
      </c>
      <c r="H2077" s="21">
        <v>100744</v>
      </c>
      <c r="I2077" s="21" t="s">
        <v>1423</v>
      </c>
      <c r="J2077" s="21">
        <v>1</v>
      </c>
      <c r="K2077" s="21">
        <v>1</v>
      </c>
      <c r="L2077" s="21">
        <f t="shared" si="216"/>
        <v>0</v>
      </c>
      <c r="M2077" s="21" t="s">
        <v>2466</v>
      </c>
      <c r="N2077" s="30">
        <v>45890</v>
      </c>
      <c r="O2077" s="48">
        <v>24625.279999999999</v>
      </c>
      <c r="P2077" s="21" t="s">
        <v>49</v>
      </c>
      <c r="Q2077" s="21" t="s">
        <v>636</v>
      </c>
      <c r="R2077" s="21" t="s">
        <v>637</v>
      </c>
      <c r="S2077" s="3">
        <v>4</v>
      </c>
      <c r="T2077" s="37"/>
      <c r="U2077" s="21" t="s">
        <v>18</v>
      </c>
      <c r="V2077" s="21" t="str">
        <f>VLOOKUP(P2077,'Customer List'!B:C,2,)</f>
        <v>Delhi</v>
      </c>
      <c r="W2077" s="38"/>
      <c r="X2077" s="30">
        <v>45890</v>
      </c>
      <c r="Y2077" s="21">
        <f t="shared" si="217"/>
        <v>0</v>
      </c>
      <c r="Z2077" s="21" t="str">
        <f t="shared" si="218"/>
        <v>Thursday</v>
      </c>
      <c r="AA2077" s="21" t="str">
        <f t="shared" si="219"/>
        <v>Thursday</v>
      </c>
      <c r="AB2077" s="21" t="str">
        <f>VLOOKUP(U2077,'Currency Sheet'!A:C,3,)</f>
        <v>DOLLAR</v>
      </c>
      <c r="AC2077" s="42" t="str">
        <f>VLOOKUP(P2077,'Customer List'!B:D,3,)</f>
        <v>Local</v>
      </c>
    </row>
    <row r="2078" spans="1:29" x14ac:dyDescent="0.25">
      <c r="A2078" s="21">
        <v>2077</v>
      </c>
      <c r="B2078" s="21" t="s">
        <v>2395</v>
      </c>
      <c r="C2078" s="30">
        <v>45881</v>
      </c>
      <c r="D2078" s="30">
        <v>45887</v>
      </c>
      <c r="E2078" s="47">
        <v>123.75</v>
      </c>
      <c r="F2078" s="47">
        <f t="shared" si="214"/>
        <v>10890</v>
      </c>
      <c r="G2078" s="48">
        <f t="shared" si="215"/>
        <v>10890</v>
      </c>
      <c r="H2078" s="21">
        <v>101245</v>
      </c>
      <c r="I2078" s="21" t="s">
        <v>1536</v>
      </c>
      <c r="J2078" s="21">
        <v>1</v>
      </c>
      <c r="K2078" s="21">
        <v>1</v>
      </c>
      <c r="L2078" s="21">
        <f t="shared" si="216"/>
        <v>0</v>
      </c>
      <c r="M2078" s="21" t="s">
        <v>2466</v>
      </c>
      <c r="N2078" s="30">
        <v>45890</v>
      </c>
      <c r="O2078" s="48">
        <v>14883.41</v>
      </c>
      <c r="P2078" s="21" t="s">
        <v>49</v>
      </c>
      <c r="Q2078" s="21" t="s">
        <v>636</v>
      </c>
      <c r="R2078" s="21" t="s">
        <v>637</v>
      </c>
      <c r="S2078" s="3">
        <v>4</v>
      </c>
      <c r="T2078" s="37"/>
      <c r="U2078" s="21" t="s">
        <v>18</v>
      </c>
      <c r="V2078" s="21" t="str">
        <f>VLOOKUP(P2078,'Customer List'!B:C,2,)</f>
        <v>Delhi</v>
      </c>
      <c r="W2078" s="38"/>
      <c r="X2078" s="30">
        <v>45890</v>
      </c>
      <c r="Y2078" s="21">
        <f t="shared" si="217"/>
        <v>0</v>
      </c>
      <c r="Z2078" s="21" t="str">
        <f t="shared" si="218"/>
        <v>Thursday</v>
      </c>
      <c r="AA2078" s="21" t="str">
        <f t="shared" si="219"/>
        <v>Thursday</v>
      </c>
      <c r="AB2078" s="21" t="str">
        <f>VLOOKUP(U2078,'Currency Sheet'!A:C,3,)</f>
        <v>DOLLAR</v>
      </c>
      <c r="AC2078" s="42" t="str">
        <f>VLOOKUP(P2078,'Customer List'!B:D,3,)</f>
        <v>Local</v>
      </c>
    </row>
    <row r="2079" spans="1:29" x14ac:dyDescent="0.25">
      <c r="A2079" s="21">
        <v>2078</v>
      </c>
      <c r="B2079" s="21" t="s">
        <v>2395</v>
      </c>
      <c r="C2079" s="30">
        <v>45881</v>
      </c>
      <c r="D2079" s="30">
        <v>45887</v>
      </c>
      <c r="E2079" s="47">
        <v>65.8</v>
      </c>
      <c r="F2079" s="47">
        <f t="shared" si="214"/>
        <v>5790.4</v>
      </c>
      <c r="G2079" s="48">
        <f t="shared" si="215"/>
        <v>5790.4</v>
      </c>
      <c r="H2079" s="21">
        <v>115526</v>
      </c>
      <c r="I2079" s="21" t="s">
        <v>1668</v>
      </c>
      <c r="J2079" s="21">
        <v>1</v>
      </c>
      <c r="K2079" s="21">
        <v>1</v>
      </c>
      <c r="L2079" s="21">
        <f t="shared" si="216"/>
        <v>0</v>
      </c>
      <c r="M2079" s="21" t="s">
        <v>2466</v>
      </c>
      <c r="N2079" s="30">
        <v>45890</v>
      </c>
      <c r="O2079" s="48">
        <v>8479.0400000000009</v>
      </c>
      <c r="P2079" s="21" t="s">
        <v>49</v>
      </c>
      <c r="Q2079" s="21" t="s">
        <v>636</v>
      </c>
      <c r="R2079" s="21" t="s">
        <v>637</v>
      </c>
      <c r="S2079" s="3">
        <v>4</v>
      </c>
      <c r="T2079" s="37"/>
      <c r="U2079" s="21" t="s">
        <v>18</v>
      </c>
      <c r="V2079" s="21" t="str">
        <f>VLOOKUP(P2079,'Customer List'!B:C,2,)</f>
        <v>Delhi</v>
      </c>
      <c r="W2079" s="38"/>
      <c r="X2079" s="30">
        <v>45890</v>
      </c>
      <c r="Y2079" s="21">
        <f t="shared" si="217"/>
        <v>0</v>
      </c>
      <c r="Z2079" s="21" t="str">
        <f t="shared" si="218"/>
        <v>Thursday</v>
      </c>
      <c r="AA2079" s="21" t="str">
        <f t="shared" si="219"/>
        <v>Thursday</v>
      </c>
      <c r="AB2079" s="21" t="str">
        <f>VLOOKUP(U2079,'Currency Sheet'!A:C,3,)</f>
        <v>DOLLAR</v>
      </c>
      <c r="AC2079" s="42" t="str">
        <f>VLOOKUP(P2079,'Customer List'!B:D,3,)</f>
        <v>Local</v>
      </c>
    </row>
    <row r="2080" spans="1:29" x14ac:dyDescent="0.25">
      <c r="A2080" s="21">
        <v>2079</v>
      </c>
      <c r="B2080" s="21" t="s">
        <v>2395</v>
      </c>
      <c r="C2080" s="30">
        <v>45881</v>
      </c>
      <c r="D2080" s="30">
        <v>45887</v>
      </c>
      <c r="E2080" s="47">
        <v>92.4</v>
      </c>
      <c r="F2080" s="47">
        <f t="shared" si="214"/>
        <v>8131.2000000000007</v>
      </c>
      <c r="G2080" s="48">
        <f t="shared" si="215"/>
        <v>8131.2000000000007</v>
      </c>
      <c r="H2080" s="21">
        <v>116231</v>
      </c>
      <c r="I2080" s="21" t="s">
        <v>3170</v>
      </c>
      <c r="J2080" s="21">
        <v>1</v>
      </c>
      <c r="K2080" s="21">
        <v>1</v>
      </c>
      <c r="L2080" s="21">
        <f t="shared" si="216"/>
        <v>0</v>
      </c>
      <c r="M2080" s="21" t="s">
        <v>2466</v>
      </c>
      <c r="N2080" s="30">
        <v>45890</v>
      </c>
      <c r="O2080" s="48">
        <v>11906.73</v>
      </c>
      <c r="P2080" s="21" t="s">
        <v>49</v>
      </c>
      <c r="Q2080" s="21" t="s">
        <v>636</v>
      </c>
      <c r="R2080" s="21" t="s">
        <v>637</v>
      </c>
      <c r="S2080" s="3">
        <v>4</v>
      </c>
      <c r="T2080" s="37"/>
      <c r="U2080" s="21" t="s">
        <v>18</v>
      </c>
      <c r="V2080" s="21" t="str">
        <f>VLOOKUP(P2080,'Customer List'!B:C,2,)</f>
        <v>Delhi</v>
      </c>
      <c r="W2080" s="38"/>
      <c r="X2080" s="30">
        <v>45890</v>
      </c>
      <c r="Y2080" s="21">
        <f t="shared" si="217"/>
        <v>0</v>
      </c>
      <c r="Z2080" s="21" t="str">
        <f t="shared" si="218"/>
        <v>Thursday</v>
      </c>
      <c r="AA2080" s="21" t="str">
        <f t="shared" si="219"/>
        <v>Thursday</v>
      </c>
      <c r="AB2080" s="21" t="str">
        <f>VLOOKUP(U2080,'Currency Sheet'!A:C,3,)</f>
        <v>DOLLAR</v>
      </c>
      <c r="AC2080" s="42" t="str">
        <f>VLOOKUP(P2080,'Customer List'!B:D,3,)</f>
        <v>Local</v>
      </c>
    </row>
    <row r="2081" spans="1:29" x14ac:dyDescent="0.25">
      <c r="A2081" s="21">
        <v>2080</v>
      </c>
      <c r="B2081" s="21" t="s">
        <v>2395</v>
      </c>
      <c r="C2081" s="30">
        <v>45881</v>
      </c>
      <c r="D2081" s="30">
        <v>45887</v>
      </c>
      <c r="E2081" s="47">
        <v>219.8</v>
      </c>
      <c r="F2081" s="47">
        <f t="shared" si="214"/>
        <v>19342.400000000001</v>
      </c>
      <c r="G2081" s="48">
        <f t="shared" si="215"/>
        <v>19342.400000000001</v>
      </c>
      <c r="H2081" s="21">
        <v>119310</v>
      </c>
      <c r="I2081" s="21" t="s">
        <v>1548</v>
      </c>
      <c r="J2081" s="21">
        <v>1</v>
      </c>
      <c r="K2081" s="21">
        <v>1</v>
      </c>
      <c r="L2081" s="21">
        <f t="shared" si="216"/>
        <v>0</v>
      </c>
      <c r="M2081" s="21" t="s">
        <v>2467</v>
      </c>
      <c r="N2081" s="30">
        <v>45890</v>
      </c>
      <c r="O2081" s="48">
        <v>28323.59</v>
      </c>
      <c r="P2081" s="21" t="s">
        <v>49</v>
      </c>
      <c r="Q2081" s="21" t="s">
        <v>636</v>
      </c>
      <c r="R2081" s="21" t="s">
        <v>637</v>
      </c>
      <c r="S2081" s="3">
        <v>4</v>
      </c>
      <c r="T2081" s="37"/>
      <c r="U2081" s="21" t="s">
        <v>18</v>
      </c>
      <c r="V2081" s="21" t="str">
        <f>VLOOKUP(P2081,'Customer List'!B:C,2,)</f>
        <v>Delhi</v>
      </c>
      <c r="W2081" s="38"/>
      <c r="X2081" s="30">
        <v>45890</v>
      </c>
      <c r="Y2081" s="21">
        <f t="shared" si="217"/>
        <v>0</v>
      </c>
      <c r="Z2081" s="21" t="str">
        <f t="shared" si="218"/>
        <v>Thursday</v>
      </c>
      <c r="AA2081" s="21" t="str">
        <f t="shared" si="219"/>
        <v>Thursday</v>
      </c>
      <c r="AB2081" s="21" t="str">
        <f>VLOOKUP(U2081,'Currency Sheet'!A:C,3,)</f>
        <v>DOLLAR</v>
      </c>
      <c r="AC2081" s="42" t="str">
        <f>VLOOKUP(P2081,'Customer List'!B:D,3,)</f>
        <v>Local</v>
      </c>
    </row>
    <row r="2082" spans="1:29" x14ac:dyDescent="0.25">
      <c r="A2082" s="21">
        <v>2081</v>
      </c>
      <c r="B2082" s="21" t="s">
        <v>2395</v>
      </c>
      <c r="C2082" s="30">
        <v>45881</v>
      </c>
      <c r="D2082" s="30">
        <v>45887</v>
      </c>
      <c r="E2082" s="47">
        <v>70.7</v>
      </c>
      <c r="F2082" s="47">
        <f t="shared" si="214"/>
        <v>6221.6</v>
      </c>
      <c r="G2082" s="48">
        <f t="shared" si="215"/>
        <v>6221.6</v>
      </c>
      <c r="H2082" s="21">
        <v>120411</v>
      </c>
      <c r="I2082" s="21" t="s">
        <v>3171</v>
      </c>
      <c r="J2082" s="21">
        <v>1</v>
      </c>
      <c r="K2082" s="21">
        <v>1</v>
      </c>
      <c r="L2082" s="21">
        <f t="shared" si="216"/>
        <v>0</v>
      </c>
      <c r="M2082" s="21" t="s">
        <v>2466</v>
      </c>
      <c r="N2082" s="30">
        <v>45890</v>
      </c>
      <c r="O2082" s="48">
        <v>9110.4500000000007</v>
      </c>
      <c r="P2082" s="21" t="s">
        <v>49</v>
      </c>
      <c r="Q2082" s="21" t="s">
        <v>636</v>
      </c>
      <c r="R2082" s="21" t="s">
        <v>637</v>
      </c>
      <c r="S2082" s="3">
        <v>4</v>
      </c>
      <c r="T2082" s="37"/>
      <c r="U2082" s="21" t="s">
        <v>18</v>
      </c>
      <c r="V2082" s="21" t="str">
        <f>VLOOKUP(P2082,'Customer List'!B:C,2,)</f>
        <v>Delhi</v>
      </c>
      <c r="W2082" s="38"/>
      <c r="X2082" s="30">
        <v>45890</v>
      </c>
      <c r="Y2082" s="21">
        <f t="shared" si="217"/>
        <v>0</v>
      </c>
      <c r="Z2082" s="21" t="str">
        <f t="shared" si="218"/>
        <v>Thursday</v>
      </c>
      <c r="AA2082" s="21" t="str">
        <f t="shared" si="219"/>
        <v>Thursday</v>
      </c>
      <c r="AB2082" s="21" t="str">
        <f>VLOOKUP(U2082,'Currency Sheet'!A:C,3,)</f>
        <v>DOLLAR</v>
      </c>
      <c r="AC2082" s="42" t="str">
        <f>VLOOKUP(P2082,'Customer List'!B:D,3,)</f>
        <v>Local</v>
      </c>
    </row>
    <row r="2083" spans="1:29" x14ac:dyDescent="0.25">
      <c r="A2083" s="21">
        <v>2082</v>
      </c>
      <c r="B2083" s="21" t="s">
        <v>2395</v>
      </c>
      <c r="C2083" s="30">
        <v>45881</v>
      </c>
      <c r="D2083" s="30">
        <v>45887</v>
      </c>
      <c r="E2083" s="47">
        <v>90.3</v>
      </c>
      <c r="F2083" s="47">
        <f t="shared" si="214"/>
        <v>7946.4</v>
      </c>
      <c r="G2083" s="48">
        <f t="shared" si="215"/>
        <v>7946.4</v>
      </c>
      <c r="H2083" s="21">
        <v>121119</v>
      </c>
      <c r="I2083" s="21" t="s">
        <v>3172</v>
      </c>
      <c r="J2083" s="21">
        <v>1</v>
      </c>
      <c r="K2083" s="21">
        <v>1</v>
      </c>
      <c r="L2083" s="21">
        <f t="shared" si="216"/>
        <v>0</v>
      </c>
      <c r="M2083" s="21" t="s">
        <v>2466</v>
      </c>
      <c r="N2083" s="30">
        <v>45890</v>
      </c>
      <c r="O2083" s="48">
        <v>11636.12</v>
      </c>
      <c r="P2083" s="21" t="s">
        <v>49</v>
      </c>
      <c r="Q2083" s="21" t="s">
        <v>636</v>
      </c>
      <c r="R2083" s="21" t="s">
        <v>637</v>
      </c>
      <c r="S2083" s="3">
        <v>4</v>
      </c>
      <c r="T2083" s="37"/>
      <c r="U2083" s="21" t="s">
        <v>18</v>
      </c>
      <c r="V2083" s="21" t="str">
        <f>VLOOKUP(P2083,'Customer List'!B:C,2,)</f>
        <v>Delhi</v>
      </c>
      <c r="W2083" s="38"/>
      <c r="X2083" s="30">
        <v>45890</v>
      </c>
      <c r="Y2083" s="21">
        <f t="shared" si="217"/>
        <v>0</v>
      </c>
      <c r="Z2083" s="21" t="str">
        <f t="shared" si="218"/>
        <v>Thursday</v>
      </c>
      <c r="AA2083" s="21" t="str">
        <f t="shared" si="219"/>
        <v>Thursday</v>
      </c>
      <c r="AB2083" s="21" t="str">
        <f>VLOOKUP(U2083,'Currency Sheet'!A:C,3,)</f>
        <v>DOLLAR</v>
      </c>
      <c r="AC2083" s="42" t="str">
        <f>VLOOKUP(P2083,'Customer List'!B:D,3,)</f>
        <v>Local</v>
      </c>
    </row>
    <row r="2084" spans="1:29" x14ac:dyDescent="0.25">
      <c r="A2084" s="21">
        <v>2083</v>
      </c>
      <c r="B2084" s="21" t="s">
        <v>2395</v>
      </c>
      <c r="C2084" s="30">
        <v>45881</v>
      </c>
      <c r="D2084" s="30">
        <v>45887</v>
      </c>
      <c r="E2084" s="47">
        <v>249.75</v>
      </c>
      <c r="F2084" s="47">
        <f t="shared" si="214"/>
        <v>21978</v>
      </c>
      <c r="G2084" s="48">
        <f t="shared" si="215"/>
        <v>21978</v>
      </c>
      <c r="H2084" s="21">
        <v>127039</v>
      </c>
      <c r="I2084" s="21" t="s">
        <v>3173</v>
      </c>
      <c r="J2084" s="21">
        <v>1</v>
      </c>
      <c r="K2084" s="21">
        <v>1</v>
      </c>
      <c r="L2084" s="21">
        <f t="shared" si="216"/>
        <v>0</v>
      </c>
      <c r="M2084" s="21" t="s">
        <v>2466</v>
      </c>
      <c r="N2084" s="30">
        <v>45890</v>
      </c>
      <c r="O2084" s="48">
        <v>30037.43</v>
      </c>
      <c r="P2084" s="21" t="s">
        <v>49</v>
      </c>
      <c r="Q2084" s="21" t="s">
        <v>636</v>
      </c>
      <c r="R2084" s="21" t="s">
        <v>637</v>
      </c>
      <c r="S2084" s="3">
        <v>4</v>
      </c>
      <c r="T2084" s="37"/>
      <c r="U2084" s="21" t="s">
        <v>18</v>
      </c>
      <c r="V2084" s="21" t="str">
        <f>VLOOKUP(P2084,'Customer List'!B:C,2,)</f>
        <v>Delhi</v>
      </c>
      <c r="W2084" s="38"/>
      <c r="X2084" s="30">
        <v>45890</v>
      </c>
      <c r="Y2084" s="21">
        <f t="shared" si="217"/>
        <v>0</v>
      </c>
      <c r="Z2084" s="21" t="str">
        <f t="shared" si="218"/>
        <v>Thursday</v>
      </c>
      <c r="AA2084" s="21" t="str">
        <f t="shared" si="219"/>
        <v>Thursday</v>
      </c>
      <c r="AB2084" s="21" t="str">
        <f>VLOOKUP(U2084,'Currency Sheet'!A:C,3,)</f>
        <v>DOLLAR</v>
      </c>
      <c r="AC2084" s="42" t="str">
        <f>VLOOKUP(P2084,'Customer List'!B:D,3,)</f>
        <v>Local</v>
      </c>
    </row>
    <row r="2085" spans="1:29" x14ac:dyDescent="0.25">
      <c r="A2085" s="21">
        <v>2084</v>
      </c>
      <c r="B2085" s="21" t="s">
        <v>2395</v>
      </c>
      <c r="C2085" s="30">
        <v>45881</v>
      </c>
      <c r="D2085" s="30">
        <v>45887</v>
      </c>
      <c r="E2085" s="47">
        <v>86.8</v>
      </c>
      <c r="F2085" s="47">
        <f t="shared" si="214"/>
        <v>7638.4</v>
      </c>
      <c r="G2085" s="48">
        <f t="shared" si="215"/>
        <v>7638.4</v>
      </c>
      <c r="H2085" s="21">
        <v>128023</v>
      </c>
      <c r="I2085" s="21" t="s">
        <v>1290</v>
      </c>
      <c r="J2085" s="21">
        <v>1</v>
      </c>
      <c r="K2085" s="21">
        <v>1</v>
      </c>
      <c r="L2085" s="21">
        <f t="shared" si="216"/>
        <v>0</v>
      </c>
      <c r="M2085" s="21" t="s">
        <v>2466</v>
      </c>
      <c r="N2085" s="30">
        <v>45890</v>
      </c>
      <c r="O2085" s="48">
        <v>11185.11</v>
      </c>
      <c r="P2085" s="21" t="s">
        <v>49</v>
      </c>
      <c r="Q2085" s="21" t="s">
        <v>636</v>
      </c>
      <c r="R2085" s="21" t="s">
        <v>637</v>
      </c>
      <c r="S2085" s="3">
        <v>4</v>
      </c>
      <c r="T2085" s="37"/>
      <c r="U2085" s="21" t="s">
        <v>18</v>
      </c>
      <c r="V2085" s="21" t="str">
        <f>VLOOKUP(P2085,'Customer List'!B:C,2,)</f>
        <v>Delhi</v>
      </c>
      <c r="W2085" s="38"/>
      <c r="X2085" s="30">
        <v>45890</v>
      </c>
      <c r="Y2085" s="21">
        <f t="shared" si="217"/>
        <v>0</v>
      </c>
      <c r="Z2085" s="21" t="str">
        <f t="shared" si="218"/>
        <v>Thursday</v>
      </c>
      <c r="AA2085" s="21" t="str">
        <f t="shared" si="219"/>
        <v>Thursday</v>
      </c>
      <c r="AB2085" s="21" t="str">
        <f>VLOOKUP(U2085,'Currency Sheet'!A:C,3,)</f>
        <v>DOLLAR</v>
      </c>
      <c r="AC2085" s="42" t="str">
        <f>VLOOKUP(P2085,'Customer List'!B:D,3,)</f>
        <v>Local</v>
      </c>
    </row>
    <row r="2086" spans="1:29" x14ac:dyDescent="0.25">
      <c r="A2086" s="21">
        <v>2085</v>
      </c>
      <c r="B2086" s="21" t="s">
        <v>2395</v>
      </c>
      <c r="C2086" s="30">
        <v>45881</v>
      </c>
      <c r="D2086" s="30">
        <v>45887</v>
      </c>
      <c r="E2086" s="47">
        <v>186.9</v>
      </c>
      <c r="F2086" s="47">
        <f t="shared" si="214"/>
        <v>16447.2</v>
      </c>
      <c r="G2086" s="48">
        <f t="shared" si="215"/>
        <v>16447.2</v>
      </c>
      <c r="H2086" s="21">
        <v>135908</v>
      </c>
      <c r="I2086" s="21" t="s">
        <v>3174</v>
      </c>
      <c r="J2086" s="21">
        <v>1</v>
      </c>
      <c r="K2086" s="21">
        <v>1</v>
      </c>
      <c r="L2086" s="21">
        <f t="shared" si="216"/>
        <v>0</v>
      </c>
      <c r="M2086" s="21" t="s">
        <v>2469</v>
      </c>
      <c r="N2086" s="30">
        <v>45890</v>
      </c>
      <c r="O2086" s="48">
        <v>24084.07</v>
      </c>
      <c r="P2086" s="21" t="s">
        <v>49</v>
      </c>
      <c r="Q2086" s="21" t="s">
        <v>636</v>
      </c>
      <c r="R2086" s="21" t="s">
        <v>637</v>
      </c>
      <c r="S2086" s="3">
        <v>4</v>
      </c>
      <c r="T2086" s="37"/>
      <c r="U2086" s="21" t="s">
        <v>18</v>
      </c>
      <c r="V2086" s="21" t="str">
        <f>VLOOKUP(P2086,'Customer List'!B:C,2,)</f>
        <v>Delhi</v>
      </c>
      <c r="W2086" s="38"/>
      <c r="X2086" s="30">
        <v>45890</v>
      </c>
      <c r="Y2086" s="21">
        <f t="shared" si="217"/>
        <v>0</v>
      </c>
      <c r="Z2086" s="21" t="str">
        <f t="shared" si="218"/>
        <v>Thursday</v>
      </c>
      <c r="AA2086" s="21" t="str">
        <f t="shared" si="219"/>
        <v>Thursday</v>
      </c>
      <c r="AB2086" s="21" t="str">
        <f>VLOOKUP(U2086,'Currency Sheet'!A:C,3,)</f>
        <v>DOLLAR</v>
      </c>
      <c r="AC2086" s="42" t="str">
        <f>VLOOKUP(P2086,'Customer List'!B:D,3,)</f>
        <v>Local</v>
      </c>
    </row>
    <row r="2087" spans="1:29" x14ac:dyDescent="0.25">
      <c r="A2087" s="21">
        <v>2086</v>
      </c>
      <c r="B2087" s="21" t="s">
        <v>2395</v>
      </c>
      <c r="C2087" s="30">
        <v>45881</v>
      </c>
      <c r="D2087" s="30">
        <v>45887</v>
      </c>
      <c r="E2087" s="47">
        <v>123.9</v>
      </c>
      <c r="F2087" s="47">
        <f t="shared" si="214"/>
        <v>10903.2</v>
      </c>
      <c r="G2087" s="48">
        <f t="shared" si="215"/>
        <v>10903.2</v>
      </c>
      <c r="H2087" s="21">
        <v>157604</v>
      </c>
      <c r="I2087" s="21" t="s">
        <v>3175</v>
      </c>
      <c r="J2087" s="21">
        <v>1</v>
      </c>
      <c r="K2087" s="21">
        <v>1</v>
      </c>
      <c r="L2087" s="21">
        <f t="shared" si="216"/>
        <v>0</v>
      </c>
      <c r="M2087" s="21" t="s">
        <v>2467</v>
      </c>
      <c r="N2087" s="30">
        <v>45890</v>
      </c>
      <c r="O2087" s="48">
        <v>15965.84</v>
      </c>
      <c r="P2087" s="21" t="s">
        <v>49</v>
      </c>
      <c r="Q2087" s="21" t="s">
        <v>636</v>
      </c>
      <c r="R2087" s="21" t="s">
        <v>637</v>
      </c>
      <c r="S2087" s="3">
        <v>4</v>
      </c>
      <c r="T2087" s="37"/>
      <c r="U2087" s="21" t="s">
        <v>18</v>
      </c>
      <c r="V2087" s="21" t="str">
        <f>VLOOKUP(P2087,'Customer List'!B:C,2,)</f>
        <v>Delhi</v>
      </c>
      <c r="W2087" s="38"/>
      <c r="X2087" s="30">
        <v>45890</v>
      </c>
      <c r="Y2087" s="21">
        <f t="shared" si="217"/>
        <v>0</v>
      </c>
      <c r="Z2087" s="21" t="str">
        <f t="shared" si="218"/>
        <v>Thursday</v>
      </c>
      <c r="AA2087" s="21" t="str">
        <f t="shared" si="219"/>
        <v>Thursday</v>
      </c>
      <c r="AB2087" s="21" t="str">
        <f>VLOOKUP(U2087,'Currency Sheet'!A:C,3,)</f>
        <v>DOLLAR</v>
      </c>
      <c r="AC2087" s="42" t="str">
        <f>VLOOKUP(P2087,'Customer List'!B:D,3,)</f>
        <v>Local</v>
      </c>
    </row>
    <row r="2088" spans="1:29" x14ac:dyDescent="0.25">
      <c r="A2088" s="21">
        <v>2087</v>
      </c>
      <c r="B2088" s="21" t="s">
        <v>2395</v>
      </c>
      <c r="C2088" s="30">
        <v>45881</v>
      </c>
      <c r="D2088" s="30">
        <v>45887</v>
      </c>
      <c r="E2088" s="47">
        <v>161.69999999999999</v>
      </c>
      <c r="F2088" s="47">
        <f t="shared" si="214"/>
        <v>14229.599999999999</v>
      </c>
      <c r="G2088" s="48">
        <f t="shared" si="215"/>
        <v>14229.599999999999</v>
      </c>
      <c r="H2088" s="21">
        <v>160204</v>
      </c>
      <c r="I2088" s="21" t="s">
        <v>3176</v>
      </c>
      <c r="J2088" s="21">
        <v>1</v>
      </c>
      <c r="K2088" s="21">
        <v>1</v>
      </c>
      <c r="L2088" s="21">
        <f t="shared" si="216"/>
        <v>0</v>
      </c>
      <c r="M2088" s="21" t="s">
        <v>2467</v>
      </c>
      <c r="N2088" s="30">
        <v>45890</v>
      </c>
      <c r="O2088" s="48">
        <v>20836.78</v>
      </c>
      <c r="P2088" s="21" t="s">
        <v>49</v>
      </c>
      <c r="Q2088" s="21" t="s">
        <v>636</v>
      </c>
      <c r="R2088" s="21" t="s">
        <v>637</v>
      </c>
      <c r="S2088" s="3">
        <v>4</v>
      </c>
      <c r="T2088" s="37"/>
      <c r="U2088" s="21" t="s">
        <v>18</v>
      </c>
      <c r="V2088" s="21" t="str">
        <f>VLOOKUP(P2088,'Customer List'!B:C,2,)</f>
        <v>Delhi</v>
      </c>
      <c r="W2088" s="38"/>
      <c r="X2088" s="30">
        <v>45890</v>
      </c>
      <c r="Y2088" s="21">
        <f t="shared" si="217"/>
        <v>0</v>
      </c>
      <c r="Z2088" s="21" t="str">
        <f t="shared" si="218"/>
        <v>Thursday</v>
      </c>
      <c r="AA2088" s="21" t="str">
        <f t="shared" si="219"/>
        <v>Thursday</v>
      </c>
      <c r="AB2088" s="21" t="str">
        <f>VLOOKUP(U2088,'Currency Sheet'!A:C,3,)</f>
        <v>DOLLAR</v>
      </c>
      <c r="AC2088" s="42" t="str">
        <f>VLOOKUP(P2088,'Customer List'!B:D,3,)</f>
        <v>Local</v>
      </c>
    </row>
    <row r="2089" spans="1:29" x14ac:dyDescent="0.25">
      <c r="A2089" s="21">
        <v>2088</v>
      </c>
      <c r="B2089" s="21" t="s">
        <v>2395</v>
      </c>
      <c r="C2089" s="30">
        <v>45881</v>
      </c>
      <c r="D2089" s="30">
        <v>45887</v>
      </c>
      <c r="E2089" s="47">
        <v>107.1</v>
      </c>
      <c r="F2089" s="47">
        <f t="shared" si="214"/>
        <v>9424.7999999999993</v>
      </c>
      <c r="G2089" s="48">
        <f t="shared" si="215"/>
        <v>9424.7999999999993</v>
      </c>
      <c r="H2089" s="21">
        <v>160908</v>
      </c>
      <c r="I2089" s="21" t="s">
        <v>3177</v>
      </c>
      <c r="J2089" s="21">
        <v>1</v>
      </c>
      <c r="K2089" s="21">
        <v>1</v>
      </c>
      <c r="L2089" s="21">
        <f t="shared" si="216"/>
        <v>0</v>
      </c>
      <c r="M2089" s="21" t="s">
        <v>2469</v>
      </c>
      <c r="N2089" s="30">
        <v>45890</v>
      </c>
      <c r="O2089" s="48">
        <v>13800.98</v>
      </c>
      <c r="P2089" s="21" t="s">
        <v>49</v>
      </c>
      <c r="Q2089" s="21" t="s">
        <v>636</v>
      </c>
      <c r="R2089" s="21" t="s">
        <v>637</v>
      </c>
      <c r="S2089" s="3">
        <v>4</v>
      </c>
      <c r="T2089" s="37"/>
      <c r="U2089" s="21" t="s">
        <v>18</v>
      </c>
      <c r="V2089" s="21" t="str">
        <f>VLOOKUP(P2089,'Customer List'!B:C,2,)</f>
        <v>Delhi</v>
      </c>
      <c r="W2089" s="38"/>
      <c r="X2089" s="30">
        <v>45890</v>
      </c>
      <c r="Y2089" s="21">
        <f t="shared" si="217"/>
        <v>0</v>
      </c>
      <c r="Z2089" s="21" t="str">
        <f t="shared" si="218"/>
        <v>Thursday</v>
      </c>
      <c r="AA2089" s="21" t="str">
        <f t="shared" si="219"/>
        <v>Thursday</v>
      </c>
      <c r="AB2089" s="21" t="str">
        <f>VLOOKUP(U2089,'Currency Sheet'!A:C,3,)</f>
        <v>DOLLAR</v>
      </c>
      <c r="AC2089" s="42" t="str">
        <f>VLOOKUP(P2089,'Customer List'!B:D,3,)</f>
        <v>Local</v>
      </c>
    </row>
    <row r="2090" spans="1:29" x14ac:dyDescent="0.25">
      <c r="A2090" s="21">
        <v>2089</v>
      </c>
      <c r="B2090" s="21" t="s">
        <v>2395</v>
      </c>
      <c r="C2090" s="30">
        <v>45881</v>
      </c>
      <c r="D2090" s="30">
        <v>45887</v>
      </c>
      <c r="E2090" s="47">
        <v>30.8</v>
      </c>
      <c r="F2090" s="47">
        <f t="shared" si="214"/>
        <v>2710.4</v>
      </c>
      <c r="G2090" s="48">
        <f t="shared" si="215"/>
        <v>5420.8</v>
      </c>
      <c r="H2090" s="21">
        <v>300402</v>
      </c>
      <c r="I2090" s="21" t="s">
        <v>1321</v>
      </c>
      <c r="J2090" s="21">
        <v>2</v>
      </c>
      <c r="K2090" s="21">
        <v>2</v>
      </c>
      <c r="L2090" s="21">
        <f t="shared" si="216"/>
        <v>0</v>
      </c>
      <c r="M2090" s="21" t="s">
        <v>2471</v>
      </c>
      <c r="N2090" s="30">
        <v>45890</v>
      </c>
      <c r="O2090" s="48">
        <v>7937.82</v>
      </c>
      <c r="P2090" s="21" t="s">
        <v>49</v>
      </c>
      <c r="Q2090" s="21" t="s">
        <v>636</v>
      </c>
      <c r="R2090" s="21" t="s">
        <v>637</v>
      </c>
      <c r="S2090" s="3">
        <v>4</v>
      </c>
      <c r="T2090" s="37"/>
      <c r="U2090" s="21" t="s">
        <v>18</v>
      </c>
      <c r="V2090" s="21" t="str">
        <f>VLOOKUP(P2090,'Customer List'!B:C,2,)</f>
        <v>Delhi</v>
      </c>
      <c r="W2090" s="38"/>
      <c r="X2090" s="30">
        <v>45890</v>
      </c>
      <c r="Y2090" s="21">
        <f t="shared" si="217"/>
        <v>0</v>
      </c>
      <c r="Z2090" s="21" t="str">
        <f t="shared" si="218"/>
        <v>Thursday</v>
      </c>
      <c r="AA2090" s="21" t="str">
        <f t="shared" si="219"/>
        <v>Thursday</v>
      </c>
      <c r="AB2090" s="21" t="str">
        <f>VLOOKUP(U2090,'Currency Sheet'!A:C,3,)</f>
        <v>DOLLAR</v>
      </c>
      <c r="AC2090" s="42" t="str">
        <f>VLOOKUP(P2090,'Customer List'!B:D,3,)</f>
        <v>Local</v>
      </c>
    </row>
    <row r="2091" spans="1:29" x14ac:dyDescent="0.25">
      <c r="A2091" s="21">
        <v>2090</v>
      </c>
      <c r="B2091" s="21" t="s">
        <v>2395</v>
      </c>
      <c r="C2091" s="30">
        <v>45881</v>
      </c>
      <c r="D2091" s="30">
        <v>45887</v>
      </c>
      <c r="E2091" s="47">
        <v>128.1</v>
      </c>
      <c r="F2091" s="47">
        <f t="shared" si="214"/>
        <v>11272.8</v>
      </c>
      <c r="G2091" s="48">
        <f t="shared" si="215"/>
        <v>11272.8</v>
      </c>
      <c r="H2091" s="21">
        <v>331553</v>
      </c>
      <c r="I2091" s="21" t="s">
        <v>3178</v>
      </c>
      <c r="J2091" s="21">
        <v>1</v>
      </c>
      <c r="K2091" s="21">
        <v>1</v>
      </c>
      <c r="L2091" s="21">
        <f t="shared" si="216"/>
        <v>0</v>
      </c>
      <c r="M2091" s="21" t="s">
        <v>2466</v>
      </c>
      <c r="N2091" s="30">
        <v>45890</v>
      </c>
      <c r="O2091" s="48">
        <v>16507.060000000001</v>
      </c>
      <c r="P2091" s="21" t="s">
        <v>49</v>
      </c>
      <c r="Q2091" s="21" t="s">
        <v>636</v>
      </c>
      <c r="R2091" s="21" t="s">
        <v>637</v>
      </c>
      <c r="S2091" s="3">
        <v>4</v>
      </c>
      <c r="T2091" s="37"/>
      <c r="U2091" s="21" t="s">
        <v>18</v>
      </c>
      <c r="V2091" s="21" t="str">
        <f>VLOOKUP(P2091,'Customer List'!B:C,2,)</f>
        <v>Delhi</v>
      </c>
      <c r="W2091" s="38"/>
      <c r="X2091" s="30">
        <v>45890</v>
      </c>
      <c r="Y2091" s="21">
        <f t="shared" si="217"/>
        <v>0</v>
      </c>
      <c r="Z2091" s="21" t="str">
        <f t="shared" si="218"/>
        <v>Thursday</v>
      </c>
      <c r="AA2091" s="21" t="str">
        <f t="shared" si="219"/>
        <v>Thursday</v>
      </c>
      <c r="AB2091" s="21" t="str">
        <f>VLOOKUP(U2091,'Currency Sheet'!A:C,3,)</f>
        <v>DOLLAR</v>
      </c>
      <c r="AC2091" s="42" t="str">
        <f>VLOOKUP(P2091,'Customer List'!B:D,3,)</f>
        <v>Local</v>
      </c>
    </row>
    <row r="2092" spans="1:29" x14ac:dyDescent="0.25">
      <c r="A2092" s="21">
        <v>2091</v>
      </c>
      <c r="B2092" s="21" t="s">
        <v>2395</v>
      </c>
      <c r="C2092" s="30">
        <v>45881</v>
      </c>
      <c r="D2092" s="30">
        <v>45887</v>
      </c>
      <c r="E2092" s="47">
        <v>128.1</v>
      </c>
      <c r="F2092" s="47">
        <f t="shared" si="214"/>
        <v>11272.8</v>
      </c>
      <c r="G2092" s="48">
        <f t="shared" si="215"/>
        <v>11272.8</v>
      </c>
      <c r="H2092" s="21">
        <v>352317</v>
      </c>
      <c r="I2092" s="21" t="s">
        <v>3179</v>
      </c>
      <c r="J2092" s="21">
        <v>1</v>
      </c>
      <c r="K2092" s="21">
        <v>1</v>
      </c>
      <c r="L2092" s="21">
        <f t="shared" si="216"/>
        <v>0</v>
      </c>
      <c r="M2092" s="21" t="s">
        <v>2466</v>
      </c>
      <c r="N2092" s="30">
        <v>45890</v>
      </c>
      <c r="O2092" s="48">
        <v>16507.060000000001</v>
      </c>
      <c r="P2092" s="21" t="s">
        <v>49</v>
      </c>
      <c r="Q2092" s="21" t="s">
        <v>636</v>
      </c>
      <c r="R2092" s="21" t="s">
        <v>637</v>
      </c>
      <c r="S2092" s="3">
        <v>4</v>
      </c>
      <c r="T2092" s="37"/>
      <c r="U2092" s="21" t="s">
        <v>18</v>
      </c>
      <c r="V2092" s="21" t="str">
        <f>VLOOKUP(P2092,'Customer List'!B:C,2,)</f>
        <v>Delhi</v>
      </c>
      <c r="W2092" s="38"/>
      <c r="X2092" s="30">
        <v>45890</v>
      </c>
      <c r="Y2092" s="21">
        <f t="shared" si="217"/>
        <v>0</v>
      </c>
      <c r="Z2092" s="21" t="str">
        <f t="shared" si="218"/>
        <v>Thursday</v>
      </c>
      <c r="AA2092" s="21" t="str">
        <f t="shared" si="219"/>
        <v>Thursday</v>
      </c>
      <c r="AB2092" s="21" t="str">
        <f>VLOOKUP(U2092,'Currency Sheet'!A:C,3,)</f>
        <v>DOLLAR</v>
      </c>
      <c r="AC2092" s="42" t="str">
        <f>VLOOKUP(P2092,'Customer List'!B:D,3,)</f>
        <v>Local</v>
      </c>
    </row>
    <row r="2093" spans="1:29" x14ac:dyDescent="0.25">
      <c r="A2093" s="21">
        <v>2092</v>
      </c>
      <c r="B2093" s="21" t="s">
        <v>2395</v>
      </c>
      <c r="C2093" s="30">
        <v>45881</v>
      </c>
      <c r="D2093" s="30">
        <v>45887</v>
      </c>
      <c r="E2093" s="47">
        <v>111.3</v>
      </c>
      <c r="F2093" s="47">
        <f t="shared" si="214"/>
        <v>9794.4</v>
      </c>
      <c r="G2093" s="48">
        <f t="shared" si="215"/>
        <v>9794.4</v>
      </c>
      <c r="H2093" s="21">
        <v>353719</v>
      </c>
      <c r="I2093" s="21" t="s">
        <v>3180</v>
      </c>
      <c r="J2093" s="21">
        <v>1</v>
      </c>
      <c r="K2093" s="21">
        <v>1</v>
      </c>
      <c r="L2093" s="21">
        <f t="shared" si="216"/>
        <v>0</v>
      </c>
      <c r="M2093" s="21" t="s">
        <v>2466</v>
      </c>
      <c r="N2093" s="30">
        <v>45890</v>
      </c>
      <c r="O2093" s="48">
        <v>14342.2</v>
      </c>
      <c r="P2093" s="21" t="s">
        <v>49</v>
      </c>
      <c r="Q2093" s="21" t="s">
        <v>636</v>
      </c>
      <c r="R2093" s="21" t="s">
        <v>637</v>
      </c>
      <c r="S2093" s="3">
        <v>4</v>
      </c>
      <c r="T2093" s="37"/>
      <c r="U2093" s="21" t="s">
        <v>18</v>
      </c>
      <c r="V2093" s="21" t="str">
        <f>VLOOKUP(P2093,'Customer List'!B:C,2,)</f>
        <v>Delhi</v>
      </c>
      <c r="W2093" s="38"/>
      <c r="X2093" s="30">
        <v>45890</v>
      </c>
      <c r="Y2093" s="21">
        <f t="shared" si="217"/>
        <v>0</v>
      </c>
      <c r="Z2093" s="21" t="str">
        <f t="shared" si="218"/>
        <v>Thursday</v>
      </c>
      <c r="AA2093" s="21" t="str">
        <f t="shared" si="219"/>
        <v>Thursday</v>
      </c>
      <c r="AB2093" s="21" t="str">
        <f>VLOOKUP(U2093,'Currency Sheet'!A:C,3,)</f>
        <v>DOLLAR</v>
      </c>
      <c r="AC2093" s="42" t="str">
        <f>VLOOKUP(P2093,'Customer List'!B:D,3,)</f>
        <v>Local</v>
      </c>
    </row>
    <row r="2094" spans="1:29" x14ac:dyDescent="0.25">
      <c r="A2094" s="21">
        <v>2093</v>
      </c>
      <c r="B2094" s="21" t="s">
        <v>2395</v>
      </c>
      <c r="C2094" s="30">
        <v>45881</v>
      </c>
      <c r="D2094" s="30">
        <v>45887</v>
      </c>
      <c r="E2094" s="47">
        <v>136.5</v>
      </c>
      <c r="F2094" s="47">
        <f t="shared" si="214"/>
        <v>12012</v>
      </c>
      <c r="G2094" s="48">
        <f t="shared" si="215"/>
        <v>12012</v>
      </c>
      <c r="H2094" s="21">
        <v>359413</v>
      </c>
      <c r="I2094" s="21" t="s">
        <v>3181</v>
      </c>
      <c r="J2094" s="21">
        <v>1</v>
      </c>
      <c r="K2094" s="21">
        <v>1</v>
      </c>
      <c r="L2094" s="21">
        <f t="shared" si="216"/>
        <v>0</v>
      </c>
      <c r="M2094" s="21" t="s">
        <v>2466</v>
      </c>
      <c r="N2094" s="30">
        <v>45890</v>
      </c>
      <c r="O2094" s="48">
        <v>16416.86</v>
      </c>
      <c r="P2094" s="21" t="s">
        <v>49</v>
      </c>
      <c r="Q2094" s="21" t="s">
        <v>636</v>
      </c>
      <c r="R2094" s="21" t="s">
        <v>637</v>
      </c>
      <c r="S2094" s="3">
        <v>4</v>
      </c>
      <c r="T2094" s="37"/>
      <c r="U2094" s="21" t="s">
        <v>18</v>
      </c>
      <c r="V2094" s="21" t="str">
        <f>VLOOKUP(P2094,'Customer List'!B:C,2,)</f>
        <v>Delhi</v>
      </c>
      <c r="W2094" s="38"/>
      <c r="X2094" s="30">
        <v>45890</v>
      </c>
      <c r="Y2094" s="21">
        <f t="shared" si="217"/>
        <v>0</v>
      </c>
      <c r="Z2094" s="21" t="str">
        <f t="shared" si="218"/>
        <v>Thursday</v>
      </c>
      <c r="AA2094" s="21" t="str">
        <f t="shared" si="219"/>
        <v>Thursday</v>
      </c>
      <c r="AB2094" s="21" t="str">
        <f>VLOOKUP(U2094,'Currency Sheet'!A:C,3,)</f>
        <v>DOLLAR</v>
      </c>
      <c r="AC2094" s="42" t="str">
        <f>VLOOKUP(P2094,'Customer List'!B:D,3,)</f>
        <v>Local</v>
      </c>
    </row>
    <row r="2095" spans="1:29" x14ac:dyDescent="0.25">
      <c r="A2095" s="21">
        <v>2094</v>
      </c>
      <c r="B2095" s="21" t="s">
        <v>2395</v>
      </c>
      <c r="C2095" s="30">
        <v>45881</v>
      </c>
      <c r="D2095" s="30">
        <v>45887</v>
      </c>
      <c r="E2095" s="47">
        <v>135.80000000000001</v>
      </c>
      <c r="F2095" s="47">
        <f t="shared" si="214"/>
        <v>11950.400000000001</v>
      </c>
      <c r="G2095" s="48">
        <f t="shared" si="215"/>
        <v>11950.400000000001</v>
      </c>
      <c r="H2095" s="21">
        <v>407122</v>
      </c>
      <c r="I2095" s="21" t="s">
        <v>3152</v>
      </c>
      <c r="J2095" s="21">
        <v>1</v>
      </c>
      <c r="K2095" s="21">
        <v>1</v>
      </c>
      <c r="L2095" s="21">
        <f t="shared" si="216"/>
        <v>0</v>
      </c>
      <c r="M2095" s="21" t="s">
        <v>2468</v>
      </c>
      <c r="N2095" s="30">
        <v>45890</v>
      </c>
      <c r="O2095" s="48">
        <v>17499.29</v>
      </c>
      <c r="P2095" s="21" t="s">
        <v>49</v>
      </c>
      <c r="Q2095" s="21" t="s">
        <v>636</v>
      </c>
      <c r="R2095" s="21" t="s">
        <v>637</v>
      </c>
      <c r="S2095" s="3">
        <v>4</v>
      </c>
      <c r="T2095" s="37"/>
      <c r="U2095" s="21" t="s">
        <v>18</v>
      </c>
      <c r="V2095" s="21" t="str">
        <f>VLOOKUP(P2095,'Customer List'!B:C,2,)</f>
        <v>Delhi</v>
      </c>
      <c r="W2095" s="38"/>
      <c r="X2095" s="30">
        <v>45890</v>
      </c>
      <c r="Y2095" s="21">
        <f t="shared" si="217"/>
        <v>0</v>
      </c>
      <c r="Z2095" s="21" t="str">
        <f t="shared" si="218"/>
        <v>Thursday</v>
      </c>
      <c r="AA2095" s="21" t="str">
        <f t="shared" si="219"/>
        <v>Thursday</v>
      </c>
      <c r="AB2095" s="21" t="str">
        <f>VLOOKUP(U2095,'Currency Sheet'!A:C,3,)</f>
        <v>DOLLAR</v>
      </c>
      <c r="AC2095" s="42" t="str">
        <f>VLOOKUP(P2095,'Customer List'!B:D,3,)</f>
        <v>Local</v>
      </c>
    </row>
    <row r="2096" spans="1:29" x14ac:dyDescent="0.25">
      <c r="A2096" s="21">
        <v>2095</v>
      </c>
      <c r="B2096" s="21" t="s">
        <v>2395</v>
      </c>
      <c r="C2096" s="30">
        <v>45881</v>
      </c>
      <c r="D2096" s="30">
        <v>45887</v>
      </c>
      <c r="E2096" s="47">
        <v>193.5</v>
      </c>
      <c r="F2096" s="47">
        <f t="shared" si="214"/>
        <v>17028</v>
      </c>
      <c r="G2096" s="48">
        <f t="shared" si="215"/>
        <v>17028</v>
      </c>
      <c r="H2096" s="21">
        <v>424902</v>
      </c>
      <c r="I2096" s="21" t="s">
        <v>3182</v>
      </c>
      <c r="J2096" s="21">
        <v>1</v>
      </c>
      <c r="K2096" s="21">
        <v>1</v>
      </c>
      <c r="L2096" s="21">
        <f t="shared" si="216"/>
        <v>0</v>
      </c>
      <c r="M2096" s="21" t="s">
        <v>2466</v>
      </c>
      <c r="N2096" s="30">
        <v>45890</v>
      </c>
      <c r="O2096" s="48">
        <v>23272.25</v>
      </c>
      <c r="P2096" s="21" t="s">
        <v>49</v>
      </c>
      <c r="Q2096" s="21" t="s">
        <v>636</v>
      </c>
      <c r="R2096" s="21" t="s">
        <v>637</v>
      </c>
      <c r="S2096" s="3">
        <v>4</v>
      </c>
      <c r="T2096" s="37"/>
      <c r="U2096" s="21" t="s">
        <v>18</v>
      </c>
      <c r="V2096" s="21" t="str">
        <f>VLOOKUP(P2096,'Customer List'!B:C,2,)</f>
        <v>Delhi</v>
      </c>
      <c r="W2096" s="38"/>
      <c r="X2096" s="30">
        <v>45890</v>
      </c>
      <c r="Y2096" s="21">
        <f t="shared" si="217"/>
        <v>0</v>
      </c>
      <c r="Z2096" s="21" t="str">
        <f t="shared" si="218"/>
        <v>Thursday</v>
      </c>
      <c r="AA2096" s="21" t="str">
        <f t="shared" si="219"/>
        <v>Thursday</v>
      </c>
      <c r="AB2096" s="21" t="str">
        <f>VLOOKUP(U2096,'Currency Sheet'!A:C,3,)</f>
        <v>DOLLAR</v>
      </c>
      <c r="AC2096" s="42" t="str">
        <f>VLOOKUP(P2096,'Customer List'!B:D,3,)</f>
        <v>Local</v>
      </c>
    </row>
    <row r="2097" spans="1:29" x14ac:dyDescent="0.25">
      <c r="A2097" s="21">
        <v>2096</v>
      </c>
      <c r="B2097" s="21" t="s">
        <v>2395</v>
      </c>
      <c r="C2097" s="30">
        <v>45881</v>
      </c>
      <c r="D2097" s="30">
        <v>45887</v>
      </c>
      <c r="E2097" s="47">
        <v>213.5</v>
      </c>
      <c r="F2097" s="47">
        <f t="shared" si="214"/>
        <v>18788</v>
      </c>
      <c r="G2097" s="48">
        <f t="shared" si="215"/>
        <v>18788</v>
      </c>
      <c r="H2097" s="21">
        <v>430904</v>
      </c>
      <c r="I2097" s="21" t="s">
        <v>1878</v>
      </c>
      <c r="J2097" s="21">
        <v>1</v>
      </c>
      <c r="K2097" s="21">
        <v>1</v>
      </c>
      <c r="L2097" s="21">
        <f t="shared" si="216"/>
        <v>0</v>
      </c>
      <c r="M2097" s="21" t="s">
        <v>2470</v>
      </c>
      <c r="N2097" s="30">
        <v>45890</v>
      </c>
      <c r="O2097" s="48">
        <v>27511.759999999998</v>
      </c>
      <c r="P2097" s="21" t="s">
        <v>49</v>
      </c>
      <c r="Q2097" s="21" t="s">
        <v>636</v>
      </c>
      <c r="R2097" s="21" t="s">
        <v>637</v>
      </c>
      <c r="S2097" s="3">
        <v>4</v>
      </c>
      <c r="T2097" s="37"/>
      <c r="U2097" s="21" t="s">
        <v>18</v>
      </c>
      <c r="V2097" s="21" t="str">
        <f>VLOOKUP(P2097,'Customer List'!B:C,2,)</f>
        <v>Delhi</v>
      </c>
      <c r="W2097" s="38"/>
      <c r="X2097" s="30">
        <v>45890</v>
      </c>
      <c r="Y2097" s="21">
        <f t="shared" si="217"/>
        <v>0</v>
      </c>
      <c r="Z2097" s="21" t="str">
        <f t="shared" si="218"/>
        <v>Thursday</v>
      </c>
      <c r="AA2097" s="21" t="str">
        <f t="shared" si="219"/>
        <v>Thursday</v>
      </c>
      <c r="AB2097" s="21" t="str">
        <f>VLOOKUP(U2097,'Currency Sheet'!A:C,3,)</f>
        <v>DOLLAR</v>
      </c>
      <c r="AC2097" s="42" t="str">
        <f>VLOOKUP(P2097,'Customer List'!B:D,3,)</f>
        <v>Local</v>
      </c>
    </row>
    <row r="2098" spans="1:29" x14ac:dyDescent="0.25">
      <c r="A2098" s="21">
        <v>2097</v>
      </c>
      <c r="B2098" s="21" t="s">
        <v>2395</v>
      </c>
      <c r="C2098" s="30">
        <v>45881</v>
      </c>
      <c r="D2098" s="30">
        <v>45887</v>
      </c>
      <c r="E2098" s="47">
        <v>213.5</v>
      </c>
      <c r="F2098" s="47">
        <f t="shared" si="214"/>
        <v>18788</v>
      </c>
      <c r="G2098" s="48">
        <f t="shared" si="215"/>
        <v>18788</v>
      </c>
      <c r="H2098" s="21">
        <v>431304</v>
      </c>
      <c r="I2098" s="21" t="s">
        <v>3169</v>
      </c>
      <c r="J2098" s="21">
        <v>1</v>
      </c>
      <c r="K2098" s="21">
        <v>1</v>
      </c>
      <c r="L2098" s="21">
        <f t="shared" si="216"/>
        <v>0</v>
      </c>
      <c r="M2098" s="21" t="s">
        <v>2470</v>
      </c>
      <c r="N2098" s="30">
        <v>45890</v>
      </c>
      <c r="O2098" s="48">
        <v>27511.759999999998</v>
      </c>
      <c r="P2098" s="21" t="s">
        <v>49</v>
      </c>
      <c r="Q2098" s="21" t="s">
        <v>636</v>
      </c>
      <c r="R2098" s="21" t="s">
        <v>637</v>
      </c>
      <c r="S2098" s="3">
        <v>4</v>
      </c>
      <c r="T2098" s="37"/>
      <c r="U2098" s="21" t="s">
        <v>18</v>
      </c>
      <c r="V2098" s="21" t="str">
        <f>VLOOKUP(P2098,'Customer List'!B:C,2,)</f>
        <v>Delhi</v>
      </c>
      <c r="W2098" s="38"/>
      <c r="X2098" s="30">
        <v>45890</v>
      </c>
      <c r="Y2098" s="21">
        <f t="shared" si="217"/>
        <v>0</v>
      </c>
      <c r="Z2098" s="21" t="str">
        <f t="shared" si="218"/>
        <v>Thursday</v>
      </c>
      <c r="AA2098" s="21" t="str">
        <f t="shared" si="219"/>
        <v>Thursday</v>
      </c>
      <c r="AB2098" s="21" t="str">
        <f>VLOOKUP(U2098,'Currency Sheet'!A:C,3,)</f>
        <v>DOLLAR</v>
      </c>
      <c r="AC2098" s="42" t="str">
        <f>VLOOKUP(P2098,'Customer List'!B:D,3,)</f>
        <v>Local</v>
      </c>
    </row>
    <row r="2099" spans="1:29" x14ac:dyDescent="0.25">
      <c r="A2099" s="21">
        <v>2098</v>
      </c>
      <c r="B2099" s="21">
        <v>65875</v>
      </c>
      <c r="C2099" s="30">
        <v>45882</v>
      </c>
      <c r="D2099" s="30">
        <v>45887</v>
      </c>
      <c r="E2099" s="47">
        <v>25</v>
      </c>
      <c r="F2099" s="47">
        <f t="shared" si="214"/>
        <v>2200</v>
      </c>
      <c r="G2099" s="48">
        <f t="shared" si="215"/>
        <v>8800</v>
      </c>
      <c r="H2099" s="21" t="s">
        <v>2068</v>
      </c>
      <c r="I2099" s="21" t="s">
        <v>5249</v>
      </c>
      <c r="J2099" s="21">
        <v>4</v>
      </c>
      <c r="K2099" s="21">
        <v>4</v>
      </c>
      <c r="L2099" s="21">
        <f t="shared" si="216"/>
        <v>0</v>
      </c>
      <c r="M2099" s="21" t="s">
        <v>2434</v>
      </c>
      <c r="N2099" s="30">
        <v>45888</v>
      </c>
      <c r="O2099" s="48">
        <v>14000</v>
      </c>
      <c r="P2099" s="21" t="s">
        <v>2069</v>
      </c>
      <c r="Q2099" s="21">
        <v>58154569045</v>
      </c>
      <c r="R2099" s="21" t="s">
        <v>40</v>
      </c>
      <c r="S2099" s="3" t="s">
        <v>299</v>
      </c>
      <c r="T2099" s="37"/>
      <c r="U2099" s="21" t="s">
        <v>2527</v>
      </c>
      <c r="V2099" s="21" t="str">
        <f>VLOOKUP(P2099,'Customer List'!B:C,2,)</f>
        <v>Kolkata</v>
      </c>
      <c r="W2099" s="38"/>
      <c r="X2099" s="30">
        <v>45889</v>
      </c>
      <c r="Y2099" s="21">
        <f t="shared" si="217"/>
        <v>1</v>
      </c>
      <c r="Z2099" s="21" t="str">
        <f t="shared" si="218"/>
        <v>Tuesday</v>
      </c>
      <c r="AA2099" s="21" t="str">
        <f t="shared" si="219"/>
        <v>Wednesday</v>
      </c>
      <c r="AB2099" s="21" t="str">
        <f>VLOOKUP(U2099,'Currency Sheet'!A:C,3,)</f>
        <v>DOLLAR</v>
      </c>
      <c r="AC2099" s="42" t="str">
        <f>VLOOKUP(P2099,'Customer List'!B:D,3,)</f>
        <v>OutStation</v>
      </c>
    </row>
    <row r="2100" spans="1:29" x14ac:dyDescent="0.25">
      <c r="A2100" s="21">
        <v>2099</v>
      </c>
      <c r="B2100" s="21" t="s">
        <v>2721</v>
      </c>
      <c r="C2100" s="30">
        <v>45880</v>
      </c>
      <c r="D2100" s="30">
        <v>45887</v>
      </c>
      <c r="E2100" s="47">
        <v>2800</v>
      </c>
      <c r="F2100" s="47">
        <f t="shared" si="214"/>
        <v>2800</v>
      </c>
      <c r="G2100" s="48">
        <f t="shared" si="215"/>
        <v>2800</v>
      </c>
      <c r="H2100" s="21">
        <v>850494</v>
      </c>
      <c r="I2100" s="21"/>
      <c r="J2100" s="21">
        <v>1</v>
      </c>
      <c r="K2100" s="21">
        <v>1</v>
      </c>
      <c r="L2100" s="21">
        <f t="shared" si="216"/>
        <v>0</v>
      </c>
      <c r="M2100" s="21" t="s">
        <v>2722</v>
      </c>
      <c r="N2100" s="30">
        <v>45889</v>
      </c>
      <c r="O2100" s="48">
        <v>0</v>
      </c>
      <c r="P2100" s="21" t="s">
        <v>1011</v>
      </c>
      <c r="Q2100" s="21" t="s">
        <v>2070</v>
      </c>
      <c r="R2100" s="21" t="s">
        <v>637</v>
      </c>
      <c r="S2100" s="3" t="s">
        <v>299</v>
      </c>
      <c r="T2100" s="37"/>
      <c r="U2100" s="21" t="s">
        <v>2775</v>
      </c>
      <c r="V2100" s="21" t="str">
        <f>VLOOKUP(P2100,'Customer List'!B:C,2,)</f>
        <v>Delhi</v>
      </c>
      <c r="W2100" s="38"/>
      <c r="X2100" s="30">
        <v>45889</v>
      </c>
      <c r="Y2100" s="21">
        <f t="shared" si="217"/>
        <v>0</v>
      </c>
      <c r="Z2100" s="21" t="str">
        <f t="shared" si="218"/>
        <v>Wednesday</v>
      </c>
      <c r="AA2100" s="21" t="str">
        <f t="shared" si="219"/>
        <v>Wednesday</v>
      </c>
      <c r="AB2100" s="21" t="str">
        <f>VLOOKUP(U2100,'Currency Sheet'!A:C,3,)</f>
        <v>INR</v>
      </c>
      <c r="AC2100" s="42" t="str">
        <f>VLOOKUP(P2100,'Customer List'!B:D,3,)</f>
        <v>Local</v>
      </c>
    </row>
    <row r="2101" spans="1:29" x14ac:dyDescent="0.25">
      <c r="A2101" s="21">
        <v>2100</v>
      </c>
      <c r="B2101" s="21" t="s">
        <v>2721</v>
      </c>
      <c r="C2101" s="30">
        <v>45880</v>
      </c>
      <c r="D2101" s="30">
        <v>45887</v>
      </c>
      <c r="E2101" s="47">
        <v>2800</v>
      </c>
      <c r="F2101" s="47">
        <f t="shared" si="214"/>
        <v>2800</v>
      </c>
      <c r="G2101" s="48">
        <f t="shared" si="215"/>
        <v>2800</v>
      </c>
      <c r="H2101" s="21">
        <v>850494</v>
      </c>
      <c r="I2101" s="21" t="s">
        <v>4710</v>
      </c>
      <c r="J2101" s="21">
        <v>1</v>
      </c>
      <c r="K2101" s="21"/>
      <c r="L2101" s="21">
        <f t="shared" si="216"/>
        <v>1</v>
      </c>
      <c r="M2101" s="21"/>
      <c r="N2101" s="30"/>
      <c r="O2101" s="48"/>
      <c r="P2101" s="21" t="s">
        <v>1145</v>
      </c>
      <c r="Q2101" s="21"/>
      <c r="R2101" s="21"/>
      <c r="S2101" s="3" t="s">
        <v>299</v>
      </c>
      <c r="T2101" s="37"/>
      <c r="U2101" s="21" t="s">
        <v>2775</v>
      </c>
      <c r="V2101" s="21" t="str">
        <f>VLOOKUP(P2101,'Customer List'!B:C,2,)</f>
        <v>STOCK</v>
      </c>
      <c r="W2101" s="38" t="s">
        <v>1145</v>
      </c>
      <c r="X2101" s="30" t="str">
        <f>IF(OR(R2101 = "PRIYANKA MADAM", R2101 = "DEEPAK", R2101 = "PORTER"),N2101,"")</f>
        <v/>
      </c>
      <c r="Y2101" s="21" t="str">
        <f t="shared" si="217"/>
        <v/>
      </c>
      <c r="Z2101" s="21" t="str">
        <f t="shared" si="218"/>
        <v/>
      </c>
      <c r="AA2101" s="21" t="str">
        <f t="shared" si="219"/>
        <v/>
      </c>
      <c r="AB2101" s="21" t="str">
        <f>VLOOKUP(U2101,'Currency Sheet'!A:C,3,)</f>
        <v>INR</v>
      </c>
      <c r="AC2101" s="42" t="str">
        <f>VLOOKUP(P2101,'Customer List'!B:D,3,)</f>
        <v>STOCK</v>
      </c>
    </row>
    <row r="2102" spans="1:29" x14ac:dyDescent="0.25">
      <c r="A2102" s="21">
        <v>2101</v>
      </c>
      <c r="B2102" s="21" t="s">
        <v>2721</v>
      </c>
      <c r="C2102" s="30">
        <v>45880</v>
      </c>
      <c r="D2102" s="30">
        <v>45887</v>
      </c>
      <c r="E2102" s="47">
        <v>16767</v>
      </c>
      <c r="F2102" s="47">
        <f t="shared" si="214"/>
        <v>16767</v>
      </c>
      <c r="G2102" s="48">
        <f t="shared" si="215"/>
        <v>16767</v>
      </c>
      <c r="H2102" s="21">
        <v>16006980</v>
      </c>
      <c r="I2102" s="21" t="s">
        <v>4711</v>
      </c>
      <c r="J2102" s="21">
        <v>1</v>
      </c>
      <c r="K2102" s="21">
        <v>1</v>
      </c>
      <c r="L2102" s="21">
        <f t="shared" si="216"/>
        <v>0</v>
      </c>
      <c r="M2102" s="21" t="s">
        <v>4956</v>
      </c>
      <c r="N2102" s="30">
        <v>45936</v>
      </c>
      <c r="O2102" s="48">
        <v>0</v>
      </c>
      <c r="P2102" s="21" t="s">
        <v>16</v>
      </c>
      <c r="Q2102" s="21" t="s">
        <v>2070</v>
      </c>
      <c r="R2102" s="21" t="s">
        <v>637</v>
      </c>
      <c r="S2102" s="3" t="s">
        <v>299</v>
      </c>
      <c r="T2102" s="37"/>
      <c r="U2102" s="21" t="s">
        <v>2775</v>
      </c>
      <c r="V2102" s="21" t="str">
        <f>VLOOKUP(P2102,'Customer List'!B:C,2,)</f>
        <v>Delhi</v>
      </c>
      <c r="W2102" s="38"/>
      <c r="X2102" s="30">
        <f>IF(OR(R2102 = "PRIYANKA MADAM", R2102 = "DEEPAK", R2102 = "PORTER"),N2102,"")</f>
        <v>45936</v>
      </c>
      <c r="Y2102" s="21">
        <f t="shared" si="217"/>
        <v>0</v>
      </c>
      <c r="Z2102" s="21" t="str">
        <f t="shared" si="218"/>
        <v>Monday</v>
      </c>
      <c r="AA2102" s="21" t="str">
        <f t="shared" si="219"/>
        <v>Monday</v>
      </c>
      <c r="AB2102" s="21" t="str">
        <f>VLOOKUP(U2102,'Currency Sheet'!A:C,3,)</f>
        <v>INR</v>
      </c>
      <c r="AC2102" s="42" t="str">
        <f>VLOOKUP(P2102,'Customer List'!B:D,3,)</f>
        <v>Local</v>
      </c>
    </row>
    <row r="2103" spans="1:29" x14ac:dyDescent="0.25">
      <c r="A2103" s="21">
        <v>2102</v>
      </c>
      <c r="B2103" s="21">
        <v>195103</v>
      </c>
      <c r="C2103" s="30">
        <v>45883</v>
      </c>
      <c r="D2103" s="30">
        <v>45887</v>
      </c>
      <c r="E2103" s="47">
        <v>204</v>
      </c>
      <c r="F2103" s="47">
        <f t="shared" si="214"/>
        <v>17952</v>
      </c>
      <c r="G2103" s="48">
        <f t="shared" si="215"/>
        <v>53856</v>
      </c>
      <c r="H2103" s="21" t="s">
        <v>2370</v>
      </c>
      <c r="I2103" s="21" t="s">
        <v>5283</v>
      </c>
      <c r="J2103" s="21">
        <v>3</v>
      </c>
      <c r="K2103" s="21">
        <v>3</v>
      </c>
      <c r="L2103" s="21">
        <f t="shared" si="216"/>
        <v>0</v>
      </c>
      <c r="M2103" s="21" t="s">
        <v>2427</v>
      </c>
      <c r="N2103" s="30">
        <v>45888</v>
      </c>
      <c r="O2103" s="48">
        <v>101835</v>
      </c>
      <c r="P2103" s="21" t="s">
        <v>2390</v>
      </c>
      <c r="Q2103" s="21">
        <v>58154568846</v>
      </c>
      <c r="R2103" s="21" t="s">
        <v>40</v>
      </c>
      <c r="S2103" s="3">
        <v>4</v>
      </c>
      <c r="T2103" s="37"/>
      <c r="U2103" s="21" t="s">
        <v>2777</v>
      </c>
      <c r="V2103" s="21" t="str">
        <f>VLOOKUP(P2103,'Customer List'!B:C,2,)</f>
        <v>pune</v>
      </c>
      <c r="W2103" s="38"/>
      <c r="X2103" s="30">
        <v>45889</v>
      </c>
      <c r="Y2103" s="21">
        <f t="shared" si="217"/>
        <v>1</v>
      </c>
      <c r="Z2103" s="21" t="str">
        <f t="shared" si="218"/>
        <v>Tuesday</v>
      </c>
      <c r="AA2103" s="21" t="str">
        <f t="shared" si="219"/>
        <v>Wednesday</v>
      </c>
      <c r="AB2103" s="21" t="str">
        <f>VLOOKUP(U2103,'Currency Sheet'!A:C,3,)</f>
        <v>DOLLAR</v>
      </c>
      <c r="AC2103" s="42" t="str">
        <f>VLOOKUP(P2103,'Customer List'!B:D,3,)</f>
        <v>OutStation</v>
      </c>
    </row>
    <row r="2104" spans="1:29" x14ac:dyDescent="0.25">
      <c r="A2104" s="21">
        <v>2103</v>
      </c>
      <c r="B2104" s="21">
        <v>44645</v>
      </c>
      <c r="C2104" s="30">
        <v>45884</v>
      </c>
      <c r="D2104" s="30">
        <v>45888</v>
      </c>
      <c r="E2104" s="47">
        <v>13.680000000000001</v>
      </c>
      <c r="F2104" s="47">
        <f t="shared" si="214"/>
        <v>1203.8400000000001</v>
      </c>
      <c r="G2104" s="48">
        <f t="shared" si="215"/>
        <v>12038.400000000001</v>
      </c>
      <c r="H2104" s="21" t="s">
        <v>564</v>
      </c>
      <c r="I2104" s="21" t="s">
        <v>565</v>
      </c>
      <c r="J2104" s="21">
        <v>10</v>
      </c>
      <c r="K2104" s="21">
        <v>10</v>
      </c>
      <c r="L2104" s="21">
        <f t="shared" si="216"/>
        <v>0</v>
      </c>
      <c r="M2104" s="21" t="s">
        <v>2436</v>
      </c>
      <c r="N2104" s="30">
        <v>45888</v>
      </c>
      <c r="O2104" s="48">
        <v>172900</v>
      </c>
      <c r="P2104" s="21" t="s">
        <v>370</v>
      </c>
      <c r="Q2104" s="21">
        <v>58154594131</v>
      </c>
      <c r="R2104" s="21" t="s">
        <v>40</v>
      </c>
      <c r="S2104" s="3">
        <v>-20</v>
      </c>
      <c r="T2104" s="37"/>
      <c r="U2104" s="21" t="s">
        <v>2026</v>
      </c>
      <c r="V2104" s="21" t="str">
        <f>VLOOKUP(P2104,'Customer List'!B:C,2,)</f>
        <v>Gujrat</v>
      </c>
      <c r="W2104" s="38"/>
      <c r="X2104" s="30">
        <v>45890</v>
      </c>
      <c r="Y2104" s="21">
        <f t="shared" si="217"/>
        <v>2</v>
      </c>
      <c r="Z2104" s="21" t="str">
        <f t="shared" si="218"/>
        <v>Tuesday</v>
      </c>
      <c r="AA2104" s="21" t="str">
        <f t="shared" si="219"/>
        <v>Thursday</v>
      </c>
      <c r="AB2104" s="21" t="str">
        <f>VLOOKUP(U2104,'Currency Sheet'!A:C,3,)</f>
        <v>DOLLAR</v>
      </c>
      <c r="AC2104" s="42" t="str">
        <f>VLOOKUP(P2104,'Customer List'!B:D,3,)</f>
        <v>OutStation</v>
      </c>
    </row>
    <row r="2105" spans="1:29" x14ac:dyDescent="0.25">
      <c r="A2105" s="21">
        <v>2104</v>
      </c>
      <c r="B2105" s="21">
        <v>44645</v>
      </c>
      <c r="C2105" s="30">
        <v>45884</v>
      </c>
      <c r="D2105" s="30">
        <v>45888</v>
      </c>
      <c r="E2105" s="47">
        <v>438.65000000000003</v>
      </c>
      <c r="F2105" s="47">
        <f t="shared" si="214"/>
        <v>38601.200000000004</v>
      </c>
      <c r="G2105" s="48">
        <f t="shared" si="215"/>
        <v>231607.2</v>
      </c>
      <c r="H2105" s="21" t="s">
        <v>1982</v>
      </c>
      <c r="I2105" s="21" t="s">
        <v>5269</v>
      </c>
      <c r="J2105" s="21">
        <v>6</v>
      </c>
      <c r="K2105" s="21">
        <v>6</v>
      </c>
      <c r="L2105" s="21">
        <f t="shared" si="216"/>
        <v>0</v>
      </c>
      <c r="M2105" s="21" t="s">
        <v>2436</v>
      </c>
      <c r="N2105" s="30">
        <v>45888</v>
      </c>
      <c r="O2105" s="48">
        <v>2317770</v>
      </c>
      <c r="P2105" s="21" t="s">
        <v>370</v>
      </c>
      <c r="Q2105" s="21">
        <v>58154594131</v>
      </c>
      <c r="R2105" s="21" t="s">
        <v>40</v>
      </c>
      <c r="S2105" s="3">
        <v>4</v>
      </c>
      <c r="T2105" s="37"/>
      <c r="U2105" s="21" t="s">
        <v>2026</v>
      </c>
      <c r="V2105" s="21" t="str">
        <f>VLOOKUP(P2105,'Customer List'!B:C,2,)</f>
        <v>Gujrat</v>
      </c>
      <c r="W2105" s="38"/>
      <c r="X2105" s="30">
        <v>45890</v>
      </c>
      <c r="Y2105" s="21">
        <f t="shared" si="217"/>
        <v>2</v>
      </c>
      <c r="Z2105" s="21" t="str">
        <f t="shared" si="218"/>
        <v>Tuesday</v>
      </c>
      <c r="AA2105" s="21" t="str">
        <f t="shared" si="219"/>
        <v>Thursday</v>
      </c>
      <c r="AB2105" s="21" t="str">
        <f>VLOOKUP(U2105,'Currency Sheet'!A:C,3,)</f>
        <v>DOLLAR</v>
      </c>
      <c r="AC2105" s="42" t="str">
        <f>VLOOKUP(P2105,'Customer List'!B:D,3,)</f>
        <v>OutStation</v>
      </c>
    </row>
    <row r="2106" spans="1:29" x14ac:dyDescent="0.25">
      <c r="A2106" s="21">
        <v>2105</v>
      </c>
      <c r="B2106" s="21">
        <v>44645</v>
      </c>
      <c r="C2106" s="30">
        <v>45884</v>
      </c>
      <c r="D2106" s="30">
        <v>45888</v>
      </c>
      <c r="E2106" s="47">
        <v>451.5</v>
      </c>
      <c r="F2106" s="47">
        <f t="shared" si="214"/>
        <v>39732</v>
      </c>
      <c r="G2106" s="48">
        <f t="shared" si="215"/>
        <v>39732</v>
      </c>
      <c r="H2106" s="21" t="s">
        <v>2396</v>
      </c>
      <c r="I2106" s="21" t="s">
        <v>5261</v>
      </c>
      <c r="J2106" s="21">
        <v>1</v>
      </c>
      <c r="K2106" s="21">
        <v>1</v>
      </c>
      <c r="L2106" s="21">
        <f t="shared" si="216"/>
        <v>0</v>
      </c>
      <c r="M2106" s="21" t="s">
        <v>2437</v>
      </c>
      <c r="N2106" s="30">
        <v>45888</v>
      </c>
      <c r="O2106" s="48">
        <v>63210</v>
      </c>
      <c r="P2106" s="21" t="s">
        <v>1030</v>
      </c>
      <c r="Q2106" s="21">
        <v>58154593442</v>
      </c>
      <c r="R2106" s="21" t="s">
        <v>40</v>
      </c>
      <c r="S2106" s="3">
        <v>4</v>
      </c>
      <c r="T2106" s="37"/>
      <c r="U2106" s="21" t="s">
        <v>2026</v>
      </c>
      <c r="V2106" s="21" t="str">
        <f>VLOOKUP(P2106,'Customer List'!B:C,2,)</f>
        <v>Kerala</v>
      </c>
      <c r="W2106" s="38"/>
      <c r="X2106" s="30">
        <v>45892</v>
      </c>
      <c r="Y2106" s="21">
        <f t="shared" si="217"/>
        <v>4</v>
      </c>
      <c r="Z2106" s="21" t="str">
        <f t="shared" si="218"/>
        <v>Tuesday</v>
      </c>
      <c r="AA2106" s="21" t="str">
        <f t="shared" si="219"/>
        <v>Saturday</v>
      </c>
      <c r="AB2106" s="21" t="str">
        <f>VLOOKUP(U2106,'Currency Sheet'!A:C,3,)</f>
        <v>DOLLAR</v>
      </c>
      <c r="AC2106" s="42" t="str">
        <f>VLOOKUP(P2106,'Customer List'!B:D,3,)</f>
        <v>OutStation</v>
      </c>
    </row>
    <row r="2107" spans="1:29" x14ac:dyDescent="0.25">
      <c r="A2107" s="21">
        <v>2106</v>
      </c>
      <c r="B2107" s="21">
        <v>44645</v>
      </c>
      <c r="C2107" s="30">
        <v>45884</v>
      </c>
      <c r="D2107" s="30">
        <v>45888</v>
      </c>
      <c r="E2107" s="47">
        <v>360</v>
      </c>
      <c r="F2107" s="47">
        <f t="shared" si="214"/>
        <v>31680</v>
      </c>
      <c r="G2107" s="48">
        <f t="shared" si="215"/>
        <v>31680</v>
      </c>
      <c r="H2107" s="21" t="s">
        <v>661</v>
      </c>
      <c r="I2107" s="21" t="s">
        <v>5258</v>
      </c>
      <c r="J2107" s="21">
        <v>1</v>
      </c>
      <c r="K2107" s="21">
        <v>1</v>
      </c>
      <c r="L2107" s="21">
        <f t="shared" si="216"/>
        <v>0</v>
      </c>
      <c r="M2107" s="21" t="s">
        <v>2437</v>
      </c>
      <c r="N2107" s="30">
        <v>45888</v>
      </c>
      <c r="O2107" s="48">
        <v>44100</v>
      </c>
      <c r="P2107" s="21" t="s">
        <v>1030</v>
      </c>
      <c r="Q2107" s="21">
        <v>58154593442</v>
      </c>
      <c r="R2107" s="21" t="s">
        <v>40</v>
      </c>
      <c r="S2107" s="3">
        <v>-20</v>
      </c>
      <c r="T2107" s="37"/>
      <c r="U2107" s="21" t="s">
        <v>2026</v>
      </c>
      <c r="V2107" s="21" t="str">
        <f>VLOOKUP(P2107,'Customer List'!B:C,2,)</f>
        <v>Kerala</v>
      </c>
      <c r="W2107" s="38"/>
      <c r="X2107" s="30">
        <v>45892</v>
      </c>
      <c r="Y2107" s="21">
        <f t="shared" si="217"/>
        <v>4</v>
      </c>
      <c r="Z2107" s="21" t="str">
        <f t="shared" si="218"/>
        <v>Tuesday</v>
      </c>
      <c r="AA2107" s="21" t="str">
        <f t="shared" si="219"/>
        <v>Saturday</v>
      </c>
      <c r="AB2107" s="21" t="str">
        <f>VLOOKUP(U2107,'Currency Sheet'!A:C,3,)</f>
        <v>DOLLAR</v>
      </c>
      <c r="AC2107" s="42" t="str">
        <f>VLOOKUP(P2107,'Customer List'!B:D,3,)</f>
        <v>OutStation</v>
      </c>
    </row>
    <row r="2108" spans="1:29" x14ac:dyDescent="0.25">
      <c r="A2108" s="21">
        <v>2107</v>
      </c>
      <c r="B2108" s="21">
        <v>44645</v>
      </c>
      <c r="C2108" s="30">
        <v>45884</v>
      </c>
      <c r="D2108" s="30">
        <v>45888</v>
      </c>
      <c r="E2108" s="47">
        <v>304</v>
      </c>
      <c r="F2108" s="47">
        <f t="shared" si="214"/>
        <v>26752</v>
      </c>
      <c r="G2108" s="48">
        <f t="shared" si="215"/>
        <v>26752</v>
      </c>
      <c r="H2108" s="21" t="s">
        <v>660</v>
      </c>
      <c r="I2108" s="21" t="s">
        <v>5257</v>
      </c>
      <c r="J2108" s="21">
        <v>1</v>
      </c>
      <c r="K2108" s="21">
        <v>1</v>
      </c>
      <c r="L2108" s="21">
        <f t="shared" si="216"/>
        <v>0</v>
      </c>
      <c r="M2108" s="21" t="s">
        <v>2437</v>
      </c>
      <c r="N2108" s="30">
        <v>45888</v>
      </c>
      <c r="O2108" s="48">
        <v>37240</v>
      </c>
      <c r="P2108" s="21" t="s">
        <v>1030</v>
      </c>
      <c r="Q2108" s="21">
        <v>58154593442</v>
      </c>
      <c r="R2108" s="21" t="s">
        <v>40</v>
      </c>
      <c r="S2108" s="3">
        <v>-20</v>
      </c>
      <c r="T2108" s="37"/>
      <c r="U2108" s="21" t="s">
        <v>2026</v>
      </c>
      <c r="V2108" s="21" t="str">
        <f>VLOOKUP(P2108,'Customer List'!B:C,2,)</f>
        <v>Kerala</v>
      </c>
      <c r="W2108" s="38"/>
      <c r="X2108" s="30">
        <v>45892</v>
      </c>
      <c r="Y2108" s="21">
        <f t="shared" si="217"/>
        <v>4</v>
      </c>
      <c r="Z2108" s="21" t="str">
        <f t="shared" si="218"/>
        <v>Tuesday</v>
      </c>
      <c r="AA2108" s="21" t="str">
        <f t="shared" si="219"/>
        <v>Saturday</v>
      </c>
      <c r="AB2108" s="21" t="str">
        <f>VLOOKUP(U2108,'Currency Sheet'!A:C,3,)</f>
        <v>DOLLAR</v>
      </c>
      <c r="AC2108" s="42" t="str">
        <f>VLOOKUP(P2108,'Customer List'!B:D,3,)</f>
        <v>OutStation</v>
      </c>
    </row>
    <row r="2109" spans="1:29" x14ac:dyDescent="0.25">
      <c r="A2109" s="21">
        <v>2108</v>
      </c>
      <c r="B2109" s="21" t="s">
        <v>2448</v>
      </c>
      <c r="C2109" s="30">
        <v>45889</v>
      </c>
      <c r="D2109" s="30">
        <v>45889</v>
      </c>
      <c r="E2109" s="47">
        <v>7599.9</v>
      </c>
      <c r="F2109" s="47">
        <f t="shared" si="214"/>
        <v>7599.9</v>
      </c>
      <c r="G2109" s="48">
        <f t="shared" si="215"/>
        <v>15199.8</v>
      </c>
      <c r="H2109" s="21" t="s">
        <v>2449</v>
      </c>
      <c r="I2109" s="21"/>
      <c r="J2109" s="21">
        <v>2</v>
      </c>
      <c r="K2109" s="21">
        <v>2</v>
      </c>
      <c r="L2109" s="21">
        <f t="shared" si="216"/>
        <v>0</v>
      </c>
      <c r="M2109" s="21" t="s">
        <v>2452</v>
      </c>
      <c r="N2109" s="30">
        <v>45889</v>
      </c>
      <c r="O2109" s="48">
        <v>21714</v>
      </c>
      <c r="P2109" s="21" t="s">
        <v>1055</v>
      </c>
      <c r="Q2109" s="21" t="s">
        <v>636</v>
      </c>
      <c r="R2109" s="21" t="s">
        <v>637</v>
      </c>
      <c r="S2109" s="3">
        <v>-20</v>
      </c>
      <c r="T2109" s="37"/>
      <c r="U2109" s="21" t="s">
        <v>2018</v>
      </c>
      <c r="V2109" s="21" t="str">
        <f>VLOOKUP(P2109,'Customer List'!B:C,2,)</f>
        <v>Delhi</v>
      </c>
      <c r="W2109" s="38"/>
      <c r="X2109" s="30">
        <v>45889</v>
      </c>
      <c r="Y2109" s="21">
        <f t="shared" si="217"/>
        <v>0</v>
      </c>
      <c r="Z2109" s="21" t="str">
        <f t="shared" si="218"/>
        <v>Wednesday</v>
      </c>
      <c r="AA2109" s="21" t="str">
        <f t="shared" si="219"/>
        <v>Wednesday</v>
      </c>
      <c r="AB2109" s="21" t="str">
        <f>VLOOKUP(U2109,'Currency Sheet'!A:C,3,)</f>
        <v>INR</v>
      </c>
      <c r="AC2109" s="42" t="str">
        <f>VLOOKUP(P2109,'Customer List'!B:D,3,)</f>
        <v>Local</v>
      </c>
    </row>
    <row r="2110" spans="1:29" x14ac:dyDescent="0.25">
      <c r="A2110" s="21">
        <v>2109</v>
      </c>
      <c r="B2110" s="21" t="s">
        <v>2448</v>
      </c>
      <c r="C2110" s="30">
        <v>45889</v>
      </c>
      <c r="D2110" s="30">
        <v>45889</v>
      </c>
      <c r="E2110" s="47">
        <v>0.01</v>
      </c>
      <c r="F2110" s="47">
        <f t="shared" si="214"/>
        <v>0.01</v>
      </c>
      <c r="G2110" s="48">
        <f t="shared" si="215"/>
        <v>0.01</v>
      </c>
      <c r="H2110" s="21" t="s">
        <v>2449</v>
      </c>
      <c r="I2110" s="21"/>
      <c r="J2110" s="21">
        <v>1</v>
      </c>
      <c r="K2110" s="21">
        <v>1</v>
      </c>
      <c r="L2110" s="21">
        <f t="shared" si="216"/>
        <v>0</v>
      </c>
      <c r="M2110" s="21" t="s">
        <v>3279</v>
      </c>
      <c r="N2110" s="30">
        <v>45889</v>
      </c>
      <c r="O2110" s="48">
        <v>0</v>
      </c>
      <c r="P2110" s="21" t="s">
        <v>1055</v>
      </c>
      <c r="Q2110" s="21" t="s">
        <v>636</v>
      </c>
      <c r="R2110" s="21" t="s">
        <v>723</v>
      </c>
      <c r="S2110" s="3">
        <v>-20</v>
      </c>
      <c r="T2110" s="37" t="s">
        <v>609</v>
      </c>
      <c r="U2110" s="21" t="s">
        <v>2018</v>
      </c>
      <c r="V2110" s="21" t="str">
        <f>VLOOKUP(P2110,'Customer List'!B:C,2,)</f>
        <v>Delhi</v>
      </c>
      <c r="W2110" s="38"/>
      <c r="X2110" s="30">
        <f>IF(OR(R2110 = "PRIYANKA MADAM", R2110 = "DEEPAK", R2110 = "PORTER"),N2110,"")</f>
        <v>45889</v>
      </c>
      <c r="Y2110" s="21">
        <f t="shared" si="217"/>
        <v>0</v>
      </c>
      <c r="Z2110" s="21" t="str">
        <f t="shared" si="218"/>
        <v>Wednesday</v>
      </c>
      <c r="AA2110" s="21" t="str">
        <f t="shared" si="219"/>
        <v>Wednesday</v>
      </c>
      <c r="AB2110" s="21" t="str">
        <f>VLOOKUP(U2110,'Currency Sheet'!A:C,3,)</f>
        <v>INR</v>
      </c>
      <c r="AC2110" s="42" t="str">
        <f>VLOOKUP(P2110,'Customer List'!B:D,3,)</f>
        <v>Local</v>
      </c>
    </row>
    <row r="2111" spans="1:29" x14ac:dyDescent="0.25">
      <c r="A2111" s="21">
        <v>2110</v>
      </c>
      <c r="B2111" s="21" t="s">
        <v>2448</v>
      </c>
      <c r="C2111" s="30">
        <v>45889</v>
      </c>
      <c r="D2111" s="30">
        <v>45889</v>
      </c>
      <c r="E2111" s="47">
        <v>6055</v>
      </c>
      <c r="F2111" s="47">
        <f t="shared" si="214"/>
        <v>6055</v>
      </c>
      <c r="G2111" s="48">
        <f t="shared" si="215"/>
        <v>6055</v>
      </c>
      <c r="H2111" s="21" t="s">
        <v>2450</v>
      </c>
      <c r="I2111" s="21"/>
      <c r="J2111" s="21">
        <v>1</v>
      </c>
      <c r="K2111" s="21">
        <v>1</v>
      </c>
      <c r="L2111" s="21">
        <f t="shared" si="216"/>
        <v>0</v>
      </c>
      <c r="M2111" s="21" t="s">
        <v>2452</v>
      </c>
      <c r="N2111" s="30">
        <v>45889</v>
      </c>
      <c r="O2111" s="48">
        <v>8650</v>
      </c>
      <c r="P2111" s="21" t="s">
        <v>1055</v>
      </c>
      <c r="Q2111" s="21" t="s">
        <v>636</v>
      </c>
      <c r="R2111" s="21" t="s">
        <v>637</v>
      </c>
      <c r="S2111" s="3">
        <v>4</v>
      </c>
      <c r="T2111" s="37" t="s">
        <v>2451</v>
      </c>
      <c r="U2111" s="21" t="s">
        <v>2018</v>
      </c>
      <c r="V2111" s="21" t="str">
        <f>VLOOKUP(P2111,'Customer List'!B:C,2,)</f>
        <v>Delhi</v>
      </c>
      <c r="W2111" s="38"/>
      <c r="X2111" s="30">
        <v>45889</v>
      </c>
      <c r="Y2111" s="21">
        <f t="shared" si="217"/>
        <v>0</v>
      </c>
      <c r="Z2111" s="21" t="str">
        <f t="shared" si="218"/>
        <v>Wednesday</v>
      </c>
      <c r="AA2111" s="21" t="str">
        <f t="shared" si="219"/>
        <v>Wednesday</v>
      </c>
      <c r="AB2111" s="21" t="str">
        <f>VLOOKUP(U2111,'Currency Sheet'!A:C,3,)</f>
        <v>INR</v>
      </c>
      <c r="AC2111" s="42" t="str">
        <f>VLOOKUP(P2111,'Customer List'!B:D,3,)</f>
        <v>Local</v>
      </c>
    </row>
    <row r="2112" spans="1:29" x14ac:dyDescent="0.25">
      <c r="A2112" s="21">
        <v>2111</v>
      </c>
      <c r="B2112" s="21" t="s">
        <v>2475</v>
      </c>
      <c r="C2112" s="30">
        <v>45884</v>
      </c>
      <c r="D2112" s="30">
        <v>45890</v>
      </c>
      <c r="E2112" s="47">
        <v>173.6</v>
      </c>
      <c r="F2112" s="47">
        <f t="shared" si="214"/>
        <v>15276.8</v>
      </c>
      <c r="G2112" s="48">
        <f t="shared" si="215"/>
        <v>30553.599999999999</v>
      </c>
      <c r="H2112" s="21">
        <v>100220</v>
      </c>
      <c r="I2112" s="21" t="s">
        <v>154</v>
      </c>
      <c r="J2112" s="21">
        <v>2</v>
      </c>
      <c r="K2112" s="21">
        <v>2</v>
      </c>
      <c r="L2112" s="21">
        <f t="shared" si="216"/>
        <v>0</v>
      </c>
      <c r="M2112" s="21" t="s">
        <v>2540</v>
      </c>
      <c r="N2112" s="30">
        <v>45892</v>
      </c>
      <c r="O2112" s="48">
        <v>57660</v>
      </c>
      <c r="P2112" s="21" t="s">
        <v>2476</v>
      </c>
      <c r="Q2112" s="21">
        <v>58154750345</v>
      </c>
      <c r="R2112" s="21" t="s">
        <v>40</v>
      </c>
      <c r="S2112" s="3">
        <v>4</v>
      </c>
      <c r="T2112" s="37"/>
      <c r="U2112" s="21" t="s">
        <v>18</v>
      </c>
      <c r="V2112" s="21" t="str">
        <f>VLOOKUP(P2112,'Customer List'!B:C,2,)</f>
        <v>Gujrat</v>
      </c>
      <c r="W2112" s="38"/>
      <c r="X2112" s="30">
        <v>45894</v>
      </c>
      <c r="Y2112" s="21">
        <f t="shared" si="217"/>
        <v>2</v>
      </c>
      <c r="Z2112" s="21" t="str">
        <f t="shared" si="218"/>
        <v>Saturday</v>
      </c>
      <c r="AA2112" s="21" t="str">
        <f t="shared" si="219"/>
        <v>Monday</v>
      </c>
      <c r="AB2112" s="21" t="str">
        <f>VLOOKUP(U2112,'Currency Sheet'!A:C,3,)</f>
        <v>DOLLAR</v>
      </c>
      <c r="AC2112" s="42" t="str">
        <f>VLOOKUP(P2112,'Customer List'!B:D,3,)</f>
        <v>OutStation</v>
      </c>
    </row>
    <row r="2113" spans="1:29" x14ac:dyDescent="0.25">
      <c r="A2113" s="21">
        <v>2112</v>
      </c>
      <c r="B2113" s="21" t="s">
        <v>2475</v>
      </c>
      <c r="C2113" s="30">
        <v>45884</v>
      </c>
      <c r="D2113" s="30">
        <v>45890</v>
      </c>
      <c r="E2113" s="47">
        <v>154.05000000000001</v>
      </c>
      <c r="F2113" s="47">
        <f t="shared" si="214"/>
        <v>13556.400000000001</v>
      </c>
      <c r="G2113" s="48">
        <f t="shared" si="215"/>
        <v>67782</v>
      </c>
      <c r="H2113" s="21">
        <v>100328</v>
      </c>
      <c r="I2113" s="21" t="s">
        <v>1418</v>
      </c>
      <c r="J2113" s="21">
        <v>5</v>
      </c>
      <c r="K2113" s="21">
        <v>5</v>
      </c>
      <c r="L2113" s="21">
        <f t="shared" si="216"/>
        <v>0</v>
      </c>
      <c r="M2113" s="21" t="s">
        <v>2533</v>
      </c>
      <c r="N2113" s="30">
        <v>45892</v>
      </c>
      <c r="O2113" s="48">
        <v>110205</v>
      </c>
      <c r="P2113" s="21" t="s">
        <v>2048</v>
      </c>
      <c r="Q2113" s="21">
        <v>58154746893</v>
      </c>
      <c r="R2113" s="21" t="s">
        <v>40</v>
      </c>
      <c r="S2113" s="3">
        <v>4</v>
      </c>
      <c r="T2113" s="37"/>
      <c r="U2113" s="21" t="s">
        <v>18</v>
      </c>
      <c r="V2113" s="21" t="str">
        <f>VLOOKUP(P2113,'Customer List'!B:C,2,)</f>
        <v>Hyderabad</v>
      </c>
      <c r="W2113" s="38"/>
      <c r="X2113" s="30">
        <v>45894</v>
      </c>
      <c r="Y2113" s="21">
        <f t="shared" si="217"/>
        <v>2</v>
      </c>
      <c r="Z2113" s="21" t="str">
        <f t="shared" si="218"/>
        <v>Saturday</v>
      </c>
      <c r="AA2113" s="21" t="str">
        <f t="shared" si="219"/>
        <v>Monday</v>
      </c>
      <c r="AB2113" s="21" t="str">
        <f>VLOOKUP(U2113,'Currency Sheet'!A:C,3,)</f>
        <v>DOLLAR</v>
      </c>
      <c r="AC2113" s="42" t="str">
        <f>VLOOKUP(P2113,'Customer List'!B:D,3,)</f>
        <v>OutStation</v>
      </c>
    </row>
    <row r="2114" spans="1:29" x14ac:dyDescent="0.25">
      <c r="A2114" s="21">
        <v>2113</v>
      </c>
      <c r="B2114" s="21" t="s">
        <v>2475</v>
      </c>
      <c r="C2114" s="30">
        <v>45884</v>
      </c>
      <c r="D2114" s="30">
        <v>45890</v>
      </c>
      <c r="E2114" s="47">
        <v>128.69999999999999</v>
      </c>
      <c r="F2114" s="47">
        <f t="shared" si="214"/>
        <v>11325.599999999999</v>
      </c>
      <c r="G2114" s="48">
        <f t="shared" si="215"/>
        <v>56627.999999999993</v>
      </c>
      <c r="H2114" s="21">
        <v>100528</v>
      </c>
      <c r="I2114" s="21" t="s">
        <v>1533</v>
      </c>
      <c r="J2114" s="21">
        <v>5</v>
      </c>
      <c r="K2114" s="21">
        <v>5</v>
      </c>
      <c r="L2114" s="21">
        <f t="shared" si="216"/>
        <v>0</v>
      </c>
      <c r="M2114" s="21" t="s">
        <v>2533</v>
      </c>
      <c r="N2114" s="30">
        <v>45892</v>
      </c>
      <c r="O2114" s="48">
        <v>92070</v>
      </c>
      <c r="P2114" s="21" t="s">
        <v>2048</v>
      </c>
      <c r="Q2114" s="21">
        <v>58154746893</v>
      </c>
      <c r="R2114" s="21" t="s">
        <v>40</v>
      </c>
      <c r="S2114" s="3">
        <v>4</v>
      </c>
      <c r="T2114" s="37"/>
      <c r="U2114" s="21" t="s">
        <v>18</v>
      </c>
      <c r="V2114" s="21" t="str">
        <f>VLOOKUP(P2114,'Customer List'!B:C,2,)</f>
        <v>Hyderabad</v>
      </c>
      <c r="W2114" s="38"/>
      <c r="X2114" s="30">
        <v>45894</v>
      </c>
      <c r="Y2114" s="21">
        <f t="shared" si="217"/>
        <v>2</v>
      </c>
      <c r="Z2114" s="21" t="str">
        <f t="shared" si="218"/>
        <v>Saturday</v>
      </c>
      <c r="AA2114" s="21" t="str">
        <f t="shared" si="219"/>
        <v>Monday</v>
      </c>
      <c r="AB2114" s="21" t="str">
        <f>VLOOKUP(U2114,'Currency Sheet'!A:C,3,)</f>
        <v>DOLLAR</v>
      </c>
      <c r="AC2114" s="42" t="str">
        <f>VLOOKUP(P2114,'Customer List'!B:D,3,)</f>
        <v>OutStation</v>
      </c>
    </row>
    <row r="2115" spans="1:29" x14ac:dyDescent="0.25">
      <c r="A2115" s="21">
        <v>2114</v>
      </c>
      <c r="B2115" s="21" t="s">
        <v>2475</v>
      </c>
      <c r="C2115" s="30">
        <v>45884</v>
      </c>
      <c r="D2115" s="30">
        <v>45890</v>
      </c>
      <c r="E2115" s="47">
        <v>69.3</v>
      </c>
      <c r="F2115" s="47">
        <f t="shared" ref="F2115:F2178" si="220">IF(AB2115="DOLLAR",E2115*88,E2115)</f>
        <v>6098.4</v>
      </c>
      <c r="G2115" s="48">
        <f t="shared" ref="G2115:G2178" si="221">F2115*J2115</f>
        <v>6098.4</v>
      </c>
      <c r="H2115" s="21">
        <v>100706</v>
      </c>
      <c r="I2115" s="21" t="s">
        <v>69</v>
      </c>
      <c r="J2115" s="21">
        <v>1</v>
      </c>
      <c r="K2115" s="21">
        <v>1</v>
      </c>
      <c r="L2115" s="21">
        <f t="shared" ref="L2115:L2178" si="222">J2115-K2115</f>
        <v>0</v>
      </c>
      <c r="M2115" s="21" t="s">
        <v>2538</v>
      </c>
      <c r="N2115" s="30">
        <v>45892</v>
      </c>
      <c r="O2115" s="48">
        <v>10395</v>
      </c>
      <c r="P2115" s="21" t="s">
        <v>1053</v>
      </c>
      <c r="Q2115" s="21">
        <v>58154750695</v>
      </c>
      <c r="R2115" s="21" t="s">
        <v>40</v>
      </c>
      <c r="S2115" s="3">
        <v>4</v>
      </c>
      <c r="T2115" s="37"/>
      <c r="U2115" s="21" t="s">
        <v>18</v>
      </c>
      <c r="V2115" s="21" t="str">
        <f>VLOOKUP(P2115,'Customer List'!B:C,2,)</f>
        <v>Kolkata</v>
      </c>
      <c r="W2115" s="38"/>
      <c r="X2115" s="30">
        <v>45894</v>
      </c>
      <c r="Y2115" s="21">
        <f t="shared" ref="Y2115:Y2178" si="223">IF(X2115="", "", X2115-N2115)</f>
        <v>2</v>
      </c>
      <c r="Z2115" s="21" t="str">
        <f t="shared" ref="Z2115:Z2178" si="224">IF(N2115="", "", TEXT(N2115, "dddd"))</f>
        <v>Saturday</v>
      </c>
      <c r="AA2115" s="21" t="str">
        <f t="shared" ref="AA2115:AA2178" si="225">IF(X2115="", "", TEXT(X2115, "dddd"))</f>
        <v>Monday</v>
      </c>
      <c r="AB2115" s="21" t="str">
        <f>VLOOKUP(U2115,'Currency Sheet'!A:C,3,)</f>
        <v>DOLLAR</v>
      </c>
      <c r="AC2115" s="42" t="str">
        <f>VLOOKUP(P2115,'Customer List'!B:D,3,)</f>
        <v>OutStation</v>
      </c>
    </row>
    <row r="2116" spans="1:29" x14ac:dyDescent="0.25">
      <c r="A2116" s="21">
        <v>2115</v>
      </c>
      <c r="B2116" s="21" t="s">
        <v>2475</v>
      </c>
      <c r="C2116" s="30">
        <v>45884</v>
      </c>
      <c r="D2116" s="30">
        <v>45890</v>
      </c>
      <c r="E2116" s="47">
        <v>148.85</v>
      </c>
      <c r="F2116" s="47">
        <f t="shared" si="220"/>
        <v>13098.8</v>
      </c>
      <c r="G2116" s="48">
        <f t="shared" si="221"/>
        <v>39296.399999999994</v>
      </c>
      <c r="H2116" s="21">
        <v>101320</v>
      </c>
      <c r="I2116" s="21" t="s">
        <v>2803</v>
      </c>
      <c r="J2116" s="21">
        <v>3</v>
      </c>
      <c r="K2116" s="21">
        <v>3</v>
      </c>
      <c r="L2116" s="21">
        <f t="shared" si="222"/>
        <v>0</v>
      </c>
      <c r="M2116" s="21" t="s">
        <v>2533</v>
      </c>
      <c r="N2116" s="30">
        <v>45892</v>
      </c>
      <c r="O2116" s="48">
        <v>63891</v>
      </c>
      <c r="P2116" s="21" t="s">
        <v>2048</v>
      </c>
      <c r="Q2116" s="21">
        <v>58154746893</v>
      </c>
      <c r="R2116" s="21" t="s">
        <v>40</v>
      </c>
      <c r="S2116" s="3">
        <v>4</v>
      </c>
      <c r="T2116" s="37"/>
      <c r="U2116" s="21" t="s">
        <v>18</v>
      </c>
      <c r="V2116" s="21" t="str">
        <f>VLOOKUP(P2116,'Customer List'!B:C,2,)</f>
        <v>Hyderabad</v>
      </c>
      <c r="W2116" s="38"/>
      <c r="X2116" s="30">
        <v>45894</v>
      </c>
      <c r="Y2116" s="21">
        <f t="shared" si="223"/>
        <v>2</v>
      </c>
      <c r="Z2116" s="21" t="str">
        <f t="shared" si="224"/>
        <v>Saturday</v>
      </c>
      <c r="AA2116" s="21" t="str">
        <f t="shared" si="225"/>
        <v>Monday</v>
      </c>
      <c r="AB2116" s="21" t="str">
        <f>VLOOKUP(U2116,'Currency Sheet'!A:C,3,)</f>
        <v>DOLLAR</v>
      </c>
      <c r="AC2116" s="42" t="str">
        <f>VLOOKUP(P2116,'Customer List'!B:D,3,)</f>
        <v>OutStation</v>
      </c>
    </row>
    <row r="2117" spans="1:29" x14ac:dyDescent="0.25">
      <c r="A2117" s="21">
        <v>2116</v>
      </c>
      <c r="B2117" s="21" t="s">
        <v>2475</v>
      </c>
      <c r="C2117" s="30">
        <v>45884</v>
      </c>
      <c r="D2117" s="30">
        <v>45890</v>
      </c>
      <c r="E2117" s="47">
        <v>164.45</v>
      </c>
      <c r="F2117" s="47">
        <f t="shared" si="220"/>
        <v>14471.599999999999</v>
      </c>
      <c r="G2117" s="48">
        <f t="shared" si="221"/>
        <v>14471.599999999999</v>
      </c>
      <c r="H2117" s="21">
        <v>102006</v>
      </c>
      <c r="I2117" s="21" t="s">
        <v>1428</v>
      </c>
      <c r="J2117" s="21">
        <v>1</v>
      </c>
      <c r="K2117" s="21">
        <v>1</v>
      </c>
      <c r="L2117" s="21">
        <f t="shared" si="222"/>
        <v>0</v>
      </c>
      <c r="M2117" s="21" t="s">
        <v>2533</v>
      </c>
      <c r="N2117" s="30">
        <v>45892</v>
      </c>
      <c r="O2117" s="48">
        <v>23529</v>
      </c>
      <c r="P2117" s="21" t="s">
        <v>2048</v>
      </c>
      <c r="Q2117" s="21">
        <v>58154746893</v>
      </c>
      <c r="R2117" s="21" t="s">
        <v>40</v>
      </c>
      <c r="S2117" s="3">
        <v>4</v>
      </c>
      <c r="T2117" s="37"/>
      <c r="U2117" s="21" t="s">
        <v>18</v>
      </c>
      <c r="V2117" s="21" t="str">
        <f>VLOOKUP(P2117,'Customer List'!B:C,2,)</f>
        <v>Hyderabad</v>
      </c>
      <c r="W2117" s="38"/>
      <c r="X2117" s="30">
        <v>45894</v>
      </c>
      <c r="Y2117" s="21">
        <f t="shared" si="223"/>
        <v>2</v>
      </c>
      <c r="Z2117" s="21" t="str">
        <f t="shared" si="224"/>
        <v>Saturday</v>
      </c>
      <c r="AA2117" s="21" t="str">
        <f t="shared" si="225"/>
        <v>Monday</v>
      </c>
      <c r="AB2117" s="21" t="str">
        <f>VLOOKUP(U2117,'Currency Sheet'!A:C,3,)</f>
        <v>DOLLAR</v>
      </c>
      <c r="AC2117" s="42" t="str">
        <f>VLOOKUP(P2117,'Customer List'!B:D,3,)</f>
        <v>OutStation</v>
      </c>
    </row>
    <row r="2118" spans="1:29" x14ac:dyDescent="0.25">
      <c r="A2118" s="21">
        <v>2117</v>
      </c>
      <c r="B2118" s="21" t="s">
        <v>2475</v>
      </c>
      <c r="C2118" s="30">
        <v>45884</v>
      </c>
      <c r="D2118" s="30">
        <v>45890</v>
      </c>
      <c r="E2118" s="47">
        <v>148.85</v>
      </c>
      <c r="F2118" s="47">
        <f t="shared" si="220"/>
        <v>13098.8</v>
      </c>
      <c r="G2118" s="48">
        <f t="shared" si="221"/>
        <v>52395.199999999997</v>
      </c>
      <c r="H2118" s="21">
        <v>103018</v>
      </c>
      <c r="I2118" s="21" t="s">
        <v>1431</v>
      </c>
      <c r="J2118" s="21">
        <v>4</v>
      </c>
      <c r="K2118" s="21">
        <v>4</v>
      </c>
      <c r="L2118" s="21">
        <f t="shared" si="222"/>
        <v>0</v>
      </c>
      <c r="M2118" s="21" t="s">
        <v>2533</v>
      </c>
      <c r="N2118" s="30">
        <v>45892</v>
      </c>
      <c r="O2118" s="48">
        <v>85188</v>
      </c>
      <c r="P2118" s="21" t="s">
        <v>2048</v>
      </c>
      <c r="Q2118" s="21">
        <v>58154746893</v>
      </c>
      <c r="R2118" s="21" t="s">
        <v>40</v>
      </c>
      <c r="S2118" s="3">
        <v>4</v>
      </c>
      <c r="T2118" s="37"/>
      <c r="U2118" s="21" t="s">
        <v>18</v>
      </c>
      <c r="V2118" s="21" t="str">
        <f>VLOOKUP(P2118,'Customer List'!B:C,2,)</f>
        <v>Hyderabad</v>
      </c>
      <c r="W2118" s="38"/>
      <c r="X2118" s="30">
        <v>45894</v>
      </c>
      <c r="Y2118" s="21">
        <f t="shared" si="223"/>
        <v>2</v>
      </c>
      <c r="Z2118" s="21" t="str">
        <f t="shared" si="224"/>
        <v>Saturday</v>
      </c>
      <c r="AA2118" s="21" t="str">
        <f t="shared" si="225"/>
        <v>Monday</v>
      </c>
      <c r="AB2118" s="21" t="str">
        <f>VLOOKUP(U2118,'Currency Sheet'!A:C,3,)</f>
        <v>DOLLAR</v>
      </c>
      <c r="AC2118" s="42" t="str">
        <f>VLOOKUP(P2118,'Customer List'!B:D,3,)</f>
        <v>OutStation</v>
      </c>
    </row>
    <row r="2119" spans="1:29" x14ac:dyDescent="0.25">
      <c r="A2119" s="21">
        <v>2118</v>
      </c>
      <c r="B2119" s="21" t="s">
        <v>2475</v>
      </c>
      <c r="C2119" s="30">
        <v>45884</v>
      </c>
      <c r="D2119" s="30">
        <v>45890</v>
      </c>
      <c r="E2119" s="47">
        <v>73.5</v>
      </c>
      <c r="F2119" s="47">
        <f t="shared" si="220"/>
        <v>6468</v>
      </c>
      <c r="G2119" s="48">
        <f t="shared" si="221"/>
        <v>12936</v>
      </c>
      <c r="H2119" s="21">
        <v>103108</v>
      </c>
      <c r="I2119" s="21" t="s">
        <v>77</v>
      </c>
      <c r="J2119" s="21">
        <v>2</v>
      </c>
      <c r="K2119" s="21">
        <v>2</v>
      </c>
      <c r="L2119" s="21">
        <f t="shared" si="222"/>
        <v>0</v>
      </c>
      <c r="M2119" s="21" t="s">
        <v>2540</v>
      </c>
      <c r="N2119" s="30">
        <v>45892</v>
      </c>
      <c r="O2119" s="48">
        <v>24412.5</v>
      </c>
      <c r="P2119" s="21" t="s">
        <v>2476</v>
      </c>
      <c r="Q2119" s="21">
        <v>58154750345</v>
      </c>
      <c r="R2119" s="21" t="s">
        <v>40</v>
      </c>
      <c r="S2119" s="3">
        <v>4</v>
      </c>
      <c r="T2119" s="37"/>
      <c r="U2119" s="21" t="s">
        <v>18</v>
      </c>
      <c r="V2119" s="21" t="str">
        <f>VLOOKUP(P2119,'Customer List'!B:C,2,)</f>
        <v>Gujrat</v>
      </c>
      <c r="W2119" s="38"/>
      <c r="X2119" s="30">
        <v>45894</v>
      </c>
      <c r="Y2119" s="21">
        <f t="shared" si="223"/>
        <v>2</v>
      </c>
      <c r="Z2119" s="21" t="str">
        <f t="shared" si="224"/>
        <v>Saturday</v>
      </c>
      <c r="AA2119" s="21" t="str">
        <f t="shared" si="225"/>
        <v>Monday</v>
      </c>
      <c r="AB2119" s="21" t="str">
        <f>VLOOKUP(U2119,'Currency Sheet'!A:C,3,)</f>
        <v>DOLLAR</v>
      </c>
      <c r="AC2119" s="42" t="str">
        <f>VLOOKUP(P2119,'Customer List'!B:D,3,)</f>
        <v>OutStation</v>
      </c>
    </row>
    <row r="2120" spans="1:29" x14ac:dyDescent="0.25">
      <c r="A2120" s="21">
        <v>2119</v>
      </c>
      <c r="B2120" s="21" t="s">
        <v>2475</v>
      </c>
      <c r="C2120" s="30">
        <v>45884</v>
      </c>
      <c r="D2120" s="30">
        <v>45890</v>
      </c>
      <c r="E2120" s="47">
        <v>148.85</v>
      </c>
      <c r="F2120" s="47">
        <f t="shared" si="220"/>
        <v>13098.8</v>
      </c>
      <c r="G2120" s="48">
        <f t="shared" si="221"/>
        <v>52395.199999999997</v>
      </c>
      <c r="H2120" s="21">
        <v>104420</v>
      </c>
      <c r="I2120" s="21" t="s">
        <v>1632</v>
      </c>
      <c r="J2120" s="21">
        <v>4</v>
      </c>
      <c r="K2120" s="21">
        <v>4</v>
      </c>
      <c r="L2120" s="21">
        <f t="shared" si="222"/>
        <v>0</v>
      </c>
      <c r="M2120" s="21" t="s">
        <v>2533</v>
      </c>
      <c r="N2120" s="30">
        <v>45892</v>
      </c>
      <c r="O2120" s="48">
        <v>85188</v>
      </c>
      <c r="P2120" s="21" t="s">
        <v>2048</v>
      </c>
      <c r="Q2120" s="21">
        <v>58154746893</v>
      </c>
      <c r="R2120" s="21" t="s">
        <v>40</v>
      </c>
      <c r="S2120" s="3">
        <v>4</v>
      </c>
      <c r="T2120" s="37"/>
      <c r="U2120" s="21" t="s">
        <v>18</v>
      </c>
      <c r="V2120" s="21" t="str">
        <f>VLOOKUP(P2120,'Customer List'!B:C,2,)</f>
        <v>Hyderabad</v>
      </c>
      <c r="W2120" s="38"/>
      <c r="X2120" s="30">
        <v>45894</v>
      </c>
      <c r="Y2120" s="21">
        <f t="shared" si="223"/>
        <v>2</v>
      </c>
      <c r="Z2120" s="21" t="str">
        <f t="shared" si="224"/>
        <v>Saturday</v>
      </c>
      <c r="AA2120" s="21" t="str">
        <f t="shared" si="225"/>
        <v>Monday</v>
      </c>
      <c r="AB2120" s="21" t="str">
        <f>VLOOKUP(U2120,'Currency Sheet'!A:C,3,)</f>
        <v>DOLLAR</v>
      </c>
      <c r="AC2120" s="42" t="str">
        <f>VLOOKUP(P2120,'Customer List'!B:D,3,)</f>
        <v>OutStation</v>
      </c>
    </row>
    <row r="2121" spans="1:29" x14ac:dyDescent="0.25">
      <c r="A2121" s="21">
        <v>2120</v>
      </c>
      <c r="B2121" s="21" t="s">
        <v>2475</v>
      </c>
      <c r="C2121" s="30">
        <v>45884</v>
      </c>
      <c r="D2121" s="30">
        <v>45890</v>
      </c>
      <c r="E2121" s="47">
        <v>161.19999999999999</v>
      </c>
      <c r="F2121" s="47">
        <f t="shared" si="220"/>
        <v>14185.599999999999</v>
      </c>
      <c r="G2121" s="48">
        <f t="shared" si="221"/>
        <v>14185.599999999999</v>
      </c>
      <c r="H2121" s="21">
        <v>104526</v>
      </c>
      <c r="I2121" s="21" t="s">
        <v>1438</v>
      </c>
      <c r="J2121" s="21">
        <v>1</v>
      </c>
      <c r="K2121" s="21">
        <v>1</v>
      </c>
      <c r="L2121" s="21">
        <f t="shared" si="222"/>
        <v>0</v>
      </c>
      <c r="M2121" s="21" t="s">
        <v>2533</v>
      </c>
      <c r="N2121" s="30">
        <v>45892</v>
      </c>
      <c r="O2121" s="48">
        <v>23064</v>
      </c>
      <c r="P2121" s="21" t="s">
        <v>2048</v>
      </c>
      <c r="Q2121" s="21">
        <v>58154746893</v>
      </c>
      <c r="R2121" s="21" t="s">
        <v>40</v>
      </c>
      <c r="S2121" s="3">
        <v>4</v>
      </c>
      <c r="T2121" s="37"/>
      <c r="U2121" s="21" t="s">
        <v>18</v>
      </c>
      <c r="V2121" s="21" t="str">
        <f>VLOOKUP(P2121,'Customer List'!B:C,2,)</f>
        <v>Hyderabad</v>
      </c>
      <c r="W2121" s="38"/>
      <c r="X2121" s="30">
        <v>45894</v>
      </c>
      <c r="Y2121" s="21">
        <f t="shared" si="223"/>
        <v>2</v>
      </c>
      <c r="Z2121" s="21" t="str">
        <f t="shared" si="224"/>
        <v>Saturday</v>
      </c>
      <c r="AA2121" s="21" t="str">
        <f t="shared" si="225"/>
        <v>Monday</v>
      </c>
      <c r="AB2121" s="21" t="str">
        <f>VLOOKUP(U2121,'Currency Sheet'!A:C,3,)</f>
        <v>DOLLAR</v>
      </c>
      <c r="AC2121" s="42" t="str">
        <f>VLOOKUP(P2121,'Customer List'!B:D,3,)</f>
        <v>OutStation</v>
      </c>
    </row>
    <row r="2122" spans="1:29" x14ac:dyDescent="0.25">
      <c r="A2122" s="21">
        <v>2121</v>
      </c>
      <c r="B2122" s="21" t="s">
        <v>2475</v>
      </c>
      <c r="C2122" s="30">
        <v>45884</v>
      </c>
      <c r="D2122" s="30">
        <v>45890</v>
      </c>
      <c r="E2122" s="47">
        <v>206.05</v>
      </c>
      <c r="F2122" s="47">
        <f t="shared" si="220"/>
        <v>18132.400000000001</v>
      </c>
      <c r="G2122" s="48">
        <f t="shared" si="221"/>
        <v>18132.400000000001</v>
      </c>
      <c r="H2122" s="21">
        <v>106106</v>
      </c>
      <c r="I2122" s="21" t="s">
        <v>1440</v>
      </c>
      <c r="J2122" s="21">
        <v>1</v>
      </c>
      <c r="K2122" s="21">
        <v>1</v>
      </c>
      <c r="L2122" s="21">
        <f t="shared" si="222"/>
        <v>0</v>
      </c>
      <c r="M2122" s="21" t="s">
        <v>2533</v>
      </c>
      <c r="N2122" s="30">
        <v>45892</v>
      </c>
      <c r="O2122" s="48">
        <v>29481</v>
      </c>
      <c r="P2122" s="21" t="s">
        <v>2048</v>
      </c>
      <c r="Q2122" s="21">
        <v>58154746893</v>
      </c>
      <c r="R2122" s="21" t="s">
        <v>40</v>
      </c>
      <c r="S2122" s="3">
        <v>4</v>
      </c>
      <c r="T2122" s="37"/>
      <c r="U2122" s="21" t="s">
        <v>18</v>
      </c>
      <c r="V2122" s="21" t="str">
        <f>VLOOKUP(P2122,'Customer List'!B:C,2,)</f>
        <v>Hyderabad</v>
      </c>
      <c r="W2122" s="38"/>
      <c r="X2122" s="30">
        <v>45894</v>
      </c>
      <c r="Y2122" s="21">
        <f t="shared" si="223"/>
        <v>2</v>
      </c>
      <c r="Z2122" s="21" t="str">
        <f t="shared" si="224"/>
        <v>Saturday</v>
      </c>
      <c r="AA2122" s="21" t="str">
        <f t="shared" si="225"/>
        <v>Monday</v>
      </c>
      <c r="AB2122" s="21" t="str">
        <f>VLOOKUP(U2122,'Currency Sheet'!A:C,3,)</f>
        <v>DOLLAR</v>
      </c>
      <c r="AC2122" s="42" t="str">
        <f>VLOOKUP(P2122,'Customer List'!B:D,3,)</f>
        <v>OutStation</v>
      </c>
    </row>
    <row r="2123" spans="1:29" x14ac:dyDescent="0.25">
      <c r="A2123" s="21">
        <v>2122</v>
      </c>
      <c r="B2123" s="21" t="s">
        <v>2475</v>
      </c>
      <c r="C2123" s="30">
        <v>45884</v>
      </c>
      <c r="D2123" s="30">
        <v>45890</v>
      </c>
      <c r="E2123" s="47">
        <v>56</v>
      </c>
      <c r="F2123" s="47">
        <f t="shared" si="220"/>
        <v>4928</v>
      </c>
      <c r="G2123" s="48">
        <f t="shared" si="221"/>
        <v>4928</v>
      </c>
      <c r="H2123" s="21">
        <v>113710</v>
      </c>
      <c r="I2123" s="21" t="s">
        <v>1429</v>
      </c>
      <c r="J2123" s="21">
        <v>1</v>
      </c>
      <c r="K2123" s="21">
        <v>1</v>
      </c>
      <c r="L2123" s="21">
        <f t="shared" si="222"/>
        <v>0</v>
      </c>
      <c r="M2123" s="21" t="s">
        <v>3277</v>
      </c>
      <c r="N2123" s="30">
        <v>45899</v>
      </c>
      <c r="O2123" s="48">
        <v>8432</v>
      </c>
      <c r="P2123" s="21" t="s">
        <v>1080</v>
      </c>
      <c r="Q2123" s="21">
        <v>58155038594</v>
      </c>
      <c r="R2123" s="21" t="s">
        <v>40</v>
      </c>
      <c r="S2123" s="3">
        <v>4</v>
      </c>
      <c r="T2123" s="37"/>
      <c r="U2123" s="21" t="s">
        <v>18</v>
      </c>
      <c r="V2123" s="21" t="str">
        <f>VLOOKUP(P2123,'Customer List'!B:C,2,)</f>
        <v>Lucknow</v>
      </c>
      <c r="W2123" s="38"/>
      <c r="X2123" s="30">
        <v>45901</v>
      </c>
      <c r="Y2123" s="21">
        <f t="shared" si="223"/>
        <v>2</v>
      </c>
      <c r="Z2123" s="21" t="str">
        <f t="shared" si="224"/>
        <v>Saturday</v>
      </c>
      <c r="AA2123" s="21" t="str">
        <f t="shared" si="225"/>
        <v>Monday</v>
      </c>
      <c r="AB2123" s="21" t="str">
        <f>VLOOKUP(U2123,'Currency Sheet'!A:C,3,)</f>
        <v>DOLLAR</v>
      </c>
      <c r="AC2123" s="42" t="str">
        <f>VLOOKUP(P2123,'Customer List'!B:D,3,)</f>
        <v>OutStation</v>
      </c>
    </row>
    <row r="2124" spans="1:29" x14ac:dyDescent="0.25">
      <c r="A2124" s="21">
        <v>2123</v>
      </c>
      <c r="B2124" s="21" t="s">
        <v>2475</v>
      </c>
      <c r="C2124" s="30">
        <v>45884</v>
      </c>
      <c r="D2124" s="30">
        <v>45890</v>
      </c>
      <c r="E2124" s="47">
        <v>107.1</v>
      </c>
      <c r="F2124" s="47">
        <f t="shared" si="220"/>
        <v>9424.7999999999993</v>
      </c>
      <c r="G2124" s="48">
        <f t="shared" si="221"/>
        <v>9424.7999999999993</v>
      </c>
      <c r="H2124" s="21">
        <v>113817</v>
      </c>
      <c r="I2124" s="21" t="s">
        <v>3183</v>
      </c>
      <c r="J2124" s="21">
        <v>1</v>
      </c>
      <c r="K2124" s="21">
        <v>1</v>
      </c>
      <c r="L2124" s="21">
        <f t="shared" si="222"/>
        <v>0</v>
      </c>
      <c r="M2124" s="21" t="s">
        <v>2759</v>
      </c>
      <c r="N2124" s="30">
        <v>45897</v>
      </c>
      <c r="O2124" s="48">
        <v>11628</v>
      </c>
      <c r="P2124" s="21" t="s">
        <v>16</v>
      </c>
      <c r="Q2124" s="21" t="s">
        <v>2070</v>
      </c>
      <c r="R2124" s="21" t="s">
        <v>637</v>
      </c>
      <c r="S2124" s="3">
        <v>4</v>
      </c>
      <c r="T2124" s="37"/>
      <c r="U2124" s="21" t="s">
        <v>18</v>
      </c>
      <c r="V2124" s="21" t="str">
        <f>VLOOKUP(P2124,'Customer List'!B:C,2,)</f>
        <v>Delhi</v>
      </c>
      <c r="W2124" s="38"/>
      <c r="X2124" s="30">
        <v>45897</v>
      </c>
      <c r="Y2124" s="21">
        <f t="shared" si="223"/>
        <v>0</v>
      </c>
      <c r="Z2124" s="21" t="str">
        <f t="shared" si="224"/>
        <v>Thursday</v>
      </c>
      <c r="AA2124" s="21" t="str">
        <f t="shared" si="225"/>
        <v>Thursday</v>
      </c>
      <c r="AB2124" s="21" t="str">
        <f>VLOOKUP(U2124,'Currency Sheet'!A:C,3,)</f>
        <v>DOLLAR</v>
      </c>
      <c r="AC2124" s="42" t="str">
        <f>VLOOKUP(P2124,'Customer List'!B:D,3,)</f>
        <v>Local</v>
      </c>
    </row>
    <row r="2125" spans="1:29" x14ac:dyDescent="0.25">
      <c r="A2125" s="21">
        <v>2124</v>
      </c>
      <c r="B2125" s="21" t="s">
        <v>2475</v>
      </c>
      <c r="C2125" s="30">
        <v>45884</v>
      </c>
      <c r="D2125" s="30">
        <v>45890</v>
      </c>
      <c r="E2125" s="47">
        <v>189.79999999999998</v>
      </c>
      <c r="F2125" s="47">
        <f t="shared" si="220"/>
        <v>16702.399999999998</v>
      </c>
      <c r="G2125" s="48">
        <f t="shared" si="221"/>
        <v>50107.199999999997</v>
      </c>
      <c r="H2125" s="21">
        <v>119414</v>
      </c>
      <c r="I2125" s="21" t="s">
        <v>3050</v>
      </c>
      <c r="J2125" s="21">
        <v>3</v>
      </c>
      <c r="K2125" s="21">
        <v>3</v>
      </c>
      <c r="L2125" s="21">
        <f t="shared" si="222"/>
        <v>0</v>
      </c>
      <c r="M2125" s="21" t="s">
        <v>2533</v>
      </c>
      <c r="N2125" s="30">
        <v>45892</v>
      </c>
      <c r="O2125" s="48">
        <v>81468</v>
      </c>
      <c r="P2125" s="21" t="s">
        <v>2048</v>
      </c>
      <c r="Q2125" s="21">
        <v>58154746893</v>
      </c>
      <c r="R2125" s="21" t="s">
        <v>40</v>
      </c>
      <c r="S2125" s="3">
        <v>4</v>
      </c>
      <c r="T2125" s="37"/>
      <c r="U2125" s="21" t="s">
        <v>18</v>
      </c>
      <c r="V2125" s="21" t="str">
        <f>VLOOKUP(P2125,'Customer List'!B:C,2,)</f>
        <v>Hyderabad</v>
      </c>
      <c r="W2125" s="38"/>
      <c r="X2125" s="30">
        <v>45894</v>
      </c>
      <c r="Y2125" s="21">
        <f t="shared" si="223"/>
        <v>2</v>
      </c>
      <c r="Z2125" s="21" t="str">
        <f t="shared" si="224"/>
        <v>Saturday</v>
      </c>
      <c r="AA2125" s="21" t="str">
        <f t="shared" si="225"/>
        <v>Monday</v>
      </c>
      <c r="AB2125" s="21" t="str">
        <f>VLOOKUP(U2125,'Currency Sheet'!A:C,3,)</f>
        <v>DOLLAR</v>
      </c>
      <c r="AC2125" s="42" t="str">
        <f>VLOOKUP(P2125,'Customer List'!B:D,3,)</f>
        <v>OutStation</v>
      </c>
    </row>
    <row r="2126" spans="1:29" x14ac:dyDescent="0.25">
      <c r="A2126" s="21">
        <v>2125</v>
      </c>
      <c r="B2126" s="21" t="s">
        <v>2475</v>
      </c>
      <c r="C2126" s="30">
        <v>45884</v>
      </c>
      <c r="D2126" s="30">
        <v>45890</v>
      </c>
      <c r="E2126" s="47">
        <v>120</v>
      </c>
      <c r="F2126" s="47">
        <f t="shared" si="220"/>
        <v>10560</v>
      </c>
      <c r="G2126" s="48">
        <f t="shared" si="221"/>
        <v>10560</v>
      </c>
      <c r="H2126" s="21">
        <v>135243</v>
      </c>
      <c r="I2126" s="21" t="s">
        <v>3184</v>
      </c>
      <c r="J2126" s="21">
        <v>1</v>
      </c>
      <c r="K2126" s="21">
        <v>1</v>
      </c>
      <c r="L2126" s="21">
        <f t="shared" si="222"/>
        <v>0</v>
      </c>
      <c r="M2126" s="21" t="s">
        <v>2496</v>
      </c>
      <c r="N2126" s="30">
        <v>45891</v>
      </c>
      <c r="O2126" s="48">
        <v>0</v>
      </c>
      <c r="P2126" s="21" t="s">
        <v>625</v>
      </c>
      <c r="Q2126" s="21" t="s">
        <v>636</v>
      </c>
      <c r="R2126" s="21" t="s">
        <v>637</v>
      </c>
      <c r="S2126" s="3">
        <v>4</v>
      </c>
      <c r="T2126" s="37"/>
      <c r="U2126" s="21" t="s">
        <v>18</v>
      </c>
      <c r="V2126" s="21" t="str">
        <f>VLOOKUP(P2126,'Customer List'!B:C,2,)</f>
        <v>Delhi</v>
      </c>
      <c r="W2126" s="38"/>
      <c r="X2126" s="30">
        <v>45891</v>
      </c>
      <c r="Y2126" s="21">
        <f t="shared" si="223"/>
        <v>0</v>
      </c>
      <c r="Z2126" s="21" t="str">
        <f t="shared" si="224"/>
        <v>Friday</v>
      </c>
      <c r="AA2126" s="21" t="str">
        <f t="shared" si="225"/>
        <v>Friday</v>
      </c>
      <c r="AB2126" s="21" t="str">
        <f>VLOOKUP(U2126,'Currency Sheet'!A:C,3,)</f>
        <v>DOLLAR</v>
      </c>
      <c r="AC2126" s="42" t="str">
        <f>VLOOKUP(P2126,'Customer List'!B:D,3,)</f>
        <v>Local</v>
      </c>
    </row>
    <row r="2127" spans="1:29" x14ac:dyDescent="0.25">
      <c r="A2127" s="21">
        <v>2126</v>
      </c>
      <c r="B2127" s="21" t="s">
        <v>2475</v>
      </c>
      <c r="C2127" s="30">
        <v>45884</v>
      </c>
      <c r="D2127" s="30">
        <v>45890</v>
      </c>
      <c r="E2127" s="47">
        <v>242.9</v>
      </c>
      <c r="F2127" s="47">
        <f t="shared" si="220"/>
        <v>21375.200000000001</v>
      </c>
      <c r="G2127" s="48">
        <f t="shared" si="221"/>
        <v>21375.200000000001</v>
      </c>
      <c r="H2127" s="21">
        <v>144620</v>
      </c>
      <c r="I2127" s="21" t="s">
        <v>3123</v>
      </c>
      <c r="J2127" s="21">
        <v>1</v>
      </c>
      <c r="K2127" s="21">
        <v>1</v>
      </c>
      <c r="L2127" s="21">
        <f t="shared" si="222"/>
        <v>0</v>
      </c>
      <c r="M2127" s="21" t="s">
        <v>2496</v>
      </c>
      <c r="N2127" s="30">
        <v>45891</v>
      </c>
      <c r="O2127" s="48">
        <v>0</v>
      </c>
      <c r="P2127" s="21" t="s">
        <v>625</v>
      </c>
      <c r="Q2127" s="21" t="s">
        <v>636</v>
      </c>
      <c r="R2127" s="21" t="s">
        <v>637</v>
      </c>
      <c r="S2127" s="3">
        <v>4</v>
      </c>
      <c r="T2127" s="37"/>
      <c r="U2127" s="21" t="s">
        <v>18</v>
      </c>
      <c r="V2127" s="21" t="str">
        <f>VLOOKUP(P2127,'Customer List'!B:C,2,)</f>
        <v>Delhi</v>
      </c>
      <c r="W2127" s="38"/>
      <c r="X2127" s="30">
        <v>45891</v>
      </c>
      <c r="Y2127" s="21">
        <f t="shared" si="223"/>
        <v>0</v>
      </c>
      <c r="Z2127" s="21" t="str">
        <f t="shared" si="224"/>
        <v>Friday</v>
      </c>
      <c r="AA2127" s="21" t="str">
        <f t="shared" si="225"/>
        <v>Friday</v>
      </c>
      <c r="AB2127" s="21" t="str">
        <f>VLOOKUP(U2127,'Currency Sheet'!A:C,3,)</f>
        <v>DOLLAR</v>
      </c>
      <c r="AC2127" s="42" t="str">
        <f>VLOOKUP(P2127,'Customer List'!B:D,3,)</f>
        <v>Local</v>
      </c>
    </row>
    <row r="2128" spans="1:29" x14ac:dyDescent="0.25">
      <c r="A2128" s="21">
        <v>2127</v>
      </c>
      <c r="B2128" s="21" t="s">
        <v>2475</v>
      </c>
      <c r="C2128" s="30">
        <v>45884</v>
      </c>
      <c r="D2128" s="30">
        <v>45890</v>
      </c>
      <c r="E2128" s="47">
        <v>219</v>
      </c>
      <c r="F2128" s="47">
        <f t="shared" si="220"/>
        <v>19272</v>
      </c>
      <c r="G2128" s="48">
        <f t="shared" si="221"/>
        <v>19272</v>
      </c>
      <c r="H2128" s="21">
        <v>145529</v>
      </c>
      <c r="I2128" s="21" t="s">
        <v>3185</v>
      </c>
      <c r="J2128" s="21">
        <v>1</v>
      </c>
      <c r="K2128" s="21">
        <v>1</v>
      </c>
      <c r="L2128" s="21">
        <f t="shared" si="222"/>
        <v>0</v>
      </c>
      <c r="M2128" s="21" t="s">
        <v>2496</v>
      </c>
      <c r="N2128" s="30">
        <v>45891</v>
      </c>
      <c r="O2128" s="48">
        <v>0</v>
      </c>
      <c r="P2128" s="21" t="s">
        <v>625</v>
      </c>
      <c r="Q2128" s="21" t="s">
        <v>636</v>
      </c>
      <c r="R2128" s="21" t="s">
        <v>637</v>
      </c>
      <c r="S2128" s="3">
        <v>4</v>
      </c>
      <c r="T2128" s="37"/>
      <c r="U2128" s="21" t="s">
        <v>18</v>
      </c>
      <c r="V2128" s="21" t="str">
        <f>VLOOKUP(P2128,'Customer List'!B:C,2,)</f>
        <v>Delhi</v>
      </c>
      <c r="W2128" s="38"/>
      <c r="X2128" s="30">
        <v>45891</v>
      </c>
      <c r="Y2128" s="21">
        <f t="shared" si="223"/>
        <v>0</v>
      </c>
      <c r="Z2128" s="21" t="str">
        <f t="shared" si="224"/>
        <v>Friday</v>
      </c>
      <c r="AA2128" s="21" t="str">
        <f t="shared" si="225"/>
        <v>Friday</v>
      </c>
      <c r="AB2128" s="21" t="str">
        <f>VLOOKUP(U2128,'Currency Sheet'!A:C,3,)</f>
        <v>DOLLAR</v>
      </c>
      <c r="AC2128" s="42" t="str">
        <f>VLOOKUP(P2128,'Customer List'!B:D,3,)</f>
        <v>Local</v>
      </c>
    </row>
    <row r="2129" spans="1:29" x14ac:dyDescent="0.25">
      <c r="A2129" s="21">
        <v>2128</v>
      </c>
      <c r="B2129" s="21" t="s">
        <v>2475</v>
      </c>
      <c r="C2129" s="30">
        <v>45884</v>
      </c>
      <c r="D2129" s="30">
        <v>45890</v>
      </c>
      <c r="E2129" s="47">
        <v>112</v>
      </c>
      <c r="F2129" s="47">
        <f t="shared" si="220"/>
        <v>9856</v>
      </c>
      <c r="G2129" s="48">
        <f t="shared" si="221"/>
        <v>9856</v>
      </c>
      <c r="H2129" s="21">
        <v>165608</v>
      </c>
      <c r="I2129" s="21" t="s">
        <v>1540</v>
      </c>
      <c r="J2129" s="21">
        <v>1</v>
      </c>
      <c r="K2129" s="21">
        <v>1</v>
      </c>
      <c r="L2129" s="21">
        <f t="shared" si="222"/>
        <v>0</v>
      </c>
      <c r="M2129" s="21" t="s">
        <v>2496</v>
      </c>
      <c r="N2129" s="30">
        <v>45891</v>
      </c>
      <c r="O2129" s="48">
        <v>0</v>
      </c>
      <c r="P2129" s="21" t="s">
        <v>625</v>
      </c>
      <c r="Q2129" s="21" t="s">
        <v>636</v>
      </c>
      <c r="R2129" s="21" t="s">
        <v>637</v>
      </c>
      <c r="S2129" s="3">
        <v>4</v>
      </c>
      <c r="T2129" s="37"/>
      <c r="U2129" s="21" t="s">
        <v>18</v>
      </c>
      <c r="V2129" s="21" t="str">
        <f>VLOOKUP(P2129,'Customer List'!B:C,2,)</f>
        <v>Delhi</v>
      </c>
      <c r="W2129" s="38"/>
      <c r="X2129" s="30">
        <v>45891</v>
      </c>
      <c r="Y2129" s="21">
        <f t="shared" si="223"/>
        <v>0</v>
      </c>
      <c r="Z2129" s="21" t="str">
        <f t="shared" si="224"/>
        <v>Friday</v>
      </c>
      <c r="AA2129" s="21" t="str">
        <f t="shared" si="225"/>
        <v>Friday</v>
      </c>
      <c r="AB2129" s="21" t="str">
        <f>VLOOKUP(U2129,'Currency Sheet'!A:C,3,)</f>
        <v>DOLLAR</v>
      </c>
      <c r="AC2129" s="42" t="str">
        <f>VLOOKUP(P2129,'Customer List'!B:D,3,)</f>
        <v>Local</v>
      </c>
    </row>
    <row r="2130" spans="1:29" x14ac:dyDescent="0.25">
      <c r="A2130" s="21">
        <v>2129</v>
      </c>
      <c r="B2130" s="21" t="s">
        <v>2475</v>
      </c>
      <c r="C2130" s="30">
        <v>45884</v>
      </c>
      <c r="D2130" s="30">
        <v>45890</v>
      </c>
      <c r="E2130" s="47">
        <v>133.69999999999999</v>
      </c>
      <c r="F2130" s="47">
        <f t="shared" si="220"/>
        <v>11765.599999999999</v>
      </c>
      <c r="G2130" s="48">
        <f t="shared" si="221"/>
        <v>11765.599999999999</v>
      </c>
      <c r="H2130" s="21">
        <v>300104</v>
      </c>
      <c r="I2130" s="21" t="s">
        <v>3186</v>
      </c>
      <c r="J2130" s="21">
        <v>1</v>
      </c>
      <c r="K2130" s="21">
        <v>1</v>
      </c>
      <c r="L2130" s="21">
        <f t="shared" si="222"/>
        <v>0</v>
      </c>
      <c r="M2130" s="21" t="s">
        <v>2543</v>
      </c>
      <c r="N2130" s="30">
        <v>45892</v>
      </c>
      <c r="O2130" s="48">
        <v>21315.599999999999</v>
      </c>
      <c r="P2130" s="21" t="s">
        <v>2477</v>
      </c>
      <c r="Q2130" s="21">
        <v>58154748525</v>
      </c>
      <c r="R2130" s="21" t="s">
        <v>40</v>
      </c>
      <c r="S2130" s="3">
        <v>4</v>
      </c>
      <c r="T2130" s="37"/>
      <c r="U2130" s="21" t="s">
        <v>18</v>
      </c>
      <c r="V2130" s="21" t="str">
        <f>VLOOKUP(P2130,'Customer List'!B:C,2,)</f>
        <v>Banglore</v>
      </c>
      <c r="W2130" s="38"/>
      <c r="X2130" s="30">
        <v>45894</v>
      </c>
      <c r="Y2130" s="21">
        <f t="shared" si="223"/>
        <v>2</v>
      </c>
      <c r="Z2130" s="21" t="str">
        <f t="shared" si="224"/>
        <v>Saturday</v>
      </c>
      <c r="AA2130" s="21" t="str">
        <f t="shared" si="225"/>
        <v>Monday</v>
      </c>
      <c r="AB2130" s="21" t="str">
        <f>VLOOKUP(U2130,'Currency Sheet'!A:C,3,)</f>
        <v>DOLLAR</v>
      </c>
      <c r="AC2130" s="42" t="str">
        <f>VLOOKUP(P2130,'Customer List'!B:D,3,)</f>
        <v>OutStation</v>
      </c>
    </row>
    <row r="2131" spans="1:29" x14ac:dyDescent="0.25">
      <c r="A2131" s="21">
        <v>2130</v>
      </c>
      <c r="B2131" s="21" t="s">
        <v>2475</v>
      </c>
      <c r="C2131" s="30">
        <v>45884</v>
      </c>
      <c r="D2131" s="30">
        <v>45890</v>
      </c>
      <c r="E2131" s="47">
        <v>131.6</v>
      </c>
      <c r="F2131" s="47">
        <f t="shared" si="220"/>
        <v>11580.8</v>
      </c>
      <c r="G2131" s="48">
        <f t="shared" si="221"/>
        <v>11580.8</v>
      </c>
      <c r="H2131" s="21">
        <v>300112</v>
      </c>
      <c r="I2131" s="21" t="s">
        <v>3187</v>
      </c>
      <c r="J2131" s="21">
        <v>1</v>
      </c>
      <c r="K2131" s="21">
        <v>1</v>
      </c>
      <c r="L2131" s="21">
        <f t="shared" si="222"/>
        <v>0</v>
      </c>
      <c r="M2131" s="21" t="s">
        <v>2730</v>
      </c>
      <c r="N2131" s="30">
        <v>45896</v>
      </c>
      <c r="O2131" s="48">
        <v>0</v>
      </c>
      <c r="P2131" s="21" t="s">
        <v>625</v>
      </c>
      <c r="Q2131" s="21" t="s">
        <v>2070</v>
      </c>
      <c r="R2131" s="21" t="s">
        <v>637</v>
      </c>
      <c r="S2131" s="3">
        <v>4</v>
      </c>
      <c r="T2131" s="37"/>
      <c r="U2131" s="21" t="s">
        <v>18</v>
      </c>
      <c r="V2131" s="21" t="str">
        <f>VLOOKUP(P2131,'Customer List'!B:C,2,)</f>
        <v>Delhi</v>
      </c>
      <c r="W2131" s="38"/>
      <c r="X2131" s="30">
        <v>45896</v>
      </c>
      <c r="Y2131" s="21">
        <f t="shared" si="223"/>
        <v>0</v>
      </c>
      <c r="Z2131" s="21" t="str">
        <f t="shared" si="224"/>
        <v>Wednesday</v>
      </c>
      <c r="AA2131" s="21" t="str">
        <f t="shared" si="225"/>
        <v>Wednesday</v>
      </c>
      <c r="AB2131" s="21" t="str">
        <f>VLOOKUP(U2131,'Currency Sheet'!A:C,3,)</f>
        <v>DOLLAR</v>
      </c>
      <c r="AC2131" s="42" t="str">
        <f>VLOOKUP(P2131,'Customer List'!B:D,3,)</f>
        <v>Local</v>
      </c>
    </row>
    <row r="2132" spans="1:29" x14ac:dyDescent="0.25">
      <c r="A2132" s="21">
        <v>2131</v>
      </c>
      <c r="B2132" s="21" t="s">
        <v>2475</v>
      </c>
      <c r="C2132" s="30">
        <v>45884</v>
      </c>
      <c r="D2132" s="30">
        <v>45890</v>
      </c>
      <c r="E2132" s="47">
        <v>131.6</v>
      </c>
      <c r="F2132" s="47">
        <f t="shared" si="220"/>
        <v>11580.8</v>
      </c>
      <c r="G2132" s="48">
        <f t="shared" si="221"/>
        <v>11580.8</v>
      </c>
      <c r="H2132" s="21">
        <v>300304</v>
      </c>
      <c r="I2132" s="21" t="s">
        <v>3188</v>
      </c>
      <c r="J2132" s="21">
        <v>1</v>
      </c>
      <c r="K2132" s="21">
        <v>1</v>
      </c>
      <c r="L2132" s="21">
        <f t="shared" si="222"/>
        <v>0</v>
      </c>
      <c r="M2132" s="21" t="s">
        <v>2730</v>
      </c>
      <c r="N2132" s="30">
        <v>45896</v>
      </c>
      <c r="O2132" s="48">
        <v>0</v>
      </c>
      <c r="P2132" s="21" t="s">
        <v>625</v>
      </c>
      <c r="Q2132" s="21" t="s">
        <v>2070</v>
      </c>
      <c r="R2132" s="21" t="s">
        <v>637</v>
      </c>
      <c r="S2132" s="3">
        <v>4</v>
      </c>
      <c r="T2132" s="37"/>
      <c r="U2132" s="21" t="s">
        <v>18</v>
      </c>
      <c r="V2132" s="21" t="str">
        <f>VLOOKUP(P2132,'Customer List'!B:C,2,)</f>
        <v>Delhi</v>
      </c>
      <c r="W2132" s="38"/>
      <c r="X2132" s="30">
        <v>45896</v>
      </c>
      <c r="Y2132" s="21">
        <f t="shared" si="223"/>
        <v>0</v>
      </c>
      <c r="Z2132" s="21" t="str">
        <f t="shared" si="224"/>
        <v>Wednesday</v>
      </c>
      <c r="AA2132" s="21" t="str">
        <f t="shared" si="225"/>
        <v>Wednesday</v>
      </c>
      <c r="AB2132" s="21" t="str">
        <f>VLOOKUP(U2132,'Currency Sheet'!A:C,3,)</f>
        <v>DOLLAR</v>
      </c>
      <c r="AC2132" s="42" t="str">
        <f>VLOOKUP(P2132,'Customer List'!B:D,3,)</f>
        <v>Local</v>
      </c>
    </row>
    <row r="2133" spans="1:29" x14ac:dyDescent="0.25">
      <c r="A2133" s="21">
        <v>2132</v>
      </c>
      <c r="B2133" s="21" t="s">
        <v>2475</v>
      </c>
      <c r="C2133" s="30">
        <v>45884</v>
      </c>
      <c r="D2133" s="30">
        <v>45890</v>
      </c>
      <c r="E2133" s="47">
        <v>38.5</v>
      </c>
      <c r="F2133" s="47">
        <f t="shared" si="220"/>
        <v>3388</v>
      </c>
      <c r="G2133" s="48">
        <f t="shared" si="221"/>
        <v>3388</v>
      </c>
      <c r="H2133" s="21">
        <v>300306</v>
      </c>
      <c r="I2133" s="21" t="s">
        <v>216</v>
      </c>
      <c r="J2133" s="21">
        <v>1</v>
      </c>
      <c r="K2133" s="21">
        <v>1</v>
      </c>
      <c r="L2133" s="21">
        <f t="shared" si="222"/>
        <v>0</v>
      </c>
      <c r="M2133" s="21" t="s">
        <v>2543</v>
      </c>
      <c r="N2133" s="30">
        <v>45892</v>
      </c>
      <c r="O2133" s="48">
        <v>6138</v>
      </c>
      <c r="P2133" s="21" t="s">
        <v>2477</v>
      </c>
      <c r="Q2133" s="21">
        <v>58154748525</v>
      </c>
      <c r="R2133" s="21" t="s">
        <v>40</v>
      </c>
      <c r="S2133" s="3">
        <v>4</v>
      </c>
      <c r="T2133" s="37"/>
      <c r="U2133" s="21" t="s">
        <v>18</v>
      </c>
      <c r="V2133" s="21" t="str">
        <f>VLOOKUP(P2133,'Customer List'!B:C,2,)</f>
        <v>Banglore</v>
      </c>
      <c r="W2133" s="38"/>
      <c r="X2133" s="30">
        <v>45894</v>
      </c>
      <c r="Y2133" s="21">
        <f t="shared" si="223"/>
        <v>2</v>
      </c>
      <c r="Z2133" s="21" t="str">
        <f t="shared" si="224"/>
        <v>Saturday</v>
      </c>
      <c r="AA2133" s="21" t="str">
        <f t="shared" si="225"/>
        <v>Monday</v>
      </c>
      <c r="AB2133" s="21" t="str">
        <f>VLOOKUP(U2133,'Currency Sheet'!A:C,3,)</f>
        <v>DOLLAR</v>
      </c>
      <c r="AC2133" s="42" t="str">
        <f>VLOOKUP(P2133,'Customer List'!B:D,3,)</f>
        <v>OutStation</v>
      </c>
    </row>
    <row r="2134" spans="1:29" x14ac:dyDescent="0.25">
      <c r="A2134" s="21">
        <v>2133</v>
      </c>
      <c r="B2134" s="21" t="s">
        <v>2475</v>
      </c>
      <c r="C2134" s="30">
        <v>45884</v>
      </c>
      <c r="D2134" s="30">
        <v>45890</v>
      </c>
      <c r="E2134" s="47">
        <v>285.75</v>
      </c>
      <c r="F2134" s="47">
        <f t="shared" si="220"/>
        <v>25146</v>
      </c>
      <c r="G2134" s="48">
        <f t="shared" si="221"/>
        <v>25146</v>
      </c>
      <c r="H2134" s="21">
        <v>300434</v>
      </c>
      <c r="I2134" s="21" t="s">
        <v>2927</v>
      </c>
      <c r="J2134" s="21">
        <v>1</v>
      </c>
      <c r="K2134" s="21">
        <v>1</v>
      </c>
      <c r="L2134" s="21">
        <f t="shared" si="222"/>
        <v>0</v>
      </c>
      <c r="M2134" s="21" t="s">
        <v>3282</v>
      </c>
      <c r="N2134" s="30">
        <v>45901</v>
      </c>
      <c r="O2134" s="48">
        <v>56106.25</v>
      </c>
      <c r="P2134" s="21" t="s">
        <v>30</v>
      </c>
      <c r="Q2134" s="21" t="s">
        <v>636</v>
      </c>
      <c r="R2134" s="21" t="s">
        <v>637</v>
      </c>
      <c r="S2134" s="3">
        <v>4</v>
      </c>
      <c r="T2134" s="37"/>
      <c r="U2134" s="21" t="s">
        <v>18</v>
      </c>
      <c r="V2134" s="21" t="str">
        <f>VLOOKUP(P2134,'Customer List'!B:C,2,)</f>
        <v>Delhi</v>
      </c>
      <c r="W2134" s="38"/>
      <c r="X2134" s="30">
        <f>IF(OR(R2134 = "PRIYANKA MADAM", R2134 = "DEEPAK", R2134 = "PORTER"),N2134,"")</f>
        <v>45901</v>
      </c>
      <c r="Y2134" s="21">
        <f t="shared" si="223"/>
        <v>0</v>
      </c>
      <c r="Z2134" s="21" t="str">
        <f t="shared" si="224"/>
        <v>Monday</v>
      </c>
      <c r="AA2134" s="21" t="str">
        <f t="shared" si="225"/>
        <v>Monday</v>
      </c>
      <c r="AB2134" s="21" t="str">
        <f>VLOOKUP(U2134,'Currency Sheet'!A:C,3,)</f>
        <v>DOLLAR</v>
      </c>
      <c r="AC2134" s="42" t="str">
        <f>VLOOKUP(P2134,'Customer List'!B:D,3,)</f>
        <v>Local</v>
      </c>
    </row>
    <row r="2135" spans="1:29" x14ac:dyDescent="0.25">
      <c r="A2135" s="21">
        <v>2134</v>
      </c>
      <c r="B2135" s="21" t="s">
        <v>2475</v>
      </c>
      <c r="C2135" s="30">
        <v>45884</v>
      </c>
      <c r="D2135" s="30">
        <v>45890</v>
      </c>
      <c r="E2135" s="47">
        <v>181.3</v>
      </c>
      <c r="F2135" s="47">
        <f t="shared" si="220"/>
        <v>15954.400000000001</v>
      </c>
      <c r="G2135" s="48">
        <f t="shared" si="221"/>
        <v>15954.400000000001</v>
      </c>
      <c r="H2135" s="21">
        <v>300510</v>
      </c>
      <c r="I2135" s="21" t="s">
        <v>3189</v>
      </c>
      <c r="J2135" s="21">
        <v>1</v>
      </c>
      <c r="K2135" s="21">
        <v>1</v>
      </c>
      <c r="L2135" s="21">
        <f t="shared" si="222"/>
        <v>0</v>
      </c>
      <c r="M2135" s="21" t="s">
        <v>3282</v>
      </c>
      <c r="N2135" s="30">
        <v>45901</v>
      </c>
      <c r="O2135" s="48">
        <v>38137.75</v>
      </c>
      <c r="P2135" s="21" t="s">
        <v>30</v>
      </c>
      <c r="Q2135" s="21" t="s">
        <v>636</v>
      </c>
      <c r="R2135" s="21" t="s">
        <v>637</v>
      </c>
      <c r="S2135" s="3">
        <v>4</v>
      </c>
      <c r="T2135" s="37"/>
      <c r="U2135" s="21" t="s">
        <v>18</v>
      </c>
      <c r="V2135" s="21" t="str">
        <f>VLOOKUP(P2135,'Customer List'!B:C,2,)</f>
        <v>Delhi</v>
      </c>
      <c r="W2135" s="38"/>
      <c r="X2135" s="30">
        <f>IF(OR(R2135 = "PRIYANKA MADAM", R2135 = "DEEPAK", R2135 = "PORTER"),N2135,"")</f>
        <v>45901</v>
      </c>
      <c r="Y2135" s="21">
        <f t="shared" si="223"/>
        <v>0</v>
      </c>
      <c r="Z2135" s="21" t="str">
        <f t="shared" si="224"/>
        <v>Monday</v>
      </c>
      <c r="AA2135" s="21" t="str">
        <f t="shared" si="225"/>
        <v>Monday</v>
      </c>
      <c r="AB2135" s="21" t="str">
        <f>VLOOKUP(U2135,'Currency Sheet'!A:C,3,)</f>
        <v>DOLLAR</v>
      </c>
      <c r="AC2135" s="42" t="str">
        <f>VLOOKUP(P2135,'Customer List'!B:D,3,)</f>
        <v>Local</v>
      </c>
    </row>
    <row r="2136" spans="1:29" x14ac:dyDescent="0.25">
      <c r="A2136" s="21">
        <v>2135</v>
      </c>
      <c r="B2136" s="21" t="s">
        <v>2475</v>
      </c>
      <c r="C2136" s="30">
        <v>45884</v>
      </c>
      <c r="D2136" s="30">
        <v>45890</v>
      </c>
      <c r="E2136" s="47">
        <v>138.6</v>
      </c>
      <c r="F2136" s="47">
        <f t="shared" si="220"/>
        <v>12196.8</v>
      </c>
      <c r="G2136" s="48">
        <f t="shared" si="221"/>
        <v>12196.8</v>
      </c>
      <c r="H2136" s="21">
        <v>302004</v>
      </c>
      <c r="I2136" s="21" t="s">
        <v>3190</v>
      </c>
      <c r="J2136" s="21">
        <v>1</v>
      </c>
      <c r="K2136" s="21">
        <v>1</v>
      </c>
      <c r="L2136" s="21">
        <f t="shared" si="222"/>
        <v>0</v>
      </c>
      <c r="M2136" s="21" t="s">
        <v>2730</v>
      </c>
      <c r="N2136" s="30">
        <v>45896</v>
      </c>
      <c r="O2136" s="48">
        <v>0</v>
      </c>
      <c r="P2136" s="21" t="s">
        <v>625</v>
      </c>
      <c r="Q2136" s="21" t="s">
        <v>2070</v>
      </c>
      <c r="R2136" s="21" t="s">
        <v>637</v>
      </c>
      <c r="S2136" s="3">
        <v>4</v>
      </c>
      <c r="T2136" s="37"/>
      <c r="U2136" s="21" t="s">
        <v>18</v>
      </c>
      <c r="V2136" s="21" t="str">
        <f>VLOOKUP(P2136,'Customer List'!B:C,2,)</f>
        <v>Delhi</v>
      </c>
      <c r="W2136" s="38"/>
      <c r="X2136" s="30">
        <v>45896</v>
      </c>
      <c r="Y2136" s="21">
        <f t="shared" si="223"/>
        <v>0</v>
      </c>
      <c r="Z2136" s="21" t="str">
        <f t="shared" si="224"/>
        <v>Wednesday</v>
      </c>
      <c r="AA2136" s="21" t="str">
        <f t="shared" si="225"/>
        <v>Wednesday</v>
      </c>
      <c r="AB2136" s="21" t="str">
        <f>VLOOKUP(U2136,'Currency Sheet'!A:C,3,)</f>
        <v>DOLLAR</v>
      </c>
      <c r="AC2136" s="42" t="str">
        <f>VLOOKUP(P2136,'Customer List'!B:D,3,)</f>
        <v>Local</v>
      </c>
    </row>
    <row r="2137" spans="1:29" x14ac:dyDescent="0.25">
      <c r="A2137" s="21">
        <v>2136</v>
      </c>
      <c r="B2137" s="21" t="s">
        <v>2475</v>
      </c>
      <c r="C2137" s="30">
        <v>45884</v>
      </c>
      <c r="D2137" s="30">
        <v>45890</v>
      </c>
      <c r="E2137" s="47">
        <v>45.5</v>
      </c>
      <c r="F2137" s="47">
        <f t="shared" si="220"/>
        <v>4004</v>
      </c>
      <c r="G2137" s="48">
        <f t="shared" si="221"/>
        <v>4004</v>
      </c>
      <c r="H2137" s="21">
        <v>302204</v>
      </c>
      <c r="I2137" s="21" t="s">
        <v>3191</v>
      </c>
      <c r="J2137" s="21">
        <v>1</v>
      </c>
      <c r="K2137" s="21">
        <v>1</v>
      </c>
      <c r="L2137" s="21">
        <f t="shared" si="222"/>
        <v>0</v>
      </c>
      <c r="M2137" s="21" t="s">
        <v>2730</v>
      </c>
      <c r="N2137" s="30">
        <v>45896</v>
      </c>
      <c r="O2137" s="48">
        <v>0</v>
      </c>
      <c r="P2137" s="21" t="s">
        <v>625</v>
      </c>
      <c r="Q2137" s="21" t="s">
        <v>2070</v>
      </c>
      <c r="R2137" s="21" t="s">
        <v>637</v>
      </c>
      <c r="S2137" s="3">
        <v>4</v>
      </c>
      <c r="T2137" s="37"/>
      <c r="U2137" s="21" t="s">
        <v>18</v>
      </c>
      <c r="V2137" s="21" t="str">
        <f>VLOOKUP(P2137,'Customer List'!B:C,2,)</f>
        <v>Delhi</v>
      </c>
      <c r="W2137" s="38"/>
      <c r="X2137" s="30">
        <v>45896</v>
      </c>
      <c r="Y2137" s="21">
        <f t="shared" si="223"/>
        <v>0</v>
      </c>
      <c r="Z2137" s="21" t="str">
        <f t="shared" si="224"/>
        <v>Wednesday</v>
      </c>
      <c r="AA2137" s="21" t="str">
        <f t="shared" si="225"/>
        <v>Wednesday</v>
      </c>
      <c r="AB2137" s="21" t="str">
        <f>VLOOKUP(U2137,'Currency Sheet'!A:C,3,)</f>
        <v>DOLLAR</v>
      </c>
      <c r="AC2137" s="42" t="str">
        <f>VLOOKUP(P2137,'Customer List'!B:D,3,)</f>
        <v>Local</v>
      </c>
    </row>
    <row r="2138" spans="1:29" x14ac:dyDescent="0.25">
      <c r="A2138" s="21">
        <v>2137</v>
      </c>
      <c r="B2138" s="21" t="s">
        <v>2475</v>
      </c>
      <c r="C2138" s="30">
        <v>45884</v>
      </c>
      <c r="D2138" s="30">
        <v>45890</v>
      </c>
      <c r="E2138" s="47">
        <v>72.099999999999994</v>
      </c>
      <c r="F2138" s="47">
        <f t="shared" si="220"/>
        <v>6344.7999999999993</v>
      </c>
      <c r="G2138" s="48">
        <f t="shared" si="221"/>
        <v>6344.7999999999993</v>
      </c>
      <c r="H2138" s="21">
        <v>302206</v>
      </c>
      <c r="I2138" s="21" t="s">
        <v>188</v>
      </c>
      <c r="J2138" s="21">
        <v>1</v>
      </c>
      <c r="K2138" s="21">
        <v>1</v>
      </c>
      <c r="L2138" s="21">
        <f t="shared" si="222"/>
        <v>0</v>
      </c>
      <c r="M2138" s="21" t="s">
        <v>2543</v>
      </c>
      <c r="N2138" s="30">
        <v>45892</v>
      </c>
      <c r="O2138" s="48">
        <v>11494.8</v>
      </c>
      <c r="P2138" s="21" t="s">
        <v>2477</v>
      </c>
      <c r="Q2138" s="21">
        <v>58154748525</v>
      </c>
      <c r="R2138" s="21" t="s">
        <v>40</v>
      </c>
      <c r="S2138" s="3">
        <v>4</v>
      </c>
      <c r="T2138" s="37"/>
      <c r="U2138" s="21" t="s">
        <v>18</v>
      </c>
      <c r="V2138" s="21" t="str">
        <f>VLOOKUP(P2138,'Customer List'!B:C,2,)</f>
        <v>Banglore</v>
      </c>
      <c r="W2138" s="38"/>
      <c r="X2138" s="30">
        <v>45894</v>
      </c>
      <c r="Y2138" s="21">
        <f t="shared" si="223"/>
        <v>2</v>
      </c>
      <c r="Z2138" s="21" t="str">
        <f t="shared" si="224"/>
        <v>Saturday</v>
      </c>
      <c r="AA2138" s="21" t="str">
        <f t="shared" si="225"/>
        <v>Monday</v>
      </c>
      <c r="AB2138" s="21" t="str">
        <f>VLOOKUP(U2138,'Currency Sheet'!A:C,3,)</f>
        <v>DOLLAR</v>
      </c>
      <c r="AC2138" s="42" t="str">
        <f>VLOOKUP(P2138,'Customer List'!B:D,3,)</f>
        <v>OutStation</v>
      </c>
    </row>
    <row r="2139" spans="1:29" x14ac:dyDescent="0.25">
      <c r="A2139" s="21">
        <v>2138</v>
      </c>
      <c r="B2139" s="21" t="s">
        <v>2475</v>
      </c>
      <c r="C2139" s="30">
        <v>45884</v>
      </c>
      <c r="D2139" s="30">
        <v>45890</v>
      </c>
      <c r="E2139" s="47">
        <v>73.5</v>
      </c>
      <c r="F2139" s="47">
        <f t="shared" si="220"/>
        <v>6468</v>
      </c>
      <c r="G2139" s="48">
        <f t="shared" si="221"/>
        <v>6468</v>
      </c>
      <c r="H2139" s="21">
        <v>302212</v>
      </c>
      <c r="I2139" s="21" t="s">
        <v>2825</v>
      </c>
      <c r="J2139" s="21">
        <v>1</v>
      </c>
      <c r="K2139" s="21">
        <v>1</v>
      </c>
      <c r="L2139" s="21">
        <f t="shared" si="222"/>
        <v>0</v>
      </c>
      <c r="M2139" s="21" t="s">
        <v>2495</v>
      </c>
      <c r="N2139" s="30">
        <v>45891</v>
      </c>
      <c r="O2139" s="48">
        <v>9975</v>
      </c>
      <c r="P2139" s="21" t="s">
        <v>256</v>
      </c>
      <c r="Q2139" s="21" t="s">
        <v>1127</v>
      </c>
      <c r="R2139" s="21" t="s">
        <v>1127</v>
      </c>
      <c r="S2139" s="3">
        <v>4</v>
      </c>
      <c r="T2139" s="37"/>
      <c r="U2139" s="21" t="s">
        <v>18</v>
      </c>
      <c r="V2139" s="21" t="str">
        <f>VLOOKUP(P2139,'Customer List'!B:C,2,)</f>
        <v>Delhi</v>
      </c>
      <c r="W2139" s="38"/>
      <c r="X2139" s="30">
        <f>IF(OR(R2139 = "PRIYANKA MADAM", R2139 = "DEEPAK", R2139 = "PORTER"),N2139,"")</f>
        <v>45891</v>
      </c>
      <c r="Y2139" s="21">
        <f t="shared" si="223"/>
        <v>0</v>
      </c>
      <c r="Z2139" s="21" t="str">
        <f t="shared" si="224"/>
        <v>Friday</v>
      </c>
      <c r="AA2139" s="21" t="str">
        <f t="shared" si="225"/>
        <v>Friday</v>
      </c>
      <c r="AB2139" s="21" t="str">
        <f>VLOOKUP(U2139,'Currency Sheet'!A:C,3,)</f>
        <v>DOLLAR</v>
      </c>
      <c r="AC2139" s="42" t="str">
        <f>VLOOKUP(P2139,'Customer List'!B:D,3,)</f>
        <v>Local</v>
      </c>
    </row>
    <row r="2140" spans="1:29" x14ac:dyDescent="0.25">
      <c r="A2140" s="21">
        <v>2139</v>
      </c>
      <c r="B2140" s="21" t="s">
        <v>2475</v>
      </c>
      <c r="C2140" s="30">
        <v>45884</v>
      </c>
      <c r="D2140" s="30">
        <v>45890</v>
      </c>
      <c r="E2140" s="47">
        <v>104.3</v>
      </c>
      <c r="F2140" s="47">
        <f t="shared" si="220"/>
        <v>9178.4</v>
      </c>
      <c r="G2140" s="48">
        <f t="shared" si="221"/>
        <v>9178.4</v>
      </c>
      <c r="H2140" s="21">
        <v>302306</v>
      </c>
      <c r="I2140" s="21" t="s">
        <v>3192</v>
      </c>
      <c r="J2140" s="21">
        <v>1</v>
      </c>
      <c r="K2140" s="21">
        <v>1</v>
      </c>
      <c r="L2140" s="21">
        <f t="shared" si="222"/>
        <v>0</v>
      </c>
      <c r="M2140" s="21" t="s">
        <v>3277</v>
      </c>
      <c r="N2140" s="30">
        <v>45899</v>
      </c>
      <c r="O2140" s="48">
        <v>15704.6</v>
      </c>
      <c r="P2140" s="21" t="s">
        <v>1080</v>
      </c>
      <c r="Q2140" s="21">
        <v>58155038594</v>
      </c>
      <c r="R2140" s="21" t="s">
        <v>40</v>
      </c>
      <c r="S2140" s="3">
        <v>4</v>
      </c>
      <c r="T2140" s="37"/>
      <c r="U2140" s="21" t="s">
        <v>18</v>
      </c>
      <c r="V2140" s="21" t="str">
        <f>VLOOKUP(P2140,'Customer List'!B:C,2,)</f>
        <v>Lucknow</v>
      </c>
      <c r="W2140" s="38"/>
      <c r="X2140" s="30">
        <v>45901</v>
      </c>
      <c r="Y2140" s="21">
        <f t="shared" si="223"/>
        <v>2</v>
      </c>
      <c r="Z2140" s="21" t="str">
        <f t="shared" si="224"/>
        <v>Saturday</v>
      </c>
      <c r="AA2140" s="21" t="str">
        <f t="shared" si="225"/>
        <v>Monday</v>
      </c>
      <c r="AB2140" s="21" t="str">
        <f>VLOOKUP(U2140,'Currency Sheet'!A:C,3,)</f>
        <v>DOLLAR</v>
      </c>
      <c r="AC2140" s="42" t="str">
        <f>VLOOKUP(P2140,'Customer List'!B:D,3,)</f>
        <v>OutStation</v>
      </c>
    </row>
    <row r="2141" spans="1:29" x14ac:dyDescent="0.25">
      <c r="A2141" s="21">
        <v>2140</v>
      </c>
      <c r="B2141" s="21" t="s">
        <v>2475</v>
      </c>
      <c r="C2141" s="30">
        <v>45884</v>
      </c>
      <c r="D2141" s="30">
        <v>45890</v>
      </c>
      <c r="E2141" s="47">
        <v>131.6</v>
      </c>
      <c r="F2141" s="47">
        <f t="shared" si="220"/>
        <v>11580.8</v>
      </c>
      <c r="G2141" s="48">
        <f t="shared" si="221"/>
        <v>11580.8</v>
      </c>
      <c r="H2141" s="21">
        <v>302624</v>
      </c>
      <c r="I2141" s="21" t="s">
        <v>3193</v>
      </c>
      <c r="J2141" s="21">
        <v>1</v>
      </c>
      <c r="K2141" s="21">
        <v>1</v>
      </c>
      <c r="L2141" s="21">
        <f t="shared" si="222"/>
        <v>0</v>
      </c>
      <c r="M2141" s="21" t="s">
        <v>2730</v>
      </c>
      <c r="N2141" s="30">
        <v>45896</v>
      </c>
      <c r="O2141" s="48">
        <v>0</v>
      </c>
      <c r="P2141" s="21" t="s">
        <v>625</v>
      </c>
      <c r="Q2141" s="21" t="s">
        <v>2070</v>
      </c>
      <c r="R2141" s="21" t="s">
        <v>637</v>
      </c>
      <c r="S2141" s="3">
        <v>4</v>
      </c>
      <c r="T2141" s="37"/>
      <c r="U2141" s="21" t="s">
        <v>18</v>
      </c>
      <c r="V2141" s="21" t="str">
        <f>VLOOKUP(P2141,'Customer List'!B:C,2,)</f>
        <v>Delhi</v>
      </c>
      <c r="W2141" s="38"/>
      <c r="X2141" s="30">
        <v>45896</v>
      </c>
      <c r="Y2141" s="21">
        <f t="shared" si="223"/>
        <v>0</v>
      </c>
      <c r="Z2141" s="21" t="str">
        <f t="shared" si="224"/>
        <v>Wednesday</v>
      </c>
      <c r="AA2141" s="21" t="str">
        <f t="shared" si="225"/>
        <v>Wednesday</v>
      </c>
      <c r="AB2141" s="21" t="str">
        <f>VLOOKUP(U2141,'Currency Sheet'!A:C,3,)</f>
        <v>DOLLAR</v>
      </c>
      <c r="AC2141" s="42" t="str">
        <f>VLOOKUP(P2141,'Customer List'!B:D,3,)</f>
        <v>Local</v>
      </c>
    </row>
    <row r="2142" spans="1:29" x14ac:dyDescent="0.25">
      <c r="A2142" s="21">
        <v>2141</v>
      </c>
      <c r="B2142" s="21" t="s">
        <v>2475</v>
      </c>
      <c r="C2142" s="30">
        <v>45884</v>
      </c>
      <c r="D2142" s="30">
        <v>45890</v>
      </c>
      <c r="E2142" s="47">
        <v>50.4</v>
      </c>
      <c r="F2142" s="47">
        <f t="shared" si="220"/>
        <v>4435.2</v>
      </c>
      <c r="G2142" s="48">
        <f t="shared" si="221"/>
        <v>4435.2</v>
      </c>
      <c r="H2142" s="21">
        <v>304006</v>
      </c>
      <c r="I2142" s="21" t="s">
        <v>195</v>
      </c>
      <c r="J2142" s="21">
        <v>1</v>
      </c>
      <c r="K2142" s="21">
        <v>1</v>
      </c>
      <c r="L2142" s="21">
        <f t="shared" si="222"/>
        <v>0</v>
      </c>
      <c r="M2142" s="21" t="s">
        <v>2542</v>
      </c>
      <c r="N2142" s="30">
        <v>45892</v>
      </c>
      <c r="O2142" s="48">
        <v>8370</v>
      </c>
      <c r="P2142" s="21" t="s">
        <v>627</v>
      </c>
      <c r="Q2142" s="21">
        <v>58154750500</v>
      </c>
      <c r="R2142" s="21" t="s">
        <v>40</v>
      </c>
      <c r="S2142" s="3">
        <v>4</v>
      </c>
      <c r="T2142" s="37"/>
      <c r="U2142" s="21" t="s">
        <v>18</v>
      </c>
      <c r="V2142" s="21" t="str">
        <f>VLOOKUP(P2142,'Customer List'!B:C,2,)</f>
        <v>Mumbai</v>
      </c>
      <c r="W2142" s="38"/>
      <c r="X2142" s="30">
        <v>45893</v>
      </c>
      <c r="Y2142" s="21">
        <f t="shared" si="223"/>
        <v>1</v>
      </c>
      <c r="Z2142" s="21" t="str">
        <f t="shared" si="224"/>
        <v>Saturday</v>
      </c>
      <c r="AA2142" s="21" t="str">
        <f t="shared" si="225"/>
        <v>Sunday</v>
      </c>
      <c r="AB2142" s="21" t="str">
        <f>VLOOKUP(U2142,'Currency Sheet'!A:C,3,)</f>
        <v>DOLLAR</v>
      </c>
      <c r="AC2142" s="42" t="str">
        <f>VLOOKUP(P2142,'Customer List'!B:D,3,)</f>
        <v>OutStation</v>
      </c>
    </row>
    <row r="2143" spans="1:29" x14ac:dyDescent="0.25">
      <c r="A2143" s="21">
        <v>2142</v>
      </c>
      <c r="B2143" s="21" t="s">
        <v>2475</v>
      </c>
      <c r="C2143" s="30">
        <v>45884</v>
      </c>
      <c r="D2143" s="30">
        <v>45890</v>
      </c>
      <c r="E2143" s="47">
        <v>185.5</v>
      </c>
      <c r="F2143" s="47">
        <f t="shared" si="220"/>
        <v>16324</v>
      </c>
      <c r="G2143" s="48">
        <f t="shared" si="221"/>
        <v>32648</v>
      </c>
      <c r="H2143" s="21">
        <v>304024</v>
      </c>
      <c r="I2143" s="21" t="s">
        <v>1691</v>
      </c>
      <c r="J2143" s="21">
        <v>2</v>
      </c>
      <c r="K2143" s="21">
        <v>2</v>
      </c>
      <c r="L2143" s="21">
        <f t="shared" si="222"/>
        <v>0</v>
      </c>
      <c r="M2143" s="21" t="s">
        <v>2535</v>
      </c>
      <c r="N2143" s="30">
        <v>45892</v>
      </c>
      <c r="O2143" s="48">
        <v>42360</v>
      </c>
      <c r="P2143" s="21" t="s">
        <v>895</v>
      </c>
      <c r="Q2143" s="21">
        <v>58154750441</v>
      </c>
      <c r="R2143" s="21" t="s">
        <v>40</v>
      </c>
      <c r="S2143" s="3">
        <v>4</v>
      </c>
      <c r="T2143" s="37"/>
      <c r="U2143" s="21" t="s">
        <v>18</v>
      </c>
      <c r="V2143" s="21" t="str">
        <f>VLOOKUP(P2143,'Customer List'!B:C,2,)</f>
        <v>Banglore</v>
      </c>
      <c r="W2143" s="38"/>
      <c r="X2143" s="30">
        <v>45894</v>
      </c>
      <c r="Y2143" s="21">
        <f t="shared" si="223"/>
        <v>2</v>
      </c>
      <c r="Z2143" s="21" t="str">
        <f t="shared" si="224"/>
        <v>Saturday</v>
      </c>
      <c r="AA2143" s="21" t="str">
        <f t="shared" si="225"/>
        <v>Monday</v>
      </c>
      <c r="AB2143" s="21" t="str">
        <f>VLOOKUP(U2143,'Currency Sheet'!A:C,3,)</f>
        <v>DOLLAR</v>
      </c>
      <c r="AC2143" s="42" t="str">
        <f>VLOOKUP(P2143,'Customer List'!B:D,3,)</f>
        <v>OutStation</v>
      </c>
    </row>
    <row r="2144" spans="1:29" x14ac:dyDescent="0.25">
      <c r="A2144" s="21">
        <v>2143</v>
      </c>
      <c r="B2144" s="21" t="s">
        <v>2475</v>
      </c>
      <c r="C2144" s="30">
        <v>45884</v>
      </c>
      <c r="D2144" s="30">
        <v>45890</v>
      </c>
      <c r="E2144" s="47">
        <v>185.5</v>
      </c>
      <c r="F2144" s="47">
        <f t="shared" si="220"/>
        <v>16324</v>
      </c>
      <c r="G2144" s="48">
        <f t="shared" si="221"/>
        <v>16324</v>
      </c>
      <c r="H2144" s="21">
        <v>304120</v>
      </c>
      <c r="I2144" s="21" t="s">
        <v>1475</v>
      </c>
      <c r="J2144" s="21">
        <v>1</v>
      </c>
      <c r="K2144" s="21">
        <v>1</v>
      </c>
      <c r="L2144" s="21">
        <f t="shared" si="222"/>
        <v>0</v>
      </c>
      <c r="M2144" s="21" t="s">
        <v>3282</v>
      </c>
      <c r="N2144" s="30">
        <v>45901</v>
      </c>
      <c r="O2144" s="48">
        <v>39021.25</v>
      </c>
      <c r="P2144" s="21" t="s">
        <v>30</v>
      </c>
      <c r="Q2144" s="21" t="s">
        <v>636</v>
      </c>
      <c r="R2144" s="21" t="s">
        <v>637</v>
      </c>
      <c r="S2144" s="3">
        <v>4</v>
      </c>
      <c r="T2144" s="37"/>
      <c r="U2144" s="21" t="s">
        <v>18</v>
      </c>
      <c r="V2144" s="21" t="str">
        <f>VLOOKUP(P2144,'Customer List'!B:C,2,)</f>
        <v>Delhi</v>
      </c>
      <c r="W2144" s="38"/>
      <c r="X2144" s="30">
        <f>IF(OR(R2144 = "PRIYANKA MADAM", R2144 = "DEEPAK", R2144 = "PORTER"),N2144,"")</f>
        <v>45901</v>
      </c>
      <c r="Y2144" s="21">
        <f t="shared" si="223"/>
        <v>0</v>
      </c>
      <c r="Z2144" s="21" t="str">
        <f t="shared" si="224"/>
        <v>Monday</v>
      </c>
      <c r="AA2144" s="21" t="str">
        <f t="shared" si="225"/>
        <v>Monday</v>
      </c>
      <c r="AB2144" s="21" t="str">
        <f>VLOOKUP(U2144,'Currency Sheet'!A:C,3,)</f>
        <v>DOLLAR</v>
      </c>
      <c r="AC2144" s="42" t="str">
        <f>VLOOKUP(P2144,'Customer List'!B:D,3,)</f>
        <v>Local</v>
      </c>
    </row>
    <row r="2145" spans="1:29" x14ac:dyDescent="0.25">
      <c r="A2145" s="21">
        <v>2144</v>
      </c>
      <c r="B2145" s="21" t="s">
        <v>2475</v>
      </c>
      <c r="C2145" s="30">
        <v>45884</v>
      </c>
      <c r="D2145" s="30">
        <v>45890</v>
      </c>
      <c r="E2145" s="47">
        <v>65.8</v>
      </c>
      <c r="F2145" s="47">
        <f t="shared" si="220"/>
        <v>5790.4</v>
      </c>
      <c r="G2145" s="48">
        <f t="shared" si="221"/>
        <v>5790.4</v>
      </c>
      <c r="H2145" s="21">
        <v>304220</v>
      </c>
      <c r="I2145" s="21" t="s">
        <v>3194</v>
      </c>
      <c r="J2145" s="21">
        <v>1</v>
      </c>
      <c r="K2145" s="21">
        <v>1</v>
      </c>
      <c r="L2145" s="21">
        <f t="shared" si="222"/>
        <v>0</v>
      </c>
      <c r="M2145" s="21" t="s">
        <v>2730</v>
      </c>
      <c r="N2145" s="30">
        <v>45896</v>
      </c>
      <c r="O2145" s="48">
        <v>0</v>
      </c>
      <c r="P2145" s="21" t="s">
        <v>625</v>
      </c>
      <c r="Q2145" s="21" t="s">
        <v>2070</v>
      </c>
      <c r="R2145" s="21" t="s">
        <v>637</v>
      </c>
      <c r="S2145" s="3">
        <v>4</v>
      </c>
      <c r="T2145" s="37"/>
      <c r="U2145" s="21" t="s">
        <v>18</v>
      </c>
      <c r="V2145" s="21" t="str">
        <f>VLOOKUP(P2145,'Customer List'!B:C,2,)</f>
        <v>Delhi</v>
      </c>
      <c r="W2145" s="38"/>
      <c r="X2145" s="30">
        <v>45896</v>
      </c>
      <c r="Y2145" s="21">
        <f t="shared" si="223"/>
        <v>0</v>
      </c>
      <c r="Z2145" s="21" t="str">
        <f t="shared" si="224"/>
        <v>Wednesday</v>
      </c>
      <c r="AA2145" s="21" t="str">
        <f t="shared" si="225"/>
        <v>Wednesday</v>
      </c>
      <c r="AB2145" s="21" t="str">
        <f>VLOOKUP(U2145,'Currency Sheet'!A:C,3,)</f>
        <v>DOLLAR</v>
      </c>
      <c r="AC2145" s="42" t="str">
        <f>VLOOKUP(P2145,'Customer List'!B:D,3,)</f>
        <v>Local</v>
      </c>
    </row>
    <row r="2146" spans="1:29" x14ac:dyDescent="0.25">
      <c r="A2146" s="21">
        <v>2145</v>
      </c>
      <c r="B2146" s="21" t="s">
        <v>2475</v>
      </c>
      <c r="C2146" s="30">
        <v>45884</v>
      </c>
      <c r="D2146" s="30">
        <v>45890</v>
      </c>
      <c r="E2146" s="47">
        <v>185.5</v>
      </c>
      <c r="F2146" s="47">
        <f t="shared" si="220"/>
        <v>16324</v>
      </c>
      <c r="G2146" s="48">
        <f t="shared" si="221"/>
        <v>16324</v>
      </c>
      <c r="H2146" s="21">
        <v>304820</v>
      </c>
      <c r="I2146" s="21" t="s">
        <v>3195</v>
      </c>
      <c r="J2146" s="21">
        <v>1</v>
      </c>
      <c r="K2146" s="21">
        <v>1</v>
      </c>
      <c r="L2146" s="21">
        <f t="shared" si="222"/>
        <v>0</v>
      </c>
      <c r="M2146" s="21" t="s">
        <v>3277</v>
      </c>
      <c r="N2146" s="30">
        <v>45899</v>
      </c>
      <c r="O2146" s="48">
        <v>27931</v>
      </c>
      <c r="P2146" s="21" t="s">
        <v>1080</v>
      </c>
      <c r="Q2146" s="21">
        <v>58155038594</v>
      </c>
      <c r="R2146" s="21" t="s">
        <v>40</v>
      </c>
      <c r="S2146" s="3">
        <v>4</v>
      </c>
      <c r="T2146" s="37"/>
      <c r="U2146" s="21" t="s">
        <v>18</v>
      </c>
      <c r="V2146" s="21" t="str">
        <f>VLOOKUP(P2146,'Customer List'!B:C,2,)</f>
        <v>Lucknow</v>
      </c>
      <c r="W2146" s="38"/>
      <c r="X2146" s="30">
        <v>45901</v>
      </c>
      <c r="Y2146" s="21">
        <f t="shared" si="223"/>
        <v>2</v>
      </c>
      <c r="Z2146" s="21" t="str">
        <f t="shared" si="224"/>
        <v>Saturday</v>
      </c>
      <c r="AA2146" s="21" t="str">
        <f t="shared" si="225"/>
        <v>Monday</v>
      </c>
      <c r="AB2146" s="21" t="str">
        <f>VLOOKUP(U2146,'Currency Sheet'!A:C,3,)</f>
        <v>DOLLAR</v>
      </c>
      <c r="AC2146" s="42" t="str">
        <f>VLOOKUP(P2146,'Customer List'!B:D,3,)</f>
        <v>OutStation</v>
      </c>
    </row>
    <row r="2147" spans="1:29" x14ac:dyDescent="0.25">
      <c r="A2147" s="21">
        <v>2146</v>
      </c>
      <c r="B2147" s="21" t="s">
        <v>2475</v>
      </c>
      <c r="C2147" s="30">
        <v>45884</v>
      </c>
      <c r="D2147" s="30">
        <v>45890</v>
      </c>
      <c r="E2147" s="47">
        <v>153</v>
      </c>
      <c r="F2147" s="47">
        <f t="shared" si="220"/>
        <v>13464</v>
      </c>
      <c r="G2147" s="48">
        <f t="shared" si="221"/>
        <v>13464</v>
      </c>
      <c r="H2147" s="21">
        <v>305425</v>
      </c>
      <c r="I2147" s="21" t="s">
        <v>3196</v>
      </c>
      <c r="J2147" s="21">
        <v>1</v>
      </c>
      <c r="K2147" s="21">
        <v>1</v>
      </c>
      <c r="L2147" s="21">
        <f t="shared" si="222"/>
        <v>0</v>
      </c>
      <c r="M2147" s="21" t="s">
        <v>2546</v>
      </c>
      <c r="N2147" s="30">
        <v>45892</v>
      </c>
      <c r="O2147" s="48">
        <v>17442</v>
      </c>
      <c r="P2147" s="21" t="s">
        <v>883</v>
      </c>
      <c r="Q2147" s="21">
        <v>58154749166</v>
      </c>
      <c r="R2147" s="21" t="s">
        <v>40</v>
      </c>
      <c r="S2147" s="3">
        <v>4</v>
      </c>
      <c r="T2147" s="37"/>
      <c r="U2147" s="21" t="s">
        <v>18</v>
      </c>
      <c r="V2147" s="21" t="str">
        <f>VLOOKUP(P2147,'Customer List'!B:C,2,)</f>
        <v>Kolkata</v>
      </c>
      <c r="W2147" s="38"/>
      <c r="X2147" s="30">
        <v>45894</v>
      </c>
      <c r="Y2147" s="21">
        <f t="shared" si="223"/>
        <v>2</v>
      </c>
      <c r="Z2147" s="21" t="str">
        <f t="shared" si="224"/>
        <v>Saturday</v>
      </c>
      <c r="AA2147" s="21" t="str">
        <f t="shared" si="225"/>
        <v>Monday</v>
      </c>
      <c r="AB2147" s="21" t="str">
        <f>VLOOKUP(U2147,'Currency Sheet'!A:C,3,)</f>
        <v>DOLLAR</v>
      </c>
      <c r="AC2147" s="42" t="str">
        <f>VLOOKUP(P2147,'Customer List'!B:D,3,)</f>
        <v>OutStation</v>
      </c>
    </row>
    <row r="2148" spans="1:29" x14ac:dyDescent="0.25">
      <c r="A2148" s="21">
        <v>2147</v>
      </c>
      <c r="B2148" s="21" t="s">
        <v>2475</v>
      </c>
      <c r="C2148" s="30">
        <v>45884</v>
      </c>
      <c r="D2148" s="30">
        <v>45890</v>
      </c>
      <c r="E2148" s="47">
        <v>123.2</v>
      </c>
      <c r="F2148" s="47">
        <f t="shared" si="220"/>
        <v>10841.6</v>
      </c>
      <c r="G2148" s="48">
        <f t="shared" si="221"/>
        <v>10841.6</v>
      </c>
      <c r="H2148" s="21">
        <v>306004</v>
      </c>
      <c r="I2148" s="21" t="s">
        <v>3197</v>
      </c>
      <c r="J2148" s="21">
        <v>1</v>
      </c>
      <c r="K2148" s="21">
        <v>1</v>
      </c>
      <c r="L2148" s="21">
        <f t="shared" si="222"/>
        <v>0</v>
      </c>
      <c r="M2148" s="21" t="s">
        <v>2730</v>
      </c>
      <c r="N2148" s="30">
        <v>45896</v>
      </c>
      <c r="O2148" s="48">
        <v>0</v>
      </c>
      <c r="P2148" s="21" t="s">
        <v>625</v>
      </c>
      <c r="Q2148" s="21" t="s">
        <v>2070</v>
      </c>
      <c r="R2148" s="21" t="s">
        <v>637</v>
      </c>
      <c r="S2148" s="3">
        <v>4</v>
      </c>
      <c r="T2148" s="37"/>
      <c r="U2148" s="21" t="s">
        <v>18</v>
      </c>
      <c r="V2148" s="21" t="str">
        <f>VLOOKUP(P2148,'Customer List'!B:C,2,)</f>
        <v>Delhi</v>
      </c>
      <c r="W2148" s="38"/>
      <c r="X2148" s="30">
        <v>45896</v>
      </c>
      <c r="Y2148" s="21">
        <f t="shared" si="223"/>
        <v>0</v>
      </c>
      <c r="Z2148" s="21" t="str">
        <f t="shared" si="224"/>
        <v>Wednesday</v>
      </c>
      <c r="AA2148" s="21" t="str">
        <f t="shared" si="225"/>
        <v>Wednesday</v>
      </c>
      <c r="AB2148" s="21" t="str">
        <f>VLOOKUP(U2148,'Currency Sheet'!A:C,3,)</f>
        <v>DOLLAR</v>
      </c>
      <c r="AC2148" s="42" t="str">
        <f>VLOOKUP(P2148,'Customer List'!B:D,3,)</f>
        <v>Local</v>
      </c>
    </row>
    <row r="2149" spans="1:29" x14ac:dyDescent="0.25">
      <c r="A2149" s="21">
        <v>2148</v>
      </c>
      <c r="B2149" s="21" t="s">
        <v>2475</v>
      </c>
      <c r="C2149" s="30">
        <v>45884</v>
      </c>
      <c r="D2149" s="30">
        <v>45890</v>
      </c>
      <c r="E2149" s="47">
        <v>102.9</v>
      </c>
      <c r="F2149" s="47">
        <f t="shared" si="220"/>
        <v>9055.2000000000007</v>
      </c>
      <c r="G2149" s="48">
        <f t="shared" si="221"/>
        <v>9055.2000000000007</v>
      </c>
      <c r="H2149" s="21">
        <v>306014</v>
      </c>
      <c r="I2149" s="21" t="s">
        <v>3198</v>
      </c>
      <c r="J2149" s="21">
        <v>1</v>
      </c>
      <c r="K2149" s="21">
        <v>1</v>
      </c>
      <c r="L2149" s="21">
        <f t="shared" si="222"/>
        <v>0</v>
      </c>
      <c r="M2149" s="21" t="s">
        <v>2543</v>
      </c>
      <c r="N2149" s="30">
        <v>45892</v>
      </c>
      <c r="O2149" s="48">
        <v>16405.2</v>
      </c>
      <c r="P2149" s="21" t="s">
        <v>2477</v>
      </c>
      <c r="Q2149" s="21">
        <v>58154748525</v>
      </c>
      <c r="R2149" s="21" t="s">
        <v>40</v>
      </c>
      <c r="S2149" s="3">
        <v>4</v>
      </c>
      <c r="T2149" s="37"/>
      <c r="U2149" s="21" t="s">
        <v>18</v>
      </c>
      <c r="V2149" s="21" t="str">
        <f>VLOOKUP(P2149,'Customer List'!B:C,2,)</f>
        <v>Banglore</v>
      </c>
      <c r="W2149" s="38"/>
      <c r="X2149" s="30">
        <v>45894</v>
      </c>
      <c r="Y2149" s="21">
        <f t="shared" si="223"/>
        <v>2</v>
      </c>
      <c r="Z2149" s="21" t="str">
        <f t="shared" si="224"/>
        <v>Saturday</v>
      </c>
      <c r="AA2149" s="21" t="str">
        <f t="shared" si="225"/>
        <v>Monday</v>
      </c>
      <c r="AB2149" s="21" t="str">
        <f>VLOOKUP(U2149,'Currency Sheet'!A:C,3,)</f>
        <v>DOLLAR</v>
      </c>
      <c r="AC2149" s="42" t="str">
        <f>VLOOKUP(P2149,'Customer List'!B:D,3,)</f>
        <v>OutStation</v>
      </c>
    </row>
    <row r="2150" spans="1:29" x14ac:dyDescent="0.25">
      <c r="A2150" s="21">
        <v>2149</v>
      </c>
      <c r="B2150" s="21" t="s">
        <v>2475</v>
      </c>
      <c r="C2150" s="30">
        <v>45884</v>
      </c>
      <c r="D2150" s="30">
        <v>45890</v>
      </c>
      <c r="E2150" s="47">
        <v>131.6</v>
      </c>
      <c r="F2150" s="47">
        <f t="shared" si="220"/>
        <v>11580.8</v>
      </c>
      <c r="G2150" s="48">
        <f t="shared" si="221"/>
        <v>11580.8</v>
      </c>
      <c r="H2150" s="21">
        <v>306706</v>
      </c>
      <c r="I2150" s="21" t="s">
        <v>3199</v>
      </c>
      <c r="J2150" s="21">
        <v>1</v>
      </c>
      <c r="K2150" s="21">
        <v>1</v>
      </c>
      <c r="L2150" s="21">
        <f t="shared" si="222"/>
        <v>0</v>
      </c>
      <c r="M2150" s="21" t="s">
        <v>2543</v>
      </c>
      <c r="N2150" s="30">
        <v>45892</v>
      </c>
      <c r="O2150" s="48">
        <v>20980.799999999999</v>
      </c>
      <c r="P2150" s="21" t="s">
        <v>2477</v>
      </c>
      <c r="Q2150" s="21">
        <v>58154748525</v>
      </c>
      <c r="R2150" s="21" t="s">
        <v>40</v>
      </c>
      <c r="S2150" s="3">
        <v>4</v>
      </c>
      <c r="T2150" s="37"/>
      <c r="U2150" s="21" t="s">
        <v>18</v>
      </c>
      <c r="V2150" s="21" t="str">
        <f>VLOOKUP(P2150,'Customer List'!B:C,2,)</f>
        <v>Banglore</v>
      </c>
      <c r="W2150" s="38"/>
      <c r="X2150" s="30">
        <v>45894</v>
      </c>
      <c r="Y2150" s="21">
        <f t="shared" si="223"/>
        <v>2</v>
      </c>
      <c r="Z2150" s="21" t="str">
        <f t="shared" si="224"/>
        <v>Saturday</v>
      </c>
      <c r="AA2150" s="21" t="str">
        <f t="shared" si="225"/>
        <v>Monday</v>
      </c>
      <c r="AB2150" s="21" t="str">
        <f>VLOOKUP(U2150,'Currency Sheet'!A:C,3,)</f>
        <v>DOLLAR</v>
      </c>
      <c r="AC2150" s="42" t="str">
        <f>VLOOKUP(P2150,'Customer List'!B:D,3,)</f>
        <v>OutStation</v>
      </c>
    </row>
    <row r="2151" spans="1:29" x14ac:dyDescent="0.25">
      <c r="A2151" s="21">
        <v>2150</v>
      </c>
      <c r="B2151" s="21" t="s">
        <v>2475</v>
      </c>
      <c r="C2151" s="30">
        <v>45884</v>
      </c>
      <c r="D2151" s="30">
        <v>45890</v>
      </c>
      <c r="E2151" s="47">
        <v>273.75</v>
      </c>
      <c r="F2151" s="47">
        <f t="shared" si="220"/>
        <v>24090</v>
      </c>
      <c r="G2151" s="48">
        <f t="shared" si="221"/>
        <v>24090</v>
      </c>
      <c r="H2151" s="21">
        <v>310938</v>
      </c>
      <c r="I2151" s="21" t="s">
        <v>3200</v>
      </c>
      <c r="J2151" s="21">
        <v>1</v>
      </c>
      <c r="K2151" s="21">
        <v>1</v>
      </c>
      <c r="L2151" s="21">
        <f t="shared" si="222"/>
        <v>0</v>
      </c>
      <c r="M2151" s="21" t="s">
        <v>3282</v>
      </c>
      <c r="N2151" s="30">
        <v>45901</v>
      </c>
      <c r="O2151" s="48">
        <v>53746.25</v>
      </c>
      <c r="P2151" s="21" t="s">
        <v>30</v>
      </c>
      <c r="Q2151" s="21" t="s">
        <v>636</v>
      </c>
      <c r="R2151" s="21" t="s">
        <v>637</v>
      </c>
      <c r="S2151" s="3">
        <v>4</v>
      </c>
      <c r="T2151" s="37"/>
      <c r="U2151" s="21" t="s">
        <v>18</v>
      </c>
      <c r="V2151" s="21" t="str">
        <f>VLOOKUP(P2151,'Customer List'!B:C,2,)</f>
        <v>Delhi</v>
      </c>
      <c r="W2151" s="38"/>
      <c r="X2151" s="30">
        <f>IF(OR(R2151 = "PRIYANKA MADAM", R2151 = "DEEPAK", R2151 = "PORTER"),N2151,"")</f>
        <v>45901</v>
      </c>
      <c r="Y2151" s="21">
        <f t="shared" si="223"/>
        <v>0</v>
      </c>
      <c r="Z2151" s="21" t="str">
        <f t="shared" si="224"/>
        <v>Monday</v>
      </c>
      <c r="AA2151" s="21" t="str">
        <f t="shared" si="225"/>
        <v>Monday</v>
      </c>
      <c r="AB2151" s="21" t="str">
        <f>VLOOKUP(U2151,'Currency Sheet'!A:C,3,)</f>
        <v>DOLLAR</v>
      </c>
      <c r="AC2151" s="42" t="str">
        <f>VLOOKUP(P2151,'Customer List'!B:D,3,)</f>
        <v>Local</v>
      </c>
    </row>
    <row r="2152" spans="1:29" x14ac:dyDescent="0.25">
      <c r="A2152" s="21">
        <v>2151</v>
      </c>
      <c r="B2152" s="21" t="s">
        <v>2475</v>
      </c>
      <c r="C2152" s="30">
        <v>45884</v>
      </c>
      <c r="D2152" s="30">
        <v>45890</v>
      </c>
      <c r="E2152" s="47">
        <v>179.2</v>
      </c>
      <c r="F2152" s="47">
        <f t="shared" si="220"/>
        <v>15769.599999999999</v>
      </c>
      <c r="G2152" s="48">
        <f t="shared" si="221"/>
        <v>15769.599999999999</v>
      </c>
      <c r="H2152" s="21">
        <v>313404</v>
      </c>
      <c r="I2152" s="21" t="s">
        <v>3070</v>
      </c>
      <c r="J2152" s="21">
        <v>1</v>
      </c>
      <c r="K2152" s="21">
        <v>1</v>
      </c>
      <c r="L2152" s="21">
        <f t="shared" si="222"/>
        <v>0</v>
      </c>
      <c r="M2152" s="21" t="s">
        <v>2495</v>
      </c>
      <c r="N2152" s="30">
        <v>45891</v>
      </c>
      <c r="O2152" s="48">
        <v>24320</v>
      </c>
      <c r="P2152" s="21" t="s">
        <v>256</v>
      </c>
      <c r="Q2152" s="21" t="s">
        <v>1127</v>
      </c>
      <c r="R2152" s="21" t="s">
        <v>1127</v>
      </c>
      <c r="S2152" s="3">
        <v>4</v>
      </c>
      <c r="T2152" s="37"/>
      <c r="U2152" s="21" t="s">
        <v>18</v>
      </c>
      <c r="V2152" s="21" t="str">
        <f>VLOOKUP(P2152,'Customer List'!B:C,2,)</f>
        <v>Delhi</v>
      </c>
      <c r="W2152" s="38"/>
      <c r="X2152" s="30">
        <f>IF(OR(R2152 = "PRIYANKA MADAM", R2152 = "DEEPAK", R2152 = "PORTER"),N2152,"")</f>
        <v>45891</v>
      </c>
      <c r="Y2152" s="21">
        <f t="shared" si="223"/>
        <v>0</v>
      </c>
      <c r="Z2152" s="21" t="str">
        <f t="shared" si="224"/>
        <v>Friday</v>
      </c>
      <c r="AA2152" s="21" t="str">
        <f t="shared" si="225"/>
        <v>Friday</v>
      </c>
      <c r="AB2152" s="21" t="str">
        <f>VLOOKUP(U2152,'Currency Sheet'!A:C,3,)</f>
        <v>DOLLAR</v>
      </c>
      <c r="AC2152" s="42" t="str">
        <f>VLOOKUP(P2152,'Customer List'!B:D,3,)</f>
        <v>Local</v>
      </c>
    </row>
    <row r="2153" spans="1:29" x14ac:dyDescent="0.25">
      <c r="A2153" s="21">
        <v>2152</v>
      </c>
      <c r="B2153" s="21" t="s">
        <v>2475</v>
      </c>
      <c r="C2153" s="30">
        <v>45884</v>
      </c>
      <c r="D2153" s="30">
        <v>45890</v>
      </c>
      <c r="E2153" s="47">
        <v>255.5</v>
      </c>
      <c r="F2153" s="47">
        <f t="shared" si="220"/>
        <v>22484</v>
      </c>
      <c r="G2153" s="48">
        <f t="shared" si="221"/>
        <v>22484</v>
      </c>
      <c r="H2153" s="21">
        <v>313566</v>
      </c>
      <c r="I2153" s="21" t="s">
        <v>3201</v>
      </c>
      <c r="J2153" s="21">
        <v>1</v>
      </c>
      <c r="K2153" s="21">
        <v>1</v>
      </c>
      <c r="L2153" s="21">
        <f t="shared" si="222"/>
        <v>0</v>
      </c>
      <c r="M2153" s="21" t="s">
        <v>2496</v>
      </c>
      <c r="N2153" s="30">
        <v>45891</v>
      </c>
      <c r="O2153" s="48">
        <v>0</v>
      </c>
      <c r="P2153" s="21" t="s">
        <v>625</v>
      </c>
      <c r="Q2153" s="21" t="s">
        <v>636</v>
      </c>
      <c r="R2153" s="21" t="s">
        <v>637</v>
      </c>
      <c r="S2153" s="3">
        <v>4</v>
      </c>
      <c r="T2153" s="37"/>
      <c r="U2153" s="21" t="s">
        <v>18</v>
      </c>
      <c r="V2153" s="21" t="str">
        <f>VLOOKUP(P2153,'Customer List'!B:C,2,)</f>
        <v>Delhi</v>
      </c>
      <c r="W2153" s="38"/>
      <c r="X2153" s="30">
        <v>45891</v>
      </c>
      <c r="Y2153" s="21">
        <f t="shared" si="223"/>
        <v>0</v>
      </c>
      <c r="Z2153" s="21" t="str">
        <f t="shared" si="224"/>
        <v>Friday</v>
      </c>
      <c r="AA2153" s="21" t="str">
        <f t="shared" si="225"/>
        <v>Friday</v>
      </c>
      <c r="AB2153" s="21" t="str">
        <f>VLOOKUP(U2153,'Currency Sheet'!A:C,3,)</f>
        <v>DOLLAR</v>
      </c>
      <c r="AC2153" s="42" t="str">
        <f>VLOOKUP(P2153,'Customer List'!B:D,3,)</f>
        <v>Local</v>
      </c>
    </row>
    <row r="2154" spans="1:29" x14ac:dyDescent="0.25">
      <c r="A2154" s="21">
        <v>2153</v>
      </c>
      <c r="B2154" s="21" t="s">
        <v>2475</v>
      </c>
      <c r="C2154" s="30">
        <v>45884</v>
      </c>
      <c r="D2154" s="30">
        <v>45890</v>
      </c>
      <c r="E2154" s="47">
        <v>273.75</v>
      </c>
      <c r="F2154" s="47">
        <f t="shared" si="220"/>
        <v>24090</v>
      </c>
      <c r="G2154" s="48">
        <f t="shared" si="221"/>
        <v>24090</v>
      </c>
      <c r="H2154" s="21">
        <v>317332</v>
      </c>
      <c r="I2154" s="21" t="s">
        <v>1484</v>
      </c>
      <c r="J2154" s="21">
        <v>1</v>
      </c>
      <c r="K2154" s="21">
        <v>1</v>
      </c>
      <c r="L2154" s="21">
        <f t="shared" si="222"/>
        <v>0</v>
      </c>
      <c r="M2154" s="21" t="s">
        <v>2535</v>
      </c>
      <c r="N2154" s="30">
        <v>45892</v>
      </c>
      <c r="O2154" s="48">
        <v>41299</v>
      </c>
      <c r="P2154" s="21" t="s">
        <v>895</v>
      </c>
      <c r="Q2154" s="21">
        <v>58154750441</v>
      </c>
      <c r="R2154" s="21" t="s">
        <v>40</v>
      </c>
      <c r="S2154" s="3">
        <v>4</v>
      </c>
      <c r="T2154" s="37"/>
      <c r="U2154" s="21" t="s">
        <v>18</v>
      </c>
      <c r="V2154" s="21" t="str">
        <f>VLOOKUP(P2154,'Customer List'!B:C,2,)</f>
        <v>Banglore</v>
      </c>
      <c r="W2154" s="38"/>
      <c r="X2154" s="30">
        <v>45894</v>
      </c>
      <c r="Y2154" s="21">
        <f t="shared" si="223"/>
        <v>2</v>
      </c>
      <c r="Z2154" s="21" t="str">
        <f t="shared" si="224"/>
        <v>Saturday</v>
      </c>
      <c r="AA2154" s="21" t="str">
        <f t="shared" si="225"/>
        <v>Monday</v>
      </c>
      <c r="AB2154" s="21" t="str">
        <f>VLOOKUP(U2154,'Currency Sheet'!A:C,3,)</f>
        <v>DOLLAR</v>
      </c>
      <c r="AC2154" s="42" t="str">
        <f>VLOOKUP(P2154,'Customer List'!B:D,3,)</f>
        <v>OutStation</v>
      </c>
    </row>
    <row r="2155" spans="1:29" x14ac:dyDescent="0.25">
      <c r="A2155" s="21">
        <v>2154</v>
      </c>
      <c r="B2155" s="21" t="s">
        <v>2475</v>
      </c>
      <c r="C2155" s="30">
        <v>45884</v>
      </c>
      <c r="D2155" s="30">
        <v>45890</v>
      </c>
      <c r="E2155" s="47">
        <v>58.1</v>
      </c>
      <c r="F2155" s="47">
        <f t="shared" si="220"/>
        <v>5112.8</v>
      </c>
      <c r="G2155" s="48">
        <f t="shared" si="221"/>
        <v>5112.8</v>
      </c>
      <c r="H2155" s="21">
        <v>317406</v>
      </c>
      <c r="I2155" s="21" t="s">
        <v>3202</v>
      </c>
      <c r="J2155" s="21">
        <v>1</v>
      </c>
      <c r="K2155" s="21">
        <v>1</v>
      </c>
      <c r="L2155" s="21">
        <f t="shared" si="222"/>
        <v>0</v>
      </c>
      <c r="M2155" s="21" t="s">
        <v>2730</v>
      </c>
      <c r="N2155" s="30">
        <v>45896</v>
      </c>
      <c r="O2155" s="48">
        <v>0</v>
      </c>
      <c r="P2155" s="21" t="s">
        <v>625</v>
      </c>
      <c r="Q2155" s="21" t="s">
        <v>2070</v>
      </c>
      <c r="R2155" s="21" t="s">
        <v>637</v>
      </c>
      <c r="S2155" s="3">
        <v>4</v>
      </c>
      <c r="T2155" s="37"/>
      <c r="U2155" s="21" t="s">
        <v>18</v>
      </c>
      <c r="V2155" s="21" t="str">
        <f>VLOOKUP(P2155,'Customer List'!B:C,2,)</f>
        <v>Delhi</v>
      </c>
      <c r="W2155" s="38"/>
      <c r="X2155" s="30">
        <v>45896</v>
      </c>
      <c r="Y2155" s="21">
        <f t="shared" si="223"/>
        <v>0</v>
      </c>
      <c r="Z2155" s="21" t="str">
        <f t="shared" si="224"/>
        <v>Wednesday</v>
      </c>
      <c r="AA2155" s="21" t="str">
        <f t="shared" si="225"/>
        <v>Wednesday</v>
      </c>
      <c r="AB2155" s="21" t="str">
        <f>VLOOKUP(U2155,'Currency Sheet'!A:C,3,)</f>
        <v>DOLLAR</v>
      </c>
      <c r="AC2155" s="42" t="str">
        <f>VLOOKUP(P2155,'Customer List'!B:D,3,)</f>
        <v>Local</v>
      </c>
    </row>
    <row r="2156" spans="1:29" x14ac:dyDescent="0.25">
      <c r="A2156" s="21">
        <v>2155</v>
      </c>
      <c r="B2156" s="21" t="s">
        <v>2475</v>
      </c>
      <c r="C2156" s="30">
        <v>45884</v>
      </c>
      <c r="D2156" s="30">
        <v>45890</v>
      </c>
      <c r="E2156" s="47">
        <v>318</v>
      </c>
      <c r="F2156" s="47">
        <f t="shared" si="220"/>
        <v>27984</v>
      </c>
      <c r="G2156" s="48">
        <f t="shared" si="221"/>
        <v>27984</v>
      </c>
      <c r="H2156" s="21">
        <v>317438</v>
      </c>
      <c r="I2156" s="21" t="s">
        <v>1704</v>
      </c>
      <c r="J2156" s="21">
        <v>1</v>
      </c>
      <c r="K2156" s="21">
        <v>1</v>
      </c>
      <c r="L2156" s="21">
        <f t="shared" si="222"/>
        <v>0</v>
      </c>
      <c r="M2156" s="21" t="s">
        <v>2535</v>
      </c>
      <c r="N2156" s="30">
        <v>45892</v>
      </c>
      <c r="O2156" s="48">
        <v>47975</v>
      </c>
      <c r="P2156" s="21" t="s">
        <v>895</v>
      </c>
      <c r="Q2156" s="21">
        <v>58154750441</v>
      </c>
      <c r="R2156" s="21" t="s">
        <v>40</v>
      </c>
      <c r="S2156" s="3">
        <v>4</v>
      </c>
      <c r="T2156" s="37"/>
      <c r="U2156" s="21" t="s">
        <v>18</v>
      </c>
      <c r="V2156" s="21" t="str">
        <f>VLOOKUP(P2156,'Customer List'!B:C,2,)</f>
        <v>Banglore</v>
      </c>
      <c r="W2156" s="38"/>
      <c r="X2156" s="30">
        <v>45894</v>
      </c>
      <c r="Y2156" s="21">
        <f t="shared" si="223"/>
        <v>2</v>
      </c>
      <c r="Z2156" s="21" t="str">
        <f t="shared" si="224"/>
        <v>Saturday</v>
      </c>
      <c r="AA2156" s="21" t="str">
        <f t="shared" si="225"/>
        <v>Monday</v>
      </c>
      <c r="AB2156" s="21" t="str">
        <f>VLOOKUP(U2156,'Currency Sheet'!A:C,3,)</f>
        <v>DOLLAR</v>
      </c>
      <c r="AC2156" s="42" t="str">
        <f>VLOOKUP(P2156,'Customer List'!B:D,3,)</f>
        <v>OutStation</v>
      </c>
    </row>
    <row r="2157" spans="1:29" x14ac:dyDescent="0.25">
      <c r="A2157" s="21">
        <v>2156</v>
      </c>
      <c r="B2157" s="21" t="s">
        <v>2475</v>
      </c>
      <c r="C2157" s="30">
        <v>45884</v>
      </c>
      <c r="D2157" s="30">
        <v>45890</v>
      </c>
      <c r="E2157" s="47">
        <v>147.69999999999999</v>
      </c>
      <c r="F2157" s="47">
        <f t="shared" si="220"/>
        <v>12997.599999999999</v>
      </c>
      <c r="G2157" s="48">
        <f t="shared" si="221"/>
        <v>12997.599999999999</v>
      </c>
      <c r="H2157" s="21">
        <v>318320</v>
      </c>
      <c r="I2157" s="21" t="s">
        <v>3203</v>
      </c>
      <c r="J2157" s="21">
        <v>1</v>
      </c>
      <c r="K2157" s="21">
        <v>1</v>
      </c>
      <c r="L2157" s="21">
        <f t="shared" si="222"/>
        <v>0</v>
      </c>
      <c r="M2157" s="21" t="s">
        <v>2730</v>
      </c>
      <c r="N2157" s="30">
        <v>45896</v>
      </c>
      <c r="O2157" s="48">
        <v>0</v>
      </c>
      <c r="P2157" s="21" t="s">
        <v>625</v>
      </c>
      <c r="Q2157" s="21" t="s">
        <v>2070</v>
      </c>
      <c r="R2157" s="21" t="s">
        <v>637</v>
      </c>
      <c r="S2157" s="3">
        <v>4</v>
      </c>
      <c r="T2157" s="37"/>
      <c r="U2157" s="21" t="s">
        <v>18</v>
      </c>
      <c r="V2157" s="21" t="str">
        <f>VLOOKUP(P2157,'Customer List'!B:C,2,)</f>
        <v>Delhi</v>
      </c>
      <c r="W2157" s="38"/>
      <c r="X2157" s="30">
        <v>45896</v>
      </c>
      <c r="Y2157" s="21">
        <f t="shared" si="223"/>
        <v>0</v>
      </c>
      <c r="Z2157" s="21" t="str">
        <f t="shared" si="224"/>
        <v>Wednesday</v>
      </c>
      <c r="AA2157" s="21" t="str">
        <f t="shared" si="225"/>
        <v>Wednesday</v>
      </c>
      <c r="AB2157" s="21" t="str">
        <f>VLOOKUP(U2157,'Currency Sheet'!A:C,3,)</f>
        <v>DOLLAR</v>
      </c>
      <c r="AC2157" s="42" t="str">
        <f>VLOOKUP(P2157,'Customer List'!B:D,3,)</f>
        <v>Local</v>
      </c>
    </row>
    <row r="2158" spans="1:29" x14ac:dyDescent="0.25">
      <c r="A2158" s="21">
        <v>2157</v>
      </c>
      <c r="B2158" s="21" t="s">
        <v>2475</v>
      </c>
      <c r="C2158" s="30">
        <v>45884</v>
      </c>
      <c r="D2158" s="30">
        <v>45890</v>
      </c>
      <c r="E2158" s="47">
        <v>104.3</v>
      </c>
      <c r="F2158" s="47">
        <f t="shared" si="220"/>
        <v>9178.4</v>
      </c>
      <c r="G2158" s="48">
        <f t="shared" si="221"/>
        <v>9178.4</v>
      </c>
      <c r="H2158" s="21">
        <v>321109</v>
      </c>
      <c r="I2158" s="21" t="s">
        <v>3204</v>
      </c>
      <c r="J2158" s="21">
        <v>1</v>
      </c>
      <c r="K2158" s="21">
        <v>1</v>
      </c>
      <c r="L2158" s="21">
        <f t="shared" si="222"/>
        <v>0</v>
      </c>
      <c r="M2158" s="21" t="s">
        <v>2546</v>
      </c>
      <c r="N2158" s="30">
        <v>45892</v>
      </c>
      <c r="O2158" s="48">
        <v>12739.5</v>
      </c>
      <c r="P2158" s="21" t="s">
        <v>883</v>
      </c>
      <c r="Q2158" s="21">
        <v>58154749166</v>
      </c>
      <c r="R2158" s="21" t="s">
        <v>40</v>
      </c>
      <c r="S2158" s="3">
        <v>4</v>
      </c>
      <c r="T2158" s="37"/>
      <c r="U2158" s="21" t="s">
        <v>18</v>
      </c>
      <c r="V2158" s="21" t="str">
        <f>VLOOKUP(P2158,'Customer List'!B:C,2,)</f>
        <v>Kolkata</v>
      </c>
      <c r="W2158" s="38"/>
      <c r="X2158" s="30">
        <v>45894</v>
      </c>
      <c r="Y2158" s="21">
        <f t="shared" si="223"/>
        <v>2</v>
      </c>
      <c r="Z2158" s="21" t="str">
        <f t="shared" si="224"/>
        <v>Saturday</v>
      </c>
      <c r="AA2158" s="21" t="str">
        <f t="shared" si="225"/>
        <v>Monday</v>
      </c>
      <c r="AB2158" s="21" t="str">
        <f>VLOOKUP(U2158,'Currency Sheet'!A:C,3,)</f>
        <v>DOLLAR</v>
      </c>
      <c r="AC2158" s="42" t="str">
        <f>VLOOKUP(P2158,'Customer List'!B:D,3,)</f>
        <v>OutStation</v>
      </c>
    </row>
    <row r="2159" spans="1:29" x14ac:dyDescent="0.25">
      <c r="A2159" s="21">
        <v>2158</v>
      </c>
      <c r="B2159" s="21" t="s">
        <v>2475</v>
      </c>
      <c r="C2159" s="30">
        <v>45884</v>
      </c>
      <c r="D2159" s="30">
        <v>45890</v>
      </c>
      <c r="E2159" s="47">
        <v>313.5</v>
      </c>
      <c r="F2159" s="47">
        <f t="shared" si="220"/>
        <v>27588</v>
      </c>
      <c r="G2159" s="48">
        <f t="shared" si="221"/>
        <v>27588</v>
      </c>
      <c r="H2159" s="21">
        <v>321142</v>
      </c>
      <c r="I2159" s="21" t="s">
        <v>3205</v>
      </c>
      <c r="J2159" s="21">
        <v>1</v>
      </c>
      <c r="K2159" s="21">
        <v>1</v>
      </c>
      <c r="L2159" s="21">
        <f t="shared" si="222"/>
        <v>0</v>
      </c>
      <c r="M2159" s="21" t="s">
        <v>2535</v>
      </c>
      <c r="N2159" s="30">
        <v>45892</v>
      </c>
      <c r="O2159" s="48">
        <v>47296</v>
      </c>
      <c r="P2159" s="21" t="s">
        <v>895</v>
      </c>
      <c r="Q2159" s="21">
        <v>58154750441</v>
      </c>
      <c r="R2159" s="21" t="s">
        <v>40</v>
      </c>
      <c r="S2159" s="3">
        <v>4</v>
      </c>
      <c r="T2159" s="37"/>
      <c r="U2159" s="21" t="s">
        <v>18</v>
      </c>
      <c r="V2159" s="21" t="str">
        <f>VLOOKUP(P2159,'Customer List'!B:C,2,)</f>
        <v>Banglore</v>
      </c>
      <c r="W2159" s="38"/>
      <c r="X2159" s="30">
        <v>45894</v>
      </c>
      <c r="Y2159" s="21">
        <f t="shared" si="223"/>
        <v>2</v>
      </c>
      <c r="Z2159" s="21" t="str">
        <f t="shared" si="224"/>
        <v>Saturday</v>
      </c>
      <c r="AA2159" s="21" t="str">
        <f t="shared" si="225"/>
        <v>Monday</v>
      </c>
      <c r="AB2159" s="21" t="str">
        <f>VLOOKUP(U2159,'Currency Sheet'!A:C,3,)</f>
        <v>DOLLAR</v>
      </c>
      <c r="AC2159" s="42" t="str">
        <f>VLOOKUP(P2159,'Customer List'!B:D,3,)</f>
        <v>OutStation</v>
      </c>
    </row>
    <row r="2160" spans="1:29" x14ac:dyDescent="0.25">
      <c r="A2160" s="21">
        <v>2159</v>
      </c>
      <c r="B2160" s="21" t="s">
        <v>2475</v>
      </c>
      <c r="C2160" s="30">
        <v>45884</v>
      </c>
      <c r="D2160" s="30">
        <v>45890</v>
      </c>
      <c r="E2160" s="47">
        <v>163.1</v>
      </c>
      <c r="F2160" s="47">
        <f t="shared" si="220"/>
        <v>14352.8</v>
      </c>
      <c r="G2160" s="48">
        <f t="shared" si="221"/>
        <v>14352.8</v>
      </c>
      <c r="H2160" s="21">
        <v>321306</v>
      </c>
      <c r="I2160" s="21" t="s">
        <v>3206</v>
      </c>
      <c r="J2160" s="21">
        <v>1</v>
      </c>
      <c r="K2160" s="21">
        <v>1</v>
      </c>
      <c r="L2160" s="21">
        <f t="shared" si="222"/>
        <v>0</v>
      </c>
      <c r="M2160" s="21" t="s">
        <v>3285</v>
      </c>
      <c r="N2160" s="30">
        <v>45901</v>
      </c>
      <c r="O2160" s="48">
        <v>0</v>
      </c>
      <c r="P2160" s="21" t="s">
        <v>30</v>
      </c>
      <c r="Q2160" s="21" t="s">
        <v>2070</v>
      </c>
      <c r="R2160" s="21" t="s">
        <v>637</v>
      </c>
      <c r="S2160" s="3">
        <v>4</v>
      </c>
      <c r="T2160" s="37" t="s">
        <v>609</v>
      </c>
      <c r="U2160" s="21" t="s">
        <v>18</v>
      </c>
      <c r="V2160" s="21" t="str">
        <f>VLOOKUP(P2160,'Customer List'!B:C,2,)</f>
        <v>Delhi</v>
      </c>
      <c r="W2160" s="38"/>
      <c r="X2160" s="30">
        <f>IF(OR(R2160 = "PRIYANKA MADAM", R2160 = "DEEPAK", R2160 = "PORTER"),N2160,"")</f>
        <v>45901</v>
      </c>
      <c r="Y2160" s="21">
        <f t="shared" si="223"/>
        <v>0</v>
      </c>
      <c r="Z2160" s="21" t="str">
        <f t="shared" si="224"/>
        <v>Monday</v>
      </c>
      <c r="AA2160" s="21" t="str">
        <f t="shared" si="225"/>
        <v>Monday</v>
      </c>
      <c r="AB2160" s="21" t="str">
        <f>VLOOKUP(U2160,'Currency Sheet'!A:C,3,)</f>
        <v>DOLLAR</v>
      </c>
      <c r="AC2160" s="42" t="str">
        <f>VLOOKUP(P2160,'Customer List'!B:D,3,)</f>
        <v>Local</v>
      </c>
    </row>
    <row r="2161" spans="1:29" x14ac:dyDescent="0.25">
      <c r="A2161" s="21">
        <v>2160</v>
      </c>
      <c r="B2161" s="21" t="s">
        <v>2475</v>
      </c>
      <c r="C2161" s="30">
        <v>45884</v>
      </c>
      <c r="D2161" s="30">
        <v>45890</v>
      </c>
      <c r="E2161" s="47">
        <v>144.19999999999999</v>
      </c>
      <c r="F2161" s="47">
        <f t="shared" si="220"/>
        <v>12689.599999999999</v>
      </c>
      <c r="G2161" s="48">
        <f t="shared" si="221"/>
        <v>12689.599999999999</v>
      </c>
      <c r="H2161" s="21">
        <v>325504</v>
      </c>
      <c r="I2161" s="21" t="s">
        <v>3207</v>
      </c>
      <c r="J2161" s="21">
        <v>1</v>
      </c>
      <c r="K2161" s="21">
        <v>1</v>
      </c>
      <c r="L2161" s="21">
        <f t="shared" si="222"/>
        <v>0</v>
      </c>
      <c r="M2161" s="21" t="s">
        <v>2730</v>
      </c>
      <c r="N2161" s="30">
        <v>45896</v>
      </c>
      <c r="O2161" s="48">
        <v>0</v>
      </c>
      <c r="P2161" s="21" t="s">
        <v>625</v>
      </c>
      <c r="Q2161" s="21" t="s">
        <v>2070</v>
      </c>
      <c r="R2161" s="21" t="s">
        <v>637</v>
      </c>
      <c r="S2161" s="3">
        <v>4</v>
      </c>
      <c r="T2161" s="37"/>
      <c r="U2161" s="21" t="s">
        <v>18</v>
      </c>
      <c r="V2161" s="21" t="str">
        <f>VLOOKUP(P2161,'Customer List'!B:C,2,)</f>
        <v>Delhi</v>
      </c>
      <c r="W2161" s="38"/>
      <c r="X2161" s="30">
        <v>45896</v>
      </c>
      <c r="Y2161" s="21">
        <f t="shared" si="223"/>
        <v>0</v>
      </c>
      <c r="Z2161" s="21" t="str">
        <f t="shared" si="224"/>
        <v>Wednesday</v>
      </c>
      <c r="AA2161" s="21" t="str">
        <f t="shared" si="225"/>
        <v>Wednesday</v>
      </c>
      <c r="AB2161" s="21" t="str">
        <f>VLOOKUP(U2161,'Currency Sheet'!A:C,3,)</f>
        <v>DOLLAR</v>
      </c>
      <c r="AC2161" s="42" t="str">
        <f>VLOOKUP(P2161,'Customer List'!B:D,3,)</f>
        <v>Local</v>
      </c>
    </row>
    <row r="2162" spans="1:29" x14ac:dyDescent="0.25">
      <c r="A2162" s="21">
        <v>2161</v>
      </c>
      <c r="B2162" s="21" t="s">
        <v>2475</v>
      </c>
      <c r="C2162" s="30">
        <v>45884</v>
      </c>
      <c r="D2162" s="30">
        <v>45890</v>
      </c>
      <c r="E2162" s="47">
        <v>147.69999999999999</v>
      </c>
      <c r="F2162" s="47">
        <f t="shared" si="220"/>
        <v>12997.599999999999</v>
      </c>
      <c r="G2162" s="48">
        <f t="shared" si="221"/>
        <v>12997.599999999999</v>
      </c>
      <c r="H2162" s="21">
        <v>325604</v>
      </c>
      <c r="I2162" s="21" t="s">
        <v>3208</v>
      </c>
      <c r="J2162" s="21">
        <v>1</v>
      </c>
      <c r="K2162" s="21">
        <v>1</v>
      </c>
      <c r="L2162" s="21">
        <f t="shared" si="222"/>
        <v>0</v>
      </c>
      <c r="M2162" s="21" t="s">
        <v>2543</v>
      </c>
      <c r="N2162" s="30">
        <v>45892</v>
      </c>
      <c r="O2162" s="48">
        <v>23547.599999999999</v>
      </c>
      <c r="P2162" s="21" t="s">
        <v>2477</v>
      </c>
      <c r="Q2162" s="21">
        <v>58154748525</v>
      </c>
      <c r="R2162" s="21" t="s">
        <v>40</v>
      </c>
      <c r="S2162" s="3">
        <v>4</v>
      </c>
      <c r="T2162" s="37"/>
      <c r="U2162" s="21" t="s">
        <v>18</v>
      </c>
      <c r="V2162" s="21" t="str">
        <f>VLOOKUP(P2162,'Customer List'!B:C,2,)</f>
        <v>Banglore</v>
      </c>
      <c r="W2162" s="38"/>
      <c r="X2162" s="30">
        <v>45894</v>
      </c>
      <c r="Y2162" s="21">
        <f t="shared" si="223"/>
        <v>2</v>
      </c>
      <c r="Z2162" s="21" t="str">
        <f t="shared" si="224"/>
        <v>Saturday</v>
      </c>
      <c r="AA2162" s="21" t="str">
        <f t="shared" si="225"/>
        <v>Monday</v>
      </c>
      <c r="AB2162" s="21" t="str">
        <f>VLOOKUP(U2162,'Currency Sheet'!A:C,3,)</f>
        <v>DOLLAR</v>
      </c>
      <c r="AC2162" s="42" t="str">
        <f>VLOOKUP(P2162,'Customer List'!B:D,3,)</f>
        <v>OutStation</v>
      </c>
    </row>
    <row r="2163" spans="1:29" x14ac:dyDescent="0.25">
      <c r="A2163" s="21">
        <v>2162</v>
      </c>
      <c r="B2163" s="21" t="s">
        <v>2475</v>
      </c>
      <c r="C2163" s="30">
        <v>45884</v>
      </c>
      <c r="D2163" s="30">
        <v>45890</v>
      </c>
      <c r="E2163" s="47">
        <v>102.9</v>
      </c>
      <c r="F2163" s="47">
        <f t="shared" si="220"/>
        <v>9055.2000000000007</v>
      </c>
      <c r="G2163" s="48">
        <f t="shared" si="221"/>
        <v>9055.2000000000007</v>
      </c>
      <c r="H2163" s="21">
        <v>329951</v>
      </c>
      <c r="I2163" s="21" t="s">
        <v>3209</v>
      </c>
      <c r="J2163" s="21">
        <v>1</v>
      </c>
      <c r="K2163" s="21">
        <v>1</v>
      </c>
      <c r="L2163" s="21">
        <f t="shared" si="222"/>
        <v>0</v>
      </c>
      <c r="M2163" s="21" t="s">
        <v>3277</v>
      </c>
      <c r="N2163" s="30">
        <v>45899</v>
      </c>
      <c r="O2163" s="48">
        <v>15493.8</v>
      </c>
      <c r="P2163" s="21" t="s">
        <v>1080</v>
      </c>
      <c r="Q2163" s="21">
        <v>58155038594</v>
      </c>
      <c r="R2163" s="21" t="s">
        <v>40</v>
      </c>
      <c r="S2163" s="3">
        <v>4</v>
      </c>
      <c r="T2163" s="37"/>
      <c r="U2163" s="21" t="s">
        <v>18</v>
      </c>
      <c r="V2163" s="21" t="str">
        <f>VLOOKUP(P2163,'Customer List'!B:C,2,)</f>
        <v>Lucknow</v>
      </c>
      <c r="W2163" s="38"/>
      <c r="X2163" s="30">
        <v>45901</v>
      </c>
      <c r="Y2163" s="21">
        <f t="shared" si="223"/>
        <v>2</v>
      </c>
      <c r="Z2163" s="21" t="str">
        <f t="shared" si="224"/>
        <v>Saturday</v>
      </c>
      <c r="AA2163" s="21" t="str">
        <f t="shared" si="225"/>
        <v>Monday</v>
      </c>
      <c r="AB2163" s="21" t="str">
        <f>VLOOKUP(U2163,'Currency Sheet'!A:C,3,)</f>
        <v>DOLLAR</v>
      </c>
      <c r="AC2163" s="42" t="str">
        <f>VLOOKUP(P2163,'Customer List'!B:D,3,)</f>
        <v>OutStation</v>
      </c>
    </row>
    <row r="2164" spans="1:29" x14ac:dyDescent="0.25">
      <c r="A2164" s="21">
        <v>2163</v>
      </c>
      <c r="B2164" s="21" t="s">
        <v>2475</v>
      </c>
      <c r="C2164" s="30">
        <v>45884</v>
      </c>
      <c r="D2164" s="30">
        <v>45890</v>
      </c>
      <c r="E2164" s="47">
        <v>144.19999999999999</v>
      </c>
      <c r="F2164" s="47">
        <f t="shared" si="220"/>
        <v>12689.599999999999</v>
      </c>
      <c r="G2164" s="48">
        <f t="shared" si="221"/>
        <v>12689.599999999999</v>
      </c>
      <c r="H2164" s="21">
        <v>331206</v>
      </c>
      <c r="I2164" s="21" t="s">
        <v>3210</v>
      </c>
      <c r="J2164" s="21">
        <v>1</v>
      </c>
      <c r="K2164" s="21">
        <v>1</v>
      </c>
      <c r="L2164" s="21">
        <f t="shared" si="222"/>
        <v>0</v>
      </c>
      <c r="M2164" s="21" t="s">
        <v>2730</v>
      </c>
      <c r="N2164" s="30">
        <v>45896</v>
      </c>
      <c r="O2164" s="48">
        <v>0</v>
      </c>
      <c r="P2164" s="21" t="s">
        <v>625</v>
      </c>
      <c r="Q2164" s="21" t="s">
        <v>2070</v>
      </c>
      <c r="R2164" s="21" t="s">
        <v>637</v>
      </c>
      <c r="S2164" s="3">
        <v>4</v>
      </c>
      <c r="T2164" s="37"/>
      <c r="U2164" s="21" t="s">
        <v>18</v>
      </c>
      <c r="V2164" s="21" t="str">
        <f>VLOOKUP(P2164,'Customer List'!B:C,2,)</f>
        <v>Delhi</v>
      </c>
      <c r="W2164" s="38"/>
      <c r="X2164" s="30">
        <v>45896</v>
      </c>
      <c r="Y2164" s="21">
        <f t="shared" si="223"/>
        <v>0</v>
      </c>
      <c r="Z2164" s="21" t="str">
        <f t="shared" si="224"/>
        <v>Wednesday</v>
      </c>
      <c r="AA2164" s="21" t="str">
        <f t="shared" si="225"/>
        <v>Wednesday</v>
      </c>
      <c r="AB2164" s="21" t="str">
        <f>VLOOKUP(U2164,'Currency Sheet'!A:C,3,)</f>
        <v>DOLLAR</v>
      </c>
      <c r="AC2164" s="42" t="str">
        <f>VLOOKUP(P2164,'Customer List'!B:D,3,)</f>
        <v>Local</v>
      </c>
    </row>
    <row r="2165" spans="1:29" x14ac:dyDescent="0.25">
      <c r="A2165" s="21">
        <v>2164</v>
      </c>
      <c r="B2165" s="21" t="s">
        <v>2475</v>
      </c>
      <c r="C2165" s="30">
        <v>45884</v>
      </c>
      <c r="D2165" s="30">
        <v>45890</v>
      </c>
      <c r="E2165" s="47">
        <v>147.69999999999999</v>
      </c>
      <c r="F2165" s="47">
        <f t="shared" si="220"/>
        <v>12997.599999999999</v>
      </c>
      <c r="G2165" s="48">
        <f t="shared" si="221"/>
        <v>12997.599999999999</v>
      </c>
      <c r="H2165" s="21">
        <v>331208</v>
      </c>
      <c r="I2165" s="21" t="s">
        <v>2845</v>
      </c>
      <c r="J2165" s="21">
        <v>1</v>
      </c>
      <c r="K2165" s="21">
        <v>1</v>
      </c>
      <c r="L2165" s="21">
        <f t="shared" si="222"/>
        <v>0</v>
      </c>
      <c r="M2165" s="21" t="s">
        <v>2543</v>
      </c>
      <c r="N2165" s="30">
        <v>45892</v>
      </c>
      <c r="O2165" s="48">
        <v>23547.599999999999</v>
      </c>
      <c r="P2165" s="21" t="s">
        <v>2477</v>
      </c>
      <c r="Q2165" s="21">
        <v>58154748525</v>
      </c>
      <c r="R2165" s="21" t="s">
        <v>40</v>
      </c>
      <c r="S2165" s="3">
        <v>4</v>
      </c>
      <c r="T2165" s="37"/>
      <c r="U2165" s="21" t="s">
        <v>18</v>
      </c>
      <c r="V2165" s="21" t="str">
        <f>VLOOKUP(P2165,'Customer List'!B:C,2,)</f>
        <v>Banglore</v>
      </c>
      <c r="W2165" s="38"/>
      <c r="X2165" s="30">
        <v>45894</v>
      </c>
      <c r="Y2165" s="21">
        <f t="shared" si="223"/>
        <v>2</v>
      </c>
      <c r="Z2165" s="21" t="str">
        <f t="shared" si="224"/>
        <v>Saturday</v>
      </c>
      <c r="AA2165" s="21" t="str">
        <f t="shared" si="225"/>
        <v>Monday</v>
      </c>
      <c r="AB2165" s="21" t="str">
        <f>VLOOKUP(U2165,'Currency Sheet'!A:C,3,)</f>
        <v>DOLLAR</v>
      </c>
      <c r="AC2165" s="42" t="str">
        <f>VLOOKUP(P2165,'Customer List'!B:D,3,)</f>
        <v>OutStation</v>
      </c>
    </row>
    <row r="2166" spans="1:29" x14ac:dyDescent="0.25">
      <c r="A2166" s="21">
        <v>2165</v>
      </c>
      <c r="B2166" s="21" t="s">
        <v>2475</v>
      </c>
      <c r="C2166" s="30">
        <v>45884</v>
      </c>
      <c r="D2166" s="30">
        <v>45890</v>
      </c>
      <c r="E2166" s="47">
        <v>326.25</v>
      </c>
      <c r="F2166" s="47">
        <f t="shared" si="220"/>
        <v>28710</v>
      </c>
      <c r="G2166" s="48">
        <f t="shared" si="221"/>
        <v>28710</v>
      </c>
      <c r="H2166" s="21">
        <v>331246</v>
      </c>
      <c r="I2166" s="21" t="s">
        <v>3211</v>
      </c>
      <c r="J2166" s="21">
        <v>1</v>
      </c>
      <c r="K2166" s="21">
        <v>1</v>
      </c>
      <c r="L2166" s="21">
        <f t="shared" si="222"/>
        <v>0</v>
      </c>
      <c r="M2166" s="21" t="s">
        <v>2492</v>
      </c>
      <c r="N2166" s="30">
        <v>45891</v>
      </c>
      <c r="O2166" s="48">
        <v>37192.5</v>
      </c>
      <c r="P2166" s="21" t="s">
        <v>2478</v>
      </c>
      <c r="Q2166" s="21" t="s">
        <v>636</v>
      </c>
      <c r="R2166" s="21" t="s">
        <v>637</v>
      </c>
      <c r="S2166" s="3">
        <v>4</v>
      </c>
      <c r="T2166" s="37"/>
      <c r="U2166" s="21" t="s">
        <v>18</v>
      </c>
      <c r="V2166" s="21" t="str">
        <f>VLOOKUP(P2166,'Customer List'!B:C,2,)</f>
        <v>Faridabad</v>
      </c>
      <c r="W2166" s="38"/>
      <c r="X2166" s="30">
        <v>45891</v>
      </c>
      <c r="Y2166" s="21">
        <f t="shared" si="223"/>
        <v>0</v>
      </c>
      <c r="Z2166" s="21" t="str">
        <f t="shared" si="224"/>
        <v>Friday</v>
      </c>
      <c r="AA2166" s="21" t="str">
        <f t="shared" si="225"/>
        <v>Friday</v>
      </c>
      <c r="AB2166" s="21" t="str">
        <f>VLOOKUP(U2166,'Currency Sheet'!A:C,3,)</f>
        <v>DOLLAR</v>
      </c>
      <c r="AC2166" s="42" t="str">
        <f>VLOOKUP(P2166,'Customer List'!B:D,3,)</f>
        <v>Local</v>
      </c>
    </row>
    <row r="2167" spans="1:29" x14ac:dyDescent="0.25">
      <c r="A2167" s="21">
        <v>2166</v>
      </c>
      <c r="B2167" s="21" t="s">
        <v>2475</v>
      </c>
      <c r="C2167" s="30">
        <v>45884</v>
      </c>
      <c r="D2167" s="30">
        <v>45890</v>
      </c>
      <c r="E2167" s="47">
        <v>111.3</v>
      </c>
      <c r="F2167" s="47">
        <f t="shared" si="220"/>
        <v>9794.4</v>
      </c>
      <c r="G2167" s="48">
        <f t="shared" si="221"/>
        <v>9794.4</v>
      </c>
      <c r="H2167" s="21">
        <v>333625</v>
      </c>
      <c r="I2167" s="21" t="s">
        <v>3212</v>
      </c>
      <c r="J2167" s="21">
        <v>1</v>
      </c>
      <c r="K2167" s="21">
        <v>1</v>
      </c>
      <c r="L2167" s="21">
        <f t="shared" si="222"/>
        <v>0</v>
      </c>
      <c r="M2167" s="21" t="s">
        <v>2546</v>
      </c>
      <c r="N2167" s="30">
        <v>45892</v>
      </c>
      <c r="O2167" s="48">
        <v>13594.5</v>
      </c>
      <c r="P2167" s="21" t="s">
        <v>2479</v>
      </c>
      <c r="Q2167" s="21">
        <v>58154749166</v>
      </c>
      <c r="R2167" s="21" t="s">
        <v>40</v>
      </c>
      <c r="S2167" s="3">
        <v>4</v>
      </c>
      <c r="T2167" s="37"/>
      <c r="U2167" s="21" t="s">
        <v>18</v>
      </c>
      <c r="V2167" s="21" t="str">
        <f>VLOOKUP(P2167,'Customer List'!B:C,2,)</f>
        <v>Kolkata</v>
      </c>
      <c r="W2167" s="38"/>
      <c r="X2167" s="30">
        <v>45894</v>
      </c>
      <c r="Y2167" s="21">
        <f t="shared" si="223"/>
        <v>2</v>
      </c>
      <c r="Z2167" s="21" t="str">
        <f t="shared" si="224"/>
        <v>Saturday</v>
      </c>
      <c r="AA2167" s="21" t="str">
        <f t="shared" si="225"/>
        <v>Monday</v>
      </c>
      <c r="AB2167" s="21" t="str">
        <f>VLOOKUP(U2167,'Currency Sheet'!A:C,3,)</f>
        <v>DOLLAR</v>
      </c>
      <c r="AC2167" s="42" t="str">
        <f>VLOOKUP(P2167,'Customer List'!B:D,3,)</f>
        <v>OutStation</v>
      </c>
    </row>
    <row r="2168" spans="1:29" x14ac:dyDescent="0.25">
      <c r="A2168" s="21">
        <v>2167</v>
      </c>
      <c r="B2168" s="21" t="s">
        <v>2475</v>
      </c>
      <c r="C2168" s="30">
        <v>45884</v>
      </c>
      <c r="D2168" s="30">
        <v>45890</v>
      </c>
      <c r="E2168" s="47">
        <v>189</v>
      </c>
      <c r="F2168" s="47">
        <f t="shared" si="220"/>
        <v>16632</v>
      </c>
      <c r="G2168" s="48">
        <f t="shared" si="221"/>
        <v>16632</v>
      </c>
      <c r="H2168" s="21">
        <v>334606</v>
      </c>
      <c r="I2168" s="21" t="s">
        <v>3213</v>
      </c>
      <c r="J2168" s="21">
        <v>1</v>
      </c>
      <c r="K2168" s="21">
        <v>1</v>
      </c>
      <c r="L2168" s="21">
        <f t="shared" si="222"/>
        <v>0</v>
      </c>
      <c r="M2168" s="21" t="s">
        <v>2730</v>
      </c>
      <c r="N2168" s="30">
        <v>45896</v>
      </c>
      <c r="O2168" s="48">
        <v>0</v>
      </c>
      <c r="P2168" s="21" t="s">
        <v>625</v>
      </c>
      <c r="Q2168" s="21" t="s">
        <v>2070</v>
      </c>
      <c r="R2168" s="21" t="s">
        <v>637</v>
      </c>
      <c r="S2168" s="3">
        <v>4</v>
      </c>
      <c r="T2168" s="37"/>
      <c r="U2168" s="21" t="s">
        <v>18</v>
      </c>
      <c r="V2168" s="21" t="str">
        <f>VLOOKUP(P2168,'Customer List'!B:C,2,)</f>
        <v>Delhi</v>
      </c>
      <c r="W2168" s="38"/>
      <c r="X2168" s="30">
        <v>45896</v>
      </c>
      <c r="Y2168" s="21">
        <f t="shared" si="223"/>
        <v>0</v>
      </c>
      <c r="Z2168" s="21" t="str">
        <f t="shared" si="224"/>
        <v>Wednesday</v>
      </c>
      <c r="AA2168" s="21" t="str">
        <f t="shared" si="225"/>
        <v>Wednesday</v>
      </c>
      <c r="AB2168" s="21" t="str">
        <f>VLOOKUP(U2168,'Currency Sheet'!A:C,3,)</f>
        <v>DOLLAR</v>
      </c>
      <c r="AC2168" s="42" t="str">
        <f>VLOOKUP(P2168,'Customer List'!B:D,3,)</f>
        <v>Local</v>
      </c>
    </row>
    <row r="2169" spans="1:29" x14ac:dyDescent="0.25">
      <c r="A2169" s="21">
        <v>2168</v>
      </c>
      <c r="B2169" s="21" t="s">
        <v>2475</v>
      </c>
      <c r="C2169" s="30">
        <v>45884</v>
      </c>
      <c r="D2169" s="30">
        <v>45890</v>
      </c>
      <c r="E2169" s="47">
        <v>197.4</v>
      </c>
      <c r="F2169" s="47">
        <f t="shared" si="220"/>
        <v>17371.2</v>
      </c>
      <c r="G2169" s="48">
        <f t="shared" si="221"/>
        <v>17371.2</v>
      </c>
      <c r="H2169" s="21">
        <v>334608</v>
      </c>
      <c r="I2169" s="21" t="s">
        <v>1814</v>
      </c>
      <c r="J2169" s="21">
        <v>1</v>
      </c>
      <c r="K2169" s="21">
        <v>1</v>
      </c>
      <c r="L2169" s="21">
        <f t="shared" si="222"/>
        <v>0</v>
      </c>
      <c r="M2169" s="21" t="s">
        <v>2543</v>
      </c>
      <c r="N2169" s="30">
        <v>45892</v>
      </c>
      <c r="O2169" s="48">
        <v>31471.200000000001</v>
      </c>
      <c r="P2169" s="21" t="s">
        <v>2477</v>
      </c>
      <c r="Q2169" s="21">
        <v>58154748525</v>
      </c>
      <c r="R2169" s="21" t="s">
        <v>40</v>
      </c>
      <c r="S2169" s="3">
        <v>4</v>
      </c>
      <c r="T2169" s="37"/>
      <c r="U2169" s="21" t="s">
        <v>18</v>
      </c>
      <c r="V2169" s="21" t="str">
        <f>VLOOKUP(P2169,'Customer List'!B:C,2,)</f>
        <v>Banglore</v>
      </c>
      <c r="W2169" s="38"/>
      <c r="X2169" s="30">
        <v>45894</v>
      </c>
      <c r="Y2169" s="21">
        <f t="shared" si="223"/>
        <v>2</v>
      </c>
      <c r="Z2169" s="21" t="str">
        <f t="shared" si="224"/>
        <v>Saturday</v>
      </c>
      <c r="AA2169" s="21" t="str">
        <f t="shared" si="225"/>
        <v>Monday</v>
      </c>
      <c r="AB2169" s="21" t="str">
        <f>VLOOKUP(U2169,'Currency Sheet'!A:C,3,)</f>
        <v>DOLLAR</v>
      </c>
      <c r="AC2169" s="42" t="str">
        <f>VLOOKUP(P2169,'Customer List'!B:D,3,)</f>
        <v>OutStation</v>
      </c>
    </row>
    <row r="2170" spans="1:29" x14ac:dyDescent="0.25">
      <c r="A2170" s="21">
        <v>2169</v>
      </c>
      <c r="B2170" s="21" t="s">
        <v>2475</v>
      </c>
      <c r="C2170" s="30">
        <v>45884</v>
      </c>
      <c r="D2170" s="30">
        <v>45890</v>
      </c>
      <c r="E2170" s="47">
        <v>128.1</v>
      </c>
      <c r="F2170" s="47">
        <f t="shared" si="220"/>
        <v>11272.8</v>
      </c>
      <c r="G2170" s="48">
        <f t="shared" si="221"/>
        <v>11272.8</v>
      </c>
      <c r="H2170" s="21">
        <v>336218</v>
      </c>
      <c r="I2170" s="21" t="s">
        <v>3214</v>
      </c>
      <c r="J2170" s="21">
        <v>1</v>
      </c>
      <c r="K2170" s="21">
        <v>1</v>
      </c>
      <c r="L2170" s="21">
        <f t="shared" si="222"/>
        <v>0</v>
      </c>
      <c r="M2170" s="21" t="s">
        <v>2730</v>
      </c>
      <c r="N2170" s="30">
        <v>45896</v>
      </c>
      <c r="O2170" s="48">
        <v>0</v>
      </c>
      <c r="P2170" s="21" t="s">
        <v>625</v>
      </c>
      <c r="Q2170" s="21" t="s">
        <v>2070</v>
      </c>
      <c r="R2170" s="21" t="s">
        <v>637</v>
      </c>
      <c r="S2170" s="3">
        <v>4</v>
      </c>
      <c r="T2170" s="37"/>
      <c r="U2170" s="21" t="s">
        <v>18</v>
      </c>
      <c r="V2170" s="21" t="str">
        <f>VLOOKUP(P2170,'Customer List'!B:C,2,)</f>
        <v>Delhi</v>
      </c>
      <c r="W2170" s="38"/>
      <c r="X2170" s="30">
        <v>45896</v>
      </c>
      <c r="Y2170" s="21">
        <f t="shared" si="223"/>
        <v>0</v>
      </c>
      <c r="Z2170" s="21" t="str">
        <f t="shared" si="224"/>
        <v>Wednesday</v>
      </c>
      <c r="AA2170" s="21" t="str">
        <f t="shared" si="225"/>
        <v>Wednesday</v>
      </c>
      <c r="AB2170" s="21" t="str">
        <f>VLOOKUP(U2170,'Currency Sheet'!A:C,3,)</f>
        <v>DOLLAR</v>
      </c>
      <c r="AC2170" s="42" t="str">
        <f>VLOOKUP(P2170,'Customer List'!B:D,3,)</f>
        <v>Local</v>
      </c>
    </row>
    <row r="2171" spans="1:29" x14ac:dyDescent="0.25">
      <c r="A2171" s="21">
        <v>2170</v>
      </c>
      <c r="B2171" s="21" t="s">
        <v>2475</v>
      </c>
      <c r="C2171" s="30">
        <v>45884</v>
      </c>
      <c r="D2171" s="30">
        <v>45890</v>
      </c>
      <c r="E2171" s="47">
        <v>90.3</v>
      </c>
      <c r="F2171" s="47">
        <f t="shared" si="220"/>
        <v>7946.4</v>
      </c>
      <c r="G2171" s="48">
        <f t="shared" si="221"/>
        <v>7946.4</v>
      </c>
      <c r="H2171" s="21">
        <v>339811</v>
      </c>
      <c r="I2171" s="21" t="s">
        <v>3215</v>
      </c>
      <c r="J2171" s="21">
        <v>1</v>
      </c>
      <c r="K2171" s="21">
        <v>1</v>
      </c>
      <c r="L2171" s="21">
        <f t="shared" si="222"/>
        <v>0</v>
      </c>
      <c r="M2171" s="21" t="s">
        <v>2537</v>
      </c>
      <c r="N2171" s="30">
        <v>45892</v>
      </c>
      <c r="O2171" s="48">
        <v>14996.25</v>
      </c>
      <c r="P2171" s="21" t="s">
        <v>2281</v>
      </c>
      <c r="Q2171" s="21">
        <v>58154747490</v>
      </c>
      <c r="R2171" s="21" t="s">
        <v>40</v>
      </c>
      <c r="S2171" s="3">
        <v>4</v>
      </c>
      <c r="T2171" s="37"/>
      <c r="U2171" s="21" t="s">
        <v>18</v>
      </c>
      <c r="V2171" s="21" t="str">
        <f>VLOOKUP(P2171,'Customer List'!B:C,2,)</f>
        <v>BANGALORE</v>
      </c>
      <c r="W2171" s="38"/>
      <c r="X2171" s="30">
        <v>45894</v>
      </c>
      <c r="Y2171" s="21">
        <f t="shared" si="223"/>
        <v>2</v>
      </c>
      <c r="Z2171" s="21" t="str">
        <f t="shared" si="224"/>
        <v>Saturday</v>
      </c>
      <c r="AA2171" s="21" t="str">
        <f t="shared" si="225"/>
        <v>Monday</v>
      </c>
      <c r="AB2171" s="21" t="str">
        <f>VLOOKUP(U2171,'Currency Sheet'!A:C,3,)</f>
        <v>DOLLAR</v>
      </c>
      <c r="AC2171" s="42" t="str">
        <f>VLOOKUP(P2171,'Customer List'!B:D,3,)</f>
        <v>OutStation</v>
      </c>
    </row>
    <row r="2172" spans="1:29" x14ac:dyDescent="0.25">
      <c r="A2172" s="21">
        <v>2171</v>
      </c>
      <c r="B2172" s="21" t="s">
        <v>2475</v>
      </c>
      <c r="C2172" s="30">
        <v>45884</v>
      </c>
      <c r="D2172" s="30">
        <v>45890</v>
      </c>
      <c r="E2172" s="47">
        <v>158.19999999999999</v>
      </c>
      <c r="F2172" s="47">
        <f t="shared" si="220"/>
        <v>13921.599999999999</v>
      </c>
      <c r="G2172" s="48">
        <f t="shared" si="221"/>
        <v>13921.599999999999</v>
      </c>
      <c r="H2172" s="21">
        <v>343504</v>
      </c>
      <c r="I2172" s="21" t="s">
        <v>3216</v>
      </c>
      <c r="J2172" s="21">
        <v>1</v>
      </c>
      <c r="K2172" s="21">
        <v>1</v>
      </c>
      <c r="L2172" s="21">
        <f t="shared" si="222"/>
        <v>0</v>
      </c>
      <c r="M2172" s="21" t="s">
        <v>2543</v>
      </c>
      <c r="N2172" s="30">
        <v>45892</v>
      </c>
      <c r="O2172" s="48">
        <v>25221.599999999999</v>
      </c>
      <c r="P2172" s="21" t="s">
        <v>2477</v>
      </c>
      <c r="Q2172" s="21">
        <v>58154748525</v>
      </c>
      <c r="R2172" s="21" t="s">
        <v>40</v>
      </c>
      <c r="S2172" s="3">
        <v>4</v>
      </c>
      <c r="T2172" s="37"/>
      <c r="U2172" s="21" t="s">
        <v>18</v>
      </c>
      <c r="V2172" s="21" t="str">
        <f>VLOOKUP(P2172,'Customer List'!B:C,2,)</f>
        <v>Banglore</v>
      </c>
      <c r="W2172" s="38"/>
      <c r="X2172" s="30">
        <v>45894</v>
      </c>
      <c r="Y2172" s="21">
        <f t="shared" si="223"/>
        <v>2</v>
      </c>
      <c r="Z2172" s="21" t="str">
        <f t="shared" si="224"/>
        <v>Saturday</v>
      </c>
      <c r="AA2172" s="21" t="str">
        <f t="shared" si="225"/>
        <v>Monday</v>
      </c>
      <c r="AB2172" s="21" t="str">
        <f>VLOOKUP(U2172,'Currency Sheet'!A:C,3,)</f>
        <v>DOLLAR</v>
      </c>
      <c r="AC2172" s="42" t="str">
        <f>VLOOKUP(P2172,'Customer List'!B:D,3,)</f>
        <v>OutStation</v>
      </c>
    </row>
    <row r="2173" spans="1:29" x14ac:dyDescent="0.25">
      <c r="A2173" s="21">
        <v>2172</v>
      </c>
      <c r="B2173" s="21" t="s">
        <v>2475</v>
      </c>
      <c r="C2173" s="30">
        <v>45884</v>
      </c>
      <c r="D2173" s="30">
        <v>45890</v>
      </c>
      <c r="E2173" s="47">
        <v>140.69999999999999</v>
      </c>
      <c r="F2173" s="47">
        <f t="shared" si="220"/>
        <v>12381.599999999999</v>
      </c>
      <c r="G2173" s="48">
        <f t="shared" si="221"/>
        <v>12381.599999999999</v>
      </c>
      <c r="H2173" s="21">
        <v>343524</v>
      </c>
      <c r="I2173" s="21" t="s">
        <v>3021</v>
      </c>
      <c r="J2173" s="21">
        <v>1</v>
      </c>
      <c r="K2173" s="21">
        <v>1</v>
      </c>
      <c r="L2173" s="21">
        <f t="shared" si="222"/>
        <v>0</v>
      </c>
      <c r="M2173" s="21" t="s">
        <v>2730</v>
      </c>
      <c r="N2173" s="30">
        <v>45896</v>
      </c>
      <c r="O2173" s="48">
        <v>0</v>
      </c>
      <c r="P2173" s="21" t="s">
        <v>625</v>
      </c>
      <c r="Q2173" s="21" t="s">
        <v>2070</v>
      </c>
      <c r="R2173" s="21" t="s">
        <v>637</v>
      </c>
      <c r="S2173" s="3">
        <v>4</v>
      </c>
      <c r="T2173" s="37"/>
      <c r="U2173" s="21" t="s">
        <v>18</v>
      </c>
      <c r="V2173" s="21" t="str">
        <f>VLOOKUP(P2173,'Customer List'!B:C,2,)</f>
        <v>Delhi</v>
      </c>
      <c r="W2173" s="38"/>
      <c r="X2173" s="30">
        <v>45896</v>
      </c>
      <c r="Y2173" s="21">
        <f t="shared" si="223"/>
        <v>0</v>
      </c>
      <c r="Z2173" s="21" t="str">
        <f t="shared" si="224"/>
        <v>Wednesday</v>
      </c>
      <c r="AA2173" s="21" t="str">
        <f t="shared" si="225"/>
        <v>Wednesday</v>
      </c>
      <c r="AB2173" s="21" t="str">
        <f>VLOOKUP(U2173,'Currency Sheet'!A:C,3,)</f>
        <v>DOLLAR</v>
      </c>
      <c r="AC2173" s="42" t="str">
        <f>VLOOKUP(P2173,'Customer List'!B:D,3,)</f>
        <v>Local</v>
      </c>
    </row>
    <row r="2174" spans="1:29" x14ac:dyDescent="0.25">
      <c r="A2174" s="21">
        <v>2173</v>
      </c>
      <c r="B2174" s="21" t="s">
        <v>2475</v>
      </c>
      <c r="C2174" s="30">
        <v>45884</v>
      </c>
      <c r="D2174" s="30">
        <v>45890</v>
      </c>
      <c r="E2174" s="47">
        <v>58.1</v>
      </c>
      <c r="F2174" s="47">
        <f t="shared" si="220"/>
        <v>5112.8</v>
      </c>
      <c r="G2174" s="48">
        <f t="shared" si="221"/>
        <v>25564</v>
      </c>
      <c r="H2174" s="21">
        <v>344606</v>
      </c>
      <c r="I2174" s="21" t="s">
        <v>1703</v>
      </c>
      <c r="J2174" s="21">
        <v>5</v>
      </c>
      <c r="K2174" s="21">
        <v>5</v>
      </c>
      <c r="L2174" s="21">
        <f t="shared" si="222"/>
        <v>0</v>
      </c>
      <c r="M2174" s="21" t="s">
        <v>2558</v>
      </c>
      <c r="N2174" s="30">
        <v>45892</v>
      </c>
      <c r="O2174" s="48">
        <v>45027.5</v>
      </c>
      <c r="P2174" s="21" t="s">
        <v>1017</v>
      </c>
      <c r="Q2174" s="21">
        <v>58154756881</v>
      </c>
      <c r="R2174" s="21" t="s">
        <v>40</v>
      </c>
      <c r="S2174" s="3">
        <v>4</v>
      </c>
      <c r="T2174" s="37"/>
      <c r="U2174" s="21" t="s">
        <v>18</v>
      </c>
      <c r="V2174" s="21" t="str">
        <f>VLOOKUP(P2174,'Customer List'!B:C,2,)</f>
        <v>Banglore</v>
      </c>
      <c r="W2174" s="38"/>
      <c r="X2174" s="30">
        <v>45894</v>
      </c>
      <c r="Y2174" s="21">
        <f t="shared" si="223"/>
        <v>2</v>
      </c>
      <c r="Z2174" s="21" t="str">
        <f t="shared" si="224"/>
        <v>Saturday</v>
      </c>
      <c r="AA2174" s="21" t="str">
        <f t="shared" si="225"/>
        <v>Monday</v>
      </c>
      <c r="AB2174" s="21" t="str">
        <f>VLOOKUP(U2174,'Currency Sheet'!A:C,3,)</f>
        <v>DOLLAR</v>
      </c>
      <c r="AC2174" s="42" t="str">
        <f>VLOOKUP(P2174,'Customer List'!B:D,3,)</f>
        <v>OutStation</v>
      </c>
    </row>
    <row r="2175" spans="1:29" x14ac:dyDescent="0.25">
      <c r="A2175" s="21">
        <v>2174</v>
      </c>
      <c r="B2175" s="21" t="s">
        <v>2475</v>
      </c>
      <c r="C2175" s="30">
        <v>45884</v>
      </c>
      <c r="D2175" s="30">
        <v>45890</v>
      </c>
      <c r="E2175" s="47">
        <v>227.5</v>
      </c>
      <c r="F2175" s="47">
        <f t="shared" si="220"/>
        <v>20020</v>
      </c>
      <c r="G2175" s="48">
        <f t="shared" si="221"/>
        <v>100100</v>
      </c>
      <c r="H2175" s="21">
        <v>344712</v>
      </c>
      <c r="I2175" s="21" t="s">
        <v>1647</v>
      </c>
      <c r="J2175" s="21">
        <v>5</v>
      </c>
      <c r="K2175" s="21">
        <v>5</v>
      </c>
      <c r="L2175" s="21">
        <f t="shared" si="222"/>
        <v>0</v>
      </c>
      <c r="M2175" s="21" t="s">
        <v>2558</v>
      </c>
      <c r="N2175" s="30">
        <v>45892</v>
      </c>
      <c r="O2175" s="48">
        <v>188906.25</v>
      </c>
      <c r="P2175" s="21" t="s">
        <v>1017</v>
      </c>
      <c r="Q2175" s="21">
        <v>58154756881</v>
      </c>
      <c r="R2175" s="21" t="s">
        <v>40</v>
      </c>
      <c r="S2175" s="3">
        <v>4</v>
      </c>
      <c r="T2175" s="37"/>
      <c r="U2175" s="21" t="s">
        <v>18</v>
      </c>
      <c r="V2175" s="21" t="str">
        <f>VLOOKUP(P2175,'Customer List'!B:C,2,)</f>
        <v>Banglore</v>
      </c>
      <c r="W2175" s="38"/>
      <c r="X2175" s="30">
        <v>45894</v>
      </c>
      <c r="Y2175" s="21">
        <f t="shared" si="223"/>
        <v>2</v>
      </c>
      <c r="Z2175" s="21" t="str">
        <f t="shared" si="224"/>
        <v>Saturday</v>
      </c>
      <c r="AA2175" s="21" t="str">
        <f t="shared" si="225"/>
        <v>Monday</v>
      </c>
      <c r="AB2175" s="21" t="str">
        <f>VLOOKUP(U2175,'Currency Sheet'!A:C,3,)</f>
        <v>DOLLAR</v>
      </c>
      <c r="AC2175" s="42" t="str">
        <f>VLOOKUP(P2175,'Customer List'!B:D,3,)</f>
        <v>OutStation</v>
      </c>
    </row>
    <row r="2176" spans="1:29" x14ac:dyDescent="0.25">
      <c r="A2176" s="21">
        <v>2175</v>
      </c>
      <c r="B2176" s="21" t="s">
        <v>2475</v>
      </c>
      <c r="C2176" s="30">
        <v>45884</v>
      </c>
      <c r="D2176" s="30">
        <v>45890</v>
      </c>
      <c r="E2176" s="47">
        <v>135.1</v>
      </c>
      <c r="F2176" s="47">
        <f t="shared" si="220"/>
        <v>11888.8</v>
      </c>
      <c r="G2176" s="48">
        <f t="shared" si="221"/>
        <v>11888.8</v>
      </c>
      <c r="H2176" s="21">
        <v>344720</v>
      </c>
      <c r="I2176" s="21" t="s">
        <v>3217</v>
      </c>
      <c r="J2176" s="21">
        <v>1</v>
      </c>
      <c r="K2176" s="21">
        <v>1</v>
      </c>
      <c r="L2176" s="21">
        <f t="shared" si="222"/>
        <v>0</v>
      </c>
      <c r="M2176" s="21" t="s">
        <v>2730</v>
      </c>
      <c r="N2176" s="30">
        <v>45896</v>
      </c>
      <c r="O2176" s="48">
        <v>0</v>
      </c>
      <c r="P2176" s="21" t="s">
        <v>625</v>
      </c>
      <c r="Q2176" s="21" t="s">
        <v>2070</v>
      </c>
      <c r="R2176" s="21" t="s">
        <v>637</v>
      </c>
      <c r="S2176" s="3">
        <v>4</v>
      </c>
      <c r="T2176" s="37"/>
      <c r="U2176" s="21" t="s">
        <v>18</v>
      </c>
      <c r="V2176" s="21" t="str">
        <f>VLOOKUP(P2176,'Customer List'!B:C,2,)</f>
        <v>Delhi</v>
      </c>
      <c r="W2176" s="38"/>
      <c r="X2176" s="30">
        <v>45896</v>
      </c>
      <c r="Y2176" s="21">
        <f t="shared" si="223"/>
        <v>0</v>
      </c>
      <c r="Z2176" s="21" t="str">
        <f t="shared" si="224"/>
        <v>Wednesday</v>
      </c>
      <c r="AA2176" s="21" t="str">
        <f t="shared" si="225"/>
        <v>Wednesday</v>
      </c>
      <c r="AB2176" s="21" t="str">
        <f>VLOOKUP(U2176,'Currency Sheet'!A:C,3,)</f>
        <v>DOLLAR</v>
      </c>
      <c r="AC2176" s="42" t="str">
        <f>VLOOKUP(P2176,'Customer List'!B:D,3,)</f>
        <v>Local</v>
      </c>
    </row>
    <row r="2177" spans="1:29" x14ac:dyDescent="0.25">
      <c r="A2177" s="21">
        <v>2176</v>
      </c>
      <c r="B2177" s="21" t="s">
        <v>2475</v>
      </c>
      <c r="C2177" s="30">
        <v>45884</v>
      </c>
      <c r="D2177" s="30">
        <v>45890</v>
      </c>
      <c r="E2177" s="47">
        <v>203.7</v>
      </c>
      <c r="F2177" s="47">
        <f t="shared" si="220"/>
        <v>17925.599999999999</v>
      </c>
      <c r="G2177" s="48">
        <f t="shared" si="221"/>
        <v>17925.599999999999</v>
      </c>
      <c r="H2177" s="21">
        <v>350216</v>
      </c>
      <c r="I2177" s="21" t="s">
        <v>3218</v>
      </c>
      <c r="J2177" s="21">
        <v>1</v>
      </c>
      <c r="K2177" s="21">
        <v>1</v>
      </c>
      <c r="L2177" s="21">
        <f t="shared" si="222"/>
        <v>0</v>
      </c>
      <c r="M2177" s="21" t="s">
        <v>3282</v>
      </c>
      <c r="N2177" s="30">
        <v>45901</v>
      </c>
      <c r="O2177" s="48">
        <v>42849.75</v>
      </c>
      <c r="P2177" s="21" t="s">
        <v>30</v>
      </c>
      <c r="Q2177" s="21" t="s">
        <v>636</v>
      </c>
      <c r="R2177" s="21" t="s">
        <v>637</v>
      </c>
      <c r="S2177" s="3">
        <v>4</v>
      </c>
      <c r="T2177" s="37"/>
      <c r="U2177" s="21" t="s">
        <v>18</v>
      </c>
      <c r="V2177" s="21" t="str">
        <f>VLOOKUP(P2177,'Customer List'!B:C,2,)</f>
        <v>Delhi</v>
      </c>
      <c r="W2177" s="38"/>
      <c r="X2177" s="30">
        <f>IF(OR(R2177 = "PRIYANKA MADAM", R2177 = "DEEPAK", R2177 = "PORTER"),N2177,"")</f>
        <v>45901</v>
      </c>
      <c r="Y2177" s="21">
        <f t="shared" si="223"/>
        <v>0</v>
      </c>
      <c r="Z2177" s="21" t="str">
        <f t="shared" si="224"/>
        <v>Monday</v>
      </c>
      <c r="AA2177" s="21" t="str">
        <f t="shared" si="225"/>
        <v>Monday</v>
      </c>
      <c r="AB2177" s="21" t="str">
        <f>VLOOKUP(U2177,'Currency Sheet'!A:C,3,)</f>
        <v>DOLLAR</v>
      </c>
      <c r="AC2177" s="42" t="str">
        <f>VLOOKUP(P2177,'Customer List'!B:D,3,)</f>
        <v>Local</v>
      </c>
    </row>
    <row r="2178" spans="1:29" x14ac:dyDescent="0.25">
      <c r="A2178" s="21">
        <v>2177</v>
      </c>
      <c r="B2178" s="21" t="s">
        <v>2475</v>
      </c>
      <c r="C2178" s="30">
        <v>45884</v>
      </c>
      <c r="D2178" s="30">
        <v>45890</v>
      </c>
      <c r="E2178" s="47">
        <v>185.5</v>
      </c>
      <c r="F2178" s="47">
        <f t="shared" si="220"/>
        <v>16324</v>
      </c>
      <c r="G2178" s="48">
        <f t="shared" si="221"/>
        <v>16324</v>
      </c>
      <c r="H2178" s="21">
        <v>354220</v>
      </c>
      <c r="I2178" s="21" t="s">
        <v>3219</v>
      </c>
      <c r="J2178" s="21">
        <v>1</v>
      </c>
      <c r="K2178" s="21">
        <v>1</v>
      </c>
      <c r="L2178" s="21">
        <f t="shared" si="222"/>
        <v>0</v>
      </c>
      <c r="M2178" s="21" t="s">
        <v>2730</v>
      </c>
      <c r="N2178" s="30">
        <v>45896</v>
      </c>
      <c r="O2178" s="48">
        <v>0</v>
      </c>
      <c r="P2178" s="21" t="s">
        <v>625</v>
      </c>
      <c r="Q2178" s="21" t="s">
        <v>2070</v>
      </c>
      <c r="R2178" s="21" t="s">
        <v>637</v>
      </c>
      <c r="S2178" s="3">
        <v>4</v>
      </c>
      <c r="T2178" s="37"/>
      <c r="U2178" s="21" t="s">
        <v>18</v>
      </c>
      <c r="V2178" s="21" t="str">
        <f>VLOOKUP(P2178,'Customer List'!B:C,2,)</f>
        <v>Delhi</v>
      </c>
      <c r="W2178" s="38"/>
      <c r="X2178" s="30">
        <v>45896</v>
      </c>
      <c r="Y2178" s="21">
        <f t="shared" si="223"/>
        <v>0</v>
      </c>
      <c r="Z2178" s="21" t="str">
        <f t="shared" si="224"/>
        <v>Wednesday</v>
      </c>
      <c r="AA2178" s="21" t="str">
        <f t="shared" si="225"/>
        <v>Wednesday</v>
      </c>
      <c r="AB2178" s="21" t="str">
        <f>VLOOKUP(U2178,'Currency Sheet'!A:C,3,)</f>
        <v>DOLLAR</v>
      </c>
      <c r="AC2178" s="42" t="str">
        <f>VLOOKUP(P2178,'Customer List'!B:D,3,)</f>
        <v>Local</v>
      </c>
    </row>
    <row r="2179" spans="1:29" x14ac:dyDescent="0.25">
      <c r="A2179" s="21">
        <v>2178</v>
      </c>
      <c r="B2179" s="21" t="s">
        <v>2475</v>
      </c>
      <c r="C2179" s="30">
        <v>45884</v>
      </c>
      <c r="D2179" s="30">
        <v>45890</v>
      </c>
      <c r="E2179" s="47">
        <v>104.3</v>
      </c>
      <c r="F2179" s="47">
        <f t="shared" ref="F2179:F2242" si="226">IF(AB2179="DOLLAR",E2179*88,E2179)</f>
        <v>9178.4</v>
      </c>
      <c r="G2179" s="48">
        <f t="shared" ref="G2179:G2242" si="227">F2179*J2179</f>
        <v>9178.4</v>
      </c>
      <c r="H2179" s="21">
        <v>357905</v>
      </c>
      <c r="I2179" s="21" t="s">
        <v>3220</v>
      </c>
      <c r="J2179" s="21">
        <v>1</v>
      </c>
      <c r="K2179" s="21">
        <v>1</v>
      </c>
      <c r="L2179" s="21">
        <f t="shared" ref="L2179:L2242" si="228">J2179-K2179</f>
        <v>0</v>
      </c>
      <c r="M2179" s="21" t="s">
        <v>2528</v>
      </c>
      <c r="N2179" s="30">
        <v>45892</v>
      </c>
      <c r="O2179" s="48">
        <v>15704.6</v>
      </c>
      <c r="P2179" s="21" t="s">
        <v>1009</v>
      </c>
      <c r="Q2179" s="21">
        <v>58154748164</v>
      </c>
      <c r="R2179" s="21" t="s">
        <v>40</v>
      </c>
      <c r="S2179" s="3">
        <v>4</v>
      </c>
      <c r="T2179" s="37"/>
      <c r="U2179" s="21" t="s">
        <v>18</v>
      </c>
      <c r="V2179" s="21" t="str">
        <f>VLOOKUP(P2179,'Customer List'!B:C,2,)</f>
        <v>Kolkata</v>
      </c>
      <c r="W2179" s="38"/>
      <c r="X2179" s="30">
        <v>45894</v>
      </c>
      <c r="Y2179" s="21">
        <f t="shared" ref="Y2179:Y2242" si="229">IF(X2179="", "", X2179-N2179)</f>
        <v>2</v>
      </c>
      <c r="Z2179" s="21" t="str">
        <f t="shared" ref="Z2179:Z2242" si="230">IF(N2179="", "", TEXT(N2179, "dddd"))</f>
        <v>Saturday</v>
      </c>
      <c r="AA2179" s="21" t="str">
        <f t="shared" ref="AA2179:AA2242" si="231">IF(X2179="", "", TEXT(X2179, "dddd"))</f>
        <v>Monday</v>
      </c>
      <c r="AB2179" s="21" t="str">
        <f>VLOOKUP(U2179,'Currency Sheet'!A:C,3,)</f>
        <v>DOLLAR</v>
      </c>
      <c r="AC2179" s="42" t="str">
        <f>VLOOKUP(P2179,'Customer List'!B:D,3,)</f>
        <v>OutStation</v>
      </c>
    </row>
    <row r="2180" spans="1:29" x14ac:dyDescent="0.25">
      <c r="A2180" s="21">
        <v>2179</v>
      </c>
      <c r="B2180" s="21" t="s">
        <v>2475</v>
      </c>
      <c r="C2180" s="30">
        <v>45884</v>
      </c>
      <c r="D2180" s="30">
        <v>45890</v>
      </c>
      <c r="E2180" s="47">
        <v>115.5</v>
      </c>
      <c r="F2180" s="47">
        <f t="shared" si="226"/>
        <v>10164</v>
      </c>
      <c r="G2180" s="48">
        <f t="shared" si="227"/>
        <v>10164</v>
      </c>
      <c r="H2180" s="21">
        <v>362805</v>
      </c>
      <c r="I2180" s="21" t="s">
        <v>3221</v>
      </c>
      <c r="J2180" s="21">
        <v>1</v>
      </c>
      <c r="K2180" s="21">
        <v>1</v>
      </c>
      <c r="L2180" s="21">
        <f t="shared" si="228"/>
        <v>0</v>
      </c>
      <c r="M2180" s="21" t="s">
        <v>2538</v>
      </c>
      <c r="N2180" s="30">
        <v>45892</v>
      </c>
      <c r="O2180" s="48">
        <v>17325</v>
      </c>
      <c r="P2180" s="21" t="s">
        <v>1053</v>
      </c>
      <c r="Q2180" s="21">
        <v>58154750695</v>
      </c>
      <c r="R2180" s="21" t="s">
        <v>40</v>
      </c>
      <c r="S2180" s="3">
        <v>4</v>
      </c>
      <c r="T2180" s="37"/>
      <c r="U2180" s="21" t="s">
        <v>18</v>
      </c>
      <c r="V2180" s="21" t="str">
        <f>VLOOKUP(P2180,'Customer List'!B:C,2,)</f>
        <v>Kolkata</v>
      </c>
      <c r="W2180" s="38"/>
      <c r="X2180" s="30">
        <v>45894</v>
      </c>
      <c r="Y2180" s="21">
        <f t="shared" si="229"/>
        <v>2</v>
      </c>
      <c r="Z2180" s="21" t="str">
        <f t="shared" si="230"/>
        <v>Saturday</v>
      </c>
      <c r="AA2180" s="21" t="str">
        <f t="shared" si="231"/>
        <v>Monday</v>
      </c>
      <c r="AB2180" s="21" t="str">
        <f>VLOOKUP(U2180,'Currency Sheet'!A:C,3,)</f>
        <v>DOLLAR</v>
      </c>
      <c r="AC2180" s="42" t="str">
        <f>VLOOKUP(P2180,'Customer List'!B:D,3,)</f>
        <v>OutStation</v>
      </c>
    </row>
    <row r="2181" spans="1:29" x14ac:dyDescent="0.25">
      <c r="A2181" s="21">
        <v>2180</v>
      </c>
      <c r="B2181" s="21" t="s">
        <v>2475</v>
      </c>
      <c r="C2181" s="30">
        <v>45884</v>
      </c>
      <c r="D2181" s="30">
        <v>45890</v>
      </c>
      <c r="E2181" s="47">
        <v>96.6</v>
      </c>
      <c r="F2181" s="47">
        <f t="shared" si="226"/>
        <v>8500.7999999999993</v>
      </c>
      <c r="G2181" s="48">
        <f t="shared" si="227"/>
        <v>8500.7999999999993</v>
      </c>
      <c r="H2181" s="21">
        <v>364805</v>
      </c>
      <c r="I2181" s="21" t="s">
        <v>2947</v>
      </c>
      <c r="J2181" s="21">
        <v>1</v>
      </c>
      <c r="K2181" s="21">
        <v>1</v>
      </c>
      <c r="L2181" s="21">
        <f t="shared" si="228"/>
        <v>0</v>
      </c>
      <c r="M2181" s="21" t="s">
        <v>3277</v>
      </c>
      <c r="N2181" s="30">
        <v>45899</v>
      </c>
      <c r="O2181" s="48">
        <v>14545.2</v>
      </c>
      <c r="P2181" s="21" t="s">
        <v>1080</v>
      </c>
      <c r="Q2181" s="21">
        <v>58155038594</v>
      </c>
      <c r="R2181" s="21" t="s">
        <v>40</v>
      </c>
      <c r="S2181" s="3">
        <v>4</v>
      </c>
      <c r="T2181" s="37"/>
      <c r="U2181" s="21" t="s">
        <v>18</v>
      </c>
      <c r="V2181" s="21" t="str">
        <f>VLOOKUP(P2181,'Customer List'!B:C,2,)</f>
        <v>Lucknow</v>
      </c>
      <c r="W2181" s="38"/>
      <c r="X2181" s="30">
        <v>45901</v>
      </c>
      <c r="Y2181" s="21">
        <f t="shared" si="229"/>
        <v>2</v>
      </c>
      <c r="Z2181" s="21" t="str">
        <f t="shared" si="230"/>
        <v>Saturday</v>
      </c>
      <c r="AA2181" s="21" t="str">
        <f t="shared" si="231"/>
        <v>Monday</v>
      </c>
      <c r="AB2181" s="21" t="str">
        <f>VLOOKUP(U2181,'Currency Sheet'!A:C,3,)</f>
        <v>DOLLAR</v>
      </c>
      <c r="AC2181" s="42" t="str">
        <f>VLOOKUP(P2181,'Customer List'!B:D,3,)</f>
        <v>OutStation</v>
      </c>
    </row>
    <row r="2182" spans="1:29" x14ac:dyDescent="0.25">
      <c r="A2182" s="21">
        <v>2181</v>
      </c>
      <c r="B2182" s="21" t="s">
        <v>2475</v>
      </c>
      <c r="C2182" s="30">
        <v>45884</v>
      </c>
      <c r="D2182" s="30">
        <v>45890</v>
      </c>
      <c r="E2182" s="47">
        <v>144.19999999999999</v>
      </c>
      <c r="F2182" s="47">
        <f t="shared" si="226"/>
        <v>12689.599999999999</v>
      </c>
      <c r="G2182" s="48">
        <f t="shared" si="227"/>
        <v>12689.599999999999</v>
      </c>
      <c r="H2182" s="21">
        <v>367106</v>
      </c>
      <c r="I2182" s="21" t="s">
        <v>3222</v>
      </c>
      <c r="J2182" s="21">
        <v>1</v>
      </c>
      <c r="K2182" s="21">
        <v>1</v>
      </c>
      <c r="L2182" s="21">
        <f t="shared" si="228"/>
        <v>0</v>
      </c>
      <c r="M2182" s="21" t="s">
        <v>2730</v>
      </c>
      <c r="N2182" s="30">
        <v>45896</v>
      </c>
      <c r="O2182" s="48">
        <v>0</v>
      </c>
      <c r="P2182" s="21" t="s">
        <v>625</v>
      </c>
      <c r="Q2182" s="21" t="s">
        <v>2070</v>
      </c>
      <c r="R2182" s="21" t="s">
        <v>637</v>
      </c>
      <c r="S2182" s="3">
        <v>4</v>
      </c>
      <c r="T2182" s="37"/>
      <c r="U2182" s="21" t="s">
        <v>18</v>
      </c>
      <c r="V2182" s="21" t="str">
        <f>VLOOKUP(P2182,'Customer List'!B:C,2,)</f>
        <v>Delhi</v>
      </c>
      <c r="W2182" s="38"/>
      <c r="X2182" s="30">
        <v>45896</v>
      </c>
      <c r="Y2182" s="21">
        <f t="shared" si="229"/>
        <v>0</v>
      </c>
      <c r="Z2182" s="21" t="str">
        <f t="shared" si="230"/>
        <v>Wednesday</v>
      </c>
      <c r="AA2182" s="21" t="str">
        <f t="shared" si="231"/>
        <v>Wednesday</v>
      </c>
      <c r="AB2182" s="21" t="str">
        <f>VLOOKUP(U2182,'Currency Sheet'!A:C,3,)</f>
        <v>DOLLAR</v>
      </c>
      <c r="AC2182" s="42" t="str">
        <f>VLOOKUP(P2182,'Customer List'!B:D,3,)</f>
        <v>Local</v>
      </c>
    </row>
    <row r="2183" spans="1:29" x14ac:dyDescent="0.25">
      <c r="A2183" s="21">
        <v>2182</v>
      </c>
      <c r="B2183" s="21" t="s">
        <v>2475</v>
      </c>
      <c r="C2183" s="30">
        <v>45884</v>
      </c>
      <c r="D2183" s="30">
        <v>45890</v>
      </c>
      <c r="E2183" s="47">
        <v>81.900000000000006</v>
      </c>
      <c r="F2183" s="47">
        <f t="shared" si="226"/>
        <v>7207.2000000000007</v>
      </c>
      <c r="G2183" s="48">
        <f t="shared" si="227"/>
        <v>7207.2000000000007</v>
      </c>
      <c r="H2183" s="21">
        <v>376804</v>
      </c>
      <c r="I2183" s="21" t="s">
        <v>3223</v>
      </c>
      <c r="J2183" s="21">
        <v>1</v>
      </c>
      <c r="K2183" s="21">
        <v>1</v>
      </c>
      <c r="L2183" s="21">
        <f t="shared" si="228"/>
        <v>0</v>
      </c>
      <c r="M2183" s="21" t="s">
        <v>3277</v>
      </c>
      <c r="N2183" s="30">
        <v>45899</v>
      </c>
      <c r="O2183" s="48">
        <v>12331.8</v>
      </c>
      <c r="P2183" s="21" t="s">
        <v>1080</v>
      </c>
      <c r="Q2183" s="21">
        <v>58155038594</v>
      </c>
      <c r="R2183" s="21" t="s">
        <v>40</v>
      </c>
      <c r="S2183" s="3">
        <v>4</v>
      </c>
      <c r="T2183" s="37"/>
      <c r="U2183" s="21" t="s">
        <v>18</v>
      </c>
      <c r="V2183" s="21" t="str">
        <f>VLOOKUP(P2183,'Customer List'!B:C,2,)</f>
        <v>Lucknow</v>
      </c>
      <c r="W2183" s="38"/>
      <c r="X2183" s="30">
        <v>45901</v>
      </c>
      <c r="Y2183" s="21">
        <f t="shared" si="229"/>
        <v>2</v>
      </c>
      <c r="Z2183" s="21" t="str">
        <f t="shared" si="230"/>
        <v>Saturday</v>
      </c>
      <c r="AA2183" s="21" t="str">
        <f t="shared" si="231"/>
        <v>Monday</v>
      </c>
      <c r="AB2183" s="21" t="str">
        <f>VLOOKUP(U2183,'Currency Sheet'!A:C,3,)</f>
        <v>DOLLAR</v>
      </c>
      <c r="AC2183" s="42" t="str">
        <f>VLOOKUP(P2183,'Customer List'!B:D,3,)</f>
        <v>OutStation</v>
      </c>
    </row>
    <row r="2184" spans="1:29" x14ac:dyDescent="0.25">
      <c r="A2184" s="21">
        <v>2183</v>
      </c>
      <c r="B2184" s="21" t="s">
        <v>2475</v>
      </c>
      <c r="C2184" s="30">
        <v>45884</v>
      </c>
      <c r="D2184" s="30">
        <v>45890</v>
      </c>
      <c r="E2184" s="47">
        <v>107.1</v>
      </c>
      <c r="F2184" s="47">
        <f t="shared" si="226"/>
        <v>9424.7999999999993</v>
      </c>
      <c r="G2184" s="48">
        <f t="shared" si="227"/>
        <v>9424.7999999999993</v>
      </c>
      <c r="H2184" s="21">
        <v>393607</v>
      </c>
      <c r="I2184" s="21" t="s">
        <v>3224</v>
      </c>
      <c r="J2184" s="21">
        <v>1</v>
      </c>
      <c r="K2184" s="21">
        <v>1</v>
      </c>
      <c r="L2184" s="21">
        <f t="shared" si="228"/>
        <v>0</v>
      </c>
      <c r="M2184" s="21" t="s">
        <v>2546</v>
      </c>
      <c r="N2184" s="30">
        <v>45892</v>
      </c>
      <c r="O2184" s="48">
        <v>13081.5</v>
      </c>
      <c r="P2184" s="21" t="s">
        <v>883</v>
      </c>
      <c r="Q2184" s="21">
        <v>58154749166</v>
      </c>
      <c r="R2184" s="21" t="s">
        <v>40</v>
      </c>
      <c r="S2184" s="3">
        <v>4</v>
      </c>
      <c r="T2184" s="37"/>
      <c r="U2184" s="21" t="s">
        <v>18</v>
      </c>
      <c r="V2184" s="21" t="str">
        <f>VLOOKUP(P2184,'Customer List'!B:C,2,)</f>
        <v>Kolkata</v>
      </c>
      <c r="W2184" s="38"/>
      <c r="X2184" s="30">
        <v>45894</v>
      </c>
      <c r="Y2184" s="21">
        <f t="shared" si="229"/>
        <v>2</v>
      </c>
      <c r="Z2184" s="21" t="str">
        <f t="shared" si="230"/>
        <v>Saturday</v>
      </c>
      <c r="AA2184" s="21" t="str">
        <f t="shared" si="231"/>
        <v>Monday</v>
      </c>
      <c r="AB2184" s="21" t="str">
        <f>VLOOKUP(U2184,'Currency Sheet'!A:C,3,)</f>
        <v>DOLLAR</v>
      </c>
      <c r="AC2184" s="42" t="str">
        <f>VLOOKUP(P2184,'Customer List'!B:D,3,)</f>
        <v>OutStation</v>
      </c>
    </row>
    <row r="2185" spans="1:29" x14ac:dyDescent="0.25">
      <c r="A2185" s="21">
        <v>2184</v>
      </c>
      <c r="B2185" s="21" t="s">
        <v>2475</v>
      </c>
      <c r="C2185" s="30">
        <v>45884</v>
      </c>
      <c r="D2185" s="30">
        <v>45890</v>
      </c>
      <c r="E2185" s="47">
        <v>135.1</v>
      </c>
      <c r="F2185" s="47">
        <f t="shared" si="226"/>
        <v>11888.8</v>
      </c>
      <c r="G2185" s="48">
        <f t="shared" si="227"/>
        <v>0</v>
      </c>
      <c r="H2185" s="21">
        <v>399711</v>
      </c>
      <c r="I2185" s="21" t="s">
        <v>3225</v>
      </c>
      <c r="J2185" s="21">
        <v>0</v>
      </c>
      <c r="K2185" s="21"/>
      <c r="L2185" s="21">
        <f t="shared" si="228"/>
        <v>0</v>
      </c>
      <c r="M2185" s="21" t="s">
        <v>3628</v>
      </c>
      <c r="N2185" s="30" t="s">
        <v>3628</v>
      </c>
      <c r="O2185" s="48">
        <v>0</v>
      </c>
      <c r="P2185" s="21" t="s">
        <v>2480</v>
      </c>
      <c r="Q2185" s="21"/>
      <c r="R2185" s="21"/>
      <c r="S2185" s="3">
        <v>4</v>
      </c>
      <c r="T2185" s="37" t="s">
        <v>2766</v>
      </c>
      <c r="U2185" s="21" t="s">
        <v>18</v>
      </c>
      <c r="V2185" s="21" t="str">
        <f>VLOOKUP(P2185,'Customer List'!B:C,2,)</f>
        <v>Kolkata</v>
      </c>
      <c r="W2185" s="38"/>
      <c r="X2185" s="30" t="str">
        <f>IF(OR(R2185 = "PRIYANKA MADAM", R2185 = "DEEPAK", R2185 = "PORTER"),N2185,"")</f>
        <v/>
      </c>
      <c r="Y2185" s="21" t="str">
        <f t="shared" si="229"/>
        <v/>
      </c>
      <c r="Z2185" s="21" t="str">
        <f t="shared" si="230"/>
        <v>NA</v>
      </c>
      <c r="AA2185" s="21" t="str">
        <f t="shared" si="231"/>
        <v/>
      </c>
      <c r="AB2185" s="21" t="str">
        <f>VLOOKUP(U2185,'Currency Sheet'!A:C,3,)</f>
        <v>DOLLAR</v>
      </c>
      <c r="AC2185" s="42" t="str">
        <f>VLOOKUP(P2185,'Customer List'!B:D,3,)</f>
        <v>OutStation</v>
      </c>
    </row>
    <row r="2186" spans="1:29" x14ac:dyDescent="0.25">
      <c r="A2186" s="21">
        <v>2185</v>
      </c>
      <c r="B2186" s="21" t="s">
        <v>2475</v>
      </c>
      <c r="C2186" s="30">
        <v>45884</v>
      </c>
      <c r="D2186" s="30">
        <v>45890</v>
      </c>
      <c r="E2186" s="47">
        <v>473.9</v>
      </c>
      <c r="F2186" s="47">
        <f t="shared" si="226"/>
        <v>41703.199999999997</v>
      </c>
      <c r="G2186" s="48">
        <f t="shared" si="227"/>
        <v>417032</v>
      </c>
      <c r="H2186" s="21">
        <v>403602</v>
      </c>
      <c r="I2186" s="21" t="s">
        <v>3226</v>
      </c>
      <c r="J2186" s="21">
        <v>10</v>
      </c>
      <c r="K2186" s="21">
        <v>10</v>
      </c>
      <c r="L2186" s="21">
        <f t="shared" si="228"/>
        <v>0</v>
      </c>
      <c r="M2186" s="21" t="s">
        <v>2557</v>
      </c>
      <c r="N2186" s="30">
        <v>45892</v>
      </c>
      <c r="O2186" s="48">
        <v>645750</v>
      </c>
      <c r="P2186" s="21" t="s">
        <v>1017</v>
      </c>
      <c r="Q2186" s="21">
        <v>58154756881</v>
      </c>
      <c r="R2186" s="21" t="s">
        <v>40</v>
      </c>
      <c r="S2186" s="3">
        <v>4</v>
      </c>
      <c r="T2186" s="37"/>
      <c r="U2186" s="21" t="s">
        <v>18</v>
      </c>
      <c r="V2186" s="21" t="str">
        <f>VLOOKUP(P2186,'Customer List'!B:C,2,)</f>
        <v>Banglore</v>
      </c>
      <c r="W2186" s="38"/>
      <c r="X2186" s="30">
        <v>45894</v>
      </c>
      <c r="Y2186" s="21">
        <f t="shared" si="229"/>
        <v>2</v>
      </c>
      <c r="Z2186" s="21" t="str">
        <f t="shared" si="230"/>
        <v>Saturday</v>
      </c>
      <c r="AA2186" s="21" t="str">
        <f t="shared" si="231"/>
        <v>Monday</v>
      </c>
      <c r="AB2186" s="21" t="str">
        <f>VLOOKUP(U2186,'Currency Sheet'!A:C,3,)</f>
        <v>DOLLAR</v>
      </c>
      <c r="AC2186" s="42" t="str">
        <f>VLOOKUP(P2186,'Customer List'!B:D,3,)</f>
        <v>OutStation</v>
      </c>
    </row>
    <row r="2187" spans="1:29" x14ac:dyDescent="0.25">
      <c r="A2187" s="21">
        <v>2186</v>
      </c>
      <c r="B2187" s="21" t="s">
        <v>2475</v>
      </c>
      <c r="C2187" s="30">
        <v>45884</v>
      </c>
      <c r="D2187" s="30">
        <v>45890</v>
      </c>
      <c r="E2187" s="47">
        <v>45.5</v>
      </c>
      <c r="F2187" s="47">
        <f t="shared" si="226"/>
        <v>4004</v>
      </c>
      <c r="G2187" s="48">
        <f t="shared" si="227"/>
        <v>8008</v>
      </c>
      <c r="H2187" s="21">
        <v>420301</v>
      </c>
      <c r="I2187" s="21" t="s">
        <v>2883</v>
      </c>
      <c r="J2187" s="21">
        <v>2</v>
      </c>
      <c r="K2187" s="21">
        <v>2</v>
      </c>
      <c r="L2187" s="21">
        <f t="shared" si="228"/>
        <v>0</v>
      </c>
      <c r="M2187" s="21" t="s">
        <v>3283</v>
      </c>
      <c r="N2187" s="30">
        <v>45901</v>
      </c>
      <c r="O2187" s="48">
        <v>19142.5</v>
      </c>
      <c r="P2187" s="21" t="s">
        <v>30</v>
      </c>
      <c r="Q2187" s="21" t="s">
        <v>2070</v>
      </c>
      <c r="R2187" s="21" t="s">
        <v>637</v>
      </c>
      <c r="S2187" s="3">
        <v>4</v>
      </c>
      <c r="T2187" s="37"/>
      <c r="U2187" s="21" t="s">
        <v>18</v>
      </c>
      <c r="V2187" s="21" t="str">
        <f>VLOOKUP(P2187,'Customer List'!B:C,2,)</f>
        <v>Delhi</v>
      </c>
      <c r="W2187" s="38"/>
      <c r="X2187" s="30">
        <f>IF(OR(R2187 = "PRIYANKA MADAM", R2187 = "DEEPAK", R2187 = "PORTER"),N2187,"")</f>
        <v>45901</v>
      </c>
      <c r="Y2187" s="21">
        <f t="shared" si="229"/>
        <v>0</v>
      </c>
      <c r="Z2187" s="21" t="str">
        <f t="shared" si="230"/>
        <v>Monday</v>
      </c>
      <c r="AA2187" s="21" t="str">
        <f t="shared" si="231"/>
        <v>Monday</v>
      </c>
      <c r="AB2187" s="21" t="str">
        <f>VLOOKUP(U2187,'Currency Sheet'!A:C,3,)</f>
        <v>DOLLAR</v>
      </c>
      <c r="AC2187" s="42" t="str">
        <f>VLOOKUP(P2187,'Customer List'!B:D,3,)</f>
        <v>Local</v>
      </c>
    </row>
    <row r="2188" spans="1:29" x14ac:dyDescent="0.25">
      <c r="A2188" s="21">
        <v>2187</v>
      </c>
      <c r="B2188" s="21" t="s">
        <v>2475</v>
      </c>
      <c r="C2188" s="30">
        <v>45884</v>
      </c>
      <c r="D2188" s="30">
        <v>45890</v>
      </c>
      <c r="E2188" s="47">
        <v>29.4</v>
      </c>
      <c r="F2188" s="47">
        <f t="shared" si="226"/>
        <v>2587.1999999999998</v>
      </c>
      <c r="G2188" s="48">
        <f t="shared" si="227"/>
        <v>5174.3999999999996</v>
      </c>
      <c r="H2188" s="21">
        <v>421101</v>
      </c>
      <c r="I2188" s="21" t="s">
        <v>1233</v>
      </c>
      <c r="J2188" s="21">
        <v>2</v>
      </c>
      <c r="K2188" s="21">
        <v>2</v>
      </c>
      <c r="L2188" s="21">
        <f t="shared" si="228"/>
        <v>0</v>
      </c>
      <c r="M2188" s="21" t="s">
        <v>3283</v>
      </c>
      <c r="N2188" s="30">
        <v>45901</v>
      </c>
      <c r="O2188" s="48">
        <v>12368.66</v>
      </c>
      <c r="P2188" s="21" t="s">
        <v>30</v>
      </c>
      <c r="Q2188" s="21" t="s">
        <v>2070</v>
      </c>
      <c r="R2188" s="21" t="s">
        <v>637</v>
      </c>
      <c r="S2188" s="3">
        <v>4</v>
      </c>
      <c r="T2188" s="37"/>
      <c r="U2188" s="21" t="s">
        <v>18</v>
      </c>
      <c r="V2188" s="21" t="str">
        <f>VLOOKUP(P2188,'Customer List'!B:C,2,)</f>
        <v>Delhi</v>
      </c>
      <c r="W2188" s="38"/>
      <c r="X2188" s="30">
        <f>IF(OR(R2188 = "PRIYANKA MADAM", R2188 = "DEEPAK", R2188 = "PORTER"),N2188,"")</f>
        <v>45901</v>
      </c>
      <c r="Y2188" s="21">
        <f t="shared" si="229"/>
        <v>0</v>
      </c>
      <c r="Z2188" s="21" t="str">
        <f t="shared" si="230"/>
        <v>Monday</v>
      </c>
      <c r="AA2188" s="21" t="str">
        <f t="shared" si="231"/>
        <v>Monday</v>
      </c>
      <c r="AB2188" s="21" t="str">
        <f>VLOOKUP(U2188,'Currency Sheet'!A:C,3,)</f>
        <v>DOLLAR</v>
      </c>
      <c r="AC2188" s="42" t="str">
        <f>VLOOKUP(P2188,'Customer List'!B:D,3,)</f>
        <v>Local</v>
      </c>
    </row>
    <row r="2189" spans="1:29" x14ac:dyDescent="0.25">
      <c r="A2189" s="21">
        <v>2188</v>
      </c>
      <c r="B2189" s="21" t="s">
        <v>2475</v>
      </c>
      <c r="C2189" s="30">
        <v>45884</v>
      </c>
      <c r="D2189" s="30">
        <v>45890</v>
      </c>
      <c r="E2189" s="47">
        <v>37.799999999999997</v>
      </c>
      <c r="F2189" s="47">
        <f t="shared" si="226"/>
        <v>3326.3999999999996</v>
      </c>
      <c r="G2189" s="48">
        <f t="shared" si="227"/>
        <v>3326.3999999999996</v>
      </c>
      <c r="H2189" s="21">
        <v>421301</v>
      </c>
      <c r="I2189" s="21" t="s">
        <v>1606</v>
      </c>
      <c r="J2189" s="21">
        <v>1</v>
      </c>
      <c r="K2189" s="21">
        <v>1</v>
      </c>
      <c r="L2189" s="21">
        <f t="shared" si="228"/>
        <v>0</v>
      </c>
      <c r="M2189" s="21" t="s">
        <v>3277</v>
      </c>
      <c r="N2189" s="30">
        <v>45899</v>
      </c>
      <c r="O2189" s="48">
        <v>5691.6</v>
      </c>
      <c r="P2189" s="21" t="s">
        <v>1080</v>
      </c>
      <c r="Q2189" s="21">
        <v>58155038594</v>
      </c>
      <c r="R2189" s="21" t="s">
        <v>40</v>
      </c>
      <c r="S2189" s="3">
        <v>4</v>
      </c>
      <c r="T2189" s="37"/>
      <c r="U2189" s="21" t="s">
        <v>18</v>
      </c>
      <c r="V2189" s="21" t="str">
        <f>VLOOKUP(P2189,'Customer List'!B:C,2,)</f>
        <v>Lucknow</v>
      </c>
      <c r="W2189" s="38"/>
      <c r="X2189" s="30">
        <v>45901</v>
      </c>
      <c r="Y2189" s="21">
        <f t="shared" si="229"/>
        <v>2</v>
      </c>
      <c r="Z2189" s="21" t="str">
        <f t="shared" si="230"/>
        <v>Saturday</v>
      </c>
      <c r="AA2189" s="21" t="str">
        <f t="shared" si="231"/>
        <v>Monday</v>
      </c>
      <c r="AB2189" s="21" t="str">
        <f>VLOOKUP(U2189,'Currency Sheet'!A:C,3,)</f>
        <v>DOLLAR</v>
      </c>
      <c r="AC2189" s="42" t="str">
        <f>VLOOKUP(P2189,'Customer List'!B:D,3,)</f>
        <v>OutStation</v>
      </c>
    </row>
    <row r="2190" spans="1:29" x14ac:dyDescent="0.25">
      <c r="A2190" s="21">
        <v>2189</v>
      </c>
      <c r="B2190" s="21" t="s">
        <v>2475</v>
      </c>
      <c r="C2190" s="30">
        <v>45884</v>
      </c>
      <c r="D2190" s="30">
        <v>45890</v>
      </c>
      <c r="E2190" s="47">
        <v>256.75</v>
      </c>
      <c r="F2190" s="47">
        <f t="shared" si="226"/>
        <v>22594</v>
      </c>
      <c r="G2190" s="48">
        <f t="shared" si="227"/>
        <v>67782</v>
      </c>
      <c r="H2190" s="21">
        <v>422304</v>
      </c>
      <c r="I2190" s="21" t="s">
        <v>3227</v>
      </c>
      <c r="J2190" s="21">
        <v>3</v>
      </c>
      <c r="K2190" s="21">
        <v>3</v>
      </c>
      <c r="L2190" s="21">
        <f t="shared" si="228"/>
        <v>0</v>
      </c>
      <c r="M2190" s="21" t="s">
        <v>2533</v>
      </c>
      <c r="N2190" s="30">
        <v>45892</v>
      </c>
      <c r="O2190" s="48">
        <v>110205</v>
      </c>
      <c r="P2190" s="21" t="s">
        <v>2048</v>
      </c>
      <c r="Q2190" s="21">
        <v>58154746893</v>
      </c>
      <c r="R2190" s="21" t="s">
        <v>40</v>
      </c>
      <c r="S2190" s="3">
        <v>4</v>
      </c>
      <c r="T2190" s="37"/>
      <c r="U2190" s="21" t="s">
        <v>18</v>
      </c>
      <c r="V2190" s="21" t="str">
        <f>VLOOKUP(P2190,'Customer List'!B:C,2,)</f>
        <v>Hyderabad</v>
      </c>
      <c r="W2190" s="38"/>
      <c r="X2190" s="30">
        <v>45894</v>
      </c>
      <c r="Y2190" s="21">
        <f t="shared" si="229"/>
        <v>2</v>
      </c>
      <c r="Z2190" s="21" t="str">
        <f t="shared" si="230"/>
        <v>Saturday</v>
      </c>
      <c r="AA2190" s="21" t="str">
        <f t="shared" si="231"/>
        <v>Monday</v>
      </c>
      <c r="AB2190" s="21" t="str">
        <f>VLOOKUP(U2190,'Currency Sheet'!A:C,3,)</f>
        <v>DOLLAR</v>
      </c>
      <c r="AC2190" s="42" t="str">
        <f>VLOOKUP(P2190,'Customer List'!B:D,3,)</f>
        <v>OutStation</v>
      </c>
    </row>
    <row r="2191" spans="1:29" x14ac:dyDescent="0.25">
      <c r="A2191" s="21">
        <v>2190</v>
      </c>
      <c r="B2191" s="21" t="s">
        <v>2475</v>
      </c>
      <c r="C2191" s="30">
        <v>45884</v>
      </c>
      <c r="D2191" s="30">
        <v>45890</v>
      </c>
      <c r="E2191" s="47">
        <v>190.45</v>
      </c>
      <c r="F2191" s="47">
        <f t="shared" si="226"/>
        <v>16759.599999999999</v>
      </c>
      <c r="G2191" s="48">
        <f t="shared" si="227"/>
        <v>16759.599999999999</v>
      </c>
      <c r="H2191" s="21">
        <v>423114</v>
      </c>
      <c r="I2191" s="21" t="s">
        <v>1504</v>
      </c>
      <c r="J2191" s="21">
        <v>1</v>
      </c>
      <c r="K2191" s="21">
        <v>1</v>
      </c>
      <c r="L2191" s="21">
        <f t="shared" si="228"/>
        <v>0</v>
      </c>
      <c r="M2191" s="21" t="s">
        <v>2533</v>
      </c>
      <c r="N2191" s="30">
        <v>45892</v>
      </c>
      <c r="O2191" s="48">
        <v>27249</v>
      </c>
      <c r="P2191" s="21" t="s">
        <v>2048</v>
      </c>
      <c r="Q2191" s="21">
        <v>58154746893</v>
      </c>
      <c r="R2191" s="21" t="s">
        <v>40</v>
      </c>
      <c r="S2191" s="3">
        <v>-20</v>
      </c>
      <c r="T2191" s="37"/>
      <c r="U2191" s="21" t="s">
        <v>18</v>
      </c>
      <c r="V2191" s="21" t="str">
        <f>VLOOKUP(P2191,'Customer List'!B:C,2,)</f>
        <v>Hyderabad</v>
      </c>
      <c r="W2191" s="38"/>
      <c r="X2191" s="30">
        <v>45894</v>
      </c>
      <c r="Y2191" s="21">
        <f t="shared" si="229"/>
        <v>2</v>
      </c>
      <c r="Z2191" s="21" t="str">
        <f t="shared" si="230"/>
        <v>Saturday</v>
      </c>
      <c r="AA2191" s="21" t="str">
        <f t="shared" si="231"/>
        <v>Monday</v>
      </c>
      <c r="AB2191" s="21" t="str">
        <f>VLOOKUP(U2191,'Currency Sheet'!A:C,3,)</f>
        <v>DOLLAR</v>
      </c>
      <c r="AC2191" s="42" t="str">
        <f>VLOOKUP(P2191,'Customer List'!B:D,3,)</f>
        <v>OutStation</v>
      </c>
    </row>
    <row r="2192" spans="1:29" x14ac:dyDescent="0.25">
      <c r="A2192" s="21">
        <v>2191</v>
      </c>
      <c r="B2192" s="21" t="s">
        <v>2475</v>
      </c>
      <c r="C2192" s="30">
        <v>45884</v>
      </c>
      <c r="D2192" s="30">
        <v>45890</v>
      </c>
      <c r="E2192" s="47">
        <v>29.4</v>
      </c>
      <c r="F2192" s="47">
        <f t="shared" si="226"/>
        <v>2587.1999999999998</v>
      </c>
      <c r="G2192" s="48">
        <f t="shared" si="227"/>
        <v>2587.1999999999998</v>
      </c>
      <c r="H2192" s="21">
        <v>423501</v>
      </c>
      <c r="I2192" s="21" t="s">
        <v>2780</v>
      </c>
      <c r="J2192" s="21">
        <v>1</v>
      </c>
      <c r="K2192" s="21">
        <v>1</v>
      </c>
      <c r="L2192" s="21">
        <f t="shared" si="228"/>
        <v>0</v>
      </c>
      <c r="M2192" s="21" t="s">
        <v>2541</v>
      </c>
      <c r="N2192" s="30">
        <v>45892</v>
      </c>
      <c r="O2192" s="48">
        <v>4882.5</v>
      </c>
      <c r="P2192" s="21" t="s">
        <v>2481</v>
      </c>
      <c r="Q2192" s="21">
        <v>58154750172</v>
      </c>
      <c r="R2192" s="21" t="s">
        <v>40</v>
      </c>
      <c r="S2192" s="3" t="s">
        <v>299</v>
      </c>
      <c r="T2192" s="37"/>
      <c r="U2192" s="21" t="s">
        <v>18</v>
      </c>
      <c r="V2192" s="21" t="str">
        <f>VLOOKUP(P2192,'Customer List'!B:C,2,)</f>
        <v>Kolkata</v>
      </c>
      <c r="W2192" s="38"/>
      <c r="X2192" s="30">
        <v>45894</v>
      </c>
      <c r="Y2192" s="21">
        <f t="shared" si="229"/>
        <v>2</v>
      </c>
      <c r="Z2192" s="21" t="str">
        <f t="shared" si="230"/>
        <v>Saturday</v>
      </c>
      <c r="AA2192" s="21" t="str">
        <f t="shared" si="231"/>
        <v>Monday</v>
      </c>
      <c r="AB2192" s="21" t="str">
        <f>VLOOKUP(U2192,'Currency Sheet'!A:C,3,)</f>
        <v>DOLLAR</v>
      </c>
      <c r="AC2192" s="42" t="str">
        <f>VLOOKUP(P2192,'Customer List'!B:D,3,)</f>
        <v>OutStation</v>
      </c>
    </row>
    <row r="2193" spans="1:29" x14ac:dyDescent="0.25">
      <c r="A2193" s="21">
        <v>2192</v>
      </c>
      <c r="B2193" s="21" t="s">
        <v>2475</v>
      </c>
      <c r="C2193" s="30">
        <v>45884</v>
      </c>
      <c r="D2193" s="30">
        <v>45890</v>
      </c>
      <c r="E2193" s="47">
        <v>164.5</v>
      </c>
      <c r="F2193" s="47">
        <f t="shared" si="226"/>
        <v>14476</v>
      </c>
      <c r="G2193" s="48">
        <f t="shared" si="227"/>
        <v>28952</v>
      </c>
      <c r="H2193" s="21">
        <v>424602</v>
      </c>
      <c r="I2193" s="21" t="s">
        <v>1240</v>
      </c>
      <c r="J2193" s="21">
        <v>2</v>
      </c>
      <c r="K2193" s="21">
        <v>2</v>
      </c>
      <c r="L2193" s="21">
        <f t="shared" si="228"/>
        <v>0</v>
      </c>
      <c r="M2193" s="21" t="s">
        <v>3283</v>
      </c>
      <c r="N2193" s="30">
        <v>45901</v>
      </c>
      <c r="O2193" s="48">
        <v>69207.5</v>
      </c>
      <c r="P2193" s="21" t="s">
        <v>30</v>
      </c>
      <c r="Q2193" s="21" t="s">
        <v>2070</v>
      </c>
      <c r="R2193" s="21" t="s">
        <v>637</v>
      </c>
      <c r="S2193" s="3">
        <v>4</v>
      </c>
      <c r="T2193" s="37"/>
      <c r="U2193" s="21" t="s">
        <v>18</v>
      </c>
      <c r="V2193" s="21" t="str">
        <f>VLOOKUP(P2193,'Customer List'!B:C,2,)</f>
        <v>Delhi</v>
      </c>
      <c r="W2193" s="38"/>
      <c r="X2193" s="30">
        <f>IF(OR(R2193 = "PRIYANKA MADAM", R2193 = "DEEPAK", R2193 = "PORTER"),N2193,"")</f>
        <v>45901</v>
      </c>
      <c r="Y2193" s="21">
        <f t="shared" si="229"/>
        <v>0</v>
      </c>
      <c r="Z2193" s="21" t="str">
        <f t="shared" si="230"/>
        <v>Monday</v>
      </c>
      <c r="AA2193" s="21" t="str">
        <f t="shared" si="231"/>
        <v>Monday</v>
      </c>
      <c r="AB2193" s="21" t="str">
        <f>VLOOKUP(U2193,'Currency Sheet'!A:C,3,)</f>
        <v>DOLLAR</v>
      </c>
      <c r="AC2193" s="42" t="str">
        <f>VLOOKUP(P2193,'Customer List'!B:D,3,)</f>
        <v>Local</v>
      </c>
    </row>
    <row r="2194" spans="1:29" x14ac:dyDescent="0.25">
      <c r="A2194" s="21">
        <v>2193</v>
      </c>
      <c r="B2194" s="21" t="s">
        <v>2475</v>
      </c>
      <c r="C2194" s="30">
        <v>45884</v>
      </c>
      <c r="D2194" s="30">
        <v>45890</v>
      </c>
      <c r="E2194" s="47">
        <v>87.5</v>
      </c>
      <c r="F2194" s="47">
        <f t="shared" si="226"/>
        <v>7700</v>
      </c>
      <c r="G2194" s="48">
        <f t="shared" si="227"/>
        <v>7700</v>
      </c>
      <c r="H2194" s="21">
        <v>426105</v>
      </c>
      <c r="I2194" s="21" t="s">
        <v>1759</v>
      </c>
      <c r="J2194" s="21">
        <v>1</v>
      </c>
      <c r="K2194" s="21">
        <v>1</v>
      </c>
      <c r="L2194" s="21">
        <f t="shared" si="228"/>
        <v>0</v>
      </c>
      <c r="M2194" s="21" t="s">
        <v>2730</v>
      </c>
      <c r="N2194" s="30">
        <v>45896</v>
      </c>
      <c r="O2194" s="48">
        <v>0</v>
      </c>
      <c r="P2194" s="21" t="s">
        <v>625</v>
      </c>
      <c r="Q2194" s="21" t="s">
        <v>2070</v>
      </c>
      <c r="R2194" s="21" t="s">
        <v>637</v>
      </c>
      <c r="S2194" s="3">
        <v>4</v>
      </c>
      <c r="T2194" s="37"/>
      <c r="U2194" s="21" t="s">
        <v>18</v>
      </c>
      <c r="V2194" s="21" t="str">
        <f>VLOOKUP(P2194,'Customer List'!B:C,2,)</f>
        <v>Delhi</v>
      </c>
      <c r="W2194" s="38"/>
      <c r="X2194" s="30">
        <v>45896</v>
      </c>
      <c r="Y2194" s="21">
        <f t="shared" si="229"/>
        <v>0</v>
      </c>
      <c r="Z2194" s="21" t="str">
        <f t="shared" si="230"/>
        <v>Wednesday</v>
      </c>
      <c r="AA2194" s="21" t="str">
        <f t="shared" si="231"/>
        <v>Wednesday</v>
      </c>
      <c r="AB2194" s="21" t="str">
        <f>VLOOKUP(U2194,'Currency Sheet'!A:C,3,)</f>
        <v>DOLLAR</v>
      </c>
      <c r="AC2194" s="42" t="str">
        <f>VLOOKUP(P2194,'Customer List'!B:D,3,)</f>
        <v>Local</v>
      </c>
    </row>
    <row r="2195" spans="1:29" x14ac:dyDescent="0.25">
      <c r="A2195" s="21">
        <v>2194</v>
      </c>
      <c r="B2195" s="21" t="s">
        <v>2475</v>
      </c>
      <c r="C2195" s="30">
        <v>45884</v>
      </c>
      <c r="D2195" s="30">
        <v>45890</v>
      </c>
      <c r="E2195" s="47">
        <v>245</v>
      </c>
      <c r="F2195" s="47">
        <f t="shared" si="226"/>
        <v>21560</v>
      </c>
      <c r="G2195" s="48">
        <f t="shared" si="227"/>
        <v>21560</v>
      </c>
      <c r="H2195" s="21">
        <v>449504</v>
      </c>
      <c r="I2195" s="21" t="s">
        <v>3228</v>
      </c>
      <c r="J2195" s="21">
        <v>1</v>
      </c>
      <c r="K2195" s="21">
        <v>1</v>
      </c>
      <c r="L2195" s="21">
        <f t="shared" si="228"/>
        <v>0</v>
      </c>
      <c r="M2195" s="21" t="s">
        <v>2541</v>
      </c>
      <c r="N2195" s="30">
        <v>45892</v>
      </c>
      <c r="O2195" s="48">
        <v>40687.5</v>
      </c>
      <c r="P2195" s="21" t="s">
        <v>2481</v>
      </c>
      <c r="Q2195" s="21">
        <v>58154750172</v>
      </c>
      <c r="R2195" s="21" t="s">
        <v>40</v>
      </c>
      <c r="S2195" s="3">
        <v>4</v>
      </c>
      <c r="T2195" s="37"/>
      <c r="U2195" s="21" t="s">
        <v>18</v>
      </c>
      <c r="V2195" s="21" t="str">
        <f>VLOOKUP(P2195,'Customer List'!B:C,2,)</f>
        <v>Kolkata</v>
      </c>
      <c r="W2195" s="38"/>
      <c r="X2195" s="30">
        <v>45894</v>
      </c>
      <c r="Y2195" s="21">
        <f t="shared" si="229"/>
        <v>2</v>
      </c>
      <c r="Z2195" s="21" t="str">
        <f t="shared" si="230"/>
        <v>Saturday</v>
      </c>
      <c r="AA2195" s="21" t="str">
        <f t="shared" si="231"/>
        <v>Monday</v>
      </c>
      <c r="AB2195" s="21" t="str">
        <f>VLOOKUP(U2195,'Currency Sheet'!A:C,3,)</f>
        <v>DOLLAR</v>
      </c>
      <c r="AC2195" s="42" t="str">
        <f>VLOOKUP(P2195,'Customer List'!B:D,3,)</f>
        <v>OutStation</v>
      </c>
    </row>
    <row r="2196" spans="1:29" x14ac:dyDescent="0.25">
      <c r="A2196" s="21">
        <v>2195</v>
      </c>
      <c r="B2196" s="21" t="s">
        <v>2475</v>
      </c>
      <c r="C2196" s="30">
        <v>45884</v>
      </c>
      <c r="D2196" s="30">
        <v>45890</v>
      </c>
      <c r="E2196" s="47">
        <v>247.5</v>
      </c>
      <c r="F2196" s="47">
        <f t="shared" si="226"/>
        <v>21780</v>
      </c>
      <c r="G2196" s="48">
        <f t="shared" si="227"/>
        <v>21780</v>
      </c>
      <c r="H2196" s="21">
        <v>480016</v>
      </c>
      <c r="I2196" s="21" t="s">
        <v>3229</v>
      </c>
      <c r="J2196" s="21">
        <v>1</v>
      </c>
      <c r="K2196" s="21">
        <v>1</v>
      </c>
      <c r="L2196" s="21">
        <f t="shared" si="228"/>
        <v>0</v>
      </c>
      <c r="M2196" s="21" t="s">
        <v>2730</v>
      </c>
      <c r="N2196" s="30">
        <v>45896</v>
      </c>
      <c r="O2196" s="48">
        <v>0</v>
      </c>
      <c r="P2196" s="21" t="s">
        <v>625</v>
      </c>
      <c r="Q2196" s="21" t="s">
        <v>2070</v>
      </c>
      <c r="R2196" s="21" t="s">
        <v>637</v>
      </c>
      <c r="S2196" s="3">
        <v>4</v>
      </c>
      <c r="T2196" s="37"/>
      <c r="U2196" s="21" t="s">
        <v>18</v>
      </c>
      <c r="V2196" s="21" t="str">
        <f>VLOOKUP(P2196,'Customer List'!B:C,2,)</f>
        <v>Delhi</v>
      </c>
      <c r="W2196" s="38"/>
      <c r="X2196" s="30">
        <v>45896</v>
      </c>
      <c r="Y2196" s="21">
        <f t="shared" si="229"/>
        <v>0</v>
      </c>
      <c r="Z2196" s="21" t="str">
        <f t="shared" si="230"/>
        <v>Wednesday</v>
      </c>
      <c r="AA2196" s="21" t="str">
        <f t="shared" si="231"/>
        <v>Wednesday</v>
      </c>
      <c r="AB2196" s="21" t="str">
        <f>VLOOKUP(U2196,'Currency Sheet'!A:C,3,)</f>
        <v>DOLLAR</v>
      </c>
      <c r="AC2196" s="42" t="str">
        <f>VLOOKUP(P2196,'Customer List'!B:D,3,)</f>
        <v>Local</v>
      </c>
    </row>
    <row r="2197" spans="1:29" x14ac:dyDescent="0.25">
      <c r="A2197" s="21">
        <v>2196</v>
      </c>
      <c r="B2197" s="21" t="s">
        <v>2475</v>
      </c>
      <c r="C2197" s="30">
        <v>45884</v>
      </c>
      <c r="D2197" s="30">
        <v>45890</v>
      </c>
      <c r="E2197" s="47">
        <v>417.75</v>
      </c>
      <c r="F2197" s="47">
        <f t="shared" si="226"/>
        <v>36762</v>
      </c>
      <c r="G2197" s="48">
        <f t="shared" si="227"/>
        <v>36762</v>
      </c>
      <c r="H2197" s="21">
        <v>480019</v>
      </c>
      <c r="I2197" s="21" t="s">
        <v>3230</v>
      </c>
      <c r="J2197" s="21">
        <v>1</v>
      </c>
      <c r="K2197" s="21">
        <v>1</v>
      </c>
      <c r="L2197" s="21">
        <f t="shared" si="228"/>
        <v>0</v>
      </c>
      <c r="M2197" s="21" t="s">
        <v>2730</v>
      </c>
      <c r="N2197" s="30">
        <v>45896</v>
      </c>
      <c r="O2197" s="48">
        <v>0</v>
      </c>
      <c r="P2197" s="21" t="s">
        <v>625</v>
      </c>
      <c r="Q2197" s="21" t="s">
        <v>2070</v>
      </c>
      <c r="R2197" s="21" t="s">
        <v>637</v>
      </c>
      <c r="S2197" s="3" t="s">
        <v>299</v>
      </c>
      <c r="T2197" s="37"/>
      <c r="U2197" s="21" t="s">
        <v>18</v>
      </c>
      <c r="V2197" s="21" t="str">
        <f>VLOOKUP(P2197,'Customer List'!B:C,2,)</f>
        <v>Delhi</v>
      </c>
      <c r="W2197" s="38"/>
      <c r="X2197" s="30">
        <v>45896</v>
      </c>
      <c r="Y2197" s="21">
        <f t="shared" si="229"/>
        <v>0</v>
      </c>
      <c r="Z2197" s="21" t="str">
        <f t="shared" si="230"/>
        <v>Wednesday</v>
      </c>
      <c r="AA2197" s="21" t="str">
        <f t="shared" si="231"/>
        <v>Wednesday</v>
      </c>
      <c r="AB2197" s="21" t="str">
        <f>VLOOKUP(U2197,'Currency Sheet'!A:C,3,)</f>
        <v>DOLLAR</v>
      </c>
      <c r="AC2197" s="42" t="str">
        <f>VLOOKUP(P2197,'Customer List'!B:D,3,)</f>
        <v>Local</v>
      </c>
    </row>
    <row r="2198" spans="1:29" x14ac:dyDescent="0.25">
      <c r="A2198" s="21">
        <v>2197</v>
      </c>
      <c r="B2198" s="21" t="s">
        <v>2475</v>
      </c>
      <c r="C2198" s="30">
        <v>45884</v>
      </c>
      <c r="D2198" s="30">
        <v>45890</v>
      </c>
      <c r="E2198" s="47">
        <v>143</v>
      </c>
      <c r="F2198" s="47">
        <f t="shared" si="226"/>
        <v>12584</v>
      </c>
      <c r="G2198" s="48">
        <f t="shared" si="227"/>
        <v>12584</v>
      </c>
      <c r="H2198" s="21">
        <v>503808</v>
      </c>
      <c r="I2198" s="21" t="s">
        <v>1613</v>
      </c>
      <c r="J2198" s="21">
        <v>1</v>
      </c>
      <c r="K2198" s="21">
        <v>1</v>
      </c>
      <c r="L2198" s="21">
        <f t="shared" si="228"/>
        <v>0</v>
      </c>
      <c r="M2198" s="21" t="s">
        <v>2533</v>
      </c>
      <c r="N2198" s="30">
        <v>45892</v>
      </c>
      <c r="O2198" s="48">
        <v>20460</v>
      </c>
      <c r="P2198" s="21" t="s">
        <v>2048</v>
      </c>
      <c r="Q2198" s="21">
        <v>58154746893</v>
      </c>
      <c r="R2198" s="21" t="s">
        <v>40</v>
      </c>
      <c r="S2198" s="3">
        <v>4</v>
      </c>
      <c r="T2198" s="37"/>
      <c r="U2198" s="21" t="s">
        <v>18</v>
      </c>
      <c r="V2198" s="21" t="str">
        <f>VLOOKUP(P2198,'Customer List'!B:C,2,)</f>
        <v>Hyderabad</v>
      </c>
      <c r="W2198" s="38"/>
      <c r="X2198" s="30">
        <v>45894</v>
      </c>
      <c r="Y2198" s="21">
        <f t="shared" si="229"/>
        <v>2</v>
      </c>
      <c r="Z2198" s="21" t="str">
        <f t="shared" si="230"/>
        <v>Saturday</v>
      </c>
      <c r="AA2198" s="21" t="str">
        <f t="shared" si="231"/>
        <v>Monday</v>
      </c>
      <c r="AB2198" s="21" t="str">
        <f>VLOOKUP(U2198,'Currency Sheet'!A:C,3,)</f>
        <v>DOLLAR</v>
      </c>
      <c r="AC2198" s="42" t="str">
        <f>VLOOKUP(P2198,'Customer List'!B:D,3,)</f>
        <v>OutStation</v>
      </c>
    </row>
    <row r="2199" spans="1:29" x14ac:dyDescent="0.25">
      <c r="A2199" s="21">
        <v>2198</v>
      </c>
      <c r="B2199" s="21" t="s">
        <v>2475</v>
      </c>
      <c r="C2199" s="30">
        <v>45884</v>
      </c>
      <c r="D2199" s="30">
        <v>45890</v>
      </c>
      <c r="E2199" s="47">
        <v>206.25</v>
      </c>
      <c r="F2199" s="47">
        <f t="shared" si="226"/>
        <v>18150</v>
      </c>
      <c r="G2199" s="48">
        <f t="shared" si="227"/>
        <v>18150</v>
      </c>
      <c r="H2199" s="21">
        <v>505039</v>
      </c>
      <c r="I2199" s="21" t="s">
        <v>139</v>
      </c>
      <c r="J2199" s="21">
        <v>1</v>
      </c>
      <c r="K2199" s="21">
        <v>1</v>
      </c>
      <c r="L2199" s="21">
        <f t="shared" si="228"/>
        <v>0</v>
      </c>
      <c r="M2199" s="21" t="s">
        <v>2730</v>
      </c>
      <c r="N2199" s="30">
        <v>45896</v>
      </c>
      <c r="O2199" s="48">
        <v>0</v>
      </c>
      <c r="P2199" s="21" t="s">
        <v>625</v>
      </c>
      <c r="Q2199" s="21" t="s">
        <v>2070</v>
      </c>
      <c r="R2199" s="21" t="s">
        <v>637</v>
      </c>
      <c r="S2199" s="3">
        <v>4</v>
      </c>
      <c r="T2199" s="37"/>
      <c r="U2199" s="21" t="s">
        <v>18</v>
      </c>
      <c r="V2199" s="21" t="str">
        <f>VLOOKUP(P2199,'Customer List'!B:C,2,)</f>
        <v>Delhi</v>
      </c>
      <c r="W2199" s="38"/>
      <c r="X2199" s="30">
        <v>45896</v>
      </c>
      <c r="Y2199" s="21">
        <f t="shared" si="229"/>
        <v>0</v>
      </c>
      <c r="Z2199" s="21" t="str">
        <f t="shared" si="230"/>
        <v>Wednesday</v>
      </c>
      <c r="AA2199" s="21" t="str">
        <f t="shared" si="231"/>
        <v>Wednesday</v>
      </c>
      <c r="AB2199" s="21" t="str">
        <f>VLOOKUP(U2199,'Currency Sheet'!A:C,3,)</f>
        <v>DOLLAR</v>
      </c>
      <c r="AC2199" s="42" t="str">
        <f>VLOOKUP(P2199,'Customer List'!B:D,3,)</f>
        <v>Local</v>
      </c>
    </row>
    <row r="2200" spans="1:29" x14ac:dyDescent="0.25">
      <c r="A2200" s="21">
        <v>2199</v>
      </c>
      <c r="B2200" s="21" t="s">
        <v>2475</v>
      </c>
      <c r="C2200" s="30">
        <v>45884</v>
      </c>
      <c r="D2200" s="30">
        <v>45890</v>
      </c>
      <c r="E2200" s="47">
        <v>163.80000000000001</v>
      </c>
      <c r="F2200" s="47">
        <f t="shared" si="226"/>
        <v>14414.400000000001</v>
      </c>
      <c r="G2200" s="48">
        <f t="shared" si="227"/>
        <v>57657.600000000006</v>
      </c>
      <c r="H2200" s="21">
        <v>505814</v>
      </c>
      <c r="I2200" s="21" t="s">
        <v>1652</v>
      </c>
      <c r="J2200" s="21">
        <v>4</v>
      </c>
      <c r="K2200" s="21">
        <v>4</v>
      </c>
      <c r="L2200" s="21">
        <f t="shared" si="228"/>
        <v>0</v>
      </c>
      <c r="M2200" s="21" t="s">
        <v>2533</v>
      </c>
      <c r="N2200" s="30">
        <v>45892</v>
      </c>
      <c r="O2200" s="48">
        <v>93744</v>
      </c>
      <c r="P2200" s="21" t="s">
        <v>2048</v>
      </c>
      <c r="Q2200" s="21">
        <v>58154746893</v>
      </c>
      <c r="R2200" s="21" t="s">
        <v>40</v>
      </c>
      <c r="S2200" s="3">
        <v>4</v>
      </c>
      <c r="T2200" s="37"/>
      <c r="U2200" s="21" t="s">
        <v>18</v>
      </c>
      <c r="V2200" s="21" t="str">
        <f>VLOOKUP(P2200,'Customer List'!B:C,2,)</f>
        <v>Hyderabad</v>
      </c>
      <c r="W2200" s="38"/>
      <c r="X2200" s="30">
        <v>45894</v>
      </c>
      <c r="Y2200" s="21">
        <f t="shared" si="229"/>
        <v>2</v>
      </c>
      <c r="Z2200" s="21" t="str">
        <f t="shared" si="230"/>
        <v>Saturday</v>
      </c>
      <c r="AA2200" s="21" t="str">
        <f t="shared" si="231"/>
        <v>Monday</v>
      </c>
      <c r="AB2200" s="21" t="str">
        <f>VLOOKUP(U2200,'Currency Sheet'!A:C,3,)</f>
        <v>DOLLAR</v>
      </c>
      <c r="AC2200" s="42" t="str">
        <f>VLOOKUP(P2200,'Customer List'!B:D,3,)</f>
        <v>OutStation</v>
      </c>
    </row>
    <row r="2201" spans="1:29" x14ac:dyDescent="0.25">
      <c r="A2201" s="21">
        <v>2200</v>
      </c>
      <c r="B2201" s="21" t="s">
        <v>2475</v>
      </c>
      <c r="C2201" s="30">
        <v>45884</v>
      </c>
      <c r="D2201" s="30">
        <v>45890</v>
      </c>
      <c r="E2201" s="47">
        <v>174.2</v>
      </c>
      <c r="F2201" s="47">
        <f t="shared" si="226"/>
        <v>15329.599999999999</v>
      </c>
      <c r="G2201" s="48">
        <f t="shared" si="227"/>
        <v>61318.399999999994</v>
      </c>
      <c r="H2201" s="21">
        <v>506313</v>
      </c>
      <c r="I2201" s="21" t="s">
        <v>1842</v>
      </c>
      <c r="J2201" s="21">
        <v>4</v>
      </c>
      <c r="K2201" s="21">
        <v>4</v>
      </c>
      <c r="L2201" s="21">
        <f t="shared" si="228"/>
        <v>0</v>
      </c>
      <c r="M2201" s="21" t="s">
        <v>2533</v>
      </c>
      <c r="N2201" s="30">
        <v>45892</v>
      </c>
      <c r="O2201" s="48">
        <v>99696</v>
      </c>
      <c r="P2201" s="21" t="s">
        <v>2048</v>
      </c>
      <c r="Q2201" s="21">
        <v>58154746893</v>
      </c>
      <c r="R2201" s="21" t="s">
        <v>40</v>
      </c>
      <c r="S2201" s="3">
        <v>4</v>
      </c>
      <c r="T2201" s="37"/>
      <c r="U2201" s="21" t="s">
        <v>18</v>
      </c>
      <c r="V2201" s="21" t="str">
        <f>VLOOKUP(P2201,'Customer List'!B:C,2,)</f>
        <v>Hyderabad</v>
      </c>
      <c r="W2201" s="38"/>
      <c r="X2201" s="30">
        <v>45894</v>
      </c>
      <c r="Y2201" s="21">
        <f t="shared" si="229"/>
        <v>2</v>
      </c>
      <c r="Z2201" s="21" t="str">
        <f t="shared" si="230"/>
        <v>Saturday</v>
      </c>
      <c r="AA2201" s="21" t="str">
        <f t="shared" si="231"/>
        <v>Monday</v>
      </c>
      <c r="AB2201" s="21" t="str">
        <f>VLOOKUP(U2201,'Currency Sheet'!A:C,3,)</f>
        <v>DOLLAR</v>
      </c>
      <c r="AC2201" s="42" t="str">
        <f>VLOOKUP(P2201,'Customer List'!B:D,3,)</f>
        <v>OutStation</v>
      </c>
    </row>
    <row r="2202" spans="1:29" x14ac:dyDescent="0.25">
      <c r="A2202" s="21">
        <v>2201</v>
      </c>
      <c r="B2202" s="21" t="s">
        <v>2475</v>
      </c>
      <c r="C2202" s="30">
        <v>45884</v>
      </c>
      <c r="D2202" s="30">
        <v>45890</v>
      </c>
      <c r="E2202" s="47">
        <v>86.8</v>
      </c>
      <c r="F2202" s="47">
        <f t="shared" si="226"/>
        <v>7638.4</v>
      </c>
      <c r="G2202" s="48">
        <f t="shared" si="227"/>
        <v>7638.4</v>
      </c>
      <c r="H2202" s="21">
        <v>506907</v>
      </c>
      <c r="I2202" s="21" t="s">
        <v>3231</v>
      </c>
      <c r="J2202" s="21">
        <v>1</v>
      </c>
      <c r="K2202" s="21">
        <v>1</v>
      </c>
      <c r="L2202" s="21">
        <f t="shared" si="228"/>
        <v>0</v>
      </c>
      <c r="M2202" s="21" t="s">
        <v>2536</v>
      </c>
      <c r="N2202" s="30">
        <v>45892</v>
      </c>
      <c r="O2202" s="48">
        <v>14415</v>
      </c>
      <c r="P2202" s="21" t="s">
        <v>2482</v>
      </c>
      <c r="Q2202" s="21">
        <v>58154747490</v>
      </c>
      <c r="R2202" s="21" t="s">
        <v>40</v>
      </c>
      <c r="S2202" s="3">
        <v>4</v>
      </c>
      <c r="T2202" s="37"/>
      <c r="U2202" s="21" t="s">
        <v>18</v>
      </c>
      <c r="V2202" s="21" t="str">
        <f>VLOOKUP(P2202,'Customer List'!B:C,2,)</f>
        <v>BANGALORE</v>
      </c>
      <c r="W2202" s="38"/>
      <c r="X2202" s="30">
        <v>45894</v>
      </c>
      <c r="Y2202" s="21">
        <f t="shared" si="229"/>
        <v>2</v>
      </c>
      <c r="Z2202" s="21" t="str">
        <f t="shared" si="230"/>
        <v>Saturday</v>
      </c>
      <c r="AA2202" s="21" t="str">
        <f t="shared" si="231"/>
        <v>Monday</v>
      </c>
      <c r="AB2202" s="21" t="str">
        <f>VLOOKUP(U2202,'Currency Sheet'!A:C,3,)</f>
        <v>DOLLAR</v>
      </c>
      <c r="AC2202" s="42" t="str">
        <f>VLOOKUP(P2202,'Customer List'!B:D,3,)</f>
        <v>OutStation</v>
      </c>
    </row>
    <row r="2203" spans="1:29" x14ac:dyDescent="0.25">
      <c r="A2203" s="21">
        <v>2202</v>
      </c>
      <c r="B2203" s="21" t="s">
        <v>2475</v>
      </c>
      <c r="C2203" s="30">
        <v>45884</v>
      </c>
      <c r="D2203" s="30">
        <v>45890</v>
      </c>
      <c r="E2203" s="47">
        <v>295.39999999999998</v>
      </c>
      <c r="F2203" s="47">
        <f t="shared" si="226"/>
        <v>25995.199999999997</v>
      </c>
      <c r="G2203" s="48">
        <f t="shared" si="227"/>
        <v>25995.199999999997</v>
      </c>
      <c r="H2203" s="21">
        <v>512314</v>
      </c>
      <c r="I2203" s="21" t="s">
        <v>3232</v>
      </c>
      <c r="J2203" s="21">
        <v>1</v>
      </c>
      <c r="K2203" s="21">
        <v>1</v>
      </c>
      <c r="L2203" s="21">
        <f t="shared" si="228"/>
        <v>0</v>
      </c>
      <c r="M2203" s="21" t="s">
        <v>3282</v>
      </c>
      <c r="N2203" s="30">
        <v>45901</v>
      </c>
      <c r="O2203" s="48">
        <v>62139.5</v>
      </c>
      <c r="P2203" s="21" t="s">
        <v>30</v>
      </c>
      <c r="Q2203" s="21" t="s">
        <v>636</v>
      </c>
      <c r="R2203" s="21" t="s">
        <v>637</v>
      </c>
      <c r="S2203" s="3">
        <v>4</v>
      </c>
      <c r="T2203" s="37"/>
      <c r="U2203" s="21" t="s">
        <v>18</v>
      </c>
      <c r="V2203" s="21" t="str">
        <f>VLOOKUP(P2203,'Customer List'!B:C,2,)</f>
        <v>Delhi</v>
      </c>
      <c r="W2203" s="38"/>
      <c r="X2203" s="30">
        <f>IF(OR(R2203 = "PRIYANKA MADAM", R2203 = "DEEPAK", R2203 = "PORTER"),N2203,"")</f>
        <v>45901</v>
      </c>
      <c r="Y2203" s="21">
        <f t="shared" si="229"/>
        <v>0</v>
      </c>
      <c r="Z2203" s="21" t="str">
        <f t="shared" si="230"/>
        <v>Monday</v>
      </c>
      <c r="AA2203" s="21" t="str">
        <f t="shared" si="231"/>
        <v>Monday</v>
      </c>
      <c r="AB2203" s="21" t="str">
        <f>VLOOKUP(U2203,'Currency Sheet'!A:C,3,)</f>
        <v>DOLLAR</v>
      </c>
      <c r="AC2203" s="42" t="str">
        <f>VLOOKUP(P2203,'Customer List'!B:D,3,)</f>
        <v>Local</v>
      </c>
    </row>
    <row r="2204" spans="1:29" x14ac:dyDescent="0.25">
      <c r="A2204" s="21">
        <v>2203</v>
      </c>
      <c r="B2204" s="21" t="s">
        <v>2475</v>
      </c>
      <c r="C2204" s="30">
        <v>45884</v>
      </c>
      <c r="D2204" s="30">
        <v>45890</v>
      </c>
      <c r="E2204" s="47">
        <v>259</v>
      </c>
      <c r="F2204" s="47">
        <f t="shared" si="226"/>
        <v>22792</v>
      </c>
      <c r="G2204" s="48">
        <f t="shared" si="227"/>
        <v>68376</v>
      </c>
      <c r="H2204" s="21">
        <v>626812</v>
      </c>
      <c r="I2204" s="21" t="s">
        <v>1254</v>
      </c>
      <c r="J2204" s="21">
        <v>3</v>
      </c>
      <c r="K2204" s="21">
        <v>3</v>
      </c>
      <c r="L2204" s="21">
        <f t="shared" si="228"/>
        <v>0</v>
      </c>
      <c r="M2204" s="21" t="s">
        <v>2532</v>
      </c>
      <c r="N2204" s="30">
        <v>45892</v>
      </c>
      <c r="O2204" s="48">
        <v>120435</v>
      </c>
      <c r="P2204" s="21" t="s">
        <v>2483</v>
      </c>
      <c r="Q2204" s="21">
        <v>58154747405</v>
      </c>
      <c r="R2204" s="21" t="s">
        <v>40</v>
      </c>
      <c r="S2204" s="3">
        <v>4</v>
      </c>
      <c r="T2204" s="37"/>
      <c r="U2204" s="21" t="s">
        <v>18</v>
      </c>
      <c r="V2204" s="21" t="str">
        <f>VLOOKUP(P2204,'Customer List'!B:C,2,)</f>
        <v>Banglore</v>
      </c>
      <c r="W2204" s="38"/>
      <c r="X2204" s="30">
        <v>45893</v>
      </c>
      <c r="Y2204" s="21">
        <f t="shared" si="229"/>
        <v>1</v>
      </c>
      <c r="Z2204" s="21" t="str">
        <f t="shared" si="230"/>
        <v>Saturday</v>
      </c>
      <c r="AA2204" s="21" t="str">
        <f t="shared" si="231"/>
        <v>Sunday</v>
      </c>
      <c r="AB2204" s="21" t="str">
        <f>VLOOKUP(U2204,'Currency Sheet'!A:C,3,)</f>
        <v>DOLLAR</v>
      </c>
      <c r="AC2204" s="42" t="str">
        <f>VLOOKUP(P2204,'Customer List'!B:D,3,)</f>
        <v>OutStation</v>
      </c>
    </row>
    <row r="2205" spans="1:29" x14ac:dyDescent="0.25">
      <c r="A2205" s="21">
        <v>2204</v>
      </c>
      <c r="B2205" s="21" t="s">
        <v>2475</v>
      </c>
      <c r="C2205" s="30">
        <v>45884</v>
      </c>
      <c r="D2205" s="30">
        <v>45890</v>
      </c>
      <c r="E2205" s="47">
        <v>115.5</v>
      </c>
      <c r="F2205" s="47">
        <f t="shared" si="226"/>
        <v>10164</v>
      </c>
      <c r="G2205" s="48">
        <f t="shared" si="227"/>
        <v>10164</v>
      </c>
      <c r="H2205" s="21">
        <v>648003</v>
      </c>
      <c r="I2205" s="21" t="s">
        <v>1775</v>
      </c>
      <c r="J2205" s="21">
        <v>1</v>
      </c>
      <c r="K2205" s="21">
        <v>1</v>
      </c>
      <c r="L2205" s="21">
        <f t="shared" si="228"/>
        <v>0</v>
      </c>
      <c r="M2205" s="21" t="s">
        <v>2528</v>
      </c>
      <c r="N2205" s="30">
        <v>45892</v>
      </c>
      <c r="O2205" s="48">
        <v>17391</v>
      </c>
      <c r="P2205" s="21" t="s">
        <v>1009</v>
      </c>
      <c r="Q2205" s="21">
        <v>58154748164</v>
      </c>
      <c r="R2205" s="21" t="s">
        <v>40</v>
      </c>
      <c r="S2205" s="3">
        <v>4</v>
      </c>
      <c r="T2205" s="37"/>
      <c r="U2205" s="21" t="s">
        <v>18</v>
      </c>
      <c r="V2205" s="21" t="str">
        <f>VLOOKUP(P2205,'Customer List'!B:C,2,)</f>
        <v>Kolkata</v>
      </c>
      <c r="W2205" s="38"/>
      <c r="X2205" s="30">
        <v>45894</v>
      </c>
      <c r="Y2205" s="21">
        <f t="shared" si="229"/>
        <v>2</v>
      </c>
      <c r="Z2205" s="21" t="str">
        <f t="shared" si="230"/>
        <v>Saturday</v>
      </c>
      <c r="AA2205" s="21" t="str">
        <f t="shared" si="231"/>
        <v>Monday</v>
      </c>
      <c r="AB2205" s="21" t="str">
        <f>VLOOKUP(U2205,'Currency Sheet'!A:C,3,)</f>
        <v>DOLLAR</v>
      </c>
      <c r="AC2205" s="42" t="str">
        <f>VLOOKUP(P2205,'Customer List'!B:D,3,)</f>
        <v>OutStation</v>
      </c>
    </row>
    <row r="2206" spans="1:29" x14ac:dyDescent="0.25">
      <c r="A2206" s="21">
        <v>2205</v>
      </c>
      <c r="B2206" s="21" t="s">
        <v>2475</v>
      </c>
      <c r="C2206" s="30">
        <v>45884</v>
      </c>
      <c r="D2206" s="30">
        <v>45890</v>
      </c>
      <c r="E2206" s="47">
        <v>98.7</v>
      </c>
      <c r="F2206" s="47">
        <f t="shared" si="226"/>
        <v>8685.6</v>
      </c>
      <c r="G2206" s="48">
        <f t="shared" si="227"/>
        <v>8685.6</v>
      </c>
      <c r="H2206" s="21">
        <v>651403</v>
      </c>
      <c r="I2206" s="21" t="s">
        <v>1776</v>
      </c>
      <c r="J2206" s="21">
        <v>1</v>
      </c>
      <c r="K2206" s="21">
        <v>1</v>
      </c>
      <c r="L2206" s="21">
        <f t="shared" si="228"/>
        <v>0</v>
      </c>
      <c r="M2206" s="21" t="s">
        <v>2528</v>
      </c>
      <c r="N2206" s="30">
        <v>45892</v>
      </c>
      <c r="O2206" s="48">
        <v>14861.4</v>
      </c>
      <c r="P2206" s="21" t="s">
        <v>1009</v>
      </c>
      <c r="Q2206" s="21">
        <v>58154748164</v>
      </c>
      <c r="R2206" s="21" t="s">
        <v>40</v>
      </c>
      <c r="S2206" s="3">
        <v>4</v>
      </c>
      <c r="T2206" s="37"/>
      <c r="U2206" s="21" t="s">
        <v>18</v>
      </c>
      <c r="V2206" s="21" t="str">
        <f>VLOOKUP(P2206,'Customer List'!B:C,2,)</f>
        <v>Kolkata</v>
      </c>
      <c r="W2206" s="38"/>
      <c r="X2206" s="30">
        <v>45894</v>
      </c>
      <c r="Y2206" s="21">
        <f t="shared" si="229"/>
        <v>2</v>
      </c>
      <c r="Z2206" s="21" t="str">
        <f t="shared" si="230"/>
        <v>Saturday</v>
      </c>
      <c r="AA2206" s="21" t="str">
        <f t="shared" si="231"/>
        <v>Monday</v>
      </c>
      <c r="AB2206" s="21" t="str">
        <f>VLOOKUP(U2206,'Currency Sheet'!A:C,3,)</f>
        <v>DOLLAR</v>
      </c>
      <c r="AC2206" s="42" t="str">
        <f>VLOOKUP(P2206,'Customer List'!B:D,3,)</f>
        <v>OutStation</v>
      </c>
    </row>
    <row r="2207" spans="1:29" x14ac:dyDescent="0.25">
      <c r="A2207" s="21">
        <v>2206</v>
      </c>
      <c r="B2207" s="21" t="s">
        <v>2475</v>
      </c>
      <c r="C2207" s="30">
        <v>45884</v>
      </c>
      <c r="D2207" s="30">
        <v>45890</v>
      </c>
      <c r="E2207" s="47">
        <v>82.6</v>
      </c>
      <c r="F2207" s="47">
        <f t="shared" si="226"/>
        <v>7268.7999999999993</v>
      </c>
      <c r="G2207" s="48">
        <f t="shared" si="227"/>
        <v>7268.7999999999993</v>
      </c>
      <c r="H2207" s="21">
        <v>740992</v>
      </c>
      <c r="I2207" s="21" t="s">
        <v>3233</v>
      </c>
      <c r="J2207" s="21">
        <v>1</v>
      </c>
      <c r="K2207" s="21">
        <v>1</v>
      </c>
      <c r="L2207" s="21">
        <f t="shared" si="228"/>
        <v>0</v>
      </c>
      <c r="M2207" s="21" t="s">
        <v>2530</v>
      </c>
      <c r="N2207" s="30">
        <v>45892</v>
      </c>
      <c r="O2207" s="48">
        <v>10089</v>
      </c>
      <c r="P2207" s="21" t="s">
        <v>2484</v>
      </c>
      <c r="Q2207" s="21">
        <v>58154751395</v>
      </c>
      <c r="R2207" s="21" t="s">
        <v>40</v>
      </c>
      <c r="S2207" s="3">
        <v>4</v>
      </c>
      <c r="T2207" s="37"/>
      <c r="U2207" s="21" t="s">
        <v>18</v>
      </c>
      <c r="V2207" s="21" t="str">
        <f>VLOOKUP(P2207,'Customer List'!B:C,2,)</f>
        <v>Mumbai</v>
      </c>
      <c r="W2207" s="38"/>
      <c r="X2207" s="30">
        <v>45894</v>
      </c>
      <c r="Y2207" s="21">
        <f t="shared" si="229"/>
        <v>2</v>
      </c>
      <c r="Z2207" s="21" t="str">
        <f t="shared" si="230"/>
        <v>Saturday</v>
      </c>
      <c r="AA2207" s="21" t="str">
        <f t="shared" si="231"/>
        <v>Monday</v>
      </c>
      <c r="AB2207" s="21" t="str">
        <f>VLOOKUP(U2207,'Currency Sheet'!A:C,3,)</f>
        <v>DOLLAR</v>
      </c>
      <c r="AC2207" s="42" t="str">
        <f>VLOOKUP(P2207,'Customer List'!B:D,3,)</f>
        <v>OutStation</v>
      </c>
    </row>
    <row r="2208" spans="1:29" x14ac:dyDescent="0.25">
      <c r="A2208" s="21">
        <v>2207</v>
      </c>
      <c r="B2208" s="21" t="s">
        <v>2475</v>
      </c>
      <c r="C2208" s="30">
        <v>45884</v>
      </c>
      <c r="D2208" s="30">
        <v>45890</v>
      </c>
      <c r="E2208" s="47">
        <v>1150.8</v>
      </c>
      <c r="F2208" s="47">
        <f t="shared" si="226"/>
        <v>101270.39999999999</v>
      </c>
      <c r="G2208" s="48">
        <f t="shared" si="227"/>
        <v>607622.39999999991</v>
      </c>
      <c r="H2208" s="21">
        <v>741028</v>
      </c>
      <c r="I2208" s="21" t="s">
        <v>3234</v>
      </c>
      <c r="J2208" s="21">
        <v>6</v>
      </c>
      <c r="K2208" s="21">
        <v>6</v>
      </c>
      <c r="L2208" s="21">
        <f t="shared" si="228"/>
        <v>0</v>
      </c>
      <c r="M2208" s="21" t="s">
        <v>2539</v>
      </c>
      <c r="N2208" s="30">
        <v>45892</v>
      </c>
      <c r="O2208" s="48">
        <v>890226</v>
      </c>
      <c r="P2208" s="21" t="s">
        <v>2485</v>
      </c>
      <c r="Q2208" s="21">
        <v>58154749881</v>
      </c>
      <c r="R2208" s="21" t="s">
        <v>40</v>
      </c>
      <c r="S2208" s="3">
        <v>4</v>
      </c>
      <c r="T2208" s="37"/>
      <c r="U2208" s="21" t="s">
        <v>18</v>
      </c>
      <c r="V2208" s="21" t="str">
        <f>VLOOKUP(P2208,'Customer List'!B:C,2,)</f>
        <v>Banglore</v>
      </c>
      <c r="W2208" s="38"/>
      <c r="X2208" s="30">
        <v>45894</v>
      </c>
      <c r="Y2208" s="21">
        <f t="shared" si="229"/>
        <v>2</v>
      </c>
      <c r="Z2208" s="21" t="str">
        <f t="shared" si="230"/>
        <v>Saturday</v>
      </c>
      <c r="AA2208" s="21" t="str">
        <f t="shared" si="231"/>
        <v>Monday</v>
      </c>
      <c r="AB2208" s="21" t="str">
        <f>VLOOKUP(U2208,'Currency Sheet'!A:C,3,)</f>
        <v>DOLLAR</v>
      </c>
      <c r="AC2208" s="42" t="str">
        <f>VLOOKUP(P2208,'Customer List'!B:D,3,)</f>
        <v>OutStation</v>
      </c>
    </row>
    <row r="2209" spans="1:29" x14ac:dyDescent="0.25">
      <c r="A2209" s="21">
        <v>2208</v>
      </c>
      <c r="B2209" s="21" t="s">
        <v>1950</v>
      </c>
      <c r="C2209" s="30">
        <v>45884</v>
      </c>
      <c r="D2209" s="30">
        <v>45890</v>
      </c>
      <c r="E2209" s="47">
        <v>164.5</v>
      </c>
      <c r="F2209" s="47">
        <f t="shared" si="226"/>
        <v>14476</v>
      </c>
      <c r="G2209" s="48">
        <f t="shared" si="227"/>
        <v>14476</v>
      </c>
      <c r="H2209" s="21">
        <v>424602</v>
      </c>
      <c r="I2209" s="21" t="s">
        <v>1240</v>
      </c>
      <c r="J2209" s="21">
        <v>1</v>
      </c>
      <c r="K2209" s="21">
        <v>1</v>
      </c>
      <c r="L2209" s="21">
        <f t="shared" si="228"/>
        <v>0</v>
      </c>
      <c r="M2209" s="21" t="s">
        <v>5615</v>
      </c>
      <c r="N2209" s="30">
        <v>45962</v>
      </c>
      <c r="O2209" s="48">
        <v>25497.5</v>
      </c>
      <c r="P2209" s="21" t="s">
        <v>194</v>
      </c>
      <c r="Q2209" s="21">
        <v>58157689085</v>
      </c>
      <c r="R2209" s="21" t="s">
        <v>40</v>
      </c>
      <c r="S2209" s="3">
        <v>4</v>
      </c>
      <c r="T2209" s="37"/>
      <c r="U2209" s="21" t="s">
        <v>18</v>
      </c>
      <c r="V2209" s="21" t="str">
        <f>VLOOKUP(P2209,'Customer List'!B:C,2,)</f>
        <v>Kanpur</v>
      </c>
      <c r="W2209" s="38"/>
      <c r="X2209" s="30">
        <v>45965</v>
      </c>
      <c r="Y2209" s="21">
        <f t="shared" si="229"/>
        <v>3</v>
      </c>
      <c r="Z2209" s="21" t="str">
        <f t="shared" si="230"/>
        <v>Saturday</v>
      </c>
      <c r="AA2209" s="21" t="str">
        <f t="shared" si="231"/>
        <v>Tuesday</v>
      </c>
      <c r="AB2209" s="21" t="str">
        <f>VLOOKUP(U2209,'Currency Sheet'!A:C,3,)</f>
        <v>DOLLAR</v>
      </c>
      <c r="AC2209" s="42" t="str">
        <f>VLOOKUP(P2209,'Customer List'!B:D,3,)</f>
        <v>OutStation</v>
      </c>
    </row>
    <row r="2210" spans="1:29" x14ac:dyDescent="0.25">
      <c r="A2210" s="21">
        <v>2209</v>
      </c>
      <c r="B2210" s="21" t="s">
        <v>1950</v>
      </c>
      <c r="C2210" s="30">
        <v>45884</v>
      </c>
      <c r="D2210" s="30">
        <v>45890</v>
      </c>
      <c r="E2210" s="47">
        <v>164.5</v>
      </c>
      <c r="F2210" s="47">
        <f t="shared" si="226"/>
        <v>14476</v>
      </c>
      <c r="G2210" s="48">
        <f t="shared" si="227"/>
        <v>14476</v>
      </c>
      <c r="H2210" s="21">
        <v>424602</v>
      </c>
      <c r="I2210" s="21" t="s">
        <v>1240</v>
      </c>
      <c r="J2210" s="21">
        <v>1</v>
      </c>
      <c r="K2210" s="21"/>
      <c r="L2210" s="21">
        <f t="shared" si="228"/>
        <v>1</v>
      </c>
      <c r="M2210" s="21"/>
      <c r="N2210" s="30"/>
      <c r="O2210" s="48"/>
      <c r="P2210" s="21" t="s">
        <v>1145</v>
      </c>
      <c r="Q2210" s="21"/>
      <c r="R2210" s="21"/>
      <c r="S2210" s="3">
        <v>4</v>
      </c>
      <c r="T2210" s="37" t="s">
        <v>3336</v>
      </c>
      <c r="U2210" s="21" t="s">
        <v>18</v>
      </c>
      <c r="V2210" s="21" t="str">
        <f>VLOOKUP(P2210,'Customer List'!B:C,2,)</f>
        <v>STOCK</v>
      </c>
      <c r="W2210" s="38" t="s">
        <v>5315</v>
      </c>
      <c r="X2210" s="30" t="str">
        <f>IF(OR(R2210 = "PRIYANKA MADAM", R2210 = "DEEPAK", R2210 = "PORTER"),N2210,"")</f>
        <v/>
      </c>
      <c r="Y2210" s="21" t="str">
        <f t="shared" si="229"/>
        <v/>
      </c>
      <c r="Z2210" s="21" t="str">
        <f t="shared" si="230"/>
        <v/>
      </c>
      <c r="AA2210" s="21" t="str">
        <f t="shared" si="231"/>
        <v/>
      </c>
      <c r="AB2210" s="21" t="str">
        <f>VLOOKUP(U2210,'Currency Sheet'!A:C,3,)</f>
        <v>DOLLAR</v>
      </c>
      <c r="AC2210" s="42" t="str">
        <f>VLOOKUP(P2210,'Customer List'!B:D,3,)</f>
        <v>STOCK</v>
      </c>
    </row>
    <row r="2211" spans="1:29" x14ac:dyDescent="0.25">
      <c r="A2211" s="21">
        <v>2210</v>
      </c>
      <c r="B2211" s="21" t="s">
        <v>2475</v>
      </c>
      <c r="C2211" s="30">
        <v>45884</v>
      </c>
      <c r="D2211" s="30">
        <v>45890</v>
      </c>
      <c r="E2211" s="47">
        <v>0</v>
      </c>
      <c r="F2211" s="47">
        <f t="shared" si="226"/>
        <v>0</v>
      </c>
      <c r="G2211" s="48">
        <f t="shared" si="227"/>
        <v>0</v>
      </c>
      <c r="H2211" s="52">
        <v>421601</v>
      </c>
      <c r="I2211" s="21" t="s">
        <v>3035</v>
      </c>
      <c r="J2211" s="21">
        <v>3</v>
      </c>
      <c r="K2211" s="21">
        <v>3</v>
      </c>
      <c r="L2211" s="21">
        <f t="shared" si="228"/>
        <v>0</v>
      </c>
      <c r="M2211" s="21" t="s">
        <v>5017</v>
      </c>
      <c r="N2211" s="30">
        <v>45941</v>
      </c>
      <c r="O2211" s="48">
        <v>43146</v>
      </c>
      <c r="P2211" s="21" t="s">
        <v>621</v>
      </c>
      <c r="Q2211" s="21">
        <v>58156809782</v>
      </c>
      <c r="R2211" s="21" t="s">
        <v>40</v>
      </c>
      <c r="S2211" s="3" t="s">
        <v>2051</v>
      </c>
      <c r="T2211" s="37" t="s">
        <v>4976</v>
      </c>
      <c r="U2211" s="21" t="s">
        <v>18</v>
      </c>
      <c r="V2211" s="21" t="str">
        <f>VLOOKUP(P2211,'Customer List'!B:C,2,)</f>
        <v>Hyderabad</v>
      </c>
      <c r="W2211" s="38"/>
      <c r="X2211" s="30">
        <v>45943</v>
      </c>
      <c r="Y2211" s="21">
        <f t="shared" si="229"/>
        <v>2</v>
      </c>
      <c r="Z2211" s="21" t="str">
        <f t="shared" si="230"/>
        <v>Saturday</v>
      </c>
      <c r="AA2211" s="21" t="str">
        <f t="shared" si="231"/>
        <v>Monday</v>
      </c>
      <c r="AB2211" s="21" t="str">
        <f>VLOOKUP(U2211,'Currency Sheet'!A:C,3,)</f>
        <v>DOLLAR</v>
      </c>
      <c r="AC2211" s="42" t="str">
        <f>VLOOKUP(P2211,'Customer List'!B:D,3,)</f>
        <v>OutStation</v>
      </c>
    </row>
    <row r="2212" spans="1:29" x14ac:dyDescent="0.25">
      <c r="A2212" s="21">
        <v>2211</v>
      </c>
      <c r="B2212" s="21">
        <v>177574</v>
      </c>
      <c r="C2212" s="30">
        <v>45887</v>
      </c>
      <c r="D2212" s="30">
        <v>45890</v>
      </c>
      <c r="E2212" s="47">
        <v>103.2</v>
      </c>
      <c r="F2212" s="47">
        <f t="shared" si="226"/>
        <v>9081.6</v>
      </c>
      <c r="G2212" s="48">
        <f t="shared" si="227"/>
        <v>9081.6</v>
      </c>
      <c r="H2212" s="21" t="s">
        <v>2462</v>
      </c>
      <c r="I2212" s="21" t="s">
        <v>4365</v>
      </c>
      <c r="J2212" s="21">
        <v>1</v>
      </c>
      <c r="K2212" s="21">
        <v>1</v>
      </c>
      <c r="L2212" s="21">
        <f t="shared" si="228"/>
        <v>0</v>
      </c>
      <c r="M2212" s="21" t="s">
        <v>2551</v>
      </c>
      <c r="N2212" s="30">
        <v>45892</v>
      </c>
      <c r="O2212" s="48">
        <v>14448</v>
      </c>
      <c r="P2212" s="21" t="s">
        <v>168</v>
      </c>
      <c r="Q2212" s="21">
        <v>58154749483</v>
      </c>
      <c r="R2212" s="21" t="s">
        <v>40</v>
      </c>
      <c r="S2212" s="3">
        <v>4</v>
      </c>
      <c r="T2212" s="37"/>
      <c r="U2212" s="21" t="s">
        <v>423</v>
      </c>
      <c r="V2212" s="21" t="str">
        <f>VLOOKUP(P2212,'Customer List'!B:C,2,)</f>
        <v>Bhopal</v>
      </c>
      <c r="W2212" s="38"/>
      <c r="X2212" s="30">
        <v>45895</v>
      </c>
      <c r="Y2212" s="21">
        <f t="shared" si="229"/>
        <v>3</v>
      </c>
      <c r="Z2212" s="21" t="str">
        <f t="shared" si="230"/>
        <v>Saturday</v>
      </c>
      <c r="AA2212" s="21" t="str">
        <f t="shared" si="231"/>
        <v>Tuesday</v>
      </c>
      <c r="AB2212" s="21" t="str">
        <f>VLOOKUP(U2212,'Currency Sheet'!A:C,3,)</f>
        <v>DOLLAR</v>
      </c>
      <c r="AC2212" s="42" t="str">
        <f>VLOOKUP(P2212,'Customer List'!B:D,3,)</f>
        <v>OutStation</v>
      </c>
    </row>
    <row r="2213" spans="1:29" x14ac:dyDescent="0.25">
      <c r="A2213" s="21">
        <v>2212</v>
      </c>
      <c r="B2213" s="21">
        <v>177574</v>
      </c>
      <c r="C2213" s="30">
        <v>45887</v>
      </c>
      <c r="D2213" s="30">
        <v>45890</v>
      </c>
      <c r="E2213" s="47">
        <v>58.8</v>
      </c>
      <c r="F2213" s="47">
        <f t="shared" si="226"/>
        <v>5174.3999999999996</v>
      </c>
      <c r="G2213" s="48">
        <f t="shared" si="227"/>
        <v>10348.799999999999</v>
      </c>
      <c r="H2213" s="21" t="s">
        <v>933</v>
      </c>
      <c r="I2213" s="21" t="s">
        <v>4119</v>
      </c>
      <c r="J2213" s="21">
        <v>2</v>
      </c>
      <c r="K2213" s="21">
        <v>2</v>
      </c>
      <c r="L2213" s="21">
        <f t="shared" si="228"/>
        <v>0</v>
      </c>
      <c r="M2213" s="21" t="s">
        <v>2531</v>
      </c>
      <c r="N2213" s="30">
        <v>45892</v>
      </c>
      <c r="O2213" s="48">
        <v>18522</v>
      </c>
      <c r="P2213" s="21" t="s">
        <v>2463</v>
      </c>
      <c r="Q2213" s="21">
        <v>58154749321</v>
      </c>
      <c r="R2213" s="21" t="s">
        <v>40</v>
      </c>
      <c r="S2213" s="3">
        <v>4</v>
      </c>
      <c r="T2213" s="37"/>
      <c r="U2213" s="21" t="s">
        <v>423</v>
      </c>
      <c r="V2213" s="21" t="str">
        <f>VLOOKUP(P2213,'Customer List'!B:C,2,)</f>
        <v>Banglore</v>
      </c>
      <c r="W2213" s="38"/>
      <c r="X2213" s="30">
        <v>45894</v>
      </c>
      <c r="Y2213" s="21">
        <f t="shared" si="229"/>
        <v>2</v>
      </c>
      <c r="Z2213" s="21" t="str">
        <f t="shared" si="230"/>
        <v>Saturday</v>
      </c>
      <c r="AA2213" s="21" t="str">
        <f t="shared" si="231"/>
        <v>Monday</v>
      </c>
      <c r="AB2213" s="21" t="str">
        <f>VLOOKUP(U2213,'Currency Sheet'!A:C,3,)</f>
        <v>DOLLAR</v>
      </c>
      <c r="AC2213" s="42" t="str">
        <f>VLOOKUP(P2213,'Customer List'!B:D,3,)</f>
        <v>OutStation</v>
      </c>
    </row>
    <row r="2214" spans="1:29" ht="30" x14ac:dyDescent="0.25">
      <c r="A2214" s="21">
        <v>2213</v>
      </c>
      <c r="B2214" s="21" t="s">
        <v>2486</v>
      </c>
      <c r="C2214" s="30">
        <v>45888</v>
      </c>
      <c r="D2214" s="30">
        <v>45891</v>
      </c>
      <c r="E2214" s="47">
        <v>44.8</v>
      </c>
      <c r="F2214" s="47">
        <f t="shared" si="226"/>
        <v>3942.3999999999996</v>
      </c>
      <c r="G2214" s="48">
        <f t="shared" si="227"/>
        <v>3942.3999999999996</v>
      </c>
      <c r="H2214" s="21">
        <v>31000</v>
      </c>
      <c r="I2214" s="37" t="s">
        <v>5239</v>
      </c>
      <c r="J2214" s="21">
        <v>1</v>
      </c>
      <c r="K2214" s="21">
        <v>1</v>
      </c>
      <c r="L2214" s="21">
        <f t="shared" si="228"/>
        <v>0</v>
      </c>
      <c r="M2214" s="21" t="s">
        <v>2568</v>
      </c>
      <c r="N2214" s="30">
        <v>45895</v>
      </c>
      <c r="O2214" s="48">
        <v>6944</v>
      </c>
      <c r="P2214" s="21" t="s">
        <v>2567</v>
      </c>
      <c r="Q2214" s="21" t="s">
        <v>636</v>
      </c>
      <c r="R2214" s="21" t="s">
        <v>637</v>
      </c>
      <c r="S2214" s="3" t="s">
        <v>299</v>
      </c>
      <c r="T2214" s="37"/>
      <c r="U2214" s="21" t="s">
        <v>507</v>
      </c>
      <c r="V2214" s="21" t="e">
        <f>VLOOKUP(P2214,'Customer List'!B:C,2,)</f>
        <v>#N/A</v>
      </c>
      <c r="W2214" s="38"/>
      <c r="X2214" s="30">
        <v>45895</v>
      </c>
      <c r="Y2214" s="21">
        <f t="shared" si="229"/>
        <v>0</v>
      </c>
      <c r="Z2214" s="21" t="str">
        <f t="shared" si="230"/>
        <v>Tuesday</v>
      </c>
      <c r="AA2214" s="21" t="str">
        <f t="shared" si="231"/>
        <v>Tuesday</v>
      </c>
      <c r="AB2214" s="21" t="str">
        <f>VLOOKUP(U2214,'Currency Sheet'!A:C,3,)</f>
        <v>DOLLAR</v>
      </c>
      <c r="AC2214" s="42" t="e">
        <f>VLOOKUP(P2214,'Customer List'!B:D,3,)</f>
        <v>#N/A</v>
      </c>
    </row>
    <row r="2215" spans="1:29" x14ac:dyDescent="0.25">
      <c r="A2215" s="21">
        <v>2214</v>
      </c>
      <c r="B2215" s="21" t="s">
        <v>2486</v>
      </c>
      <c r="C2215" s="30">
        <v>45888</v>
      </c>
      <c r="D2215" s="30">
        <v>45891</v>
      </c>
      <c r="E2215" s="47">
        <v>27.2</v>
      </c>
      <c r="F2215" s="47">
        <f t="shared" si="226"/>
        <v>2393.6</v>
      </c>
      <c r="G2215" s="48">
        <f t="shared" si="227"/>
        <v>2393.6</v>
      </c>
      <c r="H2215" s="21" t="s">
        <v>2197</v>
      </c>
      <c r="I2215" s="21" t="s">
        <v>4127</v>
      </c>
      <c r="J2215" s="21">
        <v>1</v>
      </c>
      <c r="K2215" s="21">
        <v>1</v>
      </c>
      <c r="L2215" s="21">
        <f t="shared" si="228"/>
        <v>0</v>
      </c>
      <c r="M2215" s="21" t="s">
        <v>2534</v>
      </c>
      <c r="N2215" s="30">
        <v>45892</v>
      </c>
      <c r="O2215" s="48">
        <v>3952.5</v>
      </c>
      <c r="P2215" s="21" t="s">
        <v>2488</v>
      </c>
      <c r="Q2215" s="21">
        <v>58154750205</v>
      </c>
      <c r="R2215" s="21" t="s">
        <v>40</v>
      </c>
      <c r="S2215" s="3" t="s">
        <v>299</v>
      </c>
      <c r="T2215" s="37"/>
      <c r="U2215" s="21" t="s">
        <v>507</v>
      </c>
      <c r="V2215" s="21" t="str">
        <f>VLOOKUP(P2215,'Customer List'!B:C,2,)</f>
        <v>Chennai</v>
      </c>
      <c r="W2215" s="38"/>
      <c r="X2215" s="30">
        <v>45894</v>
      </c>
      <c r="Y2215" s="21">
        <f t="shared" si="229"/>
        <v>2</v>
      </c>
      <c r="Z2215" s="21" t="str">
        <f t="shared" si="230"/>
        <v>Saturday</v>
      </c>
      <c r="AA2215" s="21" t="str">
        <f t="shared" si="231"/>
        <v>Monday</v>
      </c>
      <c r="AB2215" s="21" t="str">
        <f>VLOOKUP(U2215,'Currency Sheet'!A:C,3,)</f>
        <v>DOLLAR</v>
      </c>
      <c r="AC2215" s="42" t="str">
        <f>VLOOKUP(P2215,'Customer List'!B:D,3,)</f>
        <v>OutStation</v>
      </c>
    </row>
    <row r="2216" spans="1:29" x14ac:dyDescent="0.25">
      <c r="A2216" s="21">
        <v>2215</v>
      </c>
      <c r="B2216" s="21" t="s">
        <v>2486</v>
      </c>
      <c r="C2216" s="30">
        <v>45888</v>
      </c>
      <c r="D2216" s="30">
        <v>45891</v>
      </c>
      <c r="E2216" s="47">
        <v>164</v>
      </c>
      <c r="F2216" s="47">
        <f t="shared" si="226"/>
        <v>14432</v>
      </c>
      <c r="G2216" s="48">
        <f t="shared" si="227"/>
        <v>14432</v>
      </c>
      <c r="H2216" s="21" t="s">
        <v>2487</v>
      </c>
      <c r="I2216" s="21" t="s">
        <v>5238</v>
      </c>
      <c r="J2216" s="21">
        <v>1</v>
      </c>
      <c r="K2216" s="21">
        <v>1</v>
      </c>
      <c r="L2216" s="21">
        <f t="shared" si="228"/>
        <v>0</v>
      </c>
      <c r="M2216" s="21" t="s">
        <v>2529</v>
      </c>
      <c r="N2216" s="30">
        <v>45892</v>
      </c>
      <c r="O2216" s="48">
        <v>22878</v>
      </c>
      <c r="P2216" s="21" t="s">
        <v>1009</v>
      </c>
      <c r="Q2216" s="21">
        <v>58154748164</v>
      </c>
      <c r="R2216" s="21" t="s">
        <v>40</v>
      </c>
      <c r="S2216" s="3" t="s">
        <v>299</v>
      </c>
      <c r="T2216" s="37"/>
      <c r="U2216" s="21" t="s">
        <v>507</v>
      </c>
      <c r="V2216" s="21" t="str">
        <f>VLOOKUP(P2216,'Customer List'!B:C,2,)</f>
        <v>Kolkata</v>
      </c>
      <c r="W2216" s="38"/>
      <c r="X2216" s="30">
        <v>45894</v>
      </c>
      <c r="Y2216" s="21">
        <f t="shared" si="229"/>
        <v>2</v>
      </c>
      <c r="Z2216" s="21" t="str">
        <f t="shared" si="230"/>
        <v>Saturday</v>
      </c>
      <c r="AA2216" s="21" t="str">
        <f t="shared" si="231"/>
        <v>Monday</v>
      </c>
      <c r="AB2216" s="21" t="str">
        <f>VLOOKUP(U2216,'Currency Sheet'!A:C,3,)</f>
        <v>DOLLAR</v>
      </c>
      <c r="AC2216" s="42" t="str">
        <f>VLOOKUP(P2216,'Customer List'!B:D,3,)</f>
        <v>OutStation</v>
      </c>
    </row>
    <row r="2217" spans="1:29" x14ac:dyDescent="0.25">
      <c r="A2217" s="21">
        <v>2216</v>
      </c>
      <c r="B2217" s="21" t="s">
        <v>2497</v>
      </c>
      <c r="C2217" s="30">
        <v>45884</v>
      </c>
      <c r="D2217" s="30">
        <v>45891</v>
      </c>
      <c r="E2217" s="47">
        <v>258.39999999999998</v>
      </c>
      <c r="F2217" s="47">
        <f t="shared" si="226"/>
        <v>22739.199999999997</v>
      </c>
      <c r="G2217" s="48">
        <f t="shared" si="227"/>
        <v>22739.199999999997</v>
      </c>
      <c r="H2217" s="21" t="s">
        <v>2498</v>
      </c>
      <c r="I2217" s="21" t="s">
        <v>4405</v>
      </c>
      <c r="J2217" s="21">
        <v>1</v>
      </c>
      <c r="K2217" s="21">
        <v>1</v>
      </c>
      <c r="L2217" s="21">
        <f t="shared" si="228"/>
        <v>0</v>
      </c>
      <c r="M2217" s="21" t="s">
        <v>2549</v>
      </c>
      <c r="N2217" s="30">
        <v>45892</v>
      </c>
      <c r="O2217" s="48">
        <v>35147.199999999997</v>
      </c>
      <c r="P2217" s="21" t="s">
        <v>269</v>
      </c>
      <c r="Q2217" s="21">
        <v>58154748341</v>
      </c>
      <c r="R2217" s="21" t="s">
        <v>40</v>
      </c>
      <c r="S2217" s="3">
        <v>-20</v>
      </c>
      <c r="T2217" s="37"/>
      <c r="U2217" s="21" t="s">
        <v>320</v>
      </c>
      <c r="V2217" s="21" t="str">
        <f>VLOOKUP(P2217,'Customer List'!B:C,2,)</f>
        <v>Kalyani</v>
      </c>
      <c r="W2217" s="38"/>
      <c r="X2217" s="30">
        <v>45896</v>
      </c>
      <c r="Y2217" s="21">
        <f t="shared" si="229"/>
        <v>4</v>
      </c>
      <c r="Z2217" s="21" t="str">
        <f t="shared" si="230"/>
        <v>Saturday</v>
      </c>
      <c r="AA2217" s="21" t="str">
        <f t="shared" si="231"/>
        <v>Wednesday</v>
      </c>
      <c r="AB2217" s="21" t="str">
        <f>VLOOKUP(U2217,'Currency Sheet'!A:C,3,)</f>
        <v>DOLLAR</v>
      </c>
      <c r="AC2217" s="42" t="str">
        <f>VLOOKUP(P2217,'Customer List'!B:D,3,)</f>
        <v>OutStation</v>
      </c>
    </row>
    <row r="2218" spans="1:29" x14ac:dyDescent="0.25">
      <c r="A2218" s="21">
        <v>2217</v>
      </c>
      <c r="B2218" s="21" t="s">
        <v>2497</v>
      </c>
      <c r="C2218" s="30">
        <v>45884</v>
      </c>
      <c r="D2218" s="30">
        <v>45891</v>
      </c>
      <c r="E2218" s="47">
        <v>374</v>
      </c>
      <c r="F2218" s="47">
        <f t="shared" si="226"/>
        <v>32912</v>
      </c>
      <c r="G2218" s="48">
        <f t="shared" si="227"/>
        <v>32912</v>
      </c>
      <c r="H2218" s="21" t="s">
        <v>2499</v>
      </c>
      <c r="I2218" s="21" t="s">
        <v>4406</v>
      </c>
      <c r="J2218" s="21">
        <v>1</v>
      </c>
      <c r="K2218" s="21">
        <v>1</v>
      </c>
      <c r="L2218" s="21">
        <f t="shared" si="228"/>
        <v>0</v>
      </c>
      <c r="M2218" s="21" t="s">
        <v>2547</v>
      </c>
      <c r="N2218" s="30">
        <v>45892</v>
      </c>
      <c r="O2218" s="48">
        <v>50463</v>
      </c>
      <c r="P2218" s="21" t="s">
        <v>165</v>
      </c>
      <c r="Q2218" s="21">
        <v>58154748691</v>
      </c>
      <c r="R2218" s="21" t="s">
        <v>40</v>
      </c>
      <c r="S2218" s="3">
        <v>-20</v>
      </c>
      <c r="T2218" s="37"/>
      <c r="U2218" s="21" t="s">
        <v>320</v>
      </c>
      <c r="V2218" s="21" t="str">
        <f>VLOOKUP(P2218,'Customer List'!B:C,2,)</f>
        <v>Lucknow</v>
      </c>
      <c r="W2218" s="38"/>
      <c r="X2218" s="30">
        <v>45894</v>
      </c>
      <c r="Y2218" s="21">
        <f t="shared" si="229"/>
        <v>2</v>
      </c>
      <c r="Z2218" s="21" t="str">
        <f t="shared" si="230"/>
        <v>Saturday</v>
      </c>
      <c r="AA2218" s="21" t="str">
        <f t="shared" si="231"/>
        <v>Monday</v>
      </c>
      <c r="AB2218" s="21" t="str">
        <f>VLOOKUP(U2218,'Currency Sheet'!A:C,3,)</f>
        <v>DOLLAR</v>
      </c>
      <c r="AC2218" s="42" t="str">
        <f>VLOOKUP(P2218,'Customer List'!B:D,3,)</f>
        <v>OutStation</v>
      </c>
    </row>
    <row r="2219" spans="1:29" x14ac:dyDescent="0.25">
      <c r="A2219" s="21">
        <v>2218</v>
      </c>
      <c r="B2219" s="21" t="s">
        <v>2497</v>
      </c>
      <c r="C2219" s="30">
        <v>45884</v>
      </c>
      <c r="D2219" s="30">
        <v>45891</v>
      </c>
      <c r="E2219" s="47">
        <v>374</v>
      </c>
      <c r="F2219" s="47">
        <f t="shared" si="226"/>
        <v>32912</v>
      </c>
      <c r="G2219" s="48">
        <f t="shared" si="227"/>
        <v>32912</v>
      </c>
      <c r="H2219" s="21" t="s">
        <v>2500</v>
      </c>
      <c r="I2219" s="21" t="s">
        <v>4407</v>
      </c>
      <c r="J2219" s="21">
        <v>1</v>
      </c>
      <c r="K2219" s="21">
        <v>1</v>
      </c>
      <c r="L2219" s="21">
        <f t="shared" si="228"/>
        <v>0</v>
      </c>
      <c r="M2219" s="21" t="s">
        <v>2547</v>
      </c>
      <c r="N2219" s="30">
        <v>45892</v>
      </c>
      <c r="O2219" s="48">
        <v>50463</v>
      </c>
      <c r="P2219" s="21" t="s">
        <v>165</v>
      </c>
      <c r="Q2219" s="21">
        <v>58154748691</v>
      </c>
      <c r="R2219" s="21" t="s">
        <v>40</v>
      </c>
      <c r="S2219" s="3">
        <v>-20</v>
      </c>
      <c r="T2219" s="37"/>
      <c r="U2219" s="21" t="s">
        <v>320</v>
      </c>
      <c r="V2219" s="21" t="str">
        <f>VLOOKUP(P2219,'Customer List'!B:C,2,)</f>
        <v>Lucknow</v>
      </c>
      <c r="W2219" s="38"/>
      <c r="X2219" s="30">
        <v>45894</v>
      </c>
      <c r="Y2219" s="21">
        <f t="shared" si="229"/>
        <v>2</v>
      </c>
      <c r="Z2219" s="21" t="str">
        <f t="shared" si="230"/>
        <v>Saturday</v>
      </c>
      <c r="AA2219" s="21" t="str">
        <f t="shared" si="231"/>
        <v>Monday</v>
      </c>
      <c r="AB2219" s="21" t="str">
        <f>VLOOKUP(U2219,'Currency Sheet'!A:C,3,)</f>
        <v>DOLLAR</v>
      </c>
      <c r="AC2219" s="42" t="str">
        <f>VLOOKUP(P2219,'Customer List'!B:D,3,)</f>
        <v>OutStation</v>
      </c>
    </row>
    <row r="2220" spans="1:29" x14ac:dyDescent="0.25">
      <c r="A2220" s="21">
        <v>2219</v>
      </c>
      <c r="B2220" s="21" t="s">
        <v>2497</v>
      </c>
      <c r="C2220" s="30">
        <v>45884</v>
      </c>
      <c r="D2220" s="30">
        <v>45891</v>
      </c>
      <c r="E2220" s="47">
        <v>374</v>
      </c>
      <c r="F2220" s="47">
        <f t="shared" si="226"/>
        <v>32912</v>
      </c>
      <c r="G2220" s="48">
        <f t="shared" si="227"/>
        <v>32912</v>
      </c>
      <c r="H2220" s="21" t="s">
        <v>2501</v>
      </c>
      <c r="I2220" s="21" t="s">
        <v>4408</v>
      </c>
      <c r="J2220" s="21">
        <v>1</v>
      </c>
      <c r="K2220" s="21">
        <v>1</v>
      </c>
      <c r="L2220" s="21">
        <f t="shared" si="228"/>
        <v>0</v>
      </c>
      <c r="M2220" s="21" t="s">
        <v>2556</v>
      </c>
      <c r="N2220" s="30">
        <v>45894</v>
      </c>
      <c r="O2220" s="48">
        <v>47178.9</v>
      </c>
      <c r="P2220" s="21" t="s">
        <v>2511</v>
      </c>
      <c r="Q2220" s="21" t="s">
        <v>2636</v>
      </c>
      <c r="R2220" s="21" t="s">
        <v>40</v>
      </c>
      <c r="S2220" s="3">
        <v>-20</v>
      </c>
      <c r="T2220" s="37"/>
      <c r="U2220" s="21" t="s">
        <v>320</v>
      </c>
      <c r="V2220" s="21" t="str">
        <f>VLOOKUP(P2220,'Customer List'!B:C,2,)</f>
        <v>MOHALI (PUNJAB)</v>
      </c>
      <c r="W2220" s="38"/>
      <c r="X2220" s="30">
        <v>45895</v>
      </c>
      <c r="Y2220" s="21">
        <f t="shared" si="229"/>
        <v>1</v>
      </c>
      <c r="Z2220" s="21" t="str">
        <f t="shared" si="230"/>
        <v>Monday</v>
      </c>
      <c r="AA2220" s="21" t="str">
        <f t="shared" si="231"/>
        <v>Tuesday</v>
      </c>
      <c r="AB2220" s="21" t="str">
        <f>VLOOKUP(U2220,'Currency Sheet'!A:C,3,)</f>
        <v>DOLLAR</v>
      </c>
      <c r="AC2220" s="42" t="str">
        <f>VLOOKUP(P2220,'Customer List'!B:D,3,)</f>
        <v>OutStation</v>
      </c>
    </row>
    <row r="2221" spans="1:29" x14ac:dyDescent="0.25">
      <c r="A2221" s="21">
        <v>2220</v>
      </c>
      <c r="B2221" s="21" t="s">
        <v>2497</v>
      </c>
      <c r="C2221" s="30">
        <v>45884</v>
      </c>
      <c r="D2221" s="30">
        <v>45891</v>
      </c>
      <c r="E2221" s="47">
        <v>374</v>
      </c>
      <c r="F2221" s="47">
        <f t="shared" si="226"/>
        <v>32912</v>
      </c>
      <c r="G2221" s="48">
        <f t="shared" si="227"/>
        <v>32912</v>
      </c>
      <c r="H2221" s="21" t="s">
        <v>2502</v>
      </c>
      <c r="I2221" s="21" t="s">
        <v>4409</v>
      </c>
      <c r="J2221" s="21">
        <v>1</v>
      </c>
      <c r="K2221" s="21">
        <v>1</v>
      </c>
      <c r="L2221" s="21">
        <f t="shared" si="228"/>
        <v>0</v>
      </c>
      <c r="M2221" s="21" t="s">
        <v>2556</v>
      </c>
      <c r="N2221" s="30">
        <v>45894</v>
      </c>
      <c r="O2221" s="48">
        <v>47178.9</v>
      </c>
      <c r="P2221" s="21" t="s">
        <v>2511</v>
      </c>
      <c r="Q2221" s="21" t="s">
        <v>2636</v>
      </c>
      <c r="R2221" s="21" t="s">
        <v>40</v>
      </c>
      <c r="S2221" s="3">
        <v>-20</v>
      </c>
      <c r="T2221" s="37"/>
      <c r="U2221" s="21" t="s">
        <v>320</v>
      </c>
      <c r="V2221" s="21" t="str">
        <f>VLOOKUP(P2221,'Customer List'!B:C,2,)</f>
        <v>MOHALI (PUNJAB)</v>
      </c>
      <c r="W2221" s="38"/>
      <c r="X2221" s="30">
        <v>45895</v>
      </c>
      <c r="Y2221" s="21">
        <f t="shared" si="229"/>
        <v>1</v>
      </c>
      <c r="Z2221" s="21" t="str">
        <f t="shared" si="230"/>
        <v>Monday</v>
      </c>
      <c r="AA2221" s="21" t="str">
        <f t="shared" si="231"/>
        <v>Tuesday</v>
      </c>
      <c r="AB2221" s="21" t="str">
        <f>VLOOKUP(U2221,'Currency Sheet'!A:C,3,)</f>
        <v>DOLLAR</v>
      </c>
      <c r="AC2221" s="42" t="str">
        <f>VLOOKUP(P2221,'Customer List'!B:D,3,)</f>
        <v>OutStation</v>
      </c>
    </row>
    <row r="2222" spans="1:29" x14ac:dyDescent="0.25">
      <c r="A2222" s="21">
        <v>2221</v>
      </c>
      <c r="B2222" s="21" t="s">
        <v>2497</v>
      </c>
      <c r="C2222" s="30">
        <v>45884</v>
      </c>
      <c r="D2222" s="30">
        <v>45891</v>
      </c>
      <c r="E2222" s="47">
        <v>374</v>
      </c>
      <c r="F2222" s="47">
        <f t="shared" si="226"/>
        <v>32912</v>
      </c>
      <c r="G2222" s="48">
        <f t="shared" si="227"/>
        <v>32912</v>
      </c>
      <c r="H2222" s="21" t="s">
        <v>2503</v>
      </c>
      <c r="I2222" s="21" t="s">
        <v>4410</v>
      </c>
      <c r="J2222" s="21">
        <v>1</v>
      </c>
      <c r="K2222" s="21">
        <v>1</v>
      </c>
      <c r="L2222" s="21">
        <f t="shared" si="228"/>
        <v>0</v>
      </c>
      <c r="M2222" s="21" t="s">
        <v>2556</v>
      </c>
      <c r="N2222" s="30">
        <v>45894</v>
      </c>
      <c r="O2222" s="48">
        <v>47178.9</v>
      </c>
      <c r="P2222" s="21" t="s">
        <v>2511</v>
      </c>
      <c r="Q2222" s="21" t="s">
        <v>2636</v>
      </c>
      <c r="R2222" s="21" t="s">
        <v>40</v>
      </c>
      <c r="S2222" s="3">
        <v>-20</v>
      </c>
      <c r="T2222" s="37"/>
      <c r="U2222" s="21" t="s">
        <v>320</v>
      </c>
      <c r="V2222" s="21" t="str">
        <f>VLOOKUP(P2222,'Customer List'!B:C,2,)</f>
        <v>MOHALI (PUNJAB)</v>
      </c>
      <c r="W2222" s="38"/>
      <c r="X2222" s="30">
        <v>45895</v>
      </c>
      <c r="Y2222" s="21">
        <f t="shared" si="229"/>
        <v>1</v>
      </c>
      <c r="Z2222" s="21" t="str">
        <f t="shared" si="230"/>
        <v>Monday</v>
      </c>
      <c r="AA2222" s="21" t="str">
        <f t="shared" si="231"/>
        <v>Tuesday</v>
      </c>
      <c r="AB2222" s="21" t="str">
        <f>VLOOKUP(U2222,'Currency Sheet'!A:C,3,)</f>
        <v>DOLLAR</v>
      </c>
      <c r="AC2222" s="42" t="str">
        <f>VLOOKUP(P2222,'Customer List'!B:D,3,)</f>
        <v>OutStation</v>
      </c>
    </row>
    <row r="2223" spans="1:29" x14ac:dyDescent="0.25">
      <c r="A2223" s="21">
        <v>2222</v>
      </c>
      <c r="B2223" s="21" t="s">
        <v>2497</v>
      </c>
      <c r="C2223" s="30">
        <v>45884</v>
      </c>
      <c r="D2223" s="30">
        <v>45891</v>
      </c>
      <c r="E2223" s="47">
        <v>215.98</v>
      </c>
      <c r="F2223" s="47">
        <f t="shared" si="226"/>
        <v>19006.239999999998</v>
      </c>
      <c r="G2223" s="48">
        <f t="shared" si="227"/>
        <v>19006.239999999998</v>
      </c>
      <c r="H2223" s="21" t="s">
        <v>2504</v>
      </c>
      <c r="I2223" s="21" t="s">
        <v>4411</v>
      </c>
      <c r="J2223" s="21">
        <v>1</v>
      </c>
      <c r="K2223" s="21">
        <v>1</v>
      </c>
      <c r="L2223" s="21">
        <f t="shared" si="228"/>
        <v>0</v>
      </c>
      <c r="M2223" s="21" t="s">
        <v>2550</v>
      </c>
      <c r="N2223" s="30">
        <v>45892</v>
      </c>
      <c r="O2223" s="48">
        <v>34711.879999999997</v>
      </c>
      <c r="P2223" s="21" t="s">
        <v>383</v>
      </c>
      <c r="Q2223" s="21">
        <v>58154747921</v>
      </c>
      <c r="R2223" s="21" t="s">
        <v>40</v>
      </c>
      <c r="S2223" s="3">
        <v>-20</v>
      </c>
      <c r="T2223" s="37"/>
      <c r="U2223" s="21" t="s">
        <v>320</v>
      </c>
      <c r="V2223" s="21" t="str">
        <f>VLOOKUP(P2223,'Customer List'!B:C,2,)</f>
        <v>Pune</v>
      </c>
      <c r="W2223" s="38"/>
      <c r="X2223" s="30">
        <v>45894</v>
      </c>
      <c r="Y2223" s="21">
        <f t="shared" si="229"/>
        <v>2</v>
      </c>
      <c r="Z2223" s="21" t="str">
        <f t="shared" si="230"/>
        <v>Saturday</v>
      </c>
      <c r="AA2223" s="21" t="str">
        <f t="shared" si="231"/>
        <v>Monday</v>
      </c>
      <c r="AB2223" s="21" t="str">
        <f>VLOOKUP(U2223,'Currency Sheet'!A:C,3,)</f>
        <v>DOLLAR</v>
      </c>
      <c r="AC2223" s="42" t="str">
        <f>VLOOKUP(P2223,'Customer List'!B:D,3,)</f>
        <v>OutStation</v>
      </c>
    </row>
    <row r="2224" spans="1:29" x14ac:dyDescent="0.25">
      <c r="A2224" s="21">
        <v>2223</v>
      </c>
      <c r="B2224" s="21" t="s">
        <v>2497</v>
      </c>
      <c r="C2224" s="30">
        <v>45884</v>
      </c>
      <c r="D2224" s="30">
        <v>45891</v>
      </c>
      <c r="E2224" s="47">
        <v>215.98</v>
      </c>
      <c r="F2224" s="47">
        <f t="shared" si="226"/>
        <v>19006.239999999998</v>
      </c>
      <c r="G2224" s="48">
        <f t="shared" si="227"/>
        <v>19006.239999999998</v>
      </c>
      <c r="H2224" s="21" t="s">
        <v>2505</v>
      </c>
      <c r="I2224" s="21" t="s">
        <v>4412</v>
      </c>
      <c r="J2224" s="21">
        <v>1</v>
      </c>
      <c r="K2224" s="21">
        <v>1</v>
      </c>
      <c r="L2224" s="21">
        <f t="shared" si="228"/>
        <v>0</v>
      </c>
      <c r="M2224" s="21" t="s">
        <v>2550</v>
      </c>
      <c r="N2224" s="30">
        <v>45892</v>
      </c>
      <c r="O2224" s="48">
        <v>34711.879999999997</v>
      </c>
      <c r="P2224" s="21" t="s">
        <v>383</v>
      </c>
      <c r="Q2224" s="21">
        <v>58154747921</v>
      </c>
      <c r="R2224" s="21" t="s">
        <v>40</v>
      </c>
      <c r="S2224" s="3">
        <v>-20</v>
      </c>
      <c r="T2224" s="37"/>
      <c r="U2224" s="21" t="s">
        <v>320</v>
      </c>
      <c r="V2224" s="21" t="str">
        <f>VLOOKUP(P2224,'Customer List'!B:C,2,)</f>
        <v>Pune</v>
      </c>
      <c r="W2224" s="38"/>
      <c r="X2224" s="30">
        <v>45894</v>
      </c>
      <c r="Y2224" s="21">
        <f t="shared" si="229"/>
        <v>2</v>
      </c>
      <c r="Z2224" s="21" t="str">
        <f t="shared" si="230"/>
        <v>Saturday</v>
      </c>
      <c r="AA2224" s="21" t="str">
        <f t="shared" si="231"/>
        <v>Monday</v>
      </c>
      <c r="AB2224" s="21" t="str">
        <f>VLOOKUP(U2224,'Currency Sheet'!A:C,3,)</f>
        <v>DOLLAR</v>
      </c>
      <c r="AC2224" s="42" t="str">
        <f>VLOOKUP(P2224,'Customer List'!B:D,3,)</f>
        <v>OutStation</v>
      </c>
    </row>
    <row r="2225" spans="1:29" x14ac:dyDescent="0.25">
      <c r="A2225" s="21">
        <v>2224</v>
      </c>
      <c r="B2225" s="21" t="s">
        <v>2497</v>
      </c>
      <c r="C2225" s="30">
        <v>45884</v>
      </c>
      <c r="D2225" s="30">
        <v>45891</v>
      </c>
      <c r="E2225" s="47">
        <v>336.29</v>
      </c>
      <c r="F2225" s="47">
        <f t="shared" si="226"/>
        <v>29593.52</v>
      </c>
      <c r="G2225" s="48">
        <f t="shared" si="227"/>
        <v>29593.52</v>
      </c>
      <c r="H2225" s="21" t="s">
        <v>2506</v>
      </c>
      <c r="I2225" s="21" t="s">
        <v>4413</v>
      </c>
      <c r="J2225" s="21">
        <v>1</v>
      </c>
      <c r="K2225" s="21">
        <v>1</v>
      </c>
      <c r="L2225" s="21">
        <f t="shared" si="228"/>
        <v>0</v>
      </c>
      <c r="M2225" s="21" t="s">
        <v>2548</v>
      </c>
      <c r="N2225" s="30">
        <v>45892</v>
      </c>
      <c r="O2225" s="48">
        <v>50444.1</v>
      </c>
      <c r="P2225" s="21" t="s">
        <v>309</v>
      </c>
      <c r="Q2225" s="21">
        <v>58154748783</v>
      </c>
      <c r="R2225" s="21" t="s">
        <v>40</v>
      </c>
      <c r="S2225" s="3">
        <v>-20</v>
      </c>
      <c r="T2225" s="37"/>
      <c r="U2225" s="21" t="s">
        <v>320</v>
      </c>
      <c r="V2225" s="21" t="str">
        <f>VLOOKUP(P2225,'Customer List'!B:C,2,)</f>
        <v>Banglore</v>
      </c>
      <c r="W2225" s="38"/>
      <c r="X2225" s="30">
        <v>45894</v>
      </c>
      <c r="Y2225" s="21">
        <f t="shared" si="229"/>
        <v>2</v>
      </c>
      <c r="Z2225" s="21" t="str">
        <f t="shared" si="230"/>
        <v>Saturday</v>
      </c>
      <c r="AA2225" s="21" t="str">
        <f t="shared" si="231"/>
        <v>Monday</v>
      </c>
      <c r="AB2225" s="21" t="str">
        <f>VLOOKUP(U2225,'Currency Sheet'!A:C,3,)</f>
        <v>DOLLAR</v>
      </c>
      <c r="AC2225" s="42" t="str">
        <f>VLOOKUP(P2225,'Customer List'!B:D,3,)</f>
        <v>OutStation</v>
      </c>
    </row>
    <row r="2226" spans="1:29" x14ac:dyDescent="0.25">
      <c r="A2226" s="21">
        <v>2225</v>
      </c>
      <c r="B2226" s="21" t="s">
        <v>2497</v>
      </c>
      <c r="C2226" s="30">
        <v>45884</v>
      </c>
      <c r="D2226" s="30">
        <v>45891</v>
      </c>
      <c r="E2226" s="47">
        <v>327.01</v>
      </c>
      <c r="F2226" s="47">
        <f t="shared" si="226"/>
        <v>28776.879999999997</v>
      </c>
      <c r="G2226" s="48">
        <f t="shared" si="227"/>
        <v>28776.879999999997</v>
      </c>
      <c r="H2226" s="21" t="s">
        <v>2507</v>
      </c>
      <c r="I2226" s="21" t="s">
        <v>4414</v>
      </c>
      <c r="J2226" s="21">
        <v>1</v>
      </c>
      <c r="K2226" s="21">
        <v>1</v>
      </c>
      <c r="L2226" s="21">
        <f t="shared" si="228"/>
        <v>0</v>
      </c>
      <c r="M2226" s="21" t="s">
        <v>2548</v>
      </c>
      <c r="N2226" s="30">
        <v>45892</v>
      </c>
      <c r="O2226" s="48">
        <v>49051.8</v>
      </c>
      <c r="P2226" s="21" t="s">
        <v>309</v>
      </c>
      <c r="Q2226" s="21">
        <v>58154748783</v>
      </c>
      <c r="R2226" s="21" t="s">
        <v>40</v>
      </c>
      <c r="S2226" s="3">
        <v>-20</v>
      </c>
      <c r="T2226" s="37"/>
      <c r="U2226" s="21" t="s">
        <v>320</v>
      </c>
      <c r="V2226" s="21" t="str">
        <f>VLOOKUP(P2226,'Customer List'!B:C,2,)</f>
        <v>Banglore</v>
      </c>
      <c r="W2226" s="38"/>
      <c r="X2226" s="30">
        <v>45894</v>
      </c>
      <c r="Y2226" s="21">
        <f t="shared" si="229"/>
        <v>2</v>
      </c>
      <c r="Z2226" s="21" t="str">
        <f t="shared" si="230"/>
        <v>Saturday</v>
      </c>
      <c r="AA2226" s="21" t="str">
        <f t="shared" si="231"/>
        <v>Monday</v>
      </c>
      <c r="AB2226" s="21" t="str">
        <f>VLOOKUP(U2226,'Currency Sheet'!A:C,3,)</f>
        <v>DOLLAR</v>
      </c>
      <c r="AC2226" s="42" t="str">
        <f>VLOOKUP(P2226,'Customer List'!B:D,3,)</f>
        <v>OutStation</v>
      </c>
    </row>
    <row r="2227" spans="1:29" x14ac:dyDescent="0.25">
      <c r="A2227" s="21">
        <v>2226</v>
      </c>
      <c r="B2227" s="21" t="s">
        <v>2497</v>
      </c>
      <c r="C2227" s="30">
        <v>45884</v>
      </c>
      <c r="D2227" s="30">
        <v>45891</v>
      </c>
      <c r="E2227" s="47">
        <v>374</v>
      </c>
      <c r="F2227" s="47">
        <f t="shared" si="226"/>
        <v>32912</v>
      </c>
      <c r="G2227" s="48">
        <f t="shared" si="227"/>
        <v>32912</v>
      </c>
      <c r="H2227" s="21" t="s">
        <v>2508</v>
      </c>
      <c r="I2227" s="21" t="s">
        <v>4415</v>
      </c>
      <c r="J2227" s="21">
        <v>1</v>
      </c>
      <c r="K2227" s="21">
        <v>1</v>
      </c>
      <c r="L2227" s="21">
        <f t="shared" si="228"/>
        <v>0</v>
      </c>
      <c r="M2227" s="21" t="s">
        <v>2560</v>
      </c>
      <c r="N2227" s="30">
        <v>45892</v>
      </c>
      <c r="O2227" s="48">
        <v>56070</v>
      </c>
      <c r="P2227" s="21" t="s">
        <v>944</v>
      </c>
      <c r="Q2227" s="21">
        <v>58154757570</v>
      </c>
      <c r="R2227" s="21" t="s">
        <v>40</v>
      </c>
      <c r="S2227" s="3">
        <v>-20</v>
      </c>
      <c r="T2227" s="37"/>
      <c r="U2227" s="21" t="s">
        <v>320</v>
      </c>
      <c r="V2227" s="21" t="str">
        <f>VLOOKUP(P2227,'Customer List'!B:C,2,)</f>
        <v>Banglore</v>
      </c>
      <c r="W2227" s="38"/>
      <c r="X2227" s="30">
        <v>45895</v>
      </c>
      <c r="Y2227" s="21">
        <f t="shared" si="229"/>
        <v>3</v>
      </c>
      <c r="Z2227" s="21" t="str">
        <f t="shared" si="230"/>
        <v>Saturday</v>
      </c>
      <c r="AA2227" s="21" t="str">
        <f t="shared" si="231"/>
        <v>Tuesday</v>
      </c>
      <c r="AB2227" s="21" t="str">
        <f>VLOOKUP(U2227,'Currency Sheet'!A:C,3,)</f>
        <v>DOLLAR</v>
      </c>
      <c r="AC2227" s="42" t="str">
        <f>VLOOKUP(P2227,'Customer List'!B:D,3,)</f>
        <v>OutStation</v>
      </c>
    </row>
    <row r="2228" spans="1:29" x14ac:dyDescent="0.25">
      <c r="A2228" s="21">
        <v>2227</v>
      </c>
      <c r="B2228" s="21" t="s">
        <v>2497</v>
      </c>
      <c r="C2228" s="30">
        <v>45884</v>
      </c>
      <c r="D2228" s="30">
        <v>45891</v>
      </c>
      <c r="E2228" s="47">
        <v>374</v>
      </c>
      <c r="F2228" s="47">
        <f t="shared" si="226"/>
        <v>32912</v>
      </c>
      <c r="G2228" s="48">
        <f t="shared" si="227"/>
        <v>32912</v>
      </c>
      <c r="H2228" s="21" t="s">
        <v>2509</v>
      </c>
      <c r="I2228" s="21" t="s">
        <v>4416</v>
      </c>
      <c r="J2228" s="21">
        <v>1</v>
      </c>
      <c r="K2228" s="21">
        <v>1</v>
      </c>
      <c r="L2228" s="21">
        <f t="shared" si="228"/>
        <v>0</v>
      </c>
      <c r="M2228" s="21" t="s">
        <v>2553</v>
      </c>
      <c r="N2228" s="30">
        <v>45894</v>
      </c>
      <c r="O2228" s="48">
        <v>48060</v>
      </c>
      <c r="P2228" s="21" t="s">
        <v>633</v>
      </c>
      <c r="Q2228" s="21" t="s">
        <v>636</v>
      </c>
      <c r="R2228" s="21" t="s">
        <v>723</v>
      </c>
      <c r="S2228" s="3">
        <v>-20</v>
      </c>
      <c r="T2228" s="37"/>
      <c r="U2228" s="21" t="s">
        <v>320</v>
      </c>
      <c r="V2228" s="21" t="str">
        <f>VLOOKUP(P2228,'Customer List'!B:C,2,)</f>
        <v>Manesar</v>
      </c>
      <c r="W2228" s="38"/>
      <c r="X2228" s="30">
        <v>45894</v>
      </c>
      <c r="Y2228" s="21">
        <f t="shared" si="229"/>
        <v>0</v>
      </c>
      <c r="Z2228" s="21" t="str">
        <f t="shared" si="230"/>
        <v>Monday</v>
      </c>
      <c r="AA2228" s="21" t="str">
        <f t="shared" si="231"/>
        <v>Monday</v>
      </c>
      <c r="AB2228" s="21" t="str">
        <f>VLOOKUP(U2228,'Currency Sheet'!A:C,3,)</f>
        <v>DOLLAR</v>
      </c>
      <c r="AC2228" s="42" t="str">
        <f>VLOOKUP(P2228,'Customer List'!B:D,3,)</f>
        <v>Local</v>
      </c>
    </row>
    <row r="2229" spans="1:29" x14ac:dyDescent="0.25">
      <c r="A2229" s="21">
        <v>2228</v>
      </c>
      <c r="B2229" s="21" t="s">
        <v>2497</v>
      </c>
      <c r="C2229" s="30">
        <v>45884</v>
      </c>
      <c r="D2229" s="30">
        <v>45891</v>
      </c>
      <c r="E2229" s="47">
        <v>361</v>
      </c>
      <c r="F2229" s="47">
        <f t="shared" si="226"/>
        <v>31768</v>
      </c>
      <c r="G2229" s="48">
        <f t="shared" si="227"/>
        <v>31768</v>
      </c>
      <c r="H2229" s="21" t="s">
        <v>2510</v>
      </c>
      <c r="I2229" s="21" t="s">
        <v>4417</v>
      </c>
      <c r="J2229" s="21">
        <v>1</v>
      </c>
      <c r="K2229" s="21">
        <v>1</v>
      </c>
      <c r="L2229" s="21">
        <f t="shared" si="228"/>
        <v>0</v>
      </c>
      <c r="M2229" s="21" t="s">
        <v>2552</v>
      </c>
      <c r="N2229" s="30">
        <v>45894</v>
      </c>
      <c r="O2229" s="48">
        <v>46350</v>
      </c>
      <c r="P2229" s="21" t="s">
        <v>633</v>
      </c>
      <c r="Q2229" s="21" t="s">
        <v>636</v>
      </c>
      <c r="R2229" s="21" t="s">
        <v>723</v>
      </c>
      <c r="S2229" s="3">
        <v>-80</v>
      </c>
      <c r="T2229" s="37"/>
      <c r="U2229" s="21" t="s">
        <v>320</v>
      </c>
      <c r="V2229" s="21" t="str">
        <f>VLOOKUP(P2229,'Customer List'!B:C,2,)</f>
        <v>Manesar</v>
      </c>
      <c r="W2229" s="38"/>
      <c r="X2229" s="30">
        <v>45894</v>
      </c>
      <c r="Y2229" s="21">
        <f t="shared" si="229"/>
        <v>0</v>
      </c>
      <c r="Z2229" s="21" t="str">
        <f t="shared" si="230"/>
        <v>Monday</v>
      </c>
      <c r="AA2229" s="21" t="str">
        <f t="shared" si="231"/>
        <v>Monday</v>
      </c>
      <c r="AB2229" s="21" t="str">
        <f>VLOOKUP(U2229,'Currency Sheet'!A:C,3,)</f>
        <v>DOLLAR</v>
      </c>
      <c r="AC2229" s="42" t="str">
        <f>VLOOKUP(P2229,'Customer List'!B:D,3,)</f>
        <v>Local</v>
      </c>
    </row>
    <row r="2230" spans="1:29" x14ac:dyDescent="0.25">
      <c r="A2230" s="21">
        <v>2229</v>
      </c>
      <c r="B2230" s="21" t="s">
        <v>2562</v>
      </c>
      <c r="C2230" s="30">
        <v>45880</v>
      </c>
      <c r="D2230" s="30">
        <v>45891</v>
      </c>
      <c r="E2230" s="47">
        <v>20</v>
      </c>
      <c r="F2230" s="47">
        <f t="shared" si="226"/>
        <v>1760</v>
      </c>
      <c r="G2230" s="48">
        <f t="shared" si="227"/>
        <v>105600</v>
      </c>
      <c r="H2230" s="21">
        <v>25021.5</v>
      </c>
      <c r="I2230" s="21" t="s">
        <v>2563</v>
      </c>
      <c r="J2230" s="21">
        <v>60</v>
      </c>
      <c r="K2230" s="21">
        <v>60</v>
      </c>
      <c r="L2230" s="21">
        <f t="shared" si="228"/>
        <v>0</v>
      </c>
      <c r="M2230" s="21" t="s">
        <v>3303</v>
      </c>
      <c r="N2230" s="30">
        <v>45902</v>
      </c>
      <c r="O2230" s="48">
        <v>85000</v>
      </c>
      <c r="P2230" s="21" t="s">
        <v>1085</v>
      </c>
      <c r="Q2230" s="21" t="s">
        <v>2070</v>
      </c>
      <c r="R2230" s="21" t="s">
        <v>637</v>
      </c>
      <c r="S2230" s="3">
        <v>-20</v>
      </c>
      <c r="T2230" s="37" t="s">
        <v>3304</v>
      </c>
      <c r="U2230" s="21" t="s">
        <v>2774</v>
      </c>
      <c r="V2230" s="21" t="str">
        <f>VLOOKUP(P2230,'Customer List'!B:C,2,)</f>
        <v>Delhi</v>
      </c>
      <c r="W2230" s="38"/>
      <c r="X2230" s="30">
        <f t="shared" ref="X2230:X2235" si="232">IF(OR(R2230 = "PRIYANKA MADAM", R2230 = "DEEPAK", R2230 = "PORTER"),N2230,"")</f>
        <v>45902</v>
      </c>
      <c r="Y2230" s="21">
        <f t="shared" si="229"/>
        <v>0</v>
      </c>
      <c r="Z2230" s="21" t="str">
        <f t="shared" si="230"/>
        <v>Tuesday</v>
      </c>
      <c r="AA2230" s="21" t="str">
        <f t="shared" si="231"/>
        <v>Tuesday</v>
      </c>
      <c r="AB2230" s="21" t="str">
        <f>VLOOKUP(U2230,'Currency Sheet'!A:C,3,)</f>
        <v>DOLLAR</v>
      </c>
      <c r="AC2230" s="42" t="str">
        <f>VLOOKUP(P2230,'Customer List'!B:D,3,)</f>
        <v>Local</v>
      </c>
    </row>
    <row r="2231" spans="1:29" x14ac:dyDescent="0.25">
      <c r="A2231" s="21">
        <v>2230</v>
      </c>
      <c r="B2231" s="21" t="s">
        <v>2562</v>
      </c>
      <c r="C2231" s="30">
        <v>45880</v>
      </c>
      <c r="D2231" s="30">
        <v>45891</v>
      </c>
      <c r="E2231" s="47">
        <v>20</v>
      </c>
      <c r="F2231" s="47">
        <f t="shared" si="226"/>
        <v>1760</v>
      </c>
      <c r="G2231" s="48">
        <f t="shared" si="227"/>
        <v>17600</v>
      </c>
      <c r="H2231" s="21">
        <v>25021.5</v>
      </c>
      <c r="I2231" s="21" t="s">
        <v>2563</v>
      </c>
      <c r="J2231" s="21">
        <v>10</v>
      </c>
      <c r="K2231" s="21"/>
      <c r="L2231" s="21">
        <f t="shared" si="228"/>
        <v>10</v>
      </c>
      <c r="M2231" s="21"/>
      <c r="N2231" s="30"/>
      <c r="O2231" s="48"/>
      <c r="P2231" s="21" t="s">
        <v>1145</v>
      </c>
      <c r="Q2231" s="21"/>
      <c r="R2231" s="21"/>
      <c r="S2231" s="3">
        <v>-20</v>
      </c>
      <c r="T2231" s="37"/>
      <c r="U2231" s="21" t="s">
        <v>2774</v>
      </c>
      <c r="V2231" s="21" t="s">
        <v>2025</v>
      </c>
      <c r="W2231" s="38" t="s">
        <v>1145</v>
      </c>
      <c r="X2231" s="30" t="str">
        <f t="shared" si="232"/>
        <v/>
      </c>
      <c r="Y2231" s="21" t="str">
        <f t="shared" si="229"/>
        <v/>
      </c>
      <c r="Z2231" s="21" t="str">
        <f t="shared" si="230"/>
        <v/>
      </c>
      <c r="AA2231" s="21" t="str">
        <f t="shared" si="231"/>
        <v/>
      </c>
      <c r="AB2231" s="21" t="str">
        <f>VLOOKUP(U2231,'Currency Sheet'!A:C,3,)</f>
        <v>DOLLAR</v>
      </c>
      <c r="AC2231" s="42" t="str">
        <f>VLOOKUP(P2231,'Customer List'!B:D,3,)</f>
        <v>STOCK</v>
      </c>
    </row>
    <row r="2232" spans="1:29" x14ac:dyDescent="0.25">
      <c r="A2232" s="21">
        <v>2231</v>
      </c>
      <c r="B2232" s="21" t="s">
        <v>2562</v>
      </c>
      <c r="C2232" s="30">
        <v>45880</v>
      </c>
      <c r="D2232" s="30">
        <v>45891</v>
      </c>
      <c r="E2232" s="47">
        <v>0.1</v>
      </c>
      <c r="F2232" s="47">
        <f t="shared" si="226"/>
        <v>8.8000000000000007</v>
      </c>
      <c r="G2232" s="48">
        <f t="shared" si="227"/>
        <v>61.600000000000009</v>
      </c>
      <c r="H2232" s="21">
        <v>25021.5</v>
      </c>
      <c r="I2232" s="21" t="s">
        <v>2563</v>
      </c>
      <c r="J2232" s="21">
        <v>7</v>
      </c>
      <c r="K2232" s="21"/>
      <c r="L2232" s="21">
        <f t="shared" si="228"/>
        <v>7</v>
      </c>
      <c r="M2232" s="21"/>
      <c r="N2232" s="30"/>
      <c r="O2232" s="48"/>
      <c r="P2232" s="21" t="s">
        <v>1145</v>
      </c>
      <c r="Q2232" s="21"/>
      <c r="R2232" s="21"/>
      <c r="S2232" s="3">
        <v>-20</v>
      </c>
      <c r="T2232" s="37"/>
      <c r="U2232" s="21" t="s">
        <v>2774</v>
      </c>
      <c r="V2232" s="21" t="str">
        <f>VLOOKUP(P2232,'Customer List'!B:C,2,)</f>
        <v>STOCK</v>
      </c>
      <c r="W2232" s="38" t="s">
        <v>1145</v>
      </c>
      <c r="X2232" s="30" t="str">
        <f t="shared" si="232"/>
        <v/>
      </c>
      <c r="Y2232" s="21" t="str">
        <f t="shared" si="229"/>
        <v/>
      </c>
      <c r="Z2232" s="21" t="str">
        <f t="shared" si="230"/>
        <v/>
      </c>
      <c r="AA2232" s="21" t="str">
        <f t="shared" si="231"/>
        <v/>
      </c>
      <c r="AB2232" s="21" t="str">
        <f>VLOOKUP(U2232,'Currency Sheet'!A:C,3,)</f>
        <v>DOLLAR</v>
      </c>
      <c r="AC2232" s="42" t="str">
        <f>VLOOKUP(P2232,'Customer List'!B:D,3,)</f>
        <v>STOCK</v>
      </c>
    </row>
    <row r="2233" spans="1:29" x14ac:dyDescent="0.25">
      <c r="A2233" s="21">
        <v>2232</v>
      </c>
      <c r="B2233" s="21" t="s">
        <v>2030</v>
      </c>
      <c r="C2233" s="30" t="s">
        <v>2513</v>
      </c>
      <c r="D2233" s="30">
        <v>45892</v>
      </c>
      <c r="E2233" s="47">
        <v>0</v>
      </c>
      <c r="F2233" s="47">
        <f t="shared" si="226"/>
        <v>0</v>
      </c>
      <c r="G2233" s="48">
        <f t="shared" si="227"/>
        <v>0</v>
      </c>
      <c r="H2233" s="21" t="s">
        <v>2514</v>
      </c>
      <c r="I2233" s="21"/>
      <c r="J2233" s="21">
        <v>3</v>
      </c>
      <c r="K2233" s="21"/>
      <c r="L2233" s="21">
        <f t="shared" si="228"/>
        <v>3</v>
      </c>
      <c r="M2233" s="21"/>
      <c r="N2233" s="30"/>
      <c r="O2233" s="48"/>
      <c r="P2233" s="21" t="s">
        <v>1145</v>
      </c>
      <c r="Q2233" s="21"/>
      <c r="R2233" s="21"/>
      <c r="S2233" s="3">
        <v>4</v>
      </c>
      <c r="T2233" s="37" t="s">
        <v>2516</v>
      </c>
      <c r="U2233" s="21" t="s">
        <v>2515</v>
      </c>
      <c r="V2233" s="21" t="str">
        <f>VLOOKUP(P2233,'Customer List'!B:C,2,)</f>
        <v>STOCK</v>
      </c>
      <c r="W2233" s="38" t="s">
        <v>1145</v>
      </c>
      <c r="X2233" s="30" t="str">
        <f t="shared" si="232"/>
        <v/>
      </c>
      <c r="Y2233" s="21" t="str">
        <f t="shared" si="229"/>
        <v/>
      </c>
      <c r="Z2233" s="21" t="str">
        <f t="shared" si="230"/>
        <v/>
      </c>
      <c r="AA2233" s="21" t="str">
        <f t="shared" si="231"/>
        <v/>
      </c>
      <c r="AB2233" s="21" t="str">
        <f>VLOOKUP(U2233,'Currency Sheet'!A:C,3,)</f>
        <v>INR</v>
      </c>
      <c r="AC2233" s="42" t="str">
        <f>VLOOKUP(P2233,'Customer List'!B:D,3,)</f>
        <v>STOCK</v>
      </c>
    </row>
    <row r="2234" spans="1:29" x14ac:dyDescent="0.25">
      <c r="A2234" s="21">
        <v>2233</v>
      </c>
      <c r="B2234" s="21" t="s">
        <v>2723</v>
      </c>
      <c r="C2234" s="30">
        <v>45889</v>
      </c>
      <c r="D2234" s="30">
        <v>45892</v>
      </c>
      <c r="E2234" s="47">
        <v>1577.8</v>
      </c>
      <c r="F2234" s="47">
        <f t="shared" si="226"/>
        <v>1577.8</v>
      </c>
      <c r="G2234" s="48">
        <f t="shared" si="227"/>
        <v>1577.8</v>
      </c>
      <c r="H2234" s="21">
        <v>102797</v>
      </c>
      <c r="I2234" s="21"/>
      <c r="J2234" s="21">
        <v>1</v>
      </c>
      <c r="K2234" s="21">
        <v>1</v>
      </c>
      <c r="L2234" s="21">
        <f t="shared" si="228"/>
        <v>0</v>
      </c>
      <c r="M2234" s="21" t="s">
        <v>3284</v>
      </c>
      <c r="N2234" s="30">
        <v>45901</v>
      </c>
      <c r="O2234" s="48">
        <v>25529.35</v>
      </c>
      <c r="P2234" s="21" t="s">
        <v>30</v>
      </c>
      <c r="Q2234" s="21" t="s">
        <v>636</v>
      </c>
      <c r="R2234" s="21" t="s">
        <v>637</v>
      </c>
      <c r="S2234" s="3" t="s">
        <v>299</v>
      </c>
      <c r="T2234" s="37"/>
      <c r="U2234" s="21" t="s">
        <v>2775</v>
      </c>
      <c r="V2234" s="21" t="str">
        <f>VLOOKUP(P2234,'Customer List'!B:C,2,)</f>
        <v>Delhi</v>
      </c>
      <c r="W2234" s="38"/>
      <c r="X2234" s="30">
        <f t="shared" si="232"/>
        <v>45901</v>
      </c>
      <c r="Y2234" s="21">
        <f t="shared" si="229"/>
        <v>0</v>
      </c>
      <c r="Z2234" s="21" t="str">
        <f t="shared" si="230"/>
        <v>Monday</v>
      </c>
      <c r="AA2234" s="21" t="str">
        <f t="shared" si="231"/>
        <v>Monday</v>
      </c>
      <c r="AB2234" s="21" t="str">
        <f>VLOOKUP(U2234,'Currency Sheet'!A:C,3,)</f>
        <v>INR</v>
      </c>
      <c r="AC2234" s="42" t="str">
        <f>VLOOKUP(P2234,'Customer List'!B:D,3,)</f>
        <v>Local</v>
      </c>
    </row>
    <row r="2235" spans="1:29" x14ac:dyDescent="0.25">
      <c r="A2235" s="21">
        <v>2234</v>
      </c>
      <c r="B2235" s="21" t="s">
        <v>2723</v>
      </c>
      <c r="C2235" s="30">
        <v>45889</v>
      </c>
      <c r="D2235" s="30">
        <v>45892</v>
      </c>
      <c r="E2235" s="47">
        <v>6268.5</v>
      </c>
      <c r="F2235" s="47">
        <f t="shared" si="226"/>
        <v>6268.5</v>
      </c>
      <c r="G2235" s="48">
        <f t="shared" si="227"/>
        <v>6268.5</v>
      </c>
      <c r="H2235" s="21">
        <v>152624</v>
      </c>
      <c r="I2235" s="21" t="s">
        <v>4712</v>
      </c>
      <c r="J2235" s="21">
        <v>1</v>
      </c>
      <c r="K2235" s="21"/>
      <c r="L2235" s="21">
        <f t="shared" si="228"/>
        <v>1</v>
      </c>
      <c r="M2235" s="21"/>
      <c r="N2235" s="30"/>
      <c r="O2235" s="48"/>
      <c r="P2235" s="21" t="s">
        <v>1145</v>
      </c>
      <c r="Q2235" s="21"/>
      <c r="R2235" s="21"/>
      <c r="S2235" s="3" t="s">
        <v>299</v>
      </c>
      <c r="T2235" s="37"/>
      <c r="U2235" s="21" t="s">
        <v>2775</v>
      </c>
      <c r="V2235" s="21" t="str">
        <f>VLOOKUP(P2235,'Customer List'!B:C,2,)</f>
        <v>STOCK</v>
      </c>
      <c r="W2235" s="38" t="s">
        <v>1145</v>
      </c>
      <c r="X2235" s="30" t="str">
        <f t="shared" si="232"/>
        <v/>
      </c>
      <c r="Y2235" s="21" t="str">
        <f t="shared" si="229"/>
        <v/>
      </c>
      <c r="Z2235" s="21" t="str">
        <f t="shared" si="230"/>
        <v/>
      </c>
      <c r="AA2235" s="21" t="str">
        <f t="shared" si="231"/>
        <v/>
      </c>
      <c r="AB2235" s="21" t="str">
        <f>VLOOKUP(U2235,'Currency Sheet'!A:C,3,)</f>
        <v>INR</v>
      </c>
      <c r="AC2235" s="42" t="str">
        <f>VLOOKUP(P2235,'Customer List'!B:D,3,)</f>
        <v>STOCK</v>
      </c>
    </row>
    <row r="2236" spans="1:29" x14ac:dyDescent="0.25">
      <c r="A2236" s="21">
        <v>2235</v>
      </c>
      <c r="B2236" s="21">
        <v>90231174</v>
      </c>
      <c r="C2236" s="30">
        <v>45891</v>
      </c>
      <c r="D2236" s="30">
        <v>45894</v>
      </c>
      <c r="E2236" s="47">
        <v>95.2</v>
      </c>
      <c r="F2236" s="47">
        <f t="shared" si="226"/>
        <v>8377.6</v>
      </c>
      <c r="G2236" s="48">
        <f t="shared" si="227"/>
        <v>8377.6</v>
      </c>
      <c r="H2236" s="21" t="s">
        <v>2517</v>
      </c>
      <c r="I2236" s="21"/>
      <c r="J2236" s="21">
        <v>1</v>
      </c>
      <c r="K2236" s="21">
        <v>1</v>
      </c>
      <c r="L2236" s="21">
        <f t="shared" si="228"/>
        <v>0</v>
      </c>
      <c r="M2236" s="21" t="s">
        <v>2565</v>
      </c>
      <c r="N2236" s="30">
        <v>45895</v>
      </c>
      <c r="O2236" s="48">
        <v>13328</v>
      </c>
      <c r="P2236" s="21" t="s">
        <v>1009</v>
      </c>
      <c r="Q2236" s="21">
        <v>58154871143</v>
      </c>
      <c r="R2236" s="21" t="s">
        <v>40</v>
      </c>
      <c r="S2236" s="3">
        <v>4</v>
      </c>
      <c r="T2236" s="37"/>
      <c r="U2236" s="21" t="s">
        <v>2771</v>
      </c>
      <c r="V2236" s="21" t="str">
        <f>VLOOKUP(P2236,'Customer List'!B:C,2,)</f>
        <v>Kolkata</v>
      </c>
      <c r="W2236" s="38"/>
      <c r="X2236" s="30">
        <v>45896</v>
      </c>
      <c r="Y2236" s="21">
        <f t="shared" si="229"/>
        <v>1</v>
      </c>
      <c r="Z2236" s="21" t="str">
        <f t="shared" si="230"/>
        <v>Tuesday</v>
      </c>
      <c r="AA2236" s="21" t="str">
        <f t="shared" si="231"/>
        <v>Wednesday</v>
      </c>
      <c r="AB2236" s="21" t="str">
        <f>VLOOKUP(U2236,'Currency Sheet'!A:C,3,)</f>
        <v>DOLLAR</v>
      </c>
      <c r="AC2236" s="42" t="str">
        <f>VLOOKUP(P2236,'Customer List'!B:D,3,)</f>
        <v>OutStation</v>
      </c>
    </row>
    <row r="2237" spans="1:29" x14ac:dyDescent="0.25">
      <c r="A2237" s="21">
        <v>2236</v>
      </c>
      <c r="B2237" s="21">
        <v>90231174</v>
      </c>
      <c r="C2237" s="30">
        <v>45891</v>
      </c>
      <c r="D2237" s="30">
        <v>45894</v>
      </c>
      <c r="E2237" s="47">
        <v>324.8</v>
      </c>
      <c r="F2237" s="47">
        <f t="shared" si="226"/>
        <v>28582.400000000001</v>
      </c>
      <c r="G2237" s="48">
        <f t="shared" si="227"/>
        <v>28582.400000000001</v>
      </c>
      <c r="H2237" s="21" t="s">
        <v>313</v>
      </c>
      <c r="I2237" s="21"/>
      <c r="J2237" s="21">
        <v>1</v>
      </c>
      <c r="K2237" s="21">
        <v>1</v>
      </c>
      <c r="L2237" s="21">
        <f t="shared" si="228"/>
        <v>0</v>
      </c>
      <c r="M2237" s="21" t="s">
        <v>2564</v>
      </c>
      <c r="N2237" s="30">
        <v>45895</v>
      </c>
      <c r="O2237" s="48">
        <v>42224</v>
      </c>
      <c r="P2237" s="21" t="s">
        <v>2484</v>
      </c>
      <c r="Q2237" s="21">
        <v>58154874831</v>
      </c>
      <c r="R2237" s="30" t="s">
        <v>40</v>
      </c>
      <c r="S2237" s="3">
        <v>4</v>
      </c>
      <c r="T2237" s="37"/>
      <c r="U2237" s="21" t="s">
        <v>2771</v>
      </c>
      <c r="V2237" s="21" t="str">
        <f>VLOOKUP(P2237,'Customer List'!B:C,2,)</f>
        <v>Mumbai</v>
      </c>
      <c r="W2237" s="38"/>
      <c r="X2237" s="30">
        <v>45897</v>
      </c>
      <c r="Y2237" s="21">
        <f t="shared" si="229"/>
        <v>2</v>
      </c>
      <c r="Z2237" s="21" t="str">
        <f t="shared" si="230"/>
        <v>Tuesday</v>
      </c>
      <c r="AA2237" s="21" t="str">
        <f t="shared" si="231"/>
        <v>Thursday</v>
      </c>
      <c r="AB2237" s="21" t="str">
        <f>VLOOKUP(U2237,'Currency Sheet'!A:C,3,)</f>
        <v>DOLLAR</v>
      </c>
      <c r="AC2237" s="42" t="str">
        <f>VLOOKUP(P2237,'Customer List'!B:D,3,)</f>
        <v>OutStation</v>
      </c>
    </row>
    <row r="2238" spans="1:29" x14ac:dyDescent="0.25">
      <c r="A2238" s="21">
        <v>2237</v>
      </c>
      <c r="B2238" s="21">
        <v>90231174</v>
      </c>
      <c r="C2238" s="30">
        <v>45891</v>
      </c>
      <c r="D2238" s="30">
        <v>45894</v>
      </c>
      <c r="E2238" s="47">
        <v>88.9</v>
      </c>
      <c r="F2238" s="47">
        <f t="shared" si="226"/>
        <v>7823.2000000000007</v>
      </c>
      <c r="G2238" s="48">
        <f t="shared" si="227"/>
        <v>7823.2000000000007</v>
      </c>
      <c r="H2238" s="21" t="s">
        <v>2518</v>
      </c>
      <c r="I2238" s="21"/>
      <c r="J2238" s="21">
        <v>1</v>
      </c>
      <c r="K2238" s="21">
        <v>1</v>
      </c>
      <c r="L2238" s="21">
        <f t="shared" si="228"/>
        <v>0</v>
      </c>
      <c r="M2238" s="21" t="s">
        <v>2566</v>
      </c>
      <c r="N2238" s="30">
        <v>45895</v>
      </c>
      <c r="O2238" s="48">
        <v>11912.6</v>
      </c>
      <c r="P2238" s="21" t="s">
        <v>2520</v>
      </c>
      <c r="Q2238" s="21">
        <v>58154875284</v>
      </c>
      <c r="R2238" s="21" t="s">
        <v>40</v>
      </c>
      <c r="S2238" s="3">
        <v>4</v>
      </c>
      <c r="T2238" s="37"/>
      <c r="U2238" s="21" t="s">
        <v>2771</v>
      </c>
      <c r="V2238" s="21" t="str">
        <f>VLOOKUP(P2238,'Customer List'!B:C,2,)</f>
        <v xml:space="preserve">Bareilly </v>
      </c>
      <c r="W2238" s="38"/>
      <c r="X2238" s="30">
        <v>45897</v>
      </c>
      <c r="Y2238" s="21">
        <f t="shared" si="229"/>
        <v>2</v>
      </c>
      <c r="Z2238" s="21" t="str">
        <f t="shared" si="230"/>
        <v>Tuesday</v>
      </c>
      <c r="AA2238" s="21" t="str">
        <f t="shared" si="231"/>
        <v>Thursday</v>
      </c>
      <c r="AB2238" s="21" t="str">
        <f>VLOOKUP(U2238,'Currency Sheet'!A:C,3,)</f>
        <v>DOLLAR</v>
      </c>
      <c r="AC2238" s="42" t="str">
        <f>VLOOKUP(P2238,'Customer List'!B:D,3,)</f>
        <v>OutStation</v>
      </c>
    </row>
    <row r="2239" spans="1:29" x14ac:dyDescent="0.25">
      <c r="A2239" s="21">
        <v>2238</v>
      </c>
      <c r="B2239" s="21">
        <v>90231174</v>
      </c>
      <c r="C2239" s="30">
        <v>45891</v>
      </c>
      <c r="D2239" s="30">
        <v>45894</v>
      </c>
      <c r="E2239" s="47">
        <v>116.2</v>
      </c>
      <c r="F2239" s="47">
        <f t="shared" si="226"/>
        <v>10225.6</v>
      </c>
      <c r="G2239" s="48">
        <f t="shared" si="227"/>
        <v>10225.6</v>
      </c>
      <c r="H2239" s="21" t="s">
        <v>2519</v>
      </c>
      <c r="I2239" s="21"/>
      <c r="J2239" s="21">
        <v>1</v>
      </c>
      <c r="K2239" s="21">
        <v>1</v>
      </c>
      <c r="L2239" s="21">
        <f t="shared" si="228"/>
        <v>0</v>
      </c>
      <c r="M2239" s="21" t="s">
        <v>2566</v>
      </c>
      <c r="N2239" s="30">
        <v>45895</v>
      </c>
      <c r="O2239" s="48">
        <v>15570.8</v>
      </c>
      <c r="P2239" s="21" t="s">
        <v>2520</v>
      </c>
      <c r="Q2239" s="21">
        <v>58154875284</v>
      </c>
      <c r="R2239" s="21" t="s">
        <v>40</v>
      </c>
      <c r="S2239" s="3">
        <v>4</v>
      </c>
      <c r="T2239" s="37"/>
      <c r="U2239" s="21" t="s">
        <v>2771</v>
      </c>
      <c r="V2239" s="21" t="str">
        <f>VLOOKUP(P2239,'Customer List'!B:C,2,)</f>
        <v xml:space="preserve">Bareilly </v>
      </c>
      <c r="W2239" s="38"/>
      <c r="X2239" s="30">
        <v>45897</v>
      </c>
      <c r="Y2239" s="21">
        <f t="shared" si="229"/>
        <v>2</v>
      </c>
      <c r="Z2239" s="21" t="str">
        <f t="shared" si="230"/>
        <v>Tuesday</v>
      </c>
      <c r="AA2239" s="21" t="str">
        <f t="shared" si="231"/>
        <v>Thursday</v>
      </c>
      <c r="AB2239" s="21" t="str">
        <f>VLOOKUP(U2239,'Currency Sheet'!A:C,3,)</f>
        <v>DOLLAR</v>
      </c>
      <c r="AC2239" s="42" t="str">
        <f>VLOOKUP(P2239,'Customer List'!B:D,3,)</f>
        <v>OutStation</v>
      </c>
    </row>
    <row r="2240" spans="1:29" x14ac:dyDescent="0.25">
      <c r="A2240" s="21">
        <v>2239</v>
      </c>
      <c r="B2240" s="21">
        <v>177846</v>
      </c>
      <c r="C2240" s="30">
        <v>45891</v>
      </c>
      <c r="D2240" s="30">
        <v>45894</v>
      </c>
      <c r="E2240" s="47">
        <v>378</v>
      </c>
      <c r="F2240" s="47">
        <f t="shared" si="226"/>
        <v>33264</v>
      </c>
      <c r="G2240" s="48">
        <f t="shared" si="227"/>
        <v>33264</v>
      </c>
      <c r="H2240" s="21" t="s">
        <v>2522</v>
      </c>
      <c r="I2240" s="21" t="s">
        <v>4366</v>
      </c>
      <c r="J2240" s="21">
        <v>1</v>
      </c>
      <c r="K2240" s="21">
        <v>1</v>
      </c>
      <c r="L2240" s="21">
        <f t="shared" si="228"/>
        <v>0</v>
      </c>
      <c r="M2240" s="21" t="s">
        <v>2570</v>
      </c>
      <c r="N2240" s="30">
        <v>45895</v>
      </c>
      <c r="O2240" s="48">
        <v>50715</v>
      </c>
      <c r="P2240" s="21" t="s">
        <v>944</v>
      </c>
      <c r="Q2240" s="21">
        <v>58154870631</v>
      </c>
      <c r="R2240" s="21" t="s">
        <v>40</v>
      </c>
      <c r="S2240" s="3">
        <v>4</v>
      </c>
      <c r="T2240" s="37"/>
      <c r="U2240" s="21" t="s">
        <v>423</v>
      </c>
      <c r="V2240" s="21" t="str">
        <f>VLOOKUP(P2240,'Customer List'!B:C,2,)</f>
        <v>Banglore</v>
      </c>
      <c r="W2240" s="38"/>
      <c r="X2240" s="30">
        <v>45898</v>
      </c>
      <c r="Y2240" s="21">
        <f t="shared" si="229"/>
        <v>3</v>
      </c>
      <c r="Z2240" s="21" t="str">
        <f t="shared" si="230"/>
        <v>Tuesday</v>
      </c>
      <c r="AA2240" s="21" t="str">
        <f t="shared" si="231"/>
        <v>Friday</v>
      </c>
      <c r="AB2240" s="21" t="str">
        <f>VLOOKUP(U2240,'Currency Sheet'!A:C,3,)</f>
        <v>DOLLAR</v>
      </c>
      <c r="AC2240" s="42" t="str">
        <f>VLOOKUP(P2240,'Customer List'!B:D,3,)</f>
        <v>OutStation</v>
      </c>
    </row>
    <row r="2241" spans="1:29" x14ac:dyDescent="0.25">
      <c r="A2241" s="21">
        <v>2240</v>
      </c>
      <c r="B2241" s="21">
        <v>921468</v>
      </c>
      <c r="C2241" s="30">
        <v>45891</v>
      </c>
      <c r="D2241" s="30">
        <v>45894</v>
      </c>
      <c r="E2241" s="47">
        <v>501.5</v>
      </c>
      <c r="F2241" s="47">
        <f t="shared" si="226"/>
        <v>44132</v>
      </c>
      <c r="G2241" s="48">
        <f t="shared" si="227"/>
        <v>44132</v>
      </c>
      <c r="H2241" s="21" t="s">
        <v>2521</v>
      </c>
      <c r="I2241" s="21" t="s">
        <v>5279</v>
      </c>
      <c r="J2241" s="21">
        <v>1</v>
      </c>
      <c r="K2241" s="21">
        <v>1</v>
      </c>
      <c r="L2241" s="21">
        <f t="shared" si="228"/>
        <v>0</v>
      </c>
      <c r="M2241" s="21" t="s">
        <v>3276</v>
      </c>
      <c r="N2241" s="30">
        <v>45899</v>
      </c>
      <c r="O2241" s="48">
        <v>59737.5</v>
      </c>
      <c r="P2241" s="21" t="s">
        <v>165</v>
      </c>
      <c r="Q2241" s="21">
        <v>58155038233</v>
      </c>
      <c r="R2241" s="21" t="s">
        <v>40</v>
      </c>
      <c r="S2241" s="3">
        <v>-20</v>
      </c>
      <c r="T2241" s="37"/>
      <c r="U2241" s="21" t="s">
        <v>610</v>
      </c>
      <c r="V2241" s="21" t="str">
        <f>VLOOKUP(P2241,'Customer List'!B:C,2,)</f>
        <v>Lucknow</v>
      </c>
      <c r="W2241" s="38"/>
      <c r="X2241" s="30">
        <v>45901</v>
      </c>
      <c r="Y2241" s="21">
        <f t="shared" si="229"/>
        <v>2</v>
      </c>
      <c r="Z2241" s="21" t="str">
        <f t="shared" si="230"/>
        <v>Saturday</v>
      </c>
      <c r="AA2241" s="21" t="str">
        <f t="shared" si="231"/>
        <v>Monday</v>
      </c>
      <c r="AB2241" s="21" t="str">
        <f>VLOOKUP(U2241,'Currency Sheet'!A:C,3,)</f>
        <v>DOLLAR</v>
      </c>
      <c r="AC2241" s="42" t="str">
        <f>VLOOKUP(P2241,'Customer List'!B:D,3,)</f>
        <v>OutStation</v>
      </c>
    </row>
    <row r="2242" spans="1:29" x14ac:dyDescent="0.25">
      <c r="A2242" s="21">
        <v>2241</v>
      </c>
      <c r="B2242" s="21" t="s">
        <v>2725</v>
      </c>
      <c r="C2242" s="30">
        <v>45891</v>
      </c>
      <c r="D2242" s="30">
        <v>45896</v>
      </c>
      <c r="E2242" s="47">
        <v>9030.4</v>
      </c>
      <c r="F2242" s="47">
        <f t="shared" si="226"/>
        <v>9030.4</v>
      </c>
      <c r="G2242" s="48">
        <f t="shared" si="227"/>
        <v>9030.4</v>
      </c>
      <c r="H2242" s="21" t="s">
        <v>2726</v>
      </c>
      <c r="I2242" s="21" t="s">
        <v>4713</v>
      </c>
      <c r="J2242" s="21">
        <v>1</v>
      </c>
      <c r="K2242" s="21"/>
      <c r="L2242" s="21">
        <f t="shared" si="228"/>
        <v>1</v>
      </c>
      <c r="M2242" s="21"/>
      <c r="N2242" s="30"/>
      <c r="O2242" s="48"/>
      <c r="P2242" s="21" t="s">
        <v>1145</v>
      </c>
      <c r="Q2242" s="21"/>
      <c r="R2242" s="21"/>
      <c r="S2242" s="3">
        <v>-20</v>
      </c>
      <c r="T2242" s="37"/>
      <c r="U2242" s="21" t="s">
        <v>2727</v>
      </c>
      <c r="V2242" s="21" t="str">
        <f>VLOOKUP(P2242,'Customer List'!B:C,2,)</f>
        <v>STOCK</v>
      </c>
      <c r="W2242" s="38" t="s">
        <v>1145</v>
      </c>
      <c r="X2242" s="30" t="str">
        <f>IF(OR(R2242 = "PRIYANKA MADAM", R2242 = "DEEPAK", R2242 = "PORTER"),N2242,"")</f>
        <v/>
      </c>
      <c r="Y2242" s="21" t="str">
        <f t="shared" si="229"/>
        <v/>
      </c>
      <c r="Z2242" s="21" t="str">
        <f t="shared" si="230"/>
        <v/>
      </c>
      <c r="AA2242" s="21" t="str">
        <f t="shared" si="231"/>
        <v/>
      </c>
      <c r="AB2242" s="21" t="str">
        <f>VLOOKUP(U2242,'Currency Sheet'!A:C,3,)</f>
        <v>INR</v>
      </c>
      <c r="AC2242" s="42" t="str">
        <f>VLOOKUP(P2242,'Customer List'!B:D,3,)</f>
        <v>STOCK</v>
      </c>
    </row>
    <row r="2243" spans="1:29" x14ac:dyDescent="0.25">
      <c r="A2243" s="21">
        <v>2242</v>
      </c>
      <c r="B2243" s="21" t="s">
        <v>2637</v>
      </c>
      <c r="C2243" s="30">
        <v>45888</v>
      </c>
      <c r="D2243" s="30">
        <v>45896</v>
      </c>
      <c r="E2243" s="47">
        <v>156</v>
      </c>
      <c r="F2243" s="47">
        <f t="shared" ref="F2243:F2306" si="233">IF(AB2243="DOLLAR",E2243*88,E2243)</f>
        <v>13728</v>
      </c>
      <c r="G2243" s="48">
        <f t="shared" ref="G2243:G2306" si="234">F2243*J2243</f>
        <v>13728</v>
      </c>
      <c r="H2243" s="21" t="s">
        <v>2638</v>
      </c>
      <c r="I2243" s="21"/>
      <c r="J2243" s="21">
        <v>1</v>
      </c>
      <c r="K2243" s="21">
        <v>1</v>
      </c>
      <c r="L2243" s="21">
        <f t="shared" ref="L2243:L2306" si="235">J2243-K2243</f>
        <v>0</v>
      </c>
      <c r="M2243" s="21" t="s">
        <v>2729</v>
      </c>
      <c r="N2243" s="30">
        <v>45896</v>
      </c>
      <c r="O2243" s="48">
        <v>17550</v>
      </c>
      <c r="P2243" s="21" t="s">
        <v>276</v>
      </c>
      <c r="Q2243" s="21">
        <v>58154916606</v>
      </c>
      <c r="R2243" s="21" t="s">
        <v>40</v>
      </c>
      <c r="S2243" s="3" t="s">
        <v>299</v>
      </c>
      <c r="T2243" s="37"/>
      <c r="U2243" s="21" t="s">
        <v>2772</v>
      </c>
      <c r="V2243" s="21" t="str">
        <f>VLOOKUP(P2243,'Customer List'!B:C,2,)</f>
        <v>Pune</v>
      </c>
      <c r="W2243" s="38"/>
      <c r="X2243" s="30">
        <v>45897</v>
      </c>
      <c r="Y2243" s="21">
        <f t="shared" ref="Y2243:Y2306" si="236">IF(X2243="", "", X2243-N2243)</f>
        <v>1</v>
      </c>
      <c r="Z2243" s="21" t="str">
        <f t="shared" ref="Z2243:Z2306" si="237">IF(N2243="", "", TEXT(N2243, "dddd"))</f>
        <v>Wednesday</v>
      </c>
      <c r="AA2243" s="21" t="str">
        <f t="shared" ref="AA2243:AA2306" si="238">IF(X2243="", "", TEXT(X2243, "dddd"))</f>
        <v>Thursday</v>
      </c>
      <c r="AB2243" s="21" t="str">
        <f>VLOOKUP(U2243,'Currency Sheet'!A:C,3,)</f>
        <v>DOLLAR</v>
      </c>
      <c r="AC2243" s="42" t="str">
        <f>VLOOKUP(P2243,'Customer List'!B:D,3,)</f>
        <v>OutStation</v>
      </c>
    </row>
    <row r="2244" spans="1:29" x14ac:dyDescent="0.25">
      <c r="A2244" s="21">
        <v>2243</v>
      </c>
      <c r="B2244" s="21" t="s">
        <v>2637</v>
      </c>
      <c r="C2244" s="30">
        <v>45888</v>
      </c>
      <c r="D2244" s="30">
        <v>45896</v>
      </c>
      <c r="E2244" s="47">
        <v>0</v>
      </c>
      <c r="F2244" s="47">
        <f t="shared" si="233"/>
        <v>0</v>
      </c>
      <c r="G2244" s="48">
        <f t="shared" si="234"/>
        <v>0</v>
      </c>
      <c r="H2244" s="21" t="s">
        <v>2639</v>
      </c>
      <c r="I2244" s="21" t="s">
        <v>4708</v>
      </c>
      <c r="J2244" s="21">
        <v>5</v>
      </c>
      <c r="K2244" s="21"/>
      <c r="L2244" s="21">
        <f t="shared" si="235"/>
        <v>5</v>
      </c>
      <c r="M2244" s="21"/>
      <c r="N2244" s="30"/>
      <c r="O2244" s="48"/>
      <c r="P2244" s="21" t="s">
        <v>3415</v>
      </c>
      <c r="Q2244" s="21"/>
      <c r="R2244" s="21"/>
      <c r="S2244" s="3">
        <v>4</v>
      </c>
      <c r="T2244" s="37" t="s">
        <v>605</v>
      </c>
      <c r="U2244" s="21" t="s">
        <v>2772</v>
      </c>
      <c r="V2244" s="21" t="str">
        <f>VLOOKUP(P2244,'Customer List'!B:C,2,)</f>
        <v>delhi</v>
      </c>
      <c r="W2244" s="38" t="s">
        <v>605</v>
      </c>
      <c r="X2244" s="30" t="str">
        <f>IF(OR(R2244 = "PRIYANKA MADAM", R2244 = "DEEPAK", R2244 = "PORTER"),N2244,"")</f>
        <v/>
      </c>
      <c r="Y2244" s="21" t="str">
        <f t="shared" si="236"/>
        <v/>
      </c>
      <c r="Z2244" s="21" t="str">
        <f t="shared" si="237"/>
        <v/>
      </c>
      <c r="AA2244" s="21" t="str">
        <f t="shared" si="238"/>
        <v/>
      </c>
      <c r="AB2244" s="21" t="str">
        <f>VLOOKUP(U2244,'Currency Sheet'!A:C,3,)</f>
        <v>DOLLAR</v>
      </c>
      <c r="AC2244" s="42" t="str">
        <f>VLOOKUP(P2244,'Customer List'!B:D,3,)</f>
        <v>Local</v>
      </c>
    </row>
    <row r="2245" spans="1:29" x14ac:dyDescent="0.25">
      <c r="A2245" s="21">
        <v>2244</v>
      </c>
      <c r="B2245" s="21" t="s">
        <v>2763</v>
      </c>
      <c r="C2245" s="30">
        <v>45891</v>
      </c>
      <c r="D2245" s="30">
        <v>45897</v>
      </c>
      <c r="E2245" s="47">
        <v>146.19999999999999</v>
      </c>
      <c r="F2245" s="47">
        <f t="shared" si="233"/>
        <v>12865.599999999999</v>
      </c>
      <c r="G2245" s="48">
        <f t="shared" si="234"/>
        <v>25731.199999999997</v>
      </c>
      <c r="H2245" s="21">
        <v>100422</v>
      </c>
      <c r="I2245" s="21" t="s">
        <v>1533</v>
      </c>
      <c r="J2245" s="21">
        <v>2</v>
      </c>
      <c r="K2245" s="21">
        <v>2</v>
      </c>
      <c r="L2245" s="21">
        <f t="shared" si="235"/>
        <v>0</v>
      </c>
      <c r="M2245" s="21" t="s">
        <v>3298</v>
      </c>
      <c r="N2245" s="30">
        <v>45902</v>
      </c>
      <c r="O2245" s="48">
        <v>30637.5</v>
      </c>
      <c r="P2245" s="21" t="s">
        <v>254</v>
      </c>
      <c r="Q2245" s="21" t="s">
        <v>2070</v>
      </c>
      <c r="R2245" s="21" t="s">
        <v>847</v>
      </c>
      <c r="S2245" s="3">
        <v>4</v>
      </c>
      <c r="T2245" s="37"/>
      <c r="U2245" s="21" t="s">
        <v>18</v>
      </c>
      <c r="V2245" s="21" t="str">
        <f>VLOOKUP(P2245,'Customer List'!B:C,2,)</f>
        <v>Delhi</v>
      </c>
      <c r="W2245" s="38"/>
      <c r="X2245" s="30">
        <f>IF(OR(R2245 = "PRIYANKA MADAM", R2245 = "DEEPAK", R2245 = "PORTER"),N2245,"")</f>
        <v>45902</v>
      </c>
      <c r="Y2245" s="21">
        <f t="shared" si="236"/>
        <v>0</v>
      </c>
      <c r="Z2245" s="21" t="str">
        <f t="shared" si="237"/>
        <v>Tuesday</v>
      </c>
      <c r="AA2245" s="21" t="str">
        <f t="shared" si="238"/>
        <v>Tuesday</v>
      </c>
      <c r="AB2245" s="21" t="str">
        <f>VLOOKUP(U2245,'Currency Sheet'!A:C,3,)</f>
        <v>DOLLAR</v>
      </c>
      <c r="AC2245" s="42" t="str">
        <f>VLOOKUP(P2245,'Customer List'!B:D,3,)</f>
        <v>Local</v>
      </c>
    </row>
    <row r="2246" spans="1:29" x14ac:dyDescent="0.25">
      <c r="A2246" s="21">
        <v>2245</v>
      </c>
      <c r="B2246" s="21" t="s">
        <v>2763</v>
      </c>
      <c r="C2246" s="30">
        <v>45891</v>
      </c>
      <c r="D2246" s="30">
        <v>45897</v>
      </c>
      <c r="E2246" s="47">
        <v>82.6</v>
      </c>
      <c r="F2246" s="47">
        <f t="shared" si="233"/>
        <v>7268.7999999999993</v>
      </c>
      <c r="G2246" s="48">
        <f t="shared" si="234"/>
        <v>14537.599999999999</v>
      </c>
      <c r="H2246" s="21">
        <v>100433</v>
      </c>
      <c r="I2246" s="21" t="s">
        <v>156</v>
      </c>
      <c r="J2246" s="21">
        <v>2</v>
      </c>
      <c r="K2246" s="21">
        <v>2</v>
      </c>
      <c r="L2246" s="21">
        <f t="shared" si="235"/>
        <v>0</v>
      </c>
      <c r="M2246" s="21" t="s">
        <v>3286</v>
      </c>
      <c r="N2246" s="30">
        <v>45901</v>
      </c>
      <c r="O2246" s="48">
        <v>0</v>
      </c>
      <c r="P2246" s="21" t="s">
        <v>2511</v>
      </c>
      <c r="Q2246" s="21" t="s">
        <v>3309</v>
      </c>
      <c r="R2246" s="21" t="s">
        <v>40</v>
      </c>
      <c r="S2246" s="3">
        <v>4</v>
      </c>
      <c r="T2246" s="37"/>
      <c r="U2246" s="21" t="s">
        <v>18</v>
      </c>
      <c r="V2246" s="21" t="str">
        <f>VLOOKUP(P2246,'Customer List'!B:C,2,)</f>
        <v>MOHALI (PUNJAB)</v>
      </c>
      <c r="W2246" s="38"/>
      <c r="X2246" s="30">
        <v>45905</v>
      </c>
      <c r="Y2246" s="21">
        <f t="shared" si="236"/>
        <v>4</v>
      </c>
      <c r="Z2246" s="21" t="str">
        <f t="shared" si="237"/>
        <v>Monday</v>
      </c>
      <c r="AA2246" s="21" t="str">
        <f t="shared" si="238"/>
        <v>Friday</v>
      </c>
      <c r="AB2246" s="21" t="str">
        <f>VLOOKUP(U2246,'Currency Sheet'!A:C,3,)</f>
        <v>DOLLAR</v>
      </c>
      <c r="AC2246" s="42" t="str">
        <f>VLOOKUP(P2246,'Customer List'!B:D,3,)</f>
        <v>OutStation</v>
      </c>
    </row>
    <row r="2247" spans="1:29" x14ac:dyDescent="0.25">
      <c r="A2247" s="21">
        <v>2246</v>
      </c>
      <c r="B2247" s="21" t="s">
        <v>2763</v>
      </c>
      <c r="C2247" s="30">
        <v>45891</v>
      </c>
      <c r="D2247" s="30">
        <v>45897</v>
      </c>
      <c r="E2247" s="47">
        <v>138.6</v>
      </c>
      <c r="F2247" s="47">
        <f t="shared" si="233"/>
        <v>12196.8</v>
      </c>
      <c r="G2247" s="48">
        <f t="shared" si="234"/>
        <v>12196.8</v>
      </c>
      <c r="H2247" s="21">
        <v>100526</v>
      </c>
      <c r="I2247" s="21" t="s">
        <v>3235</v>
      </c>
      <c r="J2247" s="21">
        <v>1</v>
      </c>
      <c r="K2247" s="21">
        <v>1</v>
      </c>
      <c r="L2247" s="21">
        <f t="shared" si="235"/>
        <v>0</v>
      </c>
      <c r="M2247" s="21" t="s">
        <v>3269</v>
      </c>
      <c r="N2247" s="30">
        <v>45899</v>
      </c>
      <c r="O2247" s="48">
        <v>22096.799999999999</v>
      </c>
      <c r="P2247" s="21" t="s">
        <v>211</v>
      </c>
      <c r="Q2247" s="21">
        <v>58155038421</v>
      </c>
      <c r="R2247" s="21" t="s">
        <v>40</v>
      </c>
      <c r="S2247" s="3">
        <v>4</v>
      </c>
      <c r="T2247" s="37"/>
      <c r="U2247" s="21" t="s">
        <v>18</v>
      </c>
      <c r="V2247" s="21" t="str">
        <f>VLOOKUP(P2247,'Customer List'!B:C,2,)</f>
        <v>Banglore</v>
      </c>
      <c r="W2247" s="38"/>
      <c r="X2247" s="30">
        <v>45901</v>
      </c>
      <c r="Y2247" s="21">
        <f t="shared" si="236"/>
        <v>2</v>
      </c>
      <c r="Z2247" s="21" t="str">
        <f t="shared" si="237"/>
        <v>Saturday</v>
      </c>
      <c r="AA2247" s="21" t="str">
        <f t="shared" si="238"/>
        <v>Monday</v>
      </c>
      <c r="AB2247" s="21" t="str">
        <f>VLOOKUP(U2247,'Currency Sheet'!A:C,3,)</f>
        <v>DOLLAR</v>
      </c>
      <c r="AC2247" s="42" t="str">
        <f>VLOOKUP(P2247,'Customer List'!B:D,3,)</f>
        <v>OutStation</v>
      </c>
    </row>
    <row r="2248" spans="1:29" x14ac:dyDescent="0.25">
      <c r="A2248" s="21">
        <v>2247</v>
      </c>
      <c r="B2248" s="21" t="s">
        <v>2763</v>
      </c>
      <c r="C2248" s="30">
        <v>45891</v>
      </c>
      <c r="D2248" s="30">
        <v>45897</v>
      </c>
      <c r="E2248" s="47">
        <v>67.319999999999993</v>
      </c>
      <c r="F2248" s="47">
        <f t="shared" si="233"/>
        <v>5924.16</v>
      </c>
      <c r="G2248" s="48">
        <f t="shared" si="234"/>
        <v>5924.16</v>
      </c>
      <c r="H2248" s="21">
        <v>100706</v>
      </c>
      <c r="I2248" s="21" t="s">
        <v>69</v>
      </c>
      <c r="J2248" s="21">
        <v>1</v>
      </c>
      <c r="K2248" s="21">
        <v>1</v>
      </c>
      <c r="L2248" s="21">
        <f t="shared" si="235"/>
        <v>0</v>
      </c>
      <c r="M2248" s="21" t="s">
        <v>3298</v>
      </c>
      <c r="N2248" s="30">
        <v>45902</v>
      </c>
      <c r="O2248" s="48">
        <v>7053.75</v>
      </c>
      <c r="P2248" s="21" t="s">
        <v>254</v>
      </c>
      <c r="Q2248" s="21" t="s">
        <v>2070</v>
      </c>
      <c r="R2248" s="21" t="s">
        <v>847</v>
      </c>
      <c r="S2248" s="3">
        <v>4</v>
      </c>
      <c r="T2248" s="37"/>
      <c r="U2248" s="21" t="s">
        <v>18</v>
      </c>
      <c r="V2248" s="21" t="str">
        <f>VLOOKUP(P2248,'Customer List'!B:C,2,)</f>
        <v>Delhi</v>
      </c>
      <c r="W2248" s="38"/>
      <c r="X2248" s="30">
        <f>IF(OR(R2248 = "PRIYANKA MADAM", R2248 = "DEEPAK", R2248 = "PORTER"),N2248,"")</f>
        <v>45902</v>
      </c>
      <c r="Y2248" s="21">
        <f t="shared" si="236"/>
        <v>0</v>
      </c>
      <c r="Z2248" s="21" t="str">
        <f t="shared" si="237"/>
        <v>Tuesday</v>
      </c>
      <c r="AA2248" s="21" t="str">
        <f t="shared" si="238"/>
        <v>Tuesday</v>
      </c>
      <c r="AB2248" s="21" t="str">
        <f>VLOOKUP(U2248,'Currency Sheet'!A:C,3,)</f>
        <v>DOLLAR</v>
      </c>
      <c r="AC2248" s="42" t="str">
        <f>VLOOKUP(P2248,'Customer List'!B:D,3,)</f>
        <v>Local</v>
      </c>
    </row>
    <row r="2249" spans="1:29" x14ac:dyDescent="0.25">
      <c r="A2249" s="21">
        <v>2248</v>
      </c>
      <c r="B2249" s="21" t="s">
        <v>2763</v>
      </c>
      <c r="C2249" s="30">
        <v>45891</v>
      </c>
      <c r="D2249" s="30">
        <v>45897</v>
      </c>
      <c r="E2249" s="47">
        <v>60.9</v>
      </c>
      <c r="F2249" s="47">
        <f t="shared" si="233"/>
        <v>5359.2</v>
      </c>
      <c r="G2249" s="48">
        <f t="shared" si="234"/>
        <v>10718.4</v>
      </c>
      <c r="H2249" s="21">
        <v>100733</v>
      </c>
      <c r="I2249" s="21" t="s">
        <v>1847</v>
      </c>
      <c r="J2249" s="21">
        <v>2</v>
      </c>
      <c r="K2249" s="21">
        <v>2</v>
      </c>
      <c r="L2249" s="21">
        <f t="shared" si="235"/>
        <v>0</v>
      </c>
      <c r="M2249" s="21" t="s">
        <v>3286</v>
      </c>
      <c r="N2249" s="30">
        <v>45901</v>
      </c>
      <c r="O2249" s="48">
        <v>0</v>
      </c>
      <c r="P2249" s="21" t="s">
        <v>2511</v>
      </c>
      <c r="Q2249" s="21" t="s">
        <v>3309</v>
      </c>
      <c r="R2249" s="21" t="s">
        <v>40</v>
      </c>
      <c r="S2249" s="3">
        <v>4</v>
      </c>
      <c r="T2249" s="37"/>
      <c r="U2249" s="21" t="s">
        <v>18</v>
      </c>
      <c r="V2249" s="21" t="str">
        <f>VLOOKUP(P2249,'Customer List'!B:C,2,)</f>
        <v>MOHALI (PUNJAB)</v>
      </c>
      <c r="W2249" s="38"/>
      <c r="X2249" s="30">
        <v>45905</v>
      </c>
      <c r="Y2249" s="21">
        <f t="shared" si="236"/>
        <v>4</v>
      </c>
      <c r="Z2249" s="21" t="str">
        <f t="shared" si="237"/>
        <v>Monday</v>
      </c>
      <c r="AA2249" s="21" t="str">
        <f t="shared" si="238"/>
        <v>Friday</v>
      </c>
      <c r="AB2249" s="21" t="str">
        <f>VLOOKUP(U2249,'Currency Sheet'!A:C,3,)</f>
        <v>DOLLAR</v>
      </c>
      <c r="AC2249" s="42" t="str">
        <f>VLOOKUP(P2249,'Customer List'!B:D,3,)</f>
        <v>OutStation</v>
      </c>
    </row>
    <row r="2250" spans="1:29" x14ac:dyDescent="0.25">
      <c r="A2250" s="21">
        <v>2249</v>
      </c>
      <c r="B2250" s="21" t="s">
        <v>2763</v>
      </c>
      <c r="C2250" s="30">
        <v>45891</v>
      </c>
      <c r="D2250" s="30">
        <v>45897</v>
      </c>
      <c r="E2250" s="47">
        <v>146.88</v>
      </c>
      <c r="F2250" s="47">
        <f t="shared" si="233"/>
        <v>12925.439999999999</v>
      </c>
      <c r="G2250" s="48">
        <f t="shared" si="234"/>
        <v>25850.879999999997</v>
      </c>
      <c r="H2250" s="21">
        <v>101226</v>
      </c>
      <c r="I2250" s="21" t="s">
        <v>1278</v>
      </c>
      <c r="J2250" s="21">
        <v>2</v>
      </c>
      <c r="K2250" s="21">
        <v>2</v>
      </c>
      <c r="L2250" s="21">
        <f t="shared" si="235"/>
        <v>0</v>
      </c>
      <c r="M2250" s="21" t="s">
        <v>3298</v>
      </c>
      <c r="N2250" s="30">
        <v>45902</v>
      </c>
      <c r="O2250" s="48">
        <v>30780</v>
      </c>
      <c r="P2250" s="21" t="s">
        <v>254</v>
      </c>
      <c r="Q2250" s="21" t="s">
        <v>2070</v>
      </c>
      <c r="R2250" s="21" t="s">
        <v>847</v>
      </c>
      <c r="S2250" s="3">
        <v>4</v>
      </c>
      <c r="T2250" s="37"/>
      <c r="U2250" s="21" t="s">
        <v>18</v>
      </c>
      <c r="V2250" s="21" t="str">
        <f>VLOOKUP(P2250,'Customer List'!B:C,2,)</f>
        <v>Delhi</v>
      </c>
      <c r="W2250" s="38"/>
      <c r="X2250" s="30">
        <f>IF(OR(R2250 = "PRIYANKA MADAM", R2250 = "DEEPAK", R2250 = "PORTER"),N2250,"")</f>
        <v>45902</v>
      </c>
      <c r="Y2250" s="21">
        <f t="shared" si="236"/>
        <v>0</v>
      </c>
      <c r="Z2250" s="21" t="str">
        <f t="shared" si="237"/>
        <v>Tuesday</v>
      </c>
      <c r="AA2250" s="21" t="str">
        <f t="shared" si="238"/>
        <v>Tuesday</v>
      </c>
      <c r="AB2250" s="21" t="str">
        <f>VLOOKUP(U2250,'Currency Sheet'!A:C,3,)</f>
        <v>DOLLAR</v>
      </c>
      <c r="AC2250" s="42" t="str">
        <f>VLOOKUP(P2250,'Customer List'!B:D,3,)</f>
        <v>Local</v>
      </c>
    </row>
    <row r="2251" spans="1:29" x14ac:dyDescent="0.25">
      <c r="A2251" s="21">
        <v>2250</v>
      </c>
      <c r="B2251" s="21" t="s">
        <v>2763</v>
      </c>
      <c r="C2251" s="30">
        <v>45891</v>
      </c>
      <c r="D2251" s="30">
        <v>45897</v>
      </c>
      <c r="E2251" s="47">
        <v>63</v>
      </c>
      <c r="F2251" s="47">
        <f t="shared" si="233"/>
        <v>5544</v>
      </c>
      <c r="G2251" s="48">
        <f t="shared" si="234"/>
        <v>5544</v>
      </c>
      <c r="H2251" s="21">
        <v>101227</v>
      </c>
      <c r="I2251" s="21" t="s">
        <v>1790</v>
      </c>
      <c r="J2251" s="21">
        <v>1</v>
      </c>
      <c r="K2251" s="21">
        <v>1</v>
      </c>
      <c r="L2251" s="21">
        <f t="shared" si="235"/>
        <v>0</v>
      </c>
      <c r="M2251" s="21" t="s">
        <v>3271</v>
      </c>
      <c r="N2251" s="30">
        <v>45899</v>
      </c>
      <c r="O2251" s="48">
        <v>6840</v>
      </c>
      <c r="P2251" s="21" t="s">
        <v>839</v>
      </c>
      <c r="Q2251" s="21">
        <v>58155032191</v>
      </c>
      <c r="R2251" s="21" t="s">
        <v>40</v>
      </c>
      <c r="S2251" s="3">
        <v>4</v>
      </c>
      <c r="T2251" s="37"/>
      <c r="U2251" s="21" t="s">
        <v>18</v>
      </c>
      <c r="V2251" s="21" t="str">
        <f>VLOOKUP(P2251,'Customer List'!B:C,2,)</f>
        <v>Hyderabad</v>
      </c>
      <c r="W2251" s="38"/>
      <c r="X2251" s="30">
        <v>45901</v>
      </c>
      <c r="Y2251" s="21">
        <f t="shared" si="236"/>
        <v>2</v>
      </c>
      <c r="Z2251" s="21" t="str">
        <f t="shared" si="237"/>
        <v>Saturday</v>
      </c>
      <c r="AA2251" s="21" t="str">
        <f t="shared" si="238"/>
        <v>Monday</v>
      </c>
      <c r="AB2251" s="21" t="str">
        <f>VLOOKUP(U2251,'Currency Sheet'!A:C,3,)</f>
        <v>DOLLAR</v>
      </c>
      <c r="AC2251" s="42" t="str">
        <f>VLOOKUP(P2251,'Customer List'!B:D,3,)</f>
        <v>OutStation</v>
      </c>
    </row>
    <row r="2252" spans="1:29" x14ac:dyDescent="0.25">
      <c r="A2252" s="21">
        <v>2251</v>
      </c>
      <c r="B2252" s="21" t="s">
        <v>2763</v>
      </c>
      <c r="C2252" s="30">
        <v>45891</v>
      </c>
      <c r="D2252" s="30">
        <v>45897</v>
      </c>
      <c r="E2252" s="47">
        <v>160.30000000000001</v>
      </c>
      <c r="F2252" s="47">
        <f t="shared" si="233"/>
        <v>14106.400000000001</v>
      </c>
      <c r="G2252" s="48">
        <f t="shared" si="234"/>
        <v>14106.400000000001</v>
      </c>
      <c r="H2252" s="21">
        <v>101320</v>
      </c>
      <c r="I2252" s="21" t="s">
        <v>2803</v>
      </c>
      <c r="J2252" s="21">
        <v>1</v>
      </c>
      <c r="K2252" s="21">
        <v>1</v>
      </c>
      <c r="L2252" s="21">
        <f t="shared" si="235"/>
        <v>0</v>
      </c>
      <c r="M2252" s="21" t="s">
        <v>3274</v>
      </c>
      <c r="N2252" s="30">
        <v>45899</v>
      </c>
      <c r="O2252" s="48">
        <v>21297</v>
      </c>
      <c r="P2252" s="21" t="s">
        <v>2045</v>
      </c>
      <c r="Q2252" s="21">
        <v>58155031992</v>
      </c>
      <c r="R2252" s="21" t="s">
        <v>40</v>
      </c>
      <c r="S2252" s="3">
        <v>4</v>
      </c>
      <c r="T2252" s="37"/>
      <c r="U2252" s="21" t="s">
        <v>18</v>
      </c>
      <c r="V2252" s="21" t="str">
        <f>VLOOKUP(P2252,'Customer List'!B:C,2,)</f>
        <v>Hyderabad</v>
      </c>
      <c r="W2252" s="38"/>
      <c r="X2252" s="30">
        <v>45901</v>
      </c>
      <c r="Y2252" s="21">
        <f t="shared" si="236"/>
        <v>2</v>
      </c>
      <c r="Z2252" s="21" t="str">
        <f t="shared" si="237"/>
        <v>Saturday</v>
      </c>
      <c r="AA2252" s="21" t="str">
        <f t="shared" si="238"/>
        <v>Monday</v>
      </c>
      <c r="AB2252" s="21" t="str">
        <f>VLOOKUP(U2252,'Currency Sheet'!A:C,3,)</f>
        <v>DOLLAR</v>
      </c>
      <c r="AC2252" s="42" t="str">
        <f>VLOOKUP(P2252,'Customer List'!B:D,3,)</f>
        <v>OutStation</v>
      </c>
    </row>
    <row r="2253" spans="1:29" x14ac:dyDescent="0.25">
      <c r="A2253" s="21">
        <v>2252</v>
      </c>
      <c r="B2253" s="21" t="s">
        <v>2763</v>
      </c>
      <c r="C2253" s="30">
        <v>45891</v>
      </c>
      <c r="D2253" s="30">
        <v>45897</v>
      </c>
      <c r="E2253" s="47">
        <v>60.2</v>
      </c>
      <c r="F2253" s="47">
        <f t="shared" si="233"/>
        <v>5297.6</v>
      </c>
      <c r="G2253" s="48">
        <f t="shared" si="234"/>
        <v>5297.6</v>
      </c>
      <c r="H2253" s="21">
        <v>101903</v>
      </c>
      <c r="I2253" s="21" t="s">
        <v>3236</v>
      </c>
      <c r="J2253" s="21">
        <v>1</v>
      </c>
      <c r="K2253" s="21">
        <v>1</v>
      </c>
      <c r="L2253" s="21">
        <f t="shared" si="235"/>
        <v>0</v>
      </c>
      <c r="M2253" s="21" t="s">
        <v>3286</v>
      </c>
      <c r="N2253" s="30">
        <v>45901</v>
      </c>
      <c r="O2253" s="48">
        <v>0</v>
      </c>
      <c r="P2253" s="21" t="s">
        <v>2511</v>
      </c>
      <c r="Q2253" s="21" t="s">
        <v>3309</v>
      </c>
      <c r="R2253" s="21" t="s">
        <v>40</v>
      </c>
      <c r="S2253" s="3">
        <v>4</v>
      </c>
      <c r="T2253" s="37"/>
      <c r="U2253" s="21" t="s">
        <v>18</v>
      </c>
      <c r="V2253" s="21" t="str">
        <f>VLOOKUP(P2253,'Customer List'!B:C,2,)</f>
        <v>MOHALI (PUNJAB)</v>
      </c>
      <c r="W2253" s="38"/>
      <c r="X2253" s="30">
        <v>45905</v>
      </c>
      <c r="Y2253" s="21">
        <f t="shared" si="236"/>
        <v>4</v>
      </c>
      <c r="Z2253" s="21" t="str">
        <f t="shared" si="237"/>
        <v>Monday</v>
      </c>
      <c r="AA2253" s="21" t="str">
        <f t="shared" si="238"/>
        <v>Friday</v>
      </c>
      <c r="AB2253" s="21" t="str">
        <f>VLOOKUP(U2253,'Currency Sheet'!A:C,3,)</f>
        <v>DOLLAR</v>
      </c>
      <c r="AC2253" s="42" t="str">
        <f>VLOOKUP(P2253,'Customer List'!B:D,3,)</f>
        <v>OutStation</v>
      </c>
    </row>
    <row r="2254" spans="1:29" x14ac:dyDescent="0.25">
      <c r="A2254" s="21">
        <v>2253</v>
      </c>
      <c r="B2254" s="21" t="s">
        <v>2763</v>
      </c>
      <c r="C2254" s="30">
        <v>45891</v>
      </c>
      <c r="D2254" s="30">
        <v>45897</v>
      </c>
      <c r="E2254" s="47">
        <v>109.2</v>
      </c>
      <c r="F2254" s="47">
        <f t="shared" si="233"/>
        <v>9609.6</v>
      </c>
      <c r="G2254" s="48">
        <f t="shared" si="234"/>
        <v>9609.6</v>
      </c>
      <c r="H2254" s="21">
        <v>102012</v>
      </c>
      <c r="I2254" s="21" t="s">
        <v>1279</v>
      </c>
      <c r="J2254" s="21">
        <v>1</v>
      </c>
      <c r="K2254" s="21">
        <v>1</v>
      </c>
      <c r="L2254" s="21">
        <f t="shared" si="235"/>
        <v>0</v>
      </c>
      <c r="M2254" s="21" t="s">
        <v>3269</v>
      </c>
      <c r="N2254" s="30">
        <v>45899</v>
      </c>
      <c r="O2254" s="48">
        <v>17409.599999999999</v>
      </c>
      <c r="P2254" s="21" t="s">
        <v>211</v>
      </c>
      <c r="Q2254" s="21">
        <v>58155038421</v>
      </c>
      <c r="R2254" s="21" t="s">
        <v>40</v>
      </c>
      <c r="S2254" s="3">
        <v>4</v>
      </c>
      <c r="T2254" s="37"/>
      <c r="U2254" s="21" t="s">
        <v>18</v>
      </c>
      <c r="V2254" s="21" t="str">
        <f>VLOOKUP(P2254,'Customer List'!B:C,2,)</f>
        <v>Banglore</v>
      </c>
      <c r="W2254" s="38"/>
      <c r="X2254" s="30">
        <v>45901</v>
      </c>
      <c r="Y2254" s="21">
        <f t="shared" si="236"/>
        <v>2</v>
      </c>
      <c r="Z2254" s="21" t="str">
        <f t="shared" si="237"/>
        <v>Saturday</v>
      </c>
      <c r="AA2254" s="21" t="str">
        <f t="shared" si="238"/>
        <v>Monday</v>
      </c>
      <c r="AB2254" s="21" t="str">
        <f>VLOOKUP(U2254,'Currency Sheet'!A:C,3,)</f>
        <v>DOLLAR</v>
      </c>
      <c r="AC2254" s="42" t="str">
        <f>VLOOKUP(P2254,'Customer List'!B:D,3,)</f>
        <v>OutStation</v>
      </c>
    </row>
    <row r="2255" spans="1:29" x14ac:dyDescent="0.25">
      <c r="A2255" s="21">
        <v>2254</v>
      </c>
      <c r="B2255" s="21" t="s">
        <v>2763</v>
      </c>
      <c r="C2255" s="30">
        <v>45891</v>
      </c>
      <c r="D2255" s="30">
        <v>45897</v>
      </c>
      <c r="E2255" s="47">
        <v>160.30000000000001</v>
      </c>
      <c r="F2255" s="47">
        <f t="shared" si="233"/>
        <v>14106.400000000001</v>
      </c>
      <c r="G2255" s="48">
        <f t="shared" si="234"/>
        <v>14106.400000000001</v>
      </c>
      <c r="H2255" s="21">
        <v>102714</v>
      </c>
      <c r="I2255" s="21" t="s">
        <v>3237</v>
      </c>
      <c r="J2255" s="21">
        <v>1</v>
      </c>
      <c r="K2255" s="21">
        <v>1</v>
      </c>
      <c r="L2255" s="21">
        <f t="shared" si="235"/>
        <v>0</v>
      </c>
      <c r="M2255" s="21" t="s">
        <v>3271</v>
      </c>
      <c r="N2255" s="30">
        <v>45899</v>
      </c>
      <c r="O2255" s="48">
        <v>17404</v>
      </c>
      <c r="P2255" s="21" t="s">
        <v>839</v>
      </c>
      <c r="Q2255" s="21">
        <v>58155032191</v>
      </c>
      <c r="R2255" s="21" t="s">
        <v>40</v>
      </c>
      <c r="S2255" s="3">
        <v>4</v>
      </c>
      <c r="T2255" s="37"/>
      <c r="U2255" s="21" t="s">
        <v>18</v>
      </c>
      <c r="V2255" s="21" t="str">
        <f>VLOOKUP(P2255,'Customer List'!B:C,2,)</f>
        <v>Hyderabad</v>
      </c>
      <c r="W2255" s="38"/>
      <c r="X2255" s="30">
        <v>45901</v>
      </c>
      <c r="Y2255" s="21">
        <f t="shared" si="236"/>
        <v>2</v>
      </c>
      <c r="Z2255" s="21" t="str">
        <f t="shared" si="237"/>
        <v>Saturday</v>
      </c>
      <c r="AA2255" s="21" t="str">
        <f t="shared" si="238"/>
        <v>Monday</v>
      </c>
      <c r="AB2255" s="21" t="str">
        <f>VLOOKUP(U2255,'Currency Sheet'!A:C,3,)</f>
        <v>DOLLAR</v>
      </c>
      <c r="AC2255" s="42" t="str">
        <f>VLOOKUP(P2255,'Customer List'!B:D,3,)</f>
        <v>OutStation</v>
      </c>
    </row>
    <row r="2256" spans="1:29" x14ac:dyDescent="0.25">
      <c r="A2256" s="21">
        <v>2255</v>
      </c>
      <c r="B2256" s="21" t="s">
        <v>2763</v>
      </c>
      <c r="C2256" s="30">
        <v>45891</v>
      </c>
      <c r="D2256" s="30">
        <v>45897</v>
      </c>
      <c r="E2256" s="47">
        <v>29.4</v>
      </c>
      <c r="F2256" s="47">
        <f t="shared" si="233"/>
        <v>2587.1999999999998</v>
      </c>
      <c r="G2256" s="48">
        <f t="shared" si="234"/>
        <v>2587.1999999999998</v>
      </c>
      <c r="H2256" s="21">
        <v>103021</v>
      </c>
      <c r="I2256" s="21" t="s">
        <v>1280</v>
      </c>
      <c r="J2256" s="21">
        <v>1</v>
      </c>
      <c r="K2256" s="21">
        <v>1</v>
      </c>
      <c r="L2256" s="21">
        <f t="shared" si="235"/>
        <v>0</v>
      </c>
      <c r="M2256" s="21" t="s">
        <v>3269</v>
      </c>
      <c r="N2256" s="30">
        <v>45899</v>
      </c>
      <c r="O2256" s="48">
        <v>4687.2</v>
      </c>
      <c r="P2256" s="21" t="s">
        <v>211</v>
      </c>
      <c r="Q2256" s="21">
        <v>58155038421</v>
      </c>
      <c r="R2256" s="21" t="s">
        <v>40</v>
      </c>
      <c r="S2256" s="3">
        <v>4</v>
      </c>
      <c r="T2256" s="37"/>
      <c r="U2256" s="21" t="s">
        <v>18</v>
      </c>
      <c r="V2256" s="21" t="str">
        <f>VLOOKUP(P2256,'Customer List'!B:C,2,)</f>
        <v>Banglore</v>
      </c>
      <c r="W2256" s="38"/>
      <c r="X2256" s="30">
        <v>45901</v>
      </c>
      <c r="Y2256" s="21">
        <f t="shared" si="236"/>
        <v>2</v>
      </c>
      <c r="Z2256" s="21" t="str">
        <f t="shared" si="237"/>
        <v>Saturday</v>
      </c>
      <c r="AA2256" s="21" t="str">
        <f t="shared" si="238"/>
        <v>Monday</v>
      </c>
      <c r="AB2256" s="21" t="str">
        <f>VLOOKUP(U2256,'Currency Sheet'!A:C,3,)</f>
        <v>DOLLAR</v>
      </c>
      <c r="AC2256" s="42" t="str">
        <f>VLOOKUP(P2256,'Customer List'!B:D,3,)</f>
        <v>OutStation</v>
      </c>
    </row>
    <row r="2257" spans="1:29" x14ac:dyDescent="0.25">
      <c r="A2257" s="21">
        <v>2256</v>
      </c>
      <c r="B2257" s="21" t="s">
        <v>2763</v>
      </c>
      <c r="C2257" s="30">
        <v>45891</v>
      </c>
      <c r="D2257" s="30">
        <v>45897</v>
      </c>
      <c r="E2257" s="47">
        <v>30.8</v>
      </c>
      <c r="F2257" s="47">
        <f t="shared" si="233"/>
        <v>2710.4</v>
      </c>
      <c r="G2257" s="48">
        <f t="shared" si="234"/>
        <v>2710.4</v>
      </c>
      <c r="H2257" s="21">
        <v>103105</v>
      </c>
      <c r="I2257" s="21" t="s">
        <v>1662</v>
      </c>
      <c r="J2257" s="21">
        <v>1</v>
      </c>
      <c r="K2257" s="21">
        <v>1</v>
      </c>
      <c r="L2257" s="21">
        <f t="shared" si="235"/>
        <v>0</v>
      </c>
      <c r="M2257" s="21" t="s">
        <v>3271</v>
      </c>
      <c r="N2257" s="30">
        <v>45899</v>
      </c>
      <c r="O2257" s="48">
        <v>3344</v>
      </c>
      <c r="P2257" s="21" t="s">
        <v>839</v>
      </c>
      <c r="Q2257" s="21">
        <v>58155032191</v>
      </c>
      <c r="R2257" s="21" t="s">
        <v>40</v>
      </c>
      <c r="S2257" s="3">
        <v>4</v>
      </c>
      <c r="T2257" s="37"/>
      <c r="U2257" s="21" t="s">
        <v>18</v>
      </c>
      <c r="V2257" s="21" t="str">
        <f>VLOOKUP(P2257,'Customer List'!B:C,2,)</f>
        <v>Hyderabad</v>
      </c>
      <c r="W2257" s="38"/>
      <c r="X2257" s="30">
        <v>45901</v>
      </c>
      <c r="Y2257" s="21">
        <f t="shared" si="236"/>
        <v>2</v>
      </c>
      <c r="Z2257" s="21" t="str">
        <f t="shared" si="237"/>
        <v>Saturday</v>
      </c>
      <c r="AA2257" s="21" t="str">
        <f t="shared" si="238"/>
        <v>Monday</v>
      </c>
      <c r="AB2257" s="21" t="str">
        <f>VLOOKUP(U2257,'Currency Sheet'!A:C,3,)</f>
        <v>DOLLAR</v>
      </c>
      <c r="AC2257" s="42" t="str">
        <f>VLOOKUP(P2257,'Customer List'!B:D,3,)</f>
        <v>OutStation</v>
      </c>
    </row>
    <row r="2258" spans="1:29" x14ac:dyDescent="0.25">
      <c r="A2258" s="21">
        <v>2257</v>
      </c>
      <c r="B2258" s="21" t="s">
        <v>2763</v>
      </c>
      <c r="C2258" s="30">
        <v>45891</v>
      </c>
      <c r="D2258" s="30">
        <v>45897</v>
      </c>
      <c r="E2258" s="47">
        <v>71.400000000000006</v>
      </c>
      <c r="F2258" s="47">
        <f t="shared" si="233"/>
        <v>6283.2000000000007</v>
      </c>
      <c r="G2258" s="48">
        <f t="shared" si="234"/>
        <v>6283.2000000000007</v>
      </c>
      <c r="H2258" s="21">
        <v>103108</v>
      </c>
      <c r="I2258" s="21" t="s">
        <v>77</v>
      </c>
      <c r="J2258" s="21">
        <v>1</v>
      </c>
      <c r="K2258" s="21">
        <v>1</v>
      </c>
      <c r="L2258" s="21">
        <f t="shared" si="235"/>
        <v>0</v>
      </c>
      <c r="M2258" s="21" t="s">
        <v>3298</v>
      </c>
      <c r="N2258" s="30">
        <v>45902</v>
      </c>
      <c r="O2258" s="48">
        <v>7481.25</v>
      </c>
      <c r="P2258" s="21" t="s">
        <v>254</v>
      </c>
      <c r="Q2258" s="21" t="s">
        <v>2070</v>
      </c>
      <c r="R2258" s="21" t="s">
        <v>847</v>
      </c>
      <c r="S2258" s="3">
        <v>4</v>
      </c>
      <c r="T2258" s="37"/>
      <c r="U2258" s="21" t="s">
        <v>18</v>
      </c>
      <c r="V2258" s="21" t="str">
        <f>VLOOKUP(P2258,'Customer List'!B:C,2,)</f>
        <v>Delhi</v>
      </c>
      <c r="W2258" s="38"/>
      <c r="X2258" s="30">
        <f>IF(OR(R2258 = "PRIYANKA MADAM", R2258 = "DEEPAK", R2258 = "PORTER"),N2258,"")</f>
        <v>45902</v>
      </c>
      <c r="Y2258" s="21">
        <f t="shared" si="236"/>
        <v>0</v>
      </c>
      <c r="Z2258" s="21" t="str">
        <f t="shared" si="237"/>
        <v>Tuesday</v>
      </c>
      <c r="AA2258" s="21" t="str">
        <f t="shared" si="238"/>
        <v>Tuesday</v>
      </c>
      <c r="AB2258" s="21" t="str">
        <f>VLOOKUP(U2258,'Currency Sheet'!A:C,3,)</f>
        <v>DOLLAR</v>
      </c>
      <c r="AC2258" s="42" t="str">
        <f>VLOOKUP(P2258,'Customer List'!B:D,3,)</f>
        <v>Local</v>
      </c>
    </row>
    <row r="2259" spans="1:29" x14ac:dyDescent="0.25">
      <c r="A2259" s="21">
        <v>2258</v>
      </c>
      <c r="B2259" s="21" t="s">
        <v>2763</v>
      </c>
      <c r="C2259" s="30">
        <v>45891</v>
      </c>
      <c r="D2259" s="30">
        <v>45897</v>
      </c>
      <c r="E2259" s="47">
        <v>150.28</v>
      </c>
      <c r="F2259" s="47">
        <f t="shared" si="233"/>
        <v>13224.64</v>
      </c>
      <c r="G2259" s="48">
        <f t="shared" si="234"/>
        <v>26449.279999999999</v>
      </c>
      <c r="H2259" s="21">
        <v>103132</v>
      </c>
      <c r="I2259" s="21" t="s">
        <v>1281</v>
      </c>
      <c r="J2259" s="21">
        <v>2</v>
      </c>
      <c r="K2259" s="21">
        <v>2</v>
      </c>
      <c r="L2259" s="21">
        <f t="shared" si="235"/>
        <v>0</v>
      </c>
      <c r="M2259" s="21" t="s">
        <v>3298</v>
      </c>
      <c r="N2259" s="30">
        <v>45902</v>
      </c>
      <c r="O2259" s="48">
        <v>31492.5</v>
      </c>
      <c r="P2259" s="21" t="s">
        <v>254</v>
      </c>
      <c r="Q2259" s="21" t="s">
        <v>2070</v>
      </c>
      <c r="R2259" s="21" t="s">
        <v>847</v>
      </c>
      <c r="S2259" s="3">
        <v>4</v>
      </c>
      <c r="T2259" s="37"/>
      <c r="U2259" s="21" t="s">
        <v>18</v>
      </c>
      <c r="V2259" s="21" t="str">
        <f>VLOOKUP(P2259,'Customer List'!B:C,2,)</f>
        <v>Delhi</v>
      </c>
      <c r="W2259" s="38"/>
      <c r="X2259" s="30">
        <f>IF(OR(R2259 = "PRIYANKA MADAM", R2259 = "DEEPAK", R2259 = "PORTER"),N2259,"")</f>
        <v>45902</v>
      </c>
      <c r="Y2259" s="21">
        <f t="shared" si="236"/>
        <v>0</v>
      </c>
      <c r="Z2259" s="21" t="str">
        <f t="shared" si="237"/>
        <v>Tuesday</v>
      </c>
      <c r="AA2259" s="21" t="str">
        <f t="shared" si="238"/>
        <v>Tuesday</v>
      </c>
      <c r="AB2259" s="21" t="str">
        <f>VLOOKUP(U2259,'Currency Sheet'!A:C,3,)</f>
        <v>DOLLAR</v>
      </c>
      <c r="AC2259" s="42" t="str">
        <f>VLOOKUP(P2259,'Customer List'!B:D,3,)</f>
        <v>Local</v>
      </c>
    </row>
    <row r="2260" spans="1:29" x14ac:dyDescent="0.25">
      <c r="A2260" s="21">
        <v>2259</v>
      </c>
      <c r="B2260" s="21" t="s">
        <v>2763</v>
      </c>
      <c r="C2260" s="30">
        <v>45891</v>
      </c>
      <c r="D2260" s="30">
        <v>45897</v>
      </c>
      <c r="E2260" s="47">
        <v>77</v>
      </c>
      <c r="F2260" s="47">
        <f t="shared" si="233"/>
        <v>6776</v>
      </c>
      <c r="G2260" s="48">
        <f t="shared" si="234"/>
        <v>6776</v>
      </c>
      <c r="H2260" s="21">
        <v>104407</v>
      </c>
      <c r="I2260" s="21" t="s">
        <v>3238</v>
      </c>
      <c r="J2260" s="21">
        <v>1</v>
      </c>
      <c r="K2260" s="21">
        <v>1</v>
      </c>
      <c r="L2260" s="21">
        <f t="shared" si="235"/>
        <v>0</v>
      </c>
      <c r="M2260" s="21" t="s">
        <v>3269</v>
      </c>
      <c r="N2260" s="30">
        <v>45899</v>
      </c>
      <c r="O2260" s="48">
        <v>12276</v>
      </c>
      <c r="P2260" s="21" t="s">
        <v>211</v>
      </c>
      <c r="Q2260" s="21">
        <v>58155038421</v>
      </c>
      <c r="R2260" s="21" t="s">
        <v>40</v>
      </c>
      <c r="S2260" s="3">
        <v>4</v>
      </c>
      <c r="T2260" s="37"/>
      <c r="U2260" s="21" t="s">
        <v>18</v>
      </c>
      <c r="V2260" s="21" t="str">
        <f>VLOOKUP(P2260,'Customer List'!B:C,2,)</f>
        <v>Banglore</v>
      </c>
      <c r="W2260" s="38"/>
      <c r="X2260" s="30">
        <v>45901</v>
      </c>
      <c r="Y2260" s="21">
        <f t="shared" si="236"/>
        <v>2</v>
      </c>
      <c r="Z2260" s="21" t="str">
        <f t="shared" si="237"/>
        <v>Saturday</v>
      </c>
      <c r="AA2260" s="21" t="str">
        <f t="shared" si="238"/>
        <v>Monday</v>
      </c>
      <c r="AB2260" s="21" t="str">
        <f>VLOOKUP(U2260,'Currency Sheet'!A:C,3,)</f>
        <v>DOLLAR</v>
      </c>
      <c r="AC2260" s="42" t="str">
        <f>VLOOKUP(P2260,'Customer List'!B:D,3,)</f>
        <v>OutStation</v>
      </c>
    </row>
    <row r="2261" spans="1:29" x14ac:dyDescent="0.25">
      <c r="A2261" s="21">
        <v>2260</v>
      </c>
      <c r="B2261" s="21" t="s">
        <v>2763</v>
      </c>
      <c r="C2261" s="30">
        <v>45891</v>
      </c>
      <c r="D2261" s="30">
        <v>45897</v>
      </c>
      <c r="E2261" s="47">
        <v>204.4</v>
      </c>
      <c r="F2261" s="47">
        <f t="shared" si="233"/>
        <v>17987.2</v>
      </c>
      <c r="G2261" s="48">
        <f t="shared" si="234"/>
        <v>17987.2</v>
      </c>
      <c r="H2261" s="21">
        <v>104734</v>
      </c>
      <c r="I2261" s="21" t="s">
        <v>3239</v>
      </c>
      <c r="J2261" s="21">
        <v>1</v>
      </c>
      <c r="K2261" s="21">
        <v>1</v>
      </c>
      <c r="L2261" s="21">
        <f t="shared" si="235"/>
        <v>0</v>
      </c>
      <c r="M2261" s="21" t="s">
        <v>3271</v>
      </c>
      <c r="N2261" s="30">
        <v>45899</v>
      </c>
      <c r="O2261" s="48">
        <v>22192</v>
      </c>
      <c r="P2261" s="21" t="s">
        <v>839</v>
      </c>
      <c r="Q2261" s="21">
        <v>58155032191</v>
      </c>
      <c r="R2261" s="21" t="s">
        <v>40</v>
      </c>
      <c r="S2261" s="3">
        <v>4</v>
      </c>
      <c r="T2261" s="37"/>
      <c r="U2261" s="21" t="s">
        <v>18</v>
      </c>
      <c r="V2261" s="21" t="str">
        <f>VLOOKUP(P2261,'Customer List'!B:C,2,)</f>
        <v>Hyderabad</v>
      </c>
      <c r="W2261" s="38"/>
      <c r="X2261" s="30">
        <v>45901</v>
      </c>
      <c r="Y2261" s="21">
        <f t="shared" si="236"/>
        <v>2</v>
      </c>
      <c r="Z2261" s="21" t="str">
        <f t="shared" si="237"/>
        <v>Saturday</v>
      </c>
      <c r="AA2261" s="21" t="str">
        <f t="shared" si="238"/>
        <v>Monday</v>
      </c>
      <c r="AB2261" s="21" t="str">
        <f>VLOOKUP(U2261,'Currency Sheet'!A:C,3,)</f>
        <v>DOLLAR</v>
      </c>
      <c r="AC2261" s="42" t="str">
        <f>VLOOKUP(P2261,'Customer List'!B:D,3,)</f>
        <v>OutStation</v>
      </c>
    </row>
    <row r="2262" spans="1:29" x14ac:dyDescent="0.25">
      <c r="A2262" s="21">
        <v>2261</v>
      </c>
      <c r="B2262" s="21" t="s">
        <v>2763</v>
      </c>
      <c r="C2262" s="30">
        <v>45891</v>
      </c>
      <c r="D2262" s="30">
        <v>45897</v>
      </c>
      <c r="E2262" s="47">
        <v>222.75</v>
      </c>
      <c r="F2262" s="47">
        <f t="shared" si="233"/>
        <v>19602</v>
      </c>
      <c r="G2262" s="48">
        <f t="shared" si="234"/>
        <v>19602</v>
      </c>
      <c r="H2262" s="21">
        <v>105125</v>
      </c>
      <c r="I2262" s="21" t="s">
        <v>3240</v>
      </c>
      <c r="J2262" s="21">
        <v>1</v>
      </c>
      <c r="K2262" s="21">
        <v>1</v>
      </c>
      <c r="L2262" s="21">
        <f t="shared" si="235"/>
        <v>0</v>
      </c>
      <c r="M2262" s="21" t="s">
        <v>3271</v>
      </c>
      <c r="N2262" s="30">
        <v>45899</v>
      </c>
      <c r="O2262" s="48">
        <v>22572</v>
      </c>
      <c r="P2262" s="21" t="s">
        <v>839</v>
      </c>
      <c r="Q2262" s="21">
        <v>58155032191</v>
      </c>
      <c r="R2262" s="21" t="s">
        <v>40</v>
      </c>
      <c r="S2262" s="3">
        <v>4</v>
      </c>
      <c r="T2262" s="37"/>
      <c r="U2262" s="21" t="s">
        <v>18</v>
      </c>
      <c r="V2262" s="21" t="str">
        <f>VLOOKUP(P2262,'Customer List'!B:C,2,)</f>
        <v>Hyderabad</v>
      </c>
      <c r="W2262" s="38"/>
      <c r="X2262" s="30">
        <v>45901</v>
      </c>
      <c r="Y2262" s="21">
        <f t="shared" si="236"/>
        <v>2</v>
      </c>
      <c r="Z2262" s="21" t="str">
        <f t="shared" si="237"/>
        <v>Saturday</v>
      </c>
      <c r="AA2262" s="21" t="str">
        <f t="shared" si="238"/>
        <v>Monday</v>
      </c>
      <c r="AB2262" s="21" t="str">
        <f>VLOOKUP(U2262,'Currency Sheet'!A:C,3,)</f>
        <v>DOLLAR</v>
      </c>
      <c r="AC2262" s="42" t="str">
        <f>VLOOKUP(P2262,'Customer List'!B:D,3,)</f>
        <v>OutStation</v>
      </c>
    </row>
    <row r="2263" spans="1:29" x14ac:dyDescent="0.25">
      <c r="A2263" s="21">
        <v>2262</v>
      </c>
      <c r="B2263" s="21" t="s">
        <v>2763</v>
      </c>
      <c r="C2263" s="30">
        <v>45891</v>
      </c>
      <c r="D2263" s="30">
        <v>45897</v>
      </c>
      <c r="E2263" s="47">
        <v>223.72</v>
      </c>
      <c r="F2263" s="47">
        <f t="shared" si="233"/>
        <v>19687.36</v>
      </c>
      <c r="G2263" s="48">
        <f t="shared" si="234"/>
        <v>19687.36</v>
      </c>
      <c r="H2263" s="21">
        <v>106306</v>
      </c>
      <c r="I2263" s="21" t="s">
        <v>1544</v>
      </c>
      <c r="J2263" s="21">
        <v>1</v>
      </c>
      <c r="K2263" s="21">
        <v>1</v>
      </c>
      <c r="L2263" s="21">
        <f t="shared" si="235"/>
        <v>0</v>
      </c>
      <c r="M2263" s="21" t="s">
        <v>3298</v>
      </c>
      <c r="N2263" s="30">
        <v>45902</v>
      </c>
      <c r="O2263" s="48">
        <v>23441.07</v>
      </c>
      <c r="P2263" s="21" t="s">
        <v>254</v>
      </c>
      <c r="Q2263" s="21" t="s">
        <v>2070</v>
      </c>
      <c r="R2263" s="21" t="s">
        <v>847</v>
      </c>
      <c r="S2263" s="3">
        <v>4</v>
      </c>
      <c r="T2263" s="37"/>
      <c r="U2263" s="21" t="s">
        <v>18</v>
      </c>
      <c r="V2263" s="21" t="str">
        <f>VLOOKUP(P2263,'Customer List'!B:C,2,)</f>
        <v>Delhi</v>
      </c>
      <c r="W2263" s="38"/>
      <c r="X2263" s="30">
        <f>IF(OR(R2263 = "PRIYANKA MADAM", R2263 = "DEEPAK", R2263 = "PORTER"),N2263,"")</f>
        <v>45902</v>
      </c>
      <c r="Y2263" s="21">
        <f t="shared" si="236"/>
        <v>0</v>
      </c>
      <c r="Z2263" s="21" t="str">
        <f t="shared" si="237"/>
        <v>Tuesday</v>
      </c>
      <c r="AA2263" s="21" t="str">
        <f t="shared" si="238"/>
        <v>Tuesday</v>
      </c>
      <c r="AB2263" s="21" t="str">
        <f>VLOOKUP(U2263,'Currency Sheet'!A:C,3,)</f>
        <v>DOLLAR</v>
      </c>
      <c r="AC2263" s="42" t="str">
        <f>VLOOKUP(P2263,'Customer List'!B:D,3,)</f>
        <v>Local</v>
      </c>
    </row>
    <row r="2264" spans="1:29" x14ac:dyDescent="0.25">
      <c r="A2264" s="21">
        <v>2263</v>
      </c>
      <c r="B2264" s="21" t="s">
        <v>2763</v>
      </c>
      <c r="C2264" s="30">
        <v>45891</v>
      </c>
      <c r="D2264" s="30">
        <v>45897</v>
      </c>
      <c r="E2264" s="47">
        <v>65.8</v>
      </c>
      <c r="F2264" s="47">
        <f t="shared" si="233"/>
        <v>5790.4</v>
      </c>
      <c r="G2264" s="48">
        <f t="shared" si="234"/>
        <v>5790.4</v>
      </c>
      <c r="H2264" s="21">
        <v>107627</v>
      </c>
      <c r="I2264" s="21" t="s">
        <v>1545</v>
      </c>
      <c r="J2264" s="21">
        <v>1</v>
      </c>
      <c r="K2264" s="21">
        <v>1</v>
      </c>
      <c r="L2264" s="21">
        <f t="shared" si="235"/>
        <v>0</v>
      </c>
      <c r="M2264" s="21" t="s">
        <v>3271</v>
      </c>
      <c r="N2264" s="30">
        <v>45899</v>
      </c>
      <c r="O2264" s="48">
        <v>7144</v>
      </c>
      <c r="P2264" s="21" t="s">
        <v>839</v>
      </c>
      <c r="Q2264" s="21">
        <v>58155032191</v>
      </c>
      <c r="R2264" s="21" t="s">
        <v>40</v>
      </c>
      <c r="S2264" s="3">
        <v>4</v>
      </c>
      <c r="T2264" s="37"/>
      <c r="U2264" s="21" t="s">
        <v>18</v>
      </c>
      <c r="V2264" s="21" t="str">
        <f>VLOOKUP(P2264,'Customer List'!B:C,2,)</f>
        <v>Hyderabad</v>
      </c>
      <c r="W2264" s="38"/>
      <c r="X2264" s="30">
        <v>45901</v>
      </c>
      <c r="Y2264" s="21">
        <f t="shared" si="236"/>
        <v>2</v>
      </c>
      <c r="Z2264" s="21" t="str">
        <f t="shared" si="237"/>
        <v>Saturday</v>
      </c>
      <c r="AA2264" s="21" t="str">
        <f t="shared" si="238"/>
        <v>Monday</v>
      </c>
      <c r="AB2264" s="21" t="str">
        <f>VLOOKUP(U2264,'Currency Sheet'!A:C,3,)</f>
        <v>DOLLAR</v>
      </c>
      <c r="AC2264" s="42" t="str">
        <f>VLOOKUP(P2264,'Customer List'!B:D,3,)</f>
        <v>OutStation</v>
      </c>
    </row>
    <row r="2265" spans="1:29" x14ac:dyDescent="0.25">
      <c r="A2265" s="21">
        <v>2264</v>
      </c>
      <c r="B2265" s="21" t="s">
        <v>2763</v>
      </c>
      <c r="C2265" s="30">
        <v>45891</v>
      </c>
      <c r="D2265" s="30">
        <v>45897</v>
      </c>
      <c r="E2265" s="47">
        <v>160.30000000000001</v>
      </c>
      <c r="F2265" s="47">
        <f t="shared" si="233"/>
        <v>14106.400000000001</v>
      </c>
      <c r="G2265" s="48">
        <f t="shared" si="234"/>
        <v>14106.400000000001</v>
      </c>
      <c r="H2265" s="21">
        <v>108417</v>
      </c>
      <c r="I2265" s="21" t="s">
        <v>3241</v>
      </c>
      <c r="J2265" s="21">
        <v>1</v>
      </c>
      <c r="K2265" s="21">
        <v>1</v>
      </c>
      <c r="L2265" s="21">
        <f t="shared" si="235"/>
        <v>0</v>
      </c>
      <c r="M2265" s="21" t="s">
        <v>3271</v>
      </c>
      <c r="N2265" s="30">
        <v>45899</v>
      </c>
      <c r="O2265" s="48">
        <v>17404</v>
      </c>
      <c r="P2265" s="21" t="s">
        <v>839</v>
      </c>
      <c r="Q2265" s="21">
        <v>58155032191</v>
      </c>
      <c r="R2265" s="21" t="s">
        <v>40</v>
      </c>
      <c r="S2265" s="3">
        <v>4</v>
      </c>
      <c r="T2265" s="37"/>
      <c r="U2265" s="21" t="s">
        <v>18</v>
      </c>
      <c r="V2265" s="21" t="str">
        <f>VLOOKUP(P2265,'Customer List'!B:C,2,)</f>
        <v>Hyderabad</v>
      </c>
      <c r="W2265" s="38"/>
      <c r="X2265" s="30">
        <v>45901</v>
      </c>
      <c r="Y2265" s="21">
        <f t="shared" si="236"/>
        <v>2</v>
      </c>
      <c r="Z2265" s="21" t="str">
        <f t="shared" si="237"/>
        <v>Saturday</v>
      </c>
      <c r="AA2265" s="21" t="str">
        <f t="shared" si="238"/>
        <v>Monday</v>
      </c>
      <c r="AB2265" s="21" t="str">
        <f>VLOOKUP(U2265,'Currency Sheet'!A:C,3,)</f>
        <v>DOLLAR</v>
      </c>
      <c r="AC2265" s="42" t="str">
        <f>VLOOKUP(P2265,'Customer List'!B:D,3,)</f>
        <v>OutStation</v>
      </c>
    </row>
    <row r="2266" spans="1:29" x14ac:dyDescent="0.25">
      <c r="A2266" s="21">
        <v>2265</v>
      </c>
      <c r="B2266" s="21" t="s">
        <v>2763</v>
      </c>
      <c r="C2266" s="30">
        <v>45891</v>
      </c>
      <c r="D2266" s="30">
        <v>45897</v>
      </c>
      <c r="E2266" s="47">
        <v>219</v>
      </c>
      <c r="F2266" s="47">
        <f t="shared" si="233"/>
        <v>19272</v>
      </c>
      <c r="G2266" s="48">
        <f t="shared" si="234"/>
        <v>19272</v>
      </c>
      <c r="H2266" s="21">
        <v>117339</v>
      </c>
      <c r="I2266" s="21" t="s">
        <v>1547</v>
      </c>
      <c r="J2266" s="21">
        <v>1</v>
      </c>
      <c r="K2266" s="21">
        <v>1</v>
      </c>
      <c r="L2266" s="21">
        <f t="shared" si="235"/>
        <v>0</v>
      </c>
      <c r="M2266" s="21" t="s">
        <v>3271</v>
      </c>
      <c r="N2266" s="30">
        <v>45899</v>
      </c>
      <c r="O2266" s="48">
        <v>22192</v>
      </c>
      <c r="P2266" s="21" t="s">
        <v>839</v>
      </c>
      <c r="Q2266" s="21">
        <v>58155032191</v>
      </c>
      <c r="R2266" s="21" t="s">
        <v>40</v>
      </c>
      <c r="S2266" s="3">
        <v>4</v>
      </c>
      <c r="T2266" s="37"/>
      <c r="U2266" s="21" t="s">
        <v>18</v>
      </c>
      <c r="V2266" s="21" t="str">
        <f>VLOOKUP(P2266,'Customer List'!B:C,2,)</f>
        <v>Hyderabad</v>
      </c>
      <c r="W2266" s="38"/>
      <c r="X2266" s="30">
        <v>45901</v>
      </c>
      <c r="Y2266" s="21">
        <f t="shared" si="236"/>
        <v>2</v>
      </c>
      <c r="Z2266" s="21" t="str">
        <f t="shared" si="237"/>
        <v>Saturday</v>
      </c>
      <c r="AA2266" s="21" t="str">
        <f t="shared" si="238"/>
        <v>Monday</v>
      </c>
      <c r="AB2266" s="21" t="str">
        <f>VLOOKUP(U2266,'Currency Sheet'!A:C,3,)</f>
        <v>DOLLAR</v>
      </c>
      <c r="AC2266" s="42" t="str">
        <f>VLOOKUP(P2266,'Customer List'!B:D,3,)</f>
        <v>OutStation</v>
      </c>
    </row>
    <row r="2267" spans="1:29" x14ac:dyDescent="0.25">
      <c r="A2267" s="21">
        <v>2266</v>
      </c>
      <c r="B2267" s="21" t="s">
        <v>2763</v>
      </c>
      <c r="C2267" s="30">
        <v>45891</v>
      </c>
      <c r="D2267" s="30">
        <v>45897</v>
      </c>
      <c r="E2267" s="47">
        <v>189.75</v>
      </c>
      <c r="F2267" s="47">
        <f t="shared" si="233"/>
        <v>16698</v>
      </c>
      <c r="G2267" s="48">
        <f t="shared" si="234"/>
        <v>16698</v>
      </c>
      <c r="H2267" s="21">
        <v>123137</v>
      </c>
      <c r="I2267" s="21" t="s">
        <v>1262</v>
      </c>
      <c r="J2267" s="21">
        <v>1</v>
      </c>
      <c r="K2267" s="21">
        <v>1</v>
      </c>
      <c r="L2267" s="21">
        <f t="shared" si="235"/>
        <v>0</v>
      </c>
      <c r="M2267" s="21" t="s">
        <v>3271</v>
      </c>
      <c r="N2267" s="30">
        <v>45899</v>
      </c>
      <c r="O2267" s="48">
        <v>19228</v>
      </c>
      <c r="P2267" s="21" t="s">
        <v>839</v>
      </c>
      <c r="Q2267" s="21">
        <v>58155032191</v>
      </c>
      <c r="R2267" s="21" t="s">
        <v>40</v>
      </c>
      <c r="S2267" s="3">
        <v>4</v>
      </c>
      <c r="T2267" s="37"/>
      <c r="U2267" s="21" t="s">
        <v>18</v>
      </c>
      <c r="V2267" s="21" t="str">
        <f>VLOOKUP(P2267,'Customer List'!B:C,2,)</f>
        <v>Hyderabad</v>
      </c>
      <c r="W2267" s="38"/>
      <c r="X2267" s="30">
        <v>45901</v>
      </c>
      <c r="Y2267" s="21">
        <f t="shared" si="236"/>
        <v>2</v>
      </c>
      <c r="Z2267" s="21" t="str">
        <f t="shared" si="237"/>
        <v>Saturday</v>
      </c>
      <c r="AA2267" s="21" t="str">
        <f t="shared" si="238"/>
        <v>Monday</v>
      </c>
      <c r="AB2267" s="21" t="str">
        <f>VLOOKUP(U2267,'Currency Sheet'!A:C,3,)</f>
        <v>DOLLAR</v>
      </c>
      <c r="AC2267" s="42" t="str">
        <f>VLOOKUP(P2267,'Customer List'!B:D,3,)</f>
        <v>OutStation</v>
      </c>
    </row>
    <row r="2268" spans="1:29" x14ac:dyDescent="0.25">
      <c r="A2268" s="21">
        <v>2267</v>
      </c>
      <c r="B2268" s="21" t="s">
        <v>2763</v>
      </c>
      <c r="C2268" s="30">
        <v>45891</v>
      </c>
      <c r="D2268" s="30">
        <v>45897</v>
      </c>
      <c r="E2268" s="47">
        <v>259</v>
      </c>
      <c r="F2268" s="47">
        <f t="shared" si="233"/>
        <v>22792</v>
      </c>
      <c r="G2268" s="48">
        <f t="shared" si="234"/>
        <v>22792</v>
      </c>
      <c r="H2268" s="21">
        <v>126410</v>
      </c>
      <c r="I2268" s="21" t="s">
        <v>3242</v>
      </c>
      <c r="J2268" s="21">
        <v>1</v>
      </c>
      <c r="K2268" s="21">
        <v>1</v>
      </c>
      <c r="L2268" s="21">
        <f t="shared" si="235"/>
        <v>0</v>
      </c>
      <c r="M2268" s="21" t="s">
        <v>3269</v>
      </c>
      <c r="N2268" s="30">
        <v>45899</v>
      </c>
      <c r="O2268" s="48">
        <v>41292</v>
      </c>
      <c r="P2268" s="21" t="s">
        <v>211</v>
      </c>
      <c r="Q2268" s="21">
        <v>58155038421</v>
      </c>
      <c r="R2268" s="21" t="s">
        <v>40</v>
      </c>
      <c r="S2268" s="3">
        <v>4</v>
      </c>
      <c r="T2268" s="37"/>
      <c r="U2268" s="21" t="s">
        <v>18</v>
      </c>
      <c r="V2268" s="21" t="str">
        <f>VLOOKUP(P2268,'Customer List'!B:C,2,)</f>
        <v>Banglore</v>
      </c>
      <c r="W2268" s="38"/>
      <c r="X2268" s="30">
        <v>45901</v>
      </c>
      <c r="Y2268" s="21">
        <f t="shared" si="236"/>
        <v>2</v>
      </c>
      <c r="Z2268" s="21" t="str">
        <f t="shared" si="237"/>
        <v>Saturday</v>
      </c>
      <c r="AA2268" s="21" t="str">
        <f t="shared" si="238"/>
        <v>Monday</v>
      </c>
      <c r="AB2268" s="21" t="str">
        <f>VLOOKUP(U2268,'Currency Sheet'!A:C,3,)</f>
        <v>DOLLAR</v>
      </c>
      <c r="AC2268" s="42" t="str">
        <f>VLOOKUP(P2268,'Customer List'!B:D,3,)</f>
        <v>OutStation</v>
      </c>
    </row>
    <row r="2269" spans="1:29" x14ac:dyDescent="0.25">
      <c r="A2269" s="21">
        <v>2268</v>
      </c>
      <c r="B2269" s="21" t="s">
        <v>2763</v>
      </c>
      <c r="C2269" s="30">
        <v>45891</v>
      </c>
      <c r="D2269" s="30">
        <v>45897</v>
      </c>
      <c r="E2269" s="47">
        <v>235.96</v>
      </c>
      <c r="F2269" s="47">
        <f t="shared" si="233"/>
        <v>20764.48</v>
      </c>
      <c r="G2269" s="48">
        <f t="shared" si="234"/>
        <v>20764.48</v>
      </c>
      <c r="H2269" s="21">
        <v>127616</v>
      </c>
      <c r="I2269" s="21" t="s">
        <v>3243</v>
      </c>
      <c r="J2269" s="21">
        <v>1</v>
      </c>
      <c r="K2269" s="21">
        <v>1</v>
      </c>
      <c r="L2269" s="21">
        <f t="shared" si="235"/>
        <v>0</v>
      </c>
      <c r="M2269" s="21" t="s">
        <v>3298</v>
      </c>
      <c r="N2269" s="30">
        <v>45902</v>
      </c>
      <c r="O2269" s="48">
        <v>24723.759999999998</v>
      </c>
      <c r="P2269" s="21" t="s">
        <v>254</v>
      </c>
      <c r="Q2269" s="21" t="s">
        <v>2070</v>
      </c>
      <c r="R2269" s="21" t="s">
        <v>847</v>
      </c>
      <c r="S2269" s="3">
        <v>4</v>
      </c>
      <c r="T2269" s="37"/>
      <c r="U2269" s="21" t="s">
        <v>18</v>
      </c>
      <c r="V2269" s="21" t="str">
        <f>VLOOKUP(P2269,'Customer List'!B:C,2,)</f>
        <v>Delhi</v>
      </c>
      <c r="W2269" s="38"/>
      <c r="X2269" s="30">
        <f>IF(OR(R2269 = "PRIYANKA MADAM", R2269 = "DEEPAK", R2269 = "PORTER"),N2269,"")</f>
        <v>45902</v>
      </c>
      <c r="Y2269" s="21">
        <f t="shared" si="236"/>
        <v>0</v>
      </c>
      <c r="Z2269" s="21" t="str">
        <f t="shared" si="237"/>
        <v>Tuesday</v>
      </c>
      <c r="AA2269" s="21" t="str">
        <f t="shared" si="238"/>
        <v>Tuesday</v>
      </c>
      <c r="AB2269" s="21" t="str">
        <f>VLOOKUP(U2269,'Currency Sheet'!A:C,3,)</f>
        <v>DOLLAR</v>
      </c>
      <c r="AC2269" s="42" t="str">
        <f>VLOOKUP(P2269,'Customer List'!B:D,3,)</f>
        <v>Local</v>
      </c>
    </row>
    <row r="2270" spans="1:29" x14ac:dyDescent="0.25">
      <c r="A2270" s="21">
        <v>2269</v>
      </c>
      <c r="B2270" s="21" t="s">
        <v>2763</v>
      </c>
      <c r="C2270" s="30">
        <v>45891</v>
      </c>
      <c r="D2270" s="30">
        <v>45897</v>
      </c>
      <c r="E2270" s="47">
        <v>222.75</v>
      </c>
      <c r="F2270" s="47">
        <f t="shared" si="233"/>
        <v>19602</v>
      </c>
      <c r="G2270" s="48">
        <f t="shared" si="234"/>
        <v>19602</v>
      </c>
      <c r="H2270" s="21">
        <v>127633</v>
      </c>
      <c r="I2270" s="21" t="s">
        <v>3244</v>
      </c>
      <c r="J2270" s="21">
        <v>1</v>
      </c>
      <c r="K2270" s="21">
        <v>1</v>
      </c>
      <c r="L2270" s="21">
        <f t="shared" si="235"/>
        <v>0</v>
      </c>
      <c r="M2270" s="21" t="s">
        <v>3271</v>
      </c>
      <c r="N2270" s="30">
        <v>45899</v>
      </c>
      <c r="O2270" s="48">
        <v>22572</v>
      </c>
      <c r="P2270" s="21" t="s">
        <v>839</v>
      </c>
      <c r="Q2270" s="21">
        <v>58155032191</v>
      </c>
      <c r="R2270" s="21" t="s">
        <v>40</v>
      </c>
      <c r="S2270" s="3">
        <v>4</v>
      </c>
      <c r="T2270" s="37"/>
      <c r="U2270" s="21" t="s">
        <v>18</v>
      </c>
      <c r="V2270" s="21" t="str">
        <f>VLOOKUP(P2270,'Customer List'!B:C,2,)</f>
        <v>Hyderabad</v>
      </c>
      <c r="W2270" s="38"/>
      <c r="X2270" s="30">
        <v>45901</v>
      </c>
      <c r="Y2270" s="21">
        <f t="shared" si="236"/>
        <v>2</v>
      </c>
      <c r="Z2270" s="21" t="str">
        <f t="shared" si="237"/>
        <v>Saturday</v>
      </c>
      <c r="AA2270" s="21" t="str">
        <f t="shared" si="238"/>
        <v>Monday</v>
      </c>
      <c r="AB2270" s="21" t="str">
        <f>VLOOKUP(U2270,'Currency Sheet'!A:C,3,)</f>
        <v>DOLLAR</v>
      </c>
      <c r="AC2270" s="42" t="str">
        <f>VLOOKUP(P2270,'Customer List'!B:D,3,)</f>
        <v>OutStation</v>
      </c>
    </row>
    <row r="2271" spans="1:29" x14ac:dyDescent="0.25">
      <c r="A2271" s="21">
        <v>2270</v>
      </c>
      <c r="B2271" s="21" t="s">
        <v>2763</v>
      </c>
      <c r="C2271" s="30">
        <v>45891</v>
      </c>
      <c r="D2271" s="30">
        <v>45897</v>
      </c>
      <c r="E2271" s="47">
        <v>197.88</v>
      </c>
      <c r="F2271" s="47">
        <f t="shared" si="233"/>
        <v>17413.439999999999</v>
      </c>
      <c r="G2271" s="48">
        <f t="shared" si="234"/>
        <v>17413.439999999999</v>
      </c>
      <c r="H2271" s="21">
        <v>134008</v>
      </c>
      <c r="I2271" s="21" t="s">
        <v>3245</v>
      </c>
      <c r="J2271" s="21">
        <v>1</v>
      </c>
      <c r="K2271" s="21">
        <v>1</v>
      </c>
      <c r="L2271" s="21">
        <f t="shared" si="235"/>
        <v>0</v>
      </c>
      <c r="M2271" s="21" t="s">
        <v>3298</v>
      </c>
      <c r="N2271" s="30">
        <v>45902</v>
      </c>
      <c r="O2271" s="48">
        <v>20733.75</v>
      </c>
      <c r="P2271" s="21" t="s">
        <v>254</v>
      </c>
      <c r="Q2271" s="21" t="s">
        <v>2070</v>
      </c>
      <c r="R2271" s="21" t="s">
        <v>847</v>
      </c>
      <c r="S2271" s="3">
        <v>4</v>
      </c>
      <c r="T2271" s="37"/>
      <c r="U2271" s="21" t="s">
        <v>18</v>
      </c>
      <c r="V2271" s="21" t="str">
        <f>VLOOKUP(P2271,'Customer List'!B:C,2,)</f>
        <v>Delhi</v>
      </c>
      <c r="W2271" s="38"/>
      <c r="X2271" s="30">
        <f>IF(OR(R2271 = "PRIYANKA MADAM", R2271 = "DEEPAK", R2271 = "PORTER"),N2271,"")</f>
        <v>45902</v>
      </c>
      <c r="Y2271" s="21">
        <f t="shared" si="236"/>
        <v>0</v>
      </c>
      <c r="Z2271" s="21" t="str">
        <f t="shared" si="237"/>
        <v>Tuesday</v>
      </c>
      <c r="AA2271" s="21" t="str">
        <f t="shared" si="238"/>
        <v>Tuesday</v>
      </c>
      <c r="AB2271" s="21" t="str">
        <f>VLOOKUP(U2271,'Currency Sheet'!A:C,3,)</f>
        <v>DOLLAR</v>
      </c>
      <c r="AC2271" s="42" t="str">
        <f>VLOOKUP(P2271,'Customer List'!B:D,3,)</f>
        <v>Local</v>
      </c>
    </row>
    <row r="2272" spans="1:29" x14ac:dyDescent="0.25">
      <c r="A2272" s="21">
        <v>2271</v>
      </c>
      <c r="B2272" s="21" t="s">
        <v>2763</v>
      </c>
      <c r="C2272" s="30">
        <v>45891</v>
      </c>
      <c r="D2272" s="30">
        <v>45897</v>
      </c>
      <c r="E2272" s="47">
        <v>65.8</v>
      </c>
      <c r="F2272" s="47">
        <f t="shared" si="233"/>
        <v>5790.4</v>
      </c>
      <c r="G2272" s="48">
        <f t="shared" si="234"/>
        <v>5790.4</v>
      </c>
      <c r="H2272" s="21">
        <v>135007</v>
      </c>
      <c r="I2272" s="21" t="s">
        <v>3246</v>
      </c>
      <c r="J2272" s="21">
        <v>1</v>
      </c>
      <c r="K2272" s="21">
        <v>1</v>
      </c>
      <c r="L2272" s="21">
        <f t="shared" si="235"/>
        <v>0</v>
      </c>
      <c r="M2272" s="21" t="s">
        <v>3269</v>
      </c>
      <c r="N2272" s="30">
        <v>45899</v>
      </c>
      <c r="O2272" s="48">
        <v>10490.4</v>
      </c>
      <c r="P2272" s="21" t="s">
        <v>211</v>
      </c>
      <c r="Q2272" s="21">
        <v>58155038421</v>
      </c>
      <c r="R2272" s="21" t="s">
        <v>40</v>
      </c>
      <c r="S2272" s="3">
        <v>4</v>
      </c>
      <c r="T2272" s="37"/>
      <c r="U2272" s="21" t="s">
        <v>18</v>
      </c>
      <c r="V2272" s="21" t="str">
        <f>VLOOKUP(P2272,'Customer List'!B:C,2,)</f>
        <v>Banglore</v>
      </c>
      <c r="W2272" s="38"/>
      <c r="X2272" s="30">
        <v>45901</v>
      </c>
      <c r="Y2272" s="21">
        <f t="shared" si="236"/>
        <v>2</v>
      </c>
      <c r="Z2272" s="21" t="str">
        <f t="shared" si="237"/>
        <v>Saturday</v>
      </c>
      <c r="AA2272" s="21" t="str">
        <f t="shared" si="238"/>
        <v>Monday</v>
      </c>
      <c r="AB2272" s="21" t="str">
        <f>VLOOKUP(U2272,'Currency Sheet'!A:C,3,)</f>
        <v>DOLLAR</v>
      </c>
      <c r="AC2272" s="42" t="str">
        <f>VLOOKUP(P2272,'Customer List'!B:D,3,)</f>
        <v>OutStation</v>
      </c>
    </row>
    <row r="2273" spans="1:29" x14ac:dyDescent="0.25">
      <c r="A2273" s="21">
        <v>2272</v>
      </c>
      <c r="B2273" s="21" t="s">
        <v>2763</v>
      </c>
      <c r="C2273" s="30">
        <v>45891</v>
      </c>
      <c r="D2273" s="30">
        <v>45897</v>
      </c>
      <c r="E2273" s="47">
        <v>83.3</v>
      </c>
      <c r="F2273" s="47">
        <f t="shared" si="233"/>
        <v>7330.4</v>
      </c>
      <c r="G2273" s="48">
        <f t="shared" si="234"/>
        <v>7330.4</v>
      </c>
      <c r="H2273" s="21">
        <v>135205</v>
      </c>
      <c r="I2273" s="21" t="s">
        <v>3247</v>
      </c>
      <c r="J2273" s="21">
        <v>1</v>
      </c>
      <c r="K2273" s="21">
        <v>1</v>
      </c>
      <c r="L2273" s="21">
        <f t="shared" si="235"/>
        <v>0</v>
      </c>
      <c r="M2273" s="21" t="s">
        <v>3286</v>
      </c>
      <c r="N2273" s="30">
        <v>45901</v>
      </c>
      <c r="O2273" s="48">
        <v>0</v>
      </c>
      <c r="P2273" s="21" t="s">
        <v>2511</v>
      </c>
      <c r="Q2273" s="21" t="s">
        <v>3309</v>
      </c>
      <c r="R2273" s="21" t="s">
        <v>40</v>
      </c>
      <c r="S2273" s="3">
        <v>4</v>
      </c>
      <c r="T2273" s="37"/>
      <c r="U2273" s="21" t="s">
        <v>18</v>
      </c>
      <c r="V2273" s="21" t="str">
        <f>VLOOKUP(P2273,'Customer List'!B:C,2,)</f>
        <v>MOHALI (PUNJAB)</v>
      </c>
      <c r="W2273" s="38"/>
      <c r="X2273" s="30">
        <v>45905</v>
      </c>
      <c r="Y2273" s="21">
        <f t="shared" si="236"/>
        <v>4</v>
      </c>
      <c r="Z2273" s="21" t="str">
        <f t="shared" si="237"/>
        <v>Monday</v>
      </c>
      <c r="AA2273" s="21" t="str">
        <f t="shared" si="238"/>
        <v>Friday</v>
      </c>
      <c r="AB2273" s="21" t="str">
        <f>VLOOKUP(U2273,'Currency Sheet'!A:C,3,)</f>
        <v>DOLLAR</v>
      </c>
      <c r="AC2273" s="42" t="str">
        <f>VLOOKUP(P2273,'Customer List'!B:D,3,)</f>
        <v>OutStation</v>
      </c>
    </row>
    <row r="2274" spans="1:29" x14ac:dyDescent="0.25">
      <c r="A2274" s="21">
        <v>2273</v>
      </c>
      <c r="B2274" s="21" t="s">
        <v>2763</v>
      </c>
      <c r="C2274" s="30">
        <v>45891</v>
      </c>
      <c r="D2274" s="30">
        <v>45897</v>
      </c>
      <c r="E2274" s="47">
        <v>235.96</v>
      </c>
      <c r="F2274" s="47">
        <f t="shared" si="233"/>
        <v>20764.48</v>
      </c>
      <c r="G2274" s="48">
        <f t="shared" si="234"/>
        <v>20764.48</v>
      </c>
      <c r="H2274" s="21">
        <v>135224</v>
      </c>
      <c r="I2274" s="21" t="s">
        <v>3248</v>
      </c>
      <c r="J2274" s="21">
        <v>1</v>
      </c>
      <c r="K2274" s="21">
        <v>1</v>
      </c>
      <c r="L2274" s="21">
        <f t="shared" si="235"/>
        <v>0</v>
      </c>
      <c r="M2274" s="21" t="s">
        <v>3298</v>
      </c>
      <c r="N2274" s="30">
        <v>45902</v>
      </c>
      <c r="O2274" s="48">
        <v>24723.759999999998</v>
      </c>
      <c r="P2274" s="21" t="s">
        <v>254</v>
      </c>
      <c r="Q2274" s="21" t="s">
        <v>2070</v>
      </c>
      <c r="R2274" s="21" t="s">
        <v>847</v>
      </c>
      <c r="S2274" s="3">
        <v>4</v>
      </c>
      <c r="T2274" s="37"/>
      <c r="U2274" s="21" t="s">
        <v>18</v>
      </c>
      <c r="V2274" s="21" t="str">
        <f>VLOOKUP(P2274,'Customer List'!B:C,2,)</f>
        <v>Delhi</v>
      </c>
      <c r="W2274" s="38"/>
      <c r="X2274" s="30">
        <f>IF(OR(R2274 = "PRIYANKA MADAM", R2274 = "DEEPAK", R2274 = "PORTER"),N2274,"")</f>
        <v>45902</v>
      </c>
      <c r="Y2274" s="21">
        <f t="shared" si="236"/>
        <v>0</v>
      </c>
      <c r="Z2274" s="21" t="str">
        <f t="shared" si="237"/>
        <v>Tuesday</v>
      </c>
      <c r="AA2274" s="21" t="str">
        <f t="shared" si="238"/>
        <v>Tuesday</v>
      </c>
      <c r="AB2274" s="21" t="str">
        <f>VLOOKUP(U2274,'Currency Sheet'!A:C,3,)</f>
        <v>DOLLAR</v>
      </c>
      <c r="AC2274" s="42" t="str">
        <f>VLOOKUP(P2274,'Customer List'!B:D,3,)</f>
        <v>Local</v>
      </c>
    </row>
    <row r="2275" spans="1:29" x14ac:dyDescent="0.25">
      <c r="A2275" s="21">
        <v>2274</v>
      </c>
      <c r="B2275" s="21" t="s">
        <v>2763</v>
      </c>
      <c r="C2275" s="30">
        <v>45891</v>
      </c>
      <c r="D2275" s="30">
        <v>45897</v>
      </c>
      <c r="E2275" s="47">
        <v>45.5</v>
      </c>
      <c r="F2275" s="47">
        <f t="shared" si="233"/>
        <v>4004</v>
      </c>
      <c r="G2275" s="48">
        <f t="shared" si="234"/>
        <v>4004</v>
      </c>
      <c r="H2275" s="21">
        <v>156603</v>
      </c>
      <c r="I2275" s="21" t="s">
        <v>2905</v>
      </c>
      <c r="J2275" s="21">
        <v>1</v>
      </c>
      <c r="K2275" s="21">
        <v>1</v>
      </c>
      <c r="L2275" s="21">
        <f t="shared" si="235"/>
        <v>0</v>
      </c>
      <c r="M2275" s="21" t="s">
        <v>3269</v>
      </c>
      <c r="N2275" s="30">
        <v>45899</v>
      </c>
      <c r="O2275" s="48">
        <v>7254</v>
      </c>
      <c r="P2275" s="21" t="s">
        <v>211</v>
      </c>
      <c r="Q2275" s="21">
        <v>58155038421</v>
      </c>
      <c r="R2275" s="21" t="s">
        <v>40</v>
      </c>
      <c r="S2275" s="3">
        <v>4</v>
      </c>
      <c r="T2275" s="37"/>
      <c r="U2275" s="21" t="s">
        <v>18</v>
      </c>
      <c r="V2275" s="21" t="str">
        <f>VLOOKUP(P2275,'Customer List'!B:C,2,)</f>
        <v>Banglore</v>
      </c>
      <c r="W2275" s="38"/>
      <c r="X2275" s="30">
        <v>45901</v>
      </c>
      <c r="Y2275" s="21">
        <f t="shared" si="236"/>
        <v>2</v>
      </c>
      <c r="Z2275" s="21" t="str">
        <f t="shared" si="237"/>
        <v>Saturday</v>
      </c>
      <c r="AA2275" s="21" t="str">
        <f t="shared" si="238"/>
        <v>Monday</v>
      </c>
      <c r="AB2275" s="21" t="str">
        <f>VLOOKUP(U2275,'Currency Sheet'!A:C,3,)</f>
        <v>DOLLAR</v>
      </c>
      <c r="AC2275" s="42" t="str">
        <f>VLOOKUP(P2275,'Customer List'!B:D,3,)</f>
        <v>OutStation</v>
      </c>
    </row>
    <row r="2276" spans="1:29" x14ac:dyDescent="0.25">
      <c r="A2276" s="21">
        <v>2275</v>
      </c>
      <c r="B2276" s="21" t="s">
        <v>2763</v>
      </c>
      <c r="C2276" s="30">
        <v>45891</v>
      </c>
      <c r="D2276" s="30">
        <v>45897</v>
      </c>
      <c r="E2276" s="47">
        <v>104.72</v>
      </c>
      <c r="F2276" s="47">
        <f t="shared" si="233"/>
        <v>9215.36</v>
      </c>
      <c r="G2276" s="48">
        <f t="shared" si="234"/>
        <v>18430.72</v>
      </c>
      <c r="H2276" s="21">
        <v>157306</v>
      </c>
      <c r="I2276" s="21" t="s">
        <v>82</v>
      </c>
      <c r="J2276" s="21">
        <v>2</v>
      </c>
      <c r="K2276" s="21">
        <v>2</v>
      </c>
      <c r="L2276" s="21">
        <f t="shared" si="235"/>
        <v>0</v>
      </c>
      <c r="M2276" s="21" t="s">
        <v>3298</v>
      </c>
      <c r="N2276" s="30">
        <v>45902</v>
      </c>
      <c r="O2276" s="48">
        <v>21945</v>
      </c>
      <c r="P2276" s="21" t="s">
        <v>254</v>
      </c>
      <c r="Q2276" s="21" t="s">
        <v>2070</v>
      </c>
      <c r="R2276" s="21" t="s">
        <v>847</v>
      </c>
      <c r="S2276" s="3">
        <v>4</v>
      </c>
      <c r="T2276" s="37"/>
      <c r="U2276" s="21" t="s">
        <v>18</v>
      </c>
      <c r="V2276" s="21" t="str">
        <f>VLOOKUP(P2276,'Customer List'!B:C,2,)</f>
        <v>Delhi</v>
      </c>
      <c r="W2276" s="38"/>
      <c r="X2276" s="30">
        <f t="shared" ref="X2276:X2281" si="239">IF(OR(R2276 = "PRIYANKA MADAM", R2276 = "DEEPAK", R2276 = "PORTER"),N2276,"")</f>
        <v>45902</v>
      </c>
      <c r="Y2276" s="21">
        <f t="shared" si="236"/>
        <v>0</v>
      </c>
      <c r="Z2276" s="21" t="str">
        <f t="shared" si="237"/>
        <v>Tuesday</v>
      </c>
      <c r="AA2276" s="21" t="str">
        <f t="shared" si="238"/>
        <v>Tuesday</v>
      </c>
      <c r="AB2276" s="21" t="str">
        <f>VLOOKUP(U2276,'Currency Sheet'!A:C,3,)</f>
        <v>DOLLAR</v>
      </c>
      <c r="AC2276" s="42" t="str">
        <f>VLOOKUP(P2276,'Customer List'!B:D,3,)</f>
        <v>Local</v>
      </c>
    </row>
    <row r="2277" spans="1:29" x14ac:dyDescent="0.25">
      <c r="A2277" s="21">
        <v>2276</v>
      </c>
      <c r="B2277" s="21" t="s">
        <v>2763</v>
      </c>
      <c r="C2277" s="30">
        <v>45891</v>
      </c>
      <c r="D2277" s="30">
        <v>45897</v>
      </c>
      <c r="E2277" s="47">
        <v>217</v>
      </c>
      <c r="F2277" s="47">
        <f t="shared" si="233"/>
        <v>19096</v>
      </c>
      <c r="G2277" s="48">
        <f t="shared" si="234"/>
        <v>19096</v>
      </c>
      <c r="H2277" s="21">
        <v>161220</v>
      </c>
      <c r="I2277" s="21" t="s">
        <v>3249</v>
      </c>
      <c r="J2277" s="21">
        <v>1</v>
      </c>
      <c r="K2277" s="21">
        <v>1</v>
      </c>
      <c r="L2277" s="21">
        <f t="shared" si="235"/>
        <v>0</v>
      </c>
      <c r="M2277" s="21" t="s">
        <v>2769</v>
      </c>
      <c r="N2277" s="30">
        <v>45898</v>
      </c>
      <c r="O2277" s="48">
        <v>43245</v>
      </c>
      <c r="P2277" s="21" t="s">
        <v>625</v>
      </c>
      <c r="Q2277" s="21" t="s">
        <v>2070</v>
      </c>
      <c r="R2277" s="21" t="s">
        <v>637</v>
      </c>
      <c r="S2277" s="3">
        <v>4</v>
      </c>
      <c r="T2277" s="37" t="s">
        <v>2770</v>
      </c>
      <c r="U2277" s="21" t="s">
        <v>18</v>
      </c>
      <c r="V2277" s="21" t="str">
        <f>VLOOKUP(P2277,'Customer List'!B:C,2,)</f>
        <v>Delhi</v>
      </c>
      <c r="W2277" s="38"/>
      <c r="X2277" s="30">
        <f t="shared" si="239"/>
        <v>45898</v>
      </c>
      <c r="Y2277" s="21">
        <f t="shared" si="236"/>
        <v>0</v>
      </c>
      <c r="Z2277" s="21" t="str">
        <f t="shared" si="237"/>
        <v>Friday</v>
      </c>
      <c r="AA2277" s="21" t="str">
        <f t="shared" si="238"/>
        <v>Friday</v>
      </c>
      <c r="AB2277" s="21" t="str">
        <f>VLOOKUP(U2277,'Currency Sheet'!A:C,3,)</f>
        <v>DOLLAR</v>
      </c>
      <c r="AC2277" s="42" t="str">
        <f>VLOOKUP(P2277,'Customer List'!B:D,3,)</f>
        <v>Local</v>
      </c>
    </row>
    <row r="2278" spans="1:29" x14ac:dyDescent="0.25">
      <c r="A2278" s="21">
        <v>2277</v>
      </c>
      <c r="B2278" s="21" t="s">
        <v>2763</v>
      </c>
      <c r="C2278" s="30">
        <v>45891</v>
      </c>
      <c r="D2278" s="30">
        <v>45897</v>
      </c>
      <c r="E2278" s="47">
        <v>189.04</v>
      </c>
      <c r="F2278" s="47">
        <f t="shared" si="233"/>
        <v>16635.52</v>
      </c>
      <c r="G2278" s="48">
        <f t="shared" si="234"/>
        <v>16635.52</v>
      </c>
      <c r="H2278" s="21">
        <v>300420</v>
      </c>
      <c r="I2278" s="21" t="s">
        <v>2925</v>
      </c>
      <c r="J2278" s="21">
        <v>1</v>
      </c>
      <c r="K2278" s="21">
        <v>1</v>
      </c>
      <c r="L2278" s="21">
        <f t="shared" si="235"/>
        <v>0</v>
      </c>
      <c r="M2278" s="21" t="s">
        <v>3298</v>
      </c>
      <c r="N2278" s="30">
        <v>45902</v>
      </c>
      <c r="O2278" s="48">
        <v>19807.5</v>
      </c>
      <c r="P2278" s="21" t="s">
        <v>254</v>
      </c>
      <c r="Q2278" s="21" t="s">
        <v>2070</v>
      </c>
      <c r="R2278" s="21" t="s">
        <v>847</v>
      </c>
      <c r="S2278" s="3">
        <v>4</v>
      </c>
      <c r="T2278" s="37"/>
      <c r="U2278" s="21" t="s">
        <v>18</v>
      </c>
      <c r="V2278" s="21" t="str">
        <f>VLOOKUP(P2278,'Customer List'!B:C,2,)</f>
        <v>Delhi</v>
      </c>
      <c r="W2278" s="38"/>
      <c r="X2278" s="30">
        <f t="shared" si="239"/>
        <v>45902</v>
      </c>
      <c r="Y2278" s="21">
        <f t="shared" si="236"/>
        <v>0</v>
      </c>
      <c r="Z2278" s="21" t="str">
        <f t="shared" si="237"/>
        <v>Tuesday</v>
      </c>
      <c r="AA2278" s="21" t="str">
        <f t="shared" si="238"/>
        <v>Tuesday</v>
      </c>
      <c r="AB2278" s="21" t="str">
        <f>VLOOKUP(U2278,'Currency Sheet'!A:C,3,)</f>
        <v>DOLLAR</v>
      </c>
      <c r="AC2278" s="42" t="str">
        <f>VLOOKUP(P2278,'Customer List'!B:D,3,)</f>
        <v>Local</v>
      </c>
    </row>
    <row r="2279" spans="1:29" x14ac:dyDescent="0.25">
      <c r="A2279" s="21">
        <v>2278</v>
      </c>
      <c r="B2279" s="21" t="s">
        <v>2763</v>
      </c>
      <c r="C2279" s="30">
        <v>45891</v>
      </c>
      <c r="D2279" s="30">
        <v>45897</v>
      </c>
      <c r="E2279" s="47">
        <v>142.80000000000001</v>
      </c>
      <c r="F2279" s="47">
        <f t="shared" si="233"/>
        <v>12566.400000000001</v>
      </c>
      <c r="G2279" s="48">
        <f t="shared" si="234"/>
        <v>12566.400000000001</v>
      </c>
      <c r="H2279" s="21">
        <v>300440</v>
      </c>
      <c r="I2279" s="21" t="s">
        <v>216</v>
      </c>
      <c r="J2279" s="21">
        <v>1</v>
      </c>
      <c r="K2279" s="21">
        <v>1</v>
      </c>
      <c r="L2279" s="21">
        <f t="shared" si="235"/>
        <v>0</v>
      </c>
      <c r="M2279" s="21" t="s">
        <v>2767</v>
      </c>
      <c r="N2279" s="30">
        <v>45898</v>
      </c>
      <c r="O2279" s="48">
        <v>19380</v>
      </c>
      <c r="P2279" s="21" t="s">
        <v>213</v>
      </c>
      <c r="Q2279" s="21" t="s">
        <v>1127</v>
      </c>
      <c r="R2279" s="21" t="s">
        <v>1127</v>
      </c>
      <c r="S2279" s="3">
        <v>4</v>
      </c>
      <c r="T2279" s="37"/>
      <c r="U2279" s="21" t="s">
        <v>18</v>
      </c>
      <c r="V2279" s="21" t="str">
        <f>VLOOKUP(P2279,'Customer List'!B:C,2,)</f>
        <v>Delhi</v>
      </c>
      <c r="W2279" s="38"/>
      <c r="X2279" s="30">
        <f t="shared" si="239"/>
        <v>45898</v>
      </c>
      <c r="Y2279" s="21">
        <f t="shared" si="236"/>
        <v>0</v>
      </c>
      <c r="Z2279" s="21" t="str">
        <f t="shared" si="237"/>
        <v>Friday</v>
      </c>
      <c r="AA2279" s="21" t="str">
        <f t="shared" si="238"/>
        <v>Friday</v>
      </c>
      <c r="AB2279" s="21" t="str">
        <f>VLOOKUP(U2279,'Currency Sheet'!A:C,3,)</f>
        <v>DOLLAR</v>
      </c>
      <c r="AC2279" s="42" t="str">
        <f>VLOOKUP(P2279,'Customer List'!B:D,3,)</f>
        <v>Local</v>
      </c>
    </row>
    <row r="2280" spans="1:29" x14ac:dyDescent="0.25">
      <c r="A2280" s="21">
        <v>2279</v>
      </c>
      <c r="B2280" s="21" t="s">
        <v>2763</v>
      </c>
      <c r="C2280" s="30">
        <v>45891</v>
      </c>
      <c r="D2280" s="30">
        <v>45897</v>
      </c>
      <c r="E2280" s="47">
        <v>198.56</v>
      </c>
      <c r="F2280" s="47">
        <f t="shared" si="233"/>
        <v>17473.28</v>
      </c>
      <c r="G2280" s="48">
        <f t="shared" si="234"/>
        <v>17473.28</v>
      </c>
      <c r="H2280" s="21">
        <v>300518</v>
      </c>
      <c r="I2280" s="21" t="s">
        <v>1825</v>
      </c>
      <c r="J2280" s="21">
        <v>1</v>
      </c>
      <c r="K2280" s="21">
        <v>1</v>
      </c>
      <c r="L2280" s="21">
        <f t="shared" si="235"/>
        <v>0</v>
      </c>
      <c r="M2280" s="21" t="s">
        <v>3298</v>
      </c>
      <c r="N2280" s="30">
        <v>45902</v>
      </c>
      <c r="O2280" s="48">
        <v>20805</v>
      </c>
      <c r="P2280" s="21" t="s">
        <v>254</v>
      </c>
      <c r="Q2280" s="21" t="s">
        <v>2070</v>
      </c>
      <c r="R2280" s="21" t="s">
        <v>847</v>
      </c>
      <c r="S2280" s="3">
        <v>4</v>
      </c>
      <c r="T2280" s="37"/>
      <c r="U2280" s="21" t="s">
        <v>18</v>
      </c>
      <c r="V2280" s="21" t="str">
        <f>VLOOKUP(P2280,'Customer List'!B:C,2,)</f>
        <v>Delhi</v>
      </c>
      <c r="W2280" s="38"/>
      <c r="X2280" s="30">
        <f t="shared" si="239"/>
        <v>45902</v>
      </c>
      <c r="Y2280" s="21">
        <f t="shared" si="236"/>
        <v>0</v>
      </c>
      <c r="Z2280" s="21" t="str">
        <f t="shared" si="237"/>
        <v>Tuesday</v>
      </c>
      <c r="AA2280" s="21" t="str">
        <f t="shared" si="238"/>
        <v>Tuesday</v>
      </c>
      <c r="AB2280" s="21" t="str">
        <f>VLOOKUP(U2280,'Currency Sheet'!A:C,3,)</f>
        <v>DOLLAR</v>
      </c>
      <c r="AC2280" s="42" t="str">
        <f>VLOOKUP(P2280,'Customer List'!B:D,3,)</f>
        <v>Local</v>
      </c>
    </row>
    <row r="2281" spans="1:29" x14ac:dyDescent="0.25">
      <c r="A2281" s="21">
        <v>2280</v>
      </c>
      <c r="B2281" s="21" t="s">
        <v>2763</v>
      </c>
      <c r="C2281" s="30">
        <v>45891</v>
      </c>
      <c r="D2281" s="30">
        <v>45897</v>
      </c>
      <c r="E2281" s="47">
        <v>34</v>
      </c>
      <c r="F2281" s="47">
        <f t="shared" si="233"/>
        <v>2992</v>
      </c>
      <c r="G2281" s="48">
        <f t="shared" si="234"/>
        <v>2992</v>
      </c>
      <c r="H2281" s="21">
        <v>301006</v>
      </c>
      <c r="I2281" s="21" t="s">
        <v>3250</v>
      </c>
      <c r="J2281" s="21">
        <v>1</v>
      </c>
      <c r="K2281" s="21">
        <v>1</v>
      </c>
      <c r="L2281" s="21">
        <f t="shared" si="235"/>
        <v>0</v>
      </c>
      <c r="M2281" s="21" t="s">
        <v>3298</v>
      </c>
      <c r="N2281" s="30">
        <v>45902</v>
      </c>
      <c r="O2281" s="48">
        <v>3562.5</v>
      </c>
      <c r="P2281" s="21" t="s">
        <v>254</v>
      </c>
      <c r="Q2281" s="21" t="s">
        <v>2070</v>
      </c>
      <c r="R2281" s="21" t="s">
        <v>847</v>
      </c>
      <c r="S2281" s="3">
        <v>4</v>
      </c>
      <c r="T2281" s="37"/>
      <c r="U2281" s="21" t="s">
        <v>18</v>
      </c>
      <c r="V2281" s="21" t="str">
        <f>VLOOKUP(P2281,'Customer List'!B:C,2,)</f>
        <v>Delhi</v>
      </c>
      <c r="W2281" s="38"/>
      <c r="X2281" s="30">
        <f t="shared" si="239"/>
        <v>45902</v>
      </c>
      <c r="Y2281" s="21">
        <f t="shared" si="236"/>
        <v>0</v>
      </c>
      <c r="Z2281" s="21" t="str">
        <f t="shared" si="237"/>
        <v>Tuesday</v>
      </c>
      <c r="AA2281" s="21" t="str">
        <f t="shared" si="238"/>
        <v>Tuesday</v>
      </c>
      <c r="AB2281" s="21" t="str">
        <f>VLOOKUP(U2281,'Currency Sheet'!A:C,3,)</f>
        <v>DOLLAR</v>
      </c>
      <c r="AC2281" s="42" t="str">
        <f>VLOOKUP(P2281,'Customer List'!B:D,3,)</f>
        <v>Local</v>
      </c>
    </row>
    <row r="2282" spans="1:29" x14ac:dyDescent="0.25">
      <c r="A2282" s="21">
        <v>2281</v>
      </c>
      <c r="B2282" s="21" t="s">
        <v>2763</v>
      </c>
      <c r="C2282" s="30">
        <v>45891</v>
      </c>
      <c r="D2282" s="30">
        <v>45897</v>
      </c>
      <c r="E2282" s="47">
        <v>77</v>
      </c>
      <c r="F2282" s="47">
        <f t="shared" si="233"/>
        <v>6776</v>
      </c>
      <c r="G2282" s="48">
        <f t="shared" si="234"/>
        <v>6776</v>
      </c>
      <c r="H2282" s="21">
        <v>301306</v>
      </c>
      <c r="I2282" s="21" t="s">
        <v>3251</v>
      </c>
      <c r="J2282" s="21">
        <v>1</v>
      </c>
      <c r="K2282" s="21">
        <v>1</v>
      </c>
      <c r="L2282" s="21">
        <f t="shared" si="235"/>
        <v>0</v>
      </c>
      <c r="M2282" s="21" t="s">
        <v>3273</v>
      </c>
      <c r="N2282" s="30">
        <v>45899</v>
      </c>
      <c r="O2282" s="48">
        <v>10230</v>
      </c>
      <c r="P2282" s="21" t="s">
        <v>2045</v>
      </c>
      <c r="Q2282" s="21">
        <v>58155031992</v>
      </c>
      <c r="R2282" s="21" t="s">
        <v>40</v>
      </c>
      <c r="S2282" s="3">
        <v>4</v>
      </c>
      <c r="T2282" s="37"/>
      <c r="U2282" s="21" t="s">
        <v>18</v>
      </c>
      <c r="V2282" s="21" t="str">
        <f>VLOOKUP(P2282,'Customer List'!B:C,2,)</f>
        <v>Hyderabad</v>
      </c>
      <c r="W2282" s="38"/>
      <c r="X2282" s="30">
        <v>45901</v>
      </c>
      <c r="Y2282" s="21">
        <f t="shared" si="236"/>
        <v>2</v>
      </c>
      <c r="Z2282" s="21" t="str">
        <f t="shared" si="237"/>
        <v>Saturday</v>
      </c>
      <c r="AA2282" s="21" t="str">
        <f t="shared" si="238"/>
        <v>Monday</v>
      </c>
      <c r="AB2282" s="21" t="str">
        <f>VLOOKUP(U2282,'Currency Sheet'!A:C,3,)</f>
        <v>DOLLAR</v>
      </c>
      <c r="AC2282" s="42" t="str">
        <f>VLOOKUP(P2282,'Customer List'!B:D,3,)</f>
        <v>OutStation</v>
      </c>
    </row>
    <row r="2283" spans="1:29" x14ac:dyDescent="0.25">
      <c r="A2283" s="21">
        <v>2282</v>
      </c>
      <c r="B2283" s="21" t="s">
        <v>2763</v>
      </c>
      <c r="C2283" s="30">
        <v>45891</v>
      </c>
      <c r="D2283" s="30">
        <v>45897</v>
      </c>
      <c r="E2283" s="47">
        <v>177.75</v>
      </c>
      <c r="F2283" s="47">
        <f t="shared" si="233"/>
        <v>15642</v>
      </c>
      <c r="G2283" s="48">
        <f t="shared" si="234"/>
        <v>31284</v>
      </c>
      <c r="H2283" s="21">
        <v>301833</v>
      </c>
      <c r="I2283" s="21" t="s">
        <v>3063</v>
      </c>
      <c r="J2283" s="21">
        <v>2</v>
      </c>
      <c r="K2283" s="21">
        <v>2</v>
      </c>
      <c r="L2283" s="21">
        <f t="shared" si="235"/>
        <v>0</v>
      </c>
      <c r="M2283" s="21" t="s">
        <v>3299</v>
      </c>
      <c r="N2283" s="30">
        <v>45902</v>
      </c>
      <c r="O2283" s="48">
        <v>53633.1</v>
      </c>
      <c r="P2283" s="21" t="s">
        <v>652</v>
      </c>
      <c r="Q2283" s="21" t="s">
        <v>2070</v>
      </c>
      <c r="R2283" s="21" t="s">
        <v>637</v>
      </c>
      <c r="S2283" s="3">
        <v>4</v>
      </c>
      <c r="T2283" s="37"/>
      <c r="U2283" s="21" t="s">
        <v>18</v>
      </c>
      <c r="V2283" s="21" t="str">
        <f>VLOOKUP(P2283,'Customer List'!B:C,2,)</f>
        <v>Delhi</v>
      </c>
      <c r="W2283" s="38"/>
      <c r="X2283" s="30">
        <f>IF(OR(R2283 = "PRIYANKA MADAM", R2283 = "DEEPAK", R2283 = "PORTER"),N2283,"")</f>
        <v>45902</v>
      </c>
      <c r="Y2283" s="21">
        <f t="shared" si="236"/>
        <v>0</v>
      </c>
      <c r="Z2283" s="21" t="str">
        <f t="shared" si="237"/>
        <v>Tuesday</v>
      </c>
      <c r="AA2283" s="21" t="str">
        <f t="shared" si="238"/>
        <v>Tuesday</v>
      </c>
      <c r="AB2283" s="21" t="str">
        <f>VLOOKUP(U2283,'Currency Sheet'!A:C,3,)</f>
        <v>DOLLAR</v>
      </c>
      <c r="AC2283" s="42" t="str">
        <f>VLOOKUP(P2283,'Customer List'!B:D,3,)</f>
        <v>Local</v>
      </c>
    </row>
    <row r="2284" spans="1:29" x14ac:dyDescent="0.25">
      <c r="A2284" s="21">
        <v>2283</v>
      </c>
      <c r="B2284" s="21" t="s">
        <v>2763</v>
      </c>
      <c r="C2284" s="30">
        <v>45891</v>
      </c>
      <c r="D2284" s="30">
        <v>45897</v>
      </c>
      <c r="E2284" s="47">
        <v>326.25</v>
      </c>
      <c r="F2284" s="47">
        <f t="shared" si="233"/>
        <v>28710</v>
      </c>
      <c r="G2284" s="48">
        <f t="shared" si="234"/>
        <v>28710</v>
      </c>
      <c r="H2284" s="21">
        <v>303428</v>
      </c>
      <c r="I2284" s="21" t="s">
        <v>3252</v>
      </c>
      <c r="J2284" s="21">
        <v>1</v>
      </c>
      <c r="K2284" s="21">
        <v>1</v>
      </c>
      <c r="L2284" s="21">
        <f t="shared" si="235"/>
        <v>0</v>
      </c>
      <c r="M2284" s="21" t="s">
        <v>3298</v>
      </c>
      <c r="N2284" s="30">
        <v>45902</v>
      </c>
      <c r="O2284" s="48">
        <v>30993.75</v>
      </c>
      <c r="P2284" s="21" t="s">
        <v>254</v>
      </c>
      <c r="Q2284" s="21" t="s">
        <v>2070</v>
      </c>
      <c r="R2284" s="21" t="s">
        <v>847</v>
      </c>
      <c r="S2284" s="3">
        <v>4</v>
      </c>
      <c r="T2284" s="37"/>
      <c r="U2284" s="21" t="s">
        <v>18</v>
      </c>
      <c r="V2284" s="21" t="str">
        <f>VLOOKUP(P2284,'Customer List'!B:C,2,)</f>
        <v>Delhi</v>
      </c>
      <c r="W2284" s="38"/>
      <c r="X2284" s="30">
        <f>IF(OR(R2284 = "PRIYANKA MADAM", R2284 = "DEEPAK", R2284 = "PORTER"),N2284,"")</f>
        <v>45902</v>
      </c>
      <c r="Y2284" s="21">
        <f t="shared" si="236"/>
        <v>0</v>
      </c>
      <c r="Z2284" s="21" t="str">
        <f t="shared" si="237"/>
        <v>Tuesday</v>
      </c>
      <c r="AA2284" s="21" t="str">
        <f t="shared" si="238"/>
        <v>Tuesday</v>
      </c>
      <c r="AB2284" s="21" t="str">
        <f>VLOOKUP(U2284,'Currency Sheet'!A:C,3,)</f>
        <v>DOLLAR</v>
      </c>
      <c r="AC2284" s="42" t="str">
        <f>VLOOKUP(P2284,'Customer List'!B:D,3,)</f>
        <v>Local</v>
      </c>
    </row>
    <row r="2285" spans="1:29" x14ac:dyDescent="0.25">
      <c r="A2285" s="21">
        <v>2284</v>
      </c>
      <c r="B2285" s="21" t="s">
        <v>2763</v>
      </c>
      <c r="C2285" s="30">
        <v>45891</v>
      </c>
      <c r="D2285" s="30">
        <v>45897</v>
      </c>
      <c r="E2285" s="47">
        <v>153</v>
      </c>
      <c r="F2285" s="47">
        <f t="shared" si="233"/>
        <v>13464</v>
      </c>
      <c r="G2285" s="48">
        <f t="shared" si="234"/>
        <v>26928</v>
      </c>
      <c r="H2285" s="21">
        <v>303529</v>
      </c>
      <c r="I2285" s="21" t="s">
        <v>3077</v>
      </c>
      <c r="J2285" s="21">
        <v>2</v>
      </c>
      <c r="K2285" s="21">
        <v>2</v>
      </c>
      <c r="L2285" s="21">
        <f t="shared" si="235"/>
        <v>0</v>
      </c>
      <c r="M2285" s="21" t="s">
        <v>3299</v>
      </c>
      <c r="N2285" s="30">
        <v>45902</v>
      </c>
      <c r="O2285" s="48">
        <v>46165.2</v>
      </c>
      <c r="P2285" s="21" t="s">
        <v>652</v>
      </c>
      <c r="Q2285" s="21" t="s">
        <v>2070</v>
      </c>
      <c r="R2285" s="21" t="s">
        <v>637</v>
      </c>
      <c r="S2285" s="3">
        <v>4</v>
      </c>
      <c r="T2285" s="37"/>
      <c r="U2285" s="21" t="s">
        <v>18</v>
      </c>
      <c r="V2285" s="21" t="str">
        <f>VLOOKUP(P2285,'Customer List'!B:C,2,)</f>
        <v>Delhi</v>
      </c>
      <c r="W2285" s="38"/>
      <c r="X2285" s="30">
        <f>IF(OR(R2285 = "PRIYANKA MADAM", R2285 = "DEEPAK", R2285 = "PORTER"),N2285,"")</f>
        <v>45902</v>
      </c>
      <c r="Y2285" s="21">
        <f t="shared" si="236"/>
        <v>0</v>
      </c>
      <c r="Z2285" s="21" t="str">
        <f t="shared" si="237"/>
        <v>Tuesday</v>
      </c>
      <c r="AA2285" s="21" t="str">
        <f t="shared" si="238"/>
        <v>Tuesday</v>
      </c>
      <c r="AB2285" s="21" t="str">
        <f>VLOOKUP(U2285,'Currency Sheet'!A:C,3,)</f>
        <v>DOLLAR</v>
      </c>
      <c r="AC2285" s="42" t="str">
        <f>VLOOKUP(P2285,'Customer List'!B:D,3,)</f>
        <v>Local</v>
      </c>
    </row>
    <row r="2286" spans="1:29" x14ac:dyDescent="0.25">
      <c r="A2286" s="21">
        <v>2285</v>
      </c>
      <c r="B2286" s="21" t="s">
        <v>2763</v>
      </c>
      <c r="C2286" s="30">
        <v>45891</v>
      </c>
      <c r="D2286" s="30">
        <v>45897</v>
      </c>
      <c r="E2286" s="47">
        <v>85.4</v>
      </c>
      <c r="F2286" s="47">
        <f t="shared" si="233"/>
        <v>7515.2000000000007</v>
      </c>
      <c r="G2286" s="48">
        <f t="shared" si="234"/>
        <v>7515.2000000000007</v>
      </c>
      <c r="H2286" s="21">
        <v>312805</v>
      </c>
      <c r="I2286" s="21" t="s">
        <v>3253</v>
      </c>
      <c r="J2286" s="21">
        <v>1</v>
      </c>
      <c r="K2286" s="21">
        <v>1</v>
      </c>
      <c r="L2286" s="21">
        <f t="shared" si="235"/>
        <v>0</v>
      </c>
      <c r="M2286" s="21" t="s">
        <v>3513</v>
      </c>
      <c r="N2286" s="30">
        <v>45913</v>
      </c>
      <c r="O2286" s="48">
        <v>12444</v>
      </c>
      <c r="P2286" s="21" t="s">
        <v>629</v>
      </c>
      <c r="Q2286" s="21">
        <v>58155619712</v>
      </c>
      <c r="R2286" s="21" t="s">
        <v>40</v>
      </c>
      <c r="S2286" s="3">
        <v>4</v>
      </c>
      <c r="T2286" s="37"/>
      <c r="U2286" s="21" t="s">
        <v>18</v>
      </c>
      <c r="V2286" s="21" t="str">
        <f>VLOOKUP(P2286,'Customer List'!B:C,2,)</f>
        <v>Gujrat</v>
      </c>
      <c r="W2286" s="38"/>
      <c r="X2286" s="30">
        <v>45915</v>
      </c>
      <c r="Y2286" s="21">
        <f t="shared" si="236"/>
        <v>2</v>
      </c>
      <c r="Z2286" s="21" t="str">
        <f t="shared" si="237"/>
        <v>Saturday</v>
      </c>
      <c r="AA2286" s="21" t="str">
        <f t="shared" si="238"/>
        <v>Monday</v>
      </c>
      <c r="AB2286" s="21" t="str">
        <f>VLOOKUP(U2286,'Currency Sheet'!A:C,3,)</f>
        <v>DOLLAR</v>
      </c>
      <c r="AC2286" s="42" t="str">
        <f>VLOOKUP(P2286,'Customer List'!B:D,3,)</f>
        <v>OutStation</v>
      </c>
    </row>
    <row r="2287" spans="1:29" x14ac:dyDescent="0.25">
      <c r="A2287" s="21">
        <v>2286</v>
      </c>
      <c r="B2287" s="21" t="s">
        <v>2763</v>
      </c>
      <c r="C2287" s="30">
        <v>45891</v>
      </c>
      <c r="D2287" s="30">
        <v>45897</v>
      </c>
      <c r="E2287" s="47">
        <v>174.76</v>
      </c>
      <c r="F2287" s="47">
        <f t="shared" si="233"/>
        <v>15378.88</v>
      </c>
      <c r="G2287" s="48">
        <f t="shared" si="234"/>
        <v>15378.88</v>
      </c>
      <c r="H2287" s="21">
        <v>321106</v>
      </c>
      <c r="I2287" s="21" t="s">
        <v>2840</v>
      </c>
      <c r="J2287" s="21">
        <v>1</v>
      </c>
      <c r="K2287" s="21">
        <v>1</v>
      </c>
      <c r="L2287" s="21">
        <f t="shared" si="235"/>
        <v>0</v>
      </c>
      <c r="M2287" s="21" t="s">
        <v>3298</v>
      </c>
      <c r="N2287" s="30">
        <v>45902</v>
      </c>
      <c r="O2287" s="48">
        <v>18311.25</v>
      </c>
      <c r="P2287" s="21" t="s">
        <v>254</v>
      </c>
      <c r="Q2287" s="21" t="s">
        <v>2070</v>
      </c>
      <c r="R2287" s="21" t="s">
        <v>847</v>
      </c>
      <c r="S2287" s="3">
        <v>4</v>
      </c>
      <c r="T2287" s="37"/>
      <c r="U2287" s="21" t="s">
        <v>18</v>
      </c>
      <c r="V2287" s="21" t="str">
        <f>VLOOKUP(P2287,'Customer List'!B:C,2,)</f>
        <v>Delhi</v>
      </c>
      <c r="W2287" s="38"/>
      <c r="X2287" s="30">
        <f>IF(OR(R2287 = "PRIYANKA MADAM", R2287 = "DEEPAK", R2287 = "PORTER"),N2287,"")</f>
        <v>45902</v>
      </c>
      <c r="Y2287" s="21">
        <f t="shared" si="236"/>
        <v>0</v>
      </c>
      <c r="Z2287" s="21" t="str">
        <f t="shared" si="237"/>
        <v>Tuesday</v>
      </c>
      <c r="AA2287" s="21" t="str">
        <f t="shared" si="238"/>
        <v>Tuesday</v>
      </c>
      <c r="AB2287" s="21" t="str">
        <f>VLOOKUP(U2287,'Currency Sheet'!A:C,3,)</f>
        <v>DOLLAR</v>
      </c>
      <c r="AC2287" s="42" t="str">
        <f>VLOOKUP(P2287,'Customer List'!B:D,3,)</f>
        <v>Local</v>
      </c>
    </row>
    <row r="2288" spans="1:29" x14ac:dyDescent="0.25">
      <c r="A2288" s="21">
        <v>2287</v>
      </c>
      <c r="B2288" s="21" t="s">
        <v>2763</v>
      </c>
      <c r="C2288" s="30">
        <v>45891</v>
      </c>
      <c r="D2288" s="30">
        <v>45897</v>
      </c>
      <c r="E2288" s="47">
        <v>259.76</v>
      </c>
      <c r="F2288" s="47">
        <f t="shared" si="233"/>
        <v>22858.879999999997</v>
      </c>
      <c r="G2288" s="48">
        <f t="shared" si="234"/>
        <v>22858.879999999997</v>
      </c>
      <c r="H2288" s="21">
        <v>327020</v>
      </c>
      <c r="I2288" s="21" t="s">
        <v>3254</v>
      </c>
      <c r="J2288" s="21">
        <v>1</v>
      </c>
      <c r="K2288" s="21">
        <v>1</v>
      </c>
      <c r="L2288" s="21">
        <f t="shared" si="235"/>
        <v>0</v>
      </c>
      <c r="M2288" s="21" t="s">
        <v>3298</v>
      </c>
      <c r="N2288" s="30">
        <v>45902</v>
      </c>
      <c r="O2288" s="48">
        <v>27217.5</v>
      </c>
      <c r="P2288" s="21" t="s">
        <v>254</v>
      </c>
      <c r="Q2288" s="21" t="s">
        <v>2070</v>
      </c>
      <c r="R2288" s="21" t="s">
        <v>847</v>
      </c>
      <c r="S2288" s="3">
        <v>4</v>
      </c>
      <c r="T2288" s="37"/>
      <c r="U2288" s="21" t="s">
        <v>18</v>
      </c>
      <c r="V2288" s="21" t="str">
        <f>VLOOKUP(P2288,'Customer List'!B:C,2,)</f>
        <v>Delhi</v>
      </c>
      <c r="W2288" s="38"/>
      <c r="X2288" s="30">
        <f>IF(OR(R2288 = "PRIYANKA MADAM", R2288 = "DEEPAK", R2288 = "PORTER"),N2288,"")</f>
        <v>45902</v>
      </c>
      <c r="Y2288" s="21">
        <f t="shared" si="236"/>
        <v>0</v>
      </c>
      <c r="Z2288" s="21" t="str">
        <f t="shared" si="237"/>
        <v>Tuesday</v>
      </c>
      <c r="AA2288" s="21" t="str">
        <f t="shared" si="238"/>
        <v>Tuesday</v>
      </c>
      <c r="AB2288" s="21" t="str">
        <f>VLOOKUP(U2288,'Currency Sheet'!A:C,3,)</f>
        <v>DOLLAR</v>
      </c>
      <c r="AC2288" s="42" t="str">
        <f>VLOOKUP(P2288,'Customer List'!B:D,3,)</f>
        <v>Local</v>
      </c>
    </row>
    <row r="2289" spans="1:29" x14ac:dyDescent="0.25">
      <c r="A2289" s="21">
        <v>2288</v>
      </c>
      <c r="B2289" s="21" t="s">
        <v>2763</v>
      </c>
      <c r="C2289" s="30">
        <v>45891</v>
      </c>
      <c r="D2289" s="30">
        <v>45897</v>
      </c>
      <c r="E2289" s="47">
        <v>277.5</v>
      </c>
      <c r="F2289" s="47">
        <f t="shared" si="233"/>
        <v>24420</v>
      </c>
      <c r="G2289" s="48">
        <f t="shared" si="234"/>
        <v>24420</v>
      </c>
      <c r="H2289" s="21">
        <v>329714</v>
      </c>
      <c r="I2289" s="21" t="s">
        <v>3255</v>
      </c>
      <c r="J2289" s="21">
        <v>1</v>
      </c>
      <c r="K2289" s="21">
        <v>1</v>
      </c>
      <c r="L2289" s="21">
        <f t="shared" si="235"/>
        <v>0</v>
      </c>
      <c r="M2289" s="21" t="s">
        <v>3298</v>
      </c>
      <c r="N2289" s="30">
        <v>45902</v>
      </c>
      <c r="O2289" s="48">
        <v>26362.5</v>
      </c>
      <c r="P2289" s="21" t="s">
        <v>254</v>
      </c>
      <c r="Q2289" s="21" t="s">
        <v>2070</v>
      </c>
      <c r="R2289" s="21" t="s">
        <v>847</v>
      </c>
      <c r="S2289" s="3">
        <v>4</v>
      </c>
      <c r="T2289" s="37"/>
      <c r="U2289" s="21" t="s">
        <v>18</v>
      </c>
      <c r="V2289" s="21" t="str">
        <f>VLOOKUP(P2289,'Customer List'!B:C,2,)</f>
        <v>Delhi</v>
      </c>
      <c r="W2289" s="38"/>
      <c r="X2289" s="30">
        <f>IF(OR(R2289 = "PRIYANKA MADAM", R2289 = "DEEPAK", R2289 = "PORTER"),N2289,"")</f>
        <v>45902</v>
      </c>
      <c r="Y2289" s="21">
        <f t="shared" si="236"/>
        <v>0</v>
      </c>
      <c r="Z2289" s="21" t="str">
        <f t="shared" si="237"/>
        <v>Tuesday</v>
      </c>
      <c r="AA2289" s="21" t="str">
        <f t="shared" si="238"/>
        <v>Tuesday</v>
      </c>
      <c r="AB2289" s="21" t="str">
        <f>VLOOKUP(U2289,'Currency Sheet'!A:C,3,)</f>
        <v>DOLLAR</v>
      </c>
      <c r="AC2289" s="42" t="str">
        <f>VLOOKUP(P2289,'Customer List'!B:D,3,)</f>
        <v>Local</v>
      </c>
    </row>
    <row r="2290" spans="1:29" x14ac:dyDescent="0.25">
      <c r="A2290" s="21">
        <v>2289</v>
      </c>
      <c r="B2290" s="21" t="s">
        <v>2763</v>
      </c>
      <c r="C2290" s="30">
        <v>45891</v>
      </c>
      <c r="D2290" s="30">
        <v>45897</v>
      </c>
      <c r="E2290" s="47">
        <v>291.89999999999998</v>
      </c>
      <c r="F2290" s="47">
        <f t="shared" si="233"/>
        <v>25687.199999999997</v>
      </c>
      <c r="G2290" s="48">
        <f t="shared" si="234"/>
        <v>25687.199999999997</v>
      </c>
      <c r="H2290" s="21">
        <v>331328</v>
      </c>
      <c r="I2290" s="21" t="s">
        <v>3256</v>
      </c>
      <c r="J2290" s="21">
        <v>1</v>
      </c>
      <c r="K2290" s="21">
        <v>1</v>
      </c>
      <c r="L2290" s="21">
        <f t="shared" si="235"/>
        <v>0</v>
      </c>
      <c r="M2290" s="21" t="s">
        <v>3270</v>
      </c>
      <c r="N2290" s="30">
        <v>45899</v>
      </c>
      <c r="O2290" s="48">
        <v>45244.5</v>
      </c>
      <c r="P2290" s="21" t="s">
        <v>891</v>
      </c>
      <c r="Q2290" s="21">
        <v>58155037286</v>
      </c>
      <c r="R2290" s="21" t="s">
        <v>40</v>
      </c>
      <c r="S2290" s="3">
        <v>4</v>
      </c>
      <c r="T2290" s="37"/>
      <c r="U2290" s="21" t="s">
        <v>18</v>
      </c>
      <c r="V2290" s="21" t="str">
        <f>VLOOKUP(P2290,'Customer List'!B:C,2,)</f>
        <v>Banglore</v>
      </c>
      <c r="W2290" s="38"/>
      <c r="X2290" s="30">
        <v>45901</v>
      </c>
      <c r="Y2290" s="21">
        <f t="shared" si="236"/>
        <v>2</v>
      </c>
      <c r="Z2290" s="21" t="str">
        <f t="shared" si="237"/>
        <v>Saturday</v>
      </c>
      <c r="AA2290" s="21" t="str">
        <f t="shared" si="238"/>
        <v>Monday</v>
      </c>
      <c r="AB2290" s="21" t="str">
        <f>VLOOKUP(U2290,'Currency Sheet'!A:C,3,)</f>
        <v>DOLLAR</v>
      </c>
      <c r="AC2290" s="42" t="str">
        <f>VLOOKUP(P2290,'Customer List'!B:D,3,)</f>
        <v>OutStation</v>
      </c>
    </row>
    <row r="2291" spans="1:29" x14ac:dyDescent="0.25">
      <c r="A2291" s="21">
        <v>2290</v>
      </c>
      <c r="B2291" s="21" t="s">
        <v>2763</v>
      </c>
      <c r="C2291" s="30">
        <v>45891</v>
      </c>
      <c r="D2291" s="30">
        <v>45897</v>
      </c>
      <c r="E2291" s="47">
        <v>217.6</v>
      </c>
      <c r="F2291" s="47">
        <f t="shared" si="233"/>
        <v>19148.8</v>
      </c>
      <c r="G2291" s="48">
        <f t="shared" si="234"/>
        <v>19148.8</v>
      </c>
      <c r="H2291" s="21">
        <v>333810</v>
      </c>
      <c r="I2291" s="21" t="s">
        <v>3138</v>
      </c>
      <c r="J2291" s="21">
        <v>1</v>
      </c>
      <c r="K2291" s="21">
        <v>1</v>
      </c>
      <c r="L2291" s="21">
        <f t="shared" si="235"/>
        <v>0</v>
      </c>
      <c r="M2291" s="21" t="s">
        <v>3298</v>
      </c>
      <c r="N2291" s="30">
        <v>45902</v>
      </c>
      <c r="O2291" s="48">
        <v>22800</v>
      </c>
      <c r="P2291" s="21" t="s">
        <v>254</v>
      </c>
      <c r="Q2291" s="21" t="s">
        <v>2070</v>
      </c>
      <c r="R2291" s="21" t="s">
        <v>847</v>
      </c>
      <c r="S2291" s="3">
        <v>4</v>
      </c>
      <c r="T2291" s="37"/>
      <c r="U2291" s="21" t="s">
        <v>18</v>
      </c>
      <c r="V2291" s="21" t="str">
        <f>VLOOKUP(P2291,'Customer List'!B:C,2,)</f>
        <v>Delhi</v>
      </c>
      <c r="W2291" s="38"/>
      <c r="X2291" s="30">
        <f>IF(OR(R2291 = "PRIYANKA MADAM", R2291 = "DEEPAK", R2291 = "PORTER"),N2291,"")</f>
        <v>45902</v>
      </c>
      <c r="Y2291" s="21">
        <f t="shared" si="236"/>
        <v>0</v>
      </c>
      <c r="Z2291" s="21" t="str">
        <f t="shared" si="237"/>
        <v>Tuesday</v>
      </c>
      <c r="AA2291" s="21" t="str">
        <f t="shared" si="238"/>
        <v>Tuesday</v>
      </c>
      <c r="AB2291" s="21" t="str">
        <f>VLOOKUP(U2291,'Currency Sheet'!A:C,3,)</f>
        <v>DOLLAR</v>
      </c>
      <c r="AC2291" s="42" t="str">
        <f>VLOOKUP(P2291,'Customer List'!B:D,3,)</f>
        <v>Local</v>
      </c>
    </row>
    <row r="2292" spans="1:29" x14ac:dyDescent="0.25">
      <c r="A2292" s="21">
        <v>2291</v>
      </c>
      <c r="B2292" s="21" t="s">
        <v>2763</v>
      </c>
      <c r="C2292" s="30">
        <v>45891</v>
      </c>
      <c r="D2292" s="30">
        <v>45897</v>
      </c>
      <c r="E2292" s="47">
        <v>142.5</v>
      </c>
      <c r="F2292" s="47">
        <f t="shared" si="233"/>
        <v>12540</v>
      </c>
      <c r="G2292" s="48">
        <f t="shared" si="234"/>
        <v>25080</v>
      </c>
      <c r="H2292" s="21">
        <v>344007</v>
      </c>
      <c r="I2292" s="21" t="s">
        <v>3080</v>
      </c>
      <c r="J2292" s="21">
        <v>2</v>
      </c>
      <c r="K2292" s="21">
        <v>2</v>
      </c>
      <c r="L2292" s="21">
        <f t="shared" si="235"/>
        <v>0</v>
      </c>
      <c r="M2292" s="21" t="s">
        <v>3299</v>
      </c>
      <c r="N2292" s="30">
        <v>45902</v>
      </c>
      <c r="O2292" s="48">
        <v>42997</v>
      </c>
      <c r="P2292" s="21" t="s">
        <v>652</v>
      </c>
      <c r="Q2292" s="21" t="s">
        <v>2070</v>
      </c>
      <c r="R2292" s="21" t="s">
        <v>637</v>
      </c>
      <c r="S2292" s="3">
        <v>4</v>
      </c>
      <c r="T2292" s="37"/>
      <c r="U2292" s="21" t="s">
        <v>18</v>
      </c>
      <c r="V2292" s="21" t="str">
        <f>VLOOKUP(P2292,'Customer List'!B:C,2,)</f>
        <v>Delhi</v>
      </c>
      <c r="W2292" s="38"/>
      <c r="X2292" s="30">
        <f>IF(OR(R2292 = "PRIYANKA MADAM", R2292 = "DEEPAK", R2292 = "PORTER"),N2292,"")</f>
        <v>45902</v>
      </c>
      <c r="Y2292" s="21">
        <f t="shared" si="236"/>
        <v>0</v>
      </c>
      <c r="Z2292" s="21" t="str">
        <f t="shared" si="237"/>
        <v>Tuesday</v>
      </c>
      <c r="AA2292" s="21" t="str">
        <f t="shared" si="238"/>
        <v>Tuesday</v>
      </c>
      <c r="AB2292" s="21" t="str">
        <f>VLOOKUP(U2292,'Currency Sheet'!A:C,3,)</f>
        <v>DOLLAR</v>
      </c>
      <c r="AC2292" s="42" t="str">
        <f>VLOOKUP(P2292,'Customer List'!B:D,3,)</f>
        <v>Local</v>
      </c>
    </row>
    <row r="2293" spans="1:29" x14ac:dyDescent="0.25">
      <c r="A2293" s="21">
        <v>2292</v>
      </c>
      <c r="B2293" s="21" t="s">
        <v>2763</v>
      </c>
      <c r="C2293" s="30">
        <v>45891</v>
      </c>
      <c r="D2293" s="30">
        <v>45897</v>
      </c>
      <c r="E2293" s="47">
        <v>144.75</v>
      </c>
      <c r="F2293" s="47">
        <f t="shared" si="233"/>
        <v>12738</v>
      </c>
      <c r="G2293" s="48">
        <f t="shared" si="234"/>
        <v>25476</v>
      </c>
      <c r="H2293" s="21">
        <v>362533</v>
      </c>
      <c r="I2293" s="21" t="s">
        <v>2838</v>
      </c>
      <c r="J2293" s="21">
        <v>2</v>
      </c>
      <c r="K2293" s="21">
        <v>2</v>
      </c>
      <c r="L2293" s="21">
        <f t="shared" si="235"/>
        <v>0</v>
      </c>
      <c r="M2293" s="21" t="s">
        <v>3299</v>
      </c>
      <c r="N2293" s="30">
        <v>45902</v>
      </c>
      <c r="O2293" s="48">
        <v>43675.9</v>
      </c>
      <c r="P2293" s="21" t="s">
        <v>652</v>
      </c>
      <c r="Q2293" s="21" t="s">
        <v>2070</v>
      </c>
      <c r="R2293" s="21" t="s">
        <v>637</v>
      </c>
      <c r="S2293" s="3">
        <v>4</v>
      </c>
      <c r="T2293" s="37"/>
      <c r="U2293" s="21" t="s">
        <v>18</v>
      </c>
      <c r="V2293" s="21" t="str">
        <f>VLOOKUP(P2293,'Customer List'!B:C,2,)</f>
        <v>Delhi</v>
      </c>
      <c r="W2293" s="38"/>
      <c r="X2293" s="30">
        <f>IF(OR(R2293 = "PRIYANKA MADAM", R2293 = "DEEPAK", R2293 = "PORTER"),N2293,"")</f>
        <v>45902</v>
      </c>
      <c r="Y2293" s="21">
        <f t="shared" si="236"/>
        <v>0</v>
      </c>
      <c r="Z2293" s="21" t="str">
        <f t="shared" si="237"/>
        <v>Tuesday</v>
      </c>
      <c r="AA2293" s="21" t="str">
        <f t="shared" si="238"/>
        <v>Tuesday</v>
      </c>
      <c r="AB2293" s="21" t="str">
        <f>VLOOKUP(U2293,'Currency Sheet'!A:C,3,)</f>
        <v>DOLLAR</v>
      </c>
      <c r="AC2293" s="42" t="str">
        <f>VLOOKUP(P2293,'Customer List'!B:D,3,)</f>
        <v>Local</v>
      </c>
    </row>
    <row r="2294" spans="1:29" x14ac:dyDescent="0.25">
      <c r="A2294" s="21">
        <v>2293</v>
      </c>
      <c r="B2294" s="21" t="s">
        <v>2763</v>
      </c>
      <c r="C2294" s="30">
        <v>45891</v>
      </c>
      <c r="D2294" s="30">
        <v>45897</v>
      </c>
      <c r="E2294" s="47">
        <v>62.3</v>
      </c>
      <c r="F2294" s="47">
        <f t="shared" si="233"/>
        <v>5482.4</v>
      </c>
      <c r="G2294" s="48">
        <f t="shared" si="234"/>
        <v>5482.4</v>
      </c>
      <c r="H2294" s="21">
        <v>362601</v>
      </c>
      <c r="I2294" s="21" t="s">
        <v>3257</v>
      </c>
      <c r="J2294" s="21">
        <v>1</v>
      </c>
      <c r="K2294" s="21">
        <v>1</v>
      </c>
      <c r="L2294" s="21">
        <f t="shared" si="235"/>
        <v>0</v>
      </c>
      <c r="M2294" s="21" t="s">
        <v>3269</v>
      </c>
      <c r="N2294" s="30">
        <v>45899</v>
      </c>
      <c r="O2294" s="48">
        <v>9932.4</v>
      </c>
      <c r="P2294" s="21" t="s">
        <v>211</v>
      </c>
      <c r="Q2294" s="21">
        <v>58155038421</v>
      </c>
      <c r="R2294" s="21" t="s">
        <v>40</v>
      </c>
      <c r="S2294" s="3">
        <v>4</v>
      </c>
      <c r="T2294" s="37"/>
      <c r="U2294" s="21" t="s">
        <v>18</v>
      </c>
      <c r="V2294" s="21" t="str">
        <f>VLOOKUP(P2294,'Customer List'!B:C,2,)</f>
        <v>Banglore</v>
      </c>
      <c r="W2294" s="38"/>
      <c r="X2294" s="30">
        <v>45901</v>
      </c>
      <c r="Y2294" s="21">
        <f t="shared" si="236"/>
        <v>2</v>
      </c>
      <c r="Z2294" s="21" t="str">
        <f t="shared" si="237"/>
        <v>Saturday</v>
      </c>
      <c r="AA2294" s="21" t="str">
        <f t="shared" si="238"/>
        <v>Monday</v>
      </c>
      <c r="AB2294" s="21" t="str">
        <f>VLOOKUP(U2294,'Currency Sheet'!A:C,3,)</f>
        <v>DOLLAR</v>
      </c>
      <c r="AC2294" s="42" t="str">
        <f>VLOOKUP(P2294,'Customer List'!B:D,3,)</f>
        <v>OutStation</v>
      </c>
    </row>
    <row r="2295" spans="1:29" x14ac:dyDescent="0.25">
      <c r="A2295" s="21">
        <v>2294</v>
      </c>
      <c r="B2295" s="21" t="s">
        <v>2763</v>
      </c>
      <c r="C2295" s="30">
        <v>45891</v>
      </c>
      <c r="D2295" s="30">
        <v>45897</v>
      </c>
      <c r="E2295" s="47">
        <v>144.19999999999999</v>
      </c>
      <c r="F2295" s="47">
        <f t="shared" si="233"/>
        <v>12689.599999999999</v>
      </c>
      <c r="G2295" s="48">
        <f t="shared" si="234"/>
        <v>12689.599999999999</v>
      </c>
      <c r="H2295" s="21">
        <v>367116</v>
      </c>
      <c r="I2295" s="21" t="s">
        <v>3208</v>
      </c>
      <c r="J2295" s="21">
        <v>1</v>
      </c>
      <c r="K2295" s="21">
        <v>1</v>
      </c>
      <c r="L2295" s="21">
        <f t="shared" si="235"/>
        <v>0</v>
      </c>
      <c r="M2295" s="21" t="s">
        <v>3275</v>
      </c>
      <c r="N2295" s="30">
        <v>45899</v>
      </c>
      <c r="O2295" s="48">
        <v>19158</v>
      </c>
      <c r="P2295" s="21" t="s">
        <v>2045</v>
      </c>
      <c r="Q2295" s="21">
        <v>58155031992</v>
      </c>
      <c r="R2295" s="21" t="s">
        <v>40</v>
      </c>
      <c r="S2295" s="3">
        <v>4</v>
      </c>
      <c r="T2295" s="37"/>
      <c r="U2295" s="21" t="s">
        <v>18</v>
      </c>
      <c r="V2295" s="21" t="str">
        <f>VLOOKUP(P2295,'Customer List'!B:C,2,)</f>
        <v>Hyderabad</v>
      </c>
      <c r="W2295" s="38"/>
      <c r="X2295" s="30">
        <v>45901</v>
      </c>
      <c r="Y2295" s="21">
        <f t="shared" si="236"/>
        <v>2</v>
      </c>
      <c r="Z2295" s="21" t="str">
        <f t="shared" si="237"/>
        <v>Saturday</v>
      </c>
      <c r="AA2295" s="21" t="str">
        <f t="shared" si="238"/>
        <v>Monday</v>
      </c>
      <c r="AB2295" s="21" t="str">
        <f>VLOOKUP(U2295,'Currency Sheet'!A:C,3,)</f>
        <v>DOLLAR</v>
      </c>
      <c r="AC2295" s="42" t="str">
        <f>VLOOKUP(P2295,'Customer List'!B:D,3,)</f>
        <v>OutStation</v>
      </c>
    </row>
    <row r="2296" spans="1:29" x14ac:dyDescent="0.25">
      <c r="A2296" s="21">
        <v>2295</v>
      </c>
      <c r="B2296" s="21" t="s">
        <v>2763</v>
      </c>
      <c r="C2296" s="30">
        <v>45891</v>
      </c>
      <c r="D2296" s="30">
        <v>45897</v>
      </c>
      <c r="E2296" s="47">
        <v>195.84</v>
      </c>
      <c r="F2296" s="47">
        <f t="shared" si="233"/>
        <v>17233.920000000002</v>
      </c>
      <c r="G2296" s="48">
        <f t="shared" si="234"/>
        <v>17233.920000000002</v>
      </c>
      <c r="H2296" s="21">
        <v>368514</v>
      </c>
      <c r="I2296" s="21" t="s">
        <v>1691</v>
      </c>
      <c r="J2296" s="21">
        <v>1</v>
      </c>
      <c r="K2296" s="21">
        <v>1</v>
      </c>
      <c r="L2296" s="21">
        <f t="shared" si="235"/>
        <v>0</v>
      </c>
      <c r="M2296" s="21" t="s">
        <v>3298</v>
      </c>
      <c r="N2296" s="30">
        <v>45902</v>
      </c>
      <c r="O2296" s="48">
        <v>20520</v>
      </c>
      <c r="P2296" s="21" t="s">
        <v>254</v>
      </c>
      <c r="Q2296" s="21" t="s">
        <v>2070</v>
      </c>
      <c r="R2296" s="21" t="s">
        <v>847</v>
      </c>
      <c r="S2296" s="3">
        <v>4</v>
      </c>
      <c r="T2296" s="37"/>
      <c r="U2296" s="21" t="s">
        <v>18</v>
      </c>
      <c r="V2296" s="21" t="str">
        <f>VLOOKUP(P2296,'Customer List'!B:C,2,)</f>
        <v>Delhi</v>
      </c>
      <c r="W2296" s="38"/>
      <c r="X2296" s="30">
        <f>IF(OR(R2296 = "PRIYANKA MADAM", R2296 = "DEEPAK", R2296 = "PORTER"),N2296,"")</f>
        <v>45902</v>
      </c>
      <c r="Y2296" s="21">
        <f t="shared" si="236"/>
        <v>0</v>
      </c>
      <c r="Z2296" s="21" t="str">
        <f t="shared" si="237"/>
        <v>Tuesday</v>
      </c>
      <c r="AA2296" s="21" t="str">
        <f t="shared" si="238"/>
        <v>Tuesday</v>
      </c>
      <c r="AB2296" s="21" t="str">
        <f>VLOOKUP(U2296,'Currency Sheet'!A:C,3,)</f>
        <v>DOLLAR</v>
      </c>
      <c r="AC2296" s="42" t="str">
        <f>VLOOKUP(P2296,'Customer List'!B:D,3,)</f>
        <v>Local</v>
      </c>
    </row>
    <row r="2297" spans="1:29" x14ac:dyDescent="0.25">
      <c r="A2297" s="21">
        <v>2296</v>
      </c>
      <c r="B2297" s="21" t="s">
        <v>2763</v>
      </c>
      <c r="C2297" s="30">
        <v>45891</v>
      </c>
      <c r="D2297" s="30">
        <v>45897</v>
      </c>
      <c r="E2297" s="47">
        <v>180.2</v>
      </c>
      <c r="F2297" s="47">
        <f t="shared" si="233"/>
        <v>15857.599999999999</v>
      </c>
      <c r="G2297" s="48">
        <f t="shared" si="234"/>
        <v>15857.599999999999</v>
      </c>
      <c r="H2297" s="21">
        <v>374204</v>
      </c>
      <c r="I2297" s="21" t="s">
        <v>3258</v>
      </c>
      <c r="J2297" s="21">
        <v>1</v>
      </c>
      <c r="K2297" s="21">
        <v>1</v>
      </c>
      <c r="L2297" s="21">
        <f t="shared" si="235"/>
        <v>0</v>
      </c>
      <c r="M2297" s="21" t="s">
        <v>3298</v>
      </c>
      <c r="N2297" s="30">
        <v>45902</v>
      </c>
      <c r="O2297" s="48">
        <v>18881.25</v>
      </c>
      <c r="P2297" s="21" t="s">
        <v>254</v>
      </c>
      <c r="Q2297" s="21" t="s">
        <v>2070</v>
      </c>
      <c r="R2297" s="21" t="s">
        <v>847</v>
      </c>
      <c r="S2297" s="3">
        <v>4</v>
      </c>
      <c r="T2297" s="37"/>
      <c r="U2297" s="21" t="s">
        <v>18</v>
      </c>
      <c r="V2297" s="21" t="str">
        <f>VLOOKUP(P2297,'Customer List'!B:C,2,)</f>
        <v>Delhi</v>
      </c>
      <c r="W2297" s="38"/>
      <c r="X2297" s="30">
        <f>IF(OR(R2297 = "PRIYANKA MADAM", R2297 = "DEEPAK", R2297 = "PORTER"),N2297,"")</f>
        <v>45902</v>
      </c>
      <c r="Y2297" s="21">
        <f t="shared" si="236"/>
        <v>0</v>
      </c>
      <c r="Z2297" s="21" t="str">
        <f t="shared" si="237"/>
        <v>Tuesday</v>
      </c>
      <c r="AA2297" s="21" t="str">
        <f t="shared" si="238"/>
        <v>Tuesday</v>
      </c>
      <c r="AB2297" s="21" t="str">
        <f>VLOOKUP(U2297,'Currency Sheet'!A:C,3,)</f>
        <v>DOLLAR</v>
      </c>
      <c r="AC2297" s="42" t="str">
        <f>VLOOKUP(P2297,'Customer List'!B:D,3,)</f>
        <v>Local</v>
      </c>
    </row>
    <row r="2298" spans="1:29" x14ac:dyDescent="0.25">
      <c r="A2298" s="21">
        <v>2297</v>
      </c>
      <c r="B2298" s="21" t="s">
        <v>2763</v>
      </c>
      <c r="C2298" s="30">
        <v>45891</v>
      </c>
      <c r="D2298" s="30">
        <v>45897</v>
      </c>
      <c r="E2298" s="47">
        <v>102.2</v>
      </c>
      <c r="F2298" s="47">
        <f t="shared" si="233"/>
        <v>8993.6</v>
      </c>
      <c r="G2298" s="48">
        <f t="shared" si="234"/>
        <v>8993.6</v>
      </c>
      <c r="H2298" s="21">
        <v>392305</v>
      </c>
      <c r="I2298" s="21" t="s">
        <v>3259</v>
      </c>
      <c r="J2298" s="21">
        <v>1</v>
      </c>
      <c r="K2298" s="21">
        <v>1</v>
      </c>
      <c r="L2298" s="21">
        <f t="shared" si="235"/>
        <v>0</v>
      </c>
      <c r="M2298" s="21" t="s">
        <v>3513</v>
      </c>
      <c r="N2298" s="30">
        <v>45913</v>
      </c>
      <c r="O2298" s="48">
        <v>14892</v>
      </c>
      <c r="P2298" s="21" t="s">
        <v>629</v>
      </c>
      <c r="Q2298" s="21">
        <v>58155619712</v>
      </c>
      <c r="R2298" s="21" t="s">
        <v>40</v>
      </c>
      <c r="S2298" s="3">
        <v>4</v>
      </c>
      <c r="T2298" s="37"/>
      <c r="U2298" s="21" t="s">
        <v>18</v>
      </c>
      <c r="V2298" s="21" t="str">
        <f>VLOOKUP(P2298,'Customer List'!B:C,2,)</f>
        <v>Gujrat</v>
      </c>
      <c r="W2298" s="38"/>
      <c r="X2298" s="30">
        <v>45915</v>
      </c>
      <c r="Y2298" s="21">
        <f t="shared" si="236"/>
        <v>2</v>
      </c>
      <c r="Z2298" s="21" t="str">
        <f t="shared" si="237"/>
        <v>Saturday</v>
      </c>
      <c r="AA2298" s="21" t="str">
        <f t="shared" si="238"/>
        <v>Monday</v>
      </c>
      <c r="AB2298" s="21" t="str">
        <f>VLOOKUP(U2298,'Currency Sheet'!A:C,3,)</f>
        <v>DOLLAR</v>
      </c>
      <c r="AC2298" s="42" t="str">
        <f>VLOOKUP(P2298,'Customer List'!B:D,3,)</f>
        <v>OutStation</v>
      </c>
    </row>
    <row r="2299" spans="1:29" x14ac:dyDescent="0.25">
      <c r="A2299" s="21">
        <v>2298</v>
      </c>
      <c r="B2299" s="21" t="s">
        <v>2763</v>
      </c>
      <c r="C2299" s="30">
        <v>45891</v>
      </c>
      <c r="D2299" s="30">
        <v>45897</v>
      </c>
      <c r="E2299" s="47">
        <v>227.8</v>
      </c>
      <c r="F2299" s="47">
        <f t="shared" si="233"/>
        <v>20046.400000000001</v>
      </c>
      <c r="G2299" s="48">
        <f t="shared" si="234"/>
        <v>40092.800000000003</v>
      </c>
      <c r="H2299" s="21">
        <v>396406</v>
      </c>
      <c r="I2299" s="21" t="s">
        <v>3260</v>
      </c>
      <c r="J2299" s="21">
        <v>2</v>
      </c>
      <c r="K2299" s="21">
        <v>2</v>
      </c>
      <c r="L2299" s="21">
        <f t="shared" si="235"/>
        <v>0</v>
      </c>
      <c r="M2299" s="21" t="s">
        <v>3298</v>
      </c>
      <c r="N2299" s="30">
        <v>45902</v>
      </c>
      <c r="O2299" s="48">
        <v>47737.5</v>
      </c>
      <c r="P2299" s="21" t="s">
        <v>254</v>
      </c>
      <c r="Q2299" s="21" t="s">
        <v>2070</v>
      </c>
      <c r="R2299" s="21" t="s">
        <v>847</v>
      </c>
      <c r="S2299" s="3">
        <v>4</v>
      </c>
      <c r="T2299" s="37"/>
      <c r="U2299" s="21" t="s">
        <v>18</v>
      </c>
      <c r="V2299" s="21" t="str">
        <f>VLOOKUP(P2299,'Customer List'!B:C,2,)</f>
        <v>Delhi</v>
      </c>
      <c r="W2299" s="38"/>
      <c r="X2299" s="30">
        <f>IF(OR(R2299 = "PRIYANKA MADAM", R2299 = "DEEPAK", R2299 = "PORTER"),N2299,"")</f>
        <v>45902</v>
      </c>
      <c r="Y2299" s="21">
        <f t="shared" si="236"/>
        <v>0</v>
      </c>
      <c r="Z2299" s="21" t="str">
        <f t="shared" si="237"/>
        <v>Tuesday</v>
      </c>
      <c r="AA2299" s="21" t="str">
        <f t="shared" si="238"/>
        <v>Tuesday</v>
      </c>
      <c r="AB2299" s="21" t="str">
        <f>VLOOKUP(U2299,'Currency Sheet'!A:C,3,)</f>
        <v>DOLLAR</v>
      </c>
      <c r="AC2299" s="42" t="str">
        <f>VLOOKUP(P2299,'Customer List'!B:D,3,)</f>
        <v>Local</v>
      </c>
    </row>
    <row r="2300" spans="1:29" x14ac:dyDescent="0.25">
      <c r="A2300" s="21">
        <v>2299</v>
      </c>
      <c r="B2300" s="21" t="s">
        <v>2763</v>
      </c>
      <c r="C2300" s="30">
        <v>45891</v>
      </c>
      <c r="D2300" s="30">
        <v>45897</v>
      </c>
      <c r="E2300" s="47">
        <v>64.400000000000006</v>
      </c>
      <c r="F2300" s="47">
        <f t="shared" si="233"/>
        <v>5667.2000000000007</v>
      </c>
      <c r="G2300" s="48">
        <f t="shared" si="234"/>
        <v>5667.2000000000007</v>
      </c>
      <c r="H2300" s="21">
        <v>400212</v>
      </c>
      <c r="I2300" s="21" t="s">
        <v>3087</v>
      </c>
      <c r="J2300" s="21">
        <v>1</v>
      </c>
      <c r="K2300" s="21">
        <v>1</v>
      </c>
      <c r="L2300" s="21">
        <f t="shared" si="235"/>
        <v>0</v>
      </c>
      <c r="M2300" s="21" t="s">
        <v>3513</v>
      </c>
      <c r="N2300" s="30">
        <v>45913</v>
      </c>
      <c r="O2300" s="48">
        <v>9384</v>
      </c>
      <c r="P2300" s="21" t="s">
        <v>629</v>
      </c>
      <c r="Q2300" s="21">
        <v>58155619712</v>
      </c>
      <c r="R2300" s="21" t="s">
        <v>40</v>
      </c>
      <c r="S2300" s="3">
        <v>4</v>
      </c>
      <c r="T2300" s="37"/>
      <c r="U2300" s="21" t="s">
        <v>18</v>
      </c>
      <c r="V2300" s="21" t="str">
        <f>VLOOKUP(P2300,'Customer List'!B:C,2,)</f>
        <v>Gujrat</v>
      </c>
      <c r="W2300" s="38"/>
      <c r="X2300" s="30">
        <v>45915</v>
      </c>
      <c r="Y2300" s="21">
        <f t="shared" si="236"/>
        <v>2</v>
      </c>
      <c r="Z2300" s="21" t="str">
        <f t="shared" si="237"/>
        <v>Saturday</v>
      </c>
      <c r="AA2300" s="21" t="str">
        <f t="shared" si="238"/>
        <v>Monday</v>
      </c>
      <c r="AB2300" s="21" t="str">
        <f>VLOOKUP(U2300,'Currency Sheet'!A:C,3,)</f>
        <v>DOLLAR</v>
      </c>
      <c r="AC2300" s="42" t="str">
        <f>VLOOKUP(P2300,'Customer List'!B:D,3,)</f>
        <v>OutStation</v>
      </c>
    </row>
    <row r="2301" spans="1:29" x14ac:dyDescent="0.25">
      <c r="A2301" s="21">
        <v>2300</v>
      </c>
      <c r="B2301" s="21" t="s">
        <v>2763</v>
      </c>
      <c r="C2301" s="30">
        <v>45891</v>
      </c>
      <c r="D2301" s="30">
        <v>45897</v>
      </c>
      <c r="E2301" s="47">
        <v>29.4</v>
      </c>
      <c r="F2301" s="47">
        <f t="shared" si="233"/>
        <v>2587.1999999999998</v>
      </c>
      <c r="G2301" s="48">
        <f t="shared" si="234"/>
        <v>2587.1999999999998</v>
      </c>
      <c r="H2301" s="21">
        <v>405201</v>
      </c>
      <c r="I2301" s="21" t="s">
        <v>229</v>
      </c>
      <c r="J2301" s="21">
        <v>1</v>
      </c>
      <c r="K2301" s="21">
        <v>1</v>
      </c>
      <c r="L2301" s="21">
        <f t="shared" si="235"/>
        <v>0</v>
      </c>
      <c r="M2301" s="21" t="s">
        <v>2768</v>
      </c>
      <c r="N2301" s="30">
        <v>45898</v>
      </c>
      <c r="O2301" s="48">
        <v>3990</v>
      </c>
      <c r="P2301" s="21" t="s">
        <v>213</v>
      </c>
      <c r="Q2301" s="21" t="s">
        <v>1127</v>
      </c>
      <c r="R2301" s="21" t="s">
        <v>1127</v>
      </c>
      <c r="S2301" s="3">
        <v>4</v>
      </c>
      <c r="T2301" s="37"/>
      <c r="U2301" s="21" t="s">
        <v>18</v>
      </c>
      <c r="V2301" s="21" t="str">
        <f>VLOOKUP(P2301,'Customer List'!B:C,2,)</f>
        <v>Delhi</v>
      </c>
      <c r="W2301" s="38"/>
      <c r="X2301" s="30">
        <f>IF(OR(R2301 = "PRIYANKA MADAM", R2301 = "DEEPAK", R2301 = "PORTER"),N2301,"")</f>
        <v>45898</v>
      </c>
      <c r="Y2301" s="21">
        <f t="shared" si="236"/>
        <v>0</v>
      </c>
      <c r="Z2301" s="21" t="str">
        <f t="shared" si="237"/>
        <v>Friday</v>
      </c>
      <c r="AA2301" s="21" t="str">
        <f t="shared" si="238"/>
        <v>Friday</v>
      </c>
      <c r="AB2301" s="21" t="str">
        <f>VLOOKUP(U2301,'Currency Sheet'!A:C,3,)</f>
        <v>DOLLAR</v>
      </c>
      <c r="AC2301" s="42" t="str">
        <f>VLOOKUP(P2301,'Customer List'!B:D,3,)</f>
        <v>Local</v>
      </c>
    </row>
    <row r="2302" spans="1:29" x14ac:dyDescent="0.25">
      <c r="A2302" s="21">
        <v>2301</v>
      </c>
      <c r="B2302" s="21" t="s">
        <v>2763</v>
      </c>
      <c r="C2302" s="30">
        <v>45891</v>
      </c>
      <c r="D2302" s="30">
        <v>45897</v>
      </c>
      <c r="E2302" s="47">
        <v>69.599999999999994</v>
      </c>
      <c r="F2302" s="47">
        <f t="shared" si="233"/>
        <v>6124.7999999999993</v>
      </c>
      <c r="G2302" s="48">
        <f t="shared" si="234"/>
        <v>6124.7999999999993</v>
      </c>
      <c r="H2302" s="21">
        <v>406001</v>
      </c>
      <c r="I2302" s="21" t="s">
        <v>1832</v>
      </c>
      <c r="J2302" s="21">
        <v>1</v>
      </c>
      <c r="K2302" s="21">
        <v>1</v>
      </c>
      <c r="L2302" s="21">
        <f t="shared" si="235"/>
        <v>0</v>
      </c>
      <c r="M2302" s="21" t="s">
        <v>3272</v>
      </c>
      <c r="N2302" s="30">
        <v>45899</v>
      </c>
      <c r="O2302" s="48">
        <v>10788</v>
      </c>
      <c r="P2302" s="21" t="s">
        <v>630</v>
      </c>
      <c r="Q2302" s="21">
        <v>58155037496</v>
      </c>
      <c r="R2302" s="21" t="s">
        <v>40</v>
      </c>
      <c r="S2302" s="3">
        <v>4</v>
      </c>
      <c r="T2302" s="37"/>
      <c r="U2302" s="21" t="s">
        <v>18</v>
      </c>
      <c r="V2302" s="21" t="str">
        <f>VLOOKUP(P2302,'Customer List'!B:C,2,)</f>
        <v>Telangana</v>
      </c>
      <c r="W2302" s="38"/>
      <c r="X2302" s="30">
        <v>45901</v>
      </c>
      <c r="Y2302" s="21">
        <f t="shared" si="236"/>
        <v>2</v>
      </c>
      <c r="Z2302" s="21" t="str">
        <f t="shared" si="237"/>
        <v>Saturday</v>
      </c>
      <c r="AA2302" s="21" t="str">
        <f t="shared" si="238"/>
        <v>Monday</v>
      </c>
      <c r="AB2302" s="21" t="str">
        <f>VLOOKUP(U2302,'Currency Sheet'!A:C,3,)</f>
        <v>DOLLAR</v>
      </c>
      <c r="AC2302" s="42" t="str">
        <f>VLOOKUP(P2302,'Customer List'!B:D,3,)</f>
        <v>OutStation</v>
      </c>
    </row>
    <row r="2303" spans="1:29" x14ac:dyDescent="0.25">
      <c r="A2303" s="21">
        <v>2302</v>
      </c>
      <c r="B2303" s="21" t="s">
        <v>2763</v>
      </c>
      <c r="C2303" s="30">
        <v>45891</v>
      </c>
      <c r="D2303" s="30">
        <v>45897</v>
      </c>
      <c r="E2303" s="47">
        <v>21</v>
      </c>
      <c r="F2303" s="47">
        <f t="shared" si="233"/>
        <v>1848</v>
      </c>
      <c r="G2303" s="48">
        <f t="shared" si="234"/>
        <v>1848</v>
      </c>
      <c r="H2303" s="21">
        <v>420403</v>
      </c>
      <c r="I2303" s="21" t="s">
        <v>14</v>
      </c>
      <c r="J2303" s="21">
        <v>1</v>
      </c>
      <c r="K2303" s="21">
        <v>1</v>
      </c>
      <c r="L2303" s="21">
        <f t="shared" si="235"/>
        <v>0</v>
      </c>
      <c r="M2303" s="21" t="s">
        <v>3275</v>
      </c>
      <c r="N2303" s="30">
        <v>45899</v>
      </c>
      <c r="O2303" s="48">
        <v>2790</v>
      </c>
      <c r="P2303" s="21" t="s">
        <v>2045</v>
      </c>
      <c r="Q2303" s="21">
        <v>58155031992</v>
      </c>
      <c r="R2303" s="21" t="s">
        <v>40</v>
      </c>
      <c r="S2303" s="3">
        <v>4</v>
      </c>
      <c r="T2303" s="37"/>
      <c r="U2303" s="21" t="s">
        <v>18</v>
      </c>
      <c r="V2303" s="21" t="str">
        <f>VLOOKUP(P2303,'Customer List'!B:C,2,)</f>
        <v>Hyderabad</v>
      </c>
      <c r="W2303" s="38"/>
      <c r="X2303" s="30">
        <v>45901</v>
      </c>
      <c r="Y2303" s="21">
        <f t="shared" si="236"/>
        <v>2</v>
      </c>
      <c r="Z2303" s="21" t="str">
        <f t="shared" si="237"/>
        <v>Saturday</v>
      </c>
      <c r="AA2303" s="21" t="str">
        <f t="shared" si="238"/>
        <v>Monday</v>
      </c>
      <c r="AB2303" s="21" t="str">
        <f>VLOOKUP(U2303,'Currency Sheet'!A:C,3,)</f>
        <v>DOLLAR</v>
      </c>
      <c r="AC2303" s="42" t="str">
        <f>VLOOKUP(P2303,'Customer List'!B:D,3,)</f>
        <v>OutStation</v>
      </c>
    </row>
    <row r="2304" spans="1:29" x14ac:dyDescent="0.25">
      <c r="A2304" s="21">
        <v>2303</v>
      </c>
      <c r="B2304" s="21" t="s">
        <v>2763</v>
      </c>
      <c r="C2304" s="30">
        <v>45891</v>
      </c>
      <c r="D2304" s="30">
        <v>45897</v>
      </c>
      <c r="E2304" s="47">
        <v>160.30000000000001</v>
      </c>
      <c r="F2304" s="47">
        <f t="shared" si="233"/>
        <v>14106.400000000001</v>
      </c>
      <c r="G2304" s="48">
        <f t="shared" si="234"/>
        <v>14106.400000000001</v>
      </c>
      <c r="H2304" s="21">
        <v>422302</v>
      </c>
      <c r="I2304" s="21" t="s">
        <v>2793</v>
      </c>
      <c r="J2304" s="21">
        <v>1</v>
      </c>
      <c r="K2304" s="21">
        <v>1</v>
      </c>
      <c r="L2304" s="21">
        <f t="shared" si="235"/>
        <v>0</v>
      </c>
      <c r="M2304" s="21" t="s">
        <v>3275</v>
      </c>
      <c r="N2304" s="30">
        <v>45899</v>
      </c>
      <c r="O2304" s="48">
        <v>21297</v>
      </c>
      <c r="P2304" s="21" t="s">
        <v>2045</v>
      </c>
      <c r="Q2304" s="21">
        <v>58155031992</v>
      </c>
      <c r="R2304" s="21" t="s">
        <v>40</v>
      </c>
      <c r="S2304" s="3">
        <v>4</v>
      </c>
      <c r="T2304" s="37"/>
      <c r="U2304" s="21" t="s">
        <v>18</v>
      </c>
      <c r="V2304" s="21" t="str">
        <f>VLOOKUP(P2304,'Customer List'!B:C,2,)</f>
        <v>Hyderabad</v>
      </c>
      <c r="W2304" s="38"/>
      <c r="X2304" s="30">
        <v>45901</v>
      </c>
      <c r="Y2304" s="21">
        <f t="shared" si="236"/>
        <v>2</v>
      </c>
      <c r="Z2304" s="21" t="str">
        <f t="shared" si="237"/>
        <v>Saturday</v>
      </c>
      <c r="AA2304" s="21" t="str">
        <f t="shared" si="238"/>
        <v>Monday</v>
      </c>
      <c r="AB2304" s="21" t="str">
        <f>VLOOKUP(U2304,'Currency Sheet'!A:C,3,)</f>
        <v>DOLLAR</v>
      </c>
      <c r="AC2304" s="42" t="str">
        <f>VLOOKUP(P2304,'Customer List'!B:D,3,)</f>
        <v>OutStation</v>
      </c>
    </row>
    <row r="2305" spans="1:29" x14ac:dyDescent="0.25">
      <c r="A2305" s="21">
        <v>2304</v>
      </c>
      <c r="B2305" s="21" t="s">
        <v>2763</v>
      </c>
      <c r="C2305" s="30">
        <v>45891</v>
      </c>
      <c r="D2305" s="30">
        <v>45897</v>
      </c>
      <c r="E2305" s="47">
        <v>227.8</v>
      </c>
      <c r="F2305" s="47">
        <f t="shared" si="233"/>
        <v>20046.400000000001</v>
      </c>
      <c r="G2305" s="48">
        <f t="shared" si="234"/>
        <v>40092.800000000003</v>
      </c>
      <c r="H2305" s="21">
        <v>423102</v>
      </c>
      <c r="I2305" s="21" t="s">
        <v>1265</v>
      </c>
      <c r="J2305" s="21">
        <v>2</v>
      </c>
      <c r="K2305" s="21">
        <v>2</v>
      </c>
      <c r="L2305" s="21">
        <f t="shared" si="235"/>
        <v>0</v>
      </c>
      <c r="M2305" s="21" t="s">
        <v>3298</v>
      </c>
      <c r="N2305" s="30">
        <v>45902</v>
      </c>
      <c r="O2305" s="48">
        <v>47737.5</v>
      </c>
      <c r="P2305" s="21" t="s">
        <v>254</v>
      </c>
      <c r="Q2305" s="21" t="s">
        <v>2070</v>
      </c>
      <c r="R2305" s="21" t="s">
        <v>847</v>
      </c>
      <c r="S2305" s="3">
        <v>-20</v>
      </c>
      <c r="T2305" s="37"/>
      <c r="U2305" s="21" t="s">
        <v>18</v>
      </c>
      <c r="V2305" s="21" t="str">
        <f>VLOOKUP(P2305,'Customer List'!B:C,2,)</f>
        <v>Delhi</v>
      </c>
      <c r="W2305" s="38"/>
      <c r="X2305" s="30">
        <f>IF(OR(R2305 = "PRIYANKA MADAM", R2305 = "DEEPAK", R2305 = "PORTER"),N2305,"")</f>
        <v>45902</v>
      </c>
      <c r="Y2305" s="21">
        <f t="shared" si="236"/>
        <v>0</v>
      </c>
      <c r="Z2305" s="21" t="str">
        <f t="shared" si="237"/>
        <v>Tuesday</v>
      </c>
      <c r="AA2305" s="21" t="str">
        <f t="shared" si="238"/>
        <v>Tuesday</v>
      </c>
      <c r="AB2305" s="21" t="str">
        <f>VLOOKUP(U2305,'Currency Sheet'!A:C,3,)</f>
        <v>DOLLAR</v>
      </c>
      <c r="AC2305" s="42" t="str">
        <f>VLOOKUP(P2305,'Customer List'!B:D,3,)</f>
        <v>Local</v>
      </c>
    </row>
    <row r="2306" spans="1:29" x14ac:dyDescent="0.25">
      <c r="A2306" s="21">
        <v>2305</v>
      </c>
      <c r="B2306" s="21" t="s">
        <v>2763</v>
      </c>
      <c r="C2306" s="30">
        <v>45891</v>
      </c>
      <c r="D2306" s="30">
        <v>45897</v>
      </c>
      <c r="E2306" s="47">
        <v>234.5</v>
      </c>
      <c r="F2306" s="47">
        <f t="shared" si="233"/>
        <v>20636</v>
      </c>
      <c r="G2306" s="48">
        <f t="shared" si="234"/>
        <v>20636</v>
      </c>
      <c r="H2306" s="21">
        <v>423110</v>
      </c>
      <c r="I2306" s="21" t="s">
        <v>2884</v>
      </c>
      <c r="J2306" s="21">
        <v>1</v>
      </c>
      <c r="K2306" s="21">
        <v>1</v>
      </c>
      <c r="L2306" s="21">
        <f t="shared" si="235"/>
        <v>0</v>
      </c>
      <c r="M2306" s="21" t="s">
        <v>3278</v>
      </c>
      <c r="N2306" s="30">
        <v>45899</v>
      </c>
      <c r="O2306" s="48">
        <v>0</v>
      </c>
      <c r="P2306" s="21" t="s">
        <v>839</v>
      </c>
      <c r="Q2306" s="21">
        <v>58155032191</v>
      </c>
      <c r="R2306" s="21" t="s">
        <v>40</v>
      </c>
      <c r="S2306" s="3">
        <v>-20</v>
      </c>
      <c r="T2306" s="37"/>
      <c r="U2306" s="21" t="s">
        <v>18</v>
      </c>
      <c r="V2306" s="21" t="str">
        <f>VLOOKUP(P2306,'Customer List'!B:C,2,)</f>
        <v>Hyderabad</v>
      </c>
      <c r="W2306" s="38"/>
      <c r="X2306" s="30">
        <v>45901</v>
      </c>
      <c r="Y2306" s="21">
        <f t="shared" si="236"/>
        <v>2</v>
      </c>
      <c r="Z2306" s="21" t="str">
        <f t="shared" si="237"/>
        <v>Saturday</v>
      </c>
      <c r="AA2306" s="21" t="str">
        <f t="shared" si="238"/>
        <v>Monday</v>
      </c>
      <c r="AB2306" s="21" t="str">
        <f>VLOOKUP(U2306,'Currency Sheet'!A:C,3,)</f>
        <v>DOLLAR</v>
      </c>
      <c r="AC2306" s="42" t="str">
        <f>VLOOKUP(P2306,'Customer List'!B:D,3,)</f>
        <v>OutStation</v>
      </c>
    </row>
    <row r="2307" spans="1:29" x14ac:dyDescent="0.25">
      <c r="A2307" s="21">
        <v>2306</v>
      </c>
      <c r="B2307" s="21" t="s">
        <v>2763</v>
      </c>
      <c r="C2307" s="30">
        <v>45891</v>
      </c>
      <c r="D2307" s="30">
        <v>45897</v>
      </c>
      <c r="E2307" s="47">
        <v>193.5</v>
      </c>
      <c r="F2307" s="47">
        <f t="shared" ref="F2307:F2370" si="240">IF(AB2307="DOLLAR",E2307*88,E2307)</f>
        <v>17028</v>
      </c>
      <c r="G2307" s="48">
        <f t="shared" ref="G2307:G2370" si="241">F2307*J2307</f>
        <v>17028</v>
      </c>
      <c r="H2307" s="21">
        <v>424902</v>
      </c>
      <c r="I2307" s="21" t="s">
        <v>3182</v>
      </c>
      <c r="J2307" s="21">
        <v>1</v>
      </c>
      <c r="K2307" s="21">
        <v>1</v>
      </c>
      <c r="L2307" s="21">
        <f t="shared" ref="L2307:L2370" si="242">J2307-K2307</f>
        <v>0</v>
      </c>
      <c r="M2307" s="21" t="s">
        <v>3275</v>
      </c>
      <c r="N2307" s="30">
        <v>45899</v>
      </c>
      <c r="O2307" s="48">
        <v>23994</v>
      </c>
      <c r="P2307" s="21" t="s">
        <v>2045</v>
      </c>
      <c r="Q2307" s="21">
        <v>58155031992</v>
      </c>
      <c r="R2307" s="21" t="s">
        <v>40</v>
      </c>
      <c r="S2307" s="3">
        <v>4</v>
      </c>
      <c r="T2307" s="37"/>
      <c r="U2307" s="21" t="s">
        <v>18</v>
      </c>
      <c r="V2307" s="21" t="str">
        <f>VLOOKUP(P2307,'Customer List'!B:C,2,)</f>
        <v>Hyderabad</v>
      </c>
      <c r="W2307" s="38"/>
      <c r="X2307" s="30">
        <v>45901</v>
      </c>
      <c r="Y2307" s="21">
        <f t="shared" ref="Y2307:Y2370" si="243">IF(X2307="", "", X2307-N2307)</f>
        <v>2</v>
      </c>
      <c r="Z2307" s="21" t="str">
        <f t="shared" ref="Z2307:Z2370" si="244">IF(N2307="", "", TEXT(N2307, "dddd"))</f>
        <v>Saturday</v>
      </c>
      <c r="AA2307" s="21" t="str">
        <f t="shared" ref="AA2307:AA2370" si="245">IF(X2307="", "", TEXT(X2307, "dddd"))</f>
        <v>Monday</v>
      </c>
      <c r="AB2307" s="21" t="str">
        <f>VLOOKUP(U2307,'Currency Sheet'!A:C,3,)</f>
        <v>DOLLAR</v>
      </c>
      <c r="AC2307" s="42" t="str">
        <f>VLOOKUP(P2307,'Customer List'!B:D,3,)</f>
        <v>OutStation</v>
      </c>
    </row>
    <row r="2308" spans="1:29" x14ac:dyDescent="0.25">
      <c r="A2308" s="21">
        <v>2307</v>
      </c>
      <c r="B2308" s="21" t="s">
        <v>2763</v>
      </c>
      <c r="C2308" s="30">
        <v>45891</v>
      </c>
      <c r="D2308" s="30">
        <v>45897</v>
      </c>
      <c r="E2308" s="47">
        <v>188.78399999999999</v>
      </c>
      <c r="F2308" s="47">
        <f t="shared" si="240"/>
        <v>16612.991999999998</v>
      </c>
      <c r="G2308" s="48">
        <f t="shared" si="241"/>
        <v>66451.967999999993</v>
      </c>
      <c r="H2308" s="21">
        <v>426803</v>
      </c>
      <c r="I2308" s="21" t="s">
        <v>1610</v>
      </c>
      <c r="J2308" s="21">
        <v>4</v>
      </c>
      <c r="K2308" s="21">
        <v>4</v>
      </c>
      <c r="L2308" s="21">
        <f t="shared" si="242"/>
        <v>0</v>
      </c>
      <c r="M2308" s="21" t="s">
        <v>3298</v>
      </c>
      <c r="N2308" s="30">
        <v>45902</v>
      </c>
      <c r="O2308" s="48">
        <v>78660</v>
      </c>
      <c r="P2308" s="21" t="s">
        <v>254</v>
      </c>
      <c r="Q2308" s="21" t="s">
        <v>2070</v>
      </c>
      <c r="R2308" s="21" t="s">
        <v>847</v>
      </c>
      <c r="S2308" s="3">
        <v>4</v>
      </c>
      <c r="T2308" s="37"/>
      <c r="U2308" s="21" t="s">
        <v>18</v>
      </c>
      <c r="V2308" s="21" t="str">
        <f>VLOOKUP(P2308,'Customer List'!B:C,2,)</f>
        <v>Delhi</v>
      </c>
      <c r="W2308" s="38"/>
      <c r="X2308" s="30">
        <f>IF(OR(R2308 = "PRIYANKA MADAM", R2308 = "DEEPAK", R2308 = "PORTER"),N2308,"")</f>
        <v>45902</v>
      </c>
      <c r="Y2308" s="21">
        <f t="shared" si="243"/>
        <v>0</v>
      </c>
      <c r="Z2308" s="21" t="str">
        <f t="shared" si="244"/>
        <v>Tuesday</v>
      </c>
      <c r="AA2308" s="21" t="str">
        <f t="shared" si="245"/>
        <v>Tuesday</v>
      </c>
      <c r="AB2308" s="21" t="str">
        <f>VLOOKUP(U2308,'Currency Sheet'!A:C,3,)</f>
        <v>DOLLAR</v>
      </c>
      <c r="AC2308" s="42" t="str">
        <f>VLOOKUP(P2308,'Customer List'!B:D,3,)</f>
        <v>Local</v>
      </c>
    </row>
    <row r="2309" spans="1:29" x14ac:dyDescent="0.25">
      <c r="A2309" s="21">
        <v>2308</v>
      </c>
      <c r="B2309" s="21" t="s">
        <v>2763</v>
      </c>
      <c r="C2309" s="30">
        <v>45891</v>
      </c>
      <c r="D2309" s="30">
        <v>45897</v>
      </c>
      <c r="E2309" s="47">
        <v>188.78399999999999</v>
      </c>
      <c r="F2309" s="47">
        <f t="shared" si="240"/>
        <v>16612.991999999998</v>
      </c>
      <c r="G2309" s="48">
        <f t="shared" si="241"/>
        <v>16612.991999999998</v>
      </c>
      <c r="H2309" s="21">
        <v>426803</v>
      </c>
      <c r="I2309" s="21" t="s">
        <v>1610</v>
      </c>
      <c r="J2309" s="21">
        <v>1</v>
      </c>
      <c r="K2309" s="21">
        <v>1</v>
      </c>
      <c r="L2309" s="21">
        <f t="shared" si="242"/>
        <v>0</v>
      </c>
      <c r="M2309" s="21" t="s">
        <v>3297</v>
      </c>
      <c r="N2309" s="30">
        <v>45902</v>
      </c>
      <c r="O2309" s="48">
        <v>23598</v>
      </c>
      <c r="P2309" s="21" t="s">
        <v>254</v>
      </c>
      <c r="Q2309" s="21" t="s">
        <v>2070</v>
      </c>
      <c r="R2309" s="21" t="s">
        <v>847</v>
      </c>
      <c r="S2309" s="3">
        <v>4</v>
      </c>
      <c r="T2309" s="37"/>
      <c r="U2309" s="21" t="s">
        <v>18</v>
      </c>
      <c r="V2309" s="21" t="str">
        <f>VLOOKUP(P2309,'Customer List'!B:C,2,)</f>
        <v>Delhi</v>
      </c>
      <c r="W2309" s="38"/>
      <c r="X2309" s="30">
        <f>IF(OR(R2309 = "PRIYANKA MADAM", R2309 = "DEEPAK", R2309 = "PORTER"),N2309,"")</f>
        <v>45902</v>
      </c>
      <c r="Y2309" s="21">
        <f t="shared" si="243"/>
        <v>0</v>
      </c>
      <c r="Z2309" s="21" t="str">
        <f t="shared" si="244"/>
        <v>Tuesday</v>
      </c>
      <c r="AA2309" s="21" t="str">
        <f t="shared" si="245"/>
        <v>Tuesday</v>
      </c>
      <c r="AB2309" s="21" t="str">
        <f>VLOOKUP(U2309,'Currency Sheet'!A:C,3,)</f>
        <v>DOLLAR</v>
      </c>
      <c r="AC2309" s="42" t="str">
        <f>VLOOKUP(P2309,'Customer List'!B:D,3,)</f>
        <v>Local</v>
      </c>
    </row>
    <row r="2310" spans="1:29" x14ac:dyDescent="0.25">
      <c r="A2310" s="21">
        <v>2309</v>
      </c>
      <c r="B2310" s="21" t="s">
        <v>2763</v>
      </c>
      <c r="C2310" s="30">
        <v>45891</v>
      </c>
      <c r="D2310" s="30">
        <v>45897</v>
      </c>
      <c r="E2310" s="47">
        <v>84.75</v>
      </c>
      <c r="F2310" s="47">
        <f t="shared" si="240"/>
        <v>7458</v>
      </c>
      <c r="G2310" s="48">
        <f t="shared" si="241"/>
        <v>14916</v>
      </c>
      <c r="H2310" s="21">
        <v>480005</v>
      </c>
      <c r="I2310" s="21" t="s">
        <v>3261</v>
      </c>
      <c r="J2310" s="21">
        <v>2</v>
      </c>
      <c r="K2310" s="21">
        <v>2</v>
      </c>
      <c r="L2310" s="21">
        <f t="shared" si="242"/>
        <v>0</v>
      </c>
      <c r="M2310" s="21" t="s">
        <v>3286</v>
      </c>
      <c r="N2310" s="30">
        <v>45901</v>
      </c>
      <c r="O2310" s="48">
        <v>0</v>
      </c>
      <c r="P2310" s="21" t="s">
        <v>2511</v>
      </c>
      <c r="Q2310" s="21" t="s">
        <v>3309</v>
      </c>
      <c r="R2310" s="21" t="s">
        <v>40</v>
      </c>
      <c r="S2310" s="3">
        <v>4</v>
      </c>
      <c r="T2310" s="37"/>
      <c r="U2310" s="21" t="s">
        <v>18</v>
      </c>
      <c r="V2310" s="21" t="str">
        <f>VLOOKUP(P2310,'Customer List'!B:C,2,)</f>
        <v>MOHALI (PUNJAB)</v>
      </c>
      <c r="W2310" s="38"/>
      <c r="X2310" s="30">
        <v>45905</v>
      </c>
      <c r="Y2310" s="21">
        <f t="shared" si="243"/>
        <v>4</v>
      </c>
      <c r="Z2310" s="21" t="str">
        <f t="shared" si="244"/>
        <v>Monday</v>
      </c>
      <c r="AA2310" s="21" t="str">
        <f t="shared" si="245"/>
        <v>Friday</v>
      </c>
      <c r="AB2310" s="21" t="str">
        <f>VLOOKUP(U2310,'Currency Sheet'!A:C,3,)</f>
        <v>DOLLAR</v>
      </c>
      <c r="AC2310" s="42" t="str">
        <f>VLOOKUP(P2310,'Customer List'!B:D,3,)</f>
        <v>OutStation</v>
      </c>
    </row>
    <row r="2311" spans="1:29" x14ac:dyDescent="0.25">
      <c r="A2311" s="21">
        <v>2310</v>
      </c>
      <c r="B2311" s="21" t="s">
        <v>2763</v>
      </c>
      <c r="C2311" s="30">
        <v>45891</v>
      </c>
      <c r="D2311" s="30">
        <v>45897</v>
      </c>
      <c r="E2311" s="47">
        <v>643.5</v>
      </c>
      <c r="F2311" s="47">
        <f t="shared" si="240"/>
        <v>56628</v>
      </c>
      <c r="G2311" s="48">
        <f t="shared" si="241"/>
        <v>56628</v>
      </c>
      <c r="H2311" s="21">
        <v>480048</v>
      </c>
      <c r="I2311" s="21" t="s">
        <v>3262</v>
      </c>
      <c r="J2311" s="21">
        <v>1</v>
      </c>
      <c r="K2311" s="21">
        <v>1</v>
      </c>
      <c r="L2311" s="21">
        <f t="shared" si="242"/>
        <v>0</v>
      </c>
      <c r="M2311" s="21" t="s">
        <v>3298</v>
      </c>
      <c r="N2311" s="30">
        <v>45902</v>
      </c>
      <c r="O2311" s="48">
        <v>61132.5</v>
      </c>
      <c r="P2311" s="21" t="s">
        <v>254</v>
      </c>
      <c r="Q2311" s="21" t="s">
        <v>2070</v>
      </c>
      <c r="R2311" s="21" t="s">
        <v>847</v>
      </c>
      <c r="S2311" s="3">
        <v>4</v>
      </c>
      <c r="T2311" s="37"/>
      <c r="U2311" s="21" t="s">
        <v>18</v>
      </c>
      <c r="V2311" s="21" t="str">
        <f>VLOOKUP(P2311,'Customer List'!B:C,2,)</f>
        <v>Delhi</v>
      </c>
      <c r="W2311" s="38"/>
      <c r="X2311" s="30">
        <f t="shared" ref="X2311:X2321" si="246">IF(OR(R2311 = "PRIYANKA MADAM", R2311 = "DEEPAK", R2311 = "PORTER"),N2311,"")</f>
        <v>45902</v>
      </c>
      <c r="Y2311" s="21">
        <f t="shared" si="243"/>
        <v>0</v>
      </c>
      <c r="Z2311" s="21" t="str">
        <f t="shared" si="244"/>
        <v>Tuesday</v>
      </c>
      <c r="AA2311" s="21" t="str">
        <f t="shared" si="245"/>
        <v>Tuesday</v>
      </c>
      <c r="AB2311" s="21" t="str">
        <f>VLOOKUP(U2311,'Currency Sheet'!A:C,3,)</f>
        <v>DOLLAR</v>
      </c>
      <c r="AC2311" s="42" t="str">
        <f>VLOOKUP(P2311,'Customer List'!B:D,3,)</f>
        <v>Local</v>
      </c>
    </row>
    <row r="2312" spans="1:29" x14ac:dyDescent="0.25">
      <c r="A2312" s="21">
        <v>2311</v>
      </c>
      <c r="B2312" s="21" t="s">
        <v>2763</v>
      </c>
      <c r="C2312" s="30">
        <v>45891</v>
      </c>
      <c r="D2312" s="30">
        <v>45897</v>
      </c>
      <c r="E2312" s="47">
        <v>193.12</v>
      </c>
      <c r="F2312" s="47">
        <f t="shared" si="240"/>
        <v>16994.560000000001</v>
      </c>
      <c r="G2312" s="48">
        <f t="shared" si="241"/>
        <v>16994.560000000001</v>
      </c>
      <c r="H2312" s="21">
        <v>502512</v>
      </c>
      <c r="I2312" s="21" t="s">
        <v>3263</v>
      </c>
      <c r="J2312" s="21">
        <v>1</v>
      </c>
      <c r="K2312" s="21">
        <v>1</v>
      </c>
      <c r="L2312" s="21">
        <f t="shared" si="242"/>
        <v>0</v>
      </c>
      <c r="M2312" s="21" t="s">
        <v>3298</v>
      </c>
      <c r="N2312" s="30">
        <v>45902</v>
      </c>
      <c r="O2312" s="48">
        <v>20235</v>
      </c>
      <c r="P2312" s="21" t="s">
        <v>254</v>
      </c>
      <c r="Q2312" s="21" t="s">
        <v>2070</v>
      </c>
      <c r="R2312" s="21" t="s">
        <v>847</v>
      </c>
      <c r="S2312" s="3">
        <v>4</v>
      </c>
      <c r="T2312" s="37"/>
      <c r="U2312" s="21" t="s">
        <v>18</v>
      </c>
      <c r="V2312" s="21" t="str">
        <f>VLOOKUP(P2312,'Customer List'!B:C,2,)</f>
        <v>Delhi</v>
      </c>
      <c r="W2312" s="38"/>
      <c r="X2312" s="30">
        <f t="shared" si="246"/>
        <v>45902</v>
      </c>
      <c r="Y2312" s="21">
        <f t="shared" si="243"/>
        <v>0</v>
      </c>
      <c r="Z2312" s="21" t="str">
        <f t="shared" si="244"/>
        <v>Tuesday</v>
      </c>
      <c r="AA2312" s="21" t="str">
        <f t="shared" si="245"/>
        <v>Tuesday</v>
      </c>
      <c r="AB2312" s="21" t="str">
        <f>VLOOKUP(U2312,'Currency Sheet'!A:C,3,)</f>
        <v>DOLLAR</v>
      </c>
      <c r="AC2312" s="42" t="str">
        <f>VLOOKUP(P2312,'Customer List'!B:D,3,)</f>
        <v>Local</v>
      </c>
    </row>
    <row r="2313" spans="1:29" x14ac:dyDescent="0.25">
      <c r="A2313" s="21">
        <v>2312</v>
      </c>
      <c r="B2313" s="21" t="s">
        <v>2763</v>
      </c>
      <c r="C2313" s="30">
        <v>45891</v>
      </c>
      <c r="D2313" s="30">
        <v>45897</v>
      </c>
      <c r="E2313" s="47">
        <v>259.76</v>
      </c>
      <c r="F2313" s="47">
        <f t="shared" si="240"/>
        <v>22858.879999999997</v>
      </c>
      <c r="G2313" s="48">
        <f t="shared" si="241"/>
        <v>22858.879999999997</v>
      </c>
      <c r="H2313" s="21">
        <v>502926</v>
      </c>
      <c r="I2313" s="21" t="s">
        <v>1770</v>
      </c>
      <c r="J2313" s="21">
        <v>1</v>
      </c>
      <c r="K2313" s="21">
        <v>1</v>
      </c>
      <c r="L2313" s="21">
        <f t="shared" si="242"/>
        <v>0</v>
      </c>
      <c r="M2313" s="21" t="s">
        <v>3298</v>
      </c>
      <c r="N2313" s="30">
        <v>45902</v>
      </c>
      <c r="O2313" s="48">
        <v>27217.5</v>
      </c>
      <c r="P2313" s="21" t="s">
        <v>254</v>
      </c>
      <c r="Q2313" s="21" t="s">
        <v>2070</v>
      </c>
      <c r="R2313" s="21" t="s">
        <v>847</v>
      </c>
      <c r="S2313" s="3">
        <v>4</v>
      </c>
      <c r="T2313" s="37"/>
      <c r="U2313" s="21" t="s">
        <v>18</v>
      </c>
      <c r="V2313" s="21" t="str">
        <f>VLOOKUP(P2313,'Customer List'!B:C,2,)</f>
        <v>Delhi</v>
      </c>
      <c r="W2313" s="38"/>
      <c r="X2313" s="30">
        <f t="shared" si="246"/>
        <v>45902</v>
      </c>
      <c r="Y2313" s="21">
        <f t="shared" si="243"/>
        <v>0</v>
      </c>
      <c r="Z2313" s="21" t="str">
        <f t="shared" si="244"/>
        <v>Tuesday</v>
      </c>
      <c r="AA2313" s="21" t="str">
        <f t="shared" si="245"/>
        <v>Tuesday</v>
      </c>
      <c r="AB2313" s="21" t="str">
        <f>VLOOKUP(U2313,'Currency Sheet'!A:C,3,)</f>
        <v>DOLLAR</v>
      </c>
      <c r="AC2313" s="42" t="str">
        <f>VLOOKUP(P2313,'Customer List'!B:D,3,)</f>
        <v>Local</v>
      </c>
    </row>
    <row r="2314" spans="1:29" x14ac:dyDescent="0.25">
      <c r="A2314" s="21">
        <v>2313</v>
      </c>
      <c r="B2314" s="21" t="s">
        <v>2763</v>
      </c>
      <c r="C2314" s="30">
        <v>45891</v>
      </c>
      <c r="D2314" s="30">
        <v>45897</v>
      </c>
      <c r="E2314" s="47">
        <v>165.92</v>
      </c>
      <c r="F2314" s="47">
        <f t="shared" si="240"/>
        <v>14600.96</v>
      </c>
      <c r="G2314" s="48">
        <f t="shared" si="241"/>
        <v>29201.919999999998</v>
      </c>
      <c r="H2314" s="21">
        <v>505824</v>
      </c>
      <c r="I2314" s="21" t="s">
        <v>1614</v>
      </c>
      <c r="J2314" s="21">
        <v>2</v>
      </c>
      <c r="K2314" s="21">
        <v>2</v>
      </c>
      <c r="L2314" s="21">
        <f t="shared" si="242"/>
        <v>0</v>
      </c>
      <c r="M2314" s="21" t="s">
        <v>3298</v>
      </c>
      <c r="N2314" s="30">
        <v>45902</v>
      </c>
      <c r="O2314" s="48">
        <v>34770</v>
      </c>
      <c r="P2314" s="21" t="s">
        <v>254</v>
      </c>
      <c r="Q2314" s="21" t="s">
        <v>2070</v>
      </c>
      <c r="R2314" s="21" t="s">
        <v>847</v>
      </c>
      <c r="S2314" s="3">
        <v>4</v>
      </c>
      <c r="T2314" s="37"/>
      <c r="U2314" s="21" t="s">
        <v>18</v>
      </c>
      <c r="V2314" s="21" t="str">
        <f>VLOOKUP(P2314,'Customer List'!B:C,2,)</f>
        <v>Delhi</v>
      </c>
      <c r="W2314" s="38"/>
      <c r="X2314" s="30">
        <f t="shared" si="246"/>
        <v>45902</v>
      </c>
      <c r="Y2314" s="21">
        <f t="shared" si="243"/>
        <v>0</v>
      </c>
      <c r="Z2314" s="21" t="str">
        <f t="shared" si="244"/>
        <v>Tuesday</v>
      </c>
      <c r="AA2314" s="21" t="str">
        <f t="shared" si="245"/>
        <v>Tuesday</v>
      </c>
      <c r="AB2314" s="21" t="str">
        <f>VLOOKUP(U2314,'Currency Sheet'!A:C,3,)</f>
        <v>DOLLAR</v>
      </c>
      <c r="AC2314" s="42" t="str">
        <f>VLOOKUP(P2314,'Customer List'!B:D,3,)</f>
        <v>Local</v>
      </c>
    </row>
    <row r="2315" spans="1:29" x14ac:dyDescent="0.25">
      <c r="A2315" s="21">
        <v>2314</v>
      </c>
      <c r="B2315" s="21" t="s">
        <v>2763</v>
      </c>
      <c r="C2315" s="30">
        <v>45891</v>
      </c>
      <c r="D2315" s="30">
        <v>45897</v>
      </c>
      <c r="E2315" s="47">
        <v>214.5</v>
      </c>
      <c r="F2315" s="47">
        <f t="shared" si="240"/>
        <v>18876</v>
      </c>
      <c r="G2315" s="48">
        <f t="shared" si="241"/>
        <v>37752</v>
      </c>
      <c r="H2315" s="21">
        <v>506341</v>
      </c>
      <c r="I2315" s="21" t="s">
        <v>1520</v>
      </c>
      <c r="J2315" s="21">
        <v>2</v>
      </c>
      <c r="K2315" s="21">
        <v>2</v>
      </c>
      <c r="L2315" s="21">
        <f t="shared" si="242"/>
        <v>0</v>
      </c>
      <c r="M2315" s="21" t="s">
        <v>3298</v>
      </c>
      <c r="N2315" s="30">
        <v>45902</v>
      </c>
      <c r="O2315" s="48">
        <v>40755</v>
      </c>
      <c r="P2315" s="21" t="s">
        <v>254</v>
      </c>
      <c r="Q2315" s="21" t="s">
        <v>2070</v>
      </c>
      <c r="R2315" s="21" t="s">
        <v>847</v>
      </c>
      <c r="S2315" s="3">
        <v>4</v>
      </c>
      <c r="T2315" s="37"/>
      <c r="U2315" s="21" t="s">
        <v>18</v>
      </c>
      <c r="V2315" s="21" t="str">
        <f>VLOOKUP(P2315,'Customer List'!B:C,2,)</f>
        <v>Delhi</v>
      </c>
      <c r="W2315" s="38"/>
      <c r="X2315" s="30">
        <f t="shared" si="246"/>
        <v>45902</v>
      </c>
      <c r="Y2315" s="21">
        <f t="shared" si="243"/>
        <v>0</v>
      </c>
      <c r="Z2315" s="21" t="str">
        <f t="shared" si="244"/>
        <v>Tuesday</v>
      </c>
      <c r="AA2315" s="21" t="str">
        <f t="shared" si="245"/>
        <v>Tuesday</v>
      </c>
      <c r="AB2315" s="21" t="str">
        <f>VLOOKUP(U2315,'Currency Sheet'!A:C,3,)</f>
        <v>DOLLAR</v>
      </c>
      <c r="AC2315" s="42" t="str">
        <f>VLOOKUP(P2315,'Customer List'!B:D,3,)</f>
        <v>Local</v>
      </c>
    </row>
    <row r="2316" spans="1:29" x14ac:dyDescent="0.25">
      <c r="A2316" s="21">
        <v>2315</v>
      </c>
      <c r="B2316" s="21" t="s">
        <v>2763</v>
      </c>
      <c r="C2316" s="30">
        <v>45891</v>
      </c>
      <c r="D2316" s="30">
        <v>45897</v>
      </c>
      <c r="E2316" s="47">
        <v>140.08000000000001</v>
      </c>
      <c r="F2316" s="47">
        <f t="shared" si="240"/>
        <v>12327.04</v>
      </c>
      <c r="G2316" s="48">
        <f t="shared" si="241"/>
        <v>12327.04</v>
      </c>
      <c r="H2316" s="21">
        <v>574804</v>
      </c>
      <c r="I2316" s="21" t="s">
        <v>2985</v>
      </c>
      <c r="J2316" s="21">
        <v>1</v>
      </c>
      <c r="K2316" s="21">
        <v>1</v>
      </c>
      <c r="L2316" s="21">
        <f t="shared" si="242"/>
        <v>0</v>
      </c>
      <c r="M2316" s="21" t="s">
        <v>3298</v>
      </c>
      <c r="N2316" s="30">
        <v>45902</v>
      </c>
      <c r="O2316" s="48">
        <v>14677.5</v>
      </c>
      <c r="P2316" s="21" t="s">
        <v>254</v>
      </c>
      <c r="Q2316" s="21" t="s">
        <v>2070</v>
      </c>
      <c r="R2316" s="21" t="s">
        <v>847</v>
      </c>
      <c r="S2316" s="3">
        <v>-20</v>
      </c>
      <c r="T2316" s="37"/>
      <c r="U2316" s="21" t="s">
        <v>18</v>
      </c>
      <c r="V2316" s="21" t="str">
        <f>VLOOKUP(P2316,'Customer List'!B:C,2,)</f>
        <v>Delhi</v>
      </c>
      <c r="W2316" s="38"/>
      <c r="X2316" s="30">
        <f t="shared" si="246"/>
        <v>45902</v>
      </c>
      <c r="Y2316" s="21">
        <f t="shared" si="243"/>
        <v>0</v>
      </c>
      <c r="Z2316" s="21" t="str">
        <f t="shared" si="244"/>
        <v>Tuesday</v>
      </c>
      <c r="AA2316" s="21" t="str">
        <f t="shared" si="245"/>
        <v>Tuesday</v>
      </c>
      <c r="AB2316" s="21" t="str">
        <f>VLOOKUP(U2316,'Currency Sheet'!A:C,3,)</f>
        <v>DOLLAR</v>
      </c>
      <c r="AC2316" s="42" t="str">
        <f>VLOOKUP(P2316,'Customer List'!B:D,3,)</f>
        <v>Local</v>
      </c>
    </row>
    <row r="2317" spans="1:29" x14ac:dyDescent="0.25">
      <c r="A2317" s="21">
        <v>2316</v>
      </c>
      <c r="B2317" s="21" t="s">
        <v>2763</v>
      </c>
      <c r="C2317" s="30">
        <v>45891</v>
      </c>
      <c r="D2317" s="30">
        <v>45897</v>
      </c>
      <c r="E2317" s="47">
        <v>200.9</v>
      </c>
      <c r="F2317" s="47">
        <f t="shared" si="240"/>
        <v>17679.2</v>
      </c>
      <c r="G2317" s="48">
        <f t="shared" si="241"/>
        <v>17679.2</v>
      </c>
      <c r="H2317" s="21">
        <v>693504</v>
      </c>
      <c r="I2317" s="21" t="s">
        <v>3038</v>
      </c>
      <c r="J2317" s="21">
        <v>1</v>
      </c>
      <c r="K2317" s="21">
        <v>1</v>
      </c>
      <c r="L2317" s="21">
        <f t="shared" si="242"/>
        <v>0</v>
      </c>
      <c r="M2317" s="21" t="s">
        <v>3346</v>
      </c>
      <c r="N2317" s="30">
        <v>45905</v>
      </c>
      <c r="O2317" s="48">
        <v>33363.75</v>
      </c>
      <c r="P2317" s="21" t="s">
        <v>901</v>
      </c>
      <c r="Q2317" s="21" t="s">
        <v>2070</v>
      </c>
      <c r="R2317" s="21" t="s">
        <v>847</v>
      </c>
      <c r="S2317" s="3">
        <v>4</v>
      </c>
      <c r="T2317" s="37"/>
      <c r="U2317" s="21" t="s">
        <v>18</v>
      </c>
      <c r="V2317" s="21" t="str">
        <f>VLOOKUP(P2317,'Customer List'!B:C,2,)</f>
        <v>Delhi</v>
      </c>
      <c r="W2317" s="38"/>
      <c r="X2317" s="30">
        <f t="shared" si="246"/>
        <v>45905</v>
      </c>
      <c r="Y2317" s="21">
        <f t="shared" si="243"/>
        <v>0</v>
      </c>
      <c r="Z2317" s="21" t="str">
        <f t="shared" si="244"/>
        <v>Friday</v>
      </c>
      <c r="AA2317" s="21" t="str">
        <f t="shared" si="245"/>
        <v>Friday</v>
      </c>
      <c r="AB2317" s="21" t="str">
        <f>VLOOKUP(U2317,'Currency Sheet'!A:C,3,)</f>
        <v>DOLLAR</v>
      </c>
      <c r="AC2317" s="42" t="str">
        <f>VLOOKUP(P2317,'Customer List'!B:D,3,)</f>
        <v>Local</v>
      </c>
    </row>
    <row r="2318" spans="1:29" x14ac:dyDescent="0.25">
      <c r="A2318" s="21">
        <v>2317</v>
      </c>
      <c r="B2318" s="21" t="s">
        <v>2763</v>
      </c>
      <c r="C2318" s="30">
        <v>45891</v>
      </c>
      <c r="D2318" s="30">
        <v>45897</v>
      </c>
      <c r="E2318" s="47">
        <v>273.24</v>
      </c>
      <c r="F2318" s="47">
        <f t="shared" si="240"/>
        <v>24045.120000000003</v>
      </c>
      <c r="G2318" s="48">
        <f t="shared" si="241"/>
        <v>24045.120000000003</v>
      </c>
      <c r="H2318" s="21">
        <v>696806</v>
      </c>
      <c r="I2318" s="21" t="s">
        <v>3264</v>
      </c>
      <c r="J2318" s="21">
        <v>1</v>
      </c>
      <c r="K2318" s="21">
        <v>1</v>
      </c>
      <c r="L2318" s="21">
        <f t="shared" si="242"/>
        <v>0</v>
      </c>
      <c r="M2318" s="21" t="s">
        <v>3297</v>
      </c>
      <c r="N2318" s="30">
        <v>45902</v>
      </c>
      <c r="O2318" s="48">
        <v>33858</v>
      </c>
      <c r="P2318" s="21" t="s">
        <v>254</v>
      </c>
      <c r="Q2318" s="21" t="s">
        <v>2070</v>
      </c>
      <c r="R2318" s="21" t="s">
        <v>847</v>
      </c>
      <c r="S2318" s="3">
        <v>4</v>
      </c>
      <c r="T2318" s="37"/>
      <c r="U2318" s="21" t="s">
        <v>18</v>
      </c>
      <c r="V2318" s="21" t="str">
        <f>VLOOKUP(P2318,'Customer List'!B:C,2,)</f>
        <v>Delhi</v>
      </c>
      <c r="W2318" s="38"/>
      <c r="X2318" s="30">
        <f t="shared" si="246"/>
        <v>45902</v>
      </c>
      <c r="Y2318" s="21">
        <f t="shared" si="243"/>
        <v>0</v>
      </c>
      <c r="Z2318" s="21" t="str">
        <f t="shared" si="244"/>
        <v>Tuesday</v>
      </c>
      <c r="AA2318" s="21" t="str">
        <f t="shared" si="245"/>
        <v>Tuesday</v>
      </c>
      <c r="AB2318" s="21" t="str">
        <f>VLOOKUP(U2318,'Currency Sheet'!A:C,3,)</f>
        <v>DOLLAR</v>
      </c>
      <c r="AC2318" s="42" t="str">
        <f>VLOOKUP(P2318,'Customer List'!B:D,3,)</f>
        <v>Local</v>
      </c>
    </row>
    <row r="2319" spans="1:29" x14ac:dyDescent="0.25">
      <c r="A2319" s="21">
        <v>2318</v>
      </c>
      <c r="B2319" s="21" t="s">
        <v>2763</v>
      </c>
      <c r="C2319" s="30">
        <v>45891</v>
      </c>
      <c r="D2319" s="30">
        <v>45897</v>
      </c>
      <c r="E2319" s="47">
        <v>273.24</v>
      </c>
      <c r="F2319" s="47">
        <f t="shared" si="240"/>
        <v>24045.120000000003</v>
      </c>
      <c r="G2319" s="48">
        <f t="shared" si="241"/>
        <v>24045.120000000003</v>
      </c>
      <c r="H2319" s="21">
        <v>696806</v>
      </c>
      <c r="I2319" s="21" t="s">
        <v>3264</v>
      </c>
      <c r="J2319" s="21">
        <v>1</v>
      </c>
      <c r="K2319" s="21">
        <v>1</v>
      </c>
      <c r="L2319" s="21">
        <f t="shared" si="242"/>
        <v>0</v>
      </c>
      <c r="M2319" s="21" t="s">
        <v>3298</v>
      </c>
      <c r="N2319" s="30">
        <v>45902</v>
      </c>
      <c r="O2319" s="48">
        <v>28215</v>
      </c>
      <c r="P2319" s="21" t="s">
        <v>254</v>
      </c>
      <c r="Q2319" s="21" t="s">
        <v>2070</v>
      </c>
      <c r="R2319" s="21" t="s">
        <v>847</v>
      </c>
      <c r="S2319" s="3">
        <v>4</v>
      </c>
      <c r="T2319" s="37"/>
      <c r="U2319" s="21" t="s">
        <v>18</v>
      </c>
      <c r="V2319" s="21" t="str">
        <f>VLOOKUP(P2319,'Customer List'!B:C,2,)</f>
        <v>Delhi</v>
      </c>
      <c r="W2319" s="38"/>
      <c r="X2319" s="30">
        <f t="shared" si="246"/>
        <v>45902</v>
      </c>
      <c r="Y2319" s="21">
        <f t="shared" si="243"/>
        <v>0</v>
      </c>
      <c r="Z2319" s="21" t="str">
        <f t="shared" si="244"/>
        <v>Tuesday</v>
      </c>
      <c r="AA2319" s="21" t="str">
        <f t="shared" si="245"/>
        <v>Tuesday</v>
      </c>
      <c r="AB2319" s="21" t="str">
        <f>VLOOKUP(U2319,'Currency Sheet'!A:C,3,)</f>
        <v>DOLLAR</v>
      </c>
      <c r="AC2319" s="42" t="str">
        <f>VLOOKUP(P2319,'Customer List'!B:D,3,)</f>
        <v>Local</v>
      </c>
    </row>
    <row r="2320" spans="1:29" x14ac:dyDescent="0.25">
      <c r="A2320" s="21">
        <v>2319</v>
      </c>
      <c r="B2320" s="21" t="s">
        <v>2763</v>
      </c>
      <c r="C2320" s="30">
        <v>45891</v>
      </c>
      <c r="D2320" s="30">
        <v>45897</v>
      </c>
      <c r="E2320" s="47">
        <v>76.16</v>
      </c>
      <c r="F2320" s="47">
        <f t="shared" si="240"/>
        <v>6702.08</v>
      </c>
      <c r="G2320" s="48">
        <f t="shared" si="241"/>
        <v>6702.08</v>
      </c>
      <c r="H2320" s="21">
        <v>791904</v>
      </c>
      <c r="I2320" s="21" t="s">
        <v>3265</v>
      </c>
      <c r="J2320" s="21">
        <v>1</v>
      </c>
      <c r="K2320" s="21">
        <v>1</v>
      </c>
      <c r="L2320" s="21">
        <f t="shared" si="242"/>
        <v>0</v>
      </c>
      <c r="M2320" s="21" t="s">
        <v>3298</v>
      </c>
      <c r="N2320" s="30">
        <v>45902</v>
      </c>
      <c r="O2320" s="48">
        <v>7980</v>
      </c>
      <c r="P2320" s="21" t="s">
        <v>254</v>
      </c>
      <c r="Q2320" s="21" t="s">
        <v>2070</v>
      </c>
      <c r="R2320" s="21" t="s">
        <v>847</v>
      </c>
      <c r="S2320" s="3">
        <v>-20</v>
      </c>
      <c r="T2320" s="37"/>
      <c r="U2320" s="21" t="s">
        <v>18</v>
      </c>
      <c r="V2320" s="21" t="str">
        <f>VLOOKUP(P2320,'Customer List'!B:C,2,)</f>
        <v>Delhi</v>
      </c>
      <c r="W2320" s="38"/>
      <c r="X2320" s="30">
        <f t="shared" si="246"/>
        <v>45902</v>
      </c>
      <c r="Y2320" s="21">
        <f t="shared" si="243"/>
        <v>0</v>
      </c>
      <c r="Z2320" s="21" t="str">
        <f t="shared" si="244"/>
        <v>Tuesday</v>
      </c>
      <c r="AA2320" s="21" t="str">
        <f t="shared" si="245"/>
        <v>Tuesday</v>
      </c>
      <c r="AB2320" s="21" t="str">
        <f>VLOOKUP(U2320,'Currency Sheet'!A:C,3,)</f>
        <v>DOLLAR</v>
      </c>
      <c r="AC2320" s="42" t="str">
        <f>VLOOKUP(P2320,'Customer List'!B:D,3,)</f>
        <v>Local</v>
      </c>
    </row>
    <row r="2321" spans="1:29" x14ac:dyDescent="0.25">
      <c r="A2321" s="21">
        <v>2320</v>
      </c>
      <c r="B2321" s="21">
        <v>44720</v>
      </c>
      <c r="C2321" s="30">
        <v>45895</v>
      </c>
      <c r="D2321" s="30">
        <v>45898</v>
      </c>
      <c r="E2321" s="47">
        <v>160</v>
      </c>
      <c r="F2321" s="47">
        <f t="shared" si="240"/>
        <v>14080</v>
      </c>
      <c r="G2321" s="48">
        <f t="shared" si="241"/>
        <v>56320</v>
      </c>
      <c r="H2321" s="21" t="s">
        <v>2778</v>
      </c>
      <c r="I2321" s="21" t="s">
        <v>4132</v>
      </c>
      <c r="J2321" s="21">
        <v>4</v>
      </c>
      <c r="K2321" s="21">
        <v>4</v>
      </c>
      <c r="L2321" s="21">
        <f t="shared" si="242"/>
        <v>0</v>
      </c>
      <c r="M2321" s="21" t="s">
        <v>3300</v>
      </c>
      <c r="N2321" s="30">
        <v>45902</v>
      </c>
      <c r="O2321" s="48">
        <v>84000</v>
      </c>
      <c r="P2321" s="21" t="s">
        <v>16</v>
      </c>
      <c r="Q2321" s="21" t="s">
        <v>2070</v>
      </c>
      <c r="R2321" s="21" t="s">
        <v>637</v>
      </c>
      <c r="S2321" s="3">
        <v>-20</v>
      </c>
      <c r="T2321" s="37"/>
      <c r="U2321" s="21" t="s">
        <v>2026</v>
      </c>
      <c r="V2321" s="21" t="str">
        <f>VLOOKUP(P2321,'Customer List'!B:C,2,)</f>
        <v>Delhi</v>
      </c>
      <c r="W2321" s="38"/>
      <c r="X2321" s="30">
        <f t="shared" si="246"/>
        <v>45902</v>
      </c>
      <c r="Y2321" s="21">
        <f t="shared" si="243"/>
        <v>0</v>
      </c>
      <c r="Z2321" s="21" t="str">
        <f t="shared" si="244"/>
        <v>Tuesday</v>
      </c>
      <c r="AA2321" s="21" t="str">
        <f t="shared" si="245"/>
        <v>Tuesday</v>
      </c>
      <c r="AB2321" s="21" t="str">
        <f>VLOOKUP(U2321,'Currency Sheet'!A:C,3,)</f>
        <v>DOLLAR</v>
      </c>
      <c r="AC2321" s="42" t="str">
        <f>VLOOKUP(P2321,'Customer List'!B:D,3,)</f>
        <v>Local</v>
      </c>
    </row>
    <row r="2322" spans="1:29" x14ac:dyDescent="0.25">
      <c r="A2322" s="21">
        <v>2321</v>
      </c>
      <c r="B2322" s="21">
        <v>44720</v>
      </c>
      <c r="C2322" s="30">
        <v>45895</v>
      </c>
      <c r="D2322" s="30">
        <v>45898</v>
      </c>
      <c r="E2322" s="47">
        <v>255.5</v>
      </c>
      <c r="F2322" s="47">
        <f t="shared" si="240"/>
        <v>22484</v>
      </c>
      <c r="G2322" s="48">
        <f t="shared" si="241"/>
        <v>22484</v>
      </c>
      <c r="H2322" s="21" t="s">
        <v>662</v>
      </c>
      <c r="I2322" s="21" t="s">
        <v>5259</v>
      </c>
      <c r="J2322" s="21">
        <v>1</v>
      </c>
      <c r="K2322" s="21">
        <v>1</v>
      </c>
      <c r="L2322" s="21">
        <f t="shared" si="242"/>
        <v>0</v>
      </c>
      <c r="M2322" s="21" t="s">
        <v>3511</v>
      </c>
      <c r="N2322" s="30">
        <v>45913</v>
      </c>
      <c r="O2322" s="48">
        <v>34580</v>
      </c>
      <c r="P2322" s="21" t="s">
        <v>629</v>
      </c>
      <c r="Q2322" s="21">
        <v>58155619712</v>
      </c>
      <c r="R2322" s="21" t="s">
        <v>40</v>
      </c>
      <c r="S2322" s="3" t="s">
        <v>2779</v>
      </c>
      <c r="T2322" s="37"/>
      <c r="U2322" s="21" t="s">
        <v>2026</v>
      </c>
      <c r="V2322" s="21" t="str">
        <f>VLOOKUP(P2322,'Customer List'!B:C,2,)</f>
        <v>Gujrat</v>
      </c>
      <c r="W2322" s="38"/>
      <c r="X2322" s="30">
        <v>45915</v>
      </c>
      <c r="Y2322" s="21">
        <f t="shared" si="243"/>
        <v>2</v>
      </c>
      <c r="Z2322" s="21" t="str">
        <f t="shared" si="244"/>
        <v>Saturday</v>
      </c>
      <c r="AA2322" s="21" t="str">
        <f t="shared" si="245"/>
        <v>Monday</v>
      </c>
      <c r="AB2322" s="21" t="str">
        <f>VLOOKUP(U2322,'Currency Sheet'!A:C,3,)</f>
        <v>DOLLAR</v>
      </c>
      <c r="AC2322" s="42" t="str">
        <f>VLOOKUP(P2322,'Customer List'!B:D,3,)</f>
        <v>OutStation</v>
      </c>
    </row>
    <row r="2323" spans="1:29" x14ac:dyDescent="0.25">
      <c r="A2323" s="21">
        <v>2322</v>
      </c>
      <c r="B2323" s="21">
        <v>178148</v>
      </c>
      <c r="C2323" s="30">
        <v>45898</v>
      </c>
      <c r="D2323" s="30">
        <v>45901</v>
      </c>
      <c r="E2323" s="47">
        <v>90.6</v>
      </c>
      <c r="F2323" s="47">
        <f t="shared" si="240"/>
        <v>7972.7999999999993</v>
      </c>
      <c r="G2323" s="48">
        <f t="shared" si="241"/>
        <v>7972.7999999999993</v>
      </c>
      <c r="H2323" s="21" t="s">
        <v>3280</v>
      </c>
      <c r="I2323" s="21" t="s">
        <v>4367</v>
      </c>
      <c r="J2323" s="21">
        <v>1</v>
      </c>
      <c r="K2323" s="21">
        <v>1</v>
      </c>
      <c r="L2323" s="21">
        <f t="shared" si="242"/>
        <v>0</v>
      </c>
      <c r="M2323" s="21" t="s">
        <v>3301</v>
      </c>
      <c r="N2323" s="30">
        <v>45902</v>
      </c>
      <c r="O2323" s="48">
        <v>12642</v>
      </c>
      <c r="P2323" s="21" t="s">
        <v>2069</v>
      </c>
      <c r="Q2323" s="21">
        <v>58155186375</v>
      </c>
      <c r="R2323" s="21" t="s">
        <v>40</v>
      </c>
      <c r="S2323" s="3">
        <v>4</v>
      </c>
      <c r="T2323" s="37"/>
      <c r="U2323" s="21" t="s">
        <v>423</v>
      </c>
      <c r="V2323" s="21" t="str">
        <f>VLOOKUP(P2323,'Customer List'!B:C,2,)</f>
        <v>Kolkata</v>
      </c>
      <c r="W2323" s="38"/>
      <c r="X2323" s="30">
        <v>45908</v>
      </c>
      <c r="Y2323" s="21">
        <f t="shared" si="243"/>
        <v>6</v>
      </c>
      <c r="Z2323" s="21" t="str">
        <f t="shared" si="244"/>
        <v>Tuesday</v>
      </c>
      <c r="AA2323" s="21" t="str">
        <f t="shared" si="245"/>
        <v>Monday</v>
      </c>
      <c r="AB2323" s="21" t="str">
        <f>VLOOKUP(U2323,'Currency Sheet'!A:C,3,)</f>
        <v>DOLLAR</v>
      </c>
      <c r="AC2323" s="42" t="str">
        <f>VLOOKUP(P2323,'Customer List'!B:D,3,)</f>
        <v>OutStation</v>
      </c>
    </row>
    <row r="2324" spans="1:29" x14ac:dyDescent="0.25">
      <c r="A2324" s="21">
        <v>2323</v>
      </c>
      <c r="B2324" s="21">
        <v>178148</v>
      </c>
      <c r="C2324" s="30">
        <v>45898</v>
      </c>
      <c r="D2324" s="30">
        <v>45901</v>
      </c>
      <c r="E2324" s="47">
        <v>153.6</v>
      </c>
      <c r="F2324" s="47">
        <f t="shared" si="240"/>
        <v>13516.8</v>
      </c>
      <c r="G2324" s="48">
        <f t="shared" si="241"/>
        <v>13516.8</v>
      </c>
      <c r="H2324" s="21" t="s">
        <v>434</v>
      </c>
      <c r="I2324" s="21" t="s">
        <v>4368</v>
      </c>
      <c r="J2324" s="21">
        <v>1</v>
      </c>
      <c r="K2324" s="21">
        <v>1</v>
      </c>
      <c r="L2324" s="21">
        <f t="shared" si="242"/>
        <v>0</v>
      </c>
      <c r="M2324" s="21" t="s">
        <v>3302</v>
      </c>
      <c r="N2324" s="30">
        <v>45902</v>
      </c>
      <c r="O2324" s="48">
        <v>17272.5</v>
      </c>
      <c r="P2324" s="21" t="s">
        <v>3281</v>
      </c>
      <c r="Q2324" s="21">
        <v>58155186213</v>
      </c>
      <c r="R2324" s="21" t="s">
        <v>40</v>
      </c>
      <c r="S2324" s="3">
        <v>4</v>
      </c>
      <c r="T2324" s="37"/>
      <c r="U2324" s="21" t="s">
        <v>423</v>
      </c>
      <c r="V2324" s="21" t="str">
        <f>VLOOKUP(P2324,'Customer List'!B:C,2,)</f>
        <v>Banglore</v>
      </c>
      <c r="W2324" s="38"/>
      <c r="X2324" s="30">
        <v>45908</v>
      </c>
      <c r="Y2324" s="21">
        <f t="shared" si="243"/>
        <v>6</v>
      </c>
      <c r="Z2324" s="21" t="str">
        <f t="shared" si="244"/>
        <v>Tuesday</v>
      </c>
      <c r="AA2324" s="21" t="str">
        <f t="shared" si="245"/>
        <v>Monday</v>
      </c>
      <c r="AB2324" s="21" t="str">
        <f>VLOOKUP(U2324,'Currency Sheet'!A:C,3,)</f>
        <v>DOLLAR</v>
      </c>
      <c r="AC2324" s="42" t="str">
        <f>VLOOKUP(P2324,'Customer List'!B:D,3,)</f>
        <v>OutStation</v>
      </c>
    </row>
    <row r="2325" spans="1:29" x14ac:dyDescent="0.25">
      <c r="A2325" s="21">
        <v>2324</v>
      </c>
      <c r="B2325" s="49" t="s">
        <v>3440</v>
      </c>
      <c r="C2325" s="30">
        <v>45895</v>
      </c>
      <c r="D2325" s="30">
        <v>45901</v>
      </c>
      <c r="E2325" s="47">
        <v>16000</v>
      </c>
      <c r="F2325" s="47">
        <f t="shared" si="240"/>
        <v>16000</v>
      </c>
      <c r="G2325" s="48">
        <f t="shared" si="241"/>
        <v>48000</v>
      </c>
      <c r="H2325" s="21" t="s">
        <v>3441</v>
      </c>
      <c r="I2325" s="21"/>
      <c r="J2325" s="21">
        <v>3</v>
      </c>
      <c r="K2325" s="21">
        <v>3</v>
      </c>
      <c r="L2325" s="21">
        <f t="shared" si="242"/>
        <v>0</v>
      </c>
      <c r="M2325" s="21" t="s">
        <v>3442</v>
      </c>
      <c r="N2325" s="30">
        <v>45911</v>
      </c>
      <c r="O2325" s="48">
        <v>126000</v>
      </c>
      <c r="P2325" s="21" t="s">
        <v>2580</v>
      </c>
      <c r="Q2325" s="21" t="s">
        <v>2070</v>
      </c>
      <c r="R2325" s="21" t="s">
        <v>637</v>
      </c>
      <c r="S2325" s="3" t="s">
        <v>299</v>
      </c>
      <c r="T2325" s="37" t="s">
        <v>3443</v>
      </c>
      <c r="U2325" s="21" t="s">
        <v>2084</v>
      </c>
      <c r="V2325" s="21" t="str">
        <f>VLOOKUP(P2325,'Customer List'!B:C,2,)</f>
        <v>DELHI</v>
      </c>
      <c r="W2325" s="38"/>
      <c r="X2325" s="30">
        <f>IF(OR(R2325 = "PRIYANKA MADAM", R2325 = "DEEPAK", R2325 = "PORTER"),N2325,"")</f>
        <v>45911</v>
      </c>
      <c r="Y2325" s="21">
        <f t="shared" si="243"/>
        <v>0</v>
      </c>
      <c r="Z2325" s="21" t="str">
        <f t="shared" si="244"/>
        <v>Thursday</v>
      </c>
      <c r="AA2325" s="21" t="str">
        <f t="shared" si="245"/>
        <v>Thursday</v>
      </c>
      <c r="AB2325" s="21" t="str">
        <f>VLOOKUP(U2325,'Currency Sheet'!A:C,3,)</f>
        <v>INR</v>
      </c>
      <c r="AC2325" s="42" t="str">
        <f>VLOOKUP(P2325,'Customer List'!B:D,3,)</f>
        <v>Local</v>
      </c>
    </row>
    <row r="2326" spans="1:29" x14ac:dyDescent="0.25">
      <c r="A2326" s="21">
        <v>2325</v>
      </c>
      <c r="B2326" s="21">
        <v>66072</v>
      </c>
      <c r="C2326" s="30">
        <v>45894</v>
      </c>
      <c r="D2326" s="30">
        <v>45902</v>
      </c>
      <c r="E2326" s="47">
        <v>259</v>
      </c>
      <c r="F2326" s="47">
        <f t="shared" si="240"/>
        <v>22792</v>
      </c>
      <c r="G2326" s="48">
        <f t="shared" si="241"/>
        <v>113960</v>
      </c>
      <c r="H2326" s="21" t="s">
        <v>2345</v>
      </c>
      <c r="I2326" s="21" t="s">
        <v>5251</v>
      </c>
      <c r="J2326" s="21">
        <v>5</v>
      </c>
      <c r="K2326" s="21">
        <v>5</v>
      </c>
      <c r="L2326" s="21">
        <f t="shared" si="242"/>
        <v>0</v>
      </c>
      <c r="M2326" s="21" t="s">
        <v>3398</v>
      </c>
      <c r="N2326" s="30">
        <v>45906</v>
      </c>
      <c r="O2326" s="48">
        <v>200725</v>
      </c>
      <c r="P2326" s="21" t="s">
        <v>944</v>
      </c>
      <c r="Q2326" s="21">
        <v>58155319913</v>
      </c>
      <c r="R2326" s="21" t="s">
        <v>40</v>
      </c>
      <c r="S2326" s="3">
        <v>-20</v>
      </c>
      <c r="T2326" s="37"/>
      <c r="U2326" s="21" t="s">
        <v>2527</v>
      </c>
      <c r="V2326" s="21" t="str">
        <f>VLOOKUP(P2326,'Customer List'!B:C,2,)</f>
        <v>Banglore</v>
      </c>
      <c r="W2326" s="38"/>
      <c r="X2326" s="30">
        <v>45908</v>
      </c>
      <c r="Y2326" s="21">
        <f t="shared" si="243"/>
        <v>2</v>
      </c>
      <c r="Z2326" s="21" t="str">
        <f t="shared" si="244"/>
        <v>Saturday</v>
      </c>
      <c r="AA2326" s="21" t="str">
        <f t="shared" si="245"/>
        <v>Monday</v>
      </c>
      <c r="AB2326" s="21" t="str">
        <f>VLOOKUP(U2326,'Currency Sheet'!A:C,3,)</f>
        <v>DOLLAR</v>
      </c>
      <c r="AC2326" s="42" t="str">
        <f>VLOOKUP(P2326,'Customer List'!B:D,3,)</f>
        <v>OutStation</v>
      </c>
    </row>
    <row r="2327" spans="1:29" x14ac:dyDescent="0.25">
      <c r="A2327" s="21">
        <v>2326</v>
      </c>
      <c r="B2327" s="21" t="s">
        <v>3305</v>
      </c>
      <c r="C2327" s="30">
        <v>45899</v>
      </c>
      <c r="D2327" s="30">
        <v>45902</v>
      </c>
      <c r="E2327" s="47">
        <v>4666.75</v>
      </c>
      <c r="F2327" s="47">
        <f t="shared" si="240"/>
        <v>4666.75</v>
      </c>
      <c r="G2327" s="48">
        <f t="shared" si="241"/>
        <v>4666.75</v>
      </c>
      <c r="H2327" s="21" t="s">
        <v>3306</v>
      </c>
      <c r="I2327" s="21"/>
      <c r="J2327" s="21">
        <v>1</v>
      </c>
      <c r="K2327" s="21">
        <v>1</v>
      </c>
      <c r="L2327" s="21">
        <f t="shared" si="242"/>
        <v>0</v>
      </c>
      <c r="M2327" s="21" t="s">
        <v>3320</v>
      </c>
      <c r="N2327" s="30">
        <v>45903</v>
      </c>
      <c r="O2327" s="48">
        <v>0</v>
      </c>
      <c r="P2327" s="21" t="s">
        <v>30</v>
      </c>
      <c r="Q2327" s="21" t="s">
        <v>2070</v>
      </c>
      <c r="R2327" s="21" t="s">
        <v>847</v>
      </c>
      <c r="S2327" s="3"/>
      <c r="T2327" s="37"/>
      <c r="U2327" s="21" t="s">
        <v>3307</v>
      </c>
      <c r="V2327" s="21" t="str">
        <f>VLOOKUP(P2327,'Customer List'!B:C,2,)</f>
        <v>Delhi</v>
      </c>
      <c r="W2327" s="38"/>
      <c r="X2327" s="30">
        <f>IF(OR(R2327 = "PRIYANKA MADAM", R2327 = "DEEPAK", R2327 = "PORTER"),N2327,"")</f>
        <v>45903</v>
      </c>
      <c r="Y2327" s="21">
        <f t="shared" si="243"/>
        <v>0</v>
      </c>
      <c r="Z2327" s="21" t="str">
        <f t="shared" si="244"/>
        <v>Wednesday</v>
      </c>
      <c r="AA2327" s="21" t="str">
        <f t="shared" si="245"/>
        <v>Wednesday</v>
      </c>
      <c r="AB2327" s="21" t="str">
        <f>VLOOKUP(U2327,'Currency Sheet'!A:C,3,)</f>
        <v>INR</v>
      </c>
      <c r="AC2327" s="42" t="str">
        <f>VLOOKUP(P2327,'Customer List'!B:D,3,)</f>
        <v>Local</v>
      </c>
    </row>
    <row r="2328" spans="1:29" x14ac:dyDescent="0.25">
      <c r="A2328" s="21">
        <v>2327</v>
      </c>
      <c r="B2328" s="21" t="s">
        <v>3308</v>
      </c>
      <c r="C2328" s="30">
        <v>45891</v>
      </c>
      <c r="D2328" s="30">
        <v>45902</v>
      </c>
      <c r="E2328" s="47">
        <v>374</v>
      </c>
      <c r="F2328" s="47">
        <f t="shared" si="240"/>
        <v>32912</v>
      </c>
      <c r="G2328" s="48">
        <f t="shared" si="241"/>
        <v>32912</v>
      </c>
      <c r="H2328" s="21" t="s">
        <v>2736</v>
      </c>
      <c r="I2328" s="21" t="s">
        <v>4134</v>
      </c>
      <c r="J2328" s="21">
        <v>1</v>
      </c>
      <c r="K2328" s="21">
        <v>1</v>
      </c>
      <c r="L2328" s="21">
        <f t="shared" si="242"/>
        <v>0</v>
      </c>
      <c r="M2328" s="21" t="s">
        <v>3313</v>
      </c>
      <c r="N2328" s="30">
        <v>45903</v>
      </c>
      <c r="O2328" s="48">
        <v>43120.5</v>
      </c>
      <c r="P2328" s="21" t="s">
        <v>254</v>
      </c>
      <c r="Q2328" s="21" t="s">
        <v>2070</v>
      </c>
      <c r="R2328" s="21" t="s">
        <v>847</v>
      </c>
      <c r="S2328" s="3">
        <v>-20</v>
      </c>
      <c r="T2328" s="37"/>
      <c r="U2328" s="21" t="s">
        <v>320</v>
      </c>
      <c r="V2328" s="21" t="str">
        <f>VLOOKUP(P2328,'Customer List'!B:C,2,)</f>
        <v>Delhi</v>
      </c>
      <c r="W2328" s="38"/>
      <c r="X2328" s="30">
        <f>IF(OR(R2328 = "PRIYANKA MADAM", R2328 = "DEEPAK", R2328 = "PORTER"),N2328,"")</f>
        <v>45903</v>
      </c>
      <c r="Y2328" s="21">
        <f t="shared" si="243"/>
        <v>0</v>
      </c>
      <c r="Z2328" s="21" t="str">
        <f t="shared" si="244"/>
        <v>Wednesday</v>
      </c>
      <c r="AA2328" s="21" t="str">
        <f t="shared" si="245"/>
        <v>Wednesday</v>
      </c>
      <c r="AB2328" s="21" t="str">
        <f>VLOOKUP(U2328,'Currency Sheet'!A:C,3,)</f>
        <v>DOLLAR</v>
      </c>
      <c r="AC2328" s="42" t="str">
        <f>VLOOKUP(P2328,'Customer List'!B:D,3,)</f>
        <v>Local</v>
      </c>
    </row>
    <row r="2329" spans="1:29" x14ac:dyDescent="0.25">
      <c r="A2329" s="21">
        <v>2328</v>
      </c>
      <c r="B2329" s="21" t="s">
        <v>3308</v>
      </c>
      <c r="C2329" s="30">
        <v>45891</v>
      </c>
      <c r="D2329" s="30">
        <v>45902</v>
      </c>
      <c r="E2329" s="47">
        <v>441</v>
      </c>
      <c r="F2329" s="47">
        <f t="shared" si="240"/>
        <v>38808</v>
      </c>
      <c r="G2329" s="48">
        <f t="shared" si="241"/>
        <v>38808</v>
      </c>
      <c r="H2329" s="21" t="s">
        <v>340</v>
      </c>
      <c r="I2329" s="21" t="s">
        <v>4135</v>
      </c>
      <c r="J2329" s="21">
        <v>1</v>
      </c>
      <c r="K2329" s="21">
        <v>1</v>
      </c>
      <c r="L2329" s="21">
        <f t="shared" si="242"/>
        <v>0</v>
      </c>
      <c r="M2329" s="21" t="s">
        <v>3313</v>
      </c>
      <c r="N2329" s="30">
        <v>45903</v>
      </c>
      <c r="O2329" s="48">
        <v>50872.5</v>
      </c>
      <c r="P2329" s="21" t="s">
        <v>254</v>
      </c>
      <c r="Q2329" s="21" t="s">
        <v>2070</v>
      </c>
      <c r="R2329" s="21" t="s">
        <v>847</v>
      </c>
      <c r="S2329" s="3">
        <v>-20</v>
      </c>
      <c r="T2329" s="37"/>
      <c r="U2329" s="21" t="s">
        <v>320</v>
      </c>
      <c r="V2329" s="21" t="str">
        <f>VLOOKUP(P2329,'Customer List'!B:C,2,)</f>
        <v>Delhi</v>
      </c>
      <c r="W2329" s="38"/>
      <c r="X2329" s="30">
        <f>IF(OR(R2329 = "PRIYANKA MADAM", R2329 = "DEEPAK", R2329 = "PORTER"),N2329,"")</f>
        <v>45903</v>
      </c>
      <c r="Y2329" s="21">
        <f t="shared" si="243"/>
        <v>0</v>
      </c>
      <c r="Z2329" s="21" t="str">
        <f t="shared" si="244"/>
        <v>Wednesday</v>
      </c>
      <c r="AA2329" s="21" t="str">
        <f t="shared" si="245"/>
        <v>Wednesday</v>
      </c>
      <c r="AB2329" s="21" t="str">
        <f>VLOOKUP(U2329,'Currency Sheet'!A:C,3,)</f>
        <v>DOLLAR</v>
      </c>
      <c r="AC2329" s="42" t="str">
        <f>VLOOKUP(P2329,'Customer List'!B:D,3,)</f>
        <v>Local</v>
      </c>
    </row>
    <row r="2330" spans="1:29" x14ac:dyDescent="0.25">
      <c r="A2330" s="21">
        <v>2329</v>
      </c>
      <c r="B2330" s="21" t="s">
        <v>3308</v>
      </c>
      <c r="C2330" s="30">
        <v>45891</v>
      </c>
      <c r="D2330" s="30">
        <v>45902</v>
      </c>
      <c r="E2330" s="47">
        <v>374</v>
      </c>
      <c r="F2330" s="47">
        <f t="shared" si="240"/>
        <v>32912</v>
      </c>
      <c r="G2330" s="48">
        <f t="shared" si="241"/>
        <v>32912</v>
      </c>
      <c r="H2330" s="21" t="s">
        <v>2737</v>
      </c>
      <c r="I2330" s="21" t="s">
        <v>4136</v>
      </c>
      <c r="J2330" s="21">
        <v>1</v>
      </c>
      <c r="K2330" s="21">
        <v>1</v>
      </c>
      <c r="L2330" s="21">
        <f t="shared" si="242"/>
        <v>0</v>
      </c>
      <c r="M2330" s="21" t="s">
        <v>3314</v>
      </c>
      <c r="N2330" s="30">
        <v>45903</v>
      </c>
      <c r="O2330" s="48">
        <v>43120.5</v>
      </c>
      <c r="P2330" s="21" t="s">
        <v>254</v>
      </c>
      <c r="Q2330" s="21" t="s">
        <v>2070</v>
      </c>
      <c r="R2330" s="21" t="s">
        <v>847</v>
      </c>
      <c r="S2330" s="3">
        <v>-20</v>
      </c>
      <c r="T2330" s="37"/>
      <c r="U2330" s="21" t="s">
        <v>320</v>
      </c>
      <c r="V2330" s="21" t="str">
        <f>VLOOKUP(P2330,'Customer List'!B:C,2,)</f>
        <v>Delhi</v>
      </c>
      <c r="W2330" s="38"/>
      <c r="X2330" s="30">
        <f>IF(OR(R2330 = "PRIYANKA MADAM", R2330 = "DEEPAK", R2330 = "PORTER"),N2330,"")</f>
        <v>45903</v>
      </c>
      <c r="Y2330" s="21">
        <f t="shared" si="243"/>
        <v>0</v>
      </c>
      <c r="Z2330" s="21" t="str">
        <f t="shared" si="244"/>
        <v>Wednesday</v>
      </c>
      <c r="AA2330" s="21" t="str">
        <f t="shared" si="245"/>
        <v>Wednesday</v>
      </c>
      <c r="AB2330" s="21" t="str">
        <f>VLOOKUP(U2330,'Currency Sheet'!A:C,3,)</f>
        <v>DOLLAR</v>
      </c>
      <c r="AC2330" s="42" t="str">
        <f>VLOOKUP(P2330,'Customer List'!B:D,3,)</f>
        <v>Local</v>
      </c>
    </row>
    <row r="2331" spans="1:29" x14ac:dyDescent="0.25">
      <c r="A2331" s="21">
        <v>2330</v>
      </c>
      <c r="B2331" s="21" t="s">
        <v>3308</v>
      </c>
      <c r="C2331" s="30">
        <v>45891</v>
      </c>
      <c r="D2331" s="30">
        <v>45902</v>
      </c>
      <c r="E2331" s="47">
        <v>191.57</v>
      </c>
      <c r="F2331" s="47">
        <f t="shared" si="240"/>
        <v>16858.16</v>
      </c>
      <c r="G2331" s="48">
        <f t="shared" si="241"/>
        <v>16858.16</v>
      </c>
      <c r="H2331" s="21" t="s">
        <v>2738</v>
      </c>
      <c r="I2331" s="21" t="s">
        <v>4137</v>
      </c>
      <c r="J2331" s="21">
        <v>1</v>
      </c>
      <c r="K2331" s="21">
        <v>1</v>
      </c>
      <c r="L2331" s="21">
        <f t="shared" si="242"/>
        <v>0</v>
      </c>
      <c r="M2331" s="21" t="s">
        <v>3354</v>
      </c>
      <c r="N2331" s="30">
        <v>45906</v>
      </c>
      <c r="O2331" s="48">
        <v>28735.35</v>
      </c>
      <c r="P2331" s="21" t="s">
        <v>295</v>
      </c>
      <c r="Q2331" s="21">
        <v>58155321394</v>
      </c>
      <c r="R2331" s="21" t="s">
        <v>40</v>
      </c>
      <c r="S2331" s="3">
        <v>-20</v>
      </c>
      <c r="T2331" s="37"/>
      <c r="U2331" s="21" t="s">
        <v>320</v>
      </c>
      <c r="V2331" s="21" t="str">
        <f>VLOOKUP(P2331,'Customer List'!B:C,2,)</f>
        <v>Kerala</v>
      </c>
      <c r="W2331" s="38"/>
      <c r="X2331" s="30">
        <v>45909</v>
      </c>
      <c r="Y2331" s="21">
        <f t="shared" si="243"/>
        <v>3</v>
      </c>
      <c r="Z2331" s="21" t="str">
        <f t="shared" si="244"/>
        <v>Saturday</v>
      </c>
      <c r="AA2331" s="21" t="str">
        <f t="shared" si="245"/>
        <v>Tuesday</v>
      </c>
      <c r="AB2331" s="21" t="str">
        <f>VLOOKUP(U2331,'Currency Sheet'!A:C,3,)</f>
        <v>DOLLAR</v>
      </c>
      <c r="AC2331" s="42" t="str">
        <f>VLOOKUP(P2331,'Customer List'!B:D,3,)</f>
        <v>OutStation</v>
      </c>
    </row>
    <row r="2332" spans="1:29" x14ac:dyDescent="0.25">
      <c r="A2332" s="21">
        <v>2331</v>
      </c>
      <c r="B2332" s="21" t="s">
        <v>3308</v>
      </c>
      <c r="C2332" s="30">
        <v>45891</v>
      </c>
      <c r="D2332" s="30">
        <v>45902</v>
      </c>
      <c r="E2332" s="47">
        <v>105.46</v>
      </c>
      <c r="F2332" s="47">
        <f t="shared" si="240"/>
        <v>9280.48</v>
      </c>
      <c r="G2332" s="48">
        <f t="shared" si="241"/>
        <v>9280.48</v>
      </c>
      <c r="H2332" s="21" t="s">
        <v>2739</v>
      </c>
      <c r="I2332" s="21" t="s">
        <v>4138</v>
      </c>
      <c r="J2332" s="21">
        <v>1</v>
      </c>
      <c r="K2332" s="21">
        <v>1</v>
      </c>
      <c r="L2332" s="21">
        <f t="shared" si="242"/>
        <v>0</v>
      </c>
      <c r="M2332" s="21" t="s">
        <v>3393</v>
      </c>
      <c r="N2332" s="30">
        <v>45908</v>
      </c>
      <c r="O2332" s="48">
        <v>12164.99</v>
      </c>
      <c r="P2332" s="21" t="s">
        <v>2511</v>
      </c>
      <c r="Q2332" s="21" t="s">
        <v>3385</v>
      </c>
      <c r="R2332" s="21" t="s">
        <v>40</v>
      </c>
      <c r="S2332" s="3">
        <v>-20</v>
      </c>
      <c r="T2332" s="37"/>
      <c r="U2332" s="21" t="s">
        <v>320</v>
      </c>
      <c r="V2332" s="21" t="str">
        <f>VLOOKUP(P2332,'Customer List'!B:C,2,)</f>
        <v>MOHALI (PUNJAB)</v>
      </c>
      <c r="W2332" s="38"/>
      <c r="X2332" s="30">
        <v>45909</v>
      </c>
      <c r="Y2332" s="21">
        <f t="shared" si="243"/>
        <v>1</v>
      </c>
      <c r="Z2332" s="21" t="str">
        <f t="shared" si="244"/>
        <v>Monday</v>
      </c>
      <c r="AA2332" s="21" t="str">
        <f t="shared" si="245"/>
        <v>Tuesday</v>
      </c>
      <c r="AB2332" s="21" t="str">
        <f>VLOOKUP(U2332,'Currency Sheet'!A:C,3,)</f>
        <v>DOLLAR</v>
      </c>
      <c r="AC2332" s="42" t="str">
        <f>VLOOKUP(P2332,'Customer List'!B:D,3,)</f>
        <v>OutStation</v>
      </c>
    </row>
    <row r="2333" spans="1:29" x14ac:dyDescent="0.25">
      <c r="A2333" s="21">
        <v>2332</v>
      </c>
      <c r="B2333" s="21" t="s">
        <v>3308</v>
      </c>
      <c r="C2333" s="30">
        <v>45891</v>
      </c>
      <c r="D2333" s="30">
        <v>45902</v>
      </c>
      <c r="E2333" s="47">
        <v>105.46</v>
      </c>
      <c r="F2333" s="47">
        <f t="shared" si="240"/>
        <v>9280.48</v>
      </c>
      <c r="G2333" s="48">
        <f t="shared" si="241"/>
        <v>9280.48</v>
      </c>
      <c r="H2333" s="21" t="s">
        <v>2740</v>
      </c>
      <c r="I2333" s="21" t="s">
        <v>4138</v>
      </c>
      <c r="J2333" s="21">
        <v>1</v>
      </c>
      <c r="K2333" s="21">
        <v>1</v>
      </c>
      <c r="L2333" s="21">
        <f t="shared" si="242"/>
        <v>0</v>
      </c>
      <c r="M2333" s="21" t="s">
        <v>3393</v>
      </c>
      <c r="N2333" s="30">
        <v>45908</v>
      </c>
      <c r="O2333" s="48">
        <v>12164.99</v>
      </c>
      <c r="P2333" s="21" t="s">
        <v>2511</v>
      </c>
      <c r="Q2333" s="21" t="s">
        <v>3385</v>
      </c>
      <c r="R2333" s="21" t="s">
        <v>40</v>
      </c>
      <c r="S2333" s="3">
        <v>-20</v>
      </c>
      <c r="T2333" s="37"/>
      <c r="U2333" s="21" t="s">
        <v>320</v>
      </c>
      <c r="V2333" s="21" t="str">
        <f>VLOOKUP(P2333,'Customer List'!B:C,2,)</f>
        <v>MOHALI (PUNJAB)</v>
      </c>
      <c r="W2333" s="38"/>
      <c r="X2333" s="30">
        <v>45909</v>
      </c>
      <c r="Y2333" s="21">
        <f t="shared" si="243"/>
        <v>1</v>
      </c>
      <c r="Z2333" s="21" t="str">
        <f t="shared" si="244"/>
        <v>Monday</v>
      </c>
      <c r="AA2333" s="21" t="str">
        <f t="shared" si="245"/>
        <v>Tuesday</v>
      </c>
      <c r="AB2333" s="21" t="str">
        <f>VLOOKUP(U2333,'Currency Sheet'!A:C,3,)</f>
        <v>DOLLAR</v>
      </c>
      <c r="AC2333" s="42" t="str">
        <f>VLOOKUP(P2333,'Customer List'!B:D,3,)</f>
        <v>OutStation</v>
      </c>
    </row>
    <row r="2334" spans="1:29" x14ac:dyDescent="0.25">
      <c r="A2334" s="21">
        <v>2333</v>
      </c>
      <c r="B2334" s="21" t="s">
        <v>3308</v>
      </c>
      <c r="C2334" s="30">
        <v>45891</v>
      </c>
      <c r="D2334" s="30">
        <v>45902</v>
      </c>
      <c r="E2334" s="47">
        <v>374</v>
      </c>
      <c r="F2334" s="47">
        <f t="shared" si="240"/>
        <v>32912</v>
      </c>
      <c r="G2334" s="48">
        <f t="shared" si="241"/>
        <v>32912</v>
      </c>
      <c r="H2334" s="21" t="s">
        <v>2741</v>
      </c>
      <c r="I2334" s="21" t="s">
        <v>4139</v>
      </c>
      <c r="J2334" s="21">
        <v>1</v>
      </c>
      <c r="K2334" s="21">
        <v>1</v>
      </c>
      <c r="L2334" s="21">
        <f t="shared" si="242"/>
        <v>0</v>
      </c>
      <c r="M2334" s="21" t="s">
        <v>3393</v>
      </c>
      <c r="N2334" s="30">
        <v>45908</v>
      </c>
      <c r="O2334" s="48">
        <v>43120.5</v>
      </c>
      <c r="P2334" s="21" t="s">
        <v>2511</v>
      </c>
      <c r="Q2334" s="21" t="s">
        <v>3385</v>
      </c>
      <c r="R2334" s="21" t="s">
        <v>40</v>
      </c>
      <c r="S2334" s="3">
        <v>-20</v>
      </c>
      <c r="T2334" s="37"/>
      <c r="U2334" s="21" t="s">
        <v>320</v>
      </c>
      <c r="V2334" s="21" t="str">
        <f>VLOOKUP(P2334,'Customer List'!B:C,2,)</f>
        <v>MOHALI (PUNJAB)</v>
      </c>
      <c r="W2334" s="38"/>
      <c r="X2334" s="30">
        <v>45909</v>
      </c>
      <c r="Y2334" s="21">
        <f t="shared" si="243"/>
        <v>1</v>
      </c>
      <c r="Z2334" s="21" t="str">
        <f t="shared" si="244"/>
        <v>Monday</v>
      </c>
      <c r="AA2334" s="21" t="str">
        <f t="shared" si="245"/>
        <v>Tuesday</v>
      </c>
      <c r="AB2334" s="21" t="str">
        <f>VLOOKUP(U2334,'Currency Sheet'!A:C,3,)</f>
        <v>DOLLAR</v>
      </c>
      <c r="AC2334" s="42" t="str">
        <f>VLOOKUP(P2334,'Customer List'!B:D,3,)</f>
        <v>OutStation</v>
      </c>
    </row>
    <row r="2335" spans="1:29" x14ac:dyDescent="0.25">
      <c r="A2335" s="21">
        <v>2334</v>
      </c>
      <c r="B2335" s="21" t="s">
        <v>3308</v>
      </c>
      <c r="C2335" s="30">
        <v>45891</v>
      </c>
      <c r="D2335" s="30">
        <v>45902</v>
      </c>
      <c r="E2335" s="47">
        <v>302.95</v>
      </c>
      <c r="F2335" s="47">
        <f t="shared" si="240"/>
        <v>26659.599999999999</v>
      </c>
      <c r="G2335" s="48">
        <f t="shared" si="241"/>
        <v>26659.599999999999</v>
      </c>
      <c r="H2335" s="21" t="s">
        <v>2742</v>
      </c>
      <c r="I2335" s="21" t="s">
        <v>4140</v>
      </c>
      <c r="J2335" s="21">
        <v>1</v>
      </c>
      <c r="K2335" s="21">
        <v>1</v>
      </c>
      <c r="L2335" s="21">
        <f t="shared" si="242"/>
        <v>0</v>
      </c>
      <c r="M2335" s="21" t="s">
        <v>3393</v>
      </c>
      <c r="N2335" s="30">
        <v>45908</v>
      </c>
      <c r="O2335" s="48">
        <v>34947.79</v>
      </c>
      <c r="P2335" s="21" t="s">
        <v>2511</v>
      </c>
      <c r="Q2335" s="21" t="s">
        <v>3385</v>
      </c>
      <c r="R2335" s="21" t="s">
        <v>40</v>
      </c>
      <c r="S2335" s="3">
        <v>-20</v>
      </c>
      <c r="T2335" s="37"/>
      <c r="U2335" s="21" t="s">
        <v>320</v>
      </c>
      <c r="V2335" s="21" t="str">
        <f>VLOOKUP(P2335,'Customer List'!B:C,2,)</f>
        <v>MOHALI (PUNJAB)</v>
      </c>
      <c r="W2335" s="38"/>
      <c r="X2335" s="30">
        <v>45909</v>
      </c>
      <c r="Y2335" s="21">
        <f t="shared" si="243"/>
        <v>1</v>
      </c>
      <c r="Z2335" s="21" t="str">
        <f t="shared" si="244"/>
        <v>Monday</v>
      </c>
      <c r="AA2335" s="21" t="str">
        <f t="shared" si="245"/>
        <v>Tuesday</v>
      </c>
      <c r="AB2335" s="21" t="str">
        <f>VLOOKUP(U2335,'Currency Sheet'!A:C,3,)</f>
        <v>DOLLAR</v>
      </c>
      <c r="AC2335" s="42" t="str">
        <f>VLOOKUP(P2335,'Customer List'!B:D,3,)</f>
        <v>OutStation</v>
      </c>
    </row>
    <row r="2336" spans="1:29" x14ac:dyDescent="0.25">
      <c r="A2336" s="21">
        <v>2335</v>
      </c>
      <c r="B2336" s="21" t="s">
        <v>3308</v>
      </c>
      <c r="C2336" s="30">
        <v>45891</v>
      </c>
      <c r="D2336" s="30">
        <v>45902</v>
      </c>
      <c r="E2336" s="47">
        <v>105.46</v>
      </c>
      <c r="F2336" s="47">
        <f t="shared" si="240"/>
        <v>9280.48</v>
      </c>
      <c r="G2336" s="48">
        <f t="shared" si="241"/>
        <v>9280.48</v>
      </c>
      <c r="H2336" s="21" t="s">
        <v>2743</v>
      </c>
      <c r="I2336" s="21" t="s">
        <v>4141</v>
      </c>
      <c r="J2336" s="21">
        <v>1</v>
      </c>
      <c r="K2336" s="21">
        <v>1</v>
      </c>
      <c r="L2336" s="21">
        <f t="shared" si="242"/>
        <v>0</v>
      </c>
      <c r="M2336" s="21" t="s">
        <v>3393</v>
      </c>
      <c r="N2336" s="30">
        <v>45908</v>
      </c>
      <c r="O2336" s="48">
        <v>12164.99</v>
      </c>
      <c r="P2336" s="21" t="s">
        <v>2511</v>
      </c>
      <c r="Q2336" s="21" t="s">
        <v>3385</v>
      </c>
      <c r="R2336" s="21" t="s">
        <v>40</v>
      </c>
      <c r="S2336" s="3">
        <v>-20</v>
      </c>
      <c r="T2336" s="37"/>
      <c r="U2336" s="21" t="s">
        <v>320</v>
      </c>
      <c r="V2336" s="21" t="str">
        <f>VLOOKUP(P2336,'Customer List'!B:C,2,)</f>
        <v>MOHALI (PUNJAB)</v>
      </c>
      <c r="W2336" s="38"/>
      <c r="X2336" s="30">
        <v>45909</v>
      </c>
      <c r="Y2336" s="21">
        <f t="shared" si="243"/>
        <v>1</v>
      </c>
      <c r="Z2336" s="21" t="str">
        <f t="shared" si="244"/>
        <v>Monday</v>
      </c>
      <c r="AA2336" s="21" t="str">
        <f t="shared" si="245"/>
        <v>Tuesday</v>
      </c>
      <c r="AB2336" s="21" t="str">
        <f>VLOOKUP(U2336,'Currency Sheet'!A:C,3,)</f>
        <v>DOLLAR</v>
      </c>
      <c r="AC2336" s="42" t="str">
        <f>VLOOKUP(P2336,'Customer List'!B:D,3,)</f>
        <v>OutStation</v>
      </c>
    </row>
    <row r="2337" spans="1:29" x14ac:dyDescent="0.25">
      <c r="A2337" s="21">
        <v>2336</v>
      </c>
      <c r="B2337" s="21" t="s">
        <v>3308</v>
      </c>
      <c r="C2337" s="30">
        <v>45891</v>
      </c>
      <c r="D2337" s="30">
        <v>45902</v>
      </c>
      <c r="E2337" s="47">
        <v>804</v>
      </c>
      <c r="F2337" s="47">
        <f t="shared" si="240"/>
        <v>70752</v>
      </c>
      <c r="G2337" s="48">
        <f t="shared" si="241"/>
        <v>70752</v>
      </c>
      <c r="H2337" s="21" t="s">
        <v>2744</v>
      </c>
      <c r="I2337" s="21" t="s">
        <v>4142</v>
      </c>
      <c r="J2337" s="21">
        <v>1</v>
      </c>
      <c r="K2337" s="21">
        <v>1</v>
      </c>
      <c r="L2337" s="21">
        <f t="shared" si="242"/>
        <v>0</v>
      </c>
      <c r="M2337" s="21" t="s">
        <v>3535</v>
      </c>
      <c r="N2337" s="30">
        <v>45915</v>
      </c>
      <c r="O2337" s="48">
        <v>111930</v>
      </c>
      <c r="P2337" s="21" t="s">
        <v>49</v>
      </c>
      <c r="Q2337" s="21" t="s">
        <v>636</v>
      </c>
      <c r="R2337" s="21" t="s">
        <v>637</v>
      </c>
      <c r="S2337" s="3">
        <v>-20</v>
      </c>
      <c r="T2337" s="37"/>
      <c r="U2337" s="21" t="s">
        <v>320</v>
      </c>
      <c r="V2337" s="21" t="str">
        <f>VLOOKUP(P2337,'Customer List'!B:C,2,)</f>
        <v>Delhi</v>
      </c>
      <c r="W2337" s="38"/>
      <c r="X2337" s="30">
        <f>IF(OR(R2337 = "PRIYANKA MADAM", R2337 = "DEEPAK", R2337 = "PORTER"),N2337,"")</f>
        <v>45915</v>
      </c>
      <c r="Y2337" s="21">
        <f t="shared" si="243"/>
        <v>0</v>
      </c>
      <c r="Z2337" s="21" t="str">
        <f t="shared" si="244"/>
        <v>Monday</v>
      </c>
      <c r="AA2337" s="21" t="str">
        <f t="shared" si="245"/>
        <v>Monday</v>
      </c>
      <c r="AB2337" s="21" t="str">
        <f>VLOOKUP(U2337,'Currency Sheet'!A:C,3,)</f>
        <v>DOLLAR</v>
      </c>
      <c r="AC2337" s="42" t="str">
        <f>VLOOKUP(P2337,'Customer List'!B:D,3,)</f>
        <v>Local</v>
      </c>
    </row>
    <row r="2338" spans="1:29" x14ac:dyDescent="0.25">
      <c r="A2338" s="21">
        <v>2337</v>
      </c>
      <c r="B2338" s="21" t="s">
        <v>3308</v>
      </c>
      <c r="C2338" s="30">
        <v>45891</v>
      </c>
      <c r="D2338" s="30">
        <v>45902</v>
      </c>
      <c r="E2338" s="47">
        <v>625</v>
      </c>
      <c r="F2338" s="47">
        <f t="shared" si="240"/>
        <v>55000</v>
      </c>
      <c r="G2338" s="48">
        <f t="shared" si="241"/>
        <v>110000</v>
      </c>
      <c r="H2338" s="21" t="s">
        <v>2745</v>
      </c>
      <c r="I2338" s="21" t="s">
        <v>4143</v>
      </c>
      <c r="J2338" s="21">
        <v>2</v>
      </c>
      <c r="K2338" s="21">
        <v>2</v>
      </c>
      <c r="L2338" s="21">
        <f t="shared" si="242"/>
        <v>0</v>
      </c>
      <c r="M2338" s="21" t="s">
        <v>3312</v>
      </c>
      <c r="N2338" s="30">
        <v>45903</v>
      </c>
      <c r="O2338" s="48">
        <v>200925</v>
      </c>
      <c r="P2338" s="21" t="s">
        <v>319</v>
      </c>
      <c r="Q2338" s="21">
        <v>58155187355</v>
      </c>
      <c r="R2338" s="21" t="s">
        <v>40</v>
      </c>
      <c r="S2338" s="3">
        <v>-20</v>
      </c>
      <c r="T2338" s="37"/>
      <c r="U2338" s="21" t="s">
        <v>320</v>
      </c>
      <c r="V2338" s="21" t="str">
        <f>VLOOKUP(P2338,'Customer List'!B:C,2,)</f>
        <v>Gujrat</v>
      </c>
      <c r="W2338" s="38"/>
      <c r="X2338" s="30">
        <v>45908</v>
      </c>
      <c r="Y2338" s="21">
        <f t="shared" si="243"/>
        <v>5</v>
      </c>
      <c r="Z2338" s="21" t="str">
        <f t="shared" si="244"/>
        <v>Wednesday</v>
      </c>
      <c r="AA2338" s="21" t="str">
        <f t="shared" si="245"/>
        <v>Monday</v>
      </c>
      <c r="AB2338" s="21" t="str">
        <f>VLOOKUP(U2338,'Currency Sheet'!A:C,3,)</f>
        <v>DOLLAR</v>
      </c>
      <c r="AC2338" s="42" t="str">
        <f>VLOOKUP(P2338,'Customer List'!B:D,3,)</f>
        <v>OutStation</v>
      </c>
    </row>
    <row r="2339" spans="1:29" x14ac:dyDescent="0.25">
      <c r="A2339" s="21">
        <v>2338</v>
      </c>
      <c r="B2339" s="21" t="s">
        <v>3308</v>
      </c>
      <c r="C2339" s="30">
        <v>45891</v>
      </c>
      <c r="D2339" s="30">
        <v>45902</v>
      </c>
      <c r="E2339" s="47">
        <v>374</v>
      </c>
      <c r="F2339" s="47">
        <f t="shared" si="240"/>
        <v>32912</v>
      </c>
      <c r="G2339" s="48">
        <f t="shared" si="241"/>
        <v>32912</v>
      </c>
      <c r="H2339" s="21" t="s">
        <v>2746</v>
      </c>
      <c r="I2339" s="21" t="s">
        <v>4144</v>
      </c>
      <c r="J2339" s="21">
        <v>1</v>
      </c>
      <c r="K2339" s="21">
        <v>1</v>
      </c>
      <c r="L2339" s="21">
        <f t="shared" si="242"/>
        <v>0</v>
      </c>
      <c r="M2339" s="21" t="s">
        <v>3330</v>
      </c>
      <c r="N2339" s="30">
        <v>45903</v>
      </c>
      <c r="O2339" s="48">
        <v>56070</v>
      </c>
      <c r="P2339" s="21" t="s">
        <v>944</v>
      </c>
      <c r="Q2339" s="21">
        <v>58155187042</v>
      </c>
      <c r="R2339" s="21" t="s">
        <v>40</v>
      </c>
      <c r="S2339" s="3">
        <v>-20</v>
      </c>
      <c r="T2339" s="37"/>
      <c r="U2339" s="21" t="s">
        <v>320</v>
      </c>
      <c r="V2339" s="21" t="str">
        <f>VLOOKUP(P2339,'Customer List'!B:C,2,)</f>
        <v>Banglore</v>
      </c>
      <c r="W2339" s="38"/>
      <c r="X2339" s="30">
        <v>45908</v>
      </c>
      <c r="Y2339" s="21">
        <f t="shared" si="243"/>
        <v>5</v>
      </c>
      <c r="Z2339" s="21" t="str">
        <f t="shared" si="244"/>
        <v>Wednesday</v>
      </c>
      <c r="AA2339" s="21" t="str">
        <f t="shared" si="245"/>
        <v>Monday</v>
      </c>
      <c r="AB2339" s="21" t="str">
        <f>VLOOKUP(U2339,'Currency Sheet'!A:C,3,)</f>
        <v>DOLLAR</v>
      </c>
      <c r="AC2339" s="42" t="str">
        <f>VLOOKUP(P2339,'Customer List'!B:D,3,)</f>
        <v>OutStation</v>
      </c>
    </row>
    <row r="2340" spans="1:29" x14ac:dyDescent="0.25">
      <c r="A2340" s="21">
        <v>2339</v>
      </c>
      <c r="B2340" s="21" t="s">
        <v>3308</v>
      </c>
      <c r="C2340" s="30">
        <v>45891</v>
      </c>
      <c r="D2340" s="30">
        <v>45902</v>
      </c>
      <c r="E2340" s="47">
        <v>374</v>
      </c>
      <c r="F2340" s="47">
        <f t="shared" si="240"/>
        <v>32912</v>
      </c>
      <c r="G2340" s="48">
        <f t="shared" si="241"/>
        <v>32912</v>
      </c>
      <c r="H2340" s="21" t="s">
        <v>2251</v>
      </c>
      <c r="I2340" s="21" t="s">
        <v>4128</v>
      </c>
      <c r="J2340" s="21">
        <v>1</v>
      </c>
      <c r="K2340" s="21">
        <v>1</v>
      </c>
      <c r="L2340" s="21">
        <f t="shared" si="242"/>
        <v>0</v>
      </c>
      <c r="M2340" s="21" t="s">
        <v>3330</v>
      </c>
      <c r="N2340" s="30">
        <v>45903</v>
      </c>
      <c r="O2340" s="48">
        <v>56070</v>
      </c>
      <c r="P2340" s="21" t="s">
        <v>944</v>
      </c>
      <c r="Q2340" s="21">
        <v>58155187042</v>
      </c>
      <c r="R2340" s="21" t="s">
        <v>40</v>
      </c>
      <c r="S2340" s="3">
        <v>-20</v>
      </c>
      <c r="T2340" s="37"/>
      <c r="U2340" s="21" t="s">
        <v>320</v>
      </c>
      <c r="V2340" s="21" t="str">
        <f>VLOOKUP(P2340,'Customer List'!B:C,2,)</f>
        <v>Banglore</v>
      </c>
      <c r="W2340" s="38"/>
      <c r="X2340" s="30">
        <v>45908</v>
      </c>
      <c r="Y2340" s="21">
        <f t="shared" si="243"/>
        <v>5</v>
      </c>
      <c r="Z2340" s="21" t="str">
        <f t="shared" si="244"/>
        <v>Wednesday</v>
      </c>
      <c r="AA2340" s="21" t="str">
        <f t="shared" si="245"/>
        <v>Monday</v>
      </c>
      <c r="AB2340" s="21" t="str">
        <f>VLOOKUP(U2340,'Currency Sheet'!A:C,3,)</f>
        <v>DOLLAR</v>
      </c>
      <c r="AC2340" s="42" t="str">
        <f>VLOOKUP(P2340,'Customer List'!B:D,3,)</f>
        <v>OutStation</v>
      </c>
    </row>
    <row r="2341" spans="1:29" x14ac:dyDescent="0.25">
      <c r="A2341" s="21">
        <v>2340</v>
      </c>
      <c r="B2341" s="21" t="s">
        <v>3308</v>
      </c>
      <c r="C2341" s="30">
        <v>45891</v>
      </c>
      <c r="D2341" s="30">
        <v>45902</v>
      </c>
      <c r="E2341" s="47">
        <v>778</v>
      </c>
      <c r="F2341" s="47">
        <f t="shared" si="240"/>
        <v>68464</v>
      </c>
      <c r="G2341" s="48">
        <f t="shared" si="241"/>
        <v>136928</v>
      </c>
      <c r="H2341" s="21" t="s">
        <v>2747</v>
      </c>
      <c r="I2341" s="21" t="s">
        <v>4128</v>
      </c>
      <c r="J2341" s="21">
        <v>2</v>
      </c>
      <c r="K2341" s="21">
        <v>2</v>
      </c>
      <c r="L2341" s="21">
        <f t="shared" si="242"/>
        <v>0</v>
      </c>
      <c r="M2341" s="21" t="s">
        <v>3545</v>
      </c>
      <c r="N2341" s="30">
        <v>45915</v>
      </c>
      <c r="O2341" s="48">
        <v>287363.03999999998</v>
      </c>
      <c r="P2341" s="21" t="s">
        <v>880</v>
      </c>
      <c r="Q2341" s="21">
        <v>58155694612</v>
      </c>
      <c r="R2341" s="21" t="s">
        <v>40</v>
      </c>
      <c r="S2341" s="3">
        <v>-20</v>
      </c>
      <c r="T2341" s="37" t="s">
        <v>3547</v>
      </c>
      <c r="U2341" s="21" t="s">
        <v>320</v>
      </c>
      <c r="V2341" s="21" t="str">
        <f>VLOOKUP(P2341,'Customer List'!B:C,2,)</f>
        <v>Mumbai</v>
      </c>
      <c r="W2341" s="38"/>
      <c r="X2341" s="30">
        <v>45916</v>
      </c>
      <c r="Y2341" s="21">
        <f t="shared" si="243"/>
        <v>1</v>
      </c>
      <c r="Z2341" s="21" t="str">
        <f t="shared" si="244"/>
        <v>Monday</v>
      </c>
      <c r="AA2341" s="21" t="str">
        <f t="shared" si="245"/>
        <v>Tuesday</v>
      </c>
      <c r="AB2341" s="21" t="str">
        <f>VLOOKUP(U2341,'Currency Sheet'!A:C,3,)</f>
        <v>DOLLAR</v>
      </c>
      <c r="AC2341" s="42" t="str">
        <f>VLOOKUP(P2341,'Customer List'!B:D,3,)</f>
        <v>OutStation</v>
      </c>
    </row>
    <row r="2342" spans="1:29" x14ac:dyDescent="0.25">
      <c r="A2342" s="21">
        <v>2341</v>
      </c>
      <c r="B2342" s="21" t="s">
        <v>3308</v>
      </c>
      <c r="C2342" s="30">
        <v>45891</v>
      </c>
      <c r="D2342" s="30">
        <v>45902</v>
      </c>
      <c r="E2342" s="47">
        <v>1142</v>
      </c>
      <c r="F2342" s="47">
        <f t="shared" si="240"/>
        <v>100496</v>
      </c>
      <c r="G2342" s="48">
        <f t="shared" si="241"/>
        <v>100496</v>
      </c>
      <c r="H2342" s="21" t="s">
        <v>2748</v>
      </c>
      <c r="I2342" s="21" t="s">
        <v>4145</v>
      </c>
      <c r="J2342" s="21">
        <v>1</v>
      </c>
      <c r="K2342" s="21">
        <v>1</v>
      </c>
      <c r="L2342" s="21">
        <f t="shared" si="242"/>
        <v>0</v>
      </c>
      <c r="M2342" s="21" t="s">
        <v>3545</v>
      </c>
      <c r="N2342" s="30">
        <v>45915</v>
      </c>
      <c r="O2342" s="48">
        <v>210870.72</v>
      </c>
      <c r="P2342" s="21" t="s">
        <v>880</v>
      </c>
      <c r="Q2342" s="21">
        <v>58155694612</v>
      </c>
      <c r="R2342" s="21" t="s">
        <v>40</v>
      </c>
      <c r="S2342" s="3">
        <v>-20</v>
      </c>
      <c r="T2342" s="37" t="s">
        <v>3547</v>
      </c>
      <c r="U2342" s="21" t="s">
        <v>320</v>
      </c>
      <c r="V2342" s="21" t="str">
        <f>VLOOKUP(P2342,'Customer List'!B:C,2,)</f>
        <v>Mumbai</v>
      </c>
      <c r="W2342" s="38"/>
      <c r="X2342" s="30">
        <v>45916</v>
      </c>
      <c r="Y2342" s="21">
        <f t="shared" si="243"/>
        <v>1</v>
      </c>
      <c r="Z2342" s="21" t="str">
        <f t="shared" si="244"/>
        <v>Monday</v>
      </c>
      <c r="AA2342" s="21" t="str">
        <f t="shared" si="245"/>
        <v>Tuesday</v>
      </c>
      <c r="AB2342" s="21" t="str">
        <f>VLOOKUP(U2342,'Currency Sheet'!A:C,3,)</f>
        <v>DOLLAR</v>
      </c>
      <c r="AC2342" s="42" t="str">
        <f>VLOOKUP(P2342,'Customer List'!B:D,3,)</f>
        <v>OutStation</v>
      </c>
    </row>
    <row r="2343" spans="1:29" x14ac:dyDescent="0.25">
      <c r="A2343" s="21">
        <v>2342</v>
      </c>
      <c r="B2343" s="21" t="s">
        <v>3308</v>
      </c>
      <c r="C2343" s="30">
        <v>45891</v>
      </c>
      <c r="D2343" s="30">
        <v>45902</v>
      </c>
      <c r="E2343" s="47">
        <v>201</v>
      </c>
      <c r="F2343" s="47">
        <f t="shared" si="240"/>
        <v>17688</v>
      </c>
      <c r="G2343" s="48">
        <f t="shared" si="241"/>
        <v>17688</v>
      </c>
      <c r="H2343" s="21" t="s">
        <v>2749</v>
      </c>
      <c r="I2343" s="21" t="s">
        <v>4146</v>
      </c>
      <c r="J2343" s="21">
        <v>1</v>
      </c>
      <c r="K2343" s="21">
        <v>1</v>
      </c>
      <c r="L2343" s="21">
        <f t="shared" si="242"/>
        <v>0</v>
      </c>
      <c r="M2343" s="21" t="s">
        <v>3397</v>
      </c>
      <c r="N2343" s="30">
        <v>45906</v>
      </c>
      <c r="O2343" s="48">
        <v>27265</v>
      </c>
      <c r="P2343" s="21" t="s">
        <v>302</v>
      </c>
      <c r="Q2343" s="21">
        <v>58155320086</v>
      </c>
      <c r="R2343" s="21" t="s">
        <v>40</v>
      </c>
      <c r="S2343" s="3">
        <v>-20</v>
      </c>
      <c r="T2343" s="37"/>
      <c r="U2343" s="21" t="s">
        <v>320</v>
      </c>
      <c r="V2343" s="21" t="str">
        <f>VLOOKUP(P2343,'Customer List'!B:C,2,)</f>
        <v>Banglore</v>
      </c>
      <c r="W2343" s="38"/>
      <c r="X2343" s="30">
        <v>45908</v>
      </c>
      <c r="Y2343" s="21">
        <f t="shared" si="243"/>
        <v>2</v>
      </c>
      <c r="Z2343" s="21" t="str">
        <f t="shared" si="244"/>
        <v>Saturday</v>
      </c>
      <c r="AA2343" s="21" t="str">
        <f t="shared" si="245"/>
        <v>Monday</v>
      </c>
      <c r="AB2343" s="21" t="str">
        <f>VLOOKUP(U2343,'Currency Sheet'!A:C,3,)</f>
        <v>DOLLAR</v>
      </c>
      <c r="AC2343" s="42" t="str">
        <f>VLOOKUP(P2343,'Customer List'!B:D,3,)</f>
        <v>OutStation</v>
      </c>
    </row>
    <row r="2344" spans="1:29" x14ac:dyDescent="0.25">
      <c r="A2344" s="21">
        <v>2343</v>
      </c>
      <c r="B2344" s="21" t="s">
        <v>3308</v>
      </c>
      <c r="C2344" s="30">
        <v>45891</v>
      </c>
      <c r="D2344" s="30">
        <v>45902</v>
      </c>
      <c r="E2344" s="47">
        <v>201</v>
      </c>
      <c r="F2344" s="47">
        <f t="shared" si="240"/>
        <v>17688</v>
      </c>
      <c r="G2344" s="48">
        <f t="shared" si="241"/>
        <v>17688</v>
      </c>
      <c r="H2344" s="21" t="s">
        <v>2750</v>
      </c>
      <c r="I2344" s="21" t="s">
        <v>4147</v>
      </c>
      <c r="J2344" s="21">
        <v>1</v>
      </c>
      <c r="K2344" s="21">
        <v>1</v>
      </c>
      <c r="L2344" s="21">
        <f t="shared" si="242"/>
        <v>0</v>
      </c>
      <c r="M2344" s="21" t="s">
        <v>3397</v>
      </c>
      <c r="N2344" s="30">
        <v>45906</v>
      </c>
      <c r="O2344" s="48">
        <v>27265</v>
      </c>
      <c r="P2344" s="21" t="s">
        <v>302</v>
      </c>
      <c r="Q2344" s="21">
        <v>58155320086</v>
      </c>
      <c r="R2344" s="21" t="s">
        <v>40</v>
      </c>
      <c r="S2344" s="3">
        <v>-20</v>
      </c>
      <c r="T2344" s="37"/>
      <c r="U2344" s="21" t="s">
        <v>320</v>
      </c>
      <c r="V2344" s="21" t="str">
        <f>VLOOKUP(P2344,'Customer List'!B:C,2,)</f>
        <v>Banglore</v>
      </c>
      <c r="W2344" s="38"/>
      <c r="X2344" s="30">
        <v>45908</v>
      </c>
      <c r="Y2344" s="21">
        <f t="shared" si="243"/>
        <v>2</v>
      </c>
      <c r="Z2344" s="21" t="str">
        <f t="shared" si="244"/>
        <v>Saturday</v>
      </c>
      <c r="AA2344" s="21" t="str">
        <f t="shared" si="245"/>
        <v>Monday</v>
      </c>
      <c r="AB2344" s="21" t="str">
        <f>VLOOKUP(U2344,'Currency Sheet'!A:C,3,)</f>
        <v>DOLLAR</v>
      </c>
      <c r="AC2344" s="42" t="str">
        <f>VLOOKUP(P2344,'Customer List'!B:D,3,)</f>
        <v>OutStation</v>
      </c>
    </row>
    <row r="2345" spans="1:29" x14ac:dyDescent="0.25">
      <c r="A2345" s="21">
        <v>2344</v>
      </c>
      <c r="B2345" s="21" t="s">
        <v>3308</v>
      </c>
      <c r="C2345" s="30">
        <v>45891</v>
      </c>
      <c r="D2345" s="30">
        <v>45902</v>
      </c>
      <c r="E2345" s="47">
        <v>201</v>
      </c>
      <c r="F2345" s="47">
        <f t="shared" si="240"/>
        <v>17688</v>
      </c>
      <c r="G2345" s="48">
        <f t="shared" si="241"/>
        <v>17688</v>
      </c>
      <c r="H2345" s="21" t="s">
        <v>754</v>
      </c>
      <c r="I2345" s="21" t="s">
        <v>4126</v>
      </c>
      <c r="J2345" s="21">
        <v>1</v>
      </c>
      <c r="K2345" s="21">
        <v>1</v>
      </c>
      <c r="L2345" s="21">
        <f t="shared" si="242"/>
        <v>0</v>
      </c>
      <c r="M2345" s="21" t="s">
        <v>3397</v>
      </c>
      <c r="N2345" s="30">
        <v>45906</v>
      </c>
      <c r="O2345" s="48">
        <v>27265</v>
      </c>
      <c r="P2345" s="21" t="s">
        <v>302</v>
      </c>
      <c r="Q2345" s="21">
        <v>58155320086</v>
      </c>
      <c r="R2345" s="21" t="s">
        <v>40</v>
      </c>
      <c r="S2345" s="3">
        <v>-20</v>
      </c>
      <c r="T2345" s="37"/>
      <c r="U2345" s="21" t="s">
        <v>320</v>
      </c>
      <c r="V2345" s="21" t="str">
        <f>VLOOKUP(P2345,'Customer List'!B:C,2,)</f>
        <v>Banglore</v>
      </c>
      <c r="W2345" s="38"/>
      <c r="X2345" s="30">
        <v>45908</v>
      </c>
      <c r="Y2345" s="21">
        <f t="shared" si="243"/>
        <v>2</v>
      </c>
      <c r="Z2345" s="21" t="str">
        <f t="shared" si="244"/>
        <v>Saturday</v>
      </c>
      <c r="AA2345" s="21" t="str">
        <f t="shared" si="245"/>
        <v>Monday</v>
      </c>
      <c r="AB2345" s="21" t="str">
        <f>VLOOKUP(U2345,'Currency Sheet'!A:C,3,)</f>
        <v>DOLLAR</v>
      </c>
      <c r="AC2345" s="42" t="str">
        <f>VLOOKUP(P2345,'Customer List'!B:D,3,)</f>
        <v>OutStation</v>
      </c>
    </row>
    <row r="2346" spans="1:29" x14ac:dyDescent="0.25">
      <c r="A2346" s="21">
        <v>2345</v>
      </c>
      <c r="B2346" s="21" t="s">
        <v>3308</v>
      </c>
      <c r="C2346" s="30">
        <v>45891</v>
      </c>
      <c r="D2346" s="30">
        <v>45902</v>
      </c>
      <c r="E2346" s="47">
        <v>201</v>
      </c>
      <c r="F2346" s="47">
        <f t="shared" si="240"/>
        <v>17688</v>
      </c>
      <c r="G2346" s="48">
        <f t="shared" si="241"/>
        <v>17688</v>
      </c>
      <c r="H2346" s="21" t="s">
        <v>751</v>
      </c>
      <c r="I2346" s="21" t="s">
        <v>4125</v>
      </c>
      <c r="J2346" s="21">
        <v>1</v>
      </c>
      <c r="K2346" s="21">
        <v>1</v>
      </c>
      <c r="L2346" s="21">
        <f t="shared" si="242"/>
        <v>0</v>
      </c>
      <c r="M2346" s="21" t="s">
        <v>3397</v>
      </c>
      <c r="N2346" s="30">
        <v>45906</v>
      </c>
      <c r="O2346" s="48">
        <v>27265</v>
      </c>
      <c r="P2346" s="21" t="s">
        <v>302</v>
      </c>
      <c r="Q2346" s="21">
        <v>58155320086</v>
      </c>
      <c r="R2346" s="21" t="s">
        <v>40</v>
      </c>
      <c r="S2346" s="3">
        <v>-20</v>
      </c>
      <c r="T2346" s="37"/>
      <c r="U2346" s="21" t="s">
        <v>320</v>
      </c>
      <c r="V2346" s="21" t="str">
        <f>VLOOKUP(P2346,'Customer List'!B:C,2,)</f>
        <v>Banglore</v>
      </c>
      <c r="W2346" s="38"/>
      <c r="X2346" s="30">
        <v>45908</v>
      </c>
      <c r="Y2346" s="21">
        <f t="shared" si="243"/>
        <v>2</v>
      </c>
      <c r="Z2346" s="21" t="str">
        <f t="shared" si="244"/>
        <v>Saturday</v>
      </c>
      <c r="AA2346" s="21" t="str">
        <f t="shared" si="245"/>
        <v>Monday</v>
      </c>
      <c r="AB2346" s="21" t="str">
        <f>VLOOKUP(U2346,'Currency Sheet'!A:C,3,)</f>
        <v>DOLLAR</v>
      </c>
      <c r="AC2346" s="42" t="str">
        <f>VLOOKUP(P2346,'Customer List'!B:D,3,)</f>
        <v>OutStation</v>
      </c>
    </row>
    <row r="2347" spans="1:29" x14ac:dyDescent="0.25">
      <c r="A2347" s="21">
        <v>2346</v>
      </c>
      <c r="B2347" s="21" t="s">
        <v>3308</v>
      </c>
      <c r="C2347" s="30">
        <v>45891</v>
      </c>
      <c r="D2347" s="30">
        <v>45902</v>
      </c>
      <c r="E2347" s="47">
        <v>201</v>
      </c>
      <c r="F2347" s="47">
        <f t="shared" si="240"/>
        <v>17688</v>
      </c>
      <c r="G2347" s="48">
        <f t="shared" si="241"/>
        <v>17688</v>
      </c>
      <c r="H2347" s="21" t="s">
        <v>2751</v>
      </c>
      <c r="I2347" s="21" t="s">
        <v>4146</v>
      </c>
      <c r="J2347" s="21">
        <v>1</v>
      </c>
      <c r="K2347" s="21">
        <v>1</v>
      </c>
      <c r="L2347" s="21">
        <f t="shared" si="242"/>
        <v>0</v>
      </c>
      <c r="M2347" s="21" t="s">
        <v>3397</v>
      </c>
      <c r="N2347" s="30">
        <v>45906</v>
      </c>
      <c r="O2347" s="48">
        <v>27265</v>
      </c>
      <c r="P2347" s="21" t="s">
        <v>302</v>
      </c>
      <c r="Q2347" s="21">
        <v>58155320086</v>
      </c>
      <c r="R2347" s="21" t="s">
        <v>40</v>
      </c>
      <c r="S2347" s="3">
        <v>-20</v>
      </c>
      <c r="T2347" s="37"/>
      <c r="U2347" s="21" t="s">
        <v>320</v>
      </c>
      <c r="V2347" s="21" t="str">
        <f>VLOOKUP(P2347,'Customer List'!B:C,2,)</f>
        <v>Banglore</v>
      </c>
      <c r="W2347" s="38"/>
      <c r="X2347" s="30">
        <v>45908</v>
      </c>
      <c r="Y2347" s="21">
        <f t="shared" si="243"/>
        <v>2</v>
      </c>
      <c r="Z2347" s="21" t="str">
        <f t="shared" si="244"/>
        <v>Saturday</v>
      </c>
      <c r="AA2347" s="21" t="str">
        <f t="shared" si="245"/>
        <v>Monday</v>
      </c>
      <c r="AB2347" s="21" t="str">
        <f>VLOOKUP(U2347,'Currency Sheet'!A:C,3,)</f>
        <v>DOLLAR</v>
      </c>
      <c r="AC2347" s="42" t="str">
        <f>VLOOKUP(P2347,'Customer List'!B:D,3,)</f>
        <v>OutStation</v>
      </c>
    </row>
    <row r="2348" spans="1:29" x14ac:dyDescent="0.25">
      <c r="A2348" s="21">
        <v>2347</v>
      </c>
      <c r="B2348" s="21" t="s">
        <v>3308</v>
      </c>
      <c r="C2348" s="30">
        <v>45891</v>
      </c>
      <c r="D2348" s="30">
        <v>45902</v>
      </c>
      <c r="E2348" s="47">
        <v>201</v>
      </c>
      <c r="F2348" s="47">
        <f t="shared" si="240"/>
        <v>17688</v>
      </c>
      <c r="G2348" s="48">
        <f t="shared" si="241"/>
        <v>17688</v>
      </c>
      <c r="H2348" s="21" t="s">
        <v>2752</v>
      </c>
      <c r="I2348" s="21" t="s">
        <v>4147</v>
      </c>
      <c r="J2348" s="21">
        <v>1</v>
      </c>
      <c r="K2348" s="21">
        <v>1</v>
      </c>
      <c r="L2348" s="21">
        <f t="shared" si="242"/>
        <v>0</v>
      </c>
      <c r="M2348" s="21" t="s">
        <v>3397</v>
      </c>
      <c r="N2348" s="30">
        <v>45906</v>
      </c>
      <c r="O2348" s="48">
        <v>27265</v>
      </c>
      <c r="P2348" s="21" t="s">
        <v>302</v>
      </c>
      <c r="Q2348" s="21">
        <v>58155320086</v>
      </c>
      <c r="R2348" s="21" t="s">
        <v>40</v>
      </c>
      <c r="S2348" s="3">
        <v>-20</v>
      </c>
      <c r="T2348" s="37"/>
      <c r="U2348" s="21" t="s">
        <v>320</v>
      </c>
      <c r="V2348" s="21" t="str">
        <f>VLOOKUP(P2348,'Customer List'!B:C,2,)</f>
        <v>Banglore</v>
      </c>
      <c r="W2348" s="38"/>
      <c r="X2348" s="30">
        <v>45908</v>
      </c>
      <c r="Y2348" s="21">
        <f t="shared" si="243"/>
        <v>2</v>
      </c>
      <c r="Z2348" s="21" t="str">
        <f t="shared" si="244"/>
        <v>Saturday</v>
      </c>
      <c r="AA2348" s="21" t="str">
        <f t="shared" si="245"/>
        <v>Monday</v>
      </c>
      <c r="AB2348" s="21" t="str">
        <f>VLOOKUP(U2348,'Currency Sheet'!A:C,3,)</f>
        <v>DOLLAR</v>
      </c>
      <c r="AC2348" s="42" t="str">
        <f>VLOOKUP(P2348,'Customer List'!B:D,3,)</f>
        <v>OutStation</v>
      </c>
    </row>
    <row r="2349" spans="1:29" x14ac:dyDescent="0.25">
      <c r="A2349" s="21">
        <v>2348</v>
      </c>
      <c r="B2349" s="21" t="s">
        <v>3308</v>
      </c>
      <c r="C2349" s="30">
        <v>45891</v>
      </c>
      <c r="D2349" s="30">
        <v>45902</v>
      </c>
      <c r="E2349" s="47">
        <v>291</v>
      </c>
      <c r="F2349" s="47">
        <f t="shared" si="240"/>
        <v>25608</v>
      </c>
      <c r="G2349" s="48">
        <f t="shared" si="241"/>
        <v>25608</v>
      </c>
      <c r="H2349" s="21" t="s">
        <v>2753</v>
      </c>
      <c r="I2349" s="21" t="s">
        <v>4148</v>
      </c>
      <c r="J2349" s="21">
        <v>1</v>
      </c>
      <c r="K2349" s="21">
        <v>1</v>
      </c>
      <c r="L2349" s="21">
        <f t="shared" si="242"/>
        <v>0</v>
      </c>
      <c r="M2349" s="21" t="s">
        <v>3345</v>
      </c>
      <c r="N2349" s="30">
        <v>45904</v>
      </c>
      <c r="O2349" s="48">
        <v>0</v>
      </c>
      <c r="P2349" s="21" t="s">
        <v>2733</v>
      </c>
      <c r="Q2349" s="21" t="s">
        <v>1127</v>
      </c>
      <c r="R2349" s="21" t="s">
        <v>1127</v>
      </c>
      <c r="S2349" s="3">
        <v>-20</v>
      </c>
      <c r="T2349" s="37" t="s">
        <v>3334</v>
      </c>
      <c r="U2349" s="21" t="s">
        <v>320</v>
      </c>
      <c r="V2349" s="21" t="str">
        <f>VLOOKUP(P2349,'Customer List'!B:C,2,)</f>
        <v>DELHI</v>
      </c>
      <c r="W2349" s="38"/>
      <c r="X2349" s="30">
        <f>IF(OR(R2349 = "PRIYANKA MADAM", R2349 = "DEEPAK", R2349 = "PORTER"),N2349,"")</f>
        <v>45904</v>
      </c>
      <c r="Y2349" s="21">
        <f t="shared" si="243"/>
        <v>0</v>
      </c>
      <c r="Z2349" s="21" t="str">
        <f t="shared" si="244"/>
        <v>Thursday</v>
      </c>
      <c r="AA2349" s="21" t="str">
        <f t="shared" si="245"/>
        <v>Thursday</v>
      </c>
      <c r="AB2349" s="21" t="str">
        <f>VLOOKUP(U2349,'Currency Sheet'!A:C,3,)</f>
        <v>DOLLAR</v>
      </c>
      <c r="AC2349" s="42" t="str">
        <f>VLOOKUP(P2349,'Customer List'!B:D,3,)</f>
        <v>Local</v>
      </c>
    </row>
    <row r="2350" spans="1:29" x14ac:dyDescent="0.25">
      <c r="A2350" s="21">
        <v>2349</v>
      </c>
      <c r="B2350" s="21" t="s">
        <v>3308</v>
      </c>
      <c r="C2350" s="30">
        <v>45891</v>
      </c>
      <c r="D2350" s="30">
        <v>45902</v>
      </c>
      <c r="E2350" s="47">
        <v>282</v>
      </c>
      <c r="F2350" s="47">
        <f t="shared" si="240"/>
        <v>24816</v>
      </c>
      <c r="G2350" s="48">
        <f t="shared" si="241"/>
        <v>24816</v>
      </c>
      <c r="H2350" s="21" t="s">
        <v>2754</v>
      </c>
      <c r="I2350" s="21" t="s">
        <v>4149</v>
      </c>
      <c r="J2350" s="21">
        <v>1</v>
      </c>
      <c r="K2350" s="21">
        <v>1</v>
      </c>
      <c r="L2350" s="21">
        <f t="shared" si="242"/>
        <v>0</v>
      </c>
      <c r="M2350" s="21" t="s">
        <v>3315</v>
      </c>
      <c r="N2350" s="30">
        <v>45903</v>
      </c>
      <c r="O2350" s="48">
        <v>34456.25</v>
      </c>
      <c r="P2350" s="21" t="s">
        <v>254</v>
      </c>
      <c r="Q2350" s="21" t="s">
        <v>2070</v>
      </c>
      <c r="R2350" s="21" t="s">
        <v>847</v>
      </c>
      <c r="S2350" s="3">
        <v>-20</v>
      </c>
      <c r="T2350" s="37"/>
      <c r="U2350" s="21" t="s">
        <v>320</v>
      </c>
      <c r="V2350" s="21" t="str">
        <f>VLOOKUP(P2350,'Customer List'!B:C,2,)</f>
        <v>Delhi</v>
      </c>
      <c r="W2350" s="38"/>
      <c r="X2350" s="30">
        <f>IF(OR(R2350 = "PRIYANKA MADAM", R2350 = "DEEPAK", R2350 = "PORTER"),N2350,"")</f>
        <v>45903</v>
      </c>
      <c r="Y2350" s="21">
        <f t="shared" si="243"/>
        <v>0</v>
      </c>
      <c r="Z2350" s="21" t="str">
        <f t="shared" si="244"/>
        <v>Wednesday</v>
      </c>
      <c r="AA2350" s="21" t="str">
        <f t="shared" si="245"/>
        <v>Wednesday</v>
      </c>
      <c r="AB2350" s="21" t="str">
        <f>VLOOKUP(U2350,'Currency Sheet'!A:C,3,)</f>
        <v>DOLLAR</v>
      </c>
      <c r="AC2350" s="42" t="str">
        <f>VLOOKUP(P2350,'Customer List'!B:D,3,)</f>
        <v>Local</v>
      </c>
    </row>
    <row r="2351" spans="1:29" x14ac:dyDescent="0.25">
      <c r="A2351" s="21">
        <v>2350</v>
      </c>
      <c r="B2351" s="21" t="s">
        <v>3308</v>
      </c>
      <c r="C2351" s="30">
        <v>45891</v>
      </c>
      <c r="D2351" s="30">
        <v>45902</v>
      </c>
      <c r="E2351" s="47">
        <v>55</v>
      </c>
      <c r="F2351" s="47">
        <f t="shared" si="240"/>
        <v>4840</v>
      </c>
      <c r="G2351" s="48">
        <f t="shared" si="241"/>
        <v>4840</v>
      </c>
      <c r="H2351" s="21" t="s">
        <v>2755</v>
      </c>
      <c r="I2351" s="21" t="s">
        <v>4150</v>
      </c>
      <c r="J2351" s="21">
        <v>1</v>
      </c>
      <c r="K2351" s="21">
        <v>1</v>
      </c>
      <c r="L2351" s="21">
        <f t="shared" si="242"/>
        <v>0</v>
      </c>
      <c r="M2351" s="21" t="s">
        <v>3311</v>
      </c>
      <c r="N2351" s="30">
        <v>45903</v>
      </c>
      <c r="O2351" s="48">
        <v>8295</v>
      </c>
      <c r="P2351" s="21" t="s">
        <v>165</v>
      </c>
      <c r="Q2351" s="21">
        <v>58155187565</v>
      </c>
      <c r="R2351" s="21" t="s">
        <v>40</v>
      </c>
      <c r="S2351" s="3">
        <v>-20</v>
      </c>
      <c r="T2351" s="37"/>
      <c r="U2351" s="21" t="s">
        <v>320</v>
      </c>
      <c r="V2351" s="21" t="str">
        <f>VLOOKUP(P2351,'Customer List'!B:C,2,)</f>
        <v>Lucknow</v>
      </c>
      <c r="W2351" s="38"/>
      <c r="X2351" s="30">
        <v>45908</v>
      </c>
      <c r="Y2351" s="21">
        <f t="shared" si="243"/>
        <v>5</v>
      </c>
      <c r="Z2351" s="21" t="str">
        <f t="shared" si="244"/>
        <v>Wednesday</v>
      </c>
      <c r="AA2351" s="21" t="str">
        <f t="shared" si="245"/>
        <v>Monday</v>
      </c>
      <c r="AB2351" s="21" t="str">
        <f>VLOOKUP(U2351,'Currency Sheet'!A:C,3,)</f>
        <v>DOLLAR</v>
      </c>
      <c r="AC2351" s="42" t="str">
        <f>VLOOKUP(P2351,'Customer List'!B:D,3,)</f>
        <v>OutStation</v>
      </c>
    </row>
    <row r="2352" spans="1:29" x14ac:dyDescent="0.25">
      <c r="A2352" s="21">
        <v>2351</v>
      </c>
      <c r="B2352" s="21" t="s">
        <v>3308</v>
      </c>
      <c r="C2352" s="30">
        <v>45891</v>
      </c>
      <c r="D2352" s="30">
        <v>45902</v>
      </c>
      <c r="E2352" s="47">
        <v>55</v>
      </c>
      <c r="F2352" s="47">
        <f t="shared" si="240"/>
        <v>4840</v>
      </c>
      <c r="G2352" s="48">
        <f t="shared" si="241"/>
        <v>4840</v>
      </c>
      <c r="H2352" s="21" t="s">
        <v>2756</v>
      </c>
      <c r="I2352" s="21" t="s">
        <v>4663</v>
      </c>
      <c r="J2352" s="21">
        <v>1</v>
      </c>
      <c r="K2352" s="21">
        <v>1</v>
      </c>
      <c r="L2352" s="21">
        <f t="shared" si="242"/>
        <v>0</v>
      </c>
      <c r="M2352" s="21" t="s">
        <v>3311</v>
      </c>
      <c r="N2352" s="30">
        <v>45903</v>
      </c>
      <c r="O2352" s="48">
        <v>8295</v>
      </c>
      <c r="P2352" s="21" t="s">
        <v>165</v>
      </c>
      <c r="Q2352" s="21">
        <v>58155187565</v>
      </c>
      <c r="R2352" s="21" t="s">
        <v>40</v>
      </c>
      <c r="S2352" s="3">
        <v>-20</v>
      </c>
      <c r="T2352" s="37"/>
      <c r="U2352" s="21" t="s">
        <v>320</v>
      </c>
      <c r="V2352" s="21" t="str">
        <f>VLOOKUP(P2352,'Customer List'!B:C,2,)</f>
        <v>Lucknow</v>
      </c>
      <c r="W2352" s="38"/>
      <c r="X2352" s="30">
        <v>45908</v>
      </c>
      <c r="Y2352" s="21">
        <f t="shared" si="243"/>
        <v>5</v>
      </c>
      <c r="Z2352" s="21" t="str">
        <f t="shared" si="244"/>
        <v>Wednesday</v>
      </c>
      <c r="AA2352" s="21" t="str">
        <f t="shared" si="245"/>
        <v>Monday</v>
      </c>
      <c r="AB2352" s="21" t="str">
        <f>VLOOKUP(U2352,'Currency Sheet'!A:C,3,)</f>
        <v>DOLLAR</v>
      </c>
      <c r="AC2352" s="42" t="str">
        <f>VLOOKUP(P2352,'Customer List'!B:D,3,)</f>
        <v>OutStation</v>
      </c>
    </row>
    <row r="2353" spans="1:29" x14ac:dyDescent="0.25">
      <c r="A2353" s="21">
        <v>2352</v>
      </c>
      <c r="B2353" s="21" t="s">
        <v>3308</v>
      </c>
      <c r="C2353" s="30">
        <v>45891</v>
      </c>
      <c r="D2353" s="30">
        <v>45902</v>
      </c>
      <c r="E2353" s="47">
        <v>393</v>
      </c>
      <c r="F2353" s="47">
        <f t="shared" si="240"/>
        <v>34584</v>
      </c>
      <c r="G2353" s="48">
        <f t="shared" si="241"/>
        <v>34584</v>
      </c>
      <c r="H2353" s="21" t="s">
        <v>2757</v>
      </c>
      <c r="I2353" s="21" t="s">
        <v>4151</v>
      </c>
      <c r="J2353" s="21">
        <v>1</v>
      </c>
      <c r="K2353" s="21">
        <v>1</v>
      </c>
      <c r="L2353" s="21">
        <f t="shared" si="242"/>
        <v>0</v>
      </c>
      <c r="M2353" s="21" t="s">
        <v>3314</v>
      </c>
      <c r="N2353" s="30">
        <v>45903</v>
      </c>
      <c r="O2353" s="48">
        <v>45381.5</v>
      </c>
      <c r="P2353" s="21" t="s">
        <v>254</v>
      </c>
      <c r="Q2353" s="21" t="s">
        <v>2070</v>
      </c>
      <c r="R2353" s="21" t="s">
        <v>847</v>
      </c>
      <c r="S2353" s="3">
        <v>4</v>
      </c>
      <c r="T2353" s="37"/>
      <c r="U2353" s="21" t="s">
        <v>320</v>
      </c>
      <c r="V2353" s="21" t="str">
        <f>VLOOKUP(P2353,'Customer List'!B:C,2,)</f>
        <v>Delhi</v>
      </c>
      <c r="W2353" s="38"/>
      <c r="X2353" s="30">
        <f>IF(OR(R2353 = "PRIYANKA MADAM", R2353 = "DEEPAK", R2353 = "PORTER"),N2353,"")</f>
        <v>45903</v>
      </c>
      <c r="Y2353" s="21">
        <f t="shared" si="243"/>
        <v>0</v>
      </c>
      <c r="Z2353" s="21" t="str">
        <f t="shared" si="244"/>
        <v>Wednesday</v>
      </c>
      <c r="AA2353" s="21" t="str">
        <f t="shared" si="245"/>
        <v>Wednesday</v>
      </c>
      <c r="AB2353" s="21" t="str">
        <f>VLOOKUP(U2353,'Currency Sheet'!A:C,3,)</f>
        <v>DOLLAR</v>
      </c>
      <c r="AC2353" s="42" t="str">
        <f>VLOOKUP(P2353,'Customer List'!B:D,3,)</f>
        <v>Local</v>
      </c>
    </row>
    <row r="2354" spans="1:29" x14ac:dyDescent="0.25">
      <c r="A2354" s="21">
        <v>2353</v>
      </c>
      <c r="B2354" s="21" t="s">
        <v>3308</v>
      </c>
      <c r="C2354" s="30">
        <v>45891</v>
      </c>
      <c r="D2354" s="30">
        <v>45902</v>
      </c>
      <c r="E2354" s="47">
        <v>393</v>
      </c>
      <c r="F2354" s="47">
        <f t="shared" si="240"/>
        <v>34584</v>
      </c>
      <c r="G2354" s="48">
        <f t="shared" si="241"/>
        <v>69168</v>
      </c>
      <c r="H2354" s="21" t="s">
        <v>364</v>
      </c>
      <c r="I2354" s="21" t="s">
        <v>4129</v>
      </c>
      <c r="J2354" s="21">
        <v>2</v>
      </c>
      <c r="K2354" s="21">
        <v>2</v>
      </c>
      <c r="L2354" s="21">
        <f t="shared" si="242"/>
        <v>0</v>
      </c>
      <c r="M2354" s="21" t="s">
        <v>3393</v>
      </c>
      <c r="N2354" s="30">
        <v>45908</v>
      </c>
      <c r="O2354" s="48">
        <v>90763</v>
      </c>
      <c r="P2354" s="21" t="s">
        <v>2511</v>
      </c>
      <c r="Q2354" s="21" t="s">
        <v>3385</v>
      </c>
      <c r="R2354" s="21" t="s">
        <v>40</v>
      </c>
      <c r="S2354" s="3">
        <v>4</v>
      </c>
      <c r="T2354" s="37"/>
      <c r="U2354" s="21" t="s">
        <v>320</v>
      </c>
      <c r="V2354" s="21" t="str">
        <f>VLOOKUP(P2354,'Customer List'!B:C,2,)</f>
        <v>MOHALI (PUNJAB)</v>
      </c>
      <c r="W2354" s="38"/>
      <c r="X2354" s="30">
        <v>45909</v>
      </c>
      <c r="Y2354" s="21">
        <f t="shared" si="243"/>
        <v>1</v>
      </c>
      <c r="Z2354" s="21" t="str">
        <f t="shared" si="244"/>
        <v>Monday</v>
      </c>
      <c r="AA2354" s="21" t="str">
        <f t="shared" si="245"/>
        <v>Tuesday</v>
      </c>
      <c r="AB2354" s="21" t="str">
        <f>VLOOKUP(U2354,'Currency Sheet'!A:C,3,)</f>
        <v>DOLLAR</v>
      </c>
      <c r="AC2354" s="42" t="str">
        <f>VLOOKUP(P2354,'Customer List'!B:D,3,)</f>
        <v>OutStation</v>
      </c>
    </row>
    <row r="2355" spans="1:29" x14ac:dyDescent="0.25">
      <c r="A2355" s="21">
        <v>2354</v>
      </c>
      <c r="B2355" s="21" t="s">
        <v>3308</v>
      </c>
      <c r="C2355" s="30">
        <v>45891</v>
      </c>
      <c r="D2355" s="30">
        <v>45902</v>
      </c>
      <c r="E2355" s="47">
        <v>237</v>
      </c>
      <c r="F2355" s="47">
        <f t="shared" si="240"/>
        <v>20856</v>
      </c>
      <c r="G2355" s="48">
        <f t="shared" si="241"/>
        <v>20856</v>
      </c>
      <c r="H2355" s="21" t="s">
        <v>321</v>
      </c>
      <c r="I2355" s="21" t="s">
        <v>4130</v>
      </c>
      <c r="J2355" s="21">
        <v>1</v>
      </c>
      <c r="K2355" s="21">
        <v>1</v>
      </c>
      <c r="L2355" s="21">
        <f t="shared" si="242"/>
        <v>0</v>
      </c>
      <c r="M2355" s="21" t="s">
        <v>3318</v>
      </c>
      <c r="N2355" s="30">
        <v>45903</v>
      </c>
      <c r="O2355" s="48">
        <v>28899</v>
      </c>
      <c r="P2355" s="21" t="s">
        <v>42</v>
      </c>
      <c r="Q2355" s="21" t="s">
        <v>2070</v>
      </c>
      <c r="R2355" s="21" t="s">
        <v>637</v>
      </c>
      <c r="S2355" s="3">
        <v>4</v>
      </c>
      <c r="T2355" s="37"/>
      <c r="U2355" s="21" t="s">
        <v>320</v>
      </c>
      <c r="V2355" s="21" t="str">
        <f>VLOOKUP(P2355,'Customer List'!B:C,2,)</f>
        <v>Faridabad</v>
      </c>
      <c r="W2355" s="38"/>
      <c r="X2355" s="30">
        <f>IF(OR(R2355 = "PRIYANKA MADAM", R2355 = "DEEPAK", R2355 = "PORTER"),N2355,"")</f>
        <v>45903</v>
      </c>
      <c r="Y2355" s="21">
        <f t="shared" si="243"/>
        <v>0</v>
      </c>
      <c r="Z2355" s="21" t="str">
        <f t="shared" si="244"/>
        <v>Wednesday</v>
      </c>
      <c r="AA2355" s="21" t="str">
        <f t="shared" si="245"/>
        <v>Wednesday</v>
      </c>
      <c r="AB2355" s="21" t="str">
        <f>VLOOKUP(U2355,'Currency Sheet'!A:C,3,)</f>
        <v>DOLLAR</v>
      </c>
      <c r="AC2355" s="42" t="str">
        <f>VLOOKUP(P2355,'Customer List'!B:D,3,)</f>
        <v>Local</v>
      </c>
    </row>
    <row r="2356" spans="1:29" x14ac:dyDescent="0.25">
      <c r="A2356" s="21">
        <v>2355</v>
      </c>
      <c r="B2356" s="21" t="s">
        <v>3289</v>
      </c>
      <c r="C2356" s="30">
        <v>45895</v>
      </c>
      <c r="D2356" s="30">
        <v>45902</v>
      </c>
      <c r="E2356" s="47">
        <v>23.4</v>
      </c>
      <c r="F2356" s="47">
        <f t="shared" si="240"/>
        <v>2059.1999999999998</v>
      </c>
      <c r="G2356" s="48">
        <f t="shared" si="241"/>
        <v>2059.1999999999998</v>
      </c>
      <c r="H2356" s="21" t="s">
        <v>3290</v>
      </c>
      <c r="I2356" s="21"/>
      <c r="J2356" s="21">
        <v>1</v>
      </c>
      <c r="K2356" s="21">
        <v>1</v>
      </c>
      <c r="L2356" s="21">
        <f t="shared" si="242"/>
        <v>0</v>
      </c>
      <c r="M2356" s="21" t="s">
        <v>3310</v>
      </c>
      <c r="N2356" s="30">
        <v>45903</v>
      </c>
      <c r="O2356" s="48">
        <v>3675.75</v>
      </c>
      <c r="P2356" s="21" t="s">
        <v>460</v>
      </c>
      <c r="Q2356" s="21">
        <v>58155187661</v>
      </c>
      <c r="R2356" s="21" t="s">
        <v>40</v>
      </c>
      <c r="S2356" s="3">
        <v>-20</v>
      </c>
      <c r="T2356" s="37"/>
      <c r="U2356" s="21" t="s">
        <v>520</v>
      </c>
      <c r="V2356" s="21" t="str">
        <f>VLOOKUP(P2356,'Customer List'!B:C,2,)</f>
        <v>Hyderabad</v>
      </c>
      <c r="W2356" s="38"/>
      <c r="X2356" s="30">
        <v>45908</v>
      </c>
      <c r="Y2356" s="21">
        <f t="shared" si="243"/>
        <v>5</v>
      </c>
      <c r="Z2356" s="21" t="str">
        <f t="shared" si="244"/>
        <v>Wednesday</v>
      </c>
      <c r="AA2356" s="21" t="str">
        <f t="shared" si="245"/>
        <v>Monday</v>
      </c>
      <c r="AB2356" s="21" t="str">
        <f>VLOOKUP(U2356,'Currency Sheet'!A:C,3,)</f>
        <v>DOLLAR</v>
      </c>
      <c r="AC2356" s="42" t="str">
        <f>VLOOKUP(P2356,'Customer List'!B:D,3,)</f>
        <v>OutStation</v>
      </c>
    </row>
    <row r="2357" spans="1:29" x14ac:dyDescent="0.25">
      <c r="A2357" s="21">
        <v>2356</v>
      </c>
      <c r="B2357" s="21" t="s">
        <v>3289</v>
      </c>
      <c r="C2357" s="30">
        <v>45895</v>
      </c>
      <c r="D2357" s="30">
        <v>45902</v>
      </c>
      <c r="E2357" s="47">
        <v>97.8</v>
      </c>
      <c r="F2357" s="47">
        <f t="shared" si="240"/>
        <v>8606.4</v>
      </c>
      <c r="G2357" s="48">
        <f t="shared" si="241"/>
        <v>8606.4</v>
      </c>
      <c r="H2357" s="21" t="s">
        <v>3291</v>
      </c>
      <c r="I2357" s="21"/>
      <c r="J2357" s="21">
        <v>1</v>
      </c>
      <c r="K2357" s="21">
        <v>1</v>
      </c>
      <c r="L2357" s="21">
        <f t="shared" si="242"/>
        <v>0</v>
      </c>
      <c r="M2357" s="21" t="s">
        <v>3316</v>
      </c>
      <c r="N2357" s="30">
        <v>45903</v>
      </c>
      <c r="O2357" s="48">
        <v>15362.75</v>
      </c>
      <c r="P2357" s="21" t="s">
        <v>254</v>
      </c>
      <c r="Q2357" s="21" t="s">
        <v>2070</v>
      </c>
      <c r="R2357" s="21" t="s">
        <v>847</v>
      </c>
      <c r="S2357" s="3">
        <v>-20</v>
      </c>
      <c r="T2357" s="37"/>
      <c r="U2357" s="21" t="s">
        <v>520</v>
      </c>
      <c r="V2357" s="21" t="str">
        <f>VLOOKUP(P2357,'Customer List'!B:C,2,)</f>
        <v>Delhi</v>
      </c>
      <c r="W2357" s="38"/>
      <c r="X2357" s="30">
        <f>IF(OR(R2357 = "PRIYANKA MADAM", R2357 = "DEEPAK", R2357 = "PORTER"),N2357,"")</f>
        <v>45903</v>
      </c>
      <c r="Y2357" s="21">
        <f t="shared" si="243"/>
        <v>0</v>
      </c>
      <c r="Z2357" s="21" t="str">
        <f t="shared" si="244"/>
        <v>Wednesday</v>
      </c>
      <c r="AA2357" s="21" t="str">
        <f t="shared" si="245"/>
        <v>Wednesday</v>
      </c>
      <c r="AB2357" s="21" t="str">
        <f>VLOOKUP(U2357,'Currency Sheet'!A:C,3,)</f>
        <v>DOLLAR</v>
      </c>
      <c r="AC2357" s="42" t="str">
        <f>VLOOKUP(P2357,'Customer List'!B:D,3,)</f>
        <v>Local</v>
      </c>
    </row>
    <row r="2358" spans="1:29" x14ac:dyDescent="0.25">
      <c r="A2358" s="21">
        <v>2357</v>
      </c>
      <c r="B2358" s="21" t="s">
        <v>3289</v>
      </c>
      <c r="C2358" s="30">
        <v>45895</v>
      </c>
      <c r="D2358" s="30">
        <v>45902</v>
      </c>
      <c r="E2358" s="47">
        <v>115.8</v>
      </c>
      <c r="F2358" s="47">
        <f t="shared" si="240"/>
        <v>10190.4</v>
      </c>
      <c r="G2358" s="48">
        <f t="shared" si="241"/>
        <v>10190.4</v>
      </c>
      <c r="H2358" s="21" t="s">
        <v>3292</v>
      </c>
      <c r="I2358" s="21"/>
      <c r="J2358" s="21">
        <v>1</v>
      </c>
      <c r="K2358" s="21">
        <v>1</v>
      </c>
      <c r="L2358" s="21">
        <f t="shared" si="242"/>
        <v>0</v>
      </c>
      <c r="M2358" s="21" t="s">
        <v>3316</v>
      </c>
      <c r="N2358" s="30">
        <v>45903</v>
      </c>
      <c r="O2358" s="48">
        <v>18190.25</v>
      </c>
      <c r="P2358" s="21" t="s">
        <v>254</v>
      </c>
      <c r="Q2358" s="21" t="s">
        <v>2070</v>
      </c>
      <c r="R2358" s="21" t="s">
        <v>847</v>
      </c>
      <c r="S2358" s="3">
        <v>-20</v>
      </c>
      <c r="T2358" s="37"/>
      <c r="U2358" s="21" t="s">
        <v>520</v>
      </c>
      <c r="V2358" s="21" t="str">
        <f>VLOOKUP(P2358,'Customer List'!B:C,2,)</f>
        <v>Delhi</v>
      </c>
      <c r="W2358" s="38"/>
      <c r="X2358" s="30">
        <f>IF(OR(R2358 = "PRIYANKA MADAM", R2358 = "DEEPAK", R2358 = "PORTER"),N2358,"")</f>
        <v>45903</v>
      </c>
      <c r="Y2358" s="21">
        <f t="shared" si="243"/>
        <v>0</v>
      </c>
      <c r="Z2358" s="21" t="str">
        <f t="shared" si="244"/>
        <v>Wednesday</v>
      </c>
      <c r="AA2358" s="21" t="str">
        <f t="shared" si="245"/>
        <v>Wednesday</v>
      </c>
      <c r="AB2358" s="21" t="str">
        <f>VLOOKUP(U2358,'Currency Sheet'!A:C,3,)</f>
        <v>DOLLAR</v>
      </c>
      <c r="AC2358" s="42" t="str">
        <f>VLOOKUP(P2358,'Customer List'!B:D,3,)</f>
        <v>Local</v>
      </c>
    </row>
    <row r="2359" spans="1:29" x14ac:dyDescent="0.25">
      <c r="A2359" s="21">
        <v>2358</v>
      </c>
      <c r="B2359" s="21" t="s">
        <v>3293</v>
      </c>
      <c r="C2359" s="30">
        <v>45895</v>
      </c>
      <c r="D2359" s="30">
        <v>45902</v>
      </c>
      <c r="E2359" s="47">
        <v>76.8</v>
      </c>
      <c r="F2359" s="47">
        <f t="shared" si="240"/>
        <v>6758.4</v>
      </c>
      <c r="G2359" s="48">
        <f t="shared" si="241"/>
        <v>20275.199999999997</v>
      </c>
      <c r="H2359" s="21" t="s">
        <v>3294</v>
      </c>
      <c r="I2359" s="21" t="s">
        <v>4133</v>
      </c>
      <c r="J2359" s="21">
        <v>3</v>
      </c>
      <c r="K2359" s="21">
        <v>3</v>
      </c>
      <c r="L2359" s="21">
        <f t="shared" si="242"/>
        <v>0</v>
      </c>
      <c r="M2359" s="21" t="s">
        <v>3406</v>
      </c>
      <c r="N2359" s="30">
        <v>45915</v>
      </c>
      <c r="O2359" s="48">
        <v>0</v>
      </c>
      <c r="P2359" s="21" t="s">
        <v>880</v>
      </c>
      <c r="Q2359" s="21">
        <v>58155694612</v>
      </c>
      <c r="R2359" s="21" t="s">
        <v>40</v>
      </c>
      <c r="S2359" s="3">
        <v>-20</v>
      </c>
      <c r="T2359" s="37" t="s">
        <v>3546</v>
      </c>
      <c r="U2359" s="21" t="s">
        <v>520</v>
      </c>
      <c r="V2359" s="21" t="str">
        <f>VLOOKUP(P2359,'Customer List'!B:C,2,)</f>
        <v>Mumbai</v>
      </c>
      <c r="W2359" s="38"/>
      <c r="X2359" s="30">
        <v>45916</v>
      </c>
      <c r="Y2359" s="21">
        <f t="shared" si="243"/>
        <v>1</v>
      </c>
      <c r="Z2359" s="21" t="str">
        <f t="shared" si="244"/>
        <v>Monday</v>
      </c>
      <c r="AA2359" s="21" t="str">
        <f t="shared" si="245"/>
        <v>Tuesday</v>
      </c>
      <c r="AB2359" s="21" t="str">
        <f>VLOOKUP(U2359,'Currency Sheet'!A:C,3,)</f>
        <v>DOLLAR</v>
      </c>
      <c r="AC2359" s="42" t="str">
        <f>VLOOKUP(P2359,'Customer List'!B:D,3,)</f>
        <v>OutStation</v>
      </c>
    </row>
    <row r="2360" spans="1:29" x14ac:dyDescent="0.25">
      <c r="A2360" s="21">
        <v>2359</v>
      </c>
      <c r="B2360" s="21" t="s">
        <v>3295</v>
      </c>
      <c r="C2360" s="30">
        <v>45895</v>
      </c>
      <c r="D2360" s="30">
        <v>45902</v>
      </c>
      <c r="E2360" s="47">
        <v>594.5</v>
      </c>
      <c r="F2360" s="47">
        <f t="shared" si="240"/>
        <v>52316</v>
      </c>
      <c r="G2360" s="48">
        <f t="shared" si="241"/>
        <v>52316</v>
      </c>
      <c r="H2360" s="21" t="s">
        <v>3296</v>
      </c>
      <c r="I2360" s="21"/>
      <c r="J2360" s="21">
        <v>1</v>
      </c>
      <c r="K2360" s="21">
        <v>1</v>
      </c>
      <c r="L2360" s="21">
        <f t="shared" si="242"/>
        <v>0</v>
      </c>
      <c r="M2360" s="21" t="s">
        <v>3317</v>
      </c>
      <c r="N2360" s="30">
        <v>45903</v>
      </c>
      <c r="O2360" s="48">
        <v>129303.75</v>
      </c>
      <c r="P2360" s="21" t="s">
        <v>42</v>
      </c>
      <c r="Q2360" s="21" t="s">
        <v>2070</v>
      </c>
      <c r="R2360" s="21" t="s">
        <v>637</v>
      </c>
      <c r="S2360" s="3">
        <v>-20</v>
      </c>
      <c r="T2360" s="37"/>
      <c r="U2360" s="21" t="s">
        <v>520</v>
      </c>
      <c r="V2360" s="21" t="str">
        <f>VLOOKUP(P2360,'Customer List'!B:C,2,)</f>
        <v>Faridabad</v>
      </c>
      <c r="W2360" s="38"/>
      <c r="X2360" s="30">
        <f>IF(OR(R2360 = "PRIYANKA MADAM", R2360 = "DEEPAK", R2360 = "PORTER"),N2360,"")</f>
        <v>45903</v>
      </c>
      <c r="Y2360" s="21">
        <f t="shared" si="243"/>
        <v>0</v>
      </c>
      <c r="Z2360" s="21" t="str">
        <f t="shared" si="244"/>
        <v>Wednesday</v>
      </c>
      <c r="AA2360" s="21" t="str">
        <f t="shared" si="245"/>
        <v>Wednesday</v>
      </c>
      <c r="AB2360" s="21" t="str">
        <f>VLOOKUP(U2360,'Currency Sheet'!A:C,3,)</f>
        <v>DOLLAR</v>
      </c>
      <c r="AC2360" s="42" t="str">
        <f>VLOOKUP(P2360,'Customer List'!B:D,3,)</f>
        <v>Local</v>
      </c>
    </row>
    <row r="2361" spans="1:29" x14ac:dyDescent="0.25">
      <c r="A2361" s="21">
        <v>2360</v>
      </c>
      <c r="B2361" s="21" t="s">
        <v>3323</v>
      </c>
      <c r="C2361" s="30">
        <v>45898</v>
      </c>
      <c r="D2361" s="30">
        <v>45903</v>
      </c>
      <c r="E2361" s="47">
        <v>53.9</v>
      </c>
      <c r="F2361" s="47">
        <f t="shared" si="240"/>
        <v>4743.2</v>
      </c>
      <c r="G2361" s="48">
        <f t="shared" si="241"/>
        <v>4743.2</v>
      </c>
      <c r="H2361" s="21">
        <v>100236</v>
      </c>
      <c r="I2361" s="21" t="s">
        <v>3725</v>
      </c>
      <c r="J2361" s="21">
        <v>1</v>
      </c>
      <c r="K2361" s="21">
        <v>1</v>
      </c>
      <c r="L2361" s="21">
        <f t="shared" si="242"/>
        <v>0</v>
      </c>
      <c r="M2361" s="21" t="s">
        <v>3358</v>
      </c>
      <c r="N2361" s="30">
        <v>45906</v>
      </c>
      <c r="O2361" s="48">
        <v>6872.25</v>
      </c>
      <c r="P2361" s="21" t="s">
        <v>1133</v>
      </c>
      <c r="Q2361" s="21">
        <v>58155324426</v>
      </c>
      <c r="R2361" s="21" t="s">
        <v>40</v>
      </c>
      <c r="S2361" s="3">
        <v>4</v>
      </c>
      <c r="T2361" s="37"/>
      <c r="U2361" s="21" t="s">
        <v>18</v>
      </c>
      <c r="V2361" s="21" t="str">
        <f>VLOOKUP(P2361,'Customer List'!B:C,2,)</f>
        <v>Kerala</v>
      </c>
      <c r="W2361" s="38"/>
      <c r="X2361" s="30">
        <v>45910</v>
      </c>
      <c r="Y2361" s="21">
        <f t="shared" si="243"/>
        <v>4</v>
      </c>
      <c r="Z2361" s="21" t="str">
        <f t="shared" si="244"/>
        <v>Saturday</v>
      </c>
      <c r="AA2361" s="21" t="str">
        <f t="shared" si="245"/>
        <v>Wednesday</v>
      </c>
      <c r="AB2361" s="21" t="str">
        <f>VLOOKUP(U2361,'Currency Sheet'!A:C,3,)</f>
        <v>DOLLAR</v>
      </c>
      <c r="AC2361" s="42" t="str">
        <f>VLOOKUP(P2361,'Customer List'!B:D,3,)</f>
        <v>OutStation</v>
      </c>
    </row>
    <row r="2362" spans="1:29" x14ac:dyDescent="0.25">
      <c r="A2362" s="21">
        <v>2361</v>
      </c>
      <c r="B2362" s="21" t="s">
        <v>3323</v>
      </c>
      <c r="C2362" s="30">
        <v>45898</v>
      </c>
      <c r="D2362" s="30">
        <v>45903</v>
      </c>
      <c r="E2362" s="47">
        <v>181.5</v>
      </c>
      <c r="F2362" s="47">
        <f t="shared" si="240"/>
        <v>15972</v>
      </c>
      <c r="G2362" s="48">
        <f t="shared" si="241"/>
        <v>15972</v>
      </c>
      <c r="H2362" s="21">
        <v>100443</v>
      </c>
      <c r="I2362" s="21" t="s">
        <v>3726</v>
      </c>
      <c r="J2362" s="21">
        <v>1</v>
      </c>
      <c r="K2362" s="21">
        <v>1</v>
      </c>
      <c r="L2362" s="21">
        <f t="shared" si="242"/>
        <v>0</v>
      </c>
      <c r="M2362" s="21" t="s">
        <v>3358</v>
      </c>
      <c r="N2362" s="30">
        <v>45906</v>
      </c>
      <c r="O2362" s="48">
        <v>21598.5</v>
      </c>
      <c r="P2362" s="21" t="s">
        <v>1133</v>
      </c>
      <c r="Q2362" s="21">
        <v>58155324426</v>
      </c>
      <c r="R2362" s="21" t="s">
        <v>40</v>
      </c>
      <c r="S2362" s="3">
        <v>4</v>
      </c>
      <c r="T2362" s="37"/>
      <c r="U2362" s="21" t="s">
        <v>18</v>
      </c>
      <c r="V2362" s="21" t="str">
        <f>VLOOKUP(P2362,'Customer List'!B:C,2,)</f>
        <v>Kerala</v>
      </c>
      <c r="W2362" s="38"/>
      <c r="X2362" s="30">
        <v>45910</v>
      </c>
      <c r="Y2362" s="21">
        <f t="shared" si="243"/>
        <v>4</v>
      </c>
      <c r="Z2362" s="21" t="str">
        <f t="shared" si="244"/>
        <v>Saturday</v>
      </c>
      <c r="AA2362" s="21" t="str">
        <f t="shared" si="245"/>
        <v>Wednesday</v>
      </c>
      <c r="AB2362" s="21" t="str">
        <f>VLOOKUP(U2362,'Currency Sheet'!A:C,3,)</f>
        <v>DOLLAR</v>
      </c>
      <c r="AC2362" s="42" t="str">
        <f>VLOOKUP(P2362,'Customer List'!B:D,3,)</f>
        <v>OutStation</v>
      </c>
    </row>
    <row r="2363" spans="1:29" x14ac:dyDescent="0.25">
      <c r="A2363" s="21">
        <v>2362</v>
      </c>
      <c r="B2363" s="21" t="s">
        <v>3323</v>
      </c>
      <c r="C2363" s="30">
        <v>45898</v>
      </c>
      <c r="D2363" s="30">
        <v>45903</v>
      </c>
      <c r="E2363" s="47">
        <v>25.9</v>
      </c>
      <c r="F2363" s="47">
        <f t="shared" si="240"/>
        <v>2279.1999999999998</v>
      </c>
      <c r="G2363" s="48">
        <f t="shared" si="241"/>
        <v>2279.1999999999998</v>
      </c>
      <c r="H2363" s="21">
        <v>100707</v>
      </c>
      <c r="I2363" s="21" t="s">
        <v>3727</v>
      </c>
      <c r="J2363" s="21">
        <v>1</v>
      </c>
      <c r="K2363" s="21">
        <v>1</v>
      </c>
      <c r="L2363" s="21">
        <f t="shared" si="242"/>
        <v>0</v>
      </c>
      <c r="M2363" s="21" t="s">
        <v>3358</v>
      </c>
      <c r="N2363" s="30">
        <v>45906</v>
      </c>
      <c r="O2363" s="48">
        <v>3302.25</v>
      </c>
      <c r="P2363" s="21" t="s">
        <v>1133</v>
      </c>
      <c r="Q2363" s="21">
        <v>58155324426</v>
      </c>
      <c r="R2363" s="21" t="s">
        <v>40</v>
      </c>
      <c r="S2363" s="3">
        <v>4</v>
      </c>
      <c r="T2363" s="37"/>
      <c r="U2363" s="21" t="s">
        <v>18</v>
      </c>
      <c r="V2363" s="21" t="str">
        <f>VLOOKUP(P2363,'Customer List'!B:C,2,)</f>
        <v>Kerala</v>
      </c>
      <c r="W2363" s="38"/>
      <c r="X2363" s="30">
        <v>45910</v>
      </c>
      <c r="Y2363" s="21">
        <f t="shared" si="243"/>
        <v>4</v>
      </c>
      <c r="Z2363" s="21" t="str">
        <f t="shared" si="244"/>
        <v>Saturday</v>
      </c>
      <c r="AA2363" s="21" t="str">
        <f t="shared" si="245"/>
        <v>Wednesday</v>
      </c>
      <c r="AB2363" s="21" t="str">
        <f>VLOOKUP(U2363,'Currency Sheet'!A:C,3,)</f>
        <v>DOLLAR</v>
      </c>
      <c r="AC2363" s="42" t="str">
        <f>VLOOKUP(P2363,'Customer List'!B:D,3,)</f>
        <v>OutStation</v>
      </c>
    </row>
    <row r="2364" spans="1:29" x14ac:dyDescent="0.25">
      <c r="A2364" s="21">
        <v>2363</v>
      </c>
      <c r="B2364" s="21" t="s">
        <v>3323</v>
      </c>
      <c r="C2364" s="30">
        <v>45898</v>
      </c>
      <c r="D2364" s="30">
        <v>45903</v>
      </c>
      <c r="E2364" s="47">
        <v>95.2</v>
      </c>
      <c r="F2364" s="47">
        <f t="shared" si="240"/>
        <v>8377.6</v>
      </c>
      <c r="G2364" s="48">
        <f t="shared" si="241"/>
        <v>8377.6</v>
      </c>
      <c r="H2364" s="21">
        <v>101837</v>
      </c>
      <c r="I2364" s="21" t="s">
        <v>3728</v>
      </c>
      <c r="J2364" s="21">
        <v>1</v>
      </c>
      <c r="K2364" s="21">
        <v>1</v>
      </c>
      <c r="L2364" s="21">
        <f t="shared" si="242"/>
        <v>0</v>
      </c>
      <c r="M2364" s="21" t="s">
        <v>3358</v>
      </c>
      <c r="N2364" s="30">
        <v>45906</v>
      </c>
      <c r="O2364" s="48">
        <v>12138</v>
      </c>
      <c r="P2364" s="21" t="s">
        <v>1133</v>
      </c>
      <c r="Q2364" s="21">
        <v>58155324426</v>
      </c>
      <c r="R2364" s="21" t="s">
        <v>40</v>
      </c>
      <c r="S2364" s="3">
        <v>4</v>
      </c>
      <c r="T2364" s="37"/>
      <c r="U2364" s="21" t="s">
        <v>18</v>
      </c>
      <c r="V2364" s="21" t="str">
        <f>VLOOKUP(P2364,'Customer List'!B:C,2,)</f>
        <v>Kerala</v>
      </c>
      <c r="W2364" s="38"/>
      <c r="X2364" s="30">
        <v>45910</v>
      </c>
      <c r="Y2364" s="21">
        <f t="shared" si="243"/>
        <v>4</v>
      </c>
      <c r="Z2364" s="21" t="str">
        <f t="shared" si="244"/>
        <v>Saturday</v>
      </c>
      <c r="AA2364" s="21" t="str">
        <f t="shared" si="245"/>
        <v>Wednesday</v>
      </c>
      <c r="AB2364" s="21" t="str">
        <f>VLOOKUP(U2364,'Currency Sheet'!A:C,3,)</f>
        <v>DOLLAR</v>
      </c>
      <c r="AC2364" s="42" t="str">
        <f>VLOOKUP(P2364,'Customer List'!B:D,3,)</f>
        <v>OutStation</v>
      </c>
    </row>
    <row r="2365" spans="1:29" x14ac:dyDescent="0.25">
      <c r="A2365" s="21">
        <v>2364</v>
      </c>
      <c r="B2365" s="21" t="s">
        <v>3323</v>
      </c>
      <c r="C2365" s="30">
        <v>45898</v>
      </c>
      <c r="D2365" s="30">
        <v>45903</v>
      </c>
      <c r="E2365" s="47">
        <v>71.400000000000006</v>
      </c>
      <c r="F2365" s="47">
        <f t="shared" si="240"/>
        <v>6283.2000000000007</v>
      </c>
      <c r="G2365" s="48">
        <f t="shared" si="241"/>
        <v>6283.2000000000007</v>
      </c>
      <c r="H2365" s="21">
        <v>103083</v>
      </c>
      <c r="I2365" s="21" t="s">
        <v>3729</v>
      </c>
      <c r="J2365" s="21">
        <v>1</v>
      </c>
      <c r="K2365" s="21">
        <v>1</v>
      </c>
      <c r="L2365" s="21">
        <f t="shared" si="242"/>
        <v>0</v>
      </c>
      <c r="M2365" s="21" t="s">
        <v>3358</v>
      </c>
      <c r="N2365" s="30">
        <v>45906</v>
      </c>
      <c r="O2365" s="48">
        <v>9103.5</v>
      </c>
      <c r="P2365" s="21" t="s">
        <v>1133</v>
      </c>
      <c r="Q2365" s="21">
        <v>58155324426</v>
      </c>
      <c r="R2365" s="21" t="s">
        <v>40</v>
      </c>
      <c r="S2365" s="3">
        <v>4</v>
      </c>
      <c r="T2365" s="37"/>
      <c r="U2365" s="21" t="s">
        <v>18</v>
      </c>
      <c r="V2365" s="21" t="str">
        <f>VLOOKUP(P2365,'Customer List'!B:C,2,)</f>
        <v>Kerala</v>
      </c>
      <c r="W2365" s="38"/>
      <c r="X2365" s="30">
        <v>45910</v>
      </c>
      <c r="Y2365" s="21">
        <f t="shared" si="243"/>
        <v>4</v>
      </c>
      <c r="Z2365" s="21" t="str">
        <f t="shared" si="244"/>
        <v>Saturday</v>
      </c>
      <c r="AA2365" s="21" t="str">
        <f t="shared" si="245"/>
        <v>Wednesday</v>
      </c>
      <c r="AB2365" s="21" t="str">
        <f>VLOOKUP(U2365,'Currency Sheet'!A:C,3,)</f>
        <v>DOLLAR</v>
      </c>
      <c r="AC2365" s="42" t="str">
        <f>VLOOKUP(P2365,'Customer List'!B:D,3,)</f>
        <v>OutStation</v>
      </c>
    </row>
    <row r="2366" spans="1:29" x14ac:dyDescent="0.25">
      <c r="A2366" s="21">
        <v>2365</v>
      </c>
      <c r="B2366" s="21" t="s">
        <v>3323</v>
      </c>
      <c r="C2366" s="30">
        <v>45898</v>
      </c>
      <c r="D2366" s="30">
        <v>45903</v>
      </c>
      <c r="E2366" s="47">
        <v>70.7</v>
      </c>
      <c r="F2366" s="47">
        <f t="shared" si="240"/>
        <v>6221.6</v>
      </c>
      <c r="G2366" s="48">
        <f t="shared" si="241"/>
        <v>6221.6</v>
      </c>
      <c r="H2366" s="21">
        <v>104419</v>
      </c>
      <c r="I2366" s="21" t="s">
        <v>3730</v>
      </c>
      <c r="J2366" s="21">
        <v>1</v>
      </c>
      <c r="K2366" s="21">
        <v>1</v>
      </c>
      <c r="L2366" s="21">
        <f t="shared" si="242"/>
        <v>0</v>
      </c>
      <c r="M2366" s="21" t="s">
        <v>3358</v>
      </c>
      <c r="N2366" s="30">
        <v>45906</v>
      </c>
      <c r="O2366" s="48">
        <v>9014.25</v>
      </c>
      <c r="P2366" s="21" t="s">
        <v>1133</v>
      </c>
      <c r="Q2366" s="21">
        <v>58155324426</v>
      </c>
      <c r="R2366" s="21" t="s">
        <v>40</v>
      </c>
      <c r="S2366" s="3">
        <v>4</v>
      </c>
      <c r="T2366" s="37"/>
      <c r="U2366" s="21" t="s">
        <v>18</v>
      </c>
      <c r="V2366" s="21" t="str">
        <f>VLOOKUP(P2366,'Customer List'!B:C,2,)</f>
        <v>Kerala</v>
      </c>
      <c r="W2366" s="38"/>
      <c r="X2366" s="30">
        <v>45910</v>
      </c>
      <c r="Y2366" s="21">
        <f t="shared" si="243"/>
        <v>4</v>
      </c>
      <c r="Z2366" s="21" t="str">
        <f t="shared" si="244"/>
        <v>Saturday</v>
      </c>
      <c r="AA2366" s="21" t="str">
        <f t="shared" si="245"/>
        <v>Wednesday</v>
      </c>
      <c r="AB2366" s="21" t="str">
        <f>VLOOKUP(U2366,'Currency Sheet'!A:C,3,)</f>
        <v>DOLLAR</v>
      </c>
      <c r="AC2366" s="42" t="str">
        <f>VLOOKUP(P2366,'Customer List'!B:D,3,)</f>
        <v>OutStation</v>
      </c>
    </row>
    <row r="2367" spans="1:29" x14ac:dyDescent="0.25">
      <c r="A2367" s="21">
        <v>2366</v>
      </c>
      <c r="B2367" s="21" t="s">
        <v>3323</v>
      </c>
      <c r="C2367" s="30">
        <v>45898</v>
      </c>
      <c r="D2367" s="30">
        <v>45903</v>
      </c>
      <c r="E2367" s="47">
        <v>71.400000000000006</v>
      </c>
      <c r="F2367" s="47">
        <f t="shared" si="240"/>
        <v>6283.2000000000007</v>
      </c>
      <c r="G2367" s="48">
        <f t="shared" si="241"/>
        <v>6283.2000000000007</v>
      </c>
      <c r="H2367" s="21">
        <v>107675</v>
      </c>
      <c r="I2367" s="21" t="s">
        <v>3731</v>
      </c>
      <c r="J2367" s="21">
        <v>1</v>
      </c>
      <c r="K2367" s="21">
        <v>1</v>
      </c>
      <c r="L2367" s="21">
        <f t="shared" si="242"/>
        <v>0</v>
      </c>
      <c r="M2367" s="21" t="s">
        <v>3358</v>
      </c>
      <c r="N2367" s="30">
        <v>45906</v>
      </c>
      <c r="O2367" s="48">
        <v>9103.5</v>
      </c>
      <c r="P2367" s="21" t="s">
        <v>1133</v>
      </c>
      <c r="Q2367" s="21">
        <v>58155324426</v>
      </c>
      <c r="R2367" s="21" t="s">
        <v>40</v>
      </c>
      <c r="S2367" s="3">
        <v>4</v>
      </c>
      <c r="T2367" s="37"/>
      <c r="U2367" s="21" t="s">
        <v>18</v>
      </c>
      <c r="V2367" s="21" t="str">
        <f>VLOOKUP(P2367,'Customer List'!B:C,2,)</f>
        <v>Kerala</v>
      </c>
      <c r="W2367" s="38"/>
      <c r="X2367" s="30">
        <v>45910</v>
      </c>
      <c r="Y2367" s="21">
        <f t="shared" si="243"/>
        <v>4</v>
      </c>
      <c r="Z2367" s="21" t="str">
        <f t="shared" si="244"/>
        <v>Saturday</v>
      </c>
      <c r="AA2367" s="21" t="str">
        <f t="shared" si="245"/>
        <v>Wednesday</v>
      </c>
      <c r="AB2367" s="21" t="str">
        <f>VLOOKUP(U2367,'Currency Sheet'!A:C,3,)</f>
        <v>DOLLAR</v>
      </c>
      <c r="AC2367" s="42" t="str">
        <f>VLOOKUP(P2367,'Customer List'!B:D,3,)</f>
        <v>OutStation</v>
      </c>
    </row>
    <row r="2368" spans="1:29" x14ac:dyDescent="0.25">
      <c r="A2368" s="21">
        <v>2367</v>
      </c>
      <c r="B2368" s="21" t="s">
        <v>3323</v>
      </c>
      <c r="C2368" s="30">
        <v>45898</v>
      </c>
      <c r="D2368" s="30">
        <v>45903</v>
      </c>
      <c r="E2368" s="47">
        <v>85.4</v>
      </c>
      <c r="F2368" s="47">
        <f t="shared" si="240"/>
        <v>7515.2000000000007</v>
      </c>
      <c r="G2368" s="48">
        <f t="shared" si="241"/>
        <v>7515.2000000000007</v>
      </c>
      <c r="H2368" s="21">
        <v>113603</v>
      </c>
      <c r="I2368" s="21" t="s">
        <v>3732</v>
      </c>
      <c r="J2368" s="21">
        <v>1</v>
      </c>
      <c r="K2368" s="21">
        <v>1</v>
      </c>
      <c r="L2368" s="21">
        <f t="shared" si="242"/>
        <v>0</v>
      </c>
      <c r="M2368" s="21" t="s">
        <v>3358</v>
      </c>
      <c r="N2368" s="30">
        <v>45906</v>
      </c>
      <c r="O2368" s="48">
        <v>10888.5</v>
      </c>
      <c r="P2368" s="21" t="s">
        <v>1133</v>
      </c>
      <c r="Q2368" s="21">
        <v>58155324426</v>
      </c>
      <c r="R2368" s="21" t="s">
        <v>40</v>
      </c>
      <c r="S2368" s="3">
        <v>4</v>
      </c>
      <c r="T2368" s="37"/>
      <c r="U2368" s="21" t="s">
        <v>18</v>
      </c>
      <c r="V2368" s="21" t="str">
        <f>VLOOKUP(P2368,'Customer List'!B:C,2,)</f>
        <v>Kerala</v>
      </c>
      <c r="W2368" s="38"/>
      <c r="X2368" s="30">
        <v>45910</v>
      </c>
      <c r="Y2368" s="21">
        <f t="shared" si="243"/>
        <v>4</v>
      </c>
      <c r="Z2368" s="21" t="str">
        <f t="shared" si="244"/>
        <v>Saturday</v>
      </c>
      <c r="AA2368" s="21" t="str">
        <f t="shared" si="245"/>
        <v>Wednesday</v>
      </c>
      <c r="AB2368" s="21" t="str">
        <f>VLOOKUP(U2368,'Currency Sheet'!A:C,3,)</f>
        <v>DOLLAR</v>
      </c>
      <c r="AC2368" s="42" t="str">
        <f>VLOOKUP(P2368,'Customer List'!B:D,3,)</f>
        <v>OutStation</v>
      </c>
    </row>
    <row r="2369" spans="1:29" x14ac:dyDescent="0.25">
      <c r="A2369" s="21">
        <v>2368</v>
      </c>
      <c r="B2369" s="21" t="s">
        <v>3323</v>
      </c>
      <c r="C2369" s="30">
        <v>45898</v>
      </c>
      <c r="D2369" s="30">
        <v>45903</v>
      </c>
      <c r="E2369" s="47">
        <v>259</v>
      </c>
      <c r="F2369" s="47">
        <f t="shared" si="240"/>
        <v>22792</v>
      </c>
      <c r="G2369" s="48">
        <f t="shared" si="241"/>
        <v>22792</v>
      </c>
      <c r="H2369" s="21">
        <v>126408</v>
      </c>
      <c r="I2369" s="21" t="s">
        <v>3733</v>
      </c>
      <c r="J2369" s="21">
        <v>1</v>
      </c>
      <c r="K2369" s="21">
        <v>1</v>
      </c>
      <c r="L2369" s="21">
        <f t="shared" si="242"/>
        <v>0</v>
      </c>
      <c r="M2369" s="21" t="s">
        <v>3358</v>
      </c>
      <c r="N2369" s="30">
        <v>45906</v>
      </c>
      <c r="O2369" s="48">
        <v>33022.5</v>
      </c>
      <c r="P2369" s="21" t="s">
        <v>1133</v>
      </c>
      <c r="Q2369" s="21">
        <v>58155324426</v>
      </c>
      <c r="R2369" s="21" t="s">
        <v>40</v>
      </c>
      <c r="S2369" s="3">
        <v>4</v>
      </c>
      <c r="T2369" s="37"/>
      <c r="U2369" s="21" t="s">
        <v>18</v>
      </c>
      <c r="V2369" s="21" t="str">
        <f>VLOOKUP(P2369,'Customer List'!B:C,2,)</f>
        <v>Kerala</v>
      </c>
      <c r="W2369" s="38"/>
      <c r="X2369" s="30">
        <v>45910</v>
      </c>
      <c r="Y2369" s="21">
        <f t="shared" si="243"/>
        <v>4</v>
      </c>
      <c r="Z2369" s="21" t="str">
        <f t="shared" si="244"/>
        <v>Saturday</v>
      </c>
      <c r="AA2369" s="21" t="str">
        <f t="shared" si="245"/>
        <v>Wednesday</v>
      </c>
      <c r="AB2369" s="21" t="str">
        <f>VLOOKUP(U2369,'Currency Sheet'!A:C,3,)</f>
        <v>DOLLAR</v>
      </c>
      <c r="AC2369" s="42" t="str">
        <f>VLOOKUP(P2369,'Customer List'!B:D,3,)</f>
        <v>OutStation</v>
      </c>
    </row>
    <row r="2370" spans="1:29" x14ac:dyDescent="0.25">
      <c r="A2370" s="21">
        <v>2369</v>
      </c>
      <c r="B2370" s="21" t="s">
        <v>3323</v>
      </c>
      <c r="C2370" s="30">
        <v>45898</v>
      </c>
      <c r="D2370" s="30">
        <v>45903</v>
      </c>
      <c r="E2370" s="47">
        <v>35</v>
      </c>
      <c r="F2370" s="47">
        <f t="shared" si="240"/>
        <v>3080</v>
      </c>
      <c r="G2370" s="48">
        <f t="shared" si="241"/>
        <v>3080</v>
      </c>
      <c r="H2370" s="21">
        <v>300406</v>
      </c>
      <c r="I2370" s="21" t="s">
        <v>3734</v>
      </c>
      <c r="J2370" s="21">
        <v>1</v>
      </c>
      <c r="K2370" s="21">
        <v>1</v>
      </c>
      <c r="L2370" s="21">
        <f t="shared" si="242"/>
        <v>0</v>
      </c>
      <c r="M2370" s="21" t="s">
        <v>3412</v>
      </c>
      <c r="N2370" s="30">
        <v>45909</v>
      </c>
      <c r="O2370" s="48">
        <v>4800</v>
      </c>
      <c r="P2370" s="21" t="s">
        <v>208</v>
      </c>
      <c r="Q2370" s="21" t="s">
        <v>1127</v>
      </c>
      <c r="R2370" s="21" t="s">
        <v>1127</v>
      </c>
      <c r="S2370" s="3">
        <v>4</v>
      </c>
      <c r="T2370" s="37"/>
      <c r="U2370" s="21" t="s">
        <v>18</v>
      </c>
      <c r="V2370" s="21" t="str">
        <f>VLOOKUP(P2370,'Customer List'!B:C,2,)</f>
        <v>Delhi</v>
      </c>
      <c r="W2370" s="38"/>
      <c r="X2370" s="30">
        <f>IF(OR(R2370 = "PRIYANKA MADAM", R2370 = "DEEPAK", R2370 = "PORTER"),N2370,"")</f>
        <v>45909</v>
      </c>
      <c r="Y2370" s="21">
        <f t="shared" si="243"/>
        <v>0</v>
      </c>
      <c r="Z2370" s="21" t="str">
        <f t="shared" si="244"/>
        <v>Tuesday</v>
      </c>
      <c r="AA2370" s="21" t="str">
        <f t="shared" si="245"/>
        <v>Tuesday</v>
      </c>
      <c r="AB2370" s="21" t="str">
        <f>VLOOKUP(U2370,'Currency Sheet'!A:C,3,)</f>
        <v>DOLLAR</v>
      </c>
      <c r="AC2370" s="42" t="str">
        <f>VLOOKUP(P2370,'Customer List'!B:D,3,)</f>
        <v>Local</v>
      </c>
    </row>
    <row r="2371" spans="1:29" x14ac:dyDescent="0.25">
      <c r="A2371" s="21">
        <v>2370</v>
      </c>
      <c r="B2371" s="21" t="s">
        <v>3323</v>
      </c>
      <c r="C2371" s="30">
        <v>45898</v>
      </c>
      <c r="D2371" s="30">
        <v>45903</v>
      </c>
      <c r="E2371" s="47">
        <v>204.4</v>
      </c>
      <c r="F2371" s="47">
        <f t="shared" ref="F2371:F2434" si="247">IF(AB2371="DOLLAR",E2371*88,E2371)</f>
        <v>17987.2</v>
      </c>
      <c r="G2371" s="48">
        <f t="shared" ref="G2371:G2434" si="248">F2371*J2371</f>
        <v>17987.2</v>
      </c>
      <c r="H2371" s="21">
        <v>300518</v>
      </c>
      <c r="I2371" s="21" t="s">
        <v>3735</v>
      </c>
      <c r="J2371" s="21">
        <v>1</v>
      </c>
      <c r="K2371" s="21">
        <v>1</v>
      </c>
      <c r="L2371" s="21">
        <f t="shared" ref="L2371:L2434" si="249">J2371-K2371</f>
        <v>0</v>
      </c>
      <c r="M2371" s="21" t="s">
        <v>3412</v>
      </c>
      <c r="N2371" s="30">
        <v>45909</v>
      </c>
      <c r="O2371" s="48">
        <v>28032</v>
      </c>
      <c r="P2371" s="21" t="s">
        <v>208</v>
      </c>
      <c r="Q2371" s="21" t="s">
        <v>1127</v>
      </c>
      <c r="R2371" s="21" t="s">
        <v>1127</v>
      </c>
      <c r="S2371" s="3">
        <v>4</v>
      </c>
      <c r="T2371" s="37"/>
      <c r="U2371" s="21" t="s">
        <v>18</v>
      </c>
      <c r="V2371" s="21" t="str">
        <f>VLOOKUP(P2371,'Customer List'!B:C,2,)</f>
        <v>Delhi</v>
      </c>
      <c r="W2371" s="38"/>
      <c r="X2371" s="30">
        <f>IF(OR(R2371 = "PRIYANKA MADAM", R2371 = "DEEPAK", R2371 = "PORTER"),N2371,"")</f>
        <v>45909</v>
      </c>
      <c r="Y2371" s="21">
        <f t="shared" ref="Y2371:Y2434" si="250">IF(X2371="", "", X2371-N2371)</f>
        <v>0</v>
      </c>
      <c r="Z2371" s="21" t="str">
        <f t="shared" ref="Z2371:Z2434" si="251">IF(N2371="", "", TEXT(N2371, "dddd"))</f>
        <v>Tuesday</v>
      </c>
      <c r="AA2371" s="21" t="str">
        <f t="shared" ref="AA2371:AA2434" si="252">IF(X2371="", "", TEXT(X2371, "dddd"))</f>
        <v>Tuesday</v>
      </c>
      <c r="AB2371" s="21" t="str">
        <f>VLOOKUP(U2371,'Currency Sheet'!A:C,3,)</f>
        <v>DOLLAR</v>
      </c>
      <c r="AC2371" s="42" t="str">
        <f>VLOOKUP(P2371,'Customer List'!B:D,3,)</f>
        <v>Local</v>
      </c>
    </row>
    <row r="2372" spans="1:29" x14ac:dyDescent="0.25">
      <c r="A2372" s="21">
        <v>2371</v>
      </c>
      <c r="B2372" s="21" t="s">
        <v>3323</v>
      </c>
      <c r="C2372" s="30">
        <v>45898</v>
      </c>
      <c r="D2372" s="30">
        <v>45903</v>
      </c>
      <c r="E2372" s="47">
        <v>293.25</v>
      </c>
      <c r="F2372" s="47">
        <f t="shared" si="247"/>
        <v>25806</v>
      </c>
      <c r="G2372" s="48">
        <f t="shared" si="248"/>
        <v>25806</v>
      </c>
      <c r="H2372" s="21">
        <v>302242</v>
      </c>
      <c r="I2372" s="21" t="s">
        <v>3736</v>
      </c>
      <c r="J2372" s="21">
        <v>1</v>
      </c>
      <c r="K2372" s="21">
        <v>1</v>
      </c>
      <c r="L2372" s="21">
        <f t="shared" si="249"/>
        <v>0</v>
      </c>
      <c r="M2372" s="21" t="s">
        <v>3412</v>
      </c>
      <c r="N2372" s="30">
        <v>45909</v>
      </c>
      <c r="O2372" s="48">
        <v>37536</v>
      </c>
      <c r="P2372" s="21" t="s">
        <v>208</v>
      </c>
      <c r="Q2372" s="21" t="s">
        <v>1127</v>
      </c>
      <c r="R2372" s="21" t="s">
        <v>1127</v>
      </c>
      <c r="S2372" s="3">
        <v>4</v>
      </c>
      <c r="T2372" s="37"/>
      <c r="U2372" s="21" t="s">
        <v>18</v>
      </c>
      <c r="V2372" s="21" t="str">
        <f>VLOOKUP(P2372,'Customer List'!B:C,2,)</f>
        <v>Delhi</v>
      </c>
      <c r="W2372" s="38"/>
      <c r="X2372" s="30">
        <f>IF(OR(R2372 = "PRIYANKA MADAM", R2372 = "DEEPAK", R2372 = "PORTER"),N2372,"")</f>
        <v>45909</v>
      </c>
      <c r="Y2372" s="21">
        <f t="shared" si="250"/>
        <v>0</v>
      </c>
      <c r="Z2372" s="21" t="str">
        <f t="shared" si="251"/>
        <v>Tuesday</v>
      </c>
      <c r="AA2372" s="21" t="str">
        <f t="shared" si="252"/>
        <v>Tuesday</v>
      </c>
      <c r="AB2372" s="21" t="str">
        <f>VLOOKUP(U2372,'Currency Sheet'!A:C,3,)</f>
        <v>DOLLAR</v>
      </c>
      <c r="AC2372" s="42" t="str">
        <f>VLOOKUP(P2372,'Customer List'!B:D,3,)</f>
        <v>Local</v>
      </c>
    </row>
    <row r="2373" spans="1:29" x14ac:dyDescent="0.25">
      <c r="A2373" s="21">
        <v>2372</v>
      </c>
      <c r="B2373" s="21" t="s">
        <v>3323</v>
      </c>
      <c r="C2373" s="30">
        <v>45898</v>
      </c>
      <c r="D2373" s="30">
        <v>45903</v>
      </c>
      <c r="E2373" s="47">
        <v>285.75</v>
      </c>
      <c r="F2373" s="47">
        <f t="shared" si="247"/>
        <v>25146</v>
      </c>
      <c r="G2373" s="48">
        <f t="shared" si="248"/>
        <v>25146</v>
      </c>
      <c r="H2373" s="21">
        <v>302330</v>
      </c>
      <c r="I2373" s="21" t="s">
        <v>3737</v>
      </c>
      <c r="J2373" s="21">
        <v>1</v>
      </c>
      <c r="K2373" s="21">
        <v>1</v>
      </c>
      <c r="L2373" s="21">
        <f t="shared" si="249"/>
        <v>0</v>
      </c>
      <c r="M2373" s="21" t="s">
        <v>3412</v>
      </c>
      <c r="N2373" s="30">
        <v>45909</v>
      </c>
      <c r="O2373" s="48">
        <v>36576</v>
      </c>
      <c r="P2373" s="21" t="s">
        <v>208</v>
      </c>
      <c r="Q2373" s="21" t="s">
        <v>1127</v>
      </c>
      <c r="R2373" s="21" t="s">
        <v>1127</v>
      </c>
      <c r="S2373" s="3">
        <v>4</v>
      </c>
      <c r="T2373" s="37"/>
      <c r="U2373" s="21" t="s">
        <v>18</v>
      </c>
      <c r="V2373" s="21" t="str">
        <f>VLOOKUP(P2373,'Customer List'!B:C,2,)</f>
        <v>Delhi</v>
      </c>
      <c r="W2373" s="38"/>
      <c r="X2373" s="30">
        <f>IF(OR(R2373 = "PRIYANKA MADAM", R2373 = "DEEPAK", R2373 = "PORTER"),N2373,"")</f>
        <v>45909</v>
      </c>
      <c r="Y2373" s="21">
        <f t="shared" si="250"/>
        <v>0</v>
      </c>
      <c r="Z2373" s="21" t="str">
        <f t="shared" si="251"/>
        <v>Tuesday</v>
      </c>
      <c r="AA2373" s="21" t="str">
        <f t="shared" si="252"/>
        <v>Tuesday</v>
      </c>
      <c r="AB2373" s="21" t="str">
        <f>VLOOKUP(U2373,'Currency Sheet'!A:C,3,)</f>
        <v>DOLLAR</v>
      </c>
      <c r="AC2373" s="42" t="str">
        <f>VLOOKUP(P2373,'Customer List'!B:D,3,)</f>
        <v>Local</v>
      </c>
    </row>
    <row r="2374" spans="1:29" x14ac:dyDescent="0.25">
      <c r="A2374" s="21">
        <v>2373</v>
      </c>
      <c r="B2374" s="21" t="s">
        <v>3323</v>
      </c>
      <c r="C2374" s="30">
        <v>45898</v>
      </c>
      <c r="D2374" s="30">
        <v>45903</v>
      </c>
      <c r="E2374" s="47">
        <v>77</v>
      </c>
      <c r="F2374" s="47">
        <f t="shared" si="247"/>
        <v>6776</v>
      </c>
      <c r="G2374" s="48">
        <f t="shared" si="248"/>
        <v>6776</v>
      </c>
      <c r="H2374" s="21">
        <v>302610</v>
      </c>
      <c r="I2374" s="21" t="s">
        <v>3738</v>
      </c>
      <c r="J2374" s="21">
        <v>1</v>
      </c>
      <c r="K2374" s="21">
        <v>1</v>
      </c>
      <c r="L2374" s="21">
        <f t="shared" si="249"/>
        <v>0</v>
      </c>
      <c r="M2374" s="21" t="s">
        <v>3412</v>
      </c>
      <c r="N2374" s="30">
        <v>45909</v>
      </c>
      <c r="O2374" s="48">
        <v>10560</v>
      </c>
      <c r="P2374" s="21" t="s">
        <v>208</v>
      </c>
      <c r="Q2374" s="21" t="s">
        <v>1127</v>
      </c>
      <c r="R2374" s="21" t="s">
        <v>1127</v>
      </c>
      <c r="S2374" s="3">
        <v>4</v>
      </c>
      <c r="T2374" s="37"/>
      <c r="U2374" s="21" t="s">
        <v>18</v>
      </c>
      <c r="V2374" s="21" t="str">
        <f>VLOOKUP(P2374,'Customer List'!B:C,2,)</f>
        <v>Delhi</v>
      </c>
      <c r="W2374" s="38"/>
      <c r="X2374" s="30">
        <f>IF(OR(R2374 = "PRIYANKA MADAM", R2374 = "DEEPAK", R2374 = "PORTER"),N2374,"")</f>
        <v>45909</v>
      </c>
      <c r="Y2374" s="21">
        <f t="shared" si="250"/>
        <v>0</v>
      </c>
      <c r="Z2374" s="21" t="str">
        <f t="shared" si="251"/>
        <v>Tuesday</v>
      </c>
      <c r="AA2374" s="21" t="str">
        <f t="shared" si="252"/>
        <v>Tuesday</v>
      </c>
      <c r="AB2374" s="21" t="str">
        <f>VLOOKUP(U2374,'Currency Sheet'!A:C,3,)</f>
        <v>DOLLAR</v>
      </c>
      <c r="AC2374" s="42" t="str">
        <f>VLOOKUP(P2374,'Customer List'!B:D,3,)</f>
        <v>Local</v>
      </c>
    </row>
    <row r="2375" spans="1:29" x14ac:dyDescent="0.25">
      <c r="A2375" s="21">
        <v>2374</v>
      </c>
      <c r="B2375" s="21" t="s">
        <v>3323</v>
      </c>
      <c r="C2375" s="30">
        <v>45898</v>
      </c>
      <c r="D2375" s="30">
        <v>45903</v>
      </c>
      <c r="E2375" s="47">
        <v>176.4</v>
      </c>
      <c r="F2375" s="47">
        <f t="shared" si="247"/>
        <v>15523.2</v>
      </c>
      <c r="G2375" s="48">
        <f t="shared" si="248"/>
        <v>15523.2</v>
      </c>
      <c r="H2375" s="21">
        <v>303706</v>
      </c>
      <c r="I2375" s="21" t="s">
        <v>3739</v>
      </c>
      <c r="J2375" s="21">
        <v>1</v>
      </c>
      <c r="K2375" s="21">
        <v>1</v>
      </c>
      <c r="L2375" s="21">
        <f t="shared" si="249"/>
        <v>0</v>
      </c>
      <c r="M2375" s="21" t="s">
        <v>3361</v>
      </c>
      <c r="N2375" s="30">
        <v>45906</v>
      </c>
      <c r="O2375" s="48">
        <v>27342</v>
      </c>
      <c r="P2375" s="21" t="s">
        <v>3321</v>
      </c>
      <c r="Q2375" s="21">
        <v>58155323424</v>
      </c>
      <c r="R2375" s="21" t="s">
        <v>40</v>
      </c>
      <c r="S2375" s="3">
        <v>4</v>
      </c>
      <c r="T2375" s="37"/>
      <c r="U2375" s="21" t="s">
        <v>18</v>
      </c>
      <c r="V2375" s="21" t="str">
        <f>VLOOKUP(P2375,'Customer List'!B:C,2,)</f>
        <v>Tamilnadu</v>
      </c>
      <c r="W2375" s="38"/>
      <c r="X2375" s="30">
        <v>45908</v>
      </c>
      <c r="Y2375" s="21">
        <f t="shared" si="250"/>
        <v>2</v>
      </c>
      <c r="Z2375" s="21" t="str">
        <f t="shared" si="251"/>
        <v>Saturday</v>
      </c>
      <c r="AA2375" s="21" t="str">
        <f t="shared" si="252"/>
        <v>Monday</v>
      </c>
      <c r="AB2375" s="21" t="str">
        <f>VLOOKUP(U2375,'Currency Sheet'!A:C,3,)</f>
        <v>DOLLAR</v>
      </c>
      <c r="AC2375" s="42" t="str">
        <f>VLOOKUP(P2375,'Customer List'!B:D,3,)</f>
        <v>OutStation</v>
      </c>
    </row>
    <row r="2376" spans="1:29" x14ac:dyDescent="0.25">
      <c r="A2376" s="21">
        <v>2375</v>
      </c>
      <c r="B2376" s="21" t="s">
        <v>3323</v>
      </c>
      <c r="C2376" s="30">
        <v>45898</v>
      </c>
      <c r="D2376" s="30">
        <v>45903</v>
      </c>
      <c r="E2376" s="47">
        <v>183.4</v>
      </c>
      <c r="F2376" s="47">
        <f t="shared" si="247"/>
        <v>16139.2</v>
      </c>
      <c r="G2376" s="48">
        <f t="shared" si="248"/>
        <v>16139.2</v>
      </c>
      <c r="H2376" s="21">
        <v>311106</v>
      </c>
      <c r="I2376" s="21" t="s">
        <v>3740</v>
      </c>
      <c r="J2376" s="21">
        <v>1</v>
      </c>
      <c r="K2376" s="21">
        <v>1</v>
      </c>
      <c r="L2376" s="21">
        <f t="shared" si="249"/>
        <v>0</v>
      </c>
      <c r="M2376" s="21" t="s">
        <v>3412</v>
      </c>
      <c r="N2376" s="30">
        <v>45909</v>
      </c>
      <c r="O2376" s="48">
        <v>25152</v>
      </c>
      <c r="P2376" s="21" t="s">
        <v>208</v>
      </c>
      <c r="Q2376" s="21" t="s">
        <v>1127</v>
      </c>
      <c r="R2376" s="21" t="s">
        <v>1127</v>
      </c>
      <c r="S2376" s="3">
        <v>4</v>
      </c>
      <c r="T2376" s="37"/>
      <c r="U2376" s="21" t="s">
        <v>18</v>
      </c>
      <c r="V2376" s="21" t="str">
        <f>VLOOKUP(P2376,'Customer List'!B:C,2,)</f>
        <v>Delhi</v>
      </c>
      <c r="W2376" s="38"/>
      <c r="X2376" s="30">
        <f>IF(OR(R2376 = "PRIYANKA MADAM", R2376 = "DEEPAK", R2376 = "PORTER"),N2376,"")</f>
        <v>45909</v>
      </c>
      <c r="Y2376" s="21">
        <f t="shared" si="250"/>
        <v>0</v>
      </c>
      <c r="Z2376" s="21" t="str">
        <f t="shared" si="251"/>
        <v>Tuesday</v>
      </c>
      <c r="AA2376" s="21" t="str">
        <f t="shared" si="252"/>
        <v>Tuesday</v>
      </c>
      <c r="AB2376" s="21" t="str">
        <f>VLOOKUP(U2376,'Currency Sheet'!A:C,3,)</f>
        <v>DOLLAR</v>
      </c>
      <c r="AC2376" s="42" t="str">
        <f>VLOOKUP(P2376,'Customer List'!B:D,3,)</f>
        <v>Local</v>
      </c>
    </row>
    <row r="2377" spans="1:29" x14ac:dyDescent="0.25">
      <c r="A2377" s="21">
        <v>2376</v>
      </c>
      <c r="B2377" s="21" t="s">
        <v>3323</v>
      </c>
      <c r="C2377" s="30">
        <v>45898</v>
      </c>
      <c r="D2377" s="30">
        <v>45903</v>
      </c>
      <c r="E2377" s="47">
        <v>263.89999999999998</v>
      </c>
      <c r="F2377" s="47">
        <f t="shared" si="247"/>
        <v>23223.199999999997</v>
      </c>
      <c r="G2377" s="48">
        <f t="shared" si="248"/>
        <v>23223.199999999997</v>
      </c>
      <c r="H2377" s="21">
        <v>320208</v>
      </c>
      <c r="I2377" s="21" t="s">
        <v>3741</v>
      </c>
      <c r="J2377" s="21">
        <v>1</v>
      </c>
      <c r="K2377" s="21">
        <v>1</v>
      </c>
      <c r="L2377" s="21">
        <f t="shared" si="249"/>
        <v>0</v>
      </c>
      <c r="M2377" s="21" t="s">
        <v>3412</v>
      </c>
      <c r="N2377" s="30">
        <v>45909</v>
      </c>
      <c r="O2377" s="48">
        <v>36192</v>
      </c>
      <c r="P2377" s="21" t="s">
        <v>208</v>
      </c>
      <c r="Q2377" s="21" t="s">
        <v>1127</v>
      </c>
      <c r="R2377" s="21" t="s">
        <v>1127</v>
      </c>
      <c r="S2377" s="3">
        <v>4</v>
      </c>
      <c r="T2377" s="37"/>
      <c r="U2377" s="21" t="s">
        <v>18</v>
      </c>
      <c r="V2377" s="21" t="str">
        <f>VLOOKUP(P2377,'Customer List'!B:C,2,)</f>
        <v>Delhi</v>
      </c>
      <c r="W2377" s="38"/>
      <c r="X2377" s="30">
        <f>IF(OR(R2377 = "PRIYANKA MADAM", R2377 = "DEEPAK", R2377 = "PORTER"),N2377,"")</f>
        <v>45909</v>
      </c>
      <c r="Y2377" s="21">
        <f t="shared" si="250"/>
        <v>0</v>
      </c>
      <c r="Z2377" s="21" t="str">
        <f t="shared" si="251"/>
        <v>Tuesday</v>
      </c>
      <c r="AA2377" s="21" t="str">
        <f t="shared" si="252"/>
        <v>Tuesday</v>
      </c>
      <c r="AB2377" s="21" t="str">
        <f>VLOOKUP(U2377,'Currency Sheet'!A:C,3,)</f>
        <v>DOLLAR</v>
      </c>
      <c r="AC2377" s="42" t="str">
        <f>VLOOKUP(P2377,'Customer List'!B:D,3,)</f>
        <v>Local</v>
      </c>
    </row>
    <row r="2378" spans="1:29" x14ac:dyDescent="0.25">
      <c r="A2378" s="21">
        <v>2377</v>
      </c>
      <c r="B2378" s="21" t="s">
        <v>3323</v>
      </c>
      <c r="C2378" s="30">
        <v>45898</v>
      </c>
      <c r="D2378" s="30">
        <v>45903</v>
      </c>
      <c r="E2378" s="47">
        <v>334.5</v>
      </c>
      <c r="F2378" s="47">
        <f t="shared" si="247"/>
        <v>29436</v>
      </c>
      <c r="G2378" s="48">
        <f t="shared" si="248"/>
        <v>29436</v>
      </c>
      <c r="H2378" s="21">
        <v>329930</v>
      </c>
      <c r="I2378" s="21" t="s">
        <v>3742</v>
      </c>
      <c r="J2378" s="21">
        <v>1</v>
      </c>
      <c r="K2378" s="21">
        <v>1</v>
      </c>
      <c r="L2378" s="21">
        <f t="shared" si="249"/>
        <v>0</v>
      </c>
      <c r="M2378" s="21" t="s">
        <v>3365</v>
      </c>
      <c r="N2378" s="30">
        <v>45906</v>
      </c>
      <c r="O2378" s="48">
        <v>51847.5</v>
      </c>
      <c r="P2378" s="21" t="s">
        <v>3322</v>
      </c>
      <c r="Q2378" s="21">
        <v>58155323144</v>
      </c>
      <c r="R2378" s="21" t="s">
        <v>40</v>
      </c>
      <c r="S2378" s="3">
        <v>4</v>
      </c>
      <c r="T2378" s="37"/>
      <c r="U2378" s="21" t="s">
        <v>18</v>
      </c>
      <c r="V2378" s="21" t="str">
        <f>VLOOKUP(P2378,'Customer List'!B:C,2,)</f>
        <v>VARANASI</v>
      </c>
      <c r="W2378" s="38"/>
      <c r="X2378" s="30">
        <v>45909</v>
      </c>
      <c r="Y2378" s="21">
        <f t="shared" si="250"/>
        <v>3</v>
      </c>
      <c r="Z2378" s="21" t="str">
        <f t="shared" si="251"/>
        <v>Saturday</v>
      </c>
      <c r="AA2378" s="21" t="str">
        <f t="shared" si="252"/>
        <v>Tuesday</v>
      </c>
      <c r="AB2378" s="21" t="str">
        <f>VLOOKUP(U2378,'Currency Sheet'!A:C,3,)</f>
        <v>DOLLAR</v>
      </c>
      <c r="AC2378" s="42" t="str">
        <f>VLOOKUP(P2378,'Customer List'!B:D,3,)</f>
        <v>OutStation</v>
      </c>
    </row>
    <row r="2379" spans="1:29" x14ac:dyDescent="0.25">
      <c r="A2379" s="21">
        <v>2378</v>
      </c>
      <c r="B2379" s="21" t="s">
        <v>3323</v>
      </c>
      <c r="C2379" s="30">
        <v>45898</v>
      </c>
      <c r="D2379" s="30">
        <v>45903</v>
      </c>
      <c r="E2379" s="47">
        <v>142.1</v>
      </c>
      <c r="F2379" s="47">
        <f t="shared" si="247"/>
        <v>12504.8</v>
      </c>
      <c r="G2379" s="48">
        <f t="shared" si="248"/>
        <v>12504.8</v>
      </c>
      <c r="H2379" s="21">
        <v>349128</v>
      </c>
      <c r="I2379" s="21" t="s">
        <v>3743</v>
      </c>
      <c r="J2379" s="21">
        <v>1</v>
      </c>
      <c r="K2379" s="21">
        <v>1</v>
      </c>
      <c r="L2379" s="21">
        <f t="shared" si="249"/>
        <v>0</v>
      </c>
      <c r="M2379" s="21" t="s">
        <v>3465</v>
      </c>
      <c r="N2379" s="30">
        <v>45912</v>
      </c>
      <c r="O2379" s="48">
        <v>28318.5</v>
      </c>
      <c r="P2379" s="21" t="s">
        <v>625</v>
      </c>
      <c r="Q2379" s="21" t="s">
        <v>2070</v>
      </c>
      <c r="R2379" s="21" t="s">
        <v>637</v>
      </c>
      <c r="S2379" s="3">
        <v>4</v>
      </c>
      <c r="T2379" s="37" t="s">
        <v>3466</v>
      </c>
      <c r="U2379" s="21" t="s">
        <v>18</v>
      </c>
      <c r="V2379" s="21" t="str">
        <f>VLOOKUP(P2379,'Customer List'!B:C,2,)</f>
        <v>Delhi</v>
      </c>
      <c r="W2379" s="38"/>
      <c r="X2379" s="30">
        <f>IF(OR(R2379 = "PRIYANKA MADAM", R2379 = "DEEPAK", R2379 = "PORTER"),N2379,"")</f>
        <v>45912</v>
      </c>
      <c r="Y2379" s="21">
        <f t="shared" si="250"/>
        <v>0</v>
      </c>
      <c r="Z2379" s="21" t="str">
        <f t="shared" si="251"/>
        <v>Friday</v>
      </c>
      <c r="AA2379" s="21" t="str">
        <f t="shared" si="252"/>
        <v>Friday</v>
      </c>
      <c r="AB2379" s="21" t="str">
        <f>VLOOKUP(U2379,'Currency Sheet'!A:C,3,)</f>
        <v>DOLLAR</v>
      </c>
      <c r="AC2379" s="42" t="str">
        <f>VLOOKUP(P2379,'Customer List'!B:D,3,)</f>
        <v>Local</v>
      </c>
    </row>
    <row r="2380" spans="1:29" x14ac:dyDescent="0.25">
      <c r="A2380" s="21">
        <v>2379</v>
      </c>
      <c r="B2380" s="21" t="s">
        <v>3323</v>
      </c>
      <c r="C2380" s="30">
        <v>45898</v>
      </c>
      <c r="D2380" s="30">
        <v>45903</v>
      </c>
      <c r="E2380" s="47">
        <v>135.1</v>
      </c>
      <c r="F2380" s="47">
        <f t="shared" si="247"/>
        <v>11888.8</v>
      </c>
      <c r="G2380" s="48">
        <f t="shared" si="248"/>
        <v>11888.8</v>
      </c>
      <c r="H2380" s="21">
        <v>399711</v>
      </c>
      <c r="I2380" s="21" t="s">
        <v>3744</v>
      </c>
      <c r="J2380" s="21">
        <v>1</v>
      </c>
      <c r="K2380" s="21">
        <v>1</v>
      </c>
      <c r="L2380" s="21">
        <f t="shared" si="249"/>
        <v>0</v>
      </c>
      <c r="M2380" s="21" t="s">
        <v>3364</v>
      </c>
      <c r="N2380" s="30">
        <v>45906</v>
      </c>
      <c r="O2380" s="48">
        <v>20342.2</v>
      </c>
      <c r="P2380" s="21" t="s">
        <v>228</v>
      </c>
      <c r="Q2380" s="21">
        <v>58155323925</v>
      </c>
      <c r="R2380" s="21" t="s">
        <v>40</v>
      </c>
      <c r="S2380" s="3">
        <v>4</v>
      </c>
      <c r="T2380" s="37"/>
      <c r="U2380" s="21" t="s">
        <v>18</v>
      </c>
      <c r="V2380" s="21" t="str">
        <f>VLOOKUP(P2380,'Customer List'!B:C,2,)</f>
        <v>Kolkata</v>
      </c>
      <c r="W2380" s="38"/>
      <c r="X2380" s="30">
        <v>45908</v>
      </c>
      <c r="Y2380" s="21">
        <f t="shared" si="250"/>
        <v>2</v>
      </c>
      <c r="Z2380" s="21" t="str">
        <f t="shared" si="251"/>
        <v>Saturday</v>
      </c>
      <c r="AA2380" s="21" t="str">
        <f t="shared" si="252"/>
        <v>Monday</v>
      </c>
      <c r="AB2380" s="21" t="str">
        <f>VLOOKUP(U2380,'Currency Sheet'!A:C,3,)</f>
        <v>DOLLAR</v>
      </c>
      <c r="AC2380" s="42" t="str">
        <f>VLOOKUP(P2380,'Customer List'!B:D,3,)</f>
        <v>OutStation</v>
      </c>
    </row>
    <row r="2381" spans="1:29" x14ac:dyDescent="0.25">
      <c r="A2381" s="21">
        <v>2380</v>
      </c>
      <c r="B2381" s="21" t="s">
        <v>3323</v>
      </c>
      <c r="C2381" s="30">
        <v>45898</v>
      </c>
      <c r="D2381" s="30">
        <v>45903</v>
      </c>
      <c r="E2381" s="47">
        <v>62.3</v>
      </c>
      <c r="F2381" s="47">
        <f t="shared" si="247"/>
        <v>5482.4</v>
      </c>
      <c r="G2381" s="48">
        <f t="shared" si="248"/>
        <v>21929.599999999999</v>
      </c>
      <c r="H2381" s="21">
        <v>420201</v>
      </c>
      <c r="I2381" s="21" t="s">
        <v>3745</v>
      </c>
      <c r="J2381" s="21">
        <v>4</v>
      </c>
      <c r="K2381" s="21">
        <v>4</v>
      </c>
      <c r="L2381" s="21">
        <f t="shared" si="249"/>
        <v>0</v>
      </c>
      <c r="M2381" s="21" t="s">
        <v>3372</v>
      </c>
      <c r="N2381" s="30">
        <v>45906</v>
      </c>
      <c r="O2381" s="48">
        <v>35867</v>
      </c>
      <c r="P2381" s="21" t="s">
        <v>2046</v>
      </c>
      <c r="Q2381" s="21">
        <v>58155325373</v>
      </c>
      <c r="R2381" s="21" t="s">
        <v>40</v>
      </c>
      <c r="S2381" s="3">
        <v>4</v>
      </c>
      <c r="T2381" s="37"/>
      <c r="U2381" s="21" t="s">
        <v>18</v>
      </c>
      <c r="V2381" s="21" t="str">
        <f>VLOOKUP(P2381,'Customer List'!B:C,2,)</f>
        <v>Banglore</v>
      </c>
      <c r="W2381" s="38"/>
      <c r="X2381" s="30">
        <v>45908</v>
      </c>
      <c r="Y2381" s="21">
        <f t="shared" si="250"/>
        <v>2</v>
      </c>
      <c r="Z2381" s="21" t="str">
        <f t="shared" si="251"/>
        <v>Saturday</v>
      </c>
      <c r="AA2381" s="21" t="str">
        <f t="shared" si="252"/>
        <v>Monday</v>
      </c>
      <c r="AB2381" s="21" t="str">
        <f>VLOOKUP(U2381,'Currency Sheet'!A:C,3,)</f>
        <v>DOLLAR</v>
      </c>
      <c r="AC2381" s="42" t="str">
        <f>VLOOKUP(P2381,'Customer List'!B:D,3,)</f>
        <v>OutStation</v>
      </c>
    </row>
    <row r="2382" spans="1:29" x14ac:dyDescent="0.25">
      <c r="A2382" s="21">
        <v>2381</v>
      </c>
      <c r="B2382" s="21" t="s">
        <v>3323</v>
      </c>
      <c r="C2382" s="30">
        <v>45898</v>
      </c>
      <c r="D2382" s="30">
        <v>45903</v>
      </c>
      <c r="E2382" s="47">
        <v>41.3</v>
      </c>
      <c r="F2382" s="47">
        <f t="shared" si="247"/>
        <v>3634.3999999999996</v>
      </c>
      <c r="G2382" s="48">
        <f t="shared" si="248"/>
        <v>14537.599999999999</v>
      </c>
      <c r="H2382" s="21">
        <v>420404</v>
      </c>
      <c r="I2382" s="21" t="s">
        <v>3746</v>
      </c>
      <c r="J2382" s="21">
        <v>4</v>
      </c>
      <c r="K2382" s="21">
        <v>4</v>
      </c>
      <c r="L2382" s="21">
        <f t="shared" si="249"/>
        <v>0</v>
      </c>
      <c r="M2382" s="21" t="s">
        <v>3355</v>
      </c>
      <c r="N2382" s="30">
        <v>45906</v>
      </c>
      <c r="O2382" s="48">
        <v>25606</v>
      </c>
      <c r="P2382" s="21" t="s">
        <v>891</v>
      </c>
      <c r="Q2382" s="21">
        <v>58155322444</v>
      </c>
      <c r="R2382" s="21" t="s">
        <v>40</v>
      </c>
      <c r="S2382" s="3">
        <v>4</v>
      </c>
      <c r="T2382" s="37"/>
      <c r="U2382" s="21" t="s">
        <v>18</v>
      </c>
      <c r="V2382" s="21" t="str">
        <f>VLOOKUP(P2382,'Customer List'!B:C,2,)</f>
        <v>Banglore</v>
      </c>
      <c r="W2382" s="38"/>
      <c r="X2382" s="30">
        <v>45908</v>
      </c>
      <c r="Y2382" s="21">
        <f t="shared" si="250"/>
        <v>2</v>
      </c>
      <c r="Z2382" s="21" t="str">
        <f t="shared" si="251"/>
        <v>Saturday</v>
      </c>
      <c r="AA2382" s="21" t="str">
        <f t="shared" si="252"/>
        <v>Monday</v>
      </c>
      <c r="AB2382" s="21" t="str">
        <f>VLOOKUP(U2382,'Currency Sheet'!A:C,3,)</f>
        <v>DOLLAR</v>
      </c>
      <c r="AC2382" s="42" t="str">
        <f>VLOOKUP(P2382,'Customer List'!B:D,3,)</f>
        <v>OutStation</v>
      </c>
    </row>
    <row r="2383" spans="1:29" x14ac:dyDescent="0.25">
      <c r="A2383" s="21">
        <v>2382</v>
      </c>
      <c r="B2383" s="21" t="s">
        <v>3323</v>
      </c>
      <c r="C2383" s="30">
        <v>45898</v>
      </c>
      <c r="D2383" s="30">
        <v>45903</v>
      </c>
      <c r="E2383" s="47">
        <v>74.900000000000006</v>
      </c>
      <c r="F2383" s="47">
        <f t="shared" si="247"/>
        <v>6591.2000000000007</v>
      </c>
      <c r="G2383" s="48">
        <f t="shared" si="248"/>
        <v>6591.2000000000007</v>
      </c>
      <c r="H2383" s="21">
        <v>503851</v>
      </c>
      <c r="I2383" s="21" t="s">
        <v>3747</v>
      </c>
      <c r="J2383" s="21">
        <v>1</v>
      </c>
      <c r="K2383" s="21">
        <v>1</v>
      </c>
      <c r="L2383" s="21">
        <f t="shared" si="249"/>
        <v>0</v>
      </c>
      <c r="M2383" s="21" t="s">
        <v>3358</v>
      </c>
      <c r="N2383" s="30">
        <v>45906</v>
      </c>
      <c r="O2383" s="48">
        <v>9549.75</v>
      </c>
      <c r="P2383" s="21" t="s">
        <v>1133</v>
      </c>
      <c r="Q2383" s="21">
        <v>58155324426</v>
      </c>
      <c r="R2383" s="21" t="s">
        <v>40</v>
      </c>
      <c r="S2383" s="3">
        <v>4</v>
      </c>
      <c r="T2383" s="37"/>
      <c r="U2383" s="21" t="s">
        <v>18</v>
      </c>
      <c r="V2383" s="21" t="str">
        <f>VLOOKUP(P2383,'Customer List'!B:C,2,)</f>
        <v>Kerala</v>
      </c>
      <c r="W2383" s="38"/>
      <c r="X2383" s="30">
        <v>45910</v>
      </c>
      <c r="Y2383" s="21">
        <f t="shared" si="250"/>
        <v>4</v>
      </c>
      <c r="Z2383" s="21" t="str">
        <f t="shared" si="251"/>
        <v>Saturday</v>
      </c>
      <c r="AA2383" s="21" t="str">
        <f t="shared" si="252"/>
        <v>Wednesday</v>
      </c>
      <c r="AB2383" s="21" t="str">
        <f>VLOOKUP(U2383,'Currency Sheet'!A:C,3,)</f>
        <v>DOLLAR</v>
      </c>
      <c r="AC2383" s="42" t="str">
        <f>VLOOKUP(P2383,'Customer List'!B:D,3,)</f>
        <v>OutStation</v>
      </c>
    </row>
    <row r="2384" spans="1:29" x14ac:dyDescent="0.25">
      <c r="A2384" s="21">
        <v>2383</v>
      </c>
      <c r="B2384" s="21" t="s">
        <v>3323</v>
      </c>
      <c r="C2384" s="30">
        <v>45898</v>
      </c>
      <c r="D2384" s="30">
        <v>45903</v>
      </c>
      <c r="E2384" s="47">
        <v>90.3</v>
      </c>
      <c r="F2384" s="47">
        <f t="shared" si="247"/>
        <v>7946.4</v>
      </c>
      <c r="G2384" s="48">
        <f t="shared" si="248"/>
        <v>7946.4</v>
      </c>
      <c r="H2384" s="21">
        <v>504131</v>
      </c>
      <c r="I2384" s="21" t="s">
        <v>3748</v>
      </c>
      <c r="J2384" s="21">
        <v>1</v>
      </c>
      <c r="K2384" s="21">
        <v>1</v>
      </c>
      <c r="L2384" s="21">
        <f t="shared" si="249"/>
        <v>0</v>
      </c>
      <c r="M2384" s="21" t="s">
        <v>3358</v>
      </c>
      <c r="N2384" s="30">
        <v>45906</v>
      </c>
      <c r="O2384" s="48">
        <v>11513.25</v>
      </c>
      <c r="P2384" s="21" t="s">
        <v>1133</v>
      </c>
      <c r="Q2384" s="21">
        <v>58155324426</v>
      </c>
      <c r="R2384" s="21" t="s">
        <v>40</v>
      </c>
      <c r="S2384" s="3">
        <v>4</v>
      </c>
      <c r="T2384" s="37"/>
      <c r="U2384" s="21" t="s">
        <v>18</v>
      </c>
      <c r="V2384" s="21" t="str">
        <f>VLOOKUP(P2384,'Customer List'!B:C,2,)</f>
        <v>Kerala</v>
      </c>
      <c r="W2384" s="38"/>
      <c r="X2384" s="30">
        <v>45910</v>
      </c>
      <c r="Y2384" s="21">
        <f t="shared" si="250"/>
        <v>4</v>
      </c>
      <c r="Z2384" s="21" t="str">
        <f t="shared" si="251"/>
        <v>Saturday</v>
      </c>
      <c r="AA2384" s="21" t="str">
        <f t="shared" si="252"/>
        <v>Wednesday</v>
      </c>
      <c r="AB2384" s="21" t="str">
        <f>VLOOKUP(U2384,'Currency Sheet'!A:C,3,)</f>
        <v>DOLLAR</v>
      </c>
      <c r="AC2384" s="42" t="str">
        <f>VLOOKUP(P2384,'Customer List'!B:D,3,)</f>
        <v>OutStation</v>
      </c>
    </row>
    <row r="2385" spans="1:29" x14ac:dyDescent="0.25">
      <c r="A2385" s="21">
        <v>2384</v>
      </c>
      <c r="B2385" s="21" t="s">
        <v>3323</v>
      </c>
      <c r="C2385" s="30">
        <v>45898</v>
      </c>
      <c r="D2385" s="30">
        <v>45903</v>
      </c>
      <c r="E2385" s="47">
        <v>123.2</v>
      </c>
      <c r="F2385" s="47">
        <f t="shared" si="247"/>
        <v>10841.6</v>
      </c>
      <c r="G2385" s="48">
        <f t="shared" si="248"/>
        <v>10841.6</v>
      </c>
      <c r="H2385" s="21">
        <v>517005</v>
      </c>
      <c r="I2385" s="21" t="s">
        <v>3749</v>
      </c>
      <c r="J2385" s="21">
        <v>1</v>
      </c>
      <c r="K2385" s="21">
        <v>1</v>
      </c>
      <c r="L2385" s="21">
        <f t="shared" si="249"/>
        <v>0</v>
      </c>
      <c r="M2385" s="21" t="s">
        <v>3358</v>
      </c>
      <c r="N2385" s="30">
        <v>45906</v>
      </c>
      <c r="O2385" s="48">
        <v>15708</v>
      </c>
      <c r="P2385" s="21" t="s">
        <v>1133</v>
      </c>
      <c r="Q2385" s="21">
        <v>58155324426</v>
      </c>
      <c r="R2385" s="21" t="s">
        <v>40</v>
      </c>
      <c r="S2385" s="3">
        <v>4</v>
      </c>
      <c r="T2385" s="37"/>
      <c r="U2385" s="21" t="s">
        <v>18</v>
      </c>
      <c r="V2385" s="21" t="str">
        <f>VLOOKUP(P2385,'Customer List'!B:C,2,)</f>
        <v>Kerala</v>
      </c>
      <c r="W2385" s="38"/>
      <c r="X2385" s="30">
        <v>45910</v>
      </c>
      <c r="Y2385" s="21">
        <f t="shared" si="250"/>
        <v>4</v>
      </c>
      <c r="Z2385" s="21" t="str">
        <f t="shared" si="251"/>
        <v>Saturday</v>
      </c>
      <c r="AA2385" s="21" t="str">
        <f t="shared" si="252"/>
        <v>Wednesday</v>
      </c>
      <c r="AB2385" s="21" t="str">
        <f>VLOOKUP(U2385,'Currency Sheet'!A:C,3,)</f>
        <v>DOLLAR</v>
      </c>
      <c r="AC2385" s="42" t="str">
        <f>VLOOKUP(P2385,'Customer List'!B:D,3,)</f>
        <v>OutStation</v>
      </c>
    </row>
    <row r="2386" spans="1:29" x14ac:dyDescent="0.25">
      <c r="A2386" s="21">
        <v>2385</v>
      </c>
      <c r="B2386" s="21" t="s">
        <v>3323</v>
      </c>
      <c r="C2386" s="30">
        <v>45898</v>
      </c>
      <c r="D2386" s="30">
        <v>45903</v>
      </c>
      <c r="E2386" s="47">
        <v>259</v>
      </c>
      <c r="F2386" s="47">
        <f t="shared" si="247"/>
        <v>22792</v>
      </c>
      <c r="G2386" s="48">
        <f t="shared" si="248"/>
        <v>68376</v>
      </c>
      <c r="H2386" s="21">
        <v>626812</v>
      </c>
      <c r="I2386" s="21" t="s">
        <v>3750</v>
      </c>
      <c r="J2386" s="21">
        <v>3</v>
      </c>
      <c r="K2386" s="21">
        <v>3</v>
      </c>
      <c r="L2386" s="21">
        <f t="shared" si="249"/>
        <v>0</v>
      </c>
      <c r="M2386" s="21" t="s">
        <v>5876</v>
      </c>
      <c r="N2386" s="30">
        <v>45969</v>
      </c>
      <c r="O2386" s="48">
        <v>111832.5</v>
      </c>
      <c r="P2386" s="21" t="s">
        <v>2046</v>
      </c>
      <c r="Q2386" s="21">
        <v>58157938554</v>
      </c>
      <c r="R2386" s="21" t="s">
        <v>40</v>
      </c>
      <c r="S2386" s="3">
        <v>4</v>
      </c>
      <c r="T2386" s="37"/>
      <c r="U2386" s="21" t="s">
        <v>18</v>
      </c>
      <c r="V2386" s="21" t="str">
        <f>VLOOKUP(P2386,'Customer List'!B:C,2,)</f>
        <v>Banglore</v>
      </c>
      <c r="W2386" s="38" t="s">
        <v>5701</v>
      </c>
      <c r="X2386" s="30">
        <v>45970</v>
      </c>
      <c r="Y2386" s="21">
        <f t="shared" si="250"/>
        <v>1</v>
      </c>
      <c r="Z2386" s="21" t="str">
        <f t="shared" si="251"/>
        <v>Saturday</v>
      </c>
      <c r="AA2386" s="21" t="str">
        <f t="shared" si="252"/>
        <v>Sunday</v>
      </c>
      <c r="AB2386" s="21" t="str">
        <f>VLOOKUP(U2386,'Currency Sheet'!A:C,3,)</f>
        <v>DOLLAR</v>
      </c>
      <c r="AC2386" s="42" t="str">
        <f>VLOOKUP(P2386,'Customer List'!B:D,3,)</f>
        <v>OutStation</v>
      </c>
    </row>
    <row r="2387" spans="1:29" x14ac:dyDescent="0.25">
      <c r="A2387" s="21">
        <v>2386</v>
      </c>
      <c r="B2387" s="21" t="s">
        <v>3323</v>
      </c>
      <c r="C2387" s="30">
        <v>45898</v>
      </c>
      <c r="D2387" s="30">
        <v>45903</v>
      </c>
      <c r="E2387" s="47">
        <v>259</v>
      </c>
      <c r="F2387" s="47">
        <f t="shared" si="247"/>
        <v>22792</v>
      </c>
      <c r="G2387" s="48">
        <f t="shared" si="248"/>
        <v>45584</v>
      </c>
      <c r="H2387" s="21">
        <v>626812</v>
      </c>
      <c r="I2387" s="21" t="s">
        <v>3750</v>
      </c>
      <c r="J2387" s="21">
        <v>2</v>
      </c>
      <c r="K2387" s="21">
        <v>2</v>
      </c>
      <c r="L2387" s="21">
        <f t="shared" si="249"/>
        <v>0</v>
      </c>
      <c r="M2387" s="21" t="s">
        <v>5306</v>
      </c>
      <c r="N2387" s="30">
        <v>45955</v>
      </c>
      <c r="O2387" s="48">
        <f>37277.5*2</f>
        <v>74555</v>
      </c>
      <c r="P2387" s="21" t="s">
        <v>2046</v>
      </c>
      <c r="Q2387" s="54">
        <v>58157407696</v>
      </c>
      <c r="R2387" s="21" t="s">
        <v>40</v>
      </c>
      <c r="S2387" s="3">
        <v>4</v>
      </c>
      <c r="T2387" s="37"/>
      <c r="U2387" s="21" t="s">
        <v>18</v>
      </c>
      <c r="V2387" s="21" t="str">
        <f>VLOOKUP(P2387,'Customer List'!B:C,2,)</f>
        <v>Banglore</v>
      </c>
      <c r="W2387" s="38"/>
      <c r="X2387" s="30">
        <v>45957</v>
      </c>
      <c r="Y2387" s="21">
        <f t="shared" si="250"/>
        <v>2</v>
      </c>
      <c r="Z2387" s="21" t="str">
        <f t="shared" si="251"/>
        <v>Saturday</v>
      </c>
      <c r="AA2387" s="21" t="str">
        <f t="shared" si="252"/>
        <v>Monday</v>
      </c>
      <c r="AB2387" s="21" t="str">
        <f>VLOOKUP(U2387,'Currency Sheet'!A:C,3,)</f>
        <v>DOLLAR</v>
      </c>
      <c r="AC2387" s="42" t="str">
        <f>VLOOKUP(P2387,'Customer List'!B:D,3,)</f>
        <v>OutStation</v>
      </c>
    </row>
    <row r="2388" spans="1:29" x14ac:dyDescent="0.25">
      <c r="A2388" s="21">
        <v>2387</v>
      </c>
      <c r="B2388" s="21" t="s">
        <v>3323</v>
      </c>
      <c r="C2388" s="30">
        <v>45898</v>
      </c>
      <c r="D2388" s="30">
        <v>45903</v>
      </c>
      <c r="E2388" s="47">
        <v>4.9000000000000004</v>
      </c>
      <c r="F2388" s="47">
        <f t="shared" si="247"/>
        <v>431.20000000000005</v>
      </c>
      <c r="G2388" s="48">
        <f t="shared" si="248"/>
        <v>431.20000000000005</v>
      </c>
      <c r="H2388" s="21">
        <v>740379</v>
      </c>
      <c r="I2388" s="21" t="s">
        <v>3751</v>
      </c>
      <c r="J2388" s="21">
        <v>1</v>
      </c>
      <c r="K2388" s="21">
        <v>1</v>
      </c>
      <c r="L2388" s="21">
        <f t="shared" si="249"/>
        <v>0</v>
      </c>
      <c r="M2388" s="21" t="s">
        <v>3626</v>
      </c>
      <c r="N2388" s="30">
        <v>45919</v>
      </c>
      <c r="O2388" s="48">
        <v>868</v>
      </c>
      <c r="P2388" s="21" t="s">
        <v>130</v>
      </c>
      <c r="Q2388" s="21" t="s">
        <v>2070</v>
      </c>
      <c r="R2388" s="21" t="s">
        <v>637</v>
      </c>
      <c r="S2388" s="3">
        <v>4</v>
      </c>
      <c r="T2388" s="37" t="s">
        <v>3665</v>
      </c>
      <c r="U2388" s="21" t="s">
        <v>18</v>
      </c>
      <c r="V2388" s="21" t="str">
        <f>VLOOKUP(P2388,'Customer List'!B:C,2,)</f>
        <v>Delhi</v>
      </c>
      <c r="W2388" s="38"/>
      <c r="X2388" s="30">
        <f t="shared" ref="X2388:X2400" si="253">IF(OR(R2388 = "PRIYANKA MADAM", R2388 = "DEEPAK", R2388 = "PORTER"),N2388,"")</f>
        <v>45919</v>
      </c>
      <c r="Y2388" s="21">
        <f t="shared" si="250"/>
        <v>0</v>
      </c>
      <c r="Z2388" s="21" t="str">
        <f t="shared" si="251"/>
        <v>Friday</v>
      </c>
      <c r="AA2388" s="21" t="str">
        <f t="shared" si="252"/>
        <v>Friday</v>
      </c>
      <c r="AB2388" s="21" t="str">
        <f>VLOOKUP(U2388,'Currency Sheet'!A:C,3,)</f>
        <v>DOLLAR</v>
      </c>
      <c r="AC2388" s="42" t="str">
        <f>VLOOKUP(P2388,'Customer List'!B:D,3,)</f>
        <v>Local</v>
      </c>
    </row>
    <row r="2389" spans="1:29" x14ac:dyDescent="0.25">
      <c r="A2389" s="21">
        <v>2388</v>
      </c>
      <c r="B2389" s="21" t="s">
        <v>3323</v>
      </c>
      <c r="C2389" s="30">
        <v>45898</v>
      </c>
      <c r="D2389" s="30">
        <v>45903</v>
      </c>
      <c r="E2389" s="47">
        <v>205.8</v>
      </c>
      <c r="F2389" s="47">
        <f t="shared" si="247"/>
        <v>18110.400000000001</v>
      </c>
      <c r="G2389" s="48">
        <f t="shared" si="248"/>
        <v>18110.400000000001</v>
      </c>
      <c r="H2389" s="21">
        <v>740830</v>
      </c>
      <c r="I2389" s="21" t="s">
        <v>3752</v>
      </c>
      <c r="J2389" s="21">
        <v>1</v>
      </c>
      <c r="K2389" s="21">
        <v>1</v>
      </c>
      <c r="L2389" s="21">
        <f t="shared" si="249"/>
        <v>0</v>
      </c>
      <c r="M2389" s="21" t="s">
        <v>3626</v>
      </c>
      <c r="N2389" s="30">
        <v>45919</v>
      </c>
      <c r="O2389" s="48">
        <v>36456</v>
      </c>
      <c r="P2389" s="21" t="s">
        <v>130</v>
      </c>
      <c r="Q2389" s="21" t="s">
        <v>2070</v>
      </c>
      <c r="R2389" s="21" t="s">
        <v>637</v>
      </c>
      <c r="S2389" s="3">
        <v>4</v>
      </c>
      <c r="T2389" s="37" t="s">
        <v>3665</v>
      </c>
      <c r="U2389" s="21" t="s">
        <v>18</v>
      </c>
      <c r="V2389" s="21" t="str">
        <f>VLOOKUP(P2389,'Customer List'!B:C,2,)</f>
        <v>Delhi</v>
      </c>
      <c r="W2389" s="38"/>
      <c r="X2389" s="30">
        <f t="shared" si="253"/>
        <v>45919</v>
      </c>
      <c r="Y2389" s="21">
        <f t="shared" si="250"/>
        <v>0</v>
      </c>
      <c r="Z2389" s="21" t="str">
        <f t="shared" si="251"/>
        <v>Friday</v>
      </c>
      <c r="AA2389" s="21" t="str">
        <f t="shared" si="252"/>
        <v>Friday</v>
      </c>
      <c r="AB2389" s="21" t="str">
        <f>VLOOKUP(U2389,'Currency Sheet'!A:C,3,)</f>
        <v>DOLLAR</v>
      </c>
      <c r="AC2389" s="42" t="str">
        <f>VLOOKUP(P2389,'Customer List'!B:D,3,)</f>
        <v>Local</v>
      </c>
    </row>
    <row r="2390" spans="1:29" x14ac:dyDescent="0.25">
      <c r="A2390" s="21">
        <v>2389</v>
      </c>
      <c r="B2390" s="21" t="s">
        <v>3323</v>
      </c>
      <c r="C2390" s="30">
        <v>45898</v>
      </c>
      <c r="D2390" s="30">
        <v>45903</v>
      </c>
      <c r="E2390" s="47">
        <v>41.3</v>
      </c>
      <c r="F2390" s="47">
        <f t="shared" si="247"/>
        <v>3634.3999999999996</v>
      </c>
      <c r="G2390" s="48">
        <f t="shared" si="248"/>
        <v>3634.3999999999996</v>
      </c>
      <c r="H2390" s="21">
        <v>740831</v>
      </c>
      <c r="I2390" s="21" t="s">
        <v>3753</v>
      </c>
      <c r="J2390" s="21">
        <v>1</v>
      </c>
      <c r="K2390" s="21">
        <v>1</v>
      </c>
      <c r="L2390" s="21">
        <f t="shared" si="249"/>
        <v>0</v>
      </c>
      <c r="M2390" s="21" t="s">
        <v>3626</v>
      </c>
      <c r="N2390" s="30">
        <v>45919</v>
      </c>
      <c r="O2390" s="48">
        <v>7316</v>
      </c>
      <c r="P2390" s="21" t="s">
        <v>130</v>
      </c>
      <c r="Q2390" s="21" t="s">
        <v>2070</v>
      </c>
      <c r="R2390" s="21" t="s">
        <v>637</v>
      </c>
      <c r="S2390" s="3">
        <v>4</v>
      </c>
      <c r="T2390" s="37" t="s">
        <v>3665</v>
      </c>
      <c r="U2390" s="21" t="s">
        <v>18</v>
      </c>
      <c r="V2390" s="21" t="str">
        <f>VLOOKUP(P2390,'Customer List'!B:C,2,)</f>
        <v>Delhi</v>
      </c>
      <c r="W2390" s="38"/>
      <c r="X2390" s="30">
        <f t="shared" si="253"/>
        <v>45919</v>
      </c>
      <c r="Y2390" s="21">
        <f t="shared" si="250"/>
        <v>0</v>
      </c>
      <c r="Z2390" s="21" t="str">
        <f t="shared" si="251"/>
        <v>Friday</v>
      </c>
      <c r="AA2390" s="21" t="str">
        <f t="shared" si="252"/>
        <v>Friday</v>
      </c>
      <c r="AB2390" s="21" t="str">
        <f>VLOOKUP(U2390,'Currency Sheet'!A:C,3,)</f>
        <v>DOLLAR</v>
      </c>
      <c r="AC2390" s="42" t="str">
        <f>VLOOKUP(P2390,'Customer List'!B:D,3,)</f>
        <v>Local</v>
      </c>
    </row>
    <row r="2391" spans="1:29" x14ac:dyDescent="0.25">
      <c r="A2391" s="21">
        <v>2390</v>
      </c>
      <c r="B2391" s="21" t="s">
        <v>3323</v>
      </c>
      <c r="C2391" s="30">
        <v>45898</v>
      </c>
      <c r="D2391" s="30">
        <v>45903</v>
      </c>
      <c r="E2391" s="47">
        <v>82.6</v>
      </c>
      <c r="F2391" s="47">
        <f t="shared" si="247"/>
        <v>7268.7999999999993</v>
      </c>
      <c r="G2391" s="48">
        <f t="shared" si="248"/>
        <v>7268.7999999999993</v>
      </c>
      <c r="H2391" s="21">
        <v>740832</v>
      </c>
      <c r="I2391" s="21" t="s">
        <v>3754</v>
      </c>
      <c r="J2391" s="21">
        <v>1</v>
      </c>
      <c r="K2391" s="21">
        <v>1</v>
      </c>
      <c r="L2391" s="21">
        <f t="shared" si="249"/>
        <v>0</v>
      </c>
      <c r="M2391" s="21" t="s">
        <v>3626</v>
      </c>
      <c r="N2391" s="30">
        <v>45919</v>
      </c>
      <c r="O2391" s="48">
        <v>14632</v>
      </c>
      <c r="P2391" s="21" t="s">
        <v>130</v>
      </c>
      <c r="Q2391" s="21" t="s">
        <v>2070</v>
      </c>
      <c r="R2391" s="21" t="s">
        <v>637</v>
      </c>
      <c r="S2391" s="3">
        <v>4</v>
      </c>
      <c r="T2391" s="37" t="s">
        <v>3665</v>
      </c>
      <c r="U2391" s="21" t="s">
        <v>18</v>
      </c>
      <c r="V2391" s="21" t="str">
        <f>VLOOKUP(P2391,'Customer List'!B:C,2,)</f>
        <v>Delhi</v>
      </c>
      <c r="W2391" s="38"/>
      <c r="X2391" s="30">
        <f t="shared" si="253"/>
        <v>45919</v>
      </c>
      <c r="Y2391" s="21">
        <f t="shared" si="250"/>
        <v>0</v>
      </c>
      <c r="Z2391" s="21" t="str">
        <f t="shared" si="251"/>
        <v>Friday</v>
      </c>
      <c r="AA2391" s="21" t="str">
        <f t="shared" si="252"/>
        <v>Friday</v>
      </c>
      <c r="AB2391" s="21" t="str">
        <f>VLOOKUP(U2391,'Currency Sheet'!A:C,3,)</f>
        <v>DOLLAR</v>
      </c>
      <c r="AC2391" s="42" t="str">
        <f>VLOOKUP(P2391,'Customer List'!B:D,3,)</f>
        <v>Local</v>
      </c>
    </row>
    <row r="2392" spans="1:29" x14ac:dyDescent="0.25">
      <c r="A2392" s="21">
        <v>2391</v>
      </c>
      <c r="B2392" s="21" t="s">
        <v>3323</v>
      </c>
      <c r="C2392" s="30">
        <v>45898</v>
      </c>
      <c r="D2392" s="30">
        <v>45903</v>
      </c>
      <c r="E2392" s="47">
        <v>82.6</v>
      </c>
      <c r="F2392" s="47">
        <f t="shared" si="247"/>
        <v>7268.7999999999993</v>
      </c>
      <c r="G2392" s="48">
        <f t="shared" si="248"/>
        <v>7268.7999999999993</v>
      </c>
      <c r="H2392" s="21">
        <v>740833</v>
      </c>
      <c r="I2392" s="21" t="s">
        <v>3755</v>
      </c>
      <c r="J2392" s="21">
        <v>1</v>
      </c>
      <c r="K2392" s="21">
        <v>1</v>
      </c>
      <c r="L2392" s="21">
        <f t="shared" si="249"/>
        <v>0</v>
      </c>
      <c r="M2392" s="21" t="s">
        <v>3626</v>
      </c>
      <c r="N2392" s="30">
        <v>45919</v>
      </c>
      <c r="O2392" s="48">
        <v>14632</v>
      </c>
      <c r="P2392" s="21" t="s">
        <v>130</v>
      </c>
      <c r="Q2392" s="21" t="s">
        <v>2070</v>
      </c>
      <c r="R2392" s="21" t="s">
        <v>637</v>
      </c>
      <c r="S2392" s="3">
        <v>4</v>
      </c>
      <c r="T2392" s="37" t="s">
        <v>3665</v>
      </c>
      <c r="U2392" s="21" t="s">
        <v>18</v>
      </c>
      <c r="V2392" s="21" t="str">
        <f>VLOOKUP(P2392,'Customer List'!B:C,2,)</f>
        <v>Delhi</v>
      </c>
      <c r="W2392" s="38"/>
      <c r="X2392" s="30">
        <f t="shared" si="253"/>
        <v>45919</v>
      </c>
      <c r="Y2392" s="21">
        <f t="shared" si="250"/>
        <v>0</v>
      </c>
      <c r="Z2392" s="21" t="str">
        <f t="shared" si="251"/>
        <v>Friday</v>
      </c>
      <c r="AA2392" s="21" t="str">
        <f t="shared" si="252"/>
        <v>Friday</v>
      </c>
      <c r="AB2392" s="21" t="str">
        <f>VLOOKUP(U2392,'Currency Sheet'!A:C,3,)</f>
        <v>DOLLAR</v>
      </c>
      <c r="AC2392" s="42" t="str">
        <f>VLOOKUP(P2392,'Customer List'!B:D,3,)</f>
        <v>Local</v>
      </c>
    </row>
    <row r="2393" spans="1:29" x14ac:dyDescent="0.25">
      <c r="A2393" s="21">
        <v>2392</v>
      </c>
      <c r="B2393" s="21" t="s">
        <v>3323</v>
      </c>
      <c r="C2393" s="30">
        <v>45898</v>
      </c>
      <c r="D2393" s="30">
        <v>45903</v>
      </c>
      <c r="E2393" s="47">
        <v>82.6</v>
      </c>
      <c r="F2393" s="47">
        <f t="shared" si="247"/>
        <v>7268.7999999999993</v>
      </c>
      <c r="G2393" s="48">
        <f t="shared" si="248"/>
        <v>7268.7999999999993</v>
      </c>
      <c r="H2393" s="21">
        <v>740834</v>
      </c>
      <c r="I2393" s="21" t="s">
        <v>3756</v>
      </c>
      <c r="J2393" s="21">
        <v>1</v>
      </c>
      <c r="K2393" s="21">
        <v>1</v>
      </c>
      <c r="L2393" s="21">
        <f t="shared" si="249"/>
        <v>0</v>
      </c>
      <c r="M2393" s="21" t="s">
        <v>3626</v>
      </c>
      <c r="N2393" s="30">
        <v>45919</v>
      </c>
      <c r="O2393" s="48">
        <v>14632</v>
      </c>
      <c r="P2393" s="21" t="s">
        <v>130</v>
      </c>
      <c r="Q2393" s="21" t="s">
        <v>2070</v>
      </c>
      <c r="R2393" s="21" t="s">
        <v>637</v>
      </c>
      <c r="S2393" s="3">
        <v>4</v>
      </c>
      <c r="T2393" s="37" t="s">
        <v>3665</v>
      </c>
      <c r="U2393" s="21" t="s">
        <v>18</v>
      </c>
      <c r="V2393" s="21" t="str">
        <f>VLOOKUP(P2393,'Customer List'!B:C,2,)</f>
        <v>Delhi</v>
      </c>
      <c r="W2393" s="38"/>
      <c r="X2393" s="30">
        <f t="shared" si="253"/>
        <v>45919</v>
      </c>
      <c r="Y2393" s="21">
        <f t="shared" si="250"/>
        <v>0</v>
      </c>
      <c r="Z2393" s="21" t="str">
        <f t="shared" si="251"/>
        <v>Friday</v>
      </c>
      <c r="AA2393" s="21" t="str">
        <f t="shared" si="252"/>
        <v>Friday</v>
      </c>
      <c r="AB2393" s="21" t="str">
        <f>VLOOKUP(U2393,'Currency Sheet'!A:C,3,)</f>
        <v>DOLLAR</v>
      </c>
      <c r="AC2393" s="42" t="str">
        <f>VLOOKUP(P2393,'Customer List'!B:D,3,)</f>
        <v>Local</v>
      </c>
    </row>
    <row r="2394" spans="1:29" x14ac:dyDescent="0.25">
      <c r="A2394" s="21">
        <v>2393</v>
      </c>
      <c r="B2394" s="21" t="s">
        <v>3323</v>
      </c>
      <c r="C2394" s="30">
        <v>45898</v>
      </c>
      <c r="D2394" s="30">
        <v>45903</v>
      </c>
      <c r="E2394" s="47">
        <v>82.6</v>
      </c>
      <c r="F2394" s="47">
        <f t="shared" si="247"/>
        <v>7268.7999999999993</v>
      </c>
      <c r="G2394" s="48">
        <f t="shared" si="248"/>
        <v>7268.7999999999993</v>
      </c>
      <c r="H2394" s="21">
        <v>740835</v>
      </c>
      <c r="I2394" s="21" t="s">
        <v>3757</v>
      </c>
      <c r="J2394" s="21">
        <v>1</v>
      </c>
      <c r="K2394" s="21">
        <v>1</v>
      </c>
      <c r="L2394" s="21">
        <f t="shared" si="249"/>
        <v>0</v>
      </c>
      <c r="M2394" s="21" t="s">
        <v>3626</v>
      </c>
      <c r="N2394" s="30">
        <v>45919</v>
      </c>
      <c r="O2394" s="48">
        <v>14632</v>
      </c>
      <c r="P2394" s="21" t="s">
        <v>130</v>
      </c>
      <c r="Q2394" s="21" t="s">
        <v>2070</v>
      </c>
      <c r="R2394" s="21" t="s">
        <v>637</v>
      </c>
      <c r="S2394" s="3">
        <v>4</v>
      </c>
      <c r="T2394" s="37" t="s">
        <v>3665</v>
      </c>
      <c r="U2394" s="21" t="s">
        <v>18</v>
      </c>
      <c r="V2394" s="21" t="str">
        <f>VLOOKUP(P2394,'Customer List'!B:C,2,)</f>
        <v>Delhi</v>
      </c>
      <c r="W2394" s="38"/>
      <c r="X2394" s="30">
        <f t="shared" si="253"/>
        <v>45919</v>
      </c>
      <c r="Y2394" s="21">
        <f t="shared" si="250"/>
        <v>0</v>
      </c>
      <c r="Z2394" s="21" t="str">
        <f t="shared" si="251"/>
        <v>Friday</v>
      </c>
      <c r="AA2394" s="21" t="str">
        <f t="shared" si="252"/>
        <v>Friday</v>
      </c>
      <c r="AB2394" s="21" t="str">
        <f>VLOOKUP(U2394,'Currency Sheet'!A:C,3,)</f>
        <v>DOLLAR</v>
      </c>
      <c r="AC2394" s="42" t="str">
        <f>VLOOKUP(P2394,'Customer List'!B:D,3,)</f>
        <v>Local</v>
      </c>
    </row>
    <row r="2395" spans="1:29" x14ac:dyDescent="0.25">
      <c r="A2395" s="21">
        <v>2394</v>
      </c>
      <c r="B2395" s="21" t="s">
        <v>3323</v>
      </c>
      <c r="C2395" s="30">
        <v>45898</v>
      </c>
      <c r="D2395" s="30">
        <v>45903</v>
      </c>
      <c r="E2395" s="47">
        <v>82.6</v>
      </c>
      <c r="F2395" s="47">
        <f t="shared" si="247"/>
        <v>7268.7999999999993</v>
      </c>
      <c r="G2395" s="48">
        <f t="shared" si="248"/>
        <v>7268.7999999999993</v>
      </c>
      <c r="H2395" s="21">
        <v>740836</v>
      </c>
      <c r="I2395" s="21" t="s">
        <v>3758</v>
      </c>
      <c r="J2395" s="21">
        <v>1</v>
      </c>
      <c r="K2395" s="21">
        <v>1</v>
      </c>
      <c r="L2395" s="21">
        <f t="shared" si="249"/>
        <v>0</v>
      </c>
      <c r="M2395" s="21" t="s">
        <v>3626</v>
      </c>
      <c r="N2395" s="30">
        <v>45919</v>
      </c>
      <c r="O2395" s="48">
        <v>14632</v>
      </c>
      <c r="P2395" s="21" t="s">
        <v>130</v>
      </c>
      <c r="Q2395" s="21" t="s">
        <v>2070</v>
      </c>
      <c r="R2395" s="21" t="s">
        <v>637</v>
      </c>
      <c r="S2395" s="3">
        <v>4</v>
      </c>
      <c r="T2395" s="37" t="s">
        <v>3665</v>
      </c>
      <c r="U2395" s="21" t="s">
        <v>18</v>
      </c>
      <c r="V2395" s="21" t="str">
        <f>VLOOKUP(P2395,'Customer List'!B:C,2,)</f>
        <v>Delhi</v>
      </c>
      <c r="W2395" s="38"/>
      <c r="X2395" s="30">
        <f t="shared" si="253"/>
        <v>45919</v>
      </c>
      <c r="Y2395" s="21">
        <f t="shared" si="250"/>
        <v>0</v>
      </c>
      <c r="Z2395" s="21" t="str">
        <f t="shared" si="251"/>
        <v>Friday</v>
      </c>
      <c r="AA2395" s="21" t="str">
        <f t="shared" si="252"/>
        <v>Friday</v>
      </c>
      <c r="AB2395" s="21" t="str">
        <f>VLOOKUP(U2395,'Currency Sheet'!A:C,3,)</f>
        <v>DOLLAR</v>
      </c>
      <c r="AC2395" s="42" t="str">
        <f>VLOOKUP(P2395,'Customer List'!B:D,3,)</f>
        <v>Local</v>
      </c>
    </row>
    <row r="2396" spans="1:29" x14ac:dyDescent="0.25">
      <c r="A2396" s="21">
        <v>2395</v>
      </c>
      <c r="B2396" s="21" t="s">
        <v>3323</v>
      </c>
      <c r="C2396" s="30">
        <v>45898</v>
      </c>
      <c r="D2396" s="30">
        <v>45903</v>
      </c>
      <c r="E2396" s="47">
        <v>82.6</v>
      </c>
      <c r="F2396" s="47">
        <f t="shared" si="247"/>
        <v>7268.7999999999993</v>
      </c>
      <c r="G2396" s="48">
        <f t="shared" si="248"/>
        <v>7268.7999999999993</v>
      </c>
      <c r="H2396" s="21">
        <v>740837</v>
      </c>
      <c r="I2396" s="21" t="s">
        <v>3759</v>
      </c>
      <c r="J2396" s="21">
        <v>1</v>
      </c>
      <c r="K2396" s="21">
        <v>1</v>
      </c>
      <c r="L2396" s="21">
        <f t="shared" si="249"/>
        <v>0</v>
      </c>
      <c r="M2396" s="21" t="s">
        <v>3626</v>
      </c>
      <c r="N2396" s="30">
        <v>45919</v>
      </c>
      <c r="O2396" s="48">
        <v>14632</v>
      </c>
      <c r="P2396" s="21" t="s">
        <v>130</v>
      </c>
      <c r="Q2396" s="21" t="s">
        <v>2070</v>
      </c>
      <c r="R2396" s="21" t="s">
        <v>637</v>
      </c>
      <c r="S2396" s="3">
        <v>4</v>
      </c>
      <c r="T2396" s="37" t="s">
        <v>3665</v>
      </c>
      <c r="U2396" s="21" t="s">
        <v>18</v>
      </c>
      <c r="V2396" s="21" t="str">
        <f>VLOOKUP(P2396,'Customer List'!B:C,2,)</f>
        <v>Delhi</v>
      </c>
      <c r="W2396" s="38"/>
      <c r="X2396" s="30">
        <f t="shared" si="253"/>
        <v>45919</v>
      </c>
      <c r="Y2396" s="21">
        <f t="shared" si="250"/>
        <v>0</v>
      </c>
      <c r="Z2396" s="21" t="str">
        <f t="shared" si="251"/>
        <v>Friday</v>
      </c>
      <c r="AA2396" s="21" t="str">
        <f t="shared" si="252"/>
        <v>Friday</v>
      </c>
      <c r="AB2396" s="21" t="str">
        <f>VLOOKUP(U2396,'Currency Sheet'!A:C,3,)</f>
        <v>DOLLAR</v>
      </c>
      <c r="AC2396" s="42" t="str">
        <f>VLOOKUP(P2396,'Customer List'!B:D,3,)</f>
        <v>Local</v>
      </c>
    </row>
    <row r="2397" spans="1:29" x14ac:dyDescent="0.25">
      <c r="A2397" s="21">
        <v>2396</v>
      </c>
      <c r="B2397" s="21" t="s">
        <v>3323</v>
      </c>
      <c r="C2397" s="30">
        <v>45898</v>
      </c>
      <c r="D2397" s="30">
        <v>45903</v>
      </c>
      <c r="E2397" s="47">
        <v>82.6</v>
      </c>
      <c r="F2397" s="47">
        <f t="shared" si="247"/>
        <v>7268.7999999999993</v>
      </c>
      <c r="G2397" s="48">
        <f t="shared" si="248"/>
        <v>7268.7999999999993</v>
      </c>
      <c r="H2397" s="21">
        <v>740838</v>
      </c>
      <c r="I2397" s="21" t="s">
        <v>3760</v>
      </c>
      <c r="J2397" s="21">
        <v>1</v>
      </c>
      <c r="K2397" s="21">
        <v>1</v>
      </c>
      <c r="L2397" s="21">
        <f t="shared" si="249"/>
        <v>0</v>
      </c>
      <c r="M2397" s="21" t="s">
        <v>3626</v>
      </c>
      <c r="N2397" s="30">
        <v>45919</v>
      </c>
      <c r="O2397" s="48">
        <v>14632</v>
      </c>
      <c r="P2397" s="21" t="s">
        <v>130</v>
      </c>
      <c r="Q2397" s="21" t="s">
        <v>2070</v>
      </c>
      <c r="R2397" s="21" t="s">
        <v>637</v>
      </c>
      <c r="S2397" s="3">
        <v>4</v>
      </c>
      <c r="T2397" s="37" t="s">
        <v>3665</v>
      </c>
      <c r="U2397" s="21" t="s">
        <v>18</v>
      </c>
      <c r="V2397" s="21" t="str">
        <f>VLOOKUP(P2397,'Customer List'!B:C,2,)</f>
        <v>Delhi</v>
      </c>
      <c r="W2397" s="38"/>
      <c r="X2397" s="30">
        <f t="shared" si="253"/>
        <v>45919</v>
      </c>
      <c r="Y2397" s="21">
        <f t="shared" si="250"/>
        <v>0</v>
      </c>
      <c r="Z2397" s="21" t="str">
        <f t="shared" si="251"/>
        <v>Friday</v>
      </c>
      <c r="AA2397" s="21" t="str">
        <f t="shared" si="252"/>
        <v>Friday</v>
      </c>
      <c r="AB2397" s="21" t="str">
        <f>VLOOKUP(U2397,'Currency Sheet'!A:C,3,)</f>
        <v>DOLLAR</v>
      </c>
      <c r="AC2397" s="42" t="str">
        <f>VLOOKUP(P2397,'Customer List'!B:D,3,)</f>
        <v>Local</v>
      </c>
    </row>
    <row r="2398" spans="1:29" x14ac:dyDescent="0.25">
      <c r="A2398" s="21">
        <v>2397</v>
      </c>
      <c r="B2398" s="21" t="s">
        <v>3323</v>
      </c>
      <c r="C2398" s="30">
        <v>45898</v>
      </c>
      <c r="D2398" s="30">
        <v>45903</v>
      </c>
      <c r="E2398" s="47">
        <v>82.6</v>
      </c>
      <c r="F2398" s="47">
        <f t="shared" si="247"/>
        <v>7268.7999999999993</v>
      </c>
      <c r="G2398" s="48">
        <f t="shared" si="248"/>
        <v>7268.7999999999993</v>
      </c>
      <c r="H2398" s="21">
        <v>740840</v>
      </c>
      <c r="I2398" s="21" t="s">
        <v>3761</v>
      </c>
      <c r="J2398" s="21">
        <v>1</v>
      </c>
      <c r="K2398" s="21">
        <v>1</v>
      </c>
      <c r="L2398" s="21">
        <f t="shared" si="249"/>
        <v>0</v>
      </c>
      <c r="M2398" s="21" t="s">
        <v>3626</v>
      </c>
      <c r="N2398" s="30">
        <v>45919</v>
      </c>
      <c r="O2398" s="48">
        <v>14632</v>
      </c>
      <c r="P2398" s="21" t="s">
        <v>130</v>
      </c>
      <c r="Q2398" s="21" t="s">
        <v>2070</v>
      </c>
      <c r="R2398" s="21" t="s">
        <v>637</v>
      </c>
      <c r="S2398" s="3">
        <v>4</v>
      </c>
      <c r="T2398" s="37" t="s">
        <v>3665</v>
      </c>
      <c r="U2398" s="21" t="s">
        <v>18</v>
      </c>
      <c r="V2398" s="21" t="str">
        <f>VLOOKUP(P2398,'Customer List'!B:C,2,)</f>
        <v>Delhi</v>
      </c>
      <c r="W2398" s="38"/>
      <c r="X2398" s="30">
        <f t="shared" si="253"/>
        <v>45919</v>
      </c>
      <c r="Y2398" s="21">
        <f t="shared" si="250"/>
        <v>0</v>
      </c>
      <c r="Z2398" s="21" t="str">
        <f t="shared" si="251"/>
        <v>Friday</v>
      </c>
      <c r="AA2398" s="21" t="str">
        <f t="shared" si="252"/>
        <v>Friday</v>
      </c>
      <c r="AB2398" s="21" t="str">
        <f>VLOOKUP(U2398,'Currency Sheet'!A:C,3,)</f>
        <v>DOLLAR</v>
      </c>
      <c r="AC2398" s="42" t="str">
        <f>VLOOKUP(P2398,'Customer List'!B:D,3,)</f>
        <v>Local</v>
      </c>
    </row>
    <row r="2399" spans="1:29" x14ac:dyDescent="0.25">
      <c r="A2399" s="21">
        <v>2398</v>
      </c>
      <c r="B2399" s="21" t="s">
        <v>3323</v>
      </c>
      <c r="C2399" s="30">
        <v>45898</v>
      </c>
      <c r="D2399" s="30">
        <v>45903</v>
      </c>
      <c r="E2399" s="47">
        <v>82.6</v>
      </c>
      <c r="F2399" s="47">
        <f t="shared" si="247"/>
        <v>7268.7999999999993</v>
      </c>
      <c r="G2399" s="48">
        <f t="shared" si="248"/>
        <v>7268.7999999999993</v>
      </c>
      <c r="H2399" s="21">
        <v>740843</v>
      </c>
      <c r="I2399" s="21" t="s">
        <v>3762</v>
      </c>
      <c r="J2399" s="21">
        <v>1</v>
      </c>
      <c r="K2399" s="21">
        <v>1</v>
      </c>
      <c r="L2399" s="21">
        <f t="shared" si="249"/>
        <v>0</v>
      </c>
      <c r="M2399" s="21" t="s">
        <v>3626</v>
      </c>
      <c r="N2399" s="30">
        <v>45919</v>
      </c>
      <c r="O2399" s="48">
        <v>14632</v>
      </c>
      <c r="P2399" s="21" t="s">
        <v>130</v>
      </c>
      <c r="Q2399" s="21" t="s">
        <v>2070</v>
      </c>
      <c r="R2399" s="21" t="s">
        <v>637</v>
      </c>
      <c r="S2399" s="3">
        <v>4</v>
      </c>
      <c r="T2399" s="37" t="s">
        <v>3665</v>
      </c>
      <c r="U2399" s="21" t="s">
        <v>18</v>
      </c>
      <c r="V2399" s="21" t="str">
        <f>VLOOKUP(P2399,'Customer List'!B:C,2,)</f>
        <v>Delhi</v>
      </c>
      <c r="W2399" s="38"/>
      <c r="X2399" s="30">
        <f t="shared" si="253"/>
        <v>45919</v>
      </c>
      <c r="Y2399" s="21">
        <f t="shared" si="250"/>
        <v>0</v>
      </c>
      <c r="Z2399" s="21" t="str">
        <f t="shared" si="251"/>
        <v>Friday</v>
      </c>
      <c r="AA2399" s="21" t="str">
        <f t="shared" si="252"/>
        <v>Friday</v>
      </c>
      <c r="AB2399" s="21" t="str">
        <f>VLOOKUP(U2399,'Currency Sheet'!A:C,3,)</f>
        <v>DOLLAR</v>
      </c>
      <c r="AC2399" s="42" t="str">
        <f>VLOOKUP(P2399,'Customer List'!B:D,3,)</f>
        <v>Local</v>
      </c>
    </row>
    <row r="2400" spans="1:29" x14ac:dyDescent="0.25">
      <c r="A2400" s="21">
        <v>2399</v>
      </c>
      <c r="B2400" s="21" t="s">
        <v>3323</v>
      </c>
      <c r="C2400" s="30">
        <v>45898</v>
      </c>
      <c r="D2400" s="30">
        <v>45903</v>
      </c>
      <c r="E2400" s="47">
        <v>82.6</v>
      </c>
      <c r="F2400" s="47">
        <f t="shared" si="247"/>
        <v>7268.7999999999993</v>
      </c>
      <c r="G2400" s="48">
        <f t="shared" si="248"/>
        <v>7268.7999999999993</v>
      </c>
      <c r="H2400" s="21">
        <v>740844</v>
      </c>
      <c r="I2400" s="21" t="s">
        <v>3763</v>
      </c>
      <c r="J2400" s="21">
        <v>1</v>
      </c>
      <c r="K2400" s="21">
        <v>1</v>
      </c>
      <c r="L2400" s="21">
        <f t="shared" si="249"/>
        <v>0</v>
      </c>
      <c r="M2400" s="21" t="s">
        <v>3626</v>
      </c>
      <c r="N2400" s="30">
        <v>45919</v>
      </c>
      <c r="O2400" s="48">
        <v>14632</v>
      </c>
      <c r="P2400" s="21" t="s">
        <v>130</v>
      </c>
      <c r="Q2400" s="21" t="s">
        <v>2070</v>
      </c>
      <c r="R2400" s="21" t="s">
        <v>637</v>
      </c>
      <c r="S2400" s="3">
        <v>4</v>
      </c>
      <c r="T2400" s="37" t="s">
        <v>3665</v>
      </c>
      <c r="U2400" s="21" t="s">
        <v>18</v>
      </c>
      <c r="V2400" s="21" t="str">
        <f>VLOOKUP(P2400,'Customer List'!B:C,2,)</f>
        <v>Delhi</v>
      </c>
      <c r="W2400" s="38"/>
      <c r="X2400" s="30">
        <f t="shared" si="253"/>
        <v>45919</v>
      </c>
      <c r="Y2400" s="21">
        <f t="shared" si="250"/>
        <v>0</v>
      </c>
      <c r="Z2400" s="21" t="str">
        <f t="shared" si="251"/>
        <v>Friday</v>
      </c>
      <c r="AA2400" s="21" t="str">
        <f t="shared" si="252"/>
        <v>Friday</v>
      </c>
      <c r="AB2400" s="21" t="str">
        <f>VLOOKUP(U2400,'Currency Sheet'!A:C,3,)</f>
        <v>DOLLAR</v>
      </c>
      <c r="AC2400" s="42" t="str">
        <f>VLOOKUP(P2400,'Customer List'!B:D,3,)</f>
        <v>Local</v>
      </c>
    </row>
    <row r="2401" spans="1:29" x14ac:dyDescent="0.25">
      <c r="A2401" s="21">
        <v>2400</v>
      </c>
      <c r="B2401" s="21" t="s">
        <v>3323</v>
      </c>
      <c r="C2401" s="30">
        <v>45898</v>
      </c>
      <c r="D2401" s="30">
        <v>45903</v>
      </c>
      <c r="E2401" s="47">
        <v>739.9</v>
      </c>
      <c r="F2401" s="47">
        <f t="shared" si="247"/>
        <v>65111.199999999997</v>
      </c>
      <c r="G2401" s="48">
        <f t="shared" si="248"/>
        <v>130222.39999999999</v>
      </c>
      <c r="H2401" s="21">
        <v>741032</v>
      </c>
      <c r="I2401" s="21" t="s">
        <v>3764</v>
      </c>
      <c r="J2401" s="21">
        <v>2</v>
      </c>
      <c r="K2401" s="21">
        <v>2</v>
      </c>
      <c r="L2401" s="21">
        <f t="shared" si="249"/>
        <v>0</v>
      </c>
      <c r="M2401" s="21" t="s">
        <v>3374</v>
      </c>
      <c r="N2401" s="30">
        <v>45906</v>
      </c>
      <c r="O2401" s="48">
        <v>212985.5</v>
      </c>
      <c r="P2401" s="21" t="s">
        <v>2046</v>
      </c>
      <c r="Q2401" s="21">
        <v>58155325373</v>
      </c>
      <c r="R2401" s="21" t="s">
        <v>40</v>
      </c>
      <c r="S2401" s="3">
        <v>4</v>
      </c>
      <c r="T2401" s="37"/>
      <c r="U2401" s="21" t="s">
        <v>18</v>
      </c>
      <c r="V2401" s="21" t="str">
        <f>VLOOKUP(P2401,'Customer List'!B:C,2,)</f>
        <v>Banglore</v>
      </c>
      <c r="W2401" s="38"/>
      <c r="X2401" s="30">
        <v>45908</v>
      </c>
      <c r="Y2401" s="21">
        <f t="shared" si="250"/>
        <v>2</v>
      </c>
      <c r="Z2401" s="21" t="str">
        <f t="shared" si="251"/>
        <v>Saturday</v>
      </c>
      <c r="AA2401" s="21" t="str">
        <f t="shared" si="252"/>
        <v>Monday</v>
      </c>
      <c r="AB2401" s="21" t="str">
        <f>VLOOKUP(U2401,'Currency Sheet'!A:C,3,)</f>
        <v>DOLLAR</v>
      </c>
      <c r="AC2401" s="42" t="str">
        <f>VLOOKUP(P2401,'Customer List'!B:D,3,)</f>
        <v>OutStation</v>
      </c>
    </row>
    <row r="2402" spans="1:29" x14ac:dyDescent="0.25">
      <c r="A2402" s="21">
        <v>2401</v>
      </c>
      <c r="B2402" s="21" t="s">
        <v>3323</v>
      </c>
      <c r="C2402" s="30">
        <v>45898</v>
      </c>
      <c r="D2402" s="30">
        <v>45903</v>
      </c>
      <c r="E2402" s="47">
        <v>82.6</v>
      </c>
      <c r="F2402" s="47">
        <f t="shared" si="247"/>
        <v>7268.7999999999993</v>
      </c>
      <c r="G2402" s="48">
        <f t="shared" si="248"/>
        <v>7268.7999999999993</v>
      </c>
      <c r="H2402" s="21">
        <v>741446</v>
      </c>
      <c r="I2402" s="21" t="s">
        <v>3765</v>
      </c>
      <c r="J2402" s="21">
        <v>1</v>
      </c>
      <c r="K2402" s="21">
        <v>1</v>
      </c>
      <c r="L2402" s="21">
        <f t="shared" si="249"/>
        <v>0</v>
      </c>
      <c r="M2402" s="21" t="s">
        <v>3626</v>
      </c>
      <c r="N2402" s="30">
        <v>45919</v>
      </c>
      <c r="O2402" s="48">
        <v>14632</v>
      </c>
      <c r="P2402" s="21" t="s">
        <v>130</v>
      </c>
      <c r="Q2402" s="21" t="s">
        <v>2070</v>
      </c>
      <c r="R2402" s="21" t="s">
        <v>637</v>
      </c>
      <c r="S2402" s="3">
        <v>4</v>
      </c>
      <c r="T2402" s="37" t="s">
        <v>3665</v>
      </c>
      <c r="U2402" s="21" t="s">
        <v>18</v>
      </c>
      <c r="V2402" s="21" t="str">
        <f>VLOOKUP(P2402,'Customer List'!B:C,2,)</f>
        <v>Delhi</v>
      </c>
      <c r="W2402" s="38"/>
      <c r="X2402" s="30">
        <f>IF(OR(R2402 = "PRIYANKA MADAM", R2402 = "DEEPAK", R2402 = "PORTER"),N2402,"")</f>
        <v>45919</v>
      </c>
      <c r="Y2402" s="21">
        <f t="shared" si="250"/>
        <v>0</v>
      </c>
      <c r="Z2402" s="21" t="str">
        <f t="shared" si="251"/>
        <v>Friday</v>
      </c>
      <c r="AA2402" s="21" t="str">
        <f t="shared" si="252"/>
        <v>Friday</v>
      </c>
      <c r="AB2402" s="21" t="str">
        <f>VLOOKUP(U2402,'Currency Sheet'!A:C,3,)</f>
        <v>DOLLAR</v>
      </c>
      <c r="AC2402" s="42" t="str">
        <f>VLOOKUP(P2402,'Customer List'!B:D,3,)</f>
        <v>Local</v>
      </c>
    </row>
    <row r="2403" spans="1:29" x14ac:dyDescent="0.25">
      <c r="A2403" s="21">
        <v>2402</v>
      </c>
      <c r="B2403" s="21" t="s">
        <v>3324</v>
      </c>
      <c r="C2403" s="30">
        <v>45894</v>
      </c>
      <c r="D2403" s="30">
        <v>45903</v>
      </c>
      <c r="E2403" s="47">
        <v>181.5</v>
      </c>
      <c r="F2403" s="47">
        <f t="shared" si="247"/>
        <v>15972</v>
      </c>
      <c r="G2403" s="48">
        <f t="shared" si="248"/>
        <v>15972</v>
      </c>
      <c r="H2403" s="21">
        <v>103134</v>
      </c>
      <c r="I2403" s="21" t="s">
        <v>3766</v>
      </c>
      <c r="J2403" s="21">
        <v>1</v>
      </c>
      <c r="K2403" s="21">
        <v>1</v>
      </c>
      <c r="L2403" s="21">
        <f t="shared" si="249"/>
        <v>0</v>
      </c>
      <c r="M2403" s="21" t="s">
        <v>3373</v>
      </c>
      <c r="N2403" s="30">
        <v>45906</v>
      </c>
      <c r="O2403" s="48">
        <v>24381.5</v>
      </c>
      <c r="P2403" s="21" t="s">
        <v>1894</v>
      </c>
      <c r="Q2403" s="21">
        <v>58155325373</v>
      </c>
      <c r="R2403" s="21" t="s">
        <v>40</v>
      </c>
      <c r="S2403" s="3">
        <v>4</v>
      </c>
      <c r="T2403" s="37"/>
      <c r="U2403" s="21" t="s">
        <v>18</v>
      </c>
      <c r="V2403" s="21" t="str">
        <f>VLOOKUP(P2403,'Customer List'!B:C,2,)</f>
        <v>Banglore</v>
      </c>
      <c r="W2403" s="38"/>
      <c r="X2403" s="30">
        <v>45908</v>
      </c>
      <c r="Y2403" s="21">
        <f t="shared" si="250"/>
        <v>2</v>
      </c>
      <c r="Z2403" s="21" t="str">
        <f t="shared" si="251"/>
        <v>Saturday</v>
      </c>
      <c r="AA2403" s="21" t="str">
        <f t="shared" si="252"/>
        <v>Monday</v>
      </c>
      <c r="AB2403" s="21" t="str">
        <f>VLOOKUP(U2403,'Currency Sheet'!A:C,3,)</f>
        <v>DOLLAR</v>
      </c>
      <c r="AC2403" s="42" t="str">
        <f>VLOOKUP(P2403,'Customer List'!B:D,3,)</f>
        <v>OutStation</v>
      </c>
    </row>
    <row r="2404" spans="1:29" x14ac:dyDescent="0.25">
      <c r="A2404" s="21">
        <v>2403</v>
      </c>
      <c r="B2404" s="21" t="s">
        <v>3324</v>
      </c>
      <c r="C2404" s="30">
        <v>45894</v>
      </c>
      <c r="D2404" s="30">
        <v>45903</v>
      </c>
      <c r="E2404" s="47">
        <v>226.1</v>
      </c>
      <c r="F2404" s="47">
        <f t="shared" si="247"/>
        <v>19896.8</v>
      </c>
      <c r="G2404" s="48">
        <f t="shared" si="248"/>
        <v>39793.599999999999</v>
      </c>
      <c r="H2404" s="21">
        <v>121220</v>
      </c>
      <c r="I2404" s="21" t="s">
        <v>3767</v>
      </c>
      <c r="J2404" s="21">
        <v>2</v>
      </c>
      <c r="K2404" s="21">
        <v>2</v>
      </c>
      <c r="L2404" s="21">
        <f t="shared" si="249"/>
        <v>0</v>
      </c>
      <c r="M2404" s="21" t="s">
        <v>3328</v>
      </c>
      <c r="N2404" s="30">
        <v>45904</v>
      </c>
      <c r="O2404" s="48">
        <v>60078</v>
      </c>
      <c r="P2404" s="21" t="s">
        <v>1011</v>
      </c>
      <c r="Q2404" s="21" t="s">
        <v>2070</v>
      </c>
      <c r="R2404" s="21" t="s">
        <v>637</v>
      </c>
      <c r="S2404" s="3">
        <v>4</v>
      </c>
      <c r="T2404" s="37"/>
      <c r="U2404" s="21" t="s">
        <v>18</v>
      </c>
      <c r="V2404" s="21" t="str">
        <f>VLOOKUP(P2404,'Customer List'!B:C,2,)</f>
        <v>Delhi</v>
      </c>
      <c r="W2404" s="38"/>
      <c r="X2404" s="30">
        <f>IF(OR(R2404 = "PRIYANKA MADAM", R2404 = "DEEPAK", R2404 = "PORTER"),N2404,"")</f>
        <v>45904</v>
      </c>
      <c r="Y2404" s="21">
        <f t="shared" si="250"/>
        <v>0</v>
      </c>
      <c r="Z2404" s="21" t="str">
        <f t="shared" si="251"/>
        <v>Thursday</v>
      </c>
      <c r="AA2404" s="21" t="str">
        <f t="shared" si="252"/>
        <v>Thursday</v>
      </c>
      <c r="AB2404" s="21" t="str">
        <f>VLOOKUP(U2404,'Currency Sheet'!A:C,3,)</f>
        <v>DOLLAR</v>
      </c>
      <c r="AC2404" s="42" t="str">
        <f>VLOOKUP(P2404,'Customer List'!B:D,3,)</f>
        <v>Local</v>
      </c>
    </row>
    <row r="2405" spans="1:29" x14ac:dyDescent="0.25">
      <c r="A2405" s="21">
        <v>2404</v>
      </c>
      <c r="B2405" s="21" t="s">
        <v>3324</v>
      </c>
      <c r="C2405" s="30">
        <v>45894</v>
      </c>
      <c r="D2405" s="30">
        <v>45903</v>
      </c>
      <c r="E2405" s="47">
        <v>166.6</v>
      </c>
      <c r="F2405" s="47">
        <f t="shared" si="247"/>
        <v>14660.8</v>
      </c>
      <c r="G2405" s="48">
        <f t="shared" si="248"/>
        <v>14660.8</v>
      </c>
      <c r="H2405" s="21">
        <v>300106</v>
      </c>
      <c r="I2405" s="21" t="s">
        <v>3768</v>
      </c>
      <c r="J2405" s="21">
        <v>1</v>
      </c>
      <c r="K2405" s="21">
        <v>1</v>
      </c>
      <c r="L2405" s="21">
        <f t="shared" si="249"/>
        <v>0</v>
      </c>
      <c r="M2405" s="21" t="s">
        <v>3328</v>
      </c>
      <c r="N2405" s="30">
        <v>45904</v>
      </c>
      <c r="O2405" s="48">
        <v>22134</v>
      </c>
      <c r="P2405" s="21" t="s">
        <v>1011</v>
      </c>
      <c r="Q2405" s="21" t="s">
        <v>2070</v>
      </c>
      <c r="R2405" s="21" t="s">
        <v>637</v>
      </c>
      <c r="S2405" s="3">
        <v>4</v>
      </c>
      <c r="T2405" s="37"/>
      <c r="U2405" s="21" t="s">
        <v>18</v>
      </c>
      <c r="V2405" s="21" t="str">
        <f>VLOOKUP(P2405,'Customer List'!B:C,2,)</f>
        <v>Delhi</v>
      </c>
      <c r="W2405" s="38"/>
      <c r="X2405" s="30">
        <f>IF(OR(R2405 = "PRIYANKA MADAM", R2405 = "DEEPAK", R2405 = "PORTER"),N2405,"")</f>
        <v>45904</v>
      </c>
      <c r="Y2405" s="21">
        <f t="shared" si="250"/>
        <v>0</v>
      </c>
      <c r="Z2405" s="21" t="str">
        <f t="shared" si="251"/>
        <v>Thursday</v>
      </c>
      <c r="AA2405" s="21" t="str">
        <f t="shared" si="252"/>
        <v>Thursday</v>
      </c>
      <c r="AB2405" s="21" t="str">
        <f>VLOOKUP(U2405,'Currency Sheet'!A:C,3,)</f>
        <v>DOLLAR</v>
      </c>
      <c r="AC2405" s="42" t="str">
        <f>VLOOKUP(P2405,'Customer List'!B:D,3,)</f>
        <v>Local</v>
      </c>
    </row>
    <row r="2406" spans="1:29" x14ac:dyDescent="0.25">
      <c r="A2406" s="21">
        <v>2405</v>
      </c>
      <c r="B2406" s="21" t="s">
        <v>3324</v>
      </c>
      <c r="C2406" s="30">
        <v>45894</v>
      </c>
      <c r="D2406" s="30">
        <v>45903</v>
      </c>
      <c r="E2406" s="47">
        <v>38.5</v>
      </c>
      <c r="F2406" s="47">
        <f t="shared" si="247"/>
        <v>3388</v>
      </c>
      <c r="G2406" s="48">
        <f t="shared" si="248"/>
        <v>6776</v>
      </c>
      <c r="H2406" s="21">
        <v>300306</v>
      </c>
      <c r="I2406" s="21" t="s">
        <v>3734</v>
      </c>
      <c r="J2406" s="21">
        <v>2</v>
      </c>
      <c r="K2406" s="21">
        <v>2</v>
      </c>
      <c r="L2406" s="21">
        <f t="shared" si="249"/>
        <v>0</v>
      </c>
      <c r="M2406" s="21" t="s">
        <v>3373</v>
      </c>
      <c r="N2406" s="30">
        <v>45906</v>
      </c>
      <c r="O2406" s="48">
        <v>11082.5</v>
      </c>
      <c r="P2406" s="21" t="s">
        <v>1894</v>
      </c>
      <c r="Q2406" s="21">
        <v>58155325373</v>
      </c>
      <c r="R2406" s="21" t="s">
        <v>40</v>
      </c>
      <c r="S2406" s="3">
        <v>4</v>
      </c>
      <c r="T2406" s="37"/>
      <c r="U2406" s="21" t="s">
        <v>18</v>
      </c>
      <c r="V2406" s="21" t="str">
        <f>VLOOKUP(P2406,'Customer List'!B:C,2,)</f>
        <v>Banglore</v>
      </c>
      <c r="W2406" s="38"/>
      <c r="X2406" s="30">
        <v>45908</v>
      </c>
      <c r="Y2406" s="21">
        <f t="shared" si="250"/>
        <v>2</v>
      </c>
      <c r="Z2406" s="21" t="str">
        <f t="shared" si="251"/>
        <v>Saturday</v>
      </c>
      <c r="AA2406" s="21" t="str">
        <f t="shared" si="252"/>
        <v>Monday</v>
      </c>
      <c r="AB2406" s="21" t="str">
        <f>VLOOKUP(U2406,'Currency Sheet'!A:C,3,)</f>
        <v>DOLLAR</v>
      </c>
      <c r="AC2406" s="42" t="str">
        <f>VLOOKUP(P2406,'Customer List'!B:D,3,)</f>
        <v>OutStation</v>
      </c>
    </row>
    <row r="2407" spans="1:29" x14ac:dyDescent="0.25">
      <c r="A2407" s="21">
        <v>2406</v>
      </c>
      <c r="B2407" s="21" t="s">
        <v>3324</v>
      </c>
      <c r="C2407" s="30">
        <v>45894</v>
      </c>
      <c r="D2407" s="30">
        <v>45903</v>
      </c>
      <c r="E2407" s="47">
        <v>304.5</v>
      </c>
      <c r="F2407" s="47">
        <f t="shared" si="247"/>
        <v>26796</v>
      </c>
      <c r="G2407" s="48">
        <f t="shared" si="248"/>
        <v>53592</v>
      </c>
      <c r="H2407" s="21">
        <v>302632</v>
      </c>
      <c r="I2407" s="21" t="s">
        <v>3769</v>
      </c>
      <c r="J2407" s="21">
        <v>2</v>
      </c>
      <c r="K2407" s="21">
        <v>2</v>
      </c>
      <c r="L2407" s="21">
        <f t="shared" si="249"/>
        <v>0</v>
      </c>
      <c r="M2407" s="21" t="s">
        <v>3372</v>
      </c>
      <c r="N2407" s="30">
        <v>45906</v>
      </c>
      <c r="O2407" s="48">
        <v>81809</v>
      </c>
      <c r="P2407" s="21" t="s">
        <v>1894</v>
      </c>
      <c r="Q2407" s="21">
        <v>58155325373</v>
      </c>
      <c r="R2407" s="21" t="s">
        <v>40</v>
      </c>
      <c r="S2407" s="3">
        <v>4</v>
      </c>
      <c r="T2407" s="37"/>
      <c r="U2407" s="21" t="s">
        <v>18</v>
      </c>
      <c r="V2407" s="21" t="str">
        <f>VLOOKUP(P2407,'Customer List'!B:C,2,)</f>
        <v>Banglore</v>
      </c>
      <c r="W2407" s="38"/>
      <c r="X2407" s="30">
        <v>45908</v>
      </c>
      <c r="Y2407" s="21">
        <f t="shared" si="250"/>
        <v>2</v>
      </c>
      <c r="Z2407" s="21" t="str">
        <f t="shared" si="251"/>
        <v>Saturday</v>
      </c>
      <c r="AA2407" s="21" t="str">
        <f t="shared" si="252"/>
        <v>Monday</v>
      </c>
      <c r="AB2407" s="21" t="str">
        <f>VLOOKUP(U2407,'Currency Sheet'!A:C,3,)</f>
        <v>DOLLAR</v>
      </c>
      <c r="AC2407" s="42" t="str">
        <f>VLOOKUP(P2407,'Customer List'!B:D,3,)</f>
        <v>OutStation</v>
      </c>
    </row>
    <row r="2408" spans="1:29" x14ac:dyDescent="0.25">
      <c r="A2408" s="21">
        <v>2407</v>
      </c>
      <c r="B2408" s="21" t="s">
        <v>3324</v>
      </c>
      <c r="C2408" s="30">
        <v>45894</v>
      </c>
      <c r="D2408" s="30">
        <v>45903</v>
      </c>
      <c r="E2408" s="47">
        <v>304.5</v>
      </c>
      <c r="F2408" s="47">
        <f t="shared" si="247"/>
        <v>26796</v>
      </c>
      <c r="G2408" s="48">
        <f t="shared" si="248"/>
        <v>26796</v>
      </c>
      <c r="H2408" s="21">
        <v>302632</v>
      </c>
      <c r="I2408" s="21" t="s">
        <v>3769</v>
      </c>
      <c r="J2408" s="21">
        <v>1</v>
      </c>
      <c r="K2408" s="21">
        <v>1</v>
      </c>
      <c r="L2408" s="21">
        <f t="shared" si="249"/>
        <v>0</v>
      </c>
      <c r="M2408" s="21" t="s">
        <v>3328</v>
      </c>
      <c r="N2408" s="30">
        <v>45904</v>
      </c>
      <c r="O2408" s="48">
        <v>44051</v>
      </c>
      <c r="P2408" s="21" t="s">
        <v>1011</v>
      </c>
      <c r="Q2408" s="21" t="s">
        <v>2070</v>
      </c>
      <c r="R2408" s="21" t="s">
        <v>637</v>
      </c>
      <c r="S2408" s="3">
        <v>4</v>
      </c>
      <c r="T2408" s="37"/>
      <c r="U2408" s="21" t="s">
        <v>18</v>
      </c>
      <c r="V2408" s="21" t="str">
        <f>VLOOKUP(P2408,'Customer List'!B:C,2,)</f>
        <v>Delhi</v>
      </c>
      <c r="W2408" s="38"/>
      <c r="X2408" s="30">
        <f>IF(OR(R2408 = "PRIYANKA MADAM", R2408 = "DEEPAK", R2408 = "PORTER"),N2408,"")</f>
        <v>45904</v>
      </c>
      <c r="Y2408" s="21">
        <f t="shared" si="250"/>
        <v>0</v>
      </c>
      <c r="Z2408" s="21" t="str">
        <f t="shared" si="251"/>
        <v>Thursday</v>
      </c>
      <c r="AA2408" s="21" t="str">
        <f t="shared" si="252"/>
        <v>Thursday</v>
      </c>
      <c r="AB2408" s="21" t="str">
        <f>VLOOKUP(U2408,'Currency Sheet'!A:C,3,)</f>
        <v>DOLLAR</v>
      </c>
      <c r="AC2408" s="42" t="str">
        <f>VLOOKUP(P2408,'Customer List'!B:D,3,)</f>
        <v>Local</v>
      </c>
    </row>
    <row r="2409" spans="1:29" x14ac:dyDescent="0.25">
      <c r="A2409" s="21">
        <v>2408</v>
      </c>
      <c r="B2409" s="21" t="s">
        <v>3324</v>
      </c>
      <c r="C2409" s="30">
        <v>45894</v>
      </c>
      <c r="D2409" s="30">
        <v>45903</v>
      </c>
      <c r="E2409" s="47">
        <v>326.25</v>
      </c>
      <c r="F2409" s="47">
        <f t="shared" si="247"/>
        <v>28710</v>
      </c>
      <c r="G2409" s="48">
        <f t="shared" si="248"/>
        <v>57420</v>
      </c>
      <c r="H2409" s="21">
        <v>302830</v>
      </c>
      <c r="I2409" s="21" t="s">
        <v>3770</v>
      </c>
      <c r="J2409" s="21">
        <v>2</v>
      </c>
      <c r="K2409" s="21">
        <v>2</v>
      </c>
      <c r="L2409" s="21">
        <f t="shared" si="249"/>
        <v>0</v>
      </c>
      <c r="M2409" s="21" t="s">
        <v>3328</v>
      </c>
      <c r="N2409" s="30">
        <v>45904</v>
      </c>
      <c r="O2409" s="48">
        <v>94395</v>
      </c>
      <c r="P2409" s="21" t="s">
        <v>1011</v>
      </c>
      <c r="Q2409" s="21" t="s">
        <v>2070</v>
      </c>
      <c r="R2409" s="21" t="s">
        <v>637</v>
      </c>
      <c r="S2409" s="3">
        <v>4</v>
      </c>
      <c r="T2409" s="37"/>
      <c r="U2409" s="21" t="s">
        <v>18</v>
      </c>
      <c r="V2409" s="21" t="str">
        <f>VLOOKUP(P2409,'Customer List'!B:C,2,)</f>
        <v>Delhi</v>
      </c>
      <c r="W2409" s="38"/>
      <c r="X2409" s="30">
        <f>IF(OR(R2409 = "PRIYANKA MADAM", R2409 = "DEEPAK", R2409 = "PORTER"),N2409,"")</f>
        <v>45904</v>
      </c>
      <c r="Y2409" s="21">
        <f t="shared" si="250"/>
        <v>0</v>
      </c>
      <c r="Z2409" s="21" t="str">
        <f t="shared" si="251"/>
        <v>Thursday</v>
      </c>
      <c r="AA2409" s="21" t="str">
        <f t="shared" si="252"/>
        <v>Thursday</v>
      </c>
      <c r="AB2409" s="21" t="str">
        <f>VLOOKUP(U2409,'Currency Sheet'!A:C,3,)</f>
        <v>DOLLAR</v>
      </c>
      <c r="AC2409" s="42" t="str">
        <f>VLOOKUP(P2409,'Customer List'!B:D,3,)</f>
        <v>Local</v>
      </c>
    </row>
    <row r="2410" spans="1:29" x14ac:dyDescent="0.25">
      <c r="A2410" s="21">
        <v>2409</v>
      </c>
      <c r="B2410" s="21" t="s">
        <v>3324</v>
      </c>
      <c r="C2410" s="30">
        <v>45894</v>
      </c>
      <c r="D2410" s="30">
        <v>45903</v>
      </c>
      <c r="E2410" s="47">
        <v>204.4</v>
      </c>
      <c r="F2410" s="47">
        <f t="shared" si="247"/>
        <v>17987.2</v>
      </c>
      <c r="G2410" s="48">
        <f t="shared" si="248"/>
        <v>17987.2</v>
      </c>
      <c r="H2410" s="21">
        <v>304014</v>
      </c>
      <c r="I2410" s="21" t="s">
        <v>3771</v>
      </c>
      <c r="J2410" s="21">
        <v>1</v>
      </c>
      <c r="K2410" s="21">
        <v>1</v>
      </c>
      <c r="L2410" s="21">
        <f t="shared" si="249"/>
        <v>0</v>
      </c>
      <c r="M2410" s="21" t="s">
        <v>3373</v>
      </c>
      <c r="N2410" s="30">
        <v>45906</v>
      </c>
      <c r="O2410" s="48">
        <v>29419</v>
      </c>
      <c r="P2410" s="21" t="s">
        <v>1894</v>
      </c>
      <c r="Q2410" s="21">
        <v>58155325373</v>
      </c>
      <c r="R2410" s="21" t="s">
        <v>40</v>
      </c>
      <c r="S2410" s="3">
        <v>4</v>
      </c>
      <c r="T2410" s="37"/>
      <c r="U2410" s="21" t="s">
        <v>18</v>
      </c>
      <c r="V2410" s="21" t="str">
        <f>VLOOKUP(P2410,'Customer List'!B:C,2,)</f>
        <v>Banglore</v>
      </c>
      <c r="W2410" s="38"/>
      <c r="X2410" s="30">
        <v>45908</v>
      </c>
      <c r="Y2410" s="21">
        <f t="shared" si="250"/>
        <v>2</v>
      </c>
      <c r="Z2410" s="21" t="str">
        <f t="shared" si="251"/>
        <v>Saturday</v>
      </c>
      <c r="AA2410" s="21" t="str">
        <f t="shared" si="252"/>
        <v>Monday</v>
      </c>
      <c r="AB2410" s="21" t="str">
        <f>VLOOKUP(U2410,'Currency Sheet'!A:C,3,)</f>
        <v>DOLLAR</v>
      </c>
      <c r="AC2410" s="42" t="str">
        <f>VLOOKUP(P2410,'Customer List'!B:D,3,)</f>
        <v>OutStation</v>
      </c>
    </row>
    <row r="2411" spans="1:29" x14ac:dyDescent="0.25">
      <c r="A2411" s="21">
        <v>2410</v>
      </c>
      <c r="B2411" s="21" t="s">
        <v>3324</v>
      </c>
      <c r="C2411" s="30">
        <v>45894</v>
      </c>
      <c r="D2411" s="30">
        <v>45903</v>
      </c>
      <c r="E2411" s="47">
        <v>238</v>
      </c>
      <c r="F2411" s="47">
        <f t="shared" si="247"/>
        <v>20944</v>
      </c>
      <c r="G2411" s="48">
        <f t="shared" si="248"/>
        <v>83776</v>
      </c>
      <c r="H2411" s="21">
        <v>304028</v>
      </c>
      <c r="I2411" s="21" t="s">
        <v>3772</v>
      </c>
      <c r="J2411" s="21">
        <v>4</v>
      </c>
      <c r="K2411" s="21">
        <v>4</v>
      </c>
      <c r="L2411" s="21">
        <f t="shared" si="249"/>
        <v>0</v>
      </c>
      <c r="M2411" s="21" t="s">
        <v>3328</v>
      </c>
      <c r="N2411" s="30">
        <v>45904</v>
      </c>
      <c r="O2411" s="48">
        <v>126480</v>
      </c>
      <c r="P2411" s="21" t="s">
        <v>1011</v>
      </c>
      <c r="Q2411" s="21" t="s">
        <v>2070</v>
      </c>
      <c r="R2411" s="21" t="s">
        <v>637</v>
      </c>
      <c r="S2411" s="3">
        <v>4</v>
      </c>
      <c r="T2411" s="37"/>
      <c r="U2411" s="21" t="s">
        <v>18</v>
      </c>
      <c r="V2411" s="21" t="str">
        <f>VLOOKUP(P2411,'Customer List'!B:C,2,)</f>
        <v>Delhi</v>
      </c>
      <c r="W2411" s="38"/>
      <c r="X2411" s="30">
        <f>IF(OR(R2411 = "PRIYANKA MADAM", R2411 = "DEEPAK", R2411 = "PORTER"),N2411,"")</f>
        <v>45904</v>
      </c>
      <c r="Y2411" s="21">
        <f t="shared" si="250"/>
        <v>0</v>
      </c>
      <c r="Z2411" s="21" t="str">
        <f t="shared" si="251"/>
        <v>Thursday</v>
      </c>
      <c r="AA2411" s="21" t="str">
        <f t="shared" si="252"/>
        <v>Thursday</v>
      </c>
      <c r="AB2411" s="21" t="str">
        <f>VLOOKUP(U2411,'Currency Sheet'!A:C,3,)</f>
        <v>DOLLAR</v>
      </c>
      <c r="AC2411" s="42" t="str">
        <f>VLOOKUP(P2411,'Customer List'!B:D,3,)</f>
        <v>Local</v>
      </c>
    </row>
    <row r="2412" spans="1:29" x14ac:dyDescent="0.25">
      <c r="A2412" s="21">
        <v>2411</v>
      </c>
      <c r="B2412" s="21" t="s">
        <v>3324</v>
      </c>
      <c r="C2412" s="30">
        <v>45894</v>
      </c>
      <c r="D2412" s="30">
        <v>45903</v>
      </c>
      <c r="E2412" s="47">
        <v>326.25</v>
      </c>
      <c r="F2412" s="47">
        <f t="shared" si="247"/>
        <v>28710</v>
      </c>
      <c r="G2412" s="48">
        <f t="shared" si="248"/>
        <v>57420</v>
      </c>
      <c r="H2412" s="21">
        <v>304134</v>
      </c>
      <c r="I2412" s="21" t="s">
        <v>3773</v>
      </c>
      <c r="J2412" s="21">
        <v>2</v>
      </c>
      <c r="K2412" s="21">
        <v>2</v>
      </c>
      <c r="L2412" s="21">
        <f t="shared" si="249"/>
        <v>0</v>
      </c>
      <c r="M2412" s="21" t="s">
        <v>3372</v>
      </c>
      <c r="N2412" s="30">
        <v>45906</v>
      </c>
      <c r="O2412" s="48">
        <v>87652.5</v>
      </c>
      <c r="P2412" s="21" t="s">
        <v>1894</v>
      </c>
      <c r="Q2412" s="21">
        <v>58155325373</v>
      </c>
      <c r="R2412" s="21" t="s">
        <v>40</v>
      </c>
      <c r="S2412" s="3">
        <v>4</v>
      </c>
      <c r="T2412" s="37"/>
      <c r="U2412" s="21" t="s">
        <v>18</v>
      </c>
      <c r="V2412" s="21" t="str">
        <f>VLOOKUP(P2412,'Customer List'!B:C,2,)</f>
        <v>Banglore</v>
      </c>
      <c r="W2412" s="38"/>
      <c r="X2412" s="30">
        <v>45908</v>
      </c>
      <c r="Y2412" s="21">
        <f t="shared" si="250"/>
        <v>2</v>
      </c>
      <c r="Z2412" s="21" t="str">
        <f t="shared" si="251"/>
        <v>Saturday</v>
      </c>
      <c r="AA2412" s="21" t="str">
        <f t="shared" si="252"/>
        <v>Monday</v>
      </c>
      <c r="AB2412" s="21" t="str">
        <f>VLOOKUP(U2412,'Currency Sheet'!A:C,3,)</f>
        <v>DOLLAR</v>
      </c>
      <c r="AC2412" s="42" t="str">
        <f>VLOOKUP(P2412,'Customer List'!B:D,3,)</f>
        <v>OutStation</v>
      </c>
    </row>
    <row r="2413" spans="1:29" x14ac:dyDescent="0.25">
      <c r="A2413" s="21">
        <v>2412</v>
      </c>
      <c r="B2413" s="21" t="s">
        <v>3324</v>
      </c>
      <c r="C2413" s="30">
        <v>45894</v>
      </c>
      <c r="D2413" s="30">
        <v>45903</v>
      </c>
      <c r="E2413" s="47">
        <v>100.1</v>
      </c>
      <c r="F2413" s="47">
        <f t="shared" si="247"/>
        <v>8808.7999999999993</v>
      </c>
      <c r="G2413" s="48">
        <f t="shared" si="248"/>
        <v>8808.7999999999993</v>
      </c>
      <c r="H2413" s="21">
        <v>304145</v>
      </c>
      <c r="I2413" s="21" t="s">
        <v>3774</v>
      </c>
      <c r="J2413" s="21">
        <v>1</v>
      </c>
      <c r="K2413" s="21">
        <v>1</v>
      </c>
      <c r="L2413" s="21">
        <f t="shared" si="249"/>
        <v>0</v>
      </c>
      <c r="M2413" s="21" t="s">
        <v>3533</v>
      </c>
      <c r="N2413" s="30">
        <v>45915</v>
      </c>
      <c r="O2413" s="48">
        <v>14850.55</v>
      </c>
      <c r="P2413" s="21" t="s">
        <v>194</v>
      </c>
      <c r="Q2413" s="21">
        <v>58155693046</v>
      </c>
      <c r="R2413" s="21" t="s">
        <v>40</v>
      </c>
      <c r="S2413" s="3">
        <v>4</v>
      </c>
      <c r="T2413" s="37"/>
      <c r="U2413" s="21" t="s">
        <v>18</v>
      </c>
      <c r="V2413" s="21" t="str">
        <f>VLOOKUP(P2413,'Customer List'!B:C,2,)</f>
        <v>Kanpur</v>
      </c>
      <c r="W2413" s="38"/>
      <c r="X2413" s="30">
        <v>45917</v>
      </c>
      <c r="Y2413" s="21">
        <f t="shared" si="250"/>
        <v>2</v>
      </c>
      <c r="Z2413" s="21" t="str">
        <f t="shared" si="251"/>
        <v>Monday</v>
      </c>
      <c r="AA2413" s="21" t="str">
        <f t="shared" si="252"/>
        <v>Wednesday</v>
      </c>
      <c r="AB2413" s="21" t="str">
        <f>VLOOKUP(U2413,'Currency Sheet'!A:C,3,)</f>
        <v>DOLLAR</v>
      </c>
      <c r="AC2413" s="42" t="str">
        <f>VLOOKUP(P2413,'Customer List'!B:D,3,)</f>
        <v>OutStation</v>
      </c>
    </row>
    <row r="2414" spans="1:29" x14ac:dyDescent="0.25">
      <c r="A2414" s="21">
        <v>2413</v>
      </c>
      <c r="B2414" s="21" t="s">
        <v>3324</v>
      </c>
      <c r="C2414" s="30">
        <v>45894</v>
      </c>
      <c r="D2414" s="30">
        <v>45903</v>
      </c>
      <c r="E2414" s="47">
        <v>221.2</v>
      </c>
      <c r="F2414" s="47">
        <f t="shared" si="247"/>
        <v>19465.599999999999</v>
      </c>
      <c r="G2414" s="48">
        <f t="shared" si="248"/>
        <v>38931.199999999997</v>
      </c>
      <c r="H2414" s="21">
        <v>304810</v>
      </c>
      <c r="I2414" s="21" t="s">
        <v>3775</v>
      </c>
      <c r="J2414" s="21">
        <v>2</v>
      </c>
      <c r="K2414" s="21">
        <v>2</v>
      </c>
      <c r="L2414" s="21">
        <f t="shared" si="249"/>
        <v>0</v>
      </c>
      <c r="M2414" s="21" t="s">
        <v>3372</v>
      </c>
      <c r="N2414" s="30">
        <v>45906</v>
      </c>
      <c r="O2414" s="48">
        <v>63674</v>
      </c>
      <c r="P2414" s="21" t="s">
        <v>1894</v>
      </c>
      <c r="Q2414" s="21">
        <v>58155325373</v>
      </c>
      <c r="R2414" s="21" t="s">
        <v>40</v>
      </c>
      <c r="S2414" s="3">
        <v>4</v>
      </c>
      <c r="T2414" s="37"/>
      <c r="U2414" s="21" t="s">
        <v>18</v>
      </c>
      <c r="V2414" s="21" t="str">
        <f>VLOOKUP(P2414,'Customer List'!B:C,2,)</f>
        <v>Banglore</v>
      </c>
      <c r="W2414" s="38"/>
      <c r="X2414" s="30">
        <v>45908</v>
      </c>
      <c r="Y2414" s="21">
        <f t="shared" si="250"/>
        <v>2</v>
      </c>
      <c r="Z2414" s="21" t="str">
        <f t="shared" si="251"/>
        <v>Saturday</v>
      </c>
      <c r="AA2414" s="21" t="str">
        <f t="shared" si="252"/>
        <v>Monday</v>
      </c>
      <c r="AB2414" s="21" t="str">
        <f>VLOOKUP(U2414,'Currency Sheet'!A:C,3,)</f>
        <v>DOLLAR</v>
      </c>
      <c r="AC2414" s="42" t="str">
        <f>VLOOKUP(P2414,'Customer List'!B:D,3,)</f>
        <v>OutStation</v>
      </c>
    </row>
    <row r="2415" spans="1:29" x14ac:dyDescent="0.25">
      <c r="A2415" s="21">
        <v>2414</v>
      </c>
      <c r="B2415" s="21" t="s">
        <v>3324</v>
      </c>
      <c r="C2415" s="30">
        <v>45894</v>
      </c>
      <c r="D2415" s="30">
        <v>45903</v>
      </c>
      <c r="E2415" s="47">
        <v>205.1</v>
      </c>
      <c r="F2415" s="47">
        <f t="shared" si="247"/>
        <v>18048.8</v>
      </c>
      <c r="G2415" s="48">
        <f t="shared" si="248"/>
        <v>18048.8</v>
      </c>
      <c r="H2415" s="21">
        <v>307608</v>
      </c>
      <c r="I2415" s="21" t="s">
        <v>3776</v>
      </c>
      <c r="J2415" s="21">
        <v>1</v>
      </c>
      <c r="K2415" s="21">
        <v>1</v>
      </c>
      <c r="L2415" s="21">
        <f t="shared" si="249"/>
        <v>0</v>
      </c>
      <c r="M2415" s="21" t="s">
        <v>3372</v>
      </c>
      <c r="N2415" s="30">
        <v>45906</v>
      </c>
      <c r="O2415" s="48">
        <v>29519.75</v>
      </c>
      <c r="P2415" s="21" t="s">
        <v>1894</v>
      </c>
      <c r="Q2415" s="21">
        <v>58155325373</v>
      </c>
      <c r="R2415" s="21" t="s">
        <v>40</v>
      </c>
      <c r="S2415" s="3">
        <v>4</v>
      </c>
      <c r="T2415" s="37"/>
      <c r="U2415" s="21" t="s">
        <v>18</v>
      </c>
      <c r="V2415" s="21" t="str">
        <f>VLOOKUP(P2415,'Customer List'!B:C,2,)</f>
        <v>Banglore</v>
      </c>
      <c r="W2415" s="38"/>
      <c r="X2415" s="30">
        <v>45908</v>
      </c>
      <c r="Y2415" s="21">
        <f t="shared" si="250"/>
        <v>2</v>
      </c>
      <c r="Z2415" s="21" t="str">
        <f t="shared" si="251"/>
        <v>Saturday</v>
      </c>
      <c r="AA2415" s="21" t="str">
        <f t="shared" si="252"/>
        <v>Monday</v>
      </c>
      <c r="AB2415" s="21" t="str">
        <f>VLOOKUP(U2415,'Currency Sheet'!A:C,3,)</f>
        <v>DOLLAR</v>
      </c>
      <c r="AC2415" s="42" t="str">
        <f>VLOOKUP(P2415,'Customer List'!B:D,3,)</f>
        <v>OutStation</v>
      </c>
    </row>
    <row r="2416" spans="1:29" x14ac:dyDescent="0.25">
      <c r="A2416" s="21">
        <v>2415</v>
      </c>
      <c r="B2416" s="21" t="s">
        <v>3324</v>
      </c>
      <c r="C2416" s="30">
        <v>45894</v>
      </c>
      <c r="D2416" s="30">
        <v>45903</v>
      </c>
      <c r="E2416" s="47">
        <v>293.25</v>
      </c>
      <c r="F2416" s="47">
        <f t="shared" si="247"/>
        <v>25806</v>
      </c>
      <c r="G2416" s="48">
        <f t="shared" si="248"/>
        <v>25806</v>
      </c>
      <c r="H2416" s="21">
        <v>309218</v>
      </c>
      <c r="I2416" s="21" t="s">
        <v>3777</v>
      </c>
      <c r="J2416" s="21">
        <v>1</v>
      </c>
      <c r="K2416" s="21">
        <v>1</v>
      </c>
      <c r="L2416" s="21">
        <f t="shared" si="249"/>
        <v>0</v>
      </c>
      <c r="M2416" s="21" t="s">
        <v>3328</v>
      </c>
      <c r="N2416" s="30">
        <v>45904</v>
      </c>
      <c r="O2416" s="48">
        <v>42424</v>
      </c>
      <c r="P2416" s="21" t="s">
        <v>1011</v>
      </c>
      <c r="Q2416" s="21" t="s">
        <v>2070</v>
      </c>
      <c r="R2416" s="21" t="s">
        <v>637</v>
      </c>
      <c r="S2416" s="3">
        <v>4</v>
      </c>
      <c r="T2416" s="37"/>
      <c r="U2416" s="21" t="s">
        <v>18</v>
      </c>
      <c r="V2416" s="21" t="str">
        <f>VLOOKUP(P2416,'Customer List'!B:C,2,)</f>
        <v>Delhi</v>
      </c>
      <c r="W2416" s="38"/>
      <c r="X2416" s="30">
        <f>IF(OR(R2416 = "PRIYANKA MADAM", R2416 = "DEEPAK", R2416 = "PORTER"),N2416,"")</f>
        <v>45904</v>
      </c>
      <c r="Y2416" s="21">
        <f t="shared" si="250"/>
        <v>0</v>
      </c>
      <c r="Z2416" s="21" t="str">
        <f t="shared" si="251"/>
        <v>Thursday</v>
      </c>
      <c r="AA2416" s="21" t="str">
        <f t="shared" si="252"/>
        <v>Thursday</v>
      </c>
      <c r="AB2416" s="21" t="str">
        <f>VLOOKUP(U2416,'Currency Sheet'!A:C,3,)</f>
        <v>DOLLAR</v>
      </c>
      <c r="AC2416" s="42" t="str">
        <f>VLOOKUP(P2416,'Customer List'!B:D,3,)</f>
        <v>Local</v>
      </c>
    </row>
    <row r="2417" spans="1:29" x14ac:dyDescent="0.25">
      <c r="A2417" s="21">
        <v>2416</v>
      </c>
      <c r="B2417" s="21" t="s">
        <v>3324</v>
      </c>
      <c r="C2417" s="30">
        <v>45894</v>
      </c>
      <c r="D2417" s="30">
        <v>45903</v>
      </c>
      <c r="E2417" s="47">
        <v>285.75</v>
      </c>
      <c r="F2417" s="47">
        <f t="shared" si="247"/>
        <v>25146</v>
      </c>
      <c r="G2417" s="48">
        <f t="shared" si="248"/>
        <v>25146</v>
      </c>
      <c r="H2417" s="21">
        <v>310930</v>
      </c>
      <c r="I2417" s="21" t="s">
        <v>3778</v>
      </c>
      <c r="J2417" s="21">
        <v>1</v>
      </c>
      <c r="K2417" s="21">
        <v>1</v>
      </c>
      <c r="L2417" s="21">
        <f t="shared" si="249"/>
        <v>0</v>
      </c>
      <c r="M2417" s="21" t="s">
        <v>3372</v>
      </c>
      <c r="N2417" s="30">
        <v>45906</v>
      </c>
      <c r="O2417" s="48">
        <v>38385.75</v>
      </c>
      <c r="P2417" s="21" t="s">
        <v>1894</v>
      </c>
      <c r="Q2417" s="21">
        <v>58155325373</v>
      </c>
      <c r="R2417" s="21" t="s">
        <v>40</v>
      </c>
      <c r="S2417" s="3">
        <v>4</v>
      </c>
      <c r="T2417" s="37"/>
      <c r="U2417" s="21" t="s">
        <v>18</v>
      </c>
      <c r="V2417" s="21" t="str">
        <f>VLOOKUP(P2417,'Customer List'!B:C,2,)</f>
        <v>Banglore</v>
      </c>
      <c r="W2417" s="38"/>
      <c r="X2417" s="30">
        <v>45908</v>
      </c>
      <c r="Y2417" s="21">
        <f t="shared" si="250"/>
        <v>2</v>
      </c>
      <c r="Z2417" s="21" t="str">
        <f t="shared" si="251"/>
        <v>Saturday</v>
      </c>
      <c r="AA2417" s="21" t="str">
        <f t="shared" si="252"/>
        <v>Monday</v>
      </c>
      <c r="AB2417" s="21" t="str">
        <f>VLOOKUP(U2417,'Currency Sheet'!A:C,3,)</f>
        <v>DOLLAR</v>
      </c>
      <c r="AC2417" s="42" t="str">
        <f>VLOOKUP(P2417,'Customer List'!B:D,3,)</f>
        <v>OutStation</v>
      </c>
    </row>
    <row r="2418" spans="1:29" x14ac:dyDescent="0.25">
      <c r="A2418" s="21">
        <v>2417</v>
      </c>
      <c r="B2418" s="21" t="s">
        <v>3324</v>
      </c>
      <c r="C2418" s="30">
        <v>45894</v>
      </c>
      <c r="D2418" s="30">
        <v>45903</v>
      </c>
      <c r="E2418" s="47">
        <v>19.600000000000001</v>
      </c>
      <c r="F2418" s="47">
        <f t="shared" si="247"/>
        <v>1724.8000000000002</v>
      </c>
      <c r="G2418" s="48">
        <f t="shared" si="248"/>
        <v>1724.8000000000002</v>
      </c>
      <c r="H2418" s="21">
        <v>317307</v>
      </c>
      <c r="I2418" s="21" t="s">
        <v>3779</v>
      </c>
      <c r="J2418" s="21">
        <v>1</v>
      </c>
      <c r="K2418" s="21">
        <v>1</v>
      </c>
      <c r="L2418" s="21">
        <f t="shared" si="249"/>
        <v>0</v>
      </c>
      <c r="M2418" s="21" t="s">
        <v>3533</v>
      </c>
      <c r="N2418" s="30">
        <v>45915</v>
      </c>
      <c r="O2418" s="48">
        <v>2907.8</v>
      </c>
      <c r="P2418" s="21" t="s">
        <v>194</v>
      </c>
      <c r="Q2418" s="21">
        <v>58155693046</v>
      </c>
      <c r="R2418" s="21" t="s">
        <v>40</v>
      </c>
      <c r="S2418" s="3">
        <v>4</v>
      </c>
      <c r="T2418" s="37"/>
      <c r="U2418" s="21" t="s">
        <v>18</v>
      </c>
      <c r="V2418" s="21" t="str">
        <f>VLOOKUP(P2418,'Customer List'!B:C,2,)</f>
        <v>Kanpur</v>
      </c>
      <c r="W2418" s="38"/>
      <c r="X2418" s="30">
        <v>45917</v>
      </c>
      <c r="Y2418" s="21">
        <f t="shared" si="250"/>
        <v>2</v>
      </c>
      <c r="Z2418" s="21" t="str">
        <f t="shared" si="251"/>
        <v>Monday</v>
      </c>
      <c r="AA2418" s="21" t="str">
        <f t="shared" si="252"/>
        <v>Wednesday</v>
      </c>
      <c r="AB2418" s="21" t="str">
        <f>VLOOKUP(U2418,'Currency Sheet'!A:C,3,)</f>
        <v>DOLLAR</v>
      </c>
      <c r="AC2418" s="42" t="str">
        <f>VLOOKUP(P2418,'Customer List'!B:D,3,)</f>
        <v>OutStation</v>
      </c>
    </row>
    <row r="2419" spans="1:29" x14ac:dyDescent="0.25">
      <c r="A2419" s="21">
        <v>2418</v>
      </c>
      <c r="B2419" s="21" t="s">
        <v>3324</v>
      </c>
      <c r="C2419" s="30">
        <v>45894</v>
      </c>
      <c r="D2419" s="30">
        <v>45903</v>
      </c>
      <c r="E2419" s="47">
        <v>23.1</v>
      </c>
      <c r="F2419" s="47">
        <f t="shared" si="247"/>
        <v>2032.8000000000002</v>
      </c>
      <c r="G2419" s="48">
        <f t="shared" si="248"/>
        <v>2032.8000000000002</v>
      </c>
      <c r="H2419" s="21">
        <v>317415</v>
      </c>
      <c r="I2419" s="21" t="s">
        <v>3780</v>
      </c>
      <c r="J2419" s="21">
        <v>1</v>
      </c>
      <c r="K2419" s="21">
        <v>1</v>
      </c>
      <c r="L2419" s="21">
        <f t="shared" si="249"/>
        <v>0</v>
      </c>
      <c r="M2419" s="21" t="s">
        <v>3533</v>
      </c>
      <c r="N2419" s="30">
        <v>45915</v>
      </c>
      <c r="O2419" s="48">
        <v>3427.05</v>
      </c>
      <c r="P2419" s="21" t="s">
        <v>194</v>
      </c>
      <c r="Q2419" s="21">
        <v>58155693046</v>
      </c>
      <c r="R2419" s="21" t="s">
        <v>40</v>
      </c>
      <c r="S2419" s="3">
        <v>4</v>
      </c>
      <c r="T2419" s="37"/>
      <c r="U2419" s="21" t="s">
        <v>18</v>
      </c>
      <c r="V2419" s="21" t="str">
        <f>VLOOKUP(P2419,'Customer List'!B:C,2,)</f>
        <v>Kanpur</v>
      </c>
      <c r="W2419" s="38"/>
      <c r="X2419" s="30">
        <v>45917</v>
      </c>
      <c r="Y2419" s="21">
        <f t="shared" si="250"/>
        <v>2</v>
      </c>
      <c r="Z2419" s="21" t="str">
        <f t="shared" si="251"/>
        <v>Monday</v>
      </c>
      <c r="AA2419" s="21" t="str">
        <f t="shared" si="252"/>
        <v>Wednesday</v>
      </c>
      <c r="AB2419" s="21" t="str">
        <f>VLOOKUP(U2419,'Currency Sheet'!A:C,3,)</f>
        <v>DOLLAR</v>
      </c>
      <c r="AC2419" s="42" t="str">
        <f>VLOOKUP(P2419,'Customer List'!B:D,3,)</f>
        <v>OutStation</v>
      </c>
    </row>
    <row r="2420" spans="1:29" x14ac:dyDescent="0.25">
      <c r="A2420" s="21">
        <v>2419</v>
      </c>
      <c r="B2420" s="21" t="s">
        <v>3324</v>
      </c>
      <c r="C2420" s="30">
        <v>45894</v>
      </c>
      <c r="D2420" s="30">
        <v>45903</v>
      </c>
      <c r="E2420" s="47">
        <v>185.5</v>
      </c>
      <c r="F2420" s="47">
        <f t="shared" si="247"/>
        <v>16324</v>
      </c>
      <c r="G2420" s="48">
        <f t="shared" si="248"/>
        <v>32648</v>
      </c>
      <c r="H2420" s="21">
        <v>317426</v>
      </c>
      <c r="I2420" s="21" t="s">
        <v>3781</v>
      </c>
      <c r="J2420" s="21">
        <v>2</v>
      </c>
      <c r="K2420" s="21">
        <v>2</v>
      </c>
      <c r="L2420" s="21">
        <f t="shared" si="249"/>
        <v>0</v>
      </c>
      <c r="M2420" s="21" t="s">
        <v>3372</v>
      </c>
      <c r="N2420" s="30">
        <v>45906</v>
      </c>
      <c r="O2420" s="48">
        <v>53397.5</v>
      </c>
      <c r="P2420" s="21" t="s">
        <v>1894</v>
      </c>
      <c r="Q2420" s="21">
        <v>58155325373</v>
      </c>
      <c r="R2420" s="21" t="s">
        <v>40</v>
      </c>
      <c r="S2420" s="3">
        <v>4</v>
      </c>
      <c r="T2420" s="37"/>
      <c r="U2420" s="21" t="s">
        <v>18</v>
      </c>
      <c r="V2420" s="21" t="str">
        <f>VLOOKUP(P2420,'Customer List'!B:C,2,)</f>
        <v>Banglore</v>
      </c>
      <c r="W2420" s="38"/>
      <c r="X2420" s="30">
        <v>45908</v>
      </c>
      <c r="Y2420" s="21">
        <f t="shared" si="250"/>
        <v>2</v>
      </c>
      <c r="Z2420" s="21" t="str">
        <f t="shared" si="251"/>
        <v>Saturday</v>
      </c>
      <c r="AA2420" s="21" t="str">
        <f t="shared" si="252"/>
        <v>Monday</v>
      </c>
      <c r="AB2420" s="21" t="str">
        <f>VLOOKUP(U2420,'Currency Sheet'!A:C,3,)</f>
        <v>DOLLAR</v>
      </c>
      <c r="AC2420" s="42" t="str">
        <f>VLOOKUP(P2420,'Customer List'!B:D,3,)</f>
        <v>OutStation</v>
      </c>
    </row>
    <row r="2421" spans="1:29" x14ac:dyDescent="0.25">
      <c r="A2421" s="21">
        <v>2420</v>
      </c>
      <c r="B2421" s="21" t="s">
        <v>3324</v>
      </c>
      <c r="C2421" s="30">
        <v>45894</v>
      </c>
      <c r="D2421" s="30">
        <v>45903</v>
      </c>
      <c r="E2421" s="47">
        <v>305.25</v>
      </c>
      <c r="F2421" s="47">
        <f t="shared" si="247"/>
        <v>26862</v>
      </c>
      <c r="G2421" s="48">
        <f t="shared" si="248"/>
        <v>53724</v>
      </c>
      <c r="H2421" s="21">
        <v>318340</v>
      </c>
      <c r="I2421" s="21" t="s">
        <v>3782</v>
      </c>
      <c r="J2421" s="21">
        <v>2</v>
      </c>
      <c r="K2421" s="21">
        <v>2</v>
      </c>
      <c r="L2421" s="21">
        <f t="shared" si="249"/>
        <v>0</v>
      </c>
      <c r="M2421" s="21" t="s">
        <v>3372</v>
      </c>
      <c r="N2421" s="30">
        <v>45906</v>
      </c>
      <c r="O2421" s="48">
        <v>82010.5</v>
      </c>
      <c r="P2421" s="21" t="s">
        <v>1894</v>
      </c>
      <c r="Q2421" s="21">
        <v>58155325373</v>
      </c>
      <c r="R2421" s="21" t="s">
        <v>40</v>
      </c>
      <c r="S2421" s="3">
        <v>4</v>
      </c>
      <c r="T2421" s="37"/>
      <c r="U2421" s="21" t="s">
        <v>18</v>
      </c>
      <c r="V2421" s="21" t="str">
        <f>VLOOKUP(P2421,'Customer List'!B:C,2,)</f>
        <v>Banglore</v>
      </c>
      <c r="W2421" s="38"/>
      <c r="X2421" s="30">
        <v>45908</v>
      </c>
      <c r="Y2421" s="21">
        <f t="shared" si="250"/>
        <v>2</v>
      </c>
      <c r="Z2421" s="21" t="str">
        <f t="shared" si="251"/>
        <v>Saturday</v>
      </c>
      <c r="AA2421" s="21" t="str">
        <f t="shared" si="252"/>
        <v>Monday</v>
      </c>
      <c r="AB2421" s="21" t="str">
        <f>VLOOKUP(U2421,'Currency Sheet'!A:C,3,)</f>
        <v>DOLLAR</v>
      </c>
      <c r="AC2421" s="42" t="str">
        <f>VLOOKUP(P2421,'Customer List'!B:D,3,)</f>
        <v>OutStation</v>
      </c>
    </row>
    <row r="2422" spans="1:29" x14ac:dyDescent="0.25">
      <c r="A2422" s="21">
        <v>2421</v>
      </c>
      <c r="B2422" s="21" t="s">
        <v>3324</v>
      </c>
      <c r="C2422" s="30">
        <v>45894</v>
      </c>
      <c r="D2422" s="30">
        <v>45903</v>
      </c>
      <c r="E2422" s="47">
        <v>301.5</v>
      </c>
      <c r="F2422" s="47">
        <f t="shared" si="247"/>
        <v>26532</v>
      </c>
      <c r="G2422" s="48">
        <f t="shared" si="248"/>
        <v>106128</v>
      </c>
      <c r="H2422" s="21">
        <v>329932</v>
      </c>
      <c r="I2422" s="21" t="s">
        <v>3783</v>
      </c>
      <c r="J2422" s="21">
        <v>4</v>
      </c>
      <c r="K2422" s="21">
        <v>4</v>
      </c>
      <c r="L2422" s="21">
        <f t="shared" si="249"/>
        <v>0</v>
      </c>
      <c r="M2422" s="21" t="s">
        <v>3372</v>
      </c>
      <c r="N2422" s="30">
        <v>45906</v>
      </c>
      <c r="O2422" s="48">
        <v>162006</v>
      </c>
      <c r="P2422" s="21" t="s">
        <v>1894</v>
      </c>
      <c r="Q2422" s="21">
        <v>58155325373</v>
      </c>
      <c r="R2422" s="21" t="s">
        <v>40</v>
      </c>
      <c r="S2422" s="3">
        <v>4</v>
      </c>
      <c r="T2422" s="37"/>
      <c r="U2422" s="21" t="s">
        <v>18</v>
      </c>
      <c r="V2422" s="21" t="str">
        <f>VLOOKUP(P2422,'Customer List'!B:C,2,)</f>
        <v>Banglore</v>
      </c>
      <c r="W2422" s="38"/>
      <c r="X2422" s="30">
        <v>45908</v>
      </c>
      <c r="Y2422" s="21">
        <f t="shared" si="250"/>
        <v>2</v>
      </c>
      <c r="Z2422" s="21" t="str">
        <f t="shared" si="251"/>
        <v>Saturday</v>
      </c>
      <c r="AA2422" s="21" t="str">
        <f t="shared" si="252"/>
        <v>Monday</v>
      </c>
      <c r="AB2422" s="21" t="str">
        <f>VLOOKUP(U2422,'Currency Sheet'!A:C,3,)</f>
        <v>DOLLAR</v>
      </c>
      <c r="AC2422" s="42" t="str">
        <f>VLOOKUP(P2422,'Customer List'!B:D,3,)</f>
        <v>OutStation</v>
      </c>
    </row>
    <row r="2423" spans="1:29" x14ac:dyDescent="0.25">
      <c r="A2423" s="21">
        <v>2422</v>
      </c>
      <c r="B2423" s="21" t="s">
        <v>3324</v>
      </c>
      <c r="C2423" s="30">
        <v>45894</v>
      </c>
      <c r="D2423" s="30">
        <v>45903</v>
      </c>
      <c r="E2423" s="47">
        <v>204.4</v>
      </c>
      <c r="F2423" s="47">
        <f t="shared" si="247"/>
        <v>17987.2</v>
      </c>
      <c r="G2423" s="48">
        <f t="shared" si="248"/>
        <v>17987.2</v>
      </c>
      <c r="H2423" s="21">
        <v>331806</v>
      </c>
      <c r="I2423" s="21" t="s">
        <v>3784</v>
      </c>
      <c r="J2423" s="21">
        <v>1</v>
      </c>
      <c r="K2423" s="21">
        <v>1</v>
      </c>
      <c r="L2423" s="21">
        <f t="shared" si="249"/>
        <v>0</v>
      </c>
      <c r="M2423" s="21" t="s">
        <v>3328</v>
      </c>
      <c r="N2423" s="30">
        <v>45904</v>
      </c>
      <c r="O2423" s="48">
        <v>27156</v>
      </c>
      <c r="P2423" s="21" t="s">
        <v>1011</v>
      </c>
      <c r="Q2423" s="21" t="s">
        <v>2070</v>
      </c>
      <c r="R2423" s="21" t="s">
        <v>637</v>
      </c>
      <c r="S2423" s="3">
        <v>4</v>
      </c>
      <c r="T2423" s="37"/>
      <c r="U2423" s="21" t="s">
        <v>18</v>
      </c>
      <c r="V2423" s="21" t="str">
        <f>VLOOKUP(P2423,'Customer List'!B:C,2,)</f>
        <v>Delhi</v>
      </c>
      <c r="W2423" s="38"/>
      <c r="X2423" s="30">
        <f>IF(OR(R2423 = "PRIYANKA MADAM", R2423 = "DEEPAK", R2423 = "PORTER"),N2423,"")</f>
        <v>45904</v>
      </c>
      <c r="Y2423" s="21">
        <f t="shared" si="250"/>
        <v>0</v>
      </c>
      <c r="Z2423" s="21" t="str">
        <f t="shared" si="251"/>
        <v>Thursday</v>
      </c>
      <c r="AA2423" s="21" t="str">
        <f t="shared" si="252"/>
        <v>Thursday</v>
      </c>
      <c r="AB2423" s="21" t="str">
        <f>VLOOKUP(U2423,'Currency Sheet'!A:C,3,)</f>
        <v>DOLLAR</v>
      </c>
      <c r="AC2423" s="42" t="str">
        <f>VLOOKUP(P2423,'Customer List'!B:D,3,)</f>
        <v>Local</v>
      </c>
    </row>
    <row r="2424" spans="1:29" x14ac:dyDescent="0.25">
      <c r="A2424" s="21">
        <v>2423</v>
      </c>
      <c r="B2424" s="21" t="s">
        <v>3324</v>
      </c>
      <c r="C2424" s="30">
        <v>45894</v>
      </c>
      <c r="D2424" s="30">
        <v>45903</v>
      </c>
      <c r="E2424" s="47">
        <v>169.4</v>
      </c>
      <c r="F2424" s="47">
        <f t="shared" si="247"/>
        <v>14907.2</v>
      </c>
      <c r="G2424" s="48">
        <f t="shared" si="248"/>
        <v>29814.400000000001</v>
      </c>
      <c r="H2424" s="21">
        <v>344704</v>
      </c>
      <c r="I2424" s="21" t="s">
        <v>3785</v>
      </c>
      <c r="J2424" s="21">
        <v>2</v>
      </c>
      <c r="K2424" s="21">
        <v>2</v>
      </c>
      <c r="L2424" s="21">
        <f t="shared" si="249"/>
        <v>0</v>
      </c>
      <c r="M2424" s="21" t="s">
        <v>3328</v>
      </c>
      <c r="N2424" s="30">
        <v>45904</v>
      </c>
      <c r="O2424" s="48">
        <v>45012</v>
      </c>
      <c r="P2424" s="21" t="s">
        <v>1011</v>
      </c>
      <c r="Q2424" s="21" t="s">
        <v>2070</v>
      </c>
      <c r="R2424" s="21" t="s">
        <v>637</v>
      </c>
      <c r="S2424" s="3">
        <v>4</v>
      </c>
      <c r="T2424" s="37"/>
      <c r="U2424" s="21" t="s">
        <v>18</v>
      </c>
      <c r="V2424" s="21" t="str">
        <f>VLOOKUP(P2424,'Customer List'!B:C,2,)</f>
        <v>Delhi</v>
      </c>
      <c r="W2424" s="38"/>
      <c r="X2424" s="30">
        <f>IF(OR(R2424 = "PRIYANKA MADAM", R2424 = "DEEPAK", R2424 = "PORTER"),N2424,"")</f>
        <v>45904</v>
      </c>
      <c r="Y2424" s="21">
        <f t="shared" si="250"/>
        <v>0</v>
      </c>
      <c r="Z2424" s="21" t="str">
        <f t="shared" si="251"/>
        <v>Thursday</v>
      </c>
      <c r="AA2424" s="21" t="str">
        <f t="shared" si="252"/>
        <v>Thursday</v>
      </c>
      <c r="AB2424" s="21" t="str">
        <f>VLOOKUP(U2424,'Currency Sheet'!A:C,3,)</f>
        <v>DOLLAR</v>
      </c>
      <c r="AC2424" s="42" t="str">
        <f>VLOOKUP(P2424,'Customer List'!B:D,3,)</f>
        <v>Local</v>
      </c>
    </row>
    <row r="2425" spans="1:29" x14ac:dyDescent="0.25">
      <c r="A2425" s="21">
        <v>2424</v>
      </c>
      <c r="B2425" s="21" t="s">
        <v>3324</v>
      </c>
      <c r="C2425" s="30">
        <v>45894</v>
      </c>
      <c r="D2425" s="30">
        <v>45903</v>
      </c>
      <c r="E2425" s="47">
        <v>123.2</v>
      </c>
      <c r="F2425" s="47">
        <f t="shared" si="247"/>
        <v>10841.6</v>
      </c>
      <c r="G2425" s="48">
        <f t="shared" si="248"/>
        <v>10841.6</v>
      </c>
      <c r="H2425" s="21">
        <v>344709</v>
      </c>
      <c r="I2425" s="21" t="s">
        <v>3786</v>
      </c>
      <c r="J2425" s="21">
        <v>1</v>
      </c>
      <c r="K2425" s="21">
        <v>1</v>
      </c>
      <c r="L2425" s="21">
        <f t="shared" si="249"/>
        <v>0</v>
      </c>
      <c r="M2425" s="21" t="s">
        <v>3533</v>
      </c>
      <c r="N2425" s="30">
        <v>45915</v>
      </c>
      <c r="O2425" s="48">
        <v>18277.599999999999</v>
      </c>
      <c r="P2425" s="21" t="s">
        <v>194</v>
      </c>
      <c r="Q2425" s="21">
        <v>58155693046</v>
      </c>
      <c r="R2425" s="21" t="s">
        <v>40</v>
      </c>
      <c r="S2425" s="3">
        <v>4</v>
      </c>
      <c r="T2425" s="37"/>
      <c r="U2425" s="21" t="s">
        <v>18</v>
      </c>
      <c r="V2425" s="21" t="str">
        <f>VLOOKUP(P2425,'Customer List'!B:C,2,)</f>
        <v>Kanpur</v>
      </c>
      <c r="W2425" s="38"/>
      <c r="X2425" s="30">
        <v>45917</v>
      </c>
      <c r="Y2425" s="21">
        <f t="shared" si="250"/>
        <v>2</v>
      </c>
      <c r="Z2425" s="21" t="str">
        <f t="shared" si="251"/>
        <v>Monday</v>
      </c>
      <c r="AA2425" s="21" t="str">
        <f t="shared" si="252"/>
        <v>Wednesday</v>
      </c>
      <c r="AB2425" s="21" t="str">
        <f>VLOOKUP(U2425,'Currency Sheet'!A:C,3,)</f>
        <v>DOLLAR</v>
      </c>
      <c r="AC2425" s="42" t="str">
        <f>VLOOKUP(P2425,'Customer List'!B:D,3,)</f>
        <v>OutStation</v>
      </c>
    </row>
    <row r="2426" spans="1:29" x14ac:dyDescent="0.25">
      <c r="A2426" s="21">
        <v>2425</v>
      </c>
      <c r="B2426" s="21" t="s">
        <v>3324</v>
      </c>
      <c r="C2426" s="30">
        <v>45894</v>
      </c>
      <c r="D2426" s="30">
        <v>45903</v>
      </c>
      <c r="E2426" s="47">
        <v>279.3</v>
      </c>
      <c r="F2426" s="47">
        <f t="shared" si="247"/>
        <v>24578.400000000001</v>
      </c>
      <c r="G2426" s="48">
        <f t="shared" si="248"/>
        <v>24578.400000000001</v>
      </c>
      <c r="H2426" s="21">
        <v>345052</v>
      </c>
      <c r="I2426" s="21" t="s">
        <v>3787</v>
      </c>
      <c r="J2426" s="21">
        <v>1</v>
      </c>
      <c r="K2426" s="21">
        <v>1</v>
      </c>
      <c r="L2426" s="21">
        <f t="shared" si="249"/>
        <v>0</v>
      </c>
      <c r="M2426" s="21" t="s">
        <v>3372</v>
      </c>
      <c r="N2426" s="30">
        <v>45906</v>
      </c>
      <c r="O2426" s="48">
        <v>40199.25</v>
      </c>
      <c r="P2426" s="21" t="s">
        <v>1894</v>
      </c>
      <c r="Q2426" s="21">
        <v>58155325373</v>
      </c>
      <c r="R2426" s="21" t="s">
        <v>40</v>
      </c>
      <c r="S2426" s="3">
        <v>4</v>
      </c>
      <c r="T2426" s="37"/>
      <c r="U2426" s="21" t="s">
        <v>18</v>
      </c>
      <c r="V2426" s="21" t="str">
        <f>VLOOKUP(P2426,'Customer List'!B:C,2,)</f>
        <v>Banglore</v>
      </c>
      <c r="W2426" s="38"/>
      <c r="X2426" s="30">
        <v>45908</v>
      </c>
      <c r="Y2426" s="21">
        <f t="shared" si="250"/>
        <v>2</v>
      </c>
      <c r="Z2426" s="21" t="str">
        <f t="shared" si="251"/>
        <v>Saturday</v>
      </c>
      <c r="AA2426" s="21" t="str">
        <f t="shared" si="252"/>
        <v>Monday</v>
      </c>
      <c r="AB2426" s="21" t="str">
        <f>VLOOKUP(U2426,'Currency Sheet'!A:C,3,)</f>
        <v>DOLLAR</v>
      </c>
      <c r="AC2426" s="42" t="str">
        <f>VLOOKUP(P2426,'Customer List'!B:D,3,)</f>
        <v>OutStation</v>
      </c>
    </row>
    <row r="2427" spans="1:29" x14ac:dyDescent="0.25">
      <c r="A2427" s="21">
        <v>2426</v>
      </c>
      <c r="B2427" s="21" t="s">
        <v>3324</v>
      </c>
      <c r="C2427" s="30">
        <v>45894</v>
      </c>
      <c r="D2427" s="30">
        <v>45903</v>
      </c>
      <c r="E2427" s="47">
        <v>203.7</v>
      </c>
      <c r="F2427" s="47">
        <f t="shared" si="247"/>
        <v>17925.599999999999</v>
      </c>
      <c r="G2427" s="48">
        <f t="shared" si="248"/>
        <v>17925.599999999999</v>
      </c>
      <c r="H2427" s="21">
        <v>352308</v>
      </c>
      <c r="I2427" s="21" t="s">
        <v>3788</v>
      </c>
      <c r="J2427" s="21">
        <v>1</v>
      </c>
      <c r="K2427" s="21">
        <v>1</v>
      </c>
      <c r="L2427" s="21">
        <f t="shared" si="249"/>
        <v>0</v>
      </c>
      <c r="M2427" s="21" t="s">
        <v>3392</v>
      </c>
      <c r="N2427" s="30">
        <v>45908</v>
      </c>
      <c r="O2427" s="48">
        <v>31573.5</v>
      </c>
      <c r="P2427" s="21" t="s">
        <v>897</v>
      </c>
      <c r="Q2427" s="21" t="s">
        <v>3383</v>
      </c>
      <c r="R2427" s="21" t="s">
        <v>40</v>
      </c>
      <c r="S2427" s="3">
        <v>4</v>
      </c>
      <c r="T2427" s="37"/>
      <c r="U2427" s="21" t="s">
        <v>18</v>
      </c>
      <c r="V2427" s="21" t="str">
        <f>VLOOKUP(P2427,'Customer List'!B:C,2,)</f>
        <v>Chandigarh</v>
      </c>
      <c r="W2427" s="38"/>
      <c r="X2427" s="30">
        <v>45909</v>
      </c>
      <c r="Y2427" s="21">
        <f t="shared" si="250"/>
        <v>1</v>
      </c>
      <c r="Z2427" s="21" t="str">
        <f t="shared" si="251"/>
        <v>Monday</v>
      </c>
      <c r="AA2427" s="21" t="str">
        <f t="shared" si="252"/>
        <v>Tuesday</v>
      </c>
      <c r="AB2427" s="21" t="str">
        <f>VLOOKUP(U2427,'Currency Sheet'!A:C,3,)</f>
        <v>DOLLAR</v>
      </c>
      <c r="AC2427" s="42" t="str">
        <f>VLOOKUP(P2427,'Customer List'!B:D,3,)</f>
        <v>OutStation</v>
      </c>
    </row>
    <row r="2428" spans="1:29" x14ac:dyDescent="0.25">
      <c r="A2428" s="21">
        <v>2427</v>
      </c>
      <c r="B2428" s="21" t="s">
        <v>3324</v>
      </c>
      <c r="C2428" s="30">
        <v>45894</v>
      </c>
      <c r="D2428" s="30">
        <v>45903</v>
      </c>
      <c r="E2428" s="47">
        <v>326.25</v>
      </c>
      <c r="F2428" s="47">
        <f t="shared" si="247"/>
        <v>28710</v>
      </c>
      <c r="G2428" s="48">
        <f t="shared" si="248"/>
        <v>57420</v>
      </c>
      <c r="H2428" s="21">
        <v>353232</v>
      </c>
      <c r="I2428" s="21" t="s">
        <v>3789</v>
      </c>
      <c r="J2428" s="21">
        <v>2</v>
      </c>
      <c r="K2428" s="21">
        <v>2</v>
      </c>
      <c r="L2428" s="21">
        <f t="shared" si="249"/>
        <v>0</v>
      </c>
      <c r="M2428" s="21" t="s">
        <v>3372</v>
      </c>
      <c r="N2428" s="30">
        <v>45906</v>
      </c>
      <c r="O2428" s="48">
        <v>87652.5</v>
      </c>
      <c r="P2428" s="21" t="s">
        <v>1894</v>
      </c>
      <c r="Q2428" s="21">
        <v>58155325373</v>
      </c>
      <c r="R2428" s="21" t="s">
        <v>40</v>
      </c>
      <c r="S2428" s="3">
        <v>4</v>
      </c>
      <c r="T2428" s="37"/>
      <c r="U2428" s="21" t="s">
        <v>18</v>
      </c>
      <c r="V2428" s="21" t="str">
        <f>VLOOKUP(P2428,'Customer List'!B:C,2,)</f>
        <v>Banglore</v>
      </c>
      <c r="W2428" s="38"/>
      <c r="X2428" s="30">
        <v>45908</v>
      </c>
      <c r="Y2428" s="21">
        <f t="shared" si="250"/>
        <v>2</v>
      </c>
      <c r="Z2428" s="21" t="str">
        <f t="shared" si="251"/>
        <v>Saturday</v>
      </c>
      <c r="AA2428" s="21" t="str">
        <f t="shared" si="252"/>
        <v>Monday</v>
      </c>
      <c r="AB2428" s="21" t="str">
        <f>VLOOKUP(U2428,'Currency Sheet'!A:C,3,)</f>
        <v>DOLLAR</v>
      </c>
      <c r="AC2428" s="42" t="str">
        <f>VLOOKUP(P2428,'Customer List'!B:D,3,)</f>
        <v>OutStation</v>
      </c>
    </row>
    <row r="2429" spans="1:29" x14ac:dyDescent="0.25">
      <c r="A2429" s="21">
        <v>2428</v>
      </c>
      <c r="B2429" s="21" t="s">
        <v>3324</v>
      </c>
      <c r="C2429" s="30">
        <v>45894</v>
      </c>
      <c r="D2429" s="30">
        <v>45903</v>
      </c>
      <c r="E2429" s="47">
        <v>128.1</v>
      </c>
      <c r="F2429" s="47">
        <f t="shared" si="247"/>
        <v>11272.8</v>
      </c>
      <c r="G2429" s="48">
        <f t="shared" si="248"/>
        <v>11272.8</v>
      </c>
      <c r="H2429" s="21">
        <v>353271</v>
      </c>
      <c r="I2429" s="21" t="s">
        <v>3790</v>
      </c>
      <c r="J2429" s="21">
        <v>1</v>
      </c>
      <c r="K2429" s="21">
        <v>1</v>
      </c>
      <c r="L2429" s="21">
        <f t="shared" si="249"/>
        <v>0</v>
      </c>
      <c r="M2429" s="21" t="s">
        <v>3533</v>
      </c>
      <c r="N2429" s="30">
        <v>45915</v>
      </c>
      <c r="O2429" s="48">
        <v>19004.55</v>
      </c>
      <c r="P2429" s="21" t="s">
        <v>194</v>
      </c>
      <c r="Q2429" s="21">
        <v>58155693046</v>
      </c>
      <c r="R2429" s="21" t="s">
        <v>40</v>
      </c>
      <c r="S2429" s="3">
        <v>4</v>
      </c>
      <c r="T2429" s="37"/>
      <c r="U2429" s="21" t="s">
        <v>18</v>
      </c>
      <c r="V2429" s="21" t="str">
        <f>VLOOKUP(P2429,'Customer List'!B:C,2,)</f>
        <v>Kanpur</v>
      </c>
      <c r="W2429" s="38"/>
      <c r="X2429" s="30">
        <v>45917</v>
      </c>
      <c r="Y2429" s="21">
        <f t="shared" si="250"/>
        <v>2</v>
      </c>
      <c r="Z2429" s="21" t="str">
        <f t="shared" si="251"/>
        <v>Monday</v>
      </c>
      <c r="AA2429" s="21" t="str">
        <f t="shared" si="252"/>
        <v>Wednesday</v>
      </c>
      <c r="AB2429" s="21" t="str">
        <f>VLOOKUP(U2429,'Currency Sheet'!A:C,3,)</f>
        <v>DOLLAR</v>
      </c>
      <c r="AC2429" s="42" t="str">
        <f>VLOOKUP(P2429,'Customer List'!B:D,3,)</f>
        <v>OutStation</v>
      </c>
    </row>
    <row r="2430" spans="1:29" x14ac:dyDescent="0.25">
      <c r="A2430" s="21">
        <v>2429</v>
      </c>
      <c r="B2430" s="21" t="s">
        <v>3324</v>
      </c>
      <c r="C2430" s="30">
        <v>45894</v>
      </c>
      <c r="D2430" s="30">
        <v>45903</v>
      </c>
      <c r="E2430" s="47">
        <v>285.75</v>
      </c>
      <c r="F2430" s="47">
        <f t="shared" si="247"/>
        <v>25146</v>
      </c>
      <c r="G2430" s="48">
        <f t="shared" si="248"/>
        <v>75438</v>
      </c>
      <c r="H2430" s="21">
        <v>356418</v>
      </c>
      <c r="I2430" s="21" t="s">
        <v>3791</v>
      </c>
      <c r="J2430" s="21">
        <v>3</v>
      </c>
      <c r="K2430" s="21">
        <v>3</v>
      </c>
      <c r="L2430" s="21">
        <f t="shared" si="249"/>
        <v>0</v>
      </c>
      <c r="M2430" s="21" t="s">
        <v>3372</v>
      </c>
      <c r="N2430" s="30">
        <v>45906</v>
      </c>
      <c r="O2430" s="48">
        <v>115157.25</v>
      </c>
      <c r="P2430" s="21" t="s">
        <v>1894</v>
      </c>
      <c r="Q2430" s="21">
        <v>58155325373</v>
      </c>
      <c r="R2430" s="21" t="s">
        <v>40</v>
      </c>
      <c r="S2430" s="3">
        <v>4</v>
      </c>
      <c r="T2430" s="37"/>
      <c r="U2430" s="21" t="s">
        <v>18</v>
      </c>
      <c r="V2430" s="21" t="str">
        <f>VLOOKUP(P2430,'Customer List'!B:C,2,)</f>
        <v>Banglore</v>
      </c>
      <c r="W2430" s="38"/>
      <c r="X2430" s="30">
        <v>45908</v>
      </c>
      <c r="Y2430" s="21">
        <f t="shared" si="250"/>
        <v>2</v>
      </c>
      <c r="Z2430" s="21" t="str">
        <f t="shared" si="251"/>
        <v>Saturday</v>
      </c>
      <c r="AA2430" s="21" t="str">
        <f t="shared" si="252"/>
        <v>Monday</v>
      </c>
      <c r="AB2430" s="21" t="str">
        <f>VLOOKUP(U2430,'Currency Sheet'!A:C,3,)</f>
        <v>DOLLAR</v>
      </c>
      <c r="AC2430" s="42" t="str">
        <f>VLOOKUP(P2430,'Customer List'!B:D,3,)</f>
        <v>OutStation</v>
      </c>
    </row>
    <row r="2431" spans="1:29" x14ac:dyDescent="0.25">
      <c r="A2431" s="21">
        <v>2430</v>
      </c>
      <c r="B2431" s="21" t="s">
        <v>3324</v>
      </c>
      <c r="C2431" s="30">
        <v>45894</v>
      </c>
      <c r="D2431" s="30">
        <v>45903</v>
      </c>
      <c r="E2431" s="47">
        <v>236.6</v>
      </c>
      <c r="F2431" s="47">
        <f t="shared" si="247"/>
        <v>20820.8</v>
      </c>
      <c r="G2431" s="48">
        <f t="shared" si="248"/>
        <v>20820.8</v>
      </c>
      <c r="H2431" s="21">
        <v>362605</v>
      </c>
      <c r="I2431" s="21" t="s">
        <v>3792</v>
      </c>
      <c r="J2431" s="21">
        <v>1</v>
      </c>
      <c r="K2431" s="21">
        <v>1</v>
      </c>
      <c r="L2431" s="21">
        <f t="shared" si="249"/>
        <v>0</v>
      </c>
      <c r="M2431" s="21" t="s">
        <v>3533</v>
      </c>
      <c r="N2431" s="30">
        <v>45915</v>
      </c>
      <c r="O2431" s="48">
        <v>35101.300000000003</v>
      </c>
      <c r="P2431" s="21" t="s">
        <v>194</v>
      </c>
      <c r="Q2431" s="21">
        <v>58155693046</v>
      </c>
      <c r="R2431" s="21" t="s">
        <v>40</v>
      </c>
      <c r="S2431" s="3">
        <v>4</v>
      </c>
      <c r="T2431" s="37"/>
      <c r="U2431" s="21" t="s">
        <v>18</v>
      </c>
      <c r="V2431" s="21" t="str">
        <f>VLOOKUP(P2431,'Customer List'!B:C,2,)</f>
        <v>Kanpur</v>
      </c>
      <c r="W2431" s="38"/>
      <c r="X2431" s="30">
        <v>45917</v>
      </c>
      <c r="Y2431" s="21">
        <f t="shared" si="250"/>
        <v>2</v>
      </c>
      <c r="Z2431" s="21" t="str">
        <f t="shared" si="251"/>
        <v>Monday</v>
      </c>
      <c r="AA2431" s="21" t="str">
        <f t="shared" si="252"/>
        <v>Wednesday</v>
      </c>
      <c r="AB2431" s="21" t="str">
        <f>VLOOKUP(U2431,'Currency Sheet'!A:C,3,)</f>
        <v>DOLLAR</v>
      </c>
      <c r="AC2431" s="42" t="str">
        <f>VLOOKUP(P2431,'Customer List'!B:D,3,)</f>
        <v>OutStation</v>
      </c>
    </row>
    <row r="2432" spans="1:29" x14ac:dyDescent="0.25">
      <c r="A2432" s="21">
        <v>2431</v>
      </c>
      <c r="B2432" s="21" t="s">
        <v>3324</v>
      </c>
      <c r="C2432" s="30">
        <v>45894</v>
      </c>
      <c r="D2432" s="30">
        <v>45903</v>
      </c>
      <c r="E2432" s="47">
        <v>287.7</v>
      </c>
      <c r="F2432" s="47">
        <f t="shared" si="247"/>
        <v>25317.599999999999</v>
      </c>
      <c r="G2432" s="48">
        <f t="shared" si="248"/>
        <v>25317.599999999999</v>
      </c>
      <c r="H2432" s="21">
        <v>369332</v>
      </c>
      <c r="I2432" s="21" t="s">
        <v>3793</v>
      </c>
      <c r="J2432" s="21">
        <v>1</v>
      </c>
      <c r="K2432" s="21">
        <v>1</v>
      </c>
      <c r="L2432" s="21">
        <f t="shared" si="249"/>
        <v>0</v>
      </c>
      <c r="M2432" s="21" t="s">
        <v>3372</v>
      </c>
      <c r="N2432" s="30">
        <v>45906</v>
      </c>
      <c r="O2432" s="48">
        <v>41408.25</v>
      </c>
      <c r="P2432" s="21" t="s">
        <v>1894</v>
      </c>
      <c r="Q2432" s="21">
        <v>58155325373</v>
      </c>
      <c r="R2432" s="21" t="s">
        <v>40</v>
      </c>
      <c r="S2432" s="3">
        <v>4</v>
      </c>
      <c r="T2432" s="37"/>
      <c r="U2432" s="21" t="s">
        <v>18</v>
      </c>
      <c r="V2432" s="21" t="str">
        <f>VLOOKUP(P2432,'Customer List'!B:C,2,)</f>
        <v>Banglore</v>
      </c>
      <c r="W2432" s="38"/>
      <c r="X2432" s="30">
        <v>45908</v>
      </c>
      <c r="Y2432" s="21">
        <f t="shared" si="250"/>
        <v>2</v>
      </c>
      <c r="Z2432" s="21" t="str">
        <f t="shared" si="251"/>
        <v>Saturday</v>
      </c>
      <c r="AA2432" s="21" t="str">
        <f t="shared" si="252"/>
        <v>Monday</v>
      </c>
      <c r="AB2432" s="21" t="str">
        <f>VLOOKUP(U2432,'Currency Sheet'!A:C,3,)</f>
        <v>DOLLAR</v>
      </c>
      <c r="AC2432" s="42" t="str">
        <f>VLOOKUP(P2432,'Customer List'!B:D,3,)</f>
        <v>OutStation</v>
      </c>
    </row>
    <row r="2433" spans="1:29" x14ac:dyDescent="0.25">
      <c r="A2433" s="21">
        <v>2432</v>
      </c>
      <c r="B2433" s="21" t="s">
        <v>3324</v>
      </c>
      <c r="C2433" s="30">
        <v>45894</v>
      </c>
      <c r="D2433" s="30">
        <v>45903</v>
      </c>
      <c r="E2433" s="47">
        <v>131.6</v>
      </c>
      <c r="F2433" s="47">
        <f t="shared" si="247"/>
        <v>11580.8</v>
      </c>
      <c r="G2433" s="48">
        <f t="shared" si="248"/>
        <v>11580.8</v>
      </c>
      <c r="H2433" s="21">
        <v>369347</v>
      </c>
      <c r="I2433" s="21" t="s">
        <v>3794</v>
      </c>
      <c r="J2433" s="21">
        <v>1</v>
      </c>
      <c r="K2433" s="21">
        <v>1</v>
      </c>
      <c r="L2433" s="21">
        <f t="shared" si="249"/>
        <v>0</v>
      </c>
      <c r="M2433" s="21" t="s">
        <v>3533</v>
      </c>
      <c r="N2433" s="30">
        <v>45915</v>
      </c>
      <c r="O2433" s="48">
        <v>19523.8</v>
      </c>
      <c r="P2433" s="21" t="s">
        <v>194</v>
      </c>
      <c r="Q2433" s="21">
        <v>58155693046</v>
      </c>
      <c r="R2433" s="21" t="s">
        <v>40</v>
      </c>
      <c r="S2433" s="3">
        <v>4</v>
      </c>
      <c r="T2433" s="37"/>
      <c r="U2433" s="21" t="s">
        <v>18</v>
      </c>
      <c r="V2433" s="21" t="str">
        <f>VLOOKUP(P2433,'Customer List'!B:C,2,)</f>
        <v>Kanpur</v>
      </c>
      <c r="W2433" s="38"/>
      <c r="X2433" s="30">
        <v>45917</v>
      </c>
      <c r="Y2433" s="21">
        <f t="shared" si="250"/>
        <v>2</v>
      </c>
      <c r="Z2433" s="21" t="str">
        <f t="shared" si="251"/>
        <v>Monday</v>
      </c>
      <c r="AA2433" s="21" t="str">
        <f t="shared" si="252"/>
        <v>Wednesday</v>
      </c>
      <c r="AB2433" s="21" t="str">
        <f>VLOOKUP(U2433,'Currency Sheet'!A:C,3,)</f>
        <v>DOLLAR</v>
      </c>
      <c r="AC2433" s="42" t="str">
        <f>VLOOKUP(P2433,'Customer List'!B:D,3,)</f>
        <v>OutStation</v>
      </c>
    </row>
    <row r="2434" spans="1:29" x14ac:dyDescent="0.25">
      <c r="A2434" s="21">
        <v>2433</v>
      </c>
      <c r="B2434" s="21" t="s">
        <v>3324</v>
      </c>
      <c r="C2434" s="30">
        <v>45894</v>
      </c>
      <c r="D2434" s="30">
        <v>45903</v>
      </c>
      <c r="E2434" s="47">
        <v>286.3</v>
      </c>
      <c r="F2434" s="47">
        <f t="shared" si="247"/>
        <v>25194.400000000001</v>
      </c>
      <c r="G2434" s="48">
        <f t="shared" si="248"/>
        <v>25194.400000000001</v>
      </c>
      <c r="H2434" s="21">
        <v>372706</v>
      </c>
      <c r="I2434" s="21" t="s">
        <v>3795</v>
      </c>
      <c r="J2434" s="21">
        <v>1</v>
      </c>
      <c r="K2434" s="21">
        <v>1</v>
      </c>
      <c r="L2434" s="21">
        <f t="shared" si="249"/>
        <v>0</v>
      </c>
      <c r="M2434" s="21" t="s">
        <v>3372</v>
      </c>
      <c r="N2434" s="30">
        <v>45906</v>
      </c>
      <c r="O2434" s="48">
        <v>41206.75</v>
      </c>
      <c r="P2434" s="21" t="s">
        <v>1894</v>
      </c>
      <c r="Q2434" s="21">
        <v>58155325373</v>
      </c>
      <c r="R2434" s="21" t="s">
        <v>40</v>
      </c>
      <c r="S2434" s="3">
        <v>4</v>
      </c>
      <c r="T2434" s="37"/>
      <c r="U2434" s="21" t="s">
        <v>18</v>
      </c>
      <c r="V2434" s="21" t="str">
        <f>VLOOKUP(P2434,'Customer List'!B:C,2,)</f>
        <v>Banglore</v>
      </c>
      <c r="W2434" s="38"/>
      <c r="X2434" s="30">
        <v>45908</v>
      </c>
      <c r="Y2434" s="21">
        <f t="shared" si="250"/>
        <v>2</v>
      </c>
      <c r="Z2434" s="21" t="str">
        <f t="shared" si="251"/>
        <v>Saturday</v>
      </c>
      <c r="AA2434" s="21" t="str">
        <f t="shared" si="252"/>
        <v>Monday</v>
      </c>
      <c r="AB2434" s="21" t="str">
        <f>VLOOKUP(U2434,'Currency Sheet'!A:C,3,)</f>
        <v>DOLLAR</v>
      </c>
      <c r="AC2434" s="42" t="str">
        <f>VLOOKUP(P2434,'Customer List'!B:D,3,)</f>
        <v>OutStation</v>
      </c>
    </row>
    <row r="2435" spans="1:29" x14ac:dyDescent="0.25">
      <c r="A2435" s="21">
        <v>2434</v>
      </c>
      <c r="B2435" s="21" t="s">
        <v>3324</v>
      </c>
      <c r="C2435" s="30">
        <v>45894</v>
      </c>
      <c r="D2435" s="30">
        <v>45903</v>
      </c>
      <c r="E2435" s="47">
        <v>74.2</v>
      </c>
      <c r="F2435" s="47">
        <f t="shared" ref="F2435:F2498" si="254">IF(AB2435="DOLLAR",E2435*88,E2435)</f>
        <v>6529.6</v>
      </c>
      <c r="G2435" s="48">
        <f t="shared" ref="G2435:G2498" si="255">F2435*J2435</f>
        <v>6529.6</v>
      </c>
      <c r="H2435" s="21">
        <v>400108</v>
      </c>
      <c r="I2435" s="21" t="s">
        <v>3796</v>
      </c>
      <c r="J2435" s="21">
        <v>1</v>
      </c>
      <c r="K2435" s="21">
        <v>1</v>
      </c>
      <c r="L2435" s="21">
        <f t="shared" ref="L2435:L2498" si="256">J2435-K2435</f>
        <v>0</v>
      </c>
      <c r="M2435" s="21" t="s">
        <v>3372</v>
      </c>
      <c r="N2435" s="30">
        <v>45906</v>
      </c>
      <c r="O2435" s="48">
        <v>10679.5</v>
      </c>
      <c r="P2435" s="21" t="s">
        <v>1894</v>
      </c>
      <c r="Q2435" s="21">
        <v>58155325373</v>
      </c>
      <c r="R2435" s="21" t="s">
        <v>40</v>
      </c>
      <c r="S2435" s="3">
        <v>4</v>
      </c>
      <c r="T2435" s="37"/>
      <c r="U2435" s="21" t="s">
        <v>18</v>
      </c>
      <c r="V2435" s="21" t="str">
        <f>VLOOKUP(P2435,'Customer List'!B:C,2,)</f>
        <v>Banglore</v>
      </c>
      <c r="W2435" s="38"/>
      <c r="X2435" s="30">
        <v>45908</v>
      </c>
      <c r="Y2435" s="21">
        <f t="shared" ref="Y2435:Y2498" si="257">IF(X2435="", "", X2435-N2435)</f>
        <v>2</v>
      </c>
      <c r="Z2435" s="21" t="str">
        <f t="shared" ref="Z2435:Z2498" si="258">IF(N2435="", "", TEXT(N2435, "dddd"))</f>
        <v>Saturday</v>
      </c>
      <c r="AA2435" s="21" t="str">
        <f t="shared" ref="AA2435:AA2498" si="259">IF(X2435="", "", TEXT(X2435, "dddd"))</f>
        <v>Monday</v>
      </c>
      <c r="AB2435" s="21" t="str">
        <f>VLOOKUP(U2435,'Currency Sheet'!A:C,3,)</f>
        <v>DOLLAR</v>
      </c>
      <c r="AC2435" s="42" t="str">
        <f>VLOOKUP(P2435,'Customer List'!B:D,3,)</f>
        <v>OutStation</v>
      </c>
    </row>
    <row r="2436" spans="1:29" x14ac:dyDescent="0.25">
      <c r="A2436" s="21">
        <v>2435</v>
      </c>
      <c r="B2436" s="21" t="s">
        <v>3324</v>
      </c>
      <c r="C2436" s="30">
        <v>45894</v>
      </c>
      <c r="D2436" s="30">
        <v>45903</v>
      </c>
      <c r="E2436" s="47">
        <v>42.7</v>
      </c>
      <c r="F2436" s="47">
        <f t="shared" si="254"/>
        <v>3757.6000000000004</v>
      </c>
      <c r="G2436" s="48">
        <f t="shared" si="255"/>
        <v>3757.6000000000004</v>
      </c>
      <c r="H2436" s="21">
        <v>400113</v>
      </c>
      <c r="I2436" s="21" t="s">
        <v>3797</v>
      </c>
      <c r="J2436" s="21">
        <v>1</v>
      </c>
      <c r="K2436" s="21">
        <v>1</v>
      </c>
      <c r="L2436" s="21">
        <f t="shared" si="256"/>
        <v>0</v>
      </c>
      <c r="M2436" s="21" t="s">
        <v>3373</v>
      </c>
      <c r="N2436" s="30">
        <v>45906</v>
      </c>
      <c r="O2436" s="48">
        <v>6145.75</v>
      </c>
      <c r="P2436" s="21" t="s">
        <v>1894</v>
      </c>
      <c r="Q2436" s="21">
        <v>58155325373</v>
      </c>
      <c r="R2436" s="21" t="s">
        <v>40</v>
      </c>
      <c r="S2436" s="3">
        <v>4</v>
      </c>
      <c r="T2436" s="37"/>
      <c r="U2436" s="21" t="s">
        <v>18</v>
      </c>
      <c r="V2436" s="21" t="str">
        <f>VLOOKUP(P2436,'Customer List'!B:C,2,)</f>
        <v>Banglore</v>
      </c>
      <c r="W2436" s="38"/>
      <c r="X2436" s="30">
        <v>45908</v>
      </c>
      <c r="Y2436" s="21">
        <f t="shared" si="257"/>
        <v>2</v>
      </c>
      <c r="Z2436" s="21" t="str">
        <f t="shared" si="258"/>
        <v>Saturday</v>
      </c>
      <c r="AA2436" s="21" t="str">
        <f t="shared" si="259"/>
        <v>Monday</v>
      </c>
      <c r="AB2436" s="21" t="str">
        <f>VLOOKUP(U2436,'Currency Sheet'!A:C,3,)</f>
        <v>DOLLAR</v>
      </c>
      <c r="AC2436" s="42" t="str">
        <f>VLOOKUP(P2436,'Customer List'!B:D,3,)</f>
        <v>OutStation</v>
      </c>
    </row>
    <row r="2437" spans="1:29" x14ac:dyDescent="0.25">
      <c r="A2437" s="21">
        <v>2436</v>
      </c>
      <c r="B2437" s="21" t="s">
        <v>3324</v>
      </c>
      <c r="C2437" s="30">
        <v>45894</v>
      </c>
      <c r="D2437" s="30">
        <v>45903</v>
      </c>
      <c r="E2437" s="47">
        <v>61.6</v>
      </c>
      <c r="F2437" s="47">
        <f t="shared" si="254"/>
        <v>5420.8</v>
      </c>
      <c r="G2437" s="48">
        <f t="shared" si="255"/>
        <v>10841.6</v>
      </c>
      <c r="H2437" s="21">
        <v>400120</v>
      </c>
      <c r="I2437" s="21" t="s">
        <v>3798</v>
      </c>
      <c r="J2437" s="21">
        <v>2</v>
      </c>
      <c r="K2437" s="21">
        <v>2</v>
      </c>
      <c r="L2437" s="21">
        <f t="shared" si="256"/>
        <v>0</v>
      </c>
      <c r="M2437" s="21" t="s">
        <v>3372</v>
      </c>
      <c r="N2437" s="30">
        <v>45906</v>
      </c>
      <c r="O2437" s="48">
        <v>17732</v>
      </c>
      <c r="P2437" s="21" t="s">
        <v>1894</v>
      </c>
      <c r="Q2437" s="21">
        <v>58155325373</v>
      </c>
      <c r="R2437" s="21" t="s">
        <v>40</v>
      </c>
      <c r="S2437" s="3">
        <v>4</v>
      </c>
      <c r="T2437" s="37"/>
      <c r="U2437" s="21" t="s">
        <v>18</v>
      </c>
      <c r="V2437" s="21" t="str">
        <f>VLOOKUP(P2437,'Customer List'!B:C,2,)</f>
        <v>Banglore</v>
      </c>
      <c r="W2437" s="38"/>
      <c r="X2437" s="30">
        <v>45908</v>
      </c>
      <c r="Y2437" s="21">
        <f t="shared" si="257"/>
        <v>2</v>
      </c>
      <c r="Z2437" s="21" t="str">
        <f t="shared" si="258"/>
        <v>Saturday</v>
      </c>
      <c r="AA2437" s="21" t="str">
        <f t="shared" si="259"/>
        <v>Monday</v>
      </c>
      <c r="AB2437" s="21" t="str">
        <f>VLOOKUP(U2437,'Currency Sheet'!A:C,3,)</f>
        <v>DOLLAR</v>
      </c>
      <c r="AC2437" s="42" t="str">
        <f>VLOOKUP(P2437,'Customer List'!B:D,3,)</f>
        <v>OutStation</v>
      </c>
    </row>
    <row r="2438" spans="1:29" x14ac:dyDescent="0.25">
      <c r="A2438" s="21">
        <v>2437</v>
      </c>
      <c r="B2438" s="21" t="s">
        <v>3324</v>
      </c>
      <c r="C2438" s="30">
        <v>45894</v>
      </c>
      <c r="D2438" s="30">
        <v>45903</v>
      </c>
      <c r="E2438" s="47">
        <v>74.2</v>
      </c>
      <c r="F2438" s="47">
        <f t="shared" si="254"/>
        <v>6529.6</v>
      </c>
      <c r="G2438" s="48">
        <f t="shared" si="255"/>
        <v>6529.6</v>
      </c>
      <c r="H2438" s="21">
        <v>400125</v>
      </c>
      <c r="I2438" s="21" t="s">
        <v>3799</v>
      </c>
      <c r="J2438" s="21">
        <v>1</v>
      </c>
      <c r="K2438" s="21">
        <v>1</v>
      </c>
      <c r="L2438" s="21">
        <f t="shared" si="256"/>
        <v>0</v>
      </c>
      <c r="M2438" s="21" t="s">
        <v>3373</v>
      </c>
      <c r="N2438" s="30">
        <v>45906</v>
      </c>
      <c r="O2438" s="48">
        <v>10679.5</v>
      </c>
      <c r="P2438" s="21" t="s">
        <v>1894</v>
      </c>
      <c r="Q2438" s="21">
        <v>58155325373</v>
      </c>
      <c r="R2438" s="21" t="s">
        <v>40</v>
      </c>
      <c r="S2438" s="3">
        <v>4</v>
      </c>
      <c r="T2438" s="37"/>
      <c r="U2438" s="21" t="s">
        <v>18</v>
      </c>
      <c r="V2438" s="21" t="str">
        <f>VLOOKUP(P2438,'Customer List'!B:C,2,)</f>
        <v>Banglore</v>
      </c>
      <c r="W2438" s="38"/>
      <c r="X2438" s="30">
        <v>45908</v>
      </c>
      <c r="Y2438" s="21">
        <f t="shared" si="257"/>
        <v>2</v>
      </c>
      <c r="Z2438" s="21" t="str">
        <f t="shared" si="258"/>
        <v>Saturday</v>
      </c>
      <c r="AA2438" s="21" t="str">
        <f t="shared" si="259"/>
        <v>Monday</v>
      </c>
      <c r="AB2438" s="21" t="str">
        <f>VLOOKUP(U2438,'Currency Sheet'!A:C,3,)</f>
        <v>DOLLAR</v>
      </c>
      <c r="AC2438" s="42" t="str">
        <f>VLOOKUP(P2438,'Customer List'!B:D,3,)</f>
        <v>OutStation</v>
      </c>
    </row>
    <row r="2439" spans="1:29" x14ac:dyDescent="0.25">
      <c r="A2439" s="21">
        <v>2438</v>
      </c>
      <c r="B2439" s="21" t="s">
        <v>3324</v>
      </c>
      <c r="C2439" s="30">
        <v>45894</v>
      </c>
      <c r="D2439" s="30">
        <v>45903</v>
      </c>
      <c r="E2439" s="47">
        <v>125.3</v>
      </c>
      <c r="F2439" s="47">
        <f t="shared" si="254"/>
        <v>11026.4</v>
      </c>
      <c r="G2439" s="48">
        <f t="shared" si="255"/>
        <v>11026.4</v>
      </c>
      <c r="H2439" s="21">
        <v>400128</v>
      </c>
      <c r="I2439" s="21" t="s">
        <v>3800</v>
      </c>
      <c r="J2439" s="21">
        <v>1</v>
      </c>
      <c r="K2439" s="21">
        <v>1</v>
      </c>
      <c r="L2439" s="21">
        <f t="shared" si="256"/>
        <v>0</v>
      </c>
      <c r="M2439" s="21" t="s">
        <v>3373</v>
      </c>
      <c r="N2439" s="30">
        <v>45906</v>
      </c>
      <c r="O2439" s="48">
        <v>18034.25</v>
      </c>
      <c r="P2439" s="21" t="s">
        <v>1894</v>
      </c>
      <c r="Q2439" s="21">
        <v>58155325373</v>
      </c>
      <c r="R2439" s="21" t="s">
        <v>40</v>
      </c>
      <c r="S2439" s="3">
        <v>4</v>
      </c>
      <c r="T2439" s="37"/>
      <c r="U2439" s="21" t="s">
        <v>18</v>
      </c>
      <c r="V2439" s="21" t="str">
        <f>VLOOKUP(P2439,'Customer List'!B:C,2,)</f>
        <v>Banglore</v>
      </c>
      <c r="W2439" s="38"/>
      <c r="X2439" s="30">
        <v>45908</v>
      </c>
      <c r="Y2439" s="21">
        <f t="shared" si="257"/>
        <v>2</v>
      </c>
      <c r="Z2439" s="21" t="str">
        <f t="shared" si="258"/>
        <v>Saturday</v>
      </c>
      <c r="AA2439" s="21" t="str">
        <f t="shared" si="259"/>
        <v>Monday</v>
      </c>
      <c r="AB2439" s="21" t="str">
        <f>VLOOKUP(U2439,'Currency Sheet'!A:C,3,)</f>
        <v>DOLLAR</v>
      </c>
      <c r="AC2439" s="42" t="str">
        <f>VLOOKUP(P2439,'Customer List'!B:D,3,)</f>
        <v>OutStation</v>
      </c>
    </row>
    <row r="2440" spans="1:29" x14ac:dyDescent="0.25">
      <c r="A2440" s="21">
        <v>2439</v>
      </c>
      <c r="B2440" s="21" t="s">
        <v>3324</v>
      </c>
      <c r="C2440" s="30">
        <v>45894</v>
      </c>
      <c r="D2440" s="30">
        <v>45903</v>
      </c>
      <c r="E2440" s="47">
        <v>58.1</v>
      </c>
      <c r="F2440" s="47">
        <f t="shared" si="254"/>
        <v>5112.8</v>
      </c>
      <c r="G2440" s="48">
        <f t="shared" si="255"/>
        <v>5112.8</v>
      </c>
      <c r="H2440" s="21">
        <v>400143</v>
      </c>
      <c r="I2440" s="21" t="s">
        <v>3801</v>
      </c>
      <c r="J2440" s="21">
        <v>1</v>
      </c>
      <c r="K2440" s="21">
        <v>1</v>
      </c>
      <c r="L2440" s="21">
        <f t="shared" si="256"/>
        <v>0</v>
      </c>
      <c r="M2440" s="21" t="s">
        <v>3373</v>
      </c>
      <c r="N2440" s="30">
        <v>45906</v>
      </c>
      <c r="O2440" s="48">
        <v>8362.25</v>
      </c>
      <c r="P2440" s="21" t="s">
        <v>1894</v>
      </c>
      <c r="Q2440" s="21">
        <v>58155325373</v>
      </c>
      <c r="R2440" s="21" t="s">
        <v>40</v>
      </c>
      <c r="S2440" s="3">
        <v>4</v>
      </c>
      <c r="T2440" s="37"/>
      <c r="U2440" s="21" t="s">
        <v>18</v>
      </c>
      <c r="V2440" s="21" t="str">
        <f>VLOOKUP(P2440,'Customer List'!B:C,2,)</f>
        <v>Banglore</v>
      </c>
      <c r="W2440" s="38"/>
      <c r="X2440" s="30">
        <v>45908</v>
      </c>
      <c r="Y2440" s="21">
        <f t="shared" si="257"/>
        <v>2</v>
      </c>
      <c r="Z2440" s="21" t="str">
        <f t="shared" si="258"/>
        <v>Saturday</v>
      </c>
      <c r="AA2440" s="21" t="str">
        <f t="shared" si="259"/>
        <v>Monday</v>
      </c>
      <c r="AB2440" s="21" t="str">
        <f>VLOOKUP(U2440,'Currency Sheet'!A:C,3,)</f>
        <v>DOLLAR</v>
      </c>
      <c r="AC2440" s="42" t="str">
        <f>VLOOKUP(P2440,'Customer List'!B:D,3,)</f>
        <v>OutStation</v>
      </c>
    </row>
    <row r="2441" spans="1:29" x14ac:dyDescent="0.25">
      <c r="A2441" s="21">
        <v>2440</v>
      </c>
      <c r="B2441" s="21" t="s">
        <v>3324</v>
      </c>
      <c r="C2441" s="30">
        <v>45894</v>
      </c>
      <c r="D2441" s="30">
        <v>45903</v>
      </c>
      <c r="E2441" s="47">
        <v>268.5</v>
      </c>
      <c r="F2441" s="47">
        <f t="shared" si="254"/>
        <v>23628</v>
      </c>
      <c r="G2441" s="48">
        <f t="shared" si="255"/>
        <v>23628</v>
      </c>
      <c r="H2441" s="21">
        <v>400158</v>
      </c>
      <c r="I2441" s="21" t="s">
        <v>3802</v>
      </c>
      <c r="J2441" s="21">
        <v>1</v>
      </c>
      <c r="K2441" s="21">
        <v>1</v>
      </c>
      <c r="L2441" s="21">
        <f t="shared" si="256"/>
        <v>0</v>
      </c>
      <c r="M2441" s="21" t="s">
        <v>3372</v>
      </c>
      <c r="N2441" s="30">
        <v>45906</v>
      </c>
      <c r="O2441" s="48">
        <v>36068.5</v>
      </c>
      <c r="P2441" s="21" t="s">
        <v>1894</v>
      </c>
      <c r="Q2441" s="21">
        <v>58155325373</v>
      </c>
      <c r="R2441" s="21" t="s">
        <v>40</v>
      </c>
      <c r="S2441" s="3">
        <v>4</v>
      </c>
      <c r="T2441" s="37"/>
      <c r="U2441" s="21" t="s">
        <v>18</v>
      </c>
      <c r="V2441" s="21" t="str">
        <f>VLOOKUP(P2441,'Customer List'!B:C,2,)</f>
        <v>Banglore</v>
      </c>
      <c r="W2441" s="38"/>
      <c r="X2441" s="30">
        <v>45908</v>
      </c>
      <c r="Y2441" s="21">
        <f t="shared" si="257"/>
        <v>2</v>
      </c>
      <c r="Z2441" s="21" t="str">
        <f t="shared" si="258"/>
        <v>Saturday</v>
      </c>
      <c r="AA2441" s="21" t="str">
        <f t="shared" si="259"/>
        <v>Monday</v>
      </c>
      <c r="AB2441" s="21" t="str">
        <f>VLOOKUP(U2441,'Currency Sheet'!A:C,3,)</f>
        <v>DOLLAR</v>
      </c>
      <c r="AC2441" s="42" t="str">
        <f>VLOOKUP(P2441,'Customer List'!B:D,3,)</f>
        <v>OutStation</v>
      </c>
    </row>
    <row r="2442" spans="1:29" x14ac:dyDescent="0.25">
      <c r="A2442" s="21">
        <v>2441</v>
      </c>
      <c r="B2442" s="21" t="s">
        <v>3324</v>
      </c>
      <c r="C2442" s="30">
        <v>45894</v>
      </c>
      <c r="D2442" s="30">
        <v>45903</v>
      </c>
      <c r="E2442" s="47">
        <v>309.75</v>
      </c>
      <c r="F2442" s="47">
        <f t="shared" si="254"/>
        <v>27258</v>
      </c>
      <c r="G2442" s="48">
        <f t="shared" si="255"/>
        <v>27258</v>
      </c>
      <c r="H2442" s="21">
        <v>400162</v>
      </c>
      <c r="I2442" s="21" t="s">
        <v>3803</v>
      </c>
      <c r="J2442" s="21">
        <v>1</v>
      </c>
      <c r="K2442" s="21">
        <v>1</v>
      </c>
      <c r="L2442" s="21">
        <f t="shared" si="256"/>
        <v>0</v>
      </c>
      <c r="M2442" s="21" t="s">
        <v>3372</v>
      </c>
      <c r="N2442" s="30">
        <v>45906</v>
      </c>
      <c r="O2442" s="48">
        <v>41609.75</v>
      </c>
      <c r="P2442" s="21" t="s">
        <v>1894</v>
      </c>
      <c r="Q2442" s="21">
        <v>58155325373</v>
      </c>
      <c r="R2442" s="21" t="s">
        <v>40</v>
      </c>
      <c r="S2442" s="3">
        <v>4</v>
      </c>
      <c r="T2442" s="37"/>
      <c r="U2442" s="21" t="s">
        <v>18</v>
      </c>
      <c r="V2442" s="21" t="str">
        <f>VLOOKUP(P2442,'Customer List'!B:C,2,)</f>
        <v>Banglore</v>
      </c>
      <c r="W2442" s="38"/>
      <c r="X2442" s="30">
        <v>45908</v>
      </c>
      <c r="Y2442" s="21">
        <f t="shared" si="257"/>
        <v>2</v>
      </c>
      <c r="Z2442" s="21" t="str">
        <f t="shared" si="258"/>
        <v>Saturday</v>
      </c>
      <c r="AA2442" s="21" t="str">
        <f t="shared" si="259"/>
        <v>Monday</v>
      </c>
      <c r="AB2442" s="21" t="str">
        <f>VLOOKUP(U2442,'Currency Sheet'!A:C,3,)</f>
        <v>DOLLAR</v>
      </c>
      <c r="AC2442" s="42" t="str">
        <f>VLOOKUP(P2442,'Customer List'!B:D,3,)</f>
        <v>OutStation</v>
      </c>
    </row>
    <row r="2443" spans="1:29" x14ac:dyDescent="0.25">
      <c r="A2443" s="21">
        <v>2442</v>
      </c>
      <c r="B2443" s="21" t="s">
        <v>3324</v>
      </c>
      <c r="C2443" s="30">
        <v>45894</v>
      </c>
      <c r="D2443" s="30">
        <v>45903</v>
      </c>
      <c r="E2443" s="47">
        <v>288.75</v>
      </c>
      <c r="F2443" s="47">
        <f t="shared" si="254"/>
        <v>25410</v>
      </c>
      <c r="G2443" s="48">
        <f t="shared" si="255"/>
        <v>50820</v>
      </c>
      <c r="H2443" s="21">
        <v>400172</v>
      </c>
      <c r="I2443" s="21" t="s">
        <v>3804</v>
      </c>
      <c r="J2443" s="21">
        <v>2</v>
      </c>
      <c r="K2443" s="21">
        <v>2</v>
      </c>
      <c r="L2443" s="21">
        <f t="shared" si="256"/>
        <v>0</v>
      </c>
      <c r="M2443" s="21" t="s">
        <v>3372</v>
      </c>
      <c r="N2443" s="30">
        <v>45906</v>
      </c>
      <c r="O2443" s="48">
        <v>77577.5</v>
      </c>
      <c r="P2443" s="21" t="s">
        <v>1894</v>
      </c>
      <c r="Q2443" s="21">
        <v>58155325373</v>
      </c>
      <c r="R2443" s="21" t="s">
        <v>40</v>
      </c>
      <c r="S2443" s="3">
        <v>4</v>
      </c>
      <c r="T2443" s="37"/>
      <c r="U2443" s="21" t="s">
        <v>18</v>
      </c>
      <c r="V2443" s="21" t="str">
        <f>VLOOKUP(P2443,'Customer List'!B:C,2,)</f>
        <v>Banglore</v>
      </c>
      <c r="W2443" s="38"/>
      <c r="X2443" s="30">
        <v>45908</v>
      </c>
      <c r="Y2443" s="21">
        <f t="shared" si="257"/>
        <v>2</v>
      </c>
      <c r="Z2443" s="21" t="str">
        <f t="shared" si="258"/>
        <v>Saturday</v>
      </c>
      <c r="AA2443" s="21" t="str">
        <f t="shared" si="259"/>
        <v>Monday</v>
      </c>
      <c r="AB2443" s="21" t="str">
        <f>VLOOKUP(U2443,'Currency Sheet'!A:C,3,)</f>
        <v>DOLLAR</v>
      </c>
      <c r="AC2443" s="42" t="str">
        <f>VLOOKUP(P2443,'Customer List'!B:D,3,)</f>
        <v>OutStation</v>
      </c>
    </row>
    <row r="2444" spans="1:29" x14ac:dyDescent="0.25">
      <c r="A2444" s="21">
        <v>2443</v>
      </c>
      <c r="B2444" s="21" t="s">
        <v>3324</v>
      </c>
      <c r="C2444" s="30">
        <v>45894</v>
      </c>
      <c r="D2444" s="30">
        <v>45903</v>
      </c>
      <c r="E2444" s="47">
        <v>32.9</v>
      </c>
      <c r="F2444" s="47">
        <f t="shared" si="254"/>
        <v>2895.2</v>
      </c>
      <c r="G2444" s="48">
        <f t="shared" si="255"/>
        <v>2895.2</v>
      </c>
      <c r="H2444" s="21">
        <v>400209</v>
      </c>
      <c r="I2444" s="21" t="s">
        <v>3805</v>
      </c>
      <c r="J2444" s="21">
        <v>1</v>
      </c>
      <c r="K2444" s="21">
        <v>1</v>
      </c>
      <c r="L2444" s="21">
        <f t="shared" si="256"/>
        <v>0</v>
      </c>
      <c r="M2444" s="21" t="s">
        <v>3373</v>
      </c>
      <c r="N2444" s="30">
        <v>45906</v>
      </c>
      <c r="O2444" s="48">
        <v>4735.25</v>
      </c>
      <c r="P2444" s="21" t="s">
        <v>1894</v>
      </c>
      <c r="Q2444" s="21">
        <v>58155325373</v>
      </c>
      <c r="R2444" s="21" t="s">
        <v>40</v>
      </c>
      <c r="S2444" s="3">
        <v>4</v>
      </c>
      <c r="T2444" s="37"/>
      <c r="U2444" s="21" t="s">
        <v>18</v>
      </c>
      <c r="V2444" s="21" t="str">
        <f>VLOOKUP(P2444,'Customer List'!B:C,2,)</f>
        <v>Banglore</v>
      </c>
      <c r="W2444" s="38"/>
      <c r="X2444" s="30">
        <v>45908</v>
      </c>
      <c r="Y2444" s="21">
        <f t="shared" si="257"/>
        <v>2</v>
      </c>
      <c r="Z2444" s="21" t="str">
        <f t="shared" si="258"/>
        <v>Saturday</v>
      </c>
      <c r="AA2444" s="21" t="str">
        <f t="shared" si="259"/>
        <v>Monday</v>
      </c>
      <c r="AB2444" s="21" t="str">
        <f>VLOOKUP(U2444,'Currency Sheet'!A:C,3,)</f>
        <v>DOLLAR</v>
      </c>
      <c r="AC2444" s="42" t="str">
        <f>VLOOKUP(P2444,'Customer List'!B:D,3,)</f>
        <v>OutStation</v>
      </c>
    </row>
    <row r="2445" spans="1:29" x14ac:dyDescent="0.25">
      <c r="A2445" s="21">
        <v>2444</v>
      </c>
      <c r="B2445" s="21" t="s">
        <v>3324</v>
      </c>
      <c r="C2445" s="30">
        <v>45894</v>
      </c>
      <c r="D2445" s="30">
        <v>45903</v>
      </c>
      <c r="E2445" s="47">
        <v>25.2</v>
      </c>
      <c r="F2445" s="47">
        <f t="shared" si="254"/>
        <v>2217.6</v>
      </c>
      <c r="G2445" s="48">
        <f t="shared" si="255"/>
        <v>2217.6</v>
      </c>
      <c r="H2445" s="21">
        <v>400219</v>
      </c>
      <c r="I2445" s="21" t="s">
        <v>3806</v>
      </c>
      <c r="J2445" s="21">
        <v>1</v>
      </c>
      <c r="K2445" s="21">
        <v>1</v>
      </c>
      <c r="L2445" s="21">
        <f t="shared" si="256"/>
        <v>0</v>
      </c>
      <c r="M2445" s="21" t="s">
        <v>3373</v>
      </c>
      <c r="N2445" s="30">
        <v>45906</v>
      </c>
      <c r="O2445" s="48">
        <v>3627</v>
      </c>
      <c r="P2445" s="21" t="s">
        <v>1894</v>
      </c>
      <c r="Q2445" s="21">
        <v>58155325373</v>
      </c>
      <c r="R2445" s="21" t="s">
        <v>40</v>
      </c>
      <c r="S2445" s="3">
        <v>4</v>
      </c>
      <c r="T2445" s="37"/>
      <c r="U2445" s="21" t="s">
        <v>18</v>
      </c>
      <c r="V2445" s="21" t="str">
        <f>VLOOKUP(P2445,'Customer List'!B:C,2,)</f>
        <v>Banglore</v>
      </c>
      <c r="W2445" s="38"/>
      <c r="X2445" s="30">
        <v>45908</v>
      </c>
      <c r="Y2445" s="21">
        <f t="shared" si="257"/>
        <v>2</v>
      </c>
      <c r="Z2445" s="21" t="str">
        <f t="shared" si="258"/>
        <v>Saturday</v>
      </c>
      <c r="AA2445" s="21" t="str">
        <f t="shared" si="259"/>
        <v>Monday</v>
      </c>
      <c r="AB2445" s="21" t="str">
        <f>VLOOKUP(U2445,'Currency Sheet'!A:C,3,)</f>
        <v>DOLLAR</v>
      </c>
      <c r="AC2445" s="42" t="str">
        <f>VLOOKUP(P2445,'Customer List'!B:D,3,)</f>
        <v>OutStation</v>
      </c>
    </row>
    <row r="2446" spans="1:29" x14ac:dyDescent="0.25">
      <c r="A2446" s="21">
        <v>2445</v>
      </c>
      <c r="B2446" s="21" t="s">
        <v>3324</v>
      </c>
      <c r="C2446" s="30">
        <v>45894</v>
      </c>
      <c r="D2446" s="30">
        <v>45903</v>
      </c>
      <c r="E2446" s="47">
        <v>66.5</v>
      </c>
      <c r="F2446" s="47">
        <f t="shared" si="254"/>
        <v>5852</v>
      </c>
      <c r="G2446" s="48">
        <f t="shared" si="255"/>
        <v>11704</v>
      </c>
      <c r="H2446" s="21">
        <v>400220</v>
      </c>
      <c r="I2446" s="21" t="s">
        <v>3807</v>
      </c>
      <c r="J2446" s="21">
        <v>2</v>
      </c>
      <c r="K2446" s="21">
        <v>2</v>
      </c>
      <c r="L2446" s="21">
        <f t="shared" si="256"/>
        <v>0</v>
      </c>
      <c r="M2446" s="21" t="s">
        <v>3372</v>
      </c>
      <c r="N2446" s="30">
        <v>45906</v>
      </c>
      <c r="O2446" s="48">
        <v>19142.5</v>
      </c>
      <c r="P2446" s="21" t="s">
        <v>1894</v>
      </c>
      <c r="Q2446" s="21">
        <v>58155325373</v>
      </c>
      <c r="R2446" s="21" t="s">
        <v>40</v>
      </c>
      <c r="S2446" s="3">
        <v>4</v>
      </c>
      <c r="T2446" s="37"/>
      <c r="U2446" s="21" t="s">
        <v>18</v>
      </c>
      <c r="V2446" s="21" t="str">
        <f>VLOOKUP(P2446,'Customer List'!B:C,2,)</f>
        <v>Banglore</v>
      </c>
      <c r="W2446" s="38"/>
      <c r="X2446" s="30">
        <v>45908</v>
      </c>
      <c r="Y2446" s="21">
        <f t="shared" si="257"/>
        <v>2</v>
      </c>
      <c r="Z2446" s="21" t="str">
        <f t="shared" si="258"/>
        <v>Saturday</v>
      </c>
      <c r="AA2446" s="21" t="str">
        <f t="shared" si="259"/>
        <v>Monday</v>
      </c>
      <c r="AB2446" s="21" t="str">
        <f>VLOOKUP(U2446,'Currency Sheet'!A:C,3,)</f>
        <v>DOLLAR</v>
      </c>
      <c r="AC2446" s="42" t="str">
        <f>VLOOKUP(P2446,'Customer List'!B:D,3,)</f>
        <v>OutStation</v>
      </c>
    </row>
    <row r="2447" spans="1:29" x14ac:dyDescent="0.25">
      <c r="A2447" s="21">
        <v>2446</v>
      </c>
      <c r="B2447" s="21" t="s">
        <v>3324</v>
      </c>
      <c r="C2447" s="30">
        <v>45894</v>
      </c>
      <c r="D2447" s="30">
        <v>45903</v>
      </c>
      <c r="E2447" s="47">
        <v>123.75</v>
      </c>
      <c r="F2447" s="47">
        <f t="shared" si="254"/>
        <v>10890</v>
      </c>
      <c r="G2447" s="48">
        <f t="shared" si="255"/>
        <v>10890</v>
      </c>
      <c r="H2447" s="21">
        <v>400259</v>
      </c>
      <c r="I2447" s="21" t="s">
        <v>3808</v>
      </c>
      <c r="J2447" s="21">
        <v>1</v>
      </c>
      <c r="K2447" s="21">
        <v>1</v>
      </c>
      <c r="L2447" s="21">
        <f t="shared" si="256"/>
        <v>0</v>
      </c>
      <c r="M2447" s="21" t="s">
        <v>3373</v>
      </c>
      <c r="N2447" s="30">
        <v>45906</v>
      </c>
      <c r="O2447" s="48">
        <v>16623.75</v>
      </c>
      <c r="P2447" s="21" t="s">
        <v>1894</v>
      </c>
      <c r="Q2447" s="21">
        <v>58155325373</v>
      </c>
      <c r="R2447" s="21" t="s">
        <v>40</v>
      </c>
      <c r="S2447" s="3">
        <v>4</v>
      </c>
      <c r="T2447" s="37"/>
      <c r="U2447" s="21" t="s">
        <v>18</v>
      </c>
      <c r="V2447" s="21" t="str">
        <f>VLOOKUP(P2447,'Customer List'!B:C,2,)</f>
        <v>Banglore</v>
      </c>
      <c r="W2447" s="38"/>
      <c r="X2447" s="30">
        <v>45908</v>
      </c>
      <c r="Y2447" s="21">
        <f t="shared" si="257"/>
        <v>2</v>
      </c>
      <c r="Z2447" s="21" t="str">
        <f t="shared" si="258"/>
        <v>Saturday</v>
      </c>
      <c r="AA2447" s="21" t="str">
        <f t="shared" si="259"/>
        <v>Monday</v>
      </c>
      <c r="AB2447" s="21" t="str">
        <f>VLOOKUP(U2447,'Currency Sheet'!A:C,3,)</f>
        <v>DOLLAR</v>
      </c>
      <c r="AC2447" s="42" t="str">
        <f>VLOOKUP(P2447,'Customer List'!B:D,3,)</f>
        <v>OutStation</v>
      </c>
    </row>
    <row r="2448" spans="1:29" x14ac:dyDescent="0.25">
      <c r="A2448" s="21">
        <v>2447</v>
      </c>
      <c r="B2448" s="21" t="s">
        <v>3324</v>
      </c>
      <c r="C2448" s="30">
        <v>45894</v>
      </c>
      <c r="D2448" s="30">
        <v>45903</v>
      </c>
      <c r="E2448" s="47">
        <v>135.1</v>
      </c>
      <c r="F2448" s="47">
        <f t="shared" si="254"/>
        <v>11888.8</v>
      </c>
      <c r="G2448" s="48">
        <f t="shared" si="255"/>
        <v>11888.8</v>
      </c>
      <c r="H2448" s="21">
        <v>400334</v>
      </c>
      <c r="I2448" s="21" t="s">
        <v>3809</v>
      </c>
      <c r="J2448" s="21">
        <v>1</v>
      </c>
      <c r="K2448" s="21">
        <v>1</v>
      </c>
      <c r="L2448" s="21">
        <f t="shared" si="256"/>
        <v>0</v>
      </c>
      <c r="M2448" s="21" t="s">
        <v>3372</v>
      </c>
      <c r="N2448" s="30">
        <v>45906</v>
      </c>
      <c r="O2448" s="48">
        <v>19444.75</v>
      </c>
      <c r="P2448" s="21" t="s">
        <v>1894</v>
      </c>
      <c r="Q2448" s="21">
        <v>58155325373</v>
      </c>
      <c r="R2448" s="21" t="s">
        <v>40</v>
      </c>
      <c r="S2448" s="3">
        <v>4</v>
      </c>
      <c r="T2448" s="37"/>
      <c r="U2448" s="21" t="s">
        <v>18</v>
      </c>
      <c r="V2448" s="21" t="str">
        <f>VLOOKUP(P2448,'Customer List'!B:C,2,)</f>
        <v>Banglore</v>
      </c>
      <c r="W2448" s="38"/>
      <c r="X2448" s="30">
        <v>45908</v>
      </c>
      <c r="Y2448" s="21">
        <f t="shared" si="257"/>
        <v>2</v>
      </c>
      <c r="Z2448" s="21" t="str">
        <f t="shared" si="258"/>
        <v>Saturday</v>
      </c>
      <c r="AA2448" s="21" t="str">
        <f t="shared" si="259"/>
        <v>Monday</v>
      </c>
      <c r="AB2448" s="21" t="str">
        <f>VLOOKUP(U2448,'Currency Sheet'!A:C,3,)</f>
        <v>DOLLAR</v>
      </c>
      <c r="AC2448" s="42" t="str">
        <f>VLOOKUP(P2448,'Customer List'!B:D,3,)</f>
        <v>OutStation</v>
      </c>
    </row>
    <row r="2449" spans="1:29" x14ac:dyDescent="0.25">
      <c r="A2449" s="21">
        <v>2448</v>
      </c>
      <c r="B2449" s="21" t="s">
        <v>3324</v>
      </c>
      <c r="C2449" s="30">
        <v>45894</v>
      </c>
      <c r="D2449" s="30">
        <v>45903</v>
      </c>
      <c r="E2449" s="47">
        <v>160.30000000000001</v>
      </c>
      <c r="F2449" s="47">
        <f t="shared" si="254"/>
        <v>14106.400000000001</v>
      </c>
      <c r="G2449" s="48">
        <f t="shared" si="255"/>
        <v>28212.800000000003</v>
      </c>
      <c r="H2449" s="21">
        <v>422302</v>
      </c>
      <c r="I2449" s="21" t="s">
        <v>3810</v>
      </c>
      <c r="J2449" s="21">
        <v>2</v>
      </c>
      <c r="K2449" s="21">
        <v>2</v>
      </c>
      <c r="L2449" s="21">
        <f t="shared" si="256"/>
        <v>0</v>
      </c>
      <c r="M2449" s="21" t="s">
        <v>3373</v>
      </c>
      <c r="N2449" s="30">
        <v>45906</v>
      </c>
      <c r="O2449" s="48">
        <v>46143.5</v>
      </c>
      <c r="P2449" s="21" t="s">
        <v>1894</v>
      </c>
      <c r="Q2449" s="21">
        <v>58155325373</v>
      </c>
      <c r="R2449" s="21" t="s">
        <v>40</v>
      </c>
      <c r="S2449" s="3">
        <v>4</v>
      </c>
      <c r="T2449" s="37"/>
      <c r="U2449" s="21" t="s">
        <v>18</v>
      </c>
      <c r="V2449" s="21" t="str">
        <f>VLOOKUP(P2449,'Customer List'!B:C,2,)</f>
        <v>Banglore</v>
      </c>
      <c r="W2449" s="38"/>
      <c r="X2449" s="30">
        <v>45908</v>
      </c>
      <c r="Y2449" s="21">
        <f t="shared" si="257"/>
        <v>2</v>
      </c>
      <c r="Z2449" s="21" t="str">
        <f t="shared" si="258"/>
        <v>Saturday</v>
      </c>
      <c r="AA2449" s="21" t="str">
        <f t="shared" si="259"/>
        <v>Monday</v>
      </c>
      <c r="AB2449" s="21" t="str">
        <f>VLOOKUP(U2449,'Currency Sheet'!A:C,3,)</f>
        <v>DOLLAR</v>
      </c>
      <c r="AC2449" s="42" t="str">
        <f>VLOOKUP(P2449,'Customer List'!B:D,3,)</f>
        <v>OutStation</v>
      </c>
    </row>
    <row r="2450" spans="1:29" x14ac:dyDescent="0.25">
      <c r="A2450" s="21">
        <v>2449</v>
      </c>
      <c r="B2450" s="21" t="s">
        <v>3324</v>
      </c>
      <c r="C2450" s="30">
        <v>45894</v>
      </c>
      <c r="D2450" s="30">
        <v>45903</v>
      </c>
      <c r="E2450" s="47">
        <v>78.400000000000006</v>
      </c>
      <c r="F2450" s="47">
        <f t="shared" si="254"/>
        <v>6899.2000000000007</v>
      </c>
      <c r="G2450" s="48">
        <f t="shared" si="255"/>
        <v>6899.2000000000007</v>
      </c>
      <c r="H2450" s="21">
        <v>423303</v>
      </c>
      <c r="I2450" s="21" t="s">
        <v>3811</v>
      </c>
      <c r="J2450" s="21">
        <v>1</v>
      </c>
      <c r="K2450" s="21">
        <v>1</v>
      </c>
      <c r="L2450" s="21">
        <f t="shared" si="256"/>
        <v>0</v>
      </c>
      <c r="M2450" s="21" t="s">
        <v>3353</v>
      </c>
      <c r="N2450" s="30">
        <v>45906</v>
      </c>
      <c r="O2450" s="48">
        <v>13020</v>
      </c>
      <c r="P2450" s="21" t="s">
        <v>2281</v>
      </c>
      <c r="Q2450" s="21">
        <v>58155321965</v>
      </c>
      <c r="R2450" s="21" t="s">
        <v>40</v>
      </c>
      <c r="S2450" s="3">
        <v>-20</v>
      </c>
      <c r="T2450" s="37"/>
      <c r="U2450" s="21" t="s">
        <v>18</v>
      </c>
      <c r="V2450" s="21" t="str">
        <f>VLOOKUP(P2450,'Customer List'!B:C,2,)</f>
        <v>BANGALORE</v>
      </c>
      <c r="W2450" s="38"/>
      <c r="X2450" s="30">
        <v>45908</v>
      </c>
      <c r="Y2450" s="21">
        <f t="shared" si="257"/>
        <v>2</v>
      </c>
      <c r="Z2450" s="21" t="str">
        <f t="shared" si="258"/>
        <v>Saturday</v>
      </c>
      <c r="AA2450" s="21" t="str">
        <f t="shared" si="259"/>
        <v>Monday</v>
      </c>
      <c r="AB2450" s="21" t="str">
        <f>VLOOKUP(U2450,'Currency Sheet'!A:C,3,)</f>
        <v>DOLLAR</v>
      </c>
      <c r="AC2450" s="42" t="str">
        <f>VLOOKUP(P2450,'Customer List'!B:D,3,)</f>
        <v>OutStation</v>
      </c>
    </row>
    <row r="2451" spans="1:29" x14ac:dyDescent="0.25">
      <c r="A2451" s="21">
        <v>2450</v>
      </c>
      <c r="B2451" s="21" t="s">
        <v>3324</v>
      </c>
      <c r="C2451" s="30">
        <v>45894</v>
      </c>
      <c r="D2451" s="30">
        <v>45903</v>
      </c>
      <c r="E2451" s="47">
        <v>75.75</v>
      </c>
      <c r="F2451" s="47">
        <f t="shared" si="254"/>
        <v>6666</v>
      </c>
      <c r="G2451" s="48">
        <f t="shared" si="255"/>
        <v>6666</v>
      </c>
      <c r="H2451" s="21">
        <v>423801</v>
      </c>
      <c r="I2451" s="21" t="s">
        <v>3812</v>
      </c>
      <c r="J2451" s="21">
        <v>1</v>
      </c>
      <c r="K2451" s="21">
        <v>1</v>
      </c>
      <c r="L2451" s="21">
        <f t="shared" si="256"/>
        <v>0</v>
      </c>
      <c r="M2451" s="21" t="s">
        <v>3353</v>
      </c>
      <c r="N2451" s="30">
        <v>45906</v>
      </c>
      <c r="O2451" s="48">
        <v>11741.25</v>
      </c>
      <c r="P2451" s="21" t="s">
        <v>2281</v>
      </c>
      <c r="Q2451" s="21">
        <v>58155321965</v>
      </c>
      <c r="R2451" s="21" t="s">
        <v>40</v>
      </c>
      <c r="S2451" s="3">
        <v>-20</v>
      </c>
      <c r="T2451" s="37"/>
      <c r="U2451" s="21" t="s">
        <v>18</v>
      </c>
      <c r="V2451" s="21" t="str">
        <f>VLOOKUP(P2451,'Customer List'!B:C,2,)</f>
        <v>BANGALORE</v>
      </c>
      <c r="W2451" s="38"/>
      <c r="X2451" s="30">
        <v>45908</v>
      </c>
      <c r="Y2451" s="21">
        <f t="shared" si="257"/>
        <v>2</v>
      </c>
      <c r="Z2451" s="21" t="str">
        <f t="shared" si="258"/>
        <v>Saturday</v>
      </c>
      <c r="AA2451" s="21" t="str">
        <f t="shared" si="259"/>
        <v>Monday</v>
      </c>
      <c r="AB2451" s="21" t="str">
        <f>VLOOKUP(U2451,'Currency Sheet'!A:C,3,)</f>
        <v>DOLLAR</v>
      </c>
      <c r="AC2451" s="42" t="str">
        <f>VLOOKUP(P2451,'Customer List'!B:D,3,)</f>
        <v>OutStation</v>
      </c>
    </row>
    <row r="2452" spans="1:29" x14ac:dyDescent="0.25">
      <c r="A2452" s="21">
        <v>2451</v>
      </c>
      <c r="B2452" s="21" t="s">
        <v>3324</v>
      </c>
      <c r="C2452" s="30">
        <v>45894</v>
      </c>
      <c r="D2452" s="30">
        <v>45903</v>
      </c>
      <c r="E2452" s="47">
        <v>115.5</v>
      </c>
      <c r="F2452" s="47">
        <f t="shared" si="254"/>
        <v>10164</v>
      </c>
      <c r="G2452" s="48">
        <f t="shared" si="255"/>
        <v>10164</v>
      </c>
      <c r="H2452" s="21">
        <v>424401</v>
      </c>
      <c r="I2452" s="21" t="s">
        <v>1342</v>
      </c>
      <c r="J2452" s="21">
        <v>1</v>
      </c>
      <c r="K2452" s="21">
        <v>1</v>
      </c>
      <c r="L2452" s="21">
        <f t="shared" si="256"/>
        <v>0</v>
      </c>
      <c r="M2452" s="21" t="s">
        <v>3353</v>
      </c>
      <c r="N2452" s="30">
        <v>45906</v>
      </c>
      <c r="O2452" s="48">
        <v>19181.25</v>
      </c>
      <c r="P2452" s="21" t="s">
        <v>2281</v>
      </c>
      <c r="Q2452" s="21">
        <v>58155321965</v>
      </c>
      <c r="R2452" s="21" t="s">
        <v>40</v>
      </c>
      <c r="S2452" s="3">
        <v>4</v>
      </c>
      <c r="T2452" s="37"/>
      <c r="U2452" s="21" t="s">
        <v>18</v>
      </c>
      <c r="V2452" s="21" t="str">
        <f>VLOOKUP(P2452,'Customer List'!B:C,2,)</f>
        <v>BANGALORE</v>
      </c>
      <c r="W2452" s="38"/>
      <c r="X2452" s="30">
        <v>45908</v>
      </c>
      <c r="Y2452" s="21">
        <f t="shared" si="257"/>
        <v>2</v>
      </c>
      <c r="Z2452" s="21" t="str">
        <f t="shared" si="258"/>
        <v>Saturday</v>
      </c>
      <c r="AA2452" s="21" t="str">
        <f t="shared" si="259"/>
        <v>Monday</v>
      </c>
      <c r="AB2452" s="21" t="str">
        <f>VLOOKUP(U2452,'Currency Sheet'!A:C,3,)</f>
        <v>DOLLAR</v>
      </c>
      <c r="AC2452" s="42" t="str">
        <f>VLOOKUP(P2452,'Customer List'!B:D,3,)</f>
        <v>OutStation</v>
      </c>
    </row>
    <row r="2453" spans="1:29" x14ac:dyDescent="0.25">
      <c r="A2453" s="21">
        <v>2452</v>
      </c>
      <c r="B2453" s="21" t="s">
        <v>3324</v>
      </c>
      <c r="C2453" s="30">
        <v>45894</v>
      </c>
      <c r="D2453" s="30">
        <v>45903</v>
      </c>
      <c r="E2453" s="47">
        <v>71.400000000000006</v>
      </c>
      <c r="F2453" s="47">
        <f t="shared" si="254"/>
        <v>6283.2000000000007</v>
      </c>
      <c r="G2453" s="48">
        <f t="shared" si="255"/>
        <v>6283.2000000000007</v>
      </c>
      <c r="H2453" s="21">
        <v>424601</v>
      </c>
      <c r="I2453" s="21" t="s">
        <v>3813</v>
      </c>
      <c r="J2453" s="21">
        <v>1</v>
      </c>
      <c r="K2453" s="21">
        <v>1</v>
      </c>
      <c r="L2453" s="21">
        <f t="shared" si="256"/>
        <v>0</v>
      </c>
      <c r="M2453" s="21" t="s">
        <v>3533</v>
      </c>
      <c r="N2453" s="30">
        <v>45915</v>
      </c>
      <c r="O2453" s="48">
        <v>10592.7</v>
      </c>
      <c r="P2453" s="21" t="s">
        <v>194</v>
      </c>
      <c r="Q2453" s="21">
        <v>58155693046</v>
      </c>
      <c r="R2453" s="21" t="s">
        <v>40</v>
      </c>
      <c r="S2453" s="3">
        <v>4</v>
      </c>
      <c r="T2453" s="37"/>
      <c r="U2453" s="21" t="s">
        <v>18</v>
      </c>
      <c r="V2453" s="21" t="str">
        <f>VLOOKUP(P2453,'Customer List'!B:C,2,)</f>
        <v>Kanpur</v>
      </c>
      <c r="W2453" s="38"/>
      <c r="X2453" s="30">
        <v>45917</v>
      </c>
      <c r="Y2453" s="21">
        <f t="shared" si="257"/>
        <v>2</v>
      </c>
      <c r="Z2453" s="21" t="str">
        <f t="shared" si="258"/>
        <v>Monday</v>
      </c>
      <c r="AA2453" s="21" t="str">
        <f t="shared" si="259"/>
        <v>Wednesday</v>
      </c>
      <c r="AB2453" s="21" t="str">
        <f>VLOOKUP(U2453,'Currency Sheet'!A:C,3,)</f>
        <v>DOLLAR</v>
      </c>
      <c r="AC2453" s="42" t="str">
        <f>VLOOKUP(P2453,'Customer List'!B:D,3,)</f>
        <v>OutStation</v>
      </c>
    </row>
    <row r="2454" spans="1:29" x14ac:dyDescent="0.25">
      <c r="A2454" s="21">
        <v>2453</v>
      </c>
      <c r="B2454" s="21" t="s">
        <v>3324</v>
      </c>
      <c r="C2454" s="30">
        <v>45894</v>
      </c>
      <c r="D2454" s="30">
        <v>45903</v>
      </c>
      <c r="E2454" s="47">
        <v>451.5</v>
      </c>
      <c r="F2454" s="47">
        <f t="shared" si="254"/>
        <v>39732</v>
      </c>
      <c r="G2454" s="48">
        <f t="shared" si="255"/>
        <v>39732</v>
      </c>
      <c r="H2454" s="21">
        <v>574806</v>
      </c>
      <c r="I2454" s="21" t="s">
        <v>3814</v>
      </c>
      <c r="J2454" s="21">
        <v>1</v>
      </c>
      <c r="K2454" s="21">
        <v>1</v>
      </c>
      <c r="L2454" s="21">
        <f t="shared" si="256"/>
        <v>0</v>
      </c>
      <c r="M2454" s="21" t="s">
        <v>3363</v>
      </c>
      <c r="N2454" s="30">
        <v>45906</v>
      </c>
      <c r="O2454" s="48">
        <v>74981.25</v>
      </c>
      <c r="P2454" s="21" t="s">
        <v>3362</v>
      </c>
      <c r="Q2454" s="21">
        <v>58155323656</v>
      </c>
      <c r="R2454" s="21" t="s">
        <v>40</v>
      </c>
      <c r="S2454" s="3">
        <v>-20</v>
      </c>
      <c r="T2454" s="37"/>
      <c r="U2454" s="21" t="s">
        <v>18</v>
      </c>
      <c r="V2454" s="21" t="str">
        <f>VLOOKUP(P2454,'Customer List'!B:C,2,)</f>
        <v>Pune</v>
      </c>
      <c r="W2454" s="38"/>
      <c r="X2454" s="30">
        <v>45908</v>
      </c>
      <c r="Y2454" s="21">
        <f t="shared" si="257"/>
        <v>2</v>
      </c>
      <c r="Z2454" s="21" t="str">
        <f t="shared" si="258"/>
        <v>Saturday</v>
      </c>
      <c r="AA2454" s="21" t="str">
        <f t="shared" si="259"/>
        <v>Monday</v>
      </c>
      <c r="AB2454" s="21" t="str">
        <f>VLOOKUP(U2454,'Currency Sheet'!A:C,3,)</f>
        <v>DOLLAR</v>
      </c>
      <c r="AC2454" s="42" t="str">
        <f>VLOOKUP(P2454,'Customer List'!B:D,3,)</f>
        <v>OutStation</v>
      </c>
    </row>
    <row r="2455" spans="1:29" x14ac:dyDescent="0.25">
      <c r="A2455" s="21">
        <v>2454</v>
      </c>
      <c r="B2455" s="21" t="s">
        <v>3324</v>
      </c>
      <c r="C2455" s="30">
        <v>45894</v>
      </c>
      <c r="D2455" s="30">
        <v>45903</v>
      </c>
      <c r="E2455" s="47">
        <v>143.5</v>
      </c>
      <c r="F2455" s="47">
        <f t="shared" si="254"/>
        <v>12628</v>
      </c>
      <c r="G2455" s="48">
        <f t="shared" si="255"/>
        <v>12628</v>
      </c>
      <c r="H2455" s="21">
        <v>606555</v>
      </c>
      <c r="I2455" s="21" t="s">
        <v>3815</v>
      </c>
      <c r="J2455" s="21">
        <v>1</v>
      </c>
      <c r="K2455" s="21">
        <v>1</v>
      </c>
      <c r="L2455" s="21">
        <f t="shared" si="256"/>
        <v>0</v>
      </c>
      <c r="M2455" s="21" t="s">
        <v>3533</v>
      </c>
      <c r="N2455" s="30">
        <v>45915</v>
      </c>
      <c r="O2455" s="48">
        <v>21289.25</v>
      </c>
      <c r="P2455" s="21" t="s">
        <v>194</v>
      </c>
      <c r="Q2455" s="21">
        <v>58155693046</v>
      </c>
      <c r="R2455" s="21" t="s">
        <v>40</v>
      </c>
      <c r="S2455" s="3">
        <v>4</v>
      </c>
      <c r="T2455" s="37"/>
      <c r="U2455" s="21" t="s">
        <v>18</v>
      </c>
      <c r="V2455" s="21" t="str">
        <f>VLOOKUP(P2455,'Customer List'!B:C,2,)</f>
        <v>Kanpur</v>
      </c>
      <c r="W2455" s="38"/>
      <c r="X2455" s="30">
        <v>45917</v>
      </c>
      <c r="Y2455" s="21">
        <f t="shared" si="257"/>
        <v>2</v>
      </c>
      <c r="Z2455" s="21" t="str">
        <f t="shared" si="258"/>
        <v>Monday</v>
      </c>
      <c r="AA2455" s="21" t="str">
        <f t="shared" si="259"/>
        <v>Wednesday</v>
      </c>
      <c r="AB2455" s="21" t="str">
        <f>VLOOKUP(U2455,'Currency Sheet'!A:C,3,)</f>
        <v>DOLLAR</v>
      </c>
      <c r="AC2455" s="42" t="str">
        <f>VLOOKUP(P2455,'Customer List'!B:D,3,)</f>
        <v>OutStation</v>
      </c>
    </row>
    <row r="2456" spans="1:29" x14ac:dyDescent="0.25">
      <c r="A2456" s="21">
        <v>2455</v>
      </c>
      <c r="B2456" s="21" t="s">
        <v>3324</v>
      </c>
      <c r="C2456" s="30">
        <v>45894</v>
      </c>
      <c r="D2456" s="30">
        <v>45903</v>
      </c>
      <c r="E2456" s="47">
        <v>102.2</v>
      </c>
      <c r="F2456" s="47">
        <f t="shared" si="254"/>
        <v>8993.6</v>
      </c>
      <c r="G2456" s="48">
        <f t="shared" si="255"/>
        <v>8993.6</v>
      </c>
      <c r="H2456" s="21">
        <v>633507</v>
      </c>
      <c r="I2456" s="21" t="s">
        <v>3816</v>
      </c>
      <c r="J2456" s="21">
        <v>1</v>
      </c>
      <c r="K2456" s="21">
        <v>1</v>
      </c>
      <c r="L2456" s="21">
        <f t="shared" si="256"/>
        <v>0</v>
      </c>
      <c r="M2456" s="21" t="s">
        <v>3401</v>
      </c>
      <c r="N2456" s="30">
        <v>45908</v>
      </c>
      <c r="O2456" s="48">
        <v>9783</v>
      </c>
      <c r="P2456" s="21" t="s">
        <v>3325</v>
      </c>
      <c r="Q2456" s="21" t="s">
        <v>2070</v>
      </c>
      <c r="R2456" s="21" t="s">
        <v>637</v>
      </c>
      <c r="S2456" s="3">
        <v>4</v>
      </c>
      <c r="T2456" s="37"/>
      <c r="U2456" s="21" t="s">
        <v>18</v>
      </c>
      <c r="V2456" s="21" t="str">
        <f>VLOOKUP(P2456,'Customer List'!B:C,2,)</f>
        <v>Delhi</v>
      </c>
      <c r="W2456" s="38"/>
      <c r="X2456" s="30">
        <f>IF(OR(R2456 = "PRIYANKA MADAM", R2456 = "DEEPAK", R2456 = "PORTER"),N2456,"")</f>
        <v>45908</v>
      </c>
      <c r="Y2456" s="21">
        <f t="shared" si="257"/>
        <v>0</v>
      </c>
      <c r="Z2456" s="21" t="str">
        <f t="shared" si="258"/>
        <v>Monday</v>
      </c>
      <c r="AA2456" s="21" t="str">
        <f t="shared" si="259"/>
        <v>Monday</v>
      </c>
      <c r="AB2456" s="21" t="str">
        <f>VLOOKUP(U2456,'Currency Sheet'!A:C,3,)</f>
        <v>DOLLAR</v>
      </c>
      <c r="AC2456" s="42" t="str">
        <f>VLOOKUP(P2456,'Customer List'!B:D,3,)</f>
        <v>Local</v>
      </c>
    </row>
    <row r="2457" spans="1:29" x14ac:dyDescent="0.25">
      <c r="A2457" s="21">
        <v>2456</v>
      </c>
      <c r="B2457" s="21" t="s">
        <v>3324</v>
      </c>
      <c r="C2457" s="30">
        <v>45894</v>
      </c>
      <c r="D2457" s="30">
        <v>45903</v>
      </c>
      <c r="E2457" s="47">
        <v>102.9</v>
      </c>
      <c r="F2457" s="47">
        <f t="shared" si="254"/>
        <v>9055.2000000000007</v>
      </c>
      <c r="G2457" s="48">
        <f t="shared" si="255"/>
        <v>9055.2000000000007</v>
      </c>
      <c r="H2457" s="21">
        <v>675503</v>
      </c>
      <c r="I2457" s="21" t="s">
        <v>3817</v>
      </c>
      <c r="J2457" s="21">
        <v>1</v>
      </c>
      <c r="K2457" s="21">
        <v>1</v>
      </c>
      <c r="L2457" s="21">
        <f t="shared" si="256"/>
        <v>0</v>
      </c>
      <c r="M2457" s="21" t="s">
        <v>3533</v>
      </c>
      <c r="N2457" s="30">
        <v>45915</v>
      </c>
      <c r="O2457" s="48">
        <v>15265.95</v>
      </c>
      <c r="P2457" s="21" t="s">
        <v>194</v>
      </c>
      <c r="Q2457" s="21">
        <v>58155693046</v>
      </c>
      <c r="R2457" s="21" t="s">
        <v>40</v>
      </c>
      <c r="S2457" s="3">
        <v>4</v>
      </c>
      <c r="T2457" s="37"/>
      <c r="U2457" s="21" t="s">
        <v>18</v>
      </c>
      <c r="V2457" s="21" t="str">
        <f>VLOOKUP(P2457,'Customer List'!B:C,2,)</f>
        <v>Kanpur</v>
      </c>
      <c r="W2457" s="38"/>
      <c r="X2457" s="30">
        <v>45917</v>
      </c>
      <c r="Y2457" s="21">
        <f t="shared" si="257"/>
        <v>2</v>
      </c>
      <c r="Z2457" s="21" t="str">
        <f t="shared" si="258"/>
        <v>Monday</v>
      </c>
      <c r="AA2457" s="21" t="str">
        <f t="shared" si="259"/>
        <v>Wednesday</v>
      </c>
      <c r="AB2457" s="21" t="str">
        <f>VLOOKUP(U2457,'Currency Sheet'!A:C,3,)</f>
        <v>DOLLAR</v>
      </c>
      <c r="AC2457" s="42" t="str">
        <f>VLOOKUP(P2457,'Customer List'!B:D,3,)</f>
        <v>OutStation</v>
      </c>
    </row>
    <row r="2458" spans="1:29" x14ac:dyDescent="0.25">
      <c r="A2458" s="21">
        <v>2457</v>
      </c>
      <c r="B2458" s="21" t="s">
        <v>3324</v>
      </c>
      <c r="C2458" s="30">
        <v>45894</v>
      </c>
      <c r="D2458" s="30">
        <v>45903</v>
      </c>
      <c r="E2458" s="47">
        <v>74.2</v>
      </c>
      <c r="F2458" s="47">
        <f t="shared" si="254"/>
        <v>6529.6</v>
      </c>
      <c r="G2458" s="48">
        <f t="shared" si="255"/>
        <v>6529.6</v>
      </c>
      <c r="H2458" s="21">
        <v>834602</v>
      </c>
      <c r="I2458" s="21" t="s">
        <v>3818</v>
      </c>
      <c r="J2458" s="21">
        <v>1</v>
      </c>
      <c r="K2458" s="21">
        <v>1</v>
      </c>
      <c r="L2458" s="21">
        <f t="shared" si="256"/>
        <v>0</v>
      </c>
      <c r="M2458" s="21" t="s">
        <v>3351</v>
      </c>
      <c r="N2458" s="30">
        <v>45906</v>
      </c>
      <c r="O2458" s="48">
        <v>11829.6</v>
      </c>
      <c r="P2458" s="21" t="s">
        <v>211</v>
      </c>
      <c r="Q2458" s="21">
        <v>58155324614</v>
      </c>
      <c r="R2458" s="21" t="s">
        <v>40</v>
      </c>
      <c r="S2458" s="3">
        <v>4</v>
      </c>
      <c r="T2458" s="37"/>
      <c r="U2458" s="21" t="s">
        <v>18</v>
      </c>
      <c r="V2458" s="21" t="str">
        <f>VLOOKUP(P2458,'Customer List'!B:C,2,)</f>
        <v>Banglore</v>
      </c>
      <c r="W2458" s="38"/>
      <c r="X2458" s="30">
        <v>45908</v>
      </c>
      <c r="Y2458" s="21">
        <f t="shared" si="257"/>
        <v>2</v>
      </c>
      <c r="Z2458" s="21" t="str">
        <f t="shared" si="258"/>
        <v>Saturday</v>
      </c>
      <c r="AA2458" s="21" t="str">
        <f t="shared" si="259"/>
        <v>Monday</v>
      </c>
      <c r="AB2458" s="21" t="str">
        <f>VLOOKUP(U2458,'Currency Sheet'!A:C,3,)</f>
        <v>DOLLAR</v>
      </c>
      <c r="AC2458" s="42" t="str">
        <f>VLOOKUP(P2458,'Customer List'!B:D,3,)</f>
        <v>OutStation</v>
      </c>
    </row>
    <row r="2459" spans="1:29" x14ac:dyDescent="0.25">
      <c r="A2459" s="21">
        <v>2458</v>
      </c>
      <c r="B2459" s="21" t="s">
        <v>3324</v>
      </c>
      <c r="C2459" s="30">
        <v>45894</v>
      </c>
      <c r="D2459" s="30">
        <v>45903</v>
      </c>
      <c r="E2459" s="47">
        <v>107.8</v>
      </c>
      <c r="F2459" s="47">
        <f t="shared" si="254"/>
        <v>9486.4</v>
      </c>
      <c r="G2459" s="48">
        <f t="shared" si="255"/>
        <v>9486.4</v>
      </c>
      <c r="H2459" s="21">
        <v>936905</v>
      </c>
      <c r="I2459" s="21" t="s">
        <v>3819</v>
      </c>
      <c r="J2459" s="21">
        <v>1</v>
      </c>
      <c r="K2459" s="21">
        <v>1</v>
      </c>
      <c r="L2459" s="21">
        <f t="shared" si="256"/>
        <v>0</v>
      </c>
      <c r="M2459" s="21" t="s">
        <v>3533</v>
      </c>
      <c r="N2459" s="30">
        <v>45915</v>
      </c>
      <c r="O2459" s="48">
        <v>15992.9</v>
      </c>
      <c r="P2459" s="21" t="s">
        <v>194</v>
      </c>
      <c r="Q2459" s="21">
        <v>58155693046</v>
      </c>
      <c r="R2459" s="21" t="s">
        <v>40</v>
      </c>
      <c r="S2459" s="3">
        <v>4</v>
      </c>
      <c r="T2459" s="37"/>
      <c r="U2459" s="21" t="s">
        <v>18</v>
      </c>
      <c r="V2459" s="21" t="str">
        <f>VLOOKUP(P2459,'Customer List'!B:C,2,)</f>
        <v>Kanpur</v>
      </c>
      <c r="W2459" s="38"/>
      <c r="X2459" s="30">
        <v>45917</v>
      </c>
      <c r="Y2459" s="21">
        <f t="shared" si="257"/>
        <v>2</v>
      </c>
      <c r="Z2459" s="21" t="str">
        <f t="shared" si="258"/>
        <v>Monday</v>
      </c>
      <c r="AA2459" s="21" t="str">
        <f t="shared" si="259"/>
        <v>Wednesday</v>
      </c>
      <c r="AB2459" s="21" t="str">
        <f>VLOOKUP(U2459,'Currency Sheet'!A:C,3,)</f>
        <v>DOLLAR</v>
      </c>
      <c r="AC2459" s="42" t="str">
        <f>VLOOKUP(P2459,'Customer List'!B:D,3,)</f>
        <v>OutStation</v>
      </c>
    </row>
    <row r="2460" spans="1:29" x14ac:dyDescent="0.25">
      <c r="A2460" s="21">
        <v>2459</v>
      </c>
      <c r="B2460" s="21" t="s">
        <v>3680</v>
      </c>
      <c r="C2460" s="30">
        <v>45903</v>
      </c>
      <c r="D2460" s="30">
        <v>45903</v>
      </c>
      <c r="E2460" s="47">
        <v>1854.75</v>
      </c>
      <c r="F2460" s="47">
        <f t="shared" si="254"/>
        <v>1854.75</v>
      </c>
      <c r="G2460" s="48">
        <f t="shared" si="255"/>
        <v>1854.75</v>
      </c>
      <c r="H2460" s="21" t="s">
        <v>3681</v>
      </c>
      <c r="I2460" s="21"/>
      <c r="J2460" s="21">
        <v>1</v>
      </c>
      <c r="K2460" s="21">
        <v>1</v>
      </c>
      <c r="L2460" s="21">
        <f t="shared" si="256"/>
        <v>0</v>
      </c>
      <c r="M2460" s="21" t="s">
        <v>3682</v>
      </c>
      <c r="N2460" s="30">
        <v>45920</v>
      </c>
      <c r="O2460" s="48">
        <v>2349.35</v>
      </c>
      <c r="P2460" s="21" t="s">
        <v>3684</v>
      </c>
      <c r="Q2460" s="21" t="s">
        <v>2070</v>
      </c>
      <c r="R2460" s="21" t="s">
        <v>847</v>
      </c>
      <c r="S2460" s="3">
        <v>4</v>
      </c>
      <c r="T2460" s="37"/>
      <c r="U2460" s="21" t="s">
        <v>3683</v>
      </c>
      <c r="V2460" s="21" t="str">
        <f>VLOOKUP(P2460,'Customer List'!B:C,2,)</f>
        <v>DELHI</v>
      </c>
      <c r="W2460" s="38"/>
      <c r="X2460" s="30">
        <f t="shared" ref="X2460:X2500" si="260">IF(OR(R2460 = "PRIYANKA MADAM", R2460 = "DEEPAK", R2460 = "PORTER"),N2460,"")</f>
        <v>45920</v>
      </c>
      <c r="Y2460" s="21">
        <f t="shared" si="257"/>
        <v>0</v>
      </c>
      <c r="Z2460" s="21" t="str">
        <f t="shared" si="258"/>
        <v>Saturday</v>
      </c>
      <c r="AA2460" s="21" t="str">
        <f t="shared" si="259"/>
        <v>Saturday</v>
      </c>
      <c r="AB2460" s="21" t="str">
        <f>VLOOKUP(U2460,'Currency Sheet'!A:C,3,)</f>
        <v>INR</v>
      </c>
      <c r="AC2460" s="42" t="str">
        <f>VLOOKUP(P2460,'Customer List'!B:D,3,)</f>
        <v>Local</v>
      </c>
    </row>
    <row r="2461" spans="1:29" x14ac:dyDescent="0.25">
      <c r="A2461" s="21">
        <v>2460</v>
      </c>
      <c r="B2461" s="21" t="s">
        <v>3331</v>
      </c>
      <c r="C2461" s="30">
        <v>45898</v>
      </c>
      <c r="D2461" s="30">
        <v>45904</v>
      </c>
      <c r="E2461" s="47">
        <v>25.2</v>
      </c>
      <c r="F2461" s="47">
        <f t="shared" si="254"/>
        <v>2217.6</v>
      </c>
      <c r="G2461" s="48">
        <f t="shared" si="255"/>
        <v>2217.6</v>
      </c>
      <c r="H2461" s="21">
        <v>100203</v>
      </c>
      <c r="I2461" s="21" t="s">
        <v>3820</v>
      </c>
      <c r="J2461" s="21">
        <v>1</v>
      </c>
      <c r="K2461" s="21">
        <v>1</v>
      </c>
      <c r="L2461" s="21">
        <f t="shared" si="256"/>
        <v>0</v>
      </c>
      <c r="M2461" s="21" t="s">
        <v>3409</v>
      </c>
      <c r="N2461" s="30">
        <v>45909</v>
      </c>
      <c r="O2461" s="48">
        <v>3078</v>
      </c>
      <c r="P2461" s="21" t="s">
        <v>254</v>
      </c>
      <c r="Q2461" s="21" t="s">
        <v>2070</v>
      </c>
      <c r="R2461" s="21" t="s">
        <v>847</v>
      </c>
      <c r="S2461" s="3">
        <v>4</v>
      </c>
      <c r="T2461" s="37"/>
      <c r="U2461" s="21" t="s">
        <v>18</v>
      </c>
      <c r="V2461" s="21" t="str">
        <f>VLOOKUP(P2461,'Customer List'!B:C,2,)</f>
        <v>Delhi</v>
      </c>
      <c r="W2461" s="38"/>
      <c r="X2461" s="30">
        <f t="shared" si="260"/>
        <v>45909</v>
      </c>
      <c r="Y2461" s="21">
        <f t="shared" si="257"/>
        <v>0</v>
      </c>
      <c r="Z2461" s="21" t="str">
        <f t="shared" si="258"/>
        <v>Tuesday</v>
      </c>
      <c r="AA2461" s="21" t="str">
        <f t="shared" si="259"/>
        <v>Tuesday</v>
      </c>
      <c r="AB2461" s="21" t="str">
        <f>VLOOKUP(U2461,'Currency Sheet'!A:C,3,)</f>
        <v>DOLLAR</v>
      </c>
      <c r="AC2461" s="42" t="str">
        <f>VLOOKUP(P2461,'Customer List'!B:D,3,)</f>
        <v>Local</v>
      </c>
    </row>
    <row r="2462" spans="1:29" x14ac:dyDescent="0.25">
      <c r="A2462" s="21">
        <v>2461</v>
      </c>
      <c r="B2462" s="21" t="s">
        <v>3331</v>
      </c>
      <c r="C2462" s="30">
        <v>45898</v>
      </c>
      <c r="D2462" s="30">
        <v>45904</v>
      </c>
      <c r="E2462" s="47">
        <v>73.5</v>
      </c>
      <c r="F2462" s="47">
        <f t="shared" si="254"/>
        <v>6468</v>
      </c>
      <c r="G2462" s="48">
        <f t="shared" si="255"/>
        <v>6468</v>
      </c>
      <c r="H2462" s="21">
        <v>100221</v>
      </c>
      <c r="I2462" s="21" t="s">
        <v>3821</v>
      </c>
      <c r="J2462" s="21">
        <v>1</v>
      </c>
      <c r="K2462" s="21">
        <v>1</v>
      </c>
      <c r="L2462" s="21">
        <f t="shared" si="256"/>
        <v>0</v>
      </c>
      <c r="M2462" s="21" t="s">
        <v>3410</v>
      </c>
      <c r="N2462" s="30">
        <v>45909</v>
      </c>
      <c r="O2462" s="48">
        <v>8977.5</v>
      </c>
      <c r="P2462" s="21" t="s">
        <v>42</v>
      </c>
      <c r="Q2462" s="21" t="s">
        <v>2070</v>
      </c>
      <c r="R2462" s="21" t="s">
        <v>847</v>
      </c>
      <c r="S2462" s="3">
        <v>4</v>
      </c>
      <c r="T2462" s="37"/>
      <c r="U2462" s="21" t="s">
        <v>18</v>
      </c>
      <c r="V2462" s="21" t="str">
        <f>VLOOKUP(P2462,'Customer List'!B:C,2,)</f>
        <v>Faridabad</v>
      </c>
      <c r="W2462" s="38"/>
      <c r="X2462" s="30">
        <f t="shared" si="260"/>
        <v>45909</v>
      </c>
      <c r="Y2462" s="21">
        <f t="shared" si="257"/>
        <v>0</v>
      </c>
      <c r="Z2462" s="21" t="str">
        <f t="shared" si="258"/>
        <v>Tuesday</v>
      </c>
      <c r="AA2462" s="21" t="str">
        <f t="shared" si="259"/>
        <v>Tuesday</v>
      </c>
      <c r="AB2462" s="21" t="str">
        <f>VLOOKUP(U2462,'Currency Sheet'!A:C,3,)</f>
        <v>DOLLAR</v>
      </c>
      <c r="AC2462" s="42" t="str">
        <f>VLOOKUP(P2462,'Customer List'!B:D,3,)</f>
        <v>Local</v>
      </c>
    </row>
    <row r="2463" spans="1:29" x14ac:dyDescent="0.25">
      <c r="A2463" s="21">
        <v>2462</v>
      </c>
      <c r="B2463" s="21" t="s">
        <v>3331</v>
      </c>
      <c r="C2463" s="30">
        <v>45898</v>
      </c>
      <c r="D2463" s="30">
        <v>45904</v>
      </c>
      <c r="E2463" s="47">
        <v>222.75</v>
      </c>
      <c r="F2463" s="47">
        <f t="shared" si="254"/>
        <v>19602</v>
      </c>
      <c r="G2463" s="48">
        <f t="shared" si="255"/>
        <v>19602</v>
      </c>
      <c r="H2463" s="21">
        <v>100241</v>
      </c>
      <c r="I2463" s="21" t="s">
        <v>3822</v>
      </c>
      <c r="J2463" s="21">
        <v>1</v>
      </c>
      <c r="K2463" s="21">
        <v>1</v>
      </c>
      <c r="L2463" s="21">
        <f t="shared" si="256"/>
        <v>0</v>
      </c>
      <c r="M2463" s="21" t="s">
        <v>3400</v>
      </c>
      <c r="N2463" s="30">
        <v>45908</v>
      </c>
      <c r="O2463" s="53">
        <v>25393.5</v>
      </c>
      <c r="P2463" s="21" t="s">
        <v>3325</v>
      </c>
      <c r="Q2463" s="21" t="s">
        <v>2070</v>
      </c>
      <c r="R2463" s="21" t="s">
        <v>637</v>
      </c>
      <c r="S2463" s="3">
        <v>4</v>
      </c>
      <c r="T2463" s="37"/>
      <c r="U2463" s="21" t="s">
        <v>18</v>
      </c>
      <c r="V2463" s="21" t="str">
        <f>VLOOKUP(P2463,'Customer List'!B:C,2,)</f>
        <v>Delhi</v>
      </c>
      <c r="W2463" s="38"/>
      <c r="X2463" s="30">
        <f t="shared" si="260"/>
        <v>45908</v>
      </c>
      <c r="Y2463" s="21">
        <f t="shared" si="257"/>
        <v>0</v>
      </c>
      <c r="Z2463" s="21" t="str">
        <f t="shared" si="258"/>
        <v>Monday</v>
      </c>
      <c r="AA2463" s="21" t="str">
        <f t="shared" si="259"/>
        <v>Monday</v>
      </c>
      <c r="AB2463" s="21" t="str">
        <f>VLOOKUP(U2463,'Currency Sheet'!A:C,3,)</f>
        <v>DOLLAR</v>
      </c>
      <c r="AC2463" s="42" t="str">
        <f>VLOOKUP(P2463,'Customer List'!B:D,3,)</f>
        <v>Local</v>
      </c>
    </row>
    <row r="2464" spans="1:29" x14ac:dyDescent="0.25">
      <c r="A2464" s="21">
        <v>2463</v>
      </c>
      <c r="B2464" s="21" t="s">
        <v>3331</v>
      </c>
      <c r="C2464" s="30">
        <v>45898</v>
      </c>
      <c r="D2464" s="30">
        <v>45904</v>
      </c>
      <c r="E2464" s="47">
        <v>82.6</v>
      </c>
      <c r="F2464" s="47">
        <f t="shared" si="254"/>
        <v>7268.7999999999993</v>
      </c>
      <c r="G2464" s="48">
        <f t="shared" si="255"/>
        <v>7268.7999999999993</v>
      </c>
      <c r="H2464" s="21">
        <v>100433</v>
      </c>
      <c r="I2464" s="21" t="s">
        <v>3823</v>
      </c>
      <c r="J2464" s="21">
        <v>1</v>
      </c>
      <c r="K2464" s="21">
        <v>1</v>
      </c>
      <c r="L2464" s="21">
        <f t="shared" si="256"/>
        <v>0</v>
      </c>
      <c r="M2464" s="21" t="s">
        <v>3409</v>
      </c>
      <c r="N2464" s="30">
        <v>45909</v>
      </c>
      <c r="O2464" s="48">
        <v>10089</v>
      </c>
      <c r="P2464" s="21" t="s">
        <v>254</v>
      </c>
      <c r="Q2464" s="21" t="s">
        <v>2070</v>
      </c>
      <c r="R2464" s="21" t="s">
        <v>847</v>
      </c>
      <c r="S2464" s="3">
        <v>4</v>
      </c>
      <c r="T2464" s="37"/>
      <c r="U2464" s="21" t="s">
        <v>18</v>
      </c>
      <c r="V2464" s="21" t="str">
        <f>VLOOKUP(P2464,'Customer List'!B:C,2,)</f>
        <v>Delhi</v>
      </c>
      <c r="W2464" s="38"/>
      <c r="X2464" s="30">
        <f t="shared" si="260"/>
        <v>45909</v>
      </c>
      <c r="Y2464" s="21">
        <f t="shared" si="257"/>
        <v>0</v>
      </c>
      <c r="Z2464" s="21" t="str">
        <f t="shared" si="258"/>
        <v>Tuesday</v>
      </c>
      <c r="AA2464" s="21" t="str">
        <f t="shared" si="259"/>
        <v>Tuesday</v>
      </c>
      <c r="AB2464" s="21" t="str">
        <f>VLOOKUP(U2464,'Currency Sheet'!A:C,3,)</f>
        <v>DOLLAR</v>
      </c>
      <c r="AC2464" s="42" t="str">
        <f>VLOOKUP(P2464,'Customer List'!B:D,3,)</f>
        <v>Local</v>
      </c>
    </row>
    <row r="2465" spans="1:29" x14ac:dyDescent="0.25">
      <c r="A2465" s="21">
        <v>2464</v>
      </c>
      <c r="B2465" s="21" t="s">
        <v>3331</v>
      </c>
      <c r="C2465" s="30">
        <v>45898</v>
      </c>
      <c r="D2465" s="30">
        <v>45904</v>
      </c>
      <c r="E2465" s="47">
        <v>231.75</v>
      </c>
      <c r="F2465" s="47">
        <f t="shared" si="254"/>
        <v>20394</v>
      </c>
      <c r="G2465" s="48">
        <f t="shared" si="255"/>
        <v>20394</v>
      </c>
      <c r="H2465" s="21">
        <v>100451</v>
      </c>
      <c r="I2465" s="21" t="s">
        <v>3824</v>
      </c>
      <c r="J2465" s="21">
        <v>1</v>
      </c>
      <c r="K2465" s="21">
        <v>1</v>
      </c>
      <c r="L2465" s="21">
        <f t="shared" si="256"/>
        <v>0</v>
      </c>
      <c r="M2465" s="21" t="s">
        <v>3410</v>
      </c>
      <c r="N2465" s="30">
        <v>45909</v>
      </c>
      <c r="O2465" s="48">
        <v>26419.5</v>
      </c>
      <c r="P2465" s="21" t="s">
        <v>42</v>
      </c>
      <c r="Q2465" s="21" t="s">
        <v>2070</v>
      </c>
      <c r="R2465" s="21" t="s">
        <v>847</v>
      </c>
      <c r="S2465" s="3">
        <v>4</v>
      </c>
      <c r="T2465" s="37"/>
      <c r="U2465" s="21" t="s">
        <v>18</v>
      </c>
      <c r="V2465" s="21" t="str">
        <f>VLOOKUP(P2465,'Customer List'!B:C,2,)</f>
        <v>Faridabad</v>
      </c>
      <c r="W2465" s="38"/>
      <c r="X2465" s="30">
        <f t="shared" si="260"/>
        <v>45909</v>
      </c>
      <c r="Y2465" s="21">
        <f t="shared" si="257"/>
        <v>0</v>
      </c>
      <c r="Z2465" s="21" t="str">
        <f t="shared" si="258"/>
        <v>Tuesday</v>
      </c>
      <c r="AA2465" s="21" t="str">
        <f t="shared" si="259"/>
        <v>Tuesday</v>
      </c>
      <c r="AB2465" s="21" t="str">
        <f>VLOOKUP(U2465,'Currency Sheet'!A:C,3,)</f>
        <v>DOLLAR</v>
      </c>
      <c r="AC2465" s="42" t="str">
        <f>VLOOKUP(P2465,'Customer List'!B:D,3,)</f>
        <v>Local</v>
      </c>
    </row>
    <row r="2466" spans="1:29" x14ac:dyDescent="0.25">
      <c r="A2466" s="21">
        <v>2465</v>
      </c>
      <c r="B2466" s="21" t="s">
        <v>3331</v>
      </c>
      <c r="C2466" s="30">
        <v>45898</v>
      </c>
      <c r="D2466" s="30">
        <v>45904</v>
      </c>
      <c r="E2466" s="47">
        <v>204.75</v>
      </c>
      <c r="F2466" s="47">
        <f t="shared" si="254"/>
        <v>18018</v>
      </c>
      <c r="G2466" s="48">
        <f t="shared" si="255"/>
        <v>18018</v>
      </c>
      <c r="H2466" s="21">
        <v>100548</v>
      </c>
      <c r="I2466" s="21" t="s">
        <v>3824</v>
      </c>
      <c r="J2466" s="21">
        <v>1</v>
      </c>
      <c r="K2466" s="21">
        <v>1</v>
      </c>
      <c r="L2466" s="21">
        <f t="shared" si="256"/>
        <v>0</v>
      </c>
      <c r="M2466" s="21" t="s">
        <v>3400</v>
      </c>
      <c r="N2466" s="30">
        <v>45908</v>
      </c>
      <c r="O2466" s="53">
        <v>23341.5</v>
      </c>
      <c r="P2466" s="21" t="s">
        <v>3325</v>
      </c>
      <c r="Q2466" s="21" t="s">
        <v>2070</v>
      </c>
      <c r="R2466" s="21" t="s">
        <v>637</v>
      </c>
      <c r="S2466" s="3">
        <v>4</v>
      </c>
      <c r="T2466" s="37"/>
      <c r="U2466" s="21" t="s">
        <v>18</v>
      </c>
      <c r="V2466" s="21" t="str">
        <f>VLOOKUP(P2466,'Customer List'!B:C,2,)</f>
        <v>Delhi</v>
      </c>
      <c r="W2466" s="38"/>
      <c r="X2466" s="30">
        <f t="shared" si="260"/>
        <v>45908</v>
      </c>
      <c r="Y2466" s="21">
        <f t="shared" si="257"/>
        <v>0</v>
      </c>
      <c r="Z2466" s="21" t="str">
        <f t="shared" si="258"/>
        <v>Monday</v>
      </c>
      <c r="AA2466" s="21" t="str">
        <f t="shared" si="259"/>
        <v>Monday</v>
      </c>
      <c r="AB2466" s="21" t="str">
        <f>VLOOKUP(U2466,'Currency Sheet'!A:C,3,)</f>
        <v>DOLLAR</v>
      </c>
      <c r="AC2466" s="42" t="str">
        <f>VLOOKUP(P2466,'Customer List'!B:D,3,)</f>
        <v>Local</v>
      </c>
    </row>
    <row r="2467" spans="1:29" x14ac:dyDescent="0.25">
      <c r="A2467" s="21">
        <v>2466</v>
      </c>
      <c r="B2467" s="21" t="s">
        <v>3331</v>
      </c>
      <c r="C2467" s="30">
        <v>45898</v>
      </c>
      <c r="D2467" s="30">
        <v>45904</v>
      </c>
      <c r="E2467" s="47">
        <v>123.75</v>
      </c>
      <c r="F2467" s="47">
        <f t="shared" si="254"/>
        <v>10890</v>
      </c>
      <c r="G2467" s="48">
        <f t="shared" si="255"/>
        <v>10890</v>
      </c>
      <c r="H2467" s="21">
        <v>100737</v>
      </c>
      <c r="I2467" s="21" t="s">
        <v>3825</v>
      </c>
      <c r="J2467" s="21">
        <v>1</v>
      </c>
      <c r="K2467" s="21">
        <v>1</v>
      </c>
      <c r="L2467" s="21">
        <f t="shared" si="256"/>
        <v>0</v>
      </c>
      <c r="M2467" s="21" t="s">
        <v>3409</v>
      </c>
      <c r="N2467" s="30">
        <v>45909</v>
      </c>
      <c r="O2467" s="48">
        <v>14107.5</v>
      </c>
      <c r="P2467" s="21" t="s">
        <v>254</v>
      </c>
      <c r="Q2467" s="21" t="s">
        <v>2070</v>
      </c>
      <c r="R2467" s="21" t="s">
        <v>847</v>
      </c>
      <c r="S2467" s="3">
        <v>4</v>
      </c>
      <c r="T2467" s="37"/>
      <c r="U2467" s="21" t="s">
        <v>18</v>
      </c>
      <c r="V2467" s="21" t="str">
        <f>VLOOKUP(P2467,'Customer List'!B:C,2,)</f>
        <v>Delhi</v>
      </c>
      <c r="W2467" s="38"/>
      <c r="X2467" s="30">
        <f t="shared" si="260"/>
        <v>45909</v>
      </c>
      <c r="Y2467" s="21">
        <f t="shared" si="257"/>
        <v>0</v>
      </c>
      <c r="Z2467" s="21" t="str">
        <f t="shared" si="258"/>
        <v>Tuesday</v>
      </c>
      <c r="AA2467" s="21" t="str">
        <f t="shared" si="259"/>
        <v>Tuesday</v>
      </c>
      <c r="AB2467" s="21" t="str">
        <f>VLOOKUP(U2467,'Currency Sheet'!A:C,3,)</f>
        <v>DOLLAR</v>
      </c>
      <c r="AC2467" s="42" t="str">
        <f>VLOOKUP(P2467,'Customer List'!B:D,3,)</f>
        <v>Local</v>
      </c>
    </row>
    <row r="2468" spans="1:29" x14ac:dyDescent="0.25">
      <c r="A2468" s="21">
        <v>2467</v>
      </c>
      <c r="B2468" s="21" t="s">
        <v>3331</v>
      </c>
      <c r="C2468" s="30">
        <v>45898</v>
      </c>
      <c r="D2468" s="30">
        <v>45904</v>
      </c>
      <c r="E2468" s="47">
        <v>156.75</v>
      </c>
      <c r="F2468" s="47">
        <f t="shared" si="254"/>
        <v>13794</v>
      </c>
      <c r="G2468" s="48">
        <f t="shared" si="255"/>
        <v>13794</v>
      </c>
      <c r="H2468" s="21">
        <v>100741</v>
      </c>
      <c r="I2468" s="21" t="s">
        <v>3826</v>
      </c>
      <c r="J2468" s="21">
        <v>1</v>
      </c>
      <c r="K2468" s="21">
        <v>1</v>
      </c>
      <c r="L2468" s="21">
        <f t="shared" si="256"/>
        <v>0</v>
      </c>
      <c r="M2468" s="21" t="s">
        <v>3410</v>
      </c>
      <c r="N2468" s="30">
        <v>45909</v>
      </c>
      <c r="O2468" s="48">
        <v>17869.5</v>
      </c>
      <c r="P2468" s="21" t="s">
        <v>42</v>
      </c>
      <c r="Q2468" s="21" t="s">
        <v>2070</v>
      </c>
      <c r="R2468" s="21" t="s">
        <v>847</v>
      </c>
      <c r="S2468" s="3">
        <v>4</v>
      </c>
      <c r="T2468" s="37"/>
      <c r="U2468" s="21" t="s">
        <v>18</v>
      </c>
      <c r="V2468" s="21" t="str">
        <f>VLOOKUP(P2468,'Customer List'!B:C,2,)</f>
        <v>Faridabad</v>
      </c>
      <c r="W2468" s="38"/>
      <c r="X2468" s="30">
        <f t="shared" si="260"/>
        <v>45909</v>
      </c>
      <c r="Y2468" s="21">
        <f t="shared" si="257"/>
        <v>0</v>
      </c>
      <c r="Z2468" s="21" t="str">
        <f t="shared" si="258"/>
        <v>Tuesday</v>
      </c>
      <c r="AA2468" s="21" t="str">
        <f t="shared" si="259"/>
        <v>Tuesday</v>
      </c>
      <c r="AB2468" s="21" t="str">
        <f>VLOOKUP(U2468,'Currency Sheet'!A:C,3,)</f>
        <v>DOLLAR</v>
      </c>
      <c r="AC2468" s="42" t="str">
        <f>VLOOKUP(P2468,'Customer List'!B:D,3,)</f>
        <v>Local</v>
      </c>
    </row>
    <row r="2469" spans="1:29" x14ac:dyDescent="0.25">
      <c r="A2469" s="21">
        <v>2468</v>
      </c>
      <c r="B2469" s="21" t="s">
        <v>3331</v>
      </c>
      <c r="C2469" s="30">
        <v>45898</v>
      </c>
      <c r="D2469" s="30">
        <v>45904</v>
      </c>
      <c r="E2469" s="47">
        <v>174</v>
      </c>
      <c r="F2469" s="47">
        <f t="shared" si="254"/>
        <v>15312</v>
      </c>
      <c r="G2469" s="48">
        <f t="shared" si="255"/>
        <v>15312</v>
      </c>
      <c r="H2469" s="21">
        <v>100752</v>
      </c>
      <c r="I2469" s="21" t="s">
        <v>3827</v>
      </c>
      <c r="J2469" s="21">
        <v>1</v>
      </c>
      <c r="K2469" s="21">
        <v>1</v>
      </c>
      <c r="L2469" s="21">
        <f t="shared" si="256"/>
        <v>0</v>
      </c>
      <c r="M2469" s="21" t="s">
        <v>3400</v>
      </c>
      <c r="N2469" s="30">
        <v>45908</v>
      </c>
      <c r="O2469" s="53">
        <v>19836</v>
      </c>
      <c r="P2469" s="21" t="s">
        <v>3325</v>
      </c>
      <c r="Q2469" s="21" t="s">
        <v>2070</v>
      </c>
      <c r="R2469" s="21" t="s">
        <v>637</v>
      </c>
      <c r="S2469" s="3">
        <v>4</v>
      </c>
      <c r="T2469" s="37"/>
      <c r="U2469" s="21" t="s">
        <v>18</v>
      </c>
      <c r="V2469" s="21" t="str">
        <f>VLOOKUP(P2469,'Customer List'!B:C,2,)</f>
        <v>Delhi</v>
      </c>
      <c r="W2469" s="38"/>
      <c r="X2469" s="30">
        <f t="shared" si="260"/>
        <v>45908</v>
      </c>
      <c r="Y2469" s="21">
        <f t="shared" si="257"/>
        <v>0</v>
      </c>
      <c r="Z2469" s="21" t="str">
        <f t="shared" si="258"/>
        <v>Monday</v>
      </c>
      <c r="AA2469" s="21" t="str">
        <f t="shared" si="259"/>
        <v>Monday</v>
      </c>
      <c r="AB2469" s="21" t="str">
        <f>VLOOKUP(U2469,'Currency Sheet'!A:C,3,)</f>
        <v>DOLLAR</v>
      </c>
      <c r="AC2469" s="42" t="str">
        <f>VLOOKUP(P2469,'Customer List'!B:D,3,)</f>
        <v>Local</v>
      </c>
    </row>
    <row r="2470" spans="1:29" x14ac:dyDescent="0.25">
      <c r="A2470" s="21">
        <v>2469</v>
      </c>
      <c r="B2470" s="21" t="s">
        <v>3331</v>
      </c>
      <c r="C2470" s="30">
        <v>45898</v>
      </c>
      <c r="D2470" s="30">
        <v>45904</v>
      </c>
      <c r="E2470" s="47">
        <v>32.9</v>
      </c>
      <c r="F2470" s="47">
        <f t="shared" si="254"/>
        <v>2895.2</v>
      </c>
      <c r="G2470" s="48">
        <f t="shared" si="255"/>
        <v>2895.2</v>
      </c>
      <c r="H2470" s="21">
        <v>101205</v>
      </c>
      <c r="I2470" s="21" t="s">
        <v>3828</v>
      </c>
      <c r="J2470" s="21">
        <v>1</v>
      </c>
      <c r="K2470" s="21">
        <v>1</v>
      </c>
      <c r="L2470" s="21">
        <f t="shared" si="256"/>
        <v>0</v>
      </c>
      <c r="M2470" s="21" t="s">
        <v>3400</v>
      </c>
      <c r="N2470" s="30">
        <v>45908</v>
      </c>
      <c r="O2470" s="53">
        <v>4018.5</v>
      </c>
      <c r="P2470" s="21" t="s">
        <v>3325</v>
      </c>
      <c r="Q2470" s="21" t="s">
        <v>2070</v>
      </c>
      <c r="R2470" s="21" t="s">
        <v>637</v>
      </c>
      <c r="S2470" s="3">
        <v>4</v>
      </c>
      <c r="T2470" s="37"/>
      <c r="U2470" s="21" t="s">
        <v>18</v>
      </c>
      <c r="V2470" s="21" t="str">
        <f>VLOOKUP(P2470,'Customer List'!B:C,2,)</f>
        <v>Delhi</v>
      </c>
      <c r="W2470" s="38"/>
      <c r="X2470" s="30">
        <f t="shared" si="260"/>
        <v>45908</v>
      </c>
      <c r="Y2470" s="21">
        <f t="shared" si="257"/>
        <v>0</v>
      </c>
      <c r="Z2470" s="21" t="str">
        <f t="shared" si="258"/>
        <v>Monday</v>
      </c>
      <c r="AA2470" s="21" t="str">
        <f t="shared" si="259"/>
        <v>Monday</v>
      </c>
      <c r="AB2470" s="21" t="str">
        <f>VLOOKUP(U2470,'Currency Sheet'!A:C,3,)</f>
        <v>DOLLAR</v>
      </c>
      <c r="AC2470" s="42" t="str">
        <f>VLOOKUP(P2470,'Customer List'!B:D,3,)</f>
        <v>Local</v>
      </c>
    </row>
    <row r="2471" spans="1:29" x14ac:dyDescent="0.25">
      <c r="A2471" s="21">
        <v>2470</v>
      </c>
      <c r="B2471" s="21" t="s">
        <v>3331</v>
      </c>
      <c r="C2471" s="30">
        <v>45898</v>
      </c>
      <c r="D2471" s="30">
        <v>45904</v>
      </c>
      <c r="E2471" s="47">
        <v>223.3</v>
      </c>
      <c r="F2471" s="47">
        <f t="shared" si="254"/>
        <v>19650.400000000001</v>
      </c>
      <c r="G2471" s="48">
        <f t="shared" si="255"/>
        <v>19650.400000000001</v>
      </c>
      <c r="H2471" s="21">
        <v>102030</v>
      </c>
      <c r="I2471" s="21" t="s">
        <v>3829</v>
      </c>
      <c r="J2471" s="21">
        <v>1</v>
      </c>
      <c r="K2471" s="21">
        <v>1</v>
      </c>
      <c r="L2471" s="21">
        <f t="shared" si="256"/>
        <v>0</v>
      </c>
      <c r="M2471" s="21" t="s">
        <v>3400</v>
      </c>
      <c r="N2471" s="30">
        <v>45908</v>
      </c>
      <c r="O2471" s="53">
        <v>27274.5</v>
      </c>
      <c r="P2471" s="21" t="s">
        <v>3325</v>
      </c>
      <c r="Q2471" s="21" t="s">
        <v>2070</v>
      </c>
      <c r="R2471" s="21" t="s">
        <v>637</v>
      </c>
      <c r="S2471" s="3">
        <v>4</v>
      </c>
      <c r="T2471" s="37"/>
      <c r="U2471" s="21" t="s">
        <v>18</v>
      </c>
      <c r="V2471" s="21" t="str">
        <f>VLOOKUP(P2471,'Customer List'!B:C,2,)</f>
        <v>Delhi</v>
      </c>
      <c r="W2471" s="38"/>
      <c r="X2471" s="30">
        <f t="shared" si="260"/>
        <v>45908</v>
      </c>
      <c r="Y2471" s="21">
        <f t="shared" si="257"/>
        <v>0</v>
      </c>
      <c r="Z2471" s="21" t="str">
        <f t="shared" si="258"/>
        <v>Monday</v>
      </c>
      <c r="AA2471" s="21" t="str">
        <f t="shared" si="259"/>
        <v>Monday</v>
      </c>
      <c r="AB2471" s="21" t="str">
        <f>VLOOKUP(U2471,'Currency Sheet'!A:C,3,)</f>
        <v>DOLLAR</v>
      </c>
      <c r="AC2471" s="42" t="str">
        <f>VLOOKUP(P2471,'Customer List'!B:D,3,)</f>
        <v>Local</v>
      </c>
    </row>
    <row r="2472" spans="1:29" x14ac:dyDescent="0.25">
      <c r="A2472" s="21">
        <v>2471</v>
      </c>
      <c r="B2472" s="21" t="s">
        <v>3331</v>
      </c>
      <c r="C2472" s="30">
        <v>45898</v>
      </c>
      <c r="D2472" s="30">
        <v>45904</v>
      </c>
      <c r="E2472" s="47">
        <v>150.5</v>
      </c>
      <c r="F2472" s="47">
        <f t="shared" si="254"/>
        <v>13244</v>
      </c>
      <c r="G2472" s="48">
        <f t="shared" si="255"/>
        <v>13244</v>
      </c>
      <c r="H2472" s="21">
        <v>103030</v>
      </c>
      <c r="I2472" s="21" t="s">
        <v>3830</v>
      </c>
      <c r="J2472" s="21">
        <v>1</v>
      </c>
      <c r="K2472" s="21">
        <v>1</v>
      </c>
      <c r="L2472" s="21">
        <f t="shared" si="256"/>
        <v>0</v>
      </c>
      <c r="M2472" s="21" t="s">
        <v>3400</v>
      </c>
      <c r="N2472" s="30">
        <v>45908</v>
      </c>
      <c r="O2472" s="53">
        <v>18382.5</v>
      </c>
      <c r="P2472" s="21" t="s">
        <v>3325</v>
      </c>
      <c r="Q2472" s="21" t="s">
        <v>2070</v>
      </c>
      <c r="R2472" s="21" t="s">
        <v>637</v>
      </c>
      <c r="S2472" s="3">
        <v>4</v>
      </c>
      <c r="T2472" s="37"/>
      <c r="U2472" s="21" t="s">
        <v>18</v>
      </c>
      <c r="V2472" s="21" t="str">
        <f>VLOOKUP(P2472,'Customer List'!B:C,2,)</f>
        <v>Delhi</v>
      </c>
      <c r="W2472" s="38"/>
      <c r="X2472" s="30">
        <f t="shared" si="260"/>
        <v>45908</v>
      </c>
      <c r="Y2472" s="21">
        <f t="shared" si="257"/>
        <v>0</v>
      </c>
      <c r="Z2472" s="21" t="str">
        <f t="shared" si="258"/>
        <v>Monday</v>
      </c>
      <c r="AA2472" s="21" t="str">
        <f t="shared" si="259"/>
        <v>Monday</v>
      </c>
      <c r="AB2472" s="21" t="str">
        <f>VLOOKUP(U2472,'Currency Sheet'!A:C,3,)</f>
        <v>DOLLAR</v>
      </c>
      <c r="AC2472" s="42" t="str">
        <f>VLOOKUP(P2472,'Customer List'!B:D,3,)</f>
        <v>Local</v>
      </c>
    </row>
    <row r="2473" spans="1:29" x14ac:dyDescent="0.25">
      <c r="A2473" s="21">
        <v>2472</v>
      </c>
      <c r="B2473" s="21" t="s">
        <v>3331</v>
      </c>
      <c r="C2473" s="30">
        <v>45898</v>
      </c>
      <c r="D2473" s="30">
        <v>45904</v>
      </c>
      <c r="E2473" s="47">
        <v>181.5</v>
      </c>
      <c r="F2473" s="47">
        <f t="shared" si="254"/>
        <v>15972</v>
      </c>
      <c r="G2473" s="48">
        <f t="shared" si="255"/>
        <v>15972</v>
      </c>
      <c r="H2473" s="21">
        <v>103134</v>
      </c>
      <c r="I2473" s="21" t="s">
        <v>3766</v>
      </c>
      <c r="J2473" s="21">
        <v>1</v>
      </c>
      <c r="K2473" s="21">
        <v>1</v>
      </c>
      <c r="L2473" s="21">
        <f t="shared" si="256"/>
        <v>0</v>
      </c>
      <c r="M2473" s="21" t="s">
        <v>3401</v>
      </c>
      <c r="N2473" s="30">
        <v>45908</v>
      </c>
      <c r="O2473" s="48">
        <v>20691</v>
      </c>
      <c r="P2473" s="21" t="s">
        <v>3325</v>
      </c>
      <c r="Q2473" s="21" t="s">
        <v>2070</v>
      </c>
      <c r="R2473" s="21" t="s">
        <v>637</v>
      </c>
      <c r="S2473" s="3">
        <v>4</v>
      </c>
      <c r="T2473" s="37"/>
      <c r="U2473" s="21" t="s">
        <v>18</v>
      </c>
      <c r="V2473" s="21" t="str">
        <f>VLOOKUP(P2473,'Customer List'!B:C,2,)</f>
        <v>Delhi</v>
      </c>
      <c r="W2473" s="38"/>
      <c r="X2473" s="30">
        <f t="shared" si="260"/>
        <v>45908</v>
      </c>
      <c r="Y2473" s="21">
        <f t="shared" si="257"/>
        <v>0</v>
      </c>
      <c r="Z2473" s="21" t="str">
        <f t="shared" si="258"/>
        <v>Monday</v>
      </c>
      <c r="AA2473" s="21" t="str">
        <f t="shared" si="259"/>
        <v>Monday</v>
      </c>
      <c r="AB2473" s="21" t="str">
        <f>VLOOKUP(U2473,'Currency Sheet'!A:C,3,)</f>
        <v>DOLLAR</v>
      </c>
      <c r="AC2473" s="42" t="str">
        <f>VLOOKUP(P2473,'Customer List'!B:D,3,)</f>
        <v>Local</v>
      </c>
    </row>
    <row r="2474" spans="1:29" x14ac:dyDescent="0.25">
      <c r="A2474" s="21">
        <v>2473</v>
      </c>
      <c r="B2474" s="21" t="s">
        <v>3331</v>
      </c>
      <c r="C2474" s="30">
        <v>45898</v>
      </c>
      <c r="D2474" s="30">
        <v>45904</v>
      </c>
      <c r="E2474" s="47">
        <v>112</v>
      </c>
      <c r="F2474" s="47">
        <f t="shared" si="254"/>
        <v>9856</v>
      </c>
      <c r="G2474" s="48">
        <f t="shared" si="255"/>
        <v>9856</v>
      </c>
      <c r="H2474" s="21">
        <v>103191</v>
      </c>
      <c r="I2474" s="21" t="s">
        <v>3831</v>
      </c>
      <c r="J2474" s="21">
        <v>1</v>
      </c>
      <c r="K2474" s="21">
        <v>1</v>
      </c>
      <c r="L2474" s="21">
        <f t="shared" si="256"/>
        <v>0</v>
      </c>
      <c r="M2474" s="21" t="s">
        <v>3410</v>
      </c>
      <c r="N2474" s="30">
        <v>45909</v>
      </c>
      <c r="O2474" s="48">
        <v>13680</v>
      </c>
      <c r="P2474" s="21" t="s">
        <v>42</v>
      </c>
      <c r="Q2474" s="21" t="s">
        <v>2070</v>
      </c>
      <c r="R2474" s="21" t="s">
        <v>847</v>
      </c>
      <c r="S2474" s="3">
        <v>4</v>
      </c>
      <c r="T2474" s="37"/>
      <c r="U2474" s="21" t="s">
        <v>18</v>
      </c>
      <c r="V2474" s="21" t="str">
        <f>VLOOKUP(P2474,'Customer List'!B:C,2,)</f>
        <v>Faridabad</v>
      </c>
      <c r="W2474" s="38"/>
      <c r="X2474" s="30">
        <f t="shared" si="260"/>
        <v>45909</v>
      </c>
      <c r="Y2474" s="21">
        <f t="shared" si="257"/>
        <v>0</v>
      </c>
      <c r="Z2474" s="21" t="str">
        <f t="shared" si="258"/>
        <v>Tuesday</v>
      </c>
      <c r="AA2474" s="21" t="str">
        <f t="shared" si="259"/>
        <v>Tuesday</v>
      </c>
      <c r="AB2474" s="21" t="str">
        <f>VLOOKUP(U2474,'Currency Sheet'!A:C,3,)</f>
        <v>DOLLAR</v>
      </c>
      <c r="AC2474" s="42" t="str">
        <f>VLOOKUP(P2474,'Customer List'!B:D,3,)</f>
        <v>Local</v>
      </c>
    </row>
    <row r="2475" spans="1:29" x14ac:dyDescent="0.25">
      <c r="A2475" s="21">
        <v>2474</v>
      </c>
      <c r="B2475" s="21" t="s">
        <v>3331</v>
      </c>
      <c r="C2475" s="30">
        <v>45898</v>
      </c>
      <c r="D2475" s="30">
        <v>45904</v>
      </c>
      <c r="E2475" s="47">
        <v>181.5</v>
      </c>
      <c r="F2475" s="47">
        <f t="shared" si="254"/>
        <v>15972</v>
      </c>
      <c r="G2475" s="48">
        <f t="shared" si="255"/>
        <v>15972</v>
      </c>
      <c r="H2475" s="21">
        <v>103248</v>
      </c>
      <c r="I2475" s="21" t="s">
        <v>3832</v>
      </c>
      <c r="J2475" s="21">
        <v>1</v>
      </c>
      <c r="K2475" s="21">
        <v>1</v>
      </c>
      <c r="L2475" s="21">
        <f t="shared" si="256"/>
        <v>0</v>
      </c>
      <c r="M2475" s="21" t="s">
        <v>3400</v>
      </c>
      <c r="N2475" s="30">
        <v>45908</v>
      </c>
      <c r="O2475" s="53">
        <v>20691</v>
      </c>
      <c r="P2475" s="21" t="s">
        <v>3325</v>
      </c>
      <c r="Q2475" s="21" t="s">
        <v>2070</v>
      </c>
      <c r="R2475" s="21" t="s">
        <v>637</v>
      </c>
      <c r="S2475" s="3">
        <v>4</v>
      </c>
      <c r="T2475" s="37"/>
      <c r="U2475" s="21" t="s">
        <v>18</v>
      </c>
      <c r="V2475" s="21" t="str">
        <f>VLOOKUP(P2475,'Customer List'!B:C,2,)</f>
        <v>Delhi</v>
      </c>
      <c r="W2475" s="38"/>
      <c r="X2475" s="30">
        <f t="shared" si="260"/>
        <v>45908</v>
      </c>
      <c r="Y2475" s="21">
        <f t="shared" si="257"/>
        <v>0</v>
      </c>
      <c r="Z2475" s="21" t="str">
        <f t="shared" si="258"/>
        <v>Monday</v>
      </c>
      <c r="AA2475" s="21" t="str">
        <f t="shared" si="259"/>
        <v>Monday</v>
      </c>
      <c r="AB2475" s="21" t="str">
        <f>VLOOKUP(U2475,'Currency Sheet'!A:C,3,)</f>
        <v>DOLLAR</v>
      </c>
      <c r="AC2475" s="42" t="str">
        <f>VLOOKUP(P2475,'Customer List'!B:D,3,)</f>
        <v>Local</v>
      </c>
    </row>
    <row r="2476" spans="1:29" x14ac:dyDescent="0.25">
      <c r="A2476" s="21">
        <v>2475</v>
      </c>
      <c r="B2476" s="21" t="s">
        <v>3331</v>
      </c>
      <c r="C2476" s="30">
        <v>45898</v>
      </c>
      <c r="D2476" s="30">
        <v>45904</v>
      </c>
      <c r="E2476" s="47">
        <v>150.5</v>
      </c>
      <c r="F2476" s="47">
        <f t="shared" si="254"/>
        <v>13244</v>
      </c>
      <c r="G2476" s="48">
        <f t="shared" si="255"/>
        <v>13244</v>
      </c>
      <c r="H2476" s="21">
        <v>104426</v>
      </c>
      <c r="I2476" s="21" t="s">
        <v>3833</v>
      </c>
      <c r="J2476" s="21">
        <v>1</v>
      </c>
      <c r="K2476" s="21">
        <v>1</v>
      </c>
      <c r="L2476" s="21">
        <f t="shared" si="256"/>
        <v>0</v>
      </c>
      <c r="M2476" s="21" t="s">
        <v>3400</v>
      </c>
      <c r="N2476" s="30">
        <v>45908</v>
      </c>
      <c r="O2476" s="53">
        <v>18382.5</v>
      </c>
      <c r="P2476" s="21" t="s">
        <v>3325</v>
      </c>
      <c r="Q2476" s="21" t="s">
        <v>2070</v>
      </c>
      <c r="R2476" s="21" t="s">
        <v>637</v>
      </c>
      <c r="S2476" s="3">
        <v>4</v>
      </c>
      <c r="T2476" s="37"/>
      <c r="U2476" s="21" t="s">
        <v>18</v>
      </c>
      <c r="V2476" s="21" t="str">
        <f>VLOOKUP(P2476,'Customer List'!B:C,2,)</f>
        <v>Delhi</v>
      </c>
      <c r="W2476" s="38"/>
      <c r="X2476" s="30">
        <f t="shared" si="260"/>
        <v>45908</v>
      </c>
      <c r="Y2476" s="21">
        <f t="shared" si="257"/>
        <v>0</v>
      </c>
      <c r="Z2476" s="21" t="str">
        <f t="shared" si="258"/>
        <v>Monday</v>
      </c>
      <c r="AA2476" s="21" t="str">
        <f t="shared" si="259"/>
        <v>Monday</v>
      </c>
      <c r="AB2476" s="21" t="str">
        <f>VLOOKUP(U2476,'Currency Sheet'!A:C,3,)</f>
        <v>DOLLAR</v>
      </c>
      <c r="AC2476" s="42" t="str">
        <f>VLOOKUP(P2476,'Customer List'!B:D,3,)</f>
        <v>Local</v>
      </c>
    </row>
    <row r="2477" spans="1:29" x14ac:dyDescent="0.25">
      <c r="A2477" s="21">
        <v>2476</v>
      </c>
      <c r="B2477" s="21" t="s">
        <v>3331</v>
      </c>
      <c r="C2477" s="30">
        <v>45898</v>
      </c>
      <c r="D2477" s="30">
        <v>45904</v>
      </c>
      <c r="E2477" s="47">
        <v>65.8</v>
      </c>
      <c r="F2477" s="47">
        <f t="shared" si="254"/>
        <v>5790.4</v>
      </c>
      <c r="G2477" s="48">
        <f t="shared" si="255"/>
        <v>5790.4</v>
      </c>
      <c r="H2477" s="21">
        <v>105013</v>
      </c>
      <c r="I2477" s="21" t="s">
        <v>3834</v>
      </c>
      <c r="J2477" s="21">
        <v>1</v>
      </c>
      <c r="K2477" s="21">
        <v>1</v>
      </c>
      <c r="L2477" s="21">
        <f t="shared" si="256"/>
        <v>0</v>
      </c>
      <c r="M2477" s="21" t="s">
        <v>3401</v>
      </c>
      <c r="N2477" s="30">
        <v>45908</v>
      </c>
      <c r="O2477" s="48">
        <v>8037</v>
      </c>
      <c r="P2477" s="21" t="s">
        <v>3325</v>
      </c>
      <c r="Q2477" s="21" t="s">
        <v>2070</v>
      </c>
      <c r="R2477" s="21" t="s">
        <v>637</v>
      </c>
      <c r="S2477" s="3">
        <v>4</v>
      </c>
      <c r="T2477" s="37"/>
      <c r="U2477" s="21" t="s">
        <v>18</v>
      </c>
      <c r="V2477" s="21" t="str">
        <f>VLOOKUP(P2477,'Customer List'!B:C,2,)</f>
        <v>Delhi</v>
      </c>
      <c r="W2477" s="38"/>
      <c r="X2477" s="30">
        <f t="shared" si="260"/>
        <v>45908</v>
      </c>
      <c r="Y2477" s="21">
        <f t="shared" si="257"/>
        <v>0</v>
      </c>
      <c r="Z2477" s="21" t="str">
        <f t="shared" si="258"/>
        <v>Monday</v>
      </c>
      <c r="AA2477" s="21" t="str">
        <f t="shared" si="259"/>
        <v>Monday</v>
      </c>
      <c r="AB2477" s="21" t="str">
        <f>VLOOKUP(U2477,'Currency Sheet'!A:C,3,)</f>
        <v>DOLLAR</v>
      </c>
      <c r="AC2477" s="42" t="str">
        <f>VLOOKUP(P2477,'Customer List'!B:D,3,)</f>
        <v>Local</v>
      </c>
    </row>
    <row r="2478" spans="1:29" x14ac:dyDescent="0.25">
      <c r="A2478" s="21">
        <v>2477</v>
      </c>
      <c r="B2478" s="21" t="s">
        <v>3331</v>
      </c>
      <c r="C2478" s="30">
        <v>45898</v>
      </c>
      <c r="D2478" s="30">
        <v>45904</v>
      </c>
      <c r="E2478" s="47">
        <v>197.4</v>
      </c>
      <c r="F2478" s="47">
        <f t="shared" si="254"/>
        <v>17371.2</v>
      </c>
      <c r="G2478" s="48">
        <f t="shared" si="255"/>
        <v>17371.2</v>
      </c>
      <c r="H2478" s="21">
        <v>105116</v>
      </c>
      <c r="I2478" s="21" t="s">
        <v>3835</v>
      </c>
      <c r="J2478" s="21">
        <v>1</v>
      </c>
      <c r="K2478" s="21">
        <v>1</v>
      </c>
      <c r="L2478" s="21">
        <f t="shared" si="256"/>
        <v>0</v>
      </c>
      <c r="M2478" s="21" t="s">
        <v>3401</v>
      </c>
      <c r="N2478" s="30">
        <v>45908</v>
      </c>
      <c r="O2478" s="48">
        <v>19611</v>
      </c>
      <c r="P2478" s="21" t="s">
        <v>3325</v>
      </c>
      <c r="Q2478" s="21" t="s">
        <v>2070</v>
      </c>
      <c r="R2478" s="21" t="s">
        <v>637</v>
      </c>
      <c r="S2478" s="3">
        <v>4</v>
      </c>
      <c r="T2478" s="37"/>
      <c r="U2478" s="21" t="s">
        <v>18</v>
      </c>
      <c r="V2478" s="21" t="str">
        <f>VLOOKUP(P2478,'Customer List'!B:C,2,)</f>
        <v>Delhi</v>
      </c>
      <c r="W2478" s="38"/>
      <c r="X2478" s="30">
        <f t="shared" si="260"/>
        <v>45908</v>
      </c>
      <c r="Y2478" s="21">
        <f t="shared" si="257"/>
        <v>0</v>
      </c>
      <c r="Z2478" s="21" t="str">
        <f t="shared" si="258"/>
        <v>Monday</v>
      </c>
      <c r="AA2478" s="21" t="str">
        <f t="shared" si="259"/>
        <v>Monday</v>
      </c>
      <c r="AB2478" s="21" t="str">
        <f>VLOOKUP(U2478,'Currency Sheet'!A:C,3,)</f>
        <v>DOLLAR</v>
      </c>
      <c r="AC2478" s="42" t="str">
        <f>VLOOKUP(P2478,'Customer List'!B:D,3,)</f>
        <v>Local</v>
      </c>
    </row>
    <row r="2479" spans="1:29" x14ac:dyDescent="0.25">
      <c r="A2479" s="21">
        <v>2478</v>
      </c>
      <c r="B2479" s="21" t="s">
        <v>3331</v>
      </c>
      <c r="C2479" s="30">
        <v>45898</v>
      </c>
      <c r="D2479" s="30">
        <v>45904</v>
      </c>
      <c r="E2479" s="47">
        <v>150.5</v>
      </c>
      <c r="F2479" s="47">
        <f t="shared" si="254"/>
        <v>13244</v>
      </c>
      <c r="G2479" s="48">
        <f t="shared" si="255"/>
        <v>26488</v>
      </c>
      <c r="H2479" s="21">
        <v>107622</v>
      </c>
      <c r="I2479" s="21" t="s">
        <v>3836</v>
      </c>
      <c r="J2479" s="21">
        <v>2</v>
      </c>
      <c r="K2479" s="21">
        <v>2</v>
      </c>
      <c r="L2479" s="21">
        <f t="shared" si="256"/>
        <v>0</v>
      </c>
      <c r="M2479" s="21" t="s">
        <v>3401</v>
      </c>
      <c r="N2479" s="30">
        <v>45908</v>
      </c>
      <c r="O2479" s="48">
        <f>18382.5+13882.5</f>
        <v>32265</v>
      </c>
      <c r="P2479" s="21" t="s">
        <v>3325</v>
      </c>
      <c r="Q2479" s="21" t="s">
        <v>2070</v>
      </c>
      <c r="R2479" s="21" t="s">
        <v>637</v>
      </c>
      <c r="S2479" s="3">
        <v>4</v>
      </c>
      <c r="T2479" s="37"/>
      <c r="U2479" s="21" t="s">
        <v>18</v>
      </c>
      <c r="V2479" s="21" t="str">
        <f>VLOOKUP(P2479,'Customer List'!B:C,2,)</f>
        <v>Delhi</v>
      </c>
      <c r="W2479" s="38"/>
      <c r="X2479" s="30">
        <f t="shared" si="260"/>
        <v>45908</v>
      </c>
      <c r="Y2479" s="21">
        <f t="shared" si="257"/>
        <v>0</v>
      </c>
      <c r="Z2479" s="21" t="str">
        <f t="shared" si="258"/>
        <v>Monday</v>
      </c>
      <c r="AA2479" s="21" t="str">
        <f t="shared" si="259"/>
        <v>Monday</v>
      </c>
      <c r="AB2479" s="21" t="str">
        <f>VLOOKUP(U2479,'Currency Sheet'!A:C,3,)</f>
        <v>DOLLAR</v>
      </c>
      <c r="AC2479" s="42" t="str">
        <f>VLOOKUP(P2479,'Customer List'!B:D,3,)</f>
        <v>Local</v>
      </c>
    </row>
    <row r="2480" spans="1:29" x14ac:dyDescent="0.25">
      <c r="A2480" s="21">
        <v>2479</v>
      </c>
      <c r="B2480" s="21" t="s">
        <v>3331</v>
      </c>
      <c r="C2480" s="30">
        <v>45898</v>
      </c>
      <c r="D2480" s="30">
        <v>45904</v>
      </c>
      <c r="E2480" s="47">
        <v>263.89999999999998</v>
      </c>
      <c r="F2480" s="47">
        <f t="shared" si="254"/>
        <v>23223.199999999997</v>
      </c>
      <c r="G2480" s="48">
        <f t="shared" si="255"/>
        <v>23223.199999999997</v>
      </c>
      <c r="H2480" s="21">
        <v>114118</v>
      </c>
      <c r="I2480" s="21" t="s">
        <v>3837</v>
      </c>
      <c r="J2480" s="21">
        <v>1</v>
      </c>
      <c r="K2480" s="21">
        <v>1</v>
      </c>
      <c r="L2480" s="21">
        <f t="shared" si="256"/>
        <v>0</v>
      </c>
      <c r="M2480" s="21" t="s">
        <v>3401</v>
      </c>
      <c r="N2480" s="30">
        <v>45908</v>
      </c>
      <c r="O2480" s="48">
        <v>32233.5</v>
      </c>
      <c r="P2480" s="21" t="s">
        <v>3325</v>
      </c>
      <c r="Q2480" s="21" t="s">
        <v>2070</v>
      </c>
      <c r="R2480" s="21" t="s">
        <v>637</v>
      </c>
      <c r="S2480" s="3">
        <v>4</v>
      </c>
      <c r="T2480" s="37"/>
      <c r="U2480" s="21" t="s">
        <v>18</v>
      </c>
      <c r="V2480" s="21" t="str">
        <f>VLOOKUP(P2480,'Customer List'!B:C,2,)</f>
        <v>Delhi</v>
      </c>
      <c r="W2480" s="38"/>
      <c r="X2480" s="30">
        <f t="shared" si="260"/>
        <v>45908</v>
      </c>
      <c r="Y2480" s="21">
        <f t="shared" si="257"/>
        <v>0</v>
      </c>
      <c r="Z2480" s="21" t="str">
        <f t="shared" si="258"/>
        <v>Monday</v>
      </c>
      <c r="AA2480" s="21" t="str">
        <f t="shared" si="259"/>
        <v>Monday</v>
      </c>
      <c r="AB2480" s="21" t="str">
        <f>VLOOKUP(U2480,'Currency Sheet'!A:C,3,)</f>
        <v>DOLLAR</v>
      </c>
      <c r="AC2480" s="42" t="str">
        <f>VLOOKUP(P2480,'Customer List'!B:D,3,)</f>
        <v>Local</v>
      </c>
    </row>
    <row r="2481" spans="1:29" x14ac:dyDescent="0.25">
      <c r="A2481" s="21">
        <v>2480</v>
      </c>
      <c r="B2481" s="21" t="s">
        <v>3331</v>
      </c>
      <c r="C2481" s="30">
        <v>45898</v>
      </c>
      <c r="D2481" s="30">
        <v>45904</v>
      </c>
      <c r="E2481" s="47">
        <v>67.2</v>
      </c>
      <c r="F2481" s="47">
        <f t="shared" si="254"/>
        <v>5913.6</v>
      </c>
      <c r="G2481" s="48">
        <f t="shared" si="255"/>
        <v>5913.6</v>
      </c>
      <c r="H2481" s="21">
        <v>116605</v>
      </c>
      <c r="I2481" s="21" t="s">
        <v>3838</v>
      </c>
      <c r="J2481" s="21">
        <v>1</v>
      </c>
      <c r="K2481" s="21">
        <v>1</v>
      </c>
      <c r="L2481" s="21">
        <f t="shared" si="256"/>
        <v>0</v>
      </c>
      <c r="M2481" s="21" t="s">
        <v>3401</v>
      </c>
      <c r="N2481" s="30">
        <v>45908</v>
      </c>
      <c r="O2481" s="48">
        <v>8208</v>
      </c>
      <c r="P2481" s="21" t="s">
        <v>3325</v>
      </c>
      <c r="Q2481" s="21" t="s">
        <v>2070</v>
      </c>
      <c r="R2481" s="21" t="s">
        <v>637</v>
      </c>
      <c r="S2481" s="3">
        <v>4</v>
      </c>
      <c r="T2481" s="37"/>
      <c r="U2481" s="21" t="s">
        <v>18</v>
      </c>
      <c r="V2481" s="21" t="str">
        <f>VLOOKUP(P2481,'Customer List'!B:C,2,)</f>
        <v>Delhi</v>
      </c>
      <c r="W2481" s="38"/>
      <c r="X2481" s="30">
        <f t="shared" si="260"/>
        <v>45908</v>
      </c>
      <c r="Y2481" s="21">
        <f t="shared" si="257"/>
        <v>0</v>
      </c>
      <c r="Z2481" s="21" t="str">
        <f t="shared" si="258"/>
        <v>Monday</v>
      </c>
      <c r="AA2481" s="21" t="str">
        <f t="shared" si="259"/>
        <v>Monday</v>
      </c>
      <c r="AB2481" s="21" t="str">
        <f>VLOOKUP(U2481,'Currency Sheet'!A:C,3,)</f>
        <v>DOLLAR</v>
      </c>
      <c r="AC2481" s="42" t="str">
        <f>VLOOKUP(P2481,'Customer List'!B:D,3,)</f>
        <v>Local</v>
      </c>
    </row>
    <row r="2482" spans="1:29" x14ac:dyDescent="0.25">
      <c r="A2482" s="21">
        <v>2481</v>
      </c>
      <c r="B2482" s="21" t="s">
        <v>3331</v>
      </c>
      <c r="C2482" s="30">
        <v>45898</v>
      </c>
      <c r="D2482" s="30">
        <v>45904</v>
      </c>
      <c r="E2482" s="47">
        <v>204.4</v>
      </c>
      <c r="F2482" s="47">
        <f t="shared" si="254"/>
        <v>17987.2</v>
      </c>
      <c r="G2482" s="48">
        <f t="shared" si="255"/>
        <v>17987.2</v>
      </c>
      <c r="H2482" s="21">
        <v>117324</v>
      </c>
      <c r="I2482" s="21" t="s">
        <v>3839</v>
      </c>
      <c r="J2482" s="21">
        <v>1</v>
      </c>
      <c r="K2482" s="21">
        <v>1</v>
      </c>
      <c r="L2482" s="21">
        <f t="shared" si="256"/>
        <v>0</v>
      </c>
      <c r="M2482" s="21" t="s">
        <v>3408</v>
      </c>
      <c r="N2482" s="30">
        <v>45909</v>
      </c>
      <c r="O2482" s="48">
        <v>24966</v>
      </c>
      <c r="P2482" s="21" t="s">
        <v>254</v>
      </c>
      <c r="Q2482" s="21" t="s">
        <v>2070</v>
      </c>
      <c r="R2482" s="21" t="s">
        <v>847</v>
      </c>
      <c r="S2482" s="3">
        <v>4</v>
      </c>
      <c r="T2482" s="37"/>
      <c r="U2482" s="21" t="s">
        <v>18</v>
      </c>
      <c r="V2482" s="21" t="str">
        <f>VLOOKUP(P2482,'Customer List'!B:C,2,)</f>
        <v>Delhi</v>
      </c>
      <c r="W2482" s="38"/>
      <c r="X2482" s="30">
        <f t="shared" si="260"/>
        <v>45909</v>
      </c>
      <c r="Y2482" s="21">
        <f t="shared" si="257"/>
        <v>0</v>
      </c>
      <c r="Z2482" s="21" t="str">
        <f t="shared" si="258"/>
        <v>Tuesday</v>
      </c>
      <c r="AA2482" s="21" t="str">
        <f t="shared" si="259"/>
        <v>Tuesday</v>
      </c>
      <c r="AB2482" s="21" t="str">
        <f>VLOOKUP(U2482,'Currency Sheet'!A:C,3,)</f>
        <v>DOLLAR</v>
      </c>
      <c r="AC2482" s="42" t="str">
        <f>VLOOKUP(P2482,'Customer List'!B:D,3,)</f>
        <v>Local</v>
      </c>
    </row>
    <row r="2483" spans="1:29" x14ac:dyDescent="0.25">
      <c r="A2483" s="21">
        <v>2482</v>
      </c>
      <c r="B2483" s="21" t="s">
        <v>3331</v>
      </c>
      <c r="C2483" s="30">
        <v>45898</v>
      </c>
      <c r="D2483" s="30">
        <v>45904</v>
      </c>
      <c r="E2483" s="47">
        <v>214.5</v>
      </c>
      <c r="F2483" s="47">
        <f t="shared" si="254"/>
        <v>18876</v>
      </c>
      <c r="G2483" s="48">
        <f t="shared" si="255"/>
        <v>37752</v>
      </c>
      <c r="H2483" s="21">
        <v>117336</v>
      </c>
      <c r="I2483" s="21" t="s">
        <v>3840</v>
      </c>
      <c r="J2483" s="21">
        <v>2</v>
      </c>
      <c r="K2483" s="21">
        <v>2</v>
      </c>
      <c r="L2483" s="21">
        <f t="shared" si="256"/>
        <v>0</v>
      </c>
      <c r="M2483" s="21" t="s">
        <v>3401</v>
      </c>
      <c r="N2483" s="30">
        <v>45908</v>
      </c>
      <c r="O2483" s="48">
        <f>24453+22653</f>
        <v>47106</v>
      </c>
      <c r="P2483" s="21" t="s">
        <v>3325</v>
      </c>
      <c r="Q2483" s="21" t="s">
        <v>2070</v>
      </c>
      <c r="R2483" s="21" t="s">
        <v>637</v>
      </c>
      <c r="S2483" s="3">
        <v>4</v>
      </c>
      <c r="T2483" s="37"/>
      <c r="U2483" s="21" t="s">
        <v>18</v>
      </c>
      <c r="V2483" s="21" t="str">
        <f>VLOOKUP(P2483,'Customer List'!B:C,2,)</f>
        <v>Delhi</v>
      </c>
      <c r="W2483" s="38"/>
      <c r="X2483" s="30">
        <f t="shared" si="260"/>
        <v>45908</v>
      </c>
      <c r="Y2483" s="21">
        <f t="shared" si="257"/>
        <v>0</v>
      </c>
      <c r="Z2483" s="21" t="str">
        <f t="shared" si="258"/>
        <v>Monday</v>
      </c>
      <c r="AA2483" s="21" t="str">
        <f t="shared" si="259"/>
        <v>Monday</v>
      </c>
      <c r="AB2483" s="21" t="str">
        <f>VLOOKUP(U2483,'Currency Sheet'!A:C,3,)</f>
        <v>DOLLAR</v>
      </c>
      <c r="AC2483" s="42" t="str">
        <f>VLOOKUP(P2483,'Customer List'!B:D,3,)</f>
        <v>Local</v>
      </c>
    </row>
    <row r="2484" spans="1:29" x14ac:dyDescent="0.25">
      <c r="A2484" s="21">
        <v>2483</v>
      </c>
      <c r="B2484" s="21" t="s">
        <v>3331</v>
      </c>
      <c r="C2484" s="30">
        <v>45898</v>
      </c>
      <c r="D2484" s="30">
        <v>45904</v>
      </c>
      <c r="E2484" s="47">
        <v>202.5</v>
      </c>
      <c r="F2484" s="47">
        <f t="shared" si="254"/>
        <v>17820</v>
      </c>
      <c r="G2484" s="48">
        <f t="shared" si="255"/>
        <v>17820</v>
      </c>
      <c r="H2484" s="21">
        <v>121527</v>
      </c>
      <c r="I2484" s="21" t="s">
        <v>3841</v>
      </c>
      <c r="J2484" s="21">
        <v>1</v>
      </c>
      <c r="K2484" s="21">
        <v>1</v>
      </c>
      <c r="L2484" s="21">
        <f t="shared" si="256"/>
        <v>0</v>
      </c>
      <c r="M2484" s="21" t="s">
        <v>3401</v>
      </c>
      <c r="N2484" s="30">
        <v>45908</v>
      </c>
      <c r="O2484" s="48">
        <v>23085</v>
      </c>
      <c r="P2484" s="21" t="s">
        <v>3325</v>
      </c>
      <c r="Q2484" s="21" t="s">
        <v>2070</v>
      </c>
      <c r="R2484" s="21" t="s">
        <v>637</v>
      </c>
      <c r="S2484" s="3">
        <v>4</v>
      </c>
      <c r="T2484" s="37"/>
      <c r="U2484" s="21" t="s">
        <v>18</v>
      </c>
      <c r="V2484" s="21" t="str">
        <f>VLOOKUP(P2484,'Customer List'!B:C,2,)</f>
        <v>Delhi</v>
      </c>
      <c r="W2484" s="38"/>
      <c r="X2484" s="30">
        <f t="shared" si="260"/>
        <v>45908</v>
      </c>
      <c r="Y2484" s="21">
        <f t="shared" si="257"/>
        <v>0</v>
      </c>
      <c r="Z2484" s="21" t="str">
        <f t="shared" si="258"/>
        <v>Monday</v>
      </c>
      <c r="AA2484" s="21" t="str">
        <f t="shared" si="259"/>
        <v>Monday</v>
      </c>
      <c r="AB2484" s="21" t="str">
        <f>VLOOKUP(U2484,'Currency Sheet'!A:C,3,)</f>
        <v>DOLLAR</v>
      </c>
      <c r="AC2484" s="42" t="str">
        <f>VLOOKUP(P2484,'Customer List'!B:D,3,)</f>
        <v>Local</v>
      </c>
    </row>
    <row r="2485" spans="1:29" x14ac:dyDescent="0.25">
      <c r="A2485" s="21">
        <v>2484</v>
      </c>
      <c r="B2485" s="21" t="s">
        <v>3331</v>
      </c>
      <c r="C2485" s="30">
        <v>45898</v>
      </c>
      <c r="D2485" s="30">
        <v>45904</v>
      </c>
      <c r="E2485" s="47">
        <v>206.25</v>
      </c>
      <c r="F2485" s="47">
        <f t="shared" si="254"/>
        <v>18150</v>
      </c>
      <c r="G2485" s="48">
        <f t="shared" si="255"/>
        <v>18150</v>
      </c>
      <c r="H2485" s="21">
        <v>123147</v>
      </c>
      <c r="I2485" s="21" t="s">
        <v>3842</v>
      </c>
      <c r="J2485" s="21">
        <v>1</v>
      </c>
      <c r="K2485" s="21">
        <v>1</v>
      </c>
      <c r="L2485" s="21">
        <f t="shared" si="256"/>
        <v>0</v>
      </c>
      <c r="M2485" s="21" t="s">
        <v>3400</v>
      </c>
      <c r="N2485" s="30">
        <v>45908</v>
      </c>
      <c r="O2485" s="53">
        <v>23512.5</v>
      </c>
      <c r="P2485" s="21" t="s">
        <v>3325</v>
      </c>
      <c r="Q2485" s="21" t="s">
        <v>2070</v>
      </c>
      <c r="R2485" s="21" t="s">
        <v>637</v>
      </c>
      <c r="S2485" s="3">
        <v>4</v>
      </c>
      <c r="T2485" s="37"/>
      <c r="U2485" s="21" t="s">
        <v>18</v>
      </c>
      <c r="V2485" s="21" t="str">
        <f>VLOOKUP(P2485,'Customer List'!B:C,2,)</f>
        <v>Delhi</v>
      </c>
      <c r="W2485" s="38"/>
      <c r="X2485" s="30">
        <f t="shared" si="260"/>
        <v>45908</v>
      </c>
      <c r="Y2485" s="21">
        <f t="shared" si="257"/>
        <v>0</v>
      </c>
      <c r="Z2485" s="21" t="str">
        <f t="shared" si="258"/>
        <v>Monday</v>
      </c>
      <c r="AA2485" s="21" t="str">
        <f t="shared" si="259"/>
        <v>Monday</v>
      </c>
      <c r="AB2485" s="21" t="str">
        <f>VLOOKUP(U2485,'Currency Sheet'!A:C,3,)</f>
        <v>DOLLAR</v>
      </c>
      <c r="AC2485" s="42" t="str">
        <f>VLOOKUP(P2485,'Customer List'!B:D,3,)</f>
        <v>Local</v>
      </c>
    </row>
    <row r="2486" spans="1:29" x14ac:dyDescent="0.25">
      <c r="A2486" s="21">
        <v>2485</v>
      </c>
      <c r="B2486" s="21" t="s">
        <v>3331</v>
      </c>
      <c r="C2486" s="30">
        <v>45898</v>
      </c>
      <c r="D2486" s="30">
        <v>45904</v>
      </c>
      <c r="E2486" s="47">
        <v>206.25</v>
      </c>
      <c r="F2486" s="47">
        <f t="shared" si="254"/>
        <v>18150</v>
      </c>
      <c r="G2486" s="48">
        <f t="shared" si="255"/>
        <v>18150</v>
      </c>
      <c r="H2486" s="21">
        <v>123147</v>
      </c>
      <c r="I2486" s="21" t="s">
        <v>3842</v>
      </c>
      <c r="J2486" s="21">
        <v>1</v>
      </c>
      <c r="K2486" s="21">
        <v>1</v>
      </c>
      <c r="L2486" s="21">
        <f t="shared" si="256"/>
        <v>0</v>
      </c>
      <c r="M2486" s="21" t="s">
        <v>3410</v>
      </c>
      <c r="N2486" s="30">
        <v>45909</v>
      </c>
      <c r="O2486" s="48">
        <v>23512.5</v>
      </c>
      <c r="P2486" s="21" t="s">
        <v>42</v>
      </c>
      <c r="Q2486" s="21" t="s">
        <v>2070</v>
      </c>
      <c r="R2486" s="21" t="s">
        <v>847</v>
      </c>
      <c r="S2486" s="3">
        <v>4</v>
      </c>
      <c r="T2486" s="37"/>
      <c r="U2486" s="21" t="s">
        <v>18</v>
      </c>
      <c r="V2486" s="21" t="str">
        <f>VLOOKUP(P2486,'Customer List'!B:C,2,)</f>
        <v>Faridabad</v>
      </c>
      <c r="W2486" s="38"/>
      <c r="X2486" s="30">
        <f t="shared" si="260"/>
        <v>45909</v>
      </c>
      <c r="Y2486" s="21">
        <f t="shared" si="257"/>
        <v>0</v>
      </c>
      <c r="Z2486" s="21" t="str">
        <f t="shared" si="258"/>
        <v>Tuesday</v>
      </c>
      <c r="AA2486" s="21" t="str">
        <f t="shared" si="259"/>
        <v>Tuesday</v>
      </c>
      <c r="AB2486" s="21" t="str">
        <f>VLOOKUP(U2486,'Currency Sheet'!A:C,3,)</f>
        <v>DOLLAR</v>
      </c>
      <c r="AC2486" s="42" t="str">
        <f>VLOOKUP(P2486,'Customer List'!B:D,3,)</f>
        <v>Local</v>
      </c>
    </row>
    <row r="2487" spans="1:29" x14ac:dyDescent="0.25">
      <c r="A2487" s="21">
        <v>2486</v>
      </c>
      <c r="B2487" s="21" t="s">
        <v>3331</v>
      </c>
      <c r="C2487" s="30">
        <v>45898</v>
      </c>
      <c r="D2487" s="30">
        <v>45904</v>
      </c>
      <c r="E2487" s="47">
        <v>214.5</v>
      </c>
      <c r="F2487" s="47">
        <f t="shared" si="254"/>
        <v>18876</v>
      </c>
      <c r="G2487" s="48">
        <f t="shared" si="255"/>
        <v>37752</v>
      </c>
      <c r="H2487" s="21">
        <v>124321</v>
      </c>
      <c r="I2487" s="21" t="s">
        <v>3843</v>
      </c>
      <c r="J2487" s="21">
        <v>2</v>
      </c>
      <c r="K2487" s="21">
        <v>2</v>
      </c>
      <c r="L2487" s="21">
        <f t="shared" si="256"/>
        <v>0</v>
      </c>
      <c r="M2487" s="21" t="s">
        <v>3401</v>
      </c>
      <c r="N2487" s="30">
        <v>45908</v>
      </c>
      <c r="O2487" s="48">
        <f>24453+24453</f>
        <v>48906</v>
      </c>
      <c r="P2487" s="21" t="s">
        <v>3325</v>
      </c>
      <c r="Q2487" s="21" t="s">
        <v>2070</v>
      </c>
      <c r="R2487" s="21" t="s">
        <v>637</v>
      </c>
      <c r="S2487" s="3">
        <v>4</v>
      </c>
      <c r="T2487" s="37"/>
      <c r="U2487" s="21" t="s">
        <v>18</v>
      </c>
      <c r="V2487" s="21" t="str">
        <f>VLOOKUP(P2487,'Customer List'!B:C,2,)</f>
        <v>Delhi</v>
      </c>
      <c r="W2487" s="38"/>
      <c r="X2487" s="30">
        <f t="shared" si="260"/>
        <v>45908</v>
      </c>
      <c r="Y2487" s="21">
        <f t="shared" si="257"/>
        <v>0</v>
      </c>
      <c r="Z2487" s="21" t="str">
        <f t="shared" si="258"/>
        <v>Monday</v>
      </c>
      <c r="AA2487" s="21" t="str">
        <f t="shared" si="259"/>
        <v>Monday</v>
      </c>
      <c r="AB2487" s="21" t="str">
        <f>VLOOKUP(U2487,'Currency Sheet'!A:C,3,)</f>
        <v>DOLLAR</v>
      </c>
      <c r="AC2487" s="42" t="str">
        <f>VLOOKUP(P2487,'Customer List'!B:D,3,)</f>
        <v>Local</v>
      </c>
    </row>
    <row r="2488" spans="1:29" x14ac:dyDescent="0.25">
      <c r="A2488" s="21">
        <v>2487</v>
      </c>
      <c r="B2488" s="21" t="s">
        <v>3331</v>
      </c>
      <c r="C2488" s="30">
        <v>45898</v>
      </c>
      <c r="D2488" s="30">
        <v>45904</v>
      </c>
      <c r="E2488" s="47">
        <v>98.7</v>
      </c>
      <c r="F2488" s="47">
        <f t="shared" si="254"/>
        <v>8685.6</v>
      </c>
      <c r="G2488" s="48">
        <f t="shared" si="255"/>
        <v>8685.6</v>
      </c>
      <c r="H2488" s="21">
        <v>124629</v>
      </c>
      <c r="I2488" s="21" t="s">
        <v>3844</v>
      </c>
      <c r="J2488" s="21">
        <v>1</v>
      </c>
      <c r="K2488" s="21">
        <v>1</v>
      </c>
      <c r="L2488" s="21">
        <f t="shared" si="256"/>
        <v>0</v>
      </c>
      <c r="M2488" s="21" t="s">
        <v>3401</v>
      </c>
      <c r="N2488" s="30">
        <v>45908</v>
      </c>
      <c r="O2488" s="48">
        <v>12055.5</v>
      </c>
      <c r="P2488" s="21" t="s">
        <v>3325</v>
      </c>
      <c r="Q2488" s="21" t="s">
        <v>2070</v>
      </c>
      <c r="R2488" s="21" t="s">
        <v>637</v>
      </c>
      <c r="S2488" s="3">
        <v>4</v>
      </c>
      <c r="T2488" s="37"/>
      <c r="U2488" s="21" t="s">
        <v>18</v>
      </c>
      <c r="V2488" s="21" t="str">
        <f>VLOOKUP(P2488,'Customer List'!B:C,2,)</f>
        <v>Delhi</v>
      </c>
      <c r="W2488" s="38"/>
      <c r="X2488" s="30">
        <f t="shared" si="260"/>
        <v>45908</v>
      </c>
      <c r="Y2488" s="21">
        <f t="shared" si="257"/>
        <v>0</v>
      </c>
      <c r="Z2488" s="21" t="str">
        <f t="shared" si="258"/>
        <v>Monday</v>
      </c>
      <c r="AA2488" s="21" t="str">
        <f t="shared" si="259"/>
        <v>Monday</v>
      </c>
      <c r="AB2488" s="21" t="str">
        <f>VLOOKUP(U2488,'Currency Sheet'!A:C,3,)</f>
        <v>DOLLAR</v>
      </c>
      <c r="AC2488" s="42" t="str">
        <f>VLOOKUP(P2488,'Customer List'!B:D,3,)</f>
        <v>Local</v>
      </c>
    </row>
    <row r="2489" spans="1:29" x14ac:dyDescent="0.25">
      <c r="A2489" s="21">
        <v>2488</v>
      </c>
      <c r="B2489" s="21" t="s">
        <v>3331</v>
      </c>
      <c r="C2489" s="30">
        <v>45898</v>
      </c>
      <c r="D2489" s="30">
        <v>45904</v>
      </c>
      <c r="E2489" s="47">
        <v>259</v>
      </c>
      <c r="F2489" s="47">
        <f t="shared" si="254"/>
        <v>22792</v>
      </c>
      <c r="G2489" s="48">
        <f t="shared" si="255"/>
        <v>22792</v>
      </c>
      <c r="H2489" s="21">
        <v>126408</v>
      </c>
      <c r="I2489" s="21" t="s">
        <v>3733</v>
      </c>
      <c r="J2489" s="21">
        <v>1</v>
      </c>
      <c r="K2489" s="21">
        <v>1</v>
      </c>
      <c r="L2489" s="21">
        <f t="shared" si="256"/>
        <v>0</v>
      </c>
      <c r="M2489" s="21" t="s">
        <v>3401</v>
      </c>
      <c r="N2489" s="30">
        <v>45908</v>
      </c>
      <c r="O2489" s="48">
        <v>31635</v>
      </c>
      <c r="P2489" s="21" t="s">
        <v>3325</v>
      </c>
      <c r="Q2489" s="21" t="s">
        <v>2070</v>
      </c>
      <c r="R2489" s="21" t="s">
        <v>637</v>
      </c>
      <c r="S2489" s="3">
        <v>4</v>
      </c>
      <c r="T2489" s="37"/>
      <c r="U2489" s="21" t="s">
        <v>18</v>
      </c>
      <c r="V2489" s="21" t="str">
        <f>VLOOKUP(P2489,'Customer List'!B:C,2,)</f>
        <v>Delhi</v>
      </c>
      <c r="W2489" s="38"/>
      <c r="X2489" s="30">
        <f t="shared" si="260"/>
        <v>45908</v>
      </c>
      <c r="Y2489" s="21">
        <f t="shared" si="257"/>
        <v>0</v>
      </c>
      <c r="Z2489" s="21" t="str">
        <f t="shared" si="258"/>
        <v>Monday</v>
      </c>
      <c r="AA2489" s="21" t="str">
        <f t="shared" si="259"/>
        <v>Monday</v>
      </c>
      <c r="AB2489" s="21" t="str">
        <f>VLOOKUP(U2489,'Currency Sheet'!A:C,3,)</f>
        <v>DOLLAR</v>
      </c>
      <c r="AC2489" s="42" t="str">
        <f>VLOOKUP(P2489,'Customer List'!B:D,3,)</f>
        <v>Local</v>
      </c>
    </row>
    <row r="2490" spans="1:29" x14ac:dyDescent="0.25">
      <c r="A2490" s="21">
        <v>2489</v>
      </c>
      <c r="B2490" s="21" t="s">
        <v>3331</v>
      </c>
      <c r="C2490" s="30">
        <v>45898</v>
      </c>
      <c r="D2490" s="30">
        <v>45904</v>
      </c>
      <c r="E2490" s="47">
        <v>270.89999999999998</v>
      </c>
      <c r="F2490" s="47">
        <f t="shared" si="254"/>
        <v>23839.199999999997</v>
      </c>
      <c r="G2490" s="48">
        <f t="shared" si="255"/>
        <v>23839.199999999997</v>
      </c>
      <c r="H2490" s="21">
        <v>127234</v>
      </c>
      <c r="I2490" s="21" t="s">
        <v>3845</v>
      </c>
      <c r="J2490" s="21">
        <v>1</v>
      </c>
      <c r="K2490" s="21">
        <v>1</v>
      </c>
      <c r="L2490" s="21">
        <f t="shared" si="256"/>
        <v>0</v>
      </c>
      <c r="M2490" s="21" t="s">
        <v>3400</v>
      </c>
      <c r="N2490" s="30">
        <v>45908</v>
      </c>
      <c r="O2490" s="53">
        <v>33088.5</v>
      </c>
      <c r="P2490" s="21" t="s">
        <v>3325</v>
      </c>
      <c r="Q2490" s="21" t="s">
        <v>2070</v>
      </c>
      <c r="R2490" s="21" t="s">
        <v>637</v>
      </c>
      <c r="S2490" s="3">
        <v>4</v>
      </c>
      <c r="T2490" s="37"/>
      <c r="U2490" s="21" t="s">
        <v>18</v>
      </c>
      <c r="V2490" s="21" t="str">
        <f>VLOOKUP(P2490,'Customer List'!B:C,2,)</f>
        <v>Delhi</v>
      </c>
      <c r="W2490" s="38"/>
      <c r="X2490" s="30">
        <f t="shared" si="260"/>
        <v>45908</v>
      </c>
      <c r="Y2490" s="21">
        <f t="shared" si="257"/>
        <v>0</v>
      </c>
      <c r="Z2490" s="21" t="str">
        <f t="shared" si="258"/>
        <v>Monday</v>
      </c>
      <c r="AA2490" s="21" t="str">
        <f t="shared" si="259"/>
        <v>Monday</v>
      </c>
      <c r="AB2490" s="21" t="str">
        <f>VLOOKUP(U2490,'Currency Sheet'!A:C,3,)</f>
        <v>DOLLAR</v>
      </c>
      <c r="AC2490" s="42" t="str">
        <f>VLOOKUP(P2490,'Customer List'!B:D,3,)</f>
        <v>Local</v>
      </c>
    </row>
    <row r="2491" spans="1:29" x14ac:dyDescent="0.25">
      <c r="A2491" s="21">
        <v>2490</v>
      </c>
      <c r="B2491" s="21" t="s">
        <v>3331</v>
      </c>
      <c r="C2491" s="30">
        <v>45898</v>
      </c>
      <c r="D2491" s="30">
        <v>45904</v>
      </c>
      <c r="E2491" s="47">
        <v>183.4</v>
      </c>
      <c r="F2491" s="47">
        <f t="shared" si="254"/>
        <v>16139.2</v>
      </c>
      <c r="G2491" s="48">
        <f t="shared" si="255"/>
        <v>16139.2</v>
      </c>
      <c r="H2491" s="21">
        <v>127606</v>
      </c>
      <c r="I2491" s="21" t="s">
        <v>3846</v>
      </c>
      <c r="J2491" s="21">
        <v>1</v>
      </c>
      <c r="K2491" s="21">
        <v>1</v>
      </c>
      <c r="L2491" s="21">
        <f t="shared" si="256"/>
        <v>0</v>
      </c>
      <c r="M2491" s="21" t="s">
        <v>3408</v>
      </c>
      <c r="N2491" s="30">
        <v>45909</v>
      </c>
      <c r="O2491" s="48">
        <v>22401</v>
      </c>
      <c r="P2491" s="21" t="s">
        <v>254</v>
      </c>
      <c r="Q2491" s="21" t="s">
        <v>2070</v>
      </c>
      <c r="R2491" s="21" t="s">
        <v>847</v>
      </c>
      <c r="S2491" s="3">
        <v>4</v>
      </c>
      <c r="T2491" s="37"/>
      <c r="U2491" s="21" t="s">
        <v>18</v>
      </c>
      <c r="V2491" s="21" t="str">
        <f>VLOOKUP(P2491,'Customer List'!B:C,2,)</f>
        <v>Delhi</v>
      </c>
      <c r="W2491" s="38"/>
      <c r="X2491" s="30">
        <f t="shared" si="260"/>
        <v>45909</v>
      </c>
      <c r="Y2491" s="21">
        <f t="shared" si="257"/>
        <v>0</v>
      </c>
      <c r="Z2491" s="21" t="str">
        <f t="shared" si="258"/>
        <v>Tuesday</v>
      </c>
      <c r="AA2491" s="21" t="str">
        <f t="shared" si="259"/>
        <v>Tuesday</v>
      </c>
      <c r="AB2491" s="21" t="str">
        <f>VLOOKUP(U2491,'Currency Sheet'!A:C,3,)</f>
        <v>DOLLAR</v>
      </c>
      <c r="AC2491" s="42" t="str">
        <f>VLOOKUP(P2491,'Customer List'!B:D,3,)</f>
        <v>Local</v>
      </c>
    </row>
    <row r="2492" spans="1:29" x14ac:dyDescent="0.25">
      <c r="A2492" s="21">
        <v>2491</v>
      </c>
      <c r="B2492" s="21" t="s">
        <v>3331</v>
      </c>
      <c r="C2492" s="30">
        <v>45898</v>
      </c>
      <c r="D2492" s="30">
        <v>45904</v>
      </c>
      <c r="E2492" s="47">
        <v>234.5</v>
      </c>
      <c r="F2492" s="47">
        <f t="shared" si="254"/>
        <v>20636</v>
      </c>
      <c r="G2492" s="48">
        <f t="shared" si="255"/>
        <v>20636</v>
      </c>
      <c r="H2492" s="21">
        <v>129614</v>
      </c>
      <c r="I2492" s="21" t="s">
        <v>3847</v>
      </c>
      <c r="J2492" s="21">
        <v>1</v>
      </c>
      <c r="K2492" s="21">
        <v>1</v>
      </c>
      <c r="L2492" s="21">
        <f t="shared" si="256"/>
        <v>0</v>
      </c>
      <c r="M2492" s="21" t="s">
        <v>3400</v>
      </c>
      <c r="N2492" s="30">
        <v>45908</v>
      </c>
      <c r="O2492" s="53">
        <v>28642.5</v>
      </c>
      <c r="P2492" s="21" t="s">
        <v>3325</v>
      </c>
      <c r="Q2492" s="21" t="s">
        <v>2070</v>
      </c>
      <c r="R2492" s="21" t="s">
        <v>637</v>
      </c>
      <c r="S2492" s="3">
        <v>4</v>
      </c>
      <c r="T2492" s="37"/>
      <c r="U2492" s="21" t="s">
        <v>18</v>
      </c>
      <c r="V2492" s="21" t="str">
        <f>VLOOKUP(P2492,'Customer List'!B:C,2,)</f>
        <v>Delhi</v>
      </c>
      <c r="W2492" s="38"/>
      <c r="X2492" s="30">
        <f t="shared" si="260"/>
        <v>45908</v>
      </c>
      <c r="Y2492" s="21">
        <f t="shared" si="257"/>
        <v>0</v>
      </c>
      <c r="Z2492" s="21" t="str">
        <f t="shared" si="258"/>
        <v>Monday</v>
      </c>
      <c r="AA2492" s="21" t="str">
        <f t="shared" si="259"/>
        <v>Monday</v>
      </c>
      <c r="AB2492" s="21" t="str">
        <f>VLOOKUP(U2492,'Currency Sheet'!A:C,3,)</f>
        <v>DOLLAR</v>
      </c>
      <c r="AC2492" s="42" t="str">
        <f>VLOOKUP(P2492,'Customer List'!B:D,3,)</f>
        <v>Local</v>
      </c>
    </row>
    <row r="2493" spans="1:29" x14ac:dyDescent="0.25">
      <c r="A2493" s="21">
        <v>2492</v>
      </c>
      <c r="B2493" s="21" t="s">
        <v>3331</v>
      </c>
      <c r="C2493" s="30">
        <v>45898</v>
      </c>
      <c r="D2493" s="30">
        <v>45904</v>
      </c>
      <c r="E2493" s="47">
        <v>219</v>
      </c>
      <c r="F2493" s="47">
        <f t="shared" si="254"/>
        <v>19272</v>
      </c>
      <c r="G2493" s="48">
        <f t="shared" si="255"/>
        <v>19272</v>
      </c>
      <c r="H2493" s="21">
        <v>135225</v>
      </c>
      <c r="I2493" s="21" t="s">
        <v>3848</v>
      </c>
      <c r="J2493" s="21">
        <v>1</v>
      </c>
      <c r="K2493" s="21">
        <v>1</v>
      </c>
      <c r="L2493" s="21">
        <f t="shared" si="256"/>
        <v>0</v>
      </c>
      <c r="M2493" s="21" t="s">
        <v>3410</v>
      </c>
      <c r="N2493" s="30">
        <v>45909</v>
      </c>
      <c r="O2493" s="48">
        <v>24966</v>
      </c>
      <c r="P2493" s="21" t="s">
        <v>42</v>
      </c>
      <c r="Q2493" s="21" t="s">
        <v>2070</v>
      </c>
      <c r="R2493" s="21" t="s">
        <v>847</v>
      </c>
      <c r="S2493" s="3">
        <v>4</v>
      </c>
      <c r="T2493" s="37"/>
      <c r="U2493" s="21" t="s">
        <v>18</v>
      </c>
      <c r="V2493" s="21" t="str">
        <f>VLOOKUP(P2493,'Customer List'!B:C,2,)</f>
        <v>Faridabad</v>
      </c>
      <c r="W2493" s="38"/>
      <c r="X2493" s="30">
        <f t="shared" si="260"/>
        <v>45909</v>
      </c>
      <c r="Y2493" s="21">
        <f t="shared" si="257"/>
        <v>0</v>
      </c>
      <c r="Z2493" s="21" t="str">
        <f t="shared" si="258"/>
        <v>Tuesday</v>
      </c>
      <c r="AA2493" s="21" t="str">
        <f t="shared" si="259"/>
        <v>Tuesday</v>
      </c>
      <c r="AB2493" s="21" t="str">
        <f>VLOOKUP(U2493,'Currency Sheet'!A:C,3,)</f>
        <v>DOLLAR</v>
      </c>
      <c r="AC2493" s="42" t="str">
        <f>VLOOKUP(P2493,'Customer List'!B:D,3,)</f>
        <v>Local</v>
      </c>
    </row>
    <row r="2494" spans="1:29" x14ac:dyDescent="0.25">
      <c r="A2494" s="21">
        <v>2493</v>
      </c>
      <c r="B2494" s="21" t="s">
        <v>3331</v>
      </c>
      <c r="C2494" s="30">
        <v>45898</v>
      </c>
      <c r="D2494" s="30">
        <v>45904</v>
      </c>
      <c r="E2494" s="47">
        <v>231.75</v>
      </c>
      <c r="F2494" s="47">
        <f t="shared" si="254"/>
        <v>20394</v>
      </c>
      <c r="G2494" s="48">
        <f t="shared" si="255"/>
        <v>20394</v>
      </c>
      <c r="H2494" s="21">
        <v>137637</v>
      </c>
      <c r="I2494" s="21" t="s">
        <v>3849</v>
      </c>
      <c r="J2494" s="21">
        <v>1</v>
      </c>
      <c r="K2494" s="21">
        <v>1</v>
      </c>
      <c r="L2494" s="21">
        <f t="shared" si="256"/>
        <v>0</v>
      </c>
      <c r="M2494" s="21" t="s">
        <v>3401</v>
      </c>
      <c r="N2494" s="30">
        <v>45908</v>
      </c>
      <c r="O2494" s="48">
        <v>26419.5</v>
      </c>
      <c r="P2494" s="21" t="s">
        <v>3325</v>
      </c>
      <c r="Q2494" s="21" t="s">
        <v>2070</v>
      </c>
      <c r="R2494" s="21" t="s">
        <v>637</v>
      </c>
      <c r="S2494" s="3">
        <v>4</v>
      </c>
      <c r="T2494" s="37"/>
      <c r="U2494" s="21" t="s">
        <v>18</v>
      </c>
      <c r="V2494" s="21" t="str">
        <f>VLOOKUP(P2494,'Customer List'!B:C,2,)</f>
        <v>Delhi</v>
      </c>
      <c r="W2494" s="38"/>
      <c r="X2494" s="30">
        <f t="shared" si="260"/>
        <v>45908</v>
      </c>
      <c r="Y2494" s="21">
        <f t="shared" si="257"/>
        <v>0</v>
      </c>
      <c r="Z2494" s="21" t="str">
        <f t="shared" si="258"/>
        <v>Monday</v>
      </c>
      <c r="AA2494" s="21" t="str">
        <f t="shared" si="259"/>
        <v>Monday</v>
      </c>
      <c r="AB2494" s="21" t="str">
        <f>VLOOKUP(U2494,'Currency Sheet'!A:C,3,)</f>
        <v>DOLLAR</v>
      </c>
      <c r="AC2494" s="42" t="str">
        <f>VLOOKUP(P2494,'Customer List'!B:D,3,)</f>
        <v>Local</v>
      </c>
    </row>
    <row r="2495" spans="1:29" x14ac:dyDescent="0.25">
      <c r="A2495" s="21">
        <v>2494</v>
      </c>
      <c r="B2495" s="21" t="s">
        <v>3331</v>
      </c>
      <c r="C2495" s="30">
        <v>45898</v>
      </c>
      <c r="D2495" s="30">
        <v>45904</v>
      </c>
      <c r="E2495" s="47">
        <v>254.8</v>
      </c>
      <c r="F2495" s="47">
        <f t="shared" si="254"/>
        <v>22422.400000000001</v>
      </c>
      <c r="G2495" s="48">
        <f t="shared" si="255"/>
        <v>22422.400000000001</v>
      </c>
      <c r="H2495" s="21">
        <v>141740</v>
      </c>
      <c r="I2495" s="21" t="s">
        <v>3850</v>
      </c>
      <c r="J2495" s="21">
        <v>1</v>
      </c>
      <c r="K2495" s="21">
        <v>1</v>
      </c>
      <c r="L2495" s="21">
        <f t="shared" si="256"/>
        <v>0</v>
      </c>
      <c r="M2495" s="21" t="s">
        <v>3408</v>
      </c>
      <c r="N2495" s="30">
        <v>45909</v>
      </c>
      <c r="O2495" s="48">
        <v>31122</v>
      </c>
      <c r="P2495" s="21" t="s">
        <v>254</v>
      </c>
      <c r="Q2495" s="21" t="s">
        <v>2070</v>
      </c>
      <c r="R2495" s="21" t="s">
        <v>847</v>
      </c>
      <c r="S2495" s="3">
        <v>4</v>
      </c>
      <c r="T2495" s="37"/>
      <c r="U2495" s="21" t="s">
        <v>18</v>
      </c>
      <c r="V2495" s="21" t="str">
        <f>VLOOKUP(P2495,'Customer List'!B:C,2,)</f>
        <v>Delhi</v>
      </c>
      <c r="W2495" s="38"/>
      <c r="X2495" s="30">
        <f t="shared" si="260"/>
        <v>45909</v>
      </c>
      <c r="Y2495" s="21">
        <f t="shared" si="257"/>
        <v>0</v>
      </c>
      <c r="Z2495" s="21" t="str">
        <f t="shared" si="258"/>
        <v>Tuesday</v>
      </c>
      <c r="AA2495" s="21" t="str">
        <f t="shared" si="259"/>
        <v>Tuesday</v>
      </c>
      <c r="AB2495" s="21" t="str">
        <f>VLOOKUP(U2495,'Currency Sheet'!A:C,3,)</f>
        <v>DOLLAR</v>
      </c>
      <c r="AC2495" s="42" t="str">
        <f>VLOOKUP(P2495,'Customer List'!B:D,3,)</f>
        <v>Local</v>
      </c>
    </row>
    <row r="2496" spans="1:29" x14ac:dyDescent="0.25">
      <c r="A2496" s="21">
        <v>2495</v>
      </c>
      <c r="B2496" s="21" t="s">
        <v>3331</v>
      </c>
      <c r="C2496" s="30">
        <v>45898</v>
      </c>
      <c r="D2496" s="30">
        <v>45904</v>
      </c>
      <c r="E2496" s="47">
        <v>231.75</v>
      </c>
      <c r="F2496" s="47">
        <f t="shared" si="254"/>
        <v>20394</v>
      </c>
      <c r="G2496" s="48">
        <f t="shared" si="255"/>
        <v>20394</v>
      </c>
      <c r="H2496" s="21">
        <v>142534</v>
      </c>
      <c r="I2496" s="21" t="s">
        <v>3851</v>
      </c>
      <c r="J2496" s="21">
        <v>1</v>
      </c>
      <c r="K2496" s="21">
        <v>1</v>
      </c>
      <c r="L2496" s="21">
        <f t="shared" si="256"/>
        <v>0</v>
      </c>
      <c r="M2496" s="21" t="s">
        <v>3400</v>
      </c>
      <c r="N2496" s="30">
        <v>45908</v>
      </c>
      <c r="O2496" s="53">
        <v>26419.5</v>
      </c>
      <c r="P2496" s="21" t="s">
        <v>3325</v>
      </c>
      <c r="Q2496" s="21" t="s">
        <v>2070</v>
      </c>
      <c r="R2496" s="21" t="s">
        <v>637</v>
      </c>
      <c r="S2496" s="3">
        <v>4</v>
      </c>
      <c r="T2496" s="37"/>
      <c r="U2496" s="21" t="s">
        <v>18</v>
      </c>
      <c r="V2496" s="21" t="str">
        <f>VLOOKUP(P2496,'Customer List'!B:C,2,)</f>
        <v>Delhi</v>
      </c>
      <c r="W2496" s="38"/>
      <c r="X2496" s="30">
        <f t="shared" si="260"/>
        <v>45908</v>
      </c>
      <c r="Y2496" s="21">
        <f t="shared" si="257"/>
        <v>0</v>
      </c>
      <c r="Z2496" s="21" t="str">
        <f t="shared" si="258"/>
        <v>Monday</v>
      </c>
      <c r="AA2496" s="21" t="str">
        <f t="shared" si="259"/>
        <v>Monday</v>
      </c>
      <c r="AB2496" s="21" t="str">
        <f>VLOOKUP(U2496,'Currency Sheet'!A:C,3,)</f>
        <v>DOLLAR</v>
      </c>
      <c r="AC2496" s="42" t="str">
        <f>VLOOKUP(P2496,'Customer List'!B:D,3,)</f>
        <v>Local</v>
      </c>
    </row>
    <row r="2497" spans="1:29" x14ac:dyDescent="0.25">
      <c r="A2497" s="21">
        <v>2496</v>
      </c>
      <c r="B2497" s="21" t="s">
        <v>3331</v>
      </c>
      <c r="C2497" s="30">
        <v>45898</v>
      </c>
      <c r="D2497" s="30">
        <v>45904</v>
      </c>
      <c r="E2497" s="47">
        <v>267.39999999999998</v>
      </c>
      <c r="F2497" s="47">
        <f t="shared" si="254"/>
        <v>23531.199999999997</v>
      </c>
      <c r="G2497" s="48">
        <f t="shared" si="255"/>
        <v>23531.199999999997</v>
      </c>
      <c r="H2497" s="21">
        <v>143806</v>
      </c>
      <c r="I2497" s="21" t="s">
        <v>3852</v>
      </c>
      <c r="J2497" s="21">
        <v>1</v>
      </c>
      <c r="K2497" s="21">
        <v>1</v>
      </c>
      <c r="L2497" s="21">
        <f t="shared" si="256"/>
        <v>0</v>
      </c>
      <c r="M2497" s="21" t="s">
        <v>3401</v>
      </c>
      <c r="N2497" s="30">
        <v>45908</v>
      </c>
      <c r="O2497" s="48">
        <v>32661</v>
      </c>
      <c r="P2497" s="21" t="s">
        <v>3325</v>
      </c>
      <c r="Q2497" s="21" t="s">
        <v>2070</v>
      </c>
      <c r="R2497" s="21" t="s">
        <v>637</v>
      </c>
      <c r="S2497" s="3">
        <v>4</v>
      </c>
      <c r="T2497" s="37"/>
      <c r="U2497" s="21" t="s">
        <v>18</v>
      </c>
      <c r="V2497" s="21" t="str">
        <f>VLOOKUP(P2497,'Customer List'!B:C,2,)</f>
        <v>Delhi</v>
      </c>
      <c r="W2497" s="38"/>
      <c r="X2497" s="30">
        <f t="shared" si="260"/>
        <v>45908</v>
      </c>
      <c r="Y2497" s="21">
        <f t="shared" si="257"/>
        <v>0</v>
      </c>
      <c r="Z2497" s="21" t="str">
        <f t="shared" si="258"/>
        <v>Monday</v>
      </c>
      <c r="AA2497" s="21" t="str">
        <f t="shared" si="259"/>
        <v>Monday</v>
      </c>
      <c r="AB2497" s="21" t="str">
        <f>VLOOKUP(U2497,'Currency Sheet'!A:C,3,)</f>
        <v>DOLLAR</v>
      </c>
      <c r="AC2497" s="42" t="str">
        <f>VLOOKUP(P2497,'Customer List'!B:D,3,)</f>
        <v>Local</v>
      </c>
    </row>
    <row r="2498" spans="1:29" x14ac:dyDescent="0.25">
      <c r="A2498" s="21">
        <v>2497</v>
      </c>
      <c r="B2498" s="21" t="s">
        <v>3331</v>
      </c>
      <c r="C2498" s="30">
        <v>45898</v>
      </c>
      <c r="D2498" s="30">
        <v>45904</v>
      </c>
      <c r="E2498" s="47">
        <v>267.39999999999998</v>
      </c>
      <c r="F2498" s="47">
        <f t="shared" si="254"/>
        <v>23531.199999999997</v>
      </c>
      <c r="G2498" s="48">
        <f t="shared" si="255"/>
        <v>23531.199999999997</v>
      </c>
      <c r="H2498" s="21">
        <v>144610</v>
      </c>
      <c r="I2498" s="21" t="s">
        <v>3853</v>
      </c>
      <c r="J2498" s="21">
        <v>1</v>
      </c>
      <c r="K2498" s="21">
        <v>1</v>
      </c>
      <c r="L2498" s="21">
        <f t="shared" si="256"/>
        <v>0</v>
      </c>
      <c r="M2498" s="21" t="s">
        <v>3400</v>
      </c>
      <c r="N2498" s="30">
        <v>45908</v>
      </c>
      <c r="O2498" s="53">
        <v>32661</v>
      </c>
      <c r="P2498" s="21" t="s">
        <v>3325</v>
      </c>
      <c r="Q2498" s="21" t="s">
        <v>2070</v>
      </c>
      <c r="R2498" s="21" t="s">
        <v>637</v>
      </c>
      <c r="S2498" s="3">
        <v>4</v>
      </c>
      <c r="T2498" s="37"/>
      <c r="U2498" s="21" t="s">
        <v>18</v>
      </c>
      <c r="V2498" s="21" t="str">
        <f>VLOOKUP(P2498,'Customer List'!B:C,2,)</f>
        <v>Delhi</v>
      </c>
      <c r="W2498" s="38"/>
      <c r="X2498" s="30">
        <f t="shared" si="260"/>
        <v>45908</v>
      </c>
      <c r="Y2498" s="21">
        <f t="shared" si="257"/>
        <v>0</v>
      </c>
      <c r="Z2498" s="21" t="str">
        <f t="shared" si="258"/>
        <v>Monday</v>
      </c>
      <c r="AA2498" s="21" t="str">
        <f t="shared" si="259"/>
        <v>Monday</v>
      </c>
      <c r="AB2498" s="21" t="str">
        <f>VLOOKUP(U2498,'Currency Sheet'!A:C,3,)</f>
        <v>DOLLAR</v>
      </c>
      <c r="AC2498" s="42" t="str">
        <f>VLOOKUP(P2498,'Customer List'!B:D,3,)</f>
        <v>Local</v>
      </c>
    </row>
    <row r="2499" spans="1:29" x14ac:dyDescent="0.25">
      <c r="A2499" s="21">
        <v>2498</v>
      </c>
      <c r="B2499" s="21" t="s">
        <v>3331</v>
      </c>
      <c r="C2499" s="30">
        <v>45898</v>
      </c>
      <c r="D2499" s="30">
        <v>45904</v>
      </c>
      <c r="E2499" s="47">
        <v>90.3</v>
      </c>
      <c r="F2499" s="47">
        <f t="shared" ref="F2499:F2562" si="261">IF(AB2499="DOLLAR",E2499*88,E2499)</f>
        <v>7946.4</v>
      </c>
      <c r="G2499" s="48">
        <f t="shared" ref="G2499:G2562" si="262">F2499*J2499</f>
        <v>7946.4</v>
      </c>
      <c r="H2499" s="21">
        <v>144903</v>
      </c>
      <c r="I2499" s="21" t="s">
        <v>3854</v>
      </c>
      <c r="J2499" s="21">
        <v>1</v>
      </c>
      <c r="K2499" s="21">
        <v>1</v>
      </c>
      <c r="L2499" s="21">
        <f t="shared" ref="L2499:L2562" si="263">J2499-K2499</f>
        <v>0</v>
      </c>
      <c r="M2499" s="21" t="s">
        <v>3401</v>
      </c>
      <c r="N2499" s="30">
        <v>45908</v>
      </c>
      <c r="O2499" s="48">
        <v>11029.5</v>
      </c>
      <c r="P2499" s="21" t="s">
        <v>3325</v>
      </c>
      <c r="Q2499" s="21" t="s">
        <v>2070</v>
      </c>
      <c r="R2499" s="21" t="s">
        <v>637</v>
      </c>
      <c r="S2499" s="3">
        <v>4</v>
      </c>
      <c r="T2499" s="37"/>
      <c r="U2499" s="21" t="s">
        <v>18</v>
      </c>
      <c r="V2499" s="21" t="str">
        <f>VLOOKUP(P2499,'Customer List'!B:C,2,)</f>
        <v>Delhi</v>
      </c>
      <c r="W2499" s="38"/>
      <c r="X2499" s="30">
        <f t="shared" si="260"/>
        <v>45908</v>
      </c>
      <c r="Y2499" s="21">
        <f t="shared" ref="Y2499:Y2562" si="264">IF(X2499="", "", X2499-N2499)</f>
        <v>0</v>
      </c>
      <c r="Z2499" s="21" t="str">
        <f t="shared" ref="Z2499:Z2562" si="265">IF(N2499="", "", TEXT(N2499, "dddd"))</f>
        <v>Monday</v>
      </c>
      <c r="AA2499" s="21" t="str">
        <f t="shared" ref="AA2499:AA2562" si="266">IF(X2499="", "", TEXT(X2499, "dddd"))</f>
        <v>Monday</v>
      </c>
      <c r="AB2499" s="21" t="str">
        <f>VLOOKUP(U2499,'Currency Sheet'!A:C,3,)</f>
        <v>DOLLAR</v>
      </c>
      <c r="AC2499" s="42" t="str">
        <f>VLOOKUP(P2499,'Customer List'!B:D,3,)</f>
        <v>Local</v>
      </c>
    </row>
    <row r="2500" spans="1:29" x14ac:dyDescent="0.25">
      <c r="A2500" s="21">
        <v>2499</v>
      </c>
      <c r="B2500" s="21" t="s">
        <v>3331</v>
      </c>
      <c r="C2500" s="30">
        <v>45898</v>
      </c>
      <c r="D2500" s="30">
        <v>45904</v>
      </c>
      <c r="E2500" s="47">
        <v>250.6</v>
      </c>
      <c r="F2500" s="47">
        <f t="shared" si="261"/>
        <v>22052.799999999999</v>
      </c>
      <c r="G2500" s="48">
        <f t="shared" si="262"/>
        <v>22052.799999999999</v>
      </c>
      <c r="H2500" s="21">
        <v>145522</v>
      </c>
      <c r="I2500" s="21" t="s">
        <v>3855</v>
      </c>
      <c r="J2500" s="21">
        <v>1</v>
      </c>
      <c r="K2500" s="21">
        <v>1</v>
      </c>
      <c r="L2500" s="21">
        <f t="shared" si="263"/>
        <v>0</v>
      </c>
      <c r="M2500" s="21" t="s">
        <v>3401</v>
      </c>
      <c r="N2500" s="30">
        <v>45908</v>
      </c>
      <c r="O2500" s="48">
        <v>30609</v>
      </c>
      <c r="P2500" s="21" t="s">
        <v>3325</v>
      </c>
      <c r="Q2500" s="21" t="s">
        <v>2070</v>
      </c>
      <c r="R2500" s="21" t="s">
        <v>637</v>
      </c>
      <c r="S2500" s="3">
        <v>4</v>
      </c>
      <c r="T2500" s="37"/>
      <c r="U2500" s="21" t="s">
        <v>18</v>
      </c>
      <c r="V2500" s="21" t="str">
        <f>VLOOKUP(P2500,'Customer List'!B:C,2,)</f>
        <v>Delhi</v>
      </c>
      <c r="W2500" s="38"/>
      <c r="X2500" s="30">
        <f t="shared" si="260"/>
        <v>45908</v>
      </c>
      <c r="Y2500" s="21">
        <f t="shared" si="264"/>
        <v>0</v>
      </c>
      <c r="Z2500" s="21" t="str">
        <f t="shared" si="265"/>
        <v>Monday</v>
      </c>
      <c r="AA2500" s="21" t="str">
        <f t="shared" si="266"/>
        <v>Monday</v>
      </c>
      <c r="AB2500" s="21" t="str">
        <f>VLOOKUP(U2500,'Currency Sheet'!A:C,3,)</f>
        <v>DOLLAR</v>
      </c>
      <c r="AC2500" s="42" t="str">
        <f>VLOOKUP(P2500,'Customer List'!B:D,3,)</f>
        <v>Local</v>
      </c>
    </row>
    <row r="2501" spans="1:29" x14ac:dyDescent="0.25">
      <c r="A2501" s="21">
        <v>2500</v>
      </c>
      <c r="B2501" s="21" t="s">
        <v>3331</v>
      </c>
      <c r="C2501" s="30">
        <v>45898</v>
      </c>
      <c r="D2501" s="30">
        <v>45904</v>
      </c>
      <c r="E2501" s="47">
        <v>98.7</v>
      </c>
      <c r="F2501" s="47">
        <f t="shared" si="261"/>
        <v>8685.6</v>
      </c>
      <c r="G2501" s="48">
        <f t="shared" si="262"/>
        <v>8685.6</v>
      </c>
      <c r="H2501" s="21">
        <v>149303</v>
      </c>
      <c r="I2501" s="21" t="s">
        <v>3856</v>
      </c>
      <c r="J2501" s="21">
        <v>1</v>
      </c>
      <c r="K2501" s="21">
        <v>1</v>
      </c>
      <c r="L2501" s="21">
        <f t="shared" si="263"/>
        <v>0</v>
      </c>
      <c r="M2501" s="21" t="s">
        <v>3530</v>
      </c>
      <c r="N2501" s="30">
        <v>45915</v>
      </c>
      <c r="O2501" s="48">
        <v>16391.25</v>
      </c>
      <c r="P2501" s="21" t="s">
        <v>26</v>
      </c>
      <c r="Q2501" s="21" t="s">
        <v>3542</v>
      </c>
      <c r="R2501" s="21" t="s">
        <v>40</v>
      </c>
      <c r="S2501" s="3">
        <v>4</v>
      </c>
      <c r="T2501" s="37"/>
      <c r="U2501" s="21" t="s">
        <v>18</v>
      </c>
      <c r="V2501" s="21" t="str">
        <f>VLOOKUP(P2501,'Customer List'!B:C,2,)</f>
        <v>Chandigarh</v>
      </c>
      <c r="W2501" s="38"/>
      <c r="X2501" s="30">
        <v>45916</v>
      </c>
      <c r="Y2501" s="21">
        <f t="shared" si="264"/>
        <v>1</v>
      </c>
      <c r="Z2501" s="21" t="str">
        <f t="shared" si="265"/>
        <v>Monday</v>
      </c>
      <c r="AA2501" s="21" t="str">
        <f t="shared" si="266"/>
        <v>Tuesday</v>
      </c>
      <c r="AB2501" s="21" t="str">
        <f>VLOOKUP(U2501,'Currency Sheet'!A:C,3,)</f>
        <v>DOLLAR</v>
      </c>
      <c r="AC2501" s="42" t="str">
        <f>VLOOKUP(P2501,'Customer List'!B:D,3,)</f>
        <v>OutStation</v>
      </c>
    </row>
    <row r="2502" spans="1:29" x14ac:dyDescent="0.25">
      <c r="A2502" s="21">
        <v>2501</v>
      </c>
      <c r="B2502" s="21" t="s">
        <v>3331</v>
      </c>
      <c r="C2502" s="30">
        <v>45898</v>
      </c>
      <c r="D2502" s="30">
        <v>45904</v>
      </c>
      <c r="E2502" s="47">
        <v>262.5</v>
      </c>
      <c r="F2502" s="47">
        <f t="shared" si="261"/>
        <v>23100</v>
      </c>
      <c r="G2502" s="48">
        <f t="shared" si="262"/>
        <v>23100</v>
      </c>
      <c r="H2502" s="21">
        <v>150004</v>
      </c>
      <c r="I2502" s="21" t="s">
        <v>3857</v>
      </c>
      <c r="J2502" s="21">
        <v>1</v>
      </c>
      <c r="K2502" s="21">
        <v>1</v>
      </c>
      <c r="L2502" s="21">
        <f t="shared" si="263"/>
        <v>0</v>
      </c>
      <c r="M2502" s="21" t="s">
        <v>3400</v>
      </c>
      <c r="N2502" s="30">
        <v>45908</v>
      </c>
      <c r="O2502" s="53">
        <v>32062.5</v>
      </c>
      <c r="P2502" s="21" t="s">
        <v>3325</v>
      </c>
      <c r="Q2502" s="21" t="s">
        <v>2070</v>
      </c>
      <c r="R2502" s="21" t="s">
        <v>637</v>
      </c>
      <c r="S2502" s="3">
        <v>4</v>
      </c>
      <c r="T2502" s="37"/>
      <c r="U2502" s="21" t="s">
        <v>18</v>
      </c>
      <c r="V2502" s="21" t="str">
        <f>VLOOKUP(P2502,'Customer List'!B:C,2,)</f>
        <v>Delhi</v>
      </c>
      <c r="W2502" s="38"/>
      <c r="X2502" s="30">
        <f>IF(OR(R2502 = "PRIYANKA MADAM", R2502 = "DEEPAK", R2502 = "PORTER"),N2502,"")</f>
        <v>45908</v>
      </c>
      <c r="Y2502" s="21">
        <f t="shared" si="264"/>
        <v>0</v>
      </c>
      <c r="Z2502" s="21" t="str">
        <f t="shared" si="265"/>
        <v>Monday</v>
      </c>
      <c r="AA2502" s="21" t="str">
        <f t="shared" si="266"/>
        <v>Monday</v>
      </c>
      <c r="AB2502" s="21" t="str">
        <f>VLOOKUP(U2502,'Currency Sheet'!A:C,3,)</f>
        <v>DOLLAR</v>
      </c>
      <c r="AC2502" s="42" t="str">
        <f>VLOOKUP(P2502,'Customer List'!B:D,3,)</f>
        <v>Local</v>
      </c>
    </row>
    <row r="2503" spans="1:29" x14ac:dyDescent="0.25">
      <c r="A2503" s="21">
        <v>2502</v>
      </c>
      <c r="B2503" s="21" t="s">
        <v>3331</v>
      </c>
      <c r="C2503" s="30">
        <v>45898</v>
      </c>
      <c r="D2503" s="30">
        <v>45904</v>
      </c>
      <c r="E2503" s="47">
        <v>219</v>
      </c>
      <c r="F2503" s="47">
        <f t="shared" si="261"/>
        <v>19272</v>
      </c>
      <c r="G2503" s="48">
        <f t="shared" si="262"/>
        <v>19272</v>
      </c>
      <c r="H2503" s="21">
        <v>152612</v>
      </c>
      <c r="I2503" s="21" t="s">
        <v>3858</v>
      </c>
      <c r="J2503" s="21">
        <v>1</v>
      </c>
      <c r="K2503" s="21">
        <v>1</v>
      </c>
      <c r="L2503" s="21">
        <f t="shared" si="263"/>
        <v>0</v>
      </c>
      <c r="M2503" s="21" t="s">
        <v>3400</v>
      </c>
      <c r="N2503" s="30">
        <v>45908</v>
      </c>
      <c r="O2503" s="53">
        <v>24966</v>
      </c>
      <c r="P2503" s="21" t="s">
        <v>3325</v>
      </c>
      <c r="Q2503" s="21" t="s">
        <v>2070</v>
      </c>
      <c r="R2503" s="21" t="s">
        <v>637</v>
      </c>
      <c r="S2503" s="3">
        <v>4</v>
      </c>
      <c r="T2503" s="37"/>
      <c r="U2503" s="21" t="s">
        <v>18</v>
      </c>
      <c r="V2503" s="21" t="str">
        <f>VLOOKUP(P2503,'Customer List'!B:C,2,)</f>
        <v>Delhi</v>
      </c>
      <c r="W2503" s="38"/>
      <c r="X2503" s="30">
        <f>IF(OR(R2503 = "PRIYANKA MADAM", R2503 = "DEEPAK", R2503 = "PORTER"),N2503,"")</f>
        <v>45908</v>
      </c>
      <c r="Y2503" s="21">
        <f t="shared" si="264"/>
        <v>0</v>
      </c>
      <c r="Z2503" s="21" t="str">
        <f t="shared" si="265"/>
        <v>Monday</v>
      </c>
      <c r="AA2503" s="21" t="str">
        <f t="shared" si="266"/>
        <v>Monday</v>
      </c>
      <c r="AB2503" s="21" t="str">
        <f>VLOOKUP(U2503,'Currency Sheet'!A:C,3,)</f>
        <v>DOLLAR</v>
      </c>
      <c r="AC2503" s="42" t="str">
        <f>VLOOKUP(P2503,'Customer List'!B:D,3,)</f>
        <v>Local</v>
      </c>
    </row>
    <row r="2504" spans="1:29" x14ac:dyDescent="0.25">
      <c r="A2504" s="21">
        <v>2503</v>
      </c>
      <c r="B2504" s="21" t="s">
        <v>3331</v>
      </c>
      <c r="C2504" s="30">
        <v>45898</v>
      </c>
      <c r="D2504" s="30">
        <v>45904</v>
      </c>
      <c r="E2504" s="47">
        <v>45.5</v>
      </c>
      <c r="F2504" s="47">
        <f t="shared" si="261"/>
        <v>4004</v>
      </c>
      <c r="G2504" s="48">
        <f t="shared" si="262"/>
        <v>4004</v>
      </c>
      <c r="H2504" s="21">
        <v>156603</v>
      </c>
      <c r="I2504" s="21" t="s">
        <v>3859</v>
      </c>
      <c r="J2504" s="21">
        <v>1</v>
      </c>
      <c r="K2504" s="21">
        <v>1</v>
      </c>
      <c r="L2504" s="21">
        <f t="shared" si="263"/>
        <v>0</v>
      </c>
      <c r="M2504" s="21" t="s">
        <v>3406</v>
      </c>
      <c r="N2504" s="30">
        <v>45908</v>
      </c>
      <c r="O2504" s="48">
        <v>0</v>
      </c>
      <c r="P2504" s="21" t="s">
        <v>3325</v>
      </c>
      <c r="Q2504" s="21" t="s">
        <v>2070</v>
      </c>
      <c r="R2504" s="21" t="s">
        <v>637</v>
      </c>
      <c r="S2504" s="3">
        <v>4</v>
      </c>
      <c r="T2504" s="37" t="s">
        <v>3402</v>
      </c>
      <c r="U2504" s="21" t="s">
        <v>18</v>
      </c>
      <c r="V2504" s="21" t="str">
        <f>VLOOKUP(P2504,'Customer List'!B:C,2,)</f>
        <v>Delhi</v>
      </c>
      <c r="W2504" s="38"/>
      <c r="X2504" s="30">
        <f>IF(OR(R2504 = "PRIYANKA MADAM", R2504 = "DEEPAK", R2504 = "PORTER"),N2504,"")</f>
        <v>45908</v>
      </c>
      <c r="Y2504" s="21">
        <f t="shared" si="264"/>
        <v>0</v>
      </c>
      <c r="Z2504" s="21" t="str">
        <f t="shared" si="265"/>
        <v>Monday</v>
      </c>
      <c r="AA2504" s="21" t="str">
        <f t="shared" si="266"/>
        <v>Monday</v>
      </c>
      <c r="AB2504" s="21" t="str">
        <f>VLOOKUP(U2504,'Currency Sheet'!A:C,3,)</f>
        <v>DOLLAR</v>
      </c>
      <c r="AC2504" s="42" t="str">
        <f>VLOOKUP(P2504,'Customer List'!B:D,3,)</f>
        <v>Local</v>
      </c>
    </row>
    <row r="2505" spans="1:29" x14ac:dyDescent="0.25">
      <c r="A2505" s="21">
        <v>2504</v>
      </c>
      <c r="B2505" s="21" t="s">
        <v>3331</v>
      </c>
      <c r="C2505" s="30">
        <v>45898</v>
      </c>
      <c r="D2505" s="30">
        <v>45904</v>
      </c>
      <c r="E2505" s="47">
        <v>68.599999999999994</v>
      </c>
      <c r="F2505" s="47">
        <f t="shared" si="261"/>
        <v>6036.7999999999993</v>
      </c>
      <c r="G2505" s="48">
        <f t="shared" si="262"/>
        <v>6036.7999999999993</v>
      </c>
      <c r="H2505" s="21">
        <v>158003</v>
      </c>
      <c r="I2505" s="21" t="s">
        <v>3860</v>
      </c>
      <c r="J2505" s="21">
        <v>1</v>
      </c>
      <c r="K2505" s="21">
        <v>1</v>
      </c>
      <c r="L2505" s="21">
        <f t="shared" si="263"/>
        <v>0</v>
      </c>
      <c r="M2505" s="21" t="s">
        <v>3410</v>
      </c>
      <c r="N2505" s="30">
        <v>45909</v>
      </c>
      <c r="O2505" s="48">
        <v>8379</v>
      </c>
      <c r="P2505" s="21" t="s">
        <v>42</v>
      </c>
      <c r="Q2505" s="21" t="s">
        <v>2070</v>
      </c>
      <c r="R2505" s="21" t="s">
        <v>847</v>
      </c>
      <c r="S2505" s="3">
        <v>4</v>
      </c>
      <c r="T2505" s="37"/>
      <c r="U2505" s="21" t="s">
        <v>18</v>
      </c>
      <c r="V2505" s="21" t="str">
        <f>VLOOKUP(P2505,'Customer List'!B:C,2,)</f>
        <v>Faridabad</v>
      </c>
      <c r="W2505" s="38"/>
      <c r="X2505" s="30">
        <f>IF(OR(R2505 = "PRIYANKA MADAM", R2505 = "DEEPAK", R2505 = "PORTER"),N2505,"")</f>
        <v>45909</v>
      </c>
      <c r="Y2505" s="21">
        <f t="shared" si="264"/>
        <v>0</v>
      </c>
      <c r="Z2505" s="21" t="str">
        <f t="shared" si="265"/>
        <v>Tuesday</v>
      </c>
      <c r="AA2505" s="21" t="str">
        <f t="shared" si="266"/>
        <v>Tuesday</v>
      </c>
      <c r="AB2505" s="21" t="str">
        <f>VLOOKUP(U2505,'Currency Sheet'!A:C,3,)</f>
        <v>DOLLAR</v>
      </c>
      <c r="AC2505" s="42" t="str">
        <f>VLOOKUP(P2505,'Customer List'!B:D,3,)</f>
        <v>Local</v>
      </c>
    </row>
    <row r="2506" spans="1:29" x14ac:dyDescent="0.25">
      <c r="A2506" s="21">
        <v>2505</v>
      </c>
      <c r="B2506" s="21" t="s">
        <v>3331</v>
      </c>
      <c r="C2506" s="30">
        <v>45898</v>
      </c>
      <c r="D2506" s="30">
        <v>45904</v>
      </c>
      <c r="E2506" s="47">
        <v>206.5</v>
      </c>
      <c r="F2506" s="47">
        <f t="shared" si="261"/>
        <v>18172</v>
      </c>
      <c r="G2506" s="48">
        <f t="shared" si="262"/>
        <v>18172</v>
      </c>
      <c r="H2506" s="21">
        <v>165804</v>
      </c>
      <c r="I2506" s="21" t="s">
        <v>3861</v>
      </c>
      <c r="J2506" s="21">
        <v>1</v>
      </c>
      <c r="K2506" s="21">
        <v>1</v>
      </c>
      <c r="L2506" s="21">
        <f t="shared" si="263"/>
        <v>0</v>
      </c>
      <c r="M2506" s="21" t="s">
        <v>3400</v>
      </c>
      <c r="N2506" s="30">
        <v>45908</v>
      </c>
      <c r="O2506" s="53">
        <v>25222.5</v>
      </c>
      <c r="P2506" s="21" t="s">
        <v>3325</v>
      </c>
      <c r="Q2506" s="21" t="s">
        <v>2070</v>
      </c>
      <c r="R2506" s="21" t="s">
        <v>637</v>
      </c>
      <c r="S2506" s="3">
        <v>4</v>
      </c>
      <c r="T2506" s="37"/>
      <c r="U2506" s="21" t="s">
        <v>18</v>
      </c>
      <c r="V2506" s="21" t="str">
        <f>VLOOKUP(P2506,'Customer List'!B:C,2,)</f>
        <v>Delhi</v>
      </c>
      <c r="W2506" s="38"/>
      <c r="X2506" s="30">
        <f>IF(OR(R2506 = "PRIYANKA MADAM", R2506 = "DEEPAK", R2506 = "PORTER"),N2506,"")</f>
        <v>45908</v>
      </c>
      <c r="Y2506" s="21">
        <f t="shared" si="264"/>
        <v>0</v>
      </c>
      <c r="Z2506" s="21" t="str">
        <f t="shared" si="265"/>
        <v>Monday</v>
      </c>
      <c r="AA2506" s="21" t="str">
        <f t="shared" si="266"/>
        <v>Monday</v>
      </c>
      <c r="AB2506" s="21" t="str">
        <f>VLOOKUP(U2506,'Currency Sheet'!A:C,3,)</f>
        <v>DOLLAR</v>
      </c>
      <c r="AC2506" s="42" t="str">
        <f>VLOOKUP(P2506,'Customer List'!B:D,3,)</f>
        <v>Local</v>
      </c>
    </row>
    <row r="2507" spans="1:29" x14ac:dyDescent="0.25">
      <c r="A2507" s="21">
        <v>2506</v>
      </c>
      <c r="B2507" s="21" t="s">
        <v>3331</v>
      </c>
      <c r="C2507" s="30">
        <v>45898</v>
      </c>
      <c r="D2507" s="30">
        <v>45904</v>
      </c>
      <c r="E2507" s="47">
        <v>161.25</v>
      </c>
      <c r="F2507" s="47">
        <f t="shared" si="261"/>
        <v>14190</v>
      </c>
      <c r="G2507" s="48">
        <f t="shared" si="262"/>
        <v>14190</v>
      </c>
      <c r="H2507" s="21">
        <v>300137</v>
      </c>
      <c r="I2507" s="21" t="s">
        <v>3862</v>
      </c>
      <c r="J2507" s="21">
        <v>1</v>
      </c>
      <c r="K2507" s="21">
        <v>1</v>
      </c>
      <c r="L2507" s="21">
        <f t="shared" si="263"/>
        <v>0</v>
      </c>
      <c r="M2507" s="21" t="s">
        <v>3391</v>
      </c>
      <c r="N2507" s="30">
        <v>45908</v>
      </c>
      <c r="O2507" s="48">
        <v>24993.75</v>
      </c>
      <c r="P2507" s="21" t="s">
        <v>1018</v>
      </c>
      <c r="Q2507" s="21">
        <v>58155354773</v>
      </c>
      <c r="R2507" s="21" t="s">
        <v>40</v>
      </c>
      <c r="S2507" s="3">
        <v>4</v>
      </c>
      <c r="T2507" s="37"/>
      <c r="U2507" s="21" t="s">
        <v>18</v>
      </c>
      <c r="V2507" s="21" t="str">
        <f>VLOOKUP(P2507,'Customer List'!B:C,2,)</f>
        <v>Guwahati</v>
      </c>
      <c r="W2507" s="38"/>
      <c r="X2507" s="30">
        <v>45909</v>
      </c>
      <c r="Y2507" s="21">
        <f t="shared" si="264"/>
        <v>1</v>
      </c>
      <c r="Z2507" s="21" t="str">
        <f t="shared" si="265"/>
        <v>Monday</v>
      </c>
      <c r="AA2507" s="21" t="str">
        <f t="shared" si="266"/>
        <v>Tuesday</v>
      </c>
      <c r="AB2507" s="21" t="str">
        <f>VLOOKUP(U2507,'Currency Sheet'!A:C,3,)</f>
        <v>DOLLAR</v>
      </c>
      <c r="AC2507" s="42" t="str">
        <f>VLOOKUP(P2507,'Customer List'!B:D,3,)</f>
        <v>OutStation</v>
      </c>
    </row>
    <row r="2508" spans="1:29" x14ac:dyDescent="0.25">
      <c r="A2508" s="21">
        <v>2507</v>
      </c>
      <c r="B2508" s="21" t="s">
        <v>3331</v>
      </c>
      <c r="C2508" s="30">
        <v>45898</v>
      </c>
      <c r="D2508" s="30">
        <v>45904</v>
      </c>
      <c r="E2508" s="47">
        <v>326.25</v>
      </c>
      <c r="F2508" s="47">
        <f t="shared" si="261"/>
        <v>28710</v>
      </c>
      <c r="G2508" s="48">
        <f t="shared" si="262"/>
        <v>28710</v>
      </c>
      <c r="H2508" s="21">
        <v>300436</v>
      </c>
      <c r="I2508" s="21" t="s">
        <v>3863</v>
      </c>
      <c r="J2508" s="21">
        <v>1</v>
      </c>
      <c r="K2508" s="21">
        <v>1</v>
      </c>
      <c r="L2508" s="21">
        <f t="shared" si="263"/>
        <v>0</v>
      </c>
      <c r="M2508" s="21" t="s">
        <v>3347</v>
      </c>
      <c r="N2508" s="30">
        <v>45906</v>
      </c>
      <c r="O2508" s="48">
        <v>45433.58</v>
      </c>
      <c r="P2508" s="21" t="s">
        <v>242</v>
      </c>
      <c r="Q2508" s="21">
        <v>58155321674</v>
      </c>
      <c r="R2508" s="21" t="s">
        <v>40</v>
      </c>
      <c r="S2508" s="3">
        <v>4</v>
      </c>
      <c r="T2508" s="37"/>
      <c r="U2508" s="21" t="s">
        <v>18</v>
      </c>
      <c r="V2508" s="21" t="str">
        <f>VLOOKUP(P2508,'Customer List'!B:C,2,)</f>
        <v>Mumbai</v>
      </c>
      <c r="W2508" s="38"/>
      <c r="X2508" s="30">
        <v>45908</v>
      </c>
      <c r="Y2508" s="21">
        <f t="shared" si="264"/>
        <v>2</v>
      </c>
      <c r="Z2508" s="21" t="str">
        <f t="shared" si="265"/>
        <v>Saturday</v>
      </c>
      <c r="AA2508" s="21" t="str">
        <f t="shared" si="266"/>
        <v>Monday</v>
      </c>
      <c r="AB2508" s="21" t="str">
        <f>VLOOKUP(U2508,'Currency Sheet'!A:C,3,)</f>
        <v>DOLLAR</v>
      </c>
      <c r="AC2508" s="42" t="str">
        <f>VLOOKUP(P2508,'Customer List'!B:D,3,)</f>
        <v>OutStation</v>
      </c>
    </row>
    <row r="2509" spans="1:29" x14ac:dyDescent="0.25">
      <c r="A2509" s="21">
        <v>2508</v>
      </c>
      <c r="B2509" s="21" t="s">
        <v>3331</v>
      </c>
      <c r="C2509" s="30">
        <v>45898</v>
      </c>
      <c r="D2509" s="30">
        <v>45904</v>
      </c>
      <c r="E2509" s="47">
        <v>212.1</v>
      </c>
      <c r="F2509" s="47">
        <f t="shared" si="261"/>
        <v>18664.8</v>
      </c>
      <c r="G2509" s="48">
        <f t="shared" si="262"/>
        <v>18664.8</v>
      </c>
      <c r="H2509" s="21">
        <v>300441</v>
      </c>
      <c r="I2509" s="21" t="s">
        <v>3864</v>
      </c>
      <c r="J2509" s="21">
        <v>1</v>
      </c>
      <c r="K2509" s="21">
        <v>1</v>
      </c>
      <c r="L2509" s="21">
        <f t="shared" si="263"/>
        <v>0</v>
      </c>
      <c r="M2509" s="21" t="s">
        <v>3350</v>
      </c>
      <c r="N2509" s="30">
        <v>45906</v>
      </c>
      <c r="O2509" s="48">
        <v>34284.449999999997</v>
      </c>
      <c r="P2509" s="21" t="s">
        <v>3333</v>
      </c>
      <c r="Q2509" s="21">
        <v>58155321195</v>
      </c>
      <c r="R2509" s="21" t="s">
        <v>40</v>
      </c>
      <c r="S2509" s="3">
        <v>4</v>
      </c>
      <c r="T2509" s="37"/>
      <c r="U2509" s="21" t="s">
        <v>18</v>
      </c>
      <c r="V2509" s="21" t="str">
        <f>VLOOKUP(P2509,'Customer List'!B:C,2,)</f>
        <v>Hyderabad</v>
      </c>
      <c r="W2509" s="38"/>
      <c r="X2509" s="30">
        <v>45908</v>
      </c>
      <c r="Y2509" s="21">
        <f t="shared" si="264"/>
        <v>2</v>
      </c>
      <c r="Z2509" s="21" t="str">
        <f t="shared" si="265"/>
        <v>Saturday</v>
      </c>
      <c r="AA2509" s="21" t="str">
        <f t="shared" si="266"/>
        <v>Monday</v>
      </c>
      <c r="AB2509" s="21" t="str">
        <f>VLOOKUP(U2509,'Currency Sheet'!A:C,3,)</f>
        <v>DOLLAR</v>
      </c>
      <c r="AC2509" s="42" t="str">
        <f>VLOOKUP(P2509,'Customer List'!B:D,3,)</f>
        <v>OutStation</v>
      </c>
    </row>
    <row r="2510" spans="1:29" x14ac:dyDescent="0.25">
      <c r="A2510" s="21">
        <v>2509</v>
      </c>
      <c r="B2510" s="21" t="s">
        <v>3331</v>
      </c>
      <c r="C2510" s="30">
        <v>45898</v>
      </c>
      <c r="D2510" s="30">
        <v>45904</v>
      </c>
      <c r="E2510" s="47">
        <v>200.2</v>
      </c>
      <c r="F2510" s="47">
        <f t="shared" si="261"/>
        <v>17617.599999999999</v>
      </c>
      <c r="G2510" s="48">
        <f t="shared" si="262"/>
        <v>17617.599999999999</v>
      </c>
      <c r="H2510" s="21">
        <v>300537</v>
      </c>
      <c r="I2510" s="21" t="s">
        <v>3865</v>
      </c>
      <c r="J2510" s="21">
        <v>1</v>
      </c>
      <c r="K2510" s="21">
        <v>1</v>
      </c>
      <c r="L2510" s="21">
        <f t="shared" si="263"/>
        <v>0</v>
      </c>
      <c r="M2510" s="21" t="s">
        <v>3350</v>
      </c>
      <c r="N2510" s="30">
        <v>45906</v>
      </c>
      <c r="O2510" s="48">
        <v>32360.9</v>
      </c>
      <c r="P2510" s="21" t="s">
        <v>3333</v>
      </c>
      <c r="Q2510" s="21">
        <v>58155321195</v>
      </c>
      <c r="R2510" s="21" t="s">
        <v>40</v>
      </c>
      <c r="S2510" s="3">
        <v>4</v>
      </c>
      <c r="T2510" s="37"/>
      <c r="U2510" s="21" t="s">
        <v>18</v>
      </c>
      <c r="V2510" s="21" t="str">
        <f>VLOOKUP(P2510,'Customer List'!B:C,2,)</f>
        <v>Hyderabad</v>
      </c>
      <c r="W2510" s="38"/>
      <c r="X2510" s="30">
        <v>45908</v>
      </c>
      <c r="Y2510" s="21">
        <f t="shared" si="264"/>
        <v>2</v>
      </c>
      <c r="Z2510" s="21" t="str">
        <f t="shared" si="265"/>
        <v>Saturday</v>
      </c>
      <c r="AA2510" s="21" t="str">
        <f t="shared" si="266"/>
        <v>Monday</v>
      </c>
      <c r="AB2510" s="21" t="str">
        <f>VLOOKUP(U2510,'Currency Sheet'!A:C,3,)</f>
        <v>DOLLAR</v>
      </c>
      <c r="AC2510" s="42" t="str">
        <f>VLOOKUP(P2510,'Customer List'!B:D,3,)</f>
        <v>OutStation</v>
      </c>
    </row>
    <row r="2511" spans="1:29" x14ac:dyDescent="0.25">
      <c r="A2511" s="21">
        <v>2510</v>
      </c>
      <c r="B2511" s="21" t="s">
        <v>3331</v>
      </c>
      <c r="C2511" s="30">
        <v>45898</v>
      </c>
      <c r="D2511" s="30">
        <v>45904</v>
      </c>
      <c r="E2511" s="47">
        <v>185.5</v>
      </c>
      <c r="F2511" s="47">
        <f t="shared" si="261"/>
        <v>16324</v>
      </c>
      <c r="G2511" s="48">
        <f t="shared" si="262"/>
        <v>48972</v>
      </c>
      <c r="H2511" s="21">
        <v>300920</v>
      </c>
      <c r="I2511" s="21" t="s">
        <v>3866</v>
      </c>
      <c r="J2511" s="21">
        <v>3</v>
      </c>
      <c r="K2511" s="21">
        <v>3</v>
      </c>
      <c r="L2511" s="21">
        <f t="shared" si="263"/>
        <v>0</v>
      </c>
      <c r="M2511" s="21" t="s">
        <v>3356</v>
      </c>
      <c r="N2511" s="30">
        <v>45906</v>
      </c>
      <c r="O2511" s="48">
        <v>86257.5</v>
      </c>
      <c r="P2511" s="21" t="s">
        <v>891</v>
      </c>
      <c r="Q2511" s="21">
        <v>58155322444</v>
      </c>
      <c r="R2511" s="21" t="s">
        <v>40</v>
      </c>
      <c r="S2511" s="3">
        <v>4</v>
      </c>
      <c r="T2511" s="37"/>
      <c r="U2511" s="21" t="s">
        <v>18</v>
      </c>
      <c r="V2511" s="21" t="str">
        <f>VLOOKUP(P2511,'Customer List'!B:C,2,)</f>
        <v>Banglore</v>
      </c>
      <c r="W2511" s="38"/>
      <c r="X2511" s="30">
        <v>45908</v>
      </c>
      <c r="Y2511" s="21">
        <f t="shared" si="264"/>
        <v>2</v>
      </c>
      <c r="Z2511" s="21" t="str">
        <f t="shared" si="265"/>
        <v>Saturday</v>
      </c>
      <c r="AA2511" s="21" t="str">
        <f t="shared" si="266"/>
        <v>Monday</v>
      </c>
      <c r="AB2511" s="21" t="str">
        <f>VLOOKUP(U2511,'Currency Sheet'!A:C,3,)</f>
        <v>DOLLAR</v>
      </c>
      <c r="AC2511" s="42" t="str">
        <f>VLOOKUP(P2511,'Customer List'!B:D,3,)</f>
        <v>OutStation</v>
      </c>
    </row>
    <row r="2512" spans="1:29" x14ac:dyDescent="0.25">
      <c r="A2512" s="21">
        <v>2511</v>
      </c>
      <c r="B2512" s="21" t="s">
        <v>3331</v>
      </c>
      <c r="C2512" s="30">
        <v>45898</v>
      </c>
      <c r="D2512" s="30">
        <v>45904</v>
      </c>
      <c r="E2512" s="47">
        <v>241.5</v>
      </c>
      <c r="F2512" s="47">
        <f t="shared" si="261"/>
        <v>21252</v>
      </c>
      <c r="G2512" s="48">
        <f t="shared" si="262"/>
        <v>21252</v>
      </c>
      <c r="H2512" s="21">
        <v>301928</v>
      </c>
      <c r="I2512" s="21" t="s">
        <v>3867</v>
      </c>
      <c r="J2512" s="21">
        <v>1</v>
      </c>
      <c r="K2512" s="21">
        <v>1</v>
      </c>
      <c r="L2512" s="21">
        <f t="shared" si="263"/>
        <v>0</v>
      </c>
      <c r="M2512" s="21" t="s">
        <v>3347</v>
      </c>
      <c r="N2512" s="30">
        <v>45906</v>
      </c>
      <c r="O2512" s="48">
        <v>29481.98</v>
      </c>
      <c r="P2512" s="21" t="s">
        <v>242</v>
      </c>
      <c r="Q2512" s="21">
        <v>58155321674</v>
      </c>
      <c r="R2512" s="21" t="s">
        <v>40</v>
      </c>
      <c r="S2512" s="3">
        <v>4</v>
      </c>
      <c r="T2512" s="37"/>
      <c r="U2512" s="21" t="s">
        <v>18</v>
      </c>
      <c r="V2512" s="21" t="str">
        <f>VLOOKUP(P2512,'Customer List'!B:C,2,)</f>
        <v>Mumbai</v>
      </c>
      <c r="W2512" s="38"/>
      <c r="X2512" s="30">
        <v>45908</v>
      </c>
      <c r="Y2512" s="21">
        <f t="shared" si="264"/>
        <v>2</v>
      </c>
      <c r="Z2512" s="21" t="str">
        <f t="shared" si="265"/>
        <v>Saturday</v>
      </c>
      <c r="AA2512" s="21" t="str">
        <f t="shared" si="266"/>
        <v>Monday</v>
      </c>
      <c r="AB2512" s="21" t="str">
        <f>VLOOKUP(U2512,'Currency Sheet'!A:C,3,)</f>
        <v>DOLLAR</v>
      </c>
      <c r="AC2512" s="42" t="str">
        <f>VLOOKUP(P2512,'Customer List'!B:D,3,)</f>
        <v>OutStation</v>
      </c>
    </row>
    <row r="2513" spans="1:29" x14ac:dyDescent="0.25">
      <c r="A2513" s="21">
        <v>2512</v>
      </c>
      <c r="B2513" s="21" t="s">
        <v>3331</v>
      </c>
      <c r="C2513" s="30">
        <v>45898</v>
      </c>
      <c r="D2513" s="30">
        <v>45904</v>
      </c>
      <c r="E2513" s="47">
        <v>72.099999999999994</v>
      </c>
      <c r="F2513" s="47">
        <f t="shared" si="261"/>
        <v>6344.7999999999993</v>
      </c>
      <c r="G2513" s="48">
        <f t="shared" si="262"/>
        <v>6344.7999999999993</v>
      </c>
      <c r="H2513" s="21">
        <v>302206</v>
      </c>
      <c r="I2513" s="21" t="s">
        <v>3868</v>
      </c>
      <c r="J2513" s="21">
        <v>1</v>
      </c>
      <c r="K2513" s="21">
        <v>1</v>
      </c>
      <c r="L2513" s="21">
        <f t="shared" si="263"/>
        <v>0</v>
      </c>
      <c r="M2513" s="21" t="s">
        <v>3357</v>
      </c>
      <c r="N2513" s="30">
        <v>45906</v>
      </c>
      <c r="O2513" s="48">
        <v>11654.45</v>
      </c>
      <c r="P2513" s="21" t="s">
        <v>1135</v>
      </c>
      <c r="Q2513" s="21">
        <v>58155324172</v>
      </c>
      <c r="R2513" s="21" t="s">
        <v>40</v>
      </c>
      <c r="S2513" s="3">
        <v>4</v>
      </c>
      <c r="T2513" s="37"/>
      <c r="U2513" s="21" t="s">
        <v>18</v>
      </c>
      <c r="V2513" s="21" t="str">
        <f>VLOOKUP(P2513,'Customer List'!B:C,2,)</f>
        <v>Banglore</v>
      </c>
      <c r="W2513" s="38"/>
      <c r="X2513" s="30">
        <v>45908</v>
      </c>
      <c r="Y2513" s="21">
        <f t="shared" si="264"/>
        <v>2</v>
      </c>
      <c r="Z2513" s="21" t="str">
        <f t="shared" si="265"/>
        <v>Saturday</v>
      </c>
      <c r="AA2513" s="21" t="str">
        <f t="shared" si="266"/>
        <v>Monday</v>
      </c>
      <c r="AB2513" s="21" t="str">
        <f>VLOOKUP(U2513,'Currency Sheet'!A:C,3,)</f>
        <v>DOLLAR</v>
      </c>
      <c r="AC2513" s="42" t="str">
        <f>VLOOKUP(P2513,'Customer List'!B:D,3,)</f>
        <v>OutStation</v>
      </c>
    </row>
    <row r="2514" spans="1:29" x14ac:dyDescent="0.25">
      <c r="A2514" s="21">
        <v>2513</v>
      </c>
      <c r="B2514" s="21" t="s">
        <v>3331</v>
      </c>
      <c r="C2514" s="30">
        <v>45898</v>
      </c>
      <c r="D2514" s="30">
        <v>45904</v>
      </c>
      <c r="E2514" s="47">
        <v>204.4</v>
      </c>
      <c r="F2514" s="47">
        <f t="shared" si="261"/>
        <v>17987.2</v>
      </c>
      <c r="G2514" s="48">
        <f t="shared" si="262"/>
        <v>89936</v>
      </c>
      <c r="H2514" s="21">
        <v>302216</v>
      </c>
      <c r="I2514" s="21" t="s">
        <v>3869</v>
      </c>
      <c r="J2514" s="21">
        <v>5</v>
      </c>
      <c r="K2514" s="21">
        <v>5</v>
      </c>
      <c r="L2514" s="21">
        <f t="shared" si="263"/>
        <v>0</v>
      </c>
      <c r="M2514" s="21" t="s">
        <v>3356</v>
      </c>
      <c r="N2514" s="30">
        <v>45906</v>
      </c>
      <c r="O2514" s="48">
        <v>158410</v>
      </c>
      <c r="P2514" s="21" t="s">
        <v>891</v>
      </c>
      <c r="Q2514" s="21">
        <v>58155322444</v>
      </c>
      <c r="R2514" s="21" t="s">
        <v>40</v>
      </c>
      <c r="S2514" s="3">
        <v>4</v>
      </c>
      <c r="T2514" s="37"/>
      <c r="U2514" s="21" t="s">
        <v>18</v>
      </c>
      <c r="V2514" s="21" t="str">
        <f>VLOOKUP(P2514,'Customer List'!B:C,2,)</f>
        <v>Banglore</v>
      </c>
      <c r="W2514" s="38"/>
      <c r="X2514" s="30">
        <v>45908</v>
      </c>
      <c r="Y2514" s="21">
        <f t="shared" si="264"/>
        <v>2</v>
      </c>
      <c r="Z2514" s="21" t="str">
        <f t="shared" si="265"/>
        <v>Saturday</v>
      </c>
      <c r="AA2514" s="21" t="str">
        <f t="shared" si="266"/>
        <v>Monday</v>
      </c>
      <c r="AB2514" s="21" t="str">
        <f>VLOOKUP(U2514,'Currency Sheet'!A:C,3,)</f>
        <v>DOLLAR</v>
      </c>
      <c r="AC2514" s="42" t="str">
        <f>VLOOKUP(P2514,'Customer List'!B:D,3,)</f>
        <v>OutStation</v>
      </c>
    </row>
    <row r="2515" spans="1:29" x14ac:dyDescent="0.25">
      <c r="A2515" s="21">
        <v>2514</v>
      </c>
      <c r="B2515" s="21" t="s">
        <v>3331</v>
      </c>
      <c r="C2515" s="30">
        <v>45898</v>
      </c>
      <c r="D2515" s="30">
        <v>45904</v>
      </c>
      <c r="E2515" s="47">
        <v>304.5</v>
      </c>
      <c r="F2515" s="47">
        <f t="shared" si="261"/>
        <v>26796</v>
      </c>
      <c r="G2515" s="48">
        <f t="shared" si="262"/>
        <v>26796</v>
      </c>
      <c r="H2515" s="21">
        <v>302632</v>
      </c>
      <c r="I2515" s="21" t="s">
        <v>3769</v>
      </c>
      <c r="J2515" s="21">
        <v>1</v>
      </c>
      <c r="K2515" s="21">
        <v>1</v>
      </c>
      <c r="L2515" s="21">
        <f t="shared" si="263"/>
        <v>0</v>
      </c>
      <c r="M2515" s="21" t="s">
        <v>3357</v>
      </c>
      <c r="N2515" s="30">
        <v>45906</v>
      </c>
      <c r="O2515" s="48">
        <v>45938.9</v>
      </c>
      <c r="P2515" s="21" t="s">
        <v>1135</v>
      </c>
      <c r="Q2515" s="21">
        <v>58155324172</v>
      </c>
      <c r="R2515" s="21" t="s">
        <v>40</v>
      </c>
      <c r="S2515" s="3">
        <v>4</v>
      </c>
      <c r="T2515" s="37"/>
      <c r="U2515" s="21" t="s">
        <v>18</v>
      </c>
      <c r="V2515" s="21" t="str">
        <f>VLOOKUP(P2515,'Customer List'!B:C,2,)</f>
        <v>Banglore</v>
      </c>
      <c r="W2515" s="38"/>
      <c r="X2515" s="30">
        <v>45908</v>
      </c>
      <c r="Y2515" s="21">
        <f t="shared" si="264"/>
        <v>2</v>
      </c>
      <c r="Z2515" s="21" t="str">
        <f t="shared" si="265"/>
        <v>Saturday</v>
      </c>
      <c r="AA2515" s="21" t="str">
        <f t="shared" si="266"/>
        <v>Monday</v>
      </c>
      <c r="AB2515" s="21" t="str">
        <f>VLOOKUP(U2515,'Currency Sheet'!A:C,3,)</f>
        <v>DOLLAR</v>
      </c>
      <c r="AC2515" s="42" t="str">
        <f>VLOOKUP(P2515,'Customer List'!B:D,3,)</f>
        <v>OutStation</v>
      </c>
    </row>
    <row r="2516" spans="1:29" x14ac:dyDescent="0.25">
      <c r="A2516" s="21">
        <v>2515</v>
      </c>
      <c r="B2516" s="21" t="s">
        <v>3331</v>
      </c>
      <c r="C2516" s="30">
        <v>45898</v>
      </c>
      <c r="D2516" s="30">
        <v>45904</v>
      </c>
      <c r="E2516" s="47">
        <v>98.7</v>
      </c>
      <c r="F2516" s="47">
        <f t="shared" si="261"/>
        <v>8685.6</v>
      </c>
      <c r="G2516" s="48">
        <f t="shared" si="262"/>
        <v>17371.2</v>
      </c>
      <c r="H2516" s="21">
        <v>304242</v>
      </c>
      <c r="I2516" s="21" t="s">
        <v>3870</v>
      </c>
      <c r="J2516" s="21">
        <v>2</v>
      </c>
      <c r="K2516" s="21">
        <v>2</v>
      </c>
      <c r="L2516" s="21">
        <f t="shared" si="263"/>
        <v>0</v>
      </c>
      <c r="M2516" s="21" t="s">
        <v>3368</v>
      </c>
      <c r="N2516" s="30">
        <v>45906</v>
      </c>
      <c r="O2516" s="48">
        <v>32782.5</v>
      </c>
      <c r="P2516" s="21" t="s">
        <v>2048</v>
      </c>
      <c r="Q2516" s="21">
        <v>58155323306</v>
      </c>
      <c r="R2516" s="21" t="s">
        <v>40</v>
      </c>
      <c r="S2516" s="3">
        <v>4</v>
      </c>
      <c r="T2516" s="37"/>
      <c r="U2516" s="21" t="s">
        <v>18</v>
      </c>
      <c r="V2516" s="21" t="str">
        <f>VLOOKUP(P2516,'Customer List'!B:C,2,)</f>
        <v>Hyderabad</v>
      </c>
      <c r="W2516" s="38"/>
      <c r="X2516" s="30">
        <v>45908</v>
      </c>
      <c r="Y2516" s="21">
        <f t="shared" si="264"/>
        <v>2</v>
      </c>
      <c r="Z2516" s="21" t="str">
        <f t="shared" si="265"/>
        <v>Saturday</v>
      </c>
      <c r="AA2516" s="21" t="str">
        <f t="shared" si="266"/>
        <v>Monday</v>
      </c>
      <c r="AB2516" s="21" t="str">
        <f>VLOOKUP(U2516,'Currency Sheet'!A:C,3,)</f>
        <v>DOLLAR</v>
      </c>
      <c r="AC2516" s="42" t="str">
        <f>VLOOKUP(P2516,'Customer List'!B:D,3,)</f>
        <v>OutStation</v>
      </c>
    </row>
    <row r="2517" spans="1:29" x14ac:dyDescent="0.25">
      <c r="A2517" s="21">
        <v>2516</v>
      </c>
      <c r="B2517" s="21" t="s">
        <v>3331</v>
      </c>
      <c r="C2517" s="30">
        <v>45898</v>
      </c>
      <c r="D2517" s="30">
        <v>45904</v>
      </c>
      <c r="E2517" s="47">
        <v>330</v>
      </c>
      <c r="F2517" s="47">
        <f t="shared" si="261"/>
        <v>29040</v>
      </c>
      <c r="G2517" s="48">
        <f t="shared" si="262"/>
        <v>29040</v>
      </c>
      <c r="H2517" s="21">
        <v>307638</v>
      </c>
      <c r="I2517" s="21" t="s">
        <v>3871</v>
      </c>
      <c r="J2517" s="21">
        <v>1</v>
      </c>
      <c r="K2517" s="21">
        <v>1</v>
      </c>
      <c r="L2517" s="21">
        <f t="shared" si="263"/>
        <v>0</v>
      </c>
      <c r="M2517" s="21" t="s">
        <v>3347</v>
      </c>
      <c r="N2517" s="30">
        <v>45906</v>
      </c>
      <c r="O2517" s="48">
        <v>37600.199999999997</v>
      </c>
      <c r="P2517" s="21" t="s">
        <v>242</v>
      </c>
      <c r="Q2517" s="21">
        <v>58155321674</v>
      </c>
      <c r="R2517" s="21" t="s">
        <v>40</v>
      </c>
      <c r="S2517" s="3">
        <v>4</v>
      </c>
      <c r="T2517" s="37"/>
      <c r="U2517" s="21" t="s">
        <v>18</v>
      </c>
      <c r="V2517" s="21" t="str">
        <f>VLOOKUP(P2517,'Customer List'!B:C,2,)</f>
        <v>Mumbai</v>
      </c>
      <c r="W2517" s="38"/>
      <c r="X2517" s="30">
        <v>45908</v>
      </c>
      <c r="Y2517" s="21">
        <f t="shared" si="264"/>
        <v>2</v>
      </c>
      <c r="Z2517" s="21" t="str">
        <f t="shared" si="265"/>
        <v>Saturday</v>
      </c>
      <c r="AA2517" s="21" t="str">
        <f t="shared" si="266"/>
        <v>Monday</v>
      </c>
      <c r="AB2517" s="21" t="str">
        <f>VLOOKUP(U2517,'Currency Sheet'!A:C,3,)</f>
        <v>DOLLAR</v>
      </c>
      <c r="AC2517" s="42" t="str">
        <f>VLOOKUP(P2517,'Customer List'!B:D,3,)</f>
        <v>OutStation</v>
      </c>
    </row>
    <row r="2518" spans="1:29" x14ac:dyDescent="0.25">
      <c r="A2518" s="21">
        <v>2517</v>
      </c>
      <c r="B2518" s="21" t="s">
        <v>3331</v>
      </c>
      <c r="C2518" s="30">
        <v>45898</v>
      </c>
      <c r="D2518" s="30">
        <v>45904</v>
      </c>
      <c r="E2518" s="47">
        <v>326.25</v>
      </c>
      <c r="F2518" s="47">
        <f t="shared" si="261"/>
        <v>28710</v>
      </c>
      <c r="G2518" s="48">
        <f t="shared" si="262"/>
        <v>28710</v>
      </c>
      <c r="H2518" s="21">
        <v>313238</v>
      </c>
      <c r="I2518" s="21" t="s">
        <v>3872</v>
      </c>
      <c r="J2518" s="21">
        <v>1</v>
      </c>
      <c r="K2518" s="21">
        <v>1</v>
      </c>
      <c r="L2518" s="21">
        <f t="shared" si="263"/>
        <v>0</v>
      </c>
      <c r="M2518" s="21" t="s">
        <v>3347</v>
      </c>
      <c r="N2518" s="30">
        <v>45906</v>
      </c>
      <c r="O2518" s="48">
        <v>37192.5</v>
      </c>
      <c r="P2518" s="21" t="s">
        <v>242</v>
      </c>
      <c r="Q2518" s="21">
        <v>58155321674</v>
      </c>
      <c r="R2518" s="21" t="s">
        <v>40</v>
      </c>
      <c r="S2518" s="3">
        <v>4</v>
      </c>
      <c r="T2518" s="37"/>
      <c r="U2518" s="21" t="s">
        <v>18</v>
      </c>
      <c r="V2518" s="21" t="str">
        <f>VLOOKUP(P2518,'Customer List'!B:C,2,)</f>
        <v>Mumbai</v>
      </c>
      <c r="W2518" s="38"/>
      <c r="X2518" s="30">
        <v>45908</v>
      </c>
      <c r="Y2518" s="21">
        <f t="shared" si="264"/>
        <v>2</v>
      </c>
      <c r="Z2518" s="21" t="str">
        <f t="shared" si="265"/>
        <v>Saturday</v>
      </c>
      <c r="AA2518" s="21" t="str">
        <f t="shared" si="266"/>
        <v>Monday</v>
      </c>
      <c r="AB2518" s="21" t="str">
        <f>VLOOKUP(U2518,'Currency Sheet'!A:C,3,)</f>
        <v>DOLLAR</v>
      </c>
      <c r="AC2518" s="42" t="str">
        <f>VLOOKUP(P2518,'Customer List'!B:D,3,)</f>
        <v>OutStation</v>
      </c>
    </row>
    <row r="2519" spans="1:29" x14ac:dyDescent="0.25">
      <c r="A2519" s="21">
        <v>2518</v>
      </c>
      <c r="B2519" s="21" t="s">
        <v>3331</v>
      </c>
      <c r="C2519" s="30">
        <v>45898</v>
      </c>
      <c r="D2519" s="30">
        <v>45904</v>
      </c>
      <c r="E2519" s="47">
        <v>263.89999999999998</v>
      </c>
      <c r="F2519" s="47">
        <f t="shared" si="261"/>
        <v>23223.199999999997</v>
      </c>
      <c r="G2519" s="48">
        <f t="shared" si="262"/>
        <v>23223.199999999997</v>
      </c>
      <c r="H2519" s="21">
        <v>320108</v>
      </c>
      <c r="I2519" s="21" t="s">
        <v>3873</v>
      </c>
      <c r="J2519" s="21">
        <v>1</v>
      </c>
      <c r="K2519" s="21">
        <v>1</v>
      </c>
      <c r="L2519" s="21">
        <f t="shared" si="263"/>
        <v>0</v>
      </c>
      <c r="M2519" s="21" t="s">
        <v>3357</v>
      </c>
      <c r="N2519" s="30">
        <v>45906</v>
      </c>
      <c r="O2519" s="48">
        <v>42657.55</v>
      </c>
      <c r="P2519" s="21" t="s">
        <v>1135</v>
      </c>
      <c r="Q2519" s="21">
        <v>58155324172</v>
      </c>
      <c r="R2519" s="21" t="s">
        <v>40</v>
      </c>
      <c r="S2519" s="3">
        <v>4</v>
      </c>
      <c r="T2519" s="37"/>
      <c r="U2519" s="21" t="s">
        <v>18</v>
      </c>
      <c r="V2519" s="21" t="str">
        <f>VLOOKUP(P2519,'Customer List'!B:C,2,)</f>
        <v>Banglore</v>
      </c>
      <c r="W2519" s="38"/>
      <c r="X2519" s="30">
        <v>45908</v>
      </c>
      <c r="Y2519" s="21">
        <f t="shared" si="264"/>
        <v>2</v>
      </c>
      <c r="Z2519" s="21" t="str">
        <f t="shared" si="265"/>
        <v>Saturday</v>
      </c>
      <c r="AA2519" s="21" t="str">
        <f t="shared" si="266"/>
        <v>Monday</v>
      </c>
      <c r="AB2519" s="21" t="str">
        <f>VLOOKUP(U2519,'Currency Sheet'!A:C,3,)</f>
        <v>DOLLAR</v>
      </c>
      <c r="AC2519" s="42" t="str">
        <f>VLOOKUP(P2519,'Customer List'!B:D,3,)</f>
        <v>OutStation</v>
      </c>
    </row>
    <row r="2520" spans="1:29" x14ac:dyDescent="0.25">
      <c r="A2520" s="21">
        <v>2519</v>
      </c>
      <c r="B2520" s="21" t="s">
        <v>3331</v>
      </c>
      <c r="C2520" s="30">
        <v>45898</v>
      </c>
      <c r="D2520" s="30">
        <v>45904</v>
      </c>
      <c r="E2520" s="47">
        <v>179.2</v>
      </c>
      <c r="F2520" s="47">
        <f t="shared" si="261"/>
        <v>15769.599999999999</v>
      </c>
      <c r="G2520" s="48">
        <f t="shared" si="262"/>
        <v>15769.599999999999</v>
      </c>
      <c r="H2520" s="21">
        <v>325606</v>
      </c>
      <c r="I2520" s="21" t="s">
        <v>3874</v>
      </c>
      <c r="J2520" s="21">
        <v>1</v>
      </c>
      <c r="K2520" s="21">
        <v>1</v>
      </c>
      <c r="L2520" s="21">
        <f t="shared" si="263"/>
        <v>0</v>
      </c>
      <c r="M2520" s="21" t="s">
        <v>3407</v>
      </c>
      <c r="N2520" s="30">
        <v>45909</v>
      </c>
      <c r="O2520" s="48">
        <v>21888</v>
      </c>
      <c r="P2520" s="21" t="s">
        <v>254</v>
      </c>
      <c r="Q2520" s="21" t="s">
        <v>2070</v>
      </c>
      <c r="R2520" s="21" t="s">
        <v>847</v>
      </c>
      <c r="S2520" s="3">
        <v>4</v>
      </c>
      <c r="T2520" s="37"/>
      <c r="U2520" s="21" t="s">
        <v>18</v>
      </c>
      <c r="V2520" s="21" t="str">
        <f>VLOOKUP(P2520,'Customer List'!B:C,2,)</f>
        <v>Delhi</v>
      </c>
      <c r="W2520" s="38"/>
      <c r="X2520" s="30">
        <f>IF(OR(R2520 = "PRIYANKA MADAM", R2520 = "DEEPAK", R2520 = "PORTER"),N2520,"")</f>
        <v>45909</v>
      </c>
      <c r="Y2520" s="21">
        <f t="shared" si="264"/>
        <v>0</v>
      </c>
      <c r="Z2520" s="21" t="str">
        <f t="shared" si="265"/>
        <v>Tuesday</v>
      </c>
      <c r="AA2520" s="21" t="str">
        <f t="shared" si="266"/>
        <v>Tuesday</v>
      </c>
      <c r="AB2520" s="21" t="str">
        <f>VLOOKUP(U2520,'Currency Sheet'!A:C,3,)</f>
        <v>DOLLAR</v>
      </c>
      <c r="AC2520" s="42" t="str">
        <f>VLOOKUP(P2520,'Customer List'!B:D,3,)</f>
        <v>Local</v>
      </c>
    </row>
    <row r="2521" spans="1:29" x14ac:dyDescent="0.25">
      <c r="A2521" s="21">
        <v>2520</v>
      </c>
      <c r="B2521" s="21" t="s">
        <v>3331</v>
      </c>
      <c r="C2521" s="30">
        <v>45898</v>
      </c>
      <c r="D2521" s="30">
        <v>45904</v>
      </c>
      <c r="E2521" s="47">
        <v>185.5</v>
      </c>
      <c r="F2521" s="47">
        <f t="shared" si="261"/>
        <v>16324</v>
      </c>
      <c r="G2521" s="48">
        <f t="shared" si="262"/>
        <v>16324</v>
      </c>
      <c r="H2521" s="21">
        <v>325616</v>
      </c>
      <c r="I2521" s="21" t="s">
        <v>3875</v>
      </c>
      <c r="J2521" s="21">
        <v>1</v>
      </c>
      <c r="K2521" s="21">
        <v>1</v>
      </c>
      <c r="L2521" s="21">
        <f t="shared" si="263"/>
        <v>0</v>
      </c>
      <c r="M2521" s="21" t="s">
        <v>3350</v>
      </c>
      <c r="N2521" s="30">
        <v>45906</v>
      </c>
      <c r="O2521" s="48">
        <v>29984.75</v>
      </c>
      <c r="P2521" s="21" t="s">
        <v>3333</v>
      </c>
      <c r="Q2521" s="21">
        <v>58155321195</v>
      </c>
      <c r="R2521" s="21" t="s">
        <v>40</v>
      </c>
      <c r="S2521" s="3">
        <v>4</v>
      </c>
      <c r="T2521" s="37"/>
      <c r="U2521" s="21" t="s">
        <v>18</v>
      </c>
      <c r="V2521" s="21" t="str">
        <f>VLOOKUP(P2521,'Customer List'!B:C,2,)</f>
        <v>Hyderabad</v>
      </c>
      <c r="W2521" s="38"/>
      <c r="X2521" s="30">
        <v>45908</v>
      </c>
      <c r="Y2521" s="21">
        <f t="shared" si="264"/>
        <v>2</v>
      </c>
      <c r="Z2521" s="21" t="str">
        <f t="shared" si="265"/>
        <v>Saturday</v>
      </c>
      <c r="AA2521" s="21" t="str">
        <f t="shared" si="266"/>
        <v>Monday</v>
      </c>
      <c r="AB2521" s="21" t="str">
        <f>VLOOKUP(U2521,'Currency Sheet'!A:C,3,)</f>
        <v>DOLLAR</v>
      </c>
      <c r="AC2521" s="42" t="str">
        <f>VLOOKUP(P2521,'Customer List'!B:D,3,)</f>
        <v>OutStation</v>
      </c>
    </row>
    <row r="2522" spans="1:29" x14ac:dyDescent="0.25">
      <c r="A2522" s="21">
        <v>2521</v>
      </c>
      <c r="B2522" s="21" t="s">
        <v>3331</v>
      </c>
      <c r="C2522" s="30">
        <v>45898</v>
      </c>
      <c r="D2522" s="30">
        <v>45904</v>
      </c>
      <c r="E2522" s="47">
        <v>107.1</v>
      </c>
      <c r="F2522" s="47">
        <f t="shared" si="261"/>
        <v>9424.7999999999993</v>
      </c>
      <c r="G2522" s="48">
        <f t="shared" si="262"/>
        <v>9424.7999999999993</v>
      </c>
      <c r="H2522" s="21">
        <v>335917</v>
      </c>
      <c r="I2522" s="21" t="s">
        <v>3876</v>
      </c>
      <c r="J2522" s="21">
        <v>1</v>
      </c>
      <c r="K2522" s="21">
        <v>1</v>
      </c>
      <c r="L2522" s="21">
        <f t="shared" si="263"/>
        <v>0</v>
      </c>
      <c r="M2522" s="21" t="s">
        <v>3627</v>
      </c>
      <c r="N2522" s="30">
        <v>45919</v>
      </c>
      <c r="O2522" s="48">
        <v>17786.25</v>
      </c>
      <c r="P2522" s="21" t="s">
        <v>146</v>
      </c>
      <c r="Q2522" s="21" t="s">
        <v>1127</v>
      </c>
      <c r="R2522" s="21" t="s">
        <v>1127</v>
      </c>
      <c r="S2522" s="3">
        <v>4</v>
      </c>
      <c r="T2522" s="37"/>
      <c r="U2522" s="21" t="s">
        <v>18</v>
      </c>
      <c r="V2522" s="21" t="str">
        <f>VLOOKUP(P2522,'Customer List'!B:C,2,)</f>
        <v>Delhi</v>
      </c>
      <c r="W2522" s="38"/>
      <c r="X2522" s="30">
        <f>IF(OR(R2522 = "PRIYANKA MADAM", R2522 = "DEEPAK", R2522 = "PORTER"),N2522,"")</f>
        <v>45919</v>
      </c>
      <c r="Y2522" s="21">
        <f t="shared" si="264"/>
        <v>0</v>
      </c>
      <c r="Z2522" s="21" t="str">
        <f t="shared" si="265"/>
        <v>Friday</v>
      </c>
      <c r="AA2522" s="21" t="str">
        <f t="shared" si="266"/>
        <v>Friday</v>
      </c>
      <c r="AB2522" s="21" t="str">
        <f>VLOOKUP(U2522,'Currency Sheet'!A:C,3,)</f>
        <v>DOLLAR</v>
      </c>
      <c r="AC2522" s="42" t="str">
        <f>VLOOKUP(P2522,'Customer List'!B:D,3,)</f>
        <v>Local</v>
      </c>
    </row>
    <row r="2523" spans="1:29" x14ac:dyDescent="0.25">
      <c r="A2523" s="21">
        <v>2522</v>
      </c>
      <c r="B2523" s="21" t="s">
        <v>3331</v>
      </c>
      <c r="C2523" s="30">
        <v>45898</v>
      </c>
      <c r="D2523" s="30">
        <v>45904</v>
      </c>
      <c r="E2523" s="47">
        <v>321.75</v>
      </c>
      <c r="F2523" s="47">
        <f t="shared" si="261"/>
        <v>28314</v>
      </c>
      <c r="G2523" s="48">
        <f t="shared" si="262"/>
        <v>28314</v>
      </c>
      <c r="H2523" s="21">
        <v>337238</v>
      </c>
      <c r="I2523" s="21" t="s">
        <v>3877</v>
      </c>
      <c r="J2523" s="21">
        <v>1</v>
      </c>
      <c r="K2523" s="21">
        <v>1</v>
      </c>
      <c r="L2523" s="21">
        <f t="shared" si="263"/>
        <v>0</v>
      </c>
      <c r="M2523" s="21" t="s">
        <v>3347</v>
      </c>
      <c r="N2523" s="30">
        <v>45906</v>
      </c>
      <c r="O2523" s="48">
        <v>36679.5</v>
      </c>
      <c r="P2523" s="21" t="s">
        <v>242</v>
      </c>
      <c r="Q2523" s="21">
        <v>58155321674</v>
      </c>
      <c r="R2523" s="21" t="s">
        <v>40</v>
      </c>
      <c r="S2523" s="3">
        <v>4</v>
      </c>
      <c r="T2523" s="37"/>
      <c r="U2523" s="21" t="s">
        <v>18</v>
      </c>
      <c r="V2523" s="21" t="str">
        <f>VLOOKUP(P2523,'Customer List'!B:C,2,)</f>
        <v>Mumbai</v>
      </c>
      <c r="W2523" s="38"/>
      <c r="X2523" s="30">
        <v>45908</v>
      </c>
      <c r="Y2523" s="21">
        <f t="shared" si="264"/>
        <v>2</v>
      </c>
      <c r="Z2523" s="21" t="str">
        <f t="shared" si="265"/>
        <v>Saturday</v>
      </c>
      <c r="AA2523" s="21" t="str">
        <f t="shared" si="266"/>
        <v>Monday</v>
      </c>
      <c r="AB2523" s="21" t="str">
        <f>VLOOKUP(U2523,'Currency Sheet'!A:C,3,)</f>
        <v>DOLLAR</v>
      </c>
      <c r="AC2523" s="42" t="str">
        <f>VLOOKUP(P2523,'Customer List'!B:D,3,)</f>
        <v>OutStation</v>
      </c>
    </row>
    <row r="2524" spans="1:29" x14ac:dyDescent="0.25">
      <c r="A2524" s="21">
        <v>2523</v>
      </c>
      <c r="B2524" s="21" t="s">
        <v>3331</v>
      </c>
      <c r="C2524" s="30">
        <v>45898</v>
      </c>
      <c r="D2524" s="30">
        <v>45904</v>
      </c>
      <c r="E2524" s="47">
        <v>112</v>
      </c>
      <c r="F2524" s="47">
        <f t="shared" si="261"/>
        <v>9856</v>
      </c>
      <c r="G2524" s="48">
        <f t="shared" si="262"/>
        <v>9856</v>
      </c>
      <c r="H2524" s="21">
        <v>344613</v>
      </c>
      <c r="I2524" s="21" t="s">
        <v>3878</v>
      </c>
      <c r="J2524" s="21">
        <v>1</v>
      </c>
      <c r="K2524" s="21">
        <v>1</v>
      </c>
      <c r="L2524" s="21">
        <f t="shared" si="263"/>
        <v>0</v>
      </c>
      <c r="M2524" s="21" t="s">
        <v>4953</v>
      </c>
      <c r="N2524" s="30">
        <v>45933</v>
      </c>
      <c r="O2524" s="48">
        <v>0</v>
      </c>
      <c r="P2524" s="21" t="s">
        <v>4669</v>
      </c>
      <c r="Q2524" s="21" t="s">
        <v>4695</v>
      </c>
      <c r="R2524" s="21" t="s">
        <v>40</v>
      </c>
      <c r="S2524" s="3">
        <v>4</v>
      </c>
      <c r="T2524" s="37" t="s">
        <v>4670</v>
      </c>
      <c r="U2524" s="21" t="s">
        <v>18</v>
      </c>
      <c r="V2524" s="21" t="str">
        <f>VLOOKUP(P2524,'Customer List'!B:C,2,)</f>
        <v>Bhatinda</v>
      </c>
      <c r="W2524" s="38"/>
      <c r="X2524" s="30">
        <v>45936</v>
      </c>
      <c r="Y2524" s="21">
        <f t="shared" si="264"/>
        <v>3</v>
      </c>
      <c r="Z2524" s="21" t="str">
        <f t="shared" si="265"/>
        <v>Friday</v>
      </c>
      <c r="AA2524" s="21" t="str">
        <f t="shared" si="266"/>
        <v>Monday</v>
      </c>
      <c r="AB2524" s="21" t="str">
        <f>VLOOKUP(U2524,'Currency Sheet'!A:C,3,)</f>
        <v>DOLLAR</v>
      </c>
      <c r="AC2524" s="42" t="str">
        <f>VLOOKUP(P2524,'Customer List'!B:D,3,)</f>
        <v>OutStation</v>
      </c>
    </row>
    <row r="2525" spans="1:29" x14ac:dyDescent="0.25">
      <c r="A2525" s="21">
        <v>2524</v>
      </c>
      <c r="B2525" s="21" t="s">
        <v>3331</v>
      </c>
      <c r="C2525" s="30">
        <v>45898</v>
      </c>
      <c r="D2525" s="30">
        <v>45904</v>
      </c>
      <c r="E2525" s="47">
        <v>165.9</v>
      </c>
      <c r="F2525" s="47">
        <f t="shared" si="261"/>
        <v>14599.2</v>
      </c>
      <c r="G2525" s="48">
        <f t="shared" si="262"/>
        <v>14599.2</v>
      </c>
      <c r="H2525" s="21">
        <v>344622</v>
      </c>
      <c r="I2525" s="21" t="s">
        <v>3879</v>
      </c>
      <c r="J2525" s="21">
        <v>1</v>
      </c>
      <c r="K2525" s="21">
        <v>1</v>
      </c>
      <c r="L2525" s="21">
        <f t="shared" si="263"/>
        <v>0</v>
      </c>
      <c r="M2525" s="21" t="s">
        <v>3357</v>
      </c>
      <c r="N2525" s="30">
        <v>45906</v>
      </c>
      <c r="O2525" s="48">
        <v>26816.55</v>
      </c>
      <c r="P2525" s="21" t="s">
        <v>1135</v>
      </c>
      <c r="Q2525" s="21">
        <v>58155324172</v>
      </c>
      <c r="R2525" s="21" t="s">
        <v>40</v>
      </c>
      <c r="S2525" s="3">
        <v>4</v>
      </c>
      <c r="T2525" s="37"/>
      <c r="U2525" s="21" t="s">
        <v>18</v>
      </c>
      <c r="V2525" s="21" t="str">
        <f>VLOOKUP(P2525,'Customer List'!B:C,2,)</f>
        <v>Banglore</v>
      </c>
      <c r="W2525" s="38"/>
      <c r="X2525" s="30">
        <v>45908</v>
      </c>
      <c r="Y2525" s="21">
        <f t="shared" si="264"/>
        <v>2</v>
      </c>
      <c r="Z2525" s="21" t="str">
        <f t="shared" si="265"/>
        <v>Saturday</v>
      </c>
      <c r="AA2525" s="21" t="str">
        <f t="shared" si="266"/>
        <v>Monday</v>
      </c>
      <c r="AB2525" s="21" t="str">
        <f>VLOOKUP(U2525,'Currency Sheet'!A:C,3,)</f>
        <v>DOLLAR</v>
      </c>
      <c r="AC2525" s="42" t="str">
        <f>VLOOKUP(P2525,'Customer List'!B:D,3,)</f>
        <v>OutStation</v>
      </c>
    </row>
    <row r="2526" spans="1:29" x14ac:dyDescent="0.25">
      <c r="A2526" s="21">
        <v>2525</v>
      </c>
      <c r="B2526" s="21" t="s">
        <v>3331</v>
      </c>
      <c r="C2526" s="30">
        <v>45898</v>
      </c>
      <c r="D2526" s="30">
        <v>45904</v>
      </c>
      <c r="E2526" s="47">
        <v>169.4</v>
      </c>
      <c r="F2526" s="47">
        <f t="shared" si="261"/>
        <v>14907.2</v>
      </c>
      <c r="G2526" s="48">
        <f t="shared" si="262"/>
        <v>14907.2</v>
      </c>
      <c r="H2526" s="21">
        <v>344704</v>
      </c>
      <c r="I2526" s="21" t="s">
        <v>3785</v>
      </c>
      <c r="J2526" s="21">
        <v>1</v>
      </c>
      <c r="K2526" s="21">
        <v>1</v>
      </c>
      <c r="L2526" s="21">
        <f t="shared" si="263"/>
        <v>0</v>
      </c>
      <c r="M2526" s="21" t="s">
        <v>3357</v>
      </c>
      <c r="N2526" s="30">
        <v>45906</v>
      </c>
      <c r="O2526" s="48">
        <v>27382.3</v>
      </c>
      <c r="P2526" s="21" t="s">
        <v>1135</v>
      </c>
      <c r="Q2526" s="21">
        <v>58155324172</v>
      </c>
      <c r="R2526" s="21" t="s">
        <v>40</v>
      </c>
      <c r="S2526" s="3">
        <v>4</v>
      </c>
      <c r="T2526" s="37"/>
      <c r="U2526" s="21" t="s">
        <v>18</v>
      </c>
      <c r="V2526" s="21" t="str">
        <f>VLOOKUP(P2526,'Customer List'!B:C,2,)</f>
        <v>Banglore</v>
      </c>
      <c r="W2526" s="38"/>
      <c r="X2526" s="30">
        <v>45908</v>
      </c>
      <c r="Y2526" s="21">
        <f t="shared" si="264"/>
        <v>2</v>
      </c>
      <c r="Z2526" s="21" t="str">
        <f t="shared" si="265"/>
        <v>Saturday</v>
      </c>
      <c r="AA2526" s="21" t="str">
        <f t="shared" si="266"/>
        <v>Monday</v>
      </c>
      <c r="AB2526" s="21" t="str">
        <f>VLOOKUP(U2526,'Currency Sheet'!A:C,3,)</f>
        <v>DOLLAR</v>
      </c>
      <c r="AC2526" s="42" t="str">
        <f>VLOOKUP(P2526,'Customer List'!B:D,3,)</f>
        <v>OutStation</v>
      </c>
    </row>
    <row r="2527" spans="1:29" x14ac:dyDescent="0.25">
      <c r="A2527" s="21">
        <v>2526</v>
      </c>
      <c r="B2527" s="21" t="s">
        <v>3331</v>
      </c>
      <c r="C2527" s="30">
        <v>45898</v>
      </c>
      <c r="D2527" s="30">
        <v>45904</v>
      </c>
      <c r="E2527" s="47">
        <v>259</v>
      </c>
      <c r="F2527" s="47">
        <f t="shared" si="261"/>
        <v>22792</v>
      </c>
      <c r="G2527" s="48">
        <f t="shared" si="262"/>
        <v>22792</v>
      </c>
      <c r="H2527" s="21">
        <v>344786</v>
      </c>
      <c r="I2527" s="21" t="s">
        <v>3880</v>
      </c>
      <c r="J2527" s="21">
        <v>1</v>
      </c>
      <c r="K2527" s="21">
        <v>1</v>
      </c>
      <c r="L2527" s="21">
        <f t="shared" si="263"/>
        <v>0</v>
      </c>
      <c r="M2527" s="21" t="s">
        <v>3347</v>
      </c>
      <c r="N2527" s="30">
        <v>45906</v>
      </c>
      <c r="O2527" s="48">
        <v>38644.65</v>
      </c>
      <c r="P2527" s="21" t="s">
        <v>242</v>
      </c>
      <c r="Q2527" s="21">
        <v>58155321674</v>
      </c>
      <c r="R2527" s="21" t="s">
        <v>40</v>
      </c>
      <c r="S2527" s="3">
        <v>4</v>
      </c>
      <c r="T2527" s="37"/>
      <c r="U2527" s="21" t="s">
        <v>18</v>
      </c>
      <c r="V2527" s="21" t="str">
        <f>VLOOKUP(P2527,'Customer List'!B:C,2,)</f>
        <v>Mumbai</v>
      </c>
      <c r="W2527" s="38"/>
      <c r="X2527" s="30">
        <v>45908</v>
      </c>
      <c r="Y2527" s="21">
        <f t="shared" si="264"/>
        <v>2</v>
      </c>
      <c r="Z2527" s="21" t="str">
        <f t="shared" si="265"/>
        <v>Saturday</v>
      </c>
      <c r="AA2527" s="21" t="str">
        <f t="shared" si="266"/>
        <v>Monday</v>
      </c>
      <c r="AB2527" s="21" t="str">
        <f>VLOOKUP(U2527,'Currency Sheet'!A:C,3,)</f>
        <v>DOLLAR</v>
      </c>
      <c r="AC2527" s="42" t="str">
        <f>VLOOKUP(P2527,'Customer List'!B:D,3,)</f>
        <v>OutStation</v>
      </c>
    </row>
    <row r="2528" spans="1:29" x14ac:dyDescent="0.25">
      <c r="A2528" s="21">
        <v>2527</v>
      </c>
      <c r="B2528" s="21" t="s">
        <v>3331</v>
      </c>
      <c r="C2528" s="30">
        <v>45898</v>
      </c>
      <c r="D2528" s="30">
        <v>45904</v>
      </c>
      <c r="E2528" s="47">
        <v>173.6</v>
      </c>
      <c r="F2528" s="47">
        <f t="shared" si="261"/>
        <v>15276.8</v>
      </c>
      <c r="G2528" s="48">
        <f t="shared" si="262"/>
        <v>15276.8</v>
      </c>
      <c r="H2528" s="21">
        <v>344824</v>
      </c>
      <c r="I2528" s="21" t="s">
        <v>3881</v>
      </c>
      <c r="J2528" s="21">
        <v>1</v>
      </c>
      <c r="K2528" s="21">
        <v>1</v>
      </c>
      <c r="L2528" s="21">
        <f t="shared" si="263"/>
        <v>0</v>
      </c>
      <c r="M2528" s="21" t="s">
        <v>3357</v>
      </c>
      <c r="N2528" s="30">
        <v>45906</v>
      </c>
      <c r="O2528" s="48">
        <v>28061.200000000001</v>
      </c>
      <c r="P2528" s="21" t="s">
        <v>1135</v>
      </c>
      <c r="Q2528" s="21">
        <v>58155324172</v>
      </c>
      <c r="R2528" s="21" t="s">
        <v>40</v>
      </c>
      <c r="S2528" s="3">
        <v>4</v>
      </c>
      <c r="T2528" s="37"/>
      <c r="U2528" s="21" t="s">
        <v>18</v>
      </c>
      <c r="V2528" s="21" t="str">
        <f>VLOOKUP(P2528,'Customer List'!B:C,2,)</f>
        <v>Banglore</v>
      </c>
      <c r="W2528" s="38"/>
      <c r="X2528" s="30">
        <v>45908</v>
      </c>
      <c r="Y2528" s="21">
        <f t="shared" si="264"/>
        <v>2</v>
      </c>
      <c r="Z2528" s="21" t="str">
        <f t="shared" si="265"/>
        <v>Saturday</v>
      </c>
      <c r="AA2528" s="21" t="str">
        <f t="shared" si="266"/>
        <v>Monday</v>
      </c>
      <c r="AB2528" s="21" t="str">
        <f>VLOOKUP(U2528,'Currency Sheet'!A:C,3,)</f>
        <v>DOLLAR</v>
      </c>
      <c r="AC2528" s="42" t="str">
        <f>VLOOKUP(P2528,'Customer List'!B:D,3,)</f>
        <v>OutStation</v>
      </c>
    </row>
    <row r="2529" spans="1:29" x14ac:dyDescent="0.25">
      <c r="A2529" s="21">
        <v>2528</v>
      </c>
      <c r="B2529" s="21" t="s">
        <v>3331</v>
      </c>
      <c r="C2529" s="30">
        <v>45898</v>
      </c>
      <c r="D2529" s="30">
        <v>45904</v>
      </c>
      <c r="E2529" s="47">
        <v>250.6</v>
      </c>
      <c r="F2529" s="47">
        <f t="shared" si="261"/>
        <v>22052.799999999999</v>
      </c>
      <c r="G2529" s="48">
        <f t="shared" si="262"/>
        <v>22052.799999999999</v>
      </c>
      <c r="H2529" s="21">
        <v>345042</v>
      </c>
      <c r="I2529" s="21" t="s">
        <v>3882</v>
      </c>
      <c r="J2529" s="21">
        <v>1</v>
      </c>
      <c r="K2529" s="21">
        <v>1</v>
      </c>
      <c r="L2529" s="21">
        <f t="shared" si="263"/>
        <v>0</v>
      </c>
      <c r="M2529" s="21" t="s">
        <v>3395</v>
      </c>
      <c r="N2529" s="30">
        <v>45908</v>
      </c>
      <c r="O2529" s="48">
        <v>38843</v>
      </c>
      <c r="P2529" s="21" t="s">
        <v>224</v>
      </c>
      <c r="Q2529" s="21" t="s">
        <v>3382</v>
      </c>
      <c r="R2529" s="21" t="s">
        <v>40</v>
      </c>
      <c r="S2529" s="3">
        <v>4</v>
      </c>
      <c r="T2529" s="37"/>
      <c r="U2529" s="21" t="s">
        <v>18</v>
      </c>
      <c r="V2529" s="21" t="str">
        <f>VLOOKUP(P2529,'Customer List'!B:C,2,)</f>
        <v>Punjab</v>
      </c>
      <c r="W2529" s="38"/>
      <c r="X2529" s="30">
        <v>45911</v>
      </c>
      <c r="Y2529" s="21">
        <f t="shared" si="264"/>
        <v>3</v>
      </c>
      <c r="Z2529" s="21" t="str">
        <f t="shared" si="265"/>
        <v>Monday</v>
      </c>
      <c r="AA2529" s="21" t="str">
        <f t="shared" si="266"/>
        <v>Thursday</v>
      </c>
      <c r="AB2529" s="21" t="str">
        <f>VLOOKUP(U2529,'Currency Sheet'!A:C,3,)</f>
        <v>DOLLAR</v>
      </c>
      <c r="AC2529" s="42" t="str">
        <f>VLOOKUP(P2529,'Customer List'!B:D,3,)</f>
        <v>OutStation</v>
      </c>
    </row>
    <row r="2530" spans="1:29" x14ac:dyDescent="0.25">
      <c r="A2530" s="21">
        <v>2529</v>
      </c>
      <c r="B2530" s="21" t="s">
        <v>3331</v>
      </c>
      <c r="C2530" s="30">
        <v>45898</v>
      </c>
      <c r="D2530" s="30">
        <v>45904</v>
      </c>
      <c r="E2530" s="47">
        <v>192.5</v>
      </c>
      <c r="F2530" s="47">
        <f t="shared" si="261"/>
        <v>16940</v>
      </c>
      <c r="G2530" s="48">
        <f t="shared" si="262"/>
        <v>16940</v>
      </c>
      <c r="H2530" s="21">
        <v>349106</v>
      </c>
      <c r="I2530" s="21" t="s">
        <v>3883</v>
      </c>
      <c r="J2530" s="21">
        <v>1</v>
      </c>
      <c r="K2530" s="21">
        <v>1</v>
      </c>
      <c r="L2530" s="21">
        <f t="shared" si="263"/>
        <v>0</v>
      </c>
      <c r="M2530" s="21" t="s">
        <v>3387</v>
      </c>
      <c r="N2530" s="30">
        <v>45908</v>
      </c>
      <c r="O2530" s="48">
        <v>29837.5</v>
      </c>
      <c r="P2530" s="21" t="s">
        <v>2279</v>
      </c>
      <c r="Q2530" s="21">
        <v>58155354633</v>
      </c>
      <c r="R2530" s="21" t="s">
        <v>40</v>
      </c>
      <c r="S2530" s="3">
        <v>4</v>
      </c>
      <c r="T2530" s="37"/>
      <c r="U2530" s="21" t="s">
        <v>18</v>
      </c>
      <c r="V2530" s="21" t="str">
        <f>VLOOKUP(P2530,'Customer List'!B:C,2,)</f>
        <v>Ahemedabad</v>
      </c>
      <c r="W2530" s="38"/>
      <c r="X2530" s="30">
        <v>45909</v>
      </c>
      <c r="Y2530" s="21">
        <f t="shared" si="264"/>
        <v>1</v>
      </c>
      <c r="Z2530" s="21" t="str">
        <f t="shared" si="265"/>
        <v>Monday</v>
      </c>
      <c r="AA2530" s="21" t="str">
        <f t="shared" si="266"/>
        <v>Tuesday</v>
      </c>
      <c r="AB2530" s="21" t="str">
        <f>VLOOKUP(U2530,'Currency Sheet'!A:C,3,)</f>
        <v>DOLLAR</v>
      </c>
      <c r="AC2530" s="42" t="str">
        <f>VLOOKUP(P2530,'Customer List'!B:D,3,)</f>
        <v>OutStation</v>
      </c>
    </row>
    <row r="2531" spans="1:29" x14ac:dyDescent="0.25">
      <c r="A2531" s="21">
        <v>2530</v>
      </c>
      <c r="B2531" s="21" t="s">
        <v>3331</v>
      </c>
      <c r="C2531" s="30">
        <v>45898</v>
      </c>
      <c r="D2531" s="30">
        <v>45904</v>
      </c>
      <c r="E2531" s="47">
        <v>226.1</v>
      </c>
      <c r="F2531" s="47">
        <f t="shared" si="261"/>
        <v>19896.8</v>
      </c>
      <c r="G2531" s="48">
        <f t="shared" si="262"/>
        <v>19896.8</v>
      </c>
      <c r="H2531" s="21">
        <v>350510</v>
      </c>
      <c r="I2531" s="21" t="s">
        <v>3884</v>
      </c>
      <c r="J2531" s="21">
        <v>1</v>
      </c>
      <c r="K2531" s="21">
        <v>1</v>
      </c>
      <c r="L2531" s="21">
        <f t="shared" si="263"/>
        <v>0</v>
      </c>
      <c r="M2531" s="21" t="s">
        <v>3357</v>
      </c>
      <c r="N2531" s="30">
        <v>45906</v>
      </c>
      <c r="O2531" s="48">
        <v>36547.449999999997</v>
      </c>
      <c r="P2531" s="21" t="s">
        <v>1135</v>
      </c>
      <c r="Q2531" s="21">
        <v>58155324172</v>
      </c>
      <c r="R2531" s="21" t="s">
        <v>40</v>
      </c>
      <c r="S2531" s="3">
        <v>4</v>
      </c>
      <c r="T2531" s="37"/>
      <c r="U2531" s="21" t="s">
        <v>18</v>
      </c>
      <c r="V2531" s="21" t="str">
        <f>VLOOKUP(P2531,'Customer List'!B:C,2,)</f>
        <v>Banglore</v>
      </c>
      <c r="W2531" s="38"/>
      <c r="X2531" s="30">
        <v>45908</v>
      </c>
      <c r="Y2531" s="21">
        <f t="shared" si="264"/>
        <v>2</v>
      </c>
      <c r="Z2531" s="21" t="str">
        <f t="shared" si="265"/>
        <v>Saturday</v>
      </c>
      <c r="AA2531" s="21" t="str">
        <f t="shared" si="266"/>
        <v>Monday</v>
      </c>
      <c r="AB2531" s="21" t="str">
        <f>VLOOKUP(U2531,'Currency Sheet'!A:C,3,)</f>
        <v>DOLLAR</v>
      </c>
      <c r="AC2531" s="42" t="str">
        <f>VLOOKUP(P2531,'Customer List'!B:D,3,)</f>
        <v>OutStation</v>
      </c>
    </row>
    <row r="2532" spans="1:29" x14ac:dyDescent="0.25">
      <c r="A2532" s="21">
        <v>2531</v>
      </c>
      <c r="B2532" s="21" t="s">
        <v>3331</v>
      </c>
      <c r="C2532" s="30">
        <v>45898</v>
      </c>
      <c r="D2532" s="30">
        <v>45904</v>
      </c>
      <c r="E2532" s="47">
        <v>153</v>
      </c>
      <c r="F2532" s="47">
        <f t="shared" si="261"/>
        <v>13464</v>
      </c>
      <c r="G2532" s="48">
        <f t="shared" si="262"/>
        <v>13464</v>
      </c>
      <c r="H2532" s="21">
        <v>354515</v>
      </c>
      <c r="I2532" s="21" t="s">
        <v>3885</v>
      </c>
      <c r="J2532" s="21">
        <v>1</v>
      </c>
      <c r="K2532" s="21">
        <v>1</v>
      </c>
      <c r="L2532" s="21">
        <f t="shared" si="263"/>
        <v>0</v>
      </c>
      <c r="M2532" s="21" t="s">
        <v>3391</v>
      </c>
      <c r="N2532" s="30">
        <v>45908</v>
      </c>
      <c r="O2532" s="48">
        <v>23715</v>
      </c>
      <c r="P2532" s="21" t="s">
        <v>1018</v>
      </c>
      <c r="Q2532" s="21">
        <v>58155354773</v>
      </c>
      <c r="R2532" s="21" t="s">
        <v>40</v>
      </c>
      <c r="S2532" s="3">
        <v>4</v>
      </c>
      <c r="T2532" s="37"/>
      <c r="U2532" s="21" t="s">
        <v>18</v>
      </c>
      <c r="V2532" s="21" t="str">
        <f>VLOOKUP(P2532,'Customer List'!B:C,2,)</f>
        <v>Guwahati</v>
      </c>
      <c r="W2532" s="38"/>
      <c r="X2532" s="30">
        <v>45909</v>
      </c>
      <c r="Y2532" s="21">
        <f t="shared" si="264"/>
        <v>1</v>
      </c>
      <c r="Z2532" s="21" t="str">
        <f t="shared" si="265"/>
        <v>Monday</v>
      </c>
      <c r="AA2532" s="21" t="str">
        <f t="shared" si="266"/>
        <v>Tuesday</v>
      </c>
      <c r="AB2532" s="21" t="str">
        <f>VLOOKUP(U2532,'Currency Sheet'!A:C,3,)</f>
        <v>DOLLAR</v>
      </c>
      <c r="AC2532" s="42" t="str">
        <f>VLOOKUP(P2532,'Customer List'!B:D,3,)</f>
        <v>OutStation</v>
      </c>
    </row>
    <row r="2533" spans="1:29" x14ac:dyDescent="0.25">
      <c r="A2533" s="21">
        <v>2532</v>
      </c>
      <c r="B2533" s="21" t="s">
        <v>3331</v>
      </c>
      <c r="C2533" s="30">
        <v>45898</v>
      </c>
      <c r="D2533" s="30">
        <v>45904</v>
      </c>
      <c r="E2533" s="47">
        <v>203.7</v>
      </c>
      <c r="F2533" s="47">
        <f t="shared" si="261"/>
        <v>17925.599999999999</v>
      </c>
      <c r="G2533" s="48">
        <f t="shared" si="262"/>
        <v>71702.399999999994</v>
      </c>
      <c r="H2533" s="21">
        <v>362504</v>
      </c>
      <c r="I2533" s="21" t="s">
        <v>3886</v>
      </c>
      <c r="J2533" s="21">
        <v>4</v>
      </c>
      <c r="K2533" s="21">
        <v>4</v>
      </c>
      <c r="L2533" s="21">
        <f t="shared" si="263"/>
        <v>0</v>
      </c>
      <c r="M2533" s="21" t="s">
        <v>3360</v>
      </c>
      <c r="N2533" s="30">
        <v>45906</v>
      </c>
      <c r="O2533" s="48">
        <v>108252</v>
      </c>
      <c r="P2533" s="21" t="s">
        <v>2045</v>
      </c>
      <c r="Q2533" s="21">
        <v>58155321011</v>
      </c>
      <c r="R2533" s="21" t="s">
        <v>40</v>
      </c>
      <c r="S2533" s="3">
        <v>4</v>
      </c>
      <c r="T2533" s="37"/>
      <c r="U2533" s="21" t="s">
        <v>18</v>
      </c>
      <c r="V2533" s="21" t="str">
        <f>VLOOKUP(P2533,'Customer List'!B:C,2,)</f>
        <v>Hyderabad</v>
      </c>
      <c r="W2533" s="38"/>
      <c r="X2533" s="30">
        <v>45908</v>
      </c>
      <c r="Y2533" s="21">
        <f t="shared" si="264"/>
        <v>2</v>
      </c>
      <c r="Z2533" s="21" t="str">
        <f t="shared" si="265"/>
        <v>Saturday</v>
      </c>
      <c r="AA2533" s="21" t="str">
        <f t="shared" si="266"/>
        <v>Monday</v>
      </c>
      <c r="AB2533" s="21" t="str">
        <f>VLOOKUP(U2533,'Currency Sheet'!A:C,3,)</f>
        <v>DOLLAR</v>
      </c>
      <c r="AC2533" s="42" t="str">
        <f>VLOOKUP(P2533,'Customer List'!B:D,3,)</f>
        <v>OutStation</v>
      </c>
    </row>
    <row r="2534" spans="1:29" x14ac:dyDescent="0.25">
      <c r="A2534" s="21">
        <v>2533</v>
      </c>
      <c r="B2534" s="21" t="s">
        <v>3331</v>
      </c>
      <c r="C2534" s="30">
        <v>45898</v>
      </c>
      <c r="D2534" s="30">
        <v>45904</v>
      </c>
      <c r="E2534" s="47">
        <v>217.7</v>
      </c>
      <c r="F2534" s="47">
        <f t="shared" si="261"/>
        <v>19157.599999999999</v>
      </c>
      <c r="G2534" s="48">
        <f t="shared" si="262"/>
        <v>19157.599999999999</v>
      </c>
      <c r="H2534" s="21">
        <v>362564</v>
      </c>
      <c r="I2534" s="21" t="s">
        <v>3887</v>
      </c>
      <c r="J2534" s="21">
        <v>1</v>
      </c>
      <c r="K2534" s="21">
        <v>1</v>
      </c>
      <c r="L2534" s="21">
        <f t="shared" si="263"/>
        <v>0</v>
      </c>
      <c r="M2534" s="21" t="s">
        <v>3347</v>
      </c>
      <c r="N2534" s="30">
        <v>45906</v>
      </c>
      <c r="O2534" s="48">
        <v>26576.51</v>
      </c>
      <c r="P2534" s="21" t="s">
        <v>242</v>
      </c>
      <c r="Q2534" s="21">
        <v>58155321674</v>
      </c>
      <c r="R2534" s="21" t="s">
        <v>40</v>
      </c>
      <c r="S2534" s="3">
        <v>4</v>
      </c>
      <c r="T2534" s="37"/>
      <c r="U2534" s="21" t="s">
        <v>18</v>
      </c>
      <c r="V2534" s="21" t="str">
        <f>VLOOKUP(P2534,'Customer List'!B:C,2,)</f>
        <v>Mumbai</v>
      </c>
      <c r="W2534" s="38"/>
      <c r="X2534" s="30">
        <v>45908</v>
      </c>
      <c r="Y2534" s="21">
        <f t="shared" si="264"/>
        <v>2</v>
      </c>
      <c r="Z2534" s="21" t="str">
        <f t="shared" si="265"/>
        <v>Saturday</v>
      </c>
      <c r="AA2534" s="21" t="str">
        <f t="shared" si="266"/>
        <v>Monday</v>
      </c>
      <c r="AB2534" s="21" t="str">
        <f>VLOOKUP(U2534,'Currency Sheet'!A:C,3,)</f>
        <v>DOLLAR</v>
      </c>
      <c r="AC2534" s="42" t="str">
        <f>VLOOKUP(P2534,'Customer List'!B:D,3,)</f>
        <v>OutStation</v>
      </c>
    </row>
    <row r="2535" spans="1:29" x14ac:dyDescent="0.25">
      <c r="A2535" s="21">
        <v>2534</v>
      </c>
      <c r="B2535" s="21" t="s">
        <v>3331</v>
      </c>
      <c r="C2535" s="30">
        <v>45898</v>
      </c>
      <c r="D2535" s="30">
        <v>45904</v>
      </c>
      <c r="E2535" s="47">
        <v>313.5</v>
      </c>
      <c r="F2535" s="47">
        <f t="shared" si="261"/>
        <v>27588</v>
      </c>
      <c r="G2535" s="48">
        <f t="shared" si="262"/>
        <v>27588</v>
      </c>
      <c r="H2535" s="21">
        <v>368524</v>
      </c>
      <c r="I2535" s="21" t="s">
        <v>3888</v>
      </c>
      <c r="J2535" s="21">
        <v>1</v>
      </c>
      <c r="K2535" s="21">
        <v>1</v>
      </c>
      <c r="L2535" s="21">
        <f t="shared" si="263"/>
        <v>0</v>
      </c>
      <c r="M2535" s="21" t="s">
        <v>3407</v>
      </c>
      <c r="N2535" s="30">
        <v>45909</v>
      </c>
      <c r="O2535" s="48">
        <v>35739</v>
      </c>
      <c r="P2535" s="21" t="s">
        <v>254</v>
      </c>
      <c r="Q2535" s="21" t="s">
        <v>2070</v>
      </c>
      <c r="R2535" s="21" t="s">
        <v>847</v>
      </c>
      <c r="S2535" s="3">
        <v>4</v>
      </c>
      <c r="T2535" s="37"/>
      <c r="U2535" s="21" t="s">
        <v>18</v>
      </c>
      <c r="V2535" s="21" t="str">
        <f>VLOOKUP(P2535,'Customer List'!B:C,2,)</f>
        <v>Delhi</v>
      </c>
      <c r="W2535" s="38"/>
      <c r="X2535" s="30">
        <f>IF(OR(R2535 = "PRIYANKA MADAM", R2535 = "DEEPAK", R2535 = "PORTER"),N2535,"")</f>
        <v>45909</v>
      </c>
      <c r="Y2535" s="21">
        <f t="shared" si="264"/>
        <v>0</v>
      </c>
      <c r="Z2535" s="21" t="str">
        <f t="shared" si="265"/>
        <v>Tuesday</v>
      </c>
      <c r="AA2535" s="21" t="str">
        <f t="shared" si="266"/>
        <v>Tuesday</v>
      </c>
      <c r="AB2535" s="21" t="str">
        <f>VLOOKUP(U2535,'Currency Sheet'!A:C,3,)</f>
        <v>DOLLAR</v>
      </c>
      <c r="AC2535" s="42" t="str">
        <f>VLOOKUP(P2535,'Customer List'!B:D,3,)</f>
        <v>Local</v>
      </c>
    </row>
    <row r="2536" spans="1:29" x14ac:dyDescent="0.25">
      <c r="A2536" s="21">
        <v>2535</v>
      </c>
      <c r="B2536" s="21" t="s">
        <v>3331</v>
      </c>
      <c r="C2536" s="30">
        <v>45898</v>
      </c>
      <c r="D2536" s="30">
        <v>45904</v>
      </c>
      <c r="E2536" s="47">
        <v>128.1</v>
      </c>
      <c r="F2536" s="47">
        <f t="shared" si="261"/>
        <v>11272.8</v>
      </c>
      <c r="G2536" s="48">
        <f t="shared" si="262"/>
        <v>11272.8</v>
      </c>
      <c r="H2536" s="21">
        <v>386905</v>
      </c>
      <c r="I2536" s="21" t="s">
        <v>3889</v>
      </c>
      <c r="J2536" s="21">
        <v>1</v>
      </c>
      <c r="K2536" s="21">
        <v>1</v>
      </c>
      <c r="L2536" s="21">
        <f t="shared" si="263"/>
        <v>0</v>
      </c>
      <c r="M2536" s="21" t="s">
        <v>3367</v>
      </c>
      <c r="N2536" s="30">
        <v>45905</v>
      </c>
      <c r="O2536" s="48">
        <v>17385</v>
      </c>
      <c r="P2536" s="21" t="s">
        <v>213</v>
      </c>
      <c r="Q2536" s="21" t="s">
        <v>1127</v>
      </c>
      <c r="R2536" s="21" t="s">
        <v>1127</v>
      </c>
      <c r="S2536" s="3">
        <v>4</v>
      </c>
      <c r="T2536" s="37"/>
      <c r="U2536" s="21" t="s">
        <v>18</v>
      </c>
      <c r="V2536" s="21" t="str">
        <f>VLOOKUP(P2536,'Customer List'!B:C,2,)</f>
        <v>Delhi</v>
      </c>
      <c r="W2536" s="38"/>
      <c r="X2536" s="30">
        <f>IF(OR(R2536 = "PRIYANKA MADAM", R2536 = "DEEPAK", R2536 = "PORTER"),N2536,"")</f>
        <v>45905</v>
      </c>
      <c r="Y2536" s="21">
        <f t="shared" si="264"/>
        <v>0</v>
      </c>
      <c r="Z2536" s="21" t="str">
        <f t="shared" si="265"/>
        <v>Friday</v>
      </c>
      <c r="AA2536" s="21" t="str">
        <f t="shared" si="266"/>
        <v>Friday</v>
      </c>
      <c r="AB2536" s="21" t="str">
        <f>VLOOKUP(U2536,'Currency Sheet'!A:C,3,)</f>
        <v>DOLLAR</v>
      </c>
      <c r="AC2536" s="42" t="str">
        <f>VLOOKUP(P2536,'Customer List'!B:D,3,)</f>
        <v>Local</v>
      </c>
    </row>
    <row r="2537" spans="1:29" x14ac:dyDescent="0.25">
      <c r="A2537" s="21">
        <v>2536</v>
      </c>
      <c r="B2537" s="21" t="s">
        <v>3331</v>
      </c>
      <c r="C2537" s="30">
        <v>45898</v>
      </c>
      <c r="D2537" s="30">
        <v>45904</v>
      </c>
      <c r="E2537" s="47">
        <v>61.6</v>
      </c>
      <c r="F2537" s="47">
        <f t="shared" si="261"/>
        <v>5420.8</v>
      </c>
      <c r="G2537" s="48">
        <f t="shared" si="262"/>
        <v>5420.8</v>
      </c>
      <c r="H2537" s="21">
        <v>400120</v>
      </c>
      <c r="I2537" s="21" t="s">
        <v>3798</v>
      </c>
      <c r="J2537" s="21">
        <v>1</v>
      </c>
      <c r="K2537" s="21">
        <v>1</v>
      </c>
      <c r="L2537" s="21">
        <f t="shared" si="263"/>
        <v>0</v>
      </c>
      <c r="M2537" s="21" t="s">
        <v>3348</v>
      </c>
      <c r="N2537" s="30">
        <v>45906</v>
      </c>
      <c r="O2537" s="48">
        <v>9240</v>
      </c>
      <c r="P2537" s="21" t="s">
        <v>1895</v>
      </c>
      <c r="Q2537" s="21">
        <v>58155324894</v>
      </c>
      <c r="R2537" s="21" t="s">
        <v>40</v>
      </c>
      <c r="S2537" s="3">
        <v>4</v>
      </c>
      <c r="T2537" s="37"/>
      <c r="U2537" s="21" t="s">
        <v>18</v>
      </c>
      <c r="V2537" s="21" t="str">
        <f>VLOOKUP(P2537,'Customer List'!B:C,2,)</f>
        <v>Mumbai</v>
      </c>
      <c r="W2537" s="38"/>
      <c r="X2537" s="30">
        <v>45908</v>
      </c>
      <c r="Y2537" s="21">
        <f t="shared" si="264"/>
        <v>2</v>
      </c>
      <c r="Z2537" s="21" t="str">
        <f t="shared" si="265"/>
        <v>Saturday</v>
      </c>
      <c r="AA2537" s="21" t="str">
        <f t="shared" si="266"/>
        <v>Monday</v>
      </c>
      <c r="AB2537" s="21" t="str">
        <f>VLOOKUP(U2537,'Currency Sheet'!A:C,3,)</f>
        <v>DOLLAR</v>
      </c>
      <c r="AC2537" s="42" t="str">
        <f>VLOOKUP(P2537,'Customer List'!B:D,3,)</f>
        <v>OutStation</v>
      </c>
    </row>
    <row r="2538" spans="1:29" x14ac:dyDescent="0.25">
      <c r="A2538" s="21">
        <v>2537</v>
      </c>
      <c r="B2538" s="21" t="s">
        <v>3331</v>
      </c>
      <c r="C2538" s="30">
        <v>45898</v>
      </c>
      <c r="D2538" s="30">
        <v>45904</v>
      </c>
      <c r="E2538" s="47">
        <v>98.7</v>
      </c>
      <c r="F2538" s="47">
        <f t="shared" si="261"/>
        <v>8685.6</v>
      </c>
      <c r="G2538" s="48">
        <f t="shared" si="262"/>
        <v>8685.6</v>
      </c>
      <c r="H2538" s="21">
        <v>405306</v>
      </c>
      <c r="I2538" s="21" t="s">
        <v>3890</v>
      </c>
      <c r="J2538" s="21">
        <v>1</v>
      </c>
      <c r="K2538" s="21">
        <v>1</v>
      </c>
      <c r="L2538" s="21">
        <f t="shared" si="263"/>
        <v>0</v>
      </c>
      <c r="M2538" s="21" t="s">
        <v>3413</v>
      </c>
      <c r="N2538" s="30">
        <v>45909</v>
      </c>
      <c r="O2538" s="48">
        <v>15298.5</v>
      </c>
      <c r="P2538" s="21" t="s">
        <v>208</v>
      </c>
      <c r="Q2538" s="21" t="s">
        <v>1127</v>
      </c>
      <c r="R2538" s="21" t="s">
        <v>1127</v>
      </c>
      <c r="S2538" s="3">
        <v>4</v>
      </c>
      <c r="T2538" s="37" t="s">
        <v>3349</v>
      </c>
      <c r="U2538" s="21" t="s">
        <v>18</v>
      </c>
      <c r="V2538" s="21" t="str">
        <f>VLOOKUP(P2538,'Customer List'!B:C,2,)</f>
        <v>Delhi</v>
      </c>
      <c r="W2538" s="38"/>
      <c r="X2538" s="30">
        <f>IF(OR(R2538 = "PRIYANKA MADAM", R2538 = "DEEPAK", R2538 = "PORTER"),N2538,"")</f>
        <v>45909</v>
      </c>
      <c r="Y2538" s="21">
        <f t="shared" si="264"/>
        <v>0</v>
      </c>
      <c r="Z2538" s="21" t="str">
        <f t="shared" si="265"/>
        <v>Tuesday</v>
      </c>
      <c r="AA2538" s="21" t="str">
        <f t="shared" si="266"/>
        <v>Tuesday</v>
      </c>
      <c r="AB2538" s="21" t="str">
        <f>VLOOKUP(U2538,'Currency Sheet'!A:C,3,)</f>
        <v>DOLLAR</v>
      </c>
      <c r="AC2538" s="42" t="str">
        <f>VLOOKUP(P2538,'Customer List'!B:D,3,)</f>
        <v>Local</v>
      </c>
    </row>
    <row r="2539" spans="1:29" x14ac:dyDescent="0.25">
      <c r="A2539" s="21">
        <v>2538</v>
      </c>
      <c r="B2539" s="21" t="s">
        <v>3331</v>
      </c>
      <c r="C2539" s="30">
        <v>45898</v>
      </c>
      <c r="D2539" s="30">
        <v>45904</v>
      </c>
      <c r="E2539" s="47">
        <v>102.9</v>
      </c>
      <c r="F2539" s="47">
        <f t="shared" si="261"/>
        <v>9055.2000000000007</v>
      </c>
      <c r="G2539" s="48">
        <f t="shared" si="262"/>
        <v>9055.2000000000007</v>
      </c>
      <c r="H2539" s="21">
        <v>406511</v>
      </c>
      <c r="I2539" s="21" t="s">
        <v>3891</v>
      </c>
      <c r="J2539" s="21">
        <v>1</v>
      </c>
      <c r="K2539" s="21">
        <v>1</v>
      </c>
      <c r="L2539" s="21">
        <f t="shared" si="263"/>
        <v>0</v>
      </c>
      <c r="M2539" s="21" t="s">
        <v>3394</v>
      </c>
      <c r="N2539" s="30">
        <v>45908</v>
      </c>
      <c r="O2539" s="48">
        <v>15949.5</v>
      </c>
      <c r="P2539" s="21" t="s">
        <v>3332</v>
      </c>
      <c r="Q2539" s="21" t="s">
        <v>3384</v>
      </c>
      <c r="R2539" s="21" t="s">
        <v>40</v>
      </c>
      <c r="S2539" s="3">
        <v>4</v>
      </c>
      <c r="T2539" s="37"/>
      <c r="U2539" s="21" t="s">
        <v>18</v>
      </c>
      <c r="V2539" s="21" t="str">
        <f>VLOOKUP(P2539,'Customer List'!B:C,2,)</f>
        <v>Chandigarh</v>
      </c>
      <c r="W2539" s="38"/>
      <c r="X2539" s="30">
        <v>45909</v>
      </c>
      <c r="Y2539" s="21">
        <f t="shared" si="264"/>
        <v>1</v>
      </c>
      <c r="Z2539" s="21" t="str">
        <f t="shared" si="265"/>
        <v>Monday</v>
      </c>
      <c r="AA2539" s="21" t="str">
        <f t="shared" si="266"/>
        <v>Tuesday</v>
      </c>
      <c r="AB2539" s="21" t="str">
        <f>VLOOKUP(U2539,'Currency Sheet'!A:C,3,)</f>
        <v>DOLLAR</v>
      </c>
      <c r="AC2539" s="42" t="str">
        <f>VLOOKUP(P2539,'Customer List'!B:D,3,)</f>
        <v>OutStation</v>
      </c>
    </row>
    <row r="2540" spans="1:29" x14ac:dyDescent="0.25">
      <c r="A2540" s="21">
        <v>2539</v>
      </c>
      <c r="B2540" s="21" t="s">
        <v>3331</v>
      </c>
      <c r="C2540" s="30">
        <v>45898</v>
      </c>
      <c r="D2540" s="30">
        <v>45904</v>
      </c>
      <c r="E2540" s="47">
        <v>41.3</v>
      </c>
      <c r="F2540" s="47">
        <f t="shared" si="261"/>
        <v>3634.3999999999996</v>
      </c>
      <c r="G2540" s="48">
        <f t="shared" si="262"/>
        <v>3634.3999999999996</v>
      </c>
      <c r="H2540" s="21">
        <v>420404</v>
      </c>
      <c r="I2540" s="21" t="s">
        <v>3746</v>
      </c>
      <c r="J2540" s="21">
        <v>1</v>
      </c>
      <c r="K2540" s="21">
        <v>1</v>
      </c>
      <c r="L2540" s="21">
        <f t="shared" si="263"/>
        <v>0</v>
      </c>
      <c r="M2540" s="21" t="s">
        <v>3356</v>
      </c>
      <c r="N2540" s="30">
        <v>45906</v>
      </c>
      <c r="O2540" s="48">
        <v>6401.5</v>
      </c>
      <c r="P2540" s="21" t="s">
        <v>891</v>
      </c>
      <c r="Q2540" s="21">
        <v>58155322444</v>
      </c>
      <c r="R2540" s="21" t="s">
        <v>40</v>
      </c>
      <c r="S2540" s="3">
        <v>4</v>
      </c>
      <c r="T2540" s="37"/>
      <c r="U2540" s="21" t="s">
        <v>18</v>
      </c>
      <c r="V2540" s="21" t="str">
        <f>VLOOKUP(P2540,'Customer List'!B:C,2,)</f>
        <v>Banglore</v>
      </c>
      <c r="W2540" s="38"/>
      <c r="X2540" s="30">
        <v>45908</v>
      </c>
      <c r="Y2540" s="21">
        <f t="shared" si="264"/>
        <v>2</v>
      </c>
      <c r="Z2540" s="21" t="str">
        <f t="shared" si="265"/>
        <v>Saturday</v>
      </c>
      <c r="AA2540" s="21" t="str">
        <f t="shared" si="266"/>
        <v>Monday</v>
      </c>
      <c r="AB2540" s="21" t="str">
        <f>VLOOKUP(U2540,'Currency Sheet'!A:C,3,)</f>
        <v>DOLLAR</v>
      </c>
      <c r="AC2540" s="42" t="str">
        <f>VLOOKUP(P2540,'Customer List'!B:D,3,)</f>
        <v>OutStation</v>
      </c>
    </row>
    <row r="2541" spans="1:29" x14ac:dyDescent="0.25">
      <c r="A2541" s="21">
        <v>2540</v>
      </c>
      <c r="B2541" s="21" t="s">
        <v>3331</v>
      </c>
      <c r="C2541" s="30">
        <v>45898</v>
      </c>
      <c r="D2541" s="30">
        <v>45904</v>
      </c>
      <c r="E2541" s="47">
        <v>62.300000000000004</v>
      </c>
      <c r="F2541" s="47">
        <f t="shared" si="261"/>
        <v>5482.4000000000005</v>
      </c>
      <c r="G2541" s="48">
        <f t="shared" si="262"/>
        <v>16447.2</v>
      </c>
      <c r="H2541" s="21">
        <v>423105</v>
      </c>
      <c r="I2541" s="21" t="s">
        <v>3892</v>
      </c>
      <c r="J2541" s="21">
        <v>3</v>
      </c>
      <c r="K2541" s="21">
        <v>3</v>
      </c>
      <c r="L2541" s="21">
        <f t="shared" si="263"/>
        <v>0</v>
      </c>
      <c r="M2541" s="21" t="s">
        <v>3401</v>
      </c>
      <c r="N2541" s="30">
        <v>45908</v>
      </c>
      <c r="O2541" s="48">
        <f>7609.5+7609.5</f>
        <v>15219</v>
      </c>
      <c r="P2541" s="21" t="s">
        <v>3325</v>
      </c>
      <c r="Q2541" s="21" t="s">
        <v>2070</v>
      </c>
      <c r="R2541" s="21" t="s">
        <v>637</v>
      </c>
      <c r="S2541" s="3">
        <v>-20</v>
      </c>
      <c r="T2541" s="37" t="s">
        <v>3403</v>
      </c>
      <c r="U2541" s="21" t="s">
        <v>18</v>
      </c>
      <c r="V2541" s="21" t="str">
        <f>VLOOKUP(P2541,'Customer List'!B:C,2,)</f>
        <v>Delhi</v>
      </c>
      <c r="W2541" s="38"/>
      <c r="X2541" s="30">
        <f>IF(OR(R2541 = "PRIYANKA MADAM", R2541 = "DEEPAK", R2541 = "PORTER"),N2541,"")</f>
        <v>45908</v>
      </c>
      <c r="Y2541" s="21">
        <f t="shared" si="264"/>
        <v>0</v>
      </c>
      <c r="Z2541" s="21" t="str">
        <f t="shared" si="265"/>
        <v>Monday</v>
      </c>
      <c r="AA2541" s="21" t="str">
        <f t="shared" si="266"/>
        <v>Monday</v>
      </c>
      <c r="AB2541" s="21" t="str">
        <f>VLOOKUP(U2541,'Currency Sheet'!A:C,3,)</f>
        <v>DOLLAR</v>
      </c>
      <c r="AC2541" s="42" t="str">
        <f>VLOOKUP(P2541,'Customer List'!B:D,3,)</f>
        <v>Local</v>
      </c>
    </row>
    <row r="2542" spans="1:29" x14ac:dyDescent="0.25">
      <c r="A2542" s="21">
        <v>2541</v>
      </c>
      <c r="B2542" s="21" t="s">
        <v>3331</v>
      </c>
      <c r="C2542" s="30">
        <v>45898</v>
      </c>
      <c r="D2542" s="30">
        <v>45904</v>
      </c>
      <c r="E2542" s="47">
        <v>185.5</v>
      </c>
      <c r="F2542" s="47">
        <f t="shared" si="261"/>
        <v>16324</v>
      </c>
      <c r="G2542" s="48">
        <f t="shared" si="262"/>
        <v>16324</v>
      </c>
      <c r="H2542" s="21">
        <v>423302</v>
      </c>
      <c r="I2542" s="21" t="s">
        <v>3893</v>
      </c>
      <c r="J2542" s="21">
        <v>1</v>
      </c>
      <c r="K2542" s="21">
        <v>1</v>
      </c>
      <c r="L2542" s="21">
        <f t="shared" si="263"/>
        <v>0</v>
      </c>
      <c r="M2542" s="21" t="s">
        <v>3359</v>
      </c>
      <c r="N2542" s="30">
        <v>45906</v>
      </c>
      <c r="O2542" s="48">
        <v>24645</v>
      </c>
      <c r="P2542" s="21" t="s">
        <v>2045</v>
      </c>
      <c r="Q2542" s="21">
        <v>58155321011</v>
      </c>
      <c r="R2542" s="21" t="s">
        <v>40</v>
      </c>
      <c r="S2542" s="3">
        <v>-20</v>
      </c>
      <c r="T2542" s="37"/>
      <c r="U2542" s="21" t="s">
        <v>18</v>
      </c>
      <c r="V2542" s="21" t="str">
        <f>VLOOKUP(P2542,'Customer List'!B:C,2,)</f>
        <v>Hyderabad</v>
      </c>
      <c r="W2542" s="38"/>
      <c r="X2542" s="30">
        <v>45908</v>
      </c>
      <c r="Y2542" s="21">
        <f t="shared" si="264"/>
        <v>2</v>
      </c>
      <c r="Z2542" s="21" t="str">
        <f t="shared" si="265"/>
        <v>Saturday</v>
      </c>
      <c r="AA2542" s="21" t="str">
        <f t="shared" si="266"/>
        <v>Monday</v>
      </c>
      <c r="AB2542" s="21" t="str">
        <f>VLOOKUP(U2542,'Currency Sheet'!A:C,3,)</f>
        <v>DOLLAR</v>
      </c>
      <c r="AC2542" s="42" t="str">
        <f>VLOOKUP(P2542,'Customer List'!B:D,3,)</f>
        <v>OutStation</v>
      </c>
    </row>
    <row r="2543" spans="1:29" x14ac:dyDescent="0.25">
      <c r="A2543" s="21">
        <v>2542</v>
      </c>
      <c r="B2543" s="21" t="s">
        <v>3331</v>
      </c>
      <c r="C2543" s="30">
        <v>45898</v>
      </c>
      <c r="D2543" s="30">
        <v>45904</v>
      </c>
      <c r="E2543" s="47">
        <v>546</v>
      </c>
      <c r="F2543" s="47">
        <f t="shared" si="261"/>
        <v>48048</v>
      </c>
      <c r="G2543" s="48">
        <f t="shared" si="262"/>
        <v>48048</v>
      </c>
      <c r="H2543" s="21">
        <v>423702</v>
      </c>
      <c r="I2543" s="21" t="s">
        <v>3894</v>
      </c>
      <c r="J2543" s="21">
        <v>1</v>
      </c>
      <c r="K2543" s="21">
        <v>1</v>
      </c>
      <c r="L2543" s="21">
        <f t="shared" si="263"/>
        <v>0</v>
      </c>
      <c r="M2543" s="21" t="s">
        <v>3411</v>
      </c>
      <c r="N2543" s="30">
        <v>45909</v>
      </c>
      <c r="O2543" s="48">
        <v>84630</v>
      </c>
      <c r="P2543" s="21" t="s">
        <v>748</v>
      </c>
      <c r="Q2543" s="21" t="s">
        <v>2070</v>
      </c>
      <c r="R2543" s="21" t="s">
        <v>847</v>
      </c>
      <c r="S2543" s="3" t="s">
        <v>3337</v>
      </c>
      <c r="T2543" s="37"/>
      <c r="U2543" s="21" t="s">
        <v>18</v>
      </c>
      <c r="V2543" s="21" t="str">
        <f>VLOOKUP(P2543,'Customer List'!B:C,2,)</f>
        <v>Delhi</v>
      </c>
      <c r="W2543" s="38"/>
      <c r="X2543" s="30">
        <f>IF(OR(R2543 = "PRIYANKA MADAM", R2543 = "DEEPAK", R2543 = "PORTER"),N2543,"")</f>
        <v>45909</v>
      </c>
      <c r="Y2543" s="21">
        <f t="shared" si="264"/>
        <v>0</v>
      </c>
      <c r="Z2543" s="21" t="str">
        <f t="shared" si="265"/>
        <v>Tuesday</v>
      </c>
      <c r="AA2543" s="21" t="str">
        <f t="shared" si="266"/>
        <v>Tuesday</v>
      </c>
      <c r="AB2543" s="21" t="str">
        <f>VLOOKUP(U2543,'Currency Sheet'!A:C,3,)</f>
        <v>DOLLAR</v>
      </c>
      <c r="AC2543" s="42" t="str">
        <f>VLOOKUP(P2543,'Customer List'!B:D,3,)</f>
        <v>Local</v>
      </c>
    </row>
    <row r="2544" spans="1:29" x14ac:dyDescent="0.25">
      <c r="A2544" s="21">
        <v>2543</v>
      </c>
      <c r="B2544" s="21" t="s">
        <v>3331</v>
      </c>
      <c r="C2544" s="30">
        <v>45898</v>
      </c>
      <c r="D2544" s="30">
        <v>45904</v>
      </c>
      <c r="E2544" s="47">
        <v>115.5</v>
      </c>
      <c r="F2544" s="47">
        <f t="shared" si="261"/>
        <v>10164</v>
      </c>
      <c r="G2544" s="48">
        <f t="shared" si="262"/>
        <v>10164</v>
      </c>
      <c r="H2544" s="21">
        <v>424401</v>
      </c>
      <c r="I2544" s="21" t="s">
        <v>1342</v>
      </c>
      <c r="J2544" s="21">
        <v>1</v>
      </c>
      <c r="K2544" s="21">
        <v>1</v>
      </c>
      <c r="L2544" s="21">
        <f t="shared" si="263"/>
        <v>0</v>
      </c>
      <c r="M2544" s="21" t="s">
        <v>3406</v>
      </c>
      <c r="N2544" s="30">
        <v>45908</v>
      </c>
      <c r="O2544" s="48">
        <v>0</v>
      </c>
      <c r="P2544" s="21" t="s">
        <v>3325</v>
      </c>
      <c r="Q2544" s="21" t="s">
        <v>2070</v>
      </c>
      <c r="R2544" s="21" t="s">
        <v>637</v>
      </c>
      <c r="S2544" s="3">
        <v>4</v>
      </c>
      <c r="T2544" s="37" t="s">
        <v>3402</v>
      </c>
      <c r="U2544" s="21" t="s">
        <v>18</v>
      </c>
      <c r="V2544" s="21" t="str">
        <f>VLOOKUP(P2544,'Customer List'!B:C,2,)</f>
        <v>Delhi</v>
      </c>
      <c r="W2544" s="38"/>
      <c r="X2544" s="30">
        <f>IF(OR(R2544 = "PRIYANKA MADAM", R2544 = "DEEPAK", R2544 = "PORTER"),N2544,"")</f>
        <v>45908</v>
      </c>
      <c r="Y2544" s="21">
        <f t="shared" si="264"/>
        <v>0</v>
      </c>
      <c r="Z2544" s="21" t="str">
        <f t="shared" si="265"/>
        <v>Monday</v>
      </c>
      <c r="AA2544" s="21" t="str">
        <f t="shared" si="266"/>
        <v>Monday</v>
      </c>
      <c r="AB2544" s="21" t="str">
        <f>VLOOKUP(U2544,'Currency Sheet'!A:C,3,)</f>
        <v>DOLLAR</v>
      </c>
      <c r="AC2544" s="42" t="str">
        <f>VLOOKUP(P2544,'Customer List'!B:D,3,)</f>
        <v>Local</v>
      </c>
    </row>
    <row r="2545" spans="1:29" x14ac:dyDescent="0.25">
      <c r="A2545" s="21">
        <v>2544</v>
      </c>
      <c r="B2545" s="21" t="s">
        <v>3331</v>
      </c>
      <c r="C2545" s="30">
        <v>45898</v>
      </c>
      <c r="D2545" s="30">
        <v>45904</v>
      </c>
      <c r="E2545" s="47">
        <v>115.5</v>
      </c>
      <c r="F2545" s="47">
        <f t="shared" si="261"/>
        <v>10164</v>
      </c>
      <c r="G2545" s="48">
        <f t="shared" si="262"/>
        <v>10164</v>
      </c>
      <c r="H2545" s="21">
        <v>424401</v>
      </c>
      <c r="I2545" s="21" t="s">
        <v>1342</v>
      </c>
      <c r="J2545" s="21">
        <v>1</v>
      </c>
      <c r="K2545" s="21">
        <v>1</v>
      </c>
      <c r="L2545" s="21">
        <f t="shared" si="263"/>
        <v>0</v>
      </c>
      <c r="M2545" s="21" t="s">
        <v>3703</v>
      </c>
      <c r="N2545" s="30">
        <v>45924</v>
      </c>
      <c r="O2545" s="48">
        <v>0</v>
      </c>
      <c r="P2545" s="21" t="s">
        <v>130</v>
      </c>
      <c r="Q2545" s="21" t="s">
        <v>2070</v>
      </c>
      <c r="R2545" s="21" t="s">
        <v>637</v>
      </c>
      <c r="S2545" s="3">
        <v>4</v>
      </c>
      <c r="T2545" s="37"/>
      <c r="U2545" s="21" t="s">
        <v>18</v>
      </c>
      <c r="V2545" s="21" t="str">
        <f>VLOOKUP(P2545,'Customer List'!B:C,2,)</f>
        <v>Delhi</v>
      </c>
      <c r="W2545" s="38"/>
      <c r="X2545" s="30">
        <f>IF(OR(R2545 = "PRIYANKA MADAM", R2545 = "DEEPAK", R2545 = "PORTER"),N2545,"")</f>
        <v>45924</v>
      </c>
      <c r="Y2545" s="21">
        <f t="shared" si="264"/>
        <v>0</v>
      </c>
      <c r="Z2545" s="21" t="str">
        <f t="shared" si="265"/>
        <v>Wednesday</v>
      </c>
      <c r="AA2545" s="21" t="str">
        <f t="shared" si="266"/>
        <v>Wednesday</v>
      </c>
      <c r="AB2545" s="21" t="str">
        <f>VLOOKUP(U2545,'Currency Sheet'!A:C,3,)</f>
        <v>DOLLAR</v>
      </c>
      <c r="AC2545" s="42" t="str">
        <f>VLOOKUP(P2545,'Customer List'!B:D,3,)</f>
        <v>Local</v>
      </c>
    </row>
    <row r="2546" spans="1:29" x14ac:dyDescent="0.25">
      <c r="A2546" s="21">
        <v>2545</v>
      </c>
      <c r="B2546" s="21" t="s">
        <v>3331</v>
      </c>
      <c r="C2546" s="30">
        <v>45898</v>
      </c>
      <c r="D2546" s="30">
        <v>45904</v>
      </c>
      <c r="E2546" s="47">
        <v>164.5</v>
      </c>
      <c r="F2546" s="47">
        <f t="shared" si="261"/>
        <v>14476</v>
      </c>
      <c r="G2546" s="48">
        <f t="shared" si="262"/>
        <v>14476</v>
      </c>
      <c r="H2546" s="21">
        <v>424602</v>
      </c>
      <c r="I2546" s="21" t="s">
        <v>3895</v>
      </c>
      <c r="J2546" s="21">
        <v>1</v>
      </c>
      <c r="K2546" s="21">
        <v>1</v>
      </c>
      <c r="L2546" s="21">
        <f t="shared" si="263"/>
        <v>0</v>
      </c>
      <c r="M2546" s="21" t="s">
        <v>3406</v>
      </c>
      <c r="N2546" s="30">
        <v>45908</v>
      </c>
      <c r="O2546" s="48">
        <v>0</v>
      </c>
      <c r="P2546" s="21" t="s">
        <v>3325</v>
      </c>
      <c r="Q2546" s="21" t="s">
        <v>2070</v>
      </c>
      <c r="R2546" s="21" t="s">
        <v>637</v>
      </c>
      <c r="S2546" s="3">
        <v>4</v>
      </c>
      <c r="T2546" s="37" t="s">
        <v>3402</v>
      </c>
      <c r="U2546" s="21" t="s">
        <v>18</v>
      </c>
      <c r="V2546" s="21" t="str">
        <f>VLOOKUP(P2546,'Customer List'!B:C,2,)</f>
        <v>Delhi</v>
      </c>
      <c r="W2546" s="38"/>
      <c r="X2546" s="30">
        <f>IF(OR(R2546 = "PRIYANKA MADAM", R2546 = "DEEPAK", R2546 = "PORTER"),N2546,"")</f>
        <v>45908</v>
      </c>
      <c r="Y2546" s="21">
        <f t="shared" si="264"/>
        <v>0</v>
      </c>
      <c r="Z2546" s="21" t="str">
        <f t="shared" si="265"/>
        <v>Monday</v>
      </c>
      <c r="AA2546" s="21" t="str">
        <f t="shared" si="266"/>
        <v>Monday</v>
      </c>
      <c r="AB2546" s="21" t="str">
        <f>VLOOKUP(U2546,'Currency Sheet'!A:C,3,)</f>
        <v>DOLLAR</v>
      </c>
      <c r="AC2546" s="42" t="str">
        <f>VLOOKUP(P2546,'Customer List'!B:D,3,)</f>
        <v>Local</v>
      </c>
    </row>
    <row r="2547" spans="1:29" x14ac:dyDescent="0.25">
      <c r="A2547" s="21">
        <v>2546</v>
      </c>
      <c r="B2547" s="21" t="s">
        <v>3331</v>
      </c>
      <c r="C2547" s="30">
        <v>45898</v>
      </c>
      <c r="D2547" s="30">
        <v>45904</v>
      </c>
      <c r="E2547" s="47">
        <v>111.3</v>
      </c>
      <c r="F2547" s="47">
        <f t="shared" si="261"/>
        <v>9794.4</v>
      </c>
      <c r="G2547" s="48">
        <f t="shared" si="262"/>
        <v>9794.4</v>
      </c>
      <c r="H2547" s="21">
        <v>425401</v>
      </c>
      <c r="I2547" s="21" t="s">
        <v>3896</v>
      </c>
      <c r="J2547" s="21">
        <v>1</v>
      </c>
      <c r="K2547" s="21">
        <v>1</v>
      </c>
      <c r="L2547" s="21">
        <f t="shared" si="263"/>
        <v>0</v>
      </c>
      <c r="M2547" s="21" t="s">
        <v>3405</v>
      </c>
      <c r="N2547" s="30">
        <v>45906</v>
      </c>
      <c r="O2547" s="48">
        <v>0</v>
      </c>
      <c r="P2547" s="21" t="s">
        <v>460</v>
      </c>
      <c r="Q2547" s="21">
        <v>58155320355</v>
      </c>
      <c r="R2547" s="21" t="s">
        <v>40</v>
      </c>
      <c r="S2547" s="3">
        <v>4</v>
      </c>
      <c r="T2547" s="37"/>
      <c r="U2547" s="21" t="s">
        <v>18</v>
      </c>
      <c r="V2547" s="21" t="str">
        <f>VLOOKUP(P2547,'Customer List'!B:C,2,)</f>
        <v>Hyderabad</v>
      </c>
      <c r="W2547" s="38"/>
      <c r="X2547" s="30">
        <v>45908</v>
      </c>
      <c r="Y2547" s="21">
        <f t="shared" si="264"/>
        <v>2</v>
      </c>
      <c r="Z2547" s="21" t="str">
        <f t="shared" si="265"/>
        <v>Saturday</v>
      </c>
      <c r="AA2547" s="21" t="str">
        <f t="shared" si="266"/>
        <v>Monday</v>
      </c>
      <c r="AB2547" s="21" t="str">
        <f>VLOOKUP(U2547,'Currency Sheet'!A:C,3,)</f>
        <v>DOLLAR</v>
      </c>
      <c r="AC2547" s="42" t="str">
        <f>VLOOKUP(P2547,'Customer List'!B:D,3,)</f>
        <v>OutStation</v>
      </c>
    </row>
    <row r="2548" spans="1:29" x14ac:dyDescent="0.25">
      <c r="A2548" s="21">
        <v>2547</v>
      </c>
      <c r="B2548" s="21" t="s">
        <v>3331</v>
      </c>
      <c r="C2548" s="30">
        <v>45898</v>
      </c>
      <c r="D2548" s="30">
        <v>45904</v>
      </c>
      <c r="E2548" s="47">
        <v>87.5</v>
      </c>
      <c r="F2548" s="47">
        <f t="shared" si="261"/>
        <v>7700</v>
      </c>
      <c r="G2548" s="48">
        <f t="shared" si="262"/>
        <v>7700</v>
      </c>
      <c r="H2548" s="21">
        <v>426105</v>
      </c>
      <c r="I2548" s="21" t="s">
        <v>3897</v>
      </c>
      <c r="J2548" s="21">
        <v>1</v>
      </c>
      <c r="K2548" s="21">
        <v>1</v>
      </c>
      <c r="L2548" s="21">
        <f t="shared" si="263"/>
        <v>0</v>
      </c>
      <c r="M2548" s="21" t="s">
        <v>3406</v>
      </c>
      <c r="N2548" s="30">
        <v>45908</v>
      </c>
      <c r="O2548" s="48">
        <v>0</v>
      </c>
      <c r="P2548" s="21" t="s">
        <v>3325</v>
      </c>
      <c r="Q2548" s="21" t="s">
        <v>2070</v>
      </c>
      <c r="R2548" s="21" t="s">
        <v>637</v>
      </c>
      <c r="S2548" s="3">
        <v>4</v>
      </c>
      <c r="T2548" s="37" t="s">
        <v>3402</v>
      </c>
      <c r="U2548" s="21" t="s">
        <v>18</v>
      </c>
      <c r="V2548" s="21" t="str">
        <f>VLOOKUP(P2548,'Customer List'!B:C,2,)</f>
        <v>Delhi</v>
      </c>
      <c r="W2548" s="38"/>
      <c r="X2548" s="30">
        <f>IF(OR(R2548 = "PRIYANKA MADAM", R2548 = "DEEPAK", R2548 = "PORTER"),N2548,"")</f>
        <v>45908</v>
      </c>
      <c r="Y2548" s="21">
        <f t="shared" si="264"/>
        <v>0</v>
      </c>
      <c r="Z2548" s="21" t="str">
        <f t="shared" si="265"/>
        <v>Monday</v>
      </c>
      <c r="AA2548" s="21" t="str">
        <f t="shared" si="266"/>
        <v>Monday</v>
      </c>
      <c r="AB2548" s="21" t="str">
        <f>VLOOKUP(U2548,'Currency Sheet'!A:C,3,)</f>
        <v>DOLLAR</v>
      </c>
      <c r="AC2548" s="42" t="str">
        <f>VLOOKUP(P2548,'Customer List'!B:D,3,)</f>
        <v>Local</v>
      </c>
    </row>
    <row r="2549" spans="1:29" x14ac:dyDescent="0.25">
      <c r="A2549" s="21">
        <v>2548</v>
      </c>
      <c r="B2549" s="21" t="s">
        <v>3331</v>
      </c>
      <c r="C2549" s="30">
        <v>45898</v>
      </c>
      <c r="D2549" s="30">
        <v>45904</v>
      </c>
      <c r="E2549" s="47">
        <v>458.5</v>
      </c>
      <c r="F2549" s="47">
        <f t="shared" si="261"/>
        <v>40348</v>
      </c>
      <c r="G2549" s="48">
        <f t="shared" si="262"/>
        <v>40348</v>
      </c>
      <c r="H2549" s="21">
        <v>449507</v>
      </c>
      <c r="I2549" s="21" t="s">
        <v>3898</v>
      </c>
      <c r="J2549" s="21">
        <v>1</v>
      </c>
      <c r="K2549" s="21">
        <v>1</v>
      </c>
      <c r="L2549" s="21">
        <f t="shared" si="263"/>
        <v>0</v>
      </c>
      <c r="M2549" s="21" t="s">
        <v>3404</v>
      </c>
      <c r="N2549" s="30">
        <v>45906</v>
      </c>
      <c r="O2549" s="48">
        <v>0</v>
      </c>
      <c r="P2549" s="21" t="s">
        <v>242</v>
      </c>
      <c r="Q2549" s="21">
        <v>58155321674</v>
      </c>
      <c r="R2549" s="21" t="s">
        <v>40</v>
      </c>
      <c r="S2549" s="3">
        <v>4</v>
      </c>
      <c r="T2549" s="37"/>
      <c r="U2549" s="21" t="s">
        <v>18</v>
      </c>
      <c r="V2549" s="21" t="str">
        <f>VLOOKUP(P2549,'Customer List'!B:C,2,)</f>
        <v>Mumbai</v>
      </c>
      <c r="W2549" s="38"/>
      <c r="X2549" s="30">
        <v>45908</v>
      </c>
      <c r="Y2549" s="21">
        <f t="shared" si="264"/>
        <v>2</v>
      </c>
      <c r="Z2549" s="21" t="str">
        <f t="shared" si="265"/>
        <v>Saturday</v>
      </c>
      <c r="AA2549" s="21" t="str">
        <f t="shared" si="266"/>
        <v>Monday</v>
      </c>
      <c r="AB2549" s="21" t="str">
        <f>VLOOKUP(U2549,'Currency Sheet'!A:C,3,)</f>
        <v>DOLLAR</v>
      </c>
      <c r="AC2549" s="42" t="str">
        <f>VLOOKUP(P2549,'Customer List'!B:D,3,)</f>
        <v>OutStation</v>
      </c>
    </row>
    <row r="2550" spans="1:29" x14ac:dyDescent="0.25">
      <c r="A2550" s="21">
        <v>2549</v>
      </c>
      <c r="B2550" s="21" t="s">
        <v>3331</v>
      </c>
      <c r="C2550" s="30">
        <v>45898</v>
      </c>
      <c r="D2550" s="30">
        <v>45904</v>
      </c>
      <c r="E2550" s="47">
        <v>176.4</v>
      </c>
      <c r="F2550" s="47">
        <f t="shared" si="261"/>
        <v>15523.2</v>
      </c>
      <c r="G2550" s="48">
        <f t="shared" si="262"/>
        <v>15523.2</v>
      </c>
      <c r="H2550" s="21">
        <v>505813</v>
      </c>
      <c r="I2550" s="21" t="s">
        <v>3899</v>
      </c>
      <c r="J2550" s="21">
        <v>1</v>
      </c>
      <c r="K2550" s="21">
        <v>1</v>
      </c>
      <c r="L2550" s="21">
        <f t="shared" si="263"/>
        <v>0</v>
      </c>
      <c r="M2550" s="21" t="s">
        <v>3401</v>
      </c>
      <c r="N2550" s="30">
        <v>45908</v>
      </c>
      <c r="O2550" s="48">
        <v>21546</v>
      </c>
      <c r="P2550" s="21" t="s">
        <v>3325</v>
      </c>
      <c r="Q2550" s="21" t="s">
        <v>2070</v>
      </c>
      <c r="R2550" s="21" t="s">
        <v>637</v>
      </c>
      <c r="S2550" s="3">
        <v>4</v>
      </c>
      <c r="T2550" s="37"/>
      <c r="U2550" s="21" t="s">
        <v>18</v>
      </c>
      <c r="V2550" s="21" t="str">
        <f>VLOOKUP(P2550,'Customer List'!B:C,2,)</f>
        <v>Delhi</v>
      </c>
      <c r="W2550" s="38"/>
      <c r="X2550" s="30">
        <f>IF(OR(R2550 = "PRIYANKA MADAM", R2550 = "DEEPAK", R2550 = "PORTER"),N2550,"")</f>
        <v>45908</v>
      </c>
      <c r="Y2550" s="21">
        <f t="shared" si="264"/>
        <v>0</v>
      </c>
      <c r="Z2550" s="21" t="str">
        <f t="shared" si="265"/>
        <v>Monday</v>
      </c>
      <c r="AA2550" s="21" t="str">
        <f t="shared" si="266"/>
        <v>Monday</v>
      </c>
      <c r="AB2550" s="21" t="str">
        <f>VLOOKUP(U2550,'Currency Sheet'!A:C,3,)</f>
        <v>DOLLAR</v>
      </c>
      <c r="AC2550" s="42" t="str">
        <f>VLOOKUP(P2550,'Customer List'!B:D,3,)</f>
        <v>Local</v>
      </c>
    </row>
    <row r="2551" spans="1:29" x14ac:dyDescent="0.25">
      <c r="A2551" s="21">
        <v>2550</v>
      </c>
      <c r="B2551" s="21" t="s">
        <v>3331</v>
      </c>
      <c r="C2551" s="30">
        <v>45898</v>
      </c>
      <c r="D2551" s="30">
        <v>45904</v>
      </c>
      <c r="E2551" s="47">
        <v>77</v>
      </c>
      <c r="F2551" s="47">
        <f t="shared" si="261"/>
        <v>6776</v>
      </c>
      <c r="G2551" s="48">
        <f t="shared" si="262"/>
        <v>6776</v>
      </c>
      <c r="H2551" s="21">
        <v>506903</v>
      </c>
      <c r="I2551" s="21" t="s">
        <v>3900</v>
      </c>
      <c r="J2551" s="21">
        <v>1</v>
      </c>
      <c r="K2551" s="21">
        <v>1</v>
      </c>
      <c r="L2551" s="21">
        <f t="shared" si="263"/>
        <v>0</v>
      </c>
      <c r="M2551" s="21" t="s">
        <v>3413</v>
      </c>
      <c r="N2551" s="30">
        <v>45909</v>
      </c>
      <c r="O2551" s="48">
        <v>11550</v>
      </c>
      <c r="P2551" s="21" t="s">
        <v>208</v>
      </c>
      <c r="Q2551" s="21" t="s">
        <v>1127</v>
      </c>
      <c r="R2551" s="21" t="s">
        <v>1127</v>
      </c>
      <c r="S2551" s="3">
        <v>4</v>
      </c>
      <c r="T2551" s="37" t="s">
        <v>3349</v>
      </c>
      <c r="U2551" s="21" t="s">
        <v>18</v>
      </c>
      <c r="V2551" s="21" t="str">
        <f>VLOOKUP(P2551,'Customer List'!B:C,2,)</f>
        <v>Delhi</v>
      </c>
      <c r="W2551" s="38"/>
      <c r="X2551" s="30">
        <f>IF(OR(R2551 = "PRIYANKA MADAM", R2551 = "DEEPAK", R2551 = "PORTER"),N2551,"")</f>
        <v>45909</v>
      </c>
      <c r="Y2551" s="21">
        <f t="shared" si="264"/>
        <v>0</v>
      </c>
      <c r="Z2551" s="21" t="str">
        <f t="shared" si="265"/>
        <v>Tuesday</v>
      </c>
      <c r="AA2551" s="21" t="str">
        <f t="shared" si="266"/>
        <v>Tuesday</v>
      </c>
      <c r="AB2551" s="21" t="str">
        <f>VLOOKUP(U2551,'Currency Sheet'!A:C,3,)</f>
        <v>DOLLAR</v>
      </c>
      <c r="AC2551" s="42" t="str">
        <f>VLOOKUP(P2551,'Customer List'!B:D,3,)</f>
        <v>Local</v>
      </c>
    </row>
    <row r="2552" spans="1:29" x14ac:dyDescent="0.25">
      <c r="A2552" s="21">
        <v>2551</v>
      </c>
      <c r="B2552" s="21" t="s">
        <v>3331</v>
      </c>
      <c r="C2552" s="30">
        <v>45898</v>
      </c>
      <c r="D2552" s="30">
        <v>45904</v>
      </c>
      <c r="E2552" s="47">
        <v>177.1</v>
      </c>
      <c r="F2552" s="47">
        <f t="shared" si="261"/>
        <v>15584.8</v>
      </c>
      <c r="G2552" s="48">
        <f t="shared" si="262"/>
        <v>15584.8</v>
      </c>
      <c r="H2552" s="21">
        <v>570804</v>
      </c>
      <c r="I2552" s="21" t="s">
        <v>3901</v>
      </c>
      <c r="J2552" s="21">
        <v>1</v>
      </c>
      <c r="K2552" s="21">
        <v>1</v>
      </c>
      <c r="L2552" s="21">
        <f t="shared" si="263"/>
        <v>0</v>
      </c>
      <c r="M2552" s="21" t="s">
        <v>3359</v>
      </c>
      <c r="N2552" s="30">
        <v>45906</v>
      </c>
      <c r="O2552" s="48">
        <v>23529</v>
      </c>
      <c r="P2552" s="21" t="s">
        <v>2045</v>
      </c>
      <c r="Q2552" s="21">
        <v>58155321011</v>
      </c>
      <c r="R2552" s="21" t="s">
        <v>40</v>
      </c>
      <c r="S2552" s="3">
        <v>-20</v>
      </c>
      <c r="T2552" s="37"/>
      <c r="U2552" s="21" t="s">
        <v>18</v>
      </c>
      <c r="V2552" s="21" t="str">
        <f>VLOOKUP(P2552,'Customer List'!B:C,2,)</f>
        <v>Hyderabad</v>
      </c>
      <c r="W2552" s="38"/>
      <c r="X2552" s="30">
        <v>45908</v>
      </c>
      <c r="Y2552" s="21">
        <f t="shared" si="264"/>
        <v>2</v>
      </c>
      <c r="Z2552" s="21" t="str">
        <f t="shared" si="265"/>
        <v>Saturday</v>
      </c>
      <c r="AA2552" s="21" t="str">
        <f t="shared" si="266"/>
        <v>Monday</v>
      </c>
      <c r="AB2552" s="21" t="str">
        <f>VLOOKUP(U2552,'Currency Sheet'!A:C,3,)</f>
        <v>DOLLAR</v>
      </c>
      <c r="AC2552" s="42" t="str">
        <f>VLOOKUP(P2552,'Customer List'!B:D,3,)</f>
        <v>OutStation</v>
      </c>
    </row>
    <row r="2553" spans="1:29" x14ac:dyDescent="0.25">
      <c r="A2553" s="21">
        <v>2552</v>
      </c>
      <c r="B2553" s="21" t="s">
        <v>3331</v>
      </c>
      <c r="C2553" s="30">
        <v>45898</v>
      </c>
      <c r="D2553" s="30">
        <v>45904</v>
      </c>
      <c r="E2553" s="47">
        <v>324.8</v>
      </c>
      <c r="F2553" s="47">
        <f t="shared" si="261"/>
        <v>28582.400000000001</v>
      </c>
      <c r="G2553" s="48">
        <f t="shared" si="262"/>
        <v>28582.400000000001</v>
      </c>
      <c r="H2553" s="21">
        <v>573004</v>
      </c>
      <c r="I2553" s="21" t="s">
        <v>3902</v>
      </c>
      <c r="J2553" s="21">
        <v>1</v>
      </c>
      <c r="K2553" s="21">
        <v>1</v>
      </c>
      <c r="L2553" s="21">
        <f t="shared" si="263"/>
        <v>0</v>
      </c>
      <c r="M2553" s="21" t="s">
        <v>3360</v>
      </c>
      <c r="N2553" s="30">
        <v>45906</v>
      </c>
      <c r="O2553" s="48">
        <v>43152</v>
      </c>
      <c r="P2553" s="21" t="s">
        <v>2045</v>
      </c>
      <c r="Q2553" s="21">
        <v>58155321011</v>
      </c>
      <c r="R2553" s="21" t="s">
        <v>40</v>
      </c>
      <c r="S2553" s="3">
        <v>-20</v>
      </c>
      <c r="T2553" s="37"/>
      <c r="U2553" s="21" t="s">
        <v>18</v>
      </c>
      <c r="V2553" s="21" t="str">
        <f>VLOOKUP(P2553,'Customer List'!B:C,2,)</f>
        <v>Hyderabad</v>
      </c>
      <c r="W2553" s="38"/>
      <c r="X2553" s="30">
        <v>45908</v>
      </c>
      <c r="Y2553" s="21">
        <f t="shared" si="264"/>
        <v>2</v>
      </c>
      <c r="Z2553" s="21" t="str">
        <f t="shared" si="265"/>
        <v>Saturday</v>
      </c>
      <c r="AA2553" s="21" t="str">
        <f t="shared" si="266"/>
        <v>Monday</v>
      </c>
      <c r="AB2553" s="21" t="str">
        <f>VLOOKUP(U2553,'Currency Sheet'!A:C,3,)</f>
        <v>DOLLAR</v>
      </c>
      <c r="AC2553" s="42" t="str">
        <f>VLOOKUP(P2553,'Customer List'!B:D,3,)</f>
        <v>OutStation</v>
      </c>
    </row>
    <row r="2554" spans="1:29" x14ac:dyDescent="0.25">
      <c r="A2554" s="21">
        <v>2553</v>
      </c>
      <c r="B2554" s="21" t="s">
        <v>3331</v>
      </c>
      <c r="C2554" s="30">
        <v>45898</v>
      </c>
      <c r="D2554" s="30">
        <v>45904</v>
      </c>
      <c r="E2554" s="47">
        <v>62.3</v>
      </c>
      <c r="F2554" s="47">
        <f t="shared" si="261"/>
        <v>5482.4</v>
      </c>
      <c r="G2554" s="48">
        <f t="shared" si="262"/>
        <v>5482.4</v>
      </c>
      <c r="H2554" s="21">
        <v>585506</v>
      </c>
      <c r="I2554" s="21" t="s">
        <v>3903</v>
      </c>
      <c r="J2554" s="21">
        <v>1</v>
      </c>
      <c r="K2554" s="21">
        <v>1</v>
      </c>
      <c r="L2554" s="21">
        <f t="shared" si="263"/>
        <v>0</v>
      </c>
      <c r="M2554" s="21" t="s">
        <v>3352</v>
      </c>
      <c r="N2554" s="30">
        <v>45906</v>
      </c>
      <c r="O2554" s="48">
        <v>10070</v>
      </c>
      <c r="P2554" s="21" t="s">
        <v>288</v>
      </c>
      <c r="Q2554" s="21">
        <v>58155323855</v>
      </c>
      <c r="R2554" s="21" t="s">
        <v>40</v>
      </c>
      <c r="S2554" s="3">
        <v>-20</v>
      </c>
      <c r="T2554" s="37"/>
      <c r="U2554" s="21" t="s">
        <v>18</v>
      </c>
      <c r="V2554" s="21" t="str">
        <f>VLOOKUP(P2554,'Customer List'!B:C,2,)</f>
        <v>Banglore</v>
      </c>
      <c r="W2554" s="38"/>
      <c r="X2554" s="30">
        <v>45908</v>
      </c>
      <c r="Y2554" s="21">
        <f t="shared" si="264"/>
        <v>2</v>
      </c>
      <c r="Z2554" s="21" t="str">
        <f t="shared" si="265"/>
        <v>Saturday</v>
      </c>
      <c r="AA2554" s="21" t="str">
        <f t="shared" si="266"/>
        <v>Monday</v>
      </c>
      <c r="AB2554" s="21" t="str">
        <f>VLOOKUP(U2554,'Currency Sheet'!A:C,3,)</f>
        <v>DOLLAR</v>
      </c>
      <c r="AC2554" s="42" t="str">
        <f>VLOOKUP(P2554,'Customer List'!B:D,3,)</f>
        <v>OutStation</v>
      </c>
    </row>
    <row r="2555" spans="1:29" x14ac:dyDescent="0.25">
      <c r="A2555" s="21">
        <v>2554</v>
      </c>
      <c r="B2555" s="21" t="s">
        <v>3331</v>
      </c>
      <c r="C2555" s="30">
        <v>45898</v>
      </c>
      <c r="D2555" s="30">
        <v>45904</v>
      </c>
      <c r="E2555" s="47">
        <v>111.3</v>
      </c>
      <c r="F2555" s="47">
        <f t="shared" si="261"/>
        <v>9794.4</v>
      </c>
      <c r="G2555" s="48">
        <f t="shared" si="262"/>
        <v>9794.4</v>
      </c>
      <c r="H2555" s="21">
        <v>654003</v>
      </c>
      <c r="I2555" s="21" t="s">
        <v>3904</v>
      </c>
      <c r="J2555" s="21">
        <v>1</v>
      </c>
      <c r="K2555" s="21">
        <v>1</v>
      </c>
      <c r="L2555" s="21">
        <f t="shared" si="263"/>
        <v>0</v>
      </c>
      <c r="M2555" s="21" t="s">
        <v>3401</v>
      </c>
      <c r="N2555" s="30">
        <v>45908</v>
      </c>
      <c r="O2555" s="48">
        <v>13594.5</v>
      </c>
      <c r="P2555" s="21" t="s">
        <v>3325</v>
      </c>
      <c r="Q2555" s="21" t="s">
        <v>2070</v>
      </c>
      <c r="R2555" s="21" t="s">
        <v>637</v>
      </c>
      <c r="S2555" s="3">
        <v>4</v>
      </c>
      <c r="T2555" s="37"/>
      <c r="U2555" s="21" t="s">
        <v>18</v>
      </c>
      <c r="V2555" s="21" t="str">
        <f>VLOOKUP(P2555,'Customer List'!B:C,2,)</f>
        <v>Delhi</v>
      </c>
      <c r="W2555" s="38"/>
      <c r="X2555" s="30">
        <f>IF(OR(R2555 = "PRIYANKA MADAM", R2555 = "DEEPAK", R2555 = "PORTER"),N2555,"")</f>
        <v>45908</v>
      </c>
      <c r="Y2555" s="21">
        <f t="shared" si="264"/>
        <v>0</v>
      </c>
      <c r="Z2555" s="21" t="str">
        <f t="shared" si="265"/>
        <v>Monday</v>
      </c>
      <c r="AA2555" s="21" t="str">
        <f t="shared" si="266"/>
        <v>Monday</v>
      </c>
      <c r="AB2555" s="21" t="str">
        <f>VLOOKUP(U2555,'Currency Sheet'!A:C,3,)</f>
        <v>DOLLAR</v>
      </c>
      <c r="AC2555" s="42" t="str">
        <f>VLOOKUP(P2555,'Customer List'!B:D,3,)</f>
        <v>Local</v>
      </c>
    </row>
    <row r="2556" spans="1:29" x14ac:dyDescent="0.25">
      <c r="A2556" s="21">
        <v>2555</v>
      </c>
      <c r="B2556" s="21" t="s">
        <v>3331</v>
      </c>
      <c r="C2556" s="30">
        <v>45898</v>
      </c>
      <c r="D2556" s="30">
        <v>45904</v>
      </c>
      <c r="E2556" s="47">
        <v>78.400000000000006</v>
      </c>
      <c r="F2556" s="47">
        <f t="shared" si="261"/>
        <v>6899.2000000000007</v>
      </c>
      <c r="G2556" s="48">
        <f t="shared" si="262"/>
        <v>6899.2000000000007</v>
      </c>
      <c r="H2556" s="21">
        <v>801702</v>
      </c>
      <c r="I2556" s="21" t="s">
        <v>3905</v>
      </c>
      <c r="J2556" s="21">
        <v>1</v>
      </c>
      <c r="K2556" s="21">
        <v>1</v>
      </c>
      <c r="L2556" s="21">
        <f t="shared" si="263"/>
        <v>0</v>
      </c>
      <c r="M2556" s="21" t="s">
        <v>3366</v>
      </c>
      <c r="N2556" s="30">
        <v>45905</v>
      </c>
      <c r="O2556" s="48">
        <v>10640</v>
      </c>
      <c r="P2556" s="21" t="s">
        <v>2278</v>
      </c>
      <c r="Q2556" s="21" t="s">
        <v>1127</v>
      </c>
      <c r="R2556" s="21" t="s">
        <v>1127</v>
      </c>
      <c r="S2556" s="3">
        <v>4</v>
      </c>
      <c r="T2556" s="37"/>
      <c r="U2556" s="21" t="s">
        <v>18</v>
      </c>
      <c r="V2556" s="21" t="str">
        <f>VLOOKUP(P2556,'Customer List'!B:C,2,)</f>
        <v>GURUGRAM</v>
      </c>
      <c r="W2556" s="38"/>
      <c r="X2556" s="30">
        <f>IF(OR(R2556 = "PRIYANKA MADAM", R2556 = "DEEPAK", R2556 = "PORTER"),N2556,"")</f>
        <v>45905</v>
      </c>
      <c r="Y2556" s="21">
        <f t="shared" si="264"/>
        <v>0</v>
      </c>
      <c r="Z2556" s="21" t="str">
        <f t="shared" si="265"/>
        <v>Friday</v>
      </c>
      <c r="AA2556" s="21" t="str">
        <f t="shared" si="266"/>
        <v>Friday</v>
      </c>
      <c r="AB2556" s="21" t="str">
        <f>VLOOKUP(U2556,'Currency Sheet'!A:C,3,)</f>
        <v>DOLLAR</v>
      </c>
      <c r="AC2556" s="42" t="str">
        <f>VLOOKUP(P2556,'Customer List'!B:D,3,)</f>
        <v>Local</v>
      </c>
    </row>
    <row r="2557" spans="1:29" x14ac:dyDescent="0.25">
      <c r="A2557" s="21">
        <v>2556</v>
      </c>
      <c r="B2557" s="21" t="s">
        <v>3331</v>
      </c>
      <c r="C2557" s="30">
        <v>45898</v>
      </c>
      <c r="D2557" s="30">
        <v>45904</v>
      </c>
      <c r="E2557" s="47">
        <v>120.4</v>
      </c>
      <c r="F2557" s="47">
        <f t="shared" si="261"/>
        <v>10595.2</v>
      </c>
      <c r="G2557" s="48">
        <f t="shared" si="262"/>
        <v>10595.2</v>
      </c>
      <c r="H2557" s="21">
        <v>901523</v>
      </c>
      <c r="I2557" s="21" t="s">
        <v>3906</v>
      </c>
      <c r="J2557" s="21">
        <v>1</v>
      </c>
      <c r="K2557" s="21">
        <v>1</v>
      </c>
      <c r="L2557" s="21">
        <f t="shared" si="263"/>
        <v>0</v>
      </c>
      <c r="M2557" s="21" t="s">
        <v>3348</v>
      </c>
      <c r="N2557" s="30">
        <v>45906</v>
      </c>
      <c r="O2557" s="48">
        <v>18060</v>
      </c>
      <c r="P2557" s="21" t="s">
        <v>1895</v>
      </c>
      <c r="Q2557" s="21">
        <v>58155324894</v>
      </c>
      <c r="R2557" s="21" t="s">
        <v>40</v>
      </c>
      <c r="S2557" s="3">
        <v>4</v>
      </c>
      <c r="T2557" s="37"/>
      <c r="U2557" s="21" t="s">
        <v>18</v>
      </c>
      <c r="V2557" s="21" t="str">
        <f>VLOOKUP(P2557,'Customer List'!B:C,2,)</f>
        <v>Mumbai</v>
      </c>
      <c r="W2557" s="38"/>
      <c r="X2557" s="30">
        <v>45908</v>
      </c>
      <c r="Y2557" s="21">
        <f t="shared" si="264"/>
        <v>2</v>
      </c>
      <c r="Z2557" s="21" t="str">
        <f t="shared" si="265"/>
        <v>Saturday</v>
      </c>
      <c r="AA2557" s="21" t="str">
        <f t="shared" si="266"/>
        <v>Monday</v>
      </c>
      <c r="AB2557" s="21" t="str">
        <f>VLOOKUP(U2557,'Currency Sheet'!A:C,3,)</f>
        <v>DOLLAR</v>
      </c>
      <c r="AC2557" s="42" t="str">
        <f>VLOOKUP(P2557,'Customer List'!B:D,3,)</f>
        <v>OutStation</v>
      </c>
    </row>
    <row r="2558" spans="1:29" x14ac:dyDescent="0.25">
      <c r="A2558" s="21">
        <v>2557</v>
      </c>
      <c r="B2558" s="21">
        <v>178223</v>
      </c>
      <c r="C2558" s="30">
        <v>45902</v>
      </c>
      <c r="D2558" s="30">
        <v>45905</v>
      </c>
      <c r="E2558" s="47">
        <v>2558.8000000000002</v>
      </c>
      <c r="F2558" s="47">
        <f t="shared" si="261"/>
        <v>225174.40000000002</v>
      </c>
      <c r="G2558" s="48">
        <f t="shared" si="262"/>
        <v>225174.40000000002</v>
      </c>
      <c r="H2558" s="21" t="s">
        <v>3338</v>
      </c>
      <c r="I2558" s="21" t="s">
        <v>4152</v>
      </c>
      <c r="J2558" s="21">
        <v>1</v>
      </c>
      <c r="K2558" s="21">
        <v>1</v>
      </c>
      <c r="L2558" s="21">
        <f t="shared" si="263"/>
        <v>0</v>
      </c>
      <c r="M2558" s="21" t="s">
        <v>3370</v>
      </c>
      <c r="N2558" s="30">
        <v>45906</v>
      </c>
      <c r="O2558" s="48">
        <v>320871.59999999998</v>
      </c>
      <c r="P2558" s="21" t="s">
        <v>460</v>
      </c>
      <c r="Q2558" s="21">
        <v>58155320355</v>
      </c>
      <c r="R2558" s="21" t="s">
        <v>40</v>
      </c>
      <c r="S2558" s="3">
        <v>4</v>
      </c>
      <c r="T2558" s="37"/>
      <c r="U2558" s="21" t="s">
        <v>423</v>
      </c>
      <c r="V2558" s="21" t="str">
        <f>VLOOKUP(P2558,'Customer List'!B:C,2,)</f>
        <v>Hyderabad</v>
      </c>
      <c r="W2558" s="38"/>
      <c r="X2558" s="30">
        <v>45908</v>
      </c>
      <c r="Y2558" s="21">
        <f t="shared" si="264"/>
        <v>2</v>
      </c>
      <c r="Z2558" s="21" t="str">
        <f t="shared" si="265"/>
        <v>Saturday</v>
      </c>
      <c r="AA2558" s="21" t="str">
        <f t="shared" si="266"/>
        <v>Monday</v>
      </c>
      <c r="AB2558" s="21" t="str">
        <f>VLOOKUP(U2558,'Currency Sheet'!A:C,3,)</f>
        <v>DOLLAR</v>
      </c>
      <c r="AC2558" s="42" t="str">
        <f>VLOOKUP(P2558,'Customer List'!B:D,3,)</f>
        <v>OutStation</v>
      </c>
    </row>
    <row r="2559" spans="1:29" x14ac:dyDescent="0.25">
      <c r="A2559" s="21">
        <v>2558</v>
      </c>
      <c r="B2559" s="21">
        <v>178223</v>
      </c>
      <c r="C2559" s="30">
        <v>45902</v>
      </c>
      <c r="D2559" s="30">
        <v>45905</v>
      </c>
      <c r="E2559" s="47">
        <v>172</v>
      </c>
      <c r="F2559" s="47">
        <f t="shared" si="261"/>
        <v>15136</v>
      </c>
      <c r="G2559" s="48">
        <f t="shared" si="262"/>
        <v>15136</v>
      </c>
      <c r="H2559" s="21" t="s">
        <v>3339</v>
      </c>
      <c r="I2559" s="21" t="s">
        <v>4153</v>
      </c>
      <c r="J2559" s="21">
        <v>1</v>
      </c>
      <c r="K2559" s="21">
        <v>1</v>
      </c>
      <c r="L2559" s="21">
        <f t="shared" si="263"/>
        <v>0</v>
      </c>
      <c r="M2559" s="21" t="s">
        <v>3371</v>
      </c>
      <c r="N2559" s="30">
        <v>45906</v>
      </c>
      <c r="O2559" s="48">
        <v>12642</v>
      </c>
      <c r="P2559" s="21" t="s">
        <v>2069</v>
      </c>
      <c r="Q2559" s="21">
        <v>58155324010</v>
      </c>
      <c r="R2559" s="21" t="s">
        <v>40</v>
      </c>
      <c r="S2559" s="3">
        <v>4</v>
      </c>
      <c r="T2559" s="37"/>
      <c r="U2559" s="21" t="s">
        <v>423</v>
      </c>
      <c r="V2559" s="21" t="str">
        <f>VLOOKUP(P2559,'Customer List'!B:C,2,)</f>
        <v>Kolkata</v>
      </c>
      <c r="W2559" s="38"/>
      <c r="X2559" s="30">
        <v>45908</v>
      </c>
      <c r="Y2559" s="21">
        <f t="shared" si="264"/>
        <v>2</v>
      </c>
      <c r="Z2559" s="21" t="str">
        <f t="shared" si="265"/>
        <v>Saturday</v>
      </c>
      <c r="AA2559" s="21" t="str">
        <f t="shared" si="266"/>
        <v>Monday</v>
      </c>
      <c r="AB2559" s="21" t="str">
        <f>VLOOKUP(U2559,'Currency Sheet'!A:C,3,)</f>
        <v>DOLLAR</v>
      </c>
      <c r="AC2559" s="42" t="str">
        <f>VLOOKUP(P2559,'Customer List'!B:D,3,)</f>
        <v>OutStation</v>
      </c>
    </row>
    <row r="2560" spans="1:29" x14ac:dyDescent="0.25">
      <c r="A2560" s="21">
        <v>2559</v>
      </c>
      <c r="B2560" s="21">
        <v>178223</v>
      </c>
      <c r="C2560" s="30">
        <v>45902</v>
      </c>
      <c r="D2560" s="30">
        <v>45905</v>
      </c>
      <c r="E2560" s="47">
        <v>172</v>
      </c>
      <c r="F2560" s="47">
        <f t="shared" si="261"/>
        <v>15136</v>
      </c>
      <c r="G2560" s="48">
        <f t="shared" si="262"/>
        <v>15136</v>
      </c>
      <c r="H2560" s="21" t="s">
        <v>3340</v>
      </c>
      <c r="I2560" s="21" t="s">
        <v>4154</v>
      </c>
      <c r="J2560" s="21">
        <v>1</v>
      </c>
      <c r="K2560" s="21">
        <v>1</v>
      </c>
      <c r="L2560" s="21">
        <f t="shared" si="263"/>
        <v>0</v>
      </c>
      <c r="M2560" s="21" t="s">
        <v>3389</v>
      </c>
      <c r="N2560" s="30">
        <v>45908</v>
      </c>
      <c r="O2560" s="48">
        <v>12642</v>
      </c>
      <c r="P2560" s="21" t="s">
        <v>617</v>
      </c>
      <c r="Q2560" s="21">
        <v>58155355554</v>
      </c>
      <c r="R2560" s="21" t="s">
        <v>40</v>
      </c>
      <c r="S2560" s="3">
        <v>4</v>
      </c>
      <c r="T2560" s="37"/>
      <c r="U2560" s="21" t="s">
        <v>423</v>
      </c>
      <c r="V2560" s="21" t="str">
        <f>VLOOKUP(P2560,'Customer List'!B:C,2,)</f>
        <v>Bhuvneshwar</v>
      </c>
      <c r="W2560" s="38"/>
      <c r="X2560" s="30">
        <v>45910</v>
      </c>
      <c r="Y2560" s="21">
        <f t="shared" si="264"/>
        <v>2</v>
      </c>
      <c r="Z2560" s="21" t="str">
        <f t="shared" si="265"/>
        <v>Monday</v>
      </c>
      <c r="AA2560" s="21" t="str">
        <f t="shared" si="266"/>
        <v>Wednesday</v>
      </c>
      <c r="AB2560" s="21" t="str">
        <f>VLOOKUP(U2560,'Currency Sheet'!A:C,3,)</f>
        <v>DOLLAR</v>
      </c>
      <c r="AC2560" s="42" t="str">
        <f>VLOOKUP(P2560,'Customer List'!B:D,3,)</f>
        <v>OutStation</v>
      </c>
    </row>
    <row r="2561" spans="1:29" x14ac:dyDescent="0.25">
      <c r="A2561" s="21">
        <v>2560</v>
      </c>
      <c r="B2561" s="21">
        <v>20821</v>
      </c>
      <c r="C2561" s="30">
        <v>45902</v>
      </c>
      <c r="D2561" s="30">
        <v>45905</v>
      </c>
      <c r="E2561" s="47">
        <v>519.79999999999995</v>
      </c>
      <c r="F2561" s="47">
        <f t="shared" si="261"/>
        <v>45742.399999999994</v>
      </c>
      <c r="G2561" s="48">
        <f t="shared" si="262"/>
        <v>45742.399999999994</v>
      </c>
      <c r="H2561" s="21" t="s">
        <v>590</v>
      </c>
      <c r="I2561" s="21" t="s">
        <v>591</v>
      </c>
      <c r="J2561" s="21">
        <v>1</v>
      </c>
      <c r="K2561" s="21">
        <v>1</v>
      </c>
      <c r="L2561" s="21">
        <f t="shared" si="263"/>
        <v>0</v>
      </c>
      <c r="M2561" s="21" t="s">
        <v>3369</v>
      </c>
      <c r="N2561" s="30">
        <v>45906</v>
      </c>
      <c r="O2561" s="48">
        <v>64355.199999999997</v>
      </c>
      <c r="P2561" s="21" t="s">
        <v>460</v>
      </c>
      <c r="Q2561" s="21">
        <v>58155320355</v>
      </c>
      <c r="R2561" s="21" t="s">
        <v>40</v>
      </c>
      <c r="S2561" s="3">
        <v>-20</v>
      </c>
      <c r="T2561" s="37"/>
      <c r="U2561" s="21" t="s">
        <v>611</v>
      </c>
      <c r="V2561" s="21" t="str">
        <f>VLOOKUP(P2561,'Customer List'!B:C,2,)</f>
        <v>Hyderabad</v>
      </c>
      <c r="W2561" s="38"/>
      <c r="X2561" s="30">
        <v>45908</v>
      </c>
      <c r="Y2561" s="21">
        <f t="shared" si="264"/>
        <v>2</v>
      </c>
      <c r="Z2561" s="21" t="str">
        <f t="shared" si="265"/>
        <v>Saturday</v>
      </c>
      <c r="AA2561" s="21" t="str">
        <f t="shared" si="266"/>
        <v>Monday</v>
      </c>
      <c r="AB2561" s="21" t="str">
        <f>VLOOKUP(U2561,'Currency Sheet'!A:C,3,)</f>
        <v>DOLLAR</v>
      </c>
      <c r="AC2561" s="42" t="str">
        <f>VLOOKUP(P2561,'Customer List'!B:D,3,)</f>
        <v>OutStation</v>
      </c>
    </row>
    <row r="2562" spans="1:29" x14ac:dyDescent="0.25">
      <c r="A2562" s="21">
        <v>2561</v>
      </c>
      <c r="B2562" s="21" t="s">
        <v>3341</v>
      </c>
      <c r="C2562" s="30">
        <v>45902</v>
      </c>
      <c r="D2562" s="30">
        <v>45905</v>
      </c>
      <c r="E2562" s="47">
        <v>514.5</v>
      </c>
      <c r="F2562" s="47">
        <f t="shared" si="261"/>
        <v>45276</v>
      </c>
      <c r="G2562" s="48">
        <f t="shared" si="262"/>
        <v>45276</v>
      </c>
      <c r="H2562" s="21" t="s">
        <v>3342</v>
      </c>
      <c r="I2562" s="21" t="s">
        <v>4155</v>
      </c>
      <c r="J2562" s="21">
        <v>1</v>
      </c>
      <c r="K2562" s="21">
        <v>1</v>
      </c>
      <c r="L2562" s="21">
        <f t="shared" si="263"/>
        <v>0</v>
      </c>
      <c r="M2562" s="21" t="s">
        <v>3399</v>
      </c>
      <c r="N2562" s="30">
        <v>45908</v>
      </c>
      <c r="O2562" s="48">
        <v>72030</v>
      </c>
      <c r="P2562" s="21" t="s">
        <v>944</v>
      </c>
      <c r="Q2562" s="21">
        <v>58155356346</v>
      </c>
      <c r="R2562" s="21" t="s">
        <v>40</v>
      </c>
      <c r="S2562" s="3">
        <v>4</v>
      </c>
      <c r="T2562" s="37"/>
      <c r="U2562" s="21" t="s">
        <v>3344</v>
      </c>
      <c r="V2562" s="21" t="str">
        <f>VLOOKUP(P2562,'Customer List'!B:C,2,)</f>
        <v>Banglore</v>
      </c>
      <c r="W2562" s="38"/>
      <c r="X2562" s="30">
        <v>45909</v>
      </c>
      <c r="Y2562" s="21">
        <f t="shared" si="264"/>
        <v>1</v>
      </c>
      <c r="Z2562" s="21" t="str">
        <f t="shared" si="265"/>
        <v>Monday</v>
      </c>
      <c r="AA2562" s="21" t="str">
        <f t="shared" si="266"/>
        <v>Tuesday</v>
      </c>
      <c r="AB2562" s="21" t="str">
        <f>VLOOKUP(U2562,'Currency Sheet'!A:C,3,)</f>
        <v>DOLLAR</v>
      </c>
      <c r="AC2562" s="42" t="str">
        <f>VLOOKUP(P2562,'Customer List'!B:D,3,)</f>
        <v>OutStation</v>
      </c>
    </row>
    <row r="2563" spans="1:29" x14ac:dyDescent="0.25">
      <c r="A2563" s="21">
        <v>2562</v>
      </c>
      <c r="B2563" s="21" t="s">
        <v>3379</v>
      </c>
      <c r="C2563" s="30">
        <v>45902</v>
      </c>
      <c r="D2563" s="30">
        <v>45908</v>
      </c>
      <c r="E2563" s="47">
        <v>50</v>
      </c>
      <c r="F2563" s="47">
        <f t="shared" ref="F2563:F2626" si="267">IF(AB2563="DOLLAR",E2563*88,E2563)</f>
        <v>4400</v>
      </c>
      <c r="G2563" s="48">
        <f t="shared" ref="G2563:G2626" si="268">F2563*J2563</f>
        <v>4400</v>
      </c>
      <c r="H2563" s="21" t="s">
        <v>3380</v>
      </c>
      <c r="I2563" s="21"/>
      <c r="J2563" s="21">
        <v>1</v>
      </c>
      <c r="K2563" s="21">
        <v>1</v>
      </c>
      <c r="L2563" s="21">
        <f t="shared" ref="L2563:L2626" si="269">J2563-K2563</f>
        <v>0</v>
      </c>
      <c r="M2563" s="21" t="s">
        <v>3396</v>
      </c>
      <c r="N2563" s="30">
        <v>45908</v>
      </c>
      <c r="O2563" s="48">
        <v>7000</v>
      </c>
      <c r="P2563" s="21" t="s">
        <v>172</v>
      </c>
      <c r="Q2563" s="21">
        <v>58155355834</v>
      </c>
      <c r="R2563" s="21" t="s">
        <v>40</v>
      </c>
      <c r="S2563" s="3">
        <v>-20</v>
      </c>
      <c r="T2563" s="37"/>
      <c r="U2563" s="21" t="s">
        <v>575</v>
      </c>
      <c r="V2563" s="21" t="str">
        <f>VLOOKUP(P2563,'Customer List'!B:C,2,)</f>
        <v>Kolkata</v>
      </c>
      <c r="W2563" s="38"/>
      <c r="X2563" s="30">
        <v>45909</v>
      </c>
      <c r="Y2563" s="21">
        <f t="shared" ref="Y2563:Y2626" si="270">IF(X2563="", "", X2563-N2563)</f>
        <v>1</v>
      </c>
      <c r="Z2563" s="21" t="str">
        <f t="shared" ref="Z2563:Z2626" si="271">IF(N2563="", "", TEXT(N2563, "dddd"))</f>
        <v>Monday</v>
      </c>
      <c r="AA2563" s="21" t="str">
        <f t="shared" ref="AA2563:AA2626" si="272">IF(X2563="", "", TEXT(X2563, "dddd"))</f>
        <v>Tuesday</v>
      </c>
      <c r="AB2563" s="21" t="str">
        <f>VLOOKUP(U2563,'Currency Sheet'!A:C,3,)</f>
        <v>DOLLAR</v>
      </c>
      <c r="AC2563" s="42" t="str">
        <f>VLOOKUP(P2563,'Customer List'!B:D,3,)</f>
        <v>OutStation</v>
      </c>
    </row>
    <row r="2564" spans="1:29" x14ac:dyDescent="0.25">
      <c r="A2564" s="21">
        <v>2563</v>
      </c>
      <c r="B2564" s="21" t="s">
        <v>3379</v>
      </c>
      <c r="C2564" s="30">
        <v>45902</v>
      </c>
      <c r="D2564" s="30">
        <v>45908</v>
      </c>
      <c r="E2564" s="47">
        <v>50</v>
      </c>
      <c r="F2564" s="47">
        <f t="shared" si="267"/>
        <v>4400</v>
      </c>
      <c r="G2564" s="48">
        <f t="shared" si="268"/>
        <v>4400</v>
      </c>
      <c r="H2564" s="21" t="s">
        <v>3381</v>
      </c>
      <c r="I2564" s="21"/>
      <c r="J2564" s="21">
        <v>1</v>
      </c>
      <c r="K2564" s="21">
        <v>1</v>
      </c>
      <c r="L2564" s="21">
        <f t="shared" si="269"/>
        <v>0</v>
      </c>
      <c r="M2564" s="21" t="s">
        <v>3396</v>
      </c>
      <c r="N2564" s="30">
        <v>45908</v>
      </c>
      <c r="O2564" s="48">
        <v>7000</v>
      </c>
      <c r="P2564" s="21" t="s">
        <v>172</v>
      </c>
      <c r="Q2564" s="21">
        <v>58155355834</v>
      </c>
      <c r="R2564" s="21" t="s">
        <v>40</v>
      </c>
      <c r="S2564" s="3">
        <v>-20</v>
      </c>
      <c r="T2564" s="37"/>
      <c r="U2564" s="21" t="s">
        <v>575</v>
      </c>
      <c r="V2564" s="21" t="str">
        <f>VLOOKUP(P2564,'Customer List'!B:C,2,)</f>
        <v>Kolkata</v>
      </c>
      <c r="W2564" s="38"/>
      <c r="X2564" s="30">
        <v>45909</v>
      </c>
      <c r="Y2564" s="21">
        <f t="shared" si="270"/>
        <v>1</v>
      </c>
      <c r="Z2564" s="21" t="str">
        <f t="shared" si="271"/>
        <v>Monday</v>
      </c>
      <c r="AA2564" s="21" t="str">
        <f t="shared" si="272"/>
        <v>Tuesday</v>
      </c>
      <c r="AB2564" s="21" t="str">
        <f>VLOOKUP(U2564,'Currency Sheet'!A:C,3,)</f>
        <v>DOLLAR</v>
      </c>
      <c r="AC2564" s="42" t="str">
        <f>VLOOKUP(P2564,'Customer List'!B:D,3,)</f>
        <v>OutStation</v>
      </c>
    </row>
    <row r="2565" spans="1:29" x14ac:dyDescent="0.25">
      <c r="A2565" s="21">
        <v>2564</v>
      </c>
      <c r="B2565" s="21" t="s">
        <v>3375</v>
      </c>
      <c r="C2565" s="30">
        <v>45903</v>
      </c>
      <c r="D2565" s="30">
        <v>45908</v>
      </c>
      <c r="E2565" s="47">
        <v>40.799999999999997</v>
      </c>
      <c r="F2565" s="47">
        <f t="shared" si="267"/>
        <v>3590.3999999999996</v>
      </c>
      <c r="G2565" s="48">
        <f t="shared" si="268"/>
        <v>3590.3999999999996</v>
      </c>
      <c r="H2565" s="21" t="s">
        <v>3376</v>
      </c>
      <c r="I2565" s="21" t="s">
        <v>4157</v>
      </c>
      <c r="J2565" s="21">
        <v>1</v>
      </c>
      <c r="K2565" s="21">
        <v>1</v>
      </c>
      <c r="L2565" s="21">
        <f t="shared" si="269"/>
        <v>0</v>
      </c>
      <c r="M2565" s="21" t="s">
        <v>3386</v>
      </c>
      <c r="N2565" s="30">
        <v>45908</v>
      </c>
      <c r="O2565" s="48">
        <v>6165.9</v>
      </c>
      <c r="P2565" s="21" t="s">
        <v>3377</v>
      </c>
      <c r="Q2565" s="21">
        <v>58155354983</v>
      </c>
      <c r="R2565" s="21" t="s">
        <v>40</v>
      </c>
      <c r="S2565" s="3" t="s">
        <v>299</v>
      </c>
      <c r="T2565" s="37"/>
      <c r="U2565" s="21" t="s">
        <v>507</v>
      </c>
      <c r="V2565" s="21" t="str">
        <f>VLOOKUP(P2565,'Customer List'!B:C,2,)</f>
        <v>Chennai</v>
      </c>
      <c r="W2565" s="38"/>
      <c r="X2565" s="30">
        <v>45910</v>
      </c>
      <c r="Y2565" s="21">
        <f t="shared" si="270"/>
        <v>2</v>
      </c>
      <c r="Z2565" s="21" t="str">
        <f t="shared" si="271"/>
        <v>Monday</v>
      </c>
      <c r="AA2565" s="21" t="str">
        <f t="shared" si="272"/>
        <v>Wednesday</v>
      </c>
      <c r="AB2565" s="21" t="str">
        <f>VLOOKUP(U2565,'Currency Sheet'!A:C,3,)</f>
        <v>DOLLAR</v>
      </c>
      <c r="AC2565" s="42" t="str">
        <f>VLOOKUP(P2565,'Customer List'!B:D,3,)</f>
        <v>OutStation</v>
      </c>
    </row>
    <row r="2566" spans="1:29" x14ac:dyDescent="0.25">
      <c r="A2566" s="21">
        <v>2565</v>
      </c>
      <c r="B2566" s="21" t="s">
        <v>3375</v>
      </c>
      <c r="C2566" s="30">
        <v>45903</v>
      </c>
      <c r="D2566" s="30">
        <v>45908</v>
      </c>
      <c r="E2566" s="47">
        <v>44.8</v>
      </c>
      <c r="F2566" s="47">
        <f t="shared" si="267"/>
        <v>3942.3999999999996</v>
      </c>
      <c r="G2566" s="48">
        <f t="shared" si="268"/>
        <v>7884.7999999999993</v>
      </c>
      <c r="H2566" s="21" t="s">
        <v>679</v>
      </c>
      <c r="I2566" s="21" t="s">
        <v>4117</v>
      </c>
      <c r="J2566" s="21">
        <v>2</v>
      </c>
      <c r="K2566" s="21">
        <v>2</v>
      </c>
      <c r="L2566" s="21">
        <f t="shared" si="269"/>
        <v>0</v>
      </c>
      <c r="M2566" s="21" t="s">
        <v>3388</v>
      </c>
      <c r="N2566" s="30">
        <v>45908</v>
      </c>
      <c r="O2566" s="48">
        <v>12555</v>
      </c>
      <c r="P2566" s="21" t="s">
        <v>2488</v>
      </c>
      <c r="Q2566" s="21">
        <v>58155354832</v>
      </c>
      <c r="R2566" s="21" t="s">
        <v>40</v>
      </c>
      <c r="S2566" s="3" t="s">
        <v>299</v>
      </c>
      <c r="T2566" s="37"/>
      <c r="U2566" s="21" t="s">
        <v>507</v>
      </c>
      <c r="V2566" s="21" t="str">
        <f>VLOOKUP(P2566,'Customer List'!B:C,2,)</f>
        <v>Chennai</v>
      </c>
      <c r="W2566" s="38"/>
      <c r="X2566" s="30">
        <v>45909</v>
      </c>
      <c r="Y2566" s="21">
        <f t="shared" si="270"/>
        <v>1</v>
      </c>
      <c r="Z2566" s="21" t="str">
        <f t="shared" si="271"/>
        <v>Monday</v>
      </c>
      <c r="AA2566" s="21" t="str">
        <f t="shared" si="272"/>
        <v>Tuesday</v>
      </c>
      <c r="AB2566" s="21" t="str">
        <f>VLOOKUP(U2566,'Currency Sheet'!A:C,3,)</f>
        <v>DOLLAR</v>
      </c>
      <c r="AC2566" s="42" t="str">
        <f>VLOOKUP(P2566,'Customer List'!B:D,3,)</f>
        <v>OutStation</v>
      </c>
    </row>
    <row r="2567" spans="1:29" x14ac:dyDescent="0.25">
      <c r="A2567" s="21">
        <v>2566</v>
      </c>
      <c r="B2567" s="21" t="s">
        <v>3341</v>
      </c>
      <c r="C2567" s="30">
        <v>45902</v>
      </c>
      <c r="D2567" s="30">
        <v>45908</v>
      </c>
      <c r="E2567" s="47">
        <v>1883</v>
      </c>
      <c r="F2567" s="47">
        <f t="shared" si="267"/>
        <v>165704</v>
      </c>
      <c r="G2567" s="48">
        <f t="shared" si="268"/>
        <v>165704</v>
      </c>
      <c r="H2567" s="21" t="s">
        <v>3343</v>
      </c>
      <c r="I2567" s="21" t="s">
        <v>4156</v>
      </c>
      <c r="J2567" s="21">
        <v>1</v>
      </c>
      <c r="K2567" s="21">
        <v>1</v>
      </c>
      <c r="L2567" s="21">
        <f t="shared" si="269"/>
        <v>0</v>
      </c>
      <c r="M2567" s="21" t="s">
        <v>3390</v>
      </c>
      <c r="N2567" s="30">
        <v>45908</v>
      </c>
      <c r="O2567" s="48">
        <v>282450</v>
      </c>
      <c r="P2567" s="21" t="s">
        <v>898</v>
      </c>
      <c r="Q2567" s="21">
        <v>58155355355</v>
      </c>
      <c r="R2567" s="21" t="s">
        <v>40</v>
      </c>
      <c r="S2567" s="3">
        <v>4</v>
      </c>
      <c r="T2567" s="37"/>
      <c r="U2567" s="21" t="s">
        <v>3344</v>
      </c>
      <c r="V2567" s="21" t="str">
        <f>VLOOKUP(P2567,'Customer List'!B:C,2,)</f>
        <v>Mumbai</v>
      </c>
      <c r="W2567" s="38"/>
      <c r="X2567" s="30">
        <v>45909</v>
      </c>
      <c r="Y2567" s="21">
        <f t="shared" si="270"/>
        <v>1</v>
      </c>
      <c r="Z2567" s="21" t="str">
        <f t="shared" si="271"/>
        <v>Monday</v>
      </c>
      <c r="AA2567" s="21" t="str">
        <f t="shared" si="272"/>
        <v>Tuesday</v>
      </c>
      <c r="AB2567" s="21" t="str">
        <f>VLOOKUP(U2567,'Currency Sheet'!A:C,3,)</f>
        <v>DOLLAR</v>
      </c>
      <c r="AC2567" s="42" t="str">
        <f>VLOOKUP(P2567,'Customer List'!B:D,3,)</f>
        <v>OutStation</v>
      </c>
    </row>
    <row r="2568" spans="1:29" x14ac:dyDescent="0.25">
      <c r="A2568" s="21">
        <v>2567</v>
      </c>
      <c r="B2568" s="21" t="s">
        <v>3418</v>
      </c>
      <c r="C2568" s="30">
        <v>45905</v>
      </c>
      <c r="D2568" s="30">
        <v>45910</v>
      </c>
      <c r="E2568" s="47">
        <v>65.8</v>
      </c>
      <c r="F2568" s="47">
        <f t="shared" si="267"/>
        <v>5790.4</v>
      </c>
      <c r="G2568" s="48">
        <f t="shared" si="268"/>
        <v>5790.4</v>
      </c>
      <c r="H2568" s="21">
        <v>100429</v>
      </c>
      <c r="I2568" s="21" t="s">
        <v>3907</v>
      </c>
      <c r="J2568" s="21">
        <v>1</v>
      </c>
      <c r="K2568" s="21">
        <v>1</v>
      </c>
      <c r="L2568" s="21">
        <f t="shared" si="269"/>
        <v>0</v>
      </c>
      <c r="M2568" s="21" t="s">
        <v>3517</v>
      </c>
      <c r="N2568" s="30">
        <v>45913</v>
      </c>
      <c r="O2568" s="48">
        <v>8037</v>
      </c>
      <c r="P2568" s="21" t="s">
        <v>617</v>
      </c>
      <c r="Q2568" s="21">
        <v>58155620725</v>
      </c>
      <c r="R2568" s="21" t="s">
        <v>40</v>
      </c>
      <c r="S2568" s="3">
        <v>4</v>
      </c>
      <c r="T2568" s="37"/>
      <c r="U2568" s="21" t="s">
        <v>18</v>
      </c>
      <c r="V2568" s="21" t="str">
        <f>VLOOKUP(P2568,'Customer List'!B:C,2,)</f>
        <v>Bhuvneshwar</v>
      </c>
      <c r="W2568" s="38"/>
      <c r="X2568" s="30">
        <v>45915</v>
      </c>
      <c r="Y2568" s="21">
        <f t="shared" si="270"/>
        <v>2</v>
      </c>
      <c r="Z2568" s="21" t="str">
        <f t="shared" si="271"/>
        <v>Saturday</v>
      </c>
      <c r="AA2568" s="21" t="str">
        <f t="shared" si="272"/>
        <v>Monday</v>
      </c>
      <c r="AB2568" s="21" t="str">
        <f>VLOOKUP(U2568,'Currency Sheet'!A:C,3,)</f>
        <v>DOLLAR</v>
      </c>
      <c r="AC2568" s="42" t="str">
        <f>VLOOKUP(P2568,'Customer List'!B:D,3,)</f>
        <v>OutStation</v>
      </c>
    </row>
    <row r="2569" spans="1:29" x14ac:dyDescent="0.25">
      <c r="A2569" s="21">
        <v>2568</v>
      </c>
      <c r="B2569" s="21" t="s">
        <v>3418</v>
      </c>
      <c r="C2569" s="30">
        <v>45905</v>
      </c>
      <c r="D2569" s="30">
        <v>45910</v>
      </c>
      <c r="E2569" s="47">
        <v>61.6</v>
      </c>
      <c r="F2569" s="47">
        <f t="shared" si="267"/>
        <v>5420.8</v>
      </c>
      <c r="G2569" s="48">
        <f t="shared" si="268"/>
        <v>5420.8</v>
      </c>
      <c r="H2569" s="21">
        <v>100527</v>
      </c>
      <c r="I2569" s="21" t="s">
        <v>3908</v>
      </c>
      <c r="J2569" s="21">
        <v>1</v>
      </c>
      <c r="K2569" s="21">
        <v>1</v>
      </c>
      <c r="L2569" s="21">
        <f t="shared" si="269"/>
        <v>0</v>
      </c>
      <c r="M2569" s="21" t="s">
        <v>3613</v>
      </c>
      <c r="N2569" s="30">
        <v>45917</v>
      </c>
      <c r="O2569" s="48">
        <v>7106</v>
      </c>
      <c r="P2569" s="21" t="s">
        <v>42</v>
      </c>
      <c r="Q2569" s="21" t="s">
        <v>636</v>
      </c>
      <c r="R2569" s="21" t="s">
        <v>723</v>
      </c>
      <c r="S2569" s="3">
        <v>4</v>
      </c>
      <c r="T2569" s="37"/>
      <c r="U2569" s="21" t="s">
        <v>18</v>
      </c>
      <c r="V2569" s="21" t="str">
        <f>VLOOKUP(P2569,'Customer List'!B:C,2,)</f>
        <v>Faridabad</v>
      </c>
      <c r="W2569" s="38"/>
      <c r="X2569" s="30">
        <f>IF(OR(R2569 = "PRIYANKA MADAM", R2569 = "DEEPAK", R2569 = "PORTER"),N2569,"")</f>
        <v>45917</v>
      </c>
      <c r="Y2569" s="21">
        <f t="shared" si="270"/>
        <v>0</v>
      </c>
      <c r="Z2569" s="21" t="str">
        <f t="shared" si="271"/>
        <v>Wednesday</v>
      </c>
      <c r="AA2569" s="21" t="str">
        <f t="shared" si="272"/>
        <v>Wednesday</v>
      </c>
      <c r="AB2569" s="21" t="str">
        <f>VLOOKUP(U2569,'Currency Sheet'!A:C,3,)</f>
        <v>DOLLAR</v>
      </c>
      <c r="AC2569" s="42" t="str">
        <f>VLOOKUP(P2569,'Customer List'!B:D,3,)</f>
        <v>Local</v>
      </c>
    </row>
    <row r="2570" spans="1:29" x14ac:dyDescent="0.25">
      <c r="A2570" s="21">
        <v>2569</v>
      </c>
      <c r="B2570" s="21" t="s">
        <v>3418</v>
      </c>
      <c r="C2570" s="30">
        <v>45905</v>
      </c>
      <c r="D2570" s="30">
        <v>45910</v>
      </c>
      <c r="E2570" s="47">
        <v>156.75</v>
      </c>
      <c r="F2570" s="47">
        <f t="shared" si="267"/>
        <v>13794</v>
      </c>
      <c r="G2570" s="48">
        <f t="shared" si="268"/>
        <v>13794</v>
      </c>
      <c r="H2570" s="21">
        <v>100747</v>
      </c>
      <c r="I2570" s="21" t="s">
        <v>3909</v>
      </c>
      <c r="J2570" s="21">
        <v>1</v>
      </c>
      <c r="K2570" s="21">
        <v>1</v>
      </c>
      <c r="L2570" s="21">
        <f t="shared" si="269"/>
        <v>0</v>
      </c>
      <c r="M2570" s="21" t="s">
        <v>3517</v>
      </c>
      <c r="N2570" s="30">
        <v>45913</v>
      </c>
      <c r="O2570" s="48">
        <v>17869.5</v>
      </c>
      <c r="P2570" s="21" t="s">
        <v>617</v>
      </c>
      <c r="Q2570" s="21">
        <v>58155620725</v>
      </c>
      <c r="R2570" s="21" t="s">
        <v>40</v>
      </c>
      <c r="S2570" s="3">
        <v>4</v>
      </c>
      <c r="T2570" s="37"/>
      <c r="U2570" s="21" t="s">
        <v>18</v>
      </c>
      <c r="V2570" s="21" t="str">
        <f>VLOOKUP(P2570,'Customer List'!B:C,2,)</f>
        <v>Bhuvneshwar</v>
      </c>
      <c r="W2570" s="38"/>
      <c r="X2570" s="30">
        <v>45915</v>
      </c>
      <c r="Y2570" s="21">
        <f t="shared" si="270"/>
        <v>2</v>
      </c>
      <c r="Z2570" s="21" t="str">
        <f t="shared" si="271"/>
        <v>Saturday</v>
      </c>
      <c r="AA2570" s="21" t="str">
        <f t="shared" si="272"/>
        <v>Monday</v>
      </c>
      <c r="AB2570" s="21" t="str">
        <f>VLOOKUP(U2570,'Currency Sheet'!A:C,3,)</f>
        <v>DOLLAR</v>
      </c>
      <c r="AC2570" s="42" t="str">
        <f>VLOOKUP(P2570,'Customer List'!B:D,3,)</f>
        <v>OutStation</v>
      </c>
    </row>
    <row r="2571" spans="1:29" x14ac:dyDescent="0.25">
      <c r="A2571" s="21">
        <v>2570</v>
      </c>
      <c r="B2571" s="21" t="s">
        <v>3418</v>
      </c>
      <c r="C2571" s="30">
        <v>45905</v>
      </c>
      <c r="D2571" s="30">
        <v>45910</v>
      </c>
      <c r="E2571" s="47">
        <v>73.5</v>
      </c>
      <c r="F2571" s="47">
        <f t="shared" si="267"/>
        <v>6468</v>
      </c>
      <c r="G2571" s="48">
        <f t="shared" si="268"/>
        <v>6468</v>
      </c>
      <c r="H2571" s="21">
        <v>101212</v>
      </c>
      <c r="I2571" s="21" t="s">
        <v>3910</v>
      </c>
      <c r="J2571" s="21">
        <v>1</v>
      </c>
      <c r="K2571" s="21">
        <v>1</v>
      </c>
      <c r="L2571" s="21">
        <f t="shared" si="269"/>
        <v>0</v>
      </c>
      <c r="M2571" s="21" t="s">
        <v>3510</v>
      </c>
      <c r="N2571" s="30">
        <v>45913</v>
      </c>
      <c r="O2571" s="48">
        <v>11718</v>
      </c>
      <c r="P2571" s="21" t="s">
        <v>3419</v>
      </c>
      <c r="Q2571" s="21">
        <v>58155615291</v>
      </c>
      <c r="R2571" s="21" t="s">
        <v>40</v>
      </c>
      <c r="S2571" s="3">
        <v>4</v>
      </c>
      <c r="T2571" s="37"/>
      <c r="U2571" s="21" t="s">
        <v>18</v>
      </c>
      <c r="V2571" s="21" t="str">
        <f>VLOOKUP(P2571,'Customer List'!B:C,2,)</f>
        <v>BANGALORE</v>
      </c>
      <c r="W2571" s="38"/>
      <c r="X2571" s="30">
        <v>45915</v>
      </c>
      <c r="Y2571" s="21">
        <f t="shared" si="270"/>
        <v>2</v>
      </c>
      <c r="Z2571" s="21" t="str">
        <f t="shared" si="271"/>
        <v>Saturday</v>
      </c>
      <c r="AA2571" s="21" t="str">
        <f t="shared" si="272"/>
        <v>Monday</v>
      </c>
      <c r="AB2571" s="21" t="str">
        <f>VLOOKUP(U2571,'Currency Sheet'!A:C,3,)</f>
        <v>DOLLAR</v>
      </c>
      <c r="AC2571" s="42" t="str">
        <f>VLOOKUP(P2571,'Customer List'!B:D,3,)</f>
        <v>OutStation</v>
      </c>
    </row>
    <row r="2572" spans="1:29" x14ac:dyDescent="0.25">
      <c r="A2572" s="21">
        <v>2571</v>
      </c>
      <c r="B2572" s="21" t="s">
        <v>3418</v>
      </c>
      <c r="C2572" s="30">
        <v>45905</v>
      </c>
      <c r="D2572" s="30">
        <v>45910</v>
      </c>
      <c r="E2572" s="47">
        <v>25.2</v>
      </c>
      <c r="F2572" s="47">
        <f t="shared" si="267"/>
        <v>2217.6</v>
      </c>
      <c r="G2572" s="48">
        <f t="shared" si="268"/>
        <v>2217.6</v>
      </c>
      <c r="H2572" s="21">
        <v>101301</v>
      </c>
      <c r="I2572" s="21" t="s">
        <v>3911</v>
      </c>
      <c r="J2572" s="21">
        <v>1</v>
      </c>
      <c r="K2572" s="21">
        <v>1</v>
      </c>
      <c r="L2572" s="21">
        <f t="shared" si="269"/>
        <v>0</v>
      </c>
      <c r="M2572" s="21" t="s">
        <v>3536</v>
      </c>
      <c r="N2572" s="30">
        <v>45915</v>
      </c>
      <c r="O2572" s="48">
        <v>4464</v>
      </c>
      <c r="P2572" s="21" t="s">
        <v>3420</v>
      </c>
      <c r="Q2572" s="21" t="s">
        <v>636</v>
      </c>
      <c r="R2572" s="21" t="s">
        <v>637</v>
      </c>
      <c r="S2572" s="3">
        <v>4</v>
      </c>
      <c r="T2572" s="37"/>
      <c r="U2572" s="21" t="s">
        <v>18</v>
      </c>
      <c r="V2572" s="21" t="str">
        <f>VLOOKUP(P2572,'Customer List'!B:C,2,)</f>
        <v>DELHI</v>
      </c>
      <c r="W2572" s="38"/>
      <c r="X2572" s="30">
        <f>IF(OR(R2572 = "PRIYANKA MADAM", R2572 = "DEEPAK", R2572 = "PORTER"),N2572,"")</f>
        <v>45915</v>
      </c>
      <c r="Y2572" s="21">
        <f t="shared" si="270"/>
        <v>0</v>
      </c>
      <c r="Z2572" s="21" t="str">
        <f t="shared" si="271"/>
        <v>Monday</v>
      </c>
      <c r="AA2572" s="21" t="str">
        <f t="shared" si="272"/>
        <v>Monday</v>
      </c>
      <c r="AB2572" s="21" t="str">
        <f>VLOOKUP(U2572,'Currency Sheet'!A:C,3,)</f>
        <v>DOLLAR</v>
      </c>
      <c r="AC2572" s="42" t="str">
        <f>VLOOKUP(P2572,'Customer List'!B:D,3,)</f>
        <v>Local</v>
      </c>
    </row>
    <row r="2573" spans="1:29" x14ac:dyDescent="0.25">
      <c r="A2573" s="21">
        <v>2572</v>
      </c>
      <c r="B2573" s="21" t="s">
        <v>3418</v>
      </c>
      <c r="C2573" s="30">
        <v>45905</v>
      </c>
      <c r="D2573" s="30">
        <v>45910</v>
      </c>
      <c r="E2573" s="47">
        <v>86.8</v>
      </c>
      <c r="F2573" s="47">
        <f t="shared" si="267"/>
        <v>7638.4</v>
      </c>
      <c r="G2573" s="48">
        <f t="shared" si="268"/>
        <v>7638.4</v>
      </c>
      <c r="H2573" s="21">
        <v>101911</v>
      </c>
      <c r="I2573" s="21" t="s">
        <v>3912</v>
      </c>
      <c r="J2573" s="21">
        <v>1</v>
      </c>
      <c r="K2573" s="21">
        <v>1</v>
      </c>
      <c r="L2573" s="21">
        <f t="shared" si="269"/>
        <v>0</v>
      </c>
      <c r="M2573" s="21" t="s">
        <v>3585</v>
      </c>
      <c r="N2573" s="30">
        <v>45917</v>
      </c>
      <c r="O2573" s="48">
        <v>18259</v>
      </c>
      <c r="P2573" s="21" t="s">
        <v>30</v>
      </c>
      <c r="Q2573" s="21" t="s">
        <v>5959</v>
      </c>
      <c r="R2573" s="21" t="s">
        <v>637</v>
      </c>
      <c r="S2573" s="3">
        <v>4</v>
      </c>
      <c r="T2573" s="37"/>
      <c r="U2573" s="21" t="s">
        <v>18</v>
      </c>
      <c r="V2573" s="21" t="str">
        <f>VLOOKUP(P2573,'Customer List'!B:C,2,)</f>
        <v>Delhi</v>
      </c>
      <c r="W2573" s="38"/>
      <c r="X2573" s="30">
        <f>IF(OR(R2573 = "PRIYANKA MADAM", R2573 = "DEEPAK", R2573 = "PORTER"),N2573,"")</f>
        <v>45917</v>
      </c>
      <c r="Y2573" s="21">
        <f t="shared" si="270"/>
        <v>0</v>
      </c>
      <c r="Z2573" s="21" t="str">
        <f t="shared" si="271"/>
        <v>Wednesday</v>
      </c>
      <c r="AA2573" s="21" t="str">
        <f t="shared" si="272"/>
        <v>Wednesday</v>
      </c>
      <c r="AB2573" s="21" t="str">
        <f>VLOOKUP(U2573,'Currency Sheet'!A:C,3,)</f>
        <v>DOLLAR</v>
      </c>
      <c r="AC2573" s="42" t="str">
        <f>VLOOKUP(P2573,'Customer List'!B:D,3,)</f>
        <v>Local</v>
      </c>
    </row>
    <row r="2574" spans="1:29" x14ac:dyDescent="0.25">
      <c r="A2574" s="21">
        <v>2573</v>
      </c>
      <c r="B2574" s="21" t="s">
        <v>3418</v>
      </c>
      <c r="C2574" s="30">
        <v>45905</v>
      </c>
      <c r="D2574" s="30">
        <v>45910</v>
      </c>
      <c r="E2574" s="47">
        <v>109.2</v>
      </c>
      <c r="F2574" s="47">
        <f t="shared" si="267"/>
        <v>9609.6</v>
      </c>
      <c r="G2574" s="48">
        <f t="shared" si="268"/>
        <v>9609.6</v>
      </c>
      <c r="H2574" s="21">
        <v>102012</v>
      </c>
      <c r="I2574" s="21" t="s">
        <v>3913</v>
      </c>
      <c r="J2574" s="21">
        <v>1</v>
      </c>
      <c r="K2574" s="21">
        <v>1</v>
      </c>
      <c r="L2574" s="21">
        <f t="shared" si="269"/>
        <v>0</v>
      </c>
      <c r="M2574" s="21" t="s">
        <v>3515</v>
      </c>
      <c r="N2574" s="30">
        <v>45913</v>
      </c>
      <c r="O2574" s="48">
        <v>11849.76</v>
      </c>
      <c r="P2574" s="21" t="s">
        <v>276</v>
      </c>
      <c r="Q2574" s="21">
        <v>58155615501</v>
      </c>
      <c r="R2574" s="21" t="s">
        <v>40</v>
      </c>
      <c r="S2574" s="3">
        <v>4</v>
      </c>
      <c r="T2574" s="37"/>
      <c r="U2574" s="21" t="s">
        <v>18</v>
      </c>
      <c r="V2574" s="21" t="str">
        <f>VLOOKUP(P2574,'Customer List'!B:C,2,)</f>
        <v>Pune</v>
      </c>
      <c r="W2574" s="38"/>
      <c r="X2574" s="30">
        <v>45915</v>
      </c>
      <c r="Y2574" s="21">
        <f t="shared" si="270"/>
        <v>2</v>
      </c>
      <c r="Z2574" s="21" t="str">
        <f t="shared" si="271"/>
        <v>Saturday</v>
      </c>
      <c r="AA2574" s="21" t="str">
        <f t="shared" si="272"/>
        <v>Monday</v>
      </c>
      <c r="AB2574" s="21" t="str">
        <f>VLOOKUP(U2574,'Currency Sheet'!A:C,3,)</f>
        <v>DOLLAR</v>
      </c>
      <c r="AC2574" s="42" t="str">
        <f>VLOOKUP(P2574,'Customer List'!B:D,3,)</f>
        <v>OutStation</v>
      </c>
    </row>
    <row r="2575" spans="1:29" x14ac:dyDescent="0.25">
      <c r="A2575" s="21">
        <v>2574</v>
      </c>
      <c r="B2575" s="21" t="s">
        <v>3418</v>
      </c>
      <c r="C2575" s="30">
        <v>45905</v>
      </c>
      <c r="D2575" s="30">
        <v>45910</v>
      </c>
      <c r="E2575" s="47">
        <v>160.30000000000001</v>
      </c>
      <c r="F2575" s="47">
        <f t="shared" si="267"/>
        <v>14106.400000000001</v>
      </c>
      <c r="G2575" s="48">
        <f t="shared" si="268"/>
        <v>14106.400000000001</v>
      </c>
      <c r="H2575" s="21">
        <v>102020</v>
      </c>
      <c r="I2575" s="21" t="s">
        <v>3914</v>
      </c>
      <c r="J2575" s="21">
        <v>1</v>
      </c>
      <c r="K2575" s="21">
        <v>1</v>
      </c>
      <c r="L2575" s="21">
        <f t="shared" si="269"/>
        <v>0</v>
      </c>
      <c r="M2575" s="21" t="s">
        <v>3515</v>
      </c>
      <c r="N2575" s="30">
        <v>45913</v>
      </c>
      <c r="O2575" s="48">
        <v>17394.84</v>
      </c>
      <c r="P2575" s="21" t="s">
        <v>276</v>
      </c>
      <c r="Q2575" s="21">
        <v>58155615501</v>
      </c>
      <c r="R2575" s="21" t="s">
        <v>40</v>
      </c>
      <c r="S2575" s="3">
        <v>4</v>
      </c>
      <c r="T2575" s="37"/>
      <c r="U2575" s="21" t="s">
        <v>18</v>
      </c>
      <c r="V2575" s="21" t="str">
        <f>VLOOKUP(P2575,'Customer List'!B:C,2,)</f>
        <v>Pune</v>
      </c>
      <c r="W2575" s="38"/>
      <c r="X2575" s="30">
        <v>45915</v>
      </c>
      <c r="Y2575" s="21">
        <f t="shared" si="270"/>
        <v>2</v>
      </c>
      <c r="Z2575" s="21" t="str">
        <f t="shared" si="271"/>
        <v>Saturday</v>
      </c>
      <c r="AA2575" s="21" t="str">
        <f t="shared" si="272"/>
        <v>Monday</v>
      </c>
      <c r="AB2575" s="21" t="str">
        <f>VLOOKUP(U2575,'Currency Sheet'!A:C,3,)</f>
        <v>DOLLAR</v>
      </c>
      <c r="AC2575" s="42" t="str">
        <f>VLOOKUP(P2575,'Customer List'!B:D,3,)</f>
        <v>OutStation</v>
      </c>
    </row>
    <row r="2576" spans="1:29" x14ac:dyDescent="0.25">
      <c r="A2576" s="21">
        <v>2575</v>
      </c>
      <c r="B2576" s="21" t="s">
        <v>3418</v>
      </c>
      <c r="C2576" s="30">
        <v>45905</v>
      </c>
      <c r="D2576" s="30">
        <v>45910</v>
      </c>
      <c r="E2576" s="47">
        <v>85.4</v>
      </c>
      <c r="F2576" s="47">
        <f t="shared" si="267"/>
        <v>7515.2000000000007</v>
      </c>
      <c r="G2576" s="48">
        <f t="shared" si="268"/>
        <v>7515.2000000000007</v>
      </c>
      <c r="H2576" s="21">
        <v>102507</v>
      </c>
      <c r="I2576" s="21" t="s">
        <v>3915</v>
      </c>
      <c r="J2576" s="21">
        <v>1</v>
      </c>
      <c r="K2576" s="21">
        <v>1</v>
      </c>
      <c r="L2576" s="21">
        <f t="shared" si="269"/>
        <v>0</v>
      </c>
      <c r="M2576" s="21" t="s">
        <v>3510</v>
      </c>
      <c r="N2576" s="30">
        <v>45913</v>
      </c>
      <c r="O2576" s="48">
        <v>13615.2</v>
      </c>
      <c r="P2576" s="21" t="s">
        <v>3419</v>
      </c>
      <c r="Q2576" s="21">
        <v>58155615291</v>
      </c>
      <c r="R2576" s="21" t="s">
        <v>40</v>
      </c>
      <c r="S2576" s="3">
        <v>4</v>
      </c>
      <c r="T2576" s="37"/>
      <c r="U2576" s="21" t="s">
        <v>18</v>
      </c>
      <c r="V2576" s="21" t="str">
        <f>VLOOKUP(P2576,'Customer List'!B:C,2,)</f>
        <v>BANGALORE</v>
      </c>
      <c r="W2576" s="38"/>
      <c r="X2576" s="30">
        <v>45915</v>
      </c>
      <c r="Y2576" s="21">
        <f t="shared" si="270"/>
        <v>2</v>
      </c>
      <c r="Z2576" s="21" t="str">
        <f t="shared" si="271"/>
        <v>Saturday</v>
      </c>
      <c r="AA2576" s="21" t="str">
        <f t="shared" si="272"/>
        <v>Monday</v>
      </c>
      <c r="AB2576" s="21" t="str">
        <f>VLOOKUP(U2576,'Currency Sheet'!A:C,3,)</f>
        <v>DOLLAR</v>
      </c>
      <c r="AC2576" s="42" t="str">
        <f>VLOOKUP(P2576,'Customer List'!B:D,3,)</f>
        <v>OutStation</v>
      </c>
    </row>
    <row r="2577" spans="1:29" x14ac:dyDescent="0.25">
      <c r="A2577" s="21">
        <v>2576</v>
      </c>
      <c r="B2577" s="21" t="s">
        <v>3418</v>
      </c>
      <c r="C2577" s="30">
        <v>45905</v>
      </c>
      <c r="D2577" s="30">
        <v>45910</v>
      </c>
      <c r="E2577" s="47">
        <v>123.2</v>
      </c>
      <c r="F2577" s="47">
        <f t="shared" si="267"/>
        <v>10841.6</v>
      </c>
      <c r="G2577" s="48">
        <f t="shared" si="268"/>
        <v>10841.6</v>
      </c>
      <c r="H2577" s="21">
        <v>102913</v>
      </c>
      <c r="I2577" s="21" t="s">
        <v>3916</v>
      </c>
      <c r="J2577" s="21">
        <v>1</v>
      </c>
      <c r="K2577" s="21">
        <v>1</v>
      </c>
      <c r="L2577" s="21">
        <f t="shared" si="269"/>
        <v>0</v>
      </c>
      <c r="M2577" s="21" t="s">
        <v>3510</v>
      </c>
      <c r="N2577" s="30">
        <v>45913</v>
      </c>
      <c r="O2577" s="48">
        <v>19641</v>
      </c>
      <c r="P2577" s="21" t="s">
        <v>3419</v>
      </c>
      <c r="Q2577" s="21">
        <v>58155615291</v>
      </c>
      <c r="R2577" s="21" t="s">
        <v>40</v>
      </c>
      <c r="S2577" s="3">
        <v>4</v>
      </c>
      <c r="T2577" s="37"/>
      <c r="U2577" s="21" t="s">
        <v>18</v>
      </c>
      <c r="V2577" s="21" t="str">
        <f>VLOOKUP(P2577,'Customer List'!B:C,2,)</f>
        <v>BANGALORE</v>
      </c>
      <c r="W2577" s="38"/>
      <c r="X2577" s="30">
        <v>45915</v>
      </c>
      <c r="Y2577" s="21">
        <f t="shared" si="270"/>
        <v>2</v>
      </c>
      <c r="Z2577" s="21" t="str">
        <f t="shared" si="271"/>
        <v>Saturday</v>
      </c>
      <c r="AA2577" s="21" t="str">
        <f t="shared" si="272"/>
        <v>Monday</v>
      </c>
      <c r="AB2577" s="21" t="str">
        <f>VLOOKUP(U2577,'Currency Sheet'!A:C,3,)</f>
        <v>DOLLAR</v>
      </c>
      <c r="AC2577" s="42" t="str">
        <f>VLOOKUP(P2577,'Customer List'!B:D,3,)</f>
        <v>OutStation</v>
      </c>
    </row>
    <row r="2578" spans="1:29" x14ac:dyDescent="0.25">
      <c r="A2578" s="21">
        <v>2577</v>
      </c>
      <c r="B2578" s="21" t="s">
        <v>3418</v>
      </c>
      <c r="C2578" s="30">
        <v>45905</v>
      </c>
      <c r="D2578" s="30">
        <v>45910</v>
      </c>
      <c r="E2578" s="47">
        <v>32.9</v>
      </c>
      <c r="F2578" s="47">
        <f t="shared" si="267"/>
        <v>2895.2</v>
      </c>
      <c r="G2578" s="48">
        <f t="shared" si="268"/>
        <v>2895.2</v>
      </c>
      <c r="H2578" s="21">
        <v>103005</v>
      </c>
      <c r="I2578" s="21" t="s">
        <v>3917</v>
      </c>
      <c r="J2578" s="21">
        <v>1</v>
      </c>
      <c r="K2578" s="21">
        <v>1</v>
      </c>
      <c r="L2578" s="21">
        <f t="shared" si="269"/>
        <v>0</v>
      </c>
      <c r="M2578" s="21" t="s">
        <v>3613</v>
      </c>
      <c r="N2578" s="30">
        <v>45917</v>
      </c>
      <c r="O2578" s="48">
        <v>3795.25</v>
      </c>
      <c r="P2578" s="21" t="s">
        <v>42</v>
      </c>
      <c r="Q2578" s="21" t="s">
        <v>636</v>
      </c>
      <c r="R2578" s="21" t="s">
        <v>723</v>
      </c>
      <c r="S2578" s="3">
        <v>4</v>
      </c>
      <c r="T2578" s="37"/>
      <c r="U2578" s="21" t="s">
        <v>18</v>
      </c>
      <c r="V2578" s="21" t="str">
        <f>VLOOKUP(P2578,'Customer List'!B:C,2,)</f>
        <v>Faridabad</v>
      </c>
      <c r="W2578" s="38"/>
      <c r="X2578" s="30">
        <f>IF(OR(R2578 = "PRIYANKA MADAM", R2578 = "DEEPAK", R2578 = "PORTER"),N2578,"")</f>
        <v>45917</v>
      </c>
      <c r="Y2578" s="21">
        <f t="shared" si="270"/>
        <v>0</v>
      </c>
      <c r="Z2578" s="21" t="str">
        <f t="shared" si="271"/>
        <v>Wednesday</v>
      </c>
      <c r="AA2578" s="21" t="str">
        <f t="shared" si="272"/>
        <v>Wednesday</v>
      </c>
      <c r="AB2578" s="21" t="str">
        <f>VLOOKUP(U2578,'Currency Sheet'!A:C,3,)</f>
        <v>DOLLAR</v>
      </c>
      <c r="AC2578" s="42" t="str">
        <f>VLOOKUP(P2578,'Customer List'!B:D,3,)</f>
        <v>Local</v>
      </c>
    </row>
    <row r="2579" spans="1:29" x14ac:dyDescent="0.25">
      <c r="A2579" s="21">
        <v>2578</v>
      </c>
      <c r="B2579" s="21" t="s">
        <v>3418</v>
      </c>
      <c r="C2579" s="30">
        <v>45905</v>
      </c>
      <c r="D2579" s="30">
        <v>45910</v>
      </c>
      <c r="E2579" s="47">
        <v>173.6</v>
      </c>
      <c r="F2579" s="47">
        <f t="shared" si="267"/>
        <v>15276.8</v>
      </c>
      <c r="G2579" s="48">
        <f t="shared" si="268"/>
        <v>15276.8</v>
      </c>
      <c r="H2579" s="21">
        <v>103028</v>
      </c>
      <c r="I2579" s="21" t="s">
        <v>3918</v>
      </c>
      <c r="J2579" s="21">
        <v>1</v>
      </c>
      <c r="K2579" s="21">
        <v>1</v>
      </c>
      <c r="L2579" s="21">
        <f t="shared" si="269"/>
        <v>0</v>
      </c>
      <c r="M2579" s="21" t="s">
        <v>3515</v>
      </c>
      <c r="N2579" s="30">
        <v>45913</v>
      </c>
      <c r="O2579" s="48">
        <v>18838.080000000002</v>
      </c>
      <c r="P2579" s="21" t="s">
        <v>276</v>
      </c>
      <c r="Q2579" s="21">
        <v>58155615501</v>
      </c>
      <c r="R2579" s="21" t="s">
        <v>40</v>
      </c>
      <c r="S2579" s="3">
        <v>4</v>
      </c>
      <c r="T2579" s="37"/>
      <c r="U2579" s="21" t="s">
        <v>18</v>
      </c>
      <c r="V2579" s="21" t="str">
        <f>VLOOKUP(P2579,'Customer List'!B:C,2,)</f>
        <v>Pune</v>
      </c>
      <c r="W2579" s="38"/>
      <c r="X2579" s="30">
        <v>45915</v>
      </c>
      <c r="Y2579" s="21">
        <f t="shared" si="270"/>
        <v>2</v>
      </c>
      <c r="Z2579" s="21" t="str">
        <f t="shared" si="271"/>
        <v>Saturday</v>
      </c>
      <c r="AA2579" s="21" t="str">
        <f t="shared" si="272"/>
        <v>Monday</v>
      </c>
      <c r="AB2579" s="21" t="str">
        <f>VLOOKUP(U2579,'Currency Sheet'!A:C,3,)</f>
        <v>DOLLAR</v>
      </c>
      <c r="AC2579" s="42" t="str">
        <f>VLOOKUP(P2579,'Customer List'!B:D,3,)</f>
        <v>OutStation</v>
      </c>
    </row>
    <row r="2580" spans="1:29" x14ac:dyDescent="0.25">
      <c r="A2580" s="21">
        <v>2579</v>
      </c>
      <c r="B2580" s="21" t="s">
        <v>3418</v>
      </c>
      <c r="C2580" s="30">
        <v>45905</v>
      </c>
      <c r="D2580" s="30">
        <v>45910</v>
      </c>
      <c r="E2580" s="47">
        <v>78.400000000000006</v>
      </c>
      <c r="F2580" s="47">
        <f t="shared" si="267"/>
        <v>6899.2000000000007</v>
      </c>
      <c r="G2580" s="48">
        <f t="shared" si="268"/>
        <v>6899.2000000000007</v>
      </c>
      <c r="H2580" s="21">
        <v>103031</v>
      </c>
      <c r="I2580" s="21" t="s">
        <v>3919</v>
      </c>
      <c r="J2580" s="21">
        <v>1</v>
      </c>
      <c r="K2580" s="21">
        <v>1</v>
      </c>
      <c r="L2580" s="21">
        <f t="shared" si="269"/>
        <v>0</v>
      </c>
      <c r="M2580" s="21" t="s">
        <v>3517</v>
      </c>
      <c r="N2580" s="30">
        <v>45913</v>
      </c>
      <c r="O2580" s="48">
        <v>9576</v>
      </c>
      <c r="P2580" s="21" t="s">
        <v>617</v>
      </c>
      <c r="Q2580" s="21">
        <v>58155620725</v>
      </c>
      <c r="R2580" s="21" t="s">
        <v>40</v>
      </c>
      <c r="S2580" s="3">
        <v>4</v>
      </c>
      <c r="T2580" s="37"/>
      <c r="U2580" s="21" t="s">
        <v>18</v>
      </c>
      <c r="V2580" s="21" t="str">
        <f>VLOOKUP(P2580,'Customer List'!B:C,2,)</f>
        <v>Bhuvneshwar</v>
      </c>
      <c r="W2580" s="38"/>
      <c r="X2580" s="30">
        <v>45915</v>
      </c>
      <c r="Y2580" s="21">
        <f t="shared" si="270"/>
        <v>2</v>
      </c>
      <c r="Z2580" s="21" t="str">
        <f t="shared" si="271"/>
        <v>Saturday</v>
      </c>
      <c r="AA2580" s="21" t="str">
        <f t="shared" si="272"/>
        <v>Monday</v>
      </c>
      <c r="AB2580" s="21" t="str">
        <f>VLOOKUP(U2580,'Currency Sheet'!A:C,3,)</f>
        <v>DOLLAR</v>
      </c>
      <c r="AC2580" s="42" t="str">
        <f>VLOOKUP(P2580,'Customer List'!B:D,3,)</f>
        <v>OutStation</v>
      </c>
    </row>
    <row r="2581" spans="1:29" x14ac:dyDescent="0.25">
      <c r="A2581" s="21">
        <v>2580</v>
      </c>
      <c r="B2581" s="21" t="s">
        <v>3418</v>
      </c>
      <c r="C2581" s="30">
        <v>45905</v>
      </c>
      <c r="D2581" s="30">
        <v>45910</v>
      </c>
      <c r="E2581" s="47">
        <v>65.8</v>
      </c>
      <c r="F2581" s="47">
        <f t="shared" si="267"/>
        <v>5790.4</v>
      </c>
      <c r="G2581" s="48">
        <f t="shared" si="268"/>
        <v>11580.8</v>
      </c>
      <c r="H2581" s="21">
        <v>103112</v>
      </c>
      <c r="I2581" s="21" t="s">
        <v>3920</v>
      </c>
      <c r="J2581" s="21">
        <v>2</v>
      </c>
      <c r="K2581" s="21">
        <v>2</v>
      </c>
      <c r="L2581" s="21">
        <f t="shared" si="269"/>
        <v>0</v>
      </c>
      <c r="M2581" s="21" t="s">
        <v>3510</v>
      </c>
      <c r="N2581" s="30">
        <v>45913</v>
      </c>
      <c r="O2581" s="48">
        <v>20980.799999999999</v>
      </c>
      <c r="P2581" s="21" t="s">
        <v>3419</v>
      </c>
      <c r="Q2581" s="21">
        <v>58155615291</v>
      </c>
      <c r="R2581" s="21" t="s">
        <v>40</v>
      </c>
      <c r="S2581" s="3">
        <v>4</v>
      </c>
      <c r="T2581" s="37"/>
      <c r="U2581" s="21" t="s">
        <v>18</v>
      </c>
      <c r="V2581" s="21" t="str">
        <f>VLOOKUP(P2581,'Customer List'!B:C,2,)</f>
        <v>BANGALORE</v>
      </c>
      <c r="W2581" s="38"/>
      <c r="X2581" s="30">
        <v>45915</v>
      </c>
      <c r="Y2581" s="21">
        <f t="shared" si="270"/>
        <v>2</v>
      </c>
      <c r="Z2581" s="21" t="str">
        <f t="shared" si="271"/>
        <v>Saturday</v>
      </c>
      <c r="AA2581" s="21" t="str">
        <f t="shared" si="272"/>
        <v>Monday</v>
      </c>
      <c r="AB2581" s="21" t="str">
        <f>VLOOKUP(U2581,'Currency Sheet'!A:C,3,)</f>
        <v>DOLLAR</v>
      </c>
      <c r="AC2581" s="42" t="str">
        <f>VLOOKUP(P2581,'Customer List'!B:D,3,)</f>
        <v>OutStation</v>
      </c>
    </row>
    <row r="2582" spans="1:29" x14ac:dyDescent="0.25">
      <c r="A2582" s="21">
        <v>2581</v>
      </c>
      <c r="B2582" s="21" t="s">
        <v>3418</v>
      </c>
      <c r="C2582" s="30">
        <v>45905</v>
      </c>
      <c r="D2582" s="30">
        <v>45910</v>
      </c>
      <c r="E2582" s="47">
        <v>137.19999999999999</v>
      </c>
      <c r="F2582" s="47">
        <f t="shared" si="267"/>
        <v>12073.599999999999</v>
      </c>
      <c r="G2582" s="48">
        <f t="shared" si="268"/>
        <v>12073.599999999999</v>
      </c>
      <c r="H2582" s="21">
        <v>103116</v>
      </c>
      <c r="I2582" s="21" t="s">
        <v>3921</v>
      </c>
      <c r="J2582" s="21">
        <v>1</v>
      </c>
      <c r="K2582" s="21">
        <v>1</v>
      </c>
      <c r="L2582" s="21">
        <f t="shared" si="269"/>
        <v>0</v>
      </c>
      <c r="M2582" s="21" t="s">
        <v>3517</v>
      </c>
      <c r="N2582" s="30">
        <v>45913</v>
      </c>
      <c r="O2582" s="48">
        <v>16758</v>
      </c>
      <c r="P2582" s="21" t="s">
        <v>617</v>
      </c>
      <c r="Q2582" s="21">
        <v>58155620725</v>
      </c>
      <c r="R2582" s="21" t="s">
        <v>40</v>
      </c>
      <c r="S2582" s="3">
        <v>4</v>
      </c>
      <c r="T2582" s="37"/>
      <c r="U2582" s="21" t="s">
        <v>18</v>
      </c>
      <c r="V2582" s="21" t="str">
        <f>VLOOKUP(P2582,'Customer List'!B:C,2,)</f>
        <v>Bhuvneshwar</v>
      </c>
      <c r="W2582" s="38"/>
      <c r="X2582" s="30">
        <v>45915</v>
      </c>
      <c r="Y2582" s="21">
        <f t="shared" si="270"/>
        <v>2</v>
      </c>
      <c r="Z2582" s="21" t="str">
        <f t="shared" si="271"/>
        <v>Saturday</v>
      </c>
      <c r="AA2582" s="21" t="str">
        <f t="shared" si="272"/>
        <v>Monday</v>
      </c>
      <c r="AB2582" s="21" t="str">
        <f>VLOOKUP(U2582,'Currency Sheet'!A:C,3,)</f>
        <v>DOLLAR</v>
      </c>
      <c r="AC2582" s="42" t="str">
        <f>VLOOKUP(P2582,'Customer List'!B:D,3,)</f>
        <v>OutStation</v>
      </c>
    </row>
    <row r="2583" spans="1:29" x14ac:dyDescent="0.25">
      <c r="A2583" s="21">
        <v>2582</v>
      </c>
      <c r="B2583" s="21" t="s">
        <v>3418</v>
      </c>
      <c r="C2583" s="30">
        <v>45905</v>
      </c>
      <c r="D2583" s="30">
        <v>45910</v>
      </c>
      <c r="E2583" s="47">
        <v>162.4</v>
      </c>
      <c r="F2583" s="47">
        <f t="shared" si="267"/>
        <v>14291.2</v>
      </c>
      <c r="G2583" s="48">
        <f t="shared" si="268"/>
        <v>14291.2</v>
      </c>
      <c r="H2583" s="21">
        <v>103226</v>
      </c>
      <c r="I2583" s="21" t="s">
        <v>3922</v>
      </c>
      <c r="J2583" s="21">
        <v>1</v>
      </c>
      <c r="K2583" s="21">
        <v>1</v>
      </c>
      <c r="L2583" s="21">
        <f t="shared" si="269"/>
        <v>0</v>
      </c>
      <c r="M2583" s="21" t="s">
        <v>3515</v>
      </c>
      <c r="N2583" s="30">
        <v>45913</v>
      </c>
      <c r="O2583" s="48">
        <v>17622.72</v>
      </c>
      <c r="P2583" s="21" t="s">
        <v>276</v>
      </c>
      <c r="Q2583" s="21">
        <v>58155615501</v>
      </c>
      <c r="R2583" s="21" t="s">
        <v>40</v>
      </c>
      <c r="S2583" s="3">
        <v>4</v>
      </c>
      <c r="T2583" s="37"/>
      <c r="U2583" s="21" t="s">
        <v>18</v>
      </c>
      <c r="V2583" s="21" t="str">
        <f>VLOOKUP(P2583,'Customer List'!B:C,2,)</f>
        <v>Pune</v>
      </c>
      <c r="W2583" s="38"/>
      <c r="X2583" s="30">
        <v>45915</v>
      </c>
      <c r="Y2583" s="21">
        <f t="shared" si="270"/>
        <v>2</v>
      </c>
      <c r="Z2583" s="21" t="str">
        <f t="shared" si="271"/>
        <v>Saturday</v>
      </c>
      <c r="AA2583" s="21" t="str">
        <f t="shared" si="272"/>
        <v>Monday</v>
      </c>
      <c r="AB2583" s="21" t="str">
        <f>VLOOKUP(U2583,'Currency Sheet'!A:C,3,)</f>
        <v>DOLLAR</v>
      </c>
      <c r="AC2583" s="42" t="str">
        <f>VLOOKUP(P2583,'Customer List'!B:D,3,)</f>
        <v>OutStation</v>
      </c>
    </row>
    <row r="2584" spans="1:29" x14ac:dyDescent="0.25">
      <c r="A2584" s="21">
        <v>2583</v>
      </c>
      <c r="B2584" s="21" t="s">
        <v>3418</v>
      </c>
      <c r="C2584" s="30">
        <v>45905</v>
      </c>
      <c r="D2584" s="30">
        <v>45910</v>
      </c>
      <c r="E2584" s="47">
        <v>196.5</v>
      </c>
      <c r="F2584" s="47">
        <f t="shared" si="267"/>
        <v>17292</v>
      </c>
      <c r="G2584" s="48">
        <f t="shared" si="268"/>
        <v>17292</v>
      </c>
      <c r="H2584" s="21">
        <v>104543</v>
      </c>
      <c r="I2584" s="21" t="s">
        <v>3923</v>
      </c>
      <c r="J2584" s="21">
        <v>1</v>
      </c>
      <c r="K2584" s="21">
        <v>1</v>
      </c>
      <c r="L2584" s="21">
        <f t="shared" si="269"/>
        <v>0</v>
      </c>
      <c r="M2584" s="21" t="s">
        <v>3515</v>
      </c>
      <c r="N2584" s="30">
        <v>45913</v>
      </c>
      <c r="O2584" s="48">
        <v>19901.52</v>
      </c>
      <c r="P2584" s="21" t="s">
        <v>276</v>
      </c>
      <c r="Q2584" s="21">
        <v>58155615501</v>
      </c>
      <c r="R2584" s="21" t="s">
        <v>40</v>
      </c>
      <c r="S2584" s="3">
        <v>4</v>
      </c>
      <c r="T2584" s="37"/>
      <c r="U2584" s="21" t="s">
        <v>18</v>
      </c>
      <c r="V2584" s="21" t="str">
        <f>VLOOKUP(P2584,'Customer List'!B:C,2,)</f>
        <v>Pune</v>
      </c>
      <c r="W2584" s="38"/>
      <c r="X2584" s="30">
        <v>45915</v>
      </c>
      <c r="Y2584" s="21">
        <f t="shared" si="270"/>
        <v>2</v>
      </c>
      <c r="Z2584" s="21" t="str">
        <f t="shared" si="271"/>
        <v>Saturday</v>
      </c>
      <c r="AA2584" s="21" t="str">
        <f t="shared" si="272"/>
        <v>Monday</v>
      </c>
      <c r="AB2584" s="21" t="str">
        <f>VLOOKUP(U2584,'Currency Sheet'!A:C,3,)</f>
        <v>DOLLAR</v>
      </c>
      <c r="AC2584" s="42" t="str">
        <f>VLOOKUP(P2584,'Customer List'!B:D,3,)</f>
        <v>OutStation</v>
      </c>
    </row>
    <row r="2585" spans="1:29" x14ac:dyDescent="0.25">
      <c r="A2585" s="21">
        <v>2584</v>
      </c>
      <c r="B2585" s="21" t="s">
        <v>3418</v>
      </c>
      <c r="C2585" s="30">
        <v>45905</v>
      </c>
      <c r="D2585" s="30">
        <v>45910</v>
      </c>
      <c r="E2585" s="47">
        <v>65.8</v>
      </c>
      <c r="F2585" s="47">
        <f t="shared" si="267"/>
        <v>5790.4</v>
      </c>
      <c r="G2585" s="48">
        <f t="shared" si="268"/>
        <v>5790.4</v>
      </c>
      <c r="H2585" s="21">
        <v>105015</v>
      </c>
      <c r="I2585" s="21" t="s">
        <v>3924</v>
      </c>
      <c r="J2585" s="21">
        <v>1</v>
      </c>
      <c r="K2585" s="21">
        <v>1</v>
      </c>
      <c r="L2585" s="21">
        <f t="shared" si="269"/>
        <v>0</v>
      </c>
      <c r="M2585" s="21" t="s">
        <v>3517</v>
      </c>
      <c r="N2585" s="30">
        <v>45913</v>
      </c>
      <c r="O2585" s="48">
        <v>8037</v>
      </c>
      <c r="P2585" s="21" t="s">
        <v>617</v>
      </c>
      <c r="Q2585" s="21">
        <v>58155620725</v>
      </c>
      <c r="R2585" s="21" t="s">
        <v>40</v>
      </c>
      <c r="S2585" s="3">
        <v>4</v>
      </c>
      <c r="T2585" s="37"/>
      <c r="U2585" s="21" t="s">
        <v>18</v>
      </c>
      <c r="V2585" s="21" t="str">
        <f>VLOOKUP(P2585,'Customer List'!B:C,2,)</f>
        <v>Bhuvneshwar</v>
      </c>
      <c r="W2585" s="38"/>
      <c r="X2585" s="30">
        <v>45915</v>
      </c>
      <c r="Y2585" s="21">
        <f t="shared" si="270"/>
        <v>2</v>
      </c>
      <c r="Z2585" s="21" t="str">
        <f t="shared" si="271"/>
        <v>Saturday</v>
      </c>
      <c r="AA2585" s="21" t="str">
        <f t="shared" si="272"/>
        <v>Monday</v>
      </c>
      <c r="AB2585" s="21" t="str">
        <f>VLOOKUP(U2585,'Currency Sheet'!A:C,3,)</f>
        <v>DOLLAR</v>
      </c>
      <c r="AC2585" s="42" t="str">
        <f>VLOOKUP(P2585,'Customer List'!B:D,3,)</f>
        <v>OutStation</v>
      </c>
    </row>
    <row r="2586" spans="1:29" x14ac:dyDescent="0.25">
      <c r="A2586" s="21">
        <v>2585</v>
      </c>
      <c r="B2586" s="21" t="s">
        <v>3418</v>
      </c>
      <c r="C2586" s="30">
        <v>45905</v>
      </c>
      <c r="D2586" s="30">
        <v>45910</v>
      </c>
      <c r="E2586" s="47">
        <v>30.8</v>
      </c>
      <c r="F2586" s="47">
        <f t="shared" si="267"/>
        <v>2710.4</v>
      </c>
      <c r="G2586" s="48">
        <f t="shared" si="268"/>
        <v>2710.4</v>
      </c>
      <c r="H2586" s="21">
        <v>115507</v>
      </c>
      <c r="I2586" s="21" t="s">
        <v>3925</v>
      </c>
      <c r="J2586" s="21">
        <v>1</v>
      </c>
      <c r="K2586" s="21">
        <v>1</v>
      </c>
      <c r="L2586" s="21">
        <f t="shared" si="269"/>
        <v>0</v>
      </c>
      <c r="M2586" s="21" t="s">
        <v>3517</v>
      </c>
      <c r="N2586" s="30">
        <v>45913</v>
      </c>
      <c r="O2586" s="48">
        <v>3762</v>
      </c>
      <c r="P2586" s="21" t="s">
        <v>617</v>
      </c>
      <c r="Q2586" s="21">
        <v>58155620725</v>
      </c>
      <c r="R2586" s="21" t="s">
        <v>40</v>
      </c>
      <c r="S2586" s="3">
        <v>4</v>
      </c>
      <c r="T2586" s="37"/>
      <c r="U2586" s="21" t="s">
        <v>18</v>
      </c>
      <c r="V2586" s="21" t="str">
        <f>VLOOKUP(P2586,'Customer List'!B:C,2,)</f>
        <v>Bhuvneshwar</v>
      </c>
      <c r="W2586" s="38"/>
      <c r="X2586" s="30">
        <v>45915</v>
      </c>
      <c r="Y2586" s="21">
        <f t="shared" si="270"/>
        <v>2</v>
      </c>
      <c r="Z2586" s="21" t="str">
        <f t="shared" si="271"/>
        <v>Saturday</v>
      </c>
      <c r="AA2586" s="21" t="str">
        <f t="shared" si="272"/>
        <v>Monday</v>
      </c>
      <c r="AB2586" s="21" t="str">
        <f>VLOOKUP(U2586,'Currency Sheet'!A:C,3,)</f>
        <v>DOLLAR</v>
      </c>
      <c r="AC2586" s="42" t="str">
        <f>VLOOKUP(P2586,'Customer List'!B:D,3,)</f>
        <v>OutStation</v>
      </c>
    </row>
    <row r="2587" spans="1:29" x14ac:dyDescent="0.25">
      <c r="A2587" s="21">
        <v>2586</v>
      </c>
      <c r="B2587" s="21" t="s">
        <v>3418</v>
      </c>
      <c r="C2587" s="30">
        <v>45905</v>
      </c>
      <c r="D2587" s="30">
        <v>45910</v>
      </c>
      <c r="E2587" s="47">
        <v>207.2</v>
      </c>
      <c r="F2587" s="47">
        <f t="shared" si="267"/>
        <v>18233.599999999999</v>
      </c>
      <c r="G2587" s="48">
        <f t="shared" si="268"/>
        <v>18233.599999999999</v>
      </c>
      <c r="H2587" s="21">
        <v>119808</v>
      </c>
      <c r="I2587" s="21" t="s">
        <v>3926</v>
      </c>
      <c r="J2587" s="21">
        <v>1</v>
      </c>
      <c r="K2587" s="21">
        <v>1</v>
      </c>
      <c r="L2587" s="21">
        <f t="shared" si="269"/>
        <v>0</v>
      </c>
      <c r="M2587" s="21" t="s">
        <v>3515</v>
      </c>
      <c r="N2587" s="30">
        <v>45913</v>
      </c>
      <c r="O2587" s="48">
        <v>22484.16</v>
      </c>
      <c r="P2587" s="21" t="s">
        <v>276</v>
      </c>
      <c r="Q2587" s="21">
        <v>58155615501</v>
      </c>
      <c r="R2587" s="21" t="s">
        <v>40</v>
      </c>
      <c r="S2587" s="3">
        <v>4</v>
      </c>
      <c r="T2587" s="37"/>
      <c r="U2587" s="21" t="s">
        <v>18</v>
      </c>
      <c r="V2587" s="21" t="str">
        <f>VLOOKUP(P2587,'Customer List'!B:C,2,)</f>
        <v>Pune</v>
      </c>
      <c r="W2587" s="38"/>
      <c r="X2587" s="30">
        <v>45915</v>
      </c>
      <c r="Y2587" s="21">
        <f t="shared" si="270"/>
        <v>2</v>
      </c>
      <c r="Z2587" s="21" t="str">
        <f t="shared" si="271"/>
        <v>Saturday</v>
      </c>
      <c r="AA2587" s="21" t="str">
        <f t="shared" si="272"/>
        <v>Monday</v>
      </c>
      <c r="AB2587" s="21" t="str">
        <f>VLOOKUP(U2587,'Currency Sheet'!A:C,3,)</f>
        <v>DOLLAR</v>
      </c>
      <c r="AC2587" s="42" t="str">
        <f>VLOOKUP(P2587,'Customer List'!B:D,3,)</f>
        <v>OutStation</v>
      </c>
    </row>
    <row r="2588" spans="1:29" x14ac:dyDescent="0.25">
      <c r="A2588" s="21">
        <v>2587</v>
      </c>
      <c r="B2588" s="21" t="s">
        <v>3418</v>
      </c>
      <c r="C2588" s="30">
        <v>45905</v>
      </c>
      <c r="D2588" s="30">
        <v>45910</v>
      </c>
      <c r="E2588" s="47">
        <v>185.5</v>
      </c>
      <c r="F2588" s="47">
        <f t="shared" si="267"/>
        <v>16324</v>
      </c>
      <c r="G2588" s="48">
        <f t="shared" si="268"/>
        <v>16324</v>
      </c>
      <c r="H2588" s="21">
        <v>121908</v>
      </c>
      <c r="I2588" s="21" t="s">
        <v>3927</v>
      </c>
      <c r="J2588" s="21">
        <v>1</v>
      </c>
      <c r="K2588" s="21">
        <v>1</v>
      </c>
      <c r="L2588" s="21">
        <f t="shared" si="269"/>
        <v>0</v>
      </c>
      <c r="M2588" s="21" t="s">
        <v>3515</v>
      </c>
      <c r="N2588" s="30">
        <v>45913</v>
      </c>
      <c r="O2588" s="48">
        <v>20129.400000000001</v>
      </c>
      <c r="P2588" s="21" t="s">
        <v>276</v>
      </c>
      <c r="Q2588" s="21">
        <v>58155615501</v>
      </c>
      <c r="R2588" s="21" t="s">
        <v>40</v>
      </c>
      <c r="S2588" s="3">
        <v>4</v>
      </c>
      <c r="T2588" s="37"/>
      <c r="U2588" s="21" t="s">
        <v>18</v>
      </c>
      <c r="V2588" s="21" t="str">
        <f>VLOOKUP(P2588,'Customer List'!B:C,2,)</f>
        <v>Pune</v>
      </c>
      <c r="W2588" s="38"/>
      <c r="X2588" s="30">
        <v>45915</v>
      </c>
      <c r="Y2588" s="21">
        <f t="shared" si="270"/>
        <v>2</v>
      </c>
      <c r="Z2588" s="21" t="str">
        <f t="shared" si="271"/>
        <v>Saturday</v>
      </c>
      <c r="AA2588" s="21" t="str">
        <f t="shared" si="272"/>
        <v>Monday</v>
      </c>
      <c r="AB2588" s="21" t="str">
        <f>VLOOKUP(U2588,'Currency Sheet'!A:C,3,)</f>
        <v>DOLLAR</v>
      </c>
      <c r="AC2588" s="42" t="str">
        <f>VLOOKUP(P2588,'Customer List'!B:D,3,)</f>
        <v>OutStation</v>
      </c>
    </row>
    <row r="2589" spans="1:29" x14ac:dyDescent="0.25">
      <c r="A2589" s="21">
        <v>2588</v>
      </c>
      <c r="B2589" s="21" t="s">
        <v>3418</v>
      </c>
      <c r="C2589" s="30">
        <v>45905</v>
      </c>
      <c r="D2589" s="30">
        <v>45910</v>
      </c>
      <c r="E2589" s="47">
        <v>206.25</v>
      </c>
      <c r="F2589" s="47">
        <f t="shared" si="267"/>
        <v>18150</v>
      </c>
      <c r="G2589" s="48">
        <f t="shared" si="268"/>
        <v>18150</v>
      </c>
      <c r="H2589" s="21">
        <v>123141</v>
      </c>
      <c r="I2589" s="21" t="s">
        <v>3928</v>
      </c>
      <c r="J2589" s="21">
        <v>1</v>
      </c>
      <c r="K2589" s="21">
        <v>1</v>
      </c>
      <c r="L2589" s="21">
        <f t="shared" si="269"/>
        <v>0</v>
      </c>
      <c r="M2589" s="21" t="s">
        <v>3503</v>
      </c>
      <c r="N2589" s="30">
        <v>45913</v>
      </c>
      <c r="O2589" s="48">
        <v>31968.75</v>
      </c>
      <c r="P2589" s="21" t="s">
        <v>2048</v>
      </c>
      <c r="Q2589" s="21">
        <v>58155617516</v>
      </c>
      <c r="R2589" s="21" t="s">
        <v>40</v>
      </c>
      <c r="S2589" s="3">
        <v>4</v>
      </c>
      <c r="T2589" s="37"/>
      <c r="U2589" s="21" t="s">
        <v>18</v>
      </c>
      <c r="V2589" s="21" t="str">
        <f>VLOOKUP(P2589,'Customer List'!B:C,2,)</f>
        <v>Hyderabad</v>
      </c>
      <c r="W2589" s="38"/>
      <c r="X2589" s="30">
        <v>45915</v>
      </c>
      <c r="Y2589" s="21">
        <f t="shared" si="270"/>
        <v>2</v>
      </c>
      <c r="Z2589" s="21" t="str">
        <f t="shared" si="271"/>
        <v>Saturday</v>
      </c>
      <c r="AA2589" s="21" t="str">
        <f t="shared" si="272"/>
        <v>Monday</v>
      </c>
      <c r="AB2589" s="21" t="str">
        <f>VLOOKUP(U2589,'Currency Sheet'!A:C,3,)</f>
        <v>DOLLAR</v>
      </c>
      <c r="AC2589" s="42" t="str">
        <f>VLOOKUP(P2589,'Customer List'!B:D,3,)</f>
        <v>OutStation</v>
      </c>
    </row>
    <row r="2590" spans="1:29" x14ac:dyDescent="0.25">
      <c r="A2590" s="21">
        <v>2589</v>
      </c>
      <c r="B2590" s="21" t="s">
        <v>3418</v>
      </c>
      <c r="C2590" s="30">
        <v>45905</v>
      </c>
      <c r="D2590" s="30">
        <v>45910</v>
      </c>
      <c r="E2590" s="47">
        <v>93.8</v>
      </c>
      <c r="F2590" s="47">
        <f t="shared" si="267"/>
        <v>8254.4</v>
      </c>
      <c r="G2590" s="48">
        <f t="shared" si="268"/>
        <v>8254.4</v>
      </c>
      <c r="H2590" s="21">
        <v>127607</v>
      </c>
      <c r="I2590" s="21" t="s">
        <v>3929</v>
      </c>
      <c r="J2590" s="21">
        <v>1</v>
      </c>
      <c r="K2590" s="21">
        <v>1</v>
      </c>
      <c r="L2590" s="21">
        <f t="shared" si="269"/>
        <v>0</v>
      </c>
      <c r="M2590" s="21" t="s">
        <v>3585</v>
      </c>
      <c r="N2590" s="30">
        <v>45917</v>
      </c>
      <c r="O2590" s="48">
        <v>19731.5</v>
      </c>
      <c r="P2590" s="21" t="s">
        <v>30</v>
      </c>
      <c r="Q2590" s="21" t="s">
        <v>5959</v>
      </c>
      <c r="R2590" s="21" t="s">
        <v>637</v>
      </c>
      <c r="S2590" s="3">
        <v>4</v>
      </c>
      <c r="T2590" s="37"/>
      <c r="U2590" s="21" t="s">
        <v>18</v>
      </c>
      <c r="V2590" s="21" t="str">
        <f>VLOOKUP(P2590,'Customer List'!B:C,2,)</f>
        <v>Delhi</v>
      </c>
      <c r="W2590" s="38"/>
      <c r="X2590" s="30">
        <f>IF(OR(R2590 = "PRIYANKA MADAM", R2590 = "DEEPAK", R2590 = "PORTER"),N2590,"")</f>
        <v>45917</v>
      </c>
      <c r="Y2590" s="21">
        <f t="shared" si="270"/>
        <v>0</v>
      </c>
      <c r="Z2590" s="21" t="str">
        <f t="shared" si="271"/>
        <v>Wednesday</v>
      </c>
      <c r="AA2590" s="21" t="str">
        <f t="shared" si="272"/>
        <v>Wednesday</v>
      </c>
      <c r="AB2590" s="21" t="str">
        <f>VLOOKUP(U2590,'Currency Sheet'!A:C,3,)</f>
        <v>DOLLAR</v>
      </c>
      <c r="AC2590" s="42" t="str">
        <f>VLOOKUP(P2590,'Customer List'!B:D,3,)</f>
        <v>Local</v>
      </c>
    </row>
    <row r="2591" spans="1:29" x14ac:dyDescent="0.25">
      <c r="A2591" s="21">
        <v>2590</v>
      </c>
      <c r="B2591" s="21" t="s">
        <v>3418</v>
      </c>
      <c r="C2591" s="30">
        <v>45905</v>
      </c>
      <c r="D2591" s="30">
        <v>45910</v>
      </c>
      <c r="E2591" s="47">
        <v>93.8</v>
      </c>
      <c r="F2591" s="47">
        <f t="shared" si="267"/>
        <v>8254.4</v>
      </c>
      <c r="G2591" s="48">
        <f t="shared" si="268"/>
        <v>8254.4</v>
      </c>
      <c r="H2591" s="21">
        <v>128007</v>
      </c>
      <c r="I2591" s="21" t="s">
        <v>3930</v>
      </c>
      <c r="J2591" s="21">
        <v>1</v>
      </c>
      <c r="K2591" s="21">
        <v>1</v>
      </c>
      <c r="L2591" s="21">
        <f t="shared" si="269"/>
        <v>0</v>
      </c>
      <c r="M2591" s="21" t="s">
        <v>3517</v>
      </c>
      <c r="N2591" s="30">
        <v>45913</v>
      </c>
      <c r="O2591" s="48">
        <v>11457</v>
      </c>
      <c r="P2591" s="21" t="s">
        <v>617</v>
      </c>
      <c r="Q2591" s="21">
        <v>58155620725</v>
      </c>
      <c r="R2591" s="21" t="s">
        <v>40</v>
      </c>
      <c r="S2591" s="3">
        <v>4</v>
      </c>
      <c r="T2591" s="37"/>
      <c r="U2591" s="21" t="s">
        <v>18</v>
      </c>
      <c r="V2591" s="21" t="str">
        <f>VLOOKUP(P2591,'Customer List'!B:C,2,)</f>
        <v>Bhuvneshwar</v>
      </c>
      <c r="W2591" s="38"/>
      <c r="X2591" s="30">
        <v>45915</v>
      </c>
      <c r="Y2591" s="21">
        <f t="shared" si="270"/>
        <v>2</v>
      </c>
      <c r="Z2591" s="21" t="str">
        <f t="shared" si="271"/>
        <v>Saturday</v>
      </c>
      <c r="AA2591" s="21" t="str">
        <f t="shared" si="272"/>
        <v>Monday</v>
      </c>
      <c r="AB2591" s="21" t="str">
        <f>VLOOKUP(U2591,'Currency Sheet'!A:C,3,)</f>
        <v>DOLLAR</v>
      </c>
      <c r="AC2591" s="42" t="str">
        <f>VLOOKUP(P2591,'Customer List'!B:D,3,)</f>
        <v>OutStation</v>
      </c>
    </row>
    <row r="2592" spans="1:29" x14ac:dyDescent="0.25">
      <c r="A2592" s="21">
        <v>2591</v>
      </c>
      <c r="B2592" s="21" t="s">
        <v>3418</v>
      </c>
      <c r="C2592" s="30">
        <v>45905</v>
      </c>
      <c r="D2592" s="30">
        <v>45910</v>
      </c>
      <c r="E2592" s="47">
        <v>179.2</v>
      </c>
      <c r="F2592" s="47">
        <f t="shared" si="267"/>
        <v>15769.599999999999</v>
      </c>
      <c r="G2592" s="48">
        <f t="shared" si="268"/>
        <v>15769.599999999999</v>
      </c>
      <c r="H2592" s="21">
        <v>136402</v>
      </c>
      <c r="I2592" s="21" t="s">
        <v>3931</v>
      </c>
      <c r="J2592" s="21">
        <v>1</v>
      </c>
      <c r="K2592" s="21">
        <v>1</v>
      </c>
      <c r="L2592" s="21">
        <f t="shared" si="269"/>
        <v>0</v>
      </c>
      <c r="M2592" s="21" t="s">
        <v>3515</v>
      </c>
      <c r="N2592" s="30">
        <v>45913</v>
      </c>
      <c r="O2592" s="48">
        <v>19445.759999999998</v>
      </c>
      <c r="P2592" s="21" t="s">
        <v>276</v>
      </c>
      <c r="Q2592" s="21">
        <v>58155615501</v>
      </c>
      <c r="R2592" s="21" t="s">
        <v>40</v>
      </c>
      <c r="S2592" s="3">
        <v>4</v>
      </c>
      <c r="T2592" s="37"/>
      <c r="U2592" s="21" t="s">
        <v>18</v>
      </c>
      <c r="V2592" s="21" t="str">
        <f>VLOOKUP(P2592,'Customer List'!B:C,2,)</f>
        <v>Pune</v>
      </c>
      <c r="W2592" s="38"/>
      <c r="X2592" s="30">
        <v>45915</v>
      </c>
      <c r="Y2592" s="21">
        <f t="shared" si="270"/>
        <v>2</v>
      </c>
      <c r="Z2592" s="21" t="str">
        <f t="shared" si="271"/>
        <v>Saturday</v>
      </c>
      <c r="AA2592" s="21" t="str">
        <f t="shared" si="272"/>
        <v>Monday</v>
      </c>
      <c r="AB2592" s="21" t="str">
        <f>VLOOKUP(U2592,'Currency Sheet'!A:C,3,)</f>
        <v>DOLLAR</v>
      </c>
      <c r="AC2592" s="42" t="str">
        <f>VLOOKUP(P2592,'Customer List'!B:D,3,)</f>
        <v>OutStation</v>
      </c>
    </row>
    <row r="2593" spans="1:29" x14ac:dyDescent="0.25">
      <c r="A2593" s="21">
        <v>2592</v>
      </c>
      <c r="B2593" s="21" t="s">
        <v>3418</v>
      </c>
      <c r="C2593" s="30">
        <v>45905</v>
      </c>
      <c r="D2593" s="30">
        <v>45910</v>
      </c>
      <c r="E2593" s="47">
        <v>209.3</v>
      </c>
      <c r="F2593" s="47">
        <f t="shared" si="267"/>
        <v>18418.400000000001</v>
      </c>
      <c r="G2593" s="48">
        <f t="shared" si="268"/>
        <v>18418.400000000001</v>
      </c>
      <c r="H2593" s="21">
        <v>138214</v>
      </c>
      <c r="I2593" s="21" t="s">
        <v>3932</v>
      </c>
      <c r="J2593" s="21">
        <v>1</v>
      </c>
      <c r="K2593" s="21">
        <v>1</v>
      </c>
      <c r="L2593" s="21">
        <f t="shared" si="269"/>
        <v>0</v>
      </c>
      <c r="M2593" s="21" t="s">
        <v>3510</v>
      </c>
      <c r="N2593" s="30">
        <v>45913</v>
      </c>
      <c r="O2593" s="48">
        <v>33368.400000000001</v>
      </c>
      <c r="P2593" s="21" t="s">
        <v>3419</v>
      </c>
      <c r="Q2593" s="21">
        <v>58155615291</v>
      </c>
      <c r="R2593" s="21" t="s">
        <v>40</v>
      </c>
      <c r="S2593" s="3">
        <v>4</v>
      </c>
      <c r="T2593" s="37"/>
      <c r="U2593" s="21" t="s">
        <v>18</v>
      </c>
      <c r="V2593" s="21" t="str">
        <f>VLOOKUP(P2593,'Customer List'!B:C,2,)</f>
        <v>BANGALORE</v>
      </c>
      <c r="W2593" s="38"/>
      <c r="X2593" s="30">
        <v>45915</v>
      </c>
      <c r="Y2593" s="21">
        <f t="shared" si="270"/>
        <v>2</v>
      </c>
      <c r="Z2593" s="21" t="str">
        <f t="shared" si="271"/>
        <v>Saturday</v>
      </c>
      <c r="AA2593" s="21" t="str">
        <f t="shared" si="272"/>
        <v>Monday</v>
      </c>
      <c r="AB2593" s="21" t="str">
        <f>VLOOKUP(U2593,'Currency Sheet'!A:C,3,)</f>
        <v>DOLLAR</v>
      </c>
      <c r="AC2593" s="42" t="str">
        <f>VLOOKUP(P2593,'Customer List'!B:D,3,)</f>
        <v>OutStation</v>
      </c>
    </row>
    <row r="2594" spans="1:29" x14ac:dyDescent="0.25">
      <c r="A2594" s="21">
        <v>2593</v>
      </c>
      <c r="B2594" s="21" t="s">
        <v>3418</v>
      </c>
      <c r="C2594" s="30">
        <v>45905</v>
      </c>
      <c r="D2594" s="30">
        <v>45910</v>
      </c>
      <c r="E2594" s="47">
        <v>180.6</v>
      </c>
      <c r="F2594" s="47">
        <f t="shared" si="267"/>
        <v>15892.8</v>
      </c>
      <c r="G2594" s="48">
        <f t="shared" si="268"/>
        <v>15892.8</v>
      </c>
      <c r="H2594" s="21">
        <v>140902</v>
      </c>
      <c r="I2594" s="21" t="s">
        <v>3933</v>
      </c>
      <c r="J2594" s="21">
        <v>1</v>
      </c>
      <c r="K2594" s="21">
        <v>1</v>
      </c>
      <c r="L2594" s="21">
        <f t="shared" si="269"/>
        <v>0</v>
      </c>
      <c r="M2594" s="21" t="s">
        <v>3515</v>
      </c>
      <c r="N2594" s="30">
        <v>45913</v>
      </c>
      <c r="O2594" s="48">
        <v>19597.68</v>
      </c>
      <c r="P2594" s="21" t="s">
        <v>276</v>
      </c>
      <c r="Q2594" s="21">
        <v>58155615501</v>
      </c>
      <c r="R2594" s="21" t="s">
        <v>40</v>
      </c>
      <c r="S2594" s="3">
        <v>4</v>
      </c>
      <c r="T2594" s="37"/>
      <c r="U2594" s="21" t="s">
        <v>18</v>
      </c>
      <c r="V2594" s="21" t="str">
        <f>VLOOKUP(P2594,'Customer List'!B:C,2,)</f>
        <v>Pune</v>
      </c>
      <c r="W2594" s="38"/>
      <c r="X2594" s="30">
        <v>45915</v>
      </c>
      <c r="Y2594" s="21">
        <f t="shared" si="270"/>
        <v>2</v>
      </c>
      <c r="Z2594" s="21" t="str">
        <f t="shared" si="271"/>
        <v>Saturday</v>
      </c>
      <c r="AA2594" s="21" t="str">
        <f t="shared" si="272"/>
        <v>Monday</v>
      </c>
      <c r="AB2594" s="21" t="str">
        <f>VLOOKUP(U2594,'Currency Sheet'!A:C,3,)</f>
        <v>DOLLAR</v>
      </c>
      <c r="AC2594" s="42" t="str">
        <f>VLOOKUP(P2594,'Customer List'!B:D,3,)</f>
        <v>OutStation</v>
      </c>
    </row>
    <row r="2595" spans="1:29" x14ac:dyDescent="0.25">
      <c r="A2595" s="21">
        <v>2594</v>
      </c>
      <c r="B2595" s="21" t="s">
        <v>3418</v>
      </c>
      <c r="C2595" s="30">
        <v>45905</v>
      </c>
      <c r="D2595" s="30">
        <v>45910</v>
      </c>
      <c r="E2595" s="47">
        <v>95.2</v>
      </c>
      <c r="F2595" s="47">
        <f t="shared" si="267"/>
        <v>8377.6</v>
      </c>
      <c r="G2595" s="48">
        <f t="shared" si="268"/>
        <v>8377.6</v>
      </c>
      <c r="H2595" s="21">
        <v>141703</v>
      </c>
      <c r="I2595" s="21" t="s">
        <v>3934</v>
      </c>
      <c r="J2595" s="21">
        <v>1</v>
      </c>
      <c r="K2595" s="21">
        <v>1</v>
      </c>
      <c r="L2595" s="21">
        <f t="shared" si="269"/>
        <v>0</v>
      </c>
      <c r="M2595" s="21" t="s">
        <v>3517</v>
      </c>
      <c r="N2595" s="30">
        <v>45913</v>
      </c>
      <c r="O2595" s="48">
        <v>11628</v>
      </c>
      <c r="P2595" s="21" t="s">
        <v>617</v>
      </c>
      <c r="Q2595" s="21">
        <v>58155620725</v>
      </c>
      <c r="R2595" s="21" t="s">
        <v>40</v>
      </c>
      <c r="S2595" s="3">
        <v>4</v>
      </c>
      <c r="T2595" s="37"/>
      <c r="U2595" s="21" t="s">
        <v>18</v>
      </c>
      <c r="V2595" s="21" t="str">
        <f>VLOOKUP(P2595,'Customer List'!B:C,2,)</f>
        <v>Bhuvneshwar</v>
      </c>
      <c r="W2595" s="38"/>
      <c r="X2595" s="30">
        <v>45915</v>
      </c>
      <c r="Y2595" s="21">
        <f t="shared" si="270"/>
        <v>2</v>
      </c>
      <c r="Z2595" s="21" t="str">
        <f t="shared" si="271"/>
        <v>Saturday</v>
      </c>
      <c r="AA2595" s="21" t="str">
        <f t="shared" si="272"/>
        <v>Monday</v>
      </c>
      <c r="AB2595" s="21" t="str">
        <f>VLOOKUP(U2595,'Currency Sheet'!A:C,3,)</f>
        <v>DOLLAR</v>
      </c>
      <c r="AC2595" s="42" t="str">
        <f>VLOOKUP(P2595,'Customer List'!B:D,3,)</f>
        <v>OutStation</v>
      </c>
    </row>
    <row r="2596" spans="1:29" x14ac:dyDescent="0.25">
      <c r="A2596" s="21">
        <v>2595</v>
      </c>
      <c r="B2596" s="21" t="s">
        <v>3418</v>
      </c>
      <c r="C2596" s="30">
        <v>45905</v>
      </c>
      <c r="D2596" s="30">
        <v>45910</v>
      </c>
      <c r="E2596" s="47">
        <v>95.2</v>
      </c>
      <c r="F2596" s="47">
        <f t="shared" si="267"/>
        <v>8377.6</v>
      </c>
      <c r="G2596" s="48">
        <f t="shared" si="268"/>
        <v>8377.6</v>
      </c>
      <c r="H2596" s="21">
        <v>155512</v>
      </c>
      <c r="I2596" s="21" t="s">
        <v>3935</v>
      </c>
      <c r="J2596" s="21">
        <v>1</v>
      </c>
      <c r="K2596" s="21">
        <v>1</v>
      </c>
      <c r="L2596" s="21">
        <f t="shared" si="269"/>
        <v>0</v>
      </c>
      <c r="M2596" s="21" t="s">
        <v>3585</v>
      </c>
      <c r="N2596" s="30">
        <v>45917</v>
      </c>
      <c r="O2596" s="48">
        <v>20026</v>
      </c>
      <c r="P2596" s="21" t="s">
        <v>30</v>
      </c>
      <c r="Q2596" s="21" t="s">
        <v>5959</v>
      </c>
      <c r="R2596" s="21" t="s">
        <v>637</v>
      </c>
      <c r="S2596" s="3">
        <v>4</v>
      </c>
      <c r="T2596" s="37"/>
      <c r="U2596" s="21" t="s">
        <v>18</v>
      </c>
      <c r="V2596" s="21" t="str">
        <f>VLOOKUP(P2596,'Customer List'!B:C,2,)</f>
        <v>Delhi</v>
      </c>
      <c r="W2596" s="38"/>
      <c r="X2596" s="30">
        <f>IF(OR(R2596 = "PRIYANKA MADAM", R2596 = "DEEPAK", R2596 = "PORTER"),N2596,"")</f>
        <v>45917</v>
      </c>
      <c r="Y2596" s="21">
        <f t="shared" si="270"/>
        <v>0</v>
      </c>
      <c r="Z2596" s="21" t="str">
        <f t="shared" si="271"/>
        <v>Wednesday</v>
      </c>
      <c r="AA2596" s="21" t="str">
        <f t="shared" si="272"/>
        <v>Wednesday</v>
      </c>
      <c r="AB2596" s="21" t="str">
        <f>VLOOKUP(U2596,'Currency Sheet'!A:C,3,)</f>
        <v>DOLLAR</v>
      </c>
      <c r="AC2596" s="42" t="str">
        <f>VLOOKUP(P2596,'Customer List'!B:D,3,)</f>
        <v>Local</v>
      </c>
    </row>
    <row r="2597" spans="1:29" x14ac:dyDescent="0.25">
      <c r="A2597" s="21">
        <v>2596</v>
      </c>
      <c r="B2597" s="21" t="s">
        <v>3418</v>
      </c>
      <c r="C2597" s="30">
        <v>45905</v>
      </c>
      <c r="D2597" s="30">
        <v>45910</v>
      </c>
      <c r="E2597" s="47">
        <v>81.900000000000006</v>
      </c>
      <c r="F2597" s="47">
        <f t="shared" si="267"/>
        <v>7207.2000000000007</v>
      </c>
      <c r="G2597" s="48">
        <f t="shared" si="268"/>
        <v>7207.2000000000007</v>
      </c>
      <c r="H2597" s="21">
        <v>155608</v>
      </c>
      <c r="I2597" s="21" t="s">
        <v>3936</v>
      </c>
      <c r="J2597" s="21">
        <v>1</v>
      </c>
      <c r="K2597" s="21">
        <v>1</v>
      </c>
      <c r="L2597" s="21">
        <f t="shared" si="269"/>
        <v>0</v>
      </c>
      <c r="M2597" s="21" t="s">
        <v>3517</v>
      </c>
      <c r="N2597" s="30">
        <v>45913</v>
      </c>
      <c r="O2597" s="48">
        <v>10003.5</v>
      </c>
      <c r="P2597" s="21" t="s">
        <v>617</v>
      </c>
      <c r="Q2597" s="21">
        <v>58155620725</v>
      </c>
      <c r="R2597" s="21" t="s">
        <v>40</v>
      </c>
      <c r="S2597" s="3">
        <v>4</v>
      </c>
      <c r="T2597" s="37"/>
      <c r="U2597" s="21" t="s">
        <v>18</v>
      </c>
      <c r="V2597" s="21" t="str">
        <f>VLOOKUP(P2597,'Customer List'!B:C,2,)</f>
        <v>Bhuvneshwar</v>
      </c>
      <c r="W2597" s="38"/>
      <c r="X2597" s="30">
        <v>45915</v>
      </c>
      <c r="Y2597" s="21">
        <f t="shared" si="270"/>
        <v>2</v>
      </c>
      <c r="Z2597" s="21" t="str">
        <f t="shared" si="271"/>
        <v>Saturday</v>
      </c>
      <c r="AA2597" s="21" t="str">
        <f t="shared" si="272"/>
        <v>Monday</v>
      </c>
      <c r="AB2597" s="21" t="str">
        <f>VLOOKUP(U2597,'Currency Sheet'!A:C,3,)</f>
        <v>DOLLAR</v>
      </c>
      <c r="AC2597" s="42" t="str">
        <f>VLOOKUP(P2597,'Customer List'!B:D,3,)</f>
        <v>OutStation</v>
      </c>
    </row>
    <row r="2598" spans="1:29" x14ac:dyDescent="0.25">
      <c r="A2598" s="21">
        <v>2597</v>
      </c>
      <c r="B2598" s="21" t="s">
        <v>3418</v>
      </c>
      <c r="C2598" s="30">
        <v>45905</v>
      </c>
      <c r="D2598" s="30">
        <v>45910</v>
      </c>
      <c r="E2598" s="47">
        <v>93.8</v>
      </c>
      <c r="F2598" s="47">
        <f t="shared" si="267"/>
        <v>8254.4</v>
      </c>
      <c r="G2598" s="48">
        <f t="shared" si="268"/>
        <v>8254.4</v>
      </c>
      <c r="H2598" s="21">
        <v>155903</v>
      </c>
      <c r="I2598" s="21" t="s">
        <v>3937</v>
      </c>
      <c r="J2598" s="21">
        <v>1</v>
      </c>
      <c r="K2598" s="21">
        <v>1</v>
      </c>
      <c r="L2598" s="21">
        <f t="shared" si="269"/>
        <v>0</v>
      </c>
      <c r="M2598" s="21" t="s">
        <v>3613</v>
      </c>
      <c r="N2598" s="30">
        <v>45917</v>
      </c>
      <c r="O2598" s="48">
        <v>10820</v>
      </c>
      <c r="P2598" s="21" t="s">
        <v>42</v>
      </c>
      <c r="Q2598" s="21" t="s">
        <v>636</v>
      </c>
      <c r="R2598" s="21" t="s">
        <v>723</v>
      </c>
      <c r="S2598" s="3">
        <v>4</v>
      </c>
      <c r="T2598" s="37"/>
      <c r="U2598" s="21" t="s">
        <v>18</v>
      </c>
      <c r="V2598" s="21" t="str">
        <f>VLOOKUP(P2598,'Customer List'!B:C,2,)</f>
        <v>Faridabad</v>
      </c>
      <c r="W2598" s="38"/>
      <c r="X2598" s="30">
        <f>IF(OR(R2598 = "PRIYANKA MADAM", R2598 = "DEEPAK", R2598 = "PORTER"),N2598,"")</f>
        <v>45917</v>
      </c>
      <c r="Y2598" s="21">
        <f t="shared" si="270"/>
        <v>0</v>
      </c>
      <c r="Z2598" s="21" t="str">
        <f t="shared" si="271"/>
        <v>Wednesday</v>
      </c>
      <c r="AA2598" s="21" t="str">
        <f t="shared" si="272"/>
        <v>Wednesday</v>
      </c>
      <c r="AB2598" s="21" t="str">
        <f>VLOOKUP(U2598,'Currency Sheet'!A:C,3,)</f>
        <v>DOLLAR</v>
      </c>
      <c r="AC2598" s="42" t="str">
        <f>VLOOKUP(P2598,'Customer List'!B:D,3,)</f>
        <v>Local</v>
      </c>
    </row>
    <row r="2599" spans="1:29" x14ac:dyDescent="0.25">
      <c r="A2599" s="21">
        <v>2598</v>
      </c>
      <c r="B2599" s="21" t="s">
        <v>3418</v>
      </c>
      <c r="C2599" s="30">
        <v>45905</v>
      </c>
      <c r="D2599" s="30">
        <v>45910</v>
      </c>
      <c r="E2599" s="47">
        <v>193.2</v>
      </c>
      <c r="F2599" s="47">
        <f t="shared" si="267"/>
        <v>17001.599999999999</v>
      </c>
      <c r="G2599" s="48">
        <f t="shared" si="268"/>
        <v>34003.199999999997</v>
      </c>
      <c r="H2599" s="21">
        <v>156604</v>
      </c>
      <c r="I2599" s="21" t="s">
        <v>3938</v>
      </c>
      <c r="J2599" s="21">
        <v>2</v>
      </c>
      <c r="K2599" s="21">
        <v>2</v>
      </c>
      <c r="L2599" s="21">
        <f t="shared" si="269"/>
        <v>0</v>
      </c>
      <c r="M2599" s="21" t="s">
        <v>3502</v>
      </c>
      <c r="N2599" s="30">
        <v>45913</v>
      </c>
      <c r="O2599" s="48">
        <v>58180.800000000003</v>
      </c>
      <c r="P2599" s="21" t="s">
        <v>2048</v>
      </c>
      <c r="Q2599" s="21">
        <v>58155617516</v>
      </c>
      <c r="R2599" s="21" t="s">
        <v>40</v>
      </c>
      <c r="S2599" s="3">
        <v>4</v>
      </c>
      <c r="T2599" s="37"/>
      <c r="U2599" s="21" t="s">
        <v>18</v>
      </c>
      <c r="V2599" s="21" t="str">
        <f>VLOOKUP(P2599,'Customer List'!B:C,2,)</f>
        <v>Hyderabad</v>
      </c>
      <c r="W2599" s="38"/>
      <c r="X2599" s="30">
        <v>45915</v>
      </c>
      <c r="Y2599" s="21">
        <f t="shared" si="270"/>
        <v>2</v>
      </c>
      <c r="Z2599" s="21" t="str">
        <f t="shared" si="271"/>
        <v>Saturday</v>
      </c>
      <c r="AA2599" s="21" t="str">
        <f t="shared" si="272"/>
        <v>Monday</v>
      </c>
      <c r="AB2599" s="21" t="str">
        <f>VLOOKUP(U2599,'Currency Sheet'!A:C,3,)</f>
        <v>DOLLAR</v>
      </c>
      <c r="AC2599" s="42" t="str">
        <f>VLOOKUP(P2599,'Customer List'!B:D,3,)</f>
        <v>OutStation</v>
      </c>
    </row>
    <row r="2600" spans="1:29" x14ac:dyDescent="0.25">
      <c r="A2600" s="21">
        <v>2599</v>
      </c>
      <c r="B2600" s="21" t="s">
        <v>3418</v>
      </c>
      <c r="C2600" s="30">
        <v>45905</v>
      </c>
      <c r="D2600" s="30">
        <v>45910</v>
      </c>
      <c r="E2600" s="47">
        <v>47.6</v>
      </c>
      <c r="F2600" s="47">
        <f t="shared" si="267"/>
        <v>4188.8</v>
      </c>
      <c r="G2600" s="48">
        <f t="shared" si="268"/>
        <v>4188.8</v>
      </c>
      <c r="H2600" s="21">
        <v>161203</v>
      </c>
      <c r="I2600" s="21" t="s">
        <v>3939</v>
      </c>
      <c r="J2600" s="21">
        <v>1</v>
      </c>
      <c r="K2600" s="21">
        <v>1</v>
      </c>
      <c r="L2600" s="21">
        <f t="shared" si="269"/>
        <v>0</v>
      </c>
      <c r="M2600" s="21" t="s">
        <v>3613</v>
      </c>
      <c r="N2600" s="30">
        <v>45917</v>
      </c>
      <c r="O2600" s="48">
        <v>5491</v>
      </c>
      <c r="P2600" s="21" t="s">
        <v>42</v>
      </c>
      <c r="Q2600" s="21" t="s">
        <v>636</v>
      </c>
      <c r="R2600" s="21" t="s">
        <v>723</v>
      </c>
      <c r="S2600" s="3">
        <v>4</v>
      </c>
      <c r="T2600" s="37"/>
      <c r="U2600" s="21" t="s">
        <v>18</v>
      </c>
      <c r="V2600" s="21" t="str">
        <f>VLOOKUP(P2600,'Customer List'!B:C,2,)</f>
        <v>Faridabad</v>
      </c>
      <c r="W2600" s="38"/>
      <c r="X2600" s="30">
        <f>IF(OR(R2600 = "PRIYANKA MADAM", R2600 = "DEEPAK", R2600 = "PORTER"),N2600,"")</f>
        <v>45917</v>
      </c>
      <c r="Y2600" s="21">
        <f t="shared" si="270"/>
        <v>0</v>
      </c>
      <c r="Z2600" s="21" t="str">
        <f t="shared" si="271"/>
        <v>Wednesday</v>
      </c>
      <c r="AA2600" s="21" t="str">
        <f t="shared" si="272"/>
        <v>Wednesday</v>
      </c>
      <c r="AB2600" s="21" t="str">
        <f>VLOOKUP(U2600,'Currency Sheet'!A:C,3,)</f>
        <v>DOLLAR</v>
      </c>
      <c r="AC2600" s="42" t="str">
        <f>VLOOKUP(P2600,'Customer List'!B:D,3,)</f>
        <v>Local</v>
      </c>
    </row>
    <row r="2601" spans="1:29" x14ac:dyDescent="0.25">
      <c r="A2601" s="21">
        <v>2600</v>
      </c>
      <c r="B2601" s="21" t="s">
        <v>3418</v>
      </c>
      <c r="C2601" s="30">
        <v>45905</v>
      </c>
      <c r="D2601" s="30">
        <v>45910</v>
      </c>
      <c r="E2601" s="47">
        <v>30.8</v>
      </c>
      <c r="F2601" s="47">
        <f t="shared" si="267"/>
        <v>2710.4</v>
      </c>
      <c r="G2601" s="48">
        <f t="shared" si="268"/>
        <v>2710.4</v>
      </c>
      <c r="H2601" s="21">
        <v>163503</v>
      </c>
      <c r="I2601" s="21" t="s">
        <v>3940</v>
      </c>
      <c r="J2601" s="21">
        <v>1</v>
      </c>
      <c r="K2601" s="21">
        <v>1</v>
      </c>
      <c r="L2601" s="21">
        <f t="shared" si="269"/>
        <v>0</v>
      </c>
      <c r="M2601" s="21" t="s">
        <v>3613</v>
      </c>
      <c r="N2601" s="30">
        <v>45917</v>
      </c>
      <c r="O2601" s="48">
        <v>3553</v>
      </c>
      <c r="P2601" s="21" t="s">
        <v>42</v>
      </c>
      <c r="Q2601" s="21" t="s">
        <v>636</v>
      </c>
      <c r="R2601" s="21" t="s">
        <v>723</v>
      </c>
      <c r="S2601" s="3">
        <v>4</v>
      </c>
      <c r="T2601" s="37"/>
      <c r="U2601" s="21" t="s">
        <v>18</v>
      </c>
      <c r="V2601" s="21" t="str">
        <f>VLOOKUP(P2601,'Customer List'!B:C,2,)</f>
        <v>Faridabad</v>
      </c>
      <c r="W2601" s="38"/>
      <c r="X2601" s="30">
        <f>IF(OR(R2601 = "PRIYANKA MADAM", R2601 = "DEEPAK", R2601 = "PORTER"),N2601,"")</f>
        <v>45917</v>
      </c>
      <c r="Y2601" s="21">
        <f t="shared" si="270"/>
        <v>0</v>
      </c>
      <c r="Z2601" s="21" t="str">
        <f t="shared" si="271"/>
        <v>Wednesday</v>
      </c>
      <c r="AA2601" s="21" t="str">
        <f t="shared" si="272"/>
        <v>Wednesday</v>
      </c>
      <c r="AB2601" s="21" t="str">
        <f>VLOOKUP(U2601,'Currency Sheet'!A:C,3,)</f>
        <v>DOLLAR</v>
      </c>
      <c r="AC2601" s="42" t="str">
        <f>VLOOKUP(P2601,'Customer List'!B:D,3,)</f>
        <v>Local</v>
      </c>
    </row>
    <row r="2602" spans="1:29" x14ac:dyDescent="0.25">
      <c r="A2602" s="21">
        <v>2601</v>
      </c>
      <c r="B2602" s="21" t="s">
        <v>3418</v>
      </c>
      <c r="C2602" s="30">
        <v>45905</v>
      </c>
      <c r="D2602" s="30">
        <v>45910</v>
      </c>
      <c r="E2602" s="47">
        <v>50.4</v>
      </c>
      <c r="F2602" s="47">
        <f t="shared" si="267"/>
        <v>4435.2</v>
      </c>
      <c r="G2602" s="48">
        <f t="shared" si="268"/>
        <v>4435.2</v>
      </c>
      <c r="H2602" s="21">
        <v>300412</v>
      </c>
      <c r="I2602" s="21" t="s">
        <v>3941</v>
      </c>
      <c r="J2602" s="21">
        <v>1</v>
      </c>
      <c r="K2602" s="21">
        <v>1</v>
      </c>
      <c r="L2602" s="21">
        <f t="shared" si="269"/>
        <v>0</v>
      </c>
      <c r="M2602" s="21" t="s">
        <v>3436</v>
      </c>
      <c r="N2602" s="30">
        <v>45911</v>
      </c>
      <c r="O2602" s="48">
        <v>6912</v>
      </c>
      <c r="P2602" s="21" t="s">
        <v>208</v>
      </c>
      <c r="Q2602" s="21" t="s">
        <v>1127</v>
      </c>
      <c r="R2602" s="21" t="s">
        <v>1127</v>
      </c>
      <c r="S2602" s="3">
        <v>4</v>
      </c>
      <c r="T2602" s="37"/>
      <c r="U2602" s="21" t="s">
        <v>18</v>
      </c>
      <c r="V2602" s="21" t="str">
        <f>VLOOKUP(P2602,'Customer List'!B:C,2,)</f>
        <v>Delhi</v>
      </c>
      <c r="W2602" s="38"/>
      <c r="X2602" s="30">
        <f>IF(OR(R2602 = "PRIYANKA MADAM", R2602 = "DEEPAK", R2602 = "PORTER"),N2602,"")</f>
        <v>45911</v>
      </c>
      <c r="Y2602" s="21">
        <f t="shared" si="270"/>
        <v>0</v>
      </c>
      <c r="Z2602" s="21" t="str">
        <f t="shared" si="271"/>
        <v>Thursday</v>
      </c>
      <c r="AA2602" s="21" t="str">
        <f t="shared" si="272"/>
        <v>Thursday</v>
      </c>
      <c r="AB2602" s="21" t="str">
        <f>VLOOKUP(U2602,'Currency Sheet'!A:C,3,)</f>
        <v>DOLLAR</v>
      </c>
      <c r="AC2602" s="42" t="str">
        <f>VLOOKUP(P2602,'Customer List'!B:D,3,)</f>
        <v>Local</v>
      </c>
    </row>
    <row r="2603" spans="1:29" x14ac:dyDescent="0.25">
      <c r="A2603" s="21">
        <v>2602</v>
      </c>
      <c r="B2603" s="21" t="s">
        <v>3418</v>
      </c>
      <c r="C2603" s="30">
        <v>45905</v>
      </c>
      <c r="D2603" s="30">
        <v>45910</v>
      </c>
      <c r="E2603" s="47">
        <v>234.5</v>
      </c>
      <c r="F2603" s="47">
        <f t="shared" si="267"/>
        <v>20636</v>
      </c>
      <c r="G2603" s="48">
        <f t="shared" si="268"/>
        <v>20636</v>
      </c>
      <c r="H2603" s="21">
        <v>300428</v>
      </c>
      <c r="I2603" s="21" t="s">
        <v>3942</v>
      </c>
      <c r="J2603" s="21">
        <v>1</v>
      </c>
      <c r="K2603" s="21">
        <v>1</v>
      </c>
      <c r="L2603" s="21">
        <f t="shared" si="269"/>
        <v>0</v>
      </c>
      <c r="M2603" s="21" t="s">
        <v>3518</v>
      </c>
      <c r="N2603" s="30">
        <v>45913</v>
      </c>
      <c r="O2603" s="48">
        <v>31825</v>
      </c>
      <c r="P2603" s="21" t="s">
        <v>617</v>
      </c>
      <c r="Q2603" s="21">
        <v>58155620725</v>
      </c>
      <c r="R2603" s="21" t="s">
        <v>40</v>
      </c>
      <c r="S2603" s="3">
        <v>4</v>
      </c>
      <c r="T2603" s="37"/>
      <c r="U2603" s="21" t="s">
        <v>18</v>
      </c>
      <c r="V2603" s="21" t="str">
        <f>VLOOKUP(P2603,'Customer List'!B:C,2,)</f>
        <v>Bhuvneshwar</v>
      </c>
      <c r="W2603" s="38"/>
      <c r="X2603" s="30">
        <v>45915</v>
      </c>
      <c r="Y2603" s="21">
        <f t="shared" si="270"/>
        <v>2</v>
      </c>
      <c r="Z2603" s="21" t="str">
        <f t="shared" si="271"/>
        <v>Saturday</v>
      </c>
      <c r="AA2603" s="21" t="str">
        <f t="shared" si="272"/>
        <v>Monday</v>
      </c>
      <c r="AB2603" s="21" t="str">
        <f>VLOOKUP(U2603,'Currency Sheet'!A:C,3,)</f>
        <v>DOLLAR</v>
      </c>
      <c r="AC2603" s="42" t="str">
        <f>VLOOKUP(P2603,'Customer List'!B:D,3,)</f>
        <v>OutStation</v>
      </c>
    </row>
    <row r="2604" spans="1:29" x14ac:dyDescent="0.25">
      <c r="A2604" s="21">
        <v>2603</v>
      </c>
      <c r="B2604" s="21" t="s">
        <v>3418</v>
      </c>
      <c r="C2604" s="30">
        <v>45905</v>
      </c>
      <c r="D2604" s="30">
        <v>45910</v>
      </c>
      <c r="E2604" s="47">
        <v>46.2</v>
      </c>
      <c r="F2604" s="47">
        <f t="shared" si="267"/>
        <v>4065.6000000000004</v>
      </c>
      <c r="G2604" s="48">
        <f t="shared" si="268"/>
        <v>4065.6000000000004</v>
      </c>
      <c r="H2604" s="21">
        <v>300508</v>
      </c>
      <c r="I2604" s="21" t="s">
        <v>3943</v>
      </c>
      <c r="J2604" s="21">
        <v>1</v>
      </c>
      <c r="K2604" s="21">
        <v>1</v>
      </c>
      <c r="L2604" s="21">
        <f t="shared" si="269"/>
        <v>0</v>
      </c>
      <c r="M2604" s="21" t="s">
        <v>3436</v>
      </c>
      <c r="N2604" s="30">
        <v>45911</v>
      </c>
      <c r="O2604" s="48">
        <v>6336</v>
      </c>
      <c r="P2604" s="21" t="s">
        <v>208</v>
      </c>
      <c r="Q2604" s="21" t="s">
        <v>1127</v>
      </c>
      <c r="R2604" s="21" t="s">
        <v>1127</v>
      </c>
      <c r="S2604" s="3">
        <v>4</v>
      </c>
      <c r="T2604" s="37"/>
      <c r="U2604" s="21" t="s">
        <v>18</v>
      </c>
      <c r="V2604" s="21" t="str">
        <f>VLOOKUP(P2604,'Customer List'!B:C,2,)</f>
        <v>Delhi</v>
      </c>
      <c r="W2604" s="38"/>
      <c r="X2604" s="30">
        <f>IF(OR(R2604 = "PRIYANKA MADAM", R2604 = "DEEPAK", R2604 = "PORTER"),N2604,"")</f>
        <v>45911</v>
      </c>
      <c r="Y2604" s="21">
        <f t="shared" si="270"/>
        <v>0</v>
      </c>
      <c r="Z2604" s="21" t="str">
        <f t="shared" si="271"/>
        <v>Thursday</v>
      </c>
      <c r="AA2604" s="21" t="str">
        <f t="shared" si="272"/>
        <v>Thursday</v>
      </c>
      <c r="AB2604" s="21" t="str">
        <f>VLOOKUP(U2604,'Currency Sheet'!A:C,3,)</f>
        <v>DOLLAR</v>
      </c>
      <c r="AC2604" s="42" t="str">
        <f>VLOOKUP(P2604,'Customer List'!B:D,3,)</f>
        <v>Local</v>
      </c>
    </row>
    <row r="2605" spans="1:29" x14ac:dyDescent="0.25">
      <c r="A2605" s="21">
        <v>2604</v>
      </c>
      <c r="B2605" s="21" t="s">
        <v>3418</v>
      </c>
      <c r="C2605" s="30">
        <v>45905</v>
      </c>
      <c r="D2605" s="30">
        <v>45910</v>
      </c>
      <c r="E2605" s="47">
        <v>35</v>
      </c>
      <c r="F2605" s="47">
        <f t="shared" si="267"/>
        <v>3080</v>
      </c>
      <c r="G2605" s="48">
        <f t="shared" si="268"/>
        <v>3080</v>
      </c>
      <c r="H2605" s="21">
        <v>301006</v>
      </c>
      <c r="I2605" s="21" t="s">
        <v>3944</v>
      </c>
      <c r="J2605" s="21">
        <v>1</v>
      </c>
      <c r="K2605" s="21">
        <v>1</v>
      </c>
      <c r="L2605" s="21">
        <f t="shared" si="269"/>
        <v>0</v>
      </c>
      <c r="M2605" s="21" t="s">
        <v>3436</v>
      </c>
      <c r="N2605" s="30">
        <v>45911</v>
      </c>
      <c r="O2605" s="48">
        <v>4800</v>
      </c>
      <c r="P2605" s="21" t="s">
        <v>208</v>
      </c>
      <c r="Q2605" s="21" t="s">
        <v>1127</v>
      </c>
      <c r="R2605" s="21" t="s">
        <v>1127</v>
      </c>
      <c r="S2605" s="3">
        <v>4</v>
      </c>
      <c r="T2605" s="37"/>
      <c r="U2605" s="21" t="s">
        <v>18</v>
      </c>
      <c r="V2605" s="21" t="str">
        <f>VLOOKUP(P2605,'Customer List'!B:C,2,)</f>
        <v>Delhi</v>
      </c>
      <c r="W2605" s="38"/>
      <c r="X2605" s="30">
        <f>IF(OR(R2605 = "PRIYANKA MADAM", R2605 = "DEEPAK", R2605 = "PORTER"),N2605,"")</f>
        <v>45911</v>
      </c>
      <c r="Y2605" s="21">
        <f t="shared" si="270"/>
        <v>0</v>
      </c>
      <c r="Z2605" s="21" t="str">
        <f t="shared" si="271"/>
        <v>Thursday</v>
      </c>
      <c r="AA2605" s="21" t="str">
        <f t="shared" si="272"/>
        <v>Thursday</v>
      </c>
      <c r="AB2605" s="21" t="str">
        <f>VLOOKUP(U2605,'Currency Sheet'!A:C,3,)</f>
        <v>DOLLAR</v>
      </c>
      <c r="AC2605" s="42" t="str">
        <f>VLOOKUP(P2605,'Customer List'!B:D,3,)</f>
        <v>Local</v>
      </c>
    </row>
    <row r="2606" spans="1:29" x14ac:dyDescent="0.25">
      <c r="A2606" s="21">
        <v>2605</v>
      </c>
      <c r="B2606" s="21" t="s">
        <v>3418</v>
      </c>
      <c r="C2606" s="30">
        <v>45905</v>
      </c>
      <c r="D2606" s="30">
        <v>45910</v>
      </c>
      <c r="E2606" s="47">
        <v>318</v>
      </c>
      <c r="F2606" s="47">
        <f t="shared" si="267"/>
        <v>27984</v>
      </c>
      <c r="G2606" s="48">
        <f t="shared" si="268"/>
        <v>27984</v>
      </c>
      <c r="H2606" s="21">
        <v>302262</v>
      </c>
      <c r="I2606" s="21" t="s">
        <v>3945</v>
      </c>
      <c r="J2606" s="21">
        <v>1</v>
      </c>
      <c r="K2606" s="21">
        <v>1</v>
      </c>
      <c r="L2606" s="21">
        <f t="shared" si="269"/>
        <v>0</v>
      </c>
      <c r="M2606" s="21" t="s">
        <v>3516</v>
      </c>
      <c r="N2606" s="30">
        <v>45913</v>
      </c>
      <c r="O2606" s="48">
        <v>40280</v>
      </c>
      <c r="P2606" s="21" t="s">
        <v>617</v>
      </c>
      <c r="Q2606" s="21">
        <v>58155620725</v>
      </c>
      <c r="R2606" s="21" t="s">
        <v>40</v>
      </c>
      <c r="S2606" s="3">
        <v>4</v>
      </c>
      <c r="T2606" s="37"/>
      <c r="U2606" s="21" t="s">
        <v>18</v>
      </c>
      <c r="V2606" s="21" t="str">
        <f>VLOOKUP(P2606,'Customer List'!B:C,2,)</f>
        <v>Bhuvneshwar</v>
      </c>
      <c r="W2606" s="38"/>
      <c r="X2606" s="30">
        <v>45915</v>
      </c>
      <c r="Y2606" s="21">
        <f t="shared" si="270"/>
        <v>2</v>
      </c>
      <c r="Z2606" s="21" t="str">
        <f t="shared" si="271"/>
        <v>Saturday</v>
      </c>
      <c r="AA2606" s="21" t="str">
        <f t="shared" si="272"/>
        <v>Monday</v>
      </c>
      <c r="AB2606" s="21" t="str">
        <f>VLOOKUP(U2606,'Currency Sheet'!A:C,3,)</f>
        <v>DOLLAR</v>
      </c>
      <c r="AC2606" s="42" t="str">
        <f>VLOOKUP(P2606,'Customer List'!B:D,3,)</f>
        <v>OutStation</v>
      </c>
    </row>
    <row r="2607" spans="1:29" x14ac:dyDescent="0.25">
      <c r="A2607" s="21">
        <v>2606</v>
      </c>
      <c r="B2607" s="21" t="s">
        <v>3418</v>
      </c>
      <c r="C2607" s="30">
        <v>45905</v>
      </c>
      <c r="D2607" s="30">
        <v>45910</v>
      </c>
      <c r="E2607" s="47">
        <v>267.39999999999998</v>
      </c>
      <c r="F2607" s="47">
        <f t="shared" si="267"/>
        <v>23531.199999999997</v>
      </c>
      <c r="G2607" s="48">
        <f t="shared" si="268"/>
        <v>23531.199999999997</v>
      </c>
      <c r="H2607" s="21">
        <v>303550</v>
      </c>
      <c r="I2607" s="21" t="s">
        <v>3946</v>
      </c>
      <c r="J2607" s="21">
        <v>1</v>
      </c>
      <c r="K2607" s="21">
        <v>1</v>
      </c>
      <c r="L2607" s="21">
        <f t="shared" si="269"/>
        <v>0</v>
      </c>
      <c r="M2607" s="21" t="s">
        <v>3516</v>
      </c>
      <c r="N2607" s="30">
        <v>45913</v>
      </c>
      <c r="O2607" s="48">
        <v>36290</v>
      </c>
      <c r="P2607" s="21" t="s">
        <v>617</v>
      </c>
      <c r="Q2607" s="21">
        <v>58155620725</v>
      </c>
      <c r="R2607" s="21" t="s">
        <v>40</v>
      </c>
      <c r="S2607" s="3">
        <v>4</v>
      </c>
      <c r="T2607" s="37"/>
      <c r="U2607" s="21" t="s">
        <v>18</v>
      </c>
      <c r="V2607" s="21" t="str">
        <f>VLOOKUP(P2607,'Customer List'!B:C,2,)</f>
        <v>Bhuvneshwar</v>
      </c>
      <c r="W2607" s="38"/>
      <c r="X2607" s="30">
        <v>45915</v>
      </c>
      <c r="Y2607" s="21">
        <f t="shared" si="270"/>
        <v>2</v>
      </c>
      <c r="Z2607" s="21" t="str">
        <f t="shared" si="271"/>
        <v>Saturday</v>
      </c>
      <c r="AA2607" s="21" t="str">
        <f t="shared" si="272"/>
        <v>Monday</v>
      </c>
      <c r="AB2607" s="21" t="str">
        <f>VLOOKUP(U2607,'Currency Sheet'!A:C,3,)</f>
        <v>DOLLAR</v>
      </c>
      <c r="AC2607" s="42" t="str">
        <f>VLOOKUP(P2607,'Customer List'!B:D,3,)</f>
        <v>OutStation</v>
      </c>
    </row>
    <row r="2608" spans="1:29" x14ac:dyDescent="0.25">
      <c r="A2608" s="21">
        <v>2607</v>
      </c>
      <c r="B2608" s="21" t="s">
        <v>3418</v>
      </c>
      <c r="C2608" s="30">
        <v>45905</v>
      </c>
      <c r="D2608" s="30">
        <v>45910</v>
      </c>
      <c r="E2608" s="47">
        <v>50.4</v>
      </c>
      <c r="F2608" s="47">
        <f t="shared" si="267"/>
        <v>4435.2</v>
      </c>
      <c r="G2608" s="48">
        <f t="shared" si="268"/>
        <v>8870.4</v>
      </c>
      <c r="H2608" s="21">
        <v>304006</v>
      </c>
      <c r="I2608" s="21" t="s">
        <v>3947</v>
      </c>
      <c r="J2608" s="21">
        <v>2</v>
      </c>
      <c r="K2608" s="21">
        <v>2</v>
      </c>
      <c r="L2608" s="21">
        <f t="shared" si="269"/>
        <v>0</v>
      </c>
      <c r="M2608" s="21" t="s">
        <v>3524</v>
      </c>
      <c r="N2608" s="30">
        <v>45913</v>
      </c>
      <c r="O2608" s="48">
        <v>15177.6</v>
      </c>
      <c r="P2608" s="21" t="s">
        <v>191</v>
      </c>
      <c r="Q2608" s="21" t="s">
        <v>3540</v>
      </c>
      <c r="R2608" s="21" t="s">
        <v>40</v>
      </c>
      <c r="S2608" s="3">
        <v>4</v>
      </c>
      <c r="T2608" s="37"/>
      <c r="U2608" s="21" t="s">
        <v>18</v>
      </c>
      <c r="V2608" s="21" t="str">
        <f>VLOOKUP(P2608,'Customer List'!B:C,2,)</f>
        <v>Chandigarh</v>
      </c>
      <c r="W2608" s="38"/>
      <c r="X2608" s="30">
        <v>45915</v>
      </c>
      <c r="Y2608" s="21">
        <f t="shared" si="270"/>
        <v>2</v>
      </c>
      <c r="Z2608" s="21" t="str">
        <f t="shared" si="271"/>
        <v>Saturday</v>
      </c>
      <c r="AA2608" s="21" t="str">
        <f t="shared" si="272"/>
        <v>Monday</v>
      </c>
      <c r="AB2608" s="21" t="str">
        <f>VLOOKUP(U2608,'Currency Sheet'!A:C,3,)</f>
        <v>DOLLAR</v>
      </c>
      <c r="AC2608" s="42" t="str">
        <f>VLOOKUP(P2608,'Customer List'!B:D,3,)</f>
        <v>OutStation</v>
      </c>
    </row>
    <row r="2609" spans="1:29" x14ac:dyDescent="0.25">
      <c r="A2609" s="21">
        <v>2608</v>
      </c>
      <c r="B2609" s="21" t="s">
        <v>3418</v>
      </c>
      <c r="C2609" s="30">
        <v>45905</v>
      </c>
      <c r="D2609" s="30">
        <v>45910</v>
      </c>
      <c r="E2609" s="47">
        <v>300.75</v>
      </c>
      <c r="F2609" s="47">
        <f t="shared" si="267"/>
        <v>26466</v>
      </c>
      <c r="G2609" s="48">
        <f t="shared" si="268"/>
        <v>26466</v>
      </c>
      <c r="H2609" s="21">
        <v>304044</v>
      </c>
      <c r="I2609" s="21" t="s">
        <v>3948</v>
      </c>
      <c r="J2609" s="21">
        <v>1</v>
      </c>
      <c r="K2609" s="21">
        <v>1</v>
      </c>
      <c r="L2609" s="21">
        <f t="shared" si="269"/>
        <v>0</v>
      </c>
      <c r="M2609" s="21" t="s">
        <v>3518</v>
      </c>
      <c r="N2609" s="30">
        <v>45913</v>
      </c>
      <c r="O2609" s="48">
        <v>38095</v>
      </c>
      <c r="P2609" s="21" t="s">
        <v>617</v>
      </c>
      <c r="Q2609" s="21">
        <v>58155620725</v>
      </c>
      <c r="R2609" s="21" t="s">
        <v>40</v>
      </c>
      <c r="S2609" s="3">
        <v>4</v>
      </c>
      <c r="T2609" s="37"/>
      <c r="U2609" s="21" t="s">
        <v>18</v>
      </c>
      <c r="V2609" s="21" t="str">
        <f>VLOOKUP(P2609,'Customer List'!B:C,2,)</f>
        <v>Bhuvneshwar</v>
      </c>
      <c r="W2609" s="38"/>
      <c r="X2609" s="30">
        <v>45915</v>
      </c>
      <c r="Y2609" s="21">
        <f t="shared" si="270"/>
        <v>2</v>
      </c>
      <c r="Z2609" s="21" t="str">
        <f t="shared" si="271"/>
        <v>Saturday</v>
      </c>
      <c r="AA2609" s="21" t="str">
        <f t="shared" si="272"/>
        <v>Monday</v>
      </c>
      <c r="AB2609" s="21" t="str">
        <f>VLOOKUP(U2609,'Currency Sheet'!A:C,3,)</f>
        <v>DOLLAR</v>
      </c>
      <c r="AC2609" s="42" t="str">
        <f>VLOOKUP(P2609,'Customer List'!B:D,3,)</f>
        <v>OutStation</v>
      </c>
    </row>
    <row r="2610" spans="1:29" x14ac:dyDescent="0.25">
      <c r="A2610" s="21">
        <v>2609</v>
      </c>
      <c r="B2610" s="21" t="s">
        <v>3418</v>
      </c>
      <c r="C2610" s="30">
        <v>45905</v>
      </c>
      <c r="D2610" s="30">
        <v>45910</v>
      </c>
      <c r="E2610" s="47">
        <v>205.1</v>
      </c>
      <c r="F2610" s="47">
        <f t="shared" si="267"/>
        <v>18048.8</v>
      </c>
      <c r="G2610" s="48">
        <f t="shared" si="268"/>
        <v>18048.8</v>
      </c>
      <c r="H2610" s="21">
        <v>305210</v>
      </c>
      <c r="I2610" s="21" t="s">
        <v>3949</v>
      </c>
      <c r="J2610" s="21">
        <v>1</v>
      </c>
      <c r="K2610" s="21">
        <v>1</v>
      </c>
      <c r="L2610" s="21">
        <f t="shared" si="269"/>
        <v>0</v>
      </c>
      <c r="M2610" s="21" t="s">
        <v>3516</v>
      </c>
      <c r="N2610" s="30">
        <v>45913</v>
      </c>
      <c r="O2610" s="48">
        <v>27835</v>
      </c>
      <c r="P2610" s="21" t="s">
        <v>617</v>
      </c>
      <c r="Q2610" s="21">
        <v>58155620725</v>
      </c>
      <c r="R2610" s="21" t="s">
        <v>40</v>
      </c>
      <c r="S2610" s="3">
        <v>4</v>
      </c>
      <c r="T2610" s="37"/>
      <c r="U2610" s="21" t="s">
        <v>18</v>
      </c>
      <c r="V2610" s="21" t="str">
        <f>VLOOKUP(P2610,'Customer List'!B:C,2,)</f>
        <v>Bhuvneshwar</v>
      </c>
      <c r="W2610" s="38"/>
      <c r="X2610" s="30">
        <v>45915</v>
      </c>
      <c r="Y2610" s="21">
        <f t="shared" si="270"/>
        <v>2</v>
      </c>
      <c r="Z2610" s="21" t="str">
        <f t="shared" si="271"/>
        <v>Saturday</v>
      </c>
      <c r="AA2610" s="21" t="str">
        <f t="shared" si="272"/>
        <v>Monday</v>
      </c>
      <c r="AB2610" s="21" t="str">
        <f>VLOOKUP(U2610,'Currency Sheet'!A:C,3,)</f>
        <v>DOLLAR</v>
      </c>
      <c r="AC2610" s="42" t="str">
        <f>VLOOKUP(P2610,'Customer List'!B:D,3,)</f>
        <v>OutStation</v>
      </c>
    </row>
    <row r="2611" spans="1:29" x14ac:dyDescent="0.25">
      <c r="A2611" s="21">
        <v>2610</v>
      </c>
      <c r="B2611" s="21" t="s">
        <v>3418</v>
      </c>
      <c r="C2611" s="30">
        <v>45905</v>
      </c>
      <c r="D2611" s="30">
        <v>45910</v>
      </c>
      <c r="E2611" s="47">
        <v>185.5</v>
      </c>
      <c r="F2611" s="47">
        <f t="shared" si="267"/>
        <v>16324</v>
      </c>
      <c r="G2611" s="48">
        <f t="shared" si="268"/>
        <v>16324</v>
      </c>
      <c r="H2611" s="21">
        <v>308110</v>
      </c>
      <c r="I2611" s="21" t="s">
        <v>3950</v>
      </c>
      <c r="J2611" s="21">
        <v>1</v>
      </c>
      <c r="K2611" s="21">
        <v>1</v>
      </c>
      <c r="L2611" s="21">
        <f t="shared" si="269"/>
        <v>0</v>
      </c>
      <c r="M2611" s="21" t="s">
        <v>3518</v>
      </c>
      <c r="N2611" s="30">
        <v>45913</v>
      </c>
      <c r="O2611" s="48">
        <v>25175</v>
      </c>
      <c r="P2611" s="21" t="s">
        <v>617</v>
      </c>
      <c r="Q2611" s="21">
        <v>58155620725</v>
      </c>
      <c r="R2611" s="21" t="s">
        <v>40</v>
      </c>
      <c r="S2611" s="3">
        <v>4</v>
      </c>
      <c r="T2611" s="37"/>
      <c r="U2611" s="21" t="s">
        <v>18</v>
      </c>
      <c r="V2611" s="21" t="str">
        <f>VLOOKUP(P2611,'Customer List'!B:C,2,)</f>
        <v>Bhuvneshwar</v>
      </c>
      <c r="W2611" s="38"/>
      <c r="X2611" s="30">
        <v>45915</v>
      </c>
      <c r="Y2611" s="21">
        <f t="shared" si="270"/>
        <v>2</v>
      </c>
      <c r="Z2611" s="21" t="str">
        <f t="shared" si="271"/>
        <v>Saturday</v>
      </c>
      <c r="AA2611" s="21" t="str">
        <f t="shared" si="272"/>
        <v>Monday</v>
      </c>
      <c r="AB2611" s="21" t="str">
        <f>VLOOKUP(U2611,'Currency Sheet'!A:C,3,)</f>
        <v>DOLLAR</v>
      </c>
      <c r="AC2611" s="42" t="str">
        <f>VLOOKUP(P2611,'Customer List'!B:D,3,)</f>
        <v>OutStation</v>
      </c>
    </row>
    <row r="2612" spans="1:29" x14ac:dyDescent="0.25">
      <c r="A2612" s="21">
        <v>2611</v>
      </c>
      <c r="B2612" s="21" t="s">
        <v>3418</v>
      </c>
      <c r="C2612" s="30">
        <v>45905</v>
      </c>
      <c r="D2612" s="30">
        <v>45910</v>
      </c>
      <c r="E2612" s="47">
        <v>259</v>
      </c>
      <c r="F2612" s="47">
        <f t="shared" si="267"/>
        <v>22792</v>
      </c>
      <c r="G2612" s="48">
        <f t="shared" si="268"/>
        <v>22792</v>
      </c>
      <c r="H2612" s="21">
        <v>309816</v>
      </c>
      <c r="I2612" s="21" t="s">
        <v>3951</v>
      </c>
      <c r="J2612" s="21">
        <v>1</v>
      </c>
      <c r="K2612" s="21">
        <v>1</v>
      </c>
      <c r="L2612" s="21">
        <f t="shared" si="269"/>
        <v>0</v>
      </c>
      <c r="M2612" s="21" t="s">
        <v>3437</v>
      </c>
      <c r="N2612" s="30">
        <v>45911</v>
      </c>
      <c r="O2612" s="48">
        <v>35150</v>
      </c>
      <c r="P2612" s="21" t="s">
        <v>213</v>
      </c>
      <c r="Q2612" s="21" t="s">
        <v>1127</v>
      </c>
      <c r="R2612" s="21" t="s">
        <v>1127</v>
      </c>
      <c r="S2612" s="3">
        <v>4</v>
      </c>
      <c r="T2612" s="37"/>
      <c r="U2612" s="21" t="s">
        <v>18</v>
      </c>
      <c r="V2612" s="21" t="str">
        <f>VLOOKUP(P2612,'Customer List'!B:C,2,)</f>
        <v>Delhi</v>
      </c>
      <c r="W2612" s="38"/>
      <c r="X2612" s="30">
        <f>IF(OR(R2612 = "PRIYANKA MADAM", R2612 = "DEEPAK", R2612 = "PORTER"),N2612,"")</f>
        <v>45911</v>
      </c>
      <c r="Y2612" s="21">
        <f t="shared" si="270"/>
        <v>0</v>
      </c>
      <c r="Z2612" s="21" t="str">
        <f t="shared" si="271"/>
        <v>Thursday</v>
      </c>
      <c r="AA2612" s="21" t="str">
        <f t="shared" si="272"/>
        <v>Thursday</v>
      </c>
      <c r="AB2612" s="21" t="str">
        <f>VLOOKUP(U2612,'Currency Sheet'!A:C,3,)</f>
        <v>DOLLAR</v>
      </c>
      <c r="AC2612" s="42" t="str">
        <f>VLOOKUP(P2612,'Customer List'!B:D,3,)</f>
        <v>Local</v>
      </c>
    </row>
    <row r="2613" spans="1:29" x14ac:dyDescent="0.25">
      <c r="A2613" s="21">
        <v>2612</v>
      </c>
      <c r="B2613" s="21" t="s">
        <v>3418</v>
      </c>
      <c r="C2613" s="30">
        <v>45905</v>
      </c>
      <c r="D2613" s="30">
        <v>45910</v>
      </c>
      <c r="E2613" s="47">
        <v>165.9</v>
      </c>
      <c r="F2613" s="47">
        <f t="shared" si="267"/>
        <v>14599.2</v>
      </c>
      <c r="G2613" s="48">
        <f t="shared" si="268"/>
        <v>14599.2</v>
      </c>
      <c r="H2613" s="21">
        <v>310916</v>
      </c>
      <c r="I2613" s="21" t="s">
        <v>3952</v>
      </c>
      <c r="J2613" s="21">
        <v>1</v>
      </c>
      <c r="K2613" s="21">
        <v>1</v>
      </c>
      <c r="L2613" s="21">
        <f t="shared" si="269"/>
        <v>0</v>
      </c>
      <c r="M2613" s="21" t="s">
        <v>3518</v>
      </c>
      <c r="N2613" s="30">
        <v>45913</v>
      </c>
      <c r="O2613" s="48">
        <v>22515</v>
      </c>
      <c r="P2613" s="21" t="s">
        <v>617</v>
      </c>
      <c r="Q2613" s="21">
        <v>58155620725</v>
      </c>
      <c r="R2613" s="21" t="s">
        <v>40</v>
      </c>
      <c r="S2613" s="3">
        <v>4</v>
      </c>
      <c r="T2613" s="37"/>
      <c r="U2613" s="21" t="s">
        <v>18</v>
      </c>
      <c r="V2613" s="21" t="str">
        <f>VLOOKUP(P2613,'Customer List'!B:C,2,)</f>
        <v>Bhuvneshwar</v>
      </c>
      <c r="W2613" s="38"/>
      <c r="X2613" s="30">
        <v>45915</v>
      </c>
      <c r="Y2613" s="21">
        <f t="shared" si="270"/>
        <v>2</v>
      </c>
      <c r="Z2613" s="21" t="str">
        <f t="shared" si="271"/>
        <v>Saturday</v>
      </c>
      <c r="AA2613" s="21" t="str">
        <f t="shared" si="272"/>
        <v>Monday</v>
      </c>
      <c r="AB2613" s="21" t="str">
        <f>VLOOKUP(U2613,'Currency Sheet'!A:C,3,)</f>
        <v>DOLLAR</v>
      </c>
      <c r="AC2613" s="42" t="str">
        <f>VLOOKUP(P2613,'Customer List'!B:D,3,)</f>
        <v>OutStation</v>
      </c>
    </row>
    <row r="2614" spans="1:29" x14ac:dyDescent="0.25">
      <c r="A2614" s="21">
        <v>2613</v>
      </c>
      <c r="B2614" s="21" t="s">
        <v>3418</v>
      </c>
      <c r="C2614" s="30">
        <v>45905</v>
      </c>
      <c r="D2614" s="30">
        <v>45910</v>
      </c>
      <c r="E2614" s="47">
        <v>297</v>
      </c>
      <c r="F2614" s="47">
        <f t="shared" si="267"/>
        <v>26136</v>
      </c>
      <c r="G2614" s="48">
        <f t="shared" si="268"/>
        <v>26136</v>
      </c>
      <c r="H2614" s="21">
        <v>310944</v>
      </c>
      <c r="I2614" s="21" t="s">
        <v>3953</v>
      </c>
      <c r="J2614" s="21">
        <v>1</v>
      </c>
      <c r="K2614" s="21">
        <v>1</v>
      </c>
      <c r="L2614" s="21">
        <f t="shared" si="269"/>
        <v>0</v>
      </c>
      <c r="M2614" s="21" t="s">
        <v>3437</v>
      </c>
      <c r="N2614" s="30">
        <v>45911</v>
      </c>
      <c r="O2614" s="48">
        <v>37620</v>
      </c>
      <c r="P2614" s="21" t="s">
        <v>213</v>
      </c>
      <c r="Q2614" s="21" t="s">
        <v>1127</v>
      </c>
      <c r="R2614" s="21" t="s">
        <v>1127</v>
      </c>
      <c r="S2614" s="3">
        <v>4</v>
      </c>
      <c r="T2614" s="37"/>
      <c r="U2614" s="21" t="s">
        <v>18</v>
      </c>
      <c r="V2614" s="21" t="str">
        <f>VLOOKUP(P2614,'Customer List'!B:C,2,)</f>
        <v>Delhi</v>
      </c>
      <c r="W2614" s="38"/>
      <c r="X2614" s="30">
        <f>IF(OR(R2614 = "PRIYANKA MADAM", R2614 = "DEEPAK", R2614 = "PORTER"),N2614,"")</f>
        <v>45911</v>
      </c>
      <c r="Y2614" s="21">
        <f t="shared" si="270"/>
        <v>0</v>
      </c>
      <c r="Z2614" s="21" t="str">
        <f t="shared" si="271"/>
        <v>Thursday</v>
      </c>
      <c r="AA2614" s="21" t="str">
        <f t="shared" si="272"/>
        <v>Thursday</v>
      </c>
      <c r="AB2614" s="21" t="str">
        <f>VLOOKUP(U2614,'Currency Sheet'!A:C,3,)</f>
        <v>DOLLAR</v>
      </c>
      <c r="AC2614" s="42" t="str">
        <f>VLOOKUP(P2614,'Customer List'!B:D,3,)</f>
        <v>Local</v>
      </c>
    </row>
    <row r="2615" spans="1:29" x14ac:dyDescent="0.25">
      <c r="A2615" s="21">
        <v>2614</v>
      </c>
      <c r="B2615" s="21" t="s">
        <v>3418</v>
      </c>
      <c r="C2615" s="30">
        <v>45905</v>
      </c>
      <c r="D2615" s="30">
        <v>45910</v>
      </c>
      <c r="E2615" s="47">
        <v>141.4</v>
      </c>
      <c r="F2615" s="47">
        <f t="shared" si="267"/>
        <v>12443.2</v>
      </c>
      <c r="G2615" s="48">
        <f t="shared" si="268"/>
        <v>12443.2</v>
      </c>
      <c r="H2615" s="21">
        <v>320007</v>
      </c>
      <c r="I2615" s="21" t="s">
        <v>3954</v>
      </c>
      <c r="J2615" s="21">
        <v>1</v>
      </c>
      <c r="K2615" s="21">
        <v>1</v>
      </c>
      <c r="L2615" s="21">
        <f t="shared" si="269"/>
        <v>0</v>
      </c>
      <c r="M2615" s="21" t="s">
        <v>3585</v>
      </c>
      <c r="N2615" s="30">
        <v>45917</v>
      </c>
      <c r="O2615" s="48">
        <v>29744.5</v>
      </c>
      <c r="P2615" s="21" t="s">
        <v>30</v>
      </c>
      <c r="Q2615" s="21" t="s">
        <v>5959</v>
      </c>
      <c r="R2615" s="21" t="s">
        <v>637</v>
      </c>
      <c r="S2615" s="3">
        <v>4</v>
      </c>
      <c r="T2615" s="37"/>
      <c r="U2615" s="21" t="s">
        <v>18</v>
      </c>
      <c r="V2615" s="21" t="str">
        <f>VLOOKUP(P2615,'Customer List'!B:C,2,)</f>
        <v>Delhi</v>
      </c>
      <c r="W2615" s="38"/>
      <c r="X2615" s="30">
        <f>IF(OR(R2615 = "PRIYANKA MADAM", R2615 = "DEEPAK", R2615 = "PORTER"),N2615,"")</f>
        <v>45917</v>
      </c>
      <c r="Y2615" s="21">
        <f t="shared" si="270"/>
        <v>0</v>
      </c>
      <c r="Z2615" s="21" t="str">
        <f t="shared" si="271"/>
        <v>Wednesday</v>
      </c>
      <c r="AA2615" s="21" t="str">
        <f t="shared" si="272"/>
        <v>Wednesday</v>
      </c>
      <c r="AB2615" s="21" t="str">
        <f>VLOOKUP(U2615,'Currency Sheet'!A:C,3,)</f>
        <v>DOLLAR</v>
      </c>
      <c r="AC2615" s="42" t="str">
        <f>VLOOKUP(P2615,'Customer List'!B:D,3,)</f>
        <v>Local</v>
      </c>
    </row>
    <row r="2616" spans="1:29" x14ac:dyDescent="0.25">
      <c r="A2616" s="21">
        <v>2615</v>
      </c>
      <c r="B2616" s="21" t="s">
        <v>3418</v>
      </c>
      <c r="C2616" s="30">
        <v>45905</v>
      </c>
      <c r="D2616" s="30">
        <v>45910</v>
      </c>
      <c r="E2616" s="47">
        <v>313.5</v>
      </c>
      <c r="F2616" s="47">
        <f t="shared" si="267"/>
        <v>27588</v>
      </c>
      <c r="G2616" s="48">
        <f t="shared" si="268"/>
        <v>27588</v>
      </c>
      <c r="H2616" s="21">
        <v>323034</v>
      </c>
      <c r="I2616" s="21" t="s">
        <v>3955</v>
      </c>
      <c r="J2616" s="21">
        <v>1</v>
      </c>
      <c r="K2616" s="21">
        <v>1</v>
      </c>
      <c r="L2616" s="21">
        <f t="shared" si="269"/>
        <v>0</v>
      </c>
      <c r="M2616" s="21" t="s">
        <v>3516</v>
      </c>
      <c r="N2616" s="30">
        <v>45913</v>
      </c>
      <c r="O2616" s="48">
        <v>39710</v>
      </c>
      <c r="P2616" s="21" t="s">
        <v>617</v>
      </c>
      <c r="Q2616" s="21">
        <v>58155620725</v>
      </c>
      <c r="R2616" s="21" t="s">
        <v>40</v>
      </c>
      <c r="S2616" s="3">
        <v>4</v>
      </c>
      <c r="T2616" s="37"/>
      <c r="U2616" s="21" t="s">
        <v>18</v>
      </c>
      <c r="V2616" s="21" t="str">
        <f>VLOOKUP(P2616,'Customer List'!B:C,2,)</f>
        <v>Bhuvneshwar</v>
      </c>
      <c r="W2616" s="38"/>
      <c r="X2616" s="30">
        <v>45915</v>
      </c>
      <c r="Y2616" s="21">
        <f t="shared" si="270"/>
        <v>2</v>
      </c>
      <c r="Z2616" s="21" t="str">
        <f t="shared" si="271"/>
        <v>Saturday</v>
      </c>
      <c r="AA2616" s="21" t="str">
        <f t="shared" si="272"/>
        <v>Monday</v>
      </c>
      <c r="AB2616" s="21" t="str">
        <f>VLOOKUP(U2616,'Currency Sheet'!A:C,3,)</f>
        <v>DOLLAR</v>
      </c>
      <c r="AC2616" s="42" t="str">
        <f>VLOOKUP(P2616,'Customer List'!B:D,3,)</f>
        <v>OutStation</v>
      </c>
    </row>
    <row r="2617" spans="1:29" x14ac:dyDescent="0.25">
      <c r="A2617" s="21">
        <v>2616</v>
      </c>
      <c r="B2617" s="21" t="s">
        <v>3418</v>
      </c>
      <c r="C2617" s="30">
        <v>45905</v>
      </c>
      <c r="D2617" s="30">
        <v>45910</v>
      </c>
      <c r="E2617" s="47">
        <v>164.5</v>
      </c>
      <c r="F2617" s="47">
        <f t="shared" si="267"/>
        <v>14476</v>
      </c>
      <c r="G2617" s="48">
        <f t="shared" si="268"/>
        <v>14476</v>
      </c>
      <c r="H2617" s="21">
        <v>324004</v>
      </c>
      <c r="I2617" s="21" t="s">
        <v>3956</v>
      </c>
      <c r="J2617" s="21">
        <v>1</v>
      </c>
      <c r="K2617" s="21">
        <v>1</v>
      </c>
      <c r="L2617" s="21">
        <f t="shared" si="269"/>
        <v>0</v>
      </c>
      <c r="M2617" s="21" t="s">
        <v>3509</v>
      </c>
      <c r="N2617" s="30">
        <v>45913</v>
      </c>
      <c r="O2617" s="48">
        <v>25498</v>
      </c>
      <c r="P2617" s="21" t="s">
        <v>630</v>
      </c>
      <c r="Q2617" s="21">
        <v>58155620983</v>
      </c>
      <c r="R2617" s="21" t="s">
        <v>40</v>
      </c>
      <c r="S2617" s="3">
        <v>4</v>
      </c>
      <c r="T2617" s="37"/>
      <c r="U2617" s="21" t="s">
        <v>18</v>
      </c>
      <c r="V2617" s="21" t="str">
        <f>VLOOKUP(P2617,'Customer List'!B:C,2,)</f>
        <v>Telangana</v>
      </c>
      <c r="W2617" s="38"/>
      <c r="X2617" s="30">
        <v>45915</v>
      </c>
      <c r="Y2617" s="21">
        <f t="shared" si="270"/>
        <v>2</v>
      </c>
      <c r="Z2617" s="21" t="str">
        <f t="shared" si="271"/>
        <v>Saturday</v>
      </c>
      <c r="AA2617" s="21" t="str">
        <f t="shared" si="272"/>
        <v>Monday</v>
      </c>
      <c r="AB2617" s="21" t="str">
        <f>VLOOKUP(U2617,'Currency Sheet'!A:C,3,)</f>
        <v>DOLLAR</v>
      </c>
      <c r="AC2617" s="42" t="str">
        <f>VLOOKUP(P2617,'Customer List'!B:D,3,)</f>
        <v>OutStation</v>
      </c>
    </row>
    <row r="2618" spans="1:29" x14ac:dyDescent="0.25">
      <c r="A2618" s="21">
        <v>2617</v>
      </c>
      <c r="B2618" s="21" t="s">
        <v>3418</v>
      </c>
      <c r="C2618" s="30">
        <v>45905</v>
      </c>
      <c r="D2618" s="30">
        <v>45910</v>
      </c>
      <c r="E2618" s="47">
        <v>267.39999999999998</v>
      </c>
      <c r="F2618" s="47">
        <f t="shared" si="267"/>
        <v>23531.199999999997</v>
      </c>
      <c r="G2618" s="48">
        <f t="shared" si="268"/>
        <v>23531.199999999997</v>
      </c>
      <c r="H2618" s="21">
        <v>329918</v>
      </c>
      <c r="I2618" s="21" t="s">
        <v>3957</v>
      </c>
      <c r="J2618" s="21">
        <v>1</v>
      </c>
      <c r="K2618" s="21">
        <v>1</v>
      </c>
      <c r="L2618" s="21">
        <f t="shared" si="269"/>
        <v>0</v>
      </c>
      <c r="M2618" s="21" t="s">
        <v>3507</v>
      </c>
      <c r="N2618" s="30">
        <v>45913</v>
      </c>
      <c r="O2618" s="48">
        <v>35526</v>
      </c>
      <c r="P2618" s="21" t="s">
        <v>891</v>
      </c>
      <c r="Q2618" s="21">
        <v>58155620762</v>
      </c>
      <c r="R2618" s="21" t="s">
        <v>40</v>
      </c>
      <c r="S2618" s="3">
        <v>4</v>
      </c>
      <c r="T2618" s="37"/>
      <c r="U2618" s="21" t="s">
        <v>18</v>
      </c>
      <c r="V2618" s="21" t="str">
        <f>VLOOKUP(P2618,'Customer List'!B:C,2,)</f>
        <v>Banglore</v>
      </c>
      <c r="W2618" s="38"/>
      <c r="X2618" s="30">
        <v>45915</v>
      </c>
      <c r="Y2618" s="21">
        <f t="shared" si="270"/>
        <v>2</v>
      </c>
      <c r="Z2618" s="21" t="str">
        <f t="shared" si="271"/>
        <v>Saturday</v>
      </c>
      <c r="AA2618" s="21" t="str">
        <f t="shared" si="272"/>
        <v>Monday</v>
      </c>
      <c r="AB2618" s="21" t="str">
        <f>VLOOKUP(U2618,'Currency Sheet'!A:C,3,)</f>
        <v>DOLLAR</v>
      </c>
      <c r="AC2618" s="42" t="str">
        <f>VLOOKUP(P2618,'Customer List'!B:D,3,)</f>
        <v>OutStation</v>
      </c>
    </row>
    <row r="2619" spans="1:29" x14ac:dyDescent="0.25">
      <c r="A2619" s="21">
        <v>2618</v>
      </c>
      <c r="B2619" s="21" t="s">
        <v>3418</v>
      </c>
      <c r="C2619" s="30">
        <v>45905</v>
      </c>
      <c r="D2619" s="30">
        <v>45910</v>
      </c>
      <c r="E2619" s="47">
        <v>334.5</v>
      </c>
      <c r="F2619" s="47">
        <f t="shared" si="267"/>
        <v>29436</v>
      </c>
      <c r="G2619" s="48">
        <f t="shared" si="268"/>
        <v>29436</v>
      </c>
      <c r="H2619" s="21">
        <v>329930</v>
      </c>
      <c r="I2619" s="21" t="s">
        <v>3742</v>
      </c>
      <c r="J2619" s="21">
        <v>1</v>
      </c>
      <c r="K2619" s="21">
        <v>1</v>
      </c>
      <c r="L2619" s="21">
        <f t="shared" si="269"/>
        <v>0</v>
      </c>
      <c r="M2619" s="21" t="s">
        <v>3437</v>
      </c>
      <c r="N2619" s="30">
        <v>45911</v>
      </c>
      <c r="O2619" s="48">
        <v>42370</v>
      </c>
      <c r="P2619" s="21" t="s">
        <v>213</v>
      </c>
      <c r="Q2619" s="21" t="s">
        <v>1127</v>
      </c>
      <c r="R2619" s="21" t="s">
        <v>1127</v>
      </c>
      <c r="S2619" s="3">
        <v>4</v>
      </c>
      <c r="T2619" s="37"/>
      <c r="U2619" s="21" t="s">
        <v>18</v>
      </c>
      <c r="V2619" s="21" t="str">
        <f>VLOOKUP(P2619,'Customer List'!B:C,2,)</f>
        <v>Delhi</v>
      </c>
      <c r="W2619" s="38"/>
      <c r="X2619" s="30">
        <f>IF(OR(R2619 = "PRIYANKA MADAM", R2619 = "DEEPAK", R2619 = "PORTER"),N2619,"")</f>
        <v>45911</v>
      </c>
      <c r="Y2619" s="21">
        <f t="shared" si="270"/>
        <v>0</v>
      </c>
      <c r="Z2619" s="21" t="str">
        <f t="shared" si="271"/>
        <v>Thursday</v>
      </c>
      <c r="AA2619" s="21" t="str">
        <f t="shared" si="272"/>
        <v>Thursday</v>
      </c>
      <c r="AB2619" s="21" t="str">
        <f>VLOOKUP(U2619,'Currency Sheet'!A:C,3,)</f>
        <v>DOLLAR</v>
      </c>
      <c r="AC2619" s="42" t="str">
        <f>VLOOKUP(P2619,'Customer List'!B:D,3,)</f>
        <v>Local</v>
      </c>
    </row>
    <row r="2620" spans="1:29" x14ac:dyDescent="0.25">
      <c r="A2620" s="21">
        <v>2619</v>
      </c>
      <c r="B2620" s="21" t="s">
        <v>3418</v>
      </c>
      <c r="C2620" s="30">
        <v>45905</v>
      </c>
      <c r="D2620" s="30">
        <v>45910</v>
      </c>
      <c r="E2620" s="47">
        <v>301.5</v>
      </c>
      <c r="F2620" s="47">
        <f t="shared" si="267"/>
        <v>26532</v>
      </c>
      <c r="G2620" s="48">
        <f t="shared" si="268"/>
        <v>26532</v>
      </c>
      <c r="H2620" s="21">
        <v>329932</v>
      </c>
      <c r="I2620" s="21" t="s">
        <v>3783</v>
      </c>
      <c r="J2620" s="21">
        <v>1</v>
      </c>
      <c r="K2620" s="21">
        <v>1</v>
      </c>
      <c r="L2620" s="21">
        <f t="shared" si="269"/>
        <v>0</v>
      </c>
      <c r="M2620" s="21" t="s">
        <v>3516</v>
      </c>
      <c r="N2620" s="30">
        <v>45913</v>
      </c>
      <c r="O2620" s="48">
        <v>38190</v>
      </c>
      <c r="P2620" s="21" t="s">
        <v>617</v>
      </c>
      <c r="Q2620" s="21">
        <v>58155620725</v>
      </c>
      <c r="R2620" s="21" t="s">
        <v>40</v>
      </c>
      <c r="S2620" s="3">
        <v>4</v>
      </c>
      <c r="T2620" s="37"/>
      <c r="U2620" s="21" t="s">
        <v>18</v>
      </c>
      <c r="V2620" s="21" t="str">
        <f>VLOOKUP(P2620,'Customer List'!B:C,2,)</f>
        <v>Bhuvneshwar</v>
      </c>
      <c r="W2620" s="38"/>
      <c r="X2620" s="30">
        <v>45915</v>
      </c>
      <c r="Y2620" s="21">
        <f t="shared" si="270"/>
        <v>2</v>
      </c>
      <c r="Z2620" s="21" t="str">
        <f t="shared" si="271"/>
        <v>Saturday</v>
      </c>
      <c r="AA2620" s="21" t="str">
        <f t="shared" si="272"/>
        <v>Monday</v>
      </c>
      <c r="AB2620" s="21" t="str">
        <f>VLOOKUP(U2620,'Currency Sheet'!A:C,3,)</f>
        <v>DOLLAR</v>
      </c>
      <c r="AC2620" s="42" t="str">
        <f>VLOOKUP(P2620,'Customer List'!B:D,3,)</f>
        <v>OutStation</v>
      </c>
    </row>
    <row r="2621" spans="1:29" x14ac:dyDescent="0.25">
      <c r="A2621" s="21">
        <v>2620</v>
      </c>
      <c r="B2621" s="21" t="s">
        <v>3418</v>
      </c>
      <c r="C2621" s="30">
        <v>45905</v>
      </c>
      <c r="D2621" s="30">
        <v>45910</v>
      </c>
      <c r="E2621" s="47">
        <v>254.8</v>
      </c>
      <c r="F2621" s="47">
        <f t="shared" si="267"/>
        <v>22422.400000000001</v>
      </c>
      <c r="G2621" s="48">
        <f t="shared" si="268"/>
        <v>22422.400000000001</v>
      </c>
      <c r="H2621" s="21">
        <v>330116</v>
      </c>
      <c r="I2621" s="21" t="s">
        <v>3958</v>
      </c>
      <c r="J2621" s="21">
        <v>1</v>
      </c>
      <c r="K2621" s="21">
        <v>1</v>
      </c>
      <c r="L2621" s="21">
        <f t="shared" si="269"/>
        <v>0</v>
      </c>
      <c r="M2621" s="21" t="s">
        <v>3516</v>
      </c>
      <c r="N2621" s="30">
        <v>45913</v>
      </c>
      <c r="O2621" s="48">
        <v>34580</v>
      </c>
      <c r="P2621" s="21" t="s">
        <v>617</v>
      </c>
      <c r="Q2621" s="21">
        <v>58155620725</v>
      </c>
      <c r="R2621" s="21" t="s">
        <v>40</v>
      </c>
      <c r="S2621" s="3">
        <v>4</v>
      </c>
      <c r="T2621" s="37"/>
      <c r="U2621" s="21" t="s">
        <v>18</v>
      </c>
      <c r="V2621" s="21" t="str">
        <f>VLOOKUP(P2621,'Customer List'!B:C,2,)</f>
        <v>Bhuvneshwar</v>
      </c>
      <c r="W2621" s="38"/>
      <c r="X2621" s="30">
        <v>45915</v>
      </c>
      <c r="Y2621" s="21">
        <f t="shared" si="270"/>
        <v>2</v>
      </c>
      <c r="Z2621" s="21" t="str">
        <f t="shared" si="271"/>
        <v>Saturday</v>
      </c>
      <c r="AA2621" s="21" t="str">
        <f t="shared" si="272"/>
        <v>Monday</v>
      </c>
      <c r="AB2621" s="21" t="str">
        <f>VLOOKUP(U2621,'Currency Sheet'!A:C,3,)</f>
        <v>DOLLAR</v>
      </c>
      <c r="AC2621" s="42" t="str">
        <f>VLOOKUP(P2621,'Customer List'!B:D,3,)</f>
        <v>OutStation</v>
      </c>
    </row>
    <row r="2622" spans="1:29" x14ac:dyDescent="0.25">
      <c r="A2622" s="21">
        <v>2621</v>
      </c>
      <c r="B2622" s="21" t="s">
        <v>3418</v>
      </c>
      <c r="C2622" s="30">
        <v>45905</v>
      </c>
      <c r="D2622" s="30">
        <v>45910</v>
      </c>
      <c r="E2622" s="47">
        <v>285</v>
      </c>
      <c r="F2622" s="47">
        <f t="shared" si="267"/>
        <v>25080</v>
      </c>
      <c r="G2622" s="48">
        <f t="shared" si="268"/>
        <v>25080</v>
      </c>
      <c r="H2622" s="21">
        <v>333628</v>
      </c>
      <c r="I2622" s="21" t="s">
        <v>3959</v>
      </c>
      <c r="J2622" s="21">
        <v>1</v>
      </c>
      <c r="K2622" s="21">
        <v>1</v>
      </c>
      <c r="L2622" s="21">
        <f t="shared" si="269"/>
        <v>0</v>
      </c>
      <c r="M2622" s="21" t="s">
        <v>3516</v>
      </c>
      <c r="N2622" s="30">
        <v>45913</v>
      </c>
      <c r="O2622" s="48">
        <v>36100</v>
      </c>
      <c r="P2622" s="21" t="s">
        <v>617</v>
      </c>
      <c r="Q2622" s="21">
        <v>58155620725</v>
      </c>
      <c r="R2622" s="21" t="s">
        <v>40</v>
      </c>
      <c r="S2622" s="3">
        <v>4</v>
      </c>
      <c r="T2622" s="37"/>
      <c r="U2622" s="21" t="s">
        <v>18</v>
      </c>
      <c r="V2622" s="21" t="str">
        <f>VLOOKUP(P2622,'Customer List'!B:C,2,)</f>
        <v>Bhuvneshwar</v>
      </c>
      <c r="W2622" s="38"/>
      <c r="X2622" s="30">
        <v>45915</v>
      </c>
      <c r="Y2622" s="21">
        <f t="shared" si="270"/>
        <v>2</v>
      </c>
      <c r="Z2622" s="21" t="str">
        <f t="shared" si="271"/>
        <v>Saturday</v>
      </c>
      <c r="AA2622" s="21" t="str">
        <f t="shared" si="272"/>
        <v>Monday</v>
      </c>
      <c r="AB2622" s="21" t="str">
        <f>VLOOKUP(U2622,'Currency Sheet'!A:C,3,)</f>
        <v>DOLLAR</v>
      </c>
      <c r="AC2622" s="42" t="str">
        <f>VLOOKUP(P2622,'Customer List'!B:D,3,)</f>
        <v>OutStation</v>
      </c>
    </row>
    <row r="2623" spans="1:29" x14ac:dyDescent="0.25">
      <c r="A2623" s="21">
        <v>2622</v>
      </c>
      <c r="B2623" s="21" t="s">
        <v>3418</v>
      </c>
      <c r="C2623" s="30">
        <v>45905</v>
      </c>
      <c r="D2623" s="30">
        <v>45910</v>
      </c>
      <c r="E2623" s="47">
        <v>70.7</v>
      </c>
      <c r="F2623" s="47">
        <f t="shared" si="267"/>
        <v>6221.6</v>
      </c>
      <c r="G2623" s="48">
        <f t="shared" si="268"/>
        <v>6221.6</v>
      </c>
      <c r="H2623" s="21">
        <v>334103</v>
      </c>
      <c r="I2623" s="21" t="s">
        <v>3960</v>
      </c>
      <c r="J2623" s="21">
        <v>1</v>
      </c>
      <c r="K2623" s="21">
        <v>1</v>
      </c>
      <c r="L2623" s="21">
        <f t="shared" si="269"/>
        <v>0</v>
      </c>
      <c r="M2623" s="21" t="s">
        <v>3438</v>
      </c>
      <c r="N2623" s="30">
        <v>45911</v>
      </c>
      <c r="O2623" s="48">
        <v>9595</v>
      </c>
      <c r="P2623" s="21" t="s">
        <v>213</v>
      </c>
      <c r="Q2623" s="21" t="s">
        <v>1127</v>
      </c>
      <c r="R2623" s="21" t="s">
        <v>1127</v>
      </c>
      <c r="S2623" s="3">
        <v>4</v>
      </c>
      <c r="T2623" s="37"/>
      <c r="U2623" s="21" t="s">
        <v>18</v>
      </c>
      <c r="V2623" s="21" t="str">
        <f>VLOOKUP(P2623,'Customer List'!B:C,2,)</f>
        <v>Delhi</v>
      </c>
      <c r="W2623" s="38"/>
      <c r="X2623" s="30">
        <f>IF(OR(R2623 = "PRIYANKA MADAM", R2623 = "DEEPAK", R2623 = "PORTER"),N2623,"")</f>
        <v>45911</v>
      </c>
      <c r="Y2623" s="21">
        <f t="shared" si="270"/>
        <v>0</v>
      </c>
      <c r="Z2623" s="21" t="str">
        <f t="shared" si="271"/>
        <v>Thursday</v>
      </c>
      <c r="AA2623" s="21" t="str">
        <f t="shared" si="272"/>
        <v>Thursday</v>
      </c>
      <c r="AB2623" s="21" t="str">
        <f>VLOOKUP(U2623,'Currency Sheet'!A:C,3,)</f>
        <v>DOLLAR</v>
      </c>
      <c r="AC2623" s="42" t="str">
        <f>VLOOKUP(P2623,'Customer List'!B:D,3,)</f>
        <v>Local</v>
      </c>
    </row>
    <row r="2624" spans="1:29" x14ac:dyDescent="0.25">
      <c r="A2624" s="21">
        <v>2623</v>
      </c>
      <c r="B2624" s="21" t="s">
        <v>3418</v>
      </c>
      <c r="C2624" s="30">
        <v>45905</v>
      </c>
      <c r="D2624" s="30">
        <v>45910</v>
      </c>
      <c r="E2624" s="47">
        <v>304.5</v>
      </c>
      <c r="F2624" s="47">
        <f t="shared" si="267"/>
        <v>26796</v>
      </c>
      <c r="G2624" s="48">
        <f t="shared" si="268"/>
        <v>26796</v>
      </c>
      <c r="H2624" s="21">
        <v>344836</v>
      </c>
      <c r="I2624" s="21" t="s">
        <v>3961</v>
      </c>
      <c r="J2624" s="21">
        <v>1</v>
      </c>
      <c r="K2624" s="21">
        <v>1</v>
      </c>
      <c r="L2624" s="21">
        <f t="shared" si="269"/>
        <v>0</v>
      </c>
      <c r="M2624" s="21" t="s">
        <v>3507</v>
      </c>
      <c r="N2624" s="30">
        <v>45913</v>
      </c>
      <c r="O2624" s="48">
        <v>37758</v>
      </c>
      <c r="P2624" s="21" t="s">
        <v>891</v>
      </c>
      <c r="Q2624" s="21">
        <v>58155620762</v>
      </c>
      <c r="R2624" s="21" t="s">
        <v>40</v>
      </c>
      <c r="S2624" s="3">
        <v>4</v>
      </c>
      <c r="T2624" s="37"/>
      <c r="U2624" s="21" t="s">
        <v>18</v>
      </c>
      <c r="V2624" s="21" t="str">
        <f>VLOOKUP(P2624,'Customer List'!B:C,2,)</f>
        <v>Banglore</v>
      </c>
      <c r="W2624" s="38"/>
      <c r="X2624" s="30">
        <v>45915</v>
      </c>
      <c r="Y2624" s="21">
        <f t="shared" si="270"/>
        <v>2</v>
      </c>
      <c r="Z2624" s="21" t="str">
        <f t="shared" si="271"/>
        <v>Saturday</v>
      </c>
      <c r="AA2624" s="21" t="str">
        <f t="shared" si="272"/>
        <v>Monday</v>
      </c>
      <c r="AB2624" s="21" t="str">
        <f>VLOOKUP(U2624,'Currency Sheet'!A:C,3,)</f>
        <v>DOLLAR</v>
      </c>
      <c r="AC2624" s="42" t="str">
        <f>VLOOKUP(P2624,'Customer List'!B:D,3,)</f>
        <v>OutStation</v>
      </c>
    </row>
    <row r="2625" spans="1:29" x14ac:dyDescent="0.25">
      <c r="A2625" s="21">
        <v>2624</v>
      </c>
      <c r="B2625" s="21" t="s">
        <v>3418</v>
      </c>
      <c r="C2625" s="30">
        <v>45905</v>
      </c>
      <c r="D2625" s="30">
        <v>45910</v>
      </c>
      <c r="E2625" s="47">
        <v>267.39999999999998</v>
      </c>
      <c r="F2625" s="47">
        <f t="shared" si="267"/>
        <v>23531.199999999997</v>
      </c>
      <c r="G2625" s="48">
        <f t="shared" si="268"/>
        <v>23531.199999999997</v>
      </c>
      <c r="H2625" s="21">
        <v>345016</v>
      </c>
      <c r="I2625" s="21" t="s">
        <v>3962</v>
      </c>
      <c r="J2625" s="21">
        <v>1</v>
      </c>
      <c r="K2625" s="21">
        <v>1</v>
      </c>
      <c r="L2625" s="21">
        <f t="shared" si="269"/>
        <v>0</v>
      </c>
      <c r="M2625" s="21" t="s">
        <v>3437</v>
      </c>
      <c r="N2625" s="30">
        <v>45911</v>
      </c>
      <c r="O2625" s="48">
        <v>36290</v>
      </c>
      <c r="P2625" s="21" t="s">
        <v>213</v>
      </c>
      <c r="Q2625" s="21" t="s">
        <v>1127</v>
      </c>
      <c r="R2625" s="21" t="s">
        <v>1127</v>
      </c>
      <c r="S2625" s="3">
        <v>4</v>
      </c>
      <c r="T2625" s="37"/>
      <c r="U2625" s="21" t="s">
        <v>18</v>
      </c>
      <c r="V2625" s="21" t="str">
        <f>VLOOKUP(P2625,'Customer List'!B:C,2,)</f>
        <v>Delhi</v>
      </c>
      <c r="W2625" s="38"/>
      <c r="X2625" s="30">
        <f>IF(OR(R2625 = "PRIYANKA MADAM", R2625 = "DEEPAK", R2625 = "PORTER"),N2625,"")</f>
        <v>45911</v>
      </c>
      <c r="Y2625" s="21">
        <f t="shared" si="270"/>
        <v>0</v>
      </c>
      <c r="Z2625" s="21" t="str">
        <f t="shared" si="271"/>
        <v>Thursday</v>
      </c>
      <c r="AA2625" s="21" t="str">
        <f t="shared" si="272"/>
        <v>Thursday</v>
      </c>
      <c r="AB2625" s="21" t="str">
        <f>VLOOKUP(U2625,'Currency Sheet'!A:C,3,)</f>
        <v>DOLLAR</v>
      </c>
      <c r="AC2625" s="42" t="str">
        <f>VLOOKUP(P2625,'Customer List'!B:D,3,)</f>
        <v>Local</v>
      </c>
    </row>
    <row r="2626" spans="1:29" x14ac:dyDescent="0.25">
      <c r="A2626" s="21">
        <v>2625</v>
      </c>
      <c r="B2626" s="21" t="s">
        <v>3418</v>
      </c>
      <c r="C2626" s="30">
        <v>45905</v>
      </c>
      <c r="D2626" s="30">
        <v>45910</v>
      </c>
      <c r="E2626" s="47">
        <v>318</v>
      </c>
      <c r="F2626" s="47">
        <f t="shared" si="267"/>
        <v>27984</v>
      </c>
      <c r="G2626" s="48">
        <f t="shared" si="268"/>
        <v>27984</v>
      </c>
      <c r="H2626" s="21">
        <v>345030</v>
      </c>
      <c r="I2626" s="21" t="s">
        <v>3963</v>
      </c>
      <c r="J2626" s="21">
        <v>1</v>
      </c>
      <c r="K2626" s="21">
        <v>1</v>
      </c>
      <c r="L2626" s="21">
        <f t="shared" si="269"/>
        <v>0</v>
      </c>
      <c r="M2626" s="21" t="s">
        <v>3507</v>
      </c>
      <c r="N2626" s="30">
        <v>45913</v>
      </c>
      <c r="O2626" s="48">
        <v>39432</v>
      </c>
      <c r="P2626" s="21" t="s">
        <v>891</v>
      </c>
      <c r="Q2626" s="21">
        <v>58155620762</v>
      </c>
      <c r="R2626" s="21" t="s">
        <v>40</v>
      </c>
      <c r="S2626" s="3">
        <v>4</v>
      </c>
      <c r="T2626" s="37"/>
      <c r="U2626" s="21" t="s">
        <v>18</v>
      </c>
      <c r="V2626" s="21" t="str">
        <f>VLOOKUP(P2626,'Customer List'!B:C,2,)</f>
        <v>Banglore</v>
      </c>
      <c r="W2626" s="38"/>
      <c r="X2626" s="30">
        <v>45915</v>
      </c>
      <c r="Y2626" s="21">
        <f t="shared" si="270"/>
        <v>2</v>
      </c>
      <c r="Z2626" s="21" t="str">
        <f t="shared" si="271"/>
        <v>Saturday</v>
      </c>
      <c r="AA2626" s="21" t="str">
        <f t="shared" si="272"/>
        <v>Monday</v>
      </c>
      <c r="AB2626" s="21" t="str">
        <f>VLOOKUP(U2626,'Currency Sheet'!A:C,3,)</f>
        <v>DOLLAR</v>
      </c>
      <c r="AC2626" s="42" t="str">
        <f>VLOOKUP(P2626,'Customer List'!B:D,3,)</f>
        <v>OutStation</v>
      </c>
    </row>
    <row r="2627" spans="1:29" x14ac:dyDescent="0.25">
      <c r="A2627" s="21">
        <v>2626</v>
      </c>
      <c r="B2627" s="21" t="s">
        <v>3418</v>
      </c>
      <c r="C2627" s="30">
        <v>45905</v>
      </c>
      <c r="D2627" s="30">
        <v>45910</v>
      </c>
      <c r="E2627" s="47">
        <v>318</v>
      </c>
      <c r="F2627" s="47">
        <f t="shared" ref="F2627:F2690" si="273">IF(AB2627="DOLLAR",E2627*88,E2627)</f>
        <v>27984</v>
      </c>
      <c r="G2627" s="48">
        <f t="shared" ref="G2627:G2690" si="274">F2627*J2627</f>
        <v>27984</v>
      </c>
      <c r="H2627" s="21">
        <v>345030</v>
      </c>
      <c r="I2627" s="21" t="s">
        <v>3963</v>
      </c>
      <c r="J2627" s="21">
        <v>1</v>
      </c>
      <c r="K2627" s="21">
        <v>1</v>
      </c>
      <c r="L2627" s="21">
        <f t="shared" ref="L2627:L2690" si="275">J2627-K2627</f>
        <v>0</v>
      </c>
      <c r="M2627" s="21" t="s">
        <v>3522</v>
      </c>
      <c r="N2627" s="30">
        <v>45913</v>
      </c>
      <c r="O2627" s="48">
        <v>36252</v>
      </c>
      <c r="P2627" s="21" t="s">
        <v>242</v>
      </c>
      <c r="Q2627" s="21">
        <v>58155615103</v>
      </c>
      <c r="R2627" s="21" t="s">
        <v>40</v>
      </c>
      <c r="S2627" s="3">
        <v>4</v>
      </c>
      <c r="T2627" s="37"/>
      <c r="U2627" s="21" t="s">
        <v>18</v>
      </c>
      <c r="V2627" s="21" t="str">
        <f>VLOOKUP(P2627,'Customer List'!B:C,2,)</f>
        <v>Mumbai</v>
      </c>
      <c r="W2627" s="38"/>
      <c r="X2627" s="30">
        <v>45915</v>
      </c>
      <c r="Y2627" s="21">
        <f t="shared" ref="Y2627:Y2690" si="276">IF(X2627="", "", X2627-N2627)</f>
        <v>2</v>
      </c>
      <c r="Z2627" s="21" t="str">
        <f t="shared" ref="Z2627:Z2690" si="277">IF(N2627="", "", TEXT(N2627, "dddd"))</f>
        <v>Saturday</v>
      </c>
      <c r="AA2627" s="21" t="str">
        <f t="shared" ref="AA2627:AA2690" si="278">IF(X2627="", "", TEXT(X2627, "dddd"))</f>
        <v>Monday</v>
      </c>
      <c r="AB2627" s="21" t="str">
        <f>VLOOKUP(U2627,'Currency Sheet'!A:C,3,)</f>
        <v>DOLLAR</v>
      </c>
      <c r="AC2627" s="42" t="str">
        <f>VLOOKUP(P2627,'Customer List'!B:D,3,)</f>
        <v>OutStation</v>
      </c>
    </row>
    <row r="2628" spans="1:29" x14ac:dyDescent="0.25">
      <c r="A2628" s="21">
        <v>2627</v>
      </c>
      <c r="B2628" s="21" t="s">
        <v>3418</v>
      </c>
      <c r="C2628" s="30">
        <v>45905</v>
      </c>
      <c r="D2628" s="30">
        <v>45910</v>
      </c>
      <c r="E2628" s="47">
        <v>72.8</v>
      </c>
      <c r="F2628" s="47">
        <f t="shared" si="273"/>
        <v>6406.4</v>
      </c>
      <c r="G2628" s="48">
        <f t="shared" si="274"/>
        <v>6406.4</v>
      </c>
      <c r="H2628" s="21">
        <v>349505</v>
      </c>
      <c r="I2628" s="21" t="s">
        <v>3964</v>
      </c>
      <c r="J2628" s="21">
        <v>1</v>
      </c>
      <c r="K2628" s="21">
        <v>1</v>
      </c>
      <c r="L2628" s="21">
        <f t="shared" si="275"/>
        <v>0</v>
      </c>
      <c r="M2628" s="21" t="s">
        <v>3529</v>
      </c>
      <c r="N2628" s="30">
        <v>45915</v>
      </c>
      <c r="O2628" s="48">
        <v>11284</v>
      </c>
      <c r="P2628" s="21" t="s">
        <v>224</v>
      </c>
      <c r="Q2628" s="21" t="s">
        <v>3544</v>
      </c>
      <c r="R2628" s="21" t="s">
        <v>40</v>
      </c>
      <c r="S2628" s="3">
        <v>4</v>
      </c>
      <c r="T2628" s="37"/>
      <c r="U2628" s="21" t="s">
        <v>18</v>
      </c>
      <c r="V2628" s="21" t="str">
        <f>VLOOKUP(P2628,'Customer List'!B:C,2,)</f>
        <v>Punjab</v>
      </c>
      <c r="W2628" s="38"/>
      <c r="X2628" s="30">
        <v>45917</v>
      </c>
      <c r="Y2628" s="21">
        <f t="shared" si="276"/>
        <v>2</v>
      </c>
      <c r="Z2628" s="21" t="str">
        <f t="shared" si="277"/>
        <v>Monday</v>
      </c>
      <c r="AA2628" s="21" t="str">
        <f t="shared" si="278"/>
        <v>Wednesday</v>
      </c>
      <c r="AB2628" s="21" t="str">
        <f>VLOOKUP(U2628,'Currency Sheet'!A:C,3,)</f>
        <v>DOLLAR</v>
      </c>
      <c r="AC2628" s="42" t="str">
        <f>VLOOKUP(P2628,'Customer List'!B:D,3,)</f>
        <v>OutStation</v>
      </c>
    </row>
    <row r="2629" spans="1:29" x14ac:dyDescent="0.25">
      <c r="A2629" s="21">
        <v>2628</v>
      </c>
      <c r="B2629" s="21" t="s">
        <v>3418</v>
      </c>
      <c r="C2629" s="30">
        <v>45905</v>
      </c>
      <c r="D2629" s="30">
        <v>45910</v>
      </c>
      <c r="E2629" s="47">
        <v>267.39999999999998</v>
      </c>
      <c r="F2629" s="47">
        <f t="shared" si="273"/>
        <v>23531.199999999997</v>
      </c>
      <c r="G2629" s="48">
        <f t="shared" si="274"/>
        <v>23531.199999999997</v>
      </c>
      <c r="H2629" s="21">
        <v>349914</v>
      </c>
      <c r="I2629" s="21" t="s">
        <v>3965</v>
      </c>
      <c r="J2629" s="21">
        <v>1</v>
      </c>
      <c r="K2629" s="21">
        <v>1</v>
      </c>
      <c r="L2629" s="21">
        <f t="shared" si="275"/>
        <v>0</v>
      </c>
      <c r="M2629" s="21" t="s">
        <v>3518</v>
      </c>
      <c r="N2629" s="30">
        <v>45913</v>
      </c>
      <c r="O2629" s="48">
        <v>36290</v>
      </c>
      <c r="P2629" s="21" t="s">
        <v>617</v>
      </c>
      <c r="Q2629" s="21">
        <v>58155620725</v>
      </c>
      <c r="R2629" s="21" t="s">
        <v>40</v>
      </c>
      <c r="S2629" s="3">
        <v>4</v>
      </c>
      <c r="T2629" s="37"/>
      <c r="U2629" s="21" t="s">
        <v>18</v>
      </c>
      <c r="V2629" s="21" t="str">
        <f>VLOOKUP(P2629,'Customer List'!B:C,2,)</f>
        <v>Bhuvneshwar</v>
      </c>
      <c r="W2629" s="38"/>
      <c r="X2629" s="30">
        <v>45915</v>
      </c>
      <c r="Y2629" s="21">
        <f t="shared" si="276"/>
        <v>2</v>
      </c>
      <c r="Z2629" s="21" t="str">
        <f t="shared" si="277"/>
        <v>Saturday</v>
      </c>
      <c r="AA2629" s="21" t="str">
        <f t="shared" si="278"/>
        <v>Monday</v>
      </c>
      <c r="AB2629" s="21" t="str">
        <f>VLOOKUP(U2629,'Currency Sheet'!A:C,3,)</f>
        <v>DOLLAR</v>
      </c>
      <c r="AC2629" s="42" t="str">
        <f>VLOOKUP(P2629,'Customer List'!B:D,3,)</f>
        <v>OutStation</v>
      </c>
    </row>
    <row r="2630" spans="1:29" x14ac:dyDescent="0.25">
      <c r="A2630" s="21">
        <v>2629</v>
      </c>
      <c r="B2630" s="21" t="s">
        <v>3418</v>
      </c>
      <c r="C2630" s="30">
        <v>45905</v>
      </c>
      <c r="D2630" s="30">
        <v>45910</v>
      </c>
      <c r="E2630" s="47">
        <v>86.8</v>
      </c>
      <c r="F2630" s="47">
        <f t="shared" si="273"/>
        <v>7638.4</v>
      </c>
      <c r="G2630" s="48">
        <f t="shared" si="274"/>
        <v>7638.4</v>
      </c>
      <c r="H2630" s="21">
        <v>351703</v>
      </c>
      <c r="I2630" s="21" t="s">
        <v>3966</v>
      </c>
      <c r="J2630" s="21">
        <v>1</v>
      </c>
      <c r="K2630" s="21">
        <v>1</v>
      </c>
      <c r="L2630" s="21">
        <f t="shared" si="275"/>
        <v>0</v>
      </c>
      <c r="M2630" s="21" t="s">
        <v>3525</v>
      </c>
      <c r="N2630" s="30">
        <v>45913</v>
      </c>
      <c r="O2630" s="48">
        <v>13454</v>
      </c>
      <c r="P2630" s="21" t="s">
        <v>630</v>
      </c>
      <c r="Q2630" s="21">
        <v>58155620983</v>
      </c>
      <c r="R2630" s="21" t="s">
        <v>40</v>
      </c>
      <c r="S2630" s="3">
        <v>4</v>
      </c>
      <c r="T2630" s="37"/>
      <c r="U2630" s="21" t="s">
        <v>18</v>
      </c>
      <c r="V2630" s="21" t="str">
        <f>VLOOKUP(P2630,'Customer List'!B:C,2,)</f>
        <v>Telangana</v>
      </c>
      <c r="W2630" s="38"/>
      <c r="X2630" s="30">
        <v>45915</v>
      </c>
      <c r="Y2630" s="21">
        <f t="shared" si="276"/>
        <v>2</v>
      </c>
      <c r="Z2630" s="21" t="str">
        <f t="shared" si="277"/>
        <v>Saturday</v>
      </c>
      <c r="AA2630" s="21" t="str">
        <f t="shared" si="278"/>
        <v>Monday</v>
      </c>
      <c r="AB2630" s="21" t="str">
        <f>VLOOKUP(U2630,'Currency Sheet'!A:C,3,)</f>
        <v>DOLLAR</v>
      </c>
      <c r="AC2630" s="42" t="str">
        <f>VLOOKUP(P2630,'Customer List'!B:D,3,)</f>
        <v>OutStation</v>
      </c>
    </row>
    <row r="2631" spans="1:29" x14ac:dyDescent="0.25">
      <c r="A2631" s="21">
        <v>2630</v>
      </c>
      <c r="B2631" s="21" t="s">
        <v>3418</v>
      </c>
      <c r="C2631" s="30">
        <v>45905</v>
      </c>
      <c r="D2631" s="30">
        <v>45910</v>
      </c>
      <c r="E2631" s="47">
        <v>267.39999999999998</v>
      </c>
      <c r="F2631" s="47">
        <f t="shared" si="273"/>
        <v>23531.199999999997</v>
      </c>
      <c r="G2631" s="48">
        <f t="shared" si="274"/>
        <v>23531.199999999997</v>
      </c>
      <c r="H2631" s="21">
        <v>354510</v>
      </c>
      <c r="I2631" s="21" t="s">
        <v>3967</v>
      </c>
      <c r="J2631" s="21">
        <v>1</v>
      </c>
      <c r="K2631" s="21">
        <v>1</v>
      </c>
      <c r="L2631" s="21">
        <f t="shared" si="275"/>
        <v>0</v>
      </c>
      <c r="M2631" s="21" t="s">
        <v>3611</v>
      </c>
      <c r="N2631" s="30">
        <v>45916</v>
      </c>
      <c r="O2631" s="48">
        <v>44407.5</v>
      </c>
      <c r="P2631" s="21" t="s">
        <v>3421</v>
      </c>
      <c r="Q2631" s="21" t="s">
        <v>636</v>
      </c>
      <c r="R2631" s="21" t="s">
        <v>637</v>
      </c>
      <c r="S2631" s="3">
        <v>4</v>
      </c>
      <c r="T2631" s="37"/>
      <c r="U2631" s="21" t="s">
        <v>18</v>
      </c>
      <c r="V2631" s="21" t="str">
        <f>VLOOKUP(P2631,'Customer List'!B:C,2,)</f>
        <v>DELHI</v>
      </c>
      <c r="W2631" s="38"/>
      <c r="X2631" s="30">
        <f>IF(OR(R2631 = "PRIYANKA MADAM", R2631 = "DEEPAK", R2631 = "PORTER"),N2631,"")</f>
        <v>45916</v>
      </c>
      <c r="Y2631" s="21">
        <f t="shared" si="276"/>
        <v>0</v>
      </c>
      <c r="Z2631" s="21" t="str">
        <f t="shared" si="277"/>
        <v>Tuesday</v>
      </c>
      <c r="AA2631" s="21" t="str">
        <f t="shared" si="278"/>
        <v>Tuesday</v>
      </c>
      <c r="AB2631" s="21" t="str">
        <f>VLOOKUP(U2631,'Currency Sheet'!A:C,3,)</f>
        <v>DOLLAR</v>
      </c>
      <c r="AC2631" s="42" t="str">
        <f>VLOOKUP(P2631,'Customer List'!B:D,3,)</f>
        <v>Local</v>
      </c>
    </row>
    <row r="2632" spans="1:29" x14ac:dyDescent="0.25">
      <c r="A2632" s="21">
        <v>2631</v>
      </c>
      <c r="B2632" s="21" t="s">
        <v>3418</v>
      </c>
      <c r="C2632" s="30">
        <v>45905</v>
      </c>
      <c r="D2632" s="30">
        <v>45910</v>
      </c>
      <c r="E2632" s="47">
        <v>116.2</v>
      </c>
      <c r="F2632" s="47">
        <f t="shared" si="273"/>
        <v>10225.6</v>
      </c>
      <c r="G2632" s="48">
        <f t="shared" si="274"/>
        <v>10225.6</v>
      </c>
      <c r="H2632" s="21">
        <v>357408</v>
      </c>
      <c r="I2632" s="21" t="s">
        <v>3968</v>
      </c>
      <c r="J2632" s="21">
        <v>1</v>
      </c>
      <c r="K2632" s="21">
        <v>1</v>
      </c>
      <c r="L2632" s="21">
        <f t="shared" si="275"/>
        <v>0</v>
      </c>
      <c r="M2632" s="21" t="s">
        <v>3518</v>
      </c>
      <c r="N2632" s="30">
        <v>45913</v>
      </c>
      <c r="O2632" s="48">
        <v>15770</v>
      </c>
      <c r="P2632" s="21" t="s">
        <v>617</v>
      </c>
      <c r="Q2632" s="21">
        <v>58155620725</v>
      </c>
      <c r="R2632" s="21" t="s">
        <v>40</v>
      </c>
      <c r="S2632" s="3">
        <v>4</v>
      </c>
      <c r="T2632" s="37"/>
      <c r="U2632" s="21" t="s">
        <v>18</v>
      </c>
      <c r="V2632" s="21" t="str">
        <f>VLOOKUP(P2632,'Customer List'!B:C,2,)</f>
        <v>Bhuvneshwar</v>
      </c>
      <c r="W2632" s="38"/>
      <c r="X2632" s="30">
        <v>45915</v>
      </c>
      <c r="Y2632" s="21">
        <f t="shared" si="276"/>
        <v>2</v>
      </c>
      <c r="Z2632" s="21" t="str">
        <f t="shared" si="277"/>
        <v>Saturday</v>
      </c>
      <c r="AA2632" s="21" t="str">
        <f t="shared" si="278"/>
        <v>Monday</v>
      </c>
      <c r="AB2632" s="21" t="str">
        <f>VLOOKUP(U2632,'Currency Sheet'!A:C,3,)</f>
        <v>DOLLAR</v>
      </c>
      <c r="AC2632" s="42" t="str">
        <f>VLOOKUP(P2632,'Customer List'!B:D,3,)</f>
        <v>OutStation</v>
      </c>
    </row>
    <row r="2633" spans="1:29" x14ac:dyDescent="0.25">
      <c r="A2633" s="21">
        <v>2632</v>
      </c>
      <c r="B2633" s="21" t="s">
        <v>3418</v>
      </c>
      <c r="C2633" s="30">
        <v>45905</v>
      </c>
      <c r="D2633" s="30">
        <v>45910</v>
      </c>
      <c r="E2633" s="47">
        <v>267.39999999999998</v>
      </c>
      <c r="F2633" s="47">
        <f t="shared" si="273"/>
        <v>23531.199999999997</v>
      </c>
      <c r="G2633" s="48">
        <f t="shared" si="274"/>
        <v>23531.199999999997</v>
      </c>
      <c r="H2633" s="21">
        <v>362578</v>
      </c>
      <c r="I2633" s="21" t="s">
        <v>3969</v>
      </c>
      <c r="J2633" s="21">
        <v>1</v>
      </c>
      <c r="K2633" s="21">
        <v>1</v>
      </c>
      <c r="L2633" s="21">
        <f t="shared" si="275"/>
        <v>0</v>
      </c>
      <c r="M2633" s="21" t="s">
        <v>3516</v>
      </c>
      <c r="N2633" s="30">
        <v>45913</v>
      </c>
      <c r="O2633" s="48">
        <v>36290</v>
      </c>
      <c r="P2633" s="21" t="s">
        <v>617</v>
      </c>
      <c r="Q2633" s="21">
        <v>58155620725</v>
      </c>
      <c r="R2633" s="21" t="s">
        <v>40</v>
      </c>
      <c r="S2633" s="3">
        <v>4</v>
      </c>
      <c r="T2633" s="37"/>
      <c r="U2633" s="21" t="s">
        <v>18</v>
      </c>
      <c r="V2633" s="21" t="str">
        <f>VLOOKUP(P2633,'Customer List'!B:C,2,)</f>
        <v>Bhuvneshwar</v>
      </c>
      <c r="W2633" s="38"/>
      <c r="X2633" s="30">
        <v>45915</v>
      </c>
      <c r="Y2633" s="21">
        <f t="shared" si="276"/>
        <v>2</v>
      </c>
      <c r="Z2633" s="21" t="str">
        <f t="shared" si="277"/>
        <v>Saturday</v>
      </c>
      <c r="AA2633" s="21" t="str">
        <f t="shared" si="278"/>
        <v>Monday</v>
      </c>
      <c r="AB2633" s="21" t="str">
        <f>VLOOKUP(U2633,'Currency Sheet'!A:C,3,)</f>
        <v>DOLLAR</v>
      </c>
      <c r="AC2633" s="42" t="str">
        <f>VLOOKUP(P2633,'Customer List'!B:D,3,)</f>
        <v>OutStation</v>
      </c>
    </row>
    <row r="2634" spans="1:29" x14ac:dyDescent="0.25">
      <c r="A2634" s="21">
        <v>2633</v>
      </c>
      <c r="B2634" s="21" t="s">
        <v>3418</v>
      </c>
      <c r="C2634" s="30">
        <v>45905</v>
      </c>
      <c r="D2634" s="30">
        <v>45910</v>
      </c>
      <c r="E2634" s="47">
        <v>111.3</v>
      </c>
      <c r="F2634" s="47">
        <f t="shared" si="273"/>
        <v>9794.4</v>
      </c>
      <c r="G2634" s="48">
        <f t="shared" si="274"/>
        <v>9794.4</v>
      </c>
      <c r="H2634" s="21">
        <v>369307</v>
      </c>
      <c r="I2634" s="21" t="s">
        <v>3970</v>
      </c>
      <c r="J2634" s="21">
        <v>1</v>
      </c>
      <c r="K2634" s="21">
        <v>1</v>
      </c>
      <c r="L2634" s="21">
        <f t="shared" si="275"/>
        <v>0</v>
      </c>
      <c r="M2634" s="21" t="s">
        <v>3509</v>
      </c>
      <c r="N2634" s="30">
        <v>45913</v>
      </c>
      <c r="O2634" s="48">
        <v>17252</v>
      </c>
      <c r="P2634" s="21" t="s">
        <v>630</v>
      </c>
      <c r="Q2634" s="21">
        <v>58155620983</v>
      </c>
      <c r="R2634" s="21" t="s">
        <v>40</v>
      </c>
      <c r="S2634" s="3">
        <v>4</v>
      </c>
      <c r="T2634" s="37"/>
      <c r="U2634" s="21" t="s">
        <v>18</v>
      </c>
      <c r="V2634" s="21" t="str">
        <f>VLOOKUP(P2634,'Customer List'!B:C,2,)</f>
        <v>Telangana</v>
      </c>
      <c r="W2634" s="38"/>
      <c r="X2634" s="30">
        <v>45915</v>
      </c>
      <c r="Y2634" s="21">
        <f t="shared" si="276"/>
        <v>2</v>
      </c>
      <c r="Z2634" s="21" t="str">
        <f t="shared" si="277"/>
        <v>Saturday</v>
      </c>
      <c r="AA2634" s="21" t="str">
        <f t="shared" si="278"/>
        <v>Monday</v>
      </c>
      <c r="AB2634" s="21" t="str">
        <f>VLOOKUP(U2634,'Currency Sheet'!A:C,3,)</f>
        <v>DOLLAR</v>
      </c>
      <c r="AC2634" s="42" t="str">
        <f>VLOOKUP(P2634,'Customer List'!B:D,3,)</f>
        <v>OutStation</v>
      </c>
    </row>
    <row r="2635" spans="1:29" x14ac:dyDescent="0.25">
      <c r="A2635" s="21">
        <v>2634</v>
      </c>
      <c r="B2635" s="21" t="s">
        <v>3418</v>
      </c>
      <c r="C2635" s="30">
        <v>45905</v>
      </c>
      <c r="D2635" s="30">
        <v>45910</v>
      </c>
      <c r="E2635" s="47">
        <v>275.10000000000002</v>
      </c>
      <c r="F2635" s="47">
        <f t="shared" si="273"/>
        <v>24208.800000000003</v>
      </c>
      <c r="G2635" s="48">
        <f t="shared" si="274"/>
        <v>24208.800000000003</v>
      </c>
      <c r="H2635" s="21">
        <v>369308</v>
      </c>
      <c r="I2635" s="21" t="s">
        <v>3971</v>
      </c>
      <c r="J2635" s="21">
        <v>1</v>
      </c>
      <c r="K2635" s="21">
        <v>1</v>
      </c>
      <c r="L2635" s="21">
        <f t="shared" si="275"/>
        <v>0</v>
      </c>
      <c r="M2635" s="21" t="s">
        <v>3509</v>
      </c>
      <c r="N2635" s="30">
        <v>45913</v>
      </c>
      <c r="O2635" s="48">
        <v>42641</v>
      </c>
      <c r="P2635" s="21" t="s">
        <v>630</v>
      </c>
      <c r="Q2635" s="21">
        <v>58155620983</v>
      </c>
      <c r="R2635" s="21" t="s">
        <v>40</v>
      </c>
      <c r="S2635" s="3">
        <v>4</v>
      </c>
      <c r="T2635" s="37"/>
      <c r="U2635" s="21" t="s">
        <v>18</v>
      </c>
      <c r="V2635" s="21" t="str">
        <f>VLOOKUP(P2635,'Customer List'!B:C,2,)</f>
        <v>Telangana</v>
      </c>
      <c r="W2635" s="38"/>
      <c r="X2635" s="30">
        <v>45915</v>
      </c>
      <c r="Y2635" s="21">
        <f t="shared" si="276"/>
        <v>2</v>
      </c>
      <c r="Z2635" s="21" t="str">
        <f t="shared" si="277"/>
        <v>Saturday</v>
      </c>
      <c r="AA2635" s="21" t="str">
        <f t="shared" si="278"/>
        <v>Monday</v>
      </c>
      <c r="AB2635" s="21" t="str">
        <f>VLOOKUP(U2635,'Currency Sheet'!A:C,3,)</f>
        <v>DOLLAR</v>
      </c>
      <c r="AC2635" s="42" t="str">
        <f>VLOOKUP(P2635,'Customer List'!B:D,3,)</f>
        <v>OutStation</v>
      </c>
    </row>
    <row r="2636" spans="1:29" x14ac:dyDescent="0.25">
      <c r="A2636" s="21">
        <v>2635</v>
      </c>
      <c r="B2636" s="21" t="s">
        <v>3418</v>
      </c>
      <c r="C2636" s="30">
        <v>45905</v>
      </c>
      <c r="D2636" s="30">
        <v>45910</v>
      </c>
      <c r="E2636" s="47">
        <v>326.25</v>
      </c>
      <c r="F2636" s="47">
        <f t="shared" si="273"/>
        <v>28710</v>
      </c>
      <c r="G2636" s="48">
        <f t="shared" si="274"/>
        <v>28710</v>
      </c>
      <c r="H2636" s="21">
        <v>369624</v>
      </c>
      <c r="I2636" s="21" t="s">
        <v>3972</v>
      </c>
      <c r="J2636" s="21">
        <v>1</v>
      </c>
      <c r="K2636" s="21">
        <v>1</v>
      </c>
      <c r="L2636" s="21">
        <f t="shared" si="275"/>
        <v>0</v>
      </c>
      <c r="M2636" s="21" t="s">
        <v>3616</v>
      </c>
      <c r="N2636" s="30">
        <v>45918</v>
      </c>
      <c r="O2636" s="48">
        <v>43826.25</v>
      </c>
      <c r="P2636" s="21" t="s">
        <v>3422</v>
      </c>
      <c r="Q2636" s="21" t="s">
        <v>1127</v>
      </c>
      <c r="R2636" s="21" t="s">
        <v>1127</v>
      </c>
      <c r="S2636" s="3">
        <v>4</v>
      </c>
      <c r="T2636" s="37"/>
      <c r="U2636" s="21" t="s">
        <v>18</v>
      </c>
      <c r="V2636" s="21" t="str">
        <f>VLOOKUP(P2636,'Customer List'!B:C,2,)</f>
        <v>DELHI</v>
      </c>
      <c r="W2636" s="38"/>
      <c r="X2636" s="30">
        <f>IF(OR(R2636 = "PRIYANKA MADAM", R2636 = "DEEPAK", R2636 = "PORTER"),N2636,"")</f>
        <v>45918</v>
      </c>
      <c r="Y2636" s="21">
        <f t="shared" si="276"/>
        <v>0</v>
      </c>
      <c r="Z2636" s="21" t="str">
        <f t="shared" si="277"/>
        <v>Thursday</v>
      </c>
      <c r="AA2636" s="21" t="str">
        <f t="shared" si="278"/>
        <v>Thursday</v>
      </c>
      <c r="AB2636" s="21" t="str">
        <f>VLOOKUP(U2636,'Currency Sheet'!A:C,3,)</f>
        <v>DOLLAR</v>
      </c>
      <c r="AC2636" s="42" t="str">
        <f>VLOOKUP(P2636,'Customer List'!B:D,3,)</f>
        <v>Local</v>
      </c>
    </row>
    <row r="2637" spans="1:29" x14ac:dyDescent="0.25">
      <c r="A2637" s="21">
        <v>2636</v>
      </c>
      <c r="B2637" s="21" t="s">
        <v>3418</v>
      </c>
      <c r="C2637" s="30">
        <v>45905</v>
      </c>
      <c r="D2637" s="30">
        <v>45910</v>
      </c>
      <c r="E2637" s="47">
        <v>234.5</v>
      </c>
      <c r="F2637" s="47">
        <f t="shared" si="273"/>
        <v>20636</v>
      </c>
      <c r="G2637" s="48">
        <f t="shared" si="274"/>
        <v>20636</v>
      </c>
      <c r="H2637" s="21">
        <v>372208</v>
      </c>
      <c r="I2637" s="21" t="s">
        <v>3973</v>
      </c>
      <c r="J2637" s="21">
        <v>1</v>
      </c>
      <c r="K2637" s="21">
        <v>1</v>
      </c>
      <c r="L2637" s="21">
        <f t="shared" si="275"/>
        <v>0</v>
      </c>
      <c r="M2637" s="21" t="s">
        <v>3518</v>
      </c>
      <c r="N2637" s="30">
        <v>45913</v>
      </c>
      <c r="O2637" s="48">
        <v>31825</v>
      </c>
      <c r="P2637" s="21" t="s">
        <v>617</v>
      </c>
      <c r="Q2637" s="21">
        <v>58155620725</v>
      </c>
      <c r="R2637" s="21" t="s">
        <v>40</v>
      </c>
      <c r="S2637" s="3">
        <v>4</v>
      </c>
      <c r="T2637" s="37"/>
      <c r="U2637" s="21" t="s">
        <v>18</v>
      </c>
      <c r="V2637" s="21" t="str">
        <f>VLOOKUP(P2637,'Customer List'!B:C,2,)</f>
        <v>Bhuvneshwar</v>
      </c>
      <c r="W2637" s="38"/>
      <c r="X2637" s="30">
        <v>45915</v>
      </c>
      <c r="Y2637" s="21">
        <f t="shared" si="276"/>
        <v>2</v>
      </c>
      <c r="Z2637" s="21" t="str">
        <f t="shared" si="277"/>
        <v>Saturday</v>
      </c>
      <c r="AA2637" s="21" t="str">
        <f t="shared" si="278"/>
        <v>Monday</v>
      </c>
      <c r="AB2637" s="21" t="str">
        <f>VLOOKUP(U2637,'Currency Sheet'!A:C,3,)</f>
        <v>DOLLAR</v>
      </c>
      <c r="AC2637" s="42" t="str">
        <f>VLOOKUP(P2637,'Customer List'!B:D,3,)</f>
        <v>OutStation</v>
      </c>
    </row>
    <row r="2638" spans="1:29" x14ac:dyDescent="0.25">
      <c r="A2638" s="21">
        <v>2637</v>
      </c>
      <c r="B2638" s="21" t="s">
        <v>3418</v>
      </c>
      <c r="C2638" s="30">
        <v>45905</v>
      </c>
      <c r="D2638" s="30">
        <v>45910</v>
      </c>
      <c r="E2638" s="47">
        <v>1</v>
      </c>
      <c r="F2638" s="47">
        <f t="shared" si="273"/>
        <v>88</v>
      </c>
      <c r="G2638" s="48">
        <f t="shared" si="274"/>
        <v>88</v>
      </c>
      <c r="H2638" s="21">
        <v>387103</v>
      </c>
      <c r="I2638" s="21" t="s">
        <v>3974</v>
      </c>
      <c r="J2638" s="21">
        <v>1</v>
      </c>
      <c r="K2638" s="21">
        <v>1</v>
      </c>
      <c r="L2638" s="21">
        <f t="shared" si="275"/>
        <v>0</v>
      </c>
      <c r="M2638" s="21" t="s">
        <v>3662</v>
      </c>
      <c r="N2638" s="30">
        <v>45916</v>
      </c>
      <c r="O2638" s="48">
        <v>0</v>
      </c>
      <c r="P2638" s="21" t="s">
        <v>16</v>
      </c>
      <c r="Q2638" s="21" t="s">
        <v>636</v>
      </c>
      <c r="R2638" s="21" t="s">
        <v>637</v>
      </c>
      <c r="S2638" s="3">
        <v>4</v>
      </c>
      <c r="T2638" s="37" t="s">
        <v>3423</v>
      </c>
      <c r="U2638" s="21" t="s">
        <v>18</v>
      </c>
      <c r="V2638" s="21" t="str">
        <f>VLOOKUP(P2638,'Customer List'!B:C,2,)</f>
        <v>Delhi</v>
      </c>
      <c r="W2638" s="38"/>
      <c r="X2638" s="30">
        <f>IF(OR(R2638 = "PRIYANKA MADAM", R2638 = "DEEPAK", R2638 = "PORTER"),N2638,"")</f>
        <v>45916</v>
      </c>
      <c r="Y2638" s="21">
        <f t="shared" si="276"/>
        <v>0</v>
      </c>
      <c r="Z2638" s="21" t="str">
        <f t="shared" si="277"/>
        <v>Tuesday</v>
      </c>
      <c r="AA2638" s="21" t="str">
        <f t="shared" si="278"/>
        <v>Tuesday</v>
      </c>
      <c r="AB2638" s="21" t="str">
        <f>VLOOKUP(U2638,'Currency Sheet'!A:C,3,)</f>
        <v>DOLLAR</v>
      </c>
      <c r="AC2638" s="42" t="str">
        <f>VLOOKUP(P2638,'Customer List'!B:D,3,)</f>
        <v>Local</v>
      </c>
    </row>
    <row r="2639" spans="1:29" x14ac:dyDescent="0.25">
      <c r="A2639" s="21">
        <v>2638</v>
      </c>
      <c r="B2639" s="21" t="s">
        <v>3418</v>
      </c>
      <c r="C2639" s="30">
        <v>45905</v>
      </c>
      <c r="D2639" s="30">
        <v>45910</v>
      </c>
      <c r="E2639" s="47">
        <v>1</v>
      </c>
      <c r="F2639" s="47">
        <f t="shared" si="273"/>
        <v>88</v>
      </c>
      <c r="G2639" s="48">
        <f t="shared" si="274"/>
        <v>88</v>
      </c>
      <c r="H2639" s="21">
        <v>387203</v>
      </c>
      <c r="I2639" s="21" t="s">
        <v>3975</v>
      </c>
      <c r="J2639" s="21">
        <v>1</v>
      </c>
      <c r="K2639" s="21">
        <v>1</v>
      </c>
      <c r="L2639" s="21">
        <f t="shared" si="275"/>
        <v>0</v>
      </c>
      <c r="M2639" s="21" t="s">
        <v>3662</v>
      </c>
      <c r="N2639" s="30">
        <v>45916</v>
      </c>
      <c r="O2639" s="48">
        <v>0</v>
      </c>
      <c r="P2639" s="21" t="s">
        <v>16</v>
      </c>
      <c r="Q2639" s="21" t="s">
        <v>636</v>
      </c>
      <c r="R2639" s="21" t="s">
        <v>637</v>
      </c>
      <c r="S2639" s="3">
        <v>4</v>
      </c>
      <c r="T2639" s="37" t="s">
        <v>3423</v>
      </c>
      <c r="U2639" s="21" t="s">
        <v>18</v>
      </c>
      <c r="V2639" s="21" t="str">
        <f>VLOOKUP(P2639,'Customer List'!B:C,2,)</f>
        <v>Delhi</v>
      </c>
      <c r="W2639" s="38"/>
      <c r="X2639" s="30">
        <f>IF(OR(R2639 = "PRIYANKA MADAM", R2639 = "DEEPAK", R2639 = "PORTER"),N2639,"")</f>
        <v>45916</v>
      </c>
      <c r="Y2639" s="21">
        <f t="shared" si="276"/>
        <v>0</v>
      </c>
      <c r="Z2639" s="21" t="str">
        <f t="shared" si="277"/>
        <v>Tuesday</v>
      </c>
      <c r="AA2639" s="21" t="str">
        <f t="shared" si="278"/>
        <v>Tuesday</v>
      </c>
      <c r="AB2639" s="21" t="str">
        <f>VLOOKUP(U2639,'Currency Sheet'!A:C,3,)</f>
        <v>DOLLAR</v>
      </c>
      <c r="AC2639" s="42" t="str">
        <f>VLOOKUP(P2639,'Customer List'!B:D,3,)</f>
        <v>Local</v>
      </c>
    </row>
    <row r="2640" spans="1:29" x14ac:dyDescent="0.25">
      <c r="A2640" s="21">
        <v>2639</v>
      </c>
      <c r="B2640" s="21" t="s">
        <v>3418</v>
      </c>
      <c r="C2640" s="30">
        <v>45905</v>
      </c>
      <c r="D2640" s="30">
        <v>45910</v>
      </c>
      <c r="E2640" s="47">
        <v>246.4</v>
      </c>
      <c r="F2640" s="47">
        <f t="shared" si="273"/>
        <v>21683.200000000001</v>
      </c>
      <c r="G2640" s="48">
        <f t="shared" si="274"/>
        <v>21683.200000000001</v>
      </c>
      <c r="H2640" s="21">
        <v>392918</v>
      </c>
      <c r="I2640" s="21" t="s">
        <v>3976</v>
      </c>
      <c r="J2640" s="21">
        <v>1</v>
      </c>
      <c r="K2640" s="21">
        <v>1</v>
      </c>
      <c r="L2640" s="21">
        <f t="shared" si="275"/>
        <v>0</v>
      </c>
      <c r="M2640" s="21" t="s">
        <v>3516</v>
      </c>
      <c r="N2640" s="30">
        <v>45913</v>
      </c>
      <c r="O2640" s="48">
        <v>33440</v>
      </c>
      <c r="P2640" s="21" t="s">
        <v>617</v>
      </c>
      <c r="Q2640" s="21">
        <v>58155620725</v>
      </c>
      <c r="R2640" s="21" t="s">
        <v>40</v>
      </c>
      <c r="S2640" s="3">
        <v>4</v>
      </c>
      <c r="T2640" s="37"/>
      <c r="U2640" s="21" t="s">
        <v>18</v>
      </c>
      <c r="V2640" s="21" t="str">
        <f>VLOOKUP(P2640,'Customer List'!B:C,2,)</f>
        <v>Bhuvneshwar</v>
      </c>
      <c r="W2640" s="38"/>
      <c r="X2640" s="30">
        <v>45915</v>
      </c>
      <c r="Y2640" s="21">
        <f t="shared" si="276"/>
        <v>2</v>
      </c>
      <c r="Z2640" s="21" t="str">
        <f t="shared" si="277"/>
        <v>Saturday</v>
      </c>
      <c r="AA2640" s="21" t="str">
        <f t="shared" si="278"/>
        <v>Monday</v>
      </c>
      <c r="AB2640" s="21" t="str">
        <f>VLOOKUP(U2640,'Currency Sheet'!A:C,3,)</f>
        <v>DOLLAR</v>
      </c>
      <c r="AC2640" s="42" t="str">
        <f>VLOOKUP(P2640,'Customer List'!B:D,3,)</f>
        <v>OutStation</v>
      </c>
    </row>
    <row r="2641" spans="1:29" x14ac:dyDescent="0.25">
      <c r="A2641" s="21">
        <v>2640</v>
      </c>
      <c r="B2641" s="21" t="s">
        <v>3418</v>
      </c>
      <c r="C2641" s="30">
        <v>45905</v>
      </c>
      <c r="D2641" s="30">
        <v>45910</v>
      </c>
      <c r="E2641" s="47">
        <v>53.9</v>
      </c>
      <c r="F2641" s="47">
        <f t="shared" si="273"/>
        <v>4743.2</v>
      </c>
      <c r="G2641" s="48">
        <f t="shared" si="274"/>
        <v>4743.2</v>
      </c>
      <c r="H2641" s="21">
        <v>400112</v>
      </c>
      <c r="I2641" s="21" t="s">
        <v>3977</v>
      </c>
      <c r="J2641" s="21">
        <v>1</v>
      </c>
      <c r="K2641" s="21">
        <v>1</v>
      </c>
      <c r="L2641" s="21">
        <f t="shared" si="275"/>
        <v>0</v>
      </c>
      <c r="M2641" s="21" t="s">
        <v>3502</v>
      </c>
      <c r="N2641" s="30">
        <v>45913</v>
      </c>
      <c r="O2641" s="48">
        <v>8115.8</v>
      </c>
      <c r="P2641" s="21" t="s">
        <v>2048</v>
      </c>
      <c r="Q2641" s="21">
        <v>58155617516</v>
      </c>
      <c r="R2641" s="21" t="s">
        <v>40</v>
      </c>
      <c r="S2641" s="3">
        <v>4</v>
      </c>
      <c r="T2641" s="37"/>
      <c r="U2641" s="21" t="s">
        <v>18</v>
      </c>
      <c r="V2641" s="21" t="str">
        <f>VLOOKUP(P2641,'Customer List'!B:C,2,)</f>
        <v>Hyderabad</v>
      </c>
      <c r="W2641" s="38"/>
      <c r="X2641" s="30">
        <v>45915</v>
      </c>
      <c r="Y2641" s="21">
        <f t="shared" si="276"/>
        <v>2</v>
      </c>
      <c r="Z2641" s="21" t="str">
        <f t="shared" si="277"/>
        <v>Saturday</v>
      </c>
      <c r="AA2641" s="21" t="str">
        <f t="shared" si="278"/>
        <v>Monday</v>
      </c>
      <c r="AB2641" s="21" t="str">
        <f>VLOOKUP(U2641,'Currency Sheet'!A:C,3,)</f>
        <v>DOLLAR</v>
      </c>
      <c r="AC2641" s="42" t="str">
        <f>VLOOKUP(P2641,'Customer List'!B:D,3,)</f>
        <v>OutStation</v>
      </c>
    </row>
    <row r="2642" spans="1:29" x14ac:dyDescent="0.25">
      <c r="A2642" s="21">
        <v>2641</v>
      </c>
      <c r="B2642" s="21" t="s">
        <v>3418</v>
      </c>
      <c r="C2642" s="30">
        <v>45905</v>
      </c>
      <c r="D2642" s="30">
        <v>45910</v>
      </c>
      <c r="E2642" s="47">
        <v>125.3</v>
      </c>
      <c r="F2642" s="47">
        <f t="shared" si="273"/>
        <v>11026.4</v>
      </c>
      <c r="G2642" s="48">
        <f t="shared" si="274"/>
        <v>11026.4</v>
      </c>
      <c r="H2642" s="21">
        <v>400126</v>
      </c>
      <c r="I2642" s="21" t="s">
        <v>3978</v>
      </c>
      <c r="J2642" s="21">
        <v>1</v>
      </c>
      <c r="K2642" s="21">
        <v>1</v>
      </c>
      <c r="L2642" s="21">
        <f t="shared" si="275"/>
        <v>0</v>
      </c>
      <c r="M2642" s="21" t="s">
        <v>3518</v>
      </c>
      <c r="N2642" s="30">
        <v>45913</v>
      </c>
      <c r="O2642" s="48">
        <v>17005</v>
      </c>
      <c r="P2642" s="21" t="s">
        <v>617</v>
      </c>
      <c r="Q2642" s="21">
        <v>58155620725</v>
      </c>
      <c r="R2642" s="21" t="s">
        <v>40</v>
      </c>
      <c r="S2642" s="3">
        <v>4</v>
      </c>
      <c r="T2642" s="37"/>
      <c r="U2642" s="21" t="s">
        <v>18</v>
      </c>
      <c r="V2642" s="21" t="str">
        <f>VLOOKUP(P2642,'Customer List'!B:C,2,)</f>
        <v>Bhuvneshwar</v>
      </c>
      <c r="W2642" s="38"/>
      <c r="X2642" s="30">
        <v>45915</v>
      </c>
      <c r="Y2642" s="21">
        <f t="shared" si="276"/>
        <v>2</v>
      </c>
      <c r="Z2642" s="21" t="str">
        <f t="shared" si="277"/>
        <v>Saturday</v>
      </c>
      <c r="AA2642" s="21" t="str">
        <f t="shared" si="278"/>
        <v>Monday</v>
      </c>
      <c r="AB2642" s="21" t="str">
        <f>VLOOKUP(U2642,'Currency Sheet'!A:C,3,)</f>
        <v>DOLLAR</v>
      </c>
      <c r="AC2642" s="42" t="str">
        <f>VLOOKUP(P2642,'Customer List'!B:D,3,)</f>
        <v>OutStation</v>
      </c>
    </row>
    <row r="2643" spans="1:29" x14ac:dyDescent="0.25">
      <c r="A2643" s="21">
        <v>2642</v>
      </c>
      <c r="B2643" s="21" t="s">
        <v>3418</v>
      </c>
      <c r="C2643" s="30">
        <v>45905</v>
      </c>
      <c r="D2643" s="30">
        <v>45910</v>
      </c>
      <c r="E2643" s="47">
        <v>146.30000000000001</v>
      </c>
      <c r="F2643" s="47">
        <f t="shared" si="273"/>
        <v>12874.400000000001</v>
      </c>
      <c r="G2643" s="48">
        <f t="shared" si="274"/>
        <v>12874.400000000001</v>
      </c>
      <c r="H2643" s="21">
        <v>400129</v>
      </c>
      <c r="I2643" s="21" t="s">
        <v>3979</v>
      </c>
      <c r="J2643" s="21">
        <v>1</v>
      </c>
      <c r="K2643" s="21">
        <v>1</v>
      </c>
      <c r="L2643" s="21">
        <f t="shared" si="275"/>
        <v>0</v>
      </c>
      <c r="M2643" s="21" t="s">
        <v>3518</v>
      </c>
      <c r="N2643" s="30">
        <v>45913</v>
      </c>
      <c r="O2643" s="48">
        <v>19855</v>
      </c>
      <c r="P2643" s="21" t="s">
        <v>617</v>
      </c>
      <c r="Q2643" s="21">
        <v>58155620725</v>
      </c>
      <c r="R2643" s="21" t="s">
        <v>40</v>
      </c>
      <c r="S2643" s="3">
        <v>4</v>
      </c>
      <c r="T2643" s="37"/>
      <c r="U2643" s="21" t="s">
        <v>18</v>
      </c>
      <c r="V2643" s="21" t="str">
        <f>VLOOKUP(P2643,'Customer List'!B:C,2,)</f>
        <v>Bhuvneshwar</v>
      </c>
      <c r="W2643" s="38"/>
      <c r="X2643" s="30">
        <v>45915</v>
      </c>
      <c r="Y2643" s="21">
        <f t="shared" si="276"/>
        <v>2</v>
      </c>
      <c r="Z2643" s="21" t="str">
        <f t="shared" si="277"/>
        <v>Saturday</v>
      </c>
      <c r="AA2643" s="21" t="str">
        <f t="shared" si="278"/>
        <v>Monday</v>
      </c>
      <c r="AB2643" s="21" t="str">
        <f>VLOOKUP(U2643,'Currency Sheet'!A:C,3,)</f>
        <v>DOLLAR</v>
      </c>
      <c r="AC2643" s="42" t="str">
        <f>VLOOKUP(P2643,'Customer List'!B:D,3,)</f>
        <v>OutStation</v>
      </c>
    </row>
    <row r="2644" spans="1:29" x14ac:dyDescent="0.25">
      <c r="A2644" s="21">
        <v>2643</v>
      </c>
      <c r="B2644" s="21" t="s">
        <v>3418</v>
      </c>
      <c r="C2644" s="30">
        <v>45905</v>
      </c>
      <c r="D2644" s="30">
        <v>45910</v>
      </c>
      <c r="E2644" s="47">
        <v>90.3</v>
      </c>
      <c r="F2644" s="47">
        <f t="shared" si="273"/>
        <v>7946.4</v>
      </c>
      <c r="G2644" s="48">
        <f t="shared" si="274"/>
        <v>7946.4</v>
      </c>
      <c r="H2644" s="21">
        <v>400140</v>
      </c>
      <c r="I2644" s="21" t="s">
        <v>3980</v>
      </c>
      <c r="J2644" s="21">
        <v>1</v>
      </c>
      <c r="K2644" s="21">
        <v>1</v>
      </c>
      <c r="L2644" s="21">
        <f t="shared" si="275"/>
        <v>0</v>
      </c>
      <c r="M2644" s="21" t="s">
        <v>3518</v>
      </c>
      <c r="N2644" s="30">
        <v>45913</v>
      </c>
      <c r="O2644" s="48">
        <v>12255</v>
      </c>
      <c r="P2644" s="21" t="s">
        <v>617</v>
      </c>
      <c r="Q2644" s="21">
        <v>58155620725</v>
      </c>
      <c r="R2644" s="21" t="s">
        <v>40</v>
      </c>
      <c r="S2644" s="3">
        <v>4</v>
      </c>
      <c r="T2644" s="37"/>
      <c r="U2644" s="21" t="s">
        <v>18</v>
      </c>
      <c r="V2644" s="21" t="str">
        <f>VLOOKUP(P2644,'Customer List'!B:C,2,)</f>
        <v>Bhuvneshwar</v>
      </c>
      <c r="W2644" s="38"/>
      <c r="X2644" s="30">
        <v>45915</v>
      </c>
      <c r="Y2644" s="21">
        <f t="shared" si="276"/>
        <v>2</v>
      </c>
      <c r="Z2644" s="21" t="str">
        <f t="shared" si="277"/>
        <v>Saturday</v>
      </c>
      <c r="AA2644" s="21" t="str">
        <f t="shared" si="278"/>
        <v>Monday</v>
      </c>
      <c r="AB2644" s="21" t="str">
        <f>VLOOKUP(U2644,'Currency Sheet'!A:C,3,)</f>
        <v>DOLLAR</v>
      </c>
      <c r="AC2644" s="42" t="str">
        <f>VLOOKUP(P2644,'Customer List'!B:D,3,)</f>
        <v>OutStation</v>
      </c>
    </row>
    <row r="2645" spans="1:29" x14ac:dyDescent="0.25">
      <c r="A2645" s="21">
        <v>2644</v>
      </c>
      <c r="B2645" s="21" t="s">
        <v>3418</v>
      </c>
      <c r="C2645" s="30">
        <v>45905</v>
      </c>
      <c r="D2645" s="30">
        <v>45910</v>
      </c>
      <c r="E2645" s="47">
        <v>135.1</v>
      </c>
      <c r="F2645" s="47">
        <f t="shared" si="273"/>
        <v>11888.8</v>
      </c>
      <c r="G2645" s="48">
        <f t="shared" si="274"/>
        <v>11888.8</v>
      </c>
      <c r="H2645" s="21">
        <v>400144</v>
      </c>
      <c r="I2645" s="21" t="s">
        <v>3981</v>
      </c>
      <c r="J2645" s="21">
        <v>1</v>
      </c>
      <c r="K2645" s="21">
        <v>1</v>
      </c>
      <c r="L2645" s="21">
        <f t="shared" si="275"/>
        <v>0</v>
      </c>
      <c r="M2645" s="21" t="s">
        <v>3506</v>
      </c>
      <c r="N2645" s="30">
        <v>45913</v>
      </c>
      <c r="O2645" s="48">
        <v>20940.5</v>
      </c>
      <c r="P2645" s="21" t="s">
        <v>891</v>
      </c>
      <c r="Q2645" s="21">
        <v>58155620762</v>
      </c>
      <c r="R2645" s="21" t="s">
        <v>40</v>
      </c>
      <c r="S2645" s="3">
        <v>4</v>
      </c>
      <c r="T2645" s="37"/>
      <c r="U2645" s="21" t="s">
        <v>18</v>
      </c>
      <c r="V2645" s="21" t="str">
        <f>VLOOKUP(P2645,'Customer List'!B:C,2,)</f>
        <v>Banglore</v>
      </c>
      <c r="W2645" s="38"/>
      <c r="X2645" s="30">
        <v>45915</v>
      </c>
      <c r="Y2645" s="21">
        <f t="shared" si="276"/>
        <v>2</v>
      </c>
      <c r="Z2645" s="21" t="str">
        <f t="shared" si="277"/>
        <v>Saturday</v>
      </c>
      <c r="AA2645" s="21" t="str">
        <f t="shared" si="278"/>
        <v>Monday</v>
      </c>
      <c r="AB2645" s="21" t="str">
        <f>VLOOKUP(U2645,'Currency Sheet'!A:C,3,)</f>
        <v>DOLLAR</v>
      </c>
      <c r="AC2645" s="42" t="str">
        <f>VLOOKUP(P2645,'Customer List'!B:D,3,)</f>
        <v>OutStation</v>
      </c>
    </row>
    <row r="2646" spans="1:29" x14ac:dyDescent="0.25">
      <c r="A2646" s="21">
        <v>2645</v>
      </c>
      <c r="B2646" s="21" t="s">
        <v>3418</v>
      </c>
      <c r="C2646" s="30">
        <v>45905</v>
      </c>
      <c r="D2646" s="30">
        <v>45910</v>
      </c>
      <c r="E2646" s="47">
        <v>147.69999999999999</v>
      </c>
      <c r="F2646" s="47">
        <f t="shared" si="273"/>
        <v>12997.599999999999</v>
      </c>
      <c r="G2646" s="48">
        <f t="shared" si="274"/>
        <v>12997.599999999999</v>
      </c>
      <c r="H2646" s="21">
        <v>400148</v>
      </c>
      <c r="I2646" s="21" t="s">
        <v>3982</v>
      </c>
      <c r="J2646" s="21">
        <v>1</v>
      </c>
      <c r="K2646" s="21">
        <v>1</v>
      </c>
      <c r="L2646" s="21">
        <f t="shared" si="275"/>
        <v>0</v>
      </c>
      <c r="M2646" s="21" t="s">
        <v>3518</v>
      </c>
      <c r="N2646" s="30">
        <v>45913</v>
      </c>
      <c r="O2646" s="48">
        <v>20045</v>
      </c>
      <c r="P2646" s="21" t="s">
        <v>617</v>
      </c>
      <c r="Q2646" s="21">
        <v>58155620725</v>
      </c>
      <c r="R2646" s="21" t="s">
        <v>40</v>
      </c>
      <c r="S2646" s="3">
        <v>4</v>
      </c>
      <c r="T2646" s="37"/>
      <c r="U2646" s="21" t="s">
        <v>18</v>
      </c>
      <c r="V2646" s="21" t="str">
        <f>VLOOKUP(P2646,'Customer List'!B:C,2,)</f>
        <v>Bhuvneshwar</v>
      </c>
      <c r="W2646" s="38"/>
      <c r="X2646" s="30">
        <v>45915</v>
      </c>
      <c r="Y2646" s="21">
        <f t="shared" si="276"/>
        <v>2</v>
      </c>
      <c r="Z2646" s="21" t="str">
        <f t="shared" si="277"/>
        <v>Saturday</v>
      </c>
      <c r="AA2646" s="21" t="str">
        <f t="shared" si="278"/>
        <v>Monday</v>
      </c>
      <c r="AB2646" s="21" t="str">
        <f>VLOOKUP(U2646,'Currency Sheet'!A:C,3,)</f>
        <v>DOLLAR</v>
      </c>
      <c r="AC2646" s="42" t="str">
        <f>VLOOKUP(P2646,'Customer List'!B:D,3,)</f>
        <v>OutStation</v>
      </c>
    </row>
    <row r="2647" spans="1:29" x14ac:dyDescent="0.25">
      <c r="A2647" s="21">
        <v>2646</v>
      </c>
      <c r="B2647" s="21" t="s">
        <v>3418</v>
      </c>
      <c r="C2647" s="30">
        <v>45905</v>
      </c>
      <c r="D2647" s="30">
        <v>45910</v>
      </c>
      <c r="E2647" s="47">
        <v>268.5</v>
      </c>
      <c r="F2647" s="47">
        <f t="shared" si="273"/>
        <v>23628</v>
      </c>
      <c r="G2647" s="48">
        <f t="shared" si="274"/>
        <v>23628</v>
      </c>
      <c r="H2647" s="21">
        <v>400158</v>
      </c>
      <c r="I2647" s="21" t="s">
        <v>3802</v>
      </c>
      <c r="J2647" s="21">
        <v>1</v>
      </c>
      <c r="K2647" s="21">
        <v>1</v>
      </c>
      <c r="L2647" s="21">
        <f t="shared" si="275"/>
        <v>0</v>
      </c>
      <c r="M2647" s="21" t="s">
        <v>3506</v>
      </c>
      <c r="N2647" s="30">
        <v>45913</v>
      </c>
      <c r="O2647" s="48">
        <v>38843</v>
      </c>
      <c r="P2647" s="21" t="s">
        <v>891</v>
      </c>
      <c r="Q2647" s="21">
        <v>58155620762</v>
      </c>
      <c r="R2647" s="21" t="s">
        <v>40</v>
      </c>
      <c r="S2647" s="3">
        <v>4</v>
      </c>
      <c r="T2647" s="37"/>
      <c r="U2647" s="21" t="s">
        <v>18</v>
      </c>
      <c r="V2647" s="21" t="str">
        <f>VLOOKUP(P2647,'Customer List'!B:C,2,)</f>
        <v>Banglore</v>
      </c>
      <c r="W2647" s="38"/>
      <c r="X2647" s="30">
        <v>45915</v>
      </c>
      <c r="Y2647" s="21">
        <f t="shared" si="276"/>
        <v>2</v>
      </c>
      <c r="Z2647" s="21" t="str">
        <f t="shared" si="277"/>
        <v>Saturday</v>
      </c>
      <c r="AA2647" s="21" t="str">
        <f t="shared" si="278"/>
        <v>Monday</v>
      </c>
      <c r="AB2647" s="21" t="str">
        <f>VLOOKUP(U2647,'Currency Sheet'!A:C,3,)</f>
        <v>DOLLAR</v>
      </c>
      <c r="AC2647" s="42" t="str">
        <f>VLOOKUP(P2647,'Customer List'!B:D,3,)</f>
        <v>OutStation</v>
      </c>
    </row>
    <row r="2648" spans="1:29" x14ac:dyDescent="0.25">
      <c r="A2648" s="21">
        <v>2647</v>
      </c>
      <c r="B2648" s="21" t="s">
        <v>3418</v>
      </c>
      <c r="C2648" s="30">
        <v>45905</v>
      </c>
      <c r="D2648" s="30">
        <v>45910</v>
      </c>
      <c r="E2648" s="47">
        <v>309.75</v>
      </c>
      <c r="F2648" s="47">
        <f t="shared" si="273"/>
        <v>27258</v>
      </c>
      <c r="G2648" s="48">
        <f t="shared" si="274"/>
        <v>54516</v>
      </c>
      <c r="H2648" s="21">
        <v>400162</v>
      </c>
      <c r="I2648" s="21" t="s">
        <v>3803</v>
      </c>
      <c r="J2648" s="21">
        <v>2</v>
      </c>
      <c r="K2648" s="21">
        <v>2</v>
      </c>
      <c r="L2648" s="21">
        <f t="shared" si="275"/>
        <v>0</v>
      </c>
      <c r="M2648" s="21" t="s">
        <v>3502</v>
      </c>
      <c r="N2648" s="30">
        <v>45913</v>
      </c>
      <c r="O2648" s="48">
        <v>87060.4</v>
      </c>
      <c r="P2648" s="21" t="s">
        <v>2048</v>
      </c>
      <c r="Q2648" s="21">
        <v>58155617516</v>
      </c>
      <c r="R2648" s="21" t="s">
        <v>40</v>
      </c>
      <c r="S2648" s="3">
        <v>4</v>
      </c>
      <c r="T2648" s="37"/>
      <c r="U2648" s="21" t="s">
        <v>18</v>
      </c>
      <c r="V2648" s="21" t="str">
        <f>VLOOKUP(P2648,'Customer List'!B:C,2,)</f>
        <v>Hyderabad</v>
      </c>
      <c r="W2648" s="38"/>
      <c r="X2648" s="30">
        <v>45915</v>
      </c>
      <c r="Y2648" s="21">
        <f t="shared" si="276"/>
        <v>2</v>
      </c>
      <c r="Z2648" s="21" t="str">
        <f t="shared" si="277"/>
        <v>Saturday</v>
      </c>
      <c r="AA2648" s="21" t="str">
        <f t="shared" si="278"/>
        <v>Monday</v>
      </c>
      <c r="AB2648" s="21" t="str">
        <f>VLOOKUP(U2648,'Currency Sheet'!A:C,3,)</f>
        <v>DOLLAR</v>
      </c>
      <c r="AC2648" s="42" t="str">
        <f>VLOOKUP(P2648,'Customer List'!B:D,3,)</f>
        <v>OutStation</v>
      </c>
    </row>
    <row r="2649" spans="1:29" x14ac:dyDescent="0.25">
      <c r="A2649" s="21">
        <v>2648</v>
      </c>
      <c r="B2649" s="21" t="s">
        <v>3418</v>
      </c>
      <c r="C2649" s="30">
        <v>45905</v>
      </c>
      <c r="D2649" s="30">
        <v>45910</v>
      </c>
      <c r="E2649" s="47">
        <v>309.75</v>
      </c>
      <c r="F2649" s="47">
        <f t="shared" si="273"/>
        <v>27258</v>
      </c>
      <c r="G2649" s="48">
        <f t="shared" si="274"/>
        <v>27258</v>
      </c>
      <c r="H2649" s="21">
        <v>400162</v>
      </c>
      <c r="I2649" s="21" t="s">
        <v>3803</v>
      </c>
      <c r="J2649" s="21">
        <v>1</v>
      </c>
      <c r="K2649" s="21">
        <v>1</v>
      </c>
      <c r="L2649" s="21">
        <f t="shared" si="275"/>
        <v>0</v>
      </c>
      <c r="M2649" s="21" t="s">
        <v>3506</v>
      </c>
      <c r="N2649" s="30">
        <v>45913</v>
      </c>
      <c r="O2649" s="48">
        <v>44810.5</v>
      </c>
      <c r="P2649" s="21" t="s">
        <v>891</v>
      </c>
      <c r="Q2649" s="21">
        <v>58155620762</v>
      </c>
      <c r="R2649" s="21" t="s">
        <v>40</v>
      </c>
      <c r="S2649" s="3">
        <v>4</v>
      </c>
      <c r="T2649" s="37"/>
      <c r="U2649" s="21" t="s">
        <v>18</v>
      </c>
      <c r="V2649" s="21" t="str">
        <f>VLOOKUP(P2649,'Customer List'!B:C,2,)</f>
        <v>Banglore</v>
      </c>
      <c r="W2649" s="38"/>
      <c r="X2649" s="30">
        <v>45915</v>
      </c>
      <c r="Y2649" s="21">
        <f t="shared" si="276"/>
        <v>2</v>
      </c>
      <c r="Z2649" s="21" t="str">
        <f t="shared" si="277"/>
        <v>Saturday</v>
      </c>
      <c r="AA2649" s="21" t="str">
        <f t="shared" si="278"/>
        <v>Monday</v>
      </c>
      <c r="AB2649" s="21" t="str">
        <f>VLOOKUP(U2649,'Currency Sheet'!A:C,3,)</f>
        <v>DOLLAR</v>
      </c>
      <c r="AC2649" s="42" t="str">
        <f>VLOOKUP(P2649,'Customer List'!B:D,3,)</f>
        <v>OutStation</v>
      </c>
    </row>
    <row r="2650" spans="1:29" x14ac:dyDescent="0.25">
      <c r="A2650" s="21">
        <v>2649</v>
      </c>
      <c r="B2650" s="21" t="s">
        <v>3418</v>
      </c>
      <c r="C2650" s="30">
        <v>45905</v>
      </c>
      <c r="D2650" s="30">
        <v>45910</v>
      </c>
      <c r="E2650" s="47">
        <v>309.75</v>
      </c>
      <c r="F2650" s="47">
        <f t="shared" si="273"/>
        <v>27258</v>
      </c>
      <c r="G2650" s="48">
        <f t="shared" si="274"/>
        <v>27258</v>
      </c>
      <c r="H2650" s="21">
        <v>400164</v>
      </c>
      <c r="I2650" s="21" t="s">
        <v>3983</v>
      </c>
      <c r="J2650" s="21">
        <v>1</v>
      </c>
      <c r="K2650" s="21">
        <v>1</v>
      </c>
      <c r="L2650" s="21">
        <f t="shared" si="275"/>
        <v>0</v>
      </c>
      <c r="M2650" s="21" t="s">
        <v>3518</v>
      </c>
      <c r="N2650" s="30">
        <v>45913</v>
      </c>
      <c r="O2650" s="48">
        <v>39235</v>
      </c>
      <c r="P2650" s="21" t="s">
        <v>617</v>
      </c>
      <c r="Q2650" s="21">
        <v>58155620725</v>
      </c>
      <c r="R2650" s="21" t="s">
        <v>40</v>
      </c>
      <c r="S2650" s="3">
        <v>4</v>
      </c>
      <c r="T2650" s="37"/>
      <c r="U2650" s="21" t="s">
        <v>18</v>
      </c>
      <c r="V2650" s="21" t="str">
        <f>VLOOKUP(P2650,'Customer List'!B:C,2,)</f>
        <v>Bhuvneshwar</v>
      </c>
      <c r="W2650" s="38"/>
      <c r="X2650" s="30">
        <v>45915</v>
      </c>
      <c r="Y2650" s="21">
        <f t="shared" si="276"/>
        <v>2</v>
      </c>
      <c r="Z2650" s="21" t="str">
        <f t="shared" si="277"/>
        <v>Saturday</v>
      </c>
      <c r="AA2650" s="21" t="str">
        <f t="shared" si="278"/>
        <v>Monday</v>
      </c>
      <c r="AB2650" s="21" t="str">
        <f>VLOOKUP(U2650,'Currency Sheet'!A:C,3,)</f>
        <v>DOLLAR</v>
      </c>
      <c r="AC2650" s="42" t="str">
        <f>VLOOKUP(P2650,'Customer List'!B:D,3,)</f>
        <v>OutStation</v>
      </c>
    </row>
    <row r="2651" spans="1:29" x14ac:dyDescent="0.25">
      <c r="A2651" s="21">
        <v>2650</v>
      </c>
      <c r="B2651" s="21" t="s">
        <v>3418</v>
      </c>
      <c r="C2651" s="30">
        <v>45905</v>
      </c>
      <c r="D2651" s="30">
        <v>45910</v>
      </c>
      <c r="E2651" s="47">
        <v>309.75</v>
      </c>
      <c r="F2651" s="47">
        <f t="shared" si="273"/>
        <v>27258</v>
      </c>
      <c r="G2651" s="48">
        <f t="shared" si="274"/>
        <v>54516</v>
      </c>
      <c r="H2651" s="21">
        <v>400168</v>
      </c>
      <c r="I2651" s="21" t="s">
        <v>3984</v>
      </c>
      <c r="J2651" s="21">
        <v>2</v>
      </c>
      <c r="K2651" s="21">
        <v>2</v>
      </c>
      <c r="L2651" s="21">
        <f t="shared" si="275"/>
        <v>0</v>
      </c>
      <c r="M2651" s="21" t="s">
        <v>3502</v>
      </c>
      <c r="N2651" s="30">
        <v>45913</v>
      </c>
      <c r="O2651" s="48">
        <v>87060.4</v>
      </c>
      <c r="P2651" s="21" t="s">
        <v>2048</v>
      </c>
      <c r="Q2651" s="21">
        <v>58155617516</v>
      </c>
      <c r="R2651" s="21" t="s">
        <v>40</v>
      </c>
      <c r="S2651" s="3">
        <v>4</v>
      </c>
      <c r="T2651" s="37"/>
      <c r="U2651" s="21" t="s">
        <v>18</v>
      </c>
      <c r="V2651" s="21" t="str">
        <f>VLOOKUP(P2651,'Customer List'!B:C,2,)</f>
        <v>Hyderabad</v>
      </c>
      <c r="W2651" s="38"/>
      <c r="X2651" s="30">
        <v>45915</v>
      </c>
      <c r="Y2651" s="21">
        <f t="shared" si="276"/>
        <v>2</v>
      </c>
      <c r="Z2651" s="21" t="str">
        <f t="shared" si="277"/>
        <v>Saturday</v>
      </c>
      <c r="AA2651" s="21" t="str">
        <f t="shared" si="278"/>
        <v>Monday</v>
      </c>
      <c r="AB2651" s="21" t="str">
        <f>VLOOKUP(U2651,'Currency Sheet'!A:C,3,)</f>
        <v>DOLLAR</v>
      </c>
      <c r="AC2651" s="42" t="str">
        <f>VLOOKUP(P2651,'Customer List'!B:D,3,)</f>
        <v>OutStation</v>
      </c>
    </row>
    <row r="2652" spans="1:29" x14ac:dyDescent="0.25">
      <c r="A2652" s="21">
        <v>2651</v>
      </c>
      <c r="B2652" s="21" t="s">
        <v>3418</v>
      </c>
      <c r="C2652" s="30">
        <v>45905</v>
      </c>
      <c r="D2652" s="30">
        <v>45910</v>
      </c>
      <c r="E2652" s="47">
        <v>288.75</v>
      </c>
      <c r="F2652" s="47">
        <f t="shared" si="273"/>
        <v>25410</v>
      </c>
      <c r="G2652" s="48">
        <f t="shared" si="274"/>
        <v>25410</v>
      </c>
      <c r="H2652" s="21">
        <v>400172</v>
      </c>
      <c r="I2652" s="21" t="s">
        <v>3804</v>
      </c>
      <c r="J2652" s="21">
        <v>1</v>
      </c>
      <c r="K2652" s="21">
        <v>1</v>
      </c>
      <c r="L2652" s="21">
        <f t="shared" si="275"/>
        <v>0</v>
      </c>
      <c r="M2652" s="21" t="s">
        <v>3506</v>
      </c>
      <c r="N2652" s="30">
        <v>45913</v>
      </c>
      <c r="O2652" s="48">
        <v>41772.5</v>
      </c>
      <c r="P2652" s="21" t="s">
        <v>891</v>
      </c>
      <c r="Q2652" s="21">
        <v>58155620762</v>
      </c>
      <c r="R2652" s="21" t="s">
        <v>40</v>
      </c>
      <c r="S2652" s="3">
        <v>4</v>
      </c>
      <c r="T2652" s="37"/>
      <c r="U2652" s="21" t="s">
        <v>18</v>
      </c>
      <c r="V2652" s="21" t="str">
        <f>VLOOKUP(P2652,'Customer List'!B:C,2,)</f>
        <v>Banglore</v>
      </c>
      <c r="W2652" s="38"/>
      <c r="X2652" s="30">
        <v>45915</v>
      </c>
      <c r="Y2652" s="21">
        <f t="shared" si="276"/>
        <v>2</v>
      </c>
      <c r="Z2652" s="21" t="str">
        <f t="shared" si="277"/>
        <v>Saturday</v>
      </c>
      <c r="AA2652" s="21" t="str">
        <f t="shared" si="278"/>
        <v>Monday</v>
      </c>
      <c r="AB2652" s="21" t="str">
        <f>VLOOKUP(U2652,'Currency Sheet'!A:C,3,)</f>
        <v>DOLLAR</v>
      </c>
      <c r="AC2652" s="42" t="str">
        <f>VLOOKUP(P2652,'Customer List'!B:D,3,)</f>
        <v>OutStation</v>
      </c>
    </row>
    <row r="2653" spans="1:29" x14ac:dyDescent="0.25">
      <c r="A2653" s="21">
        <v>2652</v>
      </c>
      <c r="B2653" s="21" t="s">
        <v>3418</v>
      </c>
      <c r="C2653" s="30">
        <v>45905</v>
      </c>
      <c r="D2653" s="30">
        <v>45910</v>
      </c>
      <c r="E2653" s="47">
        <v>160.30000000000001</v>
      </c>
      <c r="F2653" s="47">
        <f t="shared" si="273"/>
        <v>14106.400000000001</v>
      </c>
      <c r="G2653" s="48">
        <f t="shared" si="274"/>
        <v>14106.400000000001</v>
      </c>
      <c r="H2653" s="21">
        <v>400176</v>
      </c>
      <c r="I2653" s="21" t="s">
        <v>3985</v>
      </c>
      <c r="J2653" s="21">
        <v>1</v>
      </c>
      <c r="K2653" s="21">
        <v>1</v>
      </c>
      <c r="L2653" s="21">
        <f t="shared" si="275"/>
        <v>0</v>
      </c>
      <c r="M2653" s="21" t="s">
        <v>3506</v>
      </c>
      <c r="N2653" s="30">
        <v>45913</v>
      </c>
      <c r="O2653" s="48">
        <v>24846.5</v>
      </c>
      <c r="P2653" s="21" t="s">
        <v>891</v>
      </c>
      <c r="Q2653" s="21">
        <v>58155620762</v>
      </c>
      <c r="R2653" s="21" t="s">
        <v>40</v>
      </c>
      <c r="S2653" s="3">
        <v>4</v>
      </c>
      <c r="T2653" s="37"/>
      <c r="U2653" s="21" t="s">
        <v>18</v>
      </c>
      <c r="V2653" s="21" t="str">
        <f>VLOOKUP(P2653,'Customer List'!B:C,2,)</f>
        <v>Banglore</v>
      </c>
      <c r="W2653" s="38"/>
      <c r="X2653" s="30">
        <v>45915</v>
      </c>
      <c r="Y2653" s="21">
        <f t="shared" si="276"/>
        <v>2</v>
      </c>
      <c r="Z2653" s="21" t="str">
        <f t="shared" si="277"/>
        <v>Saturday</v>
      </c>
      <c r="AA2653" s="21" t="str">
        <f t="shared" si="278"/>
        <v>Monday</v>
      </c>
      <c r="AB2653" s="21" t="str">
        <f>VLOOKUP(U2653,'Currency Sheet'!A:C,3,)</f>
        <v>DOLLAR</v>
      </c>
      <c r="AC2653" s="42" t="str">
        <f>VLOOKUP(P2653,'Customer List'!B:D,3,)</f>
        <v>OutStation</v>
      </c>
    </row>
    <row r="2654" spans="1:29" x14ac:dyDescent="0.25">
      <c r="A2654" s="21">
        <v>2653</v>
      </c>
      <c r="B2654" s="21" t="s">
        <v>3418</v>
      </c>
      <c r="C2654" s="30">
        <v>45905</v>
      </c>
      <c r="D2654" s="30">
        <v>45910</v>
      </c>
      <c r="E2654" s="47">
        <v>144.19999999999999</v>
      </c>
      <c r="F2654" s="47">
        <f t="shared" si="273"/>
        <v>12689.599999999999</v>
      </c>
      <c r="G2654" s="48">
        <f t="shared" si="274"/>
        <v>12689.599999999999</v>
      </c>
      <c r="H2654" s="21">
        <v>400330</v>
      </c>
      <c r="I2654" s="21" t="s">
        <v>3986</v>
      </c>
      <c r="J2654" s="21">
        <v>1</v>
      </c>
      <c r="K2654" s="21">
        <v>1</v>
      </c>
      <c r="L2654" s="21">
        <f t="shared" si="275"/>
        <v>0</v>
      </c>
      <c r="M2654" s="21" t="s">
        <v>3518</v>
      </c>
      <c r="N2654" s="30">
        <v>45913</v>
      </c>
      <c r="O2654" s="48">
        <v>19570</v>
      </c>
      <c r="P2654" s="21" t="s">
        <v>617</v>
      </c>
      <c r="Q2654" s="21">
        <v>58155620725</v>
      </c>
      <c r="R2654" s="21" t="s">
        <v>40</v>
      </c>
      <c r="S2654" s="3">
        <v>4</v>
      </c>
      <c r="T2654" s="37"/>
      <c r="U2654" s="21" t="s">
        <v>18</v>
      </c>
      <c r="V2654" s="21" t="str">
        <f>VLOOKUP(P2654,'Customer List'!B:C,2,)</f>
        <v>Bhuvneshwar</v>
      </c>
      <c r="W2654" s="38"/>
      <c r="X2654" s="30">
        <v>45915</v>
      </c>
      <c r="Y2654" s="21">
        <f t="shared" si="276"/>
        <v>2</v>
      </c>
      <c r="Z2654" s="21" t="str">
        <f t="shared" si="277"/>
        <v>Saturday</v>
      </c>
      <c r="AA2654" s="21" t="str">
        <f t="shared" si="278"/>
        <v>Monday</v>
      </c>
      <c r="AB2654" s="21" t="str">
        <f>VLOOKUP(U2654,'Currency Sheet'!A:C,3,)</f>
        <v>DOLLAR</v>
      </c>
      <c r="AC2654" s="42" t="str">
        <f>VLOOKUP(P2654,'Customer List'!B:D,3,)</f>
        <v>OutStation</v>
      </c>
    </row>
    <row r="2655" spans="1:29" x14ac:dyDescent="0.25">
      <c r="A2655" s="21">
        <v>2654</v>
      </c>
      <c r="B2655" s="21" t="s">
        <v>3418</v>
      </c>
      <c r="C2655" s="30">
        <v>45905</v>
      </c>
      <c r="D2655" s="30">
        <v>45910</v>
      </c>
      <c r="E2655" s="47">
        <v>74.2</v>
      </c>
      <c r="F2655" s="47">
        <f t="shared" si="273"/>
        <v>6529.6</v>
      </c>
      <c r="G2655" s="48">
        <f t="shared" si="274"/>
        <v>6529.6</v>
      </c>
      <c r="H2655" s="21">
        <v>400506</v>
      </c>
      <c r="I2655" s="21" t="s">
        <v>3987</v>
      </c>
      <c r="J2655" s="21">
        <v>1</v>
      </c>
      <c r="K2655" s="21">
        <v>1</v>
      </c>
      <c r="L2655" s="21">
        <f t="shared" si="275"/>
        <v>0</v>
      </c>
      <c r="M2655" s="21" t="s">
        <v>3502</v>
      </c>
      <c r="N2655" s="30">
        <v>45913</v>
      </c>
      <c r="O2655" s="48">
        <v>11172.4</v>
      </c>
      <c r="P2655" s="21" t="s">
        <v>2048</v>
      </c>
      <c r="Q2655" s="21">
        <v>58155617516</v>
      </c>
      <c r="R2655" s="21" t="s">
        <v>40</v>
      </c>
      <c r="S2655" s="3">
        <v>4</v>
      </c>
      <c r="T2655" s="37"/>
      <c r="U2655" s="21" t="s">
        <v>18</v>
      </c>
      <c r="V2655" s="21" t="str">
        <f>VLOOKUP(P2655,'Customer List'!B:C,2,)</f>
        <v>Hyderabad</v>
      </c>
      <c r="W2655" s="38"/>
      <c r="X2655" s="30">
        <v>45915</v>
      </c>
      <c r="Y2655" s="21">
        <f t="shared" si="276"/>
        <v>2</v>
      </c>
      <c r="Z2655" s="21" t="str">
        <f t="shared" si="277"/>
        <v>Saturday</v>
      </c>
      <c r="AA2655" s="21" t="str">
        <f t="shared" si="278"/>
        <v>Monday</v>
      </c>
      <c r="AB2655" s="21" t="str">
        <f>VLOOKUP(U2655,'Currency Sheet'!A:C,3,)</f>
        <v>DOLLAR</v>
      </c>
      <c r="AC2655" s="42" t="str">
        <f>VLOOKUP(P2655,'Customer List'!B:D,3,)</f>
        <v>OutStation</v>
      </c>
    </row>
    <row r="2656" spans="1:29" x14ac:dyDescent="0.25">
      <c r="A2656" s="21">
        <v>2655</v>
      </c>
      <c r="B2656" s="21" t="s">
        <v>3418</v>
      </c>
      <c r="C2656" s="30">
        <v>45905</v>
      </c>
      <c r="D2656" s="30">
        <v>45910</v>
      </c>
      <c r="E2656" s="47">
        <v>123.2</v>
      </c>
      <c r="F2656" s="47">
        <f t="shared" si="273"/>
        <v>10841.6</v>
      </c>
      <c r="G2656" s="48">
        <f t="shared" si="274"/>
        <v>21683.200000000001</v>
      </c>
      <c r="H2656" s="21">
        <v>400522</v>
      </c>
      <c r="I2656" s="21" t="s">
        <v>3988</v>
      </c>
      <c r="J2656" s="21">
        <v>2</v>
      </c>
      <c r="K2656" s="21">
        <v>2</v>
      </c>
      <c r="L2656" s="21">
        <f t="shared" si="275"/>
        <v>0</v>
      </c>
      <c r="M2656" s="21" t="s">
        <v>3502</v>
      </c>
      <c r="N2656" s="30">
        <v>45913</v>
      </c>
      <c r="O2656" s="48">
        <v>37100.800000000003</v>
      </c>
      <c r="P2656" s="21" t="s">
        <v>2048</v>
      </c>
      <c r="Q2656" s="21">
        <v>58155617516</v>
      </c>
      <c r="R2656" s="21" t="s">
        <v>40</v>
      </c>
      <c r="S2656" s="3">
        <v>4</v>
      </c>
      <c r="T2656" s="37"/>
      <c r="U2656" s="21" t="s">
        <v>18</v>
      </c>
      <c r="V2656" s="21" t="str">
        <f>VLOOKUP(P2656,'Customer List'!B:C,2,)</f>
        <v>Hyderabad</v>
      </c>
      <c r="W2656" s="38"/>
      <c r="X2656" s="30">
        <v>45915</v>
      </c>
      <c r="Y2656" s="21">
        <f t="shared" si="276"/>
        <v>2</v>
      </c>
      <c r="Z2656" s="21" t="str">
        <f t="shared" si="277"/>
        <v>Saturday</v>
      </c>
      <c r="AA2656" s="21" t="str">
        <f t="shared" si="278"/>
        <v>Monday</v>
      </c>
      <c r="AB2656" s="21" t="str">
        <f>VLOOKUP(U2656,'Currency Sheet'!A:C,3,)</f>
        <v>DOLLAR</v>
      </c>
      <c r="AC2656" s="42" t="str">
        <f>VLOOKUP(P2656,'Customer List'!B:D,3,)</f>
        <v>OutStation</v>
      </c>
    </row>
    <row r="2657" spans="1:29" x14ac:dyDescent="0.25">
      <c r="A2657" s="21">
        <v>2656</v>
      </c>
      <c r="B2657" s="21" t="s">
        <v>3418</v>
      </c>
      <c r="C2657" s="30">
        <v>45905</v>
      </c>
      <c r="D2657" s="30">
        <v>45910</v>
      </c>
      <c r="E2657" s="47">
        <v>123.2</v>
      </c>
      <c r="F2657" s="47">
        <f t="shared" si="273"/>
        <v>10841.6</v>
      </c>
      <c r="G2657" s="48">
        <f t="shared" si="274"/>
        <v>10841.6</v>
      </c>
      <c r="H2657" s="21">
        <v>400524</v>
      </c>
      <c r="I2657" s="21" t="s">
        <v>3989</v>
      </c>
      <c r="J2657" s="21">
        <v>1</v>
      </c>
      <c r="K2657" s="21">
        <v>1</v>
      </c>
      <c r="L2657" s="21">
        <f t="shared" si="275"/>
        <v>0</v>
      </c>
      <c r="M2657" s="21" t="s">
        <v>3502</v>
      </c>
      <c r="N2657" s="30">
        <v>45913</v>
      </c>
      <c r="O2657" s="48">
        <v>18550.400000000001</v>
      </c>
      <c r="P2657" s="21" t="s">
        <v>2048</v>
      </c>
      <c r="Q2657" s="21">
        <v>58155617516</v>
      </c>
      <c r="R2657" s="21" t="s">
        <v>40</v>
      </c>
      <c r="S2657" s="3">
        <v>4</v>
      </c>
      <c r="T2657" s="37"/>
      <c r="U2657" s="21" t="s">
        <v>18</v>
      </c>
      <c r="V2657" s="21" t="str">
        <f>VLOOKUP(P2657,'Customer List'!B:C,2,)</f>
        <v>Hyderabad</v>
      </c>
      <c r="W2657" s="38"/>
      <c r="X2657" s="30">
        <v>45915</v>
      </c>
      <c r="Y2657" s="21">
        <f t="shared" si="276"/>
        <v>2</v>
      </c>
      <c r="Z2657" s="21" t="str">
        <f t="shared" si="277"/>
        <v>Saturday</v>
      </c>
      <c r="AA2657" s="21" t="str">
        <f t="shared" si="278"/>
        <v>Monday</v>
      </c>
      <c r="AB2657" s="21" t="str">
        <f>VLOOKUP(U2657,'Currency Sheet'!A:C,3,)</f>
        <v>DOLLAR</v>
      </c>
      <c r="AC2657" s="42" t="str">
        <f>VLOOKUP(P2657,'Customer List'!B:D,3,)</f>
        <v>OutStation</v>
      </c>
    </row>
    <row r="2658" spans="1:29" x14ac:dyDescent="0.25">
      <c r="A2658" s="21">
        <v>2657</v>
      </c>
      <c r="B2658" s="21" t="s">
        <v>3418</v>
      </c>
      <c r="C2658" s="30">
        <v>45905</v>
      </c>
      <c r="D2658" s="30">
        <v>45910</v>
      </c>
      <c r="E2658" s="47">
        <v>123.2</v>
      </c>
      <c r="F2658" s="47">
        <f t="shared" si="273"/>
        <v>10841.6</v>
      </c>
      <c r="G2658" s="48">
        <f t="shared" si="274"/>
        <v>21683.200000000001</v>
      </c>
      <c r="H2658" s="21">
        <v>400528</v>
      </c>
      <c r="I2658" s="21" t="s">
        <v>3990</v>
      </c>
      <c r="J2658" s="21">
        <v>2</v>
      </c>
      <c r="K2658" s="21">
        <v>2</v>
      </c>
      <c r="L2658" s="21">
        <f t="shared" si="275"/>
        <v>0</v>
      </c>
      <c r="M2658" s="21" t="s">
        <v>3502</v>
      </c>
      <c r="N2658" s="30">
        <v>45913</v>
      </c>
      <c r="O2658" s="48">
        <v>37100.800000000003</v>
      </c>
      <c r="P2658" s="21" t="s">
        <v>2048</v>
      </c>
      <c r="Q2658" s="21">
        <v>58155617516</v>
      </c>
      <c r="R2658" s="21" t="s">
        <v>40</v>
      </c>
      <c r="S2658" s="3">
        <v>4</v>
      </c>
      <c r="T2658" s="37"/>
      <c r="U2658" s="21" t="s">
        <v>18</v>
      </c>
      <c r="V2658" s="21" t="str">
        <f>VLOOKUP(P2658,'Customer List'!B:C,2,)</f>
        <v>Hyderabad</v>
      </c>
      <c r="W2658" s="38"/>
      <c r="X2658" s="30">
        <v>45915</v>
      </c>
      <c r="Y2658" s="21">
        <f t="shared" si="276"/>
        <v>2</v>
      </c>
      <c r="Z2658" s="21" t="str">
        <f t="shared" si="277"/>
        <v>Saturday</v>
      </c>
      <c r="AA2658" s="21" t="str">
        <f t="shared" si="278"/>
        <v>Monday</v>
      </c>
      <c r="AB2658" s="21" t="str">
        <f>VLOOKUP(U2658,'Currency Sheet'!A:C,3,)</f>
        <v>DOLLAR</v>
      </c>
      <c r="AC2658" s="42" t="str">
        <f>VLOOKUP(P2658,'Customer List'!B:D,3,)</f>
        <v>OutStation</v>
      </c>
    </row>
    <row r="2659" spans="1:29" x14ac:dyDescent="0.25">
      <c r="A2659" s="21">
        <v>2658</v>
      </c>
      <c r="B2659" s="21" t="s">
        <v>3418</v>
      </c>
      <c r="C2659" s="30">
        <v>45905</v>
      </c>
      <c r="D2659" s="30">
        <v>45910</v>
      </c>
      <c r="E2659" s="47">
        <v>202.5</v>
      </c>
      <c r="F2659" s="47">
        <f t="shared" si="273"/>
        <v>17820</v>
      </c>
      <c r="G2659" s="48">
        <f t="shared" si="274"/>
        <v>53460</v>
      </c>
      <c r="H2659" s="21">
        <v>400551</v>
      </c>
      <c r="I2659" s="21" t="s">
        <v>3991</v>
      </c>
      <c r="J2659" s="21">
        <v>3</v>
      </c>
      <c r="K2659" s="21">
        <v>3</v>
      </c>
      <c r="L2659" s="21">
        <f t="shared" si="275"/>
        <v>0</v>
      </c>
      <c r="M2659" s="21" t="s">
        <v>3502</v>
      </c>
      <c r="N2659" s="30">
        <v>45913</v>
      </c>
      <c r="O2659" s="48">
        <v>85374</v>
      </c>
      <c r="P2659" s="21" t="s">
        <v>2048</v>
      </c>
      <c r="Q2659" s="21">
        <v>58155617516</v>
      </c>
      <c r="R2659" s="21" t="s">
        <v>40</v>
      </c>
      <c r="S2659" s="3">
        <v>4</v>
      </c>
      <c r="T2659" s="37"/>
      <c r="U2659" s="21" t="s">
        <v>18</v>
      </c>
      <c r="V2659" s="21" t="str">
        <f>VLOOKUP(P2659,'Customer List'!B:C,2,)</f>
        <v>Hyderabad</v>
      </c>
      <c r="W2659" s="38"/>
      <c r="X2659" s="30">
        <v>45915</v>
      </c>
      <c r="Y2659" s="21">
        <f t="shared" si="276"/>
        <v>2</v>
      </c>
      <c r="Z2659" s="21" t="str">
        <f t="shared" si="277"/>
        <v>Saturday</v>
      </c>
      <c r="AA2659" s="21" t="str">
        <f t="shared" si="278"/>
        <v>Monday</v>
      </c>
      <c r="AB2659" s="21" t="str">
        <f>VLOOKUP(U2659,'Currency Sheet'!A:C,3,)</f>
        <v>DOLLAR</v>
      </c>
      <c r="AC2659" s="42" t="str">
        <f>VLOOKUP(P2659,'Customer List'!B:D,3,)</f>
        <v>OutStation</v>
      </c>
    </row>
    <row r="2660" spans="1:29" x14ac:dyDescent="0.25">
      <c r="A2660" s="21">
        <v>2659</v>
      </c>
      <c r="B2660" s="21" t="s">
        <v>3418</v>
      </c>
      <c r="C2660" s="30">
        <v>45905</v>
      </c>
      <c r="D2660" s="30">
        <v>45910</v>
      </c>
      <c r="E2660" s="47">
        <v>79.099999999999994</v>
      </c>
      <c r="F2660" s="47">
        <f t="shared" si="273"/>
        <v>6960.7999999999993</v>
      </c>
      <c r="G2660" s="48">
        <f t="shared" si="274"/>
        <v>6960.7999999999993</v>
      </c>
      <c r="H2660" s="21">
        <v>400612</v>
      </c>
      <c r="I2660" s="21" t="s">
        <v>3992</v>
      </c>
      <c r="J2660" s="21">
        <v>1</v>
      </c>
      <c r="K2660" s="21">
        <v>1</v>
      </c>
      <c r="L2660" s="21">
        <f t="shared" si="275"/>
        <v>0</v>
      </c>
      <c r="M2660" s="21" t="s">
        <v>3518</v>
      </c>
      <c r="N2660" s="30">
        <v>45913</v>
      </c>
      <c r="O2660" s="48">
        <v>10735</v>
      </c>
      <c r="P2660" s="21" t="s">
        <v>617</v>
      </c>
      <c r="Q2660" s="21">
        <v>58155620725</v>
      </c>
      <c r="R2660" s="21" t="s">
        <v>40</v>
      </c>
      <c r="S2660" s="3">
        <v>4</v>
      </c>
      <c r="T2660" s="37"/>
      <c r="U2660" s="21" t="s">
        <v>18</v>
      </c>
      <c r="V2660" s="21" t="str">
        <f>VLOOKUP(P2660,'Customer List'!B:C,2,)</f>
        <v>Bhuvneshwar</v>
      </c>
      <c r="W2660" s="38"/>
      <c r="X2660" s="30">
        <v>45915</v>
      </c>
      <c r="Y2660" s="21">
        <f t="shared" si="276"/>
        <v>2</v>
      </c>
      <c r="Z2660" s="21" t="str">
        <f t="shared" si="277"/>
        <v>Saturday</v>
      </c>
      <c r="AA2660" s="21" t="str">
        <f t="shared" si="278"/>
        <v>Monday</v>
      </c>
      <c r="AB2660" s="21" t="str">
        <f>VLOOKUP(U2660,'Currency Sheet'!A:C,3,)</f>
        <v>DOLLAR</v>
      </c>
      <c r="AC2660" s="42" t="str">
        <f>VLOOKUP(P2660,'Customer List'!B:D,3,)</f>
        <v>OutStation</v>
      </c>
    </row>
    <row r="2661" spans="1:29" x14ac:dyDescent="0.25">
      <c r="A2661" s="21">
        <v>2660</v>
      </c>
      <c r="B2661" s="21" t="s">
        <v>3418</v>
      </c>
      <c r="C2661" s="30">
        <v>45905</v>
      </c>
      <c r="D2661" s="30">
        <v>45910</v>
      </c>
      <c r="E2661" s="47">
        <v>79.099999999999994</v>
      </c>
      <c r="F2661" s="47">
        <f t="shared" si="273"/>
        <v>6960.7999999999993</v>
      </c>
      <c r="G2661" s="48">
        <f t="shared" si="274"/>
        <v>6960.7999999999993</v>
      </c>
      <c r="H2661" s="21">
        <v>400612</v>
      </c>
      <c r="I2661" s="21" t="s">
        <v>3992</v>
      </c>
      <c r="J2661" s="21">
        <v>1</v>
      </c>
      <c r="K2661" s="21">
        <v>1</v>
      </c>
      <c r="L2661" s="21">
        <f t="shared" si="275"/>
        <v>0</v>
      </c>
      <c r="M2661" s="21" t="s">
        <v>3502</v>
      </c>
      <c r="N2661" s="30">
        <v>45913</v>
      </c>
      <c r="O2661" s="48">
        <v>11910.2</v>
      </c>
      <c r="P2661" s="21" t="s">
        <v>2048</v>
      </c>
      <c r="Q2661" s="21">
        <v>58155617516</v>
      </c>
      <c r="R2661" s="21" t="s">
        <v>40</v>
      </c>
      <c r="S2661" s="3">
        <v>4</v>
      </c>
      <c r="T2661" s="37"/>
      <c r="U2661" s="21" t="s">
        <v>18</v>
      </c>
      <c r="V2661" s="21" t="str">
        <f>VLOOKUP(P2661,'Customer List'!B:C,2,)</f>
        <v>Hyderabad</v>
      </c>
      <c r="W2661" s="38"/>
      <c r="X2661" s="30">
        <v>45915</v>
      </c>
      <c r="Y2661" s="21">
        <f t="shared" si="276"/>
        <v>2</v>
      </c>
      <c r="Z2661" s="21" t="str">
        <f t="shared" si="277"/>
        <v>Saturday</v>
      </c>
      <c r="AA2661" s="21" t="str">
        <f t="shared" si="278"/>
        <v>Monday</v>
      </c>
      <c r="AB2661" s="21" t="str">
        <f>VLOOKUP(U2661,'Currency Sheet'!A:C,3,)</f>
        <v>DOLLAR</v>
      </c>
      <c r="AC2661" s="42" t="str">
        <f>VLOOKUP(P2661,'Customer List'!B:D,3,)</f>
        <v>OutStation</v>
      </c>
    </row>
    <row r="2662" spans="1:29" x14ac:dyDescent="0.25">
      <c r="A2662" s="21">
        <v>2661</v>
      </c>
      <c r="B2662" s="21" t="s">
        <v>3418</v>
      </c>
      <c r="C2662" s="30">
        <v>45905</v>
      </c>
      <c r="D2662" s="30">
        <v>45910</v>
      </c>
      <c r="E2662" s="47">
        <v>68.600000000000009</v>
      </c>
      <c r="F2662" s="47">
        <f t="shared" si="273"/>
        <v>6036.8000000000011</v>
      </c>
      <c r="G2662" s="48">
        <f t="shared" si="274"/>
        <v>18110.400000000001</v>
      </c>
      <c r="H2662" s="21">
        <v>400636</v>
      </c>
      <c r="I2662" s="21" t="s">
        <v>3993</v>
      </c>
      <c r="J2662" s="21">
        <v>3</v>
      </c>
      <c r="K2662" s="21">
        <v>3</v>
      </c>
      <c r="L2662" s="21">
        <f t="shared" si="275"/>
        <v>0</v>
      </c>
      <c r="M2662" s="21" t="s">
        <v>3502</v>
      </c>
      <c r="N2662" s="30">
        <v>45913</v>
      </c>
      <c r="O2662" s="48">
        <v>30987.599999999999</v>
      </c>
      <c r="P2662" s="21" t="s">
        <v>2048</v>
      </c>
      <c r="Q2662" s="21">
        <v>58155617516</v>
      </c>
      <c r="R2662" s="21" t="s">
        <v>40</v>
      </c>
      <c r="S2662" s="3">
        <v>4</v>
      </c>
      <c r="T2662" s="37"/>
      <c r="U2662" s="21" t="s">
        <v>18</v>
      </c>
      <c r="V2662" s="21" t="str">
        <f>VLOOKUP(P2662,'Customer List'!B:C,2,)</f>
        <v>Hyderabad</v>
      </c>
      <c r="W2662" s="38"/>
      <c r="X2662" s="30">
        <v>45915</v>
      </c>
      <c r="Y2662" s="21">
        <f t="shared" si="276"/>
        <v>2</v>
      </c>
      <c r="Z2662" s="21" t="str">
        <f t="shared" si="277"/>
        <v>Saturday</v>
      </c>
      <c r="AA2662" s="21" t="str">
        <f t="shared" si="278"/>
        <v>Monday</v>
      </c>
      <c r="AB2662" s="21" t="str">
        <f>VLOOKUP(U2662,'Currency Sheet'!A:C,3,)</f>
        <v>DOLLAR</v>
      </c>
      <c r="AC2662" s="42" t="str">
        <f>VLOOKUP(P2662,'Customer List'!B:D,3,)</f>
        <v>OutStation</v>
      </c>
    </row>
    <row r="2663" spans="1:29" x14ac:dyDescent="0.25">
      <c r="A2663" s="21">
        <v>2662</v>
      </c>
      <c r="B2663" s="21" t="s">
        <v>3418</v>
      </c>
      <c r="C2663" s="30">
        <v>45905</v>
      </c>
      <c r="D2663" s="30">
        <v>45910</v>
      </c>
      <c r="E2663" s="47">
        <v>65.8</v>
      </c>
      <c r="F2663" s="47">
        <f t="shared" si="273"/>
        <v>5790.4</v>
      </c>
      <c r="G2663" s="48">
        <f t="shared" si="274"/>
        <v>11580.8</v>
      </c>
      <c r="H2663" s="21">
        <v>400723</v>
      </c>
      <c r="I2663" s="21" t="s">
        <v>3994</v>
      </c>
      <c r="J2663" s="21">
        <v>2</v>
      </c>
      <c r="K2663" s="21">
        <v>2</v>
      </c>
      <c r="L2663" s="21">
        <f t="shared" si="275"/>
        <v>0</v>
      </c>
      <c r="M2663" s="21" t="s">
        <v>3502</v>
      </c>
      <c r="N2663" s="30">
        <v>45913</v>
      </c>
      <c r="O2663" s="48">
        <v>19815.2</v>
      </c>
      <c r="P2663" s="21" t="s">
        <v>2048</v>
      </c>
      <c r="Q2663" s="21">
        <v>58155617516</v>
      </c>
      <c r="R2663" s="21" t="s">
        <v>40</v>
      </c>
      <c r="S2663" s="3">
        <v>4</v>
      </c>
      <c r="T2663" s="37"/>
      <c r="U2663" s="21" t="s">
        <v>18</v>
      </c>
      <c r="V2663" s="21" t="str">
        <f>VLOOKUP(P2663,'Customer List'!B:C,2,)</f>
        <v>Hyderabad</v>
      </c>
      <c r="W2663" s="38"/>
      <c r="X2663" s="30">
        <v>45915</v>
      </c>
      <c r="Y2663" s="21">
        <f t="shared" si="276"/>
        <v>2</v>
      </c>
      <c r="Z2663" s="21" t="str">
        <f t="shared" si="277"/>
        <v>Saturday</v>
      </c>
      <c r="AA2663" s="21" t="str">
        <f t="shared" si="278"/>
        <v>Monday</v>
      </c>
      <c r="AB2663" s="21" t="str">
        <f>VLOOKUP(U2663,'Currency Sheet'!A:C,3,)</f>
        <v>DOLLAR</v>
      </c>
      <c r="AC2663" s="42" t="str">
        <f>VLOOKUP(P2663,'Customer List'!B:D,3,)</f>
        <v>OutStation</v>
      </c>
    </row>
    <row r="2664" spans="1:29" x14ac:dyDescent="0.25">
      <c r="A2664" s="21">
        <v>2663</v>
      </c>
      <c r="B2664" s="21" t="s">
        <v>3418</v>
      </c>
      <c r="C2664" s="30">
        <v>45905</v>
      </c>
      <c r="D2664" s="30">
        <v>45910</v>
      </c>
      <c r="E2664" s="47">
        <v>206.25</v>
      </c>
      <c r="F2664" s="47">
        <f t="shared" si="273"/>
        <v>18150</v>
      </c>
      <c r="G2664" s="48">
        <f t="shared" si="274"/>
        <v>18150</v>
      </c>
      <c r="H2664" s="21">
        <v>400944</v>
      </c>
      <c r="I2664" s="21" t="s">
        <v>3995</v>
      </c>
      <c r="J2664" s="21">
        <v>1</v>
      </c>
      <c r="K2664" s="21">
        <v>1</v>
      </c>
      <c r="L2664" s="21">
        <f t="shared" si="275"/>
        <v>0</v>
      </c>
      <c r="M2664" s="21" t="s">
        <v>3502</v>
      </c>
      <c r="N2664" s="30">
        <v>45913</v>
      </c>
      <c r="O2664" s="48">
        <v>28985</v>
      </c>
      <c r="P2664" s="21" t="s">
        <v>2048</v>
      </c>
      <c r="Q2664" s="21">
        <v>58155617516</v>
      </c>
      <c r="R2664" s="21" t="s">
        <v>40</v>
      </c>
      <c r="S2664" s="3">
        <v>4</v>
      </c>
      <c r="T2664" s="37"/>
      <c r="U2664" s="21" t="s">
        <v>18</v>
      </c>
      <c r="V2664" s="21" t="str">
        <f>VLOOKUP(P2664,'Customer List'!B:C,2,)</f>
        <v>Hyderabad</v>
      </c>
      <c r="W2664" s="38"/>
      <c r="X2664" s="30">
        <v>45915</v>
      </c>
      <c r="Y2664" s="21">
        <f t="shared" si="276"/>
        <v>2</v>
      </c>
      <c r="Z2664" s="21" t="str">
        <f t="shared" si="277"/>
        <v>Saturday</v>
      </c>
      <c r="AA2664" s="21" t="str">
        <f t="shared" si="278"/>
        <v>Monday</v>
      </c>
      <c r="AB2664" s="21" t="str">
        <f>VLOOKUP(U2664,'Currency Sheet'!A:C,3,)</f>
        <v>DOLLAR</v>
      </c>
      <c r="AC2664" s="42" t="str">
        <f>VLOOKUP(P2664,'Customer List'!B:D,3,)</f>
        <v>OutStation</v>
      </c>
    </row>
    <row r="2665" spans="1:29" x14ac:dyDescent="0.25">
      <c r="A2665" s="21">
        <v>2664</v>
      </c>
      <c r="B2665" s="21" t="s">
        <v>3418</v>
      </c>
      <c r="C2665" s="30">
        <v>45905</v>
      </c>
      <c r="D2665" s="30">
        <v>45910</v>
      </c>
      <c r="E2665" s="47">
        <v>123.2</v>
      </c>
      <c r="F2665" s="47">
        <f t="shared" si="273"/>
        <v>10841.6</v>
      </c>
      <c r="G2665" s="48">
        <f t="shared" si="274"/>
        <v>10841.6</v>
      </c>
      <c r="H2665" s="21">
        <v>402210</v>
      </c>
      <c r="I2665" s="21" t="s">
        <v>3996</v>
      </c>
      <c r="J2665" s="21">
        <v>1</v>
      </c>
      <c r="K2665" s="21">
        <v>1</v>
      </c>
      <c r="L2665" s="21">
        <f t="shared" si="275"/>
        <v>0</v>
      </c>
      <c r="M2665" s="21" t="s">
        <v>3506</v>
      </c>
      <c r="N2665" s="30">
        <v>45913</v>
      </c>
      <c r="O2665" s="48">
        <v>19096</v>
      </c>
      <c r="P2665" s="21" t="s">
        <v>891</v>
      </c>
      <c r="Q2665" s="21">
        <v>58155620762</v>
      </c>
      <c r="R2665" s="21" t="s">
        <v>40</v>
      </c>
      <c r="S2665" s="3">
        <v>4</v>
      </c>
      <c r="T2665" s="37"/>
      <c r="U2665" s="21" t="s">
        <v>18</v>
      </c>
      <c r="V2665" s="21" t="str">
        <f>VLOOKUP(P2665,'Customer List'!B:C,2,)</f>
        <v>Banglore</v>
      </c>
      <c r="W2665" s="38"/>
      <c r="X2665" s="30">
        <v>45915</v>
      </c>
      <c r="Y2665" s="21">
        <f t="shared" si="276"/>
        <v>2</v>
      </c>
      <c r="Z2665" s="21" t="str">
        <f t="shared" si="277"/>
        <v>Saturday</v>
      </c>
      <c r="AA2665" s="21" t="str">
        <f t="shared" si="278"/>
        <v>Monday</v>
      </c>
      <c r="AB2665" s="21" t="str">
        <f>VLOOKUP(U2665,'Currency Sheet'!A:C,3,)</f>
        <v>DOLLAR</v>
      </c>
      <c r="AC2665" s="42" t="str">
        <f>VLOOKUP(P2665,'Customer List'!B:D,3,)</f>
        <v>OutStation</v>
      </c>
    </row>
    <row r="2666" spans="1:29" x14ac:dyDescent="0.25">
      <c r="A2666" s="21">
        <v>2665</v>
      </c>
      <c r="B2666" s="21" t="s">
        <v>3418</v>
      </c>
      <c r="C2666" s="30">
        <v>45905</v>
      </c>
      <c r="D2666" s="30">
        <v>45910</v>
      </c>
      <c r="E2666" s="47">
        <v>346.5</v>
      </c>
      <c r="F2666" s="47">
        <f t="shared" si="273"/>
        <v>30492</v>
      </c>
      <c r="G2666" s="48">
        <f t="shared" si="274"/>
        <v>304920</v>
      </c>
      <c r="H2666" s="21">
        <v>403702</v>
      </c>
      <c r="I2666" s="21" t="s">
        <v>3997</v>
      </c>
      <c r="J2666" s="21">
        <v>10</v>
      </c>
      <c r="K2666" s="21">
        <v>10</v>
      </c>
      <c r="L2666" s="21">
        <f t="shared" si="275"/>
        <v>0</v>
      </c>
      <c r="M2666" s="21" t="s">
        <v>3607</v>
      </c>
      <c r="N2666" s="30">
        <v>45913</v>
      </c>
      <c r="O2666" s="48">
        <v>537075</v>
      </c>
      <c r="P2666" s="21" t="s">
        <v>37</v>
      </c>
      <c r="Q2666" s="21">
        <v>58155621156</v>
      </c>
      <c r="R2666" s="21" t="s">
        <v>40</v>
      </c>
      <c r="S2666" s="3">
        <v>4</v>
      </c>
      <c r="T2666" s="37"/>
      <c r="U2666" s="21" t="s">
        <v>18</v>
      </c>
      <c r="V2666" s="21" t="str">
        <f>VLOOKUP(P2666,'Customer List'!B:C,2,)</f>
        <v>Banglore</v>
      </c>
      <c r="W2666" s="38"/>
      <c r="X2666" s="30">
        <v>45915</v>
      </c>
      <c r="Y2666" s="21">
        <f t="shared" si="276"/>
        <v>2</v>
      </c>
      <c r="Z2666" s="21" t="str">
        <f t="shared" si="277"/>
        <v>Saturday</v>
      </c>
      <c r="AA2666" s="21" t="str">
        <f t="shared" si="278"/>
        <v>Monday</v>
      </c>
      <c r="AB2666" s="21" t="str">
        <f>VLOOKUP(U2666,'Currency Sheet'!A:C,3,)</f>
        <v>DOLLAR</v>
      </c>
      <c r="AC2666" s="42" t="str">
        <f>VLOOKUP(P2666,'Customer List'!B:D,3,)</f>
        <v>OutStation</v>
      </c>
    </row>
    <row r="2667" spans="1:29" x14ac:dyDescent="0.25">
      <c r="A2667" s="21">
        <v>2666</v>
      </c>
      <c r="B2667" s="21" t="s">
        <v>3418</v>
      </c>
      <c r="C2667" s="30">
        <v>45905</v>
      </c>
      <c r="D2667" s="30">
        <v>45910</v>
      </c>
      <c r="E2667" s="47">
        <v>144.75</v>
      </c>
      <c r="F2667" s="47">
        <f t="shared" si="273"/>
        <v>12738</v>
      </c>
      <c r="G2667" s="48">
        <f t="shared" si="274"/>
        <v>12738</v>
      </c>
      <c r="H2667" s="21">
        <v>405226</v>
      </c>
      <c r="I2667" s="21" t="s">
        <v>3998</v>
      </c>
      <c r="J2667" s="21">
        <v>1</v>
      </c>
      <c r="K2667" s="21">
        <v>1</v>
      </c>
      <c r="L2667" s="21">
        <f t="shared" si="275"/>
        <v>0</v>
      </c>
      <c r="M2667" s="21" t="s">
        <v>3501</v>
      </c>
      <c r="N2667" s="30">
        <v>45913</v>
      </c>
      <c r="O2667" s="48">
        <v>20940.5</v>
      </c>
      <c r="P2667" s="21" t="s">
        <v>2046</v>
      </c>
      <c r="Q2667" s="21">
        <v>58155618231</v>
      </c>
      <c r="R2667" s="21" t="s">
        <v>40</v>
      </c>
      <c r="S2667" s="3">
        <v>4</v>
      </c>
      <c r="T2667" s="37"/>
      <c r="U2667" s="21" t="s">
        <v>18</v>
      </c>
      <c r="V2667" s="21" t="str">
        <f>VLOOKUP(P2667,'Customer List'!B:C,2,)</f>
        <v>Banglore</v>
      </c>
      <c r="W2667" s="38"/>
      <c r="X2667" s="30">
        <v>45915</v>
      </c>
      <c r="Y2667" s="21">
        <f t="shared" si="276"/>
        <v>2</v>
      </c>
      <c r="Z2667" s="21" t="str">
        <f t="shared" si="277"/>
        <v>Saturday</v>
      </c>
      <c r="AA2667" s="21" t="str">
        <f t="shared" si="278"/>
        <v>Monday</v>
      </c>
      <c r="AB2667" s="21" t="str">
        <f>VLOOKUP(U2667,'Currency Sheet'!A:C,3,)</f>
        <v>DOLLAR</v>
      </c>
      <c r="AC2667" s="42" t="str">
        <f>VLOOKUP(P2667,'Customer List'!B:D,3,)</f>
        <v>OutStation</v>
      </c>
    </row>
    <row r="2668" spans="1:29" x14ac:dyDescent="0.25">
      <c r="A2668" s="21">
        <v>2667</v>
      </c>
      <c r="B2668" s="21" t="s">
        <v>3418</v>
      </c>
      <c r="C2668" s="30">
        <v>45905</v>
      </c>
      <c r="D2668" s="30">
        <v>45910</v>
      </c>
      <c r="E2668" s="47">
        <v>245</v>
      </c>
      <c r="F2668" s="47">
        <f t="shared" si="273"/>
        <v>21560</v>
      </c>
      <c r="G2668" s="48">
        <f t="shared" si="274"/>
        <v>21560</v>
      </c>
      <c r="H2668" s="21">
        <v>405243</v>
      </c>
      <c r="I2668" s="21" t="s">
        <v>3999</v>
      </c>
      <c r="J2668" s="21">
        <v>1</v>
      </c>
      <c r="K2668" s="21">
        <v>1</v>
      </c>
      <c r="L2668" s="21">
        <f t="shared" si="275"/>
        <v>0</v>
      </c>
      <c r="M2668" s="21" t="s">
        <v>3510</v>
      </c>
      <c r="N2668" s="30">
        <v>45913</v>
      </c>
      <c r="O2668" s="48">
        <v>39060</v>
      </c>
      <c r="P2668" s="21" t="s">
        <v>3419</v>
      </c>
      <c r="Q2668" s="21">
        <v>58155615291</v>
      </c>
      <c r="R2668" s="21" t="s">
        <v>40</v>
      </c>
      <c r="S2668" s="3">
        <v>4</v>
      </c>
      <c r="T2668" s="37"/>
      <c r="U2668" s="21" t="s">
        <v>18</v>
      </c>
      <c r="V2668" s="21" t="str">
        <f>VLOOKUP(P2668,'Customer List'!B:C,2,)</f>
        <v>BANGALORE</v>
      </c>
      <c r="W2668" s="38"/>
      <c r="X2668" s="30">
        <v>45915</v>
      </c>
      <c r="Y2668" s="21">
        <f t="shared" si="276"/>
        <v>2</v>
      </c>
      <c r="Z2668" s="21" t="str">
        <f t="shared" si="277"/>
        <v>Saturday</v>
      </c>
      <c r="AA2668" s="21" t="str">
        <f t="shared" si="278"/>
        <v>Monday</v>
      </c>
      <c r="AB2668" s="21" t="str">
        <f>VLOOKUP(U2668,'Currency Sheet'!A:C,3,)</f>
        <v>DOLLAR</v>
      </c>
      <c r="AC2668" s="42" t="str">
        <f>VLOOKUP(P2668,'Customer List'!B:D,3,)</f>
        <v>OutStation</v>
      </c>
    </row>
    <row r="2669" spans="1:29" x14ac:dyDescent="0.25">
      <c r="A2669" s="21">
        <v>2668</v>
      </c>
      <c r="B2669" s="21" t="s">
        <v>3418</v>
      </c>
      <c r="C2669" s="30">
        <v>45905</v>
      </c>
      <c r="D2669" s="30">
        <v>45910</v>
      </c>
      <c r="E2669" s="47">
        <v>430.5</v>
      </c>
      <c r="F2669" s="47">
        <f t="shared" si="273"/>
        <v>37884</v>
      </c>
      <c r="G2669" s="48">
        <f t="shared" si="274"/>
        <v>37884</v>
      </c>
      <c r="H2669" s="21">
        <v>422604</v>
      </c>
      <c r="I2669" s="21" t="s">
        <v>4000</v>
      </c>
      <c r="J2669" s="21">
        <v>1</v>
      </c>
      <c r="K2669" s="21">
        <v>1</v>
      </c>
      <c r="L2669" s="21">
        <f t="shared" si="275"/>
        <v>0</v>
      </c>
      <c r="M2669" s="21" t="s">
        <v>3525</v>
      </c>
      <c r="N2669" s="30">
        <v>45913</v>
      </c>
      <c r="O2669" s="48">
        <v>66728</v>
      </c>
      <c r="P2669" s="21" t="s">
        <v>630</v>
      </c>
      <c r="Q2669" s="21">
        <v>58155620983</v>
      </c>
      <c r="R2669" s="21" t="s">
        <v>40</v>
      </c>
      <c r="S2669" s="3">
        <v>4</v>
      </c>
      <c r="T2669" s="37"/>
      <c r="U2669" s="21" t="s">
        <v>18</v>
      </c>
      <c r="V2669" s="21" t="str">
        <f>VLOOKUP(P2669,'Customer List'!B:C,2,)</f>
        <v>Telangana</v>
      </c>
      <c r="W2669" s="38"/>
      <c r="X2669" s="30">
        <v>45915</v>
      </c>
      <c r="Y2669" s="21">
        <f t="shared" si="276"/>
        <v>2</v>
      </c>
      <c r="Z2669" s="21" t="str">
        <f t="shared" si="277"/>
        <v>Saturday</v>
      </c>
      <c r="AA2669" s="21" t="str">
        <f t="shared" si="278"/>
        <v>Monday</v>
      </c>
      <c r="AB2669" s="21" t="str">
        <f>VLOOKUP(U2669,'Currency Sheet'!A:C,3,)</f>
        <v>DOLLAR</v>
      </c>
      <c r="AC2669" s="42" t="str">
        <f>VLOOKUP(P2669,'Customer List'!B:D,3,)</f>
        <v>OutStation</v>
      </c>
    </row>
    <row r="2670" spans="1:29" x14ac:dyDescent="0.25">
      <c r="A2670" s="21">
        <v>2669</v>
      </c>
      <c r="B2670" s="21" t="s">
        <v>3418</v>
      </c>
      <c r="C2670" s="30">
        <v>45905</v>
      </c>
      <c r="D2670" s="30">
        <v>45910</v>
      </c>
      <c r="E2670" s="47">
        <v>164.5</v>
      </c>
      <c r="F2670" s="47">
        <f t="shared" si="273"/>
        <v>14476</v>
      </c>
      <c r="G2670" s="48">
        <f t="shared" si="274"/>
        <v>14476</v>
      </c>
      <c r="H2670" s="21">
        <v>424602</v>
      </c>
      <c r="I2670" s="21" t="s">
        <v>3895</v>
      </c>
      <c r="J2670" s="21">
        <v>1</v>
      </c>
      <c r="K2670" s="21">
        <v>1</v>
      </c>
      <c r="L2670" s="21">
        <f t="shared" si="275"/>
        <v>0</v>
      </c>
      <c r="M2670" s="21" t="s">
        <v>3515</v>
      </c>
      <c r="N2670" s="30">
        <v>45913</v>
      </c>
      <c r="O2670" s="48">
        <v>17850.599999999999</v>
      </c>
      <c r="P2670" s="21" t="s">
        <v>276</v>
      </c>
      <c r="Q2670" s="21">
        <v>58155615501</v>
      </c>
      <c r="R2670" s="21" t="s">
        <v>40</v>
      </c>
      <c r="S2670" s="3">
        <v>4</v>
      </c>
      <c r="T2670" s="37"/>
      <c r="U2670" s="21" t="s">
        <v>18</v>
      </c>
      <c r="V2670" s="21" t="str">
        <f>VLOOKUP(P2670,'Customer List'!B:C,2,)</f>
        <v>Pune</v>
      </c>
      <c r="W2670" s="38"/>
      <c r="X2670" s="30">
        <v>45915</v>
      </c>
      <c r="Y2670" s="21">
        <f t="shared" si="276"/>
        <v>2</v>
      </c>
      <c r="Z2670" s="21" t="str">
        <f t="shared" si="277"/>
        <v>Saturday</v>
      </c>
      <c r="AA2670" s="21" t="str">
        <f t="shared" si="278"/>
        <v>Monday</v>
      </c>
      <c r="AB2670" s="21" t="str">
        <f>VLOOKUP(U2670,'Currency Sheet'!A:C,3,)</f>
        <v>DOLLAR</v>
      </c>
      <c r="AC2670" s="42" t="str">
        <f>VLOOKUP(P2670,'Customer List'!B:D,3,)</f>
        <v>OutStation</v>
      </c>
    </row>
    <row r="2671" spans="1:29" x14ac:dyDescent="0.25">
      <c r="A2671" s="21">
        <v>2670</v>
      </c>
      <c r="B2671" s="21" t="s">
        <v>3418</v>
      </c>
      <c r="C2671" s="30">
        <v>45905</v>
      </c>
      <c r="D2671" s="30">
        <v>45910</v>
      </c>
      <c r="E2671" s="47">
        <v>164.5</v>
      </c>
      <c r="F2671" s="47">
        <f t="shared" si="273"/>
        <v>14476</v>
      </c>
      <c r="G2671" s="48">
        <f t="shared" si="274"/>
        <v>14476</v>
      </c>
      <c r="H2671" s="21">
        <v>424602</v>
      </c>
      <c r="I2671" s="21" t="s">
        <v>3895</v>
      </c>
      <c r="J2671" s="21">
        <v>1</v>
      </c>
      <c r="K2671" s="21">
        <v>1</v>
      </c>
      <c r="L2671" s="21">
        <f t="shared" si="275"/>
        <v>0</v>
      </c>
      <c r="M2671" s="21" t="s">
        <v>3517</v>
      </c>
      <c r="N2671" s="30">
        <v>45913</v>
      </c>
      <c r="O2671" s="48">
        <v>20092.5</v>
      </c>
      <c r="P2671" s="21" t="s">
        <v>617</v>
      </c>
      <c r="Q2671" s="21">
        <v>58155620725</v>
      </c>
      <c r="R2671" s="21" t="s">
        <v>40</v>
      </c>
      <c r="S2671" s="3">
        <v>4</v>
      </c>
      <c r="T2671" s="37"/>
      <c r="U2671" s="21" t="s">
        <v>18</v>
      </c>
      <c r="V2671" s="21" t="str">
        <f>VLOOKUP(P2671,'Customer List'!B:C,2,)</f>
        <v>Bhuvneshwar</v>
      </c>
      <c r="W2671" s="38"/>
      <c r="X2671" s="30">
        <v>45915</v>
      </c>
      <c r="Y2671" s="21">
        <f t="shared" si="276"/>
        <v>2</v>
      </c>
      <c r="Z2671" s="21" t="str">
        <f t="shared" si="277"/>
        <v>Saturday</v>
      </c>
      <c r="AA2671" s="21" t="str">
        <f t="shared" si="278"/>
        <v>Monday</v>
      </c>
      <c r="AB2671" s="21" t="str">
        <f>VLOOKUP(U2671,'Currency Sheet'!A:C,3,)</f>
        <v>DOLLAR</v>
      </c>
      <c r="AC2671" s="42" t="str">
        <f>VLOOKUP(P2671,'Customer List'!B:D,3,)</f>
        <v>OutStation</v>
      </c>
    </row>
    <row r="2672" spans="1:29" x14ac:dyDescent="0.25">
      <c r="A2672" s="21">
        <v>2671</v>
      </c>
      <c r="B2672" s="21" t="s">
        <v>3418</v>
      </c>
      <c r="C2672" s="30">
        <v>45905</v>
      </c>
      <c r="D2672" s="30">
        <v>45910</v>
      </c>
      <c r="E2672" s="47">
        <v>213.5</v>
      </c>
      <c r="F2672" s="47">
        <f t="shared" si="273"/>
        <v>18788</v>
      </c>
      <c r="G2672" s="48">
        <f t="shared" si="274"/>
        <v>18788</v>
      </c>
      <c r="H2672" s="21">
        <v>430204</v>
      </c>
      <c r="I2672" s="21" t="s">
        <v>4001</v>
      </c>
      <c r="J2672" s="21">
        <v>1</v>
      </c>
      <c r="K2672" s="21">
        <v>1</v>
      </c>
      <c r="L2672" s="21">
        <f t="shared" si="275"/>
        <v>0</v>
      </c>
      <c r="M2672" s="21" t="s">
        <v>3505</v>
      </c>
      <c r="N2672" s="30">
        <v>45913</v>
      </c>
      <c r="O2672" s="48">
        <v>33792.5</v>
      </c>
      <c r="P2672" s="21" t="s">
        <v>1903</v>
      </c>
      <c r="Q2672" s="21">
        <v>58155614985</v>
      </c>
      <c r="R2672" s="21" t="s">
        <v>40</v>
      </c>
      <c r="S2672" s="3">
        <v>4</v>
      </c>
      <c r="T2672" s="37"/>
      <c r="U2672" s="21" t="s">
        <v>18</v>
      </c>
      <c r="V2672" s="21" t="str">
        <f>VLOOKUP(P2672,'Customer List'!B:C,2,)</f>
        <v>Kolkata</v>
      </c>
      <c r="W2672" s="38"/>
      <c r="X2672" s="30">
        <v>45915</v>
      </c>
      <c r="Y2672" s="21">
        <f t="shared" si="276"/>
        <v>2</v>
      </c>
      <c r="Z2672" s="21" t="str">
        <f t="shared" si="277"/>
        <v>Saturday</v>
      </c>
      <c r="AA2672" s="21" t="str">
        <f t="shared" si="278"/>
        <v>Monday</v>
      </c>
      <c r="AB2672" s="21" t="str">
        <f>VLOOKUP(U2672,'Currency Sheet'!A:C,3,)</f>
        <v>DOLLAR</v>
      </c>
      <c r="AC2672" s="42" t="str">
        <f>VLOOKUP(P2672,'Customer List'!B:D,3,)</f>
        <v>OutStation</v>
      </c>
    </row>
    <row r="2673" spans="1:29" x14ac:dyDescent="0.25">
      <c r="A2673" s="21">
        <v>2672</v>
      </c>
      <c r="B2673" s="21" t="s">
        <v>3418</v>
      </c>
      <c r="C2673" s="30">
        <v>45905</v>
      </c>
      <c r="D2673" s="30">
        <v>45910</v>
      </c>
      <c r="E2673" s="47">
        <v>213.5</v>
      </c>
      <c r="F2673" s="47">
        <f t="shared" si="273"/>
        <v>18788</v>
      </c>
      <c r="G2673" s="48">
        <f t="shared" si="274"/>
        <v>18788</v>
      </c>
      <c r="H2673" s="21">
        <v>430804</v>
      </c>
      <c r="I2673" s="21" t="s">
        <v>4002</v>
      </c>
      <c r="J2673" s="21">
        <v>1</v>
      </c>
      <c r="K2673" s="21">
        <v>1</v>
      </c>
      <c r="L2673" s="21">
        <f t="shared" si="275"/>
        <v>0</v>
      </c>
      <c r="M2673" s="21" t="s">
        <v>3515</v>
      </c>
      <c r="N2673" s="30">
        <v>45913</v>
      </c>
      <c r="O2673" s="48">
        <v>23167.8</v>
      </c>
      <c r="P2673" s="21" t="s">
        <v>276</v>
      </c>
      <c r="Q2673" s="21">
        <v>58155615501</v>
      </c>
      <c r="R2673" s="21" t="s">
        <v>40</v>
      </c>
      <c r="S2673" s="3">
        <v>4</v>
      </c>
      <c r="T2673" s="37"/>
      <c r="U2673" s="21" t="s">
        <v>18</v>
      </c>
      <c r="V2673" s="21" t="str">
        <f>VLOOKUP(P2673,'Customer List'!B:C,2,)</f>
        <v>Pune</v>
      </c>
      <c r="W2673" s="38"/>
      <c r="X2673" s="30">
        <v>45915</v>
      </c>
      <c r="Y2673" s="21">
        <f t="shared" si="276"/>
        <v>2</v>
      </c>
      <c r="Z2673" s="21" t="str">
        <f t="shared" si="277"/>
        <v>Saturday</v>
      </c>
      <c r="AA2673" s="21" t="str">
        <f t="shared" si="278"/>
        <v>Monday</v>
      </c>
      <c r="AB2673" s="21" t="str">
        <f>VLOOKUP(U2673,'Currency Sheet'!A:C,3,)</f>
        <v>DOLLAR</v>
      </c>
      <c r="AC2673" s="42" t="str">
        <f>VLOOKUP(P2673,'Customer List'!B:D,3,)</f>
        <v>OutStation</v>
      </c>
    </row>
    <row r="2674" spans="1:29" x14ac:dyDescent="0.25">
      <c r="A2674" s="21">
        <v>2673</v>
      </c>
      <c r="B2674" s="21" t="s">
        <v>3418</v>
      </c>
      <c r="C2674" s="30">
        <v>45905</v>
      </c>
      <c r="D2674" s="30">
        <v>45910</v>
      </c>
      <c r="E2674" s="47">
        <v>213.5</v>
      </c>
      <c r="F2674" s="47">
        <f t="shared" si="273"/>
        <v>18788</v>
      </c>
      <c r="G2674" s="48">
        <f t="shared" si="274"/>
        <v>18788</v>
      </c>
      <c r="H2674" s="21">
        <v>430904</v>
      </c>
      <c r="I2674" s="21" t="s">
        <v>4003</v>
      </c>
      <c r="J2674" s="21">
        <v>1</v>
      </c>
      <c r="K2674" s="21">
        <v>1</v>
      </c>
      <c r="L2674" s="21">
        <f t="shared" si="275"/>
        <v>0</v>
      </c>
      <c r="M2674" s="21" t="s">
        <v>3515</v>
      </c>
      <c r="N2674" s="30">
        <v>45913</v>
      </c>
      <c r="O2674" s="48">
        <v>23167.8</v>
      </c>
      <c r="P2674" s="21" t="s">
        <v>276</v>
      </c>
      <c r="Q2674" s="21">
        <v>58155615501</v>
      </c>
      <c r="R2674" s="21" t="s">
        <v>40</v>
      </c>
      <c r="S2674" s="3">
        <v>4</v>
      </c>
      <c r="T2674" s="37"/>
      <c r="U2674" s="21" t="s">
        <v>18</v>
      </c>
      <c r="V2674" s="21" t="str">
        <f>VLOOKUP(P2674,'Customer List'!B:C,2,)</f>
        <v>Pune</v>
      </c>
      <c r="W2674" s="38"/>
      <c r="X2674" s="30">
        <v>45915</v>
      </c>
      <c r="Y2674" s="21">
        <f t="shared" si="276"/>
        <v>2</v>
      </c>
      <c r="Z2674" s="21" t="str">
        <f t="shared" si="277"/>
        <v>Saturday</v>
      </c>
      <c r="AA2674" s="21" t="str">
        <f t="shared" si="278"/>
        <v>Monday</v>
      </c>
      <c r="AB2674" s="21" t="str">
        <f>VLOOKUP(U2674,'Currency Sheet'!A:C,3,)</f>
        <v>DOLLAR</v>
      </c>
      <c r="AC2674" s="42" t="str">
        <f>VLOOKUP(P2674,'Customer List'!B:D,3,)</f>
        <v>OutStation</v>
      </c>
    </row>
    <row r="2675" spans="1:29" x14ac:dyDescent="0.25">
      <c r="A2675" s="21">
        <v>2674</v>
      </c>
      <c r="B2675" s="21" t="s">
        <v>3418</v>
      </c>
      <c r="C2675" s="30">
        <v>45905</v>
      </c>
      <c r="D2675" s="30">
        <v>45910</v>
      </c>
      <c r="E2675" s="47">
        <v>242.9</v>
      </c>
      <c r="F2675" s="47">
        <f t="shared" si="273"/>
        <v>21375.200000000001</v>
      </c>
      <c r="G2675" s="48">
        <f t="shared" si="274"/>
        <v>21375.200000000001</v>
      </c>
      <c r="H2675" s="21">
        <v>436204</v>
      </c>
      <c r="I2675" s="21" t="s">
        <v>4004</v>
      </c>
      <c r="J2675" s="21">
        <v>1</v>
      </c>
      <c r="K2675" s="21">
        <v>1</v>
      </c>
      <c r="L2675" s="21">
        <f t="shared" si="275"/>
        <v>0</v>
      </c>
      <c r="M2675" s="21" t="s">
        <v>3515</v>
      </c>
      <c r="N2675" s="30">
        <v>45913</v>
      </c>
      <c r="O2675" s="48">
        <v>26358.12</v>
      </c>
      <c r="P2675" s="21" t="s">
        <v>276</v>
      </c>
      <c r="Q2675" s="21">
        <v>58155615501</v>
      </c>
      <c r="R2675" s="21" t="s">
        <v>40</v>
      </c>
      <c r="S2675" s="3">
        <v>4</v>
      </c>
      <c r="T2675" s="37"/>
      <c r="U2675" s="21" t="s">
        <v>18</v>
      </c>
      <c r="V2675" s="21" t="str">
        <f>VLOOKUP(P2675,'Customer List'!B:C,2,)</f>
        <v>Pune</v>
      </c>
      <c r="W2675" s="38"/>
      <c r="X2675" s="30">
        <v>45915</v>
      </c>
      <c r="Y2675" s="21">
        <f t="shared" si="276"/>
        <v>2</v>
      </c>
      <c r="Z2675" s="21" t="str">
        <f t="shared" si="277"/>
        <v>Saturday</v>
      </c>
      <c r="AA2675" s="21" t="str">
        <f t="shared" si="278"/>
        <v>Monday</v>
      </c>
      <c r="AB2675" s="21" t="str">
        <f>VLOOKUP(U2675,'Currency Sheet'!A:C,3,)</f>
        <v>DOLLAR</v>
      </c>
      <c r="AC2675" s="42" t="str">
        <f>VLOOKUP(P2675,'Customer List'!B:D,3,)</f>
        <v>OutStation</v>
      </c>
    </row>
    <row r="2676" spans="1:29" x14ac:dyDescent="0.25">
      <c r="A2676" s="21">
        <v>2675</v>
      </c>
      <c r="B2676" s="21" t="s">
        <v>3418</v>
      </c>
      <c r="C2676" s="30">
        <v>45905</v>
      </c>
      <c r="D2676" s="30">
        <v>45910</v>
      </c>
      <c r="E2676" s="47">
        <v>226.1</v>
      </c>
      <c r="F2676" s="47">
        <f t="shared" si="273"/>
        <v>19896.8</v>
      </c>
      <c r="G2676" s="48">
        <f t="shared" si="274"/>
        <v>19896.8</v>
      </c>
      <c r="H2676" s="21">
        <v>501114</v>
      </c>
      <c r="I2676" s="21" t="s">
        <v>4005</v>
      </c>
      <c r="J2676" s="21">
        <v>1</v>
      </c>
      <c r="K2676" s="21">
        <v>1</v>
      </c>
      <c r="L2676" s="21">
        <f t="shared" si="275"/>
        <v>0</v>
      </c>
      <c r="M2676" s="21" t="s">
        <v>3508</v>
      </c>
      <c r="N2676" s="30">
        <v>45913</v>
      </c>
      <c r="O2676" s="48">
        <v>35046</v>
      </c>
      <c r="P2676" s="21" t="s">
        <v>630</v>
      </c>
      <c r="Q2676" s="21">
        <v>58155620983</v>
      </c>
      <c r="R2676" s="21" t="s">
        <v>40</v>
      </c>
      <c r="S2676" s="3">
        <v>4</v>
      </c>
      <c r="T2676" s="37"/>
      <c r="U2676" s="21" t="s">
        <v>18</v>
      </c>
      <c r="V2676" s="21" t="str">
        <f>VLOOKUP(P2676,'Customer List'!B:C,2,)</f>
        <v>Telangana</v>
      </c>
      <c r="W2676" s="38"/>
      <c r="X2676" s="30">
        <v>45915</v>
      </c>
      <c r="Y2676" s="21">
        <f t="shared" si="276"/>
        <v>2</v>
      </c>
      <c r="Z2676" s="21" t="str">
        <f t="shared" si="277"/>
        <v>Saturday</v>
      </c>
      <c r="AA2676" s="21" t="str">
        <f t="shared" si="278"/>
        <v>Monday</v>
      </c>
      <c r="AB2676" s="21" t="str">
        <f>VLOOKUP(U2676,'Currency Sheet'!A:C,3,)</f>
        <v>DOLLAR</v>
      </c>
      <c r="AC2676" s="42" t="str">
        <f>VLOOKUP(P2676,'Customer List'!B:D,3,)</f>
        <v>OutStation</v>
      </c>
    </row>
    <row r="2677" spans="1:29" x14ac:dyDescent="0.25">
      <c r="A2677" s="21">
        <v>2676</v>
      </c>
      <c r="B2677" s="21" t="s">
        <v>3418</v>
      </c>
      <c r="C2677" s="30">
        <v>45905</v>
      </c>
      <c r="D2677" s="30">
        <v>45910</v>
      </c>
      <c r="E2677" s="47">
        <v>267.39999999999998</v>
      </c>
      <c r="F2677" s="47">
        <f t="shared" si="273"/>
        <v>23531.199999999997</v>
      </c>
      <c r="G2677" s="48">
        <f t="shared" si="274"/>
        <v>23531.199999999997</v>
      </c>
      <c r="H2677" s="21">
        <v>501418</v>
      </c>
      <c r="I2677" s="21" t="s">
        <v>4006</v>
      </c>
      <c r="J2677" s="21">
        <v>1</v>
      </c>
      <c r="K2677" s="21">
        <v>1</v>
      </c>
      <c r="L2677" s="21">
        <f t="shared" si="275"/>
        <v>0</v>
      </c>
      <c r="M2677" s="21" t="s">
        <v>3527</v>
      </c>
      <c r="N2677" s="30">
        <v>45915</v>
      </c>
      <c r="O2677" s="48">
        <v>41447</v>
      </c>
      <c r="P2677" s="21" t="s">
        <v>897</v>
      </c>
      <c r="Q2677" s="21" t="s">
        <v>3543</v>
      </c>
      <c r="R2677" s="21" t="s">
        <v>40</v>
      </c>
      <c r="S2677" s="3">
        <v>4</v>
      </c>
      <c r="T2677" s="37"/>
      <c r="U2677" s="21" t="s">
        <v>18</v>
      </c>
      <c r="V2677" s="21" t="str">
        <f>VLOOKUP(P2677,'Customer List'!B:C,2,)</f>
        <v>Chandigarh</v>
      </c>
      <c r="W2677" s="38"/>
      <c r="X2677" s="30">
        <v>45916</v>
      </c>
      <c r="Y2677" s="21">
        <f t="shared" si="276"/>
        <v>1</v>
      </c>
      <c r="Z2677" s="21" t="str">
        <f t="shared" si="277"/>
        <v>Monday</v>
      </c>
      <c r="AA2677" s="21" t="str">
        <f t="shared" si="278"/>
        <v>Tuesday</v>
      </c>
      <c r="AB2677" s="21" t="str">
        <f>VLOOKUP(U2677,'Currency Sheet'!A:C,3,)</f>
        <v>DOLLAR</v>
      </c>
      <c r="AC2677" s="42" t="str">
        <f>VLOOKUP(P2677,'Customer List'!B:D,3,)</f>
        <v>OutStation</v>
      </c>
    </row>
    <row r="2678" spans="1:29" x14ac:dyDescent="0.25">
      <c r="A2678" s="21">
        <v>2677</v>
      </c>
      <c r="B2678" s="21" t="s">
        <v>3418</v>
      </c>
      <c r="C2678" s="30">
        <v>45905</v>
      </c>
      <c r="D2678" s="30">
        <v>45910</v>
      </c>
      <c r="E2678" s="47">
        <v>334.5</v>
      </c>
      <c r="F2678" s="47">
        <f t="shared" si="273"/>
        <v>29436</v>
      </c>
      <c r="G2678" s="48">
        <f t="shared" si="274"/>
        <v>58872</v>
      </c>
      <c r="H2678" s="21">
        <v>502536</v>
      </c>
      <c r="I2678" s="21" t="s">
        <v>4007</v>
      </c>
      <c r="J2678" s="21">
        <v>2</v>
      </c>
      <c r="K2678" s="21">
        <v>2</v>
      </c>
      <c r="L2678" s="21">
        <f t="shared" si="275"/>
        <v>0</v>
      </c>
      <c r="M2678" s="21" t="s">
        <v>3516</v>
      </c>
      <c r="N2678" s="30">
        <v>45913</v>
      </c>
      <c r="O2678" s="48">
        <v>84740</v>
      </c>
      <c r="P2678" s="21" t="s">
        <v>617</v>
      </c>
      <c r="Q2678" s="21">
        <v>58155620725</v>
      </c>
      <c r="R2678" s="21" t="s">
        <v>40</v>
      </c>
      <c r="S2678" s="3">
        <v>4</v>
      </c>
      <c r="T2678" s="37"/>
      <c r="U2678" s="21" t="s">
        <v>18</v>
      </c>
      <c r="V2678" s="21" t="str">
        <f>VLOOKUP(P2678,'Customer List'!B:C,2,)</f>
        <v>Bhuvneshwar</v>
      </c>
      <c r="W2678" s="38"/>
      <c r="X2678" s="30">
        <v>45915</v>
      </c>
      <c r="Y2678" s="21">
        <f t="shared" si="276"/>
        <v>2</v>
      </c>
      <c r="Z2678" s="21" t="str">
        <f t="shared" si="277"/>
        <v>Saturday</v>
      </c>
      <c r="AA2678" s="21" t="str">
        <f t="shared" si="278"/>
        <v>Monday</v>
      </c>
      <c r="AB2678" s="21" t="str">
        <f>VLOOKUP(U2678,'Currency Sheet'!A:C,3,)</f>
        <v>DOLLAR</v>
      </c>
      <c r="AC2678" s="42" t="str">
        <f>VLOOKUP(P2678,'Customer List'!B:D,3,)</f>
        <v>OutStation</v>
      </c>
    </row>
    <row r="2679" spans="1:29" x14ac:dyDescent="0.25">
      <c r="A2679" s="21">
        <v>2678</v>
      </c>
      <c r="B2679" s="21" t="s">
        <v>3418</v>
      </c>
      <c r="C2679" s="30">
        <v>45905</v>
      </c>
      <c r="D2679" s="30">
        <v>45910</v>
      </c>
      <c r="E2679" s="47">
        <v>61.6</v>
      </c>
      <c r="F2679" s="47">
        <f t="shared" si="273"/>
        <v>5420.8</v>
      </c>
      <c r="G2679" s="48">
        <f t="shared" si="274"/>
        <v>5420.8</v>
      </c>
      <c r="H2679" s="21">
        <v>504105</v>
      </c>
      <c r="I2679" s="21" t="s">
        <v>4008</v>
      </c>
      <c r="J2679" s="21">
        <v>1</v>
      </c>
      <c r="K2679" s="21">
        <v>1</v>
      </c>
      <c r="L2679" s="21">
        <f t="shared" si="275"/>
        <v>0</v>
      </c>
      <c r="M2679" s="21" t="s">
        <v>3536</v>
      </c>
      <c r="N2679" s="30">
        <v>45915</v>
      </c>
      <c r="O2679" s="48">
        <v>10912</v>
      </c>
      <c r="P2679" s="21" t="s">
        <v>3420</v>
      </c>
      <c r="Q2679" s="21" t="s">
        <v>636</v>
      </c>
      <c r="R2679" s="21" t="s">
        <v>637</v>
      </c>
      <c r="S2679" s="3">
        <v>4</v>
      </c>
      <c r="T2679" s="37"/>
      <c r="U2679" s="21" t="s">
        <v>18</v>
      </c>
      <c r="V2679" s="21" t="str">
        <f>VLOOKUP(P2679,'Customer List'!B:C,2,)</f>
        <v>DELHI</v>
      </c>
      <c r="W2679" s="38"/>
      <c r="X2679" s="30">
        <f>IF(OR(R2679 = "PRIYANKA MADAM", R2679 = "DEEPAK", R2679 = "PORTER"),N2679,"")</f>
        <v>45915</v>
      </c>
      <c r="Y2679" s="21">
        <f t="shared" si="276"/>
        <v>0</v>
      </c>
      <c r="Z2679" s="21" t="str">
        <f t="shared" si="277"/>
        <v>Monday</v>
      </c>
      <c r="AA2679" s="21" t="str">
        <f t="shared" si="278"/>
        <v>Monday</v>
      </c>
      <c r="AB2679" s="21" t="str">
        <f>VLOOKUP(U2679,'Currency Sheet'!A:C,3,)</f>
        <v>DOLLAR</v>
      </c>
      <c r="AC2679" s="42" t="str">
        <f>VLOOKUP(P2679,'Customer List'!B:D,3,)</f>
        <v>Local</v>
      </c>
    </row>
    <row r="2680" spans="1:29" x14ac:dyDescent="0.25">
      <c r="A2680" s="21">
        <v>2679</v>
      </c>
      <c r="B2680" s="21" t="s">
        <v>3418</v>
      </c>
      <c r="C2680" s="30">
        <v>45905</v>
      </c>
      <c r="D2680" s="30">
        <v>45910</v>
      </c>
      <c r="E2680" s="47">
        <v>158.19999999999999</v>
      </c>
      <c r="F2680" s="47">
        <f t="shared" si="273"/>
        <v>13921.599999999999</v>
      </c>
      <c r="G2680" s="48">
        <f t="shared" si="274"/>
        <v>13921.599999999999</v>
      </c>
      <c r="H2680" s="21">
        <v>505008</v>
      </c>
      <c r="I2680" s="21" t="s">
        <v>4009</v>
      </c>
      <c r="J2680" s="21">
        <v>1</v>
      </c>
      <c r="K2680" s="21">
        <v>1</v>
      </c>
      <c r="L2680" s="21">
        <f t="shared" si="275"/>
        <v>0</v>
      </c>
      <c r="M2680" s="21" t="s">
        <v>3516</v>
      </c>
      <c r="N2680" s="30">
        <v>45913</v>
      </c>
      <c r="O2680" s="48">
        <v>21470</v>
      </c>
      <c r="P2680" s="21" t="s">
        <v>617</v>
      </c>
      <c r="Q2680" s="21">
        <v>58155620725</v>
      </c>
      <c r="R2680" s="21" t="s">
        <v>40</v>
      </c>
      <c r="S2680" s="3">
        <v>4</v>
      </c>
      <c r="T2680" s="37"/>
      <c r="U2680" s="21" t="s">
        <v>18</v>
      </c>
      <c r="V2680" s="21" t="str">
        <f>VLOOKUP(P2680,'Customer List'!B:C,2,)</f>
        <v>Bhuvneshwar</v>
      </c>
      <c r="W2680" s="38"/>
      <c r="X2680" s="30">
        <v>45915</v>
      </c>
      <c r="Y2680" s="21">
        <f t="shared" si="276"/>
        <v>2</v>
      </c>
      <c r="Z2680" s="21" t="str">
        <f t="shared" si="277"/>
        <v>Saturday</v>
      </c>
      <c r="AA2680" s="21" t="str">
        <f t="shared" si="278"/>
        <v>Monday</v>
      </c>
      <c r="AB2680" s="21" t="str">
        <f>VLOOKUP(U2680,'Currency Sheet'!A:C,3,)</f>
        <v>DOLLAR</v>
      </c>
      <c r="AC2680" s="42" t="str">
        <f>VLOOKUP(P2680,'Customer List'!B:D,3,)</f>
        <v>OutStation</v>
      </c>
    </row>
    <row r="2681" spans="1:29" x14ac:dyDescent="0.25">
      <c r="A2681" s="21">
        <v>2680</v>
      </c>
      <c r="B2681" s="21" t="s">
        <v>3418</v>
      </c>
      <c r="C2681" s="30">
        <v>45905</v>
      </c>
      <c r="D2681" s="30">
        <v>45910</v>
      </c>
      <c r="E2681" s="47">
        <v>30.8</v>
      </c>
      <c r="F2681" s="47">
        <f t="shared" si="273"/>
        <v>2710.4</v>
      </c>
      <c r="G2681" s="48">
        <f t="shared" si="274"/>
        <v>2710.4</v>
      </c>
      <c r="H2681" s="21">
        <v>505809</v>
      </c>
      <c r="I2681" s="21" t="s">
        <v>4010</v>
      </c>
      <c r="J2681" s="21">
        <v>1</v>
      </c>
      <c r="K2681" s="21">
        <v>1</v>
      </c>
      <c r="L2681" s="21">
        <f t="shared" si="275"/>
        <v>0</v>
      </c>
      <c r="M2681" s="21" t="s">
        <v>3536</v>
      </c>
      <c r="N2681" s="30">
        <v>45915</v>
      </c>
      <c r="O2681" s="48">
        <v>5456</v>
      </c>
      <c r="P2681" s="21" t="s">
        <v>3420</v>
      </c>
      <c r="Q2681" s="21" t="s">
        <v>636</v>
      </c>
      <c r="R2681" s="21" t="s">
        <v>637</v>
      </c>
      <c r="S2681" s="3">
        <v>4</v>
      </c>
      <c r="T2681" s="37"/>
      <c r="U2681" s="21" t="s">
        <v>18</v>
      </c>
      <c r="V2681" s="21" t="str">
        <f>VLOOKUP(P2681,'Customer List'!B:C,2,)</f>
        <v>DELHI</v>
      </c>
      <c r="W2681" s="38"/>
      <c r="X2681" s="30">
        <f>IF(OR(R2681 = "PRIYANKA MADAM", R2681 = "DEEPAK", R2681 = "PORTER"),N2681,"")</f>
        <v>45915</v>
      </c>
      <c r="Y2681" s="21">
        <f t="shared" si="276"/>
        <v>0</v>
      </c>
      <c r="Z2681" s="21" t="str">
        <f t="shared" si="277"/>
        <v>Monday</v>
      </c>
      <c r="AA2681" s="21" t="str">
        <f t="shared" si="278"/>
        <v>Monday</v>
      </c>
      <c r="AB2681" s="21" t="str">
        <f>VLOOKUP(U2681,'Currency Sheet'!A:C,3,)</f>
        <v>DOLLAR</v>
      </c>
      <c r="AC2681" s="42" t="str">
        <f>VLOOKUP(P2681,'Customer List'!B:D,3,)</f>
        <v>Local</v>
      </c>
    </row>
    <row r="2682" spans="1:29" x14ac:dyDescent="0.25">
      <c r="A2682" s="21">
        <v>2681</v>
      </c>
      <c r="B2682" s="21" t="s">
        <v>3418</v>
      </c>
      <c r="C2682" s="30">
        <v>45905</v>
      </c>
      <c r="D2682" s="30">
        <v>45910</v>
      </c>
      <c r="E2682" s="47">
        <v>92.4</v>
      </c>
      <c r="F2682" s="47">
        <f t="shared" si="273"/>
        <v>8131.2000000000007</v>
      </c>
      <c r="G2682" s="48">
        <f t="shared" si="274"/>
        <v>8131.2000000000007</v>
      </c>
      <c r="H2682" s="21">
        <v>505810</v>
      </c>
      <c r="I2682" s="21" t="s">
        <v>4011</v>
      </c>
      <c r="J2682" s="21">
        <v>1</v>
      </c>
      <c r="K2682" s="21">
        <v>1</v>
      </c>
      <c r="L2682" s="21">
        <f t="shared" si="275"/>
        <v>0</v>
      </c>
      <c r="M2682" s="21" t="s">
        <v>3517</v>
      </c>
      <c r="N2682" s="30">
        <v>45913</v>
      </c>
      <c r="O2682" s="48">
        <v>11286</v>
      </c>
      <c r="P2682" s="21" t="s">
        <v>617</v>
      </c>
      <c r="Q2682" s="21">
        <v>58155620725</v>
      </c>
      <c r="R2682" s="21" t="s">
        <v>40</v>
      </c>
      <c r="S2682" s="3">
        <v>4</v>
      </c>
      <c r="T2682" s="37"/>
      <c r="U2682" s="21" t="s">
        <v>18</v>
      </c>
      <c r="V2682" s="21" t="str">
        <f>VLOOKUP(P2682,'Customer List'!B:C,2,)</f>
        <v>Bhuvneshwar</v>
      </c>
      <c r="W2682" s="38"/>
      <c r="X2682" s="30">
        <v>45915</v>
      </c>
      <c r="Y2682" s="21">
        <f t="shared" si="276"/>
        <v>2</v>
      </c>
      <c r="Z2682" s="21" t="str">
        <f t="shared" si="277"/>
        <v>Saturday</v>
      </c>
      <c r="AA2682" s="21" t="str">
        <f t="shared" si="278"/>
        <v>Monday</v>
      </c>
      <c r="AB2682" s="21" t="str">
        <f>VLOOKUP(U2682,'Currency Sheet'!A:C,3,)</f>
        <v>DOLLAR</v>
      </c>
      <c r="AC2682" s="42" t="str">
        <f>VLOOKUP(P2682,'Customer List'!B:D,3,)</f>
        <v>OutStation</v>
      </c>
    </row>
    <row r="2683" spans="1:29" x14ac:dyDescent="0.25">
      <c r="A2683" s="21">
        <v>2682</v>
      </c>
      <c r="B2683" s="21" t="s">
        <v>3418</v>
      </c>
      <c r="C2683" s="30">
        <v>45905</v>
      </c>
      <c r="D2683" s="30">
        <v>45910</v>
      </c>
      <c r="E2683" s="47">
        <v>177.75</v>
      </c>
      <c r="F2683" s="47">
        <f t="shared" si="273"/>
        <v>15642</v>
      </c>
      <c r="G2683" s="48">
        <f t="shared" si="274"/>
        <v>15642</v>
      </c>
      <c r="H2683" s="21">
        <v>505837</v>
      </c>
      <c r="I2683" s="21" t="s">
        <v>4012</v>
      </c>
      <c r="J2683" s="21">
        <v>1</v>
      </c>
      <c r="K2683" s="21">
        <v>1</v>
      </c>
      <c r="L2683" s="21">
        <f t="shared" si="275"/>
        <v>0</v>
      </c>
      <c r="M2683" s="21" t="s">
        <v>3517</v>
      </c>
      <c r="N2683" s="30">
        <v>45913</v>
      </c>
      <c r="O2683" s="48">
        <v>20263.5</v>
      </c>
      <c r="P2683" s="21" t="s">
        <v>617</v>
      </c>
      <c r="Q2683" s="21">
        <v>58155620725</v>
      </c>
      <c r="R2683" s="21" t="s">
        <v>40</v>
      </c>
      <c r="S2683" s="3">
        <v>4</v>
      </c>
      <c r="T2683" s="37"/>
      <c r="U2683" s="21" t="s">
        <v>18</v>
      </c>
      <c r="V2683" s="21" t="str">
        <f>VLOOKUP(P2683,'Customer List'!B:C,2,)</f>
        <v>Bhuvneshwar</v>
      </c>
      <c r="W2683" s="38"/>
      <c r="X2683" s="30">
        <v>45915</v>
      </c>
      <c r="Y2683" s="21">
        <f t="shared" si="276"/>
        <v>2</v>
      </c>
      <c r="Z2683" s="21" t="str">
        <f t="shared" si="277"/>
        <v>Saturday</v>
      </c>
      <c r="AA2683" s="21" t="str">
        <f t="shared" si="278"/>
        <v>Monday</v>
      </c>
      <c r="AB2683" s="21" t="str">
        <f>VLOOKUP(U2683,'Currency Sheet'!A:C,3,)</f>
        <v>DOLLAR</v>
      </c>
      <c r="AC2683" s="42" t="str">
        <f>VLOOKUP(P2683,'Customer List'!B:D,3,)</f>
        <v>OutStation</v>
      </c>
    </row>
    <row r="2684" spans="1:29" x14ac:dyDescent="0.25">
      <c r="A2684" s="21">
        <v>2683</v>
      </c>
      <c r="B2684" s="21" t="s">
        <v>3418</v>
      </c>
      <c r="C2684" s="30">
        <v>45905</v>
      </c>
      <c r="D2684" s="30">
        <v>45910</v>
      </c>
      <c r="E2684" s="47">
        <v>204.75</v>
      </c>
      <c r="F2684" s="47">
        <f t="shared" si="273"/>
        <v>18018</v>
      </c>
      <c r="G2684" s="48">
        <f t="shared" si="274"/>
        <v>18018</v>
      </c>
      <c r="H2684" s="21">
        <v>506333</v>
      </c>
      <c r="I2684" s="21" t="s">
        <v>4013</v>
      </c>
      <c r="J2684" s="21">
        <v>1</v>
      </c>
      <c r="K2684" s="21">
        <v>1</v>
      </c>
      <c r="L2684" s="21">
        <f t="shared" si="275"/>
        <v>0</v>
      </c>
      <c r="M2684" s="21" t="s">
        <v>3517</v>
      </c>
      <c r="N2684" s="30">
        <v>45913</v>
      </c>
      <c r="O2684" s="48">
        <v>23341.5</v>
      </c>
      <c r="P2684" s="21" t="s">
        <v>617</v>
      </c>
      <c r="Q2684" s="21">
        <v>58155620725</v>
      </c>
      <c r="R2684" s="21" t="s">
        <v>40</v>
      </c>
      <c r="S2684" s="3">
        <v>4</v>
      </c>
      <c r="T2684" s="37"/>
      <c r="U2684" s="21" t="s">
        <v>18</v>
      </c>
      <c r="V2684" s="21" t="str">
        <f>VLOOKUP(P2684,'Customer List'!B:C,2,)</f>
        <v>Bhuvneshwar</v>
      </c>
      <c r="W2684" s="38"/>
      <c r="X2684" s="30">
        <v>45915</v>
      </c>
      <c r="Y2684" s="21">
        <f t="shared" si="276"/>
        <v>2</v>
      </c>
      <c r="Z2684" s="21" t="str">
        <f t="shared" si="277"/>
        <v>Saturday</v>
      </c>
      <c r="AA2684" s="21" t="str">
        <f t="shared" si="278"/>
        <v>Monday</v>
      </c>
      <c r="AB2684" s="21" t="str">
        <f>VLOOKUP(U2684,'Currency Sheet'!A:C,3,)</f>
        <v>DOLLAR</v>
      </c>
      <c r="AC2684" s="42" t="str">
        <f>VLOOKUP(P2684,'Customer List'!B:D,3,)</f>
        <v>OutStation</v>
      </c>
    </row>
    <row r="2685" spans="1:29" x14ac:dyDescent="0.25">
      <c r="A2685" s="21">
        <v>2684</v>
      </c>
      <c r="B2685" s="21" t="s">
        <v>3418</v>
      </c>
      <c r="C2685" s="30">
        <v>45905</v>
      </c>
      <c r="D2685" s="30">
        <v>45910</v>
      </c>
      <c r="E2685" s="47">
        <v>204.75</v>
      </c>
      <c r="F2685" s="47">
        <f t="shared" si="273"/>
        <v>18018</v>
      </c>
      <c r="G2685" s="48">
        <f t="shared" si="274"/>
        <v>18018</v>
      </c>
      <c r="H2685" s="21">
        <v>506349</v>
      </c>
      <c r="I2685" s="21" t="s">
        <v>4014</v>
      </c>
      <c r="J2685" s="21">
        <v>1</v>
      </c>
      <c r="K2685" s="21">
        <v>1</v>
      </c>
      <c r="L2685" s="21">
        <f t="shared" si="275"/>
        <v>0</v>
      </c>
      <c r="M2685" s="21" t="s">
        <v>3515</v>
      </c>
      <c r="N2685" s="30">
        <v>45913</v>
      </c>
      <c r="O2685" s="48">
        <v>20737.080000000002</v>
      </c>
      <c r="P2685" s="21" t="s">
        <v>276</v>
      </c>
      <c r="Q2685" s="21">
        <v>58155615501</v>
      </c>
      <c r="R2685" s="21" t="s">
        <v>40</v>
      </c>
      <c r="S2685" s="3">
        <v>4</v>
      </c>
      <c r="T2685" s="37"/>
      <c r="U2685" s="21" t="s">
        <v>18</v>
      </c>
      <c r="V2685" s="21" t="str">
        <f>VLOOKUP(P2685,'Customer List'!B:C,2,)</f>
        <v>Pune</v>
      </c>
      <c r="W2685" s="38"/>
      <c r="X2685" s="30">
        <v>45915</v>
      </c>
      <c r="Y2685" s="21">
        <f t="shared" si="276"/>
        <v>2</v>
      </c>
      <c r="Z2685" s="21" t="str">
        <f t="shared" si="277"/>
        <v>Saturday</v>
      </c>
      <c r="AA2685" s="21" t="str">
        <f t="shared" si="278"/>
        <v>Monday</v>
      </c>
      <c r="AB2685" s="21" t="str">
        <f>VLOOKUP(U2685,'Currency Sheet'!A:C,3,)</f>
        <v>DOLLAR</v>
      </c>
      <c r="AC2685" s="42" t="str">
        <f>VLOOKUP(P2685,'Customer List'!B:D,3,)</f>
        <v>OutStation</v>
      </c>
    </row>
    <row r="2686" spans="1:29" x14ac:dyDescent="0.25">
      <c r="A2686" s="21">
        <v>2685</v>
      </c>
      <c r="B2686" s="21" t="s">
        <v>3418</v>
      </c>
      <c r="C2686" s="30">
        <v>45905</v>
      </c>
      <c r="D2686" s="30">
        <v>45910</v>
      </c>
      <c r="E2686" s="47">
        <v>91.7</v>
      </c>
      <c r="F2686" s="47">
        <f t="shared" si="273"/>
        <v>8069.6</v>
      </c>
      <c r="G2686" s="48">
        <f t="shared" si="274"/>
        <v>8069.6</v>
      </c>
      <c r="H2686" s="21">
        <v>506915</v>
      </c>
      <c r="I2686" s="21" t="s">
        <v>4015</v>
      </c>
      <c r="J2686" s="21">
        <v>1</v>
      </c>
      <c r="K2686" s="21">
        <v>1</v>
      </c>
      <c r="L2686" s="21">
        <f t="shared" si="275"/>
        <v>0</v>
      </c>
      <c r="M2686" s="21" t="s">
        <v>3613</v>
      </c>
      <c r="N2686" s="30">
        <v>45917</v>
      </c>
      <c r="O2686" s="48">
        <v>10578.25</v>
      </c>
      <c r="P2686" s="21" t="s">
        <v>42</v>
      </c>
      <c r="Q2686" s="21" t="s">
        <v>636</v>
      </c>
      <c r="R2686" s="21" t="s">
        <v>723</v>
      </c>
      <c r="S2686" s="3">
        <v>4</v>
      </c>
      <c r="T2686" s="37"/>
      <c r="U2686" s="21" t="s">
        <v>18</v>
      </c>
      <c r="V2686" s="21" t="str">
        <f>VLOOKUP(P2686,'Customer List'!B:C,2,)</f>
        <v>Faridabad</v>
      </c>
      <c r="W2686" s="38"/>
      <c r="X2686" s="30">
        <f>IF(OR(R2686 = "PRIYANKA MADAM", R2686 = "DEEPAK", R2686 = "PORTER"),N2686,"")</f>
        <v>45917</v>
      </c>
      <c r="Y2686" s="21">
        <f t="shared" si="276"/>
        <v>0</v>
      </c>
      <c r="Z2686" s="21" t="str">
        <f t="shared" si="277"/>
        <v>Wednesday</v>
      </c>
      <c r="AA2686" s="21" t="str">
        <f t="shared" si="278"/>
        <v>Wednesday</v>
      </c>
      <c r="AB2686" s="21" t="str">
        <f>VLOOKUP(U2686,'Currency Sheet'!A:C,3,)</f>
        <v>DOLLAR</v>
      </c>
      <c r="AC2686" s="42" t="str">
        <f>VLOOKUP(P2686,'Customer List'!B:D,3,)</f>
        <v>Local</v>
      </c>
    </row>
    <row r="2687" spans="1:29" x14ac:dyDescent="0.25">
      <c r="A2687" s="21">
        <v>2686</v>
      </c>
      <c r="B2687" s="21" t="s">
        <v>3418</v>
      </c>
      <c r="C2687" s="30">
        <v>45905</v>
      </c>
      <c r="D2687" s="30">
        <v>45910</v>
      </c>
      <c r="E2687" s="47">
        <v>115.5</v>
      </c>
      <c r="F2687" s="47">
        <f t="shared" si="273"/>
        <v>10164</v>
      </c>
      <c r="G2687" s="48">
        <f t="shared" si="274"/>
        <v>10164</v>
      </c>
      <c r="H2687" s="21">
        <v>510003</v>
      </c>
      <c r="I2687" s="21" t="s">
        <v>4016</v>
      </c>
      <c r="J2687" s="21">
        <v>1</v>
      </c>
      <c r="K2687" s="21">
        <v>1</v>
      </c>
      <c r="L2687" s="21">
        <f t="shared" si="275"/>
        <v>0</v>
      </c>
      <c r="M2687" s="21" t="s">
        <v>3515</v>
      </c>
      <c r="N2687" s="30">
        <v>45913</v>
      </c>
      <c r="O2687" s="48">
        <v>12533.4</v>
      </c>
      <c r="P2687" s="21" t="s">
        <v>276</v>
      </c>
      <c r="Q2687" s="21">
        <v>58155615501</v>
      </c>
      <c r="R2687" s="21" t="s">
        <v>40</v>
      </c>
      <c r="S2687" s="3">
        <v>4</v>
      </c>
      <c r="T2687" s="37"/>
      <c r="U2687" s="21" t="s">
        <v>18</v>
      </c>
      <c r="V2687" s="21" t="str">
        <f>VLOOKUP(P2687,'Customer List'!B:C,2,)</f>
        <v>Pune</v>
      </c>
      <c r="W2687" s="38"/>
      <c r="X2687" s="30">
        <v>45915</v>
      </c>
      <c r="Y2687" s="21">
        <f t="shared" si="276"/>
        <v>2</v>
      </c>
      <c r="Z2687" s="21" t="str">
        <f t="shared" si="277"/>
        <v>Saturday</v>
      </c>
      <c r="AA2687" s="21" t="str">
        <f t="shared" si="278"/>
        <v>Monday</v>
      </c>
      <c r="AB2687" s="21" t="str">
        <f>VLOOKUP(U2687,'Currency Sheet'!A:C,3,)</f>
        <v>DOLLAR</v>
      </c>
      <c r="AC2687" s="42" t="str">
        <f>VLOOKUP(P2687,'Customer List'!B:D,3,)</f>
        <v>OutStation</v>
      </c>
    </row>
    <row r="2688" spans="1:29" x14ac:dyDescent="0.25">
      <c r="A2688" s="21">
        <v>2687</v>
      </c>
      <c r="B2688" s="21" t="s">
        <v>3418</v>
      </c>
      <c r="C2688" s="30">
        <v>45905</v>
      </c>
      <c r="D2688" s="30">
        <v>45910</v>
      </c>
      <c r="E2688" s="47">
        <v>248.5</v>
      </c>
      <c r="F2688" s="47">
        <f t="shared" si="273"/>
        <v>21868</v>
      </c>
      <c r="G2688" s="48">
        <f t="shared" si="274"/>
        <v>21868</v>
      </c>
      <c r="H2688" s="21">
        <v>514106</v>
      </c>
      <c r="I2688" s="21" t="s">
        <v>4017</v>
      </c>
      <c r="J2688" s="21">
        <v>1</v>
      </c>
      <c r="K2688" s="21">
        <v>1</v>
      </c>
      <c r="L2688" s="21">
        <f t="shared" si="275"/>
        <v>0</v>
      </c>
      <c r="M2688" s="21" t="s">
        <v>3616</v>
      </c>
      <c r="N2688" s="30">
        <v>45918</v>
      </c>
      <c r="O2688" s="48">
        <v>35766.25</v>
      </c>
      <c r="P2688" s="21" t="s">
        <v>3422</v>
      </c>
      <c r="Q2688" s="21" t="s">
        <v>1127</v>
      </c>
      <c r="R2688" s="21" t="s">
        <v>1127</v>
      </c>
      <c r="S2688" s="3">
        <v>4</v>
      </c>
      <c r="T2688" s="37"/>
      <c r="U2688" s="21" t="s">
        <v>18</v>
      </c>
      <c r="V2688" s="21" t="str">
        <f>VLOOKUP(P2688,'Customer List'!B:C,2,)</f>
        <v>DELHI</v>
      </c>
      <c r="W2688" s="38"/>
      <c r="X2688" s="30">
        <f>IF(OR(R2688 = "PRIYANKA MADAM", R2688 = "DEEPAK", R2688 = "PORTER"),N2688,"")</f>
        <v>45918</v>
      </c>
      <c r="Y2688" s="21">
        <f t="shared" si="276"/>
        <v>0</v>
      </c>
      <c r="Z2688" s="21" t="str">
        <f t="shared" si="277"/>
        <v>Thursday</v>
      </c>
      <c r="AA2688" s="21" t="str">
        <f t="shared" si="278"/>
        <v>Thursday</v>
      </c>
      <c r="AB2688" s="21" t="str">
        <f>VLOOKUP(U2688,'Currency Sheet'!A:C,3,)</f>
        <v>DOLLAR</v>
      </c>
      <c r="AC2688" s="42" t="str">
        <f>VLOOKUP(P2688,'Customer List'!B:D,3,)</f>
        <v>Local</v>
      </c>
    </row>
    <row r="2689" spans="1:29" x14ac:dyDescent="0.25">
      <c r="A2689" s="21">
        <v>2688</v>
      </c>
      <c r="B2689" s="21" t="s">
        <v>3418</v>
      </c>
      <c r="C2689" s="30">
        <v>45905</v>
      </c>
      <c r="D2689" s="30">
        <v>45910</v>
      </c>
      <c r="E2689" s="47">
        <v>102.9</v>
      </c>
      <c r="F2689" s="47">
        <f t="shared" si="273"/>
        <v>9055.2000000000007</v>
      </c>
      <c r="G2689" s="48">
        <f t="shared" si="274"/>
        <v>9055.2000000000007</v>
      </c>
      <c r="H2689" s="21">
        <v>574302</v>
      </c>
      <c r="I2689" s="21" t="s">
        <v>4018</v>
      </c>
      <c r="J2689" s="21">
        <v>1</v>
      </c>
      <c r="K2689" s="21">
        <v>1</v>
      </c>
      <c r="L2689" s="21">
        <f t="shared" si="275"/>
        <v>0</v>
      </c>
      <c r="M2689" s="21" t="s">
        <v>3517</v>
      </c>
      <c r="N2689" s="30">
        <v>45913</v>
      </c>
      <c r="O2689" s="48">
        <v>12568.5</v>
      </c>
      <c r="P2689" s="21" t="s">
        <v>617</v>
      </c>
      <c r="Q2689" s="21">
        <v>58155620725</v>
      </c>
      <c r="R2689" s="21" t="s">
        <v>40</v>
      </c>
      <c r="S2689" s="3">
        <v>-20</v>
      </c>
      <c r="T2689" s="37"/>
      <c r="U2689" s="21" t="s">
        <v>18</v>
      </c>
      <c r="V2689" s="21" t="str">
        <f>VLOOKUP(P2689,'Customer List'!B:C,2,)</f>
        <v>Bhuvneshwar</v>
      </c>
      <c r="W2689" s="38"/>
      <c r="X2689" s="30">
        <v>45915</v>
      </c>
      <c r="Y2689" s="21">
        <f t="shared" si="276"/>
        <v>2</v>
      </c>
      <c r="Z2689" s="21" t="str">
        <f t="shared" si="277"/>
        <v>Saturday</v>
      </c>
      <c r="AA2689" s="21" t="str">
        <f t="shared" si="278"/>
        <v>Monday</v>
      </c>
      <c r="AB2689" s="21" t="str">
        <f>VLOOKUP(U2689,'Currency Sheet'!A:C,3,)</f>
        <v>DOLLAR</v>
      </c>
      <c r="AC2689" s="42" t="str">
        <f>VLOOKUP(P2689,'Customer List'!B:D,3,)</f>
        <v>OutStation</v>
      </c>
    </row>
    <row r="2690" spans="1:29" x14ac:dyDescent="0.25">
      <c r="A2690" s="21">
        <v>2689</v>
      </c>
      <c r="B2690" s="21" t="s">
        <v>3418</v>
      </c>
      <c r="C2690" s="30">
        <v>45905</v>
      </c>
      <c r="D2690" s="30">
        <v>45910</v>
      </c>
      <c r="E2690" s="47">
        <v>78.400000000000006</v>
      </c>
      <c r="F2690" s="47">
        <f t="shared" si="273"/>
        <v>6899.2000000000007</v>
      </c>
      <c r="G2690" s="48">
        <f t="shared" si="274"/>
        <v>6899.2000000000007</v>
      </c>
      <c r="H2690" s="21">
        <v>575304</v>
      </c>
      <c r="I2690" s="21" t="s">
        <v>4019</v>
      </c>
      <c r="J2690" s="21">
        <v>1</v>
      </c>
      <c r="K2690" s="21">
        <v>1</v>
      </c>
      <c r="L2690" s="21">
        <f t="shared" si="275"/>
        <v>0</v>
      </c>
      <c r="M2690" s="21" t="s">
        <v>3517</v>
      </c>
      <c r="N2690" s="30">
        <v>45913</v>
      </c>
      <c r="O2690" s="48">
        <v>9576</v>
      </c>
      <c r="P2690" s="21" t="s">
        <v>617</v>
      </c>
      <c r="Q2690" s="21">
        <v>58155620725</v>
      </c>
      <c r="R2690" s="21" t="s">
        <v>40</v>
      </c>
      <c r="S2690" s="3">
        <v>-20</v>
      </c>
      <c r="T2690" s="37"/>
      <c r="U2690" s="21" t="s">
        <v>18</v>
      </c>
      <c r="V2690" s="21" t="str">
        <f>VLOOKUP(P2690,'Customer List'!B:C,2,)</f>
        <v>Bhuvneshwar</v>
      </c>
      <c r="W2690" s="38"/>
      <c r="X2690" s="30">
        <v>45915</v>
      </c>
      <c r="Y2690" s="21">
        <f t="shared" si="276"/>
        <v>2</v>
      </c>
      <c r="Z2690" s="21" t="str">
        <f t="shared" si="277"/>
        <v>Saturday</v>
      </c>
      <c r="AA2690" s="21" t="str">
        <f t="shared" si="278"/>
        <v>Monday</v>
      </c>
      <c r="AB2690" s="21" t="str">
        <f>VLOOKUP(U2690,'Currency Sheet'!A:C,3,)</f>
        <v>DOLLAR</v>
      </c>
      <c r="AC2690" s="42" t="str">
        <f>VLOOKUP(P2690,'Customer List'!B:D,3,)</f>
        <v>OutStation</v>
      </c>
    </row>
    <row r="2691" spans="1:29" x14ac:dyDescent="0.25">
      <c r="A2691" s="21">
        <v>2690</v>
      </c>
      <c r="B2691" s="21" t="s">
        <v>3418</v>
      </c>
      <c r="C2691" s="30">
        <v>45905</v>
      </c>
      <c r="D2691" s="30">
        <v>45910</v>
      </c>
      <c r="E2691" s="47">
        <v>107.1</v>
      </c>
      <c r="F2691" s="47">
        <f t="shared" ref="F2691:F2755" si="279">IF(AB2691="DOLLAR",E2691*88,E2691)</f>
        <v>9424.7999999999993</v>
      </c>
      <c r="G2691" s="48">
        <f t="shared" ref="G2691:G2755" si="280">F2691*J2691</f>
        <v>9424.7999999999993</v>
      </c>
      <c r="H2691" s="21">
        <v>576404</v>
      </c>
      <c r="I2691" s="21" t="s">
        <v>4020</v>
      </c>
      <c r="J2691" s="21">
        <v>1</v>
      </c>
      <c r="K2691" s="21">
        <v>1</v>
      </c>
      <c r="L2691" s="21">
        <f t="shared" ref="L2691:L2755" si="281">J2691-K2691</f>
        <v>0</v>
      </c>
      <c r="M2691" s="21" t="s">
        <v>3515</v>
      </c>
      <c r="N2691" s="30">
        <v>45913</v>
      </c>
      <c r="O2691" s="48">
        <v>11621.88</v>
      </c>
      <c r="P2691" s="21" t="s">
        <v>276</v>
      </c>
      <c r="Q2691" s="21">
        <v>58155615501</v>
      </c>
      <c r="R2691" s="21" t="s">
        <v>40</v>
      </c>
      <c r="S2691" s="3">
        <v>-20</v>
      </c>
      <c r="T2691" s="37"/>
      <c r="U2691" s="21" t="s">
        <v>18</v>
      </c>
      <c r="V2691" s="21" t="str">
        <f>VLOOKUP(P2691,'Customer List'!B:C,2,)</f>
        <v>Pune</v>
      </c>
      <c r="W2691" s="38"/>
      <c r="X2691" s="30">
        <v>45915</v>
      </c>
      <c r="Y2691" s="21">
        <f t="shared" ref="Y2691:Y2755" si="282">IF(X2691="", "", X2691-N2691)</f>
        <v>2</v>
      </c>
      <c r="Z2691" s="21" t="str">
        <f t="shared" ref="Z2691:Z2755" si="283">IF(N2691="", "", TEXT(N2691, "dddd"))</f>
        <v>Saturday</v>
      </c>
      <c r="AA2691" s="21" t="str">
        <f t="shared" ref="AA2691:AA2755" si="284">IF(X2691="", "", TEXT(X2691, "dddd"))</f>
        <v>Monday</v>
      </c>
      <c r="AB2691" s="21" t="str">
        <f>VLOOKUP(U2691,'Currency Sheet'!A:C,3,)</f>
        <v>DOLLAR</v>
      </c>
      <c r="AC2691" s="42" t="str">
        <f>VLOOKUP(P2691,'Customer List'!B:D,3,)</f>
        <v>OutStation</v>
      </c>
    </row>
    <row r="2692" spans="1:29" x14ac:dyDescent="0.25">
      <c r="A2692" s="21">
        <v>2691</v>
      </c>
      <c r="B2692" s="21" t="s">
        <v>3418</v>
      </c>
      <c r="C2692" s="30">
        <v>45905</v>
      </c>
      <c r="D2692" s="30">
        <v>45910</v>
      </c>
      <c r="E2692" s="47">
        <v>0.33333333333333331</v>
      </c>
      <c r="F2692" s="47">
        <f t="shared" si="279"/>
        <v>29.333333333333332</v>
      </c>
      <c r="G2692" s="48">
        <f t="shared" si="280"/>
        <v>58.666666666666664</v>
      </c>
      <c r="H2692" s="21">
        <v>740811</v>
      </c>
      <c r="I2692" s="21" t="s">
        <v>4021</v>
      </c>
      <c r="J2692" s="21">
        <v>2</v>
      </c>
      <c r="K2692" s="21"/>
      <c r="L2692" s="21">
        <f t="shared" si="281"/>
        <v>2</v>
      </c>
      <c r="M2692" s="21"/>
      <c r="N2692" s="30"/>
      <c r="O2692" s="48"/>
      <c r="P2692" s="21" t="s">
        <v>3685</v>
      </c>
      <c r="Q2692" s="21"/>
      <c r="R2692" s="21"/>
      <c r="S2692" s="3">
        <v>4</v>
      </c>
      <c r="T2692" s="37" t="s">
        <v>3599</v>
      </c>
      <c r="U2692" s="21" t="s">
        <v>18</v>
      </c>
      <c r="V2692" s="21" t="str">
        <f>VLOOKUP(P2692,'Customer List'!B:C,2,)</f>
        <v>Unknown</v>
      </c>
      <c r="W2692" s="38" t="s">
        <v>3588</v>
      </c>
      <c r="X2692" s="30" t="str">
        <f>IF(OR(R2692 = "PRIYANKA MADAM", R2692 = "DEEPAK", R2692 = "PORTER"),N2692,"")</f>
        <v/>
      </c>
      <c r="Y2692" s="21" t="str">
        <f t="shared" si="282"/>
        <v/>
      </c>
      <c r="Z2692" s="21" t="str">
        <f t="shared" si="283"/>
        <v/>
      </c>
      <c r="AA2692" s="21" t="str">
        <f t="shared" si="284"/>
        <v/>
      </c>
      <c r="AB2692" s="21" t="str">
        <f>VLOOKUP(U2692,'Currency Sheet'!A:C,3,)</f>
        <v>DOLLAR</v>
      </c>
      <c r="AC2692" s="42" t="str">
        <f>VLOOKUP(P2692,'Customer List'!B:D,3,)</f>
        <v>Unknown</v>
      </c>
    </row>
    <row r="2693" spans="1:29" x14ac:dyDescent="0.25">
      <c r="A2693" s="21">
        <v>2692</v>
      </c>
      <c r="B2693" s="21" t="s">
        <v>3418</v>
      </c>
      <c r="C2693" s="30">
        <v>45905</v>
      </c>
      <c r="D2693" s="30">
        <v>45910</v>
      </c>
      <c r="E2693" s="47">
        <v>0.33333333333333331</v>
      </c>
      <c r="F2693" s="47">
        <f t="shared" si="279"/>
        <v>29.333333333333332</v>
      </c>
      <c r="G2693" s="48">
        <f t="shared" si="280"/>
        <v>29.333333333333332</v>
      </c>
      <c r="H2693" s="21">
        <v>740811</v>
      </c>
      <c r="I2693" s="21" t="s">
        <v>4021</v>
      </c>
      <c r="J2693" s="21">
        <v>1</v>
      </c>
      <c r="K2693" s="21">
        <v>1</v>
      </c>
      <c r="L2693" s="21">
        <f t="shared" si="281"/>
        <v>0</v>
      </c>
      <c r="M2693" s="21" t="s">
        <v>3661</v>
      </c>
      <c r="N2693" s="30">
        <v>45920</v>
      </c>
      <c r="O2693" s="48">
        <v>0</v>
      </c>
      <c r="P2693" s="21" t="s">
        <v>2046</v>
      </c>
      <c r="Q2693" s="21">
        <v>58155918682</v>
      </c>
      <c r="R2693" s="21" t="s">
        <v>40</v>
      </c>
      <c r="S2693" s="3">
        <v>4</v>
      </c>
      <c r="T2693" s="37" t="s">
        <v>3599</v>
      </c>
      <c r="U2693" s="21" t="s">
        <v>18</v>
      </c>
      <c r="V2693" s="21" t="str">
        <f>VLOOKUP(P2693,'Customer List'!B:C,2,)</f>
        <v>Banglore</v>
      </c>
      <c r="W2693" s="38"/>
      <c r="X2693" s="30">
        <v>45922</v>
      </c>
      <c r="Y2693" s="21">
        <f t="shared" si="282"/>
        <v>2</v>
      </c>
      <c r="Z2693" s="21" t="str">
        <f t="shared" si="283"/>
        <v>Saturday</v>
      </c>
      <c r="AA2693" s="21" t="str">
        <f t="shared" si="284"/>
        <v>Monday</v>
      </c>
      <c r="AB2693" s="21" t="str">
        <f>VLOOKUP(U2693,'Currency Sheet'!A:C,3,)</f>
        <v>DOLLAR</v>
      </c>
      <c r="AC2693" s="42" t="str">
        <f>VLOOKUP(P2693,'Customer List'!B:D,3,)</f>
        <v>OutStation</v>
      </c>
    </row>
    <row r="2694" spans="1:29" x14ac:dyDescent="0.25">
      <c r="A2694" s="21">
        <v>2693</v>
      </c>
      <c r="B2694" s="21" t="s">
        <v>3418</v>
      </c>
      <c r="C2694" s="30">
        <v>45905</v>
      </c>
      <c r="D2694" s="30">
        <v>45910</v>
      </c>
      <c r="E2694" s="47">
        <v>205.8</v>
      </c>
      <c r="F2694" s="47">
        <f t="shared" si="279"/>
        <v>18110.400000000001</v>
      </c>
      <c r="G2694" s="48">
        <f t="shared" si="280"/>
        <v>18110.400000000001</v>
      </c>
      <c r="H2694" s="21">
        <v>741094</v>
      </c>
      <c r="I2694" s="21" t="s">
        <v>4022</v>
      </c>
      <c r="J2694" s="21">
        <v>1</v>
      </c>
      <c r="K2694" s="21">
        <v>1</v>
      </c>
      <c r="L2694" s="21">
        <f t="shared" si="281"/>
        <v>0</v>
      </c>
      <c r="M2694" s="21" t="s">
        <v>3500</v>
      </c>
      <c r="N2694" s="30">
        <v>45913</v>
      </c>
      <c r="O2694" s="48">
        <v>31899</v>
      </c>
      <c r="P2694" s="21" t="s">
        <v>2046</v>
      </c>
      <c r="Q2694" s="21">
        <v>58155618231</v>
      </c>
      <c r="R2694" s="21" t="s">
        <v>40</v>
      </c>
      <c r="S2694" s="3">
        <v>4</v>
      </c>
      <c r="T2694" s="37"/>
      <c r="U2694" s="21" t="s">
        <v>18</v>
      </c>
      <c r="V2694" s="21" t="str">
        <f>VLOOKUP(P2694,'Customer List'!B:C,2,)</f>
        <v>Banglore</v>
      </c>
      <c r="W2694" s="38"/>
      <c r="X2694" s="30">
        <v>45915</v>
      </c>
      <c r="Y2694" s="21">
        <f t="shared" si="282"/>
        <v>2</v>
      </c>
      <c r="Z2694" s="21" t="str">
        <f t="shared" si="283"/>
        <v>Saturday</v>
      </c>
      <c r="AA2694" s="21" t="str">
        <f t="shared" si="284"/>
        <v>Monday</v>
      </c>
      <c r="AB2694" s="21" t="str">
        <f>VLOOKUP(U2694,'Currency Sheet'!A:C,3,)</f>
        <v>DOLLAR</v>
      </c>
      <c r="AC2694" s="42" t="str">
        <f>VLOOKUP(P2694,'Customer List'!B:D,3,)</f>
        <v>OutStation</v>
      </c>
    </row>
    <row r="2695" spans="1:29" x14ac:dyDescent="0.25">
      <c r="A2695" s="21">
        <v>2694</v>
      </c>
      <c r="B2695" s="21" t="s">
        <v>3418</v>
      </c>
      <c r="C2695" s="30">
        <v>45905</v>
      </c>
      <c r="D2695" s="30">
        <v>45910</v>
      </c>
      <c r="E2695" s="47">
        <v>41.3</v>
      </c>
      <c r="F2695" s="47">
        <f t="shared" si="279"/>
        <v>3634.3999999999996</v>
      </c>
      <c r="G2695" s="48">
        <f t="shared" si="280"/>
        <v>3634.3999999999996</v>
      </c>
      <c r="H2695" s="21">
        <v>741095</v>
      </c>
      <c r="I2695" s="21" t="s">
        <v>4023</v>
      </c>
      <c r="J2695" s="21">
        <v>1</v>
      </c>
      <c r="K2695" s="21">
        <v>1</v>
      </c>
      <c r="L2695" s="21">
        <f t="shared" si="281"/>
        <v>0</v>
      </c>
      <c r="M2695" s="21" t="s">
        <v>3500</v>
      </c>
      <c r="N2695" s="30">
        <v>45913</v>
      </c>
      <c r="O2695" s="48">
        <v>6401.5</v>
      </c>
      <c r="P2695" s="21" t="s">
        <v>2046</v>
      </c>
      <c r="Q2695" s="21">
        <v>58155618231</v>
      </c>
      <c r="R2695" s="21" t="s">
        <v>40</v>
      </c>
      <c r="S2695" s="3">
        <v>4</v>
      </c>
      <c r="T2695" s="37"/>
      <c r="U2695" s="21" t="s">
        <v>18</v>
      </c>
      <c r="V2695" s="21" t="str">
        <f>VLOOKUP(P2695,'Customer List'!B:C,2,)</f>
        <v>Banglore</v>
      </c>
      <c r="W2695" s="38"/>
      <c r="X2695" s="30">
        <v>45915</v>
      </c>
      <c r="Y2695" s="21">
        <f t="shared" si="282"/>
        <v>2</v>
      </c>
      <c r="Z2695" s="21" t="str">
        <f t="shared" si="283"/>
        <v>Saturday</v>
      </c>
      <c r="AA2695" s="21" t="str">
        <f t="shared" si="284"/>
        <v>Monday</v>
      </c>
      <c r="AB2695" s="21" t="str">
        <f>VLOOKUP(U2695,'Currency Sheet'!A:C,3,)</f>
        <v>DOLLAR</v>
      </c>
      <c r="AC2695" s="42" t="str">
        <f>VLOOKUP(P2695,'Customer List'!B:D,3,)</f>
        <v>OutStation</v>
      </c>
    </row>
    <row r="2696" spans="1:29" x14ac:dyDescent="0.25">
      <c r="A2696" s="21">
        <v>2695</v>
      </c>
      <c r="B2696" s="21" t="s">
        <v>3418</v>
      </c>
      <c r="C2696" s="30">
        <v>45905</v>
      </c>
      <c r="D2696" s="30">
        <v>45910</v>
      </c>
      <c r="E2696" s="47">
        <v>82.6</v>
      </c>
      <c r="F2696" s="47">
        <f t="shared" si="279"/>
        <v>7268.7999999999993</v>
      </c>
      <c r="G2696" s="48">
        <f t="shared" si="280"/>
        <v>7268.7999999999993</v>
      </c>
      <c r="H2696" s="21">
        <v>741096</v>
      </c>
      <c r="I2696" s="21" t="s">
        <v>4024</v>
      </c>
      <c r="J2696" s="21">
        <v>1</v>
      </c>
      <c r="K2696" s="21">
        <v>1</v>
      </c>
      <c r="L2696" s="21">
        <f t="shared" si="281"/>
        <v>0</v>
      </c>
      <c r="M2696" s="21" t="s">
        <v>3500</v>
      </c>
      <c r="N2696" s="30">
        <v>45913</v>
      </c>
      <c r="O2696" s="48">
        <v>12803</v>
      </c>
      <c r="P2696" s="21" t="s">
        <v>2046</v>
      </c>
      <c r="Q2696" s="21">
        <v>58155618231</v>
      </c>
      <c r="R2696" s="21" t="s">
        <v>40</v>
      </c>
      <c r="S2696" s="3">
        <v>4</v>
      </c>
      <c r="T2696" s="37"/>
      <c r="U2696" s="21" t="s">
        <v>18</v>
      </c>
      <c r="V2696" s="21" t="str">
        <f>VLOOKUP(P2696,'Customer List'!B:C,2,)</f>
        <v>Banglore</v>
      </c>
      <c r="W2696" s="38"/>
      <c r="X2696" s="30">
        <v>45915</v>
      </c>
      <c r="Y2696" s="21">
        <f t="shared" si="282"/>
        <v>2</v>
      </c>
      <c r="Z2696" s="21" t="str">
        <f t="shared" si="283"/>
        <v>Saturday</v>
      </c>
      <c r="AA2696" s="21" t="str">
        <f t="shared" si="284"/>
        <v>Monday</v>
      </c>
      <c r="AB2696" s="21" t="str">
        <f>VLOOKUP(U2696,'Currency Sheet'!A:C,3,)</f>
        <v>DOLLAR</v>
      </c>
      <c r="AC2696" s="42" t="str">
        <f>VLOOKUP(P2696,'Customer List'!B:D,3,)</f>
        <v>OutStation</v>
      </c>
    </row>
    <row r="2697" spans="1:29" x14ac:dyDescent="0.25">
      <c r="A2697" s="21">
        <v>2696</v>
      </c>
      <c r="B2697" s="21" t="s">
        <v>3418</v>
      </c>
      <c r="C2697" s="30">
        <v>45905</v>
      </c>
      <c r="D2697" s="30">
        <v>45910</v>
      </c>
      <c r="E2697" s="47">
        <v>82.6</v>
      </c>
      <c r="F2697" s="47">
        <f t="shared" si="279"/>
        <v>7268.7999999999993</v>
      </c>
      <c r="G2697" s="48">
        <f t="shared" si="280"/>
        <v>7268.7999999999993</v>
      </c>
      <c r="H2697" s="21">
        <v>741100</v>
      </c>
      <c r="I2697" s="21" t="s">
        <v>4025</v>
      </c>
      <c r="J2697" s="21">
        <v>1</v>
      </c>
      <c r="K2697" s="21">
        <v>1</v>
      </c>
      <c r="L2697" s="21">
        <f t="shared" si="281"/>
        <v>0</v>
      </c>
      <c r="M2697" s="21" t="s">
        <v>3500</v>
      </c>
      <c r="N2697" s="30">
        <v>45913</v>
      </c>
      <c r="O2697" s="48">
        <v>12803</v>
      </c>
      <c r="P2697" s="21" t="s">
        <v>2046</v>
      </c>
      <c r="Q2697" s="21">
        <v>58155618231</v>
      </c>
      <c r="R2697" s="21" t="s">
        <v>40</v>
      </c>
      <c r="S2697" s="3">
        <v>4</v>
      </c>
      <c r="T2697" s="37"/>
      <c r="U2697" s="21" t="s">
        <v>18</v>
      </c>
      <c r="V2697" s="21" t="str">
        <f>VLOOKUP(P2697,'Customer List'!B:C,2,)</f>
        <v>Banglore</v>
      </c>
      <c r="W2697" s="38"/>
      <c r="X2697" s="30">
        <v>45915</v>
      </c>
      <c r="Y2697" s="21">
        <f t="shared" si="282"/>
        <v>2</v>
      </c>
      <c r="Z2697" s="21" t="str">
        <f t="shared" si="283"/>
        <v>Saturday</v>
      </c>
      <c r="AA2697" s="21" t="str">
        <f t="shared" si="284"/>
        <v>Monday</v>
      </c>
      <c r="AB2697" s="21" t="str">
        <f>VLOOKUP(U2697,'Currency Sheet'!A:C,3,)</f>
        <v>DOLLAR</v>
      </c>
      <c r="AC2697" s="42" t="str">
        <f>VLOOKUP(P2697,'Customer List'!B:D,3,)</f>
        <v>OutStation</v>
      </c>
    </row>
    <row r="2698" spans="1:29" x14ac:dyDescent="0.25">
      <c r="A2698" s="21">
        <v>2697</v>
      </c>
      <c r="B2698" s="21" t="s">
        <v>3418</v>
      </c>
      <c r="C2698" s="30">
        <v>45905</v>
      </c>
      <c r="D2698" s="30">
        <v>45910</v>
      </c>
      <c r="E2698" s="47">
        <v>82.6</v>
      </c>
      <c r="F2698" s="47">
        <f t="shared" si="279"/>
        <v>7268.7999999999993</v>
      </c>
      <c r="G2698" s="48">
        <f t="shared" si="280"/>
        <v>7268.7999999999993</v>
      </c>
      <c r="H2698" s="21">
        <v>741101</v>
      </c>
      <c r="I2698" s="21" t="s">
        <v>4026</v>
      </c>
      <c r="J2698" s="21">
        <v>1</v>
      </c>
      <c r="K2698" s="21">
        <v>1</v>
      </c>
      <c r="L2698" s="21">
        <f t="shared" si="281"/>
        <v>0</v>
      </c>
      <c r="M2698" s="21" t="s">
        <v>3500</v>
      </c>
      <c r="N2698" s="30">
        <v>45913</v>
      </c>
      <c r="O2698" s="48">
        <v>12803</v>
      </c>
      <c r="P2698" s="21" t="s">
        <v>2046</v>
      </c>
      <c r="Q2698" s="21">
        <v>58155618231</v>
      </c>
      <c r="R2698" s="21" t="s">
        <v>40</v>
      </c>
      <c r="S2698" s="3">
        <v>4</v>
      </c>
      <c r="T2698" s="37"/>
      <c r="U2698" s="21" t="s">
        <v>18</v>
      </c>
      <c r="V2698" s="21" t="str">
        <f>VLOOKUP(P2698,'Customer List'!B:C,2,)</f>
        <v>Banglore</v>
      </c>
      <c r="W2698" s="38"/>
      <c r="X2698" s="30">
        <v>45915</v>
      </c>
      <c r="Y2698" s="21">
        <f t="shared" si="282"/>
        <v>2</v>
      </c>
      <c r="Z2698" s="21" t="str">
        <f t="shared" si="283"/>
        <v>Saturday</v>
      </c>
      <c r="AA2698" s="21" t="str">
        <f t="shared" si="284"/>
        <v>Monday</v>
      </c>
      <c r="AB2698" s="21" t="str">
        <f>VLOOKUP(U2698,'Currency Sheet'!A:C,3,)</f>
        <v>DOLLAR</v>
      </c>
      <c r="AC2698" s="42" t="str">
        <f>VLOOKUP(P2698,'Customer List'!B:D,3,)</f>
        <v>OutStation</v>
      </c>
    </row>
    <row r="2699" spans="1:29" x14ac:dyDescent="0.25">
      <c r="A2699" s="21">
        <v>2698</v>
      </c>
      <c r="B2699" s="21" t="s">
        <v>3418</v>
      </c>
      <c r="C2699" s="30">
        <v>45905</v>
      </c>
      <c r="D2699" s="30">
        <v>45910</v>
      </c>
      <c r="E2699" s="47">
        <v>82.6</v>
      </c>
      <c r="F2699" s="47">
        <f t="shared" si="279"/>
        <v>7268.7999999999993</v>
      </c>
      <c r="G2699" s="48">
        <f t="shared" si="280"/>
        <v>7268.7999999999993</v>
      </c>
      <c r="H2699" s="21">
        <v>741105</v>
      </c>
      <c r="I2699" s="21" t="s">
        <v>4027</v>
      </c>
      <c r="J2699" s="21">
        <v>1</v>
      </c>
      <c r="K2699" s="21">
        <v>1</v>
      </c>
      <c r="L2699" s="21">
        <f t="shared" si="281"/>
        <v>0</v>
      </c>
      <c r="M2699" s="21" t="s">
        <v>3500</v>
      </c>
      <c r="N2699" s="30">
        <v>45913</v>
      </c>
      <c r="O2699" s="48">
        <v>12803</v>
      </c>
      <c r="P2699" s="21" t="s">
        <v>2046</v>
      </c>
      <c r="Q2699" s="21">
        <v>58155618231</v>
      </c>
      <c r="R2699" s="21" t="s">
        <v>40</v>
      </c>
      <c r="S2699" s="3">
        <v>4</v>
      </c>
      <c r="T2699" s="37"/>
      <c r="U2699" s="21" t="s">
        <v>18</v>
      </c>
      <c r="V2699" s="21" t="str">
        <f>VLOOKUP(P2699,'Customer List'!B:C,2,)</f>
        <v>Banglore</v>
      </c>
      <c r="W2699" s="38"/>
      <c r="X2699" s="30">
        <v>45915</v>
      </c>
      <c r="Y2699" s="21">
        <f t="shared" si="282"/>
        <v>2</v>
      </c>
      <c r="Z2699" s="21" t="str">
        <f t="shared" si="283"/>
        <v>Saturday</v>
      </c>
      <c r="AA2699" s="21" t="str">
        <f t="shared" si="284"/>
        <v>Monday</v>
      </c>
      <c r="AB2699" s="21" t="str">
        <f>VLOOKUP(U2699,'Currency Sheet'!A:C,3,)</f>
        <v>DOLLAR</v>
      </c>
      <c r="AC2699" s="42" t="str">
        <f>VLOOKUP(P2699,'Customer List'!B:D,3,)</f>
        <v>OutStation</v>
      </c>
    </row>
    <row r="2700" spans="1:29" x14ac:dyDescent="0.25">
      <c r="A2700" s="21">
        <v>2699</v>
      </c>
      <c r="B2700" s="21" t="s">
        <v>3418</v>
      </c>
      <c r="C2700" s="30">
        <v>45905</v>
      </c>
      <c r="D2700" s="30">
        <v>45910</v>
      </c>
      <c r="E2700" s="47">
        <v>82.6</v>
      </c>
      <c r="F2700" s="47">
        <f t="shared" si="279"/>
        <v>7268.7999999999993</v>
      </c>
      <c r="G2700" s="48">
        <f t="shared" si="280"/>
        <v>7268.7999999999993</v>
      </c>
      <c r="H2700" s="21">
        <v>741108</v>
      </c>
      <c r="I2700" s="21" t="s">
        <v>4028</v>
      </c>
      <c r="J2700" s="21">
        <v>1</v>
      </c>
      <c r="K2700" s="21">
        <v>1</v>
      </c>
      <c r="L2700" s="21">
        <f t="shared" si="281"/>
        <v>0</v>
      </c>
      <c r="M2700" s="21" t="s">
        <v>3500</v>
      </c>
      <c r="N2700" s="30">
        <v>45913</v>
      </c>
      <c r="O2700" s="48">
        <v>12803</v>
      </c>
      <c r="P2700" s="21" t="s">
        <v>2046</v>
      </c>
      <c r="Q2700" s="21">
        <v>58155618231</v>
      </c>
      <c r="R2700" s="21" t="s">
        <v>40</v>
      </c>
      <c r="S2700" s="3">
        <v>4</v>
      </c>
      <c r="T2700" s="37"/>
      <c r="U2700" s="21" t="s">
        <v>18</v>
      </c>
      <c r="V2700" s="21" t="str">
        <f>VLOOKUP(P2700,'Customer List'!B:C,2,)</f>
        <v>Banglore</v>
      </c>
      <c r="W2700" s="38"/>
      <c r="X2700" s="30">
        <v>45915</v>
      </c>
      <c r="Y2700" s="21">
        <f t="shared" si="282"/>
        <v>2</v>
      </c>
      <c r="Z2700" s="21" t="str">
        <f t="shared" si="283"/>
        <v>Saturday</v>
      </c>
      <c r="AA2700" s="21" t="str">
        <f t="shared" si="284"/>
        <v>Monday</v>
      </c>
      <c r="AB2700" s="21" t="str">
        <f>VLOOKUP(U2700,'Currency Sheet'!A:C,3,)</f>
        <v>DOLLAR</v>
      </c>
      <c r="AC2700" s="42" t="str">
        <f>VLOOKUP(P2700,'Customer List'!B:D,3,)</f>
        <v>OutStation</v>
      </c>
    </row>
    <row r="2701" spans="1:29" x14ac:dyDescent="0.25">
      <c r="A2701" s="21">
        <v>2700</v>
      </c>
      <c r="B2701" s="21" t="s">
        <v>3418</v>
      </c>
      <c r="C2701" s="30">
        <v>45905</v>
      </c>
      <c r="D2701" s="30">
        <v>45910</v>
      </c>
      <c r="E2701" s="47">
        <v>82.6</v>
      </c>
      <c r="F2701" s="47">
        <f t="shared" si="279"/>
        <v>7268.7999999999993</v>
      </c>
      <c r="G2701" s="48">
        <f t="shared" si="280"/>
        <v>7268.7999999999993</v>
      </c>
      <c r="H2701" s="21">
        <v>741114</v>
      </c>
      <c r="I2701" s="21" t="s">
        <v>4029</v>
      </c>
      <c r="J2701" s="21">
        <v>1</v>
      </c>
      <c r="K2701" s="21">
        <v>1</v>
      </c>
      <c r="L2701" s="21">
        <f t="shared" si="281"/>
        <v>0</v>
      </c>
      <c r="M2701" s="21" t="s">
        <v>3500</v>
      </c>
      <c r="N2701" s="30">
        <v>45913</v>
      </c>
      <c r="O2701" s="48">
        <v>12803</v>
      </c>
      <c r="P2701" s="21" t="s">
        <v>2046</v>
      </c>
      <c r="Q2701" s="21">
        <v>58155618231</v>
      </c>
      <c r="R2701" s="21" t="s">
        <v>40</v>
      </c>
      <c r="S2701" s="3">
        <v>4</v>
      </c>
      <c r="T2701" s="37"/>
      <c r="U2701" s="21" t="s">
        <v>18</v>
      </c>
      <c r="V2701" s="21" t="str">
        <f>VLOOKUP(P2701,'Customer List'!B:C,2,)</f>
        <v>Banglore</v>
      </c>
      <c r="W2701" s="38"/>
      <c r="X2701" s="30">
        <v>45915</v>
      </c>
      <c r="Y2701" s="21">
        <f t="shared" si="282"/>
        <v>2</v>
      </c>
      <c r="Z2701" s="21" t="str">
        <f t="shared" si="283"/>
        <v>Saturday</v>
      </c>
      <c r="AA2701" s="21" t="str">
        <f t="shared" si="284"/>
        <v>Monday</v>
      </c>
      <c r="AB2701" s="21" t="str">
        <f>VLOOKUP(U2701,'Currency Sheet'!A:C,3,)</f>
        <v>DOLLAR</v>
      </c>
      <c r="AC2701" s="42" t="str">
        <f>VLOOKUP(P2701,'Customer List'!B:D,3,)</f>
        <v>OutStation</v>
      </c>
    </row>
    <row r="2702" spans="1:29" x14ac:dyDescent="0.25">
      <c r="A2702" s="21">
        <v>2701</v>
      </c>
      <c r="B2702" s="21" t="s">
        <v>3418</v>
      </c>
      <c r="C2702" s="30">
        <v>45905</v>
      </c>
      <c r="D2702" s="30">
        <v>45910</v>
      </c>
      <c r="E2702" s="47">
        <v>82.6</v>
      </c>
      <c r="F2702" s="47">
        <f t="shared" si="279"/>
        <v>7268.7999999999993</v>
      </c>
      <c r="G2702" s="48">
        <f t="shared" si="280"/>
        <v>7268.7999999999993</v>
      </c>
      <c r="H2702" s="21">
        <v>741121</v>
      </c>
      <c r="I2702" s="21" t="s">
        <v>4030</v>
      </c>
      <c r="J2702" s="21">
        <v>1</v>
      </c>
      <c r="K2702" s="21">
        <v>1</v>
      </c>
      <c r="L2702" s="21">
        <f t="shared" si="281"/>
        <v>0</v>
      </c>
      <c r="M2702" s="21" t="s">
        <v>3500</v>
      </c>
      <c r="N2702" s="30">
        <v>45913</v>
      </c>
      <c r="O2702" s="48">
        <v>12803</v>
      </c>
      <c r="P2702" s="21" t="s">
        <v>2046</v>
      </c>
      <c r="Q2702" s="21">
        <v>58155618231</v>
      </c>
      <c r="R2702" s="21" t="s">
        <v>40</v>
      </c>
      <c r="S2702" s="3">
        <v>4</v>
      </c>
      <c r="T2702" s="37"/>
      <c r="U2702" s="21" t="s">
        <v>18</v>
      </c>
      <c r="V2702" s="21" t="str">
        <f>VLOOKUP(P2702,'Customer List'!B:C,2,)</f>
        <v>Banglore</v>
      </c>
      <c r="W2702" s="38"/>
      <c r="X2702" s="30">
        <v>45915</v>
      </c>
      <c r="Y2702" s="21">
        <f t="shared" si="282"/>
        <v>2</v>
      </c>
      <c r="Z2702" s="21" t="str">
        <f t="shared" si="283"/>
        <v>Saturday</v>
      </c>
      <c r="AA2702" s="21" t="str">
        <f t="shared" si="284"/>
        <v>Monday</v>
      </c>
      <c r="AB2702" s="21" t="str">
        <f>VLOOKUP(U2702,'Currency Sheet'!A:C,3,)</f>
        <v>DOLLAR</v>
      </c>
      <c r="AC2702" s="42" t="str">
        <f>VLOOKUP(P2702,'Customer List'!B:D,3,)</f>
        <v>OutStation</v>
      </c>
    </row>
    <row r="2703" spans="1:29" x14ac:dyDescent="0.25">
      <c r="A2703" s="21">
        <v>2702</v>
      </c>
      <c r="B2703" s="21" t="s">
        <v>3418</v>
      </c>
      <c r="C2703" s="30">
        <v>45905</v>
      </c>
      <c r="D2703" s="30">
        <v>45910</v>
      </c>
      <c r="E2703" s="47">
        <v>0.33333333333333331</v>
      </c>
      <c r="F2703" s="47">
        <f t="shared" si="279"/>
        <v>29.333333333333332</v>
      </c>
      <c r="G2703" s="48">
        <f t="shared" si="280"/>
        <v>58.666666666666664</v>
      </c>
      <c r="H2703" s="21">
        <v>741146</v>
      </c>
      <c r="I2703" s="21" t="s">
        <v>4031</v>
      </c>
      <c r="J2703" s="21">
        <v>2</v>
      </c>
      <c r="K2703" s="21"/>
      <c r="L2703" s="21">
        <f t="shared" si="281"/>
        <v>2</v>
      </c>
      <c r="M2703" s="21"/>
      <c r="N2703" s="30"/>
      <c r="O2703" s="48"/>
      <c r="P2703" s="21" t="s">
        <v>3685</v>
      </c>
      <c r="Q2703" s="21"/>
      <c r="R2703" s="21"/>
      <c r="S2703" s="3">
        <v>4</v>
      </c>
      <c r="T2703" s="37" t="s">
        <v>3599</v>
      </c>
      <c r="U2703" s="21" t="s">
        <v>18</v>
      </c>
      <c r="V2703" s="21" t="str">
        <f>VLOOKUP(P2703,'Customer List'!B:C,2,)</f>
        <v>Unknown</v>
      </c>
      <c r="W2703" s="38" t="s">
        <v>3588</v>
      </c>
      <c r="X2703" s="30" t="str">
        <f>IF(OR(R2703 = "PRIYANKA MADAM", R2703 = "DEEPAK", R2703 = "PORTER"),N2703,"")</f>
        <v/>
      </c>
      <c r="Y2703" s="21" t="str">
        <f t="shared" si="282"/>
        <v/>
      </c>
      <c r="Z2703" s="21" t="str">
        <f t="shared" si="283"/>
        <v/>
      </c>
      <c r="AA2703" s="21" t="str">
        <f t="shared" si="284"/>
        <v/>
      </c>
      <c r="AB2703" s="21" t="str">
        <f>VLOOKUP(U2703,'Currency Sheet'!A:C,3,)</f>
        <v>DOLLAR</v>
      </c>
      <c r="AC2703" s="42" t="str">
        <f>VLOOKUP(P2703,'Customer List'!B:D,3,)</f>
        <v>Unknown</v>
      </c>
    </row>
    <row r="2704" spans="1:29" x14ac:dyDescent="0.25">
      <c r="A2704" s="21">
        <v>2703</v>
      </c>
      <c r="B2704" s="21" t="s">
        <v>3418</v>
      </c>
      <c r="C2704" s="30">
        <v>45905</v>
      </c>
      <c r="D2704" s="30">
        <v>45910</v>
      </c>
      <c r="E2704" s="47">
        <v>0.33333333333333331</v>
      </c>
      <c r="F2704" s="47">
        <f t="shared" si="279"/>
        <v>29.333333333333332</v>
      </c>
      <c r="G2704" s="48">
        <f t="shared" si="280"/>
        <v>29.333333333333332</v>
      </c>
      <c r="H2704" s="21">
        <v>741146</v>
      </c>
      <c r="I2704" s="21" t="s">
        <v>4031</v>
      </c>
      <c r="J2704" s="21">
        <v>1</v>
      </c>
      <c r="K2704" s="21">
        <v>1</v>
      </c>
      <c r="L2704" s="21">
        <f t="shared" si="281"/>
        <v>0</v>
      </c>
      <c r="M2704" s="21" t="s">
        <v>3661</v>
      </c>
      <c r="N2704" s="30">
        <v>45920</v>
      </c>
      <c r="O2704" s="48">
        <v>0</v>
      </c>
      <c r="P2704" s="21" t="s">
        <v>2046</v>
      </c>
      <c r="Q2704" s="21">
        <v>58155918682</v>
      </c>
      <c r="R2704" s="21" t="s">
        <v>40</v>
      </c>
      <c r="S2704" s="3">
        <v>4</v>
      </c>
      <c r="T2704" s="37" t="s">
        <v>3599</v>
      </c>
      <c r="U2704" s="21" t="s">
        <v>18</v>
      </c>
      <c r="V2704" s="21" t="str">
        <f>VLOOKUP(P2704,'Customer List'!B:C,2,)</f>
        <v>Banglore</v>
      </c>
      <c r="W2704" s="38"/>
      <c r="X2704" s="30">
        <v>45922</v>
      </c>
      <c r="Y2704" s="21">
        <f t="shared" si="282"/>
        <v>2</v>
      </c>
      <c r="Z2704" s="21" t="str">
        <f t="shared" si="283"/>
        <v>Saturday</v>
      </c>
      <c r="AA2704" s="21" t="str">
        <f t="shared" si="284"/>
        <v>Monday</v>
      </c>
      <c r="AB2704" s="21" t="str">
        <f>VLOOKUP(U2704,'Currency Sheet'!A:C,3,)</f>
        <v>DOLLAR</v>
      </c>
      <c r="AC2704" s="42" t="str">
        <f>VLOOKUP(P2704,'Customer List'!B:D,3,)</f>
        <v>OutStation</v>
      </c>
    </row>
    <row r="2705" spans="1:29" x14ac:dyDescent="0.25">
      <c r="A2705" s="21">
        <v>2704</v>
      </c>
      <c r="B2705" s="21" t="s">
        <v>3418</v>
      </c>
      <c r="C2705" s="30">
        <v>45905</v>
      </c>
      <c r="D2705" s="30">
        <v>45910</v>
      </c>
      <c r="E2705" s="47">
        <v>246.4</v>
      </c>
      <c r="F2705" s="47">
        <f t="shared" si="279"/>
        <v>21683.200000000001</v>
      </c>
      <c r="G2705" s="48">
        <f t="shared" si="280"/>
        <v>21683.200000000001</v>
      </c>
      <c r="H2705" s="21">
        <v>769404</v>
      </c>
      <c r="I2705" s="21" t="s">
        <v>4032</v>
      </c>
      <c r="J2705" s="21">
        <v>1</v>
      </c>
      <c r="K2705" s="21">
        <v>1</v>
      </c>
      <c r="L2705" s="21">
        <f t="shared" si="281"/>
        <v>0</v>
      </c>
      <c r="M2705" s="21" t="s">
        <v>3515</v>
      </c>
      <c r="N2705" s="30">
        <v>45913</v>
      </c>
      <c r="O2705" s="48">
        <v>26737.919999999998</v>
      </c>
      <c r="P2705" s="21" t="s">
        <v>276</v>
      </c>
      <c r="Q2705" s="21">
        <v>58155615501</v>
      </c>
      <c r="R2705" s="21" t="s">
        <v>40</v>
      </c>
      <c r="S2705" s="3">
        <v>-20</v>
      </c>
      <c r="T2705" s="37"/>
      <c r="U2705" s="21" t="s">
        <v>18</v>
      </c>
      <c r="V2705" s="21" t="str">
        <f>VLOOKUP(P2705,'Customer List'!B:C,2,)</f>
        <v>Pune</v>
      </c>
      <c r="W2705" s="38"/>
      <c r="X2705" s="30">
        <v>45915</v>
      </c>
      <c r="Y2705" s="21">
        <f t="shared" si="282"/>
        <v>2</v>
      </c>
      <c r="Z2705" s="21" t="str">
        <f t="shared" si="283"/>
        <v>Saturday</v>
      </c>
      <c r="AA2705" s="21" t="str">
        <f t="shared" si="284"/>
        <v>Monday</v>
      </c>
      <c r="AB2705" s="21" t="str">
        <f>VLOOKUP(U2705,'Currency Sheet'!A:C,3,)</f>
        <v>DOLLAR</v>
      </c>
      <c r="AC2705" s="42" t="str">
        <f>VLOOKUP(P2705,'Customer List'!B:D,3,)</f>
        <v>OutStation</v>
      </c>
    </row>
    <row r="2706" spans="1:29" x14ac:dyDescent="0.25">
      <c r="A2706" s="21">
        <v>2705</v>
      </c>
      <c r="B2706" s="21" t="s">
        <v>3418</v>
      </c>
      <c r="C2706" s="30">
        <v>45905</v>
      </c>
      <c r="D2706" s="30">
        <v>45910</v>
      </c>
      <c r="E2706" s="47">
        <v>389.2</v>
      </c>
      <c r="F2706" s="47">
        <f t="shared" si="279"/>
        <v>34249.599999999999</v>
      </c>
      <c r="G2706" s="48">
        <f t="shared" si="280"/>
        <v>34249.599999999999</v>
      </c>
      <c r="H2706" s="21">
        <v>902602</v>
      </c>
      <c r="I2706" s="21" t="s">
        <v>4033</v>
      </c>
      <c r="J2706" s="21">
        <v>1</v>
      </c>
      <c r="K2706" s="21">
        <v>1</v>
      </c>
      <c r="L2706" s="21">
        <f t="shared" si="281"/>
        <v>0</v>
      </c>
      <c r="M2706" s="21" t="s">
        <v>3504</v>
      </c>
      <c r="N2706" s="30">
        <v>45913</v>
      </c>
      <c r="O2706" s="48">
        <v>62049.599999999999</v>
      </c>
      <c r="P2706" s="21" t="s">
        <v>211</v>
      </c>
      <c r="Q2706" s="21">
        <v>58155613880</v>
      </c>
      <c r="R2706" s="21" t="s">
        <v>40</v>
      </c>
      <c r="S2706" s="3">
        <v>4</v>
      </c>
      <c r="T2706" s="37"/>
      <c r="U2706" s="21" t="s">
        <v>18</v>
      </c>
      <c r="V2706" s="21" t="str">
        <f>VLOOKUP(P2706,'Customer List'!B:C,2,)</f>
        <v>Banglore</v>
      </c>
      <c r="W2706" s="38"/>
      <c r="X2706" s="30">
        <v>45915</v>
      </c>
      <c r="Y2706" s="21">
        <f t="shared" si="282"/>
        <v>2</v>
      </c>
      <c r="Z2706" s="21" t="str">
        <f t="shared" si="283"/>
        <v>Saturday</v>
      </c>
      <c r="AA2706" s="21" t="str">
        <f t="shared" si="284"/>
        <v>Monday</v>
      </c>
      <c r="AB2706" s="21" t="str">
        <f>VLOOKUP(U2706,'Currency Sheet'!A:C,3,)</f>
        <v>DOLLAR</v>
      </c>
      <c r="AC2706" s="42" t="str">
        <f>VLOOKUP(P2706,'Customer List'!B:D,3,)</f>
        <v>OutStation</v>
      </c>
    </row>
    <row r="2707" spans="1:29" x14ac:dyDescent="0.25">
      <c r="A2707" s="21">
        <v>2706</v>
      </c>
      <c r="B2707" s="21" t="s">
        <v>3418</v>
      </c>
      <c r="C2707" s="30">
        <v>45905</v>
      </c>
      <c r="D2707" s="30">
        <v>45910</v>
      </c>
      <c r="E2707" s="47">
        <v>93.1</v>
      </c>
      <c r="F2707" s="47">
        <f t="shared" si="279"/>
        <v>8192.7999999999993</v>
      </c>
      <c r="G2707" s="48">
        <f t="shared" si="280"/>
        <v>8192.7999999999993</v>
      </c>
      <c r="H2707" s="21">
        <v>926506</v>
      </c>
      <c r="I2707" s="21" t="s">
        <v>4034</v>
      </c>
      <c r="J2707" s="21">
        <v>1</v>
      </c>
      <c r="K2707" s="21">
        <v>1</v>
      </c>
      <c r="L2707" s="21">
        <f t="shared" si="281"/>
        <v>0</v>
      </c>
      <c r="M2707" s="21" t="s">
        <v>3436</v>
      </c>
      <c r="N2707" s="30">
        <v>45911</v>
      </c>
      <c r="O2707" s="48">
        <v>12768</v>
      </c>
      <c r="P2707" s="21" t="s">
        <v>208</v>
      </c>
      <c r="Q2707" s="21" t="s">
        <v>1127</v>
      </c>
      <c r="R2707" s="21" t="s">
        <v>1127</v>
      </c>
      <c r="S2707" s="3">
        <v>4</v>
      </c>
      <c r="T2707" s="37"/>
      <c r="U2707" s="21" t="s">
        <v>18</v>
      </c>
      <c r="V2707" s="21" t="str">
        <f>VLOOKUP(P2707,'Customer List'!B:C,2,)</f>
        <v>Delhi</v>
      </c>
      <c r="W2707" s="38"/>
      <c r="X2707" s="30">
        <f>IF(OR(R2707 = "PRIYANKA MADAM", R2707 = "DEEPAK", R2707 = "PORTER"),N2707,"")</f>
        <v>45911</v>
      </c>
      <c r="Y2707" s="21">
        <f t="shared" si="282"/>
        <v>0</v>
      </c>
      <c r="Z2707" s="21" t="str">
        <f t="shared" si="283"/>
        <v>Thursday</v>
      </c>
      <c r="AA2707" s="21" t="str">
        <f t="shared" si="284"/>
        <v>Thursday</v>
      </c>
      <c r="AB2707" s="21" t="str">
        <f>VLOOKUP(U2707,'Currency Sheet'!A:C,3,)</f>
        <v>DOLLAR</v>
      </c>
      <c r="AC2707" s="42" t="str">
        <f>VLOOKUP(P2707,'Customer List'!B:D,3,)</f>
        <v>Local</v>
      </c>
    </row>
    <row r="2708" spans="1:29" x14ac:dyDescent="0.25">
      <c r="A2708" s="21">
        <v>2707</v>
      </c>
      <c r="B2708" s="21" t="s">
        <v>1950</v>
      </c>
      <c r="C2708" s="30" t="s">
        <v>13</v>
      </c>
      <c r="D2708" s="30">
        <v>45911</v>
      </c>
      <c r="E2708" s="47">
        <v>25.2</v>
      </c>
      <c r="F2708" s="47">
        <f t="shared" si="279"/>
        <v>2217.6</v>
      </c>
      <c r="G2708" s="48">
        <f t="shared" si="280"/>
        <v>4435.2</v>
      </c>
      <c r="H2708" s="21">
        <v>421101</v>
      </c>
      <c r="I2708" s="21" t="s">
        <v>4342</v>
      </c>
      <c r="J2708" s="21">
        <v>2</v>
      </c>
      <c r="K2708" s="21"/>
      <c r="L2708" s="21">
        <f t="shared" si="281"/>
        <v>2</v>
      </c>
      <c r="M2708" s="21"/>
      <c r="N2708" s="30"/>
      <c r="O2708" s="48"/>
      <c r="P2708" s="21" t="s">
        <v>1145</v>
      </c>
      <c r="Q2708" s="21"/>
      <c r="R2708" s="21"/>
      <c r="S2708" s="3">
        <v>4</v>
      </c>
      <c r="T2708" s="37"/>
      <c r="U2708" s="21" t="s">
        <v>18</v>
      </c>
      <c r="V2708" s="21" t="str">
        <f>VLOOKUP(P2708,'Customer List'!B:C,2,)</f>
        <v>STOCK</v>
      </c>
      <c r="W2708" s="38" t="s">
        <v>1145</v>
      </c>
      <c r="X2708" s="30" t="str">
        <f>IF(OR(R2708 = "PRIYANKA MADAM", R2708 = "DEEPAK", R2708 = "PORTER"),N2708,"")</f>
        <v/>
      </c>
      <c r="Y2708" s="21" t="str">
        <f t="shared" si="282"/>
        <v/>
      </c>
      <c r="Z2708" s="21" t="str">
        <f t="shared" si="283"/>
        <v/>
      </c>
      <c r="AA2708" s="21" t="str">
        <f t="shared" si="284"/>
        <v/>
      </c>
      <c r="AB2708" s="21" t="str">
        <f>VLOOKUP(U2708,'Currency Sheet'!A:C,3,)</f>
        <v>DOLLAR</v>
      </c>
      <c r="AC2708" s="42" t="str">
        <f>VLOOKUP(P2708,'Customer List'!B:D,3,)</f>
        <v>STOCK</v>
      </c>
    </row>
    <row r="2709" spans="1:29" x14ac:dyDescent="0.25">
      <c r="A2709" s="21">
        <v>2707</v>
      </c>
      <c r="B2709" s="21" t="s">
        <v>1950</v>
      </c>
      <c r="C2709" s="30" t="s">
        <v>13</v>
      </c>
      <c r="D2709" s="30">
        <v>45911</v>
      </c>
      <c r="E2709" s="47">
        <v>25.2</v>
      </c>
      <c r="F2709" s="47">
        <f t="shared" ref="F2709" si="285">IF(AB2709="DOLLAR",E2709*88,E2709)</f>
        <v>2217.6</v>
      </c>
      <c r="G2709" s="48">
        <f t="shared" ref="G2709" si="286">F2709*J2709</f>
        <v>2217.6</v>
      </c>
      <c r="H2709" s="21">
        <v>421101</v>
      </c>
      <c r="I2709" s="21" t="s">
        <v>4342</v>
      </c>
      <c r="J2709" s="21">
        <v>1</v>
      </c>
      <c r="K2709" s="21">
        <v>1</v>
      </c>
      <c r="L2709" s="21">
        <f t="shared" ref="L2709" si="287">J2709-K2709</f>
        <v>0</v>
      </c>
      <c r="M2709" s="21" t="s">
        <v>6682</v>
      </c>
      <c r="N2709" s="30">
        <v>46006</v>
      </c>
      <c r="O2709" s="48">
        <v>0</v>
      </c>
      <c r="P2709" s="21" t="s">
        <v>16</v>
      </c>
      <c r="Q2709" s="21" t="s">
        <v>5959</v>
      </c>
      <c r="R2709" s="21" t="s">
        <v>6091</v>
      </c>
      <c r="S2709" s="3">
        <v>4</v>
      </c>
      <c r="T2709" s="37" t="s">
        <v>6683</v>
      </c>
      <c r="U2709" s="21" t="s">
        <v>18</v>
      </c>
      <c r="V2709" s="21" t="str">
        <f>VLOOKUP(P2709,'Customer List'!B:C,2,)</f>
        <v>Delhi</v>
      </c>
      <c r="W2709" s="38" t="s">
        <v>1145</v>
      </c>
      <c r="X2709" s="30">
        <f>IF(OR(R2709 = "PRIYANKA MADAM", R2709 = "DEEPAK", R2709 = "PORTER"),N2709,"")</f>
        <v>46006</v>
      </c>
      <c r="Y2709" s="21">
        <f t="shared" ref="Y2709" si="288">IF(X2709="", "", X2709-N2709)</f>
        <v>0</v>
      </c>
      <c r="Z2709" s="21" t="str">
        <f t="shared" ref="Z2709" si="289">IF(N2709="", "", TEXT(N2709, "dddd"))</f>
        <v>Monday</v>
      </c>
      <c r="AA2709" s="21" t="str">
        <f t="shared" ref="AA2709" si="290">IF(X2709="", "", TEXT(X2709, "dddd"))</f>
        <v>Monday</v>
      </c>
      <c r="AB2709" s="21" t="str">
        <f>VLOOKUP(U2709,'Currency Sheet'!A:C,3,)</f>
        <v>DOLLAR</v>
      </c>
      <c r="AC2709" s="42" t="str">
        <f>VLOOKUP(P2709,'Customer List'!B:D,3,)</f>
        <v>Local</v>
      </c>
    </row>
    <row r="2710" spans="1:29" x14ac:dyDescent="0.25">
      <c r="A2710" s="21">
        <v>2708</v>
      </c>
      <c r="B2710" s="21" t="s">
        <v>1950</v>
      </c>
      <c r="C2710" s="30" t="s">
        <v>13</v>
      </c>
      <c r="D2710" s="30">
        <v>45911</v>
      </c>
      <c r="E2710" s="47">
        <v>141</v>
      </c>
      <c r="F2710" s="47">
        <f t="shared" si="279"/>
        <v>12408</v>
      </c>
      <c r="G2710" s="48">
        <f t="shared" si="280"/>
        <v>12408</v>
      </c>
      <c r="H2710" s="21">
        <v>424602</v>
      </c>
      <c r="I2710" s="21" t="s">
        <v>3895</v>
      </c>
      <c r="J2710" s="21">
        <v>1</v>
      </c>
      <c r="K2710" s="21">
        <v>1</v>
      </c>
      <c r="L2710" s="21">
        <f t="shared" si="281"/>
        <v>0</v>
      </c>
      <c r="M2710" s="21" t="s">
        <v>5666</v>
      </c>
      <c r="N2710" s="30">
        <v>45962</v>
      </c>
      <c r="O2710" s="48">
        <v>25376</v>
      </c>
      <c r="P2710" s="21" t="s">
        <v>2477</v>
      </c>
      <c r="Q2710" s="21">
        <v>58157688713</v>
      </c>
      <c r="R2710" s="21" t="s">
        <v>40</v>
      </c>
      <c r="S2710" s="3">
        <v>4</v>
      </c>
      <c r="T2710" s="37"/>
      <c r="U2710" s="21" t="s">
        <v>18</v>
      </c>
      <c r="V2710" s="21" t="str">
        <f>VLOOKUP(P2710,'Customer List'!B:C,2,)</f>
        <v>Banglore</v>
      </c>
      <c r="W2710" s="38"/>
      <c r="X2710" s="30">
        <v>45964</v>
      </c>
      <c r="Y2710" s="21">
        <f t="shared" si="282"/>
        <v>2</v>
      </c>
      <c r="Z2710" s="21" t="str">
        <f t="shared" si="283"/>
        <v>Saturday</v>
      </c>
      <c r="AA2710" s="21" t="str">
        <f t="shared" si="284"/>
        <v>Monday</v>
      </c>
      <c r="AB2710" s="21" t="str">
        <f>VLOOKUP(U2710,'Currency Sheet'!A:C,3,)</f>
        <v>DOLLAR</v>
      </c>
      <c r="AC2710" s="42" t="str">
        <f>VLOOKUP(P2710,'Customer List'!B:D,3,)</f>
        <v>OutStation</v>
      </c>
    </row>
    <row r="2711" spans="1:29" x14ac:dyDescent="0.25">
      <c r="A2711" s="21">
        <v>2709</v>
      </c>
      <c r="B2711" s="21" t="s">
        <v>1950</v>
      </c>
      <c r="C2711" s="30" t="s">
        <v>13</v>
      </c>
      <c r="D2711" s="30">
        <v>45911</v>
      </c>
      <c r="E2711" s="47">
        <v>45.5</v>
      </c>
      <c r="F2711" s="47">
        <f t="shared" si="279"/>
        <v>4004</v>
      </c>
      <c r="G2711" s="48">
        <f t="shared" si="280"/>
        <v>8008</v>
      </c>
      <c r="H2711" s="21">
        <v>420301</v>
      </c>
      <c r="I2711" s="21" t="s">
        <v>2883</v>
      </c>
      <c r="J2711" s="21">
        <v>2</v>
      </c>
      <c r="K2711" s="21">
        <v>2</v>
      </c>
      <c r="L2711" s="21">
        <f t="shared" si="281"/>
        <v>0</v>
      </c>
      <c r="M2711" s="21" t="s">
        <v>3702</v>
      </c>
      <c r="N2711" s="30">
        <v>45924</v>
      </c>
      <c r="O2711" s="48">
        <v>13299</v>
      </c>
      <c r="P2711" s="21" t="s">
        <v>623</v>
      </c>
      <c r="Q2711" s="21" t="s">
        <v>636</v>
      </c>
      <c r="R2711" s="21" t="s">
        <v>637</v>
      </c>
      <c r="S2711" s="3">
        <v>4</v>
      </c>
      <c r="T2711" s="37"/>
      <c r="U2711" s="21" t="s">
        <v>18</v>
      </c>
      <c r="V2711" s="21" t="str">
        <f>VLOOKUP(P2711,'Customer List'!B:C,2,)</f>
        <v>Delhi</v>
      </c>
      <c r="W2711" s="38"/>
      <c r="X2711" s="30">
        <f>IF(OR(R2711 = "PRIYANKA MADAM", R2711 = "DEEPAK", R2711 = "PORTER"),N2711,"")</f>
        <v>45924</v>
      </c>
      <c r="Y2711" s="21">
        <f t="shared" si="282"/>
        <v>0</v>
      </c>
      <c r="Z2711" s="21" t="str">
        <f t="shared" si="283"/>
        <v>Wednesday</v>
      </c>
      <c r="AA2711" s="21" t="str">
        <f t="shared" si="284"/>
        <v>Wednesday</v>
      </c>
      <c r="AB2711" s="21" t="str">
        <f>VLOOKUP(U2711,'Currency Sheet'!A:C,3,)</f>
        <v>DOLLAR</v>
      </c>
      <c r="AC2711" s="42" t="str">
        <f>VLOOKUP(P2711,'Customer List'!B:D,3,)</f>
        <v>Local</v>
      </c>
    </row>
    <row r="2712" spans="1:29" x14ac:dyDescent="0.25">
      <c r="A2712" s="21">
        <v>2710</v>
      </c>
      <c r="B2712" s="21" t="s">
        <v>1950</v>
      </c>
      <c r="C2712" s="30" t="s">
        <v>13</v>
      </c>
      <c r="D2712" s="30">
        <v>45911</v>
      </c>
      <c r="E2712" s="47">
        <v>38.35</v>
      </c>
      <c r="F2712" s="47">
        <f t="shared" si="279"/>
        <v>3374.8</v>
      </c>
      <c r="G2712" s="48">
        <f t="shared" si="280"/>
        <v>3374.8</v>
      </c>
      <c r="H2712" s="21">
        <v>420801</v>
      </c>
      <c r="I2712" s="21" t="s">
        <v>1242</v>
      </c>
      <c r="J2712" s="21">
        <v>1</v>
      </c>
      <c r="K2712" s="21">
        <v>1</v>
      </c>
      <c r="L2712" s="21">
        <f t="shared" si="281"/>
        <v>0</v>
      </c>
      <c r="M2712" s="21" t="s">
        <v>4672</v>
      </c>
      <c r="N2712" s="30">
        <v>45933</v>
      </c>
      <c r="O2712" s="48">
        <v>0</v>
      </c>
      <c r="P2712" s="21" t="s">
        <v>16</v>
      </c>
      <c r="Q2712" s="21" t="s">
        <v>636</v>
      </c>
      <c r="R2712" s="21" t="s">
        <v>637</v>
      </c>
      <c r="S2712" s="3">
        <v>4</v>
      </c>
      <c r="T2712" s="37"/>
      <c r="U2712" s="21" t="s">
        <v>18</v>
      </c>
      <c r="V2712" s="21" t="str">
        <f>VLOOKUP(P2712,'Customer List'!B:C,2,)</f>
        <v>Delhi</v>
      </c>
      <c r="W2712" s="38"/>
      <c r="X2712" s="30">
        <f>IF(OR(R2712 = "PRIYANKA MADAM", R2712 = "DEEPAK", R2712 = "PORTER"),N2712,"")</f>
        <v>45933</v>
      </c>
      <c r="Y2712" s="21">
        <f t="shared" si="282"/>
        <v>0</v>
      </c>
      <c r="Z2712" s="21" t="str">
        <f t="shared" si="283"/>
        <v>Friday</v>
      </c>
      <c r="AA2712" s="21" t="str">
        <f t="shared" si="284"/>
        <v>Friday</v>
      </c>
      <c r="AB2712" s="21" t="str">
        <f>VLOOKUP(U2712,'Currency Sheet'!A:C,3,)</f>
        <v>DOLLAR</v>
      </c>
      <c r="AC2712" s="42" t="str">
        <f>VLOOKUP(P2712,'Customer List'!B:D,3,)</f>
        <v>Local</v>
      </c>
    </row>
    <row r="2713" spans="1:29" x14ac:dyDescent="0.25">
      <c r="A2713" s="21">
        <v>2711</v>
      </c>
      <c r="B2713" s="21" t="s">
        <v>1950</v>
      </c>
      <c r="C2713" s="30" t="s">
        <v>13</v>
      </c>
      <c r="D2713" s="30">
        <v>45911</v>
      </c>
      <c r="E2713" s="47">
        <v>38.35</v>
      </c>
      <c r="F2713" s="47">
        <f t="shared" si="279"/>
        <v>3374.8</v>
      </c>
      <c r="G2713" s="48">
        <f t="shared" si="280"/>
        <v>3374.8</v>
      </c>
      <c r="H2713" s="21">
        <v>420801</v>
      </c>
      <c r="I2713" s="21" t="s">
        <v>1242</v>
      </c>
      <c r="J2713" s="21">
        <v>1</v>
      </c>
      <c r="K2713" s="21">
        <v>1</v>
      </c>
      <c r="L2713" s="21">
        <f t="shared" si="281"/>
        <v>0</v>
      </c>
      <c r="M2713" s="21" t="s">
        <v>5308</v>
      </c>
      <c r="N2713" s="30">
        <v>45955</v>
      </c>
      <c r="O2713" s="48">
        <v>6584.4</v>
      </c>
      <c r="P2713" s="21" t="s">
        <v>2355</v>
      </c>
      <c r="Q2713" s="54">
        <v>58157406311</v>
      </c>
      <c r="R2713" s="21" t="s">
        <v>40</v>
      </c>
      <c r="S2713" s="3">
        <v>4</v>
      </c>
      <c r="T2713" s="37"/>
      <c r="U2713" s="21" t="s">
        <v>18</v>
      </c>
      <c r="V2713" s="21" t="str">
        <f>VLOOKUP(P2713,'Customer List'!B:C,2,)</f>
        <v>Pune</v>
      </c>
      <c r="W2713" s="38"/>
      <c r="X2713" s="30">
        <v>45957</v>
      </c>
      <c r="Y2713" s="21">
        <f t="shared" si="282"/>
        <v>2</v>
      </c>
      <c r="Z2713" s="21" t="str">
        <f t="shared" si="283"/>
        <v>Saturday</v>
      </c>
      <c r="AA2713" s="21" t="str">
        <f t="shared" si="284"/>
        <v>Monday</v>
      </c>
      <c r="AB2713" s="21" t="str">
        <f>VLOOKUP(U2713,'Currency Sheet'!A:C,3,)</f>
        <v>DOLLAR</v>
      </c>
      <c r="AC2713" s="42" t="str">
        <f>VLOOKUP(P2713,'Customer List'!B:D,3,)</f>
        <v>OutStation</v>
      </c>
    </row>
    <row r="2714" spans="1:29" x14ac:dyDescent="0.25">
      <c r="A2714" s="21">
        <v>2712</v>
      </c>
      <c r="B2714" s="21">
        <v>338804</v>
      </c>
      <c r="C2714" s="30">
        <v>45905</v>
      </c>
      <c r="D2714" s="30">
        <v>45911</v>
      </c>
      <c r="E2714" s="47">
        <v>72</v>
      </c>
      <c r="F2714" s="47">
        <f t="shared" si="279"/>
        <v>6336</v>
      </c>
      <c r="G2714" s="48">
        <f t="shared" si="280"/>
        <v>12672</v>
      </c>
      <c r="H2714" s="21" t="s">
        <v>3448</v>
      </c>
      <c r="I2714" s="21"/>
      <c r="J2714" s="21">
        <v>2</v>
      </c>
      <c r="K2714" s="21">
        <v>2</v>
      </c>
      <c r="L2714" s="21">
        <f t="shared" si="281"/>
        <v>0</v>
      </c>
      <c r="M2714" s="21" t="s">
        <v>3550</v>
      </c>
      <c r="N2714" s="30">
        <v>45916</v>
      </c>
      <c r="O2714" s="48">
        <v>10416</v>
      </c>
      <c r="P2714" s="21" t="s">
        <v>633</v>
      </c>
      <c r="Q2714" s="21" t="s">
        <v>636</v>
      </c>
      <c r="R2714" s="21" t="s">
        <v>723</v>
      </c>
      <c r="S2714" s="3" t="s">
        <v>299</v>
      </c>
      <c r="T2714" s="37"/>
      <c r="U2714" s="21" t="s">
        <v>511</v>
      </c>
      <c r="V2714" s="21" t="str">
        <f>VLOOKUP(P2714,'Customer List'!B:C,2,)</f>
        <v>Manesar</v>
      </c>
      <c r="W2714" s="38"/>
      <c r="X2714" s="30">
        <f>IF(OR(R2714 = "PRIYANKA MADAM", R2714 = "DEEPAK", R2714 = "PORTER"),N2714,"")</f>
        <v>45916</v>
      </c>
      <c r="Y2714" s="21">
        <f t="shared" si="282"/>
        <v>0</v>
      </c>
      <c r="Z2714" s="21" t="str">
        <f t="shared" si="283"/>
        <v>Tuesday</v>
      </c>
      <c r="AA2714" s="21" t="str">
        <f t="shared" si="284"/>
        <v>Tuesday</v>
      </c>
      <c r="AB2714" s="21" t="str">
        <f>VLOOKUP(U2714,'Currency Sheet'!A:C,3,)</f>
        <v>DOLLAR</v>
      </c>
      <c r="AC2714" s="42" t="str">
        <f>VLOOKUP(P2714,'Customer List'!B:D,3,)</f>
        <v>Local</v>
      </c>
    </row>
    <row r="2715" spans="1:29" x14ac:dyDescent="0.25">
      <c r="A2715" s="21">
        <v>2713</v>
      </c>
      <c r="B2715" s="21">
        <v>338804</v>
      </c>
      <c r="C2715" s="30">
        <v>45905</v>
      </c>
      <c r="D2715" s="30">
        <v>45911</v>
      </c>
      <c r="E2715" s="47">
        <v>146.25</v>
      </c>
      <c r="F2715" s="47">
        <f t="shared" si="279"/>
        <v>12870</v>
      </c>
      <c r="G2715" s="48">
        <f t="shared" si="280"/>
        <v>12870</v>
      </c>
      <c r="H2715" s="21" t="s">
        <v>3449</v>
      </c>
      <c r="I2715" s="21"/>
      <c r="J2715" s="21">
        <v>1</v>
      </c>
      <c r="K2715" s="21">
        <v>1</v>
      </c>
      <c r="L2715" s="21">
        <f t="shared" si="281"/>
        <v>0</v>
      </c>
      <c r="M2715" s="21" t="s">
        <v>3537</v>
      </c>
      <c r="N2715" s="30">
        <v>45915</v>
      </c>
      <c r="O2715" s="48">
        <v>21762</v>
      </c>
      <c r="P2715" s="21" t="s">
        <v>49</v>
      </c>
      <c r="Q2715" s="21" t="s">
        <v>636</v>
      </c>
      <c r="R2715" s="21" t="s">
        <v>637</v>
      </c>
      <c r="S2715" s="3">
        <v>4</v>
      </c>
      <c r="T2715" s="37"/>
      <c r="U2715" s="21" t="s">
        <v>511</v>
      </c>
      <c r="V2715" s="21" t="str">
        <f>VLOOKUP(P2715,'Customer List'!B:C,2,)</f>
        <v>Delhi</v>
      </c>
      <c r="W2715" s="38"/>
      <c r="X2715" s="30">
        <f>IF(OR(R2715 = "PRIYANKA MADAM", R2715 = "DEEPAK", R2715 = "PORTER"),N2715,"")</f>
        <v>45915</v>
      </c>
      <c r="Y2715" s="21">
        <f t="shared" si="282"/>
        <v>0</v>
      </c>
      <c r="Z2715" s="21" t="str">
        <f t="shared" si="283"/>
        <v>Monday</v>
      </c>
      <c r="AA2715" s="21" t="str">
        <f t="shared" si="284"/>
        <v>Monday</v>
      </c>
      <c r="AB2715" s="21" t="str">
        <f>VLOOKUP(U2715,'Currency Sheet'!A:C,3,)</f>
        <v>DOLLAR</v>
      </c>
      <c r="AC2715" s="42" t="str">
        <f>VLOOKUP(P2715,'Customer List'!B:D,3,)</f>
        <v>Local</v>
      </c>
    </row>
    <row r="2716" spans="1:29" x14ac:dyDescent="0.25">
      <c r="A2716" s="21">
        <v>2714</v>
      </c>
      <c r="B2716" s="21" t="s">
        <v>3446</v>
      </c>
      <c r="C2716" s="30">
        <v>45904</v>
      </c>
      <c r="D2716" s="30">
        <v>45911</v>
      </c>
      <c r="E2716" s="47">
        <v>10248</v>
      </c>
      <c r="F2716" s="47">
        <f t="shared" si="279"/>
        <v>10248</v>
      </c>
      <c r="G2716" s="48">
        <f t="shared" si="280"/>
        <v>10248</v>
      </c>
      <c r="H2716" s="21" t="s">
        <v>3444</v>
      </c>
      <c r="I2716" s="21"/>
      <c r="J2716" s="21">
        <v>1</v>
      </c>
      <c r="K2716" s="21">
        <v>1</v>
      </c>
      <c r="L2716" s="21">
        <f t="shared" si="281"/>
        <v>0</v>
      </c>
      <c r="M2716" s="21" t="s">
        <v>3519</v>
      </c>
      <c r="N2716" s="30">
        <v>45913</v>
      </c>
      <c r="O2716" s="48">
        <v>17526.32</v>
      </c>
      <c r="P2716" s="21" t="s">
        <v>460</v>
      </c>
      <c r="Q2716" s="21">
        <v>58155620121</v>
      </c>
      <c r="R2716" s="21" t="s">
        <v>40</v>
      </c>
      <c r="S2716" s="3">
        <v>-20</v>
      </c>
      <c r="T2716" s="37"/>
      <c r="U2716" s="21" t="s">
        <v>3447</v>
      </c>
      <c r="V2716" s="21" t="str">
        <f>VLOOKUP(P2716,'Customer List'!B:C,2,)</f>
        <v>Hyderabad</v>
      </c>
      <c r="W2716" s="38"/>
      <c r="X2716" s="30">
        <v>45915</v>
      </c>
      <c r="Y2716" s="21">
        <f t="shared" si="282"/>
        <v>2</v>
      </c>
      <c r="Z2716" s="21" t="str">
        <f t="shared" si="283"/>
        <v>Saturday</v>
      </c>
      <c r="AA2716" s="21" t="str">
        <f t="shared" si="284"/>
        <v>Monday</v>
      </c>
      <c r="AB2716" s="21" t="str">
        <f>VLOOKUP(U2716,'Currency Sheet'!A:C,3,)</f>
        <v>INR</v>
      </c>
      <c r="AC2716" s="42" t="str">
        <f>VLOOKUP(P2716,'Customer List'!B:D,3,)</f>
        <v>OutStation</v>
      </c>
    </row>
    <row r="2717" spans="1:29" x14ac:dyDescent="0.25">
      <c r="A2717" s="21">
        <v>2715</v>
      </c>
      <c r="B2717" s="21" t="s">
        <v>3446</v>
      </c>
      <c r="C2717" s="30">
        <v>45904</v>
      </c>
      <c r="D2717" s="30">
        <v>45911</v>
      </c>
      <c r="E2717" s="47">
        <v>15540</v>
      </c>
      <c r="F2717" s="47">
        <f t="shared" si="279"/>
        <v>15540</v>
      </c>
      <c r="G2717" s="48">
        <f t="shared" si="280"/>
        <v>15540</v>
      </c>
      <c r="H2717" s="21" t="s">
        <v>3445</v>
      </c>
      <c r="I2717" s="21"/>
      <c r="J2717" s="21">
        <v>1</v>
      </c>
      <c r="K2717" s="21">
        <v>1</v>
      </c>
      <c r="L2717" s="21">
        <f t="shared" si="281"/>
        <v>0</v>
      </c>
      <c r="M2717" s="21" t="s">
        <v>3519</v>
      </c>
      <c r="N2717" s="30">
        <v>45913</v>
      </c>
      <c r="O2717" s="48">
        <v>1157.9000000000001</v>
      </c>
      <c r="P2717" s="21" t="s">
        <v>460</v>
      </c>
      <c r="Q2717" s="21">
        <v>58155620121</v>
      </c>
      <c r="R2717" s="21" t="s">
        <v>40</v>
      </c>
      <c r="S2717" s="3">
        <v>-20</v>
      </c>
      <c r="T2717" s="37"/>
      <c r="U2717" s="21" t="s">
        <v>3447</v>
      </c>
      <c r="V2717" s="21" t="str">
        <f>VLOOKUP(P2717,'Customer List'!B:C,2,)</f>
        <v>Hyderabad</v>
      </c>
      <c r="W2717" s="38"/>
      <c r="X2717" s="30">
        <v>45915</v>
      </c>
      <c r="Y2717" s="21">
        <f t="shared" si="282"/>
        <v>2</v>
      </c>
      <c r="Z2717" s="21" t="str">
        <f t="shared" si="283"/>
        <v>Saturday</v>
      </c>
      <c r="AA2717" s="21" t="str">
        <f t="shared" si="284"/>
        <v>Monday</v>
      </c>
      <c r="AB2717" s="21" t="str">
        <f>VLOOKUP(U2717,'Currency Sheet'!A:C,3,)</f>
        <v>INR</v>
      </c>
      <c r="AC2717" s="42" t="str">
        <f>VLOOKUP(P2717,'Customer List'!B:D,3,)</f>
        <v>OutStation</v>
      </c>
    </row>
    <row r="2718" spans="1:29" x14ac:dyDescent="0.25">
      <c r="A2718" s="21">
        <v>2716</v>
      </c>
      <c r="B2718" s="21">
        <v>178586</v>
      </c>
      <c r="C2718" s="30">
        <v>45909</v>
      </c>
      <c r="D2718" s="30">
        <v>45912</v>
      </c>
      <c r="E2718" s="47">
        <v>492</v>
      </c>
      <c r="F2718" s="47">
        <f t="shared" si="279"/>
        <v>43296</v>
      </c>
      <c r="G2718" s="48">
        <f t="shared" si="280"/>
        <v>43296</v>
      </c>
      <c r="H2718" s="21" t="s">
        <v>3468</v>
      </c>
      <c r="I2718" s="21" t="s">
        <v>4158</v>
      </c>
      <c r="J2718" s="21">
        <v>1</v>
      </c>
      <c r="K2718" s="21">
        <v>1</v>
      </c>
      <c r="L2718" s="21">
        <f t="shared" si="281"/>
        <v>0</v>
      </c>
      <c r="M2718" s="21" t="s">
        <v>3523</v>
      </c>
      <c r="N2718" s="30">
        <v>45913</v>
      </c>
      <c r="O2718" s="48">
        <v>12642</v>
      </c>
      <c r="P2718" s="21" t="s">
        <v>460</v>
      </c>
      <c r="Q2718" s="21">
        <v>58155620121</v>
      </c>
      <c r="R2718" s="21" t="s">
        <v>40</v>
      </c>
      <c r="S2718" s="3">
        <v>4</v>
      </c>
      <c r="T2718" s="37"/>
      <c r="U2718" s="21" t="s">
        <v>423</v>
      </c>
      <c r="V2718" s="21" t="str">
        <f>VLOOKUP(P2718,'Customer List'!B:C,2,)</f>
        <v>Hyderabad</v>
      </c>
      <c r="W2718" s="38"/>
      <c r="X2718" s="30">
        <v>45915</v>
      </c>
      <c r="Y2718" s="21">
        <f t="shared" si="282"/>
        <v>2</v>
      </c>
      <c r="Z2718" s="21" t="str">
        <f t="shared" si="283"/>
        <v>Saturday</v>
      </c>
      <c r="AA2718" s="21" t="str">
        <f t="shared" si="284"/>
        <v>Monday</v>
      </c>
      <c r="AB2718" s="21" t="str">
        <f>VLOOKUP(U2718,'Currency Sheet'!A:C,3,)</f>
        <v>DOLLAR</v>
      </c>
      <c r="AC2718" s="42" t="str">
        <f>VLOOKUP(P2718,'Customer List'!B:D,3,)</f>
        <v>OutStation</v>
      </c>
    </row>
    <row r="2719" spans="1:29" x14ac:dyDescent="0.25">
      <c r="A2719" s="21">
        <v>2717</v>
      </c>
      <c r="B2719" s="21">
        <v>178586</v>
      </c>
      <c r="C2719" s="30">
        <v>45909</v>
      </c>
      <c r="D2719" s="30">
        <v>45912</v>
      </c>
      <c r="E2719" s="47">
        <v>103.2</v>
      </c>
      <c r="F2719" s="47">
        <f t="shared" si="279"/>
        <v>9081.6</v>
      </c>
      <c r="G2719" s="48">
        <f t="shared" si="280"/>
        <v>9081.6</v>
      </c>
      <c r="H2719" s="21" t="s">
        <v>3469</v>
      </c>
      <c r="I2719" s="21" t="s">
        <v>4159</v>
      </c>
      <c r="J2719" s="21">
        <v>1</v>
      </c>
      <c r="K2719" s="21">
        <v>1</v>
      </c>
      <c r="L2719" s="21">
        <f t="shared" si="281"/>
        <v>0</v>
      </c>
      <c r="M2719" s="21" t="s">
        <v>3615</v>
      </c>
      <c r="N2719" s="30">
        <v>45917</v>
      </c>
      <c r="O2719" s="48">
        <v>68880.36</v>
      </c>
      <c r="P2719" s="21" t="s">
        <v>254</v>
      </c>
      <c r="Q2719" s="21" t="s">
        <v>636</v>
      </c>
      <c r="R2719" s="21" t="s">
        <v>723</v>
      </c>
      <c r="S2719" s="3">
        <v>4</v>
      </c>
      <c r="T2719" s="37"/>
      <c r="U2719" s="21" t="s">
        <v>423</v>
      </c>
      <c r="V2719" s="21" t="str">
        <f>VLOOKUP(P2719,'Customer List'!B:C,2,)</f>
        <v>Delhi</v>
      </c>
      <c r="W2719" s="38"/>
      <c r="X2719" s="30">
        <f>IF(OR(R2719 = "PRIYANKA MADAM", R2719 = "DEEPAK", R2719 = "PORTER"),N2719,"")</f>
        <v>45917</v>
      </c>
      <c r="Y2719" s="21">
        <f t="shared" si="282"/>
        <v>0</v>
      </c>
      <c r="Z2719" s="21" t="str">
        <f t="shared" si="283"/>
        <v>Wednesday</v>
      </c>
      <c r="AA2719" s="21" t="str">
        <f t="shared" si="284"/>
        <v>Wednesday</v>
      </c>
      <c r="AB2719" s="21" t="str">
        <f>VLOOKUP(U2719,'Currency Sheet'!A:C,3,)</f>
        <v>DOLLAR</v>
      </c>
      <c r="AC2719" s="42" t="str">
        <f>VLOOKUP(P2719,'Customer List'!B:D,3,)</f>
        <v>Local</v>
      </c>
    </row>
    <row r="2720" spans="1:29" x14ac:dyDescent="0.25">
      <c r="A2720" s="21">
        <v>2718</v>
      </c>
      <c r="B2720" s="21">
        <v>20914</v>
      </c>
      <c r="C2720" s="30">
        <v>45909</v>
      </c>
      <c r="D2720" s="30">
        <v>45912</v>
      </c>
      <c r="E2720" s="47">
        <v>870.98</v>
      </c>
      <c r="F2720" s="47">
        <f t="shared" si="279"/>
        <v>76646.240000000005</v>
      </c>
      <c r="G2720" s="48">
        <f t="shared" si="280"/>
        <v>76646.240000000005</v>
      </c>
      <c r="H2720" s="21" t="s">
        <v>3450</v>
      </c>
      <c r="I2720" s="37" t="s">
        <v>5253</v>
      </c>
      <c r="J2720" s="21">
        <v>1</v>
      </c>
      <c r="K2720" s="21">
        <v>1</v>
      </c>
      <c r="L2720" s="21">
        <f t="shared" si="281"/>
        <v>0</v>
      </c>
      <c r="M2720" s="21" t="s">
        <v>3637</v>
      </c>
      <c r="N2720" s="30">
        <v>45920</v>
      </c>
      <c r="O2720" s="48">
        <v>107835.52</v>
      </c>
      <c r="P2720" s="21" t="s">
        <v>3451</v>
      </c>
      <c r="Q2720" s="21">
        <v>58155920362</v>
      </c>
      <c r="R2720" s="21" t="s">
        <v>40</v>
      </c>
      <c r="S2720" s="3">
        <v>4</v>
      </c>
      <c r="T2720" s="37"/>
      <c r="U2720" s="21" t="s">
        <v>611</v>
      </c>
      <c r="V2720" s="21" t="str">
        <f>VLOOKUP(P2720,'Customer List'!B:C,2,)</f>
        <v>PUNE</v>
      </c>
      <c r="W2720" s="38"/>
      <c r="X2720" s="30">
        <v>45922</v>
      </c>
      <c r="Y2720" s="21">
        <f t="shared" si="282"/>
        <v>2</v>
      </c>
      <c r="Z2720" s="21" t="str">
        <f t="shared" si="283"/>
        <v>Saturday</v>
      </c>
      <c r="AA2720" s="21" t="str">
        <f t="shared" si="284"/>
        <v>Monday</v>
      </c>
      <c r="AB2720" s="21" t="str">
        <f>VLOOKUP(U2720,'Currency Sheet'!A:C,3,)</f>
        <v>DOLLAR</v>
      </c>
      <c r="AC2720" s="42" t="str">
        <f>VLOOKUP(P2720,'Customer List'!B:D,3,)</f>
        <v>OutStation</v>
      </c>
    </row>
    <row r="2721" spans="1:29" x14ac:dyDescent="0.25">
      <c r="A2721" s="21">
        <v>2719</v>
      </c>
      <c r="B2721" s="21" t="s">
        <v>3452</v>
      </c>
      <c r="C2721" s="30">
        <v>45910</v>
      </c>
      <c r="D2721" s="30">
        <v>45912</v>
      </c>
      <c r="E2721" s="47">
        <v>27</v>
      </c>
      <c r="F2721" s="47">
        <f t="shared" si="279"/>
        <v>2376</v>
      </c>
      <c r="G2721" s="48">
        <f t="shared" si="280"/>
        <v>2376</v>
      </c>
      <c r="H2721" s="21" t="s">
        <v>3453</v>
      </c>
      <c r="I2721" s="21"/>
      <c r="J2721" s="21">
        <v>1</v>
      </c>
      <c r="K2721" s="21">
        <v>1</v>
      </c>
      <c r="L2721" s="21">
        <f t="shared" si="281"/>
        <v>0</v>
      </c>
      <c r="M2721" s="21" t="s">
        <v>3521</v>
      </c>
      <c r="N2721" s="30">
        <v>45913</v>
      </c>
      <c r="O2721" s="48">
        <v>4364.5</v>
      </c>
      <c r="P2721" s="21" t="s">
        <v>1030</v>
      </c>
      <c r="Q2721" s="21">
        <v>58155614005</v>
      </c>
      <c r="R2721" s="21" t="s">
        <v>40</v>
      </c>
      <c r="S2721" s="3">
        <v>-20</v>
      </c>
      <c r="T2721" s="37"/>
      <c r="U2721" s="21" t="s">
        <v>520</v>
      </c>
      <c r="V2721" s="21" t="str">
        <f>VLOOKUP(P2721,'Customer List'!B:C,2,)</f>
        <v>Kerala</v>
      </c>
      <c r="W2721" s="38"/>
      <c r="X2721" s="30">
        <v>45915</v>
      </c>
      <c r="Y2721" s="21">
        <f t="shared" si="282"/>
        <v>2</v>
      </c>
      <c r="Z2721" s="21" t="str">
        <f t="shared" si="283"/>
        <v>Saturday</v>
      </c>
      <c r="AA2721" s="21" t="str">
        <f t="shared" si="284"/>
        <v>Monday</v>
      </c>
      <c r="AB2721" s="21" t="str">
        <f>VLOOKUP(U2721,'Currency Sheet'!A:C,3,)</f>
        <v>DOLLAR</v>
      </c>
      <c r="AC2721" s="42" t="str">
        <f>VLOOKUP(P2721,'Customer List'!B:D,3,)</f>
        <v>OutStation</v>
      </c>
    </row>
    <row r="2722" spans="1:29" x14ac:dyDescent="0.25">
      <c r="A2722" s="21">
        <v>2720</v>
      </c>
      <c r="B2722" s="21" t="s">
        <v>3452</v>
      </c>
      <c r="C2722" s="30">
        <v>45910</v>
      </c>
      <c r="D2722" s="30">
        <v>45912</v>
      </c>
      <c r="E2722" s="47">
        <v>25.8</v>
      </c>
      <c r="F2722" s="47">
        <f t="shared" si="279"/>
        <v>2270.4</v>
      </c>
      <c r="G2722" s="48">
        <f t="shared" si="280"/>
        <v>2270.4</v>
      </c>
      <c r="H2722" s="21" t="s">
        <v>3454</v>
      </c>
      <c r="I2722" s="21"/>
      <c r="J2722" s="21">
        <v>1</v>
      </c>
      <c r="K2722" s="21">
        <v>1</v>
      </c>
      <c r="L2722" s="21">
        <f t="shared" si="281"/>
        <v>0</v>
      </c>
      <c r="M2722" s="21" t="s">
        <v>3521</v>
      </c>
      <c r="N2722" s="30">
        <v>45913</v>
      </c>
      <c r="O2722" s="48">
        <v>4364.5</v>
      </c>
      <c r="P2722" s="21" t="s">
        <v>1030</v>
      </c>
      <c r="Q2722" s="21">
        <v>58155614005</v>
      </c>
      <c r="R2722" s="21" t="s">
        <v>40</v>
      </c>
      <c r="S2722" s="3">
        <v>-20</v>
      </c>
      <c r="T2722" s="37"/>
      <c r="U2722" s="21" t="s">
        <v>520</v>
      </c>
      <c r="V2722" s="21" t="str">
        <f>VLOOKUP(P2722,'Customer List'!B:C,2,)</f>
        <v>Kerala</v>
      </c>
      <c r="W2722" s="38"/>
      <c r="X2722" s="30">
        <v>45915</v>
      </c>
      <c r="Y2722" s="21">
        <f t="shared" si="282"/>
        <v>2</v>
      </c>
      <c r="Z2722" s="21" t="str">
        <f t="shared" si="283"/>
        <v>Saturday</v>
      </c>
      <c r="AA2722" s="21" t="str">
        <f t="shared" si="284"/>
        <v>Monday</v>
      </c>
      <c r="AB2722" s="21" t="str">
        <f>VLOOKUP(U2722,'Currency Sheet'!A:C,3,)</f>
        <v>DOLLAR</v>
      </c>
      <c r="AC2722" s="42" t="str">
        <f>VLOOKUP(P2722,'Customer List'!B:D,3,)</f>
        <v>OutStation</v>
      </c>
    </row>
    <row r="2723" spans="1:29" x14ac:dyDescent="0.25">
      <c r="A2723" s="21">
        <v>2721</v>
      </c>
      <c r="B2723" s="21" t="s">
        <v>3452</v>
      </c>
      <c r="C2723" s="30">
        <v>45910</v>
      </c>
      <c r="D2723" s="30">
        <v>45912</v>
      </c>
      <c r="E2723" s="47">
        <v>43.8</v>
      </c>
      <c r="F2723" s="47">
        <f t="shared" si="279"/>
        <v>3854.3999999999996</v>
      </c>
      <c r="G2723" s="48">
        <f t="shared" si="280"/>
        <v>3854.3999999999996</v>
      </c>
      <c r="H2723" s="21" t="s">
        <v>3455</v>
      </c>
      <c r="I2723" s="21"/>
      <c r="J2723" s="21">
        <v>1</v>
      </c>
      <c r="K2723" s="21">
        <v>1</v>
      </c>
      <c r="L2723" s="21">
        <f t="shared" si="281"/>
        <v>0</v>
      </c>
      <c r="M2723" s="21" t="s">
        <v>3521</v>
      </c>
      <c r="N2723" s="30">
        <v>45913</v>
      </c>
      <c r="O2723" s="48">
        <v>7409.5</v>
      </c>
      <c r="P2723" s="21" t="s">
        <v>1030</v>
      </c>
      <c r="Q2723" s="21">
        <v>58155614005</v>
      </c>
      <c r="R2723" s="21" t="s">
        <v>40</v>
      </c>
      <c r="S2723" s="3">
        <v>-20</v>
      </c>
      <c r="T2723" s="37"/>
      <c r="U2723" s="21" t="s">
        <v>520</v>
      </c>
      <c r="V2723" s="21" t="str">
        <f>VLOOKUP(P2723,'Customer List'!B:C,2,)</f>
        <v>Kerala</v>
      </c>
      <c r="W2723" s="38"/>
      <c r="X2723" s="30">
        <v>45915</v>
      </c>
      <c r="Y2723" s="21">
        <f t="shared" si="282"/>
        <v>2</v>
      </c>
      <c r="Z2723" s="21" t="str">
        <f t="shared" si="283"/>
        <v>Saturday</v>
      </c>
      <c r="AA2723" s="21" t="str">
        <f t="shared" si="284"/>
        <v>Monday</v>
      </c>
      <c r="AB2723" s="21" t="str">
        <f>VLOOKUP(U2723,'Currency Sheet'!A:C,3,)</f>
        <v>DOLLAR</v>
      </c>
      <c r="AC2723" s="42" t="str">
        <f>VLOOKUP(P2723,'Customer List'!B:D,3,)</f>
        <v>OutStation</v>
      </c>
    </row>
    <row r="2724" spans="1:29" x14ac:dyDescent="0.25">
      <c r="A2724" s="21">
        <v>2722</v>
      </c>
      <c r="B2724" s="21" t="s">
        <v>3452</v>
      </c>
      <c r="C2724" s="30">
        <v>45910</v>
      </c>
      <c r="D2724" s="30">
        <v>45912</v>
      </c>
      <c r="E2724" s="47">
        <v>18</v>
      </c>
      <c r="F2724" s="47">
        <f t="shared" si="279"/>
        <v>1584</v>
      </c>
      <c r="G2724" s="48">
        <f t="shared" si="280"/>
        <v>1584</v>
      </c>
      <c r="H2724" s="21" t="s">
        <v>3456</v>
      </c>
      <c r="I2724" s="21"/>
      <c r="J2724" s="21">
        <v>1</v>
      </c>
      <c r="K2724" s="21">
        <v>1</v>
      </c>
      <c r="L2724" s="21">
        <f t="shared" si="281"/>
        <v>0</v>
      </c>
      <c r="M2724" s="21" t="s">
        <v>3514</v>
      </c>
      <c r="N2724" s="30">
        <v>45913</v>
      </c>
      <c r="O2724" s="48">
        <v>3360</v>
      </c>
      <c r="P2724" s="21" t="s">
        <v>3457</v>
      </c>
      <c r="Q2724" s="21">
        <v>58155614370</v>
      </c>
      <c r="R2724" s="21" t="s">
        <v>40</v>
      </c>
      <c r="S2724" s="3">
        <v>-20</v>
      </c>
      <c r="T2724" s="37"/>
      <c r="U2724" s="21" t="s">
        <v>520</v>
      </c>
      <c r="V2724" s="21" t="str">
        <f>VLOOKUP(P2724,'Customer List'!B:C,2,)</f>
        <v>PUNE</v>
      </c>
      <c r="W2724" s="38"/>
      <c r="X2724" s="30">
        <v>45915</v>
      </c>
      <c r="Y2724" s="21">
        <f t="shared" si="282"/>
        <v>2</v>
      </c>
      <c r="Z2724" s="21" t="str">
        <f t="shared" si="283"/>
        <v>Saturday</v>
      </c>
      <c r="AA2724" s="21" t="str">
        <f t="shared" si="284"/>
        <v>Monday</v>
      </c>
      <c r="AB2724" s="21" t="str">
        <f>VLOOKUP(U2724,'Currency Sheet'!A:C,3,)</f>
        <v>DOLLAR</v>
      </c>
      <c r="AC2724" s="42" t="str">
        <f>VLOOKUP(P2724,'Customer List'!B:D,3,)</f>
        <v>OutStation</v>
      </c>
    </row>
    <row r="2725" spans="1:29" x14ac:dyDescent="0.25">
      <c r="A2725" s="21">
        <v>2723</v>
      </c>
      <c r="B2725" s="21" t="s">
        <v>3458</v>
      </c>
      <c r="C2725" s="30">
        <v>45910</v>
      </c>
      <c r="D2725" s="30">
        <v>45912</v>
      </c>
      <c r="E2725" s="47">
        <v>193.2</v>
      </c>
      <c r="F2725" s="47">
        <f t="shared" si="279"/>
        <v>17001.599999999999</v>
      </c>
      <c r="G2725" s="48">
        <f t="shared" si="280"/>
        <v>17001.599999999999</v>
      </c>
      <c r="H2725" s="21" t="s">
        <v>3459</v>
      </c>
      <c r="I2725" s="21"/>
      <c r="J2725" s="21">
        <v>1</v>
      </c>
      <c r="K2725" s="21">
        <v>1</v>
      </c>
      <c r="L2725" s="21">
        <f t="shared" si="281"/>
        <v>0</v>
      </c>
      <c r="M2725" s="21" t="s">
        <v>3512</v>
      </c>
      <c r="N2725" s="30">
        <v>45913</v>
      </c>
      <c r="O2725" s="48">
        <v>30348.5</v>
      </c>
      <c r="P2725" s="21" t="s">
        <v>629</v>
      </c>
      <c r="Q2725" s="21">
        <v>58155619712</v>
      </c>
      <c r="R2725" s="21" t="s">
        <v>40</v>
      </c>
      <c r="S2725" s="3">
        <v>-20</v>
      </c>
      <c r="T2725" s="37"/>
      <c r="U2725" s="21" t="s">
        <v>520</v>
      </c>
      <c r="V2725" s="21" t="str">
        <f>VLOOKUP(P2725,'Customer List'!B:C,2,)</f>
        <v>Gujrat</v>
      </c>
      <c r="W2725" s="38"/>
      <c r="X2725" s="30">
        <v>45915</v>
      </c>
      <c r="Y2725" s="21">
        <f t="shared" si="282"/>
        <v>2</v>
      </c>
      <c r="Z2725" s="21" t="str">
        <f t="shared" si="283"/>
        <v>Saturday</v>
      </c>
      <c r="AA2725" s="21" t="str">
        <f t="shared" si="284"/>
        <v>Monday</v>
      </c>
      <c r="AB2725" s="21" t="str">
        <f>VLOOKUP(U2725,'Currency Sheet'!A:C,3,)</f>
        <v>DOLLAR</v>
      </c>
      <c r="AC2725" s="42" t="str">
        <f>VLOOKUP(P2725,'Customer List'!B:D,3,)</f>
        <v>OutStation</v>
      </c>
    </row>
    <row r="2726" spans="1:29" x14ac:dyDescent="0.25">
      <c r="A2726" s="21">
        <v>2724</v>
      </c>
      <c r="B2726" s="21" t="s">
        <v>3460</v>
      </c>
      <c r="C2726" s="30">
        <v>45910</v>
      </c>
      <c r="D2726" s="30">
        <v>45912</v>
      </c>
      <c r="E2726" s="47">
        <v>21</v>
      </c>
      <c r="F2726" s="47">
        <f t="shared" si="279"/>
        <v>1848</v>
      </c>
      <c r="G2726" s="48">
        <f t="shared" si="280"/>
        <v>1848</v>
      </c>
      <c r="H2726" s="21" t="s">
        <v>3461</v>
      </c>
      <c r="I2726" s="21"/>
      <c r="J2726" s="21">
        <v>1</v>
      </c>
      <c r="K2726" s="21">
        <v>1</v>
      </c>
      <c r="L2726" s="21">
        <f t="shared" si="281"/>
        <v>0</v>
      </c>
      <c r="M2726" s="21" t="s">
        <v>3520</v>
      </c>
      <c r="N2726" s="30">
        <v>45913</v>
      </c>
      <c r="O2726" s="48">
        <v>3298.75</v>
      </c>
      <c r="P2726" s="21" t="s">
        <v>460</v>
      </c>
      <c r="Q2726" s="21">
        <v>58155620121</v>
      </c>
      <c r="R2726" s="21" t="s">
        <v>40</v>
      </c>
      <c r="S2726" s="3">
        <v>-20</v>
      </c>
      <c r="T2726" s="37"/>
      <c r="U2726" s="21" t="s">
        <v>520</v>
      </c>
      <c r="V2726" s="21" t="str">
        <f>VLOOKUP(P2726,'Customer List'!B:C,2,)</f>
        <v>Hyderabad</v>
      </c>
      <c r="W2726" s="38"/>
      <c r="X2726" s="30">
        <v>45915</v>
      </c>
      <c r="Y2726" s="21">
        <f t="shared" si="282"/>
        <v>2</v>
      </c>
      <c r="Z2726" s="21" t="str">
        <f t="shared" si="283"/>
        <v>Saturday</v>
      </c>
      <c r="AA2726" s="21" t="str">
        <f t="shared" si="284"/>
        <v>Monday</v>
      </c>
      <c r="AB2726" s="21" t="str">
        <f>VLOOKUP(U2726,'Currency Sheet'!A:C,3,)</f>
        <v>DOLLAR</v>
      </c>
      <c r="AC2726" s="42" t="str">
        <f>VLOOKUP(P2726,'Customer List'!B:D,3,)</f>
        <v>OutStation</v>
      </c>
    </row>
    <row r="2727" spans="1:29" x14ac:dyDescent="0.25">
      <c r="A2727" s="21">
        <v>2725</v>
      </c>
      <c r="B2727" s="21" t="s">
        <v>3460</v>
      </c>
      <c r="C2727" s="30">
        <v>45910</v>
      </c>
      <c r="D2727" s="30">
        <v>45912</v>
      </c>
      <c r="E2727" s="47">
        <v>88.2</v>
      </c>
      <c r="F2727" s="47">
        <f t="shared" si="279"/>
        <v>7761.6</v>
      </c>
      <c r="G2727" s="48">
        <f t="shared" si="280"/>
        <v>7761.6</v>
      </c>
      <c r="H2727" s="21" t="s">
        <v>3462</v>
      </c>
      <c r="I2727" s="21"/>
      <c r="J2727" s="21">
        <v>1</v>
      </c>
      <c r="K2727" s="21">
        <v>1</v>
      </c>
      <c r="L2727" s="21">
        <f t="shared" si="281"/>
        <v>0</v>
      </c>
      <c r="M2727" s="21" t="s">
        <v>3520</v>
      </c>
      <c r="N2727" s="30">
        <v>45913</v>
      </c>
      <c r="O2727" s="48">
        <v>13854.75</v>
      </c>
      <c r="P2727" s="21" t="s">
        <v>460</v>
      </c>
      <c r="Q2727" s="21">
        <v>58155620121</v>
      </c>
      <c r="R2727" s="21" t="s">
        <v>40</v>
      </c>
      <c r="S2727" s="3">
        <v>-20</v>
      </c>
      <c r="T2727" s="37"/>
      <c r="U2727" s="21" t="s">
        <v>520</v>
      </c>
      <c r="V2727" s="21" t="str">
        <f>VLOOKUP(P2727,'Customer List'!B:C,2,)</f>
        <v>Hyderabad</v>
      </c>
      <c r="W2727" s="38"/>
      <c r="X2727" s="30">
        <v>45915</v>
      </c>
      <c r="Y2727" s="21">
        <f t="shared" si="282"/>
        <v>2</v>
      </c>
      <c r="Z2727" s="21" t="str">
        <f t="shared" si="283"/>
        <v>Saturday</v>
      </c>
      <c r="AA2727" s="21" t="str">
        <f t="shared" si="284"/>
        <v>Monday</v>
      </c>
      <c r="AB2727" s="21" t="str">
        <f>VLOOKUP(U2727,'Currency Sheet'!A:C,3,)</f>
        <v>DOLLAR</v>
      </c>
      <c r="AC2727" s="42" t="str">
        <f>VLOOKUP(P2727,'Customer List'!B:D,3,)</f>
        <v>OutStation</v>
      </c>
    </row>
    <row r="2728" spans="1:29" x14ac:dyDescent="0.25">
      <c r="A2728" s="21">
        <v>2726</v>
      </c>
      <c r="B2728" s="21" t="s">
        <v>3497</v>
      </c>
      <c r="C2728" s="30">
        <v>45911</v>
      </c>
      <c r="D2728" s="30">
        <v>45913</v>
      </c>
      <c r="E2728" s="47">
        <v>105.46</v>
      </c>
      <c r="F2728" s="47">
        <f t="shared" si="279"/>
        <v>9280.48</v>
      </c>
      <c r="G2728" s="48">
        <f t="shared" si="280"/>
        <v>9280.48</v>
      </c>
      <c r="H2728" s="21" t="s">
        <v>3470</v>
      </c>
      <c r="I2728" s="21" t="s">
        <v>4160</v>
      </c>
      <c r="J2728" s="21">
        <v>1</v>
      </c>
      <c r="K2728" s="21">
        <v>1</v>
      </c>
      <c r="L2728" s="21">
        <f t="shared" si="281"/>
        <v>0</v>
      </c>
      <c r="M2728" s="21" t="s">
        <v>3532</v>
      </c>
      <c r="N2728" s="30">
        <v>45915</v>
      </c>
      <c r="O2728" s="48">
        <v>15140.33</v>
      </c>
      <c r="P2728" s="21" t="s">
        <v>383</v>
      </c>
      <c r="Q2728" s="21">
        <v>58155668325</v>
      </c>
      <c r="R2728" s="21" t="s">
        <v>40</v>
      </c>
      <c r="S2728" s="3">
        <v>-20</v>
      </c>
      <c r="T2728" s="37"/>
      <c r="U2728" s="21" t="s">
        <v>320</v>
      </c>
      <c r="V2728" s="21" t="str">
        <f>VLOOKUP(P2728,'Customer List'!B:C,2,)</f>
        <v>Pune</v>
      </c>
      <c r="W2728" s="38"/>
      <c r="X2728" s="30">
        <v>45917</v>
      </c>
      <c r="Y2728" s="21">
        <f t="shared" si="282"/>
        <v>2</v>
      </c>
      <c r="Z2728" s="21" t="str">
        <f t="shared" si="283"/>
        <v>Monday</v>
      </c>
      <c r="AA2728" s="21" t="str">
        <f t="shared" si="284"/>
        <v>Wednesday</v>
      </c>
      <c r="AB2728" s="21" t="str">
        <f>VLOOKUP(U2728,'Currency Sheet'!A:C,3,)</f>
        <v>DOLLAR</v>
      </c>
      <c r="AC2728" s="42" t="str">
        <f>VLOOKUP(P2728,'Customer List'!B:D,3,)</f>
        <v>OutStation</v>
      </c>
    </row>
    <row r="2729" spans="1:29" x14ac:dyDescent="0.25">
      <c r="A2729" s="21">
        <v>2727</v>
      </c>
      <c r="B2729" s="21" t="s">
        <v>3497</v>
      </c>
      <c r="C2729" s="30">
        <v>45911</v>
      </c>
      <c r="D2729" s="30">
        <v>45913</v>
      </c>
      <c r="E2729" s="47">
        <v>105.46</v>
      </c>
      <c r="F2729" s="47">
        <f t="shared" si="279"/>
        <v>9280.48</v>
      </c>
      <c r="G2729" s="48">
        <f t="shared" si="280"/>
        <v>9280.48</v>
      </c>
      <c r="H2729" s="21" t="s">
        <v>3471</v>
      </c>
      <c r="I2729" s="21" t="s">
        <v>4161</v>
      </c>
      <c r="J2729" s="21">
        <v>1</v>
      </c>
      <c r="K2729" s="21">
        <v>1</v>
      </c>
      <c r="L2729" s="21">
        <f t="shared" si="281"/>
        <v>0</v>
      </c>
      <c r="M2729" s="21" t="s">
        <v>3532</v>
      </c>
      <c r="N2729" s="30">
        <v>45915</v>
      </c>
      <c r="O2729" s="48">
        <v>15140.33</v>
      </c>
      <c r="P2729" s="21" t="s">
        <v>383</v>
      </c>
      <c r="Q2729" s="21">
        <v>58155668325</v>
      </c>
      <c r="R2729" s="21" t="s">
        <v>40</v>
      </c>
      <c r="S2729" s="3">
        <v>-20</v>
      </c>
      <c r="T2729" s="37"/>
      <c r="U2729" s="21" t="s">
        <v>320</v>
      </c>
      <c r="V2729" s="21" t="str">
        <f>VLOOKUP(P2729,'Customer List'!B:C,2,)</f>
        <v>Pune</v>
      </c>
      <c r="W2729" s="38"/>
      <c r="X2729" s="30">
        <v>45917</v>
      </c>
      <c r="Y2729" s="21">
        <f t="shared" si="282"/>
        <v>2</v>
      </c>
      <c r="Z2729" s="21" t="str">
        <f t="shared" si="283"/>
        <v>Monday</v>
      </c>
      <c r="AA2729" s="21" t="str">
        <f t="shared" si="284"/>
        <v>Wednesday</v>
      </c>
      <c r="AB2729" s="21" t="str">
        <f>VLOOKUP(U2729,'Currency Sheet'!A:C,3,)</f>
        <v>DOLLAR</v>
      </c>
      <c r="AC2729" s="42" t="str">
        <f>VLOOKUP(P2729,'Customer List'!B:D,3,)</f>
        <v>OutStation</v>
      </c>
    </row>
    <row r="2730" spans="1:29" x14ac:dyDescent="0.25">
      <c r="A2730" s="21">
        <v>2728</v>
      </c>
      <c r="B2730" s="21" t="s">
        <v>3497</v>
      </c>
      <c r="C2730" s="30">
        <v>45911</v>
      </c>
      <c r="D2730" s="30">
        <v>45913</v>
      </c>
      <c r="E2730" s="47">
        <v>105.46</v>
      </c>
      <c r="F2730" s="47">
        <f t="shared" si="279"/>
        <v>9280.48</v>
      </c>
      <c r="G2730" s="48">
        <f t="shared" si="280"/>
        <v>9280.48</v>
      </c>
      <c r="H2730" s="21" t="s">
        <v>3472</v>
      </c>
      <c r="I2730" s="21" t="s">
        <v>4162</v>
      </c>
      <c r="J2730" s="21">
        <v>1</v>
      </c>
      <c r="K2730" s="21">
        <v>1</v>
      </c>
      <c r="L2730" s="21">
        <f t="shared" si="281"/>
        <v>0</v>
      </c>
      <c r="M2730" s="21" t="s">
        <v>3532</v>
      </c>
      <c r="N2730" s="30">
        <v>45915</v>
      </c>
      <c r="O2730" s="48">
        <v>15140.33</v>
      </c>
      <c r="P2730" s="21" t="s">
        <v>383</v>
      </c>
      <c r="Q2730" s="21">
        <v>58155668325</v>
      </c>
      <c r="R2730" s="21" t="s">
        <v>40</v>
      </c>
      <c r="S2730" s="3">
        <v>-20</v>
      </c>
      <c r="T2730" s="37"/>
      <c r="U2730" s="21" t="s">
        <v>320</v>
      </c>
      <c r="V2730" s="21" t="str">
        <f>VLOOKUP(P2730,'Customer List'!B:C,2,)</f>
        <v>Pune</v>
      </c>
      <c r="W2730" s="38"/>
      <c r="X2730" s="30">
        <v>45917</v>
      </c>
      <c r="Y2730" s="21">
        <f t="shared" si="282"/>
        <v>2</v>
      </c>
      <c r="Z2730" s="21" t="str">
        <f t="shared" si="283"/>
        <v>Monday</v>
      </c>
      <c r="AA2730" s="21" t="str">
        <f t="shared" si="284"/>
        <v>Wednesday</v>
      </c>
      <c r="AB2730" s="21" t="str">
        <f>VLOOKUP(U2730,'Currency Sheet'!A:C,3,)</f>
        <v>DOLLAR</v>
      </c>
      <c r="AC2730" s="42" t="str">
        <f>VLOOKUP(P2730,'Customer List'!B:D,3,)</f>
        <v>OutStation</v>
      </c>
    </row>
    <row r="2731" spans="1:29" x14ac:dyDescent="0.25">
      <c r="A2731" s="21">
        <v>2729</v>
      </c>
      <c r="B2731" s="21" t="s">
        <v>3497</v>
      </c>
      <c r="C2731" s="30">
        <v>45911</v>
      </c>
      <c r="D2731" s="30">
        <v>45913</v>
      </c>
      <c r="E2731" s="47">
        <v>105.46</v>
      </c>
      <c r="F2731" s="47">
        <f t="shared" si="279"/>
        <v>9280.48</v>
      </c>
      <c r="G2731" s="48">
        <f t="shared" si="280"/>
        <v>9280.48</v>
      </c>
      <c r="H2731" s="21" t="s">
        <v>3473</v>
      </c>
      <c r="I2731" s="21" t="s">
        <v>4163</v>
      </c>
      <c r="J2731" s="21">
        <v>1</v>
      </c>
      <c r="K2731" s="21">
        <v>1</v>
      </c>
      <c r="L2731" s="21">
        <f t="shared" si="281"/>
        <v>0</v>
      </c>
      <c r="M2731" s="21" t="s">
        <v>3532</v>
      </c>
      <c r="N2731" s="30">
        <v>45915</v>
      </c>
      <c r="O2731" s="48">
        <v>15140.33</v>
      </c>
      <c r="P2731" s="21" t="s">
        <v>383</v>
      </c>
      <c r="Q2731" s="21">
        <v>58155668325</v>
      </c>
      <c r="R2731" s="21" t="s">
        <v>40</v>
      </c>
      <c r="S2731" s="3">
        <v>-20</v>
      </c>
      <c r="T2731" s="37"/>
      <c r="U2731" s="21" t="s">
        <v>320</v>
      </c>
      <c r="V2731" s="21" t="str">
        <f>VLOOKUP(P2731,'Customer List'!B:C,2,)</f>
        <v>Pune</v>
      </c>
      <c r="W2731" s="38"/>
      <c r="X2731" s="30">
        <v>45917</v>
      </c>
      <c r="Y2731" s="21">
        <f t="shared" si="282"/>
        <v>2</v>
      </c>
      <c r="Z2731" s="21" t="str">
        <f t="shared" si="283"/>
        <v>Monday</v>
      </c>
      <c r="AA2731" s="21" t="str">
        <f t="shared" si="284"/>
        <v>Wednesday</v>
      </c>
      <c r="AB2731" s="21" t="str">
        <f>VLOOKUP(U2731,'Currency Sheet'!A:C,3,)</f>
        <v>DOLLAR</v>
      </c>
      <c r="AC2731" s="42" t="str">
        <f>VLOOKUP(P2731,'Customer List'!B:D,3,)</f>
        <v>OutStation</v>
      </c>
    </row>
    <row r="2732" spans="1:29" x14ac:dyDescent="0.25">
      <c r="A2732" s="21">
        <v>2730</v>
      </c>
      <c r="B2732" s="21" t="s">
        <v>3497</v>
      </c>
      <c r="C2732" s="30">
        <v>45911</v>
      </c>
      <c r="D2732" s="30">
        <v>45913</v>
      </c>
      <c r="E2732" s="47">
        <v>105.46</v>
      </c>
      <c r="F2732" s="47">
        <f t="shared" si="279"/>
        <v>9280.48</v>
      </c>
      <c r="G2732" s="48">
        <f t="shared" si="280"/>
        <v>9280.48</v>
      </c>
      <c r="H2732" s="21" t="s">
        <v>3474</v>
      </c>
      <c r="I2732" s="21" t="s">
        <v>4164</v>
      </c>
      <c r="J2732" s="21">
        <v>1</v>
      </c>
      <c r="K2732" s="21">
        <v>1</v>
      </c>
      <c r="L2732" s="21">
        <f t="shared" si="281"/>
        <v>0</v>
      </c>
      <c r="M2732" s="21" t="s">
        <v>3532</v>
      </c>
      <c r="N2732" s="30">
        <v>45915</v>
      </c>
      <c r="O2732" s="48">
        <v>15140.33</v>
      </c>
      <c r="P2732" s="21" t="s">
        <v>383</v>
      </c>
      <c r="Q2732" s="21">
        <v>58155668325</v>
      </c>
      <c r="R2732" s="21" t="s">
        <v>40</v>
      </c>
      <c r="S2732" s="3">
        <v>-20</v>
      </c>
      <c r="T2732" s="37"/>
      <c r="U2732" s="21" t="s">
        <v>320</v>
      </c>
      <c r="V2732" s="21" t="str">
        <f>VLOOKUP(P2732,'Customer List'!B:C,2,)</f>
        <v>Pune</v>
      </c>
      <c r="W2732" s="38"/>
      <c r="X2732" s="30">
        <v>45917</v>
      </c>
      <c r="Y2732" s="21">
        <f t="shared" si="282"/>
        <v>2</v>
      </c>
      <c r="Z2732" s="21" t="str">
        <f t="shared" si="283"/>
        <v>Monday</v>
      </c>
      <c r="AA2732" s="21" t="str">
        <f t="shared" si="284"/>
        <v>Wednesday</v>
      </c>
      <c r="AB2732" s="21" t="str">
        <f>VLOOKUP(U2732,'Currency Sheet'!A:C,3,)</f>
        <v>DOLLAR</v>
      </c>
      <c r="AC2732" s="42" t="str">
        <f>VLOOKUP(P2732,'Customer List'!B:D,3,)</f>
        <v>OutStation</v>
      </c>
    </row>
    <row r="2733" spans="1:29" x14ac:dyDescent="0.25">
      <c r="A2733" s="21">
        <v>2731</v>
      </c>
      <c r="B2733" s="21" t="s">
        <v>3497</v>
      </c>
      <c r="C2733" s="30">
        <v>45911</v>
      </c>
      <c r="D2733" s="30">
        <v>45913</v>
      </c>
      <c r="E2733" s="47">
        <v>105.46</v>
      </c>
      <c r="F2733" s="47">
        <f t="shared" si="279"/>
        <v>9280.48</v>
      </c>
      <c r="G2733" s="48">
        <f t="shared" si="280"/>
        <v>9280.48</v>
      </c>
      <c r="H2733" s="21" t="s">
        <v>3475</v>
      </c>
      <c r="I2733" s="21" t="s">
        <v>4165</v>
      </c>
      <c r="J2733" s="21">
        <v>1</v>
      </c>
      <c r="K2733" s="21">
        <v>1</v>
      </c>
      <c r="L2733" s="21">
        <f t="shared" si="281"/>
        <v>0</v>
      </c>
      <c r="M2733" s="21" t="s">
        <v>3532</v>
      </c>
      <c r="N2733" s="30">
        <v>45915</v>
      </c>
      <c r="O2733" s="48">
        <v>15140.33</v>
      </c>
      <c r="P2733" s="21" t="s">
        <v>383</v>
      </c>
      <c r="Q2733" s="21">
        <v>58155668325</v>
      </c>
      <c r="R2733" s="21" t="s">
        <v>40</v>
      </c>
      <c r="S2733" s="3">
        <v>-20</v>
      </c>
      <c r="T2733" s="37"/>
      <c r="U2733" s="21" t="s">
        <v>320</v>
      </c>
      <c r="V2733" s="21" t="str">
        <f>VLOOKUP(P2733,'Customer List'!B:C,2,)</f>
        <v>Pune</v>
      </c>
      <c r="W2733" s="38"/>
      <c r="X2733" s="30">
        <v>45917</v>
      </c>
      <c r="Y2733" s="21">
        <f t="shared" si="282"/>
        <v>2</v>
      </c>
      <c r="Z2733" s="21" t="str">
        <f t="shared" si="283"/>
        <v>Monday</v>
      </c>
      <c r="AA2733" s="21" t="str">
        <f t="shared" si="284"/>
        <v>Wednesday</v>
      </c>
      <c r="AB2733" s="21" t="str">
        <f>VLOOKUP(U2733,'Currency Sheet'!A:C,3,)</f>
        <v>DOLLAR</v>
      </c>
      <c r="AC2733" s="42" t="str">
        <f>VLOOKUP(P2733,'Customer List'!B:D,3,)</f>
        <v>OutStation</v>
      </c>
    </row>
    <row r="2734" spans="1:29" x14ac:dyDescent="0.25">
      <c r="A2734" s="21">
        <v>2732</v>
      </c>
      <c r="B2734" s="21" t="s">
        <v>3497</v>
      </c>
      <c r="C2734" s="30">
        <v>45911</v>
      </c>
      <c r="D2734" s="30">
        <v>45913</v>
      </c>
      <c r="E2734" s="47">
        <v>105.46</v>
      </c>
      <c r="F2734" s="47">
        <f t="shared" si="279"/>
        <v>9280.48</v>
      </c>
      <c r="G2734" s="48">
        <f t="shared" si="280"/>
        <v>9280.48</v>
      </c>
      <c r="H2734" s="21" t="s">
        <v>3476</v>
      </c>
      <c r="I2734" s="21" t="s">
        <v>4166</v>
      </c>
      <c r="J2734" s="21">
        <v>1</v>
      </c>
      <c r="K2734" s="21">
        <v>1</v>
      </c>
      <c r="L2734" s="21">
        <f t="shared" si="281"/>
        <v>0</v>
      </c>
      <c r="M2734" s="21" t="s">
        <v>3532</v>
      </c>
      <c r="N2734" s="30">
        <v>45915</v>
      </c>
      <c r="O2734" s="48">
        <v>15140.33</v>
      </c>
      <c r="P2734" s="21" t="s">
        <v>383</v>
      </c>
      <c r="Q2734" s="21">
        <v>58155668325</v>
      </c>
      <c r="R2734" s="21" t="s">
        <v>40</v>
      </c>
      <c r="S2734" s="3">
        <v>-20</v>
      </c>
      <c r="T2734" s="37"/>
      <c r="U2734" s="21" t="s">
        <v>320</v>
      </c>
      <c r="V2734" s="21" t="str">
        <f>VLOOKUP(P2734,'Customer List'!B:C,2,)</f>
        <v>Pune</v>
      </c>
      <c r="W2734" s="38"/>
      <c r="X2734" s="30">
        <v>45917</v>
      </c>
      <c r="Y2734" s="21">
        <f t="shared" si="282"/>
        <v>2</v>
      </c>
      <c r="Z2734" s="21" t="str">
        <f t="shared" si="283"/>
        <v>Monday</v>
      </c>
      <c r="AA2734" s="21" t="str">
        <f t="shared" si="284"/>
        <v>Wednesday</v>
      </c>
      <c r="AB2734" s="21" t="str">
        <f>VLOOKUP(U2734,'Currency Sheet'!A:C,3,)</f>
        <v>DOLLAR</v>
      </c>
      <c r="AC2734" s="42" t="str">
        <f>VLOOKUP(P2734,'Customer List'!B:D,3,)</f>
        <v>OutStation</v>
      </c>
    </row>
    <row r="2735" spans="1:29" x14ac:dyDescent="0.25">
      <c r="A2735" s="21">
        <v>2733</v>
      </c>
      <c r="B2735" s="21" t="s">
        <v>3497</v>
      </c>
      <c r="C2735" s="30">
        <v>45911</v>
      </c>
      <c r="D2735" s="30">
        <v>45913</v>
      </c>
      <c r="E2735" s="47">
        <v>105.46</v>
      </c>
      <c r="F2735" s="47">
        <f t="shared" si="279"/>
        <v>9280.48</v>
      </c>
      <c r="G2735" s="48">
        <f t="shared" si="280"/>
        <v>9280.48</v>
      </c>
      <c r="H2735" s="21" t="s">
        <v>3477</v>
      </c>
      <c r="I2735" s="21" t="s">
        <v>4167</v>
      </c>
      <c r="J2735" s="21">
        <v>1</v>
      </c>
      <c r="K2735" s="21">
        <v>1</v>
      </c>
      <c r="L2735" s="21">
        <f t="shared" si="281"/>
        <v>0</v>
      </c>
      <c r="M2735" s="21" t="s">
        <v>3532</v>
      </c>
      <c r="N2735" s="30">
        <v>45915</v>
      </c>
      <c r="O2735" s="48">
        <v>15140.33</v>
      </c>
      <c r="P2735" s="21" t="s">
        <v>383</v>
      </c>
      <c r="Q2735" s="21">
        <v>58155668325</v>
      </c>
      <c r="R2735" s="21" t="s">
        <v>40</v>
      </c>
      <c r="S2735" s="3">
        <v>-20</v>
      </c>
      <c r="T2735" s="37"/>
      <c r="U2735" s="21" t="s">
        <v>320</v>
      </c>
      <c r="V2735" s="21" t="str">
        <f>VLOOKUP(P2735,'Customer List'!B:C,2,)</f>
        <v>Pune</v>
      </c>
      <c r="W2735" s="38"/>
      <c r="X2735" s="30">
        <v>45917</v>
      </c>
      <c r="Y2735" s="21">
        <f t="shared" si="282"/>
        <v>2</v>
      </c>
      <c r="Z2735" s="21" t="str">
        <f t="shared" si="283"/>
        <v>Monday</v>
      </c>
      <c r="AA2735" s="21" t="str">
        <f t="shared" si="284"/>
        <v>Wednesday</v>
      </c>
      <c r="AB2735" s="21" t="str">
        <f>VLOOKUP(U2735,'Currency Sheet'!A:C,3,)</f>
        <v>DOLLAR</v>
      </c>
      <c r="AC2735" s="42" t="str">
        <f>VLOOKUP(P2735,'Customer List'!B:D,3,)</f>
        <v>OutStation</v>
      </c>
    </row>
    <row r="2736" spans="1:29" x14ac:dyDescent="0.25">
      <c r="A2736" s="21">
        <v>2734</v>
      </c>
      <c r="B2736" s="21" t="s">
        <v>3497</v>
      </c>
      <c r="C2736" s="30">
        <v>45911</v>
      </c>
      <c r="D2736" s="30">
        <v>45913</v>
      </c>
      <c r="E2736" s="47">
        <v>105.46</v>
      </c>
      <c r="F2736" s="47">
        <f t="shared" si="279"/>
        <v>9280.48</v>
      </c>
      <c r="G2736" s="48">
        <f t="shared" si="280"/>
        <v>9280.48</v>
      </c>
      <c r="H2736" s="21" t="s">
        <v>3478</v>
      </c>
      <c r="I2736" s="21" t="s">
        <v>4168</v>
      </c>
      <c r="J2736" s="21">
        <v>1</v>
      </c>
      <c r="K2736" s="21">
        <v>1</v>
      </c>
      <c r="L2736" s="21">
        <f t="shared" si="281"/>
        <v>0</v>
      </c>
      <c r="M2736" s="21" t="s">
        <v>3532</v>
      </c>
      <c r="N2736" s="30">
        <v>45915</v>
      </c>
      <c r="O2736" s="48">
        <v>15140.33</v>
      </c>
      <c r="P2736" s="21" t="s">
        <v>383</v>
      </c>
      <c r="Q2736" s="21">
        <v>58155668325</v>
      </c>
      <c r="R2736" s="21" t="s">
        <v>40</v>
      </c>
      <c r="S2736" s="3">
        <v>-20</v>
      </c>
      <c r="T2736" s="37"/>
      <c r="U2736" s="21" t="s">
        <v>320</v>
      </c>
      <c r="V2736" s="21" t="str">
        <f>VLOOKUP(P2736,'Customer List'!B:C,2,)</f>
        <v>Pune</v>
      </c>
      <c r="W2736" s="38"/>
      <c r="X2736" s="30">
        <v>45917</v>
      </c>
      <c r="Y2736" s="21">
        <f t="shared" si="282"/>
        <v>2</v>
      </c>
      <c r="Z2736" s="21" t="str">
        <f t="shared" si="283"/>
        <v>Monday</v>
      </c>
      <c r="AA2736" s="21" t="str">
        <f t="shared" si="284"/>
        <v>Wednesday</v>
      </c>
      <c r="AB2736" s="21" t="str">
        <f>VLOOKUP(U2736,'Currency Sheet'!A:C,3,)</f>
        <v>DOLLAR</v>
      </c>
      <c r="AC2736" s="42" t="str">
        <f>VLOOKUP(P2736,'Customer List'!B:D,3,)</f>
        <v>OutStation</v>
      </c>
    </row>
    <row r="2737" spans="1:29" x14ac:dyDescent="0.25">
      <c r="A2737" s="21">
        <v>2735</v>
      </c>
      <c r="B2737" s="21" t="s">
        <v>3497</v>
      </c>
      <c r="C2737" s="30">
        <v>45911</v>
      </c>
      <c r="D2737" s="30">
        <v>45913</v>
      </c>
      <c r="E2737" s="47">
        <v>105.46</v>
      </c>
      <c r="F2737" s="47">
        <f t="shared" si="279"/>
        <v>9280.48</v>
      </c>
      <c r="G2737" s="48">
        <f t="shared" si="280"/>
        <v>9280.48</v>
      </c>
      <c r="H2737" s="21" t="s">
        <v>3479</v>
      </c>
      <c r="I2737" s="21" t="s">
        <v>4169</v>
      </c>
      <c r="J2737" s="21">
        <v>1</v>
      </c>
      <c r="K2737" s="21">
        <v>1</v>
      </c>
      <c r="L2737" s="21">
        <f t="shared" si="281"/>
        <v>0</v>
      </c>
      <c r="M2737" s="21" t="s">
        <v>3532</v>
      </c>
      <c r="N2737" s="30">
        <v>45915</v>
      </c>
      <c r="O2737" s="48">
        <v>15140.33</v>
      </c>
      <c r="P2737" s="21" t="s">
        <v>383</v>
      </c>
      <c r="Q2737" s="21">
        <v>58155668325</v>
      </c>
      <c r="R2737" s="21" t="s">
        <v>40</v>
      </c>
      <c r="S2737" s="3">
        <v>-20</v>
      </c>
      <c r="T2737" s="37"/>
      <c r="U2737" s="21" t="s">
        <v>320</v>
      </c>
      <c r="V2737" s="21" t="str">
        <f>VLOOKUP(P2737,'Customer List'!B:C,2,)</f>
        <v>Pune</v>
      </c>
      <c r="W2737" s="38"/>
      <c r="X2737" s="30">
        <v>45917</v>
      </c>
      <c r="Y2737" s="21">
        <f t="shared" si="282"/>
        <v>2</v>
      </c>
      <c r="Z2737" s="21" t="str">
        <f t="shared" si="283"/>
        <v>Monday</v>
      </c>
      <c r="AA2737" s="21" t="str">
        <f t="shared" si="284"/>
        <v>Wednesday</v>
      </c>
      <c r="AB2737" s="21" t="str">
        <f>VLOOKUP(U2737,'Currency Sheet'!A:C,3,)</f>
        <v>DOLLAR</v>
      </c>
      <c r="AC2737" s="42" t="str">
        <f>VLOOKUP(P2737,'Customer List'!B:D,3,)</f>
        <v>OutStation</v>
      </c>
    </row>
    <row r="2738" spans="1:29" x14ac:dyDescent="0.25">
      <c r="A2738" s="21">
        <v>2736</v>
      </c>
      <c r="B2738" s="21" t="s">
        <v>3497</v>
      </c>
      <c r="C2738" s="30">
        <v>45911</v>
      </c>
      <c r="D2738" s="30">
        <v>45913</v>
      </c>
      <c r="E2738" s="47">
        <v>105.46</v>
      </c>
      <c r="F2738" s="47">
        <f t="shared" si="279"/>
        <v>9280.48</v>
      </c>
      <c r="G2738" s="48">
        <f t="shared" si="280"/>
        <v>9280.48</v>
      </c>
      <c r="H2738" s="21" t="s">
        <v>3480</v>
      </c>
      <c r="I2738" s="21" t="s">
        <v>4170</v>
      </c>
      <c r="J2738" s="21">
        <v>1</v>
      </c>
      <c r="K2738" s="21">
        <v>1</v>
      </c>
      <c r="L2738" s="21">
        <f t="shared" si="281"/>
        <v>0</v>
      </c>
      <c r="M2738" s="21" t="s">
        <v>3532</v>
      </c>
      <c r="N2738" s="30">
        <v>45915</v>
      </c>
      <c r="O2738" s="48">
        <v>15140.33</v>
      </c>
      <c r="P2738" s="21" t="s">
        <v>383</v>
      </c>
      <c r="Q2738" s="21">
        <v>58155668325</v>
      </c>
      <c r="R2738" s="21" t="s">
        <v>40</v>
      </c>
      <c r="S2738" s="3">
        <v>-20</v>
      </c>
      <c r="T2738" s="37"/>
      <c r="U2738" s="21" t="s">
        <v>320</v>
      </c>
      <c r="V2738" s="21" t="str">
        <f>VLOOKUP(P2738,'Customer List'!B:C,2,)</f>
        <v>Pune</v>
      </c>
      <c r="W2738" s="38"/>
      <c r="X2738" s="30">
        <v>45917</v>
      </c>
      <c r="Y2738" s="21">
        <f t="shared" si="282"/>
        <v>2</v>
      </c>
      <c r="Z2738" s="21" t="str">
        <f t="shared" si="283"/>
        <v>Monday</v>
      </c>
      <c r="AA2738" s="21" t="str">
        <f t="shared" si="284"/>
        <v>Wednesday</v>
      </c>
      <c r="AB2738" s="21" t="str">
        <f>VLOOKUP(U2738,'Currency Sheet'!A:C,3,)</f>
        <v>DOLLAR</v>
      </c>
      <c r="AC2738" s="42" t="str">
        <f>VLOOKUP(P2738,'Customer List'!B:D,3,)</f>
        <v>OutStation</v>
      </c>
    </row>
    <row r="2739" spans="1:29" x14ac:dyDescent="0.25">
      <c r="A2739" s="21">
        <v>2737</v>
      </c>
      <c r="B2739" s="21" t="s">
        <v>3497</v>
      </c>
      <c r="C2739" s="30">
        <v>45911</v>
      </c>
      <c r="D2739" s="30">
        <v>45913</v>
      </c>
      <c r="E2739" s="47">
        <v>126.88</v>
      </c>
      <c r="F2739" s="47">
        <f t="shared" si="279"/>
        <v>11165.439999999999</v>
      </c>
      <c r="G2739" s="48">
        <f t="shared" si="280"/>
        <v>11165.439999999999</v>
      </c>
      <c r="H2739" s="21" t="s">
        <v>3481</v>
      </c>
      <c r="I2739" s="21" t="s">
        <v>4171</v>
      </c>
      <c r="J2739" s="21">
        <v>1</v>
      </c>
      <c r="K2739" s="21">
        <v>1</v>
      </c>
      <c r="L2739" s="21">
        <f t="shared" si="281"/>
        <v>0</v>
      </c>
      <c r="M2739" s="21" t="s">
        <v>3614</v>
      </c>
      <c r="N2739" s="30">
        <v>45917</v>
      </c>
      <c r="O2739" s="48">
        <v>15496.88</v>
      </c>
      <c r="P2739" s="21" t="s">
        <v>254</v>
      </c>
      <c r="Q2739" s="21" t="s">
        <v>636</v>
      </c>
      <c r="R2739" s="21" t="s">
        <v>723</v>
      </c>
      <c r="S2739" s="3">
        <v>-20</v>
      </c>
      <c r="T2739" s="37"/>
      <c r="U2739" s="21" t="s">
        <v>320</v>
      </c>
      <c r="V2739" s="21" t="str">
        <f>VLOOKUP(P2739,'Customer List'!B:C,2,)</f>
        <v>Delhi</v>
      </c>
      <c r="W2739" s="38"/>
      <c r="X2739" s="30">
        <f t="shared" ref="X2739:X2750" si="291">IF(OR(R2739 = "PRIYANKA MADAM", R2739 = "DEEPAK", R2739 = "PORTER"),N2739,"")</f>
        <v>45917</v>
      </c>
      <c r="Y2739" s="21">
        <f t="shared" si="282"/>
        <v>0</v>
      </c>
      <c r="Z2739" s="21" t="str">
        <f t="shared" si="283"/>
        <v>Wednesday</v>
      </c>
      <c r="AA2739" s="21" t="str">
        <f t="shared" si="284"/>
        <v>Wednesday</v>
      </c>
      <c r="AB2739" s="21" t="str">
        <f>VLOOKUP(U2739,'Currency Sheet'!A:C,3,)</f>
        <v>DOLLAR</v>
      </c>
      <c r="AC2739" s="42" t="str">
        <f>VLOOKUP(P2739,'Customer List'!B:D,3,)</f>
        <v>Local</v>
      </c>
    </row>
    <row r="2740" spans="1:29" x14ac:dyDescent="0.25">
      <c r="A2740" s="21">
        <v>2738</v>
      </c>
      <c r="B2740" s="21" t="s">
        <v>3497</v>
      </c>
      <c r="C2740" s="30">
        <v>45911</v>
      </c>
      <c r="D2740" s="30">
        <v>45913</v>
      </c>
      <c r="E2740" s="47">
        <v>137.58000000000001</v>
      </c>
      <c r="F2740" s="47">
        <f t="shared" si="279"/>
        <v>12107.04</v>
      </c>
      <c r="G2740" s="48">
        <f t="shared" si="280"/>
        <v>12107.04</v>
      </c>
      <c r="H2740" s="21" t="s">
        <v>3482</v>
      </c>
      <c r="I2740" s="21" t="s">
        <v>4172</v>
      </c>
      <c r="J2740" s="21">
        <v>1</v>
      </c>
      <c r="K2740" s="21">
        <v>1</v>
      </c>
      <c r="L2740" s="21">
        <f t="shared" si="281"/>
        <v>0</v>
      </c>
      <c r="M2740" s="21" t="s">
        <v>3614</v>
      </c>
      <c r="N2740" s="30">
        <v>45917</v>
      </c>
      <c r="O2740" s="48">
        <v>16805.03</v>
      </c>
      <c r="P2740" s="21" t="s">
        <v>254</v>
      </c>
      <c r="Q2740" s="21" t="s">
        <v>636</v>
      </c>
      <c r="R2740" s="21" t="s">
        <v>723</v>
      </c>
      <c r="S2740" s="3">
        <v>-20</v>
      </c>
      <c r="T2740" s="37"/>
      <c r="U2740" s="21" t="s">
        <v>320</v>
      </c>
      <c r="V2740" s="21" t="str">
        <f>VLOOKUP(P2740,'Customer List'!B:C,2,)</f>
        <v>Delhi</v>
      </c>
      <c r="W2740" s="38"/>
      <c r="X2740" s="30">
        <f t="shared" si="291"/>
        <v>45917</v>
      </c>
      <c r="Y2740" s="21">
        <f t="shared" si="282"/>
        <v>0</v>
      </c>
      <c r="Z2740" s="21" t="str">
        <f t="shared" si="283"/>
        <v>Wednesday</v>
      </c>
      <c r="AA2740" s="21" t="str">
        <f t="shared" si="284"/>
        <v>Wednesday</v>
      </c>
      <c r="AB2740" s="21" t="str">
        <f>VLOOKUP(U2740,'Currency Sheet'!A:C,3,)</f>
        <v>DOLLAR</v>
      </c>
      <c r="AC2740" s="42" t="str">
        <f>VLOOKUP(P2740,'Customer List'!B:D,3,)</f>
        <v>Local</v>
      </c>
    </row>
    <row r="2741" spans="1:29" x14ac:dyDescent="0.25">
      <c r="A2741" s="21">
        <v>2739</v>
      </c>
      <c r="B2741" s="21" t="s">
        <v>3497</v>
      </c>
      <c r="C2741" s="30">
        <v>45911</v>
      </c>
      <c r="D2741" s="30">
        <v>45913</v>
      </c>
      <c r="E2741" s="47">
        <v>126.88</v>
      </c>
      <c r="F2741" s="47">
        <f t="shared" si="279"/>
        <v>11165.439999999999</v>
      </c>
      <c r="G2741" s="48">
        <f t="shared" si="280"/>
        <v>11165.439999999999</v>
      </c>
      <c r="H2741" s="21" t="s">
        <v>3483</v>
      </c>
      <c r="I2741" s="21" t="s">
        <v>4173</v>
      </c>
      <c r="J2741" s="21">
        <v>1</v>
      </c>
      <c r="K2741" s="21">
        <v>1</v>
      </c>
      <c r="L2741" s="21">
        <f t="shared" si="281"/>
        <v>0</v>
      </c>
      <c r="M2741" s="21" t="s">
        <v>3614</v>
      </c>
      <c r="N2741" s="30">
        <v>45917</v>
      </c>
      <c r="O2741" s="48">
        <v>15496.88</v>
      </c>
      <c r="P2741" s="21" t="s">
        <v>254</v>
      </c>
      <c r="Q2741" s="21" t="s">
        <v>636</v>
      </c>
      <c r="R2741" s="21" t="s">
        <v>723</v>
      </c>
      <c r="S2741" s="3">
        <v>-20</v>
      </c>
      <c r="T2741" s="37"/>
      <c r="U2741" s="21" t="s">
        <v>320</v>
      </c>
      <c r="V2741" s="21" t="str">
        <f>VLOOKUP(P2741,'Customer List'!B:C,2,)</f>
        <v>Delhi</v>
      </c>
      <c r="W2741" s="38"/>
      <c r="X2741" s="30">
        <f t="shared" si="291"/>
        <v>45917</v>
      </c>
      <c r="Y2741" s="21">
        <f t="shared" si="282"/>
        <v>0</v>
      </c>
      <c r="Z2741" s="21" t="str">
        <f t="shared" si="283"/>
        <v>Wednesday</v>
      </c>
      <c r="AA2741" s="21" t="str">
        <f t="shared" si="284"/>
        <v>Wednesday</v>
      </c>
      <c r="AB2741" s="21" t="str">
        <f>VLOOKUP(U2741,'Currency Sheet'!A:C,3,)</f>
        <v>DOLLAR</v>
      </c>
      <c r="AC2741" s="42" t="str">
        <f>VLOOKUP(P2741,'Customer List'!B:D,3,)</f>
        <v>Local</v>
      </c>
    </row>
    <row r="2742" spans="1:29" x14ac:dyDescent="0.25">
      <c r="A2742" s="21">
        <v>2740</v>
      </c>
      <c r="B2742" s="21" t="s">
        <v>3497</v>
      </c>
      <c r="C2742" s="30">
        <v>45911</v>
      </c>
      <c r="D2742" s="30">
        <v>45913</v>
      </c>
      <c r="E2742" s="47">
        <v>105.46</v>
      </c>
      <c r="F2742" s="47">
        <f t="shared" si="279"/>
        <v>9280.48</v>
      </c>
      <c r="G2742" s="48">
        <f t="shared" si="280"/>
        <v>9280.48</v>
      </c>
      <c r="H2742" s="21" t="s">
        <v>3484</v>
      </c>
      <c r="I2742" s="21" t="s">
        <v>4174</v>
      </c>
      <c r="J2742" s="21">
        <v>1</v>
      </c>
      <c r="K2742" s="21">
        <v>1</v>
      </c>
      <c r="L2742" s="21">
        <f t="shared" si="281"/>
        <v>0</v>
      </c>
      <c r="M2742" s="21" t="s">
        <v>3614</v>
      </c>
      <c r="N2742" s="30">
        <v>45917</v>
      </c>
      <c r="O2742" s="48">
        <v>12880.58</v>
      </c>
      <c r="P2742" s="21" t="s">
        <v>254</v>
      </c>
      <c r="Q2742" s="21" t="s">
        <v>636</v>
      </c>
      <c r="R2742" s="21" t="s">
        <v>723</v>
      </c>
      <c r="S2742" s="3">
        <v>-20</v>
      </c>
      <c r="T2742" s="37"/>
      <c r="U2742" s="21" t="s">
        <v>320</v>
      </c>
      <c r="V2742" s="21" t="str">
        <f>VLOOKUP(P2742,'Customer List'!B:C,2,)</f>
        <v>Delhi</v>
      </c>
      <c r="W2742" s="38"/>
      <c r="X2742" s="30">
        <f t="shared" si="291"/>
        <v>45917</v>
      </c>
      <c r="Y2742" s="21">
        <f t="shared" si="282"/>
        <v>0</v>
      </c>
      <c r="Z2742" s="21" t="str">
        <f t="shared" si="283"/>
        <v>Wednesday</v>
      </c>
      <c r="AA2742" s="21" t="str">
        <f t="shared" si="284"/>
        <v>Wednesday</v>
      </c>
      <c r="AB2742" s="21" t="str">
        <f>VLOOKUP(U2742,'Currency Sheet'!A:C,3,)</f>
        <v>DOLLAR</v>
      </c>
      <c r="AC2742" s="42" t="str">
        <f>VLOOKUP(P2742,'Customer List'!B:D,3,)</f>
        <v>Local</v>
      </c>
    </row>
    <row r="2743" spans="1:29" x14ac:dyDescent="0.25">
      <c r="A2743" s="21">
        <v>2741</v>
      </c>
      <c r="B2743" s="21" t="s">
        <v>3497</v>
      </c>
      <c r="C2743" s="30">
        <v>45911</v>
      </c>
      <c r="D2743" s="30">
        <v>45913</v>
      </c>
      <c r="E2743" s="47">
        <v>116.16</v>
      </c>
      <c r="F2743" s="47">
        <f t="shared" si="279"/>
        <v>10222.08</v>
      </c>
      <c r="G2743" s="48">
        <f t="shared" si="280"/>
        <v>10222.08</v>
      </c>
      <c r="H2743" s="21" t="s">
        <v>3485</v>
      </c>
      <c r="I2743" s="21" t="s">
        <v>4175</v>
      </c>
      <c r="J2743" s="21">
        <v>1</v>
      </c>
      <c r="K2743" s="21">
        <v>1</v>
      </c>
      <c r="L2743" s="21">
        <f t="shared" si="281"/>
        <v>0</v>
      </c>
      <c r="M2743" s="21" t="s">
        <v>3614</v>
      </c>
      <c r="N2743" s="30">
        <v>45917</v>
      </c>
      <c r="O2743" s="48">
        <v>14188.73</v>
      </c>
      <c r="P2743" s="21" t="s">
        <v>254</v>
      </c>
      <c r="Q2743" s="21" t="s">
        <v>636</v>
      </c>
      <c r="R2743" s="21" t="s">
        <v>723</v>
      </c>
      <c r="S2743" s="3">
        <v>-20</v>
      </c>
      <c r="T2743" s="37"/>
      <c r="U2743" s="21" t="s">
        <v>320</v>
      </c>
      <c r="V2743" s="21" t="str">
        <f>VLOOKUP(P2743,'Customer List'!B:C,2,)</f>
        <v>Delhi</v>
      </c>
      <c r="W2743" s="38"/>
      <c r="X2743" s="30">
        <f t="shared" si="291"/>
        <v>45917</v>
      </c>
      <c r="Y2743" s="21">
        <f t="shared" si="282"/>
        <v>0</v>
      </c>
      <c r="Z2743" s="21" t="str">
        <f t="shared" si="283"/>
        <v>Wednesday</v>
      </c>
      <c r="AA2743" s="21" t="str">
        <f t="shared" si="284"/>
        <v>Wednesday</v>
      </c>
      <c r="AB2743" s="21" t="str">
        <f>VLOOKUP(U2743,'Currency Sheet'!A:C,3,)</f>
        <v>DOLLAR</v>
      </c>
      <c r="AC2743" s="42" t="str">
        <f>VLOOKUP(P2743,'Customer List'!B:D,3,)</f>
        <v>Local</v>
      </c>
    </row>
    <row r="2744" spans="1:29" x14ac:dyDescent="0.25">
      <c r="A2744" s="21">
        <v>2742</v>
      </c>
      <c r="B2744" s="21" t="s">
        <v>3497</v>
      </c>
      <c r="C2744" s="30">
        <v>45911</v>
      </c>
      <c r="D2744" s="30">
        <v>45913</v>
      </c>
      <c r="E2744" s="47">
        <v>126.88</v>
      </c>
      <c r="F2744" s="47">
        <f t="shared" si="279"/>
        <v>11165.439999999999</v>
      </c>
      <c r="G2744" s="48">
        <f t="shared" si="280"/>
        <v>11165.439999999999</v>
      </c>
      <c r="H2744" s="21" t="s">
        <v>3486</v>
      </c>
      <c r="I2744" s="21" t="s">
        <v>4176</v>
      </c>
      <c r="J2744" s="21">
        <v>1</v>
      </c>
      <c r="K2744" s="21">
        <v>1</v>
      </c>
      <c r="L2744" s="21">
        <f t="shared" si="281"/>
        <v>0</v>
      </c>
      <c r="M2744" s="21" t="s">
        <v>3614</v>
      </c>
      <c r="N2744" s="30">
        <v>45917</v>
      </c>
      <c r="O2744" s="48">
        <v>15496.88</v>
      </c>
      <c r="P2744" s="21" t="s">
        <v>254</v>
      </c>
      <c r="Q2744" s="21" t="s">
        <v>636</v>
      </c>
      <c r="R2744" s="21" t="s">
        <v>723</v>
      </c>
      <c r="S2744" s="3">
        <v>-20</v>
      </c>
      <c r="T2744" s="37"/>
      <c r="U2744" s="21" t="s">
        <v>320</v>
      </c>
      <c r="V2744" s="21" t="str">
        <f>VLOOKUP(P2744,'Customer List'!B:C,2,)</f>
        <v>Delhi</v>
      </c>
      <c r="W2744" s="38"/>
      <c r="X2744" s="30">
        <f t="shared" si="291"/>
        <v>45917</v>
      </c>
      <c r="Y2744" s="21">
        <f t="shared" si="282"/>
        <v>0</v>
      </c>
      <c r="Z2744" s="21" t="str">
        <f t="shared" si="283"/>
        <v>Wednesday</v>
      </c>
      <c r="AA2744" s="21" t="str">
        <f t="shared" si="284"/>
        <v>Wednesday</v>
      </c>
      <c r="AB2744" s="21" t="str">
        <f>VLOOKUP(U2744,'Currency Sheet'!A:C,3,)</f>
        <v>DOLLAR</v>
      </c>
      <c r="AC2744" s="42" t="str">
        <f>VLOOKUP(P2744,'Customer List'!B:D,3,)</f>
        <v>Local</v>
      </c>
    </row>
    <row r="2745" spans="1:29" x14ac:dyDescent="0.25">
      <c r="A2745" s="21">
        <v>2743</v>
      </c>
      <c r="B2745" s="21" t="s">
        <v>3497</v>
      </c>
      <c r="C2745" s="30">
        <v>45911</v>
      </c>
      <c r="D2745" s="30">
        <v>45913</v>
      </c>
      <c r="E2745" s="47">
        <v>279.82</v>
      </c>
      <c r="F2745" s="47">
        <f t="shared" si="279"/>
        <v>24624.16</v>
      </c>
      <c r="G2745" s="48">
        <f t="shared" si="280"/>
        <v>24624.16</v>
      </c>
      <c r="H2745" s="21" t="s">
        <v>3487</v>
      </c>
      <c r="I2745" s="21" t="s">
        <v>4177</v>
      </c>
      <c r="J2745" s="21">
        <v>1</v>
      </c>
      <c r="K2745" s="21">
        <v>1</v>
      </c>
      <c r="L2745" s="21">
        <f t="shared" si="281"/>
        <v>0</v>
      </c>
      <c r="M2745" s="21" t="s">
        <v>3614</v>
      </c>
      <c r="N2745" s="30">
        <v>45917</v>
      </c>
      <c r="O2745" s="48">
        <v>34177.769999999997</v>
      </c>
      <c r="P2745" s="21" t="s">
        <v>254</v>
      </c>
      <c r="Q2745" s="21" t="s">
        <v>636</v>
      </c>
      <c r="R2745" s="21" t="s">
        <v>723</v>
      </c>
      <c r="S2745" s="3">
        <v>-20</v>
      </c>
      <c r="T2745" s="37"/>
      <c r="U2745" s="21" t="s">
        <v>320</v>
      </c>
      <c r="V2745" s="21" t="str">
        <f>VLOOKUP(P2745,'Customer List'!B:C,2,)</f>
        <v>Delhi</v>
      </c>
      <c r="W2745" s="38"/>
      <c r="X2745" s="30">
        <f t="shared" si="291"/>
        <v>45917</v>
      </c>
      <c r="Y2745" s="21">
        <f t="shared" si="282"/>
        <v>0</v>
      </c>
      <c r="Z2745" s="21" t="str">
        <f t="shared" si="283"/>
        <v>Wednesday</v>
      </c>
      <c r="AA2745" s="21" t="str">
        <f t="shared" si="284"/>
        <v>Wednesday</v>
      </c>
      <c r="AB2745" s="21" t="str">
        <f>VLOOKUP(U2745,'Currency Sheet'!A:C,3,)</f>
        <v>DOLLAR</v>
      </c>
      <c r="AC2745" s="42" t="str">
        <f>VLOOKUP(P2745,'Customer List'!B:D,3,)</f>
        <v>Local</v>
      </c>
    </row>
    <row r="2746" spans="1:29" x14ac:dyDescent="0.25">
      <c r="A2746" s="21">
        <v>2744</v>
      </c>
      <c r="B2746" s="21" t="s">
        <v>3497</v>
      </c>
      <c r="C2746" s="30">
        <v>45911</v>
      </c>
      <c r="D2746" s="30">
        <v>45913</v>
      </c>
      <c r="E2746" s="47">
        <v>269.11</v>
      </c>
      <c r="F2746" s="47">
        <f t="shared" si="279"/>
        <v>23681.68</v>
      </c>
      <c r="G2746" s="48">
        <f t="shared" si="280"/>
        <v>23681.68</v>
      </c>
      <c r="H2746" s="21" t="s">
        <v>3488</v>
      </c>
      <c r="I2746" s="21" t="s">
        <v>4178</v>
      </c>
      <c r="J2746" s="21">
        <v>1</v>
      </c>
      <c r="K2746" s="21">
        <v>1</v>
      </c>
      <c r="L2746" s="21">
        <f t="shared" si="281"/>
        <v>0</v>
      </c>
      <c r="M2746" s="21" t="s">
        <v>3614</v>
      </c>
      <c r="N2746" s="30">
        <v>45917</v>
      </c>
      <c r="O2746" s="48">
        <v>32869.620000000003</v>
      </c>
      <c r="P2746" s="21" t="s">
        <v>254</v>
      </c>
      <c r="Q2746" s="21" t="s">
        <v>636</v>
      </c>
      <c r="R2746" s="21" t="s">
        <v>723</v>
      </c>
      <c r="S2746" s="3">
        <v>-20</v>
      </c>
      <c r="T2746" s="37"/>
      <c r="U2746" s="21" t="s">
        <v>320</v>
      </c>
      <c r="V2746" s="21" t="str">
        <f>VLOOKUP(P2746,'Customer List'!B:C,2,)</f>
        <v>Delhi</v>
      </c>
      <c r="W2746" s="38"/>
      <c r="X2746" s="30">
        <f t="shared" si="291"/>
        <v>45917</v>
      </c>
      <c r="Y2746" s="21">
        <f t="shared" si="282"/>
        <v>0</v>
      </c>
      <c r="Z2746" s="21" t="str">
        <f t="shared" si="283"/>
        <v>Wednesday</v>
      </c>
      <c r="AA2746" s="21" t="str">
        <f t="shared" si="284"/>
        <v>Wednesday</v>
      </c>
      <c r="AB2746" s="21" t="str">
        <f>VLOOKUP(U2746,'Currency Sheet'!A:C,3,)</f>
        <v>DOLLAR</v>
      </c>
      <c r="AC2746" s="42" t="str">
        <f>VLOOKUP(P2746,'Customer List'!B:D,3,)</f>
        <v>Local</v>
      </c>
    </row>
    <row r="2747" spans="1:29" x14ac:dyDescent="0.25">
      <c r="A2747" s="21">
        <v>2745</v>
      </c>
      <c r="B2747" s="21" t="s">
        <v>3497</v>
      </c>
      <c r="C2747" s="30">
        <v>45911</v>
      </c>
      <c r="D2747" s="30">
        <v>45913</v>
      </c>
      <c r="E2747" s="47">
        <v>269.11</v>
      </c>
      <c r="F2747" s="47">
        <f t="shared" si="279"/>
        <v>23681.68</v>
      </c>
      <c r="G2747" s="48">
        <f t="shared" si="280"/>
        <v>23681.68</v>
      </c>
      <c r="H2747" s="21" t="s">
        <v>3489</v>
      </c>
      <c r="I2747" s="21" t="s">
        <v>4179</v>
      </c>
      <c r="J2747" s="21">
        <v>1</v>
      </c>
      <c r="K2747" s="21">
        <v>1</v>
      </c>
      <c r="L2747" s="21">
        <f t="shared" si="281"/>
        <v>0</v>
      </c>
      <c r="M2747" s="21" t="s">
        <v>3614</v>
      </c>
      <c r="N2747" s="30">
        <v>45917</v>
      </c>
      <c r="O2747" s="48">
        <v>32869.620000000003</v>
      </c>
      <c r="P2747" s="21" t="s">
        <v>254</v>
      </c>
      <c r="Q2747" s="21" t="s">
        <v>636</v>
      </c>
      <c r="R2747" s="21" t="s">
        <v>723</v>
      </c>
      <c r="S2747" s="3">
        <v>-20</v>
      </c>
      <c r="T2747" s="37"/>
      <c r="U2747" s="21" t="s">
        <v>320</v>
      </c>
      <c r="V2747" s="21" t="str">
        <f>VLOOKUP(P2747,'Customer List'!B:C,2,)</f>
        <v>Delhi</v>
      </c>
      <c r="W2747" s="38"/>
      <c r="X2747" s="30">
        <f t="shared" si="291"/>
        <v>45917</v>
      </c>
      <c r="Y2747" s="21">
        <f t="shared" si="282"/>
        <v>0</v>
      </c>
      <c r="Z2747" s="21" t="str">
        <f t="shared" si="283"/>
        <v>Wednesday</v>
      </c>
      <c r="AA2747" s="21" t="str">
        <f t="shared" si="284"/>
        <v>Wednesday</v>
      </c>
      <c r="AB2747" s="21" t="str">
        <f>VLOOKUP(U2747,'Currency Sheet'!A:C,3,)</f>
        <v>DOLLAR</v>
      </c>
      <c r="AC2747" s="42" t="str">
        <f>VLOOKUP(P2747,'Customer List'!B:D,3,)</f>
        <v>Local</v>
      </c>
    </row>
    <row r="2748" spans="1:29" x14ac:dyDescent="0.25">
      <c r="A2748" s="21">
        <v>2746</v>
      </c>
      <c r="B2748" s="21" t="s">
        <v>3497</v>
      </c>
      <c r="C2748" s="30">
        <v>45911</v>
      </c>
      <c r="D2748" s="30">
        <v>45913</v>
      </c>
      <c r="E2748" s="47">
        <v>105.46</v>
      </c>
      <c r="F2748" s="47">
        <f t="shared" si="279"/>
        <v>9280.48</v>
      </c>
      <c r="G2748" s="48">
        <f t="shared" si="280"/>
        <v>9280.48</v>
      </c>
      <c r="H2748" s="21" t="s">
        <v>3490</v>
      </c>
      <c r="I2748" s="21" t="s">
        <v>4180</v>
      </c>
      <c r="J2748" s="21">
        <v>1</v>
      </c>
      <c r="K2748" s="21">
        <v>1</v>
      </c>
      <c r="L2748" s="21">
        <f t="shared" si="281"/>
        <v>0</v>
      </c>
      <c r="M2748" s="21" t="s">
        <v>3614</v>
      </c>
      <c r="N2748" s="30">
        <v>45917</v>
      </c>
      <c r="O2748" s="48">
        <v>12880.58</v>
      </c>
      <c r="P2748" s="21" t="s">
        <v>254</v>
      </c>
      <c r="Q2748" s="21" t="s">
        <v>636</v>
      </c>
      <c r="R2748" s="21" t="s">
        <v>723</v>
      </c>
      <c r="S2748" s="3">
        <v>-20</v>
      </c>
      <c r="T2748" s="37"/>
      <c r="U2748" s="21" t="s">
        <v>320</v>
      </c>
      <c r="V2748" s="21" t="str">
        <f>VLOOKUP(P2748,'Customer List'!B:C,2,)</f>
        <v>Delhi</v>
      </c>
      <c r="W2748" s="38"/>
      <c r="X2748" s="30">
        <f t="shared" si="291"/>
        <v>45917</v>
      </c>
      <c r="Y2748" s="21">
        <f t="shared" si="282"/>
        <v>0</v>
      </c>
      <c r="Z2748" s="21" t="str">
        <f t="shared" si="283"/>
        <v>Wednesday</v>
      </c>
      <c r="AA2748" s="21" t="str">
        <f t="shared" si="284"/>
        <v>Wednesday</v>
      </c>
      <c r="AB2748" s="21" t="str">
        <f>VLOOKUP(U2748,'Currency Sheet'!A:C,3,)</f>
        <v>DOLLAR</v>
      </c>
      <c r="AC2748" s="42" t="str">
        <f>VLOOKUP(P2748,'Customer List'!B:D,3,)</f>
        <v>Local</v>
      </c>
    </row>
    <row r="2749" spans="1:29" x14ac:dyDescent="0.25">
      <c r="A2749" s="21">
        <v>2747</v>
      </c>
      <c r="B2749" s="21" t="s">
        <v>3497</v>
      </c>
      <c r="C2749" s="30">
        <v>45911</v>
      </c>
      <c r="D2749" s="30">
        <v>45913</v>
      </c>
      <c r="E2749" s="47">
        <v>148.30000000000001</v>
      </c>
      <c r="F2749" s="47">
        <f t="shared" si="279"/>
        <v>13050.400000000001</v>
      </c>
      <c r="G2749" s="48">
        <f t="shared" si="280"/>
        <v>13050.400000000001</v>
      </c>
      <c r="H2749" s="21" t="s">
        <v>3491</v>
      </c>
      <c r="I2749" s="21" t="s">
        <v>4181</v>
      </c>
      <c r="J2749" s="21">
        <v>1</v>
      </c>
      <c r="K2749" s="21">
        <v>1</v>
      </c>
      <c r="L2749" s="21">
        <f t="shared" si="281"/>
        <v>0</v>
      </c>
      <c r="M2749" s="21" t="s">
        <v>3614</v>
      </c>
      <c r="N2749" s="30">
        <v>45917</v>
      </c>
      <c r="O2749" s="48">
        <v>18113.18</v>
      </c>
      <c r="P2749" s="21" t="s">
        <v>254</v>
      </c>
      <c r="Q2749" s="21" t="s">
        <v>636</v>
      </c>
      <c r="R2749" s="21" t="s">
        <v>723</v>
      </c>
      <c r="S2749" s="3">
        <v>-20</v>
      </c>
      <c r="T2749" s="37"/>
      <c r="U2749" s="21" t="s">
        <v>320</v>
      </c>
      <c r="V2749" s="21" t="str">
        <f>VLOOKUP(P2749,'Customer List'!B:C,2,)</f>
        <v>Delhi</v>
      </c>
      <c r="W2749" s="38"/>
      <c r="X2749" s="30">
        <f t="shared" si="291"/>
        <v>45917</v>
      </c>
      <c r="Y2749" s="21">
        <f t="shared" si="282"/>
        <v>0</v>
      </c>
      <c r="Z2749" s="21" t="str">
        <f t="shared" si="283"/>
        <v>Wednesday</v>
      </c>
      <c r="AA2749" s="21" t="str">
        <f t="shared" si="284"/>
        <v>Wednesday</v>
      </c>
      <c r="AB2749" s="21" t="str">
        <f>VLOOKUP(U2749,'Currency Sheet'!A:C,3,)</f>
        <v>DOLLAR</v>
      </c>
      <c r="AC2749" s="42" t="str">
        <f>VLOOKUP(P2749,'Customer List'!B:D,3,)</f>
        <v>Local</v>
      </c>
    </row>
    <row r="2750" spans="1:29" x14ac:dyDescent="0.25">
      <c r="A2750" s="21">
        <v>2748</v>
      </c>
      <c r="B2750" s="21" t="s">
        <v>3497</v>
      </c>
      <c r="C2750" s="30">
        <v>45911</v>
      </c>
      <c r="D2750" s="30">
        <v>45913</v>
      </c>
      <c r="E2750" s="47">
        <v>126.88</v>
      </c>
      <c r="F2750" s="47">
        <f t="shared" si="279"/>
        <v>11165.439999999999</v>
      </c>
      <c r="G2750" s="48">
        <f t="shared" si="280"/>
        <v>11165.439999999999</v>
      </c>
      <c r="H2750" s="21" t="s">
        <v>3492</v>
      </c>
      <c r="I2750" s="21" t="s">
        <v>4182</v>
      </c>
      <c r="J2750" s="21">
        <v>1</v>
      </c>
      <c r="K2750" s="21">
        <v>1</v>
      </c>
      <c r="L2750" s="21">
        <f t="shared" si="281"/>
        <v>0</v>
      </c>
      <c r="M2750" s="21" t="s">
        <v>3614</v>
      </c>
      <c r="N2750" s="30">
        <v>45917</v>
      </c>
      <c r="O2750" s="48">
        <v>15496.88</v>
      </c>
      <c r="P2750" s="21" t="s">
        <v>254</v>
      </c>
      <c r="Q2750" s="21" t="s">
        <v>636</v>
      </c>
      <c r="R2750" s="21" t="s">
        <v>723</v>
      </c>
      <c r="S2750" s="3">
        <v>-20</v>
      </c>
      <c r="T2750" s="37"/>
      <c r="U2750" s="21" t="s">
        <v>320</v>
      </c>
      <c r="V2750" s="21" t="str">
        <f>VLOOKUP(P2750,'Customer List'!B:C,2,)</f>
        <v>Delhi</v>
      </c>
      <c r="W2750" s="38"/>
      <c r="X2750" s="30">
        <f t="shared" si="291"/>
        <v>45917</v>
      </c>
      <c r="Y2750" s="21">
        <f t="shared" si="282"/>
        <v>0</v>
      </c>
      <c r="Z2750" s="21" t="str">
        <f t="shared" si="283"/>
        <v>Wednesday</v>
      </c>
      <c r="AA2750" s="21" t="str">
        <f t="shared" si="284"/>
        <v>Wednesday</v>
      </c>
      <c r="AB2750" s="21" t="str">
        <f>VLOOKUP(U2750,'Currency Sheet'!A:C,3,)</f>
        <v>DOLLAR</v>
      </c>
      <c r="AC2750" s="42" t="str">
        <f>VLOOKUP(P2750,'Customer List'!B:D,3,)</f>
        <v>Local</v>
      </c>
    </row>
    <row r="2751" spans="1:29" x14ac:dyDescent="0.25">
      <c r="A2751" s="21">
        <v>2749</v>
      </c>
      <c r="B2751" s="21" t="s">
        <v>3497</v>
      </c>
      <c r="C2751" s="30">
        <v>45911</v>
      </c>
      <c r="D2751" s="30">
        <v>45913</v>
      </c>
      <c r="E2751" s="47">
        <v>374</v>
      </c>
      <c r="F2751" s="47">
        <f t="shared" si="279"/>
        <v>32912</v>
      </c>
      <c r="G2751" s="48">
        <f t="shared" si="280"/>
        <v>32912</v>
      </c>
      <c r="H2751" s="21" t="s">
        <v>3493</v>
      </c>
      <c r="I2751" s="21" t="s">
        <v>4183</v>
      </c>
      <c r="J2751" s="21">
        <v>1</v>
      </c>
      <c r="K2751" s="21">
        <v>1</v>
      </c>
      <c r="L2751" s="21">
        <f t="shared" si="281"/>
        <v>0</v>
      </c>
      <c r="M2751" s="21" t="s">
        <v>3528</v>
      </c>
      <c r="N2751" s="30">
        <v>45915</v>
      </c>
      <c r="O2751" s="48">
        <v>48060</v>
      </c>
      <c r="P2751" s="21" t="s">
        <v>2045</v>
      </c>
      <c r="Q2751" s="21">
        <v>58155667533</v>
      </c>
      <c r="R2751" s="21" t="s">
        <v>40</v>
      </c>
      <c r="S2751" s="3">
        <v>-20</v>
      </c>
      <c r="T2751" s="37"/>
      <c r="U2751" s="21" t="s">
        <v>320</v>
      </c>
      <c r="V2751" s="21" t="str">
        <f>VLOOKUP(P2751,'Customer List'!B:C,2,)</f>
        <v>Hyderabad</v>
      </c>
      <c r="W2751" s="38"/>
      <c r="X2751" s="30">
        <v>45916</v>
      </c>
      <c r="Y2751" s="21">
        <f t="shared" si="282"/>
        <v>1</v>
      </c>
      <c r="Z2751" s="21" t="str">
        <f t="shared" si="283"/>
        <v>Monday</v>
      </c>
      <c r="AA2751" s="21" t="str">
        <f t="shared" si="284"/>
        <v>Tuesday</v>
      </c>
      <c r="AB2751" s="21" t="str">
        <f>VLOOKUP(U2751,'Currency Sheet'!A:C,3,)</f>
        <v>DOLLAR</v>
      </c>
      <c r="AC2751" s="42" t="str">
        <f>VLOOKUP(P2751,'Customer List'!B:D,3,)</f>
        <v>OutStation</v>
      </c>
    </row>
    <row r="2752" spans="1:29" x14ac:dyDescent="0.25">
      <c r="A2752" s="21">
        <v>2750</v>
      </c>
      <c r="B2752" s="21" t="s">
        <v>3497</v>
      </c>
      <c r="C2752" s="30">
        <v>45911</v>
      </c>
      <c r="D2752" s="30">
        <v>45913</v>
      </c>
      <c r="E2752" s="47">
        <v>374</v>
      </c>
      <c r="F2752" s="47">
        <f t="shared" si="279"/>
        <v>32912</v>
      </c>
      <c r="G2752" s="48">
        <f t="shared" si="280"/>
        <v>32912</v>
      </c>
      <c r="H2752" s="21" t="s">
        <v>3494</v>
      </c>
      <c r="I2752" s="21" t="s">
        <v>4184</v>
      </c>
      <c r="J2752" s="21">
        <v>1</v>
      </c>
      <c r="K2752" s="21">
        <v>1</v>
      </c>
      <c r="L2752" s="21">
        <f t="shared" si="281"/>
        <v>0</v>
      </c>
      <c r="M2752" s="21" t="s">
        <v>3528</v>
      </c>
      <c r="N2752" s="30">
        <v>45915</v>
      </c>
      <c r="O2752" s="48">
        <v>48060</v>
      </c>
      <c r="P2752" s="21" t="s">
        <v>2045</v>
      </c>
      <c r="Q2752" s="21">
        <v>58155667533</v>
      </c>
      <c r="R2752" s="21" t="s">
        <v>40</v>
      </c>
      <c r="S2752" s="3">
        <v>-20</v>
      </c>
      <c r="T2752" s="37"/>
      <c r="U2752" s="21" t="s">
        <v>320</v>
      </c>
      <c r="V2752" s="21" t="str">
        <f>VLOOKUP(P2752,'Customer List'!B:C,2,)</f>
        <v>Hyderabad</v>
      </c>
      <c r="W2752" s="38"/>
      <c r="X2752" s="30">
        <v>45916</v>
      </c>
      <c r="Y2752" s="21">
        <f t="shared" si="282"/>
        <v>1</v>
      </c>
      <c r="Z2752" s="21" t="str">
        <f t="shared" si="283"/>
        <v>Monday</v>
      </c>
      <c r="AA2752" s="21" t="str">
        <f t="shared" si="284"/>
        <v>Tuesday</v>
      </c>
      <c r="AB2752" s="21" t="str">
        <f>VLOOKUP(U2752,'Currency Sheet'!A:C,3,)</f>
        <v>DOLLAR</v>
      </c>
      <c r="AC2752" s="42" t="str">
        <f>VLOOKUP(P2752,'Customer List'!B:D,3,)</f>
        <v>OutStation</v>
      </c>
    </row>
    <row r="2753" spans="1:29" x14ac:dyDescent="0.25">
      <c r="A2753" s="21">
        <v>2751</v>
      </c>
      <c r="B2753" s="21" t="s">
        <v>3497</v>
      </c>
      <c r="C2753" s="30">
        <v>45911</v>
      </c>
      <c r="D2753" s="30">
        <v>45913</v>
      </c>
      <c r="E2753" s="47">
        <v>587</v>
      </c>
      <c r="F2753" s="47">
        <f t="shared" si="279"/>
        <v>51656</v>
      </c>
      <c r="G2753" s="48">
        <f t="shared" si="280"/>
        <v>51656</v>
      </c>
      <c r="H2753" s="21" t="s">
        <v>3495</v>
      </c>
      <c r="I2753" s="21" t="s">
        <v>4185</v>
      </c>
      <c r="J2753" s="21">
        <v>1</v>
      </c>
      <c r="K2753" s="21">
        <v>1</v>
      </c>
      <c r="L2753" s="21">
        <f t="shared" si="281"/>
        <v>0</v>
      </c>
      <c r="M2753" s="21" t="s">
        <v>3526</v>
      </c>
      <c r="N2753" s="30">
        <v>45915</v>
      </c>
      <c r="O2753" s="48">
        <v>84088.77</v>
      </c>
      <c r="P2753" s="21" t="s">
        <v>628</v>
      </c>
      <c r="Q2753" s="21">
        <v>58155667113</v>
      </c>
      <c r="R2753" s="21" t="s">
        <v>40</v>
      </c>
      <c r="S2753" s="3">
        <v>-20</v>
      </c>
      <c r="T2753" s="37"/>
      <c r="U2753" s="21" t="s">
        <v>320</v>
      </c>
      <c r="V2753" s="21" t="str">
        <f>VLOOKUP(P2753,'Customer List'!B:C,2,)</f>
        <v>Banglore</v>
      </c>
      <c r="W2753" s="38"/>
      <c r="X2753" s="30">
        <v>45917</v>
      </c>
      <c r="Y2753" s="21">
        <f t="shared" si="282"/>
        <v>2</v>
      </c>
      <c r="Z2753" s="21" t="str">
        <f t="shared" si="283"/>
        <v>Monday</v>
      </c>
      <c r="AA2753" s="21" t="str">
        <f t="shared" si="284"/>
        <v>Wednesday</v>
      </c>
      <c r="AB2753" s="21" t="str">
        <f>VLOOKUP(U2753,'Currency Sheet'!A:C,3,)</f>
        <v>DOLLAR</v>
      </c>
      <c r="AC2753" s="42" t="str">
        <f>VLOOKUP(P2753,'Customer List'!B:D,3,)</f>
        <v>OutStation</v>
      </c>
    </row>
    <row r="2754" spans="1:29" x14ac:dyDescent="0.25">
      <c r="A2754" s="21">
        <v>2752</v>
      </c>
      <c r="B2754" s="21" t="s">
        <v>3497</v>
      </c>
      <c r="C2754" s="30">
        <v>45911</v>
      </c>
      <c r="D2754" s="30">
        <v>45913</v>
      </c>
      <c r="E2754" s="47">
        <v>185</v>
      </c>
      <c r="F2754" s="47">
        <f t="shared" si="279"/>
        <v>16280</v>
      </c>
      <c r="G2754" s="48">
        <f t="shared" si="280"/>
        <v>16280</v>
      </c>
      <c r="H2754" s="21" t="s">
        <v>372</v>
      </c>
      <c r="I2754" s="21" t="s">
        <v>4121</v>
      </c>
      <c r="J2754" s="21">
        <v>1</v>
      </c>
      <c r="K2754" s="21">
        <v>1</v>
      </c>
      <c r="L2754" s="21">
        <f t="shared" si="281"/>
        <v>0</v>
      </c>
      <c r="M2754" s="21" t="s">
        <v>3526</v>
      </c>
      <c r="N2754" s="30">
        <v>45915</v>
      </c>
      <c r="O2754" s="48">
        <v>26960.53</v>
      </c>
      <c r="P2754" s="21" t="s">
        <v>628</v>
      </c>
      <c r="Q2754" s="21">
        <v>58155667113</v>
      </c>
      <c r="R2754" s="21" t="s">
        <v>40</v>
      </c>
      <c r="S2754" s="3">
        <v>-20</v>
      </c>
      <c r="T2754" s="37"/>
      <c r="U2754" s="21" t="s">
        <v>320</v>
      </c>
      <c r="V2754" s="21" t="str">
        <f>VLOOKUP(P2754,'Customer List'!B:C,2,)</f>
        <v>Banglore</v>
      </c>
      <c r="W2754" s="38"/>
      <c r="X2754" s="30">
        <v>45917</v>
      </c>
      <c r="Y2754" s="21">
        <f t="shared" si="282"/>
        <v>2</v>
      </c>
      <c r="Z2754" s="21" t="str">
        <f t="shared" si="283"/>
        <v>Monday</v>
      </c>
      <c r="AA2754" s="21" t="str">
        <f t="shared" si="284"/>
        <v>Wednesday</v>
      </c>
      <c r="AB2754" s="21" t="str">
        <f>VLOOKUP(U2754,'Currency Sheet'!A:C,3,)</f>
        <v>DOLLAR</v>
      </c>
      <c r="AC2754" s="42" t="str">
        <f>VLOOKUP(P2754,'Customer List'!B:D,3,)</f>
        <v>OutStation</v>
      </c>
    </row>
    <row r="2755" spans="1:29" x14ac:dyDescent="0.25">
      <c r="A2755" s="21">
        <v>2753</v>
      </c>
      <c r="B2755" s="21" t="s">
        <v>3497</v>
      </c>
      <c r="C2755" s="30">
        <v>45911</v>
      </c>
      <c r="D2755" s="30">
        <v>45913</v>
      </c>
      <c r="E2755" s="47">
        <v>393</v>
      </c>
      <c r="F2755" s="47">
        <f t="shared" si="279"/>
        <v>34584</v>
      </c>
      <c r="G2755" s="48">
        <f t="shared" si="280"/>
        <v>69168</v>
      </c>
      <c r="H2755" s="21" t="s">
        <v>364</v>
      </c>
      <c r="I2755" s="21" t="s">
        <v>4129</v>
      </c>
      <c r="J2755" s="21">
        <v>2</v>
      </c>
      <c r="K2755" s="21">
        <v>2</v>
      </c>
      <c r="L2755" s="21">
        <f t="shared" si="281"/>
        <v>0</v>
      </c>
      <c r="M2755" s="21" t="s">
        <v>3614</v>
      </c>
      <c r="N2755" s="30">
        <v>45917</v>
      </c>
      <c r="O2755" s="48">
        <v>96102</v>
      </c>
      <c r="P2755" s="21" t="s">
        <v>254</v>
      </c>
      <c r="Q2755" s="21" t="s">
        <v>636</v>
      </c>
      <c r="R2755" s="21" t="s">
        <v>723</v>
      </c>
      <c r="S2755" s="3">
        <v>4</v>
      </c>
      <c r="T2755" s="37"/>
      <c r="U2755" s="21" t="s">
        <v>320</v>
      </c>
      <c r="V2755" s="21" t="str">
        <f>VLOOKUP(P2755,'Customer List'!B:C,2,)</f>
        <v>Delhi</v>
      </c>
      <c r="W2755" s="38"/>
      <c r="X2755" s="30">
        <f>IF(OR(R2755 = "PRIYANKA MADAM", R2755 = "DEEPAK", R2755 = "PORTER"),N2755,"")</f>
        <v>45917</v>
      </c>
      <c r="Y2755" s="21">
        <f t="shared" si="282"/>
        <v>0</v>
      </c>
      <c r="Z2755" s="21" t="str">
        <f t="shared" si="283"/>
        <v>Wednesday</v>
      </c>
      <c r="AA2755" s="21" t="str">
        <f t="shared" si="284"/>
        <v>Wednesday</v>
      </c>
      <c r="AB2755" s="21" t="str">
        <f>VLOOKUP(U2755,'Currency Sheet'!A:C,3,)</f>
        <v>DOLLAR</v>
      </c>
      <c r="AC2755" s="42" t="str">
        <f>VLOOKUP(P2755,'Customer List'!B:D,3,)</f>
        <v>Local</v>
      </c>
    </row>
    <row r="2756" spans="1:29" x14ac:dyDescent="0.25">
      <c r="A2756" s="21">
        <v>2754</v>
      </c>
      <c r="B2756" s="21" t="s">
        <v>3497</v>
      </c>
      <c r="C2756" s="30">
        <v>45911</v>
      </c>
      <c r="D2756" s="30">
        <v>45913</v>
      </c>
      <c r="E2756" s="47">
        <v>3</v>
      </c>
      <c r="F2756" s="47">
        <f t="shared" ref="F2756:F2819" si="292">IF(AB2756="DOLLAR",E2756*88,E2756)</f>
        <v>264</v>
      </c>
      <c r="G2756" s="48">
        <f t="shared" ref="G2756:G2819" si="293">F2756*J2756</f>
        <v>264</v>
      </c>
      <c r="H2756" s="21" t="s">
        <v>3496</v>
      </c>
      <c r="I2756" s="21" t="s">
        <v>4418</v>
      </c>
      <c r="J2756" s="21">
        <v>1</v>
      </c>
      <c r="K2756" s="21">
        <v>1</v>
      </c>
      <c r="L2756" s="21">
        <f t="shared" ref="L2756:L2819" si="294">J2756-K2756</f>
        <v>0</v>
      </c>
      <c r="M2756" s="21" t="s">
        <v>3660</v>
      </c>
      <c r="N2756" s="30">
        <v>45920</v>
      </c>
      <c r="O2756" s="48">
        <v>0</v>
      </c>
      <c r="P2756" s="21" t="s">
        <v>839</v>
      </c>
      <c r="Q2756" s="21">
        <v>58155927664</v>
      </c>
      <c r="R2756" s="21" t="s">
        <v>40</v>
      </c>
      <c r="S2756" s="3">
        <v>-20</v>
      </c>
      <c r="T2756" s="37" t="s">
        <v>609</v>
      </c>
      <c r="U2756" s="21" t="s">
        <v>320</v>
      </c>
      <c r="V2756" s="21" t="str">
        <f>VLOOKUP(P2756,'Customer List'!B:C,2,)</f>
        <v>Hyderabad</v>
      </c>
      <c r="W2756" s="38"/>
      <c r="X2756" s="30">
        <v>45922</v>
      </c>
      <c r="Y2756" s="21">
        <f t="shared" ref="Y2756:Y2819" si="295">IF(X2756="", "", X2756-N2756)</f>
        <v>2</v>
      </c>
      <c r="Z2756" s="21" t="str">
        <f t="shared" ref="Z2756:Z2819" si="296">IF(N2756="", "", TEXT(N2756, "dddd"))</f>
        <v>Saturday</v>
      </c>
      <c r="AA2756" s="21" t="str">
        <f t="shared" ref="AA2756:AA2819" si="297">IF(X2756="", "", TEXT(X2756, "dddd"))</f>
        <v>Monday</v>
      </c>
      <c r="AB2756" s="21" t="str">
        <f>VLOOKUP(U2756,'Currency Sheet'!A:C,3,)</f>
        <v>DOLLAR</v>
      </c>
      <c r="AC2756" s="42" t="str">
        <f>VLOOKUP(P2756,'Customer List'!B:D,3,)</f>
        <v>OutStation</v>
      </c>
    </row>
    <row r="2757" spans="1:29" x14ac:dyDescent="0.25">
      <c r="A2757" s="21">
        <v>2755</v>
      </c>
      <c r="B2757" s="21" t="s">
        <v>3498</v>
      </c>
      <c r="C2757" s="30">
        <v>45912</v>
      </c>
      <c r="D2757" s="30">
        <v>45915</v>
      </c>
      <c r="E2757" s="47">
        <v>104.8</v>
      </c>
      <c r="F2757" s="47">
        <f t="shared" si="292"/>
        <v>9222.4</v>
      </c>
      <c r="G2757" s="48">
        <f t="shared" si="293"/>
        <v>9222.4</v>
      </c>
      <c r="H2757" s="21" t="s">
        <v>665</v>
      </c>
      <c r="I2757" s="21" t="s">
        <v>4118</v>
      </c>
      <c r="J2757" s="21">
        <v>1</v>
      </c>
      <c r="K2757" s="21">
        <v>1</v>
      </c>
      <c r="L2757" s="21">
        <f t="shared" si="294"/>
        <v>0</v>
      </c>
      <c r="M2757" s="21" t="s">
        <v>3531</v>
      </c>
      <c r="N2757" s="30">
        <v>45915</v>
      </c>
      <c r="O2757" s="48">
        <v>16244</v>
      </c>
      <c r="P2757" s="21" t="s">
        <v>3499</v>
      </c>
      <c r="Q2757" s="21">
        <v>58155667743</v>
      </c>
      <c r="R2757" s="21" t="s">
        <v>40</v>
      </c>
      <c r="S2757" s="3">
        <v>4</v>
      </c>
      <c r="T2757" s="37"/>
      <c r="U2757" s="21" t="s">
        <v>507</v>
      </c>
      <c r="V2757" s="21" t="str">
        <f>VLOOKUP(P2757,'Customer List'!B:C,2,)</f>
        <v>Mumbai</v>
      </c>
      <c r="W2757" s="38"/>
      <c r="X2757" s="30">
        <v>45916</v>
      </c>
      <c r="Y2757" s="21">
        <f t="shared" si="295"/>
        <v>1</v>
      </c>
      <c r="Z2757" s="21" t="str">
        <f t="shared" si="296"/>
        <v>Monday</v>
      </c>
      <c r="AA2757" s="21" t="str">
        <f t="shared" si="297"/>
        <v>Tuesday</v>
      </c>
      <c r="AB2757" s="21" t="str">
        <f>VLOOKUP(U2757,'Currency Sheet'!A:C,3,)</f>
        <v>DOLLAR</v>
      </c>
      <c r="AC2757" s="42" t="str">
        <f>VLOOKUP(P2757,'Customer List'!B:D,3,)</f>
        <v>OutStation</v>
      </c>
    </row>
    <row r="2758" spans="1:29" x14ac:dyDescent="0.25">
      <c r="A2758" s="21">
        <v>2756</v>
      </c>
      <c r="B2758" s="21" t="s">
        <v>3498</v>
      </c>
      <c r="C2758" s="30">
        <v>45912</v>
      </c>
      <c r="D2758" s="30">
        <v>45915</v>
      </c>
      <c r="E2758" s="47">
        <v>112.8</v>
      </c>
      <c r="F2758" s="47">
        <f t="shared" si="292"/>
        <v>9926.4</v>
      </c>
      <c r="G2758" s="48">
        <f t="shared" si="293"/>
        <v>39705.599999999999</v>
      </c>
      <c r="H2758" s="21">
        <v>41003</v>
      </c>
      <c r="I2758" s="21" t="s">
        <v>4127</v>
      </c>
      <c r="J2758" s="21">
        <v>4</v>
      </c>
      <c r="K2758" s="21"/>
      <c r="L2758" s="21">
        <f t="shared" si="294"/>
        <v>4</v>
      </c>
      <c r="M2758" s="21"/>
      <c r="N2758" s="30"/>
      <c r="O2758" s="48"/>
      <c r="P2758" s="21" t="s">
        <v>1145</v>
      </c>
      <c r="Q2758" s="21"/>
      <c r="R2758" s="21"/>
      <c r="S2758" s="3" t="s">
        <v>299</v>
      </c>
      <c r="T2758" s="37"/>
      <c r="U2758" s="21" t="s">
        <v>507</v>
      </c>
      <c r="V2758" s="21" t="str">
        <f>VLOOKUP(P2758,'Customer List'!B:C,2,)</f>
        <v>STOCK</v>
      </c>
      <c r="W2758" s="38" t="s">
        <v>1145</v>
      </c>
      <c r="X2758" s="30" t="str">
        <f t="shared" ref="X2758:X2765" si="298">IF(OR(R2758 = "PRIYANKA MADAM", R2758 = "DEEPAK", R2758 = "PORTER"),N2758,"")</f>
        <v/>
      </c>
      <c r="Y2758" s="21" t="str">
        <f t="shared" si="295"/>
        <v/>
      </c>
      <c r="Z2758" s="21" t="str">
        <f t="shared" si="296"/>
        <v/>
      </c>
      <c r="AA2758" s="21" t="str">
        <f t="shared" si="297"/>
        <v/>
      </c>
      <c r="AB2758" s="21" t="str">
        <f>VLOOKUP(U2758,'Currency Sheet'!A:C,3,)</f>
        <v>DOLLAR</v>
      </c>
      <c r="AC2758" s="42" t="str">
        <f>VLOOKUP(P2758,'Customer List'!B:D,3,)</f>
        <v>STOCK</v>
      </c>
    </row>
    <row r="2759" spans="1:29" x14ac:dyDescent="0.25">
      <c r="A2759" s="21">
        <v>2757</v>
      </c>
      <c r="B2759" s="21" t="s">
        <v>3559</v>
      </c>
      <c r="C2759" s="30">
        <v>45912</v>
      </c>
      <c r="D2759" s="30">
        <v>45916</v>
      </c>
      <c r="E2759" s="47">
        <v>5747.5</v>
      </c>
      <c r="F2759" s="47">
        <f t="shared" si="292"/>
        <v>505780</v>
      </c>
      <c r="G2759" s="48">
        <f t="shared" si="293"/>
        <v>505780</v>
      </c>
      <c r="H2759" s="21">
        <v>78176</v>
      </c>
      <c r="I2759" s="21" t="s">
        <v>4186</v>
      </c>
      <c r="J2759" s="21">
        <v>1</v>
      </c>
      <c r="K2759" s="21">
        <v>1</v>
      </c>
      <c r="L2759" s="21">
        <f t="shared" si="294"/>
        <v>0</v>
      </c>
      <c r="M2759" s="21" t="s">
        <v>3617</v>
      </c>
      <c r="N2759" s="30">
        <v>45918</v>
      </c>
      <c r="O2759" s="48">
        <v>1005812.5</v>
      </c>
      <c r="P2759" s="21" t="s">
        <v>3561</v>
      </c>
      <c r="Q2759" s="21" t="s">
        <v>636</v>
      </c>
      <c r="R2759" s="21" t="s">
        <v>3618</v>
      </c>
      <c r="S2759" s="3">
        <v>-80</v>
      </c>
      <c r="T2759" s="37"/>
      <c r="U2759" s="21" t="s">
        <v>492</v>
      </c>
      <c r="V2759" s="21" t="str">
        <f>VLOOKUP(P2759,'Customer List'!B:C,2,)</f>
        <v>DELHI</v>
      </c>
      <c r="W2759" s="38"/>
      <c r="X2759" s="30" t="str">
        <f t="shared" si="298"/>
        <v/>
      </c>
      <c r="Y2759" s="21" t="str">
        <f t="shared" si="295"/>
        <v/>
      </c>
      <c r="Z2759" s="21" t="str">
        <f t="shared" si="296"/>
        <v>Thursday</v>
      </c>
      <c r="AA2759" s="21" t="str">
        <f t="shared" si="297"/>
        <v/>
      </c>
      <c r="AB2759" s="21" t="str">
        <f>VLOOKUP(U2759,'Currency Sheet'!A:C,3,)</f>
        <v>DOLLAR</v>
      </c>
      <c r="AC2759" s="42" t="str">
        <f>VLOOKUP(P2759,'Customer List'!B:D,3,)</f>
        <v>Local</v>
      </c>
    </row>
    <row r="2760" spans="1:29" x14ac:dyDescent="0.25">
      <c r="A2760" s="21">
        <v>2758</v>
      </c>
      <c r="B2760" s="21" t="s">
        <v>3559</v>
      </c>
      <c r="C2760" s="30">
        <v>45912</v>
      </c>
      <c r="D2760" s="30">
        <v>45916</v>
      </c>
      <c r="E2760" s="47">
        <v>6112.5</v>
      </c>
      <c r="F2760" s="47">
        <f t="shared" si="292"/>
        <v>537900</v>
      </c>
      <c r="G2760" s="48">
        <f t="shared" si="293"/>
        <v>537900</v>
      </c>
      <c r="H2760" s="21">
        <v>78589</v>
      </c>
      <c r="I2760" s="21" t="s">
        <v>4187</v>
      </c>
      <c r="J2760" s="21">
        <v>1</v>
      </c>
      <c r="K2760" s="21">
        <v>1</v>
      </c>
      <c r="L2760" s="21">
        <f t="shared" si="294"/>
        <v>0</v>
      </c>
      <c r="M2760" s="21" t="s">
        <v>3617</v>
      </c>
      <c r="N2760" s="30">
        <v>45918</v>
      </c>
      <c r="O2760" s="48">
        <v>1069687.5</v>
      </c>
      <c r="P2760" s="21" t="s">
        <v>3561</v>
      </c>
      <c r="Q2760" s="21" t="s">
        <v>636</v>
      </c>
      <c r="R2760" s="21" t="s">
        <v>3618</v>
      </c>
      <c r="S2760" s="3">
        <v>-80</v>
      </c>
      <c r="T2760" s="37"/>
      <c r="U2760" s="21" t="s">
        <v>492</v>
      </c>
      <c r="V2760" s="21" t="str">
        <f>VLOOKUP(P2760,'Customer List'!B:C,2,)</f>
        <v>DELHI</v>
      </c>
      <c r="W2760" s="38"/>
      <c r="X2760" s="30" t="str">
        <f t="shared" si="298"/>
        <v/>
      </c>
      <c r="Y2760" s="21" t="str">
        <f t="shared" si="295"/>
        <v/>
      </c>
      <c r="Z2760" s="21" t="str">
        <f t="shared" si="296"/>
        <v>Thursday</v>
      </c>
      <c r="AA2760" s="21" t="str">
        <f t="shared" si="297"/>
        <v/>
      </c>
      <c r="AB2760" s="21" t="str">
        <f>VLOOKUP(U2760,'Currency Sheet'!A:C,3,)</f>
        <v>DOLLAR</v>
      </c>
      <c r="AC2760" s="42" t="str">
        <f>VLOOKUP(P2760,'Customer List'!B:D,3,)</f>
        <v>Local</v>
      </c>
    </row>
    <row r="2761" spans="1:29" x14ac:dyDescent="0.25">
      <c r="A2761" s="21">
        <v>2759</v>
      </c>
      <c r="B2761" s="21" t="s">
        <v>3559</v>
      </c>
      <c r="C2761" s="30">
        <v>45912</v>
      </c>
      <c r="D2761" s="30">
        <v>45916</v>
      </c>
      <c r="E2761" s="47">
        <v>5</v>
      </c>
      <c r="F2761" s="47">
        <f t="shared" si="292"/>
        <v>440</v>
      </c>
      <c r="G2761" s="48">
        <f t="shared" si="293"/>
        <v>1320</v>
      </c>
      <c r="H2761" s="21" t="s">
        <v>3553</v>
      </c>
      <c r="I2761" s="21" t="s">
        <v>4188</v>
      </c>
      <c r="J2761" s="21">
        <v>3</v>
      </c>
      <c r="K2761" s="21">
        <v>3</v>
      </c>
      <c r="L2761" s="21">
        <f t="shared" si="294"/>
        <v>0</v>
      </c>
      <c r="M2761" s="21" t="s">
        <v>3617</v>
      </c>
      <c r="N2761" s="30">
        <v>45918</v>
      </c>
      <c r="O2761" s="48">
        <v>44625</v>
      </c>
      <c r="P2761" s="21" t="s">
        <v>3561</v>
      </c>
      <c r="Q2761" s="21" t="s">
        <v>636</v>
      </c>
      <c r="R2761" s="21" t="s">
        <v>3618</v>
      </c>
      <c r="S2761" s="3">
        <v>-20</v>
      </c>
      <c r="T2761" s="37"/>
      <c r="U2761" s="21" t="s">
        <v>492</v>
      </c>
      <c r="V2761" s="21" t="str">
        <f>VLOOKUP(P2761,'Customer List'!B:C,2,)</f>
        <v>DELHI</v>
      </c>
      <c r="W2761" s="38"/>
      <c r="X2761" s="30" t="str">
        <f t="shared" si="298"/>
        <v/>
      </c>
      <c r="Y2761" s="21" t="str">
        <f t="shared" si="295"/>
        <v/>
      </c>
      <c r="Z2761" s="21" t="str">
        <f t="shared" si="296"/>
        <v>Thursday</v>
      </c>
      <c r="AA2761" s="21" t="str">
        <f t="shared" si="297"/>
        <v/>
      </c>
      <c r="AB2761" s="21" t="str">
        <f>VLOOKUP(U2761,'Currency Sheet'!A:C,3,)</f>
        <v>DOLLAR</v>
      </c>
      <c r="AC2761" s="42" t="str">
        <f>VLOOKUP(P2761,'Customer List'!B:D,3,)</f>
        <v>Local</v>
      </c>
    </row>
    <row r="2762" spans="1:29" x14ac:dyDescent="0.25">
      <c r="A2762" s="21">
        <v>2760</v>
      </c>
      <c r="B2762" s="21" t="s">
        <v>3559</v>
      </c>
      <c r="C2762" s="30">
        <v>45912</v>
      </c>
      <c r="D2762" s="30">
        <v>45916</v>
      </c>
      <c r="E2762" s="47">
        <v>392.5</v>
      </c>
      <c r="F2762" s="47">
        <f t="shared" si="292"/>
        <v>34540</v>
      </c>
      <c r="G2762" s="48">
        <f t="shared" si="293"/>
        <v>103620</v>
      </c>
      <c r="H2762" s="21" t="s">
        <v>3554</v>
      </c>
      <c r="I2762" s="21" t="s">
        <v>4189</v>
      </c>
      <c r="J2762" s="21">
        <v>3</v>
      </c>
      <c r="K2762" s="21">
        <v>3</v>
      </c>
      <c r="L2762" s="21">
        <f t="shared" si="294"/>
        <v>0</v>
      </c>
      <c r="M2762" s="21" t="s">
        <v>3617</v>
      </c>
      <c r="N2762" s="30">
        <v>45918</v>
      </c>
      <c r="O2762" s="48">
        <v>206062.5</v>
      </c>
      <c r="P2762" s="21" t="s">
        <v>3561</v>
      </c>
      <c r="Q2762" s="21" t="s">
        <v>636</v>
      </c>
      <c r="R2762" s="21" t="s">
        <v>3618</v>
      </c>
      <c r="S2762" s="3">
        <v>-20</v>
      </c>
      <c r="T2762" s="37"/>
      <c r="U2762" s="21" t="s">
        <v>492</v>
      </c>
      <c r="V2762" s="21" t="str">
        <f>VLOOKUP(P2762,'Customer List'!B:C,2,)</f>
        <v>DELHI</v>
      </c>
      <c r="W2762" s="38"/>
      <c r="X2762" s="30" t="str">
        <f t="shared" si="298"/>
        <v/>
      </c>
      <c r="Y2762" s="21" t="str">
        <f t="shared" si="295"/>
        <v/>
      </c>
      <c r="Z2762" s="21" t="str">
        <f t="shared" si="296"/>
        <v>Thursday</v>
      </c>
      <c r="AA2762" s="21" t="str">
        <f t="shared" si="297"/>
        <v/>
      </c>
      <c r="AB2762" s="21" t="str">
        <f>VLOOKUP(U2762,'Currency Sheet'!A:C,3,)</f>
        <v>DOLLAR</v>
      </c>
      <c r="AC2762" s="42" t="str">
        <f>VLOOKUP(P2762,'Customer List'!B:D,3,)</f>
        <v>Local</v>
      </c>
    </row>
    <row r="2763" spans="1:29" x14ac:dyDescent="0.25">
      <c r="A2763" s="21">
        <v>2761</v>
      </c>
      <c r="B2763" s="21" t="s">
        <v>3559</v>
      </c>
      <c r="C2763" s="30">
        <v>45912</v>
      </c>
      <c r="D2763" s="30">
        <v>45916</v>
      </c>
      <c r="E2763" s="47">
        <v>415</v>
      </c>
      <c r="F2763" s="47">
        <f t="shared" si="292"/>
        <v>36520</v>
      </c>
      <c r="G2763" s="48">
        <f t="shared" si="293"/>
        <v>109560</v>
      </c>
      <c r="H2763" s="21" t="s">
        <v>3555</v>
      </c>
      <c r="I2763" s="21" t="s">
        <v>4190</v>
      </c>
      <c r="J2763" s="21">
        <v>3</v>
      </c>
      <c r="K2763" s="21">
        <v>3</v>
      </c>
      <c r="L2763" s="21">
        <f t="shared" si="294"/>
        <v>0</v>
      </c>
      <c r="M2763" s="21" t="s">
        <v>3617</v>
      </c>
      <c r="N2763" s="30">
        <v>45918</v>
      </c>
      <c r="O2763" s="48">
        <v>217875</v>
      </c>
      <c r="P2763" s="21" t="s">
        <v>3561</v>
      </c>
      <c r="Q2763" s="21" t="s">
        <v>636</v>
      </c>
      <c r="R2763" s="21" t="s">
        <v>3618</v>
      </c>
      <c r="S2763" s="3">
        <v>-20</v>
      </c>
      <c r="T2763" s="37"/>
      <c r="U2763" s="21" t="s">
        <v>492</v>
      </c>
      <c r="V2763" s="21" t="str">
        <f>VLOOKUP(P2763,'Customer List'!B:C,2,)</f>
        <v>DELHI</v>
      </c>
      <c r="W2763" s="38"/>
      <c r="X2763" s="30" t="str">
        <f t="shared" si="298"/>
        <v/>
      </c>
      <c r="Y2763" s="21" t="str">
        <f t="shared" si="295"/>
        <v/>
      </c>
      <c r="Z2763" s="21" t="str">
        <f t="shared" si="296"/>
        <v>Thursday</v>
      </c>
      <c r="AA2763" s="21" t="str">
        <f t="shared" si="297"/>
        <v/>
      </c>
      <c r="AB2763" s="21" t="str">
        <f>VLOOKUP(U2763,'Currency Sheet'!A:C,3,)</f>
        <v>DOLLAR</v>
      </c>
      <c r="AC2763" s="42" t="str">
        <f>VLOOKUP(P2763,'Customer List'!B:D,3,)</f>
        <v>Local</v>
      </c>
    </row>
    <row r="2764" spans="1:29" x14ac:dyDescent="0.25">
      <c r="A2764" s="21">
        <v>2762</v>
      </c>
      <c r="B2764" s="21" t="s">
        <v>3559</v>
      </c>
      <c r="C2764" s="30">
        <v>45912</v>
      </c>
      <c r="D2764" s="30">
        <v>45916</v>
      </c>
      <c r="E2764" s="47">
        <v>165</v>
      </c>
      <c r="F2764" s="47">
        <f t="shared" si="292"/>
        <v>14520</v>
      </c>
      <c r="G2764" s="48">
        <f t="shared" si="293"/>
        <v>43560</v>
      </c>
      <c r="H2764" s="21" t="s">
        <v>3556</v>
      </c>
      <c r="I2764" s="21" t="s">
        <v>4191</v>
      </c>
      <c r="J2764" s="21">
        <v>3</v>
      </c>
      <c r="K2764" s="21">
        <v>3</v>
      </c>
      <c r="L2764" s="21">
        <f t="shared" si="294"/>
        <v>0</v>
      </c>
      <c r="M2764" s="21" t="s">
        <v>3617</v>
      </c>
      <c r="N2764" s="30">
        <v>45918</v>
      </c>
      <c r="O2764" s="48">
        <v>86625</v>
      </c>
      <c r="P2764" s="21" t="s">
        <v>3561</v>
      </c>
      <c r="Q2764" s="21" t="s">
        <v>636</v>
      </c>
      <c r="R2764" s="21" t="s">
        <v>3618</v>
      </c>
      <c r="S2764" s="3">
        <v>-20</v>
      </c>
      <c r="T2764" s="37"/>
      <c r="U2764" s="21" t="s">
        <v>492</v>
      </c>
      <c r="V2764" s="21" t="str">
        <f>VLOOKUP(P2764,'Customer List'!B:C,2,)</f>
        <v>DELHI</v>
      </c>
      <c r="W2764" s="38"/>
      <c r="X2764" s="30" t="str">
        <f t="shared" si="298"/>
        <v/>
      </c>
      <c r="Y2764" s="21" t="str">
        <f t="shared" si="295"/>
        <v/>
      </c>
      <c r="Z2764" s="21" t="str">
        <f t="shared" si="296"/>
        <v>Thursday</v>
      </c>
      <c r="AA2764" s="21" t="str">
        <f t="shared" si="297"/>
        <v/>
      </c>
      <c r="AB2764" s="21" t="str">
        <f>VLOOKUP(U2764,'Currency Sheet'!A:C,3,)</f>
        <v>DOLLAR</v>
      </c>
      <c r="AC2764" s="42" t="str">
        <f>VLOOKUP(P2764,'Customer List'!B:D,3,)</f>
        <v>Local</v>
      </c>
    </row>
    <row r="2765" spans="1:29" x14ac:dyDescent="0.25">
      <c r="A2765" s="21">
        <v>2763</v>
      </c>
      <c r="B2765" s="21" t="s">
        <v>3559</v>
      </c>
      <c r="C2765" s="30">
        <v>45912</v>
      </c>
      <c r="D2765" s="30">
        <v>45916</v>
      </c>
      <c r="E2765" s="47">
        <v>522.5</v>
      </c>
      <c r="F2765" s="47">
        <f t="shared" si="292"/>
        <v>45980</v>
      </c>
      <c r="G2765" s="48">
        <f t="shared" si="293"/>
        <v>229900</v>
      </c>
      <c r="H2765" s="21" t="s">
        <v>3557</v>
      </c>
      <c r="I2765" s="21" t="s">
        <v>4192</v>
      </c>
      <c r="J2765" s="21">
        <v>5</v>
      </c>
      <c r="K2765" s="21">
        <v>5</v>
      </c>
      <c r="L2765" s="21">
        <f t="shared" si="294"/>
        <v>0</v>
      </c>
      <c r="M2765" s="21" t="s">
        <v>3617</v>
      </c>
      <c r="N2765" s="30">
        <v>45918</v>
      </c>
      <c r="O2765" s="48">
        <v>457187.5</v>
      </c>
      <c r="P2765" s="21" t="s">
        <v>3561</v>
      </c>
      <c r="Q2765" s="21" t="s">
        <v>636</v>
      </c>
      <c r="R2765" s="21" t="s">
        <v>3618</v>
      </c>
      <c r="S2765" s="3">
        <v>-20</v>
      </c>
      <c r="T2765" s="37"/>
      <c r="U2765" s="21" t="s">
        <v>492</v>
      </c>
      <c r="V2765" s="21" t="str">
        <f>VLOOKUP(P2765,'Customer List'!B:C,2,)</f>
        <v>DELHI</v>
      </c>
      <c r="W2765" s="38"/>
      <c r="X2765" s="30" t="str">
        <f t="shared" si="298"/>
        <v/>
      </c>
      <c r="Y2765" s="21" t="str">
        <f t="shared" si="295"/>
        <v/>
      </c>
      <c r="Z2765" s="21" t="str">
        <f t="shared" si="296"/>
        <v>Thursday</v>
      </c>
      <c r="AA2765" s="21" t="str">
        <f t="shared" si="297"/>
        <v/>
      </c>
      <c r="AB2765" s="21" t="str">
        <f>VLOOKUP(U2765,'Currency Sheet'!A:C,3,)</f>
        <v>DOLLAR</v>
      </c>
      <c r="AC2765" s="42" t="str">
        <f>VLOOKUP(P2765,'Customer List'!B:D,3,)</f>
        <v>Local</v>
      </c>
    </row>
    <row r="2766" spans="1:29" x14ac:dyDescent="0.25">
      <c r="A2766" s="21">
        <v>2764</v>
      </c>
      <c r="B2766" s="21" t="s">
        <v>3559</v>
      </c>
      <c r="C2766" s="30">
        <v>45912</v>
      </c>
      <c r="D2766" s="30">
        <v>45916</v>
      </c>
      <c r="E2766" s="47">
        <v>310</v>
      </c>
      <c r="F2766" s="47">
        <f t="shared" si="292"/>
        <v>27280</v>
      </c>
      <c r="G2766" s="48">
        <f t="shared" si="293"/>
        <v>27280</v>
      </c>
      <c r="H2766" s="21">
        <v>79700</v>
      </c>
      <c r="I2766" s="21" t="s">
        <v>4193</v>
      </c>
      <c r="J2766" s="21">
        <v>1</v>
      </c>
      <c r="K2766" s="21">
        <v>1</v>
      </c>
      <c r="L2766" s="21">
        <f t="shared" si="294"/>
        <v>0</v>
      </c>
      <c r="M2766" s="21" t="s">
        <v>3649</v>
      </c>
      <c r="N2766" s="30">
        <v>45920</v>
      </c>
      <c r="O2766" s="48">
        <v>75950</v>
      </c>
      <c r="P2766" s="21" t="s">
        <v>3560</v>
      </c>
      <c r="Q2766" s="21">
        <v>58155923000</v>
      </c>
      <c r="R2766" s="21" t="s">
        <v>40</v>
      </c>
      <c r="S2766" s="3">
        <v>-80</v>
      </c>
      <c r="T2766" s="37"/>
      <c r="U2766" s="21" t="s">
        <v>492</v>
      </c>
      <c r="V2766" s="21" t="str">
        <f>VLOOKUP(P2766,'Customer List'!B:C,2,)</f>
        <v>JAIPUR</v>
      </c>
      <c r="W2766" s="38"/>
      <c r="X2766" s="30">
        <v>45922</v>
      </c>
      <c r="Y2766" s="21">
        <f t="shared" si="295"/>
        <v>2</v>
      </c>
      <c r="Z2766" s="21" t="str">
        <f t="shared" si="296"/>
        <v>Saturday</v>
      </c>
      <c r="AA2766" s="21" t="str">
        <f t="shared" si="297"/>
        <v>Monday</v>
      </c>
      <c r="AB2766" s="21" t="str">
        <f>VLOOKUP(U2766,'Currency Sheet'!A:C,3,)</f>
        <v>DOLLAR</v>
      </c>
      <c r="AC2766" s="42" t="str">
        <f>VLOOKUP(P2766,'Customer List'!B:D,3,)</f>
        <v>OutStation</v>
      </c>
    </row>
    <row r="2767" spans="1:29" x14ac:dyDescent="0.25">
      <c r="A2767" s="21">
        <v>2765</v>
      </c>
      <c r="B2767" s="21" t="s">
        <v>3559</v>
      </c>
      <c r="C2767" s="30">
        <v>45912</v>
      </c>
      <c r="D2767" s="30">
        <v>45916</v>
      </c>
      <c r="E2767" s="47">
        <v>152.5</v>
      </c>
      <c r="F2767" s="47">
        <f t="shared" si="292"/>
        <v>13420</v>
      </c>
      <c r="G2767" s="48">
        <f t="shared" si="293"/>
        <v>13420</v>
      </c>
      <c r="H2767" s="21" t="s">
        <v>3558</v>
      </c>
      <c r="I2767" s="21" t="s">
        <v>4194</v>
      </c>
      <c r="J2767" s="21">
        <v>1</v>
      </c>
      <c r="K2767" s="21">
        <v>1</v>
      </c>
      <c r="L2767" s="21">
        <f t="shared" si="294"/>
        <v>0</v>
      </c>
      <c r="M2767" s="21" t="s">
        <v>3664</v>
      </c>
      <c r="N2767" s="30">
        <v>45918</v>
      </c>
      <c r="O2767" s="48">
        <v>0</v>
      </c>
      <c r="P2767" s="21" t="s">
        <v>3561</v>
      </c>
      <c r="Q2767" s="21" t="s">
        <v>636</v>
      </c>
      <c r="R2767" s="21" t="s">
        <v>3618</v>
      </c>
      <c r="S2767" s="3">
        <v>-80</v>
      </c>
      <c r="T2767" s="37" t="s">
        <v>609</v>
      </c>
      <c r="U2767" s="21" t="s">
        <v>492</v>
      </c>
      <c r="V2767" s="21" t="str">
        <f>VLOOKUP(P2767,'Customer List'!B:C,2,)</f>
        <v>DELHI</v>
      </c>
      <c r="W2767" s="38"/>
      <c r="X2767" s="30" t="str">
        <f>IF(OR(R2767 = "PRIYANKA MADAM", R2767 = "DEEPAK", R2767 = "PORTER"),N2767,"")</f>
        <v/>
      </c>
      <c r="Y2767" s="21" t="str">
        <f t="shared" si="295"/>
        <v/>
      </c>
      <c r="Z2767" s="21" t="str">
        <f t="shared" si="296"/>
        <v>Thursday</v>
      </c>
      <c r="AA2767" s="21" t="str">
        <f t="shared" si="297"/>
        <v/>
      </c>
      <c r="AB2767" s="21" t="str">
        <f>VLOOKUP(U2767,'Currency Sheet'!A:C,3,)</f>
        <v>DOLLAR</v>
      </c>
      <c r="AC2767" s="42" t="str">
        <f>VLOOKUP(P2767,'Customer List'!B:D,3,)</f>
        <v>Local</v>
      </c>
    </row>
    <row r="2768" spans="1:29" x14ac:dyDescent="0.25">
      <c r="A2768" s="21">
        <v>2766</v>
      </c>
      <c r="B2768" s="21" t="s">
        <v>2648</v>
      </c>
      <c r="C2768" s="30">
        <v>45912</v>
      </c>
      <c r="D2768" s="30">
        <v>45916</v>
      </c>
      <c r="E2768" s="47">
        <v>0</v>
      </c>
      <c r="F2768" s="47">
        <f t="shared" si="292"/>
        <v>0</v>
      </c>
      <c r="G2768" s="48">
        <f t="shared" si="293"/>
        <v>0</v>
      </c>
      <c r="H2768" s="21" t="s">
        <v>3551</v>
      </c>
      <c r="I2768" s="21"/>
      <c r="J2768" s="21">
        <v>1</v>
      </c>
      <c r="K2768" s="21"/>
      <c r="L2768" s="21">
        <f t="shared" si="294"/>
        <v>1</v>
      </c>
      <c r="M2768" s="21"/>
      <c r="N2768" s="30"/>
      <c r="O2768" s="48"/>
      <c r="P2768" s="21" t="s">
        <v>622</v>
      </c>
      <c r="Q2768" s="21"/>
      <c r="R2768" s="21"/>
      <c r="S2768" s="3" t="s">
        <v>299</v>
      </c>
      <c r="T2768" s="37"/>
      <c r="U2768" s="21" t="s">
        <v>2294</v>
      </c>
      <c r="V2768" s="21" t="str">
        <f>VLOOKUP(P2768,'Customer List'!B:C,2,)</f>
        <v>Delhi</v>
      </c>
      <c r="W2768" s="38" t="s">
        <v>2648</v>
      </c>
      <c r="X2768" s="30" t="str">
        <f>IF(OR(R2768 = "PRIYANKA MADAM", R2768 = "DEEPAK", R2768 = "PORTER"),N2768,"")</f>
        <v/>
      </c>
      <c r="Y2768" s="21" t="str">
        <f t="shared" si="295"/>
        <v/>
      </c>
      <c r="Z2768" s="21" t="str">
        <f t="shared" si="296"/>
        <v/>
      </c>
      <c r="AA2768" s="21" t="str">
        <f t="shared" si="297"/>
        <v/>
      </c>
      <c r="AB2768" s="21" t="str">
        <f>VLOOKUP(U2768,'Currency Sheet'!A:C,3,)</f>
        <v>DOLLAR</v>
      </c>
      <c r="AC2768" s="42" t="str">
        <f>VLOOKUP(P2768,'Customer List'!B:D,3,)</f>
        <v>Local</v>
      </c>
    </row>
    <row r="2769" spans="1:29" x14ac:dyDescent="0.25">
      <c r="A2769" s="21">
        <v>2767</v>
      </c>
      <c r="B2769" s="21" t="s">
        <v>2648</v>
      </c>
      <c r="C2769" s="30">
        <v>45912</v>
      </c>
      <c r="D2769" s="30">
        <v>45916</v>
      </c>
      <c r="E2769" s="47">
        <v>0</v>
      </c>
      <c r="F2769" s="47">
        <f t="shared" si="292"/>
        <v>0</v>
      </c>
      <c r="G2769" s="48">
        <f t="shared" si="293"/>
        <v>0</v>
      </c>
      <c r="H2769" s="21" t="s">
        <v>3552</v>
      </c>
      <c r="I2769" s="21"/>
      <c r="J2769" s="21">
        <v>1</v>
      </c>
      <c r="K2769" s="21"/>
      <c r="L2769" s="21">
        <f t="shared" si="294"/>
        <v>1</v>
      </c>
      <c r="M2769" s="21"/>
      <c r="N2769" s="30"/>
      <c r="O2769" s="48"/>
      <c r="P2769" s="21" t="s">
        <v>622</v>
      </c>
      <c r="Q2769" s="21"/>
      <c r="R2769" s="21"/>
      <c r="S2769" s="3" t="s">
        <v>299</v>
      </c>
      <c r="T2769" s="37"/>
      <c r="U2769" s="21" t="s">
        <v>2294</v>
      </c>
      <c r="V2769" s="21" t="str">
        <f>VLOOKUP(P2769,'Customer List'!B:C,2,)</f>
        <v>Delhi</v>
      </c>
      <c r="W2769" s="38" t="s">
        <v>2648</v>
      </c>
      <c r="X2769" s="30" t="str">
        <f>IF(OR(R2769 = "PRIYANKA MADAM", R2769 = "DEEPAK", R2769 = "PORTER"),N2769,"")</f>
        <v/>
      </c>
      <c r="Y2769" s="21" t="str">
        <f t="shared" si="295"/>
        <v/>
      </c>
      <c r="Z2769" s="21" t="str">
        <f t="shared" si="296"/>
        <v/>
      </c>
      <c r="AA2769" s="21" t="str">
        <f t="shared" si="297"/>
        <v/>
      </c>
      <c r="AB2769" s="21" t="str">
        <f>VLOOKUP(U2769,'Currency Sheet'!A:C,3,)</f>
        <v>DOLLAR</v>
      </c>
      <c r="AC2769" s="42" t="str">
        <f>VLOOKUP(P2769,'Customer List'!B:D,3,)</f>
        <v>Local</v>
      </c>
    </row>
    <row r="2770" spans="1:29" x14ac:dyDescent="0.25">
      <c r="A2770" s="21">
        <v>2768</v>
      </c>
      <c r="B2770" s="21">
        <v>44825</v>
      </c>
      <c r="C2770" s="30">
        <v>45911</v>
      </c>
      <c r="D2770" s="30">
        <v>45916</v>
      </c>
      <c r="E2770" s="47">
        <v>136.80000000000001</v>
      </c>
      <c r="F2770" s="47">
        <f t="shared" si="292"/>
        <v>12038.400000000001</v>
      </c>
      <c r="G2770" s="48">
        <f t="shared" si="293"/>
        <v>48153.600000000006</v>
      </c>
      <c r="H2770" s="21" t="s">
        <v>564</v>
      </c>
      <c r="I2770" s="21" t="s">
        <v>565</v>
      </c>
      <c r="J2770" s="21">
        <v>4</v>
      </c>
      <c r="K2770" s="21">
        <v>4</v>
      </c>
      <c r="L2770" s="21">
        <f t="shared" si="294"/>
        <v>0</v>
      </c>
      <c r="M2770" s="21" t="s">
        <v>3608</v>
      </c>
      <c r="N2770" s="30">
        <v>45920</v>
      </c>
      <c r="O2770" s="48">
        <v>60000</v>
      </c>
      <c r="P2770" s="21" t="s">
        <v>944</v>
      </c>
      <c r="Q2770" s="21">
        <v>58155928950</v>
      </c>
      <c r="R2770" s="21" t="s">
        <v>40</v>
      </c>
      <c r="S2770" s="3">
        <v>-20</v>
      </c>
      <c r="T2770" s="37"/>
      <c r="U2770" s="21" t="s">
        <v>3344</v>
      </c>
      <c r="V2770" s="21" t="str">
        <f>VLOOKUP(P2770,'Customer List'!B:C,2,)</f>
        <v>Banglore</v>
      </c>
      <c r="W2770" s="38"/>
      <c r="X2770" s="30">
        <v>45922</v>
      </c>
      <c r="Y2770" s="21">
        <f t="shared" si="295"/>
        <v>2</v>
      </c>
      <c r="Z2770" s="21" t="str">
        <f t="shared" si="296"/>
        <v>Saturday</v>
      </c>
      <c r="AA2770" s="21" t="str">
        <f t="shared" si="297"/>
        <v>Monday</v>
      </c>
      <c r="AB2770" s="21" t="str">
        <f>VLOOKUP(U2770,'Currency Sheet'!A:C,3,)</f>
        <v>DOLLAR</v>
      </c>
      <c r="AC2770" s="42" t="str">
        <f>VLOOKUP(P2770,'Customer List'!B:D,3,)</f>
        <v>OutStation</v>
      </c>
    </row>
    <row r="2771" spans="1:29" x14ac:dyDescent="0.25">
      <c r="A2771" s="21">
        <v>2769</v>
      </c>
      <c r="B2771" s="21">
        <v>44825</v>
      </c>
      <c r="C2771" s="30">
        <v>45911</v>
      </c>
      <c r="D2771" s="30">
        <v>45916</v>
      </c>
      <c r="E2771" s="47">
        <v>160</v>
      </c>
      <c r="F2771" s="47">
        <f t="shared" si="292"/>
        <v>14080</v>
      </c>
      <c r="G2771" s="48">
        <f t="shared" si="293"/>
        <v>56320</v>
      </c>
      <c r="H2771" s="21" t="s">
        <v>2778</v>
      </c>
      <c r="I2771" s="21" t="s">
        <v>4132</v>
      </c>
      <c r="J2771" s="21">
        <v>4</v>
      </c>
      <c r="K2771" s="21">
        <v>4</v>
      </c>
      <c r="L2771" s="21">
        <f t="shared" si="294"/>
        <v>0</v>
      </c>
      <c r="M2771" s="21" t="s">
        <v>3610</v>
      </c>
      <c r="N2771" s="30">
        <v>45916</v>
      </c>
      <c r="O2771" s="48">
        <v>84000</v>
      </c>
      <c r="P2771" s="21" t="s">
        <v>16</v>
      </c>
      <c r="Q2771" s="21" t="s">
        <v>636</v>
      </c>
      <c r="R2771" s="21" t="s">
        <v>637</v>
      </c>
      <c r="S2771" s="3">
        <v>-20</v>
      </c>
      <c r="T2771" s="37"/>
      <c r="U2771" s="21" t="s">
        <v>3344</v>
      </c>
      <c r="V2771" s="21" t="str">
        <f>VLOOKUP(P2771,'Customer List'!B:C,2,)</f>
        <v>Delhi</v>
      </c>
      <c r="W2771" s="38"/>
      <c r="X2771" s="30">
        <f t="shared" ref="X2771:X2802" si="299">IF(OR(R2771 = "PRIYANKA MADAM", R2771 = "DEEPAK", R2771 = "PORTER"),N2771,"")</f>
        <v>45916</v>
      </c>
      <c r="Y2771" s="21">
        <f t="shared" si="295"/>
        <v>0</v>
      </c>
      <c r="Z2771" s="21" t="str">
        <f t="shared" si="296"/>
        <v>Tuesday</v>
      </c>
      <c r="AA2771" s="21" t="str">
        <f t="shared" si="297"/>
        <v>Tuesday</v>
      </c>
      <c r="AB2771" s="21" t="str">
        <f>VLOOKUP(U2771,'Currency Sheet'!A:C,3,)</f>
        <v>DOLLAR</v>
      </c>
      <c r="AC2771" s="42" t="str">
        <f>VLOOKUP(P2771,'Customer List'!B:D,3,)</f>
        <v>Local</v>
      </c>
    </row>
    <row r="2772" spans="1:29" x14ac:dyDescent="0.25">
      <c r="A2772" s="21">
        <v>2770</v>
      </c>
      <c r="B2772" s="21">
        <v>44825</v>
      </c>
      <c r="C2772" s="30">
        <v>45911</v>
      </c>
      <c r="D2772" s="30">
        <v>45916</v>
      </c>
      <c r="E2772" s="47">
        <v>682.5</v>
      </c>
      <c r="F2772" s="47">
        <f t="shared" si="292"/>
        <v>60060</v>
      </c>
      <c r="G2772" s="48">
        <f t="shared" si="293"/>
        <v>60060</v>
      </c>
      <c r="H2772" s="21" t="s">
        <v>3565</v>
      </c>
      <c r="I2772" s="21" t="s">
        <v>4195</v>
      </c>
      <c r="J2772" s="21">
        <v>1</v>
      </c>
      <c r="K2772" s="21">
        <v>1</v>
      </c>
      <c r="L2772" s="21">
        <f t="shared" si="294"/>
        <v>0</v>
      </c>
      <c r="M2772" s="21" t="s">
        <v>6189</v>
      </c>
      <c r="N2772" s="30">
        <v>45933</v>
      </c>
      <c r="O2772" s="48">
        <v>140562</v>
      </c>
      <c r="P2772" s="21" t="s">
        <v>1144</v>
      </c>
      <c r="Q2772" s="21" t="s">
        <v>636</v>
      </c>
      <c r="R2772" s="21" t="s">
        <v>637</v>
      </c>
      <c r="S2772" s="3">
        <v>4</v>
      </c>
      <c r="T2772" s="37" t="s">
        <v>6190</v>
      </c>
      <c r="U2772" s="21" t="s">
        <v>3344</v>
      </c>
      <c r="V2772" s="21" t="str">
        <f>VLOOKUP(P2772,'Customer List'!B:C,2,)</f>
        <v>DELHI</v>
      </c>
      <c r="W2772" s="38"/>
      <c r="X2772" s="30">
        <f t="shared" si="299"/>
        <v>45933</v>
      </c>
      <c r="Y2772" s="21">
        <f t="shared" si="295"/>
        <v>0</v>
      </c>
      <c r="Z2772" s="21" t="str">
        <f t="shared" si="296"/>
        <v>Friday</v>
      </c>
      <c r="AA2772" s="21" t="str">
        <f t="shared" si="297"/>
        <v>Friday</v>
      </c>
      <c r="AB2772" s="21" t="str">
        <f>VLOOKUP(U2772,'Currency Sheet'!A:C,3,)</f>
        <v>DOLLAR</v>
      </c>
      <c r="AC2772" s="42" t="str">
        <f>VLOOKUP(P2772,'Customer List'!B:D,3,)</f>
        <v>Local</v>
      </c>
    </row>
    <row r="2773" spans="1:29" x14ac:dyDescent="0.25">
      <c r="A2773" s="21">
        <v>2771</v>
      </c>
      <c r="B2773" s="21" t="s">
        <v>3567</v>
      </c>
      <c r="C2773" s="30">
        <v>45912</v>
      </c>
      <c r="D2773" s="30">
        <v>45918</v>
      </c>
      <c r="E2773" s="47">
        <v>169.4</v>
      </c>
      <c r="F2773" s="47">
        <f t="shared" si="292"/>
        <v>14907.2</v>
      </c>
      <c r="G2773" s="48">
        <f t="shared" si="293"/>
        <v>14907.2</v>
      </c>
      <c r="H2773" s="21">
        <v>100222</v>
      </c>
      <c r="I2773" s="21" t="s">
        <v>4035</v>
      </c>
      <c r="J2773" s="21">
        <v>1</v>
      </c>
      <c r="K2773" s="21">
        <v>1</v>
      </c>
      <c r="L2773" s="21">
        <f t="shared" si="294"/>
        <v>0</v>
      </c>
      <c r="M2773" s="21" t="s">
        <v>3624</v>
      </c>
      <c r="N2773" s="30">
        <v>45919</v>
      </c>
      <c r="O2773" s="48">
        <v>18190.84</v>
      </c>
      <c r="P2773" s="21" t="s">
        <v>49</v>
      </c>
      <c r="Q2773" s="21" t="s">
        <v>2070</v>
      </c>
      <c r="R2773" s="21" t="s">
        <v>637</v>
      </c>
      <c r="S2773" s="3">
        <v>4</v>
      </c>
      <c r="T2773" s="37"/>
      <c r="U2773" s="21" t="s">
        <v>18</v>
      </c>
      <c r="V2773" s="21" t="str">
        <f>VLOOKUP(P2773,'Customer List'!B:C,2,)</f>
        <v>Delhi</v>
      </c>
      <c r="W2773" s="38"/>
      <c r="X2773" s="30">
        <f t="shared" si="299"/>
        <v>45919</v>
      </c>
      <c r="Y2773" s="21">
        <f t="shared" si="295"/>
        <v>0</v>
      </c>
      <c r="Z2773" s="21" t="str">
        <f t="shared" si="296"/>
        <v>Friday</v>
      </c>
      <c r="AA2773" s="21" t="str">
        <f t="shared" si="297"/>
        <v>Friday</v>
      </c>
      <c r="AB2773" s="21" t="str">
        <f>VLOOKUP(U2773,'Currency Sheet'!A:C,3,)</f>
        <v>DOLLAR</v>
      </c>
      <c r="AC2773" s="42" t="str">
        <f>VLOOKUP(P2773,'Customer List'!B:D,3,)</f>
        <v>Local</v>
      </c>
    </row>
    <row r="2774" spans="1:29" x14ac:dyDescent="0.25">
      <c r="A2774" s="21">
        <v>2772</v>
      </c>
      <c r="B2774" s="21" t="s">
        <v>3567</v>
      </c>
      <c r="C2774" s="30">
        <v>45912</v>
      </c>
      <c r="D2774" s="30">
        <v>45918</v>
      </c>
      <c r="E2774" s="47">
        <v>231.75</v>
      </c>
      <c r="F2774" s="47">
        <f t="shared" si="292"/>
        <v>20394</v>
      </c>
      <c r="G2774" s="48">
        <f t="shared" si="293"/>
        <v>20394</v>
      </c>
      <c r="H2774" s="21">
        <v>101243</v>
      </c>
      <c r="I2774" s="21" t="s">
        <v>4036</v>
      </c>
      <c r="J2774" s="21">
        <v>1</v>
      </c>
      <c r="K2774" s="21">
        <v>1</v>
      </c>
      <c r="L2774" s="21">
        <f t="shared" si="294"/>
        <v>0</v>
      </c>
      <c r="M2774" s="21" t="s">
        <v>3624</v>
      </c>
      <c r="N2774" s="30">
        <v>45919</v>
      </c>
      <c r="O2774" s="48">
        <v>23227.14</v>
      </c>
      <c r="P2774" s="21" t="s">
        <v>49</v>
      </c>
      <c r="Q2774" s="21" t="s">
        <v>2070</v>
      </c>
      <c r="R2774" s="21" t="s">
        <v>637</v>
      </c>
      <c r="S2774" s="3">
        <v>4</v>
      </c>
      <c r="T2774" s="37"/>
      <c r="U2774" s="21" t="s">
        <v>18</v>
      </c>
      <c r="V2774" s="21" t="str">
        <f>VLOOKUP(P2774,'Customer List'!B:C,2,)</f>
        <v>Delhi</v>
      </c>
      <c r="W2774" s="38"/>
      <c r="X2774" s="30">
        <f t="shared" si="299"/>
        <v>45919</v>
      </c>
      <c r="Y2774" s="21">
        <f t="shared" si="295"/>
        <v>0</v>
      </c>
      <c r="Z2774" s="21" t="str">
        <f t="shared" si="296"/>
        <v>Friday</v>
      </c>
      <c r="AA2774" s="21" t="str">
        <f t="shared" si="297"/>
        <v>Friday</v>
      </c>
      <c r="AB2774" s="21" t="str">
        <f>VLOOKUP(U2774,'Currency Sheet'!A:C,3,)</f>
        <v>DOLLAR</v>
      </c>
      <c r="AC2774" s="42" t="str">
        <f>VLOOKUP(P2774,'Customer List'!B:D,3,)</f>
        <v>Local</v>
      </c>
    </row>
    <row r="2775" spans="1:29" x14ac:dyDescent="0.25">
      <c r="A2775" s="21">
        <v>2773</v>
      </c>
      <c r="B2775" s="21" t="s">
        <v>3567</v>
      </c>
      <c r="C2775" s="30">
        <v>45912</v>
      </c>
      <c r="D2775" s="30">
        <v>45918</v>
      </c>
      <c r="E2775" s="47">
        <v>226.8</v>
      </c>
      <c r="F2775" s="47">
        <f t="shared" si="292"/>
        <v>19958.400000000001</v>
      </c>
      <c r="G2775" s="48">
        <f t="shared" si="293"/>
        <v>19958.400000000001</v>
      </c>
      <c r="H2775" s="21">
        <v>103056</v>
      </c>
      <c r="I2775" s="21" t="s">
        <v>4037</v>
      </c>
      <c r="J2775" s="21">
        <v>1</v>
      </c>
      <c r="K2775" s="21">
        <v>1</v>
      </c>
      <c r="L2775" s="21">
        <f t="shared" si="294"/>
        <v>0</v>
      </c>
      <c r="M2775" s="21" t="s">
        <v>3624</v>
      </c>
      <c r="N2775" s="30">
        <v>45919</v>
      </c>
      <c r="O2775" s="48">
        <v>24354.68</v>
      </c>
      <c r="P2775" s="21" t="s">
        <v>49</v>
      </c>
      <c r="Q2775" s="21" t="s">
        <v>2070</v>
      </c>
      <c r="R2775" s="21" t="s">
        <v>637</v>
      </c>
      <c r="S2775" s="3">
        <v>4</v>
      </c>
      <c r="T2775" s="37"/>
      <c r="U2775" s="21" t="s">
        <v>18</v>
      </c>
      <c r="V2775" s="21" t="str">
        <f>VLOOKUP(P2775,'Customer List'!B:C,2,)</f>
        <v>Delhi</v>
      </c>
      <c r="W2775" s="38"/>
      <c r="X2775" s="30">
        <f t="shared" si="299"/>
        <v>45919</v>
      </c>
      <c r="Y2775" s="21">
        <f t="shared" si="295"/>
        <v>0</v>
      </c>
      <c r="Z2775" s="21" t="str">
        <f t="shared" si="296"/>
        <v>Friday</v>
      </c>
      <c r="AA2775" s="21" t="str">
        <f t="shared" si="297"/>
        <v>Friday</v>
      </c>
      <c r="AB2775" s="21" t="str">
        <f>VLOOKUP(U2775,'Currency Sheet'!A:C,3,)</f>
        <v>DOLLAR</v>
      </c>
      <c r="AC2775" s="42" t="str">
        <f>VLOOKUP(P2775,'Customer List'!B:D,3,)</f>
        <v>Local</v>
      </c>
    </row>
    <row r="2776" spans="1:29" x14ac:dyDescent="0.25">
      <c r="A2776" s="21">
        <v>2774</v>
      </c>
      <c r="B2776" s="21" t="s">
        <v>3567</v>
      </c>
      <c r="C2776" s="30">
        <v>45912</v>
      </c>
      <c r="D2776" s="30">
        <v>45918</v>
      </c>
      <c r="E2776" s="47">
        <v>215.6</v>
      </c>
      <c r="F2776" s="47">
        <f t="shared" si="292"/>
        <v>18972.8</v>
      </c>
      <c r="G2776" s="48">
        <f t="shared" si="293"/>
        <v>18972.8</v>
      </c>
      <c r="H2776" s="21">
        <v>106310</v>
      </c>
      <c r="I2776" s="21" t="s">
        <v>4038</v>
      </c>
      <c r="J2776" s="21">
        <v>1</v>
      </c>
      <c r="K2776" s="21">
        <v>1</v>
      </c>
      <c r="L2776" s="21">
        <f t="shared" si="294"/>
        <v>0</v>
      </c>
      <c r="M2776" s="21" t="s">
        <v>3624</v>
      </c>
      <c r="N2776" s="30">
        <v>45919</v>
      </c>
      <c r="O2776" s="48">
        <v>23151.98</v>
      </c>
      <c r="P2776" s="21" t="s">
        <v>49</v>
      </c>
      <c r="Q2776" s="21" t="s">
        <v>2070</v>
      </c>
      <c r="R2776" s="21" t="s">
        <v>637</v>
      </c>
      <c r="S2776" s="3">
        <v>4</v>
      </c>
      <c r="T2776" s="37"/>
      <c r="U2776" s="21" t="s">
        <v>18</v>
      </c>
      <c r="V2776" s="21" t="str">
        <f>VLOOKUP(P2776,'Customer List'!B:C,2,)</f>
        <v>Delhi</v>
      </c>
      <c r="W2776" s="38"/>
      <c r="X2776" s="30">
        <f t="shared" si="299"/>
        <v>45919</v>
      </c>
      <c r="Y2776" s="21">
        <f t="shared" si="295"/>
        <v>0</v>
      </c>
      <c r="Z2776" s="21" t="str">
        <f t="shared" si="296"/>
        <v>Friday</v>
      </c>
      <c r="AA2776" s="21" t="str">
        <f t="shared" si="297"/>
        <v>Friday</v>
      </c>
      <c r="AB2776" s="21" t="str">
        <f>VLOOKUP(U2776,'Currency Sheet'!A:C,3,)</f>
        <v>DOLLAR</v>
      </c>
      <c r="AC2776" s="42" t="str">
        <f>VLOOKUP(P2776,'Customer List'!B:D,3,)</f>
        <v>Local</v>
      </c>
    </row>
    <row r="2777" spans="1:29" x14ac:dyDescent="0.25">
      <c r="A2777" s="21">
        <v>2775</v>
      </c>
      <c r="B2777" s="21" t="s">
        <v>3567</v>
      </c>
      <c r="C2777" s="30">
        <v>45912</v>
      </c>
      <c r="D2777" s="30">
        <v>45918</v>
      </c>
      <c r="E2777" s="47">
        <v>177.75</v>
      </c>
      <c r="F2777" s="47">
        <f t="shared" si="292"/>
        <v>15642</v>
      </c>
      <c r="G2777" s="48">
        <f t="shared" si="293"/>
        <v>15642</v>
      </c>
      <c r="H2777" s="21">
        <v>107632</v>
      </c>
      <c r="I2777" s="21" t="s">
        <v>4039</v>
      </c>
      <c r="J2777" s="21">
        <v>1</v>
      </c>
      <c r="K2777" s="21">
        <v>1</v>
      </c>
      <c r="L2777" s="21">
        <f t="shared" si="294"/>
        <v>0</v>
      </c>
      <c r="M2777" s="21" t="s">
        <v>3624</v>
      </c>
      <c r="N2777" s="30">
        <v>45919</v>
      </c>
      <c r="O2777" s="48">
        <v>17814.990000000002</v>
      </c>
      <c r="P2777" s="21" t="s">
        <v>49</v>
      </c>
      <c r="Q2777" s="21" t="s">
        <v>2070</v>
      </c>
      <c r="R2777" s="21" t="s">
        <v>637</v>
      </c>
      <c r="S2777" s="3">
        <v>4</v>
      </c>
      <c r="T2777" s="37"/>
      <c r="U2777" s="21" t="s">
        <v>18</v>
      </c>
      <c r="V2777" s="21" t="str">
        <f>VLOOKUP(P2777,'Customer List'!B:C,2,)</f>
        <v>Delhi</v>
      </c>
      <c r="W2777" s="38"/>
      <c r="X2777" s="30">
        <f t="shared" si="299"/>
        <v>45919</v>
      </c>
      <c r="Y2777" s="21">
        <f t="shared" si="295"/>
        <v>0</v>
      </c>
      <c r="Z2777" s="21" t="str">
        <f t="shared" si="296"/>
        <v>Friday</v>
      </c>
      <c r="AA2777" s="21" t="str">
        <f t="shared" si="297"/>
        <v>Friday</v>
      </c>
      <c r="AB2777" s="21" t="str">
        <f>VLOOKUP(U2777,'Currency Sheet'!A:C,3,)</f>
        <v>DOLLAR</v>
      </c>
      <c r="AC2777" s="42" t="str">
        <f>VLOOKUP(P2777,'Customer List'!B:D,3,)</f>
        <v>Local</v>
      </c>
    </row>
    <row r="2778" spans="1:29" x14ac:dyDescent="0.25">
      <c r="A2778" s="21">
        <v>2776</v>
      </c>
      <c r="B2778" s="21" t="s">
        <v>3567</v>
      </c>
      <c r="C2778" s="30">
        <v>45912</v>
      </c>
      <c r="D2778" s="30">
        <v>45918</v>
      </c>
      <c r="E2778" s="47">
        <v>37.799999999999997</v>
      </c>
      <c r="F2778" s="47">
        <f t="shared" si="292"/>
        <v>3326.3999999999996</v>
      </c>
      <c r="G2778" s="48">
        <f t="shared" si="293"/>
        <v>3326.3999999999996</v>
      </c>
      <c r="H2778" s="21">
        <v>115505</v>
      </c>
      <c r="I2778" s="21" t="s">
        <v>4040</v>
      </c>
      <c r="J2778" s="21">
        <v>1</v>
      </c>
      <c r="K2778" s="21">
        <v>1</v>
      </c>
      <c r="L2778" s="21">
        <f t="shared" si="294"/>
        <v>0</v>
      </c>
      <c r="M2778" s="21" t="s">
        <v>3624</v>
      </c>
      <c r="N2778" s="30">
        <v>45919</v>
      </c>
      <c r="O2778" s="48">
        <v>4059.11</v>
      </c>
      <c r="P2778" s="21" t="s">
        <v>49</v>
      </c>
      <c r="Q2778" s="21" t="s">
        <v>2070</v>
      </c>
      <c r="R2778" s="21" t="s">
        <v>637</v>
      </c>
      <c r="S2778" s="3">
        <v>4</v>
      </c>
      <c r="T2778" s="37"/>
      <c r="U2778" s="21" t="s">
        <v>18</v>
      </c>
      <c r="V2778" s="21" t="str">
        <f>VLOOKUP(P2778,'Customer List'!B:C,2,)</f>
        <v>Delhi</v>
      </c>
      <c r="W2778" s="38"/>
      <c r="X2778" s="30">
        <f t="shared" si="299"/>
        <v>45919</v>
      </c>
      <c r="Y2778" s="21">
        <f t="shared" si="295"/>
        <v>0</v>
      </c>
      <c r="Z2778" s="21" t="str">
        <f t="shared" si="296"/>
        <v>Friday</v>
      </c>
      <c r="AA2778" s="21" t="str">
        <f t="shared" si="297"/>
        <v>Friday</v>
      </c>
      <c r="AB2778" s="21" t="str">
        <f>VLOOKUP(U2778,'Currency Sheet'!A:C,3,)</f>
        <v>DOLLAR</v>
      </c>
      <c r="AC2778" s="42" t="str">
        <f>VLOOKUP(P2778,'Customer List'!B:D,3,)</f>
        <v>Local</v>
      </c>
    </row>
    <row r="2779" spans="1:29" x14ac:dyDescent="0.25">
      <c r="A2779" s="21">
        <v>2777</v>
      </c>
      <c r="B2779" s="21" t="s">
        <v>3567</v>
      </c>
      <c r="C2779" s="30">
        <v>45912</v>
      </c>
      <c r="D2779" s="30">
        <v>45918</v>
      </c>
      <c r="E2779" s="47">
        <v>161.69999999999999</v>
      </c>
      <c r="F2779" s="47">
        <f t="shared" si="292"/>
        <v>14229.599999999999</v>
      </c>
      <c r="G2779" s="48">
        <f t="shared" si="293"/>
        <v>14229.599999999999</v>
      </c>
      <c r="H2779" s="21">
        <v>117318</v>
      </c>
      <c r="I2779" s="21" t="s">
        <v>4041</v>
      </c>
      <c r="J2779" s="21">
        <v>1</v>
      </c>
      <c r="K2779" s="21">
        <v>1</v>
      </c>
      <c r="L2779" s="21">
        <f t="shared" si="294"/>
        <v>0</v>
      </c>
      <c r="M2779" s="21" t="s">
        <v>3624</v>
      </c>
      <c r="N2779" s="30">
        <v>45919</v>
      </c>
      <c r="O2779" s="48">
        <v>17363.98</v>
      </c>
      <c r="P2779" s="21" t="s">
        <v>49</v>
      </c>
      <c r="Q2779" s="21" t="s">
        <v>2070</v>
      </c>
      <c r="R2779" s="21" t="s">
        <v>637</v>
      </c>
      <c r="S2779" s="3">
        <v>4</v>
      </c>
      <c r="T2779" s="37"/>
      <c r="U2779" s="21" t="s">
        <v>18</v>
      </c>
      <c r="V2779" s="21" t="str">
        <f>VLOOKUP(P2779,'Customer List'!B:C,2,)</f>
        <v>Delhi</v>
      </c>
      <c r="W2779" s="38"/>
      <c r="X2779" s="30">
        <f t="shared" si="299"/>
        <v>45919</v>
      </c>
      <c r="Y2779" s="21">
        <f t="shared" si="295"/>
        <v>0</v>
      </c>
      <c r="Z2779" s="21" t="str">
        <f t="shared" si="296"/>
        <v>Friday</v>
      </c>
      <c r="AA2779" s="21" t="str">
        <f t="shared" si="297"/>
        <v>Friday</v>
      </c>
      <c r="AB2779" s="21" t="str">
        <f>VLOOKUP(U2779,'Currency Sheet'!A:C,3,)</f>
        <v>DOLLAR</v>
      </c>
      <c r="AC2779" s="42" t="str">
        <f>VLOOKUP(P2779,'Customer List'!B:D,3,)</f>
        <v>Local</v>
      </c>
    </row>
    <row r="2780" spans="1:29" x14ac:dyDescent="0.25">
      <c r="A2780" s="21">
        <v>2778</v>
      </c>
      <c r="B2780" s="21" t="s">
        <v>3567</v>
      </c>
      <c r="C2780" s="30">
        <v>45912</v>
      </c>
      <c r="D2780" s="30">
        <v>45918</v>
      </c>
      <c r="E2780" s="47">
        <v>227.25</v>
      </c>
      <c r="F2780" s="47">
        <f t="shared" si="292"/>
        <v>19998</v>
      </c>
      <c r="G2780" s="48">
        <f t="shared" si="293"/>
        <v>19998</v>
      </c>
      <c r="H2780" s="21">
        <v>119721</v>
      </c>
      <c r="I2780" s="21" t="s">
        <v>4042</v>
      </c>
      <c r="J2780" s="21">
        <v>1</v>
      </c>
      <c r="K2780" s="21">
        <v>1</v>
      </c>
      <c r="L2780" s="21">
        <f t="shared" si="294"/>
        <v>0</v>
      </c>
      <c r="M2780" s="21" t="s">
        <v>3624</v>
      </c>
      <c r="N2780" s="30">
        <v>45919</v>
      </c>
      <c r="O2780" s="48">
        <v>22776.13</v>
      </c>
      <c r="P2780" s="21" t="s">
        <v>49</v>
      </c>
      <c r="Q2780" s="21" t="s">
        <v>2070</v>
      </c>
      <c r="R2780" s="21" t="s">
        <v>637</v>
      </c>
      <c r="S2780" s="3">
        <v>4</v>
      </c>
      <c r="T2780" s="37"/>
      <c r="U2780" s="21" t="s">
        <v>18</v>
      </c>
      <c r="V2780" s="21" t="str">
        <f>VLOOKUP(P2780,'Customer List'!B:C,2,)</f>
        <v>Delhi</v>
      </c>
      <c r="W2780" s="38"/>
      <c r="X2780" s="30">
        <f t="shared" si="299"/>
        <v>45919</v>
      </c>
      <c r="Y2780" s="21">
        <f t="shared" si="295"/>
        <v>0</v>
      </c>
      <c r="Z2780" s="21" t="str">
        <f t="shared" si="296"/>
        <v>Friday</v>
      </c>
      <c r="AA2780" s="21" t="str">
        <f t="shared" si="297"/>
        <v>Friday</v>
      </c>
      <c r="AB2780" s="21" t="str">
        <f>VLOOKUP(U2780,'Currency Sheet'!A:C,3,)</f>
        <v>DOLLAR</v>
      </c>
      <c r="AC2780" s="42" t="str">
        <f>VLOOKUP(P2780,'Customer List'!B:D,3,)</f>
        <v>Local</v>
      </c>
    </row>
    <row r="2781" spans="1:29" x14ac:dyDescent="0.25">
      <c r="A2781" s="21">
        <v>2779</v>
      </c>
      <c r="B2781" s="21" t="s">
        <v>3567</v>
      </c>
      <c r="C2781" s="30">
        <v>45912</v>
      </c>
      <c r="D2781" s="30">
        <v>45918</v>
      </c>
      <c r="E2781" s="47">
        <v>160.30000000000001</v>
      </c>
      <c r="F2781" s="47">
        <f t="shared" si="292"/>
        <v>14106.400000000001</v>
      </c>
      <c r="G2781" s="48">
        <f t="shared" si="293"/>
        <v>14106.400000000001</v>
      </c>
      <c r="H2781" s="21">
        <v>121610</v>
      </c>
      <c r="I2781" s="21" t="s">
        <v>4043</v>
      </c>
      <c r="J2781" s="21">
        <v>1</v>
      </c>
      <c r="K2781" s="21">
        <v>1</v>
      </c>
      <c r="L2781" s="21">
        <f t="shared" si="294"/>
        <v>0</v>
      </c>
      <c r="M2781" s="21" t="s">
        <v>3624</v>
      </c>
      <c r="N2781" s="30">
        <v>45919</v>
      </c>
      <c r="O2781" s="48">
        <v>17213.64</v>
      </c>
      <c r="P2781" s="21" t="s">
        <v>49</v>
      </c>
      <c r="Q2781" s="21" t="s">
        <v>2070</v>
      </c>
      <c r="R2781" s="21" t="s">
        <v>637</v>
      </c>
      <c r="S2781" s="3">
        <v>4</v>
      </c>
      <c r="T2781" s="37"/>
      <c r="U2781" s="21" t="s">
        <v>18</v>
      </c>
      <c r="V2781" s="21" t="str">
        <f>VLOOKUP(P2781,'Customer List'!B:C,2,)</f>
        <v>Delhi</v>
      </c>
      <c r="W2781" s="38"/>
      <c r="X2781" s="30">
        <f t="shared" si="299"/>
        <v>45919</v>
      </c>
      <c r="Y2781" s="21">
        <f t="shared" si="295"/>
        <v>0</v>
      </c>
      <c r="Z2781" s="21" t="str">
        <f t="shared" si="296"/>
        <v>Friday</v>
      </c>
      <c r="AA2781" s="21" t="str">
        <f t="shared" si="297"/>
        <v>Friday</v>
      </c>
      <c r="AB2781" s="21" t="str">
        <f>VLOOKUP(U2781,'Currency Sheet'!A:C,3,)</f>
        <v>DOLLAR</v>
      </c>
      <c r="AC2781" s="42" t="str">
        <f>VLOOKUP(P2781,'Customer List'!B:D,3,)</f>
        <v>Local</v>
      </c>
    </row>
    <row r="2782" spans="1:29" x14ac:dyDescent="0.25">
      <c r="A2782" s="21">
        <v>2780</v>
      </c>
      <c r="B2782" s="21" t="s">
        <v>3567</v>
      </c>
      <c r="C2782" s="30">
        <v>45912</v>
      </c>
      <c r="D2782" s="30">
        <v>45918</v>
      </c>
      <c r="E2782" s="47">
        <v>30.1</v>
      </c>
      <c r="F2782" s="47">
        <f t="shared" si="292"/>
        <v>2648.8</v>
      </c>
      <c r="G2782" s="48">
        <f t="shared" si="293"/>
        <v>2648.8</v>
      </c>
      <c r="H2782" s="21">
        <v>123109</v>
      </c>
      <c r="I2782" s="21" t="s">
        <v>4044</v>
      </c>
      <c r="J2782" s="21">
        <v>1</v>
      </c>
      <c r="K2782" s="21">
        <v>1</v>
      </c>
      <c r="L2782" s="21">
        <f t="shared" si="294"/>
        <v>0</v>
      </c>
      <c r="M2782" s="21" t="s">
        <v>3624</v>
      </c>
      <c r="N2782" s="30">
        <v>45919</v>
      </c>
      <c r="O2782" s="48">
        <v>3232.36</v>
      </c>
      <c r="P2782" s="21" t="s">
        <v>49</v>
      </c>
      <c r="Q2782" s="21" t="s">
        <v>2070</v>
      </c>
      <c r="R2782" s="21" t="s">
        <v>637</v>
      </c>
      <c r="S2782" s="3">
        <v>4</v>
      </c>
      <c r="T2782" s="37"/>
      <c r="U2782" s="21" t="s">
        <v>18</v>
      </c>
      <c r="V2782" s="21" t="str">
        <f>VLOOKUP(P2782,'Customer List'!B:C,2,)</f>
        <v>Delhi</v>
      </c>
      <c r="W2782" s="38"/>
      <c r="X2782" s="30">
        <f t="shared" si="299"/>
        <v>45919</v>
      </c>
      <c r="Y2782" s="21">
        <f t="shared" si="295"/>
        <v>0</v>
      </c>
      <c r="Z2782" s="21" t="str">
        <f t="shared" si="296"/>
        <v>Friday</v>
      </c>
      <c r="AA2782" s="21" t="str">
        <f t="shared" si="297"/>
        <v>Friday</v>
      </c>
      <c r="AB2782" s="21" t="str">
        <f>VLOOKUP(U2782,'Currency Sheet'!A:C,3,)</f>
        <v>DOLLAR</v>
      </c>
      <c r="AC2782" s="42" t="str">
        <f>VLOOKUP(P2782,'Customer List'!B:D,3,)</f>
        <v>Local</v>
      </c>
    </row>
    <row r="2783" spans="1:29" x14ac:dyDescent="0.25">
      <c r="A2783" s="21">
        <v>2781</v>
      </c>
      <c r="B2783" s="21" t="s">
        <v>3567</v>
      </c>
      <c r="C2783" s="30">
        <v>45912</v>
      </c>
      <c r="D2783" s="30">
        <v>45918</v>
      </c>
      <c r="E2783" s="47">
        <v>222.75</v>
      </c>
      <c r="F2783" s="47">
        <f t="shared" si="292"/>
        <v>19602</v>
      </c>
      <c r="G2783" s="48">
        <f t="shared" si="293"/>
        <v>39204</v>
      </c>
      <c r="H2783" s="21">
        <v>125219</v>
      </c>
      <c r="I2783" s="21" t="s">
        <v>4045</v>
      </c>
      <c r="J2783" s="21">
        <v>2</v>
      </c>
      <c r="K2783" s="21">
        <v>2</v>
      </c>
      <c r="L2783" s="21">
        <f t="shared" si="294"/>
        <v>0</v>
      </c>
      <c r="M2783" s="21" t="s">
        <v>3624</v>
      </c>
      <c r="N2783" s="30">
        <v>45919</v>
      </c>
      <c r="O2783" s="48">
        <f>22325.12*2</f>
        <v>44650.239999999998</v>
      </c>
      <c r="P2783" s="21" t="s">
        <v>49</v>
      </c>
      <c r="Q2783" s="21" t="s">
        <v>2070</v>
      </c>
      <c r="R2783" s="21" t="s">
        <v>637</v>
      </c>
      <c r="S2783" s="3">
        <v>4</v>
      </c>
      <c r="T2783" s="37"/>
      <c r="U2783" s="21" t="s">
        <v>18</v>
      </c>
      <c r="V2783" s="21" t="str">
        <f>VLOOKUP(P2783,'Customer List'!B:C,2,)</f>
        <v>Delhi</v>
      </c>
      <c r="W2783" s="38"/>
      <c r="X2783" s="30">
        <f t="shared" si="299"/>
        <v>45919</v>
      </c>
      <c r="Y2783" s="21">
        <f t="shared" si="295"/>
        <v>0</v>
      </c>
      <c r="Z2783" s="21" t="str">
        <f t="shared" si="296"/>
        <v>Friday</v>
      </c>
      <c r="AA2783" s="21" t="str">
        <f t="shared" si="297"/>
        <v>Friday</v>
      </c>
      <c r="AB2783" s="21" t="str">
        <f>VLOOKUP(U2783,'Currency Sheet'!A:C,3,)</f>
        <v>DOLLAR</v>
      </c>
      <c r="AC2783" s="42" t="str">
        <f>VLOOKUP(P2783,'Customer List'!B:D,3,)</f>
        <v>Local</v>
      </c>
    </row>
    <row r="2784" spans="1:29" x14ac:dyDescent="0.25">
      <c r="A2784" s="21">
        <v>2782</v>
      </c>
      <c r="B2784" s="21" t="s">
        <v>3567</v>
      </c>
      <c r="C2784" s="30">
        <v>45912</v>
      </c>
      <c r="D2784" s="30">
        <v>45918</v>
      </c>
      <c r="E2784" s="47">
        <v>95.2</v>
      </c>
      <c r="F2784" s="47">
        <f t="shared" si="292"/>
        <v>8377.6</v>
      </c>
      <c r="G2784" s="48">
        <f t="shared" si="293"/>
        <v>8377.6</v>
      </c>
      <c r="H2784" s="21">
        <v>127647</v>
      </c>
      <c r="I2784" s="21" t="s">
        <v>4046</v>
      </c>
      <c r="J2784" s="21">
        <v>1</v>
      </c>
      <c r="K2784" s="21">
        <v>1</v>
      </c>
      <c r="L2784" s="21">
        <f t="shared" si="294"/>
        <v>0</v>
      </c>
      <c r="M2784" s="21" t="s">
        <v>3624</v>
      </c>
      <c r="N2784" s="30">
        <v>45919</v>
      </c>
      <c r="O2784" s="48">
        <v>10222.950000000001</v>
      </c>
      <c r="P2784" s="21" t="s">
        <v>49</v>
      </c>
      <c r="Q2784" s="21" t="s">
        <v>2070</v>
      </c>
      <c r="R2784" s="21" t="s">
        <v>637</v>
      </c>
      <c r="S2784" s="3">
        <v>4</v>
      </c>
      <c r="T2784" s="37"/>
      <c r="U2784" s="21" t="s">
        <v>18</v>
      </c>
      <c r="V2784" s="21" t="str">
        <f>VLOOKUP(P2784,'Customer List'!B:C,2,)</f>
        <v>Delhi</v>
      </c>
      <c r="W2784" s="38"/>
      <c r="X2784" s="30">
        <f t="shared" si="299"/>
        <v>45919</v>
      </c>
      <c r="Y2784" s="21">
        <f t="shared" si="295"/>
        <v>0</v>
      </c>
      <c r="Z2784" s="21" t="str">
        <f t="shared" si="296"/>
        <v>Friday</v>
      </c>
      <c r="AA2784" s="21" t="str">
        <f t="shared" si="297"/>
        <v>Friday</v>
      </c>
      <c r="AB2784" s="21" t="str">
        <f>VLOOKUP(U2784,'Currency Sheet'!A:C,3,)</f>
        <v>DOLLAR</v>
      </c>
      <c r="AC2784" s="42" t="str">
        <f>VLOOKUP(P2784,'Customer List'!B:D,3,)</f>
        <v>Local</v>
      </c>
    </row>
    <row r="2785" spans="1:29" x14ac:dyDescent="0.25">
      <c r="A2785" s="21">
        <v>2783</v>
      </c>
      <c r="B2785" s="21" t="s">
        <v>3567</v>
      </c>
      <c r="C2785" s="30">
        <v>45912</v>
      </c>
      <c r="D2785" s="30">
        <v>45918</v>
      </c>
      <c r="E2785" s="47">
        <v>200.2</v>
      </c>
      <c r="F2785" s="47">
        <f t="shared" si="292"/>
        <v>17617.599999999999</v>
      </c>
      <c r="G2785" s="48">
        <f t="shared" si="293"/>
        <v>17617.599999999999</v>
      </c>
      <c r="H2785" s="21">
        <v>128016</v>
      </c>
      <c r="I2785" s="21" t="s">
        <v>4047</v>
      </c>
      <c r="J2785" s="21">
        <v>1</v>
      </c>
      <c r="K2785" s="21">
        <v>1</v>
      </c>
      <c r="L2785" s="21">
        <f t="shared" si="294"/>
        <v>0</v>
      </c>
      <c r="M2785" s="21" t="s">
        <v>3624</v>
      </c>
      <c r="N2785" s="30">
        <v>45919</v>
      </c>
      <c r="O2785" s="48">
        <v>21498.26</v>
      </c>
      <c r="P2785" s="21" t="s">
        <v>49</v>
      </c>
      <c r="Q2785" s="21" t="s">
        <v>2070</v>
      </c>
      <c r="R2785" s="21" t="s">
        <v>637</v>
      </c>
      <c r="S2785" s="3">
        <v>4</v>
      </c>
      <c r="T2785" s="37"/>
      <c r="U2785" s="21" t="s">
        <v>18</v>
      </c>
      <c r="V2785" s="21" t="str">
        <f>VLOOKUP(P2785,'Customer List'!B:C,2,)</f>
        <v>Delhi</v>
      </c>
      <c r="W2785" s="38"/>
      <c r="X2785" s="30">
        <f t="shared" si="299"/>
        <v>45919</v>
      </c>
      <c r="Y2785" s="21">
        <f t="shared" si="295"/>
        <v>0</v>
      </c>
      <c r="Z2785" s="21" t="str">
        <f t="shared" si="296"/>
        <v>Friday</v>
      </c>
      <c r="AA2785" s="21" t="str">
        <f t="shared" si="297"/>
        <v>Friday</v>
      </c>
      <c r="AB2785" s="21" t="str">
        <f>VLOOKUP(U2785,'Currency Sheet'!A:C,3,)</f>
        <v>DOLLAR</v>
      </c>
      <c r="AC2785" s="42" t="str">
        <f>VLOOKUP(P2785,'Customer List'!B:D,3,)</f>
        <v>Local</v>
      </c>
    </row>
    <row r="2786" spans="1:29" x14ac:dyDescent="0.25">
      <c r="A2786" s="21">
        <v>2784</v>
      </c>
      <c r="B2786" s="21" t="s">
        <v>3567</v>
      </c>
      <c r="C2786" s="30">
        <v>45912</v>
      </c>
      <c r="D2786" s="30">
        <v>45918</v>
      </c>
      <c r="E2786" s="47">
        <v>212.1</v>
      </c>
      <c r="F2786" s="47">
        <f t="shared" si="292"/>
        <v>18664.8</v>
      </c>
      <c r="G2786" s="48">
        <f t="shared" si="293"/>
        <v>18664.8</v>
      </c>
      <c r="H2786" s="21">
        <v>133518</v>
      </c>
      <c r="I2786" s="21" t="s">
        <v>4048</v>
      </c>
      <c r="J2786" s="21">
        <v>1</v>
      </c>
      <c r="K2786" s="21">
        <v>1</v>
      </c>
      <c r="L2786" s="21">
        <f t="shared" si="294"/>
        <v>0</v>
      </c>
      <c r="M2786" s="21" t="s">
        <v>3624</v>
      </c>
      <c r="N2786" s="30">
        <v>45919</v>
      </c>
      <c r="O2786" s="48">
        <v>22776.13</v>
      </c>
      <c r="P2786" s="21" t="s">
        <v>49</v>
      </c>
      <c r="Q2786" s="21" t="s">
        <v>2070</v>
      </c>
      <c r="R2786" s="21" t="s">
        <v>637</v>
      </c>
      <c r="S2786" s="3">
        <v>4</v>
      </c>
      <c r="T2786" s="37"/>
      <c r="U2786" s="21" t="s">
        <v>18</v>
      </c>
      <c r="V2786" s="21" t="str">
        <f>VLOOKUP(P2786,'Customer List'!B:C,2,)</f>
        <v>Delhi</v>
      </c>
      <c r="W2786" s="38"/>
      <c r="X2786" s="30">
        <f t="shared" si="299"/>
        <v>45919</v>
      </c>
      <c r="Y2786" s="21">
        <f t="shared" si="295"/>
        <v>0</v>
      </c>
      <c r="Z2786" s="21" t="str">
        <f t="shared" si="296"/>
        <v>Friday</v>
      </c>
      <c r="AA2786" s="21" t="str">
        <f t="shared" si="297"/>
        <v>Friday</v>
      </c>
      <c r="AB2786" s="21" t="str">
        <f>VLOOKUP(U2786,'Currency Sheet'!A:C,3,)</f>
        <v>DOLLAR</v>
      </c>
      <c r="AC2786" s="42" t="str">
        <f>VLOOKUP(P2786,'Customer List'!B:D,3,)</f>
        <v>Local</v>
      </c>
    </row>
    <row r="2787" spans="1:29" x14ac:dyDescent="0.25">
      <c r="A2787" s="21">
        <v>2785</v>
      </c>
      <c r="B2787" s="21" t="s">
        <v>3567</v>
      </c>
      <c r="C2787" s="30">
        <v>45912</v>
      </c>
      <c r="D2787" s="30">
        <v>45918</v>
      </c>
      <c r="E2787" s="47">
        <v>194.25</v>
      </c>
      <c r="F2787" s="47">
        <f t="shared" si="292"/>
        <v>17094</v>
      </c>
      <c r="G2787" s="48">
        <f t="shared" si="293"/>
        <v>17094</v>
      </c>
      <c r="H2787" s="21">
        <v>135221</v>
      </c>
      <c r="I2787" s="21" t="s">
        <v>4049</v>
      </c>
      <c r="J2787" s="21">
        <v>1</v>
      </c>
      <c r="K2787" s="21">
        <v>1</v>
      </c>
      <c r="L2787" s="21">
        <f t="shared" si="294"/>
        <v>0</v>
      </c>
      <c r="M2787" s="21" t="s">
        <v>3624</v>
      </c>
      <c r="N2787" s="30">
        <v>45919</v>
      </c>
      <c r="O2787" s="48">
        <v>19468.71</v>
      </c>
      <c r="P2787" s="21" t="s">
        <v>49</v>
      </c>
      <c r="Q2787" s="21" t="s">
        <v>2070</v>
      </c>
      <c r="R2787" s="21" t="s">
        <v>637</v>
      </c>
      <c r="S2787" s="3">
        <v>4</v>
      </c>
      <c r="T2787" s="37"/>
      <c r="U2787" s="21" t="s">
        <v>18</v>
      </c>
      <c r="V2787" s="21" t="str">
        <f>VLOOKUP(P2787,'Customer List'!B:C,2,)</f>
        <v>Delhi</v>
      </c>
      <c r="W2787" s="38"/>
      <c r="X2787" s="30">
        <f t="shared" si="299"/>
        <v>45919</v>
      </c>
      <c r="Y2787" s="21">
        <f t="shared" si="295"/>
        <v>0</v>
      </c>
      <c r="Z2787" s="21" t="str">
        <f t="shared" si="296"/>
        <v>Friday</v>
      </c>
      <c r="AA2787" s="21" t="str">
        <f t="shared" si="297"/>
        <v>Friday</v>
      </c>
      <c r="AB2787" s="21" t="str">
        <f>VLOOKUP(U2787,'Currency Sheet'!A:C,3,)</f>
        <v>DOLLAR</v>
      </c>
      <c r="AC2787" s="42" t="str">
        <f>VLOOKUP(P2787,'Customer List'!B:D,3,)</f>
        <v>Local</v>
      </c>
    </row>
    <row r="2788" spans="1:29" x14ac:dyDescent="0.25">
      <c r="A2788" s="21">
        <v>2786</v>
      </c>
      <c r="B2788" s="21" t="s">
        <v>3567</v>
      </c>
      <c r="C2788" s="30">
        <v>45912</v>
      </c>
      <c r="D2788" s="30">
        <v>45918</v>
      </c>
      <c r="E2788" s="47">
        <v>259</v>
      </c>
      <c r="F2788" s="47">
        <f t="shared" si="292"/>
        <v>22792</v>
      </c>
      <c r="G2788" s="48">
        <f t="shared" si="293"/>
        <v>22792</v>
      </c>
      <c r="H2788" s="21">
        <v>149014</v>
      </c>
      <c r="I2788" s="21" t="s">
        <v>4050</v>
      </c>
      <c r="J2788" s="21">
        <v>1</v>
      </c>
      <c r="K2788" s="21">
        <v>1</v>
      </c>
      <c r="L2788" s="21">
        <f t="shared" si="294"/>
        <v>0</v>
      </c>
      <c r="M2788" s="21" t="s">
        <v>3624</v>
      </c>
      <c r="N2788" s="30">
        <v>45919</v>
      </c>
      <c r="O2788" s="48">
        <v>27812.44</v>
      </c>
      <c r="P2788" s="21" t="s">
        <v>49</v>
      </c>
      <c r="Q2788" s="21" t="s">
        <v>2070</v>
      </c>
      <c r="R2788" s="21" t="s">
        <v>637</v>
      </c>
      <c r="S2788" s="3">
        <v>4</v>
      </c>
      <c r="T2788" s="37"/>
      <c r="U2788" s="21" t="s">
        <v>18</v>
      </c>
      <c r="V2788" s="21" t="str">
        <f>VLOOKUP(P2788,'Customer List'!B:C,2,)</f>
        <v>Delhi</v>
      </c>
      <c r="W2788" s="38"/>
      <c r="X2788" s="30">
        <f t="shared" si="299"/>
        <v>45919</v>
      </c>
      <c r="Y2788" s="21">
        <f t="shared" si="295"/>
        <v>0</v>
      </c>
      <c r="Z2788" s="21" t="str">
        <f t="shared" si="296"/>
        <v>Friday</v>
      </c>
      <c r="AA2788" s="21" t="str">
        <f t="shared" si="297"/>
        <v>Friday</v>
      </c>
      <c r="AB2788" s="21" t="str">
        <f>VLOOKUP(U2788,'Currency Sheet'!A:C,3,)</f>
        <v>DOLLAR</v>
      </c>
      <c r="AC2788" s="42" t="str">
        <f>VLOOKUP(P2788,'Customer List'!B:D,3,)</f>
        <v>Local</v>
      </c>
    </row>
    <row r="2789" spans="1:29" x14ac:dyDescent="0.25">
      <c r="A2789" s="21">
        <v>2787</v>
      </c>
      <c r="B2789" s="21" t="s">
        <v>3567</v>
      </c>
      <c r="C2789" s="30">
        <v>45912</v>
      </c>
      <c r="D2789" s="30">
        <v>45918</v>
      </c>
      <c r="E2789" s="47">
        <v>202.5</v>
      </c>
      <c r="F2789" s="47">
        <f t="shared" si="292"/>
        <v>17820</v>
      </c>
      <c r="G2789" s="48">
        <f t="shared" si="293"/>
        <v>17820</v>
      </c>
      <c r="H2789" s="21">
        <v>154319</v>
      </c>
      <c r="I2789" s="21" t="s">
        <v>4051</v>
      </c>
      <c r="J2789" s="21">
        <v>1</v>
      </c>
      <c r="K2789" s="21">
        <v>1</v>
      </c>
      <c r="L2789" s="21">
        <f t="shared" si="294"/>
        <v>0</v>
      </c>
      <c r="M2789" s="21" t="s">
        <v>3624</v>
      </c>
      <c r="N2789" s="30">
        <v>45919</v>
      </c>
      <c r="O2789" s="48">
        <v>20295.560000000001</v>
      </c>
      <c r="P2789" s="21" t="s">
        <v>49</v>
      </c>
      <c r="Q2789" s="21" t="s">
        <v>2070</v>
      </c>
      <c r="R2789" s="21" t="s">
        <v>637</v>
      </c>
      <c r="S2789" s="3">
        <v>4</v>
      </c>
      <c r="T2789" s="37"/>
      <c r="U2789" s="21" t="s">
        <v>18</v>
      </c>
      <c r="V2789" s="21" t="str">
        <f>VLOOKUP(P2789,'Customer List'!B:C,2,)</f>
        <v>Delhi</v>
      </c>
      <c r="W2789" s="38"/>
      <c r="X2789" s="30">
        <f t="shared" si="299"/>
        <v>45919</v>
      </c>
      <c r="Y2789" s="21">
        <f t="shared" si="295"/>
        <v>0</v>
      </c>
      <c r="Z2789" s="21" t="str">
        <f t="shared" si="296"/>
        <v>Friday</v>
      </c>
      <c r="AA2789" s="21" t="str">
        <f t="shared" si="297"/>
        <v>Friday</v>
      </c>
      <c r="AB2789" s="21" t="str">
        <f>VLOOKUP(U2789,'Currency Sheet'!A:C,3,)</f>
        <v>DOLLAR</v>
      </c>
      <c r="AC2789" s="42" t="str">
        <f>VLOOKUP(P2789,'Customer List'!B:D,3,)</f>
        <v>Local</v>
      </c>
    </row>
    <row r="2790" spans="1:29" x14ac:dyDescent="0.25">
      <c r="A2790" s="21">
        <v>2788</v>
      </c>
      <c r="B2790" s="21" t="s">
        <v>3567</v>
      </c>
      <c r="C2790" s="30">
        <v>45912</v>
      </c>
      <c r="D2790" s="30">
        <v>45918</v>
      </c>
      <c r="E2790" s="47">
        <v>234.5</v>
      </c>
      <c r="F2790" s="47">
        <f t="shared" si="292"/>
        <v>20636</v>
      </c>
      <c r="G2790" s="48">
        <f t="shared" si="293"/>
        <v>20636</v>
      </c>
      <c r="H2790" s="21">
        <v>156104</v>
      </c>
      <c r="I2790" s="21" t="s">
        <v>4052</v>
      </c>
      <c r="J2790" s="21">
        <v>1</v>
      </c>
      <c r="K2790" s="21">
        <v>1</v>
      </c>
      <c r="L2790" s="21">
        <f t="shared" si="294"/>
        <v>0</v>
      </c>
      <c r="M2790" s="21" t="s">
        <v>3624</v>
      </c>
      <c r="N2790" s="30">
        <v>45919</v>
      </c>
      <c r="O2790" s="48">
        <v>25181.53</v>
      </c>
      <c r="P2790" s="21" t="s">
        <v>49</v>
      </c>
      <c r="Q2790" s="21" t="s">
        <v>2070</v>
      </c>
      <c r="R2790" s="21" t="s">
        <v>637</v>
      </c>
      <c r="S2790" s="3">
        <v>4</v>
      </c>
      <c r="T2790" s="37"/>
      <c r="U2790" s="21" t="s">
        <v>18</v>
      </c>
      <c r="V2790" s="21" t="str">
        <f>VLOOKUP(P2790,'Customer List'!B:C,2,)</f>
        <v>Delhi</v>
      </c>
      <c r="W2790" s="38"/>
      <c r="X2790" s="30">
        <f t="shared" si="299"/>
        <v>45919</v>
      </c>
      <c r="Y2790" s="21">
        <f t="shared" si="295"/>
        <v>0</v>
      </c>
      <c r="Z2790" s="21" t="str">
        <f t="shared" si="296"/>
        <v>Friday</v>
      </c>
      <c r="AA2790" s="21" t="str">
        <f t="shared" si="297"/>
        <v>Friday</v>
      </c>
      <c r="AB2790" s="21" t="str">
        <f>VLOOKUP(U2790,'Currency Sheet'!A:C,3,)</f>
        <v>DOLLAR</v>
      </c>
      <c r="AC2790" s="42" t="str">
        <f>VLOOKUP(P2790,'Customer List'!B:D,3,)</f>
        <v>Local</v>
      </c>
    </row>
    <row r="2791" spans="1:29" x14ac:dyDescent="0.25">
      <c r="A2791" s="21">
        <v>2789</v>
      </c>
      <c r="B2791" s="21" t="s">
        <v>3567</v>
      </c>
      <c r="C2791" s="30">
        <v>45912</v>
      </c>
      <c r="D2791" s="30">
        <v>45918</v>
      </c>
      <c r="E2791" s="47">
        <v>210</v>
      </c>
      <c r="F2791" s="47">
        <f t="shared" si="292"/>
        <v>18480</v>
      </c>
      <c r="G2791" s="48">
        <f t="shared" si="293"/>
        <v>18480</v>
      </c>
      <c r="H2791" s="21">
        <v>156543</v>
      </c>
      <c r="I2791" s="21" t="s">
        <v>4053</v>
      </c>
      <c r="J2791" s="21">
        <v>1</v>
      </c>
      <c r="K2791" s="21">
        <v>1</v>
      </c>
      <c r="L2791" s="21">
        <f t="shared" si="294"/>
        <v>0</v>
      </c>
      <c r="M2791" s="21" t="s">
        <v>3624</v>
      </c>
      <c r="N2791" s="30">
        <v>45919</v>
      </c>
      <c r="O2791" s="48">
        <v>21047.25</v>
      </c>
      <c r="P2791" s="21" t="s">
        <v>49</v>
      </c>
      <c r="Q2791" s="21" t="s">
        <v>2070</v>
      </c>
      <c r="R2791" s="21" t="s">
        <v>637</v>
      </c>
      <c r="S2791" s="3">
        <v>4</v>
      </c>
      <c r="T2791" s="37"/>
      <c r="U2791" s="21" t="s">
        <v>18</v>
      </c>
      <c r="V2791" s="21" t="str">
        <f>VLOOKUP(P2791,'Customer List'!B:C,2,)</f>
        <v>Delhi</v>
      </c>
      <c r="W2791" s="38"/>
      <c r="X2791" s="30">
        <f t="shared" si="299"/>
        <v>45919</v>
      </c>
      <c r="Y2791" s="21">
        <f t="shared" si="295"/>
        <v>0</v>
      </c>
      <c r="Z2791" s="21" t="str">
        <f t="shared" si="296"/>
        <v>Friday</v>
      </c>
      <c r="AA2791" s="21" t="str">
        <f t="shared" si="297"/>
        <v>Friday</v>
      </c>
      <c r="AB2791" s="21" t="str">
        <f>VLOOKUP(U2791,'Currency Sheet'!A:C,3,)</f>
        <v>DOLLAR</v>
      </c>
      <c r="AC2791" s="42" t="str">
        <f>VLOOKUP(P2791,'Customer List'!B:D,3,)</f>
        <v>Local</v>
      </c>
    </row>
    <row r="2792" spans="1:29" x14ac:dyDescent="0.25">
      <c r="A2792" s="21">
        <v>2790</v>
      </c>
      <c r="B2792" s="21" t="s">
        <v>3567</v>
      </c>
      <c r="C2792" s="30">
        <v>45912</v>
      </c>
      <c r="D2792" s="30">
        <v>45918</v>
      </c>
      <c r="E2792" s="47">
        <v>147</v>
      </c>
      <c r="F2792" s="47">
        <f t="shared" si="292"/>
        <v>12936</v>
      </c>
      <c r="G2792" s="48">
        <f t="shared" si="293"/>
        <v>12936</v>
      </c>
      <c r="H2792" s="21">
        <v>161214</v>
      </c>
      <c r="I2792" s="21" t="s">
        <v>4054</v>
      </c>
      <c r="J2792" s="21">
        <v>1</v>
      </c>
      <c r="K2792" s="21">
        <v>1</v>
      </c>
      <c r="L2792" s="21">
        <f t="shared" si="294"/>
        <v>0</v>
      </c>
      <c r="M2792" s="21" t="s">
        <v>3624</v>
      </c>
      <c r="N2792" s="30">
        <v>45919</v>
      </c>
      <c r="O2792" s="48">
        <v>15785.44</v>
      </c>
      <c r="P2792" s="21" t="s">
        <v>49</v>
      </c>
      <c r="Q2792" s="21" t="s">
        <v>2070</v>
      </c>
      <c r="R2792" s="21" t="s">
        <v>637</v>
      </c>
      <c r="S2792" s="3">
        <v>4</v>
      </c>
      <c r="T2792" s="37"/>
      <c r="U2792" s="21" t="s">
        <v>18</v>
      </c>
      <c r="V2792" s="21" t="str">
        <f>VLOOKUP(P2792,'Customer List'!B:C,2,)</f>
        <v>Delhi</v>
      </c>
      <c r="W2792" s="38"/>
      <c r="X2792" s="30">
        <f t="shared" si="299"/>
        <v>45919</v>
      </c>
      <c r="Y2792" s="21">
        <f t="shared" si="295"/>
        <v>0</v>
      </c>
      <c r="Z2792" s="21" t="str">
        <f t="shared" si="296"/>
        <v>Friday</v>
      </c>
      <c r="AA2792" s="21" t="str">
        <f t="shared" si="297"/>
        <v>Friday</v>
      </c>
      <c r="AB2792" s="21" t="str">
        <f>VLOOKUP(U2792,'Currency Sheet'!A:C,3,)</f>
        <v>DOLLAR</v>
      </c>
      <c r="AC2792" s="42" t="str">
        <f>VLOOKUP(P2792,'Customer List'!B:D,3,)</f>
        <v>Local</v>
      </c>
    </row>
    <row r="2793" spans="1:29" x14ac:dyDescent="0.25">
      <c r="A2793" s="21">
        <v>2791</v>
      </c>
      <c r="B2793" s="21" t="s">
        <v>3567</v>
      </c>
      <c r="C2793" s="30">
        <v>45912</v>
      </c>
      <c r="D2793" s="30">
        <v>45918</v>
      </c>
      <c r="E2793" s="47">
        <v>90.3</v>
      </c>
      <c r="F2793" s="47">
        <f t="shared" si="292"/>
        <v>7946.4</v>
      </c>
      <c r="G2793" s="48">
        <f t="shared" si="293"/>
        <v>7946.4</v>
      </c>
      <c r="H2793" s="21">
        <v>302645</v>
      </c>
      <c r="I2793" s="21" t="s">
        <v>4055</v>
      </c>
      <c r="J2793" s="21">
        <v>1</v>
      </c>
      <c r="K2793" s="21">
        <v>1</v>
      </c>
      <c r="L2793" s="21">
        <f t="shared" si="294"/>
        <v>0</v>
      </c>
      <c r="M2793" s="21" t="s">
        <v>3623</v>
      </c>
      <c r="N2793" s="30">
        <v>45919</v>
      </c>
      <c r="O2793" s="48">
        <v>11636.12</v>
      </c>
      <c r="P2793" s="21" t="s">
        <v>49</v>
      </c>
      <c r="Q2793" s="21" t="s">
        <v>2070</v>
      </c>
      <c r="R2793" s="21" t="s">
        <v>637</v>
      </c>
      <c r="S2793" s="3">
        <v>4</v>
      </c>
      <c r="T2793" s="37"/>
      <c r="U2793" s="21" t="s">
        <v>18</v>
      </c>
      <c r="V2793" s="21" t="str">
        <f>VLOOKUP(P2793,'Customer List'!B:C,2,)</f>
        <v>Delhi</v>
      </c>
      <c r="W2793" s="38"/>
      <c r="X2793" s="30">
        <f t="shared" si="299"/>
        <v>45919</v>
      </c>
      <c r="Y2793" s="21">
        <f t="shared" si="295"/>
        <v>0</v>
      </c>
      <c r="Z2793" s="21" t="str">
        <f t="shared" si="296"/>
        <v>Friday</v>
      </c>
      <c r="AA2793" s="21" t="str">
        <f t="shared" si="297"/>
        <v>Friday</v>
      </c>
      <c r="AB2793" s="21" t="str">
        <f>VLOOKUP(U2793,'Currency Sheet'!A:C,3,)</f>
        <v>DOLLAR</v>
      </c>
      <c r="AC2793" s="42" t="str">
        <f>VLOOKUP(P2793,'Customer List'!B:D,3,)</f>
        <v>Local</v>
      </c>
    </row>
    <row r="2794" spans="1:29" x14ac:dyDescent="0.25">
      <c r="A2794" s="21">
        <v>2792</v>
      </c>
      <c r="B2794" s="21" t="s">
        <v>3567</v>
      </c>
      <c r="C2794" s="30">
        <v>45912</v>
      </c>
      <c r="D2794" s="30">
        <v>45918</v>
      </c>
      <c r="E2794" s="47">
        <v>148.5</v>
      </c>
      <c r="F2794" s="47">
        <f t="shared" si="292"/>
        <v>13068</v>
      </c>
      <c r="G2794" s="48">
        <f t="shared" si="293"/>
        <v>13068</v>
      </c>
      <c r="H2794" s="21">
        <v>304035</v>
      </c>
      <c r="I2794" s="21" t="s">
        <v>4056</v>
      </c>
      <c r="J2794" s="21">
        <v>1</v>
      </c>
      <c r="K2794" s="21">
        <v>1</v>
      </c>
      <c r="L2794" s="21">
        <f t="shared" si="294"/>
        <v>0</v>
      </c>
      <c r="M2794" s="21" t="s">
        <v>3623</v>
      </c>
      <c r="N2794" s="30">
        <v>45919</v>
      </c>
      <c r="O2794" s="48">
        <v>17860.099999999999</v>
      </c>
      <c r="P2794" s="21" t="s">
        <v>49</v>
      </c>
      <c r="Q2794" s="21" t="s">
        <v>2070</v>
      </c>
      <c r="R2794" s="21" t="s">
        <v>637</v>
      </c>
      <c r="S2794" s="3">
        <v>4</v>
      </c>
      <c r="T2794" s="37"/>
      <c r="U2794" s="21" t="s">
        <v>18</v>
      </c>
      <c r="V2794" s="21" t="str">
        <f>VLOOKUP(P2794,'Customer List'!B:C,2,)</f>
        <v>Delhi</v>
      </c>
      <c r="W2794" s="38"/>
      <c r="X2794" s="30">
        <f t="shared" si="299"/>
        <v>45919</v>
      </c>
      <c r="Y2794" s="21">
        <f t="shared" si="295"/>
        <v>0</v>
      </c>
      <c r="Z2794" s="21" t="str">
        <f t="shared" si="296"/>
        <v>Friday</v>
      </c>
      <c r="AA2794" s="21" t="str">
        <f t="shared" si="297"/>
        <v>Friday</v>
      </c>
      <c r="AB2794" s="21" t="str">
        <f>VLOOKUP(U2794,'Currency Sheet'!A:C,3,)</f>
        <v>DOLLAR</v>
      </c>
      <c r="AC2794" s="42" t="str">
        <f>VLOOKUP(P2794,'Customer List'!B:D,3,)</f>
        <v>Local</v>
      </c>
    </row>
    <row r="2795" spans="1:29" x14ac:dyDescent="0.25">
      <c r="A2795" s="21">
        <v>2793</v>
      </c>
      <c r="B2795" s="21" t="s">
        <v>3567</v>
      </c>
      <c r="C2795" s="30">
        <v>45912</v>
      </c>
      <c r="D2795" s="30">
        <v>45918</v>
      </c>
      <c r="E2795" s="47">
        <v>165</v>
      </c>
      <c r="F2795" s="47">
        <f t="shared" si="292"/>
        <v>14520</v>
      </c>
      <c r="G2795" s="48">
        <f t="shared" si="293"/>
        <v>14520</v>
      </c>
      <c r="H2795" s="21">
        <v>310933</v>
      </c>
      <c r="I2795" s="21" t="s">
        <v>4057</v>
      </c>
      <c r="J2795" s="21">
        <v>1</v>
      </c>
      <c r="K2795" s="21">
        <v>1</v>
      </c>
      <c r="L2795" s="21">
        <f t="shared" si="294"/>
        <v>0</v>
      </c>
      <c r="M2795" s="21" t="s">
        <v>3623</v>
      </c>
      <c r="N2795" s="30">
        <v>45919</v>
      </c>
      <c r="O2795" s="48">
        <v>19844.55</v>
      </c>
      <c r="P2795" s="21" t="s">
        <v>49</v>
      </c>
      <c r="Q2795" s="21" t="s">
        <v>2070</v>
      </c>
      <c r="R2795" s="21" t="s">
        <v>637</v>
      </c>
      <c r="S2795" s="3">
        <v>4</v>
      </c>
      <c r="T2795" s="37"/>
      <c r="U2795" s="21" t="s">
        <v>18</v>
      </c>
      <c r="V2795" s="21" t="str">
        <f>VLOOKUP(P2795,'Customer List'!B:C,2,)</f>
        <v>Delhi</v>
      </c>
      <c r="W2795" s="38"/>
      <c r="X2795" s="30">
        <f t="shared" si="299"/>
        <v>45919</v>
      </c>
      <c r="Y2795" s="21">
        <f t="shared" si="295"/>
        <v>0</v>
      </c>
      <c r="Z2795" s="21" t="str">
        <f t="shared" si="296"/>
        <v>Friday</v>
      </c>
      <c r="AA2795" s="21" t="str">
        <f t="shared" si="297"/>
        <v>Friday</v>
      </c>
      <c r="AB2795" s="21" t="str">
        <f>VLOOKUP(U2795,'Currency Sheet'!A:C,3,)</f>
        <v>DOLLAR</v>
      </c>
      <c r="AC2795" s="42" t="str">
        <f>VLOOKUP(P2795,'Customer List'!B:D,3,)</f>
        <v>Local</v>
      </c>
    </row>
    <row r="2796" spans="1:29" x14ac:dyDescent="0.25">
      <c r="A2796" s="21">
        <v>2794</v>
      </c>
      <c r="B2796" s="21" t="s">
        <v>3567</v>
      </c>
      <c r="C2796" s="30">
        <v>45912</v>
      </c>
      <c r="D2796" s="30">
        <v>45918</v>
      </c>
      <c r="E2796" s="47">
        <v>86.8</v>
      </c>
      <c r="F2796" s="47">
        <f t="shared" si="292"/>
        <v>7638.4</v>
      </c>
      <c r="G2796" s="48">
        <f t="shared" si="293"/>
        <v>7638.4</v>
      </c>
      <c r="H2796" s="21">
        <v>317417</v>
      </c>
      <c r="I2796" s="21" t="s">
        <v>4058</v>
      </c>
      <c r="J2796" s="21">
        <v>1</v>
      </c>
      <c r="K2796" s="21">
        <v>1</v>
      </c>
      <c r="L2796" s="21">
        <f t="shared" si="294"/>
        <v>0</v>
      </c>
      <c r="M2796" s="21" t="s">
        <v>3623</v>
      </c>
      <c r="N2796" s="30">
        <v>45919</v>
      </c>
      <c r="O2796" s="48">
        <v>11185.11</v>
      </c>
      <c r="P2796" s="21" t="s">
        <v>49</v>
      </c>
      <c r="Q2796" s="21" t="s">
        <v>2070</v>
      </c>
      <c r="R2796" s="21" t="s">
        <v>637</v>
      </c>
      <c r="S2796" s="3">
        <v>4</v>
      </c>
      <c r="T2796" s="37"/>
      <c r="U2796" s="21" t="s">
        <v>18</v>
      </c>
      <c r="V2796" s="21" t="str">
        <f>VLOOKUP(P2796,'Customer List'!B:C,2,)</f>
        <v>Delhi</v>
      </c>
      <c r="W2796" s="38"/>
      <c r="X2796" s="30">
        <f t="shared" si="299"/>
        <v>45919</v>
      </c>
      <c r="Y2796" s="21">
        <f t="shared" si="295"/>
        <v>0</v>
      </c>
      <c r="Z2796" s="21" t="str">
        <f t="shared" si="296"/>
        <v>Friday</v>
      </c>
      <c r="AA2796" s="21" t="str">
        <f t="shared" si="297"/>
        <v>Friday</v>
      </c>
      <c r="AB2796" s="21" t="str">
        <f>VLOOKUP(U2796,'Currency Sheet'!A:C,3,)</f>
        <v>DOLLAR</v>
      </c>
      <c r="AC2796" s="42" t="str">
        <f>VLOOKUP(P2796,'Customer List'!B:D,3,)</f>
        <v>Local</v>
      </c>
    </row>
    <row r="2797" spans="1:29" x14ac:dyDescent="0.25">
      <c r="A2797" s="21">
        <v>2795</v>
      </c>
      <c r="B2797" s="21" t="s">
        <v>3567</v>
      </c>
      <c r="C2797" s="30">
        <v>45912</v>
      </c>
      <c r="D2797" s="30">
        <v>45918</v>
      </c>
      <c r="E2797" s="47">
        <v>83.3</v>
      </c>
      <c r="F2797" s="47">
        <f t="shared" si="292"/>
        <v>7330.4</v>
      </c>
      <c r="G2797" s="48">
        <f t="shared" si="293"/>
        <v>7330.4</v>
      </c>
      <c r="H2797" s="21">
        <v>364102</v>
      </c>
      <c r="I2797" s="21" t="s">
        <v>4059</v>
      </c>
      <c r="J2797" s="21">
        <v>1</v>
      </c>
      <c r="K2797" s="21">
        <v>1</v>
      </c>
      <c r="L2797" s="21">
        <f t="shared" si="294"/>
        <v>0</v>
      </c>
      <c r="M2797" s="21" t="s">
        <v>3621</v>
      </c>
      <c r="N2797" s="30">
        <v>45919</v>
      </c>
      <c r="O2797" s="48">
        <v>10734.1</v>
      </c>
      <c r="P2797" s="21" t="s">
        <v>49</v>
      </c>
      <c r="Q2797" s="21" t="s">
        <v>2070</v>
      </c>
      <c r="R2797" s="21" t="s">
        <v>637</v>
      </c>
      <c r="S2797" s="3">
        <v>4</v>
      </c>
      <c r="T2797" s="37"/>
      <c r="U2797" s="21" t="s">
        <v>18</v>
      </c>
      <c r="V2797" s="21" t="str">
        <f>VLOOKUP(P2797,'Customer List'!B:C,2,)</f>
        <v>Delhi</v>
      </c>
      <c r="W2797" s="38"/>
      <c r="X2797" s="30">
        <f t="shared" si="299"/>
        <v>45919</v>
      </c>
      <c r="Y2797" s="21">
        <f t="shared" si="295"/>
        <v>0</v>
      </c>
      <c r="Z2797" s="21" t="str">
        <f t="shared" si="296"/>
        <v>Friday</v>
      </c>
      <c r="AA2797" s="21" t="str">
        <f t="shared" si="297"/>
        <v>Friday</v>
      </c>
      <c r="AB2797" s="21" t="str">
        <f>VLOOKUP(U2797,'Currency Sheet'!A:C,3,)</f>
        <v>DOLLAR</v>
      </c>
      <c r="AC2797" s="42" t="str">
        <f>VLOOKUP(P2797,'Customer List'!B:D,3,)</f>
        <v>Local</v>
      </c>
    </row>
    <row r="2798" spans="1:29" x14ac:dyDescent="0.25">
      <c r="A2798" s="21">
        <v>2796</v>
      </c>
      <c r="B2798" s="21" t="s">
        <v>3567</v>
      </c>
      <c r="C2798" s="30">
        <v>45912</v>
      </c>
      <c r="D2798" s="30">
        <v>45918</v>
      </c>
      <c r="E2798" s="47">
        <v>430.5</v>
      </c>
      <c r="F2798" s="47">
        <f t="shared" si="292"/>
        <v>37884</v>
      </c>
      <c r="G2798" s="48">
        <f t="shared" si="293"/>
        <v>37884</v>
      </c>
      <c r="H2798" s="21">
        <v>422604</v>
      </c>
      <c r="I2798" s="21" t="s">
        <v>4000</v>
      </c>
      <c r="J2798" s="21">
        <v>1</v>
      </c>
      <c r="K2798" s="21">
        <v>1</v>
      </c>
      <c r="L2798" s="21">
        <f t="shared" si="294"/>
        <v>0</v>
      </c>
      <c r="M2798" s="21" t="s">
        <v>3621</v>
      </c>
      <c r="N2798" s="30">
        <v>45919</v>
      </c>
      <c r="O2798" s="48">
        <v>55474.54</v>
      </c>
      <c r="P2798" s="21" t="s">
        <v>49</v>
      </c>
      <c r="Q2798" s="21" t="s">
        <v>2070</v>
      </c>
      <c r="R2798" s="21" t="s">
        <v>637</v>
      </c>
      <c r="S2798" s="3">
        <v>4</v>
      </c>
      <c r="T2798" s="37"/>
      <c r="U2798" s="21" t="s">
        <v>18</v>
      </c>
      <c r="V2798" s="21" t="str">
        <f>VLOOKUP(P2798,'Customer List'!B:C,2,)</f>
        <v>Delhi</v>
      </c>
      <c r="W2798" s="38"/>
      <c r="X2798" s="30">
        <f t="shared" si="299"/>
        <v>45919</v>
      </c>
      <c r="Y2798" s="21">
        <f t="shared" si="295"/>
        <v>0</v>
      </c>
      <c r="Z2798" s="21" t="str">
        <f t="shared" si="296"/>
        <v>Friday</v>
      </c>
      <c r="AA2798" s="21" t="str">
        <f t="shared" si="297"/>
        <v>Friday</v>
      </c>
      <c r="AB2798" s="21" t="str">
        <f>VLOOKUP(U2798,'Currency Sheet'!A:C,3,)</f>
        <v>DOLLAR</v>
      </c>
      <c r="AC2798" s="42" t="str">
        <f>VLOOKUP(P2798,'Customer List'!B:D,3,)</f>
        <v>Local</v>
      </c>
    </row>
    <row r="2799" spans="1:29" x14ac:dyDescent="0.25">
      <c r="A2799" s="21">
        <v>2797</v>
      </c>
      <c r="B2799" s="21" t="s">
        <v>3567</v>
      </c>
      <c r="C2799" s="30">
        <v>45912</v>
      </c>
      <c r="D2799" s="30">
        <v>45918</v>
      </c>
      <c r="E2799" s="47">
        <v>193.20000000000002</v>
      </c>
      <c r="F2799" s="47">
        <f t="shared" si="292"/>
        <v>17001.600000000002</v>
      </c>
      <c r="G2799" s="48">
        <f t="shared" si="293"/>
        <v>51004.800000000003</v>
      </c>
      <c r="H2799" s="21">
        <v>426803</v>
      </c>
      <c r="I2799" s="21" t="s">
        <v>4060</v>
      </c>
      <c r="J2799" s="21">
        <v>3</v>
      </c>
      <c r="K2799" s="21">
        <v>3</v>
      </c>
      <c r="L2799" s="21">
        <f t="shared" si="294"/>
        <v>0</v>
      </c>
      <c r="M2799" s="21" t="s">
        <v>3624</v>
      </c>
      <c r="N2799" s="30">
        <v>45919</v>
      </c>
      <c r="O2799" s="48">
        <v>62239.74</v>
      </c>
      <c r="P2799" s="21" t="s">
        <v>49</v>
      </c>
      <c r="Q2799" s="21" t="s">
        <v>2070</v>
      </c>
      <c r="R2799" s="21" t="s">
        <v>637</v>
      </c>
      <c r="S2799" s="3">
        <v>4</v>
      </c>
      <c r="T2799" s="37"/>
      <c r="U2799" s="21" t="s">
        <v>18</v>
      </c>
      <c r="V2799" s="21" t="str">
        <f>VLOOKUP(P2799,'Customer List'!B:C,2,)</f>
        <v>Delhi</v>
      </c>
      <c r="W2799" s="38"/>
      <c r="X2799" s="30">
        <f t="shared" si="299"/>
        <v>45919</v>
      </c>
      <c r="Y2799" s="21">
        <f t="shared" si="295"/>
        <v>0</v>
      </c>
      <c r="Z2799" s="21" t="str">
        <f t="shared" si="296"/>
        <v>Friday</v>
      </c>
      <c r="AA2799" s="21" t="str">
        <f t="shared" si="297"/>
        <v>Friday</v>
      </c>
      <c r="AB2799" s="21" t="str">
        <f>VLOOKUP(U2799,'Currency Sheet'!A:C,3,)</f>
        <v>DOLLAR</v>
      </c>
      <c r="AC2799" s="42" t="str">
        <f>VLOOKUP(P2799,'Customer List'!B:D,3,)</f>
        <v>Local</v>
      </c>
    </row>
    <row r="2800" spans="1:29" x14ac:dyDescent="0.25">
      <c r="A2800" s="21">
        <v>2798</v>
      </c>
      <c r="B2800" s="21" t="s">
        <v>3567</v>
      </c>
      <c r="C2800" s="30">
        <v>45912</v>
      </c>
      <c r="D2800" s="30">
        <v>45918</v>
      </c>
      <c r="E2800" s="47">
        <v>212.25</v>
      </c>
      <c r="F2800" s="47">
        <f t="shared" si="292"/>
        <v>18678</v>
      </c>
      <c r="G2800" s="48">
        <f t="shared" si="293"/>
        <v>18678</v>
      </c>
      <c r="H2800" s="21">
        <v>505836</v>
      </c>
      <c r="I2800" s="21" t="s">
        <v>4061</v>
      </c>
      <c r="J2800" s="21">
        <v>1</v>
      </c>
      <c r="K2800" s="21">
        <v>1</v>
      </c>
      <c r="L2800" s="21">
        <f t="shared" si="294"/>
        <v>0</v>
      </c>
      <c r="M2800" s="21" t="s">
        <v>3624</v>
      </c>
      <c r="N2800" s="30">
        <v>45919</v>
      </c>
      <c r="O2800" s="48">
        <v>21272.76</v>
      </c>
      <c r="P2800" s="21" t="s">
        <v>49</v>
      </c>
      <c r="Q2800" s="21" t="s">
        <v>2070</v>
      </c>
      <c r="R2800" s="21" t="s">
        <v>637</v>
      </c>
      <c r="S2800" s="3">
        <v>4</v>
      </c>
      <c r="T2800" s="37"/>
      <c r="U2800" s="21" t="s">
        <v>18</v>
      </c>
      <c r="V2800" s="21" t="str">
        <f>VLOOKUP(P2800,'Customer List'!B:C,2,)</f>
        <v>Delhi</v>
      </c>
      <c r="W2800" s="38"/>
      <c r="X2800" s="30">
        <f t="shared" si="299"/>
        <v>45919</v>
      </c>
      <c r="Y2800" s="21">
        <f t="shared" si="295"/>
        <v>0</v>
      </c>
      <c r="Z2800" s="21" t="str">
        <f t="shared" si="296"/>
        <v>Friday</v>
      </c>
      <c r="AA2800" s="21" t="str">
        <f t="shared" si="297"/>
        <v>Friday</v>
      </c>
      <c r="AB2800" s="21" t="str">
        <f>VLOOKUP(U2800,'Currency Sheet'!A:C,3,)</f>
        <v>DOLLAR</v>
      </c>
      <c r="AC2800" s="42" t="str">
        <f>VLOOKUP(P2800,'Customer List'!B:D,3,)</f>
        <v>Local</v>
      </c>
    </row>
    <row r="2801" spans="1:29" x14ac:dyDescent="0.25">
      <c r="A2801" s="21">
        <v>2799</v>
      </c>
      <c r="B2801" s="21" t="s">
        <v>3567</v>
      </c>
      <c r="C2801" s="30">
        <v>45912</v>
      </c>
      <c r="D2801" s="30">
        <v>45918</v>
      </c>
      <c r="E2801" s="47">
        <v>137.9</v>
      </c>
      <c r="F2801" s="47">
        <f t="shared" si="292"/>
        <v>12135.2</v>
      </c>
      <c r="G2801" s="48">
        <f t="shared" si="293"/>
        <v>12135.2</v>
      </c>
      <c r="H2801" s="21">
        <v>506304</v>
      </c>
      <c r="I2801" s="21" t="s">
        <v>4062</v>
      </c>
      <c r="J2801" s="21">
        <v>1</v>
      </c>
      <c r="K2801" s="21">
        <v>1</v>
      </c>
      <c r="L2801" s="21">
        <f t="shared" si="294"/>
        <v>0</v>
      </c>
      <c r="M2801" s="21" t="s">
        <v>3624</v>
      </c>
      <c r="N2801" s="30">
        <v>45919</v>
      </c>
      <c r="O2801" s="48">
        <v>14808.24</v>
      </c>
      <c r="P2801" s="21" t="s">
        <v>49</v>
      </c>
      <c r="Q2801" s="21" t="s">
        <v>2070</v>
      </c>
      <c r="R2801" s="21" t="s">
        <v>637</v>
      </c>
      <c r="S2801" s="3">
        <v>4</v>
      </c>
      <c r="T2801" s="37"/>
      <c r="U2801" s="21" t="s">
        <v>18</v>
      </c>
      <c r="V2801" s="21" t="str">
        <f>VLOOKUP(P2801,'Customer List'!B:C,2,)</f>
        <v>Delhi</v>
      </c>
      <c r="W2801" s="38"/>
      <c r="X2801" s="30">
        <f t="shared" si="299"/>
        <v>45919</v>
      </c>
      <c r="Y2801" s="21">
        <f t="shared" si="295"/>
        <v>0</v>
      </c>
      <c r="Z2801" s="21" t="str">
        <f t="shared" si="296"/>
        <v>Friday</v>
      </c>
      <c r="AA2801" s="21" t="str">
        <f t="shared" si="297"/>
        <v>Friday</v>
      </c>
      <c r="AB2801" s="21" t="str">
        <f>VLOOKUP(U2801,'Currency Sheet'!A:C,3,)</f>
        <v>DOLLAR</v>
      </c>
      <c r="AC2801" s="42" t="str">
        <f>VLOOKUP(P2801,'Customer List'!B:D,3,)</f>
        <v>Local</v>
      </c>
    </row>
    <row r="2802" spans="1:29" x14ac:dyDescent="0.25">
      <c r="A2802" s="21">
        <v>2800</v>
      </c>
      <c r="B2802" s="21" t="s">
        <v>3567</v>
      </c>
      <c r="C2802" s="30">
        <v>45912</v>
      </c>
      <c r="D2802" s="30">
        <v>45918</v>
      </c>
      <c r="E2802" s="47">
        <v>349.3</v>
      </c>
      <c r="F2802" s="47">
        <f t="shared" si="292"/>
        <v>30738.400000000001</v>
      </c>
      <c r="G2802" s="48">
        <f t="shared" si="293"/>
        <v>30738.400000000001</v>
      </c>
      <c r="H2802" s="21">
        <v>576406</v>
      </c>
      <c r="I2802" s="21" t="s">
        <v>4063</v>
      </c>
      <c r="J2802" s="21">
        <v>1</v>
      </c>
      <c r="K2802" s="21">
        <v>1</v>
      </c>
      <c r="L2802" s="21">
        <f t="shared" si="294"/>
        <v>0</v>
      </c>
      <c r="M2802" s="21" t="s">
        <v>3622</v>
      </c>
      <c r="N2802" s="30">
        <v>45919</v>
      </c>
      <c r="O2802" s="48">
        <v>45011.05</v>
      </c>
      <c r="P2802" s="21" t="s">
        <v>49</v>
      </c>
      <c r="Q2802" s="21" t="s">
        <v>2070</v>
      </c>
      <c r="R2802" s="21" t="s">
        <v>637</v>
      </c>
      <c r="S2802" s="3">
        <v>-20</v>
      </c>
      <c r="T2802" s="37"/>
      <c r="U2802" s="21" t="s">
        <v>18</v>
      </c>
      <c r="V2802" s="21" t="str">
        <f>VLOOKUP(P2802,'Customer List'!B:C,2,)</f>
        <v>Delhi</v>
      </c>
      <c r="W2802" s="38"/>
      <c r="X2802" s="30">
        <f t="shared" si="299"/>
        <v>45919</v>
      </c>
      <c r="Y2802" s="21">
        <f t="shared" si="295"/>
        <v>0</v>
      </c>
      <c r="Z2802" s="21" t="str">
        <f t="shared" si="296"/>
        <v>Friday</v>
      </c>
      <c r="AA2802" s="21" t="str">
        <f t="shared" si="297"/>
        <v>Friday</v>
      </c>
      <c r="AB2802" s="21" t="str">
        <f>VLOOKUP(U2802,'Currency Sheet'!A:C,3,)</f>
        <v>DOLLAR</v>
      </c>
      <c r="AC2802" s="42" t="str">
        <f>VLOOKUP(P2802,'Customer List'!B:D,3,)</f>
        <v>Local</v>
      </c>
    </row>
    <row r="2803" spans="1:29" x14ac:dyDescent="0.25">
      <c r="A2803" s="21">
        <v>2801</v>
      </c>
      <c r="B2803" s="21" t="s">
        <v>3568</v>
      </c>
      <c r="C2803" s="30">
        <v>45912</v>
      </c>
      <c r="D2803" s="30">
        <v>45918</v>
      </c>
      <c r="E2803" s="47">
        <v>121.1</v>
      </c>
      <c r="F2803" s="47">
        <f t="shared" si="292"/>
        <v>10656.8</v>
      </c>
      <c r="G2803" s="48">
        <f t="shared" si="293"/>
        <v>10656.8</v>
      </c>
      <c r="H2803" s="21">
        <v>101208</v>
      </c>
      <c r="I2803" s="21" t="s">
        <v>4064</v>
      </c>
      <c r="J2803" s="21">
        <v>1</v>
      </c>
      <c r="K2803" s="21">
        <v>1</v>
      </c>
      <c r="L2803" s="21">
        <f t="shared" si="294"/>
        <v>0</v>
      </c>
      <c r="M2803" s="21" t="s">
        <v>3631</v>
      </c>
      <c r="N2803" s="30">
        <v>45920</v>
      </c>
      <c r="O2803" s="48">
        <v>17429.75</v>
      </c>
      <c r="P2803" s="21" t="s">
        <v>2048</v>
      </c>
      <c r="Q2803" s="21">
        <v>58155928261</v>
      </c>
      <c r="R2803" s="21" t="s">
        <v>40</v>
      </c>
      <c r="S2803" s="3">
        <v>4</v>
      </c>
      <c r="T2803" s="37"/>
      <c r="U2803" s="21" t="s">
        <v>18</v>
      </c>
      <c r="V2803" s="21" t="str">
        <f>VLOOKUP(P2803,'Customer List'!B:C,2,)</f>
        <v>Hyderabad</v>
      </c>
      <c r="W2803" s="38"/>
      <c r="X2803" s="30">
        <v>45922</v>
      </c>
      <c r="Y2803" s="21">
        <f t="shared" si="295"/>
        <v>2</v>
      </c>
      <c r="Z2803" s="21" t="str">
        <f t="shared" si="296"/>
        <v>Saturday</v>
      </c>
      <c r="AA2803" s="21" t="str">
        <f t="shared" si="297"/>
        <v>Monday</v>
      </c>
      <c r="AB2803" s="21" t="str">
        <f>VLOOKUP(U2803,'Currency Sheet'!A:C,3,)</f>
        <v>DOLLAR</v>
      </c>
      <c r="AC2803" s="42" t="str">
        <f>VLOOKUP(P2803,'Customer List'!B:D,3,)</f>
        <v>OutStation</v>
      </c>
    </row>
    <row r="2804" spans="1:29" x14ac:dyDescent="0.25">
      <c r="A2804" s="21">
        <v>2802</v>
      </c>
      <c r="B2804" s="21" t="s">
        <v>3568</v>
      </c>
      <c r="C2804" s="30">
        <v>45912</v>
      </c>
      <c r="D2804" s="30">
        <v>45918</v>
      </c>
      <c r="E2804" s="47">
        <v>160.30000000000001</v>
      </c>
      <c r="F2804" s="47">
        <f t="shared" si="292"/>
        <v>14106.400000000001</v>
      </c>
      <c r="G2804" s="48">
        <f t="shared" si="293"/>
        <v>28212.800000000003</v>
      </c>
      <c r="H2804" s="21">
        <v>101320</v>
      </c>
      <c r="I2804" s="21" t="s">
        <v>4065</v>
      </c>
      <c r="J2804" s="21">
        <v>2</v>
      </c>
      <c r="K2804" s="21">
        <v>2</v>
      </c>
      <c r="L2804" s="21">
        <f t="shared" si="294"/>
        <v>0</v>
      </c>
      <c r="M2804" s="21" t="s">
        <v>3648</v>
      </c>
      <c r="N2804" s="30">
        <v>45920</v>
      </c>
      <c r="O2804" s="48">
        <v>42594</v>
      </c>
      <c r="P2804" s="21" t="s">
        <v>2045</v>
      </c>
      <c r="Q2804" s="21">
        <v>58155920056</v>
      </c>
      <c r="R2804" s="21" t="s">
        <v>40</v>
      </c>
      <c r="S2804" s="3">
        <v>4</v>
      </c>
      <c r="T2804" s="37"/>
      <c r="U2804" s="21" t="s">
        <v>18</v>
      </c>
      <c r="V2804" s="21" t="str">
        <f>VLOOKUP(P2804,'Customer List'!B:C,2,)</f>
        <v>Hyderabad</v>
      </c>
      <c r="W2804" s="38"/>
      <c r="X2804" s="30">
        <v>45922</v>
      </c>
      <c r="Y2804" s="21">
        <f t="shared" si="295"/>
        <v>2</v>
      </c>
      <c r="Z2804" s="21" t="str">
        <f t="shared" si="296"/>
        <v>Saturday</v>
      </c>
      <c r="AA2804" s="21" t="str">
        <f t="shared" si="297"/>
        <v>Monday</v>
      </c>
      <c r="AB2804" s="21" t="str">
        <f>VLOOKUP(U2804,'Currency Sheet'!A:C,3,)</f>
        <v>DOLLAR</v>
      </c>
      <c r="AC2804" s="42" t="str">
        <f>VLOOKUP(P2804,'Customer List'!B:D,3,)</f>
        <v>OutStation</v>
      </c>
    </row>
    <row r="2805" spans="1:29" x14ac:dyDescent="0.25">
      <c r="A2805" s="21">
        <v>2803</v>
      </c>
      <c r="B2805" s="21" t="s">
        <v>3568</v>
      </c>
      <c r="C2805" s="30">
        <v>45912</v>
      </c>
      <c r="D2805" s="30">
        <v>45918</v>
      </c>
      <c r="E2805" s="47">
        <v>65.8</v>
      </c>
      <c r="F2805" s="47">
        <f t="shared" si="292"/>
        <v>5790.4</v>
      </c>
      <c r="G2805" s="48">
        <f t="shared" si="293"/>
        <v>5790.4</v>
      </c>
      <c r="H2805" s="21">
        <v>103112</v>
      </c>
      <c r="I2805" s="21" t="s">
        <v>3920</v>
      </c>
      <c r="J2805" s="21">
        <v>1</v>
      </c>
      <c r="K2805" s="21">
        <v>1</v>
      </c>
      <c r="L2805" s="21">
        <f t="shared" si="294"/>
        <v>0</v>
      </c>
      <c r="M2805" s="21" t="s">
        <v>3631</v>
      </c>
      <c r="N2805" s="30">
        <v>45920</v>
      </c>
      <c r="O2805" s="48">
        <v>9470.5</v>
      </c>
      <c r="P2805" s="21" t="s">
        <v>2048</v>
      </c>
      <c r="Q2805" s="21">
        <v>58155928261</v>
      </c>
      <c r="R2805" s="21" t="s">
        <v>40</v>
      </c>
      <c r="S2805" s="3">
        <v>4</v>
      </c>
      <c r="T2805" s="37"/>
      <c r="U2805" s="21" t="s">
        <v>18</v>
      </c>
      <c r="V2805" s="21" t="str">
        <f>VLOOKUP(P2805,'Customer List'!B:C,2,)</f>
        <v>Hyderabad</v>
      </c>
      <c r="W2805" s="38"/>
      <c r="X2805" s="30">
        <v>45922</v>
      </c>
      <c r="Y2805" s="21">
        <f t="shared" si="295"/>
        <v>2</v>
      </c>
      <c r="Z2805" s="21" t="str">
        <f t="shared" si="296"/>
        <v>Saturday</v>
      </c>
      <c r="AA2805" s="21" t="str">
        <f t="shared" si="297"/>
        <v>Monday</v>
      </c>
      <c r="AB2805" s="21" t="str">
        <f>VLOOKUP(U2805,'Currency Sheet'!A:C,3,)</f>
        <v>DOLLAR</v>
      </c>
      <c r="AC2805" s="42" t="str">
        <f>VLOOKUP(P2805,'Customer List'!B:D,3,)</f>
        <v>OutStation</v>
      </c>
    </row>
    <row r="2806" spans="1:29" x14ac:dyDescent="0.25">
      <c r="A2806" s="21">
        <v>2804</v>
      </c>
      <c r="B2806" s="21" t="s">
        <v>3568</v>
      </c>
      <c r="C2806" s="30">
        <v>45912</v>
      </c>
      <c r="D2806" s="30">
        <v>45918</v>
      </c>
      <c r="E2806" s="47">
        <v>137.19999999999999</v>
      </c>
      <c r="F2806" s="47">
        <f t="shared" si="292"/>
        <v>12073.599999999999</v>
      </c>
      <c r="G2806" s="48">
        <f t="shared" si="293"/>
        <v>12073.599999999999</v>
      </c>
      <c r="H2806" s="21">
        <v>103116</v>
      </c>
      <c r="I2806" s="21" t="s">
        <v>3921</v>
      </c>
      <c r="J2806" s="21">
        <v>1</v>
      </c>
      <c r="K2806" s="21">
        <v>1</v>
      </c>
      <c r="L2806" s="21">
        <f t="shared" si="294"/>
        <v>0</v>
      </c>
      <c r="M2806" s="21" t="s">
        <v>3648</v>
      </c>
      <c r="N2806" s="30">
        <v>45920</v>
      </c>
      <c r="O2806" s="48">
        <v>18228</v>
      </c>
      <c r="P2806" s="21" t="s">
        <v>2045</v>
      </c>
      <c r="Q2806" s="21">
        <v>58155920056</v>
      </c>
      <c r="R2806" s="21" t="s">
        <v>40</v>
      </c>
      <c r="S2806" s="3">
        <v>4</v>
      </c>
      <c r="T2806" s="37"/>
      <c r="U2806" s="21" t="s">
        <v>18</v>
      </c>
      <c r="V2806" s="21" t="str">
        <f>VLOOKUP(P2806,'Customer List'!B:C,2,)</f>
        <v>Hyderabad</v>
      </c>
      <c r="W2806" s="38"/>
      <c r="X2806" s="30">
        <v>45922</v>
      </c>
      <c r="Y2806" s="21">
        <f t="shared" si="295"/>
        <v>2</v>
      </c>
      <c r="Z2806" s="21" t="str">
        <f t="shared" si="296"/>
        <v>Saturday</v>
      </c>
      <c r="AA2806" s="21" t="str">
        <f t="shared" si="297"/>
        <v>Monday</v>
      </c>
      <c r="AB2806" s="21" t="str">
        <f>VLOOKUP(U2806,'Currency Sheet'!A:C,3,)</f>
        <v>DOLLAR</v>
      </c>
      <c r="AC2806" s="42" t="str">
        <f>VLOOKUP(P2806,'Customer List'!B:D,3,)</f>
        <v>OutStation</v>
      </c>
    </row>
    <row r="2807" spans="1:29" x14ac:dyDescent="0.25">
      <c r="A2807" s="21">
        <v>2805</v>
      </c>
      <c r="B2807" s="21" t="s">
        <v>3568</v>
      </c>
      <c r="C2807" s="30">
        <v>45912</v>
      </c>
      <c r="D2807" s="30">
        <v>45918</v>
      </c>
      <c r="E2807" s="47">
        <v>150.5</v>
      </c>
      <c r="F2807" s="47">
        <f t="shared" si="292"/>
        <v>13244</v>
      </c>
      <c r="G2807" s="48">
        <f t="shared" si="293"/>
        <v>39732</v>
      </c>
      <c r="H2807" s="21">
        <v>103227</v>
      </c>
      <c r="I2807" s="21" t="s">
        <v>4066</v>
      </c>
      <c r="J2807" s="21">
        <v>3</v>
      </c>
      <c r="K2807" s="21">
        <v>3</v>
      </c>
      <c r="L2807" s="21">
        <f t="shared" si="294"/>
        <v>0</v>
      </c>
      <c r="M2807" s="21" t="s">
        <v>3648</v>
      </c>
      <c r="N2807" s="30">
        <v>45920</v>
      </c>
      <c r="O2807" s="48">
        <v>59985</v>
      </c>
      <c r="P2807" s="21" t="s">
        <v>2045</v>
      </c>
      <c r="Q2807" s="21">
        <v>58155920056</v>
      </c>
      <c r="R2807" s="21" t="s">
        <v>40</v>
      </c>
      <c r="S2807" s="3">
        <v>4</v>
      </c>
      <c r="T2807" s="37"/>
      <c r="U2807" s="21" t="s">
        <v>18</v>
      </c>
      <c r="V2807" s="21" t="str">
        <f>VLOOKUP(P2807,'Customer List'!B:C,2,)</f>
        <v>Hyderabad</v>
      </c>
      <c r="W2807" s="38"/>
      <c r="X2807" s="30">
        <v>45922</v>
      </c>
      <c r="Y2807" s="21">
        <f t="shared" si="295"/>
        <v>2</v>
      </c>
      <c r="Z2807" s="21" t="str">
        <f t="shared" si="296"/>
        <v>Saturday</v>
      </c>
      <c r="AA2807" s="21" t="str">
        <f t="shared" si="297"/>
        <v>Monday</v>
      </c>
      <c r="AB2807" s="21" t="str">
        <f>VLOOKUP(U2807,'Currency Sheet'!A:C,3,)</f>
        <v>DOLLAR</v>
      </c>
      <c r="AC2807" s="42" t="str">
        <f>VLOOKUP(P2807,'Customer List'!B:D,3,)</f>
        <v>OutStation</v>
      </c>
    </row>
    <row r="2808" spans="1:29" x14ac:dyDescent="0.25">
      <c r="A2808" s="21">
        <v>2806</v>
      </c>
      <c r="B2808" s="21" t="s">
        <v>3568</v>
      </c>
      <c r="C2808" s="30">
        <v>45912</v>
      </c>
      <c r="D2808" s="30">
        <v>45918</v>
      </c>
      <c r="E2808" s="47">
        <v>226.1</v>
      </c>
      <c r="F2808" s="47">
        <f t="shared" si="292"/>
        <v>19896.8</v>
      </c>
      <c r="G2808" s="48">
        <f t="shared" si="293"/>
        <v>19896.8</v>
      </c>
      <c r="H2808" s="21">
        <v>116420</v>
      </c>
      <c r="I2808" s="21" t="s">
        <v>4067</v>
      </c>
      <c r="J2808" s="21">
        <v>1</v>
      </c>
      <c r="K2808" s="21">
        <v>1</v>
      </c>
      <c r="L2808" s="21">
        <f t="shared" si="294"/>
        <v>0</v>
      </c>
      <c r="M2808" s="21" t="s">
        <v>3631</v>
      </c>
      <c r="N2808" s="30">
        <v>45920</v>
      </c>
      <c r="O2808" s="48">
        <v>32542.25</v>
      </c>
      <c r="P2808" s="21" t="s">
        <v>2048</v>
      </c>
      <c r="Q2808" s="21">
        <v>58155928261</v>
      </c>
      <c r="R2808" s="21" t="s">
        <v>40</v>
      </c>
      <c r="S2808" s="3">
        <v>4</v>
      </c>
      <c r="T2808" s="37"/>
      <c r="U2808" s="21" t="s">
        <v>18</v>
      </c>
      <c r="V2808" s="21" t="str">
        <f>VLOOKUP(P2808,'Customer List'!B:C,2,)</f>
        <v>Hyderabad</v>
      </c>
      <c r="W2808" s="38"/>
      <c r="X2808" s="30">
        <v>45922</v>
      </c>
      <c r="Y2808" s="21">
        <f t="shared" si="295"/>
        <v>2</v>
      </c>
      <c r="Z2808" s="21" t="str">
        <f t="shared" si="296"/>
        <v>Saturday</v>
      </c>
      <c r="AA2808" s="21" t="str">
        <f t="shared" si="297"/>
        <v>Monday</v>
      </c>
      <c r="AB2808" s="21" t="str">
        <f>VLOOKUP(U2808,'Currency Sheet'!A:C,3,)</f>
        <v>DOLLAR</v>
      </c>
      <c r="AC2808" s="42" t="str">
        <f>VLOOKUP(P2808,'Customer List'!B:D,3,)</f>
        <v>OutStation</v>
      </c>
    </row>
    <row r="2809" spans="1:29" x14ac:dyDescent="0.25">
      <c r="A2809" s="21">
        <v>2807</v>
      </c>
      <c r="B2809" s="21" t="s">
        <v>3568</v>
      </c>
      <c r="C2809" s="30">
        <v>45912</v>
      </c>
      <c r="D2809" s="30">
        <v>45918</v>
      </c>
      <c r="E2809" s="47">
        <v>231.75</v>
      </c>
      <c r="F2809" s="47">
        <f t="shared" si="292"/>
        <v>20394</v>
      </c>
      <c r="G2809" s="48">
        <f t="shared" si="293"/>
        <v>20394</v>
      </c>
      <c r="H2809" s="21">
        <v>117334</v>
      </c>
      <c r="I2809" s="21" t="s">
        <v>4068</v>
      </c>
      <c r="J2809" s="21">
        <v>1</v>
      </c>
      <c r="K2809" s="21">
        <v>1</v>
      </c>
      <c r="L2809" s="21">
        <f t="shared" si="294"/>
        <v>0</v>
      </c>
      <c r="M2809" s="21" t="s">
        <v>3631</v>
      </c>
      <c r="N2809" s="30">
        <v>45920</v>
      </c>
      <c r="O2809" s="48">
        <v>31131.75</v>
      </c>
      <c r="P2809" s="21" t="s">
        <v>2048</v>
      </c>
      <c r="Q2809" s="21">
        <v>58155928261</v>
      </c>
      <c r="R2809" s="21" t="s">
        <v>40</v>
      </c>
      <c r="S2809" s="3">
        <v>4</v>
      </c>
      <c r="T2809" s="37"/>
      <c r="U2809" s="21" t="s">
        <v>18</v>
      </c>
      <c r="V2809" s="21" t="str">
        <f>VLOOKUP(P2809,'Customer List'!B:C,2,)</f>
        <v>Hyderabad</v>
      </c>
      <c r="W2809" s="38"/>
      <c r="X2809" s="30">
        <v>45922</v>
      </c>
      <c r="Y2809" s="21">
        <f t="shared" si="295"/>
        <v>2</v>
      </c>
      <c r="Z2809" s="21" t="str">
        <f t="shared" si="296"/>
        <v>Saturday</v>
      </c>
      <c r="AA2809" s="21" t="str">
        <f t="shared" si="297"/>
        <v>Monday</v>
      </c>
      <c r="AB2809" s="21" t="str">
        <f>VLOOKUP(U2809,'Currency Sheet'!A:C,3,)</f>
        <v>DOLLAR</v>
      </c>
      <c r="AC2809" s="42" t="str">
        <f>VLOOKUP(P2809,'Customer List'!B:D,3,)</f>
        <v>OutStation</v>
      </c>
    </row>
    <row r="2810" spans="1:29" x14ac:dyDescent="0.25">
      <c r="A2810" s="21">
        <v>2808</v>
      </c>
      <c r="B2810" s="21" t="s">
        <v>3568</v>
      </c>
      <c r="C2810" s="30">
        <v>45912</v>
      </c>
      <c r="D2810" s="30">
        <v>45918</v>
      </c>
      <c r="E2810" s="47">
        <v>129.5</v>
      </c>
      <c r="F2810" s="47">
        <f t="shared" si="292"/>
        <v>11396</v>
      </c>
      <c r="G2810" s="48">
        <f t="shared" si="293"/>
        <v>11396</v>
      </c>
      <c r="H2810" s="21">
        <v>123108</v>
      </c>
      <c r="I2810" s="21" t="s">
        <v>4069</v>
      </c>
      <c r="J2810" s="21">
        <v>1</v>
      </c>
      <c r="K2810" s="21">
        <v>1</v>
      </c>
      <c r="L2810" s="21">
        <f t="shared" si="294"/>
        <v>0</v>
      </c>
      <c r="M2810" s="21" t="s">
        <v>3631</v>
      </c>
      <c r="N2810" s="30">
        <v>45920</v>
      </c>
      <c r="O2810" s="48">
        <v>18638.75</v>
      </c>
      <c r="P2810" s="21" t="s">
        <v>2048</v>
      </c>
      <c r="Q2810" s="21">
        <v>58155928261</v>
      </c>
      <c r="R2810" s="21" t="s">
        <v>40</v>
      </c>
      <c r="S2810" s="3">
        <v>4</v>
      </c>
      <c r="T2810" s="37"/>
      <c r="U2810" s="21" t="s">
        <v>18</v>
      </c>
      <c r="V2810" s="21" t="str">
        <f>VLOOKUP(P2810,'Customer List'!B:C,2,)</f>
        <v>Hyderabad</v>
      </c>
      <c r="W2810" s="38"/>
      <c r="X2810" s="30">
        <v>45922</v>
      </c>
      <c r="Y2810" s="21">
        <f t="shared" si="295"/>
        <v>2</v>
      </c>
      <c r="Z2810" s="21" t="str">
        <f t="shared" si="296"/>
        <v>Saturday</v>
      </c>
      <c r="AA2810" s="21" t="str">
        <f t="shared" si="297"/>
        <v>Monday</v>
      </c>
      <c r="AB2810" s="21" t="str">
        <f>VLOOKUP(U2810,'Currency Sheet'!A:C,3,)</f>
        <v>DOLLAR</v>
      </c>
      <c r="AC2810" s="42" t="str">
        <f>VLOOKUP(P2810,'Customer List'!B:D,3,)</f>
        <v>OutStation</v>
      </c>
    </row>
    <row r="2811" spans="1:29" x14ac:dyDescent="0.25">
      <c r="A2811" s="21">
        <v>2809</v>
      </c>
      <c r="B2811" s="21" t="s">
        <v>3568</v>
      </c>
      <c r="C2811" s="30">
        <v>45912</v>
      </c>
      <c r="D2811" s="30">
        <v>45918</v>
      </c>
      <c r="E2811" s="47">
        <v>212.1</v>
      </c>
      <c r="F2811" s="47">
        <f t="shared" si="292"/>
        <v>18664.8</v>
      </c>
      <c r="G2811" s="48">
        <f t="shared" si="293"/>
        <v>18664.8</v>
      </c>
      <c r="H2811" s="21">
        <v>127624</v>
      </c>
      <c r="I2811" s="21" t="s">
        <v>4070</v>
      </c>
      <c r="J2811" s="21">
        <v>1</v>
      </c>
      <c r="K2811" s="21">
        <v>1</v>
      </c>
      <c r="L2811" s="21">
        <f t="shared" si="294"/>
        <v>0</v>
      </c>
      <c r="M2811" s="21" t="s">
        <v>3631</v>
      </c>
      <c r="N2811" s="30">
        <v>45920</v>
      </c>
      <c r="O2811" s="48">
        <v>30527.25</v>
      </c>
      <c r="P2811" s="21" t="s">
        <v>2048</v>
      </c>
      <c r="Q2811" s="21">
        <v>58155928261</v>
      </c>
      <c r="R2811" s="21" t="s">
        <v>40</v>
      </c>
      <c r="S2811" s="3">
        <v>4</v>
      </c>
      <c r="T2811" s="37"/>
      <c r="U2811" s="21" t="s">
        <v>18</v>
      </c>
      <c r="V2811" s="21" t="str">
        <f>VLOOKUP(P2811,'Customer List'!B:C,2,)</f>
        <v>Hyderabad</v>
      </c>
      <c r="W2811" s="38"/>
      <c r="X2811" s="30">
        <v>45922</v>
      </c>
      <c r="Y2811" s="21">
        <f t="shared" si="295"/>
        <v>2</v>
      </c>
      <c r="Z2811" s="21" t="str">
        <f t="shared" si="296"/>
        <v>Saturday</v>
      </c>
      <c r="AA2811" s="21" t="str">
        <f t="shared" si="297"/>
        <v>Monday</v>
      </c>
      <c r="AB2811" s="21" t="str">
        <f>VLOOKUP(U2811,'Currency Sheet'!A:C,3,)</f>
        <v>DOLLAR</v>
      </c>
      <c r="AC2811" s="42" t="str">
        <f>VLOOKUP(P2811,'Customer List'!B:D,3,)</f>
        <v>OutStation</v>
      </c>
    </row>
    <row r="2812" spans="1:29" x14ac:dyDescent="0.25">
      <c r="A2812" s="21">
        <v>2810</v>
      </c>
      <c r="B2812" s="21" t="s">
        <v>3568</v>
      </c>
      <c r="C2812" s="30">
        <v>45912</v>
      </c>
      <c r="D2812" s="30">
        <v>45918</v>
      </c>
      <c r="E2812" s="47">
        <v>234.5</v>
      </c>
      <c r="F2812" s="47">
        <f t="shared" si="292"/>
        <v>20636</v>
      </c>
      <c r="G2812" s="48">
        <f t="shared" si="293"/>
        <v>20636</v>
      </c>
      <c r="H2812" s="21">
        <v>128012</v>
      </c>
      <c r="I2812" s="21" t="s">
        <v>4071</v>
      </c>
      <c r="J2812" s="21">
        <v>1</v>
      </c>
      <c r="K2812" s="21">
        <v>1</v>
      </c>
      <c r="L2812" s="21">
        <f t="shared" si="294"/>
        <v>0</v>
      </c>
      <c r="M2812" s="21" t="s">
        <v>3631</v>
      </c>
      <c r="N2812" s="30">
        <v>45920</v>
      </c>
      <c r="O2812" s="48">
        <v>33751.25</v>
      </c>
      <c r="P2812" s="21" t="s">
        <v>2048</v>
      </c>
      <c r="Q2812" s="21">
        <v>58155928261</v>
      </c>
      <c r="R2812" s="21" t="s">
        <v>40</v>
      </c>
      <c r="S2812" s="3">
        <v>4</v>
      </c>
      <c r="T2812" s="37"/>
      <c r="U2812" s="21" t="s">
        <v>18</v>
      </c>
      <c r="V2812" s="21" t="str">
        <f>VLOOKUP(P2812,'Customer List'!B:C,2,)</f>
        <v>Hyderabad</v>
      </c>
      <c r="W2812" s="38"/>
      <c r="X2812" s="30">
        <v>45922</v>
      </c>
      <c r="Y2812" s="21">
        <f t="shared" si="295"/>
        <v>2</v>
      </c>
      <c r="Z2812" s="21" t="str">
        <f t="shared" si="296"/>
        <v>Saturday</v>
      </c>
      <c r="AA2812" s="21" t="str">
        <f t="shared" si="297"/>
        <v>Monday</v>
      </c>
      <c r="AB2812" s="21" t="str">
        <f>VLOOKUP(U2812,'Currency Sheet'!A:C,3,)</f>
        <v>DOLLAR</v>
      </c>
      <c r="AC2812" s="42" t="str">
        <f>VLOOKUP(P2812,'Customer List'!B:D,3,)</f>
        <v>OutStation</v>
      </c>
    </row>
    <row r="2813" spans="1:29" x14ac:dyDescent="0.25">
      <c r="A2813" s="21">
        <v>2811</v>
      </c>
      <c r="B2813" s="21" t="s">
        <v>3568</v>
      </c>
      <c r="C2813" s="30">
        <v>45912</v>
      </c>
      <c r="D2813" s="30">
        <v>45918</v>
      </c>
      <c r="E2813" s="47">
        <v>227.25</v>
      </c>
      <c r="F2813" s="47">
        <f t="shared" si="292"/>
        <v>19998</v>
      </c>
      <c r="G2813" s="48">
        <f t="shared" si="293"/>
        <v>19998</v>
      </c>
      <c r="H2813" s="21">
        <v>141727</v>
      </c>
      <c r="I2813" s="21" t="s">
        <v>4072</v>
      </c>
      <c r="J2813" s="21">
        <v>1</v>
      </c>
      <c r="K2813" s="21">
        <v>1</v>
      </c>
      <c r="L2813" s="21">
        <f t="shared" si="294"/>
        <v>0</v>
      </c>
      <c r="M2813" s="21" t="s">
        <v>3631</v>
      </c>
      <c r="N2813" s="30">
        <v>45920</v>
      </c>
      <c r="O2813" s="48">
        <v>30527.25</v>
      </c>
      <c r="P2813" s="21" t="s">
        <v>2048</v>
      </c>
      <c r="Q2813" s="21">
        <v>58155928261</v>
      </c>
      <c r="R2813" s="21" t="s">
        <v>40</v>
      </c>
      <c r="S2813" s="3">
        <v>4</v>
      </c>
      <c r="T2813" s="37"/>
      <c r="U2813" s="21" t="s">
        <v>18</v>
      </c>
      <c r="V2813" s="21" t="str">
        <f>VLOOKUP(P2813,'Customer List'!B:C,2,)</f>
        <v>Hyderabad</v>
      </c>
      <c r="W2813" s="38"/>
      <c r="X2813" s="30">
        <v>45922</v>
      </c>
      <c r="Y2813" s="21">
        <f t="shared" si="295"/>
        <v>2</v>
      </c>
      <c r="Z2813" s="21" t="str">
        <f t="shared" si="296"/>
        <v>Saturday</v>
      </c>
      <c r="AA2813" s="21" t="str">
        <f t="shared" si="297"/>
        <v>Monday</v>
      </c>
      <c r="AB2813" s="21" t="str">
        <f>VLOOKUP(U2813,'Currency Sheet'!A:C,3,)</f>
        <v>DOLLAR</v>
      </c>
      <c r="AC2813" s="42" t="str">
        <f>VLOOKUP(P2813,'Customer List'!B:D,3,)</f>
        <v>OutStation</v>
      </c>
    </row>
    <row r="2814" spans="1:29" x14ac:dyDescent="0.25">
      <c r="A2814" s="21">
        <v>2812</v>
      </c>
      <c r="B2814" s="21" t="s">
        <v>3568</v>
      </c>
      <c r="C2814" s="30">
        <v>45912</v>
      </c>
      <c r="D2814" s="30">
        <v>45918</v>
      </c>
      <c r="E2814" s="47">
        <v>193.2</v>
      </c>
      <c r="F2814" s="47">
        <f t="shared" si="292"/>
        <v>17001.599999999999</v>
      </c>
      <c r="G2814" s="48">
        <f t="shared" si="293"/>
        <v>17001.599999999999</v>
      </c>
      <c r="H2814" s="21">
        <v>156604</v>
      </c>
      <c r="I2814" s="21" t="s">
        <v>3938</v>
      </c>
      <c r="J2814" s="21">
        <v>1</v>
      </c>
      <c r="K2814" s="21">
        <v>1</v>
      </c>
      <c r="L2814" s="21">
        <f t="shared" si="294"/>
        <v>0</v>
      </c>
      <c r="M2814" s="21" t="s">
        <v>3644</v>
      </c>
      <c r="N2814" s="30">
        <v>45920</v>
      </c>
      <c r="O2814" s="48">
        <v>20964.96</v>
      </c>
      <c r="P2814" s="21" t="s">
        <v>276</v>
      </c>
      <c r="Q2814" s="21">
        <v>58155927303</v>
      </c>
      <c r="R2814" s="21" t="s">
        <v>40</v>
      </c>
      <c r="S2814" s="3">
        <v>4</v>
      </c>
      <c r="T2814" s="37"/>
      <c r="U2814" s="21" t="s">
        <v>18</v>
      </c>
      <c r="V2814" s="21" t="str">
        <f>VLOOKUP(P2814,'Customer List'!B:C,2,)</f>
        <v>Pune</v>
      </c>
      <c r="W2814" s="38"/>
      <c r="X2814" s="30">
        <v>45923</v>
      </c>
      <c r="Y2814" s="21">
        <f t="shared" si="295"/>
        <v>3</v>
      </c>
      <c r="Z2814" s="21" t="str">
        <f t="shared" si="296"/>
        <v>Saturday</v>
      </c>
      <c r="AA2814" s="21" t="str">
        <f t="shared" si="297"/>
        <v>Tuesday</v>
      </c>
      <c r="AB2814" s="21" t="str">
        <f>VLOOKUP(U2814,'Currency Sheet'!A:C,3,)</f>
        <v>DOLLAR</v>
      </c>
      <c r="AC2814" s="42" t="str">
        <f>VLOOKUP(P2814,'Customer List'!B:D,3,)</f>
        <v>OutStation</v>
      </c>
    </row>
    <row r="2815" spans="1:29" x14ac:dyDescent="0.25">
      <c r="A2815" s="21">
        <v>2813</v>
      </c>
      <c r="B2815" s="21" t="s">
        <v>3568</v>
      </c>
      <c r="C2815" s="30">
        <v>45912</v>
      </c>
      <c r="D2815" s="30">
        <v>45918</v>
      </c>
      <c r="E2815" s="47">
        <v>157.5</v>
      </c>
      <c r="F2815" s="47">
        <f t="shared" si="292"/>
        <v>13860</v>
      </c>
      <c r="G2815" s="48">
        <f t="shared" si="293"/>
        <v>27720</v>
      </c>
      <c r="H2815" s="21">
        <v>159214</v>
      </c>
      <c r="I2815" s="21" t="s">
        <v>4073</v>
      </c>
      <c r="J2815" s="21">
        <v>2</v>
      </c>
      <c r="K2815" s="21">
        <v>2</v>
      </c>
      <c r="L2815" s="21">
        <f t="shared" si="294"/>
        <v>0</v>
      </c>
      <c r="M2815" s="21" t="s">
        <v>3631</v>
      </c>
      <c r="N2815" s="30">
        <v>45920</v>
      </c>
      <c r="O2815" s="48">
        <v>45337.5</v>
      </c>
      <c r="P2815" s="21" t="s">
        <v>2048</v>
      </c>
      <c r="Q2815" s="21">
        <v>58155928261</v>
      </c>
      <c r="R2815" s="21" t="s">
        <v>40</v>
      </c>
      <c r="S2815" s="3">
        <v>4</v>
      </c>
      <c r="T2815" s="37"/>
      <c r="U2815" s="21" t="s">
        <v>18</v>
      </c>
      <c r="V2815" s="21" t="str">
        <f>VLOOKUP(P2815,'Customer List'!B:C,2,)</f>
        <v>Hyderabad</v>
      </c>
      <c r="W2815" s="38"/>
      <c r="X2815" s="30">
        <v>45922</v>
      </c>
      <c r="Y2815" s="21">
        <f t="shared" si="295"/>
        <v>2</v>
      </c>
      <c r="Z2815" s="21" t="str">
        <f t="shared" si="296"/>
        <v>Saturday</v>
      </c>
      <c r="AA2815" s="21" t="str">
        <f t="shared" si="297"/>
        <v>Monday</v>
      </c>
      <c r="AB2815" s="21" t="str">
        <f>VLOOKUP(U2815,'Currency Sheet'!A:C,3,)</f>
        <v>DOLLAR</v>
      </c>
      <c r="AC2815" s="42" t="str">
        <f>VLOOKUP(P2815,'Customer List'!B:D,3,)</f>
        <v>OutStation</v>
      </c>
    </row>
    <row r="2816" spans="1:29" x14ac:dyDescent="0.25">
      <c r="A2816" s="21">
        <v>2814</v>
      </c>
      <c r="B2816" s="21" t="s">
        <v>3568</v>
      </c>
      <c r="C2816" s="30">
        <v>45912</v>
      </c>
      <c r="D2816" s="30">
        <v>45918</v>
      </c>
      <c r="E2816" s="47">
        <v>68.599999999999994</v>
      </c>
      <c r="F2816" s="47">
        <f t="shared" si="292"/>
        <v>6036.7999999999993</v>
      </c>
      <c r="G2816" s="48">
        <f t="shared" si="293"/>
        <v>30183.999999999996</v>
      </c>
      <c r="H2816" s="21">
        <v>300602</v>
      </c>
      <c r="I2816" s="21" t="s">
        <v>4074</v>
      </c>
      <c r="J2816" s="21">
        <v>5</v>
      </c>
      <c r="K2816" s="21">
        <v>5</v>
      </c>
      <c r="L2816" s="21">
        <f t="shared" si="294"/>
        <v>0</v>
      </c>
      <c r="M2816" s="21" t="s">
        <v>3646</v>
      </c>
      <c r="N2816" s="30">
        <v>45920</v>
      </c>
      <c r="O2816" s="48">
        <v>53165</v>
      </c>
      <c r="P2816" s="21" t="s">
        <v>630</v>
      </c>
      <c r="Q2816" s="21">
        <v>58155919651</v>
      </c>
      <c r="R2816" s="21" t="s">
        <v>40</v>
      </c>
      <c r="S2816" s="3">
        <v>4</v>
      </c>
      <c r="T2816" s="37"/>
      <c r="U2816" s="21" t="s">
        <v>18</v>
      </c>
      <c r="V2816" s="21" t="str">
        <f>VLOOKUP(P2816,'Customer List'!B:C,2,)</f>
        <v>Telangana</v>
      </c>
      <c r="W2816" s="38"/>
      <c r="X2816" s="30">
        <v>45922</v>
      </c>
      <c r="Y2816" s="21">
        <f t="shared" si="295"/>
        <v>2</v>
      </c>
      <c r="Z2816" s="21" t="str">
        <f t="shared" si="296"/>
        <v>Saturday</v>
      </c>
      <c r="AA2816" s="21" t="str">
        <f t="shared" si="297"/>
        <v>Monday</v>
      </c>
      <c r="AB2816" s="21" t="str">
        <f>VLOOKUP(U2816,'Currency Sheet'!A:C,3,)</f>
        <v>DOLLAR</v>
      </c>
      <c r="AC2816" s="42" t="str">
        <f>VLOOKUP(P2816,'Customer List'!B:D,3,)</f>
        <v>OutStation</v>
      </c>
    </row>
    <row r="2817" spans="1:29" x14ac:dyDescent="0.25">
      <c r="A2817" s="21">
        <v>2815</v>
      </c>
      <c r="B2817" s="21" t="s">
        <v>3568</v>
      </c>
      <c r="C2817" s="30">
        <v>45912</v>
      </c>
      <c r="D2817" s="30">
        <v>45918</v>
      </c>
      <c r="E2817" s="47">
        <v>297</v>
      </c>
      <c r="F2817" s="47">
        <f t="shared" si="292"/>
        <v>26136</v>
      </c>
      <c r="G2817" s="48">
        <f t="shared" si="293"/>
        <v>78408</v>
      </c>
      <c r="H2817" s="21">
        <v>301044</v>
      </c>
      <c r="I2817" s="21" t="s">
        <v>4075</v>
      </c>
      <c r="J2817" s="21">
        <v>3</v>
      </c>
      <c r="K2817" s="21">
        <v>3</v>
      </c>
      <c r="L2817" s="21">
        <f t="shared" si="294"/>
        <v>0</v>
      </c>
      <c r="M2817" s="21" t="s">
        <v>3631</v>
      </c>
      <c r="N2817" s="30">
        <v>45920</v>
      </c>
      <c r="O2817" s="48">
        <v>119691</v>
      </c>
      <c r="P2817" s="21" t="s">
        <v>2048</v>
      </c>
      <c r="Q2817" s="21">
        <v>58155928261</v>
      </c>
      <c r="R2817" s="21" t="s">
        <v>40</v>
      </c>
      <c r="S2817" s="3">
        <v>4</v>
      </c>
      <c r="T2817" s="37"/>
      <c r="U2817" s="21" t="s">
        <v>18</v>
      </c>
      <c r="V2817" s="21" t="str">
        <f>VLOOKUP(P2817,'Customer List'!B:C,2,)</f>
        <v>Hyderabad</v>
      </c>
      <c r="W2817" s="38"/>
      <c r="X2817" s="30">
        <v>45922</v>
      </c>
      <c r="Y2817" s="21">
        <f t="shared" si="295"/>
        <v>2</v>
      </c>
      <c r="Z2817" s="21" t="str">
        <f t="shared" si="296"/>
        <v>Saturday</v>
      </c>
      <c r="AA2817" s="21" t="str">
        <f t="shared" si="297"/>
        <v>Monday</v>
      </c>
      <c r="AB2817" s="21" t="str">
        <f>VLOOKUP(U2817,'Currency Sheet'!A:C,3,)</f>
        <v>DOLLAR</v>
      </c>
      <c r="AC2817" s="42" t="str">
        <f>VLOOKUP(P2817,'Customer List'!B:D,3,)</f>
        <v>OutStation</v>
      </c>
    </row>
    <row r="2818" spans="1:29" x14ac:dyDescent="0.25">
      <c r="A2818" s="21">
        <v>2816</v>
      </c>
      <c r="B2818" s="21" t="s">
        <v>3568</v>
      </c>
      <c r="C2818" s="30">
        <v>45912</v>
      </c>
      <c r="D2818" s="30">
        <v>45918</v>
      </c>
      <c r="E2818" s="47">
        <v>207.9</v>
      </c>
      <c r="F2818" s="47">
        <f t="shared" si="292"/>
        <v>18295.2</v>
      </c>
      <c r="G2818" s="48">
        <f t="shared" si="293"/>
        <v>54885.600000000006</v>
      </c>
      <c r="H2818" s="21">
        <v>302910</v>
      </c>
      <c r="I2818" s="21" t="s">
        <v>4076</v>
      </c>
      <c r="J2818" s="21">
        <v>3</v>
      </c>
      <c r="K2818" s="21">
        <v>3</v>
      </c>
      <c r="L2818" s="21">
        <f t="shared" si="294"/>
        <v>0</v>
      </c>
      <c r="M2818" s="21" t="s">
        <v>3631</v>
      </c>
      <c r="N2818" s="30">
        <v>45920</v>
      </c>
      <c r="O2818" s="48">
        <v>89768.25</v>
      </c>
      <c r="P2818" s="21" t="s">
        <v>2048</v>
      </c>
      <c r="Q2818" s="21">
        <v>58155928261</v>
      </c>
      <c r="R2818" s="21" t="s">
        <v>40</v>
      </c>
      <c r="S2818" s="3">
        <v>4</v>
      </c>
      <c r="T2818" s="37"/>
      <c r="U2818" s="21" t="s">
        <v>18</v>
      </c>
      <c r="V2818" s="21" t="str">
        <f>VLOOKUP(P2818,'Customer List'!B:C,2,)</f>
        <v>Hyderabad</v>
      </c>
      <c r="W2818" s="38"/>
      <c r="X2818" s="30">
        <v>45922</v>
      </c>
      <c r="Y2818" s="21">
        <f t="shared" si="295"/>
        <v>2</v>
      </c>
      <c r="Z2818" s="21" t="str">
        <f t="shared" si="296"/>
        <v>Saturday</v>
      </c>
      <c r="AA2818" s="21" t="str">
        <f t="shared" si="297"/>
        <v>Monday</v>
      </c>
      <c r="AB2818" s="21" t="str">
        <f>VLOOKUP(U2818,'Currency Sheet'!A:C,3,)</f>
        <v>DOLLAR</v>
      </c>
      <c r="AC2818" s="42" t="str">
        <f>VLOOKUP(P2818,'Customer List'!B:D,3,)</f>
        <v>OutStation</v>
      </c>
    </row>
    <row r="2819" spans="1:29" x14ac:dyDescent="0.25">
      <c r="A2819" s="21">
        <v>2817</v>
      </c>
      <c r="B2819" s="21" t="s">
        <v>3568</v>
      </c>
      <c r="C2819" s="30">
        <v>45912</v>
      </c>
      <c r="D2819" s="30">
        <v>45918</v>
      </c>
      <c r="E2819" s="47">
        <v>153</v>
      </c>
      <c r="F2819" s="47">
        <f t="shared" si="292"/>
        <v>13464</v>
      </c>
      <c r="G2819" s="48">
        <f t="shared" si="293"/>
        <v>26928</v>
      </c>
      <c r="H2819" s="21">
        <v>303529</v>
      </c>
      <c r="I2819" s="21" t="s">
        <v>4077</v>
      </c>
      <c r="J2819" s="21">
        <v>2</v>
      </c>
      <c r="K2819" s="21">
        <v>2</v>
      </c>
      <c r="L2819" s="21">
        <f t="shared" si="294"/>
        <v>0</v>
      </c>
      <c r="M2819" s="21" t="s">
        <v>3625</v>
      </c>
      <c r="N2819" s="30">
        <v>45923</v>
      </c>
      <c r="O2819" s="48">
        <v>46165</v>
      </c>
      <c r="P2819" s="21" t="s">
        <v>652</v>
      </c>
      <c r="Q2819" s="21" t="s">
        <v>2070</v>
      </c>
      <c r="R2819" s="21" t="s">
        <v>637</v>
      </c>
      <c r="S2819" s="3">
        <v>4</v>
      </c>
      <c r="T2819" s="37" t="s">
        <v>3679</v>
      </c>
      <c r="U2819" s="21" t="s">
        <v>18</v>
      </c>
      <c r="V2819" s="21" t="str">
        <f>VLOOKUP(P2819,'Customer List'!B:C,2,)</f>
        <v>Delhi</v>
      </c>
      <c r="W2819" s="38"/>
      <c r="X2819" s="30">
        <f>IF(OR(R2819 = "PRIYANKA MADAM", R2819 = "DEEPAK", R2819 = "PORTER"),N2819,"")</f>
        <v>45923</v>
      </c>
      <c r="Y2819" s="21">
        <f t="shared" si="295"/>
        <v>0</v>
      </c>
      <c r="Z2819" s="21" t="str">
        <f t="shared" si="296"/>
        <v>Tuesday</v>
      </c>
      <c r="AA2819" s="21" t="str">
        <f t="shared" si="297"/>
        <v>Tuesday</v>
      </c>
      <c r="AB2819" s="21" t="str">
        <f>VLOOKUP(U2819,'Currency Sheet'!A:C,3,)</f>
        <v>DOLLAR</v>
      </c>
      <c r="AC2819" s="42" t="str">
        <f>VLOOKUP(P2819,'Customer List'!B:D,3,)</f>
        <v>Local</v>
      </c>
    </row>
    <row r="2820" spans="1:29" x14ac:dyDescent="0.25">
      <c r="A2820" s="21">
        <v>2818</v>
      </c>
      <c r="B2820" s="21" t="s">
        <v>3568</v>
      </c>
      <c r="C2820" s="30">
        <v>45912</v>
      </c>
      <c r="D2820" s="30">
        <v>45918</v>
      </c>
      <c r="E2820" s="47">
        <v>300.75</v>
      </c>
      <c r="F2820" s="47">
        <f t="shared" ref="F2820:F2883" si="300">IF(AB2820="DOLLAR",E2820*88,E2820)</f>
        <v>26466</v>
      </c>
      <c r="G2820" s="48">
        <f t="shared" ref="G2820:G2883" si="301">F2820*J2820</f>
        <v>79398</v>
      </c>
      <c r="H2820" s="21">
        <v>304042</v>
      </c>
      <c r="I2820" s="21" t="s">
        <v>3888</v>
      </c>
      <c r="J2820" s="21">
        <v>3</v>
      </c>
      <c r="K2820" s="21">
        <v>3</v>
      </c>
      <c r="L2820" s="21">
        <f t="shared" ref="L2820:L2883" si="302">J2820-K2820</f>
        <v>0</v>
      </c>
      <c r="M2820" s="21" t="s">
        <v>3631</v>
      </c>
      <c r="N2820" s="30">
        <v>45920</v>
      </c>
      <c r="O2820" s="48">
        <v>121202.25</v>
      </c>
      <c r="P2820" s="21" t="s">
        <v>2048</v>
      </c>
      <c r="Q2820" s="21">
        <v>58155928261</v>
      </c>
      <c r="R2820" s="21" t="s">
        <v>40</v>
      </c>
      <c r="S2820" s="3">
        <v>4</v>
      </c>
      <c r="T2820" s="37"/>
      <c r="U2820" s="21" t="s">
        <v>18</v>
      </c>
      <c r="V2820" s="21" t="str">
        <f>VLOOKUP(P2820,'Customer List'!B:C,2,)</f>
        <v>Hyderabad</v>
      </c>
      <c r="W2820" s="38"/>
      <c r="X2820" s="30">
        <v>45922</v>
      </c>
      <c r="Y2820" s="21">
        <f t="shared" ref="Y2820:Y2883" si="303">IF(X2820="", "", X2820-N2820)</f>
        <v>2</v>
      </c>
      <c r="Z2820" s="21" t="str">
        <f t="shared" ref="Z2820:Z2883" si="304">IF(N2820="", "", TEXT(N2820, "dddd"))</f>
        <v>Saturday</v>
      </c>
      <c r="AA2820" s="21" t="str">
        <f t="shared" ref="AA2820:AA2883" si="305">IF(X2820="", "", TEXT(X2820, "dddd"))</f>
        <v>Monday</v>
      </c>
      <c r="AB2820" s="21" t="str">
        <f>VLOOKUP(U2820,'Currency Sheet'!A:C,3,)</f>
        <v>DOLLAR</v>
      </c>
      <c r="AC2820" s="42" t="str">
        <f>VLOOKUP(P2820,'Customer List'!B:D,3,)</f>
        <v>OutStation</v>
      </c>
    </row>
    <row r="2821" spans="1:29" x14ac:dyDescent="0.25">
      <c r="A2821" s="21">
        <v>2819</v>
      </c>
      <c r="B2821" s="21" t="s">
        <v>3568</v>
      </c>
      <c r="C2821" s="30">
        <v>45912</v>
      </c>
      <c r="D2821" s="30">
        <v>45918</v>
      </c>
      <c r="E2821" s="47">
        <v>185.5</v>
      </c>
      <c r="F2821" s="47">
        <f t="shared" si="300"/>
        <v>16324</v>
      </c>
      <c r="G2821" s="48">
        <f t="shared" si="301"/>
        <v>32648</v>
      </c>
      <c r="H2821" s="21">
        <v>304120</v>
      </c>
      <c r="I2821" s="21" t="s">
        <v>4078</v>
      </c>
      <c r="J2821" s="21">
        <v>2</v>
      </c>
      <c r="K2821" s="21">
        <v>2</v>
      </c>
      <c r="L2821" s="21">
        <f t="shared" si="302"/>
        <v>0</v>
      </c>
      <c r="M2821" s="21" t="s">
        <v>3631</v>
      </c>
      <c r="N2821" s="30">
        <v>45920</v>
      </c>
      <c r="O2821" s="48">
        <v>53397.5</v>
      </c>
      <c r="P2821" s="21" t="s">
        <v>2048</v>
      </c>
      <c r="Q2821" s="21">
        <v>58155928261</v>
      </c>
      <c r="R2821" s="21" t="s">
        <v>40</v>
      </c>
      <c r="S2821" s="3">
        <v>4</v>
      </c>
      <c r="T2821" s="37"/>
      <c r="U2821" s="21" t="s">
        <v>18</v>
      </c>
      <c r="V2821" s="21" t="str">
        <f>VLOOKUP(P2821,'Customer List'!B:C,2,)</f>
        <v>Hyderabad</v>
      </c>
      <c r="W2821" s="38"/>
      <c r="X2821" s="30">
        <v>45922</v>
      </c>
      <c r="Y2821" s="21">
        <f t="shared" si="303"/>
        <v>2</v>
      </c>
      <c r="Z2821" s="21" t="str">
        <f t="shared" si="304"/>
        <v>Saturday</v>
      </c>
      <c r="AA2821" s="21" t="str">
        <f t="shared" si="305"/>
        <v>Monday</v>
      </c>
      <c r="AB2821" s="21" t="str">
        <f>VLOOKUP(U2821,'Currency Sheet'!A:C,3,)</f>
        <v>DOLLAR</v>
      </c>
      <c r="AC2821" s="42" t="str">
        <f>VLOOKUP(P2821,'Customer List'!B:D,3,)</f>
        <v>OutStation</v>
      </c>
    </row>
    <row r="2822" spans="1:29" x14ac:dyDescent="0.25">
      <c r="A2822" s="21">
        <v>2820</v>
      </c>
      <c r="B2822" s="21" t="s">
        <v>3568</v>
      </c>
      <c r="C2822" s="30">
        <v>45912</v>
      </c>
      <c r="D2822" s="30">
        <v>45918</v>
      </c>
      <c r="E2822" s="47">
        <v>226.1</v>
      </c>
      <c r="F2822" s="47">
        <f t="shared" si="300"/>
        <v>19896.8</v>
      </c>
      <c r="G2822" s="48">
        <f t="shared" si="301"/>
        <v>59690.399999999994</v>
      </c>
      <c r="H2822" s="21">
        <v>305636</v>
      </c>
      <c r="I2822" s="21" t="s">
        <v>4079</v>
      </c>
      <c r="J2822" s="21">
        <v>3</v>
      </c>
      <c r="K2822" s="21">
        <v>3</v>
      </c>
      <c r="L2822" s="21">
        <f t="shared" si="302"/>
        <v>0</v>
      </c>
      <c r="M2822" s="21" t="s">
        <v>3631</v>
      </c>
      <c r="N2822" s="30">
        <v>45920</v>
      </c>
      <c r="O2822" s="48">
        <v>97626.75</v>
      </c>
      <c r="P2822" s="21" t="s">
        <v>2048</v>
      </c>
      <c r="Q2822" s="21">
        <v>58155928261</v>
      </c>
      <c r="R2822" s="21" t="s">
        <v>40</v>
      </c>
      <c r="S2822" s="3">
        <v>4</v>
      </c>
      <c r="T2822" s="37"/>
      <c r="U2822" s="21" t="s">
        <v>18</v>
      </c>
      <c r="V2822" s="21" t="str">
        <f>VLOOKUP(P2822,'Customer List'!B:C,2,)</f>
        <v>Hyderabad</v>
      </c>
      <c r="W2822" s="38"/>
      <c r="X2822" s="30">
        <v>45922</v>
      </c>
      <c r="Y2822" s="21">
        <f t="shared" si="303"/>
        <v>2</v>
      </c>
      <c r="Z2822" s="21" t="str">
        <f t="shared" si="304"/>
        <v>Saturday</v>
      </c>
      <c r="AA2822" s="21" t="str">
        <f t="shared" si="305"/>
        <v>Monday</v>
      </c>
      <c r="AB2822" s="21" t="str">
        <f>VLOOKUP(U2822,'Currency Sheet'!A:C,3,)</f>
        <v>DOLLAR</v>
      </c>
      <c r="AC2822" s="42" t="str">
        <f>VLOOKUP(P2822,'Customer List'!B:D,3,)</f>
        <v>OutStation</v>
      </c>
    </row>
    <row r="2823" spans="1:29" x14ac:dyDescent="0.25">
      <c r="A2823" s="21">
        <v>2821</v>
      </c>
      <c r="B2823" s="21" t="s">
        <v>3568</v>
      </c>
      <c r="C2823" s="30">
        <v>45912</v>
      </c>
      <c r="D2823" s="30">
        <v>45918</v>
      </c>
      <c r="E2823" s="47">
        <v>318</v>
      </c>
      <c r="F2823" s="47">
        <f t="shared" si="300"/>
        <v>27984</v>
      </c>
      <c r="G2823" s="48">
        <f t="shared" si="301"/>
        <v>27984</v>
      </c>
      <c r="H2823" s="21">
        <v>308120</v>
      </c>
      <c r="I2823" s="21" t="s">
        <v>4080</v>
      </c>
      <c r="J2823" s="21">
        <v>1</v>
      </c>
      <c r="K2823" s="21">
        <v>1</v>
      </c>
      <c r="L2823" s="21">
        <f t="shared" si="302"/>
        <v>0</v>
      </c>
      <c r="M2823" s="21" t="s">
        <v>3663</v>
      </c>
      <c r="N2823" s="30">
        <v>45920</v>
      </c>
      <c r="O2823" s="48">
        <v>36252</v>
      </c>
      <c r="P2823" s="21" t="s">
        <v>242</v>
      </c>
      <c r="Q2823" s="21">
        <v>58155920465</v>
      </c>
      <c r="R2823" s="21" t="s">
        <v>40</v>
      </c>
      <c r="S2823" s="3">
        <v>4</v>
      </c>
      <c r="T2823" s="37"/>
      <c r="U2823" s="21" t="s">
        <v>18</v>
      </c>
      <c r="V2823" s="21" t="str">
        <f>VLOOKUP(P2823,'Customer List'!B:C,2,)</f>
        <v>Mumbai</v>
      </c>
      <c r="W2823" s="38"/>
      <c r="X2823" s="30">
        <v>45922</v>
      </c>
      <c r="Y2823" s="21">
        <f t="shared" si="303"/>
        <v>2</v>
      </c>
      <c r="Z2823" s="21" t="str">
        <f t="shared" si="304"/>
        <v>Saturday</v>
      </c>
      <c r="AA2823" s="21" t="str">
        <f t="shared" si="305"/>
        <v>Monday</v>
      </c>
      <c r="AB2823" s="21" t="str">
        <f>VLOOKUP(U2823,'Currency Sheet'!A:C,3,)</f>
        <v>DOLLAR</v>
      </c>
      <c r="AC2823" s="42" t="str">
        <f>VLOOKUP(P2823,'Customer List'!B:D,3,)</f>
        <v>OutStation</v>
      </c>
    </row>
    <row r="2824" spans="1:29" x14ac:dyDescent="0.25">
      <c r="A2824" s="21">
        <v>2822</v>
      </c>
      <c r="B2824" s="21" t="s">
        <v>3568</v>
      </c>
      <c r="C2824" s="30">
        <v>45912</v>
      </c>
      <c r="D2824" s="30">
        <v>45918</v>
      </c>
      <c r="E2824" s="47">
        <v>204.4</v>
      </c>
      <c r="F2824" s="47">
        <f t="shared" si="300"/>
        <v>17987.2</v>
      </c>
      <c r="G2824" s="48">
        <f t="shared" si="301"/>
        <v>53961.600000000006</v>
      </c>
      <c r="H2824" s="21">
        <v>324406</v>
      </c>
      <c r="I2824" s="21" t="s">
        <v>4081</v>
      </c>
      <c r="J2824" s="21">
        <v>3</v>
      </c>
      <c r="K2824" s="21">
        <v>3</v>
      </c>
      <c r="L2824" s="21">
        <f t="shared" si="302"/>
        <v>0</v>
      </c>
      <c r="M2824" s="21" t="s">
        <v>3631</v>
      </c>
      <c r="N2824" s="30">
        <v>45920</v>
      </c>
      <c r="O2824" s="48">
        <v>88257</v>
      </c>
      <c r="P2824" s="21" t="s">
        <v>2048</v>
      </c>
      <c r="Q2824" s="21">
        <v>58155928261</v>
      </c>
      <c r="R2824" s="21" t="s">
        <v>40</v>
      </c>
      <c r="S2824" s="3">
        <v>4</v>
      </c>
      <c r="T2824" s="37"/>
      <c r="U2824" s="21" t="s">
        <v>18</v>
      </c>
      <c r="V2824" s="21" t="str">
        <f>VLOOKUP(P2824,'Customer List'!B:C,2,)</f>
        <v>Hyderabad</v>
      </c>
      <c r="W2824" s="38"/>
      <c r="X2824" s="30">
        <v>45922</v>
      </c>
      <c r="Y2824" s="21">
        <f t="shared" si="303"/>
        <v>2</v>
      </c>
      <c r="Z2824" s="21" t="str">
        <f t="shared" si="304"/>
        <v>Saturday</v>
      </c>
      <c r="AA2824" s="21" t="str">
        <f t="shared" si="305"/>
        <v>Monday</v>
      </c>
      <c r="AB2824" s="21" t="str">
        <f>VLOOKUP(U2824,'Currency Sheet'!A:C,3,)</f>
        <v>DOLLAR</v>
      </c>
      <c r="AC2824" s="42" t="str">
        <f>VLOOKUP(P2824,'Customer List'!B:D,3,)</f>
        <v>OutStation</v>
      </c>
    </row>
    <row r="2825" spans="1:29" x14ac:dyDescent="0.25">
      <c r="A2825" s="21">
        <v>2823</v>
      </c>
      <c r="B2825" s="21" t="s">
        <v>3568</v>
      </c>
      <c r="C2825" s="30">
        <v>45912</v>
      </c>
      <c r="D2825" s="30">
        <v>45918</v>
      </c>
      <c r="E2825" s="47">
        <v>334.5</v>
      </c>
      <c r="F2825" s="47">
        <f t="shared" si="300"/>
        <v>29436</v>
      </c>
      <c r="G2825" s="48">
        <f t="shared" si="301"/>
        <v>88308</v>
      </c>
      <c r="H2825" s="21">
        <v>353230</v>
      </c>
      <c r="I2825" s="21" t="s">
        <v>4082</v>
      </c>
      <c r="J2825" s="21">
        <v>3</v>
      </c>
      <c r="K2825" s="21">
        <v>3</v>
      </c>
      <c r="L2825" s="21">
        <f t="shared" si="302"/>
        <v>0</v>
      </c>
      <c r="M2825" s="21" t="s">
        <v>3631</v>
      </c>
      <c r="N2825" s="30">
        <v>45920</v>
      </c>
      <c r="O2825" s="48">
        <v>134803.5</v>
      </c>
      <c r="P2825" s="21" t="s">
        <v>2048</v>
      </c>
      <c r="Q2825" s="21">
        <v>58155928261</v>
      </c>
      <c r="R2825" s="21" t="s">
        <v>40</v>
      </c>
      <c r="S2825" s="3">
        <v>4</v>
      </c>
      <c r="T2825" s="37"/>
      <c r="U2825" s="21" t="s">
        <v>18</v>
      </c>
      <c r="V2825" s="21" t="str">
        <f>VLOOKUP(P2825,'Customer List'!B:C,2,)</f>
        <v>Hyderabad</v>
      </c>
      <c r="W2825" s="38"/>
      <c r="X2825" s="30">
        <v>45922</v>
      </c>
      <c r="Y2825" s="21">
        <f t="shared" si="303"/>
        <v>2</v>
      </c>
      <c r="Z2825" s="21" t="str">
        <f t="shared" si="304"/>
        <v>Saturday</v>
      </c>
      <c r="AA2825" s="21" t="str">
        <f t="shared" si="305"/>
        <v>Monday</v>
      </c>
      <c r="AB2825" s="21" t="str">
        <f>VLOOKUP(U2825,'Currency Sheet'!A:C,3,)</f>
        <v>DOLLAR</v>
      </c>
      <c r="AC2825" s="42" t="str">
        <f>VLOOKUP(P2825,'Customer List'!B:D,3,)</f>
        <v>OutStation</v>
      </c>
    </row>
    <row r="2826" spans="1:29" x14ac:dyDescent="0.25">
      <c r="A2826" s="21">
        <v>2824</v>
      </c>
      <c r="B2826" s="21" t="s">
        <v>3568</v>
      </c>
      <c r="C2826" s="30">
        <v>45912</v>
      </c>
      <c r="D2826" s="30">
        <v>45918</v>
      </c>
      <c r="E2826" s="47">
        <v>156.75</v>
      </c>
      <c r="F2826" s="47">
        <f t="shared" si="300"/>
        <v>13794</v>
      </c>
      <c r="G2826" s="48">
        <f t="shared" si="301"/>
        <v>13794</v>
      </c>
      <c r="H2826" s="21">
        <v>356619</v>
      </c>
      <c r="I2826" s="21" t="s">
        <v>4083</v>
      </c>
      <c r="J2826" s="21">
        <v>1</v>
      </c>
      <c r="K2826" s="21">
        <v>1</v>
      </c>
      <c r="L2826" s="21">
        <f t="shared" si="302"/>
        <v>0</v>
      </c>
      <c r="M2826" s="21" t="s">
        <v>3636</v>
      </c>
      <c r="N2826" s="30">
        <v>45920</v>
      </c>
      <c r="O2826" s="48">
        <v>22676.5</v>
      </c>
      <c r="P2826" s="21" t="s">
        <v>266</v>
      </c>
      <c r="Q2826" s="21">
        <v>58155923210</v>
      </c>
      <c r="R2826" s="21" t="s">
        <v>40</v>
      </c>
      <c r="S2826" s="3">
        <v>4</v>
      </c>
      <c r="T2826" s="37"/>
      <c r="U2826" s="21" t="s">
        <v>18</v>
      </c>
      <c r="V2826" s="21" t="str">
        <f>VLOOKUP(P2826,'Customer List'!B:C,2,)</f>
        <v>Pune</v>
      </c>
      <c r="W2826" s="38"/>
      <c r="X2826" s="30">
        <v>45923</v>
      </c>
      <c r="Y2826" s="21">
        <f t="shared" si="303"/>
        <v>3</v>
      </c>
      <c r="Z2826" s="21" t="str">
        <f t="shared" si="304"/>
        <v>Saturday</v>
      </c>
      <c r="AA2826" s="21" t="str">
        <f t="shared" si="305"/>
        <v>Tuesday</v>
      </c>
      <c r="AB2826" s="21" t="str">
        <f>VLOOKUP(U2826,'Currency Sheet'!A:C,3,)</f>
        <v>DOLLAR</v>
      </c>
      <c r="AC2826" s="42" t="str">
        <f>VLOOKUP(P2826,'Customer List'!B:D,3,)</f>
        <v>OutStation</v>
      </c>
    </row>
    <row r="2827" spans="1:29" x14ac:dyDescent="0.25">
      <c r="A2827" s="21">
        <v>2825</v>
      </c>
      <c r="B2827" s="21" t="s">
        <v>3568</v>
      </c>
      <c r="C2827" s="30">
        <v>45912</v>
      </c>
      <c r="D2827" s="30">
        <v>45918</v>
      </c>
      <c r="E2827" s="47">
        <v>136.5</v>
      </c>
      <c r="F2827" s="47">
        <f t="shared" si="300"/>
        <v>12012</v>
      </c>
      <c r="G2827" s="48">
        <f t="shared" si="301"/>
        <v>12012</v>
      </c>
      <c r="H2827" s="21">
        <v>359413</v>
      </c>
      <c r="I2827" s="21" t="s">
        <v>4084</v>
      </c>
      <c r="J2827" s="21">
        <v>1</v>
      </c>
      <c r="K2827" s="21">
        <v>1</v>
      </c>
      <c r="L2827" s="21">
        <f t="shared" si="302"/>
        <v>0</v>
      </c>
      <c r="M2827" s="21" t="s">
        <v>3636</v>
      </c>
      <c r="N2827" s="30">
        <v>45920</v>
      </c>
      <c r="O2827" s="48">
        <v>19747</v>
      </c>
      <c r="P2827" s="21" t="s">
        <v>266</v>
      </c>
      <c r="Q2827" s="21">
        <v>58155923210</v>
      </c>
      <c r="R2827" s="21" t="s">
        <v>40</v>
      </c>
      <c r="S2827" s="3">
        <v>4</v>
      </c>
      <c r="T2827" s="37"/>
      <c r="U2827" s="21" t="s">
        <v>18</v>
      </c>
      <c r="V2827" s="21" t="str">
        <f>VLOOKUP(P2827,'Customer List'!B:C,2,)</f>
        <v>Pune</v>
      </c>
      <c r="W2827" s="38"/>
      <c r="X2827" s="30">
        <v>45923</v>
      </c>
      <c r="Y2827" s="21">
        <f t="shared" si="303"/>
        <v>3</v>
      </c>
      <c r="Z2827" s="21" t="str">
        <f t="shared" si="304"/>
        <v>Saturday</v>
      </c>
      <c r="AA2827" s="21" t="str">
        <f t="shared" si="305"/>
        <v>Tuesday</v>
      </c>
      <c r="AB2827" s="21" t="str">
        <f>VLOOKUP(U2827,'Currency Sheet'!A:C,3,)</f>
        <v>DOLLAR</v>
      </c>
      <c r="AC2827" s="42" t="str">
        <f>VLOOKUP(P2827,'Customer List'!B:D,3,)</f>
        <v>OutStation</v>
      </c>
    </row>
    <row r="2828" spans="1:29" x14ac:dyDescent="0.25">
      <c r="A2828" s="21">
        <v>2826</v>
      </c>
      <c r="B2828" s="21" t="s">
        <v>3568</v>
      </c>
      <c r="C2828" s="30">
        <v>45912</v>
      </c>
      <c r="D2828" s="30">
        <v>45918</v>
      </c>
      <c r="E2828" s="47">
        <v>177.75</v>
      </c>
      <c r="F2828" s="47">
        <f t="shared" si="300"/>
        <v>15642</v>
      </c>
      <c r="G2828" s="48">
        <f t="shared" si="301"/>
        <v>15642</v>
      </c>
      <c r="H2828" s="21">
        <v>360731</v>
      </c>
      <c r="I2828" s="21" t="s">
        <v>4085</v>
      </c>
      <c r="J2828" s="21">
        <v>1</v>
      </c>
      <c r="K2828" s="21">
        <v>1</v>
      </c>
      <c r="L2828" s="21">
        <f t="shared" si="302"/>
        <v>0</v>
      </c>
      <c r="M2828" s="21" t="s">
        <v>3636</v>
      </c>
      <c r="N2828" s="30">
        <v>45920</v>
      </c>
      <c r="O2828" s="48">
        <v>25714.5</v>
      </c>
      <c r="P2828" s="21" t="s">
        <v>266</v>
      </c>
      <c r="Q2828" s="21">
        <v>58155923210</v>
      </c>
      <c r="R2828" s="21" t="s">
        <v>40</v>
      </c>
      <c r="S2828" s="3">
        <v>4</v>
      </c>
      <c r="T2828" s="37"/>
      <c r="U2828" s="21" t="s">
        <v>18</v>
      </c>
      <c r="V2828" s="21" t="str">
        <f>VLOOKUP(P2828,'Customer List'!B:C,2,)</f>
        <v>Pune</v>
      </c>
      <c r="W2828" s="38"/>
      <c r="X2828" s="30">
        <v>45923</v>
      </c>
      <c r="Y2828" s="21">
        <f t="shared" si="303"/>
        <v>3</v>
      </c>
      <c r="Z2828" s="21" t="str">
        <f t="shared" si="304"/>
        <v>Saturday</v>
      </c>
      <c r="AA2828" s="21" t="str">
        <f t="shared" si="305"/>
        <v>Tuesday</v>
      </c>
      <c r="AB2828" s="21" t="str">
        <f>VLOOKUP(U2828,'Currency Sheet'!A:C,3,)</f>
        <v>DOLLAR</v>
      </c>
      <c r="AC2828" s="42" t="str">
        <f>VLOOKUP(P2828,'Customer List'!B:D,3,)</f>
        <v>OutStation</v>
      </c>
    </row>
    <row r="2829" spans="1:29" x14ac:dyDescent="0.25">
      <c r="A2829" s="21">
        <v>2827</v>
      </c>
      <c r="B2829" s="21" t="s">
        <v>3568</v>
      </c>
      <c r="C2829" s="30">
        <v>45912</v>
      </c>
      <c r="D2829" s="30">
        <v>45918</v>
      </c>
      <c r="E2829" s="47">
        <v>259</v>
      </c>
      <c r="F2829" s="47">
        <f t="shared" si="300"/>
        <v>22792</v>
      </c>
      <c r="G2829" s="48">
        <f t="shared" si="301"/>
        <v>22792</v>
      </c>
      <c r="H2829" s="21">
        <v>369616</v>
      </c>
      <c r="I2829" s="21" t="s">
        <v>4086</v>
      </c>
      <c r="J2829" s="21">
        <v>1</v>
      </c>
      <c r="K2829" s="21">
        <v>1</v>
      </c>
      <c r="L2829" s="21">
        <f t="shared" si="302"/>
        <v>0</v>
      </c>
      <c r="M2829" s="21" t="s">
        <v>3640</v>
      </c>
      <c r="N2829" s="30">
        <v>45920</v>
      </c>
      <c r="O2829" s="48">
        <v>34410</v>
      </c>
      <c r="P2829" s="21" t="s">
        <v>891</v>
      </c>
      <c r="Q2829" s="21">
        <v>58155919286</v>
      </c>
      <c r="R2829" s="21" t="s">
        <v>40</v>
      </c>
      <c r="S2829" s="3">
        <v>4</v>
      </c>
      <c r="T2829" s="37"/>
      <c r="U2829" s="21" t="s">
        <v>18</v>
      </c>
      <c r="V2829" s="21" t="str">
        <f>VLOOKUP(P2829,'Customer List'!B:C,2,)</f>
        <v>Banglore</v>
      </c>
      <c r="W2829" s="38"/>
      <c r="X2829" s="30">
        <v>45922</v>
      </c>
      <c r="Y2829" s="21">
        <f t="shared" si="303"/>
        <v>2</v>
      </c>
      <c r="Z2829" s="21" t="str">
        <f t="shared" si="304"/>
        <v>Saturday</v>
      </c>
      <c r="AA2829" s="21" t="str">
        <f t="shared" si="305"/>
        <v>Monday</v>
      </c>
      <c r="AB2829" s="21" t="str">
        <f>VLOOKUP(U2829,'Currency Sheet'!A:C,3,)</f>
        <v>DOLLAR</v>
      </c>
      <c r="AC2829" s="42" t="str">
        <f>VLOOKUP(P2829,'Customer List'!B:D,3,)</f>
        <v>OutStation</v>
      </c>
    </row>
    <row r="2830" spans="1:29" x14ac:dyDescent="0.25">
      <c r="A2830" s="21">
        <v>2828</v>
      </c>
      <c r="B2830" s="21" t="s">
        <v>3568</v>
      </c>
      <c r="C2830" s="30">
        <v>45912</v>
      </c>
      <c r="D2830" s="30">
        <v>45918</v>
      </c>
      <c r="E2830" s="47">
        <v>316.5</v>
      </c>
      <c r="F2830" s="47">
        <f t="shared" si="300"/>
        <v>27852</v>
      </c>
      <c r="G2830" s="48">
        <f t="shared" si="301"/>
        <v>55704</v>
      </c>
      <c r="H2830" s="21">
        <v>373746</v>
      </c>
      <c r="I2830" s="21" t="s">
        <v>4087</v>
      </c>
      <c r="J2830" s="21">
        <v>2</v>
      </c>
      <c r="K2830" s="21">
        <v>2</v>
      </c>
      <c r="L2830" s="21">
        <f t="shared" si="302"/>
        <v>0</v>
      </c>
      <c r="M2830" s="21" t="s">
        <v>3641</v>
      </c>
      <c r="N2830" s="30">
        <v>45920</v>
      </c>
      <c r="O2830" s="48">
        <v>91574</v>
      </c>
      <c r="P2830" s="21" t="s">
        <v>891</v>
      </c>
      <c r="Q2830" s="21">
        <v>58155919286</v>
      </c>
      <c r="R2830" s="21" t="s">
        <v>40</v>
      </c>
      <c r="S2830" s="3">
        <v>4</v>
      </c>
      <c r="T2830" s="37"/>
      <c r="U2830" s="21" t="s">
        <v>18</v>
      </c>
      <c r="V2830" s="21" t="str">
        <f>VLOOKUP(P2830,'Customer List'!B:C,2,)</f>
        <v>Banglore</v>
      </c>
      <c r="W2830" s="38"/>
      <c r="X2830" s="30">
        <v>45922</v>
      </c>
      <c r="Y2830" s="21">
        <f t="shared" si="303"/>
        <v>2</v>
      </c>
      <c r="Z2830" s="21" t="str">
        <f t="shared" si="304"/>
        <v>Saturday</v>
      </c>
      <c r="AA2830" s="21" t="str">
        <f t="shared" si="305"/>
        <v>Monday</v>
      </c>
      <c r="AB2830" s="21" t="str">
        <f>VLOOKUP(U2830,'Currency Sheet'!A:C,3,)</f>
        <v>DOLLAR</v>
      </c>
      <c r="AC2830" s="42" t="str">
        <f>VLOOKUP(P2830,'Customer List'!B:D,3,)</f>
        <v>OutStation</v>
      </c>
    </row>
    <row r="2831" spans="1:29" x14ac:dyDescent="0.25">
      <c r="A2831" s="21">
        <v>2829</v>
      </c>
      <c r="B2831" s="21" t="s">
        <v>3568</v>
      </c>
      <c r="C2831" s="30">
        <v>45912</v>
      </c>
      <c r="D2831" s="30">
        <v>45918</v>
      </c>
      <c r="E2831" s="47">
        <v>99.4</v>
      </c>
      <c r="F2831" s="47">
        <f t="shared" si="300"/>
        <v>8747.2000000000007</v>
      </c>
      <c r="G2831" s="48">
        <f t="shared" si="301"/>
        <v>8747.2000000000007</v>
      </c>
      <c r="H2831" s="21">
        <v>379207</v>
      </c>
      <c r="I2831" s="21" t="s">
        <v>4088</v>
      </c>
      <c r="J2831" s="21">
        <v>1</v>
      </c>
      <c r="K2831" s="21">
        <v>1</v>
      </c>
      <c r="L2831" s="21">
        <f t="shared" si="302"/>
        <v>0</v>
      </c>
      <c r="M2831" s="21" t="s">
        <v>3636</v>
      </c>
      <c r="N2831" s="30">
        <v>45920</v>
      </c>
      <c r="O2831" s="48">
        <v>15407</v>
      </c>
      <c r="P2831" s="21" t="s">
        <v>266</v>
      </c>
      <c r="Q2831" s="21">
        <v>58155923210</v>
      </c>
      <c r="R2831" s="21" t="s">
        <v>40</v>
      </c>
      <c r="S2831" s="3">
        <v>4</v>
      </c>
      <c r="T2831" s="37"/>
      <c r="U2831" s="21" t="s">
        <v>18</v>
      </c>
      <c r="V2831" s="21" t="str">
        <f>VLOOKUP(P2831,'Customer List'!B:C,2,)</f>
        <v>Pune</v>
      </c>
      <c r="W2831" s="38"/>
      <c r="X2831" s="30">
        <v>45923</v>
      </c>
      <c r="Y2831" s="21">
        <f t="shared" si="303"/>
        <v>3</v>
      </c>
      <c r="Z2831" s="21" t="str">
        <f t="shared" si="304"/>
        <v>Saturday</v>
      </c>
      <c r="AA2831" s="21" t="str">
        <f t="shared" si="305"/>
        <v>Tuesday</v>
      </c>
      <c r="AB2831" s="21" t="str">
        <f>VLOOKUP(U2831,'Currency Sheet'!A:C,3,)</f>
        <v>DOLLAR</v>
      </c>
      <c r="AC2831" s="42" t="str">
        <f>VLOOKUP(P2831,'Customer List'!B:D,3,)</f>
        <v>OutStation</v>
      </c>
    </row>
    <row r="2832" spans="1:29" x14ac:dyDescent="0.25">
      <c r="A2832" s="21">
        <v>2830</v>
      </c>
      <c r="B2832" s="21" t="s">
        <v>3568</v>
      </c>
      <c r="C2832" s="30">
        <v>45912</v>
      </c>
      <c r="D2832" s="30">
        <v>45918</v>
      </c>
      <c r="E2832" s="47">
        <v>199.5</v>
      </c>
      <c r="F2832" s="47">
        <f t="shared" si="300"/>
        <v>17556</v>
      </c>
      <c r="G2832" s="48">
        <f t="shared" si="301"/>
        <v>52668</v>
      </c>
      <c r="H2832" s="21">
        <v>384808</v>
      </c>
      <c r="I2832" s="21" t="s">
        <v>4089</v>
      </c>
      <c r="J2832" s="21">
        <v>3</v>
      </c>
      <c r="K2832" s="21">
        <v>3</v>
      </c>
      <c r="L2832" s="21">
        <f t="shared" si="302"/>
        <v>0</v>
      </c>
      <c r="M2832" s="21" t="s">
        <v>3631</v>
      </c>
      <c r="N2832" s="30">
        <v>45920</v>
      </c>
      <c r="O2832" s="48">
        <v>86141.25</v>
      </c>
      <c r="P2832" s="21" t="s">
        <v>2048</v>
      </c>
      <c r="Q2832" s="21">
        <v>58155928261</v>
      </c>
      <c r="R2832" s="21" t="s">
        <v>40</v>
      </c>
      <c r="S2832" s="3">
        <v>4</v>
      </c>
      <c r="T2832" s="37"/>
      <c r="U2832" s="21" t="s">
        <v>18</v>
      </c>
      <c r="V2832" s="21" t="str">
        <f>VLOOKUP(P2832,'Customer List'!B:C,2,)</f>
        <v>Hyderabad</v>
      </c>
      <c r="W2832" s="38"/>
      <c r="X2832" s="30">
        <v>45922</v>
      </c>
      <c r="Y2832" s="21">
        <f t="shared" si="303"/>
        <v>2</v>
      </c>
      <c r="Z2832" s="21" t="str">
        <f t="shared" si="304"/>
        <v>Saturday</v>
      </c>
      <c r="AA2832" s="21" t="str">
        <f t="shared" si="305"/>
        <v>Monday</v>
      </c>
      <c r="AB2832" s="21" t="str">
        <f>VLOOKUP(U2832,'Currency Sheet'!A:C,3,)</f>
        <v>DOLLAR</v>
      </c>
      <c r="AC2832" s="42" t="str">
        <f>VLOOKUP(P2832,'Customer List'!B:D,3,)</f>
        <v>OutStation</v>
      </c>
    </row>
    <row r="2833" spans="1:29" x14ac:dyDescent="0.25">
      <c r="A2833" s="21">
        <v>2831</v>
      </c>
      <c r="B2833" s="21" t="s">
        <v>3568</v>
      </c>
      <c r="C2833" s="30">
        <v>45912</v>
      </c>
      <c r="D2833" s="30">
        <v>45918</v>
      </c>
      <c r="E2833" s="47">
        <v>250.6</v>
      </c>
      <c r="F2833" s="47">
        <f t="shared" si="300"/>
        <v>22052.799999999999</v>
      </c>
      <c r="G2833" s="48">
        <f t="shared" si="301"/>
        <v>22052.799999999999</v>
      </c>
      <c r="H2833" s="21">
        <v>395004</v>
      </c>
      <c r="I2833" s="21" t="s">
        <v>4090</v>
      </c>
      <c r="J2833" s="21">
        <v>1</v>
      </c>
      <c r="K2833" s="21">
        <v>1</v>
      </c>
      <c r="L2833" s="21">
        <f t="shared" si="302"/>
        <v>0</v>
      </c>
      <c r="M2833" s="21" t="s">
        <v>3721</v>
      </c>
      <c r="N2833" s="30">
        <v>45929</v>
      </c>
      <c r="O2833" s="48">
        <v>38843</v>
      </c>
      <c r="P2833" s="21" t="s">
        <v>3720</v>
      </c>
      <c r="Q2833" s="21" t="s">
        <v>2070</v>
      </c>
      <c r="R2833" s="21" t="s">
        <v>637</v>
      </c>
      <c r="S2833" s="3">
        <v>4</v>
      </c>
      <c r="T2833" s="37"/>
      <c r="U2833" s="21" t="s">
        <v>18</v>
      </c>
      <c r="V2833" s="21" t="str">
        <f>VLOOKUP(P2833,'Customer List'!B:C,2,)</f>
        <v>Delhi</v>
      </c>
      <c r="W2833" s="38"/>
      <c r="X2833" s="30">
        <f>IF(OR(R2833 = "PRIYANKA MADAM", R2833 = "DEEPAK", R2833 = "PORTER"),N2833,"")</f>
        <v>45929</v>
      </c>
      <c r="Y2833" s="21">
        <f t="shared" si="303"/>
        <v>0</v>
      </c>
      <c r="Z2833" s="21" t="str">
        <f t="shared" si="304"/>
        <v>Monday</v>
      </c>
      <c r="AA2833" s="21" t="str">
        <f t="shared" si="305"/>
        <v>Monday</v>
      </c>
      <c r="AB2833" s="21" t="str">
        <f>VLOOKUP(U2833,'Currency Sheet'!A:C,3,)</f>
        <v>DOLLAR</v>
      </c>
      <c r="AC2833" s="42" t="str">
        <f>VLOOKUP(P2833,'Customer List'!B:D,3,)</f>
        <v>Local</v>
      </c>
    </row>
    <row r="2834" spans="1:29" x14ac:dyDescent="0.25">
      <c r="A2834" s="21">
        <v>2832</v>
      </c>
      <c r="B2834" s="21" t="s">
        <v>3568</v>
      </c>
      <c r="C2834" s="30">
        <v>45912</v>
      </c>
      <c r="D2834" s="30">
        <v>45918</v>
      </c>
      <c r="E2834" s="47">
        <v>116.89999999999999</v>
      </c>
      <c r="F2834" s="47">
        <f t="shared" si="300"/>
        <v>10287.199999999999</v>
      </c>
      <c r="G2834" s="48">
        <f t="shared" si="301"/>
        <v>30861.599999999999</v>
      </c>
      <c r="H2834" s="21">
        <v>400118</v>
      </c>
      <c r="I2834" s="21" t="s">
        <v>4091</v>
      </c>
      <c r="J2834" s="21">
        <v>3</v>
      </c>
      <c r="K2834" s="21">
        <v>3</v>
      </c>
      <c r="L2834" s="21">
        <f t="shared" si="302"/>
        <v>0</v>
      </c>
      <c r="M2834" s="21" t="s">
        <v>3631</v>
      </c>
      <c r="N2834" s="30">
        <v>45920</v>
      </c>
      <c r="O2834" s="48">
        <v>50475.75</v>
      </c>
      <c r="P2834" s="21" t="s">
        <v>2048</v>
      </c>
      <c r="Q2834" s="21">
        <v>58155928261</v>
      </c>
      <c r="R2834" s="21" t="s">
        <v>40</v>
      </c>
      <c r="S2834" s="3">
        <v>4</v>
      </c>
      <c r="T2834" s="37"/>
      <c r="U2834" s="21" t="s">
        <v>18</v>
      </c>
      <c r="V2834" s="21" t="str">
        <f>VLOOKUP(P2834,'Customer List'!B:C,2,)</f>
        <v>Hyderabad</v>
      </c>
      <c r="W2834" s="38"/>
      <c r="X2834" s="30">
        <v>45922</v>
      </c>
      <c r="Y2834" s="21">
        <f t="shared" si="303"/>
        <v>2</v>
      </c>
      <c r="Z2834" s="21" t="str">
        <f t="shared" si="304"/>
        <v>Saturday</v>
      </c>
      <c r="AA2834" s="21" t="str">
        <f t="shared" si="305"/>
        <v>Monday</v>
      </c>
      <c r="AB2834" s="21" t="str">
        <f>VLOOKUP(U2834,'Currency Sheet'!A:C,3,)</f>
        <v>DOLLAR</v>
      </c>
      <c r="AC2834" s="42" t="str">
        <f>VLOOKUP(P2834,'Customer List'!B:D,3,)</f>
        <v>OutStation</v>
      </c>
    </row>
    <row r="2835" spans="1:29" x14ac:dyDescent="0.25">
      <c r="A2835" s="21">
        <v>2833</v>
      </c>
      <c r="B2835" s="21" t="s">
        <v>3568</v>
      </c>
      <c r="C2835" s="30">
        <v>45912</v>
      </c>
      <c r="D2835" s="30">
        <v>45918</v>
      </c>
      <c r="E2835" s="47">
        <v>125.3</v>
      </c>
      <c r="F2835" s="47">
        <f t="shared" si="300"/>
        <v>11026.4</v>
      </c>
      <c r="G2835" s="48">
        <f t="shared" si="301"/>
        <v>33079.199999999997</v>
      </c>
      <c r="H2835" s="21">
        <v>400128</v>
      </c>
      <c r="I2835" s="21" t="s">
        <v>3800</v>
      </c>
      <c r="J2835" s="21">
        <v>3</v>
      </c>
      <c r="K2835" s="21">
        <v>3</v>
      </c>
      <c r="L2835" s="21">
        <f t="shared" si="302"/>
        <v>0</v>
      </c>
      <c r="M2835" s="21" t="s">
        <v>3631</v>
      </c>
      <c r="N2835" s="30">
        <v>45920</v>
      </c>
      <c r="O2835" s="48">
        <v>54102.75</v>
      </c>
      <c r="P2835" s="21" t="s">
        <v>2048</v>
      </c>
      <c r="Q2835" s="21">
        <v>58155928261</v>
      </c>
      <c r="R2835" s="21" t="s">
        <v>40</v>
      </c>
      <c r="S2835" s="3">
        <v>4</v>
      </c>
      <c r="T2835" s="37"/>
      <c r="U2835" s="21" t="s">
        <v>18</v>
      </c>
      <c r="V2835" s="21" t="str">
        <f>VLOOKUP(P2835,'Customer List'!B:C,2,)</f>
        <v>Hyderabad</v>
      </c>
      <c r="W2835" s="38"/>
      <c r="X2835" s="30">
        <v>45922</v>
      </c>
      <c r="Y2835" s="21">
        <f t="shared" si="303"/>
        <v>2</v>
      </c>
      <c r="Z2835" s="21" t="str">
        <f t="shared" si="304"/>
        <v>Saturday</v>
      </c>
      <c r="AA2835" s="21" t="str">
        <f t="shared" si="305"/>
        <v>Monday</v>
      </c>
      <c r="AB2835" s="21" t="str">
        <f>VLOOKUP(U2835,'Currency Sheet'!A:C,3,)</f>
        <v>DOLLAR</v>
      </c>
      <c r="AC2835" s="42" t="str">
        <f>VLOOKUP(P2835,'Customer List'!B:D,3,)</f>
        <v>OutStation</v>
      </c>
    </row>
    <row r="2836" spans="1:29" x14ac:dyDescent="0.25">
      <c r="A2836" s="21">
        <v>2834</v>
      </c>
      <c r="B2836" s="21" t="s">
        <v>3568</v>
      </c>
      <c r="C2836" s="30">
        <v>45912</v>
      </c>
      <c r="D2836" s="30">
        <v>45918</v>
      </c>
      <c r="E2836" s="47">
        <v>32.9</v>
      </c>
      <c r="F2836" s="47">
        <f t="shared" si="300"/>
        <v>2895.2</v>
      </c>
      <c r="G2836" s="48">
        <f t="shared" si="301"/>
        <v>2895.2</v>
      </c>
      <c r="H2836" s="21">
        <v>400137</v>
      </c>
      <c r="I2836" s="21" t="s">
        <v>4092</v>
      </c>
      <c r="J2836" s="21">
        <v>1</v>
      </c>
      <c r="K2836" s="21">
        <v>1</v>
      </c>
      <c r="L2836" s="21">
        <f t="shared" si="302"/>
        <v>0</v>
      </c>
      <c r="M2836" s="21" t="s">
        <v>3650</v>
      </c>
      <c r="N2836" s="30">
        <v>45920</v>
      </c>
      <c r="O2836" s="48">
        <v>4794</v>
      </c>
      <c r="P2836" s="21" t="s">
        <v>629</v>
      </c>
      <c r="Q2836" s="21">
        <v>58155918612</v>
      </c>
      <c r="R2836" s="21" t="s">
        <v>40</v>
      </c>
      <c r="S2836" s="3">
        <v>4</v>
      </c>
      <c r="T2836" s="37"/>
      <c r="U2836" s="21" t="s">
        <v>18</v>
      </c>
      <c r="V2836" s="21" t="str">
        <f>VLOOKUP(P2836,'Customer List'!B:C,2,)</f>
        <v>Gujrat</v>
      </c>
      <c r="W2836" s="38"/>
      <c r="X2836" s="30">
        <v>45922</v>
      </c>
      <c r="Y2836" s="21">
        <f t="shared" si="303"/>
        <v>2</v>
      </c>
      <c r="Z2836" s="21" t="str">
        <f t="shared" si="304"/>
        <v>Saturday</v>
      </c>
      <c r="AA2836" s="21" t="str">
        <f t="shared" si="305"/>
        <v>Monday</v>
      </c>
      <c r="AB2836" s="21" t="str">
        <f>VLOOKUP(U2836,'Currency Sheet'!A:C,3,)</f>
        <v>DOLLAR</v>
      </c>
      <c r="AC2836" s="42" t="str">
        <f>VLOOKUP(P2836,'Customer List'!B:D,3,)</f>
        <v>OutStation</v>
      </c>
    </row>
    <row r="2837" spans="1:29" x14ac:dyDescent="0.25">
      <c r="A2837" s="21">
        <v>2835</v>
      </c>
      <c r="B2837" s="21" t="s">
        <v>3568</v>
      </c>
      <c r="C2837" s="30">
        <v>45912</v>
      </c>
      <c r="D2837" s="30">
        <v>45918</v>
      </c>
      <c r="E2837" s="47">
        <v>82.6</v>
      </c>
      <c r="F2837" s="47">
        <f t="shared" si="300"/>
        <v>7268.7999999999993</v>
      </c>
      <c r="G2837" s="48">
        <f t="shared" si="301"/>
        <v>7268.7999999999993</v>
      </c>
      <c r="H2837" s="21">
        <v>400208</v>
      </c>
      <c r="I2837" s="21" t="s">
        <v>4093</v>
      </c>
      <c r="J2837" s="21">
        <v>1</v>
      </c>
      <c r="K2837" s="21">
        <v>1</v>
      </c>
      <c r="L2837" s="21">
        <f t="shared" si="302"/>
        <v>0</v>
      </c>
      <c r="M2837" s="21" t="s">
        <v>3631</v>
      </c>
      <c r="N2837" s="30">
        <v>45920</v>
      </c>
      <c r="O2837" s="48">
        <v>11888.5</v>
      </c>
      <c r="P2837" s="21" t="s">
        <v>2048</v>
      </c>
      <c r="Q2837" s="21">
        <v>58155928261</v>
      </c>
      <c r="R2837" s="21" t="s">
        <v>40</v>
      </c>
      <c r="S2837" s="3">
        <v>4</v>
      </c>
      <c r="T2837" s="37"/>
      <c r="U2837" s="21" t="s">
        <v>18</v>
      </c>
      <c r="V2837" s="21" t="str">
        <f>VLOOKUP(P2837,'Customer List'!B:C,2,)</f>
        <v>Hyderabad</v>
      </c>
      <c r="W2837" s="38"/>
      <c r="X2837" s="30">
        <v>45922</v>
      </c>
      <c r="Y2837" s="21">
        <f t="shared" si="303"/>
        <v>2</v>
      </c>
      <c r="Z2837" s="21" t="str">
        <f t="shared" si="304"/>
        <v>Saturday</v>
      </c>
      <c r="AA2837" s="21" t="str">
        <f t="shared" si="305"/>
        <v>Monday</v>
      </c>
      <c r="AB2837" s="21" t="str">
        <f>VLOOKUP(U2837,'Currency Sheet'!A:C,3,)</f>
        <v>DOLLAR</v>
      </c>
      <c r="AC2837" s="42" t="str">
        <f>VLOOKUP(P2837,'Customer List'!B:D,3,)</f>
        <v>OutStation</v>
      </c>
    </row>
    <row r="2838" spans="1:29" x14ac:dyDescent="0.25">
      <c r="A2838" s="21">
        <v>2836</v>
      </c>
      <c r="B2838" s="21" t="s">
        <v>3568</v>
      </c>
      <c r="C2838" s="30">
        <v>45912</v>
      </c>
      <c r="D2838" s="30">
        <v>45918</v>
      </c>
      <c r="E2838" s="47">
        <v>309.75</v>
      </c>
      <c r="F2838" s="47">
        <f t="shared" si="300"/>
        <v>27258</v>
      </c>
      <c r="G2838" s="48">
        <f t="shared" si="301"/>
        <v>81774</v>
      </c>
      <c r="H2838" s="21">
        <v>400274</v>
      </c>
      <c r="I2838" s="21" t="s">
        <v>4094</v>
      </c>
      <c r="J2838" s="21">
        <v>3</v>
      </c>
      <c r="K2838" s="21">
        <v>3</v>
      </c>
      <c r="L2838" s="21">
        <f t="shared" si="302"/>
        <v>0</v>
      </c>
      <c r="M2838" s="21" t="s">
        <v>3631</v>
      </c>
      <c r="N2838" s="30">
        <v>45920</v>
      </c>
      <c r="O2838" s="48">
        <v>124829.25</v>
      </c>
      <c r="P2838" s="21" t="s">
        <v>2048</v>
      </c>
      <c r="Q2838" s="21">
        <v>58155928261</v>
      </c>
      <c r="R2838" s="21" t="s">
        <v>40</v>
      </c>
      <c r="S2838" s="3">
        <v>4</v>
      </c>
      <c r="T2838" s="37"/>
      <c r="U2838" s="21" t="s">
        <v>18</v>
      </c>
      <c r="V2838" s="21" t="str">
        <f>VLOOKUP(P2838,'Customer List'!B:C,2,)</f>
        <v>Hyderabad</v>
      </c>
      <c r="W2838" s="38"/>
      <c r="X2838" s="30">
        <v>45922</v>
      </c>
      <c r="Y2838" s="21">
        <f t="shared" si="303"/>
        <v>2</v>
      </c>
      <c r="Z2838" s="21" t="str">
        <f t="shared" si="304"/>
        <v>Saturday</v>
      </c>
      <c r="AA2838" s="21" t="str">
        <f t="shared" si="305"/>
        <v>Monday</v>
      </c>
      <c r="AB2838" s="21" t="str">
        <f>VLOOKUP(U2838,'Currency Sheet'!A:C,3,)</f>
        <v>DOLLAR</v>
      </c>
      <c r="AC2838" s="42" t="str">
        <f>VLOOKUP(P2838,'Customer List'!B:D,3,)</f>
        <v>OutStation</v>
      </c>
    </row>
    <row r="2839" spans="1:29" x14ac:dyDescent="0.25">
      <c r="A2839" s="21">
        <v>2837</v>
      </c>
      <c r="B2839" s="21" t="s">
        <v>3568</v>
      </c>
      <c r="C2839" s="30">
        <v>45912</v>
      </c>
      <c r="D2839" s="30">
        <v>45918</v>
      </c>
      <c r="E2839" s="47">
        <v>135.1</v>
      </c>
      <c r="F2839" s="47">
        <f t="shared" si="300"/>
        <v>11888.8</v>
      </c>
      <c r="G2839" s="48">
        <f t="shared" si="301"/>
        <v>23777.599999999999</v>
      </c>
      <c r="H2839" s="21">
        <v>400334</v>
      </c>
      <c r="I2839" s="21" t="s">
        <v>3809</v>
      </c>
      <c r="J2839" s="21">
        <v>2</v>
      </c>
      <c r="K2839" s="21">
        <v>2</v>
      </c>
      <c r="L2839" s="21">
        <f t="shared" si="302"/>
        <v>0</v>
      </c>
      <c r="M2839" s="21" t="s">
        <v>3631</v>
      </c>
      <c r="N2839" s="30">
        <v>45920</v>
      </c>
      <c r="O2839" s="48">
        <v>38889.5</v>
      </c>
      <c r="P2839" s="21" t="s">
        <v>2048</v>
      </c>
      <c r="Q2839" s="21">
        <v>58155928261</v>
      </c>
      <c r="R2839" s="21" t="s">
        <v>40</v>
      </c>
      <c r="S2839" s="3">
        <v>4</v>
      </c>
      <c r="T2839" s="37"/>
      <c r="U2839" s="21" t="s">
        <v>18</v>
      </c>
      <c r="V2839" s="21" t="str">
        <f>VLOOKUP(P2839,'Customer List'!B:C,2,)</f>
        <v>Hyderabad</v>
      </c>
      <c r="W2839" s="38"/>
      <c r="X2839" s="30">
        <v>45922</v>
      </c>
      <c r="Y2839" s="21">
        <f t="shared" si="303"/>
        <v>2</v>
      </c>
      <c r="Z2839" s="21" t="str">
        <f t="shared" si="304"/>
        <v>Saturday</v>
      </c>
      <c r="AA2839" s="21" t="str">
        <f t="shared" si="305"/>
        <v>Monday</v>
      </c>
      <c r="AB2839" s="21" t="str">
        <f>VLOOKUP(U2839,'Currency Sheet'!A:C,3,)</f>
        <v>DOLLAR</v>
      </c>
      <c r="AC2839" s="42" t="str">
        <f>VLOOKUP(P2839,'Customer List'!B:D,3,)</f>
        <v>OutStation</v>
      </c>
    </row>
    <row r="2840" spans="1:29" x14ac:dyDescent="0.25">
      <c r="A2840" s="21">
        <v>2838</v>
      </c>
      <c r="B2840" s="21" t="s">
        <v>3568</v>
      </c>
      <c r="C2840" s="30">
        <v>45912</v>
      </c>
      <c r="D2840" s="30">
        <v>45918</v>
      </c>
      <c r="E2840" s="47">
        <v>346.5</v>
      </c>
      <c r="F2840" s="47">
        <f t="shared" si="300"/>
        <v>30492</v>
      </c>
      <c r="G2840" s="48">
        <f t="shared" si="301"/>
        <v>30492</v>
      </c>
      <c r="H2840" s="21">
        <v>405225</v>
      </c>
      <c r="I2840" s="21" t="s">
        <v>4095</v>
      </c>
      <c r="J2840" s="21">
        <v>1</v>
      </c>
      <c r="K2840" s="21">
        <v>1</v>
      </c>
      <c r="L2840" s="21">
        <f t="shared" si="302"/>
        <v>0</v>
      </c>
      <c r="M2840" s="21" t="s">
        <v>3632</v>
      </c>
      <c r="N2840" s="30">
        <v>45920</v>
      </c>
      <c r="O2840" s="48">
        <v>71610</v>
      </c>
      <c r="P2840" s="21" t="s">
        <v>3577</v>
      </c>
      <c r="Q2840" s="21">
        <v>58155920745</v>
      </c>
      <c r="R2840" s="21" t="s">
        <v>40</v>
      </c>
      <c r="S2840" s="3">
        <v>4</v>
      </c>
      <c r="T2840" s="37"/>
      <c r="U2840" s="21" t="s">
        <v>18</v>
      </c>
      <c r="V2840" s="21" t="str">
        <f>VLOOKUP(P2840,'Customer List'!B:C,2,)</f>
        <v>Bhopal</v>
      </c>
      <c r="W2840" s="38"/>
      <c r="X2840" s="30">
        <v>45922</v>
      </c>
      <c r="Y2840" s="21">
        <f t="shared" si="303"/>
        <v>2</v>
      </c>
      <c r="Z2840" s="21" t="str">
        <f t="shared" si="304"/>
        <v>Saturday</v>
      </c>
      <c r="AA2840" s="21" t="str">
        <f t="shared" si="305"/>
        <v>Monday</v>
      </c>
      <c r="AB2840" s="21" t="str">
        <f>VLOOKUP(U2840,'Currency Sheet'!A:C,3,)</f>
        <v>DOLLAR</v>
      </c>
      <c r="AC2840" s="42" t="str">
        <f>VLOOKUP(P2840,'Customer List'!B:D,3,)</f>
        <v>OutStation</v>
      </c>
    </row>
    <row r="2841" spans="1:29" x14ac:dyDescent="0.25">
      <c r="A2841" s="21">
        <v>2839</v>
      </c>
      <c r="B2841" s="21" t="s">
        <v>3568</v>
      </c>
      <c r="C2841" s="30">
        <v>45912</v>
      </c>
      <c r="D2841" s="30">
        <v>45918</v>
      </c>
      <c r="E2841" s="47">
        <v>160.29999999999998</v>
      </c>
      <c r="F2841" s="47">
        <f t="shared" si="300"/>
        <v>14106.399999999998</v>
      </c>
      <c r="G2841" s="48">
        <f t="shared" si="301"/>
        <v>42319.199999999997</v>
      </c>
      <c r="H2841" s="21">
        <v>422302</v>
      </c>
      <c r="I2841" s="21" t="s">
        <v>3810</v>
      </c>
      <c r="J2841" s="21">
        <v>3</v>
      </c>
      <c r="K2841" s="21">
        <v>3</v>
      </c>
      <c r="L2841" s="21">
        <f t="shared" si="302"/>
        <v>0</v>
      </c>
      <c r="M2841" s="21" t="s">
        <v>3631</v>
      </c>
      <c r="N2841" s="30">
        <v>45920</v>
      </c>
      <c r="O2841" s="48">
        <v>69215.25</v>
      </c>
      <c r="P2841" s="21" t="s">
        <v>2048</v>
      </c>
      <c r="Q2841" s="21">
        <v>58155928261</v>
      </c>
      <c r="R2841" s="21" t="s">
        <v>40</v>
      </c>
      <c r="S2841" s="3">
        <v>4</v>
      </c>
      <c r="T2841" s="37"/>
      <c r="U2841" s="21" t="s">
        <v>18</v>
      </c>
      <c r="V2841" s="21" t="str">
        <f>VLOOKUP(P2841,'Customer List'!B:C,2,)</f>
        <v>Hyderabad</v>
      </c>
      <c r="W2841" s="38"/>
      <c r="X2841" s="30">
        <v>45922</v>
      </c>
      <c r="Y2841" s="21">
        <f t="shared" si="303"/>
        <v>2</v>
      </c>
      <c r="Z2841" s="21" t="str">
        <f t="shared" si="304"/>
        <v>Saturday</v>
      </c>
      <c r="AA2841" s="21" t="str">
        <f t="shared" si="305"/>
        <v>Monday</v>
      </c>
      <c r="AB2841" s="21" t="str">
        <f>VLOOKUP(U2841,'Currency Sheet'!A:C,3,)</f>
        <v>DOLLAR</v>
      </c>
      <c r="AC2841" s="42" t="str">
        <f>VLOOKUP(P2841,'Customer List'!B:D,3,)</f>
        <v>OutStation</v>
      </c>
    </row>
    <row r="2842" spans="1:29" x14ac:dyDescent="0.25">
      <c r="A2842" s="21">
        <v>2840</v>
      </c>
      <c r="B2842" s="21" t="s">
        <v>3568</v>
      </c>
      <c r="C2842" s="30">
        <v>45912</v>
      </c>
      <c r="D2842" s="30">
        <v>45918</v>
      </c>
      <c r="E2842" s="47">
        <v>31.5</v>
      </c>
      <c r="F2842" s="47">
        <f t="shared" si="300"/>
        <v>2772</v>
      </c>
      <c r="G2842" s="48">
        <f t="shared" si="301"/>
        <v>11088</v>
      </c>
      <c r="H2842" s="21">
        <v>423201</v>
      </c>
      <c r="I2842" s="21" t="s">
        <v>4096</v>
      </c>
      <c r="J2842" s="21">
        <v>4</v>
      </c>
      <c r="K2842" s="21">
        <v>4</v>
      </c>
      <c r="L2842" s="21">
        <f t="shared" si="302"/>
        <v>0</v>
      </c>
      <c r="M2842" s="21" t="s">
        <v>3634</v>
      </c>
      <c r="N2842" s="30">
        <v>45920</v>
      </c>
      <c r="O2842" s="48">
        <v>18900</v>
      </c>
      <c r="P2842" s="21" t="s">
        <v>621</v>
      </c>
      <c r="Q2842" s="21">
        <v>58155918542</v>
      </c>
      <c r="R2842" s="21" t="s">
        <v>40</v>
      </c>
      <c r="S2842" s="3">
        <v>-20</v>
      </c>
      <c r="T2842" s="37"/>
      <c r="U2842" s="21" t="s">
        <v>18</v>
      </c>
      <c r="V2842" s="21" t="str">
        <f>VLOOKUP(P2842,'Customer List'!B:C,2,)</f>
        <v>Hyderabad</v>
      </c>
      <c r="W2842" s="38"/>
      <c r="X2842" s="30">
        <v>45922</v>
      </c>
      <c r="Y2842" s="21">
        <f t="shared" si="303"/>
        <v>2</v>
      </c>
      <c r="Z2842" s="21" t="str">
        <f t="shared" si="304"/>
        <v>Saturday</v>
      </c>
      <c r="AA2842" s="21" t="str">
        <f t="shared" si="305"/>
        <v>Monday</v>
      </c>
      <c r="AB2842" s="21" t="str">
        <f>VLOOKUP(U2842,'Currency Sheet'!A:C,3,)</f>
        <v>DOLLAR</v>
      </c>
      <c r="AC2842" s="42" t="str">
        <f>VLOOKUP(P2842,'Customer List'!B:D,3,)</f>
        <v>OutStation</v>
      </c>
    </row>
    <row r="2843" spans="1:29" x14ac:dyDescent="0.25">
      <c r="A2843" s="21">
        <v>2841</v>
      </c>
      <c r="B2843" s="21" t="s">
        <v>3568</v>
      </c>
      <c r="C2843" s="30">
        <v>45912</v>
      </c>
      <c r="D2843" s="30">
        <v>45918</v>
      </c>
      <c r="E2843" s="47">
        <v>193.5</v>
      </c>
      <c r="F2843" s="47">
        <f t="shared" si="300"/>
        <v>17028</v>
      </c>
      <c r="G2843" s="48">
        <f t="shared" si="301"/>
        <v>17028</v>
      </c>
      <c r="H2843" s="21">
        <v>424902</v>
      </c>
      <c r="I2843" s="21" t="s">
        <v>4097</v>
      </c>
      <c r="J2843" s="21">
        <v>1</v>
      </c>
      <c r="K2843" s="21">
        <v>1</v>
      </c>
      <c r="L2843" s="21">
        <f t="shared" si="302"/>
        <v>0</v>
      </c>
      <c r="M2843" s="21" t="s">
        <v>3651</v>
      </c>
      <c r="N2843" s="30">
        <v>45920</v>
      </c>
      <c r="O2843" s="48">
        <v>27993</v>
      </c>
      <c r="P2843" s="21" t="s">
        <v>3579</v>
      </c>
      <c r="Q2843" s="21">
        <v>58155919916</v>
      </c>
      <c r="R2843" s="21" t="s">
        <v>40</v>
      </c>
      <c r="S2843" s="3">
        <v>4</v>
      </c>
      <c r="T2843" s="37"/>
      <c r="U2843" s="21" t="s">
        <v>18</v>
      </c>
      <c r="V2843" s="21" t="str">
        <f>VLOOKUP(P2843,'Customer List'!B:C,2,)</f>
        <v>Hyderabad</v>
      </c>
      <c r="W2843" s="38"/>
      <c r="X2843" s="30">
        <v>45922</v>
      </c>
      <c r="Y2843" s="21">
        <f t="shared" si="303"/>
        <v>2</v>
      </c>
      <c r="Z2843" s="21" t="str">
        <f t="shared" si="304"/>
        <v>Saturday</v>
      </c>
      <c r="AA2843" s="21" t="str">
        <f t="shared" si="305"/>
        <v>Monday</v>
      </c>
      <c r="AB2843" s="21" t="str">
        <f>VLOOKUP(U2843,'Currency Sheet'!A:C,3,)</f>
        <v>DOLLAR</v>
      </c>
      <c r="AC2843" s="42" t="str">
        <f>VLOOKUP(P2843,'Customer List'!B:D,3,)</f>
        <v>OutStation</v>
      </c>
    </row>
    <row r="2844" spans="1:29" x14ac:dyDescent="0.25">
      <c r="A2844" s="21">
        <v>2842</v>
      </c>
      <c r="B2844" s="21" t="s">
        <v>3568</v>
      </c>
      <c r="C2844" s="30">
        <v>45912</v>
      </c>
      <c r="D2844" s="30">
        <v>45918</v>
      </c>
      <c r="E2844" s="47">
        <v>394.1</v>
      </c>
      <c r="F2844" s="47">
        <f t="shared" si="300"/>
        <v>34680.800000000003</v>
      </c>
      <c r="G2844" s="48">
        <f t="shared" si="301"/>
        <v>34680.800000000003</v>
      </c>
      <c r="H2844" s="21">
        <v>426103</v>
      </c>
      <c r="I2844" s="21" t="s">
        <v>4098</v>
      </c>
      <c r="J2844" s="21">
        <v>1</v>
      </c>
      <c r="K2844" s="21">
        <v>1</v>
      </c>
      <c r="L2844" s="21">
        <f t="shared" si="302"/>
        <v>0</v>
      </c>
      <c r="M2844" s="21" t="s">
        <v>3642</v>
      </c>
      <c r="N2844" s="30">
        <v>45920</v>
      </c>
      <c r="O2844" s="48">
        <v>61085.5</v>
      </c>
      <c r="P2844" s="21" t="s">
        <v>2279</v>
      </c>
      <c r="Q2844" s="21">
        <v>58155921154</v>
      </c>
      <c r="R2844" s="21" t="s">
        <v>40</v>
      </c>
      <c r="S2844" s="3">
        <v>4</v>
      </c>
      <c r="T2844" s="37"/>
      <c r="U2844" s="21" t="s">
        <v>18</v>
      </c>
      <c r="V2844" s="21" t="str">
        <f>VLOOKUP(P2844,'Customer List'!B:C,2,)</f>
        <v>Ahemedabad</v>
      </c>
      <c r="W2844" s="38"/>
      <c r="X2844" s="30">
        <v>45922</v>
      </c>
      <c r="Y2844" s="21">
        <f t="shared" si="303"/>
        <v>2</v>
      </c>
      <c r="Z2844" s="21" t="str">
        <f t="shared" si="304"/>
        <v>Saturday</v>
      </c>
      <c r="AA2844" s="21" t="str">
        <f t="shared" si="305"/>
        <v>Monday</v>
      </c>
      <c r="AB2844" s="21" t="str">
        <f>VLOOKUP(U2844,'Currency Sheet'!A:C,3,)</f>
        <v>DOLLAR</v>
      </c>
      <c r="AC2844" s="42" t="str">
        <f>VLOOKUP(P2844,'Customer List'!B:D,3,)</f>
        <v>OutStation</v>
      </c>
    </row>
    <row r="2845" spans="1:29" x14ac:dyDescent="0.25">
      <c r="A2845" s="21">
        <v>2843</v>
      </c>
      <c r="B2845" s="21" t="s">
        <v>3568</v>
      </c>
      <c r="C2845" s="30">
        <v>45912</v>
      </c>
      <c r="D2845" s="30">
        <v>45918</v>
      </c>
      <c r="E2845" s="47">
        <v>107.10000000000001</v>
      </c>
      <c r="F2845" s="47">
        <f t="shared" si="300"/>
        <v>9424.8000000000011</v>
      </c>
      <c r="G2845" s="48">
        <f t="shared" si="301"/>
        <v>56548.800000000003</v>
      </c>
      <c r="H2845" s="21">
        <v>426202</v>
      </c>
      <c r="I2845" s="21" t="s">
        <v>4099</v>
      </c>
      <c r="J2845" s="21">
        <v>6</v>
      </c>
      <c r="K2845" s="21">
        <v>6</v>
      </c>
      <c r="L2845" s="21">
        <f t="shared" si="302"/>
        <v>0</v>
      </c>
      <c r="M2845" s="21" t="s">
        <v>3643</v>
      </c>
      <c r="N2845" s="30">
        <v>45920</v>
      </c>
      <c r="O2845" s="48">
        <v>69731.28</v>
      </c>
      <c r="P2845" s="21" t="s">
        <v>276</v>
      </c>
      <c r="Q2845" s="21">
        <v>58155927303</v>
      </c>
      <c r="R2845" s="21" t="s">
        <v>40</v>
      </c>
      <c r="S2845" s="3" t="s">
        <v>299</v>
      </c>
      <c r="T2845" s="37"/>
      <c r="U2845" s="21" t="s">
        <v>18</v>
      </c>
      <c r="V2845" s="21" t="str">
        <f>VLOOKUP(P2845,'Customer List'!B:C,2,)</f>
        <v>Pune</v>
      </c>
      <c r="W2845" s="38"/>
      <c r="X2845" s="30">
        <v>45923</v>
      </c>
      <c r="Y2845" s="21">
        <f t="shared" si="303"/>
        <v>3</v>
      </c>
      <c r="Z2845" s="21" t="str">
        <f t="shared" si="304"/>
        <v>Saturday</v>
      </c>
      <c r="AA2845" s="21" t="str">
        <f t="shared" si="305"/>
        <v>Tuesday</v>
      </c>
      <c r="AB2845" s="21" t="str">
        <f>VLOOKUP(U2845,'Currency Sheet'!A:C,3,)</f>
        <v>DOLLAR</v>
      </c>
      <c r="AC2845" s="42" t="str">
        <f>VLOOKUP(P2845,'Customer List'!B:D,3,)</f>
        <v>OutStation</v>
      </c>
    </row>
    <row r="2846" spans="1:29" x14ac:dyDescent="0.25">
      <c r="A2846" s="21">
        <v>2844</v>
      </c>
      <c r="B2846" s="21" t="s">
        <v>3568</v>
      </c>
      <c r="C2846" s="30">
        <v>45912</v>
      </c>
      <c r="D2846" s="30">
        <v>45918</v>
      </c>
      <c r="E2846" s="47">
        <v>78.400000000000006</v>
      </c>
      <c r="F2846" s="47">
        <f t="shared" si="300"/>
        <v>6899.2000000000007</v>
      </c>
      <c r="G2846" s="48">
        <f t="shared" si="301"/>
        <v>6899.2000000000007</v>
      </c>
      <c r="H2846" s="21">
        <v>575304</v>
      </c>
      <c r="I2846" s="21" t="s">
        <v>4019</v>
      </c>
      <c r="J2846" s="21">
        <v>1</v>
      </c>
      <c r="K2846" s="21">
        <v>1</v>
      </c>
      <c r="L2846" s="21">
        <f t="shared" si="302"/>
        <v>0</v>
      </c>
      <c r="M2846" s="21" t="s">
        <v>3638</v>
      </c>
      <c r="N2846" s="30">
        <v>45920</v>
      </c>
      <c r="O2846" s="48">
        <v>12152</v>
      </c>
      <c r="P2846" s="21" t="s">
        <v>295</v>
      </c>
      <c r="Q2846" s="21">
        <v>58155922554</v>
      </c>
      <c r="R2846" s="21" t="s">
        <v>40</v>
      </c>
      <c r="S2846" s="3">
        <v>-20</v>
      </c>
      <c r="T2846" s="37"/>
      <c r="U2846" s="21" t="s">
        <v>18</v>
      </c>
      <c r="V2846" s="21" t="str">
        <f>VLOOKUP(P2846,'Customer List'!B:C,2,)</f>
        <v>Kerala</v>
      </c>
      <c r="W2846" s="38"/>
      <c r="X2846" s="30">
        <v>45923</v>
      </c>
      <c r="Y2846" s="21">
        <f t="shared" si="303"/>
        <v>3</v>
      </c>
      <c r="Z2846" s="21" t="str">
        <f t="shared" si="304"/>
        <v>Saturday</v>
      </c>
      <c r="AA2846" s="21" t="str">
        <f t="shared" si="305"/>
        <v>Tuesday</v>
      </c>
      <c r="AB2846" s="21" t="str">
        <f>VLOOKUP(U2846,'Currency Sheet'!A:C,3,)</f>
        <v>DOLLAR</v>
      </c>
      <c r="AC2846" s="42" t="str">
        <f>VLOOKUP(P2846,'Customer List'!B:D,3,)</f>
        <v>OutStation</v>
      </c>
    </row>
    <row r="2847" spans="1:29" x14ac:dyDescent="0.25">
      <c r="A2847" s="21">
        <v>2845</v>
      </c>
      <c r="B2847" s="21" t="s">
        <v>3568</v>
      </c>
      <c r="C2847" s="30">
        <v>45912</v>
      </c>
      <c r="D2847" s="30">
        <v>45918</v>
      </c>
      <c r="E2847" s="47">
        <v>177.1</v>
      </c>
      <c r="F2847" s="47">
        <f t="shared" si="300"/>
        <v>15584.8</v>
      </c>
      <c r="G2847" s="48">
        <f t="shared" si="301"/>
        <v>15584.8</v>
      </c>
      <c r="H2847" s="21">
        <v>582304</v>
      </c>
      <c r="I2847" s="21" t="s">
        <v>4100</v>
      </c>
      <c r="J2847" s="21">
        <v>1</v>
      </c>
      <c r="K2847" s="21">
        <v>1</v>
      </c>
      <c r="L2847" s="21">
        <f t="shared" si="302"/>
        <v>0</v>
      </c>
      <c r="M2847" s="21" t="s">
        <v>3644</v>
      </c>
      <c r="N2847" s="30">
        <v>45920</v>
      </c>
      <c r="O2847" s="48">
        <v>19217.88</v>
      </c>
      <c r="P2847" s="21" t="s">
        <v>276</v>
      </c>
      <c r="Q2847" s="21">
        <v>58155927303</v>
      </c>
      <c r="R2847" s="21" t="s">
        <v>40</v>
      </c>
      <c r="S2847" s="3">
        <v>-20</v>
      </c>
      <c r="T2847" s="37"/>
      <c r="U2847" s="21" t="s">
        <v>18</v>
      </c>
      <c r="V2847" s="21" t="str">
        <f>VLOOKUP(P2847,'Customer List'!B:C,2,)</f>
        <v>Pune</v>
      </c>
      <c r="W2847" s="38"/>
      <c r="X2847" s="30">
        <v>45923</v>
      </c>
      <c r="Y2847" s="21">
        <f t="shared" si="303"/>
        <v>3</v>
      </c>
      <c r="Z2847" s="21" t="str">
        <f t="shared" si="304"/>
        <v>Saturday</v>
      </c>
      <c r="AA2847" s="21" t="str">
        <f t="shared" si="305"/>
        <v>Tuesday</v>
      </c>
      <c r="AB2847" s="21" t="str">
        <f>VLOOKUP(U2847,'Currency Sheet'!A:C,3,)</f>
        <v>DOLLAR</v>
      </c>
      <c r="AC2847" s="42" t="str">
        <f>VLOOKUP(P2847,'Customer List'!B:D,3,)</f>
        <v>OutStation</v>
      </c>
    </row>
    <row r="2848" spans="1:29" x14ac:dyDescent="0.25">
      <c r="A2848" s="21">
        <v>2846</v>
      </c>
      <c r="B2848" s="21" t="s">
        <v>3568</v>
      </c>
      <c r="C2848" s="30">
        <v>45912</v>
      </c>
      <c r="D2848" s="30">
        <v>45918</v>
      </c>
      <c r="E2848" s="47">
        <v>267.39999999999998</v>
      </c>
      <c r="F2848" s="47">
        <f t="shared" si="300"/>
        <v>23531.199999999997</v>
      </c>
      <c r="G2848" s="48">
        <f t="shared" si="301"/>
        <v>23531.199999999997</v>
      </c>
      <c r="H2848" s="21">
        <v>626810</v>
      </c>
      <c r="I2848" s="21" t="s">
        <v>4101</v>
      </c>
      <c r="J2848" s="21">
        <v>1</v>
      </c>
      <c r="K2848" s="21">
        <v>1</v>
      </c>
      <c r="L2848" s="21">
        <f t="shared" si="302"/>
        <v>0</v>
      </c>
      <c r="M2848" s="21" t="s">
        <v>3630</v>
      </c>
      <c r="N2848" s="30">
        <v>45920</v>
      </c>
      <c r="O2848" s="48">
        <v>41447</v>
      </c>
      <c r="P2848" s="21" t="s">
        <v>2046</v>
      </c>
      <c r="Q2848" s="21">
        <v>58155918682</v>
      </c>
      <c r="R2848" s="21" t="s">
        <v>40</v>
      </c>
      <c r="S2848" s="3">
        <v>4</v>
      </c>
      <c r="T2848" s="37"/>
      <c r="U2848" s="21" t="s">
        <v>18</v>
      </c>
      <c r="V2848" s="21" t="str">
        <f>VLOOKUP(P2848,'Customer List'!B:C,2,)</f>
        <v>Banglore</v>
      </c>
      <c r="W2848" s="38"/>
      <c r="X2848" s="30">
        <v>45922</v>
      </c>
      <c r="Y2848" s="21">
        <f t="shared" si="303"/>
        <v>2</v>
      </c>
      <c r="Z2848" s="21" t="str">
        <f t="shared" si="304"/>
        <v>Saturday</v>
      </c>
      <c r="AA2848" s="21" t="str">
        <f t="shared" si="305"/>
        <v>Monday</v>
      </c>
      <c r="AB2848" s="21" t="str">
        <f>VLOOKUP(U2848,'Currency Sheet'!A:C,3,)</f>
        <v>DOLLAR</v>
      </c>
      <c r="AC2848" s="42" t="str">
        <f>VLOOKUP(P2848,'Customer List'!B:D,3,)</f>
        <v>OutStation</v>
      </c>
    </row>
    <row r="2849" spans="1:29" x14ac:dyDescent="0.25">
      <c r="A2849" s="21">
        <v>2847</v>
      </c>
      <c r="B2849" s="21" t="s">
        <v>3568</v>
      </c>
      <c r="C2849" s="30">
        <v>45912</v>
      </c>
      <c r="D2849" s="30">
        <v>45918</v>
      </c>
      <c r="E2849" s="47">
        <v>82.6</v>
      </c>
      <c r="F2849" s="47">
        <f t="shared" si="300"/>
        <v>7268.7999999999993</v>
      </c>
      <c r="G2849" s="48">
        <f t="shared" si="301"/>
        <v>7268.7999999999993</v>
      </c>
      <c r="H2849" s="21">
        <v>740042</v>
      </c>
      <c r="I2849" s="21" t="s">
        <v>4102</v>
      </c>
      <c r="J2849" s="21">
        <v>1</v>
      </c>
      <c r="K2849" s="21">
        <v>1</v>
      </c>
      <c r="L2849" s="21">
        <f t="shared" si="302"/>
        <v>0</v>
      </c>
      <c r="M2849" s="21" t="s">
        <v>3645</v>
      </c>
      <c r="N2849" s="30">
        <v>45920</v>
      </c>
      <c r="O2849" s="48">
        <v>13717.5</v>
      </c>
      <c r="P2849" s="21" t="s">
        <v>1135</v>
      </c>
      <c r="Q2849" s="21">
        <v>58155921386</v>
      </c>
      <c r="R2849" s="21" t="s">
        <v>40</v>
      </c>
      <c r="S2849" s="3">
        <v>4</v>
      </c>
      <c r="T2849" s="37" t="s">
        <v>3598</v>
      </c>
      <c r="U2849" s="21" t="s">
        <v>18</v>
      </c>
      <c r="V2849" s="21" t="str">
        <f>VLOOKUP(P2849,'Customer List'!B:C,2,)</f>
        <v>Banglore</v>
      </c>
      <c r="W2849" s="38"/>
      <c r="X2849" s="30">
        <v>45922</v>
      </c>
      <c r="Y2849" s="21">
        <f t="shared" si="303"/>
        <v>2</v>
      </c>
      <c r="Z2849" s="21" t="str">
        <f t="shared" si="304"/>
        <v>Saturday</v>
      </c>
      <c r="AA2849" s="21" t="str">
        <f t="shared" si="305"/>
        <v>Monday</v>
      </c>
      <c r="AB2849" s="21" t="str">
        <f>VLOOKUP(U2849,'Currency Sheet'!A:C,3,)</f>
        <v>DOLLAR</v>
      </c>
      <c r="AC2849" s="42" t="str">
        <f>VLOOKUP(P2849,'Customer List'!B:D,3,)</f>
        <v>OutStation</v>
      </c>
    </row>
    <row r="2850" spans="1:29" x14ac:dyDescent="0.25">
      <c r="A2850" s="21">
        <v>2848</v>
      </c>
      <c r="B2850" s="21" t="s">
        <v>3568</v>
      </c>
      <c r="C2850" s="30">
        <v>45912</v>
      </c>
      <c r="D2850" s="30">
        <v>45918</v>
      </c>
      <c r="E2850" s="47">
        <v>82.6</v>
      </c>
      <c r="F2850" s="47">
        <f t="shared" si="300"/>
        <v>7268.7999999999993</v>
      </c>
      <c r="G2850" s="48">
        <f t="shared" si="301"/>
        <v>7268.7999999999993</v>
      </c>
      <c r="H2850" s="21">
        <v>740043</v>
      </c>
      <c r="I2850" s="21" t="s">
        <v>4103</v>
      </c>
      <c r="J2850" s="21">
        <v>1</v>
      </c>
      <c r="K2850" s="21">
        <v>1</v>
      </c>
      <c r="L2850" s="21">
        <f t="shared" si="302"/>
        <v>0</v>
      </c>
      <c r="M2850" s="21" t="s">
        <v>3645</v>
      </c>
      <c r="N2850" s="30">
        <v>45920</v>
      </c>
      <c r="O2850" s="48">
        <v>13717.5</v>
      </c>
      <c r="P2850" s="21" t="s">
        <v>1135</v>
      </c>
      <c r="Q2850" s="21">
        <v>58155921386</v>
      </c>
      <c r="R2850" s="21" t="s">
        <v>40</v>
      </c>
      <c r="S2850" s="3">
        <v>4</v>
      </c>
      <c r="T2850" s="37" t="s">
        <v>3598</v>
      </c>
      <c r="U2850" s="21" t="s">
        <v>18</v>
      </c>
      <c r="V2850" s="21" t="str">
        <f>VLOOKUP(P2850,'Customer List'!B:C,2,)</f>
        <v>Banglore</v>
      </c>
      <c r="W2850" s="38"/>
      <c r="X2850" s="30">
        <v>45922</v>
      </c>
      <c r="Y2850" s="21">
        <f t="shared" si="303"/>
        <v>2</v>
      </c>
      <c r="Z2850" s="21" t="str">
        <f t="shared" si="304"/>
        <v>Saturday</v>
      </c>
      <c r="AA2850" s="21" t="str">
        <f t="shared" si="305"/>
        <v>Monday</v>
      </c>
      <c r="AB2850" s="21" t="str">
        <f>VLOOKUP(U2850,'Currency Sheet'!A:C,3,)</f>
        <v>DOLLAR</v>
      </c>
      <c r="AC2850" s="42" t="str">
        <f>VLOOKUP(P2850,'Customer List'!B:D,3,)</f>
        <v>OutStation</v>
      </c>
    </row>
    <row r="2851" spans="1:29" x14ac:dyDescent="0.25">
      <c r="A2851" s="21">
        <v>2849</v>
      </c>
      <c r="B2851" s="21" t="s">
        <v>3568</v>
      </c>
      <c r="C2851" s="30">
        <v>45912</v>
      </c>
      <c r="D2851" s="30">
        <v>45918</v>
      </c>
      <c r="E2851" s="47">
        <v>82.6</v>
      </c>
      <c r="F2851" s="47">
        <f t="shared" si="300"/>
        <v>7268.7999999999993</v>
      </c>
      <c r="G2851" s="48">
        <f t="shared" si="301"/>
        <v>7268.7999999999993</v>
      </c>
      <c r="H2851" s="21">
        <v>740044</v>
      </c>
      <c r="I2851" s="21" t="s">
        <v>4104</v>
      </c>
      <c r="J2851" s="21">
        <v>1</v>
      </c>
      <c r="K2851" s="21">
        <v>1</v>
      </c>
      <c r="L2851" s="21">
        <f t="shared" si="302"/>
        <v>0</v>
      </c>
      <c r="M2851" s="21" t="s">
        <v>3645</v>
      </c>
      <c r="N2851" s="30">
        <v>45920</v>
      </c>
      <c r="O2851" s="48">
        <v>13717.5</v>
      </c>
      <c r="P2851" s="21" t="s">
        <v>1135</v>
      </c>
      <c r="Q2851" s="21">
        <v>58155921386</v>
      </c>
      <c r="R2851" s="21" t="s">
        <v>40</v>
      </c>
      <c r="S2851" s="3">
        <v>4</v>
      </c>
      <c r="T2851" s="37" t="s">
        <v>3598</v>
      </c>
      <c r="U2851" s="21" t="s">
        <v>18</v>
      </c>
      <c r="V2851" s="21" t="str">
        <f>VLOOKUP(P2851,'Customer List'!B:C,2,)</f>
        <v>Banglore</v>
      </c>
      <c r="W2851" s="38"/>
      <c r="X2851" s="30">
        <v>45922</v>
      </c>
      <c r="Y2851" s="21">
        <f t="shared" si="303"/>
        <v>2</v>
      </c>
      <c r="Z2851" s="21" t="str">
        <f t="shared" si="304"/>
        <v>Saturday</v>
      </c>
      <c r="AA2851" s="21" t="str">
        <f t="shared" si="305"/>
        <v>Monday</v>
      </c>
      <c r="AB2851" s="21" t="str">
        <f>VLOOKUP(U2851,'Currency Sheet'!A:C,3,)</f>
        <v>DOLLAR</v>
      </c>
      <c r="AC2851" s="42" t="str">
        <f>VLOOKUP(P2851,'Customer List'!B:D,3,)</f>
        <v>OutStation</v>
      </c>
    </row>
    <row r="2852" spans="1:29" x14ac:dyDescent="0.25">
      <c r="A2852" s="21">
        <v>2850</v>
      </c>
      <c r="B2852" s="21" t="s">
        <v>3568</v>
      </c>
      <c r="C2852" s="30">
        <v>45912</v>
      </c>
      <c r="D2852" s="30">
        <v>45918</v>
      </c>
      <c r="E2852" s="47">
        <v>82.6</v>
      </c>
      <c r="F2852" s="47">
        <f t="shared" si="300"/>
        <v>7268.7999999999993</v>
      </c>
      <c r="G2852" s="48">
        <f t="shared" si="301"/>
        <v>7268.7999999999993</v>
      </c>
      <c r="H2852" s="21">
        <v>740045</v>
      </c>
      <c r="I2852" s="21" t="s">
        <v>4105</v>
      </c>
      <c r="J2852" s="21">
        <v>1</v>
      </c>
      <c r="K2852" s="21">
        <v>1</v>
      </c>
      <c r="L2852" s="21">
        <f t="shared" si="302"/>
        <v>0</v>
      </c>
      <c r="M2852" s="21" t="s">
        <v>3645</v>
      </c>
      <c r="N2852" s="30">
        <v>45920</v>
      </c>
      <c r="O2852" s="48">
        <v>13717.5</v>
      </c>
      <c r="P2852" s="21" t="s">
        <v>1135</v>
      </c>
      <c r="Q2852" s="21">
        <v>58155921386</v>
      </c>
      <c r="R2852" s="21" t="s">
        <v>40</v>
      </c>
      <c r="S2852" s="3">
        <v>4</v>
      </c>
      <c r="T2852" s="37" t="s">
        <v>3598</v>
      </c>
      <c r="U2852" s="21" t="s">
        <v>18</v>
      </c>
      <c r="V2852" s="21" t="str">
        <f>VLOOKUP(P2852,'Customer List'!B:C,2,)</f>
        <v>Banglore</v>
      </c>
      <c r="W2852" s="38"/>
      <c r="X2852" s="30">
        <v>45922</v>
      </c>
      <c r="Y2852" s="21">
        <f t="shared" si="303"/>
        <v>2</v>
      </c>
      <c r="Z2852" s="21" t="str">
        <f t="shared" si="304"/>
        <v>Saturday</v>
      </c>
      <c r="AA2852" s="21" t="str">
        <f t="shared" si="305"/>
        <v>Monday</v>
      </c>
      <c r="AB2852" s="21" t="str">
        <f>VLOOKUP(U2852,'Currency Sheet'!A:C,3,)</f>
        <v>DOLLAR</v>
      </c>
      <c r="AC2852" s="42" t="str">
        <f>VLOOKUP(P2852,'Customer List'!B:D,3,)</f>
        <v>OutStation</v>
      </c>
    </row>
    <row r="2853" spans="1:29" x14ac:dyDescent="0.25">
      <c r="A2853" s="21">
        <v>2851</v>
      </c>
      <c r="B2853" s="21" t="s">
        <v>3568</v>
      </c>
      <c r="C2853" s="30">
        <v>45912</v>
      </c>
      <c r="D2853" s="30">
        <v>45918</v>
      </c>
      <c r="E2853" s="47">
        <v>82.6</v>
      </c>
      <c r="F2853" s="47">
        <f t="shared" si="300"/>
        <v>7268.7999999999993</v>
      </c>
      <c r="G2853" s="48">
        <f t="shared" si="301"/>
        <v>7268.7999999999993</v>
      </c>
      <c r="H2853" s="21">
        <v>740046</v>
      </c>
      <c r="I2853" s="21" t="s">
        <v>4106</v>
      </c>
      <c r="J2853" s="21">
        <v>1</v>
      </c>
      <c r="K2853" s="21">
        <v>1</v>
      </c>
      <c r="L2853" s="21">
        <f t="shared" si="302"/>
        <v>0</v>
      </c>
      <c r="M2853" s="21" t="s">
        <v>3645</v>
      </c>
      <c r="N2853" s="30">
        <v>45920</v>
      </c>
      <c r="O2853" s="48">
        <v>13717.5</v>
      </c>
      <c r="P2853" s="21" t="s">
        <v>1135</v>
      </c>
      <c r="Q2853" s="21">
        <v>58155921386</v>
      </c>
      <c r="R2853" s="21" t="s">
        <v>40</v>
      </c>
      <c r="S2853" s="3">
        <v>4</v>
      </c>
      <c r="T2853" s="37" t="s">
        <v>3598</v>
      </c>
      <c r="U2853" s="21" t="s">
        <v>18</v>
      </c>
      <c r="V2853" s="21" t="str">
        <f>VLOOKUP(P2853,'Customer List'!B:C,2,)</f>
        <v>Banglore</v>
      </c>
      <c r="W2853" s="38"/>
      <c r="X2853" s="30">
        <v>45922</v>
      </c>
      <c r="Y2853" s="21">
        <f t="shared" si="303"/>
        <v>2</v>
      </c>
      <c r="Z2853" s="21" t="str">
        <f t="shared" si="304"/>
        <v>Saturday</v>
      </c>
      <c r="AA2853" s="21" t="str">
        <f t="shared" si="305"/>
        <v>Monday</v>
      </c>
      <c r="AB2853" s="21" t="str">
        <f>VLOOKUP(U2853,'Currency Sheet'!A:C,3,)</f>
        <v>DOLLAR</v>
      </c>
      <c r="AC2853" s="42" t="str">
        <f>VLOOKUP(P2853,'Customer List'!B:D,3,)</f>
        <v>OutStation</v>
      </c>
    </row>
    <row r="2854" spans="1:29" x14ac:dyDescent="0.25">
      <c r="A2854" s="21">
        <v>2852</v>
      </c>
      <c r="B2854" s="21" t="s">
        <v>3568</v>
      </c>
      <c r="C2854" s="30">
        <v>45912</v>
      </c>
      <c r="D2854" s="30">
        <v>45918</v>
      </c>
      <c r="E2854" s="47">
        <v>82.6</v>
      </c>
      <c r="F2854" s="47">
        <f t="shared" si="300"/>
        <v>7268.7999999999993</v>
      </c>
      <c r="G2854" s="48">
        <f t="shared" si="301"/>
        <v>7268.7999999999993</v>
      </c>
      <c r="H2854" s="21">
        <v>740047</v>
      </c>
      <c r="I2854" s="21" t="s">
        <v>4107</v>
      </c>
      <c r="J2854" s="21">
        <v>1</v>
      </c>
      <c r="K2854" s="21">
        <v>1</v>
      </c>
      <c r="L2854" s="21">
        <f t="shared" si="302"/>
        <v>0</v>
      </c>
      <c r="M2854" s="21" t="s">
        <v>3645</v>
      </c>
      <c r="N2854" s="30">
        <v>45920</v>
      </c>
      <c r="O2854" s="48">
        <v>13717.5</v>
      </c>
      <c r="P2854" s="21" t="s">
        <v>1135</v>
      </c>
      <c r="Q2854" s="21">
        <v>58155921386</v>
      </c>
      <c r="R2854" s="21" t="s">
        <v>40</v>
      </c>
      <c r="S2854" s="3">
        <v>4</v>
      </c>
      <c r="T2854" s="37" t="s">
        <v>3598</v>
      </c>
      <c r="U2854" s="21" t="s">
        <v>18</v>
      </c>
      <c r="V2854" s="21" t="str">
        <f>VLOOKUP(P2854,'Customer List'!B:C,2,)</f>
        <v>Banglore</v>
      </c>
      <c r="W2854" s="38"/>
      <c r="X2854" s="30">
        <v>45922</v>
      </c>
      <c r="Y2854" s="21">
        <f t="shared" si="303"/>
        <v>2</v>
      </c>
      <c r="Z2854" s="21" t="str">
        <f t="shared" si="304"/>
        <v>Saturday</v>
      </c>
      <c r="AA2854" s="21" t="str">
        <f t="shared" si="305"/>
        <v>Monday</v>
      </c>
      <c r="AB2854" s="21" t="str">
        <f>VLOOKUP(U2854,'Currency Sheet'!A:C,3,)</f>
        <v>DOLLAR</v>
      </c>
      <c r="AC2854" s="42" t="str">
        <f>VLOOKUP(P2854,'Customer List'!B:D,3,)</f>
        <v>OutStation</v>
      </c>
    </row>
    <row r="2855" spans="1:29" x14ac:dyDescent="0.25">
      <c r="A2855" s="21">
        <v>2853</v>
      </c>
      <c r="B2855" s="21" t="s">
        <v>3568</v>
      </c>
      <c r="C2855" s="30">
        <v>45912</v>
      </c>
      <c r="D2855" s="30">
        <v>45918</v>
      </c>
      <c r="E2855" s="47">
        <v>82.6</v>
      </c>
      <c r="F2855" s="47">
        <f t="shared" si="300"/>
        <v>7268.7999999999993</v>
      </c>
      <c r="G2855" s="48">
        <f t="shared" si="301"/>
        <v>7268.7999999999993</v>
      </c>
      <c r="H2855" s="21">
        <v>740052</v>
      </c>
      <c r="I2855" s="21" t="s">
        <v>4108</v>
      </c>
      <c r="J2855" s="21">
        <v>1</v>
      </c>
      <c r="K2855" s="21">
        <v>1</v>
      </c>
      <c r="L2855" s="21">
        <f t="shared" si="302"/>
        <v>0</v>
      </c>
      <c r="M2855" s="21" t="s">
        <v>3645</v>
      </c>
      <c r="N2855" s="30">
        <v>45920</v>
      </c>
      <c r="O2855" s="48">
        <v>13717.5</v>
      </c>
      <c r="P2855" s="21" t="s">
        <v>1135</v>
      </c>
      <c r="Q2855" s="21">
        <v>58155921386</v>
      </c>
      <c r="R2855" s="21" t="s">
        <v>40</v>
      </c>
      <c r="S2855" s="3">
        <v>4</v>
      </c>
      <c r="T2855" s="37" t="s">
        <v>3598</v>
      </c>
      <c r="U2855" s="21" t="s">
        <v>18</v>
      </c>
      <c r="V2855" s="21" t="str">
        <f>VLOOKUP(P2855,'Customer List'!B:C,2,)</f>
        <v>Banglore</v>
      </c>
      <c r="W2855" s="38"/>
      <c r="X2855" s="30">
        <v>45922</v>
      </c>
      <c r="Y2855" s="21">
        <f t="shared" si="303"/>
        <v>2</v>
      </c>
      <c r="Z2855" s="21" t="str">
        <f t="shared" si="304"/>
        <v>Saturday</v>
      </c>
      <c r="AA2855" s="21" t="str">
        <f t="shared" si="305"/>
        <v>Monday</v>
      </c>
      <c r="AB2855" s="21" t="str">
        <f>VLOOKUP(U2855,'Currency Sheet'!A:C,3,)</f>
        <v>DOLLAR</v>
      </c>
      <c r="AC2855" s="42" t="str">
        <f>VLOOKUP(P2855,'Customer List'!B:D,3,)</f>
        <v>OutStation</v>
      </c>
    </row>
    <row r="2856" spans="1:29" x14ac:dyDescent="0.25">
      <c r="A2856" s="21">
        <v>2854</v>
      </c>
      <c r="B2856" s="21" t="s">
        <v>3568</v>
      </c>
      <c r="C2856" s="30">
        <v>45912</v>
      </c>
      <c r="D2856" s="30">
        <v>45918</v>
      </c>
      <c r="E2856" s="47">
        <v>82.6</v>
      </c>
      <c r="F2856" s="47">
        <f t="shared" si="300"/>
        <v>7268.7999999999993</v>
      </c>
      <c r="G2856" s="48">
        <f t="shared" si="301"/>
        <v>7268.7999999999993</v>
      </c>
      <c r="H2856" s="21">
        <v>740053</v>
      </c>
      <c r="I2856" s="21" t="s">
        <v>4109</v>
      </c>
      <c r="J2856" s="21">
        <v>1</v>
      </c>
      <c r="K2856" s="21">
        <v>1</v>
      </c>
      <c r="L2856" s="21">
        <f t="shared" si="302"/>
        <v>0</v>
      </c>
      <c r="M2856" s="21" t="s">
        <v>3645</v>
      </c>
      <c r="N2856" s="30">
        <v>45920</v>
      </c>
      <c r="O2856" s="48">
        <v>13717.5</v>
      </c>
      <c r="P2856" s="21" t="s">
        <v>1135</v>
      </c>
      <c r="Q2856" s="21">
        <v>58155921386</v>
      </c>
      <c r="R2856" s="21" t="s">
        <v>40</v>
      </c>
      <c r="S2856" s="3">
        <v>4</v>
      </c>
      <c r="T2856" s="37" t="s">
        <v>3598</v>
      </c>
      <c r="U2856" s="21" t="s">
        <v>18</v>
      </c>
      <c r="V2856" s="21" t="str">
        <f>VLOOKUP(P2856,'Customer List'!B:C,2,)</f>
        <v>Banglore</v>
      </c>
      <c r="W2856" s="38"/>
      <c r="X2856" s="30">
        <v>45922</v>
      </c>
      <c r="Y2856" s="21">
        <f t="shared" si="303"/>
        <v>2</v>
      </c>
      <c r="Z2856" s="21" t="str">
        <f t="shared" si="304"/>
        <v>Saturday</v>
      </c>
      <c r="AA2856" s="21" t="str">
        <f t="shared" si="305"/>
        <v>Monday</v>
      </c>
      <c r="AB2856" s="21" t="str">
        <f>VLOOKUP(U2856,'Currency Sheet'!A:C,3,)</f>
        <v>DOLLAR</v>
      </c>
      <c r="AC2856" s="42" t="str">
        <f>VLOOKUP(P2856,'Customer List'!B:D,3,)</f>
        <v>OutStation</v>
      </c>
    </row>
    <row r="2857" spans="1:29" x14ac:dyDescent="0.25">
      <c r="A2857" s="21">
        <v>2855</v>
      </c>
      <c r="B2857" s="21" t="s">
        <v>3568</v>
      </c>
      <c r="C2857" s="30">
        <v>45912</v>
      </c>
      <c r="D2857" s="30">
        <v>45918</v>
      </c>
      <c r="E2857" s="47">
        <v>82.6</v>
      </c>
      <c r="F2857" s="47">
        <f t="shared" si="300"/>
        <v>7268.7999999999993</v>
      </c>
      <c r="G2857" s="48">
        <f t="shared" si="301"/>
        <v>7268.7999999999993</v>
      </c>
      <c r="H2857" s="21">
        <v>740368</v>
      </c>
      <c r="I2857" s="21" t="s">
        <v>4110</v>
      </c>
      <c r="J2857" s="21">
        <v>1</v>
      </c>
      <c r="K2857" s="21">
        <v>1</v>
      </c>
      <c r="L2857" s="21">
        <f t="shared" si="302"/>
        <v>0</v>
      </c>
      <c r="M2857" s="21" t="s">
        <v>3645</v>
      </c>
      <c r="N2857" s="30">
        <v>45920</v>
      </c>
      <c r="O2857" s="48">
        <v>13717.5</v>
      </c>
      <c r="P2857" s="21" t="s">
        <v>1135</v>
      </c>
      <c r="Q2857" s="21">
        <v>58155921386</v>
      </c>
      <c r="R2857" s="21" t="s">
        <v>40</v>
      </c>
      <c r="S2857" s="3">
        <v>4</v>
      </c>
      <c r="T2857" s="37" t="s">
        <v>3598</v>
      </c>
      <c r="U2857" s="21" t="s">
        <v>18</v>
      </c>
      <c r="V2857" s="21" t="str">
        <f>VLOOKUP(P2857,'Customer List'!B:C,2,)</f>
        <v>Banglore</v>
      </c>
      <c r="W2857" s="38"/>
      <c r="X2857" s="30">
        <v>45922</v>
      </c>
      <c r="Y2857" s="21">
        <f t="shared" si="303"/>
        <v>2</v>
      </c>
      <c r="Z2857" s="21" t="str">
        <f t="shared" si="304"/>
        <v>Saturday</v>
      </c>
      <c r="AA2857" s="21" t="str">
        <f t="shared" si="305"/>
        <v>Monday</v>
      </c>
      <c r="AB2857" s="21" t="str">
        <f>VLOOKUP(U2857,'Currency Sheet'!A:C,3,)</f>
        <v>DOLLAR</v>
      </c>
      <c r="AC2857" s="42" t="str">
        <f>VLOOKUP(P2857,'Customer List'!B:D,3,)</f>
        <v>OutStation</v>
      </c>
    </row>
    <row r="2858" spans="1:29" x14ac:dyDescent="0.25">
      <c r="A2858" s="21">
        <v>2856</v>
      </c>
      <c r="B2858" s="21" t="s">
        <v>3568</v>
      </c>
      <c r="C2858" s="30">
        <v>45912</v>
      </c>
      <c r="D2858" s="30">
        <v>45918</v>
      </c>
      <c r="E2858" s="47">
        <v>82.6</v>
      </c>
      <c r="F2858" s="47">
        <f t="shared" si="300"/>
        <v>7268.7999999999993</v>
      </c>
      <c r="G2858" s="48">
        <f t="shared" si="301"/>
        <v>7268.7999999999993</v>
      </c>
      <c r="H2858" s="21">
        <v>740717</v>
      </c>
      <c r="I2858" s="21" t="s">
        <v>4111</v>
      </c>
      <c r="J2858" s="21">
        <v>1</v>
      </c>
      <c r="K2858" s="21">
        <v>1</v>
      </c>
      <c r="L2858" s="21">
        <f t="shared" si="302"/>
        <v>0</v>
      </c>
      <c r="M2858" s="21" t="s">
        <v>3645</v>
      </c>
      <c r="N2858" s="30">
        <v>45920</v>
      </c>
      <c r="O2858" s="48">
        <v>13717.5</v>
      </c>
      <c r="P2858" s="21" t="s">
        <v>1135</v>
      </c>
      <c r="Q2858" s="21">
        <v>58155921386</v>
      </c>
      <c r="R2858" s="21" t="s">
        <v>40</v>
      </c>
      <c r="S2858" s="3">
        <v>4</v>
      </c>
      <c r="T2858" s="37" t="s">
        <v>3598</v>
      </c>
      <c r="U2858" s="21" t="s">
        <v>18</v>
      </c>
      <c r="V2858" s="21" t="str">
        <f>VLOOKUP(P2858,'Customer List'!B:C,2,)</f>
        <v>Banglore</v>
      </c>
      <c r="W2858" s="38"/>
      <c r="X2858" s="30">
        <v>45922</v>
      </c>
      <c r="Y2858" s="21">
        <f t="shared" si="303"/>
        <v>2</v>
      </c>
      <c r="Z2858" s="21" t="str">
        <f t="shared" si="304"/>
        <v>Saturday</v>
      </c>
      <c r="AA2858" s="21" t="str">
        <f t="shared" si="305"/>
        <v>Monday</v>
      </c>
      <c r="AB2858" s="21" t="str">
        <f>VLOOKUP(U2858,'Currency Sheet'!A:C,3,)</f>
        <v>DOLLAR</v>
      </c>
      <c r="AC2858" s="42" t="str">
        <f>VLOOKUP(P2858,'Customer List'!B:D,3,)</f>
        <v>OutStation</v>
      </c>
    </row>
    <row r="2859" spans="1:29" x14ac:dyDescent="0.25">
      <c r="A2859" s="21">
        <v>2857</v>
      </c>
      <c r="B2859" s="21" t="s">
        <v>3568</v>
      </c>
      <c r="C2859" s="30">
        <v>45912</v>
      </c>
      <c r="D2859" s="30">
        <v>45918</v>
      </c>
      <c r="E2859" s="47">
        <v>1</v>
      </c>
      <c r="F2859" s="47">
        <f t="shared" si="300"/>
        <v>88</v>
      </c>
      <c r="G2859" s="48">
        <f t="shared" si="301"/>
        <v>88</v>
      </c>
      <c r="H2859" s="21">
        <v>740809</v>
      </c>
      <c r="I2859" s="21" t="s">
        <v>4112</v>
      </c>
      <c r="J2859" s="21">
        <v>1</v>
      </c>
      <c r="K2859" s="21">
        <v>1</v>
      </c>
      <c r="L2859" s="21">
        <f t="shared" si="302"/>
        <v>0</v>
      </c>
      <c r="M2859" s="21" t="s">
        <v>4959</v>
      </c>
      <c r="N2859" s="30">
        <v>45939</v>
      </c>
      <c r="O2859" s="48">
        <v>0</v>
      </c>
      <c r="P2859" s="21" t="s">
        <v>4844</v>
      </c>
      <c r="Q2859" s="21">
        <v>58156706370</v>
      </c>
      <c r="R2859" s="21" t="s">
        <v>40</v>
      </c>
      <c r="S2859" s="3">
        <v>4</v>
      </c>
      <c r="T2859" s="37" t="s">
        <v>3588</v>
      </c>
      <c r="U2859" s="21" t="s">
        <v>18</v>
      </c>
      <c r="V2859" s="21" t="str">
        <f>VLOOKUP(P2859,'Customer List'!B:C,2,)</f>
        <v>Banglore</v>
      </c>
      <c r="W2859" s="38"/>
      <c r="X2859" s="30">
        <v>45941</v>
      </c>
      <c r="Y2859" s="21">
        <f t="shared" si="303"/>
        <v>2</v>
      </c>
      <c r="Z2859" s="21" t="str">
        <f t="shared" si="304"/>
        <v>Thursday</v>
      </c>
      <c r="AA2859" s="21" t="str">
        <f t="shared" si="305"/>
        <v>Saturday</v>
      </c>
      <c r="AB2859" s="21" t="str">
        <f>VLOOKUP(U2859,'Currency Sheet'!A:C,3,)</f>
        <v>DOLLAR</v>
      </c>
      <c r="AC2859" s="42" t="str">
        <f>VLOOKUP(P2859,'Customer List'!B:D,3,)</f>
        <v>OutStation</v>
      </c>
    </row>
    <row r="2860" spans="1:29" x14ac:dyDescent="0.25">
      <c r="A2860" s="21">
        <v>2858</v>
      </c>
      <c r="B2860" s="21" t="s">
        <v>3568</v>
      </c>
      <c r="C2860" s="30">
        <v>45912</v>
      </c>
      <c r="D2860" s="30">
        <v>45918</v>
      </c>
      <c r="E2860" s="47">
        <v>205.8</v>
      </c>
      <c r="F2860" s="47">
        <f t="shared" si="300"/>
        <v>18110.400000000001</v>
      </c>
      <c r="G2860" s="48">
        <f t="shared" si="301"/>
        <v>18110.400000000001</v>
      </c>
      <c r="H2860" s="21">
        <v>741041</v>
      </c>
      <c r="I2860" s="21" t="s">
        <v>4113</v>
      </c>
      <c r="J2860" s="21">
        <v>1</v>
      </c>
      <c r="K2860" s="21">
        <v>1</v>
      </c>
      <c r="L2860" s="21">
        <f t="shared" si="302"/>
        <v>0</v>
      </c>
      <c r="M2860" s="21" t="s">
        <v>3645</v>
      </c>
      <c r="N2860" s="30">
        <v>45920</v>
      </c>
      <c r="O2860" s="48">
        <v>34177.5</v>
      </c>
      <c r="P2860" s="21" t="s">
        <v>1135</v>
      </c>
      <c r="Q2860" s="21">
        <v>58155921386</v>
      </c>
      <c r="R2860" s="21" t="s">
        <v>40</v>
      </c>
      <c r="S2860" s="3">
        <v>4</v>
      </c>
      <c r="T2860" s="37" t="s">
        <v>3598</v>
      </c>
      <c r="U2860" s="21" t="s">
        <v>18</v>
      </c>
      <c r="V2860" s="21" t="str">
        <f>VLOOKUP(P2860,'Customer List'!B:C,2,)</f>
        <v>Banglore</v>
      </c>
      <c r="W2860" s="38"/>
      <c r="X2860" s="30">
        <v>45922</v>
      </c>
      <c r="Y2860" s="21">
        <f t="shared" si="303"/>
        <v>2</v>
      </c>
      <c r="Z2860" s="21" t="str">
        <f t="shared" si="304"/>
        <v>Saturday</v>
      </c>
      <c r="AA2860" s="21" t="str">
        <f t="shared" si="305"/>
        <v>Monday</v>
      </c>
      <c r="AB2860" s="21" t="str">
        <f>VLOOKUP(U2860,'Currency Sheet'!A:C,3,)</f>
        <v>DOLLAR</v>
      </c>
      <c r="AC2860" s="42" t="str">
        <f>VLOOKUP(P2860,'Customer List'!B:D,3,)</f>
        <v>OutStation</v>
      </c>
    </row>
    <row r="2861" spans="1:29" x14ac:dyDescent="0.25">
      <c r="A2861" s="21">
        <v>2859</v>
      </c>
      <c r="B2861" s="21" t="s">
        <v>3568</v>
      </c>
      <c r="C2861" s="30">
        <v>45912</v>
      </c>
      <c r="D2861" s="30">
        <v>45918</v>
      </c>
      <c r="E2861" s="47">
        <v>41.3</v>
      </c>
      <c r="F2861" s="47">
        <f t="shared" si="300"/>
        <v>3634.3999999999996</v>
      </c>
      <c r="G2861" s="48">
        <f t="shared" si="301"/>
        <v>3634.3999999999996</v>
      </c>
      <c r="H2861" s="21">
        <v>741042</v>
      </c>
      <c r="I2861" s="21" t="s">
        <v>4114</v>
      </c>
      <c r="J2861" s="21">
        <v>1</v>
      </c>
      <c r="K2861" s="21">
        <v>1</v>
      </c>
      <c r="L2861" s="21">
        <f t="shared" si="302"/>
        <v>0</v>
      </c>
      <c r="M2861" s="21" t="s">
        <v>3645</v>
      </c>
      <c r="N2861" s="30">
        <v>45920</v>
      </c>
      <c r="O2861" s="48">
        <v>6858.75</v>
      </c>
      <c r="P2861" s="21" t="s">
        <v>1135</v>
      </c>
      <c r="Q2861" s="21">
        <v>58155921386</v>
      </c>
      <c r="R2861" s="21" t="s">
        <v>40</v>
      </c>
      <c r="S2861" s="3">
        <v>4</v>
      </c>
      <c r="T2861" s="37" t="s">
        <v>3598</v>
      </c>
      <c r="U2861" s="21" t="s">
        <v>18</v>
      </c>
      <c r="V2861" s="21" t="str">
        <f>VLOOKUP(P2861,'Customer List'!B:C,2,)</f>
        <v>Banglore</v>
      </c>
      <c r="W2861" s="38"/>
      <c r="X2861" s="30">
        <v>45922</v>
      </c>
      <c r="Y2861" s="21">
        <f t="shared" si="303"/>
        <v>2</v>
      </c>
      <c r="Z2861" s="21" t="str">
        <f t="shared" si="304"/>
        <v>Saturday</v>
      </c>
      <c r="AA2861" s="21" t="str">
        <f t="shared" si="305"/>
        <v>Monday</v>
      </c>
      <c r="AB2861" s="21" t="str">
        <f>VLOOKUP(U2861,'Currency Sheet'!A:C,3,)</f>
        <v>DOLLAR</v>
      </c>
      <c r="AC2861" s="42" t="str">
        <f>VLOOKUP(P2861,'Customer List'!B:D,3,)</f>
        <v>OutStation</v>
      </c>
    </row>
    <row r="2862" spans="1:29" x14ac:dyDescent="0.25">
      <c r="A2862" s="21">
        <v>2860</v>
      </c>
      <c r="B2862" s="21" t="s">
        <v>3568</v>
      </c>
      <c r="C2862" s="30">
        <v>45912</v>
      </c>
      <c r="D2862" s="30">
        <v>45918</v>
      </c>
      <c r="E2862" s="47">
        <v>171.75</v>
      </c>
      <c r="F2862" s="47">
        <f t="shared" si="300"/>
        <v>15114</v>
      </c>
      <c r="G2862" s="48">
        <f t="shared" si="301"/>
        <v>15114</v>
      </c>
      <c r="H2862" s="21">
        <v>846102</v>
      </c>
      <c r="I2862" s="21" t="s">
        <v>4115</v>
      </c>
      <c r="J2862" s="21">
        <v>1</v>
      </c>
      <c r="K2862" s="21">
        <v>1</v>
      </c>
      <c r="L2862" s="21">
        <f t="shared" si="302"/>
        <v>0</v>
      </c>
      <c r="M2862" s="21" t="s">
        <v>3633</v>
      </c>
      <c r="N2862" s="30">
        <v>45920</v>
      </c>
      <c r="O2862" s="48">
        <v>24045</v>
      </c>
      <c r="P2862" s="21" t="s">
        <v>621</v>
      </c>
      <c r="Q2862" s="21">
        <v>58155918542</v>
      </c>
      <c r="R2862" s="21" t="s">
        <v>40</v>
      </c>
      <c r="S2862" s="3">
        <v>4</v>
      </c>
      <c r="T2862" s="37"/>
      <c r="U2862" s="21" t="s">
        <v>18</v>
      </c>
      <c r="V2862" s="21" t="str">
        <f>VLOOKUP(P2862,'Customer List'!B:C,2,)</f>
        <v>Hyderabad</v>
      </c>
      <c r="W2862" s="38"/>
      <c r="X2862" s="30">
        <v>45922</v>
      </c>
      <c r="Y2862" s="21">
        <f t="shared" si="303"/>
        <v>2</v>
      </c>
      <c r="Z2862" s="21" t="str">
        <f t="shared" si="304"/>
        <v>Saturday</v>
      </c>
      <c r="AA2862" s="21" t="str">
        <f t="shared" si="305"/>
        <v>Monday</v>
      </c>
      <c r="AB2862" s="21" t="str">
        <f>VLOOKUP(U2862,'Currency Sheet'!A:C,3,)</f>
        <v>DOLLAR</v>
      </c>
      <c r="AC2862" s="42" t="str">
        <f>VLOOKUP(P2862,'Customer List'!B:D,3,)</f>
        <v>OutStation</v>
      </c>
    </row>
    <row r="2863" spans="1:29" x14ac:dyDescent="0.25">
      <c r="A2863" s="21">
        <v>2861</v>
      </c>
      <c r="B2863" s="21" t="s">
        <v>3568</v>
      </c>
      <c r="C2863" s="30">
        <v>45912</v>
      </c>
      <c r="D2863" s="30">
        <v>45918</v>
      </c>
      <c r="E2863" s="47">
        <v>990</v>
      </c>
      <c r="F2863" s="47">
        <f t="shared" si="300"/>
        <v>87120</v>
      </c>
      <c r="G2863" s="48">
        <f t="shared" si="301"/>
        <v>174240</v>
      </c>
      <c r="H2863" s="21">
        <v>900007328</v>
      </c>
      <c r="I2863" s="21" t="s">
        <v>4205</v>
      </c>
      <c r="J2863" s="21">
        <v>2</v>
      </c>
      <c r="K2863" s="21">
        <v>2</v>
      </c>
      <c r="L2863" s="21">
        <f t="shared" si="302"/>
        <v>0</v>
      </c>
      <c r="M2863" s="21" t="s">
        <v>3629</v>
      </c>
      <c r="N2863" s="30">
        <v>45920</v>
      </c>
      <c r="O2863" s="48">
        <v>231660</v>
      </c>
      <c r="P2863" s="21" t="s">
        <v>3580</v>
      </c>
      <c r="Q2863" s="21">
        <v>58155928084</v>
      </c>
      <c r="R2863" s="21" t="s">
        <v>40</v>
      </c>
      <c r="S2863" s="3">
        <v>4</v>
      </c>
      <c r="T2863" s="37"/>
      <c r="U2863" s="21" t="s">
        <v>18</v>
      </c>
      <c r="V2863" s="21" t="str">
        <f>VLOOKUP(P2863,'Customer List'!B:C,2,)</f>
        <v>MADURAI</v>
      </c>
      <c r="W2863" s="38"/>
      <c r="X2863" s="30">
        <v>45922</v>
      </c>
      <c r="Y2863" s="21">
        <f t="shared" si="303"/>
        <v>2</v>
      </c>
      <c r="Z2863" s="21" t="str">
        <f t="shared" si="304"/>
        <v>Saturday</v>
      </c>
      <c r="AA2863" s="21" t="str">
        <f t="shared" si="305"/>
        <v>Monday</v>
      </c>
      <c r="AB2863" s="21" t="str">
        <f>VLOOKUP(U2863,'Currency Sheet'!A:C,3,)</f>
        <v>DOLLAR</v>
      </c>
      <c r="AC2863" s="42" t="str">
        <f>VLOOKUP(P2863,'Customer List'!B:D,3,)</f>
        <v>OutStation</v>
      </c>
    </row>
    <row r="2864" spans="1:29" x14ac:dyDescent="0.25">
      <c r="A2864" s="21">
        <v>2862</v>
      </c>
      <c r="B2864" s="21" t="s">
        <v>3568</v>
      </c>
      <c r="C2864" s="30">
        <v>45912</v>
      </c>
      <c r="D2864" s="30">
        <v>45918</v>
      </c>
      <c r="E2864" s="47">
        <v>1540</v>
      </c>
      <c r="F2864" s="47">
        <f t="shared" si="300"/>
        <v>135520</v>
      </c>
      <c r="G2864" s="48">
        <f t="shared" si="301"/>
        <v>271040</v>
      </c>
      <c r="H2864" s="21">
        <v>900007329</v>
      </c>
      <c r="I2864" s="21" t="s">
        <v>4206</v>
      </c>
      <c r="J2864" s="21">
        <v>2</v>
      </c>
      <c r="K2864" s="21">
        <v>2</v>
      </c>
      <c r="L2864" s="21">
        <f t="shared" si="302"/>
        <v>0</v>
      </c>
      <c r="M2864" s="21" t="s">
        <v>3629</v>
      </c>
      <c r="N2864" s="30">
        <v>45920</v>
      </c>
      <c r="O2864" s="48">
        <v>360360</v>
      </c>
      <c r="P2864" s="21" t="s">
        <v>3580</v>
      </c>
      <c r="Q2864" s="21">
        <v>58155928084</v>
      </c>
      <c r="R2864" s="21" t="s">
        <v>40</v>
      </c>
      <c r="S2864" s="3">
        <v>4</v>
      </c>
      <c r="T2864" s="37"/>
      <c r="U2864" s="21" t="s">
        <v>18</v>
      </c>
      <c r="V2864" s="21" t="str">
        <f>VLOOKUP(P2864,'Customer List'!B:C,2,)</f>
        <v>MADURAI</v>
      </c>
      <c r="W2864" s="38"/>
      <c r="X2864" s="30">
        <v>45922</v>
      </c>
      <c r="Y2864" s="21">
        <f t="shared" si="303"/>
        <v>2</v>
      </c>
      <c r="Z2864" s="21" t="str">
        <f t="shared" si="304"/>
        <v>Saturday</v>
      </c>
      <c r="AA2864" s="21" t="str">
        <f t="shared" si="305"/>
        <v>Monday</v>
      </c>
      <c r="AB2864" s="21" t="str">
        <f>VLOOKUP(U2864,'Currency Sheet'!A:C,3,)</f>
        <v>DOLLAR</v>
      </c>
      <c r="AC2864" s="42" t="str">
        <f>VLOOKUP(P2864,'Customer List'!B:D,3,)</f>
        <v>OutStation</v>
      </c>
    </row>
    <row r="2865" spans="1:29" x14ac:dyDescent="0.25">
      <c r="A2865" s="21">
        <v>2863</v>
      </c>
      <c r="B2865" s="21" t="s">
        <v>3568</v>
      </c>
      <c r="C2865" s="30">
        <v>45912</v>
      </c>
      <c r="D2865" s="30">
        <v>45918</v>
      </c>
      <c r="E2865" s="47">
        <v>62.3</v>
      </c>
      <c r="F2865" s="47">
        <f t="shared" si="300"/>
        <v>5482.4</v>
      </c>
      <c r="G2865" s="48">
        <f t="shared" si="301"/>
        <v>5482.4</v>
      </c>
      <c r="H2865" s="21">
        <v>906113</v>
      </c>
      <c r="I2865" s="21" t="s">
        <v>4207</v>
      </c>
      <c r="J2865" s="21">
        <v>1</v>
      </c>
      <c r="K2865" s="21">
        <v>1</v>
      </c>
      <c r="L2865" s="21">
        <f t="shared" si="302"/>
        <v>0</v>
      </c>
      <c r="M2865" s="21" t="s">
        <v>3633</v>
      </c>
      <c r="N2865" s="30">
        <v>45920</v>
      </c>
      <c r="O2865" s="48">
        <v>9345</v>
      </c>
      <c r="P2865" s="21" t="s">
        <v>621</v>
      </c>
      <c r="Q2865" s="21">
        <v>58155918542</v>
      </c>
      <c r="R2865" s="21" t="s">
        <v>40</v>
      </c>
      <c r="S2865" s="3">
        <v>4</v>
      </c>
      <c r="T2865" s="37"/>
      <c r="U2865" s="21" t="s">
        <v>18</v>
      </c>
      <c r="V2865" s="21" t="str">
        <f>VLOOKUP(P2865,'Customer List'!B:C,2,)</f>
        <v>Hyderabad</v>
      </c>
      <c r="W2865" s="38"/>
      <c r="X2865" s="30">
        <v>45922</v>
      </c>
      <c r="Y2865" s="21">
        <f t="shared" si="303"/>
        <v>2</v>
      </c>
      <c r="Z2865" s="21" t="str">
        <f t="shared" si="304"/>
        <v>Saturday</v>
      </c>
      <c r="AA2865" s="21" t="str">
        <f t="shared" si="305"/>
        <v>Monday</v>
      </c>
      <c r="AB2865" s="21" t="str">
        <f>VLOOKUP(U2865,'Currency Sheet'!A:C,3,)</f>
        <v>DOLLAR</v>
      </c>
      <c r="AC2865" s="42" t="str">
        <f>VLOOKUP(P2865,'Customer List'!B:D,3,)</f>
        <v>OutStation</v>
      </c>
    </row>
    <row r="2866" spans="1:29" x14ac:dyDescent="0.25">
      <c r="A2866" s="21">
        <v>2864</v>
      </c>
      <c r="B2866" s="21" t="s">
        <v>3568</v>
      </c>
      <c r="C2866" s="30">
        <v>45912</v>
      </c>
      <c r="D2866" s="30">
        <v>45918</v>
      </c>
      <c r="E2866" s="47">
        <v>152.6</v>
      </c>
      <c r="F2866" s="47">
        <f t="shared" si="300"/>
        <v>13428.8</v>
      </c>
      <c r="G2866" s="48">
        <f t="shared" si="301"/>
        <v>13428.8</v>
      </c>
      <c r="H2866" s="21">
        <v>921304</v>
      </c>
      <c r="I2866" s="21" t="s">
        <v>4208</v>
      </c>
      <c r="J2866" s="21">
        <v>1</v>
      </c>
      <c r="K2866" s="21">
        <v>1</v>
      </c>
      <c r="L2866" s="21">
        <f t="shared" si="302"/>
        <v>0</v>
      </c>
      <c r="M2866" s="21" t="s">
        <v>3643</v>
      </c>
      <c r="N2866" s="30">
        <v>45920</v>
      </c>
      <c r="O2866" s="48">
        <v>16559.28</v>
      </c>
      <c r="P2866" s="21" t="s">
        <v>276</v>
      </c>
      <c r="Q2866" s="21">
        <v>58155927303</v>
      </c>
      <c r="R2866" s="21" t="s">
        <v>40</v>
      </c>
      <c r="S2866" s="3">
        <v>4</v>
      </c>
      <c r="T2866" s="37"/>
      <c r="U2866" s="21" t="s">
        <v>18</v>
      </c>
      <c r="V2866" s="21" t="str">
        <f>VLOOKUP(P2866,'Customer List'!B:C,2,)</f>
        <v>Pune</v>
      </c>
      <c r="W2866" s="38"/>
      <c r="X2866" s="30">
        <v>45923</v>
      </c>
      <c r="Y2866" s="21">
        <f t="shared" si="303"/>
        <v>3</v>
      </c>
      <c r="Z2866" s="21" t="str">
        <f t="shared" si="304"/>
        <v>Saturday</v>
      </c>
      <c r="AA2866" s="21" t="str">
        <f t="shared" si="305"/>
        <v>Tuesday</v>
      </c>
      <c r="AB2866" s="21" t="str">
        <f>VLOOKUP(U2866,'Currency Sheet'!A:C,3,)</f>
        <v>DOLLAR</v>
      </c>
      <c r="AC2866" s="42" t="str">
        <f>VLOOKUP(P2866,'Customer List'!B:D,3,)</f>
        <v>OutStation</v>
      </c>
    </row>
    <row r="2867" spans="1:29" x14ac:dyDescent="0.25">
      <c r="A2867" s="21">
        <v>2865</v>
      </c>
      <c r="B2867" s="21" t="s">
        <v>3568</v>
      </c>
      <c r="C2867" s="30">
        <v>45912</v>
      </c>
      <c r="D2867" s="30">
        <v>45918</v>
      </c>
      <c r="E2867" s="47">
        <v>88.9</v>
      </c>
      <c r="F2867" s="47">
        <f t="shared" si="300"/>
        <v>7823.2000000000007</v>
      </c>
      <c r="G2867" s="48">
        <f t="shared" si="301"/>
        <v>7823.2000000000007</v>
      </c>
      <c r="H2867" s="21">
        <v>926201</v>
      </c>
      <c r="I2867" s="21" t="s">
        <v>4209</v>
      </c>
      <c r="J2867" s="21">
        <v>1</v>
      </c>
      <c r="K2867" s="21">
        <v>1</v>
      </c>
      <c r="L2867" s="21">
        <f t="shared" si="302"/>
        <v>0</v>
      </c>
      <c r="M2867" s="21" t="s">
        <v>3643</v>
      </c>
      <c r="N2867" s="30">
        <v>45920</v>
      </c>
      <c r="O2867" s="48">
        <v>9646.92</v>
      </c>
      <c r="P2867" s="21" t="s">
        <v>276</v>
      </c>
      <c r="Q2867" s="21">
        <v>58155927303</v>
      </c>
      <c r="R2867" s="21" t="s">
        <v>40</v>
      </c>
      <c r="S2867" s="3" t="s">
        <v>299</v>
      </c>
      <c r="T2867" s="37"/>
      <c r="U2867" s="21" t="s">
        <v>18</v>
      </c>
      <c r="V2867" s="21" t="str">
        <f>VLOOKUP(P2867,'Customer List'!B:C,2,)</f>
        <v>Pune</v>
      </c>
      <c r="W2867" s="38"/>
      <c r="X2867" s="30">
        <v>45923</v>
      </c>
      <c r="Y2867" s="21">
        <f t="shared" si="303"/>
        <v>3</v>
      </c>
      <c r="Z2867" s="21" t="str">
        <f t="shared" si="304"/>
        <v>Saturday</v>
      </c>
      <c r="AA2867" s="21" t="str">
        <f t="shared" si="305"/>
        <v>Tuesday</v>
      </c>
      <c r="AB2867" s="21" t="str">
        <f>VLOOKUP(U2867,'Currency Sheet'!A:C,3,)</f>
        <v>DOLLAR</v>
      </c>
      <c r="AC2867" s="42" t="str">
        <f>VLOOKUP(P2867,'Customer List'!B:D,3,)</f>
        <v>OutStation</v>
      </c>
    </row>
    <row r="2868" spans="1:29" x14ac:dyDescent="0.25">
      <c r="A2868" s="21">
        <v>2866</v>
      </c>
      <c r="B2868" s="21" t="s">
        <v>3566</v>
      </c>
      <c r="C2868" s="30">
        <v>45913</v>
      </c>
      <c r="D2868" s="30">
        <v>45918</v>
      </c>
      <c r="E2868" s="47">
        <v>3348.95</v>
      </c>
      <c r="F2868" s="47">
        <f t="shared" si="300"/>
        <v>294707.59999999998</v>
      </c>
      <c r="G2868" s="48">
        <f t="shared" si="301"/>
        <v>294707.59999999998</v>
      </c>
      <c r="H2868" s="21" t="s">
        <v>3569</v>
      </c>
      <c r="I2868" s="21" t="s">
        <v>4197</v>
      </c>
      <c r="J2868" s="21">
        <v>1</v>
      </c>
      <c r="K2868" s="21">
        <v>1</v>
      </c>
      <c r="L2868" s="21">
        <f t="shared" si="302"/>
        <v>0</v>
      </c>
      <c r="M2868" s="21" t="s">
        <v>3606</v>
      </c>
      <c r="N2868" s="30">
        <v>45920</v>
      </c>
      <c r="O2868" s="48">
        <v>502342.05</v>
      </c>
      <c r="P2868" s="21" t="s">
        <v>370</v>
      </c>
      <c r="Q2868" s="21">
        <v>58155927841</v>
      </c>
      <c r="R2868" s="21" t="s">
        <v>40</v>
      </c>
      <c r="S2868" s="3">
        <v>-20</v>
      </c>
      <c r="T2868" s="37"/>
      <c r="U2868" s="21" t="s">
        <v>3578</v>
      </c>
      <c r="V2868" s="21" t="str">
        <f>VLOOKUP(P2868,'Customer List'!B:C,2,)</f>
        <v>Gujrat</v>
      </c>
      <c r="W2868" s="38"/>
      <c r="X2868" s="30">
        <v>45923</v>
      </c>
      <c r="Y2868" s="21">
        <f t="shared" si="303"/>
        <v>3</v>
      </c>
      <c r="Z2868" s="21" t="str">
        <f t="shared" si="304"/>
        <v>Saturday</v>
      </c>
      <c r="AA2868" s="21" t="str">
        <f t="shared" si="305"/>
        <v>Tuesday</v>
      </c>
      <c r="AB2868" s="21" t="str">
        <f>VLOOKUP(U2868,'Currency Sheet'!A:C,3,)</f>
        <v>DOLLAR</v>
      </c>
      <c r="AC2868" s="42" t="str">
        <f>VLOOKUP(P2868,'Customer List'!B:D,3,)</f>
        <v>OutStation</v>
      </c>
    </row>
    <row r="2869" spans="1:29" x14ac:dyDescent="0.25">
      <c r="A2869" s="21">
        <v>2867</v>
      </c>
      <c r="B2869" s="21" t="s">
        <v>3566</v>
      </c>
      <c r="C2869" s="30">
        <v>45913</v>
      </c>
      <c r="D2869" s="30">
        <v>45918</v>
      </c>
      <c r="E2869" s="47">
        <v>1679</v>
      </c>
      <c r="F2869" s="47">
        <f t="shared" si="300"/>
        <v>147752</v>
      </c>
      <c r="G2869" s="48">
        <f t="shared" si="301"/>
        <v>147752</v>
      </c>
      <c r="H2869" s="21" t="s">
        <v>3570</v>
      </c>
      <c r="I2869" s="21" t="s">
        <v>4198</v>
      </c>
      <c r="J2869" s="21">
        <v>1</v>
      </c>
      <c r="K2869" s="21">
        <v>1</v>
      </c>
      <c r="L2869" s="21">
        <f t="shared" si="302"/>
        <v>0</v>
      </c>
      <c r="M2869" s="21" t="s">
        <v>3619</v>
      </c>
      <c r="N2869" s="30">
        <v>45919</v>
      </c>
      <c r="O2869" s="48">
        <v>169150</v>
      </c>
      <c r="P2869" s="21" t="s">
        <v>254</v>
      </c>
      <c r="Q2869" s="21" t="s">
        <v>2070</v>
      </c>
      <c r="R2869" s="21" t="s">
        <v>847</v>
      </c>
      <c r="S2869" s="3">
        <v>-20</v>
      </c>
      <c r="T2869" s="37"/>
      <c r="U2869" s="21" t="s">
        <v>3578</v>
      </c>
      <c r="V2869" s="21" t="str">
        <f>VLOOKUP(P2869,'Customer List'!B:C,2,)</f>
        <v>Delhi</v>
      </c>
      <c r="W2869" s="38"/>
      <c r="X2869" s="30">
        <f>IF(OR(R2869 = "PRIYANKA MADAM", R2869 = "DEEPAK", R2869 = "PORTER"),N2869,"")</f>
        <v>45919</v>
      </c>
      <c r="Y2869" s="21">
        <f t="shared" si="303"/>
        <v>0</v>
      </c>
      <c r="Z2869" s="21" t="str">
        <f t="shared" si="304"/>
        <v>Friday</v>
      </c>
      <c r="AA2869" s="21" t="str">
        <f t="shared" si="305"/>
        <v>Friday</v>
      </c>
      <c r="AB2869" s="21" t="str">
        <f>VLOOKUP(U2869,'Currency Sheet'!A:C,3,)</f>
        <v>DOLLAR</v>
      </c>
      <c r="AC2869" s="42" t="str">
        <f>VLOOKUP(P2869,'Customer List'!B:D,3,)</f>
        <v>Local</v>
      </c>
    </row>
    <row r="2870" spans="1:29" x14ac:dyDescent="0.25">
      <c r="A2870" s="21">
        <v>2868</v>
      </c>
      <c r="B2870" s="21" t="s">
        <v>3566</v>
      </c>
      <c r="C2870" s="30">
        <v>45913</v>
      </c>
      <c r="D2870" s="30">
        <v>45918</v>
      </c>
      <c r="E2870" s="47">
        <v>1144</v>
      </c>
      <c r="F2870" s="47">
        <f t="shared" si="300"/>
        <v>100672</v>
      </c>
      <c r="G2870" s="48">
        <f t="shared" si="301"/>
        <v>100672</v>
      </c>
      <c r="H2870" s="21" t="s">
        <v>3571</v>
      </c>
      <c r="I2870" s="21" t="s">
        <v>4199</v>
      </c>
      <c r="J2870" s="21">
        <v>1</v>
      </c>
      <c r="K2870" s="21">
        <v>1</v>
      </c>
      <c r="L2870" s="21">
        <f t="shared" si="302"/>
        <v>0</v>
      </c>
      <c r="M2870" s="21" t="s">
        <v>3654</v>
      </c>
      <c r="N2870" s="30">
        <v>45920</v>
      </c>
      <c r="O2870" s="48">
        <v>162800</v>
      </c>
      <c r="P2870" s="21" t="s">
        <v>839</v>
      </c>
      <c r="Q2870" s="21">
        <v>58155927664</v>
      </c>
      <c r="R2870" s="21" t="s">
        <v>40</v>
      </c>
      <c r="S2870" s="3">
        <v>-20</v>
      </c>
      <c r="T2870" s="37"/>
      <c r="U2870" s="21" t="s">
        <v>3578</v>
      </c>
      <c r="V2870" s="21" t="str">
        <f>VLOOKUP(P2870,'Customer List'!B:C,2,)</f>
        <v>Hyderabad</v>
      </c>
      <c r="W2870" s="38"/>
      <c r="X2870" s="30">
        <v>45922</v>
      </c>
      <c r="Y2870" s="21">
        <f t="shared" si="303"/>
        <v>2</v>
      </c>
      <c r="Z2870" s="21" t="str">
        <f t="shared" si="304"/>
        <v>Saturday</v>
      </c>
      <c r="AA2870" s="21" t="str">
        <f t="shared" si="305"/>
        <v>Monday</v>
      </c>
      <c r="AB2870" s="21" t="str">
        <f>VLOOKUP(U2870,'Currency Sheet'!A:C,3,)</f>
        <v>DOLLAR</v>
      </c>
      <c r="AC2870" s="42" t="str">
        <f>VLOOKUP(P2870,'Customer List'!B:D,3,)</f>
        <v>OutStation</v>
      </c>
    </row>
    <row r="2871" spans="1:29" x14ac:dyDescent="0.25">
      <c r="A2871" s="21">
        <v>2869</v>
      </c>
      <c r="B2871" s="21" t="s">
        <v>3566</v>
      </c>
      <c r="C2871" s="30">
        <v>45913</v>
      </c>
      <c r="D2871" s="30">
        <v>45918</v>
      </c>
      <c r="E2871" s="47">
        <v>1040</v>
      </c>
      <c r="F2871" s="47">
        <f t="shared" si="300"/>
        <v>91520</v>
      </c>
      <c r="G2871" s="48">
        <f t="shared" si="301"/>
        <v>91520</v>
      </c>
      <c r="H2871" s="21" t="s">
        <v>3572</v>
      </c>
      <c r="I2871" s="21" t="s">
        <v>4200</v>
      </c>
      <c r="J2871" s="21">
        <v>1</v>
      </c>
      <c r="K2871" s="21">
        <v>1</v>
      </c>
      <c r="L2871" s="21">
        <f t="shared" si="302"/>
        <v>0</v>
      </c>
      <c r="M2871" s="21" t="s">
        <v>3655</v>
      </c>
      <c r="N2871" s="30">
        <v>45920</v>
      </c>
      <c r="O2871" s="48">
        <v>148000</v>
      </c>
      <c r="P2871" s="21" t="s">
        <v>839</v>
      </c>
      <c r="Q2871" s="21">
        <v>58155927664</v>
      </c>
      <c r="R2871" s="21" t="s">
        <v>40</v>
      </c>
      <c r="S2871" s="3">
        <v>-20</v>
      </c>
      <c r="T2871" s="37"/>
      <c r="U2871" s="21" t="s">
        <v>3578</v>
      </c>
      <c r="V2871" s="21" t="str">
        <f>VLOOKUP(P2871,'Customer List'!B:C,2,)</f>
        <v>Hyderabad</v>
      </c>
      <c r="W2871" s="38"/>
      <c r="X2871" s="30">
        <v>45922</v>
      </c>
      <c r="Y2871" s="21">
        <f t="shared" si="303"/>
        <v>2</v>
      </c>
      <c r="Z2871" s="21" t="str">
        <f t="shared" si="304"/>
        <v>Saturday</v>
      </c>
      <c r="AA2871" s="21" t="str">
        <f t="shared" si="305"/>
        <v>Monday</v>
      </c>
      <c r="AB2871" s="21" t="str">
        <f>VLOOKUP(U2871,'Currency Sheet'!A:C,3,)</f>
        <v>DOLLAR</v>
      </c>
      <c r="AC2871" s="42" t="str">
        <f>VLOOKUP(P2871,'Customer List'!B:D,3,)</f>
        <v>OutStation</v>
      </c>
    </row>
    <row r="2872" spans="1:29" x14ac:dyDescent="0.25">
      <c r="A2872" s="21">
        <v>2870</v>
      </c>
      <c r="B2872" s="21" t="s">
        <v>3566</v>
      </c>
      <c r="C2872" s="30">
        <v>45913</v>
      </c>
      <c r="D2872" s="30">
        <v>45918</v>
      </c>
      <c r="E2872" s="47">
        <v>188</v>
      </c>
      <c r="F2872" s="47">
        <f t="shared" si="300"/>
        <v>16544</v>
      </c>
      <c r="G2872" s="48">
        <f t="shared" si="301"/>
        <v>33088</v>
      </c>
      <c r="H2872" s="21" t="s">
        <v>372</v>
      </c>
      <c r="I2872" s="21" t="s">
        <v>4121</v>
      </c>
      <c r="J2872" s="21">
        <v>2</v>
      </c>
      <c r="K2872" s="21">
        <v>2</v>
      </c>
      <c r="L2872" s="21">
        <f t="shared" si="302"/>
        <v>0</v>
      </c>
      <c r="M2872" s="21" t="s">
        <v>3656</v>
      </c>
      <c r="N2872" s="30">
        <v>45920</v>
      </c>
      <c r="O2872" s="48">
        <v>53800</v>
      </c>
      <c r="P2872" s="21" t="s">
        <v>839</v>
      </c>
      <c r="Q2872" s="21">
        <v>58155927664</v>
      </c>
      <c r="R2872" s="21" t="s">
        <v>40</v>
      </c>
      <c r="S2872" s="3">
        <v>-20</v>
      </c>
      <c r="T2872" s="37"/>
      <c r="U2872" s="21" t="s">
        <v>3578</v>
      </c>
      <c r="V2872" s="21" t="str">
        <f>VLOOKUP(P2872,'Customer List'!B:C,2,)</f>
        <v>Hyderabad</v>
      </c>
      <c r="W2872" s="38"/>
      <c r="X2872" s="30">
        <v>45922</v>
      </c>
      <c r="Y2872" s="21">
        <f t="shared" si="303"/>
        <v>2</v>
      </c>
      <c r="Z2872" s="21" t="str">
        <f t="shared" si="304"/>
        <v>Saturday</v>
      </c>
      <c r="AA2872" s="21" t="str">
        <f t="shared" si="305"/>
        <v>Monday</v>
      </c>
      <c r="AB2872" s="21" t="str">
        <f>VLOOKUP(U2872,'Currency Sheet'!A:C,3,)</f>
        <v>DOLLAR</v>
      </c>
      <c r="AC2872" s="42" t="str">
        <f>VLOOKUP(P2872,'Customer List'!B:D,3,)</f>
        <v>OutStation</v>
      </c>
    </row>
    <row r="2873" spans="1:29" x14ac:dyDescent="0.25">
      <c r="A2873" s="21">
        <v>2871</v>
      </c>
      <c r="B2873" s="21" t="s">
        <v>3566</v>
      </c>
      <c r="C2873" s="30">
        <v>45913</v>
      </c>
      <c r="D2873" s="30">
        <v>45918</v>
      </c>
      <c r="E2873" s="47">
        <v>132</v>
      </c>
      <c r="F2873" s="47">
        <f t="shared" si="300"/>
        <v>11616</v>
      </c>
      <c r="G2873" s="48">
        <f t="shared" si="301"/>
        <v>11616</v>
      </c>
      <c r="H2873" s="21" t="s">
        <v>3573</v>
      </c>
      <c r="I2873" s="21" t="s">
        <v>4201</v>
      </c>
      <c r="J2873" s="21">
        <v>1</v>
      </c>
      <c r="K2873" s="21">
        <v>1</v>
      </c>
      <c r="L2873" s="21">
        <f t="shared" si="302"/>
        <v>0</v>
      </c>
      <c r="M2873" s="21" t="s">
        <v>3647</v>
      </c>
      <c r="N2873" s="30">
        <v>45920</v>
      </c>
      <c r="O2873" s="48">
        <v>19740</v>
      </c>
      <c r="P2873" s="21" t="s">
        <v>165</v>
      </c>
      <c r="Q2873" s="21">
        <v>58155920130</v>
      </c>
      <c r="R2873" s="21" t="s">
        <v>40</v>
      </c>
      <c r="S2873" s="3">
        <v>-20</v>
      </c>
      <c r="T2873" s="37"/>
      <c r="U2873" s="21" t="s">
        <v>3578</v>
      </c>
      <c r="V2873" s="21" t="str">
        <f>VLOOKUP(P2873,'Customer List'!B:C,2,)</f>
        <v>Lucknow</v>
      </c>
      <c r="W2873" s="38"/>
      <c r="X2873" s="30">
        <v>45922</v>
      </c>
      <c r="Y2873" s="21">
        <f t="shared" si="303"/>
        <v>2</v>
      </c>
      <c r="Z2873" s="21" t="str">
        <f t="shared" si="304"/>
        <v>Saturday</v>
      </c>
      <c r="AA2873" s="21" t="str">
        <f t="shared" si="305"/>
        <v>Monday</v>
      </c>
      <c r="AB2873" s="21" t="str">
        <f>VLOOKUP(U2873,'Currency Sheet'!A:C,3,)</f>
        <v>DOLLAR</v>
      </c>
      <c r="AC2873" s="42" t="str">
        <f>VLOOKUP(P2873,'Customer List'!B:D,3,)</f>
        <v>OutStation</v>
      </c>
    </row>
    <row r="2874" spans="1:29" x14ac:dyDescent="0.25">
      <c r="A2874" s="21">
        <v>2872</v>
      </c>
      <c r="B2874" s="21" t="s">
        <v>3566</v>
      </c>
      <c r="C2874" s="30">
        <v>45913</v>
      </c>
      <c r="D2874" s="30">
        <v>45918</v>
      </c>
      <c r="E2874" s="47">
        <v>603</v>
      </c>
      <c r="F2874" s="47">
        <f t="shared" si="300"/>
        <v>53064</v>
      </c>
      <c r="G2874" s="48">
        <f t="shared" si="301"/>
        <v>53064</v>
      </c>
      <c r="H2874" s="21" t="s">
        <v>3574</v>
      </c>
      <c r="I2874" s="21" t="s">
        <v>4202</v>
      </c>
      <c r="J2874" s="21">
        <v>1</v>
      </c>
      <c r="K2874" s="21">
        <v>1</v>
      </c>
      <c r="L2874" s="21">
        <f t="shared" si="302"/>
        <v>0</v>
      </c>
      <c r="M2874" s="21" t="s">
        <v>3609</v>
      </c>
      <c r="N2874" s="30">
        <v>45920</v>
      </c>
      <c r="O2874" s="48">
        <v>90510</v>
      </c>
      <c r="P2874" s="21" t="s">
        <v>302</v>
      </c>
      <c r="Q2874" s="21">
        <v>58155928736</v>
      </c>
      <c r="R2874" s="21" t="s">
        <v>40</v>
      </c>
      <c r="S2874" s="3">
        <v>-80</v>
      </c>
      <c r="T2874" s="37"/>
      <c r="U2874" s="21" t="s">
        <v>3578</v>
      </c>
      <c r="V2874" s="21" t="str">
        <f>VLOOKUP(P2874,'Customer List'!B:C,2,)</f>
        <v>Banglore</v>
      </c>
      <c r="W2874" s="38"/>
      <c r="X2874" s="30">
        <v>45922</v>
      </c>
      <c r="Y2874" s="21">
        <f t="shared" si="303"/>
        <v>2</v>
      </c>
      <c r="Z2874" s="21" t="str">
        <f t="shared" si="304"/>
        <v>Saturday</v>
      </c>
      <c r="AA2874" s="21" t="str">
        <f t="shared" si="305"/>
        <v>Monday</v>
      </c>
      <c r="AB2874" s="21" t="str">
        <f>VLOOKUP(U2874,'Currency Sheet'!A:C,3,)</f>
        <v>DOLLAR</v>
      </c>
      <c r="AC2874" s="42" t="str">
        <f>VLOOKUP(P2874,'Customer List'!B:D,3,)</f>
        <v>OutStation</v>
      </c>
    </row>
    <row r="2875" spans="1:29" x14ac:dyDescent="0.25">
      <c r="A2875" s="21">
        <v>2873</v>
      </c>
      <c r="B2875" s="21" t="s">
        <v>3566</v>
      </c>
      <c r="C2875" s="30">
        <v>45913</v>
      </c>
      <c r="D2875" s="30">
        <v>45918</v>
      </c>
      <c r="E2875" s="47">
        <v>909</v>
      </c>
      <c r="F2875" s="47">
        <f t="shared" si="300"/>
        <v>79992</v>
      </c>
      <c r="G2875" s="48">
        <f t="shared" si="301"/>
        <v>79992</v>
      </c>
      <c r="H2875" s="21" t="s">
        <v>3575</v>
      </c>
      <c r="I2875" s="21" t="s">
        <v>4203</v>
      </c>
      <c r="J2875" s="21">
        <v>1</v>
      </c>
      <c r="K2875" s="21">
        <v>1</v>
      </c>
      <c r="L2875" s="21">
        <f t="shared" si="302"/>
        <v>0</v>
      </c>
      <c r="M2875" s="21" t="s">
        <v>3603</v>
      </c>
      <c r="N2875" s="30">
        <v>45920</v>
      </c>
      <c r="O2875" s="48">
        <v>146137.5</v>
      </c>
      <c r="P2875" s="21" t="s">
        <v>370</v>
      </c>
      <c r="Q2875" s="21">
        <v>58155927432</v>
      </c>
      <c r="R2875" s="21" t="s">
        <v>40</v>
      </c>
      <c r="S2875" s="3">
        <v>-80</v>
      </c>
      <c r="T2875" s="37"/>
      <c r="U2875" s="21" t="s">
        <v>3578</v>
      </c>
      <c r="V2875" s="21" t="str">
        <f>VLOOKUP(P2875,'Customer List'!B:C,2,)</f>
        <v>Gujrat</v>
      </c>
      <c r="W2875" s="38"/>
      <c r="X2875" s="30">
        <v>45922</v>
      </c>
      <c r="Y2875" s="21">
        <f t="shared" si="303"/>
        <v>2</v>
      </c>
      <c r="Z2875" s="21" t="str">
        <f t="shared" si="304"/>
        <v>Saturday</v>
      </c>
      <c r="AA2875" s="21" t="str">
        <f t="shared" si="305"/>
        <v>Monday</v>
      </c>
      <c r="AB2875" s="21" t="str">
        <f>VLOOKUP(U2875,'Currency Sheet'!A:C,3,)</f>
        <v>DOLLAR</v>
      </c>
      <c r="AC2875" s="42" t="str">
        <f>VLOOKUP(P2875,'Customer List'!B:D,3,)</f>
        <v>OutStation</v>
      </c>
    </row>
    <row r="2876" spans="1:29" x14ac:dyDescent="0.25">
      <c r="A2876" s="21">
        <v>2874</v>
      </c>
      <c r="B2876" s="21" t="s">
        <v>3566</v>
      </c>
      <c r="C2876" s="30">
        <v>45913</v>
      </c>
      <c r="D2876" s="30">
        <v>45918</v>
      </c>
      <c r="E2876" s="47">
        <v>69</v>
      </c>
      <c r="F2876" s="47">
        <f t="shared" si="300"/>
        <v>6072</v>
      </c>
      <c r="G2876" s="48">
        <f t="shared" si="301"/>
        <v>6072</v>
      </c>
      <c r="H2876" s="21" t="s">
        <v>355</v>
      </c>
      <c r="I2876" s="21" t="s">
        <v>4122</v>
      </c>
      <c r="J2876" s="21">
        <v>1</v>
      </c>
      <c r="K2876" s="21">
        <v>1</v>
      </c>
      <c r="L2876" s="21">
        <f t="shared" si="302"/>
        <v>0</v>
      </c>
      <c r="M2876" s="21" t="s">
        <v>3655</v>
      </c>
      <c r="N2876" s="30">
        <v>45920</v>
      </c>
      <c r="O2876" s="48">
        <v>9900</v>
      </c>
      <c r="P2876" s="21" t="s">
        <v>839</v>
      </c>
      <c r="Q2876" s="21">
        <v>58155927664</v>
      </c>
      <c r="R2876" s="21" t="s">
        <v>40</v>
      </c>
      <c r="S2876" s="3">
        <v>4</v>
      </c>
      <c r="T2876" s="37"/>
      <c r="U2876" s="21" t="s">
        <v>3578</v>
      </c>
      <c r="V2876" s="21" t="str">
        <f>VLOOKUP(P2876,'Customer List'!B:C,2,)</f>
        <v>Hyderabad</v>
      </c>
      <c r="W2876" s="38"/>
      <c r="X2876" s="30">
        <v>45922</v>
      </c>
      <c r="Y2876" s="21">
        <f t="shared" si="303"/>
        <v>2</v>
      </c>
      <c r="Z2876" s="21" t="str">
        <f t="shared" si="304"/>
        <v>Saturday</v>
      </c>
      <c r="AA2876" s="21" t="str">
        <f t="shared" si="305"/>
        <v>Monday</v>
      </c>
      <c r="AB2876" s="21" t="str">
        <f>VLOOKUP(U2876,'Currency Sheet'!A:C,3,)</f>
        <v>DOLLAR</v>
      </c>
      <c r="AC2876" s="42" t="str">
        <f>VLOOKUP(P2876,'Customer List'!B:D,3,)</f>
        <v>OutStation</v>
      </c>
    </row>
    <row r="2877" spans="1:29" x14ac:dyDescent="0.25">
      <c r="A2877" s="21">
        <v>2875</v>
      </c>
      <c r="B2877" s="21" t="s">
        <v>3566</v>
      </c>
      <c r="C2877" s="30">
        <v>45913</v>
      </c>
      <c r="D2877" s="30">
        <v>45918</v>
      </c>
      <c r="E2877" s="47">
        <v>237</v>
      </c>
      <c r="F2877" s="47">
        <f t="shared" si="300"/>
        <v>20856</v>
      </c>
      <c r="G2877" s="48">
        <f t="shared" si="301"/>
        <v>62568</v>
      </c>
      <c r="H2877" s="21" t="s">
        <v>3576</v>
      </c>
      <c r="I2877" s="21" t="s">
        <v>4204</v>
      </c>
      <c r="J2877" s="21">
        <v>3</v>
      </c>
      <c r="K2877" s="21">
        <v>3</v>
      </c>
      <c r="L2877" s="21">
        <f t="shared" si="302"/>
        <v>0</v>
      </c>
      <c r="M2877" s="21" t="s">
        <v>3657</v>
      </c>
      <c r="N2877" s="30">
        <v>45920</v>
      </c>
      <c r="O2877" s="48">
        <v>101400</v>
      </c>
      <c r="P2877" s="21" t="s">
        <v>839</v>
      </c>
      <c r="Q2877" s="21">
        <v>58155927664</v>
      </c>
      <c r="R2877" s="21" t="s">
        <v>40</v>
      </c>
      <c r="S2877" s="3">
        <v>4</v>
      </c>
      <c r="T2877" s="37"/>
      <c r="U2877" s="21" t="s">
        <v>3578</v>
      </c>
      <c r="V2877" s="21" t="str">
        <f>VLOOKUP(P2877,'Customer List'!B:C,2,)</f>
        <v>Hyderabad</v>
      </c>
      <c r="W2877" s="38"/>
      <c r="X2877" s="30">
        <v>45922</v>
      </c>
      <c r="Y2877" s="21">
        <f t="shared" si="303"/>
        <v>2</v>
      </c>
      <c r="Z2877" s="21" t="str">
        <f t="shared" si="304"/>
        <v>Saturday</v>
      </c>
      <c r="AA2877" s="21" t="str">
        <f t="shared" si="305"/>
        <v>Monday</v>
      </c>
      <c r="AB2877" s="21" t="str">
        <f>VLOOKUP(U2877,'Currency Sheet'!A:C,3,)</f>
        <v>DOLLAR</v>
      </c>
      <c r="AC2877" s="42" t="str">
        <f>VLOOKUP(P2877,'Customer List'!B:D,3,)</f>
        <v>OutStation</v>
      </c>
    </row>
    <row r="2878" spans="1:29" x14ac:dyDescent="0.25">
      <c r="A2878" s="21">
        <v>2876</v>
      </c>
      <c r="B2878" s="21" t="s">
        <v>3566</v>
      </c>
      <c r="C2878" s="30">
        <v>45913</v>
      </c>
      <c r="D2878" s="30">
        <v>45918</v>
      </c>
      <c r="E2878" s="47">
        <v>393</v>
      </c>
      <c r="F2878" s="47">
        <f t="shared" si="300"/>
        <v>34584</v>
      </c>
      <c r="G2878" s="48">
        <f t="shared" si="301"/>
        <v>34584</v>
      </c>
      <c r="H2878" s="21" t="s">
        <v>364</v>
      </c>
      <c r="I2878" s="21" t="s">
        <v>4129</v>
      </c>
      <c r="J2878" s="21">
        <v>1</v>
      </c>
      <c r="K2878" s="21">
        <v>1</v>
      </c>
      <c r="L2878" s="21">
        <f t="shared" si="302"/>
        <v>0</v>
      </c>
      <c r="M2878" s="21" t="s">
        <v>3620</v>
      </c>
      <c r="N2878" s="30">
        <v>45919</v>
      </c>
      <c r="O2878" s="48">
        <v>50580</v>
      </c>
      <c r="P2878" s="21" t="s">
        <v>254</v>
      </c>
      <c r="Q2878" s="21" t="s">
        <v>2070</v>
      </c>
      <c r="R2878" s="21" t="s">
        <v>847</v>
      </c>
      <c r="S2878" s="3">
        <v>4</v>
      </c>
      <c r="T2878" s="37"/>
      <c r="U2878" s="21" t="s">
        <v>3578</v>
      </c>
      <c r="V2878" s="21" t="str">
        <f>VLOOKUP(P2878,'Customer List'!B:C,2,)</f>
        <v>Delhi</v>
      </c>
      <c r="W2878" s="38"/>
      <c r="X2878" s="30">
        <f>IF(OR(R2878 = "PRIYANKA MADAM", R2878 = "DEEPAK", R2878 = "PORTER"),N2878,"")</f>
        <v>45919</v>
      </c>
      <c r="Y2878" s="21">
        <f t="shared" si="303"/>
        <v>0</v>
      </c>
      <c r="Z2878" s="21" t="str">
        <f t="shared" si="304"/>
        <v>Friday</v>
      </c>
      <c r="AA2878" s="21" t="str">
        <f t="shared" si="305"/>
        <v>Friday</v>
      </c>
      <c r="AB2878" s="21" t="str">
        <f>VLOOKUP(U2878,'Currency Sheet'!A:C,3,)</f>
        <v>DOLLAR</v>
      </c>
      <c r="AC2878" s="42" t="str">
        <f>VLOOKUP(P2878,'Customer List'!B:D,3,)</f>
        <v>Local</v>
      </c>
    </row>
    <row r="2879" spans="1:29" x14ac:dyDescent="0.25">
      <c r="A2879" s="21">
        <v>2877</v>
      </c>
      <c r="B2879" s="21">
        <v>922048</v>
      </c>
      <c r="C2879" s="30">
        <v>45915</v>
      </c>
      <c r="D2879" s="30">
        <v>45918</v>
      </c>
      <c r="E2879" s="47">
        <v>548.25</v>
      </c>
      <c r="F2879" s="47">
        <f t="shared" si="300"/>
        <v>48246</v>
      </c>
      <c r="G2879" s="48">
        <f t="shared" si="301"/>
        <v>48246</v>
      </c>
      <c r="H2879" s="21" t="s">
        <v>3586</v>
      </c>
      <c r="I2879" s="21" t="s">
        <v>4196</v>
      </c>
      <c r="J2879" s="21">
        <v>1</v>
      </c>
      <c r="K2879" s="21">
        <v>1</v>
      </c>
      <c r="L2879" s="21">
        <f t="shared" si="302"/>
        <v>0</v>
      </c>
      <c r="M2879" s="21" t="s">
        <v>3652</v>
      </c>
      <c r="N2879" s="30">
        <v>45920</v>
      </c>
      <c r="O2879" s="48">
        <v>60952.5</v>
      </c>
      <c r="P2879" s="21" t="s">
        <v>620</v>
      </c>
      <c r="Q2879" s="21">
        <v>58155921924</v>
      </c>
      <c r="R2879" s="21" t="s">
        <v>40</v>
      </c>
      <c r="S2879" s="3">
        <v>4</v>
      </c>
      <c r="T2879" s="37"/>
      <c r="U2879" s="21" t="s">
        <v>3587</v>
      </c>
      <c r="V2879" s="21" t="str">
        <f>VLOOKUP(P2879,'Customer List'!B:C,2,)</f>
        <v>Mumbai</v>
      </c>
      <c r="W2879" s="38"/>
      <c r="X2879" s="30">
        <v>45922</v>
      </c>
      <c r="Y2879" s="21">
        <f t="shared" si="303"/>
        <v>2</v>
      </c>
      <c r="Z2879" s="21" t="str">
        <f t="shared" si="304"/>
        <v>Saturday</v>
      </c>
      <c r="AA2879" s="21" t="str">
        <f t="shared" si="305"/>
        <v>Monday</v>
      </c>
      <c r="AB2879" s="21" t="str">
        <f>VLOOKUP(U2879,'Currency Sheet'!A:C,3,)</f>
        <v>DOLLAR</v>
      </c>
      <c r="AC2879" s="42" t="str">
        <f>VLOOKUP(P2879,'Customer List'!B:D,3,)</f>
        <v>OutStation</v>
      </c>
    </row>
    <row r="2880" spans="1:29" x14ac:dyDescent="0.25">
      <c r="A2880" s="21">
        <v>2878</v>
      </c>
      <c r="B2880" s="21">
        <v>178883</v>
      </c>
      <c r="C2880" s="30">
        <v>45915</v>
      </c>
      <c r="D2880" s="30">
        <v>45919</v>
      </c>
      <c r="E2880" s="47">
        <v>172</v>
      </c>
      <c r="F2880" s="47">
        <f t="shared" si="300"/>
        <v>15136</v>
      </c>
      <c r="G2880" s="48">
        <f t="shared" si="301"/>
        <v>15136</v>
      </c>
      <c r="H2880" s="21" t="s">
        <v>657</v>
      </c>
      <c r="I2880" s="21" t="s">
        <v>4116</v>
      </c>
      <c r="J2880" s="21">
        <v>1</v>
      </c>
      <c r="K2880" s="21">
        <v>1</v>
      </c>
      <c r="L2880" s="21">
        <f t="shared" si="302"/>
        <v>0</v>
      </c>
      <c r="M2880" s="21" t="s">
        <v>3639</v>
      </c>
      <c r="N2880" s="30">
        <v>45920</v>
      </c>
      <c r="O2880" s="48">
        <v>12642</v>
      </c>
      <c r="P2880" s="21" t="s">
        <v>3593</v>
      </c>
      <c r="Q2880" s="21">
        <v>58155922742</v>
      </c>
      <c r="R2880" s="21" t="s">
        <v>40</v>
      </c>
      <c r="S2880" s="3">
        <v>4</v>
      </c>
      <c r="T2880" s="37"/>
      <c r="U2880" s="21" t="s">
        <v>423</v>
      </c>
      <c r="V2880" s="21" t="str">
        <f>VLOOKUP(P2880,'Customer List'!B:C,2,)</f>
        <v>Kharagpur</v>
      </c>
      <c r="W2880" s="38"/>
      <c r="X2880" s="30">
        <v>45922</v>
      </c>
      <c r="Y2880" s="21">
        <f t="shared" si="303"/>
        <v>2</v>
      </c>
      <c r="Z2880" s="21" t="str">
        <f t="shared" si="304"/>
        <v>Saturday</v>
      </c>
      <c r="AA2880" s="21" t="str">
        <f t="shared" si="305"/>
        <v>Monday</v>
      </c>
      <c r="AB2880" s="21" t="str">
        <f>VLOOKUP(U2880,'Currency Sheet'!A:C,3,)</f>
        <v>DOLLAR</v>
      </c>
      <c r="AC2880" s="42" t="str">
        <f>VLOOKUP(P2880,'Customer List'!B:D,3,)</f>
        <v>OutStation</v>
      </c>
    </row>
    <row r="2881" spans="1:29" x14ac:dyDescent="0.25">
      <c r="A2881" s="21">
        <v>2879</v>
      </c>
      <c r="B2881" s="21">
        <v>178883</v>
      </c>
      <c r="C2881" s="30">
        <v>45915</v>
      </c>
      <c r="D2881" s="30">
        <v>45919</v>
      </c>
      <c r="E2881" s="47">
        <v>903</v>
      </c>
      <c r="F2881" s="47">
        <f t="shared" si="300"/>
        <v>79464</v>
      </c>
      <c r="G2881" s="48">
        <f t="shared" si="301"/>
        <v>79464</v>
      </c>
      <c r="H2881" s="21" t="s">
        <v>2066</v>
      </c>
      <c r="I2881" s="21" t="s">
        <v>4123</v>
      </c>
      <c r="J2881" s="21">
        <v>1</v>
      </c>
      <c r="K2881" s="21">
        <v>1</v>
      </c>
      <c r="L2881" s="21">
        <f t="shared" si="302"/>
        <v>0</v>
      </c>
      <c r="M2881" s="21" t="s">
        <v>3635</v>
      </c>
      <c r="N2881" s="30">
        <v>45920</v>
      </c>
      <c r="O2881" s="48">
        <v>155011.5</v>
      </c>
      <c r="P2881" s="21" t="s">
        <v>3594</v>
      </c>
      <c r="Q2881" s="21">
        <v>58155922370</v>
      </c>
      <c r="R2881" s="21" t="s">
        <v>40</v>
      </c>
      <c r="S2881" s="3">
        <v>4</v>
      </c>
      <c r="T2881" s="37"/>
      <c r="U2881" s="21" t="s">
        <v>423</v>
      </c>
      <c r="V2881" s="21" t="str">
        <f>VLOOKUP(P2881,'Customer List'!B:C,2,)</f>
        <v>NAGPUR</v>
      </c>
      <c r="W2881" s="38"/>
      <c r="X2881" s="30">
        <v>45922</v>
      </c>
      <c r="Y2881" s="21">
        <f t="shared" si="303"/>
        <v>2</v>
      </c>
      <c r="Z2881" s="21" t="str">
        <f t="shared" si="304"/>
        <v>Saturday</v>
      </c>
      <c r="AA2881" s="21" t="str">
        <f t="shared" si="305"/>
        <v>Monday</v>
      </c>
      <c r="AB2881" s="21" t="str">
        <f>VLOOKUP(U2881,'Currency Sheet'!A:C,3,)</f>
        <v>DOLLAR</v>
      </c>
      <c r="AC2881" s="42" t="str">
        <f>VLOOKUP(P2881,'Customer List'!B:D,3,)</f>
        <v>OutStation</v>
      </c>
    </row>
    <row r="2882" spans="1:29" x14ac:dyDescent="0.25">
      <c r="A2882" s="21">
        <v>2880</v>
      </c>
      <c r="B2882" s="21">
        <v>178883</v>
      </c>
      <c r="C2882" s="30">
        <v>45915</v>
      </c>
      <c r="D2882" s="30">
        <v>45919</v>
      </c>
      <c r="E2882" s="47">
        <v>1064</v>
      </c>
      <c r="F2882" s="47">
        <f t="shared" si="300"/>
        <v>93632</v>
      </c>
      <c r="G2882" s="48">
        <f t="shared" si="301"/>
        <v>93632</v>
      </c>
      <c r="H2882" s="21" t="s">
        <v>2067</v>
      </c>
      <c r="I2882" s="21" t="s">
        <v>4124</v>
      </c>
      <c r="J2882" s="21">
        <v>1</v>
      </c>
      <c r="K2882" s="21">
        <v>1</v>
      </c>
      <c r="L2882" s="21">
        <f t="shared" si="302"/>
        <v>0</v>
      </c>
      <c r="M2882" s="21" t="s">
        <v>3635</v>
      </c>
      <c r="N2882" s="30">
        <v>45920</v>
      </c>
      <c r="O2882" s="48">
        <v>166845</v>
      </c>
      <c r="P2882" s="21" t="s">
        <v>3594</v>
      </c>
      <c r="Q2882" s="21">
        <v>58155922370</v>
      </c>
      <c r="R2882" s="21" t="s">
        <v>40</v>
      </c>
      <c r="S2882" s="3">
        <v>4</v>
      </c>
      <c r="T2882" s="37"/>
      <c r="U2882" s="21" t="s">
        <v>423</v>
      </c>
      <c r="V2882" s="21" t="str">
        <f>VLOOKUP(P2882,'Customer List'!B:C,2,)</f>
        <v>NAGPUR</v>
      </c>
      <c r="W2882" s="38"/>
      <c r="X2882" s="30">
        <v>45922</v>
      </c>
      <c r="Y2882" s="21">
        <f t="shared" si="303"/>
        <v>2</v>
      </c>
      <c r="Z2882" s="21" t="str">
        <f t="shared" si="304"/>
        <v>Saturday</v>
      </c>
      <c r="AA2882" s="21" t="str">
        <f t="shared" si="305"/>
        <v>Monday</v>
      </c>
      <c r="AB2882" s="21" t="str">
        <f>VLOOKUP(U2882,'Currency Sheet'!A:C,3,)</f>
        <v>DOLLAR</v>
      </c>
      <c r="AC2882" s="42" t="str">
        <f>VLOOKUP(P2882,'Customer List'!B:D,3,)</f>
        <v>OutStation</v>
      </c>
    </row>
    <row r="2883" spans="1:29" x14ac:dyDescent="0.25">
      <c r="A2883" s="21">
        <v>2881</v>
      </c>
      <c r="B2883" s="21">
        <v>178883</v>
      </c>
      <c r="C2883" s="30">
        <v>45915</v>
      </c>
      <c r="D2883" s="30">
        <v>45919</v>
      </c>
      <c r="E2883" s="47">
        <v>3288</v>
      </c>
      <c r="F2883" s="47">
        <f t="shared" si="300"/>
        <v>289344</v>
      </c>
      <c r="G2883" s="48">
        <f t="shared" si="301"/>
        <v>289344</v>
      </c>
      <c r="H2883" s="21" t="s">
        <v>3592</v>
      </c>
      <c r="I2883" s="21" t="s">
        <v>4211</v>
      </c>
      <c r="J2883" s="21">
        <v>1</v>
      </c>
      <c r="K2883" s="21">
        <v>1</v>
      </c>
      <c r="L2883" s="21">
        <f t="shared" si="302"/>
        <v>0</v>
      </c>
      <c r="M2883" s="21" t="s">
        <v>6657</v>
      </c>
      <c r="N2883" s="30">
        <v>46006</v>
      </c>
      <c r="O2883" s="48">
        <v>364820</v>
      </c>
      <c r="P2883" s="21" t="s">
        <v>16</v>
      </c>
      <c r="Q2883" s="21" t="s">
        <v>5959</v>
      </c>
      <c r="R2883" s="21" t="s">
        <v>6091</v>
      </c>
      <c r="S2883" s="3">
        <v>4</v>
      </c>
      <c r="T2883" s="37"/>
      <c r="U2883" s="21" t="s">
        <v>423</v>
      </c>
      <c r="V2883" s="21" t="str">
        <f>VLOOKUP(P2883,'Customer List'!B:C,2,)</f>
        <v>Delhi</v>
      </c>
      <c r="W2883" s="38" t="s">
        <v>1145</v>
      </c>
      <c r="X2883" s="30">
        <f>IF(OR(R2883 = "PRIYANKA MADAM", R2883 = "DEEPAK", R2883 = "PORTER"),N2883,"")</f>
        <v>46006</v>
      </c>
      <c r="Y2883" s="21">
        <f t="shared" si="303"/>
        <v>0</v>
      </c>
      <c r="Z2883" s="21" t="str">
        <f t="shared" si="304"/>
        <v>Monday</v>
      </c>
      <c r="AA2883" s="21" t="str">
        <f t="shared" si="305"/>
        <v>Monday</v>
      </c>
      <c r="AB2883" s="21" t="str">
        <f>VLOOKUP(U2883,'Currency Sheet'!A:C,3,)</f>
        <v>DOLLAR</v>
      </c>
      <c r="AC2883" s="42" t="str">
        <f>VLOOKUP(P2883,'Customer List'!B:D,3,)</f>
        <v>Local</v>
      </c>
    </row>
    <row r="2884" spans="1:29" x14ac:dyDescent="0.25">
      <c r="A2884" s="21">
        <v>2882</v>
      </c>
      <c r="B2884" s="21" t="s">
        <v>3589</v>
      </c>
      <c r="C2884" s="30">
        <v>45916</v>
      </c>
      <c r="D2884" s="30">
        <v>45919</v>
      </c>
      <c r="E2884" s="47">
        <v>0</v>
      </c>
      <c r="F2884" s="47">
        <f t="shared" ref="F2884:F2947" si="306">IF(AB2884="DOLLAR",E2884*88,E2884)</f>
        <v>0</v>
      </c>
      <c r="G2884" s="48">
        <f t="shared" ref="G2884:G2947" si="307">F2884*J2884</f>
        <v>0</v>
      </c>
      <c r="H2884" s="21" t="s">
        <v>3590</v>
      </c>
      <c r="I2884" s="21" t="s">
        <v>4210</v>
      </c>
      <c r="J2884" s="21">
        <v>1</v>
      </c>
      <c r="K2884" s="21">
        <v>1</v>
      </c>
      <c r="L2884" s="21">
        <f t="shared" ref="L2884:L2947" si="308">J2884-K2884</f>
        <v>0</v>
      </c>
      <c r="M2884" s="21" t="s">
        <v>3659</v>
      </c>
      <c r="N2884" s="30">
        <v>45920</v>
      </c>
      <c r="O2884" s="48">
        <v>0</v>
      </c>
      <c r="P2884" s="21" t="s">
        <v>3591</v>
      </c>
      <c r="Q2884" s="21">
        <v>58155918774</v>
      </c>
      <c r="R2884" s="21" t="s">
        <v>40</v>
      </c>
      <c r="S2884" s="3">
        <v>4</v>
      </c>
      <c r="T2884" s="37" t="s">
        <v>3597</v>
      </c>
      <c r="U2884" s="21" t="s">
        <v>3344</v>
      </c>
      <c r="V2884" s="21" t="str">
        <f>VLOOKUP(P2884,'Customer List'!B:C,2,)</f>
        <v>Mumbai</v>
      </c>
      <c r="W2884" s="38"/>
      <c r="X2884" s="30">
        <v>45922</v>
      </c>
      <c r="Y2884" s="21">
        <f t="shared" ref="Y2884:Y2947" si="309">IF(X2884="", "", X2884-N2884)</f>
        <v>2</v>
      </c>
      <c r="Z2884" s="21" t="str">
        <f t="shared" ref="Z2884:Z2947" si="310">IF(N2884="", "", TEXT(N2884, "dddd"))</f>
        <v>Saturday</v>
      </c>
      <c r="AA2884" s="21" t="str">
        <f t="shared" ref="AA2884:AA2947" si="311">IF(X2884="", "", TEXT(X2884, "dddd"))</f>
        <v>Monday</v>
      </c>
      <c r="AB2884" s="21" t="str">
        <f>VLOOKUP(U2884,'Currency Sheet'!A:C,3,)</f>
        <v>DOLLAR</v>
      </c>
      <c r="AC2884" s="42" t="str">
        <f>VLOOKUP(P2884,'Customer List'!B:D,3,)</f>
        <v>OutStation</v>
      </c>
    </row>
    <row r="2885" spans="1:29" x14ac:dyDescent="0.25">
      <c r="A2885" s="21">
        <v>2883</v>
      </c>
      <c r="B2885" s="21" t="s">
        <v>3600</v>
      </c>
      <c r="C2885" s="30">
        <v>45915</v>
      </c>
      <c r="D2885" s="30">
        <v>45922</v>
      </c>
      <c r="E2885" s="47">
        <v>2249</v>
      </c>
      <c r="F2885" s="47">
        <f t="shared" si="306"/>
        <v>197912</v>
      </c>
      <c r="G2885" s="48">
        <f t="shared" si="307"/>
        <v>197912</v>
      </c>
      <c r="H2885" s="21" t="s">
        <v>3601</v>
      </c>
      <c r="I2885" s="21" t="s">
        <v>4212</v>
      </c>
      <c r="J2885" s="21">
        <v>1</v>
      </c>
      <c r="K2885" s="21">
        <v>1</v>
      </c>
      <c r="L2885" s="21">
        <f t="shared" si="308"/>
        <v>0</v>
      </c>
      <c r="M2885" s="21" t="s">
        <v>3604</v>
      </c>
      <c r="N2885" s="30">
        <v>45920</v>
      </c>
      <c r="O2885" s="48">
        <v>393750</v>
      </c>
      <c r="P2885" s="21" t="s">
        <v>370</v>
      </c>
      <c r="Q2885" s="21">
        <v>58155939203</v>
      </c>
      <c r="R2885" s="21" t="s">
        <v>40</v>
      </c>
      <c r="S2885" s="3">
        <v>-80</v>
      </c>
      <c r="T2885" s="37"/>
      <c r="U2885" s="21" t="s">
        <v>3578</v>
      </c>
      <c r="V2885" s="21" t="str">
        <f>VLOOKUP(P2885,'Customer List'!B:C,2,)</f>
        <v>Gujrat</v>
      </c>
      <c r="W2885" s="38"/>
      <c r="X2885" s="30">
        <v>45922</v>
      </c>
      <c r="Y2885" s="21">
        <f t="shared" si="309"/>
        <v>2</v>
      </c>
      <c r="Z2885" s="21" t="str">
        <f t="shared" si="310"/>
        <v>Saturday</v>
      </c>
      <c r="AA2885" s="21" t="str">
        <f t="shared" si="311"/>
        <v>Monday</v>
      </c>
      <c r="AB2885" s="21" t="str">
        <f>VLOOKUP(U2885,'Currency Sheet'!A:C,3,)</f>
        <v>DOLLAR</v>
      </c>
      <c r="AC2885" s="42" t="str">
        <f>VLOOKUP(P2885,'Customer List'!B:D,3,)</f>
        <v>OutStation</v>
      </c>
    </row>
    <row r="2886" spans="1:29" x14ac:dyDescent="0.25">
      <c r="A2886" s="21">
        <v>2884</v>
      </c>
      <c r="B2886" s="21" t="s">
        <v>3600</v>
      </c>
      <c r="C2886" s="30">
        <v>45915</v>
      </c>
      <c r="D2886" s="30">
        <v>45922</v>
      </c>
      <c r="E2886" s="47">
        <v>1</v>
      </c>
      <c r="F2886" s="47">
        <f t="shared" si="306"/>
        <v>88</v>
      </c>
      <c r="G2886" s="48">
        <f t="shared" si="307"/>
        <v>88</v>
      </c>
      <c r="H2886" s="21" t="s">
        <v>3602</v>
      </c>
      <c r="I2886" s="21" t="s">
        <v>4213</v>
      </c>
      <c r="J2886" s="21">
        <v>1</v>
      </c>
      <c r="K2886" s="21">
        <v>1</v>
      </c>
      <c r="L2886" s="21">
        <f t="shared" si="308"/>
        <v>0</v>
      </c>
      <c r="M2886" s="21" t="s">
        <v>3604</v>
      </c>
      <c r="N2886" s="30">
        <v>45920</v>
      </c>
      <c r="O2886" s="48">
        <v>0</v>
      </c>
      <c r="P2886" s="21" t="s">
        <v>370</v>
      </c>
      <c r="Q2886" s="21">
        <v>58155939203</v>
      </c>
      <c r="R2886" s="21" t="s">
        <v>40</v>
      </c>
      <c r="S2886" s="3">
        <v>-80</v>
      </c>
      <c r="T2886" s="37" t="s">
        <v>3605</v>
      </c>
      <c r="U2886" s="21" t="s">
        <v>3578</v>
      </c>
      <c r="V2886" s="21" t="str">
        <f>VLOOKUP(P2886,'Customer List'!B:C,2,)</f>
        <v>Gujrat</v>
      </c>
      <c r="W2886" s="38"/>
      <c r="X2886" s="30">
        <v>45922</v>
      </c>
      <c r="Y2886" s="21">
        <f t="shared" si="309"/>
        <v>2</v>
      </c>
      <c r="Z2886" s="21" t="str">
        <f t="shared" si="310"/>
        <v>Saturday</v>
      </c>
      <c r="AA2886" s="21" t="str">
        <f t="shared" si="311"/>
        <v>Monday</v>
      </c>
      <c r="AB2886" s="21" t="str">
        <f>VLOOKUP(U2886,'Currency Sheet'!A:C,3,)</f>
        <v>DOLLAR</v>
      </c>
      <c r="AC2886" s="42" t="str">
        <f>VLOOKUP(P2886,'Customer List'!B:D,3,)</f>
        <v>OutStation</v>
      </c>
    </row>
    <row r="2887" spans="1:29" x14ac:dyDescent="0.25">
      <c r="A2887" s="21">
        <v>2885</v>
      </c>
      <c r="B2887" s="21" t="s">
        <v>3666</v>
      </c>
      <c r="C2887" s="30">
        <v>45917</v>
      </c>
      <c r="D2887" s="30">
        <v>45922</v>
      </c>
      <c r="E2887" s="47">
        <v>11860.25</v>
      </c>
      <c r="F2887" s="47">
        <f t="shared" si="306"/>
        <v>11860.25</v>
      </c>
      <c r="G2887" s="48">
        <f t="shared" si="307"/>
        <v>23720.5</v>
      </c>
      <c r="H2887" s="21">
        <v>100575</v>
      </c>
      <c r="I2887" s="21" t="s">
        <v>4714</v>
      </c>
      <c r="J2887" s="21">
        <v>2</v>
      </c>
      <c r="K2887" s="21">
        <v>2</v>
      </c>
      <c r="L2887" s="21">
        <f t="shared" si="308"/>
        <v>0</v>
      </c>
      <c r="M2887" s="21" t="s">
        <v>5567</v>
      </c>
      <c r="N2887" s="30">
        <v>45961</v>
      </c>
      <c r="O2887" s="48">
        <v>0</v>
      </c>
      <c r="P2887" s="21" t="s">
        <v>625</v>
      </c>
      <c r="Q2887" s="21" t="s">
        <v>2070</v>
      </c>
      <c r="R2887" s="21" t="s">
        <v>637</v>
      </c>
      <c r="S2887" s="3">
        <v>4</v>
      </c>
      <c r="T2887" s="37"/>
      <c r="U2887" s="21" t="s">
        <v>2083</v>
      </c>
      <c r="V2887" s="21" t="str">
        <f>VLOOKUP(P2887,'Customer List'!B:C,2,)</f>
        <v>Delhi</v>
      </c>
      <c r="W2887" s="38"/>
      <c r="X2887" s="30">
        <f>IF(OR(R2887 = "PRIYANKA MADAM", R2887 = "DEEPAK", R2887 = "PORTER"),N2887,"")</f>
        <v>45961</v>
      </c>
      <c r="Y2887" s="21">
        <f t="shared" si="309"/>
        <v>0</v>
      </c>
      <c r="Z2887" s="21" t="str">
        <f t="shared" si="310"/>
        <v>Friday</v>
      </c>
      <c r="AA2887" s="21" t="str">
        <f t="shared" si="311"/>
        <v>Friday</v>
      </c>
      <c r="AB2887" s="21" t="str">
        <f>VLOOKUP(U2887,'Currency Sheet'!A:C,3,)</f>
        <v>INR</v>
      </c>
      <c r="AC2887" s="42" t="str">
        <f>VLOOKUP(P2887,'Customer List'!B:D,3,)</f>
        <v>Local</v>
      </c>
    </row>
    <row r="2888" spans="1:29" x14ac:dyDescent="0.25">
      <c r="A2888" s="21">
        <v>2886</v>
      </c>
      <c r="B2888" s="21" t="s">
        <v>3666</v>
      </c>
      <c r="C2888" s="30">
        <v>45917</v>
      </c>
      <c r="D2888" s="30">
        <v>45922</v>
      </c>
      <c r="E2888" s="47">
        <v>51562.5</v>
      </c>
      <c r="F2888" s="47">
        <f t="shared" si="306"/>
        <v>51562.5</v>
      </c>
      <c r="G2888" s="48">
        <f t="shared" si="307"/>
        <v>51562.5</v>
      </c>
      <c r="H2888" s="21">
        <v>162517</v>
      </c>
      <c r="I2888" s="21"/>
      <c r="J2888" s="21">
        <v>1</v>
      </c>
      <c r="K2888" s="21">
        <v>1</v>
      </c>
      <c r="L2888" s="21">
        <f t="shared" si="308"/>
        <v>0</v>
      </c>
      <c r="M2888" s="21" t="s">
        <v>3677</v>
      </c>
      <c r="N2888" s="30">
        <v>45923</v>
      </c>
      <c r="O2888" s="48">
        <v>61875</v>
      </c>
      <c r="P2888" s="21" t="s">
        <v>3678</v>
      </c>
      <c r="Q2888" s="21" t="s">
        <v>2070</v>
      </c>
      <c r="R2888" s="21" t="s">
        <v>847</v>
      </c>
      <c r="S2888" s="3" t="s">
        <v>299</v>
      </c>
      <c r="T2888" s="37"/>
      <c r="U2888" s="21" t="s">
        <v>2083</v>
      </c>
      <c r="V2888" s="21" t="e">
        <f>VLOOKUP(P2888,'Customer List'!B:C,2,)</f>
        <v>#N/A</v>
      </c>
      <c r="W2888" s="38"/>
      <c r="X2888" s="30">
        <f>IF(OR(R2888 = "PRIYANKA MADAM", R2888 = "DEEPAK", R2888 = "PORTER"),N2888,"")</f>
        <v>45923</v>
      </c>
      <c r="Y2888" s="21">
        <f t="shared" si="309"/>
        <v>0</v>
      </c>
      <c r="Z2888" s="21" t="str">
        <f t="shared" si="310"/>
        <v>Tuesday</v>
      </c>
      <c r="AA2888" s="21" t="str">
        <f t="shared" si="311"/>
        <v>Tuesday</v>
      </c>
      <c r="AB2888" s="21" t="str">
        <f>VLOOKUP(U2888,'Currency Sheet'!A:C,3,)</f>
        <v>INR</v>
      </c>
      <c r="AC2888" s="42" t="e">
        <f>VLOOKUP(P2888,'Customer List'!B:D,3,)</f>
        <v>#N/A</v>
      </c>
    </row>
    <row r="2889" spans="1:29" x14ac:dyDescent="0.25">
      <c r="A2889" s="21">
        <v>2887</v>
      </c>
      <c r="B2889" s="21" t="s">
        <v>3675</v>
      </c>
      <c r="C2889" s="30">
        <v>45919</v>
      </c>
      <c r="D2889" s="30">
        <v>45923</v>
      </c>
      <c r="E2889" s="47">
        <v>2806.8</v>
      </c>
      <c r="F2889" s="47">
        <f t="shared" si="306"/>
        <v>246998.40000000002</v>
      </c>
      <c r="G2889" s="48">
        <f t="shared" si="307"/>
        <v>246998.40000000002</v>
      </c>
      <c r="H2889" s="21" t="s">
        <v>2067</v>
      </c>
      <c r="I2889" s="21" t="s">
        <v>4124</v>
      </c>
      <c r="J2889" s="21">
        <v>1</v>
      </c>
      <c r="K2889" s="21">
        <v>1</v>
      </c>
      <c r="L2889" s="21">
        <f t="shared" si="308"/>
        <v>0</v>
      </c>
      <c r="M2889" s="21" t="s">
        <v>4860</v>
      </c>
      <c r="N2889" s="30">
        <v>45923</v>
      </c>
      <c r="O2889" s="48">
        <v>334009.2</v>
      </c>
      <c r="P2889" s="21" t="s">
        <v>2046</v>
      </c>
      <c r="Q2889" s="21">
        <v>58156039233</v>
      </c>
      <c r="R2889" s="21" t="s">
        <v>40</v>
      </c>
      <c r="S2889" s="3">
        <v>4</v>
      </c>
      <c r="T2889" s="37"/>
      <c r="U2889" s="21" t="s">
        <v>423</v>
      </c>
      <c r="V2889" s="21" t="str">
        <f>VLOOKUP(P2889,'Customer List'!B:C,2,)</f>
        <v>Banglore</v>
      </c>
      <c r="W2889" s="38"/>
      <c r="X2889" s="30">
        <v>45924</v>
      </c>
      <c r="Y2889" s="21">
        <f t="shared" si="309"/>
        <v>1</v>
      </c>
      <c r="Z2889" s="21" t="str">
        <f t="shared" si="310"/>
        <v>Tuesday</v>
      </c>
      <c r="AA2889" s="21" t="str">
        <f t="shared" si="311"/>
        <v>Wednesday</v>
      </c>
      <c r="AB2889" s="21" t="str">
        <f>VLOOKUP(U2889,'Currency Sheet'!A:C,3,)</f>
        <v>DOLLAR</v>
      </c>
      <c r="AC2889" s="42" t="str">
        <f>VLOOKUP(P2889,'Customer List'!B:D,3,)</f>
        <v>OutStation</v>
      </c>
    </row>
    <row r="2890" spans="1:29" x14ac:dyDescent="0.25">
      <c r="A2890" s="21">
        <v>2888</v>
      </c>
      <c r="B2890" s="21" t="s">
        <v>3675</v>
      </c>
      <c r="C2890" s="30">
        <v>45919</v>
      </c>
      <c r="D2890" s="30">
        <v>45923</v>
      </c>
      <c r="E2890" s="47">
        <v>1108</v>
      </c>
      <c r="F2890" s="47">
        <f t="shared" si="306"/>
        <v>97504</v>
      </c>
      <c r="G2890" s="48">
        <f t="shared" si="307"/>
        <v>97504</v>
      </c>
      <c r="H2890" s="21" t="s">
        <v>2067</v>
      </c>
      <c r="I2890" s="21" t="s">
        <v>4124</v>
      </c>
      <c r="J2890" s="21">
        <v>1</v>
      </c>
      <c r="K2890" s="21">
        <v>1</v>
      </c>
      <c r="L2890" s="21">
        <f t="shared" si="308"/>
        <v>0</v>
      </c>
      <c r="M2890" s="21" t="s">
        <v>3701</v>
      </c>
      <c r="N2890" s="30">
        <v>45924</v>
      </c>
      <c r="O2890" s="48">
        <v>177514</v>
      </c>
      <c r="P2890" s="21" t="s">
        <v>3674</v>
      </c>
      <c r="Q2890" s="21">
        <v>58156097705</v>
      </c>
      <c r="R2890" s="21" t="s">
        <v>40</v>
      </c>
      <c r="S2890" s="3">
        <v>4</v>
      </c>
      <c r="T2890" s="37"/>
      <c r="U2890" s="21" t="s">
        <v>423</v>
      </c>
      <c r="V2890" s="21" t="str">
        <f>VLOOKUP(P2890,'Customer List'!B:C,2,)</f>
        <v>BANGLORE</v>
      </c>
      <c r="W2890" s="38"/>
      <c r="X2890" s="30">
        <v>45925</v>
      </c>
      <c r="Y2890" s="21">
        <f t="shared" si="309"/>
        <v>1</v>
      </c>
      <c r="Z2890" s="21" t="str">
        <f t="shared" si="310"/>
        <v>Wednesday</v>
      </c>
      <c r="AA2890" s="21" t="str">
        <f t="shared" si="311"/>
        <v>Thursday</v>
      </c>
      <c r="AB2890" s="21" t="str">
        <f>VLOOKUP(U2890,'Currency Sheet'!A:C,3,)</f>
        <v>DOLLAR</v>
      </c>
      <c r="AC2890" s="42" t="str">
        <f>VLOOKUP(P2890,'Customer List'!B:D,3,)</f>
        <v>OutStation</v>
      </c>
    </row>
    <row r="2891" spans="1:29" x14ac:dyDescent="0.25">
      <c r="A2891" s="21">
        <v>2889</v>
      </c>
      <c r="B2891" s="21" t="s">
        <v>3675</v>
      </c>
      <c r="C2891" s="30">
        <v>45919</v>
      </c>
      <c r="D2891" s="30">
        <v>45923</v>
      </c>
      <c r="E2891" s="47">
        <v>2013</v>
      </c>
      <c r="F2891" s="47">
        <f t="shared" si="306"/>
        <v>177144</v>
      </c>
      <c r="G2891" s="48">
        <f t="shared" si="307"/>
        <v>177144</v>
      </c>
      <c r="H2891" s="21" t="s">
        <v>3672</v>
      </c>
      <c r="I2891" s="21" t="s">
        <v>4214</v>
      </c>
      <c r="J2891" s="21">
        <v>1</v>
      </c>
      <c r="K2891" s="21">
        <v>1</v>
      </c>
      <c r="L2891" s="21">
        <f t="shared" si="308"/>
        <v>0</v>
      </c>
      <c r="M2891" s="21" t="s">
        <v>4930</v>
      </c>
      <c r="N2891" s="30">
        <v>45923</v>
      </c>
      <c r="O2891" s="48">
        <v>237331.25</v>
      </c>
      <c r="P2891" s="21" t="s">
        <v>165</v>
      </c>
      <c r="Q2891" s="21">
        <v>58156038916</v>
      </c>
      <c r="R2891" s="21" t="s">
        <v>40</v>
      </c>
      <c r="S2891" s="3">
        <v>4</v>
      </c>
      <c r="T2891" s="37"/>
      <c r="U2891" s="21" t="s">
        <v>423</v>
      </c>
      <c r="V2891" s="21" t="str">
        <f>VLOOKUP(P2891,'Customer List'!B:C,2,)</f>
        <v>Lucknow</v>
      </c>
      <c r="W2891" s="38"/>
      <c r="X2891" s="30">
        <v>45925</v>
      </c>
      <c r="Y2891" s="21">
        <f t="shared" si="309"/>
        <v>2</v>
      </c>
      <c r="Z2891" s="21" t="str">
        <f t="shared" si="310"/>
        <v>Tuesday</v>
      </c>
      <c r="AA2891" s="21" t="str">
        <f t="shared" si="311"/>
        <v>Thursday</v>
      </c>
      <c r="AB2891" s="21" t="str">
        <f>VLOOKUP(U2891,'Currency Sheet'!A:C,3,)</f>
        <v>DOLLAR</v>
      </c>
      <c r="AC2891" s="42" t="str">
        <f>VLOOKUP(P2891,'Customer List'!B:D,3,)</f>
        <v>OutStation</v>
      </c>
    </row>
    <row r="2892" spans="1:29" x14ac:dyDescent="0.25">
      <c r="A2892" s="21">
        <v>2890</v>
      </c>
      <c r="B2892" s="21" t="s">
        <v>3675</v>
      </c>
      <c r="C2892" s="30">
        <v>45919</v>
      </c>
      <c r="D2892" s="30">
        <v>45923</v>
      </c>
      <c r="E2892" s="47">
        <v>2013</v>
      </c>
      <c r="F2892" s="47">
        <f t="shared" si="306"/>
        <v>177144</v>
      </c>
      <c r="G2892" s="48">
        <f t="shared" si="307"/>
        <v>177144</v>
      </c>
      <c r="H2892" s="21" t="s">
        <v>3673</v>
      </c>
      <c r="I2892" s="21" t="s">
        <v>4215</v>
      </c>
      <c r="J2892" s="21">
        <v>1</v>
      </c>
      <c r="K2892" s="21">
        <v>1</v>
      </c>
      <c r="L2892" s="21">
        <f t="shared" si="308"/>
        <v>0</v>
      </c>
      <c r="M2892" s="21" t="s">
        <v>4930</v>
      </c>
      <c r="N2892" s="30">
        <v>45923</v>
      </c>
      <c r="O2892" s="48">
        <v>237331.25</v>
      </c>
      <c r="P2892" s="21" t="s">
        <v>165</v>
      </c>
      <c r="Q2892" s="21">
        <v>58156038916</v>
      </c>
      <c r="R2892" s="21" t="s">
        <v>40</v>
      </c>
      <c r="S2892" s="3">
        <v>4</v>
      </c>
      <c r="T2892" s="37"/>
      <c r="U2892" s="21" t="s">
        <v>423</v>
      </c>
      <c r="V2892" s="21" t="str">
        <f>VLOOKUP(P2892,'Customer List'!B:C,2,)</f>
        <v>Lucknow</v>
      </c>
      <c r="W2892" s="38"/>
      <c r="X2892" s="30">
        <v>45925</v>
      </c>
      <c r="Y2892" s="21">
        <f t="shared" si="309"/>
        <v>2</v>
      </c>
      <c r="Z2892" s="21" t="str">
        <f t="shared" si="310"/>
        <v>Tuesday</v>
      </c>
      <c r="AA2892" s="21" t="str">
        <f t="shared" si="311"/>
        <v>Thursday</v>
      </c>
      <c r="AB2892" s="21" t="str">
        <f>VLOOKUP(U2892,'Currency Sheet'!A:C,3,)</f>
        <v>DOLLAR</v>
      </c>
      <c r="AC2892" s="42" t="str">
        <f>VLOOKUP(P2892,'Customer List'!B:D,3,)</f>
        <v>OutStation</v>
      </c>
    </row>
    <row r="2893" spans="1:29" x14ac:dyDescent="0.25">
      <c r="A2893" s="21">
        <v>2891</v>
      </c>
      <c r="B2893" s="21" t="s">
        <v>3675</v>
      </c>
      <c r="C2893" s="30">
        <v>45919</v>
      </c>
      <c r="D2893" s="30">
        <v>45923</v>
      </c>
      <c r="E2893" s="47">
        <v>96.8</v>
      </c>
      <c r="F2893" s="47">
        <f t="shared" si="306"/>
        <v>8518.4</v>
      </c>
      <c r="G2893" s="48">
        <f t="shared" si="307"/>
        <v>8518.4</v>
      </c>
      <c r="H2893" s="21" t="s">
        <v>933</v>
      </c>
      <c r="I2893" s="21" t="s">
        <v>4119</v>
      </c>
      <c r="J2893" s="21">
        <v>1</v>
      </c>
      <c r="K2893" s="21">
        <v>1</v>
      </c>
      <c r="L2893" s="21">
        <f t="shared" si="308"/>
        <v>0</v>
      </c>
      <c r="M2893" s="21" t="s">
        <v>3701</v>
      </c>
      <c r="N2893" s="30">
        <v>45924</v>
      </c>
      <c r="O2893" s="48">
        <v>8452.5</v>
      </c>
      <c r="P2893" s="21" t="s">
        <v>3674</v>
      </c>
      <c r="Q2893" s="21">
        <v>58156097705</v>
      </c>
      <c r="R2893" s="21" t="s">
        <v>40</v>
      </c>
      <c r="S2893" s="3">
        <v>4</v>
      </c>
      <c r="T2893" s="37"/>
      <c r="U2893" s="21" t="s">
        <v>423</v>
      </c>
      <c r="V2893" s="21" t="str">
        <f>VLOOKUP(P2893,'Customer List'!B:C,2,)</f>
        <v>BANGLORE</v>
      </c>
      <c r="W2893" s="38"/>
      <c r="X2893" s="30">
        <v>45925</v>
      </c>
      <c r="Y2893" s="21">
        <f t="shared" si="309"/>
        <v>1</v>
      </c>
      <c r="Z2893" s="21" t="str">
        <f t="shared" si="310"/>
        <v>Wednesday</v>
      </c>
      <c r="AA2893" s="21" t="str">
        <f t="shared" si="311"/>
        <v>Thursday</v>
      </c>
      <c r="AB2893" s="21" t="str">
        <f>VLOOKUP(U2893,'Currency Sheet'!A:C,3,)</f>
        <v>DOLLAR</v>
      </c>
      <c r="AC2893" s="42" t="str">
        <f>VLOOKUP(P2893,'Customer List'!B:D,3,)</f>
        <v>OutStation</v>
      </c>
    </row>
    <row r="2894" spans="1:29" x14ac:dyDescent="0.25">
      <c r="A2894" s="21">
        <v>2892</v>
      </c>
      <c r="B2894" s="21" t="s">
        <v>3667</v>
      </c>
      <c r="C2894" s="30">
        <v>45918</v>
      </c>
      <c r="D2894" s="30">
        <v>45923</v>
      </c>
      <c r="E2894" s="47">
        <v>850</v>
      </c>
      <c r="F2894" s="47">
        <f t="shared" si="306"/>
        <v>74800</v>
      </c>
      <c r="G2894" s="48">
        <f t="shared" si="307"/>
        <v>74800</v>
      </c>
      <c r="H2894" s="21" t="s">
        <v>3669</v>
      </c>
      <c r="I2894" s="21"/>
      <c r="J2894" s="21">
        <v>1</v>
      </c>
      <c r="K2894" s="21">
        <v>1</v>
      </c>
      <c r="L2894" s="21">
        <f t="shared" si="308"/>
        <v>0</v>
      </c>
      <c r="M2894" s="21" t="s">
        <v>4935</v>
      </c>
      <c r="N2894" s="30">
        <v>45923</v>
      </c>
      <c r="O2894" s="48">
        <v>123250</v>
      </c>
      <c r="P2894" s="21" t="s">
        <v>3670</v>
      </c>
      <c r="Q2894" s="21">
        <v>58156038765</v>
      </c>
      <c r="R2894" s="21" t="s">
        <v>40</v>
      </c>
      <c r="S2894" s="3">
        <v>-20</v>
      </c>
      <c r="T2894" s="37"/>
      <c r="U2894" s="21" t="s">
        <v>520</v>
      </c>
      <c r="V2894" s="21" t="str">
        <f>VLOOKUP(P2894,'Customer List'!B:C,2,)</f>
        <v>Chennai</v>
      </c>
      <c r="W2894" s="38"/>
      <c r="X2894" s="30">
        <v>45924</v>
      </c>
      <c r="Y2894" s="21">
        <f t="shared" si="309"/>
        <v>1</v>
      </c>
      <c r="Z2894" s="21" t="str">
        <f t="shared" si="310"/>
        <v>Tuesday</v>
      </c>
      <c r="AA2894" s="21" t="str">
        <f t="shared" si="311"/>
        <v>Wednesday</v>
      </c>
      <c r="AB2894" s="21" t="str">
        <f>VLOOKUP(U2894,'Currency Sheet'!A:C,3,)</f>
        <v>DOLLAR</v>
      </c>
      <c r="AC2894" s="42" t="str">
        <f>VLOOKUP(P2894,'Customer List'!B:D,3,)</f>
        <v>OutStation</v>
      </c>
    </row>
    <row r="2895" spans="1:29" x14ac:dyDescent="0.25">
      <c r="A2895" s="21">
        <v>2893</v>
      </c>
      <c r="B2895" s="21" t="s">
        <v>3668</v>
      </c>
      <c r="C2895" s="30">
        <v>45918</v>
      </c>
      <c r="D2895" s="30">
        <v>45923</v>
      </c>
      <c r="E2895" s="47">
        <v>238.8</v>
      </c>
      <c r="F2895" s="47">
        <f t="shared" si="306"/>
        <v>21014.400000000001</v>
      </c>
      <c r="G2895" s="48">
        <f t="shared" si="307"/>
        <v>21014.400000000001</v>
      </c>
      <c r="H2895" s="21" t="s">
        <v>3671</v>
      </c>
      <c r="I2895" s="21"/>
      <c r="J2895" s="21">
        <v>1</v>
      </c>
      <c r="K2895" s="21">
        <v>1</v>
      </c>
      <c r="L2895" s="21">
        <f t="shared" si="308"/>
        <v>0</v>
      </c>
      <c r="M2895" s="21" t="s">
        <v>4946</v>
      </c>
      <c r="N2895" s="30">
        <v>45934</v>
      </c>
      <c r="O2895" s="48">
        <v>39243</v>
      </c>
      <c r="P2895" s="21" t="s">
        <v>1094</v>
      </c>
      <c r="Q2895" s="21" t="s">
        <v>4719</v>
      </c>
      <c r="R2895" s="21" t="s">
        <v>40</v>
      </c>
      <c r="S2895" s="3">
        <v>-20</v>
      </c>
      <c r="T2895" s="37"/>
      <c r="U2895" s="21" t="s">
        <v>520</v>
      </c>
      <c r="V2895" s="21" t="str">
        <f>VLOOKUP(P2895,'Customer List'!B:C,2,)</f>
        <v>Punjab</v>
      </c>
      <c r="W2895" s="38"/>
      <c r="X2895" s="30">
        <v>45936</v>
      </c>
      <c r="Y2895" s="21">
        <f t="shared" si="309"/>
        <v>2</v>
      </c>
      <c r="Z2895" s="21" t="str">
        <f t="shared" si="310"/>
        <v>Saturday</v>
      </c>
      <c r="AA2895" s="21" t="str">
        <f t="shared" si="311"/>
        <v>Monday</v>
      </c>
      <c r="AB2895" s="21" t="str">
        <f>VLOOKUP(U2895,'Currency Sheet'!A:C,3,)</f>
        <v>DOLLAR</v>
      </c>
      <c r="AC2895" s="42" t="str">
        <f>VLOOKUP(P2895,'Customer List'!B:D,3,)</f>
        <v>OutStation</v>
      </c>
    </row>
    <row r="2896" spans="1:29" x14ac:dyDescent="0.25">
      <c r="A2896" s="21">
        <v>2894</v>
      </c>
      <c r="B2896" s="21" t="s">
        <v>3687</v>
      </c>
      <c r="C2896" s="30">
        <v>45923</v>
      </c>
      <c r="D2896" s="30">
        <v>45924</v>
      </c>
      <c r="E2896" s="47">
        <v>191.57</v>
      </c>
      <c r="F2896" s="47">
        <f t="shared" si="306"/>
        <v>16858.16</v>
      </c>
      <c r="G2896" s="48">
        <f t="shared" si="307"/>
        <v>16858.16</v>
      </c>
      <c r="H2896" s="21" t="s">
        <v>3688</v>
      </c>
      <c r="I2896" s="21" t="s">
        <v>4216</v>
      </c>
      <c r="J2896" s="21">
        <v>1</v>
      </c>
      <c r="K2896" s="21">
        <v>1</v>
      </c>
      <c r="L2896" s="21">
        <f t="shared" si="308"/>
        <v>0</v>
      </c>
      <c r="M2896" s="21" t="s">
        <v>4880</v>
      </c>
      <c r="N2896" s="30">
        <v>45927</v>
      </c>
      <c r="O2896" s="48">
        <v>28735.7</v>
      </c>
      <c r="P2896" s="21" t="s">
        <v>1030</v>
      </c>
      <c r="Q2896" s="21">
        <v>58156228885</v>
      </c>
      <c r="R2896" s="21" t="s">
        <v>40</v>
      </c>
      <c r="S2896" s="3">
        <v>-20</v>
      </c>
      <c r="T2896" s="37"/>
      <c r="U2896" s="21" t="s">
        <v>320</v>
      </c>
      <c r="V2896" s="21" t="str">
        <f>VLOOKUP(P2896,'Customer List'!B:C,2,)</f>
        <v>Kerala</v>
      </c>
      <c r="W2896" s="38"/>
      <c r="X2896" s="30">
        <v>45930</v>
      </c>
      <c r="Y2896" s="21">
        <f t="shared" si="309"/>
        <v>3</v>
      </c>
      <c r="Z2896" s="21" t="str">
        <f t="shared" si="310"/>
        <v>Saturday</v>
      </c>
      <c r="AA2896" s="21" t="str">
        <f t="shared" si="311"/>
        <v>Tuesday</v>
      </c>
      <c r="AB2896" s="21" t="str">
        <f>VLOOKUP(U2896,'Currency Sheet'!A:C,3,)</f>
        <v>DOLLAR</v>
      </c>
      <c r="AC2896" s="42" t="str">
        <f>VLOOKUP(P2896,'Customer List'!B:D,3,)</f>
        <v>OutStation</v>
      </c>
    </row>
    <row r="2897" spans="1:29" x14ac:dyDescent="0.25">
      <c r="A2897" s="21">
        <v>2895</v>
      </c>
      <c r="B2897" s="21" t="s">
        <v>3687</v>
      </c>
      <c r="C2897" s="30">
        <v>45923</v>
      </c>
      <c r="D2897" s="30">
        <v>45924</v>
      </c>
      <c r="E2897" s="47">
        <v>382</v>
      </c>
      <c r="F2897" s="47">
        <f t="shared" si="306"/>
        <v>33616</v>
      </c>
      <c r="G2897" s="48">
        <f t="shared" si="307"/>
        <v>33616</v>
      </c>
      <c r="H2897" s="21" t="s">
        <v>3689</v>
      </c>
      <c r="I2897" s="21" t="s">
        <v>4217</v>
      </c>
      <c r="J2897" s="21">
        <v>1</v>
      </c>
      <c r="K2897" s="21">
        <v>1</v>
      </c>
      <c r="L2897" s="21">
        <f t="shared" si="308"/>
        <v>0</v>
      </c>
      <c r="M2897" s="21" t="s">
        <v>4883</v>
      </c>
      <c r="N2897" s="30">
        <v>45933</v>
      </c>
      <c r="O2897" s="48">
        <v>49186.25</v>
      </c>
      <c r="P2897" s="21" t="s">
        <v>30</v>
      </c>
      <c r="Q2897" s="21" t="s">
        <v>2070</v>
      </c>
      <c r="R2897" s="21" t="s">
        <v>847</v>
      </c>
      <c r="S2897" s="3">
        <v>-20</v>
      </c>
      <c r="T2897" s="37"/>
      <c r="U2897" s="21" t="s">
        <v>320</v>
      </c>
      <c r="V2897" s="21" t="str">
        <f>VLOOKUP(P2897,'Customer List'!B:C,2,)</f>
        <v>Delhi</v>
      </c>
      <c r="W2897" s="38"/>
      <c r="X2897" s="30">
        <f>IF(OR(R2897 = "PRIYANKA MADAM", R2897 = "DEEPAK", R2897 = "PORTER"),N2897,"")</f>
        <v>45933</v>
      </c>
      <c r="Y2897" s="21">
        <f t="shared" si="309"/>
        <v>0</v>
      </c>
      <c r="Z2897" s="21" t="str">
        <f t="shared" si="310"/>
        <v>Friday</v>
      </c>
      <c r="AA2897" s="21" t="str">
        <f t="shared" si="311"/>
        <v>Friday</v>
      </c>
      <c r="AB2897" s="21" t="str">
        <f>VLOOKUP(U2897,'Currency Sheet'!A:C,3,)</f>
        <v>DOLLAR</v>
      </c>
      <c r="AC2897" s="42" t="str">
        <f>VLOOKUP(P2897,'Customer List'!B:D,3,)</f>
        <v>Local</v>
      </c>
    </row>
    <row r="2898" spans="1:29" x14ac:dyDescent="0.25">
      <c r="A2898" s="21">
        <v>2896</v>
      </c>
      <c r="B2898" s="21" t="s">
        <v>3687</v>
      </c>
      <c r="C2898" s="30">
        <v>45923</v>
      </c>
      <c r="D2898" s="30">
        <v>45924</v>
      </c>
      <c r="E2898" s="47">
        <v>188</v>
      </c>
      <c r="F2898" s="47">
        <f t="shared" si="306"/>
        <v>16544</v>
      </c>
      <c r="G2898" s="48">
        <f t="shared" si="307"/>
        <v>16544</v>
      </c>
      <c r="H2898" s="21" t="s">
        <v>372</v>
      </c>
      <c r="I2898" s="21" t="s">
        <v>4121</v>
      </c>
      <c r="J2898" s="21">
        <v>1</v>
      </c>
      <c r="K2898" s="21">
        <v>1</v>
      </c>
      <c r="L2898" s="21">
        <f t="shared" si="308"/>
        <v>0</v>
      </c>
      <c r="M2898" s="21" t="s">
        <v>4883</v>
      </c>
      <c r="N2898" s="30">
        <v>45933</v>
      </c>
      <c r="O2898" s="48">
        <v>24277.5</v>
      </c>
      <c r="P2898" s="21" t="s">
        <v>30</v>
      </c>
      <c r="Q2898" s="21" t="s">
        <v>2070</v>
      </c>
      <c r="R2898" s="21" t="s">
        <v>847</v>
      </c>
      <c r="S2898" s="3">
        <v>-20</v>
      </c>
      <c r="T2898" s="37"/>
      <c r="U2898" s="21" t="s">
        <v>320</v>
      </c>
      <c r="V2898" s="21" t="str">
        <f>VLOOKUP(P2898,'Customer List'!B:C,2,)</f>
        <v>Delhi</v>
      </c>
      <c r="W2898" s="38"/>
      <c r="X2898" s="30">
        <f>IF(OR(R2898 = "PRIYANKA MADAM", R2898 = "DEEPAK", R2898 = "PORTER"),N2898,"")</f>
        <v>45933</v>
      </c>
      <c r="Y2898" s="21">
        <f t="shared" si="309"/>
        <v>0</v>
      </c>
      <c r="Z2898" s="21" t="str">
        <f t="shared" si="310"/>
        <v>Friday</v>
      </c>
      <c r="AA2898" s="21" t="str">
        <f t="shared" si="311"/>
        <v>Friday</v>
      </c>
      <c r="AB2898" s="21" t="str">
        <f>VLOOKUP(U2898,'Currency Sheet'!A:C,3,)</f>
        <v>DOLLAR</v>
      </c>
      <c r="AC2898" s="42" t="str">
        <f>VLOOKUP(P2898,'Customer List'!B:D,3,)</f>
        <v>Local</v>
      </c>
    </row>
    <row r="2899" spans="1:29" x14ac:dyDescent="0.25">
      <c r="A2899" s="21">
        <v>2897</v>
      </c>
      <c r="B2899" s="21" t="s">
        <v>3687</v>
      </c>
      <c r="C2899" s="30">
        <v>45923</v>
      </c>
      <c r="D2899" s="30">
        <v>45924</v>
      </c>
      <c r="E2899" s="47">
        <v>374</v>
      </c>
      <c r="F2899" s="47">
        <f t="shared" si="306"/>
        <v>32912</v>
      </c>
      <c r="G2899" s="48">
        <f t="shared" si="307"/>
        <v>32912</v>
      </c>
      <c r="H2899" s="21" t="s">
        <v>3690</v>
      </c>
      <c r="I2899" s="21" t="s">
        <v>4218</v>
      </c>
      <c r="J2899" s="21">
        <v>1</v>
      </c>
      <c r="K2899" s="21">
        <v>1</v>
      </c>
      <c r="L2899" s="21">
        <f t="shared" si="308"/>
        <v>0</v>
      </c>
      <c r="M2899" s="21" t="s">
        <v>4920</v>
      </c>
      <c r="N2899" s="30">
        <v>45927</v>
      </c>
      <c r="O2899" s="48">
        <v>45632.97</v>
      </c>
      <c r="P2899" s="21" t="s">
        <v>276</v>
      </c>
      <c r="Q2899" s="21">
        <v>58156228815</v>
      </c>
      <c r="R2899" s="21" t="s">
        <v>40</v>
      </c>
      <c r="S2899" s="3">
        <v>-20</v>
      </c>
      <c r="T2899" s="37"/>
      <c r="U2899" s="21" t="s">
        <v>320</v>
      </c>
      <c r="V2899" s="21" t="str">
        <f>VLOOKUP(P2899,'Customer List'!B:C,2,)</f>
        <v>Pune</v>
      </c>
      <c r="W2899" s="38"/>
      <c r="X2899" s="30">
        <v>45929</v>
      </c>
      <c r="Y2899" s="21">
        <f t="shared" si="309"/>
        <v>2</v>
      </c>
      <c r="Z2899" s="21" t="str">
        <f t="shared" si="310"/>
        <v>Saturday</v>
      </c>
      <c r="AA2899" s="21" t="str">
        <f t="shared" si="311"/>
        <v>Monday</v>
      </c>
      <c r="AB2899" s="21" t="str">
        <f>VLOOKUP(U2899,'Currency Sheet'!A:C,3,)</f>
        <v>DOLLAR</v>
      </c>
      <c r="AC2899" s="42" t="str">
        <f>VLOOKUP(P2899,'Customer List'!B:D,3,)</f>
        <v>OutStation</v>
      </c>
    </row>
    <row r="2900" spans="1:29" x14ac:dyDescent="0.25">
      <c r="A2900" s="21">
        <v>2898</v>
      </c>
      <c r="B2900" s="21" t="s">
        <v>3687</v>
      </c>
      <c r="C2900" s="30">
        <v>45923</v>
      </c>
      <c r="D2900" s="30">
        <v>45924</v>
      </c>
      <c r="E2900" s="47">
        <v>153</v>
      </c>
      <c r="F2900" s="47">
        <f t="shared" si="306"/>
        <v>13464</v>
      </c>
      <c r="G2900" s="48">
        <f t="shared" si="307"/>
        <v>13464</v>
      </c>
      <c r="H2900" s="21" t="s">
        <v>3691</v>
      </c>
      <c r="I2900" s="21" t="s">
        <v>4219</v>
      </c>
      <c r="J2900" s="21">
        <v>1</v>
      </c>
      <c r="K2900" s="21">
        <v>1</v>
      </c>
      <c r="L2900" s="21">
        <f t="shared" si="308"/>
        <v>0</v>
      </c>
      <c r="M2900" s="21" t="s">
        <v>4927</v>
      </c>
      <c r="N2900" s="30">
        <v>45938</v>
      </c>
      <c r="O2900" s="48">
        <v>23257.8</v>
      </c>
      <c r="P2900" s="21" t="s">
        <v>254</v>
      </c>
      <c r="Q2900" s="21" t="s">
        <v>636</v>
      </c>
      <c r="R2900" s="21" t="s">
        <v>847</v>
      </c>
      <c r="S2900" s="3">
        <v>-20</v>
      </c>
      <c r="T2900" s="37"/>
      <c r="U2900" s="21" t="s">
        <v>320</v>
      </c>
      <c r="V2900" s="21" t="str">
        <f>VLOOKUP(P2900,'Customer List'!B:C,2,)</f>
        <v>Delhi</v>
      </c>
      <c r="W2900" s="38"/>
      <c r="X2900" s="30">
        <f t="shared" ref="X2900:X2905" si="312">IF(OR(R2900 = "PRIYANKA MADAM", R2900 = "DEEPAK", R2900 = "PORTER"),N2900,"")</f>
        <v>45938</v>
      </c>
      <c r="Y2900" s="21">
        <f t="shared" si="309"/>
        <v>0</v>
      </c>
      <c r="Z2900" s="21" t="str">
        <f t="shared" si="310"/>
        <v>Wednesday</v>
      </c>
      <c r="AA2900" s="21" t="str">
        <f t="shared" si="311"/>
        <v>Wednesday</v>
      </c>
      <c r="AB2900" s="21" t="str">
        <f>VLOOKUP(U2900,'Currency Sheet'!A:C,3,)</f>
        <v>DOLLAR</v>
      </c>
      <c r="AC2900" s="42" t="str">
        <f>VLOOKUP(P2900,'Customer List'!B:D,3,)</f>
        <v>Local</v>
      </c>
    </row>
    <row r="2901" spans="1:29" x14ac:dyDescent="0.25">
      <c r="A2901" s="21">
        <v>2899</v>
      </c>
      <c r="B2901" s="21" t="s">
        <v>3687</v>
      </c>
      <c r="C2901" s="30">
        <v>45923</v>
      </c>
      <c r="D2901" s="30">
        <v>45924</v>
      </c>
      <c r="E2901" s="47">
        <v>153</v>
      </c>
      <c r="F2901" s="47">
        <f t="shared" si="306"/>
        <v>13464</v>
      </c>
      <c r="G2901" s="48">
        <f t="shared" si="307"/>
        <v>13464</v>
      </c>
      <c r="H2901" s="21" t="s">
        <v>3692</v>
      </c>
      <c r="I2901" s="21" t="s">
        <v>4220</v>
      </c>
      <c r="J2901" s="21">
        <v>1</v>
      </c>
      <c r="K2901" s="21">
        <v>1</v>
      </c>
      <c r="L2901" s="21">
        <f t="shared" si="308"/>
        <v>0</v>
      </c>
      <c r="M2901" s="21" t="s">
        <v>4927</v>
      </c>
      <c r="N2901" s="30">
        <v>45938</v>
      </c>
      <c r="O2901" s="48">
        <v>23257.8</v>
      </c>
      <c r="P2901" s="21" t="s">
        <v>254</v>
      </c>
      <c r="Q2901" s="21" t="s">
        <v>636</v>
      </c>
      <c r="R2901" s="21" t="s">
        <v>847</v>
      </c>
      <c r="S2901" s="3">
        <v>-20</v>
      </c>
      <c r="T2901" s="37"/>
      <c r="U2901" s="21" t="s">
        <v>320</v>
      </c>
      <c r="V2901" s="21" t="str">
        <f>VLOOKUP(P2901,'Customer List'!B:C,2,)</f>
        <v>Delhi</v>
      </c>
      <c r="W2901" s="38"/>
      <c r="X2901" s="30">
        <f t="shared" si="312"/>
        <v>45938</v>
      </c>
      <c r="Y2901" s="21">
        <f t="shared" si="309"/>
        <v>0</v>
      </c>
      <c r="Z2901" s="21" t="str">
        <f t="shared" si="310"/>
        <v>Wednesday</v>
      </c>
      <c r="AA2901" s="21" t="str">
        <f t="shared" si="311"/>
        <v>Wednesday</v>
      </c>
      <c r="AB2901" s="21" t="str">
        <f>VLOOKUP(U2901,'Currency Sheet'!A:C,3,)</f>
        <v>DOLLAR</v>
      </c>
      <c r="AC2901" s="42" t="str">
        <f>VLOOKUP(P2901,'Customer List'!B:D,3,)</f>
        <v>Local</v>
      </c>
    </row>
    <row r="2902" spans="1:29" x14ac:dyDescent="0.25">
      <c r="A2902" s="21">
        <v>2900</v>
      </c>
      <c r="B2902" s="21" t="s">
        <v>3687</v>
      </c>
      <c r="C2902" s="30">
        <v>45923</v>
      </c>
      <c r="D2902" s="30">
        <v>45924</v>
      </c>
      <c r="E2902" s="47">
        <v>374</v>
      </c>
      <c r="F2902" s="47">
        <f t="shared" si="306"/>
        <v>32912</v>
      </c>
      <c r="G2902" s="48">
        <f t="shared" si="307"/>
        <v>32912</v>
      </c>
      <c r="H2902" s="21" t="s">
        <v>3693</v>
      </c>
      <c r="I2902" s="21" t="s">
        <v>4221</v>
      </c>
      <c r="J2902" s="21">
        <v>1</v>
      </c>
      <c r="K2902" s="21">
        <v>1</v>
      </c>
      <c r="L2902" s="21">
        <f t="shared" si="308"/>
        <v>0</v>
      </c>
      <c r="M2902" s="21" t="s">
        <v>4927</v>
      </c>
      <c r="N2902" s="30">
        <v>45938</v>
      </c>
      <c r="O2902" s="48">
        <v>56710.8</v>
      </c>
      <c r="P2902" s="21" t="s">
        <v>254</v>
      </c>
      <c r="Q2902" s="21" t="s">
        <v>636</v>
      </c>
      <c r="R2902" s="21" t="s">
        <v>847</v>
      </c>
      <c r="S2902" s="3">
        <v>-20</v>
      </c>
      <c r="T2902" s="37"/>
      <c r="U2902" s="21" t="s">
        <v>320</v>
      </c>
      <c r="V2902" s="21" t="str">
        <f>VLOOKUP(P2902,'Customer List'!B:C,2,)</f>
        <v>Delhi</v>
      </c>
      <c r="W2902" s="38"/>
      <c r="X2902" s="30">
        <f t="shared" si="312"/>
        <v>45938</v>
      </c>
      <c r="Y2902" s="21">
        <f t="shared" si="309"/>
        <v>0</v>
      </c>
      <c r="Z2902" s="21" t="str">
        <f t="shared" si="310"/>
        <v>Wednesday</v>
      </c>
      <c r="AA2902" s="21" t="str">
        <f t="shared" si="311"/>
        <v>Wednesday</v>
      </c>
      <c r="AB2902" s="21" t="str">
        <f>VLOOKUP(U2902,'Currency Sheet'!A:C,3,)</f>
        <v>DOLLAR</v>
      </c>
      <c r="AC2902" s="42" t="str">
        <f>VLOOKUP(P2902,'Customer List'!B:D,3,)</f>
        <v>Local</v>
      </c>
    </row>
    <row r="2903" spans="1:29" x14ac:dyDescent="0.25">
      <c r="A2903" s="21">
        <v>2901</v>
      </c>
      <c r="B2903" s="21" t="s">
        <v>3687</v>
      </c>
      <c r="C2903" s="30">
        <v>45923</v>
      </c>
      <c r="D2903" s="30">
        <v>45924</v>
      </c>
      <c r="E2903" s="47">
        <v>188</v>
      </c>
      <c r="F2903" s="47">
        <f t="shared" si="306"/>
        <v>16544</v>
      </c>
      <c r="G2903" s="48">
        <f t="shared" si="307"/>
        <v>16544</v>
      </c>
      <c r="H2903" s="21" t="s">
        <v>372</v>
      </c>
      <c r="I2903" s="21" t="s">
        <v>4121</v>
      </c>
      <c r="J2903" s="21">
        <v>1</v>
      </c>
      <c r="K2903" s="21">
        <v>1</v>
      </c>
      <c r="L2903" s="21">
        <f t="shared" si="308"/>
        <v>0</v>
      </c>
      <c r="M2903" s="21" t="s">
        <v>3714</v>
      </c>
      <c r="N2903" s="30">
        <v>45926</v>
      </c>
      <c r="O2903" s="48">
        <v>24277.25</v>
      </c>
      <c r="P2903" s="21" t="s">
        <v>30</v>
      </c>
      <c r="Q2903" s="21" t="s">
        <v>2070</v>
      </c>
      <c r="R2903" s="21" t="s">
        <v>637</v>
      </c>
      <c r="S2903" s="3">
        <v>-20</v>
      </c>
      <c r="T2903" s="37"/>
      <c r="U2903" s="21" t="s">
        <v>320</v>
      </c>
      <c r="V2903" s="21" t="str">
        <f>VLOOKUP(P2903,'Customer List'!B:C,2,)</f>
        <v>Delhi</v>
      </c>
      <c r="W2903" s="38"/>
      <c r="X2903" s="30">
        <f t="shared" si="312"/>
        <v>45926</v>
      </c>
      <c r="Y2903" s="21">
        <f t="shared" si="309"/>
        <v>0</v>
      </c>
      <c r="Z2903" s="21" t="str">
        <f t="shared" si="310"/>
        <v>Friday</v>
      </c>
      <c r="AA2903" s="21" t="str">
        <f t="shared" si="311"/>
        <v>Friday</v>
      </c>
      <c r="AB2903" s="21" t="str">
        <f>VLOOKUP(U2903,'Currency Sheet'!A:C,3,)</f>
        <v>DOLLAR</v>
      </c>
      <c r="AC2903" s="42" t="str">
        <f>VLOOKUP(P2903,'Customer List'!B:D,3,)</f>
        <v>Local</v>
      </c>
    </row>
    <row r="2904" spans="1:29" x14ac:dyDescent="0.25">
      <c r="A2904" s="21">
        <v>2902</v>
      </c>
      <c r="B2904" s="21" t="s">
        <v>3687</v>
      </c>
      <c r="C2904" s="30">
        <v>45923</v>
      </c>
      <c r="D2904" s="30">
        <v>45924</v>
      </c>
      <c r="E2904" s="47">
        <v>201</v>
      </c>
      <c r="F2904" s="47">
        <f t="shared" si="306"/>
        <v>17688</v>
      </c>
      <c r="G2904" s="48">
        <f t="shared" si="307"/>
        <v>17688</v>
      </c>
      <c r="H2904" s="21" t="s">
        <v>751</v>
      </c>
      <c r="I2904" s="21" t="s">
        <v>4125</v>
      </c>
      <c r="J2904" s="21">
        <v>1</v>
      </c>
      <c r="K2904" s="21">
        <v>1</v>
      </c>
      <c r="L2904" s="21">
        <f t="shared" si="308"/>
        <v>0</v>
      </c>
      <c r="M2904" s="21" t="s">
        <v>3714</v>
      </c>
      <c r="N2904" s="30">
        <v>45926</v>
      </c>
      <c r="O2904" s="48">
        <v>25901.75</v>
      </c>
      <c r="P2904" s="21" t="s">
        <v>30</v>
      </c>
      <c r="Q2904" s="21" t="s">
        <v>2070</v>
      </c>
      <c r="R2904" s="21" t="s">
        <v>637</v>
      </c>
      <c r="S2904" s="3">
        <v>-20</v>
      </c>
      <c r="T2904" s="37"/>
      <c r="U2904" s="21" t="s">
        <v>320</v>
      </c>
      <c r="V2904" s="21" t="str">
        <f>VLOOKUP(P2904,'Customer List'!B:C,2,)</f>
        <v>Delhi</v>
      </c>
      <c r="W2904" s="38"/>
      <c r="X2904" s="30">
        <f t="shared" si="312"/>
        <v>45926</v>
      </c>
      <c r="Y2904" s="21">
        <f t="shared" si="309"/>
        <v>0</v>
      </c>
      <c r="Z2904" s="21" t="str">
        <f t="shared" si="310"/>
        <v>Friday</v>
      </c>
      <c r="AA2904" s="21" t="str">
        <f t="shared" si="311"/>
        <v>Friday</v>
      </c>
      <c r="AB2904" s="21" t="str">
        <f>VLOOKUP(U2904,'Currency Sheet'!A:C,3,)</f>
        <v>DOLLAR</v>
      </c>
      <c r="AC2904" s="42" t="str">
        <f>VLOOKUP(P2904,'Customer List'!B:D,3,)</f>
        <v>Local</v>
      </c>
    </row>
    <row r="2905" spans="1:29" x14ac:dyDescent="0.25">
      <c r="A2905" s="21">
        <v>2903</v>
      </c>
      <c r="B2905" s="21" t="s">
        <v>3687</v>
      </c>
      <c r="C2905" s="30">
        <v>45923</v>
      </c>
      <c r="D2905" s="30">
        <v>45924</v>
      </c>
      <c r="E2905" s="47">
        <v>201</v>
      </c>
      <c r="F2905" s="47">
        <f t="shared" si="306"/>
        <v>17688</v>
      </c>
      <c r="G2905" s="48">
        <f t="shared" si="307"/>
        <v>17688</v>
      </c>
      <c r="H2905" s="21" t="s">
        <v>754</v>
      </c>
      <c r="I2905" s="21" t="s">
        <v>4126</v>
      </c>
      <c r="J2905" s="21">
        <v>1</v>
      </c>
      <c r="K2905" s="21">
        <v>1</v>
      </c>
      <c r="L2905" s="21">
        <f t="shared" si="308"/>
        <v>0</v>
      </c>
      <c r="M2905" s="21" t="s">
        <v>3714</v>
      </c>
      <c r="N2905" s="30">
        <v>45926</v>
      </c>
      <c r="O2905" s="48">
        <v>25901.75</v>
      </c>
      <c r="P2905" s="21" t="s">
        <v>30</v>
      </c>
      <c r="Q2905" s="21" t="s">
        <v>2070</v>
      </c>
      <c r="R2905" s="21" t="s">
        <v>637</v>
      </c>
      <c r="S2905" s="3">
        <v>-20</v>
      </c>
      <c r="T2905" s="37"/>
      <c r="U2905" s="21" t="s">
        <v>320</v>
      </c>
      <c r="V2905" s="21" t="str">
        <f>VLOOKUP(P2905,'Customer List'!B:C,2,)</f>
        <v>Delhi</v>
      </c>
      <c r="W2905" s="38"/>
      <c r="X2905" s="30">
        <f t="shared" si="312"/>
        <v>45926</v>
      </c>
      <c r="Y2905" s="21">
        <f t="shared" si="309"/>
        <v>0</v>
      </c>
      <c r="Z2905" s="21" t="str">
        <f t="shared" si="310"/>
        <v>Friday</v>
      </c>
      <c r="AA2905" s="21" t="str">
        <f t="shared" si="311"/>
        <v>Friday</v>
      </c>
      <c r="AB2905" s="21" t="str">
        <f>VLOOKUP(U2905,'Currency Sheet'!A:C,3,)</f>
        <v>DOLLAR</v>
      </c>
      <c r="AC2905" s="42" t="str">
        <f>VLOOKUP(P2905,'Customer List'!B:D,3,)</f>
        <v>Local</v>
      </c>
    </row>
    <row r="2906" spans="1:29" x14ac:dyDescent="0.25">
      <c r="A2906" s="21">
        <v>2904</v>
      </c>
      <c r="B2906" s="21" t="s">
        <v>3687</v>
      </c>
      <c r="C2906" s="30">
        <v>45923</v>
      </c>
      <c r="D2906" s="30">
        <v>45924</v>
      </c>
      <c r="E2906" s="47">
        <v>1761</v>
      </c>
      <c r="F2906" s="47">
        <f t="shared" si="306"/>
        <v>154968</v>
      </c>
      <c r="G2906" s="48">
        <f t="shared" si="307"/>
        <v>154968</v>
      </c>
      <c r="H2906" s="21" t="s">
        <v>3694</v>
      </c>
      <c r="I2906" s="21" t="s">
        <v>4222</v>
      </c>
      <c r="J2906" s="21">
        <v>1</v>
      </c>
      <c r="K2906" s="21">
        <v>1</v>
      </c>
      <c r="L2906" s="21">
        <f t="shared" si="308"/>
        <v>0</v>
      </c>
      <c r="M2906" s="21" t="s">
        <v>4894</v>
      </c>
      <c r="N2906" s="30">
        <v>45936</v>
      </c>
      <c r="O2906" s="48">
        <v>210337.6</v>
      </c>
      <c r="P2906" s="21" t="s">
        <v>617</v>
      </c>
      <c r="Q2906" s="21">
        <v>58156534575</v>
      </c>
      <c r="R2906" s="21" t="s">
        <v>40</v>
      </c>
      <c r="S2906" s="3">
        <v>-80</v>
      </c>
      <c r="T2906" s="37"/>
      <c r="U2906" s="21" t="s">
        <v>320</v>
      </c>
      <c r="V2906" s="21" t="str">
        <f>VLOOKUP(P2906,'Customer List'!B:C,2,)</f>
        <v>Bhuvneshwar</v>
      </c>
      <c r="W2906" s="38"/>
      <c r="X2906" s="30">
        <v>45938</v>
      </c>
      <c r="Y2906" s="21">
        <f t="shared" si="309"/>
        <v>2</v>
      </c>
      <c r="Z2906" s="21" t="str">
        <f t="shared" si="310"/>
        <v>Monday</v>
      </c>
      <c r="AA2906" s="21" t="str">
        <f t="shared" si="311"/>
        <v>Wednesday</v>
      </c>
      <c r="AB2906" s="21" t="str">
        <f>VLOOKUP(U2906,'Currency Sheet'!A:C,3,)</f>
        <v>DOLLAR</v>
      </c>
      <c r="AC2906" s="42" t="str">
        <f>VLOOKUP(P2906,'Customer List'!B:D,3,)</f>
        <v>OutStation</v>
      </c>
    </row>
    <row r="2907" spans="1:29" x14ac:dyDescent="0.25">
      <c r="A2907" s="21">
        <v>2905</v>
      </c>
      <c r="B2907" s="21" t="s">
        <v>3687</v>
      </c>
      <c r="C2907" s="30">
        <v>45923</v>
      </c>
      <c r="D2907" s="30">
        <v>45924</v>
      </c>
      <c r="E2907" s="47">
        <v>334.75</v>
      </c>
      <c r="F2907" s="47">
        <f t="shared" si="306"/>
        <v>29458</v>
      </c>
      <c r="G2907" s="48">
        <f t="shared" si="307"/>
        <v>29458</v>
      </c>
      <c r="H2907" s="21" t="s">
        <v>3695</v>
      </c>
      <c r="I2907" s="21" t="s">
        <v>4223</v>
      </c>
      <c r="J2907" s="21">
        <v>1</v>
      </c>
      <c r="K2907" s="21">
        <v>1</v>
      </c>
      <c r="L2907" s="21">
        <f t="shared" si="308"/>
        <v>0</v>
      </c>
      <c r="M2907" s="21" t="s">
        <v>4894</v>
      </c>
      <c r="N2907" s="30">
        <v>45936</v>
      </c>
      <c r="O2907" s="48">
        <v>39960.800000000003</v>
      </c>
      <c r="P2907" s="21" t="s">
        <v>617</v>
      </c>
      <c r="Q2907" s="21">
        <v>58156534575</v>
      </c>
      <c r="R2907" s="21" t="s">
        <v>40</v>
      </c>
      <c r="S2907" s="3">
        <v>-80</v>
      </c>
      <c r="T2907" s="37"/>
      <c r="U2907" s="21" t="s">
        <v>320</v>
      </c>
      <c r="V2907" s="21" t="str">
        <f>VLOOKUP(P2907,'Customer List'!B:C,2,)</f>
        <v>Bhuvneshwar</v>
      </c>
      <c r="W2907" s="38"/>
      <c r="X2907" s="30">
        <v>45938</v>
      </c>
      <c r="Y2907" s="21">
        <f t="shared" si="309"/>
        <v>2</v>
      </c>
      <c r="Z2907" s="21" t="str">
        <f t="shared" si="310"/>
        <v>Monday</v>
      </c>
      <c r="AA2907" s="21" t="str">
        <f t="shared" si="311"/>
        <v>Wednesday</v>
      </c>
      <c r="AB2907" s="21" t="str">
        <f>VLOOKUP(U2907,'Currency Sheet'!A:C,3,)</f>
        <v>DOLLAR</v>
      </c>
      <c r="AC2907" s="42" t="str">
        <f>VLOOKUP(P2907,'Customer List'!B:D,3,)</f>
        <v>OutStation</v>
      </c>
    </row>
    <row r="2908" spans="1:29" x14ac:dyDescent="0.25">
      <c r="A2908" s="21">
        <v>2906</v>
      </c>
      <c r="B2908" s="21" t="s">
        <v>3687</v>
      </c>
      <c r="C2908" s="30">
        <v>45923</v>
      </c>
      <c r="D2908" s="30">
        <v>45924</v>
      </c>
      <c r="E2908" s="47">
        <v>1606</v>
      </c>
      <c r="F2908" s="47">
        <f t="shared" si="306"/>
        <v>141328</v>
      </c>
      <c r="G2908" s="48">
        <f t="shared" si="307"/>
        <v>141328</v>
      </c>
      <c r="H2908" s="21" t="s">
        <v>3696</v>
      </c>
      <c r="I2908" s="21" t="s">
        <v>4224</v>
      </c>
      <c r="J2908" s="21">
        <v>1</v>
      </c>
      <c r="K2908" s="21">
        <v>1</v>
      </c>
      <c r="L2908" s="21">
        <f t="shared" si="308"/>
        <v>0</v>
      </c>
      <c r="M2908" s="21" t="s">
        <v>4894</v>
      </c>
      <c r="N2908" s="30">
        <v>45936</v>
      </c>
      <c r="O2908" s="48">
        <v>210337.6</v>
      </c>
      <c r="P2908" s="21" t="s">
        <v>617</v>
      </c>
      <c r="Q2908" s="21">
        <v>58156534575</v>
      </c>
      <c r="R2908" s="21" t="s">
        <v>40</v>
      </c>
      <c r="S2908" s="3">
        <v>-80</v>
      </c>
      <c r="T2908" s="37"/>
      <c r="U2908" s="21" t="s">
        <v>320</v>
      </c>
      <c r="V2908" s="21" t="str">
        <f>VLOOKUP(P2908,'Customer List'!B:C,2,)</f>
        <v>Bhuvneshwar</v>
      </c>
      <c r="W2908" s="38"/>
      <c r="X2908" s="30">
        <v>45938</v>
      </c>
      <c r="Y2908" s="21">
        <f t="shared" si="309"/>
        <v>2</v>
      </c>
      <c r="Z2908" s="21" t="str">
        <f t="shared" si="310"/>
        <v>Monday</v>
      </c>
      <c r="AA2908" s="21" t="str">
        <f t="shared" si="311"/>
        <v>Wednesday</v>
      </c>
      <c r="AB2908" s="21" t="str">
        <f>VLOOKUP(U2908,'Currency Sheet'!A:C,3,)</f>
        <v>DOLLAR</v>
      </c>
      <c r="AC2908" s="42" t="str">
        <f>VLOOKUP(P2908,'Customer List'!B:D,3,)</f>
        <v>OutStation</v>
      </c>
    </row>
    <row r="2909" spans="1:29" x14ac:dyDescent="0.25">
      <c r="A2909" s="21">
        <v>2907</v>
      </c>
      <c r="B2909" s="21" t="s">
        <v>3687</v>
      </c>
      <c r="C2909" s="30">
        <v>45923</v>
      </c>
      <c r="D2909" s="30">
        <v>45924</v>
      </c>
      <c r="E2909" s="47">
        <v>1761</v>
      </c>
      <c r="F2909" s="47">
        <f t="shared" si="306"/>
        <v>154968</v>
      </c>
      <c r="G2909" s="48">
        <f t="shared" si="307"/>
        <v>154968</v>
      </c>
      <c r="H2909" s="21" t="s">
        <v>3697</v>
      </c>
      <c r="I2909" s="21" t="s">
        <v>4225</v>
      </c>
      <c r="J2909" s="21">
        <v>1</v>
      </c>
      <c r="K2909" s="21">
        <v>1</v>
      </c>
      <c r="L2909" s="21">
        <f t="shared" si="308"/>
        <v>0</v>
      </c>
      <c r="M2909" s="21" t="s">
        <v>4894</v>
      </c>
      <c r="N2909" s="30">
        <v>45936</v>
      </c>
      <c r="O2909" s="48">
        <v>210337.6</v>
      </c>
      <c r="P2909" s="21" t="s">
        <v>617</v>
      </c>
      <c r="Q2909" s="21">
        <v>58156534575</v>
      </c>
      <c r="R2909" s="21" t="s">
        <v>40</v>
      </c>
      <c r="S2909" s="3">
        <v>-80</v>
      </c>
      <c r="T2909" s="37"/>
      <c r="U2909" s="21" t="s">
        <v>320</v>
      </c>
      <c r="V2909" s="21" t="str">
        <f>VLOOKUP(P2909,'Customer List'!B:C,2,)</f>
        <v>Bhuvneshwar</v>
      </c>
      <c r="W2909" s="38"/>
      <c r="X2909" s="30">
        <v>45938</v>
      </c>
      <c r="Y2909" s="21">
        <f t="shared" si="309"/>
        <v>2</v>
      </c>
      <c r="Z2909" s="21" t="str">
        <f t="shared" si="310"/>
        <v>Monday</v>
      </c>
      <c r="AA2909" s="21" t="str">
        <f t="shared" si="311"/>
        <v>Wednesday</v>
      </c>
      <c r="AB2909" s="21" t="str">
        <f>VLOOKUP(U2909,'Currency Sheet'!A:C,3,)</f>
        <v>DOLLAR</v>
      </c>
      <c r="AC2909" s="42" t="str">
        <f>VLOOKUP(P2909,'Customer List'!B:D,3,)</f>
        <v>OutStation</v>
      </c>
    </row>
    <row r="2910" spans="1:29" x14ac:dyDescent="0.25">
      <c r="A2910" s="21">
        <v>2908</v>
      </c>
      <c r="B2910" s="21" t="s">
        <v>3687</v>
      </c>
      <c r="C2910" s="30">
        <v>45923</v>
      </c>
      <c r="D2910" s="30">
        <v>45924</v>
      </c>
      <c r="E2910" s="47">
        <v>55</v>
      </c>
      <c r="F2910" s="47">
        <f t="shared" si="306"/>
        <v>4840</v>
      </c>
      <c r="G2910" s="48">
        <f t="shared" si="307"/>
        <v>4840</v>
      </c>
      <c r="H2910" s="21" t="s">
        <v>3698</v>
      </c>
      <c r="I2910" s="21" t="s">
        <v>4226</v>
      </c>
      <c r="J2910" s="21">
        <v>1</v>
      </c>
      <c r="K2910" s="21">
        <v>1</v>
      </c>
      <c r="L2910" s="21">
        <f t="shared" si="308"/>
        <v>0</v>
      </c>
      <c r="M2910" s="21" t="s">
        <v>4866</v>
      </c>
      <c r="N2910" s="30">
        <v>45927</v>
      </c>
      <c r="O2910" s="48">
        <v>8190</v>
      </c>
      <c r="P2910" s="21" t="s">
        <v>621</v>
      </c>
      <c r="Q2910" s="21">
        <v>58156227076</v>
      </c>
      <c r="R2910" s="21" t="s">
        <v>40</v>
      </c>
      <c r="S2910" s="3">
        <v>-80</v>
      </c>
      <c r="T2910" s="37"/>
      <c r="U2910" s="21" t="s">
        <v>320</v>
      </c>
      <c r="V2910" s="21" t="str">
        <f>VLOOKUP(P2910,'Customer List'!B:C,2,)</f>
        <v>Hyderabad</v>
      </c>
      <c r="W2910" s="38"/>
      <c r="X2910" s="30">
        <v>45929</v>
      </c>
      <c r="Y2910" s="21">
        <f t="shared" si="309"/>
        <v>2</v>
      </c>
      <c r="Z2910" s="21" t="str">
        <f t="shared" si="310"/>
        <v>Saturday</v>
      </c>
      <c r="AA2910" s="21" t="str">
        <f t="shared" si="311"/>
        <v>Monday</v>
      </c>
      <c r="AB2910" s="21" t="str">
        <f>VLOOKUP(U2910,'Currency Sheet'!A:C,3,)</f>
        <v>DOLLAR</v>
      </c>
      <c r="AC2910" s="42" t="str">
        <f>VLOOKUP(P2910,'Customer List'!B:D,3,)</f>
        <v>OutStation</v>
      </c>
    </row>
    <row r="2911" spans="1:29" x14ac:dyDescent="0.25">
      <c r="A2911" s="21">
        <v>2909</v>
      </c>
      <c r="B2911" s="21" t="s">
        <v>3687</v>
      </c>
      <c r="C2911" s="30">
        <v>45923</v>
      </c>
      <c r="D2911" s="30">
        <v>45924</v>
      </c>
      <c r="E2911" s="47">
        <v>55</v>
      </c>
      <c r="F2911" s="47">
        <f t="shared" si="306"/>
        <v>4840</v>
      </c>
      <c r="G2911" s="48">
        <f t="shared" si="307"/>
        <v>4840</v>
      </c>
      <c r="H2911" s="21" t="s">
        <v>3699</v>
      </c>
      <c r="I2911" s="21" t="s">
        <v>4227</v>
      </c>
      <c r="J2911" s="21">
        <v>1</v>
      </c>
      <c r="K2911" s="21">
        <v>1</v>
      </c>
      <c r="L2911" s="21">
        <f t="shared" si="308"/>
        <v>0</v>
      </c>
      <c r="M2911" s="21" t="s">
        <v>4866</v>
      </c>
      <c r="N2911" s="30">
        <v>45927</v>
      </c>
      <c r="O2911" s="48">
        <v>8190</v>
      </c>
      <c r="P2911" s="21" t="s">
        <v>621</v>
      </c>
      <c r="Q2911" s="21">
        <v>58156227076</v>
      </c>
      <c r="R2911" s="21" t="s">
        <v>40</v>
      </c>
      <c r="S2911" s="3">
        <v>-80</v>
      </c>
      <c r="T2911" s="37"/>
      <c r="U2911" s="21" t="s">
        <v>320</v>
      </c>
      <c r="V2911" s="21" t="str">
        <f>VLOOKUP(P2911,'Customer List'!B:C,2,)</f>
        <v>Hyderabad</v>
      </c>
      <c r="W2911" s="38"/>
      <c r="X2911" s="30">
        <v>45929</v>
      </c>
      <c r="Y2911" s="21">
        <f t="shared" si="309"/>
        <v>2</v>
      </c>
      <c r="Z2911" s="21" t="str">
        <f t="shared" si="310"/>
        <v>Saturday</v>
      </c>
      <c r="AA2911" s="21" t="str">
        <f t="shared" si="311"/>
        <v>Monday</v>
      </c>
      <c r="AB2911" s="21" t="str">
        <f>VLOOKUP(U2911,'Currency Sheet'!A:C,3,)</f>
        <v>DOLLAR</v>
      </c>
      <c r="AC2911" s="42" t="str">
        <f>VLOOKUP(P2911,'Customer List'!B:D,3,)</f>
        <v>OutStation</v>
      </c>
    </row>
    <row r="2912" spans="1:29" x14ac:dyDescent="0.25">
      <c r="A2912" s="21">
        <v>2910</v>
      </c>
      <c r="B2912" s="21" t="s">
        <v>3687</v>
      </c>
      <c r="C2912" s="30">
        <v>45923</v>
      </c>
      <c r="D2912" s="30">
        <v>45924</v>
      </c>
      <c r="E2912" s="47">
        <v>237</v>
      </c>
      <c r="F2912" s="47">
        <f t="shared" si="306"/>
        <v>20856</v>
      </c>
      <c r="G2912" s="48">
        <f t="shared" si="307"/>
        <v>20856</v>
      </c>
      <c r="H2912" s="21" t="s">
        <v>321</v>
      </c>
      <c r="I2912" s="21" t="s">
        <v>4130</v>
      </c>
      <c r="J2912" s="21">
        <v>1</v>
      </c>
      <c r="K2912" s="21">
        <v>1</v>
      </c>
      <c r="L2912" s="21">
        <f t="shared" si="308"/>
        <v>0</v>
      </c>
      <c r="M2912" s="21" t="s">
        <v>4883</v>
      </c>
      <c r="N2912" s="30">
        <v>45933</v>
      </c>
      <c r="O2912" s="48">
        <v>30504.5</v>
      </c>
      <c r="P2912" s="21" t="s">
        <v>30</v>
      </c>
      <c r="Q2912" s="21" t="s">
        <v>2070</v>
      </c>
      <c r="R2912" s="21" t="s">
        <v>847</v>
      </c>
      <c r="S2912" s="3">
        <v>4</v>
      </c>
      <c r="T2912" s="37"/>
      <c r="U2912" s="21" t="s">
        <v>320</v>
      </c>
      <c r="V2912" s="21" t="str">
        <f>VLOOKUP(P2912,'Customer List'!B:C,2,)</f>
        <v>Delhi</v>
      </c>
      <c r="W2912" s="38"/>
      <c r="X2912" s="30">
        <f>IF(OR(R2912 = "PRIYANKA MADAM", R2912 = "DEEPAK", R2912 = "PORTER"),N2912,"")</f>
        <v>45933</v>
      </c>
      <c r="Y2912" s="21">
        <f t="shared" si="309"/>
        <v>0</v>
      </c>
      <c r="Z2912" s="21" t="str">
        <f t="shared" si="310"/>
        <v>Friday</v>
      </c>
      <c r="AA2912" s="21" t="str">
        <f t="shared" si="311"/>
        <v>Friday</v>
      </c>
      <c r="AB2912" s="21" t="str">
        <f>VLOOKUP(U2912,'Currency Sheet'!A:C,3,)</f>
        <v>DOLLAR</v>
      </c>
      <c r="AC2912" s="42" t="str">
        <f>VLOOKUP(P2912,'Customer List'!B:D,3,)</f>
        <v>Local</v>
      </c>
    </row>
    <row r="2913" spans="1:29" x14ac:dyDescent="0.25">
      <c r="A2913" s="21">
        <v>2911</v>
      </c>
      <c r="B2913" s="21" t="s">
        <v>3687</v>
      </c>
      <c r="C2913" s="30">
        <v>45923</v>
      </c>
      <c r="D2913" s="30">
        <v>45924</v>
      </c>
      <c r="E2913" s="47">
        <v>237</v>
      </c>
      <c r="F2913" s="47">
        <f t="shared" si="306"/>
        <v>20856</v>
      </c>
      <c r="G2913" s="48">
        <f t="shared" si="307"/>
        <v>20856</v>
      </c>
      <c r="H2913" s="21" t="s">
        <v>3576</v>
      </c>
      <c r="I2913" s="21" t="s">
        <v>4204</v>
      </c>
      <c r="J2913" s="21">
        <v>1</v>
      </c>
      <c r="K2913" s="21">
        <v>1</v>
      </c>
      <c r="L2913" s="21">
        <f t="shared" si="308"/>
        <v>0</v>
      </c>
      <c r="M2913" s="21" t="s">
        <v>4883</v>
      </c>
      <c r="N2913" s="30">
        <v>45933</v>
      </c>
      <c r="O2913" s="48">
        <v>30504.5</v>
      </c>
      <c r="P2913" s="21" t="s">
        <v>30</v>
      </c>
      <c r="Q2913" s="21" t="s">
        <v>2070</v>
      </c>
      <c r="R2913" s="21" t="s">
        <v>847</v>
      </c>
      <c r="S2913" s="3">
        <v>4</v>
      </c>
      <c r="T2913" s="37"/>
      <c r="U2913" s="21" t="s">
        <v>320</v>
      </c>
      <c r="V2913" s="21" t="str">
        <f>VLOOKUP(P2913,'Customer List'!B:C,2,)</f>
        <v>Delhi</v>
      </c>
      <c r="W2913" s="38"/>
      <c r="X2913" s="30">
        <f>IF(OR(R2913 = "PRIYANKA MADAM", R2913 = "DEEPAK", R2913 = "PORTER"),N2913,"")</f>
        <v>45933</v>
      </c>
      <c r="Y2913" s="21">
        <f t="shared" si="309"/>
        <v>0</v>
      </c>
      <c r="Z2913" s="21" t="str">
        <f t="shared" si="310"/>
        <v>Friday</v>
      </c>
      <c r="AA2913" s="21" t="str">
        <f t="shared" si="311"/>
        <v>Friday</v>
      </c>
      <c r="AB2913" s="21" t="str">
        <f>VLOOKUP(U2913,'Currency Sheet'!A:C,3,)</f>
        <v>DOLLAR</v>
      </c>
      <c r="AC2913" s="42" t="str">
        <f>VLOOKUP(P2913,'Customer List'!B:D,3,)</f>
        <v>Local</v>
      </c>
    </row>
    <row r="2914" spans="1:29" x14ac:dyDescent="0.25">
      <c r="A2914" s="21">
        <v>2912</v>
      </c>
      <c r="B2914" s="21" t="s">
        <v>3700</v>
      </c>
      <c r="C2914" s="30">
        <v>45917</v>
      </c>
      <c r="D2914" s="30">
        <v>45924</v>
      </c>
      <c r="E2914" s="47">
        <v>16000</v>
      </c>
      <c r="F2914" s="47">
        <f t="shared" si="306"/>
        <v>16000</v>
      </c>
      <c r="G2914" s="48">
        <f t="shared" si="307"/>
        <v>48000</v>
      </c>
      <c r="H2914" s="21" t="s">
        <v>2682</v>
      </c>
      <c r="I2914" s="21" t="s">
        <v>2683</v>
      </c>
      <c r="J2914" s="21">
        <v>3</v>
      </c>
      <c r="K2914" s="21"/>
      <c r="L2914" s="21">
        <f t="shared" si="308"/>
        <v>3</v>
      </c>
      <c r="M2914" s="21"/>
      <c r="N2914" s="30"/>
      <c r="O2914" s="48"/>
      <c r="P2914" s="21" t="s">
        <v>1145</v>
      </c>
      <c r="Q2914" s="21"/>
      <c r="R2914" s="21"/>
      <c r="S2914" s="3">
        <v>-20</v>
      </c>
      <c r="T2914" s="37"/>
      <c r="U2914" s="21" t="s">
        <v>2083</v>
      </c>
      <c r="V2914" s="21" t="str">
        <f>VLOOKUP(P2914,'Customer List'!B:C,2,)</f>
        <v>STOCK</v>
      </c>
      <c r="W2914" s="38" t="s">
        <v>1145</v>
      </c>
      <c r="X2914" s="30" t="str">
        <f>IF(OR(R2914 = "PRIYANKA MADAM", R2914 = "DEEPAK", R2914 = "PORTER"),N2914,"")</f>
        <v/>
      </c>
      <c r="Y2914" s="21" t="str">
        <f t="shared" si="309"/>
        <v/>
      </c>
      <c r="Z2914" s="21" t="str">
        <f t="shared" si="310"/>
        <v/>
      </c>
      <c r="AA2914" s="21" t="str">
        <f t="shared" si="311"/>
        <v/>
      </c>
      <c r="AB2914" s="21" t="str">
        <f>VLOOKUP(U2914,'Currency Sheet'!A:C,3,)</f>
        <v>INR</v>
      </c>
      <c r="AC2914" s="42" t="str">
        <f>VLOOKUP(P2914,'Customer List'!B:D,3,)</f>
        <v>STOCK</v>
      </c>
    </row>
    <row r="2915" spans="1:29" x14ac:dyDescent="0.25">
      <c r="A2915" s="21">
        <v>2913</v>
      </c>
      <c r="B2915" s="21" t="s">
        <v>3700</v>
      </c>
      <c r="C2915" s="30">
        <v>45917</v>
      </c>
      <c r="D2915" s="30">
        <v>45924</v>
      </c>
      <c r="E2915" s="47">
        <v>16000</v>
      </c>
      <c r="F2915" s="47">
        <f t="shared" si="306"/>
        <v>16000</v>
      </c>
      <c r="G2915" s="48">
        <f t="shared" si="307"/>
        <v>64000</v>
      </c>
      <c r="H2915" s="21" t="s">
        <v>2682</v>
      </c>
      <c r="I2915" s="21" t="s">
        <v>2683</v>
      </c>
      <c r="J2915" s="21">
        <v>4</v>
      </c>
      <c r="K2915" s="21">
        <v>4</v>
      </c>
      <c r="L2915" s="21">
        <f t="shared" si="308"/>
        <v>0</v>
      </c>
      <c r="M2915" s="21" t="s">
        <v>5681</v>
      </c>
      <c r="N2915" s="30">
        <v>45964</v>
      </c>
      <c r="O2915" s="48">
        <v>0</v>
      </c>
      <c r="P2915" s="21" t="s">
        <v>1144</v>
      </c>
      <c r="Q2915" s="21" t="s">
        <v>2070</v>
      </c>
      <c r="R2915" s="21" t="s">
        <v>637</v>
      </c>
      <c r="S2915" s="3">
        <v>-20</v>
      </c>
      <c r="T2915" s="37"/>
      <c r="U2915" s="21" t="s">
        <v>2083</v>
      </c>
      <c r="V2915" s="21" t="str">
        <f>VLOOKUP(P2915,'Customer List'!B:C,2,)</f>
        <v>DELHI</v>
      </c>
      <c r="W2915" s="38"/>
      <c r="X2915" s="30">
        <f>IF(OR(R2915 = "PRIYANKA MADAM", R2915 = "DEEPAK", R2915 = "PORTER"),N2915,"")</f>
        <v>45964</v>
      </c>
      <c r="Y2915" s="21">
        <f t="shared" si="309"/>
        <v>0</v>
      </c>
      <c r="Z2915" s="21" t="str">
        <f t="shared" si="310"/>
        <v>Monday</v>
      </c>
      <c r="AA2915" s="21" t="str">
        <f t="shared" si="311"/>
        <v>Monday</v>
      </c>
      <c r="AB2915" s="21" t="str">
        <f>VLOOKUP(U2915,'Currency Sheet'!A:C,3,)</f>
        <v>INR</v>
      </c>
      <c r="AC2915" s="42" t="str">
        <f>VLOOKUP(P2915,'Customer List'!B:D,3,)</f>
        <v>Local</v>
      </c>
    </row>
    <row r="2916" spans="1:29" x14ac:dyDescent="0.25">
      <c r="A2916" s="21">
        <v>2914</v>
      </c>
      <c r="B2916" s="21" t="s">
        <v>5639</v>
      </c>
      <c r="C2916" s="30">
        <v>45920</v>
      </c>
      <c r="D2916" s="30">
        <v>45924</v>
      </c>
      <c r="E2916" s="47">
        <v>4788.415</v>
      </c>
      <c r="F2916" s="47">
        <f t="shared" si="306"/>
        <v>4788.415</v>
      </c>
      <c r="G2916" s="48">
        <f t="shared" si="307"/>
        <v>9576.83</v>
      </c>
      <c r="H2916" s="21">
        <v>805615</v>
      </c>
      <c r="I2916" s="21"/>
      <c r="J2916" s="21">
        <v>2</v>
      </c>
      <c r="K2916" s="21"/>
      <c r="L2916" s="21">
        <f t="shared" si="308"/>
        <v>2</v>
      </c>
      <c r="M2916" s="21"/>
      <c r="N2916" s="30"/>
      <c r="O2916" s="48"/>
      <c r="P2916" s="21" t="s">
        <v>1145</v>
      </c>
      <c r="Q2916" s="54"/>
      <c r="R2916" s="21"/>
      <c r="S2916" s="3" t="s">
        <v>299</v>
      </c>
      <c r="T2916" s="37"/>
      <c r="U2916" s="21" t="s">
        <v>5298</v>
      </c>
      <c r="V2916" s="21" t="str">
        <f>VLOOKUP(P2916,'Customer List'!B:C,2,)</f>
        <v>STOCK</v>
      </c>
      <c r="W2916" s="38" t="s">
        <v>1145</v>
      </c>
      <c r="X2916" s="30" t="str">
        <f>IF(OR(R6220 = "PRIYANKA MADAM", R6220 = "DEEPAK"), N6220, "")</f>
        <v/>
      </c>
      <c r="Y2916" s="21" t="str">
        <f t="shared" si="309"/>
        <v/>
      </c>
      <c r="Z2916" s="21" t="str">
        <f t="shared" si="310"/>
        <v/>
      </c>
      <c r="AA2916" s="21" t="str">
        <f t="shared" si="311"/>
        <v/>
      </c>
      <c r="AB2916" s="21" t="str">
        <f>VLOOKUP(U2916,'Currency Sheet'!A:C,3,)</f>
        <v>INR</v>
      </c>
      <c r="AC2916" s="42" t="str">
        <f>VLOOKUP(P2916,'Customer List'!B:D,3,)</f>
        <v>STOCK</v>
      </c>
    </row>
    <row r="2917" spans="1:29" x14ac:dyDescent="0.25">
      <c r="A2917" s="21">
        <v>2915</v>
      </c>
      <c r="B2917" s="21" t="s">
        <v>5639</v>
      </c>
      <c r="C2917" s="30">
        <v>45920</v>
      </c>
      <c r="D2917" s="30">
        <v>45924</v>
      </c>
      <c r="E2917" s="47">
        <v>3033.75</v>
      </c>
      <c r="F2917" s="47">
        <f t="shared" si="306"/>
        <v>3033.75</v>
      </c>
      <c r="G2917" s="48">
        <f t="shared" si="307"/>
        <v>12135</v>
      </c>
      <c r="H2917" s="21">
        <v>4064112</v>
      </c>
      <c r="I2917" s="21"/>
      <c r="J2917" s="21">
        <v>4</v>
      </c>
      <c r="K2917" s="21"/>
      <c r="L2917" s="21">
        <f t="shared" si="308"/>
        <v>4</v>
      </c>
      <c r="M2917" s="21"/>
      <c r="N2917" s="30"/>
      <c r="O2917" s="48"/>
      <c r="P2917" s="21" t="s">
        <v>1145</v>
      </c>
      <c r="Q2917" s="54"/>
      <c r="R2917" s="21"/>
      <c r="S2917" s="3">
        <v>4</v>
      </c>
      <c r="T2917" s="37"/>
      <c r="U2917" s="21" t="s">
        <v>5298</v>
      </c>
      <c r="V2917" s="21" t="str">
        <f>VLOOKUP(P2917,'Customer List'!B:C,2,)</f>
        <v>STOCK</v>
      </c>
      <c r="W2917" s="38" t="s">
        <v>1145</v>
      </c>
      <c r="X2917" s="30" t="str">
        <f>IF(OR(R6221 = "PRIYANKA MADAM", R6221 = "DEEPAK"), N6221, "")</f>
        <v/>
      </c>
      <c r="Y2917" s="21" t="str">
        <f t="shared" si="309"/>
        <v/>
      </c>
      <c r="Z2917" s="21" t="str">
        <f t="shared" si="310"/>
        <v/>
      </c>
      <c r="AA2917" s="21" t="str">
        <f t="shared" si="311"/>
        <v/>
      </c>
      <c r="AB2917" s="21" t="str">
        <f>VLOOKUP(U2917,'Currency Sheet'!A:C,3,)</f>
        <v>INR</v>
      </c>
      <c r="AC2917" s="42" t="str">
        <f>VLOOKUP(P2917,'Customer List'!B:D,3,)</f>
        <v>STOCK</v>
      </c>
    </row>
    <row r="2918" spans="1:29" x14ac:dyDescent="0.25">
      <c r="A2918" s="21">
        <v>2916</v>
      </c>
      <c r="B2918" s="21" t="s">
        <v>5639</v>
      </c>
      <c r="C2918" s="30">
        <v>45920</v>
      </c>
      <c r="D2918" s="30">
        <v>45924</v>
      </c>
      <c r="E2918" s="47">
        <v>6840</v>
      </c>
      <c r="F2918" s="47">
        <f t="shared" si="306"/>
        <v>6840</v>
      </c>
      <c r="G2918" s="48">
        <f t="shared" si="307"/>
        <v>20520</v>
      </c>
      <c r="H2918" s="21" t="s">
        <v>5527</v>
      </c>
      <c r="I2918" s="21"/>
      <c r="J2918" s="21">
        <v>3</v>
      </c>
      <c r="K2918" s="21"/>
      <c r="L2918" s="21">
        <f t="shared" si="308"/>
        <v>3</v>
      </c>
      <c r="M2918" s="21"/>
      <c r="N2918" s="30"/>
      <c r="O2918" s="48"/>
      <c r="P2918" s="21" t="s">
        <v>1145</v>
      </c>
      <c r="Q2918" s="54"/>
      <c r="R2918" s="21"/>
      <c r="S2918" s="3" t="s">
        <v>299</v>
      </c>
      <c r="T2918" s="37"/>
      <c r="U2918" s="21" t="s">
        <v>5298</v>
      </c>
      <c r="V2918" s="21" t="str">
        <f>VLOOKUP(P2918,'Customer List'!B:C,2,)</f>
        <v>STOCK</v>
      </c>
      <c r="W2918" s="38" t="s">
        <v>1145</v>
      </c>
      <c r="X2918" s="30" t="str">
        <f>IF(OR(R6222 = "PRIYANKA MADAM", R6222 = "DEEPAK"), N6222, "")</f>
        <v/>
      </c>
      <c r="Y2918" s="21" t="str">
        <f t="shared" si="309"/>
        <v/>
      </c>
      <c r="Z2918" s="21" t="str">
        <f t="shared" si="310"/>
        <v/>
      </c>
      <c r="AA2918" s="21" t="str">
        <f t="shared" si="311"/>
        <v/>
      </c>
      <c r="AB2918" s="21" t="str">
        <f>VLOOKUP(U2918,'Currency Sheet'!A:C,3,)</f>
        <v>INR</v>
      </c>
      <c r="AC2918" s="42" t="str">
        <f>VLOOKUP(P2918,'Customer List'!B:D,3,)</f>
        <v>STOCK</v>
      </c>
    </row>
    <row r="2919" spans="1:29" x14ac:dyDescent="0.25">
      <c r="A2919" s="21">
        <v>2917</v>
      </c>
      <c r="B2919" s="21" t="s">
        <v>5639</v>
      </c>
      <c r="C2919" s="30">
        <v>45920</v>
      </c>
      <c r="D2919" s="30">
        <v>45924</v>
      </c>
      <c r="E2919" s="47">
        <v>6840</v>
      </c>
      <c r="F2919" s="47">
        <f t="shared" si="306"/>
        <v>6840</v>
      </c>
      <c r="G2919" s="48">
        <f t="shared" si="307"/>
        <v>6840</v>
      </c>
      <c r="H2919" s="21" t="s">
        <v>5527</v>
      </c>
      <c r="I2919" s="21"/>
      <c r="J2919" s="21">
        <v>1</v>
      </c>
      <c r="K2919" s="21">
        <v>1</v>
      </c>
      <c r="L2919" s="21">
        <f t="shared" si="308"/>
        <v>0</v>
      </c>
      <c r="M2919" s="21" t="s">
        <v>5641</v>
      </c>
      <c r="N2919" s="30">
        <v>45946</v>
      </c>
      <c r="O2919" s="48">
        <v>0</v>
      </c>
      <c r="P2919" s="21" t="s">
        <v>30</v>
      </c>
      <c r="Q2919" s="54" t="s">
        <v>2070</v>
      </c>
      <c r="R2919" s="21" t="s">
        <v>637</v>
      </c>
      <c r="S2919" s="3" t="s">
        <v>299</v>
      </c>
      <c r="T2919" s="37"/>
      <c r="U2919" s="21" t="s">
        <v>5298</v>
      </c>
      <c r="V2919" s="21" t="str">
        <f>VLOOKUP(P2919,'Customer List'!B:C,2,)</f>
        <v>Delhi</v>
      </c>
      <c r="W2919" s="38"/>
      <c r="X2919" s="30" t="str">
        <f>IF(OR(R6223 = "PRIYANKA MADAM", R6223 = "DEEPAK"), N6223, "")</f>
        <v/>
      </c>
      <c r="Y2919" s="21" t="str">
        <f t="shared" si="309"/>
        <v/>
      </c>
      <c r="Z2919" s="21" t="str">
        <f t="shared" si="310"/>
        <v>Thursday</v>
      </c>
      <c r="AA2919" s="21" t="str">
        <f t="shared" si="311"/>
        <v/>
      </c>
      <c r="AB2919" s="21" t="str">
        <f>VLOOKUP(U2919,'Currency Sheet'!A:C,3,)</f>
        <v>INR</v>
      </c>
      <c r="AC2919" s="42" t="str">
        <f>VLOOKUP(P2919,'Customer List'!B:D,3,)</f>
        <v>Local</v>
      </c>
    </row>
    <row r="2920" spans="1:29" x14ac:dyDescent="0.25">
      <c r="A2920" s="21">
        <v>2918</v>
      </c>
      <c r="B2920" s="21" t="s">
        <v>5640</v>
      </c>
      <c r="C2920" s="30">
        <v>45920</v>
      </c>
      <c r="D2920" s="30">
        <v>45924</v>
      </c>
      <c r="E2920" s="47">
        <v>6516</v>
      </c>
      <c r="F2920" s="47">
        <f t="shared" si="306"/>
        <v>6516</v>
      </c>
      <c r="G2920" s="48">
        <f t="shared" si="307"/>
        <v>26064</v>
      </c>
      <c r="H2920" s="21">
        <v>16006925</v>
      </c>
      <c r="I2920" s="21"/>
      <c r="J2920" s="21">
        <v>4</v>
      </c>
      <c r="K2920" s="21"/>
      <c r="L2920" s="21">
        <f t="shared" si="308"/>
        <v>4</v>
      </c>
      <c r="M2920" s="21"/>
      <c r="N2920" s="30"/>
      <c r="O2920" s="48"/>
      <c r="P2920" s="21" t="s">
        <v>1145</v>
      </c>
      <c r="Q2920" s="54"/>
      <c r="R2920" s="21"/>
      <c r="S2920" s="3">
        <v>4</v>
      </c>
      <c r="T2920" s="37"/>
      <c r="U2920" s="21" t="s">
        <v>5298</v>
      </c>
      <c r="V2920" s="21" t="str">
        <f>VLOOKUP(P2920,'Customer List'!B:C,2,)</f>
        <v>STOCK</v>
      </c>
      <c r="W2920" s="38" t="s">
        <v>1145</v>
      </c>
      <c r="X2920" s="30" t="str">
        <f>IF(OR(R6224 = "PRIYANKA MADAM", R6224 = "DEEPAK"), N6224, "")</f>
        <v/>
      </c>
      <c r="Y2920" s="21" t="str">
        <f t="shared" si="309"/>
        <v/>
      </c>
      <c r="Z2920" s="21" t="str">
        <f t="shared" si="310"/>
        <v/>
      </c>
      <c r="AA2920" s="21" t="str">
        <f t="shared" si="311"/>
        <v/>
      </c>
      <c r="AB2920" s="21" t="str">
        <f>VLOOKUP(U2920,'Currency Sheet'!A:C,3,)</f>
        <v>INR</v>
      </c>
      <c r="AC2920" s="42" t="str">
        <f>VLOOKUP(P2920,'Customer List'!B:D,3,)</f>
        <v>STOCK</v>
      </c>
    </row>
    <row r="2921" spans="1:29" x14ac:dyDescent="0.25">
      <c r="A2921" s="21">
        <v>2919</v>
      </c>
      <c r="B2921" s="21">
        <v>921769</v>
      </c>
      <c r="C2921" s="30">
        <v>45919</v>
      </c>
      <c r="D2921" s="30">
        <v>45925</v>
      </c>
      <c r="E2921" s="47">
        <v>463.25</v>
      </c>
      <c r="F2921" s="47">
        <f t="shared" si="306"/>
        <v>40766</v>
      </c>
      <c r="G2921" s="48">
        <f t="shared" si="307"/>
        <v>40766</v>
      </c>
      <c r="H2921" s="21" t="s">
        <v>3709</v>
      </c>
      <c r="I2921" s="21" t="s">
        <v>4228</v>
      </c>
      <c r="J2921" s="21">
        <v>1</v>
      </c>
      <c r="K2921" s="21">
        <v>1</v>
      </c>
      <c r="L2921" s="21">
        <f t="shared" si="308"/>
        <v>0</v>
      </c>
      <c r="M2921" s="21" t="s">
        <v>4936</v>
      </c>
      <c r="N2921" s="30">
        <v>45927</v>
      </c>
      <c r="O2921" s="48">
        <v>51502.5</v>
      </c>
      <c r="P2921" s="21" t="s">
        <v>3560</v>
      </c>
      <c r="Q2921" s="21">
        <v>58156233936</v>
      </c>
      <c r="R2921" s="21" t="s">
        <v>40</v>
      </c>
      <c r="S2921" s="3">
        <v>4</v>
      </c>
      <c r="T2921" s="37"/>
      <c r="U2921" s="21" t="s">
        <v>3587</v>
      </c>
      <c r="V2921" s="21" t="str">
        <f>VLOOKUP(P2921,'Customer List'!B:C,2,)</f>
        <v>JAIPUR</v>
      </c>
      <c r="W2921" s="38"/>
      <c r="X2921" s="30">
        <v>45929</v>
      </c>
      <c r="Y2921" s="21">
        <f t="shared" si="309"/>
        <v>2</v>
      </c>
      <c r="Z2921" s="21" t="str">
        <f t="shared" si="310"/>
        <v>Saturday</v>
      </c>
      <c r="AA2921" s="21" t="str">
        <f t="shared" si="311"/>
        <v>Monday</v>
      </c>
      <c r="AB2921" s="21" t="str">
        <f>VLOOKUP(U2921,'Currency Sheet'!A:C,3,)</f>
        <v>DOLLAR</v>
      </c>
      <c r="AC2921" s="42" t="str">
        <f>VLOOKUP(P2921,'Customer List'!B:D,3,)</f>
        <v>OutStation</v>
      </c>
    </row>
    <row r="2922" spans="1:29" x14ac:dyDescent="0.25">
      <c r="A2922" s="21">
        <v>2920</v>
      </c>
      <c r="B2922" s="21" t="s">
        <v>3724</v>
      </c>
      <c r="C2922" s="30">
        <v>45923</v>
      </c>
      <c r="D2922" s="30">
        <v>45925</v>
      </c>
      <c r="E2922" s="47">
        <v>15540</v>
      </c>
      <c r="F2922" s="47">
        <f t="shared" si="306"/>
        <v>15540</v>
      </c>
      <c r="G2922" s="48">
        <f t="shared" si="307"/>
        <v>31080</v>
      </c>
      <c r="H2922" s="21" t="s">
        <v>2347</v>
      </c>
      <c r="I2922" s="21" t="s">
        <v>4715</v>
      </c>
      <c r="J2922" s="21">
        <v>2</v>
      </c>
      <c r="K2922" s="21">
        <v>2</v>
      </c>
      <c r="L2922" s="21">
        <f t="shared" si="308"/>
        <v>0</v>
      </c>
      <c r="M2922" s="21" t="s">
        <v>4876</v>
      </c>
      <c r="N2922" s="30">
        <v>45937</v>
      </c>
      <c r="O2922" s="48">
        <v>37740</v>
      </c>
      <c r="P2922" s="21" t="s">
        <v>288</v>
      </c>
      <c r="Q2922" s="21">
        <v>58156567033</v>
      </c>
      <c r="R2922" s="21" t="s">
        <v>40</v>
      </c>
      <c r="S2922" s="3">
        <v>-20</v>
      </c>
      <c r="T2922" s="37"/>
      <c r="U2922" s="21" t="s">
        <v>2348</v>
      </c>
      <c r="V2922" s="21" t="str">
        <f>VLOOKUP(P2922,'Customer List'!B:C,2,)</f>
        <v>Banglore</v>
      </c>
      <c r="W2922" s="38"/>
      <c r="X2922" s="30">
        <v>45938</v>
      </c>
      <c r="Y2922" s="21">
        <f t="shared" si="309"/>
        <v>1</v>
      </c>
      <c r="Z2922" s="21" t="str">
        <f t="shared" si="310"/>
        <v>Tuesday</v>
      </c>
      <c r="AA2922" s="21" t="str">
        <f t="shared" si="311"/>
        <v>Wednesday</v>
      </c>
      <c r="AB2922" s="21" t="str">
        <f>VLOOKUP(U2922,'Currency Sheet'!A:C,3,)</f>
        <v>INR</v>
      </c>
      <c r="AC2922" s="42" t="str">
        <f>VLOOKUP(P2922,'Customer List'!B:D,3,)</f>
        <v>OutStation</v>
      </c>
    </row>
    <row r="2923" spans="1:29" x14ac:dyDescent="0.25">
      <c r="A2923" s="21">
        <v>2921</v>
      </c>
      <c r="B2923" s="21" t="s">
        <v>3719</v>
      </c>
      <c r="C2923" s="30">
        <v>45919</v>
      </c>
      <c r="D2923" s="30">
        <v>45926</v>
      </c>
      <c r="E2923" s="47">
        <v>73.5</v>
      </c>
      <c r="F2923" s="47">
        <f t="shared" si="306"/>
        <v>6468</v>
      </c>
      <c r="G2923" s="48">
        <f t="shared" si="307"/>
        <v>6468</v>
      </c>
      <c r="H2923" s="21">
        <v>100219</v>
      </c>
      <c r="I2923" s="21" t="s">
        <v>4229</v>
      </c>
      <c r="J2923" s="21">
        <v>1</v>
      </c>
      <c r="K2923" s="21">
        <v>1</v>
      </c>
      <c r="L2923" s="21">
        <f t="shared" si="308"/>
        <v>0</v>
      </c>
      <c r="M2923" s="21" t="s">
        <v>4931</v>
      </c>
      <c r="N2923" s="30">
        <v>45927</v>
      </c>
      <c r="O2923" s="48">
        <v>10578.75</v>
      </c>
      <c r="P2923" s="21" t="s">
        <v>165</v>
      </c>
      <c r="Q2923" s="21">
        <v>58156229353</v>
      </c>
      <c r="R2923" s="21" t="s">
        <v>40</v>
      </c>
      <c r="S2923" s="3">
        <v>4</v>
      </c>
      <c r="T2923" s="37"/>
      <c r="U2923" s="21" t="s">
        <v>18</v>
      </c>
      <c r="V2923" s="21" t="str">
        <f>VLOOKUP(P2923,'Customer List'!B:C,2,)</f>
        <v>Lucknow</v>
      </c>
      <c r="W2923" s="38"/>
      <c r="X2923" s="30">
        <v>45929</v>
      </c>
      <c r="Y2923" s="21">
        <f t="shared" si="309"/>
        <v>2</v>
      </c>
      <c r="Z2923" s="21" t="str">
        <f t="shared" si="310"/>
        <v>Saturday</v>
      </c>
      <c r="AA2923" s="21" t="str">
        <f t="shared" si="311"/>
        <v>Monday</v>
      </c>
      <c r="AB2923" s="21" t="str">
        <f>VLOOKUP(U2923,'Currency Sheet'!A:C,3,)</f>
        <v>DOLLAR</v>
      </c>
      <c r="AC2923" s="42" t="str">
        <f>VLOOKUP(P2923,'Customer List'!B:D,3,)</f>
        <v>OutStation</v>
      </c>
    </row>
    <row r="2924" spans="1:29" x14ac:dyDescent="0.25">
      <c r="A2924" s="21">
        <v>2922</v>
      </c>
      <c r="B2924" s="21" t="s">
        <v>3719</v>
      </c>
      <c r="C2924" s="30">
        <v>45919</v>
      </c>
      <c r="D2924" s="30">
        <v>45926</v>
      </c>
      <c r="E2924" s="47">
        <v>150.5</v>
      </c>
      <c r="F2924" s="47">
        <f t="shared" si="306"/>
        <v>13244</v>
      </c>
      <c r="G2924" s="48">
        <f t="shared" si="307"/>
        <v>13244</v>
      </c>
      <c r="H2924" s="21">
        <v>100536</v>
      </c>
      <c r="I2924" s="21" t="s">
        <v>4230</v>
      </c>
      <c r="J2924" s="21">
        <v>1</v>
      </c>
      <c r="K2924" s="21">
        <v>1</v>
      </c>
      <c r="L2924" s="21">
        <f t="shared" si="308"/>
        <v>0</v>
      </c>
      <c r="M2924" s="21" t="s">
        <v>4923</v>
      </c>
      <c r="N2924" s="30">
        <v>45927</v>
      </c>
      <c r="O2924" s="48">
        <v>23327.5</v>
      </c>
      <c r="P2924" s="21" t="s">
        <v>618</v>
      </c>
      <c r="Q2924" s="21">
        <v>58156229110</v>
      </c>
      <c r="R2924" s="21" t="s">
        <v>40</v>
      </c>
      <c r="S2924" s="3">
        <v>4</v>
      </c>
      <c r="T2924" s="37"/>
      <c r="U2924" s="21" t="s">
        <v>18</v>
      </c>
      <c r="V2924" s="21" t="str">
        <f>VLOOKUP(P2924,'Customer List'!B:C,2,)</f>
        <v>Kerala</v>
      </c>
      <c r="W2924" s="38"/>
      <c r="X2924" s="30">
        <v>45929</v>
      </c>
      <c r="Y2924" s="21">
        <f t="shared" si="309"/>
        <v>2</v>
      </c>
      <c r="Z2924" s="21" t="str">
        <f t="shared" si="310"/>
        <v>Saturday</v>
      </c>
      <c r="AA2924" s="21" t="str">
        <f t="shared" si="311"/>
        <v>Monday</v>
      </c>
      <c r="AB2924" s="21" t="str">
        <f>VLOOKUP(U2924,'Currency Sheet'!A:C,3,)</f>
        <v>DOLLAR</v>
      </c>
      <c r="AC2924" s="42" t="str">
        <f>VLOOKUP(P2924,'Customer List'!B:D,3,)</f>
        <v>OutStation</v>
      </c>
    </row>
    <row r="2925" spans="1:29" x14ac:dyDescent="0.25">
      <c r="A2925" s="21">
        <v>2923</v>
      </c>
      <c r="B2925" s="21" t="s">
        <v>3719</v>
      </c>
      <c r="C2925" s="30">
        <v>45919</v>
      </c>
      <c r="D2925" s="30">
        <v>45926</v>
      </c>
      <c r="E2925" s="47">
        <v>138.6</v>
      </c>
      <c r="F2925" s="47">
        <f t="shared" si="306"/>
        <v>12196.8</v>
      </c>
      <c r="G2925" s="48">
        <f t="shared" si="307"/>
        <v>24393.599999999999</v>
      </c>
      <c r="H2925" s="21">
        <v>100722</v>
      </c>
      <c r="I2925" s="21" t="s">
        <v>4231</v>
      </c>
      <c r="J2925" s="21">
        <v>2</v>
      </c>
      <c r="K2925" s="21">
        <v>2</v>
      </c>
      <c r="L2925" s="21">
        <f t="shared" si="308"/>
        <v>0</v>
      </c>
      <c r="M2925" s="21" t="s">
        <v>4933</v>
      </c>
      <c r="N2925" s="30">
        <v>45927</v>
      </c>
      <c r="O2925" s="48">
        <v>36828</v>
      </c>
      <c r="P2925" s="21" t="s">
        <v>2045</v>
      </c>
      <c r="Q2925" s="21">
        <v>58156227345</v>
      </c>
      <c r="R2925" s="21" t="s">
        <v>40</v>
      </c>
      <c r="S2925" s="3">
        <v>4</v>
      </c>
      <c r="T2925" s="37"/>
      <c r="U2925" s="21" t="s">
        <v>18</v>
      </c>
      <c r="V2925" s="21" t="str">
        <f>VLOOKUP(P2925,'Customer List'!B:C,2,)</f>
        <v>Hyderabad</v>
      </c>
      <c r="W2925" s="38"/>
      <c r="X2925" s="30">
        <v>45929</v>
      </c>
      <c r="Y2925" s="21">
        <f t="shared" si="309"/>
        <v>2</v>
      </c>
      <c r="Z2925" s="21" t="str">
        <f t="shared" si="310"/>
        <v>Saturday</v>
      </c>
      <c r="AA2925" s="21" t="str">
        <f t="shared" si="311"/>
        <v>Monday</v>
      </c>
      <c r="AB2925" s="21" t="str">
        <f>VLOOKUP(U2925,'Currency Sheet'!A:C,3,)</f>
        <v>DOLLAR</v>
      </c>
      <c r="AC2925" s="42" t="str">
        <f>VLOOKUP(P2925,'Customer List'!B:D,3,)</f>
        <v>OutStation</v>
      </c>
    </row>
    <row r="2926" spans="1:29" x14ac:dyDescent="0.25">
      <c r="A2926" s="21">
        <v>2924</v>
      </c>
      <c r="B2926" s="21" t="s">
        <v>3719</v>
      </c>
      <c r="C2926" s="30">
        <v>45919</v>
      </c>
      <c r="D2926" s="30">
        <v>45926</v>
      </c>
      <c r="E2926" s="47">
        <v>23.1</v>
      </c>
      <c r="F2926" s="47">
        <f t="shared" si="306"/>
        <v>2032.8000000000002</v>
      </c>
      <c r="G2926" s="48">
        <f t="shared" si="307"/>
        <v>2032.8000000000002</v>
      </c>
      <c r="H2926" s="21">
        <v>103011</v>
      </c>
      <c r="I2926" s="21" t="s">
        <v>4232</v>
      </c>
      <c r="J2926" s="21">
        <v>1</v>
      </c>
      <c r="K2926" s="21">
        <v>1</v>
      </c>
      <c r="L2926" s="21">
        <f t="shared" si="308"/>
        <v>0</v>
      </c>
      <c r="M2926" s="21" t="s">
        <v>4852</v>
      </c>
      <c r="N2926" s="30">
        <v>45936</v>
      </c>
      <c r="O2926" s="48">
        <v>3324.75</v>
      </c>
      <c r="P2926" s="21" t="s">
        <v>228</v>
      </c>
      <c r="Q2926" s="21">
        <v>58156536115</v>
      </c>
      <c r="R2926" s="21" t="s">
        <v>40</v>
      </c>
      <c r="S2926" s="3">
        <v>4</v>
      </c>
      <c r="T2926" s="37"/>
      <c r="U2926" s="21" t="s">
        <v>18</v>
      </c>
      <c r="V2926" s="21" t="str">
        <f>VLOOKUP(P2926,'Customer List'!B:C,2,)</f>
        <v>Kolkata</v>
      </c>
      <c r="W2926" s="38"/>
      <c r="X2926" s="30">
        <v>45937</v>
      </c>
      <c r="Y2926" s="21">
        <f t="shared" si="309"/>
        <v>1</v>
      </c>
      <c r="Z2926" s="21" t="str">
        <f t="shared" si="310"/>
        <v>Monday</v>
      </c>
      <c r="AA2926" s="21" t="str">
        <f t="shared" si="311"/>
        <v>Tuesday</v>
      </c>
      <c r="AB2926" s="21" t="str">
        <f>VLOOKUP(U2926,'Currency Sheet'!A:C,3,)</f>
        <v>DOLLAR</v>
      </c>
      <c r="AC2926" s="42" t="str">
        <f>VLOOKUP(P2926,'Customer List'!B:D,3,)</f>
        <v>OutStation</v>
      </c>
    </row>
    <row r="2927" spans="1:29" x14ac:dyDescent="0.25">
      <c r="A2927" s="21">
        <v>2925</v>
      </c>
      <c r="B2927" s="21" t="s">
        <v>3719</v>
      </c>
      <c r="C2927" s="30">
        <v>45919</v>
      </c>
      <c r="D2927" s="30">
        <v>45926</v>
      </c>
      <c r="E2927" s="47">
        <v>30.1</v>
      </c>
      <c r="F2927" s="47">
        <f t="shared" si="306"/>
        <v>2648.8</v>
      </c>
      <c r="G2927" s="48">
        <f t="shared" si="307"/>
        <v>2648.8</v>
      </c>
      <c r="H2927" s="21">
        <v>123109</v>
      </c>
      <c r="I2927" s="21" t="s">
        <v>4044</v>
      </c>
      <c r="J2927" s="21">
        <v>1</v>
      </c>
      <c r="K2927" s="21">
        <v>1</v>
      </c>
      <c r="L2927" s="21">
        <f t="shared" si="308"/>
        <v>0</v>
      </c>
      <c r="M2927" s="21" t="s">
        <v>4867</v>
      </c>
      <c r="N2927" s="30">
        <v>45927</v>
      </c>
      <c r="O2927" s="48">
        <v>4515</v>
      </c>
      <c r="P2927" s="21" t="s">
        <v>621</v>
      </c>
      <c r="Q2927" s="21">
        <v>58156227076</v>
      </c>
      <c r="R2927" s="21" t="s">
        <v>40</v>
      </c>
      <c r="S2927" s="3">
        <v>4</v>
      </c>
      <c r="T2927" s="37"/>
      <c r="U2927" s="21" t="s">
        <v>18</v>
      </c>
      <c r="V2927" s="21" t="str">
        <f>VLOOKUP(P2927,'Customer List'!B:C,2,)</f>
        <v>Hyderabad</v>
      </c>
      <c r="W2927" s="38"/>
      <c r="X2927" s="30">
        <v>45929</v>
      </c>
      <c r="Y2927" s="21">
        <f t="shared" si="309"/>
        <v>2</v>
      </c>
      <c r="Z2927" s="21" t="str">
        <f t="shared" si="310"/>
        <v>Saturday</v>
      </c>
      <c r="AA2927" s="21" t="str">
        <f t="shared" si="311"/>
        <v>Monday</v>
      </c>
      <c r="AB2927" s="21" t="str">
        <f>VLOOKUP(U2927,'Currency Sheet'!A:C,3,)</f>
        <v>DOLLAR</v>
      </c>
      <c r="AC2927" s="42" t="str">
        <f>VLOOKUP(P2927,'Customer List'!B:D,3,)</f>
        <v>OutStation</v>
      </c>
    </row>
    <row r="2928" spans="1:29" x14ac:dyDescent="0.25">
      <c r="A2928" s="21">
        <v>2926</v>
      </c>
      <c r="B2928" s="21" t="s">
        <v>3719</v>
      </c>
      <c r="C2928" s="30">
        <v>45919</v>
      </c>
      <c r="D2928" s="30">
        <v>45926</v>
      </c>
      <c r="E2928" s="47">
        <v>204.75</v>
      </c>
      <c r="F2928" s="47">
        <f t="shared" si="306"/>
        <v>18018</v>
      </c>
      <c r="G2928" s="48">
        <f t="shared" si="307"/>
        <v>18018</v>
      </c>
      <c r="H2928" s="21">
        <v>138419</v>
      </c>
      <c r="I2928" s="21" t="s">
        <v>4233</v>
      </c>
      <c r="J2928" s="21">
        <v>1</v>
      </c>
      <c r="K2928" s="21">
        <v>1</v>
      </c>
      <c r="L2928" s="21">
        <f t="shared" si="308"/>
        <v>0</v>
      </c>
      <c r="M2928" s="21" t="s">
        <v>4875</v>
      </c>
      <c r="N2928" s="30">
        <v>45927</v>
      </c>
      <c r="O2928" s="48">
        <v>28774.2</v>
      </c>
      <c r="P2928" s="21" t="s">
        <v>886</v>
      </c>
      <c r="Q2928" s="21">
        <v>58156225400</v>
      </c>
      <c r="R2928" s="21" t="s">
        <v>40</v>
      </c>
      <c r="S2928" s="3">
        <v>4</v>
      </c>
      <c r="T2928" s="37"/>
      <c r="U2928" s="21" t="s">
        <v>18</v>
      </c>
      <c r="V2928" s="21" t="str">
        <f>VLOOKUP(P2928,'Customer List'!B:C,2,)</f>
        <v>Karnataka</v>
      </c>
      <c r="W2928" s="38"/>
      <c r="X2928" s="30">
        <v>45930</v>
      </c>
      <c r="Y2928" s="21">
        <f t="shared" si="309"/>
        <v>3</v>
      </c>
      <c r="Z2928" s="21" t="str">
        <f t="shared" si="310"/>
        <v>Saturday</v>
      </c>
      <c r="AA2928" s="21" t="str">
        <f t="shared" si="311"/>
        <v>Tuesday</v>
      </c>
      <c r="AB2928" s="21" t="str">
        <f>VLOOKUP(U2928,'Currency Sheet'!A:C,3,)</f>
        <v>DOLLAR</v>
      </c>
      <c r="AC2928" s="42" t="str">
        <f>VLOOKUP(P2928,'Customer List'!B:D,3,)</f>
        <v>OutStation</v>
      </c>
    </row>
    <row r="2929" spans="1:29" x14ac:dyDescent="0.25">
      <c r="A2929" s="21">
        <v>2927</v>
      </c>
      <c r="B2929" s="21" t="s">
        <v>3719</v>
      </c>
      <c r="C2929" s="30">
        <v>45919</v>
      </c>
      <c r="D2929" s="30">
        <v>45926</v>
      </c>
      <c r="E2929" s="47">
        <v>123.2</v>
      </c>
      <c r="F2929" s="47">
        <f t="shared" si="306"/>
        <v>10841.6</v>
      </c>
      <c r="G2929" s="48">
        <f t="shared" si="307"/>
        <v>10841.6</v>
      </c>
      <c r="H2929" s="21">
        <v>144215</v>
      </c>
      <c r="I2929" s="21" t="s">
        <v>4234</v>
      </c>
      <c r="J2929" s="21">
        <v>1</v>
      </c>
      <c r="K2929" s="21">
        <v>1</v>
      </c>
      <c r="L2929" s="21">
        <f t="shared" si="308"/>
        <v>0</v>
      </c>
      <c r="M2929" s="21" t="s">
        <v>4931</v>
      </c>
      <c r="N2929" s="30">
        <v>45927</v>
      </c>
      <c r="O2929" s="48">
        <v>17732</v>
      </c>
      <c r="P2929" s="21" t="s">
        <v>165</v>
      </c>
      <c r="Q2929" s="21">
        <v>58156229353</v>
      </c>
      <c r="R2929" s="21" t="s">
        <v>40</v>
      </c>
      <c r="S2929" s="3">
        <v>4</v>
      </c>
      <c r="T2929" s="37"/>
      <c r="U2929" s="21" t="s">
        <v>18</v>
      </c>
      <c r="V2929" s="21" t="str">
        <f>VLOOKUP(P2929,'Customer List'!B:C,2,)</f>
        <v>Lucknow</v>
      </c>
      <c r="W2929" s="38"/>
      <c r="X2929" s="30">
        <v>45929</v>
      </c>
      <c r="Y2929" s="21">
        <f t="shared" si="309"/>
        <v>2</v>
      </c>
      <c r="Z2929" s="21" t="str">
        <f t="shared" si="310"/>
        <v>Saturday</v>
      </c>
      <c r="AA2929" s="21" t="str">
        <f t="shared" si="311"/>
        <v>Monday</v>
      </c>
      <c r="AB2929" s="21" t="str">
        <f>VLOOKUP(U2929,'Currency Sheet'!A:C,3,)</f>
        <v>DOLLAR</v>
      </c>
      <c r="AC2929" s="42" t="str">
        <f>VLOOKUP(P2929,'Customer List'!B:D,3,)</f>
        <v>OutStation</v>
      </c>
    </row>
    <row r="2930" spans="1:29" x14ac:dyDescent="0.25">
      <c r="A2930" s="21">
        <v>2928</v>
      </c>
      <c r="B2930" s="21" t="s">
        <v>3719</v>
      </c>
      <c r="C2930" s="30">
        <v>45919</v>
      </c>
      <c r="D2930" s="30">
        <v>45926</v>
      </c>
      <c r="E2930" s="47">
        <v>70.7</v>
      </c>
      <c r="F2930" s="47">
        <f t="shared" si="306"/>
        <v>6221.6</v>
      </c>
      <c r="G2930" s="48">
        <f t="shared" si="307"/>
        <v>6221.6</v>
      </c>
      <c r="H2930" s="21">
        <v>157617</v>
      </c>
      <c r="I2930" s="21" t="s">
        <v>4235</v>
      </c>
      <c r="J2930" s="21">
        <v>1</v>
      </c>
      <c r="K2930" s="21">
        <v>1</v>
      </c>
      <c r="L2930" s="21">
        <f t="shared" si="308"/>
        <v>0</v>
      </c>
      <c r="M2930" s="21" t="s">
        <v>4931</v>
      </c>
      <c r="N2930" s="30">
        <v>45927</v>
      </c>
      <c r="O2930" s="48">
        <v>10175.75</v>
      </c>
      <c r="P2930" s="21" t="s">
        <v>165</v>
      </c>
      <c r="Q2930" s="21">
        <v>58156229353</v>
      </c>
      <c r="R2930" s="21" t="s">
        <v>40</v>
      </c>
      <c r="S2930" s="3">
        <v>4</v>
      </c>
      <c r="T2930" s="37"/>
      <c r="U2930" s="21" t="s">
        <v>18</v>
      </c>
      <c r="V2930" s="21" t="str">
        <f>VLOOKUP(P2930,'Customer List'!B:C,2,)</f>
        <v>Lucknow</v>
      </c>
      <c r="W2930" s="38"/>
      <c r="X2930" s="30">
        <v>45929</v>
      </c>
      <c r="Y2930" s="21">
        <f t="shared" si="309"/>
        <v>2</v>
      </c>
      <c r="Z2930" s="21" t="str">
        <f t="shared" si="310"/>
        <v>Saturday</v>
      </c>
      <c r="AA2930" s="21" t="str">
        <f t="shared" si="311"/>
        <v>Monday</v>
      </c>
      <c r="AB2930" s="21" t="str">
        <f>VLOOKUP(U2930,'Currency Sheet'!A:C,3,)</f>
        <v>DOLLAR</v>
      </c>
      <c r="AC2930" s="42" t="str">
        <f>VLOOKUP(P2930,'Customer List'!B:D,3,)</f>
        <v>OutStation</v>
      </c>
    </row>
    <row r="2931" spans="1:29" x14ac:dyDescent="0.25">
      <c r="A2931" s="21">
        <v>2929</v>
      </c>
      <c r="B2931" s="21" t="s">
        <v>3719</v>
      </c>
      <c r="C2931" s="30">
        <v>45919</v>
      </c>
      <c r="D2931" s="30">
        <v>45926</v>
      </c>
      <c r="E2931" s="47">
        <v>30.8</v>
      </c>
      <c r="F2931" s="47">
        <f t="shared" si="306"/>
        <v>2710.4</v>
      </c>
      <c r="G2931" s="48">
        <f t="shared" si="307"/>
        <v>2710.4</v>
      </c>
      <c r="H2931" s="21">
        <v>300402</v>
      </c>
      <c r="I2931" s="21" t="s">
        <v>4236</v>
      </c>
      <c r="J2931" s="21">
        <v>1</v>
      </c>
      <c r="K2931" s="21">
        <v>1</v>
      </c>
      <c r="L2931" s="21">
        <f t="shared" si="308"/>
        <v>0</v>
      </c>
      <c r="M2931" s="21" t="s">
        <v>4908</v>
      </c>
      <c r="N2931" s="30">
        <v>45929</v>
      </c>
      <c r="O2931" s="48">
        <v>4180</v>
      </c>
      <c r="P2931" s="21" t="s">
        <v>213</v>
      </c>
      <c r="Q2931" s="21" t="s">
        <v>1996</v>
      </c>
      <c r="R2931" s="21" t="s">
        <v>1996</v>
      </c>
      <c r="S2931" s="3">
        <v>4</v>
      </c>
      <c r="T2931" s="37"/>
      <c r="U2931" s="21" t="s">
        <v>18</v>
      </c>
      <c r="V2931" s="21" t="str">
        <f>VLOOKUP(P2931,'Customer List'!B:C,2,)</f>
        <v>Delhi</v>
      </c>
      <c r="W2931" s="38"/>
      <c r="X2931" s="30">
        <f>IF(OR(R2931 = "PRIYANKA MADAM", R2931 = "DEEPAK", R2931 = "PORTER"),N2931,"")</f>
        <v>45929</v>
      </c>
      <c r="Y2931" s="21">
        <f t="shared" si="309"/>
        <v>0</v>
      </c>
      <c r="Z2931" s="21" t="str">
        <f t="shared" si="310"/>
        <v>Monday</v>
      </c>
      <c r="AA2931" s="21" t="str">
        <f t="shared" si="311"/>
        <v>Monday</v>
      </c>
      <c r="AB2931" s="21" t="str">
        <f>VLOOKUP(U2931,'Currency Sheet'!A:C,3,)</f>
        <v>DOLLAR</v>
      </c>
      <c r="AC2931" s="42" t="str">
        <f>VLOOKUP(P2931,'Customer List'!B:D,3,)</f>
        <v>Local</v>
      </c>
    </row>
    <row r="2932" spans="1:29" x14ac:dyDescent="0.25">
      <c r="A2932" s="21">
        <v>2930</v>
      </c>
      <c r="B2932" s="21" t="s">
        <v>3719</v>
      </c>
      <c r="C2932" s="30">
        <v>45919</v>
      </c>
      <c r="D2932" s="30">
        <v>45926</v>
      </c>
      <c r="E2932" s="47">
        <v>285.75</v>
      </c>
      <c r="F2932" s="47">
        <f t="shared" si="306"/>
        <v>25146</v>
      </c>
      <c r="G2932" s="48">
        <f t="shared" si="307"/>
        <v>25146</v>
      </c>
      <c r="H2932" s="21">
        <v>300434</v>
      </c>
      <c r="I2932" s="21" t="s">
        <v>4237</v>
      </c>
      <c r="J2932" s="21">
        <v>1</v>
      </c>
      <c r="K2932" s="21">
        <v>1</v>
      </c>
      <c r="L2932" s="21">
        <f t="shared" si="308"/>
        <v>0</v>
      </c>
      <c r="M2932" s="21" t="s">
        <v>4915</v>
      </c>
      <c r="N2932" s="30">
        <v>45927</v>
      </c>
      <c r="O2932" s="48">
        <v>40157.4</v>
      </c>
      <c r="P2932" s="21" t="s">
        <v>191</v>
      </c>
      <c r="Q2932" s="21" t="s">
        <v>3716</v>
      </c>
      <c r="R2932" s="21" t="s">
        <v>40</v>
      </c>
      <c r="S2932" s="3">
        <v>4</v>
      </c>
      <c r="T2932" s="37"/>
      <c r="U2932" s="21" t="s">
        <v>18</v>
      </c>
      <c r="V2932" s="21" t="str">
        <f>VLOOKUP(P2932,'Customer List'!B:C,2,)</f>
        <v>Chandigarh</v>
      </c>
      <c r="W2932" s="38"/>
      <c r="X2932" s="30">
        <v>45929</v>
      </c>
      <c r="Y2932" s="21">
        <f t="shared" si="309"/>
        <v>2</v>
      </c>
      <c r="Z2932" s="21" t="str">
        <f t="shared" si="310"/>
        <v>Saturday</v>
      </c>
      <c r="AA2932" s="21" t="str">
        <f t="shared" si="311"/>
        <v>Monday</v>
      </c>
      <c r="AB2932" s="21" t="str">
        <f>VLOOKUP(U2932,'Currency Sheet'!A:C,3,)</f>
        <v>DOLLAR</v>
      </c>
      <c r="AC2932" s="42" t="str">
        <f>VLOOKUP(P2932,'Customer List'!B:D,3,)</f>
        <v>OutStation</v>
      </c>
    </row>
    <row r="2933" spans="1:29" x14ac:dyDescent="0.25">
      <c r="A2933" s="21">
        <v>2931</v>
      </c>
      <c r="B2933" s="21" t="s">
        <v>3719</v>
      </c>
      <c r="C2933" s="30">
        <v>45919</v>
      </c>
      <c r="D2933" s="30">
        <v>45926</v>
      </c>
      <c r="E2933" s="47">
        <v>297</v>
      </c>
      <c r="F2933" s="47">
        <f t="shared" si="306"/>
        <v>26136</v>
      </c>
      <c r="G2933" s="48">
        <f t="shared" si="307"/>
        <v>26136</v>
      </c>
      <c r="H2933" s="21">
        <v>300468</v>
      </c>
      <c r="I2933" s="21" t="s">
        <v>4238</v>
      </c>
      <c r="J2933" s="21">
        <v>1</v>
      </c>
      <c r="K2933" s="21">
        <v>1</v>
      </c>
      <c r="L2933" s="21">
        <f t="shared" si="308"/>
        <v>0</v>
      </c>
      <c r="M2933" s="21" t="s">
        <v>4853</v>
      </c>
      <c r="N2933" s="30">
        <v>45927</v>
      </c>
      <c r="O2933" s="48">
        <v>33858</v>
      </c>
      <c r="P2933" s="21" t="s">
        <v>242</v>
      </c>
      <c r="Q2933" s="21">
        <v>58156233800</v>
      </c>
      <c r="R2933" s="21" t="s">
        <v>40</v>
      </c>
      <c r="S2933" s="3">
        <v>4</v>
      </c>
      <c r="T2933" s="37"/>
      <c r="U2933" s="21" t="s">
        <v>18</v>
      </c>
      <c r="V2933" s="21" t="str">
        <f>VLOOKUP(P2933,'Customer List'!B:C,2,)</f>
        <v>Mumbai</v>
      </c>
      <c r="W2933" s="38"/>
      <c r="X2933" s="30">
        <v>45929</v>
      </c>
      <c r="Y2933" s="21">
        <f t="shared" si="309"/>
        <v>2</v>
      </c>
      <c r="Z2933" s="21" t="str">
        <f t="shared" si="310"/>
        <v>Saturday</v>
      </c>
      <c r="AA2933" s="21" t="str">
        <f t="shared" si="311"/>
        <v>Monday</v>
      </c>
      <c r="AB2933" s="21" t="str">
        <f>VLOOKUP(U2933,'Currency Sheet'!A:C,3,)</f>
        <v>DOLLAR</v>
      </c>
      <c r="AC2933" s="42" t="str">
        <f>VLOOKUP(P2933,'Customer List'!B:D,3,)</f>
        <v>OutStation</v>
      </c>
    </row>
    <row r="2934" spans="1:29" x14ac:dyDescent="0.25">
      <c r="A2934" s="21">
        <v>2932</v>
      </c>
      <c r="B2934" s="21" t="s">
        <v>3719</v>
      </c>
      <c r="C2934" s="30">
        <v>45919</v>
      </c>
      <c r="D2934" s="30">
        <v>45926</v>
      </c>
      <c r="E2934" s="47">
        <v>46.2</v>
      </c>
      <c r="F2934" s="47">
        <f t="shared" si="306"/>
        <v>4065.6000000000004</v>
      </c>
      <c r="G2934" s="48">
        <f t="shared" si="307"/>
        <v>8131.2000000000007</v>
      </c>
      <c r="H2934" s="21">
        <v>300508</v>
      </c>
      <c r="I2934" s="21" t="s">
        <v>3943</v>
      </c>
      <c r="J2934" s="21">
        <v>2</v>
      </c>
      <c r="K2934" s="21">
        <v>2</v>
      </c>
      <c r="L2934" s="21">
        <f t="shared" si="308"/>
        <v>0</v>
      </c>
      <c r="M2934" s="21" t="s">
        <v>4915</v>
      </c>
      <c r="N2934" s="30">
        <v>45927</v>
      </c>
      <c r="O2934" s="48">
        <v>13912.8</v>
      </c>
      <c r="P2934" s="21" t="s">
        <v>191</v>
      </c>
      <c r="Q2934" s="21" t="s">
        <v>3716</v>
      </c>
      <c r="R2934" s="21" t="s">
        <v>40</v>
      </c>
      <c r="S2934" s="3">
        <v>4</v>
      </c>
      <c r="T2934" s="37"/>
      <c r="U2934" s="21" t="s">
        <v>18</v>
      </c>
      <c r="V2934" s="21" t="str">
        <f>VLOOKUP(P2934,'Customer List'!B:C,2,)</f>
        <v>Chandigarh</v>
      </c>
      <c r="W2934" s="38"/>
      <c r="X2934" s="30">
        <v>45929</v>
      </c>
      <c r="Y2934" s="21">
        <f t="shared" si="309"/>
        <v>2</v>
      </c>
      <c r="Z2934" s="21" t="str">
        <f t="shared" si="310"/>
        <v>Saturday</v>
      </c>
      <c r="AA2934" s="21" t="str">
        <f t="shared" si="311"/>
        <v>Monday</v>
      </c>
      <c r="AB2934" s="21" t="str">
        <f>VLOOKUP(U2934,'Currency Sheet'!A:C,3,)</f>
        <v>DOLLAR</v>
      </c>
      <c r="AC2934" s="42" t="str">
        <f>VLOOKUP(P2934,'Customer List'!B:D,3,)</f>
        <v>OutStation</v>
      </c>
    </row>
    <row r="2935" spans="1:29" x14ac:dyDescent="0.25">
      <c r="A2935" s="21">
        <v>2933</v>
      </c>
      <c r="B2935" s="21" t="s">
        <v>3719</v>
      </c>
      <c r="C2935" s="30">
        <v>45919</v>
      </c>
      <c r="D2935" s="30">
        <v>45926</v>
      </c>
      <c r="E2935" s="47">
        <v>73.5</v>
      </c>
      <c r="F2935" s="47">
        <f t="shared" si="306"/>
        <v>6468</v>
      </c>
      <c r="G2935" s="48">
        <f t="shared" si="307"/>
        <v>6468</v>
      </c>
      <c r="H2935" s="21">
        <v>301330</v>
      </c>
      <c r="I2935" s="21" t="s">
        <v>4239</v>
      </c>
      <c r="J2935" s="21">
        <v>1</v>
      </c>
      <c r="K2935" s="21">
        <v>1</v>
      </c>
      <c r="L2935" s="21">
        <f t="shared" si="308"/>
        <v>0</v>
      </c>
      <c r="M2935" s="21" t="s">
        <v>4916</v>
      </c>
      <c r="N2935" s="30">
        <v>45927</v>
      </c>
      <c r="O2935" s="48">
        <v>11067</v>
      </c>
      <c r="P2935" s="21" t="s">
        <v>191</v>
      </c>
      <c r="Q2935" s="21" t="s">
        <v>3716</v>
      </c>
      <c r="R2935" s="21" t="s">
        <v>40</v>
      </c>
      <c r="S2935" s="3">
        <v>4</v>
      </c>
      <c r="T2935" s="37"/>
      <c r="U2935" s="21" t="s">
        <v>18</v>
      </c>
      <c r="V2935" s="21" t="str">
        <f>VLOOKUP(P2935,'Customer List'!B:C,2,)</f>
        <v>Chandigarh</v>
      </c>
      <c r="W2935" s="38"/>
      <c r="X2935" s="30">
        <v>45929</v>
      </c>
      <c r="Y2935" s="21">
        <f t="shared" si="309"/>
        <v>2</v>
      </c>
      <c r="Z2935" s="21" t="str">
        <f t="shared" si="310"/>
        <v>Saturday</v>
      </c>
      <c r="AA2935" s="21" t="str">
        <f t="shared" si="311"/>
        <v>Monday</v>
      </c>
      <c r="AB2935" s="21" t="str">
        <f>VLOOKUP(U2935,'Currency Sheet'!A:C,3,)</f>
        <v>DOLLAR</v>
      </c>
      <c r="AC2935" s="42" t="str">
        <f>VLOOKUP(P2935,'Customer List'!B:D,3,)</f>
        <v>OutStation</v>
      </c>
    </row>
    <row r="2936" spans="1:29" x14ac:dyDescent="0.25">
      <c r="A2936" s="21">
        <v>2934</v>
      </c>
      <c r="B2936" s="21" t="s">
        <v>3719</v>
      </c>
      <c r="C2936" s="30">
        <v>45919</v>
      </c>
      <c r="D2936" s="30">
        <v>45926</v>
      </c>
      <c r="E2936" s="47">
        <v>45.5</v>
      </c>
      <c r="F2936" s="47">
        <f t="shared" si="306"/>
        <v>4004</v>
      </c>
      <c r="G2936" s="48">
        <f t="shared" si="307"/>
        <v>4004</v>
      </c>
      <c r="H2936" s="21">
        <v>301805</v>
      </c>
      <c r="I2936" s="21" t="s">
        <v>4240</v>
      </c>
      <c r="J2936" s="21">
        <v>1</v>
      </c>
      <c r="K2936" s="21">
        <v>1</v>
      </c>
      <c r="L2936" s="21">
        <f t="shared" si="308"/>
        <v>0</v>
      </c>
      <c r="M2936" s="21" t="s">
        <v>4907</v>
      </c>
      <c r="N2936" s="30">
        <v>45929</v>
      </c>
      <c r="O2936" s="48">
        <v>6175</v>
      </c>
      <c r="P2936" s="21" t="s">
        <v>213</v>
      </c>
      <c r="Q2936" s="21" t="s">
        <v>1996</v>
      </c>
      <c r="R2936" s="21" t="s">
        <v>1996</v>
      </c>
      <c r="S2936" s="3">
        <v>4</v>
      </c>
      <c r="T2936" s="37"/>
      <c r="U2936" s="21" t="s">
        <v>18</v>
      </c>
      <c r="V2936" s="21" t="str">
        <f>VLOOKUP(P2936,'Customer List'!B:C,2,)</f>
        <v>Delhi</v>
      </c>
      <c r="W2936" s="38"/>
      <c r="X2936" s="30">
        <f>IF(OR(R2936 = "PRIYANKA MADAM", R2936 = "DEEPAK", R2936 = "PORTER"),N2936,"")</f>
        <v>45929</v>
      </c>
      <c r="Y2936" s="21">
        <f t="shared" si="309"/>
        <v>0</v>
      </c>
      <c r="Z2936" s="21" t="str">
        <f t="shared" si="310"/>
        <v>Monday</v>
      </c>
      <c r="AA2936" s="21" t="str">
        <f t="shared" si="311"/>
        <v>Monday</v>
      </c>
      <c r="AB2936" s="21" t="str">
        <f>VLOOKUP(U2936,'Currency Sheet'!A:C,3,)</f>
        <v>DOLLAR</v>
      </c>
      <c r="AC2936" s="42" t="str">
        <f>VLOOKUP(P2936,'Customer List'!B:D,3,)</f>
        <v>Local</v>
      </c>
    </row>
    <row r="2937" spans="1:29" x14ac:dyDescent="0.25">
      <c r="A2937" s="21">
        <v>2935</v>
      </c>
      <c r="B2937" s="21" t="s">
        <v>3719</v>
      </c>
      <c r="C2937" s="30">
        <v>45919</v>
      </c>
      <c r="D2937" s="30">
        <v>45926</v>
      </c>
      <c r="E2937" s="47">
        <v>169.4</v>
      </c>
      <c r="F2937" s="47">
        <f t="shared" si="306"/>
        <v>14907.2</v>
      </c>
      <c r="G2937" s="48">
        <f t="shared" si="307"/>
        <v>14907.2</v>
      </c>
      <c r="H2937" s="21">
        <v>302008</v>
      </c>
      <c r="I2937" s="21" t="s">
        <v>4241</v>
      </c>
      <c r="J2937" s="21">
        <v>1</v>
      </c>
      <c r="K2937" s="21">
        <v>1</v>
      </c>
      <c r="L2937" s="21">
        <f t="shared" si="308"/>
        <v>0</v>
      </c>
      <c r="M2937" s="21" t="s">
        <v>4882</v>
      </c>
      <c r="N2937" s="30">
        <v>45929</v>
      </c>
      <c r="O2937" s="48">
        <v>20691</v>
      </c>
      <c r="P2937" s="21" t="s">
        <v>16</v>
      </c>
      <c r="Q2937" s="21" t="s">
        <v>2070</v>
      </c>
      <c r="R2937" s="21" t="s">
        <v>637</v>
      </c>
      <c r="S2937" s="3">
        <v>4</v>
      </c>
      <c r="T2937" s="37"/>
      <c r="U2937" s="21" t="s">
        <v>18</v>
      </c>
      <c r="V2937" s="21" t="str">
        <f>VLOOKUP(P2937,'Customer List'!B:C,2,)</f>
        <v>Delhi</v>
      </c>
      <c r="W2937" s="38"/>
      <c r="X2937" s="30">
        <f>IF(OR(R2937 = "PRIYANKA MADAM", R2937 = "DEEPAK", R2937 = "PORTER"),N2937,"")</f>
        <v>45929</v>
      </c>
      <c r="Y2937" s="21">
        <f t="shared" si="309"/>
        <v>0</v>
      </c>
      <c r="Z2937" s="21" t="str">
        <f t="shared" si="310"/>
        <v>Monday</v>
      </c>
      <c r="AA2937" s="21" t="str">
        <f t="shared" si="311"/>
        <v>Monday</v>
      </c>
      <c r="AB2937" s="21" t="str">
        <f>VLOOKUP(U2937,'Currency Sheet'!A:C,3,)</f>
        <v>DOLLAR</v>
      </c>
      <c r="AC2937" s="42" t="str">
        <f>VLOOKUP(P2937,'Customer List'!B:D,3,)</f>
        <v>Local</v>
      </c>
    </row>
    <row r="2938" spans="1:29" x14ac:dyDescent="0.25">
      <c r="A2938" s="21">
        <v>2936</v>
      </c>
      <c r="B2938" s="21" t="s">
        <v>3719</v>
      </c>
      <c r="C2938" s="30">
        <v>45919</v>
      </c>
      <c r="D2938" s="30">
        <v>45926</v>
      </c>
      <c r="E2938" s="47">
        <v>142.5</v>
      </c>
      <c r="F2938" s="47">
        <f t="shared" si="306"/>
        <v>12540</v>
      </c>
      <c r="G2938" s="48">
        <f t="shared" si="307"/>
        <v>12540</v>
      </c>
      <c r="H2938" s="21">
        <v>302037</v>
      </c>
      <c r="I2938" s="21" t="s">
        <v>4242</v>
      </c>
      <c r="J2938" s="21">
        <v>1</v>
      </c>
      <c r="K2938" s="21">
        <v>1</v>
      </c>
      <c r="L2938" s="21">
        <f t="shared" si="308"/>
        <v>0</v>
      </c>
      <c r="M2938" s="21" t="s">
        <v>4852</v>
      </c>
      <c r="N2938" s="30">
        <v>45936</v>
      </c>
      <c r="O2938" s="48">
        <v>19142.5</v>
      </c>
      <c r="P2938" s="21" t="s">
        <v>228</v>
      </c>
      <c r="Q2938" s="21">
        <v>58156536115</v>
      </c>
      <c r="R2938" s="21" t="s">
        <v>40</v>
      </c>
      <c r="S2938" s="3">
        <v>4</v>
      </c>
      <c r="T2938" s="37"/>
      <c r="U2938" s="21" t="s">
        <v>18</v>
      </c>
      <c r="V2938" s="21" t="str">
        <f>VLOOKUP(P2938,'Customer List'!B:C,2,)</f>
        <v>Kolkata</v>
      </c>
      <c r="W2938" s="38"/>
      <c r="X2938" s="30">
        <v>45937</v>
      </c>
      <c r="Y2938" s="21">
        <f t="shared" si="309"/>
        <v>1</v>
      </c>
      <c r="Z2938" s="21" t="str">
        <f t="shared" si="310"/>
        <v>Monday</v>
      </c>
      <c r="AA2938" s="21" t="str">
        <f t="shared" si="311"/>
        <v>Tuesday</v>
      </c>
      <c r="AB2938" s="21" t="str">
        <f>VLOOKUP(U2938,'Currency Sheet'!A:C,3,)</f>
        <v>DOLLAR</v>
      </c>
      <c r="AC2938" s="42" t="str">
        <f>VLOOKUP(P2938,'Customer List'!B:D,3,)</f>
        <v>OutStation</v>
      </c>
    </row>
    <row r="2939" spans="1:29" x14ac:dyDescent="0.25">
      <c r="A2939" s="21">
        <v>2937</v>
      </c>
      <c r="B2939" s="21" t="s">
        <v>3719</v>
      </c>
      <c r="C2939" s="30">
        <v>45919</v>
      </c>
      <c r="D2939" s="30">
        <v>45926</v>
      </c>
      <c r="E2939" s="47">
        <v>259</v>
      </c>
      <c r="F2939" s="47">
        <f t="shared" si="306"/>
        <v>22792</v>
      </c>
      <c r="G2939" s="48">
        <f t="shared" si="307"/>
        <v>22792</v>
      </c>
      <c r="H2939" s="21">
        <v>302088</v>
      </c>
      <c r="I2939" s="21" t="s">
        <v>4243</v>
      </c>
      <c r="J2939" s="21">
        <v>1</v>
      </c>
      <c r="K2939" s="21">
        <v>1</v>
      </c>
      <c r="L2939" s="21">
        <f t="shared" si="308"/>
        <v>0</v>
      </c>
      <c r="M2939" s="21" t="s">
        <v>4853</v>
      </c>
      <c r="N2939" s="30">
        <v>45927</v>
      </c>
      <c r="O2939" s="48">
        <v>31635</v>
      </c>
      <c r="P2939" s="21" t="s">
        <v>242</v>
      </c>
      <c r="Q2939" s="21">
        <v>58156233800</v>
      </c>
      <c r="R2939" s="21" t="s">
        <v>40</v>
      </c>
      <c r="S2939" s="3">
        <v>4</v>
      </c>
      <c r="T2939" s="37"/>
      <c r="U2939" s="21" t="s">
        <v>18</v>
      </c>
      <c r="V2939" s="21" t="str">
        <f>VLOOKUP(P2939,'Customer List'!B:C,2,)</f>
        <v>Mumbai</v>
      </c>
      <c r="W2939" s="38"/>
      <c r="X2939" s="30">
        <v>45929</v>
      </c>
      <c r="Y2939" s="21">
        <f t="shared" si="309"/>
        <v>2</v>
      </c>
      <c r="Z2939" s="21" t="str">
        <f t="shared" si="310"/>
        <v>Saturday</v>
      </c>
      <c r="AA2939" s="21" t="str">
        <f t="shared" si="311"/>
        <v>Monday</v>
      </c>
      <c r="AB2939" s="21" t="str">
        <f>VLOOKUP(U2939,'Currency Sheet'!A:C,3,)</f>
        <v>DOLLAR</v>
      </c>
      <c r="AC2939" s="42" t="str">
        <f>VLOOKUP(P2939,'Customer List'!B:D,3,)</f>
        <v>OutStation</v>
      </c>
    </row>
    <row r="2940" spans="1:29" x14ac:dyDescent="0.25">
      <c r="A2940" s="21">
        <v>2938</v>
      </c>
      <c r="B2940" s="21" t="s">
        <v>3719</v>
      </c>
      <c r="C2940" s="30">
        <v>45919</v>
      </c>
      <c r="D2940" s="30">
        <v>45926</v>
      </c>
      <c r="E2940" s="47">
        <v>46.2</v>
      </c>
      <c r="F2940" s="47">
        <f t="shared" si="306"/>
        <v>4065.6000000000004</v>
      </c>
      <c r="G2940" s="48">
        <f t="shared" si="307"/>
        <v>8131.2000000000007</v>
      </c>
      <c r="H2940" s="21">
        <v>302208</v>
      </c>
      <c r="I2940" s="21" t="s">
        <v>4244</v>
      </c>
      <c r="J2940" s="21">
        <v>2</v>
      </c>
      <c r="K2940" s="21">
        <v>2</v>
      </c>
      <c r="L2940" s="21">
        <f t="shared" si="308"/>
        <v>0</v>
      </c>
      <c r="M2940" s="21" t="s">
        <v>4915</v>
      </c>
      <c r="N2940" s="30">
        <v>45927</v>
      </c>
      <c r="O2940" s="48">
        <v>13912.8</v>
      </c>
      <c r="P2940" s="21" t="s">
        <v>191</v>
      </c>
      <c r="Q2940" s="21" t="s">
        <v>3716</v>
      </c>
      <c r="R2940" s="21" t="s">
        <v>40</v>
      </c>
      <c r="S2940" s="3">
        <v>4</v>
      </c>
      <c r="T2940" s="37"/>
      <c r="U2940" s="21" t="s">
        <v>18</v>
      </c>
      <c r="V2940" s="21" t="str">
        <f>VLOOKUP(P2940,'Customer List'!B:C,2,)</f>
        <v>Chandigarh</v>
      </c>
      <c r="W2940" s="38"/>
      <c r="X2940" s="30">
        <v>45929</v>
      </c>
      <c r="Y2940" s="21">
        <f t="shared" si="309"/>
        <v>2</v>
      </c>
      <c r="Z2940" s="21" t="str">
        <f t="shared" si="310"/>
        <v>Saturday</v>
      </c>
      <c r="AA2940" s="21" t="str">
        <f t="shared" si="311"/>
        <v>Monday</v>
      </c>
      <c r="AB2940" s="21" t="str">
        <f>VLOOKUP(U2940,'Currency Sheet'!A:C,3,)</f>
        <v>DOLLAR</v>
      </c>
      <c r="AC2940" s="42" t="str">
        <f>VLOOKUP(P2940,'Customer List'!B:D,3,)</f>
        <v>OutStation</v>
      </c>
    </row>
    <row r="2941" spans="1:29" x14ac:dyDescent="0.25">
      <c r="A2941" s="21">
        <v>2939</v>
      </c>
      <c r="B2941" s="21" t="s">
        <v>3719</v>
      </c>
      <c r="C2941" s="30">
        <v>45919</v>
      </c>
      <c r="D2941" s="30">
        <v>45926</v>
      </c>
      <c r="E2941" s="47">
        <v>267.39999999999998</v>
      </c>
      <c r="F2941" s="47">
        <f t="shared" si="306"/>
        <v>23531.199999999997</v>
      </c>
      <c r="G2941" s="48">
        <f t="shared" si="307"/>
        <v>23531.199999999997</v>
      </c>
      <c r="H2941" s="21">
        <v>302326</v>
      </c>
      <c r="I2941" s="21" t="s">
        <v>4245</v>
      </c>
      <c r="J2941" s="21">
        <v>1</v>
      </c>
      <c r="K2941" s="21">
        <v>1</v>
      </c>
      <c r="L2941" s="21">
        <f t="shared" si="308"/>
        <v>0</v>
      </c>
      <c r="M2941" s="21" t="s">
        <v>4929</v>
      </c>
      <c r="N2941" s="30">
        <v>45927</v>
      </c>
      <c r="O2941" s="48">
        <v>36773.870000000003</v>
      </c>
      <c r="P2941" s="21" t="s">
        <v>165</v>
      </c>
      <c r="Q2941" s="21">
        <v>58156229353</v>
      </c>
      <c r="R2941" s="21" t="s">
        <v>40</v>
      </c>
      <c r="S2941" s="3">
        <v>4</v>
      </c>
      <c r="T2941" s="37"/>
      <c r="U2941" s="21" t="s">
        <v>18</v>
      </c>
      <c r="V2941" s="21" t="str">
        <f>VLOOKUP(P2941,'Customer List'!B:C,2,)</f>
        <v>Lucknow</v>
      </c>
      <c r="W2941" s="38"/>
      <c r="X2941" s="30">
        <v>45929</v>
      </c>
      <c r="Y2941" s="21">
        <f t="shared" si="309"/>
        <v>2</v>
      </c>
      <c r="Z2941" s="21" t="str">
        <f t="shared" si="310"/>
        <v>Saturday</v>
      </c>
      <c r="AA2941" s="21" t="str">
        <f t="shared" si="311"/>
        <v>Monday</v>
      </c>
      <c r="AB2941" s="21" t="str">
        <f>VLOOKUP(U2941,'Currency Sheet'!A:C,3,)</f>
        <v>DOLLAR</v>
      </c>
      <c r="AC2941" s="42" t="str">
        <f>VLOOKUP(P2941,'Customer List'!B:D,3,)</f>
        <v>OutStation</v>
      </c>
    </row>
    <row r="2942" spans="1:29" x14ac:dyDescent="0.25">
      <c r="A2942" s="21">
        <v>2940</v>
      </c>
      <c r="B2942" s="21" t="s">
        <v>3719</v>
      </c>
      <c r="C2942" s="30">
        <v>45919</v>
      </c>
      <c r="D2942" s="30">
        <v>45926</v>
      </c>
      <c r="E2942" s="47">
        <v>204.4</v>
      </c>
      <c r="F2942" s="47">
        <f t="shared" si="306"/>
        <v>17987.2</v>
      </c>
      <c r="G2942" s="48">
        <f t="shared" si="307"/>
        <v>17987.2</v>
      </c>
      <c r="H2942" s="21">
        <v>302612</v>
      </c>
      <c r="I2942" s="21" t="s">
        <v>4246</v>
      </c>
      <c r="J2942" s="21">
        <v>1</v>
      </c>
      <c r="K2942" s="21">
        <v>1</v>
      </c>
      <c r="L2942" s="21">
        <f t="shared" si="308"/>
        <v>0</v>
      </c>
      <c r="M2942" s="21" t="s">
        <v>4875</v>
      </c>
      <c r="N2942" s="30">
        <v>45927</v>
      </c>
      <c r="O2942" s="48">
        <v>30776.799999999999</v>
      </c>
      <c r="P2942" s="21" t="s">
        <v>886</v>
      </c>
      <c r="Q2942" s="21">
        <v>58156225400</v>
      </c>
      <c r="R2942" s="21" t="s">
        <v>40</v>
      </c>
      <c r="S2942" s="3">
        <v>4</v>
      </c>
      <c r="T2942" s="37"/>
      <c r="U2942" s="21" t="s">
        <v>18</v>
      </c>
      <c r="V2942" s="21" t="str">
        <f>VLOOKUP(P2942,'Customer List'!B:C,2,)</f>
        <v>Karnataka</v>
      </c>
      <c r="W2942" s="38"/>
      <c r="X2942" s="30">
        <v>45930</v>
      </c>
      <c r="Y2942" s="21">
        <f t="shared" si="309"/>
        <v>3</v>
      </c>
      <c r="Z2942" s="21" t="str">
        <f t="shared" si="310"/>
        <v>Saturday</v>
      </c>
      <c r="AA2942" s="21" t="str">
        <f t="shared" si="311"/>
        <v>Tuesday</v>
      </c>
      <c r="AB2942" s="21" t="str">
        <f>VLOOKUP(U2942,'Currency Sheet'!A:C,3,)</f>
        <v>DOLLAR</v>
      </c>
      <c r="AC2942" s="42" t="str">
        <f>VLOOKUP(P2942,'Customer List'!B:D,3,)</f>
        <v>OutStation</v>
      </c>
    </row>
    <row r="2943" spans="1:29" x14ac:dyDescent="0.25">
      <c r="A2943" s="21">
        <v>2941</v>
      </c>
      <c r="B2943" s="21" t="s">
        <v>3719</v>
      </c>
      <c r="C2943" s="30">
        <v>45919</v>
      </c>
      <c r="D2943" s="30">
        <v>45926</v>
      </c>
      <c r="E2943" s="47">
        <v>73.5</v>
      </c>
      <c r="F2943" s="47">
        <f t="shared" si="306"/>
        <v>6468</v>
      </c>
      <c r="G2943" s="48">
        <f t="shared" si="307"/>
        <v>6468</v>
      </c>
      <c r="H2943" s="21">
        <v>302808</v>
      </c>
      <c r="I2943" s="21" t="s">
        <v>4247</v>
      </c>
      <c r="J2943" s="21">
        <v>1</v>
      </c>
      <c r="K2943" s="21">
        <v>1</v>
      </c>
      <c r="L2943" s="21">
        <f t="shared" si="308"/>
        <v>0</v>
      </c>
      <c r="M2943" s="21" t="s">
        <v>4916</v>
      </c>
      <c r="N2943" s="30">
        <v>45927</v>
      </c>
      <c r="O2943" s="48">
        <v>11067</v>
      </c>
      <c r="P2943" s="21" t="s">
        <v>191</v>
      </c>
      <c r="Q2943" s="21" t="s">
        <v>3716</v>
      </c>
      <c r="R2943" s="21" t="s">
        <v>40</v>
      </c>
      <c r="S2943" s="3">
        <v>4</v>
      </c>
      <c r="T2943" s="37"/>
      <c r="U2943" s="21" t="s">
        <v>18</v>
      </c>
      <c r="V2943" s="21" t="str">
        <f>VLOOKUP(P2943,'Customer List'!B:C,2,)</f>
        <v>Chandigarh</v>
      </c>
      <c r="W2943" s="38"/>
      <c r="X2943" s="30">
        <v>45929</v>
      </c>
      <c r="Y2943" s="21">
        <f t="shared" si="309"/>
        <v>2</v>
      </c>
      <c r="Z2943" s="21" t="str">
        <f t="shared" si="310"/>
        <v>Saturday</v>
      </c>
      <c r="AA2943" s="21" t="str">
        <f t="shared" si="311"/>
        <v>Monday</v>
      </c>
      <c r="AB2943" s="21" t="str">
        <f>VLOOKUP(U2943,'Currency Sheet'!A:C,3,)</f>
        <v>DOLLAR</v>
      </c>
      <c r="AC2943" s="42" t="str">
        <f>VLOOKUP(P2943,'Customer List'!B:D,3,)</f>
        <v>OutStation</v>
      </c>
    </row>
    <row r="2944" spans="1:29" x14ac:dyDescent="0.25">
      <c r="A2944" s="21">
        <v>2942</v>
      </c>
      <c r="B2944" s="21" t="s">
        <v>3719</v>
      </c>
      <c r="C2944" s="30">
        <v>45919</v>
      </c>
      <c r="D2944" s="30">
        <v>45926</v>
      </c>
      <c r="E2944" s="47">
        <v>35</v>
      </c>
      <c r="F2944" s="47">
        <f t="shared" si="306"/>
        <v>3080</v>
      </c>
      <c r="G2944" s="48">
        <f t="shared" si="307"/>
        <v>3080</v>
      </c>
      <c r="H2944" s="21">
        <v>302902</v>
      </c>
      <c r="I2944" s="21" t="s">
        <v>4248</v>
      </c>
      <c r="J2944" s="21">
        <v>1</v>
      </c>
      <c r="K2944" s="21">
        <v>1</v>
      </c>
      <c r="L2944" s="21">
        <f t="shared" si="308"/>
        <v>0</v>
      </c>
      <c r="M2944" s="21" t="s">
        <v>4908</v>
      </c>
      <c r="N2944" s="30">
        <v>45929</v>
      </c>
      <c r="O2944" s="48">
        <v>4750</v>
      </c>
      <c r="P2944" s="21" t="s">
        <v>213</v>
      </c>
      <c r="Q2944" s="21" t="s">
        <v>1996</v>
      </c>
      <c r="R2944" s="21" t="s">
        <v>1996</v>
      </c>
      <c r="S2944" s="3">
        <v>4</v>
      </c>
      <c r="T2944" s="37"/>
      <c r="U2944" s="21" t="s">
        <v>18</v>
      </c>
      <c r="V2944" s="21" t="str">
        <f>VLOOKUP(P2944,'Customer List'!B:C,2,)</f>
        <v>Delhi</v>
      </c>
      <c r="W2944" s="38"/>
      <c r="X2944" s="30">
        <f>IF(OR(R2944 = "PRIYANKA MADAM", R2944 = "DEEPAK", R2944 = "PORTER"),N2944,"")</f>
        <v>45929</v>
      </c>
      <c r="Y2944" s="21">
        <f t="shared" si="309"/>
        <v>0</v>
      </c>
      <c r="Z2944" s="21" t="str">
        <f t="shared" si="310"/>
        <v>Monday</v>
      </c>
      <c r="AA2944" s="21" t="str">
        <f t="shared" si="311"/>
        <v>Monday</v>
      </c>
      <c r="AB2944" s="21" t="str">
        <f>VLOOKUP(U2944,'Currency Sheet'!A:C,3,)</f>
        <v>DOLLAR</v>
      </c>
      <c r="AC2944" s="42" t="str">
        <f>VLOOKUP(P2944,'Customer List'!B:D,3,)</f>
        <v>Local</v>
      </c>
    </row>
    <row r="2945" spans="1:29" x14ac:dyDescent="0.25">
      <c r="A2945" s="21">
        <v>2943</v>
      </c>
      <c r="B2945" s="21" t="s">
        <v>3719</v>
      </c>
      <c r="C2945" s="30">
        <v>45919</v>
      </c>
      <c r="D2945" s="30">
        <v>45926</v>
      </c>
      <c r="E2945" s="47">
        <v>207.9</v>
      </c>
      <c r="F2945" s="47">
        <f t="shared" si="306"/>
        <v>18295.2</v>
      </c>
      <c r="G2945" s="48">
        <f t="shared" si="307"/>
        <v>18295.2</v>
      </c>
      <c r="H2945" s="21">
        <v>302910</v>
      </c>
      <c r="I2945" s="21" t="s">
        <v>4076</v>
      </c>
      <c r="J2945" s="21">
        <v>1</v>
      </c>
      <c r="K2945" s="21">
        <v>1</v>
      </c>
      <c r="L2945" s="21">
        <f t="shared" si="308"/>
        <v>0</v>
      </c>
      <c r="M2945" s="21" t="s">
        <v>4900</v>
      </c>
      <c r="N2945" s="30">
        <v>45927</v>
      </c>
      <c r="O2945" s="48">
        <v>34526</v>
      </c>
      <c r="P2945" s="21" t="s">
        <v>3704</v>
      </c>
      <c r="Q2945" s="21" t="s">
        <v>3717</v>
      </c>
      <c r="R2945" s="21" t="s">
        <v>40</v>
      </c>
      <c r="S2945" s="3">
        <v>4</v>
      </c>
      <c r="T2945" s="37"/>
      <c r="U2945" s="21" t="s">
        <v>18</v>
      </c>
      <c r="V2945" s="21" t="str">
        <f>VLOOKUP(P2945,'Customer List'!B:C,2,)</f>
        <v>Chandigarh</v>
      </c>
      <c r="W2945" s="38"/>
      <c r="X2945" s="30">
        <v>45929</v>
      </c>
      <c r="Y2945" s="21">
        <f t="shared" si="309"/>
        <v>2</v>
      </c>
      <c r="Z2945" s="21" t="str">
        <f t="shared" si="310"/>
        <v>Saturday</v>
      </c>
      <c r="AA2945" s="21" t="str">
        <f t="shared" si="311"/>
        <v>Monday</v>
      </c>
      <c r="AB2945" s="21" t="str">
        <f>VLOOKUP(U2945,'Currency Sheet'!A:C,3,)</f>
        <v>DOLLAR</v>
      </c>
      <c r="AC2945" s="42" t="str">
        <f>VLOOKUP(P2945,'Customer List'!B:D,3,)</f>
        <v>OutStation</v>
      </c>
    </row>
    <row r="2946" spans="1:29" x14ac:dyDescent="0.25">
      <c r="A2946" s="21">
        <v>2944</v>
      </c>
      <c r="B2946" s="21" t="s">
        <v>3719</v>
      </c>
      <c r="C2946" s="30">
        <v>45919</v>
      </c>
      <c r="D2946" s="30">
        <v>45926</v>
      </c>
      <c r="E2946" s="47">
        <v>185.5</v>
      </c>
      <c r="F2946" s="47">
        <f t="shared" si="306"/>
        <v>16324</v>
      </c>
      <c r="G2946" s="48">
        <f t="shared" si="307"/>
        <v>16324</v>
      </c>
      <c r="H2946" s="21">
        <v>303110</v>
      </c>
      <c r="I2946" s="21" t="s">
        <v>4249</v>
      </c>
      <c r="J2946" s="21">
        <v>1</v>
      </c>
      <c r="K2946" s="21">
        <v>1</v>
      </c>
      <c r="L2946" s="21">
        <f t="shared" si="308"/>
        <v>0</v>
      </c>
      <c r="M2946" s="21" t="s">
        <v>4901</v>
      </c>
      <c r="N2946" s="30">
        <v>45929</v>
      </c>
      <c r="O2946" s="48">
        <v>29574</v>
      </c>
      <c r="P2946" s="21" t="s">
        <v>3705</v>
      </c>
      <c r="Q2946" s="21" t="s">
        <v>2070</v>
      </c>
      <c r="R2946" s="21" t="s">
        <v>847</v>
      </c>
      <c r="S2946" s="3">
        <v>4</v>
      </c>
      <c r="T2946" s="37"/>
      <c r="U2946" s="21" t="s">
        <v>18</v>
      </c>
      <c r="V2946" s="21" t="str">
        <f>VLOOKUP(P2946,'Customer List'!B:C,2,)</f>
        <v>DELHI</v>
      </c>
      <c r="W2946" s="38"/>
      <c r="X2946" s="30">
        <f>IF(OR(R2946 = "PRIYANKA MADAM", R2946 = "DEEPAK", R2946 = "PORTER"),N2946,"")</f>
        <v>45929</v>
      </c>
      <c r="Y2946" s="21">
        <f t="shared" si="309"/>
        <v>0</v>
      </c>
      <c r="Z2946" s="21" t="str">
        <f t="shared" si="310"/>
        <v>Monday</v>
      </c>
      <c r="AA2946" s="21" t="str">
        <f t="shared" si="311"/>
        <v>Monday</v>
      </c>
      <c r="AB2946" s="21" t="str">
        <f>VLOOKUP(U2946,'Currency Sheet'!A:C,3,)</f>
        <v>DOLLAR</v>
      </c>
      <c r="AC2946" s="42" t="str">
        <f>VLOOKUP(P2946,'Customer List'!B:D,3,)</f>
        <v>LOCAL</v>
      </c>
    </row>
    <row r="2947" spans="1:29" x14ac:dyDescent="0.25">
      <c r="A2947" s="21">
        <v>2945</v>
      </c>
      <c r="B2947" s="21" t="s">
        <v>3719</v>
      </c>
      <c r="C2947" s="30">
        <v>45919</v>
      </c>
      <c r="D2947" s="30">
        <v>45926</v>
      </c>
      <c r="E2947" s="47">
        <v>285.75</v>
      </c>
      <c r="F2947" s="47">
        <f t="shared" si="306"/>
        <v>25146</v>
      </c>
      <c r="G2947" s="48">
        <f t="shared" si="307"/>
        <v>25146</v>
      </c>
      <c r="H2947" s="21">
        <v>303526</v>
      </c>
      <c r="I2947" s="21" t="s">
        <v>4250</v>
      </c>
      <c r="J2947" s="21">
        <v>1</v>
      </c>
      <c r="K2947" s="21">
        <v>1</v>
      </c>
      <c r="L2947" s="21">
        <f t="shared" si="308"/>
        <v>0</v>
      </c>
      <c r="M2947" s="21" t="s">
        <v>4916</v>
      </c>
      <c r="N2947" s="30">
        <v>45927</v>
      </c>
      <c r="O2947" s="48">
        <v>40157.4</v>
      </c>
      <c r="P2947" s="21" t="s">
        <v>191</v>
      </c>
      <c r="Q2947" s="21" t="s">
        <v>3716</v>
      </c>
      <c r="R2947" s="21" t="s">
        <v>40</v>
      </c>
      <c r="S2947" s="3">
        <v>4</v>
      </c>
      <c r="T2947" s="37"/>
      <c r="U2947" s="21" t="s">
        <v>18</v>
      </c>
      <c r="V2947" s="21" t="str">
        <f>VLOOKUP(P2947,'Customer List'!B:C,2,)</f>
        <v>Chandigarh</v>
      </c>
      <c r="W2947" s="38"/>
      <c r="X2947" s="30">
        <v>45929</v>
      </c>
      <c r="Y2947" s="21">
        <f t="shared" si="309"/>
        <v>2</v>
      </c>
      <c r="Z2947" s="21" t="str">
        <f t="shared" si="310"/>
        <v>Saturday</v>
      </c>
      <c r="AA2947" s="21" t="str">
        <f t="shared" si="311"/>
        <v>Monday</v>
      </c>
      <c r="AB2947" s="21" t="str">
        <f>VLOOKUP(U2947,'Currency Sheet'!A:C,3,)</f>
        <v>DOLLAR</v>
      </c>
      <c r="AC2947" s="42" t="str">
        <f>VLOOKUP(P2947,'Customer List'!B:D,3,)</f>
        <v>OutStation</v>
      </c>
    </row>
    <row r="2948" spans="1:29" x14ac:dyDescent="0.25">
      <c r="A2948" s="21">
        <v>2946</v>
      </c>
      <c r="B2948" s="21" t="s">
        <v>3719</v>
      </c>
      <c r="C2948" s="30">
        <v>45919</v>
      </c>
      <c r="D2948" s="30">
        <v>45926</v>
      </c>
      <c r="E2948" s="47">
        <v>157.5</v>
      </c>
      <c r="F2948" s="47">
        <f t="shared" ref="F2948:F3011" si="313">IF(AB2948="DOLLAR",E2948*88,E2948)</f>
        <v>13860</v>
      </c>
      <c r="G2948" s="48">
        <f t="shared" ref="G2948:G3011" si="314">F2948*J2948</f>
        <v>13860</v>
      </c>
      <c r="H2948" s="21">
        <v>303651</v>
      </c>
      <c r="I2948" s="21" t="s">
        <v>4251</v>
      </c>
      <c r="J2948" s="21">
        <v>1</v>
      </c>
      <c r="K2948" s="21">
        <v>1</v>
      </c>
      <c r="L2948" s="21">
        <f t="shared" ref="L2948:L3011" si="315">J2948-K2948</f>
        <v>0</v>
      </c>
      <c r="M2948" s="21" t="s">
        <v>4852</v>
      </c>
      <c r="N2948" s="30">
        <v>45936</v>
      </c>
      <c r="O2948" s="48">
        <v>22668.75</v>
      </c>
      <c r="P2948" s="21" t="s">
        <v>228</v>
      </c>
      <c r="Q2948" s="21">
        <v>58156536115</v>
      </c>
      <c r="R2948" s="21" t="s">
        <v>40</v>
      </c>
      <c r="S2948" s="3">
        <v>4</v>
      </c>
      <c r="T2948" s="37"/>
      <c r="U2948" s="21" t="s">
        <v>18</v>
      </c>
      <c r="V2948" s="21" t="str">
        <f>VLOOKUP(P2948,'Customer List'!B:C,2,)</f>
        <v>Kolkata</v>
      </c>
      <c r="W2948" s="38"/>
      <c r="X2948" s="30">
        <v>45937</v>
      </c>
      <c r="Y2948" s="21">
        <f t="shared" ref="Y2948:Y3011" si="316">IF(X2948="", "", X2948-N2948)</f>
        <v>1</v>
      </c>
      <c r="Z2948" s="21" t="str">
        <f t="shared" ref="Z2948:Z3011" si="317">IF(N2948="", "", TEXT(N2948, "dddd"))</f>
        <v>Monday</v>
      </c>
      <c r="AA2948" s="21" t="str">
        <f t="shared" ref="AA2948:AA3011" si="318">IF(X2948="", "", TEXT(X2948, "dddd"))</f>
        <v>Tuesday</v>
      </c>
      <c r="AB2948" s="21" t="str">
        <f>VLOOKUP(U2948,'Currency Sheet'!A:C,3,)</f>
        <v>DOLLAR</v>
      </c>
      <c r="AC2948" s="42" t="str">
        <f>VLOOKUP(P2948,'Customer List'!B:D,3,)</f>
        <v>OutStation</v>
      </c>
    </row>
    <row r="2949" spans="1:29" x14ac:dyDescent="0.25">
      <c r="A2949" s="21">
        <v>2947</v>
      </c>
      <c r="B2949" s="21" t="s">
        <v>3719</v>
      </c>
      <c r="C2949" s="30">
        <v>45919</v>
      </c>
      <c r="D2949" s="30">
        <v>45926</v>
      </c>
      <c r="E2949" s="47">
        <v>342.75</v>
      </c>
      <c r="F2949" s="47">
        <f t="shared" si="313"/>
        <v>30162</v>
      </c>
      <c r="G2949" s="48">
        <f t="shared" si="314"/>
        <v>30162</v>
      </c>
      <c r="H2949" s="21">
        <v>303744</v>
      </c>
      <c r="I2949" s="21" t="s">
        <v>4252</v>
      </c>
      <c r="J2949" s="21">
        <v>1</v>
      </c>
      <c r="K2949" s="21">
        <v>1</v>
      </c>
      <c r="L2949" s="21">
        <f t="shared" si="315"/>
        <v>0</v>
      </c>
      <c r="M2949" s="21" t="s">
        <v>4929</v>
      </c>
      <c r="N2949" s="30">
        <v>45938</v>
      </c>
      <c r="O2949" s="48">
        <v>43993.87</v>
      </c>
      <c r="P2949" s="21" t="s">
        <v>254</v>
      </c>
      <c r="Q2949" s="21" t="s">
        <v>636</v>
      </c>
      <c r="R2949" s="21" t="s">
        <v>847</v>
      </c>
      <c r="S2949" s="3">
        <v>4</v>
      </c>
      <c r="T2949" s="37"/>
      <c r="U2949" s="21" t="s">
        <v>18</v>
      </c>
      <c r="V2949" s="21" t="str">
        <f>VLOOKUP(P2949,'Customer List'!B:C,2,)</f>
        <v>Delhi</v>
      </c>
      <c r="W2949" s="38"/>
      <c r="X2949" s="30">
        <f>IF(OR(R2949 = "PRIYANKA MADAM", R2949 = "DEEPAK", R2949 = "PORTER"),N2949,"")</f>
        <v>45938</v>
      </c>
      <c r="Y2949" s="21">
        <f t="shared" si="316"/>
        <v>0</v>
      </c>
      <c r="Z2949" s="21" t="str">
        <f t="shared" si="317"/>
        <v>Wednesday</v>
      </c>
      <c r="AA2949" s="21" t="str">
        <f t="shared" si="318"/>
        <v>Wednesday</v>
      </c>
      <c r="AB2949" s="21" t="str">
        <f>VLOOKUP(U2949,'Currency Sheet'!A:C,3,)</f>
        <v>DOLLAR</v>
      </c>
      <c r="AC2949" s="42" t="str">
        <f>VLOOKUP(P2949,'Customer List'!B:D,3,)</f>
        <v>Local</v>
      </c>
    </row>
    <row r="2950" spans="1:29" x14ac:dyDescent="0.25">
      <c r="A2950" s="21">
        <v>2948</v>
      </c>
      <c r="B2950" s="21" t="s">
        <v>3719</v>
      </c>
      <c r="C2950" s="30">
        <v>45919</v>
      </c>
      <c r="D2950" s="30">
        <v>45926</v>
      </c>
      <c r="E2950" s="47">
        <v>50.4</v>
      </c>
      <c r="F2950" s="47">
        <f t="shared" si="313"/>
        <v>4435.2</v>
      </c>
      <c r="G2950" s="48">
        <f t="shared" si="314"/>
        <v>4435.2</v>
      </c>
      <c r="H2950" s="21">
        <v>304006</v>
      </c>
      <c r="I2950" s="21" t="s">
        <v>3947</v>
      </c>
      <c r="J2950" s="21">
        <v>1</v>
      </c>
      <c r="K2950" s="21">
        <v>1</v>
      </c>
      <c r="L2950" s="21">
        <f t="shared" si="315"/>
        <v>0</v>
      </c>
      <c r="M2950" s="21" t="s">
        <v>4931</v>
      </c>
      <c r="N2950" s="30">
        <v>45927</v>
      </c>
      <c r="O2950" s="48">
        <v>7254</v>
      </c>
      <c r="P2950" s="21" t="s">
        <v>165</v>
      </c>
      <c r="Q2950" s="21">
        <v>58156229353</v>
      </c>
      <c r="R2950" s="21" t="s">
        <v>40</v>
      </c>
      <c r="S2950" s="3">
        <v>4</v>
      </c>
      <c r="T2950" s="37"/>
      <c r="U2950" s="21" t="s">
        <v>18</v>
      </c>
      <c r="V2950" s="21" t="str">
        <f>VLOOKUP(P2950,'Customer List'!B:C,2,)</f>
        <v>Lucknow</v>
      </c>
      <c r="W2950" s="38"/>
      <c r="X2950" s="30">
        <v>45929</v>
      </c>
      <c r="Y2950" s="21">
        <f t="shared" si="316"/>
        <v>2</v>
      </c>
      <c r="Z2950" s="21" t="str">
        <f t="shared" si="317"/>
        <v>Saturday</v>
      </c>
      <c r="AA2950" s="21" t="str">
        <f t="shared" si="318"/>
        <v>Monday</v>
      </c>
      <c r="AB2950" s="21" t="str">
        <f>VLOOKUP(U2950,'Currency Sheet'!A:C,3,)</f>
        <v>DOLLAR</v>
      </c>
      <c r="AC2950" s="42" t="str">
        <f>VLOOKUP(P2950,'Customer List'!B:D,3,)</f>
        <v>OutStation</v>
      </c>
    </row>
    <row r="2951" spans="1:29" x14ac:dyDescent="0.25">
      <c r="A2951" s="21">
        <v>2949</v>
      </c>
      <c r="B2951" s="21" t="s">
        <v>3719</v>
      </c>
      <c r="C2951" s="30">
        <v>45919</v>
      </c>
      <c r="D2951" s="30">
        <v>45926</v>
      </c>
      <c r="E2951" s="47">
        <v>289.5</v>
      </c>
      <c r="F2951" s="47">
        <f t="shared" si="313"/>
        <v>25476</v>
      </c>
      <c r="G2951" s="48">
        <f t="shared" si="314"/>
        <v>25476</v>
      </c>
      <c r="H2951" s="21">
        <v>304036</v>
      </c>
      <c r="I2951" s="21" t="s">
        <v>4253</v>
      </c>
      <c r="J2951" s="21">
        <v>1</v>
      </c>
      <c r="K2951" s="21">
        <v>1</v>
      </c>
      <c r="L2951" s="21">
        <f t="shared" si="315"/>
        <v>0</v>
      </c>
      <c r="M2951" s="21" t="s">
        <v>4882</v>
      </c>
      <c r="N2951" s="30">
        <v>45929</v>
      </c>
      <c r="O2951" s="48">
        <v>33003</v>
      </c>
      <c r="P2951" s="21" t="s">
        <v>16</v>
      </c>
      <c r="Q2951" s="21" t="s">
        <v>2070</v>
      </c>
      <c r="R2951" s="21" t="s">
        <v>637</v>
      </c>
      <c r="S2951" s="3">
        <v>4</v>
      </c>
      <c r="T2951" s="37"/>
      <c r="U2951" s="21" t="s">
        <v>18</v>
      </c>
      <c r="V2951" s="21" t="str">
        <f>VLOOKUP(P2951,'Customer List'!B:C,2,)</f>
        <v>Delhi</v>
      </c>
      <c r="W2951" s="38"/>
      <c r="X2951" s="30">
        <f>IF(OR(R2951 = "PRIYANKA MADAM", R2951 = "DEEPAK", R2951 = "PORTER"),N2951,"")</f>
        <v>45929</v>
      </c>
      <c r="Y2951" s="21">
        <f t="shared" si="316"/>
        <v>0</v>
      </c>
      <c r="Z2951" s="21" t="str">
        <f t="shared" si="317"/>
        <v>Monday</v>
      </c>
      <c r="AA2951" s="21" t="str">
        <f t="shared" si="318"/>
        <v>Monday</v>
      </c>
      <c r="AB2951" s="21" t="str">
        <f>VLOOKUP(U2951,'Currency Sheet'!A:C,3,)</f>
        <v>DOLLAR</v>
      </c>
      <c r="AC2951" s="42" t="str">
        <f>VLOOKUP(P2951,'Customer List'!B:D,3,)</f>
        <v>Local</v>
      </c>
    </row>
    <row r="2952" spans="1:29" x14ac:dyDescent="0.25">
      <c r="A2952" s="21">
        <v>2950</v>
      </c>
      <c r="B2952" s="21" t="s">
        <v>3719</v>
      </c>
      <c r="C2952" s="30">
        <v>45919</v>
      </c>
      <c r="D2952" s="30">
        <v>45926</v>
      </c>
      <c r="E2952" s="47">
        <v>203</v>
      </c>
      <c r="F2952" s="47">
        <f t="shared" si="313"/>
        <v>17864</v>
      </c>
      <c r="G2952" s="48">
        <f t="shared" si="314"/>
        <v>17864</v>
      </c>
      <c r="H2952" s="21">
        <v>304096</v>
      </c>
      <c r="I2952" s="21" t="s">
        <v>4254</v>
      </c>
      <c r="J2952" s="21">
        <v>1</v>
      </c>
      <c r="K2952" s="21">
        <v>1</v>
      </c>
      <c r="L2952" s="21">
        <f t="shared" si="315"/>
        <v>0</v>
      </c>
      <c r="M2952" s="21" t="s">
        <v>4901</v>
      </c>
      <c r="N2952" s="30">
        <v>45929</v>
      </c>
      <c r="O2952" s="48">
        <v>32364</v>
      </c>
      <c r="P2952" s="21" t="s">
        <v>3705</v>
      </c>
      <c r="Q2952" s="21" t="s">
        <v>2070</v>
      </c>
      <c r="R2952" s="21" t="s">
        <v>847</v>
      </c>
      <c r="S2952" s="3">
        <v>4</v>
      </c>
      <c r="T2952" s="37"/>
      <c r="U2952" s="21" t="s">
        <v>18</v>
      </c>
      <c r="V2952" s="21" t="str">
        <f>VLOOKUP(P2952,'Customer List'!B:C,2,)</f>
        <v>DELHI</v>
      </c>
      <c r="W2952" s="38"/>
      <c r="X2952" s="30">
        <f>IF(OR(R2952 = "PRIYANKA MADAM", R2952 = "DEEPAK", R2952 = "PORTER"),N2952,"")</f>
        <v>45929</v>
      </c>
      <c r="Y2952" s="21">
        <f t="shared" si="316"/>
        <v>0</v>
      </c>
      <c r="Z2952" s="21" t="str">
        <f t="shared" si="317"/>
        <v>Monday</v>
      </c>
      <c r="AA2952" s="21" t="str">
        <f t="shared" si="318"/>
        <v>Monday</v>
      </c>
      <c r="AB2952" s="21" t="str">
        <f>VLOOKUP(U2952,'Currency Sheet'!A:C,3,)</f>
        <v>DOLLAR</v>
      </c>
      <c r="AC2952" s="42" t="str">
        <f>VLOOKUP(P2952,'Customer List'!B:D,3,)</f>
        <v>LOCAL</v>
      </c>
    </row>
    <row r="2953" spans="1:29" x14ac:dyDescent="0.25">
      <c r="A2953" s="21">
        <v>2951</v>
      </c>
      <c r="B2953" s="21" t="s">
        <v>3719</v>
      </c>
      <c r="C2953" s="30">
        <v>45919</v>
      </c>
      <c r="D2953" s="30">
        <v>45926</v>
      </c>
      <c r="E2953" s="47">
        <v>326.25</v>
      </c>
      <c r="F2953" s="47">
        <f t="shared" si="313"/>
        <v>28710</v>
      </c>
      <c r="G2953" s="48">
        <f t="shared" si="314"/>
        <v>28710</v>
      </c>
      <c r="H2953" s="21">
        <v>304136</v>
      </c>
      <c r="I2953" s="21" t="s">
        <v>4255</v>
      </c>
      <c r="J2953" s="21">
        <v>1</v>
      </c>
      <c r="K2953" s="21">
        <v>1</v>
      </c>
      <c r="L2953" s="21">
        <f t="shared" si="315"/>
        <v>0</v>
      </c>
      <c r="M2953" s="21" t="s">
        <v>4875</v>
      </c>
      <c r="N2953" s="30">
        <v>45927</v>
      </c>
      <c r="O2953" s="48">
        <v>45849</v>
      </c>
      <c r="P2953" s="21" t="s">
        <v>886</v>
      </c>
      <c r="Q2953" s="21">
        <v>58156225400</v>
      </c>
      <c r="R2953" s="21" t="s">
        <v>40</v>
      </c>
      <c r="S2953" s="3">
        <v>4</v>
      </c>
      <c r="T2953" s="37"/>
      <c r="U2953" s="21" t="s">
        <v>18</v>
      </c>
      <c r="V2953" s="21" t="str">
        <f>VLOOKUP(P2953,'Customer List'!B:C,2,)</f>
        <v>Karnataka</v>
      </c>
      <c r="W2953" s="38"/>
      <c r="X2953" s="30">
        <v>45930</v>
      </c>
      <c r="Y2953" s="21">
        <f t="shared" si="316"/>
        <v>3</v>
      </c>
      <c r="Z2953" s="21" t="str">
        <f t="shared" si="317"/>
        <v>Saturday</v>
      </c>
      <c r="AA2953" s="21" t="str">
        <f t="shared" si="318"/>
        <v>Tuesday</v>
      </c>
      <c r="AB2953" s="21" t="str">
        <f>VLOOKUP(U2953,'Currency Sheet'!A:C,3,)</f>
        <v>DOLLAR</v>
      </c>
      <c r="AC2953" s="42" t="str">
        <f>VLOOKUP(P2953,'Customer List'!B:D,3,)</f>
        <v>OutStation</v>
      </c>
    </row>
    <row r="2954" spans="1:29" x14ac:dyDescent="0.25">
      <c r="A2954" s="21">
        <v>2952</v>
      </c>
      <c r="B2954" s="21" t="s">
        <v>3719</v>
      </c>
      <c r="C2954" s="30">
        <v>45919</v>
      </c>
      <c r="D2954" s="30">
        <v>45926</v>
      </c>
      <c r="E2954" s="47">
        <v>285</v>
      </c>
      <c r="F2954" s="47">
        <f t="shared" si="313"/>
        <v>25080</v>
      </c>
      <c r="G2954" s="48">
        <f t="shared" si="314"/>
        <v>25080</v>
      </c>
      <c r="H2954" s="21">
        <v>304142</v>
      </c>
      <c r="I2954" s="21" t="s">
        <v>4256</v>
      </c>
      <c r="J2954" s="21">
        <v>1</v>
      </c>
      <c r="K2954" s="21">
        <v>1</v>
      </c>
      <c r="L2954" s="21">
        <f t="shared" si="315"/>
        <v>0</v>
      </c>
      <c r="M2954" s="21" t="s">
        <v>4916</v>
      </c>
      <c r="N2954" s="30">
        <v>45927</v>
      </c>
      <c r="O2954" s="48">
        <v>40052</v>
      </c>
      <c r="P2954" s="21" t="s">
        <v>191</v>
      </c>
      <c r="Q2954" s="21" t="s">
        <v>3716</v>
      </c>
      <c r="R2954" s="21" t="s">
        <v>40</v>
      </c>
      <c r="S2954" s="3">
        <v>4</v>
      </c>
      <c r="T2954" s="37"/>
      <c r="U2954" s="21" t="s">
        <v>18</v>
      </c>
      <c r="V2954" s="21" t="str">
        <f>VLOOKUP(P2954,'Customer List'!B:C,2,)</f>
        <v>Chandigarh</v>
      </c>
      <c r="W2954" s="38"/>
      <c r="X2954" s="30">
        <v>45929</v>
      </c>
      <c r="Y2954" s="21">
        <f t="shared" si="316"/>
        <v>2</v>
      </c>
      <c r="Z2954" s="21" t="str">
        <f t="shared" si="317"/>
        <v>Saturday</v>
      </c>
      <c r="AA2954" s="21" t="str">
        <f t="shared" si="318"/>
        <v>Monday</v>
      </c>
      <c r="AB2954" s="21" t="str">
        <f>VLOOKUP(U2954,'Currency Sheet'!A:C,3,)</f>
        <v>DOLLAR</v>
      </c>
      <c r="AC2954" s="42" t="str">
        <f>VLOOKUP(P2954,'Customer List'!B:D,3,)</f>
        <v>OutStation</v>
      </c>
    </row>
    <row r="2955" spans="1:29" x14ac:dyDescent="0.25">
      <c r="A2955" s="21">
        <v>2953</v>
      </c>
      <c r="B2955" s="21" t="s">
        <v>3719</v>
      </c>
      <c r="C2955" s="30">
        <v>45919</v>
      </c>
      <c r="D2955" s="30">
        <v>45926</v>
      </c>
      <c r="E2955" s="47">
        <v>71.400000000000006</v>
      </c>
      <c r="F2955" s="47">
        <f t="shared" si="313"/>
        <v>6283.2000000000007</v>
      </c>
      <c r="G2955" s="48">
        <f t="shared" si="314"/>
        <v>6283.2000000000007</v>
      </c>
      <c r="H2955" s="21">
        <v>304402</v>
      </c>
      <c r="I2955" s="21" t="s">
        <v>4257</v>
      </c>
      <c r="J2955" s="21">
        <v>1</v>
      </c>
      <c r="K2955" s="21">
        <v>1</v>
      </c>
      <c r="L2955" s="21">
        <f t="shared" si="315"/>
        <v>0</v>
      </c>
      <c r="M2955" s="21" t="s">
        <v>4902</v>
      </c>
      <c r="N2955" s="30">
        <v>45929</v>
      </c>
      <c r="O2955" s="48">
        <v>11857.5</v>
      </c>
      <c r="P2955" s="21" t="s">
        <v>3705</v>
      </c>
      <c r="Q2955" s="21" t="s">
        <v>2070</v>
      </c>
      <c r="R2955" s="21" t="s">
        <v>847</v>
      </c>
      <c r="S2955" s="3">
        <v>4</v>
      </c>
      <c r="T2955" s="37"/>
      <c r="U2955" s="21" t="s">
        <v>18</v>
      </c>
      <c r="V2955" s="21" t="str">
        <f>VLOOKUP(P2955,'Customer List'!B:C,2,)</f>
        <v>DELHI</v>
      </c>
      <c r="W2955" s="38"/>
      <c r="X2955" s="30">
        <f>IF(OR(R2955 = "PRIYANKA MADAM", R2955 = "DEEPAK", R2955 = "PORTER"),N2955,"")</f>
        <v>45929</v>
      </c>
      <c r="Y2955" s="21">
        <f t="shared" si="316"/>
        <v>0</v>
      </c>
      <c r="Z2955" s="21" t="str">
        <f t="shared" si="317"/>
        <v>Monday</v>
      </c>
      <c r="AA2955" s="21" t="str">
        <f t="shared" si="318"/>
        <v>Monday</v>
      </c>
      <c r="AB2955" s="21" t="str">
        <f>VLOOKUP(U2955,'Currency Sheet'!A:C,3,)</f>
        <v>DOLLAR</v>
      </c>
      <c r="AC2955" s="42" t="str">
        <f>VLOOKUP(P2955,'Customer List'!B:D,3,)</f>
        <v>LOCAL</v>
      </c>
    </row>
    <row r="2956" spans="1:29" x14ac:dyDescent="0.25">
      <c r="A2956" s="21">
        <v>2954</v>
      </c>
      <c r="B2956" s="21" t="s">
        <v>3719</v>
      </c>
      <c r="C2956" s="30">
        <v>45919</v>
      </c>
      <c r="D2956" s="30">
        <v>45926</v>
      </c>
      <c r="E2956" s="47">
        <v>86.8</v>
      </c>
      <c r="F2956" s="47">
        <f t="shared" si="313"/>
        <v>7638.4</v>
      </c>
      <c r="G2956" s="48">
        <f t="shared" si="314"/>
        <v>7638.4</v>
      </c>
      <c r="H2956" s="21">
        <v>304825</v>
      </c>
      <c r="I2956" s="21" t="s">
        <v>4258</v>
      </c>
      <c r="J2956" s="21">
        <v>1</v>
      </c>
      <c r="K2956" s="21">
        <v>1</v>
      </c>
      <c r="L2956" s="21">
        <f t="shared" si="315"/>
        <v>0</v>
      </c>
      <c r="M2956" s="21" t="s">
        <v>4852</v>
      </c>
      <c r="N2956" s="30">
        <v>45936</v>
      </c>
      <c r="O2956" s="48">
        <v>12493</v>
      </c>
      <c r="P2956" s="21" t="s">
        <v>228</v>
      </c>
      <c r="Q2956" s="21">
        <v>58156536115</v>
      </c>
      <c r="R2956" s="21" t="s">
        <v>40</v>
      </c>
      <c r="S2956" s="3">
        <v>4</v>
      </c>
      <c r="T2956" s="37"/>
      <c r="U2956" s="21" t="s">
        <v>18</v>
      </c>
      <c r="V2956" s="21" t="str">
        <f>VLOOKUP(P2956,'Customer List'!B:C,2,)</f>
        <v>Kolkata</v>
      </c>
      <c r="W2956" s="38"/>
      <c r="X2956" s="30">
        <v>45937</v>
      </c>
      <c r="Y2956" s="21">
        <f t="shared" si="316"/>
        <v>1</v>
      </c>
      <c r="Z2956" s="21" t="str">
        <f t="shared" si="317"/>
        <v>Monday</v>
      </c>
      <c r="AA2956" s="21" t="str">
        <f t="shared" si="318"/>
        <v>Tuesday</v>
      </c>
      <c r="AB2956" s="21" t="str">
        <f>VLOOKUP(U2956,'Currency Sheet'!A:C,3,)</f>
        <v>DOLLAR</v>
      </c>
      <c r="AC2956" s="42" t="str">
        <f>VLOOKUP(P2956,'Customer List'!B:D,3,)</f>
        <v>OutStation</v>
      </c>
    </row>
    <row r="2957" spans="1:29" x14ac:dyDescent="0.25">
      <c r="A2957" s="21">
        <v>2955</v>
      </c>
      <c r="B2957" s="21" t="s">
        <v>3719</v>
      </c>
      <c r="C2957" s="30">
        <v>45919</v>
      </c>
      <c r="D2957" s="30">
        <v>45926</v>
      </c>
      <c r="E2957" s="47">
        <v>226.1</v>
      </c>
      <c r="F2957" s="47">
        <f t="shared" si="313"/>
        <v>19896.8</v>
      </c>
      <c r="G2957" s="48">
        <f t="shared" si="314"/>
        <v>19896.8</v>
      </c>
      <c r="H2957" s="21">
        <v>305114</v>
      </c>
      <c r="I2957" s="21" t="s">
        <v>4259</v>
      </c>
      <c r="J2957" s="21">
        <v>1</v>
      </c>
      <c r="K2957" s="21">
        <v>1</v>
      </c>
      <c r="L2957" s="21">
        <f t="shared" si="315"/>
        <v>0</v>
      </c>
      <c r="M2957" s="21" t="s">
        <v>4882</v>
      </c>
      <c r="N2957" s="30">
        <v>45929</v>
      </c>
      <c r="O2957" s="48">
        <v>27616.5</v>
      </c>
      <c r="P2957" s="21" t="s">
        <v>16</v>
      </c>
      <c r="Q2957" s="21" t="s">
        <v>2070</v>
      </c>
      <c r="R2957" s="21" t="s">
        <v>637</v>
      </c>
      <c r="S2957" s="3">
        <v>4</v>
      </c>
      <c r="T2957" s="37"/>
      <c r="U2957" s="21" t="s">
        <v>18</v>
      </c>
      <c r="V2957" s="21" t="str">
        <f>VLOOKUP(P2957,'Customer List'!B:C,2,)</f>
        <v>Delhi</v>
      </c>
      <c r="W2957" s="38"/>
      <c r="X2957" s="30">
        <f>IF(OR(R2957 = "PRIYANKA MADAM", R2957 = "DEEPAK", R2957 = "PORTER"),N2957,"")</f>
        <v>45929</v>
      </c>
      <c r="Y2957" s="21">
        <f t="shared" si="316"/>
        <v>0</v>
      </c>
      <c r="Z2957" s="21" t="str">
        <f t="shared" si="317"/>
        <v>Monday</v>
      </c>
      <c r="AA2957" s="21" t="str">
        <f t="shared" si="318"/>
        <v>Monday</v>
      </c>
      <c r="AB2957" s="21" t="str">
        <f>VLOOKUP(U2957,'Currency Sheet'!A:C,3,)</f>
        <v>DOLLAR</v>
      </c>
      <c r="AC2957" s="42" t="str">
        <f>VLOOKUP(P2957,'Customer List'!B:D,3,)</f>
        <v>Local</v>
      </c>
    </row>
    <row r="2958" spans="1:29" x14ac:dyDescent="0.25">
      <c r="A2958" s="21">
        <v>2956</v>
      </c>
      <c r="B2958" s="21" t="s">
        <v>3719</v>
      </c>
      <c r="C2958" s="30">
        <v>45919</v>
      </c>
      <c r="D2958" s="30">
        <v>45926</v>
      </c>
      <c r="E2958" s="47">
        <v>205.1</v>
      </c>
      <c r="F2958" s="47">
        <f t="shared" si="313"/>
        <v>18048.8</v>
      </c>
      <c r="G2958" s="48">
        <f t="shared" si="314"/>
        <v>18048.8</v>
      </c>
      <c r="H2958" s="21">
        <v>306008</v>
      </c>
      <c r="I2958" s="21" t="s">
        <v>4260</v>
      </c>
      <c r="J2958" s="21">
        <v>1</v>
      </c>
      <c r="K2958" s="21">
        <v>1</v>
      </c>
      <c r="L2958" s="21">
        <f t="shared" si="315"/>
        <v>0</v>
      </c>
      <c r="M2958" s="21" t="s">
        <v>4853</v>
      </c>
      <c r="N2958" s="30">
        <v>45927</v>
      </c>
      <c r="O2958" s="48">
        <v>25051.5</v>
      </c>
      <c r="P2958" s="21" t="s">
        <v>242</v>
      </c>
      <c r="Q2958" s="21">
        <v>58156233800</v>
      </c>
      <c r="R2958" s="21" t="s">
        <v>40</v>
      </c>
      <c r="S2958" s="3">
        <v>4</v>
      </c>
      <c r="T2958" s="37"/>
      <c r="U2958" s="21" t="s">
        <v>18</v>
      </c>
      <c r="V2958" s="21" t="str">
        <f>VLOOKUP(P2958,'Customer List'!B:C,2,)</f>
        <v>Mumbai</v>
      </c>
      <c r="W2958" s="38"/>
      <c r="X2958" s="30">
        <v>45929</v>
      </c>
      <c r="Y2958" s="21">
        <f t="shared" si="316"/>
        <v>2</v>
      </c>
      <c r="Z2958" s="21" t="str">
        <f t="shared" si="317"/>
        <v>Saturday</v>
      </c>
      <c r="AA2958" s="21" t="str">
        <f t="shared" si="318"/>
        <v>Monday</v>
      </c>
      <c r="AB2958" s="21" t="str">
        <f>VLOOKUP(U2958,'Currency Sheet'!A:C,3,)</f>
        <v>DOLLAR</v>
      </c>
      <c r="AC2958" s="42" t="str">
        <f>VLOOKUP(P2958,'Customer List'!B:D,3,)</f>
        <v>OutStation</v>
      </c>
    </row>
    <row r="2959" spans="1:29" x14ac:dyDescent="0.25">
      <c r="A2959" s="21">
        <v>2957</v>
      </c>
      <c r="B2959" s="21" t="s">
        <v>3719</v>
      </c>
      <c r="C2959" s="30">
        <v>45919</v>
      </c>
      <c r="D2959" s="30">
        <v>45926</v>
      </c>
      <c r="E2959" s="47">
        <v>107.8</v>
      </c>
      <c r="F2959" s="47">
        <f t="shared" si="313"/>
        <v>9486.4</v>
      </c>
      <c r="G2959" s="48">
        <f t="shared" si="314"/>
        <v>9486.4</v>
      </c>
      <c r="H2959" s="21">
        <v>306509</v>
      </c>
      <c r="I2959" s="21" t="s">
        <v>4261</v>
      </c>
      <c r="J2959" s="21">
        <v>1</v>
      </c>
      <c r="K2959" s="21">
        <v>1</v>
      </c>
      <c r="L2959" s="21">
        <f t="shared" si="315"/>
        <v>0</v>
      </c>
      <c r="M2959" s="21" t="s">
        <v>4907</v>
      </c>
      <c r="N2959" s="30">
        <v>45929</v>
      </c>
      <c r="O2959" s="48">
        <v>14630</v>
      </c>
      <c r="P2959" s="21" t="s">
        <v>213</v>
      </c>
      <c r="Q2959" s="21" t="s">
        <v>1996</v>
      </c>
      <c r="R2959" s="21" t="s">
        <v>1996</v>
      </c>
      <c r="S2959" s="3">
        <v>4</v>
      </c>
      <c r="T2959" s="37"/>
      <c r="U2959" s="21" t="s">
        <v>18</v>
      </c>
      <c r="V2959" s="21" t="str">
        <f>VLOOKUP(P2959,'Customer List'!B:C,2,)</f>
        <v>Delhi</v>
      </c>
      <c r="W2959" s="38"/>
      <c r="X2959" s="30">
        <f>IF(OR(R2959 = "PRIYANKA MADAM", R2959 = "DEEPAK", R2959 = "PORTER"),N2959,"")</f>
        <v>45929</v>
      </c>
      <c r="Y2959" s="21">
        <f t="shared" si="316"/>
        <v>0</v>
      </c>
      <c r="Z2959" s="21" t="str">
        <f t="shared" si="317"/>
        <v>Monday</v>
      </c>
      <c r="AA2959" s="21" t="str">
        <f t="shared" si="318"/>
        <v>Monday</v>
      </c>
      <c r="AB2959" s="21" t="str">
        <f>VLOOKUP(U2959,'Currency Sheet'!A:C,3,)</f>
        <v>DOLLAR</v>
      </c>
      <c r="AC2959" s="42" t="str">
        <f>VLOOKUP(P2959,'Customer List'!B:D,3,)</f>
        <v>Local</v>
      </c>
    </row>
    <row r="2960" spans="1:29" x14ac:dyDescent="0.25">
      <c r="A2960" s="21">
        <v>2958</v>
      </c>
      <c r="B2960" s="21" t="s">
        <v>3719</v>
      </c>
      <c r="C2960" s="30">
        <v>45919</v>
      </c>
      <c r="D2960" s="30">
        <v>45926</v>
      </c>
      <c r="E2960" s="47">
        <v>321.75</v>
      </c>
      <c r="F2960" s="47">
        <f t="shared" si="313"/>
        <v>28314</v>
      </c>
      <c r="G2960" s="48">
        <f t="shared" si="314"/>
        <v>56628</v>
      </c>
      <c r="H2960" s="21">
        <v>307640</v>
      </c>
      <c r="I2960" s="21" t="s">
        <v>4262</v>
      </c>
      <c r="J2960" s="21">
        <v>2</v>
      </c>
      <c r="K2960" s="21">
        <v>2</v>
      </c>
      <c r="L2960" s="21">
        <f t="shared" si="315"/>
        <v>0</v>
      </c>
      <c r="M2960" s="21" t="s">
        <v>4853</v>
      </c>
      <c r="N2960" s="30">
        <v>45927</v>
      </c>
      <c r="O2960" s="48">
        <v>73359</v>
      </c>
      <c r="P2960" s="21" t="s">
        <v>242</v>
      </c>
      <c r="Q2960" s="21">
        <v>58156233800</v>
      </c>
      <c r="R2960" s="21" t="s">
        <v>40</v>
      </c>
      <c r="S2960" s="3">
        <v>4</v>
      </c>
      <c r="T2960" s="37"/>
      <c r="U2960" s="21" t="s">
        <v>18</v>
      </c>
      <c r="V2960" s="21" t="str">
        <f>VLOOKUP(P2960,'Customer List'!B:C,2,)</f>
        <v>Mumbai</v>
      </c>
      <c r="W2960" s="38"/>
      <c r="X2960" s="30">
        <v>45929</v>
      </c>
      <c r="Y2960" s="21">
        <f t="shared" si="316"/>
        <v>2</v>
      </c>
      <c r="Z2960" s="21" t="str">
        <f t="shared" si="317"/>
        <v>Saturday</v>
      </c>
      <c r="AA2960" s="21" t="str">
        <f t="shared" si="318"/>
        <v>Monday</v>
      </c>
      <c r="AB2960" s="21" t="str">
        <f>VLOOKUP(U2960,'Currency Sheet'!A:C,3,)</f>
        <v>DOLLAR</v>
      </c>
      <c r="AC2960" s="42" t="str">
        <f>VLOOKUP(P2960,'Customer List'!B:D,3,)</f>
        <v>OutStation</v>
      </c>
    </row>
    <row r="2961" spans="1:29" x14ac:dyDescent="0.25">
      <c r="A2961" s="21">
        <v>2959</v>
      </c>
      <c r="B2961" s="21" t="s">
        <v>3719</v>
      </c>
      <c r="C2961" s="30">
        <v>45919</v>
      </c>
      <c r="D2961" s="30">
        <v>45926</v>
      </c>
      <c r="E2961" s="47">
        <v>242.9</v>
      </c>
      <c r="F2961" s="47">
        <f t="shared" si="313"/>
        <v>21375.200000000001</v>
      </c>
      <c r="G2961" s="48">
        <f t="shared" si="314"/>
        <v>21375.200000000001</v>
      </c>
      <c r="H2961" s="21">
        <v>307654</v>
      </c>
      <c r="I2961" s="21" t="s">
        <v>4263</v>
      </c>
      <c r="J2961" s="21">
        <v>1</v>
      </c>
      <c r="K2961" s="21">
        <v>1</v>
      </c>
      <c r="L2961" s="21">
        <f t="shared" si="315"/>
        <v>0</v>
      </c>
      <c r="M2961" s="21" t="s">
        <v>4882</v>
      </c>
      <c r="N2961" s="30">
        <v>45929</v>
      </c>
      <c r="O2961" s="48">
        <v>29658.5</v>
      </c>
      <c r="P2961" s="21" t="s">
        <v>16</v>
      </c>
      <c r="Q2961" s="21" t="s">
        <v>2070</v>
      </c>
      <c r="R2961" s="21" t="s">
        <v>637</v>
      </c>
      <c r="S2961" s="3">
        <v>4</v>
      </c>
      <c r="T2961" s="37"/>
      <c r="U2961" s="21" t="s">
        <v>18</v>
      </c>
      <c r="V2961" s="21" t="str">
        <f>VLOOKUP(P2961,'Customer List'!B:C,2,)</f>
        <v>Delhi</v>
      </c>
      <c r="W2961" s="38"/>
      <c r="X2961" s="30">
        <f>IF(OR(R2961 = "PRIYANKA MADAM", R2961 = "DEEPAK", R2961 = "PORTER"),N2961,"")</f>
        <v>45929</v>
      </c>
      <c r="Y2961" s="21">
        <f t="shared" si="316"/>
        <v>0</v>
      </c>
      <c r="Z2961" s="21" t="str">
        <f t="shared" si="317"/>
        <v>Monday</v>
      </c>
      <c r="AA2961" s="21" t="str">
        <f t="shared" si="318"/>
        <v>Monday</v>
      </c>
      <c r="AB2961" s="21" t="str">
        <f>VLOOKUP(U2961,'Currency Sheet'!A:C,3,)</f>
        <v>DOLLAR</v>
      </c>
      <c r="AC2961" s="42" t="str">
        <f>VLOOKUP(P2961,'Customer List'!B:D,3,)</f>
        <v>Local</v>
      </c>
    </row>
    <row r="2962" spans="1:29" x14ac:dyDescent="0.25">
      <c r="A2962" s="21">
        <v>2960</v>
      </c>
      <c r="B2962" s="21" t="s">
        <v>3719</v>
      </c>
      <c r="C2962" s="30">
        <v>45919</v>
      </c>
      <c r="D2962" s="30">
        <v>45926</v>
      </c>
      <c r="E2962" s="47">
        <v>267.39999999999998</v>
      </c>
      <c r="F2962" s="47">
        <f t="shared" si="313"/>
        <v>23531.199999999997</v>
      </c>
      <c r="G2962" s="48">
        <f t="shared" si="314"/>
        <v>23531.199999999997</v>
      </c>
      <c r="H2962" s="21">
        <v>310718</v>
      </c>
      <c r="I2962" s="21" t="s">
        <v>4264</v>
      </c>
      <c r="J2962" s="21">
        <v>1</v>
      </c>
      <c r="K2962" s="21">
        <v>1</v>
      </c>
      <c r="L2962" s="21">
        <f t="shared" si="315"/>
        <v>0</v>
      </c>
      <c r="M2962" s="21" t="s">
        <v>4916</v>
      </c>
      <c r="N2962" s="30">
        <v>45927</v>
      </c>
      <c r="O2962" s="48">
        <v>40262.800000000003</v>
      </c>
      <c r="P2962" s="21" t="s">
        <v>191</v>
      </c>
      <c r="Q2962" s="21" t="s">
        <v>3716</v>
      </c>
      <c r="R2962" s="21" t="s">
        <v>40</v>
      </c>
      <c r="S2962" s="3">
        <v>4</v>
      </c>
      <c r="T2962" s="37"/>
      <c r="U2962" s="21" t="s">
        <v>18</v>
      </c>
      <c r="V2962" s="21" t="str">
        <f>VLOOKUP(P2962,'Customer List'!B:C,2,)</f>
        <v>Chandigarh</v>
      </c>
      <c r="W2962" s="38"/>
      <c r="X2962" s="30">
        <v>45929</v>
      </c>
      <c r="Y2962" s="21">
        <f t="shared" si="316"/>
        <v>2</v>
      </c>
      <c r="Z2962" s="21" t="str">
        <f t="shared" si="317"/>
        <v>Saturday</v>
      </c>
      <c r="AA2962" s="21" t="str">
        <f t="shared" si="318"/>
        <v>Monday</v>
      </c>
      <c r="AB2962" s="21" t="str">
        <f>VLOOKUP(U2962,'Currency Sheet'!A:C,3,)</f>
        <v>DOLLAR</v>
      </c>
      <c r="AC2962" s="42" t="str">
        <f>VLOOKUP(P2962,'Customer List'!B:D,3,)</f>
        <v>OutStation</v>
      </c>
    </row>
    <row r="2963" spans="1:29" x14ac:dyDescent="0.25">
      <c r="A2963" s="21">
        <v>2961</v>
      </c>
      <c r="B2963" s="21" t="s">
        <v>3719</v>
      </c>
      <c r="C2963" s="30">
        <v>45919</v>
      </c>
      <c r="D2963" s="30">
        <v>45926</v>
      </c>
      <c r="E2963" s="47">
        <v>242.9</v>
      </c>
      <c r="F2963" s="47">
        <f t="shared" si="313"/>
        <v>21375.200000000001</v>
      </c>
      <c r="G2963" s="48">
        <f t="shared" si="314"/>
        <v>21375.200000000001</v>
      </c>
      <c r="H2963" s="21">
        <v>310946</v>
      </c>
      <c r="I2963" s="21" t="s">
        <v>4265</v>
      </c>
      <c r="J2963" s="21">
        <v>1</v>
      </c>
      <c r="K2963" s="21">
        <v>1</v>
      </c>
      <c r="L2963" s="21">
        <f t="shared" si="315"/>
        <v>0</v>
      </c>
      <c r="M2963" s="21" t="s">
        <v>4875</v>
      </c>
      <c r="N2963" s="30">
        <v>45927</v>
      </c>
      <c r="O2963" s="48">
        <v>36573.800000000003</v>
      </c>
      <c r="P2963" s="21" t="s">
        <v>886</v>
      </c>
      <c r="Q2963" s="21">
        <v>58156225400</v>
      </c>
      <c r="R2963" s="21" t="s">
        <v>40</v>
      </c>
      <c r="S2963" s="3">
        <v>4</v>
      </c>
      <c r="T2963" s="37"/>
      <c r="U2963" s="21" t="s">
        <v>18</v>
      </c>
      <c r="V2963" s="21" t="str">
        <f>VLOOKUP(P2963,'Customer List'!B:C,2,)</f>
        <v>Karnataka</v>
      </c>
      <c r="W2963" s="38"/>
      <c r="X2963" s="30">
        <v>45930</v>
      </c>
      <c r="Y2963" s="21">
        <f t="shared" si="316"/>
        <v>3</v>
      </c>
      <c r="Z2963" s="21" t="str">
        <f t="shared" si="317"/>
        <v>Saturday</v>
      </c>
      <c r="AA2963" s="21" t="str">
        <f t="shared" si="318"/>
        <v>Tuesday</v>
      </c>
      <c r="AB2963" s="21" t="str">
        <f>VLOOKUP(U2963,'Currency Sheet'!A:C,3,)</f>
        <v>DOLLAR</v>
      </c>
      <c r="AC2963" s="42" t="str">
        <f>VLOOKUP(P2963,'Customer List'!B:D,3,)</f>
        <v>OutStation</v>
      </c>
    </row>
    <row r="2964" spans="1:29" x14ac:dyDescent="0.25">
      <c r="A2964" s="21">
        <v>2962</v>
      </c>
      <c r="B2964" s="21" t="s">
        <v>3719</v>
      </c>
      <c r="C2964" s="30">
        <v>45919</v>
      </c>
      <c r="D2964" s="30">
        <v>45926</v>
      </c>
      <c r="E2964" s="47">
        <v>304.5</v>
      </c>
      <c r="F2964" s="47">
        <f t="shared" si="313"/>
        <v>26796</v>
      </c>
      <c r="G2964" s="48">
        <f t="shared" si="314"/>
        <v>26796</v>
      </c>
      <c r="H2964" s="21">
        <v>311136</v>
      </c>
      <c r="I2964" s="21" t="s">
        <v>4266</v>
      </c>
      <c r="J2964" s="21">
        <v>1</v>
      </c>
      <c r="K2964" s="21">
        <v>1</v>
      </c>
      <c r="L2964" s="21">
        <f t="shared" si="315"/>
        <v>0</v>
      </c>
      <c r="M2964" s="21" t="s">
        <v>4929</v>
      </c>
      <c r="N2964" s="30">
        <v>45938</v>
      </c>
      <c r="O2964" s="48">
        <v>39084.269999999997</v>
      </c>
      <c r="P2964" s="21" t="s">
        <v>254</v>
      </c>
      <c r="Q2964" s="21" t="s">
        <v>636</v>
      </c>
      <c r="R2964" s="21" t="s">
        <v>847</v>
      </c>
      <c r="S2964" s="3">
        <v>4</v>
      </c>
      <c r="T2964" s="37"/>
      <c r="U2964" s="21" t="s">
        <v>18</v>
      </c>
      <c r="V2964" s="21" t="str">
        <f>VLOOKUP(P2964,'Customer List'!B:C,2,)</f>
        <v>Delhi</v>
      </c>
      <c r="W2964" s="38"/>
      <c r="X2964" s="30">
        <f>IF(OR(R2964 = "PRIYANKA MADAM", R2964 = "DEEPAK", R2964 = "PORTER"),N2964,"")</f>
        <v>45938</v>
      </c>
      <c r="Y2964" s="21">
        <f t="shared" si="316"/>
        <v>0</v>
      </c>
      <c r="Z2964" s="21" t="str">
        <f t="shared" si="317"/>
        <v>Wednesday</v>
      </c>
      <c r="AA2964" s="21" t="str">
        <f t="shared" si="318"/>
        <v>Wednesday</v>
      </c>
      <c r="AB2964" s="21" t="str">
        <f>VLOOKUP(U2964,'Currency Sheet'!A:C,3,)</f>
        <v>DOLLAR</v>
      </c>
      <c r="AC2964" s="42" t="str">
        <f>VLOOKUP(P2964,'Customer List'!B:D,3,)</f>
        <v>Local</v>
      </c>
    </row>
    <row r="2965" spans="1:29" x14ac:dyDescent="0.25">
      <c r="A2965" s="21">
        <v>2963</v>
      </c>
      <c r="B2965" s="21" t="s">
        <v>3719</v>
      </c>
      <c r="C2965" s="30">
        <v>45919</v>
      </c>
      <c r="D2965" s="30">
        <v>45926</v>
      </c>
      <c r="E2965" s="47">
        <v>297</v>
      </c>
      <c r="F2965" s="47">
        <f t="shared" si="313"/>
        <v>26136</v>
      </c>
      <c r="G2965" s="48">
        <f t="shared" si="314"/>
        <v>26136</v>
      </c>
      <c r="H2965" s="21">
        <v>312238</v>
      </c>
      <c r="I2965" s="21" t="s">
        <v>4267</v>
      </c>
      <c r="J2965" s="21">
        <v>1</v>
      </c>
      <c r="K2965" s="21">
        <v>1</v>
      </c>
      <c r="L2965" s="21">
        <f t="shared" si="315"/>
        <v>0</v>
      </c>
      <c r="M2965" s="21" t="s">
        <v>4882</v>
      </c>
      <c r="N2965" s="30">
        <v>45929</v>
      </c>
      <c r="O2965" s="48">
        <v>33858</v>
      </c>
      <c r="P2965" s="21" t="s">
        <v>16</v>
      </c>
      <c r="Q2965" s="21" t="s">
        <v>2070</v>
      </c>
      <c r="R2965" s="21" t="s">
        <v>637</v>
      </c>
      <c r="S2965" s="3">
        <v>4</v>
      </c>
      <c r="T2965" s="37"/>
      <c r="U2965" s="21" t="s">
        <v>18</v>
      </c>
      <c r="V2965" s="21" t="str">
        <f>VLOOKUP(P2965,'Customer List'!B:C,2,)</f>
        <v>Delhi</v>
      </c>
      <c r="W2965" s="38"/>
      <c r="X2965" s="30">
        <f>IF(OR(R2965 = "PRIYANKA MADAM", R2965 = "DEEPAK", R2965 = "PORTER"),N2965,"")</f>
        <v>45929</v>
      </c>
      <c r="Y2965" s="21">
        <f t="shared" si="316"/>
        <v>0</v>
      </c>
      <c r="Z2965" s="21" t="str">
        <f t="shared" si="317"/>
        <v>Monday</v>
      </c>
      <c r="AA2965" s="21" t="str">
        <f t="shared" si="318"/>
        <v>Monday</v>
      </c>
      <c r="AB2965" s="21" t="str">
        <f>VLOOKUP(U2965,'Currency Sheet'!A:C,3,)</f>
        <v>DOLLAR</v>
      </c>
      <c r="AC2965" s="42" t="str">
        <f>VLOOKUP(P2965,'Customer List'!B:D,3,)</f>
        <v>Local</v>
      </c>
    </row>
    <row r="2966" spans="1:29" x14ac:dyDescent="0.25">
      <c r="A2966" s="21">
        <v>2964</v>
      </c>
      <c r="B2966" s="21" t="s">
        <v>3719</v>
      </c>
      <c r="C2966" s="30">
        <v>45919</v>
      </c>
      <c r="D2966" s="30">
        <v>45926</v>
      </c>
      <c r="E2966" s="47">
        <v>86.8</v>
      </c>
      <c r="F2966" s="47">
        <f t="shared" si="313"/>
        <v>7638.4</v>
      </c>
      <c r="G2966" s="48">
        <f t="shared" si="314"/>
        <v>7638.4</v>
      </c>
      <c r="H2966" s="21">
        <v>317313</v>
      </c>
      <c r="I2966" s="21" t="s">
        <v>4268</v>
      </c>
      <c r="J2966" s="21">
        <v>1</v>
      </c>
      <c r="K2966" s="21">
        <v>1</v>
      </c>
      <c r="L2966" s="21">
        <f t="shared" si="315"/>
        <v>0</v>
      </c>
      <c r="M2966" s="21" t="s">
        <v>4852</v>
      </c>
      <c r="N2966" s="30">
        <v>45936</v>
      </c>
      <c r="O2966" s="48">
        <v>12493</v>
      </c>
      <c r="P2966" s="21" t="s">
        <v>228</v>
      </c>
      <c r="Q2966" s="21">
        <v>58156536115</v>
      </c>
      <c r="R2966" s="21" t="s">
        <v>40</v>
      </c>
      <c r="S2966" s="3">
        <v>4</v>
      </c>
      <c r="T2966" s="37"/>
      <c r="U2966" s="21" t="s">
        <v>18</v>
      </c>
      <c r="V2966" s="21" t="str">
        <f>VLOOKUP(P2966,'Customer List'!B:C,2,)</f>
        <v>Kolkata</v>
      </c>
      <c r="W2966" s="38"/>
      <c r="X2966" s="30">
        <v>45937</v>
      </c>
      <c r="Y2966" s="21">
        <f t="shared" si="316"/>
        <v>1</v>
      </c>
      <c r="Z2966" s="21" t="str">
        <f t="shared" si="317"/>
        <v>Monday</v>
      </c>
      <c r="AA2966" s="21" t="str">
        <f t="shared" si="318"/>
        <v>Tuesday</v>
      </c>
      <c r="AB2966" s="21" t="str">
        <f>VLOOKUP(U2966,'Currency Sheet'!A:C,3,)</f>
        <v>DOLLAR</v>
      </c>
      <c r="AC2966" s="42" t="str">
        <f>VLOOKUP(P2966,'Customer List'!B:D,3,)</f>
        <v>OutStation</v>
      </c>
    </row>
    <row r="2967" spans="1:29" x14ac:dyDescent="0.25">
      <c r="A2967" s="21">
        <v>2965</v>
      </c>
      <c r="B2967" s="21" t="s">
        <v>3719</v>
      </c>
      <c r="C2967" s="30">
        <v>45919</v>
      </c>
      <c r="D2967" s="30">
        <v>45926</v>
      </c>
      <c r="E2967" s="47">
        <v>19.600000000000001</v>
      </c>
      <c r="F2967" s="47">
        <f t="shared" si="313"/>
        <v>1724.8000000000002</v>
      </c>
      <c r="G2967" s="48">
        <f t="shared" si="314"/>
        <v>1724.8000000000002</v>
      </c>
      <c r="H2967" s="21">
        <v>317409</v>
      </c>
      <c r="I2967" s="21" t="s">
        <v>4269</v>
      </c>
      <c r="J2967" s="21">
        <v>1</v>
      </c>
      <c r="K2967" s="21">
        <v>1</v>
      </c>
      <c r="L2967" s="21">
        <f t="shared" si="315"/>
        <v>0</v>
      </c>
      <c r="M2967" s="21" t="s">
        <v>4852</v>
      </c>
      <c r="N2967" s="30">
        <v>45936</v>
      </c>
      <c r="O2967" s="48">
        <v>2821</v>
      </c>
      <c r="P2967" s="21" t="s">
        <v>228</v>
      </c>
      <c r="Q2967" s="21">
        <v>58156536115</v>
      </c>
      <c r="R2967" s="21" t="s">
        <v>40</v>
      </c>
      <c r="S2967" s="3">
        <v>4</v>
      </c>
      <c r="T2967" s="37"/>
      <c r="U2967" s="21" t="s">
        <v>18</v>
      </c>
      <c r="V2967" s="21" t="str">
        <f>VLOOKUP(P2967,'Customer List'!B:C,2,)</f>
        <v>Kolkata</v>
      </c>
      <c r="W2967" s="38"/>
      <c r="X2967" s="30">
        <v>45937</v>
      </c>
      <c r="Y2967" s="21">
        <f t="shared" si="316"/>
        <v>1</v>
      </c>
      <c r="Z2967" s="21" t="str">
        <f t="shared" si="317"/>
        <v>Monday</v>
      </c>
      <c r="AA2967" s="21" t="str">
        <f t="shared" si="318"/>
        <v>Tuesday</v>
      </c>
      <c r="AB2967" s="21" t="str">
        <f>VLOOKUP(U2967,'Currency Sheet'!A:C,3,)</f>
        <v>DOLLAR</v>
      </c>
      <c r="AC2967" s="42" t="str">
        <f>VLOOKUP(P2967,'Customer List'!B:D,3,)</f>
        <v>OutStation</v>
      </c>
    </row>
    <row r="2968" spans="1:29" x14ac:dyDescent="0.25">
      <c r="A2968" s="21">
        <v>2966</v>
      </c>
      <c r="B2968" s="21" t="s">
        <v>3719</v>
      </c>
      <c r="C2968" s="30">
        <v>45919</v>
      </c>
      <c r="D2968" s="30">
        <v>45926</v>
      </c>
      <c r="E2968" s="47">
        <v>141.4</v>
      </c>
      <c r="F2968" s="47">
        <f t="shared" si="313"/>
        <v>12443.2</v>
      </c>
      <c r="G2968" s="48">
        <f t="shared" si="314"/>
        <v>12443.2</v>
      </c>
      <c r="H2968" s="21">
        <v>323512</v>
      </c>
      <c r="I2968" s="21" t="s">
        <v>4270</v>
      </c>
      <c r="J2968" s="21">
        <v>1</v>
      </c>
      <c r="K2968" s="21">
        <v>1</v>
      </c>
      <c r="L2968" s="21">
        <f t="shared" si="315"/>
        <v>0</v>
      </c>
      <c r="M2968" s="21" t="s">
        <v>4931</v>
      </c>
      <c r="N2968" s="30">
        <v>45927</v>
      </c>
      <c r="O2968" s="48">
        <v>20351.5</v>
      </c>
      <c r="P2968" s="21" t="s">
        <v>165</v>
      </c>
      <c r="Q2968" s="21">
        <v>58156229353</v>
      </c>
      <c r="R2968" s="21" t="s">
        <v>40</v>
      </c>
      <c r="S2968" s="3">
        <v>4</v>
      </c>
      <c r="T2968" s="37"/>
      <c r="U2968" s="21" t="s">
        <v>18</v>
      </c>
      <c r="V2968" s="21" t="str">
        <f>VLOOKUP(P2968,'Customer List'!B:C,2,)</f>
        <v>Lucknow</v>
      </c>
      <c r="W2968" s="38"/>
      <c r="X2968" s="30">
        <v>45929</v>
      </c>
      <c r="Y2968" s="21">
        <f t="shared" si="316"/>
        <v>2</v>
      </c>
      <c r="Z2968" s="21" t="str">
        <f t="shared" si="317"/>
        <v>Saturday</v>
      </c>
      <c r="AA2968" s="21" t="str">
        <f t="shared" si="318"/>
        <v>Monday</v>
      </c>
      <c r="AB2968" s="21" t="str">
        <f>VLOOKUP(U2968,'Currency Sheet'!A:C,3,)</f>
        <v>DOLLAR</v>
      </c>
      <c r="AC2968" s="42" t="str">
        <f>VLOOKUP(P2968,'Customer List'!B:D,3,)</f>
        <v>OutStation</v>
      </c>
    </row>
    <row r="2969" spans="1:29" x14ac:dyDescent="0.25">
      <c r="A2969" s="21">
        <v>2967</v>
      </c>
      <c r="B2969" s="21" t="s">
        <v>3719</v>
      </c>
      <c r="C2969" s="30">
        <v>45919</v>
      </c>
      <c r="D2969" s="30">
        <v>45926</v>
      </c>
      <c r="E2969" s="47">
        <v>175</v>
      </c>
      <c r="F2969" s="47">
        <f t="shared" si="313"/>
        <v>15400</v>
      </c>
      <c r="G2969" s="48">
        <f t="shared" si="314"/>
        <v>15400</v>
      </c>
      <c r="H2969" s="21">
        <v>324206</v>
      </c>
      <c r="I2969" s="21" t="s">
        <v>4271</v>
      </c>
      <c r="J2969" s="21">
        <v>1</v>
      </c>
      <c r="K2969" s="21">
        <v>1</v>
      </c>
      <c r="L2969" s="21">
        <f t="shared" si="315"/>
        <v>0</v>
      </c>
      <c r="M2969" s="21" t="s">
        <v>4901</v>
      </c>
      <c r="N2969" s="30">
        <v>45929</v>
      </c>
      <c r="O2969" s="48">
        <v>27900</v>
      </c>
      <c r="P2969" s="21" t="s">
        <v>3705</v>
      </c>
      <c r="Q2969" s="21" t="s">
        <v>2070</v>
      </c>
      <c r="R2969" s="21" t="s">
        <v>847</v>
      </c>
      <c r="S2969" s="3">
        <v>4</v>
      </c>
      <c r="T2969" s="37"/>
      <c r="U2969" s="21" t="s">
        <v>18</v>
      </c>
      <c r="V2969" s="21" t="str">
        <f>VLOOKUP(P2969,'Customer List'!B:C,2,)</f>
        <v>DELHI</v>
      </c>
      <c r="W2969" s="38"/>
      <c r="X2969" s="30">
        <f>IF(OR(R2969 = "PRIYANKA MADAM", R2969 = "DEEPAK", R2969 = "PORTER"),N2969,"")</f>
        <v>45929</v>
      </c>
      <c r="Y2969" s="21">
        <f t="shared" si="316"/>
        <v>0</v>
      </c>
      <c r="Z2969" s="21" t="str">
        <f t="shared" si="317"/>
        <v>Monday</v>
      </c>
      <c r="AA2969" s="21" t="str">
        <f t="shared" si="318"/>
        <v>Monday</v>
      </c>
      <c r="AB2969" s="21" t="str">
        <f>VLOOKUP(U2969,'Currency Sheet'!A:C,3,)</f>
        <v>DOLLAR</v>
      </c>
      <c r="AC2969" s="42" t="str">
        <f>VLOOKUP(P2969,'Customer List'!B:D,3,)</f>
        <v>LOCAL</v>
      </c>
    </row>
    <row r="2970" spans="1:29" x14ac:dyDescent="0.25">
      <c r="A2970" s="21">
        <v>2968</v>
      </c>
      <c r="B2970" s="21" t="s">
        <v>3719</v>
      </c>
      <c r="C2970" s="30">
        <v>45919</v>
      </c>
      <c r="D2970" s="30">
        <v>45926</v>
      </c>
      <c r="E2970" s="47">
        <v>175</v>
      </c>
      <c r="F2970" s="47">
        <f t="shared" si="313"/>
        <v>15400</v>
      </c>
      <c r="G2970" s="48">
        <f t="shared" si="314"/>
        <v>15400</v>
      </c>
      <c r="H2970" s="21">
        <v>324206</v>
      </c>
      <c r="I2970" s="21" t="s">
        <v>4271</v>
      </c>
      <c r="J2970" s="21">
        <v>1</v>
      </c>
      <c r="K2970" s="21">
        <v>1</v>
      </c>
      <c r="L2970" s="21">
        <f t="shared" si="315"/>
        <v>0</v>
      </c>
      <c r="M2970" s="21" t="s">
        <v>4931</v>
      </c>
      <c r="N2970" s="30">
        <v>45927</v>
      </c>
      <c r="O2970" s="48">
        <v>25187.5</v>
      </c>
      <c r="P2970" s="21" t="s">
        <v>165</v>
      </c>
      <c r="Q2970" s="21">
        <v>58156229353</v>
      </c>
      <c r="R2970" s="21" t="s">
        <v>40</v>
      </c>
      <c r="S2970" s="3">
        <v>4</v>
      </c>
      <c r="T2970" s="37"/>
      <c r="U2970" s="21" t="s">
        <v>18</v>
      </c>
      <c r="V2970" s="21" t="str">
        <f>VLOOKUP(P2970,'Customer List'!B:C,2,)</f>
        <v>Lucknow</v>
      </c>
      <c r="W2970" s="38"/>
      <c r="X2970" s="30">
        <v>45929</v>
      </c>
      <c r="Y2970" s="21">
        <f t="shared" si="316"/>
        <v>2</v>
      </c>
      <c r="Z2970" s="21" t="str">
        <f t="shared" si="317"/>
        <v>Saturday</v>
      </c>
      <c r="AA2970" s="21" t="str">
        <f t="shared" si="318"/>
        <v>Monday</v>
      </c>
      <c r="AB2970" s="21" t="str">
        <f>VLOOKUP(U2970,'Currency Sheet'!A:C,3,)</f>
        <v>DOLLAR</v>
      </c>
      <c r="AC2970" s="42" t="str">
        <f>VLOOKUP(P2970,'Customer List'!B:D,3,)</f>
        <v>OutStation</v>
      </c>
    </row>
    <row r="2971" spans="1:29" x14ac:dyDescent="0.25">
      <c r="A2971" s="21">
        <v>2969</v>
      </c>
      <c r="B2971" s="21" t="s">
        <v>3719</v>
      </c>
      <c r="C2971" s="30">
        <v>45919</v>
      </c>
      <c r="D2971" s="30">
        <v>45926</v>
      </c>
      <c r="E2971" s="47">
        <v>65.8</v>
      </c>
      <c r="F2971" s="47">
        <f t="shared" si="313"/>
        <v>5790.4</v>
      </c>
      <c r="G2971" s="48">
        <f t="shared" si="314"/>
        <v>5790.4</v>
      </c>
      <c r="H2971" s="21">
        <v>327005</v>
      </c>
      <c r="I2971" s="21" t="s">
        <v>4272</v>
      </c>
      <c r="J2971" s="21">
        <v>1</v>
      </c>
      <c r="K2971" s="21">
        <v>1</v>
      </c>
      <c r="L2971" s="21">
        <f t="shared" si="315"/>
        <v>0</v>
      </c>
      <c r="M2971" s="21" t="s">
        <v>4872</v>
      </c>
      <c r="N2971" s="30">
        <v>45927</v>
      </c>
      <c r="O2971" s="48">
        <v>10199</v>
      </c>
      <c r="P2971" s="21" t="s">
        <v>2488</v>
      </c>
      <c r="Q2971" s="21">
        <v>58156228675</v>
      </c>
      <c r="R2971" s="21" t="s">
        <v>40</v>
      </c>
      <c r="S2971" s="3">
        <v>4</v>
      </c>
      <c r="T2971" s="37"/>
      <c r="U2971" s="21" t="s">
        <v>18</v>
      </c>
      <c r="V2971" s="21" t="str">
        <f>VLOOKUP(P2971,'Customer List'!B:C,2,)</f>
        <v>Chennai</v>
      </c>
      <c r="W2971" s="38"/>
      <c r="X2971" s="30">
        <v>45929</v>
      </c>
      <c r="Y2971" s="21">
        <f t="shared" si="316"/>
        <v>2</v>
      </c>
      <c r="Z2971" s="21" t="str">
        <f t="shared" si="317"/>
        <v>Saturday</v>
      </c>
      <c r="AA2971" s="21" t="str">
        <f t="shared" si="318"/>
        <v>Monday</v>
      </c>
      <c r="AB2971" s="21" t="str">
        <f>VLOOKUP(U2971,'Currency Sheet'!A:C,3,)</f>
        <v>DOLLAR</v>
      </c>
      <c r="AC2971" s="42" t="str">
        <f>VLOOKUP(P2971,'Customer List'!B:D,3,)</f>
        <v>OutStation</v>
      </c>
    </row>
    <row r="2972" spans="1:29" x14ac:dyDescent="0.25">
      <c r="A2972" s="21">
        <v>2970</v>
      </c>
      <c r="B2972" s="21" t="s">
        <v>3719</v>
      </c>
      <c r="C2972" s="30">
        <v>45919</v>
      </c>
      <c r="D2972" s="30">
        <v>45926</v>
      </c>
      <c r="E2972" s="47">
        <v>219.8</v>
      </c>
      <c r="F2972" s="47">
        <f t="shared" si="313"/>
        <v>19342.400000000001</v>
      </c>
      <c r="G2972" s="48">
        <f t="shared" si="314"/>
        <v>19342.400000000001</v>
      </c>
      <c r="H2972" s="21">
        <v>328114</v>
      </c>
      <c r="I2972" s="21" t="s">
        <v>4273</v>
      </c>
      <c r="J2972" s="21">
        <v>1</v>
      </c>
      <c r="K2972" s="21">
        <v>1</v>
      </c>
      <c r="L2972" s="21">
        <f t="shared" si="315"/>
        <v>0</v>
      </c>
      <c r="M2972" s="21" t="s">
        <v>4901</v>
      </c>
      <c r="N2972" s="30">
        <v>45929</v>
      </c>
      <c r="O2972" s="48">
        <v>35042.400000000001</v>
      </c>
      <c r="P2972" s="21" t="s">
        <v>3705</v>
      </c>
      <c r="Q2972" s="21" t="s">
        <v>2070</v>
      </c>
      <c r="R2972" s="21" t="s">
        <v>847</v>
      </c>
      <c r="S2972" s="3">
        <v>4</v>
      </c>
      <c r="T2972" s="37"/>
      <c r="U2972" s="21" t="s">
        <v>18</v>
      </c>
      <c r="V2972" s="21" t="str">
        <f>VLOOKUP(P2972,'Customer List'!B:C,2,)</f>
        <v>DELHI</v>
      </c>
      <c r="W2972" s="38"/>
      <c r="X2972" s="30">
        <f>IF(OR(R2972 = "PRIYANKA MADAM", R2972 = "DEEPAK", R2972 = "PORTER"),N2972,"")</f>
        <v>45929</v>
      </c>
      <c r="Y2972" s="21">
        <f t="shared" si="316"/>
        <v>0</v>
      </c>
      <c r="Z2972" s="21" t="str">
        <f t="shared" si="317"/>
        <v>Monday</v>
      </c>
      <c r="AA2972" s="21" t="str">
        <f t="shared" si="318"/>
        <v>Monday</v>
      </c>
      <c r="AB2972" s="21" t="str">
        <f>VLOOKUP(U2972,'Currency Sheet'!A:C,3,)</f>
        <v>DOLLAR</v>
      </c>
      <c r="AC2972" s="42" t="str">
        <f>VLOOKUP(P2972,'Customer List'!B:D,3,)</f>
        <v>LOCAL</v>
      </c>
    </row>
    <row r="2973" spans="1:29" x14ac:dyDescent="0.25">
      <c r="A2973" s="21">
        <v>2971</v>
      </c>
      <c r="B2973" s="21" t="s">
        <v>3719</v>
      </c>
      <c r="C2973" s="30">
        <v>45919</v>
      </c>
      <c r="D2973" s="30">
        <v>45926</v>
      </c>
      <c r="E2973" s="47">
        <v>267.39999999999998</v>
      </c>
      <c r="F2973" s="47">
        <f t="shared" si="313"/>
        <v>23531.199999999997</v>
      </c>
      <c r="G2973" s="48">
        <f t="shared" si="314"/>
        <v>23531.199999999997</v>
      </c>
      <c r="H2973" s="21">
        <v>329918</v>
      </c>
      <c r="I2973" s="21" t="s">
        <v>3957</v>
      </c>
      <c r="J2973" s="21">
        <v>1</v>
      </c>
      <c r="K2973" s="21">
        <v>1</v>
      </c>
      <c r="L2973" s="21">
        <f t="shared" si="315"/>
        <v>0</v>
      </c>
      <c r="M2973" s="21" t="s">
        <v>4875</v>
      </c>
      <c r="N2973" s="30">
        <v>45927</v>
      </c>
      <c r="O2973" s="48">
        <v>40262.800000000003</v>
      </c>
      <c r="P2973" s="21" t="s">
        <v>886</v>
      </c>
      <c r="Q2973" s="21">
        <v>58156225400</v>
      </c>
      <c r="R2973" s="21" t="s">
        <v>40</v>
      </c>
      <c r="S2973" s="3">
        <v>4</v>
      </c>
      <c r="T2973" s="37"/>
      <c r="U2973" s="21" t="s">
        <v>18</v>
      </c>
      <c r="V2973" s="21" t="str">
        <f>VLOOKUP(P2973,'Customer List'!B:C,2,)</f>
        <v>Karnataka</v>
      </c>
      <c r="W2973" s="38"/>
      <c r="X2973" s="30">
        <v>45930</v>
      </c>
      <c r="Y2973" s="21">
        <f t="shared" si="316"/>
        <v>3</v>
      </c>
      <c r="Z2973" s="21" t="str">
        <f t="shared" si="317"/>
        <v>Saturday</v>
      </c>
      <c r="AA2973" s="21" t="str">
        <f t="shared" si="318"/>
        <v>Tuesday</v>
      </c>
      <c r="AB2973" s="21" t="str">
        <f>VLOOKUP(U2973,'Currency Sheet'!A:C,3,)</f>
        <v>DOLLAR</v>
      </c>
      <c r="AC2973" s="42" t="str">
        <f>VLOOKUP(P2973,'Customer List'!B:D,3,)</f>
        <v>OutStation</v>
      </c>
    </row>
    <row r="2974" spans="1:29" x14ac:dyDescent="0.25">
      <c r="A2974" s="21">
        <v>2972</v>
      </c>
      <c r="B2974" s="21" t="s">
        <v>3719</v>
      </c>
      <c r="C2974" s="30">
        <v>45919</v>
      </c>
      <c r="D2974" s="30">
        <v>45926</v>
      </c>
      <c r="E2974" s="47">
        <v>175</v>
      </c>
      <c r="F2974" s="47">
        <f t="shared" si="313"/>
        <v>15400</v>
      </c>
      <c r="G2974" s="48">
        <f t="shared" si="314"/>
        <v>15400</v>
      </c>
      <c r="H2974" s="21">
        <v>330610</v>
      </c>
      <c r="I2974" s="21" t="s">
        <v>4274</v>
      </c>
      <c r="J2974" s="21">
        <v>1</v>
      </c>
      <c r="K2974" s="21">
        <v>1</v>
      </c>
      <c r="L2974" s="21">
        <f t="shared" si="315"/>
        <v>0</v>
      </c>
      <c r="M2974" s="21" t="s">
        <v>4853</v>
      </c>
      <c r="N2974" s="30">
        <v>45927</v>
      </c>
      <c r="O2974" s="48">
        <v>21375</v>
      </c>
      <c r="P2974" s="21" t="s">
        <v>242</v>
      </c>
      <c r="Q2974" s="21">
        <v>58156233800</v>
      </c>
      <c r="R2974" s="21" t="s">
        <v>40</v>
      </c>
      <c r="S2974" s="3">
        <v>4</v>
      </c>
      <c r="T2974" s="37"/>
      <c r="U2974" s="21" t="s">
        <v>18</v>
      </c>
      <c r="V2974" s="21" t="str">
        <f>VLOOKUP(P2974,'Customer List'!B:C,2,)</f>
        <v>Mumbai</v>
      </c>
      <c r="W2974" s="38"/>
      <c r="X2974" s="30">
        <v>45929</v>
      </c>
      <c r="Y2974" s="21">
        <f t="shared" si="316"/>
        <v>2</v>
      </c>
      <c r="Z2974" s="21" t="str">
        <f t="shared" si="317"/>
        <v>Saturday</v>
      </c>
      <c r="AA2974" s="21" t="str">
        <f t="shared" si="318"/>
        <v>Monday</v>
      </c>
      <c r="AB2974" s="21" t="str">
        <f>VLOOKUP(U2974,'Currency Sheet'!A:C,3,)</f>
        <v>DOLLAR</v>
      </c>
      <c r="AC2974" s="42" t="str">
        <f>VLOOKUP(P2974,'Customer List'!B:D,3,)</f>
        <v>OutStation</v>
      </c>
    </row>
    <row r="2975" spans="1:29" x14ac:dyDescent="0.25">
      <c r="A2975" s="21">
        <v>2973</v>
      </c>
      <c r="B2975" s="21" t="s">
        <v>3719</v>
      </c>
      <c r="C2975" s="30">
        <v>45919</v>
      </c>
      <c r="D2975" s="30">
        <v>45926</v>
      </c>
      <c r="E2975" s="47">
        <v>214.9</v>
      </c>
      <c r="F2975" s="47">
        <f t="shared" si="313"/>
        <v>18911.2</v>
      </c>
      <c r="G2975" s="48">
        <f t="shared" si="314"/>
        <v>18911.2</v>
      </c>
      <c r="H2975" s="21">
        <v>330706</v>
      </c>
      <c r="I2975" s="21" t="s">
        <v>4275</v>
      </c>
      <c r="J2975" s="21">
        <v>1</v>
      </c>
      <c r="K2975" s="21">
        <v>1</v>
      </c>
      <c r="L2975" s="21">
        <f t="shared" si="315"/>
        <v>0</v>
      </c>
      <c r="M2975" s="21" t="s">
        <v>4853</v>
      </c>
      <c r="N2975" s="30">
        <v>45927</v>
      </c>
      <c r="O2975" s="48">
        <v>26248.5</v>
      </c>
      <c r="P2975" s="21" t="s">
        <v>242</v>
      </c>
      <c r="Q2975" s="21">
        <v>58156233800</v>
      </c>
      <c r="R2975" s="21" t="s">
        <v>40</v>
      </c>
      <c r="S2975" s="3">
        <v>4</v>
      </c>
      <c r="T2975" s="37"/>
      <c r="U2975" s="21" t="s">
        <v>18</v>
      </c>
      <c r="V2975" s="21" t="str">
        <f>VLOOKUP(P2975,'Customer List'!B:C,2,)</f>
        <v>Mumbai</v>
      </c>
      <c r="W2975" s="38"/>
      <c r="X2975" s="30">
        <v>45929</v>
      </c>
      <c r="Y2975" s="21">
        <f t="shared" si="316"/>
        <v>2</v>
      </c>
      <c r="Z2975" s="21" t="str">
        <f t="shared" si="317"/>
        <v>Saturday</v>
      </c>
      <c r="AA2975" s="21" t="str">
        <f t="shared" si="318"/>
        <v>Monday</v>
      </c>
      <c r="AB2975" s="21" t="str">
        <f>VLOOKUP(U2975,'Currency Sheet'!A:C,3,)</f>
        <v>DOLLAR</v>
      </c>
      <c r="AC2975" s="42" t="str">
        <f>VLOOKUP(P2975,'Customer List'!B:D,3,)</f>
        <v>OutStation</v>
      </c>
    </row>
    <row r="2976" spans="1:29" x14ac:dyDescent="0.25">
      <c r="A2976" s="21">
        <v>2974</v>
      </c>
      <c r="B2976" s="21" t="s">
        <v>3719</v>
      </c>
      <c r="C2976" s="30">
        <v>45919</v>
      </c>
      <c r="D2976" s="30">
        <v>45926</v>
      </c>
      <c r="E2976" s="47">
        <v>315</v>
      </c>
      <c r="F2976" s="47">
        <f t="shared" si="313"/>
        <v>27720</v>
      </c>
      <c r="G2976" s="48">
        <f t="shared" si="314"/>
        <v>27720</v>
      </c>
      <c r="H2976" s="21">
        <v>333648</v>
      </c>
      <c r="I2976" s="21" t="s">
        <v>4276</v>
      </c>
      <c r="J2976" s="21">
        <v>1</v>
      </c>
      <c r="K2976" s="21">
        <v>1</v>
      </c>
      <c r="L2976" s="21">
        <f t="shared" si="315"/>
        <v>0</v>
      </c>
      <c r="M2976" s="21" t="s">
        <v>4882</v>
      </c>
      <c r="N2976" s="30">
        <v>45929</v>
      </c>
      <c r="O2976" s="48">
        <v>35910</v>
      </c>
      <c r="P2976" s="21" t="s">
        <v>16</v>
      </c>
      <c r="Q2976" s="21" t="s">
        <v>2070</v>
      </c>
      <c r="R2976" s="21" t="s">
        <v>637</v>
      </c>
      <c r="S2976" s="3">
        <v>4</v>
      </c>
      <c r="T2976" s="37"/>
      <c r="U2976" s="21" t="s">
        <v>18</v>
      </c>
      <c r="V2976" s="21" t="str">
        <f>VLOOKUP(P2976,'Customer List'!B:C,2,)</f>
        <v>Delhi</v>
      </c>
      <c r="W2976" s="38"/>
      <c r="X2976" s="30">
        <f>IF(OR(R2976 = "PRIYANKA MADAM", R2976 = "DEEPAK", R2976 = "PORTER"),N2976,"")</f>
        <v>45929</v>
      </c>
      <c r="Y2976" s="21">
        <f t="shared" si="316"/>
        <v>0</v>
      </c>
      <c r="Z2976" s="21" t="str">
        <f t="shared" si="317"/>
        <v>Monday</v>
      </c>
      <c r="AA2976" s="21" t="str">
        <f t="shared" si="318"/>
        <v>Monday</v>
      </c>
      <c r="AB2976" s="21" t="str">
        <f>VLOOKUP(U2976,'Currency Sheet'!A:C,3,)</f>
        <v>DOLLAR</v>
      </c>
      <c r="AC2976" s="42" t="str">
        <f>VLOOKUP(P2976,'Customer List'!B:D,3,)</f>
        <v>Local</v>
      </c>
    </row>
    <row r="2977" spans="1:29" x14ac:dyDescent="0.25">
      <c r="A2977" s="21">
        <v>2975</v>
      </c>
      <c r="B2977" s="21" t="s">
        <v>3719</v>
      </c>
      <c r="C2977" s="30">
        <v>45919</v>
      </c>
      <c r="D2977" s="30">
        <v>45926</v>
      </c>
      <c r="E2977" s="47">
        <v>267.39999999999998</v>
      </c>
      <c r="F2977" s="47">
        <f t="shared" si="313"/>
        <v>23531.199999999997</v>
      </c>
      <c r="G2977" s="48">
        <f t="shared" si="314"/>
        <v>23531.199999999997</v>
      </c>
      <c r="H2977" s="21">
        <v>334114</v>
      </c>
      <c r="I2977" s="21" t="s">
        <v>4277</v>
      </c>
      <c r="J2977" s="21">
        <v>1</v>
      </c>
      <c r="K2977" s="21">
        <v>1</v>
      </c>
      <c r="L2977" s="21">
        <f t="shared" si="315"/>
        <v>0</v>
      </c>
      <c r="M2977" s="21" t="s">
        <v>4875</v>
      </c>
      <c r="N2977" s="30">
        <v>45927</v>
      </c>
      <c r="O2977" s="48">
        <v>40262.800000000003</v>
      </c>
      <c r="P2977" s="21" t="s">
        <v>886</v>
      </c>
      <c r="Q2977" s="21">
        <v>58156225400</v>
      </c>
      <c r="R2977" s="21" t="s">
        <v>40</v>
      </c>
      <c r="S2977" s="3">
        <v>4</v>
      </c>
      <c r="T2977" s="37"/>
      <c r="U2977" s="21" t="s">
        <v>18</v>
      </c>
      <c r="V2977" s="21" t="str">
        <f>VLOOKUP(P2977,'Customer List'!B:C,2,)</f>
        <v>Karnataka</v>
      </c>
      <c r="W2977" s="38"/>
      <c r="X2977" s="30">
        <v>45930</v>
      </c>
      <c r="Y2977" s="21">
        <f t="shared" si="316"/>
        <v>3</v>
      </c>
      <c r="Z2977" s="21" t="str">
        <f t="shared" si="317"/>
        <v>Saturday</v>
      </c>
      <c r="AA2977" s="21" t="str">
        <f t="shared" si="318"/>
        <v>Tuesday</v>
      </c>
      <c r="AB2977" s="21" t="str">
        <f>VLOOKUP(U2977,'Currency Sheet'!A:C,3,)</f>
        <v>DOLLAR</v>
      </c>
      <c r="AC2977" s="42" t="str">
        <f>VLOOKUP(P2977,'Customer List'!B:D,3,)</f>
        <v>OutStation</v>
      </c>
    </row>
    <row r="2978" spans="1:29" x14ac:dyDescent="0.25">
      <c r="A2978" s="21">
        <v>2976</v>
      </c>
      <c r="B2978" s="21" t="s">
        <v>3719</v>
      </c>
      <c r="C2978" s="30">
        <v>45919</v>
      </c>
      <c r="D2978" s="30">
        <v>45926</v>
      </c>
      <c r="E2978" s="47">
        <v>246.4</v>
      </c>
      <c r="F2978" s="47">
        <f t="shared" si="313"/>
        <v>21683.200000000001</v>
      </c>
      <c r="G2978" s="48">
        <f t="shared" si="314"/>
        <v>21683.200000000001</v>
      </c>
      <c r="H2978" s="21">
        <v>336220</v>
      </c>
      <c r="I2978" s="21" t="s">
        <v>4278</v>
      </c>
      <c r="J2978" s="21">
        <v>1</v>
      </c>
      <c r="K2978" s="21">
        <v>1</v>
      </c>
      <c r="L2978" s="21">
        <f t="shared" si="315"/>
        <v>0</v>
      </c>
      <c r="M2978" s="21" t="s">
        <v>4870</v>
      </c>
      <c r="N2978" s="30">
        <v>45927</v>
      </c>
      <c r="O2978" s="48">
        <v>38192</v>
      </c>
      <c r="P2978" s="21" t="s">
        <v>3706</v>
      </c>
      <c r="Q2978" s="21">
        <v>58156229014</v>
      </c>
      <c r="R2978" s="21" t="s">
        <v>40</v>
      </c>
      <c r="S2978" s="3">
        <v>4</v>
      </c>
      <c r="T2978" s="37"/>
      <c r="U2978" s="21" t="s">
        <v>18</v>
      </c>
      <c r="V2978" s="21" t="str">
        <f>VLOOKUP(P2978,'Customer List'!B:C,2,)</f>
        <v>AHMEDABAD</v>
      </c>
      <c r="W2978" s="38"/>
      <c r="X2978" s="30">
        <v>45929</v>
      </c>
      <c r="Y2978" s="21">
        <f t="shared" si="316"/>
        <v>2</v>
      </c>
      <c r="Z2978" s="21" t="str">
        <f t="shared" si="317"/>
        <v>Saturday</v>
      </c>
      <c r="AA2978" s="21" t="str">
        <f t="shared" si="318"/>
        <v>Monday</v>
      </c>
      <c r="AB2978" s="21" t="str">
        <f>VLOOKUP(U2978,'Currency Sheet'!A:C,3,)</f>
        <v>DOLLAR</v>
      </c>
      <c r="AC2978" s="42" t="str">
        <f>VLOOKUP(P2978,'Customer List'!B:D,3,)</f>
        <v>OutStation</v>
      </c>
    </row>
    <row r="2979" spans="1:29" x14ac:dyDescent="0.25">
      <c r="A2979" s="21">
        <v>2977</v>
      </c>
      <c r="B2979" s="21" t="s">
        <v>3719</v>
      </c>
      <c r="C2979" s="30">
        <v>45919</v>
      </c>
      <c r="D2979" s="30">
        <v>45926</v>
      </c>
      <c r="E2979" s="47">
        <v>107.1</v>
      </c>
      <c r="F2979" s="47">
        <f t="shared" si="313"/>
        <v>9424.7999999999993</v>
      </c>
      <c r="G2979" s="48">
        <f t="shared" si="314"/>
        <v>9424.7999999999993</v>
      </c>
      <c r="H2979" s="21">
        <v>343513</v>
      </c>
      <c r="I2979" s="21" t="s">
        <v>4279</v>
      </c>
      <c r="J2979" s="21">
        <v>1</v>
      </c>
      <c r="K2979" s="21">
        <v>1</v>
      </c>
      <c r="L2979" s="21">
        <f t="shared" si="315"/>
        <v>0</v>
      </c>
      <c r="M2979" s="21" t="s">
        <v>4907</v>
      </c>
      <c r="N2979" s="30">
        <v>45929</v>
      </c>
      <c r="O2979" s="48">
        <v>14535</v>
      </c>
      <c r="P2979" s="21" t="s">
        <v>213</v>
      </c>
      <c r="Q2979" s="21" t="s">
        <v>1996</v>
      </c>
      <c r="R2979" s="21" t="s">
        <v>1996</v>
      </c>
      <c r="S2979" s="3">
        <v>4</v>
      </c>
      <c r="T2979" s="37"/>
      <c r="U2979" s="21" t="s">
        <v>18</v>
      </c>
      <c r="V2979" s="21" t="str">
        <f>VLOOKUP(P2979,'Customer List'!B:C,2,)</f>
        <v>Delhi</v>
      </c>
      <c r="W2979" s="38"/>
      <c r="X2979" s="30">
        <f>IF(OR(R2979 = "PRIYANKA MADAM", R2979 = "DEEPAK", R2979 = "PORTER"),N2979,"")</f>
        <v>45929</v>
      </c>
      <c r="Y2979" s="21">
        <f t="shared" si="316"/>
        <v>0</v>
      </c>
      <c r="Z2979" s="21" t="str">
        <f t="shared" si="317"/>
        <v>Monday</v>
      </c>
      <c r="AA2979" s="21" t="str">
        <f t="shared" si="318"/>
        <v>Monday</v>
      </c>
      <c r="AB2979" s="21" t="str">
        <f>VLOOKUP(U2979,'Currency Sheet'!A:C,3,)</f>
        <v>DOLLAR</v>
      </c>
      <c r="AC2979" s="42" t="str">
        <f>VLOOKUP(P2979,'Customer List'!B:D,3,)</f>
        <v>Local</v>
      </c>
    </row>
    <row r="2980" spans="1:29" x14ac:dyDescent="0.25">
      <c r="A2980" s="21">
        <v>2978</v>
      </c>
      <c r="B2980" s="21" t="s">
        <v>3719</v>
      </c>
      <c r="C2980" s="30">
        <v>45919</v>
      </c>
      <c r="D2980" s="30">
        <v>45926</v>
      </c>
      <c r="E2980" s="47">
        <v>84.7</v>
      </c>
      <c r="F2980" s="47">
        <f t="shared" si="313"/>
        <v>7453.6</v>
      </c>
      <c r="G2980" s="48">
        <f t="shared" si="314"/>
        <v>7453.6</v>
      </c>
      <c r="H2980" s="21">
        <v>344703</v>
      </c>
      <c r="I2980" s="21" t="s">
        <v>4280</v>
      </c>
      <c r="J2980" s="21">
        <v>1</v>
      </c>
      <c r="K2980" s="21">
        <v>1</v>
      </c>
      <c r="L2980" s="21">
        <f t="shared" si="315"/>
        <v>0</v>
      </c>
      <c r="M2980" s="21" t="s">
        <v>4852</v>
      </c>
      <c r="N2980" s="30">
        <v>45936</v>
      </c>
      <c r="O2980" s="48">
        <v>12190.75</v>
      </c>
      <c r="P2980" s="21" t="s">
        <v>228</v>
      </c>
      <c r="Q2980" s="21">
        <v>58156536115</v>
      </c>
      <c r="R2980" s="21" t="s">
        <v>40</v>
      </c>
      <c r="S2980" s="3">
        <v>4</v>
      </c>
      <c r="T2980" s="37"/>
      <c r="U2980" s="21" t="s">
        <v>18</v>
      </c>
      <c r="V2980" s="21" t="str">
        <f>VLOOKUP(P2980,'Customer List'!B:C,2,)</f>
        <v>Kolkata</v>
      </c>
      <c r="W2980" s="38"/>
      <c r="X2980" s="30">
        <v>45937</v>
      </c>
      <c r="Y2980" s="21">
        <f t="shared" si="316"/>
        <v>1</v>
      </c>
      <c r="Z2980" s="21" t="str">
        <f t="shared" si="317"/>
        <v>Monday</v>
      </c>
      <c r="AA2980" s="21" t="str">
        <f t="shared" si="318"/>
        <v>Tuesday</v>
      </c>
      <c r="AB2980" s="21" t="str">
        <f>VLOOKUP(U2980,'Currency Sheet'!A:C,3,)</f>
        <v>DOLLAR</v>
      </c>
      <c r="AC2980" s="42" t="str">
        <f>VLOOKUP(P2980,'Customer List'!B:D,3,)</f>
        <v>OutStation</v>
      </c>
    </row>
    <row r="2981" spans="1:29" x14ac:dyDescent="0.25">
      <c r="A2981" s="21">
        <v>2979</v>
      </c>
      <c r="B2981" s="21" t="s">
        <v>3719</v>
      </c>
      <c r="C2981" s="30">
        <v>45919</v>
      </c>
      <c r="D2981" s="30">
        <v>45926</v>
      </c>
      <c r="E2981" s="47">
        <v>100.1</v>
      </c>
      <c r="F2981" s="47">
        <f t="shared" si="313"/>
        <v>8808.7999999999993</v>
      </c>
      <c r="G2981" s="48">
        <f t="shared" si="314"/>
        <v>8808.7999999999993</v>
      </c>
      <c r="H2981" s="21">
        <v>344813</v>
      </c>
      <c r="I2981" s="21" t="s">
        <v>4281</v>
      </c>
      <c r="J2981" s="21">
        <v>1</v>
      </c>
      <c r="K2981" s="21">
        <v>1</v>
      </c>
      <c r="L2981" s="21">
        <f t="shared" si="315"/>
        <v>0</v>
      </c>
      <c r="M2981" s="21" t="s">
        <v>4915</v>
      </c>
      <c r="N2981" s="30">
        <v>45927</v>
      </c>
      <c r="O2981" s="48">
        <v>15072.2</v>
      </c>
      <c r="P2981" s="21" t="s">
        <v>191</v>
      </c>
      <c r="Q2981" s="21" t="s">
        <v>3716</v>
      </c>
      <c r="R2981" s="21" t="s">
        <v>40</v>
      </c>
      <c r="S2981" s="3">
        <v>4</v>
      </c>
      <c r="T2981" s="37"/>
      <c r="U2981" s="21" t="s">
        <v>18</v>
      </c>
      <c r="V2981" s="21" t="str">
        <f>VLOOKUP(P2981,'Customer List'!B:C,2,)</f>
        <v>Chandigarh</v>
      </c>
      <c r="W2981" s="38"/>
      <c r="X2981" s="30">
        <v>45929</v>
      </c>
      <c r="Y2981" s="21">
        <f t="shared" si="316"/>
        <v>2</v>
      </c>
      <c r="Z2981" s="21" t="str">
        <f t="shared" si="317"/>
        <v>Saturday</v>
      </c>
      <c r="AA2981" s="21" t="str">
        <f t="shared" si="318"/>
        <v>Monday</v>
      </c>
      <c r="AB2981" s="21" t="str">
        <f>VLOOKUP(U2981,'Currency Sheet'!A:C,3,)</f>
        <v>DOLLAR</v>
      </c>
      <c r="AC2981" s="42" t="str">
        <f>VLOOKUP(P2981,'Customer List'!B:D,3,)</f>
        <v>OutStation</v>
      </c>
    </row>
    <row r="2982" spans="1:29" x14ac:dyDescent="0.25">
      <c r="A2982" s="21">
        <v>2980</v>
      </c>
      <c r="B2982" s="21" t="s">
        <v>3719</v>
      </c>
      <c r="C2982" s="30">
        <v>45919</v>
      </c>
      <c r="D2982" s="30">
        <v>45926</v>
      </c>
      <c r="E2982" s="47">
        <v>313.5</v>
      </c>
      <c r="F2982" s="47">
        <f t="shared" si="313"/>
        <v>27588</v>
      </c>
      <c r="G2982" s="48">
        <f t="shared" si="314"/>
        <v>27588</v>
      </c>
      <c r="H2982" s="21">
        <v>344846</v>
      </c>
      <c r="I2982" s="21" t="s">
        <v>4282</v>
      </c>
      <c r="J2982" s="21">
        <v>1</v>
      </c>
      <c r="K2982" s="21">
        <v>1</v>
      </c>
      <c r="L2982" s="21">
        <f t="shared" si="315"/>
        <v>0</v>
      </c>
      <c r="M2982" s="21" t="s">
        <v>3722</v>
      </c>
      <c r="N2982" s="30">
        <v>45929</v>
      </c>
      <c r="O2982" s="48">
        <v>39124.800000000003</v>
      </c>
      <c r="P2982" s="21" t="s">
        <v>625</v>
      </c>
      <c r="Q2982" s="21" t="s">
        <v>2070</v>
      </c>
      <c r="R2982" s="21" t="s">
        <v>637</v>
      </c>
      <c r="S2982" s="3">
        <v>4</v>
      </c>
      <c r="T2982" s="37"/>
      <c r="U2982" s="21" t="s">
        <v>18</v>
      </c>
      <c r="V2982" s="21" t="str">
        <f>VLOOKUP(P2982,'Customer List'!B:C,2,)</f>
        <v>Delhi</v>
      </c>
      <c r="W2982" s="38"/>
      <c r="X2982" s="30">
        <f>IF(OR(R2982 = "PRIYANKA MADAM", R2982 = "DEEPAK", R2982 = "PORTER"),N2982,"")</f>
        <v>45929</v>
      </c>
      <c r="Y2982" s="21">
        <f t="shared" si="316"/>
        <v>0</v>
      </c>
      <c r="Z2982" s="21" t="str">
        <f t="shared" si="317"/>
        <v>Monday</v>
      </c>
      <c r="AA2982" s="21" t="str">
        <f t="shared" si="318"/>
        <v>Monday</v>
      </c>
      <c r="AB2982" s="21" t="str">
        <f>VLOOKUP(U2982,'Currency Sheet'!A:C,3,)</f>
        <v>DOLLAR</v>
      </c>
      <c r="AC2982" s="42" t="str">
        <f>VLOOKUP(P2982,'Customer List'!B:D,3,)</f>
        <v>Local</v>
      </c>
    </row>
    <row r="2983" spans="1:29" x14ac:dyDescent="0.25">
      <c r="A2983" s="21">
        <v>2981</v>
      </c>
      <c r="B2983" s="21" t="s">
        <v>3719</v>
      </c>
      <c r="C2983" s="30">
        <v>45919</v>
      </c>
      <c r="D2983" s="30">
        <v>45926</v>
      </c>
      <c r="E2983" s="47">
        <v>102.9</v>
      </c>
      <c r="F2983" s="47">
        <f t="shared" si="313"/>
        <v>9055.2000000000007</v>
      </c>
      <c r="G2983" s="48">
        <f t="shared" si="314"/>
        <v>9055.2000000000007</v>
      </c>
      <c r="H2983" s="21">
        <v>345013</v>
      </c>
      <c r="I2983" s="21" t="s">
        <v>4283</v>
      </c>
      <c r="J2983" s="21">
        <v>1</v>
      </c>
      <c r="K2983" s="21">
        <v>1</v>
      </c>
      <c r="L2983" s="21">
        <f t="shared" si="315"/>
        <v>0</v>
      </c>
      <c r="M2983" s="21" t="s">
        <v>4852</v>
      </c>
      <c r="N2983" s="30">
        <v>45936</v>
      </c>
      <c r="O2983" s="48">
        <v>14810.25</v>
      </c>
      <c r="P2983" s="21" t="s">
        <v>228</v>
      </c>
      <c r="Q2983" s="21">
        <v>58156536115</v>
      </c>
      <c r="R2983" s="21" t="s">
        <v>40</v>
      </c>
      <c r="S2983" s="3">
        <v>4</v>
      </c>
      <c r="T2983" s="37"/>
      <c r="U2983" s="21" t="s">
        <v>18</v>
      </c>
      <c r="V2983" s="21" t="str">
        <f>VLOOKUP(P2983,'Customer List'!B:C,2,)</f>
        <v>Kolkata</v>
      </c>
      <c r="W2983" s="38"/>
      <c r="X2983" s="30">
        <v>45937</v>
      </c>
      <c r="Y2983" s="21">
        <f t="shared" si="316"/>
        <v>1</v>
      </c>
      <c r="Z2983" s="21" t="str">
        <f t="shared" si="317"/>
        <v>Monday</v>
      </c>
      <c r="AA2983" s="21" t="str">
        <f t="shared" si="318"/>
        <v>Tuesday</v>
      </c>
      <c r="AB2983" s="21" t="str">
        <f>VLOOKUP(U2983,'Currency Sheet'!A:C,3,)</f>
        <v>DOLLAR</v>
      </c>
      <c r="AC2983" s="42" t="str">
        <f>VLOOKUP(P2983,'Customer List'!B:D,3,)</f>
        <v>OutStation</v>
      </c>
    </row>
    <row r="2984" spans="1:29" x14ac:dyDescent="0.25">
      <c r="A2984" s="21">
        <v>2982</v>
      </c>
      <c r="B2984" s="21" t="s">
        <v>3719</v>
      </c>
      <c r="C2984" s="30">
        <v>45919</v>
      </c>
      <c r="D2984" s="30">
        <v>45926</v>
      </c>
      <c r="E2984" s="47">
        <v>259</v>
      </c>
      <c r="F2984" s="47">
        <f t="shared" si="313"/>
        <v>22792</v>
      </c>
      <c r="G2984" s="48">
        <f t="shared" si="314"/>
        <v>22792</v>
      </c>
      <c r="H2984" s="21">
        <v>345044</v>
      </c>
      <c r="I2984" s="21" t="s">
        <v>4343</v>
      </c>
      <c r="J2984" s="21">
        <v>1</v>
      </c>
      <c r="K2984" s="21">
        <v>1</v>
      </c>
      <c r="L2984" s="21">
        <f t="shared" si="315"/>
        <v>0</v>
      </c>
      <c r="M2984" s="21" t="s">
        <v>4875</v>
      </c>
      <c r="N2984" s="30">
        <v>45927</v>
      </c>
      <c r="O2984" s="48">
        <v>38998</v>
      </c>
      <c r="P2984" s="21" t="s">
        <v>886</v>
      </c>
      <c r="Q2984" s="21">
        <v>58156225400</v>
      </c>
      <c r="R2984" s="21" t="s">
        <v>40</v>
      </c>
      <c r="S2984" s="3">
        <v>4</v>
      </c>
      <c r="T2984" s="37"/>
      <c r="U2984" s="21" t="s">
        <v>18</v>
      </c>
      <c r="V2984" s="21" t="str">
        <f>VLOOKUP(P2984,'Customer List'!B:C,2,)</f>
        <v>Karnataka</v>
      </c>
      <c r="W2984" s="38"/>
      <c r="X2984" s="30">
        <v>45930</v>
      </c>
      <c r="Y2984" s="21">
        <f t="shared" si="316"/>
        <v>3</v>
      </c>
      <c r="Z2984" s="21" t="str">
        <f t="shared" si="317"/>
        <v>Saturday</v>
      </c>
      <c r="AA2984" s="21" t="str">
        <f t="shared" si="318"/>
        <v>Tuesday</v>
      </c>
      <c r="AB2984" s="21" t="str">
        <f>VLOOKUP(U2984,'Currency Sheet'!A:C,3,)</f>
        <v>DOLLAR</v>
      </c>
      <c r="AC2984" s="42" t="str">
        <f>VLOOKUP(P2984,'Customer List'!B:D,3,)</f>
        <v>OutStation</v>
      </c>
    </row>
    <row r="2985" spans="1:29" x14ac:dyDescent="0.25">
      <c r="A2985" s="21">
        <v>2983</v>
      </c>
      <c r="B2985" s="21" t="s">
        <v>3719</v>
      </c>
      <c r="C2985" s="30">
        <v>45919</v>
      </c>
      <c r="D2985" s="30">
        <v>45926</v>
      </c>
      <c r="E2985" s="47">
        <v>309.75</v>
      </c>
      <c r="F2985" s="47">
        <f t="shared" si="313"/>
        <v>27258</v>
      </c>
      <c r="G2985" s="48">
        <f t="shared" si="314"/>
        <v>27258</v>
      </c>
      <c r="H2985" s="21">
        <v>347318</v>
      </c>
      <c r="I2985" s="21" t="s">
        <v>4284</v>
      </c>
      <c r="J2985" s="21">
        <v>1</v>
      </c>
      <c r="K2985" s="21">
        <v>1</v>
      </c>
      <c r="L2985" s="21">
        <f t="shared" si="315"/>
        <v>0</v>
      </c>
      <c r="M2985" s="21" t="s">
        <v>4895</v>
      </c>
      <c r="N2985" s="30">
        <v>45936</v>
      </c>
      <c r="O2985" s="48">
        <v>39235</v>
      </c>
      <c r="P2985" s="21" t="s">
        <v>617</v>
      </c>
      <c r="Q2985" s="21">
        <v>58156534575</v>
      </c>
      <c r="R2985" s="21" t="s">
        <v>40</v>
      </c>
      <c r="S2985" s="3">
        <v>4</v>
      </c>
      <c r="T2985" s="37"/>
      <c r="U2985" s="21" t="s">
        <v>18</v>
      </c>
      <c r="V2985" s="21" t="str">
        <f>VLOOKUP(P2985,'Customer List'!B:C,2,)</f>
        <v>Bhuvneshwar</v>
      </c>
      <c r="W2985" s="38"/>
      <c r="X2985" s="30">
        <v>45938</v>
      </c>
      <c r="Y2985" s="21">
        <f t="shared" si="316"/>
        <v>2</v>
      </c>
      <c r="Z2985" s="21" t="str">
        <f t="shared" si="317"/>
        <v>Monday</v>
      </c>
      <c r="AA2985" s="21" t="str">
        <f t="shared" si="318"/>
        <v>Wednesday</v>
      </c>
      <c r="AB2985" s="21" t="str">
        <f>VLOOKUP(U2985,'Currency Sheet'!A:C,3,)</f>
        <v>DOLLAR</v>
      </c>
      <c r="AC2985" s="42" t="str">
        <f>VLOOKUP(P2985,'Customer List'!B:D,3,)</f>
        <v>OutStation</v>
      </c>
    </row>
    <row r="2986" spans="1:29" x14ac:dyDescent="0.25">
      <c r="A2986" s="21">
        <v>2984</v>
      </c>
      <c r="B2986" s="21" t="s">
        <v>3719</v>
      </c>
      <c r="C2986" s="30">
        <v>45919</v>
      </c>
      <c r="D2986" s="30">
        <v>45926</v>
      </c>
      <c r="E2986" s="47">
        <v>111.3</v>
      </c>
      <c r="F2986" s="47">
        <f t="shared" si="313"/>
        <v>9794.4</v>
      </c>
      <c r="G2986" s="48">
        <f t="shared" si="314"/>
        <v>9794.4</v>
      </c>
      <c r="H2986" s="21">
        <v>351729</v>
      </c>
      <c r="I2986" s="21" t="s">
        <v>4285</v>
      </c>
      <c r="J2986" s="21">
        <v>1</v>
      </c>
      <c r="K2986" s="21">
        <v>1</v>
      </c>
      <c r="L2986" s="21">
        <f t="shared" si="315"/>
        <v>0</v>
      </c>
      <c r="M2986" s="21" t="s">
        <v>4869</v>
      </c>
      <c r="N2986" s="30">
        <v>45929</v>
      </c>
      <c r="O2986" s="48">
        <v>15264</v>
      </c>
      <c r="P2986" s="21" t="s">
        <v>208</v>
      </c>
      <c r="Q2986" s="21" t="s">
        <v>1996</v>
      </c>
      <c r="R2986" s="21" t="s">
        <v>1996</v>
      </c>
      <c r="S2986" s="3">
        <v>4</v>
      </c>
      <c r="T2986" s="37"/>
      <c r="U2986" s="21" t="s">
        <v>18</v>
      </c>
      <c r="V2986" s="21" t="str">
        <f>VLOOKUP(P2986,'Customer List'!B:C,2,)</f>
        <v>Delhi</v>
      </c>
      <c r="W2986" s="38"/>
      <c r="X2986" s="30">
        <f>IF(OR(R2986 = "PRIYANKA MADAM", R2986 = "DEEPAK", R2986 = "PORTER"),N2986,"")</f>
        <v>45929</v>
      </c>
      <c r="Y2986" s="21">
        <f t="shared" si="316"/>
        <v>0</v>
      </c>
      <c r="Z2986" s="21" t="str">
        <f t="shared" si="317"/>
        <v>Monday</v>
      </c>
      <c r="AA2986" s="21" t="str">
        <f t="shared" si="318"/>
        <v>Monday</v>
      </c>
      <c r="AB2986" s="21" t="str">
        <f>VLOOKUP(U2986,'Currency Sheet'!A:C,3,)</f>
        <v>DOLLAR</v>
      </c>
      <c r="AC2986" s="42" t="str">
        <f>VLOOKUP(P2986,'Customer List'!B:D,3,)</f>
        <v>Local</v>
      </c>
    </row>
    <row r="2987" spans="1:29" x14ac:dyDescent="0.25">
      <c r="A2987" s="21">
        <v>2985</v>
      </c>
      <c r="B2987" s="21" t="s">
        <v>3719</v>
      </c>
      <c r="C2987" s="30">
        <v>45919</v>
      </c>
      <c r="D2987" s="30">
        <v>45926</v>
      </c>
      <c r="E2987" s="47">
        <v>236.6</v>
      </c>
      <c r="F2987" s="47">
        <f t="shared" si="313"/>
        <v>20820.8</v>
      </c>
      <c r="G2987" s="48">
        <f t="shared" si="314"/>
        <v>20820.8</v>
      </c>
      <c r="H2987" s="21">
        <v>353606</v>
      </c>
      <c r="I2987" s="21" t="s">
        <v>4286</v>
      </c>
      <c r="J2987" s="21">
        <v>1</v>
      </c>
      <c r="K2987" s="21">
        <v>1</v>
      </c>
      <c r="L2987" s="21">
        <f t="shared" si="315"/>
        <v>0</v>
      </c>
      <c r="M2987" s="21" t="s">
        <v>4925</v>
      </c>
      <c r="N2987" s="30">
        <v>45927</v>
      </c>
      <c r="O2987" s="48">
        <v>36673</v>
      </c>
      <c r="P2987" s="21" t="s">
        <v>630</v>
      </c>
      <c r="Q2987" s="21">
        <v>58156228491</v>
      </c>
      <c r="R2987" s="21" t="s">
        <v>40</v>
      </c>
      <c r="S2987" s="3">
        <v>4</v>
      </c>
      <c r="T2987" s="37"/>
      <c r="U2987" s="21" t="s">
        <v>18</v>
      </c>
      <c r="V2987" s="21" t="str">
        <f>VLOOKUP(P2987,'Customer List'!B:C,2,)</f>
        <v>Telangana</v>
      </c>
      <c r="W2987" s="38"/>
      <c r="X2987" s="30">
        <v>45929</v>
      </c>
      <c r="Y2987" s="21">
        <f t="shared" si="316"/>
        <v>2</v>
      </c>
      <c r="Z2987" s="21" t="str">
        <f t="shared" si="317"/>
        <v>Saturday</v>
      </c>
      <c r="AA2987" s="21" t="str">
        <f t="shared" si="318"/>
        <v>Monday</v>
      </c>
      <c r="AB2987" s="21" t="str">
        <f>VLOOKUP(U2987,'Currency Sheet'!A:C,3,)</f>
        <v>DOLLAR</v>
      </c>
      <c r="AC2987" s="42" t="str">
        <f>VLOOKUP(P2987,'Customer List'!B:D,3,)</f>
        <v>OutStation</v>
      </c>
    </row>
    <row r="2988" spans="1:29" x14ac:dyDescent="0.25">
      <c r="A2988" s="21">
        <v>2986</v>
      </c>
      <c r="B2988" s="21" t="s">
        <v>3719</v>
      </c>
      <c r="C2988" s="30">
        <v>45919</v>
      </c>
      <c r="D2988" s="30">
        <v>45926</v>
      </c>
      <c r="E2988" s="47">
        <v>305.25</v>
      </c>
      <c r="F2988" s="47">
        <f t="shared" si="313"/>
        <v>26862</v>
      </c>
      <c r="G2988" s="48">
        <f t="shared" si="314"/>
        <v>80586</v>
      </c>
      <c r="H2988" s="21">
        <v>353726</v>
      </c>
      <c r="I2988" s="21" t="s">
        <v>4287</v>
      </c>
      <c r="J2988" s="21">
        <v>3</v>
      </c>
      <c r="K2988" s="21">
        <v>3</v>
      </c>
      <c r="L2988" s="21">
        <f t="shared" si="315"/>
        <v>0</v>
      </c>
      <c r="M2988" s="21" t="s">
        <v>4853</v>
      </c>
      <c r="N2988" s="30">
        <v>45927</v>
      </c>
      <c r="O2988" s="48">
        <v>104395.5</v>
      </c>
      <c r="P2988" s="21" t="s">
        <v>242</v>
      </c>
      <c r="Q2988" s="21">
        <v>58156233800</v>
      </c>
      <c r="R2988" s="21" t="s">
        <v>40</v>
      </c>
      <c r="S2988" s="3">
        <v>4</v>
      </c>
      <c r="T2988" s="37"/>
      <c r="U2988" s="21" t="s">
        <v>18</v>
      </c>
      <c r="V2988" s="21" t="str">
        <f>VLOOKUP(P2988,'Customer List'!B:C,2,)</f>
        <v>Mumbai</v>
      </c>
      <c r="W2988" s="38"/>
      <c r="X2988" s="30">
        <v>45929</v>
      </c>
      <c r="Y2988" s="21">
        <f t="shared" si="316"/>
        <v>2</v>
      </c>
      <c r="Z2988" s="21" t="str">
        <f t="shared" si="317"/>
        <v>Saturday</v>
      </c>
      <c r="AA2988" s="21" t="str">
        <f t="shared" si="318"/>
        <v>Monday</v>
      </c>
      <c r="AB2988" s="21" t="str">
        <f>VLOOKUP(U2988,'Currency Sheet'!A:C,3,)</f>
        <v>DOLLAR</v>
      </c>
      <c r="AC2988" s="42" t="str">
        <f>VLOOKUP(P2988,'Customer List'!B:D,3,)</f>
        <v>OutStation</v>
      </c>
    </row>
    <row r="2989" spans="1:29" x14ac:dyDescent="0.25">
      <c r="A2989" s="21">
        <v>2987</v>
      </c>
      <c r="B2989" s="21" t="s">
        <v>3719</v>
      </c>
      <c r="C2989" s="30">
        <v>45919</v>
      </c>
      <c r="D2989" s="30">
        <v>45926</v>
      </c>
      <c r="E2989" s="47">
        <v>151.19999999999999</v>
      </c>
      <c r="F2989" s="47">
        <f t="shared" si="313"/>
        <v>13305.599999999999</v>
      </c>
      <c r="G2989" s="48">
        <f t="shared" si="314"/>
        <v>13305.599999999999</v>
      </c>
      <c r="H2989" s="21">
        <v>356110</v>
      </c>
      <c r="I2989" s="21" t="s">
        <v>3738</v>
      </c>
      <c r="J2989" s="21">
        <v>1</v>
      </c>
      <c r="K2989" s="21">
        <v>1</v>
      </c>
      <c r="L2989" s="21">
        <f t="shared" si="315"/>
        <v>0</v>
      </c>
      <c r="M2989" s="21" t="s">
        <v>4852</v>
      </c>
      <c r="N2989" s="30">
        <v>45936</v>
      </c>
      <c r="O2989" s="48">
        <v>21762</v>
      </c>
      <c r="P2989" s="21" t="s">
        <v>228</v>
      </c>
      <c r="Q2989" s="21">
        <v>58156536115</v>
      </c>
      <c r="R2989" s="21" t="s">
        <v>40</v>
      </c>
      <c r="S2989" s="3">
        <v>4</v>
      </c>
      <c r="T2989" s="37"/>
      <c r="U2989" s="21" t="s">
        <v>18</v>
      </c>
      <c r="V2989" s="21" t="str">
        <f>VLOOKUP(P2989,'Customer List'!B:C,2,)</f>
        <v>Kolkata</v>
      </c>
      <c r="W2989" s="38"/>
      <c r="X2989" s="30">
        <v>45937</v>
      </c>
      <c r="Y2989" s="21">
        <f t="shared" si="316"/>
        <v>1</v>
      </c>
      <c r="Z2989" s="21" t="str">
        <f t="shared" si="317"/>
        <v>Monday</v>
      </c>
      <c r="AA2989" s="21" t="str">
        <f t="shared" si="318"/>
        <v>Tuesday</v>
      </c>
      <c r="AB2989" s="21" t="str">
        <f>VLOOKUP(U2989,'Currency Sheet'!A:C,3,)</f>
        <v>DOLLAR</v>
      </c>
      <c r="AC2989" s="42" t="str">
        <f>VLOOKUP(P2989,'Customer List'!B:D,3,)</f>
        <v>OutStation</v>
      </c>
    </row>
    <row r="2990" spans="1:29" x14ac:dyDescent="0.25">
      <c r="A2990" s="21">
        <v>2988</v>
      </c>
      <c r="B2990" s="21" t="s">
        <v>3719</v>
      </c>
      <c r="C2990" s="30">
        <v>45919</v>
      </c>
      <c r="D2990" s="30">
        <v>45926</v>
      </c>
      <c r="E2990" s="47">
        <v>245.70000000000002</v>
      </c>
      <c r="F2990" s="47">
        <f t="shared" si="313"/>
        <v>21621.600000000002</v>
      </c>
      <c r="G2990" s="48">
        <f t="shared" si="314"/>
        <v>64864.800000000003</v>
      </c>
      <c r="H2990" s="21">
        <v>356422</v>
      </c>
      <c r="I2990" s="21" t="s">
        <v>4288</v>
      </c>
      <c r="J2990" s="21">
        <v>3</v>
      </c>
      <c r="K2990" s="21">
        <v>3</v>
      </c>
      <c r="L2990" s="21">
        <f t="shared" si="315"/>
        <v>0</v>
      </c>
      <c r="M2990" s="21" t="s">
        <v>4899</v>
      </c>
      <c r="N2990" s="30">
        <v>45927</v>
      </c>
      <c r="O2990" s="48">
        <v>114250.5</v>
      </c>
      <c r="P2990" s="21" t="s">
        <v>891</v>
      </c>
      <c r="Q2990" s="21">
        <v>58156226575</v>
      </c>
      <c r="R2990" s="21" t="s">
        <v>40</v>
      </c>
      <c r="S2990" s="3">
        <v>4</v>
      </c>
      <c r="T2990" s="37"/>
      <c r="U2990" s="21" t="s">
        <v>18</v>
      </c>
      <c r="V2990" s="21" t="str">
        <f>VLOOKUP(P2990,'Customer List'!B:C,2,)</f>
        <v>Banglore</v>
      </c>
      <c r="W2990" s="38"/>
      <c r="X2990" s="30">
        <v>45929</v>
      </c>
      <c r="Y2990" s="21">
        <f t="shared" si="316"/>
        <v>2</v>
      </c>
      <c r="Z2990" s="21" t="str">
        <f t="shared" si="317"/>
        <v>Saturday</v>
      </c>
      <c r="AA2990" s="21" t="str">
        <f t="shared" si="318"/>
        <v>Monday</v>
      </c>
      <c r="AB2990" s="21" t="str">
        <f>VLOOKUP(U2990,'Currency Sheet'!A:C,3,)</f>
        <v>DOLLAR</v>
      </c>
      <c r="AC2990" s="42" t="str">
        <f>VLOOKUP(P2990,'Customer List'!B:D,3,)</f>
        <v>OutStation</v>
      </c>
    </row>
    <row r="2991" spans="1:29" x14ac:dyDescent="0.25">
      <c r="A2991" s="21">
        <v>2989</v>
      </c>
      <c r="B2991" s="21" t="s">
        <v>3719</v>
      </c>
      <c r="C2991" s="30">
        <v>45919</v>
      </c>
      <c r="D2991" s="30">
        <v>45926</v>
      </c>
      <c r="E2991" s="47">
        <v>86.8</v>
      </c>
      <c r="F2991" s="47">
        <f t="shared" si="313"/>
        <v>7638.4</v>
      </c>
      <c r="G2991" s="48">
        <f t="shared" si="314"/>
        <v>7638.4</v>
      </c>
      <c r="H2991" s="21">
        <v>357415</v>
      </c>
      <c r="I2991" s="21" t="s">
        <v>4058</v>
      </c>
      <c r="J2991" s="21">
        <v>1</v>
      </c>
      <c r="K2991" s="21">
        <v>1</v>
      </c>
      <c r="L2991" s="21">
        <f t="shared" si="315"/>
        <v>0</v>
      </c>
      <c r="M2991" s="21" t="s">
        <v>4852</v>
      </c>
      <c r="N2991" s="30">
        <v>45936</v>
      </c>
      <c r="O2991" s="48">
        <v>12480</v>
      </c>
      <c r="P2991" s="21" t="s">
        <v>228</v>
      </c>
      <c r="Q2991" s="21">
        <v>58156536115</v>
      </c>
      <c r="R2991" s="21" t="s">
        <v>40</v>
      </c>
      <c r="S2991" s="3">
        <v>4</v>
      </c>
      <c r="T2991" s="37"/>
      <c r="U2991" s="21" t="s">
        <v>18</v>
      </c>
      <c r="V2991" s="21" t="str">
        <f>VLOOKUP(P2991,'Customer List'!B:C,2,)</f>
        <v>Kolkata</v>
      </c>
      <c r="W2991" s="38"/>
      <c r="X2991" s="30">
        <v>45937</v>
      </c>
      <c r="Y2991" s="21">
        <f t="shared" si="316"/>
        <v>1</v>
      </c>
      <c r="Z2991" s="21" t="str">
        <f t="shared" si="317"/>
        <v>Monday</v>
      </c>
      <c r="AA2991" s="21" t="str">
        <f t="shared" si="318"/>
        <v>Tuesday</v>
      </c>
      <c r="AB2991" s="21" t="str">
        <f>VLOOKUP(U2991,'Currency Sheet'!A:C,3,)</f>
        <v>DOLLAR</v>
      </c>
      <c r="AC2991" s="42" t="str">
        <f>VLOOKUP(P2991,'Customer List'!B:D,3,)</f>
        <v>OutStation</v>
      </c>
    </row>
    <row r="2992" spans="1:29" x14ac:dyDescent="0.25">
      <c r="A2992" s="21">
        <v>2990</v>
      </c>
      <c r="B2992" s="21" t="s">
        <v>3719</v>
      </c>
      <c r="C2992" s="30">
        <v>45919</v>
      </c>
      <c r="D2992" s="30">
        <v>45926</v>
      </c>
      <c r="E2992" s="47">
        <v>252</v>
      </c>
      <c r="F2992" s="47">
        <f t="shared" si="313"/>
        <v>22176</v>
      </c>
      <c r="G2992" s="48">
        <f t="shared" si="314"/>
        <v>66528</v>
      </c>
      <c r="H2992" s="21">
        <v>357504</v>
      </c>
      <c r="I2992" s="21" t="s">
        <v>4289</v>
      </c>
      <c r="J2992" s="21">
        <v>3</v>
      </c>
      <c r="K2992" s="21">
        <v>3</v>
      </c>
      <c r="L2992" s="21">
        <f t="shared" si="315"/>
        <v>0</v>
      </c>
      <c r="M2992" s="21" t="s">
        <v>4875</v>
      </c>
      <c r="N2992" s="30">
        <v>45927</v>
      </c>
      <c r="O2992" s="48">
        <v>113832.4</v>
      </c>
      <c r="P2992" s="21" t="s">
        <v>886</v>
      </c>
      <c r="Q2992" s="21">
        <v>58156225400</v>
      </c>
      <c r="R2992" s="21" t="s">
        <v>40</v>
      </c>
      <c r="S2992" s="3">
        <v>4</v>
      </c>
      <c r="T2992" s="37"/>
      <c r="U2992" s="21" t="s">
        <v>18</v>
      </c>
      <c r="V2992" s="21" t="str">
        <f>VLOOKUP(P2992,'Customer List'!B:C,2,)</f>
        <v>Karnataka</v>
      </c>
      <c r="W2992" s="38"/>
      <c r="X2992" s="30">
        <v>45930</v>
      </c>
      <c r="Y2992" s="21">
        <f t="shared" si="316"/>
        <v>3</v>
      </c>
      <c r="Z2992" s="21" t="str">
        <f t="shared" si="317"/>
        <v>Saturday</v>
      </c>
      <c r="AA2992" s="21" t="str">
        <f t="shared" si="318"/>
        <v>Tuesday</v>
      </c>
      <c r="AB2992" s="21" t="str">
        <f>VLOOKUP(U2992,'Currency Sheet'!A:C,3,)</f>
        <v>DOLLAR</v>
      </c>
      <c r="AC2992" s="42" t="str">
        <f>VLOOKUP(P2992,'Customer List'!B:D,3,)</f>
        <v>OutStation</v>
      </c>
    </row>
    <row r="2993" spans="1:29" x14ac:dyDescent="0.25">
      <c r="A2993" s="21">
        <v>2991</v>
      </c>
      <c r="B2993" s="21" t="s">
        <v>3719</v>
      </c>
      <c r="C2993" s="30">
        <v>45919</v>
      </c>
      <c r="D2993" s="30">
        <v>45926</v>
      </c>
      <c r="E2993" s="47">
        <v>326.25</v>
      </c>
      <c r="F2993" s="47">
        <f t="shared" si="313"/>
        <v>28710</v>
      </c>
      <c r="G2993" s="48">
        <f t="shared" si="314"/>
        <v>28710</v>
      </c>
      <c r="H2993" s="21">
        <v>358610</v>
      </c>
      <c r="I2993" s="21" t="s">
        <v>4290</v>
      </c>
      <c r="J2993" s="21">
        <v>1</v>
      </c>
      <c r="K2993" s="21">
        <v>1</v>
      </c>
      <c r="L2993" s="21">
        <f t="shared" si="315"/>
        <v>0</v>
      </c>
      <c r="M2993" s="21" t="s">
        <v>4882</v>
      </c>
      <c r="N2993" s="30">
        <v>45929</v>
      </c>
      <c r="O2993" s="48">
        <v>37192.5</v>
      </c>
      <c r="P2993" s="21" t="s">
        <v>16</v>
      </c>
      <c r="Q2993" s="21" t="s">
        <v>2070</v>
      </c>
      <c r="R2993" s="21" t="s">
        <v>637</v>
      </c>
      <c r="S2993" s="3">
        <v>4</v>
      </c>
      <c r="T2993" s="37"/>
      <c r="U2993" s="21" t="s">
        <v>18</v>
      </c>
      <c r="V2993" s="21" t="str">
        <f>VLOOKUP(P2993,'Customer List'!B:C,2,)</f>
        <v>Delhi</v>
      </c>
      <c r="W2993" s="38"/>
      <c r="X2993" s="30">
        <f>IF(OR(R2993 = "PRIYANKA MADAM", R2993 = "DEEPAK", R2993 = "PORTER"),N2993,"")</f>
        <v>45929</v>
      </c>
      <c r="Y2993" s="21">
        <f t="shared" si="316"/>
        <v>0</v>
      </c>
      <c r="Z2993" s="21" t="str">
        <f t="shared" si="317"/>
        <v>Monday</v>
      </c>
      <c r="AA2993" s="21" t="str">
        <f t="shared" si="318"/>
        <v>Monday</v>
      </c>
      <c r="AB2993" s="21" t="str">
        <f>VLOOKUP(U2993,'Currency Sheet'!A:C,3,)</f>
        <v>DOLLAR</v>
      </c>
      <c r="AC2993" s="42" t="str">
        <f>VLOOKUP(P2993,'Customer List'!B:D,3,)</f>
        <v>Local</v>
      </c>
    </row>
    <row r="2994" spans="1:29" x14ac:dyDescent="0.25">
      <c r="A2994" s="21">
        <v>2992</v>
      </c>
      <c r="B2994" s="21" t="s">
        <v>3719</v>
      </c>
      <c r="C2994" s="30">
        <v>45919</v>
      </c>
      <c r="D2994" s="30">
        <v>45926</v>
      </c>
      <c r="E2994" s="47">
        <v>107.1</v>
      </c>
      <c r="F2994" s="47">
        <f t="shared" si="313"/>
        <v>9424.7999999999993</v>
      </c>
      <c r="G2994" s="48">
        <f t="shared" si="314"/>
        <v>9424.7999999999993</v>
      </c>
      <c r="H2994" s="21">
        <v>363203</v>
      </c>
      <c r="I2994" s="21" t="s">
        <v>4291</v>
      </c>
      <c r="J2994" s="21">
        <v>1</v>
      </c>
      <c r="K2994" s="21">
        <v>1</v>
      </c>
      <c r="L2994" s="21">
        <f t="shared" si="315"/>
        <v>0</v>
      </c>
      <c r="M2994" s="21" t="s">
        <v>4851</v>
      </c>
      <c r="N2994" s="30">
        <v>45936</v>
      </c>
      <c r="O2994" s="48">
        <v>15414.75</v>
      </c>
      <c r="P2994" s="21" t="s">
        <v>228</v>
      </c>
      <c r="Q2994" s="21">
        <v>58156536115</v>
      </c>
      <c r="R2994" s="21" t="s">
        <v>40</v>
      </c>
      <c r="S2994" s="3">
        <v>4</v>
      </c>
      <c r="T2994" s="37"/>
      <c r="U2994" s="21" t="s">
        <v>18</v>
      </c>
      <c r="V2994" s="21" t="str">
        <f>VLOOKUP(P2994,'Customer List'!B:C,2,)</f>
        <v>Kolkata</v>
      </c>
      <c r="W2994" s="38"/>
      <c r="X2994" s="30">
        <v>45937</v>
      </c>
      <c r="Y2994" s="21">
        <f t="shared" si="316"/>
        <v>1</v>
      </c>
      <c r="Z2994" s="21" t="str">
        <f t="shared" si="317"/>
        <v>Monday</v>
      </c>
      <c r="AA2994" s="21" t="str">
        <f t="shared" si="318"/>
        <v>Tuesday</v>
      </c>
      <c r="AB2994" s="21" t="str">
        <f>VLOOKUP(U2994,'Currency Sheet'!A:C,3,)</f>
        <v>DOLLAR</v>
      </c>
      <c r="AC2994" s="42" t="str">
        <f>VLOOKUP(P2994,'Customer List'!B:D,3,)</f>
        <v>OutStation</v>
      </c>
    </row>
    <row r="2995" spans="1:29" x14ac:dyDescent="0.25">
      <c r="A2995" s="21">
        <v>2993</v>
      </c>
      <c r="B2995" s="21" t="s">
        <v>3719</v>
      </c>
      <c r="C2995" s="30">
        <v>45919</v>
      </c>
      <c r="D2995" s="30">
        <v>45926</v>
      </c>
      <c r="E2995" s="47">
        <v>259</v>
      </c>
      <c r="F2995" s="47">
        <f t="shared" si="313"/>
        <v>22792</v>
      </c>
      <c r="G2995" s="48">
        <f t="shared" si="314"/>
        <v>22792</v>
      </c>
      <c r="H2995" s="21">
        <v>363210</v>
      </c>
      <c r="I2995" s="21" t="s">
        <v>4292</v>
      </c>
      <c r="J2995" s="21">
        <v>1</v>
      </c>
      <c r="K2995" s="21">
        <v>1</v>
      </c>
      <c r="L2995" s="21">
        <f t="shared" si="315"/>
        <v>0</v>
      </c>
      <c r="M2995" s="21" t="s">
        <v>4882</v>
      </c>
      <c r="N2995" s="30">
        <v>45929</v>
      </c>
      <c r="O2995" s="48">
        <v>31635</v>
      </c>
      <c r="P2995" s="21" t="s">
        <v>16</v>
      </c>
      <c r="Q2995" s="21" t="s">
        <v>2070</v>
      </c>
      <c r="R2995" s="21" t="s">
        <v>637</v>
      </c>
      <c r="S2995" s="3">
        <v>4</v>
      </c>
      <c r="T2995" s="37"/>
      <c r="U2995" s="21" t="s">
        <v>18</v>
      </c>
      <c r="V2995" s="21" t="str">
        <f>VLOOKUP(P2995,'Customer List'!B:C,2,)</f>
        <v>Delhi</v>
      </c>
      <c r="W2995" s="38"/>
      <c r="X2995" s="30">
        <f>IF(OR(R2995 = "PRIYANKA MADAM", R2995 = "DEEPAK", R2995 = "PORTER"),N2995,"")</f>
        <v>45929</v>
      </c>
      <c r="Y2995" s="21">
        <f t="shared" si="316"/>
        <v>0</v>
      </c>
      <c r="Z2995" s="21" t="str">
        <f t="shared" si="317"/>
        <v>Monday</v>
      </c>
      <c r="AA2995" s="21" t="str">
        <f t="shared" si="318"/>
        <v>Monday</v>
      </c>
      <c r="AB2995" s="21" t="str">
        <f>VLOOKUP(U2995,'Currency Sheet'!A:C,3,)</f>
        <v>DOLLAR</v>
      </c>
      <c r="AC2995" s="42" t="str">
        <f>VLOOKUP(P2995,'Customer List'!B:D,3,)</f>
        <v>Local</v>
      </c>
    </row>
    <row r="2996" spans="1:29" x14ac:dyDescent="0.25">
      <c r="A2996" s="21">
        <v>2994</v>
      </c>
      <c r="B2996" s="21" t="s">
        <v>3719</v>
      </c>
      <c r="C2996" s="30">
        <v>45919</v>
      </c>
      <c r="D2996" s="30">
        <v>45926</v>
      </c>
      <c r="E2996" s="47">
        <v>410.2</v>
      </c>
      <c r="F2996" s="47">
        <f t="shared" si="313"/>
        <v>36097.599999999999</v>
      </c>
      <c r="G2996" s="48">
        <f t="shared" si="314"/>
        <v>36097.599999999999</v>
      </c>
      <c r="H2996" s="21">
        <v>363601</v>
      </c>
      <c r="I2996" s="21" t="s">
        <v>4293</v>
      </c>
      <c r="J2996" s="21">
        <v>1</v>
      </c>
      <c r="K2996" s="21">
        <v>1</v>
      </c>
      <c r="L2996" s="21">
        <f t="shared" si="315"/>
        <v>0</v>
      </c>
      <c r="M2996" s="21" t="s">
        <v>4882</v>
      </c>
      <c r="N2996" s="30">
        <v>45929</v>
      </c>
      <c r="O2996" s="48">
        <v>50103</v>
      </c>
      <c r="P2996" s="21" t="s">
        <v>16</v>
      </c>
      <c r="Q2996" s="21" t="s">
        <v>2070</v>
      </c>
      <c r="R2996" s="21" t="s">
        <v>637</v>
      </c>
      <c r="S2996" s="3">
        <v>4</v>
      </c>
      <c r="T2996" s="37"/>
      <c r="U2996" s="21" t="s">
        <v>18</v>
      </c>
      <c r="V2996" s="21" t="str">
        <f>VLOOKUP(P2996,'Customer List'!B:C,2,)</f>
        <v>Delhi</v>
      </c>
      <c r="W2996" s="38"/>
      <c r="X2996" s="30">
        <f>IF(OR(R2996 = "PRIYANKA MADAM", R2996 = "DEEPAK", R2996 = "PORTER"),N2996,"")</f>
        <v>45929</v>
      </c>
      <c r="Y2996" s="21">
        <f t="shared" si="316"/>
        <v>0</v>
      </c>
      <c r="Z2996" s="21" t="str">
        <f t="shared" si="317"/>
        <v>Monday</v>
      </c>
      <c r="AA2996" s="21" t="str">
        <f t="shared" si="318"/>
        <v>Monday</v>
      </c>
      <c r="AB2996" s="21" t="str">
        <f>VLOOKUP(U2996,'Currency Sheet'!A:C,3,)</f>
        <v>DOLLAR</v>
      </c>
      <c r="AC2996" s="42" t="str">
        <f>VLOOKUP(P2996,'Customer List'!B:D,3,)</f>
        <v>Local</v>
      </c>
    </row>
    <row r="2997" spans="1:29" x14ac:dyDescent="0.25">
      <c r="A2997" s="21">
        <v>2995</v>
      </c>
      <c r="B2997" s="21" t="s">
        <v>3719</v>
      </c>
      <c r="C2997" s="30">
        <v>45919</v>
      </c>
      <c r="D2997" s="30">
        <v>45926</v>
      </c>
      <c r="E2997" s="47">
        <v>252</v>
      </c>
      <c r="F2997" s="47">
        <f t="shared" si="313"/>
        <v>22176</v>
      </c>
      <c r="G2997" s="48">
        <f t="shared" si="314"/>
        <v>22176</v>
      </c>
      <c r="H2997" s="21">
        <v>366704</v>
      </c>
      <c r="I2997" s="21" t="s">
        <v>4294</v>
      </c>
      <c r="J2997" s="21">
        <v>1</v>
      </c>
      <c r="K2997" s="21">
        <v>1</v>
      </c>
      <c r="L2997" s="21">
        <f t="shared" si="315"/>
        <v>0</v>
      </c>
      <c r="M2997" s="21" t="s">
        <v>4853</v>
      </c>
      <c r="N2997" s="30">
        <v>45927</v>
      </c>
      <c r="O2997" s="48">
        <v>37600.199999999997</v>
      </c>
      <c r="P2997" s="21" t="s">
        <v>242</v>
      </c>
      <c r="Q2997" s="21">
        <v>58156233800</v>
      </c>
      <c r="R2997" s="21" t="s">
        <v>40</v>
      </c>
      <c r="S2997" s="3">
        <v>4</v>
      </c>
      <c r="T2997" s="37"/>
      <c r="U2997" s="21" t="s">
        <v>18</v>
      </c>
      <c r="V2997" s="21" t="str">
        <f>VLOOKUP(P2997,'Customer List'!B:C,2,)</f>
        <v>Mumbai</v>
      </c>
      <c r="W2997" s="38"/>
      <c r="X2997" s="30">
        <v>45929</v>
      </c>
      <c r="Y2997" s="21">
        <f t="shared" si="316"/>
        <v>2</v>
      </c>
      <c r="Z2997" s="21" t="str">
        <f t="shared" si="317"/>
        <v>Saturday</v>
      </c>
      <c r="AA2997" s="21" t="str">
        <f t="shared" si="318"/>
        <v>Monday</v>
      </c>
      <c r="AB2997" s="21" t="str">
        <f>VLOOKUP(U2997,'Currency Sheet'!A:C,3,)</f>
        <v>DOLLAR</v>
      </c>
      <c r="AC2997" s="42" t="str">
        <f>VLOOKUP(P2997,'Customer List'!B:D,3,)</f>
        <v>OutStation</v>
      </c>
    </row>
    <row r="2998" spans="1:29" x14ac:dyDescent="0.25">
      <c r="A2998" s="21">
        <v>2996</v>
      </c>
      <c r="B2998" s="21" t="s">
        <v>3719</v>
      </c>
      <c r="C2998" s="30">
        <v>45919</v>
      </c>
      <c r="D2998" s="30">
        <v>45926</v>
      </c>
      <c r="E2998" s="47">
        <v>104.3</v>
      </c>
      <c r="F2998" s="47">
        <f t="shared" si="313"/>
        <v>9178.4</v>
      </c>
      <c r="G2998" s="48">
        <f t="shared" si="314"/>
        <v>9178.4</v>
      </c>
      <c r="H2998" s="21">
        <v>367405</v>
      </c>
      <c r="I2998" s="21" t="s">
        <v>4088</v>
      </c>
      <c r="J2998" s="21">
        <v>1</v>
      </c>
      <c r="K2998" s="21">
        <v>1</v>
      </c>
      <c r="L2998" s="21">
        <f t="shared" si="315"/>
        <v>0</v>
      </c>
      <c r="M2998" s="21" t="s">
        <v>4852</v>
      </c>
      <c r="N2998" s="30">
        <v>45936</v>
      </c>
      <c r="O2998" s="48">
        <v>15011.75</v>
      </c>
      <c r="P2998" s="21" t="s">
        <v>228</v>
      </c>
      <c r="Q2998" s="21">
        <v>58156536115</v>
      </c>
      <c r="R2998" s="21" t="s">
        <v>40</v>
      </c>
      <c r="S2998" s="3">
        <v>4</v>
      </c>
      <c r="T2998" s="37"/>
      <c r="U2998" s="21" t="s">
        <v>18</v>
      </c>
      <c r="V2998" s="21" t="str">
        <f>VLOOKUP(P2998,'Customer List'!B:C,2,)</f>
        <v>Kolkata</v>
      </c>
      <c r="W2998" s="38"/>
      <c r="X2998" s="30">
        <v>45937</v>
      </c>
      <c r="Y2998" s="21">
        <f t="shared" si="316"/>
        <v>1</v>
      </c>
      <c r="Z2998" s="21" t="str">
        <f t="shared" si="317"/>
        <v>Monday</v>
      </c>
      <c r="AA2998" s="21" t="str">
        <f t="shared" si="318"/>
        <v>Tuesday</v>
      </c>
      <c r="AB2998" s="21" t="str">
        <f>VLOOKUP(U2998,'Currency Sheet'!A:C,3,)</f>
        <v>DOLLAR</v>
      </c>
      <c r="AC2998" s="42" t="str">
        <f>VLOOKUP(P2998,'Customer List'!B:D,3,)</f>
        <v>OutStation</v>
      </c>
    </row>
    <row r="2999" spans="1:29" x14ac:dyDescent="0.25">
      <c r="A2999" s="21">
        <v>2997</v>
      </c>
      <c r="B2999" s="21" t="s">
        <v>3719</v>
      </c>
      <c r="C2999" s="30">
        <v>45919</v>
      </c>
      <c r="D2999" s="30">
        <v>45926</v>
      </c>
      <c r="E2999" s="47">
        <v>102.9</v>
      </c>
      <c r="F2999" s="47">
        <f t="shared" si="313"/>
        <v>9055.2000000000007</v>
      </c>
      <c r="G2999" s="48">
        <f t="shared" si="314"/>
        <v>9055.2000000000007</v>
      </c>
      <c r="H2999" s="21">
        <v>368503</v>
      </c>
      <c r="I2999" s="21" t="s">
        <v>4295</v>
      </c>
      <c r="J2999" s="21">
        <v>1</v>
      </c>
      <c r="K2999" s="21">
        <v>1</v>
      </c>
      <c r="L2999" s="21">
        <f t="shared" si="315"/>
        <v>0</v>
      </c>
      <c r="M2999" s="21" t="s">
        <v>4907</v>
      </c>
      <c r="N2999" s="30">
        <v>45929</v>
      </c>
      <c r="O2999" s="48">
        <v>13965</v>
      </c>
      <c r="P2999" s="21" t="s">
        <v>213</v>
      </c>
      <c r="Q2999" s="21" t="s">
        <v>1996</v>
      </c>
      <c r="R2999" s="21" t="s">
        <v>1996</v>
      </c>
      <c r="S2999" s="3">
        <v>4</v>
      </c>
      <c r="T2999" s="37"/>
      <c r="U2999" s="21" t="s">
        <v>18</v>
      </c>
      <c r="V2999" s="21" t="str">
        <f>VLOOKUP(P2999,'Customer List'!B:C,2,)</f>
        <v>Delhi</v>
      </c>
      <c r="W2999" s="38"/>
      <c r="X2999" s="30">
        <f>IF(OR(R2999 = "PRIYANKA MADAM", R2999 = "DEEPAK", R2999 = "PORTER"),N2999,"")</f>
        <v>45929</v>
      </c>
      <c r="Y2999" s="21">
        <f t="shared" si="316"/>
        <v>0</v>
      </c>
      <c r="Z2999" s="21" t="str">
        <f t="shared" si="317"/>
        <v>Monday</v>
      </c>
      <c r="AA2999" s="21" t="str">
        <f t="shared" si="318"/>
        <v>Monday</v>
      </c>
      <c r="AB2999" s="21" t="str">
        <f>VLOOKUP(U2999,'Currency Sheet'!A:C,3,)</f>
        <v>DOLLAR</v>
      </c>
      <c r="AC2999" s="42" t="str">
        <f>VLOOKUP(P2999,'Customer List'!B:D,3,)</f>
        <v>Local</v>
      </c>
    </row>
    <row r="3000" spans="1:29" x14ac:dyDescent="0.25">
      <c r="A3000" s="21">
        <v>2998</v>
      </c>
      <c r="B3000" s="21" t="s">
        <v>3719</v>
      </c>
      <c r="C3000" s="30">
        <v>45919</v>
      </c>
      <c r="D3000" s="30">
        <v>45926</v>
      </c>
      <c r="E3000" s="47">
        <v>96.6</v>
      </c>
      <c r="F3000" s="47">
        <f t="shared" si="313"/>
        <v>8500.7999999999993</v>
      </c>
      <c r="G3000" s="48">
        <f t="shared" si="314"/>
        <v>8500.7999999999993</v>
      </c>
      <c r="H3000" s="21">
        <v>368508</v>
      </c>
      <c r="I3000" s="21" t="s">
        <v>3947</v>
      </c>
      <c r="J3000" s="21">
        <v>1</v>
      </c>
      <c r="K3000" s="21">
        <v>1</v>
      </c>
      <c r="L3000" s="21">
        <f t="shared" si="315"/>
        <v>0</v>
      </c>
      <c r="M3000" s="21" t="s">
        <v>4851</v>
      </c>
      <c r="N3000" s="30">
        <v>45936</v>
      </c>
      <c r="O3000" s="48">
        <v>13903.5</v>
      </c>
      <c r="P3000" s="21" t="s">
        <v>228</v>
      </c>
      <c r="Q3000" s="21">
        <v>58156536115</v>
      </c>
      <c r="R3000" s="21" t="s">
        <v>40</v>
      </c>
      <c r="S3000" s="3">
        <v>4</v>
      </c>
      <c r="T3000" s="37"/>
      <c r="U3000" s="21" t="s">
        <v>18</v>
      </c>
      <c r="V3000" s="21" t="str">
        <f>VLOOKUP(P3000,'Customer List'!B:C,2,)</f>
        <v>Kolkata</v>
      </c>
      <c r="W3000" s="38"/>
      <c r="X3000" s="30">
        <v>45937</v>
      </c>
      <c r="Y3000" s="21">
        <f t="shared" si="316"/>
        <v>1</v>
      </c>
      <c r="Z3000" s="21" t="str">
        <f t="shared" si="317"/>
        <v>Monday</v>
      </c>
      <c r="AA3000" s="21" t="str">
        <f t="shared" si="318"/>
        <v>Tuesday</v>
      </c>
      <c r="AB3000" s="21" t="str">
        <f>VLOOKUP(U3000,'Currency Sheet'!A:C,3,)</f>
        <v>DOLLAR</v>
      </c>
      <c r="AC3000" s="42" t="str">
        <f>VLOOKUP(P3000,'Customer List'!B:D,3,)</f>
        <v>OutStation</v>
      </c>
    </row>
    <row r="3001" spans="1:29" x14ac:dyDescent="0.25">
      <c r="A3001" s="21">
        <v>2999</v>
      </c>
      <c r="B3001" s="21" t="s">
        <v>3719</v>
      </c>
      <c r="C3001" s="30">
        <v>45919</v>
      </c>
      <c r="D3001" s="30">
        <v>45926</v>
      </c>
      <c r="E3001" s="47">
        <v>42.7</v>
      </c>
      <c r="F3001" s="47">
        <f t="shared" si="313"/>
        <v>3757.6000000000004</v>
      </c>
      <c r="G3001" s="48">
        <f t="shared" si="314"/>
        <v>3757.6000000000004</v>
      </c>
      <c r="H3001" s="21">
        <v>368509</v>
      </c>
      <c r="I3001" s="21" t="s">
        <v>4296</v>
      </c>
      <c r="J3001" s="21">
        <v>1</v>
      </c>
      <c r="K3001" s="21">
        <v>1</v>
      </c>
      <c r="L3001" s="21">
        <f t="shared" si="315"/>
        <v>0</v>
      </c>
      <c r="M3001" s="21" t="s">
        <v>4851</v>
      </c>
      <c r="N3001" s="30">
        <v>45936</v>
      </c>
      <c r="O3001" s="48">
        <v>6145.75</v>
      </c>
      <c r="P3001" s="21" t="s">
        <v>228</v>
      </c>
      <c r="Q3001" s="21">
        <v>58156536115</v>
      </c>
      <c r="R3001" s="21" t="s">
        <v>40</v>
      </c>
      <c r="S3001" s="3">
        <v>4</v>
      </c>
      <c r="T3001" s="37"/>
      <c r="U3001" s="21" t="s">
        <v>18</v>
      </c>
      <c r="V3001" s="21" t="str">
        <f>VLOOKUP(P3001,'Customer List'!B:C,2,)</f>
        <v>Kolkata</v>
      </c>
      <c r="W3001" s="38"/>
      <c r="X3001" s="30">
        <v>45937</v>
      </c>
      <c r="Y3001" s="21">
        <f t="shared" si="316"/>
        <v>1</v>
      </c>
      <c r="Z3001" s="21" t="str">
        <f t="shared" si="317"/>
        <v>Monday</v>
      </c>
      <c r="AA3001" s="21" t="str">
        <f t="shared" si="318"/>
        <v>Tuesday</v>
      </c>
      <c r="AB3001" s="21" t="str">
        <f>VLOOKUP(U3001,'Currency Sheet'!A:C,3,)</f>
        <v>DOLLAR</v>
      </c>
      <c r="AC3001" s="42" t="str">
        <f>VLOOKUP(P3001,'Customer List'!B:D,3,)</f>
        <v>OutStation</v>
      </c>
    </row>
    <row r="3002" spans="1:29" x14ac:dyDescent="0.25">
      <c r="A3002" s="21">
        <v>3000</v>
      </c>
      <c r="B3002" s="21" t="s">
        <v>3719</v>
      </c>
      <c r="C3002" s="30">
        <v>45919</v>
      </c>
      <c r="D3002" s="30">
        <v>45926</v>
      </c>
      <c r="E3002" s="47">
        <v>210</v>
      </c>
      <c r="F3002" s="47">
        <f t="shared" si="313"/>
        <v>18480</v>
      </c>
      <c r="G3002" s="48">
        <f t="shared" si="314"/>
        <v>18480</v>
      </c>
      <c r="H3002" s="21">
        <v>369312</v>
      </c>
      <c r="I3002" s="21" t="s">
        <v>4297</v>
      </c>
      <c r="J3002" s="21">
        <v>1</v>
      </c>
      <c r="K3002" s="21">
        <v>1</v>
      </c>
      <c r="L3002" s="21">
        <f t="shared" si="315"/>
        <v>0</v>
      </c>
      <c r="M3002" s="21" t="s">
        <v>4875</v>
      </c>
      <c r="N3002" s="30">
        <v>45927</v>
      </c>
      <c r="O3002" s="48">
        <v>31620</v>
      </c>
      <c r="P3002" s="21" t="s">
        <v>886</v>
      </c>
      <c r="Q3002" s="21">
        <v>58156225400</v>
      </c>
      <c r="R3002" s="21" t="s">
        <v>40</v>
      </c>
      <c r="S3002" s="3">
        <v>4</v>
      </c>
      <c r="T3002" s="37"/>
      <c r="U3002" s="21" t="s">
        <v>18</v>
      </c>
      <c r="V3002" s="21" t="str">
        <f>VLOOKUP(P3002,'Customer List'!B:C,2,)</f>
        <v>Karnataka</v>
      </c>
      <c r="W3002" s="38"/>
      <c r="X3002" s="30">
        <v>45930</v>
      </c>
      <c r="Y3002" s="21">
        <f t="shared" si="316"/>
        <v>3</v>
      </c>
      <c r="Z3002" s="21" t="str">
        <f t="shared" si="317"/>
        <v>Saturday</v>
      </c>
      <c r="AA3002" s="21" t="str">
        <f t="shared" si="318"/>
        <v>Tuesday</v>
      </c>
      <c r="AB3002" s="21" t="str">
        <f>VLOOKUP(U3002,'Currency Sheet'!A:C,3,)</f>
        <v>DOLLAR</v>
      </c>
      <c r="AC3002" s="42" t="str">
        <f>VLOOKUP(P3002,'Customer List'!B:D,3,)</f>
        <v>OutStation</v>
      </c>
    </row>
    <row r="3003" spans="1:29" x14ac:dyDescent="0.25">
      <c r="A3003" s="21">
        <v>3001</v>
      </c>
      <c r="B3003" s="21" t="s">
        <v>3719</v>
      </c>
      <c r="C3003" s="30">
        <v>45919</v>
      </c>
      <c r="D3003" s="30">
        <v>45926</v>
      </c>
      <c r="E3003" s="47">
        <v>161.25</v>
      </c>
      <c r="F3003" s="47">
        <f t="shared" si="313"/>
        <v>14190</v>
      </c>
      <c r="G3003" s="48">
        <f t="shared" si="314"/>
        <v>14190</v>
      </c>
      <c r="H3003" s="21">
        <v>369321</v>
      </c>
      <c r="I3003" s="21" t="s">
        <v>4298</v>
      </c>
      <c r="J3003" s="21">
        <v>1</v>
      </c>
      <c r="K3003" s="21">
        <v>1</v>
      </c>
      <c r="L3003" s="21">
        <f t="shared" si="315"/>
        <v>0</v>
      </c>
      <c r="M3003" s="21" t="s">
        <v>4852</v>
      </c>
      <c r="N3003" s="30">
        <v>45936</v>
      </c>
      <c r="O3003" s="48">
        <v>21661.25</v>
      </c>
      <c r="P3003" s="21" t="s">
        <v>228</v>
      </c>
      <c r="Q3003" s="21">
        <v>58156536115</v>
      </c>
      <c r="R3003" s="21" t="s">
        <v>40</v>
      </c>
      <c r="S3003" s="3">
        <v>4</v>
      </c>
      <c r="T3003" s="37"/>
      <c r="U3003" s="21" t="s">
        <v>18</v>
      </c>
      <c r="V3003" s="21" t="str">
        <f>VLOOKUP(P3003,'Customer List'!B:C,2,)</f>
        <v>Kolkata</v>
      </c>
      <c r="W3003" s="38"/>
      <c r="X3003" s="30">
        <v>45937</v>
      </c>
      <c r="Y3003" s="21">
        <f t="shared" si="316"/>
        <v>1</v>
      </c>
      <c r="Z3003" s="21" t="str">
        <f t="shared" si="317"/>
        <v>Monday</v>
      </c>
      <c r="AA3003" s="21" t="str">
        <f t="shared" si="318"/>
        <v>Tuesday</v>
      </c>
      <c r="AB3003" s="21" t="str">
        <f>VLOOKUP(U3003,'Currency Sheet'!A:C,3,)</f>
        <v>DOLLAR</v>
      </c>
      <c r="AC3003" s="42" t="str">
        <f>VLOOKUP(P3003,'Customer List'!B:D,3,)</f>
        <v>OutStation</v>
      </c>
    </row>
    <row r="3004" spans="1:29" x14ac:dyDescent="0.25">
      <c r="A3004" s="21">
        <v>3002</v>
      </c>
      <c r="B3004" s="21" t="s">
        <v>3719</v>
      </c>
      <c r="C3004" s="30">
        <v>45919</v>
      </c>
      <c r="D3004" s="30">
        <v>45926</v>
      </c>
      <c r="E3004" s="47">
        <v>226.1</v>
      </c>
      <c r="F3004" s="47">
        <f t="shared" si="313"/>
        <v>19896.8</v>
      </c>
      <c r="G3004" s="48">
        <f t="shared" si="314"/>
        <v>19896.8</v>
      </c>
      <c r="H3004" s="21">
        <v>372002</v>
      </c>
      <c r="I3004" s="21" t="s">
        <v>4299</v>
      </c>
      <c r="J3004" s="21">
        <v>1</v>
      </c>
      <c r="K3004" s="21">
        <v>1</v>
      </c>
      <c r="L3004" s="21">
        <f t="shared" si="315"/>
        <v>0</v>
      </c>
      <c r="M3004" s="21" t="s">
        <v>3721</v>
      </c>
      <c r="N3004" s="30">
        <v>45929</v>
      </c>
      <c r="O3004" s="48">
        <v>35045.5</v>
      </c>
      <c r="P3004" s="21" t="s">
        <v>3720</v>
      </c>
      <c r="Q3004" s="21" t="s">
        <v>2070</v>
      </c>
      <c r="R3004" s="21" t="s">
        <v>637</v>
      </c>
      <c r="S3004" s="3">
        <v>4</v>
      </c>
      <c r="T3004" s="37"/>
      <c r="U3004" s="21" t="s">
        <v>18</v>
      </c>
      <c r="V3004" s="21" t="str">
        <f>VLOOKUP(P3004,'Customer List'!B:C,2,)</f>
        <v>Delhi</v>
      </c>
      <c r="W3004" s="38"/>
      <c r="X3004" s="30">
        <f>IF(OR(R3004 = "PRIYANKA MADAM", R3004 = "DEEPAK", R3004 = "PORTER"),N3004,"")</f>
        <v>45929</v>
      </c>
      <c r="Y3004" s="21">
        <f t="shared" si="316"/>
        <v>0</v>
      </c>
      <c r="Z3004" s="21" t="str">
        <f t="shared" si="317"/>
        <v>Monday</v>
      </c>
      <c r="AA3004" s="21" t="str">
        <f t="shared" si="318"/>
        <v>Monday</v>
      </c>
      <c r="AB3004" s="21" t="str">
        <f>VLOOKUP(U3004,'Currency Sheet'!A:C,3,)</f>
        <v>DOLLAR</v>
      </c>
      <c r="AC3004" s="42" t="str">
        <f>VLOOKUP(P3004,'Customer List'!B:D,3,)</f>
        <v>Local</v>
      </c>
    </row>
    <row r="3005" spans="1:29" x14ac:dyDescent="0.25">
      <c r="A3005" s="21">
        <v>3003</v>
      </c>
      <c r="B3005" s="21" t="s">
        <v>3719</v>
      </c>
      <c r="C3005" s="30">
        <v>45919</v>
      </c>
      <c r="D3005" s="30">
        <v>45926</v>
      </c>
      <c r="E3005" s="47">
        <v>87.5</v>
      </c>
      <c r="F3005" s="47">
        <f t="shared" si="313"/>
        <v>7700</v>
      </c>
      <c r="G3005" s="48">
        <f t="shared" si="314"/>
        <v>7700</v>
      </c>
      <c r="H3005" s="21">
        <v>372203</v>
      </c>
      <c r="I3005" s="21" t="s">
        <v>4300</v>
      </c>
      <c r="J3005" s="21">
        <v>1</v>
      </c>
      <c r="K3005" s="21">
        <v>1</v>
      </c>
      <c r="L3005" s="21">
        <f t="shared" si="315"/>
        <v>0</v>
      </c>
      <c r="M3005" s="21" t="s">
        <v>4852</v>
      </c>
      <c r="N3005" s="30">
        <v>45936</v>
      </c>
      <c r="O3005" s="48">
        <v>12593.75</v>
      </c>
      <c r="P3005" s="21" t="s">
        <v>228</v>
      </c>
      <c r="Q3005" s="21">
        <v>58156536115</v>
      </c>
      <c r="R3005" s="21" t="s">
        <v>40</v>
      </c>
      <c r="S3005" s="3">
        <v>4</v>
      </c>
      <c r="T3005" s="37"/>
      <c r="U3005" s="21" t="s">
        <v>18</v>
      </c>
      <c r="V3005" s="21" t="str">
        <f>VLOOKUP(P3005,'Customer List'!B:C,2,)</f>
        <v>Kolkata</v>
      </c>
      <c r="W3005" s="38"/>
      <c r="X3005" s="30">
        <v>45937</v>
      </c>
      <c r="Y3005" s="21">
        <f t="shared" si="316"/>
        <v>1</v>
      </c>
      <c r="Z3005" s="21" t="str">
        <f t="shared" si="317"/>
        <v>Monday</v>
      </c>
      <c r="AA3005" s="21" t="str">
        <f t="shared" si="318"/>
        <v>Tuesday</v>
      </c>
      <c r="AB3005" s="21" t="str">
        <f>VLOOKUP(U3005,'Currency Sheet'!A:C,3,)</f>
        <v>DOLLAR</v>
      </c>
      <c r="AC3005" s="42" t="str">
        <f>VLOOKUP(P3005,'Customer List'!B:D,3,)</f>
        <v>OutStation</v>
      </c>
    </row>
    <row r="3006" spans="1:29" x14ac:dyDescent="0.25">
      <c r="A3006" s="21">
        <v>3004</v>
      </c>
      <c r="B3006" s="21" t="s">
        <v>3719</v>
      </c>
      <c r="C3006" s="30">
        <v>45919</v>
      </c>
      <c r="D3006" s="30">
        <v>45926</v>
      </c>
      <c r="E3006" s="47">
        <v>234.5</v>
      </c>
      <c r="F3006" s="47">
        <f t="shared" si="313"/>
        <v>20636</v>
      </c>
      <c r="G3006" s="48">
        <f t="shared" si="314"/>
        <v>20636</v>
      </c>
      <c r="H3006" s="21">
        <v>372208</v>
      </c>
      <c r="I3006" s="21" t="s">
        <v>3973</v>
      </c>
      <c r="J3006" s="21">
        <v>1</v>
      </c>
      <c r="K3006" s="21">
        <v>1</v>
      </c>
      <c r="L3006" s="21">
        <f t="shared" si="315"/>
        <v>0</v>
      </c>
      <c r="M3006" s="21" t="s">
        <v>4929</v>
      </c>
      <c r="N3006" s="30">
        <v>45938</v>
      </c>
      <c r="O3006" s="48">
        <v>32249.33</v>
      </c>
      <c r="P3006" s="21" t="s">
        <v>254</v>
      </c>
      <c r="Q3006" s="21" t="s">
        <v>636</v>
      </c>
      <c r="R3006" s="21" t="s">
        <v>847</v>
      </c>
      <c r="S3006" s="3">
        <v>4</v>
      </c>
      <c r="T3006" s="37"/>
      <c r="U3006" s="21" t="s">
        <v>18</v>
      </c>
      <c r="V3006" s="21" t="str">
        <f>VLOOKUP(P3006,'Customer List'!B:C,2,)</f>
        <v>Delhi</v>
      </c>
      <c r="W3006" s="38"/>
      <c r="X3006" s="30">
        <f>IF(OR(R3006 = "PRIYANKA MADAM", R3006 = "DEEPAK", R3006 = "PORTER"),N3006,"")</f>
        <v>45938</v>
      </c>
      <c r="Y3006" s="21">
        <f t="shared" si="316"/>
        <v>0</v>
      </c>
      <c r="Z3006" s="21" t="str">
        <f t="shared" si="317"/>
        <v>Wednesday</v>
      </c>
      <c r="AA3006" s="21" t="str">
        <f t="shared" si="318"/>
        <v>Wednesday</v>
      </c>
      <c r="AB3006" s="21" t="str">
        <f>VLOOKUP(U3006,'Currency Sheet'!A:C,3,)</f>
        <v>DOLLAR</v>
      </c>
      <c r="AC3006" s="42" t="str">
        <f>VLOOKUP(P3006,'Customer List'!B:D,3,)</f>
        <v>Local</v>
      </c>
    </row>
    <row r="3007" spans="1:29" x14ac:dyDescent="0.25">
      <c r="A3007" s="21">
        <v>3005</v>
      </c>
      <c r="B3007" s="21" t="s">
        <v>3719</v>
      </c>
      <c r="C3007" s="30">
        <v>45919</v>
      </c>
      <c r="D3007" s="30">
        <v>45926</v>
      </c>
      <c r="E3007" s="47">
        <v>300.3</v>
      </c>
      <c r="F3007" s="47">
        <f t="shared" si="313"/>
        <v>26426.400000000001</v>
      </c>
      <c r="G3007" s="48">
        <f t="shared" si="314"/>
        <v>26426.400000000001</v>
      </c>
      <c r="H3007" s="21">
        <v>372716</v>
      </c>
      <c r="I3007" s="21" t="s">
        <v>4301</v>
      </c>
      <c r="J3007" s="21">
        <v>1</v>
      </c>
      <c r="K3007" s="21">
        <v>1</v>
      </c>
      <c r="L3007" s="21">
        <f t="shared" si="315"/>
        <v>0</v>
      </c>
      <c r="M3007" s="21" t="s">
        <v>4875</v>
      </c>
      <c r="N3007" s="30">
        <v>45927</v>
      </c>
      <c r="O3007" s="48">
        <v>45216.6</v>
      </c>
      <c r="P3007" s="21" t="s">
        <v>886</v>
      </c>
      <c r="Q3007" s="21">
        <v>58156225400</v>
      </c>
      <c r="R3007" s="21" t="s">
        <v>40</v>
      </c>
      <c r="S3007" s="3">
        <v>4</v>
      </c>
      <c r="T3007" s="37"/>
      <c r="U3007" s="21" t="s">
        <v>18</v>
      </c>
      <c r="V3007" s="21" t="str">
        <f>VLOOKUP(P3007,'Customer List'!B:C,2,)</f>
        <v>Karnataka</v>
      </c>
      <c r="W3007" s="38"/>
      <c r="X3007" s="30">
        <v>45930</v>
      </c>
      <c r="Y3007" s="21">
        <f t="shared" si="316"/>
        <v>3</v>
      </c>
      <c r="Z3007" s="21" t="str">
        <f t="shared" si="317"/>
        <v>Saturday</v>
      </c>
      <c r="AA3007" s="21" t="str">
        <f t="shared" si="318"/>
        <v>Tuesday</v>
      </c>
      <c r="AB3007" s="21" t="str">
        <f>VLOOKUP(U3007,'Currency Sheet'!A:C,3,)</f>
        <v>DOLLAR</v>
      </c>
      <c r="AC3007" s="42" t="str">
        <f>VLOOKUP(P3007,'Customer List'!B:D,3,)</f>
        <v>OutStation</v>
      </c>
    </row>
    <row r="3008" spans="1:29" x14ac:dyDescent="0.25">
      <c r="A3008" s="21">
        <v>3006</v>
      </c>
      <c r="B3008" s="21" t="s">
        <v>3719</v>
      </c>
      <c r="C3008" s="30">
        <v>45919</v>
      </c>
      <c r="D3008" s="30">
        <v>45926</v>
      </c>
      <c r="E3008" s="47">
        <v>56</v>
      </c>
      <c r="F3008" s="47">
        <f t="shared" si="313"/>
        <v>4928</v>
      </c>
      <c r="G3008" s="48">
        <f t="shared" si="314"/>
        <v>4928</v>
      </c>
      <c r="H3008" s="21">
        <v>384813</v>
      </c>
      <c r="I3008" s="21" t="s">
        <v>4302</v>
      </c>
      <c r="J3008" s="21">
        <v>1</v>
      </c>
      <c r="K3008" s="21">
        <v>1</v>
      </c>
      <c r="L3008" s="21">
        <f t="shared" si="315"/>
        <v>0</v>
      </c>
      <c r="M3008" s="21" t="s">
        <v>4852</v>
      </c>
      <c r="N3008" s="30">
        <v>45936</v>
      </c>
      <c r="O3008" s="48">
        <v>8060</v>
      </c>
      <c r="P3008" s="21" t="s">
        <v>228</v>
      </c>
      <c r="Q3008" s="21">
        <v>58156536115</v>
      </c>
      <c r="R3008" s="21" t="s">
        <v>40</v>
      </c>
      <c r="S3008" s="3">
        <v>4</v>
      </c>
      <c r="T3008" s="37"/>
      <c r="U3008" s="21" t="s">
        <v>18</v>
      </c>
      <c r="V3008" s="21" t="str">
        <f>VLOOKUP(P3008,'Customer List'!B:C,2,)</f>
        <v>Kolkata</v>
      </c>
      <c r="W3008" s="38"/>
      <c r="X3008" s="30">
        <v>45937</v>
      </c>
      <c r="Y3008" s="21">
        <f t="shared" si="316"/>
        <v>1</v>
      </c>
      <c r="Z3008" s="21" t="str">
        <f t="shared" si="317"/>
        <v>Monday</v>
      </c>
      <c r="AA3008" s="21" t="str">
        <f t="shared" si="318"/>
        <v>Tuesday</v>
      </c>
      <c r="AB3008" s="21" t="str">
        <f>VLOOKUP(U3008,'Currency Sheet'!A:C,3,)</f>
        <v>DOLLAR</v>
      </c>
      <c r="AC3008" s="42" t="str">
        <f>VLOOKUP(P3008,'Customer List'!B:D,3,)</f>
        <v>OutStation</v>
      </c>
    </row>
    <row r="3009" spans="1:29" x14ac:dyDescent="0.25">
      <c r="A3009" s="21">
        <v>3007</v>
      </c>
      <c r="B3009" s="21" t="s">
        <v>3719</v>
      </c>
      <c r="C3009" s="30">
        <v>45919</v>
      </c>
      <c r="D3009" s="30">
        <v>45926</v>
      </c>
      <c r="E3009" s="47">
        <v>268.5</v>
      </c>
      <c r="F3009" s="47">
        <f t="shared" si="313"/>
        <v>23628</v>
      </c>
      <c r="G3009" s="48">
        <f t="shared" si="314"/>
        <v>70884</v>
      </c>
      <c r="H3009" s="21">
        <v>400158</v>
      </c>
      <c r="I3009" s="21" t="s">
        <v>3802</v>
      </c>
      <c r="J3009" s="21">
        <v>3</v>
      </c>
      <c r="K3009" s="21">
        <v>3</v>
      </c>
      <c r="L3009" s="21">
        <f t="shared" si="315"/>
        <v>0</v>
      </c>
      <c r="M3009" s="21" t="s">
        <v>4875</v>
      </c>
      <c r="N3009" s="30">
        <v>45927</v>
      </c>
      <c r="O3009" s="48">
        <f>37733.2*3</f>
        <v>113199.59999999999</v>
      </c>
      <c r="P3009" s="21" t="s">
        <v>886</v>
      </c>
      <c r="Q3009" s="21">
        <v>58156225400</v>
      </c>
      <c r="R3009" s="21" t="s">
        <v>40</v>
      </c>
      <c r="S3009" s="3">
        <v>4</v>
      </c>
      <c r="T3009" s="37"/>
      <c r="U3009" s="21" t="s">
        <v>18</v>
      </c>
      <c r="V3009" s="21" t="str">
        <f>VLOOKUP(P3009,'Customer List'!B:C,2,)</f>
        <v>Karnataka</v>
      </c>
      <c r="W3009" s="38"/>
      <c r="X3009" s="30">
        <v>45930</v>
      </c>
      <c r="Y3009" s="21">
        <f t="shared" si="316"/>
        <v>3</v>
      </c>
      <c r="Z3009" s="21" t="str">
        <f t="shared" si="317"/>
        <v>Saturday</v>
      </c>
      <c r="AA3009" s="21" t="str">
        <f t="shared" si="318"/>
        <v>Tuesday</v>
      </c>
      <c r="AB3009" s="21" t="str">
        <f>VLOOKUP(U3009,'Currency Sheet'!A:C,3,)</f>
        <v>DOLLAR</v>
      </c>
      <c r="AC3009" s="42" t="str">
        <f>VLOOKUP(P3009,'Customer List'!B:D,3,)</f>
        <v>OutStation</v>
      </c>
    </row>
    <row r="3010" spans="1:29" x14ac:dyDescent="0.25">
      <c r="A3010" s="21">
        <v>3008</v>
      </c>
      <c r="B3010" s="21" t="s">
        <v>3719</v>
      </c>
      <c r="C3010" s="30">
        <v>45919</v>
      </c>
      <c r="D3010" s="30">
        <v>45926</v>
      </c>
      <c r="E3010" s="47">
        <v>64.400000000000006</v>
      </c>
      <c r="F3010" s="47">
        <f t="shared" si="313"/>
        <v>5667.2000000000007</v>
      </c>
      <c r="G3010" s="48">
        <f t="shared" si="314"/>
        <v>11334.400000000001</v>
      </c>
      <c r="H3010" s="21">
        <v>400212</v>
      </c>
      <c r="I3010" s="21" t="s">
        <v>4303</v>
      </c>
      <c r="J3010" s="21">
        <v>2</v>
      </c>
      <c r="K3010" s="21">
        <v>2</v>
      </c>
      <c r="L3010" s="21">
        <f t="shared" si="315"/>
        <v>0</v>
      </c>
      <c r="M3010" s="21" t="s">
        <v>4875</v>
      </c>
      <c r="N3010" s="30">
        <v>45927</v>
      </c>
      <c r="O3010" s="48">
        <v>19393.599999999999</v>
      </c>
      <c r="P3010" s="21" t="s">
        <v>886</v>
      </c>
      <c r="Q3010" s="21">
        <v>58156225400</v>
      </c>
      <c r="R3010" s="21" t="s">
        <v>40</v>
      </c>
      <c r="S3010" s="3">
        <v>4</v>
      </c>
      <c r="T3010" s="37"/>
      <c r="U3010" s="21" t="s">
        <v>18</v>
      </c>
      <c r="V3010" s="21" t="str">
        <f>VLOOKUP(P3010,'Customer List'!B:C,2,)</f>
        <v>Karnataka</v>
      </c>
      <c r="W3010" s="38"/>
      <c r="X3010" s="30">
        <v>45930</v>
      </c>
      <c r="Y3010" s="21">
        <f t="shared" si="316"/>
        <v>3</v>
      </c>
      <c r="Z3010" s="21" t="str">
        <f t="shared" si="317"/>
        <v>Saturday</v>
      </c>
      <c r="AA3010" s="21" t="str">
        <f t="shared" si="318"/>
        <v>Tuesday</v>
      </c>
      <c r="AB3010" s="21" t="str">
        <f>VLOOKUP(U3010,'Currency Sheet'!A:C,3,)</f>
        <v>DOLLAR</v>
      </c>
      <c r="AC3010" s="42" t="str">
        <f>VLOOKUP(P3010,'Customer List'!B:D,3,)</f>
        <v>OutStation</v>
      </c>
    </row>
    <row r="3011" spans="1:29" x14ac:dyDescent="0.25">
      <c r="A3011" s="21">
        <v>3009</v>
      </c>
      <c r="B3011" s="21" t="s">
        <v>3719</v>
      </c>
      <c r="C3011" s="30">
        <v>45919</v>
      </c>
      <c r="D3011" s="30">
        <v>45926</v>
      </c>
      <c r="E3011" s="47">
        <v>81.900000000000006</v>
      </c>
      <c r="F3011" s="47">
        <f t="shared" si="313"/>
        <v>7207.2000000000007</v>
      </c>
      <c r="G3011" s="48">
        <f t="shared" si="314"/>
        <v>7207.2000000000007</v>
      </c>
      <c r="H3011" s="21">
        <v>401319</v>
      </c>
      <c r="I3011" s="21" t="s">
        <v>4304</v>
      </c>
      <c r="J3011" s="21">
        <v>1</v>
      </c>
      <c r="K3011" s="21">
        <v>1</v>
      </c>
      <c r="L3011" s="21">
        <f t="shared" si="315"/>
        <v>0</v>
      </c>
      <c r="M3011" s="21" t="s">
        <v>4931</v>
      </c>
      <c r="N3011" s="30">
        <v>45927</v>
      </c>
      <c r="O3011" s="48">
        <v>11787.75</v>
      </c>
      <c r="P3011" s="21" t="s">
        <v>165</v>
      </c>
      <c r="Q3011" s="21">
        <v>58156229353</v>
      </c>
      <c r="R3011" s="21" t="s">
        <v>40</v>
      </c>
      <c r="S3011" s="3">
        <v>4</v>
      </c>
      <c r="T3011" s="37"/>
      <c r="U3011" s="21" t="s">
        <v>18</v>
      </c>
      <c r="V3011" s="21" t="str">
        <f>VLOOKUP(P3011,'Customer List'!B:C,2,)</f>
        <v>Lucknow</v>
      </c>
      <c r="W3011" s="38"/>
      <c r="X3011" s="30">
        <v>45929</v>
      </c>
      <c r="Y3011" s="21">
        <f t="shared" si="316"/>
        <v>2</v>
      </c>
      <c r="Z3011" s="21" t="str">
        <f t="shared" si="317"/>
        <v>Saturday</v>
      </c>
      <c r="AA3011" s="21" t="str">
        <f t="shared" si="318"/>
        <v>Monday</v>
      </c>
      <c r="AB3011" s="21" t="str">
        <f>VLOOKUP(U3011,'Currency Sheet'!A:C,3,)</f>
        <v>DOLLAR</v>
      </c>
      <c r="AC3011" s="42" t="str">
        <f>VLOOKUP(P3011,'Customer List'!B:D,3,)</f>
        <v>OutStation</v>
      </c>
    </row>
    <row r="3012" spans="1:29" x14ac:dyDescent="0.25">
      <c r="A3012" s="21">
        <v>3010</v>
      </c>
      <c r="B3012" s="21" t="s">
        <v>3719</v>
      </c>
      <c r="C3012" s="30">
        <v>45919</v>
      </c>
      <c r="D3012" s="30">
        <v>45926</v>
      </c>
      <c r="E3012" s="47">
        <v>144.19999999999999</v>
      </c>
      <c r="F3012" s="47">
        <f t="shared" ref="F3012:F3075" si="319">IF(AB3012="DOLLAR",E3012*88,E3012)</f>
        <v>12689.599999999999</v>
      </c>
      <c r="G3012" s="48">
        <f t="shared" ref="G3012:G3075" si="320">F3012*J3012</f>
        <v>12689.599999999999</v>
      </c>
      <c r="H3012" s="21">
        <v>405206</v>
      </c>
      <c r="I3012" s="21" t="s">
        <v>4305</v>
      </c>
      <c r="J3012" s="21">
        <v>1</v>
      </c>
      <c r="K3012" s="21">
        <v>1</v>
      </c>
      <c r="L3012" s="21">
        <f t="shared" ref="L3012:L3075" si="321">J3012-K3012</f>
        <v>0</v>
      </c>
      <c r="M3012" s="21" t="s">
        <v>3722</v>
      </c>
      <c r="N3012" s="30">
        <v>45929</v>
      </c>
      <c r="O3012" s="48">
        <v>19281.599999999999</v>
      </c>
      <c r="P3012" s="21" t="s">
        <v>625</v>
      </c>
      <c r="Q3012" s="21" t="s">
        <v>2070</v>
      </c>
      <c r="R3012" s="21" t="s">
        <v>637</v>
      </c>
      <c r="S3012" s="3">
        <v>4</v>
      </c>
      <c r="T3012" s="37"/>
      <c r="U3012" s="21" t="s">
        <v>18</v>
      </c>
      <c r="V3012" s="21" t="str">
        <f>VLOOKUP(P3012,'Customer List'!B:C,2,)</f>
        <v>Delhi</v>
      </c>
      <c r="W3012" s="38"/>
      <c r="X3012" s="30">
        <f>IF(OR(R3012 = "PRIYANKA MADAM", R3012 = "DEEPAK", R3012 = "PORTER"),N3012,"")</f>
        <v>45929</v>
      </c>
      <c r="Y3012" s="21">
        <f t="shared" ref="Y3012:Y3075" si="322">IF(X3012="", "", X3012-N3012)</f>
        <v>0</v>
      </c>
      <c r="Z3012" s="21" t="str">
        <f t="shared" ref="Z3012:Z3075" si="323">IF(N3012="", "", TEXT(N3012, "dddd"))</f>
        <v>Monday</v>
      </c>
      <c r="AA3012" s="21" t="str">
        <f t="shared" ref="AA3012:AA3075" si="324">IF(X3012="", "", TEXT(X3012, "dddd"))</f>
        <v>Monday</v>
      </c>
      <c r="AB3012" s="21" t="str">
        <f>VLOOKUP(U3012,'Currency Sheet'!A:C,3,)</f>
        <v>DOLLAR</v>
      </c>
      <c r="AC3012" s="42" t="str">
        <f>VLOOKUP(P3012,'Customer List'!B:D,3,)</f>
        <v>Local</v>
      </c>
    </row>
    <row r="3013" spans="1:29" x14ac:dyDescent="0.25">
      <c r="A3013" s="21">
        <v>3011</v>
      </c>
      <c r="B3013" s="21" t="s">
        <v>3719</v>
      </c>
      <c r="C3013" s="30">
        <v>45919</v>
      </c>
      <c r="D3013" s="30">
        <v>45926</v>
      </c>
      <c r="E3013" s="47">
        <v>78.400000000000006</v>
      </c>
      <c r="F3013" s="47">
        <f t="shared" si="319"/>
        <v>6899.2000000000007</v>
      </c>
      <c r="G3013" s="48">
        <f t="shared" si="320"/>
        <v>6899.2000000000007</v>
      </c>
      <c r="H3013" s="21">
        <v>405326</v>
      </c>
      <c r="I3013" s="21" t="s">
        <v>4306</v>
      </c>
      <c r="J3013" s="21">
        <v>1</v>
      </c>
      <c r="K3013" s="21">
        <v>1</v>
      </c>
      <c r="L3013" s="21">
        <f t="shared" si="321"/>
        <v>0</v>
      </c>
      <c r="M3013" s="21" t="s">
        <v>4931</v>
      </c>
      <c r="N3013" s="30">
        <v>45927</v>
      </c>
      <c r="O3013" s="48">
        <v>11284</v>
      </c>
      <c r="P3013" s="21" t="s">
        <v>165</v>
      </c>
      <c r="Q3013" s="21">
        <v>58156229353</v>
      </c>
      <c r="R3013" s="21" t="s">
        <v>40</v>
      </c>
      <c r="S3013" s="3">
        <v>4</v>
      </c>
      <c r="T3013" s="37"/>
      <c r="U3013" s="21" t="s">
        <v>18</v>
      </c>
      <c r="V3013" s="21" t="str">
        <f>VLOOKUP(P3013,'Customer List'!B:C,2,)</f>
        <v>Lucknow</v>
      </c>
      <c r="W3013" s="38"/>
      <c r="X3013" s="30">
        <v>45929</v>
      </c>
      <c r="Y3013" s="21">
        <f t="shared" si="322"/>
        <v>2</v>
      </c>
      <c r="Z3013" s="21" t="str">
        <f t="shared" si="323"/>
        <v>Saturday</v>
      </c>
      <c r="AA3013" s="21" t="str">
        <f t="shared" si="324"/>
        <v>Monday</v>
      </c>
      <c r="AB3013" s="21" t="str">
        <f>VLOOKUP(U3013,'Currency Sheet'!A:C,3,)</f>
        <v>DOLLAR</v>
      </c>
      <c r="AC3013" s="42" t="str">
        <f>VLOOKUP(P3013,'Customer List'!B:D,3,)</f>
        <v>OutStation</v>
      </c>
    </row>
    <row r="3014" spans="1:29" x14ac:dyDescent="0.25">
      <c r="A3014" s="21">
        <v>3012</v>
      </c>
      <c r="B3014" s="21" t="s">
        <v>3719</v>
      </c>
      <c r="C3014" s="30">
        <v>45919</v>
      </c>
      <c r="D3014" s="30">
        <v>45926</v>
      </c>
      <c r="E3014" s="47">
        <v>58.1</v>
      </c>
      <c r="F3014" s="47">
        <f t="shared" si="319"/>
        <v>5112.8</v>
      </c>
      <c r="G3014" s="48">
        <f t="shared" si="320"/>
        <v>5112.8</v>
      </c>
      <c r="H3014" s="21">
        <v>406605</v>
      </c>
      <c r="I3014" s="21" t="s">
        <v>4307</v>
      </c>
      <c r="J3014" s="21">
        <v>1</v>
      </c>
      <c r="K3014" s="21">
        <v>1</v>
      </c>
      <c r="L3014" s="21">
        <f t="shared" si="321"/>
        <v>0</v>
      </c>
      <c r="M3014" s="21" t="s">
        <v>4931</v>
      </c>
      <c r="N3014" s="30">
        <v>45927</v>
      </c>
      <c r="O3014" s="48">
        <v>8362.25</v>
      </c>
      <c r="P3014" s="21" t="s">
        <v>165</v>
      </c>
      <c r="Q3014" s="21">
        <v>58156229353</v>
      </c>
      <c r="R3014" s="21" t="s">
        <v>40</v>
      </c>
      <c r="S3014" s="3">
        <v>4</v>
      </c>
      <c r="T3014" s="37"/>
      <c r="U3014" s="21" t="s">
        <v>18</v>
      </c>
      <c r="V3014" s="21" t="str">
        <f>VLOOKUP(P3014,'Customer List'!B:C,2,)</f>
        <v>Lucknow</v>
      </c>
      <c r="W3014" s="38"/>
      <c r="X3014" s="30">
        <v>45929</v>
      </c>
      <c r="Y3014" s="21">
        <f t="shared" si="322"/>
        <v>2</v>
      </c>
      <c r="Z3014" s="21" t="str">
        <f t="shared" si="323"/>
        <v>Saturday</v>
      </c>
      <c r="AA3014" s="21" t="str">
        <f t="shared" si="324"/>
        <v>Monday</v>
      </c>
      <c r="AB3014" s="21" t="str">
        <f>VLOOKUP(U3014,'Currency Sheet'!A:C,3,)</f>
        <v>DOLLAR</v>
      </c>
      <c r="AC3014" s="42" t="str">
        <f>VLOOKUP(P3014,'Customer List'!B:D,3,)</f>
        <v>OutStation</v>
      </c>
    </row>
    <row r="3015" spans="1:29" x14ac:dyDescent="0.25">
      <c r="A3015" s="21">
        <v>3013</v>
      </c>
      <c r="B3015" s="21" t="s">
        <v>3719</v>
      </c>
      <c r="C3015" s="30">
        <v>45919</v>
      </c>
      <c r="D3015" s="30">
        <v>45926</v>
      </c>
      <c r="E3015" s="47">
        <v>79.099999999999994</v>
      </c>
      <c r="F3015" s="47">
        <f t="shared" si="319"/>
        <v>6960.7999999999993</v>
      </c>
      <c r="G3015" s="48">
        <f t="shared" si="320"/>
        <v>6960.7999999999993</v>
      </c>
      <c r="H3015" s="21">
        <v>406609</v>
      </c>
      <c r="I3015" s="21" t="s">
        <v>4308</v>
      </c>
      <c r="J3015" s="21">
        <v>1</v>
      </c>
      <c r="K3015" s="21">
        <v>1</v>
      </c>
      <c r="L3015" s="21">
        <f t="shared" si="321"/>
        <v>0</v>
      </c>
      <c r="M3015" s="21" t="s">
        <v>4858</v>
      </c>
      <c r="N3015" s="30">
        <v>45927</v>
      </c>
      <c r="O3015" s="48">
        <v>12250</v>
      </c>
      <c r="P3015" s="21" t="s">
        <v>2046</v>
      </c>
      <c r="Q3015" s="21">
        <v>58156226041</v>
      </c>
      <c r="R3015" s="21" t="s">
        <v>40</v>
      </c>
      <c r="S3015" s="3">
        <v>4</v>
      </c>
      <c r="T3015" s="37"/>
      <c r="U3015" s="21" t="s">
        <v>18</v>
      </c>
      <c r="V3015" s="21" t="str">
        <f>VLOOKUP(P3015,'Customer List'!B:C,2,)</f>
        <v>Banglore</v>
      </c>
      <c r="W3015" s="38"/>
      <c r="X3015" s="30">
        <v>45929</v>
      </c>
      <c r="Y3015" s="21">
        <f t="shared" si="322"/>
        <v>2</v>
      </c>
      <c r="Z3015" s="21" t="str">
        <f t="shared" si="323"/>
        <v>Saturday</v>
      </c>
      <c r="AA3015" s="21" t="str">
        <f t="shared" si="324"/>
        <v>Monday</v>
      </c>
      <c r="AB3015" s="21" t="str">
        <f>VLOOKUP(U3015,'Currency Sheet'!A:C,3,)</f>
        <v>DOLLAR</v>
      </c>
      <c r="AC3015" s="42" t="str">
        <f>VLOOKUP(P3015,'Customer List'!B:D,3,)</f>
        <v>OutStation</v>
      </c>
    </row>
    <row r="3016" spans="1:29" x14ac:dyDescent="0.25">
      <c r="A3016" s="21">
        <v>3014</v>
      </c>
      <c r="B3016" s="21" t="s">
        <v>3719</v>
      </c>
      <c r="C3016" s="30">
        <v>45919</v>
      </c>
      <c r="D3016" s="30">
        <v>45926</v>
      </c>
      <c r="E3016" s="47">
        <v>41.3</v>
      </c>
      <c r="F3016" s="47">
        <f t="shared" si="319"/>
        <v>3634.3999999999996</v>
      </c>
      <c r="G3016" s="48">
        <f t="shared" si="320"/>
        <v>7268.7999999999993</v>
      </c>
      <c r="H3016" s="21">
        <v>420404</v>
      </c>
      <c r="I3016" s="21" t="s">
        <v>3746</v>
      </c>
      <c r="J3016" s="21">
        <v>2</v>
      </c>
      <c r="K3016" s="21">
        <v>2</v>
      </c>
      <c r="L3016" s="21">
        <f t="shared" si="321"/>
        <v>0</v>
      </c>
      <c r="M3016" s="21" t="s">
        <v>4898</v>
      </c>
      <c r="N3016" s="30">
        <v>45927</v>
      </c>
      <c r="O3016" s="48">
        <v>12803</v>
      </c>
      <c r="P3016" s="21" t="s">
        <v>891</v>
      </c>
      <c r="Q3016" s="21">
        <v>58156226575</v>
      </c>
      <c r="R3016" s="21" t="s">
        <v>40</v>
      </c>
      <c r="S3016" s="3">
        <v>4</v>
      </c>
      <c r="T3016" s="37"/>
      <c r="U3016" s="21" t="s">
        <v>18</v>
      </c>
      <c r="V3016" s="21" t="str">
        <f>VLOOKUP(P3016,'Customer List'!B:C,2,)</f>
        <v>Banglore</v>
      </c>
      <c r="W3016" s="38"/>
      <c r="X3016" s="30">
        <v>45929</v>
      </c>
      <c r="Y3016" s="21">
        <f t="shared" si="322"/>
        <v>2</v>
      </c>
      <c r="Z3016" s="21" t="str">
        <f t="shared" si="323"/>
        <v>Saturday</v>
      </c>
      <c r="AA3016" s="21" t="str">
        <f t="shared" si="324"/>
        <v>Monday</v>
      </c>
      <c r="AB3016" s="21" t="str">
        <f>VLOOKUP(U3016,'Currency Sheet'!A:C,3,)</f>
        <v>DOLLAR</v>
      </c>
      <c r="AC3016" s="42" t="str">
        <f>VLOOKUP(P3016,'Customer List'!B:D,3,)</f>
        <v>OutStation</v>
      </c>
    </row>
    <row r="3017" spans="1:29" x14ac:dyDescent="0.25">
      <c r="A3017" s="21">
        <v>3015</v>
      </c>
      <c r="B3017" s="21" t="s">
        <v>3719</v>
      </c>
      <c r="C3017" s="30">
        <v>45919</v>
      </c>
      <c r="D3017" s="30">
        <v>45926</v>
      </c>
      <c r="E3017" s="47">
        <v>160.30000000000001</v>
      </c>
      <c r="F3017" s="47">
        <f t="shared" si="319"/>
        <v>14106.400000000001</v>
      </c>
      <c r="G3017" s="48">
        <f t="shared" si="320"/>
        <v>28212.800000000003</v>
      </c>
      <c r="H3017" s="21">
        <v>422302</v>
      </c>
      <c r="I3017" s="21" t="s">
        <v>3810</v>
      </c>
      <c r="J3017" s="21">
        <v>2</v>
      </c>
      <c r="K3017" s="21">
        <v>2</v>
      </c>
      <c r="L3017" s="21">
        <f t="shared" si="321"/>
        <v>0</v>
      </c>
      <c r="M3017" s="21" t="s">
        <v>4859</v>
      </c>
      <c r="N3017" s="30">
        <v>45927</v>
      </c>
      <c r="O3017" s="48">
        <v>49693</v>
      </c>
      <c r="P3017" s="21" t="s">
        <v>2046</v>
      </c>
      <c r="Q3017" s="21">
        <v>58156226041</v>
      </c>
      <c r="R3017" s="21" t="s">
        <v>40</v>
      </c>
      <c r="S3017" s="3">
        <v>4</v>
      </c>
      <c r="T3017" s="37"/>
      <c r="U3017" s="21" t="s">
        <v>18</v>
      </c>
      <c r="V3017" s="21" t="str">
        <f>VLOOKUP(P3017,'Customer List'!B:C,2,)</f>
        <v>Banglore</v>
      </c>
      <c r="W3017" s="38"/>
      <c r="X3017" s="30">
        <v>45929</v>
      </c>
      <c r="Y3017" s="21">
        <f t="shared" si="322"/>
        <v>2</v>
      </c>
      <c r="Z3017" s="21" t="str">
        <f t="shared" si="323"/>
        <v>Saturday</v>
      </c>
      <c r="AA3017" s="21" t="str">
        <f t="shared" si="324"/>
        <v>Monday</v>
      </c>
      <c r="AB3017" s="21" t="str">
        <f>VLOOKUP(U3017,'Currency Sheet'!A:C,3,)</f>
        <v>DOLLAR</v>
      </c>
      <c r="AC3017" s="42" t="str">
        <f>VLOOKUP(P3017,'Customer List'!B:D,3,)</f>
        <v>OutStation</v>
      </c>
    </row>
    <row r="3018" spans="1:29" x14ac:dyDescent="0.25">
      <c r="A3018" s="21">
        <v>3016</v>
      </c>
      <c r="B3018" s="21" t="s">
        <v>3719</v>
      </c>
      <c r="C3018" s="30">
        <v>45919</v>
      </c>
      <c r="D3018" s="30">
        <v>45926</v>
      </c>
      <c r="E3018" s="47">
        <v>62.3</v>
      </c>
      <c r="F3018" s="47">
        <f t="shared" si="319"/>
        <v>5482.4</v>
      </c>
      <c r="G3018" s="48">
        <f t="shared" si="320"/>
        <v>5482.4</v>
      </c>
      <c r="H3018" s="21">
        <v>423115</v>
      </c>
      <c r="I3018" s="21" t="s">
        <v>4309</v>
      </c>
      <c r="J3018" s="21">
        <v>1</v>
      </c>
      <c r="K3018" s="21">
        <v>1</v>
      </c>
      <c r="L3018" s="21">
        <f t="shared" si="321"/>
        <v>0</v>
      </c>
      <c r="M3018" s="21" t="s">
        <v>4867</v>
      </c>
      <c r="N3018" s="30">
        <v>45927</v>
      </c>
      <c r="O3018" s="48">
        <v>9345</v>
      </c>
      <c r="P3018" s="21" t="s">
        <v>621</v>
      </c>
      <c r="Q3018" s="21">
        <v>58156227076</v>
      </c>
      <c r="R3018" s="21" t="s">
        <v>40</v>
      </c>
      <c r="S3018" s="3">
        <v>-20</v>
      </c>
      <c r="T3018" s="37"/>
      <c r="U3018" s="21" t="s">
        <v>18</v>
      </c>
      <c r="V3018" s="21" t="str">
        <f>VLOOKUP(P3018,'Customer List'!B:C,2,)</f>
        <v>Hyderabad</v>
      </c>
      <c r="W3018" s="38"/>
      <c r="X3018" s="30">
        <v>45929</v>
      </c>
      <c r="Y3018" s="21">
        <f t="shared" si="322"/>
        <v>2</v>
      </c>
      <c r="Z3018" s="21" t="str">
        <f t="shared" si="323"/>
        <v>Saturday</v>
      </c>
      <c r="AA3018" s="21" t="str">
        <f t="shared" si="324"/>
        <v>Monday</v>
      </c>
      <c r="AB3018" s="21" t="str">
        <f>VLOOKUP(U3018,'Currency Sheet'!A:C,3,)</f>
        <v>DOLLAR</v>
      </c>
      <c r="AC3018" s="42" t="str">
        <f>VLOOKUP(P3018,'Customer List'!B:D,3,)</f>
        <v>OutStation</v>
      </c>
    </row>
    <row r="3019" spans="1:29" x14ac:dyDescent="0.25">
      <c r="A3019" s="21">
        <v>3017</v>
      </c>
      <c r="B3019" s="21" t="s">
        <v>3719</v>
      </c>
      <c r="C3019" s="30">
        <v>45919</v>
      </c>
      <c r="D3019" s="30">
        <v>45926</v>
      </c>
      <c r="E3019" s="47">
        <v>29.4</v>
      </c>
      <c r="F3019" s="47">
        <f t="shared" si="319"/>
        <v>2587.1999999999998</v>
      </c>
      <c r="G3019" s="48">
        <f t="shared" si="320"/>
        <v>2587.1999999999998</v>
      </c>
      <c r="H3019" s="21">
        <v>423501</v>
      </c>
      <c r="I3019" s="21" t="s">
        <v>2780</v>
      </c>
      <c r="J3019" s="21">
        <v>1</v>
      </c>
      <c r="K3019" s="21">
        <v>1</v>
      </c>
      <c r="L3019" s="21">
        <f t="shared" si="321"/>
        <v>0</v>
      </c>
      <c r="M3019" s="21" t="s">
        <v>4891</v>
      </c>
      <c r="N3019" s="30">
        <v>45936</v>
      </c>
      <c r="O3019" s="48">
        <v>4557</v>
      </c>
      <c r="P3019" s="21" t="s">
        <v>2511</v>
      </c>
      <c r="Q3019" s="1" t="s">
        <v>4743</v>
      </c>
      <c r="R3019" s="21" t="s">
        <v>40</v>
      </c>
      <c r="S3019" s="3" t="s">
        <v>299</v>
      </c>
      <c r="T3019" s="37"/>
      <c r="U3019" s="21" t="s">
        <v>18</v>
      </c>
      <c r="V3019" s="21" t="str">
        <f>VLOOKUP(P3019,'Customer List'!B:C,2,)</f>
        <v>MOHALI (PUNJAB)</v>
      </c>
      <c r="W3019" s="38"/>
      <c r="X3019" s="30">
        <v>45943</v>
      </c>
      <c r="Y3019" s="21">
        <f t="shared" si="322"/>
        <v>7</v>
      </c>
      <c r="Z3019" s="21" t="str">
        <f t="shared" si="323"/>
        <v>Monday</v>
      </c>
      <c r="AA3019" s="21" t="str">
        <f t="shared" si="324"/>
        <v>Monday</v>
      </c>
      <c r="AB3019" s="21" t="str">
        <f>VLOOKUP(U3019,'Currency Sheet'!A:C,3,)</f>
        <v>DOLLAR</v>
      </c>
      <c r="AC3019" s="42" t="str">
        <f>VLOOKUP(P3019,'Customer List'!B:D,3,)</f>
        <v>OutStation</v>
      </c>
    </row>
    <row r="3020" spans="1:29" x14ac:dyDescent="0.25">
      <c r="A3020" s="21">
        <v>3018</v>
      </c>
      <c r="B3020" s="21" t="s">
        <v>3719</v>
      </c>
      <c r="C3020" s="30">
        <v>45919</v>
      </c>
      <c r="D3020" s="30">
        <v>45926</v>
      </c>
      <c r="E3020" s="47">
        <v>147.69999999999999</v>
      </c>
      <c r="F3020" s="47">
        <f t="shared" si="319"/>
        <v>12997.599999999999</v>
      </c>
      <c r="G3020" s="48">
        <f t="shared" si="320"/>
        <v>12997.599999999999</v>
      </c>
      <c r="H3020" s="21">
        <v>425305</v>
      </c>
      <c r="I3020" s="21" t="s">
        <v>4310</v>
      </c>
      <c r="J3020" s="21">
        <v>1</v>
      </c>
      <c r="K3020" s="21">
        <v>1</v>
      </c>
      <c r="L3020" s="21">
        <f t="shared" si="321"/>
        <v>0</v>
      </c>
      <c r="M3020" s="21" t="s">
        <v>4875</v>
      </c>
      <c r="N3020" s="30">
        <v>45927</v>
      </c>
      <c r="O3020" s="48">
        <v>22239.4</v>
      </c>
      <c r="P3020" s="21" t="s">
        <v>886</v>
      </c>
      <c r="Q3020" s="21">
        <v>58156225400</v>
      </c>
      <c r="R3020" s="21" t="s">
        <v>40</v>
      </c>
      <c r="S3020" s="3">
        <v>-20</v>
      </c>
      <c r="T3020" s="37"/>
      <c r="U3020" s="21" t="s">
        <v>18</v>
      </c>
      <c r="V3020" s="21" t="str">
        <f>VLOOKUP(P3020,'Customer List'!B:C,2,)</f>
        <v>Karnataka</v>
      </c>
      <c r="W3020" s="38"/>
      <c r="X3020" s="30">
        <v>45930</v>
      </c>
      <c r="Y3020" s="21">
        <f t="shared" si="322"/>
        <v>3</v>
      </c>
      <c r="Z3020" s="21" t="str">
        <f t="shared" si="323"/>
        <v>Saturday</v>
      </c>
      <c r="AA3020" s="21" t="str">
        <f t="shared" si="324"/>
        <v>Tuesday</v>
      </c>
      <c r="AB3020" s="21" t="str">
        <f>VLOOKUP(U3020,'Currency Sheet'!A:C,3,)</f>
        <v>DOLLAR</v>
      </c>
      <c r="AC3020" s="42" t="str">
        <f>VLOOKUP(P3020,'Customer List'!B:D,3,)</f>
        <v>OutStation</v>
      </c>
    </row>
    <row r="3021" spans="1:29" x14ac:dyDescent="0.25">
      <c r="A3021" s="21">
        <v>3019</v>
      </c>
      <c r="B3021" s="21" t="s">
        <v>3719</v>
      </c>
      <c r="C3021" s="30">
        <v>45919</v>
      </c>
      <c r="D3021" s="30">
        <v>45926</v>
      </c>
      <c r="E3021" s="47">
        <v>164.5</v>
      </c>
      <c r="F3021" s="47">
        <f t="shared" si="319"/>
        <v>14476</v>
      </c>
      <c r="G3021" s="48">
        <f t="shared" si="320"/>
        <v>14476</v>
      </c>
      <c r="H3021" s="21">
        <v>500304</v>
      </c>
      <c r="I3021" s="21" t="s">
        <v>4311</v>
      </c>
      <c r="J3021" s="21">
        <v>1</v>
      </c>
      <c r="K3021" s="21">
        <v>1</v>
      </c>
      <c r="L3021" s="21">
        <f t="shared" si="321"/>
        <v>0</v>
      </c>
      <c r="M3021" s="21" t="s">
        <v>4853</v>
      </c>
      <c r="N3021" s="30">
        <v>45927</v>
      </c>
      <c r="O3021" s="48">
        <v>24544.58</v>
      </c>
      <c r="P3021" s="21" t="s">
        <v>242</v>
      </c>
      <c r="Q3021" s="21">
        <v>58156233800</v>
      </c>
      <c r="R3021" s="21" t="s">
        <v>40</v>
      </c>
      <c r="S3021" s="3">
        <v>4</v>
      </c>
      <c r="T3021" s="37"/>
      <c r="U3021" s="21" t="s">
        <v>18</v>
      </c>
      <c r="V3021" s="21" t="str">
        <f>VLOOKUP(P3021,'Customer List'!B:C,2,)</f>
        <v>Mumbai</v>
      </c>
      <c r="W3021" s="38"/>
      <c r="X3021" s="30">
        <v>45929</v>
      </c>
      <c r="Y3021" s="21">
        <f t="shared" si="322"/>
        <v>2</v>
      </c>
      <c r="Z3021" s="21" t="str">
        <f t="shared" si="323"/>
        <v>Saturday</v>
      </c>
      <c r="AA3021" s="21" t="str">
        <f t="shared" si="324"/>
        <v>Monday</v>
      </c>
      <c r="AB3021" s="21" t="str">
        <f>VLOOKUP(U3021,'Currency Sheet'!A:C,3,)</f>
        <v>DOLLAR</v>
      </c>
      <c r="AC3021" s="42" t="str">
        <f>VLOOKUP(P3021,'Customer List'!B:D,3,)</f>
        <v>OutStation</v>
      </c>
    </row>
    <row r="3022" spans="1:29" x14ac:dyDescent="0.25">
      <c r="A3022" s="21">
        <v>3020</v>
      </c>
      <c r="B3022" s="21" t="s">
        <v>3719</v>
      </c>
      <c r="C3022" s="30">
        <v>45919</v>
      </c>
      <c r="D3022" s="30">
        <v>45926</v>
      </c>
      <c r="E3022" s="47">
        <v>58.1</v>
      </c>
      <c r="F3022" s="47">
        <f t="shared" si="319"/>
        <v>5112.8</v>
      </c>
      <c r="G3022" s="48">
        <f t="shared" si="320"/>
        <v>5112.8</v>
      </c>
      <c r="H3022" s="21">
        <v>500701</v>
      </c>
      <c r="I3022" s="21" t="s">
        <v>4312</v>
      </c>
      <c r="J3022" s="21">
        <v>1</v>
      </c>
      <c r="K3022" s="21">
        <v>1</v>
      </c>
      <c r="L3022" s="21">
        <f t="shared" si="321"/>
        <v>0</v>
      </c>
      <c r="M3022" s="21" t="s">
        <v>4908</v>
      </c>
      <c r="N3022" s="30">
        <v>45929</v>
      </c>
      <c r="O3022" s="48">
        <v>7885</v>
      </c>
      <c r="P3022" s="21" t="s">
        <v>213</v>
      </c>
      <c r="Q3022" s="21" t="s">
        <v>1996</v>
      </c>
      <c r="R3022" s="21" t="s">
        <v>1996</v>
      </c>
      <c r="S3022" s="3">
        <v>4</v>
      </c>
      <c r="T3022" s="37"/>
      <c r="U3022" s="21" t="s">
        <v>18</v>
      </c>
      <c r="V3022" s="21" t="str">
        <f>VLOOKUP(P3022,'Customer List'!B:C,2,)</f>
        <v>Delhi</v>
      </c>
      <c r="W3022" s="38"/>
      <c r="X3022" s="30">
        <f>IF(OR(R3022 = "PRIYANKA MADAM", R3022 = "DEEPAK", R3022 = "PORTER"),N3022,"")</f>
        <v>45929</v>
      </c>
      <c r="Y3022" s="21">
        <f t="shared" si="322"/>
        <v>0</v>
      </c>
      <c r="Z3022" s="21" t="str">
        <f t="shared" si="323"/>
        <v>Monday</v>
      </c>
      <c r="AA3022" s="21" t="str">
        <f t="shared" si="324"/>
        <v>Monday</v>
      </c>
      <c r="AB3022" s="21" t="str">
        <f>VLOOKUP(U3022,'Currency Sheet'!A:C,3,)</f>
        <v>DOLLAR</v>
      </c>
      <c r="AC3022" s="42" t="str">
        <f>VLOOKUP(P3022,'Customer List'!B:D,3,)</f>
        <v>Local</v>
      </c>
    </row>
    <row r="3023" spans="1:29" x14ac:dyDescent="0.25">
      <c r="A3023" s="21">
        <v>3021</v>
      </c>
      <c r="B3023" s="21" t="s">
        <v>3719</v>
      </c>
      <c r="C3023" s="30">
        <v>45919</v>
      </c>
      <c r="D3023" s="30">
        <v>45926</v>
      </c>
      <c r="E3023" s="47">
        <v>164.5</v>
      </c>
      <c r="F3023" s="47">
        <f t="shared" si="319"/>
        <v>14476</v>
      </c>
      <c r="G3023" s="48">
        <f t="shared" si="320"/>
        <v>14476</v>
      </c>
      <c r="H3023" s="21">
        <v>500806</v>
      </c>
      <c r="I3023" s="21" t="s">
        <v>4313</v>
      </c>
      <c r="J3023" s="21">
        <v>1</v>
      </c>
      <c r="K3023" s="21">
        <v>1</v>
      </c>
      <c r="L3023" s="21">
        <f t="shared" si="321"/>
        <v>0</v>
      </c>
      <c r="M3023" s="21" t="s">
        <v>4853</v>
      </c>
      <c r="N3023" s="30">
        <v>45927</v>
      </c>
      <c r="O3023" s="48">
        <v>24544.58</v>
      </c>
      <c r="P3023" s="21" t="s">
        <v>242</v>
      </c>
      <c r="Q3023" s="21">
        <v>58156233800</v>
      </c>
      <c r="R3023" s="21" t="s">
        <v>40</v>
      </c>
      <c r="S3023" s="3">
        <v>4</v>
      </c>
      <c r="T3023" s="37"/>
      <c r="U3023" s="21" t="s">
        <v>18</v>
      </c>
      <c r="V3023" s="21" t="str">
        <f>VLOOKUP(P3023,'Customer List'!B:C,2,)</f>
        <v>Mumbai</v>
      </c>
      <c r="W3023" s="38"/>
      <c r="X3023" s="30">
        <v>45929</v>
      </c>
      <c r="Y3023" s="21">
        <f t="shared" si="322"/>
        <v>2</v>
      </c>
      <c r="Z3023" s="21" t="str">
        <f t="shared" si="323"/>
        <v>Saturday</v>
      </c>
      <c r="AA3023" s="21" t="str">
        <f t="shared" si="324"/>
        <v>Monday</v>
      </c>
      <c r="AB3023" s="21" t="str">
        <f>VLOOKUP(U3023,'Currency Sheet'!A:C,3,)</f>
        <v>DOLLAR</v>
      </c>
      <c r="AC3023" s="42" t="str">
        <f>VLOOKUP(P3023,'Customer List'!B:D,3,)</f>
        <v>OutStation</v>
      </c>
    </row>
    <row r="3024" spans="1:29" x14ac:dyDescent="0.25">
      <c r="A3024" s="21">
        <v>3022</v>
      </c>
      <c r="B3024" s="21" t="s">
        <v>3719</v>
      </c>
      <c r="C3024" s="30">
        <v>45919</v>
      </c>
      <c r="D3024" s="30">
        <v>45926</v>
      </c>
      <c r="E3024" s="47">
        <v>241.5</v>
      </c>
      <c r="F3024" s="47">
        <f t="shared" si="319"/>
        <v>21252</v>
      </c>
      <c r="G3024" s="48">
        <f t="shared" si="320"/>
        <v>21252</v>
      </c>
      <c r="H3024" s="21">
        <v>500832</v>
      </c>
      <c r="I3024" s="21" t="s">
        <v>4314</v>
      </c>
      <c r="J3024" s="21">
        <v>1</v>
      </c>
      <c r="K3024" s="21">
        <v>1</v>
      </c>
      <c r="L3024" s="21">
        <f t="shared" si="321"/>
        <v>0</v>
      </c>
      <c r="M3024" s="21" t="s">
        <v>4929</v>
      </c>
      <c r="N3024" s="30">
        <v>45938</v>
      </c>
      <c r="O3024" s="48">
        <v>33212</v>
      </c>
      <c r="P3024" s="21" t="s">
        <v>254</v>
      </c>
      <c r="Q3024" s="21" t="s">
        <v>636</v>
      </c>
      <c r="R3024" s="21" t="s">
        <v>847</v>
      </c>
      <c r="S3024" s="3">
        <v>4</v>
      </c>
      <c r="T3024" s="37"/>
      <c r="U3024" s="21" t="s">
        <v>18</v>
      </c>
      <c r="V3024" s="21" t="str">
        <f>VLOOKUP(P3024,'Customer List'!B:C,2,)</f>
        <v>Delhi</v>
      </c>
      <c r="W3024" s="38"/>
      <c r="X3024" s="30">
        <f>IF(OR(R3024 = "PRIYANKA MADAM", R3024 = "DEEPAK", R3024 = "PORTER"),N3024,"")</f>
        <v>45938</v>
      </c>
      <c r="Y3024" s="21">
        <f t="shared" si="322"/>
        <v>0</v>
      </c>
      <c r="Z3024" s="21" t="str">
        <f t="shared" si="323"/>
        <v>Wednesday</v>
      </c>
      <c r="AA3024" s="21" t="str">
        <f t="shared" si="324"/>
        <v>Wednesday</v>
      </c>
      <c r="AB3024" s="21" t="str">
        <f>VLOOKUP(U3024,'Currency Sheet'!A:C,3,)</f>
        <v>DOLLAR</v>
      </c>
      <c r="AC3024" s="42" t="str">
        <f>VLOOKUP(P3024,'Customer List'!B:D,3,)</f>
        <v>Local</v>
      </c>
    </row>
    <row r="3025" spans="1:29" x14ac:dyDescent="0.25">
      <c r="A3025" s="21">
        <v>3023</v>
      </c>
      <c r="B3025" s="21" t="s">
        <v>3719</v>
      </c>
      <c r="C3025" s="30">
        <v>45919</v>
      </c>
      <c r="D3025" s="30">
        <v>45926</v>
      </c>
      <c r="E3025" s="47">
        <v>86.8</v>
      </c>
      <c r="F3025" s="47">
        <f t="shared" si="319"/>
        <v>7638.4</v>
      </c>
      <c r="G3025" s="48">
        <f t="shared" si="320"/>
        <v>7638.4</v>
      </c>
      <c r="H3025" s="21">
        <v>502521</v>
      </c>
      <c r="I3025" s="21" t="s">
        <v>4315</v>
      </c>
      <c r="J3025" s="21">
        <v>1</v>
      </c>
      <c r="K3025" s="21">
        <v>1</v>
      </c>
      <c r="L3025" s="21">
        <f t="shared" si="321"/>
        <v>0</v>
      </c>
      <c r="M3025" s="21" t="s">
        <v>4852</v>
      </c>
      <c r="N3025" s="30">
        <v>45936</v>
      </c>
      <c r="O3025" s="48">
        <v>12480</v>
      </c>
      <c r="P3025" s="21" t="s">
        <v>228</v>
      </c>
      <c r="Q3025" s="21">
        <v>58156536115</v>
      </c>
      <c r="R3025" s="21" t="s">
        <v>40</v>
      </c>
      <c r="S3025" s="3">
        <v>4</v>
      </c>
      <c r="T3025" s="37"/>
      <c r="U3025" s="21" t="s">
        <v>18</v>
      </c>
      <c r="V3025" s="21" t="str">
        <f>VLOOKUP(P3025,'Customer List'!B:C,2,)</f>
        <v>Kolkata</v>
      </c>
      <c r="W3025" s="38"/>
      <c r="X3025" s="30">
        <v>45937</v>
      </c>
      <c r="Y3025" s="21">
        <f t="shared" si="322"/>
        <v>1</v>
      </c>
      <c r="Z3025" s="21" t="str">
        <f t="shared" si="323"/>
        <v>Monday</v>
      </c>
      <c r="AA3025" s="21" t="str">
        <f t="shared" si="324"/>
        <v>Tuesday</v>
      </c>
      <c r="AB3025" s="21" t="str">
        <f>VLOOKUP(U3025,'Currency Sheet'!A:C,3,)</f>
        <v>DOLLAR</v>
      </c>
      <c r="AC3025" s="42" t="str">
        <f>VLOOKUP(P3025,'Customer List'!B:D,3,)</f>
        <v>OutStation</v>
      </c>
    </row>
    <row r="3026" spans="1:29" x14ac:dyDescent="0.25">
      <c r="A3026" s="21">
        <v>3024</v>
      </c>
      <c r="B3026" s="21" t="s">
        <v>3719</v>
      </c>
      <c r="C3026" s="30">
        <v>45919</v>
      </c>
      <c r="D3026" s="30">
        <v>45926</v>
      </c>
      <c r="E3026" s="47">
        <v>90.3</v>
      </c>
      <c r="F3026" s="47">
        <f t="shared" si="319"/>
        <v>7946.4</v>
      </c>
      <c r="G3026" s="48">
        <f t="shared" si="320"/>
        <v>7946.4</v>
      </c>
      <c r="H3026" s="21">
        <v>502929</v>
      </c>
      <c r="I3026" s="21" t="s">
        <v>4316</v>
      </c>
      <c r="J3026" s="21">
        <v>1</v>
      </c>
      <c r="K3026" s="21">
        <v>1</v>
      </c>
      <c r="L3026" s="21">
        <f t="shared" si="321"/>
        <v>0</v>
      </c>
      <c r="M3026" s="21" t="s">
        <v>4852</v>
      </c>
      <c r="N3026" s="30">
        <v>45936</v>
      </c>
      <c r="O3026" s="48">
        <v>12996.75</v>
      </c>
      <c r="P3026" s="21" t="s">
        <v>228</v>
      </c>
      <c r="Q3026" s="21">
        <v>58156536115</v>
      </c>
      <c r="R3026" s="21" t="s">
        <v>40</v>
      </c>
      <c r="S3026" s="3">
        <v>4</v>
      </c>
      <c r="T3026" s="37"/>
      <c r="U3026" s="21" t="s">
        <v>18</v>
      </c>
      <c r="V3026" s="21" t="str">
        <f>VLOOKUP(P3026,'Customer List'!B:C,2,)</f>
        <v>Kolkata</v>
      </c>
      <c r="W3026" s="38"/>
      <c r="X3026" s="30">
        <v>45937</v>
      </c>
      <c r="Y3026" s="21">
        <f t="shared" si="322"/>
        <v>1</v>
      </c>
      <c r="Z3026" s="21" t="str">
        <f t="shared" si="323"/>
        <v>Monday</v>
      </c>
      <c r="AA3026" s="21" t="str">
        <f t="shared" si="324"/>
        <v>Tuesday</v>
      </c>
      <c r="AB3026" s="21" t="str">
        <f>VLOOKUP(U3026,'Currency Sheet'!A:C,3,)</f>
        <v>DOLLAR</v>
      </c>
      <c r="AC3026" s="42" t="str">
        <f>VLOOKUP(P3026,'Customer List'!B:D,3,)</f>
        <v>OutStation</v>
      </c>
    </row>
    <row r="3027" spans="1:29" x14ac:dyDescent="0.25">
      <c r="A3027" s="21">
        <v>3025</v>
      </c>
      <c r="B3027" s="21" t="s">
        <v>3719</v>
      </c>
      <c r="C3027" s="30">
        <v>45919</v>
      </c>
      <c r="D3027" s="30">
        <v>45926</v>
      </c>
      <c r="E3027" s="47">
        <v>321.75</v>
      </c>
      <c r="F3027" s="47">
        <f t="shared" si="319"/>
        <v>28314</v>
      </c>
      <c r="G3027" s="48">
        <f t="shared" si="320"/>
        <v>28314</v>
      </c>
      <c r="H3027" s="21">
        <v>502948</v>
      </c>
      <c r="I3027" s="21" t="s">
        <v>4317</v>
      </c>
      <c r="J3027" s="21">
        <v>1</v>
      </c>
      <c r="K3027" s="21">
        <v>1</v>
      </c>
      <c r="L3027" s="21">
        <f t="shared" si="321"/>
        <v>0</v>
      </c>
      <c r="M3027" s="21" t="s">
        <v>4895</v>
      </c>
      <c r="N3027" s="30">
        <v>45936</v>
      </c>
      <c r="O3027" s="48">
        <v>40755</v>
      </c>
      <c r="P3027" s="21" t="s">
        <v>617</v>
      </c>
      <c r="Q3027" s="21">
        <v>58156534575</v>
      </c>
      <c r="R3027" s="21" t="s">
        <v>40</v>
      </c>
      <c r="S3027" s="3">
        <v>4</v>
      </c>
      <c r="T3027" s="37"/>
      <c r="U3027" s="21" t="s">
        <v>18</v>
      </c>
      <c r="V3027" s="21" t="str">
        <f>VLOOKUP(P3027,'Customer List'!B:C,2,)</f>
        <v>Bhuvneshwar</v>
      </c>
      <c r="W3027" s="38"/>
      <c r="X3027" s="30">
        <v>45938</v>
      </c>
      <c r="Y3027" s="21">
        <f t="shared" si="322"/>
        <v>2</v>
      </c>
      <c r="Z3027" s="21" t="str">
        <f t="shared" si="323"/>
        <v>Monday</v>
      </c>
      <c r="AA3027" s="21" t="str">
        <f t="shared" si="324"/>
        <v>Wednesday</v>
      </c>
      <c r="AB3027" s="21" t="str">
        <f>VLOOKUP(U3027,'Currency Sheet'!A:C,3,)</f>
        <v>DOLLAR</v>
      </c>
      <c r="AC3027" s="42" t="str">
        <f>VLOOKUP(P3027,'Customer List'!B:D,3,)</f>
        <v>OutStation</v>
      </c>
    </row>
    <row r="3028" spans="1:29" x14ac:dyDescent="0.25">
      <c r="A3028" s="21">
        <v>3026</v>
      </c>
      <c r="B3028" s="21" t="s">
        <v>3719</v>
      </c>
      <c r="C3028" s="30">
        <v>45919</v>
      </c>
      <c r="D3028" s="30">
        <v>45926</v>
      </c>
      <c r="E3028" s="47">
        <v>65.8</v>
      </c>
      <c r="F3028" s="47">
        <f t="shared" si="319"/>
        <v>5790.4</v>
      </c>
      <c r="G3028" s="48">
        <f t="shared" si="320"/>
        <v>5790.4</v>
      </c>
      <c r="H3028" s="21">
        <v>506501</v>
      </c>
      <c r="I3028" s="21" t="s">
        <v>4318</v>
      </c>
      <c r="J3028" s="21">
        <v>1</v>
      </c>
      <c r="K3028" s="21">
        <v>1</v>
      </c>
      <c r="L3028" s="21">
        <f t="shared" si="321"/>
        <v>0</v>
      </c>
      <c r="M3028" s="21" t="s">
        <v>4908</v>
      </c>
      <c r="N3028" s="30">
        <v>45929</v>
      </c>
      <c r="O3028" s="48">
        <v>8930</v>
      </c>
      <c r="P3028" s="21" t="s">
        <v>213</v>
      </c>
      <c r="Q3028" s="21" t="s">
        <v>1996</v>
      </c>
      <c r="R3028" s="21" t="s">
        <v>1996</v>
      </c>
      <c r="S3028" s="3">
        <v>4</v>
      </c>
      <c r="T3028" s="37"/>
      <c r="U3028" s="21" t="s">
        <v>18</v>
      </c>
      <c r="V3028" s="21" t="str">
        <f>VLOOKUP(P3028,'Customer List'!B:C,2,)</f>
        <v>Delhi</v>
      </c>
      <c r="W3028" s="38"/>
      <c r="X3028" s="30">
        <f>IF(OR(R3028 = "PRIYANKA MADAM", R3028 = "DEEPAK", R3028 = "PORTER"),N3028,"")</f>
        <v>45929</v>
      </c>
      <c r="Y3028" s="21">
        <f t="shared" si="322"/>
        <v>0</v>
      </c>
      <c r="Z3028" s="21" t="str">
        <f t="shared" si="323"/>
        <v>Monday</v>
      </c>
      <c r="AA3028" s="21" t="str">
        <f t="shared" si="324"/>
        <v>Monday</v>
      </c>
      <c r="AB3028" s="21" t="str">
        <f>VLOOKUP(U3028,'Currency Sheet'!A:C,3,)</f>
        <v>DOLLAR</v>
      </c>
      <c r="AC3028" s="42" t="str">
        <f>VLOOKUP(P3028,'Customer List'!B:D,3,)</f>
        <v>Local</v>
      </c>
    </row>
    <row r="3029" spans="1:29" x14ac:dyDescent="0.25">
      <c r="A3029" s="21">
        <v>3027</v>
      </c>
      <c r="B3029" s="21" t="s">
        <v>3719</v>
      </c>
      <c r="C3029" s="30">
        <v>45919</v>
      </c>
      <c r="D3029" s="30">
        <v>45926</v>
      </c>
      <c r="E3029" s="47">
        <v>212.8</v>
      </c>
      <c r="F3029" s="47">
        <f t="shared" si="319"/>
        <v>18726.400000000001</v>
      </c>
      <c r="G3029" s="48">
        <f t="shared" si="320"/>
        <v>18726.400000000001</v>
      </c>
      <c r="H3029" s="21">
        <v>507605</v>
      </c>
      <c r="I3029" s="21" t="s">
        <v>4319</v>
      </c>
      <c r="J3029" s="21">
        <v>1</v>
      </c>
      <c r="K3029" s="21">
        <v>1</v>
      </c>
      <c r="L3029" s="21">
        <f t="shared" si="321"/>
        <v>0</v>
      </c>
      <c r="M3029" s="21" t="s">
        <v>4853</v>
      </c>
      <c r="N3029" s="30">
        <v>45927</v>
      </c>
      <c r="O3029" s="48">
        <v>31751.279999999999</v>
      </c>
      <c r="P3029" s="21" t="s">
        <v>242</v>
      </c>
      <c r="Q3029" s="21">
        <v>58156233800</v>
      </c>
      <c r="R3029" s="21" t="s">
        <v>40</v>
      </c>
      <c r="S3029" s="3">
        <v>4</v>
      </c>
      <c r="T3029" s="37"/>
      <c r="U3029" s="21" t="s">
        <v>18</v>
      </c>
      <c r="V3029" s="21" t="str">
        <f>VLOOKUP(P3029,'Customer List'!B:C,2,)</f>
        <v>Mumbai</v>
      </c>
      <c r="W3029" s="38"/>
      <c r="X3029" s="30">
        <v>45929</v>
      </c>
      <c r="Y3029" s="21">
        <f t="shared" si="322"/>
        <v>2</v>
      </c>
      <c r="Z3029" s="21" t="str">
        <f t="shared" si="323"/>
        <v>Saturday</v>
      </c>
      <c r="AA3029" s="21" t="str">
        <f t="shared" si="324"/>
        <v>Monday</v>
      </c>
      <c r="AB3029" s="21" t="str">
        <f>VLOOKUP(U3029,'Currency Sheet'!A:C,3,)</f>
        <v>DOLLAR</v>
      </c>
      <c r="AC3029" s="42" t="str">
        <f>VLOOKUP(P3029,'Customer List'!B:D,3,)</f>
        <v>OutStation</v>
      </c>
    </row>
    <row r="3030" spans="1:29" x14ac:dyDescent="0.25">
      <c r="A3030" s="21">
        <v>3028</v>
      </c>
      <c r="B3030" s="21" t="s">
        <v>3719</v>
      </c>
      <c r="C3030" s="30">
        <v>45919</v>
      </c>
      <c r="D3030" s="30">
        <v>45926</v>
      </c>
      <c r="E3030" s="47">
        <v>102.2</v>
      </c>
      <c r="F3030" s="47">
        <f t="shared" si="319"/>
        <v>8993.6</v>
      </c>
      <c r="G3030" s="48">
        <f t="shared" si="320"/>
        <v>8993.6</v>
      </c>
      <c r="H3030" s="21">
        <v>512305</v>
      </c>
      <c r="I3030" s="21" t="s">
        <v>4320</v>
      </c>
      <c r="J3030" s="21">
        <v>1</v>
      </c>
      <c r="K3030" s="21">
        <v>1</v>
      </c>
      <c r="L3030" s="21">
        <f t="shared" si="321"/>
        <v>0</v>
      </c>
      <c r="M3030" s="21" t="s">
        <v>4869</v>
      </c>
      <c r="N3030" s="30">
        <v>45929</v>
      </c>
      <c r="O3030" s="48">
        <v>14016</v>
      </c>
      <c r="P3030" s="21" t="s">
        <v>208</v>
      </c>
      <c r="Q3030" s="21" t="s">
        <v>1996</v>
      </c>
      <c r="R3030" s="21" t="s">
        <v>1996</v>
      </c>
      <c r="S3030" s="3">
        <v>4</v>
      </c>
      <c r="T3030" s="37"/>
      <c r="U3030" s="21" t="s">
        <v>18</v>
      </c>
      <c r="V3030" s="21" t="str">
        <f>VLOOKUP(P3030,'Customer List'!B:C,2,)</f>
        <v>Delhi</v>
      </c>
      <c r="W3030" s="38"/>
      <c r="X3030" s="30">
        <f>IF(OR(R3030 = "PRIYANKA MADAM", R3030 = "DEEPAK", R3030 = "PORTER"),N3030,"")</f>
        <v>45929</v>
      </c>
      <c r="Y3030" s="21">
        <f t="shared" si="322"/>
        <v>0</v>
      </c>
      <c r="Z3030" s="21" t="str">
        <f t="shared" si="323"/>
        <v>Monday</v>
      </c>
      <c r="AA3030" s="21" t="str">
        <f t="shared" si="324"/>
        <v>Monday</v>
      </c>
      <c r="AB3030" s="21" t="str">
        <f>VLOOKUP(U3030,'Currency Sheet'!A:C,3,)</f>
        <v>DOLLAR</v>
      </c>
      <c r="AC3030" s="42" t="str">
        <f>VLOOKUP(P3030,'Customer List'!B:D,3,)</f>
        <v>Local</v>
      </c>
    </row>
    <row r="3031" spans="1:29" x14ac:dyDescent="0.25">
      <c r="A3031" s="21">
        <v>3029</v>
      </c>
      <c r="B3031" s="21" t="s">
        <v>3719</v>
      </c>
      <c r="C3031" s="30">
        <v>45919</v>
      </c>
      <c r="D3031" s="30">
        <v>45926</v>
      </c>
      <c r="E3031" s="47">
        <v>177.1</v>
      </c>
      <c r="F3031" s="47">
        <f t="shared" si="319"/>
        <v>15584.8</v>
      </c>
      <c r="G3031" s="48">
        <f t="shared" si="320"/>
        <v>15584.8</v>
      </c>
      <c r="H3031" s="21">
        <v>570804</v>
      </c>
      <c r="I3031" s="21" t="s">
        <v>3901</v>
      </c>
      <c r="J3031" s="21">
        <v>1</v>
      </c>
      <c r="K3031" s="21">
        <v>1</v>
      </c>
      <c r="L3031" s="21">
        <f t="shared" si="321"/>
        <v>0</v>
      </c>
      <c r="M3031" s="21" t="s">
        <v>4934</v>
      </c>
      <c r="N3031" s="30">
        <v>45927</v>
      </c>
      <c r="O3031" s="48">
        <v>23529</v>
      </c>
      <c r="P3031" s="21" t="s">
        <v>2045</v>
      </c>
      <c r="Q3031" s="21">
        <v>58156227345</v>
      </c>
      <c r="R3031" s="21" t="s">
        <v>40</v>
      </c>
      <c r="S3031" s="3">
        <v>-20</v>
      </c>
      <c r="T3031" s="37"/>
      <c r="U3031" s="21" t="s">
        <v>18</v>
      </c>
      <c r="V3031" s="21" t="str">
        <f>VLOOKUP(P3031,'Customer List'!B:C,2,)</f>
        <v>Hyderabad</v>
      </c>
      <c r="W3031" s="38"/>
      <c r="X3031" s="30">
        <v>45929</v>
      </c>
      <c r="Y3031" s="21">
        <f t="shared" si="322"/>
        <v>2</v>
      </c>
      <c r="Z3031" s="21" t="str">
        <f t="shared" si="323"/>
        <v>Saturday</v>
      </c>
      <c r="AA3031" s="21" t="str">
        <f t="shared" si="324"/>
        <v>Monday</v>
      </c>
      <c r="AB3031" s="21" t="str">
        <f>VLOOKUP(U3031,'Currency Sheet'!A:C,3,)</f>
        <v>DOLLAR</v>
      </c>
      <c r="AC3031" s="42" t="str">
        <f>VLOOKUP(P3031,'Customer List'!B:D,3,)</f>
        <v>OutStation</v>
      </c>
    </row>
    <row r="3032" spans="1:29" x14ac:dyDescent="0.25">
      <c r="A3032" s="21">
        <v>3030</v>
      </c>
      <c r="B3032" s="21" t="s">
        <v>3719</v>
      </c>
      <c r="C3032" s="30">
        <v>45919</v>
      </c>
      <c r="D3032" s="30">
        <v>45926</v>
      </c>
      <c r="E3032" s="47">
        <v>259</v>
      </c>
      <c r="F3032" s="47">
        <f t="shared" si="319"/>
        <v>22792</v>
      </c>
      <c r="G3032" s="48">
        <f t="shared" si="320"/>
        <v>22792</v>
      </c>
      <c r="H3032" s="21">
        <v>621616</v>
      </c>
      <c r="I3032" s="21" t="s">
        <v>3957</v>
      </c>
      <c r="J3032" s="21">
        <v>1</v>
      </c>
      <c r="K3032" s="21">
        <v>1</v>
      </c>
      <c r="L3032" s="21">
        <f t="shared" si="321"/>
        <v>0</v>
      </c>
      <c r="M3032" s="21" t="s">
        <v>4859</v>
      </c>
      <c r="N3032" s="30">
        <v>45927</v>
      </c>
      <c r="O3032" s="48">
        <v>40145</v>
      </c>
      <c r="P3032" s="21" t="s">
        <v>2046</v>
      </c>
      <c r="Q3032" s="21">
        <v>58156226041</v>
      </c>
      <c r="R3032" s="21" t="s">
        <v>40</v>
      </c>
      <c r="S3032" s="3">
        <v>4</v>
      </c>
      <c r="T3032" s="37"/>
      <c r="U3032" s="21" t="s">
        <v>18</v>
      </c>
      <c r="V3032" s="21" t="str">
        <f>VLOOKUP(P3032,'Customer List'!B:C,2,)</f>
        <v>Banglore</v>
      </c>
      <c r="W3032" s="38"/>
      <c r="X3032" s="30">
        <v>45929</v>
      </c>
      <c r="Y3032" s="21">
        <f t="shared" si="322"/>
        <v>2</v>
      </c>
      <c r="Z3032" s="21" t="str">
        <f t="shared" si="323"/>
        <v>Saturday</v>
      </c>
      <c r="AA3032" s="21" t="str">
        <f t="shared" si="324"/>
        <v>Monday</v>
      </c>
      <c r="AB3032" s="21" t="str">
        <f>VLOOKUP(U3032,'Currency Sheet'!A:C,3,)</f>
        <v>DOLLAR</v>
      </c>
      <c r="AC3032" s="42" t="str">
        <f>VLOOKUP(P3032,'Customer List'!B:D,3,)</f>
        <v>OutStation</v>
      </c>
    </row>
    <row r="3033" spans="1:29" x14ac:dyDescent="0.25">
      <c r="A3033" s="21">
        <v>3031</v>
      </c>
      <c r="B3033" s="21" t="s">
        <v>3719</v>
      </c>
      <c r="C3033" s="30">
        <v>45919</v>
      </c>
      <c r="D3033" s="30">
        <v>45926</v>
      </c>
      <c r="E3033" s="47">
        <v>70.7</v>
      </c>
      <c r="F3033" s="47">
        <f t="shared" si="319"/>
        <v>6221.6</v>
      </c>
      <c r="G3033" s="48">
        <f t="shared" si="320"/>
        <v>6221.6</v>
      </c>
      <c r="H3033" s="21">
        <v>626801</v>
      </c>
      <c r="I3033" s="21" t="s">
        <v>4321</v>
      </c>
      <c r="J3033" s="21">
        <v>1</v>
      </c>
      <c r="K3033" s="21">
        <v>1</v>
      </c>
      <c r="L3033" s="21">
        <f t="shared" si="321"/>
        <v>0</v>
      </c>
      <c r="M3033" s="21" t="s">
        <v>4952</v>
      </c>
      <c r="N3033" s="30">
        <v>45926</v>
      </c>
      <c r="O3033" s="48">
        <v>0</v>
      </c>
      <c r="P3033" s="21" t="s">
        <v>625</v>
      </c>
      <c r="Q3033" s="21" t="s">
        <v>1996</v>
      </c>
      <c r="R3033" s="21" t="s">
        <v>1996</v>
      </c>
      <c r="S3033" s="3">
        <v>4</v>
      </c>
      <c r="T3033" s="37" t="s">
        <v>3723</v>
      </c>
      <c r="U3033" s="21" t="s">
        <v>18</v>
      </c>
      <c r="V3033" s="21" t="str">
        <f>VLOOKUP(P3033,'Customer List'!B:C,2,)</f>
        <v>Delhi</v>
      </c>
      <c r="W3033" s="38"/>
      <c r="X3033" s="30">
        <f>IF(OR(R3033 = "PRIYANKA MADAM", R3033 = "DEEPAK", R3033 = "PORTER"),N3033,"")</f>
        <v>45926</v>
      </c>
      <c r="Y3033" s="21">
        <f t="shared" si="322"/>
        <v>0</v>
      </c>
      <c r="Z3033" s="21" t="str">
        <f t="shared" si="323"/>
        <v>Friday</v>
      </c>
      <c r="AA3033" s="21" t="str">
        <f t="shared" si="324"/>
        <v>Friday</v>
      </c>
      <c r="AB3033" s="21" t="str">
        <f>VLOOKUP(U3033,'Currency Sheet'!A:C,3,)</f>
        <v>DOLLAR</v>
      </c>
      <c r="AC3033" s="42" t="str">
        <f>VLOOKUP(P3033,'Customer List'!B:D,3,)</f>
        <v>Local</v>
      </c>
    </row>
    <row r="3034" spans="1:29" x14ac:dyDescent="0.25">
      <c r="A3034" s="21">
        <v>3032</v>
      </c>
      <c r="B3034" s="21" t="s">
        <v>3719</v>
      </c>
      <c r="C3034" s="30">
        <v>45919</v>
      </c>
      <c r="D3034" s="30">
        <v>45926</v>
      </c>
      <c r="E3034" s="47">
        <v>267.39999999999998</v>
      </c>
      <c r="F3034" s="47">
        <f t="shared" si="319"/>
        <v>23531.199999999997</v>
      </c>
      <c r="G3034" s="48">
        <f t="shared" si="320"/>
        <v>47062.399999999994</v>
      </c>
      <c r="H3034" s="21">
        <v>626810</v>
      </c>
      <c r="I3034" s="21" t="s">
        <v>4101</v>
      </c>
      <c r="J3034" s="21">
        <v>2</v>
      </c>
      <c r="K3034" s="21">
        <v>2</v>
      </c>
      <c r="L3034" s="21">
        <f t="shared" si="321"/>
        <v>0</v>
      </c>
      <c r="M3034" s="21" t="s">
        <v>4859</v>
      </c>
      <c r="N3034" s="30">
        <v>45927</v>
      </c>
      <c r="O3034" s="48">
        <v>82894</v>
      </c>
      <c r="P3034" s="21" t="s">
        <v>2046</v>
      </c>
      <c r="Q3034" s="21">
        <v>58156226041</v>
      </c>
      <c r="R3034" s="21" t="s">
        <v>40</v>
      </c>
      <c r="S3034" s="3">
        <v>4</v>
      </c>
      <c r="T3034" s="37"/>
      <c r="U3034" s="21" t="s">
        <v>18</v>
      </c>
      <c r="V3034" s="21" t="str">
        <f>VLOOKUP(P3034,'Customer List'!B:C,2,)</f>
        <v>Banglore</v>
      </c>
      <c r="W3034" s="38"/>
      <c r="X3034" s="30">
        <v>45929</v>
      </c>
      <c r="Y3034" s="21">
        <f t="shared" si="322"/>
        <v>2</v>
      </c>
      <c r="Z3034" s="21" t="str">
        <f t="shared" si="323"/>
        <v>Saturday</v>
      </c>
      <c r="AA3034" s="21" t="str">
        <f t="shared" si="324"/>
        <v>Monday</v>
      </c>
      <c r="AB3034" s="21" t="str">
        <f>VLOOKUP(U3034,'Currency Sheet'!A:C,3,)</f>
        <v>DOLLAR</v>
      </c>
      <c r="AC3034" s="42" t="str">
        <f>VLOOKUP(P3034,'Customer List'!B:D,3,)</f>
        <v>OutStation</v>
      </c>
    </row>
    <row r="3035" spans="1:29" x14ac:dyDescent="0.25">
      <c r="A3035" s="21">
        <v>3033</v>
      </c>
      <c r="B3035" s="21" t="s">
        <v>3719</v>
      </c>
      <c r="C3035" s="30">
        <v>45919</v>
      </c>
      <c r="D3035" s="30">
        <v>45926</v>
      </c>
      <c r="E3035" s="47">
        <v>234.5</v>
      </c>
      <c r="F3035" s="47">
        <f t="shared" si="319"/>
        <v>20636</v>
      </c>
      <c r="G3035" s="48">
        <f t="shared" si="320"/>
        <v>20636</v>
      </c>
      <c r="H3035" s="21">
        <v>651020</v>
      </c>
      <c r="I3035" s="21" t="s">
        <v>4322</v>
      </c>
      <c r="J3035" s="21">
        <v>1</v>
      </c>
      <c r="K3035" s="21">
        <v>1</v>
      </c>
      <c r="L3035" s="21">
        <f t="shared" si="321"/>
        <v>0</v>
      </c>
      <c r="M3035" s="21" t="s">
        <v>4942</v>
      </c>
      <c r="N3035" s="30">
        <v>45927</v>
      </c>
      <c r="O3035" s="48">
        <v>34170</v>
      </c>
      <c r="P3035" s="21" t="s">
        <v>629</v>
      </c>
      <c r="Q3035" s="21">
        <v>58156228314</v>
      </c>
      <c r="R3035" s="21" t="s">
        <v>40</v>
      </c>
      <c r="S3035" s="3">
        <v>4</v>
      </c>
      <c r="T3035" s="37"/>
      <c r="U3035" s="21" t="s">
        <v>18</v>
      </c>
      <c r="V3035" s="21" t="str">
        <f>VLOOKUP(P3035,'Customer List'!B:C,2,)</f>
        <v>Gujrat</v>
      </c>
      <c r="W3035" s="38"/>
      <c r="X3035" s="30">
        <v>45929</v>
      </c>
      <c r="Y3035" s="21">
        <f t="shared" si="322"/>
        <v>2</v>
      </c>
      <c r="Z3035" s="21" t="str">
        <f t="shared" si="323"/>
        <v>Saturday</v>
      </c>
      <c r="AA3035" s="21" t="str">
        <f t="shared" si="324"/>
        <v>Monday</v>
      </c>
      <c r="AB3035" s="21" t="str">
        <f>VLOOKUP(U3035,'Currency Sheet'!A:C,3,)</f>
        <v>DOLLAR</v>
      </c>
      <c r="AC3035" s="42" t="str">
        <f>VLOOKUP(P3035,'Customer List'!B:D,3,)</f>
        <v>OutStation</v>
      </c>
    </row>
    <row r="3036" spans="1:29" x14ac:dyDescent="0.25">
      <c r="A3036" s="21">
        <v>3034</v>
      </c>
      <c r="B3036" s="21" t="s">
        <v>3719</v>
      </c>
      <c r="C3036" s="30">
        <v>45919</v>
      </c>
      <c r="D3036" s="30">
        <v>45926</v>
      </c>
      <c r="E3036" s="47">
        <v>252</v>
      </c>
      <c r="F3036" s="47">
        <f t="shared" si="319"/>
        <v>22176</v>
      </c>
      <c r="G3036" s="48">
        <f t="shared" si="320"/>
        <v>22176</v>
      </c>
      <c r="H3036" s="21">
        <v>655208</v>
      </c>
      <c r="I3036" s="21" t="s">
        <v>4323</v>
      </c>
      <c r="J3036" s="21">
        <v>1</v>
      </c>
      <c r="K3036" s="21">
        <v>1</v>
      </c>
      <c r="L3036" s="21">
        <f t="shared" si="321"/>
        <v>0</v>
      </c>
      <c r="M3036" s="21" t="s">
        <v>4852</v>
      </c>
      <c r="N3036" s="30">
        <v>45936</v>
      </c>
      <c r="O3036" s="48">
        <v>36270</v>
      </c>
      <c r="P3036" s="21" t="s">
        <v>228</v>
      </c>
      <c r="Q3036" s="21">
        <v>58156536115</v>
      </c>
      <c r="R3036" s="21" t="s">
        <v>40</v>
      </c>
      <c r="S3036" s="3">
        <v>4</v>
      </c>
      <c r="T3036" s="37"/>
      <c r="U3036" s="21" t="s">
        <v>18</v>
      </c>
      <c r="V3036" s="21" t="str">
        <f>VLOOKUP(P3036,'Customer List'!B:C,2,)</f>
        <v>Kolkata</v>
      </c>
      <c r="W3036" s="38"/>
      <c r="X3036" s="30">
        <v>45937</v>
      </c>
      <c r="Y3036" s="21">
        <f t="shared" si="322"/>
        <v>1</v>
      </c>
      <c r="Z3036" s="21" t="str">
        <f t="shared" si="323"/>
        <v>Monday</v>
      </c>
      <c r="AA3036" s="21" t="str">
        <f t="shared" si="324"/>
        <v>Tuesday</v>
      </c>
      <c r="AB3036" s="21" t="str">
        <f>VLOOKUP(U3036,'Currency Sheet'!A:C,3,)</f>
        <v>DOLLAR</v>
      </c>
      <c r="AC3036" s="42" t="str">
        <f>VLOOKUP(P3036,'Customer List'!B:D,3,)</f>
        <v>OutStation</v>
      </c>
    </row>
    <row r="3037" spans="1:29" x14ac:dyDescent="0.25">
      <c r="A3037" s="21">
        <v>3035</v>
      </c>
      <c r="B3037" s="21" t="s">
        <v>3719</v>
      </c>
      <c r="C3037" s="30">
        <v>45919</v>
      </c>
      <c r="D3037" s="30">
        <v>45926</v>
      </c>
      <c r="E3037" s="47">
        <v>90.3</v>
      </c>
      <c r="F3037" s="47">
        <f t="shared" si="319"/>
        <v>7946.4</v>
      </c>
      <c r="G3037" s="48">
        <f t="shared" si="320"/>
        <v>7946.4</v>
      </c>
      <c r="H3037" s="21">
        <v>795604</v>
      </c>
      <c r="I3037" s="21" t="s">
        <v>4324</v>
      </c>
      <c r="J3037" s="21">
        <v>1</v>
      </c>
      <c r="K3037" s="21">
        <v>1</v>
      </c>
      <c r="L3037" s="21">
        <f t="shared" si="321"/>
        <v>0</v>
      </c>
      <c r="M3037" s="21" t="s">
        <v>4931</v>
      </c>
      <c r="N3037" s="30">
        <v>45927</v>
      </c>
      <c r="O3037" s="48">
        <v>12996.75</v>
      </c>
      <c r="P3037" s="21" t="s">
        <v>165</v>
      </c>
      <c r="Q3037" s="21">
        <v>58156229353</v>
      </c>
      <c r="R3037" s="21" t="s">
        <v>40</v>
      </c>
      <c r="S3037" s="3">
        <v>-20</v>
      </c>
      <c r="T3037" s="37"/>
      <c r="U3037" s="21" t="s">
        <v>18</v>
      </c>
      <c r="V3037" s="21" t="str">
        <f>VLOOKUP(P3037,'Customer List'!B:C,2,)</f>
        <v>Lucknow</v>
      </c>
      <c r="W3037" s="38"/>
      <c r="X3037" s="30">
        <v>45929</v>
      </c>
      <c r="Y3037" s="21">
        <f t="shared" si="322"/>
        <v>2</v>
      </c>
      <c r="Z3037" s="21" t="str">
        <f t="shared" si="323"/>
        <v>Saturday</v>
      </c>
      <c r="AA3037" s="21" t="str">
        <f t="shared" si="324"/>
        <v>Monday</v>
      </c>
      <c r="AB3037" s="21" t="str">
        <f>VLOOKUP(U3037,'Currency Sheet'!A:C,3,)</f>
        <v>DOLLAR</v>
      </c>
      <c r="AC3037" s="42" t="str">
        <f>VLOOKUP(P3037,'Customer List'!B:D,3,)</f>
        <v>OutStation</v>
      </c>
    </row>
    <row r="3038" spans="1:29" x14ac:dyDescent="0.25">
      <c r="A3038" s="21">
        <v>3036</v>
      </c>
      <c r="B3038" s="21" t="s">
        <v>3719</v>
      </c>
      <c r="C3038" s="30">
        <v>45919</v>
      </c>
      <c r="D3038" s="30">
        <v>45926</v>
      </c>
      <c r="E3038" s="47">
        <v>1320</v>
      </c>
      <c r="F3038" s="47">
        <f t="shared" si="319"/>
        <v>116160</v>
      </c>
      <c r="G3038" s="48">
        <f t="shared" si="320"/>
        <v>232320</v>
      </c>
      <c r="H3038" s="21">
        <v>900000034</v>
      </c>
      <c r="I3038" s="21" t="s">
        <v>4325</v>
      </c>
      <c r="J3038" s="21">
        <v>2</v>
      </c>
      <c r="K3038" s="21">
        <v>2</v>
      </c>
      <c r="L3038" s="21">
        <f t="shared" si="321"/>
        <v>0</v>
      </c>
      <c r="M3038" s="21" t="s">
        <v>4924</v>
      </c>
      <c r="N3038" s="30">
        <v>45927</v>
      </c>
      <c r="O3038" s="48">
        <v>363660</v>
      </c>
      <c r="P3038" s="21" t="s">
        <v>945</v>
      </c>
      <c r="Q3038" s="21">
        <v>58156228163</v>
      </c>
      <c r="R3038" s="21" t="s">
        <v>40</v>
      </c>
      <c r="S3038" s="3">
        <v>4</v>
      </c>
      <c r="T3038" s="37"/>
      <c r="U3038" s="21" t="s">
        <v>18</v>
      </c>
      <c r="V3038" s="21" t="str">
        <f>VLOOKUP(P3038,'Customer List'!B:C,2,)</f>
        <v>Banglore</v>
      </c>
      <c r="W3038" s="38"/>
      <c r="X3038" s="30">
        <v>45929</v>
      </c>
      <c r="Y3038" s="21">
        <f t="shared" si="322"/>
        <v>2</v>
      </c>
      <c r="Z3038" s="21" t="str">
        <f t="shared" si="323"/>
        <v>Saturday</v>
      </c>
      <c r="AA3038" s="21" t="str">
        <f t="shared" si="324"/>
        <v>Monday</v>
      </c>
      <c r="AB3038" s="21" t="str">
        <f>VLOOKUP(U3038,'Currency Sheet'!A:C,3,)</f>
        <v>DOLLAR</v>
      </c>
      <c r="AC3038" s="42" t="str">
        <f>VLOOKUP(P3038,'Customer List'!B:D,3,)</f>
        <v>OutStation</v>
      </c>
    </row>
    <row r="3039" spans="1:29" x14ac:dyDescent="0.25">
      <c r="A3039" s="21">
        <v>3037</v>
      </c>
      <c r="B3039" s="21" t="s">
        <v>3719</v>
      </c>
      <c r="C3039" s="30">
        <v>45919</v>
      </c>
      <c r="D3039" s="30">
        <v>45926</v>
      </c>
      <c r="E3039" s="47">
        <v>1210</v>
      </c>
      <c r="F3039" s="47">
        <f t="shared" si="319"/>
        <v>106480</v>
      </c>
      <c r="G3039" s="48">
        <f t="shared" si="320"/>
        <v>212960</v>
      </c>
      <c r="H3039" s="21">
        <v>900000035</v>
      </c>
      <c r="I3039" s="21" t="s">
        <v>4326</v>
      </c>
      <c r="J3039" s="21">
        <v>2</v>
      </c>
      <c r="K3039" s="21">
        <v>2</v>
      </c>
      <c r="L3039" s="21">
        <f t="shared" si="321"/>
        <v>0</v>
      </c>
      <c r="M3039" s="21" t="s">
        <v>4924</v>
      </c>
      <c r="N3039" s="30">
        <v>45927</v>
      </c>
      <c r="O3039" s="48">
        <v>333355</v>
      </c>
      <c r="P3039" s="21" t="s">
        <v>945</v>
      </c>
      <c r="Q3039" s="21">
        <v>58156228163</v>
      </c>
      <c r="R3039" s="21" t="s">
        <v>40</v>
      </c>
      <c r="S3039" s="3">
        <v>4</v>
      </c>
      <c r="T3039" s="37"/>
      <c r="U3039" s="21" t="s">
        <v>18</v>
      </c>
      <c r="V3039" s="21" t="str">
        <f>VLOOKUP(P3039,'Customer List'!B:C,2,)</f>
        <v>Banglore</v>
      </c>
      <c r="W3039" s="38"/>
      <c r="X3039" s="30">
        <v>45929</v>
      </c>
      <c r="Y3039" s="21">
        <f t="shared" si="322"/>
        <v>2</v>
      </c>
      <c r="Z3039" s="21" t="str">
        <f t="shared" si="323"/>
        <v>Saturday</v>
      </c>
      <c r="AA3039" s="21" t="str">
        <f t="shared" si="324"/>
        <v>Monday</v>
      </c>
      <c r="AB3039" s="21" t="str">
        <f>VLOOKUP(U3039,'Currency Sheet'!A:C,3,)</f>
        <v>DOLLAR</v>
      </c>
      <c r="AC3039" s="42" t="str">
        <f>VLOOKUP(P3039,'Customer List'!B:D,3,)</f>
        <v>OutStation</v>
      </c>
    </row>
    <row r="3040" spans="1:29" x14ac:dyDescent="0.25">
      <c r="A3040" s="21">
        <v>3038</v>
      </c>
      <c r="B3040" s="21" t="s">
        <v>3719</v>
      </c>
      <c r="C3040" s="30">
        <v>45919</v>
      </c>
      <c r="D3040" s="30">
        <v>45926</v>
      </c>
      <c r="E3040" s="47">
        <v>1210</v>
      </c>
      <c r="F3040" s="47">
        <f t="shared" si="319"/>
        <v>106480</v>
      </c>
      <c r="G3040" s="48">
        <f t="shared" si="320"/>
        <v>212960</v>
      </c>
      <c r="H3040" s="21">
        <v>900000036</v>
      </c>
      <c r="I3040" s="21" t="s">
        <v>4327</v>
      </c>
      <c r="J3040" s="21">
        <v>2</v>
      </c>
      <c r="K3040" s="21">
        <v>2</v>
      </c>
      <c r="L3040" s="21">
        <f t="shared" si="321"/>
        <v>0</v>
      </c>
      <c r="M3040" s="21" t="s">
        <v>4924</v>
      </c>
      <c r="N3040" s="30">
        <v>45927</v>
      </c>
      <c r="O3040" s="48">
        <v>333355</v>
      </c>
      <c r="P3040" s="21" t="s">
        <v>945</v>
      </c>
      <c r="Q3040" s="21">
        <v>58156228163</v>
      </c>
      <c r="R3040" s="21" t="s">
        <v>40</v>
      </c>
      <c r="S3040" s="3">
        <v>4</v>
      </c>
      <c r="T3040" s="37"/>
      <c r="U3040" s="21" t="s">
        <v>18</v>
      </c>
      <c r="V3040" s="21" t="str">
        <f>VLOOKUP(P3040,'Customer List'!B:C,2,)</f>
        <v>Banglore</v>
      </c>
      <c r="W3040" s="38"/>
      <c r="X3040" s="30">
        <v>45929</v>
      </c>
      <c r="Y3040" s="21">
        <f t="shared" si="322"/>
        <v>2</v>
      </c>
      <c r="Z3040" s="21" t="str">
        <f t="shared" si="323"/>
        <v>Saturday</v>
      </c>
      <c r="AA3040" s="21" t="str">
        <f t="shared" si="324"/>
        <v>Monday</v>
      </c>
      <c r="AB3040" s="21" t="str">
        <f>VLOOKUP(U3040,'Currency Sheet'!A:C,3,)</f>
        <v>DOLLAR</v>
      </c>
      <c r="AC3040" s="42" t="str">
        <f>VLOOKUP(P3040,'Customer List'!B:D,3,)</f>
        <v>OutStation</v>
      </c>
    </row>
    <row r="3041" spans="1:29" x14ac:dyDescent="0.25">
      <c r="A3041" s="21">
        <v>3039</v>
      </c>
      <c r="B3041" s="21" t="s">
        <v>3719</v>
      </c>
      <c r="C3041" s="30">
        <v>45919</v>
      </c>
      <c r="D3041" s="30">
        <v>45926</v>
      </c>
      <c r="E3041" s="47">
        <v>1760</v>
      </c>
      <c r="F3041" s="47">
        <f t="shared" si="319"/>
        <v>154880</v>
      </c>
      <c r="G3041" s="48">
        <f t="shared" si="320"/>
        <v>309760</v>
      </c>
      <c r="H3041" s="21">
        <v>900000866</v>
      </c>
      <c r="I3041" s="21" t="s">
        <v>4328</v>
      </c>
      <c r="J3041" s="21">
        <v>2</v>
      </c>
      <c r="K3041" s="21">
        <v>2</v>
      </c>
      <c r="L3041" s="21">
        <f t="shared" si="321"/>
        <v>0</v>
      </c>
      <c r="M3041" s="21" t="s">
        <v>4924</v>
      </c>
      <c r="N3041" s="30">
        <v>45927</v>
      </c>
      <c r="O3041" s="48">
        <v>484880</v>
      </c>
      <c r="P3041" s="21" t="s">
        <v>945</v>
      </c>
      <c r="Q3041" s="21">
        <v>58156228163</v>
      </c>
      <c r="R3041" s="21" t="s">
        <v>40</v>
      </c>
      <c r="S3041" s="3">
        <v>4</v>
      </c>
      <c r="T3041" s="37"/>
      <c r="U3041" s="21" t="s">
        <v>18</v>
      </c>
      <c r="V3041" s="21" t="str">
        <f>VLOOKUP(P3041,'Customer List'!B:C,2,)</f>
        <v>Banglore</v>
      </c>
      <c r="W3041" s="38"/>
      <c r="X3041" s="30">
        <v>45929</v>
      </c>
      <c r="Y3041" s="21">
        <f t="shared" si="322"/>
        <v>2</v>
      </c>
      <c r="Z3041" s="21" t="str">
        <f t="shared" si="323"/>
        <v>Saturday</v>
      </c>
      <c r="AA3041" s="21" t="str">
        <f t="shared" si="324"/>
        <v>Monday</v>
      </c>
      <c r="AB3041" s="21" t="str">
        <f>VLOOKUP(U3041,'Currency Sheet'!A:C,3,)</f>
        <v>DOLLAR</v>
      </c>
      <c r="AC3041" s="42" t="str">
        <f>VLOOKUP(P3041,'Customer List'!B:D,3,)</f>
        <v>OutStation</v>
      </c>
    </row>
    <row r="3042" spans="1:29" x14ac:dyDescent="0.25">
      <c r="A3042" s="21">
        <v>3040</v>
      </c>
      <c r="B3042" s="21" t="s">
        <v>3719</v>
      </c>
      <c r="C3042" s="30">
        <v>45919</v>
      </c>
      <c r="D3042" s="30">
        <v>45926</v>
      </c>
      <c r="E3042" s="47">
        <v>135.80000000000001</v>
      </c>
      <c r="F3042" s="47">
        <f t="shared" si="319"/>
        <v>11950.400000000001</v>
      </c>
      <c r="G3042" s="48">
        <f t="shared" si="320"/>
        <v>11950.400000000001</v>
      </c>
      <c r="H3042" s="21">
        <v>947203</v>
      </c>
      <c r="I3042" s="21" t="s">
        <v>4329</v>
      </c>
      <c r="J3042" s="21">
        <v>1</v>
      </c>
      <c r="K3042" s="21">
        <v>1</v>
      </c>
      <c r="L3042" s="21">
        <f t="shared" si="321"/>
        <v>0</v>
      </c>
      <c r="M3042" s="21" t="s">
        <v>4944</v>
      </c>
      <c r="N3042" s="30">
        <v>45938</v>
      </c>
      <c r="O3042" s="48">
        <v>16587</v>
      </c>
      <c r="P3042" s="21" t="s">
        <v>42</v>
      </c>
      <c r="Q3042" s="21" t="s">
        <v>636</v>
      </c>
      <c r="R3042" s="21" t="s">
        <v>847</v>
      </c>
      <c r="S3042" s="3">
        <v>4</v>
      </c>
      <c r="T3042" s="37"/>
      <c r="U3042" s="21" t="s">
        <v>18</v>
      </c>
      <c r="V3042" s="21" t="str">
        <f>VLOOKUP(P3042,'Customer List'!B:C,2,)</f>
        <v>Faridabad</v>
      </c>
      <c r="W3042" s="38"/>
      <c r="X3042" s="30">
        <f>IF(OR(R3042 = "PRIYANKA MADAM", R3042 = "DEEPAK", R3042 = "PORTER"),N3042,"")</f>
        <v>45938</v>
      </c>
      <c r="Y3042" s="21">
        <f t="shared" si="322"/>
        <v>0</v>
      </c>
      <c r="Z3042" s="21" t="str">
        <f t="shared" si="323"/>
        <v>Wednesday</v>
      </c>
      <c r="AA3042" s="21" t="str">
        <f t="shared" si="324"/>
        <v>Wednesday</v>
      </c>
      <c r="AB3042" s="21" t="str">
        <f>VLOOKUP(U3042,'Currency Sheet'!A:C,3,)</f>
        <v>DOLLAR</v>
      </c>
      <c r="AC3042" s="42" t="str">
        <f>VLOOKUP(P3042,'Customer List'!B:D,3,)</f>
        <v>Local</v>
      </c>
    </row>
    <row r="3043" spans="1:29" x14ac:dyDescent="0.25">
      <c r="A3043" s="21">
        <v>3041</v>
      </c>
      <c r="B3043" s="21" t="s">
        <v>3710</v>
      </c>
      <c r="C3043" s="30">
        <v>45923</v>
      </c>
      <c r="D3043" s="30">
        <v>45926</v>
      </c>
      <c r="E3043" s="47">
        <v>294.60000000000002</v>
      </c>
      <c r="F3043" s="47">
        <f t="shared" si="319"/>
        <v>25924.800000000003</v>
      </c>
      <c r="G3043" s="48">
        <f t="shared" si="320"/>
        <v>25924.800000000003</v>
      </c>
      <c r="H3043" s="21" t="s">
        <v>3711</v>
      </c>
      <c r="I3043" s="21"/>
      <c r="J3043" s="21">
        <v>1</v>
      </c>
      <c r="K3043" s="21">
        <v>1</v>
      </c>
      <c r="L3043" s="21">
        <f t="shared" si="321"/>
        <v>0</v>
      </c>
      <c r="M3043" s="21" t="s">
        <v>4861</v>
      </c>
      <c r="N3043" s="30">
        <v>45927</v>
      </c>
      <c r="O3043" s="48">
        <v>49836.5</v>
      </c>
      <c r="P3043" s="21" t="s">
        <v>2048</v>
      </c>
      <c r="Q3043" s="21">
        <v>58156225665</v>
      </c>
      <c r="R3043" s="21" t="s">
        <v>40</v>
      </c>
      <c r="S3043" s="3">
        <v>-20</v>
      </c>
      <c r="T3043" s="37"/>
      <c r="U3043" s="21" t="s">
        <v>520</v>
      </c>
      <c r="V3043" s="21" t="str">
        <f>VLOOKUP(P3043,'Customer List'!B:C,2,)</f>
        <v>Hyderabad</v>
      </c>
      <c r="W3043" s="38"/>
      <c r="X3043" s="30">
        <v>45929</v>
      </c>
      <c r="Y3043" s="21">
        <f t="shared" si="322"/>
        <v>2</v>
      </c>
      <c r="Z3043" s="21" t="str">
        <f t="shared" si="323"/>
        <v>Saturday</v>
      </c>
      <c r="AA3043" s="21" t="str">
        <f t="shared" si="324"/>
        <v>Monday</v>
      </c>
      <c r="AB3043" s="21" t="str">
        <f>VLOOKUP(U3043,'Currency Sheet'!A:C,3,)</f>
        <v>DOLLAR</v>
      </c>
      <c r="AC3043" s="42" t="str">
        <f>VLOOKUP(P3043,'Customer List'!B:D,3,)</f>
        <v>OutStation</v>
      </c>
    </row>
    <row r="3044" spans="1:29" x14ac:dyDescent="0.25">
      <c r="A3044" s="21">
        <v>3042</v>
      </c>
      <c r="B3044" s="21" t="s">
        <v>3713</v>
      </c>
      <c r="C3044" s="30">
        <v>45923</v>
      </c>
      <c r="D3044" s="30">
        <v>45926</v>
      </c>
      <c r="E3044" s="47">
        <v>106.8</v>
      </c>
      <c r="F3044" s="47">
        <f t="shared" si="319"/>
        <v>9398.4</v>
      </c>
      <c r="G3044" s="48">
        <f t="shared" si="320"/>
        <v>18796.8</v>
      </c>
      <c r="H3044" s="21" t="s">
        <v>2384</v>
      </c>
      <c r="I3044" s="21" t="s">
        <v>4131</v>
      </c>
      <c r="J3044" s="21">
        <v>2</v>
      </c>
      <c r="K3044" s="21">
        <v>2</v>
      </c>
      <c r="L3044" s="21">
        <f t="shared" si="321"/>
        <v>0</v>
      </c>
      <c r="M3044" s="21" t="s">
        <v>4918</v>
      </c>
      <c r="N3044" s="30">
        <v>45934</v>
      </c>
      <c r="O3044" s="48">
        <v>16776</v>
      </c>
      <c r="P3044" s="21" t="s">
        <v>3712</v>
      </c>
      <c r="Q3044" s="21">
        <v>58156475322</v>
      </c>
      <c r="R3044" s="21" t="s">
        <v>40</v>
      </c>
      <c r="S3044" s="3">
        <v>-20</v>
      </c>
      <c r="T3044" s="37"/>
      <c r="U3044" s="21" t="s">
        <v>520</v>
      </c>
      <c r="V3044" s="21" t="str">
        <f>VLOOKUP(P3044,'Customer List'!B:C,2,)</f>
        <v>JAIPUR</v>
      </c>
      <c r="W3044" s="38"/>
      <c r="X3044" s="30">
        <v>45937</v>
      </c>
      <c r="Y3044" s="21">
        <f t="shared" si="322"/>
        <v>3</v>
      </c>
      <c r="Z3044" s="21" t="str">
        <f t="shared" si="323"/>
        <v>Saturday</v>
      </c>
      <c r="AA3044" s="21" t="str">
        <f t="shared" si="324"/>
        <v>Tuesday</v>
      </c>
      <c r="AB3044" s="21" t="str">
        <f>VLOOKUP(U3044,'Currency Sheet'!A:C,3,)</f>
        <v>DOLLAR</v>
      </c>
      <c r="AC3044" s="42" t="str">
        <f>VLOOKUP(P3044,'Customer List'!B:D,3,)</f>
        <v>OutStation</v>
      </c>
    </row>
    <row r="3045" spans="1:29" x14ac:dyDescent="0.25">
      <c r="A3045" s="21">
        <v>3043</v>
      </c>
      <c r="B3045" s="21" t="s">
        <v>4332</v>
      </c>
      <c r="C3045" s="30">
        <v>45922</v>
      </c>
      <c r="D3045" s="30">
        <v>45929</v>
      </c>
      <c r="E3045" s="47">
        <v>104.8</v>
      </c>
      <c r="F3045" s="47">
        <f t="shared" si="319"/>
        <v>9222.4</v>
      </c>
      <c r="G3045" s="48">
        <f t="shared" si="320"/>
        <v>9222.4</v>
      </c>
      <c r="H3045" s="21" t="s">
        <v>665</v>
      </c>
      <c r="I3045" s="21" t="s">
        <v>5240</v>
      </c>
      <c r="J3045" s="21">
        <v>1</v>
      </c>
      <c r="K3045" s="21">
        <v>1</v>
      </c>
      <c r="L3045" s="21">
        <f t="shared" si="321"/>
        <v>0</v>
      </c>
      <c r="M3045" s="21" t="s">
        <v>4926</v>
      </c>
      <c r="N3045" s="30">
        <v>45930</v>
      </c>
      <c r="O3045" s="48">
        <v>15228.75</v>
      </c>
      <c r="P3045" s="21" t="s">
        <v>668</v>
      </c>
      <c r="Q3045" s="21" t="s">
        <v>2070</v>
      </c>
      <c r="R3045" s="21" t="s">
        <v>847</v>
      </c>
      <c r="S3045" s="3">
        <v>4</v>
      </c>
      <c r="T3045" s="37"/>
      <c r="U3045" s="21" t="s">
        <v>507</v>
      </c>
      <c r="V3045" s="21" t="str">
        <f>VLOOKUP(P3045,'Customer List'!B:C,2,)</f>
        <v>Manesar</v>
      </c>
      <c r="W3045" s="38"/>
      <c r="X3045" s="30">
        <f>IF(OR(R3045 = "PRIYANKA MADAM", R3045 = "DEEPAK", R3045 = "PORTER"),N3045,"")</f>
        <v>45930</v>
      </c>
      <c r="Y3045" s="21">
        <f t="shared" si="322"/>
        <v>0</v>
      </c>
      <c r="Z3045" s="21" t="str">
        <f t="shared" si="323"/>
        <v>Tuesday</v>
      </c>
      <c r="AA3045" s="21" t="str">
        <f t="shared" si="324"/>
        <v>Tuesday</v>
      </c>
      <c r="AB3045" s="21" t="str">
        <f>VLOOKUP(U3045,'Currency Sheet'!A:C,3,)</f>
        <v>DOLLAR</v>
      </c>
      <c r="AC3045" s="42" t="str">
        <f>VLOOKUP(P3045,'Customer List'!B:D,3,)</f>
        <v>Local</v>
      </c>
    </row>
    <row r="3046" spans="1:29" x14ac:dyDescent="0.25">
      <c r="A3046" s="21">
        <v>3044</v>
      </c>
      <c r="B3046" s="21" t="s">
        <v>4332</v>
      </c>
      <c r="C3046" s="30">
        <v>45922</v>
      </c>
      <c r="D3046" s="30">
        <v>45929</v>
      </c>
      <c r="E3046" s="47">
        <v>246.4</v>
      </c>
      <c r="F3046" s="47">
        <f t="shared" si="319"/>
        <v>21683.200000000001</v>
      </c>
      <c r="G3046" s="48">
        <f t="shared" si="320"/>
        <v>21683.200000000001</v>
      </c>
      <c r="H3046" s="21">
        <v>30002</v>
      </c>
      <c r="I3046" s="21" t="s">
        <v>5241</v>
      </c>
      <c r="J3046" s="21">
        <v>1</v>
      </c>
      <c r="K3046" s="21">
        <v>1</v>
      </c>
      <c r="L3046" s="21">
        <f t="shared" si="321"/>
        <v>0</v>
      </c>
      <c r="M3046" s="21" t="s">
        <v>3722</v>
      </c>
      <c r="N3046" s="30">
        <v>45930</v>
      </c>
      <c r="O3046" s="48">
        <v>29203.200000000001</v>
      </c>
      <c r="P3046" s="21" t="s">
        <v>625</v>
      </c>
      <c r="Q3046" s="21" t="s">
        <v>2070</v>
      </c>
      <c r="R3046" s="21" t="s">
        <v>637</v>
      </c>
      <c r="S3046" s="3">
        <v>-20</v>
      </c>
      <c r="T3046" s="37" t="s">
        <v>4426</v>
      </c>
      <c r="U3046" s="21" t="s">
        <v>507</v>
      </c>
      <c r="V3046" s="21" t="str">
        <f>VLOOKUP(P3046,'Customer List'!B:C,2,)</f>
        <v>Delhi</v>
      </c>
      <c r="W3046" s="38"/>
      <c r="X3046" s="30">
        <f>IF(OR(R3046 = "PRIYANKA MADAM", R3046 = "DEEPAK", R3046 = "PORTER"),N3046,"")</f>
        <v>45930</v>
      </c>
      <c r="Y3046" s="21">
        <f t="shared" si="322"/>
        <v>0</v>
      </c>
      <c r="Z3046" s="21" t="str">
        <f t="shared" si="323"/>
        <v>Tuesday</v>
      </c>
      <c r="AA3046" s="21" t="str">
        <f t="shared" si="324"/>
        <v>Tuesday</v>
      </c>
      <c r="AB3046" s="21" t="str">
        <f>VLOOKUP(U3046,'Currency Sheet'!A:C,3,)</f>
        <v>DOLLAR</v>
      </c>
      <c r="AC3046" s="42" t="str">
        <f>VLOOKUP(P3046,'Customer List'!B:D,3,)</f>
        <v>Local</v>
      </c>
    </row>
    <row r="3047" spans="1:29" x14ac:dyDescent="0.25">
      <c r="A3047" s="21">
        <v>3045</v>
      </c>
      <c r="B3047" s="21">
        <v>179381</v>
      </c>
      <c r="C3047" s="30">
        <v>45924</v>
      </c>
      <c r="D3047" s="30">
        <v>45929</v>
      </c>
      <c r="E3047" s="47">
        <v>378</v>
      </c>
      <c r="F3047" s="47">
        <f t="shared" si="319"/>
        <v>33264</v>
      </c>
      <c r="G3047" s="48">
        <f t="shared" si="320"/>
        <v>33264</v>
      </c>
      <c r="H3047" s="21" t="s">
        <v>441</v>
      </c>
      <c r="I3047" s="21" t="s">
        <v>4330</v>
      </c>
      <c r="J3047" s="21">
        <v>1</v>
      </c>
      <c r="K3047" s="21">
        <v>1</v>
      </c>
      <c r="L3047" s="21">
        <f t="shared" si="321"/>
        <v>0</v>
      </c>
      <c r="M3047" s="21" t="s">
        <v>4718</v>
      </c>
      <c r="N3047" s="30">
        <v>45934</v>
      </c>
      <c r="O3047" s="48">
        <v>46305</v>
      </c>
      <c r="P3047" s="21" t="s">
        <v>658</v>
      </c>
      <c r="Q3047" s="21">
        <v>58156478682</v>
      </c>
      <c r="R3047" s="21" t="s">
        <v>40</v>
      </c>
      <c r="S3047" s="3">
        <v>4</v>
      </c>
      <c r="T3047" s="37"/>
      <c r="U3047" s="21" t="s">
        <v>423</v>
      </c>
      <c r="V3047" s="21" t="str">
        <f>VLOOKUP(P3047,'Customer List'!B:C,2,)</f>
        <v>Bhopal</v>
      </c>
      <c r="W3047" s="38"/>
      <c r="X3047" s="30">
        <v>45936</v>
      </c>
      <c r="Y3047" s="21">
        <f t="shared" si="322"/>
        <v>2</v>
      </c>
      <c r="Z3047" s="21" t="str">
        <f t="shared" si="323"/>
        <v>Saturday</v>
      </c>
      <c r="AA3047" s="21" t="str">
        <f t="shared" si="324"/>
        <v>Monday</v>
      </c>
      <c r="AB3047" s="21" t="str">
        <f>VLOOKUP(U3047,'Currency Sheet'!A:C,3,)</f>
        <v>DOLLAR</v>
      </c>
      <c r="AC3047" s="42" t="str">
        <f>VLOOKUP(P3047,'Customer List'!B:D,3,)</f>
        <v>OutStation</v>
      </c>
    </row>
    <row r="3048" spans="1:29" x14ac:dyDescent="0.25">
      <c r="A3048" s="21">
        <v>3046</v>
      </c>
      <c r="B3048" s="21">
        <v>179381</v>
      </c>
      <c r="C3048" s="30">
        <v>45924</v>
      </c>
      <c r="D3048" s="30">
        <v>45929</v>
      </c>
      <c r="E3048" s="47">
        <v>378</v>
      </c>
      <c r="F3048" s="47">
        <f t="shared" si="319"/>
        <v>33264</v>
      </c>
      <c r="G3048" s="48">
        <f t="shared" si="320"/>
        <v>33264</v>
      </c>
      <c r="H3048" s="21" t="s">
        <v>934</v>
      </c>
      <c r="I3048" s="21" t="s">
        <v>4120</v>
      </c>
      <c r="J3048" s="21">
        <v>1</v>
      </c>
      <c r="K3048" s="21">
        <v>1</v>
      </c>
      <c r="L3048" s="21">
        <f t="shared" si="321"/>
        <v>0</v>
      </c>
      <c r="M3048" s="21" t="s">
        <v>4718</v>
      </c>
      <c r="N3048" s="30">
        <v>45934</v>
      </c>
      <c r="O3048" s="48">
        <v>46305</v>
      </c>
      <c r="P3048" s="21" t="s">
        <v>658</v>
      </c>
      <c r="Q3048" s="21">
        <v>58156478682</v>
      </c>
      <c r="R3048" s="21" t="s">
        <v>40</v>
      </c>
      <c r="S3048" s="3">
        <v>4</v>
      </c>
      <c r="T3048" s="37"/>
      <c r="U3048" s="21" t="s">
        <v>423</v>
      </c>
      <c r="V3048" s="21" t="str">
        <f>VLOOKUP(P3048,'Customer List'!B:C,2,)</f>
        <v>Bhopal</v>
      </c>
      <c r="W3048" s="38"/>
      <c r="X3048" s="30">
        <v>45936</v>
      </c>
      <c r="Y3048" s="21">
        <f t="shared" si="322"/>
        <v>2</v>
      </c>
      <c r="Z3048" s="21" t="str">
        <f t="shared" si="323"/>
        <v>Saturday</v>
      </c>
      <c r="AA3048" s="21" t="str">
        <f t="shared" si="324"/>
        <v>Monday</v>
      </c>
      <c r="AB3048" s="21" t="str">
        <f>VLOOKUP(U3048,'Currency Sheet'!A:C,3,)</f>
        <v>DOLLAR</v>
      </c>
      <c r="AC3048" s="42" t="str">
        <f>VLOOKUP(P3048,'Customer List'!B:D,3,)</f>
        <v>OutStation</v>
      </c>
    </row>
    <row r="3049" spans="1:29" x14ac:dyDescent="0.25">
      <c r="A3049" s="21">
        <v>3047</v>
      </c>
      <c r="B3049" s="21">
        <v>179381</v>
      </c>
      <c r="C3049" s="30">
        <v>45924</v>
      </c>
      <c r="D3049" s="30">
        <v>45929</v>
      </c>
      <c r="E3049" s="47">
        <v>378</v>
      </c>
      <c r="F3049" s="47">
        <f t="shared" si="319"/>
        <v>33264</v>
      </c>
      <c r="G3049" s="48">
        <f t="shared" si="320"/>
        <v>33264</v>
      </c>
      <c r="H3049" s="21" t="s">
        <v>3718</v>
      </c>
      <c r="I3049" s="21" t="s">
        <v>4331</v>
      </c>
      <c r="J3049" s="21">
        <v>1</v>
      </c>
      <c r="K3049" s="21">
        <v>1</v>
      </c>
      <c r="L3049" s="21">
        <f t="shared" si="321"/>
        <v>0</v>
      </c>
      <c r="M3049" s="21" t="s">
        <v>4912</v>
      </c>
      <c r="N3049" s="30">
        <v>45937</v>
      </c>
      <c r="O3049" s="48">
        <v>46305</v>
      </c>
      <c r="P3049" s="21" t="s">
        <v>172</v>
      </c>
      <c r="Q3049" s="21">
        <v>58156571163</v>
      </c>
      <c r="R3049" s="21" t="s">
        <v>40</v>
      </c>
      <c r="S3049" s="3">
        <v>4</v>
      </c>
      <c r="T3049" s="37"/>
      <c r="U3049" s="21" t="s">
        <v>423</v>
      </c>
      <c r="V3049" s="21" t="str">
        <f>VLOOKUP(P3049,'Customer List'!B:C,2,)</f>
        <v>Kolkata</v>
      </c>
      <c r="W3049" s="38"/>
      <c r="X3049" s="30">
        <v>45939</v>
      </c>
      <c r="Y3049" s="21">
        <f t="shared" si="322"/>
        <v>2</v>
      </c>
      <c r="Z3049" s="21" t="str">
        <f t="shared" si="323"/>
        <v>Tuesday</v>
      </c>
      <c r="AA3049" s="21" t="str">
        <f t="shared" si="324"/>
        <v>Thursday</v>
      </c>
      <c r="AB3049" s="21" t="str">
        <f>VLOOKUP(U3049,'Currency Sheet'!A:C,3,)</f>
        <v>DOLLAR</v>
      </c>
      <c r="AC3049" s="42" t="str">
        <f>VLOOKUP(P3049,'Customer List'!B:D,3,)</f>
        <v>OutStation</v>
      </c>
    </row>
    <row r="3050" spans="1:29" x14ac:dyDescent="0.25">
      <c r="A3050" s="21">
        <v>3048</v>
      </c>
      <c r="B3050" s="21">
        <v>66452</v>
      </c>
      <c r="C3050" s="30">
        <v>45922</v>
      </c>
      <c r="D3050" s="30">
        <v>45929</v>
      </c>
      <c r="E3050" s="47">
        <v>579</v>
      </c>
      <c r="F3050" s="47">
        <f t="shared" si="319"/>
        <v>50952</v>
      </c>
      <c r="G3050" s="48">
        <f t="shared" si="320"/>
        <v>50952</v>
      </c>
      <c r="H3050" s="21" t="s">
        <v>4335</v>
      </c>
      <c r="I3050" s="21" t="s">
        <v>4717</v>
      </c>
      <c r="J3050" s="21">
        <v>1</v>
      </c>
      <c r="K3050" s="21">
        <v>1</v>
      </c>
      <c r="L3050" s="21">
        <f t="shared" si="321"/>
        <v>0</v>
      </c>
      <c r="M3050" s="21" t="s">
        <v>4903</v>
      </c>
      <c r="N3050" s="30">
        <v>45938</v>
      </c>
      <c r="O3050" s="48">
        <v>70927.5</v>
      </c>
      <c r="P3050" s="21" t="s">
        <v>4336</v>
      </c>
      <c r="Q3050" s="21">
        <v>58156648572</v>
      </c>
      <c r="R3050" s="21" t="s">
        <v>40</v>
      </c>
      <c r="S3050" s="3">
        <v>-20</v>
      </c>
      <c r="T3050" s="37"/>
      <c r="U3050" s="21" t="s">
        <v>2372</v>
      </c>
      <c r="V3050" s="21" t="str">
        <f>VLOOKUP(P3050,'Customer List'!B:C,2,)</f>
        <v xml:space="preserve"> BANGLORE</v>
      </c>
      <c r="W3050" s="38"/>
      <c r="X3050" s="30">
        <v>45939</v>
      </c>
      <c r="Y3050" s="21">
        <f t="shared" si="322"/>
        <v>1</v>
      </c>
      <c r="Z3050" s="21" t="str">
        <f t="shared" si="323"/>
        <v>Wednesday</v>
      </c>
      <c r="AA3050" s="21" t="str">
        <f t="shared" si="324"/>
        <v>Thursday</v>
      </c>
      <c r="AB3050" s="21" t="str">
        <f>VLOOKUP(U3050,'Currency Sheet'!A:C,3,)</f>
        <v>DOLLAR</v>
      </c>
      <c r="AC3050" s="42" t="str">
        <f>VLOOKUP(P3050,'Customer List'!B:D,3,)</f>
        <v>OutStation</v>
      </c>
    </row>
    <row r="3051" spans="1:29" x14ac:dyDescent="0.25">
      <c r="A3051" s="21">
        <v>3049</v>
      </c>
      <c r="B3051" s="21" t="s">
        <v>4338</v>
      </c>
      <c r="C3051" s="30">
        <v>45924</v>
      </c>
      <c r="D3051" s="30">
        <v>45929</v>
      </c>
      <c r="E3051" s="47">
        <v>13000</v>
      </c>
      <c r="F3051" s="47">
        <f t="shared" si="319"/>
        <v>13000</v>
      </c>
      <c r="G3051" s="48">
        <f t="shared" si="320"/>
        <v>26000</v>
      </c>
      <c r="H3051" s="21" t="s">
        <v>4339</v>
      </c>
      <c r="I3051" s="21" t="s">
        <v>4341</v>
      </c>
      <c r="J3051" s="21">
        <v>2</v>
      </c>
      <c r="K3051" s="21">
        <v>2</v>
      </c>
      <c r="L3051" s="21">
        <f t="shared" si="321"/>
        <v>0</v>
      </c>
      <c r="M3051" s="21" t="s">
        <v>4962</v>
      </c>
      <c r="N3051" s="30">
        <v>45930</v>
      </c>
      <c r="O3051" s="48">
        <v>40204</v>
      </c>
      <c r="P3051" s="21" t="s">
        <v>30</v>
      </c>
      <c r="Q3051" s="21" t="s">
        <v>2070</v>
      </c>
      <c r="R3051" s="21" t="s">
        <v>637</v>
      </c>
      <c r="S3051" s="3" t="s">
        <v>299</v>
      </c>
      <c r="T3051" s="37"/>
      <c r="U3051" s="21" t="s">
        <v>4340</v>
      </c>
      <c r="V3051" s="21" t="str">
        <f>VLOOKUP(P3051,'Customer List'!B:C,2,)</f>
        <v>Delhi</v>
      </c>
      <c r="W3051" s="38"/>
      <c r="X3051" s="30">
        <f>IF(OR(R3051 = "PRIYANKA MADAM", R3051 = "DEEPAK", R3051 = "PORTER"),N3051,"")</f>
        <v>45930</v>
      </c>
      <c r="Y3051" s="21">
        <f t="shared" si="322"/>
        <v>0</v>
      </c>
      <c r="Z3051" s="21" t="str">
        <f t="shared" si="323"/>
        <v>Tuesday</v>
      </c>
      <c r="AA3051" s="21" t="str">
        <f t="shared" si="324"/>
        <v>Tuesday</v>
      </c>
      <c r="AB3051" s="21" t="str">
        <f>VLOOKUP(U3051,'Currency Sheet'!A:C,3,)</f>
        <v>INR</v>
      </c>
      <c r="AC3051" s="42" t="str">
        <f>VLOOKUP(P3051,'Customer List'!B:D,3,)</f>
        <v>Local</v>
      </c>
    </row>
    <row r="3052" spans="1:29" x14ac:dyDescent="0.25">
      <c r="A3052" s="21">
        <v>3050</v>
      </c>
      <c r="B3052" s="21">
        <v>339467</v>
      </c>
      <c r="C3052" s="30">
        <v>45924</v>
      </c>
      <c r="D3052" s="30">
        <v>45929</v>
      </c>
      <c r="E3052" s="47">
        <v>83.25</v>
      </c>
      <c r="F3052" s="47">
        <f t="shared" si="319"/>
        <v>7326</v>
      </c>
      <c r="G3052" s="48">
        <f t="shared" si="320"/>
        <v>7326</v>
      </c>
      <c r="H3052" s="21" t="s">
        <v>4333</v>
      </c>
      <c r="I3052" s="21" t="s">
        <v>4716</v>
      </c>
      <c r="J3052" s="21">
        <v>1</v>
      </c>
      <c r="K3052" s="21">
        <v>1</v>
      </c>
      <c r="L3052" s="21">
        <f t="shared" si="321"/>
        <v>0</v>
      </c>
      <c r="M3052" s="21" t="s">
        <v>4943</v>
      </c>
      <c r="N3052" s="30">
        <v>45938</v>
      </c>
      <c r="O3052" s="48">
        <v>12904</v>
      </c>
      <c r="P3052" s="21" t="s">
        <v>42</v>
      </c>
      <c r="Q3052" s="21" t="s">
        <v>636</v>
      </c>
      <c r="R3052" s="21" t="s">
        <v>847</v>
      </c>
      <c r="S3052" s="3">
        <v>4</v>
      </c>
      <c r="T3052" s="37"/>
      <c r="U3052" s="21" t="s">
        <v>4334</v>
      </c>
      <c r="V3052" s="21" t="str">
        <f>VLOOKUP(P3052,'Customer List'!B:C,2,)</f>
        <v>Faridabad</v>
      </c>
      <c r="W3052" s="38"/>
      <c r="X3052" s="30">
        <f>IF(OR(R3052 = "PRIYANKA MADAM", R3052 = "DEEPAK", R3052 = "PORTER"),N3052,"")</f>
        <v>45938</v>
      </c>
      <c r="Y3052" s="21">
        <f t="shared" si="322"/>
        <v>0</v>
      </c>
      <c r="Z3052" s="21" t="str">
        <f t="shared" si="323"/>
        <v>Wednesday</v>
      </c>
      <c r="AA3052" s="21" t="str">
        <f t="shared" si="324"/>
        <v>Wednesday</v>
      </c>
      <c r="AB3052" s="21" t="str">
        <f>VLOOKUP(U3052,'Currency Sheet'!A:C,3,)</f>
        <v>DOLLAR</v>
      </c>
      <c r="AC3052" s="42" t="str">
        <f>VLOOKUP(P3052,'Customer List'!B:D,3,)</f>
        <v>Local</v>
      </c>
    </row>
    <row r="3053" spans="1:29" x14ac:dyDescent="0.25">
      <c r="A3053" s="21">
        <v>3051</v>
      </c>
      <c r="B3053" s="21" t="s">
        <v>4419</v>
      </c>
      <c r="C3053" s="30">
        <v>45924</v>
      </c>
      <c r="D3053" s="30">
        <v>45930</v>
      </c>
      <c r="E3053" s="47">
        <v>954</v>
      </c>
      <c r="F3053" s="47">
        <f t="shared" si="319"/>
        <v>83952</v>
      </c>
      <c r="G3053" s="48">
        <f t="shared" si="320"/>
        <v>83952</v>
      </c>
      <c r="H3053" s="21" t="s">
        <v>4421</v>
      </c>
      <c r="I3053" s="21" t="s">
        <v>4422</v>
      </c>
      <c r="J3053" s="21">
        <v>1</v>
      </c>
      <c r="K3053" s="21">
        <v>1</v>
      </c>
      <c r="L3053" s="21">
        <f t="shared" si="321"/>
        <v>0</v>
      </c>
      <c r="M3053" s="21" t="s">
        <v>4932</v>
      </c>
      <c r="N3053" s="30">
        <v>45934</v>
      </c>
      <c r="O3053" s="48">
        <v>175297.5</v>
      </c>
      <c r="P3053" s="21" t="s">
        <v>165</v>
      </c>
      <c r="Q3053" s="21">
        <v>58156475764</v>
      </c>
      <c r="R3053" s="21" t="s">
        <v>40</v>
      </c>
      <c r="S3053" s="3">
        <v>-80</v>
      </c>
      <c r="T3053" s="37"/>
      <c r="U3053" s="21" t="s">
        <v>492</v>
      </c>
      <c r="V3053" s="21" t="str">
        <f>VLOOKUP(P3053,'Customer List'!B:C,2,)</f>
        <v>Lucknow</v>
      </c>
      <c r="W3053" s="38"/>
      <c r="X3053" s="30">
        <v>45936</v>
      </c>
      <c r="Y3053" s="21">
        <f t="shared" si="322"/>
        <v>2</v>
      </c>
      <c r="Z3053" s="21" t="str">
        <f t="shared" si="323"/>
        <v>Saturday</v>
      </c>
      <c r="AA3053" s="21" t="str">
        <f t="shared" si="324"/>
        <v>Monday</v>
      </c>
      <c r="AB3053" s="21" t="str">
        <f>VLOOKUP(U3053,'Currency Sheet'!A:C,3,)</f>
        <v>DOLLAR</v>
      </c>
      <c r="AC3053" s="42" t="str">
        <f>VLOOKUP(P3053,'Customer List'!B:D,3,)</f>
        <v>OutStation</v>
      </c>
    </row>
    <row r="3054" spans="1:29" x14ac:dyDescent="0.25">
      <c r="A3054" s="21">
        <v>3052</v>
      </c>
      <c r="B3054" s="21" t="s">
        <v>4419</v>
      </c>
      <c r="C3054" s="30">
        <v>45924</v>
      </c>
      <c r="D3054" s="30">
        <v>45930</v>
      </c>
      <c r="E3054" s="47">
        <v>411</v>
      </c>
      <c r="F3054" s="47">
        <f t="shared" si="319"/>
        <v>36168</v>
      </c>
      <c r="G3054" s="48">
        <f t="shared" si="320"/>
        <v>36168</v>
      </c>
      <c r="H3054" s="21">
        <v>80580</v>
      </c>
      <c r="I3054" s="21" t="s">
        <v>4423</v>
      </c>
      <c r="J3054" s="21">
        <v>1</v>
      </c>
      <c r="K3054" s="21">
        <v>1</v>
      </c>
      <c r="L3054" s="21">
        <f t="shared" si="321"/>
        <v>0</v>
      </c>
      <c r="M3054" s="21" t="s">
        <v>4932</v>
      </c>
      <c r="N3054" s="30">
        <v>45934</v>
      </c>
      <c r="O3054" s="48">
        <v>75521.25</v>
      </c>
      <c r="P3054" s="21" t="s">
        <v>165</v>
      </c>
      <c r="Q3054" s="21">
        <v>58156475764</v>
      </c>
      <c r="R3054" s="21" t="s">
        <v>40</v>
      </c>
      <c r="S3054" s="3">
        <v>-80</v>
      </c>
      <c r="T3054" s="37"/>
      <c r="U3054" s="21" t="s">
        <v>492</v>
      </c>
      <c r="V3054" s="21" t="str">
        <f>VLOOKUP(P3054,'Customer List'!B:C,2,)</f>
        <v>Lucknow</v>
      </c>
      <c r="W3054" s="38"/>
      <c r="X3054" s="30">
        <v>45936</v>
      </c>
      <c r="Y3054" s="21">
        <f t="shared" si="322"/>
        <v>2</v>
      </c>
      <c r="Z3054" s="21" t="str">
        <f t="shared" si="323"/>
        <v>Saturday</v>
      </c>
      <c r="AA3054" s="21" t="str">
        <f t="shared" si="324"/>
        <v>Monday</v>
      </c>
      <c r="AB3054" s="21" t="str">
        <f>VLOOKUP(U3054,'Currency Sheet'!A:C,3,)</f>
        <v>DOLLAR</v>
      </c>
      <c r="AC3054" s="42" t="str">
        <f>VLOOKUP(P3054,'Customer List'!B:D,3,)</f>
        <v>OutStation</v>
      </c>
    </row>
    <row r="3055" spans="1:29" x14ac:dyDescent="0.25">
      <c r="A3055" s="21">
        <v>3053</v>
      </c>
      <c r="B3055" s="21" t="s">
        <v>4419</v>
      </c>
      <c r="C3055" s="30">
        <v>45924</v>
      </c>
      <c r="D3055" s="30">
        <v>45930</v>
      </c>
      <c r="E3055" s="47">
        <v>99</v>
      </c>
      <c r="F3055" s="47">
        <f t="shared" si="319"/>
        <v>8712</v>
      </c>
      <c r="G3055" s="48">
        <f t="shared" si="320"/>
        <v>8712</v>
      </c>
      <c r="H3055" s="21">
        <v>82511</v>
      </c>
      <c r="I3055" s="21" t="s">
        <v>4424</v>
      </c>
      <c r="J3055" s="21">
        <v>1</v>
      </c>
      <c r="K3055" s="21">
        <v>1</v>
      </c>
      <c r="L3055" s="21">
        <f t="shared" si="321"/>
        <v>0</v>
      </c>
      <c r="M3055" s="21" t="s">
        <v>4873</v>
      </c>
      <c r="N3055" s="30">
        <v>45939</v>
      </c>
      <c r="O3055" s="48">
        <v>20212.5</v>
      </c>
      <c r="P3055" s="21" t="s">
        <v>4420</v>
      </c>
      <c r="Q3055" s="21" t="s">
        <v>636</v>
      </c>
      <c r="R3055" s="21" t="s">
        <v>723</v>
      </c>
      <c r="S3055" s="3">
        <v>-80</v>
      </c>
      <c r="T3055" s="37"/>
      <c r="U3055" s="21" t="s">
        <v>492</v>
      </c>
      <c r="V3055" s="21" t="str">
        <f>VLOOKUP(P3055,'Customer List'!B:C,2,)</f>
        <v>Noida</v>
      </c>
      <c r="W3055" s="38"/>
      <c r="X3055" s="30">
        <f>IF(OR(R3055 = "PRIYANKA MADAM", R3055 = "DEEPAK", R3055 = "PORTER"),N3055,"")</f>
        <v>45939</v>
      </c>
      <c r="Y3055" s="21">
        <f t="shared" si="322"/>
        <v>0</v>
      </c>
      <c r="Z3055" s="21" t="str">
        <f t="shared" si="323"/>
        <v>Thursday</v>
      </c>
      <c r="AA3055" s="21" t="str">
        <f t="shared" si="324"/>
        <v>Thursday</v>
      </c>
      <c r="AB3055" s="21" t="str">
        <f>VLOOKUP(U3055,'Currency Sheet'!A:C,3,)</f>
        <v>DOLLAR</v>
      </c>
      <c r="AC3055" s="42" t="str">
        <f>VLOOKUP(P3055,'Customer List'!B:D,3,)</f>
        <v>Local</v>
      </c>
    </row>
    <row r="3056" spans="1:29" x14ac:dyDescent="0.25">
      <c r="A3056" s="21">
        <v>3054</v>
      </c>
      <c r="B3056" s="21" t="s">
        <v>4682</v>
      </c>
      <c r="C3056" s="30">
        <v>45927</v>
      </c>
      <c r="D3056" s="30">
        <v>45933</v>
      </c>
      <c r="E3056" s="47">
        <v>75.599999999999994</v>
      </c>
      <c r="F3056" s="47">
        <f t="shared" si="319"/>
        <v>6652.7999999999993</v>
      </c>
      <c r="G3056" s="48">
        <f t="shared" si="320"/>
        <v>6652.7999999999993</v>
      </c>
      <c r="H3056" s="21" t="s">
        <v>4673</v>
      </c>
      <c r="I3056" s="21" t="s">
        <v>4686</v>
      </c>
      <c r="J3056" s="21">
        <v>1</v>
      </c>
      <c r="K3056" s="21">
        <v>1</v>
      </c>
      <c r="L3056" s="21">
        <f t="shared" si="321"/>
        <v>0</v>
      </c>
      <c r="M3056" s="21" t="s">
        <v>4918</v>
      </c>
      <c r="N3056" s="30">
        <v>45934</v>
      </c>
      <c r="O3056" s="48">
        <v>11875.5</v>
      </c>
      <c r="P3056" s="21" t="s">
        <v>3712</v>
      </c>
      <c r="Q3056" s="21">
        <v>58156475322</v>
      </c>
      <c r="R3056" s="21" t="s">
        <v>40</v>
      </c>
      <c r="S3056" s="3">
        <v>-20</v>
      </c>
      <c r="T3056" s="37"/>
      <c r="U3056" s="21" t="s">
        <v>4685</v>
      </c>
      <c r="V3056" s="21" t="str">
        <f>VLOOKUP(P3056,'Customer List'!B:C,2,)</f>
        <v>JAIPUR</v>
      </c>
      <c r="W3056" s="38"/>
      <c r="X3056" s="30">
        <v>45937</v>
      </c>
      <c r="Y3056" s="21">
        <f t="shared" si="322"/>
        <v>3</v>
      </c>
      <c r="Z3056" s="21" t="str">
        <f t="shared" si="323"/>
        <v>Saturday</v>
      </c>
      <c r="AA3056" s="21" t="str">
        <f t="shared" si="324"/>
        <v>Tuesday</v>
      </c>
      <c r="AB3056" s="21" t="str">
        <f>VLOOKUP(U3056,'Currency Sheet'!A:C,3,)</f>
        <v>DOLLAR</v>
      </c>
      <c r="AC3056" s="42" t="str">
        <f>VLOOKUP(P3056,'Customer List'!B:D,3,)</f>
        <v>OutStation</v>
      </c>
    </row>
    <row r="3057" spans="1:29" x14ac:dyDescent="0.25">
      <c r="A3057" s="21">
        <v>3055</v>
      </c>
      <c r="B3057" s="21" t="s">
        <v>4682</v>
      </c>
      <c r="C3057" s="30">
        <v>45927</v>
      </c>
      <c r="D3057" s="30">
        <v>45933</v>
      </c>
      <c r="E3057" s="47">
        <v>0</v>
      </c>
      <c r="F3057" s="47">
        <f t="shared" si="319"/>
        <v>0</v>
      </c>
      <c r="G3057" s="48">
        <f t="shared" si="320"/>
        <v>0</v>
      </c>
      <c r="H3057" s="21" t="s">
        <v>4674</v>
      </c>
      <c r="I3057" s="21" t="s">
        <v>4687</v>
      </c>
      <c r="J3057" s="21">
        <v>1</v>
      </c>
      <c r="K3057" s="21">
        <v>1</v>
      </c>
      <c r="L3057" s="21">
        <f t="shared" si="321"/>
        <v>0</v>
      </c>
      <c r="M3057" s="21" t="s">
        <v>5921</v>
      </c>
      <c r="N3057" s="30">
        <v>45979</v>
      </c>
      <c r="O3057" s="48">
        <v>45979</v>
      </c>
      <c r="P3057" s="21" t="s">
        <v>945</v>
      </c>
      <c r="Q3057" s="21">
        <v>58158291461</v>
      </c>
      <c r="R3057" s="21" t="s">
        <v>5912</v>
      </c>
      <c r="S3057" s="3">
        <v>-20</v>
      </c>
      <c r="T3057" s="37"/>
      <c r="U3057" s="21" t="s">
        <v>4685</v>
      </c>
      <c r="V3057" s="21" t="str">
        <f>VLOOKUP(P3057,'Customer List'!B:C,2,)</f>
        <v>Banglore</v>
      </c>
      <c r="W3057" s="38" t="s">
        <v>5517</v>
      </c>
      <c r="X3057" s="30">
        <v>45980</v>
      </c>
      <c r="Y3057" s="21">
        <f t="shared" si="322"/>
        <v>1</v>
      </c>
      <c r="Z3057" s="21" t="str">
        <f t="shared" si="323"/>
        <v>Tuesday</v>
      </c>
      <c r="AA3057" s="21" t="str">
        <f t="shared" si="324"/>
        <v>Wednesday</v>
      </c>
      <c r="AB3057" s="21" t="str">
        <f>VLOOKUP(U3057,'Currency Sheet'!A:C,3,)</f>
        <v>DOLLAR</v>
      </c>
      <c r="AC3057" s="42" t="str">
        <f>VLOOKUP(P3057,'Customer List'!B:D,3,)</f>
        <v>OutStation</v>
      </c>
    </row>
    <row r="3058" spans="1:29" x14ac:dyDescent="0.25">
      <c r="A3058" s="21">
        <v>3056</v>
      </c>
      <c r="B3058" s="21" t="s">
        <v>4682</v>
      </c>
      <c r="C3058" s="30">
        <v>45927</v>
      </c>
      <c r="D3058" s="30">
        <v>45933</v>
      </c>
      <c r="E3058" s="47">
        <v>30</v>
      </c>
      <c r="F3058" s="47">
        <f t="shared" si="319"/>
        <v>2640</v>
      </c>
      <c r="G3058" s="48">
        <f t="shared" si="320"/>
        <v>2640</v>
      </c>
      <c r="H3058" s="21" t="s">
        <v>4675</v>
      </c>
      <c r="I3058" s="21" t="s">
        <v>4688</v>
      </c>
      <c r="J3058" s="21">
        <v>1</v>
      </c>
      <c r="K3058" s="21">
        <v>1</v>
      </c>
      <c r="L3058" s="21">
        <f t="shared" si="321"/>
        <v>0</v>
      </c>
      <c r="M3058" s="21" t="s">
        <v>4918</v>
      </c>
      <c r="N3058" s="30">
        <v>45934</v>
      </c>
      <c r="O3058" s="48">
        <v>4712.5</v>
      </c>
      <c r="P3058" s="21" t="s">
        <v>3712</v>
      </c>
      <c r="Q3058" s="21">
        <v>58156475322</v>
      </c>
      <c r="R3058" s="21" t="s">
        <v>40</v>
      </c>
      <c r="S3058" s="3">
        <v>-20</v>
      </c>
      <c r="T3058" s="37"/>
      <c r="U3058" s="21" t="s">
        <v>4685</v>
      </c>
      <c r="V3058" s="21" t="str">
        <f>VLOOKUP(P3058,'Customer List'!B:C,2,)</f>
        <v>JAIPUR</v>
      </c>
      <c r="W3058" s="38"/>
      <c r="X3058" s="30">
        <v>45937</v>
      </c>
      <c r="Y3058" s="21">
        <f t="shared" si="322"/>
        <v>3</v>
      </c>
      <c r="Z3058" s="21" t="str">
        <f t="shared" si="323"/>
        <v>Saturday</v>
      </c>
      <c r="AA3058" s="21" t="str">
        <f t="shared" si="324"/>
        <v>Tuesday</v>
      </c>
      <c r="AB3058" s="21" t="str">
        <f>VLOOKUP(U3058,'Currency Sheet'!A:C,3,)</f>
        <v>DOLLAR</v>
      </c>
      <c r="AC3058" s="42" t="str">
        <f>VLOOKUP(P3058,'Customer List'!B:D,3,)</f>
        <v>OutStation</v>
      </c>
    </row>
    <row r="3059" spans="1:29" x14ac:dyDescent="0.25">
      <c r="A3059" s="21">
        <v>3057</v>
      </c>
      <c r="B3059" s="21" t="s">
        <v>4682</v>
      </c>
      <c r="C3059" s="30">
        <v>45927</v>
      </c>
      <c r="D3059" s="30">
        <v>45933</v>
      </c>
      <c r="E3059" s="47">
        <v>58.8</v>
      </c>
      <c r="F3059" s="47">
        <f t="shared" si="319"/>
        <v>5174.3999999999996</v>
      </c>
      <c r="G3059" s="48">
        <f t="shared" si="320"/>
        <v>5174.3999999999996</v>
      </c>
      <c r="H3059" s="21" t="s">
        <v>4676</v>
      </c>
      <c r="I3059" s="21" t="s">
        <v>4689</v>
      </c>
      <c r="J3059" s="21">
        <v>1</v>
      </c>
      <c r="K3059" s="21">
        <v>1</v>
      </c>
      <c r="L3059" s="21">
        <f t="shared" si="321"/>
        <v>0</v>
      </c>
      <c r="M3059" s="21" t="s">
        <v>4918</v>
      </c>
      <c r="N3059" s="30">
        <v>45934</v>
      </c>
      <c r="O3059" s="48">
        <v>9236.5</v>
      </c>
      <c r="P3059" s="21" t="s">
        <v>3712</v>
      </c>
      <c r="Q3059" s="21">
        <v>58156475322</v>
      </c>
      <c r="R3059" s="21" t="s">
        <v>40</v>
      </c>
      <c r="S3059" s="3">
        <v>-20</v>
      </c>
      <c r="T3059" s="37"/>
      <c r="U3059" s="21" t="s">
        <v>4685</v>
      </c>
      <c r="V3059" s="21" t="str">
        <f>VLOOKUP(P3059,'Customer List'!B:C,2,)</f>
        <v>JAIPUR</v>
      </c>
      <c r="W3059" s="38"/>
      <c r="X3059" s="30">
        <v>45937</v>
      </c>
      <c r="Y3059" s="21">
        <f t="shared" si="322"/>
        <v>3</v>
      </c>
      <c r="Z3059" s="21" t="str">
        <f t="shared" si="323"/>
        <v>Saturday</v>
      </c>
      <c r="AA3059" s="21" t="str">
        <f t="shared" si="324"/>
        <v>Tuesday</v>
      </c>
      <c r="AB3059" s="21" t="str">
        <f>VLOOKUP(U3059,'Currency Sheet'!A:C,3,)</f>
        <v>DOLLAR</v>
      </c>
      <c r="AC3059" s="42" t="str">
        <f>VLOOKUP(P3059,'Customer List'!B:D,3,)</f>
        <v>OutStation</v>
      </c>
    </row>
    <row r="3060" spans="1:29" x14ac:dyDescent="0.25">
      <c r="A3060" s="21">
        <v>3058</v>
      </c>
      <c r="B3060" s="21" t="s">
        <v>4682</v>
      </c>
      <c r="C3060" s="30">
        <v>45927</v>
      </c>
      <c r="D3060" s="30">
        <v>45933</v>
      </c>
      <c r="E3060" s="47">
        <v>93.6</v>
      </c>
      <c r="F3060" s="47">
        <f t="shared" si="319"/>
        <v>8236.7999999999993</v>
      </c>
      <c r="G3060" s="48">
        <f t="shared" si="320"/>
        <v>8236.7999999999993</v>
      </c>
      <c r="H3060" s="21" t="s">
        <v>4677</v>
      </c>
      <c r="I3060" s="21" t="s">
        <v>4690</v>
      </c>
      <c r="J3060" s="21">
        <v>1</v>
      </c>
      <c r="K3060" s="21">
        <v>1</v>
      </c>
      <c r="L3060" s="21">
        <f t="shared" si="321"/>
        <v>0</v>
      </c>
      <c r="M3060" s="21" t="s">
        <v>4918</v>
      </c>
      <c r="N3060" s="30">
        <v>45934</v>
      </c>
      <c r="O3060" s="48">
        <v>14703</v>
      </c>
      <c r="P3060" s="21" t="s">
        <v>3712</v>
      </c>
      <c r="Q3060" s="21">
        <v>58156475322</v>
      </c>
      <c r="R3060" s="21" t="s">
        <v>40</v>
      </c>
      <c r="S3060" s="3">
        <v>-20</v>
      </c>
      <c r="T3060" s="37"/>
      <c r="U3060" s="21" t="s">
        <v>4685</v>
      </c>
      <c r="V3060" s="21" t="str">
        <f>VLOOKUP(P3060,'Customer List'!B:C,2,)</f>
        <v>JAIPUR</v>
      </c>
      <c r="W3060" s="38"/>
      <c r="X3060" s="30">
        <v>45937</v>
      </c>
      <c r="Y3060" s="21">
        <f t="shared" si="322"/>
        <v>3</v>
      </c>
      <c r="Z3060" s="21" t="str">
        <f t="shared" si="323"/>
        <v>Saturday</v>
      </c>
      <c r="AA3060" s="21" t="str">
        <f t="shared" si="324"/>
        <v>Tuesday</v>
      </c>
      <c r="AB3060" s="21" t="str">
        <f>VLOOKUP(U3060,'Currency Sheet'!A:C,3,)</f>
        <v>DOLLAR</v>
      </c>
      <c r="AC3060" s="42" t="str">
        <f>VLOOKUP(P3060,'Customer List'!B:D,3,)</f>
        <v>OutStation</v>
      </c>
    </row>
    <row r="3061" spans="1:29" x14ac:dyDescent="0.25">
      <c r="A3061" s="21">
        <v>3059</v>
      </c>
      <c r="B3061" s="21" t="s">
        <v>4682</v>
      </c>
      <c r="C3061" s="30">
        <v>45927</v>
      </c>
      <c r="D3061" s="30">
        <v>45933</v>
      </c>
      <c r="E3061" s="47">
        <v>30</v>
      </c>
      <c r="F3061" s="47">
        <f t="shared" si="319"/>
        <v>2640</v>
      </c>
      <c r="G3061" s="48">
        <f t="shared" si="320"/>
        <v>2640</v>
      </c>
      <c r="H3061" s="21" t="s">
        <v>4678</v>
      </c>
      <c r="I3061" s="21" t="s">
        <v>4691</v>
      </c>
      <c r="J3061" s="21">
        <v>1</v>
      </c>
      <c r="K3061" s="21">
        <v>1</v>
      </c>
      <c r="L3061" s="21">
        <f t="shared" si="321"/>
        <v>0</v>
      </c>
      <c r="M3061" s="21" t="s">
        <v>4918</v>
      </c>
      <c r="N3061" s="30">
        <v>45934</v>
      </c>
      <c r="O3061" s="48">
        <v>4712.5</v>
      </c>
      <c r="P3061" s="21" t="s">
        <v>3712</v>
      </c>
      <c r="Q3061" s="21">
        <v>58156475322</v>
      </c>
      <c r="R3061" s="21" t="s">
        <v>40</v>
      </c>
      <c r="S3061" s="3">
        <v>-20</v>
      </c>
      <c r="T3061" s="37"/>
      <c r="U3061" s="21" t="s">
        <v>4685</v>
      </c>
      <c r="V3061" s="21" t="str">
        <f>VLOOKUP(P3061,'Customer List'!B:C,2,)</f>
        <v>JAIPUR</v>
      </c>
      <c r="W3061" s="38"/>
      <c r="X3061" s="30">
        <v>45937</v>
      </c>
      <c r="Y3061" s="21">
        <f t="shared" si="322"/>
        <v>3</v>
      </c>
      <c r="Z3061" s="21" t="str">
        <f t="shared" si="323"/>
        <v>Saturday</v>
      </c>
      <c r="AA3061" s="21" t="str">
        <f t="shared" si="324"/>
        <v>Tuesday</v>
      </c>
      <c r="AB3061" s="21" t="str">
        <f>VLOOKUP(U3061,'Currency Sheet'!A:C,3,)</f>
        <v>DOLLAR</v>
      </c>
      <c r="AC3061" s="42" t="str">
        <f>VLOOKUP(P3061,'Customer List'!B:D,3,)</f>
        <v>OutStation</v>
      </c>
    </row>
    <row r="3062" spans="1:29" x14ac:dyDescent="0.25">
      <c r="A3062" s="21">
        <v>3060</v>
      </c>
      <c r="B3062" s="21" t="s">
        <v>4682</v>
      </c>
      <c r="C3062" s="30">
        <v>45927</v>
      </c>
      <c r="D3062" s="30">
        <v>45933</v>
      </c>
      <c r="E3062" s="47">
        <v>358.8</v>
      </c>
      <c r="F3062" s="47">
        <f t="shared" si="319"/>
        <v>31574.400000000001</v>
      </c>
      <c r="G3062" s="48">
        <f t="shared" si="320"/>
        <v>31574.400000000001</v>
      </c>
      <c r="H3062" s="21" t="s">
        <v>4679</v>
      </c>
      <c r="I3062" s="21" t="s">
        <v>4692</v>
      </c>
      <c r="J3062" s="21">
        <v>1</v>
      </c>
      <c r="K3062" s="21">
        <v>1</v>
      </c>
      <c r="L3062" s="21">
        <f t="shared" si="321"/>
        <v>0</v>
      </c>
      <c r="M3062" s="21" t="s">
        <v>4947</v>
      </c>
      <c r="N3062" s="30">
        <v>45936</v>
      </c>
      <c r="O3062" s="48">
        <v>60119</v>
      </c>
      <c r="P3062" s="21" t="s">
        <v>4683</v>
      </c>
      <c r="Q3062" s="21">
        <v>58156535312</v>
      </c>
      <c r="R3062" s="21" t="s">
        <v>40</v>
      </c>
      <c r="S3062" s="3">
        <v>-20</v>
      </c>
      <c r="T3062" s="37"/>
      <c r="U3062" s="21" t="s">
        <v>4685</v>
      </c>
      <c r="V3062" s="21" t="str">
        <f>VLOOKUP(P3062,'Customer List'!B:C,2,)</f>
        <v>Mumbai</v>
      </c>
      <c r="W3062" s="38"/>
      <c r="X3062" s="30">
        <v>45937</v>
      </c>
      <c r="Y3062" s="21">
        <f t="shared" si="322"/>
        <v>1</v>
      </c>
      <c r="Z3062" s="21" t="str">
        <f t="shared" si="323"/>
        <v>Monday</v>
      </c>
      <c r="AA3062" s="21" t="str">
        <f t="shared" si="324"/>
        <v>Tuesday</v>
      </c>
      <c r="AB3062" s="21" t="str">
        <f>VLOOKUP(U3062,'Currency Sheet'!A:C,3,)</f>
        <v>DOLLAR</v>
      </c>
      <c r="AC3062" s="42" t="str">
        <f>VLOOKUP(P3062,'Customer List'!B:D,3,)</f>
        <v>OutStation</v>
      </c>
    </row>
    <row r="3063" spans="1:29" x14ac:dyDescent="0.25">
      <c r="A3063" s="21">
        <v>3061</v>
      </c>
      <c r="B3063" s="21" t="s">
        <v>4682</v>
      </c>
      <c r="C3063" s="30">
        <v>45927</v>
      </c>
      <c r="D3063" s="30">
        <v>45933</v>
      </c>
      <c r="E3063" s="47">
        <v>18</v>
      </c>
      <c r="F3063" s="47">
        <f t="shared" si="319"/>
        <v>1584</v>
      </c>
      <c r="G3063" s="48">
        <f t="shared" si="320"/>
        <v>1584</v>
      </c>
      <c r="H3063" s="21" t="s">
        <v>4680</v>
      </c>
      <c r="I3063" s="21" t="s">
        <v>4693</v>
      </c>
      <c r="J3063" s="21">
        <v>1</v>
      </c>
      <c r="K3063" s="21">
        <v>1</v>
      </c>
      <c r="L3063" s="21">
        <f t="shared" si="321"/>
        <v>0</v>
      </c>
      <c r="M3063" s="21" t="s">
        <v>4947</v>
      </c>
      <c r="N3063" s="30">
        <v>45936</v>
      </c>
      <c r="O3063" s="48">
        <v>3016</v>
      </c>
      <c r="P3063" s="21" t="s">
        <v>4683</v>
      </c>
      <c r="Q3063" s="21">
        <v>58156535312</v>
      </c>
      <c r="R3063" s="21" t="s">
        <v>40</v>
      </c>
      <c r="S3063" s="3">
        <v>-20</v>
      </c>
      <c r="T3063" s="37"/>
      <c r="U3063" s="21" t="s">
        <v>4685</v>
      </c>
      <c r="V3063" s="21" t="str">
        <f>VLOOKUP(P3063,'Customer List'!B:C,2,)</f>
        <v>Mumbai</v>
      </c>
      <c r="W3063" s="38"/>
      <c r="X3063" s="30">
        <v>45937</v>
      </c>
      <c r="Y3063" s="21">
        <f t="shared" si="322"/>
        <v>1</v>
      </c>
      <c r="Z3063" s="21" t="str">
        <f t="shared" si="323"/>
        <v>Monday</v>
      </c>
      <c r="AA3063" s="21" t="str">
        <f t="shared" si="324"/>
        <v>Tuesday</v>
      </c>
      <c r="AB3063" s="21" t="str">
        <f>VLOOKUP(U3063,'Currency Sheet'!A:C,3,)</f>
        <v>DOLLAR</v>
      </c>
      <c r="AC3063" s="42" t="str">
        <f>VLOOKUP(P3063,'Customer List'!B:D,3,)</f>
        <v>OutStation</v>
      </c>
    </row>
    <row r="3064" spans="1:29" x14ac:dyDescent="0.25">
      <c r="A3064" s="21">
        <v>3062</v>
      </c>
      <c r="B3064" s="21" t="s">
        <v>4682</v>
      </c>
      <c r="C3064" s="30">
        <v>45927</v>
      </c>
      <c r="D3064" s="30">
        <v>45933</v>
      </c>
      <c r="E3064" s="47">
        <v>40.799999999999997</v>
      </c>
      <c r="F3064" s="47">
        <f t="shared" si="319"/>
        <v>3590.3999999999996</v>
      </c>
      <c r="G3064" s="48">
        <f t="shared" si="320"/>
        <v>7180.7999999999993</v>
      </c>
      <c r="H3064" s="21" t="s">
        <v>4681</v>
      </c>
      <c r="I3064" s="21" t="s">
        <v>4694</v>
      </c>
      <c r="J3064" s="21">
        <v>2</v>
      </c>
      <c r="K3064" s="21">
        <v>2</v>
      </c>
      <c r="L3064" s="21">
        <f t="shared" si="321"/>
        <v>0</v>
      </c>
      <c r="M3064" s="21" t="s">
        <v>4881</v>
      </c>
      <c r="N3064" s="30">
        <v>45934</v>
      </c>
      <c r="O3064" s="48">
        <v>6902</v>
      </c>
      <c r="P3064" s="21" t="s">
        <v>4684</v>
      </c>
      <c r="Q3064" s="21">
        <v>58156477724</v>
      </c>
      <c r="R3064" s="21" t="s">
        <v>40</v>
      </c>
      <c r="S3064" s="3">
        <v>-20</v>
      </c>
      <c r="T3064" s="37"/>
      <c r="U3064" s="21" t="s">
        <v>4685</v>
      </c>
      <c r="V3064" s="21" t="str">
        <f>VLOOKUP(P3064,'Customer List'!B:C,2,)</f>
        <v>Mumbai</v>
      </c>
      <c r="W3064" s="39"/>
      <c r="X3064" s="30">
        <v>45936</v>
      </c>
      <c r="Y3064" s="21">
        <f t="shared" si="322"/>
        <v>2</v>
      </c>
      <c r="Z3064" s="21" t="str">
        <f t="shared" si="323"/>
        <v>Saturday</v>
      </c>
      <c r="AA3064" s="21" t="str">
        <f t="shared" si="324"/>
        <v>Monday</v>
      </c>
      <c r="AB3064" s="21" t="str">
        <f>VLOOKUP(U3064,'Currency Sheet'!A:C,3,)</f>
        <v>DOLLAR</v>
      </c>
      <c r="AC3064" s="42" t="str">
        <f>VLOOKUP(P3064,'Customer List'!B:D,3,)</f>
        <v>OutStation</v>
      </c>
    </row>
    <row r="3065" spans="1:29" x14ac:dyDescent="0.25">
      <c r="A3065" s="21">
        <v>3063</v>
      </c>
      <c r="B3065" s="49" t="s">
        <v>4701</v>
      </c>
      <c r="C3065" s="30">
        <v>45929</v>
      </c>
      <c r="D3065" s="30">
        <v>45934</v>
      </c>
      <c r="E3065" s="47">
        <v>6500</v>
      </c>
      <c r="F3065" s="47">
        <f t="shared" si="319"/>
        <v>6500</v>
      </c>
      <c r="G3065" s="48">
        <f t="shared" si="320"/>
        <v>6500</v>
      </c>
      <c r="H3065" s="21" t="s">
        <v>4696</v>
      </c>
      <c r="I3065" s="21" t="s">
        <v>4697</v>
      </c>
      <c r="J3065" s="21">
        <v>1</v>
      </c>
      <c r="K3065" s="21">
        <v>1</v>
      </c>
      <c r="L3065" s="21">
        <f t="shared" si="321"/>
        <v>0</v>
      </c>
      <c r="M3065" s="21" t="s">
        <v>5674</v>
      </c>
      <c r="N3065" s="30">
        <v>45965</v>
      </c>
      <c r="O3065" s="48">
        <v>12492</v>
      </c>
      <c r="P3065" s="21" t="s">
        <v>49</v>
      </c>
      <c r="Q3065" s="21" t="s">
        <v>636</v>
      </c>
      <c r="R3065" s="21" t="s">
        <v>637</v>
      </c>
      <c r="S3065" s="3" t="s">
        <v>299</v>
      </c>
      <c r="T3065" s="37"/>
      <c r="U3065" s="21" t="s">
        <v>2084</v>
      </c>
      <c r="V3065" s="21" t="str">
        <f>VLOOKUP(P3065,'Customer List'!B:C,2,)</f>
        <v>Delhi</v>
      </c>
      <c r="W3065" s="39"/>
      <c r="X3065" s="30">
        <f>IF(OR(R3065 = "PRIYANKA MADAM", R3065 = "DEEPAK", R3065 = "PORTER"),N3065,"")</f>
        <v>45965</v>
      </c>
      <c r="Y3065" s="21">
        <f t="shared" si="322"/>
        <v>0</v>
      </c>
      <c r="Z3065" s="21" t="str">
        <f t="shared" si="323"/>
        <v>Tuesday</v>
      </c>
      <c r="AA3065" s="21" t="str">
        <f t="shared" si="324"/>
        <v>Tuesday</v>
      </c>
      <c r="AB3065" s="21" t="str">
        <f>VLOOKUP(U3065,'Currency Sheet'!A:C,3,)</f>
        <v>INR</v>
      </c>
      <c r="AC3065" s="42" t="str">
        <f>VLOOKUP(P3065,'Customer List'!B:D,3,)</f>
        <v>Local</v>
      </c>
    </row>
    <row r="3066" spans="1:29" x14ac:dyDescent="0.25">
      <c r="A3066" s="21">
        <v>3064</v>
      </c>
      <c r="B3066" s="49" t="s">
        <v>4701</v>
      </c>
      <c r="C3066" s="30">
        <v>45929</v>
      </c>
      <c r="D3066" s="30">
        <v>45934</v>
      </c>
      <c r="E3066" s="47">
        <v>16000</v>
      </c>
      <c r="F3066" s="47">
        <f t="shared" si="319"/>
        <v>16000</v>
      </c>
      <c r="G3066" s="48">
        <f t="shared" si="320"/>
        <v>16000</v>
      </c>
      <c r="H3066" s="21" t="s">
        <v>2631</v>
      </c>
      <c r="I3066" s="21" t="s">
        <v>4698</v>
      </c>
      <c r="J3066" s="21">
        <v>1</v>
      </c>
      <c r="K3066" s="21">
        <v>1</v>
      </c>
      <c r="L3066" s="21">
        <f t="shared" si="321"/>
        <v>0</v>
      </c>
      <c r="M3066" s="21" t="s">
        <v>4963</v>
      </c>
      <c r="N3066" s="30">
        <v>45939</v>
      </c>
      <c r="O3066" s="48">
        <v>18200</v>
      </c>
      <c r="P3066" s="21" t="s">
        <v>2634</v>
      </c>
      <c r="Q3066" s="21" t="s">
        <v>2070</v>
      </c>
      <c r="R3066" s="21" t="s">
        <v>637</v>
      </c>
      <c r="S3066" s="3" t="s">
        <v>299</v>
      </c>
      <c r="T3066" s="37"/>
      <c r="U3066" s="21" t="s">
        <v>4340</v>
      </c>
      <c r="V3066" s="21" t="e">
        <f>VLOOKUP(P3066,'Customer List'!B:C,2,)</f>
        <v>#N/A</v>
      </c>
      <c r="W3066" s="39"/>
      <c r="X3066" s="30">
        <f>IF(OR(R3066 = "PRIYANKA MADAM", R3066 = "DEEPAK", R3066 = "PORTER"),N3066,"")</f>
        <v>45939</v>
      </c>
      <c r="Y3066" s="21">
        <f t="shared" si="322"/>
        <v>0</v>
      </c>
      <c r="Z3066" s="21" t="str">
        <f t="shared" si="323"/>
        <v>Thursday</v>
      </c>
      <c r="AA3066" s="21" t="str">
        <f t="shared" si="324"/>
        <v>Thursday</v>
      </c>
      <c r="AB3066" s="21" t="str">
        <f>VLOOKUP(U3066,'Currency Sheet'!A:C,3,)</f>
        <v>INR</v>
      </c>
      <c r="AC3066" s="42" t="e">
        <f>VLOOKUP(P3066,'Customer List'!B:D,3,)</f>
        <v>#N/A</v>
      </c>
    </row>
    <row r="3067" spans="1:29" x14ac:dyDescent="0.25">
      <c r="A3067" s="21">
        <v>3065</v>
      </c>
      <c r="B3067" s="49" t="s">
        <v>4701</v>
      </c>
      <c r="C3067" s="30">
        <v>45929</v>
      </c>
      <c r="D3067" s="30">
        <v>45934</v>
      </c>
      <c r="E3067" s="47">
        <v>6500</v>
      </c>
      <c r="F3067" s="47">
        <f t="shared" si="319"/>
        <v>6500</v>
      </c>
      <c r="G3067" s="48">
        <f t="shared" si="320"/>
        <v>6500</v>
      </c>
      <c r="H3067" s="21" t="s">
        <v>4699</v>
      </c>
      <c r="I3067" s="21" t="s">
        <v>4700</v>
      </c>
      <c r="J3067" s="21">
        <v>1</v>
      </c>
      <c r="K3067" s="21">
        <v>1</v>
      </c>
      <c r="L3067" s="21">
        <f t="shared" si="321"/>
        <v>0</v>
      </c>
      <c r="M3067" s="21" t="s">
        <v>5674</v>
      </c>
      <c r="N3067" s="30">
        <v>45965</v>
      </c>
      <c r="O3067" s="48">
        <v>12492</v>
      </c>
      <c r="P3067" s="21" t="s">
        <v>49</v>
      </c>
      <c r="Q3067" s="21" t="s">
        <v>636</v>
      </c>
      <c r="R3067" s="21" t="s">
        <v>637</v>
      </c>
      <c r="S3067" s="3" t="s">
        <v>299</v>
      </c>
      <c r="T3067" s="37"/>
      <c r="U3067" s="21" t="s">
        <v>2084</v>
      </c>
      <c r="V3067" s="21" t="str">
        <f>VLOOKUP(P3067,'Customer List'!B:C,2,)</f>
        <v>Delhi</v>
      </c>
      <c r="W3067" s="39"/>
      <c r="X3067" s="30">
        <f>IF(OR(R3067 = "PRIYANKA MADAM", R3067 = "DEEPAK", R3067 = "PORTER"),N3067,"")</f>
        <v>45965</v>
      </c>
      <c r="Y3067" s="21">
        <f t="shared" si="322"/>
        <v>0</v>
      </c>
      <c r="Z3067" s="21" t="str">
        <f t="shared" si="323"/>
        <v>Tuesday</v>
      </c>
      <c r="AA3067" s="21" t="str">
        <f t="shared" si="324"/>
        <v>Tuesday</v>
      </c>
      <c r="AB3067" s="21" t="str">
        <f>VLOOKUP(U3067,'Currency Sheet'!A:C,3,)</f>
        <v>INR</v>
      </c>
      <c r="AC3067" s="42" t="str">
        <f>VLOOKUP(P3067,'Customer List'!B:D,3,)</f>
        <v>Local</v>
      </c>
    </row>
    <row r="3068" spans="1:29" x14ac:dyDescent="0.25">
      <c r="A3068" s="21">
        <v>3066</v>
      </c>
      <c r="B3068" s="21" t="s">
        <v>4720</v>
      </c>
      <c r="C3068" s="30">
        <v>45926</v>
      </c>
      <c r="D3068" s="30">
        <v>45936</v>
      </c>
      <c r="E3068" s="47">
        <v>321.75</v>
      </c>
      <c r="F3068" s="47">
        <f t="shared" si="319"/>
        <v>28314</v>
      </c>
      <c r="G3068" s="48">
        <f t="shared" si="320"/>
        <v>56628</v>
      </c>
      <c r="H3068" s="21">
        <v>301344</v>
      </c>
      <c r="I3068" s="21" t="s">
        <v>4557</v>
      </c>
      <c r="J3068" s="21">
        <v>2</v>
      </c>
      <c r="K3068" s="21">
        <v>2</v>
      </c>
      <c r="L3068" s="21">
        <f t="shared" si="321"/>
        <v>0</v>
      </c>
      <c r="M3068" s="21" t="s">
        <v>4922</v>
      </c>
      <c r="N3068" s="30">
        <v>45937</v>
      </c>
      <c r="O3068" s="48">
        <v>86444</v>
      </c>
      <c r="P3068" s="21" t="s">
        <v>183</v>
      </c>
      <c r="Q3068" s="21">
        <v>58156566646</v>
      </c>
      <c r="R3068" s="21" t="s">
        <v>40</v>
      </c>
      <c r="S3068" s="3">
        <v>4</v>
      </c>
      <c r="T3068" s="37"/>
      <c r="U3068" s="21" t="s">
        <v>18</v>
      </c>
      <c r="V3068" s="21" t="str">
        <f>VLOOKUP(P3068,'Customer List'!B:C,2,)</f>
        <v>Mumbai</v>
      </c>
      <c r="W3068" s="38"/>
      <c r="X3068" s="30">
        <v>45938</v>
      </c>
      <c r="Y3068" s="21">
        <f t="shared" si="322"/>
        <v>1</v>
      </c>
      <c r="Z3068" s="21" t="str">
        <f t="shared" si="323"/>
        <v>Tuesday</v>
      </c>
      <c r="AA3068" s="21" t="str">
        <f t="shared" si="324"/>
        <v>Wednesday</v>
      </c>
      <c r="AB3068" s="21" t="str">
        <f>VLOOKUP(U3068,'Currency Sheet'!A:C,3,)</f>
        <v>DOLLAR</v>
      </c>
      <c r="AC3068" s="42" t="str">
        <f>VLOOKUP(P3068,'Customer List'!B:D,3,)</f>
        <v>OutStation</v>
      </c>
    </row>
    <row r="3069" spans="1:29" x14ac:dyDescent="0.25">
      <c r="A3069" s="21">
        <v>3067</v>
      </c>
      <c r="B3069" s="21" t="s">
        <v>4720</v>
      </c>
      <c r="C3069" s="30">
        <v>45926</v>
      </c>
      <c r="D3069" s="30">
        <v>45936</v>
      </c>
      <c r="E3069" s="47">
        <v>154.69999999999999</v>
      </c>
      <c r="F3069" s="47">
        <f t="shared" si="319"/>
        <v>13613.599999999999</v>
      </c>
      <c r="G3069" s="48">
        <f t="shared" si="320"/>
        <v>13613.599999999999</v>
      </c>
      <c r="H3069" s="21">
        <v>100209</v>
      </c>
      <c r="I3069" s="21" t="s">
        <v>4517</v>
      </c>
      <c r="J3069" s="21">
        <v>1</v>
      </c>
      <c r="K3069" s="21">
        <v>1</v>
      </c>
      <c r="L3069" s="21">
        <f t="shared" si="321"/>
        <v>0</v>
      </c>
      <c r="M3069" s="21" t="s">
        <v>5022</v>
      </c>
      <c r="N3069" s="30">
        <v>45937</v>
      </c>
      <c r="O3069" s="48">
        <v>18895</v>
      </c>
      <c r="P3069" s="21" t="s">
        <v>617</v>
      </c>
      <c r="Q3069" s="21">
        <v>58156578664</v>
      </c>
      <c r="R3069" s="21" t="s">
        <v>40</v>
      </c>
      <c r="S3069" s="3">
        <v>4</v>
      </c>
      <c r="T3069" s="37"/>
      <c r="U3069" s="21" t="s">
        <v>18</v>
      </c>
      <c r="V3069" s="21" t="str">
        <f>VLOOKUP(P3069,'Customer List'!B:C,2,)</f>
        <v>Bhuvneshwar</v>
      </c>
      <c r="W3069" s="38"/>
      <c r="X3069" s="30">
        <v>45941</v>
      </c>
      <c r="Y3069" s="21">
        <f t="shared" si="322"/>
        <v>4</v>
      </c>
      <c r="Z3069" s="21" t="str">
        <f t="shared" si="323"/>
        <v>Tuesday</v>
      </c>
      <c r="AA3069" s="21" t="str">
        <f t="shared" si="324"/>
        <v>Saturday</v>
      </c>
      <c r="AB3069" s="21" t="str">
        <f>VLOOKUP(U3069,'Currency Sheet'!A:C,3,)</f>
        <v>DOLLAR</v>
      </c>
      <c r="AC3069" s="42" t="str">
        <f>VLOOKUP(P3069,'Customer List'!B:D,3,)</f>
        <v>OutStation</v>
      </c>
    </row>
    <row r="3070" spans="1:29" x14ac:dyDescent="0.25">
      <c r="A3070" s="21">
        <v>3068</v>
      </c>
      <c r="B3070" s="21" t="s">
        <v>4720</v>
      </c>
      <c r="C3070" s="30">
        <v>45926</v>
      </c>
      <c r="D3070" s="30">
        <v>45936</v>
      </c>
      <c r="E3070" s="47">
        <v>73.5</v>
      </c>
      <c r="F3070" s="47">
        <f t="shared" si="319"/>
        <v>6468</v>
      </c>
      <c r="G3070" s="48">
        <f t="shared" si="320"/>
        <v>6468</v>
      </c>
      <c r="H3070" s="21">
        <v>100219</v>
      </c>
      <c r="I3070" s="21" t="s">
        <v>4229</v>
      </c>
      <c r="J3070" s="21">
        <v>1</v>
      </c>
      <c r="K3070" s="21">
        <v>1</v>
      </c>
      <c r="L3070" s="21">
        <f t="shared" si="321"/>
        <v>0</v>
      </c>
      <c r="M3070" s="21" t="s">
        <v>5022</v>
      </c>
      <c r="N3070" s="30">
        <v>45937</v>
      </c>
      <c r="O3070" s="48">
        <v>8977.5</v>
      </c>
      <c r="P3070" s="21" t="s">
        <v>617</v>
      </c>
      <c r="Q3070" s="21">
        <v>58156578664</v>
      </c>
      <c r="R3070" s="21" t="s">
        <v>40</v>
      </c>
      <c r="S3070" s="3">
        <v>4</v>
      </c>
      <c r="T3070" s="37"/>
      <c r="U3070" s="21" t="s">
        <v>18</v>
      </c>
      <c r="V3070" s="21" t="str">
        <f>VLOOKUP(P3070,'Customer List'!B:C,2,)</f>
        <v>Bhuvneshwar</v>
      </c>
      <c r="W3070" s="38"/>
      <c r="X3070" s="30">
        <v>45941</v>
      </c>
      <c r="Y3070" s="21">
        <f t="shared" si="322"/>
        <v>4</v>
      </c>
      <c r="Z3070" s="21" t="str">
        <f t="shared" si="323"/>
        <v>Tuesday</v>
      </c>
      <c r="AA3070" s="21" t="str">
        <f t="shared" si="324"/>
        <v>Saturday</v>
      </c>
      <c r="AB3070" s="21" t="str">
        <f>VLOOKUP(U3070,'Currency Sheet'!A:C,3,)</f>
        <v>DOLLAR</v>
      </c>
      <c r="AC3070" s="42" t="str">
        <f>VLOOKUP(P3070,'Customer List'!B:D,3,)</f>
        <v>OutStation</v>
      </c>
    </row>
    <row r="3071" spans="1:29" x14ac:dyDescent="0.25">
      <c r="A3071" s="21">
        <v>3069</v>
      </c>
      <c r="B3071" s="21" t="s">
        <v>4720</v>
      </c>
      <c r="C3071" s="30">
        <v>45926</v>
      </c>
      <c r="D3071" s="30">
        <v>45936</v>
      </c>
      <c r="E3071" s="47">
        <v>57.4</v>
      </c>
      <c r="F3071" s="47">
        <f t="shared" si="319"/>
        <v>5051.2</v>
      </c>
      <c r="G3071" s="48">
        <f t="shared" si="320"/>
        <v>5051.2</v>
      </c>
      <c r="H3071" s="21">
        <v>100327</v>
      </c>
      <c r="I3071" s="21" t="s">
        <v>4518</v>
      </c>
      <c r="J3071" s="21">
        <v>1</v>
      </c>
      <c r="K3071" s="21">
        <v>1</v>
      </c>
      <c r="L3071" s="21">
        <f t="shared" si="321"/>
        <v>0</v>
      </c>
      <c r="M3071" s="21" t="s">
        <v>4863</v>
      </c>
      <c r="N3071" s="30">
        <v>45937</v>
      </c>
      <c r="O3071" s="48">
        <v>9532</v>
      </c>
      <c r="P3071" s="21" t="s">
        <v>4655</v>
      </c>
      <c r="Q3071" s="21">
        <v>58156568330</v>
      </c>
      <c r="R3071" s="21" t="s">
        <v>40</v>
      </c>
      <c r="S3071" s="3">
        <v>4</v>
      </c>
      <c r="T3071" s="37"/>
      <c r="U3071" s="21" t="s">
        <v>18</v>
      </c>
      <c r="V3071" s="21" t="str">
        <f>VLOOKUP(P3071,'Customer List'!B:C,2,)</f>
        <v>Hyderabad</v>
      </c>
      <c r="W3071" s="38"/>
      <c r="X3071" s="30">
        <v>45939</v>
      </c>
      <c r="Y3071" s="21">
        <f t="shared" si="322"/>
        <v>2</v>
      </c>
      <c r="Z3071" s="21" t="str">
        <f t="shared" si="323"/>
        <v>Tuesday</v>
      </c>
      <c r="AA3071" s="21" t="str">
        <f t="shared" si="324"/>
        <v>Thursday</v>
      </c>
      <c r="AB3071" s="21" t="str">
        <f>VLOOKUP(U3071,'Currency Sheet'!A:C,3,)</f>
        <v>DOLLAR</v>
      </c>
      <c r="AC3071" s="42" t="str">
        <f>VLOOKUP(P3071,'Customer List'!B:D,3,)</f>
        <v>OutStation</v>
      </c>
    </row>
    <row r="3072" spans="1:29" x14ac:dyDescent="0.25">
      <c r="A3072" s="21">
        <v>3070</v>
      </c>
      <c r="B3072" s="21" t="s">
        <v>4720</v>
      </c>
      <c r="C3072" s="30">
        <v>45926</v>
      </c>
      <c r="D3072" s="30">
        <v>45936</v>
      </c>
      <c r="E3072" s="47">
        <v>224</v>
      </c>
      <c r="F3072" s="47">
        <f t="shared" si="319"/>
        <v>19712</v>
      </c>
      <c r="G3072" s="48">
        <f t="shared" si="320"/>
        <v>19712</v>
      </c>
      <c r="H3072" s="21">
        <v>100496</v>
      </c>
      <c r="I3072" s="21" t="s">
        <v>4519</v>
      </c>
      <c r="J3072" s="21">
        <v>1</v>
      </c>
      <c r="K3072" s="21">
        <v>1</v>
      </c>
      <c r="L3072" s="21">
        <f t="shared" si="321"/>
        <v>0</v>
      </c>
      <c r="M3072" s="21" t="s">
        <v>4911</v>
      </c>
      <c r="N3072" s="30">
        <v>45937</v>
      </c>
      <c r="O3072" s="48">
        <v>29760</v>
      </c>
      <c r="P3072" s="21" t="s">
        <v>172</v>
      </c>
      <c r="Q3072" s="21">
        <v>58156571163</v>
      </c>
      <c r="R3072" s="21" t="s">
        <v>40</v>
      </c>
      <c r="S3072" s="3">
        <v>4</v>
      </c>
      <c r="T3072" s="37"/>
      <c r="U3072" s="21" t="s">
        <v>18</v>
      </c>
      <c r="V3072" s="21" t="str">
        <f>VLOOKUP(P3072,'Customer List'!B:C,2,)</f>
        <v>Kolkata</v>
      </c>
      <c r="W3072" s="38"/>
      <c r="X3072" s="30">
        <v>45939</v>
      </c>
      <c r="Y3072" s="21">
        <f t="shared" si="322"/>
        <v>2</v>
      </c>
      <c r="Z3072" s="21" t="str">
        <f t="shared" si="323"/>
        <v>Tuesday</v>
      </c>
      <c r="AA3072" s="21" t="str">
        <f t="shared" si="324"/>
        <v>Thursday</v>
      </c>
      <c r="AB3072" s="21" t="str">
        <f>VLOOKUP(U3072,'Currency Sheet'!A:C,3,)</f>
        <v>DOLLAR</v>
      </c>
      <c r="AC3072" s="42" t="str">
        <f>VLOOKUP(P3072,'Customer List'!B:D,3,)</f>
        <v>OutStation</v>
      </c>
    </row>
    <row r="3073" spans="1:29" x14ac:dyDescent="0.25">
      <c r="A3073" s="21">
        <v>3071</v>
      </c>
      <c r="B3073" s="21" t="s">
        <v>4720</v>
      </c>
      <c r="C3073" s="30">
        <v>45926</v>
      </c>
      <c r="D3073" s="30">
        <v>45936</v>
      </c>
      <c r="E3073" s="47">
        <v>138.6</v>
      </c>
      <c r="F3073" s="47">
        <f t="shared" si="319"/>
        <v>12196.8</v>
      </c>
      <c r="G3073" s="48">
        <f t="shared" si="320"/>
        <v>12196.8</v>
      </c>
      <c r="H3073" s="21">
        <v>100526</v>
      </c>
      <c r="I3073" s="21" t="s">
        <v>4520</v>
      </c>
      <c r="J3073" s="21">
        <v>1</v>
      </c>
      <c r="K3073" s="21">
        <v>1</v>
      </c>
      <c r="L3073" s="21">
        <f t="shared" si="321"/>
        <v>0</v>
      </c>
      <c r="M3073" s="21" t="s">
        <v>4911</v>
      </c>
      <c r="N3073" s="30">
        <v>45937</v>
      </c>
      <c r="O3073" s="48">
        <v>18414</v>
      </c>
      <c r="P3073" s="21" t="s">
        <v>172</v>
      </c>
      <c r="Q3073" s="21">
        <v>58156571163</v>
      </c>
      <c r="R3073" s="21" t="s">
        <v>40</v>
      </c>
      <c r="S3073" s="3">
        <v>4</v>
      </c>
      <c r="T3073" s="37"/>
      <c r="U3073" s="21" t="s">
        <v>18</v>
      </c>
      <c r="V3073" s="21" t="str">
        <f>VLOOKUP(P3073,'Customer List'!B:C,2,)</f>
        <v>Kolkata</v>
      </c>
      <c r="W3073" s="38"/>
      <c r="X3073" s="30">
        <v>45939</v>
      </c>
      <c r="Y3073" s="21">
        <f t="shared" si="322"/>
        <v>2</v>
      </c>
      <c r="Z3073" s="21" t="str">
        <f t="shared" si="323"/>
        <v>Tuesday</v>
      </c>
      <c r="AA3073" s="21" t="str">
        <f t="shared" si="324"/>
        <v>Thursday</v>
      </c>
      <c r="AB3073" s="21" t="str">
        <f>VLOOKUP(U3073,'Currency Sheet'!A:C,3,)</f>
        <v>DOLLAR</v>
      </c>
      <c r="AC3073" s="42" t="str">
        <f>VLOOKUP(P3073,'Customer List'!B:D,3,)</f>
        <v>OutStation</v>
      </c>
    </row>
    <row r="3074" spans="1:29" x14ac:dyDescent="0.25">
      <c r="A3074" s="21">
        <v>3072</v>
      </c>
      <c r="B3074" s="21" t="s">
        <v>4720</v>
      </c>
      <c r="C3074" s="30">
        <v>45926</v>
      </c>
      <c r="D3074" s="30">
        <v>45936</v>
      </c>
      <c r="E3074" s="47">
        <v>73.5</v>
      </c>
      <c r="F3074" s="47">
        <f t="shared" si="319"/>
        <v>6468</v>
      </c>
      <c r="G3074" s="48">
        <f t="shared" si="320"/>
        <v>6468</v>
      </c>
      <c r="H3074" s="21">
        <v>101212</v>
      </c>
      <c r="I3074" s="21" t="s">
        <v>3910</v>
      </c>
      <c r="J3074" s="21">
        <v>1</v>
      </c>
      <c r="K3074" s="21">
        <v>1</v>
      </c>
      <c r="L3074" s="21">
        <f t="shared" si="321"/>
        <v>0</v>
      </c>
      <c r="M3074" s="21" t="s">
        <v>4911</v>
      </c>
      <c r="N3074" s="30">
        <v>45937</v>
      </c>
      <c r="O3074" s="48">
        <v>9765</v>
      </c>
      <c r="P3074" s="21" t="s">
        <v>172</v>
      </c>
      <c r="Q3074" s="21">
        <v>58156571163</v>
      </c>
      <c r="R3074" s="21" t="s">
        <v>40</v>
      </c>
      <c r="S3074" s="3">
        <v>4</v>
      </c>
      <c r="T3074" s="37"/>
      <c r="U3074" s="21" t="s">
        <v>18</v>
      </c>
      <c r="V3074" s="21" t="str">
        <f>VLOOKUP(P3074,'Customer List'!B:C,2,)</f>
        <v>Kolkata</v>
      </c>
      <c r="W3074" s="38"/>
      <c r="X3074" s="30">
        <v>45939</v>
      </c>
      <c r="Y3074" s="21">
        <f t="shared" si="322"/>
        <v>2</v>
      </c>
      <c r="Z3074" s="21" t="str">
        <f t="shared" si="323"/>
        <v>Tuesday</v>
      </c>
      <c r="AA3074" s="21" t="str">
        <f t="shared" si="324"/>
        <v>Thursday</v>
      </c>
      <c r="AB3074" s="21" t="str">
        <f>VLOOKUP(U3074,'Currency Sheet'!A:C,3,)</f>
        <v>DOLLAR</v>
      </c>
      <c r="AC3074" s="42" t="str">
        <f>VLOOKUP(P3074,'Customer List'!B:D,3,)</f>
        <v>OutStation</v>
      </c>
    </row>
    <row r="3075" spans="1:29" x14ac:dyDescent="0.25">
      <c r="A3075" s="21">
        <v>3073</v>
      </c>
      <c r="B3075" s="21" t="s">
        <v>4720</v>
      </c>
      <c r="C3075" s="30">
        <v>45926</v>
      </c>
      <c r="D3075" s="30">
        <v>45936</v>
      </c>
      <c r="E3075" s="47">
        <v>201.6</v>
      </c>
      <c r="F3075" s="47">
        <f t="shared" si="319"/>
        <v>17740.8</v>
      </c>
      <c r="G3075" s="48">
        <f t="shared" si="320"/>
        <v>17740.8</v>
      </c>
      <c r="H3075" s="21">
        <v>101230</v>
      </c>
      <c r="I3075" s="21" t="s">
        <v>4521</v>
      </c>
      <c r="J3075" s="21">
        <v>1</v>
      </c>
      <c r="K3075" s="21">
        <v>1</v>
      </c>
      <c r="L3075" s="21">
        <f t="shared" si="321"/>
        <v>0</v>
      </c>
      <c r="M3075" s="21" t="s">
        <v>4854</v>
      </c>
      <c r="N3075" s="30">
        <v>45937</v>
      </c>
      <c r="O3075" s="48">
        <v>24611.040000000001</v>
      </c>
      <c r="P3075" s="21" t="s">
        <v>242</v>
      </c>
      <c r="Q3075" s="21">
        <v>58156569435</v>
      </c>
      <c r="R3075" s="21" t="s">
        <v>40</v>
      </c>
      <c r="S3075" s="3">
        <v>4</v>
      </c>
      <c r="T3075" s="37"/>
      <c r="U3075" s="21" t="s">
        <v>18</v>
      </c>
      <c r="V3075" s="21" t="str">
        <f>VLOOKUP(P3075,'Customer List'!B:C,2,)</f>
        <v>Mumbai</v>
      </c>
      <c r="W3075" s="38"/>
      <c r="X3075" s="30">
        <v>45938</v>
      </c>
      <c r="Y3075" s="21">
        <f t="shared" si="322"/>
        <v>1</v>
      </c>
      <c r="Z3075" s="21" t="str">
        <f t="shared" si="323"/>
        <v>Tuesday</v>
      </c>
      <c r="AA3075" s="21" t="str">
        <f t="shared" si="324"/>
        <v>Wednesday</v>
      </c>
      <c r="AB3075" s="21" t="str">
        <f>VLOOKUP(U3075,'Currency Sheet'!A:C,3,)</f>
        <v>DOLLAR</v>
      </c>
      <c r="AC3075" s="42" t="str">
        <f>VLOOKUP(P3075,'Customer List'!B:D,3,)</f>
        <v>OutStation</v>
      </c>
    </row>
    <row r="3076" spans="1:29" x14ac:dyDescent="0.25">
      <c r="A3076" s="21">
        <v>3074</v>
      </c>
      <c r="B3076" s="21" t="s">
        <v>4720</v>
      </c>
      <c r="C3076" s="30">
        <v>45926</v>
      </c>
      <c r="D3076" s="30">
        <v>45936</v>
      </c>
      <c r="E3076" s="47">
        <v>181.5</v>
      </c>
      <c r="F3076" s="47">
        <f t="shared" ref="F3076:F3139" si="325">IF(AB3076="DOLLAR",E3076*88,E3076)</f>
        <v>15972</v>
      </c>
      <c r="G3076" s="48">
        <f t="shared" ref="G3076:G3139" si="326">F3076*J3076</f>
        <v>15972</v>
      </c>
      <c r="H3076" s="21">
        <v>101251</v>
      </c>
      <c r="I3076" s="21" t="s">
        <v>4522</v>
      </c>
      <c r="J3076" s="21">
        <v>1</v>
      </c>
      <c r="K3076" s="21">
        <v>1</v>
      </c>
      <c r="L3076" s="21">
        <f t="shared" ref="L3076:L3139" si="327">J3076-K3076</f>
        <v>0</v>
      </c>
      <c r="M3076" s="21" t="s">
        <v>5303</v>
      </c>
      <c r="N3076" s="30">
        <v>45955</v>
      </c>
      <c r="O3076" s="48">
        <v>21598.5</v>
      </c>
      <c r="P3076" s="21" t="s">
        <v>1133</v>
      </c>
      <c r="Q3076" s="54">
        <v>58157407534</v>
      </c>
      <c r="R3076" s="21" t="s">
        <v>40</v>
      </c>
      <c r="S3076" s="3">
        <v>4</v>
      </c>
      <c r="T3076" s="37"/>
      <c r="U3076" s="21" t="s">
        <v>18</v>
      </c>
      <c r="V3076" s="21" t="str">
        <f>VLOOKUP(P3076,'Customer List'!B:C,2,)</f>
        <v>Kerala</v>
      </c>
      <c r="W3076" s="38"/>
      <c r="X3076" s="30">
        <v>45957</v>
      </c>
      <c r="Y3076" s="21">
        <f t="shared" ref="Y3076:Y3139" si="328">IF(X3076="", "", X3076-N3076)</f>
        <v>2</v>
      </c>
      <c r="Z3076" s="21" t="str">
        <f t="shared" ref="Z3076:Z3139" si="329">IF(N3076="", "", TEXT(N3076, "dddd"))</f>
        <v>Saturday</v>
      </c>
      <c r="AA3076" s="21" t="str">
        <f t="shared" ref="AA3076:AA3139" si="330">IF(X3076="", "", TEXT(X3076, "dddd"))</f>
        <v>Monday</v>
      </c>
      <c r="AB3076" s="21" t="str">
        <f>VLOOKUP(U3076,'Currency Sheet'!A:C,3,)</f>
        <v>DOLLAR</v>
      </c>
      <c r="AC3076" s="42" t="str">
        <f>VLOOKUP(P3076,'Customer List'!B:D,3,)</f>
        <v>OutStation</v>
      </c>
    </row>
    <row r="3077" spans="1:29" x14ac:dyDescent="0.25">
      <c r="A3077" s="21">
        <v>3075</v>
      </c>
      <c r="B3077" s="21" t="s">
        <v>4720</v>
      </c>
      <c r="C3077" s="30">
        <v>45926</v>
      </c>
      <c r="D3077" s="30">
        <v>45936</v>
      </c>
      <c r="E3077" s="47">
        <v>214.5</v>
      </c>
      <c r="F3077" s="47">
        <f t="shared" si="325"/>
        <v>18876</v>
      </c>
      <c r="G3077" s="48">
        <f t="shared" si="326"/>
        <v>18876</v>
      </c>
      <c r="H3077" s="21">
        <v>101337</v>
      </c>
      <c r="I3077" s="21" t="s">
        <v>4523</v>
      </c>
      <c r="J3077" s="21">
        <v>1</v>
      </c>
      <c r="K3077" s="21">
        <v>1</v>
      </c>
      <c r="L3077" s="21">
        <f t="shared" si="327"/>
        <v>0</v>
      </c>
      <c r="M3077" s="21" t="s">
        <v>4911</v>
      </c>
      <c r="N3077" s="30">
        <v>45937</v>
      </c>
      <c r="O3077" s="48">
        <v>26598</v>
      </c>
      <c r="P3077" s="21" t="s">
        <v>172</v>
      </c>
      <c r="Q3077" s="21">
        <v>58156571163</v>
      </c>
      <c r="R3077" s="21" t="s">
        <v>40</v>
      </c>
      <c r="S3077" s="3">
        <v>4</v>
      </c>
      <c r="T3077" s="37"/>
      <c r="U3077" s="21" t="s">
        <v>18</v>
      </c>
      <c r="V3077" s="21" t="str">
        <f>VLOOKUP(P3077,'Customer List'!B:C,2,)</f>
        <v>Kolkata</v>
      </c>
      <c r="W3077" s="38"/>
      <c r="X3077" s="30">
        <v>45939</v>
      </c>
      <c r="Y3077" s="21">
        <f t="shared" si="328"/>
        <v>2</v>
      </c>
      <c r="Z3077" s="21" t="str">
        <f t="shared" si="329"/>
        <v>Tuesday</v>
      </c>
      <c r="AA3077" s="21" t="str">
        <f t="shared" si="330"/>
        <v>Thursday</v>
      </c>
      <c r="AB3077" s="21" t="str">
        <f>VLOOKUP(U3077,'Currency Sheet'!A:C,3,)</f>
        <v>DOLLAR</v>
      </c>
      <c r="AC3077" s="42" t="str">
        <f>VLOOKUP(P3077,'Customer List'!B:D,3,)</f>
        <v>OutStation</v>
      </c>
    </row>
    <row r="3078" spans="1:29" x14ac:dyDescent="0.25">
      <c r="A3078" s="21">
        <v>3076</v>
      </c>
      <c r="B3078" s="21" t="s">
        <v>4720</v>
      </c>
      <c r="C3078" s="30">
        <v>45926</v>
      </c>
      <c r="D3078" s="30">
        <v>45936</v>
      </c>
      <c r="E3078" s="47">
        <v>107.1</v>
      </c>
      <c r="F3078" s="47">
        <f t="shared" si="325"/>
        <v>9424.7999999999993</v>
      </c>
      <c r="G3078" s="48">
        <f t="shared" si="326"/>
        <v>9424.7999999999993</v>
      </c>
      <c r="H3078" s="21">
        <v>102615</v>
      </c>
      <c r="I3078" s="21" t="s">
        <v>4524</v>
      </c>
      <c r="J3078" s="21">
        <v>1</v>
      </c>
      <c r="K3078" s="21">
        <v>1</v>
      </c>
      <c r="L3078" s="21">
        <f t="shared" si="327"/>
        <v>0</v>
      </c>
      <c r="M3078" s="21" t="s">
        <v>4911</v>
      </c>
      <c r="N3078" s="30">
        <v>45937</v>
      </c>
      <c r="O3078" s="48">
        <v>14229</v>
      </c>
      <c r="P3078" s="21" t="s">
        <v>172</v>
      </c>
      <c r="Q3078" s="21">
        <v>58156571163</v>
      </c>
      <c r="R3078" s="21" t="s">
        <v>40</v>
      </c>
      <c r="S3078" s="3">
        <v>4</v>
      </c>
      <c r="T3078" s="37"/>
      <c r="U3078" s="21" t="s">
        <v>18</v>
      </c>
      <c r="V3078" s="21" t="str">
        <f>VLOOKUP(P3078,'Customer List'!B:C,2,)</f>
        <v>Kolkata</v>
      </c>
      <c r="W3078" s="38"/>
      <c r="X3078" s="30">
        <v>45939</v>
      </c>
      <c r="Y3078" s="21">
        <f t="shared" si="328"/>
        <v>2</v>
      </c>
      <c r="Z3078" s="21" t="str">
        <f t="shared" si="329"/>
        <v>Tuesday</v>
      </c>
      <c r="AA3078" s="21" t="str">
        <f t="shared" si="330"/>
        <v>Thursday</v>
      </c>
      <c r="AB3078" s="21" t="str">
        <f>VLOOKUP(U3078,'Currency Sheet'!A:C,3,)</f>
        <v>DOLLAR</v>
      </c>
      <c r="AC3078" s="42" t="str">
        <f>VLOOKUP(P3078,'Customer List'!B:D,3,)</f>
        <v>OutStation</v>
      </c>
    </row>
    <row r="3079" spans="1:29" x14ac:dyDescent="0.25">
      <c r="A3079" s="21">
        <v>3077</v>
      </c>
      <c r="B3079" s="21" t="s">
        <v>4720</v>
      </c>
      <c r="C3079" s="30">
        <v>45926</v>
      </c>
      <c r="D3079" s="30">
        <v>45936</v>
      </c>
      <c r="E3079" s="47">
        <v>65.8</v>
      </c>
      <c r="F3079" s="47">
        <f t="shared" si="325"/>
        <v>5790.4</v>
      </c>
      <c r="G3079" s="48">
        <f t="shared" si="326"/>
        <v>5790.4</v>
      </c>
      <c r="H3079" s="21">
        <v>103025</v>
      </c>
      <c r="I3079" s="21" t="s">
        <v>4525</v>
      </c>
      <c r="J3079" s="21">
        <v>1</v>
      </c>
      <c r="K3079" s="21">
        <v>1</v>
      </c>
      <c r="L3079" s="21">
        <f t="shared" si="327"/>
        <v>0</v>
      </c>
      <c r="M3079" s="21" t="s">
        <v>4863</v>
      </c>
      <c r="N3079" s="30">
        <v>45937</v>
      </c>
      <c r="O3079" s="48">
        <v>10927</v>
      </c>
      <c r="P3079" s="21" t="s">
        <v>4655</v>
      </c>
      <c r="Q3079" s="21">
        <v>58156568330</v>
      </c>
      <c r="R3079" s="21" t="s">
        <v>40</v>
      </c>
      <c r="S3079" s="3">
        <v>4</v>
      </c>
      <c r="T3079" s="37"/>
      <c r="U3079" s="21" t="s">
        <v>18</v>
      </c>
      <c r="V3079" s="21" t="str">
        <f>VLOOKUP(P3079,'Customer List'!B:C,2,)</f>
        <v>Hyderabad</v>
      </c>
      <c r="W3079" s="38"/>
      <c r="X3079" s="30">
        <v>45939</v>
      </c>
      <c r="Y3079" s="21">
        <f t="shared" si="328"/>
        <v>2</v>
      </c>
      <c r="Z3079" s="21" t="str">
        <f t="shared" si="329"/>
        <v>Tuesday</v>
      </c>
      <c r="AA3079" s="21" t="str">
        <f t="shared" si="330"/>
        <v>Thursday</v>
      </c>
      <c r="AB3079" s="21" t="str">
        <f>VLOOKUP(U3079,'Currency Sheet'!A:C,3,)</f>
        <v>DOLLAR</v>
      </c>
      <c r="AC3079" s="42" t="str">
        <f>VLOOKUP(P3079,'Customer List'!B:D,3,)</f>
        <v>OutStation</v>
      </c>
    </row>
    <row r="3080" spans="1:29" x14ac:dyDescent="0.25">
      <c r="A3080" s="21">
        <v>3078</v>
      </c>
      <c r="B3080" s="21" t="s">
        <v>4720</v>
      </c>
      <c r="C3080" s="30">
        <v>45926</v>
      </c>
      <c r="D3080" s="30">
        <v>45936</v>
      </c>
      <c r="E3080" s="47">
        <v>154.69999999999999</v>
      </c>
      <c r="F3080" s="47">
        <f t="shared" si="325"/>
        <v>13613.599999999999</v>
      </c>
      <c r="G3080" s="48">
        <f t="shared" si="326"/>
        <v>13613.599999999999</v>
      </c>
      <c r="H3080" s="21">
        <v>103132</v>
      </c>
      <c r="I3080" s="21" t="s">
        <v>4526</v>
      </c>
      <c r="J3080" s="21">
        <v>1</v>
      </c>
      <c r="K3080" s="21">
        <v>1</v>
      </c>
      <c r="L3080" s="21">
        <f t="shared" si="327"/>
        <v>0</v>
      </c>
      <c r="M3080" s="21" t="s">
        <v>4911</v>
      </c>
      <c r="N3080" s="30">
        <v>45937</v>
      </c>
      <c r="O3080" s="48">
        <v>20553</v>
      </c>
      <c r="P3080" s="21" t="s">
        <v>172</v>
      </c>
      <c r="Q3080" s="21">
        <v>58156571163</v>
      </c>
      <c r="R3080" s="21" t="s">
        <v>40</v>
      </c>
      <c r="S3080" s="3">
        <v>4</v>
      </c>
      <c r="T3080" s="37"/>
      <c r="U3080" s="21" t="s">
        <v>18</v>
      </c>
      <c r="V3080" s="21" t="str">
        <f>VLOOKUP(P3080,'Customer List'!B:C,2,)</f>
        <v>Kolkata</v>
      </c>
      <c r="W3080" s="38"/>
      <c r="X3080" s="30">
        <v>45939</v>
      </c>
      <c r="Y3080" s="21">
        <f t="shared" si="328"/>
        <v>2</v>
      </c>
      <c r="Z3080" s="21" t="str">
        <f t="shared" si="329"/>
        <v>Tuesday</v>
      </c>
      <c r="AA3080" s="21" t="str">
        <f t="shared" si="330"/>
        <v>Thursday</v>
      </c>
      <c r="AB3080" s="21" t="str">
        <f>VLOOKUP(U3080,'Currency Sheet'!A:C,3,)</f>
        <v>DOLLAR</v>
      </c>
      <c r="AC3080" s="42" t="str">
        <f>VLOOKUP(P3080,'Customer List'!B:D,3,)</f>
        <v>OutStation</v>
      </c>
    </row>
    <row r="3081" spans="1:29" x14ac:dyDescent="0.25">
      <c r="A3081" s="21">
        <v>3079</v>
      </c>
      <c r="B3081" s="21" t="s">
        <v>4720</v>
      </c>
      <c r="C3081" s="30">
        <v>45926</v>
      </c>
      <c r="D3081" s="30">
        <v>45936</v>
      </c>
      <c r="E3081" s="47">
        <v>326.25</v>
      </c>
      <c r="F3081" s="47">
        <f t="shared" si="325"/>
        <v>28710</v>
      </c>
      <c r="G3081" s="48">
        <f t="shared" si="326"/>
        <v>28710</v>
      </c>
      <c r="H3081" s="21">
        <v>103140</v>
      </c>
      <c r="I3081" s="21" t="s">
        <v>4527</v>
      </c>
      <c r="J3081" s="21">
        <v>1</v>
      </c>
      <c r="K3081" s="21">
        <v>1</v>
      </c>
      <c r="L3081" s="21">
        <f t="shared" si="327"/>
        <v>0</v>
      </c>
      <c r="M3081" s="21" t="s">
        <v>4911</v>
      </c>
      <c r="N3081" s="30">
        <v>45937</v>
      </c>
      <c r="O3081" s="48">
        <v>40455</v>
      </c>
      <c r="P3081" s="21" t="s">
        <v>172</v>
      </c>
      <c r="Q3081" s="21">
        <v>58156571163</v>
      </c>
      <c r="R3081" s="21" t="s">
        <v>40</v>
      </c>
      <c r="S3081" s="3">
        <v>4</v>
      </c>
      <c r="T3081" s="37"/>
      <c r="U3081" s="21" t="s">
        <v>18</v>
      </c>
      <c r="V3081" s="21" t="str">
        <f>VLOOKUP(P3081,'Customer List'!B:C,2,)</f>
        <v>Kolkata</v>
      </c>
      <c r="W3081" s="38"/>
      <c r="X3081" s="30">
        <v>45939</v>
      </c>
      <c r="Y3081" s="21">
        <f t="shared" si="328"/>
        <v>2</v>
      </c>
      <c r="Z3081" s="21" t="str">
        <f t="shared" si="329"/>
        <v>Tuesday</v>
      </c>
      <c r="AA3081" s="21" t="str">
        <f t="shared" si="330"/>
        <v>Thursday</v>
      </c>
      <c r="AB3081" s="21" t="str">
        <f>VLOOKUP(U3081,'Currency Sheet'!A:C,3,)</f>
        <v>DOLLAR</v>
      </c>
      <c r="AC3081" s="42" t="str">
        <f>VLOOKUP(P3081,'Customer List'!B:D,3,)</f>
        <v>OutStation</v>
      </c>
    </row>
    <row r="3082" spans="1:29" x14ac:dyDescent="0.25">
      <c r="A3082" s="21">
        <v>3080</v>
      </c>
      <c r="B3082" s="21" t="s">
        <v>4720</v>
      </c>
      <c r="C3082" s="30">
        <v>45926</v>
      </c>
      <c r="D3082" s="30">
        <v>45936</v>
      </c>
      <c r="E3082" s="47">
        <v>231.75</v>
      </c>
      <c r="F3082" s="47">
        <f t="shared" si="325"/>
        <v>20394</v>
      </c>
      <c r="G3082" s="48">
        <f t="shared" si="326"/>
        <v>40788</v>
      </c>
      <c r="H3082" s="21">
        <v>103157</v>
      </c>
      <c r="I3082" s="21" t="s">
        <v>4528</v>
      </c>
      <c r="J3082" s="21">
        <v>2</v>
      </c>
      <c r="K3082" s="21">
        <v>2</v>
      </c>
      <c r="L3082" s="21">
        <f t="shared" si="327"/>
        <v>0</v>
      </c>
      <c r="M3082" s="21" t="s">
        <v>5022</v>
      </c>
      <c r="N3082" s="30">
        <v>45937</v>
      </c>
      <c r="O3082" s="48">
        <v>52839</v>
      </c>
      <c r="P3082" s="21" t="s">
        <v>617</v>
      </c>
      <c r="Q3082" s="21">
        <v>58156578664</v>
      </c>
      <c r="R3082" s="21" t="s">
        <v>40</v>
      </c>
      <c r="S3082" s="3">
        <v>4</v>
      </c>
      <c r="T3082" s="37"/>
      <c r="U3082" s="21" t="s">
        <v>18</v>
      </c>
      <c r="V3082" s="21" t="str">
        <f>VLOOKUP(P3082,'Customer List'!B:C,2,)</f>
        <v>Bhuvneshwar</v>
      </c>
      <c r="W3082" s="38"/>
      <c r="X3082" s="30">
        <v>45941</v>
      </c>
      <c r="Y3082" s="21">
        <f t="shared" si="328"/>
        <v>4</v>
      </c>
      <c r="Z3082" s="21" t="str">
        <f t="shared" si="329"/>
        <v>Tuesday</v>
      </c>
      <c r="AA3082" s="21" t="str">
        <f t="shared" si="330"/>
        <v>Saturday</v>
      </c>
      <c r="AB3082" s="21" t="str">
        <f>VLOOKUP(U3082,'Currency Sheet'!A:C,3,)</f>
        <v>DOLLAR</v>
      </c>
      <c r="AC3082" s="42" t="str">
        <f>VLOOKUP(P3082,'Customer List'!B:D,3,)</f>
        <v>OutStation</v>
      </c>
    </row>
    <row r="3083" spans="1:29" x14ac:dyDescent="0.25">
      <c r="A3083" s="21">
        <v>3081</v>
      </c>
      <c r="B3083" s="21" t="s">
        <v>4720</v>
      </c>
      <c r="C3083" s="30">
        <v>45926</v>
      </c>
      <c r="D3083" s="30">
        <v>45936</v>
      </c>
      <c r="E3083" s="47">
        <v>45.5</v>
      </c>
      <c r="F3083" s="47">
        <f t="shared" si="325"/>
        <v>4004</v>
      </c>
      <c r="G3083" s="48">
        <f t="shared" si="326"/>
        <v>4004</v>
      </c>
      <c r="H3083" s="21">
        <v>104103</v>
      </c>
      <c r="I3083" s="21" t="s">
        <v>4529</v>
      </c>
      <c r="J3083" s="21">
        <v>1</v>
      </c>
      <c r="K3083" s="21">
        <v>1</v>
      </c>
      <c r="L3083" s="21">
        <f t="shared" si="327"/>
        <v>0</v>
      </c>
      <c r="M3083" s="21" t="s">
        <v>4919</v>
      </c>
      <c r="N3083" s="30">
        <v>45937</v>
      </c>
      <c r="O3083" s="48">
        <v>4937.3999999999996</v>
      </c>
      <c r="P3083" s="21" t="s">
        <v>276</v>
      </c>
      <c r="Q3083" s="21">
        <v>58156565795</v>
      </c>
      <c r="R3083" s="21" t="s">
        <v>40</v>
      </c>
      <c r="S3083" s="3">
        <v>4</v>
      </c>
      <c r="T3083" s="37"/>
      <c r="U3083" s="21" t="s">
        <v>18</v>
      </c>
      <c r="V3083" s="21" t="str">
        <f>VLOOKUP(P3083,'Customer List'!B:C,2,)</f>
        <v>Pune</v>
      </c>
      <c r="W3083" s="38"/>
      <c r="X3083" s="30">
        <v>45938</v>
      </c>
      <c r="Y3083" s="21">
        <f t="shared" si="328"/>
        <v>1</v>
      </c>
      <c r="Z3083" s="21" t="str">
        <f t="shared" si="329"/>
        <v>Tuesday</v>
      </c>
      <c r="AA3083" s="21" t="str">
        <f t="shared" si="330"/>
        <v>Wednesday</v>
      </c>
      <c r="AB3083" s="21" t="str">
        <f>VLOOKUP(U3083,'Currency Sheet'!A:C,3,)</f>
        <v>DOLLAR</v>
      </c>
      <c r="AC3083" s="42" t="str">
        <f>VLOOKUP(P3083,'Customer List'!B:D,3,)</f>
        <v>OutStation</v>
      </c>
    </row>
    <row r="3084" spans="1:29" x14ac:dyDescent="0.25">
      <c r="A3084" s="21">
        <v>3082</v>
      </c>
      <c r="B3084" s="21" t="s">
        <v>4720</v>
      </c>
      <c r="C3084" s="30">
        <v>45926</v>
      </c>
      <c r="D3084" s="30">
        <v>45936</v>
      </c>
      <c r="E3084" s="47">
        <v>212.8</v>
      </c>
      <c r="F3084" s="47">
        <f t="shared" si="325"/>
        <v>18726.400000000001</v>
      </c>
      <c r="G3084" s="48">
        <f t="shared" si="326"/>
        <v>18726.400000000001</v>
      </c>
      <c r="H3084" s="21">
        <v>104106</v>
      </c>
      <c r="I3084" s="21" t="s">
        <v>4530</v>
      </c>
      <c r="J3084" s="21">
        <v>1</v>
      </c>
      <c r="K3084" s="21">
        <v>1</v>
      </c>
      <c r="L3084" s="21">
        <f t="shared" si="327"/>
        <v>0</v>
      </c>
      <c r="M3084" s="21" t="s">
        <v>4919</v>
      </c>
      <c r="N3084" s="30">
        <v>45937</v>
      </c>
      <c r="O3084" s="48">
        <v>23091.84</v>
      </c>
      <c r="P3084" s="21" t="s">
        <v>276</v>
      </c>
      <c r="Q3084" s="21">
        <v>58156565795</v>
      </c>
      <c r="R3084" s="21" t="s">
        <v>40</v>
      </c>
      <c r="S3084" s="3">
        <v>4</v>
      </c>
      <c r="T3084" s="37"/>
      <c r="U3084" s="21" t="s">
        <v>18</v>
      </c>
      <c r="V3084" s="21" t="str">
        <f>VLOOKUP(P3084,'Customer List'!B:C,2,)</f>
        <v>Pune</v>
      </c>
      <c r="W3084" s="38"/>
      <c r="X3084" s="30">
        <v>45938</v>
      </c>
      <c r="Y3084" s="21">
        <f t="shared" si="328"/>
        <v>1</v>
      </c>
      <c r="Z3084" s="21" t="str">
        <f t="shared" si="329"/>
        <v>Tuesday</v>
      </c>
      <c r="AA3084" s="21" t="str">
        <f t="shared" si="330"/>
        <v>Wednesday</v>
      </c>
      <c r="AB3084" s="21" t="str">
        <f>VLOOKUP(U3084,'Currency Sheet'!A:C,3,)</f>
        <v>DOLLAR</v>
      </c>
      <c r="AC3084" s="42" t="str">
        <f>VLOOKUP(P3084,'Customer List'!B:D,3,)</f>
        <v>OutStation</v>
      </c>
    </row>
    <row r="3085" spans="1:29" x14ac:dyDescent="0.25">
      <c r="A3085" s="21">
        <v>3083</v>
      </c>
      <c r="B3085" s="21" t="s">
        <v>4720</v>
      </c>
      <c r="C3085" s="30">
        <v>45926</v>
      </c>
      <c r="D3085" s="30">
        <v>45936</v>
      </c>
      <c r="E3085" s="47">
        <v>201.6</v>
      </c>
      <c r="F3085" s="47">
        <f t="shared" si="325"/>
        <v>17740.8</v>
      </c>
      <c r="G3085" s="48">
        <f t="shared" si="326"/>
        <v>17740.8</v>
      </c>
      <c r="H3085" s="21">
        <v>105322</v>
      </c>
      <c r="I3085" s="21" t="s">
        <v>4531</v>
      </c>
      <c r="J3085" s="21">
        <v>1</v>
      </c>
      <c r="K3085" s="21">
        <v>1</v>
      </c>
      <c r="L3085" s="21">
        <f t="shared" si="327"/>
        <v>0</v>
      </c>
      <c r="M3085" s="21" t="s">
        <v>4911</v>
      </c>
      <c r="N3085" s="30">
        <v>45937</v>
      </c>
      <c r="O3085" s="48">
        <v>26784</v>
      </c>
      <c r="P3085" s="21" t="s">
        <v>172</v>
      </c>
      <c r="Q3085" s="21">
        <v>58156571163</v>
      </c>
      <c r="R3085" s="21" t="s">
        <v>40</v>
      </c>
      <c r="S3085" s="3">
        <v>4</v>
      </c>
      <c r="T3085" s="37"/>
      <c r="U3085" s="21" t="s">
        <v>18</v>
      </c>
      <c r="V3085" s="21" t="str">
        <f>VLOOKUP(P3085,'Customer List'!B:C,2,)</f>
        <v>Kolkata</v>
      </c>
      <c r="W3085" s="38"/>
      <c r="X3085" s="30">
        <v>45939</v>
      </c>
      <c r="Y3085" s="21">
        <f t="shared" si="328"/>
        <v>2</v>
      </c>
      <c r="Z3085" s="21" t="str">
        <f t="shared" si="329"/>
        <v>Tuesday</v>
      </c>
      <c r="AA3085" s="21" t="str">
        <f t="shared" si="330"/>
        <v>Thursday</v>
      </c>
      <c r="AB3085" s="21" t="str">
        <f>VLOOKUP(U3085,'Currency Sheet'!A:C,3,)</f>
        <v>DOLLAR</v>
      </c>
      <c r="AC3085" s="42" t="str">
        <f>VLOOKUP(P3085,'Customer List'!B:D,3,)</f>
        <v>OutStation</v>
      </c>
    </row>
    <row r="3086" spans="1:29" x14ac:dyDescent="0.25">
      <c r="A3086" s="21">
        <v>3084</v>
      </c>
      <c r="B3086" s="21" t="s">
        <v>4720</v>
      </c>
      <c r="C3086" s="30">
        <v>45926</v>
      </c>
      <c r="D3086" s="30">
        <v>45936</v>
      </c>
      <c r="E3086" s="47">
        <v>186.9</v>
      </c>
      <c r="F3086" s="47">
        <f t="shared" si="325"/>
        <v>16447.2</v>
      </c>
      <c r="G3086" s="48">
        <f t="shared" si="326"/>
        <v>16447.2</v>
      </c>
      <c r="H3086" s="21">
        <v>106610</v>
      </c>
      <c r="I3086" s="21" t="s">
        <v>4532</v>
      </c>
      <c r="J3086" s="21">
        <v>1</v>
      </c>
      <c r="K3086" s="21">
        <v>1</v>
      </c>
      <c r="L3086" s="21">
        <f t="shared" si="327"/>
        <v>0</v>
      </c>
      <c r="M3086" s="21" t="s">
        <v>4950</v>
      </c>
      <c r="N3086" s="30">
        <v>45938</v>
      </c>
      <c r="O3086" s="48">
        <v>28969.5</v>
      </c>
      <c r="P3086" s="21" t="s">
        <v>1136</v>
      </c>
      <c r="Q3086" s="21" t="s">
        <v>636</v>
      </c>
      <c r="R3086" s="21" t="s">
        <v>723</v>
      </c>
      <c r="S3086" s="3">
        <v>4</v>
      </c>
      <c r="T3086" s="37"/>
      <c r="U3086" s="21" t="s">
        <v>18</v>
      </c>
      <c r="V3086" s="21" t="str">
        <f>VLOOKUP(P3086,'Customer List'!B:C,2,)</f>
        <v>Delhi</v>
      </c>
      <c r="W3086" s="38"/>
      <c r="X3086" s="30">
        <f>IF(OR(R3086 = "PRIYANKA MADAM", R3086 = "DEEPAK", R3086 = "PORTER"),N3086,"")</f>
        <v>45938</v>
      </c>
      <c r="Y3086" s="21">
        <f t="shared" si="328"/>
        <v>0</v>
      </c>
      <c r="Z3086" s="21" t="str">
        <f t="shared" si="329"/>
        <v>Wednesday</v>
      </c>
      <c r="AA3086" s="21" t="str">
        <f t="shared" si="330"/>
        <v>Wednesday</v>
      </c>
      <c r="AB3086" s="21" t="str">
        <f>VLOOKUP(U3086,'Currency Sheet'!A:C,3,)</f>
        <v>DOLLAR</v>
      </c>
      <c r="AC3086" s="42" t="str">
        <f>VLOOKUP(P3086,'Customer List'!B:D,3,)</f>
        <v>Local</v>
      </c>
    </row>
    <row r="3087" spans="1:29" x14ac:dyDescent="0.25">
      <c r="A3087" s="21">
        <v>3085</v>
      </c>
      <c r="B3087" s="21" t="s">
        <v>4720</v>
      </c>
      <c r="C3087" s="30">
        <v>45926</v>
      </c>
      <c r="D3087" s="30">
        <v>45936</v>
      </c>
      <c r="E3087" s="47">
        <v>85.4</v>
      </c>
      <c r="F3087" s="47">
        <f t="shared" si="325"/>
        <v>7515.2000000000007</v>
      </c>
      <c r="G3087" s="48">
        <f t="shared" si="326"/>
        <v>7515.2000000000007</v>
      </c>
      <c r="H3087" s="21">
        <v>108907</v>
      </c>
      <c r="I3087" s="21" t="s">
        <v>4533</v>
      </c>
      <c r="J3087" s="21">
        <v>1</v>
      </c>
      <c r="K3087" s="21">
        <v>1</v>
      </c>
      <c r="L3087" s="21">
        <f t="shared" si="327"/>
        <v>0</v>
      </c>
      <c r="M3087" s="21" t="s">
        <v>4913</v>
      </c>
      <c r="N3087" s="30">
        <v>45937</v>
      </c>
      <c r="O3087" s="48">
        <v>12810</v>
      </c>
      <c r="P3087" s="21" t="s">
        <v>172</v>
      </c>
      <c r="Q3087" s="21">
        <v>58156571163</v>
      </c>
      <c r="R3087" s="21" t="s">
        <v>40</v>
      </c>
      <c r="S3087" s="3">
        <v>4</v>
      </c>
      <c r="T3087" s="37"/>
      <c r="U3087" s="21" t="s">
        <v>18</v>
      </c>
      <c r="V3087" s="21" t="str">
        <f>VLOOKUP(P3087,'Customer List'!B:C,2,)</f>
        <v>Kolkata</v>
      </c>
      <c r="W3087" s="38"/>
      <c r="X3087" s="30">
        <v>45939</v>
      </c>
      <c r="Y3087" s="21">
        <f t="shared" si="328"/>
        <v>2</v>
      </c>
      <c r="Z3087" s="21" t="str">
        <f t="shared" si="329"/>
        <v>Tuesday</v>
      </c>
      <c r="AA3087" s="21" t="str">
        <f t="shared" si="330"/>
        <v>Thursday</v>
      </c>
      <c r="AB3087" s="21" t="str">
        <f>VLOOKUP(U3087,'Currency Sheet'!A:C,3,)</f>
        <v>DOLLAR</v>
      </c>
      <c r="AC3087" s="42" t="str">
        <f>VLOOKUP(P3087,'Customer List'!B:D,3,)</f>
        <v>OutStation</v>
      </c>
    </row>
    <row r="3088" spans="1:29" x14ac:dyDescent="0.25">
      <c r="A3088" s="21">
        <v>3086</v>
      </c>
      <c r="B3088" s="21" t="s">
        <v>4720</v>
      </c>
      <c r="C3088" s="30">
        <v>45926</v>
      </c>
      <c r="D3088" s="30">
        <v>45936</v>
      </c>
      <c r="E3088" s="47">
        <v>51.1</v>
      </c>
      <c r="F3088" s="47">
        <f t="shared" si="325"/>
        <v>4496.8</v>
      </c>
      <c r="G3088" s="48">
        <f t="shared" si="326"/>
        <v>4496.8</v>
      </c>
      <c r="H3088" s="21">
        <v>109207</v>
      </c>
      <c r="I3088" s="21" t="s">
        <v>4534</v>
      </c>
      <c r="J3088" s="21">
        <v>1</v>
      </c>
      <c r="K3088" s="21">
        <v>1</v>
      </c>
      <c r="L3088" s="21">
        <f t="shared" si="327"/>
        <v>0</v>
      </c>
      <c r="M3088" s="21" t="s">
        <v>4911</v>
      </c>
      <c r="N3088" s="30">
        <v>45937</v>
      </c>
      <c r="O3088" s="48">
        <v>6789</v>
      </c>
      <c r="P3088" s="21" t="s">
        <v>172</v>
      </c>
      <c r="Q3088" s="21">
        <v>58156571163</v>
      </c>
      <c r="R3088" s="21" t="s">
        <v>40</v>
      </c>
      <c r="S3088" s="3">
        <v>4</v>
      </c>
      <c r="T3088" s="37"/>
      <c r="U3088" s="21" t="s">
        <v>18</v>
      </c>
      <c r="V3088" s="21" t="str">
        <f>VLOOKUP(P3088,'Customer List'!B:C,2,)</f>
        <v>Kolkata</v>
      </c>
      <c r="W3088" s="38"/>
      <c r="X3088" s="30">
        <v>45939</v>
      </c>
      <c r="Y3088" s="21">
        <f t="shared" si="328"/>
        <v>2</v>
      </c>
      <c r="Z3088" s="21" t="str">
        <f t="shared" si="329"/>
        <v>Tuesday</v>
      </c>
      <c r="AA3088" s="21" t="str">
        <f t="shared" si="330"/>
        <v>Thursday</v>
      </c>
      <c r="AB3088" s="21" t="str">
        <f>VLOOKUP(U3088,'Currency Sheet'!A:C,3,)</f>
        <v>DOLLAR</v>
      </c>
      <c r="AC3088" s="42" t="str">
        <f>VLOOKUP(P3088,'Customer List'!B:D,3,)</f>
        <v>OutStation</v>
      </c>
    </row>
    <row r="3089" spans="1:29" x14ac:dyDescent="0.25">
      <c r="A3089" s="21">
        <v>3087</v>
      </c>
      <c r="B3089" s="21" t="s">
        <v>4720</v>
      </c>
      <c r="C3089" s="30">
        <v>45926</v>
      </c>
      <c r="D3089" s="30">
        <v>45936</v>
      </c>
      <c r="E3089" s="47">
        <v>214.5</v>
      </c>
      <c r="F3089" s="47">
        <f t="shared" si="325"/>
        <v>18876</v>
      </c>
      <c r="G3089" s="48">
        <f t="shared" si="326"/>
        <v>18876</v>
      </c>
      <c r="H3089" s="21">
        <v>115555</v>
      </c>
      <c r="I3089" s="21" t="s">
        <v>4535</v>
      </c>
      <c r="J3089" s="21">
        <v>1</v>
      </c>
      <c r="K3089" s="21">
        <v>1</v>
      </c>
      <c r="L3089" s="21">
        <f t="shared" si="327"/>
        <v>0</v>
      </c>
      <c r="M3089" s="21" t="s">
        <v>5022</v>
      </c>
      <c r="N3089" s="30">
        <v>45937</v>
      </c>
      <c r="O3089" s="48">
        <v>24453</v>
      </c>
      <c r="P3089" s="21" t="s">
        <v>617</v>
      </c>
      <c r="Q3089" s="21">
        <v>58156578664</v>
      </c>
      <c r="R3089" s="21" t="s">
        <v>40</v>
      </c>
      <c r="S3089" s="3">
        <v>4</v>
      </c>
      <c r="T3089" s="37"/>
      <c r="U3089" s="21" t="s">
        <v>18</v>
      </c>
      <c r="V3089" s="21" t="str">
        <f>VLOOKUP(P3089,'Customer List'!B:C,2,)</f>
        <v>Bhuvneshwar</v>
      </c>
      <c r="W3089" s="38"/>
      <c r="X3089" s="30">
        <v>45941</v>
      </c>
      <c r="Y3089" s="21">
        <f t="shared" si="328"/>
        <v>4</v>
      </c>
      <c r="Z3089" s="21" t="str">
        <f t="shared" si="329"/>
        <v>Tuesday</v>
      </c>
      <c r="AA3089" s="21" t="str">
        <f t="shared" si="330"/>
        <v>Saturday</v>
      </c>
      <c r="AB3089" s="21" t="str">
        <f>VLOOKUP(U3089,'Currency Sheet'!A:C,3,)</f>
        <v>DOLLAR</v>
      </c>
      <c r="AC3089" s="42" t="str">
        <f>VLOOKUP(P3089,'Customer List'!B:D,3,)</f>
        <v>OutStation</v>
      </c>
    </row>
    <row r="3090" spans="1:29" x14ac:dyDescent="0.25">
      <c r="A3090" s="21">
        <v>3088</v>
      </c>
      <c r="B3090" s="21" t="s">
        <v>4720</v>
      </c>
      <c r="C3090" s="30">
        <v>45926</v>
      </c>
      <c r="D3090" s="30">
        <v>45936</v>
      </c>
      <c r="E3090" s="47">
        <v>219</v>
      </c>
      <c r="F3090" s="47">
        <f t="shared" si="325"/>
        <v>19272</v>
      </c>
      <c r="G3090" s="48">
        <f t="shared" si="326"/>
        <v>19272</v>
      </c>
      <c r="H3090" s="21">
        <v>117339</v>
      </c>
      <c r="I3090" s="21" t="s">
        <v>4536</v>
      </c>
      <c r="J3090" s="21">
        <v>1</v>
      </c>
      <c r="K3090" s="21">
        <v>1</v>
      </c>
      <c r="L3090" s="21">
        <f t="shared" si="327"/>
        <v>0</v>
      </c>
      <c r="M3090" s="21" t="s">
        <v>5022</v>
      </c>
      <c r="N3090" s="30">
        <v>45937</v>
      </c>
      <c r="O3090" s="48">
        <v>24966</v>
      </c>
      <c r="P3090" s="21" t="s">
        <v>617</v>
      </c>
      <c r="Q3090" s="21">
        <v>58156578664</v>
      </c>
      <c r="R3090" s="21" t="s">
        <v>40</v>
      </c>
      <c r="S3090" s="3">
        <v>4</v>
      </c>
      <c r="T3090" s="37"/>
      <c r="U3090" s="21" t="s">
        <v>18</v>
      </c>
      <c r="V3090" s="21" t="str">
        <f>VLOOKUP(P3090,'Customer List'!B:C,2,)</f>
        <v>Bhuvneshwar</v>
      </c>
      <c r="W3090" s="38"/>
      <c r="X3090" s="30">
        <v>45941</v>
      </c>
      <c r="Y3090" s="21">
        <f t="shared" si="328"/>
        <v>4</v>
      </c>
      <c r="Z3090" s="21" t="str">
        <f t="shared" si="329"/>
        <v>Tuesday</v>
      </c>
      <c r="AA3090" s="21" t="str">
        <f t="shared" si="330"/>
        <v>Saturday</v>
      </c>
      <c r="AB3090" s="21" t="str">
        <f>VLOOKUP(U3090,'Currency Sheet'!A:C,3,)</f>
        <v>DOLLAR</v>
      </c>
      <c r="AC3090" s="42" t="str">
        <f>VLOOKUP(P3090,'Customer List'!B:D,3,)</f>
        <v>OutStation</v>
      </c>
    </row>
    <row r="3091" spans="1:29" x14ac:dyDescent="0.25">
      <c r="A3091" s="21">
        <v>3089</v>
      </c>
      <c r="B3091" s="21" t="s">
        <v>4720</v>
      </c>
      <c r="C3091" s="30">
        <v>45926</v>
      </c>
      <c r="D3091" s="30">
        <v>45936</v>
      </c>
      <c r="E3091" s="47">
        <v>285.60000000000002</v>
      </c>
      <c r="F3091" s="47">
        <f t="shared" si="325"/>
        <v>25132.800000000003</v>
      </c>
      <c r="G3091" s="48">
        <f t="shared" si="326"/>
        <v>25132.800000000003</v>
      </c>
      <c r="H3091" s="21">
        <v>119806</v>
      </c>
      <c r="I3091" s="21" t="s">
        <v>4537</v>
      </c>
      <c r="J3091" s="21">
        <v>1</v>
      </c>
      <c r="K3091" s="21">
        <v>1</v>
      </c>
      <c r="L3091" s="21">
        <f t="shared" si="327"/>
        <v>0</v>
      </c>
      <c r="M3091" s="21" t="s">
        <v>4919</v>
      </c>
      <c r="N3091" s="30">
        <v>45937</v>
      </c>
      <c r="O3091" s="48">
        <v>30991.68</v>
      </c>
      <c r="P3091" s="21" t="s">
        <v>276</v>
      </c>
      <c r="Q3091" s="21">
        <v>58156565795</v>
      </c>
      <c r="R3091" s="21" t="s">
        <v>40</v>
      </c>
      <c r="S3091" s="3">
        <v>4</v>
      </c>
      <c r="T3091" s="37"/>
      <c r="U3091" s="21" t="s">
        <v>18</v>
      </c>
      <c r="V3091" s="21" t="str">
        <f>VLOOKUP(P3091,'Customer List'!B:C,2,)</f>
        <v>Pune</v>
      </c>
      <c r="W3091" s="38"/>
      <c r="X3091" s="30">
        <v>45938</v>
      </c>
      <c r="Y3091" s="21">
        <f t="shared" si="328"/>
        <v>1</v>
      </c>
      <c r="Z3091" s="21" t="str">
        <f t="shared" si="329"/>
        <v>Tuesday</v>
      </c>
      <c r="AA3091" s="21" t="str">
        <f t="shared" si="330"/>
        <v>Wednesday</v>
      </c>
      <c r="AB3091" s="21" t="str">
        <f>VLOOKUP(U3091,'Currency Sheet'!A:C,3,)</f>
        <v>DOLLAR</v>
      </c>
      <c r="AC3091" s="42" t="str">
        <f>VLOOKUP(P3091,'Customer List'!B:D,3,)</f>
        <v>OutStation</v>
      </c>
    </row>
    <row r="3092" spans="1:29" x14ac:dyDescent="0.25">
      <c r="A3092" s="21">
        <v>3090</v>
      </c>
      <c r="B3092" s="21" t="s">
        <v>4720</v>
      </c>
      <c r="C3092" s="30">
        <v>45926</v>
      </c>
      <c r="D3092" s="30">
        <v>45936</v>
      </c>
      <c r="E3092" s="47">
        <v>98.7</v>
      </c>
      <c r="F3092" s="47">
        <f t="shared" si="325"/>
        <v>8685.6</v>
      </c>
      <c r="G3092" s="48">
        <f t="shared" si="326"/>
        <v>8685.6</v>
      </c>
      <c r="H3092" s="21">
        <v>123110</v>
      </c>
      <c r="I3092" s="21" t="s">
        <v>4538</v>
      </c>
      <c r="J3092" s="21">
        <v>1</v>
      </c>
      <c r="K3092" s="21">
        <v>1</v>
      </c>
      <c r="L3092" s="21">
        <f t="shared" si="327"/>
        <v>0</v>
      </c>
      <c r="M3092" s="21" t="s">
        <v>5022</v>
      </c>
      <c r="N3092" s="30">
        <v>45937</v>
      </c>
      <c r="O3092" s="48">
        <v>12055.5</v>
      </c>
      <c r="P3092" s="21" t="s">
        <v>617</v>
      </c>
      <c r="Q3092" s="21">
        <v>58156578664</v>
      </c>
      <c r="R3092" s="21" t="s">
        <v>40</v>
      </c>
      <c r="S3092" s="3">
        <v>4</v>
      </c>
      <c r="T3092" s="37"/>
      <c r="U3092" s="21" t="s">
        <v>18</v>
      </c>
      <c r="V3092" s="21" t="str">
        <f>VLOOKUP(P3092,'Customer List'!B:C,2,)</f>
        <v>Bhuvneshwar</v>
      </c>
      <c r="W3092" s="38"/>
      <c r="X3092" s="30">
        <v>45941</v>
      </c>
      <c r="Y3092" s="21">
        <f t="shared" si="328"/>
        <v>4</v>
      </c>
      <c r="Z3092" s="21" t="str">
        <f t="shared" si="329"/>
        <v>Tuesday</v>
      </c>
      <c r="AA3092" s="21" t="str">
        <f t="shared" si="330"/>
        <v>Saturday</v>
      </c>
      <c r="AB3092" s="21" t="str">
        <f>VLOOKUP(U3092,'Currency Sheet'!A:C,3,)</f>
        <v>DOLLAR</v>
      </c>
      <c r="AC3092" s="42" t="str">
        <f>VLOOKUP(P3092,'Customer List'!B:D,3,)</f>
        <v>OutStation</v>
      </c>
    </row>
    <row r="3093" spans="1:29" x14ac:dyDescent="0.25">
      <c r="A3093" s="21">
        <v>3091</v>
      </c>
      <c r="B3093" s="21" t="s">
        <v>4720</v>
      </c>
      <c r="C3093" s="30">
        <v>45926</v>
      </c>
      <c r="D3093" s="30">
        <v>45936</v>
      </c>
      <c r="E3093" s="47">
        <v>100.1</v>
      </c>
      <c r="F3093" s="47">
        <f t="shared" si="325"/>
        <v>8808.7999999999993</v>
      </c>
      <c r="G3093" s="48">
        <f t="shared" si="326"/>
        <v>8808.7999999999993</v>
      </c>
      <c r="H3093" s="21">
        <v>123116</v>
      </c>
      <c r="I3093" s="21" t="s">
        <v>4539</v>
      </c>
      <c r="J3093" s="21">
        <v>1</v>
      </c>
      <c r="K3093" s="21">
        <v>1</v>
      </c>
      <c r="L3093" s="21">
        <f t="shared" si="327"/>
        <v>0</v>
      </c>
      <c r="M3093" s="21" t="s">
        <v>4865</v>
      </c>
      <c r="N3093" s="30">
        <v>45937</v>
      </c>
      <c r="O3093" s="48">
        <v>15015</v>
      </c>
      <c r="P3093" s="21" t="s">
        <v>621</v>
      </c>
      <c r="Q3093" s="21">
        <v>58156569730</v>
      </c>
      <c r="R3093" s="21" t="s">
        <v>40</v>
      </c>
      <c r="S3093" s="3">
        <v>4</v>
      </c>
      <c r="T3093" s="37"/>
      <c r="U3093" s="21" t="s">
        <v>18</v>
      </c>
      <c r="V3093" s="21" t="str">
        <f>VLOOKUP(P3093,'Customer List'!B:C,2,)</f>
        <v>Hyderabad</v>
      </c>
      <c r="W3093" s="38"/>
      <c r="X3093" s="30">
        <v>45938</v>
      </c>
      <c r="Y3093" s="21">
        <f t="shared" si="328"/>
        <v>1</v>
      </c>
      <c r="Z3093" s="21" t="str">
        <f t="shared" si="329"/>
        <v>Tuesday</v>
      </c>
      <c r="AA3093" s="21" t="str">
        <f t="shared" si="330"/>
        <v>Wednesday</v>
      </c>
      <c r="AB3093" s="21" t="str">
        <f>VLOOKUP(U3093,'Currency Sheet'!A:C,3,)</f>
        <v>DOLLAR</v>
      </c>
      <c r="AC3093" s="42" t="str">
        <f>VLOOKUP(P3093,'Customer List'!B:D,3,)</f>
        <v>OutStation</v>
      </c>
    </row>
    <row r="3094" spans="1:29" x14ac:dyDescent="0.25">
      <c r="A3094" s="21">
        <v>3092</v>
      </c>
      <c r="B3094" s="21" t="s">
        <v>4720</v>
      </c>
      <c r="C3094" s="30">
        <v>45926</v>
      </c>
      <c r="D3094" s="30">
        <v>45936</v>
      </c>
      <c r="E3094" s="47">
        <v>250.6</v>
      </c>
      <c r="F3094" s="47">
        <f t="shared" si="325"/>
        <v>22052.799999999999</v>
      </c>
      <c r="G3094" s="48">
        <f t="shared" si="326"/>
        <v>22052.799999999999</v>
      </c>
      <c r="H3094" s="21">
        <v>123128</v>
      </c>
      <c r="I3094" s="21" t="s">
        <v>4540</v>
      </c>
      <c r="J3094" s="21">
        <v>1</v>
      </c>
      <c r="K3094" s="21">
        <v>1</v>
      </c>
      <c r="L3094" s="21">
        <f t="shared" si="327"/>
        <v>0</v>
      </c>
      <c r="M3094" s="21" t="s">
        <v>4911</v>
      </c>
      <c r="N3094" s="30">
        <v>45937</v>
      </c>
      <c r="O3094" s="48">
        <v>33294</v>
      </c>
      <c r="P3094" s="21" t="s">
        <v>172</v>
      </c>
      <c r="Q3094" s="21">
        <v>58156571163</v>
      </c>
      <c r="R3094" s="21" t="s">
        <v>40</v>
      </c>
      <c r="S3094" s="3">
        <v>4</v>
      </c>
      <c r="T3094" s="37"/>
      <c r="U3094" s="21" t="s">
        <v>18</v>
      </c>
      <c r="V3094" s="21" t="str">
        <f>VLOOKUP(P3094,'Customer List'!B:C,2,)</f>
        <v>Kolkata</v>
      </c>
      <c r="W3094" s="38"/>
      <c r="X3094" s="30">
        <v>45939</v>
      </c>
      <c r="Y3094" s="21">
        <f t="shared" si="328"/>
        <v>2</v>
      </c>
      <c r="Z3094" s="21" t="str">
        <f t="shared" si="329"/>
        <v>Tuesday</v>
      </c>
      <c r="AA3094" s="21" t="str">
        <f t="shared" si="330"/>
        <v>Thursday</v>
      </c>
      <c r="AB3094" s="21" t="str">
        <f>VLOOKUP(U3094,'Currency Sheet'!A:C,3,)</f>
        <v>DOLLAR</v>
      </c>
      <c r="AC3094" s="42" t="str">
        <f>VLOOKUP(P3094,'Customer List'!B:D,3,)</f>
        <v>OutStation</v>
      </c>
    </row>
    <row r="3095" spans="1:29" x14ac:dyDescent="0.25">
      <c r="A3095" s="21">
        <v>3093</v>
      </c>
      <c r="B3095" s="21" t="s">
        <v>4720</v>
      </c>
      <c r="C3095" s="30">
        <v>45926</v>
      </c>
      <c r="D3095" s="30">
        <v>45936</v>
      </c>
      <c r="E3095" s="47">
        <v>185.5</v>
      </c>
      <c r="F3095" s="47">
        <f t="shared" si="325"/>
        <v>16324</v>
      </c>
      <c r="G3095" s="48">
        <f t="shared" si="326"/>
        <v>16324</v>
      </c>
      <c r="H3095" s="21">
        <v>125226</v>
      </c>
      <c r="I3095" s="21" t="s">
        <v>4541</v>
      </c>
      <c r="J3095" s="21">
        <v>1</v>
      </c>
      <c r="K3095" s="21">
        <v>1</v>
      </c>
      <c r="L3095" s="21">
        <f t="shared" si="327"/>
        <v>0</v>
      </c>
      <c r="M3095" s="21" t="s">
        <v>5022</v>
      </c>
      <c r="N3095" s="30">
        <v>45937</v>
      </c>
      <c r="O3095" s="48">
        <v>22657.5</v>
      </c>
      <c r="P3095" s="21" t="s">
        <v>617</v>
      </c>
      <c r="Q3095" s="21">
        <v>58156578664</v>
      </c>
      <c r="R3095" s="21" t="s">
        <v>40</v>
      </c>
      <c r="S3095" s="3">
        <v>4</v>
      </c>
      <c r="T3095" s="37"/>
      <c r="U3095" s="21" t="s">
        <v>18</v>
      </c>
      <c r="V3095" s="21" t="str">
        <f>VLOOKUP(P3095,'Customer List'!B:C,2,)</f>
        <v>Bhuvneshwar</v>
      </c>
      <c r="W3095" s="38"/>
      <c r="X3095" s="30">
        <v>45941</v>
      </c>
      <c r="Y3095" s="21">
        <f t="shared" si="328"/>
        <v>4</v>
      </c>
      <c r="Z3095" s="21" t="str">
        <f t="shared" si="329"/>
        <v>Tuesday</v>
      </c>
      <c r="AA3095" s="21" t="str">
        <f t="shared" si="330"/>
        <v>Saturday</v>
      </c>
      <c r="AB3095" s="21" t="str">
        <f>VLOOKUP(U3095,'Currency Sheet'!A:C,3,)</f>
        <v>DOLLAR</v>
      </c>
      <c r="AC3095" s="42" t="str">
        <f>VLOOKUP(P3095,'Customer List'!B:D,3,)</f>
        <v>OutStation</v>
      </c>
    </row>
    <row r="3096" spans="1:29" x14ac:dyDescent="0.25">
      <c r="A3096" s="21">
        <v>3094</v>
      </c>
      <c r="B3096" s="21" t="s">
        <v>4720</v>
      </c>
      <c r="C3096" s="30">
        <v>45926</v>
      </c>
      <c r="D3096" s="30">
        <v>45936</v>
      </c>
      <c r="E3096" s="47">
        <v>217.7</v>
      </c>
      <c r="F3096" s="47">
        <f t="shared" si="325"/>
        <v>19157.599999999999</v>
      </c>
      <c r="G3096" s="48">
        <f t="shared" si="326"/>
        <v>19157.599999999999</v>
      </c>
      <c r="H3096" s="21">
        <v>126622</v>
      </c>
      <c r="I3096" s="21" t="s">
        <v>4542</v>
      </c>
      <c r="J3096" s="21">
        <v>1</v>
      </c>
      <c r="K3096" s="21">
        <v>1</v>
      </c>
      <c r="L3096" s="21">
        <f t="shared" si="327"/>
        <v>0</v>
      </c>
      <c r="M3096" s="21" t="s">
        <v>5022</v>
      </c>
      <c r="N3096" s="30">
        <v>45937</v>
      </c>
      <c r="O3096" s="48">
        <v>26590</v>
      </c>
      <c r="P3096" s="21" t="s">
        <v>617</v>
      </c>
      <c r="Q3096" s="21">
        <v>58156578664</v>
      </c>
      <c r="R3096" s="21" t="s">
        <v>40</v>
      </c>
      <c r="S3096" s="3">
        <v>4</v>
      </c>
      <c r="T3096" s="37"/>
      <c r="U3096" s="21" t="s">
        <v>18</v>
      </c>
      <c r="V3096" s="21" t="str">
        <f>VLOOKUP(P3096,'Customer List'!B:C,2,)</f>
        <v>Bhuvneshwar</v>
      </c>
      <c r="W3096" s="38"/>
      <c r="X3096" s="30">
        <v>45941</v>
      </c>
      <c r="Y3096" s="21">
        <f t="shared" si="328"/>
        <v>4</v>
      </c>
      <c r="Z3096" s="21" t="str">
        <f t="shared" si="329"/>
        <v>Tuesday</v>
      </c>
      <c r="AA3096" s="21" t="str">
        <f t="shared" si="330"/>
        <v>Saturday</v>
      </c>
      <c r="AB3096" s="21" t="str">
        <f>VLOOKUP(U3096,'Currency Sheet'!A:C,3,)</f>
        <v>DOLLAR</v>
      </c>
      <c r="AC3096" s="42" t="str">
        <f>VLOOKUP(P3096,'Customer List'!B:D,3,)</f>
        <v>OutStation</v>
      </c>
    </row>
    <row r="3097" spans="1:29" x14ac:dyDescent="0.25">
      <c r="A3097" s="21">
        <v>3095</v>
      </c>
      <c r="B3097" s="21" t="s">
        <v>4720</v>
      </c>
      <c r="C3097" s="30">
        <v>45926</v>
      </c>
      <c r="D3097" s="30">
        <v>45936</v>
      </c>
      <c r="E3097" s="47">
        <v>219</v>
      </c>
      <c r="F3097" s="47">
        <f t="shared" si="325"/>
        <v>19272</v>
      </c>
      <c r="G3097" s="48">
        <f t="shared" si="326"/>
        <v>19272</v>
      </c>
      <c r="H3097" s="21">
        <v>126633</v>
      </c>
      <c r="I3097" s="21" t="s">
        <v>4543</v>
      </c>
      <c r="J3097" s="21">
        <v>1</v>
      </c>
      <c r="K3097" s="21">
        <v>1</v>
      </c>
      <c r="L3097" s="21">
        <f t="shared" si="327"/>
        <v>0</v>
      </c>
      <c r="M3097" s="21" t="s">
        <v>4911</v>
      </c>
      <c r="N3097" s="30">
        <v>45937</v>
      </c>
      <c r="O3097" s="48">
        <v>27156</v>
      </c>
      <c r="P3097" s="21" t="s">
        <v>172</v>
      </c>
      <c r="Q3097" s="21">
        <v>58156571163</v>
      </c>
      <c r="R3097" s="21" t="s">
        <v>40</v>
      </c>
      <c r="S3097" s="3">
        <v>4</v>
      </c>
      <c r="T3097" s="37"/>
      <c r="U3097" s="21" t="s">
        <v>18</v>
      </c>
      <c r="V3097" s="21" t="str">
        <f>VLOOKUP(P3097,'Customer List'!B:C,2,)</f>
        <v>Kolkata</v>
      </c>
      <c r="W3097" s="38"/>
      <c r="X3097" s="30">
        <v>45939</v>
      </c>
      <c r="Y3097" s="21">
        <f t="shared" si="328"/>
        <v>2</v>
      </c>
      <c r="Z3097" s="21" t="str">
        <f t="shared" si="329"/>
        <v>Tuesday</v>
      </c>
      <c r="AA3097" s="21" t="str">
        <f t="shared" si="330"/>
        <v>Thursday</v>
      </c>
      <c r="AB3097" s="21" t="str">
        <f>VLOOKUP(U3097,'Currency Sheet'!A:C,3,)</f>
        <v>DOLLAR</v>
      </c>
      <c r="AC3097" s="42" t="str">
        <f>VLOOKUP(P3097,'Customer List'!B:D,3,)</f>
        <v>OutStation</v>
      </c>
    </row>
    <row r="3098" spans="1:29" x14ac:dyDescent="0.25">
      <c r="A3098" s="21">
        <v>3096</v>
      </c>
      <c r="B3098" s="21" t="s">
        <v>4720</v>
      </c>
      <c r="C3098" s="30">
        <v>45926</v>
      </c>
      <c r="D3098" s="30">
        <v>45936</v>
      </c>
      <c r="E3098" s="47">
        <v>198.1</v>
      </c>
      <c r="F3098" s="47">
        <f t="shared" si="325"/>
        <v>17432.8</v>
      </c>
      <c r="G3098" s="48">
        <f t="shared" si="326"/>
        <v>17432.8</v>
      </c>
      <c r="H3098" s="21">
        <v>127608</v>
      </c>
      <c r="I3098" s="21" t="s">
        <v>4544</v>
      </c>
      <c r="J3098" s="21">
        <v>1</v>
      </c>
      <c r="K3098" s="21">
        <v>1</v>
      </c>
      <c r="L3098" s="21">
        <f t="shared" si="327"/>
        <v>0</v>
      </c>
      <c r="M3098" s="21" t="s">
        <v>4911</v>
      </c>
      <c r="N3098" s="30">
        <v>45937</v>
      </c>
      <c r="O3098" s="48">
        <v>26319</v>
      </c>
      <c r="P3098" s="21" t="s">
        <v>172</v>
      </c>
      <c r="Q3098" s="21">
        <v>58156571163</v>
      </c>
      <c r="R3098" s="21" t="s">
        <v>40</v>
      </c>
      <c r="S3098" s="3">
        <v>4</v>
      </c>
      <c r="T3098" s="37"/>
      <c r="U3098" s="21" t="s">
        <v>18</v>
      </c>
      <c r="V3098" s="21" t="str">
        <f>VLOOKUP(P3098,'Customer List'!B:C,2,)</f>
        <v>Kolkata</v>
      </c>
      <c r="W3098" s="38"/>
      <c r="X3098" s="30">
        <v>45939</v>
      </c>
      <c r="Y3098" s="21">
        <f t="shared" si="328"/>
        <v>2</v>
      </c>
      <c r="Z3098" s="21" t="str">
        <f t="shared" si="329"/>
        <v>Tuesday</v>
      </c>
      <c r="AA3098" s="21" t="str">
        <f t="shared" si="330"/>
        <v>Thursday</v>
      </c>
      <c r="AB3098" s="21" t="str">
        <f>VLOOKUP(U3098,'Currency Sheet'!A:C,3,)</f>
        <v>DOLLAR</v>
      </c>
      <c r="AC3098" s="42" t="str">
        <f>VLOOKUP(P3098,'Customer List'!B:D,3,)</f>
        <v>OutStation</v>
      </c>
    </row>
    <row r="3099" spans="1:29" x14ac:dyDescent="0.25">
      <c r="A3099" s="21">
        <v>3097</v>
      </c>
      <c r="B3099" s="21" t="s">
        <v>4720</v>
      </c>
      <c r="C3099" s="30">
        <v>45926</v>
      </c>
      <c r="D3099" s="30">
        <v>45936</v>
      </c>
      <c r="E3099" s="47">
        <v>212.1</v>
      </c>
      <c r="F3099" s="47">
        <f t="shared" si="325"/>
        <v>18664.8</v>
      </c>
      <c r="G3099" s="48">
        <f t="shared" si="326"/>
        <v>18664.8</v>
      </c>
      <c r="H3099" s="21">
        <v>127618</v>
      </c>
      <c r="I3099" s="21" t="s">
        <v>4545</v>
      </c>
      <c r="J3099" s="21">
        <v>1</v>
      </c>
      <c r="K3099" s="21">
        <v>1</v>
      </c>
      <c r="L3099" s="21">
        <f t="shared" si="327"/>
        <v>0</v>
      </c>
      <c r="M3099" s="21" t="s">
        <v>5022</v>
      </c>
      <c r="N3099" s="30">
        <v>45937</v>
      </c>
      <c r="O3099" s="48">
        <v>25906.5</v>
      </c>
      <c r="P3099" s="21" t="s">
        <v>617</v>
      </c>
      <c r="Q3099" s="21">
        <v>58156578664</v>
      </c>
      <c r="R3099" s="21" t="s">
        <v>40</v>
      </c>
      <c r="S3099" s="3">
        <v>4</v>
      </c>
      <c r="T3099" s="37"/>
      <c r="U3099" s="21" t="s">
        <v>18</v>
      </c>
      <c r="V3099" s="21" t="str">
        <f>VLOOKUP(P3099,'Customer List'!B:C,2,)</f>
        <v>Bhuvneshwar</v>
      </c>
      <c r="W3099" s="38"/>
      <c r="X3099" s="30">
        <v>45941</v>
      </c>
      <c r="Y3099" s="21">
        <f t="shared" si="328"/>
        <v>4</v>
      </c>
      <c r="Z3099" s="21" t="str">
        <f t="shared" si="329"/>
        <v>Tuesday</v>
      </c>
      <c r="AA3099" s="21" t="str">
        <f t="shared" si="330"/>
        <v>Saturday</v>
      </c>
      <c r="AB3099" s="21" t="str">
        <f>VLOOKUP(U3099,'Currency Sheet'!A:C,3,)</f>
        <v>DOLLAR</v>
      </c>
      <c r="AC3099" s="42" t="str">
        <f>VLOOKUP(P3099,'Customer List'!B:D,3,)</f>
        <v>OutStation</v>
      </c>
    </row>
    <row r="3100" spans="1:29" x14ac:dyDescent="0.25">
      <c r="A3100" s="21">
        <v>3098</v>
      </c>
      <c r="B3100" s="21" t="s">
        <v>4720</v>
      </c>
      <c r="C3100" s="30">
        <v>45926</v>
      </c>
      <c r="D3100" s="30">
        <v>45936</v>
      </c>
      <c r="E3100" s="47">
        <v>217.7</v>
      </c>
      <c r="F3100" s="47">
        <f t="shared" si="325"/>
        <v>19157.599999999999</v>
      </c>
      <c r="G3100" s="48">
        <f t="shared" si="326"/>
        <v>19157.599999999999</v>
      </c>
      <c r="H3100" s="21">
        <v>128026</v>
      </c>
      <c r="I3100" s="21" t="s">
        <v>4546</v>
      </c>
      <c r="J3100" s="21">
        <v>1</v>
      </c>
      <c r="K3100" s="21">
        <v>1</v>
      </c>
      <c r="L3100" s="21">
        <f t="shared" si="327"/>
        <v>0</v>
      </c>
      <c r="M3100" s="21" t="s">
        <v>5022</v>
      </c>
      <c r="N3100" s="30">
        <v>45937</v>
      </c>
      <c r="O3100" s="48">
        <v>26590.5</v>
      </c>
      <c r="P3100" s="21" t="s">
        <v>617</v>
      </c>
      <c r="Q3100" s="21">
        <v>58156578664</v>
      </c>
      <c r="R3100" s="21" t="s">
        <v>40</v>
      </c>
      <c r="S3100" s="3">
        <v>4</v>
      </c>
      <c r="T3100" s="37"/>
      <c r="U3100" s="21" t="s">
        <v>18</v>
      </c>
      <c r="V3100" s="21" t="str">
        <f>VLOOKUP(P3100,'Customer List'!B:C,2,)</f>
        <v>Bhuvneshwar</v>
      </c>
      <c r="W3100" s="38"/>
      <c r="X3100" s="30">
        <v>45941</v>
      </c>
      <c r="Y3100" s="21">
        <f t="shared" si="328"/>
        <v>4</v>
      </c>
      <c r="Z3100" s="21" t="str">
        <f t="shared" si="329"/>
        <v>Tuesday</v>
      </c>
      <c r="AA3100" s="21" t="str">
        <f t="shared" si="330"/>
        <v>Saturday</v>
      </c>
      <c r="AB3100" s="21" t="str">
        <f>VLOOKUP(U3100,'Currency Sheet'!A:C,3,)</f>
        <v>DOLLAR</v>
      </c>
      <c r="AC3100" s="42" t="str">
        <f>VLOOKUP(P3100,'Customer List'!B:D,3,)</f>
        <v>OutStation</v>
      </c>
    </row>
    <row r="3101" spans="1:29" x14ac:dyDescent="0.25">
      <c r="A3101" s="21">
        <v>3099</v>
      </c>
      <c r="B3101" s="21" t="s">
        <v>4720</v>
      </c>
      <c r="C3101" s="30">
        <v>45926</v>
      </c>
      <c r="D3101" s="30">
        <v>45936</v>
      </c>
      <c r="E3101" s="47">
        <v>123.2</v>
      </c>
      <c r="F3101" s="47">
        <f t="shared" si="325"/>
        <v>10841.6</v>
      </c>
      <c r="G3101" s="48">
        <f t="shared" si="326"/>
        <v>10841.6</v>
      </c>
      <c r="H3101" s="21">
        <v>128811</v>
      </c>
      <c r="I3101" s="21" t="s">
        <v>4547</v>
      </c>
      <c r="J3101" s="21">
        <v>1</v>
      </c>
      <c r="K3101" s="21">
        <v>1</v>
      </c>
      <c r="L3101" s="21">
        <f t="shared" si="327"/>
        <v>0</v>
      </c>
      <c r="M3101" s="21" t="s">
        <v>5022</v>
      </c>
      <c r="N3101" s="30">
        <v>45937</v>
      </c>
      <c r="O3101" s="48">
        <v>15048</v>
      </c>
      <c r="P3101" s="21" t="s">
        <v>617</v>
      </c>
      <c r="Q3101" s="21">
        <v>58156578664</v>
      </c>
      <c r="R3101" s="21" t="s">
        <v>40</v>
      </c>
      <c r="S3101" s="3">
        <v>4</v>
      </c>
      <c r="T3101" s="37"/>
      <c r="U3101" s="21" t="s">
        <v>18</v>
      </c>
      <c r="V3101" s="21" t="str">
        <f>VLOOKUP(P3101,'Customer List'!B:C,2,)</f>
        <v>Bhuvneshwar</v>
      </c>
      <c r="W3101" s="38"/>
      <c r="X3101" s="30">
        <v>45941</v>
      </c>
      <c r="Y3101" s="21">
        <f t="shared" si="328"/>
        <v>4</v>
      </c>
      <c r="Z3101" s="21" t="str">
        <f t="shared" si="329"/>
        <v>Tuesday</v>
      </c>
      <c r="AA3101" s="21" t="str">
        <f t="shared" si="330"/>
        <v>Saturday</v>
      </c>
      <c r="AB3101" s="21" t="str">
        <f>VLOOKUP(U3101,'Currency Sheet'!A:C,3,)</f>
        <v>DOLLAR</v>
      </c>
      <c r="AC3101" s="42" t="str">
        <f>VLOOKUP(P3101,'Customer List'!B:D,3,)</f>
        <v>OutStation</v>
      </c>
    </row>
    <row r="3102" spans="1:29" x14ac:dyDescent="0.25">
      <c r="A3102" s="21">
        <v>3100</v>
      </c>
      <c r="B3102" s="21" t="s">
        <v>4720</v>
      </c>
      <c r="C3102" s="30">
        <v>45926</v>
      </c>
      <c r="D3102" s="30">
        <v>45936</v>
      </c>
      <c r="E3102" s="47">
        <v>86.8</v>
      </c>
      <c r="F3102" s="47">
        <f t="shared" si="325"/>
        <v>7638.4</v>
      </c>
      <c r="G3102" s="48">
        <f t="shared" si="326"/>
        <v>7638.4</v>
      </c>
      <c r="H3102" s="21">
        <v>130213</v>
      </c>
      <c r="I3102" s="21" t="s">
        <v>4548</v>
      </c>
      <c r="J3102" s="21">
        <v>1</v>
      </c>
      <c r="K3102" s="21">
        <v>1</v>
      </c>
      <c r="L3102" s="21">
        <f t="shared" si="327"/>
        <v>0</v>
      </c>
      <c r="M3102" s="21" t="s">
        <v>5022</v>
      </c>
      <c r="N3102" s="30">
        <v>45937</v>
      </c>
      <c r="O3102" s="48">
        <v>10602</v>
      </c>
      <c r="P3102" s="21" t="s">
        <v>617</v>
      </c>
      <c r="Q3102" s="21">
        <v>58156578664</v>
      </c>
      <c r="R3102" s="21" t="s">
        <v>40</v>
      </c>
      <c r="S3102" s="3">
        <v>4</v>
      </c>
      <c r="T3102" s="37"/>
      <c r="U3102" s="21" t="s">
        <v>18</v>
      </c>
      <c r="V3102" s="21" t="str">
        <f>VLOOKUP(P3102,'Customer List'!B:C,2,)</f>
        <v>Bhuvneshwar</v>
      </c>
      <c r="W3102" s="38"/>
      <c r="X3102" s="30">
        <v>45941</v>
      </c>
      <c r="Y3102" s="21">
        <f t="shared" si="328"/>
        <v>4</v>
      </c>
      <c r="Z3102" s="21" t="str">
        <f t="shared" si="329"/>
        <v>Tuesday</v>
      </c>
      <c r="AA3102" s="21" t="str">
        <f t="shared" si="330"/>
        <v>Saturday</v>
      </c>
      <c r="AB3102" s="21" t="str">
        <f>VLOOKUP(U3102,'Currency Sheet'!A:C,3,)</f>
        <v>DOLLAR</v>
      </c>
      <c r="AC3102" s="42" t="str">
        <f>VLOOKUP(P3102,'Customer List'!B:D,3,)</f>
        <v>OutStation</v>
      </c>
    </row>
    <row r="3103" spans="1:29" x14ac:dyDescent="0.25">
      <c r="A3103" s="21">
        <v>3101</v>
      </c>
      <c r="B3103" s="21" t="s">
        <v>4720</v>
      </c>
      <c r="C3103" s="30">
        <v>45926</v>
      </c>
      <c r="D3103" s="30">
        <v>45936</v>
      </c>
      <c r="E3103" s="47">
        <v>145.6</v>
      </c>
      <c r="F3103" s="47">
        <f t="shared" si="325"/>
        <v>12812.8</v>
      </c>
      <c r="G3103" s="48">
        <f t="shared" si="326"/>
        <v>12812.8</v>
      </c>
      <c r="H3103" s="21">
        <v>137221</v>
      </c>
      <c r="I3103" s="21" t="s">
        <v>4549</v>
      </c>
      <c r="J3103" s="21">
        <v>1</v>
      </c>
      <c r="K3103" s="21">
        <v>1</v>
      </c>
      <c r="L3103" s="21">
        <f t="shared" si="327"/>
        <v>0</v>
      </c>
      <c r="M3103" s="21" t="s">
        <v>4911</v>
      </c>
      <c r="N3103" s="30">
        <v>45937</v>
      </c>
      <c r="O3103" s="48">
        <v>19344</v>
      </c>
      <c r="P3103" s="21" t="s">
        <v>172</v>
      </c>
      <c r="Q3103" s="21">
        <v>58156571163</v>
      </c>
      <c r="R3103" s="21" t="s">
        <v>40</v>
      </c>
      <c r="S3103" s="3">
        <v>4</v>
      </c>
      <c r="T3103" s="37"/>
      <c r="U3103" s="21" t="s">
        <v>18</v>
      </c>
      <c r="V3103" s="21" t="str">
        <f>VLOOKUP(P3103,'Customer List'!B:C,2,)</f>
        <v>Kolkata</v>
      </c>
      <c r="W3103" s="38"/>
      <c r="X3103" s="30">
        <v>45939</v>
      </c>
      <c r="Y3103" s="21">
        <f t="shared" si="328"/>
        <v>2</v>
      </c>
      <c r="Z3103" s="21" t="str">
        <f t="shared" si="329"/>
        <v>Tuesday</v>
      </c>
      <c r="AA3103" s="21" t="str">
        <f t="shared" si="330"/>
        <v>Thursday</v>
      </c>
      <c r="AB3103" s="21" t="str">
        <f>VLOOKUP(U3103,'Currency Sheet'!A:C,3,)</f>
        <v>DOLLAR</v>
      </c>
      <c r="AC3103" s="42" t="str">
        <f>VLOOKUP(P3103,'Customer List'!B:D,3,)</f>
        <v>OutStation</v>
      </c>
    </row>
    <row r="3104" spans="1:29" x14ac:dyDescent="0.25">
      <c r="A3104" s="21">
        <v>3102</v>
      </c>
      <c r="B3104" s="21" t="s">
        <v>4720</v>
      </c>
      <c r="C3104" s="30">
        <v>45926</v>
      </c>
      <c r="D3104" s="30">
        <v>45936</v>
      </c>
      <c r="E3104" s="47">
        <v>185.5</v>
      </c>
      <c r="F3104" s="47">
        <f t="shared" si="325"/>
        <v>16324</v>
      </c>
      <c r="G3104" s="48">
        <f t="shared" si="326"/>
        <v>16324</v>
      </c>
      <c r="H3104" s="21" t="s">
        <v>4550</v>
      </c>
      <c r="I3104" s="21" t="s">
        <v>4664</v>
      </c>
      <c r="J3104" s="21">
        <v>1</v>
      </c>
      <c r="K3104" s="21">
        <v>1</v>
      </c>
      <c r="L3104" s="21">
        <f t="shared" si="327"/>
        <v>0</v>
      </c>
      <c r="M3104" s="21" t="s">
        <v>5303</v>
      </c>
      <c r="N3104" s="30">
        <v>45955</v>
      </c>
      <c r="O3104" s="48">
        <v>23651.25</v>
      </c>
      <c r="P3104" s="21" t="s">
        <v>1133</v>
      </c>
      <c r="Q3104" s="54">
        <v>58157407534</v>
      </c>
      <c r="R3104" s="21" t="s">
        <v>40</v>
      </c>
      <c r="S3104" s="3">
        <v>4</v>
      </c>
      <c r="T3104" s="37"/>
      <c r="U3104" s="21" t="s">
        <v>18</v>
      </c>
      <c r="V3104" s="21" t="str">
        <f>VLOOKUP(P3104,'Customer List'!B:C,2,)</f>
        <v>Kerala</v>
      </c>
      <c r="W3104" s="38"/>
      <c r="X3104" s="30">
        <v>45957</v>
      </c>
      <c r="Y3104" s="21">
        <f t="shared" si="328"/>
        <v>2</v>
      </c>
      <c r="Z3104" s="21" t="str">
        <f t="shared" si="329"/>
        <v>Saturday</v>
      </c>
      <c r="AA3104" s="21" t="str">
        <f t="shared" si="330"/>
        <v>Monday</v>
      </c>
      <c r="AB3104" s="21" t="str">
        <f>VLOOKUP(U3104,'Currency Sheet'!A:C,3,)</f>
        <v>DOLLAR</v>
      </c>
      <c r="AC3104" s="42" t="str">
        <f>VLOOKUP(P3104,'Customer List'!B:D,3,)</f>
        <v>OutStation</v>
      </c>
    </row>
    <row r="3105" spans="1:29" x14ac:dyDescent="0.25">
      <c r="A3105" s="21">
        <v>3103</v>
      </c>
      <c r="B3105" s="21" t="s">
        <v>4720</v>
      </c>
      <c r="C3105" s="30">
        <v>45926</v>
      </c>
      <c r="D3105" s="30">
        <v>45936</v>
      </c>
      <c r="E3105" s="47">
        <v>95.2</v>
      </c>
      <c r="F3105" s="47">
        <f t="shared" si="325"/>
        <v>8377.6</v>
      </c>
      <c r="G3105" s="48">
        <f t="shared" si="326"/>
        <v>8377.6</v>
      </c>
      <c r="H3105" s="21">
        <v>141703</v>
      </c>
      <c r="I3105" s="21" t="s">
        <v>3934</v>
      </c>
      <c r="J3105" s="21">
        <v>1</v>
      </c>
      <c r="K3105" s="21">
        <v>1</v>
      </c>
      <c r="L3105" s="21">
        <f t="shared" si="327"/>
        <v>0</v>
      </c>
      <c r="M3105" s="21" t="s">
        <v>4865</v>
      </c>
      <c r="N3105" s="30">
        <v>45937</v>
      </c>
      <c r="O3105" s="48">
        <v>14280</v>
      </c>
      <c r="P3105" s="21" t="s">
        <v>621</v>
      </c>
      <c r="Q3105" s="21">
        <v>58156569730</v>
      </c>
      <c r="R3105" s="21" t="s">
        <v>40</v>
      </c>
      <c r="S3105" s="3">
        <v>4</v>
      </c>
      <c r="T3105" s="37"/>
      <c r="U3105" s="21" t="s">
        <v>18</v>
      </c>
      <c r="V3105" s="21" t="str">
        <f>VLOOKUP(P3105,'Customer List'!B:C,2,)</f>
        <v>Hyderabad</v>
      </c>
      <c r="W3105" s="38"/>
      <c r="X3105" s="30">
        <v>45938</v>
      </c>
      <c r="Y3105" s="21">
        <f t="shared" si="328"/>
        <v>1</v>
      </c>
      <c r="Z3105" s="21" t="str">
        <f t="shared" si="329"/>
        <v>Tuesday</v>
      </c>
      <c r="AA3105" s="21" t="str">
        <f t="shared" si="330"/>
        <v>Wednesday</v>
      </c>
      <c r="AB3105" s="21" t="str">
        <f>VLOOKUP(U3105,'Currency Sheet'!A:C,3,)</f>
        <v>DOLLAR</v>
      </c>
      <c r="AC3105" s="42" t="str">
        <f>VLOOKUP(P3105,'Customer List'!B:D,3,)</f>
        <v>OutStation</v>
      </c>
    </row>
    <row r="3106" spans="1:29" x14ac:dyDescent="0.25">
      <c r="A3106" s="21">
        <v>3104</v>
      </c>
      <c r="B3106" s="21" t="s">
        <v>4720</v>
      </c>
      <c r="C3106" s="30">
        <v>45926</v>
      </c>
      <c r="D3106" s="30">
        <v>45936</v>
      </c>
      <c r="E3106" s="47">
        <v>153</v>
      </c>
      <c r="F3106" s="47">
        <f t="shared" si="325"/>
        <v>13464</v>
      </c>
      <c r="G3106" s="48">
        <f t="shared" si="326"/>
        <v>13464</v>
      </c>
      <c r="H3106" s="21">
        <v>141717</v>
      </c>
      <c r="I3106" s="21" t="s">
        <v>4551</v>
      </c>
      <c r="J3106" s="21">
        <v>1</v>
      </c>
      <c r="K3106" s="21">
        <v>1</v>
      </c>
      <c r="L3106" s="21">
        <f t="shared" si="327"/>
        <v>0</v>
      </c>
      <c r="M3106" s="21" t="s">
        <v>5022</v>
      </c>
      <c r="N3106" s="30">
        <v>45937</v>
      </c>
      <c r="O3106" s="48">
        <v>17442</v>
      </c>
      <c r="P3106" s="21" t="s">
        <v>617</v>
      </c>
      <c r="Q3106" s="21">
        <v>58156578664</v>
      </c>
      <c r="R3106" s="21" t="s">
        <v>40</v>
      </c>
      <c r="S3106" s="3">
        <v>4</v>
      </c>
      <c r="T3106" s="37"/>
      <c r="U3106" s="21" t="s">
        <v>18</v>
      </c>
      <c r="V3106" s="21" t="str">
        <f>VLOOKUP(P3106,'Customer List'!B:C,2,)</f>
        <v>Bhuvneshwar</v>
      </c>
      <c r="W3106" s="38"/>
      <c r="X3106" s="30">
        <v>45941</v>
      </c>
      <c r="Y3106" s="21">
        <f t="shared" si="328"/>
        <v>4</v>
      </c>
      <c r="Z3106" s="21" t="str">
        <f t="shared" si="329"/>
        <v>Tuesday</v>
      </c>
      <c r="AA3106" s="21" t="str">
        <f t="shared" si="330"/>
        <v>Saturday</v>
      </c>
      <c r="AB3106" s="21" t="str">
        <f>VLOOKUP(U3106,'Currency Sheet'!A:C,3,)</f>
        <v>DOLLAR</v>
      </c>
      <c r="AC3106" s="42" t="str">
        <f>VLOOKUP(P3106,'Customer List'!B:D,3,)</f>
        <v>OutStation</v>
      </c>
    </row>
    <row r="3107" spans="1:29" x14ac:dyDescent="0.25">
      <c r="A3107" s="21">
        <v>3105</v>
      </c>
      <c r="B3107" s="21" t="s">
        <v>4720</v>
      </c>
      <c r="C3107" s="30">
        <v>45926</v>
      </c>
      <c r="D3107" s="30">
        <v>45936</v>
      </c>
      <c r="E3107" s="47">
        <v>205.1</v>
      </c>
      <c r="F3107" s="47">
        <f t="shared" si="325"/>
        <v>18048.8</v>
      </c>
      <c r="G3107" s="48">
        <f t="shared" si="326"/>
        <v>18048.8</v>
      </c>
      <c r="H3107" s="21">
        <v>141734</v>
      </c>
      <c r="I3107" s="21" t="s">
        <v>4552</v>
      </c>
      <c r="J3107" s="21">
        <v>1</v>
      </c>
      <c r="K3107" s="21">
        <v>1</v>
      </c>
      <c r="L3107" s="21">
        <f t="shared" si="327"/>
        <v>0</v>
      </c>
      <c r="M3107" s="21" t="s">
        <v>4911</v>
      </c>
      <c r="N3107" s="30">
        <v>45937</v>
      </c>
      <c r="O3107" s="48">
        <v>27249</v>
      </c>
      <c r="P3107" s="21" t="s">
        <v>172</v>
      </c>
      <c r="Q3107" s="21">
        <v>58156571163</v>
      </c>
      <c r="R3107" s="21" t="s">
        <v>40</v>
      </c>
      <c r="S3107" s="3">
        <v>4</v>
      </c>
      <c r="T3107" s="37"/>
      <c r="U3107" s="21" t="s">
        <v>18</v>
      </c>
      <c r="V3107" s="21" t="str">
        <f>VLOOKUP(P3107,'Customer List'!B:C,2,)</f>
        <v>Kolkata</v>
      </c>
      <c r="W3107" s="38"/>
      <c r="X3107" s="30">
        <v>45939</v>
      </c>
      <c r="Y3107" s="21">
        <f t="shared" si="328"/>
        <v>2</v>
      </c>
      <c r="Z3107" s="21" t="str">
        <f t="shared" si="329"/>
        <v>Tuesday</v>
      </c>
      <c r="AA3107" s="21" t="str">
        <f t="shared" si="330"/>
        <v>Thursday</v>
      </c>
      <c r="AB3107" s="21" t="str">
        <f>VLOOKUP(U3107,'Currency Sheet'!A:C,3,)</f>
        <v>DOLLAR</v>
      </c>
      <c r="AC3107" s="42" t="str">
        <f>VLOOKUP(P3107,'Customer List'!B:D,3,)</f>
        <v>OutStation</v>
      </c>
    </row>
    <row r="3108" spans="1:29" x14ac:dyDescent="0.25">
      <c r="A3108" s="21">
        <v>3106</v>
      </c>
      <c r="B3108" s="21" t="s">
        <v>4720</v>
      </c>
      <c r="C3108" s="30">
        <v>45926</v>
      </c>
      <c r="D3108" s="30">
        <v>45936</v>
      </c>
      <c r="E3108" s="47">
        <v>181.5</v>
      </c>
      <c r="F3108" s="47">
        <f t="shared" si="325"/>
        <v>15972</v>
      </c>
      <c r="G3108" s="48">
        <f t="shared" si="326"/>
        <v>15972</v>
      </c>
      <c r="H3108" s="21">
        <v>142111</v>
      </c>
      <c r="I3108" s="21" t="s">
        <v>4553</v>
      </c>
      <c r="J3108" s="21">
        <v>1</v>
      </c>
      <c r="K3108" s="21">
        <v>1</v>
      </c>
      <c r="L3108" s="21">
        <f t="shared" si="327"/>
        <v>0</v>
      </c>
      <c r="M3108" s="21" t="s">
        <v>5022</v>
      </c>
      <c r="N3108" s="30">
        <v>45937</v>
      </c>
      <c r="O3108" s="48">
        <v>20691</v>
      </c>
      <c r="P3108" s="21" t="s">
        <v>617</v>
      </c>
      <c r="Q3108" s="21">
        <v>58156578664</v>
      </c>
      <c r="R3108" s="21" t="s">
        <v>40</v>
      </c>
      <c r="S3108" s="3">
        <v>4</v>
      </c>
      <c r="T3108" s="37"/>
      <c r="U3108" s="21" t="s">
        <v>18</v>
      </c>
      <c r="V3108" s="21" t="str">
        <f>VLOOKUP(P3108,'Customer List'!B:C,2,)</f>
        <v>Bhuvneshwar</v>
      </c>
      <c r="W3108" s="38"/>
      <c r="X3108" s="30">
        <v>45941</v>
      </c>
      <c r="Y3108" s="21">
        <f t="shared" si="328"/>
        <v>4</v>
      </c>
      <c r="Z3108" s="21" t="str">
        <f t="shared" si="329"/>
        <v>Tuesday</v>
      </c>
      <c r="AA3108" s="21" t="str">
        <f t="shared" si="330"/>
        <v>Saturday</v>
      </c>
      <c r="AB3108" s="21" t="str">
        <f>VLOOKUP(U3108,'Currency Sheet'!A:C,3,)</f>
        <v>DOLLAR</v>
      </c>
      <c r="AC3108" s="42" t="str">
        <f>VLOOKUP(P3108,'Customer List'!B:D,3,)</f>
        <v>OutStation</v>
      </c>
    </row>
    <row r="3109" spans="1:29" x14ac:dyDescent="0.25">
      <c r="A3109" s="21">
        <v>3107</v>
      </c>
      <c r="B3109" s="21" t="s">
        <v>4720</v>
      </c>
      <c r="C3109" s="30">
        <v>45926</v>
      </c>
      <c r="D3109" s="30">
        <v>45936</v>
      </c>
      <c r="E3109" s="47">
        <v>148.5</v>
      </c>
      <c r="F3109" s="47">
        <f t="shared" si="325"/>
        <v>13068</v>
      </c>
      <c r="G3109" s="48">
        <f t="shared" si="326"/>
        <v>13068</v>
      </c>
      <c r="H3109" s="21">
        <v>145209</v>
      </c>
      <c r="I3109" s="21" t="s">
        <v>4554</v>
      </c>
      <c r="J3109" s="21">
        <v>1</v>
      </c>
      <c r="K3109" s="21">
        <v>1</v>
      </c>
      <c r="L3109" s="21">
        <f t="shared" si="327"/>
        <v>0</v>
      </c>
      <c r="M3109" s="21" t="s">
        <v>4911</v>
      </c>
      <c r="N3109" s="30">
        <v>45937</v>
      </c>
      <c r="O3109" s="48">
        <v>18414</v>
      </c>
      <c r="P3109" s="21" t="s">
        <v>172</v>
      </c>
      <c r="Q3109" s="21">
        <v>58156571163</v>
      </c>
      <c r="R3109" s="21" t="s">
        <v>40</v>
      </c>
      <c r="S3109" s="3">
        <v>4</v>
      </c>
      <c r="T3109" s="37"/>
      <c r="U3109" s="21" t="s">
        <v>18</v>
      </c>
      <c r="V3109" s="21" t="str">
        <f>VLOOKUP(P3109,'Customer List'!B:C,2,)</f>
        <v>Kolkata</v>
      </c>
      <c r="W3109" s="38"/>
      <c r="X3109" s="30">
        <v>45939</v>
      </c>
      <c r="Y3109" s="21">
        <f t="shared" si="328"/>
        <v>2</v>
      </c>
      <c r="Z3109" s="21" t="str">
        <f t="shared" si="329"/>
        <v>Tuesday</v>
      </c>
      <c r="AA3109" s="21" t="str">
        <f t="shared" si="330"/>
        <v>Thursday</v>
      </c>
      <c r="AB3109" s="21" t="str">
        <f>VLOOKUP(U3109,'Currency Sheet'!A:C,3,)</f>
        <v>DOLLAR</v>
      </c>
      <c r="AC3109" s="42" t="str">
        <f>VLOOKUP(P3109,'Customer List'!B:D,3,)</f>
        <v>OutStation</v>
      </c>
    </row>
    <row r="3110" spans="1:29" x14ac:dyDescent="0.25">
      <c r="A3110" s="21">
        <v>3108</v>
      </c>
      <c r="B3110" s="21" t="s">
        <v>4720</v>
      </c>
      <c r="C3110" s="30">
        <v>45926</v>
      </c>
      <c r="D3110" s="30">
        <v>45936</v>
      </c>
      <c r="E3110" s="47">
        <v>107.1</v>
      </c>
      <c r="F3110" s="47">
        <f t="shared" si="325"/>
        <v>9424.7999999999993</v>
      </c>
      <c r="G3110" s="48">
        <f t="shared" si="326"/>
        <v>9424.7999999999993</v>
      </c>
      <c r="H3110" s="21">
        <v>160908</v>
      </c>
      <c r="I3110" s="21" t="s">
        <v>4555</v>
      </c>
      <c r="J3110" s="21">
        <v>1</v>
      </c>
      <c r="K3110" s="21">
        <v>1</v>
      </c>
      <c r="L3110" s="21">
        <f t="shared" si="327"/>
        <v>0</v>
      </c>
      <c r="M3110" s="21" t="s">
        <v>4919</v>
      </c>
      <c r="N3110" s="30">
        <v>45937</v>
      </c>
      <c r="O3110" s="48">
        <v>11621.88</v>
      </c>
      <c r="P3110" s="21" t="s">
        <v>276</v>
      </c>
      <c r="Q3110" s="21">
        <v>58156565795</v>
      </c>
      <c r="R3110" s="21" t="s">
        <v>40</v>
      </c>
      <c r="S3110" s="3">
        <v>4</v>
      </c>
      <c r="T3110" s="37"/>
      <c r="U3110" s="21" t="s">
        <v>18</v>
      </c>
      <c r="V3110" s="21" t="str">
        <f>VLOOKUP(P3110,'Customer List'!B:C,2,)</f>
        <v>Pune</v>
      </c>
      <c r="W3110" s="38"/>
      <c r="X3110" s="30">
        <v>45938</v>
      </c>
      <c r="Y3110" s="21">
        <f t="shared" si="328"/>
        <v>1</v>
      </c>
      <c r="Z3110" s="21" t="str">
        <f t="shared" si="329"/>
        <v>Tuesday</v>
      </c>
      <c r="AA3110" s="21" t="str">
        <f t="shared" si="330"/>
        <v>Wednesday</v>
      </c>
      <c r="AB3110" s="21" t="str">
        <f>VLOOKUP(U3110,'Currency Sheet'!A:C,3,)</f>
        <v>DOLLAR</v>
      </c>
      <c r="AC3110" s="42" t="str">
        <f>VLOOKUP(P3110,'Customer List'!B:D,3,)</f>
        <v>OutStation</v>
      </c>
    </row>
    <row r="3111" spans="1:29" x14ac:dyDescent="0.25">
      <c r="A3111" s="21">
        <v>3109</v>
      </c>
      <c r="B3111" s="21" t="s">
        <v>4720</v>
      </c>
      <c r="C3111" s="30">
        <v>45926</v>
      </c>
      <c r="D3111" s="30">
        <v>45936</v>
      </c>
      <c r="E3111" s="47">
        <v>187.5</v>
      </c>
      <c r="F3111" s="47">
        <f t="shared" si="325"/>
        <v>16500</v>
      </c>
      <c r="G3111" s="48">
        <f t="shared" si="326"/>
        <v>16500</v>
      </c>
      <c r="H3111" s="21">
        <v>160909</v>
      </c>
      <c r="I3111" s="21" t="s">
        <v>4556</v>
      </c>
      <c r="J3111" s="21">
        <v>1</v>
      </c>
      <c r="K3111" s="21">
        <v>1</v>
      </c>
      <c r="L3111" s="21">
        <f t="shared" si="327"/>
        <v>0</v>
      </c>
      <c r="M3111" s="21" t="s">
        <v>4919</v>
      </c>
      <c r="N3111" s="30">
        <v>45937</v>
      </c>
      <c r="O3111" s="48">
        <v>18990</v>
      </c>
      <c r="P3111" s="21" t="s">
        <v>276</v>
      </c>
      <c r="Q3111" s="21">
        <v>58156565795</v>
      </c>
      <c r="R3111" s="21" t="s">
        <v>40</v>
      </c>
      <c r="S3111" s="3">
        <v>4</v>
      </c>
      <c r="T3111" s="37"/>
      <c r="U3111" s="21" t="s">
        <v>18</v>
      </c>
      <c r="V3111" s="21" t="str">
        <f>VLOOKUP(P3111,'Customer List'!B:C,2,)</f>
        <v>Pune</v>
      </c>
      <c r="W3111" s="38"/>
      <c r="X3111" s="30">
        <v>45938</v>
      </c>
      <c r="Y3111" s="21">
        <f t="shared" si="328"/>
        <v>1</v>
      </c>
      <c r="Z3111" s="21" t="str">
        <f t="shared" si="329"/>
        <v>Tuesday</v>
      </c>
      <c r="AA3111" s="21" t="str">
        <f t="shared" si="330"/>
        <v>Wednesday</v>
      </c>
      <c r="AB3111" s="21" t="str">
        <f>VLOOKUP(U3111,'Currency Sheet'!A:C,3,)</f>
        <v>DOLLAR</v>
      </c>
      <c r="AC3111" s="42" t="str">
        <f>VLOOKUP(P3111,'Customer List'!B:D,3,)</f>
        <v>OutStation</v>
      </c>
    </row>
    <row r="3112" spans="1:29" x14ac:dyDescent="0.25">
      <c r="A3112" s="21">
        <v>3110</v>
      </c>
      <c r="B3112" s="21" t="s">
        <v>4720</v>
      </c>
      <c r="C3112" s="30">
        <v>45926</v>
      </c>
      <c r="D3112" s="30">
        <v>45936</v>
      </c>
      <c r="E3112" s="47">
        <v>193.2</v>
      </c>
      <c r="F3112" s="47">
        <f t="shared" si="325"/>
        <v>17001.599999999999</v>
      </c>
      <c r="G3112" s="48">
        <f t="shared" si="326"/>
        <v>17001.599999999999</v>
      </c>
      <c r="H3112" s="21">
        <v>300326</v>
      </c>
      <c r="I3112" s="21" t="s">
        <v>3942</v>
      </c>
      <c r="J3112" s="21">
        <v>1</v>
      </c>
      <c r="K3112" s="21">
        <v>1</v>
      </c>
      <c r="L3112" s="21">
        <f t="shared" si="327"/>
        <v>0</v>
      </c>
      <c r="M3112" s="21" t="s">
        <v>4961</v>
      </c>
      <c r="N3112" s="30">
        <v>45937</v>
      </c>
      <c r="O3112" s="48">
        <v>0</v>
      </c>
      <c r="P3112" s="21" t="s">
        <v>2170</v>
      </c>
      <c r="Q3112" s="21">
        <v>58156573495</v>
      </c>
      <c r="R3112" s="21" t="s">
        <v>40</v>
      </c>
      <c r="S3112" s="3">
        <v>4</v>
      </c>
      <c r="T3112" s="37"/>
      <c r="U3112" s="21" t="s">
        <v>18</v>
      </c>
      <c r="V3112" s="21" t="str">
        <f>VLOOKUP(P3112,'Customer List'!B:C,2,)</f>
        <v>Gujrat</v>
      </c>
      <c r="W3112" s="38"/>
      <c r="X3112" s="30">
        <v>45939</v>
      </c>
      <c r="Y3112" s="21">
        <f t="shared" si="328"/>
        <v>2</v>
      </c>
      <c r="Z3112" s="21" t="str">
        <f t="shared" si="329"/>
        <v>Tuesday</v>
      </c>
      <c r="AA3112" s="21" t="str">
        <f t="shared" si="330"/>
        <v>Thursday</v>
      </c>
      <c r="AB3112" s="21" t="str">
        <f>VLOOKUP(U3112,'Currency Sheet'!A:C,3,)</f>
        <v>DOLLAR</v>
      </c>
      <c r="AC3112" s="42" t="str">
        <f>VLOOKUP(P3112,'Customer List'!B:D,3,)</f>
        <v>OutStation</v>
      </c>
    </row>
    <row r="3113" spans="1:29" x14ac:dyDescent="0.25">
      <c r="A3113" s="21">
        <v>3111</v>
      </c>
      <c r="B3113" s="21" t="s">
        <v>4720</v>
      </c>
      <c r="C3113" s="30">
        <v>45926</v>
      </c>
      <c r="D3113" s="30">
        <v>45936</v>
      </c>
      <c r="E3113" s="47">
        <v>321.75</v>
      </c>
      <c r="F3113" s="47">
        <f t="shared" si="325"/>
        <v>28314</v>
      </c>
      <c r="G3113" s="48">
        <f t="shared" si="326"/>
        <v>56628</v>
      </c>
      <c r="H3113" s="21">
        <v>307640</v>
      </c>
      <c r="I3113" s="21" t="s">
        <v>4262</v>
      </c>
      <c r="J3113" s="21">
        <v>2</v>
      </c>
      <c r="K3113" s="21">
        <v>2</v>
      </c>
      <c r="L3113" s="21">
        <f t="shared" si="327"/>
        <v>0</v>
      </c>
      <c r="M3113" s="21" t="s">
        <v>4854</v>
      </c>
      <c r="N3113" s="30">
        <v>45937</v>
      </c>
      <c r="O3113" s="48">
        <v>73359</v>
      </c>
      <c r="P3113" s="21" t="s">
        <v>242</v>
      </c>
      <c r="Q3113" s="21">
        <v>58156569435</v>
      </c>
      <c r="R3113" s="21" t="s">
        <v>40</v>
      </c>
      <c r="S3113" s="3">
        <v>4</v>
      </c>
      <c r="T3113" s="37"/>
      <c r="U3113" s="21" t="s">
        <v>18</v>
      </c>
      <c r="V3113" s="21" t="str">
        <f>VLOOKUP(P3113,'Customer List'!B:C,2,)</f>
        <v>Mumbai</v>
      </c>
      <c r="W3113" s="38"/>
      <c r="X3113" s="30">
        <v>45938</v>
      </c>
      <c r="Y3113" s="21">
        <f t="shared" si="328"/>
        <v>1</v>
      </c>
      <c r="Z3113" s="21" t="str">
        <f t="shared" si="329"/>
        <v>Tuesday</v>
      </c>
      <c r="AA3113" s="21" t="str">
        <f t="shared" si="330"/>
        <v>Wednesday</v>
      </c>
      <c r="AB3113" s="21" t="str">
        <f>VLOOKUP(U3113,'Currency Sheet'!A:C,3,)</f>
        <v>DOLLAR</v>
      </c>
      <c r="AC3113" s="42" t="str">
        <f>VLOOKUP(P3113,'Customer List'!B:D,3,)</f>
        <v>OutStation</v>
      </c>
    </row>
    <row r="3114" spans="1:29" x14ac:dyDescent="0.25">
      <c r="A3114" s="21">
        <v>3112</v>
      </c>
      <c r="B3114" s="21" t="s">
        <v>4720</v>
      </c>
      <c r="C3114" s="30">
        <v>45926</v>
      </c>
      <c r="D3114" s="30">
        <v>45936</v>
      </c>
      <c r="E3114" s="47">
        <v>282</v>
      </c>
      <c r="F3114" s="47">
        <f t="shared" si="325"/>
        <v>24816</v>
      </c>
      <c r="G3114" s="48">
        <f t="shared" si="326"/>
        <v>24816</v>
      </c>
      <c r="H3114" s="21">
        <v>302048</v>
      </c>
      <c r="I3114" s="21" t="s">
        <v>4558</v>
      </c>
      <c r="J3114" s="21">
        <v>1</v>
      </c>
      <c r="K3114" s="21">
        <v>1</v>
      </c>
      <c r="L3114" s="21">
        <f t="shared" si="327"/>
        <v>0</v>
      </c>
      <c r="M3114" s="21" t="s">
        <v>4904</v>
      </c>
      <c r="N3114" s="30">
        <v>45937</v>
      </c>
      <c r="O3114" s="48">
        <v>34968</v>
      </c>
      <c r="P3114" s="21" t="s">
        <v>1134</v>
      </c>
      <c r="Q3114" s="21">
        <v>58156567700</v>
      </c>
      <c r="R3114" s="21" t="s">
        <v>40</v>
      </c>
      <c r="S3114" s="3">
        <v>4</v>
      </c>
      <c r="T3114" s="37"/>
      <c r="U3114" s="21" t="s">
        <v>18</v>
      </c>
      <c r="V3114" s="21" t="str">
        <f>VLOOKUP(P3114,'Customer List'!B:C,2,)</f>
        <v>Mumbai</v>
      </c>
      <c r="W3114" s="38"/>
      <c r="X3114" s="30">
        <v>45941</v>
      </c>
      <c r="Y3114" s="21">
        <f t="shared" si="328"/>
        <v>4</v>
      </c>
      <c r="Z3114" s="21" t="str">
        <f t="shared" si="329"/>
        <v>Tuesday</v>
      </c>
      <c r="AA3114" s="21" t="str">
        <f t="shared" si="330"/>
        <v>Saturday</v>
      </c>
      <c r="AB3114" s="21" t="str">
        <f>VLOOKUP(U3114,'Currency Sheet'!A:C,3,)</f>
        <v>DOLLAR</v>
      </c>
      <c r="AC3114" s="42" t="str">
        <f>VLOOKUP(P3114,'Customer List'!B:D,3,)</f>
        <v>OutStation</v>
      </c>
    </row>
    <row r="3115" spans="1:29" x14ac:dyDescent="0.25">
      <c r="A3115" s="21">
        <v>3113</v>
      </c>
      <c r="B3115" s="21" t="s">
        <v>4720</v>
      </c>
      <c r="C3115" s="30">
        <v>45926</v>
      </c>
      <c r="D3115" s="30">
        <v>45936</v>
      </c>
      <c r="E3115" s="47">
        <v>267.39999999999998</v>
      </c>
      <c r="F3115" s="47">
        <f t="shared" si="325"/>
        <v>23531.199999999997</v>
      </c>
      <c r="G3115" s="48">
        <f t="shared" si="326"/>
        <v>23531.199999999997</v>
      </c>
      <c r="H3115" s="21">
        <v>302120</v>
      </c>
      <c r="I3115" s="21" t="s">
        <v>4559</v>
      </c>
      <c r="J3115" s="21">
        <v>1</v>
      </c>
      <c r="K3115" s="21">
        <v>1</v>
      </c>
      <c r="L3115" s="21">
        <f t="shared" si="327"/>
        <v>0</v>
      </c>
      <c r="M3115" s="21" t="s">
        <v>4854</v>
      </c>
      <c r="N3115" s="30">
        <v>45937</v>
      </c>
      <c r="O3115" s="48">
        <v>32661</v>
      </c>
      <c r="P3115" s="21" t="s">
        <v>242</v>
      </c>
      <c r="Q3115" s="21">
        <v>58156569435</v>
      </c>
      <c r="R3115" s="21" t="s">
        <v>40</v>
      </c>
      <c r="S3115" s="3">
        <v>4</v>
      </c>
      <c r="T3115" s="37"/>
      <c r="U3115" s="21" t="s">
        <v>18</v>
      </c>
      <c r="V3115" s="21" t="str">
        <f>VLOOKUP(P3115,'Customer List'!B:C,2,)</f>
        <v>Mumbai</v>
      </c>
      <c r="W3115" s="38"/>
      <c r="X3115" s="30">
        <v>45938</v>
      </c>
      <c r="Y3115" s="21">
        <f t="shared" si="328"/>
        <v>1</v>
      </c>
      <c r="Z3115" s="21" t="str">
        <f t="shared" si="329"/>
        <v>Tuesday</v>
      </c>
      <c r="AA3115" s="21" t="str">
        <f t="shared" si="330"/>
        <v>Wednesday</v>
      </c>
      <c r="AB3115" s="21" t="str">
        <f>VLOOKUP(U3115,'Currency Sheet'!A:C,3,)</f>
        <v>DOLLAR</v>
      </c>
      <c r="AC3115" s="42" t="str">
        <f>VLOOKUP(P3115,'Customer List'!B:D,3,)</f>
        <v>OutStation</v>
      </c>
    </row>
    <row r="3116" spans="1:29" x14ac:dyDescent="0.25">
      <c r="A3116" s="21">
        <v>3114</v>
      </c>
      <c r="B3116" s="21" t="s">
        <v>4720</v>
      </c>
      <c r="C3116" s="30">
        <v>45926</v>
      </c>
      <c r="D3116" s="30">
        <v>45936</v>
      </c>
      <c r="E3116" s="47">
        <v>73.5</v>
      </c>
      <c r="F3116" s="47">
        <f t="shared" si="325"/>
        <v>6468</v>
      </c>
      <c r="G3116" s="48">
        <f t="shared" si="326"/>
        <v>6468</v>
      </c>
      <c r="H3116" s="21">
        <v>302212</v>
      </c>
      <c r="I3116" s="21" t="s">
        <v>4560</v>
      </c>
      <c r="J3116" s="21">
        <v>1</v>
      </c>
      <c r="K3116" s="21">
        <v>1</v>
      </c>
      <c r="L3116" s="21">
        <f t="shared" si="327"/>
        <v>0</v>
      </c>
      <c r="M3116" s="21" t="s">
        <v>5713</v>
      </c>
      <c r="N3116" s="30">
        <v>45937</v>
      </c>
      <c r="O3116" s="48">
        <v>11392.5</v>
      </c>
      <c r="P3116" s="21" t="s">
        <v>2170</v>
      </c>
      <c r="Q3116" s="21">
        <v>58156573495</v>
      </c>
      <c r="R3116" s="21" t="s">
        <v>40</v>
      </c>
      <c r="S3116" s="3">
        <v>4</v>
      </c>
      <c r="T3116" s="37"/>
      <c r="U3116" s="21" t="s">
        <v>18</v>
      </c>
      <c r="V3116" s="21" t="str">
        <f>VLOOKUP(P3116,'Customer List'!B:C,2,)</f>
        <v>Gujrat</v>
      </c>
      <c r="W3116" s="38"/>
      <c r="X3116" s="30">
        <v>45939</v>
      </c>
      <c r="Y3116" s="21">
        <f t="shared" si="328"/>
        <v>2</v>
      </c>
      <c r="Z3116" s="21" t="str">
        <f t="shared" si="329"/>
        <v>Tuesday</v>
      </c>
      <c r="AA3116" s="21" t="str">
        <f t="shared" si="330"/>
        <v>Thursday</v>
      </c>
      <c r="AB3116" s="21" t="str">
        <f>VLOOKUP(U3116,'Currency Sheet'!A:C,3,)</f>
        <v>DOLLAR</v>
      </c>
      <c r="AC3116" s="42" t="str">
        <f>VLOOKUP(P3116,'Customer List'!B:D,3,)</f>
        <v>OutStation</v>
      </c>
    </row>
    <row r="3117" spans="1:29" x14ac:dyDescent="0.25">
      <c r="A3117" s="21">
        <v>3115</v>
      </c>
      <c r="B3117" s="21" t="s">
        <v>4720</v>
      </c>
      <c r="C3117" s="30">
        <v>45926</v>
      </c>
      <c r="D3117" s="30">
        <v>45936</v>
      </c>
      <c r="E3117" s="47">
        <v>73.5</v>
      </c>
      <c r="F3117" s="47">
        <f t="shared" si="325"/>
        <v>6468</v>
      </c>
      <c r="G3117" s="48">
        <f t="shared" si="326"/>
        <v>6468</v>
      </c>
      <c r="H3117" s="21">
        <v>302212</v>
      </c>
      <c r="I3117" s="21" t="s">
        <v>4560</v>
      </c>
      <c r="J3117" s="21">
        <v>1</v>
      </c>
      <c r="K3117" s="21">
        <v>1</v>
      </c>
      <c r="L3117" s="21">
        <f t="shared" si="327"/>
        <v>0</v>
      </c>
      <c r="M3117" s="21" t="s">
        <v>5712</v>
      </c>
      <c r="N3117" s="30">
        <v>45937</v>
      </c>
      <c r="O3117" s="48">
        <v>12206.25</v>
      </c>
      <c r="P3117" s="21" t="s">
        <v>194</v>
      </c>
      <c r="Q3117" s="21">
        <v>58156573160</v>
      </c>
      <c r="R3117" s="21" t="s">
        <v>40</v>
      </c>
      <c r="S3117" s="3">
        <v>4</v>
      </c>
      <c r="T3117" s="37"/>
      <c r="U3117" s="21" t="s">
        <v>18</v>
      </c>
      <c r="V3117" s="21" t="str">
        <f>VLOOKUP(P3117,'Customer List'!B:C,2,)</f>
        <v>Kanpur</v>
      </c>
      <c r="W3117" s="38"/>
      <c r="X3117" s="30">
        <v>45939</v>
      </c>
      <c r="Y3117" s="21">
        <f t="shared" si="328"/>
        <v>2</v>
      </c>
      <c r="Z3117" s="21" t="str">
        <f t="shared" si="329"/>
        <v>Tuesday</v>
      </c>
      <c r="AA3117" s="21" t="str">
        <f t="shared" si="330"/>
        <v>Thursday</v>
      </c>
      <c r="AB3117" s="21" t="str">
        <f>VLOOKUP(U3117,'Currency Sheet'!A:C,3,)</f>
        <v>DOLLAR</v>
      </c>
      <c r="AC3117" s="42" t="str">
        <f>VLOOKUP(P3117,'Customer List'!B:D,3,)</f>
        <v>OutStation</v>
      </c>
    </row>
    <row r="3118" spans="1:29" x14ac:dyDescent="0.25">
      <c r="A3118" s="21">
        <v>3116</v>
      </c>
      <c r="B3118" s="21" t="s">
        <v>4720</v>
      </c>
      <c r="C3118" s="30">
        <v>45926</v>
      </c>
      <c r="D3118" s="30">
        <v>45936</v>
      </c>
      <c r="E3118" s="47">
        <v>100.1</v>
      </c>
      <c r="F3118" s="47">
        <f t="shared" si="325"/>
        <v>8808.7999999999993</v>
      </c>
      <c r="G3118" s="48">
        <f t="shared" si="326"/>
        <v>8808.7999999999993</v>
      </c>
      <c r="H3118" s="21">
        <v>302611</v>
      </c>
      <c r="I3118" s="21" t="s">
        <v>4561</v>
      </c>
      <c r="J3118" s="21">
        <v>1</v>
      </c>
      <c r="K3118" s="21">
        <v>1</v>
      </c>
      <c r="L3118" s="21">
        <f t="shared" si="327"/>
        <v>0</v>
      </c>
      <c r="M3118" s="21" t="s">
        <v>5712</v>
      </c>
      <c r="N3118" s="30">
        <v>45937</v>
      </c>
      <c r="O3118" s="48">
        <v>16623.75</v>
      </c>
      <c r="P3118" s="21" t="s">
        <v>194</v>
      </c>
      <c r="Q3118" s="21">
        <v>58156573160</v>
      </c>
      <c r="R3118" s="21" t="s">
        <v>40</v>
      </c>
      <c r="S3118" s="3">
        <v>4</v>
      </c>
      <c r="T3118" s="37"/>
      <c r="U3118" s="21" t="s">
        <v>18</v>
      </c>
      <c r="V3118" s="21" t="str">
        <f>VLOOKUP(P3118,'Customer List'!B:C,2,)</f>
        <v>Kanpur</v>
      </c>
      <c r="W3118" s="38"/>
      <c r="X3118" s="30">
        <v>45939</v>
      </c>
      <c r="Y3118" s="21">
        <f t="shared" si="328"/>
        <v>2</v>
      </c>
      <c r="Z3118" s="21" t="str">
        <f t="shared" si="329"/>
        <v>Tuesday</v>
      </c>
      <c r="AA3118" s="21" t="str">
        <f t="shared" si="330"/>
        <v>Thursday</v>
      </c>
      <c r="AB3118" s="21" t="str">
        <f>VLOOKUP(U3118,'Currency Sheet'!A:C,3,)</f>
        <v>DOLLAR</v>
      </c>
      <c r="AC3118" s="42" t="str">
        <f>VLOOKUP(P3118,'Customer List'!B:D,3,)</f>
        <v>OutStation</v>
      </c>
    </row>
    <row r="3119" spans="1:29" x14ac:dyDescent="0.25">
      <c r="A3119" s="21">
        <v>3117</v>
      </c>
      <c r="B3119" s="21" t="s">
        <v>4720</v>
      </c>
      <c r="C3119" s="30">
        <v>45926</v>
      </c>
      <c r="D3119" s="30">
        <v>45936</v>
      </c>
      <c r="E3119" s="47">
        <v>90.3</v>
      </c>
      <c r="F3119" s="47">
        <f t="shared" si="325"/>
        <v>7946.4</v>
      </c>
      <c r="G3119" s="48">
        <f t="shared" si="326"/>
        <v>7946.4</v>
      </c>
      <c r="H3119" s="21">
        <v>305105</v>
      </c>
      <c r="I3119" s="21" t="s">
        <v>4562</v>
      </c>
      <c r="J3119" s="21">
        <v>1</v>
      </c>
      <c r="K3119" s="21">
        <v>1</v>
      </c>
      <c r="L3119" s="21">
        <f t="shared" si="327"/>
        <v>0</v>
      </c>
      <c r="M3119" s="21" t="s">
        <v>4877</v>
      </c>
      <c r="N3119" s="30">
        <v>45937</v>
      </c>
      <c r="O3119" s="48">
        <v>13996.5</v>
      </c>
      <c r="P3119" s="21" t="s">
        <v>295</v>
      </c>
      <c r="Q3119" s="21">
        <v>58156572773</v>
      </c>
      <c r="R3119" s="21" t="s">
        <v>40</v>
      </c>
      <c r="S3119" s="3">
        <v>4</v>
      </c>
      <c r="T3119" s="37"/>
      <c r="U3119" s="21" t="s">
        <v>18</v>
      </c>
      <c r="V3119" s="21" t="str">
        <f>VLOOKUP(P3119,'Customer List'!B:C,2,)</f>
        <v>Kerala</v>
      </c>
      <c r="W3119" s="38"/>
      <c r="X3119" s="30">
        <v>45941</v>
      </c>
      <c r="Y3119" s="21">
        <f t="shared" si="328"/>
        <v>4</v>
      </c>
      <c r="Z3119" s="21" t="str">
        <f t="shared" si="329"/>
        <v>Tuesday</v>
      </c>
      <c r="AA3119" s="21" t="str">
        <f t="shared" si="330"/>
        <v>Saturday</v>
      </c>
      <c r="AB3119" s="21" t="str">
        <f>VLOOKUP(U3119,'Currency Sheet'!A:C,3,)</f>
        <v>DOLLAR</v>
      </c>
      <c r="AC3119" s="42" t="str">
        <f>VLOOKUP(P3119,'Customer List'!B:D,3,)</f>
        <v>OutStation</v>
      </c>
    </row>
    <row r="3120" spans="1:29" x14ac:dyDescent="0.25">
      <c r="A3120" s="21">
        <v>3118</v>
      </c>
      <c r="B3120" s="21" t="s">
        <v>4720</v>
      </c>
      <c r="C3120" s="30">
        <v>45926</v>
      </c>
      <c r="D3120" s="30">
        <v>45936</v>
      </c>
      <c r="E3120" s="47">
        <v>102.9</v>
      </c>
      <c r="F3120" s="47">
        <f t="shared" si="325"/>
        <v>9055.2000000000007</v>
      </c>
      <c r="G3120" s="48">
        <f t="shared" si="326"/>
        <v>9055.2000000000007</v>
      </c>
      <c r="H3120" s="21">
        <v>305629</v>
      </c>
      <c r="I3120" s="21" t="s">
        <v>4563</v>
      </c>
      <c r="J3120" s="21">
        <v>1</v>
      </c>
      <c r="K3120" s="21">
        <v>1</v>
      </c>
      <c r="L3120" s="21">
        <f t="shared" si="327"/>
        <v>0</v>
      </c>
      <c r="M3120" s="21" t="s">
        <v>5712</v>
      </c>
      <c r="N3120" s="30">
        <v>45937</v>
      </c>
      <c r="O3120" s="48">
        <v>17088.75</v>
      </c>
      <c r="P3120" s="21" t="s">
        <v>194</v>
      </c>
      <c r="Q3120" s="21">
        <v>58156573160</v>
      </c>
      <c r="R3120" s="21" t="s">
        <v>40</v>
      </c>
      <c r="S3120" s="3">
        <v>4</v>
      </c>
      <c r="T3120" s="37"/>
      <c r="U3120" s="21" t="s">
        <v>18</v>
      </c>
      <c r="V3120" s="21" t="str">
        <f>VLOOKUP(P3120,'Customer List'!B:C,2,)</f>
        <v>Kanpur</v>
      </c>
      <c r="W3120" s="38"/>
      <c r="X3120" s="30">
        <v>45939</v>
      </c>
      <c r="Y3120" s="21">
        <f t="shared" si="328"/>
        <v>2</v>
      </c>
      <c r="Z3120" s="21" t="str">
        <f t="shared" si="329"/>
        <v>Tuesday</v>
      </c>
      <c r="AA3120" s="21" t="str">
        <f t="shared" si="330"/>
        <v>Thursday</v>
      </c>
      <c r="AB3120" s="21" t="str">
        <f>VLOOKUP(U3120,'Currency Sheet'!A:C,3,)</f>
        <v>DOLLAR</v>
      </c>
      <c r="AC3120" s="42" t="str">
        <f>VLOOKUP(P3120,'Customer List'!B:D,3,)</f>
        <v>OutStation</v>
      </c>
    </row>
    <row r="3121" spans="1:29" x14ac:dyDescent="0.25">
      <c r="A3121" s="21">
        <v>3119</v>
      </c>
      <c r="B3121" s="21" t="s">
        <v>4720</v>
      </c>
      <c r="C3121" s="30">
        <v>45926</v>
      </c>
      <c r="D3121" s="30">
        <v>45936</v>
      </c>
      <c r="E3121" s="47">
        <v>205.1</v>
      </c>
      <c r="F3121" s="47">
        <f t="shared" si="325"/>
        <v>18048.8</v>
      </c>
      <c r="G3121" s="48">
        <f t="shared" si="326"/>
        <v>18048.8</v>
      </c>
      <c r="H3121" s="21">
        <v>306008</v>
      </c>
      <c r="I3121" s="21" t="s">
        <v>4260</v>
      </c>
      <c r="J3121" s="21">
        <v>1</v>
      </c>
      <c r="K3121" s="21">
        <v>1</v>
      </c>
      <c r="L3121" s="21">
        <f t="shared" si="327"/>
        <v>0</v>
      </c>
      <c r="M3121" s="21" t="s">
        <v>4854</v>
      </c>
      <c r="N3121" s="30">
        <v>45937</v>
      </c>
      <c r="O3121" s="48">
        <v>25051.5</v>
      </c>
      <c r="P3121" s="21" t="s">
        <v>242</v>
      </c>
      <c r="Q3121" s="21">
        <v>58156569435</v>
      </c>
      <c r="R3121" s="21" t="s">
        <v>40</v>
      </c>
      <c r="S3121" s="3">
        <v>4</v>
      </c>
      <c r="T3121" s="37"/>
      <c r="U3121" s="21" t="s">
        <v>18</v>
      </c>
      <c r="V3121" s="21" t="str">
        <f>VLOOKUP(P3121,'Customer List'!B:C,2,)</f>
        <v>Mumbai</v>
      </c>
      <c r="W3121" s="38"/>
      <c r="X3121" s="30">
        <v>45938</v>
      </c>
      <c r="Y3121" s="21">
        <f t="shared" si="328"/>
        <v>1</v>
      </c>
      <c r="Z3121" s="21" t="str">
        <f t="shared" si="329"/>
        <v>Tuesday</v>
      </c>
      <c r="AA3121" s="21" t="str">
        <f t="shared" si="330"/>
        <v>Wednesday</v>
      </c>
      <c r="AB3121" s="21" t="str">
        <f>VLOOKUP(U3121,'Currency Sheet'!A:C,3,)</f>
        <v>DOLLAR</v>
      </c>
      <c r="AC3121" s="42" t="str">
        <f>VLOOKUP(P3121,'Customer List'!B:D,3,)</f>
        <v>OutStation</v>
      </c>
    </row>
    <row r="3122" spans="1:29" x14ac:dyDescent="0.25">
      <c r="A3122" s="21">
        <v>3120</v>
      </c>
      <c r="B3122" s="21" t="s">
        <v>4720</v>
      </c>
      <c r="C3122" s="30">
        <v>45926</v>
      </c>
      <c r="D3122" s="30">
        <v>45936</v>
      </c>
      <c r="E3122" s="47">
        <v>74.900000000000006</v>
      </c>
      <c r="F3122" s="47">
        <f t="shared" si="325"/>
        <v>6591.2000000000007</v>
      </c>
      <c r="G3122" s="48">
        <f t="shared" si="326"/>
        <v>13182.400000000001</v>
      </c>
      <c r="H3122" s="21">
        <v>343107</v>
      </c>
      <c r="I3122" s="21" t="s">
        <v>4584</v>
      </c>
      <c r="J3122" s="21">
        <v>2</v>
      </c>
      <c r="K3122" s="21">
        <v>2</v>
      </c>
      <c r="L3122" s="21">
        <f t="shared" si="327"/>
        <v>0</v>
      </c>
      <c r="M3122" s="21" t="s">
        <v>4917</v>
      </c>
      <c r="N3122" s="30">
        <v>45937</v>
      </c>
      <c r="O3122" s="48">
        <v>23219</v>
      </c>
      <c r="P3122" s="21" t="s">
        <v>2170</v>
      </c>
      <c r="Q3122" s="21">
        <v>58156573495</v>
      </c>
      <c r="R3122" s="21" t="s">
        <v>40</v>
      </c>
      <c r="S3122" s="3">
        <v>4</v>
      </c>
      <c r="T3122" s="37"/>
      <c r="U3122" s="21" t="s">
        <v>18</v>
      </c>
      <c r="V3122" s="21" t="str">
        <f>VLOOKUP(P3122,'Customer List'!B:C,2,)</f>
        <v>Gujrat</v>
      </c>
      <c r="W3122" s="38"/>
      <c r="X3122" s="30">
        <v>45939</v>
      </c>
      <c r="Y3122" s="21">
        <f t="shared" si="328"/>
        <v>2</v>
      </c>
      <c r="Z3122" s="21" t="str">
        <f t="shared" si="329"/>
        <v>Tuesday</v>
      </c>
      <c r="AA3122" s="21" t="str">
        <f t="shared" si="330"/>
        <v>Thursday</v>
      </c>
      <c r="AB3122" s="21" t="str">
        <f>VLOOKUP(U3122,'Currency Sheet'!A:C,3,)</f>
        <v>DOLLAR</v>
      </c>
      <c r="AC3122" s="42" t="str">
        <f>VLOOKUP(P3122,'Customer List'!B:D,3,)</f>
        <v>OutStation</v>
      </c>
    </row>
    <row r="3123" spans="1:29" x14ac:dyDescent="0.25">
      <c r="A3123" s="21">
        <v>3121</v>
      </c>
      <c r="B3123" s="21" t="s">
        <v>4720</v>
      </c>
      <c r="C3123" s="30">
        <v>45926</v>
      </c>
      <c r="D3123" s="30">
        <v>45936</v>
      </c>
      <c r="E3123" s="47">
        <v>179.2</v>
      </c>
      <c r="F3123" s="47">
        <f t="shared" si="325"/>
        <v>15769.599999999999</v>
      </c>
      <c r="G3123" s="48">
        <f t="shared" si="326"/>
        <v>15769.599999999999</v>
      </c>
      <c r="H3123" s="21">
        <v>306308</v>
      </c>
      <c r="I3123" s="21" t="s">
        <v>4565</v>
      </c>
      <c r="J3123" s="21">
        <v>1</v>
      </c>
      <c r="K3123" s="21">
        <v>1</v>
      </c>
      <c r="L3123" s="21">
        <f t="shared" si="327"/>
        <v>0</v>
      </c>
      <c r="M3123" s="21" t="s">
        <v>4854</v>
      </c>
      <c r="N3123" s="30">
        <v>45937</v>
      </c>
      <c r="O3123" s="48">
        <v>21888</v>
      </c>
      <c r="P3123" s="21" t="s">
        <v>242</v>
      </c>
      <c r="Q3123" s="21">
        <v>58156569435</v>
      </c>
      <c r="R3123" s="21" t="s">
        <v>40</v>
      </c>
      <c r="S3123" s="3">
        <v>4</v>
      </c>
      <c r="T3123" s="37"/>
      <c r="U3123" s="21" t="s">
        <v>18</v>
      </c>
      <c r="V3123" s="21" t="str">
        <f>VLOOKUP(P3123,'Customer List'!B:C,2,)</f>
        <v>Mumbai</v>
      </c>
      <c r="W3123" s="38"/>
      <c r="X3123" s="30">
        <v>45938</v>
      </c>
      <c r="Y3123" s="21">
        <f t="shared" si="328"/>
        <v>1</v>
      </c>
      <c r="Z3123" s="21" t="str">
        <f t="shared" si="329"/>
        <v>Tuesday</v>
      </c>
      <c r="AA3123" s="21" t="str">
        <f t="shared" si="330"/>
        <v>Wednesday</v>
      </c>
      <c r="AB3123" s="21" t="str">
        <f>VLOOKUP(U3123,'Currency Sheet'!A:C,3,)</f>
        <v>DOLLAR</v>
      </c>
      <c r="AC3123" s="42" t="str">
        <f>VLOOKUP(P3123,'Customer List'!B:D,3,)</f>
        <v>OutStation</v>
      </c>
    </row>
    <row r="3124" spans="1:29" x14ac:dyDescent="0.25">
      <c r="A3124" s="21">
        <v>3122</v>
      </c>
      <c r="B3124" s="21" t="s">
        <v>4720</v>
      </c>
      <c r="C3124" s="30">
        <v>45926</v>
      </c>
      <c r="D3124" s="30">
        <v>45936</v>
      </c>
      <c r="E3124" s="47">
        <v>131.6</v>
      </c>
      <c r="F3124" s="47">
        <f t="shared" si="325"/>
        <v>11580.8</v>
      </c>
      <c r="G3124" s="48">
        <f t="shared" si="326"/>
        <v>11580.8</v>
      </c>
      <c r="H3124" s="21">
        <v>306704</v>
      </c>
      <c r="I3124" s="21" t="s">
        <v>4566</v>
      </c>
      <c r="J3124" s="21">
        <v>1</v>
      </c>
      <c r="K3124" s="21">
        <v>1</v>
      </c>
      <c r="L3124" s="21">
        <f t="shared" si="327"/>
        <v>0</v>
      </c>
      <c r="M3124" s="21" t="s">
        <v>4877</v>
      </c>
      <c r="N3124" s="30">
        <v>45937</v>
      </c>
      <c r="O3124" s="48">
        <v>20398</v>
      </c>
      <c r="P3124" s="21" t="s">
        <v>295</v>
      </c>
      <c r="Q3124" s="21">
        <v>58156572773</v>
      </c>
      <c r="R3124" s="21" t="s">
        <v>40</v>
      </c>
      <c r="S3124" s="3">
        <v>4</v>
      </c>
      <c r="T3124" s="37"/>
      <c r="U3124" s="21" t="s">
        <v>18</v>
      </c>
      <c r="V3124" s="21" t="str">
        <f>VLOOKUP(P3124,'Customer List'!B:C,2,)</f>
        <v>Kerala</v>
      </c>
      <c r="W3124" s="38"/>
      <c r="X3124" s="30">
        <v>45941</v>
      </c>
      <c r="Y3124" s="21">
        <f t="shared" si="328"/>
        <v>4</v>
      </c>
      <c r="Z3124" s="21" t="str">
        <f t="shared" si="329"/>
        <v>Tuesday</v>
      </c>
      <c r="AA3124" s="21" t="str">
        <f t="shared" si="330"/>
        <v>Saturday</v>
      </c>
      <c r="AB3124" s="21" t="str">
        <f>VLOOKUP(U3124,'Currency Sheet'!A:C,3,)</f>
        <v>DOLLAR</v>
      </c>
      <c r="AC3124" s="42" t="str">
        <f>VLOOKUP(P3124,'Customer List'!B:D,3,)</f>
        <v>OutStation</v>
      </c>
    </row>
    <row r="3125" spans="1:29" x14ac:dyDescent="0.25">
      <c r="A3125" s="21">
        <v>3123</v>
      </c>
      <c r="B3125" s="21" t="s">
        <v>4720</v>
      </c>
      <c r="C3125" s="30">
        <v>45926</v>
      </c>
      <c r="D3125" s="30">
        <v>45936</v>
      </c>
      <c r="E3125" s="47">
        <v>326.25</v>
      </c>
      <c r="F3125" s="47">
        <f t="shared" si="325"/>
        <v>28710</v>
      </c>
      <c r="G3125" s="48">
        <f t="shared" si="326"/>
        <v>28710</v>
      </c>
      <c r="H3125" s="21">
        <v>306740</v>
      </c>
      <c r="I3125" s="21" t="s">
        <v>4567</v>
      </c>
      <c r="J3125" s="21">
        <v>1</v>
      </c>
      <c r="K3125" s="21">
        <v>1</v>
      </c>
      <c r="L3125" s="21">
        <f t="shared" si="327"/>
        <v>0</v>
      </c>
      <c r="M3125" s="21" t="s">
        <v>4877</v>
      </c>
      <c r="N3125" s="30">
        <v>45937</v>
      </c>
      <c r="O3125" s="48">
        <v>47197.5</v>
      </c>
      <c r="P3125" s="21" t="s">
        <v>295</v>
      </c>
      <c r="Q3125" s="21">
        <v>58156572773</v>
      </c>
      <c r="R3125" s="21" t="s">
        <v>40</v>
      </c>
      <c r="S3125" s="3">
        <v>4</v>
      </c>
      <c r="T3125" s="37"/>
      <c r="U3125" s="21" t="s">
        <v>18</v>
      </c>
      <c r="V3125" s="21" t="str">
        <f>VLOOKUP(P3125,'Customer List'!B:C,2,)</f>
        <v>Kerala</v>
      </c>
      <c r="W3125" s="38"/>
      <c r="X3125" s="30">
        <v>45941</v>
      </c>
      <c r="Y3125" s="21">
        <f t="shared" si="328"/>
        <v>4</v>
      </c>
      <c r="Z3125" s="21" t="str">
        <f t="shared" si="329"/>
        <v>Tuesday</v>
      </c>
      <c r="AA3125" s="21" t="str">
        <f t="shared" si="330"/>
        <v>Saturday</v>
      </c>
      <c r="AB3125" s="21" t="str">
        <f>VLOOKUP(U3125,'Currency Sheet'!A:C,3,)</f>
        <v>DOLLAR</v>
      </c>
      <c r="AC3125" s="42" t="str">
        <f>VLOOKUP(P3125,'Customer List'!B:D,3,)</f>
        <v>OutStation</v>
      </c>
    </row>
    <row r="3126" spans="1:29" x14ac:dyDescent="0.25">
      <c r="A3126" s="21">
        <v>3124</v>
      </c>
      <c r="B3126" s="21" t="s">
        <v>4720</v>
      </c>
      <c r="C3126" s="30">
        <v>45926</v>
      </c>
      <c r="D3126" s="30">
        <v>45936</v>
      </c>
      <c r="E3126" s="47">
        <v>267.39999999999998</v>
      </c>
      <c r="F3126" s="47">
        <f t="shared" si="325"/>
        <v>23531.199999999997</v>
      </c>
      <c r="G3126" s="48">
        <f t="shared" si="326"/>
        <v>47062.399999999994</v>
      </c>
      <c r="H3126" s="21">
        <v>368504</v>
      </c>
      <c r="I3126" s="21" t="s">
        <v>4595</v>
      </c>
      <c r="J3126" s="21">
        <v>2</v>
      </c>
      <c r="K3126" s="21">
        <v>2</v>
      </c>
      <c r="L3126" s="21">
        <f t="shared" si="327"/>
        <v>0</v>
      </c>
      <c r="M3126" s="21" t="s">
        <v>4893</v>
      </c>
      <c r="N3126" s="30">
        <v>45937</v>
      </c>
      <c r="O3126" s="48">
        <v>76973</v>
      </c>
      <c r="P3126" s="21" t="s">
        <v>4431</v>
      </c>
      <c r="Q3126" s="21">
        <v>58156570021</v>
      </c>
      <c r="R3126" s="21" t="s">
        <v>40</v>
      </c>
      <c r="S3126" s="3">
        <v>4</v>
      </c>
      <c r="T3126" s="37"/>
      <c r="U3126" s="21" t="s">
        <v>18</v>
      </c>
      <c r="V3126" s="21" t="str">
        <f>VLOOKUP(P3126,'Customer List'!B:C,2,)</f>
        <v>MUMBAI</v>
      </c>
      <c r="W3126" s="38"/>
      <c r="X3126" s="30">
        <v>45938</v>
      </c>
      <c r="Y3126" s="21">
        <f t="shared" si="328"/>
        <v>1</v>
      </c>
      <c r="Z3126" s="21" t="str">
        <f t="shared" si="329"/>
        <v>Tuesday</v>
      </c>
      <c r="AA3126" s="21" t="str">
        <f t="shared" si="330"/>
        <v>Wednesday</v>
      </c>
      <c r="AB3126" s="21" t="str">
        <f>VLOOKUP(U3126,'Currency Sheet'!A:C,3,)</f>
        <v>DOLLAR</v>
      </c>
      <c r="AC3126" s="42" t="str">
        <f>VLOOKUP(P3126,'Customer List'!B:D,3,)</f>
        <v>OutStation</v>
      </c>
    </row>
    <row r="3127" spans="1:29" x14ac:dyDescent="0.25">
      <c r="A3127" s="21">
        <v>3125</v>
      </c>
      <c r="B3127" s="21" t="s">
        <v>4720</v>
      </c>
      <c r="C3127" s="30">
        <v>45926</v>
      </c>
      <c r="D3127" s="30">
        <v>45936</v>
      </c>
      <c r="E3127" s="47">
        <v>21</v>
      </c>
      <c r="F3127" s="47">
        <f t="shared" si="325"/>
        <v>1848</v>
      </c>
      <c r="G3127" s="48">
        <f t="shared" si="326"/>
        <v>3696</v>
      </c>
      <c r="H3127" s="21">
        <v>400101</v>
      </c>
      <c r="I3127" s="21" t="s">
        <v>4600</v>
      </c>
      <c r="J3127" s="21">
        <v>2</v>
      </c>
      <c r="K3127" s="21">
        <v>2</v>
      </c>
      <c r="L3127" s="21">
        <f t="shared" si="327"/>
        <v>0</v>
      </c>
      <c r="M3127" s="21" t="s">
        <v>4864</v>
      </c>
      <c r="N3127" s="30">
        <v>45937</v>
      </c>
      <c r="O3127" s="48">
        <v>6975</v>
      </c>
      <c r="P3127" s="21" t="s">
        <v>3577</v>
      </c>
      <c r="Q3127" s="21">
        <v>58156565891</v>
      </c>
      <c r="R3127" s="21" t="s">
        <v>40</v>
      </c>
      <c r="S3127" s="3">
        <v>4</v>
      </c>
      <c r="T3127" s="37"/>
      <c r="U3127" s="21" t="s">
        <v>18</v>
      </c>
      <c r="V3127" s="21" t="str">
        <f>VLOOKUP(P3127,'Customer List'!B:C,2,)</f>
        <v>Bhopal</v>
      </c>
      <c r="W3127" s="38"/>
      <c r="X3127" s="30">
        <v>45939</v>
      </c>
      <c r="Y3127" s="21">
        <f t="shared" si="328"/>
        <v>2</v>
      </c>
      <c r="Z3127" s="21" t="str">
        <f t="shared" si="329"/>
        <v>Tuesday</v>
      </c>
      <c r="AA3127" s="21" t="str">
        <f t="shared" si="330"/>
        <v>Thursday</v>
      </c>
      <c r="AB3127" s="21" t="str">
        <f>VLOOKUP(U3127,'Currency Sheet'!A:C,3,)</f>
        <v>DOLLAR</v>
      </c>
      <c r="AC3127" s="42" t="str">
        <f>VLOOKUP(P3127,'Customer List'!B:D,3,)</f>
        <v>OutStation</v>
      </c>
    </row>
    <row r="3128" spans="1:29" x14ac:dyDescent="0.25">
      <c r="A3128" s="21">
        <v>3126</v>
      </c>
      <c r="B3128" s="21" t="s">
        <v>4720</v>
      </c>
      <c r="C3128" s="30">
        <v>45926</v>
      </c>
      <c r="D3128" s="30">
        <v>45936</v>
      </c>
      <c r="E3128" s="47">
        <v>285</v>
      </c>
      <c r="F3128" s="47">
        <f t="shared" si="325"/>
        <v>25080</v>
      </c>
      <c r="G3128" s="48">
        <f t="shared" si="326"/>
        <v>25080</v>
      </c>
      <c r="H3128" s="21">
        <v>307646</v>
      </c>
      <c r="I3128" s="21" t="s">
        <v>4568</v>
      </c>
      <c r="J3128" s="21">
        <v>1</v>
      </c>
      <c r="K3128" s="21">
        <v>1</v>
      </c>
      <c r="L3128" s="21">
        <f t="shared" si="327"/>
        <v>0</v>
      </c>
      <c r="M3128" s="21" t="s">
        <v>4904</v>
      </c>
      <c r="N3128" s="30">
        <v>45937</v>
      </c>
      <c r="O3128" s="48">
        <v>41230</v>
      </c>
      <c r="P3128" s="21" t="s">
        <v>1134</v>
      </c>
      <c r="Q3128" s="21">
        <v>58156567700</v>
      </c>
      <c r="R3128" s="21" t="s">
        <v>40</v>
      </c>
      <c r="S3128" s="3">
        <v>4</v>
      </c>
      <c r="T3128" s="37"/>
      <c r="U3128" s="21" t="s">
        <v>18</v>
      </c>
      <c r="V3128" s="21" t="str">
        <f>VLOOKUP(P3128,'Customer List'!B:C,2,)</f>
        <v>Mumbai</v>
      </c>
      <c r="W3128" s="38"/>
      <c r="X3128" s="30">
        <v>45941</v>
      </c>
      <c r="Y3128" s="21">
        <f t="shared" si="328"/>
        <v>4</v>
      </c>
      <c r="Z3128" s="21" t="str">
        <f t="shared" si="329"/>
        <v>Tuesday</v>
      </c>
      <c r="AA3128" s="21" t="str">
        <f t="shared" si="330"/>
        <v>Saturday</v>
      </c>
      <c r="AB3128" s="21" t="str">
        <f>VLOOKUP(U3128,'Currency Sheet'!A:C,3,)</f>
        <v>DOLLAR</v>
      </c>
      <c r="AC3128" s="42" t="str">
        <f>VLOOKUP(P3128,'Customer List'!B:D,3,)</f>
        <v>OutStation</v>
      </c>
    </row>
    <row r="3129" spans="1:29" x14ac:dyDescent="0.25">
      <c r="A3129" s="21">
        <v>3127</v>
      </c>
      <c r="B3129" s="21" t="s">
        <v>4720</v>
      </c>
      <c r="C3129" s="30">
        <v>45926</v>
      </c>
      <c r="D3129" s="30">
        <v>45936</v>
      </c>
      <c r="E3129" s="47">
        <v>285</v>
      </c>
      <c r="F3129" s="47">
        <f t="shared" si="325"/>
        <v>25080</v>
      </c>
      <c r="G3129" s="48">
        <f t="shared" si="326"/>
        <v>501600</v>
      </c>
      <c r="H3129" s="21">
        <v>307646</v>
      </c>
      <c r="I3129" s="21" t="s">
        <v>4568</v>
      </c>
      <c r="J3129" s="21">
        <v>20</v>
      </c>
      <c r="K3129" s="21">
        <v>20</v>
      </c>
      <c r="L3129" s="21">
        <f t="shared" si="327"/>
        <v>0</v>
      </c>
      <c r="M3129" s="21" t="s">
        <v>4854</v>
      </c>
      <c r="N3129" s="30">
        <v>45937</v>
      </c>
      <c r="O3129" s="48">
        <v>649800</v>
      </c>
      <c r="P3129" s="21" t="s">
        <v>242</v>
      </c>
      <c r="Q3129" s="21">
        <v>58156569435</v>
      </c>
      <c r="R3129" s="21" t="s">
        <v>40</v>
      </c>
      <c r="S3129" s="3">
        <v>4</v>
      </c>
      <c r="T3129" s="37"/>
      <c r="U3129" s="21" t="s">
        <v>18</v>
      </c>
      <c r="V3129" s="21" t="str">
        <f>VLOOKUP(P3129,'Customer List'!B:C,2,)</f>
        <v>Mumbai</v>
      </c>
      <c r="W3129" s="38"/>
      <c r="X3129" s="30">
        <v>45938</v>
      </c>
      <c r="Y3129" s="21">
        <f t="shared" si="328"/>
        <v>1</v>
      </c>
      <c r="Z3129" s="21" t="str">
        <f t="shared" si="329"/>
        <v>Tuesday</v>
      </c>
      <c r="AA3129" s="21" t="str">
        <f t="shared" si="330"/>
        <v>Wednesday</v>
      </c>
      <c r="AB3129" s="21" t="str">
        <f>VLOOKUP(U3129,'Currency Sheet'!A:C,3,)</f>
        <v>DOLLAR</v>
      </c>
      <c r="AC3129" s="42" t="str">
        <f>VLOOKUP(P3129,'Customer List'!B:D,3,)</f>
        <v>OutStation</v>
      </c>
    </row>
    <row r="3130" spans="1:29" x14ac:dyDescent="0.25">
      <c r="A3130" s="21">
        <v>3128</v>
      </c>
      <c r="B3130" s="21" t="s">
        <v>4720</v>
      </c>
      <c r="C3130" s="30">
        <v>45926</v>
      </c>
      <c r="D3130" s="30">
        <v>45936</v>
      </c>
      <c r="E3130" s="47">
        <v>91.7</v>
      </c>
      <c r="F3130" s="47">
        <f t="shared" si="325"/>
        <v>8069.6</v>
      </c>
      <c r="G3130" s="48">
        <f t="shared" si="326"/>
        <v>8069.6</v>
      </c>
      <c r="H3130" s="21">
        <v>310805</v>
      </c>
      <c r="I3130" s="21" t="s">
        <v>4569</v>
      </c>
      <c r="J3130" s="21">
        <v>1</v>
      </c>
      <c r="K3130" s="21">
        <v>1</v>
      </c>
      <c r="L3130" s="21">
        <f t="shared" si="327"/>
        <v>0</v>
      </c>
      <c r="M3130" s="21" t="s">
        <v>5712</v>
      </c>
      <c r="N3130" s="30">
        <v>45937</v>
      </c>
      <c r="O3130" s="48">
        <v>15228.75</v>
      </c>
      <c r="P3130" s="21" t="s">
        <v>194</v>
      </c>
      <c r="Q3130" s="21">
        <v>58156573160</v>
      </c>
      <c r="R3130" s="21" t="s">
        <v>40</v>
      </c>
      <c r="S3130" s="3">
        <v>4</v>
      </c>
      <c r="T3130" s="37"/>
      <c r="U3130" s="21" t="s">
        <v>18</v>
      </c>
      <c r="V3130" s="21" t="str">
        <f>VLOOKUP(P3130,'Customer List'!B:C,2,)</f>
        <v>Kanpur</v>
      </c>
      <c r="W3130" s="38"/>
      <c r="X3130" s="30">
        <v>45939</v>
      </c>
      <c r="Y3130" s="21">
        <f t="shared" si="328"/>
        <v>2</v>
      </c>
      <c r="Z3130" s="21" t="str">
        <f t="shared" si="329"/>
        <v>Tuesday</v>
      </c>
      <c r="AA3130" s="21" t="str">
        <f t="shared" si="330"/>
        <v>Thursday</v>
      </c>
      <c r="AB3130" s="21" t="str">
        <f>VLOOKUP(U3130,'Currency Sheet'!A:C,3,)</f>
        <v>DOLLAR</v>
      </c>
      <c r="AC3130" s="42" t="str">
        <f>VLOOKUP(P3130,'Customer List'!B:D,3,)</f>
        <v>OutStation</v>
      </c>
    </row>
    <row r="3131" spans="1:29" x14ac:dyDescent="0.25">
      <c r="A3131" s="21">
        <v>3129</v>
      </c>
      <c r="B3131" s="21" t="s">
        <v>4720</v>
      </c>
      <c r="C3131" s="30">
        <v>45926</v>
      </c>
      <c r="D3131" s="30">
        <v>45936</v>
      </c>
      <c r="E3131" s="47">
        <v>50.4</v>
      </c>
      <c r="F3131" s="47">
        <f t="shared" si="325"/>
        <v>4435.2</v>
      </c>
      <c r="G3131" s="48">
        <f t="shared" si="326"/>
        <v>4435.2</v>
      </c>
      <c r="H3131" s="21" t="s">
        <v>616</v>
      </c>
      <c r="I3131" s="21" t="s">
        <v>4570</v>
      </c>
      <c r="J3131" s="21">
        <v>1</v>
      </c>
      <c r="K3131" s="21">
        <v>1</v>
      </c>
      <c r="L3131" s="21">
        <f t="shared" si="327"/>
        <v>0</v>
      </c>
      <c r="M3131" s="21" t="s">
        <v>5712</v>
      </c>
      <c r="N3131" s="30">
        <v>45937</v>
      </c>
      <c r="O3131" s="48">
        <v>8370</v>
      </c>
      <c r="P3131" s="21" t="s">
        <v>194</v>
      </c>
      <c r="Q3131" s="21">
        <v>58156573160</v>
      </c>
      <c r="R3131" s="21" t="s">
        <v>40</v>
      </c>
      <c r="S3131" s="3">
        <v>4</v>
      </c>
      <c r="T3131" s="37"/>
      <c r="U3131" s="21" t="s">
        <v>18</v>
      </c>
      <c r="V3131" s="21" t="str">
        <f>VLOOKUP(P3131,'Customer List'!B:C,2,)</f>
        <v>Kanpur</v>
      </c>
      <c r="W3131" s="38"/>
      <c r="X3131" s="30">
        <v>45939</v>
      </c>
      <c r="Y3131" s="21">
        <f t="shared" si="328"/>
        <v>2</v>
      </c>
      <c r="Z3131" s="21" t="str">
        <f t="shared" si="329"/>
        <v>Tuesday</v>
      </c>
      <c r="AA3131" s="21" t="str">
        <f t="shared" si="330"/>
        <v>Thursday</v>
      </c>
      <c r="AB3131" s="21" t="str">
        <f>VLOOKUP(U3131,'Currency Sheet'!A:C,3,)</f>
        <v>DOLLAR</v>
      </c>
      <c r="AC3131" s="42" t="str">
        <f>VLOOKUP(P3131,'Customer List'!B:D,3,)</f>
        <v>OutStation</v>
      </c>
    </row>
    <row r="3132" spans="1:29" x14ac:dyDescent="0.25">
      <c r="A3132" s="21">
        <v>3130</v>
      </c>
      <c r="B3132" s="21" t="s">
        <v>4720</v>
      </c>
      <c r="C3132" s="30">
        <v>45926</v>
      </c>
      <c r="D3132" s="30">
        <v>45936</v>
      </c>
      <c r="E3132" s="47">
        <v>108.5</v>
      </c>
      <c r="F3132" s="47">
        <f t="shared" si="325"/>
        <v>9548</v>
      </c>
      <c r="G3132" s="48">
        <f t="shared" si="326"/>
        <v>9548</v>
      </c>
      <c r="H3132" s="21">
        <v>310913</v>
      </c>
      <c r="I3132" s="21" t="s">
        <v>4571</v>
      </c>
      <c r="J3132" s="21">
        <v>1</v>
      </c>
      <c r="K3132" s="21">
        <v>1</v>
      </c>
      <c r="L3132" s="21">
        <f t="shared" si="327"/>
        <v>0</v>
      </c>
      <c r="M3132" s="21" t="s">
        <v>5712</v>
      </c>
      <c r="N3132" s="30">
        <v>45937</v>
      </c>
      <c r="O3132" s="48">
        <v>18018.75</v>
      </c>
      <c r="P3132" s="21" t="s">
        <v>194</v>
      </c>
      <c r="Q3132" s="21">
        <v>58156573160</v>
      </c>
      <c r="R3132" s="21" t="s">
        <v>40</v>
      </c>
      <c r="S3132" s="3">
        <v>4</v>
      </c>
      <c r="T3132" s="37"/>
      <c r="U3132" s="21" t="s">
        <v>18</v>
      </c>
      <c r="V3132" s="21" t="str">
        <f>VLOOKUP(P3132,'Customer List'!B:C,2,)</f>
        <v>Kanpur</v>
      </c>
      <c r="W3132" s="38"/>
      <c r="X3132" s="30">
        <v>45939</v>
      </c>
      <c r="Y3132" s="21">
        <f t="shared" si="328"/>
        <v>2</v>
      </c>
      <c r="Z3132" s="21" t="str">
        <f t="shared" si="329"/>
        <v>Tuesday</v>
      </c>
      <c r="AA3132" s="21" t="str">
        <f t="shared" si="330"/>
        <v>Thursday</v>
      </c>
      <c r="AB3132" s="21" t="str">
        <f>VLOOKUP(U3132,'Currency Sheet'!A:C,3,)</f>
        <v>DOLLAR</v>
      </c>
      <c r="AC3132" s="42" t="str">
        <f>VLOOKUP(P3132,'Customer List'!B:D,3,)</f>
        <v>OutStation</v>
      </c>
    </row>
    <row r="3133" spans="1:29" x14ac:dyDescent="0.25">
      <c r="A3133" s="21">
        <v>3131</v>
      </c>
      <c r="B3133" s="21" t="s">
        <v>4720</v>
      </c>
      <c r="C3133" s="30">
        <v>45926</v>
      </c>
      <c r="D3133" s="30">
        <v>45936</v>
      </c>
      <c r="E3133" s="47">
        <v>177.1</v>
      </c>
      <c r="F3133" s="47">
        <f t="shared" si="325"/>
        <v>15584.8</v>
      </c>
      <c r="G3133" s="48">
        <f t="shared" si="326"/>
        <v>31169.599999999999</v>
      </c>
      <c r="H3133" s="21">
        <v>640922</v>
      </c>
      <c r="I3133" s="21" t="s">
        <v>4619</v>
      </c>
      <c r="J3133" s="21">
        <v>2</v>
      </c>
      <c r="K3133" s="21">
        <v>2</v>
      </c>
      <c r="L3133" s="21">
        <f t="shared" si="327"/>
        <v>0</v>
      </c>
      <c r="M3133" s="21" t="s">
        <v>4921</v>
      </c>
      <c r="N3133" s="30">
        <v>45937</v>
      </c>
      <c r="O3133" s="48">
        <v>57253.9</v>
      </c>
      <c r="P3133" s="21" t="s">
        <v>491</v>
      </c>
      <c r="Q3133" s="48" t="s">
        <v>4742</v>
      </c>
      <c r="R3133" s="21" t="s">
        <v>40</v>
      </c>
      <c r="S3133" s="3">
        <v>4</v>
      </c>
      <c r="T3133" s="37"/>
      <c r="U3133" s="21" t="s">
        <v>18</v>
      </c>
      <c r="V3133" s="21" t="str">
        <f>VLOOKUP(P3133,'Customer List'!B:C,2,)</f>
        <v>Haridwar</v>
      </c>
      <c r="W3133" s="38"/>
      <c r="X3133" s="30">
        <v>45940</v>
      </c>
      <c r="Y3133" s="21">
        <f t="shared" si="328"/>
        <v>3</v>
      </c>
      <c r="Z3133" s="21" t="str">
        <f t="shared" si="329"/>
        <v>Tuesday</v>
      </c>
      <c r="AA3133" s="21" t="str">
        <f t="shared" si="330"/>
        <v>Friday</v>
      </c>
      <c r="AB3133" s="21" t="str">
        <f>VLOOKUP(U3133,'Currency Sheet'!A:C,3,)</f>
        <v>DOLLAR</v>
      </c>
      <c r="AC3133" s="42" t="str">
        <f>VLOOKUP(P3133,'Customer List'!B:D,3,)</f>
        <v>OutStation</v>
      </c>
    </row>
    <row r="3134" spans="1:29" x14ac:dyDescent="0.25">
      <c r="A3134" s="21">
        <v>3132</v>
      </c>
      <c r="B3134" s="21" t="s">
        <v>4720</v>
      </c>
      <c r="C3134" s="30">
        <v>45926</v>
      </c>
      <c r="D3134" s="30">
        <v>45936</v>
      </c>
      <c r="E3134" s="47">
        <v>267.39999999999998</v>
      </c>
      <c r="F3134" s="47">
        <f t="shared" si="325"/>
        <v>23531.199999999997</v>
      </c>
      <c r="G3134" s="48">
        <f t="shared" si="326"/>
        <v>23531.199999999997</v>
      </c>
      <c r="H3134" s="21">
        <v>314512</v>
      </c>
      <c r="I3134" s="21" t="s">
        <v>4572</v>
      </c>
      <c r="J3134" s="21">
        <v>1</v>
      </c>
      <c r="K3134" s="21">
        <v>1</v>
      </c>
      <c r="L3134" s="21">
        <f t="shared" si="327"/>
        <v>0</v>
      </c>
      <c r="M3134" s="21" t="s">
        <v>4922</v>
      </c>
      <c r="N3134" s="30">
        <v>45937</v>
      </c>
      <c r="O3134" s="48">
        <v>38487</v>
      </c>
      <c r="P3134" s="21" t="s">
        <v>183</v>
      </c>
      <c r="Q3134" s="21">
        <v>58156566646</v>
      </c>
      <c r="R3134" s="21" t="s">
        <v>40</v>
      </c>
      <c r="S3134" s="3">
        <v>4</v>
      </c>
      <c r="T3134" s="37"/>
      <c r="U3134" s="21" t="s">
        <v>18</v>
      </c>
      <c r="V3134" s="21" t="str">
        <f>VLOOKUP(P3134,'Customer List'!B:C,2,)</f>
        <v>Mumbai</v>
      </c>
      <c r="W3134" s="38"/>
      <c r="X3134" s="30">
        <v>45938</v>
      </c>
      <c r="Y3134" s="21">
        <f t="shared" si="328"/>
        <v>1</v>
      </c>
      <c r="Z3134" s="21" t="str">
        <f t="shared" si="329"/>
        <v>Tuesday</v>
      </c>
      <c r="AA3134" s="21" t="str">
        <f t="shared" si="330"/>
        <v>Wednesday</v>
      </c>
      <c r="AB3134" s="21" t="str">
        <f>VLOOKUP(U3134,'Currency Sheet'!A:C,3,)</f>
        <v>DOLLAR</v>
      </c>
      <c r="AC3134" s="42" t="str">
        <f>VLOOKUP(P3134,'Customer List'!B:D,3,)</f>
        <v>OutStation</v>
      </c>
    </row>
    <row r="3135" spans="1:29" x14ac:dyDescent="0.25">
      <c r="A3135" s="21">
        <v>3133</v>
      </c>
      <c r="B3135" s="21" t="s">
        <v>4720</v>
      </c>
      <c r="C3135" s="30">
        <v>45926</v>
      </c>
      <c r="D3135" s="30">
        <v>45936</v>
      </c>
      <c r="E3135" s="47">
        <v>273.75</v>
      </c>
      <c r="F3135" s="47">
        <f t="shared" si="325"/>
        <v>24090</v>
      </c>
      <c r="G3135" s="48">
        <f t="shared" si="326"/>
        <v>24090</v>
      </c>
      <c r="H3135" s="21">
        <v>317332</v>
      </c>
      <c r="I3135" s="21" t="s">
        <v>4573</v>
      </c>
      <c r="J3135" s="21">
        <v>1</v>
      </c>
      <c r="K3135" s="21">
        <v>1</v>
      </c>
      <c r="L3135" s="21">
        <f t="shared" si="327"/>
        <v>0</v>
      </c>
      <c r="M3135" s="21" t="s">
        <v>4876</v>
      </c>
      <c r="N3135" s="30">
        <v>45937</v>
      </c>
      <c r="O3135" s="48">
        <v>42431</v>
      </c>
      <c r="P3135" s="21" t="s">
        <v>288</v>
      </c>
      <c r="Q3135" s="21">
        <v>58156567033</v>
      </c>
      <c r="R3135" s="21" t="s">
        <v>40</v>
      </c>
      <c r="S3135" s="3">
        <v>4</v>
      </c>
      <c r="T3135" s="37"/>
      <c r="U3135" s="21" t="s">
        <v>18</v>
      </c>
      <c r="V3135" s="21" t="str">
        <f>VLOOKUP(P3135,'Customer List'!B:C,2,)</f>
        <v>Banglore</v>
      </c>
      <c r="W3135" s="38"/>
      <c r="X3135" s="30">
        <v>45938</v>
      </c>
      <c r="Y3135" s="21">
        <f t="shared" si="328"/>
        <v>1</v>
      </c>
      <c r="Z3135" s="21" t="str">
        <f t="shared" si="329"/>
        <v>Tuesday</v>
      </c>
      <c r="AA3135" s="21" t="str">
        <f t="shared" si="330"/>
        <v>Wednesday</v>
      </c>
      <c r="AB3135" s="21" t="str">
        <f>VLOOKUP(U3135,'Currency Sheet'!A:C,3,)</f>
        <v>DOLLAR</v>
      </c>
      <c r="AC3135" s="42" t="str">
        <f>VLOOKUP(P3135,'Customer List'!B:D,3,)</f>
        <v>OutStation</v>
      </c>
    </row>
    <row r="3136" spans="1:29" x14ac:dyDescent="0.25">
      <c r="A3136" s="21">
        <v>3134</v>
      </c>
      <c r="B3136" s="21" t="s">
        <v>4720</v>
      </c>
      <c r="C3136" s="30">
        <v>45926</v>
      </c>
      <c r="D3136" s="30">
        <v>45936</v>
      </c>
      <c r="E3136" s="47">
        <v>78.400000000000006</v>
      </c>
      <c r="F3136" s="47">
        <f t="shared" si="325"/>
        <v>6899.2000000000007</v>
      </c>
      <c r="G3136" s="48">
        <f t="shared" si="326"/>
        <v>6899.2000000000007</v>
      </c>
      <c r="H3136" s="21">
        <v>317335</v>
      </c>
      <c r="I3136" s="21" t="s">
        <v>4574</v>
      </c>
      <c r="J3136" s="21">
        <v>1</v>
      </c>
      <c r="K3136" s="21">
        <v>1</v>
      </c>
      <c r="L3136" s="21">
        <f t="shared" si="327"/>
        <v>0</v>
      </c>
      <c r="M3136" s="21" t="s">
        <v>4911</v>
      </c>
      <c r="N3136" s="30">
        <v>45937</v>
      </c>
      <c r="O3136" s="48">
        <v>10416</v>
      </c>
      <c r="P3136" s="21" t="s">
        <v>172</v>
      </c>
      <c r="Q3136" s="21">
        <v>58156571163</v>
      </c>
      <c r="R3136" s="21" t="s">
        <v>40</v>
      </c>
      <c r="S3136" s="3">
        <v>4</v>
      </c>
      <c r="T3136" s="37"/>
      <c r="U3136" s="21" t="s">
        <v>18</v>
      </c>
      <c r="V3136" s="21" t="str">
        <f>VLOOKUP(P3136,'Customer List'!B:C,2,)</f>
        <v>Kolkata</v>
      </c>
      <c r="W3136" s="38"/>
      <c r="X3136" s="30">
        <v>45939</v>
      </c>
      <c r="Y3136" s="21">
        <f t="shared" si="328"/>
        <v>2</v>
      </c>
      <c r="Z3136" s="21" t="str">
        <f t="shared" si="329"/>
        <v>Tuesday</v>
      </c>
      <c r="AA3136" s="21" t="str">
        <f t="shared" si="330"/>
        <v>Thursday</v>
      </c>
      <c r="AB3136" s="21" t="str">
        <f>VLOOKUP(U3136,'Currency Sheet'!A:C,3,)</f>
        <v>DOLLAR</v>
      </c>
      <c r="AC3136" s="42" t="str">
        <f>VLOOKUP(P3136,'Customer List'!B:D,3,)</f>
        <v>OutStation</v>
      </c>
    </row>
    <row r="3137" spans="1:29" x14ac:dyDescent="0.25">
      <c r="A3137" s="21">
        <v>3135</v>
      </c>
      <c r="B3137" s="21" t="s">
        <v>4720</v>
      </c>
      <c r="C3137" s="30">
        <v>45926</v>
      </c>
      <c r="D3137" s="30">
        <v>45936</v>
      </c>
      <c r="E3137" s="47">
        <v>270</v>
      </c>
      <c r="F3137" s="47">
        <f t="shared" si="325"/>
        <v>23760</v>
      </c>
      <c r="G3137" s="48">
        <f t="shared" si="326"/>
        <v>23760</v>
      </c>
      <c r="H3137" s="21">
        <v>317344</v>
      </c>
      <c r="I3137" s="21" t="s">
        <v>4237</v>
      </c>
      <c r="J3137" s="21">
        <v>1</v>
      </c>
      <c r="K3137" s="21">
        <v>1</v>
      </c>
      <c r="L3137" s="21">
        <f t="shared" si="327"/>
        <v>0</v>
      </c>
      <c r="M3137" s="21" t="s">
        <v>4856</v>
      </c>
      <c r="N3137" s="30">
        <v>45937</v>
      </c>
      <c r="O3137" s="48">
        <v>39060</v>
      </c>
      <c r="P3137" s="21" t="s">
        <v>2046</v>
      </c>
      <c r="Q3137" s="21">
        <v>58156571955</v>
      </c>
      <c r="R3137" s="21" t="s">
        <v>40</v>
      </c>
      <c r="S3137" s="3">
        <v>4</v>
      </c>
      <c r="T3137" s="37"/>
      <c r="U3137" s="21" t="s">
        <v>18</v>
      </c>
      <c r="V3137" s="21" t="str">
        <f>VLOOKUP(P3137,'Customer List'!B:C,2,)</f>
        <v>Banglore</v>
      </c>
      <c r="W3137" s="38"/>
      <c r="X3137" s="30">
        <v>45938</v>
      </c>
      <c r="Y3137" s="21">
        <f t="shared" si="328"/>
        <v>1</v>
      </c>
      <c r="Z3137" s="21" t="str">
        <f t="shared" si="329"/>
        <v>Tuesday</v>
      </c>
      <c r="AA3137" s="21" t="str">
        <f t="shared" si="330"/>
        <v>Wednesday</v>
      </c>
      <c r="AB3137" s="21" t="str">
        <f>VLOOKUP(U3137,'Currency Sheet'!A:C,3,)</f>
        <v>DOLLAR</v>
      </c>
      <c r="AC3137" s="42" t="str">
        <f>VLOOKUP(P3137,'Customer List'!B:D,3,)</f>
        <v>OutStation</v>
      </c>
    </row>
    <row r="3138" spans="1:29" x14ac:dyDescent="0.25">
      <c r="A3138" s="21">
        <v>3136</v>
      </c>
      <c r="B3138" s="21" t="s">
        <v>4720</v>
      </c>
      <c r="C3138" s="30">
        <v>45926</v>
      </c>
      <c r="D3138" s="30">
        <v>45936</v>
      </c>
      <c r="E3138" s="47">
        <v>217.7</v>
      </c>
      <c r="F3138" s="47">
        <f t="shared" si="325"/>
        <v>19157.599999999999</v>
      </c>
      <c r="G3138" s="48">
        <f t="shared" si="326"/>
        <v>19157.599999999999</v>
      </c>
      <c r="H3138" s="21">
        <v>318318</v>
      </c>
      <c r="I3138" s="21" t="s">
        <v>4575</v>
      </c>
      <c r="J3138" s="21">
        <v>1</v>
      </c>
      <c r="K3138" s="21">
        <v>1</v>
      </c>
      <c r="L3138" s="21">
        <f t="shared" si="327"/>
        <v>0</v>
      </c>
      <c r="M3138" s="21" t="s">
        <v>4951</v>
      </c>
      <c r="N3138" s="30">
        <v>45938</v>
      </c>
      <c r="O3138" s="48">
        <v>33743.5</v>
      </c>
      <c r="P3138" s="21" t="s">
        <v>1136</v>
      </c>
      <c r="Q3138" s="21" t="s">
        <v>636</v>
      </c>
      <c r="R3138" s="21" t="s">
        <v>723</v>
      </c>
      <c r="S3138" s="3">
        <v>4</v>
      </c>
      <c r="T3138" s="37"/>
      <c r="U3138" s="21" t="s">
        <v>18</v>
      </c>
      <c r="V3138" s="21" t="str">
        <f>VLOOKUP(P3138,'Customer List'!B:C,2,)</f>
        <v>Delhi</v>
      </c>
      <c r="W3138" s="38"/>
      <c r="X3138" s="30">
        <f>IF(OR(R3138 = "PRIYANKA MADAM", R3138 = "DEEPAK", R3138 = "PORTER"),N3138,"")</f>
        <v>45938</v>
      </c>
      <c r="Y3138" s="21">
        <f t="shared" si="328"/>
        <v>0</v>
      </c>
      <c r="Z3138" s="21" t="str">
        <f t="shared" si="329"/>
        <v>Wednesday</v>
      </c>
      <c r="AA3138" s="21" t="str">
        <f t="shared" si="330"/>
        <v>Wednesday</v>
      </c>
      <c r="AB3138" s="21" t="str">
        <f>VLOOKUP(U3138,'Currency Sheet'!A:C,3,)</f>
        <v>DOLLAR</v>
      </c>
      <c r="AC3138" s="42" t="str">
        <f>VLOOKUP(P3138,'Customer List'!B:D,3,)</f>
        <v>Local</v>
      </c>
    </row>
    <row r="3139" spans="1:29" x14ac:dyDescent="0.25">
      <c r="A3139" s="21">
        <v>3137</v>
      </c>
      <c r="B3139" s="21" t="s">
        <v>4720</v>
      </c>
      <c r="C3139" s="30">
        <v>45926</v>
      </c>
      <c r="D3139" s="30">
        <v>45936</v>
      </c>
      <c r="E3139" s="47">
        <v>4.8999999999999995</v>
      </c>
      <c r="F3139" s="47">
        <f t="shared" si="325"/>
        <v>431.19999999999993</v>
      </c>
      <c r="G3139" s="48">
        <f t="shared" si="326"/>
        <v>862.39999999999986</v>
      </c>
      <c r="H3139" s="21">
        <v>740379</v>
      </c>
      <c r="I3139" s="21" t="s">
        <v>3751</v>
      </c>
      <c r="J3139" s="21">
        <v>2</v>
      </c>
      <c r="K3139" s="21">
        <v>2</v>
      </c>
      <c r="L3139" s="21">
        <f t="shared" si="327"/>
        <v>0</v>
      </c>
      <c r="M3139" s="21" t="s">
        <v>4941</v>
      </c>
      <c r="N3139" s="30">
        <v>45937</v>
      </c>
      <c r="O3139" s="48">
        <f>2*700</f>
        <v>1400</v>
      </c>
      <c r="P3139" s="21" t="s">
        <v>629</v>
      </c>
      <c r="Q3139" s="21">
        <v>58156564491</v>
      </c>
      <c r="R3139" s="21" t="s">
        <v>40</v>
      </c>
      <c r="S3139" s="3" t="s">
        <v>299</v>
      </c>
      <c r="T3139" s="37"/>
      <c r="U3139" s="21" t="s">
        <v>18</v>
      </c>
      <c r="V3139" s="21" t="str">
        <f>VLOOKUP(P3139,'Customer List'!B:C,2,)</f>
        <v>Gujrat</v>
      </c>
      <c r="W3139" s="38"/>
      <c r="X3139" s="30">
        <v>45939</v>
      </c>
      <c r="Y3139" s="21">
        <f t="shared" si="328"/>
        <v>2</v>
      </c>
      <c r="Z3139" s="21" t="str">
        <f t="shared" si="329"/>
        <v>Tuesday</v>
      </c>
      <c r="AA3139" s="21" t="str">
        <f t="shared" si="330"/>
        <v>Thursday</v>
      </c>
      <c r="AB3139" s="21" t="str">
        <f>VLOOKUP(U3139,'Currency Sheet'!A:C,3,)</f>
        <v>DOLLAR</v>
      </c>
      <c r="AC3139" s="42" t="str">
        <f>VLOOKUP(P3139,'Customer List'!B:D,3,)</f>
        <v>OutStation</v>
      </c>
    </row>
    <row r="3140" spans="1:29" x14ac:dyDescent="0.25">
      <c r="A3140" s="21">
        <v>3138</v>
      </c>
      <c r="B3140" s="21" t="s">
        <v>4720</v>
      </c>
      <c r="C3140" s="30">
        <v>45926</v>
      </c>
      <c r="D3140" s="30">
        <v>45936</v>
      </c>
      <c r="E3140" s="47">
        <v>259</v>
      </c>
      <c r="F3140" s="47">
        <f t="shared" ref="F3140:F3203" si="331">IF(AB3140="DOLLAR",E3140*88,E3140)</f>
        <v>22792</v>
      </c>
      <c r="G3140" s="48">
        <f t="shared" ref="G3140:G3203" si="332">F3140*J3140</f>
        <v>22792</v>
      </c>
      <c r="H3140" s="21">
        <v>320216</v>
      </c>
      <c r="I3140" s="21" t="s">
        <v>4576</v>
      </c>
      <c r="J3140" s="21">
        <v>1</v>
      </c>
      <c r="K3140" s="21">
        <v>1</v>
      </c>
      <c r="L3140" s="21">
        <f t="shared" ref="L3140:L3203" si="333">J3140-K3140</f>
        <v>0</v>
      </c>
      <c r="M3140" s="21" t="s">
        <v>4950</v>
      </c>
      <c r="N3140" s="30">
        <v>45938</v>
      </c>
      <c r="O3140" s="48">
        <v>40145</v>
      </c>
      <c r="P3140" s="21" t="s">
        <v>1136</v>
      </c>
      <c r="Q3140" s="21" t="s">
        <v>636</v>
      </c>
      <c r="R3140" s="21" t="s">
        <v>723</v>
      </c>
      <c r="S3140" s="3">
        <v>4</v>
      </c>
      <c r="T3140" s="37"/>
      <c r="U3140" s="21" t="s">
        <v>18</v>
      </c>
      <c r="V3140" s="21" t="str">
        <f>VLOOKUP(P3140,'Customer List'!B:C,2,)</f>
        <v>Delhi</v>
      </c>
      <c r="W3140" s="38"/>
      <c r="X3140" s="30">
        <f>IF(OR(R3140 = "PRIYANKA MADAM", R3140 = "DEEPAK", R3140 = "PORTER"),N3140,"")</f>
        <v>45938</v>
      </c>
      <c r="Y3140" s="21">
        <f t="shared" ref="Y3140:Y3203" si="334">IF(X3140="", "", X3140-N3140)</f>
        <v>0</v>
      </c>
      <c r="Z3140" s="21" t="str">
        <f t="shared" ref="Z3140:Z3203" si="335">IF(N3140="", "", TEXT(N3140, "dddd"))</f>
        <v>Wednesday</v>
      </c>
      <c r="AA3140" s="21" t="str">
        <f t="shared" ref="AA3140:AA3203" si="336">IF(X3140="", "", TEXT(X3140, "dddd"))</f>
        <v>Wednesday</v>
      </c>
      <c r="AB3140" s="21" t="str">
        <f>VLOOKUP(U3140,'Currency Sheet'!A:C,3,)</f>
        <v>DOLLAR</v>
      </c>
      <c r="AC3140" s="42" t="str">
        <f>VLOOKUP(P3140,'Customer List'!B:D,3,)</f>
        <v>Local</v>
      </c>
    </row>
    <row r="3141" spans="1:29" x14ac:dyDescent="0.25">
      <c r="A3141" s="21">
        <v>3139</v>
      </c>
      <c r="B3141" s="21" t="s">
        <v>4720</v>
      </c>
      <c r="C3141" s="30">
        <v>45926</v>
      </c>
      <c r="D3141" s="30">
        <v>45936</v>
      </c>
      <c r="E3141" s="47">
        <v>313.5</v>
      </c>
      <c r="F3141" s="47">
        <f t="shared" si="331"/>
        <v>27588</v>
      </c>
      <c r="G3141" s="48">
        <f t="shared" si="332"/>
        <v>27588</v>
      </c>
      <c r="H3141" s="21">
        <v>321142</v>
      </c>
      <c r="I3141" s="21" t="s">
        <v>4577</v>
      </c>
      <c r="J3141" s="21">
        <v>1</v>
      </c>
      <c r="K3141" s="21">
        <v>1</v>
      </c>
      <c r="L3141" s="21">
        <f t="shared" si="333"/>
        <v>0</v>
      </c>
      <c r="M3141" s="21" t="s">
        <v>4876</v>
      </c>
      <c r="N3141" s="30">
        <v>45937</v>
      </c>
      <c r="O3141" s="48">
        <v>48592</v>
      </c>
      <c r="P3141" s="21" t="s">
        <v>288</v>
      </c>
      <c r="Q3141" s="21">
        <v>58156567033</v>
      </c>
      <c r="R3141" s="21" t="s">
        <v>40</v>
      </c>
      <c r="S3141" s="3">
        <v>4</v>
      </c>
      <c r="T3141" s="37"/>
      <c r="U3141" s="21" t="s">
        <v>18</v>
      </c>
      <c r="V3141" s="21" t="str">
        <f>VLOOKUP(P3141,'Customer List'!B:C,2,)</f>
        <v>Banglore</v>
      </c>
      <c r="W3141" s="38"/>
      <c r="X3141" s="30">
        <v>45938</v>
      </c>
      <c r="Y3141" s="21">
        <f t="shared" si="334"/>
        <v>1</v>
      </c>
      <c r="Z3141" s="21" t="str">
        <f t="shared" si="335"/>
        <v>Tuesday</v>
      </c>
      <c r="AA3141" s="21" t="str">
        <f t="shared" si="336"/>
        <v>Wednesday</v>
      </c>
      <c r="AB3141" s="21" t="str">
        <f>VLOOKUP(U3141,'Currency Sheet'!A:C,3,)</f>
        <v>DOLLAR</v>
      </c>
      <c r="AC3141" s="42" t="str">
        <f>VLOOKUP(P3141,'Customer List'!B:D,3,)</f>
        <v>OutStation</v>
      </c>
    </row>
    <row r="3142" spans="1:29" x14ac:dyDescent="0.25">
      <c r="A3142" s="21">
        <v>3140</v>
      </c>
      <c r="B3142" s="21" t="s">
        <v>4720</v>
      </c>
      <c r="C3142" s="30">
        <v>45926</v>
      </c>
      <c r="D3142" s="30">
        <v>45936</v>
      </c>
      <c r="E3142" s="47">
        <v>313.5</v>
      </c>
      <c r="F3142" s="47">
        <f t="shared" si="331"/>
        <v>27588</v>
      </c>
      <c r="G3142" s="48">
        <f t="shared" si="332"/>
        <v>27588</v>
      </c>
      <c r="H3142" s="21">
        <v>323050</v>
      </c>
      <c r="I3142" s="21" t="s">
        <v>4578</v>
      </c>
      <c r="J3142" s="21">
        <v>1</v>
      </c>
      <c r="K3142" s="21">
        <v>1</v>
      </c>
      <c r="L3142" s="21">
        <f t="shared" si="333"/>
        <v>0</v>
      </c>
      <c r="M3142" s="21" t="s">
        <v>4876</v>
      </c>
      <c r="N3142" s="30">
        <v>45937</v>
      </c>
      <c r="O3142" s="48">
        <v>48592</v>
      </c>
      <c r="P3142" s="21" t="s">
        <v>288</v>
      </c>
      <c r="Q3142" s="21">
        <v>58156567033</v>
      </c>
      <c r="R3142" s="21" t="s">
        <v>40</v>
      </c>
      <c r="S3142" s="3">
        <v>4</v>
      </c>
      <c r="T3142" s="37"/>
      <c r="U3142" s="21" t="s">
        <v>18</v>
      </c>
      <c r="V3142" s="21" t="str">
        <f>VLOOKUP(P3142,'Customer List'!B:C,2,)</f>
        <v>Banglore</v>
      </c>
      <c r="W3142" s="38"/>
      <c r="X3142" s="30">
        <v>45938</v>
      </c>
      <c r="Y3142" s="21">
        <f t="shared" si="334"/>
        <v>1</v>
      </c>
      <c r="Z3142" s="21" t="str">
        <f t="shared" si="335"/>
        <v>Tuesday</v>
      </c>
      <c r="AA3142" s="21" t="str">
        <f t="shared" si="336"/>
        <v>Wednesday</v>
      </c>
      <c r="AB3142" s="21" t="str">
        <f>VLOOKUP(U3142,'Currency Sheet'!A:C,3,)</f>
        <v>DOLLAR</v>
      </c>
      <c r="AC3142" s="42" t="str">
        <f>VLOOKUP(P3142,'Customer List'!B:D,3,)</f>
        <v>OutStation</v>
      </c>
    </row>
    <row r="3143" spans="1:29" x14ac:dyDescent="0.25">
      <c r="A3143" s="21">
        <v>3141</v>
      </c>
      <c r="B3143" s="21" t="s">
        <v>4720</v>
      </c>
      <c r="C3143" s="30">
        <v>45926</v>
      </c>
      <c r="D3143" s="30">
        <v>45936</v>
      </c>
      <c r="E3143" s="47">
        <v>267.39999999999998</v>
      </c>
      <c r="F3143" s="47">
        <f t="shared" si="331"/>
        <v>23531.199999999997</v>
      </c>
      <c r="G3143" s="48">
        <f t="shared" si="332"/>
        <v>23531.199999999997</v>
      </c>
      <c r="H3143" s="21">
        <v>325622</v>
      </c>
      <c r="I3143" s="21" t="s">
        <v>4579</v>
      </c>
      <c r="J3143" s="21">
        <v>1</v>
      </c>
      <c r="K3143" s="21">
        <v>1</v>
      </c>
      <c r="L3143" s="21">
        <f t="shared" si="333"/>
        <v>0</v>
      </c>
      <c r="M3143" s="21" t="s">
        <v>4876</v>
      </c>
      <c r="N3143" s="30">
        <v>45937</v>
      </c>
      <c r="O3143" s="48">
        <v>44407</v>
      </c>
      <c r="P3143" s="21" t="s">
        <v>288</v>
      </c>
      <c r="Q3143" s="21">
        <v>58156567033</v>
      </c>
      <c r="R3143" s="21" t="s">
        <v>40</v>
      </c>
      <c r="S3143" s="3">
        <v>4</v>
      </c>
      <c r="T3143" s="37"/>
      <c r="U3143" s="21" t="s">
        <v>18</v>
      </c>
      <c r="V3143" s="21" t="str">
        <f>VLOOKUP(P3143,'Customer List'!B:C,2,)</f>
        <v>Banglore</v>
      </c>
      <c r="W3143" s="38"/>
      <c r="X3143" s="30">
        <v>45938</v>
      </c>
      <c r="Y3143" s="21">
        <f t="shared" si="334"/>
        <v>1</v>
      </c>
      <c r="Z3143" s="21" t="str">
        <f t="shared" si="335"/>
        <v>Tuesday</v>
      </c>
      <c r="AA3143" s="21" t="str">
        <f t="shared" si="336"/>
        <v>Wednesday</v>
      </c>
      <c r="AB3143" s="21" t="str">
        <f>VLOOKUP(U3143,'Currency Sheet'!A:C,3,)</f>
        <v>DOLLAR</v>
      </c>
      <c r="AC3143" s="42" t="str">
        <f>VLOOKUP(P3143,'Customer List'!B:D,3,)</f>
        <v>OutStation</v>
      </c>
    </row>
    <row r="3144" spans="1:29" x14ac:dyDescent="0.25">
      <c r="A3144" s="21">
        <v>3142</v>
      </c>
      <c r="B3144" s="21" t="s">
        <v>4720</v>
      </c>
      <c r="C3144" s="30">
        <v>45926</v>
      </c>
      <c r="D3144" s="30">
        <v>45936</v>
      </c>
      <c r="E3144" s="47">
        <v>187.6</v>
      </c>
      <c r="F3144" s="47">
        <f t="shared" si="331"/>
        <v>16508.8</v>
      </c>
      <c r="G3144" s="48">
        <f t="shared" si="332"/>
        <v>16508.8</v>
      </c>
      <c r="H3144" s="21">
        <v>328708</v>
      </c>
      <c r="I3144" s="21" t="s">
        <v>4580</v>
      </c>
      <c r="J3144" s="21">
        <v>1</v>
      </c>
      <c r="K3144" s="21">
        <v>1</v>
      </c>
      <c r="L3144" s="21">
        <f t="shared" si="333"/>
        <v>0</v>
      </c>
      <c r="M3144" s="21" t="s">
        <v>4939</v>
      </c>
      <c r="N3144" s="30">
        <v>45937</v>
      </c>
      <c r="O3144" s="48">
        <v>31155</v>
      </c>
      <c r="P3144" s="21" t="s">
        <v>1089</v>
      </c>
      <c r="Q3144" s="21">
        <v>58156567490</v>
      </c>
      <c r="R3144" s="21" t="s">
        <v>40</v>
      </c>
      <c r="S3144" s="3">
        <v>4</v>
      </c>
      <c r="T3144" s="37"/>
      <c r="U3144" s="21" t="s">
        <v>18</v>
      </c>
      <c r="V3144" s="21" t="str">
        <f>VLOOKUP(P3144,'Customer List'!B:C,2,)</f>
        <v>Hyderabad</v>
      </c>
      <c r="W3144" s="38"/>
      <c r="X3144" s="30">
        <v>45938</v>
      </c>
      <c r="Y3144" s="21">
        <f t="shared" si="334"/>
        <v>1</v>
      </c>
      <c r="Z3144" s="21" t="str">
        <f t="shared" si="335"/>
        <v>Tuesday</v>
      </c>
      <c r="AA3144" s="21" t="str">
        <f t="shared" si="336"/>
        <v>Wednesday</v>
      </c>
      <c r="AB3144" s="21" t="str">
        <f>VLOOKUP(U3144,'Currency Sheet'!A:C,3,)</f>
        <v>DOLLAR</v>
      </c>
      <c r="AC3144" s="42" t="str">
        <f>VLOOKUP(P3144,'Customer List'!B:D,3,)</f>
        <v>OutStation</v>
      </c>
    </row>
    <row r="3145" spans="1:29" x14ac:dyDescent="0.25">
      <c r="A3145" s="21">
        <v>3143</v>
      </c>
      <c r="B3145" s="21" t="s">
        <v>4720</v>
      </c>
      <c r="C3145" s="30">
        <v>45926</v>
      </c>
      <c r="D3145" s="30">
        <v>45936</v>
      </c>
      <c r="E3145" s="47">
        <v>160.30000000000001</v>
      </c>
      <c r="F3145" s="47">
        <f t="shared" si="331"/>
        <v>14106.400000000001</v>
      </c>
      <c r="G3145" s="48">
        <f t="shared" si="332"/>
        <v>14106.400000000001</v>
      </c>
      <c r="H3145" s="21">
        <v>329904</v>
      </c>
      <c r="I3145" s="21" t="s">
        <v>4581</v>
      </c>
      <c r="J3145" s="21">
        <v>1</v>
      </c>
      <c r="K3145" s="21">
        <v>1</v>
      </c>
      <c r="L3145" s="21">
        <f t="shared" si="333"/>
        <v>0</v>
      </c>
      <c r="M3145" s="21" t="s">
        <v>4964</v>
      </c>
      <c r="N3145" s="30">
        <v>45937</v>
      </c>
      <c r="O3145" s="48">
        <v>35495</v>
      </c>
      <c r="P3145" s="21" t="s">
        <v>4429</v>
      </c>
      <c r="Q3145" s="21">
        <v>58156568142</v>
      </c>
      <c r="R3145" s="21" t="s">
        <v>40</v>
      </c>
      <c r="S3145" s="3">
        <v>4</v>
      </c>
      <c r="T3145" s="37"/>
      <c r="U3145" s="21" t="s">
        <v>18</v>
      </c>
      <c r="V3145" s="21" t="str">
        <f>VLOOKUP(P3145,'Customer List'!B:C,2,)</f>
        <v>MUMBAI</v>
      </c>
      <c r="W3145" s="38"/>
      <c r="X3145" s="30">
        <v>45939</v>
      </c>
      <c r="Y3145" s="21">
        <f t="shared" si="334"/>
        <v>2</v>
      </c>
      <c r="Z3145" s="21" t="str">
        <f t="shared" si="335"/>
        <v>Tuesday</v>
      </c>
      <c r="AA3145" s="21" t="str">
        <f t="shared" si="336"/>
        <v>Thursday</v>
      </c>
      <c r="AB3145" s="21" t="str">
        <f>VLOOKUP(U3145,'Currency Sheet'!A:C,3,)</f>
        <v>DOLLAR</v>
      </c>
      <c r="AC3145" s="42" t="str">
        <f>VLOOKUP(P3145,'Customer List'!B:D,3,)</f>
        <v>OutStation</v>
      </c>
    </row>
    <row r="3146" spans="1:29" x14ac:dyDescent="0.25">
      <c r="A3146" s="21">
        <v>3144</v>
      </c>
      <c r="B3146" s="21" t="s">
        <v>4720</v>
      </c>
      <c r="C3146" s="30">
        <v>45926</v>
      </c>
      <c r="D3146" s="30">
        <v>45936</v>
      </c>
      <c r="E3146" s="47">
        <v>204.4</v>
      </c>
      <c r="F3146" s="47">
        <f t="shared" si="331"/>
        <v>17987.2</v>
      </c>
      <c r="G3146" s="48">
        <f t="shared" si="332"/>
        <v>17987.2</v>
      </c>
      <c r="H3146" s="21">
        <v>329906</v>
      </c>
      <c r="I3146" s="21" t="s">
        <v>4582</v>
      </c>
      <c r="J3146" s="21">
        <v>1</v>
      </c>
      <c r="K3146" s="21">
        <v>1</v>
      </c>
      <c r="L3146" s="21">
        <f t="shared" si="333"/>
        <v>0</v>
      </c>
      <c r="M3146" s="21" t="s">
        <v>4949</v>
      </c>
      <c r="N3146" s="30">
        <v>45938</v>
      </c>
      <c r="O3146" s="48">
        <v>31682</v>
      </c>
      <c r="P3146" s="21" t="s">
        <v>1136</v>
      </c>
      <c r="Q3146" s="21" t="s">
        <v>636</v>
      </c>
      <c r="R3146" s="21" t="s">
        <v>723</v>
      </c>
      <c r="S3146" s="3">
        <v>4</v>
      </c>
      <c r="T3146" s="37"/>
      <c r="U3146" s="21" t="s">
        <v>18</v>
      </c>
      <c r="V3146" s="21" t="str">
        <f>VLOOKUP(P3146,'Customer List'!B:C,2,)</f>
        <v>Delhi</v>
      </c>
      <c r="W3146" s="38"/>
      <c r="X3146" s="30">
        <f>IF(OR(R3146 = "PRIYANKA MADAM", R3146 = "DEEPAK", R3146 = "PORTER"),N3146,"")</f>
        <v>45938</v>
      </c>
      <c r="Y3146" s="21">
        <f t="shared" si="334"/>
        <v>0</v>
      </c>
      <c r="Z3146" s="21" t="str">
        <f t="shared" si="335"/>
        <v>Wednesday</v>
      </c>
      <c r="AA3146" s="21" t="str">
        <f t="shared" si="336"/>
        <v>Wednesday</v>
      </c>
      <c r="AB3146" s="21" t="str">
        <f>VLOOKUP(U3146,'Currency Sheet'!A:C,3,)</f>
        <v>DOLLAR</v>
      </c>
      <c r="AC3146" s="42" t="str">
        <f>VLOOKUP(P3146,'Customer List'!B:D,3,)</f>
        <v>Local</v>
      </c>
    </row>
    <row r="3147" spans="1:29" x14ac:dyDescent="0.25">
      <c r="A3147" s="21">
        <v>3145</v>
      </c>
      <c r="B3147" s="21" t="s">
        <v>4720</v>
      </c>
      <c r="C3147" s="30">
        <v>45926</v>
      </c>
      <c r="D3147" s="30">
        <v>45936</v>
      </c>
      <c r="E3147" s="47">
        <v>301.5</v>
      </c>
      <c r="F3147" s="47">
        <f t="shared" si="331"/>
        <v>26532</v>
      </c>
      <c r="G3147" s="48">
        <f t="shared" si="332"/>
        <v>26532</v>
      </c>
      <c r="H3147" s="21">
        <v>329920</v>
      </c>
      <c r="I3147" s="21" t="s">
        <v>4583</v>
      </c>
      <c r="J3147" s="21">
        <v>1</v>
      </c>
      <c r="K3147" s="21">
        <v>1</v>
      </c>
      <c r="L3147" s="21">
        <f t="shared" si="333"/>
        <v>0</v>
      </c>
      <c r="M3147" s="21" t="s">
        <v>4950</v>
      </c>
      <c r="N3147" s="30">
        <v>45938</v>
      </c>
      <c r="O3147" s="48">
        <v>43617</v>
      </c>
      <c r="P3147" s="21" t="s">
        <v>1136</v>
      </c>
      <c r="Q3147" s="21" t="s">
        <v>636</v>
      </c>
      <c r="R3147" s="21" t="s">
        <v>723</v>
      </c>
      <c r="S3147" s="3">
        <v>4</v>
      </c>
      <c r="T3147" s="37"/>
      <c r="U3147" s="21" t="s">
        <v>18</v>
      </c>
      <c r="V3147" s="21" t="str">
        <f>VLOOKUP(P3147,'Customer List'!B:C,2,)</f>
        <v>Delhi</v>
      </c>
      <c r="W3147" s="38"/>
      <c r="X3147" s="30">
        <f>IF(OR(R3147 = "PRIYANKA MADAM", R3147 = "DEEPAK", R3147 = "PORTER"),N3147,"")</f>
        <v>45938</v>
      </c>
      <c r="Y3147" s="21">
        <f t="shared" si="334"/>
        <v>0</v>
      </c>
      <c r="Z3147" s="21" t="str">
        <f t="shared" si="335"/>
        <v>Wednesday</v>
      </c>
      <c r="AA3147" s="21" t="str">
        <f t="shared" si="336"/>
        <v>Wednesday</v>
      </c>
      <c r="AB3147" s="21" t="str">
        <f>VLOOKUP(U3147,'Currency Sheet'!A:C,3,)</f>
        <v>DOLLAR</v>
      </c>
      <c r="AC3147" s="42" t="str">
        <f>VLOOKUP(P3147,'Customer List'!B:D,3,)</f>
        <v>Local</v>
      </c>
    </row>
    <row r="3148" spans="1:29" x14ac:dyDescent="0.25">
      <c r="A3148" s="21">
        <v>3146</v>
      </c>
      <c r="B3148" s="21" t="s">
        <v>4720</v>
      </c>
      <c r="C3148" s="30">
        <v>45926</v>
      </c>
      <c r="D3148" s="30">
        <v>45936</v>
      </c>
      <c r="E3148" s="47">
        <v>301.5</v>
      </c>
      <c r="F3148" s="47">
        <f t="shared" si="331"/>
        <v>26532</v>
      </c>
      <c r="G3148" s="48">
        <f t="shared" si="332"/>
        <v>26532</v>
      </c>
      <c r="H3148" s="21">
        <v>329920</v>
      </c>
      <c r="I3148" s="21" t="s">
        <v>4583</v>
      </c>
      <c r="J3148" s="21">
        <v>1</v>
      </c>
      <c r="K3148" s="21">
        <v>1</v>
      </c>
      <c r="L3148" s="21">
        <f t="shared" si="333"/>
        <v>0</v>
      </c>
      <c r="M3148" s="21" t="s">
        <v>4876</v>
      </c>
      <c r="N3148" s="30">
        <v>45937</v>
      </c>
      <c r="O3148" s="48">
        <v>46732</v>
      </c>
      <c r="P3148" s="21" t="s">
        <v>288</v>
      </c>
      <c r="Q3148" s="21">
        <v>58156567033</v>
      </c>
      <c r="R3148" s="21" t="s">
        <v>40</v>
      </c>
      <c r="S3148" s="3">
        <v>4</v>
      </c>
      <c r="T3148" s="37"/>
      <c r="U3148" s="21" t="s">
        <v>18</v>
      </c>
      <c r="V3148" s="21" t="str">
        <f>VLOOKUP(P3148,'Customer List'!B:C,2,)</f>
        <v>Banglore</v>
      </c>
      <c r="W3148" s="38"/>
      <c r="X3148" s="30">
        <v>45938</v>
      </c>
      <c r="Y3148" s="21">
        <f t="shared" si="334"/>
        <v>1</v>
      </c>
      <c r="Z3148" s="21" t="str">
        <f t="shared" si="335"/>
        <v>Tuesday</v>
      </c>
      <c r="AA3148" s="21" t="str">
        <f t="shared" si="336"/>
        <v>Wednesday</v>
      </c>
      <c r="AB3148" s="21" t="str">
        <f>VLOOKUP(U3148,'Currency Sheet'!A:C,3,)</f>
        <v>DOLLAR</v>
      </c>
      <c r="AC3148" s="42" t="str">
        <f>VLOOKUP(P3148,'Customer List'!B:D,3,)</f>
        <v>OutStation</v>
      </c>
    </row>
    <row r="3149" spans="1:29" x14ac:dyDescent="0.25">
      <c r="A3149" s="21">
        <v>3147</v>
      </c>
      <c r="B3149" s="21" t="s">
        <v>4720</v>
      </c>
      <c r="C3149" s="30">
        <v>45926</v>
      </c>
      <c r="D3149" s="30">
        <v>45936</v>
      </c>
      <c r="E3149" s="47">
        <v>238</v>
      </c>
      <c r="F3149" s="47">
        <f t="shared" si="331"/>
        <v>20944</v>
      </c>
      <c r="G3149" s="48">
        <f t="shared" si="332"/>
        <v>20944</v>
      </c>
      <c r="H3149" s="21">
        <v>343314</v>
      </c>
      <c r="I3149" s="21" t="s">
        <v>4585</v>
      </c>
      <c r="J3149" s="21">
        <v>1</v>
      </c>
      <c r="K3149" s="21">
        <v>1</v>
      </c>
      <c r="L3149" s="21">
        <f t="shared" si="333"/>
        <v>0</v>
      </c>
      <c r="M3149" s="21" t="s">
        <v>4966</v>
      </c>
      <c r="N3149" s="30">
        <v>45938</v>
      </c>
      <c r="O3149" s="48">
        <v>36890</v>
      </c>
      <c r="P3149" s="21" t="s">
        <v>1136</v>
      </c>
      <c r="Q3149" s="21" t="s">
        <v>636</v>
      </c>
      <c r="R3149" s="21" t="s">
        <v>723</v>
      </c>
      <c r="S3149" s="3">
        <v>4</v>
      </c>
      <c r="T3149" s="37"/>
      <c r="U3149" s="21" t="s">
        <v>18</v>
      </c>
      <c r="V3149" s="21" t="str">
        <f>VLOOKUP(P3149,'Customer List'!B:C,2,)</f>
        <v>Delhi</v>
      </c>
      <c r="W3149" s="38"/>
      <c r="X3149" s="30">
        <f>IF(OR(R3149 = "PRIYANKA MADAM", R3149 = "DEEPAK", R3149 = "PORTER"),N3149,"")</f>
        <v>45938</v>
      </c>
      <c r="Y3149" s="21">
        <f t="shared" si="334"/>
        <v>0</v>
      </c>
      <c r="Z3149" s="21" t="str">
        <f t="shared" si="335"/>
        <v>Wednesday</v>
      </c>
      <c r="AA3149" s="21" t="str">
        <f t="shared" si="336"/>
        <v>Wednesday</v>
      </c>
      <c r="AB3149" s="21" t="str">
        <f>VLOOKUP(U3149,'Currency Sheet'!A:C,3,)</f>
        <v>DOLLAR</v>
      </c>
      <c r="AC3149" s="42" t="str">
        <f>VLOOKUP(P3149,'Customer List'!B:D,3,)</f>
        <v>Local</v>
      </c>
    </row>
    <row r="3150" spans="1:29" x14ac:dyDescent="0.25">
      <c r="A3150" s="21">
        <v>3148</v>
      </c>
      <c r="B3150" s="21" t="s">
        <v>4720</v>
      </c>
      <c r="C3150" s="30">
        <v>45926</v>
      </c>
      <c r="D3150" s="30">
        <v>45936</v>
      </c>
      <c r="E3150" s="47">
        <v>162.4</v>
      </c>
      <c r="F3150" s="47">
        <f t="shared" si="331"/>
        <v>14291.2</v>
      </c>
      <c r="G3150" s="48">
        <f t="shared" si="332"/>
        <v>14291.2</v>
      </c>
      <c r="H3150" s="21">
        <v>343322</v>
      </c>
      <c r="I3150" s="21" t="s">
        <v>4586</v>
      </c>
      <c r="J3150" s="21">
        <v>1</v>
      </c>
      <c r="K3150" s="21">
        <v>1</v>
      </c>
      <c r="L3150" s="21">
        <f t="shared" si="333"/>
        <v>0</v>
      </c>
      <c r="M3150" s="21" t="s">
        <v>4966</v>
      </c>
      <c r="N3150" s="30">
        <v>45938</v>
      </c>
      <c r="O3150" s="48">
        <v>25172</v>
      </c>
      <c r="P3150" s="21" t="s">
        <v>1136</v>
      </c>
      <c r="Q3150" s="21" t="s">
        <v>636</v>
      </c>
      <c r="R3150" s="21" t="s">
        <v>723</v>
      </c>
      <c r="S3150" s="3">
        <v>4</v>
      </c>
      <c r="T3150" s="37"/>
      <c r="U3150" s="21" t="s">
        <v>18</v>
      </c>
      <c r="V3150" s="21" t="str">
        <f>VLOOKUP(P3150,'Customer List'!B:C,2,)</f>
        <v>Delhi</v>
      </c>
      <c r="W3150" s="38"/>
      <c r="X3150" s="30">
        <f>IF(OR(R3150 = "PRIYANKA MADAM", R3150 = "DEEPAK", R3150 = "PORTER"),N3150,"")</f>
        <v>45938</v>
      </c>
      <c r="Y3150" s="21">
        <f t="shared" si="334"/>
        <v>0</v>
      </c>
      <c r="Z3150" s="21" t="str">
        <f t="shared" si="335"/>
        <v>Wednesday</v>
      </c>
      <c r="AA3150" s="21" t="str">
        <f t="shared" si="336"/>
        <v>Wednesday</v>
      </c>
      <c r="AB3150" s="21" t="str">
        <f>VLOOKUP(U3150,'Currency Sheet'!A:C,3,)</f>
        <v>DOLLAR</v>
      </c>
      <c r="AC3150" s="42" t="str">
        <f>VLOOKUP(P3150,'Customer List'!B:D,3,)</f>
        <v>Local</v>
      </c>
    </row>
    <row r="3151" spans="1:29" x14ac:dyDescent="0.25">
      <c r="A3151" s="21">
        <v>3149</v>
      </c>
      <c r="B3151" s="21" t="s">
        <v>4720</v>
      </c>
      <c r="C3151" s="30">
        <v>45926</v>
      </c>
      <c r="D3151" s="30">
        <v>45936</v>
      </c>
      <c r="E3151" s="47">
        <v>107.1</v>
      </c>
      <c r="F3151" s="47">
        <f t="shared" si="331"/>
        <v>9424.7999999999993</v>
      </c>
      <c r="G3151" s="48">
        <f t="shared" si="332"/>
        <v>9424.7999999999993</v>
      </c>
      <c r="H3151" s="21">
        <v>344103</v>
      </c>
      <c r="I3151" s="21" t="s">
        <v>4587</v>
      </c>
      <c r="J3151" s="21">
        <v>1</v>
      </c>
      <c r="K3151" s="21">
        <v>1</v>
      </c>
      <c r="L3151" s="21">
        <f t="shared" si="333"/>
        <v>0</v>
      </c>
      <c r="M3151" s="21" t="s">
        <v>4871</v>
      </c>
      <c r="N3151" s="30">
        <v>45937</v>
      </c>
      <c r="O3151" s="48">
        <v>16600.5</v>
      </c>
      <c r="P3151" s="21" t="s">
        <v>2488</v>
      </c>
      <c r="Q3151" s="21">
        <v>58156568676</v>
      </c>
      <c r="R3151" s="21" t="s">
        <v>40</v>
      </c>
      <c r="S3151" s="3">
        <v>4</v>
      </c>
      <c r="T3151" s="37"/>
      <c r="U3151" s="21" t="s">
        <v>18</v>
      </c>
      <c r="V3151" s="21" t="str">
        <f>VLOOKUP(P3151,'Customer List'!B:C,2,)</f>
        <v>Chennai</v>
      </c>
      <c r="W3151" s="38"/>
      <c r="X3151" s="30">
        <v>45938</v>
      </c>
      <c r="Y3151" s="21">
        <f t="shared" si="334"/>
        <v>1</v>
      </c>
      <c r="Z3151" s="21" t="str">
        <f t="shared" si="335"/>
        <v>Tuesday</v>
      </c>
      <c r="AA3151" s="21" t="str">
        <f t="shared" si="336"/>
        <v>Wednesday</v>
      </c>
      <c r="AB3151" s="21" t="str">
        <f>VLOOKUP(U3151,'Currency Sheet'!A:C,3,)</f>
        <v>DOLLAR</v>
      </c>
      <c r="AC3151" s="42" t="str">
        <f>VLOOKUP(P3151,'Customer List'!B:D,3,)</f>
        <v>OutStation</v>
      </c>
    </row>
    <row r="3152" spans="1:29" x14ac:dyDescent="0.25">
      <c r="A3152" s="21">
        <v>3150</v>
      </c>
      <c r="B3152" s="21" t="s">
        <v>4720</v>
      </c>
      <c r="C3152" s="30">
        <v>45926</v>
      </c>
      <c r="D3152" s="30">
        <v>45936</v>
      </c>
      <c r="E3152" s="47">
        <v>334.5</v>
      </c>
      <c r="F3152" s="47">
        <f t="shared" si="331"/>
        <v>29436</v>
      </c>
      <c r="G3152" s="48">
        <f t="shared" si="332"/>
        <v>29436</v>
      </c>
      <c r="H3152" s="21">
        <v>345024</v>
      </c>
      <c r="I3152" s="21" t="s">
        <v>4588</v>
      </c>
      <c r="J3152" s="21">
        <v>1</v>
      </c>
      <c r="K3152" s="21">
        <v>1</v>
      </c>
      <c r="L3152" s="21">
        <f t="shared" si="333"/>
        <v>0</v>
      </c>
      <c r="M3152" s="21" t="s">
        <v>4949</v>
      </c>
      <c r="N3152" s="30">
        <v>45938</v>
      </c>
      <c r="O3152" s="48">
        <v>48391</v>
      </c>
      <c r="P3152" s="21" t="s">
        <v>1136</v>
      </c>
      <c r="Q3152" s="21" t="s">
        <v>636</v>
      </c>
      <c r="R3152" s="21" t="s">
        <v>723</v>
      </c>
      <c r="S3152" s="3">
        <v>4</v>
      </c>
      <c r="T3152" s="37"/>
      <c r="U3152" s="21" t="s">
        <v>18</v>
      </c>
      <c r="V3152" s="21" t="str">
        <f>VLOOKUP(P3152,'Customer List'!B:C,2,)</f>
        <v>Delhi</v>
      </c>
      <c r="W3152" s="38"/>
      <c r="X3152" s="30">
        <f>IF(OR(R3152 = "PRIYANKA MADAM", R3152 = "DEEPAK", R3152 = "PORTER"),N3152,"")</f>
        <v>45938</v>
      </c>
      <c r="Y3152" s="21">
        <f t="shared" si="334"/>
        <v>0</v>
      </c>
      <c r="Z3152" s="21" t="str">
        <f t="shared" si="335"/>
        <v>Wednesday</v>
      </c>
      <c r="AA3152" s="21" t="str">
        <f t="shared" si="336"/>
        <v>Wednesday</v>
      </c>
      <c r="AB3152" s="21" t="str">
        <f>VLOOKUP(U3152,'Currency Sheet'!A:C,3,)</f>
        <v>DOLLAR</v>
      </c>
      <c r="AC3152" s="42" t="str">
        <f>VLOOKUP(P3152,'Customer List'!B:D,3,)</f>
        <v>Local</v>
      </c>
    </row>
    <row r="3153" spans="1:29" x14ac:dyDescent="0.25">
      <c r="A3153" s="21">
        <v>3151</v>
      </c>
      <c r="B3153" s="21" t="s">
        <v>4720</v>
      </c>
      <c r="C3153" s="30">
        <v>45926</v>
      </c>
      <c r="D3153" s="30">
        <v>45936</v>
      </c>
      <c r="E3153" s="47">
        <v>2586.5</v>
      </c>
      <c r="F3153" s="47">
        <f t="shared" si="331"/>
        <v>227612</v>
      </c>
      <c r="G3153" s="48">
        <f t="shared" si="332"/>
        <v>227612</v>
      </c>
      <c r="H3153" s="21">
        <v>345907</v>
      </c>
      <c r="I3153" s="21" t="s">
        <v>4589</v>
      </c>
      <c r="J3153" s="21">
        <v>1</v>
      </c>
      <c r="K3153" s="21">
        <v>1</v>
      </c>
      <c r="L3153" s="21">
        <f t="shared" si="333"/>
        <v>0</v>
      </c>
      <c r="M3153" s="21" t="s">
        <v>4862</v>
      </c>
      <c r="N3153" s="30">
        <v>45937</v>
      </c>
      <c r="O3153" s="48">
        <v>389453</v>
      </c>
      <c r="P3153" s="21" t="s">
        <v>4430</v>
      </c>
      <c r="Q3153" s="21">
        <v>58156564841</v>
      </c>
      <c r="R3153" s="21" t="s">
        <v>40</v>
      </c>
      <c r="S3153" s="3">
        <v>4</v>
      </c>
      <c r="T3153" s="37"/>
      <c r="U3153" s="21" t="s">
        <v>18</v>
      </c>
      <c r="V3153" s="21" t="str">
        <f>VLOOKUP(P3153,'Customer List'!B:C,2,)</f>
        <v>BANGLORE</v>
      </c>
      <c r="W3153" s="38"/>
      <c r="X3153" s="30">
        <v>45938</v>
      </c>
      <c r="Y3153" s="21">
        <f t="shared" si="334"/>
        <v>1</v>
      </c>
      <c r="Z3153" s="21" t="str">
        <f t="shared" si="335"/>
        <v>Tuesday</v>
      </c>
      <c r="AA3153" s="21" t="str">
        <f t="shared" si="336"/>
        <v>Wednesday</v>
      </c>
      <c r="AB3153" s="21" t="str">
        <f>VLOOKUP(U3153,'Currency Sheet'!A:C,3,)</f>
        <v>DOLLAR</v>
      </c>
      <c r="AC3153" s="42" t="str">
        <f>VLOOKUP(P3153,'Customer List'!B:D,3,)</f>
        <v>OutStation</v>
      </c>
    </row>
    <row r="3154" spans="1:29" x14ac:dyDescent="0.25">
      <c r="A3154" s="21">
        <v>3152</v>
      </c>
      <c r="B3154" s="21" t="s">
        <v>4720</v>
      </c>
      <c r="C3154" s="30">
        <v>45926</v>
      </c>
      <c r="D3154" s="30">
        <v>45936</v>
      </c>
      <c r="E3154" s="47">
        <v>87.5</v>
      </c>
      <c r="F3154" s="47">
        <f t="shared" si="331"/>
        <v>7700</v>
      </c>
      <c r="G3154" s="48">
        <f t="shared" si="332"/>
        <v>7700</v>
      </c>
      <c r="H3154" s="21">
        <v>353007</v>
      </c>
      <c r="I3154" s="21" t="s">
        <v>4590</v>
      </c>
      <c r="J3154" s="21">
        <v>1</v>
      </c>
      <c r="K3154" s="21">
        <v>1</v>
      </c>
      <c r="L3154" s="21">
        <f t="shared" si="333"/>
        <v>0</v>
      </c>
      <c r="M3154" s="21" t="s">
        <v>4877</v>
      </c>
      <c r="N3154" s="30">
        <v>45937</v>
      </c>
      <c r="O3154" s="48">
        <v>13562.5</v>
      </c>
      <c r="P3154" s="21" t="s">
        <v>295</v>
      </c>
      <c r="Q3154" s="21">
        <v>58156572773</v>
      </c>
      <c r="R3154" s="21" t="s">
        <v>40</v>
      </c>
      <c r="S3154" s="3">
        <v>4</v>
      </c>
      <c r="T3154" s="37"/>
      <c r="U3154" s="21" t="s">
        <v>18</v>
      </c>
      <c r="V3154" s="21" t="str">
        <f>VLOOKUP(P3154,'Customer List'!B:C,2,)</f>
        <v>Kerala</v>
      </c>
      <c r="W3154" s="38"/>
      <c r="X3154" s="30">
        <v>45941</v>
      </c>
      <c r="Y3154" s="21">
        <f t="shared" si="334"/>
        <v>4</v>
      </c>
      <c r="Z3154" s="21" t="str">
        <f t="shared" si="335"/>
        <v>Tuesday</v>
      </c>
      <c r="AA3154" s="21" t="str">
        <f t="shared" si="336"/>
        <v>Saturday</v>
      </c>
      <c r="AB3154" s="21" t="str">
        <f>VLOOKUP(U3154,'Currency Sheet'!A:C,3,)</f>
        <v>DOLLAR</v>
      </c>
      <c r="AC3154" s="42" t="str">
        <f>VLOOKUP(P3154,'Customer List'!B:D,3,)</f>
        <v>OutStation</v>
      </c>
    </row>
    <row r="3155" spans="1:29" x14ac:dyDescent="0.25">
      <c r="A3155" s="21">
        <v>3153</v>
      </c>
      <c r="B3155" s="21" t="s">
        <v>4720</v>
      </c>
      <c r="C3155" s="30">
        <v>45926</v>
      </c>
      <c r="D3155" s="30">
        <v>45936</v>
      </c>
      <c r="E3155" s="47">
        <v>236.6</v>
      </c>
      <c r="F3155" s="47">
        <f t="shared" si="331"/>
        <v>20820.8</v>
      </c>
      <c r="G3155" s="48">
        <f t="shared" si="332"/>
        <v>20820.8</v>
      </c>
      <c r="H3155" s="21">
        <v>353606</v>
      </c>
      <c r="I3155" s="21" t="s">
        <v>4286</v>
      </c>
      <c r="J3155" s="21">
        <v>1</v>
      </c>
      <c r="K3155" s="21">
        <v>1</v>
      </c>
      <c r="L3155" s="21">
        <f t="shared" si="333"/>
        <v>0</v>
      </c>
      <c r="M3155" s="21" t="s">
        <v>4854</v>
      </c>
      <c r="N3155" s="30">
        <v>45937</v>
      </c>
      <c r="O3155" s="48">
        <v>28899</v>
      </c>
      <c r="P3155" s="21" t="s">
        <v>242</v>
      </c>
      <c r="Q3155" s="21">
        <v>58156569435</v>
      </c>
      <c r="R3155" s="21" t="s">
        <v>40</v>
      </c>
      <c r="S3155" s="3">
        <v>4</v>
      </c>
      <c r="T3155" s="37"/>
      <c r="U3155" s="21" t="s">
        <v>18</v>
      </c>
      <c r="V3155" s="21" t="str">
        <f>VLOOKUP(P3155,'Customer List'!B:C,2,)</f>
        <v>Mumbai</v>
      </c>
      <c r="W3155" s="38"/>
      <c r="X3155" s="30">
        <v>45938</v>
      </c>
      <c r="Y3155" s="21">
        <f t="shared" si="334"/>
        <v>1</v>
      </c>
      <c r="Z3155" s="21" t="str">
        <f t="shared" si="335"/>
        <v>Tuesday</v>
      </c>
      <c r="AA3155" s="21" t="str">
        <f t="shared" si="336"/>
        <v>Wednesday</v>
      </c>
      <c r="AB3155" s="21" t="str">
        <f>VLOOKUP(U3155,'Currency Sheet'!A:C,3,)</f>
        <v>DOLLAR</v>
      </c>
      <c r="AC3155" s="42" t="str">
        <f>VLOOKUP(P3155,'Customer List'!B:D,3,)</f>
        <v>OutStation</v>
      </c>
    </row>
    <row r="3156" spans="1:29" x14ac:dyDescent="0.25">
      <c r="A3156" s="21">
        <v>3154</v>
      </c>
      <c r="B3156" s="21" t="s">
        <v>4720</v>
      </c>
      <c r="C3156" s="30">
        <v>45926</v>
      </c>
      <c r="D3156" s="30">
        <v>45936</v>
      </c>
      <c r="E3156" s="47">
        <v>305.25</v>
      </c>
      <c r="F3156" s="47">
        <f t="shared" si="331"/>
        <v>26862</v>
      </c>
      <c r="G3156" s="48">
        <f t="shared" si="332"/>
        <v>26862</v>
      </c>
      <c r="H3156" s="21">
        <v>353726</v>
      </c>
      <c r="I3156" s="21" t="s">
        <v>4287</v>
      </c>
      <c r="J3156" s="21">
        <v>1</v>
      </c>
      <c r="K3156" s="21">
        <v>1</v>
      </c>
      <c r="L3156" s="21">
        <f t="shared" si="333"/>
        <v>0</v>
      </c>
      <c r="M3156" s="21" t="s">
        <v>4854</v>
      </c>
      <c r="N3156" s="30">
        <v>45937</v>
      </c>
      <c r="O3156" s="48">
        <v>34798.5</v>
      </c>
      <c r="P3156" s="21" t="s">
        <v>242</v>
      </c>
      <c r="Q3156" s="21">
        <v>58156569435</v>
      </c>
      <c r="R3156" s="21" t="s">
        <v>40</v>
      </c>
      <c r="S3156" s="3">
        <v>4</v>
      </c>
      <c r="T3156" s="37"/>
      <c r="U3156" s="21" t="s">
        <v>18</v>
      </c>
      <c r="V3156" s="21" t="str">
        <f>VLOOKUP(P3156,'Customer List'!B:C,2,)</f>
        <v>Mumbai</v>
      </c>
      <c r="W3156" s="38"/>
      <c r="X3156" s="30">
        <v>45938</v>
      </c>
      <c r="Y3156" s="21">
        <f t="shared" si="334"/>
        <v>1</v>
      </c>
      <c r="Z3156" s="21" t="str">
        <f t="shared" si="335"/>
        <v>Tuesday</v>
      </c>
      <c r="AA3156" s="21" t="str">
        <f t="shared" si="336"/>
        <v>Wednesday</v>
      </c>
      <c r="AB3156" s="21" t="str">
        <f>VLOOKUP(U3156,'Currency Sheet'!A:C,3,)</f>
        <v>DOLLAR</v>
      </c>
      <c r="AC3156" s="42" t="str">
        <f>VLOOKUP(P3156,'Customer List'!B:D,3,)</f>
        <v>OutStation</v>
      </c>
    </row>
    <row r="3157" spans="1:29" x14ac:dyDescent="0.25">
      <c r="A3157" s="21">
        <v>3155</v>
      </c>
      <c r="B3157" s="21" t="s">
        <v>4720</v>
      </c>
      <c r="C3157" s="30">
        <v>45926</v>
      </c>
      <c r="D3157" s="30">
        <v>45936</v>
      </c>
      <c r="E3157" s="47">
        <v>91.7</v>
      </c>
      <c r="F3157" s="47">
        <f t="shared" si="331"/>
        <v>8069.6</v>
      </c>
      <c r="G3157" s="48">
        <f t="shared" si="332"/>
        <v>8069.6</v>
      </c>
      <c r="H3157" s="21">
        <v>355607</v>
      </c>
      <c r="I3157" s="21" t="s">
        <v>4591</v>
      </c>
      <c r="J3157" s="21">
        <v>1</v>
      </c>
      <c r="K3157" s="21">
        <v>1</v>
      </c>
      <c r="L3157" s="21">
        <f t="shared" si="333"/>
        <v>0</v>
      </c>
      <c r="M3157" s="21" t="s">
        <v>4958</v>
      </c>
      <c r="N3157" s="30">
        <v>45937</v>
      </c>
      <c r="O3157" s="48">
        <v>0</v>
      </c>
      <c r="P3157" s="21" t="s">
        <v>194</v>
      </c>
      <c r="Q3157" s="21">
        <v>58156573160</v>
      </c>
      <c r="R3157" s="21" t="s">
        <v>40</v>
      </c>
      <c r="S3157" s="3">
        <v>4</v>
      </c>
      <c r="T3157" s="37" t="s">
        <v>609</v>
      </c>
      <c r="U3157" s="21" t="s">
        <v>18</v>
      </c>
      <c r="V3157" s="21" t="str">
        <f>VLOOKUP(P3157,'Customer List'!B:C,2,)</f>
        <v>Kanpur</v>
      </c>
      <c r="W3157" s="38"/>
      <c r="X3157" s="30">
        <v>45939</v>
      </c>
      <c r="Y3157" s="21">
        <f t="shared" si="334"/>
        <v>2</v>
      </c>
      <c r="Z3157" s="21" t="str">
        <f t="shared" si="335"/>
        <v>Tuesday</v>
      </c>
      <c r="AA3157" s="21" t="str">
        <f t="shared" si="336"/>
        <v>Thursday</v>
      </c>
      <c r="AB3157" s="21" t="str">
        <f>VLOOKUP(U3157,'Currency Sheet'!A:C,3,)</f>
        <v>DOLLAR</v>
      </c>
      <c r="AC3157" s="42" t="str">
        <f>VLOOKUP(P3157,'Customer List'!B:D,3,)</f>
        <v>OutStation</v>
      </c>
    </row>
    <row r="3158" spans="1:29" x14ac:dyDescent="0.25">
      <c r="A3158" s="21">
        <v>3156</v>
      </c>
      <c r="B3158" s="21" t="s">
        <v>4720</v>
      </c>
      <c r="C3158" s="30">
        <v>45926</v>
      </c>
      <c r="D3158" s="30">
        <v>45936</v>
      </c>
      <c r="E3158" s="47">
        <v>142.80000000000001</v>
      </c>
      <c r="F3158" s="47">
        <f t="shared" si="331"/>
        <v>12566.400000000001</v>
      </c>
      <c r="G3158" s="48">
        <f t="shared" si="332"/>
        <v>12566.400000000001</v>
      </c>
      <c r="H3158" s="21">
        <v>363006</v>
      </c>
      <c r="I3158" s="21" t="s">
        <v>4560</v>
      </c>
      <c r="J3158" s="21">
        <v>1</v>
      </c>
      <c r="K3158" s="21">
        <v>1</v>
      </c>
      <c r="L3158" s="21">
        <f t="shared" si="333"/>
        <v>0</v>
      </c>
      <c r="M3158" s="21" t="s">
        <v>4954</v>
      </c>
      <c r="N3158" s="30">
        <v>45938</v>
      </c>
      <c r="O3158" s="48">
        <v>0</v>
      </c>
      <c r="P3158" s="21" t="s">
        <v>1895</v>
      </c>
      <c r="Q3158" s="21">
        <v>58156650086</v>
      </c>
      <c r="R3158" s="21" t="s">
        <v>40</v>
      </c>
      <c r="S3158" s="3">
        <v>4</v>
      </c>
      <c r="T3158" s="37"/>
      <c r="U3158" s="21" t="s">
        <v>18</v>
      </c>
      <c r="V3158" s="21" t="str">
        <f>VLOOKUP(P3158,'Customer List'!B:C,2,)</f>
        <v>Mumbai</v>
      </c>
      <c r="W3158" s="38"/>
      <c r="X3158" s="30">
        <v>45939</v>
      </c>
      <c r="Y3158" s="21">
        <f t="shared" si="334"/>
        <v>1</v>
      </c>
      <c r="Z3158" s="21" t="str">
        <f t="shared" si="335"/>
        <v>Wednesday</v>
      </c>
      <c r="AA3158" s="21" t="str">
        <f t="shared" si="336"/>
        <v>Thursday</v>
      </c>
      <c r="AB3158" s="21" t="str">
        <f>VLOOKUP(U3158,'Currency Sheet'!A:C,3,)</f>
        <v>DOLLAR</v>
      </c>
      <c r="AC3158" s="42" t="str">
        <f>VLOOKUP(P3158,'Customer List'!B:D,3,)</f>
        <v>OutStation</v>
      </c>
    </row>
    <row r="3159" spans="1:29" x14ac:dyDescent="0.25">
      <c r="A3159" s="21">
        <v>3157</v>
      </c>
      <c r="B3159" s="21" t="s">
        <v>4720</v>
      </c>
      <c r="C3159" s="30">
        <v>45926</v>
      </c>
      <c r="D3159" s="30">
        <v>45936</v>
      </c>
      <c r="E3159" s="47">
        <v>242.9</v>
      </c>
      <c r="F3159" s="47">
        <f t="shared" si="331"/>
        <v>21375.200000000001</v>
      </c>
      <c r="G3159" s="48">
        <f t="shared" si="332"/>
        <v>21375.200000000001</v>
      </c>
      <c r="H3159" s="21">
        <v>363034</v>
      </c>
      <c r="I3159" s="21" t="s">
        <v>4592</v>
      </c>
      <c r="J3159" s="21">
        <v>1</v>
      </c>
      <c r="K3159" s="21">
        <v>1</v>
      </c>
      <c r="L3159" s="21">
        <f t="shared" si="333"/>
        <v>0</v>
      </c>
      <c r="M3159" s="21" t="s">
        <v>4939</v>
      </c>
      <c r="N3159" s="30">
        <v>45937</v>
      </c>
      <c r="O3159" s="48">
        <v>40338.75</v>
      </c>
      <c r="P3159" s="21" t="s">
        <v>1089</v>
      </c>
      <c r="Q3159" s="21">
        <v>58156567490</v>
      </c>
      <c r="R3159" s="21" t="s">
        <v>40</v>
      </c>
      <c r="S3159" s="3">
        <v>4</v>
      </c>
      <c r="T3159" s="37"/>
      <c r="U3159" s="21" t="s">
        <v>18</v>
      </c>
      <c r="V3159" s="21" t="str">
        <f>VLOOKUP(P3159,'Customer List'!B:C,2,)</f>
        <v>Hyderabad</v>
      </c>
      <c r="W3159" s="38"/>
      <c r="X3159" s="30">
        <v>45938</v>
      </c>
      <c r="Y3159" s="21">
        <f t="shared" si="334"/>
        <v>1</v>
      </c>
      <c r="Z3159" s="21" t="str">
        <f t="shared" si="335"/>
        <v>Tuesday</v>
      </c>
      <c r="AA3159" s="21" t="str">
        <f t="shared" si="336"/>
        <v>Wednesday</v>
      </c>
      <c r="AB3159" s="21" t="str">
        <f>VLOOKUP(U3159,'Currency Sheet'!A:C,3,)</f>
        <v>DOLLAR</v>
      </c>
      <c r="AC3159" s="42" t="str">
        <f>VLOOKUP(P3159,'Customer List'!B:D,3,)</f>
        <v>OutStation</v>
      </c>
    </row>
    <row r="3160" spans="1:29" x14ac:dyDescent="0.25">
      <c r="A3160" s="21">
        <v>3158</v>
      </c>
      <c r="B3160" s="21" t="s">
        <v>4720</v>
      </c>
      <c r="C3160" s="30">
        <v>45926</v>
      </c>
      <c r="D3160" s="30">
        <v>45936</v>
      </c>
      <c r="E3160" s="47">
        <v>107.8</v>
      </c>
      <c r="F3160" s="47">
        <f t="shared" si="331"/>
        <v>9486.4</v>
      </c>
      <c r="G3160" s="48">
        <f t="shared" si="332"/>
        <v>9486.4</v>
      </c>
      <c r="H3160" s="21">
        <v>364803</v>
      </c>
      <c r="I3160" s="21" t="s">
        <v>4593</v>
      </c>
      <c r="J3160" s="21">
        <v>1</v>
      </c>
      <c r="K3160" s="21">
        <v>1</v>
      </c>
      <c r="L3160" s="21">
        <f t="shared" si="333"/>
        <v>0</v>
      </c>
      <c r="M3160" s="21" t="s">
        <v>5712</v>
      </c>
      <c r="N3160" s="30">
        <v>45937</v>
      </c>
      <c r="O3160" s="48">
        <v>17902.5</v>
      </c>
      <c r="P3160" s="21" t="s">
        <v>194</v>
      </c>
      <c r="Q3160" s="21">
        <v>58156573160</v>
      </c>
      <c r="R3160" s="21" t="s">
        <v>40</v>
      </c>
      <c r="S3160" s="3">
        <v>4</v>
      </c>
      <c r="T3160" s="37"/>
      <c r="U3160" s="21" t="s">
        <v>18</v>
      </c>
      <c r="V3160" s="21" t="str">
        <f>VLOOKUP(P3160,'Customer List'!B:C,2,)</f>
        <v>Kanpur</v>
      </c>
      <c r="W3160" s="38"/>
      <c r="X3160" s="30">
        <v>45939</v>
      </c>
      <c r="Y3160" s="21">
        <f t="shared" si="334"/>
        <v>2</v>
      </c>
      <c r="Z3160" s="21" t="str">
        <f t="shared" si="335"/>
        <v>Tuesday</v>
      </c>
      <c r="AA3160" s="21" t="str">
        <f t="shared" si="336"/>
        <v>Thursday</v>
      </c>
      <c r="AB3160" s="21" t="str">
        <f>VLOOKUP(U3160,'Currency Sheet'!A:C,3,)</f>
        <v>DOLLAR</v>
      </c>
      <c r="AC3160" s="42" t="str">
        <f>VLOOKUP(P3160,'Customer List'!B:D,3,)</f>
        <v>OutStation</v>
      </c>
    </row>
    <row r="3161" spans="1:29" x14ac:dyDescent="0.25">
      <c r="A3161" s="21">
        <v>3159</v>
      </c>
      <c r="B3161" s="21" t="s">
        <v>4720</v>
      </c>
      <c r="C3161" s="30">
        <v>45926</v>
      </c>
      <c r="D3161" s="30">
        <v>45936</v>
      </c>
      <c r="E3161" s="47">
        <v>259</v>
      </c>
      <c r="F3161" s="47">
        <f t="shared" si="331"/>
        <v>22792</v>
      </c>
      <c r="G3161" s="48">
        <f t="shared" si="332"/>
        <v>22792</v>
      </c>
      <c r="H3161" s="21">
        <v>367730</v>
      </c>
      <c r="I3161" s="21" t="s">
        <v>4594</v>
      </c>
      <c r="J3161" s="21">
        <v>1</v>
      </c>
      <c r="K3161" s="21">
        <v>1</v>
      </c>
      <c r="L3161" s="21">
        <f t="shared" si="333"/>
        <v>0</v>
      </c>
      <c r="M3161" s="21" t="s">
        <v>4857</v>
      </c>
      <c r="N3161" s="30">
        <v>45937</v>
      </c>
      <c r="O3161" s="48">
        <v>40145</v>
      </c>
      <c r="P3161" s="21" t="s">
        <v>2046</v>
      </c>
      <c r="Q3161" s="21">
        <v>58156571955</v>
      </c>
      <c r="R3161" s="21" t="s">
        <v>40</v>
      </c>
      <c r="S3161" s="3">
        <v>4</v>
      </c>
      <c r="T3161" s="37"/>
      <c r="U3161" s="21" t="s">
        <v>18</v>
      </c>
      <c r="V3161" s="21" t="str">
        <f>VLOOKUP(P3161,'Customer List'!B:C,2,)</f>
        <v>Banglore</v>
      </c>
      <c r="W3161" s="38"/>
      <c r="X3161" s="30">
        <v>45938</v>
      </c>
      <c r="Y3161" s="21">
        <f t="shared" si="334"/>
        <v>1</v>
      </c>
      <c r="Z3161" s="21" t="str">
        <f t="shared" si="335"/>
        <v>Tuesday</v>
      </c>
      <c r="AA3161" s="21" t="str">
        <f t="shared" si="336"/>
        <v>Wednesday</v>
      </c>
      <c r="AB3161" s="21" t="str">
        <f>VLOOKUP(U3161,'Currency Sheet'!A:C,3,)</f>
        <v>DOLLAR</v>
      </c>
      <c r="AC3161" s="42" t="str">
        <f>VLOOKUP(P3161,'Customer List'!B:D,3,)</f>
        <v>OutStation</v>
      </c>
    </row>
    <row r="3162" spans="1:29" x14ac:dyDescent="0.25">
      <c r="A3162" s="21">
        <v>3160</v>
      </c>
      <c r="B3162" s="21" t="s">
        <v>4720</v>
      </c>
      <c r="C3162" s="30">
        <v>45926</v>
      </c>
      <c r="D3162" s="30">
        <v>45936</v>
      </c>
      <c r="E3162" s="47">
        <v>261.8</v>
      </c>
      <c r="F3162" s="47">
        <f t="shared" si="331"/>
        <v>23038.400000000001</v>
      </c>
      <c r="G3162" s="48">
        <f t="shared" si="332"/>
        <v>23038.400000000001</v>
      </c>
      <c r="H3162" s="21">
        <v>369212</v>
      </c>
      <c r="I3162" s="21" t="s">
        <v>4596</v>
      </c>
      <c r="J3162" s="21">
        <v>1</v>
      </c>
      <c r="K3162" s="21">
        <v>1</v>
      </c>
      <c r="L3162" s="21">
        <f t="shared" si="333"/>
        <v>0</v>
      </c>
      <c r="M3162" s="21" t="s">
        <v>4949</v>
      </c>
      <c r="N3162" s="30">
        <v>45938</v>
      </c>
      <c r="O3162" s="48">
        <v>40579</v>
      </c>
      <c r="P3162" s="21" t="s">
        <v>1136</v>
      </c>
      <c r="Q3162" s="21" t="s">
        <v>636</v>
      </c>
      <c r="R3162" s="21" t="s">
        <v>723</v>
      </c>
      <c r="S3162" s="3">
        <v>4</v>
      </c>
      <c r="T3162" s="37"/>
      <c r="U3162" s="21" t="s">
        <v>18</v>
      </c>
      <c r="V3162" s="21" t="str">
        <f>VLOOKUP(P3162,'Customer List'!B:C,2,)</f>
        <v>Delhi</v>
      </c>
      <c r="W3162" s="38"/>
      <c r="X3162" s="30">
        <f>IF(OR(R3162 = "PRIYANKA MADAM", R3162 = "DEEPAK", R3162 = "PORTER"),N3162,"")</f>
        <v>45938</v>
      </c>
      <c r="Y3162" s="21">
        <f t="shared" si="334"/>
        <v>0</v>
      </c>
      <c r="Z3162" s="21" t="str">
        <f t="shared" si="335"/>
        <v>Wednesday</v>
      </c>
      <c r="AA3162" s="21" t="str">
        <f t="shared" si="336"/>
        <v>Wednesday</v>
      </c>
      <c r="AB3162" s="21" t="str">
        <f>VLOOKUP(U3162,'Currency Sheet'!A:C,3,)</f>
        <v>DOLLAR</v>
      </c>
      <c r="AC3162" s="42" t="str">
        <f>VLOOKUP(P3162,'Customer List'!B:D,3,)</f>
        <v>Local</v>
      </c>
    </row>
    <row r="3163" spans="1:29" x14ac:dyDescent="0.25">
      <c r="A3163" s="21">
        <v>3161</v>
      </c>
      <c r="B3163" s="21" t="s">
        <v>4720</v>
      </c>
      <c r="C3163" s="30">
        <v>45926</v>
      </c>
      <c r="D3163" s="30">
        <v>45936</v>
      </c>
      <c r="E3163" s="47">
        <v>334.5</v>
      </c>
      <c r="F3163" s="47">
        <f t="shared" si="331"/>
        <v>29436</v>
      </c>
      <c r="G3163" s="48">
        <f t="shared" si="332"/>
        <v>29436</v>
      </c>
      <c r="H3163" s="21">
        <v>372712</v>
      </c>
      <c r="I3163" s="21" t="s">
        <v>4597</v>
      </c>
      <c r="J3163" s="21">
        <v>1</v>
      </c>
      <c r="K3163" s="21">
        <v>1</v>
      </c>
      <c r="L3163" s="21">
        <f t="shared" si="333"/>
        <v>0</v>
      </c>
      <c r="M3163" s="21" t="s">
        <v>4950</v>
      </c>
      <c r="N3163" s="30">
        <v>45938</v>
      </c>
      <c r="O3163" s="48">
        <v>48391</v>
      </c>
      <c r="P3163" s="21" t="s">
        <v>1136</v>
      </c>
      <c r="Q3163" s="21" t="s">
        <v>636</v>
      </c>
      <c r="R3163" s="21" t="s">
        <v>723</v>
      </c>
      <c r="S3163" s="3">
        <v>4</v>
      </c>
      <c r="T3163" s="37"/>
      <c r="U3163" s="21" t="s">
        <v>18</v>
      </c>
      <c r="V3163" s="21" t="str">
        <f>VLOOKUP(P3163,'Customer List'!B:C,2,)</f>
        <v>Delhi</v>
      </c>
      <c r="W3163" s="38"/>
      <c r="X3163" s="30">
        <f>IF(OR(R3163 = "PRIYANKA MADAM", R3163 = "DEEPAK", R3163 = "PORTER"),N3163,"")</f>
        <v>45938</v>
      </c>
      <c r="Y3163" s="21">
        <f t="shared" si="334"/>
        <v>0</v>
      </c>
      <c r="Z3163" s="21" t="str">
        <f t="shared" si="335"/>
        <v>Wednesday</v>
      </c>
      <c r="AA3163" s="21" t="str">
        <f t="shared" si="336"/>
        <v>Wednesday</v>
      </c>
      <c r="AB3163" s="21" t="str">
        <f>VLOOKUP(U3163,'Currency Sheet'!A:C,3,)</f>
        <v>DOLLAR</v>
      </c>
      <c r="AC3163" s="42" t="str">
        <f>VLOOKUP(P3163,'Customer List'!B:D,3,)</f>
        <v>Local</v>
      </c>
    </row>
    <row r="3164" spans="1:29" x14ac:dyDescent="0.25">
      <c r="A3164" s="21">
        <v>3162</v>
      </c>
      <c r="B3164" s="21" t="s">
        <v>4720</v>
      </c>
      <c r="C3164" s="30">
        <v>45926</v>
      </c>
      <c r="D3164" s="30">
        <v>45936</v>
      </c>
      <c r="E3164" s="47">
        <v>115.5</v>
      </c>
      <c r="F3164" s="47">
        <f t="shared" si="331"/>
        <v>10164</v>
      </c>
      <c r="G3164" s="48">
        <f t="shared" si="332"/>
        <v>10164</v>
      </c>
      <c r="H3164" s="21">
        <v>375113</v>
      </c>
      <c r="I3164" s="21" t="s">
        <v>4598</v>
      </c>
      <c r="J3164" s="21">
        <v>1</v>
      </c>
      <c r="K3164" s="21">
        <v>1</v>
      </c>
      <c r="L3164" s="21">
        <f t="shared" si="333"/>
        <v>0</v>
      </c>
      <c r="M3164" s="21" t="s">
        <v>4911</v>
      </c>
      <c r="N3164" s="30">
        <v>45937</v>
      </c>
      <c r="O3164" s="48">
        <v>15345</v>
      </c>
      <c r="P3164" s="21" t="s">
        <v>172</v>
      </c>
      <c r="Q3164" s="21">
        <v>58156571163</v>
      </c>
      <c r="R3164" s="21" t="s">
        <v>40</v>
      </c>
      <c r="S3164" s="3">
        <v>4</v>
      </c>
      <c r="T3164" s="37"/>
      <c r="U3164" s="21" t="s">
        <v>18</v>
      </c>
      <c r="V3164" s="21" t="str">
        <f>VLOOKUP(P3164,'Customer List'!B:C,2,)</f>
        <v>Kolkata</v>
      </c>
      <c r="W3164" s="38"/>
      <c r="X3164" s="30">
        <v>45939</v>
      </c>
      <c r="Y3164" s="21">
        <f t="shared" si="334"/>
        <v>2</v>
      </c>
      <c r="Z3164" s="21" t="str">
        <f t="shared" si="335"/>
        <v>Tuesday</v>
      </c>
      <c r="AA3164" s="21" t="str">
        <f t="shared" si="336"/>
        <v>Thursday</v>
      </c>
      <c r="AB3164" s="21" t="str">
        <f>VLOOKUP(U3164,'Currency Sheet'!A:C,3,)</f>
        <v>DOLLAR</v>
      </c>
      <c r="AC3164" s="42" t="str">
        <f>VLOOKUP(P3164,'Customer List'!B:D,3,)</f>
        <v>OutStation</v>
      </c>
    </row>
    <row r="3165" spans="1:29" x14ac:dyDescent="0.25">
      <c r="A3165" s="21">
        <v>3163</v>
      </c>
      <c r="B3165" s="21" t="s">
        <v>4720</v>
      </c>
      <c r="C3165" s="30">
        <v>45926</v>
      </c>
      <c r="D3165" s="30">
        <v>45936</v>
      </c>
      <c r="E3165" s="47">
        <v>259</v>
      </c>
      <c r="F3165" s="47">
        <f t="shared" si="331"/>
        <v>22792</v>
      </c>
      <c r="G3165" s="48">
        <f t="shared" si="332"/>
        <v>22792</v>
      </c>
      <c r="H3165" s="21">
        <v>399214</v>
      </c>
      <c r="I3165" s="21" t="s">
        <v>4599</v>
      </c>
      <c r="J3165" s="21">
        <v>1</v>
      </c>
      <c r="K3165" s="21">
        <v>1</v>
      </c>
      <c r="L3165" s="21">
        <f t="shared" si="333"/>
        <v>0</v>
      </c>
      <c r="M3165" s="21" t="s">
        <v>4854</v>
      </c>
      <c r="N3165" s="30">
        <v>45937</v>
      </c>
      <c r="O3165" s="48">
        <v>31618.35</v>
      </c>
      <c r="P3165" s="21" t="s">
        <v>242</v>
      </c>
      <c r="Q3165" s="21">
        <v>58156569435</v>
      </c>
      <c r="R3165" s="21" t="s">
        <v>40</v>
      </c>
      <c r="S3165" s="3">
        <v>4</v>
      </c>
      <c r="T3165" s="37"/>
      <c r="U3165" s="21" t="s">
        <v>18</v>
      </c>
      <c r="V3165" s="21" t="str">
        <f>VLOOKUP(P3165,'Customer List'!B:C,2,)</f>
        <v>Mumbai</v>
      </c>
      <c r="W3165" s="38"/>
      <c r="X3165" s="30">
        <v>45938</v>
      </c>
      <c r="Y3165" s="21">
        <f t="shared" si="334"/>
        <v>1</v>
      </c>
      <c r="Z3165" s="21" t="str">
        <f t="shared" si="335"/>
        <v>Tuesday</v>
      </c>
      <c r="AA3165" s="21" t="str">
        <f t="shared" si="336"/>
        <v>Wednesday</v>
      </c>
      <c r="AB3165" s="21" t="str">
        <f>VLOOKUP(U3165,'Currency Sheet'!A:C,3,)</f>
        <v>DOLLAR</v>
      </c>
      <c r="AC3165" s="42" t="str">
        <f>VLOOKUP(P3165,'Customer List'!B:D,3,)</f>
        <v>OutStation</v>
      </c>
    </row>
    <row r="3166" spans="1:29" x14ac:dyDescent="0.25">
      <c r="A3166" s="21">
        <v>3164</v>
      </c>
      <c r="B3166" s="21" t="s">
        <v>4720</v>
      </c>
      <c r="C3166" s="30">
        <v>45926</v>
      </c>
      <c r="D3166" s="30">
        <v>45936</v>
      </c>
      <c r="E3166" s="47">
        <v>74.2</v>
      </c>
      <c r="F3166" s="47">
        <f t="shared" si="331"/>
        <v>6529.6</v>
      </c>
      <c r="G3166" s="48">
        <f t="shared" si="332"/>
        <v>6529.6</v>
      </c>
      <c r="H3166" s="21">
        <v>400108</v>
      </c>
      <c r="I3166" s="21" t="s">
        <v>3796</v>
      </c>
      <c r="J3166" s="21">
        <v>1</v>
      </c>
      <c r="K3166" s="21">
        <v>1</v>
      </c>
      <c r="L3166" s="21">
        <f t="shared" si="333"/>
        <v>0</v>
      </c>
      <c r="M3166" s="21" t="s">
        <v>4964</v>
      </c>
      <c r="N3166" s="30">
        <v>45937</v>
      </c>
      <c r="O3166" s="48">
        <v>16430</v>
      </c>
      <c r="P3166" s="21" t="s">
        <v>4429</v>
      </c>
      <c r="Q3166" s="21">
        <v>58156568142</v>
      </c>
      <c r="R3166" s="21" t="s">
        <v>40</v>
      </c>
      <c r="S3166" s="3">
        <v>4</v>
      </c>
      <c r="T3166" s="37"/>
      <c r="U3166" s="21" t="s">
        <v>18</v>
      </c>
      <c r="V3166" s="21" t="str">
        <f>VLOOKUP(P3166,'Customer List'!B:C,2,)</f>
        <v>MUMBAI</v>
      </c>
      <c r="W3166" s="38"/>
      <c r="X3166" s="30">
        <v>45939</v>
      </c>
      <c r="Y3166" s="21">
        <f t="shared" si="334"/>
        <v>2</v>
      </c>
      <c r="Z3166" s="21" t="str">
        <f t="shared" si="335"/>
        <v>Tuesday</v>
      </c>
      <c r="AA3166" s="21" t="str">
        <f t="shared" si="336"/>
        <v>Thursday</v>
      </c>
      <c r="AB3166" s="21" t="str">
        <f>VLOOKUP(U3166,'Currency Sheet'!A:C,3,)</f>
        <v>DOLLAR</v>
      </c>
      <c r="AC3166" s="42" t="str">
        <f>VLOOKUP(P3166,'Customer List'!B:D,3,)</f>
        <v>OutStation</v>
      </c>
    </row>
    <row r="3167" spans="1:29" x14ac:dyDescent="0.25">
      <c r="A3167" s="21">
        <v>3165</v>
      </c>
      <c r="B3167" s="21" t="s">
        <v>4720</v>
      </c>
      <c r="C3167" s="30">
        <v>45926</v>
      </c>
      <c r="D3167" s="30">
        <v>45936</v>
      </c>
      <c r="E3167" s="47">
        <v>116.2</v>
      </c>
      <c r="F3167" s="47">
        <f t="shared" si="331"/>
        <v>10225.6</v>
      </c>
      <c r="G3167" s="48">
        <f t="shared" si="332"/>
        <v>10225.6</v>
      </c>
      <c r="H3167" s="21">
        <v>400222</v>
      </c>
      <c r="I3167" s="21" t="s">
        <v>4601</v>
      </c>
      <c r="J3167" s="21">
        <v>1</v>
      </c>
      <c r="K3167" s="21">
        <v>1</v>
      </c>
      <c r="L3167" s="21">
        <f t="shared" si="333"/>
        <v>0</v>
      </c>
      <c r="M3167" s="21" t="s">
        <v>4856</v>
      </c>
      <c r="N3167" s="30">
        <v>45937</v>
      </c>
      <c r="O3167" s="48">
        <v>18011</v>
      </c>
      <c r="P3167" s="21" t="s">
        <v>2046</v>
      </c>
      <c r="Q3167" s="21">
        <v>58156571955</v>
      </c>
      <c r="R3167" s="21" t="s">
        <v>40</v>
      </c>
      <c r="S3167" s="3">
        <v>4</v>
      </c>
      <c r="T3167" s="37"/>
      <c r="U3167" s="21" t="s">
        <v>18</v>
      </c>
      <c r="V3167" s="21" t="str">
        <f>VLOOKUP(P3167,'Customer List'!B:C,2,)</f>
        <v>Banglore</v>
      </c>
      <c r="W3167" s="38"/>
      <c r="X3167" s="30">
        <v>45938</v>
      </c>
      <c r="Y3167" s="21">
        <f t="shared" si="334"/>
        <v>1</v>
      </c>
      <c r="Z3167" s="21" t="str">
        <f t="shared" si="335"/>
        <v>Tuesday</v>
      </c>
      <c r="AA3167" s="21" t="str">
        <f t="shared" si="336"/>
        <v>Wednesday</v>
      </c>
      <c r="AB3167" s="21" t="str">
        <f>VLOOKUP(U3167,'Currency Sheet'!A:C,3,)</f>
        <v>DOLLAR</v>
      </c>
      <c r="AC3167" s="42" t="str">
        <f>VLOOKUP(P3167,'Customer List'!B:D,3,)</f>
        <v>OutStation</v>
      </c>
    </row>
    <row r="3168" spans="1:29" x14ac:dyDescent="0.25">
      <c r="A3168" s="21">
        <v>3166</v>
      </c>
      <c r="B3168" s="21" t="s">
        <v>4720</v>
      </c>
      <c r="C3168" s="30">
        <v>45926</v>
      </c>
      <c r="D3168" s="30">
        <v>45936</v>
      </c>
      <c r="E3168" s="47">
        <v>58.1</v>
      </c>
      <c r="F3168" s="47">
        <f t="shared" si="331"/>
        <v>5112.8</v>
      </c>
      <c r="G3168" s="48">
        <f t="shared" si="332"/>
        <v>5112.8</v>
      </c>
      <c r="H3168" s="21">
        <v>400247</v>
      </c>
      <c r="I3168" s="21" t="s">
        <v>4602</v>
      </c>
      <c r="J3168" s="21">
        <v>1</v>
      </c>
      <c r="K3168" s="21">
        <v>1</v>
      </c>
      <c r="L3168" s="21">
        <f t="shared" si="333"/>
        <v>0</v>
      </c>
      <c r="M3168" s="21" t="s">
        <v>4857</v>
      </c>
      <c r="N3168" s="30">
        <v>45937</v>
      </c>
      <c r="O3168" s="48">
        <v>9005.5</v>
      </c>
      <c r="P3168" s="21" t="s">
        <v>2046</v>
      </c>
      <c r="Q3168" s="21">
        <v>58156571955</v>
      </c>
      <c r="R3168" s="21" t="s">
        <v>40</v>
      </c>
      <c r="S3168" s="3">
        <v>4</v>
      </c>
      <c r="T3168" s="37"/>
      <c r="U3168" s="21" t="s">
        <v>18</v>
      </c>
      <c r="V3168" s="21" t="str">
        <f>VLOOKUP(P3168,'Customer List'!B:C,2,)</f>
        <v>Banglore</v>
      </c>
      <c r="W3168" s="38"/>
      <c r="X3168" s="30">
        <v>45938</v>
      </c>
      <c r="Y3168" s="21">
        <f t="shared" si="334"/>
        <v>1</v>
      </c>
      <c r="Z3168" s="21" t="str">
        <f t="shared" si="335"/>
        <v>Tuesday</v>
      </c>
      <c r="AA3168" s="21" t="str">
        <f t="shared" si="336"/>
        <v>Wednesday</v>
      </c>
      <c r="AB3168" s="21" t="str">
        <f>VLOOKUP(U3168,'Currency Sheet'!A:C,3,)</f>
        <v>DOLLAR</v>
      </c>
      <c r="AC3168" s="42" t="str">
        <f>VLOOKUP(P3168,'Customer List'!B:D,3,)</f>
        <v>OutStation</v>
      </c>
    </row>
    <row r="3169" spans="1:29" x14ac:dyDescent="0.25">
      <c r="A3169" s="21">
        <v>3167</v>
      </c>
      <c r="B3169" s="21" t="s">
        <v>4720</v>
      </c>
      <c r="C3169" s="30">
        <v>45926</v>
      </c>
      <c r="D3169" s="30">
        <v>45936</v>
      </c>
      <c r="E3169" s="47">
        <v>123.75</v>
      </c>
      <c r="F3169" s="47">
        <f t="shared" si="331"/>
        <v>10890</v>
      </c>
      <c r="G3169" s="48">
        <f t="shared" si="332"/>
        <v>10890</v>
      </c>
      <c r="H3169" s="21">
        <v>400535</v>
      </c>
      <c r="I3169" s="21" t="s">
        <v>4603</v>
      </c>
      <c r="J3169" s="21">
        <v>1</v>
      </c>
      <c r="K3169" s="21">
        <v>1</v>
      </c>
      <c r="L3169" s="21">
        <f t="shared" si="333"/>
        <v>0</v>
      </c>
      <c r="M3169" s="21" t="s">
        <v>4950</v>
      </c>
      <c r="N3169" s="30">
        <v>45938</v>
      </c>
      <c r="O3169" s="48">
        <v>17902.5</v>
      </c>
      <c r="P3169" s="21" t="s">
        <v>1136</v>
      </c>
      <c r="Q3169" s="21" t="s">
        <v>636</v>
      </c>
      <c r="R3169" s="21" t="s">
        <v>723</v>
      </c>
      <c r="S3169" s="3">
        <v>4</v>
      </c>
      <c r="T3169" s="37"/>
      <c r="U3169" s="21" t="s">
        <v>18</v>
      </c>
      <c r="V3169" s="21" t="str">
        <f>VLOOKUP(P3169,'Customer List'!B:C,2,)</f>
        <v>Delhi</v>
      </c>
      <c r="W3169" s="38"/>
      <c r="X3169" s="30">
        <f>IF(OR(R3169 = "PRIYANKA MADAM", R3169 = "DEEPAK", R3169 = "PORTER"),N3169,"")</f>
        <v>45938</v>
      </c>
      <c r="Y3169" s="21">
        <f t="shared" si="334"/>
        <v>0</v>
      </c>
      <c r="Z3169" s="21" t="str">
        <f t="shared" si="335"/>
        <v>Wednesday</v>
      </c>
      <c r="AA3169" s="21" t="str">
        <f t="shared" si="336"/>
        <v>Wednesday</v>
      </c>
      <c r="AB3169" s="21" t="str">
        <f>VLOOKUP(U3169,'Currency Sheet'!A:C,3,)</f>
        <v>DOLLAR</v>
      </c>
      <c r="AC3169" s="42" t="str">
        <f>VLOOKUP(P3169,'Customer List'!B:D,3,)</f>
        <v>Local</v>
      </c>
    </row>
    <row r="3170" spans="1:29" x14ac:dyDescent="0.25">
      <c r="A3170" s="21">
        <v>3168</v>
      </c>
      <c r="B3170" s="21" t="s">
        <v>4720</v>
      </c>
      <c r="C3170" s="30">
        <v>45926</v>
      </c>
      <c r="D3170" s="30">
        <v>45936</v>
      </c>
      <c r="E3170" s="47">
        <v>153</v>
      </c>
      <c r="F3170" s="47">
        <f t="shared" si="331"/>
        <v>13464</v>
      </c>
      <c r="G3170" s="48">
        <f t="shared" si="332"/>
        <v>13464</v>
      </c>
      <c r="H3170" s="21">
        <v>400539</v>
      </c>
      <c r="I3170" s="21" t="s">
        <v>4604</v>
      </c>
      <c r="J3170" s="21">
        <v>1</v>
      </c>
      <c r="K3170" s="21">
        <v>1</v>
      </c>
      <c r="L3170" s="21">
        <f t="shared" si="333"/>
        <v>0</v>
      </c>
      <c r="M3170" s="21" t="s">
        <v>4950</v>
      </c>
      <c r="N3170" s="30">
        <v>45938</v>
      </c>
      <c r="O3170" s="48">
        <v>22134</v>
      </c>
      <c r="P3170" s="21" t="s">
        <v>1136</v>
      </c>
      <c r="Q3170" s="21" t="s">
        <v>636</v>
      </c>
      <c r="R3170" s="21" t="s">
        <v>723</v>
      </c>
      <c r="S3170" s="3">
        <v>4</v>
      </c>
      <c r="T3170" s="37"/>
      <c r="U3170" s="21" t="s">
        <v>18</v>
      </c>
      <c r="V3170" s="21" t="str">
        <f>VLOOKUP(P3170,'Customer List'!B:C,2,)</f>
        <v>Delhi</v>
      </c>
      <c r="W3170" s="38"/>
      <c r="X3170" s="30">
        <f>IF(OR(R3170 = "PRIYANKA MADAM", R3170 = "DEEPAK", R3170 = "PORTER"),N3170,"")</f>
        <v>45938</v>
      </c>
      <c r="Y3170" s="21">
        <f t="shared" si="334"/>
        <v>0</v>
      </c>
      <c r="Z3170" s="21" t="str">
        <f t="shared" si="335"/>
        <v>Wednesday</v>
      </c>
      <c r="AA3170" s="21" t="str">
        <f t="shared" si="336"/>
        <v>Wednesday</v>
      </c>
      <c r="AB3170" s="21" t="str">
        <f>VLOOKUP(U3170,'Currency Sheet'!A:C,3,)</f>
        <v>DOLLAR</v>
      </c>
      <c r="AC3170" s="42" t="str">
        <f>VLOOKUP(P3170,'Customer List'!B:D,3,)</f>
        <v>Local</v>
      </c>
    </row>
    <row r="3171" spans="1:29" x14ac:dyDescent="0.25">
      <c r="A3171" s="21">
        <v>3169</v>
      </c>
      <c r="B3171" s="21" t="s">
        <v>4720</v>
      </c>
      <c r="C3171" s="30">
        <v>45926</v>
      </c>
      <c r="D3171" s="30">
        <v>45936</v>
      </c>
      <c r="E3171" s="47">
        <v>90.3</v>
      </c>
      <c r="F3171" s="47">
        <f t="shared" si="331"/>
        <v>7946.4</v>
      </c>
      <c r="G3171" s="48">
        <f t="shared" si="332"/>
        <v>7946.4</v>
      </c>
      <c r="H3171" s="21">
        <v>405210</v>
      </c>
      <c r="I3171" s="21" t="s">
        <v>4605</v>
      </c>
      <c r="J3171" s="21">
        <v>1</v>
      </c>
      <c r="K3171" s="21">
        <v>1</v>
      </c>
      <c r="L3171" s="21">
        <f t="shared" si="333"/>
        <v>0</v>
      </c>
      <c r="M3171" s="21" t="s">
        <v>4878</v>
      </c>
      <c r="N3171" s="30">
        <v>45937</v>
      </c>
      <c r="O3171" s="48">
        <v>13996.5</v>
      </c>
      <c r="P3171" s="21" t="s">
        <v>295</v>
      </c>
      <c r="Q3171" s="21">
        <v>58156572773</v>
      </c>
      <c r="R3171" s="21" t="s">
        <v>40</v>
      </c>
      <c r="S3171" s="3">
        <v>4</v>
      </c>
      <c r="T3171" s="37"/>
      <c r="U3171" s="21" t="s">
        <v>18</v>
      </c>
      <c r="V3171" s="21" t="str">
        <f>VLOOKUP(P3171,'Customer List'!B:C,2,)</f>
        <v>Kerala</v>
      </c>
      <c r="W3171" s="38"/>
      <c r="X3171" s="30">
        <v>45941</v>
      </c>
      <c r="Y3171" s="21">
        <f t="shared" si="334"/>
        <v>4</v>
      </c>
      <c r="Z3171" s="21" t="str">
        <f t="shared" si="335"/>
        <v>Tuesday</v>
      </c>
      <c r="AA3171" s="21" t="str">
        <f t="shared" si="336"/>
        <v>Saturday</v>
      </c>
      <c r="AB3171" s="21" t="str">
        <f>VLOOKUP(U3171,'Currency Sheet'!A:C,3,)</f>
        <v>DOLLAR</v>
      </c>
      <c r="AC3171" s="42" t="str">
        <f>VLOOKUP(P3171,'Customer List'!B:D,3,)</f>
        <v>OutStation</v>
      </c>
    </row>
    <row r="3172" spans="1:29" x14ac:dyDescent="0.25">
      <c r="A3172" s="21">
        <v>3170</v>
      </c>
      <c r="B3172" s="21" t="s">
        <v>4720</v>
      </c>
      <c r="C3172" s="30">
        <v>45926</v>
      </c>
      <c r="D3172" s="30">
        <v>45936</v>
      </c>
      <c r="E3172" s="47">
        <v>49.7</v>
      </c>
      <c r="F3172" s="47">
        <f t="shared" si="331"/>
        <v>4373.6000000000004</v>
      </c>
      <c r="G3172" s="48">
        <f t="shared" si="332"/>
        <v>4373.6000000000004</v>
      </c>
      <c r="H3172" s="21">
        <v>407001</v>
      </c>
      <c r="I3172" s="21" t="s">
        <v>4606</v>
      </c>
      <c r="J3172" s="21">
        <v>1</v>
      </c>
      <c r="K3172" s="21">
        <v>1</v>
      </c>
      <c r="L3172" s="21">
        <f t="shared" si="333"/>
        <v>0</v>
      </c>
      <c r="M3172" s="21" t="s">
        <v>4911</v>
      </c>
      <c r="N3172" s="30">
        <v>45937</v>
      </c>
      <c r="O3172" s="48">
        <v>6603</v>
      </c>
      <c r="P3172" s="21" t="s">
        <v>172</v>
      </c>
      <c r="Q3172" s="21">
        <v>58156571163</v>
      </c>
      <c r="R3172" s="21" t="s">
        <v>40</v>
      </c>
      <c r="S3172" s="3">
        <v>4</v>
      </c>
      <c r="T3172" s="37"/>
      <c r="U3172" s="21" t="s">
        <v>18</v>
      </c>
      <c r="V3172" s="21" t="str">
        <f>VLOOKUP(P3172,'Customer List'!B:C,2,)</f>
        <v>Kolkata</v>
      </c>
      <c r="W3172" s="38"/>
      <c r="X3172" s="30">
        <v>45939</v>
      </c>
      <c r="Y3172" s="21">
        <f t="shared" si="334"/>
        <v>2</v>
      </c>
      <c r="Z3172" s="21" t="str">
        <f t="shared" si="335"/>
        <v>Tuesday</v>
      </c>
      <c r="AA3172" s="21" t="str">
        <f t="shared" si="336"/>
        <v>Thursday</v>
      </c>
      <c r="AB3172" s="21" t="str">
        <f>VLOOKUP(U3172,'Currency Sheet'!A:C,3,)</f>
        <v>DOLLAR</v>
      </c>
      <c r="AC3172" s="42" t="str">
        <f>VLOOKUP(P3172,'Customer List'!B:D,3,)</f>
        <v>OutStation</v>
      </c>
    </row>
    <row r="3173" spans="1:29" x14ac:dyDescent="0.25">
      <c r="A3173" s="21">
        <v>3171</v>
      </c>
      <c r="B3173" s="21" t="s">
        <v>4720</v>
      </c>
      <c r="C3173" s="30">
        <v>45926</v>
      </c>
      <c r="D3173" s="30">
        <v>45936</v>
      </c>
      <c r="E3173" s="47">
        <v>234.5</v>
      </c>
      <c r="F3173" s="47">
        <f t="shared" si="331"/>
        <v>20636</v>
      </c>
      <c r="G3173" s="48">
        <f t="shared" si="332"/>
        <v>20636</v>
      </c>
      <c r="H3173" s="21">
        <v>423102</v>
      </c>
      <c r="I3173" s="21" t="s">
        <v>4607</v>
      </c>
      <c r="J3173" s="21">
        <v>1</v>
      </c>
      <c r="K3173" s="21">
        <v>1</v>
      </c>
      <c r="L3173" s="21">
        <f t="shared" si="333"/>
        <v>0</v>
      </c>
      <c r="M3173" s="21" t="s">
        <v>4919</v>
      </c>
      <c r="N3173" s="30">
        <v>45937</v>
      </c>
      <c r="O3173" s="48">
        <v>25446.6</v>
      </c>
      <c r="P3173" s="21" t="s">
        <v>276</v>
      </c>
      <c r="Q3173" s="21">
        <v>58156565795</v>
      </c>
      <c r="R3173" s="21" t="s">
        <v>40</v>
      </c>
      <c r="S3173" s="3">
        <v>-20</v>
      </c>
      <c r="T3173" s="37"/>
      <c r="U3173" s="21" t="s">
        <v>18</v>
      </c>
      <c r="V3173" s="21" t="str">
        <f>VLOOKUP(P3173,'Customer List'!B:C,2,)</f>
        <v>Pune</v>
      </c>
      <c r="W3173" s="38"/>
      <c r="X3173" s="30">
        <v>45938</v>
      </c>
      <c r="Y3173" s="21">
        <f t="shared" si="334"/>
        <v>1</v>
      </c>
      <c r="Z3173" s="21" t="str">
        <f t="shared" si="335"/>
        <v>Tuesday</v>
      </c>
      <c r="AA3173" s="21" t="str">
        <f t="shared" si="336"/>
        <v>Wednesday</v>
      </c>
      <c r="AB3173" s="21" t="str">
        <f>VLOOKUP(U3173,'Currency Sheet'!A:C,3,)</f>
        <v>DOLLAR</v>
      </c>
      <c r="AC3173" s="42" t="str">
        <f>VLOOKUP(P3173,'Customer List'!B:D,3,)</f>
        <v>OutStation</v>
      </c>
    </row>
    <row r="3174" spans="1:29" x14ac:dyDescent="0.25">
      <c r="A3174" s="21">
        <v>3172</v>
      </c>
      <c r="B3174" s="21" t="s">
        <v>4720</v>
      </c>
      <c r="C3174" s="30">
        <v>45926</v>
      </c>
      <c r="D3174" s="30">
        <v>45936</v>
      </c>
      <c r="E3174" s="47">
        <v>62.3</v>
      </c>
      <c r="F3174" s="47">
        <f t="shared" si="331"/>
        <v>5482.4</v>
      </c>
      <c r="G3174" s="48">
        <f t="shared" si="332"/>
        <v>5482.4</v>
      </c>
      <c r="H3174" s="21">
        <v>423105</v>
      </c>
      <c r="I3174" s="21" t="s">
        <v>3892</v>
      </c>
      <c r="J3174" s="21">
        <v>1</v>
      </c>
      <c r="K3174" s="21">
        <v>1</v>
      </c>
      <c r="L3174" s="21">
        <f t="shared" si="333"/>
        <v>0</v>
      </c>
      <c r="M3174" s="21" t="s">
        <v>4862</v>
      </c>
      <c r="N3174" s="30">
        <v>45937</v>
      </c>
      <c r="O3174" s="48">
        <v>9380</v>
      </c>
      <c r="P3174" s="21" t="s">
        <v>4430</v>
      </c>
      <c r="Q3174" s="21">
        <v>58156564841</v>
      </c>
      <c r="R3174" s="21" t="s">
        <v>40</v>
      </c>
      <c r="S3174" s="3">
        <v>-20</v>
      </c>
      <c r="T3174" s="37"/>
      <c r="U3174" s="21" t="s">
        <v>18</v>
      </c>
      <c r="V3174" s="21" t="str">
        <f>VLOOKUP(P3174,'Customer List'!B:C,2,)</f>
        <v>BANGLORE</v>
      </c>
      <c r="W3174" s="38"/>
      <c r="X3174" s="30">
        <v>45938</v>
      </c>
      <c r="Y3174" s="21">
        <f t="shared" si="334"/>
        <v>1</v>
      </c>
      <c r="Z3174" s="21" t="str">
        <f t="shared" si="335"/>
        <v>Tuesday</v>
      </c>
      <c r="AA3174" s="21" t="str">
        <f t="shared" si="336"/>
        <v>Wednesday</v>
      </c>
      <c r="AB3174" s="21" t="str">
        <f>VLOOKUP(U3174,'Currency Sheet'!A:C,3,)</f>
        <v>DOLLAR</v>
      </c>
      <c r="AC3174" s="42" t="str">
        <f>VLOOKUP(P3174,'Customer List'!B:D,3,)</f>
        <v>OutStation</v>
      </c>
    </row>
    <row r="3175" spans="1:29" x14ac:dyDescent="0.25">
      <c r="A3175" s="21">
        <v>3173</v>
      </c>
      <c r="B3175" s="21" t="s">
        <v>4720</v>
      </c>
      <c r="C3175" s="30">
        <v>45926</v>
      </c>
      <c r="D3175" s="30">
        <v>45936</v>
      </c>
      <c r="E3175" s="47">
        <v>62.3</v>
      </c>
      <c r="F3175" s="47">
        <f t="shared" si="331"/>
        <v>5482.4</v>
      </c>
      <c r="G3175" s="48">
        <f t="shared" si="332"/>
        <v>5482.4</v>
      </c>
      <c r="H3175" s="21">
        <v>423107</v>
      </c>
      <c r="I3175" s="21" t="s">
        <v>4608</v>
      </c>
      <c r="J3175" s="21">
        <v>1</v>
      </c>
      <c r="K3175" s="21">
        <v>1</v>
      </c>
      <c r="L3175" s="21">
        <f t="shared" si="333"/>
        <v>0</v>
      </c>
      <c r="M3175" s="21" t="s">
        <v>4960</v>
      </c>
      <c r="N3175" s="30">
        <v>45937</v>
      </c>
      <c r="O3175" s="48">
        <v>0</v>
      </c>
      <c r="P3175" s="21" t="s">
        <v>617</v>
      </c>
      <c r="Q3175" s="21">
        <v>58156578664</v>
      </c>
      <c r="R3175" s="21" t="s">
        <v>40</v>
      </c>
      <c r="S3175" s="3">
        <v>-20</v>
      </c>
      <c r="T3175" s="37" t="s">
        <v>609</v>
      </c>
      <c r="U3175" s="21" t="s">
        <v>18</v>
      </c>
      <c r="V3175" s="21" t="str">
        <f>VLOOKUP(P3175,'Customer List'!B:C,2,)</f>
        <v>Bhuvneshwar</v>
      </c>
      <c r="W3175" s="38"/>
      <c r="X3175" s="30">
        <v>45941</v>
      </c>
      <c r="Y3175" s="21">
        <f t="shared" si="334"/>
        <v>4</v>
      </c>
      <c r="Z3175" s="21" t="str">
        <f t="shared" si="335"/>
        <v>Tuesday</v>
      </c>
      <c r="AA3175" s="21" t="str">
        <f t="shared" si="336"/>
        <v>Saturday</v>
      </c>
      <c r="AB3175" s="21" t="str">
        <f>VLOOKUP(U3175,'Currency Sheet'!A:C,3,)</f>
        <v>DOLLAR</v>
      </c>
      <c r="AC3175" s="42" t="str">
        <f>VLOOKUP(P3175,'Customer List'!B:D,3,)</f>
        <v>OutStation</v>
      </c>
    </row>
    <row r="3176" spans="1:29" x14ac:dyDescent="0.25">
      <c r="A3176" s="21">
        <v>3174</v>
      </c>
      <c r="B3176" s="21" t="s">
        <v>4720</v>
      </c>
      <c r="C3176" s="30">
        <v>45926</v>
      </c>
      <c r="D3176" s="30">
        <v>45936</v>
      </c>
      <c r="E3176" s="47">
        <v>62.3</v>
      </c>
      <c r="F3176" s="47">
        <f t="shared" si="331"/>
        <v>5482.4</v>
      </c>
      <c r="G3176" s="48">
        <f t="shared" si="332"/>
        <v>5482.4</v>
      </c>
      <c r="H3176" s="21">
        <v>423115</v>
      </c>
      <c r="I3176" s="21" t="s">
        <v>4309</v>
      </c>
      <c r="J3176" s="21">
        <v>1</v>
      </c>
      <c r="K3176" s="21">
        <v>1</v>
      </c>
      <c r="L3176" s="21">
        <f t="shared" si="333"/>
        <v>0</v>
      </c>
      <c r="M3176" s="21" t="s">
        <v>5022</v>
      </c>
      <c r="N3176" s="30">
        <v>45937</v>
      </c>
      <c r="O3176" s="48">
        <v>7609.5</v>
      </c>
      <c r="P3176" s="21" t="s">
        <v>617</v>
      </c>
      <c r="Q3176" s="21">
        <v>58156578664</v>
      </c>
      <c r="R3176" s="21" t="s">
        <v>40</v>
      </c>
      <c r="S3176" s="3">
        <v>-20</v>
      </c>
      <c r="T3176" s="37"/>
      <c r="U3176" s="21" t="s">
        <v>18</v>
      </c>
      <c r="V3176" s="21" t="str">
        <f>VLOOKUP(P3176,'Customer List'!B:C,2,)</f>
        <v>Bhuvneshwar</v>
      </c>
      <c r="W3176" s="38"/>
      <c r="X3176" s="30">
        <v>45941</v>
      </c>
      <c r="Y3176" s="21">
        <f t="shared" si="334"/>
        <v>4</v>
      </c>
      <c r="Z3176" s="21" t="str">
        <f t="shared" si="335"/>
        <v>Tuesday</v>
      </c>
      <c r="AA3176" s="21" t="str">
        <f t="shared" si="336"/>
        <v>Saturday</v>
      </c>
      <c r="AB3176" s="21" t="str">
        <f>VLOOKUP(U3176,'Currency Sheet'!A:C,3,)</f>
        <v>DOLLAR</v>
      </c>
      <c r="AC3176" s="42" t="str">
        <f>VLOOKUP(P3176,'Customer List'!B:D,3,)</f>
        <v>OutStation</v>
      </c>
    </row>
    <row r="3177" spans="1:29" x14ac:dyDescent="0.25">
      <c r="A3177" s="21">
        <v>3175</v>
      </c>
      <c r="B3177" s="21" t="s">
        <v>4720</v>
      </c>
      <c r="C3177" s="30">
        <v>45926</v>
      </c>
      <c r="D3177" s="30">
        <v>45936</v>
      </c>
      <c r="E3177" s="47">
        <v>75.75</v>
      </c>
      <c r="F3177" s="47">
        <f t="shared" si="331"/>
        <v>6666</v>
      </c>
      <c r="G3177" s="48">
        <f t="shared" si="332"/>
        <v>6666</v>
      </c>
      <c r="H3177" s="21">
        <v>423801</v>
      </c>
      <c r="I3177" s="21" t="s">
        <v>3812</v>
      </c>
      <c r="J3177" s="21">
        <v>1</v>
      </c>
      <c r="K3177" s="21">
        <v>1</v>
      </c>
      <c r="L3177" s="21">
        <f t="shared" si="333"/>
        <v>0</v>
      </c>
      <c r="M3177" s="21" t="s">
        <v>4910</v>
      </c>
      <c r="N3177" s="30">
        <v>45937</v>
      </c>
      <c r="O3177" s="48">
        <v>9393</v>
      </c>
      <c r="P3177" s="21" t="s">
        <v>172</v>
      </c>
      <c r="Q3177" s="21">
        <v>58156571163</v>
      </c>
      <c r="R3177" s="21" t="s">
        <v>40</v>
      </c>
      <c r="S3177" s="3">
        <v>-20</v>
      </c>
      <c r="T3177" s="37"/>
      <c r="U3177" s="21" t="s">
        <v>18</v>
      </c>
      <c r="V3177" s="21" t="str">
        <f>VLOOKUP(P3177,'Customer List'!B:C,2,)</f>
        <v>Kolkata</v>
      </c>
      <c r="W3177" s="38"/>
      <c r="X3177" s="30">
        <v>45939</v>
      </c>
      <c r="Y3177" s="21">
        <f t="shared" si="334"/>
        <v>2</v>
      </c>
      <c r="Z3177" s="21" t="str">
        <f t="shared" si="335"/>
        <v>Tuesday</v>
      </c>
      <c r="AA3177" s="21" t="str">
        <f t="shared" si="336"/>
        <v>Thursday</v>
      </c>
      <c r="AB3177" s="21" t="str">
        <f>VLOOKUP(U3177,'Currency Sheet'!A:C,3,)</f>
        <v>DOLLAR</v>
      </c>
      <c r="AC3177" s="42" t="str">
        <f>VLOOKUP(P3177,'Customer List'!B:D,3,)</f>
        <v>OutStation</v>
      </c>
    </row>
    <row r="3178" spans="1:29" x14ac:dyDescent="0.25">
      <c r="A3178" s="21">
        <v>3176</v>
      </c>
      <c r="B3178" s="21" t="s">
        <v>4720</v>
      </c>
      <c r="C3178" s="30">
        <v>45926</v>
      </c>
      <c r="D3178" s="30">
        <v>45936</v>
      </c>
      <c r="E3178" s="47">
        <v>75.75</v>
      </c>
      <c r="F3178" s="47">
        <f t="shared" si="331"/>
        <v>6666</v>
      </c>
      <c r="G3178" s="48">
        <f t="shared" si="332"/>
        <v>6666</v>
      </c>
      <c r="H3178" s="21">
        <v>423801</v>
      </c>
      <c r="I3178" s="21" t="s">
        <v>3812</v>
      </c>
      <c r="J3178" s="21">
        <v>1</v>
      </c>
      <c r="K3178" s="21">
        <v>1</v>
      </c>
      <c r="L3178" s="21">
        <f t="shared" si="333"/>
        <v>0</v>
      </c>
      <c r="M3178" s="21" t="s">
        <v>4967</v>
      </c>
      <c r="N3178" s="30">
        <v>45939</v>
      </c>
      <c r="O3178" s="48">
        <v>11028.5</v>
      </c>
      <c r="P3178" s="21" t="s">
        <v>4968</v>
      </c>
      <c r="Q3178" s="21" t="s">
        <v>636</v>
      </c>
      <c r="R3178" s="21" t="s">
        <v>637</v>
      </c>
      <c r="S3178" s="3">
        <v>-20</v>
      </c>
      <c r="T3178" s="37"/>
      <c r="U3178" s="21" t="s">
        <v>18</v>
      </c>
      <c r="V3178" s="21" t="str">
        <f>VLOOKUP(P3178,'Customer List'!B:C,2,)</f>
        <v>Delhi</v>
      </c>
      <c r="W3178" s="38"/>
      <c r="X3178" s="30">
        <f>IF(OR(R3178 = "PRIYANKA MADAM", R3178 = "DEEPAK", R3178 = "PORTER"),N3178,"")</f>
        <v>45939</v>
      </c>
      <c r="Y3178" s="21">
        <f t="shared" si="334"/>
        <v>0</v>
      </c>
      <c r="Z3178" s="21" t="str">
        <f t="shared" si="335"/>
        <v>Thursday</v>
      </c>
      <c r="AA3178" s="21" t="str">
        <f t="shared" si="336"/>
        <v>Thursday</v>
      </c>
      <c r="AB3178" s="21" t="str">
        <f>VLOOKUP(U3178,'Currency Sheet'!A:C,3,)</f>
        <v>DOLLAR</v>
      </c>
      <c r="AC3178" s="42" t="str">
        <f>VLOOKUP(P3178,'Customer List'!B:D,3,)</f>
        <v>Local</v>
      </c>
    </row>
    <row r="3179" spans="1:29" x14ac:dyDescent="0.25">
      <c r="A3179" s="21">
        <v>3177</v>
      </c>
      <c r="B3179" s="21" t="s">
        <v>4720</v>
      </c>
      <c r="C3179" s="30">
        <v>45926</v>
      </c>
      <c r="D3179" s="30">
        <v>45936</v>
      </c>
      <c r="E3179" s="47">
        <v>115.5</v>
      </c>
      <c r="F3179" s="47">
        <f t="shared" si="331"/>
        <v>10164</v>
      </c>
      <c r="G3179" s="48">
        <f t="shared" si="332"/>
        <v>10164</v>
      </c>
      <c r="H3179" s="21">
        <v>424401</v>
      </c>
      <c r="I3179" s="21" t="s">
        <v>4609</v>
      </c>
      <c r="J3179" s="21">
        <v>1</v>
      </c>
      <c r="K3179" s="21"/>
      <c r="L3179" s="21">
        <f t="shared" si="333"/>
        <v>1</v>
      </c>
      <c r="M3179" s="21"/>
      <c r="N3179" s="30"/>
      <c r="O3179" s="48"/>
      <c r="P3179" s="21" t="s">
        <v>1145</v>
      </c>
      <c r="Q3179" s="21"/>
      <c r="R3179" s="21"/>
      <c r="S3179" s="3">
        <v>4</v>
      </c>
      <c r="T3179" s="37"/>
      <c r="U3179" s="21" t="s">
        <v>18</v>
      </c>
      <c r="V3179" s="21" t="str">
        <f>VLOOKUP(P3179,'Customer List'!B:C,2,)</f>
        <v>STOCK</v>
      </c>
      <c r="W3179" s="38" t="s">
        <v>1145</v>
      </c>
      <c r="X3179" s="57" t="str">
        <f>IF(OR(R6483 = "PRIYANKA MADAM", R6483 = "DEEPAK"), N6483, "")</f>
        <v/>
      </c>
      <c r="Y3179" s="21" t="str">
        <f t="shared" si="334"/>
        <v/>
      </c>
      <c r="Z3179" s="21" t="str">
        <f t="shared" si="335"/>
        <v/>
      </c>
      <c r="AA3179" s="21" t="str">
        <f t="shared" si="336"/>
        <v/>
      </c>
      <c r="AB3179" s="21" t="str">
        <f>VLOOKUP(U3179,'Currency Sheet'!A:C,3,)</f>
        <v>DOLLAR</v>
      </c>
      <c r="AC3179" s="42" t="str">
        <f>VLOOKUP(P3179,'Customer List'!B:D,3,)</f>
        <v>STOCK</v>
      </c>
    </row>
    <row r="3180" spans="1:29" x14ac:dyDescent="0.25">
      <c r="A3180" s="21">
        <v>3178</v>
      </c>
      <c r="B3180" s="21" t="s">
        <v>4720</v>
      </c>
      <c r="C3180" s="30">
        <v>45926</v>
      </c>
      <c r="D3180" s="30">
        <v>45936</v>
      </c>
      <c r="E3180" s="47">
        <v>115.5</v>
      </c>
      <c r="F3180" s="47">
        <f t="shared" si="331"/>
        <v>10164</v>
      </c>
      <c r="G3180" s="48">
        <f t="shared" si="332"/>
        <v>10164</v>
      </c>
      <c r="H3180" s="21">
        <v>424401</v>
      </c>
      <c r="I3180" s="21" t="s">
        <v>4609</v>
      </c>
      <c r="J3180" s="21">
        <v>1</v>
      </c>
      <c r="K3180" s="21">
        <v>1</v>
      </c>
      <c r="L3180" s="21">
        <f t="shared" si="333"/>
        <v>0</v>
      </c>
      <c r="M3180" s="21" t="s">
        <v>4874</v>
      </c>
      <c r="N3180" s="30">
        <v>45937</v>
      </c>
      <c r="O3180" s="48">
        <v>19181.25</v>
      </c>
      <c r="P3180" s="21" t="s">
        <v>901</v>
      </c>
      <c r="Q3180" s="21" t="s">
        <v>636</v>
      </c>
      <c r="R3180" s="21" t="s">
        <v>723</v>
      </c>
      <c r="S3180" s="3">
        <v>4</v>
      </c>
      <c r="T3180" s="37"/>
      <c r="U3180" s="21" t="s">
        <v>18</v>
      </c>
      <c r="V3180" s="21" t="str">
        <f>VLOOKUP(P3180,'Customer List'!B:C,2,)</f>
        <v>Delhi</v>
      </c>
      <c r="W3180" s="38"/>
      <c r="X3180" s="30">
        <f>IF(OR(R3180 = "PRIYANKA MADAM", R3180 = "DEEPAK", R3180 = "PORTER"),N3180,"")</f>
        <v>45937</v>
      </c>
      <c r="Y3180" s="21">
        <f t="shared" si="334"/>
        <v>0</v>
      </c>
      <c r="Z3180" s="21" t="str">
        <f t="shared" si="335"/>
        <v>Tuesday</v>
      </c>
      <c r="AA3180" s="21" t="str">
        <f t="shared" si="336"/>
        <v>Tuesday</v>
      </c>
      <c r="AB3180" s="21" t="str">
        <f>VLOOKUP(U3180,'Currency Sheet'!A:C,3,)</f>
        <v>DOLLAR</v>
      </c>
      <c r="AC3180" s="42" t="str">
        <f>VLOOKUP(P3180,'Customer List'!B:D,3,)</f>
        <v>Local</v>
      </c>
    </row>
    <row r="3181" spans="1:29" x14ac:dyDescent="0.25">
      <c r="A3181" s="21">
        <v>3179</v>
      </c>
      <c r="B3181" s="21" t="s">
        <v>4720</v>
      </c>
      <c r="C3181" s="30">
        <v>45926</v>
      </c>
      <c r="D3181" s="30">
        <v>45936</v>
      </c>
      <c r="E3181" s="47">
        <v>98.7</v>
      </c>
      <c r="F3181" s="47">
        <f t="shared" si="331"/>
        <v>8685.6</v>
      </c>
      <c r="G3181" s="48">
        <f t="shared" si="332"/>
        <v>8685.6</v>
      </c>
      <c r="H3181" s="21">
        <v>426102</v>
      </c>
      <c r="I3181" s="21" t="s">
        <v>4610</v>
      </c>
      <c r="J3181" s="21">
        <v>1</v>
      </c>
      <c r="K3181" s="21">
        <v>1</v>
      </c>
      <c r="L3181" s="21">
        <f t="shared" si="333"/>
        <v>0</v>
      </c>
      <c r="M3181" s="21" t="s">
        <v>4948</v>
      </c>
      <c r="N3181" s="30">
        <v>45938</v>
      </c>
      <c r="O3181" s="48">
        <v>15298.5</v>
      </c>
      <c r="P3181" s="21" t="s">
        <v>1136</v>
      </c>
      <c r="Q3181" s="21" t="s">
        <v>636</v>
      </c>
      <c r="R3181" s="21" t="s">
        <v>723</v>
      </c>
      <c r="S3181" s="3">
        <v>4</v>
      </c>
      <c r="T3181" s="37"/>
      <c r="U3181" s="21" t="s">
        <v>18</v>
      </c>
      <c r="V3181" s="21" t="str">
        <f>VLOOKUP(P3181,'Customer List'!B:C,2,)</f>
        <v>Delhi</v>
      </c>
      <c r="W3181" s="38"/>
      <c r="X3181" s="30">
        <f>IF(OR(R3181 = "PRIYANKA MADAM", R3181 = "DEEPAK", R3181 = "PORTER"),N3181,"")</f>
        <v>45938</v>
      </c>
      <c r="Y3181" s="21">
        <f t="shared" si="334"/>
        <v>0</v>
      </c>
      <c r="Z3181" s="21" t="str">
        <f t="shared" si="335"/>
        <v>Wednesday</v>
      </c>
      <c r="AA3181" s="21" t="str">
        <f t="shared" si="336"/>
        <v>Wednesday</v>
      </c>
      <c r="AB3181" s="21" t="str">
        <f>VLOOKUP(U3181,'Currency Sheet'!A:C,3,)</f>
        <v>DOLLAR</v>
      </c>
      <c r="AC3181" s="42" t="str">
        <f>VLOOKUP(P3181,'Customer List'!B:D,3,)</f>
        <v>Local</v>
      </c>
    </row>
    <row r="3182" spans="1:29" x14ac:dyDescent="0.25">
      <c r="A3182" s="21">
        <v>3180</v>
      </c>
      <c r="B3182" s="21" t="s">
        <v>4720</v>
      </c>
      <c r="C3182" s="30">
        <v>45926</v>
      </c>
      <c r="D3182" s="30">
        <v>45936</v>
      </c>
      <c r="E3182" s="47">
        <v>172.9</v>
      </c>
      <c r="F3182" s="47">
        <f t="shared" si="331"/>
        <v>15215.2</v>
      </c>
      <c r="G3182" s="48">
        <f t="shared" si="332"/>
        <v>15215.2</v>
      </c>
      <c r="H3182" s="21">
        <v>427402</v>
      </c>
      <c r="I3182" s="21" t="s">
        <v>4611</v>
      </c>
      <c r="J3182" s="21">
        <v>1</v>
      </c>
      <c r="K3182" s="21">
        <v>1</v>
      </c>
      <c r="L3182" s="21">
        <f t="shared" si="333"/>
        <v>0</v>
      </c>
      <c r="M3182" s="21" t="s">
        <v>4950</v>
      </c>
      <c r="N3182" s="30">
        <v>45938</v>
      </c>
      <c r="O3182" s="48">
        <v>26799.5</v>
      </c>
      <c r="P3182" s="21" t="s">
        <v>1136</v>
      </c>
      <c r="Q3182" s="21" t="s">
        <v>636</v>
      </c>
      <c r="R3182" s="21" t="s">
        <v>723</v>
      </c>
      <c r="S3182" s="3">
        <v>-20</v>
      </c>
      <c r="T3182" s="37"/>
      <c r="U3182" s="21" t="s">
        <v>18</v>
      </c>
      <c r="V3182" s="21" t="str">
        <f>VLOOKUP(P3182,'Customer List'!B:C,2,)</f>
        <v>Delhi</v>
      </c>
      <c r="W3182" s="38"/>
      <c r="X3182" s="30">
        <f>IF(OR(R3182 = "PRIYANKA MADAM", R3182 = "DEEPAK", R3182 = "PORTER"),N3182,"")</f>
        <v>45938</v>
      </c>
      <c r="Y3182" s="21">
        <f t="shared" si="334"/>
        <v>0</v>
      </c>
      <c r="Z3182" s="21" t="str">
        <f t="shared" si="335"/>
        <v>Wednesday</v>
      </c>
      <c r="AA3182" s="21" t="str">
        <f t="shared" si="336"/>
        <v>Wednesday</v>
      </c>
      <c r="AB3182" s="21" t="str">
        <f>VLOOKUP(U3182,'Currency Sheet'!A:C,3,)</f>
        <v>DOLLAR</v>
      </c>
      <c r="AC3182" s="42" t="str">
        <f>VLOOKUP(P3182,'Customer List'!B:D,3,)</f>
        <v>Local</v>
      </c>
    </row>
    <row r="3183" spans="1:29" x14ac:dyDescent="0.25">
      <c r="A3183" s="21">
        <v>3181</v>
      </c>
      <c r="B3183" s="21" t="s">
        <v>4720</v>
      </c>
      <c r="C3183" s="30">
        <v>45926</v>
      </c>
      <c r="D3183" s="30">
        <v>45936</v>
      </c>
      <c r="E3183" s="47">
        <v>213.5</v>
      </c>
      <c r="F3183" s="47">
        <f t="shared" si="331"/>
        <v>18788</v>
      </c>
      <c r="G3183" s="48">
        <f t="shared" si="332"/>
        <v>18788</v>
      </c>
      <c r="H3183" s="21">
        <v>430104</v>
      </c>
      <c r="I3183" s="21" t="s">
        <v>4612</v>
      </c>
      <c r="J3183" s="21">
        <v>1</v>
      </c>
      <c r="K3183" s="21">
        <v>1</v>
      </c>
      <c r="L3183" s="21">
        <f t="shared" si="333"/>
        <v>0</v>
      </c>
      <c r="M3183" s="21" t="s">
        <v>4911</v>
      </c>
      <c r="N3183" s="30">
        <v>45937</v>
      </c>
      <c r="O3183" s="48">
        <v>28365</v>
      </c>
      <c r="P3183" s="21" t="s">
        <v>172</v>
      </c>
      <c r="Q3183" s="21">
        <v>58156571163</v>
      </c>
      <c r="R3183" s="21" t="s">
        <v>40</v>
      </c>
      <c r="S3183" s="3">
        <v>4</v>
      </c>
      <c r="T3183" s="37"/>
      <c r="U3183" s="21" t="s">
        <v>18</v>
      </c>
      <c r="V3183" s="21" t="str">
        <f>VLOOKUP(P3183,'Customer List'!B:C,2,)</f>
        <v>Kolkata</v>
      </c>
      <c r="W3183" s="38"/>
      <c r="X3183" s="30">
        <v>45939</v>
      </c>
      <c r="Y3183" s="21">
        <f t="shared" si="334"/>
        <v>2</v>
      </c>
      <c r="Z3183" s="21" t="str">
        <f t="shared" si="335"/>
        <v>Tuesday</v>
      </c>
      <c r="AA3183" s="21" t="str">
        <f t="shared" si="336"/>
        <v>Thursday</v>
      </c>
      <c r="AB3183" s="21" t="str">
        <f>VLOOKUP(U3183,'Currency Sheet'!A:C,3,)</f>
        <v>DOLLAR</v>
      </c>
      <c r="AC3183" s="42" t="str">
        <f>VLOOKUP(P3183,'Customer List'!B:D,3,)</f>
        <v>OutStation</v>
      </c>
    </row>
    <row r="3184" spans="1:29" x14ac:dyDescent="0.25">
      <c r="A3184" s="21">
        <v>3182</v>
      </c>
      <c r="B3184" s="21" t="s">
        <v>4720</v>
      </c>
      <c r="C3184" s="30">
        <v>45926</v>
      </c>
      <c r="D3184" s="30">
        <v>45936</v>
      </c>
      <c r="E3184" s="47">
        <v>213.5</v>
      </c>
      <c r="F3184" s="47">
        <f t="shared" si="331"/>
        <v>18788</v>
      </c>
      <c r="G3184" s="48">
        <f t="shared" si="332"/>
        <v>18788</v>
      </c>
      <c r="H3184" s="21">
        <v>430604</v>
      </c>
      <c r="I3184" s="21" t="s">
        <v>4613</v>
      </c>
      <c r="J3184" s="21">
        <v>1</v>
      </c>
      <c r="K3184" s="21">
        <v>1</v>
      </c>
      <c r="L3184" s="21">
        <f t="shared" si="333"/>
        <v>0</v>
      </c>
      <c r="M3184" s="21" t="s">
        <v>4911</v>
      </c>
      <c r="N3184" s="30">
        <v>45937</v>
      </c>
      <c r="O3184" s="48">
        <v>28365</v>
      </c>
      <c r="P3184" s="21" t="s">
        <v>172</v>
      </c>
      <c r="Q3184" s="21">
        <v>58156571163</v>
      </c>
      <c r="R3184" s="21" t="s">
        <v>40</v>
      </c>
      <c r="S3184" s="3">
        <v>4</v>
      </c>
      <c r="T3184" s="37"/>
      <c r="U3184" s="21" t="s">
        <v>18</v>
      </c>
      <c r="V3184" s="21" t="str">
        <f>VLOOKUP(P3184,'Customer List'!B:C,2,)</f>
        <v>Kolkata</v>
      </c>
      <c r="W3184" s="38"/>
      <c r="X3184" s="30">
        <v>45939</v>
      </c>
      <c r="Y3184" s="21">
        <f t="shared" si="334"/>
        <v>2</v>
      </c>
      <c r="Z3184" s="21" t="str">
        <f t="shared" si="335"/>
        <v>Tuesday</v>
      </c>
      <c r="AA3184" s="21" t="str">
        <f t="shared" si="336"/>
        <v>Thursday</v>
      </c>
      <c r="AB3184" s="21" t="str">
        <f>VLOOKUP(U3184,'Currency Sheet'!A:C,3,)</f>
        <v>DOLLAR</v>
      </c>
      <c r="AC3184" s="42" t="str">
        <f>VLOOKUP(P3184,'Customer List'!B:D,3,)</f>
        <v>OutStation</v>
      </c>
    </row>
    <row r="3185" spans="1:29" x14ac:dyDescent="0.25">
      <c r="A3185" s="21">
        <v>3183</v>
      </c>
      <c r="B3185" s="21" t="s">
        <v>4720</v>
      </c>
      <c r="C3185" s="30">
        <v>45926</v>
      </c>
      <c r="D3185" s="30">
        <v>45936</v>
      </c>
      <c r="E3185" s="47">
        <v>417.75</v>
      </c>
      <c r="F3185" s="47">
        <f t="shared" si="331"/>
        <v>36762</v>
      </c>
      <c r="G3185" s="48">
        <f t="shared" si="332"/>
        <v>36762</v>
      </c>
      <c r="H3185" s="21">
        <v>480019</v>
      </c>
      <c r="I3185" s="21" t="s">
        <v>4614</v>
      </c>
      <c r="J3185" s="21">
        <v>1</v>
      </c>
      <c r="K3185" s="21">
        <v>1</v>
      </c>
      <c r="L3185" s="21">
        <f t="shared" si="333"/>
        <v>0</v>
      </c>
      <c r="M3185" s="21" t="s">
        <v>4954</v>
      </c>
      <c r="N3185" s="30">
        <v>45938</v>
      </c>
      <c r="O3185" s="48">
        <v>0</v>
      </c>
      <c r="P3185" s="21" t="s">
        <v>1895</v>
      </c>
      <c r="Q3185" s="21">
        <v>58156650086</v>
      </c>
      <c r="R3185" s="21" t="s">
        <v>40</v>
      </c>
      <c r="S3185" s="3" t="s">
        <v>299</v>
      </c>
      <c r="T3185" s="37"/>
      <c r="U3185" s="21" t="s">
        <v>18</v>
      </c>
      <c r="V3185" s="21" t="str">
        <f>VLOOKUP(P3185,'Customer List'!B:C,2,)</f>
        <v>Mumbai</v>
      </c>
      <c r="W3185" s="38"/>
      <c r="X3185" s="30">
        <v>45939</v>
      </c>
      <c r="Y3185" s="21">
        <f t="shared" si="334"/>
        <v>1</v>
      </c>
      <c r="Z3185" s="21" t="str">
        <f t="shared" si="335"/>
        <v>Wednesday</v>
      </c>
      <c r="AA3185" s="21" t="str">
        <f t="shared" si="336"/>
        <v>Thursday</v>
      </c>
      <c r="AB3185" s="21" t="str">
        <f>VLOOKUP(U3185,'Currency Sheet'!A:C,3,)</f>
        <v>DOLLAR</v>
      </c>
      <c r="AC3185" s="42" t="str">
        <f>VLOOKUP(P3185,'Customer List'!B:D,3,)</f>
        <v>OutStation</v>
      </c>
    </row>
    <row r="3186" spans="1:29" x14ac:dyDescent="0.25">
      <c r="A3186" s="21">
        <v>3184</v>
      </c>
      <c r="B3186" s="21" t="s">
        <v>4720</v>
      </c>
      <c r="C3186" s="30">
        <v>45926</v>
      </c>
      <c r="D3186" s="30">
        <v>45936</v>
      </c>
      <c r="E3186" s="47">
        <v>77</v>
      </c>
      <c r="F3186" s="47">
        <f t="shared" si="331"/>
        <v>6776</v>
      </c>
      <c r="G3186" s="48">
        <f t="shared" si="332"/>
        <v>6776</v>
      </c>
      <c r="H3186" s="21">
        <v>505808</v>
      </c>
      <c r="I3186" s="21" t="s">
        <v>4615</v>
      </c>
      <c r="J3186" s="21">
        <v>1</v>
      </c>
      <c r="K3186" s="21">
        <v>1</v>
      </c>
      <c r="L3186" s="21">
        <f t="shared" si="333"/>
        <v>0</v>
      </c>
      <c r="M3186" s="21" t="s">
        <v>4937</v>
      </c>
      <c r="N3186" s="30">
        <v>45937</v>
      </c>
      <c r="O3186" s="48">
        <v>12787.5</v>
      </c>
      <c r="P3186" s="21" t="s">
        <v>319</v>
      </c>
      <c r="Q3186" s="21">
        <v>58156571594</v>
      </c>
      <c r="R3186" s="21" t="s">
        <v>40</v>
      </c>
      <c r="S3186" s="3">
        <v>4</v>
      </c>
      <c r="T3186" s="37"/>
      <c r="U3186" s="21" t="s">
        <v>18</v>
      </c>
      <c r="V3186" s="21" t="str">
        <f>VLOOKUP(P3186,'Customer List'!B:C,2,)</f>
        <v>Gujrat</v>
      </c>
      <c r="W3186" s="38"/>
      <c r="X3186" s="30">
        <v>45938</v>
      </c>
      <c r="Y3186" s="21">
        <f t="shared" si="334"/>
        <v>1</v>
      </c>
      <c r="Z3186" s="21" t="str">
        <f t="shared" si="335"/>
        <v>Tuesday</v>
      </c>
      <c r="AA3186" s="21" t="str">
        <f t="shared" si="336"/>
        <v>Wednesday</v>
      </c>
      <c r="AB3186" s="21" t="str">
        <f>VLOOKUP(U3186,'Currency Sheet'!A:C,3,)</f>
        <v>DOLLAR</v>
      </c>
      <c r="AC3186" s="42" t="str">
        <f>VLOOKUP(P3186,'Customer List'!B:D,3,)</f>
        <v>OutStation</v>
      </c>
    </row>
    <row r="3187" spans="1:29" x14ac:dyDescent="0.25">
      <c r="A3187" s="21">
        <v>3185</v>
      </c>
      <c r="B3187" s="21" t="s">
        <v>4720</v>
      </c>
      <c r="C3187" s="30">
        <v>45926</v>
      </c>
      <c r="D3187" s="30">
        <v>45936</v>
      </c>
      <c r="E3187" s="47">
        <v>30.8</v>
      </c>
      <c r="F3187" s="47">
        <f t="shared" si="331"/>
        <v>2710.4</v>
      </c>
      <c r="G3187" s="48">
        <f t="shared" si="332"/>
        <v>2710.4</v>
      </c>
      <c r="H3187" s="21">
        <v>505809</v>
      </c>
      <c r="I3187" s="21" t="s">
        <v>4010</v>
      </c>
      <c r="J3187" s="21">
        <v>1</v>
      </c>
      <c r="K3187" s="21">
        <v>1</v>
      </c>
      <c r="L3187" s="21">
        <f t="shared" si="333"/>
        <v>0</v>
      </c>
      <c r="M3187" s="21" t="s">
        <v>4863</v>
      </c>
      <c r="N3187" s="30">
        <v>45937</v>
      </c>
      <c r="O3187" s="48">
        <v>5115</v>
      </c>
      <c r="P3187" s="21" t="s">
        <v>4655</v>
      </c>
      <c r="Q3187" s="21">
        <v>58156568330</v>
      </c>
      <c r="R3187" s="21" t="s">
        <v>40</v>
      </c>
      <c r="S3187" s="3">
        <v>4</v>
      </c>
      <c r="T3187" s="37"/>
      <c r="U3187" s="21" t="s">
        <v>18</v>
      </c>
      <c r="V3187" s="21" t="str">
        <f>VLOOKUP(P3187,'Customer List'!B:C,2,)</f>
        <v>Hyderabad</v>
      </c>
      <c r="W3187" s="38"/>
      <c r="X3187" s="30">
        <v>45939</v>
      </c>
      <c r="Y3187" s="21">
        <f t="shared" si="334"/>
        <v>2</v>
      </c>
      <c r="Z3187" s="21" t="str">
        <f t="shared" si="335"/>
        <v>Tuesday</v>
      </c>
      <c r="AA3187" s="21" t="str">
        <f t="shared" si="336"/>
        <v>Thursday</v>
      </c>
      <c r="AB3187" s="21" t="str">
        <f>VLOOKUP(U3187,'Currency Sheet'!A:C,3,)</f>
        <v>DOLLAR</v>
      </c>
      <c r="AC3187" s="42" t="str">
        <f>VLOOKUP(P3187,'Customer List'!B:D,3,)</f>
        <v>OutStation</v>
      </c>
    </row>
    <row r="3188" spans="1:29" x14ac:dyDescent="0.25">
      <c r="A3188" s="21">
        <v>3186</v>
      </c>
      <c r="B3188" s="21" t="s">
        <v>4720</v>
      </c>
      <c r="C3188" s="30">
        <v>45926</v>
      </c>
      <c r="D3188" s="30">
        <v>45936</v>
      </c>
      <c r="E3188" s="47">
        <v>236.6</v>
      </c>
      <c r="F3188" s="47">
        <f t="shared" si="331"/>
        <v>20820.8</v>
      </c>
      <c r="G3188" s="48">
        <f t="shared" si="332"/>
        <v>20820.8</v>
      </c>
      <c r="H3188" s="21">
        <v>516906</v>
      </c>
      <c r="I3188" s="21" t="s">
        <v>4616</v>
      </c>
      <c r="J3188" s="21">
        <v>1</v>
      </c>
      <c r="K3188" s="21">
        <v>1</v>
      </c>
      <c r="L3188" s="21">
        <f t="shared" si="333"/>
        <v>0</v>
      </c>
      <c r="M3188" s="21" t="s">
        <v>4919</v>
      </c>
      <c r="N3188" s="30">
        <v>45937</v>
      </c>
      <c r="O3188" s="48">
        <v>25674.48</v>
      </c>
      <c r="P3188" s="21" t="s">
        <v>276</v>
      </c>
      <c r="Q3188" s="21">
        <v>58156565795</v>
      </c>
      <c r="R3188" s="21" t="s">
        <v>40</v>
      </c>
      <c r="S3188" s="3">
        <v>4</v>
      </c>
      <c r="T3188" s="37"/>
      <c r="U3188" s="21" t="s">
        <v>18</v>
      </c>
      <c r="V3188" s="21" t="str">
        <f>VLOOKUP(P3188,'Customer List'!B:C,2,)</f>
        <v>Pune</v>
      </c>
      <c r="W3188" s="38"/>
      <c r="X3188" s="30">
        <v>45938</v>
      </c>
      <c r="Y3188" s="21">
        <f t="shared" si="334"/>
        <v>1</v>
      </c>
      <c r="Z3188" s="21" t="str">
        <f t="shared" si="335"/>
        <v>Tuesday</v>
      </c>
      <c r="AA3188" s="21" t="str">
        <f t="shared" si="336"/>
        <v>Wednesday</v>
      </c>
      <c r="AB3188" s="21" t="str">
        <f>VLOOKUP(U3188,'Currency Sheet'!A:C,3,)</f>
        <v>DOLLAR</v>
      </c>
      <c r="AC3188" s="42" t="str">
        <f>VLOOKUP(P3188,'Customer List'!B:D,3,)</f>
        <v>OutStation</v>
      </c>
    </row>
    <row r="3189" spans="1:29" x14ac:dyDescent="0.25">
      <c r="A3189" s="21">
        <v>3187</v>
      </c>
      <c r="B3189" s="21" t="s">
        <v>4720</v>
      </c>
      <c r="C3189" s="30">
        <v>45926</v>
      </c>
      <c r="D3189" s="30">
        <v>45936</v>
      </c>
      <c r="E3189" s="47">
        <v>160.30000000000001</v>
      </c>
      <c r="F3189" s="47">
        <f t="shared" si="331"/>
        <v>14106.400000000001</v>
      </c>
      <c r="G3189" s="48">
        <f t="shared" si="332"/>
        <v>14106.400000000001</v>
      </c>
      <c r="H3189" s="21">
        <v>577002</v>
      </c>
      <c r="I3189" s="21" t="s">
        <v>4617</v>
      </c>
      <c r="J3189" s="21">
        <v>1</v>
      </c>
      <c r="K3189" s="21">
        <v>1</v>
      </c>
      <c r="L3189" s="21">
        <f t="shared" si="333"/>
        <v>0</v>
      </c>
      <c r="M3189" s="21" t="s">
        <v>4919</v>
      </c>
      <c r="N3189" s="30">
        <v>45937</v>
      </c>
      <c r="O3189" s="48">
        <v>17394.84</v>
      </c>
      <c r="P3189" s="21" t="s">
        <v>276</v>
      </c>
      <c r="Q3189" s="21">
        <v>58156565795</v>
      </c>
      <c r="R3189" s="21" t="s">
        <v>40</v>
      </c>
      <c r="S3189" s="3">
        <v>-20</v>
      </c>
      <c r="T3189" s="37"/>
      <c r="U3189" s="21" t="s">
        <v>18</v>
      </c>
      <c r="V3189" s="21" t="str">
        <f>VLOOKUP(P3189,'Customer List'!B:C,2,)</f>
        <v>Pune</v>
      </c>
      <c r="W3189" s="38"/>
      <c r="X3189" s="30">
        <v>45938</v>
      </c>
      <c r="Y3189" s="21">
        <f t="shared" si="334"/>
        <v>1</v>
      </c>
      <c r="Z3189" s="21" t="str">
        <f t="shared" si="335"/>
        <v>Tuesday</v>
      </c>
      <c r="AA3189" s="21" t="str">
        <f t="shared" si="336"/>
        <v>Wednesday</v>
      </c>
      <c r="AB3189" s="21" t="str">
        <f>VLOOKUP(U3189,'Currency Sheet'!A:C,3,)</f>
        <v>DOLLAR</v>
      </c>
      <c r="AC3189" s="42" t="str">
        <f>VLOOKUP(P3189,'Customer List'!B:D,3,)</f>
        <v>OutStation</v>
      </c>
    </row>
    <row r="3190" spans="1:29" x14ac:dyDescent="0.25">
      <c r="A3190" s="21">
        <v>3188</v>
      </c>
      <c r="B3190" s="21" t="s">
        <v>4720</v>
      </c>
      <c r="C3190" s="30">
        <v>45926</v>
      </c>
      <c r="D3190" s="30">
        <v>45936</v>
      </c>
      <c r="E3190" s="47">
        <v>102.9</v>
      </c>
      <c r="F3190" s="47">
        <f t="shared" si="331"/>
        <v>9055.2000000000007</v>
      </c>
      <c r="G3190" s="48">
        <f t="shared" si="332"/>
        <v>9055.2000000000007</v>
      </c>
      <c r="H3190" s="21">
        <v>582302</v>
      </c>
      <c r="I3190" s="21" t="s">
        <v>4618</v>
      </c>
      <c r="J3190" s="21">
        <v>1</v>
      </c>
      <c r="K3190" s="21">
        <v>1</v>
      </c>
      <c r="L3190" s="21">
        <f t="shared" si="333"/>
        <v>0</v>
      </c>
      <c r="M3190" s="21" t="s">
        <v>4919</v>
      </c>
      <c r="N3190" s="30">
        <v>45937</v>
      </c>
      <c r="O3190" s="48">
        <v>11166.12</v>
      </c>
      <c r="P3190" s="21" t="s">
        <v>276</v>
      </c>
      <c r="Q3190" s="21">
        <v>58156565795</v>
      </c>
      <c r="R3190" s="21" t="s">
        <v>40</v>
      </c>
      <c r="S3190" s="3">
        <v>-20</v>
      </c>
      <c r="T3190" s="37"/>
      <c r="U3190" s="21" t="s">
        <v>18</v>
      </c>
      <c r="V3190" s="21" t="str">
        <f>VLOOKUP(P3190,'Customer List'!B:C,2,)</f>
        <v>Pune</v>
      </c>
      <c r="W3190" s="38"/>
      <c r="X3190" s="30">
        <v>45938</v>
      </c>
      <c r="Y3190" s="21">
        <f t="shared" si="334"/>
        <v>1</v>
      </c>
      <c r="Z3190" s="21" t="str">
        <f t="shared" si="335"/>
        <v>Tuesday</v>
      </c>
      <c r="AA3190" s="21" t="str">
        <f t="shared" si="336"/>
        <v>Wednesday</v>
      </c>
      <c r="AB3190" s="21" t="str">
        <f>VLOOKUP(U3190,'Currency Sheet'!A:C,3,)</f>
        <v>DOLLAR</v>
      </c>
      <c r="AC3190" s="42" t="str">
        <f>VLOOKUP(P3190,'Customer List'!B:D,3,)</f>
        <v>OutStation</v>
      </c>
    </row>
    <row r="3191" spans="1:29" x14ac:dyDescent="0.25">
      <c r="A3191" s="21">
        <v>3189</v>
      </c>
      <c r="B3191" s="21" t="s">
        <v>4720</v>
      </c>
      <c r="C3191" s="30">
        <v>45926</v>
      </c>
      <c r="D3191" s="30">
        <v>45936</v>
      </c>
      <c r="E3191" s="47">
        <v>70.7</v>
      </c>
      <c r="F3191" s="47">
        <f t="shared" si="331"/>
        <v>6221.6</v>
      </c>
      <c r="G3191" s="48">
        <f t="shared" si="332"/>
        <v>6221.6</v>
      </c>
      <c r="H3191" s="21">
        <v>643808</v>
      </c>
      <c r="I3191" s="21" t="s">
        <v>4620</v>
      </c>
      <c r="J3191" s="21">
        <v>1</v>
      </c>
      <c r="K3191" s="21">
        <v>1</v>
      </c>
      <c r="L3191" s="21">
        <f t="shared" si="333"/>
        <v>0</v>
      </c>
      <c r="M3191" s="21" t="s">
        <v>4865</v>
      </c>
      <c r="N3191" s="30">
        <v>45937</v>
      </c>
      <c r="O3191" s="48">
        <v>10605</v>
      </c>
      <c r="P3191" s="21" t="s">
        <v>621</v>
      </c>
      <c r="Q3191" s="21">
        <v>58156569730</v>
      </c>
      <c r="R3191" s="21" t="s">
        <v>40</v>
      </c>
      <c r="S3191" s="3">
        <v>-20</v>
      </c>
      <c r="T3191" s="37"/>
      <c r="U3191" s="21" t="s">
        <v>18</v>
      </c>
      <c r="V3191" s="21" t="str">
        <f>VLOOKUP(P3191,'Customer List'!B:C,2,)</f>
        <v>Hyderabad</v>
      </c>
      <c r="W3191" s="38"/>
      <c r="X3191" s="30">
        <v>45938</v>
      </c>
      <c r="Y3191" s="21">
        <f t="shared" si="334"/>
        <v>1</v>
      </c>
      <c r="Z3191" s="21" t="str">
        <f t="shared" si="335"/>
        <v>Tuesday</v>
      </c>
      <c r="AA3191" s="21" t="str">
        <f t="shared" si="336"/>
        <v>Wednesday</v>
      </c>
      <c r="AB3191" s="21" t="str">
        <f>VLOOKUP(U3191,'Currency Sheet'!A:C,3,)</f>
        <v>DOLLAR</v>
      </c>
      <c r="AC3191" s="42" t="str">
        <f>VLOOKUP(P3191,'Customer List'!B:D,3,)</f>
        <v>OutStation</v>
      </c>
    </row>
    <row r="3192" spans="1:29" x14ac:dyDescent="0.25">
      <c r="A3192" s="21">
        <v>3190</v>
      </c>
      <c r="B3192" s="21" t="s">
        <v>4720</v>
      </c>
      <c r="C3192" s="30">
        <v>45926</v>
      </c>
      <c r="D3192" s="30">
        <v>45936</v>
      </c>
      <c r="E3192" s="47">
        <v>205.1</v>
      </c>
      <c r="F3192" s="47">
        <f t="shared" si="331"/>
        <v>18048.8</v>
      </c>
      <c r="G3192" s="48">
        <f t="shared" si="332"/>
        <v>18048.8</v>
      </c>
      <c r="H3192" s="21">
        <v>644702</v>
      </c>
      <c r="I3192" s="21" t="s">
        <v>4621</v>
      </c>
      <c r="J3192" s="21">
        <v>1</v>
      </c>
      <c r="K3192" s="21">
        <v>1</v>
      </c>
      <c r="L3192" s="21">
        <f t="shared" si="333"/>
        <v>0</v>
      </c>
      <c r="M3192" s="21" t="s">
        <v>4914</v>
      </c>
      <c r="N3192" s="30">
        <v>45937</v>
      </c>
      <c r="O3192" s="48">
        <v>30882.2</v>
      </c>
      <c r="P3192" s="21" t="s">
        <v>191</v>
      </c>
      <c r="Q3192" s="48" t="s">
        <v>4741</v>
      </c>
      <c r="R3192" s="21" t="s">
        <v>40</v>
      </c>
      <c r="S3192" s="3">
        <v>4</v>
      </c>
      <c r="T3192" s="37"/>
      <c r="U3192" s="21" t="s">
        <v>18</v>
      </c>
      <c r="V3192" s="21" t="str">
        <f>VLOOKUP(P3192,'Customer List'!B:C,2,)</f>
        <v>Chandigarh</v>
      </c>
      <c r="W3192" s="38"/>
      <c r="X3192" s="30">
        <v>45937</v>
      </c>
      <c r="Y3192" s="21">
        <f t="shared" si="334"/>
        <v>0</v>
      </c>
      <c r="Z3192" s="21" t="str">
        <f t="shared" si="335"/>
        <v>Tuesday</v>
      </c>
      <c r="AA3192" s="21" t="str">
        <f t="shared" si="336"/>
        <v>Tuesday</v>
      </c>
      <c r="AB3192" s="21" t="str">
        <f>VLOOKUP(U3192,'Currency Sheet'!A:C,3,)</f>
        <v>DOLLAR</v>
      </c>
      <c r="AC3192" s="42" t="str">
        <f>VLOOKUP(P3192,'Customer List'!B:D,3,)</f>
        <v>OutStation</v>
      </c>
    </row>
    <row r="3193" spans="1:29" x14ac:dyDescent="0.25">
      <c r="A3193" s="21">
        <v>3191</v>
      </c>
      <c r="B3193" s="21" t="s">
        <v>4720</v>
      </c>
      <c r="C3193" s="30">
        <v>45926</v>
      </c>
      <c r="D3193" s="30">
        <v>45936</v>
      </c>
      <c r="E3193" s="47">
        <v>226.1</v>
      </c>
      <c r="F3193" s="47">
        <f t="shared" si="331"/>
        <v>19896.8</v>
      </c>
      <c r="G3193" s="48">
        <f t="shared" si="332"/>
        <v>19896.8</v>
      </c>
      <c r="H3193" s="21">
        <v>651002</v>
      </c>
      <c r="I3193" s="21" t="s">
        <v>4622</v>
      </c>
      <c r="J3193" s="21">
        <v>1</v>
      </c>
      <c r="K3193" s="21">
        <v>1</v>
      </c>
      <c r="L3193" s="21">
        <f t="shared" si="333"/>
        <v>0</v>
      </c>
      <c r="M3193" s="21" t="s">
        <v>4954</v>
      </c>
      <c r="N3193" s="30">
        <v>45938</v>
      </c>
      <c r="O3193" s="48">
        <v>0</v>
      </c>
      <c r="P3193" s="21" t="s">
        <v>1895</v>
      </c>
      <c r="Q3193" s="21">
        <v>58156650086</v>
      </c>
      <c r="R3193" s="21" t="s">
        <v>40</v>
      </c>
      <c r="S3193" s="3">
        <v>4</v>
      </c>
      <c r="T3193" s="37"/>
      <c r="U3193" s="21" t="s">
        <v>18</v>
      </c>
      <c r="V3193" s="21" t="str">
        <f>VLOOKUP(P3193,'Customer List'!B:C,2,)</f>
        <v>Mumbai</v>
      </c>
      <c r="W3193" s="38"/>
      <c r="X3193" s="30">
        <v>45939</v>
      </c>
      <c r="Y3193" s="21">
        <f t="shared" si="334"/>
        <v>1</v>
      </c>
      <c r="Z3193" s="21" t="str">
        <f t="shared" si="335"/>
        <v>Wednesday</v>
      </c>
      <c r="AA3193" s="21" t="str">
        <f t="shared" si="336"/>
        <v>Thursday</v>
      </c>
      <c r="AB3193" s="21" t="str">
        <f>VLOOKUP(U3193,'Currency Sheet'!A:C,3,)</f>
        <v>DOLLAR</v>
      </c>
      <c r="AC3193" s="42" t="str">
        <f>VLOOKUP(P3193,'Customer List'!B:D,3,)</f>
        <v>OutStation</v>
      </c>
    </row>
    <row r="3194" spans="1:29" x14ac:dyDescent="0.25">
      <c r="A3194" s="21">
        <v>3192</v>
      </c>
      <c r="B3194" s="21" t="s">
        <v>4720</v>
      </c>
      <c r="C3194" s="30">
        <v>45926</v>
      </c>
      <c r="D3194" s="30">
        <v>45936</v>
      </c>
      <c r="E3194" s="47">
        <v>136.5</v>
      </c>
      <c r="F3194" s="47">
        <f t="shared" si="331"/>
        <v>12012</v>
      </c>
      <c r="G3194" s="48">
        <f t="shared" si="332"/>
        <v>12012</v>
      </c>
      <c r="H3194" s="21">
        <v>653813</v>
      </c>
      <c r="I3194" s="21" t="s">
        <v>4623</v>
      </c>
      <c r="J3194" s="21">
        <v>1</v>
      </c>
      <c r="K3194" s="21">
        <v>1</v>
      </c>
      <c r="L3194" s="21">
        <f t="shared" si="333"/>
        <v>0</v>
      </c>
      <c r="M3194" s="21" t="s">
        <v>4911</v>
      </c>
      <c r="N3194" s="30">
        <v>45937</v>
      </c>
      <c r="O3194" s="48">
        <v>16926</v>
      </c>
      <c r="P3194" s="21" t="s">
        <v>172</v>
      </c>
      <c r="Q3194" s="21">
        <v>58156571163</v>
      </c>
      <c r="R3194" s="21" t="s">
        <v>40</v>
      </c>
      <c r="S3194" s="3">
        <v>4</v>
      </c>
      <c r="T3194" s="37"/>
      <c r="U3194" s="21" t="s">
        <v>18</v>
      </c>
      <c r="V3194" s="21" t="str">
        <f>VLOOKUP(P3194,'Customer List'!B:C,2,)</f>
        <v>Kolkata</v>
      </c>
      <c r="W3194" s="38"/>
      <c r="X3194" s="30">
        <v>45939</v>
      </c>
      <c r="Y3194" s="21">
        <f t="shared" si="334"/>
        <v>2</v>
      </c>
      <c r="Z3194" s="21" t="str">
        <f t="shared" si="335"/>
        <v>Tuesday</v>
      </c>
      <c r="AA3194" s="21" t="str">
        <f t="shared" si="336"/>
        <v>Thursday</v>
      </c>
      <c r="AB3194" s="21" t="str">
        <f>VLOOKUP(U3194,'Currency Sheet'!A:C,3,)</f>
        <v>DOLLAR</v>
      </c>
      <c r="AC3194" s="42" t="str">
        <f>VLOOKUP(P3194,'Customer List'!B:D,3,)</f>
        <v>OutStation</v>
      </c>
    </row>
    <row r="3195" spans="1:29" x14ac:dyDescent="0.25">
      <c r="A3195" s="21">
        <v>3193</v>
      </c>
      <c r="B3195" s="21" t="s">
        <v>4720</v>
      </c>
      <c r="C3195" s="30">
        <v>45926</v>
      </c>
      <c r="D3195" s="30">
        <v>45936</v>
      </c>
      <c r="E3195" s="47">
        <v>177.1</v>
      </c>
      <c r="F3195" s="47">
        <f t="shared" si="331"/>
        <v>15584.8</v>
      </c>
      <c r="G3195" s="48">
        <f t="shared" si="332"/>
        <v>15584.8</v>
      </c>
      <c r="H3195" s="21">
        <v>691502</v>
      </c>
      <c r="I3195" s="21" t="s">
        <v>4624</v>
      </c>
      <c r="J3195" s="21">
        <v>1</v>
      </c>
      <c r="K3195" s="21">
        <v>1</v>
      </c>
      <c r="L3195" s="21">
        <f t="shared" si="333"/>
        <v>0</v>
      </c>
      <c r="M3195" s="21" t="s">
        <v>4954</v>
      </c>
      <c r="N3195" s="30">
        <v>45938</v>
      </c>
      <c r="O3195" s="48">
        <v>0</v>
      </c>
      <c r="P3195" s="21" t="s">
        <v>1895</v>
      </c>
      <c r="Q3195" s="21">
        <v>58156650086</v>
      </c>
      <c r="R3195" s="21" t="s">
        <v>40</v>
      </c>
      <c r="S3195" s="3">
        <v>4</v>
      </c>
      <c r="T3195" s="37"/>
      <c r="U3195" s="21" t="s">
        <v>18</v>
      </c>
      <c r="V3195" s="21" t="str">
        <f>VLOOKUP(P3195,'Customer List'!B:C,2,)</f>
        <v>Mumbai</v>
      </c>
      <c r="W3195" s="38"/>
      <c r="X3195" s="30">
        <v>45939</v>
      </c>
      <c r="Y3195" s="21">
        <f t="shared" si="334"/>
        <v>1</v>
      </c>
      <c r="Z3195" s="21" t="str">
        <f t="shared" si="335"/>
        <v>Wednesday</v>
      </c>
      <c r="AA3195" s="21" t="str">
        <f t="shared" si="336"/>
        <v>Thursday</v>
      </c>
      <c r="AB3195" s="21" t="str">
        <f>VLOOKUP(U3195,'Currency Sheet'!A:C,3,)</f>
        <v>DOLLAR</v>
      </c>
      <c r="AC3195" s="42" t="str">
        <f>VLOOKUP(P3195,'Customer List'!B:D,3,)</f>
        <v>OutStation</v>
      </c>
    </row>
    <row r="3196" spans="1:29" x14ac:dyDescent="0.25">
      <c r="A3196" s="21">
        <v>3194</v>
      </c>
      <c r="B3196" s="21" t="s">
        <v>4720</v>
      </c>
      <c r="C3196" s="30">
        <v>45926</v>
      </c>
      <c r="D3196" s="30">
        <v>45936</v>
      </c>
      <c r="E3196" s="47">
        <v>177.1</v>
      </c>
      <c r="F3196" s="47">
        <f t="shared" si="331"/>
        <v>15584.8</v>
      </c>
      <c r="G3196" s="48">
        <f t="shared" si="332"/>
        <v>15584.8</v>
      </c>
      <c r="H3196" s="21">
        <v>692802</v>
      </c>
      <c r="I3196" s="21" t="s">
        <v>4625</v>
      </c>
      <c r="J3196" s="21">
        <v>1</v>
      </c>
      <c r="K3196" s="21">
        <v>1</v>
      </c>
      <c r="L3196" s="21">
        <f t="shared" si="333"/>
        <v>0</v>
      </c>
      <c r="M3196" s="21" t="s">
        <v>4919</v>
      </c>
      <c r="N3196" s="30">
        <v>45937</v>
      </c>
      <c r="O3196" s="48">
        <v>19217.88</v>
      </c>
      <c r="P3196" s="21" t="s">
        <v>276</v>
      </c>
      <c r="Q3196" s="21">
        <v>58156565795</v>
      </c>
      <c r="R3196" s="21" t="s">
        <v>40</v>
      </c>
      <c r="S3196" s="3">
        <v>4</v>
      </c>
      <c r="T3196" s="37"/>
      <c r="U3196" s="21" t="s">
        <v>18</v>
      </c>
      <c r="V3196" s="21" t="str">
        <f>VLOOKUP(P3196,'Customer List'!B:C,2,)</f>
        <v>Pune</v>
      </c>
      <c r="W3196" s="38"/>
      <c r="X3196" s="30">
        <v>45938</v>
      </c>
      <c r="Y3196" s="21">
        <f t="shared" si="334"/>
        <v>1</v>
      </c>
      <c r="Z3196" s="21" t="str">
        <f t="shared" si="335"/>
        <v>Tuesday</v>
      </c>
      <c r="AA3196" s="21" t="str">
        <f t="shared" si="336"/>
        <v>Wednesday</v>
      </c>
      <c r="AB3196" s="21" t="str">
        <f>VLOOKUP(U3196,'Currency Sheet'!A:C,3,)</f>
        <v>DOLLAR</v>
      </c>
      <c r="AC3196" s="42" t="str">
        <f>VLOOKUP(P3196,'Customer List'!B:D,3,)</f>
        <v>OutStation</v>
      </c>
    </row>
    <row r="3197" spans="1:29" x14ac:dyDescent="0.25">
      <c r="A3197" s="21">
        <v>3195</v>
      </c>
      <c r="B3197" s="21" t="s">
        <v>4720</v>
      </c>
      <c r="C3197" s="30">
        <v>45926</v>
      </c>
      <c r="D3197" s="30">
        <v>45936</v>
      </c>
      <c r="E3197" s="47">
        <v>200.9</v>
      </c>
      <c r="F3197" s="47">
        <f t="shared" si="331"/>
        <v>17679.2</v>
      </c>
      <c r="G3197" s="48">
        <f t="shared" si="332"/>
        <v>17679.2</v>
      </c>
      <c r="H3197" s="21">
        <v>693504</v>
      </c>
      <c r="I3197" s="21" t="s">
        <v>4626</v>
      </c>
      <c r="J3197" s="21">
        <v>1</v>
      </c>
      <c r="K3197" s="21">
        <v>1</v>
      </c>
      <c r="L3197" s="21">
        <f t="shared" si="333"/>
        <v>0</v>
      </c>
      <c r="M3197" s="21" t="s">
        <v>4874</v>
      </c>
      <c r="N3197" s="30">
        <v>45937</v>
      </c>
      <c r="O3197" s="48">
        <v>33363.75</v>
      </c>
      <c r="P3197" s="21" t="s">
        <v>901</v>
      </c>
      <c r="Q3197" s="21" t="s">
        <v>636</v>
      </c>
      <c r="R3197" s="21" t="s">
        <v>723</v>
      </c>
      <c r="S3197" s="3">
        <v>4</v>
      </c>
      <c r="T3197" s="37"/>
      <c r="U3197" s="21" t="s">
        <v>18</v>
      </c>
      <c r="V3197" s="21" t="str">
        <f>VLOOKUP(P3197,'Customer List'!B:C,2,)</f>
        <v>Delhi</v>
      </c>
      <c r="W3197" s="38"/>
      <c r="X3197" s="30">
        <f>IF(OR(R3197 = "PRIYANKA MADAM", R3197 = "DEEPAK", R3197 = "PORTER"),N3197,"")</f>
        <v>45937</v>
      </c>
      <c r="Y3197" s="21">
        <f t="shared" si="334"/>
        <v>0</v>
      </c>
      <c r="Z3197" s="21" t="str">
        <f t="shared" si="335"/>
        <v>Tuesday</v>
      </c>
      <c r="AA3197" s="21" t="str">
        <f t="shared" si="336"/>
        <v>Tuesday</v>
      </c>
      <c r="AB3197" s="21" t="str">
        <f>VLOOKUP(U3197,'Currency Sheet'!A:C,3,)</f>
        <v>DOLLAR</v>
      </c>
      <c r="AC3197" s="42" t="str">
        <f>VLOOKUP(P3197,'Customer List'!B:D,3,)</f>
        <v>Local</v>
      </c>
    </row>
    <row r="3198" spans="1:29" x14ac:dyDescent="0.25">
      <c r="A3198" s="21">
        <v>3196</v>
      </c>
      <c r="B3198" s="21" t="s">
        <v>4720</v>
      </c>
      <c r="C3198" s="30">
        <v>45926</v>
      </c>
      <c r="D3198" s="30">
        <v>45936</v>
      </c>
      <c r="E3198" s="47">
        <v>277.2</v>
      </c>
      <c r="F3198" s="47">
        <f t="shared" si="331"/>
        <v>24393.599999999999</v>
      </c>
      <c r="G3198" s="48">
        <f t="shared" si="332"/>
        <v>24393.599999999999</v>
      </c>
      <c r="H3198" s="21">
        <v>696806</v>
      </c>
      <c r="I3198" s="21" t="s">
        <v>4627</v>
      </c>
      <c r="J3198" s="21">
        <v>1</v>
      </c>
      <c r="K3198" s="21">
        <v>1</v>
      </c>
      <c r="L3198" s="21">
        <f t="shared" si="333"/>
        <v>0</v>
      </c>
      <c r="M3198" s="21" t="s">
        <v>4911</v>
      </c>
      <c r="N3198" s="30">
        <v>45937</v>
      </c>
      <c r="O3198" s="48">
        <v>36828</v>
      </c>
      <c r="P3198" s="21" t="s">
        <v>172</v>
      </c>
      <c r="Q3198" s="21">
        <v>58156571163</v>
      </c>
      <c r="R3198" s="21" t="s">
        <v>40</v>
      </c>
      <c r="S3198" s="3">
        <v>4</v>
      </c>
      <c r="T3198" s="37"/>
      <c r="U3198" s="21" t="s">
        <v>18</v>
      </c>
      <c r="V3198" s="21" t="str">
        <f>VLOOKUP(P3198,'Customer List'!B:C,2,)</f>
        <v>Kolkata</v>
      </c>
      <c r="W3198" s="38"/>
      <c r="X3198" s="30">
        <v>45939</v>
      </c>
      <c r="Y3198" s="21">
        <f t="shared" si="334"/>
        <v>2</v>
      </c>
      <c r="Z3198" s="21" t="str">
        <f t="shared" si="335"/>
        <v>Tuesday</v>
      </c>
      <c r="AA3198" s="21" t="str">
        <f t="shared" si="336"/>
        <v>Thursday</v>
      </c>
      <c r="AB3198" s="21" t="str">
        <f>VLOOKUP(U3198,'Currency Sheet'!A:C,3,)</f>
        <v>DOLLAR</v>
      </c>
      <c r="AC3198" s="42" t="str">
        <f>VLOOKUP(P3198,'Customer List'!B:D,3,)</f>
        <v>OutStation</v>
      </c>
    </row>
    <row r="3199" spans="1:29" x14ac:dyDescent="0.25">
      <c r="A3199" s="21">
        <v>3197</v>
      </c>
      <c r="B3199" s="21" t="s">
        <v>4720</v>
      </c>
      <c r="C3199" s="30">
        <v>45926</v>
      </c>
      <c r="D3199" s="30">
        <v>45936</v>
      </c>
      <c r="E3199" s="47">
        <v>273</v>
      </c>
      <c r="F3199" s="47">
        <f t="shared" si="331"/>
        <v>24024</v>
      </c>
      <c r="G3199" s="48">
        <f t="shared" si="332"/>
        <v>24024</v>
      </c>
      <c r="H3199" s="21">
        <v>696814</v>
      </c>
      <c r="I3199" s="21" t="s">
        <v>4628</v>
      </c>
      <c r="J3199" s="21">
        <v>1</v>
      </c>
      <c r="K3199" s="21">
        <v>1</v>
      </c>
      <c r="L3199" s="21">
        <f t="shared" si="333"/>
        <v>0</v>
      </c>
      <c r="M3199" s="21" t="s">
        <v>5022</v>
      </c>
      <c r="N3199" s="30">
        <v>45937</v>
      </c>
      <c r="O3199" s="48">
        <v>33345</v>
      </c>
      <c r="P3199" s="21" t="s">
        <v>617</v>
      </c>
      <c r="Q3199" s="21">
        <v>58156578664</v>
      </c>
      <c r="R3199" s="21" t="s">
        <v>40</v>
      </c>
      <c r="S3199" s="3">
        <v>4</v>
      </c>
      <c r="T3199" s="37"/>
      <c r="U3199" s="21" t="s">
        <v>18</v>
      </c>
      <c r="V3199" s="21" t="str">
        <f>VLOOKUP(P3199,'Customer List'!B:C,2,)</f>
        <v>Bhuvneshwar</v>
      </c>
      <c r="W3199" s="38"/>
      <c r="X3199" s="30">
        <v>45941</v>
      </c>
      <c r="Y3199" s="21">
        <f t="shared" si="334"/>
        <v>4</v>
      </c>
      <c r="Z3199" s="21" t="str">
        <f t="shared" si="335"/>
        <v>Tuesday</v>
      </c>
      <c r="AA3199" s="21" t="str">
        <f t="shared" si="336"/>
        <v>Saturday</v>
      </c>
      <c r="AB3199" s="21" t="str">
        <f>VLOOKUP(U3199,'Currency Sheet'!A:C,3,)</f>
        <v>DOLLAR</v>
      </c>
      <c r="AC3199" s="42" t="str">
        <f>VLOOKUP(P3199,'Customer List'!B:D,3,)</f>
        <v>OutStation</v>
      </c>
    </row>
    <row r="3200" spans="1:29" x14ac:dyDescent="0.25">
      <c r="A3200" s="21">
        <v>3198</v>
      </c>
      <c r="B3200" s="21" t="s">
        <v>4720</v>
      </c>
      <c r="C3200" s="30">
        <v>45926</v>
      </c>
      <c r="D3200" s="30">
        <v>45936</v>
      </c>
      <c r="E3200" s="47">
        <v>82.6</v>
      </c>
      <c r="F3200" s="47">
        <f t="shared" si="331"/>
        <v>7268.7999999999993</v>
      </c>
      <c r="G3200" s="48">
        <f t="shared" si="332"/>
        <v>7268.7999999999993</v>
      </c>
      <c r="H3200" s="21">
        <v>740153</v>
      </c>
      <c r="I3200" s="21" t="s">
        <v>4629</v>
      </c>
      <c r="J3200" s="21">
        <v>1</v>
      </c>
      <c r="K3200" s="21">
        <v>1</v>
      </c>
      <c r="L3200" s="21">
        <f t="shared" si="333"/>
        <v>0</v>
      </c>
      <c r="M3200" s="21" t="s">
        <v>4941</v>
      </c>
      <c r="N3200" s="30">
        <v>45937</v>
      </c>
      <c r="O3200" s="48">
        <v>11800</v>
      </c>
      <c r="P3200" s="21" t="s">
        <v>629</v>
      </c>
      <c r="Q3200" s="21">
        <v>58156564491</v>
      </c>
      <c r="R3200" s="21" t="s">
        <v>40</v>
      </c>
      <c r="S3200" s="3">
        <v>4</v>
      </c>
      <c r="T3200" s="37"/>
      <c r="U3200" s="21" t="s">
        <v>18</v>
      </c>
      <c r="V3200" s="21" t="str">
        <f>VLOOKUP(P3200,'Customer List'!B:C,2,)</f>
        <v>Gujrat</v>
      </c>
      <c r="W3200" s="38"/>
      <c r="X3200" s="30">
        <v>45939</v>
      </c>
      <c r="Y3200" s="21">
        <f t="shared" si="334"/>
        <v>2</v>
      </c>
      <c r="Z3200" s="21" t="str">
        <f t="shared" si="335"/>
        <v>Tuesday</v>
      </c>
      <c r="AA3200" s="21" t="str">
        <f t="shared" si="336"/>
        <v>Thursday</v>
      </c>
      <c r="AB3200" s="21" t="str">
        <f>VLOOKUP(U3200,'Currency Sheet'!A:C,3,)</f>
        <v>DOLLAR</v>
      </c>
      <c r="AC3200" s="42" t="str">
        <f>VLOOKUP(P3200,'Customer List'!B:D,3,)</f>
        <v>OutStation</v>
      </c>
    </row>
    <row r="3201" spans="1:29" x14ac:dyDescent="0.25">
      <c r="A3201" s="21">
        <v>3199</v>
      </c>
      <c r="B3201" s="21" t="s">
        <v>4720</v>
      </c>
      <c r="C3201" s="30">
        <v>45926</v>
      </c>
      <c r="D3201" s="30">
        <v>45936</v>
      </c>
      <c r="E3201" s="47">
        <v>82.6</v>
      </c>
      <c r="F3201" s="47">
        <f t="shared" si="331"/>
        <v>7268.7999999999993</v>
      </c>
      <c r="G3201" s="48">
        <f t="shared" si="332"/>
        <v>7268.7999999999993</v>
      </c>
      <c r="H3201" s="21">
        <v>740154</v>
      </c>
      <c r="I3201" s="21" t="s">
        <v>4630</v>
      </c>
      <c r="J3201" s="21">
        <v>1</v>
      </c>
      <c r="K3201" s="21">
        <v>1</v>
      </c>
      <c r="L3201" s="21">
        <f t="shared" si="333"/>
        <v>0</v>
      </c>
      <c r="M3201" s="21" t="s">
        <v>4941</v>
      </c>
      <c r="N3201" s="30">
        <v>45937</v>
      </c>
      <c r="O3201" s="48">
        <v>11800</v>
      </c>
      <c r="P3201" s="21" t="s">
        <v>629</v>
      </c>
      <c r="Q3201" s="21">
        <v>58156564491</v>
      </c>
      <c r="R3201" s="21" t="s">
        <v>40</v>
      </c>
      <c r="S3201" s="3">
        <v>4</v>
      </c>
      <c r="T3201" s="37"/>
      <c r="U3201" s="21" t="s">
        <v>18</v>
      </c>
      <c r="V3201" s="21" t="str">
        <f>VLOOKUP(P3201,'Customer List'!B:C,2,)</f>
        <v>Gujrat</v>
      </c>
      <c r="W3201" s="38"/>
      <c r="X3201" s="30">
        <v>45939</v>
      </c>
      <c r="Y3201" s="21">
        <f t="shared" si="334"/>
        <v>2</v>
      </c>
      <c r="Z3201" s="21" t="str">
        <f t="shared" si="335"/>
        <v>Tuesday</v>
      </c>
      <c r="AA3201" s="21" t="str">
        <f t="shared" si="336"/>
        <v>Thursday</v>
      </c>
      <c r="AB3201" s="21" t="str">
        <f>VLOOKUP(U3201,'Currency Sheet'!A:C,3,)</f>
        <v>DOLLAR</v>
      </c>
      <c r="AC3201" s="42" t="str">
        <f>VLOOKUP(P3201,'Customer List'!B:D,3,)</f>
        <v>OutStation</v>
      </c>
    </row>
    <row r="3202" spans="1:29" x14ac:dyDescent="0.25">
      <c r="A3202" s="21">
        <v>3200</v>
      </c>
      <c r="B3202" s="21" t="s">
        <v>4720</v>
      </c>
      <c r="C3202" s="30">
        <v>45926</v>
      </c>
      <c r="D3202" s="30">
        <v>45936</v>
      </c>
      <c r="E3202" s="47">
        <v>82.6</v>
      </c>
      <c r="F3202" s="47">
        <f t="shared" si="331"/>
        <v>7268.7999999999993</v>
      </c>
      <c r="G3202" s="48">
        <f t="shared" si="332"/>
        <v>7268.7999999999993</v>
      </c>
      <c r="H3202" s="21">
        <v>740155</v>
      </c>
      <c r="I3202" s="21" t="s">
        <v>4631</v>
      </c>
      <c r="J3202" s="21">
        <v>1</v>
      </c>
      <c r="K3202" s="21">
        <v>1</v>
      </c>
      <c r="L3202" s="21">
        <f t="shared" si="333"/>
        <v>0</v>
      </c>
      <c r="M3202" s="21" t="s">
        <v>4941</v>
      </c>
      <c r="N3202" s="30">
        <v>45937</v>
      </c>
      <c r="O3202" s="48">
        <v>11800</v>
      </c>
      <c r="P3202" s="21" t="s">
        <v>629</v>
      </c>
      <c r="Q3202" s="21">
        <v>58156564491</v>
      </c>
      <c r="R3202" s="21" t="s">
        <v>40</v>
      </c>
      <c r="S3202" s="3">
        <v>4</v>
      </c>
      <c r="T3202" s="37"/>
      <c r="U3202" s="21" t="s">
        <v>18</v>
      </c>
      <c r="V3202" s="21" t="str">
        <f>VLOOKUP(P3202,'Customer List'!B:C,2,)</f>
        <v>Gujrat</v>
      </c>
      <c r="W3202" s="38"/>
      <c r="X3202" s="30">
        <v>45939</v>
      </c>
      <c r="Y3202" s="21">
        <f t="shared" si="334"/>
        <v>2</v>
      </c>
      <c r="Z3202" s="21" t="str">
        <f t="shared" si="335"/>
        <v>Tuesday</v>
      </c>
      <c r="AA3202" s="21" t="str">
        <f t="shared" si="336"/>
        <v>Thursday</v>
      </c>
      <c r="AB3202" s="21" t="str">
        <f>VLOOKUP(U3202,'Currency Sheet'!A:C,3,)</f>
        <v>DOLLAR</v>
      </c>
      <c r="AC3202" s="42" t="str">
        <f>VLOOKUP(P3202,'Customer List'!B:D,3,)</f>
        <v>OutStation</v>
      </c>
    </row>
    <row r="3203" spans="1:29" x14ac:dyDescent="0.25">
      <c r="A3203" s="21">
        <v>3201</v>
      </c>
      <c r="B3203" s="21" t="s">
        <v>4720</v>
      </c>
      <c r="C3203" s="30">
        <v>45926</v>
      </c>
      <c r="D3203" s="30">
        <v>45936</v>
      </c>
      <c r="E3203" s="47">
        <v>82.6</v>
      </c>
      <c r="F3203" s="47">
        <f t="shared" si="331"/>
        <v>7268.7999999999993</v>
      </c>
      <c r="G3203" s="48">
        <f t="shared" si="332"/>
        <v>7268.7999999999993</v>
      </c>
      <c r="H3203" s="21">
        <v>740156</v>
      </c>
      <c r="I3203" s="21" t="s">
        <v>4632</v>
      </c>
      <c r="J3203" s="21">
        <v>1</v>
      </c>
      <c r="K3203" s="21">
        <v>1</v>
      </c>
      <c r="L3203" s="21">
        <f t="shared" si="333"/>
        <v>0</v>
      </c>
      <c r="M3203" s="21" t="s">
        <v>4941</v>
      </c>
      <c r="N3203" s="30">
        <v>45937</v>
      </c>
      <c r="O3203" s="48">
        <v>11800</v>
      </c>
      <c r="P3203" s="21" t="s">
        <v>629</v>
      </c>
      <c r="Q3203" s="21">
        <v>58156564491</v>
      </c>
      <c r="R3203" s="21" t="s">
        <v>40</v>
      </c>
      <c r="S3203" s="3">
        <v>4</v>
      </c>
      <c r="T3203" s="37"/>
      <c r="U3203" s="21" t="s">
        <v>18</v>
      </c>
      <c r="V3203" s="21" t="str">
        <f>VLOOKUP(P3203,'Customer List'!B:C,2,)</f>
        <v>Gujrat</v>
      </c>
      <c r="W3203" s="38"/>
      <c r="X3203" s="30">
        <v>45939</v>
      </c>
      <c r="Y3203" s="21">
        <f t="shared" si="334"/>
        <v>2</v>
      </c>
      <c r="Z3203" s="21" t="str">
        <f t="shared" si="335"/>
        <v>Tuesday</v>
      </c>
      <c r="AA3203" s="21" t="str">
        <f t="shared" si="336"/>
        <v>Thursday</v>
      </c>
      <c r="AB3203" s="21" t="str">
        <f>VLOOKUP(U3203,'Currency Sheet'!A:C,3,)</f>
        <v>DOLLAR</v>
      </c>
      <c r="AC3203" s="42" t="str">
        <f>VLOOKUP(P3203,'Customer List'!B:D,3,)</f>
        <v>OutStation</v>
      </c>
    </row>
    <row r="3204" spans="1:29" x14ac:dyDescent="0.25">
      <c r="A3204" s="21">
        <v>3202</v>
      </c>
      <c r="B3204" s="21" t="s">
        <v>4720</v>
      </c>
      <c r="C3204" s="30">
        <v>45926</v>
      </c>
      <c r="D3204" s="30">
        <v>45936</v>
      </c>
      <c r="E3204" s="47">
        <v>82.6</v>
      </c>
      <c r="F3204" s="47">
        <f t="shared" ref="F3204:F3267" si="337">IF(AB3204="DOLLAR",E3204*88,E3204)</f>
        <v>7268.7999999999993</v>
      </c>
      <c r="G3204" s="48">
        <f t="shared" ref="G3204:G3267" si="338">F3204*J3204</f>
        <v>7268.7999999999993</v>
      </c>
      <c r="H3204" s="21">
        <v>740157</v>
      </c>
      <c r="I3204" s="21" t="s">
        <v>4633</v>
      </c>
      <c r="J3204" s="21">
        <v>1</v>
      </c>
      <c r="K3204" s="21">
        <v>1</v>
      </c>
      <c r="L3204" s="21">
        <f t="shared" ref="L3204:L3267" si="339">J3204-K3204</f>
        <v>0</v>
      </c>
      <c r="M3204" s="21" t="s">
        <v>4941</v>
      </c>
      <c r="N3204" s="30">
        <v>45937</v>
      </c>
      <c r="O3204" s="48">
        <v>11800</v>
      </c>
      <c r="P3204" s="21" t="s">
        <v>629</v>
      </c>
      <c r="Q3204" s="21">
        <v>58156564491</v>
      </c>
      <c r="R3204" s="21" t="s">
        <v>40</v>
      </c>
      <c r="S3204" s="3">
        <v>4</v>
      </c>
      <c r="T3204" s="37"/>
      <c r="U3204" s="21" t="s">
        <v>18</v>
      </c>
      <c r="V3204" s="21" t="str">
        <f>VLOOKUP(P3204,'Customer List'!B:C,2,)</f>
        <v>Gujrat</v>
      </c>
      <c r="W3204" s="38"/>
      <c r="X3204" s="30">
        <v>45939</v>
      </c>
      <c r="Y3204" s="21">
        <f t="shared" ref="Y3204:Y3267" si="340">IF(X3204="", "", X3204-N3204)</f>
        <v>2</v>
      </c>
      <c r="Z3204" s="21" t="str">
        <f t="shared" ref="Z3204:Z3267" si="341">IF(N3204="", "", TEXT(N3204, "dddd"))</f>
        <v>Tuesday</v>
      </c>
      <c r="AA3204" s="21" t="str">
        <f t="shared" ref="AA3204:AA3267" si="342">IF(X3204="", "", TEXT(X3204, "dddd"))</f>
        <v>Thursday</v>
      </c>
      <c r="AB3204" s="21" t="str">
        <f>VLOOKUP(U3204,'Currency Sheet'!A:C,3,)</f>
        <v>DOLLAR</v>
      </c>
      <c r="AC3204" s="42" t="str">
        <f>VLOOKUP(P3204,'Customer List'!B:D,3,)</f>
        <v>OutStation</v>
      </c>
    </row>
    <row r="3205" spans="1:29" x14ac:dyDescent="0.25">
      <c r="A3205" s="21">
        <v>3203</v>
      </c>
      <c r="B3205" s="21" t="s">
        <v>4720</v>
      </c>
      <c r="C3205" s="30">
        <v>45926</v>
      </c>
      <c r="D3205" s="30">
        <v>45936</v>
      </c>
      <c r="E3205" s="47">
        <v>82.6</v>
      </c>
      <c r="F3205" s="47">
        <f t="shared" si="337"/>
        <v>7268.7999999999993</v>
      </c>
      <c r="G3205" s="48">
        <f t="shared" si="338"/>
        <v>7268.7999999999993</v>
      </c>
      <c r="H3205" s="21">
        <v>740158</v>
      </c>
      <c r="I3205" s="21" t="s">
        <v>4634</v>
      </c>
      <c r="J3205" s="21">
        <v>1</v>
      </c>
      <c r="K3205" s="21">
        <v>1</v>
      </c>
      <c r="L3205" s="21">
        <f t="shared" si="339"/>
        <v>0</v>
      </c>
      <c r="M3205" s="21" t="s">
        <v>4941</v>
      </c>
      <c r="N3205" s="30">
        <v>45937</v>
      </c>
      <c r="O3205" s="48">
        <v>11800</v>
      </c>
      <c r="P3205" s="21" t="s">
        <v>629</v>
      </c>
      <c r="Q3205" s="21">
        <v>58156564491</v>
      </c>
      <c r="R3205" s="21" t="s">
        <v>40</v>
      </c>
      <c r="S3205" s="3">
        <v>4</v>
      </c>
      <c r="T3205" s="37"/>
      <c r="U3205" s="21" t="s">
        <v>18</v>
      </c>
      <c r="V3205" s="21" t="str">
        <f>VLOOKUP(P3205,'Customer List'!B:C,2,)</f>
        <v>Gujrat</v>
      </c>
      <c r="W3205" s="38"/>
      <c r="X3205" s="30">
        <v>45939</v>
      </c>
      <c r="Y3205" s="21">
        <f t="shared" si="340"/>
        <v>2</v>
      </c>
      <c r="Z3205" s="21" t="str">
        <f t="shared" si="341"/>
        <v>Tuesday</v>
      </c>
      <c r="AA3205" s="21" t="str">
        <f t="shared" si="342"/>
        <v>Thursday</v>
      </c>
      <c r="AB3205" s="21" t="str">
        <f>VLOOKUP(U3205,'Currency Sheet'!A:C,3,)</f>
        <v>DOLLAR</v>
      </c>
      <c r="AC3205" s="42" t="str">
        <f>VLOOKUP(P3205,'Customer List'!B:D,3,)</f>
        <v>OutStation</v>
      </c>
    </row>
    <row r="3206" spans="1:29" x14ac:dyDescent="0.25">
      <c r="A3206" s="21">
        <v>3204</v>
      </c>
      <c r="B3206" s="21" t="s">
        <v>4720</v>
      </c>
      <c r="C3206" s="30">
        <v>45926</v>
      </c>
      <c r="D3206" s="30">
        <v>45936</v>
      </c>
      <c r="E3206" s="47">
        <v>82.6</v>
      </c>
      <c r="F3206" s="47">
        <f t="shared" si="337"/>
        <v>7268.7999999999993</v>
      </c>
      <c r="G3206" s="48">
        <f t="shared" si="338"/>
        <v>7268.7999999999993</v>
      </c>
      <c r="H3206" s="21">
        <v>740159</v>
      </c>
      <c r="I3206" s="21" t="s">
        <v>4635</v>
      </c>
      <c r="J3206" s="21">
        <v>1</v>
      </c>
      <c r="K3206" s="21">
        <v>1</v>
      </c>
      <c r="L3206" s="21">
        <f t="shared" si="339"/>
        <v>0</v>
      </c>
      <c r="M3206" s="21" t="s">
        <v>4941</v>
      </c>
      <c r="N3206" s="30">
        <v>45937</v>
      </c>
      <c r="O3206" s="48">
        <v>11800</v>
      </c>
      <c r="P3206" s="21" t="s">
        <v>629</v>
      </c>
      <c r="Q3206" s="21">
        <v>58156564491</v>
      </c>
      <c r="R3206" s="21" t="s">
        <v>40</v>
      </c>
      <c r="S3206" s="3">
        <v>4</v>
      </c>
      <c r="T3206" s="37"/>
      <c r="U3206" s="21" t="s">
        <v>18</v>
      </c>
      <c r="V3206" s="21" t="str">
        <f>VLOOKUP(P3206,'Customer List'!B:C,2,)</f>
        <v>Gujrat</v>
      </c>
      <c r="W3206" s="38"/>
      <c r="X3206" s="30">
        <v>45939</v>
      </c>
      <c r="Y3206" s="21">
        <f t="shared" si="340"/>
        <v>2</v>
      </c>
      <c r="Z3206" s="21" t="str">
        <f t="shared" si="341"/>
        <v>Tuesday</v>
      </c>
      <c r="AA3206" s="21" t="str">
        <f t="shared" si="342"/>
        <v>Thursday</v>
      </c>
      <c r="AB3206" s="21" t="str">
        <f>VLOOKUP(U3206,'Currency Sheet'!A:C,3,)</f>
        <v>DOLLAR</v>
      </c>
      <c r="AC3206" s="42" t="str">
        <f>VLOOKUP(P3206,'Customer List'!B:D,3,)</f>
        <v>OutStation</v>
      </c>
    </row>
    <row r="3207" spans="1:29" x14ac:dyDescent="0.25">
      <c r="A3207" s="21">
        <v>3205</v>
      </c>
      <c r="B3207" s="21" t="s">
        <v>4720</v>
      </c>
      <c r="C3207" s="30">
        <v>45926</v>
      </c>
      <c r="D3207" s="30">
        <v>45936</v>
      </c>
      <c r="E3207" s="47">
        <v>82.6</v>
      </c>
      <c r="F3207" s="47">
        <f t="shared" si="337"/>
        <v>7268.7999999999993</v>
      </c>
      <c r="G3207" s="48">
        <f t="shared" si="338"/>
        <v>7268.7999999999993</v>
      </c>
      <c r="H3207" s="21">
        <v>740161</v>
      </c>
      <c r="I3207" s="21" t="s">
        <v>4636</v>
      </c>
      <c r="J3207" s="21">
        <v>1</v>
      </c>
      <c r="K3207" s="21">
        <v>1</v>
      </c>
      <c r="L3207" s="21">
        <f t="shared" si="339"/>
        <v>0</v>
      </c>
      <c r="M3207" s="21" t="s">
        <v>4941</v>
      </c>
      <c r="N3207" s="30">
        <v>45937</v>
      </c>
      <c r="O3207" s="48">
        <v>11800</v>
      </c>
      <c r="P3207" s="21" t="s">
        <v>629</v>
      </c>
      <c r="Q3207" s="21">
        <v>58156564491</v>
      </c>
      <c r="R3207" s="21" t="s">
        <v>40</v>
      </c>
      <c r="S3207" s="3">
        <v>4</v>
      </c>
      <c r="T3207" s="37"/>
      <c r="U3207" s="21" t="s">
        <v>18</v>
      </c>
      <c r="V3207" s="21" t="str">
        <f>VLOOKUP(P3207,'Customer List'!B:C,2,)</f>
        <v>Gujrat</v>
      </c>
      <c r="W3207" s="38"/>
      <c r="X3207" s="30">
        <v>45939</v>
      </c>
      <c r="Y3207" s="21">
        <f t="shared" si="340"/>
        <v>2</v>
      </c>
      <c r="Z3207" s="21" t="str">
        <f t="shared" si="341"/>
        <v>Tuesday</v>
      </c>
      <c r="AA3207" s="21" t="str">
        <f t="shared" si="342"/>
        <v>Thursday</v>
      </c>
      <c r="AB3207" s="21" t="str">
        <f>VLOOKUP(U3207,'Currency Sheet'!A:C,3,)</f>
        <v>DOLLAR</v>
      </c>
      <c r="AC3207" s="42" t="str">
        <f>VLOOKUP(P3207,'Customer List'!B:D,3,)</f>
        <v>OutStation</v>
      </c>
    </row>
    <row r="3208" spans="1:29" x14ac:dyDescent="0.25">
      <c r="A3208" s="21">
        <v>3206</v>
      </c>
      <c r="B3208" s="21" t="s">
        <v>4720</v>
      </c>
      <c r="C3208" s="30">
        <v>45926</v>
      </c>
      <c r="D3208" s="30">
        <v>45936</v>
      </c>
      <c r="E3208" s="47">
        <v>205.8</v>
      </c>
      <c r="F3208" s="47">
        <f t="shared" si="337"/>
        <v>18110.400000000001</v>
      </c>
      <c r="G3208" s="48">
        <f t="shared" si="338"/>
        <v>18110.400000000001</v>
      </c>
      <c r="H3208" s="21">
        <v>740165</v>
      </c>
      <c r="I3208" s="21" t="s">
        <v>4637</v>
      </c>
      <c r="J3208" s="21">
        <v>1</v>
      </c>
      <c r="K3208" s="21">
        <v>1</v>
      </c>
      <c r="L3208" s="21">
        <f t="shared" si="339"/>
        <v>0</v>
      </c>
      <c r="M3208" s="21" t="s">
        <v>4941</v>
      </c>
      <c r="N3208" s="30">
        <v>45937</v>
      </c>
      <c r="O3208" s="48">
        <v>29400</v>
      </c>
      <c r="P3208" s="21" t="s">
        <v>629</v>
      </c>
      <c r="Q3208" s="21">
        <v>58156564491</v>
      </c>
      <c r="R3208" s="21" t="s">
        <v>40</v>
      </c>
      <c r="S3208" s="3">
        <v>4</v>
      </c>
      <c r="T3208" s="37"/>
      <c r="U3208" s="21" t="s">
        <v>18</v>
      </c>
      <c r="V3208" s="21" t="str">
        <f>VLOOKUP(P3208,'Customer List'!B:C,2,)</f>
        <v>Gujrat</v>
      </c>
      <c r="W3208" s="38"/>
      <c r="X3208" s="30">
        <v>45939</v>
      </c>
      <c r="Y3208" s="21">
        <f t="shared" si="340"/>
        <v>2</v>
      </c>
      <c r="Z3208" s="21" t="str">
        <f t="shared" si="341"/>
        <v>Tuesday</v>
      </c>
      <c r="AA3208" s="21" t="str">
        <f t="shared" si="342"/>
        <v>Thursday</v>
      </c>
      <c r="AB3208" s="21" t="str">
        <f>VLOOKUP(U3208,'Currency Sheet'!A:C,3,)</f>
        <v>DOLLAR</v>
      </c>
      <c r="AC3208" s="42" t="str">
        <f>VLOOKUP(P3208,'Customer List'!B:D,3,)</f>
        <v>OutStation</v>
      </c>
    </row>
    <row r="3209" spans="1:29" x14ac:dyDescent="0.25">
      <c r="A3209" s="21">
        <v>3207</v>
      </c>
      <c r="B3209" s="21" t="s">
        <v>4720</v>
      </c>
      <c r="C3209" s="30">
        <v>45926</v>
      </c>
      <c r="D3209" s="30">
        <v>45936</v>
      </c>
      <c r="E3209" s="47">
        <v>82.6</v>
      </c>
      <c r="F3209" s="47">
        <f t="shared" si="337"/>
        <v>7268.7999999999993</v>
      </c>
      <c r="G3209" s="48">
        <f t="shared" si="338"/>
        <v>7268.7999999999993</v>
      </c>
      <c r="H3209" s="21">
        <v>740368</v>
      </c>
      <c r="I3209" s="21" t="s">
        <v>4110</v>
      </c>
      <c r="J3209" s="21">
        <v>1</v>
      </c>
      <c r="K3209" s="21">
        <v>1</v>
      </c>
      <c r="L3209" s="21">
        <f t="shared" si="339"/>
        <v>0</v>
      </c>
      <c r="M3209" s="21" t="s">
        <v>4941</v>
      </c>
      <c r="N3209" s="30">
        <v>45937</v>
      </c>
      <c r="O3209" s="48">
        <v>11800</v>
      </c>
      <c r="P3209" s="21" t="s">
        <v>629</v>
      </c>
      <c r="Q3209" s="21">
        <v>58156564491</v>
      </c>
      <c r="R3209" s="21" t="s">
        <v>40</v>
      </c>
      <c r="S3209" s="3">
        <v>4</v>
      </c>
      <c r="T3209" s="37"/>
      <c r="U3209" s="21" t="s">
        <v>18</v>
      </c>
      <c r="V3209" s="21" t="str">
        <f>VLOOKUP(P3209,'Customer List'!B:C,2,)</f>
        <v>Gujrat</v>
      </c>
      <c r="W3209" s="38"/>
      <c r="X3209" s="30">
        <v>45939</v>
      </c>
      <c r="Y3209" s="21">
        <f t="shared" si="340"/>
        <v>2</v>
      </c>
      <c r="Z3209" s="21" t="str">
        <f t="shared" si="341"/>
        <v>Tuesday</v>
      </c>
      <c r="AA3209" s="21" t="str">
        <f t="shared" si="342"/>
        <v>Thursday</v>
      </c>
      <c r="AB3209" s="21" t="str">
        <f>VLOOKUP(U3209,'Currency Sheet'!A:C,3,)</f>
        <v>DOLLAR</v>
      </c>
      <c r="AC3209" s="42" t="str">
        <f>VLOOKUP(P3209,'Customer List'!B:D,3,)</f>
        <v>OutStation</v>
      </c>
    </row>
    <row r="3210" spans="1:29" x14ac:dyDescent="0.25">
      <c r="A3210" s="21">
        <v>3208</v>
      </c>
      <c r="B3210" s="21" t="s">
        <v>4720</v>
      </c>
      <c r="C3210" s="30">
        <v>45926</v>
      </c>
      <c r="D3210" s="30">
        <v>45936</v>
      </c>
      <c r="E3210" s="47">
        <v>41.3</v>
      </c>
      <c r="F3210" s="47">
        <f t="shared" si="337"/>
        <v>3634.3999999999996</v>
      </c>
      <c r="G3210" s="48">
        <f t="shared" si="338"/>
        <v>3634.3999999999996</v>
      </c>
      <c r="H3210" s="21">
        <v>740371</v>
      </c>
      <c r="I3210" s="21" t="s">
        <v>4638</v>
      </c>
      <c r="J3210" s="21">
        <v>1</v>
      </c>
      <c r="K3210" s="21">
        <v>1</v>
      </c>
      <c r="L3210" s="21">
        <f t="shared" si="339"/>
        <v>0</v>
      </c>
      <c r="M3210" s="21" t="s">
        <v>4941</v>
      </c>
      <c r="N3210" s="30">
        <v>45937</v>
      </c>
      <c r="O3210" s="48">
        <v>5900</v>
      </c>
      <c r="P3210" s="21" t="s">
        <v>629</v>
      </c>
      <c r="Q3210" s="21">
        <v>58156564491</v>
      </c>
      <c r="R3210" s="21" t="s">
        <v>40</v>
      </c>
      <c r="S3210" s="3">
        <v>4</v>
      </c>
      <c r="T3210" s="37"/>
      <c r="U3210" s="21" t="s">
        <v>18</v>
      </c>
      <c r="V3210" s="21" t="str">
        <f>VLOOKUP(P3210,'Customer List'!B:C,2,)</f>
        <v>Gujrat</v>
      </c>
      <c r="W3210" s="38"/>
      <c r="X3210" s="30">
        <v>45939</v>
      </c>
      <c r="Y3210" s="21">
        <f t="shared" si="340"/>
        <v>2</v>
      </c>
      <c r="Z3210" s="21" t="str">
        <f t="shared" si="341"/>
        <v>Tuesday</v>
      </c>
      <c r="AA3210" s="21" t="str">
        <f t="shared" si="342"/>
        <v>Thursday</v>
      </c>
      <c r="AB3210" s="21" t="str">
        <f>VLOOKUP(U3210,'Currency Sheet'!A:C,3,)</f>
        <v>DOLLAR</v>
      </c>
      <c r="AC3210" s="42" t="str">
        <f>VLOOKUP(P3210,'Customer List'!B:D,3,)</f>
        <v>OutStation</v>
      </c>
    </row>
    <row r="3211" spans="1:29" x14ac:dyDescent="0.25">
      <c r="A3211" s="21">
        <v>3209</v>
      </c>
      <c r="B3211" s="21" t="s">
        <v>4720</v>
      </c>
      <c r="C3211" s="30">
        <v>45926</v>
      </c>
      <c r="D3211" s="30">
        <v>45936</v>
      </c>
      <c r="E3211" s="47">
        <v>82.6</v>
      </c>
      <c r="F3211" s="47">
        <f t="shared" si="337"/>
        <v>7268.7999999999993</v>
      </c>
      <c r="G3211" s="48">
        <f t="shared" si="338"/>
        <v>7268.7999999999993</v>
      </c>
      <c r="H3211" s="21">
        <v>740373</v>
      </c>
      <c r="I3211" s="21" t="s">
        <v>4639</v>
      </c>
      <c r="J3211" s="21">
        <v>1</v>
      </c>
      <c r="K3211" s="21">
        <v>1</v>
      </c>
      <c r="L3211" s="21">
        <f t="shared" si="339"/>
        <v>0</v>
      </c>
      <c r="M3211" s="21" t="s">
        <v>4941</v>
      </c>
      <c r="N3211" s="30">
        <v>45937</v>
      </c>
      <c r="O3211" s="48">
        <v>11800</v>
      </c>
      <c r="P3211" s="21" t="s">
        <v>629</v>
      </c>
      <c r="Q3211" s="21">
        <v>58156564491</v>
      </c>
      <c r="R3211" s="21" t="s">
        <v>40</v>
      </c>
      <c r="S3211" s="3">
        <v>4</v>
      </c>
      <c r="T3211" s="37"/>
      <c r="U3211" s="21" t="s">
        <v>18</v>
      </c>
      <c r="V3211" s="21" t="str">
        <f>VLOOKUP(P3211,'Customer List'!B:C,2,)</f>
        <v>Gujrat</v>
      </c>
      <c r="W3211" s="38"/>
      <c r="X3211" s="30">
        <v>45939</v>
      </c>
      <c r="Y3211" s="21">
        <f t="shared" si="340"/>
        <v>2</v>
      </c>
      <c r="Z3211" s="21" t="str">
        <f t="shared" si="341"/>
        <v>Tuesday</v>
      </c>
      <c r="AA3211" s="21" t="str">
        <f t="shared" si="342"/>
        <v>Thursday</v>
      </c>
      <c r="AB3211" s="21" t="str">
        <f>VLOOKUP(U3211,'Currency Sheet'!A:C,3,)</f>
        <v>DOLLAR</v>
      </c>
      <c r="AC3211" s="42" t="str">
        <f>VLOOKUP(P3211,'Customer List'!B:D,3,)</f>
        <v>OutStation</v>
      </c>
    </row>
    <row r="3212" spans="1:29" x14ac:dyDescent="0.25">
      <c r="A3212" s="21">
        <v>3210</v>
      </c>
      <c r="B3212" s="21" t="s">
        <v>4720</v>
      </c>
      <c r="C3212" s="30">
        <v>45926</v>
      </c>
      <c r="D3212" s="30">
        <v>45936</v>
      </c>
      <c r="E3212" s="47">
        <v>4.8999999999999995</v>
      </c>
      <c r="F3212" s="47">
        <f t="shared" si="337"/>
        <v>431.19999999999993</v>
      </c>
      <c r="G3212" s="48">
        <f t="shared" si="338"/>
        <v>431.19999999999993</v>
      </c>
      <c r="H3212" s="21">
        <v>740379</v>
      </c>
      <c r="I3212" s="21" t="s">
        <v>3751</v>
      </c>
      <c r="J3212" s="21">
        <v>1</v>
      </c>
      <c r="K3212" s="21"/>
      <c r="L3212" s="21">
        <f t="shared" si="339"/>
        <v>1</v>
      </c>
      <c r="M3212" s="21"/>
      <c r="N3212" s="30"/>
      <c r="O3212" s="48"/>
      <c r="P3212" s="21" t="s">
        <v>3686</v>
      </c>
      <c r="Q3212" s="21"/>
      <c r="R3212" s="21"/>
      <c r="S3212" s="3" t="s">
        <v>299</v>
      </c>
      <c r="T3212" s="37" t="s">
        <v>4841</v>
      </c>
      <c r="U3212" s="21" t="s">
        <v>18</v>
      </c>
      <c r="V3212" s="21" t="str">
        <f>VLOOKUP(P3212,'Customer List'!B:C,2,)</f>
        <v>Unknown</v>
      </c>
      <c r="W3212" s="37" t="s">
        <v>4842</v>
      </c>
      <c r="X3212" s="30" t="str">
        <f>IF(OR(R3212 = "PRIYANKA MADAM", R3212 = "DEEPAK", R3212 = "PORTER"),N3212,"")</f>
        <v/>
      </c>
      <c r="Y3212" s="21" t="str">
        <f t="shared" si="340"/>
        <v/>
      </c>
      <c r="Z3212" s="21" t="str">
        <f t="shared" si="341"/>
        <v/>
      </c>
      <c r="AA3212" s="21" t="str">
        <f t="shared" si="342"/>
        <v/>
      </c>
      <c r="AB3212" s="21" t="str">
        <f>VLOOKUP(U3212,'Currency Sheet'!A:C,3,)</f>
        <v>DOLLAR</v>
      </c>
      <c r="AC3212" s="42" t="str">
        <f>VLOOKUP(P3212,'Customer List'!B:D,3,)</f>
        <v>Unknown</v>
      </c>
    </row>
    <row r="3213" spans="1:29" x14ac:dyDescent="0.25">
      <c r="A3213" s="21">
        <v>3211</v>
      </c>
      <c r="B3213" s="21" t="s">
        <v>4720</v>
      </c>
      <c r="C3213" s="30">
        <v>45926</v>
      </c>
      <c r="D3213" s="30">
        <v>45936</v>
      </c>
      <c r="E3213" s="47">
        <v>205.8</v>
      </c>
      <c r="F3213" s="47">
        <f t="shared" si="337"/>
        <v>18110.400000000001</v>
      </c>
      <c r="G3213" s="48">
        <f t="shared" si="338"/>
        <v>18110.400000000001</v>
      </c>
      <c r="H3213" s="21">
        <v>740931</v>
      </c>
      <c r="I3213" s="21" t="s">
        <v>4640</v>
      </c>
      <c r="J3213" s="21">
        <v>1</v>
      </c>
      <c r="K3213" s="21">
        <v>1</v>
      </c>
      <c r="L3213" s="21">
        <f t="shared" si="339"/>
        <v>0</v>
      </c>
      <c r="M3213" s="21" t="s">
        <v>4941</v>
      </c>
      <c r="N3213" s="30">
        <v>45937</v>
      </c>
      <c r="O3213" s="48">
        <v>29400</v>
      </c>
      <c r="P3213" s="21" t="s">
        <v>629</v>
      </c>
      <c r="Q3213" s="21">
        <v>58156564491</v>
      </c>
      <c r="R3213" s="21" t="s">
        <v>40</v>
      </c>
      <c r="S3213" s="3">
        <v>4</v>
      </c>
      <c r="T3213" s="37"/>
      <c r="U3213" s="21" t="s">
        <v>18</v>
      </c>
      <c r="V3213" s="21" t="str">
        <f>VLOOKUP(P3213,'Customer List'!B:C,2,)</f>
        <v>Gujrat</v>
      </c>
      <c r="W3213" s="38"/>
      <c r="X3213" s="30">
        <v>45939</v>
      </c>
      <c r="Y3213" s="21">
        <f t="shared" si="340"/>
        <v>2</v>
      </c>
      <c r="Z3213" s="21" t="str">
        <f t="shared" si="341"/>
        <v>Tuesday</v>
      </c>
      <c r="AA3213" s="21" t="str">
        <f t="shared" si="342"/>
        <v>Thursday</v>
      </c>
      <c r="AB3213" s="21" t="str">
        <f>VLOOKUP(U3213,'Currency Sheet'!A:C,3,)</f>
        <v>DOLLAR</v>
      </c>
      <c r="AC3213" s="42" t="str">
        <f>VLOOKUP(P3213,'Customer List'!B:D,3,)</f>
        <v>OutStation</v>
      </c>
    </row>
    <row r="3214" spans="1:29" x14ac:dyDescent="0.25">
      <c r="A3214" s="21">
        <v>3212</v>
      </c>
      <c r="B3214" s="21" t="s">
        <v>4720</v>
      </c>
      <c r="C3214" s="30">
        <v>45926</v>
      </c>
      <c r="D3214" s="30">
        <v>45936</v>
      </c>
      <c r="E3214" s="47">
        <v>41.3</v>
      </c>
      <c r="F3214" s="47">
        <f t="shared" si="337"/>
        <v>3634.3999999999996</v>
      </c>
      <c r="G3214" s="48">
        <f t="shared" si="338"/>
        <v>3634.3999999999996</v>
      </c>
      <c r="H3214" s="21">
        <v>740932</v>
      </c>
      <c r="I3214" s="21" t="s">
        <v>4641</v>
      </c>
      <c r="J3214" s="21">
        <v>1</v>
      </c>
      <c r="K3214" s="21">
        <v>1</v>
      </c>
      <c r="L3214" s="21">
        <f t="shared" si="339"/>
        <v>0</v>
      </c>
      <c r="M3214" s="21" t="s">
        <v>4941</v>
      </c>
      <c r="N3214" s="30">
        <v>45937</v>
      </c>
      <c r="O3214" s="48">
        <v>5900</v>
      </c>
      <c r="P3214" s="21" t="s">
        <v>629</v>
      </c>
      <c r="Q3214" s="21">
        <v>58156564491</v>
      </c>
      <c r="R3214" s="21" t="s">
        <v>40</v>
      </c>
      <c r="S3214" s="3">
        <v>4</v>
      </c>
      <c r="T3214" s="37"/>
      <c r="U3214" s="21" t="s">
        <v>18</v>
      </c>
      <c r="V3214" s="21" t="str">
        <f>VLOOKUP(P3214,'Customer List'!B:C,2,)</f>
        <v>Gujrat</v>
      </c>
      <c r="W3214" s="38"/>
      <c r="X3214" s="30">
        <v>45939</v>
      </c>
      <c r="Y3214" s="21">
        <f t="shared" si="340"/>
        <v>2</v>
      </c>
      <c r="Z3214" s="21" t="str">
        <f t="shared" si="341"/>
        <v>Tuesday</v>
      </c>
      <c r="AA3214" s="21" t="str">
        <f t="shared" si="342"/>
        <v>Thursday</v>
      </c>
      <c r="AB3214" s="21" t="str">
        <f>VLOOKUP(U3214,'Currency Sheet'!A:C,3,)</f>
        <v>DOLLAR</v>
      </c>
      <c r="AC3214" s="42" t="str">
        <f>VLOOKUP(P3214,'Customer List'!B:D,3,)</f>
        <v>OutStation</v>
      </c>
    </row>
    <row r="3215" spans="1:29" x14ac:dyDescent="0.25">
      <c r="A3215" s="21">
        <v>3213</v>
      </c>
      <c r="B3215" s="21" t="s">
        <v>4720</v>
      </c>
      <c r="C3215" s="30">
        <v>45926</v>
      </c>
      <c r="D3215" s="30">
        <v>45936</v>
      </c>
      <c r="E3215" s="47">
        <v>82.6</v>
      </c>
      <c r="F3215" s="47">
        <f t="shared" si="337"/>
        <v>7268.7999999999993</v>
      </c>
      <c r="G3215" s="48">
        <f t="shared" si="338"/>
        <v>7268.7999999999993</v>
      </c>
      <c r="H3215" s="21">
        <v>740936</v>
      </c>
      <c r="I3215" s="21" t="s">
        <v>4642</v>
      </c>
      <c r="J3215" s="21">
        <v>1</v>
      </c>
      <c r="K3215" s="21">
        <v>1</v>
      </c>
      <c r="L3215" s="21">
        <f t="shared" si="339"/>
        <v>0</v>
      </c>
      <c r="M3215" s="21" t="s">
        <v>4941</v>
      </c>
      <c r="N3215" s="30">
        <v>45937</v>
      </c>
      <c r="O3215" s="48">
        <v>11800</v>
      </c>
      <c r="P3215" s="21" t="s">
        <v>629</v>
      </c>
      <c r="Q3215" s="21">
        <v>58156564491</v>
      </c>
      <c r="R3215" s="21" t="s">
        <v>40</v>
      </c>
      <c r="S3215" s="3">
        <v>4</v>
      </c>
      <c r="T3215" s="37"/>
      <c r="U3215" s="21" t="s">
        <v>18</v>
      </c>
      <c r="V3215" s="21" t="str">
        <f>VLOOKUP(P3215,'Customer List'!B:C,2,)</f>
        <v>Gujrat</v>
      </c>
      <c r="W3215" s="38"/>
      <c r="X3215" s="30">
        <v>45939</v>
      </c>
      <c r="Y3215" s="21">
        <f t="shared" si="340"/>
        <v>2</v>
      </c>
      <c r="Z3215" s="21" t="str">
        <f t="shared" si="341"/>
        <v>Tuesday</v>
      </c>
      <c r="AA3215" s="21" t="str">
        <f t="shared" si="342"/>
        <v>Thursday</v>
      </c>
      <c r="AB3215" s="21" t="str">
        <f>VLOOKUP(U3215,'Currency Sheet'!A:C,3,)</f>
        <v>DOLLAR</v>
      </c>
      <c r="AC3215" s="42" t="str">
        <f>VLOOKUP(P3215,'Customer List'!B:D,3,)</f>
        <v>OutStation</v>
      </c>
    </row>
    <row r="3216" spans="1:29" x14ac:dyDescent="0.25">
      <c r="A3216" s="21">
        <v>3214</v>
      </c>
      <c r="B3216" s="21" t="s">
        <v>4720</v>
      </c>
      <c r="C3216" s="30">
        <v>45926</v>
      </c>
      <c r="D3216" s="30">
        <v>45936</v>
      </c>
      <c r="E3216" s="47">
        <v>82.6</v>
      </c>
      <c r="F3216" s="47">
        <f t="shared" si="337"/>
        <v>7268.7999999999993</v>
      </c>
      <c r="G3216" s="48">
        <f t="shared" si="338"/>
        <v>7268.7999999999993</v>
      </c>
      <c r="H3216" s="21">
        <v>740937</v>
      </c>
      <c r="I3216" s="21" t="s">
        <v>4643</v>
      </c>
      <c r="J3216" s="21">
        <v>1</v>
      </c>
      <c r="K3216" s="21">
        <v>1</v>
      </c>
      <c r="L3216" s="21">
        <f t="shared" si="339"/>
        <v>0</v>
      </c>
      <c r="M3216" s="21" t="s">
        <v>4941</v>
      </c>
      <c r="N3216" s="30">
        <v>45937</v>
      </c>
      <c r="O3216" s="48">
        <v>11800</v>
      </c>
      <c r="P3216" s="21" t="s">
        <v>629</v>
      </c>
      <c r="Q3216" s="21">
        <v>58156564491</v>
      </c>
      <c r="R3216" s="21" t="s">
        <v>40</v>
      </c>
      <c r="S3216" s="3">
        <v>4</v>
      </c>
      <c r="T3216" s="37"/>
      <c r="U3216" s="21" t="s">
        <v>18</v>
      </c>
      <c r="V3216" s="21" t="str">
        <f>VLOOKUP(P3216,'Customer List'!B:C,2,)</f>
        <v>Gujrat</v>
      </c>
      <c r="W3216" s="38"/>
      <c r="X3216" s="30">
        <v>45939</v>
      </c>
      <c r="Y3216" s="21">
        <f t="shared" si="340"/>
        <v>2</v>
      </c>
      <c r="Z3216" s="21" t="str">
        <f t="shared" si="341"/>
        <v>Tuesday</v>
      </c>
      <c r="AA3216" s="21" t="str">
        <f t="shared" si="342"/>
        <v>Thursday</v>
      </c>
      <c r="AB3216" s="21" t="str">
        <f>VLOOKUP(U3216,'Currency Sheet'!A:C,3,)</f>
        <v>DOLLAR</v>
      </c>
      <c r="AC3216" s="42" t="str">
        <f>VLOOKUP(P3216,'Customer List'!B:D,3,)</f>
        <v>OutStation</v>
      </c>
    </row>
    <row r="3217" spans="1:29" x14ac:dyDescent="0.25">
      <c r="A3217" s="21">
        <v>3215</v>
      </c>
      <c r="B3217" s="21" t="s">
        <v>4720</v>
      </c>
      <c r="C3217" s="30">
        <v>45926</v>
      </c>
      <c r="D3217" s="30">
        <v>45936</v>
      </c>
      <c r="E3217" s="47">
        <v>82.6</v>
      </c>
      <c r="F3217" s="47">
        <f t="shared" si="337"/>
        <v>7268.7999999999993</v>
      </c>
      <c r="G3217" s="48">
        <f t="shared" si="338"/>
        <v>7268.7999999999993</v>
      </c>
      <c r="H3217" s="21">
        <v>740939</v>
      </c>
      <c r="I3217" s="21" t="s">
        <v>4644</v>
      </c>
      <c r="J3217" s="21">
        <v>1</v>
      </c>
      <c r="K3217" s="21">
        <v>1</v>
      </c>
      <c r="L3217" s="21">
        <f t="shared" si="339"/>
        <v>0</v>
      </c>
      <c r="M3217" s="21" t="s">
        <v>4941</v>
      </c>
      <c r="N3217" s="30">
        <v>45937</v>
      </c>
      <c r="O3217" s="48">
        <v>11800</v>
      </c>
      <c r="P3217" s="21" t="s">
        <v>629</v>
      </c>
      <c r="Q3217" s="21">
        <v>58156564491</v>
      </c>
      <c r="R3217" s="21" t="s">
        <v>40</v>
      </c>
      <c r="S3217" s="3">
        <v>4</v>
      </c>
      <c r="T3217" s="37"/>
      <c r="U3217" s="21" t="s">
        <v>18</v>
      </c>
      <c r="V3217" s="21" t="str">
        <f>VLOOKUP(P3217,'Customer List'!B:C,2,)</f>
        <v>Gujrat</v>
      </c>
      <c r="W3217" s="38"/>
      <c r="X3217" s="30">
        <v>45939</v>
      </c>
      <c r="Y3217" s="21">
        <f t="shared" si="340"/>
        <v>2</v>
      </c>
      <c r="Z3217" s="21" t="str">
        <f t="shared" si="341"/>
        <v>Tuesday</v>
      </c>
      <c r="AA3217" s="21" t="str">
        <f t="shared" si="342"/>
        <v>Thursday</v>
      </c>
      <c r="AB3217" s="21" t="str">
        <f>VLOOKUP(U3217,'Currency Sheet'!A:C,3,)</f>
        <v>DOLLAR</v>
      </c>
      <c r="AC3217" s="42" t="str">
        <f>VLOOKUP(P3217,'Customer List'!B:D,3,)</f>
        <v>OutStation</v>
      </c>
    </row>
    <row r="3218" spans="1:29" x14ac:dyDescent="0.25">
      <c r="A3218" s="21">
        <v>3216</v>
      </c>
      <c r="B3218" s="21" t="s">
        <v>4720</v>
      </c>
      <c r="C3218" s="30">
        <v>45926</v>
      </c>
      <c r="D3218" s="30">
        <v>45936</v>
      </c>
      <c r="E3218" s="47">
        <v>82.6</v>
      </c>
      <c r="F3218" s="47">
        <f t="shared" si="337"/>
        <v>7268.7999999999993</v>
      </c>
      <c r="G3218" s="48">
        <f t="shared" si="338"/>
        <v>7268.7999999999993</v>
      </c>
      <c r="H3218" s="21">
        <v>740940</v>
      </c>
      <c r="I3218" s="21" t="s">
        <v>4645</v>
      </c>
      <c r="J3218" s="21">
        <v>1</v>
      </c>
      <c r="K3218" s="21">
        <v>1</v>
      </c>
      <c r="L3218" s="21">
        <f t="shared" si="339"/>
        <v>0</v>
      </c>
      <c r="M3218" s="21" t="s">
        <v>4941</v>
      </c>
      <c r="N3218" s="30">
        <v>45937</v>
      </c>
      <c r="O3218" s="48">
        <v>11800</v>
      </c>
      <c r="P3218" s="21" t="s">
        <v>629</v>
      </c>
      <c r="Q3218" s="21">
        <v>58156564491</v>
      </c>
      <c r="R3218" s="21" t="s">
        <v>40</v>
      </c>
      <c r="S3218" s="3">
        <v>4</v>
      </c>
      <c r="T3218" s="37"/>
      <c r="U3218" s="21" t="s">
        <v>18</v>
      </c>
      <c r="V3218" s="21" t="str">
        <f>VLOOKUP(P3218,'Customer List'!B:C,2,)</f>
        <v>Gujrat</v>
      </c>
      <c r="W3218" s="38"/>
      <c r="X3218" s="30">
        <v>45939</v>
      </c>
      <c r="Y3218" s="21">
        <f t="shared" si="340"/>
        <v>2</v>
      </c>
      <c r="Z3218" s="21" t="str">
        <f t="shared" si="341"/>
        <v>Tuesday</v>
      </c>
      <c r="AA3218" s="21" t="str">
        <f t="shared" si="342"/>
        <v>Thursday</v>
      </c>
      <c r="AB3218" s="21" t="str">
        <f>VLOOKUP(U3218,'Currency Sheet'!A:C,3,)</f>
        <v>DOLLAR</v>
      </c>
      <c r="AC3218" s="42" t="str">
        <f>VLOOKUP(P3218,'Customer List'!B:D,3,)</f>
        <v>OutStation</v>
      </c>
    </row>
    <row r="3219" spans="1:29" x14ac:dyDescent="0.25">
      <c r="A3219" s="21">
        <v>3217</v>
      </c>
      <c r="B3219" s="21" t="s">
        <v>4720</v>
      </c>
      <c r="C3219" s="30">
        <v>45926</v>
      </c>
      <c r="D3219" s="30">
        <v>45936</v>
      </c>
      <c r="E3219" s="47">
        <v>82.6</v>
      </c>
      <c r="F3219" s="47">
        <f t="shared" si="337"/>
        <v>7268.7999999999993</v>
      </c>
      <c r="G3219" s="48">
        <f t="shared" si="338"/>
        <v>7268.7999999999993</v>
      </c>
      <c r="H3219" s="21">
        <v>740941</v>
      </c>
      <c r="I3219" s="21" t="s">
        <v>4646</v>
      </c>
      <c r="J3219" s="21">
        <v>1</v>
      </c>
      <c r="K3219" s="21">
        <v>1</v>
      </c>
      <c r="L3219" s="21">
        <f t="shared" si="339"/>
        <v>0</v>
      </c>
      <c r="M3219" s="21" t="s">
        <v>4941</v>
      </c>
      <c r="N3219" s="30">
        <v>45937</v>
      </c>
      <c r="O3219" s="48">
        <v>11800</v>
      </c>
      <c r="P3219" s="21" t="s">
        <v>629</v>
      </c>
      <c r="Q3219" s="21">
        <v>58156564491</v>
      </c>
      <c r="R3219" s="21" t="s">
        <v>40</v>
      </c>
      <c r="S3219" s="3">
        <v>4</v>
      </c>
      <c r="T3219" s="37"/>
      <c r="U3219" s="21" t="s">
        <v>18</v>
      </c>
      <c r="V3219" s="21" t="str">
        <f>VLOOKUP(P3219,'Customer List'!B:C,2,)</f>
        <v>Gujrat</v>
      </c>
      <c r="W3219" s="38"/>
      <c r="X3219" s="30">
        <v>45939</v>
      </c>
      <c r="Y3219" s="21">
        <f t="shared" si="340"/>
        <v>2</v>
      </c>
      <c r="Z3219" s="21" t="str">
        <f t="shared" si="341"/>
        <v>Tuesday</v>
      </c>
      <c r="AA3219" s="21" t="str">
        <f t="shared" si="342"/>
        <v>Thursday</v>
      </c>
      <c r="AB3219" s="21" t="str">
        <f>VLOOKUP(U3219,'Currency Sheet'!A:C,3,)</f>
        <v>DOLLAR</v>
      </c>
      <c r="AC3219" s="42" t="str">
        <f>VLOOKUP(P3219,'Customer List'!B:D,3,)</f>
        <v>OutStation</v>
      </c>
    </row>
    <row r="3220" spans="1:29" x14ac:dyDescent="0.25">
      <c r="A3220" s="21">
        <v>3218</v>
      </c>
      <c r="B3220" s="21" t="s">
        <v>4720</v>
      </c>
      <c r="C3220" s="30">
        <v>45926</v>
      </c>
      <c r="D3220" s="30">
        <v>45936</v>
      </c>
      <c r="E3220" s="47">
        <v>82.6</v>
      </c>
      <c r="F3220" s="47">
        <f t="shared" si="337"/>
        <v>7268.7999999999993</v>
      </c>
      <c r="G3220" s="48">
        <f t="shared" si="338"/>
        <v>7268.7999999999993</v>
      </c>
      <c r="H3220" s="21">
        <v>740942</v>
      </c>
      <c r="I3220" s="21" t="s">
        <v>4647</v>
      </c>
      <c r="J3220" s="21">
        <v>1</v>
      </c>
      <c r="K3220" s="21">
        <v>1</v>
      </c>
      <c r="L3220" s="21">
        <f t="shared" si="339"/>
        <v>0</v>
      </c>
      <c r="M3220" s="21" t="s">
        <v>4941</v>
      </c>
      <c r="N3220" s="30">
        <v>45937</v>
      </c>
      <c r="O3220" s="48">
        <v>11800</v>
      </c>
      <c r="P3220" s="21" t="s">
        <v>629</v>
      </c>
      <c r="Q3220" s="21">
        <v>58156564491</v>
      </c>
      <c r="R3220" s="21" t="s">
        <v>40</v>
      </c>
      <c r="S3220" s="3">
        <v>4</v>
      </c>
      <c r="T3220" s="37"/>
      <c r="U3220" s="21" t="s">
        <v>18</v>
      </c>
      <c r="V3220" s="21" t="str">
        <f>VLOOKUP(P3220,'Customer List'!B:C,2,)</f>
        <v>Gujrat</v>
      </c>
      <c r="W3220" s="38"/>
      <c r="X3220" s="30">
        <v>45939</v>
      </c>
      <c r="Y3220" s="21">
        <f t="shared" si="340"/>
        <v>2</v>
      </c>
      <c r="Z3220" s="21" t="str">
        <f t="shared" si="341"/>
        <v>Tuesday</v>
      </c>
      <c r="AA3220" s="21" t="str">
        <f t="shared" si="342"/>
        <v>Thursday</v>
      </c>
      <c r="AB3220" s="21" t="str">
        <f>VLOOKUP(U3220,'Currency Sheet'!A:C,3,)</f>
        <v>DOLLAR</v>
      </c>
      <c r="AC3220" s="42" t="str">
        <f>VLOOKUP(P3220,'Customer List'!B:D,3,)</f>
        <v>OutStation</v>
      </c>
    </row>
    <row r="3221" spans="1:29" x14ac:dyDescent="0.25">
      <c r="A3221" s="21">
        <v>3219</v>
      </c>
      <c r="B3221" s="21" t="s">
        <v>4720</v>
      </c>
      <c r="C3221" s="30">
        <v>45926</v>
      </c>
      <c r="D3221" s="30">
        <v>45936</v>
      </c>
      <c r="E3221" s="47">
        <v>82.6</v>
      </c>
      <c r="F3221" s="47">
        <f t="shared" si="337"/>
        <v>7268.7999999999993</v>
      </c>
      <c r="G3221" s="48">
        <f t="shared" si="338"/>
        <v>7268.7999999999993</v>
      </c>
      <c r="H3221" s="21">
        <v>740943</v>
      </c>
      <c r="I3221" s="21" t="s">
        <v>4648</v>
      </c>
      <c r="J3221" s="21">
        <v>1</v>
      </c>
      <c r="K3221" s="21">
        <v>1</v>
      </c>
      <c r="L3221" s="21">
        <f t="shared" si="339"/>
        <v>0</v>
      </c>
      <c r="M3221" s="21" t="s">
        <v>4941</v>
      </c>
      <c r="N3221" s="30">
        <v>45937</v>
      </c>
      <c r="O3221" s="48">
        <v>11800</v>
      </c>
      <c r="P3221" s="21" t="s">
        <v>629</v>
      </c>
      <c r="Q3221" s="21">
        <v>58156564491</v>
      </c>
      <c r="R3221" s="21" t="s">
        <v>40</v>
      </c>
      <c r="S3221" s="3">
        <v>4</v>
      </c>
      <c r="T3221" s="37"/>
      <c r="U3221" s="21" t="s">
        <v>18</v>
      </c>
      <c r="V3221" s="21" t="str">
        <f>VLOOKUP(P3221,'Customer List'!B:C,2,)</f>
        <v>Gujrat</v>
      </c>
      <c r="W3221" s="38"/>
      <c r="X3221" s="30">
        <v>45939</v>
      </c>
      <c r="Y3221" s="21">
        <f t="shared" si="340"/>
        <v>2</v>
      </c>
      <c r="Z3221" s="21" t="str">
        <f t="shared" si="341"/>
        <v>Tuesday</v>
      </c>
      <c r="AA3221" s="21" t="str">
        <f t="shared" si="342"/>
        <v>Thursday</v>
      </c>
      <c r="AB3221" s="21" t="str">
        <f>VLOOKUP(U3221,'Currency Sheet'!A:C,3,)</f>
        <v>DOLLAR</v>
      </c>
      <c r="AC3221" s="42" t="str">
        <f>VLOOKUP(P3221,'Customer List'!B:D,3,)</f>
        <v>OutStation</v>
      </c>
    </row>
    <row r="3222" spans="1:29" x14ac:dyDescent="0.25">
      <c r="A3222" s="21">
        <v>3220</v>
      </c>
      <c r="B3222" s="21" t="s">
        <v>4720</v>
      </c>
      <c r="C3222" s="30">
        <v>45926</v>
      </c>
      <c r="D3222" s="30">
        <v>45936</v>
      </c>
      <c r="E3222" s="47">
        <v>82.6</v>
      </c>
      <c r="F3222" s="47">
        <f t="shared" si="337"/>
        <v>7268.7999999999993</v>
      </c>
      <c r="G3222" s="48">
        <f t="shared" si="338"/>
        <v>7268.7999999999993</v>
      </c>
      <c r="H3222" s="21">
        <v>740944</v>
      </c>
      <c r="I3222" s="21" t="s">
        <v>4649</v>
      </c>
      <c r="J3222" s="21">
        <v>1</v>
      </c>
      <c r="K3222" s="21">
        <v>1</v>
      </c>
      <c r="L3222" s="21">
        <f t="shared" si="339"/>
        <v>0</v>
      </c>
      <c r="M3222" s="21" t="s">
        <v>4941</v>
      </c>
      <c r="N3222" s="30">
        <v>45937</v>
      </c>
      <c r="O3222" s="48">
        <v>11800</v>
      </c>
      <c r="P3222" s="21" t="s">
        <v>629</v>
      </c>
      <c r="Q3222" s="21">
        <v>58156564491</v>
      </c>
      <c r="R3222" s="21" t="s">
        <v>40</v>
      </c>
      <c r="S3222" s="3">
        <v>4</v>
      </c>
      <c r="T3222" s="37"/>
      <c r="U3222" s="21" t="s">
        <v>18</v>
      </c>
      <c r="V3222" s="21" t="str">
        <f>VLOOKUP(P3222,'Customer List'!B:C,2,)</f>
        <v>Gujrat</v>
      </c>
      <c r="W3222" s="38"/>
      <c r="X3222" s="30">
        <v>45939</v>
      </c>
      <c r="Y3222" s="21">
        <f t="shared" si="340"/>
        <v>2</v>
      </c>
      <c r="Z3222" s="21" t="str">
        <f t="shared" si="341"/>
        <v>Tuesday</v>
      </c>
      <c r="AA3222" s="21" t="str">
        <f t="shared" si="342"/>
        <v>Thursday</v>
      </c>
      <c r="AB3222" s="21" t="str">
        <f>VLOOKUP(U3222,'Currency Sheet'!A:C,3,)</f>
        <v>DOLLAR</v>
      </c>
      <c r="AC3222" s="42" t="str">
        <f>VLOOKUP(P3222,'Customer List'!B:D,3,)</f>
        <v>OutStation</v>
      </c>
    </row>
    <row r="3223" spans="1:29" x14ac:dyDescent="0.25">
      <c r="A3223" s="21">
        <v>3221</v>
      </c>
      <c r="B3223" s="21" t="s">
        <v>4720</v>
      </c>
      <c r="C3223" s="30">
        <v>45926</v>
      </c>
      <c r="D3223" s="30">
        <v>45936</v>
      </c>
      <c r="E3223" s="47">
        <v>1232.7</v>
      </c>
      <c r="F3223" s="47">
        <f t="shared" si="337"/>
        <v>108477.6</v>
      </c>
      <c r="G3223" s="48">
        <f t="shared" si="338"/>
        <v>108477.6</v>
      </c>
      <c r="H3223" s="21">
        <v>741024</v>
      </c>
      <c r="I3223" s="21" t="s">
        <v>4650</v>
      </c>
      <c r="J3223" s="21">
        <v>1</v>
      </c>
      <c r="K3223" s="21">
        <v>1</v>
      </c>
      <c r="L3223" s="21">
        <f t="shared" si="339"/>
        <v>0</v>
      </c>
      <c r="M3223" s="21" t="s">
        <v>4938</v>
      </c>
      <c r="N3223" s="30">
        <v>45937</v>
      </c>
      <c r="O3223" s="48">
        <v>204716.25</v>
      </c>
      <c r="P3223" s="21" t="s">
        <v>319</v>
      </c>
      <c r="Q3223" s="21">
        <v>58156571594</v>
      </c>
      <c r="R3223" s="21" t="s">
        <v>40</v>
      </c>
      <c r="S3223" s="3">
        <v>4</v>
      </c>
      <c r="T3223" s="37"/>
      <c r="U3223" s="21" t="s">
        <v>18</v>
      </c>
      <c r="V3223" s="21" t="str">
        <f>VLOOKUP(P3223,'Customer List'!B:C,2,)</f>
        <v>Gujrat</v>
      </c>
      <c r="W3223" s="38"/>
      <c r="X3223" s="30">
        <v>45938</v>
      </c>
      <c r="Y3223" s="21">
        <f t="shared" si="340"/>
        <v>1</v>
      </c>
      <c r="Z3223" s="21" t="str">
        <f t="shared" si="341"/>
        <v>Tuesday</v>
      </c>
      <c r="AA3223" s="21" t="str">
        <f t="shared" si="342"/>
        <v>Wednesday</v>
      </c>
      <c r="AB3223" s="21" t="str">
        <f>VLOOKUP(U3223,'Currency Sheet'!A:C,3,)</f>
        <v>DOLLAR</v>
      </c>
      <c r="AC3223" s="42" t="str">
        <f>VLOOKUP(P3223,'Customer List'!B:D,3,)</f>
        <v>OutStation</v>
      </c>
    </row>
    <row r="3224" spans="1:29" x14ac:dyDescent="0.25">
      <c r="A3224" s="21">
        <v>3222</v>
      </c>
      <c r="B3224" s="21" t="s">
        <v>4720</v>
      </c>
      <c r="C3224" s="30">
        <v>45926</v>
      </c>
      <c r="D3224" s="30">
        <v>45936</v>
      </c>
      <c r="E3224" s="47">
        <v>739.9</v>
      </c>
      <c r="F3224" s="47">
        <f t="shared" si="337"/>
        <v>65111.199999999997</v>
      </c>
      <c r="G3224" s="48">
        <f t="shared" si="338"/>
        <v>65111.199999999997</v>
      </c>
      <c r="H3224" s="21">
        <v>741032</v>
      </c>
      <c r="I3224" s="21" t="s">
        <v>3764</v>
      </c>
      <c r="J3224" s="21">
        <v>1</v>
      </c>
      <c r="K3224" s="21">
        <v>1</v>
      </c>
      <c r="L3224" s="21">
        <f t="shared" si="339"/>
        <v>0</v>
      </c>
      <c r="M3224" s="21" t="s">
        <v>4857</v>
      </c>
      <c r="N3224" s="30">
        <v>45937</v>
      </c>
      <c r="O3224" s="48">
        <v>114684.5</v>
      </c>
      <c r="P3224" s="21" t="s">
        <v>2046</v>
      </c>
      <c r="Q3224" s="21">
        <v>58156571955</v>
      </c>
      <c r="R3224" s="21" t="s">
        <v>40</v>
      </c>
      <c r="S3224" s="3">
        <v>4</v>
      </c>
      <c r="T3224" s="37"/>
      <c r="U3224" s="21" t="s">
        <v>18</v>
      </c>
      <c r="V3224" s="21" t="str">
        <f>VLOOKUP(P3224,'Customer List'!B:C,2,)</f>
        <v>Banglore</v>
      </c>
      <c r="W3224" s="38"/>
      <c r="X3224" s="30">
        <v>45938</v>
      </c>
      <c r="Y3224" s="21">
        <f t="shared" si="340"/>
        <v>1</v>
      </c>
      <c r="Z3224" s="21" t="str">
        <f t="shared" si="341"/>
        <v>Tuesday</v>
      </c>
      <c r="AA3224" s="21" t="str">
        <f t="shared" si="342"/>
        <v>Wednesday</v>
      </c>
      <c r="AB3224" s="21" t="str">
        <f>VLOOKUP(U3224,'Currency Sheet'!A:C,3,)</f>
        <v>DOLLAR</v>
      </c>
      <c r="AC3224" s="42" t="str">
        <f>VLOOKUP(P3224,'Customer List'!B:D,3,)</f>
        <v>OutStation</v>
      </c>
    </row>
    <row r="3225" spans="1:29" x14ac:dyDescent="0.25">
      <c r="A3225" s="21">
        <v>3223</v>
      </c>
      <c r="B3225" s="21" t="s">
        <v>4720</v>
      </c>
      <c r="C3225" s="30">
        <v>45926</v>
      </c>
      <c r="D3225" s="30">
        <v>45936</v>
      </c>
      <c r="E3225" s="47">
        <v>82.6</v>
      </c>
      <c r="F3225" s="47">
        <f t="shared" si="337"/>
        <v>7268.7999999999993</v>
      </c>
      <c r="G3225" s="48">
        <f t="shared" si="338"/>
        <v>7268.7999999999993</v>
      </c>
      <c r="H3225" s="21">
        <v>741110</v>
      </c>
      <c r="I3225" s="21" t="s">
        <v>4651</v>
      </c>
      <c r="J3225" s="21">
        <v>1</v>
      </c>
      <c r="K3225" s="21"/>
      <c r="L3225" s="21">
        <f t="shared" si="339"/>
        <v>1</v>
      </c>
      <c r="M3225" s="21"/>
      <c r="N3225" s="30"/>
      <c r="O3225" s="48"/>
      <c r="P3225" s="21" t="s">
        <v>3686</v>
      </c>
      <c r="Q3225" s="21"/>
      <c r="R3225" s="21"/>
      <c r="S3225" s="3">
        <v>4</v>
      </c>
      <c r="T3225" s="37" t="s">
        <v>4841</v>
      </c>
      <c r="U3225" s="21" t="s">
        <v>18</v>
      </c>
      <c r="V3225" s="21" t="str">
        <f>VLOOKUP(P3225,'Customer List'!B:C,2,)</f>
        <v>Unknown</v>
      </c>
      <c r="W3225" s="37" t="s">
        <v>4842</v>
      </c>
      <c r="X3225" s="30" t="str">
        <f>IF(OR(R3225 = "PRIYANKA MADAM", R3225 = "DEEPAK", R3225 = "PORTER"),N3225,"")</f>
        <v/>
      </c>
      <c r="Y3225" s="21" t="str">
        <f t="shared" si="340"/>
        <v/>
      </c>
      <c r="Z3225" s="21" t="str">
        <f t="shared" si="341"/>
        <v/>
      </c>
      <c r="AA3225" s="21" t="str">
        <f t="shared" si="342"/>
        <v/>
      </c>
      <c r="AB3225" s="21" t="str">
        <f>VLOOKUP(U3225,'Currency Sheet'!A:C,3,)</f>
        <v>DOLLAR</v>
      </c>
      <c r="AC3225" s="42" t="str">
        <f>VLOOKUP(P3225,'Customer List'!B:D,3,)</f>
        <v>Unknown</v>
      </c>
    </row>
    <row r="3226" spans="1:29" x14ac:dyDescent="0.25">
      <c r="A3226" s="21">
        <v>3224</v>
      </c>
      <c r="B3226" s="21" t="s">
        <v>4720</v>
      </c>
      <c r="C3226" s="30">
        <v>45926</v>
      </c>
      <c r="D3226" s="30">
        <v>45936</v>
      </c>
      <c r="E3226" s="47">
        <v>1232.7</v>
      </c>
      <c r="F3226" s="47">
        <f t="shared" si="337"/>
        <v>108477.6</v>
      </c>
      <c r="G3226" s="48">
        <f t="shared" si="338"/>
        <v>108477.6</v>
      </c>
      <c r="H3226" s="21">
        <v>741335</v>
      </c>
      <c r="I3226" s="21" t="s">
        <v>4652</v>
      </c>
      <c r="J3226" s="21">
        <v>1</v>
      </c>
      <c r="K3226" s="21">
        <v>1</v>
      </c>
      <c r="L3226" s="21">
        <f t="shared" si="339"/>
        <v>0</v>
      </c>
      <c r="M3226" s="21" t="s">
        <v>4919</v>
      </c>
      <c r="N3226" s="30">
        <v>45937</v>
      </c>
      <c r="O3226" s="48">
        <v>133765.56</v>
      </c>
      <c r="P3226" s="21" t="s">
        <v>276</v>
      </c>
      <c r="Q3226" s="21">
        <v>58156565795</v>
      </c>
      <c r="R3226" s="21" t="s">
        <v>40</v>
      </c>
      <c r="S3226" s="3">
        <v>4</v>
      </c>
      <c r="T3226" s="37"/>
      <c r="U3226" s="21" t="s">
        <v>18</v>
      </c>
      <c r="V3226" s="21" t="str">
        <f>VLOOKUP(P3226,'Customer List'!B:C,2,)</f>
        <v>Pune</v>
      </c>
      <c r="W3226" s="38"/>
      <c r="X3226" s="30">
        <v>45938</v>
      </c>
      <c r="Y3226" s="21">
        <f t="shared" si="340"/>
        <v>1</v>
      </c>
      <c r="Z3226" s="21" t="str">
        <f t="shared" si="341"/>
        <v>Tuesday</v>
      </c>
      <c r="AA3226" s="21" t="str">
        <f t="shared" si="342"/>
        <v>Wednesday</v>
      </c>
      <c r="AB3226" s="21" t="str">
        <f>VLOOKUP(U3226,'Currency Sheet'!A:C,3,)</f>
        <v>DOLLAR</v>
      </c>
      <c r="AC3226" s="42" t="str">
        <f>VLOOKUP(P3226,'Customer List'!B:D,3,)</f>
        <v>OutStation</v>
      </c>
    </row>
    <row r="3227" spans="1:29" x14ac:dyDescent="0.25">
      <c r="A3227" s="21">
        <v>3225</v>
      </c>
      <c r="B3227" s="21" t="s">
        <v>4720</v>
      </c>
      <c r="C3227" s="30">
        <v>45926</v>
      </c>
      <c r="D3227" s="30">
        <v>45936</v>
      </c>
      <c r="E3227" s="47">
        <v>102.9</v>
      </c>
      <c r="F3227" s="47">
        <f t="shared" si="337"/>
        <v>9055.2000000000007</v>
      </c>
      <c r="G3227" s="48">
        <f t="shared" si="338"/>
        <v>9055.2000000000007</v>
      </c>
      <c r="H3227" s="21">
        <v>824805</v>
      </c>
      <c r="I3227" s="21" t="s">
        <v>4653</v>
      </c>
      <c r="J3227" s="21">
        <v>1</v>
      </c>
      <c r="K3227" s="21">
        <v>1</v>
      </c>
      <c r="L3227" s="21">
        <f t="shared" si="339"/>
        <v>0</v>
      </c>
      <c r="M3227" s="21" t="s">
        <v>4919</v>
      </c>
      <c r="N3227" s="30">
        <v>45937</v>
      </c>
      <c r="O3227" s="48">
        <v>11166.12</v>
      </c>
      <c r="P3227" s="21" t="s">
        <v>276</v>
      </c>
      <c r="Q3227" s="21">
        <v>58156565795</v>
      </c>
      <c r="R3227" s="21" t="s">
        <v>40</v>
      </c>
      <c r="S3227" s="3">
        <v>4</v>
      </c>
      <c r="T3227" s="37"/>
      <c r="U3227" s="21" t="s">
        <v>18</v>
      </c>
      <c r="V3227" s="21" t="str">
        <f>VLOOKUP(P3227,'Customer List'!B:C,2,)</f>
        <v>Pune</v>
      </c>
      <c r="W3227" s="38"/>
      <c r="X3227" s="30">
        <v>45938</v>
      </c>
      <c r="Y3227" s="21">
        <f t="shared" si="340"/>
        <v>1</v>
      </c>
      <c r="Z3227" s="21" t="str">
        <f t="shared" si="341"/>
        <v>Tuesday</v>
      </c>
      <c r="AA3227" s="21" t="str">
        <f t="shared" si="342"/>
        <v>Wednesday</v>
      </c>
      <c r="AB3227" s="21" t="str">
        <f>VLOOKUP(U3227,'Currency Sheet'!A:C,3,)</f>
        <v>DOLLAR</v>
      </c>
      <c r="AC3227" s="42" t="str">
        <f>VLOOKUP(P3227,'Customer List'!B:D,3,)</f>
        <v>OutStation</v>
      </c>
    </row>
    <row r="3228" spans="1:29" x14ac:dyDescent="0.25">
      <c r="A3228" s="21">
        <v>3226</v>
      </c>
      <c r="B3228" s="21" t="s">
        <v>4720</v>
      </c>
      <c r="C3228" s="30">
        <v>45926</v>
      </c>
      <c r="D3228" s="30">
        <v>45936</v>
      </c>
      <c r="E3228" s="47">
        <v>70.7</v>
      </c>
      <c r="F3228" s="47">
        <f t="shared" si="337"/>
        <v>6221.6</v>
      </c>
      <c r="G3228" s="48">
        <f t="shared" si="338"/>
        <v>6221.6</v>
      </c>
      <c r="H3228" s="21">
        <v>935101</v>
      </c>
      <c r="I3228" s="21" t="s">
        <v>4654</v>
      </c>
      <c r="J3228" s="21">
        <v>1</v>
      </c>
      <c r="K3228" s="21">
        <v>1</v>
      </c>
      <c r="L3228" s="21">
        <f t="shared" si="339"/>
        <v>0</v>
      </c>
      <c r="M3228" s="21" t="s">
        <v>5712</v>
      </c>
      <c r="N3228" s="30">
        <v>45937</v>
      </c>
      <c r="O3228" s="48">
        <v>11741.25</v>
      </c>
      <c r="P3228" s="21" t="s">
        <v>194</v>
      </c>
      <c r="Q3228" s="21">
        <v>58156573160</v>
      </c>
      <c r="R3228" s="21" t="s">
        <v>40</v>
      </c>
      <c r="S3228" s="3">
        <v>4</v>
      </c>
      <c r="T3228" s="37"/>
      <c r="U3228" s="21" t="s">
        <v>18</v>
      </c>
      <c r="V3228" s="21" t="str">
        <f>VLOOKUP(P3228,'Customer List'!B:C,2,)</f>
        <v>Kanpur</v>
      </c>
      <c r="W3228" s="38"/>
      <c r="X3228" s="30">
        <v>45939</v>
      </c>
      <c r="Y3228" s="21">
        <f t="shared" si="340"/>
        <v>2</v>
      </c>
      <c r="Z3228" s="21" t="str">
        <f t="shared" si="341"/>
        <v>Tuesday</v>
      </c>
      <c r="AA3228" s="21" t="str">
        <f t="shared" si="342"/>
        <v>Thursday</v>
      </c>
      <c r="AB3228" s="21" t="str">
        <f>VLOOKUP(U3228,'Currency Sheet'!A:C,3,)</f>
        <v>DOLLAR</v>
      </c>
      <c r="AC3228" s="42" t="str">
        <f>VLOOKUP(P3228,'Customer List'!B:D,3,)</f>
        <v>OutStation</v>
      </c>
    </row>
    <row r="3229" spans="1:29" x14ac:dyDescent="0.25">
      <c r="A3229" s="21">
        <v>3227</v>
      </c>
      <c r="B3229" s="21" t="s">
        <v>4720</v>
      </c>
      <c r="C3229" s="30">
        <v>45926</v>
      </c>
      <c r="D3229" s="30">
        <v>45936</v>
      </c>
      <c r="E3229" s="47">
        <v>285</v>
      </c>
      <c r="F3229" s="47">
        <f t="shared" si="337"/>
        <v>25080</v>
      </c>
      <c r="G3229" s="48">
        <f t="shared" si="338"/>
        <v>75240</v>
      </c>
      <c r="H3229" s="21">
        <v>307646</v>
      </c>
      <c r="I3229" s="21" t="s">
        <v>4568</v>
      </c>
      <c r="J3229" s="21">
        <v>3</v>
      </c>
      <c r="K3229" s="21">
        <v>3</v>
      </c>
      <c r="L3229" s="21">
        <f t="shared" si="339"/>
        <v>0</v>
      </c>
      <c r="M3229" s="21" t="s">
        <v>4922</v>
      </c>
      <c r="N3229" s="30">
        <v>45937</v>
      </c>
      <c r="O3229" s="48">
        <v>114855</v>
      </c>
      <c r="P3229" s="21" t="s">
        <v>183</v>
      </c>
      <c r="Q3229" s="21">
        <v>58156566646</v>
      </c>
      <c r="R3229" s="21" t="s">
        <v>40</v>
      </c>
      <c r="S3229" s="3">
        <v>4</v>
      </c>
      <c r="T3229" s="37"/>
      <c r="U3229" s="21" t="s">
        <v>18</v>
      </c>
      <c r="V3229" s="21" t="str">
        <f>VLOOKUP(P3229,'Customer List'!B:C,2,)</f>
        <v>Mumbai</v>
      </c>
      <c r="W3229" s="38"/>
      <c r="X3229" s="30">
        <v>45938</v>
      </c>
      <c r="Y3229" s="21">
        <f t="shared" si="340"/>
        <v>1</v>
      </c>
      <c r="Z3229" s="21" t="str">
        <f t="shared" si="341"/>
        <v>Tuesday</v>
      </c>
      <c r="AA3229" s="21" t="str">
        <f t="shared" si="342"/>
        <v>Wednesday</v>
      </c>
      <c r="AB3229" s="21" t="str">
        <f>VLOOKUP(U3229,'Currency Sheet'!A:C,3,)</f>
        <v>DOLLAR</v>
      </c>
      <c r="AC3229" s="42" t="str">
        <f>VLOOKUP(P3229,'Customer List'!B:D,3,)</f>
        <v>OutStation</v>
      </c>
    </row>
    <row r="3230" spans="1:29" x14ac:dyDescent="0.25">
      <c r="A3230" s="21">
        <v>3228</v>
      </c>
      <c r="B3230" s="21" t="s">
        <v>4720</v>
      </c>
      <c r="C3230" s="30">
        <v>45926</v>
      </c>
      <c r="D3230" s="30">
        <v>45936</v>
      </c>
      <c r="E3230" s="47">
        <v>326.25</v>
      </c>
      <c r="F3230" s="47">
        <f t="shared" si="337"/>
        <v>28710</v>
      </c>
      <c r="G3230" s="48">
        <f t="shared" si="338"/>
        <v>86130</v>
      </c>
      <c r="H3230" s="21">
        <v>313238</v>
      </c>
      <c r="I3230" s="21" t="s">
        <v>3872</v>
      </c>
      <c r="J3230" s="21">
        <v>3</v>
      </c>
      <c r="K3230" s="21">
        <v>3</v>
      </c>
      <c r="L3230" s="21">
        <f t="shared" si="339"/>
        <v>0</v>
      </c>
      <c r="M3230" s="21" t="s">
        <v>4922</v>
      </c>
      <c r="N3230" s="30">
        <v>45937</v>
      </c>
      <c r="O3230" s="48">
        <v>131478</v>
      </c>
      <c r="P3230" s="21" t="s">
        <v>183</v>
      </c>
      <c r="Q3230" s="21">
        <v>58156566646</v>
      </c>
      <c r="R3230" s="21" t="s">
        <v>40</v>
      </c>
      <c r="S3230" s="3">
        <v>4</v>
      </c>
      <c r="T3230" s="37"/>
      <c r="U3230" s="21" t="s">
        <v>18</v>
      </c>
      <c r="V3230" s="21" t="str">
        <f>VLOOKUP(P3230,'Customer List'!B:C,2,)</f>
        <v>Mumbai</v>
      </c>
      <c r="W3230" s="38"/>
      <c r="X3230" s="30">
        <v>45938</v>
      </c>
      <c r="Y3230" s="21">
        <f t="shared" si="340"/>
        <v>1</v>
      </c>
      <c r="Z3230" s="21" t="str">
        <f t="shared" si="341"/>
        <v>Tuesday</v>
      </c>
      <c r="AA3230" s="21" t="str">
        <f t="shared" si="342"/>
        <v>Wednesday</v>
      </c>
      <c r="AB3230" s="21" t="str">
        <f>VLOOKUP(U3230,'Currency Sheet'!A:C,3,)</f>
        <v>DOLLAR</v>
      </c>
      <c r="AC3230" s="42" t="str">
        <f>VLOOKUP(P3230,'Customer List'!B:D,3,)</f>
        <v>OutStation</v>
      </c>
    </row>
    <row r="3231" spans="1:29" x14ac:dyDescent="0.25">
      <c r="A3231" s="21">
        <v>3229</v>
      </c>
      <c r="B3231" s="21" t="s">
        <v>4720</v>
      </c>
      <c r="C3231" s="30">
        <v>45926</v>
      </c>
      <c r="D3231" s="30">
        <v>45936</v>
      </c>
      <c r="E3231" s="47">
        <v>321.75</v>
      </c>
      <c r="F3231" s="47">
        <f t="shared" si="337"/>
        <v>28314</v>
      </c>
      <c r="G3231" s="48">
        <f t="shared" si="338"/>
        <v>84942</v>
      </c>
      <c r="H3231" s="21">
        <v>337238</v>
      </c>
      <c r="I3231" s="21" t="s">
        <v>3877</v>
      </c>
      <c r="J3231" s="21">
        <v>3</v>
      </c>
      <c r="K3231" s="21">
        <v>3</v>
      </c>
      <c r="L3231" s="21">
        <f t="shared" si="339"/>
        <v>0</v>
      </c>
      <c r="M3231" s="21" t="s">
        <v>4854</v>
      </c>
      <c r="N3231" s="30">
        <v>45937</v>
      </c>
      <c r="O3231" s="48">
        <v>110038.5</v>
      </c>
      <c r="P3231" s="21" t="s">
        <v>242</v>
      </c>
      <c r="Q3231" s="21">
        <v>58156569435</v>
      </c>
      <c r="R3231" s="21" t="s">
        <v>40</v>
      </c>
      <c r="S3231" s="3">
        <v>4</v>
      </c>
      <c r="T3231" s="37"/>
      <c r="U3231" s="21" t="s">
        <v>18</v>
      </c>
      <c r="V3231" s="21" t="str">
        <f>VLOOKUP(P3231,'Customer List'!B:C,2,)</f>
        <v>Mumbai</v>
      </c>
      <c r="W3231" s="38"/>
      <c r="X3231" s="30">
        <v>45938</v>
      </c>
      <c r="Y3231" s="21">
        <f t="shared" si="340"/>
        <v>1</v>
      </c>
      <c r="Z3231" s="21" t="str">
        <f t="shared" si="341"/>
        <v>Tuesday</v>
      </c>
      <c r="AA3231" s="21" t="str">
        <f t="shared" si="342"/>
        <v>Wednesday</v>
      </c>
      <c r="AB3231" s="21" t="str">
        <f>VLOOKUP(U3231,'Currency Sheet'!A:C,3,)</f>
        <v>DOLLAR</v>
      </c>
      <c r="AC3231" s="42" t="str">
        <f>VLOOKUP(P3231,'Customer List'!B:D,3,)</f>
        <v>OutStation</v>
      </c>
    </row>
    <row r="3232" spans="1:29" x14ac:dyDescent="0.25">
      <c r="A3232" s="21">
        <v>3230</v>
      </c>
      <c r="B3232" s="21" t="s">
        <v>4720</v>
      </c>
      <c r="C3232" s="30">
        <v>45926</v>
      </c>
      <c r="D3232" s="30">
        <v>45936</v>
      </c>
      <c r="E3232" s="47">
        <v>334.5</v>
      </c>
      <c r="F3232" s="47">
        <f t="shared" si="337"/>
        <v>29436</v>
      </c>
      <c r="G3232" s="48">
        <f t="shared" si="338"/>
        <v>117744</v>
      </c>
      <c r="H3232" s="21">
        <v>306026</v>
      </c>
      <c r="I3232" s="21" t="s">
        <v>4564</v>
      </c>
      <c r="J3232" s="21">
        <v>4</v>
      </c>
      <c r="K3232" s="21">
        <v>4</v>
      </c>
      <c r="L3232" s="21">
        <f t="shared" si="339"/>
        <v>0</v>
      </c>
      <c r="M3232" s="21" t="s">
        <v>4854</v>
      </c>
      <c r="N3232" s="30">
        <v>45937</v>
      </c>
      <c r="O3232" s="48">
        <v>174653.6</v>
      </c>
      <c r="P3232" s="21" t="s">
        <v>242</v>
      </c>
      <c r="Q3232" s="21">
        <v>58156569435</v>
      </c>
      <c r="R3232" s="21" t="s">
        <v>40</v>
      </c>
      <c r="S3232" s="3">
        <v>4</v>
      </c>
      <c r="T3232" s="37"/>
      <c r="U3232" s="21" t="s">
        <v>18</v>
      </c>
      <c r="V3232" s="21" t="str">
        <f>VLOOKUP(P3232,'Customer List'!B:C,2,)</f>
        <v>Mumbai</v>
      </c>
      <c r="W3232" s="38"/>
      <c r="X3232" s="30">
        <v>45938</v>
      </c>
      <c r="Y3232" s="21">
        <f t="shared" si="340"/>
        <v>1</v>
      </c>
      <c r="Z3232" s="21" t="str">
        <f t="shared" si="341"/>
        <v>Tuesday</v>
      </c>
      <c r="AA3232" s="21" t="str">
        <f t="shared" si="342"/>
        <v>Wednesday</v>
      </c>
      <c r="AB3232" s="21" t="str">
        <f>VLOOKUP(U3232,'Currency Sheet'!A:C,3,)</f>
        <v>DOLLAR</v>
      </c>
      <c r="AC3232" s="42" t="str">
        <f>VLOOKUP(P3232,'Customer List'!B:D,3,)</f>
        <v>OutStation</v>
      </c>
    </row>
    <row r="3233" spans="1:29" x14ac:dyDescent="0.25">
      <c r="A3233" s="21">
        <v>3231</v>
      </c>
      <c r="B3233" s="21" t="s">
        <v>4720</v>
      </c>
      <c r="C3233" s="30">
        <v>45926</v>
      </c>
      <c r="D3233" s="30">
        <v>45936</v>
      </c>
      <c r="E3233" s="47">
        <v>305.25</v>
      </c>
      <c r="F3233" s="47">
        <f t="shared" si="337"/>
        <v>26862</v>
      </c>
      <c r="G3233" s="48">
        <f t="shared" si="338"/>
        <v>188034</v>
      </c>
      <c r="H3233" s="21">
        <v>318340</v>
      </c>
      <c r="I3233" s="21" t="s">
        <v>3782</v>
      </c>
      <c r="J3233" s="21">
        <v>7</v>
      </c>
      <c r="K3233" s="21">
        <v>7</v>
      </c>
      <c r="L3233" s="21">
        <f t="shared" si="339"/>
        <v>0</v>
      </c>
      <c r="M3233" s="21" t="s">
        <v>4854</v>
      </c>
      <c r="N3233" s="30">
        <v>45937</v>
      </c>
      <c r="O3233" s="48">
        <v>297563.84000000003</v>
      </c>
      <c r="P3233" s="21" t="s">
        <v>242</v>
      </c>
      <c r="Q3233" s="21">
        <v>58156569435</v>
      </c>
      <c r="R3233" s="21" t="s">
        <v>40</v>
      </c>
      <c r="S3233" s="3">
        <v>4</v>
      </c>
      <c r="T3233" s="37"/>
      <c r="U3233" s="21" t="s">
        <v>18</v>
      </c>
      <c r="V3233" s="21" t="str">
        <f>VLOOKUP(P3233,'Customer List'!B:C,2,)</f>
        <v>Mumbai</v>
      </c>
      <c r="W3233" s="38"/>
      <c r="X3233" s="30">
        <v>45938</v>
      </c>
      <c r="Y3233" s="21">
        <f t="shared" si="340"/>
        <v>1</v>
      </c>
      <c r="Z3233" s="21" t="str">
        <f t="shared" si="341"/>
        <v>Tuesday</v>
      </c>
      <c r="AA3233" s="21" t="str">
        <f t="shared" si="342"/>
        <v>Wednesday</v>
      </c>
      <c r="AB3233" s="21" t="str">
        <f>VLOOKUP(U3233,'Currency Sheet'!A:C,3,)</f>
        <v>DOLLAR</v>
      </c>
      <c r="AC3233" s="42" t="str">
        <f>VLOOKUP(P3233,'Customer List'!B:D,3,)</f>
        <v>OutStation</v>
      </c>
    </row>
    <row r="3234" spans="1:29" x14ac:dyDescent="0.25">
      <c r="A3234" s="21">
        <v>3232</v>
      </c>
      <c r="B3234" s="21" t="s">
        <v>4740</v>
      </c>
      <c r="C3234" s="30">
        <v>45933</v>
      </c>
      <c r="D3234" s="30">
        <v>45937</v>
      </c>
      <c r="E3234" s="47">
        <v>1037.5</v>
      </c>
      <c r="F3234" s="47">
        <f t="shared" si="337"/>
        <v>91300</v>
      </c>
      <c r="G3234" s="48">
        <f t="shared" si="338"/>
        <v>182600</v>
      </c>
      <c r="H3234" s="21" t="s">
        <v>4722</v>
      </c>
      <c r="I3234" s="21" t="s">
        <v>4723</v>
      </c>
      <c r="J3234" s="21">
        <v>2</v>
      </c>
      <c r="K3234" s="21">
        <v>2</v>
      </c>
      <c r="L3234" s="21">
        <f t="shared" si="339"/>
        <v>0</v>
      </c>
      <c r="M3234" s="21" t="s">
        <v>4940</v>
      </c>
      <c r="N3234" s="30">
        <v>45937</v>
      </c>
      <c r="O3234" s="48">
        <v>323700</v>
      </c>
      <c r="P3234" s="21" t="s">
        <v>2481</v>
      </c>
      <c r="Q3234" s="21">
        <v>58156584054</v>
      </c>
      <c r="R3234" s="21" t="s">
        <v>40</v>
      </c>
      <c r="S3234" s="3">
        <v>-80</v>
      </c>
      <c r="T3234" s="37"/>
      <c r="U3234" s="21" t="s">
        <v>492</v>
      </c>
      <c r="V3234" s="21" t="str">
        <f>VLOOKUP(P3234,'Customer List'!B:C,2,)</f>
        <v>Kolkata</v>
      </c>
      <c r="W3234" s="38"/>
      <c r="X3234" s="30">
        <v>45938</v>
      </c>
      <c r="Y3234" s="21">
        <f t="shared" si="340"/>
        <v>1</v>
      </c>
      <c r="Z3234" s="21" t="str">
        <f t="shared" si="341"/>
        <v>Tuesday</v>
      </c>
      <c r="AA3234" s="21" t="str">
        <f t="shared" si="342"/>
        <v>Wednesday</v>
      </c>
      <c r="AB3234" s="21" t="str">
        <f>VLOOKUP(U3234,'Currency Sheet'!A:C,3,)</f>
        <v>DOLLAR</v>
      </c>
      <c r="AC3234" s="42" t="str">
        <f>VLOOKUP(P3234,'Customer List'!B:D,3,)</f>
        <v>OutStation</v>
      </c>
    </row>
    <row r="3235" spans="1:29" x14ac:dyDescent="0.25">
      <c r="A3235" s="21">
        <v>3233</v>
      </c>
      <c r="B3235" s="21" t="s">
        <v>4740</v>
      </c>
      <c r="C3235" s="30">
        <v>45933</v>
      </c>
      <c r="D3235" s="30">
        <v>45937</v>
      </c>
      <c r="E3235" s="47">
        <v>550</v>
      </c>
      <c r="F3235" s="47">
        <f t="shared" si="337"/>
        <v>48400</v>
      </c>
      <c r="G3235" s="48">
        <f t="shared" si="338"/>
        <v>96800</v>
      </c>
      <c r="H3235" s="21">
        <v>50108</v>
      </c>
      <c r="I3235" s="21" t="s">
        <v>4724</v>
      </c>
      <c r="J3235" s="21">
        <v>2</v>
      </c>
      <c r="K3235" s="21">
        <v>2</v>
      </c>
      <c r="L3235" s="21">
        <f t="shared" si="339"/>
        <v>0</v>
      </c>
      <c r="M3235" s="21" t="s">
        <v>4940</v>
      </c>
      <c r="N3235" s="30">
        <v>45937</v>
      </c>
      <c r="O3235" s="48">
        <v>171600</v>
      </c>
      <c r="P3235" s="21" t="s">
        <v>2481</v>
      </c>
      <c r="Q3235" s="21">
        <v>58156584054</v>
      </c>
      <c r="R3235" s="21" t="s">
        <v>40</v>
      </c>
      <c r="S3235" s="3">
        <v>-80</v>
      </c>
      <c r="T3235" s="37"/>
      <c r="U3235" s="21" t="s">
        <v>492</v>
      </c>
      <c r="V3235" s="21" t="str">
        <f>VLOOKUP(P3235,'Customer List'!B:C,2,)</f>
        <v>Kolkata</v>
      </c>
      <c r="W3235" s="38"/>
      <c r="X3235" s="30">
        <v>45938</v>
      </c>
      <c r="Y3235" s="21">
        <f t="shared" si="340"/>
        <v>1</v>
      </c>
      <c r="Z3235" s="21" t="str">
        <f t="shared" si="341"/>
        <v>Tuesday</v>
      </c>
      <c r="AA3235" s="21" t="str">
        <f t="shared" si="342"/>
        <v>Wednesday</v>
      </c>
      <c r="AB3235" s="21" t="str">
        <f>VLOOKUP(U3235,'Currency Sheet'!A:C,3,)</f>
        <v>DOLLAR</v>
      </c>
      <c r="AC3235" s="42" t="str">
        <f>VLOOKUP(P3235,'Customer List'!B:D,3,)</f>
        <v>OutStation</v>
      </c>
    </row>
    <row r="3236" spans="1:29" x14ac:dyDescent="0.25">
      <c r="A3236" s="21">
        <v>3234</v>
      </c>
      <c r="B3236" s="21" t="s">
        <v>4740</v>
      </c>
      <c r="C3236" s="30">
        <v>45933</v>
      </c>
      <c r="D3236" s="30">
        <v>45937</v>
      </c>
      <c r="E3236" s="47">
        <v>577.5</v>
      </c>
      <c r="F3236" s="47">
        <f t="shared" si="337"/>
        <v>50820</v>
      </c>
      <c r="G3236" s="48">
        <f t="shared" si="338"/>
        <v>101640</v>
      </c>
      <c r="H3236" s="21" t="s">
        <v>4725</v>
      </c>
      <c r="I3236" s="21" t="s">
        <v>4726</v>
      </c>
      <c r="J3236" s="21">
        <v>2</v>
      </c>
      <c r="K3236" s="21">
        <v>2</v>
      </c>
      <c r="L3236" s="21">
        <f t="shared" si="339"/>
        <v>0</v>
      </c>
      <c r="M3236" s="21" t="s">
        <v>4940</v>
      </c>
      <c r="N3236" s="30">
        <v>45937</v>
      </c>
      <c r="O3236" s="48">
        <v>180180</v>
      </c>
      <c r="P3236" s="21" t="s">
        <v>2481</v>
      </c>
      <c r="Q3236" s="21">
        <v>58156584054</v>
      </c>
      <c r="R3236" s="21" t="s">
        <v>40</v>
      </c>
      <c r="S3236" s="3">
        <v>-80</v>
      </c>
      <c r="T3236" s="37"/>
      <c r="U3236" s="21" t="s">
        <v>492</v>
      </c>
      <c r="V3236" s="21" t="str">
        <f>VLOOKUP(P3236,'Customer List'!B:C,2,)</f>
        <v>Kolkata</v>
      </c>
      <c r="W3236" s="38"/>
      <c r="X3236" s="30">
        <v>45938</v>
      </c>
      <c r="Y3236" s="21">
        <f t="shared" si="340"/>
        <v>1</v>
      </c>
      <c r="Z3236" s="21" t="str">
        <f t="shared" si="341"/>
        <v>Tuesday</v>
      </c>
      <c r="AA3236" s="21" t="str">
        <f t="shared" si="342"/>
        <v>Wednesday</v>
      </c>
      <c r="AB3236" s="21" t="str">
        <f>VLOOKUP(U3236,'Currency Sheet'!A:C,3,)</f>
        <v>DOLLAR</v>
      </c>
      <c r="AC3236" s="42" t="str">
        <f>VLOOKUP(P3236,'Customer List'!B:D,3,)</f>
        <v>OutStation</v>
      </c>
    </row>
    <row r="3237" spans="1:29" x14ac:dyDescent="0.25">
      <c r="A3237" s="21">
        <v>3235</v>
      </c>
      <c r="B3237" s="21" t="s">
        <v>4740</v>
      </c>
      <c r="C3237" s="30">
        <v>45933</v>
      </c>
      <c r="D3237" s="30">
        <v>45937</v>
      </c>
      <c r="E3237" s="47">
        <v>960</v>
      </c>
      <c r="F3237" s="47">
        <f t="shared" si="337"/>
        <v>84480</v>
      </c>
      <c r="G3237" s="48">
        <f t="shared" si="338"/>
        <v>168960</v>
      </c>
      <c r="H3237" s="21" t="s">
        <v>4727</v>
      </c>
      <c r="I3237" s="21" t="s">
        <v>4728</v>
      </c>
      <c r="J3237" s="21">
        <v>2</v>
      </c>
      <c r="K3237" s="21">
        <v>2</v>
      </c>
      <c r="L3237" s="21">
        <f t="shared" si="339"/>
        <v>0</v>
      </c>
      <c r="M3237" s="21" t="s">
        <v>4940</v>
      </c>
      <c r="N3237" s="30">
        <v>45937</v>
      </c>
      <c r="O3237" s="48">
        <v>299520</v>
      </c>
      <c r="P3237" s="21" t="s">
        <v>2481</v>
      </c>
      <c r="Q3237" s="21">
        <v>58156584054</v>
      </c>
      <c r="R3237" s="21" t="s">
        <v>40</v>
      </c>
      <c r="S3237" s="3">
        <v>-80</v>
      </c>
      <c r="T3237" s="37"/>
      <c r="U3237" s="21" t="s">
        <v>492</v>
      </c>
      <c r="V3237" s="21" t="str">
        <f>VLOOKUP(P3237,'Customer List'!B:C,2,)</f>
        <v>Kolkata</v>
      </c>
      <c r="W3237" s="38"/>
      <c r="X3237" s="30">
        <v>45938</v>
      </c>
      <c r="Y3237" s="21">
        <f t="shared" si="340"/>
        <v>1</v>
      </c>
      <c r="Z3237" s="21" t="str">
        <f t="shared" si="341"/>
        <v>Tuesday</v>
      </c>
      <c r="AA3237" s="21" t="str">
        <f t="shared" si="342"/>
        <v>Wednesday</v>
      </c>
      <c r="AB3237" s="21" t="str">
        <f>VLOOKUP(U3237,'Currency Sheet'!A:C,3,)</f>
        <v>DOLLAR</v>
      </c>
      <c r="AC3237" s="42" t="str">
        <f>VLOOKUP(P3237,'Customer List'!B:D,3,)</f>
        <v>OutStation</v>
      </c>
    </row>
    <row r="3238" spans="1:29" x14ac:dyDescent="0.25">
      <c r="A3238" s="21">
        <v>3236</v>
      </c>
      <c r="B3238" s="21" t="s">
        <v>4740</v>
      </c>
      <c r="C3238" s="30">
        <v>45933</v>
      </c>
      <c r="D3238" s="30">
        <v>45937</v>
      </c>
      <c r="E3238" s="47">
        <v>577.5</v>
      </c>
      <c r="F3238" s="47">
        <f t="shared" si="337"/>
        <v>50820</v>
      </c>
      <c r="G3238" s="48">
        <f t="shared" si="338"/>
        <v>101640</v>
      </c>
      <c r="H3238" s="21">
        <v>79838</v>
      </c>
      <c r="I3238" s="21" t="s">
        <v>4729</v>
      </c>
      <c r="J3238" s="21">
        <v>2</v>
      </c>
      <c r="K3238" s="21">
        <v>2</v>
      </c>
      <c r="L3238" s="21">
        <f t="shared" si="339"/>
        <v>0</v>
      </c>
      <c r="M3238" s="21" t="s">
        <v>4940</v>
      </c>
      <c r="N3238" s="30">
        <v>45937</v>
      </c>
      <c r="O3238" s="48">
        <v>180180</v>
      </c>
      <c r="P3238" s="21" t="s">
        <v>2481</v>
      </c>
      <c r="Q3238" s="21">
        <v>58156584054</v>
      </c>
      <c r="R3238" s="21" t="s">
        <v>40</v>
      </c>
      <c r="S3238" s="3">
        <v>-80</v>
      </c>
      <c r="T3238" s="37"/>
      <c r="U3238" s="21" t="s">
        <v>492</v>
      </c>
      <c r="V3238" s="21" t="str">
        <f>VLOOKUP(P3238,'Customer List'!B:C,2,)</f>
        <v>Kolkata</v>
      </c>
      <c r="W3238" s="38"/>
      <c r="X3238" s="30">
        <v>45938</v>
      </c>
      <c r="Y3238" s="21">
        <f t="shared" si="340"/>
        <v>1</v>
      </c>
      <c r="Z3238" s="21" t="str">
        <f t="shared" si="341"/>
        <v>Tuesday</v>
      </c>
      <c r="AA3238" s="21" t="str">
        <f t="shared" si="342"/>
        <v>Wednesday</v>
      </c>
      <c r="AB3238" s="21" t="str">
        <f>VLOOKUP(U3238,'Currency Sheet'!A:C,3,)</f>
        <v>DOLLAR</v>
      </c>
      <c r="AC3238" s="42" t="str">
        <f>VLOOKUP(P3238,'Customer List'!B:D,3,)</f>
        <v>OutStation</v>
      </c>
    </row>
    <row r="3239" spans="1:29" x14ac:dyDescent="0.25">
      <c r="A3239" s="21">
        <v>3237</v>
      </c>
      <c r="B3239" s="21" t="s">
        <v>4740</v>
      </c>
      <c r="C3239" s="30">
        <v>45933</v>
      </c>
      <c r="D3239" s="30">
        <v>45937</v>
      </c>
      <c r="E3239" s="47">
        <v>1037.5</v>
      </c>
      <c r="F3239" s="47">
        <f t="shared" si="337"/>
        <v>91300</v>
      </c>
      <c r="G3239" s="48">
        <f t="shared" si="338"/>
        <v>182600</v>
      </c>
      <c r="H3239" s="21" t="s">
        <v>4730</v>
      </c>
      <c r="I3239" s="21" t="s">
        <v>4731</v>
      </c>
      <c r="J3239" s="21">
        <v>2</v>
      </c>
      <c r="K3239" s="21">
        <v>2</v>
      </c>
      <c r="L3239" s="21">
        <f t="shared" si="339"/>
        <v>0</v>
      </c>
      <c r="M3239" s="21" t="s">
        <v>4940</v>
      </c>
      <c r="N3239" s="30">
        <v>45937</v>
      </c>
      <c r="O3239" s="48">
        <v>323700</v>
      </c>
      <c r="P3239" s="21" t="s">
        <v>2481</v>
      </c>
      <c r="Q3239" s="21">
        <v>58156584054</v>
      </c>
      <c r="R3239" s="21" t="s">
        <v>40</v>
      </c>
      <c r="S3239" s="3">
        <v>-80</v>
      </c>
      <c r="T3239" s="37"/>
      <c r="U3239" s="21" t="s">
        <v>492</v>
      </c>
      <c r="V3239" s="21" t="str">
        <f>VLOOKUP(P3239,'Customer List'!B:C,2,)</f>
        <v>Kolkata</v>
      </c>
      <c r="W3239" s="38"/>
      <c r="X3239" s="30">
        <v>45938</v>
      </c>
      <c r="Y3239" s="21">
        <f t="shared" si="340"/>
        <v>1</v>
      </c>
      <c r="Z3239" s="21" t="str">
        <f t="shared" si="341"/>
        <v>Tuesday</v>
      </c>
      <c r="AA3239" s="21" t="str">
        <f t="shared" si="342"/>
        <v>Wednesday</v>
      </c>
      <c r="AB3239" s="21" t="str">
        <f>VLOOKUP(U3239,'Currency Sheet'!A:C,3,)</f>
        <v>DOLLAR</v>
      </c>
      <c r="AC3239" s="42" t="str">
        <f>VLOOKUP(P3239,'Customer List'!B:D,3,)</f>
        <v>OutStation</v>
      </c>
    </row>
    <row r="3240" spans="1:29" x14ac:dyDescent="0.25">
      <c r="A3240" s="21">
        <v>3238</v>
      </c>
      <c r="B3240" s="21" t="s">
        <v>4740</v>
      </c>
      <c r="C3240" s="30">
        <v>45933</v>
      </c>
      <c r="D3240" s="30">
        <v>45937</v>
      </c>
      <c r="E3240" s="47">
        <v>1037.5</v>
      </c>
      <c r="F3240" s="47">
        <f t="shared" si="337"/>
        <v>91300</v>
      </c>
      <c r="G3240" s="48">
        <f t="shared" si="338"/>
        <v>182600</v>
      </c>
      <c r="H3240" s="21">
        <v>50516</v>
      </c>
      <c r="I3240" s="21" t="s">
        <v>4732</v>
      </c>
      <c r="J3240" s="21">
        <v>2</v>
      </c>
      <c r="K3240" s="21">
        <v>2</v>
      </c>
      <c r="L3240" s="21">
        <f t="shared" si="339"/>
        <v>0</v>
      </c>
      <c r="M3240" s="21" t="s">
        <v>4940</v>
      </c>
      <c r="N3240" s="30">
        <v>45937</v>
      </c>
      <c r="O3240" s="48">
        <v>323700</v>
      </c>
      <c r="P3240" s="21" t="s">
        <v>2481</v>
      </c>
      <c r="Q3240" s="21">
        <v>58156584054</v>
      </c>
      <c r="R3240" s="21" t="s">
        <v>40</v>
      </c>
      <c r="S3240" s="3">
        <v>-80</v>
      </c>
      <c r="T3240" s="37"/>
      <c r="U3240" s="21" t="s">
        <v>492</v>
      </c>
      <c r="V3240" s="21" t="str">
        <f>VLOOKUP(P3240,'Customer List'!B:C,2,)</f>
        <v>Kolkata</v>
      </c>
      <c r="W3240" s="38"/>
      <c r="X3240" s="30">
        <v>45938</v>
      </c>
      <c r="Y3240" s="21">
        <f t="shared" si="340"/>
        <v>1</v>
      </c>
      <c r="Z3240" s="21" t="str">
        <f t="shared" si="341"/>
        <v>Tuesday</v>
      </c>
      <c r="AA3240" s="21" t="str">
        <f t="shared" si="342"/>
        <v>Wednesday</v>
      </c>
      <c r="AB3240" s="21" t="str">
        <f>VLOOKUP(U3240,'Currency Sheet'!A:C,3,)</f>
        <v>DOLLAR</v>
      </c>
      <c r="AC3240" s="42" t="str">
        <f>VLOOKUP(P3240,'Customer List'!B:D,3,)</f>
        <v>OutStation</v>
      </c>
    </row>
    <row r="3241" spans="1:29" x14ac:dyDescent="0.25">
      <c r="A3241" s="21">
        <v>3239</v>
      </c>
      <c r="B3241" s="21" t="s">
        <v>4740</v>
      </c>
      <c r="C3241" s="30">
        <v>45933</v>
      </c>
      <c r="D3241" s="30">
        <v>45937</v>
      </c>
      <c r="E3241" s="47">
        <v>960</v>
      </c>
      <c r="F3241" s="47">
        <f t="shared" si="337"/>
        <v>84480</v>
      </c>
      <c r="G3241" s="48">
        <f t="shared" si="338"/>
        <v>168960</v>
      </c>
      <c r="H3241" s="21" t="s">
        <v>4733</v>
      </c>
      <c r="I3241" s="21" t="s">
        <v>4734</v>
      </c>
      <c r="J3241" s="21">
        <v>2</v>
      </c>
      <c r="K3241" s="21">
        <v>2</v>
      </c>
      <c r="L3241" s="21">
        <f t="shared" si="339"/>
        <v>0</v>
      </c>
      <c r="M3241" s="21" t="s">
        <v>4940</v>
      </c>
      <c r="N3241" s="30">
        <v>45937</v>
      </c>
      <c r="O3241" s="48">
        <v>299520</v>
      </c>
      <c r="P3241" s="21" t="s">
        <v>2481</v>
      </c>
      <c r="Q3241" s="21">
        <v>58156584054</v>
      </c>
      <c r="R3241" s="21" t="s">
        <v>40</v>
      </c>
      <c r="S3241" s="3">
        <v>-80</v>
      </c>
      <c r="T3241" s="37"/>
      <c r="U3241" s="21" t="s">
        <v>492</v>
      </c>
      <c r="V3241" s="21" t="str">
        <f>VLOOKUP(P3241,'Customer List'!B:C,2,)</f>
        <v>Kolkata</v>
      </c>
      <c r="W3241" s="38"/>
      <c r="X3241" s="30">
        <v>45938</v>
      </c>
      <c r="Y3241" s="21">
        <f t="shared" si="340"/>
        <v>1</v>
      </c>
      <c r="Z3241" s="21" t="str">
        <f t="shared" si="341"/>
        <v>Tuesday</v>
      </c>
      <c r="AA3241" s="21" t="str">
        <f t="shared" si="342"/>
        <v>Wednesday</v>
      </c>
      <c r="AB3241" s="21" t="str">
        <f>VLOOKUP(U3241,'Currency Sheet'!A:C,3,)</f>
        <v>DOLLAR</v>
      </c>
      <c r="AC3241" s="42" t="str">
        <f>VLOOKUP(P3241,'Customer List'!B:D,3,)</f>
        <v>OutStation</v>
      </c>
    </row>
    <row r="3242" spans="1:29" x14ac:dyDescent="0.25">
      <c r="A3242" s="21">
        <v>3240</v>
      </c>
      <c r="B3242" s="21" t="s">
        <v>4740</v>
      </c>
      <c r="C3242" s="30">
        <v>45933</v>
      </c>
      <c r="D3242" s="30">
        <v>45937</v>
      </c>
      <c r="E3242" s="47">
        <v>472.5</v>
      </c>
      <c r="F3242" s="47">
        <f t="shared" si="337"/>
        <v>41580</v>
      </c>
      <c r="G3242" s="48">
        <f t="shared" si="338"/>
        <v>83160</v>
      </c>
      <c r="H3242" s="21">
        <v>79315</v>
      </c>
      <c r="I3242" s="21" t="s">
        <v>4735</v>
      </c>
      <c r="J3242" s="21">
        <v>2</v>
      </c>
      <c r="K3242" s="21">
        <v>2</v>
      </c>
      <c r="L3242" s="21">
        <f t="shared" si="339"/>
        <v>0</v>
      </c>
      <c r="M3242" s="21" t="s">
        <v>4940</v>
      </c>
      <c r="N3242" s="30">
        <v>45937</v>
      </c>
      <c r="O3242" s="48">
        <v>147420</v>
      </c>
      <c r="P3242" s="21" t="s">
        <v>2481</v>
      </c>
      <c r="Q3242" s="21">
        <v>58156584054</v>
      </c>
      <c r="R3242" s="21" t="s">
        <v>40</v>
      </c>
      <c r="S3242" s="3">
        <v>-80</v>
      </c>
      <c r="T3242" s="37"/>
      <c r="U3242" s="21" t="s">
        <v>492</v>
      </c>
      <c r="V3242" s="21" t="str">
        <f>VLOOKUP(P3242,'Customer List'!B:C,2,)</f>
        <v>Kolkata</v>
      </c>
      <c r="W3242" s="38"/>
      <c r="X3242" s="30">
        <v>45938</v>
      </c>
      <c r="Y3242" s="21">
        <f t="shared" si="340"/>
        <v>1</v>
      </c>
      <c r="Z3242" s="21" t="str">
        <f t="shared" si="341"/>
        <v>Tuesday</v>
      </c>
      <c r="AA3242" s="21" t="str">
        <f t="shared" si="342"/>
        <v>Wednesday</v>
      </c>
      <c r="AB3242" s="21" t="str">
        <f>VLOOKUP(U3242,'Currency Sheet'!A:C,3,)</f>
        <v>DOLLAR</v>
      </c>
      <c r="AC3242" s="42" t="str">
        <f>VLOOKUP(P3242,'Customer List'!B:D,3,)</f>
        <v>OutStation</v>
      </c>
    </row>
    <row r="3243" spans="1:29" x14ac:dyDescent="0.25">
      <c r="A3243" s="21">
        <v>3241</v>
      </c>
      <c r="B3243" s="21" t="s">
        <v>4740</v>
      </c>
      <c r="C3243" s="30">
        <v>45933</v>
      </c>
      <c r="D3243" s="30">
        <v>45937</v>
      </c>
      <c r="E3243" s="47">
        <v>452.5</v>
      </c>
      <c r="F3243" s="47">
        <f t="shared" si="337"/>
        <v>39820</v>
      </c>
      <c r="G3243" s="48">
        <f t="shared" si="338"/>
        <v>79640</v>
      </c>
      <c r="H3243" s="21">
        <v>79282</v>
      </c>
      <c r="I3243" s="21" t="s">
        <v>4736</v>
      </c>
      <c r="J3243" s="21">
        <v>2</v>
      </c>
      <c r="K3243" s="21">
        <v>2</v>
      </c>
      <c r="L3243" s="21">
        <f t="shared" si="339"/>
        <v>0</v>
      </c>
      <c r="M3243" s="21" t="s">
        <v>4940</v>
      </c>
      <c r="N3243" s="30">
        <v>45937</v>
      </c>
      <c r="O3243" s="48">
        <v>141180</v>
      </c>
      <c r="P3243" s="21" t="s">
        <v>2481</v>
      </c>
      <c r="Q3243" s="21">
        <v>58156584054</v>
      </c>
      <c r="R3243" s="21" t="s">
        <v>40</v>
      </c>
      <c r="S3243" s="3">
        <v>-80</v>
      </c>
      <c r="T3243" s="37"/>
      <c r="U3243" s="21" t="s">
        <v>492</v>
      </c>
      <c r="V3243" s="21" t="str">
        <f>VLOOKUP(P3243,'Customer List'!B:C,2,)</f>
        <v>Kolkata</v>
      </c>
      <c r="W3243" s="38"/>
      <c r="X3243" s="30">
        <v>45938</v>
      </c>
      <c r="Y3243" s="21">
        <f t="shared" si="340"/>
        <v>1</v>
      </c>
      <c r="Z3243" s="21" t="str">
        <f t="shared" si="341"/>
        <v>Tuesday</v>
      </c>
      <c r="AA3243" s="21" t="str">
        <f t="shared" si="342"/>
        <v>Wednesday</v>
      </c>
      <c r="AB3243" s="21" t="str">
        <f>VLOOKUP(U3243,'Currency Sheet'!A:C,3,)</f>
        <v>DOLLAR</v>
      </c>
      <c r="AC3243" s="42" t="str">
        <f>VLOOKUP(P3243,'Customer List'!B:D,3,)</f>
        <v>OutStation</v>
      </c>
    </row>
    <row r="3244" spans="1:29" x14ac:dyDescent="0.25">
      <c r="A3244" s="21">
        <v>3242</v>
      </c>
      <c r="B3244" s="21" t="s">
        <v>4740</v>
      </c>
      <c r="C3244" s="30">
        <v>45933</v>
      </c>
      <c r="D3244" s="30">
        <v>45937</v>
      </c>
      <c r="E3244" s="47">
        <v>305</v>
      </c>
      <c r="F3244" s="47">
        <f t="shared" si="337"/>
        <v>26840</v>
      </c>
      <c r="G3244" s="48">
        <f t="shared" si="338"/>
        <v>26840</v>
      </c>
      <c r="H3244" s="21">
        <v>50202</v>
      </c>
      <c r="I3244" s="21" t="s">
        <v>4737</v>
      </c>
      <c r="J3244" s="21">
        <v>1</v>
      </c>
      <c r="K3244" s="21">
        <v>1</v>
      </c>
      <c r="L3244" s="21">
        <f t="shared" si="339"/>
        <v>0</v>
      </c>
      <c r="M3244" s="21" t="s">
        <v>4940</v>
      </c>
      <c r="N3244" s="30">
        <v>45937</v>
      </c>
      <c r="O3244" s="48">
        <v>47580</v>
      </c>
      <c r="P3244" s="21" t="s">
        <v>2481</v>
      </c>
      <c r="Q3244" s="21">
        <v>58156584054</v>
      </c>
      <c r="R3244" s="21" t="s">
        <v>40</v>
      </c>
      <c r="S3244" s="3">
        <v>-80</v>
      </c>
      <c r="T3244" s="37"/>
      <c r="U3244" s="21" t="s">
        <v>492</v>
      </c>
      <c r="V3244" s="21" t="str">
        <f>VLOOKUP(P3244,'Customer List'!B:C,2,)</f>
        <v>Kolkata</v>
      </c>
      <c r="W3244" s="38"/>
      <c r="X3244" s="30">
        <v>45938</v>
      </c>
      <c r="Y3244" s="21">
        <f t="shared" si="340"/>
        <v>1</v>
      </c>
      <c r="Z3244" s="21" t="str">
        <f t="shared" si="341"/>
        <v>Tuesday</v>
      </c>
      <c r="AA3244" s="21" t="str">
        <f t="shared" si="342"/>
        <v>Wednesday</v>
      </c>
      <c r="AB3244" s="21" t="str">
        <f>VLOOKUP(U3244,'Currency Sheet'!A:C,3,)</f>
        <v>DOLLAR</v>
      </c>
      <c r="AC3244" s="42" t="str">
        <f>VLOOKUP(P3244,'Customer List'!B:D,3,)</f>
        <v>OutStation</v>
      </c>
    </row>
    <row r="3245" spans="1:29" x14ac:dyDescent="0.25">
      <c r="A3245" s="21">
        <v>3243</v>
      </c>
      <c r="B3245" s="21" t="s">
        <v>4740</v>
      </c>
      <c r="C3245" s="30">
        <v>45933</v>
      </c>
      <c r="D3245" s="30">
        <v>45937</v>
      </c>
      <c r="E3245" s="47">
        <v>305</v>
      </c>
      <c r="F3245" s="47">
        <f t="shared" si="337"/>
        <v>26840</v>
      </c>
      <c r="G3245" s="48">
        <f t="shared" si="338"/>
        <v>26840</v>
      </c>
      <c r="H3245" s="21" t="s">
        <v>4738</v>
      </c>
      <c r="I3245" s="21" t="s">
        <v>4739</v>
      </c>
      <c r="J3245" s="21">
        <v>1</v>
      </c>
      <c r="K3245" s="21">
        <v>1</v>
      </c>
      <c r="L3245" s="21">
        <f t="shared" si="339"/>
        <v>0</v>
      </c>
      <c r="M3245" s="21" t="s">
        <v>4940</v>
      </c>
      <c r="N3245" s="30">
        <v>45937</v>
      </c>
      <c r="O3245" s="48">
        <v>47580</v>
      </c>
      <c r="P3245" s="21" t="s">
        <v>2481</v>
      </c>
      <c r="Q3245" s="21">
        <v>58156584054</v>
      </c>
      <c r="R3245" s="21" t="s">
        <v>40</v>
      </c>
      <c r="S3245" s="3">
        <v>-80</v>
      </c>
      <c r="T3245" s="37"/>
      <c r="U3245" s="21" t="s">
        <v>492</v>
      </c>
      <c r="V3245" s="21" t="str">
        <f>VLOOKUP(P3245,'Customer List'!B:C,2,)</f>
        <v>Kolkata</v>
      </c>
      <c r="W3245" s="38"/>
      <c r="X3245" s="30">
        <v>45938</v>
      </c>
      <c r="Y3245" s="21">
        <f t="shared" si="340"/>
        <v>1</v>
      </c>
      <c r="Z3245" s="21" t="str">
        <f t="shared" si="341"/>
        <v>Tuesday</v>
      </c>
      <c r="AA3245" s="21" t="str">
        <f t="shared" si="342"/>
        <v>Wednesday</v>
      </c>
      <c r="AB3245" s="21" t="str">
        <f>VLOOKUP(U3245,'Currency Sheet'!A:C,3,)</f>
        <v>DOLLAR</v>
      </c>
      <c r="AC3245" s="42" t="str">
        <f>VLOOKUP(P3245,'Customer List'!B:D,3,)</f>
        <v>OutStation</v>
      </c>
    </row>
    <row r="3246" spans="1:29" x14ac:dyDescent="0.25">
      <c r="A3246" s="21">
        <v>3244</v>
      </c>
      <c r="B3246" s="21" t="s">
        <v>4721</v>
      </c>
      <c r="C3246" s="30">
        <v>45926</v>
      </c>
      <c r="D3246" s="30">
        <v>45937</v>
      </c>
      <c r="E3246" s="47">
        <v>374</v>
      </c>
      <c r="F3246" s="47">
        <f t="shared" si="337"/>
        <v>32912</v>
      </c>
      <c r="G3246" s="48">
        <f t="shared" si="338"/>
        <v>65824</v>
      </c>
      <c r="H3246" s="21" t="s">
        <v>2509</v>
      </c>
      <c r="I3246" s="21" t="s">
        <v>4504</v>
      </c>
      <c r="J3246" s="21">
        <v>2</v>
      </c>
      <c r="K3246" s="21">
        <v>2</v>
      </c>
      <c r="L3246" s="21">
        <f t="shared" si="339"/>
        <v>0</v>
      </c>
      <c r="M3246" s="21" t="s">
        <v>4965</v>
      </c>
      <c r="N3246" s="30">
        <v>45937</v>
      </c>
      <c r="O3246" s="48">
        <v>96120</v>
      </c>
      <c r="P3246" s="21" t="s">
        <v>4428</v>
      </c>
      <c r="Q3246" s="21">
        <v>58156574420</v>
      </c>
      <c r="R3246" s="21" t="s">
        <v>40</v>
      </c>
      <c r="S3246" s="3">
        <v>-20</v>
      </c>
      <c r="T3246" s="37"/>
      <c r="U3246" s="21" t="s">
        <v>3578</v>
      </c>
      <c r="V3246" s="21" t="str">
        <f>VLOOKUP(P3246,'Customer List'!B:C,2,)</f>
        <v>Hyderabad</v>
      </c>
      <c r="W3246" s="38"/>
      <c r="X3246" s="30">
        <v>45939</v>
      </c>
      <c r="Y3246" s="21">
        <f t="shared" si="340"/>
        <v>2</v>
      </c>
      <c r="Z3246" s="21" t="str">
        <f t="shared" si="341"/>
        <v>Tuesday</v>
      </c>
      <c r="AA3246" s="21" t="str">
        <f t="shared" si="342"/>
        <v>Thursday</v>
      </c>
      <c r="AB3246" s="21" t="str">
        <f>VLOOKUP(U3246,'Currency Sheet'!A:C,3,)</f>
        <v>DOLLAR</v>
      </c>
      <c r="AC3246" s="42" t="str">
        <f>VLOOKUP(P3246,'Customer List'!B:D,3,)</f>
        <v>OutStation</v>
      </c>
    </row>
    <row r="3247" spans="1:29" x14ac:dyDescent="0.25">
      <c r="A3247" s="21">
        <v>3245</v>
      </c>
      <c r="B3247" s="21" t="s">
        <v>4721</v>
      </c>
      <c r="C3247" s="30">
        <v>45926</v>
      </c>
      <c r="D3247" s="30">
        <v>45937</v>
      </c>
      <c r="E3247" s="47">
        <v>22</v>
      </c>
      <c r="F3247" s="47">
        <f t="shared" si="337"/>
        <v>1936</v>
      </c>
      <c r="G3247" s="48">
        <f t="shared" si="338"/>
        <v>9680</v>
      </c>
      <c r="H3247" s="21" t="s">
        <v>362</v>
      </c>
      <c r="I3247" s="21" t="s">
        <v>4433</v>
      </c>
      <c r="J3247" s="21">
        <v>5</v>
      </c>
      <c r="K3247" s="21"/>
      <c r="L3247" s="21">
        <f t="shared" si="339"/>
        <v>5</v>
      </c>
      <c r="M3247" s="21"/>
      <c r="N3247" s="30"/>
      <c r="O3247" s="48"/>
      <c r="P3247" s="21" t="s">
        <v>1145</v>
      </c>
      <c r="Q3247" s="21"/>
      <c r="R3247" s="21"/>
      <c r="S3247" s="3">
        <v>4</v>
      </c>
      <c r="T3247" s="37"/>
      <c r="U3247" s="21" t="s">
        <v>3578</v>
      </c>
      <c r="V3247" s="21" t="str">
        <f>VLOOKUP(P3247,'Customer List'!B:C,2,)</f>
        <v>STOCK</v>
      </c>
      <c r="W3247" s="38" t="s">
        <v>1145</v>
      </c>
      <c r="X3247" s="30" t="str">
        <f>IF(OR(R3247 = "PRIYANKA MADAM", R3247 = "DEEPAK", R3247 = "PORTER"),N3247,"")</f>
        <v/>
      </c>
      <c r="Y3247" s="21" t="str">
        <f t="shared" si="340"/>
        <v/>
      </c>
      <c r="Z3247" s="21" t="str">
        <f t="shared" si="341"/>
        <v/>
      </c>
      <c r="AA3247" s="21" t="str">
        <f t="shared" si="342"/>
        <v/>
      </c>
      <c r="AB3247" s="21" t="str">
        <f>VLOOKUP(U3247,'Currency Sheet'!A:C,3,)</f>
        <v>DOLLAR</v>
      </c>
      <c r="AC3247" s="42" t="str">
        <f>VLOOKUP(P3247,'Customer List'!B:D,3,)</f>
        <v>STOCK</v>
      </c>
    </row>
    <row r="3248" spans="1:29" x14ac:dyDescent="0.25">
      <c r="A3248" s="21">
        <v>3246</v>
      </c>
      <c r="B3248" s="21" t="s">
        <v>4721</v>
      </c>
      <c r="C3248" s="30">
        <v>45926</v>
      </c>
      <c r="D3248" s="30">
        <v>45937</v>
      </c>
      <c r="E3248" s="47">
        <v>767.05</v>
      </c>
      <c r="F3248" s="47">
        <f t="shared" si="337"/>
        <v>67500.399999999994</v>
      </c>
      <c r="G3248" s="48">
        <f t="shared" si="338"/>
        <v>67500.399999999994</v>
      </c>
      <c r="H3248" s="21" t="s">
        <v>4434</v>
      </c>
      <c r="I3248" s="21" t="s">
        <v>4435</v>
      </c>
      <c r="J3248" s="21">
        <v>1</v>
      </c>
      <c r="K3248" s="21">
        <v>1</v>
      </c>
      <c r="L3248" s="21">
        <f t="shared" si="339"/>
        <v>0</v>
      </c>
      <c r="M3248" s="21" t="s">
        <v>5585</v>
      </c>
      <c r="N3248" s="30">
        <v>45959</v>
      </c>
      <c r="O3248" s="48">
        <v>119980.25</v>
      </c>
      <c r="P3248" s="21" t="s">
        <v>880</v>
      </c>
      <c r="Q3248" s="21">
        <v>58157566434</v>
      </c>
      <c r="R3248" s="21" t="s">
        <v>40</v>
      </c>
      <c r="S3248" s="3">
        <v>-20</v>
      </c>
      <c r="T3248" s="37" t="s">
        <v>5522</v>
      </c>
      <c r="U3248" s="21" t="s">
        <v>3578</v>
      </c>
      <c r="V3248" s="21" t="str">
        <f>VLOOKUP(P3248,'Customer List'!B:C,2,)</f>
        <v>Mumbai</v>
      </c>
      <c r="W3248" s="38"/>
      <c r="X3248" s="30">
        <v>45960</v>
      </c>
      <c r="Y3248" s="21">
        <f t="shared" si="340"/>
        <v>1</v>
      </c>
      <c r="Z3248" s="21" t="str">
        <f t="shared" si="341"/>
        <v>Wednesday</v>
      </c>
      <c r="AA3248" s="21" t="str">
        <f t="shared" si="342"/>
        <v>Thursday</v>
      </c>
      <c r="AB3248" s="21" t="str">
        <f>VLOOKUP(U3248,'Currency Sheet'!A:C,3,)</f>
        <v>DOLLAR</v>
      </c>
      <c r="AC3248" s="42" t="str">
        <f>VLOOKUP(P3248,'Customer List'!B:D,3,)</f>
        <v>OutStation</v>
      </c>
    </row>
    <row r="3249" spans="1:29" x14ac:dyDescent="0.25">
      <c r="A3249" s="21">
        <v>3247</v>
      </c>
      <c r="B3249" s="21" t="s">
        <v>4721</v>
      </c>
      <c r="C3249" s="30">
        <v>45926</v>
      </c>
      <c r="D3249" s="30">
        <v>45937</v>
      </c>
      <c r="E3249" s="47">
        <v>767.05</v>
      </c>
      <c r="F3249" s="47">
        <f t="shared" si="337"/>
        <v>67500.399999999994</v>
      </c>
      <c r="G3249" s="48">
        <f t="shared" si="338"/>
        <v>67500.399999999994</v>
      </c>
      <c r="H3249" s="21" t="s">
        <v>4436</v>
      </c>
      <c r="I3249" s="21" t="s">
        <v>4437</v>
      </c>
      <c r="J3249" s="21">
        <v>1</v>
      </c>
      <c r="K3249" s="21">
        <v>1</v>
      </c>
      <c r="L3249" s="21">
        <f t="shared" si="339"/>
        <v>0</v>
      </c>
      <c r="M3249" s="21" t="s">
        <v>5585</v>
      </c>
      <c r="N3249" s="30">
        <v>45959</v>
      </c>
      <c r="O3249" s="48">
        <v>119980.25</v>
      </c>
      <c r="P3249" s="21" t="s">
        <v>880</v>
      </c>
      <c r="Q3249" s="21">
        <v>58157566434</v>
      </c>
      <c r="R3249" s="21" t="s">
        <v>40</v>
      </c>
      <c r="S3249" s="3">
        <v>-20</v>
      </c>
      <c r="T3249" s="37" t="s">
        <v>5522</v>
      </c>
      <c r="U3249" s="21" t="s">
        <v>3578</v>
      </c>
      <c r="V3249" s="21" t="str">
        <f>VLOOKUP(P3249,'Customer List'!B:C,2,)</f>
        <v>Mumbai</v>
      </c>
      <c r="W3249" s="38"/>
      <c r="X3249" s="30">
        <v>45960</v>
      </c>
      <c r="Y3249" s="21">
        <f t="shared" si="340"/>
        <v>1</v>
      </c>
      <c r="Z3249" s="21" t="str">
        <f t="shared" si="341"/>
        <v>Wednesday</v>
      </c>
      <c r="AA3249" s="21" t="str">
        <f t="shared" si="342"/>
        <v>Thursday</v>
      </c>
      <c r="AB3249" s="21" t="str">
        <f>VLOOKUP(U3249,'Currency Sheet'!A:C,3,)</f>
        <v>DOLLAR</v>
      </c>
      <c r="AC3249" s="42" t="str">
        <f>VLOOKUP(P3249,'Customer List'!B:D,3,)</f>
        <v>OutStation</v>
      </c>
    </row>
    <row r="3250" spans="1:29" x14ac:dyDescent="0.25">
      <c r="A3250" s="21">
        <v>3248</v>
      </c>
      <c r="B3250" s="21" t="s">
        <v>4721</v>
      </c>
      <c r="C3250" s="30">
        <v>45926</v>
      </c>
      <c r="D3250" s="30">
        <v>45937</v>
      </c>
      <c r="E3250" s="47">
        <v>767.05</v>
      </c>
      <c r="F3250" s="47">
        <f t="shared" si="337"/>
        <v>67500.399999999994</v>
      </c>
      <c r="G3250" s="48">
        <f t="shared" si="338"/>
        <v>67500.399999999994</v>
      </c>
      <c r="H3250" s="21" t="s">
        <v>4438</v>
      </c>
      <c r="I3250" s="21" t="s">
        <v>4439</v>
      </c>
      <c r="J3250" s="21">
        <v>1</v>
      </c>
      <c r="K3250" s="21">
        <v>1</v>
      </c>
      <c r="L3250" s="21">
        <f t="shared" si="339"/>
        <v>0</v>
      </c>
      <c r="M3250" s="21" t="s">
        <v>5585</v>
      </c>
      <c r="N3250" s="30">
        <v>45959</v>
      </c>
      <c r="O3250" s="48">
        <v>119980.25</v>
      </c>
      <c r="P3250" s="21" t="s">
        <v>880</v>
      </c>
      <c r="Q3250" s="21">
        <v>58157566434</v>
      </c>
      <c r="R3250" s="21" t="s">
        <v>40</v>
      </c>
      <c r="S3250" s="3">
        <v>-20</v>
      </c>
      <c r="T3250" s="37" t="s">
        <v>5522</v>
      </c>
      <c r="U3250" s="21" t="s">
        <v>3578</v>
      </c>
      <c r="V3250" s="21" t="str">
        <f>VLOOKUP(P3250,'Customer List'!B:C,2,)</f>
        <v>Mumbai</v>
      </c>
      <c r="W3250" s="38"/>
      <c r="X3250" s="30">
        <v>45960</v>
      </c>
      <c r="Y3250" s="21">
        <f t="shared" si="340"/>
        <v>1</v>
      </c>
      <c r="Z3250" s="21" t="str">
        <f t="shared" si="341"/>
        <v>Wednesday</v>
      </c>
      <c r="AA3250" s="21" t="str">
        <f t="shared" si="342"/>
        <v>Thursday</v>
      </c>
      <c r="AB3250" s="21" t="str">
        <f>VLOOKUP(U3250,'Currency Sheet'!A:C,3,)</f>
        <v>DOLLAR</v>
      </c>
      <c r="AC3250" s="42" t="str">
        <f>VLOOKUP(P3250,'Customer List'!B:D,3,)</f>
        <v>OutStation</v>
      </c>
    </row>
    <row r="3251" spans="1:29" x14ac:dyDescent="0.25">
      <c r="A3251" s="21">
        <v>3249</v>
      </c>
      <c r="B3251" s="21" t="s">
        <v>4721</v>
      </c>
      <c r="C3251" s="30">
        <v>45926</v>
      </c>
      <c r="D3251" s="30">
        <v>45937</v>
      </c>
      <c r="E3251" s="47">
        <v>767.05</v>
      </c>
      <c r="F3251" s="47">
        <f t="shared" si="337"/>
        <v>67500.399999999994</v>
      </c>
      <c r="G3251" s="48">
        <f t="shared" si="338"/>
        <v>67500.399999999994</v>
      </c>
      <c r="H3251" s="21" t="s">
        <v>4440</v>
      </c>
      <c r="I3251" s="21" t="s">
        <v>4441</v>
      </c>
      <c r="J3251" s="21">
        <v>1</v>
      </c>
      <c r="K3251" s="21">
        <v>1</v>
      </c>
      <c r="L3251" s="21">
        <f t="shared" si="339"/>
        <v>0</v>
      </c>
      <c r="M3251" s="21" t="s">
        <v>5585</v>
      </c>
      <c r="N3251" s="30">
        <v>45959</v>
      </c>
      <c r="O3251" s="48">
        <v>119980.25</v>
      </c>
      <c r="P3251" s="21" t="s">
        <v>880</v>
      </c>
      <c r="Q3251" s="21">
        <v>58157566434</v>
      </c>
      <c r="R3251" s="21" t="s">
        <v>40</v>
      </c>
      <c r="S3251" s="3">
        <v>-20</v>
      </c>
      <c r="T3251" s="37" t="s">
        <v>5522</v>
      </c>
      <c r="U3251" s="21" t="s">
        <v>3578</v>
      </c>
      <c r="V3251" s="21" t="str">
        <f>VLOOKUP(P3251,'Customer List'!B:C,2,)</f>
        <v>Mumbai</v>
      </c>
      <c r="W3251" s="38"/>
      <c r="X3251" s="30">
        <v>45960</v>
      </c>
      <c r="Y3251" s="21">
        <f t="shared" si="340"/>
        <v>1</v>
      </c>
      <c r="Z3251" s="21" t="str">
        <f t="shared" si="341"/>
        <v>Wednesday</v>
      </c>
      <c r="AA3251" s="21" t="str">
        <f t="shared" si="342"/>
        <v>Thursday</v>
      </c>
      <c r="AB3251" s="21" t="str">
        <f>VLOOKUP(U3251,'Currency Sheet'!A:C,3,)</f>
        <v>DOLLAR</v>
      </c>
      <c r="AC3251" s="42" t="str">
        <f>VLOOKUP(P3251,'Customer List'!B:D,3,)</f>
        <v>OutStation</v>
      </c>
    </row>
    <row r="3252" spans="1:29" x14ac:dyDescent="0.25">
      <c r="A3252" s="21">
        <v>3250</v>
      </c>
      <c r="B3252" s="21" t="s">
        <v>4721</v>
      </c>
      <c r="C3252" s="30">
        <v>45926</v>
      </c>
      <c r="D3252" s="30">
        <v>45937</v>
      </c>
      <c r="E3252" s="47">
        <v>736</v>
      </c>
      <c r="F3252" s="47">
        <f t="shared" si="337"/>
        <v>64768</v>
      </c>
      <c r="G3252" s="48">
        <f t="shared" si="338"/>
        <v>64768</v>
      </c>
      <c r="H3252" s="21" t="s">
        <v>4442</v>
      </c>
      <c r="I3252" s="21" t="s">
        <v>4443</v>
      </c>
      <c r="J3252" s="21">
        <v>1</v>
      </c>
      <c r="K3252" s="21">
        <v>1</v>
      </c>
      <c r="L3252" s="21">
        <f t="shared" si="339"/>
        <v>0</v>
      </c>
      <c r="M3252" s="21" t="s">
        <v>4890</v>
      </c>
      <c r="N3252" s="30">
        <v>45937</v>
      </c>
      <c r="O3252" s="48">
        <v>118755</v>
      </c>
      <c r="P3252" s="21" t="s">
        <v>168</v>
      </c>
      <c r="Q3252" s="21">
        <v>58156579261</v>
      </c>
      <c r="R3252" s="21" t="s">
        <v>40</v>
      </c>
      <c r="S3252" s="3">
        <v>-20</v>
      </c>
      <c r="T3252" s="37"/>
      <c r="U3252" s="21" t="s">
        <v>3578</v>
      </c>
      <c r="V3252" s="21" t="str">
        <f>VLOOKUP(P3252,'Customer List'!B:C,2,)</f>
        <v>Bhopal</v>
      </c>
      <c r="W3252" s="38"/>
      <c r="X3252" s="30">
        <v>45939</v>
      </c>
      <c r="Y3252" s="21">
        <f t="shared" si="340"/>
        <v>2</v>
      </c>
      <c r="Z3252" s="21" t="str">
        <f t="shared" si="341"/>
        <v>Tuesday</v>
      </c>
      <c r="AA3252" s="21" t="str">
        <f t="shared" si="342"/>
        <v>Thursday</v>
      </c>
      <c r="AB3252" s="21" t="str">
        <f>VLOOKUP(U3252,'Currency Sheet'!A:C,3,)</f>
        <v>DOLLAR</v>
      </c>
      <c r="AC3252" s="42" t="str">
        <f>VLOOKUP(P3252,'Customer List'!B:D,3,)</f>
        <v>OutStation</v>
      </c>
    </row>
    <row r="3253" spans="1:29" x14ac:dyDescent="0.25">
      <c r="A3253" s="21">
        <v>3251</v>
      </c>
      <c r="B3253" s="21" t="s">
        <v>4721</v>
      </c>
      <c r="C3253" s="30">
        <v>45926</v>
      </c>
      <c r="D3253" s="30">
        <v>45937</v>
      </c>
      <c r="E3253" s="47">
        <v>374</v>
      </c>
      <c r="F3253" s="47">
        <f t="shared" si="337"/>
        <v>32912</v>
      </c>
      <c r="G3253" s="48">
        <f t="shared" si="338"/>
        <v>32912</v>
      </c>
      <c r="H3253" s="21" t="s">
        <v>4444</v>
      </c>
      <c r="I3253" s="21" t="s">
        <v>4445</v>
      </c>
      <c r="J3253" s="21">
        <v>1</v>
      </c>
      <c r="K3253" s="21">
        <v>1</v>
      </c>
      <c r="L3253" s="21">
        <f t="shared" si="339"/>
        <v>0</v>
      </c>
      <c r="M3253" s="21" t="s">
        <v>4896</v>
      </c>
      <c r="N3253" s="30">
        <v>45937</v>
      </c>
      <c r="O3253" s="48">
        <v>45657</v>
      </c>
      <c r="P3253" s="21" t="s">
        <v>617</v>
      </c>
      <c r="Q3253" s="21">
        <v>58156578664</v>
      </c>
      <c r="R3253" s="21" t="s">
        <v>40</v>
      </c>
      <c r="S3253" s="3">
        <v>-20</v>
      </c>
      <c r="T3253" s="37"/>
      <c r="U3253" s="21" t="s">
        <v>3578</v>
      </c>
      <c r="V3253" s="21" t="str">
        <f>VLOOKUP(P3253,'Customer List'!B:C,2,)</f>
        <v>Bhuvneshwar</v>
      </c>
      <c r="W3253" s="38"/>
      <c r="X3253" s="30">
        <v>45941</v>
      </c>
      <c r="Y3253" s="21">
        <f t="shared" si="340"/>
        <v>4</v>
      </c>
      <c r="Z3253" s="21" t="str">
        <f t="shared" si="341"/>
        <v>Tuesday</v>
      </c>
      <c r="AA3253" s="21" t="str">
        <f t="shared" si="342"/>
        <v>Saturday</v>
      </c>
      <c r="AB3253" s="21" t="str">
        <f>VLOOKUP(U3253,'Currency Sheet'!A:C,3,)</f>
        <v>DOLLAR</v>
      </c>
      <c r="AC3253" s="42" t="str">
        <f>VLOOKUP(P3253,'Customer List'!B:D,3,)</f>
        <v>OutStation</v>
      </c>
    </row>
    <row r="3254" spans="1:29" x14ac:dyDescent="0.25">
      <c r="A3254" s="21">
        <v>3252</v>
      </c>
      <c r="B3254" s="21" t="s">
        <v>4721</v>
      </c>
      <c r="C3254" s="30">
        <v>45926</v>
      </c>
      <c r="D3254" s="30">
        <v>45937</v>
      </c>
      <c r="E3254" s="47">
        <v>374</v>
      </c>
      <c r="F3254" s="47">
        <f t="shared" si="337"/>
        <v>32912</v>
      </c>
      <c r="G3254" s="48">
        <f t="shared" si="338"/>
        <v>32912</v>
      </c>
      <c r="H3254" s="21" t="s">
        <v>4446</v>
      </c>
      <c r="I3254" s="21" t="s">
        <v>4447</v>
      </c>
      <c r="J3254" s="21">
        <v>1</v>
      </c>
      <c r="K3254" s="21">
        <v>1</v>
      </c>
      <c r="L3254" s="21">
        <f t="shared" si="339"/>
        <v>0</v>
      </c>
      <c r="M3254" s="21" t="s">
        <v>4896</v>
      </c>
      <c r="N3254" s="30">
        <v>45937</v>
      </c>
      <c r="O3254" s="48">
        <v>45657</v>
      </c>
      <c r="P3254" s="21" t="s">
        <v>617</v>
      </c>
      <c r="Q3254" s="21">
        <v>58156578664</v>
      </c>
      <c r="R3254" s="21" t="s">
        <v>40</v>
      </c>
      <c r="S3254" s="3">
        <v>-20</v>
      </c>
      <c r="T3254" s="37"/>
      <c r="U3254" s="21" t="s">
        <v>3578</v>
      </c>
      <c r="V3254" s="21" t="str">
        <f>VLOOKUP(P3254,'Customer List'!B:C,2,)</f>
        <v>Bhuvneshwar</v>
      </c>
      <c r="W3254" s="38"/>
      <c r="X3254" s="30">
        <v>45941</v>
      </c>
      <c r="Y3254" s="21">
        <f t="shared" si="340"/>
        <v>4</v>
      </c>
      <c r="Z3254" s="21" t="str">
        <f t="shared" si="341"/>
        <v>Tuesday</v>
      </c>
      <c r="AA3254" s="21" t="str">
        <f t="shared" si="342"/>
        <v>Saturday</v>
      </c>
      <c r="AB3254" s="21" t="str">
        <f>VLOOKUP(U3254,'Currency Sheet'!A:C,3,)</f>
        <v>DOLLAR</v>
      </c>
      <c r="AC3254" s="42" t="str">
        <f>VLOOKUP(P3254,'Customer List'!B:D,3,)</f>
        <v>OutStation</v>
      </c>
    </row>
    <row r="3255" spans="1:29" x14ac:dyDescent="0.25">
      <c r="A3255" s="21">
        <v>3253</v>
      </c>
      <c r="B3255" s="21" t="s">
        <v>4721</v>
      </c>
      <c r="C3255" s="30">
        <v>45926</v>
      </c>
      <c r="D3255" s="30">
        <v>45937</v>
      </c>
      <c r="E3255" s="47">
        <v>374</v>
      </c>
      <c r="F3255" s="47">
        <f t="shared" si="337"/>
        <v>32912</v>
      </c>
      <c r="G3255" s="48">
        <f t="shared" si="338"/>
        <v>32912</v>
      </c>
      <c r="H3255" s="21" t="s">
        <v>4448</v>
      </c>
      <c r="I3255" s="21" t="s">
        <v>4449</v>
      </c>
      <c r="J3255" s="21">
        <v>1</v>
      </c>
      <c r="K3255" s="21">
        <v>1</v>
      </c>
      <c r="L3255" s="21">
        <f t="shared" si="339"/>
        <v>0</v>
      </c>
      <c r="M3255" s="21" t="s">
        <v>4896</v>
      </c>
      <c r="N3255" s="30">
        <v>45937</v>
      </c>
      <c r="O3255" s="48">
        <v>45657</v>
      </c>
      <c r="P3255" s="21" t="s">
        <v>617</v>
      </c>
      <c r="Q3255" s="21">
        <v>58156578664</v>
      </c>
      <c r="R3255" s="21" t="s">
        <v>40</v>
      </c>
      <c r="S3255" s="3">
        <v>-20</v>
      </c>
      <c r="T3255" s="37"/>
      <c r="U3255" s="21" t="s">
        <v>3578</v>
      </c>
      <c r="V3255" s="21" t="str">
        <f>VLOOKUP(P3255,'Customer List'!B:C,2,)</f>
        <v>Bhuvneshwar</v>
      </c>
      <c r="W3255" s="38"/>
      <c r="X3255" s="30">
        <v>45941</v>
      </c>
      <c r="Y3255" s="21">
        <f t="shared" si="340"/>
        <v>4</v>
      </c>
      <c r="Z3255" s="21" t="str">
        <f t="shared" si="341"/>
        <v>Tuesday</v>
      </c>
      <c r="AA3255" s="21" t="str">
        <f t="shared" si="342"/>
        <v>Saturday</v>
      </c>
      <c r="AB3255" s="21" t="str">
        <f>VLOOKUP(U3255,'Currency Sheet'!A:C,3,)</f>
        <v>DOLLAR</v>
      </c>
      <c r="AC3255" s="42" t="str">
        <f>VLOOKUP(P3255,'Customer List'!B:D,3,)</f>
        <v>OutStation</v>
      </c>
    </row>
    <row r="3256" spans="1:29" x14ac:dyDescent="0.25">
      <c r="A3256" s="21">
        <v>3254</v>
      </c>
      <c r="B3256" s="21" t="s">
        <v>4721</v>
      </c>
      <c r="C3256" s="30">
        <v>45926</v>
      </c>
      <c r="D3256" s="30">
        <v>45937</v>
      </c>
      <c r="E3256" s="47">
        <v>374</v>
      </c>
      <c r="F3256" s="47">
        <f t="shared" si="337"/>
        <v>32912</v>
      </c>
      <c r="G3256" s="48">
        <f t="shared" si="338"/>
        <v>32912</v>
      </c>
      <c r="H3256" s="21" t="s">
        <v>4450</v>
      </c>
      <c r="I3256" s="21" t="s">
        <v>4451</v>
      </c>
      <c r="J3256" s="21">
        <v>1</v>
      </c>
      <c r="K3256" s="21">
        <v>1</v>
      </c>
      <c r="L3256" s="21">
        <f t="shared" si="339"/>
        <v>0</v>
      </c>
      <c r="M3256" s="21" t="s">
        <v>4896</v>
      </c>
      <c r="N3256" s="30">
        <v>45937</v>
      </c>
      <c r="O3256" s="48">
        <v>45657</v>
      </c>
      <c r="P3256" s="21" t="s">
        <v>617</v>
      </c>
      <c r="Q3256" s="21">
        <v>58156578664</v>
      </c>
      <c r="R3256" s="21" t="s">
        <v>40</v>
      </c>
      <c r="S3256" s="3">
        <v>-20</v>
      </c>
      <c r="T3256" s="37"/>
      <c r="U3256" s="21" t="s">
        <v>3578</v>
      </c>
      <c r="V3256" s="21" t="str">
        <f>VLOOKUP(P3256,'Customer List'!B:C,2,)</f>
        <v>Bhuvneshwar</v>
      </c>
      <c r="W3256" s="38"/>
      <c r="X3256" s="30">
        <v>45941</v>
      </c>
      <c r="Y3256" s="21">
        <f t="shared" si="340"/>
        <v>4</v>
      </c>
      <c r="Z3256" s="21" t="str">
        <f t="shared" si="341"/>
        <v>Tuesday</v>
      </c>
      <c r="AA3256" s="21" t="str">
        <f t="shared" si="342"/>
        <v>Saturday</v>
      </c>
      <c r="AB3256" s="21" t="str">
        <f>VLOOKUP(U3256,'Currency Sheet'!A:C,3,)</f>
        <v>DOLLAR</v>
      </c>
      <c r="AC3256" s="42" t="str">
        <f>VLOOKUP(P3256,'Customer List'!B:D,3,)</f>
        <v>OutStation</v>
      </c>
    </row>
    <row r="3257" spans="1:29" x14ac:dyDescent="0.25">
      <c r="A3257" s="21">
        <v>3255</v>
      </c>
      <c r="B3257" s="21" t="s">
        <v>4721</v>
      </c>
      <c r="C3257" s="30">
        <v>45926</v>
      </c>
      <c r="D3257" s="30">
        <v>45937</v>
      </c>
      <c r="E3257" s="47">
        <v>374</v>
      </c>
      <c r="F3257" s="47">
        <f t="shared" si="337"/>
        <v>32912</v>
      </c>
      <c r="G3257" s="48">
        <f t="shared" si="338"/>
        <v>32912</v>
      </c>
      <c r="H3257" s="21" t="s">
        <v>4452</v>
      </c>
      <c r="I3257" s="21" t="s">
        <v>4453</v>
      </c>
      <c r="J3257" s="21">
        <v>1</v>
      </c>
      <c r="K3257" s="21"/>
      <c r="L3257" s="21">
        <f t="shared" si="339"/>
        <v>1</v>
      </c>
      <c r="M3257" s="21"/>
      <c r="N3257" s="30"/>
      <c r="O3257" s="48"/>
      <c r="P3257" s="21" t="s">
        <v>617</v>
      </c>
      <c r="Q3257" s="21"/>
      <c r="R3257" s="21"/>
      <c r="S3257" s="3">
        <v>-20</v>
      </c>
      <c r="T3257" s="37"/>
      <c r="U3257" s="21" t="s">
        <v>3578</v>
      </c>
      <c r="V3257" s="21" t="str">
        <f>VLOOKUP(P3257,'Customer List'!B:C,2,)</f>
        <v>Bhuvneshwar</v>
      </c>
      <c r="W3257" s="38" t="s">
        <v>6693</v>
      </c>
      <c r="X3257" s="30" t="str">
        <f t="shared" ref="X3257:X3263" si="343">IF(OR(R3257 = "PRIYANKA MADAM", R3257 = "DEEPAK", R3257 = "PORTER"),N3257,"")</f>
        <v/>
      </c>
      <c r="Y3257" s="21" t="str">
        <f t="shared" si="340"/>
        <v/>
      </c>
      <c r="Z3257" s="21" t="str">
        <f t="shared" si="341"/>
        <v/>
      </c>
      <c r="AA3257" s="21" t="str">
        <f t="shared" si="342"/>
        <v/>
      </c>
      <c r="AB3257" s="21" t="str">
        <f>VLOOKUP(U3257,'Currency Sheet'!A:C,3,)</f>
        <v>DOLLAR</v>
      </c>
      <c r="AC3257" s="42" t="str">
        <f>VLOOKUP(P3257,'Customer List'!B:D,3,)</f>
        <v>OutStation</v>
      </c>
    </row>
    <row r="3258" spans="1:29" x14ac:dyDescent="0.25">
      <c r="A3258" s="21">
        <v>3256</v>
      </c>
      <c r="B3258" s="21" t="s">
        <v>4721</v>
      </c>
      <c r="C3258" s="30">
        <v>45926</v>
      </c>
      <c r="D3258" s="30">
        <v>45937</v>
      </c>
      <c r="E3258" s="47">
        <v>374</v>
      </c>
      <c r="F3258" s="47">
        <f t="shared" si="337"/>
        <v>32912</v>
      </c>
      <c r="G3258" s="48">
        <f t="shared" si="338"/>
        <v>32912</v>
      </c>
      <c r="H3258" s="21" t="s">
        <v>4454</v>
      </c>
      <c r="I3258" s="21" t="s">
        <v>4455</v>
      </c>
      <c r="J3258" s="21">
        <v>1</v>
      </c>
      <c r="K3258" s="21"/>
      <c r="L3258" s="21">
        <f t="shared" si="339"/>
        <v>1</v>
      </c>
      <c r="M3258" s="21"/>
      <c r="N3258" s="30"/>
      <c r="O3258" s="48"/>
      <c r="P3258" s="21" t="s">
        <v>617</v>
      </c>
      <c r="Q3258" s="21"/>
      <c r="R3258" s="21"/>
      <c r="S3258" s="3">
        <v>-20</v>
      </c>
      <c r="T3258" s="37"/>
      <c r="U3258" s="21" t="s">
        <v>3578</v>
      </c>
      <c r="V3258" s="21" t="str">
        <f>VLOOKUP(P3258,'Customer List'!B:C,2,)</f>
        <v>Bhuvneshwar</v>
      </c>
      <c r="W3258" s="38" t="s">
        <v>6693</v>
      </c>
      <c r="X3258" s="30" t="str">
        <f t="shared" si="343"/>
        <v/>
      </c>
      <c r="Y3258" s="21" t="str">
        <f t="shared" si="340"/>
        <v/>
      </c>
      <c r="Z3258" s="21" t="str">
        <f t="shared" si="341"/>
        <v/>
      </c>
      <c r="AA3258" s="21" t="str">
        <f t="shared" si="342"/>
        <v/>
      </c>
      <c r="AB3258" s="21" t="str">
        <f>VLOOKUP(U3258,'Currency Sheet'!A:C,3,)</f>
        <v>DOLLAR</v>
      </c>
      <c r="AC3258" s="42" t="str">
        <f>VLOOKUP(P3258,'Customer List'!B:D,3,)</f>
        <v>OutStation</v>
      </c>
    </row>
    <row r="3259" spans="1:29" x14ac:dyDescent="0.25">
      <c r="A3259" s="21">
        <v>3257</v>
      </c>
      <c r="B3259" s="21" t="s">
        <v>4721</v>
      </c>
      <c r="C3259" s="30">
        <v>45926</v>
      </c>
      <c r="D3259" s="30">
        <v>45937</v>
      </c>
      <c r="E3259" s="47">
        <v>374</v>
      </c>
      <c r="F3259" s="47">
        <f t="shared" si="337"/>
        <v>32912</v>
      </c>
      <c r="G3259" s="48">
        <f t="shared" si="338"/>
        <v>32912</v>
      </c>
      <c r="H3259" s="21" t="s">
        <v>4456</v>
      </c>
      <c r="I3259" s="21" t="s">
        <v>4457</v>
      </c>
      <c r="J3259" s="21">
        <v>1</v>
      </c>
      <c r="K3259" s="21"/>
      <c r="L3259" s="21">
        <f t="shared" si="339"/>
        <v>1</v>
      </c>
      <c r="M3259" s="21"/>
      <c r="N3259" s="30"/>
      <c r="O3259" s="48"/>
      <c r="P3259" s="21" t="s">
        <v>617</v>
      </c>
      <c r="Q3259" s="21"/>
      <c r="R3259" s="21"/>
      <c r="S3259" s="3">
        <v>-20</v>
      </c>
      <c r="T3259" s="37"/>
      <c r="U3259" s="21" t="s">
        <v>3578</v>
      </c>
      <c r="V3259" s="21" t="str">
        <f>VLOOKUP(P3259,'Customer List'!B:C,2,)</f>
        <v>Bhuvneshwar</v>
      </c>
      <c r="W3259" s="38" t="s">
        <v>6693</v>
      </c>
      <c r="X3259" s="30" t="str">
        <f t="shared" si="343"/>
        <v/>
      </c>
      <c r="Y3259" s="21" t="str">
        <f t="shared" si="340"/>
        <v/>
      </c>
      <c r="Z3259" s="21" t="str">
        <f t="shared" si="341"/>
        <v/>
      </c>
      <c r="AA3259" s="21" t="str">
        <f t="shared" si="342"/>
        <v/>
      </c>
      <c r="AB3259" s="21" t="str">
        <f>VLOOKUP(U3259,'Currency Sheet'!A:C,3,)</f>
        <v>DOLLAR</v>
      </c>
      <c r="AC3259" s="42" t="str">
        <f>VLOOKUP(P3259,'Customer List'!B:D,3,)</f>
        <v>OutStation</v>
      </c>
    </row>
    <row r="3260" spans="1:29" x14ac:dyDescent="0.25">
      <c r="A3260" s="21">
        <v>3258</v>
      </c>
      <c r="B3260" s="21" t="s">
        <v>4721</v>
      </c>
      <c r="C3260" s="30">
        <v>45926</v>
      </c>
      <c r="D3260" s="30">
        <v>45937</v>
      </c>
      <c r="E3260" s="47">
        <v>374</v>
      </c>
      <c r="F3260" s="47">
        <f t="shared" si="337"/>
        <v>32912</v>
      </c>
      <c r="G3260" s="48">
        <f t="shared" si="338"/>
        <v>32912</v>
      </c>
      <c r="H3260" s="21" t="s">
        <v>4458</v>
      </c>
      <c r="I3260" s="21" t="s">
        <v>4459</v>
      </c>
      <c r="J3260" s="21">
        <v>1</v>
      </c>
      <c r="K3260" s="21"/>
      <c r="L3260" s="21">
        <f t="shared" si="339"/>
        <v>1</v>
      </c>
      <c r="M3260" s="21"/>
      <c r="N3260" s="30"/>
      <c r="O3260" s="48"/>
      <c r="P3260" s="21" t="s">
        <v>617</v>
      </c>
      <c r="Q3260" s="21"/>
      <c r="R3260" s="21"/>
      <c r="S3260" s="3">
        <v>-20</v>
      </c>
      <c r="T3260" s="37"/>
      <c r="U3260" s="21" t="s">
        <v>3578</v>
      </c>
      <c r="V3260" s="21" t="str">
        <f>VLOOKUP(P3260,'Customer List'!B:C,2,)</f>
        <v>Bhuvneshwar</v>
      </c>
      <c r="W3260" s="38" t="s">
        <v>6693</v>
      </c>
      <c r="X3260" s="30" t="str">
        <f t="shared" si="343"/>
        <v/>
      </c>
      <c r="Y3260" s="21" t="str">
        <f t="shared" si="340"/>
        <v/>
      </c>
      <c r="Z3260" s="21" t="str">
        <f t="shared" si="341"/>
        <v/>
      </c>
      <c r="AA3260" s="21" t="str">
        <f t="shared" si="342"/>
        <v/>
      </c>
      <c r="AB3260" s="21" t="str">
        <f>VLOOKUP(U3260,'Currency Sheet'!A:C,3,)</f>
        <v>DOLLAR</v>
      </c>
      <c r="AC3260" s="42" t="str">
        <f>VLOOKUP(P3260,'Customer List'!B:D,3,)</f>
        <v>OutStation</v>
      </c>
    </row>
    <row r="3261" spans="1:29" x14ac:dyDescent="0.25">
      <c r="A3261" s="21">
        <v>3259</v>
      </c>
      <c r="B3261" s="21" t="s">
        <v>4721</v>
      </c>
      <c r="C3261" s="30">
        <v>45926</v>
      </c>
      <c r="D3261" s="30">
        <v>45937</v>
      </c>
      <c r="E3261" s="47">
        <v>374</v>
      </c>
      <c r="F3261" s="47">
        <f t="shared" si="337"/>
        <v>32912</v>
      </c>
      <c r="G3261" s="48">
        <f t="shared" si="338"/>
        <v>32912</v>
      </c>
      <c r="H3261" s="21" t="s">
        <v>4460</v>
      </c>
      <c r="I3261" s="21" t="s">
        <v>4461</v>
      </c>
      <c r="J3261" s="21">
        <v>1</v>
      </c>
      <c r="K3261" s="21"/>
      <c r="L3261" s="21">
        <f t="shared" si="339"/>
        <v>1</v>
      </c>
      <c r="M3261" s="21"/>
      <c r="N3261" s="30"/>
      <c r="O3261" s="48"/>
      <c r="P3261" s="21" t="s">
        <v>617</v>
      </c>
      <c r="Q3261" s="21"/>
      <c r="R3261" s="21"/>
      <c r="S3261" s="3">
        <v>-20</v>
      </c>
      <c r="T3261" s="37"/>
      <c r="U3261" s="21" t="s">
        <v>3578</v>
      </c>
      <c r="V3261" s="21" t="str">
        <f>VLOOKUP(P3261,'Customer List'!B:C,2,)</f>
        <v>Bhuvneshwar</v>
      </c>
      <c r="W3261" s="38" t="s">
        <v>6693</v>
      </c>
      <c r="X3261" s="30" t="str">
        <f t="shared" si="343"/>
        <v/>
      </c>
      <c r="Y3261" s="21" t="str">
        <f t="shared" si="340"/>
        <v/>
      </c>
      <c r="Z3261" s="21" t="str">
        <f t="shared" si="341"/>
        <v/>
      </c>
      <c r="AA3261" s="21" t="str">
        <f t="shared" si="342"/>
        <v/>
      </c>
      <c r="AB3261" s="21" t="str">
        <f>VLOOKUP(U3261,'Currency Sheet'!A:C,3,)</f>
        <v>DOLLAR</v>
      </c>
      <c r="AC3261" s="42" t="str">
        <f>VLOOKUP(P3261,'Customer List'!B:D,3,)</f>
        <v>OutStation</v>
      </c>
    </row>
    <row r="3262" spans="1:29" x14ac:dyDescent="0.25">
      <c r="A3262" s="21">
        <v>3260</v>
      </c>
      <c r="B3262" s="21" t="s">
        <v>4721</v>
      </c>
      <c r="C3262" s="30">
        <v>45926</v>
      </c>
      <c r="D3262" s="30">
        <v>45937</v>
      </c>
      <c r="E3262" s="47">
        <v>374</v>
      </c>
      <c r="F3262" s="47">
        <f t="shared" si="337"/>
        <v>32912</v>
      </c>
      <c r="G3262" s="48">
        <f t="shared" si="338"/>
        <v>32912</v>
      </c>
      <c r="H3262" s="21" t="s">
        <v>4462</v>
      </c>
      <c r="I3262" s="21" t="s">
        <v>4463</v>
      </c>
      <c r="J3262" s="21">
        <v>1</v>
      </c>
      <c r="K3262" s="21"/>
      <c r="L3262" s="21">
        <f t="shared" si="339"/>
        <v>1</v>
      </c>
      <c r="M3262" s="21"/>
      <c r="N3262" s="30"/>
      <c r="O3262" s="48"/>
      <c r="P3262" s="21" t="s">
        <v>617</v>
      </c>
      <c r="Q3262" s="21"/>
      <c r="R3262" s="21"/>
      <c r="S3262" s="3">
        <v>-20</v>
      </c>
      <c r="T3262" s="37"/>
      <c r="U3262" s="21" t="s">
        <v>3578</v>
      </c>
      <c r="V3262" s="21" t="str">
        <f>VLOOKUP(P3262,'Customer List'!B:C,2,)</f>
        <v>Bhuvneshwar</v>
      </c>
      <c r="W3262" s="38" t="s">
        <v>6693</v>
      </c>
      <c r="X3262" s="30" t="str">
        <f t="shared" si="343"/>
        <v/>
      </c>
      <c r="Y3262" s="21" t="str">
        <f t="shared" si="340"/>
        <v/>
      </c>
      <c r="Z3262" s="21" t="str">
        <f t="shared" si="341"/>
        <v/>
      </c>
      <c r="AA3262" s="21" t="str">
        <f t="shared" si="342"/>
        <v/>
      </c>
      <c r="AB3262" s="21" t="str">
        <f>VLOOKUP(U3262,'Currency Sheet'!A:C,3,)</f>
        <v>DOLLAR</v>
      </c>
      <c r="AC3262" s="42" t="str">
        <f>VLOOKUP(P3262,'Customer List'!B:D,3,)</f>
        <v>OutStation</v>
      </c>
    </row>
    <row r="3263" spans="1:29" x14ac:dyDescent="0.25">
      <c r="A3263" s="21">
        <v>3261</v>
      </c>
      <c r="B3263" s="21" t="s">
        <v>4721</v>
      </c>
      <c r="C3263" s="30">
        <v>45926</v>
      </c>
      <c r="D3263" s="30">
        <v>45937</v>
      </c>
      <c r="E3263" s="47">
        <v>188</v>
      </c>
      <c r="F3263" s="47">
        <f t="shared" si="337"/>
        <v>16544</v>
      </c>
      <c r="G3263" s="48">
        <f t="shared" si="338"/>
        <v>16544</v>
      </c>
      <c r="H3263" s="21" t="s">
        <v>372</v>
      </c>
      <c r="I3263" s="21" t="s">
        <v>4121</v>
      </c>
      <c r="J3263" s="21">
        <v>1</v>
      </c>
      <c r="K3263" s="21"/>
      <c r="L3263" s="21">
        <f t="shared" si="339"/>
        <v>1</v>
      </c>
      <c r="M3263" s="21"/>
      <c r="N3263" s="30"/>
      <c r="O3263" s="48"/>
      <c r="P3263" s="21" t="s">
        <v>617</v>
      </c>
      <c r="Q3263" s="21"/>
      <c r="R3263" s="21"/>
      <c r="S3263" s="3">
        <v>-20</v>
      </c>
      <c r="T3263" s="37"/>
      <c r="U3263" s="21" t="s">
        <v>3578</v>
      </c>
      <c r="V3263" s="21" t="str">
        <f>VLOOKUP(P3263,'Customer List'!B:C,2,)</f>
        <v>Bhuvneshwar</v>
      </c>
      <c r="W3263" s="38" t="s">
        <v>6693</v>
      </c>
      <c r="X3263" s="30" t="str">
        <f t="shared" si="343"/>
        <v/>
      </c>
      <c r="Y3263" s="21" t="str">
        <f t="shared" si="340"/>
        <v/>
      </c>
      <c r="Z3263" s="21" t="str">
        <f t="shared" si="341"/>
        <v/>
      </c>
      <c r="AA3263" s="21" t="str">
        <f t="shared" si="342"/>
        <v/>
      </c>
      <c r="AB3263" s="21" t="str">
        <f>VLOOKUP(U3263,'Currency Sheet'!A:C,3,)</f>
        <v>DOLLAR</v>
      </c>
      <c r="AC3263" s="42" t="str">
        <f>VLOOKUP(P3263,'Customer List'!B:D,3,)</f>
        <v>OutStation</v>
      </c>
    </row>
    <row r="3264" spans="1:29" x14ac:dyDescent="0.25">
      <c r="A3264" s="21">
        <v>3262</v>
      </c>
      <c r="B3264" s="21" t="s">
        <v>4721</v>
      </c>
      <c r="C3264" s="30">
        <v>45926</v>
      </c>
      <c r="D3264" s="30">
        <v>45937</v>
      </c>
      <c r="E3264" s="47">
        <v>374</v>
      </c>
      <c r="F3264" s="47">
        <f t="shared" si="337"/>
        <v>32912</v>
      </c>
      <c r="G3264" s="48">
        <f t="shared" si="338"/>
        <v>32912</v>
      </c>
      <c r="H3264" s="21" t="s">
        <v>4464</v>
      </c>
      <c r="I3264" s="21" t="s">
        <v>4465</v>
      </c>
      <c r="J3264" s="21">
        <v>1</v>
      </c>
      <c r="K3264" s="21">
        <v>1</v>
      </c>
      <c r="L3264" s="21">
        <f t="shared" si="339"/>
        <v>0</v>
      </c>
      <c r="M3264" s="21" t="s">
        <v>4897</v>
      </c>
      <c r="N3264" s="30">
        <v>45937</v>
      </c>
      <c r="O3264" s="48">
        <v>48193.5</v>
      </c>
      <c r="P3264" s="21" t="s">
        <v>617</v>
      </c>
      <c r="Q3264" s="21">
        <v>58156578664</v>
      </c>
      <c r="R3264" s="21" t="s">
        <v>40</v>
      </c>
      <c r="S3264" s="3">
        <v>-20</v>
      </c>
      <c r="T3264" s="37"/>
      <c r="U3264" s="21" t="s">
        <v>3578</v>
      </c>
      <c r="V3264" s="21" t="str">
        <f>VLOOKUP(P3264,'Customer List'!B:C,2,)</f>
        <v>Bhuvneshwar</v>
      </c>
      <c r="W3264" s="38"/>
      <c r="X3264" s="30">
        <v>45941</v>
      </c>
      <c r="Y3264" s="21">
        <f t="shared" si="340"/>
        <v>4</v>
      </c>
      <c r="Z3264" s="21" t="str">
        <f t="shared" si="341"/>
        <v>Tuesday</v>
      </c>
      <c r="AA3264" s="21" t="str">
        <f t="shared" si="342"/>
        <v>Saturday</v>
      </c>
      <c r="AB3264" s="21" t="str">
        <f>VLOOKUP(U3264,'Currency Sheet'!A:C,3,)</f>
        <v>DOLLAR</v>
      </c>
      <c r="AC3264" s="42" t="str">
        <f>VLOOKUP(P3264,'Customer List'!B:D,3,)</f>
        <v>OutStation</v>
      </c>
    </row>
    <row r="3265" spans="1:29" x14ac:dyDescent="0.25">
      <c r="A3265" s="21">
        <v>3263</v>
      </c>
      <c r="B3265" s="21" t="s">
        <v>4721</v>
      </c>
      <c r="C3265" s="30">
        <v>45926</v>
      </c>
      <c r="D3265" s="30">
        <v>45937</v>
      </c>
      <c r="E3265" s="47">
        <v>374</v>
      </c>
      <c r="F3265" s="47">
        <f t="shared" si="337"/>
        <v>32912</v>
      </c>
      <c r="G3265" s="48">
        <f t="shared" si="338"/>
        <v>32912</v>
      </c>
      <c r="H3265" s="21" t="s">
        <v>4466</v>
      </c>
      <c r="I3265" s="21" t="s">
        <v>4467</v>
      </c>
      <c r="J3265" s="21">
        <v>1</v>
      </c>
      <c r="K3265" s="21">
        <v>1</v>
      </c>
      <c r="L3265" s="21">
        <f t="shared" si="339"/>
        <v>0</v>
      </c>
      <c r="M3265" s="21" t="s">
        <v>4897</v>
      </c>
      <c r="N3265" s="30">
        <v>45937</v>
      </c>
      <c r="O3265" s="48">
        <v>48193.5</v>
      </c>
      <c r="P3265" s="21" t="s">
        <v>617</v>
      </c>
      <c r="Q3265" s="21">
        <v>58156578664</v>
      </c>
      <c r="R3265" s="21" t="s">
        <v>40</v>
      </c>
      <c r="S3265" s="3">
        <v>-20</v>
      </c>
      <c r="T3265" s="37"/>
      <c r="U3265" s="21" t="s">
        <v>3578</v>
      </c>
      <c r="V3265" s="21" t="str">
        <f>VLOOKUP(P3265,'Customer List'!B:C,2,)</f>
        <v>Bhuvneshwar</v>
      </c>
      <c r="W3265" s="38"/>
      <c r="X3265" s="30">
        <v>45941</v>
      </c>
      <c r="Y3265" s="21">
        <f t="shared" si="340"/>
        <v>4</v>
      </c>
      <c r="Z3265" s="21" t="str">
        <f t="shared" si="341"/>
        <v>Tuesday</v>
      </c>
      <c r="AA3265" s="21" t="str">
        <f t="shared" si="342"/>
        <v>Saturday</v>
      </c>
      <c r="AB3265" s="21" t="str">
        <f>VLOOKUP(U3265,'Currency Sheet'!A:C,3,)</f>
        <v>DOLLAR</v>
      </c>
      <c r="AC3265" s="42" t="str">
        <f>VLOOKUP(P3265,'Customer List'!B:D,3,)</f>
        <v>OutStation</v>
      </c>
    </row>
    <row r="3266" spans="1:29" x14ac:dyDescent="0.25">
      <c r="A3266" s="21">
        <v>3264</v>
      </c>
      <c r="B3266" s="21" t="s">
        <v>4721</v>
      </c>
      <c r="C3266" s="30">
        <v>45926</v>
      </c>
      <c r="D3266" s="30">
        <v>45937</v>
      </c>
      <c r="E3266" s="47">
        <v>374</v>
      </c>
      <c r="F3266" s="47">
        <f t="shared" si="337"/>
        <v>32912</v>
      </c>
      <c r="G3266" s="48">
        <f t="shared" si="338"/>
        <v>32912</v>
      </c>
      <c r="H3266" s="21" t="s">
        <v>4468</v>
      </c>
      <c r="I3266" s="21" t="s">
        <v>4469</v>
      </c>
      <c r="J3266" s="21">
        <v>1</v>
      </c>
      <c r="K3266" s="21"/>
      <c r="L3266" s="21">
        <f t="shared" si="339"/>
        <v>1</v>
      </c>
      <c r="M3266" s="21"/>
      <c r="N3266" s="30"/>
      <c r="O3266" s="48"/>
      <c r="P3266" s="21" t="s">
        <v>628</v>
      </c>
      <c r="Q3266" s="21"/>
      <c r="R3266" s="21"/>
      <c r="S3266" s="3">
        <v>-20</v>
      </c>
      <c r="T3266" s="37"/>
      <c r="U3266" s="21" t="s">
        <v>3578</v>
      </c>
      <c r="V3266" s="21" t="str">
        <f>VLOOKUP(P3266,'Customer List'!B:C,2,)</f>
        <v>Banglore</v>
      </c>
      <c r="W3266" s="38" t="s">
        <v>6310</v>
      </c>
      <c r="X3266" s="30" t="str">
        <f>IF(OR(R3266 = "PRIYANKA MADAM", R3266 = "DEEPAK", R3266 = "PORTER"),N3266,"")</f>
        <v/>
      </c>
      <c r="Y3266" s="21" t="str">
        <f t="shared" si="340"/>
        <v/>
      </c>
      <c r="Z3266" s="21" t="str">
        <f t="shared" si="341"/>
        <v/>
      </c>
      <c r="AA3266" s="21" t="str">
        <f t="shared" si="342"/>
        <v/>
      </c>
      <c r="AB3266" s="21" t="str">
        <f>VLOOKUP(U3266,'Currency Sheet'!A:C,3,)</f>
        <v>DOLLAR</v>
      </c>
      <c r="AC3266" s="42" t="str">
        <f>VLOOKUP(P3266,'Customer List'!B:D,3,)</f>
        <v>OutStation</v>
      </c>
    </row>
    <row r="3267" spans="1:29" x14ac:dyDescent="0.25">
      <c r="A3267" s="21">
        <v>3265</v>
      </c>
      <c r="B3267" s="21" t="s">
        <v>4721</v>
      </c>
      <c r="C3267" s="30">
        <v>45926</v>
      </c>
      <c r="D3267" s="30">
        <v>45937</v>
      </c>
      <c r="E3267" s="47">
        <v>374</v>
      </c>
      <c r="F3267" s="47">
        <f t="shared" si="337"/>
        <v>32912</v>
      </c>
      <c r="G3267" s="48">
        <f t="shared" si="338"/>
        <v>32912</v>
      </c>
      <c r="H3267" s="21" t="s">
        <v>4470</v>
      </c>
      <c r="I3267" s="21" t="s">
        <v>4471</v>
      </c>
      <c r="J3267" s="21">
        <v>1</v>
      </c>
      <c r="K3267" s="21"/>
      <c r="L3267" s="21">
        <f t="shared" si="339"/>
        <v>1</v>
      </c>
      <c r="M3267" s="21"/>
      <c r="N3267" s="30"/>
      <c r="O3267" s="48"/>
      <c r="P3267" s="21" t="s">
        <v>628</v>
      </c>
      <c r="Q3267" s="21"/>
      <c r="R3267" s="21"/>
      <c r="S3267" s="3">
        <v>-20</v>
      </c>
      <c r="T3267" s="37"/>
      <c r="U3267" s="21" t="s">
        <v>3578</v>
      </c>
      <c r="V3267" s="21" t="str">
        <f>VLOOKUP(P3267,'Customer List'!B:C,2,)</f>
        <v>Banglore</v>
      </c>
      <c r="W3267" s="38" t="s">
        <v>6310</v>
      </c>
      <c r="X3267" s="30" t="str">
        <f>IF(OR(R3267 = "PRIYANKA MADAM", R3267 = "DEEPAK", R3267 = "PORTER"),N3267,"")</f>
        <v/>
      </c>
      <c r="Y3267" s="21" t="str">
        <f t="shared" si="340"/>
        <v/>
      </c>
      <c r="Z3267" s="21" t="str">
        <f t="shared" si="341"/>
        <v/>
      </c>
      <c r="AA3267" s="21" t="str">
        <f t="shared" si="342"/>
        <v/>
      </c>
      <c r="AB3267" s="21" t="str">
        <f>VLOOKUP(U3267,'Currency Sheet'!A:C,3,)</f>
        <v>DOLLAR</v>
      </c>
      <c r="AC3267" s="42" t="str">
        <f>VLOOKUP(P3267,'Customer List'!B:D,3,)</f>
        <v>OutStation</v>
      </c>
    </row>
    <row r="3268" spans="1:29" x14ac:dyDescent="0.25">
      <c r="A3268" s="21">
        <v>3266</v>
      </c>
      <c r="B3268" s="21" t="s">
        <v>4721</v>
      </c>
      <c r="C3268" s="30">
        <v>45926</v>
      </c>
      <c r="D3268" s="30">
        <v>45937</v>
      </c>
      <c r="E3268" s="47">
        <v>364.14</v>
      </c>
      <c r="F3268" s="47">
        <f t="shared" ref="F3268:F3333" si="344">IF(AB3268="DOLLAR",E3268*88,E3268)</f>
        <v>32044.32</v>
      </c>
      <c r="G3268" s="48">
        <f t="shared" ref="G3268:G3333" si="345">F3268*J3268</f>
        <v>32044.32</v>
      </c>
      <c r="H3268" s="21" t="s">
        <v>4472</v>
      </c>
      <c r="I3268" s="21" t="s">
        <v>4473</v>
      </c>
      <c r="J3268" s="21">
        <v>1</v>
      </c>
      <c r="K3268" s="21">
        <v>1</v>
      </c>
      <c r="L3268" s="21">
        <f t="shared" ref="L3268:L3333" si="346">J3268-K3268</f>
        <v>0</v>
      </c>
      <c r="M3268" s="21" t="s">
        <v>4945</v>
      </c>
      <c r="N3268" s="30">
        <v>45937</v>
      </c>
      <c r="O3268" s="48">
        <v>54621</v>
      </c>
      <c r="P3268" s="21" t="s">
        <v>309</v>
      </c>
      <c r="Q3268" s="21">
        <v>58156574066</v>
      </c>
      <c r="R3268" s="21" t="s">
        <v>40</v>
      </c>
      <c r="S3268" s="3">
        <v>-20</v>
      </c>
      <c r="T3268" s="37"/>
      <c r="U3268" s="21" t="s">
        <v>3578</v>
      </c>
      <c r="V3268" s="21" t="str">
        <f>VLOOKUP(P3268,'Customer List'!B:C,2,)</f>
        <v>Banglore</v>
      </c>
      <c r="W3268" s="38"/>
      <c r="X3268" s="30">
        <v>45938</v>
      </c>
      <c r="Y3268" s="21">
        <f t="shared" ref="Y3268:Y3333" si="347">IF(X3268="", "", X3268-N3268)</f>
        <v>1</v>
      </c>
      <c r="Z3268" s="21" t="str">
        <f t="shared" ref="Z3268:Z3333" si="348">IF(N3268="", "", TEXT(N3268, "dddd"))</f>
        <v>Tuesday</v>
      </c>
      <c r="AA3268" s="21" t="str">
        <f t="shared" ref="AA3268:AA3333" si="349">IF(X3268="", "", TEXT(X3268, "dddd"))</f>
        <v>Wednesday</v>
      </c>
      <c r="AB3268" s="21" t="str">
        <f>VLOOKUP(U3268,'Currency Sheet'!A:C,3,)</f>
        <v>DOLLAR</v>
      </c>
      <c r="AC3268" s="42" t="str">
        <f>VLOOKUP(P3268,'Customer List'!B:D,3,)</f>
        <v>OutStation</v>
      </c>
    </row>
    <row r="3269" spans="1:29" x14ac:dyDescent="0.25">
      <c r="A3269" s="21">
        <v>3267</v>
      </c>
      <c r="B3269" s="21" t="s">
        <v>4721</v>
      </c>
      <c r="C3269" s="30">
        <v>45926</v>
      </c>
      <c r="D3269" s="30">
        <v>45937</v>
      </c>
      <c r="E3269" s="47">
        <v>201</v>
      </c>
      <c r="F3269" s="47">
        <f t="shared" si="344"/>
        <v>17688</v>
      </c>
      <c r="G3269" s="48">
        <f t="shared" si="345"/>
        <v>17688</v>
      </c>
      <c r="H3269" s="21" t="s">
        <v>4474</v>
      </c>
      <c r="I3269" s="21" t="s">
        <v>4475</v>
      </c>
      <c r="J3269" s="21">
        <v>1</v>
      </c>
      <c r="K3269" s="21">
        <v>1</v>
      </c>
      <c r="L3269" s="21">
        <f t="shared" si="346"/>
        <v>0</v>
      </c>
      <c r="M3269" s="21" t="s">
        <v>4928</v>
      </c>
      <c r="N3269" s="30">
        <v>45938</v>
      </c>
      <c r="O3269" s="48">
        <v>21951</v>
      </c>
      <c r="P3269" s="21" t="s">
        <v>254</v>
      </c>
      <c r="Q3269" s="21" t="s">
        <v>636</v>
      </c>
      <c r="R3269" s="21" t="s">
        <v>847</v>
      </c>
      <c r="S3269" s="3">
        <v>-20</v>
      </c>
      <c r="T3269" s="37"/>
      <c r="U3269" s="21" t="s">
        <v>3578</v>
      </c>
      <c r="V3269" s="21" t="str">
        <f>VLOOKUP(P3269,'Customer List'!B:C,2,)</f>
        <v>Delhi</v>
      </c>
      <c r="W3269" s="38"/>
      <c r="X3269" s="30">
        <f>IF(OR(R3269 = "PRIYANKA MADAM", R3269 = "DEEPAK", R3269 = "PORTER"),N3269,"")</f>
        <v>45938</v>
      </c>
      <c r="Y3269" s="21">
        <f t="shared" si="347"/>
        <v>0</v>
      </c>
      <c r="Z3269" s="21" t="str">
        <f t="shared" si="348"/>
        <v>Wednesday</v>
      </c>
      <c r="AA3269" s="21" t="str">
        <f t="shared" si="349"/>
        <v>Wednesday</v>
      </c>
      <c r="AB3269" s="21" t="str">
        <f>VLOOKUP(U3269,'Currency Sheet'!A:C,3,)</f>
        <v>DOLLAR</v>
      </c>
      <c r="AC3269" s="42" t="str">
        <f>VLOOKUP(P3269,'Customer List'!B:D,3,)</f>
        <v>Local</v>
      </c>
    </row>
    <row r="3270" spans="1:29" x14ac:dyDescent="0.25">
      <c r="A3270" s="21">
        <v>3268</v>
      </c>
      <c r="B3270" s="21" t="s">
        <v>4721</v>
      </c>
      <c r="C3270" s="30">
        <v>45926</v>
      </c>
      <c r="D3270" s="30">
        <v>45937</v>
      </c>
      <c r="E3270" s="47">
        <v>374</v>
      </c>
      <c r="F3270" s="47">
        <f t="shared" si="344"/>
        <v>32912</v>
      </c>
      <c r="G3270" s="48">
        <f t="shared" si="345"/>
        <v>32912</v>
      </c>
      <c r="H3270" s="21" t="s">
        <v>4476</v>
      </c>
      <c r="I3270" s="21" t="s">
        <v>4477</v>
      </c>
      <c r="J3270" s="21">
        <v>1</v>
      </c>
      <c r="K3270" s="21">
        <v>1</v>
      </c>
      <c r="L3270" s="21">
        <f t="shared" si="346"/>
        <v>0</v>
      </c>
      <c r="M3270" s="21" t="s">
        <v>4888</v>
      </c>
      <c r="N3270" s="30">
        <v>45938</v>
      </c>
      <c r="O3270" s="48">
        <v>48193</v>
      </c>
      <c r="P3270" s="21" t="s">
        <v>30</v>
      </c>
      <c r="Q3270" s="21" t="s">
        <v>636</v>
      </c>
      <c r="R3270" s="21" t="s">
        <v>637</v>
      </c>
      <c r="S3270" s="3">
        <v>-20</v>
      </c>
      <c r="T3270" s="37"/>
      <c r="U3270" s="21" t="s">
        <v>3578</v>
      </c>
      <c r="V3270" s="21" t="str">
        <f>VLOOKUP(P3270,'Customer List'!B:C,2,)</f>
        <v>Delhi</v>
      </c>
      <c r="W3270" s="38"/>
      <c r="X3270" s="30">
        <f>IF(OR(R3270 = "PRIYANKA MADAM", R3270 = "DEEPAK", R3270 = "PORTER"),N3270,"")</f>
        <v>45938</v>
      </c>
      <c r="Y3270" s="21">
        <f t="shared" si="347"/>
        <v>0</v>
      </c>
      <c r="Z3270" s="21" t="str">
        <f t="shared" si="348"/>
        <v>Wednesday</v>
      </c>
      <c r="AA3270" s="21" t="str">
        <f t="shared" si="349"/>
        <v>Wednesday</v>
      </c>
      <c r="AB3270" s="21" t="str">
        <f>VLOOKUP(U3270,'Currency Sheet'!A:C,3,)</f>
        <v>DOLLAR</v>
      </c>
      <c r="AC3270" s="42" t="str">
        <f>VLOOKUP(P3270,'Customer List'!B:D,3,)</f>
        <v>Local</v>
      </c>
    </row>
    <row r="3271" spans="1:29" x14ac:dyDescent="0.25">
      <c r="A3271" s="21">
        <v>3269</v>
      </c>
      <c r="B3271" s="21" t="s">
        <v>4721</v>
      </c>
      <c r="C3271" s="30">
        <v>45926</v>
      </c>
      <c r="D3271" s="30">
        <v>45937</v>
      </c>
      <c r="E3271" s="47">
        <v>374</v>
      </c>
      <c r="F3271" s="47">
        <f t="shared" si="344"/>
        <v>32912</v>
      </c>
      <c r="G3271" s="48">
        <f t="shared" si="345"/>
        <v>32912</v>
      </c>
      <c r="H3271" s="21" t="s">
        <v>4478</v>
      </c>
      <c r="I3271" s="21" t="s">
        <v>4479</v>
      </c>
      <c r="J3271" s="21">
        <v>1</v>
      </c>
      <c r="K3271" s="21">
        <v>1</v>
      </c>
      <c r="L3271" s="21">
        <f t="shared" si="346"/>
        <v>0</v>
      </c>
      <c r="M3271" s="21" t="s">
        <v>4884</v>
      </c>
      <c r="N3271" s="30">
        <v>45938</v>
      </c>
      <c r="O3271" s="48">
        <v>56070</v>
      </c>
      <c r="P3271" s="21" t="s">
        <v>30</v>
      </c>
      <c r="Q3271" s="21" t="s">
        <v>636</v>
      </c>
      <c r="R3271" s="21" t="s">
        <v>637</v>
      </c>
      <c r="S3271" s="3">
        <v>-20</v>
      </c>
      <c r="T3271" s="37"/>
      <c r="U3271" s="21" t="s">
        <v>3578</v>
      </c>
      <c r="V3271" s="21" t="str">
        <f>VLOOKUP(P3271,'Customer List'!B:C,2,)</f>
        <v>Delhi</v>
      </c>
      <c r="W3271" s="38"/>
      <c r="X3271" s="30">
        <f>IF(OR(R3271 = "PRIYANKA MADAM", R3271 = "DEEPAK", R3271 = "PORTER"),N3271,"")</f>
        <v>45938</v>
      </c>
      <c r="Y3271" s="21">
        <f t="shared" si="347"/>
        <v>0</v>
      </c>
      <c r="Z3271" s="21" t="str">
        <f t="shared" si="348"/>
        <v>Wednesday</v>
      </c>
      <c r="AA3271" s="21" t="str">
        <f t="shared" si="349"/>
        <v>Wednesday</v>
      </c>
      <c r="AB3271" s="21" t="str">
        <f>VLOOKUP(U3271,'Currency Sheet'!A:C,3,)</f>
        <v>DOLLAR</v>
      </c>
      <c r="AC3271" s="42" t="str">
        <f>VLOOKUP(P3271,'Customer List'!B:D,3,)</f>
        <v>Local</v>
      </c>
    </row>
    <row r="3272" spans="1:29" x14ac:dyDescent="0.25">
      <c r="A3272" s="21">
        <v>3270</v>
      </c>
      <c r="B3272" s="21" t="s">
        <v>4721</v>
      </c>
      <c r="C3272" s="30">
        <v>45926</v>
      </c>
      <c r="D3272" s="30">
        <v>45937</v>
      </c>
      <c r="E3272" s="47">
        <v>374</v>
      </c>
      <c r="F3272" s="47">
        <f t="shared" si="344"/>
        <v>32912</v>
      </c>
      <c r="G3272" s="48">
        <f t="shared" si="345"/>
        <v>32912</v>
      </c>
      <c r="H3272" s="21" t="s">
        <v>4480</v>
      </c>
      <c r="I3272" s="21" t="s">
        <v>4481</v>
      </c>
      <c r="J3272" s="21">
        <v>1</v>
      </c>
      <c r="K3272" s="21">
        <v>1</v>
      </c>
      <c r="L3272" s="21">
        <f t="shared" si="346"/>
        <v>0</v>
      </c>
      <c r="M3272" s="21" t="s">
        <v>4884</v>
      </c>
      <c r="N3272" s="30">
        <v>45938</v>
      </c>
      <c r="O3272" s="48">
        <v>56070</v>
      </c>
      <c r="P3272" s="21" t="s">
        <v>30</v>
      </c>
      <c r="Q3272" s="21" t="s">
        <v>636</v>
      </c>
      <c r="R3272" s="21" t="s">
        <v>637</v>
      </c>
      <c r="S3272" s="3">
        <v>-20</v>
      </c>
      <c r="T3272" s="37"/>
      <c r="U3272" s="21" t="s">
        <v>3578</v>
      </c>
      <c r="V3272" s="21" t="str">
        <f>VLOOKUP(P3272,'Customer List'!B:C,2,)</f>
        <v>Delhi</v>
      </c>
      <c r="W3272" s="38"/>
      <c r="X3272" s="30">
        <f>IF(OR(R3272 = "PRIYANKA MADAM", R3272 = "DEEPAK", R3272 = "PORTER"),N3272,"")</f>
        <v>45938</v>
      </c>
      <c r="Y3272" s="21">
        <f t="shared" si="347"/>
        <v>0</v>
      </c>
      <c r="Z3272" s="21" t="str">
        <f t="shared" si="348"/>
        <v>Wednesday</v>
      </c>
      <c r="AA3272" s="21" t="str">
        <f t="shared" si="349"/>
        <v>Wednesday</v>
      </c>
      <c r="AB3272" s="21" t="str">
        <f>VLOOKUP(U3272,'Currency Sheet'!A:C,3,)</f>
        <v>DOLLAR</v>
      </c>
      <c r="AC3272" s="42" t="str">
        <f>VLOOKUP(P3272,'Customer List'!B:D,3,)</f>
        <v>Local</v>
      </c>
    </row>
    <row r="3273" spans="1:29" x14ac:dyDescent="0.25">
      <c r="A3273" s="21">
        <v>3271</v>
      </c>
      <c r="B3273" s="21" t="s">
        <v>4721</v>
      </c>
      <c r="C3273" s="30">
        <v>45926</v>
      </c>
      <c r="D3273" s="30">
        <v>45937</v>
      </c>
      <c r="E3273" s="47">
        <v>105.46</v>
      </c>
      <c r="F3273" s="47">
        <f t="shared" si="344"/>
        <v>9280.48</v>
      </c>
      <c r="G3273" s="48">
        <f t="shared" si="345"/>
        <v>9280.48</v>
      </c>
      <c r="H3273" s="21" t="s">
        <v>4482</v>
      </c>
      <c r="I3273" s="21" t="s">
        <v>4483</v>
      </c>
      <c r="J3273" s="21">
        <v>1</v>
      </c>
      <c r="K3273" s="21">
        <v>1</v>
      </c>
      <c r="L3273" s="21">
        <f t="shared" si="346"/>
        <v>0</v>
      </c>
      <c r="M3273" s="21" t="s">
        <v>5010</v>
      </c>
      <c r="N3273" s="30">
        <v>45941</v>
      </c>
      <c r="O3273" s="48">
        <v>16948.13</v>
      </c>
      <c r="P3273" s="21" t="s">
        <v>383</v>
      </c>
      <c r="Q3273" s="21">
        <v>58156812302</v>
      </c>
      <c r="R3273" s="21" t="s">
        <v>40</v>
      </c>
      <c r="S3273" s="3">
        <v>-20</v>
      </c>
      <c r="T3273" s="37"/>
      <c r="U3273" s="21" t="s">
        <v>3578</v>
      </c>
      <c r="V3273" s="21" t="str">
        <f>VLOOKUP(P3273,'Customer List'!B:C,2,)</f>
        <v>Pune</v>
      </c>
      <c r="W3273" s="38"/>
      <c r="X3273" s="30">
        <v>45943</v>
      </c>
      <c r="Y3273" s="21">
        <f t="shared" si="347"/>
        <v>2</v>
      </c>
      <c r="Z3273" s="21" t="str">
        <f t="shared" si="348"/>
        <v>Saturday</v>
      </c>
      <c r="AA3273" s="21" t="str">
        <f t="shared" si="349"/>
        <v>Monday</v>
      </c>
      <c r="AB3273" s="21" t="str">
        <f>VLOOKUP(U3273,'Currency Sheet'!A:C,3,)</f>
        <v>DOLLAR</v>
      </c>
      <c r="AC3273" s="42" t="str">
        <f>VLOOKUP(P3273,'Customer List'!B:D,3,)</f>
        <v>OutStation</v>
      </c>
    </row>
    <row r="3274" spans="1:29" x14ac:dyDescent="0.25">
      <c r="A3274" s="21">
        <v>3272</v>
      </c>
      <c r="B3274" s="21" t="s">
        <v>4721</v>
      </c>
      <c r="C3274" s="30">
        <v>45926</v>
      </c>
      <c r="D3274" s="30">
        <v>45937</v>
      </c>
      <c r="E3274" s="47">
        <v>201</v>
      </c>
      <c r="F3274" s="47">
        <f t="shared" si="344"/>
        <v>17688</v>
      </c>
      <c r="G3274" s="48">
        <f t="shared" si="345"/>
        <v>17688</v>
      </c>
      <c r="H3274" s="21" t="s">
        <v>4484</v>
      </c>
      <c r="I3274" s="21" t="s">
        <v>4485</v>
      </c>
      <c r="J3274" s="21">
        <v>1</v>
      </c>
      <c r="K3274" s="21">
        <v>1</v>
      </c>
      <c r="L3274" s="21">
        <f t="shared" si="346"/>
        <v>0</v>
      </c>
      <c r="M3274" s="21" t="s">
        <v>4888</v>
      </c>
      <c r="N3274" s="30">
        <v>45938</v>
      </c>
      <c r="O3274" s="48">
        <v>30315</v>
      </c>
      <c r="P3274" s="21" t="s">
        <v>30</v>
      </c>
      <c r="Q3274" s="21" t="s">
        <v>636</v>
      </c>
      <c r="R3274" s="21" t="s">
        <v>637</v>
      </c>
      <c r="S3274" s="3">
        <v>-20</v>
      </c>
      <c r="T3274" s="37"/>
      <c r="U3274" s="21" t="s">
        <v>3578</v>
      </c>
      <c r="V3274" s="21" t="str">
        <f>VLOOKUP(P3274,'Customer List'!B:C,2,)</f>
        <v>Delhi</v>
      </c>
      <c r="W3274" s="38"/>
      <c r="X3274" s="30">
        <f t="shared" ref="X3274:X3288" si="350">IF(OR(R3274 = "PRIYANKA MADAM", R3274 = "DEEPAK", R3274 = "PORTER"),N3274,"")</f>
        <v>45938</v>
      </c>
      <c r="Y3274" s="21">
        <f t="shared" si="347"/>
        <v>0</v>
      </c>
      <c r="Z3274" s="21" t="str">
        <f t="shared" si="348"/>
        <v>Wednesday</v>
      </c>
      <c r="AA3274" s="21" t="str">
        <f t="shared" si="349"/>
        <v>Wednesday</v>
      </c>
      <c r="AB3274" s="21" t="str">
        <f>VLOOKUP(U3274,'Currency Sheet'!A:C,3,)</f>
        <v>DOLLAR</v>
      </c>
      <c r="AC3274" s="42" t="str">
        <f>VLOOKUP(P3274,'Customer List'!B:D,3,)</f>
        <v>Local</v>
      </c>
    </row>
    <row r="3275" spans="1:29" x14ac:dyDescent="0.25">
      <c r="A3275" s="21">
        <v>3273</v>
      </c>
      <c r="B3275" s="21" t="s">
        <v>4721</v>
      </c>
      <c r="C3275" s="30">
        <v>45926</v>
      </c>
      <c r="D3275" s="30">
        <v>45937</v>
      </c>
      <c r="E3275" s="47">
        <v>201</v>
      </c>
      <c r="F3275" s="47">
        <f t="shared" si="344"/>
        <v>17688</v>
      </c>
      <c r="G3275" s="48">
        <f t="shared" si="345"/>
        <v>17688</v>
      </c>
      <c r="H3275" s="21" t="s">
        <v>4486</v>
      </c>
      <c r="I3275" s="21" t="s">
        <v>4487</v>
      </c>
      <c r="J3275" s="21">
        <v>1</v>
      </c>
      <c r="K3275" s="21">
        <v>1</v>
      </c>
      <c r="L3275" s="21">
        <f t="shared" si="346"/>
        <v>0</v>
      </c>
      <c r="M3275" s="21" t="s">
        <v>4888</v>
      </c>
      <c r="N3275" s="30">
        <v>45938</v>
      </c>
      <c r="O3275" s="48">
        <v>30315</v>
      </c>
      <c r="P3275" s="21" t="s">
        <v>30</v>
      </c>
      <c r="Q3275" s="21" t="s">
        <v>636</v>
      </c>
      <c r="R3275" s="21" t="s">
        <v>637</v>
      </c>
      <c r="S3275" s="3">
        <v>-20</v>
      </c>
      <c r="T3275" s="37"/>
      <c r="U3275" s="21" t="s">
        <v>3578</v>
      </c>
      <c r="V3275" s="21" t="str">
        <f>VLOOKUP(P3275,'Customer List'!B:C,2,)</f>
        <v>Delhi</v>
      </c>
      <c r="W3275" s="38"/>
      <c r="X3275" s="30">
        <f t="shared" si="350"/>
        <v>45938</v>
      </c>
      <c r="Y3275" s="21">
        <f t="shared" si="347"/>
        <v>0</v>
      </c>
      <c r="Z3275" s="21" t="str">
        <f t="shared" si="348"/>
        <v>Wednesday</v>
      </c>
      <c r="AA3275" s="21" t="str">
        <f t="shared" si="349"/>
        <v>Wednesday</v>
      </c>
      <c r="AB3275" s="21" t="str">
        <f>VLOOKUP(U3275,'Currency Sheet'!A:C,3,)</f>
        <v>DOLLAR</v>
      </c>
      <c r="AC3275" s="42" t="str">
        <f>VLOOKUP(P3275,'Customer List'!B:D,3,)</f>
        <v>Local</v>
      </c>
    </row>
    <row r="3276" spans="1:29" x14ac:dyDescent="0.25">
      <c r="A3276" s="21">
        <v>3274</v>
      </c>
      <c r="B3276" s="21" t="s">
        <v>4721</v>
      </c>
      <c r="C3276" s="30">
        <v>45926</v>
      </c>
      <c r="D3276" s="30">
        <v>45937</v>
      </c>
      <c r="E3276" s="47">
        <v>201</v>
      </c>
      <c r="F3276" s="47">
        <f t="shared" si="344"/>
        <v>17688</v>
      </c>
      <c r="G3276" s="48">
        <f t="shared" si="345"/>
        <v>17688</v>
      </c>
      <c r="H3276" s="21" t="s">
        <v>4488</v>
      </c>
      <c r="I3276" s="21" t="s">
        <v>4489</v>
      </c>
      <c r="J3276" s="21">
        <v>1</v>
      </c>
      <c r="K3276" s="21">
        <v>1</v>
      </c>
      <c r="L3276" s="21">
        <f t="shared" si="346"/>
        <v>0</v>
      </c>
      <c r="M3276" s="21" t="s">
        <v>4888</v>
      </c>
      <c r="N3276" s="30">
        <v>45938</v>
      </c>
      <c r="O3276" s="48">
        <v>32287</v>
      </c>
      <c r="P3276" s="21" t="s">
        <v>30</v>
      </c>
      <c r="Q3276" s="21" t="s">
        <v>636</v>
      </c>
      <c r="R3276" s="21" t="s">
        <v>637</v>
      </c>
      <c r="S3276" s="3">
        <v>-20</v>
      </c>
      <c r="T3276" s="37"/>
      <c r="U3276" s="21" t="s">
        <v>3578</v>
      </c>
      <c r="V3276" s="21" t="str">
        <f>VLOOKUP(P3276,'Customer List'!B:C,2,)</f>
        <v>Delhi</v>
      </c>
      <c r="W3276" s="38"/>
      <c r="X3276" s="30">
        <f t="shared" si="350"/>
        <v>45938</v>
      </c>
      <c r="Y3276" s="21">
        <f t="shared" si="347"/>
        <v>0</v>
      </c>
      <c r="Z3276" s="21" t="str">
        <f t="shared" si="348"/>
        <v>Wednesday</v>
      </c>
      <c r="AA3276" s="21" t="str">
        <f t="shared" si="349"/>
        <v>Wednesday</v>
      </c>
      <c r="AB3276" s="21" t="str">
        <f>VLOOKUP(U3276,'Currency Sheet'!A:C,3,)</f>
        <v>DOLLAR</v>
      </c>
      <c r="AC3276" s="42" t="str">
        <f>VLOOKUP(P3276,'Customer List'!B:D,3,)</f>
        <v>Local</v>
      </c>
    </row>
    <row r="3277" spans="1:29" x14ac:dyDescent="0.25">
      <c r="A3277" s="21">
        <v>3275</v>
      </c>
      <c r="B3277" s="21" t="s">
        <v>4721</v>
      </c>
      <c r="C3277" s="30">
        <v>45926</v>
      </c>
      <c r="D3277" s="30">
        <v>45937</v>
      </c>
      <c r="E3277" s="47">
        <v>201</v>
      </c>
      <c r="F3277" s="47">
        <f t="shared" si="344"/>
        <v>17688</v>
      </c>
      <c r="G3277" s="48">
        <f t="shared" si="345"/>
        <v>17688</v>
      </c>
      <c r="H3277" s="21" t="s">
        <v>751</v>
      </c>
      <c r="I3277" s="21" t="s">
        <v>4125</v>
      </c>
      <c r="J3277" s="21">
        <v>1</v>
      </c>
      <c r="K3277" s="21">
        <v>1</v>
      </c>
      <c r="L3277" s="21">
        <f t="shared" si="346"/>
        <v>0</v>
      </c>
      <c r="M3277" s="21" t="s">
        <v>4957</v>
      </c>
      <c r="N3277" s="30">
        <v>45938</v>
      </c>
      <c r="O3277" s="48">
        <v>0</v>
      </c>
      <c r="P3277" s="21" t="s">
        <v>30</v>
      </c>
      <c r="Q3277" s="21" t="s">
        <v>636</v>
      </c>
      <c r="R3277" s="21" t="s">
        <v>637</v>
      </c>
      <c r="S3277" s="3">
        <v>-20</v>
      </c>
      <c r="T3277" s="37" t="s">
        <v>4744</v>
      </c>
      <c r="U3277" s="21" t="s">
        <v>3578</v>
      </c>
      <c r="V3277" s="21" t="str">
        <f>VLOOKUP(P3277,'Customer List'!B:C,2,)</f>
        <v>Delhi</v>
      </c>
      <c r="W3277" s="38"/>
      <c r="X3277" s="30">
        <f t="shared" si="350"/>
        <v>45938</v>
      </c>
      <c r="Y3277" s="21">
        <f t="shared" si="347"/>
        <v>0</v>
      </c>
      <c r="Z3277" s="21" t="str">
        <f t="shared" si="348"/>
        <v>Wednesday</v>
      </c>
      <c r="AA3277" s="21" t="str">
        <f t="shared" si="349"/>
        <v>Wednesday</v>
      </c>
      <c r="AB3277" s="21" t="str">
        <f>VLOOKUP(U3277,'Currency Sheet'!A:C,3,)</f>
        <v>DOLLAR</v>
      </c>
      <c r="AC3277" s="42" t="str">
        <f>VLOOKUP(P3277,'Customer List'!B:D,3,)</f>
        <v>Local</v>
      </c>
    </row>
    <row r="3278" spans="1:29" x14ac:dyDescent="0.25">
      <c r="A3278" s="21">
        <v>3276</v>
      </c>
      <c r="B3278" s="21" t="s">
        <v>4721</v>
      </c>
      <c r="C3278" s="30">
        <v>45926</v>
      </c>
      <c r="D3278" s="30">
        <v>45937</v>
      </c>
      <c r="E3278" s="47">
        <v>201</v>
      </c>
      <c r="F3278" s="47">
        <f t="shared" si="344"/>
        <v>17688</v>
      </c>
      <c r="G3278" s="48">
        <f t="shared" si="345"/>
        <v>17688</v>
      </c>
      <c r="H3278" s="21" t="s">
        <v>4490</v>
      </c>
      <c r="I3278" s="21" t="s">
        <v>4491</v>
      </c>
      <c r="J3278" s="21">
        <v>1</v>
      </c>
      <c r="K3278" s="21">
        <v>1</v>
      </c>
      <c r="L3278" s="21">
        <f t="shared" si="346"/>
        <v>0</v>
      </c>
      <c r="M3278" s="21" t="s">
        <v>4886</v>
      </c>
      <c r="N3278" s="30">
        <v>45938</v>
      </c>
      <c r="O3278" s="48">
        <v>32287.5</v>
      </c>
      <c r="P3278" s="21" t="s">
        <v>30</v>
      </c>
      <c r="Q3278" s="21" t="s">
        <v>636</v>
      </c>
      <c r="R3278" s="21" t="s">
        <v>637</v>
      </c>
      <c r="S3278" s="3">
        <v>-20</v>
      </c>
      <c r="T3278" s="37"/>
      <c r="U3278" s="21" t="s">
        <v>3578</v>
      </c>
      <c r="V3278" s="21" t="str">
        <f>VLOOKUP(P3278,'Customer List'!B:C,2,)</f>
        <v>Delhi</v>
      </c>
      <c r="W3278" s="38"/>
      <c r="X3278" s="30">
        <f t="shared" si="350"/>
        <v>45938</v>
      </c>
      <c r="Y3278" s="21">
        <f t="shared" si="347"/>
        <v>0</v>
      </c>
      <c r="Z3278" s="21" t="str">
        <f t="shared" si="348"/>
        <v>Wednesday</v>
      </c>
      <c r="AA3278" s="21" t="str">
        <f t="shared" si="349"/>
        <v>Wednesday</v>
      </c>
      <c r="AB3278" s="21" t="str">
        <f>VLOOKUP(U3278,'Currency Sheet'!A:C,3,)</f>
        <v>DOLLAR</v>
      </c>
      <c r="AC3278" s="42" t="str">
        <f>VLOOKUP(P3278,'Customer List'!B:D,3,)</f>
        <v>Local</v>
      </c>
    </row>
    <row r="3279" spans="1:29" x14ac:dyDescent="0.25">
      <c r="A3279" s="21">
        <v>3277</v>
      </c>
      <c r="B3279" s="21" t="s">
        <v>4721</v>
      </c>
      <c r="C3279" s="30">
        <v>45926</v>
      </c>
      <c r="D3279" s="30">
        <v>45937</v>
      </c>
      <c r="E3279" s="47">
        <v>201</v>
      </c>
      <c r="F3279" s="47">
        <f t="shared" si="344"/>
        <v>17688</v>
      </c>
      <c r="G3279" s="48">
        <f t="shared" si="345"/>
        <v>17688</v>
      </c>
      <c r="H3279" s="21" t="s">
        <v>4492</v>
      </c>
      <c r="I3279" s="21" t="s">
        <v>4493</v>
      </c>
      <c r="J3279" s="21">
        <v>1</v>
      </c>
      <c r="K3279" s="21">
        <v>1</v>
      </c>
      <c r="L3279" s="21">
        <f t="shared" si="346"/>
        <v>0</v>
      </c>
      <c r="M3279" s="21" t="s">
        <v>4886</v>
      </c>
      <c r="N3279" s="30">
        <v>45938</v>
      </c>
      <c r="O3279" s="48">
        <v>32287.5</v>
      </c>
      <c r="P3279" s="21" t="s">
        <v>30</v>
      </c>
      <c r="Q3279" s="21" t="s">
        <v>636</v>
      </c>
      <c r="R3279" s="21" t="s">
        <v>637</v>
      </c>
      <c r="S3279" s="3">
        <v>-20</v>
      </c>
      <c r="T3279" s="37"/>
      <c r="U3279" s="21" t="s">
        <v>3578</v>
      </c>
      <c r="V3279" s="21" t="str">
        <f>VLOOKUP(P3279,'Customer List'!B:C,2,)</f>
        <v>Delhi</v>
      </c>
      <c r="W3279" s="38"/>
      <c r="X3279" s="30">
        <f t="shared" si="350"/>
        <v>45938</v>
      </c>
      <c r="Y3279" s="21">
        <f t="shared" si="347"/>
        <v>0</v>
      </c>
      <c r="Z3279" s="21" t="str">
        <f t="shared" si="348"/>
        <v>Wednesday</v>
      </c>
      <c r="AA3279" s="21" t="str">
        <f t="shared" si="349"/>
        <v>Wednesday</v>
      </c>
      <c r="AB3279" s="21" t="str">
        <f>VLOOKUP(U3279,'Currency Sheet'!A:C,3,)</f>
        <v>DOLLAR</v>
      </c>
      <c r="AC3279" s="42" t="str">
        <f>VLOOKUP(P3279,'Customer List'!B:D,3,)</f>
        <v>Local</v>
      </c>
    </row>
    <row r="3280" spans="1:29" x14ac:dyDescent="0.25">
      <c r="A3280" s="21">
        <v>3278</v>
      </c>
      <c r="B3280" s="21" t="s">
        <v>4721</v>
      </c>
      <c r="C3280" s="30">
        <v>45926</v>
      </c>
      <c r="D3280" s="30">
        <v>45937</v>
      </c>
      <c r="E3280" s="47">
        <v>201</v>
      </c>
      <c r="F3280" s="47">
        <f t="shared" si="344"/>
        <v>17688</v>
      </c>
      <c r="G3280" s="48">
        <f t="shared" si="345"/>
        <v>17688</v>
      </c>
      <c r="H3280" s="21" t="s">
        <v>4494</v>
      </c>
      <c r="I3280" s="21" t="s">
        <v>4495</v>
      </c>
      <c r="J3280" s="21">
        <v>1</v>
      </c>
      <c r="K3280" s="21">
        <v>1</v>
      </c>
      <c r="L3280" s="21">
        <f t="shared" si="346"/>
        <v>0</v>
      </c>
      <c r="M3280" s="21" t="s">
        <v>4886</v>
      </c>
      <c r="N3280" s="30">
        <v>45938</v>
      </c>
      <c r="O3280" s="48">
        <v>32287.5</v>
      </c>
      <c r="P3280" s="21" t="s">
        <v>30</v>
      </c>
      <c r="Q3280" s="21" t="s">
        <v>636</v>
      </c>
      <c r="R3280" s="21" t="s">
        <v>637</v>
      </c>
      <c r="S3280" s="3">
        <v>-20</v>
      </c>
      <c r="T3280" s="37"/>
      <c r="U3280" s="21" t="s">
        <v>3578</v>
      </c>
      <c r="V3280" s="21" t="str">
        <f>VLOOKUP(P3280,'Customer List'!B:C,2,)</f>
        <v>Delhi</v>
      </c>
      <c r="W3280" s="38"/>
      <c r="X3280" s="30">
        <f t="shared" si="350"/>
        <v>45938</v>
      </c>
      <c r="Y3280" s="21">
        <f t="shared" si="347"/>
        <v>0</v>
      </c>
      <c r="Z3280" s="21" t="str">
        <f t="shared" si="348"/>
        <v>Wednesday</v>
      </c>
      <c r="AA3280" s="21" t="str">
        <f t="shared" si="349"/>
        <v>Wednesday</v>
      </c>
      <c r="AB3280" s="21" t="str">
        <f>VLOOKUP(U3280,'Currency Sheet'!A:C,3,)</f>
        <v>DOLLAR</v>
      </c>
      <c r="AC3280" s="42" t="str">
        <f>VLOOKUP(P3280,'Customer List'!B:D,3,)</f>
        <v>Local</v>
      </c>
    </row>
    <row r="3281" spans="1:29" x14ac:dyDescent="0.25">
      <c r="A3281" s="21">
        <v>3279</v>
      </c>
      <c r="B3281" s="21" t="s">
        <v>4721</v>
      </c>
      <c r="C3281" s="30">
        <v>45926</v>
      </c>
      <c r="D3281" s="30">
        <v>45937</v>
      </c>
      <c r="E3281" s="47">
        <v>188</v>
      </c>
      <c r="F3281" s="47">
        <f t="shared" si="344"/>
        <v>16544</v>
      </c>
      <c r="G3281" s="48">
        <f t="shared" si="345"/>
        <v>49632</v>
      </c>
      <c r="H3281" s="21" t="s">
        <v>372</v>
      </c>
      <c r="I3281" s="21" t="s">
        <v>4121</v>
      </c>
      <c r="J3281" s="21">
        <v>3</v>
      </c>
      <c r="K3281" s="21"/>
      <c r="L3281" s="21">
        <f t="shared" si="346"/>
        <v>3</v>
      </c>
      <c r="M3281" s="21"/>
      <c r="N3281" s="30"/>
      <c r="O3281" s="48"/>
      <c r="P3281" s="21" t="s">
        <v>1145</v>
      </c>
      <c r="Q3281" s="21"/>
      <c r="R3281" s="21"/>
      <c r="S3281" s="3">
        <v>-20</v>
      </c>
      <c r="T3281" s="37"/>
      <c r="U3281" s="21" t="s">
        <v>3578</v>
      </c>
      <c r="V3281" s="21" t="str">
        <f>VLOOKUP(P3281,'Customer List'!B:C,2,)</f>
        <v>STOCK</v>
      </c>
      <c r="W3281" s="38" t="s">
        <v>1145</v>
      </c>
      <c r="X3281" s="30" t="str">
        <f t="shared" si="350"/>
        <v/>
      </c>
      <c r="Y3281" s="21" t="str">
        <f t="shared" si="347"/>
        <v/>
      </c>
      <c r="Z3281" s="21" t="str">
        <f t="shared" si="348"/>
        <v/>
      </c>
      <c r="AA3281" s="21" t="str">
        <f t="shared" si="349"/>
        <v/>
      </c>
      <c r="AB3281" s="21" t="str">
        <f>VLOOKUP(U3281,'Currency Sheet'!A:C,3,)</f>
        <v>DOLLAR</v>
      </c>
      <c r="AC3281" s="42" t="str">
        <f>VLOOKUP(P3281,'Customer List'!B:D,3,)</f>
        <v>STOCK</v>
      </c>
    </row>
    <row r="3282" spans="1:29" x14ac:dyDescent="0.25">
      <c r="A3282" s="21">
        <v>3279</v>
      </c>
      <c r="B3282" s="21" t="s">
        <v>4721</v>
      </c>
      <c r="C3282" s="30">
        <v>45926</v>
      </c>
      <c r="D3282" s="30">
        <v>45937</v>
      </c>
      <c r="E3282" s="47">
        <v>188</v>
      </c>
      <c r="F3282" s="47">
        <f t="shared" ref="F3282" si="351">IF(AB3282="DOLLAR",E3282*88,E3282)</f>
        <v>16544</v>
      </c>
      <c r="G3282" s="48">
        <f t="shared" ref="G3282" si="352">F3282*J3282</f>
        <v>16544</v>
      </c>
      <c r="H3282" s="21" t="s">
        <v>372</v>
      </c>
      <c r="I3282" s="21" t="s">
        <v>4121</v>
      </c>
      <c r="J3282" s="21">
        <v>1</v>
      </c>
      <c r="K3282" s="21">
        <v>1</v>
      </c>
      <c r="L3282" s="21">
        <f t="shared" ref="L3282" si="353">J3282-K3282</f>
        <v>0</v>
      </c>
      <c r="M3282" s="21" t="s">
        <v>6762</v>
      </c>
      <c r="N3282" s="30">
        <v>46009</v>
      </c>
      <c r="O3282" s="48">
        <v>26227.5</v>
      </c>
      <c r="P3282" s="21" t="s">
        <v>4968</v>
      </c>
      <c r="Q3282" s="21" t="s">
        <v>636</v>
      </c>
      <c r="R3282" s="21" t="s">
        <v>637</v>
      </c>
      <c r="S3282" s="3">
        <v>-20</v>
      </c>
      <c r="T3282" s="37"/>
      <c r="U3282" s="21" t="s">
        <v>3578</v>
      </c>
      <c r="V3282" s="21" t="str">
        <f>VLOOKUP(P3282,'Customer List'!B:C,2,)</f>
        <v>Delhi</v>
      </c>
      <c r="W3282" s="38" t="s">
        <v>1145</v>
      </c>
      <c r="X3282" s="30">
        <f t="shared" ref="X3282" si="354">IF(OR(R3282 = "PRIYANKA MADAM", R3282 = "DEEPAK", R3282 = "PORTER"),N3282,"")</f>
        <v>46009</v>
      </c>
      <c r="Y3282" s="21">
        <f t="shared" ref="Y3282" si="355">IF(X3282="", "", X3282-N3282)</f>
        <v>0</v>
      </c>
      <c r="Z3282" s="21" t="str">
        <f t="shared" ref="Z3282" si="356">IF(N3282="", "", TEXT(N3282, "dddd"))</f>
        <v>Thursday</v>
      </c>
      <c r="AA3282" s="21" t="str">
        <f t="shared" ref="AA3282" si="357">IF(X3282="", "", TEXT(X3282, "dddd"))</f>
        <v>Thursday</v>
      </c>
      <c r="AB3282" s="21" t="str">
        <f>VLOOKUP(U3282,'Currency Sheet'!A:C,3,)</f>
        <v>DOLLAR</v>
      </c>
      <c r="AC3282" s="42" t="str">
        <f>VLOOKUP(P3282,'Customer List'!B:D,3,)</f>
        <v>Local</v>
      </c>
    </row>
    <row r="3283" spans="1:29" x14ac:dyDescent="0.25">
      <c r="A3283" s="21">
        <v>3280</v>
      </c>
      <c r="B3283" s="21" t="s">
        <v>4721</v>
      </c>
      <c r="C3283" s="30">
        <v>45926</v>
      </c>
      <c r="D3283" s="30">
        <v>45937</v>
      </c>
      <c r="E3283" s="47">
        <v>188</v>
      </c>
      <c r="F3283" s="47">
        <f t="shared" si="344"/>
        <v>16544</v>
      </c>
      <c r="G3283" s="48">
        <f t="shared" si="345"/>
        <v>16544</v>
      </c>
      <c r="H3283" s="21" t="s">
        <v>372</v>
      </c>
      <c r="I3283" s="21" t="s">
        <v>4121</v>
      </c>
      <c r="J3283" s="21">
        <v>1</v>
      </c>
      <c r="K3283" s="21">
        <v>1</v>
      </c>
      <c r="L3283" s="21">
        <f t="shared" si="346"/>
        <v>0</v>
      </c>
      <c r="M3283" s="21" t="s">
        <v>6616</v>
      </c>
      <c r="N3283" s="30">
        <v>46001</v>
      </c>
      <c r="O3283" s="48">
        <v>24210</v>
      </c>
      <c r="P3283" s="21" t="s">
        <v>2046</v>
      </c>
      <c r="Q3283" s="21">
        <v>58159193120</v>
      </c>
      <c r="R3283" s="21" t="s">
        <v>6107</v>
      </c>
      <c r="S3283" s="3">
        <v>-20</v>
      </c>
      <c r="T3283" s="37"/>
      <c r="U3283" s="21" t="s">
        <v>3578</v>
      </c>
      <c r="V3283" s="21" t="str">
        <f>VLOOKUP(P3283,'Customer List'!B:C,2,)</f>
        <v>Banglore</v>
      </c>
      <c r="W3283" s="38"/>
      <c r="X3283" s="30">
        <v>46002</v>
      </c>
      <c r="Y3283" s="21">
        <f t="shared" si="347"/>
        <v>1</v>
      </c>
      <c r="Z3283" s="21" t="str">
        <f t="shared" si="348"/>
        <v>Wednesday</v>
      </c>
      <c r="AA3283" s="21" t="str">
        <f t="shared" si="349"/>
        <v>Thursday</v>
      </c>
      <c r="AB3283" s="21" t="str">
        <f>VLOOKUP(U3283,'Currency Sheet'!A:C,3,)</f>
        <v>DOLLAR</v>
      </c>
      <c r="AC3283" s="42" t="str">
        <f>VLOOKUP(P3283,'Customer List'!B:D,3,)</f>
        <v>OutStation</v>
      </c>
    </row>
    <row r="3284" spans="1:29" x14ac:dyDescent="0.25">
      <c r="A3284" s="21">
        <v>3281</v>
      </c>
      <c r="B3284" s="21" t="s">
        <v>4721</v>
      </c>
      <c r="C3284" s="30">
        <v>45926</v>
      </c>
      <c r="D3284" s="30">
        <v>45937</v>
      </c>
      <c r="E3284" s="47">
        <v>201</v>
      </c>
      <c r="F3284" s="47">
        <f t="shared" si="344"/>
        <v>17688</v>
      </c>
      <c r="G3284" s="48">
        <f t="shared" si="345"/>
        <v>17688</v>
      </c>
      <c r="H3284" s="21" t="s">
        <v>4496</v>
      </c>
      <c r="I3284" s="21" t="s">
        <v>4497</v>
      </c>
      <c r="J3284" s="21">
        <v>1</v>
      </c>
      <c r="K3284" s="21">
        <v>1</v>
      </c>
      <c r="L3284" s="21">
        <f t="shared" si="346"/>
        <v>0</v>
      </c>
      <c r="M3284" s="21" t="s">
        <v>4887</v>
      </c>
      <c r="N3284" s="30">
        <v>45938</v>
      </c>
      <c r="O3284" s="48">
        <v>34440</v>
      </c>
      <c r="P3284" s="21" t="s">
        <v>30</v>
      </c>
      <c r="Q3284" s="21" t="s">
        <v>636</v>
      </c>
      <c r="R3284" s="21" t="s">
        <v>637</v>
      </c>
      <c r="S3284" s="3">
        <v>-20</v>
      </c>
      <c r="T3284" s="37"/>
      <c r="U3284" s="21" t="s">
        <v>3578</v>
      </c>
      <c r="V3284" s="21" t="str">
        <f>VLOOKUP(P3284,'Customer List'!B:C,2,)</f>
        <v>Delhi</v>
      </c>
      <c r="W3284" s="38"/>
      <c r="X3284" s="30">
        <f t="shared" si="350"/>
        <v>45938</v>
      </c>
      <c r="Y3284" s="21">
        <f t="shared" si="347"/>
        <v>0</v>
      </c>
      <c r="Z3284" s="21" t="str">
        <f t="shared" si="348"/>
        <v>Wednesday</v>
      </c>
      <c r="AA3284" s="21" t="str">
        <f t="shared" si="349"/>
        <v>Wednesday</v>
      </c>
      <c r="AB3284" s="21" t="str">
        <f>VLOOKUP(U3284,'Currency Sheet'!A:C,3,)</f>
        <v>DOLLAR</v>
      </c>
      <c r="AC3284" s="42" t="str">
        <f>VLOOKUP(P3284,'Customer List'!B:D,3,)</f>
        <v>Local</v>
      </c>
    </row>
    <row r="3285" spans="1:29" x14ac:dyDescent="0.25">
      <c r="A3285" s="21">
        <v>3282</v>
      </c>
      <c r="B3285" s="21" t="s">
        <v>4721</v>
      </c>
      <c r="C3285" s="30">
        <v>45926</v>
      </c>
      <c r="D3285" s="30">
        <v>45937</v>
      </c>
      <c r="E3285" s="47">
        <v>374</v>
      </c>
      <c r="F3285" s="47">
        <f t="shared" si="344"/>
        <v>32912</v>
      </c>
      <c r="G3285" s="48">
        <f t="shared" si="345"/>
        <v>32912</v>
      </c>
      <c r="H3285" s="21" t="s">
        <v>4498</v>
      </c>
      <c r="I3285" s="21" t="s">
        <v>4499</v>
      </c>
      <c r="J3285" s="21">
        <v>1</v>
      </c>
      <c r="K3285" s="21">
        <v>1</v>
      </c>
      <c r="L3285" s="21">
        <f t="shared" si="346"/>
        <v>0</v>
      </c>
      <c r="M3285" s="21" t="s">
        <v>4885</v>
      </c>
      <c r="N3285" s="30">
        <v>45938</v>
      </c>
      <c r="O3285" s="48">
        <v>64080</v>
      </c>
      <c r="P3285" s="21" t="s">
        <v>30</v>
      </c>
      <c r="Q3285" s="21" t="s">
        <v>636</v>
      </c>
      <c r="R3285" s="21" t="s">
        <v>637</v>
      </c>
      <c r="S3285" s="3">
        <v>-20</v>
      </c>
      <c r="T3285" s="37"/>
      <c r="U3285" s="21" t="s">
        <v>3578</v>
      </c>
      <c r="V3285" s="21" t="str">
        <f>VLOOKUP(P3285,'Customer List'!B:C,2,)</f>
        <v>Delhi</v>
      </c>
      <c r="W3285" s="38"/>
      <c r="X3285" s="30">
        <f t="shared" si="350"/>
        <v>45938</v>
      </c>
      <c r="Y3285" s="21">
        <f t="shared" si="347"/>
        <v>0</v>
      </c>
      <c r="Z3285" s="21" t="str">
        <f t="shared" si="348"/>
        <v>Wednesday</v>
      </c>
      <c r="AA3285" s="21" t="str">
        <f t="shared" si="349"/>
        <v>Wednesday</v>
      </c>
      <c r="AB3285" s="21" t="str">
        <f>VLOOKUP(U3285,'Currency Sheet'!A:C,3,)</f>
        <v>DOLLAR</v>
      </c>
      <c r="AC3285" s="42" t="str">
        <f>VLOOKUP(P3285,'Customer List'!B:D,3,)</f>
        <v>Local</v>
      </c>
    </row>
    <row r="3286" spans="1:29" x14ac:dyDescent="0.25">
      <c r="A3286" s="21">
        <v>3283</v>
      </c>
      <c r="B3286" s="21" t="s">
        <v>4721</v>
      </c>
      <c r="C3286" s="30">
        <v>45926</v>
      </c>
      <c r="D3286" s="30">
        <v>45937</v>
      </c>
      <c r="E3286" s="47">
        <v>374</v>
      </c>
      <c r="F3286" s="47">
        <f t="shared" si="344"/>
        <v>32912</v>
      </c>
      <c r="G3286" s="48">
        <f t="shared" si="345"/>
        <v>32912</v>
      </c>
      <c r="H3286" s="21" t="s">
        <v>4500</v>
      </c>
      <c r="I3286" s="21" t="s">
        <v>4501</v>
      </c>
      <c r="J3286" s="21">
        <v>1</v>
      </c>
      <c r="K3286" s="21">
        <v>1</v>
      </c>
      <c r="L3286" s="21">
        <f t="shared" si="346"/>
        <v>0</v>
      </c>
      <c r="M3286" s="21" t="s">
        <v>4885</v>
      </c>
      <c r="N3286" s="30">
        <v>45938</v>
      </c>
      <c r="O3286" s="48">
        <v>64080</v>
      </c>
      <c r="P3286" s="21" t="s">
        <v>30</v>
      </c>
      <c r="Q3286" s="21" t="s">
        <v>636</v>
      </c>
      <c r="R3286" s="21" t="s">
        <v>637</v>
      </c>
      <c r="S3286" s="3">
        <v>-20</v>
      </c>
      <c r="T3286" s="37"/>
      <c r="U3286" s="21" t="s">
        <v>3578</v>
      </c>
      <c r="V3286" s="21" t="str">
        <f>VLOOKUP(P3286,'Customer List'!B:C,2,)</f>
        <v>Delhi</v>
      </c>
      <c r="W3286" s="38"/>
      <c r="X3286" s="30">
        <f t="shared" si="350"/>
        <v>45938</v>
      </c>
      <c r="Y3286" s="21">
        <f t="shared" si="347"/>
        <v>0</v>
      </c>
      <c r="Z3286" s="21" t="str">
        <f t="shared" si="348"/>
        <v>Wednesday</v>
      </c>
      <c r="AA3286" s="21" t="str">
        <f t="shared" si="349"/>
        <v>Wednesday</v>
      </c>
      <c r="AB3286" s="21" t="str">
        <f>VLOOKUP(U3286,'Currency Sheet'!A:C,3,)</f>
        <v>DOLLAR</v>
      </c>
      <c r="AC3286" s="42" t="str">
        <f>VLOOKUP(P3286,'Customer List'!B:D,3,)</f>
        <v>Local</v>
      </c>
    </row>
    <row r="3287" spans="1:29" x14ac:dyDescent="0.25">
      <c r="A3287" s="21">
        <v>3284</v>
      </c>
      <c r="B3287" s="21" t="s">
        <v>4721</v>
      </c>
      <c r="C3287" s="30">
        <v>45926</v>
      </c>
      <c r="D3287" s="30">
        <v>45937</v>
      </c>
      <c r="E3287" s="47">
        <v>201</v>
      </c>
      <c r="F3287" s="47">
        <f t="shared" si="344"/>
        <v>17688</v>
      </c>
      <c r="G3287" s="48">
        <f t="shared" si="345"/>
        <v>17688</v>
      </c>
      <c r="H3287" s="21" t="s">
        <v>4502</v>
      </c>
      <c r="I3287" s="21" t="s">
        <v>4503</v>
      </c>
      <c r="J3287" s="21">
        <v>1</v>
      </c>
      <c r="K3287" s="21">
        <v>1</v>
      </c>
      <c r="L3287" s="21">
        <f t="shared" si="346"/>
        <v>0</v>
      </c>
      <c r="M3287" s="21" t="s">
        <v>4855</v>
      </c>
      <c r="N3287" s="30">
        <v>45938</v>
      </c>
      <c r="O3287" s="48">
        <v>34440</v>
      </c>
      <c r="P3287" s="21" t="s">
        <v>4427</v>
      </c>
      <c r="Q3287" s="21" t="s">
        <v>1127</v>
      </c>
      <c r="R3287" s="21" t="s">
        <v>1127</v>
      </c>
      <c r="S3287" s="3">
        <v>-20</v>
      </c>
      <c r="T3287" s="37"/>
      <c r="U3287" s="21" t="s">
        <v>3578</v>
      </c>
      <c r="V3287" s="21" t="str">
        <f>VLOOKUP(P3287,'Customer List'!B:C,2,)</f>
        <v>Noida</v>
      </c>
      <c r="W3287" s="38"/>
      <c r="X3287" s="30">
        <f t="shared" si="350"/>
        <v>45938</v>
      </c>
      <c r="Y3287" s="21">
        <f t="shared" si="347"/>
        <v>0</v>
      </c>
      <c r="Z3287" s="21" t="str">
        <f t="shared" si="348"/>
        <v>Wednesday</v>
      </c>
      <c r="AA3287" s="21" t="str">
        <f t="shared" si="349"/>
        <v>Wednesday</v>
      </c>
      <c r="AB3287" s="21" t="str">
        <f>VLOOKUP(U3287,'Currency Sheet'!A:C,3,)</f>
        <v>DOLLAR</v>
      </c>
      <c r="AC3287" s="42" t="str">
        <f>VLOOKUP(P3287,'Customer List'!B:D,3,)</f>
        <v>Local</v>
      </c>
    </row>
    <row r="3288" spans="1:29" x14ac:dyDescent="0.25">
      <c r="A3288" s="21">
        <v>3285</v>
      </c>
      <c r="B3288" s="21" t="s">
        <v>4721</v>
      </c>
      <c r="C3288" s="30">
        <v>45926</v>
      </c>
      <c r="D3288" s="30">
        <v>45937</v>
      </c>
      <c r="E3288" s="47">
        <v>374</v>
      </c>
      <c r="F3288" s="47">
        <f t="shared" si="344"/>
        <v>32912</v>
      </c>
      <c r="G3288" s="48">
        <f t="shared" si="345"/>
        <v>32912</v>
      </c>
      <c r="H3288" s="21" t="s">
        <v>4505</v>
      </c>
      <c r="I3288" s="21" t="s">
        <v>4506</v>
      </c>
      <c r="J3288" s="21">
        <v>1</v>
      </c>
      <c r="K3288" s="21">
        <v>1</v>
      </c>
      <c r="L3288" s="21">
        <f t="shared" si="346"/>
        <v>0</v>
      </c>
      <c r="M3288" s="21" t="s">
        <v>5156</v>
      </c>
      <c r="N3288" s="30">
        <v>45940</v>
      </c>
      <c r="O3288" s="48">
        <v>48060</v>
      </c>
      <c r="P3288" s="21" t="s">
        <v>633</v>
      </c>
      <c r="Q3288" s="21" t="s">
        <v>636</v>
      </c>
      <c r="R3288" s="21" t="s">
        <v>723</v>
      </c>
      <c r="S3288" s="3">
        <v>-20</v>
      </c>
      <c r="T3288" s="37"/>
      <c r="U3288" s="21" t="s">
        <v>3578</v>
      </c>
      <c r="V3288" s="21" t="str">
        <f>VLOOKUP(P3288,'Customer List'!B:C,2,)</f>
        <v>Manesar</v>
      </c>
      <c r="W3288" s="38"/>
      <c r="X3288" s="30">
        <f t="shared" si="350"/>
        <v>45940</v>
      </c>
      <c r="Y3288" s="21">
        <f t="shared" si="347"/>
        <v>0</v>
      </c>
      <c r="Z3288" s="21" t="str">
        <f t="shared" si="348"/>
        <v>Friday</v>
      </c>
      <c r="AA3288" s="21" t="str">
        <f t="shared" si="349"/>
        <v>Friday</v>
      </c>
      <c r="AB3288" s="21" t="str">
        <f>VLOOKUP(U3288,'Currency Sheet'!A:C,3,)</f>
        <v>DOLLAR</v>
      </c>
      <c r="AC3288" s="42" t="str">
        <f>VLOOKUP(P3288,'Customer List'!B:D,3,)</f>
        <v>Local</v>
      </c>
    </row>
    <row r="3289" spans="1:29" x14ac:dyDescent="0.25">
      <c r="A3289" s="21">
        <v>3286</v>
      </c>
      <c r="B3289" s="21" t="s">
        <v>4721</v>
      </c>
      <c r="C3289" s="30">
        <v>45926</v>
      </c>
      <c r="D3289" s="30">
        <v>45937</v>
      </c>
      <c r="E3289" s="47">
        <v>372</v>
      </c>
      <c r="F3289" s="47">
        <f t="shared" si="344"/>
        <v>32736</v>
      </c>
      <c r="G3289" s="48">
        <f t="shared" si="345"/>
        <v>32736</v>
      </c>
      <c r="H3289" s="21" t="s">
        <v>4507</v>
      </c>
      <c r="I3289" s="21" t="s">
        <v>4508</v>
      </c>
      <c r="J3289" s="21">
        <v>1</v>
      </c>
      <c r="K3289" s="21">
        <v>1</v>
      </c>
      <c r="L3289" s="21">
        <f t="shared" si="346"/>
        <v>0</v>
      </c>
      <c r="M3289" s="21" t="s">
        <v>4889</v>
      </c>
      <c r="N3289" s="30">
        <v>45937</v>
      </c>
      <c r="O3289" s="48">
        <v>53466</v>
      </c>
      <c r="P3289" s="21" t="s">
        <v>168</v>
      </c>
      <c r="Q3289" s="21">
        <v>58156579261</v>
      </c>
      <c r="R3289" s="21" t="s">
        <v>40</v>
      </c>
      <c r="S3289" s="3">
        <v>-20</v>
      </c>
      <c r="T3289" s="37"/>
      <c r="U3289" s="21" t="s">
        <v>3578</v>
      </c>
      <c r="V3289" s="21" t="str">
        <f>VLOOKUP(P3289,'Customer List'!B:C,2,)</f>
        <v>Bhopal</v>
      </c>
      <c r="W3289" s="38"/>
      <c r="X3289" s="30">
        <v>45939</v>
      </c>
      <c r="Y3289" s="21">
        <f t="shared" si="347"/>
        <v>2</v>
      </c>
      <c r="Z3289" s="21" t="str">
        <f t="shared" si="348"/>
        <v>Tuesday</v>
      </c>
      <c r="AA3289" s="21" t="str">
        <f t="shared" si="349"/>
        <v>Thursday</v>
      </c>
      <c r="AB3289" s="21" t="str">
        <f>VLOOKUP(U3289,'Currency Sheet'!A:C,3,)</f>
        <v>DOLLAR</v>
      </c>
      <c r="AC3289" s="42" t="str">
        <f>VLOOKUP(P3289,'Customer List'!B:D,3,)</f>
        <v>OutStation</v>
      </c>
    </row>
    <row r="3290" spans="1:29" x14ac:dyDescent="0.25">
      <c r="A3290" s="21">
        <v>3287</v>
      </c>
      <c r="B3290" s="21" t="s">
        <v>4721</v>
      </c>
      <c r="C3290" s="30">
        <v>45926</v>
      </c>
      <c r="D3290" s="30">
        <v>45937</v>
      </c>
      <c r="E3290" s="47">
        <v>173</v>
      </c>
      <c r="F3290" s="47">
        <f t="shared" si="344"/>
        <v>15224</v>
      </c>
      <c r="G3290" s="48">
        <f t="shared" si="345"/>
        <v>15224</v>
      </c>
      <c r="H3290" s="21" t="s">
        <v>4509</v>
      </c>
      <c r="I3290" s="21" t="s">
        <v>4510</v>
      </c>
      <c r="J3290" s="21">
        <v>1</v>
      </c>
      <c r="K3290" s="21">
        <v>1</v>
      </c>
      <c r="L3290" s="21">
        <f t="shared" si="346"/>
        <v>0</v>
      </c>
      <c r="M3290" s="21" t="s">
        <v>4896</v>
      </c>
      <c r="N3290" s="30">
        <v>45937</v>
      </c>
      <c r="O3290" s="48">
        <v>21118.5</v>
      </c>
      <c r="P3290" s="21" t="s">
        <v>617</v>
      </c>
      <c r="Q3290" s="21">
        <v>58156578664</v>
      </c>
      <c r="R3290" s="21" t="s">
        <v>40</v>
      </c>
      <c r="S3290" s="3">
        <v>-20</v>
      </c>
      <c r="T3290" s="37"/>
      <c r="U3290" s="21" t="s">
        <v>3578</v>
      </c>
      <c r="V3290" s="21" t="str">
        <f>VLOOKUP(P3290,'Customer List'!B:C,2,)</f>
        <v>Bhuvneshwar</v>
      </c>
      <c r="W3290" s="38"/>
      <c r="X3290" s="30">
        <v>45941</v>
      </c>
      <c r="Y3290" s="21">
        <f t="shared" si="347"/>
        <v>4</v>
      </c>
      <c r="Z3290" s="21" t="str">
        <f t="shared" si="348"/>
        <v>Tuesday</v>
      </c>
      <c r="AA3290" s="21" t="str">
        <f t="shared" si="349"/>
        <v>Saturday</v>
      </c>
      <c r="AB3290" s="21" t="str">
        <f>VLOOKUP(U3290,'Currency Sheet'!A:C,3,)</f>
        <v>DOLLAR</v>
      </c>
      <c r="AC3290" s="42" t="str">
        <f>VLOOKUP(P3290,'Customer List'!B:D,3,)</f>
        <v>OutStation</v>
      </c>
    </row>
    <row r="3291" spans="1:29" x14ac:dyDescent="0.25">
      <c r="A3291" s="21">
        <v>3288</v>
      </c>
      <c r="B3291" s="21" t="s">
        <v>4721</v>
      </c>
      <c r="C3291" s="30">
        <v>45926</v>
      </c>
      <c r="D3291" s="30">
        <v>45937</v>
      </c>
      <c r="E3291" s="47">
        <v>173</v>
      </c>
      <c r="F3291" s="47">
        <f t="shared" si="344"/>
        <v>15224</v>
      </c>
      <c r="G3291" s="48">
        <f t="shared" si="345"/>
        <v>15224</v>
      </c>
      <c r="H3291" s="21" t="s">
        <v>4511</v>
      </c>
      <c r="I3291" s="21" t="s">
        <v>4512</v>
      </c>
      <c r="J3291" s="21">
        <v>1</v>
      </c>
      <c r="K3291" s="21">
        <v>1</v>
      </c>
      <c r="L3291" s="21">
        <f t="shared" si="346"/>
        <v>0</v>
      </c>
      <c r="M3291" s="21" t="s">
        <v>4896</v>
      </c>
      <c r="N3291" s="30">
        <v>45937</v>
      </c>
      <c r="O3291" s="48">
        <v>21118.5</v>
      </c>
      <c r="P3291" s="21" t="s">
        <v>617</v>
      </c>
      <c r="Q3291" s="21">
        <v>58156578664</v>
      </c>
      <c r="R3291" s="21" t="s">
        <v>40</v>
      </c>
      <c r="S3291" s="3">
        <v>-20</v>
      </c>
      <c r="T3291" s="37"/>
      <c r="U3291" s="21" t="s">
        <v>3578</v>
      </c>
      <c r="V3291" s="21" t="str">
        <f>VLOOKUP(P3291,'Customer List'!B:C,2,)</f>
        <v>Bhuvneshwar</v>
      </c>
      <c r="W3291" s="38"/>
      <c r="X3291" s="30">
        <v>45941</v>
      </c>
      <c r="Y3291" s="21">
        <f t="shared" si="347"/>
        <v>4</v>
      </c>
      <c r="Z3291" s="21" t="str">
        <f t="shared" si="348"/>
        <v>Tuesday</v>
      </c>
      <c r="AA3291" s="21" t="str">
        <f t="shared" si="349"/>
        <v>Saturday</v>
      </c>
      <c r="AB3291" s="21" t="str">
        <f>VLOOKUP(U3291,'Currency Sheet'!A:C,3,)</f>
        <v>DOLLAR</v>
      </c>
      <c r="AC3291" s="42" t="str">
        <f>VLOOKUP(P3291,'Customer List'!B:D,3,)</f>
        <v>OutStation</v>
      </c>
    </row>
    <row r="3292" spans="1:29" x14ac:dyDescent="0.25">
      <c r="A3292" s="21">
        <v>3289</v>
      </c>
      <c r="B3292" s="21" t="s">
        <v>4721</v>
      </c>
      <c r="C3292" s="30">
        <v>45926</v>
      </c>
      <c r="D3292" s="30">
        <v>45937</v>
      </c>
      <c r="E3292" s="47">
        <v>282</v>
      </c>
      <c r="F3292" s="47">
        <f t="shared" si="344"/>
        <v>24816</v>
      </c>
      <c r="G3292" s="48">
        <f t="shared" si="345"/>
        <v>24816</v>
      </c>
      <c r="H3292" s="21" t="s">
        <v>4513</v>
      </c>
      <c r="I3292" s="21" t="s">
        <v>4514</v>
      </c>
      <c r="J3292" s="21">
        <v>1</v>
      </c>
      <c r="K3292" s="21">
        <v>1</v>
      </c>
      <c r="L3292" s="21">
        <f t="shared" si="346"/>
        <v>0</v>
      </c>
      <c r="M3292" s="21" t="s">
        <v>4884</v>
      </c>
      <c r="N3292" s="30">
        <v>45938</v>
      </c>
      <c r="O3292" s="48">
        <v>42315</v>
      </c>
      <c r="P3292" s="21" t="s">
        <v>30</v>
      </c>
      <c r="Q3292" s="21" t="s">
        <v>636</v>
      </c>
      <c r="R3292" s="21" t="s">
        <v>637</v>
      </c>
      <c r="S3292" s="3">
        <v>-20</v>
      </c>
      <c r="T3292" s="37"/>
      <c r="U3292" s="21" t="s">
        <v>3578</v>
      </c>
      <c r="V3292" s="21" t="str">
        <f>VLOOKUP(P3292,'Customer List'!B:C,2,)</f>
        <v>Delhi</v>
      </c>
      <c r="W3292" s="38"/>
      <c r="X3292" s="30">
        <f>IF(OR(R3292 = "PRIYANKA MADAM", R3292 = "DEEPAK", R3292 = "PORTER"),N3292,"")</f>
        <v>45938</v>
      </c>
      <c r="Y3292" s="21">
        <f t="shared" si="347"/>
        <v>0</v>
      </c>
      <c r="Z3292" s="21" t="str">
        <f t="shared" si="348"/>
        <v>Wednesday</v>
      </c>
      <c r="AA3292" s="21" t="str">
        <f t="shared" si="349"/>
        <v>Wednesday</v>
      </c>
      <c r="AB3292" s="21" t="str">
        <f>VLOOKUP(U3292,'Currency Sheet'!A:C,3,)</f>
        <v>DOLLAR</v>
      </c>
      <c r="AC3292" s="42" t="str">
        <f>VLOOKUP(P3292,'Customer List'!B:D,3,)</f>
        <v>Local</v>
      </c>
    </row>
    <row r="3293" spans="1:29" x14ac:dyDescent="0.25">
      <c r="A3293" s="21">
        <v>3290</v>
      </c>
      <c r="B3293" s="21" t="s">
        <v>4721</v>
      </c>
      <c r="C3293" s="30">
        <v>45926</v>
      </c>
      <c r="D3293" s="30">
        <v>45937</v>
      </c>
      <c r="E3293" s="47">
        <v>361</v>
      </c>
      <c r="F3293" s="47">
        <f t="shared" si="344"/>
        <v>31768</v>
      </c>
      <c r="G3293" s="48">
        <f t="shared" si="345"/>
        <v>31768</v>
      </c>
      <c r="H3293" s="21" t="s">
        <v>4515</v>
      </c>
      <c r="I3293" s="21" t="s">
        <v>4516</v>
      </c>
      <c r="J3293" s="21">
        <v>1</v>
      </c>
      <c r="K3293" s="21">
        <v>1</v>
      </c>
      <c r="L3293" s="21">
        <f t="shared" si="346"/>
        <v>0</v>
      </c>
      <c r="M3293" s="21" t="s">
        <v>4879</v>
      </c>
      <c r="N3293" s="30">
        <v>45937</v>
      </c>
      <c r="O3293" s="48">
        <v>54075</v>
      </c>
      <c r="P3293" s="21" t="s">
        <v>295</v>
      </c>
      <c r="Q3293" s="21">
        <v>58156572773</v>
      </c>
      <c r="R3293" s="21" t="s">
        <v>40</v>
      </c>
      <c r="S3293" s="3">
        <v>-20</v>
      </c>
      <c r="T3293" s="37"/>
      <c r="U3293" s="21" t="s">
        <v>3578</v>
      </c>
      <c r="V3293" s="21" t="str">
        <f>VLOOKUP(P3293,'Customer List'!B:C,2,)</f>
        <v>Kerala</v>
      </c>
      <c r="W3293" s="38"/>
      <c r="X3293" s="30">
        <v>45941</v>
      </c>
      <c r="Y3293" s="21">
        <f t="shared" si="347"/>
        <v>4</v>
      </c>
      <c r="Z3293" s="21" t="str">
        <f t="shared" si="348"/>
        <v>Tuesday</v>
      </c>
      <c r="AA3293" s="21" t="str">
        <f t="shared" si="349"/>
        <v>Saturday</v>
      </c>
      <c r="AB3293" s="21" t="str">
        <f>VLOOKUP(U3293,'Currency Sheet'!A:C,3,)</f>
        <v>DOLLAR</v>
      </c>
      <c r="AC3293" s="42" t="str">
        <f>VLOOKUP(P3293,'Customer List'!B:D,3,)</f>
        <v>OutStation</v>
      </c>
    </row>
    <row r="3294" spans="1:29" x14ac:dyDescent="0.25">
      <c r="A3294" s="21">
        <v>3291</v>
      </c>
      <c r="B3294" s="21" t="s">
        <v>4721</v>
      </c>
      <c r="C3294" s="30">
        <v>45926</v>
      </c>
      <c r="D3294" s="30">
        <v>45937</v>
      </c>
      <c r="E3294" s="47">
        <v>69</v>
      </c>
      <c r="F3294" s="47">
        <f t="shared" si="344"/>
        <v>6072</v>
      </c>
      <c r="G3294" s="48">
        <f t="shared" si="345"/>
        <v>6072</v>
      </c>
      <c r="H3294" s="21" t="s">
        <v>355</v>
      </c>
      <c r="I3294" s="21" t="s">
        <v>4122</v>
      </c>
      <c r="J3294" s="21">
        <v>1</v>
      </c>
      <c r="K3294" s="21">
        <v>1</v>
      </c>
      <c r="L3294" s="21">
        <f t="shared" si="346"/>
        <v>0</v>
      </c>
      <c r="M3294" s="21" t="s">
        <v>5882</v>
      </c>
      <c r="N3294" s="30">
        <v>45969</v>
      </c>
      <c r="O3294" s="48">
        <v>7994.25</v>
      </c>
      <c r="P3294" s="21" t="s">
        <v>2511</v>
      </c>
      <c r="Q3294" s="21">
        <v>58157937961</v>
      </c>
      <c r="R3294" s="21" t="s">
        <v>40</v>
      </c>
      <c r="S3294" s="3">
        <v>4</v>
      </c>
      <c r="T3294" s="37"/>
      <c r="U3294" s="21" t="s">
        <v>3578</v>
      </c>
      <c r="V3294" s="21" t="str">
        <f>VLOOKUP(P3294,'Customer List'!B:C,2,)</f>
        <v>MOHALI (PUNJAB)</v>
      </c>
      <c r="W3294" s="38" t="s">
        <v>5701</v>
      </c>
      <c r="X3294" s="30">
        <v>45972</v>
      </c>
      <c r="Y3294" s="21">
        <f t="shared" si="347"/>
        <v>3</v>
      </c>
      <c r="Z3294" s="21" t="str">
        <f t="shared" si="348"/>
        <v>Saturday</v>
      </c>
      <c r="AA3294" s="21" t="str">
        <f t="shared" si="349"/>
        <v>Tuesday</v>
      </c>
      <c r="AB3294" s="21" t="str">
        <f>VLOOKUP(U3294,'Currency Sheet'!A:C,3,)</f>
        <v>DOLLAR</v>
      </c>
      <c r="AC3294" s="42" t="str">
        <f>VLOOKUP(P3294,'Customer List'!B:D,3,)</f>
        <v>OutStation</v>
      </c>
    </row>
    <row r="3295" spans="1:29" x14ac:dyDescent="0.25">
      <c r="A3295" s="21">
        <v>3292</v>
      </c>
      <c r="B3295" s="21" t="s">
        <v>4721</v>
      </c>
      <c r="C3295" s="30">
        <v>45926</v>
      </c>
      <c r="D3295" s="30">
        <v>45937</v>
      </c>
      <c r="E3295" s="47">
        <v>69</v>
      </c>
      <c r="F3295" s="47">
        <f t="shared" si="344"/>
        <v>6072</v>
      </c>
      <c r="G3295" s="48">
        <f t="shared" si="345"/>
        <v>6072</v>
      </c>
      <c r="H3295" s="21" t="s">
        <v>355</v>
      </c>
      <c r="I3295" s="21" t="s">
        <v>4122</v>
      </c>
      <c r="J3295" s="21">
        <v>1</v>
      </c>
      <c r="K3295" s="21">
        <v>1</v>
      </c>
      <c r="L3295" s="21">
        <f t="shared" si="346"/>
        <v>0</v>
      </c>
      <c r="M3295" s="21" t="s">
        <v>6232</v>
      </c>
      <c r="N3295" s="30">
        <v>45985</v>
      </c>
      <c r="O3295" s="48">
        <v>10395</v>
      </c>
      <c r="P3295" s="21" t="s">
        <v>2065</v>
      </c>
      <c r="Q3295" s="21">
        <v>58158497364</v>
      </c>
      <c r="R3295" s="21" t="s">
        <v>6107</v>
      </c>
      <c r="S3295" s="3">
        <v>4</v>
      </c>
      <c r="T3295" s="37"/>
      <c r="U3295" s="21" t="s">
        <v>3578</v>
      </c>
      <c r="V3295" s="21" t="str">
        <f>VLOOKUP(P3295,'Customer List'!B:C,2,)</f>
        <v>Hyderabad</v>
      </c>
      <c r="W3295" s="38"/>
      <c r="X3295" s="30">
        <v>45986</v>
      </c>
      <c r="Y3295" s="21">
        <f t="shared" si="347"/>
        <v>1</v>
      </c>
      <c r="Z3295" s="21" t="str">
        <f t="shared" si="348"/>
        <v>Monday</v>
      </c>
      <c r="AA3295" s="21" t="str">
        <f t="shared" si="349"/>
        <v>Tuesday</v>
      </c>
      <c r="AB3295" s="21" t="str">
        <f>VLOOKUP(U3295,'Currency Sheet'!A:C,3,)</f>
        <v>DOLLAR</v>
      </c>
      <c r="AC3295" s="42" t="str">
        <f>VLOOKUP(P3295,'Customer List'!B:D,3,)</f>
        <v>OutStation</v>
      </c>
    </row>
    <row r="3296" spans="1:29" x14ac:dyDescent="0.25">
      <c r="A3296" s="21">
        <v>3293</v>
      </c>
      <c r="B3296" s="21" t="s">
        <v>4721</v>
      </c>
      <c r="C3296" s="30">
        <v>45926</v>
      </c>
      <c r="D3296" s="30">
        <v>45937</v>
      </c>
      <c r="E3296" s="47">
        <v>69</v>
      </c>
      <c r="F3296" s="47">
        <f t="shared" si="344"/>
        <v>6072</v>
      </c>
      <c r="G3296" s="48">
        <f t="shared" si="345"/>
        <v>6072</v>
      </c>
      <c r="H3296" s="21" t="s">
        <v>355</v>
      </c>
      <c r="I3296" s="21" t="s">
        <v>4122</v>
      </c>
      <c r="J3296" s="21">
        <v>1</v>
      </c>
      <c r="K3296" s="21">
        <v>1</v>
      </c>
      <c r="L3296" s="21">
        <f t="shared" si="346"/>
        <v>0</v>
      </c>
      <c r="M3296" s="21" t="s">
        <v>5310</v>
      </c>
      <c r="N3296" s="30">
        <v>45955</v>
      </c>
      <c r="O3296" s="48">
        <v>10395</v>
      </c>
      <c r="P3296" s="21" t="s">
        <v>295</v>
      </c>
      <c r="Q3296" s="54">
        <v>58157408223</v>
      </c>
      <c r="R3296" s="21" t="s">
        <v>40</v>
      </c>
      <c r="S3296" s="3">
        <v>4</v>
      </c>
      <c r="T3296" s="37"/>
      <c r="U3296" s="21" t="s">
        <v>3578</v>
      </c>
      <c r="V3296" s="21" t="str">
        <f>VLOOKUP(P3296,'Customer List'!B:C,2,)</f>
        <v>Kerala</v>
      </c>
      <c r="W3296" s="38"/>
      <c r="X3296" s="30">
        <v>45958</v>
      </c>
      <c r="Y3296" s="21">
        <f t="shared" si="347"/>
        <v>3</v>
      </c>
      <c r="Z3296" s="21" t="str">
        <f t="shared" si="348"/>
        <v>Saturday</v>
      </c>
      <c r="AA3296" s="21" t="str">
        <f t="shared" si="349"/>
        <v>Tuesday</v>
      </c>
      <c r="AB3296" s="21" t="str">
        <f>VLOOKUP(U3296,'Currency Sheet'!A:C,3,)</f>
        <v>DOLLAR</v>
      </c>
      <c r="AC3296" s="42" t="str">
        <f>VLOOKUP(P3296,'Customer List'!B:D,3,)</f>
        <v>OutStation</v>
      </c>
    </row>
    <row r="3297" spans="1:29" x14ac:dyDescent="0.25">
      <c r="A3297" s="21">
        <v>3294</v>
      </c>
      <c r="B3297" s="21" t="s">
        <v>4721</v>
      </c>
      <c r="C3297" s="30">
        <v>45926</v>
      </c>
      <c r="D3297" s="30">
        <v>45937</v>
      </c>
      <c r="E3297" s="47">
        <v>237</v>
      </c>
      <c r="F3297" s="47">
        <f t="shared" si="344"/>
        <v>20856</v>
      </c>
      <c r="G3297" s="48">
        <f t="shared" si="345"/>
        <v>41712</v>
      </c>
      <c r="H3297" s="21" t="s">
        <v>321</v>
      </c>
      <c r="I3297" s="21" t="s">
        <v>4130</v>
      </c>
      <c r="J3297" s="21">
        <v>2</v>
      </c>
      <c r="K3297" s="21"/>
      <c r="L3297" s="21">
        <f t="shared" si="346"/>
        <v>2</v>
      </c>
      <c r="M3297" s="21"/>
      <c r="N3297" s="30"/>
      <c r="O3297" s="48"/>
      <c r="P3297" s="21" t="s">
        <v>1145</v>
      </c>
      <c r="Q3297" s="21"/>
      <c r="R3297" s="21"/>
      <c r="S3297" s="3">
        <v>4</v>
      </c>
      <c r="T3297" s="37"/>
      <c r="U3297" s="21" t="s">
        <v>3578</v>
      </c>
      <c r="V3297" s="21" t="str">
        <f>VLOOKUP(P3297,'Customer List'!B:C,2,)</f>
        <v>STOCK</v>
      </c>
      <c r="W3297" s="38" t="s">
        <v>1145</v>
      </c>
      <c r="X3297" s="30" t="str">
        <f>IF(OR(R3297 = "PRIYANKA MADAM", R3297 = "DEEPAK", R3297 = "PORTER"),N3297,"")</f>
        <v/>
      </c>
      <c r="Y3297" s="21" t="str">
        <f t="shared" si="347"/>
        <v/>
      </c>
      <c r="Z3297" s="21" t="str">
        <f t="shared" si="348"/>
        <v/>
      </c>
      <c r="AA3297" s="21" t="str">
        <f t="shared" si="349"/>
        <v/>
      </c>
      <c r="AB3297" s="21" t="str">
        <f>VLOOKUP(U3297,'Currency Sheet'!A:C,3,)</f>
        <v>DOLLAR</v>
      </c>
      <c r="AC3297" s="42" t="str">
        <f>VLOOKUP(P3297,'Customer List'!B:D,3,)</f>
        <v>STOCK</v>
      </c>
    </row>
    <row r="3298" spans="1:29" x14ac:dyDescent="0.25">
      <c r="A3298" s="21">
        <v>3294</v>
      </c>
      <c r="B3298" s="21" t="s">
        <v>4721</v>
      </c>
      <c r="C3298" s="30">
        <v>45926</v>
      </c>
      <c r="D3298" s="30">
        <v>45937</v>
      </c>
      <c r="E3298" s="47">
        <v>237</v>
      </c>
      <c r="F3298" s="47">
        <f t="shared" ref="F3298" si="358">IF(AB3298="DOLLAR",E3298*88,E3298)</f>
        <v>20856</v>
      </c>
      <c r="G3298" s="48">
        <f t="shared" ref="G3298" si="359">F3298*J3298</f>
        <v>20856</v>
      </c>
      <c r="H3298" s="21" t="s">
        <v>321</v>
      </c>
      <c r="I3298" s="21" t="s">
        <v>4130</v>
      </c>
      <c r="J3298" s="21">
        <v>1</v>
      </c>
      <c r="K3298" s="21">
        <v>1</v>
      </c>
      <c r="L3298" s="21">
        <f t="shared" ref="L3298" si="360">J3298-K3298</f>
        <v>0</v>
      </c>
      <c r="M3298" s="21" t="s">
        <v>6745</v>
      </c>
      <c r="N3298" s="30">
        <v>46007</v>
      </c>
      <c r="O3298" s="48">
        <v>30504.5</v>
      </c>
      <c r="P3298" s="21" t="s">
        <v>30</v>
      </c>
      <c r="Q3298" s="21" t="s">
        <v>636</v>
      </c>
      <c r="R3298" s="21" t="s">
        <v>847</v>
      </c>
      <c r="S3298" s="3">
        <v>4</v>
      </c>
      <c r="T3298" s="37"/>
      <c r="U3298" s="21" t="s">
        <v>3578</v>
      </c>
      <c r="V3298" s="21" t="str">
        <f>VLOOKUP(P3298,'Customer List'!B:C,2,)</f>
        <v>Delhi</v>
      </c>
      <c r="W3298" s="38" t="s">
        <v>1145</v>
      </c>
      <c r="X3298" s="30">
        <f>IF(OR(R3298 = "PRIYANKA MADAM", R3298 = "DEEPAK", R3298 = "PORTER"),N3298,"")</f>
        <v>46007</v>
      </c>
      <c r="Y3298" s="21">
        <f t="shared" ref="Y3298" si="361">IF(X3298="", "", X3298-N3298)</f>
        <v>0</v>
      </c>
      <c r="Z3298" s="21" t="str">
        <f t="shared" ref="Z3298" si="362">IF(N3298="", "", TEXT(N3298, "dddd"))</f>
        <v>Tuesday</v>
      </c>
      <c r="AA3298" s="21" t="str">
        <f t="shared" ref="AA3298" si="363">IF(X3298="", "", TEXT(X3298, "dddd"))</f>
        <v>Tuesday</v>
      </c>
      <c r="AB3298" s="21" t="str">
        <f>VLOOKUP(U3298,'Currency Sheet'!A:C,3,)</f>
        <v>DOLLAR</v>
      </c>
      <c r="AC3298" s="42" t="str">
        <f>VLOOKUP(P3298,'Customer List'!B:D,3,)</f>
        <v>Local</v>
      </c>
    </row>
    <row r="3299" spans="1:29" x14ac:dyDescent="0.25">
      <c r="A3299" s="21">
        <v>3295</v>
      </c>
      <c r="B3299" s="21" t="s">
        <v>4721</v>
      </c>
      <c r="C3299" s="30">
        <v>45926</v>
      </c>
      <c r="D3299" s="30">
        <v>45937</v>
      </c>
      <c r="E3299" s="47">
        <v>393</v>
      </c>
      <c r="F3299" s="47">
        <f t="shared" si="344"/>
        <v>34584</v>
      </c>
      <c r="G3299" s="48">
        <f t="shared" si="345"/>
        <v>69168</v>
      </c>
      <c r="H3299" s="21" t="s">
        <v>364</v>
      </c>
      <c r="I3299" s="21" t="s">
        <v>4129</v>
      </c>
      <c r="J3299" s="21">
        <v>2</v>
      </c>
      <c r="K3299" s="21">
        <v>2</v>
      </c>
      <c r="L3299" s="21">
        <f t="shared" si="346"/>
        <v>0</v>
      </c>
      <c r="M3299" s="21" t="s">
        <v>5882</v>
      </c>
      <c r="N3299" s="30">
        <v>45969</v>
      </c>
      <c r="O3299" s="48">
        <v>90763</v>
      </c>
      <c r="P3299" s="21" t="s">
        <v>2511</v>
      </c>
      <c r="Q3299" s="21">
        <v>58157937961</v>
      </c>
      <c r="R3299" s="21" t="s">
        <v>40</v>
      </c>
      <c r="S3299" s="3">
        <v>4</v>
      </c>
      <c r="T3299" s="37"/>
      <c r="U3299" s="21" t="s">
        <v>3578</v>
      </c>
      <c r="V3299" s="21" t="str">
        <f>VLOOKUP(P3299,'Customer List'!B:C,2,)</f>
        <v>MOHALI (PUNJAB)</v>
      </c>
      <c r="W3299" s="38" t="s">
        <v>5701</v>
      </c>
      <c r="X3299" s="30">
        <v>45972</v>
      </c>
      <c r="Y3299" s="21">
        <f t="shared" si="347"/>
        <v>3</v>
      </c>
      <c r="Z3299" s="21" t="str">
        <f t="shared" si="348"/>
        <v>Saturday</v>
      </c>
      <c r="AA3299" s="21" t="str">
        <f t="shared" si="349"/>
        <v>Tuesday</v>
      </c>
      <c r="AB3299" s="21" t="str">
        <f>VLOOKUP(U3299,'Currency Sheet'!A:C,3,)</f>
        <v>DOLLAR</v>
      </c>
      <c r="AC3299" s="42" t="str">
        <f>VLOOKUP(P3299,'Customer List'!B:D,3,)</f>
        <v>OutStation</v>
      </c>
    </row>
    <row r="3300" spans="1:29" x14ac:dyDescent="0.25">
      <c r="A3300" s="21">
        <v>3296</v>
      </c>
      <c r="B3300" s="21" t="s">
        <v>4721</v>
      </c>
      <c r="C3300" s="30">
        <v>45926</v>
      </c>
      <c r="D3300" s="30">
        <v>45937</v>
      </c>
      <c r="E3300" s="47">
        <v>393</v>
      </c>
      <c r="F3300" s="47">
        <f t="shared" si="344"/>
        <v>34584</v>
      </c>
      <c r="G3300" s="48">
        <f t="shared" si="345"/>
        <v>34584</v>
      </c>
      <c r="H3300" s="21" t="s">
        <v>364</v>
      </c>
      <c r="I3300" s="21" t="s">
        <v>4129</v>
      </c>
      <c r="J3300" s="21">
        <v>1</v>
      </c>
      <c r="K3300" s="21">
        <v>1</v>
      </c>
      <c r="L3300" s="21">
        <f t="shared" si="346"/>
        <v>0</v>
      </c>
      <c r="M3300" s="21" t="s">
        <v>6616</v>
      </c>
      <c r="N3300" s="30">
        <v>46001</v>
      </c>
      <c r="O3300" s="48">
        <v>50580</v>
      </c>
      <c r="P3300" s="21" t="s">
        <v>2046</v>
      </c>
      <c r="Q3300" s="21">
        <v>58159193120</v>
      </c>
      <c r="R3300" s="21" t="s">
        <v>6107</v>
      </c>
      <c r="S3300" s="3">
        <v>4</v>
      </c>
      <c r="T3300" s="37"/>
      <c r="U3300" s="21" t="s">
        <v>3578</v>
      </c>
      <c r="V3300" s="21" t="str">
        <f>VLOOKUP(P3300,'Customer List'!B:C,2,)</f>
        <v>Banglore</v>
      </c>
      <c r="W3300" s="38"/>
      <c r="X3300" s="30">
        <v>46002</v>
      </c>
      <c r="Y3300" s="21">
        <f t="shared" si="347"/>
        <v>1</v>
      </c>
      <c r="Z3300" s="21" t="str">
        <f t="shared" si="348"/>
        <v>Wednesday</v>
      </c>
      <c r="AA3300" s="21" t="str">
        <f t="shared" si="349"/>
        <v>Thursday</v>
      </c>
      <c r="AB3300" s="21" t="str">
        <f>VLOOKUP(U3300,'Currency Sheet'!A:C,3,)</f>
        <v>DOLLAR</v>
      </c>
      <c r="AC3300" s="42" t="str">
        <f>VLOOKUP(P3300,'Customer List'!B:D,3,)</f>
        <v>OutStation</v>
      </c>
    </row>
    <row r="3301" spans="1:29" x14ac:dyDescent="0.25">
      <c r="A3301" s="21">
        <v>3297</v>
      </c>
      <c r="B3301" s="21" t="s">
        <v>4840</v>
      </c>
      <c r="C3301" s="30">
        <v>45933</v>
      </c>
      <c r="D3301" s="30">
        <v>45938</v>
      </c>
      <c r="E3301" s="47">
        <v>100.1</v>
      </c>
      <c r="F3301" s="47">
        <f t="shared" si="344"/>
        <v>8808.7999999999993</v>
      </c>
      <c r="G3301" s="48">
        <f t="shared" si="345"/>
        <v>8808.7999999999993</v>
      </c>
      <c r="H3301" s="21">
        <v>100204</v>
      </c>
      <c r="I3301" s="21" t="s">
        <v>4746</v>
      </c>
      <c r="J3301" s="21">
        <v>1</v>
      </c>
      <c r="K3301" s="21">
        <v>1</v>
      </c>
      <c r="L3301" s="21">
        <f t="shared" si="346"/>
        <v>0</v>
      </c>
      <c r="M3301" s="21" t="s">
        <v>5021</v>
      </c>
      <c r="N3301" s="30">
        <v>45941</v>
      </c>
      <c r="O3301" s="48">
        <v>12226.5</v>
      </c>
      <c r="P3301" s="21" t="s">
        <v>617</v>
      </c>
      <c r="Q3301" s="21">
        <v>58156839753</v>
      </c>
      <c r="R3301" s="30" t="s">
        <v>40</v>
      </c>
      <c r="S3301" s="3">
        <v>4</v>
      </c>
      <c r="T3301" s="37"/>
      <c r="U3301" s="21" t="s">
        <v>18</v>
      </c>
      <c r="V3301" s="21" t="str">
        <f>VLOOKUP(P3301,'Customer List'!B:C,2,)</f>
        <v>Bhuvneshwar</v>
      </c>
      <c r="W3301" s="38"/>
      <c r="X3301" s="30">
        <v>45945</v>
      </c>
      <c r="Y3301" s="21">
        <f t="shared" si="347"/>
        <v>4</v>
      </c>
      <c r="Z3301" s="21" t="str">
        <f t="shared" si="348"/>
        <v>Saturday</v>
      </c>
      <c r="AA3301" s="21" t="str">
        <f t="shared" si="349"/>
        <v>Wednesday</v>
      </c>
      <c r="AB3301" s="21" t="str">
        <f>VLOOKUP(U3301,'Currency Sheet'!A:C,3,)</f>
        <v>DOLLAR</v>
      </c>
      <c r="AC3301" s="42" t="str">
        <f>VLOOKUP(P3301,'Customer List'!B:D,3,)</f>
        <v>OutStation</v>
      </c>
    </row>
    <row r="3302" spans="1:29" x14ac:dyDescent="0.25">
      <c r="A3302" s="21">
        <v>3298</v>
      </c>
      <c r="B3302" s="21" t="s">
        <v>4840</v>
      </c>
      <c r="C3302" s="30">
        <v>45933</v>
      </c>
      <c r="D3302" s="30">
        <v>45938</v>
      </c>
      <c r="E3302" s="47">
        <v>150.5</v>
      </c>
      <c r="F3302" s="47">
        <f t="shared" si="344"/>
        <v>13244</v>
      </c>
      <c r="G3302" s="48">
        <f t="shared" si="345"/>
        <v>13244</v>
      </c>
      <c r="H3302" s="21">
        <v>100216</v>
      </c>
      <c r="I3302" s="21" t="s">
        <v>4746</v>
      </c>
      <c r="J3302" s="21">
        <v>1</v>
      </c>
      <c r="K3302" s="21">
        <v>1</v>
      </c>
      <c r="L3302" s="21">
        <f t="shared" si="346"/>
        <v>0</v>
      </c>
      <c r="M3302" s="21" t="s">
        <v>5021</v>
      </c>
      <c r="N3302" s="30">
        <v>45941</v>
      </c>
      <c r="O3302" s="48">
        <v>18382.5</v>
      </c>
      <c r="P3302" s="21" t="s">
        <v>617</v>
      </c>
      <c r="Q3302" s="21">
        <v>58156839753</v>
      </c>
      <c r="R3302" s="30" t="s">
        <v>40</v>
      </c>
      <c r="S3302" s="3">
        <v>4</v>
      </c>
      <c r="T3302" s="37"/>
      <c r="U3302" s="21" t="s">
        <v>18</v>
      </c>
      <c r="V3302" s="21" t="str">
        <f>VLOOKUP(P3302,'Customer List'!B:C,2,)</f>
        <v>Bhuvneshwar</v>
      </c>
      <c r="W3302" s="38"/>
      <c r="X3302" s="30">
        <v>45945</v>
      </c>
      <c r="Y3302" s="21">
        <f t="shared" si="347"/>
        <v>4</v>
      </c>
      <c r="Z3302" s="21" t="str">
        <f t="shared" si="348"/>
        <v>Saturday</v>
      </c>
      <c r="AA3302" s="21" t="str">
        <f t="shared" si="349"/>
        <v>Wednesday</v>
      </c>
      <c r="AB3302" s="21" t="str">
        <f>VLOOKUP(U3302,'Currency Sheet'!A:C,3,)</f>
        <v>DOLLAR</v>
      </c>
      <c r="AC3302" s="42" t="str">
        <f>VLOOKUP(P3302,'Customer List'!B:D,3,)</f>
        <v>OutStation</v>
      </c>
    </row>
    <row r="3303" spans="1:29" x14ac:dyDescent="0.25">
      <c r="A3303" s="21">
        <v>3299</v>
      </c>
      <c r="B3303" s="21" t="s">
        <v>4840</v>
      </c>
      <c r="C3303" s="30">
        <v>45933</v>
      </c>
      <c r="D3303" s="30">
        <v>45938</v>
      </c>
      <c r="E3303" s="47">
        <v>169.4</v>
      </c>
      <c r="F3303" s="47">
        <f t="shared" si="344"/>
        <v>14907.2</v>
      </c>
      <c r="G3303" s="48">
        <f t="shared" si="345"/>
        <v>14907.2</v>
      </c>
      <c r="H3303" s="21">
        <v>100222</v>
      </c>
      <c r="I3303" s="21" t="s">
        <v>4746</v>
      </c>
      <c r="J3303" s="21">
        <v>1</v>
      </c>
      <c r="K3303" s="21">
        <v>1</v>
      </c>
      <c r="L3303" s="21">
        <f t="shared" si="346"/>
        <v>0</v>
      </c>
      <c r="M3303" s="21" t="s">
        <v>4990</v>
      </c>
      <c r="N3303" s="30">
        <v>45941</v>
      </c>
      <c r="O3303" s="48">
        <v>28132.5</v>
      </c>
      <c r="P3303" s="21" t="s">
        <v>319</v>
      </c>
      <c r="Q3303" s="21">
        <v>58156810935</v>
      </c>
      <c r="R3303" s="21" t="s">
        <v>40</v>
      </c>
      <c r="S3303" s="3">
        <v>4</v>
      </c>
      <c r="T3303" s="37"/>
      <c r="U3303" s="21" t="s">
        <v>18</v>
      </c>
      <c r="V3303" s="21" t="str">
        <f>VLOOKUP(P3303,'Customer List'!B:C,2,)</f>
        <v>Gujrat</v>
      </c>
      <c r="W3303" s="38"/>
      <c r="X3303" s="30">
        <v>45944</v>
      </c>
      <c r="Y3303" s="21">
        <f t="shared" si="347"/>
        <v>3</v>
      </c>
      <c r="Z3303" s="21" t="str">
        <f t="shared" si="348"/>
        <v>Saturday</v>
      </c>
      <c r="AA3303" s="21" t="str">
        <f t="shared" si="349"/>
        <v>Tuesday</v>
      </c>
      <c r="AB3303" s="21" t="str">
        <f>VLOOKUP(U3303,'Currency Sheet'!A:C,3,)</f>
        <v>DOLLAR</v>
      </c>
      <c r="AC3303" s="42" t="str">
        <f>VLOOKUP(P3303,'Customer List'!B:D,3,)</f>
        <v>OutStation</v>
      </c>
    </row>
    <row r="3304" spans="1:29" x14ac:dyDescent="0.25">
      <c r="A3304" s="21">
        <v>3300</v>
      </c>
      <c r="B3304" s="21" t="s">
        <v>4840</v>
      </c>
      <c r="C3304" s="30">
        <v>45933</v>
      </c>
      <c r="D3304" s="30">
        <v>45938</v>
      </c>
      <c r="E3304" s="47">
        <v>189</v>
      </c>
      <c r="F3304" s="47">
        <f t="shared" si="344"/>
        <v>16632</v>
      </c>
      <c r="G3304" s="48">
        <f t="shared" si="345"/>
        <v>16632</v>
      </c>
      <c r="H3304" s="21">
        <v>100732</v>
      </c>
      <c r="I3304" s="21" t="s">
        <v>4747</v>
      </c>
      <c r="J3304" s="21">
        <v>1</v>
      </c>
      <c r="K3304" s="21">
        <v>1</v>
      </c>
      <c r="L3304" s="21">
        <f t="shared" si="346"/>
        <v>0</v>
      </c>
      <c r="M3304" s="21" t="s">
        <v>5021</v>
      </c>
      <c r="N3304" s="30">
        <v>45941</v>
      </c>
      <c r="O3304" s="48">
        <v>23085</v>
      </c>
      <c r="P3304" s="21" t="s">
        <v>617</v>
      </c>
      <c r="Q3304" s="21">
        <v>58156839753</v>
      </c>
      <c r="R3304" s="30" t="s">
        <v>40</v>
      </c>
      <c r="S3304" s="3">
        <v>4</v>
      </c>
      <c r="T3304" s="37"/>
      <c r="U3304" s="21" t="s">
        <v>18</v>
      </c>
      <c r="V3304" s="21" t="str">
        <f>VLOOKUP(P3304,'Customer List'!B:C,2,)</f>
        <v>Bhuvneshwar</v>
      </c>
      <c r="W3304" s="38"/>
      <c r="X3304" s="30">
        <v>45945</v>
      </c>
      <c r="Y3304" s="21">
        <f t="shared" si="347"/>
        <v>4</v>
      </c>
      <c r="Z3304" s="21" t="str">
        <f t="shared" si="348"/>
        <v>Saturday</v>
      </c>
      <c r="AA3304" s="21" t="str">
        <f t="shared" si="349"/>
        <v>Wednesday</v>
      </c>
      <c r="AB3304" s="21" t="str">
        <f>VLOOKUP(U3304,'Currency Sheet'!A:C,3,)</f>
        <v>DOLLAR</v>
      </c>
      <c r="AC3304" s="42" t="str">
        <f>VLOOKUP(P3304,'Customer List'!B:D,3,)</f>
        <v>OutStation</v>
      </c>
    </row>
    <row r="3305" spans="1:29" x14ac:dyDescent="0.25">
      <c r="A3305" s="21">
        <v>3301</v>
      </c>
      <c r="B3305" s="21" t="s">
        <v>4840</v>
      </c>
      <c r="C3305" s="30">
        <v>45933</v>
      </c>
      <c r="D3305" s="30">
        <v>45938</v>
      </c>
      <c r="E3305" s="47">
        <v>32.9</v>
      </c>
      <c r="F3305" s="47">
        <f t="shared" si="344"/>
        <v>2895.2</v>
      </c>
      <c r="G3305" s="48">
        <f t="shared" si="345"/>
        <v>2895.2</v>
      </c>
      <c r="H3305" s="21">
        <v>101205</v>
      </c>
      <c r="I3305" s="21" t="s">
        <v>4748</v>
      </c>
      <c r="J3305" s="21">
        <v>1</v>
      </c>
      <c r="K3305" s="21">
        <v>1</v>
      </c>
      <c r="L3305" s="21">
        <f t="shared" si="346"/>
        <v>0</v>
      </c>
      <c r="M3305" s="21" t="s">
        <v>4981</v>
      </c>
      <c r="N3305" s="30">
        <v>45941</v>
      </c>
      <c r="O3305" s="48">
        <v>5245.2</v>
      </c>
      <c r="P3305" s="21" t="s">
        <v>211</v>
      </c>
      <c r="Q3305" s="21">
        <v>58156812906</v>
      </c>
      <c r="R3305" s="21" t="s">
        <v>40</v>
      </c>
      <c r="S3305" s="3">
        <v>4</v>
      </c>
      <c r="T3305" s="37"/>
      <c r="U3305" s="21" t="s">
        <v>18</v>
      </c>
      <c r="V3305" s="21" t="str">
        <f>VLOOKUP(P3305,'Customer List'!B:C,2,)</f>
        <v>Banglore</v>
      </c>
      <c r="W3305" s="38"/>
      <c r="X3305" s="30">
        <v>45943</v>
      </c>
      <c r="Y3305" s="21">
        <f t="shared" si="347"/>
        <v>2</v>
      </c>
      <c r="Z3305" s="21" t="str">
        <f t="shared" si="348"/>
        <v>Saturday</v>
      </c>
      <c r="AA3305" s="21" t="str">
        <f t="shared" si="349"/>
        <v>Monday</v>
      </c>
      <c r="AB3305" s="21" t="str">
        <f>VLOOKUP(U3305,'Currency Sheet'!A:C,3,)</f>
        <v>DOLLAR</v>
      </c>
      <c r="AC3305" s="42" t="str">
        <f>VLOOKUP(P3305,'Customer List'!B:D,3,)</f>
        <v>OutStation</v>
      </c>
    </row>
    <row r="3306" spans="1:29" x14ac:dyDescent="0.25">
      <c r="A3306" s="21">
        <v>3302</v>
      </c>
      <c r="B3306" s="21" t="s">
        <v>4840</v>
      </c>
      <c r="C3306" s="30">
        <v>45933</v>
      </c>
      <c r="D3306" s="30">
        <v>45938</v>
      </c>
      <c r="E3306" s="47">
        <v>92.4</v>
      </c>
      <c r="F3306" s="47">
        <f t="shared" si="344"/>
        <v>8131.2000000000007</v>
      </c>
      <c r="G3306" s="48">
        <f t="shared" si="345"/>
        <v>8131.2000000000007</v>
      </c>
      <c r="H3306" s="21">
        <v>101206</v>
      </c>
      <c r="I3306" s="21" t="s">
        <v>4748</v>
      </c>
      <c r="J3306" s="21">
        <v>1</v>
      </c>
      <c r="K3306" s="21">
        <v>1</v>
      </c>
      <c r="L3306" s="21">
        <f t="shared" si="346"/>
        <v>0</v>
      </c>
      <c r="M3306" s="21" t="s">
        <v>5021</v>
      </c>
      <c r="N3306" s="30">
        <v>45941</v>
      </c>
      <c r="O3306" s="48">
        <v>11286</v>
      </c>
      <c r="P3306" s="21" t="s">
        <v>617</v>
      </c>
      <c r="Q3306" s="21">
        <v>58156839753</v>
      </c>
      <c r="R3306" s="30" t="s">
        <v>40</v>
      </c>
      <c r="S3306" s="3">
        <v>4</v>
      </c>
      <c r="T3306" s="37"/>
      <c r="U3306" s="21" t="s">
        <v>18</v>
      </c>
      <c r="V3306" s="21" t="str">
        <f>VLOOKUP(P3306,'Customer List'!B:C,2,)</f>
        <v>Bhuvneshwar</v>
      </c>
      <c r="W3306" s="38"/>
      <c r="X3306" s="30">
        <v>45945</v>
      </c>
      <c r="Y3306" s="21">
        <f t="shared" si="347"/>
        <v>4</v>
      </c>
      <c r="Z3306" s="21" t="str">
        <f t="shared" si="348"/>
        <v>Saturday</v>
      </c>
      <c r="AA3306" s="21" t="str">
        <f t="shared" si="349"/>
        <v>Wednesday</v>
      </c>
      <c r="AB3306" s="21" t="str">
        <f>VLOOKUP(U3306,'Currency Sheet'!A:C,3,)</f>
        <v>DOLLAR</v>
      </c>
      <c r="AC3306" s="42" t="str">
        <f>VLOOKUP(P3306,'Customer List'!B:D,3,)</f>
        <v>OutStation</v>
      </c>
    </row>
    <row r="3307" spans="1:29" x14ac:dyDescent="0.25">
      <c r="A3307" s="21">
        <v>3303</v>
      </c>
      <c r="B3307" s="21" t="s">
        <v>4840</v>
      </c>
      <c r="C3307" s="30">
        <v>45933</v>
      </c>
      <c r="D3307" s="30">
        <v>45938</v>
      </c>
      <c r="E3307" s="47">
        <v>150.5</v>
      </c>
      <c r="F3307" s="47">
        <f t="shared" si="344"/>
        <v>13244</v>
      </c>
      <c r="G3307" s="48">
        <f t="shared" si="345"/>
        <v>13244</v>
      </c>
      <c r="H3307" s="21">
        <v>101222</v>
      </c>
      <c r="I3307" s="21" t="s">
        <v>4748</v>
      </c>
      <c r="J3307" s="21">
        <v>1</v>
      </c>
      <c r="K3307" s="21">
        <v>1</v>
      </c>
      <c r="L3307" s="21">
        <f t="shared" si="346"/>
        <v>0</v>
      </c>
      <c r="M3307" s="21" t="s">
        <v>4971</v>
      </c>
      <c r="N3307" s="30">
        <v>45940</v>
      </c>
      <c r="O3307" s="48">
        <v>24993.75</v>
      </c>
      <c r="P3307" s="21" t="s">
        <v>619</v>
      </c>
      <c r="Q3307" s="21" t="s">
        <v>636</v>
      </c>
      <c r="R3307" s="21" t="s">
        <v>637</v>
      </c>
      <c r="S3307" s="3">
        <v>4</v>
      </c>
      <c r="T3307" s="37"/>
      <c r="U3307" s="21" t="s">
        <v>18</v>
      </c>
      <c r="V3307" s="21" t="str">
        <f>VLOOKUP(P3307,'Customer List'!B:C,2,)</f>
        <v>Delhi</v>
      </c>
      <c r="W3307" s="38"/>
      <c r="X3307" s="30">
        <f>IF(OR(R3307 = "PRIYANKA MADAM", R3307 = "DEEPAK", R3307 = "PORTER"),N3307,"")</f>
        <v>45940</v>
      </c>
      <c r="Y3307" s="21">
        <f t="shared" si="347"/>
        <v>0</v>
      </c>
      <c r="Z3307" s="21" t="str">
        <f t="shared" si="348"/>
        <v>Friday</v>
      </c>
      <c r="AA3307" s="21" t="str">
        <f t="shared" si="349"/>
        <v>Friday</v>
      </c>
      <c r="AB3307" s="21" t="str">
        <f>VLOOKUP(U3307,'Currency Sheet'!A:C,3,)</f>
        <v>DOLLAR</v>
      </c>
      <c r="AC3307" s="42" t="str">
        <f>VLOOKUP(P3307,'Customer List'!B:D,3,)</f>
        <v>Local</v>
      </c>
    </row>
    <row r="3308" spans="1:29" x14ac:dyDescent="0.25">
      <c r="A3308" s="21">
        <v>3304</v>
      </c>
      <c r="B3308" s="21" t="s">
        <v>4840</v>
      </c>
      <c r="C3308" s="30">
        <v>45933</v>
      </c>
      <c r="D3308" s="30">
        <v>45938</v>
      </c>
      <c r="E3308" s="47">
        <v>66.5</v>
      </c>
      <c r="F3308" s="47">
        <f t="shared" si="344"/>
        <v>5852</v>
      </c>
      <c r="G3308" s="48">
        <f t="shared" si="345"/>
        <v>5852</v>
      </c>
      <c r="H3308" s="21">
        <v>102711</v>
      </c>
      <c r="I3308" s="21" t="s">
        <v>4749</v>
      </c>
      <c r="J3308" s="21">
        <v>1</v>
      </c>
      <c r="K3308" s="21">
        <v>1</v>
      </c>
      <c r="L3308" s="21">
        <f t="shared" si="346"/>
        <v>0</v>
      </c>
      <c r="M3308" s="21" t="s">
        <v>5021</v>
      </c>
      <c r="N3308" s="30">
        <v>45941</v>
      </c>
      <c r="O3308" s="48">
        <v>8122.5</v>
      </c>
      <c r="P3308" s="21" t="s">
        <v>617</v>
      </c>
      <c r="Q3308" s="21">
        <v>58156839753</v>
      </c>
      <c r="R3308" s="30" t="s">
        <v>40</v>
      </c>
      <c r="S3308" s="3">
        <v>4</v>
      </c>
      <c r="T3308" s="37"/>
      <c r="U3308" s="21" t="s">
        <v>18</v>
      </c>
      <c r="V3308" s="21" t="str">
        <f>VLOOKUP(P3308,'Customer List'!B:C,2,)</f>
        <v>Bhuvneshwar</v>
      </c>
      <c r="W3308" s="38"/>
      <c r="X3308" s="30">
        <v>45945</v>
      </c>
      <c r="Y3308" s="21">
        <f t="shared" si="347"/>
        <v>4</v>
      </c>
      <c r="Z3308" s="21" t="str">
        <f t="shared" si="348"/>
        <v>Saturday</v>
      </c>
      <c r="AA3308" s="21" t="str">
        <f t="shared" si="349"/>
        <v>Wednesday</v>
      </c>
      <c r="AB3308" s="21" t="str">
        <f>VLOOKUP(U3308,'Currency Sheet'!A:C,3,)</f>
        <v>DOLLAR</v>
      </c>
      <c r="AC3308" s="42" t="str">
        <f>VLOOKUP(P3308,'Customer List'!B:D,3,)</f>
        <v>OutStation</v>
      </c>
    </row>
    <row r="3309" spans="1:29" x14ac:dyDescent="0.25">
      <c r="A3309" s="21">
        <v>3305</v>
      </c>
      <c r="B3309" s="21" t="s">
        <v>4840</v>
      </c>
      <c r="C3309" s="30">
        <v>45933</v>
      </c>
      <c r="D3309" s="30">
        <v>45938</v>
      </c>
      <c r="E3309" s="47">
        <v>137.19999999999999</v>
      </c>
      <c r="F3309" s="47">
        <f t="shared" si="344"/>
        <v>12073.599999999999</v>
      </c>
      <c r="G3309" s="48">
        <f t="shared" si="345"/>
        <v>12073.599999999999</v>
      </c>
      <c r="H3309" s="21">
        <v>103116</v>
      </c>
      <c r="I3309" s="21" t="s">
        <v>4750</v>
      </c>
      <c r="J3309" s="21">
        <v>1</v>
      </c>
      <c r="K3309" s="21">
        <v>1</v>
      </c>
      <c r="L3309" s="21">
        <f t="shared" si="346"/>
        <v>0</v>
      </c>
      <c r="M3309" s="21" t="s">
        <v>5021</v>
      </c>
      <c r="N3309" s="30">
        <v>45941</v>
      </c>
      <c r="O3309" s="48">
        <v>16758</v>
      </c>
      <c r="P3309" s="21" t="s">
        <v>617</v>
      </c>
      <c r="Q3309" s="21">
        <v>58156839753</v>
      </c>
      <c r="R3309" s="30" t="s">
        <v>40</v>
      </c>
      <c r="S3309" s="3">
        <v>4</v>
      </c>
      <c r="T3309" s="37"/>
      <c r="U3309" s="21" t="s">
        <v>18</v>
      </c>
      <c r="V3309" s="21" t="str">
        <f>VLOOKUP(P3309,'Customer List'!B:C,2,)</f>
        <v>Bhuvneshwar</v>
      </c>
      <c r="W3309" s="38"/>
      <c r="X3309" s="30">
        <v>45945</v>
      </c>
      <c r="Y3309" s="21">
        <f t="shared" si="347"/>
        <v>4</v>
      </c>
      <c r="Z3309" s="21" t="str">
        <f t="shared" si="348"/>
        <v>Saturday</v>
      </c>
      <c r="AA3309" s="21" t="str">
        <f t="shared" si="349"/>
        <v>Wednesday</v>
      </c>
      <c r="AB3309" s="21" t="str">
        <f>VLOOKUP(U3309,'Currency Sheet'!A:C,3,)</f>
        <v>DOLLAR</v>
      </c>
      <c r="AC3309" s="42" t="str">
        <f>VLOOKUP(P3309,'Customer List'!B:D,3,)</f>
        <v>OutStation</v>
      </c>
    </row>
    <row r="3310" spans="1:29" x14ac:dyDescent="0.25">
      <c r="A3310" s="21">
        <v>3306</v>
      </c>
      <c r="B3310" s="21" t="s">
        <v>4840</v>
      </c>
      <c r="C3310" s="30">
        <v>45933</v>
      </c>
      <c r="D3310" s="30">
        <v>45938</v>
      </c>
      <c r="E3310" s="47">
        <v>181.5</v>
      </c>
      <c r="F3310" s="47">
        <f t="shared" si="344"/>
        <v>15972</v>
      </c>
      <c r="G3310" s="48">
        <f t="shared" si="345"/>
        <v>31944</v>
      </c>
      <c r="H3310" s="21">
        <v>103134</v>
      </c>
      <c r="I3310" s="21" t="s">
        <v>4750</v>
      </c>
      <c r="J3310" s="21">
        <v>2</v>
      </c>
      <c r="K3310" s="21">
        <v>2</v>
      </c>
      <c r="L3310" s="21">
        <f t="shared" si="346"/>
        <v>0</v>
      </c>
      <c r="M3310" s="21" t="s">
        <v>5011</v>
      </c>
      <c r="N3310" s="30">
        <v>45941</v>
      </c>
      <c r="O3310" s="48">
        <v>52514</v>
      </c>
      <c r="P3310" s="21" t="s">
        <v>2046</v>
      </c>
      <c r="Q3310" s="21">
        <v>58156813050</v>
      </c>
      <c r="R3310" s="21" t="s">
        <v>40</v>
      </c>
      <c r="S3310" s="3">
        <v>4</v>
      </c>
      <c r="T3310" s="37"/>
      <c r="U3310" s="21" t="s">
        <v>18</v>
      </c>
      <c r="V3310" s="21" t="str">
        <f>VLOOKUP(P3310,'Customer List'!B:C,2,)</f>
        <v>Banglore</v>
      </c>
      <c r="W3310" s="38"/>
      <c r="X3310" s="30">
        <v>45943</v>
      </c>
      <c r="Y3310" s="21">
        <f t="shared" si="347"/>
        <v>2</v>
      </c>
      <c r="Z3310" s="21" t="str">
        <f t="shared" si="348"/>
        <v>Saturday</v>
      </c>
      <c r="AA3310" s="21" t="str">
        <f t="shared" si="349"/>
        <v>Monday</v>
      </c>
      <c r="AB3310" s="21" t="str">
        <f>VLOOKUP(U3310,'Currency Sheet'!A:C,3,)</f>
        <v>DOLLAR</v>
      </c>
      <c r="AC3310" s="42" t="str">
        <f>VLOOKUP(P3310,'Customer List'!B:D,3,)</f>
        <v>OutStation</v>
      </c>
    </row>
    <row r="3311" spans="1:29" x14ac:dyDescent="0.25">
      <c r="A3311" s="21">
        <v>3307</v>
      </c>
      <c r="B3311" s="21" t="s">
        <v>4840</v>
      </c>
      <c r="C3311" s="30">
        <v>45933</v>
      </c>
      <c r="D3311" s="30">
        <v>45938</v>
      </c>
      <c r="E3311" s="47">
        <v>219.75</v>
      </c>
      <c r="F3311" s="47">
        <f t="shared" si="344"/>
        <v>19338</v>
      </c>
      <c r="G3311" s="48">
        <f t="shared" si="345"/>
        <v>19338</v>
      </c>
      <c r="H3311" s="21">
        <v>104732</v>
      </c>
      <c r="I3311" s="21" t="s">
        <v>4751</v>
      </c>
      <c r="J3311" s="21">
        <v>1</v>
      </c>
      <c r="K3311" s="21">
        <v>1</v>
      </c>
      <c r="L3311" s="21">
        <f t="shared" si="346"/>
        <v>0</v>
      </c>
      <c r="M3311" s="21" t="s">
        <v>5021</v>
      </c>
      <c r="N3311" s="30">
        <v>45941</v>
      </c>
      <c r="O3311" s="48">
        <v>25051.5</v>
      </c>
      <c r="P3311" s="21" t="s">
        <v>617</v>
      </c>
      <c r="Q3311" s="21">
        <v>58156839753</v>
      </c>
      <c r="R3311" s="30" t="s">
        <v>40</v>
      </c>
      <c r="S3311" s="3">
        <v>4</v>
      </c>
      <c r="T3311" s="37"/>
      <c r="U3311" s="21" t="s">
        <v>18</v>
      </c>
      <c r="V3311" s="21" t="str">
        <f>VLOOKUP(P3311,'Customer List'!B:C,2,)</f>
        <v>Bhuvneshwar</v>
      </c>
      <c r="W3311" s="38"/>
      <c r="X3311" s="30">
        <v>45945</v>
      </c>
      <c r="Y3311" s="21">
        <f t="shared" si="347"/>
        <v>4</v>
      </c>
      <c r="Z3311" s="21" t="str">
        <f t="shared" si="348"/>
        <v>Saturday</v>
      </c>
      <c r="AA3311" s="21" t="str">
        <f t="shared" si="349"/>
        <v>Wednesday</v>
      </c>
      <c r="AB3311" s="21" t="str">
        <f>VLOOKUP(U3311,'Currency Sheet'!A:C,3,)</f>
        <v>DOLLAR</v>
      </c>
      <c r="AC3311" s="42" t="str">
        <f>VLOOKUP(P3311,'Customer List'!B:D,3,)</f>
        <v>OutStation</v>
      </c>
    </row>
    <row r="3312" spans="1:29" x14ac:dyDescent="0.25">
      <c r="A3312" s="21">
        <v>3308</v>
      </c>
      <c r="B3312" s="21" t="s">
        <v>4840</v>
      </c>
      <c r="C3312" s="30">
        <v>45933</v>
      </c>
      <c r="D3312" s="30">
        <v>45938</v>
      </c>
      <c r="E3312" s="47">
        <v>81.2</v>
      </c>
      <c r="F3312" s="47">
        <f t="shared" si="344"/>
        <v>7145.6</v>
      </c>
      <c r="G3312" s="48">
        <f t="shared" si="345"/>
        <v>7145.6</v>
      </c>
      <c r="H3312" s="21">
        <v>104733</v>
      </c>
      <c r="I3312" s="21" t="s">
        <v>4751</v>
      </c>
      <c r="J3312" s="21">
        <v>1</v>
      </c>
      <c r="K3312" s="21">
        <v>1</v>
      </c>
      <c r="L3312" s="21">
        <f t="shared" si="346"/>
        <v>0</v>
      </c>
      <c r="M3312" s="21" t="s">
        <v>5009</v>
      </c>
      <c r="N3312" s="30">
        <v>45941</v>
      </c>
      <c r="O3312" s="48">
        <v>12226.4</v>
      </c>
      <c r="P3312" s="21" t="s">
        <v>4838</v>
      </c>
      <c r="Q3312" s="21">
        <v>58156813610</v>
      </c>
      <c r="R3312" s="21" t="s">
        <v>40</v>
      </c>
      <c r="S3312" s="3">
        <v>4</v>
      </c>
      <c r="T3312" s="37"/>
      <c r="U3312" s="21" t="s">
        <v>18</v>
      </c>
      <c r="V3312" s="21" t="str">
        <f>VLOOKUP(P3312,'Customer List'!B:C,2,)</f>
        <v>Mumbai</v>
      </c>
      <c r="W3312" s="38"/>
      <c r="X3312" s="30">
        <v>45944</v>
      </c>
      <c r="Y3312" s="21">
        <f t="shared" si="347"/>
        <v>3</v>
      </c>
      <c r="Z3312" s="21" t="str">
        <f t="shared" si="348"/>
        <v>Saturday</v>
      </c>
      <c r="AA3312" s="21" t="str">
        <f t="shared" si="349"/>
        <v>Tuesday</v>
      </c>
      <c r="AB3312" s="21" t="str">
        <f>VLOOKUP(U3312,'Currency Sheet'!A:C,3,)</f>
        <v>DOLLAR</v>
      </c>
      <c r="AC3312" s="42" t="str">
        <f>VLOOKUP(P3312,'Customer List'!B:D,3,)</f>
        <v>OutStation</v>
      </c>
    </row>
    <row r="3313" spans="1:29" x14ac:dyDescent="0.25">
      <c r="A3313" s="21">
        <v>3309</v>
      </c>
      <c r="B3313" s="21" t="s">
        <v>4840</v>
      </c>
      <c r="C3313" s="30">
        <v>45933</v>
      </c>
      <c r="D3313" s="30">
        <v>45938</v>
      </c>
      <c r="E3313" s="47">
        <v>198.1</v>
      </c>
      <c r="F3313" s="47">
        <f t="shared" si="344"/>
        <v>17432.8</v>
      </c>
      <c r="G3313" s="48">
        <f t="shared" si="345"/>
        <v>17432.8</v>
      </c>
      <c r="H3313" s="21">
        <v>105012</v>
      </c>
      <c r="I3313" s="21" t="s">
        <v>4752</v>
      </c>
      <c r="J3313" s="21">
        <v>1</v>
      </c>
      <c r="K3313" s="21">
        <v>1</v>
      </c>
      <c r="L3313" s="21">
        <f t="shared" si="346"/>
        <v>0</v>
      </c>
      <c r="M3313" s="21" t="s">
        <v>5021</v>
      </c>
      <c r="N3313" s="30">
        <v>45941</v>
      </c>
      <c r="O3313" s="48">
        <v>24196.5</v>
      </c>
      <c r="P3313" s="21" t="s">
        <v>617</v>
      </c>
      <c r="Q3313" s="21">
        <v>58156839753</v>
      </c>
      <c r="R3313" s="30" t="s">
        <v>40</v>
      </c>
      <c r="S3313" s="3">
        <v>4</v>
      </c>
      <c r="T3313" s="37"/>
      <c r="U3313" s="21" t="s">
        <v>18</v>
      </c>
      <c r="V3313" s="21" t="str">
        <f>VLOOKUP(P3313,'Customer List'!B:C,2,)</f>
        <v>Bhuvneshwar</v>
      </c>
      <c r="W3313" s="38"/>
      <c r="X3313" s="30">
        <v>45945</v>
      </c>
      <c r="Y3313" s="21">
        <f t="shared" si="347"/>
        <v>4</v>
      </c>
      <c r="Z3313" s="21" t="str">
        <f t="shared" si="348"/>
        <v>Saturday</v>
      </c>
      <c r="AA3313" s="21" t="str">
        <f t="shared" si="349"/>
        <v>Wednesday</v>
      </c>
      <c r="AB3313" s="21" t="str">
        <f>VLOOKUP(U3313,'Currency Sheet'!A:C,3,)</f>
        <v>DOLLAR</v>
      </c>
      <c r="AC3313" s="42" t="str">
        <f>VLOOKUP(P3313,'Customer List'!B:D,3,)</f>
        <v>OutStation</v>
      </c>
    </row>
    <row r="3314" spans="1:29" x14ac:dyDescent="0.25">
      <c r="A3314" s="21">
        <v>3310</v>
      </c>
      <c r="B3314" s="21" t="s">
        <v>4840</v>
      </c>
      <c r="C3314" s="30">
        <v>45933</v>
      </c>
      <c r="D3314" s="30">
        <v>45938</v>
      </c>
      <c r="E3314" s="47">
        <v>204.75</v>
      </c>
      <c r="F3314" s="47">
        <f t="shared" si="344"/>
        <v>18018</v>
      </c>
      <c r="G3314" s="48">
        <f t="shared" si="345"/>
        <v>18018</v>
      </c>
      <c r="H3314" s="21">
        <v>105841</v>
      </c>
      <c r="I3314" s="21" t="s">
        <v>4753</v>
      </c>
      <c r="J3314" s="21">
        <v>1</v>
      </c>
      <c r="K3314" s="21">
        <v>1</v>
      </c>
      <c r="L3314" s="21">
        <f t="shared" si="346"/>
        <v>0</v>
      </c>
      <c r="M3314" s="21" t="s">
        <v>5021</v>
      </c>
      <c r="N3314" s="30">
        <v>45941</v>
      </c>
      <c r="O3314" s="48">
        <v>23341.5</v>
      </c>
      <c r="P3314" s="21" t="s">
        <v>617</v>
      </c>
      <c r="Q3314" s="21">
        <v>58156839753</v>
      </c>
      <c r="R3314" s="30" t="s">
        <v>40</v>
      </c>
      <c r="S3314" s="3">
        <v>4</v>
      </c>
      <c r="T3314" s="37"/>
      <c r="U3314" s="21" t="s">
        <v>18</v>
      </c>
      <c r="V3314" s="21" t="str">
        <f>VLOOKUP(P3314,'Customer List'!B:C,2,)</f>
        <v>Bhuvneshwar</v>
      </c>
      <c r="W3314" s="38"/>
      <c r="X3314" s="30">
        <v>45945</v>
      </c>
      <c r="Y3314" s="21">
        <f t="shared" si="347"/>
        <v>4</v>
      </c>
      <c r="Z3314" s="21" t="str">
        <f t="shared" si="348"/>
        <v>Saturday</v>
      </c>
      <c r="AA3314" s="21" t="str">
        <f t="shared" si="349"/>
        <v>Wednesday</v>
      </c>
      <c r="AB3314" s="21" t="str">
        <f>VLOOKUP(U3314,'Currency Sheet'!A:C,3,)</f>
        <v>DOLLAR</v>
      </c>
      <c r="AC3314" s="42" t="str">
        <f>VLOOKUP(P3314,'Customer List'!B:D,3,)</f>
        <v>OutStation</v>
      </c>
    </row>
    <row r="3315" spans="1:29" x14ac:dyDescent="0.25">
      <c r="A3315" s="21">
        <v>3311</v>
      </c>
      <c r="B3315" s="21" t="s">
        <v>4840</v>
      </c>
      <c r="C3315" s="30">
        <v>45933</v>
      </c>
      <c r="D3315" s="30">
        <v>45938</v>
      </c>
      <c r="E3315" s="47">
        <v>150.5</v>
      </c>
      <c r="F3315" s="47">
        <f t="shared" si="344"/>
        <v>13244</v>
      </c>
      <c r="G3315" s="48">
        <f t="shared" si="345"/>
        <v>13244</v>
      </c>
      <c r="H3315" s="21">
        <v>107622</v>
      </c>
      <c r="I3315" s="21" t="s">
        <v>4754</v>
      </c>
      <c r="J3315" s="21">
        <v>1</v>
      </c>
      <c r="K3315" s="21">
        <v>1</v>
      </c>
      <c r="L3315" s="21">
        <f t="shared" si="346"/>
        <v>0</v>
      </c>
      <c r="M3315" s="21" t="s">
        <v>5021</v>
      </c>
      <c r="N3315" s="30">
        <v>45941</v>
      </c>
      <c r="O3315" s="48">
        <v>18382.5</v>
      </c>
      <c r="P3315" s="21" t="s">
        <v>617</v>
      </c>
      <c r="Q3315" s="21">
        <v>58156839753</v>
      </c>
      <c r="R3315" s="30" t="s">
        <v>40</v>
      </c>
      <c r="S3315" s="3">
        <v>4</v>
      </c>
      <c r="T3315" s="37"/>
      <c r="U3315" s="21" t="s">
        <v>18</v>
      </c>
      <c r="V3315" s="21" t="str">
        <f>VLOOKUP(P3315,'Customer List'!B:C,2,)</f>
        <v>Bhuvneshwar</v>
      </c>
      <c r="W3315" s="38"/>
      <c r="X3315" s="30">
        <v>45945</v>
      </c>
      <c r="Y3315" s="21">
        <f t="shared" si="347"/>
        <v>4</v>
      </c>
      <c r="Z3315" s="21" t="str">
        <f t="shared" si="348"/>
        <v>Saturday</v>
      </c>
      <c r="AA3315" s="21" t="str">
        <f t="shared" si="349"/>
        <v>Wednesday</v>
      </c>
      <c r="AB3315" s="21" t="str">
        <f>VLOOKUP(U3315,'Currency Sheet'!A:C,3,)</f>
        <v>DOLLAR</v>
      </c>
      <c r="AC3315" s="42" t="str">
        <f>VLOOKUP(P3315,'Customer List'!B:D,3,)</f>
        <v>OutStation</v>
      </c>
    </row>
    <row r="3316" spans="1:29" x14ac:dyDescent="0.25">
      <c r="A3316" s="21">
        <v>3312</v>
      </c>
      <c r="B3316" s="21" t="s">
        <v>4840</v>
      </c>
      <c r="C3316" s="30">
        <v>45933</v>
      </c>
      <c r="D3316" s="30">
        <v>45938</v>
      </c>
      <c r="E3316" s="47">
        <v>128.1</v>
      </c>
      <c r="F3316" s="47">
        <f t="shared" si="344"/>
        <v>11272.8</v>
      </c>
      <c r="G3316" s="48">
        <f t="shared" si="345"/>
        <v>11272.8</v>
      </c>
      <c r="H3316" s="21">
        <v>108408</v>
      </c>
      <c r="I3316" s="21" t="s">
        <v>4755</v>
      </c>
      <c r="J3316" s="21">
        <v>1</v>
      </c>
      <c r="K3316" s="21">
        <v>1</v>
      </c>
      <c r="L3316" s="21">
        <f t="shared" si="346"/>
        <v>0</v>
      </c>
      <c r="M3316" s="21" t="s">
        <v>5021</v>
      </c>
      <c r="N3316" s="30">
        <v>45941</v>
      </c>
      <c r="O3316" s="48">
        <v>15646.5</v>
      </c>
      <c r="P3316" s="21" t="s">
        <v>617</v>
      </c>
      <c r="Q3316" s="21">
        <v>58156839753</v>
      </c>
      <c r="R3316" s="30" t="s">
        <v>40</v>
      </c>
      <c r="S3316" s="3">
        <v>4</v>
      </c>
      <c r="T3316" s="37"/>
      <c r="U3316" s="21" t="s">
        <v>18</v>
      </c>
      <c r="V3316" s="21" t="str">
        <f>VLOOKUP(P3316,'Customer List'!B:C,2,)</f>
        <v>Bhuvneshwar</v>
      </c>
      <c r="W3316" s="38"/>
      <c r="X3316" s="30">
        <v>45945</v>
      </c>
      <c r="Y3316" s="21">
        <f t="shared" si="347"/>
        <v>4</v>
      </c>
      <c r="Z3316" s="21" t="str">
        <f t="shared" si="348"/>
        <v>Saturday</v>
      </c>
      <c r="AA3316" s="21" t="str">
        <f t="shared" si="349"/>
        <v>Wednesday</v>
      </c>
      <c r="AB3316" s="21" t="str">
        <f>VLOOKUP(U3316,'Currency Sheet'!A:C,3,)</f>
        <v>DOLLAR</v>
      </c>
      <c r="AC3316" s="42" t="str">
        <f>VLOOKUP(P3316,'Customer List'!B:D,3,)</f>
        <v>OutStation</v>
      </c>
    </row>
    <row r="3317" spans="1:29" x14ac:dyDescent="0.25">
      <c r="A3317" s="21">
        <v>3313</v>
      </c>
      <c r="B3317" s="21" t="s">
        <v>4840</v>
      </c>
      <c r="C3317" s="30">
        <v>45933</v>
      </c>
      <c r="D3317" s="30">
        <v>45938</v>
      </c>
      <c r="E3317" s="47">
        <v>92.4</v>
      </c>
      <c r="F3317" s="47">
        <f t="shared" si="344"/>
        <v>8131.2000000000007</v>
      </c>
      <c r="G3317" s="48">
        <f t="shared" si="345"/>
        <v>8131.2000000000007</v>
      </c>
      <c r="H3317" s="21">
        <v>112503</v>
      </c>
      <c r="I3317" s="21" t="s">
        <v>4756</v>
      </c>
      <c r="J3317" s="21">
        <v>1</v>
      </c>
      <c r="K3317" s="21">
        <v>1</v>
      </c>
      <c r="L3317" s="21">
        <f t="shared" si="346"/>
        <v>0</v>
      </c>
      <c r="M3317" s="21" t="s">
        <v>5021</v>
      </c>
      <c r="N3317" s="30">
        <v>45941</v>
      </c>
      <c r="O3317" s="48">
        <v>11286</v>
      </c>
      <c r="P3317" s="21" t="s">
        <v>617</v>
      </c>
      <c r="Q3317" s="21">
        <v>58156839753</v>
      </c>
      <c r="R3317" s="30" t="s">
        <v>40</v>
      </c>
      <c r="S3317" s="3">
        <v>4</v>
      </c>
      <c r="T3317" s="37"/>
      <c r="U3317" s="21" t="s">
        <v>18</v>
      </c>
      <c r="V3317" s="21" t="str">
        <f>VLOOKUP(P3317,'Customer List'!B:C,2,)</f>
        <v>Bhuvneshwar</v>
      </c>
      <c r="W3317" s="38"/>
      <c r="X3317" s="30">
        <v>45945</v>
      </c>
      <c r="Y3317" s="21">
        <f t="shared" si="347"/>
        <v>4</v>
      </c>
      <c r="Z3317" s="21" t="str">
        <f t="shared" si="348"/>
        <v>Saturday</v>
      </c>
      <c r="AA3317" s="21" t="str">
        <f t="shared" si="349"/>
        <v>Wednesday</v>
      </c>
      <c r="AB3317" s="21" t="str">
        <f>VLOOKUP(U3317,'Currency Sheet'!A:C,3,)</f>
        <v>DOLLAR</v>
      </c>
      <c r="AC3317" s="42" t="str">
        <f>VLOOKUP(P3317,'Customer List'!B:D,3,)</f>
        <v>OutStation</v>
      </c>
    </row>
    <row r="3318" spans="1:29" x14ac:dyDescent="0.25">
      <c r="A3318" s="21">
        <v>3314</v>
      </c>
      <c r="B3318" s="21" t="s">
        <v>4840</v>
      </c>
      <c r="C3318" s="30">
        <v>45933</v>
      </c>
      <c r="D3318" s="30">
        <v>45938</v>
      </c>
      <c r="E3318" s="47">
        <v>170.8</v>
      </c>
      <c r="F3318" s="47">
        <f t="shared" si="344"/>
        <v>15030.400000000001</v>
      </c>
      <c r="G3318" s="48">
        <f t="shared" si="345"/>
        <v>15030.400000000001</v>
      </c>
      <c r="H3318" s="21">
        <v>116006</v>
      </c>
      <c r="I3318" s="21" t="s">
        <v>4757</v>
      </c>
      <c r="J3318" s="21">
        <v>1</v>
      </c>
      <c r="K3318" s="21">
        <v>1</v>
      </c>
      <c r="L3318" s="21">
        <f t="shared" si="346"/>
        <v>0</v>
      </c>
      <c r="M3318" s="21" t="s">
        <v>5021</v>
      </c>
      <c r="N3318" s="30">
        <v>45941</v>
      </c>
      <c r="O3318" s="48">
        <v>20862</v>
      </c>
      <c r="P3318" s="21" t="s">
        <v>617</v>
      </c>
      <c r="Q3318" s="21">
        <v>58156839753</v>
      </c>
      <c r="R3318" s="30" t="s">
        <v>40</v>
      </c>
      <c r="S3318" s="3">
        <v>4</v>
      </c>
      <c r="T3318" s="37"/>
      <c r="U3318" s="21" t="s">
        <v>18</v>
      </c>
      <c r="V3318" s="21" t="str">
        <f>VLOOKUP(P3318,'Customer List'!B:C,2,)</f>
        <v>Bhuvneshwar</v>
      </c>
      <c r="W3318" s="38"/>
      <c r="X3318" s="30">
        <v>45945</v>
      </c>
      <c r="Y3318" s="21">
        <f t="shared" si="347"/>
        <v>4</v>
      </c>
      <c r="Z3318" s="21" t="str">
        <f t="shared" si="348"/>
        <v>Saturday</v>
      </c>
      <c r="AA3318" s="21" t="str">
        <f t="shared" si="349"/>
        <v>Wednesday</v>
      </c>
      <c r="AB3318" s="21" t="str">
        <f>VLOOKUP(U3318,'Currency Sheet'!A:C,3,)</f>
        <v>DOLLAR</v>
      </c>
      <c r="AC3318" s="42" t="str">
        <f>VLOOKUP(P3318,'Customer List'!B:D,3,)</f>
        <v>OutStation</v>
      </c>
    </row>
    <row r="3319" spans="1:29" x14ac:dyDescent="0.25">
      <c r="A3319" s="21">
        <v>3315</v>
      </c>
      <c r="B3319" s="21" t="s">
        <v>4840</v>
      </c>
      <c r="C3319" s="30">
        <v>45933</v>
      </c>
      <c r="D3319" s="30">
        <v>45938</v>
      </c>
      <c r="E3319" s="47">
        <v>128.1</v>
      </c>
      <c r="F3319" s="47">
        <f t="shared" si="344"/>
        <v>11272.8</v>
      </c>
      <c r="G3319" s="48">
        <f t="shared" si="345"/>
        <v>11272.8</v>
      </c>
      <c r="H3319" s="21">
        <v>117308</v>
      </c>
      <c r="I3319" s="21" t="s">
        <v>4758</v>
      </c>
      <c r="J3319" s="21">
        <v>1</v>
      </c>
      <c r="K3319" s="21">
        <v>1</v>
      </c>
      <c r="L3319" s="21">
        <f t="shared" si="346"/>
        <v>0</v>
      </c>
      <c r="M3319" s="21" t="s">
        <v>4990</v>
      </c>
      <c r="N3319" s="30">
        <v>45941</v>
      </c>
      <c r="O3319" s="48">
        <v>21273.75</v>
      </c>
      <c r="P3319" s="21" t="s">
        <v>319</v>
      </c>
      <c r="Q3319" s="21">
        <v>58156810935</v>
      </c>
      <c r="R3319" s="21" t="s">
        <v>40</v>
      </c>
      <c r="S3319" s="3">
        <v>4</v>
      </c>
      <c r="T3319" s="37"/>
      <c r="U3319" s="21" t="s">
        <v>18</v>
      </c>
      <c r="V3319" s="21" t="str">
        <f>VLOOKUP(P3319,'Customer List'!B:C,2,)</f>
        <v>Gujrat</v>
      </c>
      <c r="W3319" s="38"/>
      <c r="X3319" s="30">
        <v>45944</v>
      </c>
      <c r="Y3319" s="21">
        <f t="shared" si="347"/>
        <v>3</v>
      </c>
      <c r="Z3319" s="21" t="str">
        <f t="shared" si="348"/>
        <v>Saturday</v>
      </c>
      <c r="AA3319" s="21" t="str">
        <f t="shared" si="349"/>
        <v>Tuesday</v>
      </c>
      <c r="AB3319" s="21" t="str">
        <f>VLOOKUP(U3319,'Currency Sheet'!A:C,3,)</f>
        <v>DOLLAR</v>
      </c>
      <c r="AC3319" s="42" t="str">
        <f>VLOOKUP(P3319,'Customer List'!B:D,3,)</f>
        <v>OutStation</v>
      </c>
    </row>
    <row r="3320" spans="1:29" x14ac:dyDescent="0.25">
      <c r="A3320" s="21">
        <v>3316</v>
      </c>
      <c r="B3320" s="21" t="s">
        <v>4840</v>
      </c>
      <c r="C3320" s="30">
        <v>45933</v>
      </c>
      <c r="D3320" s="30">
        <v>45938</v>
      </c>
      <c r="E3320" s="47">
        <v>161.69999999999999</v>
      </c>
      <c r="F3320" s="47">
        <f t="shared" si="344"/>
        <v>14229.599999999999</v>
      </c>
      <c r="G3320" s="48">
        <f t="shared" si="345"/>
        <v>14229.599999999999</v>
      </c>
      <c r="H3320" s="21">
        <v>117318</v>
      </c>
      <c r="I3320" s="21" t="s">
        <v>4758</v>
      </c>
      <c r="J3320" s="21">
        <v>1</v>
      </c>
      <c r="K3320" s="21">
        <v>1</v>
      </c>
      <c r="L3320" s="21">
        <f t="shared" si="346"/>
        <v>0</v>
      </c>
      <c r="M3320" s="21" t="s">
        <v>5021</v>
      </c>
      <c r="N3320" s="30">
        <v>45941</v>
      </c>
      <c r="O3320" s="48">
        <v>19750.5</v>
      </c>
      <c r="P3320" s="21" t="s">
        <v>617</v>
      </c>
      <c r="Q3320" s="21">
        <v>58156839753</v>
      </c>
      <c r="R3320" s="30" t="s">
        <v>40</v>
      </c>
      <c r="S3320" s="3">
        <v>4</v>
      </c>
      <c r="T3320" s="37"/>
      <c r="U3320" s="21" t="s">
        <v>18</v>
      </c>
      <c r="V3320" s="21" t="str">
        <f>VLOOKUP(P3320,'Customer List'!B:C,2,)</f>
        <v>Bhuvneshwar</v>
      </c>
      <c r="W3320" s="38"/>
      <c r="X3320" s="30">
        <v>45945</v>
      </c>
      <c r="Y3320" s="21">
        <f t="shared" si="347"/>
        <v>4</v>
      </c>
      <c r="Z3320" s="21" t="str">
        <f t="shared" si="348"/>
        <v>Saturday</v>
      </c>
      <c r="AA3320" s="21" t="str">
        <f t="shared" si="349"/>
        <v>Wednesday</v>
      </c>
      <c r="AB3320" s="21" t="str">
        <f>VLOOKUP(U3320,'Currency Sheet'!A:C,3,)</f>
        <v>DOLLAR</v>
      </c>
      <c r="AC3320" s="42" t="str">
        <f>VLOOKUP(P3320,'Customer List'!B:D,3,)</f>
        <v>OutStation</v>
      </c>
    </row>
    <row r="3321" spans="1:29" x14ac:dyDescent="0.25">
      <c r="A3321" s="21">
        <v>3317</v>
      </c>
      <c r="B3321" s="21" t="s">
        <v>4840</v>
      </c>
      <c r="C3321" s="30">
        <v>45933</v>
      </c>
      <c r="D3321" s="30">
        <v>45938</v>
      </c>
      <c r="E3321" s="47">
        <v>259</v>
      </c>
      <c r="F3321" s="47">
        <f t="shared" si="344"/>
        <v>22792</v>
      </c>
      <c r="G3321" s="48">
        <f t="shared" si="345"/>
        <v>22792</v>
      </c>
      <c r="H3321" s="21">
        <v>121426</v>
      </c>
      <c r="I3321" s="21" t="s">
        <v>4759</v>
      </c>
      <c r="J3321" s="21">
        <v>1</v>
      </c>
      <c r="K3321" s="21">
        <v>1</v>
      </c>
      <c r="L3321" s="21">
        <f t="shared" si="346"/>
        <v>0</v>
      </c>
      <c r="M3321" s="21" t="s">
        <v>4990</v>
      </c>
      <c r="N3321" s="30">
        <v>45941</v>
      </c>
      <c r="O3321" s="48">
        <v>43012.5</v>
      </c>
      <c r="P3321" s="21" t="s">
        <v>319</v>
      </c>
      <c r="Q3321" s="21">
        <v>58156810935</v>
      </c>
      <c r="R3321" s="21" t="s">
        <v>40</v>
      </c>
      <c r="S3321" s="3">
        <v>4</v>
      </c>
      <c r="T3321" s="37"/>
      <c r="U3321" s="21" t="s">
        <v>18</v>
      </c>
      <c r="V3321" s="21" t="str">
        <f>VLOOKUP(P3321,'Customer List'!B:C,2,)</f>
        <v>Gujrat</v>
      </c>
      <c r="W3321" s="38"/>
      <c r="X3321" s="30">
        <v>45944</v>
      </c>
      <c r="Y3321" s="21">
        <f t="shared" si="347"/>
        <v>3</v>
      </c>
      <c r="Z3321" s="21" t="str">
        <f t="shared" si="348"/>
        <v>Saturday</v>
      </c>
      <c r="AA3321" s="21" t="str">
        <f t="shared" si="349"/>
        <v>Tuesday</v>
      </c>
      <c r="AB3321" s="21" t="str">
        <f>VLOOKUP(U3321,'Currency Sheet'!A:C,3,)</f>
        <v>DOLLAR</v>
      </c>
      <c r="AC3321" s="42" t="str">
        <f>VLOOKUP(P3321,'Customer List'!B:D,3,)</f>
        <v>OutStation</v>
      </c>
    </row>
    <row r="3322" spans="1:29" x14ac:dyDescent="0.25">
      <c r="A3322" s="21">
        <v>3318</v>
      </c>
      <c r="B3322" s="21" t="s">
        <v>4840</v>
      </c>
      <c r="C3322" s="30">
        <v>45933</v>
      </c>
      <c r="D3322" s="30">
        <v>45938</v>
      </c>
      <c r="E3322" s="47">
        <v>45.5</v>
      </c>
      <c r="F3322" s="47">
        <f t="shared" si="344"/>
        <v>4004</v>
      </c>
      <c r="G3322" s="48">
        <f t="shared" si="345"/>
        <v>4004</v>
      </c>
      <c r="H3322" s="21">
        <v>123107</v>
      </c>
      <c r="I3322" s="21" t="s">
        <v>4760</v>
      </c>
      <c r="J3322" s="21">
        <v>1</v>
      </c>
      <c r="K3322" s="21">
        <v>1</v>
      </c>
      <c r="L3322" s="21">
        <f t="shared" si="346"/>
        <v>0</v>
      </c>
      <c r="M3322" s="21" t="s">
        <v>4981</v>
      </c>
      <c r="N3322" s="30">
        <v>45941</v>
      </c>
      <c r="O3322" s="48">
        <v>7254</v>
      </c>
      <c r="P3322" s="21" t="s">
        <v>211</v>
      </c>
      <c r="Q3322" s="21">
        <v>58156812906</v>
      </c>
      <c r="R3322" s="21" t="s">
        <v>40</v>
      </c>
      <c r="S3322" s="3">
        <v>4</v>
      </c>
      <c r="T3322" s="37"/>
      <c r="U3322" s="21" t="s">
        <v>18</v>
      </c>
      <c r="V3322" s="21" t="str">
        <f>VLOOKUP(P3322,'Customer List'!B:C,2,)</f>
        <v>Banglore</v>
      </c>
      <c r="W3322" s="38"/>
      <c r="X3322" s="30">
        <v>45943</v>
      </c>
      <c r="Y3322" s="21">
        <f t="shared" si="347"/>
        <v>2</v>
      </c>
      <c r="Z3322" s="21" t="str">
        <f t="shared" si="348"/>
        <v>Saturday</v>
      </c>
      <c r="AA3322" s="21" t="str">
        <f t="shared" si="349"/>
        <v>Monday</v>
      </c>
      <c r="AB3322" s="21" t="str">
        <f>VLOOKUP(U3322,'Currency Sheet'!A:C,3,)</f>
        <v>DOLLAR</v>
      </c>
      <c r="AC3322" s="42" t="str">
        <f>VLOOKUP(P3322,'Customer List'!B:D,3,)</f>
        <v>OutStation</v>
      </c>
    </row>
    <row r="3323" spans="1:29" x14ac:dyDescent="0.25">
      <c r="A3323" s="21">
        <v>3319</v>
      </c>
      <c r="B3323" s="21" t="s">
        <v>4840</v>
      </c>
      <c r="C3323" s="30">
        <v>45933</v>
      </c>
      <c r="D3323" s="30">
        <v>45938</v>
      </c>
      <c r="E3323" s="47">
        <v>107.1</v>
      </c>
      <c r="F3323" s="47">
        <f t="shared" si="344"/>
        <v>9424.7999999999993</v>
      </c>
      <c r="G3323" s="48">
        <f t="shared" si="345"/>
        <v>9424.7999999999993</v>
      </c>
      <c r="H3323" s="21">
        <v>123127</v>
      </c>
      <c r="I3323" s="21" t="s">
        <v>4760</v>
      </c>
      <c r="J3323" s="21">
        <v>1</v>
      </c>
      <c r="K3323" s="21">
        <v>1</v>
      </c>
      <c r="L3323" s="21">
        <f t="shared" si="346"/>
        <v>0</v>
      </c>
      <c r="M3323" s="21" t="s">
        <v>4971</v>
      </c>
      <c r="N3323" s="30">
        <v>45940</v>
      </c>
      <c r="O3323" s="48">
        <v>17786.25</v>
      </c>
      <c r="P3323" s="21" t="s">
        <v>619</v>
      </c>
      <c r="Q3323" s="21" t="s">
        <v>636</v>
      </c>
      <c r="R3323" s="21" t="s">
        <v>637</v>
      </c>
      <c r="S3323" s="3">
        <v>4</v>
      </c>
      <c r="T3323" s="37"/>
      <c r="U3323" s="21" t="s">
        <v>18</v>
      </c>
      <c r="V3323" s="21" t="str">
        <f>VLOOKUP(P3323,'Customer List'!B:C,2,)</f>
        <v>Delhi</v>
      </c>
      <c r="W3323" s="38"/>
      <c r="X3323" s="30">
        <f>IF(OR(R3323 = "PRIYANKA MADAM", R3323 = "DEEPAK", R3323 = "PORTER"),N3323,"")</f>
        <v>45940</v>
      </c>
      <c r="Y3323" s="21">
        <f t="shared" si="347"/>
        <v>0</v>
      </c>
      <c r="Z3323" s="21" t="str">
        <f t="shared" si="348"/>
        <v>Friday</v>
      </c>
      <c r="AA3323" s="21" t="str">
        <f t="shared" si="349"/>
        <v>Friday</v>
      </c>
      <c r="AB3323" s="21" t="str">
        <f>VLOOKUP(U3323,'Currency Sheet'!A:C,3,)</f>
        <v>DOLLAR</v>
      </c>
      <c r="AC3323" s="42" t="str">
        <f>VLOOKUP(P3323,'Customer List'!B:D,3,)</f>
        <v>Local</v>
      </c>
    </row>
    <row r="3324" spans="1:29" x14ac:dyDescent="0.25">
      <c r="A3324" s="21">
        <v>3320</v>
      </c>
      <c r="B3324" s="21" t="s">
        <v>4840</v>
      </c>
      <c r="C3324" s="30">
        <v>45933</v>
      </c>
      <c r="D3324" s="30">
        <v>45938</v>
      </c>
      <c r="E3324" s="47">
        <v>219.8</v>
      </c>
      <c r="F3324" s="47">
        <f t="shared" si="344"/>
        <v>19342.400000000001</v>
      </c>
      <c r="G3324" s="48">
        <f t="shared" si="345"/>
        <v>38684.800000000003</v>
      </c>
      <c r="H3324" s="21">
        <v>123130</v>
      </c>
      <c r="I3324" s="21" t="s">
        <v>4760</v>
      </c>
      <c r="J3324" s="21">
        <v>2</v>
      </c>
      <c r="K3324" s="21">
        <v>2</v>
      </c>
      <c r="L3324" s="21">
        <f t="shared" si="346"/>
        <v>0</v>
      </c>
      <c r="M3324" s="21" t="s">
        <v>5021</v>
      </c>
      <c r="N3324" s="30">
        <v>45941</v>
      </c>
      <c r="O3324" s="48">
        <f>26847*2</f>
        <v>53694</v>
      </c>
      <c r="P3324" s="21" t="s">
        <v>617</v>
      </c>
      <c r="Q3324" s="21">
        <v>58156839753</v>
      </c>
      <c r="R3324" s="30" t="s">
        <v>40</v>
      </c>
      <c r="S3324" s="3">
        <v>4</v>
      </c>
      <c r="T3324" s="37"/>
      <c r="U3324" s="21" t="s">
        <v>18</v>
      </c>
      <c r="V3324" s="21" t="str">
        <f>VLOOKUP(P3324,'Customer List'!B:C,2,)</f>
        <v>Bhuvneshwar</v>
      </c>
      <c r="W3324" s="38"/>
      <c r="X3324" s="30">
        <v>45945</v>
      </c>
      <c r="Y3324" s="21">
        <f t="shared" si="347"/>
        <v>4</v>
      </c>
      <c r="Z3324" s="21" t="str">
        <f t="shared" si="348"/>
        <v>Saturday</v>
      </c>
      <c r="AA3324" s="21" t="str">
        <f t="shared" si="349"/>
        <v>Wednesday</v>
      </c>
      <c r="AB3324" s="21" t="str">
        <f>VLOOKUP(U3324,'Currency Sheet'!A:C,3,)</f>
        <v>DOLLAR</v>
      </c>
      <c r="AC3324" s="42" t="str">
        <f>VLOOKUP(P3324,'Customer List'!B:D,3,)</f>
        <v>OutStation</v>
      </c>
    </row>
    <row r="3325" spans="1:29" x14ac:dyDescent="0.25">
      <c r="A3325" s="21">
        <v>3321</v>
      </c>
      <c r="B3325" s="21" t="s">
        <v>4840</v>
      </c>
      <c r="C3325" s="30">
        <v>45933</v>
      </c>
      <c r="D3325" s="30">
        <v>45938</v>
      </c>
      <c r="E3325" s="47">
        <v>219</v>
      </c>
      <c r="F3325" s="47">
        <f t="shared" si="344"/>
        <v>19272</v>
      </c>
      <c r="G3325" s="48">
        <f t="shared" si="345"/>
        <v>19272</v>
      </c>
      <c r="H3325" s="21">
        <v>123173</v>
      </c>
      <c r="I3325" s="21" t="s">
        <v>4760</v>
      </c>
      <c r="J3325" s="21">
        <v>1</v>
      </c>
      <c r="K3325" s="21">
        <v>1</v>
      </c>
      <c r="L3325" s="21">
        <f t="shared" si="346"/>
        <v>0</v>
      </c>
      <c r="M3325" s="21" t="s">
        <v>4994</v>
      </c>
      <c r="N3325" s="30">
        <v>45941</v>
      </c>
      <c r="O3325" s="48">
        <v>31682</v>
      </c>
      <c r="P3325" s="21" t="s">
        <v>2170</v>
      </c>
      <c r="Q3325" s="21">
        <v>58156842866</v>
      </c>
      <c r="R3325" s="21" t="s">
        <v>40</v>
      </c>
      <c r="S3325" s="3">
        <v>4</v>
      </c>
      <c r="T3325" s="37"/>
      <c r="U3325" s="21" t="s">
        <v>18</v>
      </c>
      <c r="V3325" s="21" t="str">
        <f>VLOOKUP(P3325,'Customer List'!B:C,2,)</f>
        <v>Gujrat</v>
      </c>
      <c r="W3325" s="38"/>
      <c r="X3325" s="30">
        <v>45944</v>
      </c>
      <c r="Y3325" s="21">
        <f t="shared" si="347"/>
        <v>3</v>
      </c>
      <c r="Z3325" s="21" t="str">
        <f t="shared" si="348"/>
        <v>Saturday</v>
      </c>
      <c r="AA3325" s="21" t="str">
        <f t="shared" si="349"/>
        <v>Tuesday</v>
      </c>
      <c r="AB3325" s="21" t="str">
        <f>VLOOKUP(U3325,'Currency Sheet'!A:C,3,)</f>
        <v>DOLLAR</v>
      </c>
      <c r="AC3325" s="42" t="str">
        <f>VLOOKUP(P3325,'Customer List'!B:D,3,)</f>
        <v>OutStation</v>
      </c>
    </row>
    <row r="3326" spans="1:29" x14ac:dyDescent="0.25">
      <c r="A3326" s="21">
        <v>3322</v>
      </c>
      <c r="B3326" s="21" t="s">
        <v>4840</v>
      </c>
      <c r="C3326" s="30">
        <v>45933</v>
      </c>
      <c r="D3326" s="30">
        <v>45938</v>
      </c>
      <c r="E3326" s="47">
        <v>74.2</v>
      </c>
      <c r="F3326" s="47">
        <f t="shared" si="344"/>
        <v>6529.6</v>
      </c>
      <c r="G3326" s="48">
        <f t="shared" si="345"/>
        <v>6529.6</v>
      </c>
      <c r="H3326" s="21">
        <v>124625</v>
      </c>
      <c r="I3326" s="21" t="s">
        <v>4761</v>
      </c>
      <c r="J3326" s="21">
        <v>1</v>
      </c>
      <c r="K3326" s="21">
        <v>1</v>
      </c>
      <c r="L3326" s="21">
        <f t="shared" si="346"/>
        <v>0</v>
      </c>
      <c r="M3326" s="21" t="s">
        <v>5009</v>
      </c>
      <c r="N3326" s="30">
        <v>45941</v>
      </c>
      <c r="O3326" s="48">
        <v>11172.4</v>
      </c>
      <c r="P3326" s="21" t="s">
        <v>4838</v>
      </c>
      <c r="Q3326" s="21">
        <v>58156813610</v>
      </c>
      <c r="R3326" s="21" t="s">
        <v>40</v>
      </c>
      <c r="S3326" s="3">
        <v>4</v>
      </c>
      <c r="T3326" s="37"/>
      <c r="U3326" s="21" t="s">
        <v>18</v>
      </c>
      <c r="V3326" s="21" t="str">
        <f>VLOOKUP(P3326,'Customer List'!B:C,2,)</f>
        <v>Mumbai</v>
      </c>
      <c r="W3326" s="38"/>
      <c r="X3326" s="30">
        <v>45944</v>
      </c>
      <c r="Y3326" s="21">
        <f t="shared" si="347"/>
        <v>3</v>
      </c>
      <c r="Z3326" s="21" t="str">
        <f t="shared" si="348"/>
        <v>Saturday</v>
      </c>
      <c r="AA3326" s="21" t="str">
        <f t="shared" si="349"/>
        <v>Tuesday</v>
      </c>
      <c r="AB3326" s="21" t="str">
        <f>VLOOKUP(U3326,'Currency Sheet'!A:C,3,)</f>
        <v>DOLLAR</v>
      </c>
      <c r="AC3326" s="42" t="str">
        <f>VLOOKUP(P3326,'Customer List'!B:D,3,)</f>
        <v>OutStation</v>
      </c>
    </row>
    <row r="3327" spans="1:29" x14ac:dyDescent="0.25">
      <c r="A3327" s="21">
        <v>3323</v>
      </c>
      <c r="B3327" s="21" t="s">
        <v>4840</v>
      </c>
      <c r="C3327" s="30">
        <v>45933</v>
      </c>
      <c r="D3327" s="30">
        <v>45938</v>
      </c>
      <c r="E3327" s="47">
        <v>259</v>
      </c>
      <c r="F3327" s="47">
        <f t="shared" si="344"/>
        <v>22792</v>
      </c>
      <c r="G3327" s="48">
        <f t="shared" si="345"/>
        <v>22792</v>
      </c>
      <c r="H3327" s="21">
        <v>126406</v>
      </c>
      <c r="I3327" s="21" t="s">
        <v>4762</v>
      </c>
      <c r="J3327" s="21">
        <v>1</v>
      </c>
      <c r="K3327" s="21">
        <v>1</v>
      </c>
      <c r="L3327" s="21">
        <f t="shared" si="346"/>
        <v>0</v>
      </c>
      <c r="M3327" s="21" t="s">
        <v>5021</v>
      </c>
      <c r="N3327" s="30">
        <v>45941</v>
      </c>
      <c r="O3327" s="48">
        <v>31635</v>
      </c>
      <c r="P3327" s="21" t="s">
        <v>617</v>
      </c>
      <c r="Q3327" s="21">
        <v>58156839753</v>
      </c>
      <c r="R3327" s="30" t="s">
        <v>40</v>
      </c>
      <c r="S3327" s="3">
        <v>4</v>
      </c>
      <c r="T3327" s="37"/>
      <c r="U3327" s="21" t="s">
        <v>18</v>
      </c>
      <c r="V3327" s="21" t="str">
        <f>VLOOKUP(P3327,'Customer List'!B:C,2,)</f>
        <v>Bhuvneshwar</v>
      </c>
      <c r="W3327" s="38"/>
      <c r="X3327" s="30">
        <v>45945</v>
      </c>
      <c r="Y3327" s="21">
        <f t="shared" si="347"/>
        <v>4</v>
      </c>
      <c r="Z3327" s="21" t="str">
        <f t="shared" si="348"/>
        <v>Saturday</v>
      </c>
      <c r="AA3327" s="21" t="str">
        <f t="shared" si="349"/>
        <v>Wednesday</v>
      </c>
      <c r="AB3327" s="21" t="str">
        <f>VLOOKUP(U3327,'Currency Sheet'!A:C,3,)</f>
        <v>DOLLAR</v>
      </c>
      <c r="AC3327" s="42" t="str">
        <f>VLOOKUP(P3327,'Customer List'!B:D,3,)</f>
        <v>OutStation</v>
      </c>
    </row>
    <row r="3328" spans="1:29" x14ac:dyDescent="0.25">
      <c r="A3328" s="21">
        <v>3324</v>
      </c>
      <c r="B3328" s="21" t="s">
        <v>4840</v>
      </c>
      <c r="C3328" s="30">
        <v>45933</v>
      </c>
      <c r="D3328" s="30">
        <v>45938</v>
      </c>
      <c r="E3328" s="47">
        <v>262.5</v>
      </c>
      <c r="F3328" s="47">
        <f t="shared" si="344"/>
        <v>23100</v>
      </c>
      <c r="G3328" s="48">
        <f t="shared" si="345"/>
        <v>23100</v>
      </c>
      <c r="H3328" s="21">
        <v>126422</v>
      </c>
      <c r="I3328" s="21" t="s">
        <v>4762</v>
      </c>
      <c r="J3328" s="21">
        <v>1</v>
      </c>
      <c r="K3328" s="21">
        <v>1</v>
      </c>
      <c r="L3328" s="21">
        <f t="shared" si="346"/>
        <v>0</v>
      </c>
      <c r="M3328" s="21" t="s">
        <v>5021</v>
      </c>
      <c r="N3328" s="30">
        <v>45941</v>
      </c>
      <c r="O3328" s="48">
        <v>32062.5</v>
      </c>
      <c r="P3328" s="21" t="s">
        <v>617</v>
      </c>
      <c r="Q3328" s="21">
        <v>58156839753</v>
      </c>
      <c r="R3328" s="30" t="s">
        <v>40</v>
      </c>
      <c r="S3328" s="3">
        <v>4</v>
      </c>
      <c r="T3328" s="37"/>
      <c r="U3328" s="21" t="s">
        <v>18</v>
      </c>
      <c r="V3328" s="21" t="str">
        <f>VLOOKUP(P3328,'Customer List'!B:C,2,)</f>
        <v>Bhuvneshwar</v>
      </c>
      <c r="W3328" s="38"/>
      <c r="X3328" s="30">
        <v>45945</v>
      </c>
      <c r="Y3328" s="21">
        <f t="shared" si="347"/>
        <v>4</v>
      </c>
      <c r="Z3328" s="21" t="str">
        <f t="shared" si="348"/>
        <v>Saturday</v>
      </c>
      <c r="AA3328" s="21" t="str">
        <f t="shared" si="349"/>
        <v>Wednesday</v>
      </c>
      <c r="AB3328" s="21" t="str">
        <f>VLOOKUP(U3328,'Currency Sheet'!A:C,3,)</f>
        <v>DOLLAR</v>
      </c>
      <c r="AC3328" s="42" t="str">
        <f>VLOOKUP(P3328,'Customer List'!B:D,3,)</f>
        <v>OutStation</v>
      </c>
    </row>
    <row r="3329" spans="1:29" x14ac:dyDescent="0.25">
      <c r="A3329" s="21">
        <v>3325</v>
      </c>
      <c r="B3329" s="21" t="s">
        <v>4840</v>
      </c>
      <c r="C3329" s="30">
        <v>45933</v>
      </c>
      <c r="D3329" s="30">
        <v>45938</v>
      </c>
      <c r="E3329" s="47">
        <v>250.6</v>
      </c>
      <c r="F3329" s="47">
        <f t="shared" si="344"/>
        <v>22052.799999999999</v>
      </c>
      <c r="G3329" s="48">
        <f t="shared" si="345"/>
        <v>22052.799999999999</v>
      </c>
      <c r="H3329" s="21">
        <v>141720</v>
      </c>
      <c r="I3329" s="21" t="s">
        <v>4763</v>
      </c>
      <c r="J3329" s="21">
        <v>1</v>
      </c>
      <c r="K3329" s="21">
        <v>1</v>
      </c>
      <c r="L3329" s="21">
        <f t="shared" si="346"/>
        <v>0</v>
      </c>
      <c r="M3329" s="21" t="s">
        <v>5021</v>
      </c>
      <c r="N3329" s="30">
        <v>45941</v>
      </c>
      <c r="O3329" s="48">
        <v>30609</v>
      </c>
      <c r="P3329" s="21" t="s">
        <v>617</v>
      </c>
      <c r="Q3329" s="21">
        <v>58156839753</v>
      </c>
      <c r="R3329" s="30" t="s">
        <v>40</v>
      </c>
      <c r="S3329" s="3">
        <v>4</v>
      </c>
      <c r="T3329" s="37"/>
      <c r="U3329" s="21" t="s">
        <v>18</v>
      </c>
      <c r="V3329" s="21" t="str">
        <f>VLOOKUP(P3329,'Customer List'!B:C,2,)</f>
        <v>Bhuvneshwar</v>
      </c>
      <c r="W3329" s="38"/>
      <c r="X3329" s="30">
        <v>45945</v>
      </c>
      <c r="Y3329" s="21">
        <f t="shared" si="347"/>
        <v>4</v>
      </c>
      <c r="Z3329" s="21" t="str">
        <f t="shared" si="348"/>
        <v>Saturday</v>
      </c>
      <c r="AA3329" s="21" t="str">
        <f t="shared" si="349"/>
        <v>Wednesday</v>
      </c>
      <c r="AB3329" s="21" t="str">
        <f>VLOOKUP(U3329,'Currency Sheet'!A:C,3,)</f>
        <v>DOLLAR</v>
      </c>
      <c r="AC3329" s="42" t="str">
        <f>VLOOKUP(P3329,'Customer List'!B:D,3,)</f>
        <v>OutStation</v>
      </c>
    </row>
    <row r="3330" spans="1:29" x14ac:dyDescent="0.25">
      <c r="A3330" s="21">
        <v>3326</v>
      </c>
      <c r="B3330" s="21" t="s">
        <v>4840</v>
      </c>
      <c r="C3330" s="30">
        <v>45933</v>
      </c>
      <c r="D3330" s="30">
        <v>45938</v>
      </c>
      <c r="E3330" s="47">
        <v>156.75</v>
      </c>
      <c r="F3330" s="47">
        <f t="shared" si="344"/>
        <v>13794</v>
      </c>
      <c r="G3330" s="48">
        <f t="shared" si="345"/>
        <v>13794</v>
      </c>
      <c r="H3330" s="21">
        <v>142517</v>
      </c>
      <c r="I3330" s="21" t="s">
        <v>4756</v>
      </c>
      <c r="J3330" s="21">
        <v>1</v>
      </c>
      <c r="K3330" s="21">
        <v>1</v>
      </c>
      <c r="L3330" s="21">
        <f t="shared" si="346"/>
        <v>0</v>
      </c>
      <c r="M3330" s="21" t="s">
        <v>4996</v>
      </c>
      <c r="N3330" s="30">
        <v>45941</v>
      </c>
      <c r="O3330" s="48">
        <v>22676.5</v>
      </c>
      <c r="P3330" s="21" t="s">
        <v>2170</v>
      </c>
      <c r="Q3330" s="21">
        <v>58156842866</v>
      </c>
      <c r="R3330" s="21" t="s">
        <v>40</v>
      </c>
      <c r="S3330" s="3">
        <v>4</v>
      </c>
      <c r="T3330" s="37"/>
      <c r="U3330" s="21" t="s">
        <v>18</v>
      </c>
      <c r="V3330" s="21" t="str">
        <f>VLOOKUP(P3330,'Customer List'!B:C,2,)</f>
        <v>Gujrat</v>
      </c>
      <c r="W3330" s="38"/>
      <c r="X3330" s="30">
        <v>45944</v>
      </c>
      <c r="Y3330" s="21">
        <f t="shared" si="347"/>
        <v>3</v>
      </c>
      <c r="Z3330" s="21" t="str">
        <f t="shared" si="348"/>
        <v>Saturday</v>
      </c>
      <c r="AA3330" s="21" t="str">
        <f t="shared" si="349"/>
        <v>Tuesday</v>
      </c>
      <c r="AB3330" s="21" t="str">
        <f>VLOOKUP(U3330,'Currency Sheet'!A:C,3,)</f>
        <v>DOLLAR</v>
      </c>
      <c r="AC3330" s="42" t="str">
        <f>VLOOKUP(P3330,'Customer List'!B:D,3,)</f>
        <v>OutStation</v>
      </c>
    </row>
    <row r="3331" spans="1:29" x14ac:dyDescent="0.25">
      <c r="A3331" s="21">
        <v>3327</v>
      </c>
      <c r="B3331" s="21" t="s">
        <v>4840</v>
      </c>
      <c r="C3331" s="30">
        <v>45933</v>
      </c>
      <c r="D3331" s="30">
        <v>45938</v>
      </c>
      <c r="E3331" s="47">
        <v>209.3</v>
      </c>
      <c r="F3331" s="47">
        <f t="shared" si="344"/>
        <v>18418.400000000001</v>
      </c>
      <c r="G3331" s="48">
        <f t="shared" si="345"/>
        <v>18418.400000000001</v>
      </c>
      <c r="H3331" s="21">
        <v>142604</v>
      </c>
      <c r="I3331" s="21" t="s">
        <v>4764</v>
      </c>
      <c r="J3331" s="21">
        <v>1</v>
      </c>
      <c r="K3331" s="21">
        <v>1</v>
      </c>
      <c r="L3331" s="21">
        <f t="shared" si="346"/>
        <v>0</v>
      </c>
      <c r="M3331" s="21" t="s">
        <v>4990</v>
      </c>
      <c r="N3331" s="30">
        <v>45941</v>
      </c>
      <c r="O3331" s="48">
        <v>34758.75</v>
      </c>
      <c r="P3331" s="21" t="s">
        <v>319</v>
      </c>
      <c r="Q3331" s="21">
        <v>58156810935</v>
      </c>
      <c r="R3331" s="21" t="s">
        <v>40</v>
      </c>
      <c r="S3331" s="3">
        <v>4</v>
      </c>
      <c r="T3331" s="37"/>
      <c r="U3331" s="21" t="s">
        <v>18</v>
      </c>
      <c r="V3331" s="21" t="str">
        <f>VLOOKUP(P3331,'Customer List'!B:C,2,)</f>
        <v>Gujrat</v>
      </c>
      <c r="W3331" s="38"/>
      <c r="X3331" s="30">
        <v>45944</v>
      </c>
      <c r="Y3331" s="21">
        <f t="shared" si="347"/>
        <v>3</v>
      </c>
      <c r="Z3331" s="21" t="str">
        <f t="shared" si="348"/>
        <v>Saturday</v>
      </c>
      <c r="AA3331" s="21" t="str">
        <f t="shared" si="349"/>
        <v>Tuesday</v>
      </c>
      <c r="AB3331" s="21" t="str">
        <f>VLOOKUP(U3331,'Currency Sheet'!A:C,3,)</f>
        <v>DOLLAR</v>
      </c>
      <c r="AC3331" s="42" t="str">
        <f>VLOOKUP(P3331,'Customer List'!B:D,3,)</f>
        <v>OutStation</v>
      </c>
    </row>
    <row r="3332" spans="1:29" x14ac:dyDescent="0.25">
      <c r="A3332" s="21">
        <v>3328</v>
      </c>
      <c r="B3332" s="21" t="s">
        <v>4840</v>
      </c>
      <c r="C3332" s="30">
        <v>45933</v>
      </c>
      <c r="D3332" s="30">
        <v>45938</v>
      </c>
      <c r="E3332" s="47">
        <v>205.1</v>
      </c>
      <c r="F3332" s="47">
        <f t="shared" si="344"/>
        <v>18048.8</v>
      </c>
      <c r="G3332" s="48">
        <f t="shared" si="345"/>
        <v>18048.8</v>
      </c>
      <c r="H3332" s="21">
        <v>145510</v>
      </c>
      <c r="I3332" s="21" t="s">
        <v>4765</v>
      </c>
      <c r="J3332" s="21">
        <v>1</v>
      </c>
      <c r="K3332" s="21">
        <v>1</v>
      </c>
      <c r="L3332" s="21">
        <f t="shared" si="346"/>
        <v>0</v>
      </c>
      <c r="M3332" s="21" t="s">
        <v>4996</v>
      </c>
      <c r="N3332" s="30">
        <v>45941</v>
      </c>
      <c r="O3332" s="48">
        <v>31790.5</v>
      </c>
      <c r="P3332" s="21" t="s">
        <v>2170</v>
      </c>
      <c r="Q3332" s="21">
        <v>58156842866</v>
      </c>
      <c r="R3332" s="21" t="s">
        <v>40</v>
      </c>
      <c r="S3332" s="3">
        <v>4</v>
      </c>
      <c r="T3332" s="37"/>
      <c r="U3332" s="21" t="s">
        <v>18</v>
      </c>
      <c r="V3332" s="21" t="str">
        <f>VLOOKUP(P3332,'Customer List'!B:C,2,)</f>
        <v>Gujrat</v>
      </c>
      <c r="W3332" s="38"/>
      <c r="X3332" s="30">
        <v>45944</v>
      </c>
      <c r="Y3332" s="21">
        <f t="shared" si="347"/>
        <v>3</v>
      </c>
      <c r="Z3332" s="21" t="str">
        <f t="shared" si="348"/>
        <v>Saturday</v>
      </c>
      <c r="AA3332" s="21" t="str">
        <f t="shared" si="349"/>
        <v>Tuesday</v>
      </c>
      <c r="AB3332" s="21" t="str">
        <f>VLOOKUP(U3332,'Currency Sheet'!A:C,3,)</f>
        <v>DOLLAR</v>
      </c>
      <c r="AC3332" s="42" t="str">
        <f>VLOOKUP(P3332,'Customer List'!B:D,3,)</f>
        <v>OutStation</v>
      </c>
    </row>
    <row r="3333" spans="1:29" x14ac:dyDescent="0.25">
      <c r="A3333" s="21">
        <v>3329</v>
      </c>
      <c r="B3333" s="21" t="s">
        <v>4840</v>
      </c>
      <c r="C3333" s="30">
        <v>45933</v>
      </c>
      <c r="D3333" s="30">
        <v>45938</v>
      </c>
      <c r="E3333" s="47">
        <v>129.5</v>
      </c>
      <c r="F3333" s="47">
        <f t="shared" si="344"/>
        <v>11396</v>
      </c>
      <c r="G3333" s="48">
        <f t="shared" si="345"/>
        <v>11396</v>
      </c>
      <c r="H3333" s="21">
        <v>159220</v>
      </c>
      <c r="I3333" s="21" t="s">
        <v>4752</v>
      </c>
      <c r="J3333" s="21">
        <v>1</v>
      </c>
      <c r="K3333" s="21">
        <v>1</v>
      </c>
      <c r="L3333" s="21">
        <f t="shared" si="346"/>
        <v>0</v>
      </c>
      <c r="M3333" s="21" t="s">
        <v>5021</v>
      </c>
      <c r="N3333" s="30">
        <v>45941</v>
      </c>
      <c r="O3333" s="48">
        <v>15817.5</v>
      </c>
      <c r="P3333" s="21" t="s">
        <v>617</v>
      </c>
      <c r="Q3333" s="21">
        <v>58156839753</v>
      </c>
      <c r="R3333" s="30" t="s">
        <v>40</v>
      </c>
      <c r="S3333" s="3">
        <v>4</v>
      </c>
      <c r="T3333" s="37"/>
      <c r="U3333" s="21" t="s">
        <v>18</v>
      </c>
      <c r="V3333" s="21" t="str">
        <f>VLOOKUP(P3333,'Customer List'!B:C,2,)</f>
        <v>Bhuvneshwar</v>
      </c>
      <c r="W3333" s="38"/>
      <c r="X3333" s="30">
        <v>45945</v>
      </c>
      <c r="Y3333" s="21">
        <f t="shared" si="347"/>
        <v>4</v>
      </c>
      <c r="Z3333" s="21" t="str">
        <f t="shared" si="348"/>
        <v>Saturday</v>
      </c>
      <c r="AA3333" s="21" t="str">
        <f t="shared" si="349"/>
        <v>Wednesday</v>
      </c>
      <c r="AB3333" s="21" t="str">
        <f>VLOOKUP(U3333,'Currency Sheet'!A:C,3,)</f>
        <v>DOLLAR</v>
      </c>
      <c r="AC3333" s="42" t="str">
        <f>VLOOKUP(P3333,'Customer List'!B:D,3,)</f>
        <v>OutStation</v>
      </c>
    </row>
    <row r="3334" spans="1:29" x14ac:dyDescent="0.25">
      <c r="A3334" s="21">
        <v>3330</v>
      </c>
      <c r="B3334" s="21" t="s">
        <v>4840</v>
      </c>
      <c r="C3334" s="30">
        <v>45933</v>
      </c>
      <c r="D3334" s="30">
        <v>45938</v>
      </c>
      <c r="E3334" s="47">
        <v>206.5</v>
      </c>
      <c r="F3334" s="47">
        <f t="shared" ref="F3334:F3397" si="364">IF(AB3334="DOLLAR",E3334*88,E3334)</f>
        <v>18172</v>
      </c>
      <c r="G3334" s="48">
        <f t="shared" ref="G3334:G3397" si="365">F3334*J3334</f>
        <v>18172</v>
      </c>
      <c r="H3334" s="21">
        <v>165804</v>
      </c>
      <c r="I3334" s="21" t="s">
        <v>4766</v>
      </c>
      <c r="J3334" s="21">
        <v>1</v>
      </c>
      <c r="K3334" s="21">
        <v>1</v>
      </c>
      <c r="L3334" s="21">
        <f t="shared" ref="L3334:L3397" si="366">J3334-K3334</f>
        <v>0</v>
      </c>
      <c r="M3334" s="21" t="s">
        <v>5021</v>
      </c>
      <c r="N3334" s="30">
        <v>45941</v>
      </c>
      <c r="O3334" s="48">
        <v>25222.5</v>
      </c>
      <c r="P3334" s="21" t="s">
        <v>617</v>
      </c>
      <c r="Q3334" s="21">
        <v>58156839753</v>
      </c>
      <c r="R3334" s="30" t="s">
        <v>40</v>
      </c>
      <c r="S3334" s="3">
        <v>4</v>
      </c>
      <c r="T3334" s="37"/>
      <c r="U3334" s="21" t="s">
        <v>18</v>
      </c>
      <c r="V3334" s="21" t="str">
        <f>VLOOKUP(P3334,'Customer List'!B:C,2,)</f>
        <v>Bhuvneshwar</v>
      </c>
      <c r="W3334" s="38"/>
      <c r="X3334" s="30">
        <v>45945</v>
      </c>
      <c r="Y3334" s="21">
        <f t="shared" ref="Y3334:Y3397" si="367">IF(X3334="", "", X3334-N3334)</f>
        <v>4</v>
      </c>
      <c r="Z3334" s="21" t="str">
        <f t="shared" ref="Z3334:Z3397" si="368">IF(N3334="", "", TEXT(N3334, "dddd"))</f>
        <v>Saturday</v>
      </c>
      <c r="AA3334" s="21" t="str">
        <f t="shared" ref="AA3334:AA3397" si="369">IF(X3334="", "", TEXT(X3334, "dddd"))</f>
        <v>Wednesday</v>
      </c>
      <c r="AB3334" s="21" t="str">
        <f>VLOOKUP(U3334,'Currency Sheet'!A:C,3,)</f>
        <v>DOLLAR</v>
      </c>
      <c r="AC3334" s="42" t="str">
        <f>VLOOKUP(P3334,'Customer List'!B:D,3,)</f>
        <v>OutStation</v>
      </c>
    </row>
    <row r="3335" spans="1:29" x14ac:dyDescent="0.25">
      <c r="A3335" s="21">
        <v>3331</v>
      </c>
      <c r="B3335" s="21" t="s">
        <v>4840</v>
      </c>
      <c r="C3335" s="30">
        <v>45933</v>
      </c>
      <c r="D3335" s="30">
        <v>45938</v>
      </c>
      <c r="E3335" s="47">
        <v>38.5</v>
      </c>
      <c r="F3335" s="47">
        <f t="shared" si="364"/>
        <v>3388</v>
      </c>
      <c r="G3335" s="48">
        <f t="shared" si="365"/>
        <v>6776</v>
      </c>
      <c r="H3335" s="21">
        <v>300306</v>
      </c>
      <c r="I3335" s="21" t="s">
        <v>4767</v>
      </c>
      <c r="J3335" s="21">
        <v>2</v>
      </c>
      <c r="K3335" s="21">
        <v>2</v>
      </c>
      <c r="L3335" s="21">
        <f t="shared" si="366"/>
        <v>0</v>
      </c>
      <c r="M3335" s="21" t="s">
        <v>5011</v>
      </c>
      <c r="N3335" s="30">
        <v>45941</v>
      </c>
      <c r="O3335" s="48">
        <v>11935</v>
      </c>
      <c r="P3335" s="21" t="s">
        <v>2046</v>
      </c>
      <c r="Q3335" s="21">
        <v>58156813050</v>
      </c>
      <c r="R3335" s="21" t="s">
        <v>40</v>
      </c>
      <c r="S3335" s="3">
        <v>4</v>
      </c>
      <c r="T3335" s="37"/>
      <c r="U3335" s="21" t="s">
        <v>18</v>
      </c>
      <c r="V3335" s="21" t="str">
        <f>VLOOKUP(P3335,'Customer List'!B:C,2,)</f>
        <v>Banglore</v>
      </c>
      <c r="W3335" s="38"/>
      <c r="X3335" s="30">
        <v>45943</v>
      </c>
      <c r="Y3335" s="21">
        <f t="shared" si="367"/>
        <v>2</v>
      </c>
      <c r="Z3335" s="21" t="str">
        <f t="shared" si="368"/>
        <v>Saturday</v>
      </c>
      <c r="AA3335" s="21" t="str">
        <f t="shared" si="369"/>
        <v>Monday</v>
      </c>
      <c r="AB3335" s="21" t="str">
        <f>VLOOKUP(U3335,'Currency Sheet'!A:C,3,)</f>
        <v>DOLLAR</v>
      </c>
      <c r="AC3335" s="42" t="str">
        <f>VLOOKUP(P3335,'Customer List'!B:D,3,)</f>
        <v>OutStation</v>
      </c>
    </row>
    <row r="3336" spans="1:29" x14ac:dyDescent="0.25">
      <c r="A3336" s="21">
        <v>3332</v>
      </c>
      <c r="B3336" s="21" t="s">
        <v>4840</v>
      </c>
      <c r="C3336" s="30">
        <v>45933</v>
      </c>
      <c r="D3336" s="30">
        <v>45938</v>
      </c>
      <c r="E3336" s="47">
        <v>187.6</v>
      </c>
      <c r="F3336" s="47">
        <f t="shared" si="364"/>
        <v>16508.8</v>
      </c>
      <c r="G3336" s="48">
        <f t="shared" si="365"/>
        <v>16508.8</v>
      </c>
      <c r="H3336" s="21">
        <v>301028</v>
      </c>
      <c r="I3336" s="21" t="s">
        <v>4768</v>
      </c>
      <c r="J3336" s="21">
        <v>1</v>
      </c>
      <c r="K3336" s="21">
        <v>1</v>
      </c>
      <c r="L3336" s="21">
        <f t="shared" si="366"/>
        <v>0</v>
      </c>
      <c r="M3336" s="21" t="s">
        <v>4994</v>
      </c>
      <c r="N3336" s="30">
        <v>45941</v>
      </c>
      <c r="O3336" s="48">
        <v>29078</v>
      </c>
      <c r="P3336" s="21" t="s">
        <v>2170</v>
      </c>
      <c r="Q3336" s="21">
        <v>58156842866</v>
      </c>
      <c r="R3336" s="21" t="s">
        <v>40</v>
      </c>
      <c r="S3336" s="3">
        <v>4</v>
      </c>
      <c r="T3336" s="37"/>
      <c r="U3336" s="21" t="s">
        <v>18</v>
      </c>
      <c r="V3336" s="21" t="str">
        <f>VLOOKUP(P3336,'Customer List'!B:C,2,)</f>
        <v>Gujrat</v>
      </c>
      <c r="W3336" s="38"/>
      <c r="X3336" s="30">
        <v>45944</v>
      </c>
      <c r="Y3336" s="21">
        <f t="shared" si="367"/>
        <v>3</v>
      </c>
      <c r="Z3336" s="21" t="str">
        <f t="shared" si="368"/>
        <v>Saturday</v>
      </c>
      <c r="AA3336" s="21" t="str">
        <f t="shared" si="369"/>
        <v>Tuesday</v>
      </c>
      <c r="AB3336" s="21" t="str">
        <f>VLOOKUP(U3336,'Currency Sheet'!A:C,3,)</f>
        <v>DOLLAR</v>
      </c>
      <c r="AC3336" s="42" t="str">
        <f>VLOOKUP(P3336,'Customer List'!B:D,3,)</f>
        <v>OutStation</v>
      </c>
    </row>
    <row r="3337" spans="1:29" x14ac:dyDescent="0.25">
      <c r="A3337" s="21">
        <v>3333</v>
      </c>
      <c r="B3337" s="21" t="s">
        <v>4840</v>
      </c>
      <c r="C3337" s="30">
        <v>45933</v>
      </c>
      <c r="D3337" s="30">
        <v>45938</v>
      </c>
      <c r="E3337" s="47">
        <v>73.5</v>
      </c>
      <c r="F3337" s="47">
        <f t="shared" si="364"/>
        <v>6468</v>
      </c>
      <c r="G3337" s="48">
        <f t="shared" si="365"/>
        <v>19404</v>
      </c>
      <c r="H3337" s="21">
        <v>302212</v>
      </c>
      <c r="I3337" s="21" t="s">
        <v>4769</v>
      </c>
      <c r="J3337" s="21">
        <v>3</v>
      </c>
      <c r="K3337" s="21">
        <v>3</v>
      </c>
      <c r="L3337" s="21">
        <f t="shared" si="366"/>
        <v>0</v>
      </c>
      <c r="M3337" s="21" t="s">
        <v>5004</v>
      </c>
      <c r="N3337" s="30">
        <v>45941</v>
      </c>
      <c r="O3337" s="48">
        <v>34177.5</v>
      </c>
      <c r="P3337" s="21" t="s">
        <v>2170</v>
      </c>
      <c r="Q3337" s="21">
        <v>58156842866</v>
      </c>
      <c r="R3337" s="21" t="s">
        <v>40</v>
      </c>
      <c r="S3337" s="3">
        <v>4</v>
      </c>
      <c r="T3337" s="37"/>
      <c r="U3337" s="21" t="s">
        <v>18</v>
      </c>
      <c r="V3337" s="21" t="str">
        <f>VLOOKUP(P3337,'Customer List'!B:C,2,)</f>
        <v>Gujrat</v>
      </c>
      <c r="W3337" s="38"/>
      <c r="X3337" s="30">
        <v>45944</v>
      </c>
      <c r="Y3337" s="21">
        <f t="shared" si="367"/>
        <v>3</v>
      </c>
      <c r="Z3337" s="21" t="str">
        <f t="shared" si="368"/>
        <v>Saturday</v>
      </c>
      <c r="AA3337" s="21" t="str">
        <f t="shared" si="369"/>
        <v>Tuesday</v>
      </c>
      <c r="AB3337" s="21" t="str">
        <f>VLOOKUP(U3337,'Currency Sheet'!A:C,3,)</f>
        <v>DOLLAR</v>
      </c>
      <c r="AC3337" s="42" t="str">
        <f>VLOOKUP(P3337,'Customer List'!B:D,3,)</f>
        <v>OutStation</v>
      </c>
    </row>
    <row r="3338" spans="1:29" x14ac:dyDescent="0.25">
      <c r="A3338" s="21">
        <v>3334</v>
      </c>
      <c r="B3338" s="21" t="s">
        <v>4840</v>
      </c>
      <c r="C3338" s="30">
        <v>45933</v>
      </c>
      <c r="D3338" s="30">
        <v>45938</v>
      </c>
      <c r="E3338" s="47">
        <v>275.10000000000002</v>
      </c>
      <c r="F3338" s="47">
        <f t="shared" si="364"/>
        <v>24208.800000000003</v>
      </c>
      <c r="G3338" s="48">
        <f t="shared" si="365"/>
        <v>24208.800000000003</v>
      </c>
      <c r="H3338" s="21">
        <v>302864</v>
      </c>
      <c r="I3338" s="21" t="s">
        <v>4770</v>
      </c>
      <c r="J3338" s="21">
        <v>1</v>
      </c>
      <c r="K3338" s="21">
        <v>1</v>
      </c>
      <c r="L3338" s="21">
        <f t="shared" si="366"/>
        <v>0</v>
      </c>
      <c r="M3338" s="21" t="s">
        <v>5116</v>
      </c>
      <c r="N3338" s="30">
        <v>45945</v>
      </c>
      <c r="O3338" s="48">
        <v>0</v>
      </c>
      <c r="P3338" s="21" t="s">
        <v>625</v>
      </c>
      <c r="Q3338" s="21" t="s">
        <v>636</v>
      </c>
      <c r="R3338" s="21" t="s">
        <v>637</v>
      </c>
      <c r="S3338" s="3">
        <v>4</v>
      </c>
      <c r="T3338" s="37"/>
      <c r="U3338" s="21" t="s">
        <v>18</v>
      </c>
      <c r="V3338" s="21" t="str">
        <f>VLOOKUP(P3338,'Customer List'!B:C,2,)</f>
        <v>Delhi</v>
      </c>
      <c r="W3338" s="38"/>
      <c r="X3338" s="30">
        <f>IF(OR(R3338 = "PRIYANKA MADAM", R3338 = "DEEPAK", R3338 = "PORTER"),N3338,"")</f>
        <v>45945</v>
      </c>
      <c r="Y3338" s="21">
        <f t="shared" si="367"/>
        <v>0</v>
      </c>
      <c r="Z3338" s="21" t="str">
        <f t="shared" si="368"/>
        <v>Wednesday</v>
      </c>
      <c r="AA3338" s="21" t="str">
        <f t="shared" si="369"/>
        <v>Wednesday</v>
      </c>
      <c r="AB3338" s="21" t="str">
        <f>VLOOKUP(U3338,'Currency Sheet'!A:C,3,)</f>
        <v>DOLLAR</v>
      </c>
      <c r="AC3338" s="42" t="str">
        <f>VLOOKUP(P3338,'Customer List'!B:D,3,)</f>
        <v>Local</v>
      </c>
    </row>
    <row r="3339" spans="1:29" x14ac:dyDescent="0.25">
      <c r="A3339" s="21">
        <v>3335</v>
      </c>
      <c r="B3339" s="21" t="s">
        <v>4840</v>
      </c>
      <c r="C3339" s="30">
        <v>45933</v>
      </c>
      <c r="D3339" s="30">
        <v>45938</v>
      </c>
      <c r="E3339" s="47">
        <v>123.2</v>
      </c>
      <c r="F3339" s="47">
        <f t="shared" si="364"/>
        <v>10841.6</v>
      </c>
      <c r="G3339" s="48">
        <f t="shared" si="365"/>
        <v>10841.6</v>
      </c>
      <c r="H3339" s="21">
        <v>302904</v>
      </c>
      <c r="I3339" s="21" t="s">
        <v>4771</v>
      </c>
      <c r="J3339" s="21">
        <v>1</v>
      </c>
      <c r="K3339" s="21">
        <v>1</v>
      </c>
      <c r="L3339" s="21">
        <f t="shared" si="366"/>
        <v>0</v>
      </c>
      <c r="M3339" s="21" t="s">
        <v>4987</v>
      </c>
      <c r="N3339" s="30">
        <v>45941</v>
      </c>
      <c r="O3339" s="48">
        <v>19096</v>
      </c>
      <c r="P3339" s="21" t="s">
        <v>630</v>
      </c>
      <c r="Q3339" s="21">
        <v>58156812615</v>
      </c>
      <c r="R3339" s="21" t="s">
        <v>40</v>
      </c>
      <c r="S3339" s="3">
        <v>4</v>
      </c>
      <c r="T3339" s="37"/>
      <c r="U3339" s="21" t="s">
        <v>18</v>
      </c>
      <c r="V3339" s="21" t="str">
        <f>VLOOKUP(P3339,'Customer List'!B:C,2,)</f>
        <v>Telangana</v>
      </c>
      <c r="W3339" s="38"/>
      <c r="X3339" s="30">
        <v>45943</v>
      </c>
      <c r="Y3339" s="21">
        <f t="shared" si="367"/>
        <v>2</v>
      </c>
      <c r="Z3339" s="21" t="str">
        <f t="shared" si="368"/>
        <v>Saturday</v>
      </c>
      <c r="AA3339" s="21" t="str">
        <f t="shared" si="369"/>
        <v>Monday</v>
      </c>
      <c r="AB3339" s="21" t="str">
        <f>VLOOKUP(U3339,'Currency Sheet'!A:C,3,)</f>
        <v>DOLLAR</v>
      </c>
      <c r="AC3339" s="42" t="str">
        <f>VLOOKUP(P3339,'Customer List'!B:D,3,)</f>
        <v>OutStation</v>
      </c>
    </row>
    <row r="3340" spans="1:29" x14ac:dyDescent="0.25">
      <c r="A3340" s="21">
        <v>3336</v>
      </c>
      <c r="B3340" s="21" t="s">
        <v>4840</v>
      </c>
      <c r="C3340" s="30">
        <v>45933</v>
      </c>
      <c r="D3340" s="30">
        <v>45938</v>
      </c>
      <c r="E3340" s="47">
        <v>74.900000000000006</v>
      </c>
      <c r="F3340" s="47">
        <f t="shared" si="364"/>
        <v>6591.2000000000007</v>
      </c>
      <c r="G3340" s="48">
        <f t="shared" si="365"/>
        <v>6591.2000000000007</v>
      </c>
      <c r="H3340" s="21">
        <v>303403</v>
      </c>
      <c r="I3340" s="21" t="s">
        <v>4772</v>
      </c>
      <c r="J3340" s="21">
        <v>1</v>
      </c>
      <c r="K3340" s="21">
        <v>1</v>
      </c>
      <c r="L3340" s="21">
        <f t="shared" si="366"/>
        <v>0</v>
      </c>
      <c r="M3340" s="21" t="s">
        <v>5021</v>
      </c>
      <c r="N3340" s="30">
        <v>45941</v>
      </c>
      <c r="O3340" s="48">
        <v>9148.5</v>
      </c>
      <c r="P3340" s="21" t="s">
        <v>617</v>
      </c>
      <c r="Q3340" s="21">
        <v>58156839753</v>
      </c>
      <c r="R3340" s="30" t="s">
        <v>40</v>
      </c>
      <c r="S3340" s="3">
        <v>4</v>
      </c>
      <c r="T3340" s="37"/>
      <c r="U3340" s="21" t="s">
        <v>18</v>
      </c>
      <c r="V3340" s="21" t="str">
        <f>VLOOKUP(P3340,'Customer List'!B:C,2,)</f>
        <v>Bhuvneshwar</v>
      </c>
      <c r="W3340" s="38"/>
      <c r="X3340" s="30">
        <v>45945</v>
      </c>
      <c r="Y3340" s="21">
        <f t="shared" si="367"/>
        <v>4</v>
      </c>
      <c r="Z3340" s="21" t="str">
        <f t="shared" si="368"/>
        <v>Saturday</v>
      </c>
      <c r="AA3340" s="21" t="str">
        <f t="shared" si="369"/>
        <v>Wednesday</v>
      </c>
      <c r="AB3340" s="21" t="str">
        <f>VLOOKUP(U3340,'Currency Sheet'!A:C,3,)</f>
        <v>DOLLAR</v>
      </c>
      <c r="AC3340" s="42" t="str">
        <f>VLOOKUP(P3340,'Customer List'!B:D,3,)</f>
        <v>OutStation</v>
      </c>
    </row>
    <row r="3341" spans="1:29" x14ac:dyDescent="0.25">
      <c r="A3341" s="21">
        <v>3337</v>
      </c>
      <c r="B3341" s="21" t="s">
        <v>4840</v>
      </c>
      <c r="C3341" s="30">
        <v>45933</v>
      </c>
      <c r="D3341" s="30">
        <v>45938</v>
      </c>
      <c r="E3341" s="47">
        <v>196</v>
      </c>
      <c r="F3341" s="47">
        <f t="shared" si="364"/>
        <v>17248</v>
      </c>
      <c r="G3341" s="48">
        <f t="shared" si="365"/>
        <v>51744</v>
      </c>
      <c r="H3341" s="21">
        <v>303508</v>
      </c>
      <c r="I3341" s="21" t="s">
        <v>4773</v>
      </c>
      <c r="J3341" s="21">
        <v>3</v>
      </c>
      <c r="K3341" s="21">
        <v>3</v>
      </c>
      <c r="L3341" s="21">
        <f t="shared" si="366"/>
        <v>0</v>
      </c>
      <c r="M3341" s="21" t="s">
        <v>5005</v>
      </c>
      <c r="N3341" s="30">
        <v>45941</v>
      </c>
      <c r="O3341" s="48">
        <v>91140</v>
      </c>
      <c r="P3341" s="21" t="s">
        <v>2170</v>
      </c>
      <c r="Q3341" s="21">
        <v>58156842866</v>
      </c>
      <c r="R3341" s="21" t="s">
        <v>40</v>
      </c>
      <c r="S3341" s="3">
        <v>4</v>
      </c>
      <c r="T3341" s="37"/>
      <c r="U3341" s="21" t="s">
        <v>18</v>
      </c>
      <c r="V3341" s="21" t="str">
        <f>VLOOKUP(P3341,'Customer List'!B:C,2,)</f>
        <v>Gujrat</v>
      </c>
      <c r="W3341" s="38"/>
      <c r="X3341" s="30">
        <v>45944</v>
      </c>
      <c r="Y3341" s="21">
        <f t="shared" si="367"/>
        <v>3</v>
      </c>
      <c r="Z3341" s="21" t="str">
        <f t="shared" si="368"/>
        <v>Saturday</v>
      </c>
      <c r="AA3341" s="21" t="str">
        <f t="shared" si="369"/>
        <v>Tuesday</v>
      </c>
      <c r="AB3341" s="21" t="str">
        <f>VLOOKUP(U3341,'Currency Sheet'!A:C,3,)</f>
        <v>DOLLAR</v>
      </c>
      <c r="AC3341" s="42" t="str">
        <f>VLOOKUP(P3341,'Customer List'!B:D,3,)</f>
        <v>OutStation</v>
      </c>
    </row>
    <row r="3342" spans="1:29" x14ac:dyDescent="0.25">
      <c r="A3342" s="21">
        <v>3338</v>
      </c>
      <c r="B3342" s="21" t="s">
        <v>4840</v>
      </c>
      <c r="C3342" s="30">
        <v>45933</v>
      </c>
      <c r="D3342" s="30">
        <v>45938</v>
      </c>
      <c r="E3342" s="47">
        <v>235.3</v>
      </c>
      <c r="F3342" s="47">
        <f t="shared" si="364"/>
        <v>20706.400000000001</v>
      </c>
      <c r="G3342" s="48">
        <f t="shared" si="365"/>
        <v>20706.400000000001</v>
      </c>
      <c r="H3342" s="21">
        <v>304128</v>
      </c>
      <c r="I3342" s="21" t="s">
        <v>4774</v>
      </c>
      <c r="J3342" s="21">
        <v>1</v>
      </c>
      <c r="K3342" s="21">
        <v>1</v>
      </c>
      <c r="L3342" s="21">
        <f t="shared" si="366"/>
        <v>0</v>
      </c>
      <c r="M3342" s="21" t="s">
        <v>4983</v>
      </c>
      <c r="N3342" s="30">
        <v>45941</v>
      </c>
      <c r="O3342" s="48">
        <v>36456</v>
      </c>
      <c r="P3342" s="21" t="s">
        <v>891</v>
      </c>
      <c r="Q3342" s="21">
        <v>58156813326</v>
      </c>
      <c r="R3342" s="21" t="s">
        <v>40</v>
      </c>
      <c r="S3342" s="3">
        <v>4</v>
      </c>
      <c r="T3342" s="37"/>
      <c r="U3342" s="21" t="s">
        <v>18</v>
      </c>
      <c r="V3342" s="21" t="str">
        <f>VLOOKUP(P3342,'Customer List'!B:C,2,)</f>
        <v>Banglore</v>
      </c>
      <c r="W3342" s="38"/>
      <c r="X3342" s="30">
        <v>45943</v>
      </c>
      <c r="Y3342" s="21">
        <f t="shared" si="367"/>
        <v>2</v>
      </c>
      <c r="Z3342" s="21" t="str">
        <f t="shared" si="368"/>
        <v>Saturday</v>
      </c>
      <c r="AA3342" s="21" t="str">
        <f t="shared" si="369"/>
        <v>Monday</v>
      </c>
      <c r="AB3342" s="21" t="str">
        <f>VLOOKUP(U3342,'Currency Sheet'!A:C,3,)</f>
        <v>DOLLAR</v>
      </c>
      <c r="AC3342" s="42" t="str">
        <f>VLOOKUP(P3342,'Customer List'!B:D,3,)</f>
        <v>OutStation</v>
      </c>
    </row>
    <row r="3343" spans="1:29" x14ac:dyDescent="0.25">
      <c r="A3343" s="21">
        <v>3339</v>
      </c>
      <c r="B3343" s="21" t="s">
        <v>4840</v>
      </c>
      <c r="C3343" s="30">
        <v>45933</v>
      </c>
      <c r="D3343" s="30">
        <v>45938</v>
      </c>
      <c r="E3343" s="47">
        <v>221.2</v>
      </c>
      <c r="F3343" s="47">
        <f t="shared" si="364"/>
        <v>19465.599999999999</v>
      </c>
      <c r="G3343" s="48">
        <f t="shared" si="365"/>
        <v>19465.599999999999</v>
      </c>
      <c r="H3343" s="21">
        <v>304810</v>
      </c>
      <c r="I3343" s="21" t="s">
        <v>4775</v>
      </c>
      <c r="J3343" s="21">
        <v>1</v>
      </c>
      <c r="K3343" s="21">
        <v>1</v>
      </c>
      <c r="L3343" s="21">
        <f t="shared" si="366"/>
        <v>0</v>
      </c>
      <c r="M3343" s="21" t="s">
        <v>5116</v>
      </c>
      <c r="N3343" s="30">
        <v>45945</v>
      </c>
      <c r="O3343" s="48">
        <v>0</v>
      </c>
      <c r="P3343" s="21" t="s">
        <v>625</v>
      </c>
      <c r="Q3343" s="21" t="s">
        <v>636</v>
      </c>
      <c r="R3343" s="21" t="s">
        <v>637</v>
      </c>
      <c r="S3343" s="3">
        <v>4</v>
      </c>
      <c r="T3343" s="37"/>
      <c r="U3343" s="21" t="s">
        <v>18</v>
      </c>
      <c r="V3343" s="21" t="str">
        <f>VLOOKUP(P3343,'Customer List'!B:C,2,)</f>
        <v>Delhi</v>
      </c>
      <c r="W3343" s="38"/>
      <c r="X3343" s="30">
        <f>IF(OR(R3343 = "PRIYANKA MADAM", R3343 = "DEEPAK", R3343 = "PORTER"),N3343,"")</f>
        <v>45945</v>
      </c>
      <c r="Y3343" s="21">
        <f t="shared" si="367"/>
        <v>0</v>
      </c>
      <c r="Z3343" s="21" t="str">
        <f t="shared" si="368"/>
        <v>Wednesday</v>
      </c>
      <c r="AA3343" s="21" t="str">
        <f t="shared" si="369"/>
        <v>Wednesday</v>
      </c>
      <c r="AB3343" s="21" t="str">
        <f>VLOOKUP(U3343,'Currency Sheet'!A:C,3,)</f>
        <v>DOLLAR</v>
      </c>
      <c r="AC3343" s="42" t="str">
        <f>VLOOKUP(P3343,'Customer List'!B:D,3,)</f>
        <v>Local</v>
      </c>
    </row>
    <row r="3344" spans="1:29" x14ac:dyDescent="0.25">
      <c r="A3344" s="21">
        <v>3340</v>
      </c>
      <c r="B3344" s="21" t="s">
        <v>4840</v>
      </c>
      <c r="C3344" s="30">
        <v>45933</v>
      </c>
      <c r="D3344" s="30">
        <v>45938</v>
      </c>
      <c r="E3344" s="47">
        <v>217.7</v>
      </c>
      <c r="F3344" s="47">
        <f t="shared" si="364"/>
        <v>19157.599999999999</v>
      </c>
      <c r="G3344" s="48">
        <f t="shared" si="365"/>
        <v>19157.599999999999</v>
      </c>
      <c r="H3344" s="21">
        <v>307616</v>
      </c>
      <c r="I3344" s="21" t="s">
        <v>4776</v>
      </c>
      <c r="J3344" s="21">
        <v>1</v>
      </c>
      <c r="K3344" s="21">
        <v>1</v>
      </c>
      <c r="L3344" s="21">
        <f t="shared" si="366"/>
        <v>0</v>
      </c>
      <c r="M3344" s="21" t="s">
        <v>4969</v>
      </c>
      <c r="N3344" s="30">
        <v>45940</v>
      </c>
      <c r="O3344" s="48">
        <v>0</v>
      </c>
      <c r="P3344" s="21" t="s">
        <v>16</v>
      </c>
      <c r="Q3344" s="21" t="s">
        <v>636</v>
      </c>
      <c r="R3344" s="21" t="s">
        <v>637</v>
      </c>
      <c r="S3344" s="3">
        <v>4</v>
      </c>
      <c r="T3344" s="37" t="s">
        <v>609</v>
      </c>
      <c r="U3344" s="21" t="s">
        <v>18</v>
      </c>
      <c r="V3344" s="21" t="str">
        <f>VLOOKUP(P3344,'Customer List'!B:C,2,)</f>
        <v>Delhi</v>
      </c>
      <c r="W3344" s="38"/>
      <c r="X3344" s="30">
        <f>IF(OR(R3344 = "PRIYANKA MADAM", R3344 = "DEEPAK", R3344 = "PORTER"),N3344,"")</f>
        <v>45940</v>
      </c>
      <c r="Y3344" s="21">
        <f t="shared" si="367"/>
        <v>0</v>
      </c>
      <c r="Z3344" s="21" t="str">
        <f t="shared" si="368"/>
        <v>Friday</v>
      </c>
      <c r="AA3344" s="21" t="str">
        <f t="shared" si="369"/>
        <v>Friday</v>
      </c>
      <c r="AB3344" s="21" t="str">
        <f>VLOOKUP(U3344,'Currency Sheet'!A:C,3,)</f>
        <v>DOLLAR</v>
      </c>
      <c r="AC3344" s="42" t="str">
        <f>VLOOKUP(P3344,'Customer List'!B:D,3,)</f>
        <v>Local</v>
      </c>
    </row>
    <row r="3345" spans="1:29" x14ac:dyDescent="0.25">
      <c r="A3345" s="21">
        <v>3341</v>
      </c>
      <c r="B3345" s="21" t="s">
        <v>4840</v>
      </c>
      <c r="C3345" s="30">
        <v>45933</v>
      </c>
      <c r="D3345" s="30">
        <v>45938</v>
      </c>
      <c r="E3345" s="47">
        <v>107.8</v>
      </c>
      <c r="F3345" s="47">
        <f t="shared" si="364"/>
        <v>9486.4</v>
      </c>
      <c r="G3345" s="48">
        <f t="shared" si="365"/>
        <v>47432</v>
      </c>
      <c r="H3345" s="21">
        <v>310910</v>
      </c>
      <c r="I3345" s="21" t="s">
        <v>4777</v>
      </c>
      <c r="J3345" s="21">
        <v>5</v>
      </c>
      <c r="K3345" s="21">
        <v>5</v>
      </c>
      <c r="L3345" s="21">
        <f t="shared" si="366"/>
        <v>0</v>
      </c>
      <c r="M3345" s="21" t="s">
        <v>4999</v>
      </c>
      <c r="N3345" s="30">
        <v>45941</v>
      </c>
      <c r="O3345" s="48">
        <v>83545</v>
      </c>
      <c r="P3345" s="21" t="s">
        <v>2170</v>
      </c>
      <c r="Q3345" s="21">
        <v>58156842866</v>
      </c>
      <c r="R3345" s="21" t="s">
        <v>40</v>
      </c>
      <c r="S3345" s="3">
        <v>4</v>
      </c>
      <c r="T3345" s="37"/>
      <c r="U3345" s="21" t="s">
        <v>18</v>
      </c>
      <c r="V3345" s="21" t="str">
        <f>VLOOKUP(P3345,'Customer List'!B:C,2,)</f>
        <v>Gujrat</v>
      </c>
      <c r="W3345" s="38"/>
      <c r="X3345" s="30">
        <v>45944</v>
      </c>
      <c r="Y3345" s="21">
        <f t="shared" si="367"/>
        <v>3</v>
      </c>
      <c r="Z3345" s="21" t="str">
        <f t="shared" si="368"/>
        <v>Saturday</v>
      </c>
      <c r="AA3345" s="21" t="str">
        <f t="shared" si="369"/>
        <v>Tuesday</v>
      </c>
      <c r="AB3345" s="21" t="str">
        <f>VLOOKUP(U3345,'Currency Sheet'!A:C,3,)</f>
        <v>DOLLAR</v>
      </c>
      <c r="AC3345" s="42" t="str">
        <f>VLOOKUP(P3345,'Customer List'!B:D,3,)</f>
        <v>OutStation</v>
      </c>
    </row>
    <row r="3346" spans="1:29" x14ac:dyDescent="0.25">
      <c r="A3346" s="21">
        <v>3342</v>
      </c>
      <c r="B3346" s="21" t="s">
        <v>4840</v>
      </c>
      <c r="C3346" s="30">
        <v>45933</v>
      </c>
      <c r="D3346" s="30">
        <v>45938</v>
      </c>
      <c r="E3346" s="47">
        <v>277.5</v>
      </c>
      <c r="F3346" s="47">
        <f t="shared" si="364"/>
        <v>24420</v>
      </c>
      <c r="G3346" s="48">
        <f t="shared" si="365"/>
        <v>24420</v>
      </c>
      <c r="H3346" s="21">
        <v>317434</v>
      </c>
      <c r="I3346" s="21" t="s">
        <v>4778</v>
      </c>
      <c r="J3346" s="21">
        <v>1</v>
      </c>
      <c r="K3346" s="21">
        <v>1</v>
      </c>
      <c r="L3346" s="21">
        <f t="shared" si="366"/>
        <v>0</v>
      </c>
      <c r="M3346" s="21" t="s">
        <v>4994</v>
      </c>
      <c r="N3346" s="30">
        <v>45941</v>
      </c>
      <c r="O3346" s="48">
        <v>40145</v>
      </c>
      <c r="P3346" s="21" t="s">
        <v>2170</v>
      </c>
      <c r="Q3346" s="21">
        <v>58156842866</v>
      </c>
      <c r="R3346" s="21" t="s">
        <v>40</v>
      </c>
      <c r="S3346" s="3">
        <v>4</v>
      </c>
      <c r="T3346" s="37"/>
      <c r="U3346" s="21" t="s">
        <v>18</v>
      </c>
      <c r="V3346" s="21" t="str">
        <f>VLOOKUP(P3346,'Customer List'!B:C,2,)</f>
        <v>Gujrat</v>
      </c>
      <c r="W3346" s="38"/>
      <c r="X3346" s="30">
        <v>45944</v>
      </c>
      <c r="Y3346" s="21">
        <f t="shared" si="367"/>
        <v>3</v>
      </c>
      <c r="Z3346" s="21" t="str">
        <f t="shared" si="368"/>
        <v>Saturday</v>
      </c>
      <c r="AA3346" s="21" t="str">
        <f t="shared" si="369"/>
        <v>Tuesday</v>
      </c>
      <c r="AB3346" s="21" t="str">
        <f>VLOOKUP(U3346,'Currency Sheet'!A:C,3,)</f>
        <v>DOLLAR</v>
      </c>
      <c r="AC3346" s="42" t="str">
        <f>VLOOKUP(P3346,'Customer List'!B:D,3,)</f>
        <v>OutStation</v>
      </c>
    </row>
    <row r="3347" spans="1:29" x14ac:dyDescent="0.25">
      <c r="A3347" s="21">
        <v>3343</v>
      </c>
      <c r="B3347" s="21" t="s">
        <v>4840</v>
      </c>
      <c r="C3347" s="30">
        <v>45933</v>
      </c>
      <c r="D3347" s="30">
        <v>45938</v>
      </c>
      <c r="E3347" s="47">
        <v>305.25</v>
      </c>
      <c r="F3347" s="47">
        <f t="shared" si="364"/>
        <v>26862</v>
      </c>
      <c r="G3347" s="48">
        <f t="shared" si="365"/>
        <v>26862</v>
      </c>
      <c r="H3347" s="21">
        <v>318340</v>
      </c>
      <c r="I3347" s="21" t="s">
        <v>4779</v>
      </c>
      <c r="J3347" s="21">
        <v>1</v>
      </c>
      <c r="K3347" s="21">
        <v>1</v>
      </c>
      <c r="L3347" s="21">
        <f t="shared" si="366"/>
        <v>0</v>
      </c>
      <c r="M3347" s="21" t="s">
        <v>5011</v>
      </c>
      <c r="N3347" s="30">
        <v>45941</v>
      </c>
      <c r="O3347" s="48">
        <v>44159.5</v>
      </c>
      <c r="P3347" s="21" t="s">
        <v>2046</v>
      </c>
      <c r="Q3347" s="21">
        <v>58156813050</v>
      </c>
      <c r="R3347" s="21" t="s">
        <v>40</v>
      </c>
      <c r="S3347" s="3">
        <v>4</v>
      </c>
      <c r="T3347" s="37"/>
      <c r="U3347" s="21" t="s">
        <v>18</v>
      </c>
      <c r="V3347" s="21" t="str">
        <f>VLOOKUP(P3347,'Customer List'!B:C,2,)</f>
        <v>Banglore</v>
      </c>
      <c r="W3347" s="38"/>
      <c r="X3347" s="30">
        <v>45943</v>
      </c>
      <c r="Y3347" s="21">
        <f t="shared" si="367"/>
        <v>2</v>
      </c>
      <c r="Z3347" s="21" t="str">
        <f t="shared" si="368"/>
        <v>Saturday</v>
      </c>
      <c r="AA3347" s="21" t="str">
        <f t="shared" si="369"/>
        <v>Monday</v>
      </c>
      <c r="AB3347" s="21" t="str">
        <f>VLOOKUP(U3347,'Currency Sheet'!A:C,3,)</f>
        <v>DOLLAR</v>
      </c>
      <c r="AC3347" s="42" t="str">
        <f>VLOOKUP(P3347,'Customer List'!B:D,3,)</f>
        <v>OutStation</v>
      </c>
    </row>
    <row r="3348" spans="1:29" x14ac:dyDescent="0.25">
      <c r="A3348" s="21">
        <v>3344</v>
      </c>
      <c r="B3348" s="21" t="s">
        <v>4840</v>
      </c>
      <c r="C3348" s="30">
        <v>45933</v>
      </c>
      <c r="D3348" s="30">
        <v>45938</v>
      </c>
      <c r="E3348" s="47">
        <v>219.8</v>
      </c>
      <c r="F3348" s="47">
        <f t="shared" si="364"/>
        <v>19342.400000000001</v>
      </c>
      <c r="G3348" s="48">
        <f t="shared" si="365"/>
        <v>38684.800000000003</v>
      </c>
      <c r="H3348" s="21">
        <v>328114</v>
      </c>
      <c r="I3348" s="21" t="s">
        <v>4780</v>
      </c>
      <c r="J3348" s="21">
        <v>2</v>
      </c>
      <c r="K3348" s="21">
        <v>2</v>
      </c>
      <c r="L3348" s="21">
        <f t="shared" si="366"/>
        <v>0</v>
      </c>
      <c r="M3348" s="21" t="s">
        <v>5005</v>
      </c>
      <c r="N3348" s="30">
        <v>45941</v>
      </c>
      <c r="O3348" s="48">
        <v>68138</v>
      </c>
      <c r="P3348" s="21" t="s">
        <v>2170</v>
      </c>
      <c r="Q3348" s="21">
        <v>58156842866</v>
      </c>
      <c r="R3348" s="21" t="s">
        <v>40</v>
      </c>
      <c r="S3348" s="3">
        <v>4</v>
      </c>
      <c r="T3348" s="37"/>
      <c r="U3348" s="21" t="s">
        <v>18</v>
      </c>
      <c r="V3348" s="21" t="str">
        <f>VLOOKUP(P3348,'Customer List'!B:C,2,)</f>
        <v>Gujrat</v>
      </c>
      <c r="W3348" s="38"/>
      <c r="X3348" s="30">
        <v>45944</v>
      </c>
      <c r="Y3348" s="21">
        <f t="shared" si="367"/>
        <v>3</v>
      </c>
      <c r="Z3348" s="21" t="str">
        <f t="shared" si="368"/>
        <v>Saturday</v>
      </c>
      <c r="AA3348" s="21" t="str">
        <f t="shared" si="369"/>
        <v>Tuesday</v>
      </c>
      <c r="AB3348" s="21" t="str">
        <f>VLOOKUP(U3348,'Currency Sheet'!A:C,3,)</f>
        <v>DOLLAR</v>
      </c>
      <c r="AC3348" s="42" t="str">
        <f>VLOOKUP(P3348,'Customer List'!B:D,3,)</f>
        <v>OutStation</v>
      </c>
    </row>
    <row r="3349" spans="1:29" x14ac:dyDescent="0.25">
      <c r="A3349" s="21">
        <v>3345</v>
      </c>
      <c r="B3349" s="21" t="s">
        <v>4840</v>
      </c>
      <c r="C3349" s="30">
        <v>45933</v>
      </c>
      <c r="D3349" s="30">
        <v>45938</v>
      </c>
      <c r="E3349" s="47">
        <v>313.5</v>
      </c>
      <c r="F3349" s="47">
        <f t="shared" si="364"/>
        <v>27588</v>
      </c>
      <c r="G3349" s="48">
        <f t="shared" si="365"/>
        <v>27588</v>
      </c>
      <c r="H3349" s="21">
        <v>329950</v>
      </c>
      <c r="I3349" s="21" t="s">
        <v>4781</v>
      </c>
      <c r="J3349" s="21">
        <v>1</v>
      </c>
      <c r="K3349" s="21">
        <v>1</v>
      </c>
      <c r="L3349" s="21">
        <f t="shared" si="366"/>
        <v>0</v>
      </c>
      <c r="M3349" s="21" t="s">
        <v>5116</v>
      </c>
      <c r="N3349" s="30">
        <v>45945</v>
      </c>
      <c r="O3349" s="48">
        <v>0</v>
      </c>
      <c r="P3349" s="21" t="s">
        <v>625</v>
      </c>
      <c r="Q3349" s="21" t="s">
        <v>636</v>
      </c>
      <c r="R3349" s="21" t="s">
        <v>637</v>
      </c>
      <c r="S3349" s="3">
        <v>4</v>
      </c>
      <c r="T3349" s="37"/>
      <c r="U3349" s="21" t="s">
        <v>18</v>
      </c>
      <c r="V3349" s="21" t="str">
        <f>VLOOKUP(P3349,'Customer List'!B:C,2,)</f>
        <v>Delhi</v>
      </c>
      <c r="W3349" s="38"/>
      <c r="X3349" s="30">
        <f>IF(OR(R3349 = "PRIYANKA MADAM", R3349 = "DEEPAK", R3349 = "PORTER"),N3349,"")</f>
        <v>45945</v>
      </c>
      <c r="Y3349" s="21">
        <f t="shared" si="367"/>
        <v>0</v>
      </c>
      <c r="Z3349" s="21" t="str">
        <f t="shared" si="368"/>
        <v>Wednesday</v>
      </c>
      <c r="AA3349" s="21" t="str">
        <f t="shared" si="369"/>
        <v>Wednesday</v>
      </c>
      <c r="AB3349" s="21" t="str">
        <f>VLOOKUP(U3349,'Currency Sheet'!A:C,3,)</f>
        <v>DOLLAR</v>
      </c>
      <c r="AC3349" s="42" t="str">
        <f>VLOOKUP(P3349,'Customer List'!B:D,3,)</f>
        <v>Local</v>
      </c>
    </row>
    <row r="3350" spans="1:29" x14ac:dyDescent="0.25">
      <c r="A3350" s="21">
        <v>3346</v>
      </c>
      <c r="B3350" s="21" t="s">
        <v>4840</v>
      </c>
      <c r="C3350" s="30">
        <v>45933</v>
      </c>
      <c r="D3350" s="30">
        <v>45938</v>
      </c>
      <c r="E3350" s="47">
        <v>262.5</v>
      </c>
      <c r="F3350" s="47">
        <f t="shared" si="364"/>
        <v>23100</v>
      </c>
      <c r="G3350" s="48">
        <f t="shared" si="365"/>
        <v>23100</v>
      </c>
      <c r="H3350" s="21">
        <v>331416</v>
      </c>
      <c r="I3350" s="21" t="s">
        <v>4782</v>
      </c>
      <c r="J3350" s="21">
        <v>1</v>
      </c>
      <c r="K3350" s="21">
        <v>1</v>
      </c>
      <c r="L3350" s="21">
        <f t="shared" si="366"/>
        <v>0</v>
      </c>
      <c r="M3350" s="21" t="s">
        <v>4983</v>
      </c>
      <c r="N3350" s="30">
        <v>45941</v>
      </c>
      <c r="O3350" s="48">
        <v>40687.5</v>
      </c>
      <c r="P3350" s="21" t="s">
        <v>891</v>
      </c>
      <c r="Q3350" s="21">
        <v>58156813326</v>
      </c>
      <c r="R3350" s="21" t="s">
        <v>40</v>
      </c>
      <c r="S3350" s="3">
        <v>4</v>
      </c>
      <c r="T3350" s="37"/>
      <c r="U3350" s="21" t="s">
        <v>18</v>
      </c>
      <c r="V3350" s="21" t="str">
        <f>VLOOKUP(P3350,'Customer List'!B:C,2,)</f>
        <v>Banglore</v>
      </c>
      <c r="W3350" s="38"/>
      <c r="X3350" s="30">
        <v>45943</v>
      </c>
      <c r="Y3350" s="21">
        <f t="shared" si="367"/>
        <v>2</v>
      </c>
      <c r="Z3350" s="21" t="str">
        <f t="shared" si="368"/>
        <v>Saturday</v>
      </c>
      <c r="AA3350" s="21" t="str">
        <f t="shared" si="369"/>
        <v>Monday</v>
      </c>
      <c r="AB3350" s="21" t="str">
        <f>VLOOKUP(U3350,'Currency Sheet'!A:C,3,)</f>
        <v>DOLLAR</v>
      </c>
      <c r="AC3350" s="42" t="str">
        <f>VLOOKUP(P3350,'Customer List'!B:D,3,)</f>
        <v>OutStation</v>
      </c>
    </row>
    <row r="3351" spans="1:29" x14ac:dyDescent="0.25">
      <c r="A3351" s="21">
        <v>3347</v>
      </c>
      <c r="B3351" s="21" t="s">
        <v>4840</v>
      </c>
      <c r="C3351" s="30">
        <v>45933</v>
      </c>
      <c r="D3351" s="30">
        <v>45938</v>
      </c>
      <c r="E3351" s="47">
        <v>318</v>
      </c>
      <c r="F3351" s="47">
        <f t="shared" si="364"/>
        <v>27984</v>
      </c>
      <c r="G3351" s="48">
        <f t="shared" si="365"/>
        <v>27984</v>
      </c>
      <c r="H3351" s="21">
        <v>334330</v>
      </c>
      <c r="I3351" s="21" t="s">
        <v>4783</v>
      </c>
      <c r="J3351" s="21">
        <v>1</v>
      </c>
      <c r="K3351" s="21">
        <v>1</v>
      </c>
      <c r="L3351" s="21">
        <f t="shared" si="366"/>
        <v>0</v>
      </c>
      <c r="M3351" s="21" t="s">
        <v>5116</v>
      </c>
      <c r="N3351" s="30">
        <v>45945</v>
      </c>
      <c r="O3351" s="48">
        <v>0</v>
      </c>
      <c r="P3351" s="21" t="s">
        <v>625</v>
      </c>
      <c r="Q3351" s="21" t="s">
        <v>636</v>
      </c>
      <c r="R3351" s="21" t="s">
        <v>637</v>
      </c>
      <c r="S3351" s="3">
        <v>4</v>
      </c>
      <c r="T3351" s="37"/>
      <c r="U3351" s="21" t="s">
        <v>18</v>
      </c>
      <c r="V3351" s="21" t="str">
        <f>VLOOKUP(P3351,'Customer List'!B:C,2,)</f>
        <v>Delhi</v>
      </c>
      <c r="W3351" s="38"/>
      <c r="X3351" s="30">
        <f>IF(OR(R3351 = "PRIYANKA MADAM", R3351 = "DEEPAK", R3351 = "PORTER"),N3351,"")</f>
        <v>45945</v>
      </c>
      <c r="Y3351" s="21">
        <f t="shared" si="367"/>
        <v>0</v>
      </c>
      <c r="Z3351" s="21" t="str">
        <f t="shared" si="368"/>
        <v>Wednesday</v>
      </c>
      <c r="AA3351" s="21" t="str">
        <f t="shared" si="369"/>
        <v>Wednesday</v>
      </c>
      <c r="AB3351" s="21" t="str">
        <f>VLOOKUP(U3351,'Currency Sheet'!A:C,3,)</f>
        <v>DOLLAR</v>
      </c>
      <c r="AC3351" s="42" t="str">
        <f>VLOOKUP(P3351,'Customer List'!B:D,3,)</f>
        <v>Local</v>
      </c>
    </row>
    <row r="3352" spans="1:29" x14ac:dyDescent="0.25">
      <c r="A3352" s="21">
        <v>3348</v>
      </c>
      <c r="B3352" s="21" t="s">
        <v>4840</v>
      </c>
      <c r="C3352" s="30">
        <v>45933</v>
      </c>
      <c r="D3352" s="30">
        <v>45938</v>
      </c>
      <c r="E3352" s="47">
        <v>124.6</v>
      </c>
      <c r="F3352" s="47">
        <f t="shared" si="364"/>
        <v>10964.8</v>
      </c>
      <c r="G3352" s="48">
        <f t="shared" si="365"/>
        <v>10964.8</v>
      </c>
      <c r="H3352" s="21">
        <v>336119</v>
      </c>
      <c r="I3352" s="21" t="s">
        <v>4784</v>
      </c>
      <c r="J3352" s="21">
        <v>1</v>
      </c>
      <c r="K3352" s="21">
        <v>1</v>
      </c>
      <c r="L3352" s="21">
        <f t="shared" si="366"/>
        <v>0</v>
      </c>
      <c r="M3352" s="21" t="s">
        <v>5021</v>
      </c>
      <c r="N3352" s="30">
        <v>45941</v>
      </c>
      <c r="O3352" s="48">
        <v>15219</v>
      </c>
      <c r="P3352" s="21" t="s">
        <v>617</v>
      </c>
      <c r="Q3352" s="21">
        <v>58156839753</v>
      </c>
      <c r="R3352" s="30" t="s">
        <v>40</v>
      </c>
      <c r="S3352" s="3">
        <v>4</v>
      </c>
      <c r="T3352" s="37"/>
      <c r="U3352" s="21" t="s">
        <v>18</v>
      </c>
      <c r="V3352" s="21" t="str">
        <f>VLOOKUP(P3352,'Customer List'!B:C,2,)</f>
        <v>Bhuvneshwar</v>
      </c>
      <c r="W3352" s="38"/>
      <c r="X3352" s="30">
        <v>45945</v>
      </c>
      <c r="Y3352" s="21">
        <f t="shared" si="367"/>
        <v>4</v>
      </c>
      <c r="Z3352" s="21" t="str">
        <f t="shared" si="368"/>
        <v>Saturday</v>
      </c>
      <c r="AA3352" s="21" t="str">
        <f t="shared" si="369"/>
        <v>Wednesday</v>
      </c>
      <c r="AB3352" s="21" t="str">
        <f>VLOOKUP(U3352,'Currency Sheet'!A:C,3,)</f>
        <v>DOLLAR</v>
      </c>
      <c r="AC3352" s="42" t="str">
        <f>VLOOKUP(P3352,'Customer List'!B:D,3,)</f>
        <v>OutStation</v>
      </c>
    </row>
    <row r="3353" spans="1:29" x14ac:dyDescent="0.25">
      <c r="A3353" s="21">
        <v>3349</v>
      </c>
      <c r="B3353" s="21" t="s">
        <v>4840</v>
      </c>
      <c r="C3353" s="30">
        <v>45933</v>
      </c>
      <c r="D3353" s="30">
        <v>45938</v>
      </c>
      <c r="E3353" s="47">
        <v>144.75</v>
      </c>
      <c r="F3353" s="47">
        <f t="shared" si="364"/>
        <v>12738</v>
      </c>
      <c r="G3353" s="48">
        <f t="shared" si="365"/>
        <v>12738</v>
      </c>
      <c r="H3353" s="21">
        <v>342915</v>
      </c>
      <c r="I3353" s="21" t="s">
        <v>4785</v>
      </c>
      <c r="J3353" s="21">
        <v>1</v>
      </c>
      <c r="K3353" s="21">
        <v>1</v>
      </c>
      <c r="L3353" s="21">
        <f t="shared" si="366"/>
        <v>0</v>
      </c>
      <c r="M3353" s="21" t="s">
        <v>5151</v>
      </c>
      <c r="N3353" s="30">
        <v>45941</v>
      </c>
      <c r="O3353" s="48">
        <v>0</v>
      </c>
      <c r="P3353" s="21" t="s">
        <v>242</v>
      </c>
      <c r="Q3353" s="21">
        <v>58156838563</v>
      </c>
      <c r="R3353" s="21" t="s">
        <v>40</v>
      </c>
      <c r="S3353" s="3">
        <v>4</v>
      </c>
      <c r="T3353" s="37" t="s">
        <v>4977</v>
      </c>
      <c r="U3353" s="21" t="s">
        <v>18</v>
      </c>
      <c r="V3353" s="21" t="str">
        <f>VLOOKUP(P3353,'Customer List'!B:C,2,)</f>
        <v>Mumbai</v>
      </c>
      <c r="W3353" s="38"/>
      <c r="X3353" s="30">
        <v>45943</v>
      </c>
      <c r="Y3353" s="21">
        <f t="shared" si="367"/>
        <v>2</v>
      </c>
      <c r="Z3353" s="21" t="str">
        <f t="shared" si="368"/>
        <v>Saturday</v>
      </c>
      <c r="AA3353" s="21" t="str">
        <f t="shared" si="369"/>
        <v>Monday</v>
      </c>
      <c r="AB3353" s="21" t="str">
        <f>VLOOKUP(U3353,'Currency Sheet'!A:C,3,)</f>
        <v>DOLLAR</v>
      </c>
      <c r="AC3353" s="42" t="str">
        <f>VLOOKUP(P3353,'Customer List'!B:D,3,)</f>
        <v>OutStation</v>
      </c>
    </row>
    <row r="3354" spans="1:29" x14ac:dyDescent="0.25">
      <c r="A3354" s="21">
        <v>3350</v>
      </c>
      <c r="B3354" s="21" t="s">
        <v>4840</v>
      </c>
      <c r="C3354" s="30">
        <v>45933</v>
      </c>
      <c r="D3354" s="30">
        <v>45938</v>
      </c>
      <c r="E3354" s="47">
        <v>205.1</v>
      </c>
      <c r="F3354" s="47">
        <f t="shared" si="364"/>
        <v>18048.8</v>
      </c>
      <c r="G3354" s="48">
        <f t="shared" si="365"/>
        <v>90244</v>
      </c>
      <c r="H3354" s="21">
        <v>343512</v>
      </c>
      <c r="I3354" s="21" t="s">
        <v>4786</v>
      </c>
      <c r="J3354" s="21">
        <v>5</v>
      </c>
      <c r="K3354" s="21">
        <v>5</v>
      </c>
      <c r="L3354" s="21">
        <f t="shared" si="366"/>
        <v>0</v>
      </c>
      <c r="M3354" s="21" t="s">
        <v>5005</v>
      </c>
      <c r="N3354" s="30">
        <v>45941</v>
      </c>
      <c r="O3354" s="48">
        <v>158952.5</v>
      </c>
      <c r="P3354" s="21" t="s">
        <v>2170</v>
      </c>
      <c r="Q3354" s="21">
        <v>58156842866</v>
      </c>
      <c r="R3354" s="21" t="s">
        <v>40</v>
      </c>
      <c r="S3354" s="3">
        <v>4</v>
      </c>
      <c r="T3354" s="37"/>
      <c r="U3354" s="21" t="s">
        <v>18</v>
      </c>
      <c r="V3354" s="21" t="str">
        <f>VLOOKUP(P3354,'Customer List'!B:C,2,)</f>
        <v>Gujrat</v>
      </c>
      <c r="W3354" s="38"/>
      <c r="X3354" s="30">
        <v>45944</v>
      </c>
      <c r="Y3354" s="21">
        <f t="shared" si="367"/>
        <v>3</v>
      </c>
      <c r="Z3354" s="21" t="str">
        <f t="shared" si="368"/>
        <v>Saturday</v>
      </c>
      <c r="AA3354" s="21" t="str">
        <f t="shared" si="369"/>
        <v>Tuesday</v>
      </c>
      <c r="AB3354" s="21" t="str">
        <f>VLOOKUP(U3354,'Currency Sheet'!A:C,3,)</f>
        <v>DOLLAR</v>
      </c>
      <c r="AC3354" s="42" t="str">
        <f>VLOOKUP(P3354,'Customer List'!B:D,3,)</f>
        <v>OutStation</v>
      </c>
    </row>
    <row r="3355" spans="1:29" x14ac:dyDescent="0.25">
      <c r="A3355" s="21">
        <v>3351</v>
      </c>
      <c r="B3355" s="21" t="s">
        <v>4840</v>
      </c>
      <c r="C3355" s="30">
        <v>45933</v>
      </c>
      <c r="D3355" s="30">
        <v>45938</v>
      </c>
      <c r="E3355" s="47">
        <v>38.5</v>
      </c>
      <c r="F3355" s="47">
        <f t="shared" si="364"/>
        <v>3388</v>
      </c>
      <c r="G3355" s="48">
        <f t="shared" si="365"/>
        <v>3388</v>
      </c>
      <c r="H3355" s="21">
        <v>344604</v>
      </c>
      <c r="I3355" s="21" t="s">
        <v>4778</v>
      </c>
      <c r="J3355" s="21">
        <v>1</v>
      </c>
      <c r="K3355" s="21">
        <v>1</v>
      </c>
      <c r="L3355" s="21">
        <f t="shared" si="366"/>
        <v>0</v>
      </c>
      <c r="M3355" s="21" t="s">
        <v>4868</v>
      </c>
      <c r="N3355" s="30">
        <v>45939</v>
      </c>
      <c r="O3355" s="48">
        <v>5280</v>
      </c>
      <c r="P3355" s="21" t="s">
        <v>208</v>
      </c>
      <c r="Q3355" s="21" t="s">
        <v>1127</v>
      </c>
      <c r="R3355" s="21" t="s">
        <v>1127</v>
      </c>
      <c r="S3355" s="3">
        <v>4</v>
      </c>
      <c r="T3355" s="37"/>
      <c r="U3355" s="21" t="s">
        <v>18</v>
      </c>
      <c r="V3355" s="21" t="str">
        <f>VLOOKUP(P3355,'Customer List'!B:C,2,)</f>
        <v>Delhi</v>
      </c>
      <c r="W3355" s="38"/>
      <c r="X3355" s="30">
        <f>IF(OR(R3355 = "PRIYANKA MADAM", R3355 = "DEEPAK", R3355 = "PORTER"),N3355,"")</f>
        <v>45939</v>
      </c>
      <c r="Y3355" s="21">
        <f t="shared" si="367"/>
        <v>0</v>
      </c>
      <c r="Z3355" s="21" t="str">
        <f t="shared" si="368"/>
        <v>Thursday</v>
      </c>
      <c r="AA3355" s="21" t="str">
        <f t="shared" si="369"/>
        <v>Thursday</v>
      </c>
      <c r="AB3355" s="21" t="str">
        <f>VLOOKUP(U3355,'Currency Sheet'!A:C,3,)</f>
        <v>DOLLAR</v>
      </c>
      <c r="AC3355" s="42" t="str">
        <f>VLOOKUP(P3355,'Customer List'!B:D,3,)</f>
        <v>Local</v>
      </c>
    </row>
    <row r="3356" spans="1:29" x14ac:dyDescent="0.25">
      <c r="A3356" s="21">
        <v>3352</v>
      </c>
      <c r="B3356" s="21" t="s">
        <v>4840</v>
      </c>
      <c r="C3356" s="30">
        <v>45933</v>
      </c>
      <c r="D3356" s="30">
        <v>45938</v>
      </c>
      <c r="E3356" s="47">
        <v>297</v>
      </c>
      <c r="F3356" s="47">
        <f t="shared" si="364"/>
        <v>26136</v>
      </c>
      <c r="G3356" s="48">
        <f t="shared" si="365"/>
        <v>26136</v>
      </c>
      <c r="H3356" s="21">
        <v>344748</v>
      </c>
      <c r="I3356" s="21" t="s">
        <v>4787</v>
      </c>
      <c r="J3356" s="21">
        <v>1</v>
      </c>
      <c r="K3356" s="21">
        <v>1</v>
      </c>
      <c r="L3356" s="21">
        <f t="shared" si="366"/>
        <v>0</v>
      </c>
      <c r="M3356" s="21" t="s">
        <v>4992</v>
      </c>
      <c r="N3356" s="30">
        <v>45941</v>
      </c>
      <c r="O3356" s="48">
        <v>42966</v>
      </c>
      <c r="P3356" s="21" t="s">
        <v>2170</v>
      </c>
      <c r="Q3356" s="21">
        <v>58156842866</v>
      </c>
      <c r="R3356" s="21" t="s">
        <v>40</v>
      </c>
      <c r="S3356" s="3">
        <v>4</v>
      </c>
      <c r="T3356" s="37"/>
      <c r="U3356" s="21" t="s">
        <v>18</v>
      </c>
      <c r="V3356" s="21" t="str">
        <f>VLOOKUP(P3356,'Customer List'!B:C,2,)</f>
        <v>Gujrat</v>
      </c>
      <c r="W3356" s="38"/>
      <c r="X3356" s="30">
        <v>45944</v>
      </c>
      <c r="Y3356" s="21">
        <f t="shared" si="367"/>
        <v>3</v>
      </c>
      <c r="Z3356" s="21" t="str">
        <f t="shared" si="368"/>
        <v>Saturday</v>
      </c>
      <c r="AA3356" s="21" t="str">
        <f t="shared" si="369"/>
        <v>Tuesday</v>
      </c>
      <c r="AB3356" s="21" t="str">
        <f>VLOOKUP(U3356,'Currency Sheet'!A:C,3,)</f>
        <v>DOLLAR</v>
      </c>
      <c r="AC3356" s="42" t="str">
        <f>VLOOKUP(P3356,'Customer List'!B:D,3,)</f>
        <v>OutStation</v>
      </c>
    </row>
    <row r="3357" spans="1:29" x14ac:dyDescent="0.25">
      <c r="A3357" s="21">
        <v>3353</v>
      </c>
      <c r="B3357" s="21" t="s">
        <v>4840</v>
      </c>
      <c r="C3357" s="30">
        <v>45933</v>
      </c>
      <c r="D3357" s="30">
        <v>45938</v>
      </c>
      <c r="E3357" s="47">
        <v>297</v>
      </c>
      <c r="F3357" s="47">
        <f t="shared" si="364"/>
        <v>26136</v>
      </c>
      <c r="G3357" s="48">
        <f t="shared" si="365"/>
        <v>26136</v>
      </c>
      <c r="H3357" s="21">
        <v>344748</v>
      </c>
      <c r="I3357" s="21" t="s">
        <v>4787</v>
      </c>
      <c r="J3357" s="21">
        <v>1</v>
      </c>
      <c r="K3357" s="21">
        <v>1</v>
      </c>
      <c r="L3357" s="21">
        <f t="shared" si="366"/>
        <v>0</v>
      </c>
      <c r="M3357" s="21" t="s">
        <v>5008</v>
      </c>
      <c r="N3357" s="30">
        <v>45941</v>
      </c>
      <c r="O3357" s="48">
        <v>42966</v>
      </c>
      <c r="P3357" s="21" t="s">
        <v>2170</v>
      </c>
      <c r="Q3357" s="21">
        <v>58156842866</v>
      </c>
      <c r="R3357" s="21" t="s">
        <v>40</v>
      </c>
      <c r="S3357" s="3">
        <v>4</v>
      </c>
      <c r="T3357" s="37"/>
      <c r="U3357" s="21" t="s">
        <v>18</v>
      </c>
      <c r="V3357" s="21" t="str">
        <f>VLOOKUP(P3357,'Customer List'!B:C,2,)</f>
        <v>Gujrat</v>
      </c>
      <c r="W3357" s="38"/>
      <c r="X3357" s="30">
        <v>45944</v>
      </c>
      <c r="Y3357" s="21">
        <f t="shared" si="367"/>
        <v>3</v>
      </c>
      <c r="Z3357" s="21" t="str">
        <f t="shared" si="368"/>
        <v>Saturday</v>
      </c>
      <c r="AA3357" s="21" t="str">
        <f t="shared" si="369"/>
        <v>Tuesday</v>
      </c>
      <c r="AB3357" s="21" t="str">
        <f>VLOOKUP(U3357,'Currency Sheet'!A:C,3,)</f>
        <v>DOLLAR</v>
      </c>
      <c r="AC3357" s="42" t="str">
        <f>VLOOKUP(P3357,'Customer List'!B:D,3,)</f>
        <v>OutStation</v>
      </c>
    </row>
    <row r="3358" spans="1:29" x14ac:dyDescent="0.25">
      <c r="A3358" s="21">
        <v>3354</v>
      </c>
      <c r="B3358" s="21" t="s">
        <v>4840</v>
      </c>
      <c r="C3358" s="30">
        <v>45933</v>
      </c>
      <c r="D3358" s="30">
        <v>45938</v>
      </c>
      <c r="E3358" s="47">
        <v>116.2</v>
      </c>
      <c r="F3358" s="47">
        <f t="shared" si="364"/>
        <v>10225.6</v>
      </c>
      <c r="G3358" s="48">
        <f t="shared" si="365"/>
        <v>10225.6</v>
      </c>
      <c r="H3358" s="21">
        <v>347507</v>
      </c>
      <c r="I3358" s="21" t="s">
        <v>4788</v>
      </c>
      <c r="J3358" s="21">
        <v>1</v>
      </c>
      <c r="K3358" s="21">
        <v>1</v>
      </c>
      <c r="L3358" s="21">
        <f t="shared" si="366"/>
        <v>0</v>
      </c>
      <c r="M3358" s="21" t="s">
        <v>5021</v>
      </c>
      <c r="N3358" s="30">
        <v>45941</v>
      </c>
      <c r="O3358" s="48">
        <v>14193</v>
      </c>
      <c r="P3358" s="21" t="s">
        <v>617</v>
      </c>
      <c r="Q3358" s="21">
        <v>58156839753</v>
      </c>
      <c r="R3358" s="30" t="s">
        <v>40</v>
      </c>
      <c r="S3358" s="3">
        <v>4</v>
      </c>
      <c r="T3358" s="37"/>
      <c r="U3358" s="21" t="s">
        <v>18</v>
      </c>
      <c r="V3358" s="21" t="str">
        <f>VLOOKUP(P3358,'Customer List'!B:C,2,)</f>
        <v>Bhuvneshwar</v>
      </c>
      <c r="W3358" s="38"/>
      <c r="X3358" s="30">
        <v>45945</v>
      </c>
      <c r="Y3358" s="21">
        <f t="shared" si="367"/>
        <v>4</v>
      </c>
      <c r="Z3358" s="21" t="str">
        <f t="shared" si="368"/>
        <v>Saturday</v>
      </c>
      <c r="AA3358" s="21" t="str">
        <f t="shared" si="369"/>
        <v>Wednesday</v>
      </c>
      <c r="AB3358" s="21" t="str">
        <f>VLOOKUP(U3358,'Currency Sheet'!A:C,3,)</f>
        <v>DOLLAR</v>
      </c>
      <c r="AC3358" s="42" t="str">
        <f>VLOOKUP(P3358,'Customer List'!B:D,3,)</f>
        <v>OutStation</v>
      </c>
    </row>
    <row r="3359" spans="1:29" x14ac:dyDescent="0.25">
      <c r="A3359" s="21">
        <v>3355</v>
      </c>
      <c r="B3359" s="21" t="s">
        <v>4840</v>
      </c>
      <c r="C3359" s="30">
        <v>45933</v>
      </c>
      <c r="D3359" s="30">
        <v>45938</v>
      </c>
      <c r="E3359" s="47">
        <v>176.4</v>
      </c>
      <c r="F3359" s="47">
        <f t="shared" si="364"/>
        <v>15523.2</v>
      </c>
      <c r="G3359" s="48">
        <f t="shared" si="365"/>
        <v>15523.2</v>
      </c>
      <c r="H3359" s="21">
        <v>348206</v>
      </c>
      <c r="I3359" s="21" t="s">
        <v>4789</v>
      </c>
      <c r="J3359" s="21">
        <v>1</v>
      </c>
      <c r="K3359" s="21">
        <v>1</v>
      </c>
      <c r="L3359" s="21">
        <f t="shared" si="366"/>
        <v>0</v>
      </c>
      <c r="M3359" s="21" t="s">
        <v>5116</v>
      </c>
      <c r="N3359" s="30">
        <v>45945</v>
      </c>
      <c r="O3359" s="48">
        <v>0</v>
      </c>
      <c r="P3359" s="21" t="s">
        <v>625</v>
      </c>
      <c r="Q3359" s="21" t="s">
        <v>636</v>
      </c>
      <c r="R3359" s="21" t="s">
        <v>637</v>
      </c>
      <c r="S3359" s="3">
        <v>4</v>
      </c>
      <c r="T3359" s="37"/>
      <c r="U3359" s="21" t="s">
        <v>18</v>
      </c>
      <c r="V3359" s="21" t="str">
        <f>VLOOKUP(P3359,'Customer List'!B:C,2,)</f>
        <v>Delhi</v>
      </c>
      <c r="W3359" s="38"/>
      <c r="X3359" s="30">
        <f>IF(OR(R3359 = "PRIYANKA MADAM", R3359 = "DEEPAK", R3359 = "PORTER"),N3359,"")</f>
        <v>45945</v>
      </c>
      <c r="Y3359" s="21">
        <f t="shared" si="367"/>
        <v>0</v>
      </c>
      <c r="Z3359" s="21" t="str">
        <f t="shared" si="368"/>
        <v>Wednesday</v>
      </c>
      <c r="AA3359" s="21" t="str">
        <f t="shared" si="369"/>
        <v>Wednesday</v>
      </c>
      <c r="AB3359" s="21" t="str">
        <f>VLOOKUP(U3359,'Currency Sheet'!A:C,3,)</f>
        <v>DOLLAR</v>
      </c>
      <c r="AC3359" s="42" t="str">
        <f>VLOOKUP(P3359,'Customer List'!B:D,3,)</f>
        <v>Local</v>
      </c>
    </row>
    <row r="3360" spans="1:29" x14ac:dyDescent="0.25">
      <c r="A3360" s="21">
        <v>3356</v>
      </c>
      <c r="B3360" s="21" t="s">
        <v>4840</v>
      </c>
      <c r="C3360" s="30">
        <v>45933</v>
      </c>
      <c r="D3360" s="30">
        <v>45938</v>
      </c>
      <c r="E3360" s="47">
        <v>250.6</v>
      </c>
      <c r="F3360" s="47">
        <f t="shared" si="364"/>
        <v>22052.799999999999</v>
      </c>
      <c r="G3360" s="48">
        <f t="shared" si="365"/>
        <v>22052.799999999999</v>
      </c>
      <c r="H3360" s="21">
        <v>351336</v>
      </c>
      <c r="I3360" s="21" t="s">
        <v>4790</v>
      </c>
      <c r="J3360" s="21">
        <v>1</v>
      </c>
      <c r="K3360" s="21">
        <v>1</v>
      </c>
      <c r="L3360" s="21">
        <f t="shared" si="366"/>
        <v>0</v>
      </c>
      <c r="M3360" s="21" t="s">
        <v>5116</v>
      </c>
      <c r="N3360" s="30">
        <v>45945</v>
      </c>
      <c r="O3360" s="48">
        <v>0</v>
      </c>
      <c r="P3360" s="21" t="s">
        <v>625</v>
      </c>
      <c r="Q3360" s="21" t="s">
        <v>636</v>
      </c>
      <c r="R3360" s="21" t="s">
        <v>637</v>
      </c>
      <c r="S3360" s="3">
        <v>4</v>
      </c>
      <c r="T3360" s="37"/>
      <c r="U3360" s="21" t="s">
        <v>18</v>
      </c>
      <c r="V3360" s="21" t="str">
        <f>VLOOKUP(P3360,'Customer List'!B:C,2,)</f>
        <v>Delhi</v>
      </c>
      <c r="W3360" s="38"/>
      <c r="X3360" s="30">
        <f>IF(OR(R3360 = "PRIYANKA MADAM", R3360 = "DEEPAK", R3360 = "PORTER"),N3360,"")</f>
        <v>45945</v>
      </c>
      <c r="Y3360" s="21">
        <f t="shared" si="367"/>
        <v>0</v>
      </c>
      <c r="Z3360" s="21" t="str">
        <f t="shared" si="368"/>
        <v>Wednesday</v>
      </c>
      <c r="AA3360" s="21" t="str">
        <f t="shared" si="369"/>
        <v>Wednesday</v>
      </c>
      <c r="AB3360" s="21" t="str">
        <f>VLOOKUP(U3360,'Currency Sheet'!A:C,3,)</f>
        <v>DOLLAR</v>
      </c>
      <c r="AC3360" s="42" t="str">
        <f>VLOOKUP(P3360,'Customer List'!B:D,3,)</f>
        <v>Local</v>
      </c>
    </row>
    <row r="3361" spans="1:29" x14ac:dyDescent="0.25">
      <c r="A3361" s="21">
        <v>3357</v>
      </c>
      <c r="B3361" s="21" t="s">
        <v>4840</v>
      </c>
      <c r="C3361" s="30">
        <v>45933</v>
      </c>
      <c r="D3361" s="30">
        <v>45938</v>
      </c>
      <c r="E3361" s="47">
        <v>300.3</v>
      </c>
      <c r="F3361" s="47">
        <f t="shared" si="364"/>
        <v>26426.400000000001</v>
      </c>
      <c r="G3361" s="48">
        <f t="shared" si="365"/>
        <v>26426.400000000001</v>
      </c>
      <c r="H3361" s="21">
        <v>352318</v>
      </c>
      <c r="I3361" s="21" t="s">
        <v>4791</v>
      </c>
      <c r="J3361" s="21">
        <v>1</v>
      </c>
      <c r="K3361" s="21">
        <v>1</v>
      </c>
      <c r="L3361" s="21">
        <f t="shared" si="366"/>
        <v>0</v>
      </c>
      <c r="M3361" s="21" t="s">
        <v>5116</v>
      </c>
      <c r="N3361" s="30">
        <v>45945</v>
      </c>
      <c r="O3361" s="48">
        <v>0</v>
      </c>
      <c r="P3361" s="21" t="s">
        <v>625</v>
      </c>
      <c r="Q3361" s="21" t="s">
        <v>636</v>
      </c>
      <c r="R3361" s="21" t="s">
        <v>637</v>
      </c>
      <c r="S3361" s="3">
        <v>4</v>
      </c>
      <c r="T3361" s="37"/>
      <c r="U3361" s="21" t="s">
        <v>18</v>
      </c>
      <c r="V3361" s="21" t="str">
        <f>VLOOKUP(P3361,'Customer List'!B:C,2,)</f>
        <v>Delhi</v>
      </c>
      <c r="W3361" s="38"/>
      <c r="X3361" s="30">
        <f>IF(OR(R3361 = "PRIYANKA MADAM", R3361 = "DEEPAK", R3361 = "PORTER"),N3361,"")</f>
        <v>45945</v>
      </c>
      <c r="Y3361" s="21">
        <f t="shared" si="367"/>
        <v>0</v>
      </c>
      <c r="Z3361" s="21" t="str">
        <f t="shared" si="368"/>
        <v>Wednesday</v>
      </c>
      <c r="AA3361" s="21" t="str">
        <f t="shared" si="369"/>
        <v>Wednesday</v>
      </c>
      <c r="AB3361" s="21" t="str">
        <f>VLOOKUP(U3361,'Currency Sheet'!A:C,3,)</f>
        <v>DOLLAR</v>
      </c>
      <c r="AC3361" s="42" t="str">
        <f>VLOOKUP(P3361,'Customer List'!B:D,3,)</f>
        <v>Local</v>
      </c>
    </row>
    <row r="3362" spans="1:29" x14ac:dyDescent="0.25">
      <c r="A3362" s="21">
        <v>3358</v>
      </c>
      <c r="B3362" s="21" t="s">
        <v>4840</v>
      </c>
      <c r="C3362" s="30">
        <v>45933</v>
      </c>
      <c r="D3362" s="30">
        <v>45938</v>
      </c>
      <c r="E3362" s="47">
        <v>111.3</v>
      </c>
      <c r="F3362" s="47">
        <f t="shared" si="364"/>
        <v>9794.4</v>
      </c>
      <c r="G3362" s="48">
        <f t="shared" si="365"/>
        <v>9794.4</v>
      </c>
      <c r="H3362" s="21">
        <v>353719</v>
      </c>
      <c r="I3362" s="21" t="s">
        <v>4792</v>
      </c>
      <c r="J3362" s="21">
        <v>1</v>
      </c>
      <c r="K3362" s="21">
        <v>1</v>
      </c>
      <c r="L3362" s="21">
        <f t="shared" si="366"/>
        <v>0</v>
      </c>
      <c r="M3362" s="21" t="s">
        <v>5152</v>
      </c>
      <c r="N3362" s="30">
        <v>45941</v>
      </c>
      <c r="O3362" s="48">
        <v>0</v>
      </c>
      <c r="P3362" s="21" t="s">
        <v>398</v>
      </c>
      <c r="Q3362" s="21">
        <v>58156838563</v>
      </c>
      <c r="R3362" s="21" t="s">
        <v>40</v>
      </c>
      <c r="S3362" s="3">
        <v>4</v>
      </c>
      <c r="T3362" s="37" t="s">
        <v>4977</v>
      </c>
      <c r="U3362" s="21" t="s">
        <v>18</v>
      </c>
      <c r="V3362" s="21" t="str">
        <f>VLOOKUP(P3362,'Customer List'!B:C,2,)</f>
        <v>Pune</v>
      </c>
      <c r="W3362" s="38"/>
      <c r="X3362" s="30">
        <v>45943</v>
      </c>
      <c r="Y3362" s="21">
        <f t="shared" si="367"/>
        <v>2</v>
      </c>
      <c r="Z3362" s="21" t="str">
        <f t="shared" si="368"/>
        <v>Saturday</v>
      </c>
      <c r="AA3362" s="21" t="str">
        <f t="shared" si="369"/>
        <v>Monday</v>
      </c>
      <c r="AB3362" s="21" t="str">
        <f>VLOOKUP(U3362,'Currency Sheet'!A:C,3,)</f>
        <v>DOLLAR</v>
      </c>
      <c r="AC3362" s="42" t="str">
        <f>VLOOKUP(P3362,'Customer List'!B:D,3,)</f>
        <v>OutStation</v>
      </c>
    </row>
    <row r="3363" spans="1:29" x14ac:dyDescent="0.25">
      <c r="A3363" s="21">
        <v>3359</v>
      </c>
      <c r="B3363" s="21" t="s">
        <v>4840</v>
      </c>
      <c r="C3363" s="30">
        <v>45933</v>
      </c>
      <c r="D3363" s="30">
        <v>45938</v>
      </c>
      <c r="E3363" s="47">
        <v>252</v>
      </c>
      <c r="F3363" s="47">
        <f t="shared" si="364"/>
        <v>22176</v>
      </c>
      <c r="G3363" s="48">
        <f t="shared" si="365"/>
        <v>22176</v>
      </c>
      <c r="H3363" s="21">
        <v>357504</v>
      </c>
      <c r="I3363" s="21" t="s">
        <v>4793</v>
      </c>
      <c r="J3363" s="21">
        <v>1</v>
      </c>
      <c r="K3363" s="21">
        <v>1</v>
      </c>
      <c r="L3363" s="21">
        <f t="shared" si="366"/>
        <v>0</v>
      </c>
      <c r="M3363" s="21" t="s">
        <v>5003</v>
      </c>
      <c r="N3363" s="30">
        <v>45941</v>
      </c>
      <c r="O3363" s="48">
        <v>39060</v>
      </c>
      <c r="P3363" s="21" t="s">
        <v>2170</v>
      </c>
      <c r="Q3363" s="21">
        <v>58156842866</v>
      </c>
      <c r="R3363" s="21" t="s">
        <v>40</v>
      </c>
      <c r="S3363" s="3">
        <v>4</v>
      </c>
      <c r="T3363" s="37"/>
      <c r="U3363" s="21" t="s">
        <v>18</v>
      </c>
      <c r="V3363" s="21" t="str">
        <f>VLOOKUP(P3363,'Customer List'!B:C,2,)</f>
        <v>Gujrat</v>
      </c>
      <c r="W3363" s="38"/>
      <c r="X3363" s="30">
        <v>45944</v>
      </c>
      <c r="Y3363" s="21">
        <f t="shared" si="367"/>
        <v>3</v>
      </c>
      <c r="Z3363" s="21" t="str">
        <f t="shared" si="368"/>
        <v>Saturday</v>
      </c>
      <c r="AA3363" s="21" t="str">
        <f t="shared" si="369"/>
        <v>Tuesday</v>
      </c>
      <c r="AB3363" s="21" t="str">
        <f>VLOOKUP(U3363,'Currency Sheet'!A:C,3,)</f>
        <v>DOLLAR</v>
      </c>
      <c r="AC3363" s="42" t="str">
        <f>VLOOKUP(P3363,'Customer List'!B:D,3,)</f>
        <v>OutStation</v>
      </c>
    </row>
    <row r="3364" spans="1:29" x14ac:dyDescent="0.25">
      <c r="A3364" s="21">
        <v>3360</v>
      </c>
      <c r="B3364" s="21" t="s">
        <v>4840</v>
      </c>
      <c r="C3364" s="30">
        <v>45933</v>
      </c>
      <c r="D3364" s="30">
        <v>45938</v>
      </c>
      <c r="E3364" s="47">
        <v>221.9</v>
      </c>
      <c r="F3364" s="47">
        <f t="shared" si="364"/>
        <v>19527.2</v>
      </c>
      <c r="G3364" s="48">
        <f t="shared" si="365"/>
        <v>19527.2</v>
      </c>
      <c r="H3364" s="21">
        <v>363010</v>
      </c>
      <c r="I3364" s="21" t="s">
        <v>4769</v>
      </c>
      <c r="J3364" s="21">
        <v>1</v>
      </c>
      <c r="K3364" s="21">
        <v>1</v>
      </c>
      <c r="L3364" s="21">
        <f t="shared" si="366"/>
        <v>0</v>
      </c>
      <c r="M3364" s="21" t="s">
        <v>5019</v>
      </c>
      <c r="N3364" s="30">
        <v>45941</v>
      </c>
      <c r="O3364" s="48">
        <v>33411.800000000003</v>
      </c>
      <c r="P3364" s="21" t="s">
        <v>165</v>
      </c>
      <c r="Q3364" s="21">
        <v>58156810375</v>
      </c>
      <c r="R3364" s="21" t="s">
        <v>40</v>
      </c>
      <c r="S3364" s="3">
        <v>4</v>
      </c>
      <c r="T3364" s="37"/>
      <c r="U3364" s="21" t="s">
        <v>18</v>
      </c>
      <c r="V3364" s="21" t="str">
        <f>VLOOKUP(P3364,'Customer List'!B:C,2,)</f>
        <v>Lucknow</v>
      </c>
      <c r="W3364" s="38"/>
      <c r="X3364" s="30">
        <v>45943</v>
      </c>
      <c r="Y3364" s="21">
        <f t="shared" si="367"/>
        <v>2</v>
      </c>
      <c r="Z3364" s="21" t="str">
        <f t="shared" si="368"/>
        <v>Saturday</v>
      </c>
      <c r="AA3364" s="21" t="str">
        <f t="shared" si="369"/>
        <v>Monday</v>
      </c>
      <c r="AB3364" s="21" t="str">
        <f>VLOOKUP(U3364,'Currency Sheet'!A:C,3,)</f>
        <v>DOLLAR</v>
      </c>
      <c r="AC3364" s="42" t="str">
        <f>VLOOKUP(P3364,'Customer List'!B:D,3,)</f>
        <v>OutStation</v>
      </c>
    </row>
    <row r="3365" spans="1:29" x14ac:dyDescent="0.25">
      <c r="A3365" s="21">
        <v>3361</v>
      </c>
      <c r="B3365" s="21" t="s">
        <v>4840</v>
      </c>
      <c r="C3365" s="30">
        <v>45933</v>
      </c>
      <c r="D3365" s="30">
        <v>45938</v>
      </c>
      <c r="E3365" s="47">
        <v>183.4</v>
      </c>
      <c r="F3365" s="47">
        <f t="shared" si="364"/>
        <v>16139.2</v>
      </c>
      <c r="G3365" s="48">
        <f t="shared" si="365"/>
        <v>48417.600000000006</v>
      </c>
      <c r="H3365" s="21">
        <v>366608</v>
      </c>
      <c r="I3365" s="21" t="s">
        <v>4772</v>
      </c>
      <c r="J3365" s="21">
        <v>3</v>
      </c>
      <c r="K3365" s="21">
        <v>3</v>
      </c>
      <c r="L3365" s="21">
        <f t="shared" si="366"/>
        <v>0</v>
      </c>
      <c r="M3365" s="21" t="s">
        <v>5004</v>
      </c>
      <c r="N3365" s="30">
        <v>45941</v>
      </c>
      <c r="O3365" s="48">
        <v>85281</v>
      </c>
      <c r="P3365" s="21" t="s">
        <v>2170</v>
      </c>
      <c r="Q3365" s="21">
        <v>58156842866</v>
      </c>
      <c r="R3365" s="21" t="s">
        <v>40</v>
      </c>
      <c r="S3365" s="3">
        <v>4</v>
      </c>
      <c r="T3365" s="37"/>
      <c r="U3365" s="21" t="s">
        <v>18</v>
      </c>
      <c r="V3365" s="21" t="str">
        <f>VLOOKUP(P3365,'Customer List'!B:C,2,)</f>
        <v>Gujrat</v>
      </c>
      <c r="W3365" s="38"/>
      <c r="X3365" s="30">
        <v>45944</v>
      </c>
      <c r="Y3365" s="21">
        <f t="shared" si="367"/>
        <v>3</v>
      </c>
      <c r="Z3365" s="21" t="str">
        <f t="shared" si="368"/>
        <v>Saturday</v>
      </c>
      <c r="AA3365" s="21" t="str">
        <f t="shared" si="369"/>
        <v>Tuesday</v>
      </c>
      <c r="AB3365" s="21" t="str">
        <f>VLOOKUP(U3365,'Currency Sheet'!A:C,3,)</f>
        <v>DOLLAR</v>
      </c>
      <c r="AC3365" s="42" t="str">
        <f>VLOOKUP(P3365,'Customer List'!B:D,3,)</f>
        <v>OutStation</v>
      </c>
    </row>
    <row r="3366" spans="1:29" x14ac:dyDescent="0.25">
      <c r="A3366" s="21">
        <v>3362</v>
      </c>
      <c r="B3366" s="21" t="s">
        <v>4840</v>
      </c>
      <c r="C3366" s="30">
        <v>45933</v>
      </c>
      <c r="D3366" s="30">
        <v>45938</v>
      </c>
      <c r="E3366" s="47">
        <v>254.1</v>
      </c>
      <c r="F3366" s="47">
        <f t="shared" si="364"/>
        <v>22360.799999999999</v>
      </c>
      <c r="G3366" s="48">
        <f t="shared" si="365"/>
        <v>22360.799999999999</v>
      </c>
      <c r="H3366" s="21">
        <v>366914</v>
      </c>
      <c r="I3366" s="21" t="s">
        <v>4794</v>
      </c>
      <c r="J3366" s="21">
        <v>1</v>
      </c>
      <c r="K3366" s="21">
        <v>1</v>
      </c>
      <c r="L3366" s="21">
        <f t="shared" si="366"/>
        <v>0</v>
      </c>
      <c r="M3366" s="21" t="s">
        <v>4993</v>
      </c>
      <c r="N3366" s="30">
        <v>45941</v>
      </c>
      <c r="O3366" s="48">
        <v>39385</v>
      </c>
      <c r="P3366" s="21" t="s">
        <v>2170</v>
      </c>
      <c r="Q3366" s="21">
        <v>58156842866</v>
      </c>
      <c r="R3366" s="21" t="s">
        <v>40</v>
      </c>
      <c r="S3366" s="3">
        <v>4</v>
      </c>
      <c r="T3366" s="37"/>
      <c r="U3366" s="21" t="s">
        <v>18</v>
      </c>
      <c r="V3366" s="21" t="str">
        <f>VLOOKUP(P3366,'Customer List'!B:C,2,)</f>
        <v>Gujrat</v>
      </c>
      <c r="W3366" s="38"/>
      <c r="X3366" s="30">
        <v>45944</v>
      </c>
      <c r="Y3366" s="21">
        <f t="shared" si="367"/>
        <v>3</v>
      </c>
      <c r="Z3366" s="21" t="str">
        <f t="shared" si="368"/>
        <v>Saturday</v>
      </c>
      <c r="AA3366" s="21" t="str">
        <f t="shared" si="369"/>
        <v>Tuesday</v>
      </c>
      <c r="AB3366" s="21" t="str">
        <f>VLOOKUP(U3366,'Currency Sheet'!A:C,3,)</f>
        <v>DOLLAR</v>
      </c>
      <c r="AC3366" s="42" t="str">
        <f>VLOOKUP(P3366,'Customer List'!B:D,3,)</f>
        <v>OutStation</v>
      </c>
    </row>
    <row r="3367" spans="1:29" x14ac:dyDescent="0.25">
      <c r="A3367" s="21">
        <v>3363</v>
      </c>
      <c r="B3367" s="21" t="s">
        <v>4840</v>
      </c>
      <c r="C3367" s="30">
        <v>45933</v>
      </c>
      <c r="D3367" s="30">
        <v>45938</v>
      </c>
      <c r="E3367" s="47">
        <v>96.6</v>
      </c>
      <c r="F3367" s="47">
        <f t="shared" si="364"/>
        <v>8500.7999999999993</v>
      </c>
      <c r="G3367" s="48">
        <f t="shared" si="365"/>
        <v>17001.599999999999</v>
      </c>
      <c r="H3367" s="21">
        <v>368508</v>
      </c>
      <c r="I3367" s="21" t="s">
        <v>4795</v>
      </c>
      <c r="J3367" s="21">
        <v>2</v>
      </c>
      <c r="K3367" s="21">
        <v>2</v>
      </c>
      <c r="L3367" s="21">
        <f t="shared" si="366"/>
        <v>0</v>
      </c>
      <c r="M3367" s="21" t="s">
        <v>4868</v>
      </c>
      <c r="N3367" s="30">
        <v>45939</v>
      </c>
      <c r="O3367" s="48">
        <v>26496</v>
      </c>
      <c r="P3367" s="21" t="s">
        <v>208</v>
      </c>
      <c r="Q3367" s="21" t="s">
        <v>1127</v>
      </c>
      <c r="R3367" s="21" t="s">
        <v>1127</v>
      </c>
      <c r="S3367" s="3">
        <v>4</v>
      </c>
      <c r="T3367" s="37"/>
      <c r="U3367" s="21" t="s">
        <v>18</v>
      </c>
      <c r="V3367" s="21" t="str">
        <f>VLOOKUP(P3367,'Customer List'!B:C,2,)</f>
        <v>Delhi</v>
      </c>
      <c r="W3367" s="38"/>
      <c r="X3367" s="30">
        <f>IF(OR(R3367 = "PRIYANKA MADAM", R3367 = "DEEPAK", R3367 = "PORTER"),N3367,"")</f>
        <v>45939</v>
      </c>
      <c r="Y3367" s="21">
        <f t="shared" si="367"/>
        <v>0</v>
      </c>
      <c r="Z3367" s="21" t="str">
        <f t="shared" si="368"/>
        <v>Thursday</v>
      </c>
      <c r="AA3367" s="21" t="str">
        <f t="shared" si="369"/>
        <v>Thursday</v>
      </c>
      <c r="AB3367" s="21" t="str">
        <f>VLOOKUP(U3367,'Currency Sheet'!A:C,3,)</f>
        <v>DOLLAR</v>
      </c>
      <c r="AC3367" s="42" t="str">
        <f>VLOOKUP(P3367,'Customer List'!B:D,3,)</f>
        <v>Local</v>
      </c>
    </row>
    <row r="3368" spans="1:29" x14ac:dyDescent="0.25">
      <c r="A3368" s="21">
        <v>3364</v>
      </c>
      <c r="B3368" s="21" t="s">
        <v>4840</v>
      </c>
      <c r="C3368" s="30">
        <v>45933</v>
      </c>
      <c r="D3368" s="30">
        <v>45938</v>
      </c>
      <c r="E3368" s="47">
        <v>107.8</v>
      </c>
      <c r="F3368" s="47">
        <f t="shared" si="364"/>
        <v>9486.4</v>
      </c>
      <c r="G3368" s="48">
        <f t="shared" si="365"/>
        <v>9486.4</v>
      </c>
      <c r="H3368" s="21">
        <v>369905</v>
      </c>
      <c r="I3368" s="21" t="s">
        <v>4796</v>
      </c>
      <c r="J3368" s="21">
        <v>1</v>
      </c>
      <c r="K3368" s="21">
        <v>1</v>
      </c>
      <c r="L3368" s="21">
        <f t="shared" si="366"/>
        <v>0</v>
      </c>
      <c r="M3368" s="21" t="s">
        <v>5021</v>
      </c>
      <c r="N3368" s="30">
        <v>45941</v>
      </c>
      <c r="O3368" s="48">
        <v>13167</v>
      </c>
      <c r="P3368" s="21" t="s">
        <v>617</v>
      </c>
      <c r="Q3368" s="21">
        <v>58156839753</v>
      </c>
      <c r="R3368" s="30" t="s">
        <v>40</v>
      </c>
      <c r="S3368" s="3">
        <v>4</v>
      </c>
      <c r="T3368" s="37"/>
      <c r="U3368" s="21" t="s">
        <v>18</v>
      </c>
      <c r="V3368" s="21" t="str">
        <f>VLOOKUP(P3368,'Customer List'!B:C,2,)</f>
        <v>Bhuvneshwar</v>
      </c>
      <c r="W3368" s="38"/>
      <c r="X3368" s="30">
        <v>45945</v>
      </c>
      <c r="Y3368" s="21">
        <f t="shared" si="367"/>
        <v>4</v>
      </c>
      <c r="Z3368" s="21" t="str">
        <f t="shared" si="368"/>
        <v>Saturday</v>
      </c>
      <c r="AA3368" s="21" t="str">
        <f t="shared" si="369"/>
        <v>Wednesday</v>
      </c>
      <c r="AB3368" s="21" t="str">
        <f>VLOOKUP(U3368,'Currency Sheet'!A:C,3,)</f>
        <v>DOLLAR</v>
      </c>
      <c r="AC3368" s="42" t="str">
        <f>VLOOKUP(P3368,'Customer List'!B:D,3,)</f>
        <v>OutStation</v>
      </c>
    </row>
    <row r="3369" spans="1:29" x14ac:dyDescent="0.25">
      <c r="A3369" s="21">
        <v>3365</v>
      </c>
      <c r="B3369" s="21" t="s">
        <v>4840</v>
      </c>
      <c r="C3369" s="30">
        <v>45933</v>
      </c>
      <c r="D3369" s="30">
        <v>45938</v>
      </c>
      <c r="E3369" s="47">
        <v>82.6</v>
      </c>
      <c r="F3369" s="47">
        <f t="shared" si="364"/>
        <v>7268.7999999999993</v>
      </c>
      <c r="G3369" s="48">
        <f t="shared" si="365"/>
        <v>7268.7999999999993</v>
      </c>
      <c r="H3369" s="21">
        <v>398202</v>
      </c>
      <c r="I3369" s="21" t="s">
        <v>4797</v>
      </c>
      <c r="J3369" s="21">
        <v>1</v>
      </c>
      <c r="K3369" s="21">
        <v>1</v>
      </c>
      <c r="L3369" s="21">
        <f t="shared" si="366"/>
        <v>0</v>
      </c>
      <c r="M3369" s="21" t="s">
        <v>5021</v>
      </c>
      <c r="N3369" s="30">
        <v>45941</v>
      </c>
      <c r="O3369" s="48">
        <v>10089</v>
      </c>
      <c r="P3369" s="21" t="s">
        <v>617</v>
      </c>
      <c r="Q3369" s="21">
        <v>58156839753</v>
      </c>
      <c r="R3369" s="30" t="s">
        <v>40</v>
      </c>
      <c r="S3369" s="3">
        <v>4</v>
      </c>
      <c r="T3369" s="37"/>
      <c r="U3369" s="21" t="s">
        <v>18</v>
      </c>
      <c r="V3369" s="21" t="str">
        <f>VLOOKUP(P3369,'Customer List'!B:C,2,)</f>
        <v>Bhuvneshwar</v>
      </c>
      <c r="W3369" s="38"/>
      <c r="X3369" s="30">
        <v>45945</v>
      </c>
      <c r="Y3369" s="21">
        <f t="shared" si="367"/>
        <v>4</v>
      </c>
      <c r="Z3369" s="21" t="str">
        <f t="shared" si="368"/>
        <v>Saturday</v>
      </c>
      <c r="AA3369" s="21" t="str">
        <f t="shared" si="369"/>
        <v>Wednesday</v>
      </c>
      <c r="AB3369" s="21" t="str">
        <f>VLOOKUP(U3369,'Currency Sheet'!A:C,3,)</f>
        <v>DOLLAR</v>
      </c>
      <c r="AC3369" s="42" t="str">
        <f>VLOOKUP(P3369,'Customer List'!B:D,3,)</f>
        <v>OutStation</v>
      </c>
    </row>
    <row r="3370" spans="1:29" x14ac:dyDescent="0.25">
      <c r="A3370" s="21">
        <v>3366</v>
      </c>
      <c r="B3370" s="21" t="s">
        <v>4840</v>
      </c>
      <c r="C3370" s="30">
        <v>45933</v>
      </c>
      <c r="D3370" s="30">
        <v>45938</v>
      </c>
      <c r="E3370" s="47">
        <v>61.6</v>
      </c>
      <c r="F3370" s="47">
        <f t="shared" si="364"/>
        <v>5420.8</v>
      </c>
      <c r="G3370" s="48">
        <f t="shared" si="365"/>
        <v>5420.8</v>
      </c>
      <c r="H3370" s="21">
        <v>400120</v>
      </c>
      <c r="I3370" s="21" t="s">
        <v>4798</v>
      </c>
      <c r="J3370" s="21">
        <v>1</v>
      </c>
      <c r="K3370" s="21">
        <v>1</v>
      </c>
      <c r="L3370" s="21">
        <f t="shared" si="366"/>
        <v>0</v>
      </c>
      <c r="M3370" s="21" t="s">
        <v>4992</v>
      </c>
      <c r="N3370" s="30">
        <v>45941</v>
      </c>
      <c r="O3370" s="48">
        <v>9548</v>
      </c>
      <c r="P3370" s="21" t="s">
        <v>2170</v>
      </c>
      <c r="Q3370" s="21">
        <v>58156842866</v>
      </c>
      <c r="R3370" s="21" t="s">
        <v>40</v>
      </c>
      <c r="S3370" s="3">
        <v>4</v>
      </c>
      <c r="T3370" s="37"/>
      <c r="U3370" s="21" t="s">
        <v>18</v>
      </c>
      <c r="V3370" s="21" t="str">
        <f>VLOOKUP(P3370,'Customer List'!B:C,2,)</f>
        <v>Gujrat</v>
      </c>
      <c r="W3370" s="38"/>
      <c r="X3370" s="30">
        <v>45944</v>
      </c>
      <c r="Y3370" s="21">
        <f t="shared" si="367"/>
        <v>3</v>
      </c>
      <c r="Z3370" s="21" t="str">
        <f t="shared" si="368"/>
        <v>Saturday</v>
      </c>
      <c r="AA3370" s="21" t="str">
        <f t="shared" si="369"/>
        <v>Tuesday</v>
      </c>
      <c r="AB3370" s="21" t="str">
        <f>VLOOKUP(U3370,'Currency Sheet'!A:C,3,)</f>
        <v>DOLLAR</v>
      </c>
      <c r="AC3370" s="42" t="str">
        <f>VLOOKUP(P3370,'Customer List'!B:D,3,)</f>
        <v>OutStation</v>
      </c>
    </row>
    <row r="3371" spans="1:29" x14ac:dyDescent="0.25">
      <c r="A3371" s="21">
        <v>3367</v>
      </c>
      <c r="B3371" s="21" t="s">
        <v>4840</v>
      </c>
      <c r="C3371" s="30">
        <v>45933</v>
      </c>
      <c r="D3371" s="30">
        <v>45938</v>
      </c>
      <c r="E3371" s="47">
        <v>125.3</v>
      </c>
      <c r="F3371" s="47">
        <f t="shared" si="364"/>
        <v>11026.4</v>
      </c>
      <c r="G3371" s="48">
        <f t="shared" si="365"/>
        <v>22052.799999999999</v>
      </c>
      <c r="H3371" s="21">
        <v>400126</v>
      </c>
      <c r="I3371" s="21" t="s">
        <v>4798</v>
      </c>
      <c r="J3371" s="21">
        <v>2</v>
      </c>
      <c r="K3371" s="21">
        <v>2</v>
      </c>
      <c r="L3371" s="21">
        <f t="shared" si="366"/>
        <v>0</v>
      </c>
      <c r="M3371" s="21" t="s">
        <v>5001</v>
      </c>
      <c r="N3371" s="30">
        <v>45941</v>
      </c>
      <c r="O3371" s="48">
        <v>38843</v>
      </c>
      <c r="P3371" s="21" t="s">
        <v>2170</v>
      </c>
      <c r="Q3371" s="21">
        <v>58156842866</v>
      </c>
      <c r="R3371" s="21" t="s">
        <v>40</v>
      </c>
      <c r="S3371" s="3">
        <v>4</v>
      </c>
      <c r="T3371" s="37"/>
      <c r="U3371" s="21" t="s">
        <v>18</v>
      </c>
      <c r="V3371" s="21" t="str">
        <f>VLOOKUP(P3371,'Customer List'!B:C,2,)</f>
        <v>Gujrat</v>
      </c>
      <c r="W3371" s="38"/>
      <c r="X3371" s="30">
        <v>45944</v>
      </c>
      <c r="Y3371" s="21">
        <f t="shared" si="367"/>
        <v>3</v>
      </c>
      <c r="Z3371" s="21" t="str">
        <f t="shared" si="368"/>
        <v>Saturday</v>
      </c>
      <c r="AA3371" s="21" t="str">
        <f t="shared" si="369"/>
        <v>Tuesday</v>
      </c>
      <c r="AB3371" s="21" t="str">
        <f>VLOOKUP(U3371,'Currency Sheet'!A:C,3,)</f>
        <v>DOLLAR</v>
      </c>
      <c r="AC3371" s="42" t="str">
        <f>VLOOKUP(P3371,'Customer List'!B:D,3,)</f>
        <v>OutStation</v>
      </c>
    </row>
    <row r="3372" spans="1:29" x14ac:dyDescent="0.25">
      <c r="A3372" s="21">
        <v>3368</v>
      </c>
      <c r="B3372" s="21" t="s">
        <v>4840</v>
      </c>
      <c r="C3372" s="30">
        <v>45933</v>
      </c>
      <c r="D3372" s="30">
        <v>45938</v>
      </c>
      <c r="E3372" s="47">
        <v>135.1</v>
      </c>
      <c r="F3372" s="47">
        <f t="shared" si="364"/>
        <v>11888.8</v>
      </c>
      <c r="G3372" s="48">
        <f t="shared" si="365"/>
        <v>23777.599999999999</v>
      </c>
      <c r="H3372" s="21">
        <v>400144</v>
      </c>
      <c r="I3372" s="21" t="s">
        <v>4798</v>
      </c>
      <c r="J3372" s="21">
        <v>2</v>
      </c>
      <c r="K3372" s="21">
        <v>2</v>
      </c>
      <c r="L3372" s="21">
        <f t="shared" si="366"/>
        <v>0</v>
      </c>
      <c r="M3372" s="21" t="s">
        <v>5006</v>
      </c>
      <c r="N3372" s="30">
        <v>45941</v>
      </c>
      <c r="O3372" s="48">
        <v>41881</v>
      </c>
      <c r="P3372" s="21" t="s">
        <v>2170</v>
      </c>
      <c r="Q3372" s="21">
        <v>58156842866</v>
      </c>
      <c r="R3372" s="21" t="s">
        <v>40</v>
      </c>
      <c r="S3372" s="3">
        <v>4</v>
      </c>
      <c r="T3372" s="37"/>
      <c r="U3372" s="21" t="s">
        <v>18</v>
      </c>
      <c r="V3372" s="21" t="str">
        <f>VLOOKUP(P3372,'Customer List'!B:C,2,)</f>
        <v>Gujrat</v>
      </c>
      <c r="W3372" s="38"/>
      <c r="X3372" s="30">
        <v>45944</v>
      </c>
      <c r="Y3372" s="21">
        <f t="shared" si="367"/>
        <v>3</v>
      </c>
      <c r="Z3372" s="21" t="str">
        <f t="shared" si="368"/>
        <v>Saturday</v>
      </c>
      <c r="AA3372" s="21" t="str">
        <f t="shared" si="369"/>
        <v>Tuesday</v>
      </c>
      <c r="AB3372" s="21" t="str">
        <f>VLOOKUP(U3372,'Currency Sheet'!A:C,3,)</f>
        <v>DOLLAR</v>
      </c>
      <c r="AC3372" s="42" t="str">
        <f>VLOOKUP(P3372,'Customer List'!B:D,3,)</f>
        <v>OutStation</v>
      </c>
    </row>
    <row r="3373" spans="1:29" x14ac:dyDescent="0.25">
      <c r="A3373" s="21">
        <v>3369</v>
      </c>
      <c r="B3373" s="21" t="s">
        <v>4840</v>
      </c>
      <c r="C3373" s="30">
        <v>45933</v>
      </c>
      <c r="D3373" s="30">
        <v>45938</v>
      </c>
      <c r="E3373" s="47">
        <v>144.75</v>
      </c>
      <c r="F3373" s="47">
        <f t="shared" si="364"/>
        <v>12738</v>
      </c>
      <c r="G3373" s="48">
        <f t="shared" si="365"/>
        <v>12738</v>
      </c>
      <c r="H3373" s="21">
        <v>400171</v>
      </c>
      <c r="I3373" s="21" t="s">
        <v>4798</v>
      </c>
      <c r="J3373" s="21">
        <v>1</v>
      </c>
      <c r="K3373" s="21">
        <v>1</v>
      </c>
      <c r="L3373" s="21">
        <f t="shared" si="366"/>
        <v>0</v>
      </c>
      <c r="M3373" s="21" t="s">
        <v>5011</v>
      </c>
      <c r="N3373" s="30">
        <v>45941</v>
      </c>
      <c r="O3373" s="48">
        <v>20940.5</v>
      </c>
      <c r="P3373" s="21" t="s">
        <v>2046</v>
      </c>
      <c r="Q3373" s="21">
        <v>58156813050</v>
      </c>
      <c r="R3373" s="21" t="s">
        <v>40</v>
      </c>
      <c r="S3373" s="3">
        <v>4</v>
      </c>
      <c r="T3373" s="37"/>
      <c r="U3373" s="21" t="s">
        <v>18</v>
      </c>
      <c r="V3373" s="21" t="str">
        <f>VLOOKUP(P3373,'Customer List'!B:C,2,)</f>
        <v>Banglore</v>
      </c>
      <c r="W3373" s="38"/>
      <c r="X3373" s="30">
        <v>45943</v>
      </c>
      <c r="Y3373" s="21">
        <f t="shared" si="367"/>
        <v>2</v>
      </c>
      <c r="Z3373" s="21" t="str">
        <f t="shared" si="368"/>
        <v>Saturday</v>
      </c>
      <c r="AA3373" s="21" t="str">
        <f t="shared" si="369"/>
        <v>Monday</v>
      </c>
      <c r="AB3373" s="21" t="str">
        <f>VLOOKUP(U3373,'Currency Sheet'!A:C,3,)</f>
        <v>DOLLAR</v>
      </c>
      <c r="AC3373" s="42" t="str">
        <f>VLOOKUP(P3373,'Customer List'!B:D,3,)</f>
        <v>OutStation</v>
      </c>
    </row>
    <row r="3374" spans="1:29" x14ac:dyDescent="0.25">
      <c r="A3374" s="21">
        <v>3370</v>
      </c>
      <c r="B3374" s="21" t="s">
        <v>4840</v>
      </c>
      <c r="C3374" s="30">
        <v>45933</v>
      </c>
      <c r="D3374" s="30">
        <v>45938</v>
      </c>
      <c r="E3374" s="47">
        <v>147.69999999999999</v>
      </c>
      <c r="F3374" s="47">
        <f t="shared" si="364"/>
        <v>12997.599999999999</v>
      </c>
      <c r="G3374" s="48">
        <f t="shared" si="365"/>
        <v>25995.199999999997</v>
      </c>
      <c r="H3374" s="21">
        <v>400250</v>
      </c>
      <c r="I3374" s="21" t="s">
        <v>4799</v>
      </c>
      <c r="J3374" s="21">
        <v>2</v>
      </c>
      <c r="K3374" s="21">
        <v>2</v>
      </c>
      <c r="L3374" s="21">
        <f t="shared" si="366"/>
        <v>0</v>
      </c>
      <c r="M3374" s="21" t="s">
        <v>5006</v>
      </c>
      <c r="N3374" s="30">
        <v>45941</v>
      </c>
      <c r="O3374" s="48">
        <v>45787</v>
      </c>
      <c r="P3374" s="21" t="s">
        <v>2170</v>
      </c>
      <c r="Q3374" s="21">
        <v>58156842866</v>
      </c>
      <c r="R3374" s="21" t="s">
        <v>40</v>
      </c>
      <c r="S3374" s="3">
        <v>4</v>
      </c>
      <c r="T3374" s="37"/>
      <c r="U3374" s="21" t="s">
        <v>18</v>
      </c>
      <c r="V3374" s="21" t="str">
        <f>VLOOKUP(P3374,'Customer List'!B:C,2,)</f>
        <v>Gujrat</v>
      </c>
      <c r="W3374" s="38"/>
      <c r="X3374" s="30">
        <v>45944</v>
      </c>
      <c r="Y3374" s="21">
        <f t="shared" si="367"/>
        <v>3</v>
      </c>
      <c r="Z3374" s="21" t="str">
        <f t="shared" si="368"/>
        <v>Saturday</v>
      </c>
      <c r="AA3374" s="21" t="str">
        <f t="shared" si="369"/>
        <v>Tuesday</v>
      </c>
      <c r="AB3374" s="21" t="str">
        <f>VLOOKUP(U3374,'Currency Sheet'!A:C,3,)</f>
        <v>DOLLAR</v>
      </c>
      <c r="AC3374" s="42" t="str">
        <f>VLOOKUP(P3374,'Customer List'!B:D,3,)</f>
        <v>OutStation</v>
      </c>
    </row>
    <row r="3375" spans="1:29" x14ac:dyDescent="0.25">
      <c r="A3375" s="21">
        <v>3371</v>
      </c>
      <c r="B3375" s="21" t="s">
        <v>4840</v>
      </c>
      <c r="C3375" s="30">
        <v>45933</v>
      </c>
      <c r="D3375" s="30">
        <v>45938</v>
      </c>
      <c r="E3375" s="47">
        <v>309.75</v>
      </c>
      <c r="F3375" s="47">
        <f t="shared" si="364"/>
        <v>27258</v>
      </c>
      <c r="G3375" s="48">
        <f t="shared" si="365"/>
        <v>54516</v>
      </c>
      <c r="H3375" s="21">
        <v>400266</v>
      </c>
      <c r="I3375" s="21" t="s">
        <v>4799</v>
      </c>
      <c r="J3375" s="21">
        <v>2</v>
      </c>
      <c r="K3375" s="21">
        <v>2</v>
      </c>
      <c r="L3375" s="21">
        <f t="shared" si="366"/>
        <v>0</v>
      </c>
      <c r="M3375" s="21" t="s">
        <v>5006</v>
      </c>
      <c r="N3375" s="30">
        <v>45941</v>
      </c>
      <c r="O3375" s="48">
        <v>89621</v>
      </c>
      <c r="P3375" s="21" t="s">
        <v>2170</v>
      </c>
      <c r="Q3375" s="21">
        <v>58156842866</v>
      </c>
      <c r="R3375" s="21" t="s">
        <v>40</v>
      </c>
      <c r="S3375" s="3">
        <v>4</v>
      </c>
      <c r="T3375" s="37"/>
      <c r="U3375" s="21" t="s">
        <v>18</v>
      </c>
      <c r="V3375" s="21" t="str">
        <f>VLOOKUP(P3375,'Customer List'!B:C,2,)</f>
        <v>Gujrat</v>
      </c>
      <c r="W3375" s="38"/>
      <c r="X3375" s="30">
        <v>45944</v>
      </c>
      <c r="Y3375" s="21">
        <f t="shared" si="367"/>
        <v>3</v>
      </c>
      <c r="Z3375" s="21" t="str">
        <f t="shared" si="368"/>
        <v>Saturday</v>
      </c>
      <c r="AA3375" s="21" t="str">
        <f t="shared" si="369"/>
        <v>Tuesday</v>
      </c>
      <c r="AB3375" s="21" t="str">
        <f>VLOOKUP(U3375,'Currency Sheet'!A:C,3,)</f>
        <v>DOLLAR</v>
      </c>
      <c r="AC3375" s="42" t="str">
        <f>VLOOKUP(P3375,'Customer List'!B:D,3,)</f>
        <v>OutStation</v>
      </c>
    </row>
    <row r="3376" spans="1:29" x14ac:dyDescent="0.25">
      <c r="A3376" s="21">
        <v>3372</v>
      </c>
      <c r="B3376" s="21" t="s">
        <v>4840</v>
      </c>
      <c r="C3376" s="30">
        <v>45933</v>
      </c>
      <c r="D3376" s="30">
        <v>45938</v>
      </c>
      <c r="E3376" s="47">
        <v>301.5</v>
      </c>
      <c r="F3376" s="47">
        <f t="shared" si="364"/>
        <v>26532</v>
      </c>
      <c r="G3376" s="48">
        <f t="shared" si="365"/>
        <v>53064</v>
      </c>
      <c r="H3376" s="21">
        <v>400268</v>
      </c>
      <c r="I3376" s="21" t="s">
        <v>4799</v>
      </c>
      <c r="J3376" s="21">
        <v>2</v>
      </c>
      <c r="K3376" s="21">
        <v>2</v>
      </c>
      <c r="L3376" s="21">
        <f t="shared" si="366"/>
        <v>0</v>
      </c>
      <c r="M3376" s="21" t="s">
        <v>5006</v>
      </c>
      <c r="N3376" s="30">
        <v>45941</v>
      </c>
      <c r="O3376" s="48">
        <v>87234</v>
      </c>
      <c r="P3376" s="21" t="s">
        <v>2170</v>
      </c>
      <c r="Q3376" s="21">
        <v>58156842866</v>
      </c>
      <c r="R3376" s="21" t="s">
        <v>40</v>
      </c>
      <c r="S3376" s="3">
        <v>4</v>
      </c>
      <c r="T3376" s="37"/>
      <c r="U3376" s="21" t="s">
        <v>18</v>
      </c>
      <c r="V3376" s="21" t="str">
        <f>VLOOKUP(P3376,'Customer List'!B:C,2,)</f>
        <v>Gujrat</v>
      </c>
      <c r="W3376" s="38"/>
      <c r="X3376" s="30">
        <v>45944</v>
      </c>
      <c r="Y3376" s="21">
        <f t="shared" si="367"/>
        <v>3</v>
      </c>
      <c r="Z3376" s="21" t="str">
        <f t="shared" si="368"/>
        <v>Saturday</v>
      </c>
      <c r="AA3376" s="21" t="str">
        <f t="shared" si="369"/>
        <v>Tuesday</v>
      </c>
      <c r="AB3376" s="21" t="str">
        <f>VLOOKUP(U3376,'Currency Sheet'!A:C,3,)</f>
        <v>DOLLAR</v>
      </c>
      <c r="AC3376" s="42" t="str">
        <f>VLOOKUP(P3376,'Customer List'!B:D,3,)</f>
        <v>OutStation</v>
      </c>
    </row>
    <row r="3377" spans="1:29" x14ac:dyDescent="0.25">
      <c r="A3377" s="21">
        <v>3373</v>
      </c>
      <c r="B3377" s="21" t="s">
        <v>4840</v>
      </c>
      <c r="C3377" s="30">
        <v>45933</v>
      </c>
      <c r="D3377" s="30">
        <v>45938</v>
      </c>
      <c r="E3377" s="47">
        <v>268.5</v>
      </c>
      <c r="F3377" s="47">
        <f t="shared" si="364"/>
        <v>23628</v>
      </c>
      <c r="G3377" s="48">
        <f t="shared" si="365"/>
        <v>47256</v>
      </c>
      <c r="H3377" s="21">
        <v>400342</v>
      </c>
      <c r="I3377" s="21" t="s">
        <v>4800</v>
      </c>
      <c r="J3377" s="21">
        <v>2</v>
      </c>
      <c r="K3377" s="21">
        <v>2</v>
      </c>
      <c r="L3377" s="21">
        <f t="shared" si="366"/>
        <v>0</v>
      </c>
      <c r="M3377" s="21" t="s">
        <v>5006</v>
      </c>
      <c r="N3377" s="30">
        <v>45941</v>
      </c>
      <c r="O3377" s="48">
        <v>77686</v>
      </c>
      <c r="P3377" s="21" t="s">
        <v>2170</v>
      </c>
      <c r="Q3377" s="21">
        <v>58156842866</v>
      </c>
      <c r="R3377" s="21" t="s">
        <v>40</v>
      </c>
      <c r="S3377" s="3">
        <v>4</v>
      </c>
      <c r="T3377" s="37"/>
      <c r="U3377" s="21" t="s">
        <v>18</v>
      </c>
      <c r="V3377" s="21" t="str">
        <f>VLOOKUP(P3377,'Customer List'!B:C,2,)</f>
        <v>Gujrat</v>
      </c>
      <c r="W3377" s="38"/>
      <c r="X3377" s="30">
        <v>45944</v>
      </c>
      <c r="Y3377" s="21">
        <f t="shared" si="367"/>
        <v>3</v>
      </c>
      <c r="Z3377" s="21" t="str">
        <f t="shared" si="368"/>
        <v>Saturday</v>
      </c>
      <c r="AA3377" s="21" t="str">
        <f t="shared" si="369"/>
        <v>Tuesday</v>
      </c>
      <c r="AB3377" s="21" t="str">
        <f>VLOOKUP(U3377,'Currency Sheet'!A:C,3,)</f>
        <v>DOLLAR</v>
      </c>
      <c r="AC3377" s="42" t="str">
        <f>VLOOKUP(P3377,'Customer List'!B:D,3,)</f>
        <v>OutStation</v>
      </c>
    </row>
    <row r="3378" spans="1:29" x14ac:dyDescent="0.25">
      <c r="A3378" s="21">
        <v>3374</v>
      </c>
      <c r="B3378" s="21" t="s">
        <v>4840</v>
      </c>
      <c r="C3378" s="30">
        <v>45933</v>
      </c>
      <c r="D3378" s="30">
        <v>45938</v>
      </c>
      <c r="E3378" s="47">
        <v>153</v>
      </c>
      <c r="F3378" s="47">
        <f t="shared" si="364"/>
        <v>13464</v>
      </c>
      <c r="G3378" s="48">
        <f t="shared" si="365"/>
        <v>13464</v>
      </c>
      <c r="H3378" s="21">
        <v>400647</v>
      </c>
      <c r="I3378" s="21" t="s">
        <v>4801</v>
      </c>
      <c r="J3378" s="21">
        <v>1</v>
      </c>
      <c r="K3378" s="21">
        <v>1</v>
      </c>
      <c r="L3378" s="21">
        <f t="shared" si="366"/>
        <v>0</v>
      </c>
      <c r="M3378" s="21" t="s">
        <v>5021</v>
      </c>
      <c r="N3378" s="30">
        <v>45941</v>
      </c>
      <c r="O3378" s="48">
        <v>17442</v>
      </c>
      <c r="P3378" s="21" t="s">
        <v>617</v>
      </c>
      <c r="Q3378" s="21">
        <v>58156839753</v>
      </c>
      <c r="R3378" s="30" t="s">
        <v>40</v>
      </c>
      <c r="S3378" s="3">
        <v>4</v>
      </c>
      <c r="T3378" s="37"/>
      <c r="U3378" s="21" t="s">
        <v>18</v>
      </c>
      <c r="V3378" s="21" t="str">
        <f>VLOOKUP(P3378,'Customer List'!B:C,2,)</f>
        <v>Bhuvneshwar</v>
      </c>
      <c r="W3378" s="38"/>
      <c r="X3378" s="30">
        <v>45945</v>
      </c>
      <c r="Y3378" s="21">
        <f t="shared" si="367"/>
        <v>4</v>
      </c>
      <c r="Z3378" s="21" t="str">
        <f t="shared" si="368"/>
        <v>Saturday</v>
      </c>
      <c r="AA3378" s="21" t="str">
        <f t="shared" si="369"/>
        <v>Wednesday</v>
      </c>
      <c r="AB3378" s="21" t="str">
        <f>VLOOKUP(U3378,'Currency Sheet'!A:C,3,)</f>
        <v>DOLLAR</v>
      </c>
      <c r="AC3378" s="42" t="str">
        <f>VLOOKUP(P3378,'Customer List'!B:D,3,)</f>
        <v>OutStation</v>
      </c>
    </row>
    <row r="3379" spans="1:29" x14ac:dyDescent="0.25">
      <c r="A3379" s="21">
        <v>3375</v>
      </c>
      <c r="B3379" s="21" t="s">
        <v>4840</v>
      </c>
      <c r="C3379" s="30">
        <v>45933</v>
      </c>
      <c r="D3379" s="30">
        <v>45938</v>
      </c>
      <c r="E3379" s="47">
        <v>186</v>
      </c>
      <c r="F3379" s="47">
        <f t="shared" si="364"/>
        <v>16368</v>
      </c>
      <c r="G3379" s="48">
        <f t="shared" si="365"/>
        <v>16368</v>
      </c>
      <c r="H3379" s="21">
        <v>400655</v>
      </c>
      <c r="I3379" s="21" t="s">
        <v>4801</v>
      </c>
      <c r="J3379" s="21">
        <v>1</v>
      </c>
      <c r="K3379" s="21">
        <v>1</v>
      </c>
      <c r="L3379" s="21">
        <f t="shared" si="366"/>
        <v>0</v>
      </c>
      <c r="M3379" s="21" t="s">
        <v>5011</v>
      </c>
      <c r="N3379" s="30">
        <v>45941</v>
      </c>
      <c r="O3379" s="48">
        <v>26908</v>
      </c>
      <c r="P3379" s="21" t="s">
        <v>2046</v>
      </c>
      <c r="Q3379" s="21">
        <v>58156813050</v>
      </c>
      <c r="R3379" s="21" t="s">
        <v>40</v>
      </c>
      <c r="S3379" s="3">
        <v>4</v>
      </c>
      <c r="T3379" s="37"/>
      <c r="U3379" s="21" t="s">
        <v>18</v>
      </c>
      <c r="V3379" s="21" t="str">
        <f>VLOOKUP(P3379,'Customer List'!B:C,2,)</f>
        <v>Banglore</v>
      </c>
      <c r="W3379" s="38"/>
      <c r="X3379" s="30">
        <v>45943</v>
      </c>
      <c r="Y3379" s="21">
        <f t="shared" si="367"/>
        <v>2</v>
      </c>
      <c r="Z3379" s="21" t="str">
        <f t="shared" si="368"/>
        <v>Saturday</v>
      </c>
      <c r="AA3379" s="21" t="str">
        <f t="shared" si="369"/>
        <v>Monday</v>
      </c>
      <c r="AB3379" s="21" t="str">
        <f>VLOOKUP(U3379,'Currency Sheet'!A:C,3,)</f>
        <v>DOLLAR</v>
      </c>
      <c r="AC3379" s="42" t="str">
        <f>VLOOKUP(P3379,'Customer List'!B:D,3,)</f>
        <v>OutStation</v>
      </c>
    </row>
    <row r="3380" spans="1:29" x14ac:dyDescent="0.25">
      <c r="A3380" s="21">
        <v>3376</v>
      </c>
      <c r="B3380" s="21" t="s">
        <v>4840</v>
      </c>
      <c r="C3380" s="30">
        <v>45933</v>
      </c>
      <c r="D3380" s="30">
        <v>45938</v>
      </c>
      <c r="E3380" s="47">
        <v>219</v>
      </c>
      <c r="F3380" s="47">
        <f t="shared" si="364"/>
        <v>19272</v>
      </c>
      <c r="G3380" s="48">
        <f t="shared" si="365"/>
        <v>38544</v>
      </c>
      <c r="H3380" s="21">
        <v>402607</v>
      </c>
      <c r="I3380" s="21" t="s">
        <v>4802</v>
      </c>
      <c r="J3380" s="21">
        <v>2</v>
      </c>
      <c r="K3380" s="21">
        <v>2</v>
      </c>
      <c r="L3380" s="21">
        <f t="shared" si="366"/>
        <v>0</v>
      </c>
      <c r="M3380" s="21" t="s">
        <v>5006</v>
      </c>
      <c r="N3380" s="30">
        <v>45941</v>
      </c>
      <c r="O3380" s="48">
        <v>63364</v>
      </c>
      <c r="P3380" s="21" t="s">
        <v>2170</v>
      </c>
      <c r="Q3380" s="21">
        <v>58156842866</v>
      </c>
      <c r="R3380" s="21" t="s">
        <v>40</v>
      </c>
      <c r="S3380" s="3">
        <v>4</v>
      </c>
      <c r="T3380" s="37"/>
      <c r="U3380" s="21" t="s">
        <v>18</v>
      </c>
      <c r="V3380" s="21" t="str">
        <f>VLOOKUP(P3380,'Customer List'!B:C,2,)</f>
        <v>Gujrat</v>
      </c>
      <c r="W3380" s="38"/>
      <c r="X3380" s="30">
        <v>45944</v>
      </c>
      <c r="Y3380" s="21">
        <f t="shared" si="367"/>
        <v>3</v>
      </c>
      <c r="Z3380" s="21" t="str">
        <f t="shared" si="368"/>
        <v>Saturday</v>
      </c>
      <c r="AA3380" s="21" t="str">
        <f t="shared" si="369"/>
        <v>Tuesday</v>
      </c>
      <c r="AB3380" s="21" t="str">
        <f>VLOOKUP(U3380,'Currency Sheet'!A:C,3,)</f>
        <v>DOLLAR</v>
      </c>
      <c r="AC3380" s="42" t="str">
        <f>VLOOKUP(P3380,'Customer List'!B:D,3,)</f>
        <v>OutStation</v>
      </c>
    </row>
    <row r="3381" spans="1:29" x14ac:dyDescent="0.25">
      <c r="A3381" s="21">
        <v>3377</v>
      </c>
      <c r="B3381" s="21" t="s">
        <v>4840</v>
      </c>
      <c r="C3381" s="30">
        <v>45933</v>
      </c>
      <c r="D3381" s="30">
        <v>45938</v>
      </c>
      <c r="E3381" s="47">
        <v>311.5</v>
      </c>
      <c r="F3381" s="47">
        <f t="shared" si="364"/>
        <v>27412</v>
      </c>
      <c r="G3381" s="48">
        <f t="shared" si="365"/>
        <v>54824</v>
      </c>
      <c r="H3381" s="21">
        <v>403504</v>
      </c>
      <c r="I3381" s="21" t="s">
        <v>4803</v>
      </c>
      <c r="J3381" s="21">
        <v>2</v>
      </c>
      <c r="K3381" s="21">
        <v>2</v>
      </c>
      <c r="L3381" s="21">
        <f t="shared" si="366"/>
        <v>0</v>
      </c>
      <c r="M3381" s="21" t="s">
        <v>5006</v>
      </c>
      <c r="N3381" s="30">
        <v>45941</v>
      </c>
      <c r="O3381" s="48">
        <v>96565</v>
      </c>
      <c r="P3381" s="21" t="s">
        <v>2170</v>
      </c>
      <c r="Q3381" s="21">
        <v>58156842866</v>
      </c>
      <c r="R3381" s="21" t="s">
        <v>40</v>
      </c>
      <c r="S3381" s="3">
        <v>4</v>
      </c>
      <c r="T3381" s="37"/>
      <c r="U3381" s="21" t="s">
        <v>18</v>
      </c>
      <c r="V3381" s="21" t="str">
        <f>VLOOKUP(P3381,'Customer List'!B:C,2,)</f>
        <v>Gujrat</v>
      </c>
      <c r="W3381" s="38"/>
      <c r="X3381" s="30">
        <v>45944</v>
      </c>
      <c r="Y3381" s="21">
        <f t="shared" si="367"/>
        <v>3</v>
      </c>
      <c r="Z3381" s="21" t="str">
        <f t="shared" si="368"/>
        <v>Saturday</v>
      </c>
      <c r="AA3381" s="21" t="str">
        <f t="shared" si="369"/>
        <v>Tuesday</v>
      </c>
      <c r="AB3381" s="21" t="str">
        <f>VLOOKUP(U3381,'Currency Sheet'!A:C,3,)</f>
        <v>DOLLAR</v>
      </c>
      <c r="AC3381" s="42" t="str">
        <f>VLOOKUP(P3381,'Customer List'!B:D,3,)</f>
        <v>OutStation</v>
      </c>
    </row>
    <row r="3382" spans="1:29" x14ac:dyDescent="0.25">
      <c r="A3382" s="21">
        <v>3378</v>
      </c>
      <c r="B3382" s="21" t="s">
        <v>4840</v>
      </c>
      <c r="C3382" s="30">
        <v>45933</v>
      </c>
      <c r="D3382" s="30">
        <v>45938</v>
      </c>
      <c r="E3382" s="47">
        <v>82.6</v>
      </c>
      <c r="F3382" s="47">
        <f t="shared" si="364"/>
        <v>7268.7999999999993</v>
      </c>
      <c r="G3382" s="48">
        <f t="shared" si="365"/>
        <v>7268.7999999999993</v>
      </c>
      <c r="H3382" s="21">
        <v>405202</v>
      </c>
      <c r="I3382" s="21" t="s">
        <v>4804</v>
      </c>
      <c r="J3382" s="21">
        <v>1</v>
      </c>
      <c r="K3382" s="21">
        <v>1</v>
      </c>
      <c r="L3382" s="21">
        <f t="shared" si="366"/>
        <v>0</v>
      </c>
      <c r="M3382" s="21" t="s">
        <v>5016</v>
      </c>
      <c r="N3382" s="30">
        <v>45941</v>
      </c>
      <c r="O3382" s="48">
        <v>12036</v>
      </c>
      <c r="P3382" s="21" t="s">
        <v>621</v>
      </c>
      <c r="Q3382" s="21">
        <v>58156809782</v>
      </c>
      <c r="R3382" s="21" t="s">
        <v>40</v>
      </c>
      <c r="S3382" s="3">
        <v>4</v>
      </c>
      <c r="T3382" s="37"/>
      <c r="U3382" s="21" t="s">
        <v>18</v>
      </c>
      <c r="V3382" s="21" t="str">
        <f>VLOOKUP(P3382,'Customer List'!B:C,2,)</f>
        <v>Hyderabad</v>
      </c>
      <c r="W3382" s="38"/>
      <c r="X3382" s="30">
        <v>45943</v>
      </c>
      <c r="Y3382" s="21">
        <f t="shared" si="367"/>
        <v>2</v>
      </c>
      <c r="Z3382" s="21" t="str">
        <f t="shared" si="368"/>
        <v>Saturday</v>
      </c>
      <c r="AA3382" s="21" t="str">
        <f t="shared" si="369"/>
        <v>Monday</v>
      </c>
      <c r="AB3382" s="21" t="str">
        <f>VLOOKUP(U3382,'Currency Sheet'!A:C,3,)</f>
        <v>DOLLAR</v>
      </c>
      <c r="AC3382" s="42" t="str">
        <f>VLOOKUP(P3382,'Customer List'!B:D,3,)</f>
        <v>OutStation</v>
      </c>
    </row>
    <row r="3383" spans="1:29" x14ac:dyDescent="0.25">
      <c r="A3383" s="21">
        <v>3379</v>
      </c>
      <c r="B3383" s="21" t="s">
        <v>4840</v>
      </c>
      <c r="C3383" s="30">
        <v>45933</v>
      </c>
      <c r="D3383" s="30">
        <v>45938</v>
      </c>
      <c r="E3383" s="47">
        <v>127.4</v>
      </c>
      <c r="F3383" s="47">
        <f t="shared" si="364"/>
        <v>11211.2</v>
      </c>
      <c r="G3383" s="48">
        <f t="shared" si="365"/>
        <v>11211.2</v>
      </c>
      <c r="H3383" s="21">
        <v>405301</v>
      </c>
      <c r="I3383" s="21" t="s">
        <v>4805</v>
      </c>
      <c r="J3383" s="21">
        <v>1</v>
      </c>
      <c r="K3383" s="21">
        <v>1</v>
      </c>
      <c r="L3383" s="21">
        <f t="shared" si="366"/>
        <v>0</v>
      </c>
      <c r="M3383" s="21" t="s">
        <v>5021</v>
      </c>
      <c r="N3383" s="30">
        <v>45941</v>
      </c>
      <c r="O3383" s="48">
        <v>15561</v>
      </c>
      <c r="P3383" s="21" t="s">
        <v>617</v>
      </c>
      <c r="Q3383" s="21">
        <v>58156839753</v>
      </c>
      <c r="R3383" s="30" t="s">
        <v>40</v>
      </c>
      <c r="S3383" s="3">
        <v>4</v>
      </c>
      <c r="T3383" s="37"/>
      <c r="U3383" s="21" t="s">
        <v>18</v>
      </c>
      <c r="V3383" s="21" t="str">
        <f>VLOOKUP(P3383,'Customer List'!B:C,2,)</f>
        <v>Bhuvneshwar</v>
      </c>
      <c r="W3383" s="38"/>
      <c r="X3383" s="30">
        <v>45945</v>
      </c>
      <c r="Y3383" s="21">
        <f t="shared" si="367"/>
        <v>4</v>
      </c>
      <c r="Z3383" s="21" t="str">
        <f t="shared" si="368"/>
        <v>Saturday</v>
      </c>
      <c r="AA3383" s="21" t="str">
        <f t="shared" si="369"/>
        <v>Wednesday</v>
      </c>
      <c r="AB3383" s="21" t="str">
        <f>VLOOKUP(U3383,'Currency Sheet'!A:C,3,)</f>
        <v>DOLLAR</v>
      </c>
      <c r="AC3383" s="42" t="str">
        <f>VLOOKUP(P3383,'Customer List'!B:D,3,)</f>
        <v>OutStation</v>
      </c>
    </row>
    <row r="3384" spans="1:29" x14ac:dyDescent="0.25">
      <c r="A3384" s="21">
        <v>3380</v>
      </c>
      <c r="B3384" s="21" t="s">
        <v>4840</v>
      </c>
      <c r="C3384" s="30">
        <v>45933</v>
      </c>
      <c r="D3384" s="30">
        <v>45938</v>
      </c>
      <c r="E3384" s="47">
        <v>153</v>
      </c>
      <c r="F3384" s="47">
        <f t="shared" si="364"/>
        <v>13464</v>
      </c>
      <c r="G3384" s="48">
        <f t="shared" si="365"/>
        <v>26928</v>
      </c>
      <c r="H3384" s="21">
        <v>405317</v>
      </c>
      <c r="I3384" s="21" t="s">
        <v>4805</v>
      </c>
      <c r="J3384" s="21">
        <v>2</v>
      </c>
      <c r="K3384" s="21">
        <v>2</v>
      </c>
      <c r="L3384" s="21">
        <f t="shared" si="366"/>
        <v>0</v>
      </c>
      <c r="M3384" s="21" t="s">
        <v>5013</v>
      </c>
      <c r="N3384" s="30">
        <v>45941</v>
      </c>
      <c r="O3384" s="48">
        <v>43003.199999999997</v>
      </c>
      <c r="P3384" s="21" t="s">
        <v>4839</v>
      </c>
      <c r="Q3384" s="21">
        <v>58156808990</v>
      </c>
      <c r="R3384" s="21" t="s">
        <v>40</v>
      </c>
      <c r="S3384" s="3">
        <v>4</v>
      </c>
      <c r="T3384" s="37"/>
      <c r="U3384" s="21" t="s">
        <v>18</v>
      </c>
      <c r="V3384" s="21" t="str">
        <f>VLOOKUP(P3384,'Customer List'!B:C,2,)</f>
        <v>Mumbai</v>
      </c>
      <c r="W3384" s="38"/>
      <c r="X3384" s="30">
        <v>45943</v>
      </c>
      <c r="Y3384" s="21">
        <f t="shared" si="367"/>
        <v>2</v>
      </c>
      <c r="Z3384" s="21" t="str">
        <f t="shared" si="368"/>
        <v>Saturday</v>
      </c>
      <c r="AA3384" s="21" t="str">
        <f t="shared" si="369"/>
        <v>Monday</v>
      </c>
      <c r="AB3384" s="21" t="str">
        <f>VLOOKUP(U3384,'Currency Sheet'!A:C,3,)</f>
        <v>DOLLAR</v>
      </c>
      <c r="AC3384" s="42" t="str">
        <f>VLOOKUP(P3384,'Customer List'!B:D,3,)</f>
        <v>OutStation</v>
      </c>
    </row>
    <row r="3385" spans="1:29" x14ac:dyDescent="0.25">
      <c r="A3385" s="21">
        <v>3381</v>
      </c>
      <c r="B3385" s="21" t="s">
        <v>4840</v>
      </c>
      <c r="C3385" s="30">
        <v>45933</v>
      </c>
      <c r="D3385" s="30">
        <v>45938</v>
      </c>
      <c r="E3385" s="47">
        <v>58.1</v>
      </c>
      <c r="F3385" s="47">
        <f t="shared" si="364"/>
        <v>5112.8</v>
      </c>
      <c r="G3385" s="48">
        <f t="shared" si="365"/>
        <v>5112.8</v>
      </c>
      <c r="H3385" s="21">
        <v>406403</v>
      </c>
      <c r="I3385" s="21" t="s">
        <v>4806</v>
      </c>
      <c r="J3385" s="21">
        <v>1</v>
      </c>
      <c r="K3385" s="21">
        <v>1</v>
      </c>
      <c r="L3385" s="21">
        <f t="shared" si="366"/>
        <v>0</v>
      </c>
      <c r="M3385" s="21" t="s">
        <v>4970</v>
      </c>
      <c r="N3385" s="30">
        <v>45940</v>
      </c>
      <c r="O3385" s="48">
        <v>9641.25</v>
      </c>
      <c r="P3385" s="21" t="s">
        <v>619</v>
      </c>
      <c r="Q3385" s="21" t="s">
        <v>636</v>
      </c>
      <c r="R3385" s="21" t="s">
        <v>637</v>
      </c>
      <c r="S3385" s="3">
        <v>4</v>
      </c>
      <c r="T3385" s="37"/>
      <c r="U3385" s="21" t="s">
        <v>18</v>
      </c>
      <c r="V3385" s="21" t="str">
        <f>VLOOKUP(P3385,'Customer List'!B:C,2,)</f>
        <v>Delhi</v>
      </c>
      <c r="W3385" s="38"/>
      <c r="X3385" s="30">
        <f>IF(OR(R3385 = "PRIYANKA MADAM", R3385 = "DEEPAK", R3385 = "PORTER"),N3385,"")</f>
        <v>45940</v>
      </c>
      <c r="Y3385" s="21">
        <f t="shared" si="367"/>
        <v>0</v>
      </c>
      <c r="Z3385" s="21" t="str">
        <f t="shared" si="368"/>
        <v>Friday</v>
      </c>
      <c r="AA3385" s="21" t="str">
        <f t="shared" si="369"/>
        <v>Friday</v>
      </c>
      <c r="AB3385" s="21" t="str">
        <f>VLOOKUP(U3385,'Currency Sheet'!A:C,3,)</f>
        <v>DOLLAR</v>
      </c>
      <c r="AC3385" s="42" t="str">
        <f>VLOOKUP(P3385,'Customer List'!B:D,3,)</f>
        <v>Local</v>
      </c>
    </row>
    <row r="3386" spans="1:29" x14ac:dyDescent="0.25">
      <c r="A3386" s="21">
        <v>3382</v>
      </c>
      <c r="B3386" s="21" t="s">
        <v>4840</v>
      </c>
      <c r="C3386" s="30">
        <v>45933</v>
      </c>
      <c r="D3386" s="30">
        <v>45938</v>
      </c>
      <c r="E3386" s="47">
        <v>72.8</v>
      </c>
      <c r="F3386" s="47">
        <f t="shared" si="364"/>
        <v>6406.4</v>
      </c>
      <c r="G3386" s="48">
        <f t="shared" si="365"/>
        <v>6406.4</v>
      </c>
      <c r="H3386" s="21">
        <v>406421</v>
      </c>
      <c r="I3386" s="21" t="s">
        <v>4806</v>
      </c>
      <c r="J3386" s="21">
        <v>1</v>
      </c>
      <c r="K3386" s="21">
        <v>1</v>
      </c>
      <c r="L3386" s="21">
        <f t="shared" si="366"/>
        <v>0</v>
      </c>
      <c r="M3386" s="21" t="s">
        <v>4970</v>
      </c>
      <c r="N3386" s="30">
        <v>45940</v>
      </c>
      <c r="O3386" s="48">
        <v>12090</v>
      </c>
      <c r="P3386" s="21" t="s">
        <v>619</v>
      </c>
      <c r="Q3386" s="21" t="s">
        <v>636</v>
      </c>
      <c r="R3386" s="21" t="s">
        <v>637</v>
      </c>
      <c r="S3386" s="3">
        <v>4</v>
      </c>
      <c r="T3386" s="37"/>
      <c r="U3386" s="21" t="s">
        <v>18</v>
      </c>
      <c r="V3386" s="21" t="str">
        <f>VLOOKUP(P3386,'Customer List'!B:C,2,)</f>
        <v>Delhi</v>
      </c>
      <c r="W3386" s="38"/>
      <c r="X3386" s="30">
        <f>IF(OR(R3386 = "PRIYANKA MADAM", R3386 = "DEEPAK"), N3386, "")</f>
        <v>45940</v>
      </c>
      <c r="Y3386" s="21">
        <f t="shared" si="367"/>
        <v>0</v>
      </c>
      <c r="Z3386" s="21" t="str">
        <f t="shared" si="368"/>
        <v>Friday</v>
      </c>
      <c r="AA3386" s="21" t="str">
        <f t="shared" si="369"/>
        <v>Friday</v>
      </c>
      <c r="AB3386" s="21" t="str">
        <f>VLOOKUP(U3386,'Currency Sheet'!A:C,3,)</f>
        <v>DOLLAR</v>
      </c>
      <c r="AC3386" s="42" t="str">
        <f>VLOOKUP(P3386,'Customer List'!B:D,3,)</f>
        <v>Local</v>
      </c>
    </row>
    <row r="3387" spans="1:29" x14ac:dyDescent="0.25">
      <c r="A3387" s="21">
        <v>3383</v>
      </c>
      <c r="B3387" s="21" t="s">
        <v>4840</v>
      </c>
      <c r="C3387" s="30">
        <v>45933</v>
      </c>
      <c r="D3387" s="30">
        <v>45938</v>
      </c>
      <c r="E3387" s="47">
        <v>111.3</v>
      </c>
      <c r="F3387" s="47">
        <f t="shared" si="364"/>
        <v>9794.4</v>
      </c>
      <c r="G3387" s="48">
        <f t="shared" si="365"/>
        <v>9794.4</v>
      </c>
      <c r="H3387" s="21">
        <v>406502</v>
      </c>
      <c r="I3387" s="21" t="s">
        <v>4807</v>
      </c>
      <c r="J3387" s="21">
        <v>1</v>
      </c>
      <c r="K3387" s="21">
        <v>1</v>
      </c>
      <c r="L3387" s="21">
        <f t="shared" si="366"/>
        <v>0</v>
      </c>
      <c r="M3387" s="21" t="s">
        <v>5158</v>
      </c>
      <c r="N3387" s="30">
        <v>45943</v>
      </c>
      <c r="O3387" s="48">
        <v>18483.75</v>
      </c>
      <c r="P3387" s="21" t="s">
        <v>880</v>
      </c>
      <c r="Q3387" s="21">
        <v>58156922471</v>
      </c>
      <c r="R3387" s="21" t="s">
        <v>40</v>
      </c>
      <c r="S3387" s="3">
        <v>4</v>
      </c>
      <c r="T3387" s="37" t="s">
        <v>5157</v>
      </c>
      <c r="U3387" s="21" t="s">
        <v>18</v>
      </c>
      <c r="V3387" s="21" t="str">
        <f>VLOOKUP(P3387,'Customer List'!B:C,2,)</f>
        <v>Mumbai</v>
      </c>
      <c r="W3387" s="38"/>
      <c r="X3387" s="30">
        <v>45944</v>
      </c>
      <c r="Y3387" s="21">
        <f t="shared" si="367"/>
        <v>1</v>
      </c>
      <c r="Z3387" s="21" t="str">
        <f t="shared" si="368"/>
        <v>Monday</v>
      </c>
      <c r="AA3387" s="21" t="str">
        <f t="shared" si="369"/>
        <v>Tuesday</v>
      </c>
      <c r="AB3387" s="21" t="str">
        <f>VLOOKUP(U3387,'Currency Sheet'!A:C,3,)</f>
        <v>DOLLAR</v>
      </c>
      <c r="AC3387" s="42" t="str">
        <f>VLOOKUP(P3387,'Customer List'!B:D,3,)</f>
        <v>OutStation</v>
      </c>
    </row>
    <row r="3388" spans="1:29" x14ac:dyDescent="0.25">
      <c r="A3388" s="21">
        <v>3384</v>
      </c>
      <c r="B3388" s="21" t="s">
        <v>4840</v>
      </c>
      <c r="C3388" s="30">
        <v>45933</v>
      </c>
      <c r="D3388" s="30">
        <v>45938</v>
      </c>
      <c r="E3388" s="47">
        <v>119.7</v>
      </c>
      <c r="F3388" s="47">
        <f t="shared" si="364"/>
        <v>10533.6</v>
      </c>
      <c r="G3388" s="48">
        <f t="shared" si="365"/>
        <v>10533.6</v>
      </c>
      <c r="H3388" s="21">
        <v>406602</v>
      </c>
      <c r="I3388" s="21" t="s">
        <v>4808</v>
      </c>
      <c r="J3388" s="21">
        <v>1</v>
      </c>
      <c r="K3388" s="21">
        <v>1</v>
      </c>
      <c r="L3388" s="21">
        <f t="shared" si="366"/>
        <v>0</v>
      </c>
      <c r="M3388" s="21" t="s">
        <v>5158</v>
      </c>
      <c r="N3388" s="30">
        <v>45943</v>
      </c>
      <c r="O3388" s="48">
        <v>19878.75</v>
      </c>
      <c r="P3388" s="21" t="s">
        <v>880</v>
      </c>
      <c r="Q3388" s="21">
        <v>58156922471</v>
      </c>
      <c r="R3388" s="21" t="s">
        <v>40</v>
      </c>
      <c r="S3388" s="3">
        <v>4</v>
      </c>
      <c r="T3388" s="37" t="s">
        <v>5157</v>
      </c>
      <c r="U3388" s="21" t="s">
        <v>18</v>
      </c>
      <c r="V3388" s="21" t="str">
        <f>VLOOKUP(P3388,'Customer List'!B:C,2,)</f>
        <v>Mumbai</v>
      </c>
      <c r="W3388" s="38"/>
      <c r="X3388" s="30">
        <v>45944</v>
      </c>
      <c r="Y3388" s="21">
        <f t="shared" si="367"/>
        <v>1</v>
      </c>
      <c r="Z3388" s="21" t="str">
        <f t="shared" si="368"/>
        <v>Monday</v>
      </c>
      <c r="AA3388" s="21" t="str">
        <f t="shared" si="369"/>
        <v>Tuesday</v>
      </c>
      <c r="AB3388" s="21" t="str">
        <f>VLOOKUP(U3388,'Currency Sheet'!A:C,3,)</f>
        <v>DOLLAR</v>
      </c>
      <c r="AC3388" s="42" t="str">
        <f>VLOOKUP(P3388,'Customer List'!B:D,3,)</f>
        <v>OutStation</v>
      </c>
    </row>
    <row r="3389" spans="1:29" x14ac:dyDescent="0.25">
      <c r="A3389" s="21">
        <v>3385</v>
      </c>
      <c r="B3389" s="21" t="s">
        <v>4840</v>
      </c>
      <c r="C3389" s="30">
        <v>45933</v>
      </c>
      <c r="D3389" s="30">
        <v>45938</v>
      </c>
      <c r="E3389" s="47">
        <v>119.7</v>
      </c>
      <c r="F3389" s="47">
        <f t="shared" si="364"/>
        <v>10533.6</v>
      </c>
      <c r="G3389" s="48">
        <f t="shared" si="365"/>
        <v>10533.6</v>
      </c>
      <c r="H3389" s="21">
        <v>406702</v>
      </c>
      <c r="I3389" s="21" t="s">
        <v>4809</v>
      </c>
      <c r="J3389" s="21">
        <v>1</v>
      </c>
      <c r="K3389" s="21">
        <v>1</v>
      </c>
      <c r="L3389" s="21">
        <f t="shared" si="366"/>
        <v>0</v>
      </c>
      <c r="M3389" s="21" t="s">
        <v>5158</v>
      </c>
      <c r="N3389" s="30">
        <v>45943</v>
      </c>
      <c r="O3389" s="48">
        <v>19878.75</v>
      </c>
      <c r="P3389" s="21" t="s">
        <v>880</v>
      </c>
      <c r="Q3389" s="21">
        <v>58156922471</v>
      </c>
      <c r="R3389" s="21" t="s">
        <v>40</v>
      </c>
      <c r="S3389" s="3">
        <v>4</v>
      </c>
      <c r="T3389" s="37" t="s">
        <v>5157</v>
      </c>
      <c r="U3389" s="21" t="s">
        <v>18</v>
      </c>
      <c r="V3389" s="21" t="str">
        <f>VLOOKUP(P3389,'Customer List'!B:C,2,)</f>
        <v>Mumbai</v>
      </c>
      <c r="W3389" s="38"/>
      <c r="X3389" s="30">
        <v>45944</v>
      </c>
      <c r="Y3389" s="21">
        <f t="shared" si="367"/>
        <v>1</v>
      </c>
      <c r="Z3389" s="21" t="str">
        <f t="shared" si="368"/>
        <v>Monday</v>
      </c>
      <c r="AA3389" s="21" t="str">
        <f t="shared" si="369"/>
        <v>Tuesday</v>
      </c>
      <c r="AB3389" s="21" t="str">
        <f>VLOOKUP(U3389,'Currency Sheet'!A:C,3,)</f>
        <v>DOLLAR</v>
      </c>
      <c r="AC3389" s="42" t="str">
        <f>VLOOKUP(P3389,'Customer List'!B:D,3,)</f>
        <v>OutStation</v>
      </c>
    </row>
    <row r="3390" spans="1:29" x14ac:dyDescent="0.25">
      <c r="A3390" s="21">
        <v>3386</v>
      </c>
      <c r="B3390" s="21" t="s">
        <v>4840</v>
      </c>
      <c r="C3390" s="30">
        <v>45933</v>
      </c>
      <c r="D3390" s="30">
        <v>45938</v>
      </c>
      <c r="E3390" s="47">
        <v>119.7</v>
      </c>
      <c r="F3390" s="47">
        <f t="shared" si="364"/>
        <v>10533.6</v>
      </c>
      <c r="G3390" s="48">
        <f t="shared" si="365"/>
        <v>10533.6</v>
      </c>
      <c r="H3390" s="21">
        <v>406802</v>
      </c>
      <c r="I3390" s="21" t="s">
        <v>4810</v>
      </c>
      <c r="J3390" s="21">
        <v>1</v>
      </c>
      <c r="K3390" s="21">
        <v>1</v>
      </c>
      <c r="L3390" s="21">
        <f t="shared" si="366"/>
        <v>0</v>
      </c>
      <c r="M3390" s="21" t="s">
        <v>5158</v>
      </c>
      <c r="N3390" s="30">
        <v>45943</v>
      </c>
      <c r="O3390" s="48">
        <v>19878.75</v>
      </c>
      <c r="P3390" s="21" t="s">
        <v>880</v>
      </c>
      <c r="Q3390" s="21">
        <v>58156922471</v>
      </c>
      <c r="R3390" s="21" t="s">
        <v>40</v>
      </c>
      <c r="S3390" s="3">
        <v>4</v>
      </c>
      <c r="T3390" s="37" t="s">
        <v>5157</v>
      </c>
      <c r="U3390" s="21" t="s">
        <v>18</v>
      </c>
      <c r="V3390" s="21" t="str">
        <f>VLOOKUP(P3390,'Customer List'!B:C,2,)</f>
        <v>Mumbai</v>
      </c>
      <c r="W3390" s="38"/>
      <c r="X3390" s="30">
        <v>45944</v>
      </c>
      <c r="Y3390" s="21">
        <f t="shared" si="367"/>
        <v>1</v>
      </c>
      <c r="Z3390" s="21" t="str">
        <f t="shared" si="368"/>
        <v>Monday</v>
      </c>
      <c r="AA3390" s="21" t="str">
        <f t="shared" si="369"/>
        <v>Tuesday</v>
      </c>
      <c r="AB3390" s="21" t="str">
        <f>VLOOKUP(U3390,'Currency Sheet'!A:C,3,)</f>
        <v>DOLLAR</v>
      </c>
      <c r="AC3390" s="42" t="str">
        <f>VLOOKUP(P3390,'Customer List'!B:D,3,)</f>
        <v>OutStation</v>
      </c>
    </row>
    <row r="3391" spans="1:29" x14ac:dyDescent="0.25">
      <c r="A3391" s="21">
        <v>3387</v>
      </c>
      <c r="B3391" s="21" t="s">
        <v>4840</v>
      </c>
      <c r="C3391" s="30">
        <v>45933</v>
      </c>
      <c r="D3391" s="30">
        <v>45938</v>
      </c>
      <c r="E3391" s="47">
        <v>119.7</v>
      </c>
      <c r="F3391" s="47">
        <f t="shared" si="364"/>
        <v>10533.6</v>
      </c>
      <c r="G3391" s="48">
        <f t="shared" si="365"/>
        <v>10533.6</v>
      </c>
      <c r="H3391" s="21">
        <v>406902</v>
      </c>
      <c r="I3391" s="21" t="s">
        <v>4811</v>
      </c>
      <c r="J3391" s="21">
        <v>1</v>
      </c>
      <c r="K3391" s="21">
        <v>1</v>
      </c>
      <c r="L3391" s="21">
        <f t="shared" si="366"/>
        <v>0</v>
      </c>
      <c r="M3391" s="21" t="s">
        <v>5158</v>
      </c>
      <c r="N3391" s="30">
        <v>45943</v>
      </c>
      <c r="O3391" s="48">
        <v>19878.75</v>
      </c>
      <c r="P3391" s="21" t="s">
        <v>880</v>
      </c>
      <c r="Q3391" s="21">
        <v>58156922471</v>
      </c>
      <c r="R3391" s="21" t="s">
        <v>40</v>
      </c>
      <c r="S3391" s="3">
        <v>4</v>
      </c>
      <c r="T3391" s="37" t="s">
        <v>5157</v>
      </c>
      <c r="U3391" s="21" t="s">
        <v>18</v>
      </c>
      <c r="V3391" s="21" t="str">
        <f>VLOOKUP(P3391,'Customer List'!B:C,2,)</f>
        <v>Mumbai</v>
      </c>
      <c r="W3391" s="38"/>
      <c r="X3391" s="30">
        <v>45944</v>
      </c>
      <c r="Y3391" s="21">
        <f t="shared" si="367"/>
        <v>1</v>
      </c>
      <c r="Z3391" s="21" t="str">
        <f t="shared" si="368"/>
        <v>Monday</v>
      </c>
      <c r="AA3391" s="21" t="str">
        <f t="shared" si="369"/>
        <v>Tuesday</v>
      </c>
      <c r="AB3391" s="21" t="str">
        <f>VLOOKUP(U3391,'Currency Sheet'!A:C,3,)</f>
        <v>DOLLAR</v>
      </c>
      <c r="AC3391" s="42" t="str">
        <f>VLOOKUP(P3391,'Customer List'!B:D,3,)</f>
        <v>OutStation</v>
      </c>
    </row>
    <row r="3392" spans="1:29" x14ac:dyDescent="0.25">
      <c r="A3392" s="21">
        <v>3388</v>
      </c>
      <c r="B3392" s="21" t="s">
        <v>4840</v>
      </c>
      <c r="C3392" s="30">
        <v>45933</v>
      </c>
      <c r="D3392" s="30">
        <v>45938</v>
      </c>
      <c r="E3392" s="47">
        <v>119.7</v>
      </c>
      <c r="F3392" s="47">
        <f t="shared" si="364"/>
        <v>10533.6</v>
      </c>
      <c r="G3392" s="48">
        <f t="shared" si="365"/>
        <v>10533.6</v>
      </c>
      <c r="H3392" s="21">
        <v>407002</v>
      </c>
      <c r="I3392" s="21" t="s">
        <v>4812</v>
      </c>
      <c r="J3392" s="21">
        <v>1</v>
      </c>
      <c r="K3392" s="21">
        <v>1</v>
      </c>
      <c r="L3392" s="21">
        <f t="shared" si="366"/>
        <v>0</v>
      </c>
      <c r="M3392" s="21" t="s">
        <v>5158</v>
      </c>
      <c r="N3392" s="30">
        <v>45943</v>
      </c>
      <c r="O3392" s="48">
        <v>19878.75</v>
      </c>
      <c r="P3392" s="21" t="s">
        <v>880</v>
      </c>
      <c r="Q3392" s="21">
        <v>58156922471</v>
      </c>
      <c r="R3392" s="21" t="s">
        <v>40</v>
      </c>
      <c r="S3392" s="3">
        <v>4</v>
      </c>
      <c r="T3392" s="37" t="s">
        <v>5157</v>
      </c>
      <c r="U3392" s="21" t="s">
        <v>18</v>
      </c>
      <c r="V3392" s="21" t="str">
        <f>VLOOKUP(P3392,'Customer List'!B:C,2,)</f>
        <v>Mumbai</v>
      </c>
      <c r="W3392" s="38"/>
      <c r="X3392" s="30">
        <v>45944</v>
      </c>
      <c r="Y3392" s="21">
        <f t="shared" si="367"/>
        <v>1</v>
      </c>
      <c r="Z3392" s="21" t="str">
        <f t="shared" si="368"/>
        <v>Monday</v>
      </c>
      <c r="AA3392" s="21" t="str">
        <f t="shared" si="369"/>
        <v>Tuesday</v>
      </c>
      <c r="AB3392" s="21" t="str">
        <f>VLOOKUP(U3392,'Currency Sheet'!A:C,3,)</f>
        <v>DOLLAR</v>
      </c>
      <c r="AC3392" s="42" t="str">
        <f>VLOOKUP(P3392,'Customer List'!B:D,3,)</f>
        <v>OutStation</v>
      </c>
    </row>
    <row r="3393" spans="1:29" x14ac:dyDescent="0.25">
      <c r="A3393" s="21">
        <v>3389</v>
      </c>
      <c r="B3393" s="21" t="s">
        <v>4840</v>
      </c>
      <c r="C3393" s="30">
        <v>45933</v>
      </c>
      <c r="D3393" s="30">
        <v>45938</v>
      </c>
      <c r="E3393" s="47">
        <v>119.7</v>
      </c>
      <c r="F3393" s="47">
        <f t="shared" si="364"/>
        <v>10533.6</v>
      </c>
      <c r="G3393" s="48">
        <f t="shared" si="365"/>
        <v>10533.6</v>
      </c>
      <c r="H3393" s="21">
        <v>407102</v>
      </c>
      <c r="I3393" s="21" t="s">
        <v>4813</v>
      </c>
      <c r="J3393" s="21">
        <v>1</v>
      </c>
      <c r="K3393" s="21">
        <v>1</v>
      </c>
      <c r="L3393" s="21">
        <f t="shared" si="366"/>
        <v>0</v>
      </c>
      <c r="M3393" s="21" t="s">
        <v>5158</v>
      </c>
      <c r="N3393" s="30">
        <v>45943</v>
      </c>
      <c r="O3393" s="48">
        <v>19878.75</v>
      </c>
      <c r="P3393" s="21" t="s">
        <v>880</v>
      </c>
      <c r="Q3393" s="21">
        <v>58156922471</v>
      </c>
      <c r="R3393" s="21" t="s">
        <v>40</v>
      </c>
      <c r="S3393" s="3">
        <v>4</v>
      </c>
      <c r="T3393" s="37" t="s">
        <v>5157</v>
      </c>
      <c r="U3393" s="21" t="s">
        <v>18</v>
      </c>
      <c r="V3393" s="21" t="str">
        <f>VLOOKUP(P3393,'Customer List'!B:C,2,)</f>
        <v>Mumbai</v>
      </c>
      <c r="W3393" s="38"/>
      <c r="X3393" s="30">
        <v>45944</v>
      </c>
      <c r="Y3393" s="21">
        <f t="shared" si="367"/>
        <v>1</v>
      </c>
      <c r="Z3393" s="21" t="str">
        <f t="shared" si="368"/>
        <v>Monday</v>
      </c>
      <c r="AA3393" s="21" t="str">
        <f t="shared" si="369"/>
        <v>Tuesday</v>
      </c>
      <c r="AB3393" s="21" t="str">
        <f>VLOOKUP(U3393,'Currency Sheet'!A:C,3,)</f>
        <v>DOLLAR</v>
      </c>
      <c r="AC3393" s="42" t="str">
        <f>VLOOKUP(P3393,'Customer List'!B:D,3,)</f>
        <v>OutStation</v>
      </c>
    </row>
    <row r="3394" spans="1:29" x14ac:dyDescent="0.25">
      <c r="A3394" s="21">
        <v>3390</v>
      </c>
      <c r="B3394" s="21" t="s">
        <v>4840</v>
      </c>
      <c r="C3394" s="30">
        <v>45933</v>
      </c>
      <c r="D3394" s="30">
        <v>45938</v>
      </c>
      <c r="E3394" s="47">
        <v>149.80000000000001</v>
      </c>
      <c r="F3394" s="47">
        <f t="shared" si="364"/>
        <v>13182.400000000001</v>
      </c>
      <c r="G3394" s="48">
        <f t="shared" si="365"/>
        <v>13182.400000000001</v>
      </c>
      <c r="H3394" s="21">
        <v>410504</v>
      </c>
      <c r="I3394" s="21" t="s">
        <v>4814</v>
      </c>
      <c r="J3394" s="21">
        <v>1</v>
      </c>
      <c r="K3394" s="21">
        <v>1</v>
      </c>
      <c r="L3394" s="21">
        <f t="shared" si="366"/>
        <v>0</v>
      </c>
      <c r="M3394" s="21" t="s">
        <v>4987</v>
      </c>
      <c r="N3394" s="30">
        <v>45941</v>
      </c>
      <c r="O3394" s="48">
        <v>23219</v>
      </c>
      <c r="P3394" s="21" t="s">
        <v>630</v>
      </c>
      <c r="Q3394" s="21">
        <v>58156812615</v>
      </c>
      <c r="R3394" s="21" t="s">
        <v>40</v>
      </c>
      <c r="S3394" s="3">
        <v>4</v>
      </c>
      <c r="T3394" s="37"/>
      <c r="U3394" s="21" t="s">
        <v>18</v>
      </c>
      <c r="V3394" s="21" t="str">
        <f>VLOOKUP(P3394,'Customer List'!B:C,2,)</f>
        <v>Telangana</v>
      </c>
      <c r="W3394" s="38"/>
      <c r="X3394" s="30">
        <v>45943</v>
      </c>
      <c r="Y3394" s="21">
        <f t="shared" si="367"/>
        <v>2</v>
      </c>
      <c r="Z3394" s="21" t="str">
        <f t="shared" si="368"/>
        <v>Saturday</v>
      </c>
      <c r="AA3394" s="21" t="str">
        <f t="shared" si="369"/>
        <v>Monday</v>
      </c>
      <c r="AB3394" s="21" t="str">
        <f>VLOOKUP(U3394,'Currency Sheet'!A:C,3,)</f>
        <v>DOLLAR</v>
      </c>
      <c r="AC3394" s="42" t="str">
        <f>VLOOKUP(P3394,'Customer List'!B:D,3,)</f>
        <v>OutStation</v>
      </c>
    </row>
    <row r="3395" spans="1:29" x14ac:dyDescent="0.25">
      <c r="A3395" s="21">
        <v>3391</v>
      </c>
      <c r="B3395" s="21" t="s">
        <v>4840</v>
      </c>
      <c r="C3395" s="30">
        <v>45933</v>
      </c>
      <c r="D3395" s="30">
        <v>45938</v>
      </c>
      <c r="E3395" s="47">
        <v>21</v>
      </c>
      <c r="F3395" s="47">
        <f t="shared" si="364"/>
        <v>1848</v>
      </c>
      <c r="G3395" s="48">
        <f t="shared" si="365"/>
        <v>1848</v>
      </c>
      <c r="H3395" s="21">
        <v>420403</v>
      </c>
      <c r="I3395" s="21" t="s">
        <v>14</v>
      </c>
      <c r="J3395" s="21">
        <v>1</v>
      </c>
      <c r="K3395" s="21">
        <v>1</v>
      </c>
      <c r="L3395" s="21">
        <f t="shared" si="366"/>
        <v>0</v>
      </c>
      <c r="M3395" s="21" t="s">
        <v>5015</v>
      </c>
      <c r="N3395" s="30">
        <v>45941</v>
      </c>
      <c r="O3395" s="48">
        <v>3150</v>
      </c>
      <c r="P3395" s="21" t="s">
        <v>621</v>
      </c>
      <c r="Q3395" s="21">
        <v>58156809782</v>
      </c>
      <c r="R3395" s="21" t="s">
        <v>40</v>
      </c>
      <c r="S3395" s="3">
        <v>4</v>
      </c>
      <c r="T3395" s="37"/>
      <c r="U3395" s="21" t="s">
        <v>18</v>
      </c>
      <c r="V3395" s="21" t="str">
        <f>VLOOKUP(P3395,'Customer List'!B:C,2,)</f>
        <v>Hyderabad</v>
      </c>
      <c r="W3395" s="38"/>
      <c r="X3395" s="30">
        <v>45943</v>
      </c>
      <c r="Y3395" s="21">
        <f t="shared" si="367"/>
        <v>2</v>
      </c>
      <c r="Z3395" s="21" t="str">
        <f t="shared" si="368"/>
        <v>Saturday</v>
      </c>
      <c r="AA3395" s="21" t="str">
        <f t="shared" si="369"/>
        <v>Monday</v>
      </c>
      <c r="AB3395" s="21" t="str">
        <f>VLOOKUP(U3395,'Currency Sheet'!A:C,3,)</f>
        <v>DOLLAR</v>
      </c>
      <c r="AC3395" s="42" t="str">
        <f>VLOOKUP(P3395,'Customer List'!B:D,3,)</f>
        <v>OutStation</v>
      </c>
    </row>
    <row r="3396" spans="1:29" x14ac:dyDescent="0.25">
      <c r="A3396" s="21">
        <v>3392</v>
      </c>
      <c r="B3396" s="21" t="s">
        <v>4840</v>
      </c>
      <c r="C3396" s="30">
        <v>45933</v>
      </c>
      <c r="D3396" s="30">
        <v>45938</v>
      </c>
      <c r="E3396" s="47">
        <v>41.3</v>
      </c>
      <c r="F3396" s="47">
        <f t="shared" si="364"/>
        <v>3634.3999999999996</v>
      </c>
      <c r="G3396" s="48">
        <f t="shared" si="365"/>
        <v>18172</v>
      </c>
      <c r="H3396" s="21">
        <v>420404</v>
      </c>
      <c r="I3396" s="21" t="s">
        <v>14</v>
      </c>
      <c r="J3396" s="21">
        <v>5</v>
      </c>
      <c r="K3396" s="21">
        <v>5</v>
      </c>
      <c r="L3396" s="21">
        <f t="shared" si="366"/>
        <v>0</v>
      </c>
      <c r="M3396" s="21" t="s">
        <v>4995</v>
      </c>
      <c r="N3396" s="30">
        <v>45941</v>
      </c>
      <c r="O3396" s="48">
        <v>32007.5</v>
      </c>
      <c r="P3396" s="21" t="s">
        <v>2170</v>
      </c>
      <c r="Q3396" s="21">
        <v>58156842866</v>
      </c>
      <c r="R3396" s="21" t="s">
        <v>40</v>
      </c>
      <c r="S3396" s="3">
        <v>4</v>
      </c>
      <c r="T3396" s="37"/>
      <c r="U3396" s="21" t="s">
        <v>18</v>
      </c>
      <c r="V3396" s="21" t="str">
        <f>VLOOKUP(P3396,'Customer List'!B:C,2,)</f>
        <v>Gujrat</v>
      </c>
      <c r="W3396" s="38"/>
      <c r="X3396" s="30">
        <v>45944</v>
      </c>
      <c r="Y3396" s="21">
        <f t="shared" si="367"/>
        <v>3</v>
      </c>
      <c r="Z3396" s="21" t="str">
        <f t="shared" si="368"/>
        <v>Saturday</v>
      </c>
      <c r="AA3396" s="21" t="str">
        <f t="shared" si="369"/>
        <v>Tuesday</v>
      </c>
      <c r="AB3396" s="21" t="str">
        <f>VLOOKUP(U3396,'Currency Sheet'!A:C,3,)</f>
        <v>DOLLAR</v>
      </c>
      <c r="AC3396" s="42" t="str">
        <f>VLOOKUP(P3396,'Customer List'!B:D,3,)</f>
        <v>OutStation</v>
      </c>
    </row>
    <row r="3397" spans="1:29" x14ac:dyDescent="0.25">
      <c r="A3397" s="21">
        <v>3393</v>
      </c>
      <c r="B3397" s="21" t="s">
        <v>4840</v>
      </c>
      <c r="C3397" s="30">
        <v>45933</v>
      </c>
      <c r="D3397" s="30">
        <v>45938</v>
      </c>
      <c r="E3397" s="47">
        <v>41.3</v>
      </c>
      <c r="F3397" s="47">
        <f t="shared" si="364"/>
        <v>3634.3999999999996</v>
      </c>
      <c r="G3397" s="48">
        <f t="shared" si="365"/>
        <v>3634.3999999999996</v>
      </c>
      <c r="H3397" s="21">
        <v>420801</v>
      </c>
      <c r="I3397" s="21" t="s">
        <v>1242</v>
      </c>
      <c r="J3397" s="21">
        <v>1</v>
      </c>
      <c r="K3397" s="21">
        <v>1</v>
      </c>
      <c r="L3397" s="21">
        <f t="shared" si="366"/>
        <v>0</v>
      </c>
      <c r="M3397" s="21" t="s">
        <v>5021</v>
      </c>
      <c r="N3397" s="30">
        <v>45941</v>
      </c>
      <c r="O3397" s="48">
        <v>5044.5</v>
      </c>
      <c r="P3397" s="21" t="s">
        <v>617</v>
      </c>
      <c r="Q3397" s="21">
        <v>58156839753</v>
      </c>
      <c r="R3397" s="30" t="s">
        <v>40</v>
      </c>
      <c r="S3397" s="3">
        <v>4</v>
      </c>
      <c r="T3397" s="37"/>
      <c r="U3397" s="21" t="s">
        <v>18</v>
      </c>
      <c r="V3397" s="21" t="str">
        <f>VLOOKUP(P3397,'Customer List'!B:C,2,)</f>
        <v>Bhuvneshwar</v>
      </c>
      <c r="W3397" s="38"/>
      <c r="X3397" s="30">
        <v>45945</v>
      </c>
      <c r="Y3397" s="21">
        <f t="shared" si="367"/>
        <v>4</v>
      </c>
      <c r="Z3397" s="21" t="str">
        <f t="shared" si="368"/>
        <v>Saturday</v>
      </c>
      <c r="AA3397" s="21" t="str">
        <f t="shared" si="369"/>
        <v>Wednesday</v>
      </c>
      <c r="AB3397" s="21" t="str">
        <f>VLOOKUP(U3397,'Currency Sheet'!A:C,3,)</f>
        <v>DOLLAR</v>
      </c>
      <c r="AC3397" s="42" t="str">
        <f>VLOOKUP(P3397,'Customer List'!B:D,3,)</f>
        <v>OutStation</v>
      </c>
    </row>
    <row r="3398" spans="1:29" x14ac:dyDescent="0.25">
      <c r="A3398" s="21">
        <v>3394</v>
      </c>
      <c r="B3398" s="21" t="s">
        <v>4840</v>
      </c>
      <c r="C3398" s="30">
        <v>45933</v>
      </c>
      <c r="D3398" s="30">
        <v>45938</v>
      </c>
      <c r="E3398" s="47">
        <v>41.3</v>
      </c>
      <c r="F3398" s="47">
        <f t="shared" ref="F3398:F3461" si="370">IF(AB3398="DOLLAR",E3398*88,E3398)</f>
        <v>3634.3999999999996</v>
      </c>
      <c r="G3398" s="48">
        <f t="shared" ref="G3398:G3461" si="371">F3398*J3398</f>
        <v>3634.3999999999996</v>
      </c>
      <c r="H3398" s="21">
        <v>420801</v>
      </c>
      <c r="I3398" s="21" t="s">
        <v>1242</v>
      </c>
      <c r="J3398" s="21">
        <v>1</v>
      </c>
      <c r="K3398" s="21">
        <v>1</v>
      </c>
      <c r="L3398" s="21">
        <f t="shared" ref="L3398:L3461" si="372">J3398-K3398</f>
        <v>0</v>
      </c>
      <c r="M3398" s="21" t="s">
        <v>5015</v>
      </c>
      <c r="N3398" s="30">
        <v>45941</v>
      </c>
      <c r="O3398" s="48">
        <v>6195</v>
      </c>
      <c r="P3398" s="21" t="s">
        <v>621</v>
      </c>
      <c r="Q3398" s="21">
        <v>58156809782</v>
      </c>
      <c r="R3398" s="21" t="s">
        <v>40</v>
      </c>
      <c r="S3398" s="3">
        <v>4</v>
      </c>
      <c r="T3398" s="37"/>
      <c r="U3398" s="21" t="s">
        <v>18</v>
      </c>
      <c r="V3398" s="21" t="str">
        <f>VLOOKUP(P3398,'Customer List'!B:C,2,)</f>
        <v>Hyderabad</v>
      </c>
      <c r="W3398" s="38"/>
      <c r="X3398" s="30">
        <v>45943</v>
      </c>
      <c r="Y3398" s="21">
        <f t="shared" ref="Y3398:Y3461" si="373">IF(X3398="", "", X3398-N3398)</f>
        <v>2</v>
      </c>
      <c r="Z3398" s="21" t="str">
        <f t="shared" ref="Z3398:Z3461" si="374">IF(N3398="", "", TEXT(N3398, "dddd"))</f>
        <v>Saturday</v>
      </c>
      <c r="AA3398" s="21" t="str">
        <f t="shared" ref="AA3398:AA3461" si="375">IF(X3398="", "", TEXT(X3398, "dddd"))</f>
        <v>Monday</v>
      </c>
      <c r="AB3398" s="21" t="str">
        <f>VLOOKUP(U3398,'Currency Sheet'!A:C,3,)</f>
        <v>DOLLAR</v>
      </c>
      <c r="AC3398" s="42" t="str">
        <f>VLOOKUP(P3398,'Customer List'!B:D,3,)</f>
        <v>OutStation</v>
      </c>
    </row>
    <row r="3399" spans="1:29" x14ac:dyDescent="0.25">
      <c r="A3399" s="21">
        <v>3395</v>
      </c>
      <c r="B3399" s="21" t="s">
        <v>4840</v>
      </c>
      <c r="C3399" s="30">
        <v>45933</v>
      </c>
      <c r="D3399" s="30">
        <v>45938</v>
      </c>
      <c r="E3399" s="47">
        <v>65.8</v>
      </c>
      <c r="F3399" s="47">
        <f t="shared" si="370"/>
        <v>5790.4</v>
      </c>
      <c r="G3399" s="48">
        <f t="shared" si="371"/>
        <v>5790.4</v>
      </c>
      <c r="H3399" s="21">
        <v>421002</v>
      </c>
      <c r="I3399" s="21" t="s">
        <v>4815</v>
      </c>
      <c r="J3399" s="21">
        <v>1</v>
      </c>
      <c r="K3399" s="21">
        <v>1</v>
      </c>
      <c r="L3399" s="21">
        <f t="shared" si="372"/>
        <v>0</v>
      </c>
      <c r="M3399" s="21" t="s">
        <v>5021</v>
      </c>
      <c r="N3399" s="30">
        <v>45941</v>
      </c>
      <c r="O3399" s="48">
        <v>8037</v>
      </c>
      <c r="P3399" s="21" t="s">
        <v>617</v>
      </c>
      <c r="Q3399" s="21">
        <v>58156839753</v>
      </c>
      <c r="R3399" s="30" t="s">
        <v>40</v>
      </c>
      <c r="S3399" s="3">
        <v>4</v>
      </c>
      <c r="T3399" s="37"/>
      <c r="U3399" s="21" t="s">
        <v>18</v>
      </c>
      <c r="V3399" s="21" t="str">
        <f>VLOOKUP(P3399,'Customer List'!B:C,2,)</f>
        <v>Bhuvneshwar</v>
      </c>
      <c r="W3399" s="38"/>
      <c r="X3399" s="30">
        <v>45945</v>
      </c>
      <c r="Y3399" s="21">
        <f t="shared" si="373"/>
        <v>4</v>
      </c>
      <c r="Z3399" s="21" t="str">
        <f t="shared" si="374"/>
        <v>Saturday</v>
      </c>
      <c r="AA3399" s="21" t="str">
        <f t="shared" si="375"/>
        <v>Wednesday</v>
      </c>
      <c r="AB3399" s="21" t="str">
        <f>VLOOKUP(U3399,'Currency Sheet'!A:C,3,)</f>
        <v>DOLLAR</v>
      </c>
      <c r="AC3399" s="42" t="str">
        <f>VLOOKUP(P3399,'Customer List'!B:D,3,)</f>
        <v>OutStation</v>
      </c>
    </row>
    <row r="3400" spans="1:29" x14ac:dyDescent="0.25">
      <c r="A3400" s="21">
        <v>3396</v>
      </c>
      <c r="B3400" s="21" t="s">
        <v>4840</v>
      </c>
      <c r="C3400" s="30">
        <v>45933</v>
      </c>
      <c r="D3400" s="30">
        <v>45938</v>
      </c>
      <c r="E3400" s="47">
        <v>29.4</v>
      </c>
      <c r="F3400" s="47">
        <f t="shared" si="370"/>
        <v>2587.1999999999998</v>
      </c>
      <c r="G3400" s="48">
        <f t="shared" si="371"/>
        <v>2587.1999999999998</v>
      </c>
      <c r="H3400" s="21">
        <v>421101</v>
      </c>
      <c r="I3400" s="21" t="s">
        <v>4816</v>
      </c>
      <c r="J3400" s="21">
        <v>1</v>
      </c>
      <c r="K3400" s="21">
        <v>1</v>
      </c>
      <c r="L3400" s="21">
        <f t="shared" si="372"/>
        <v>0</v>
      </c>
      <c r="M3400" s="21" t="s">
        <v>5020</v>
      </c>
      <c r="N3400" s="30">
        <v>45941</v>
      </c>
      <c r="O3400" s="48">
        <v>4426.8</v>
      </c>
      <c r="P3400" s="21" t="s">
        <v>165</v>
      </c>
      <c r="Q3400" s="21">
        <v>58156810375</v>
      </c>
      <c r="R3400" s="21" t="s">
        <v>40</v>
      </c>
      <c r="S3400" s="3">
        <v>4</v>
      </c>
      <c r="T3400" s="37"/>
      <c r="U3400" s="21" t="s">
        <v>18</v>
      </c>
      <c r="V3400" s="21" t="str">
        <f>VLOOKUP(P3400,'Customer List'!B:C,2,)</f>
        <v>Lucknow</v>
      </c>
      <c r="W3400" s="38"/>
      <c r="X3400" s="30">
        <v>45943</v>
      </c>
      <c r="Y3400" s="21">
        <f t="shared" si="373"/>
        <v>2</v>
      </c>
      <c r="Z3400" s="21" t="str">
        <f t="shared" si="374"/>
        <v>Saturday</v>
      </c>
      <c r="AA3400" s="21" t="str">
        <f t="shared" si="375"/>
        <v>Monday</v>
      </c>
      <c r="AB3400" s="21" t="str">
        <f>VLOOKUP(U3400,'Currency Sheet'!A:C,3,)</f>
        <v>DOLLAR</v>
      </c>
      <c r="AC3400" s="42" t="str">
        <f>VLOOKUP(P3400,'Customer List'!B:D,3,)</f>
        <v>OutStation</v>
      </c>
    </row>
    <row r="3401" spans="1:29" x14ac:dyDescent="0.25">
      <c r="A3401" s="21">
        <v>3397</v>
      </c>
      <c r="B3401" s="21" t="s">
        <v>4840</v>
      </c>
      <c r="C3401" s="30">
        <v>45933</v>
      </c>
      <c r="D3401" s="30">
        <v>45938</v>
      </c>
      <c r="E3401" s="47">
        <v>160.30000000000001</v>
      </c>
      <c r="F3401" s="47">
        <f t="shared" si="370"/>
        <v>14106.400000000001</v>
      </c>
      <c r="G3401" s="48">
        <f t="shared" si="371"/>
        <v>14106.400000000001</v>
      </c>
      <c r="H3401" s="21">
        <v>422302</v>
      </c>
      <c r="I3401" s="21" t="s">
        <v>1503</v>
      </c>
      <c r="J3401" s="21">
        <v>1</v>
      </c>
      <c r="K3401" s="21">
        <v>1</v>
      </c>
      <c r="L3401" s="21">
        <f t="shared" si="372"/>
        <v>0</v>
      </c>
      <c r="M3401" s="21" t="s">
        <v>5011</v>
      </c>
      <c r="N3401" s="30">
        <v>45941</v>
      </c>
      <c r="O3401" s="48">
        <v>34846.5</v>
      </c>
      <c r="P3401" s="21" t="s">
        <v>2046</v>
      </c>
      <c r="Q3401" s="21">
        <v>58156813050</v>
      </c>
      <c r="R3401" s="21" t="s">
        <v>40</v>
      </c>
      <c r="S3401" s="3">
        <v>4</v>
      </c>
      <c r="T3401" s="37"/>
      <c r="U3401" s="21" t="s">
        <v>18</v>
      </c>
      <c r="V3401" s="21" t="str">
        <f>VLOOKUP(P3401,'Customer List'!B:C,2,)</f>
        <v>Banglore</v>
      </c>
      <c r="W3401" s="38"/>
      <c r="X3401" s="30">
        <v>45943</v>
      </c>
      <c r="Y3401" s="21">
        <f t="shared" si="373"/>
        <v>2</v>
      </c>
      <c r="Z3401" s="21" t="str">
        <f t="shared" si="374"/>
        <v>Saturday</v>
      </c>
      <c r="AA3401" s="21" t="str">
        <f t="shared" si="375"/>
        <v>Monday</v>
      </c>
      <c r="AB3401" s="21" t="str">
        <f>VLOOKUP(U3401,'Currency Sheet'!A:C,3,)</f>
        <v>DOLLAR</v>
      </c>
      <c r="AC3401" s="42" t="str">
        <f>VLOOKUP(P3401,'Customer List'!B:D,3,)</f>
        <v>OutStation</v>
      </c>
    </row>
    <row r="3402" spans="1:29" x14ac:dyDescent="0.25">
      <c r="A3402" s="21">
        <v>3398</v>
      </c>
      <c r="B3402" s="21" t="s">
        <v>4840</v>
      </c>
      <c r="C3402" s="30">
        <v>45933</v>
      </c>
      <c r="D3402" s="30">
        <v>45938</v>
      </c>
      <c r="E3402" s="47">
        <v>53.9</v>
      </c>
      <c r="F3402" s="47">
        <f t="shared" si="370"/>
        <v>4743.2</v>
      </c>
      <c r="G3402" s="48">
        <f t="shared" si="371"/>
        <v>4743.2</v>
      </c>
      <c r="H3402" s="21">
        <v>422501</v>
      </c>
      <c r="I3402" s="21" t="s">
        <v>4817</v>
      </c>
      <c r="J3402" s="21">
        <v>1</v>
      </c>
      <c r="K3402" s="21">
        <v>1</v>
      </c>
      <c r="L3402" s="21">
        <f t="shared" si="372"/>
        <v>0</v>
      </c>
      <c r="M3402" s="21" t="s">
        <v>5021</v>
      </c>
      <c r="N3402" s="30">
        <v>45941</v>
      </c>
      <c r="O3402" s="48">
        <v>6583.5</v>
      </c>
      <c r="P3402" s="21" t="s">
        <v>617</v>
      </c>
      <c r="Q3402" s="21">
        <v>58156839753</v>
      </c>
      <c r="R3402" s="30" t="s">
        <v>40</v>
      </c>
      <c r="S3402" s="3">
        <v>4</v>
      </c>
      <c r="T3402" s="37"/>
      <c r="U3402" s="21" t="s">
        <v>18</v>
      </c>
      <c r="V3402" s="21" t="str">
        <f>VLOOKUP(P3402,'Customer List'!B:C,2,)</f>
        <v>Bhuvneshwar</v>
      </c>
      <c r="W3402" s="38"/>
      <c r="X3402" s="30">
        <v>45945</v>
      </c>
      <c r="Y3402" s="21">
        <f t="shared" si="373"/>
        <v>4</v>
      </c>
      <c r="Z3402" s="21" t="str">
        <f t="shared" si="374"/>
        <v>Saturday</v>
      </c>
      <c r="AA3402" s="21" t="str">
        <f t="shared" si="375"/>
        <v>Wednesday</v>
      </c>
      <c r="AB3402" s="21" t="str">
        <f>VLOOKUP(U3402,'Currency Sheet'!A:C,3,)</f>
        <v>DOLLAR</v>
      </c>
      <c r="AC3402" s="42" t="str">
        <f>VLOOKUP(P3402,'Customer List'!B:D,3,)</f>
        <v>OutStation</v>
      </c>
    </row>
    <row r="3403" spans="1:29" x14ac:dyDescent="0.25">
      <c r="A3403" s="21">
        <v>3399</v>
      </c>
      <c r="B3403" s="21" t="s">
        <v>4840</v>
      </c>
      <c r="C3403" s="30">
        <v>45933</v>
      </c>
      <c r="D3403" s="30">
        <v>45938</v>
      </c>
      <c r="E3403" s="47">
        <v>62.3</v>
      </c>
      <c r="F3403" s="47">
        <f t="shared" si="370"/>
        <v>5482.4</v>
      </c>
      <c r="G3403" s="48">
        <f t="shared" si="371"/>
        <v>10964.8</v>
      </c>
      <c r="H3403" s="21">
        <v>423101</v>
      </c>
      <c r="I3403" s="21" t="s">
        <v>1265</v>
      </c>
      <c r="J3403" s="21">
        <v>2</v>
      </c>
      <c r="K3403" s="21">
        <v>2</v>
      </c>
      <c r="L3403" s="21">
        <f t="shared" si="372"/>
        <v>0</v>
      </c>
      <c r="M3403" s="21" t="s">
        <v>5007</v>
      </c>
      <c r="N3403" s="30">
        <v>45941</v>
      </c>
      <c r="O3403" s="48">
        <v>19313</v>
      </c>
      <c r="P3403" s="21" t="s">
        <v>2170</v>
      </c>
      <c r="Q3403" s="21">
        <v>58156842866</v>
      </c>
      <c r="R3403" s="21" t="s">
        <v>40</v>
      </c>
      <c r="S3403" s="3">
        <v>-20</v>
      </c>
      <c r="T3403" s="37"/>
      <c r="U3403" s="21" t="s">
        <v>18</v>
      </c>
      <c r="V3403" s="21" t="str">
        <f>VLOOKUP(P3403,'Customer List'!B:C,2,)</f>
        <v>Gujrat</v>
      </c>
      <c r="W3403" s="38"/>
      <c r="X3403" s="30">
        <v>45944</v>
      </c>
      <c r="Y3403" s="21">
        <f t="shared" si="373"/>
        <v>3</v>
      </c>
      <c r="Z3403" s="21" t="str">
        <f t="shared" si="374"/>
        <v>Saturday</v>
      </c>
      <c r="AA3403" s="21" t="str">
        <f t="shared" si="375"/>
        <v>Tuesday</v>
      </c>
      <c r="AB3403" s="21" t="str">
        <f>VLOOKUP(U3403,'Currency Sheet'!A:C,3,)</f>
        <v>DOLLAR</v>
      </c>
      <c r="AC3403" s="42" t="str">
        <f>VLOOKUP(P3403,'Customer List'!B:D,3,)</f>
        <v>OutStation</v>
      </c>
    </row>
    <row r="3404" spans="1:29" x14ac:dyDescent="0.25">
      <c r="A3404" s="21">
        <v>3400</v>
      </c>
      <c r="B3404" s="21" t="s">
        <v>4840</v>
      </c>
      <c r="C3404" s="30">
        <v>45933</v>
      </c>
      <c r="D3404" s="30">
        <v>45938</v>
      </c>
      <c r="E3404" s="47">
        <v>234.5</v>
      </c>
      <c r="F3404" s="47">
        <f t="shared" si="370"/>
        <v>20636</v>
      </c>
      <c r="G3404" s="48">
        <f t="shared" si="371"/>
        <v>20636</v>
      </c>
      <c r="H3404" s="21">
        <v>423108</v>
      </c>
      <c r="I3404" s="21" t="s">
        <v>4818</v>
      </c>
      <c r="J3404" s="21">
        <v>1</v>
      </c>
      <c r="K3404" s="21">
        <v>1</v>
      </c>
      <c r="L3404" s="21">
        <f t="shared" si="372"/>
        <v>0</v>
      </c>
      <c r="M3404" s="21" t="s">
        <v>5021</v>
      </c>
      <c r="N3404" s="30">
        <v>45941</v>
      </c>
      <c r="O3404" s="48">
        <v>28642.5</v>
      </c>
      <c r="P3404" s="21" t="s">
        <v>617</v>
      </c>
      <c r="Q3404" s="21">
        <v>58156839753</v>
      </c>
      <c r="R3404" s="30" t="s">
        <v>40</v>
      </c>
      <c r="S3404" s="3">
        <v>-20</v>
      </c>
      <c r="T3404" s="37"/>
      <c r="U3404" s="21" t="s">
        <v>18</v>
      </c>
      <c r="V3404" s="21" t="str">
        <f>VLOOKUP(P3404,'Customer List'!B:C,2,)</f>
        <v>Bhuvneshwar</v>
      </c>
      <c r="W3404" s="38"/>
      <c r="X3404" s="30">
        <v>45945</v>
      </c>
      <c r="Y3404" s="21">
        <f t="shared" si="373"/>
        <v>4</v>
      </c>
      <c r="Z3404" s="21" t="str">
        <f t="shared" si="374"/>
        <v>Saturday</v>
      </c>
      <c r="AA3404" s="21" t="str">
        <f t="shared" si="375"/>
        <v>Wednesday</v>
      </c>
      <c r="AB3404" s="21" t="str">
        <f>VLOOKUP(U3404,'Currency Sheet'!A:C,3,)</f>
        <v>DOLLAR</v>
      </c>
      <c r="AC3404" s="42" t="str">
        <f>VLOOKUP(P3404,'Customer List'!B:D,3,)</f>
        <v>OutStation</v>
      </c>
    </row>
    <row r="3405" spans="1:29" x14ac:dyDescent="0.25">
      <c r="A3405" s="21">
        <v>3401</v>
      </c>
      <c r="B3405" s="21" t="s">
        <v>4840</v>
      </c>
      <c r="C3405" s="30">
        <v>45933</v>
      </c>
      <c r="D3405" s="30">
        <v>45938</v>
      </c>
      <c r="E3405" s="47">
        <v>58.1</v>
      </c>
      <c r="F3405" s="47">
        <f t="shared" si="370"/>
        <v>5112.8</v>
      </c>
      <c r="G3405" s="48">
        <f t="shared" si="371"/>
        <v>5112.8</v>
      </c>
      <c r="H3405" s="21">
        <v>423113</v>
      </c>
      <c r="I3405" s="21" t="s">
        <v>1504</v>
      </c>
      <c r="J3405" s="21">
        <v>1</v>
      </c>
      <c r="K3405" s="21">
        <v>1</v>
      </c>
      <c r="L3405" s="21">
        <f t="shared" si="372"/>
        <v>0</v>
      </c>
      <c r="M3405" s="21" t="s">
        <v>5021</v>
      </c>
      <c r="N3405" s="30">
        <v>45941</v>
      </c>
      <c r="O3405" s="48">
        <v>7096.5</v>
      </c>
      <c r="P3405" s="21" t="s">
        <v>617</v>
      </c>
      <c r="Q3405" s="21">
        <v>58156839753</v>
      </c>
      <c r="R3405" s="30" t="s">
        <v>40</v>
      </c>
      <c r="S3405" s="3">
        <v>-20</v>
      </c>
      <c r="T3405" s="37"/>
      <c r="U3405" s="21" t="s">
        <v>18</v>
      </c>
      <c r="V3405" s="21" t="str">
        <f>VLOOKUP(P3405,'Customer List'!B:C,2,)</f>
        <v>Bhuvneshwar</v>
      </c>
      <c r="W3405" s="38"/>
      <c r="X3405" s="30">
        <v>45945</v>
      </c>
      <c r="Y3405" s="21">
        <f t="shared" si="373"/>
        <v>4</v>
      </c>
      <c r="Z3405" s="21" t="str">
        <f t="shared" si="374"/>
        <v>Saturday</v>
      </c>
      <c r="AA3405" s="21" t="str">
        <f t="shared" si="375"/>
        <v>Wednesday</v>
      </c>
      <c r="AB3405" s="21" t="str">
        <f>VLOOKUP(U3405,'Currency Sheet'!A:C,3,)</f>
        <v>DOLLAR</v>
      </c>
      <c r="AC3405" s="42" t="str">
        <f>VLOOKUP(P3405,'Customer List'!B:D,3,)</f>
        <v>OutStation</v>
      </c>
    </row>
    <row r="3406" spans="1:29" x14ac:dyDescent="0.25">
      <c r="A3406" s="21">
        <v>3402</v>
      </c>
      <c r="B3406" s="21" t="s">
        <v>4840</v>
      </c>
      <c r="C3406" s="30">
        <v>45933</v>
      </c>
      <c r="D3406" s="30">
        <v>45938</v>
      </c>
      <c r="E3406" s="47">
        <v>246.4</v>
      </c>
      <c r="F3406" s="47">
        <f t="shared" si="370"/>
        <v>21683.200000000001</v>
      </c>
      <c r="G3406" s="48">
        <f t="shared" si="371"/>
        <v>21683.200000000001</v>
      </c>
      <c r="H3406" s="21">
        <v>423117</v>
      </c>
      <c r="I3406" s="21" t="s">
        <v>4819</v>
      </c>
      <c r="J3406" s="21">
        <v>1</v>
      </c>
      <c r="K3406" s="21">
        <v>1</v>
      </c>
      <c r="L3406" s="21">
        <f t="shared" si="372"/>
        <v>0</v>
      </c>
      <c r="M3406" s="21" t="s">
        <v>4868</v>
      </c>
      <c r="N3406" s="30">
        <v>45939</v>
      </c>
      <c r="O3406" s="48">
        <v>33792</v>
      </c>
      <c r="P3406" s="21" t="s">
        <v>208</v>
      </c>
      <c r="Q3406" s="21" t="s">
        <v>1127</v>
      </c>
      <c r="R3406" s="21" t="s">
        <v>1127</v>
      </c>
      <c r="S3406" s="3">
        <v>-20</v>
      </c>
      <c r="T3406" s="37"/>
      <c r="U3406" s="21" t="s">
        <v>18</v>
      </c>
      <c r="V3406" s="21" t="str">
        <f>VLOOKUP(P3406,'Customer List'!B:C,2,)</f>
        <v>Delhi</v>
      </c>
      <c r="W3406" s="38"/>
      <c r="X3406" s="30">
        <f>IF(OR(R3406 = "PRIYANKA MADAM", R3406 = "DEEPAK", R3406 = "PORTER"),N3406,"")</f>
        <v>45939</v>
      </c>
      <c r="Y3406" s="21">
        <f t="shared" si="373"/>
        <v>0</v>
      </c>
      <c r="Z3406" s="21" t="str">
        <f t="shared" si="374"/>
        <v>Thursday</v>
      </c>
      <c r="AA3406" s="21" t="str">
        <f t="shared" si="375"/>
        <v>Thursday</v>
      </c>
      <c r="AB3406" s="21" t="str">
        <f>VLOOKUP(U3406,'Currency Sheet'!A:C,3,)</f>
        <v>DOLLAR</v>
      </c>
      <c r="AC3406" s="42" t="str">
        <f>VLOOKUP(P3406,'Customer List'!B:D,3,)</f>
        <v>Local</v>
      </c>
    </row>
    <row r="3407" spans="1:29" x14ac:dyDescent="0.25">
      <c r="A3407" s="21">
        <v>3403</v>
      </c>
      <c r="B3407" s="21" t="s">
        <v>4840</v>
      </c>
      <c r="C3407" s="30">
        <v>45933</v>
      </c>
      <c r="D3407" s="30">
        <v>45938</v>
      </c>
      <c r="E3407" s="47">
        <v>29.4</v>
      </c>
      <c r="F3407" s="47">
        <f t="shared" si="370"/>
        <v>2587.1999999999998</v>
      </c>
      <c r="G3407" s="48">
        <f t="shared" si="371"/>
        <v>51744</v>
      </c>
      <c r="H3407" s="21">
        <v>423501</v>
      </c>
      <c r="I3407" s="21" t="s">
        <v>2780</v>
      </c>
      <c r="J3407" s="21">
        <v>20</v>
      </c>
      <c r="K3407" s="21">
        <v>20</v>
      </c>
      <c r="L3407" s="21">
        <f t="shared" si="372"/>
        <v>0</v>
      </c>
      <c r="M3407" s="21" t="s">
        <v>4997</v>
      </c>
      <c r="N3407" s="30">
        <v>45941</v>
      </c>
      <c r="O3407" s="48">
        <v>18228</v>
      </c>
      <c r="P3407" s="21" t="s">
        <v>2170</v>
      </c>
      <c r="Q3407" s="21">
        <v>58156842866</v>
      </c>
      <c r="R3407" s="21" t="s">
        <v>40</v>
      </c>
      <c r="S3407" s="3" t="s">
        <v>299</v>
      </c>
      <c r="T3407" s="37"/>
      <c r="U3407" s="21" t="s">
        <v>18</v>
      </c>
      <c r="V3407" s="21" t="str">
        <f>VLOOKUP(P3407,'Customer List'!B:C,2,)</f>
        <v>Gujrat</v>
      </c>
      <c r="W3407" s="38"/>
      <c r="X3407" s="30">
        <v>45944</v>
      </c>
      <c r="Y3407" s="21">
        <f t="shared" si="373"/>
        <v>3</v>
      </c>
      <c r="Z3407" s="21" t="str">
        <f t="shared" si="374"/>
        <v>Saturday</v>
      </c>
      <c r="AA3407" s="21" t="str">
        <f t="shared" si="375"/>
        <v>Tuesday</v>
      </c>
      <c r="AB3407" s="21" t="str">
        <f>VLOOKUP(U3407,'Currency Sheet'!A:C,3,)</f>
        <v>DOLLAR</v>
      </c>
      <c r="AC3407" s="42" t="str">
        <f>VLOOKUP(P3407,'Customer List'!B:D,3,)</f>
        <v>OutStation</v>
      </c>
    </row>
    <row r="3408" spans="1:29" x14ac:dyDescent="0.25">
      <c r="A3408" s="21">
        <v>3404</v>
      </c>
      <c r="B3408" s="21" t="s">
        <v>4840</v>
      </c>
      <c r="C3408" s="30">
        <v>45933</v>
      </c>
      <c r="D3408" s="30">
        <v>45938</v>
      </c>
      <c r="E3408" s="47">
        <v>164.5</v>
      </c>
      <c r="F3408" s="47">
        <f t="shared" si="370"/>
        <v>14476</v>
      </c>
      <c r="G3408" s="48">
        <f t="shared" si="371"/>
        <v>14476</v>
      </c>
      <c r="H3408" s="21">
        <v>424602</v>
      </c>
      <c r="I3408" s="21" t="s">
        <v>1240</v>
      </c>
      <c r="J3408" s="21">
        <v>1</v>
      </c>
      <c r="K3408" s="21">
        <v>1</v>
      </c>
      <c r="L3408" s="21">
        <f t="shared" si="372"/>
        <v>0</v>
      </c>
      <c r="M3408" s="21" t="s">
        <v>5021</v>
      </c>
      <c r="N3408" s="30">
        <v>45941</v>
      </c>
      <c r="O3408" s="48">
        <v>20092.5</v>
      </c>
      <c r="P3408" s="21" t="s">
        <v>617</v>
      </c>
      <c r="Q3408" s="21">
        <v>58156839753</v>
      </c>
      <c r="R3408" s="30" t="s">
        <v>40</v>
      </c>
      <c r="S3408" s="3">
        <v>4</v>
      </c>
      <c r="T3408" s="37"/>
      <c r="U3408" s="21" t="s">
        <v>18</v>
      </c>
      <c r="V3408" s="21" t="str">
        <f>VLOOKUP(P3408,'Customer List'!B:C,2,)</f>
        <v>Bhuvneshwar</v>
      </c>
      <c r="W3408" s="38"/>
      <c r="X3408" s="30">
        <v>45945</v>
      </c>
      <c r="Y3408" s="21">
        <f t="shared" si="373"/>
        <v>4</v>
      </c>
      <c r="Z3408" s="21" t="str">
        <f t="shared" si="374"/>
        <v>Saturday</v>
      </c>
      <c r="AA3408" s="21" t="str">
        <f t="shared" si="375"/>
        <v>Wednesday</v>
      </c>
      <c r="AB3408" s="21" t="str">
        <f>VLOOKUP(U3408,'Currency Sheet'!A:C,3,)</f>
        <v>DOLLAR</v>
      </c>
      <c r="AC3408" s="42" t="str">
        <f>VLOOKUP(P3408,'Customer List'!B:D,3,)</f>
        <v>OutStation</v>
      </c>
    </row>
    <row r="3409" spans="1:29" x14ac:dyDescent="0.25">
      <c r="A3409" s="21">
        <v>3405</v>
      </c>
      <c r="B3409" s="21" t="s">
        <v>4840</v>
      </c>
      <c r="C3409" s="30">
        <v>45933</v>
      </c>
      <c r="D3409" s="30">
        <v>45938</v>
      </c>
      <c r="E3409" s="47">
        <v>410.2</v>
      </c>
      <c r="F3409" s="47">
        <f t="shared" si="370"/>
        <v>36097.599999999999</v>
      </c>
      <c r="G3409" s="48">
        <f t="shared" si="371"/>
        <v>36097.599999999999</v>
      </c>
      <c r="H3409" s="21">
        <v>426002</v>
      </c>
      <c r="I3409" s="21" t="s">
        <v>4820</v>
      </c>
      <c r="J3409" s="21">
        <v>1</v>
      </c>
      <c r="K3409" s="21">
        <v>1</v>
      </c>
      <c r="L3409" s="21">
        <f t="shared" si="372"/>
        <v>0</v>
      </c>
      <c r="M3409" s="21" t="s">
        <v>5015</v>
      </c>
      <c r="N3409" s="30">
        <v>45941</v>
      </c>
      <c r="O3409" s="48">
        <v>61530</v>
      </c>
      <c r="P3409" s="21" t="s">
        <v>621</v>
      </c>
      <c r="Q3409" s="21">
        <v>58156809782</v>
      </c>
      <c r="R3409" s="21" t="s">
        <v>40</v>
      </c>
      <c r="S3409" s="3">
        <v>4</v>
      </c>
      <c r="T3409" s="37"/>
      <c r="U3409" s="21" t="s">
        <v>18</v>
      </c>
      <c r="V3409" s="21" t="str">
        <f>VLOOKUP(P3409,'Customer List'!B:C,2,)</f>
        <v>Hyderabad</v>
      </c>
      <c r="W3409" s="38"/>
      <c r="X3409" s="30">
        <v>45943</v>
      </c>
      <c r="Y3409" s="21">
        <f t="shared" si="373"/>
        <v>2</v>
      </c>
      <c r="Z3409" s="21" t="str">
        <f t="shared" si="374"/>
        <v>Saturday</v>
      </c>
      <c r="AA3409" s="21" t="str">
        <f t="shared" si="375"/>
        <v>Monday</v>
      </c>
      <c r="AB3409" s="21" t="str">
        <f>VLOOKUP(U3409,'Currency Sheet'!A:C,3,)</f>
        <v>DOLLAR</v>
      </c>
      <c r="AC3409" s="42" t="str">
        <f>VLOOKUP(P3409,'Customer List'!B:D,3,)</f>
        <v>OutStation</v>
      </c>
    </row>
    <row r="3410" spans="1:29" x14ac:dyDescent="0.25">
      <c r="A3410" s="21">
        <v>3406</v>
      </c>
      <c r="B3410" s="21" t="s">
        <v>4840</v>
      </c>
      <c r="C3410" s="30">
        <v>45933</v>
      </c>
      <c r="D3410" s="30">
        <v>45938</v>
      </c>
      <c r="E3410" s="47">
        <v>98.7</v>
      </c>
      <c r="F3410" s="47">
        <f t="shared" si="370"/>
        <v>8685.6</v>
      </c>
      <c r="G3410" s="48">
        <f t="shared" si="371"/>
        <v>8685.6</v>
      </c>
      <c r="H3410" s="21">
        <v>426102</v>
      </c>
      <c r="I3410" s="21" t="s">
        <v>1876</v>
      </c>
      <c r="J3410" s="21">
        <v>1</v>
      </c>
      <c r="K3410" s="21">
        <v>1</v>
      </c>
      <c r="L3410" s="21">
        <f t="shared" si="372"/>
        <v>0</v>
      </c>
      <c r="M3410" s="21" t="s">
        <v>5002</v>
      </c>
      <c r="N3410" s="30">
        <v>45941</v>
      </c>
      <c r="O3410" s="48">
        <v>15298.5</v>
      </c>
      <c r="P3410" s="21" t="s">
        <v>2170</v>
      </c>
      <c r="Q3410" s="21">
        <v>58156842866</v>
      </c>
      <c r="R3410" s="21" t="s">
        <v>40</v>
      </c>
      <c r="S3410" s="3">
        <v>4</v>
      </c>
      <c r="T3410" s="37"/>
      <c r="U3410" s="21" t="s">
        <v>18</v>
      </c>
      <c r="V3410" s="21" t="str">
        <f>VLOOKUP(P3410,'Customer List'!B:C,2,)</f>
        <v>Gujrat</v>
      </c>
      <c r="W3410" s="38"/>
      <c r="X3410" s="30">
        <v>45944</v>
      </c>
      <c r="Y3410" s="21">
        <f t="shared" si="373"/>
        <v>3</v>
      </c>
      <c r="Z3410" s="21" t="str">
        <f t="shared" si="374"/>
        <v>Saturday</v>
      </c>
      <c r="AA3410" s="21" t="str">
        <f t="shared" si="375"/>
        <v>Tuesday</v>
      </c>
      <c r="AB3410" s="21" t="str">
        <f>VLOOKUP(U3410,'Currency Sheet'!A:C,3,)</f>
        <v>DOLLAR</v>
      </c>
      <c r="AC3410" s="42" t="str">
        <f>VLOOKUP(P3410,'Customer List'!B:D,3,)</f>
        <v>OutStation</v>
      </c>
    </row>
    <row r="3411" spans="1:29" x14ac:dyDescent="0.25">
      <c r="A3411" s="21">
        <v>3407</v>
      </c>
      <c r="B3411" s="21" t="s">
        <v>4840</v>
      </c>
      <c r="C3411" s="30">
        <v>45933</v>
      </c>
      <c r="D3411" s="30">
        <v>45938</v>
      </c>
      <c r="E3411" s="47">
        <v>87.5</v>
      </c>
      <c r="F3411" s="47">
        <f t="shared" si="370"/>
        <v>7700</v>
      </c>
      <c r="G3411" s="48">
        <f t="shared" si="371"/>
        <v>7700</v>
      </c>
      <c r="H3411" s="21">
        <v>426105</v>
      </c>
      <c r="I3411" s="21" t="s">
        <v>1759</v>
      </c>
      <c r="J3411" s="21">
        <v>1</v>
      </c>
      <c r="K3411" s="21">
        <v>1</v>
      </c>
      <c r="L3411" s="21">
        <f t="shared" si="372"/>
        <v>0</v>
      </c>
      <c r="M3411" s="21" t="s">
        <v>5002</v>
      </c>
      <c r="N3411" s="30">
        <v>45941</v>
      </c>
      <c r="O3411" s="48">
        <v>13562.5</v>
      </c>
      <c r="P3411" s="21" t="s">
        <v>2170</v>
      </c>
      <c r="Q3411" s="21">
        <v>58156842866</v>
      </c>
      <c r="R3411" s="21" t="s">
        <v>40</v>
      </c>
      <c r="S3411" s="3">
        <v>4</v>
      </c>
      <c r="T3411" s="37"/>
      <c r="U3411" s="21" t="s">
        <v>18</v>
      </c>
      <c r="V3411" s="21" t="str">
        <f>VLOOKUP(P3411,'Customer List'!B:C,2,)</f>
        <v>Gujrat</v>
      </c>
      <c r="W3411" s="38"/>
      <c r="X3411" s="30">
        <v>45944</v>
      </c>
      <c r="Y3411" s="21">
        <f t="shared" si="373"/>
        <v>3</v>
      </c>
      <c r="Z3411" s="21" t="str">
        <f t="shared" si="374"/>
        <v>Saturday</v>
      </c>
      <c r="AA3411" s="21" t="str">
        <f t="shared" si="375"/>
        <v>Tuesday</v>
      </c>
      <c r="AB3411" s="21" t="str">
        <f>VLOOKUP(U3411,'Currency Sheet'!A:C,3,)</f>
        <v>DOLLAR</v>
      </c>
      <c r="AC3411" s="42" t="str">
        <f>VLOOKUP(P3411,'Customer List'!B:D,3,)</f>
        <v>OutStation</v>
      </c>
    </row>
    <row r="3412" spans="1:29" x14ac:dyDescent="0.25">
      <c r="A3412" s="21">
        <v>3408</v>
      </c>
      <c r="B3412" s="21" t="s">
        <v>4840</v>
      </c>
      <c r="C3412" s="30">
        <v>45933</v>
      </c>
      <c r="D3412" s="30">
        <v>45938</v>
      </c>
      <c r="E3412" s="47">
        <v>490.5</v>
      </c>
      <c r="F3412" s="47">
        <f t="shared" si="370"/>
        <v>43164</v>
      </c>
      <c r="G3412" s="48">
        <f t="shared" si="371"/>
        <v>43164</v>
      </c>
      <c r="H3412" s="21">
        <v>480058</v>
      </c>
      <c r="I3412" s="21" t="s">
        <v>4821</v>
      </c>
      <c r="J3412" s="21">
        <v>1</v>
      </c>
      <c r="K3412" s="21">
        <v>1</v>
      </c>
      <c r="L3412" s="21">
        <f t="shared" si="372"/>
        <v>0</v>
      </c>
      <c r="M3412" s="21" t="s">
        <v>5153</v>
      </c>
      <c r="N3412" s="30">
        <v>45941</v>
      </c>
      <c r="O3412" s="48">
        <v>62130</v>
      </c>
      <c r="P3412" s="21" t="s">
        <v>302</v>
      </c>
      <c r="Q3412" s="21">
        <v>58156838364</v>
      </c>
      <c r="R3412" s="21" t="s">
        <v>40</v>
      </c>
      <c r="S3412" s="3">
        <v>4</v>
      </c>
      <c r="T3412" s="37"/>
      <c r="U3412" s="21" t="s">
        <v>18</v>
      </c>
      <c r="V3412" s="21" t="str">
        <f>VLOOKUP(P3412,'Customer List'!B:C,2,)</f>
        <v>Banglore</v>
      </c>
      <c r="W3412" s="38"/>
      <c r="X3412" s="30">
        <v>45943</v>
      </c>
      <c r="Y3412" s="21">
        <f t="shared" si="373"/>
        <v>2</v>
      </c>
      <c r="Z3412" s="21" t="str">
        <f t="shared" si="374"/>
        <v>Saturday</v>
      </c>
      <c r="AA3412" s="21" t="str">
        <f t="shared" si="375"/>
        <v>Monday</v>
      </c>
      <c r="AB3412" s="21" t="str">
        <f>VLOOKUP(U3412,'Currency Sheet'!A:C,3,)</f>
        <v>DOLLAR</v>
      </c>
      <c r="AC3412" s="42" t="str">
        <f>VLOOKUP(P3412,'Customer List'!B:D,3,)</f>
        <v>OutStation</v>
      </c>
    </row>
    <row r="3413" spans="1:29" x14ac:dyDescent="0.25">
      <c r="A3413" s="21">
        <v>3409</v>
      </c>
      <c r="B3413" s="21" t="s">
        <v>4840</v>
      </c>
      <c r="C3413" s="30">
        <v>45933</v>
      </c>
      <c r="D3413" s="30">
        <v>45938</v>
      </c>
      <c r="E3413" s="47">
        <v>123.2</v>
      </c>
      <c r="F3413" s="47">
        <f t="shared" si="370"/>
        <v>10841.6</v>
      </c>
      <c r="G3413" s="48">
        <f t="shared" si="371"/>
        <v>10841.6</v>
      </c>
      <c r="H3413" s="21">
        <v>502311</v>
      </c>
      <c r="I3413" s="21" t="s">
        <v>4822</v>
      </c>
      <c r="J3413" s="21">
        <v>1</v>
      </c>
      <c r="K3413" s="21">
        <v>1</v>
      </c>
      <c r="L3413" s="21">
        <f t="shared" si="372"/>
        <v>0</v>
      </c>
      <c r="M3413" s="21" t="s">
        <v>5021</v>
      </c>
      <c r="N3413" s="30">
        <v>45941</v>
      </c>
      <c r="O3413" s="48">
        <v>15048</v>
      </c>
      <c r="P3413" s="21" t="s">
        <v>617</v>
      </c>
      <c r="Q3413" s="21">
        <v>58156839753</v>
      </c>
      <c r="R3413" s="30" t="s">
        <v>40</v>
      </c>
      <c r="S3413" s="3">
        <v>4</v>
      </c>
      <c r="T3413" s="37"/>
      <c r="U3413" s="21" t="s">
        <v>18</v>
      </c>
      <c r="V3413" s="21" t="str">
        <f>VLOOKUP(P3413,'Customer List'!B:C,2,)</f>
        <v>Bhuvneshwar</v>
      </c>
      <c r="W3413" s="38"/>
      <c r="X3413" s="30">
        <v>45945</v>
      </c>
      <c r="Y3413" s="21">
        <f t="shared" si="373"/>
        <v>4</v>
      </c>
      <c r="Z3413" s="21" t="str">
        <f t="shared" si="374"/>
        <v>Saturday</v>
      </c>
      <c r="AA3413" s="21" t="str">
        <f t="shared" si="375"/>
        <v>Wednesday</v>
      </c>
      <c r="AB3413" s="21" t="str">
        <f>VLOOKUP(U3413,'Currency Sheet'!A:C,3,)</f>
        <v>DOLLAR</v>
      </c>
      <c r="AC3413" s="42" t="str">
        <f>VLOOKUP(P3413,'Customer List'!B:D,3,)</f>
        <v>OutStation</v>
      </c>
    </row>
    <row r="3414" spans="1:29" x14ac:dyDescent="0.25">
      <c r="A3414" s="21">
        <v>3410</v>
      </c>
      <c r="B3414" s="21" t="s">
        <v>4840</v>
      </c>
      <c r="C3414" s="30">
        <v>45933</v>
      </c>
      <c r="D3414" s="30">
        <v>45938</v>
      </c>
      <c r="E3414" s="47">
        <v>226.1</v>
      </c>
      <c r="F3414" s="47">
        <f t="shared" si="370"/>
        <v>19896.8</v>
      </c>
      <c r="G3414" s="48">
        <f t="shared" si="371"/>
        <v>39793.599999999999</v>
      </c>
      <c r="H3414" s="21">
        <v>503822</v>
      </c>
      <c r="I3414" s="21" t="s">
        <v>4823</v>
      </c>
      <c r="J3414" s="21">
        <v>2</v>
      </c>
      <c r="K3414" s="21">
        <v>2</v>
      </c>
      <c r="L3414" s="21">
        <f t="shared" si="372"/>
        <v>0</v>
      </c>
      <c r="M3414" s="21" t="s">
        <v>4998</v>
      </c>
      <c r="N3414" s="30">
        <v>45941</v>
      </c>
      <c r="O3414" s="48">
        <f>35045.5*2</f>
        <v>70091</v>
      </c>
      <c r="P3414" s="21" t="s">
        <v>2170</v>
      </c>
      <c r="Q3414" s="21">
        <v>58156842866</v>
      </c>
      <c r="R3414" s="21" t="s">
        <v>40</v>
      </c>
      <c r="S3414" s="3">
        <v>4</v>
      </c>
      <c r="T3414" s="37"/>
      <c r="U3414" s="21" t="s">
        <v>18</v>
      </c>
      <c r="V3414" s="21" t="str">
        <f>VLOOKUP(P3414,'Customer List'!B:C,2,)</f>
        <v>Gujrat</v>
      </c>
      <c r="W3414" s="38"/>
      <c r="X3414" s="30">
        <v>45944</v>
      </c>
      <c r="Y3414" s="21">
        <f t="shared" si="373"/>
        <v>3</v>
      </c>
      <c r="Z3414" s="21" t="str">
        <f t="shared" si="374"/>
        <v>Saturday</v>
      </c>
      <c r="AA3414" s="21" t="str">
        <f t="shared" si="375"/>
        <v>Tuesday</v>
      </c>
      <c r="AB3414" s="21" t="str">
        <f>VLOOKUP(U3414,'Currency Sheet'!A:C,3,)</f>
        <v>DOLLAR</v>
      </c>
      <c r="AC3414" s="42" t="str">
        <f>VLOOKUP(P3414,'Customer List'!B:D,3,)</f>
        <v>OutStation</v>
      </c>
    </row>
    <row r="3415" spans="1:29" x14ac:dyDescent="0.25">
      <c r="A3415" s="21">
        <v>3411</v>
      </c>
      <c r="B3415" s="21" t="s">
        <v>4840</v>
      </c>
      <c r="C3415" s="30">
        <v>45933</v>
      </c>
      <c r="D3415" s="30">
        <v>45938</v>
      </c>
      <c r="E3415" s="47">
        <v>177.1</v>
      </c>
      <c r="F3415" s="47">
        <f t="shared" si="370"/>
        <v>15584.8</v>
      </c>
      <c r="G3415" s="48">
        <f t="shared" si="371"/>
        <v>31169.599999999999</v>
      </c>
      <c r="H3415" s="21">
        <v>503832</v>
      </c>
      <c r="I3415" s="21" t="s">
        <v>4823</v>
      </c>
      <c r="J3415" s="21">
        <v>2</v>
      </c>
      <c r="K3415" s="21">
        <v>2</v>
      </c>
      <c r="L3415" s="21">
        <f t="shared" si="372"/>
        <v>0</v>
      </c>
      <c r="M3415" s="21" t="s">
        <v>4998</v>
      </c>
      <c r="N3415" s="30">
        <v>45941</v>
      </c>
      <c r="O3415" s="48">
        <f>27450.5*2</f>
        <v>54901</v>
      </c>
      <c r="P3415" s="21" t="s">
        <v>2170</v>
      </c>
      <c r="Q3415" s="21">
        <v>58156842866</v>
      </c>
      <c r="R3415" s="21" t="s">
        <v>40</v>
      </c>
      <c r="S3415" s="3">
        <v>4</v>
      </c>
      <c r="T3415" s="37"/>
      <c r="U3415" s="21" t="s">
        <v>18</v>
      </c>
      <c r="V3415" s="21" t="str">
        <f>VLOOKUP(P3415,'Customer List'!B:C,2,)</f>
        <v>Gujrat</v>
      </c>
      <c r="W3415" s="38"/>
      <c r="X3415" s="30">
        <v>45944</v>
      </c>
      <c r="Y3415" s="21">
        <f t="shared" si="373"/>
        <v>3</v>
      </c>
      <c r="Z3415" s="21" t="str">
        <f t="shared" si="374"/>
        <v>Saturday</v>
      </c>
      <c r="AA3415" s="21" t="str">
        <f t="shared" si="375"/>
        <v>Tuesday</v>
      </c>
      <c r="AB3415" s="21" t="str">
        <f>VLOOKUP(U3415,'Currency Sheet'!A:C,3,)</f>
        <v>DOLLAR</v>
      </c>
      <c r="AC3415" s="42" t="str">
        <f>VLOOKUP(P3415,'Customer List'!B:D,3,)</f>
        <v>OutStation</v>
      </c>
    </row>
    <row r="3416" spans="1:29" x14ac:dyDescent="0.25">
      <c r="A3416" s="21">
        <v>3412</v>
      </c>
      <c r="B3416" s="21" t="s">
        <v>4840</v>
      </c>
      <c r="C3416" s="30">
        <v>45933</v>
      </c>
      <c r="D3416" s="30">
        <v>45938</v>
      </c>
      <c r="E3416" s="47">
        <v>92.4</v>
      </c>
      <c r="F3416" s="47">
        <f t="shared" si="370"/>
        <v>8131.2000000000007</v>
      </c>
      <c r="G3416" s="48">
        <f t="shared" si="371"/>
        <v>8131.2000000000007</v>
      </c>
      <c r="H3416" s="21">
        <v>505810</v>
      </c>
      <c r="I3416" s="21" t="s">
        <v>4824</v>
      </c>
      <c r="J3416" s="21">
        <v>1</v>
      </c>
      <c r="K3416" s="21">
        <v>1</v>
      </c>
      <c r="L3416" s="21">
        <f t="shared" si="372"/>
        <v>0</v>
      </c>
      <c r="M3416" s="21" t="s">
        <v>4980</v>
      </c>
      <c r="N3416" s="30">
        <v>45941</v>
      </c>
      <c r="O3416" s="48">
        <v>15345</v>
      </c>
      <c r="P3416" s="21" t="s">
        <v>3333</v>
      </c>
      <c r="Q3416" s="21">
        <v>58156812770</v>
      </c>
      <c r="R3416" s="21" t="s">
        <v>40</v>
      </c>
      <c r="S3416" s="3">
        <v>4</v>
      </c>
      <c r="T3416" s="37"/>
      <c r="U3416" s="21" t="s">
        <v>18</v>
      </c>
      <c r="V3416" s="21" t="str">
        <f>VLOOKUP(P3416,'Customer List'!B:C,2,)</f>
        <v>Hyderabad</v>
      </c>
      <c r="W3416" s="38"/>
      <c r="X3416" s="30">
        <v>45943</v>
      </c>
      <c r="Y3416" s="21">
        <f t="shared" si="373"/>
        <v>2</v>
      </c>
      <c r="Z3416" s="21" t="str">
        <f t="shared" si="374"/>
        <v>Saturday</v>
      </c>
      <c r="AA3416" s="21" t="str">
        <f t="shared" si="375"/>
        <v>Monday</v>
      </c>
      <c r="AB3416" s="21" t="str">
        <f>VLOOKUP(U3416,'Currency Sheet'!A:C,3,)</f>
        <v>DOLLAR</v>
      </c>
      <c r="AC3416" s="42" t="str">
        <f>VLOOKUP(P3416,'Customer List'!B:D,3,)</f>
        <v>OutStation</v>
      </c>
    </row>
    <row r="3417" spans="1:29" x14ac:dyDescent="0.25">
      <c r="A3417" s="21">
        <v>3413</v>
      </c>
      <c r="B3417" s="21" t="s">
        <v>4840</v>
      </c>
      <c r="C3417" s="30">
        <v>45933</v>
      </c>
      <c r="D3417" s="30">
        <v>45938</v>
      </c>
      <c r="E3417" s="47">
        <v>166.6</v>
      </c>
      <c r="F3417" s="47">
        <f t="shared" si="370"/>
        <v>14660.8</v>
      </c>
      <c r="G3417" s="48">
        <f t="shared" si="371"/>
        <v>14660.8</v>
      </c>
      <c r="H3417" s="21">
        <v>506306</v>
      </c>
      <c r="I3417" s="21" t="s">
        <v>4825</v>
      </c>
      <c r="J3417" s="21">
        <v>1</v>
      </c>
      <c r="K3417" s="21">
        <v>1</v>
      </c>
      <c r="L3417" s="21">
        <f t="shared" si="372"/>
        <v>0</v>
      </c>
      <c r="M3417" s="21" t="s">
        <v>4998</v>
      </c>
      <c r="N3417" s="30">
        <v>45941</v>
      </c>
      <c r="O3417" s="48">
        <v>25823</v>
      </c>
      <c r="P3417" s="21" t="s">
        <v>2170</v>
      </c>
      <c r="Q3417" s="21">
        <v>58156842866</v>
      </c>
      <c r="R3417" s="21" t="s">
        <v>40</v>
      </c>
      <c r="S3417" s="3">
        <v>4</v>
      </c>
      <c r="T3417" s="37"/>
      <c r="U3417" s="21" t="s">
        <v>18</v>
      </c>
      <c r="V3417" s="21" t="str">
        <f>VLOOKUP(P3417,'Customer List'!B:C,2,)</f>
        <v>Gujrat</v>
      </c>
      <c r="W3417" s="38"/>
      <c r="X3417" s="30">
        <v>45944</v>
      </c>
      <c r="Y3417" s="21">
        <f t="shared" si="373"/>
        <v>3</v>
      </c>
      <c r="Z3417" s="21" t="str">
        <f t="shared" si="374"/>
        <v>Saturday</v>
      </c>
      <c r="AA3417" s="21" t="str">
        <f t="shared" si="375"/>
        <v>Tuesday</v>
      </c>
      <c r="AB3417" s="21" t="str">
        <f>VLOOKUP(U3417,'Currency Sheet'!A:C,3,)</f>
        <v>DOLLAR</v>
      </c>
      <c r="AC3417" s="42" t="str">
        <f>VLOOKUP(P3417,'Customer List'!B:D,3,)</f>
        <v>OutStation</v>
      </c>
    </row>
    <row r="3418" spans="1:29" x14ac:dyDescent="0.25">
      <c r="A3418" s="21">
        <v>3414</v>
      </c>
      <c r="B3418" s="21" t="s">
        <v>4840</v>
      </c>
      <c r="C3418" s="30">
        <v>45933</v>
      </c>
      <c r="D3418" s="30">
        <v>45938</v>
      </c>
      <c r="E3418" s="47">
        <v>74.2</v>
      </c>
      <c r="F3418" s="47">
        <f t="shared" si="370"/>
        <v>6529.6</v>
      </c>
      <c r="G3418" s="48">
        <f t="shared" si="371"/>
        <v>6529.6</v>
      </c>
      <c r="H3418" s="21">
        <v>511001</v>
      </c>
      <c r="I3418" s="21" t="s">
        <v>4826</v>
      </c>
      <c r="J3418" s="21">
        <v>1</v>
      </c>
      <c r="K3418" s="21">
        <v>1</v>
      </c>
      <c r="L3418" s="21">
        <f t="shared" si="372"/>
        <v>0</v>
      </c>
      <c r="M3418" s="21" t="s">
        <v>4906</v>
      </c>
      <c r="N3418" s="30">
        <v>45939</v>
      </c>
      <c r="O3418" s="48">
        <v>10070</v>
      </c>
      <c r="P3418" s="21" t="s">
        <v>213</v>
      </c>
      <c r="Q3418" s="21" t="s">
        <v>1127</v>
      </c>
      <c r="R3418" s="21" t="s">
        <v>1127</v>
      </c>
      <c r="S3418" s="3">
        <v>4</v>
      </c>
      <c r="T3418" s="37"/>
      <c r="U3418" s="21" t="s">
        <v>18</v>
      </c>
      <c r="V3418" s="21" t="str">
        <f>VLOOKUP(P3418,'Customer List'!B:C,2,)</f>
        <v>Delhi</v>
      </c>
      <c r="W3418" s="38"/>
      <c r="X3418" s="30">
        <f>IF(OR(R3418 = "PRIYANKA MADAM", R3418 = "DEEPAK", R3418 = "PORTER"),N3418,"")</f>
        <v>45939</v>
      </c>
      <c r="Y3418" s="21">
        <f t="shared" si="373"/>
        <v>0</v>
      </c>
      <c r="Z3418" s="21" t="str">
        <f t="shared" si="374"/>
        <v>Thursday</v>
      </c>
      <c r="AA3418" s="21" t="str">
        <f t="shared" si="375"/>
        <v>Thursday</v>
      </c>
      <c r="AB3418" s="21" t="str">
        <f>VLOOKUP(U3418,'Currency Sheet'!A:C,3,)</f>
        <v>DOLLAR</v>
      </c>
      <c r="AC3418" s="42" t="str">
        <f>VLOOKUP(P3418,'Customer List'!B:D,3,)</f>
        <v>Local</v>
      </c>
    </row>
    <row r="3419" spans="1:29" x14ac:dyDescent="0.25">
      <c r="A3419" s="21">
        <v>3415</v>
      </c>
      <c r="B3419" s="21" t="s">
        <v>4840</v>
      </c>
      <c r="C3419" s="30">
        <v>45933</v>
      </c>
      <c r="D3419" s="30">
        <v>45938</v>
      </c>
      <c r="E3419" s="47">
        <v>165.9</v>
      </c>
      <c r="F3419" s="47">
        <f t="shared" si="370"/>
        <v>14599.2</v>
      </c>
      <c r="G3419" s="48">
        <f t="shared" si="371"/>
        <v>14599.2</v>
      </c>
      <c r="H3419" s="21">
        <v>521707</v>
      </c>
      <c r="I3419" s="21" t="s">
        <v>4827</v>
      </c>
      <c r="J3419" s="21">
        <v>1</v>
      </c>
      <c r="K3419" s="21">
        <v>1</v>
      </c>
      <c r="L3419" s="21">
        <f t="shared" si="372"/>
        <v>0</v>
      </c>
      <c r="M3419" s="21" t="s">
        <v>4906</v>
      </c>
      <c r="N3419" s="30">
        <v>45939</v>
      </c>
      <c r="O3419" s="48">
        <v>22515</v>
      </c>
      <c r="P3419" s="21" t="s">
        <v>213</v>
      </c>
      <c r="Q3419" s="21" t="s">
        <v>1127</v>
      </c>
      <c r="R3419" s="21" t="s">
        <v>1127</v>
      </c>
      <c r="S3419" s="3">
        <v>4</v>
      </c>
      <c r="T3419" s="37"/>
      <c r="U3419" s="21" t="s">
        <v>18</v>
      </c>
      <c r="V3419" s="21" t="str">
        <f>VLOOKUP(P3419,'Customer List'!B:C,2,)</f>
        <v>Delhi</v>
      </c>
      <c r="W3419" s="38"/>
      <c r="X3419" s="30">
        <f>IF(OR(R3419 = "PRIYANKA MADAM", R3419 = "DEEPAK", R3419 = "PORTER"),N3419,"")</f>
        <v>45939</v>
      </c>
      <c r="Y3419" s="21">
        <f t="shared" si="373"/>
        <v>0</v>
      </c>
      <c r="Z3419" s="21" t="str">
        <f t="shared" si="374"/>
        <v>Thursday</v>
      </c>
      <c r="AA3419" s="21" t="str">
        <f t="shared" si="375"/>
        <v>Thursday</v>
      </c>
      <c r="AB3419" s="21" t="str">
        <f>VLOOKUP(U3419,'Currency Sheet'!A:C,3,)</f>
        <v>DOLLAR</v>
      </c>
      <c r="AC3419" s="42" t="str">
        <f>VLOOKUP(P3419,'Customer List'!B:D,3,)</f>
        <v>Local</v>
      </c>
    </row>
    <row r="3420" spans="1:29" x14ac:dyDescent="0.25">
      <c r="A3420" s="21">
        <v>3416</v>
      </c>
      <c r="B3420" s="21" t="s">
        <v>4840</v>
      </c>
      <c r="C3420" s="30">
        <v>45933</v>
      </c>
      <c r="D3420" s="30">
        <v>45938</v>
      </c>
      <c r="E3420" s="47">
        <v>324.8</v>
      </c>
      <c r="F3420" s="47">
        <f t="shared" si="370"/>
        <v>28582.400000000001</v>
      </c>
      <c r="G3420" s="48">
        <f t="shared" si="371"/>
        <v>28582.400000000001</v>
      </c>
      <c r="H3420" s="21">
        <v>571104</v>
      </c>
      <c r="I3420" s="21" t="s">
        <v>4828</v>
      </c>
      <c r="J3420" s="21">
        <v>1</v>
      </c>
      <c r="K3420" s="21">
        <v>1</v>
      </c>
      <c r="L3420" s="21">
        <f t="shared" si="372"/>
        <v>0</v>
      </c>
      <c r="M3420" s="21" t="s">
        <v>5019</v>
      </c>
      <c r="N3420" s="30">
        <v>45941</v>
      </c>
      <c r="O3420" s="48">
        <v>48905.599999999999</v>
      </c>
      <c r="P3420" s="21" t="s">
        <v>165</v>
      </c>
      <c r="Q3420" s="21">
        <v>58156810375</v>
      </c>
      <c r="R3420" s="21" t="s">
        <v>40</v>
      </c>
      <c r="S3420" s="3">
        <v>-20</v>
      </c>
      <c r="T3420" s="37"/>
      <c r="U3420" s="21" t="s">
        <v>18</v>
      </c>
      <c r="V3420" s="21" t="str">
        <f>VLOOKUP(P3420,'Customer List'!B:C,2,)</f>
        <v>Lucknow</v>
      </c>
      <c r="W3420" s="38"/>
      <c r="X3420" s="30">
        <v>45943</v>
      </c>
      <c r="Y3420" s="21">
        <f t="shared" si="373"/>
        <v>2</v>
      </c>
      <c r="Z3420" s="21" t="str">
        <f t="shared" si="374"/>
        <v>Saturday</v>
      </c>
      <c r="AA3420" s="21" t="str">
        <f t="shared" si="375"/>
        <v>Monday</v>
      </c>
      <c r="AB3420" s="21" t="str">
        <f>VLOOKUP(U3420,'Currency Sheet'!A:C,3,)</f>
        <v>DOLLAR</v>
      </c>
      <c r="AC3420" s="42" t="str">
        <f>VLOOKUP(P3420,'Customer List'!B:D,3,)</f>
        <v>OutStation</v>
      </c>
    </row>
    <row r="3421" spans="1:29" x14ac:dyDescent="0.25">
      <c r="A3421" s="21">
        <v>3417</v>
      </c>
      <c r="B3421" s="21" t="s">
        <v>4840</v>
      </c>
      <c r="C3421" s="30">
        <v>45933</v>
      </c>
      <c r="D3421" s="30">
        <v>45938</v>
      </c>
      <c r="E3421" s="47">
        <v>160.30000000000001</v>
      </c>
      <c r="F3421" s="47">
        <f t="shared" si="370"/>
        <v>14106.400000000001</v>
      </c>
      <c r="G3421" s="48">
        <f t="shared" si="371"/>
        <v>14106.400000000001</v>
      </c>
      <c r="H3421" s="21">
        <v>573002</v>
      </c>
      <c r="I3421" s="21" t="s">
        <v>4829</v>
      </c>
      <c r="J3421" s="21">
        <v>1</v>
      </c>
      <c r="K3421" s="21">
        <v>1</v>
      </c>
      <c r="L3421" s="21">
        <f t="shared" si="372"/>
        <v>0</v>
      </c>
      <c r="M3421" s="21" t="s">
        <v>4906</v>
      </c>
      <c r="N3421" s="30">
        <v>45939</v>
      </c>
      <c r="O3421" s="48">
        <v>21755</v>
      </c>
      <c r="P3421" s="21" t="s">
        <v>213</v>
      </c>
      <c r="Q3421" s="21" t="s">
        <v>1127</v>
      </c>
      <c r="R3421" s="21" t="s">
        <v>1127</v>
      </c>
      <c r="S3421" s="3">
        <v>-20</v>
      </c>
      <c r="T3421" s="37"/>
      <c r="U3421" s="21" t="s">
        <v>18</v>
      </c>
      <c r="V3421" s="21" t="str">
        <f>VLOOKUP(P3421,'Customer List'!B:C,2,)</f>
        <v>Delhi</v>
      </c>
      <c r="W3421" s="38"/>
      <c r="X3421" s="30">
        <f>IF(OR(R3421 = "PRIYANKA MADAM", R3421 = "DEEPAK", R3421 = "PORTER"),N3421,"")</f>
        <v>45939</v>
      </c>
      <c r="Y3421" s="21">
        <f t="shared" si="373"/>
        <v>0</v>
      </c>
      <c r="Z3421" s="21" t="str">
        <f t="shared" si="374"/>
        <v>Thursday</v>
      </c>
      <c r="AA3421" s="21" t="str">
        <f t="shared" si="375"/>
        <v>Thursday</v>
      </c>
      <c r="AB3421" s="21" t="str">
        <f>VLOOKUP(U3421,'Currency Sheet'!A:C,3,)</f>
        <v>DOLLAR</v>
      </c>
      <c r="AC3421" s="42" t="str">
        <f>VLOOKUP(P3421,'Customer List'!B:D,3,)</f>
        <v>Local</v>
      </c>
    </row>
    <row r="3422" spans="1:29" x14ac:dyDescent="0.25">
      <c r="A3422" s="21">
        <v>3418</v>
      </c>
      <c r="B3422" s="21" t="s">
        <v>4840</v>
      </c>
      <c r="C3422" s="30">
        <v>45933</v>
      </c>
      <c r="D3422" s="30">
        <v>45938</v>
      </c>
      <c r="E3422" s="47">
        <v>451.5</v>
      </c>
      <c r="F3422" s="47">
        <f t="shared" si="370"/>
        <v>39732</v>
      </c>
      <c r="G3422" s="48">
        <f t="shared" si="371"/>
        <v>39732</v>
      </c>
      <c r="H3422" s="21">
        <v>574806</v>
      </c>
      <c r="I3422" s="21" t="s">
        <v>4830</v>
      </c>
      <c r="J3422" s="21">
        <v>1</v>
      </c>
      <c r="K3422" s="21">
        <v>1</v>
      </c>
      <c r="L3422" s="21">
        <f t="shared" si="372"/>
        <v>0</v>
      </c>
      <c r="M3422" s="21" t="s">
        <v>4986</v>
      </c>
      <c r="N3422" s="30">
        <v>45941</v>
      </c>
      <c r="O3422" s="48">
        <v>61275</v>
      </c>
      <c r="P3422" s="21" t="s">
        <v>302</v>
      </c>
      <c r="Q3422" s="21">
        <v>58156810622</v>
      </c>
      <c r="R3422" s="21" t="s">
        <v>40</v>
      </c>
      <c r="S3422" s="3">
        <v>-20</v>
      </c>
      <c r="T3422" s="37"/>
      <c r="U3422" s="21" t="s">
        <v>18</v>
      </c>
      <c r="V3422" s="21" t="str">
        <f>VLOOKUP(P3422,'Customer List'!B:C,2,)</f>
        <v>Banglore</v>
      </c>
      <c r="W3422" s="38"/>
      <c r="X3422" s="30">
        <v>45943</v>
      </c>
      <c r="Y3422" s="21">
        <f t="shared" si="373"/>
        <v>2</v>
      </c>
      <c r="Z3422" s="21" t="str">
        <f t="shared" si="374"/>
        <v>Saturday</v>
      </c>
      <c r="AA3422" s="21" t="str">
        <f t="shared" si="375"/>
        <v>Monday</v>
      </c>
      <c r="AB3422" s="21" t="str">
        <f>VLOOKUP(U3422,'Currency Sheet'!A:C,3,)</f>
        <v>DOLLAR</v>
      </c>
      <c r="AC3422" s="42" t="str">
        <f>VLOOKUP(P3422,'Customer List'!B:D,3,)</f>
        <v>OutStation</v>
      </c>
    </row>
    <row r="3423" spans="1:29" x14ac:dyDescent="0.25">
      <c r="A3423" s="21">
        <v>3419</v>
      </c>
      <c r="B3423" s="21" t="s">
        <v>4840</v>
      </c>
      <c r="C3423" s="30">
        <v>45933</v>
      </c>
      <c r="D3423" s="30">
        <v>45938</v>
      </c>
      <c r="E3423" s="47">
        <v>177.1</v>
      </c>
      <c r="F3423" s="47">
        <f t="shared" si="370"/>
        <v>15584.8</v>
      </c>
      <c r="G3423" s="48">
        <f t="shared" si="371"/>
        <v>15584.8</v>
      </c>
      <c r="H3423" s="21">
        <v>640914</v>
      </c>
      <c r="I3423" s="21" t="s">
        <v>4831</v>
      </c>
      <c r="J3423" s="21">
        <v>1</v>
      </c>
      <c r="K3423" s="21">
        <v>1</v>
      </c>
      <c r="L3423" s="21">
        <f t="shared" si="372"/>
        <v>0</v>
      </c>
      <c r="M3423" s="21" t="s">
        <v>5000</v>
      </c>
      <c r="N3423" s="30">
        <v>45941</v>
      </c>
      <c r="O3423" s="48">
        <v>27450.5</v>
      </c>
      <c r="P3423" s="21" t="s">
        <v>2170</v>
      </c>
      <c r="Q3423" s="21">
        <v>58156842866</v>
      </c>
      <c r="R3423" s="21" t="s">
        <v>40</v>
      </c>
      <c r="S3423" s="3">
        <v>4</v>
      </c>
      <c r="T3423" s="37"/>
      <c r="U3423" s="21" t="s">
        <v>18</v>
      </c>
      <c r="V3423" s="21" t="str">
        <f>VLOOKUP(P3423,'Customer List'!B:C,2,)</f>
        <v>Gujrat</v>
      </c>
      <c r="W3423" s="38"/>
      <c r="X3423" s="30">
        <v>45944</v>
      </c>
      <c r="Y3423" s="21">
        <f t="shared" si="373"/>
        <v>3</v>
      </c>
      <c r="Z3423" s="21" t="str">
        <f t="shared" si="374"/>
        <v>Saturday</v>
      </c>
      <c r="AA3423" s="21" t="str">
        <f t="shared" si="375"/>
        <v>Tuesday</v>
      </c>
      <c r="AB3423" s="21" t="str">
        <f>VLOOKUP(U3423,'Currency Sheet'!A:C,3,)</f>
        <v>DOLLAR</v>
      </c>
      <c r="AC3423" s="42" t="str">
        <f>VLOOKUP(P3423,'Customer List'!B:D,3,)</f>
        <v>OutStation</v>
      </c>
    </row>
    <row r="3424" spans="1:29" x14ac:dyDescent="0.25">
      <c r="A3424" s="21">
        <v>3420</v>
      </c>
      <c r="B3424" s="21" t="s">
        <v>4840</v>
      </c>
      <c r="C3424" s="30">
        <v>45933</v>
      </c>
      <c r="D3424" s="30">
        <v>45938</v>
      </c>
      <c r="E3424" s="47">
        <v>82.6</v>
      </c>
      <c r="F3424" s="47">
        <f t="shared" si="370"/>
        <v>7268.7999999999993</v>
      </c>
      <c r="G3424" s="48">
        <f t="shared" si="371"/>
        <v>7268.7999999999993</v>
      </c>
      <c r="H3424" s="21">
        <v>740368</v>
      </c>
      <c r="I3424" s="21" t="s">
        <v>4832</v>
      </c>
      <c r="J3424" s="21">
        <v>1</v>
      </c>
      <c r="K3424" s="21">
        <v>1</v>
      </c>
      <c r="L3424" s="21">
        <f t="shared" si="372"/>
        <v>0</v>
      </c>
      <c r="M3424" s="21" t="s">
        <v>4990</v>
      </c>
      <c r="N3424" s="30">
        <v>45941</v>
      </c>
      <c r="O3424" s="48">
        <v>14190</v>
      </c>
      <c r="P3424" s="21" t="s">
        <v>319</v>
      </c>
      <c r="Q3424" s="21">
        <v>58156810935</v>
      </c>
      <c r="R3424" s="21" t="s">
        <v>40</v>
      </c>
      <c r="S3424" s="3">
        <v>4</v>
      </c>
      <c r="T3424" s="37"/>
      <c r="U3424" s="21" t="s">
        <v>18</v>
      </c>
      <c r="V3424" s="21" t="str">
        <f>VLOOKUP(P3424,'Customer List'!B:C,2,)</f>
        <v>Gujrat</v>
      </c>
      <c r="W3424" s="38"/>
      <c r="X3424" s="30">
        <v>45944</v>
      </c>
      <c r="Y3424" s="21">
        <f t="shared" si="373"/>
        <v>3</v>
      </c>
      <c r="Z3424" s="21" t="str">
        <f t="shared" si="374"/>
        <v>Saturday</v>
      </c>
      <c r="AA3424" s="21" t="str">
        <f t="shared" si="375"/>
        <v>Tuesday</v>
      </c>
      <c r="AB3424" s="21" t="str">
        <f>VLOOKUP(U3424,'Currency Sheet'!A:C,3,)</f>
        <v>DOLLAR</v>
      </c>
      <c r="AC3424" s="42" t="str">
        <f>VLOOKUP(P3424,'Customer List'!B:D,3,)</f>
        <v>OutStation</v>
      </c>
    </row>
    <row r="3425" spans="1:29" x14ac:dyDescent="0.25">
      <c r="A3425" s="21">
        <v>3421</v>
      </c>
      <c r="B3425" s="21" t="s">
        <v>4840</v>
      </c>
      <c r="C3425" s="30">
        <v>45933</v>
      </c>
      <c r="D3425" s="30">
        <v>45938</v>
      </c>
      <c r="E3425" s="47">
        <v>1232.7</v>
      </c>
      <c r="F3425" s="47">
        <f t="shared" si="370"/>
        <v>108477.6</v>
      </c>
      <c r="G3425" s="48">
        <f t="shared" si="371"/>
        <v>108477.6</v>
      </c>
      <c r="H3425" s="21">
        <v>740809</v>
      </c>
      <c r="I3425" s="21" t="s">
        <v>4833</v>
      </c>
      <c r="J3425" s="21">
        <v>1</v>
      </c>
      <c r="K3425" s="21">
        <v>1</v>
      </c>
      <c r="L3425" s="21">
        <f t="shared" si="372"/>
        <v>0</v>
      </c>
      <c r="M3425" s="21" t="s">
        <v>4990</v>
      </c>
      <c r="N3425" s="30">
        <v>45941</v>
      </c>
      <c r="O3425" s="48">
        <v>204716.25</v>
      </c>
      <c r="P3425" s="21" t="s">
        <v>319</v>
      </c>
      <c r="Q3425" s="21">
        <v>58156810935</v>
      </c>
      <c r="R3425" s="21" t="s">
        <v>40</v>
      </c>
      <c r="S3425" s="3">
        <v>4</v>
      </c>
      <c r="T3425" s="37"/>
      <c r="U3425" s="21" t="s">
        <v>18</v>
      </c>
      <c r="V3425" s="21" t="str">
        <f>VLOOKUP(P3425,'Customer List'!B:C,2,)</f>
        <v>Gujrat</v>
      </c>
      <c r="W3425" s="38"/>
      <c r="X3425" s="30">
        <v>45944</v>
      </c>
      <c r="Y3425" s="21">
        <f t="shared" si="373"/>
        <v>3</v>
      </c>
      <c r="Z3425" s="21" t="str">
        <f t="shared" si="374"/>
        <v>Saturday</v>
      </c>
      <c r="AA3425" s="21" t="str">
        <f t="shared" si="375"/>
        <v>Tuesday</v>
      </c>
      <c r="AB3425" s="21" t="str">
        <f>VLOOKUP(U3425,'Currency Sheet'!A:C,3,)</f>
        <v>DOLLAR</v>
      </c>
      <c r="AC3425" s="42" t="str">
        <f>VLOOKUP(P3425,'Customer List'!B:D,3,)</f>
        <v>OutStation</v>
      </c>
    </row>
    <row r="3426" spans="1:29" x14ac:dyDescent="0.25">
      <c r="A3426" s="21">
        <v>3422</v>
      </c>
      <c r="B3426" s="21" t="s">
        <v>4840</v>
      </c>
      <c r="C3426" s="30">
        <v>45933</v>
      </c>
      <c r="D3426" s="30">
        <v>45938</v>
      </c>
      <c r="E3426" s="47">
        <v>86.8</v>
      </c>
      <c r="F3426" s="47">
        <f t="shared" si="370"/>
        <v>7638.4</v>
      </c>
      <c r="G3426" s="48">
        <f t="shared" si="371"/>
        <v>7638.4</v>
      </c>
      <c r="H3426" s="21">
        <v>773302</v>
      </c>
      <c r="I3426" s="21" t="s">
        <v>4834</v>
      </c>
      <c r="J3426" s="21">
        <v>1</v>
      </c>
      <c r="K3426" s="21">
        <v>1</v>
      </c>
      <c r="L3426" s="21">
        <f t="shared" si="372"/>
        <v>0</v>
      </c>
      <c r="M3426" s="21" t="s">
        <v>4984</v>
      </c>
      <c r="N3426" s="30">
        <v>45941</v>
      </c>
      <c r="O3426" s="48">
        <v>13454</v>
      </c>
      <c r="P3426" s="21" t="s">
        <v>298</v>
      </c>
      <c r="Q3426" s="21">
        <v>58156810762</v>
      </c>
      <c r="R3426" s="21" t="s">
        <v>40</v>
      </c>
      <c r="S3426" s="3">
        <v>-20</v>
      </c>
      <c r="T3426" s="37"/>
      <c r="U3426" s="21" t="s">
        <v>18</v>
      </c>
      <c r="V3426" s="21" t="str">
        <f>VLOOKUP(P3426,'Customer List'!B:C,2,)</f>
        <v>Banglore</v>
      </c>
      <c r="W3426" s="38"/>
      <c r="X3426" s="30">
        <v>45943</v>
      </c>
      <c r="Y3426" s="21">
        <f t="shared" si="373"/>
        <v>2</v>
      </c>
      <c r="Z3426" s="21" t="str">
        <f t="shared" si="374"/>
        <v>Saturday</v>
      </c>
      <c r="AA3426" s="21" t="str">
        <f t="shared" si="375"/>
        <v>Monday</v>
      </c>
      <c r="AB3426" s="21" t="str">
        <f>VLOOKUP(U3426,'Currency Sheet'!A:C,3,)</f>
        <v>DOLLAR</v>
      </c>
      <c r="AC3426" s="42" t="str">
        <f>VLOOKUP(P3426,'Customer List'!B:D,3,)</f>
        <v>OutStation</v>
      </c>
    </row>
    <row r="3427" spans="1:29" x14ac:dyDescent="0.25">
      <c r="A3427" s="21">
        <v>3423</v>
      </c>
      <c r="B3427" s="21" t="s">
        <v>4840</v>
      </c>
      <c r="C3427" s="30">
        <v>45933</v>
      </c>
      <c r="D3427" s="30">
        <v>45938</v>
      </c>
      <c r="E3427" s="47">
        <v>58.1</v>
      </c>
      <c r="F3427" s="47">
        <f t="shared" si="370"/>
        <v>5112.8</v>
      </c>
      <c r="G3427" s="48">
        <f t="shared" si="371"/>
        <v>5112.8</v>
      </c>
      <c r="H3427" s="21">
        <v>776702</v>
      </c>
      <c r="I3427" s="21" t="s">
        <v>4835</v>
      </c>
      <c r="J3427" s="21">
        <v>1</v>
      </c>
      <c r="K3427" s="21">
        <v>1</v>
      </c>
      <c r="L3427" s="21">
        <f t="shared" si="372"/>
        <v>0</v>
      </c>
      <c r="M3427" s="21" t="s">
        <v>4982</v>
      </c>
      <c r="N3427" s="30">
        <v>45941</v>
      </c>
      <c r="O3427" s="48">
        <v>9005.5</v>
      </c>
      <c r="P3427" s="21" t="s">
        <v>295</v>
      </c>
      <c r="Q3427" s="21">
        <v>58156812453</v>
      </c>
      <c r="R3427" s="21" t="s">
        <v>40</v>
      </c>
      <c r="S3427" s="3">
        <v>-20</v>
      </c>
      <c r="T3427" s="37"/>
      <c r="U3427" s="21" t="s">
        <v>18</v>
      </c>
      <c r="V3427" s="21" t="str">
        <f>VLOOKUP(P3427,'Customer List'!B:C,2,)</f>
        <v>Kerala</v>
      </c>
      <c r="W3427" s="38"/>
      <c r="X3427" s="30">
        <v>45944</v>
      </c>
      <c r="Y3427" s="21">
        <f t="shared" si="373"/>
        <v>3</v>
      </c>
      <c r="Z3427" s="21" t="str">
        <f t="shared" si="374"/>
        <v>Saturday</v>
      </c>
      <c r="AA3427" s="21" t="str">
        <f t="shared" si="375"/>
        <v>Tuesday</v>
      </c>
      <c r="AB3427" s="21" t="str">
        <f>VLOOKUP(U3427,'Currency Sheet'!A:C,3,)</f>
        <v>DOLLAR</v>
      </c>
      <c r="AC3427" s="42" t="str">
        <f>VLOOKUP(P3427,'Customer List'!B:D,3,)</f>
        <v>OutStation</v>
      </c>
    </row>
    <row r="3428" spans="1:29" x14ac:dyDescent="0.25">
      <c r="A3428" s="21">
        <v>3424</v>
      </c>
      <c r="B3428" s="21" t="s">
        <v>4840</v>
      </c>
      <c r="C3428" s="30">
        <v>45933</v>
      </c>
      <c r="D3428" s="30">
        <v>45938</v>
      </c>
      <c r="E3428" s="47">
        <v>451.5</v>
      </c>
      <c r="F3428" s="47">
        <f t="shared" si="370"/>
        <v>39732</v>
      </c>
      <c r="G3428" s="48">
        <f t="shared" si="371"/>
        <v>39732</v>
      </c>
      <c r="H3428" s="21">
        <v>777406</v>
      </c>
      <c r="I3428" s="21" t="s">
        <v>4836</v>
      </c>
      <c r="J3428" s="21">
        <v>1</v>
      </c>
      <c r="K3428" s="21">
        <v>1</v>
      </c>
      <c r="L3428" s="21">
        <f t="shared" si="372"/>
        <v>0</v>
      </c>
      <c r="M3428" s="21" t="s">
        <v>4988</v>
      </c>
      <c r="N3428" s="30">
        <v>45941</v>
      </c>
      <c r="O3428" s="48">
        <v>59985</v>
      </c>
      <c r="P3428" s="21" t="s">
        <v>2045</v>
      </c>
      <c r="Q3428" s="21">
        <v>58156811112</v>
      </c>
      <c r="R3428" s="21" t="s">
        <v>40</v>
      </c>
      <c r="S3428" s="3">
        <v>-20</v>
      </c>
      <c r="T3428" s="37"/>
      <c r="U3428" s="21" t="s">
        <v>18</v>
      </c>
      <c r="V3428" s="21" t="str">
        <f>VLOOKUP(P3428,'Customer List'!B:C,2,)</f>
        <v>Hyderabad</v>
      </c>
      <c r="W3428" s="38"/>
      <c r="X3428" s="30">
        <v>45943</v>
      </c>
      <c r="Y3428" s="21">
        <f t="shared" si="373"/>
        <v>2</v>
      </c>
      <c r="Z3428" s="21" t="str">
        <f t="shared" si="374"/>
        <v>Saturday</v>
      </c>
      <c r="AA3428" s="21" t="str">
        <f t="shared" si="375"/>
        <v>Monday</v>
      </c>
      <c r="AB3428" s="21" t="str">
        <f>VLOOKUP(U3428,'Currency Sheet'!A:C,3,)</f>
        <v>DOLLAR</v>
      </c>
      <c r="AC3428" s="42" t="str">
        <f>VLOOKUP(P3428,'Customer List'!B:D,3,)</f>
        <v>OutStation</v>
      </c>
    </row>
    <row r="3429" spans="1:29" x14ac:dyDescent="0.25">
      <c r="A3429" s="21">
        <v>3425</v>
      </c>
      <c r="B3429" s="21" t="s">
        <v>4840</v>
      </c>
      <c r="C3429" s="30">
        <v>45933</v>
      </c>
      <c r="D3429" s="30">
        <v>45938</v>
      </c>
      <c r="E3429" s="47">
        <v>78.400000000000006</v>
      </c>
      <c r="F3429" s="47">
        <f t="shared" si="370"/>
        <v>6899.2000000000007</v>
      </c>
      <c r="G3429" s="48">
        <f t="shared" si="371"/>
        <v>13798.400000000001</v>
      </c>
      <c r="H3429" s="21">
        <v>801702</v>
      </c>
      <c r="I3429" s="21" t="s">
        <v>4837</v>
      </c>
      <c r="J3429" s="21">
        <v>2</v>
      </c>
      <c r="K3429" s="21">
        <v>2</v>
      </c>
      <c r="L3429" s="21">
        <f t="shared" si="372"/>
        <v>0</v>
      </c>
      <c r="M3429" s="21" t="s">
        <v>4905</v>
      </c>
      <c r="N3429" s="30">
        <v>45939</v>
      </c>
      <c r="O3429" s="48">
        <v>21280</v>
      </c>
      <c r="P3429" s="21" t="s">
        <v>213</v>
      </c>
      <c r="Q3429" s="21" t="s">
        <v>1127</v>
      </c>
      <c r="R3429" s="21" t="s">
        <v>1127</v>
      </c>
      <c r="S3429" s="3">
        <v>4</v>
      </c>
      <c r="T3429" s="37"/>
      <c r="U3429" s="21" t="s">
        <v>18</v>
      </c>
      <c r="V3429" s="21" t="str">
        <f>VLOOKUP(P3429,'Customer List'!B:C,2,)</f>
        <v>Delhi</v>
      </c>
      <c r="W3429" s="38"/>
      <c r="X3429" s="30">
        <f>IF(OR(R3429 = "PRIYANKA MADAM", R3429 = "DEEPAK", R3429 = "PORTER"),N3429,"")</f>
        <v>45939</v>
      </c>
      <c r="Y3429" s="21">
        <f t="shared" si="373"/>
        <v>0</v>
      </c>
      <c r="Z3429" s="21" t="str">
        <f t="shared" si="374"/>
        <v>Thursday</v>
      </c>
      <c r="AA3429" s="21" t="str">
        <f t="shared" si="375"/>
        <v>Thursday</v>
      </c>
      <c r="AB3429" s="21" t="str">
        <f>VLOOKUP(U3429,'Currency Sheet'!A:C,3,)</f>
        <v>DOLLAR</v>
      </c>
      <c r="AC3429" s="42" t="str">
        <f>VLOOKUP(P3429,'Customer List'!B:D,3,)</f>
        <v>Local</v>
      </c>
    </row>
    <row r="3430" spans="1:29" x14ac:dyDescent="0.25">
      <c r="A3430" s="21">
        <v>3426</v>
      </c>
      <c r="B3430" s="21">
        <v>179957</v>
      </c>
      <c r="C3430" s="30">
        <v>45936</v>
      </c>
      <c r="D3430" s="30">
        <v>45939</v>
      </c>
      <c r="E3430" s="47">
        <v>171.99</v>
      </c>
      <c r="F3430" s="47">
        <f t="shared" si="370"/>
        <v>15135.12</v>
      </c>
      <c r="G3430" s="48">
        <f t="shared" si="371"/>
        <v>15135.12</v>
      </c>
      <c r="H3430" s="21" t="s">
        <v>4973</v>
      </c>
      <c r="I3430" s="21" t="s">
        <v>4974</v>
      </c>
      <c r="J3430" s="21">
        <v>1</v>
      </c>
      <c r="K3430" s="21">
        <v>1</v>
      </c>
      <c r="L3430" s="21">
        <f t="shared" si="372"/>
        <v>0</v>
      </c>
      <c r="M3430" s="21" t="s">
        <v>5014</v>
      </c>
      <c r="N3430" s="30">
        <v>45941</v>
      </c>
      <c r="O3430" s="48">
        <v>12642</v>
      </c>
      <c r="P3430" s="21" t="s">
        <v>621</v>
      </c>
      <c r="Q3430" s="21">
        <v>58156809782</v>
      </c>
      <c r="R3430" s="21" t="s">
        <v>40</v>
      </c>
      <c r="S3430" s="3">
        <v>4</v>
      </c>
      <c r="T3430" s="37"/>
      <c r="U3430" s="21" t="s">
        <v>423</v>
      </c>
      <c r="V3430" s="21" t="str">
        <f>VLOOKUP(P3430,'Customer List'!B:C,2,)</f>
        <v>Hyderabad</v>
      </c>
      <c r="W3430" s="38"/>
      <c r="X3430" s="30">
        <v>45943</v>
      </c>
      <c r="Y3430" s="21">
        <f t="shared" si="373"/>
        <v>2</v>
      </c>
      <c r="Z3430" s="21" t="str">
        <f t="shared" si="374"/>
        <v>Saturday</v>
      </c>
      <c r="AA3430" s="21" t="str">
        <f t="shared" si="375"/>
        <v>Monday</v>
      </c>
      <c r="AB3430" s="21" t="str">
        <f>VLOOKUP(U3430,'Currency Sheet'!A:C,3,)</f>
        <v>DOLLAR</v>
      </c>
      <c r="AC3430" s="42" t="str">
        <f>VLOOKUP(P3430,'Customer List'!B:D,3,)</f>
        <v>OutStation</v>
      </c>
    </row>
    <row r="3431" spans="1:29" x14ac:dyDescent="0.25">
      <c r="A3431" s="21">
        <v>3427</v>
      </c>
      <c r="B3431" s="21">
        <v>179957</v>
      </c>
      <c r="C3431" s="30">
        <v>45936</v>
      </c>
      <c r="D3431" s="30">
        <v>45939</v>
      </c>
      <c r="E3431" s="47">
        <f>8020.41/3</f>
        <v>2673.47</v>
      </c>
      <c r="F3431" s="47">
        <f t="shared" si="370"/>
        <v>235265.36</v>
      </c>
      <c r="G3431" s="48">
        <f t="shared" si="371"/>
        <v>705796.08</v>
      </c>
      <c r="H3431" s="21" t="s">
        <v>441</v>
      </c>
      <c r="I3431" s="21" t="s">
        <v>4975</v>
      </c>
      <c r="J3431" s="21">
        <v>3</v>
      </c>
      <c r="K3431" s="21">
        <v>3</v>
      </c>
      <c r="L3431" s="21">
        <f t="shared" si="372"/>
        <v>0</v>
      </c>
      <c r="M3431" s="21" t="s">
        <v>4989</v>
      </c>
      <c r="N3431" s="30">
        <v>45941</v>
      </c>
      <c r="O3431" s="48">
        <v>849366</v>
      </c>
      <c r="P3431" s="21" t="s">
        <v>370</v>
      </c>
      <c r="Q3431" s="21">
        <v>58156810935</v>
      </c>
      <c r="R3431" s="21" t="s">
        <v>40</v>
      </c>
      <c r="S3431" s="3">
        <v>4</v>
      </c>
      <c r="T3431" s="37"/>
      <c r="U3431" s="21" t="s">
        <v>423</v>
      </c>
      <c r="V3431" s="21" t="str">
        <f>VLOOKUP(P3431,'Customer List'!B:C,2,)</f>
        <v>Gujrat</v>
      </c>
      <c r="W3431" s="38"/>
      <c r="X3431" s="30">
        <v>45944</v>
      </c>
      <c r="Y3431" s="21">
        <f t="shared" si="373"/>
        <v>3</v>
      </c>
      <c r="Z3431" s="21" t="str">
        <f t="shared" si="374"/>
        <v>Saturday</v>
      </c>
      <c r="AA3431" s="21" t="str">
        <f t="shared" si="375"/>
        <v>Tuesday</v>
      </c>
      <c r="AB3431" s="21" t="str">
        <f>VLOOKUP(U3431,'Currency Sheet'!A:C,3,)</f>
        <v>DOLLAR</v>
      </c>
      <c r="AC3431" s="42" t="str">
        <f>VLOOKUP(P3431,'Customer List'!B:D,3,)</f>
        <v>OutStation</v>
      </c>
    </row>
    <row r="3432" spans="1:29" x14ac:dyDescent="0.25">
      <c r="A3432" s="21">
        <v>3428</v>
      </c>
      <c r="B3432" s="21" t="s">
        <v>4845</v>
      </c>
      <c r="C3432" s="30">
        <v>45936</v>
      </c>
      <c r="D3432" s="30">
        <v>45939</v>
      </c>
      <c r="E3432" s="47">
        <v>136.80000000000001</v>
      </c>
      <c r="F3432" s="47">
        <f t="shared" si="370"/>
        <v>12038.400000000001</v>
      </c>
      <c r="G3432" s="48">
        <f t="shared" si="371"/>
        <v>120384.00000000001</v>
      </c>
      <c r="H3432" s="21" t="s">
        <v>564</v>
      </c>
      <c r="I3432" s="21" t="s">
        <v>5045</v>
      </c>
      <c r="J3432" s="21">
        <v>10</v>
      </c>
      <c r="K3432" s="21">
        <v>10</v>
      </c>
      <c r="L3432" s="21">
        <f t="shared" si="372"/>
        <v>0</v>
      </c>
      <c r="M3432" s="21" t="s">
        <v>4991</v>
      </c>
      <c r="N3432" s="30">
        <v>45941</v>
      </c>
      <c r="O3432" s="48">
        <v>172900</v>
      </c>
      <c r="P3432" s="21" t="s">
        <v>4978</v>
      </c>
      <c r="Q3432" s="21">
        <v>58156840210</v>
      </c>
      <c r="R3432" s="21" t="s">
        <v>40</v>
      </c>
      <c r="S3432" s="3">
        <v>-20</v>
      </c>
      <c r="T3432" s="37"/>
      <c r="U3432" s="21" t="s">
        <v>3344</v>
      </c>
      <c r="V3432" s="21" t="str">
        <f>VLOOKUP(P3432,'Customer List'!B:C,2,)</f>
        <v>VADODARA</v>
      </c>
      <c r="W3432" s="38"/>
      <c r="X3432" s="30">
        <v>45943</v>
      </c>
      <c r="Y3432" s="21">
        <f t="shared" si="373"/>
        <v>2</v>
      </c>
      <c r="Z3432" s="21" t="str">
        <f t="shared" si="374"/>
        <v>Saturday</v>
      </c>
      <c r="AA3432" s="21" t="str">
        <f t="shared" si="375"/>
        <v>Monday</v>
      </c>
      <c r="AB3432" s="21" t="str">
        <f>VLOOKUP(U3432,'Currency Sheet'!A:C,3,)</f>
        <v>DOLLAR</v>
      </c>
      <c r="AC3432" s="42" t="str">
        <f>VLOOKUP(P3432,'Customer List'!B:D,3,)</f>
        <v>OutStation</v>
      </c>
    </row>
    <row r="3433" spans="1:29" x14ac:dyDescent="0.25">
      <c r="A3433" s="21">
        <v>3429</v>
      </c>
      <c r="B3433" s="21" t="s">
        <v>4845</v>
      </c>
      <c r="C3433" s="30">
        <v>45936</v>
      </c>
      <c r="D3433" s="30">
        <v>45939</v>
      </c>
      <c r="E3433" s="47">
        <v>136.80000000000001</v>
      </c>
      <c r="F3433" s="47">
        <f t="shared" si="370"/>
        <v>12038.400000000001</v>
      </c>
      <c r="G3433" s="48">
        <f t="shared" si="371"/>
        <v>48153.600000000006</v>
      </c>
      <c r="H3433" s="21" t="s">
        <v>564</v>
      </c>
      <c r="I3433" s="21" t="s">
        <v>5045</v>
      </c>
      <c r="J3433" s="21">
        <v>4</v>
      </c>
      <c r="K3433" s="21">
        <v>4</v>
      </c>
      <c r="L3433" s="21">
        <f t="shared" si="372"/>
        <v>0</v>
      </c>
      <c r="M3433" s="21" t="s">
        <v>4892</v>
      </c>
      <c r="N3433" s="30">
        <v>45939</v>
      </c>
      <c r="O3433" s="48">
        <v>85120</v>
      </c>
      <c r="P3433" s="21" t="s">
        <v>4844</v>
      </c>
      <c r="Q3433" s="21">
        <v>58156706370</v>
      </c>
      <c r="R3433" s="21" t="s">
        <v>40</v>
      </c>
      <c r="S3433" s="3">
        <v>-20</v>
      </c>
      <c r="T3433" s="37"/>
      <c r="U3433" s="21" t="s">
        <v>3344</v>
      </c>
      <c r="V3433" s="21" t="str">
        <f>VLOOKUP(P3433,'Customer List'!B:C,2,)</f>
        <v>Banglore</v>
      </c>
      <c r="W3433" s="38"/>
      <c r="X3433" s="30">
        <v>45941</v>
      </c>
      <c r="Y3433" s="21">
        <f t="shared" si="373"/>
        <v>2</v>
      </c>
      <c r="Z3433" s="21" t="str">
        <f t="shared" si="374"/>
        <v>Thursday</v>
      </c>
      <c r="AA3433" s="21" t="str">
        <f t="shared" si="375"/>
        <v>Saturday</v>
      </c>
      <c r="AB3433" s="21" t="str">
        <f>VLOOKUP(U3433,'Currency Sheet'!A:C,3,)</f>
        <v>DOLLAR</v>
      </c>
      <c r="AC3433" s="42" t="str">
        <f>VLOOKUP(P3433,'Customer List'!B:D,3,)</f>
        <v>OutStation</v>
      </c>
    </row>
    <row r="3434" spans="1:29" x14ac:dyDescent="0.25">
      <c r="A3434" s="21">
        <v>3430</v>
      </c>
      <c r="B3434" s="21" t="s">
        <v>4845</v>
      </c>
      <c r="C3434" s="30">
        <v>45936</v>
      </c>
      <c r="D3434" s="30">
        <v>45939</v>
      </c>
      <c r="E3434" s="47">
        <v>2631.9</v>
      </c>
      <c r="F3434" s="47">
        <f t="shared" si="370"/>
        <v>231607.2</v>
      </c>
      <c r="G3434" s="48">
        <f t="shared" si="371"/>
        <v>463214.4</v>
      </c>
      <c r="H3434" s="21" t="s">
        <v>1982</v>
      </c>
      <c r="I3434" s="21" t="s">
        <v>5046</v>
      </c>
      <c r="J3434" s="21">
        <v>2</v>
      </c>
      <c r="K3434" s="21">
        <v>2</v>
      </c>
      <c r="L3434" s="21">
        <f t="shared" si="372"/>
        <v>0</v>
      </c>
      <c r="M3434" s="21" t="s">
        <v>4991</v>
      </c>
      <c r="N3434" s="30">
        <v>45941</v>
      </c>
      <c r="O3434" s="48">
        <v>772590</v>
      </c>
      <c r="P3434" s="21" t="s">
        <v>4978</v>
      </c>
      <c r="Q3434" s="21">
        <v>58156840210</v>
      </c>
      <c r="R3434" s="21" t="s">
        <v>40</v>
      </c>
      <c r="S3434" s="3">
        <v>4</v>
      </c>
      <c r="T3434" s="37"/>
      <c r="U3434" s="21" t="s">
        <v>3344</v>
      </c>
      <c r="V3434" s="21" t="str">
        <f>VLOOKUP(P3434,'Customer List'!B:C,2,)</f>
        <v>VADODARA</v>
      </c>
      <c r="W3434" s="38"/>
      <c r="X3434" s="30">
        <v>45943</v>
      </c>
      <c r="Y3434" s="21">
        <f t="shared" si="373"/>
        <v>2</v>
      </c>
      <c r="Z3434" s="21" t="str">
        <f t="shared" si="374"/>
        <v>Saturday</v>
      </c>
      <c r="AA3434" s="21" t="str">
        <f t="shared" si="375"/>
        <v>Monday</v>
      </c>
      <c r="AB3434" s="21" t="str">
        <f>VLOOKUP(U3434,'Currency Sheet'!A:C,3,)</f>
        <v>DOLLAR</v>
      </c>
      <c r="AC3434" s="42" t="str">
        <f>VLOOKUP(P3434,'Customer List'!B:D,3,)</f>
        <v>OutStation</v>
      </c>
    </row>
    <row r="3435" spans="1:29" x14ac:dyDescent="0.25">
      <c r="A3435" s="21">
        <v>3431</v>
      </c>
      <c r="B3435" s="21" t="s">
        <v>4845</v>
      </c>
      <c r="C3435" s="30">
        <v>45936</v>
      </c>
      <c r="D3435" s="30">
        <v>45939</v>
      </c>
      <c r="E3435" s="47">
        <v>220.5</v>
      </c>
      <c r="F3435" s="47">
        <f t="shared" si="370"/>
        <v>19404</v>
      </c>
      <c r="G3435" s="48">
        <f t="shared" si="371"/>
        <v>38808</v>
      </c>
      <c r="H3435" s="21" t="s">
        <v>4843</v>
      </c>
      <c r="I3435" s="21" t="s">
        <v>5047</v>
      </c>
      <c r="J3435" s="21">
        <v>2</v>
      </c>
      <c r="K3435" s="21">
        <v>2</v>
      </c>
      <c r="L3435" s="21">
        <f t="shared" si="372"/>
        <v>0</v>
      </c>
      <c r="M3435" s="21" t="s">
        <v>5012</v>
      </c>
      <c r="N3435" s="30">
        <v>45941</v>
      </c>
      <c r="O3435" s="48">
        <v>61740</v>
      </c>
      <c r="P3435" s="21" t="s">
        <v>4839</v>
      </c>
      <c r="Q3435" s="21">
        <v>58156808990</v>
      </c>
      <c r="R3435" s="21" t="s">
        <v>40</v>
      </c>
      <c r="S3435" s="3">
        <v>4</v>
      </c>
      <c r="T3435" s="37"/>
      <c r="U3435" s="21" t="s">
        <v>3344</v>
      </c>
      <c r="V3435" s="21" t="str">
        <f>VLOOKUP(P3435,'Customer List'!B:C,2,)</f>
        <v>Mumbai</v>
      </c>
      <c r="W3435" s="38"/>
      <c r="X3435" s="30">
        <v>45943</v>
      </c>
      <c r="Y3435" s="21">
        <f t="shared" si="373"/>
        <v>2</v>
      </c>
      <c r="Z3435" s="21" t="str">
        <f t="shared" si="374"/>
        <v>Saturday</v>
      </c>
      <c r="AA3435" s="21" t="str">
        <f t="shared" si="375"/>
        <v>Monday</v>
      </c>
      <c r="AB3435" s="21" t="str">
        <f>VLOOKUP(U3435,'Currency Sheet'!A:C,3,)</f>
        <v>DOLLAR</v>
      </c>
      <c r="AC3435" s="42" t="str">
        <f>VLOOKUP(P3435,'Customer List'!B:D,3,)</f>
        <v>OutStation</v>
      </c>
    </row>
    <row r="3436" spans="1:29" x14ac:dyDescent="0.25">
      <c r="A3436" s="21">
        <v>3432</v>
      </c>
      <c r="B3436" s="21" t="s">
        <v>5040</v>
      </c>
      <c r="C3436" s="30">
        <v>45940</v>
      </c>
      <c r="D3436" s="30">
        <v>45943</v>
      </c>
      <c r="E3436" s="47">
        <v>88.9</v>
      </c>
      <c r="F3436" s="47">
        <f t="shared" si="370"/>
        <v>7823.2000000000007</v>
      </c>
      <c r="G3436" s="48">
        <f t="shared" si="371"/>
        <v>15646.400000000001</v>
      </c>
      <c r="H3436" s="21" t="s">
        <v>5041</v>
      </c>
      <c r="I3436" s="21" t="s">
        <v>5058</v>
      </c>
      <c r="J3436" s="21">
        <v>2</v>
      </c>
      <c r="K3436" s="21">
        <v>2</v>
      </c>
      <c r="L3436" s="21">
        <f t="shared" si="372"/>
        <v>0</v>
      </c>
      <c r="M3436" s="21" t="s">
        <v>5299</v>
      </c>
      <c r="N3436" s="30">
        <v>45954</v>
      </c>
      <c r="O3436" s="48">
        <v>216670</v>
      </c>
      <c r="P3436" s="21" t="s">
        <v>1102</v>
      </c>
      <c r="Q3436" s="21" t="s">
        <v>1127</v>
      </c>
      <c r="R3436" s="21" t="s">
        <v>1127</v>
      </c>
      <c r="S3436" s="3">
        <v>4</v>
      </c>
      <c r="T3436" s="37"/>
      <c r="U3436" s="21" t="s">
        <v>5042</v>
      </c>
      <c r="V3436" s="21" t="str">
        <f>VLOOKUP(P3436,'Customer List'!B:C,2,)</f>
        <v>Delhi</v>
      </c>
      <c r="W3436" s="38"/>
      <c r="X3436" s="30">
        <f>IF(OR(R3436 = "PRIYANKA MADAM", R3436 = "DEEPAK", R3436 = "PORTER"),N3436,"")</f>
        <v>45954</v>
      </c>
      <c r="Y3436" s="21">
        <f t="shared" si="373"/>
        <v>0</v>
      </c>
      <c r="Z3436" s="21" t="str">
        <f t="shared" si="374"/>
        <v>Friday</v>
      </c>
      <c r="AA3436" s="21" t="str">
        <f t="shared" si="375"/>
        <v>Friday</v>
      </c>
      <c r="AB3436" s="21" t="str">
        <f>VLOOKUP(U3436,'Currency Sheet'!A:C,3,)</f>
        <v>DOLLAR</v>
      </c>
      <c r="AC3436" s="42" t="str">
        <f>VLOOKUP(P3436,'Customer List'!B:D,3,)</f>
        <v>Local</v>
      </c>
    </row>
    <row r="3437" spans="1:29" x14ac:dyDescent="0.25">
      <c r="A3437" s="21">
        <v>3433</v>
      </c>
      <c r="B3437" s="21">
        <v>340077</v>
      </c>
      <c r="C3437" s="30">
        <v>45940</v>
      </c>
      <c r="D3437" s="30">
        <v>45943</v>
      </c>
      <c r="E3437" s="47">
        <v>99</v>
      </c>
      <c r="F3437" s="47">
        <f t="shared" si="370"/>
        <v>8712</v>
      </c>
      <c r="G3437" s="48">
        <f t="shared" si="371"/>
        <v>8712</v>
      </c>
      <c r="H3437" s="21" t="s">
        <v>5038</v>
      </c>
      <c r="I3437" s="21" t="s">
        <v>5059</v>
      </c>
      <c r="J3437" s="21">
        <v>1</v>
      </c>
      <c r="K3437" s="21">
        <v>1</v>
      </c>
      <c r="L3437" s="21">
        <f t="shared" si="372"/>
        <v>0</v>
      </c>
      <c r="M3437" s="21" t="s">
        <v>5044</v>
      </c>
      <c r="N3437" s="30">
        <v>45944</v>
      </c>
      <c r="O3437" s="48">
        <v>14731</v>
      </c>
      <c r="P3437" s="21" t="s">
        <v>208</v>
      </c>
      <c r="Q3437" s="21" t="s">
        <v>1127</v>
      </c>
      <c r="R3437" s="21" t="s">
        <v>1127</v>
      </c>
      <c r="S3437" s="3">
        <v>4</v>
      </c>
      <c r="T3437" s="37"/>
      <c r="U3437" s="21" t="s">
        <v>511</v>
      </c>
      <c r="V3437" s="21" t="str">
        <f>VLOOKUP(P3437,'Customer List'!B:C,2,)</f>
        <v>Delhi</v>
      </c>
      <c r="W3437" s="38"/>
      <c r="X3437" s="30">
        <f>IF(OR(R3437 = "PRIYANKA MADAM", R3437 = "DEEPAK", R3437 = "PORTER"),N3437,"")</f>
        <v>45944</v>
      </c>
      <c r="Y3437" s="21">
        <f t="shared" si="373"/>
        <v>0</v>
      </c>
      <c r="Z3437" s="21" t="str">
        <f t="shared" si="374"/>
        <v>Tuesday</v>
      </c>
      <c r="AA3437" s="21" t="str">
        <f t="shared" si="375"/>
        <v>Tuesday</v>
      </c>
      <c r="AB3437" s="21" t="str">
        <f>VLOOKUP(U3437,'Currency Sheet'!A:C,3,)</f>
        <v>DOLLAR</v>
      </c>
      <c r="AC3437" s="42" t="str">
        <f>VLOOKUP(P3437,'Customer List'!B:D,3,)</f>
        <v>Local</v>
      </c>
    </row>
    <row r="3438" spans="1:29" x14ac:dyDescent="0.25">
      <c r="A3438" s="21">
        <v>3434</v>
      </c>
      <c r="B3438" s="21">
        <v>340077</v>
      </c>
      <c r="C3438" s="30">
        <v>45940</v>
      </c>
      <c r="D3438" s="30">
        <v>45943</v>
      </c>
      <c r="E3438" s="47">
        <v>60.75</v>
      </c>
      <c r="F3438" s="47">
        <f t="shared" si="370"/>
        <v>5346</v>
      </c>
      <c r="G3438" s="48">
        <f t="shared" si="371"/>
        <v>5346</v>
      </c>
      <c r="H3438" s="21" t="s">
        <v>5039</v>
      </c>
      <c r="I3438" s="21" t="s">
        <v>5060</v>
      </c>
      <c r="J3438" s="21">
        <v>1</v>
      </c>
      <c r="K3438" s="21">
        <v>1</v>
      </c>
      <c r="L3438" s="21">
        <f t="shared" si="372"/>
        <v>0</v>
      </c>
      <c r="M3438" s="21" t="s">
        <v>5145</v>
      </c>
      <c r="N3438" s="30">
        <v>45943</v>
      </c>
      <c r="O3438" s="48">
        <v>8808.75</v>
      </c>
      <c r="P3438" s="21" t="s">
        <v>541</v>
      </c>
      <c r="Q3438" s="21">
        <v>58156922342</v>
      </c>
      <c r="R3438" s="21" t="s">
        <v>40</v>
      </c>
      <c r="S3438" s="3">
        <v>4</v>
      </c>
      <c r="T3438" s="37"/>
      <c r="U3438" s="21" t="s">
        <v>511</v>
      </c>
      <c r="V3438" s="21" t="str">
        <f>VLOOKUP(P3438,'Customer List'!B:C,2,)</f>
        <v>Banglore</v>
      </c>
      <c r="W3438" s="38"/>
      <c r="X3438" s="30">
        <v>45944</v>
      </c>
      <c r="Y3438" s="21">
        <f t="shared" si="373"/>
        <v>1</v>
      </c>
      <c r="Z3438" s="21" t="str">
        <f t="shared" si="374"/>
        <v>Monday</v>
      </c>
      <c r="AA3438" s="21" t="str">
        <f t="shared" si="375"/>
        <v>Tuesday</v>
      </c>
      <c r="AB3438" s="21" t="str">
        <f>VLOOKUP(U3438,'Currency Sheet'!A:C,3,)</f>
        <v>DOLLAR</v>
      </c>
      <c r="AC3438" s="42" t="str">
        <f>VLOOKUP(P3438,'Customer List'!B:D,3,)</f>
        <v>OutStation</v>
      </c>
    </row>
    <row r="3439" spans="1:29" x14ac:dyDescent="0.25">
      <c r="A3439" s="21">
        <v>3435</v>
      </c>
      <c r="B3439" s="21" t="s">
        <v>5023</v>
      </c>
      <c r="C3439" s="30">
        <v>45940</v>
      </c>
      <c r="D3439" s="30">
        <v>45943</v>
      </c>
      <c r="E3439" s="47">
        <v>99.6</v>
      </c>
      <c r="F3439" s="47">
        <f t="shared" si="370"/>
        <v>8764.7999999999993</v>
      </c>
      <c r="G3439" s="48">
        <f t="shared" si="371"/>
        <v>8764.7999999999993</v>
      </c>
      <c r="H3439" s="21" t="s">
        <v>2205</v>
      </c>
      <c r="I3439" s="21" t="s">
        <v>5048</v>
      </c>
      <c r="J3439" s="21">
        <v>1</v>
      </c>
      <c r="K3439" s="21">
        <v>1</v>
      </c>
      <c r="L3439" s="21">
        <f t="shared" si="372"/>
        <v>0</v>
      </c>
      <c r="M3439" s="21" t="s">
        <v>5146</v>
      </c>
      <c r="N3439" s="30">
        <v>45944</v>
      </c>
      <c r="O3439" s="48">
        <v>16367.6</v>
      </c>
      <c r="P3439" s="21" t="s">
        <v>165</v>
      </c>
      <c r="Q3439" s="21">
        <v>58156994700</v>
      </c>
      <c r="R3439" s="21" t="s">
        <v>40</v>
      </c>
      <c r="S3439" s="3">
        <v>-20</v>
      </c>
      <c r="T3439" s="37"/>
      <c r="U3439" s="21" t="s">
        <v>5025</v>
      </c>
      <c r="V3439" s="21" t="str">
        <f>VLOOKUP(P3439,'Customer List'!B:C,2,)</f>
        <v>Lucknow</v>
      </c>
      <c r="W3439" s="38"/>
      <c r="X3439" s="30">
        <v>45946</v>
      </c>
      <c r="Y3439" s="21">
        <f t="shared" si="373"/>
        <v>2</v>
      </c>
      <c r="Z3439" s="21" t="str">
        <f t="shared" si="374"/>
        <v>Tuesday</v>
      </c>
      <c r="AA3439" s="21" t="str">
        <f t="shared" si="375"/>
        <v>Thursday</v>
      </c>
      <c r="AB3439" s="21" t="str">
        <f>VLOOKUP(U3439,'Currency Sheet'!A:C,3,)</f>
        <v>DOLLAR</v>
      </c>
      <c r="AC3439" s="42" t="str">
        <f>VLOOKUP(P3439,'Customer List'!B:D,3,)</f>
        <v>OutStation</v>
      </c>
    </row>
    <row r="3440" spans="1:29" x14ac:dyDescent="0.25">
      <c r="A3440" s="21">
        <v>3436</v>
      </c>
      <c r="B3440" s="21" t="s">
        <v>5023</v>
      </c>
      <c r="C3440" s="30">
        <v>45940</v>
      </c>
      <c r="D3440" s="30">
        <v>45943</v>
      </c>
      <c r="E3440" s="47">
        <v>5</v>
      </c>
      <c r="F3440" s="47">
        <f t="shared" si="370"/>
        <v>440</v>
      </c>
      <c r="G3440" s="48">
        <f t="shared" si="371"/>
        <v>880</v>
      </c>
      <c r="H3440" s="21" t="s">
        <v>5024</v>
      </c>
      <c r="I3440" s="21" t="s">
        <v>5049</v>
      </c>
      <c r="J3440" s="21">
        <v>2</v>
      </c>
      <c r="K3440" s="21">
        <v>2</v>
      </c>
      <c r="L3440" s="21">
        <f t="shared" si="372"/>
        <v>0</v>
      </c>
      <c r="M3440" s="21" t="s">
        <v>5708</v>
      </c>
      <c r="N3440" s="30">
        <v>45968</v>
      </c>
      <c r="O3440" s="48">
        <v>0</v>
      </c>
      <c r="P3440" s="21" t="s">
        <v>42</v>
      </c>
      <c r="Q3440" s="21" t="s">
        <v>2070</v>
      </c>
      <c r="R3440" s="21" t="s">
        <v>637</v>
      </c>
      <c r="S3440" s="3">
        <v>-20</v>
      </c>
      <c r="T3440" s="37" t="s">
        <v>2577</v>
      </c>
      <c r="U3440" s="21" t="s">
        <v>5025</v>
      </c>
      <c r="V3440" s="21" t="str">
        <f>VLOOKUP(P3440,'Customer List'!B:C,2,)</f>
        <v>Faridabad</v>
      </c>
      <c r="W3440" s="38" t="s">
        <v>5289</v>
      </c>
      <c r="X3440" s="30">
        <f>IF(OR(R3440 = "PRIYANKA MADAM", R3440 = "DEEPAK", R3440 = "PORTER"),N3440,"")</f>
        <v>45968</v>
      </c>
      <c r="Y3440" s="21">
        <f t="shared" si="373"/>
        <v>0</v>
      </c>
      <c r="Z3440" s="21" t="str">
        <f t="shared" si="374"/>
        <v>Friday</v>
      </c>
      <c r="AA3440" s="21" t="str">
        <f t="shared" si="375"/>
        <v>Friday</v>
      </c>
      <c r="AB3440" s="21" t="str">
        <f>VLOOKUP(U3440,'Currency Sheet'!A:C,3,)</f>
        <v>DOLLAR</v>
      </c>
      <c r="AC3440" s="42" t="str">
        <f>VLOOKUP(P3440,'Customer List'!B:D,3,)</f>
        <v>Local</v>
      </c>
    </row>
    <row r="3441" spans="1:29" x14ac:dyDescent="0.25">
      <c r="A3441" s="21">
        <v>3437</v>
      </c>
      <c r="B3441" s="21" t="s">
        <v>5029</v>
      </c>
      <c r="C3441" s="30">
        <v>45940</v>
      </c>
      <c r="D3441" s="30">
        <v>45943</v>
      </c>
      <c r="E3441" s="47">
        <v>18</v>
      </c>
      <c r="F3441" s="47">
        <f t="shared" si="370"/>
        <v>1584</v>
      </c>
      <c r="G3441" s="48">
        <f t="shared" si="371"/>
        <v>1584</v>
      </c>
      <c r="H3441" s="21" t="s">
        <v>5026</v>
      </c>
      <c r="I3441" s="21" t="s">
        <v>5050</v>
      </c>
      <c r="J3441" s="21">
        <v>1</v>
      </c>
      <c r="K3441" s="21">
        <v>1</v>
      </c>
      <c r="L3441" s="21">
        <f t="shared" si="372"/>
        <v>0</v>
      </c>
      <c r="M3441" s="21" t="s">
        <v>5147</v>
      </c>
      <c r="N3441" s="30">
        <v>45944</v>
      </c>
      <c r="O3441" s="48">
        <v>2827</v>
      </c>
      <c r="P3441" s="21" t="s">
        <v>1094</v>
      </c>
      <c r="Q3441" s="21">
        <v>58156995444</v>
      </c>
      <c r="R3441" s="21" t="s">
        <v>40</v>
      </c>
      <c r="S3441" s="3">
        <v>-20</v>
      </c>
      <c r="T3441" s="37"/>
      <c r="U3441" s="21" t="s">
        <v>5025</v>
      </c>
      <c r="V3441" s="21" t="str">
        <f>VLOOKUP(P3441,'Customer List'!B:C,2,)</f>
        <v>Punjab</v>
      </c>
      <c r="W3441" s="38"/>
      <c r="X3441" s="30">
        <v>45946</v>
      </c>
      <c r="Y3441" s="21">
        <f t="shared" si="373"/>
        <v>2</v>
      </c>
      <c r="Z3441" s="21" t="str">
        <f t="shared" si="374"/>
        <v>Tuesday</v>
      </c>
      <c r="AA3441" s="21" t="str">
        <f t="shared" si="375"/>
        <v>Thursday</v>
      </c>
      <c r="AB3441" s="21" t="str">
        <f>VLOOKUP(U3441,'Currency Sheet'!A:C,3,)</f>
        <v>DOLLAR</v>
      </c>
      <c r="AC3441" s="42" t="str">
        <f>VLOOKUP(P3441,'Customer List'!B:D,3,)</f>
        <v>OutStation</v>
      </c>
    </row>
    <row r="3442" spans="1:29" x14ac:dyDescent="0.25">
      <c r="A3442" s="21">
        <v>3438</v>
      </c>
      <c r="B3442" s="21" t="s">
        <v>5029</v>
      </c>
      <c r="C3442" s="30">
        <v>45940</v>
      </c>
      <c r="D3442" s="30">
        <v>45943</v>
      </c>
      <c r="E3442" s="47">
        <v>325</v>
      </c>
      <c r="F3442" s="47">
        <f t="shared" si="370"/>
        <v>28600</v>
      </c>
      <c r="G3442" s="48">
        <f t="shared" si="371"/>
        <v>28600</v>
      </c>
      <c r="H3442" s="21" t="s">
        <v>5027</v>
      </c>
      <c r="I3442" s="21" t="s">
        <v>5051</v>
      </c>
      <c r="J3442" s="21">
        <v>1</v>
      </c>
      <c r="K3442" s="21">
        <v>1</v>
      </c>
      <c r="L3442" s="21">
        <f t="shared" si="372"/>
        <v>0</v>
      </c>
      <c r="M3442" s="21" t="s">
        <v>5147</v>
      </c>
      <c r="N3442" s="30">
        <v>45944</v>
      </c>
      <c r="O3442" s="48">
        <v>51178</v>
      </c>
      <c r="P3442" s="21" t="s">
        <v>1094</v>
      </c>
      <c r="Q3442" s="21">
        <v>58156995444</v>
      </c>
      <c r="R3442" s="21" t="s">
        <v>40</v>
      </c>
      <c r="S3442" s="3">
        <v>-20</v>
      </c>
      <c r="T3442" s="37"/>
      <c r="U3442" s="21" t="s">
        <v>5025</v>
      </c>
      <c r="V3442" s="21" t="str">
        <f>VLOOKUP(P3442,'Customer List'!B:C,2,)</f>
        <v>Punjab</v>
      </c>
      <c r="W3442" s="38"/>
      <c r="X3442" s="30">
        <v>45946</v>
      </c>
      <c r="Y3442" s="21">
        <f t="shared" si="373"/>
        <v>2</v>
      </c>
      <c r="Z3442" s="21" t="str">
        <f t="shared" si="374"/>
        <v>Tuesday</v>
      </c>
      <c r="AA3442" s="21" t="str">
        <f t="shared" si="375"/>
        <v>Thursday</v>
      </c>
      <c r="AB3442" s="21" t="str">
        <f>VLOOKUP(U3442,'Currency Sheet'!A:C,3,)</f>
        <v>DOLLAR</v>
      </c>
      <c r="AC3442" s="42" t="str">
        <f>VLOOKUP(P3442,'Customer List'!B:D,3,)</f>
        <v>OutStation</v>
      </c>
    </row>
    <row r="3443" spans="1:29" x14ac:dyDescent="0.25">
      <c r="A3443" s="21">
        <v>3439</v>
      </c>
      <c r="B3443" s="21" t="s">
        <v>5029</v>
      </c>
      <c r="C3443" s="30">
        <v>45940</v>
      </c>
      <c r="D3443" s="30">
        <v>45943</v>
      </c>
      <c r="E3443" s="47">
        <v>40.799999999999997</v>
      </c>
      <c r="F3443" s="47">
        <f t="shared" si="370"/>
        <v>3590.3999999999996</v>
      </c>
      <c r="G3443" s="48">
        <f t="shared" si="371"/>
        <v>3590.3999999999996</v>
      </c>
      <c r="H3443" s="21" t="s">
        <v>5028</v>
      </c>
      <c r="I3443" s="21" t="s">
        <v>5052</v>
      </c>
      <c r="J3443" s="21">
        <v>1</v>
      </c>
      <c r="K3443" s="21">
        <v>1</v>
      </c>
      <c r="L3443" s="21">
        <f t="shared" si="372"/>
        <v>0</v>
      </c>
      <c r="M3443" s="21" t="s">
        <v>5154</v>
      </c>
      <c r="N3443" s="30">
        <v>45944</v>
      </c>
      <c r="O3443" s="48">
        <v>7888</v>
      </c>
      <c r="P3443" s="21" t="s">
        <v>153</v>
      </c>
      <c r="Q3443" s="21" t="s">
        <v>1127</v>
      </c>
      <c r="R3443" s="21" t="s">
        <v>2037</v>
      </c>
      <c r="S3443" s="3">
        <v>-20</v>
      </c>
      <c r="T3443" s="37"/>
      <c r="U3443" s="21" t="s">
        <v>5025</v>
      </c>
      <c r="V3443" s="21" t="str">
        <f>VLOOKUP(P3443,'Customer List'!B:C,2,)</f>
        <v>Noida</v>
      </c>
      <c r="W3443" s="38"/>
      <c r="X3443" s="30">
        <f>IF(OR(R3443 = "PRIYANKA MADAM", R3443 = "DEEPAK", R3443 = "PORTER"),N3443,"")</f>
        <v>45944</v>
      </c>
      <c r="Y3443" s="21">
        <f t="shared" si="373"/>
        <v>0</v>
      </c>
      <c r="Z3443" s="21" t="str">
        <f t="shared" si="374"/>
        <v>Tuesday</v>
      </c>
      <c r="AA3443" s="21" t="str">
        <f t="shared" si="375"/>
        <v>Tuesday</v>
      </c>
      <c r="AB3443" s="21" t="str">
        <f>VLOOKUP(U3443,'Currency Sheet'!A:C,3,)</f>
        <v>DOLLAR</v>
      </c>
      <c r="AC3443" s="42" t="str">
        <f>VLOOKUP(P3443,'Customer List'!B:D,3,)</f>
        <v>Local</v>
      </c>
    </row>
    <row r="3444" spans="1:29" x14ac:dyDescent="0.25">
      <c r="A3444" s="21">
        <v>3440</v>
      </c>
      <c r="B3444" s="21" t="s">
        <v>5030</v>
      </c>
      <c r="C3444" s="30">
        <v>45940</v>
      </c>
      <c r="D3444" s="30">
        <v>45943</v>
      </c>
      <c r="E3444" s="47">
        <v>55.2</v>
      </c>
      <c r="F3444" s="47">
        <f t="shared" si="370"/>
        <v>4857.6000000000004</v>
      </c>
      <c r="G3444" s="48">
        <f t="shared" si="371"/>
        <v>4857.6000000000004</v>
      </c>
      <c r="H3444" s="21" t="s">
        <v>5031</v>
      </c>
      <c r="I3444" s="21" t="s">
        <v>5053</v>
      </c>
      <c r="J3444" s="21">
        <v>1</v>
      </c>
      <c r="K3444" s="21">
        <v>1</v>
      </c>
      <c r="L3444" s="21">
        <f t="shared" si="372"/>
        <v>0</v>
      </c>
      <c r="M3444" s="21" t="s">
        <v>5144</v>
      </c>
      <c r="N3444" s="30">
        <v>45943</v>
      </c>
      <c r="O3444" s="48">
        <v>9338</v>
      </c>
      <c r="P3444" s="21" t="s">
        <v>5032</v>
      </c>
      <c r="Q3444" s="21">
        <v>58156922110</v>
      </c>
      <c r="R3444" s="30" t="s">
        <v>40</v>
      </c>
      <c r="S3444" s="3">
        <v>-20</v>
      </c>
      <c r="T3444" s="37"/>
      <c r="U3444" s="21" t="s">
        <v>5025</v>
      </c>
      <c r="V3444" s="21" t="str">
        <f>VLOOKUP(P3444,'Customer List'!B:C,2,)</f>
        <v>BHIWADI</v>
      </c>
      <c r="W3444" s="38"/>
      <c r="X3444" s="30">
        <v>45945</v>
      </c>
      <c r="Y3444" s="21">
        <f t="shared" si="373"/>
        <v>2</v>
      </c>
      <c r="Z3444" s="21" t="str">
        <f t="shared" si="374"/>
        <v>Monday</v>
      </c>
      <c r="AA3444" s="21" t="str">
        <f t="shared" si="375"/>
        <v>Wednesday</v>
      </c>
      <c r="AB3444" s="21" t="str">
        <f>VLOOKUP(U3444,'Currency Sheet'!A:C,3,)</f>
        <v>DOLLAR</v>
      </c>
      <c r="AC3444" s="42" t="str">
        <f>VLOOKUP(P3444,'Customer List'!B:D,3,)</f>
        <v>OutStation</v>
      </c>
    </row>
    <row r="3445" spans="1:29" x14ac:dyDescent="0.25">
      <c r="A3445" s="21">
        <v>3441</v>
      </c>
      <c r="B3445" s="21" t="s">
        <v>5033</v>
      </c>
      <c r="C3445" s="30">
        <v>45940</v>
      </c>
      <c r="D3445" s="30">
        <v>45943</v>
      </c>
      <c r="E3445" s="47">
        <v>5</v>
      </c>
      <c r="F3445" s="47">
        <f t="shared" si="370"/>
        <v>440</v>
      </c>
      <c r="G3445" s="48">
        <f t="shared" si="371"/>
        <v>440</v>
      </c>
      <c r="H3445" s="21" t="s">
        <v>5034</v>
      </c>
      <c r="I3445" s="21" t="s">
        <v>5054</v>
      </c>
      <c r="J3445" s="21">
        <v>1</v>
      </c>
      <c r="K3445" s="21">
        <v>1</v>
      </c>
      <c r="L3445" s="21">
        <f t="shared" si="372"/>
        <v>0</v>
      </c>
      <c r="M3445" s="21" t="s">
        <v>5508</v>
      </c>
      <c r="N3445" s="30">
        <v>45958</v>
      </c>
      <c r="O3445" s="48">
        <v>0</v>
      </c>
      <c r="P3445" s="21" t="s">
        <v>16</v>
      </c>
      <c r="Q3445" s="21" t="s">
        <v>2070</v>
      </c>
      <c r="R3445" s="21" t="s">
        <v>637</v>
      </c>
      <c r="S3445" s="3">
        <v>-20</v>
      </c>
      <c r="T3445" s="37" t="s">
        <v>2577</v>
      </c>
      <c r="U3445" s="21" t="s">
        <v>5025</v>
      </c>
      <c r="V3445" s="21" t="str">
        <f>VLOOKUP(P3445,'Customer List'!B:C,2,)</f>
        <v>Delhi</v>
      </c>
      <c r="W3445" s="38"/>
      <c r="X3445" s="30">
        <f t="shared" ref="X3445:X3480" si="376">IF(OR(R3445 = "PRIYANKA MADAM", R3445 = "DEEPAK", R3445 = "PORTER"),N3445,"")</f>
        <v>45958</v>
      </c>
      <c r="Y3445" s="21">
        <f t="shared" si="373"/>
        <v>0</v>
      </c>
      <c r="Z3445" s="21" t="str">
        <f t="shared" si="374"/>
        <v>Tuesday</v>
      </c>
      <c r="AA3445" s="21" t="str">
        <f t="shared" si="375"/>
        <v>Tuesday</v>
      </c>
      <c r="AB3445" s="21" t="str">
        <f>VLOOKUP(U3445,'Currency Sheet'!A:C,3,)</f>
        <v>DOLLAR</v>
      </c>
      <c r="AC3445" s="42" t="str">
        <f>VLOOKUP(P3445,'Customer List'!B:D,3,)</f>
        <v>Local</v>
      </c>
    </row>
    <row r="3446" spans="1:29" x14ac:dyDescent="0.25">
      <c r="A3446" s="21">
        <v>3442</v>
      </c>
      <c r="B3446" s="21" t="s">
        <v>5033</v>
      </c>
      <c r="C3446" s="30">
        <v>45940</v>
      </c>
      <c r="D3446" s="30">
        <v>45943</v>
      </c>
      <c r="E3446" s="47">
        <v>5</v>
      </c>
      <c r="F3446" s="47">
        <f t="shared" si="370"/>
        <v>440</v>
      </c>
      <c r="G3446" s="48">
        <f t="shared" si="371"/>
        <v>440</v>
      </c>
      <c r="H3446" s="21" t="s">
        <v>5035</v>
      </c>
      <c r="I3446" s="21" t="s">
        <v>5055</v>
      </c>
      <c r="J3446" s="21">
        <v>1</v>
      </c>
      <c r="K3446" s="21">
        <v>1</v>
      </c>
      <c r="L3446" s="21">
        <f t="shared" si="372"/>
        <v>0</v>
      </c>
      <c r="M3446" s="21" t="s">
        <v>5508</v>
      </c>
      <c r="N3446" s="30">
        <v>45958</v>
      </c>
      <c r="O3446" s="48">
        <v>0</v>
      </c>
      <c r="P3446" s="21" t="s">
        <v>16</v>
      </c>
      <c r="Q3446" s="21" t="s">
        <v>2070</v>
      </c>
      <c r="R3446" s="21" t="s">
        <v>637</v>
      </c>
      <c r="S3446" s="3">
        <v>-20</v>
      </c>
      <c r="T3446" s="37" t="s">
        <v>2577</v>
      </c>
      <c r="U3446" s="21" t="s">
        <v>5025</v>
      </c>
      <c r="V3446" s="21" t="str">
        <f>VLOOKUP(P3446,'Customer List'!B:C,2,)</f>
        <v>Delhi</v>
      </c>
      <c r="W3446" s="38"/>
      <c r="X3446" s="30">
        <f t="shared" si="376"/>
        <v>45958</v>
      </c>
      <c r="Y3446" s="21">
        <f t="shared" si="373"/>
        <v>0</v>
      </c>
      <c r="Z3446" s="21" t="str">
        <f t="shared" si="374"/>
        <v>Tuesday</v>
      </c>
      <c r="AA3446" s="21" t="str">
        <f t="shared" si="375"/>
        <v>Tuesday</v>
      </c>
      <c r="AB3446" s="21" t="str">
        <f>VLOOKUP(U3446,'Currency Sheet'!A:C,3,)</f>
        <v>DOLLAR</v>
      </c>
      <c r="AC3446" s="42" t="str">
        <f>VLOOKUP(P3446,'Customer List'!B:D,3,)</f>
        <v>Local</v>
      </c>
    </row>
    <row r="3447" spans="1:29" x14ac:dyDescent="0.25">
      <c r="A3447" s="21">
        <v>3443</v>
      </c>
      <c r="B3447" s="21" t="s">
        <v>5033</v>
      </c>
      <c r="C3447" s="30">
        <v>45940</v>
      </c>
      <c r="D3447" s="30">
        <v>45943</v>
      </c>
      <c r="E3447" s="47">
        <v>5</v>
      </c>
      <c r="F3447" s="47">
        <f t="shared" si="370"/>
        <v>440</v>
      </c>
      <c r="G3447" s="48">
        <f t="shared" si="371"/>
        <v>440</v>
      </c>
      <c r="H3447" s="21" t="s">
        <v>5036</v>
      </c>
      <c r="I3447" s="21" t="s">
        <v>5056</v>
      </c>
      <c r="J3447" s="21">
        <v>1</v>
      </c>
      <c r="K3447" s="21">
        <v>1</v>
      </c>
      <c r="L3447" s="21">
        <f t="shared" si="372"/>
        <v>0</v>
      </c>
      <c r="M3447" s="21" t="s">
        <v>5508</v>
      </c>
      <c r="N3447" s="30">
        <v>45958</v>
      </c>
      <c r="O3447" s="48">
        <v>0</v>
      </c>
      <c r="P3447" s="21" t="s">
        <v>16</v>
      </c>
      <c r="Q3447" s="21" t="s">
        <v>2070</v>
      </c>
      <c r="R3447" s="21" t="s">
        <v>637</v>
      </c>
      <c r="S3447" s="3">
        <v>-20</v>
      </c>
      <c r="T3447" s="37" t="s">
        <v>2577</v>
      </c>
      <c r="U3447" s="21" t="s">
        <v>5025</v>
      </c>
      <c r="V3447" s="21" t="str">
        <f>VLOOKUP(P3447,'Customer List'!B:C,2,)</f>
        <v>Delhi</v>
      </c>
      <c r="W3447" s="38"/>
      <c r="X3447" s="30">
        <f t="shared" si="376"/>
        <v>45958</v>
      </c>
      <c r="Y3447" s="21">
        <f t="shared" si="373"/>
        <v>0</v>
      </c>
      <c r="Z3447" s="21" t="str">
        <f t="shared" si="374"/>
        <v>Tuesday</v>
      </c>
      <c r="AA3447" s="21" t="str">
        <f t="shared" si="375"/>
        <v>Tuesday</v>
      </c>
      <c r="AB3447" s="21" t="str">
        <f>VLOOKUP(U3447,'Currency Sheet'!A:C,3,)</f>
        <v>DOLLAR</v>
      </c>
      <c r="AC3447" s="42" t="str">
        <f>VLOOKUP(P3447,'Customer List'!B:D,3,)</f>
        <v>Local</v>
      </c>
    </row>
    <row r="3448" spans="1:29" x14ac:dyDescent="0.25">
      <c r="A3448" s="21">
        <v>3444</v>
      </c>
      <c r="B3448" s="21" t="s">
        <v>5033</v>
      </c>
      <c r="C3448" s="30">
        <v>45940</v>
      </c>
      <c r="D3448" s="30">
        <v>45943</v>
      </c>
      <c r="E3448" s="47">
        <v>5</v>
      </c>
      <c r="F3448" s="47">
        <f t="shared" si="370"/>
        <v>440</v>
      </c>
      <c r="G3448" s="48">
        <f t="shared" si="371"/>
        <v>440</v>
      </c>
      <c r="H3448" s="21" t="s">
        <v>2216</v>
      </c>
      <c r="I3448" s="21" t="s">
        <v>5057</v>
      </c>
      <c r="J3448" s="21">
        <v>1</v>
      </c>
      <c r="K3448" s="21">
        <v>1</v>
      </c>
      <c r="L3448" s="21">
        <f t="shared" si="372"/>
        <v>0</v>
      </c>
      <c r="M3448" s="21" t="s">
        <v>5508</v>
      </c>
      <c r="N3448" s="30">
        <v>45958</v>
      </c>
      <c r="O3448" s="48">
        <v>0</v>
      </c>
      <c r="P3448" s="21" t="s">
        <v>16</v>
      </c>
      <c r="Q3448" s="21" t="s">
        <v>2070</v>
      </c>
      <c r="R3448" s="21" t="s">
        <v>637</v>
      </c>
      <c r="S3448" s="3">
        <v>-20</v>
      </c>
      <c r="T3448" s="37" t="s">
        <v>2577</v>
      </c>
      <c r="U3448" s="21" t="s">
        <v>5025</v>
      </c>
      <c r="V3448" s="21" t="str">
        <f>VLOOKUP(P3448,'Customer List'!B:C,2,)</f>
        <v>Delhi</v>
      </c>
      <c r="W3448" s="38"/>
      <c r="X3448" s="30">
        <f t="shared" si="376"/>
        <v>45958</v>
      </c>
      <c r="Y3448" s="21">
        <f t="shared" si="373"/>
        <v>0</v>
      </c>
      <c r="Z3448" s="21" t="str">
        <f t="shared" si="374"/>
        <v>Tuesday</v>
      </c>
      <c r="AA3448" s="21" t="str">
        <f t="shared" si="375"/>
        <v>Tuesday</v>
      </c>
      <c r="AB3448" s="21" t="str">
        <f>VLOOKUP(U3448,'Currency Sheet'!A:C,3,)</f>
        <v>DOLLAR</v>
      </c>
      <c r="AC3448" s="42" t="str">
        <f>VLOOKUP(P3448,'Customer List'!B:D,3,)</f>
        <v>Local</v>
      </c>
    </row>
    <row r="3449" spans="1:29" x14ac:dyDescent="0.25">
      <c r="A3449" s="21">
        <v>3445</v>
      </c>
      <c r="B3449" s="21" t="s">
        <v>5082</v>
      </c>
      <c r="C3449" s="30">
        <v>45939</v>
      </c>
      <c r="D3449" s="30">
        <v>45944</v>
      </c>
      <c r="E3449" s="47">
        <v>219</v>
      </c>
      <c r="F3449" s="47">
        <f t="shared" si="370"/>
        <v>19272</v>
      </c>
      <c r="G3449" s="48">
        <f t="shared" si="371"/>
        <v>19272</v>
      </c>
      <c r="H3449" s="21">
        <v>135041</v>
      </c>
      <c r="I3449" s="21" t="s">
        <v>5061</v>
      </c>
      <c r="J3449" s="21">
        <v>1</v>
      </c>
      <c r="K3449" s="21">
        <v>1</v>
      </c>
      <c r="L3449" s="21">
        <f t="shared" si="372"/>
        <v>0</v>
      </c>
      <c r="M3449" s="21" t="s">
        <v>5670</v>
      </c>
      <c r="N3449" s="30">
        <v>45952</v>
      </c>
      <c r="O3449" s="48">
        <v>23412.560000000001</v>
      </c>
      <c r="P3449" s="21" t="s">
        <v>49</v>
      </c>
      <c r="Q3449" s="21" t="s">
        <v>636</v>
      </c>
      <c r="R3449" s="21" t="s">
        <v>637</v>
      </c>
      <c r="S3449" s="3">
        <v>4</v>
      </c>
      <c r="T3449" s="37"/>
      <c r="U3449" s="21" t="s">
        <v>18</v>
      </c>
      <c r="V3449" s="21" t="str">
        <f>VLOOKUP(P3449,'Customer List'!B:C,2,)</f>
        <v>Delhi</v>
      </c>
      <c r="W3449" s="38"/>
      <c r="X3449" s="30">
        <f t="shared" si="376"/>
        <v>45952</v>
      </c>
      <c r="Y3449" s="21">
        <f t="shared" si="373"/>
        <v>0</v>
      </c>
      <c r="Z3449" s="21" t="str">
        <f t="shared" si="374"/>
        <v>Wednesday</v>
      </c>
      <c r="AA3449" s="21" t="str">
        <f t="shared" si="375"/>
        <v>Wednesday</v>
      </c>
      <c r="AB3449" s="21" t="str">
        <f>VLOOKUP(U3449,'Currency Sheet'!A:C,3,)</f>
        <v>DOLLAR</v>
      </c>
      <c r="AC3449" s="42" t="str">
        <f>VLOOKUP(P3449,'Customer List'!B:D,3,)</f>
        <v>Local</v>
      </c>
    </row>
    <row r="3450" spans="1:29" x14ac:dyDescent="0.25">
      <c r="A3450" s="21">
        <v>3446</v>
      </c>
      <c r="B3450" s="21" t="s">
        <v>5082</v>
      </c>
      <c r="C3450" s="30">
        <v>45939</v>
      </c>
      <c r="D3450" s="30">
        <v>45944</v>
      </c>
      <c r="E3450" s="47">
        <v>140.25</v>
      </c>
      <c r="F3450" s="47">
        <f t="shared" si="370"/>
        <v>12342</v>
      </c>
      <c r="G3450" s="48">
        <f t="shared" si="371"/>
        <v>12342</v>
      </c>
      <c r="H3450" s="21">
        <v>145511</v>
      </c>
      <c r="I3450" s="21" t="s">
        <v>4765</v>
      </c>
      <c r="J3450" s="21">
        <v>1</v>
      </c>
      <c r="K3450" s="21">
        <v>1</v>
      </c>
      <c r="L3450" s="21">
        <f t="shared" si="372"/>
        <v>0</v>
      </c>
      <c r="M3450" s="21" t="s">
        <v>5668</v>
      </c>
      <c r="N3450" s="30">
        <v>45952</v>
      </c>
      <c r="O3450" s="48">
        <v>17804.97</v>
      </c>
      <c r="P3450" s="21" t="s">
        <v>49</v>
      </c>
      <c r="Q3450" s="21" t="s">
        <v>636</v>
      </c>
      <c r="R3450" s="21" t="s">
        <v>637</v>
      </c>
      <c r="S3450" s="3">
        <v>4</v>
      </c>
      <c r="T3450" s="37"/>
      <c r="U3450" s="21" t="s">
        <v>18</v>
      </c>
      <c r="V3450" s="21" t="str">
        <f>VLOOKUP(P3450,'Customer List'!B:C,2,)</f>
        <v>Delhi</v>
      </c>
      <c r="W3450" s="38"/>
      <c r="X3450" s="30">
        <f t="shared" si="376"/>
        <v>45952</v>
      </c>
      <c r="Y3450" s="21">
        <f t="shared" si="373"/>
        <v>0</v>
      </c>
      <c r="Z3450" s="21" t="str">
        <f t="shared" si="374"/>
        <v>Wednesday</v>
      </c>
      <c r="AA3450" s="21" t="str">
        <f t="shared" si="375"/>
        <v>Wednesday</v>
      </c>
      <c r="AB3450" s="21" t="str">
        <f>VLOOKUP(U3450,'Currency Sheet'!A:C,3,)</f>
        <v>DOLLAR</v>
      </c>
      <c r="AC3450" s="42" t="str">
        <f>VLOOKUP(P3450,'Customer List'!B:D,3,)</f>
        <v>Local</v>
      </c>
    </row>
    <row r="3451" spans="1:29" x14ac:dyDescent="0.25">
      <c r="A3451" s="21">
        <v>3447</v>
      </c>
      <c r="B3451" s="21" t="s">
        <v>5082</v>
      </c>
      <c r="C3451" s="30">
        <v>45939</v>
      </c>
      <c r="D3451" s="30">
        <v>45944</v>
      </c>
      <c r="E3451" s="47">
        <v>194.6</v>
      </c>
      <c r="F3451" s="47">
        <f t="shared" si="370"/>
        <v>17124.8</v>
      </c>
      <c r="G3451" s="48">
        <f t="shared" si="371"/>
        <v>17124.8</v>
      </c>
      <c r="H3451" s="21">
        <v>300420</v>
      </c>
      <c r="I3451" s="21" t="s">
        <v>4767</v>
      </c>
      <c r="J3451" s="21">
        <v>1</v>
      </c>
      <c r="K3451" s="21">
        <v>1</v>
      </c>
      <c r="L3451" s="21">
        <f t="shared" si="372"/>
        <v>0</v>
      </c>
      <c r="M3451" s="21" t="s">
        <v>5672</v>
      </c>
      <c r="N3451" s="30">
        <v>45952</v>
      </c>
      <c r="O3451" s="48">
        <v>20896.91</v>
      </c>
      <c r="P3451" s="21" t="s">
        <v>49</v>
      </c>
      <c r="Q3451" s="21" t="s">
        <v>636</v>
      </c>
      <c r="R3451" s="21" t="s">
        <v>637</v>
      </c>
      <c r="S3451" s="3">
        <v>4</v>
      </c>
      <c r="T3451" s="37"/>
      <c r="U3451" s="21" t="s">
        <v>18</v>
      </c>
      <c r="V3451" s="21" t="str">
        <f>VLOOKUP(P3451,'Customer List'!B:C,2,)</f>
        <v>Delhi</v>
      </c>
      <c r="W3451" s="38"/>
      <c r="X3451" s="30">
        <f t="shared" si="376"/>
        <v>45952</v>
      </c>
      <c r="Y3451" s="21">
        <f t="shared" si="373"/>
        <v>0</v>
      </c>
      <c r="Z3451" s="21" t="str">
        <f t="shared" si="374"/>
        <v>Wednesday</v>
      </c>
      <c r="AA3451" s="21" t="str">
        <f t="shared" si="375"/>
        <v>Wednesday</v>
      </c>
      <c r="AB3451" s="21" t="str">
        <f>VLOOKUP(U3451,'Currency Sheet'!A:C,3,)</f>
        <v>DOLLAR</v>
      </c>
      <c r="AC3451" s="42" t="str">
        <f>VLOOKUP(P3451,'Customer List'!B:D,3,)</f>
        <v>Local</v>
      </c>
    </row>
    <row r="3452" spans="1:29" x14ac:dyDescent="0.25">
      <c r="A3452" s="21">
        <v>3448</v>
      </c>
      <c r="B3452" s="21" t="s">
        <v>5082</v>
      </c>
      <c r="C3452" s="30">
        <v>45939</v>
      </c>
      <c r="D3452" s="30">
        <v>45944</v>
      </c>
      <c r="E3452" s="47">
        <v>176.4</v>
      </c>
      <c r="F3452" s="47">
        <f t="shared" si="370"/>
        <v>15523.2</v>
      </c>
      <c r="G3452" s="48">
        <f t="shared" si="371"/>
        <v>62092.800000000003</v>
      </c>
      <c r="H3452" s="21">
        <v>300424</v>
      </c>
      <c r="I3452" s="21" t="s">
        <v>4767</v>
      </c>
      <c r="J3452" s="21">
        <v>4</v>
      </c>
      <c r="K3452" s="21">
        <v>4</v>
      </c>
      <c r="L3452" s="21">
        <f t="shared" si="372"/>
        <v>0</v>
      </c>
      <c r="M3452" s="21" t="s">
        <v>5672</v>
      </c>
      <c r="N3452" s="30">
        <v>45952</v>
      </c>
      <c r="O3452" s="48">
        <v>75770.080000000002</v>
      </c>
      <c r="P3452" s="21" t="s">
        <v>49</v>
      </c>
      <c r="Q3452" s="21" t="s">
        <v>636</v>
      </c>
      <c r="R3452" s="21" t="s">
        <v>637</v>
      </c>
      <c r="S3452" s="3">
        <v>4</v>
      </c>
      <c r="T3452" s="37"/>
      <c r="U3452" s="21" t="s">
        <v>18</v>
      </c>
      <c r="V3452" s="21" t="str">
        <f>VLOOKUP(P3452,'Customer List'!B:C,2,)</f>
        <v>Delhi</v>
      </c>
      <c r="W3452" s="38"/>
      <c r="X3452" s="30">
        <f t="shared" si="376"/>
        <v>45952</v>
      </c>
      <c r="Y3452" s="21">
        <f t="shared" si="373"/>
        <v>0</v>
      </c>
      <c r="Z3452" s="21" t="str">
        <f t="shared" si="374"/>
        <v>Wednesday</v>
      </c>
      <c r="AA3452" s="21" t="str">
        <f t="shared" si="375"/>
        <v>Wednesday</v>
      </c>
      <c r="AB3452" s="21" t="str">
        <f>VLOOKUP(U3452,'Currency Sheet'!A:C,3,)</f>
        <v>DOLLAR</v>
      </c>
      <c r="AC3452" s="42" t="str">
        <f>VLOOKUP(P3452,'Customer List'!B:D,3,)</f>
        <v>Local</v>
      </c>
    </row>
    <row r="3453" spans="1:29" x14ac:dyDescent="0.25">
      <c r="A3453" s="21">
        <v>3449</v>
      </c>
      <c r="B3453" s="21" t="s">
        <v>5082</v>
      </c>
      <c r="C3453" s="30">
        <v>45939</v>
      </c>
      <c r="D3453" s="30">
        <v>45944</v>
      </c>
      <c r="E3453" s="47">
        <v>245.7</v>
      </c>
      <c r="F3453" s="47">
        <f t="shared" si="370"/>
        <v>21621.599999999999</v>
      </c>
      <c r="G3453" s="48">
        <f t="shared" si="371"/>
        <v>43243.199999999997</v>
      </c>
      <c r="H3453" s="21">
        <v>301058</v>
      </c>
      <c r="I3453" s="21" t="s">
        <v>4768</v>
      </c>
      <c r="J3453" s="21">
        <v>2</v>
      </c>
      <c r="K3453" s="21">
        <v>2</v>
      </c>
      <c r="L3453" s="21">
        <f t="shared" si="372"/>
        <v>0</v>
      </c>
      <c r="M3453" s="21" t="s">
        <v>5672</v>
      </c>
      <c r="N3453" s="30">
        <v>45952</v>
      </c>
      <c r="O3453" s="48">
        <v>52768.46</v>
      </c>
      <c r="P3453" s="21" t="s">
        <v>49</v>
      </c>
      <c r="Q3453" s="21" t="s">
        <v>636</v>
      </c>
      <c r="R3453" s="21" t="s">
        <v>637</v>
      </c>
      <c r="S3453" s="3">
        <v>4</v>
      </c>
      <c r="T3453" s="37"/>
      <c r="U3453" s="21" t="s">
        <v>18</v>
      </c>
      <c r="V3453" s="21" t="str">
        <f>VLOOKUP(P3453,'Customer List'!B:C,2,)</f>
        <v>Delhi</v>
      </c>
      <c r="W3453" s="38"/>
      <c r="X3453" s="30">
        <f t="shared" si="376"/>
        <v>45952</v>
      </c>
      <c r="Y3453" s="21">
        <f t="shared" si="373"/>
        <v>0</v>
      </c>
      <c r="Z3453" s="21" t="str">
        <f t="shared" si="374"/>
        <v>Wednesday</v>
      </c>
      <c r="AA3453" s="21" t="str">
        <f t="shared" si="375"/>
        <v>Wednesday</v>
      </c>
      <c r="AB3453" s="21" t="str">
        <f>VLOOKUP(U3453,'Currency Sheet'!A:C,3,)</f>
        <v>DOLLAR</v>
      </c>
      <c r="AC3453" s="42" t="str">
        <f>VLOOKUP(P3453,'Customer List'!B:D,3,)</f>
        <v>Local</v>
      </c>
    </row>
    <row r="3454" spans="1:29" x14ac:dyDescent="0.25">
      <c r="A3454" s="21">
        <v>3450</v>
      </c>
      <c r="B3454" s="21" t="s">
        <v>5082</v>
      </c>
      <c r="C3454" s="30">
        <v>45939</v>
      </c>
      <c r="D3454" s="30">
        <v>45944</v>
      </c>
      <c r="E3454" s="47">
        <v>326.25</v>
      </c>
      <c r="F3454" s="47">
        <f t="shared" si="370"/>
        <v>28710</v>
      </c>
      <c r="G3454" s="48">
        <f t="shared" si="371"/>
        <v>28710</v>
      </c>
      <c r="H3454" s="21">
        <v>304136</v>
      </c>
      <c r="I3454" s="21" t="s">
        <v>4774</v>
      </c>
      <c r="J3454" s="21">
        <v>1</v>
      </c>
      <c r="K3454" s="21">
        <v>1</v>
      </c>
      <c r="L3454" s="21">
        <f t="shared" si="372"/>
        <v>0</v>
      </c>
      <c r="M3454" s="21" t="s">
        <v>5672</v>
      </c>
      <c r="N3454" s="30">
        <v>45952</v>
      </c>
      <c r="O3454" s="48">
        <v>32698.41</v>
      </c>
      <c r="P3454" s="21" t="s">
        <v>49</v>
      </c>
      <c r="Q3454" s="21" t="s">
        <v>636</v>
      </c>
      <c r="R3454" s="21" t="s">
        <v>637</v>
      </c>
      <c r="S3454" s="3">
        <v>4</v>
      </c>
      <c r="T3454" s="37"/>
      <c r="U3454" s="21" t="s">
        <v>18</v>
      </c>
      <c r="V3454" s="21" t="str">
        <f>VLOOKUP(P3454,'Customer List'!B:C,2,)</f>
        <v>Delhi</v>
      </c>
      <c r="W3454" s="38"/>
      <c r="X3454" s="30">
        <f t="shared" si="376"/>
        <v>45952</v>
      </c>
      <c r="Y3454" s="21">
        <f t="shared" si="373"/>
        <v>0</v>
      </c>
      <c r="Z3454" s="21" t="str">
        <f t="shared" si="374"/>
        <v>Wednesday</v>
      </c>
      <c r="AA3454" s="21" t="str">
        <f t="shared" si="375"/>
        <v>Wednesday</v>
      </c>
      <c r="AB3454" s="21" t="str">
        <f>VLOOKUP(U3454,'Currency Sheet'!A:C,3,)</f>
        <v>DOLLAR</v>
      </c>
      <c r="AC3454" s="42" t="str">
        <f>VLOOKUP(P3454,'Customer List'!B:D,3,)</f>
        <v>Local</v>
      </c>
    </row>
    <row r="3455" spans="1:29" x14ac:dyDescent="0.25">
      <c r="A3455" s="21">
        <v>3451</v>
      </c>
      <c r="B3455" s="21" t="s">
        <v>5082</v>
      </c>
      <c r="C3455" s="30">
        <v>45939</v>
      </c>
      <c r="D3455" s="30">
        <v>45944</v>
      </c>
      <c r="E3455" s="47">
        <v>326.25</v>
      </c>
      <c r="F3455" s="47">
        <f t="shared" si="370"/>
        <v>28710</v>
      </c>
      <c r="G3455" s="48">
        <f t="shared" si="371"/>
        <v>28710</v>
      </c>
      <c r="H3455" s="21">
        <v>304140</v>
      </c>
      <c r="I3455" s="21" t="s">
        <v>4774</v>
      </c>
      <c r="J3455" s="21">
        <v>1</v>
      </c>
      <c r="K3455" s="21">
        <v>1</v>
      </c>
      <c r="L3455" s="21">
        <f t="shared" si="372"/>
        <v>0</v>
      </c>
      <c r="M3455" s="21" t="s">
        <v>5672</v>
      </c>
      <c r="N3455" s="30">
        <v>45952</v>
      </c>
      <c r="O3455" s="48">
        <v>32698.41</v>
      </c>
      <c r="P3455" s="21" t="s">
        <v>49</v>
      </c>
      <c r="Q3455" s="21" t="s">
        <v>636</v>
      </c>
      <c r="R3455" s="21" t="s">
        <v>637</v>
      </c>
      <c r="S3455" s="3">
        <v>4</v>
      </c>
      <c r="T3455" s="37"/>
      <c r="U3455" s="21" t="s">
        <v>18</v>
      </c>
      <c r="V3455" s="21" t="str">
        <f>VLOOKUP(P3455,'Customer List'!B:C,2,)</f>
        <v>Delhi</v>
      </c>
      <c r="W3455" s="38"/>
      <c r="X3455" s="30">
        <f t="shared" si="376"/>
        <v>45952</v>
      </c>
      <c r="Y3455" s="21">
        <f t="shared" si="373"/>
        <v>0</v>
      </c>
      <c r="Z3455" s="21" t="str">
        <f t="shared" si="374"/>
        <v>Wednesday</v>
      </c>
      <c r="AA3455" s="21" t="str">
        <f t="shared" si="375"/>
        <v>Wednesday</v>
      </c>
      <c r="AB3455" s="21" t="str">
        <f>VLOOKUP(U3455,'Currency Sheet'!A:C,3,)</f>
        <v>DOLLAR</v>
      </c>
      <c r="AC3455" s="42" t="str">
        <f>VLOOKUP(P3455,'Customer List'!B:D,3,)</f>
        <v>Local</v>
      </c>
    </row>
    <row r="3456" spans="1:29" x14ac:dyDescent="0.25">
      <c r="A3456" s="21">
        <v>3452</v>
      </c>
      <c r="B3456" s="21" t="s">
        <v>5082</v>
      </c>
      <c r="C3456" s="30">
        <v>45939</v>
      </c>
      <c r="D3456" s="30">
        <v>45944</v>
      </c>
      <c r="E3456" s="47">
        <v>276.75</v>
      </c>
      <c r="F3456" s="47">
        <f t="shared" si="370"/>
        <v>24354</v>
      </c>
      <c r="G3456" s="48">
        <f t="shared" si="371"/>
        <v>24354</v>
      </c>
      <c r="H3456" s="21">
        <v>304163</v>
      </c>
      <c r="I3456" s="21" t="s">
        <v>5062</v>
      </c>
      <c r="J3456" s="21">
        <v>1</v>
      </c>
      <c r="K3456" s="21">
        <v>1</v>
      </c>
      <c r="L3456" s="21">
        <f t="shared" si="372"/>
        <v>0</v>
      </c>
      <c r="M3456" s="21" t="s">
        <v>5670</v>
      </c>
      <c r="N3456" s="30">
        <v>45952</v>
      </c>
      <c r="O3456" s="48">
        <v>29586.42</v>
      </c>
      <c r="P3456" s="21" t="s">
        <v>49</v>
      </c>
      <c r="Q3456" s="21" t="s">
        <v>636</v>
      </c>
      <c r="R3456" s="21" t="s">
        <v>637</v>
      </c>
      <c r="S3456" s="3">
        <v>4</v>
      </c>
      <c r="T3456" s="37"/>
      <c r="U3456" s="21" t="s">
        <v>18</v>
      </c>
      <c r="V3456" s="21" t="str">
        <f>VLOOKUP(P3456,'Customer List'!B:C,2,)</f>
        <v>Delhi</v>
      </c>
      <c r="W3456" s="38"/>
      <c r="X3456" s="30">
        <f t="shared" si="376"/>
        <v>45952</v>
      </c>
      <c r="Y3456" s="21">
        <f t="shared" si="373"/>
        <v>0</v>
      </c>
      <c r="Z3456" s="21" t="str">
        <f t="shared" si="374"/>
        <v>Wednesday</v>
      </c>
      <c r="AA3456" s="21" t="str">
        <f t="shared" si="375"/>
        <v>Wednesday</v>
      </c>
      <c r="AB3456" s="21" t="str">
        <f>VLOOKUP(U3456,'Currency Sheet'!A:C,3,)</f>
        <v>DOLLAR</v>
      </c>
      <c r="AC3456" s="42" t="str">
        <f>VLOOKUP(P3456,'Customer List'!B:D,3,)</f>
        <v>Local</v>
      </c>
    </row>
    <row r="3457" spans="1:32" x14ac:dyDescent="0.25">
      <c r="A3457" s="21">
        <v>3453</v>
      </c>
      <c r="B3457" s="21" t="s">
        <v>5082</v>
      </c>
      <c r="C3457" s="30">
        <v>45939</v>
      </c>
      <c r="D3457" s="30">
        <v>45944</v>
      </c>
      <c r="E3457" s="47">
        <v>326.25</v>
      </c>
      <c r="F3457" s="47">
        <f t="shared" si="370"/>
        <v>28710</v>
      </c>
      <c r="G3457" s="48">
        <f t="shared" si="371"/>
        <v>57420</v>
      </c>
      <c r="H3457" s="21">
        <v>305628</v>
      </c>
      <c r="I3457" s="21" t="s">
        <v>5063</v>
      </c>
      <c r="J3457" s="21">
        <v>2</v>
      </c>
      <c r="K3457" s="21">
        <v>2</v>
      </c>
      <c r="L3457" s="21">
        <f t="shared" si="372"/>
        <v>0</v>
      </c>
      <c r="M3457" s="21" t="s">
        <v>5672</v>
      </c>
      <c r="N3457" s="30">
        <v>45952</v>
      </c>
      <c r="O3457" s="48">
        <v>65396.800000000003</v>
      </c>
      <c r="P3457" s="21" t="s">
        <v>49</v>
      </c>
      <c r="Q3457" s="21" t="s">
        <v>636</v>
      </c>
      <c r="R3457" s="21" t="s">
        <v>637</v>
      </c>
      <c r="S3457" s="3">
        <v>4</v>
      </c>
      <c r="T3457" s="37"/>
      <c r="U3457" s="21" t="s">
        <v>18</v>
      </c>
      <c r="V3457" s="21" t="str">
        <f>VLOOKUP(P3457,'Customer List'!B:C,2,)</f>
        <v>Delhi</v>
      </c>
      <c r="W3457" s="38"/>
      <c r="X3457" s="30">
        <f t="shared" si="376"/>
        <v>45952</v>
      </c>
      <c r="Y3457" s="21">
        <f t="shared" si="373"/>
        <v>0</v>
      </c>
      <c r="Z3457" s="21" t="str">
        <f t="shared" si="374"/>
        <v>Wednesday</v>
      </c>
      <c r="AA3457" s="21" t="str">
        <f t="shared" si="375"/>
        <v>Wednesday</v>
      </c>
      <c r="AB3457" s="21" t="str">
        <f>VLOOKUP(U3457,'Currency Sheet'!A:C,3,)</f>
        <v>DOLLAR</v>
      </c>
      <c r="AC3457" s="42" t="str">
        <f>VLOOKUP(P3457,'Customer List'!B:D,3,)</f>
        <v>Local</v>
      </c>
    </row>
    <row r="3458" spans="1:32" x14ac:dyDescent="0.25">
      <c r="A3458" s="21">
        <v>3454</v>
      </c>
      <c r="B3458" s="21" t="s">
        <v>5082</v>
      </c>
      <c r="C3458" s="30">
        <v>45939</v>
      </c>
      <c r="D3458" s="30">
        <v>45944</v>
      </c>
      <c r="E3458" s="47">
        <v>232.4</v>
      </c>
      <c r="F3458" s="47">
        <f t="shared" si="370"/>
        <v>20451.2</v>
      </c>
      <c r="G3458" s="48">
        <f t="shared" si="371"/>
        <v>20451.2</v>
      </c>
      <c r="H3458" s="21">
        <v>309810</v>
      </c>
      <c r="I3458" s="21" t="s">
        <v>5064</v>
      </c>
      <c r="J3458" s="21">
        <v>1</v>
      </c>
      <c r="K3458" s="21">
        <v>1</v>
      </c>
      <c r="L3458" s="21">
        <f t="shared" si="372"/>
        <v>0</v>
      </c>
      <c r="M3458" s="21" t="s">
        <v>5672</v>
      </c>
      <c r="N3458" s="30">
        <v>45952</v>
      </c>
      <c r="O3458" s="48">
        <v>24956.03</v>
      </c>
      <c r="P3458" s="21" t="s">
        <v>49</v>
      </c>
      <c r="Q3458" s="21" t="s">
        <v>636</v>
      </c>
      <c r="R3458" s="21" t="s">
        <v>637</v>
      </c>
      <c r="S3458" s="3">
        <v>4</v>
      </c>
      <c r="T3458" s="37"/>
      <c r="U3458" s="21" t="s">
        <v>18</v>
      </c>
      <c r="V3458" s="21" t="str">
        <f>VLOOKUP(P3458,'Customer List'!B:C,2,)</f>
        <v>Delhi</v>
      </c>
      <c r="W3458" s="38"/>
      <c r="X3458" s="30">
        <f t="shared" si="376"/>
        <v>45952</v>
      </c>
      <c r="Y3458" s="21">
        <f t="shared" si="373"/>
        <v>0</v>
      </c>
      <c r="Z3458" s="21" t="str">
        <f t="shared" si="374"/>
        <v>Wednesday</v>
      </c>
      <c r="AA3458" s="21" t="str">
        <f t="shared" si="375"/>
        <v>Wednesday</v>
      </c>
      <c r="AB3458" s="21" t="str">
        <f>VLOOKUP(U3458,'Currency Sheet'!A:C,3,)</f>
        <v>DOLLAR</v>
      </c>
      <c r="AC3458" s="42" t="str">
        <f>VLOOKUP(P3458,'Customer List'!B:D,3,)</f>
        <v>Local</v>
      </c>
    </row>
    <row r="3459" spans="1:32" x14ac:dyDescent="0.25">
      <c r="A3459" s="21">
        <v>3455</v>
      </c>
      <c r="B3459" s="21" t="s">
        <v>5082</v>
      </c>
      <c r="C3459" s="30">
        <v>45939</v>
      </c>
      <c r="D3459" s="30">
        <v>45944</v>
      </c>
      <c r="E3459" s="47">
        <v>184.1</v>
      </c>
      <c r="F3459" s="47">
        <f t="shared" si="370"/>
        <v>16200.8</v>
      </c>
      <c r="G3459" s="48">
        <f t="shared" si="371"/>
        <v>16200.8</v>
      </c>
      <c r="H3459" s="21">
        <v>310806</v>
      </c>
      <c r="I3459" s="21" t="s">
        <v>5065</v>
      </c>
      <c r="J3459" s="21">
        <v>1</v>
      </c>
      <c r="K3459" s="21">
        <v>1</v>
      </c>
      <c r="L3459" s="21">
        <f t="shared" si="372"/>
        <v>0</v>
      </c>
      <c r="M3459" s="21" t="s">
        <v>5672</v>
      </c>
      <c r="N3459" s="30">
        <v>45952</v>
      </c>
      <c r="O3459" s="48">
        <v>19769.38</v>
      </c>
      <c r="P3459" s="21" t="s">
        <v>49</v>
      </c>
      <c r="Q3459" s="21" t="s">
        <v>636</v>
      </c>
      <c r="R3459" s="21" t="s">
        <v>637</v>
      </c>
      <c r="S3459" s="3">
        <v>4</v>
      </c>
      <c r="T3459" s="37"/>
      <c r="U3459" s="21" t="s">
        <v>18</v>
      </c>
      <c r="V3459" s="21" t="str">
        <f>VLOOKUP(P3459,'Customer List'!B:C,2,)</f>
        <v>Delhi</v>
      </c>
      <c r="W3459" s="38"/>
      <c r="X3459" s="30">
        <f t="shared" si="376"/>
        <v>45952</v>
      </c>
      <c r="Y3459" s="21">
        <f t="shared" si="373"/>
        <v>0</v>
      </c>
      <c r="Z3459" s="21" t="str">
        <f t="shared" si="374"/>
        <v>Wednesday</v>
      </c>
      <c r="AA3459" s="21" t="str">
        <f t="shared" si="375"/>
        <v>Wednesday</v>
      </c>
      <c r="AB3459" s="21" t="str">
        <f>VLOOKUP(U3459,'Currency Sheet'!A:C,3,)</f>
        <v>DOLLAR</v>
      </c>
      <c r="AC3459" s="42" t="str">
        <f>VLOOKUP(P3459,'Customer List'!B:D,3,)</f>
        <v>Local</v>
      </c>
    </row>
    <row r="3460" spans="1:32" x14ac:dyDescent="0.25">
      <c r="A3460" s="21">
        <v>3456</v>
      </c>
      <c r="B3460" s="21" t="s">
        <v>5082</v>
      </c>
      <c r="C3460" s="30">
        <v>45939</v>
      </c>
      <c r="D3460" s="30">
        <v>45944</v>
      </c>
      <c r="E3460" s="47">
        <v>221.2</v>
      </c>
      <c r="F3460" s="47">
        <f t="shared" si="370"/>
        <v>19465.599999999999</v>
      </c>
      <c r="G3460" s="48">
        <f t="shared" si="371"/>
        <v>19465.599999999999</v>
      </c>
      <c r="H3460" s="21">
        <v>310914</v>
      </c>
      <c r="I3460" s="21" t="s">
        <v>4777</v>
      </c>
      <c r="J3460" s="21">
        <v>1</v>
      </c>
      <c r="K3460" s="21">
        <v>1</v>
      </c>
      <c r="L3460" s="21">
        <f t="shared" si="372"/>
        <v>0</v>
      </c>
      <c r="M3460" s="21" t="s">
        <v>5672</v>
      </c>
      <c r="N3460" s="30">
        <v>45952</v>
      </c>
      <c r="O3460" s="48">
        <v>23753.33</v>
      </c>
      <c r="P3460" s="21" t="s">
        <v>49</v>
      </c>
      <c r="Q3460" s="21" t="s">
        <v>636</v>
      </c>
      <c r="R3460" s="21" t="s">
        <v>637</v>
      </c>
      <c r="S3460" s="3">
        <v>4</v>
      </c>
      <c r="T3460" s="37"/>
      <c r="U3460" s="21" t="s">
        <v>18</v>
      </c>
      <c r="V3460" s="21" t="str">
        <f>VLOOKUP(P3460,'Customer List'!B:C,2,)</f>
        <v>Delhi</v>
      </c>
      <c r="W3460" s="38"/>
      <c r="X3460" s="30">
        <f t="shared" si="376"/>
        <v>45952</v>
      </c>
      <c r="Y3460" s="21">
        <f t="shared" si="373"/>
        <v>0</v>
      </c>
      <c r="Z3460" s="21" t="str">
        <f t="shared" si="374"/>
        <v>Wednesday</v>
      </c>
      <c r="AA3460" s="21" t="str">
        <f t="shared" si="375"/>
        <v>Wednesday</v>
      </c>
      <c r="AB3460" s="21" t="str">
        <f>VLOOKUP(U3460,'Currency Sheet'!A:C,3,)</f>
        <v>DOLLAR</v>
      </c>
      <c r="AC3460" s="42" t="str">
        <f>VLOOKUP(P3460,'Customer List'!B:D,3,)</f>
        <v>Local</v>
      </c>
    </row>
    <row r="3461" spans="1:32" x14ac:dyDescent="0.25">
      <c r="A3461" s="21">
        <v>3457</v>
      </c>
      <c r="B3461" s="21" t="s">
        <v>5082</v>
      </c>
      <c r="C3461" s="30">
        <v>45939</v>
      </c>
      <c r="D3461" s="30">
        <v>45944</v>
      </c>
      <c r="E3461" s="47">
        <v>321.75</v>
      </c>
      <c r="F3461" s="47">
        <f t="shared" si="370"/>
        <v>28314</v>
      </c>
      <c r="G3461" s="48">
        <f t="shared" si="371"/>
        <v>56628</v>
      </c>
      <c r="H3461" s="21">
        <v>328644</v>
      </c>
      <c r="I3461" s="21" t="s">
        <v>5066</v>
      </c>
      <c r="J3461" s="21">
        <v>2</v>
      </c>
      <c r="K3461" s="21">
        <v>2</v>
      </c>
      <c r="L3461" s="21">
        <f t="shared" si="372"/>
        <v>0</v>
      </c>
      <c r="M3461" s="21" t="s">
        <v>5672</v>
      </c>
      <c r="N3461" s="30">
        <v>45952</v>
      </c>
      <c r="O3461" s="48">
        <v>64494.8</v>
      </c>
      <c r="P3461" s="21" t="s">
        <v>49</v>
      </c>
      <c r="Q3461" s="21" t="s">
        <v>636</v>
      </c>
      <c r="R3461" s="21" t="s">
        <v>637</v>
      </c>
      <c r="S3461" s="3">
        <v>4</v>
      </c>
      <c r="T3461" s="37"/>
      <c r="U3461" s="21" t="s">
        <v>18</v>
      </c>
      <c r="V3461" s="21" t="str">
        <f>VLOOKUP(P3461,'Customer List'!B:C,2,)</f>
        <v>Delhi</v>
      </c>
      <c r="W3461" s="38"/>
      <c r="X3461" s="30">
        <f t="shared" si="376"/>
        <v>45952</v>
      </c>
      <c r="Y3461" s="21">
        <f t="shared" si="373"/>
        <v>0</v>
      </c>
      <c r="Z3461" s="21" t="str">
        <f t="shared" si="374"/>
        <v>Wednesday</v>
      </c>
      <c r="AA3461" s="21" t="str">
        <f t="shared" si="375"/>
        <v>Wednesday</v>
      </c>
      <c r="AB3461" s="21" t="str">
        <f>VLOOKUP(U3461,'Currency Sheet'!A:C,3,)</f>
        <v>DOLLAR</v>
      </c>
      <c r="AC3461" s="42" t="str">
        <f>VLOOKUP(P3461,'Customer List'!B:D,3,)</f>
        <v>Local</v>
      </c>
    </row>
    <row r="3462" spans="1:32" x14ac:dyDescent="0.25">
      <c r="A3462" s="21">
        <v>3458</v>
      </c>
      <c r="B3462" s="21" t="s">
        <v>5082</v>
      </c>
      <c r="C3462" s="30">
        <v>45939</v>
      </c>
      <c r="D3462" s="30">
        <v>45944</v>
      </c>
      <c r="E3462" s="47">
        <v>234.5</v>
      </c>
      <c r="F3462" s="47">
        <f t="shared" ref="F3462:F3525" si="377">IF(AB3462="DOLLAR",E3462*88,E3462)</f>
        <v>20636</v>
      </c>
      <c r="G3462" s="48">
        <f t="shared" ref="G3462:G3525" si="378">F3462*J3462</f>
        <v>41272</v>
      </c>
      <c r="H3462" s="21">
        <v>329522</v>
      </c>
      <c r="I3462" s="21" t="s">
        <v>5067</v>
      </c>
      <c r="J3462" s="21">
        <v>2</v>
      </c>
      <c r="K3462" s="21">
        <v>2</v>
      </c>
      <c r="L3462" s="21">
        <f t="shared" ref="L3462:L3525" si="379">J3462-K3462</f>
        <v>0</v>
      </c>
      <c r="M3462" s="21" t="s">
        <v>5672</v>
      </c>
      <c r="N3462" s="30">
        <v>45952</v>
      </c>
      <c r="O3462" s="48">
        <v>50363.06</v>
      </c>
      <c r="P3462" s="21" t="s">
        <v>49</v>
      </c>
      <c r="Q3462" s="21" t="s">
        <v>636</v>
      </c>
      <c r="R3462" s="21" t="s">
        <v>637</v>
      </c>
      <c r="S3462" s="3">
        <v>4</v>
      </c>
      <c r="T3462" s="37"/>
      <c r="U3462" s="21" t="s">
        <v>18</v>
      </c>
      <c r="V3462" s="21" t="str">
        <f>VLOOKUP(P3462,'Customer List'!B:C,2,)</f>
        <v>Delhi</v>
      </c>
      <c r="W3462" s="38"/>
      <c r="X3462" s="30">
        <f t="shared" si="376"/>
        <v>45952</v>
      </c>
      <c r="Y3462" s="21">
        <f t="shared" ref="Y3462:Y3525" si="380">IF(X3462="", "", X3462-N3462)</f>
        <v>0</v>
      </c>
      <c r="Z3462" s="21" t="str">
        <f t="shared" ref="Z3462:Z3525" si="381">IF(N3462="", "", TEXT(N3462, "dddd"))</f>
        <v>Wednesday</v>
      </c>
      <c r="AA3462" s="21" t="str">
        <f t="shared" ref="AA3462:AA3525" si="382">IF(X3462="", "", TEXT(X3462, "dddd"))</f>
        <v>Wednesday</v>
      </c>
      <c r="AB3462" s="21" t="str">
        <f>VLOOKUP(U3462,'Currency Sheet'!A:C,3,)</f>
        <v>DOLLAR</v>
      </c>
      <c r="AC3462" s="42" t="str">
        <f>VLOOKUP(P3462,'Customer List'!B:D,3,)</f>
        <v>Local</v>
      </c>
    </row>
    <row r="3463" spans="1:32" x14ac:dyDescent="0.25">
      <c r="A3463" s="21">
        <v>3459</v>
      </c>
      <c r="B3463" s="21" t="s">
        <v>5082</v>
      </c>
      <c r="C3463" s="30">
        <v>45939</v>
      </c>
      <c r="D3463" s="30">
        <v>45944</v>
      </c>
      <c r="E3463" s="47">
        <v>301.5</v>
      </c>
      <c r="F3463" s="47">
        <f t="shared" si="377"/>
        <v>26532</v>
      </c>
      <c r="G3463" s="48">
        <f t="shared" si="378"/>
        <v>26532</v>
      </c>
      <c r="H3463" s="21">
        <v>329920</v>
      </c>
      <c r="I3463" s="21" t="s">
        <v>4781</v>
      </c>
      <c r="J3463" s="21">
        <v>1</v>
      </c>
      <c r="K3463" s="21">
        <v>1</v>
      </c>
      <c r="L3463" s="21">
        <f t="shared" si="379"/>
        <v>0</v>
      </c>
      <c r="M3463" s="21" t="s">
        <v>5672</v>
      </c>
      <c r="N3463" s="30">
        <v>45952</v>
      </c>
      <c r="O3463" s="48">
        <v>30217.84</v>
      </c>
      <c r="P3463" s="21" t="s">
        <v>49</v>
      </c>
      <c r="Q3463" s="21" t="s">
        <v>636</v>
      </c>
      <c r="R3463" s="21" t="s">
        <v>637</v>
      </c>
      <c r="S3463" s="3">
        <v>4</v>
      </c>
      <c r="T3463" s="37"/>
      <c r="U3463" s="21" t="s">
        <v>18</v>
      </c>
      <c r="V3463" s="21" t="str">
        <f>VLOOKUP(P3463,'Customer List'!B:C,2,)</f>
        <v>Delhi</v>
      </c>
      <c r="W3463" s="38"/>
      <c r="X3463" s="30">
        <f t="shared" si="376"/>
        <v>45952</v>
      </c>
      <c r="Y3463" s="21">
        <f t="shared" si="380"/>
        <v>0</v>
      </c>
      <c r="Z3463" s="21" t="str">
        <f t="shared" si="381"/>
        <v>Wednesday</v>
      </c>
      <c r="AA3463" s="21" t="str">
        <f t="shared" si="382"/>
        <v>Wednesday</v>
      </c>
      <c r="AB3463" s="21" t="str">
        <f>VLOOKUP(U3463,'Currency Sheet'!A:C,3,)</f>
        <v>DOLLAR</v>
      </c>
      <c r="AC3463" s="42" t="str">
        <f>VLOOKUP(P3463,'Customer List'!B:D,3,)</f>
        <v>Local</v>
      </c>
    </row>
    <row r="3464" spans="1:32" x14ac:dyDescent="0.25">
      <c r="A3464" s="21">
        <v>3460</v>
      </c>
      <c r="B3464" s="21" t="s">
        <v>5082</v>
      </c>
      <c r="C3464" s="30">
        <v>45939</v>
      </c>
      <c r="D3464" s="30">
        <v>45944</v>
      </c>
      <c r="E3464" s="47">
        <v>226.1</v>
      </c>
      <c r="F3464" s="47">
        <f t="shared" si="377"/>
        <v>19896.8</v>
      </c>
      <c r="G3464" s="48">
        <f t="shared" si="378"/>
        <v>19896.8</v>
      </c>
      <c r="H3464" s="21">
        <v>341606</v>
      </c>
      <c r="I3464" s="21" t="s">
        <v>5068</v>
      </c>
      <c r="J3464" s="21">
        <v>1</v>
      </c>
      <c r="K3464" s="21">
        <v>1</v>
      </c>
      <c r="L3464" s="21">
        <f t="shared" si="379"/>
        <v>0</v>
      </c>
      <c r="M3464" s="21" t="s">
        <v>5672</v>
      </c>
      <c r="N3464" s="30">
        <v>45952</v>
      </c>
      <c r="O3464" s="48">
        <v>24279.51</v>
      </c>
      <c r="P3464" s="21" t="s">
        <v>49</v>
      </c>
      <c r="Q3464" s="21" t="s">
        <v>636</v>
      </c>
      <c r="R3464" s="21" t="s">
        <v>637</v>
      </c>
      <c r="S3464" s="3">
        <v>4</v>
      </c>
      <c r="T3464" s="37"/>
      <c r="U3464" s="21" t="s">
        <v>18</v>
      </c>
      <c r="V3464" s="21" t="str">
        <f>VLOOKUP(P3464,'Customer List'!B:C,2,)</f>
        <v>Delhi</v>
      </c>
      <c r="W3464" s="38"/>
      <c r="X3464" s="30">
        <f t="shared" si="376"/>
        <v>45952</v>
      </c>
      <c r="Y3464" s="21">
        <f t="shared" si="380"/>
        <v>0</v>
      </c>
      <c r="Z3464" s="21" t="str">
        <f t="shared" si="381"/>
        <v>Wednesday</v>
      </c>
      <c r="AA3464" s="21" t="str">
        <f t="shared" si="382"/>
        <v>Wednesday</v>
      </c>
      <c r="AB3464" s="21" t="str">
        <f>VLOOKUP(U3464,'Currency Sheet'!A:C,3,)</f>
        <v>DOLLAR</v>
      </c>
      <c r="AC3464" s="42" t="str">
        <f>VLOOKUP(P3464,'Customer List'!B:D,3,)</f>
        <v>Local</v>
      </c>
    </row>
    <row r="3465" spans="1:32" x14ac:dyDescent="0.25">
      <c r="A3465" s="21">
        <v>3461</v>
      </c>
      <c r="B3465" s="21" t="s">
        <v>5082</v>
      </c>
      <c r="C3465" s="30">
        <v>45939</v>
      </c>
      <c r="D3465" s="30">
        <v>45944</v>
      </c>
      <c r="E3465" s="47">
        <v>305.25</v>
      </c>
      <c r="F3465" s="47">
        <f t="shared" si="377"/>
        <v>26862</v>
      </c>
      <c r="G3465" s="48">
        <f t="shared" si="378"/>
        <v>26862</v>
      </c>
      <c r="H3465" s="21">
        <v>341626</v>
      </c>
      <c r="I3465" s="21" t="s">
        <v>5068</v>
      </c>
      <c r="J3465" s="21">
        <v>1</v>
      </c>
      <c r="K3465" s="21">
        <v>1</v>
      </c>
      <c r="L3465" s="21">
        <f t="shared" si="379"/>
        <v>0</v>
      </c>
      <c r="M3465" s="21" t="s">
        <v>5672</v>
      </c>
      <c r="N3465" s="30">
        <v>45952</v>
      </c>
      <c r="O3465" s="48">
        <v>30593.68</v>
      </c>
      <c r="P3465" s="21" t="s">
        <v>49</v>
      </c>
      <c r="Q3465" s="21" t="s">
        <v>636</v>
      </c>
      <c r="R3465" s="21" t="s">
        <v>637</v>
      </c>
      <c r="S3465" s="3">
        <v>4</v>
      </c>
      <c r="T3465" s="37"/>
      <c r="U3465" s="21" t="s">
        <v>18</v>
      </c>
      <c r="V3465" s="21" t="str">
        <f>VLOOKUP(P3465,'Customer List'!B:C,2,)</f>
        <v>Delhi</v>
      </c>
      <c r="W3465" s="38"/>
      <c r="X3465" s="30">
        <f t="shared" si="376"/>
        <v>45952</v>
      </c>
      <c r="Y3465" s="21">
        <f t="shared" si="380"/>
        <v>0</v>
      </c>
      <c r="Z3465" s="21" t="str">
        <f t="shared" si="381"/>
        <v>Wednesday</v>
      </c>
      <c r="AA3465" s="21" t="str">
        <f t="shared" si="382"/>
        <v>Wednesday</v>
      </c>
      <c r="AB3465" s="21" t="str">
        <f>VLOOKUP(U3465,'Currency Sheet'!A:C,3,)</f>
        <v>DOLLAR</v>
      </c>
      <c r="AC3465" s="42" t="str">
        <f>VLOOKUP(P3465,'Customer List'!B:D,3,)</f>
        <v>Local</v>
      </c>
    </row>
    <row r="3466" spans="1:32" x14ac:dyDescent="0.25">
      <c r="A3466" s="21">
        <v>3462</v>
      </c>
      <c r="B3466" s="21" t="s">
        <v>5082</v>
      </c>
      <c r="C3466" s="30">
        <v>45939</v>
      </c>
      <c r="D3466" s="30">
        <v>45944</v>
      </c>
      <c r="E3466" s="47">
        <v>276.75</v>
      </c>
      <c r="F3466" s="47">
        <f t="shared" si="377"/>
        <v>24354</v>
      </c>
      <c r="G3466" s="48">
        <f t="shared" si="378"/>
        <v>24354</v>
      </c>
      <c r="H3466" s="21">
        <v>344651</v>
      </c>
      <c r="I3466" s="21" t="s">
        <v>5069</v>
      </c>
      <c r="J3466" s="21">
        <v>1</v>
      </c>
      <c r="K3466" s="21">
        <v>1</v>
      </c>
      <c r="L3466" s="21">
        <f t="shared" si="379"/>
        <v>0</v>
      </c>
      <c r="M3466" s="21" t="s">
        <v>5670</v>
      </c>
      <c r="N3466" s="30">
        <v>45952</v>
      </c>
      <c r="O3466" s="48">
        <v>29586.42</v>
      </c>
      <c r="P3466" s="21" t="s">
        <v>49</v>
      </c>
      <c r="Q3466" s="21" t="s">
        <v>636</v>
      </c>
      <c r="R3466" s="21" t="s">
        <v>637</v>
      </c>
      <c r="S3466" s="3">
        <v>4</v>
      </c>
      <c r="T3466" s="37"/>
      <c r="U3466" s="21" t="s">
        <v>18</v>
      </c>
      <c r="V3466" s="21" t="str">
        <f>VLOOKUP(P3466,'Customer List'!B:C,2,)</f>
        <v>Delhi</v>
      </c>
      <c r="W3466" s="38"/>
      <c r="X3466" s="30">
        <f t="shared" si="376"/>
        <v>45952</v>
      </c>
      <c r="Y3466" s="21">
        <f t="shared" si="380"/>
        <v>0</v>
      </c>
      <c r="Z3466" s="21" t="str">
        <f t="shared" si="381"/>
        <v>Wednesday</v>
      </c>
      <c r="AA3466" s="21" t="str">
        <f t="shared" si="382"/>
        <v>Wednesday</v>
      </c>
      <c r="AB3466" s="21" t="str">
        <f>VLOOKUP(U3466,'Currency Sheet'!A:C,3,)</f>
        <v>DOLLAR</v>
      </c>
      <c r="AC3466" s="42" t="str">
        <f>VLOOKUP(P3466,'Customer List'!B:D,3,)</f>
        <v>Local</v>
      </c>
    </row>
    <row r="3467" spans="1:32" x14ac:dyDescent="0.25">
      <c r="A3467" s="21">
        <v>3463</v>
      </c>
      <c r="B3467" s="21" t="s">
        <v>5082</v>
      </c>
      <c r="C3467" s="30">
        <v>45939</v>
      </c>
      <c r="D3467" s="30">
        <v>45944</v>
      </c>
      <c r="E3467" s="47">
        <v>276.75</v>
      </c>
      <c r="F3467" s="47">
        <f t="shared" si="377"/>
        <v>24354</v>
      </c>
      <c r="G3467" s="48">
        <f t="shared" si="378"/>
        <v>24354</v>
      </c>
      <c r="H3467" s="21">
        <v>344753</v>
      </c>
      <c r="I3467" s="21" t="s">
        <v>5070</v>
      </c>
      <c r="J3467" s="21">
        <v>1</v>
      </c>
      <c r="K3467" s="21">
        <v>1</v>
      </c>
      <c r="L3467" s="21">
        <f t="shared" si="379"/>
        <v>0</v>
      </c>
      <c r="M3467" s="21" t="s">
        <v>5670</v>
      </c>
      <c r="N3467" s="30">
        <v>45952</v>
      </c>
      <c r="O3467" s="48">
        <v>29586.42</v>
      </c>
      <c r="P3467" s="21" t="s">
        <v>49</v>
      </c>
      <c r="Q3467" s="21" t="s">
        <v>636</v>
      </c>
      <c r="R3467" s="21" t="s">
        <v>637</v>
      </c>
      <c r="S3467" s="3">
        <v>4</v>
      </c>
      <c r="T3467" s="37"/>
      <c r="U3467" s="21" t="s">
        <v>18</v>
      </c>
      <c r="V3467" s="21" t="str">
        <f>VLOOKUP(P3467,'Customer List'!B:C,2,)</f>
        <v>Delhi</v>
      </c>
      <c r="W3467" s="38"/>
      <c r="X3467" s="30">
        <f t="shared" si="376"/>
        <v>45952</v>
      </c>
      <c r="Y3467" s="21">
        <f t="shared" si="380"/>
        <v>0</v>
      </c>
      <c r="Z3467" s="21" t="str">
        <f t="shared" si="381"/>
        <v>Wednesday</v>
      </c>
      <c r="AA3467" s="21" t="str">
        <f t="shared" si="382"/>
        <v>Wednesday</v>
      </c>
      <c r="AB3467" s="21" t="str">
        <f>VLOOKUP(U3467,'Currency Sheet'!A:C,3,)</f>
        <v>DOLLAR</v>
      </c>
      <c r="AC3467" s="42" t="str">
        <f>VLOOKUP(P3467,'Customer List'!B:D,3,)</f>
        <v>Local</v>
      </c>
    </row>
    <row r="3468" spans="1:32" x14ac:dyDescent="0.25">
      <c r="A3468" s="21">
        <v>3464</v>
      </c>
      <c r="B3468" s="21" t="s">
        <v>5082</v>
      </c>
      <c r="C3468" s="30">
        <v>45939</v>
      </c>
      <c r="D3468" s="30">
        <v>45944</v>
      </c>
      <c r="E3468" s="47">
        <v>334.5</v>
      </c>
      <c r="F3468" s="47">
        <f t="shared" si="377"/>
        <v>29436</v>
      </c>
      <c r="G3468" s="48">
        <f t="shared" si="378"/>
        <v>29436</v>
      </c>
      <c r="H3468" s="21">
        <v>345028</v>
      </c>
      <c r="I3468" s="21" t="s">
        <v>5071</v>
      </c>
      <c r="J3468" s="21">
        <v>1</v>
      </c>
      <c r="K3468" s="21">
        <v>1</v>
      </c>
      <c r="L3468" s="21">
        <f t="shared" si="379"/>
        <v>0</v>
      </c>
      <c r="M3468" s="21" t="s">
        <v>5672</v>
      </c>
      <c r="N3468" s="30">
        <v>45952</v>
      </c>
      <c r="O3468" s="48">
        <v>33525.26</v>
      </c>
      <c r="P3468" s="21" t="s">
        <v>49</v>
      </c>
      <c r="Q3468" s="21" t="s">
        <v>636</v>
      </c>
      <c r="R3468" s="21" t="s">
        <v>637</v>
      </c>
      <c r="S3468" s="3">
        <v>4</v>
      </c>
      <c r="T3468" s="37"/>
      <c r="U3468" s="21" t="s">
        <v>18</v>
      </c>
      <c r="V3468" s="21" t="str">
        <f>VLOOKUP(P3468,'Customer List'!B:C,2,)</f>
        <v>Delhi</v>
      </c>
      <c r="W3468" s="38"/>
      <c r="X3468" s="30">
        <f t="shared" si="376"/>
        <v>45952</v>
      </c>
      <c r="Y3468" s="21">
        <f t="shared" si="380"/>
        <v>0</v>
      </c>
      <c r="Z3468" s="21" t="str">
        <f t="shared" si="381"/>
        <v>Wednesday</v>
      </c>
      <c r="AA3468" s="21" t="str">
        <f t="shared" si="382"/>
        <v>Wednesday</v>
      </c>
      <c r="AB3468" s="21" t="str">
        <f>VLOOKUP(U3468,'Currency Sheet'!A:C,3,)</f>
        <v>DOLLAR</v>
      </c>
      <c r="AC3468" s="42" t="str">
        <f>VLOOKUP(P3468,'Customer List'!B:D,3,)</f>
        <v>Local</v>
      </c>
      <c r="AE3468" s="46"/>
      <c r="AF3468" s="46"/>
    </row>
    <row r="3469" spans="1:32" x14ac:dyDescent="0.25">
      <c r="A3469" s="21">
        <v>3465</v>
      </c>
      <c r="B3469" s="21" t="s">
        <v>5082</v>
      </c>
      <c r="C3469" s="30">
        <v>45939</v>
      </c>
      <c r="D3469" s="30">
        <v>45944</v>
      </c>
      <c r="E3469" s="47">
        <v>276.75</v>
      </c>
      <c r="F3469" s="47">
        <f t="shared" si="377"/>
        <v>24354</v>
      </c>
      <c r="G3469" s="48">
        <f t="shared" si="378"/>
        <v>24354</v>
      </c>
      <c r="H3469" s="21">
        <v>351356</v>
      </c>
      <c r="I3469" s="21" t="s">
        <v>5072</v>
      </c>
      <c r="J3469" s="21">
        <v>1</v>
      </c>
      <c r="K3469" s="21">
        <v>1</v>
      </c>
      <c r="L3469" s="21">
        <f t="shared" si="379"/>
        <v>0</v>
      </c>
      <c r="M3469" s="21" t="s">
        <v>5670</v>
      </c>
      <c r="N3469" s="30">
        <v>45952</v>
      </c>
      <c r="O3469" s="48">
        <v>29586.42</v>
      </c>
      <c r="P3469" s="21" t="s">
        <v>49</v>
      </c>
      <c r="Q3469" s="21" t="s">
        <v>636</v>
      </c>
      <c r="R3469" s="21" t="s">
        <v>637</v>
      </c>
      <c r="S3469" s="3">
        <v>4</v>
      </c>
      <c r="T3469" s="37"/>
      <c r="U3469" s="21" t="s">
        <v>18</v>
      </c>
      <c r="V3469" s="21" t="str">
        <f>VLOOKUP(P3469,'Customer List'!B:C,2,)</f>
        <v>Delhi</v>
      </c>
      <c r="W3469" s="38"/>
      <c r="X3469" s="30">
        <f t="shared" si="376"/>
        <v>45952</v>
      </c>
      <c r="Y3469" s="21">
        <f t="shared" si="380"/>
        <v>0</v>
      </c>
      <c r="Z3469" s="21" t="str">
        <f t="shared" si="381"/>
        <v>Wednesday</v>
      </c>
      <c r="AA3469" s="21" t="str">
        <f t="shared" si="382"/>
        <v>Wednesday</v>
      </c>
      <c r="AB3469" s="21" t="str">
        <f>VLOOKUP(U3469,'Currency Sheet'!A:C,3,)</f>
        <v>DOLLAR</v>
      </c>
      <c r="AC3469" s="42" t="str">
        <f>VLOOKUP(P3469,'Customer List'!B:D,3,)</f>
        <v>Local</v>
      </c>
      <c r="AE3469" s="46"/>
      <c r="AF3469" s="46"/>
    </row>
    <row r="3470" spans="1:32" x14ac:dyDescent="0.25">
      <c r="A3470" s="21">
        <v>3466</v>
      </c>
      <c r="B3470" s="21" t="s">
        <v>5082</v>
      </c>
      <c r="C3470" s="30">
        <v>45939</v>
      </c>
      <c r="D3470" s="30">
        <v>45944</v>
      </c>
      <c r="E3470" s="47">
        <v>236.6</v>
      </c>
      <c r="F3470" s="47">
        <f t="shared" si="377"/>
        <v>20820.8</v>
      </c>
      <c r="G3470" s="48">
        <f t="shared" si="378"/>
        <v>41641.599999999999</v>
      </c>
      <c r="H3470" s="21">
        <v>353214</v>
      </c>
      <c r="I3470" s="21" t="s">
        <v>5073</v>
      </c>
      <c r="J3470" s="21">
        <v>2</v>
      </c>
      <c r="K3470" s="21">
        <v>2</v>
      </c>
      <c r="L3470" s="21">
        <f t="shared" si="379"/>
        <v>0</v>
      </c>
      <c r="M3470" s="21" t="s">
        <v>5672</v>
      </c>
      <c r="N3470" s="30">
        <v>45952</v>
      </c>
      <c r="O3470" s="48">
        <v>50814.080000000002</v>
      </c>
      <c r="P3470" s="21" t="s">
        <v>49</v>
      </c>
      <c r="Q3470" s="21" t="s">
        <v>636</v>
      </c>
      <c r="R3470" s="21" t="s">
        <v>637</v>
      </c>
      <c r="S3470" s="3">
        <v>4</v>
      </c>
      <c r="T3470" s="37"/>
      <c r="U3470" s="21" t="s">
        <v>18</v>
      </c>
      <c r="V3470" s="21" t="str">
        <f>VLOOKUP(P3470,'Customer List'!B:C,2,)</f>
        <v>Delhi</v>
      </c>
      <c r="W3470" s="38"/>
      <c r="X3470" s="30">
        <f t="shared" si="376"/>
        <v>45952</v>
      </c>
      <c r="Y3470" s="21">
        <f t="shared" si="380"/>
        <v>0</v>
      </c>
      <c r="Z3470" s="21" t="str">
        <f t="shared" si="381"/>
        <v>Wednesday</v>
      </c>
      <c r="AA3470" s="21" t="str">
        <f t="shared" si="382"/>
        <v>Wednesday</v>
      </c>
      <c r="AB3470" s="21" t="str">
        <f>VLOOKUP(U3470,'Currency Sheet'!A:C,3,)</f>
        <v>DOLLAR</v>
      </c>
      <c r="AC3470" s="42" t="str">
        <f>VLOOKUP(P3470,'Customer List'!B:D,3,)</f>
        <v>Local</v>
      </c>
      <c r="AE3470" s="46"/>
      <c r="AF3470" s="46"/>
    </row>
    <row r="3471" spans="1:32" x14ac:dyDescent="0.25">
      <c r="A3471" s="21">
        <v>3467</v>
      </c>
      <c r="B3471" s="21" t="s">
        <v>5082</v>
      </c>
      <c r="C3471" s="30">
        <v>45939</v>
      </c>
      <c r="D3471" s="30">
        <v>45944</v>
      </c>
      <c r="E3471" s="47">
        <v>230.3</v>
      </c>
      <c r="F3471" s="47">
        <f t="shared" si="377"/>
        <v>20266.400000000001</v>
      </c>
      <c r="G3471" s="48">
        <f t="shared" si="378"/>
        <v>20266.400000000001</v>
      </c>
      <c r="H3471" s="21">
        <v>353304</v>
      </c>
      <c r="I3471" s="21" t="s">
        <v>5074</v>
      </c>
      <c r="J3471" s="21">
        <v>1</v>
      </c>
      <c r="K3471" s="21">
        <v>1</v>
      </c>
      <c r="L3471" s="21">
        <f t="shared" si="379"/>
        <v>0</v>
      </c>
      <c r="M3471" s="21" t="s">
        <v>5672</v>
      </c>
      <c r="N3471" s="30">
        <v>45952</v>
      </c>
      <c r="O3471" s="48">
        <v>24730.52</v>
      </c>
      <c r="P3471" s="21" t="s">
        <v>49</v>
      </c>
      <c r="Q3471" s="21" t="s">
        <v>636</v>
      </c>
      <c r="R3471" s="21" t="s">
        <v>637</v>
      </c>
      <c r="S3471" s="3">
        <v>4</v>
      </c>
      <c r="T3471" s="37"/>
      <c r="U3471" s="21" t="s">
        <v>18</v>
      </c>
      <c r="V3471" s="21" t="str">
        <f>VLOOKUP(P3471,'Customer List'!B:C,2,)</f>
        <v>Delhi</v>
      </c>
      <c r="W3471" s="38"/>
      <c r="X3471" s="30">
        <f t="shared" si="376"/>
        <v>45952</v>
      </c>
      <c r="Y3471" s="21">
        <f t="shared" si="380"/>
        <v>0</v>
      </c>
      <c r="Z3471" s="21" t="str">
        <f t="shared" si="381"/>
        <v>Wednesday</v>
      </c>
      <c r="AA3471" s="21" t="str">
        <f t="shared" si="382"/>
        <v>Wednesday</v>
      </c>
      <c r="AB3471" s="21" t="str">
        <f>VLOOKUP(U3471,'Currency Sheet'!A:C,3,)</f>
        <v>DOLLAR</v>
      </c>
      <c r="AC3471" s="42" t="str">
        <f>VLOOKUP(P3471,'Customer List'!B:D,3,)</f>
        <v>Local</v>
      </c>
      <c r="AE3471" s="46"/>
      <c r="AF3471" s="46"/>
    </row>
    <row r="3472" spans="1:32" x14ac:dyDescent="0.25">
      <c r="A3472" s="21">
        <v>3468</v>
      </c>
      <c r="B3472" s="21" t="s">
        <v>5082</v>
      </c>
      <c r="C3472" s="30">
        <v>45939</v>
      </c>
      <c r="D3472" s="30">
        <v>45944</v>
      </c>
      <c r="E3472" s="47">
        <v>213.5</v>
      </c>
      <c r="F3472" s="47">
        <f t="shared" si="377"/>
        <v>18788</v>
      </c>
      <c r="G3472" s="48">
        <f t="shared" si="378"/>
        <v>18788</v>
      </c>
      <c r="H3472" s="21">
        <v>369354</v>
      </c>
      <c r="I3472" s="21" t="s">
        <v>5075</v>
      </c>
      <c r="J3472" s="21">
        <v>1</v>
      </c>
      <c r="K3472" s="21">
        <v>1</v>
      </c>
      <c r="L3472" s="21">
        <f t="shared" si="379"/>
        <v>0</v>
      </c>
      <c r="M3472" s="21" t="s">
        <v>5672</v>
      </c>
      <c r="N3472" s="30">
        <v>45952</v>
      </c>
      <c r="O3472" s="48">
        <v>22926.47</v>
      </c>
      <c r="P3472" s="21" t="s">
        <v>49</v>
      </c>
      <c r="Q3472" s="21" t="s">
        <v>636</v>
      </c>
      <c r="R3472" s="21" t="s">
        <v>637</v>
      </c>
      <c r="S3472" s="3">
        <v>4</v>
      </c>
      <c r="T3472" s="37"/>
      <c r="U3472" s="21" t="s">
        <v>18</v>
      </c>
      <c r="V3472" s="21" t="str">
        <f>VLOOKUP(P3472,'Customer List'!B:C,2,)</f>
        <v>Delhi</v>
      </c>
      <c r="W3472" s="38"/>
      <c r="X3472" s="30">
        <f t="shared" si="376"/>
        <v>45952</v>
      </c>
      <c r="Y3472" s="21">
        <f t="shared" si="380"/>
        <v>0</v>
      </c>
      <c r="Z3472" s="21" t="str">
        <f t="shared" si="381"/>
        <v>Wednesday</v>
      </c>
      <c r="AA3472" s="21" t="str">
        <f t="shared" si="382"/>
        <v>Wednesday</v>
      </c>
      <c r="AB3472" s="21" t="str">
        <f>VLOOKUP(U3472,'Currency Sheet'!A:C,3,)</f>
        <v>DOLLAR</v>
      </c>
      <c r="AC3472" s="42" t="str">
        <f>VLOOKUP(P3472,'Customer List'!B:D,3,)</f>
        <v>Local</v>
      </c>
      <c r="AE3472" s="46"/>
      <c r="AF3472" s="46"/>
    </row>
    <row r="3473" spans="1:32" x14ac:dyDescent="0.25">
      <c r="A3473" s="21">
        <v>3469</v>
      </c>
      <c r="B3473" s="21" t="s">
        <v>5082</v>
      </c>
      <c r="C3473" s="30">
        <v>45939</v>
      </c>
      <c r="D3473" s="30">
        <v>45944</v>
      </c>
      <c r="E3473" s="47">
        <v>184.8</v>
      </c>
      <c r="F3473" s="47">
        <f t="shared" si="377"/>
        <v>16262.400000000001</v>
      </c>
      <c r="G3473" s="48">
        <f t="shared" si="378"/>
        <v>16262.400000000001</v>
      </c>
      <c r="H3473" s="21">
        <v>369612</v>
      </c>
      <c r="I3473" s="21" t="s">
        <v>5076</v>
      </c>
      <c r="J3473" s="21">
        <v>1</v>
      </c>
      <c r="K3473" s="21">
        <v>1</v>
      </c>
      <c r="L3473" s="21">
        <f t="shared" si="379"/>
        <v>0</v>
      </c>
      <c r="M3473" s="21" t="s">
        <v>5672</v>
      </c>
      <c r="N3473" s="30">
        <v>45952</v>
      </c>
      <c r="O3473" s="48">
        <v>19844.55</v>
      </c>
      <c r="P3473" s="21" t="s">
        <v>49</v>
      </c>
      <c r="Q3473" s="21" t="s">
        <v>636</v>
      </c>
      <c r="R3473" s="21" t="s">
        <v>637</v>
      </c>
      <c r="S3473" s="3">
        <v>4</v>
      </c>
      <c r="T3473" s="37"/>
      <c r="U3473" s="21" t="s">
        <v>18</v>
      </c>
      <c r="V3473" s="21" t="str">
        <f>VLOOKUP(P3473,'Customer List'!B:C,2,)</f>
        <v>Delhi</v>
      </c>
      <c r="W3473" s="38"/>
      <c r="X3473" s="30">
        <f t="shared" si="376"/>
        <v>45952</v>
      </c>
      <c r="Y3473" s="21">
        <f t="shared" si="380"/>
        <v>0</v>
      </c>
      <c r="Z3473" s="21" t="str">
        <f t="shared" si="381"/>
        <v>Wednesday</v>
      </c>
      <c r="AA3473" s="21" t="str">
        <f t="shared" si="382"/>
        <v>Wednesday</v>
      </c>
      <c r="AB3473" s="21" t="str">
        <f>VLOOKUP(U3473,'Currency Sheet'!A:C,3,)</f>
        <v>DOLLAR</v>
      </c>
      <c r="AC3473" s="42" t="str">
        <f>VLOOKUP(P3473,'Customer List'!B:D,3,)</f>
        <v>Local</v>
      </c>
      <c r="AE3473" s="46"/>
      <c r="AF3473" s="46"/>
    </row>
    <row r="3474" spans="1:32" x14ac:dyDescent="0.25">
      <c r="A3474" s="21">
        <v>3470</v>
      </c>
      <c r="B3474" s="21" t="s">
        <v>5082</v>
      </c>
      <c r="C3474" s="30">
        <v>45939</v>
      </c>
      <c r="D3474" s="30">
        <v>45944</v>
      </c>
      <c r="E3474" s="47">
        <v>228.2</v>
      </c>
      <c r="F3474" s="47">
        <f t="shared" si="377"/>
        <v>20081.599999999999</v>
      </c>
      <c r="G3474" s="48">
        <f t="shared" si="378"/>
        <v>20081.599999999999</v>
      </c>
      <c r="H3474" s="21">
        <v>372204</v>
      </c>
      <c r="I3474" s="21" t="s">
        <v>5077</v>
      </c>
      <c r="J3474" s="21">
        <v>1</v>
      </c>
      <c r="K3474" s="21">
        <v>1</v>
      </c>
      <c r="L3474" s="21">
        <f t="shared" si="379"/>
        <v>0</v>
      </c>
      <c r="M3474" s="21" t="s">
        <v>5672</v>
      </c>
      <c r="N3474" s="30">
        <v>45952</v>
      </c>
      <c r="O3474" s="48">
        <v>24505.01</v>
      </c>
      <c r="P3474" s="21" t="s">
        <v>49</v>
      </c>
      <c r="Q3474" s="21" t="s">
        <v>636</v>
      </c>
      <c r="R3474" s="21" t="s">
        <v>637</v>
      </c>
      <c r="S3474" s="3">
        <v>4</v>
      </c>
      <c r="T3474" s="37"/>
      <c r="U3474" s="21" t="s">
        <v>18</v>
      </c>
      <c r="V3474" s="21" t="str">
        <f>VLOOKUP(P3474,'Customer List'!B:C,2,)</f>
        <v>Delhi</v>
      </c>
      <c r="W3474" s="38"/>
      <c r="X3474" s="30">
        <f t="shared" si="376"/>
        <v>45952</v>
      </c>
      <c r="Y3474" s="21">
        <f t="shared" si="380"/>
        <v>0</v>
      </c>
      <c r="Z3474" s="21" t="str">
        <f t="shared" si="381"/>
        <v>Wednesday</v>
      </c>
      <c r="AA3474" s="21" t="str">
        <f t="shared" si="382"/>
        <v>Wednesday</v>
      </c>
      <c r="AB3474" s="21" t="str">
        <f>VLOOKUP(U3474,'Currency Sheet'!A:C,3,)</f>
        <v>DOLLAR</v>
      </c>
      <c r="AC3474" s="42" t="str">
        <f>VLOOKUP(P3474,'Customer List'!B:D,3,)</f>
        <v>Local</v>
      </c>
      <c r="AE3474" s="46"/>
      <c r="AF3474" s="46"/>
    </row>
    <row r="3475" spans="1:32" x14ac:dyDescent="0.25">
      <c r="A3475" s="21">
        <v>3471</v>
      </c>
      <c r="B3475" s="21" t="s">
        <v>5082</v>
      </c>
      <c r="C3475" s="30">
        <v>45939</v>
      </c>
      <c r="D3475" s="30">
        <v>45944</v>
      </c>
      <c r="E3475" s="47">
        <v>259</v>
      </c>
      <c r="F3475" s="47">
        <f t="shared" si="377"/>
        <v>22792</v>
      </c>
      <c r="G3475" s="48">
        <f t="shared" si="378"/>
        <v>22792</v>
      </c>
      <c r="H3475" s="21">
        <v>372216</v>
      </c>
      <c r="I3475" s="21" t="s">
        <v>5077</v>
      </c>
      <c r="J3475" s="21">
        <v>1</v>
      </c>
      <c r="K3475" s="21">
        <v>1</v>
      </c>
      <c r="L3475" s="21">
        <f t="shared" si="379"/>
        <v>0</v>
      </c>
      <c r="M3475" s="21" t="s">
        <v>5670</v>
      </c>
      <c r="N3475" s="30">
        <v>45952</v>
      </c>
      <c r="O3475" s="48">
        <v>29666.6</v>
      </c>
      <c r="P3475" s="21" t="s">
        <v>49</v>
      </c>
      <c r="Q3475" s="21" t="s">
        <v>636</v>
      </c>
      <c r="R3475" s="21" t="s">
        <v>637</v>
      </c>
      <c r="S3475" s="3">
        <v>4</v>
      </c>
      <c r="T3475" s="37"/>
      <c r="U3475" s="21" t="s">
        <v>18</v>
      </c>
      <c r="V3475" s="21" t="str">
        <f>VLOOKUP(P3475,'Customer List'!B:C,2,)</f>
        <v>Delhi</v>
      </c>
      <c r="W3475" s="38"/>
      <c r="X3475" s="30">
        <f t="shared" si="376"/>
        <v>45952</v>
      </c>
      <c r="Y3475" s="21">
        <f t="shared" si="380"/>
        <v>0</v>
      </c>
      <c r="Z3475" s="21" t="str">
        <f t="shared" si="381"/>
        <v>Wednesday</v>
      </c>
      <c r="AA3475" s="21" t="str">
        <f t="shared" si="382"/>
        <v>Wednesday</v>
      </c>
      <c r="AB3475" s="21" t="str">
        <f>VLOOKUP(U3475,'Currency Sheet'!A:C,3,)</f>
        <v>DOLLAR</v>
      </c>
      <c r="AC3475" s="42" t="str">
        <f>VLOOKUP(P3475,'Customer List'!B:D,3,)</f>
        <v>Local</v>
      </c>
      <c r="AE3475" s="46"/>
      <c r="AF3475" s="46"/>
    </row>
    <row r="3476" spans="1:32" x14ac:dyDescent="0.25">
      <c r="A3476" s="21">
        <v>3472</v>
      </c>
      <c r="B3476" s="21" t="s">
        <v>5082</v>
      </c>
      <c r="C3476" s="30">
        <v>45939</v>
      </c>
      <c r="D3476" s="30">
        <v>45944</v>
      </c>
      <c r="E3476" s="47">
        <v>102.9</v>
      </c>
      <c r="F3476" s="47">
        <f t="shared" si="377"/>
        <v>9055.2000000000007</v>
      </c>
      <c r="G3476" s="48">
        <f t="shared" si="378"/>
        <v>18110.400000000001</v>
      </c>
      <c r="H3476" s="21">
        <v>372221</v>
      </c>
      <c r="I3476" s="21" t="s">
        <v>5077</v>
      </c>
      <c r="J3476" s="21">
        <v>2</v>
      </c>
      <c r="K3476" s="21">
        <v>2</v>
      </c>
      <c r="L3476" s="21">
        <f t="shared" si="379"/>
        <v>0</v>
      </c>
      <c r="M3476" s="21" t="s">
        <v>5672</v>
      </c>
      <c r="N3476" s="30">
        <v>45952</v>
      </c>
      <c r="O3476" s="48">
        <v>22099.62</v>
      </c>
      <c r="P3476" s="21" t="s">
        <v>49</v>
      </c>
      <c r="Q3476" s="21" t="s">
        <v>636</v>
      </c>
      <c r="R3476" s="21" t="s">
        <v>637</v>
      </c>
      <c r="S3476" s="3">
        <v>4</v>
      </c>
      <c r="T3476" s="37"/>
      <c r="U3476" s="21" t="s">
        <v>18</v>
      </c>
      <c r="V3476" s="21" t="str">
        <f>VLOOKUP(P3476,'Customer List'!B:C,2,)</f>
        <v>Delhi</v>
      </c>
      <c r="W3476" s="38"/>
      <c r="X3476" s="30">
        <f t="shared" si="376"/>
        <v>45952</v>
      </c>
      <c r="Y3476" s="21">
        <f t="shared" si="380"/>
        <v>0</v>
      </c>
      <c r="Z3476" s="21" t="str">
        <f t="shared" si="381"/>
        <v>Wednesday</v>
      </c>
      <c r="AA3476" s="21" t="str">
        <f t="shared" si="382"/>
        <v>Wednesday</v>
      </c>
      <c r="AB3476" s="21" t="str">
        <f>VLOOKUP(U3476,'Currency Sheet'!A:C,3,)</f>
        <v>DOLLAR</v>
      </c>
      <c r="AC3476" s="42" t="str">
        <f>VLOOKUP(P3476,'Customer List'!B:D,3,)</f>
        <v>Local</v>
      </c>
    </row>
    <row r="3477" spans="1:32" x14ac:dyDescent="0.25">
      <c r="A3477" s="21">
        <v>3473</v>
      </c>
      <c r="B3477" s="21" t="s">
        <v>5082</v>
      </c>
      <c r="C3477" s="30">
        <v>45939</v>
      </c>
      <c r="D3477" s="30">
        <v>45944</v>
      </c>
      <c r="E3477" s="47">
        <v>164.5</v>
      </c>
      <c r="F3477" s="47">
        <f t="shared" si="377"/>
        <v>14476</v>
      </c>
      <c r="G3477" s="48">
        <f t="shared" si="378"/>
        <v>14476</v>
      </c>
      <c r="H3477" s="21">
        <v>500304</v>
      </c>
      <c r="I3477" s="21" t="s">
        <v>5078</v>
      </c>
      <c r="J3477" s="21">
        <v>1</v>
      </c>
      <c r="K3477" s="21">
        <v>1</v>
      </c>
      <c r="L3477" s="21">
        <f t="shared" si="379"/>
        <v>0</v>
      </c>
      <c r="M3477" s="21" t="s">
        <v>5672</v>
      </c>
      <c r="N3477" s="30">
        <v>45952</v>
      </c>
      <c r="O3477" s="48">
        <v>17664.66</v>
      </c>
      <c r="P3477" s="21" t="s">
        <v>49</v>
      </c>
      <c r="Q3477" s="21" t="s">
        <v>636</v>
      </c>
      <c r="R3477" s="21" t="s">
        <v>637</v>
      </c>
      <c r="S3477" s="3">
        <v>4</v>
      </c>
      <c r="T3477" s="37"/>
      <c r="U3477" s="21" t="s">
        <v>18</v>
      </c>
      <c r="V3477" s="21" t="str">
        <f>VLOOKUP(P3477,'Customer List'!B:C,2,)</f>
        <v>Delhi</v>
      </c>
      <c r="W3477" s="38"/>
      <c r="X3477" s="30">
        <f t="shared" si="376"/>
        <v>45952</v>
      </c>
      <c r="Y3477" s="21">
        <f t="shared" si="380"/>
        <v>0</v>
      </c>
      <c r="Z3477" s="21" t="str">
        <f t="shared" si="381"/>
        <v>Wednesday</v>
      </c>
      <c r="AA3477" s="21" t="str">
        <f t="shared" si="382"/>
        <v>Wednesday</v>
      </c>
      <c r="AB3477" s="21" t="str">
        <f>VLOOKUP(U3477,'Currency Sheet'!A:C,3,)</f>
        <v>DOLLAR</v>
      </c>
      <c r="AC3477" s="42" t="str">
        <f>VLOOKUP(P3477,'Customer List'!B:D,3,)</f>
        <v>Local</v>
      </c>
    </row>
    <row r="3478" spans="1:32" x14ac:dyDescent="0.25">
      <c r="A3478" s="21">
        <v>3474</v>
      </c>
      <c r="B3478" s="21" t="s">
        <v>5082</v>
      </c>
      <c r="C3478" s="30">
        <v>45939</v>
      </c>
      <c r="D3478" s="30">
        <v>45944</v>
      </c>
      <c r="E3478" s="47">
        <v>185.5</v>
      </c>
      <c r="F3478" s="47">
        <f t="shared" si="377"/>
        <v>16324</v>
      </c>
      <c r="G3478" s="48">
        <f t="shared" si="378"/>
        <v>16324</v>
      </c>
      <c r="H3478" s="21">
        <v>502516</v>
      </c>
      <c r="I3478" s="21" t="s">
        <v>5079</v>
      </c>
      <c r="J3478" s="21">
        <v>1</v>
      </c>
      <c r="K3478" s="21">
        <v>1</v>
      </c>
      <c r="L3478" s="21">
        <f t="shared" si="379"/>
        <v>0</v>
      </c>
      <c r="M3478" s="21" t="s">
        <v>5672</v>
      </c>
      <c r="N3478" s="30">
        <v>45952</v>
      </c>
      <c r="O3478" s="48">
        <v>19919.72</v>
      </c>
      <c r="P3478" s="21" t="s">
        <v>49</v>
      </c>
      <c r="Q3478" s="21" t="s">
        <v>636</v>
      </c>
      <c r="R3478" s="21" t="s">
        <v>637</v>
      </c>
      <c r="S3478" s="3">
        <v>4</v>
      </c>
      <c r="T3478" s="37"/>
      <c r="U3478" s="21" t="s">
        <v>18</v>
      </c>
      <c r="V3478" s="21" t="str">
        <f>VLOOKUP(P3478,'Customer List'!B:C,2,)</f>
        <v>Delhi</v>
      </c>
      <c r="W3478" s="38"/>
      <c r="X3478" s="30">
        <f t="shared" si="376"/>
        <v>45952</v>
      </c>
      <c r="Y3478" s="21">
        <f t="shared" si="380"/>
        <v>0</v>
      </c>
      <c r="Z3478" s="21" t="str">
        <f t="shared" si="381"/>
        <v>Wednesday</v>
      </c>
      <c r="AA3478" s="21" t="str">
        <f t="shared" si="382"/>
        <v>Wednesday</v>
      </c>
      <c r="AB3478" s="21" t="str">
        <f>VLOOKUP(U3478,'Currency Sheet'!A:C,3,)</f>
        <v>DOLLAR</v>
      </c>
      <c r="AC3478" s="42" t="str">
        <f>VLOOKUP(P3478,'Customer List'!B:D,3,)</f>
        <v>Local</v>
      </c>
    </row>
    <row r="3479" spans="1:32" x14ac:dyDescent="0.25">
      <c r="A3479" s="21">
        <v>3475</v>
      </c>
      <c r="B3479" s="21" t="s">
        <v>5082</v>
      </c>
      <c r="C3479" s="30">
        <v>45939</v>
      </c>
      <c r="D3479" s="30">
        <v>45944</v>
      </c>
      <c r="E3479" s="47">
        <v>321.75</v>
      </c>
      <c r="F3479" s="47">
        <f t="shared" si="377"/>
        <v>28314</v>
      </c>
      <c r="G3479" s="48">
        <f t="shared" si="378"/>
        <v>28314</v>
      </c>
      <c r="H3479" s="21">
        <v>502948</v>
      </c>
      <c r="I3479" s="21" t="s">
        <v>5080</v>
      </c>
      <c r="J3479" s="21">
        <v>1</v>
      </c>
      <c r="K3479" s="21">
        <v>1</v>
      </c>
      <c r="L3479" s="21">
        <f t="shared" si="379"/>
        <v>0</v>
      </c>
      <c r="M3479" s="21" t="s">
        <v>5672</v>
      </c>
      <c r="N3479" s="30">
        <v>45952</v>
      </c>
      <c r="O3479" s="48">
        <v>32247.39</v>
      </c>
      <c r="P3479" s="21" t="s">
        <v>49</v>
      </c>
      <c r="Q3479" s="21" t="s">
        <v>636</v>
      </c>
      <c r="R3479" s="21" t="s">
        <v>637</v>
      </c>
      <c r="S3479" s="3">
        <v>4</v>
      </c>
      <c r="T3479" s="37"/>
      <c r="U3479" s="21" t="s">
        <v>18</v>
      </c>
      <c r="V3479" s="21" t="str">
        <f>VLOOKUP(P3479,'Customer List'!B:C,2,)</f>
        <v>Delhi</v>
      </c>
      <c r="W3479" s="38"/>
      <c r="X3479" s="30">
        <f t="shared" si="376"/>
        <v>45952</v>
      </c>
      <c r="Y3479" s="21">
        <f t="shared" si="380"/>
        <v>0</v>
      </c>
      <c r="Z3479" s="21" t="str">
        <f t="shared" si="381"/>
        <v>Wednesday</v>
      </c>
      <c r="AA3479" s="21" t="str">
        <f t="shared" si="382"/>
        <v>Wednesday</v>
      </c>
      <c r="AB3479" s="21" t="str">
        <f>VLOOKUP(U3479,'Currency Sheet'!A:C,3,)</f>
        <v>DOLLAR</v>
      </c>
      <c r="AC3479" s="42" t="str">
        <f>VLOOKUP(P3479,'Customer List'!B:D,3,)</f>
        <v>Local</v>
      </c>
    </row>
    <row r="3480" spans="1:32" x14ac:dyDescent="0.25">
      <c r="A3480" s="21">
        <v>3476</v>
      </c>
      <c r="B3480" s="21" t="s">
        <v>5082</v>
      </c>
      <c r="C3480" s="30">
        <v>45939</v>
      </c>
      <c r="D3480" s="30">
        <v>45944</v>
      </c>
      <c r="E3480" s="47">
        <v>252</v>
      </c>
      <c r="F3480" s="47">
        <f t="shared" si="377"/>
        <v>22176</v>
      </c>
      <c r="G3480" s="48">
        <f t="shared" si="378"/>
        <v>22176</v>
      </c>
      <c r="H3480" s="21">
        <v>655208</v>
      </c>
      <c r="I3480" s="21" t="s">
        <v>5081</v>
      </c>
      <c r="J3480" s="21">
        <v>1</v>
      </c>
      <c r="K3480" s="21">
        <v>1</v>
      </c>
      <c r="L3480" s="21">
        <f t="shared" si="379"/>
        <v>0</v>
      </c>
      <c r="M3480" s="21" t="s">
        <v>5672</v>
      </c>
      <c r="N3480" s="30">
        <v>45952</v>
      </c>
      <c r="O3480" s="48">
        <v>27060.75</v>
      </c>
      <c r="P3480" s="21" t="s">
        <v>49</v>
      </c>
      <c r="Q3480" s="21" t="s">
        <v>636</v>
      </c>
      <c r="R3480" s="21" t="s">
        <v>637</v>
      </c>
      <c r="S3480" s="3">
        <v>4</v>
      </c>
      <c r="T3480" s="37"/>
      <c r="U3480" s="21" t="s">
        <v>18</v>
      </c>
      <c r="V3480" s="21" t="str">
        <f>VLOOKUP(P3480,'Customer List'!B:C,2,)</f>
        <v>Delhi</v>
      </c>
      <c r="W3480" s="38"/>
      <c r="X3480" s="30">
        <f t="shared" si="376"/>
        <v>45952</v>
      </c>
      <c r="Y3480" s="21">
        <f t="shared" si="380"/>
        <v>0</v>
      </c>
      <c r="Z3480" s="21" t="str">
        <f t="shared" si="381"/>
        <v>Wednesday</v>
      </c>
      <c r="AA3480" s="21" t="str">
        <f t="shared" si="382"/>
        <v>Wednesday</v>
      </c>
      <c r="AB3480" s="21" t="str">
        <f>VLOOKUP(U3480,'Currency Sheet'!A:C,3,)</f>
        <v>DOLLAR</v>
      </c>
      <c r="AC3480" s="42" t="str">
        <f>VLOOKUP(P3480,'Customer List'!B:D,3,)</f>
        <v>Local</v>
      </c>
    </row>
    <row r="3481" spans="1:32" x14ac:dyDescent="0.25">
      <c r="A3481" s="21">
        <v>3477</v>
      </c>
      <c r="B3481" s="21" t="s">
        <v>5114</v>
      </c>
      <c r="C3481" s="30">
        <v>45940</v>
      </c>
      <c r="D3481" s="30">
        <v>45944</v>
      </c>
      <c r="E3481" s="47">
        <v>1829.6</v>
      </c>
      <c r="F3481" s="47">
        <f t="shared" si="377"/>
        <v>161004.79999999999</v>
      </c>
      <c r="G3481" s="48">
        <f t="shared" si="378"/>
        <v>483014.39999999997</v>
      </c>
      <c r="H3481" s="21" t="s">
        <v>5106</v>
      </c>
      <c r="I3481" s="21" t="s">
        <v>5107</v>
      </c>
      <c r="J3481" s="21">
        <v>3</v>
      </c>
      <c r="K3481" s="21">
        <v>3</v>
      </c>
      <c r="L3481" s="21">
        <f t="shared" si="379"/>
        <v>0</v>
      </c>
      <c r="M3481" s="21" t="s">
        <v>5155</v>
      </c>
      <c r="N3481" s="30">
        <v>45945</v>
      </c>
      <c r="O3481" s="48">
        <f>254016*3</f>
        <v>762048</v>
      </c>
      <c r="P3481" s="21" t="s">
        <v>1017</v>
      </c>
      <c r="Q3481" s="21">
        <v>58157075771</v>
      </c>
      <c r="R3481" s="21" t="s">
        <v>40</v>
      </c>
      <c r="S3481" s="3" t="s">
        <v>299</v>
      </c>
      <c r="T3481" s="37"/>
      <c r="U3481" s="21" t="s">
        <v>507</v>
      </c>
      <c r="V3481" s="21" t="str">
        <f>VLOOKUP(P3481,'Customer List'!B:C,2,)</f>
        <v>Banglore</v>
      </c>
      <c r="W3481" s="38"/>
      <c r="X3481" s="30">
        <v>45947</v>
      </c>
      <c r="Y3481" s="21">
        <f t="shared" si="380"/>
        <v>2</v>
      </c>
      <c r="Z3481" s="21" t="str">
        <f t="shared" si="381"/>
        <v>Wednesday</v>
      </c>
      <c r="AA3481" s="21" t="str">
        <f t="shared" si="382"/>
        <v>Friday</v>
      </c>
      <c r="AB3481" s="21" t="str">
        <f>VLOOKUP(U3481,'Currency Sheet'!A:C,3,)</f>
        <v>DOLLAR</v>
      </c>
      <c r="AC3481" s="42" t="str">
        <f>VLOOKUP(P3481,'Customer List'!B:D,3,)</f>
        <v>OutStation</v>
      </c>
    </row>
    <row r="3482" spans="1:32" x14ac:dyDescent="0.25">
      <c r="A3482" s="21">
        <v>3478</v>
      </c>
      <c r="B3482" s="21" t="s">
        <v>5114</v>
      </c>
      <c r="C3482" s="30">
        <v>45940</v>
      </c>
      <c r="D3482" s="30">
        <v>45944</v>
      </c>
      <c r="E3482" s="47">
        <v>266.39999999999998</v>
      </c>
      <c r="F3482" s="47">
        <f t="shared" si="377"/>
        <v>23443.199999999997</v>
      </c>
      <c r="G3482" s="48">
        <f t="shared" si="378"/>
        <v>23443.199999999997</v>
      </c>
      <c r="H3482" s="21">
        <v>92118</v>
      </c>
      <c r="I3482" s="21" t="s">
        <v>5108</v>
      </c>
      <c r="J3482" s="21">
        <v>1</v>
      </c>
      <c r="K3482" s="21">
        <v>1</v>
      </c>
      <c r="L3482" s="21">
        <f t="shared" si="379"/>
        <v>0</v>
      </c>
      <c r="M3482" s="21" t="s">
        <v>5149</v>
      </c>
      <c r="N3482" s="30">
        <v>45945</v>
      </c>
      <c r="O3482" s="48">
        <v>41292</v>
      </c>
      <c r="P3482" s="21" t="s">
        <v>5113</v>
      </c>
      <c r="Q3482" s="21">
        <v>58157077930</v>
      </c>
      <c r="R3482" s="21" t="s">
        <v>40</v>
      </c>
      <c r="S3482" s="3">
        <v>-20</v>
      </c>
      <c r="T3482" s="37"/>
      <c r="U3482" s="21" t="s">
        <v>507</v>
      </c>
      <c r="V3482" s="21" t="str">
        <f>VLOOKUP(P3482,'Customer List'!B:C,2,)</f>
        <v>BANGLORE</v>
      </c>
      <c r="W3482" s="38"/>
      <c r="X3482" s="30">
        <v>45946</v>
      </c>
      <c r="Y3482" s="21">
        <f t="shared" si="380"/>
        <v>1</v>
      </c>
      <c r="Z3482" s="21" t="str">
        <f t="shared" si="381"/>
        <v>Wednesday</v>
      </c>
      <c r="AA3482" s="21" t="str">
        <f t="shared" si="382"/>
        <v>Thursday</v>
      </c>
      <c r="AB3482" s="21" t="str">
        <f>VLOOKUP(U3482,'Currency Sheet'!A:C,3,)</f>
        <v>DOLLAR</v>
      </c>
      <c r="AC3482" s="42" t="str">
        <f>VLOOKUP(P3482,'Customer List'!B:D,3,)</f>
        <v>OutStation</v>
      </c>
    </row>
    <row r="3483" spans="1:32" x14ac:dyDescent="0.25">
      <c r="A3483" s="21">
        <v>3479</v>
      </c>
      <c r="B3483" s="21" t="s">
        <v>5114</v>
      </c>
      <c r="C3483" s="30">
        <v>45940</v>
      </c>
      <c r="D3483" s="30">
        <v>45944</v>
      </c>
      <c r="E3483" s="47">
        <v>261.60000000000002</v>
      </c>
      <c r="F3483" s="47">
        <f t="shared" si="377"/>
        <v>23020.800000000003</v>
      </c>
      <c r="G3483" s="48">
        <f t="shared" si="378"/>
        <v>23020.800000000003</v>
      </c>
      <c r="H3483" s="21">
        <v>92139</v>
      </c>
      <c r="I3483" s="21" t="s">
        <v>5109</v>
      </c>
      <c r="J3483" s="21">
        <v>1</v>
      </c>
      <c r="K3483" s="21">
        <v>1</v>
      </c>
      <c r="L3483" s="21">
        <f t="shared" si="379"/>
        <v>0</v>
      </c>
      <c r="M3483" s="21" t="s">
        <v>5149</v>
      </c>
      <c r="N3483" s="30">
        <v>45945</v>
      </c>
      <c r="O3483" s="48">
        <v>40548</v>
      </c>
      <c r="P3483" s="21" t="s">
        <v>5113</v>
      </c>
      <c r="Q3483" s="21">
        <v>58157077930</v>
      </c>
      <c r="R3483" s="21" t="s">
        <v>40</v>
      </c>
      <c r="S3483" s="3">
        <v>-20</v>
      </c>
      <c r="T3483" s="37"/>
      <c r="U3483" s="21" t="s">
        <v>507</v>
      </c>
      <c r="V3483" s="21" t="str">
        <f>VLOOKUP(P3483,'Customer List'!B:C,2,)</f>
        <v>BANGLORE</v>
      </c>
      <c r="W3483" s="38"/>
      <c r="X3483" s="30">
        <v>45946</v>
      </c>
      <c r="Y3483" s="21">
        <f t="shared" si="380"/>
        <v>1</v>
      </c>
      <c r="Z3483" s="21" t="str">
        <f t="shared" si="381"/>
        <v>Wednesday</v>
      </c>
      <c r="AA3483" s="21" t="str">
        <f t="shared" si="382"/>
        <v>Thursday</v>
      </c>
      <c r="AB3483" s="21" t="str">
        <f>VLOOKUP(U3483,'Currency Sheet'!A:C,3,)</f>
        <v>DOLLAR</v>
      </c>
      <c r="AC3483" s="42" t="str">
        <f>VLOOKUP(P3483,'Customer List'!B:D,3,)</f>
        <v>OutStation</v>
      </c>
    </row>
    <row r="3484" spans="1:32" x14ac:dyDescent="0.25">
      <c r="A3484" s="21">
        <v>3480</v>
      </c>
      <c r="B3484" s="21" t="s">
        <v>5114</v>
      </c>
      <c r="C3484" s="30">
        <v>45940</v>
      </c>
      <c r="D3484" s="30">
        <v>45944</v>
      </c>
      <c r="E3484" s="47">
        <v>272.8</v>
      </c>
      <c r="F3484" s="47">
        <f t="shared" si="377"/>
        <v>24006.400000000001</v>
      </c>
      <c r="G3484" s="48">
        <f t="shared" si="378"/>
        <v>24006.400000000001</v>
      </c>
      <c r="H3484" s="21">
        <v>92107</v>
      </c>
      <c r="I3484" s="21" t="s">
        <v>5110</v>
      </c>
      <c r="J3484" s="21">
        <v>1</v>
      </c>
      <c r="K3484" s="21">
        <v>1</v>
      </c>
      <c r="L3484" s="21">
        <f t="shared" si="379"/>
        <v>0</v>
      </c>
      <c r="M3484" s="21" t="s">
        <v>5150</v>
      </c>
      <c r="N3484" s="30">
        <v>45945</v>
      </c>
      <c r="O3484" s="48">
        <v>42284</v>
      </c>
      <c r="P3484" s="21" t="s">
        <v>5113</v>
      </c>
      <c r="Q3484" s="21">
        <v>58157077930</v>
      </c>
      <c r="R3484" s="21" t="s">
        <v>40</v>
      </c>
      <c r="S3484" s="3">
        <v>-20</v>
      </c>
      <c r="T3484" s="37"/>
      <c r="U3484" s="21" t="s">
        <v>507</v>
      </c>
      <c r="V3484" s="21" t="str">
        <f>VLOOKUP(P3484,'Customer List'!B:C,2,)</f>
        <v>BANGLORE</v>
      </c>
      <c r="W3484" s="38"/>
      <c r="X3484" s="30">
        <v>45946</v>
      </c>
      <c r="Y3484" s="21">
        <f t="shared" si="380"/>
        <v>1</v>
      </c>
      <c r="Z3484" s="21" t="str">
        <f t="shared" si="381"/>
        <v>Wednesday</v>
      </c>
      <c r="AA3484" s="21" t="str">
        <f t="shared" si="382"/>
        <v>Thursday</v>
      </c>
      <c r="AB3484" s="21" t="str">
        <f>VLOOKUP(U3484,'Currency Sheet'!A:C,3,)</f>
        <v>DOLLAR</v>
      </c>
      <c r="AC3484" s="42" t="str">
        <f>VLOOKUP(P3484,'Customer List'!B:D,3,)</f>
        <v>OutStation</v>
      </c>
    </row>
    <row r="3485" spans="1:32" x14ac:dyDescent="0.25">
      <c r="A3485" s="21">
        <v>3481</v>
      </c>
      <c r="B3485" s="21" t="s">
        <v>5114</v>
      </c>
      <c r="C3485" s="30">
        <v>45940</v>
      </c>
      <c r="D3485" s="30">
        <v>45944</v>
      </c>
      <c r="E3485" s="47">
        <v>244</v>
      </c>
      <c r="F3485" s="47">
        <f t="shared" si="377"/>
        <v>21472</v>
      </c>
      <c r="G3485" s="48">
        <f t="shared" si="378"/>
        <v>21472</v>
      </c>
      <c r="H3485" s="21">
        <v>92103</v>
      </c>
      <c r="I3485" s="21" t="s">
        <v>5111</v>
      </c>
      <c r="J3485" s="21">
        <v>1</v>
      </c>
      <c r="K3485" s="21">
        <v>1</v>
      </c>
      <c r="L3485" s="21">
        <f t="shared" si="379"/>
        <v>0</v>
      </c>
      <c r="M3485" s="21" t="s">
        <v>5150</v>
      </c>
      <c r="N3485" s="30">
        <v>45945</v>
      </c>
      <c r="O3485" s="48">
        <v>37820</v>
      </c>
      <c r="P3485" s="21" t="s">
        <v>5113</v>
      </c>
      <c r="Q3485" s="21">
        <v>58157077930</v>
      </c>
      <c r="R3485" s="21" t="s">
        <v>40</v>
      </c>
      <c r="S3485" s="3">
        <v>-20</v>
      </c>
      <c r="T3485" s="37"/>
      <c r="U3485" s="21" t="s">
        <v>507</v>
      </c>
      <c r="V3485" s="21" t="str">
        <f>VLOOKUP(P3485,'Customer List'!B:C,2,)</f>
        <v>BANGLORE</v>
      </c>
      <c r="W3485" s="38"/>
      <c r="X3485" s="30">
        <v>45946</v>
      </c>
      <c r="Y3485" s="21">
        <f t="shared" si="380"/>
        <v>1</v>
      </c>
      <c r="Z3485" s="21" t="str">
        <f t="shared" si="381"/>
        <v>Wednesday</v>
      </c>
      <c r="AA3485" s="21" t="str">
        <f t="shared" si="382"/>
        <v>Thursday</v>
      </c>
      <c r="AB3485" s="21" t="str">
        <f>VLOOKUP(U3485,'Currency Sheet'!A:C,3,)</f>
        <v>DOLLAR</v>
      </c>
      <c r="AC3485" s="42" t="str">
        <f>VLOOKUP(P3485,'Customer List'!B:D,3,)</f>
        <v>OutStation</v>
      </c>
    </row>
    <row r="3486" spans="1:32" x14ac:dyDescent="0.25">
      <c r="A3486" s="21">
        <v>3482</v>
      </c>
      <c r="B3486" s="21" t="s">
        <v>5112</v>
      </c>
      <c r="C3486" s="30">
        <v>45940</v>
      </c>
      <c r="D3486" s="30">
        <v>45944</v>
      </c>
      <c r="E3486" s="47">
        <v>261.60000000000002</v>
      </c>
      <c r="F3486" s="47">
        <f t="shared" si="377"/>
        <v>23020.800000000003</v>
      </c>
      <c r="G3486" s="48">
        <f t="shared" si="378"/>
        <v>23020.800000000003</v>
      </c>
      <c r="H3486" s="21">
        <v>92139</v>
      </c>
      <c r="I3486" s="21" t="s">
        <v>5109</v>
      </c>
      <c r="J3486" s="21">
        <v>1</v>
      </c>
      <c r="K3486" s="21">
        <v>1</v>
      </c>
      <c r="L3486" s="21">
        <f t="shared" si="379"/>
        <v>0</v>
      </c>
      <c r="M3486" s="21" t="s">
        <v>5150</v>
      </c>
      <c r="N3486" s="30">
        <v>45945</v>
      </c>
      <c r="O3486" s="48">
        <v>40548</v>
      </c>
      <c r="P3486" s="21" t="s">
        <v>5113</v>
      </c>
      <c r="Q3486" s="21">
        <v>58157077930</v>
      </c>
      <c r="R3486" s="21" t="s">
        <v>40</v>
      </c>
      <c r="S3486" s="3">
        <v>-20</v>
      </c>
      <c r="T3486" s="37"/>
      <c r="U3486" s="21" t="s">
        <v>507</v>
      </c>
      <c r="V3486" s="21" t="str">
        <f>VLOOKUP(P3486,'Customer List'!B:C,2,)</f>
        <v>BANGLORE</v>
      </c>
      <c r="W3486" s="38"/>
      <c r="X3486" s="30">
        <v>45946</v>
      </c>
      <c r="Y3486" s="21">
        <f t="shared" si="380"/>
        <v>1</v>
      </c>
      <c r="Z3486" s="21" t="str">
        <f t="shared" si="381"/>
        <v>Wednesday</v>
      </c>
      <c r="AA3486" s="21" t="str">
        <f t="shared" si="382"/>
        <v>Thursday</v>
      </c>
      <c r="AB3486" s="21" t="str">
        <f>VLOOKUP(U3486,'Currency Sheet'!A:C,3,)</f>
        <v>DOLLAR</v>
      </c>
      <c r="AC3486" s="42" t="str">
        <f>VLOOKUP(P3486,'Customer List'!B:D,3,)</f>
        <v>OutStation</v>
      </c>
    </row>
    <row r="3487" spans="1:32" x14ac:dyDescent="0.25">
      <c r="A3487" s="21">
        <v>3483</v>
      </c>
      <c r="B3487" s="21" t="s">
        <v>5112</v>
      </c>
      <c r="C3487" s="30">
        <v>45940</v>
      </c>
      <c r="D3487" s="30">
        <v>45944</v>
      </c>
      <c r="E3487" s="47">
        <v>266.39999999999998</v>
      </c>
      <c r="F3487" s="47">
        <f t="shared" si="377"/>
        <v>23443.199999999997</v>
      </c>
      <c r="G3487" s="48">
        <f t="shared" si="378"/>
        <v>23443.199999999997</v>
      </c>
      <c r="H3487" s="21">
        <v>92118</v>
      </c>
      <c r="I3487" s="21" t="s">
        <v>5108</v>
      </c>
      <c r="J3487" s="21">
        <v>1</v>
      </c>
      <c r="K3487" s="21">
        <v>1</v>
      </c>
      <c r="L3487" s="21">
        <f t="shared" si="379"/>
        <v>0</v>
      </c>
      <c r="M3487" s="21" t="s">
        <v>5150</v>
      </c>
      <c r="N3487" s="30">
        <v>45945</v>
      </c>
      <c r="O3487" s="48">
        <v>41292</v>
      </c>
      <c r="P3487" s="21" t="s">
        <v>5113</v>
      </c>
      <c r="Q3487" s="21">
        <v>58157077930</v>
      </c>
      <c r="R3487" s="21" t="s">
        <v>40</v>
      </c>
      <c r="S3487" s="3">
        <v>-20</v>
      </c>
      <c r="T3487" s="37"/>
      <c r="U3487" s="21" t="s">
        <v>507</v>
      </c>
      <c r="V3487" s="21" t="str">
        <f>VLOOKUP(P3487,'Customer List'!B:C,2,)</f>
        <v>BANGLORE</v>
      </c>
      <c r="W3487" s="38"/>
      <c r="X3487" s="30">
        <v>45946</v>
      </c>
      <c r="Y3487" s="21">
        <f t="shared" si="380"/>
        <v>1</v>
      </c>
      <c r="Z3487" s="21" t="str">
        <f t="shared" si="381"/>
        <v>Wednesday</v>
      </c>
      <c r="AA3487" s="21" t="str">
        <f t="shared" si="382"/>
        <v>Thursday</v>
      </c>
      <c r="AB3487" s="21" t="str">
        <f>VLOOKUP(U3487,'Currency Sheet'!A:C,3,)</f>
        <v>DOLLAR</v>
      </c>
      <c r="AC3487" s="42" t="str">
        <f>VLOOKUP(P3487,'Customer List'!B:D,3,)</f>
        <v>OutStation</v>
      </c>
    </row>
    <row r="3488" spans="1:32" x14ac:dyDescent="0.25">
      <c r="A3488" s="21">
        <v>3484</v>
      </c>
      <c r="B3488" s="21" t="s">
        <v>5097</v>
      </c>
      <c r="C3488" s="30">
        <v>45940</v>
      </c>
      <c r="D3488" s="30">
        <v>45944</v>
      </c>
      <c r="E3488" s="47">
        <v>105.46</v>
      </c>
      <c r="F3488" s="47">
        <f t="shared" si="377"/>
        <v>9280.48</v>
      </c>
      <c r="G3488" s="48">
        <f t="shared" si="378"/>
        <v>9280.48</v>
      </c>
      <c r="H3488" s="21" t="s">
        <v>5083</v>
      </c>
      <c r="I3488" s="21" t="s">
        <v>5084</v>
      </c>
      <c r="J3488" s="21">
        <v>1</v>
      </c>
      <c r="K3488" s="21">
        <v>1</v>
      </c>
      <c r="L3488" s="21">
        <f t="shared" si="379"/>
        <v>0</v>
      </c>
      <c r="M3488" s="21" t="s">
        <v>5310</v>
      </c>
      <c r="N3488" s="30">
        <v>45955</v>
      </c>
      <c r="O3488" s="48">
        <v>15818.6</v>
      </c>
      <c r="P3488" s="21" t="s">
        <v>295</v>
      </c>
      <c r="Q3488" s="54">
        <v>58157408223</v>
      </c>
      <c r="R3488" s="21" t="s">
        <v>40</v>
      </c>
      <c r="S3488" s="3">
        <v>-20</v>
      </c>
      <c r="T3488" s="37"/>
      <c r="U3488" s="21" t="s">
        <v>320</v>
      </c>
      <c r="V3488" s="21" t="str">
        <f>VLOOKUP(P3488,'Customer List'!B:C,2,)</f>
        <v>Kerala</v>
      </c>
      <c r="W3488" s="38"/>
      <c r="X3488" s="30">
        <v>45958</v>
      </c>
      <c r="Y3488" s="21">
        <f t="shared" si="380"/>
        <v>3</v>
      </c>
      <c r="Z3488" s="21" t="str">
        <f t="shared" si="381"/>
        <v>Saturday</v>
      </c>
      <c r="AA3488" s="21" t="str">
        <f t="shared" si="382"/>
        <v>Tuesday</v>
      </c>
      <c r="AB3488" s="21" t="str">
        <f>VLOOKUP(U3488,'Currency Sheet'!A:C,3,)</f>
        <v>DOLLAR</v>
      </c>
      <c r="AC3488" s="42" t="str">
        <f>VLOOKUP(P3488,'Customer List'!B:D,3,)</f>
        <v>OutStation</v>
      </c>
    </row>
    <row r="3489" spans="1:29" x14ac:dyDescent="0.25">
      <c r="A3489" s="21">
        <v>3485</v>
      </c>
      <c r="B3489" s="21" t="s">
        <v>5097</v>
      </c>
      <c r="C3489" s="30">
        <v>45940</v>
      </c>
      <c r="D3489" s="30">
        <v>45944</v>
      </c>
      <c r="E3489" s="47">
        <v>105.46</v>
      </c>
      <c r="F3489" s="47">
        <f t="shared" si="377"/>
        <v>9280.48</v>
      </c>
      <c r="G3489" s="48">
        <f t="shared" si="378"/>
        <v>9280.48</v>
      </c>
      <c r="H3489" s="21" t="s">
        <v>5085</v>
      </c>
      <c r="I3489" s="21" t="s">
        <v>5086</v>
      </c>
      <c r="J3489" s="21">
        <v>1</v>
      </c>
      <c r="K3489" s="21">
        <v>1</v>
      </c>
      <c r="L3489" s="21">
        <f t="shared" si="379"/>
        <v>0</v>
      </c>
      <c r="M3489" s="21" t="s">
        <v>5310</v>
      </c>
      <c r="N3489" s="30">
        <v>45955</v>
      </c>
      <c r="O3489" s="48">
        <v>15818.6</v>
      </c>
      <c r="P3489" s="21" t="s">
        <v>295</v>
      </c>
      <c r="Q3489" s="54">
        <v>58157408223</v>
      </c>
      <c r="R3489" s="21" t="s">
        <v>40</v>
      </c>
      <c r="S3489" s="3">
        <v>-20</v>
      </c>
      <c r="T3489" s="37"/>
      <c r="U3489" s="21" t="s">
        <v>320</v>
      </c>
      <c r="V3489" s="21" t="str">
        <f>VLOOKUP(P3489,'Customer List'!B:C,2,)</f>
        <v>Kerala</v>
      </c>
      <c r="W3489" s="38"/>
      <c r="X3489" s="30">
        <v>45958</v>
      </c>
      <c r="Y3489" s="21">
        <f t="shared" si="380"/>
        <v>3</v>
      </c>
      <c r="Z3489" s="21" t="str">
        <f t="shared" si="381"/>
        <v>Saturday</v>
      </c>
      <c r="AA3489" s="21" t="str">
        <f t="shared" si="382"/>
        <v>Tuesday</v>
      </c>
      <c r="AB3489" s="21" t="str">
        <f>VLOOKUP(U3489,'Currency Sheet'!A:C,3,)</f>
        <v>DOLLAR</v>
      </c>
      <c r="AC3489" s="42" t="str">
        <f>VLOOKUP(P3489,'Customer List'!B:D,3,)</f>
        <v>OutStation</v>
      </c>
    </row>
    <row r="3490" spans="1:29" x14ac:dyDescent="0.25">
      <c r="A3490" s="21">
        <v>3486</v>
      </c>
      <c r="B3490" s="21" t="s">
        <v>5097</v>
      </c>
      <c r="C3490" s="30">
        <v>45940</v>
      </c>
      <c r="D3490" s="30">
        <v>45944</v>
      </c>
      <c r="E3490" s="47">
        <v>124.73</v>
      </c>
      <c r="F3490" s="47">
        <f t="shared" si="377"/>
        <v>10976.24</v>
      </c>
      <c r="G3490" s="48">
        <f t="shared" si="378"/>
        <v>10976.24</v>
      </c>
      <c r="H3490" s="21" t="s">
        <v>5087</v>
      </c>
      <c r="I3490" s="21" t="s">
        <v>5088</v>
      </c>
      <c r="J3490" s="21">
        <v>1</v>
      </c>
      <c r="K3490" s="21">
        <v>1</v>
      </c>
      <c r="L3490" s="21">
        <f t="shared" si="379"/>
        <v>0</v>
      </c>
      <c r="M3490" s="21" t="s">
        <v>5310</v>
      </c>
      <c r="N3490" s="30">
        <v>45955</v>
      </c>
      <c r="O3490" s="48">
        <v>18710.3</v>
      </c>
      <c r="P3490" s="21" t="s">
        <v>295</v>
      </c>
      <c r="Q3490" s="54">
        <v>58157408223</v>
      </c>
      <c r="R3490" s="21" t="s">
        <v>40</v>
      </c>
      <c r="S3490" s="3">
        <v>-20</v>
      </c>
      <c r="T3490" s="37"/>
      <c r="U3490" s="21" t="s">
        <v>320</v>
      </c>
      <c r="V3490" s="21" t="str">
        <f>VLOOKUP(P3490,'Customer List'!B:C,2,)</f>
        <v>Kerala</v>
      </c>
      <c r="W3490" s="38"/>
      <c r="X3490" s="30">
        <v>45958</v>
      </c>
      <c r="Y3490" s="21">
        <f t="shared" si="380"/>
        <v>3</v>
      </c>
      <c r="Z3490" s="21" t="str">
        <f t="shared" si="381"/>
        <v>Saturday</v>
      </c>
      <c r="AA3490" s="21" t="str">
        <f t="shared" si="382"/>
        <v>Tuesday</v>
      </c>
      <c r="AB3490" s="21" t="str">
        <f>VLOOKUP(U3490,'Currency Sheet'!A:C,3,)</f>
        <v>DOLLAR</v>
      </c>
      <c r="AC3490" s="42" t="str">
        <f>VLOOKUP(P3490,'Customer List'!B:D,3,)</f>
        <v>OutStation</v>
      </c>
    </row>
    <row r="3491" spans="1:29" x14ac:dyDescent="0.25">
      <c r="A3491" s="21">
        <v>3487</v>
      </c>
      <c r="B3491" s="21" t="s">
        <v>5097</v>
      </c>
      <c r="C3491" s="30">
        <v>45940</v>
      </c>
      <c r="D3491" s="30">
        <v>45944</v>
      </c>
      <c r="E3491" s="47">
        <v>191.57</v>
      </c>
      <c r="F3491" s="47">
        <f t="shared" si="377"/>
        <v>16858.16</v>
      </c>
      <c r="G3491" s="48">
        <f t="shared" si="378"/>
        <v>16858.16</v>
      </c>
      <c r="H3491" s="21" t="s">
        <v>5089</v>
      </c>
      <c r="I3491" s="21" t="s">
        <v>5090</v>
      </c>
      <c r="J3491" s="21">
        <v>1</v>
      </c>
      <c r="K3491" s="21">
        <v>1</v>
      </c>
      <c r="L3491" s="21">
        <f t="shared" si="379"/>
        <v>0</v>
      </c>
      <c r="M3491" s="21" t="s">
        <v>5613</v>
      </c>
      <c r="N3491" s="30">
        <v>45952</v>
      </c>
      <c r="O3491" s="48">
        <v>22098.85</v>
      </c>
      <c r="P3491" s="21" t="s">
        <v>2511</v>
      </c>
      <c r="Q3491" s="21">
        <v>58157318170</v>
      </c>
      <c r="R3491" s="21" t="s">
        <v>40</v>
      </c>
      <c r="S3491" s="3">
        <v>-20</v>
      </c>
      <c r="T3491" s="37"/>
      <c r="U3491" s="21" t="s">
        <v>320</v>
      </c>
      <c r="V3491" s="21" t="str">
        <f>VLOOKUP(P3491,'Customer List'!B:C,2,)</f>
        <v>MOHALI (PUNJAB)</v>
      </c>
      <c r="W3491" s="38"/>
      <c r="X3491" s="30">
        <v>45954</v>
      </c>
      <c r="Y3491" s="21">
        <f t="shared" si="380"/>
        <v>2</v>
      </c>
      <c r="Z3491" s="21" t="str">
        <f t="shared" si="381"/>
        <v>Wednesday</v>
      </c>
      <c r="AA3491" s="21" t="str">
        <f t="shared" si="382"/>
        <v>Friday</v>
      </c>
      <c r="AB3491" s="21" t="str">
        <f>VLOOKUP(U3491,'Currency Sheet'!A:C,3,)</f>
        <v>DOLLAR</v>
      </c>
      <c r="AC3491" s="42" t="str">
        <f>VLOOKUP(P3491,'Customer List'!B:D,3,)</f>
        <v>OutStation</v>
      </c>
    </row>
    <row r="3492" spans="1:29" x14ac:dyDescent="0.25">
      <c r="A3492" s="21">
        <v>3488</v>
      </c>
      <c r="B3492" s="21" t="s">
        <v>5097</v>
      </c>
      <c r="C3492" s="30">
        <v>45940</v>
      </c>
      <c r="D3492" s="30">
        <v>45944</v>
      </c>
      <c r="E3492" s="47">
        <v>191.57</v>
      </c>
      <c r="F3492" s="47">
        <f t="shared" si="377"/>
        <v>16858.16</v>
      </c>
      <c r="G3492" s="48">
        <f t="shared" si="378"/>
        <v>16858.16</v>
      </c>
      <c r="H3492" s="21" t="s">
        <v>5091</v>
      </c>
      <c r="I3492" s="21" t="s">
        <v>5092</v>
      </c>
      <c r="J3492" s="21">
        <v>1</v>
      </c>
      <c r="K3492" s="21">
        <v>1</v>
      </c>
      <c r="L3492" s="21">
        <f t="shared" si="379"/>
        <v>0</v>
      </c>
      <c r="M3492" s="21" t="s">
        <v>5311</v>
      </c>
      <c r="N3492" s="30">
        <v>45955</v>
      </c>
      <c r="O3492" s="48">
        <v>28735.7</v>
      </c>
      <c r="P3492" s="21" t="s">
        <v>295</v>
      </c>
      <c r="Q3492" s="54">
        <v>58157408223</v>
      </c>
      <c r="R3492" s="21" t="s">
        <v>40</v>
      </c>
      <c r="S3492" s="3">
        <v>-20</v>
      </c>
      <c r="T3492" s="37"/>
      <c r="U3492" s="21" t="s">
        <v>320</v>
      </c>
      <c r="V3492" s="21" t="str">
        <f>VLOOKUP(P3492,'Customer List'!B:C,2,)</f>
        <v>Kerala</v>
      </c>
      <c r="W3492" s="38"/>
      <c r="X3492" s="30">
        <v>45958</v>
      </c>
      <c r="Y3492" s="21">
        <f t="shared" si="380"/>
        <v>3</v>
      </c>
      <c r="Z3492" s="21" t="str">
        <f t="shared" si="381"/>
        <v>Saturday</v>
      </c>
      <c r="AA3492" s="21" t="str">
        <f t="shared" si="382"/>
        <v>Tuesday</v>
      </c>
      <c r="AB3492" s="21" t="str">
        <f>VLOOKUP(U3492,'Currency Sheet'!A:C,3,)</f>
        <v>DOLLAR</v>
      </c>
      <c r="AC3492" s="42" t="str">
        <f>VLOOKUP(P3492,'Customer List'!B:D,3,)</f>
        <v>OutStation</v>
      </c>
    </row>
    <row r="3493" spans="1:29" x14ac:dyDescent="0.25">
      <c r="A3493" s="21">
        <v>3489</v>
      </c>
      <c r="B3493" s="21" t="s">
        <v>5097</v>
      </c>
      <c r="C3493" s="30">
        <v>45940</v>
      </c>
      <c r="D3493" s="30">
        <v>45944</v>
      </c>
      <c r="E3493" s="47">
        <v>731</v>
      </c>
      <c r="F3493" s="47">
        <f t="shared" si="377"/>
        <v>64328</v>
      </c>
      <c r="G3493" s="48">
        <f t="shared" si="378"/>
        <v>64328</v>
      </c>
      <c r="H3493" s="21" t="s">
        <v>5093</v>
      </c>
      <c r="I3493" s="21" t="s">
        <v>5094</v>
      </c>
      <c r="J3493" s="21">
        <v>1</v>
      </c>
      <c r="K3493" s="21">
        <v>1</v>
      </c>
      <c r="L3493" s="21">
        <f t="shared" si="379"/>
        <v>0</v>
      </c>
      <c r="M3493" s="21" t="s">
        <v>5148</v>
      </c>
      <c r="N3493" s="30">
        <v>45945</v>
      </c>
      <c r="O3493" s="48">
        <v>93960</v>
      </c>
      <c r="P3493" s="21" t="s">
        <v>2045</v>
      </c>
      <c r="Q3493" s="21">
        <v>58157077506</v>
      </c>
      <c r="R3493" s="21" t="s">
        <v>40</v>
      </c>
      <c r="S3493" s="3">
        <v>-20</v>
      </c>
      <c r="T3493" s="37"/>
      <c r="U3493" s="21" t="s">
        <v>320</v>
      </c>
      <c r="V3493" s="21" t="str">
        <f>VLOOKUP(P3493,'Customer List'!B:C,2,)</f>
        <v>Hyderabad</v>
      </c>
      <c r="W3493" s="38"/>
      <c r="X3493" s="30">
        <v>45946</v>
      </c>
      <c r="Y3493" s="21">
        <f t="shared" si="380"/>
        <v>1</v>
      </c>
      <c r="Z3493" s="21" t="str">
        <f t="shared" si="381"/>
        <v>Wednesday</v>
      </c>
      <c r="AA3493" s="21" t="str">
        <f t="shared" si="382"/>
        <v>Thursday</v>
      </c>
      <c r="AB3493" s="21" t="str">
        <f>VLOOKUP(U3493,'Currency Sheet'!A:C,3,)</f>
        <v>DOLLAR</v>
      </c>
      <c r="AC3493" s="42" t="str">
        <f>VLOOKUP(P3493,'Customer List'!B:D,3,)</f>
        <v>OutStation</v>
      </c>
    </row>
    <row r="3494" spans="1:29" x14ac:dyDescent="0.25">
      <c r="A3494" s="21">
        <v>3490</v>
      </c>
      <c r="B3494" s="21" t="s">
        <v>5097</v>
      </c>
      <c r="C3494" s="30">
        <v>45940</v>
      </c>
      <c r="D3494" s="30">
        <v>45944</v>
      </c>
      <c r="E3494" s="47">
        <v>731</v>
      </c>
      <c r="F3494" s="47">
        <f t="shared" si="377"/>
        <v>64328</v>
      </c>
      <c r="G3494" s="48">
        <f t="shared" si="378"/>
        <v>64328</v>
      </c>
      <c r="H3494" s="21" t="s">
        <v>5095</v>
      </c>
      <c r="I3494" s="21" t="s">
        <v>5096</v>
      </c>
      <c r="J3494" s="21">
        <v>1</v>
      </c>
      <c r="K3494" s="21">
        <v>1</v>
      </c>
      <c r="L3494" s="21">
        <f t="shared" si="379"/>
        <v>0</v>
      </c>
      <c r="M3494" s="21" t="s">
        <v>5148</v>
      </c>
      <c r="N3494" s="30">
        <v>45945</v>
      </c>
      <c r="O3494" s="48">
        <v>93960</v>
      </c>
      <c r="P3494" s="21" t="s">
        <v>2045</v>
      </c>
      <c r="Q3494" s="21">
        <v>58157077506</v>
      </c>
      <c r="R3494" s="21" t="s">
        <v>40</v>
      </c>
      <c r="S3494" s="3">
        <v>-20</v>
      </c>
      <c r="T3494" s="37"/>
      <c r="U3494" s="21" t="s">
        <v>320</v>
      </c>
      <c r="V3494" s="21" t="str">
        <f>VLOOKUP(P3494,'Customer List'!B:C,2,)</f>
        <v>Hyderabad</v>
      </c>
      <c r="W3494" s="38"/>
      <c r="X3494" s="30">
        <v>45946</v>
      </c>
      <c r="Y3494" s="21">
        <f t="shared" si="380"/>
        <v>1</v>
      </c>
      <c r="Z3494" s="21" t="str">
        <f t="shared" si="381"/>
        <v>Wednesday</v>
      </c>
      <c r="AA3494" s="21" t="str">
        <f t="shared" si="382"/>
        <v>Thursday</v>
      </c>
      <c r="AB3494" s="21" t="str">
        <f>VLOOKUP(U3494,'Currency Sheet'!A:C,3,)</f>
        <v>DOLLAR</v>
      </c>
      <c r="AC3494" s="42" t="str">
        <f>VLOOKUP(P3494,'Customer List'!B:D,3,)</f>
        <v>OutStation</v>
      </c>
    </row>
    <row r="3495" spans="1:29" x14ac:dyDescent="0.25">
      <c r="A3495" s="21">
        <v>3491</v>
      </c>
      <c r="B3495" s="21">
        <v>922428</v>
      </c>
      <c r="C3495" s="30">
        <v>45940</v>
      </c>
      <c r="D3495" s="30">
        <v>45944</v>
      </c>
      <c r="E3495" s="47">
        <v>314.5</v>
      </c>
      <c r="F3495" s="47">
        <f t="shared" si="377"/>
        <v>27676</v>
      </c>
      <c r="G3495" s="48">
        <f t="shared" si="378"/>
        <v>27676</v>
      </c>
      <c r="H3495" s="21" t="s">
        <v>5098</v>
      </c>
      <c r="I3495" s="21" t="s">
        <v>5099</v>
      </c>
      <c r="J3495" s="21">
        <v>1</v>
      </c>
      <c r="K3495" s="21">
        <v>1</v>
      </c>
      <c r="L3495" s="21">
        <f t="shared" si="379"/>
        <v>0</v>
      </c>
      <c r="M3495" s="21" t="s">
        <v>5647</v>
      </c>
      <c r="N3495" s="30">
        <v>45958</v>
      </c>
      <c r="O3495" s="48">
        <v>25312.5</v>
      </c>
      <c r="P3495" s="21" t="s">
        <v>5105</v>
      </c>
      <c r="Q3495" s="21" t="s">
        <v>1127</v>
      </c>
      <c r="R3495" s="21" t="s">
        <v>1127</v>
      </c>
      <c r="S3495" s="3">
        <v>-20</v>
      </c>
      <c r="T3495" s="37"/>
      <c r="U3495" s="21" t="s">
        <v>5104</v>
      </c>
      <c r="V3495" s="21" t="str">
        <f>VLOOKUP(P3495,'Customer List'!B:C,2,)</f>
        <v>Delhi</v>
      </c>
      <c r="W3495" s="38"/>
      <c r="X3495" s="30">
        <f>IF(OR(R3495 = "PRIYANKA MADAM", R3495 = "DEEPAK", R3495 = "PORTER"),N3495,"")</f>
        <v>45958</v>
      </c>
      <c r="Y3495" s="21">
        <f t="shared" si="380"/>
        <v>0</v>
      </c>
      <c r="Z3495" s="21" t="str">
        <f t="shared" si="381"/>
        <v>Tuesday</v>
      </c>
      <c r="AA3495" s="21" t="str">
        <f t="shared" si="382"/>
        <v>Tuesday</v>
      </c>
      <c r="AB3495" s="21" t="str">
        <f>VLOOKUP(U3495,'Currency Sheet'!A:C,3,)</f>
        <v>DOLLAR</v>
      </c>
      <c r="AC3495" s="42" t="str">
        <f>VLOOKUP(P3495,'Customer List'!B:D,3,)</f>
        <v>Local</v>
      </c>
    </row>
    <row r="3496" spans="1:29" x14ac:dyDescent="0.25">
      <c r="A3496" s="21">
        <v>3492</v>
      </c>
      <c r="B3496" s="21">
        <v>922429</v>
      </c>
      <c r="C3496" s="30">
        <v>45940</v>
      </c>
      <c r="D3496" s="30">
        <v>45944</v>
      </c>
      <c r="E3496" s="47">
        <v>561</v>
      </c>
      <c r="F3496" s="47">
        <f t="shared" si="377"/>
        <v>49368</v>
      </c>
      <c r="G3496" s="48">
        <f t="shared" si="378"/>
        <v>49368</v>
      </c>
      <c r="H3496" s="21" t="s">
        <v>5100</v>
      </c>
      <c r="I3496" s="21" t="s">
        <v>5101</v>
      </c>
      <c r="J3496" s="21">
        <v>1</v>
      </c>
      <c r="K3496" s="21">
        <v>1</v>
      </c>
      <c r="L3496" s="21">
        <f t="shared" si="379"/>
        <v>0</v>
      </c>
      <c r="M3496" s="21" t="s">
        <v>5302</v>
      </c>
      <c r="N3496" s="30">
        <v>45955</v>
      </c>
      <c r="O3496" s="48">
        <v>62370</v>
      </c>
      <c r="P3496" s="21" t="s">
        <v>3560</v>
      </c>
      <c r="Q3496" s="54">
        <v>58157405880</v>
      </c>
      <c r="R3496" s="21" t="s">
        <v>40</v>
      </c>
      <c r="S3496" s="3">
        <v>4</v>
      </c>
      <c r="T3496" s="37"/>
      <c r="U3496" s="21" t="s">
        <v>5104</v>
      </c>
      <c r="V3496" s="21" t="str">
        <f>VLOOKUP(P3496,'Customer List'!B:C,2,)</f>
        <v>JAIPUR</v>
      </c>
      <c r="W3496" s="38"/>
      <c r="X3496" s="30">
        <v>45957</v>
      </c>
      <c r="Y3496" s="21">
        <f t="shared" si="380"/>
        <v>2</v>
      </c>
      <c r="Z3496" s="21" t="str">
        <f t="shared" si="381"/>
        <v>Saturday</v>
      </c>
      <c r="AA3496" s="21" t="str">
        <f t="shared" si="382"/>
        <v>Monday</v>
      </c>
      <c r="AB3496" s="21" t="str">
        <f>VLOOKUP(U3496,'Currency Sheet'!A:C,3,)</f>
        <v>DOLLAR</v>
      </c>
      <c r="AC3496" s="42" t="str">
        <f>VLOOKUP(P3496,'Customer List'!B:D,3,)</f>
        <v>OutStation</v>
      </c>
    </row>
    <row r="3497" spans="1:29" x14ac:dyDescent="0.25">
      <c r="A3497" s="21">
        <v>3493</v>
      </c>
      <c r="B3497" s="21">
        <v>922429</v>
      </c>
      <c r="C3497" s="30">
        <v>45940</v>
      </c>
      <c r="D3497" s="30">
        <v>45944</v>
      </c>
      <c r="E3497" s="47">
        <v>480.25</v>
      </c>
      <c r="F3497" s="47">
        <f t="shared" si="377"/>
        <v>42262</v>
      </c>
      <c r="G3497" s="48">
        <f t="shared" si="378"/>
        <v>42262</v>
      </c>
      <c r="H3497" s="21" t="s">
        <v>5102</v>
      </c>
      <c r="I3497" s="21" t="s">
        <v>5103</v>
      </c>
      <c r="J3497" s="21">
        <v>1</v>
      </c>
      <c r="K3497" s="21">
        <v>1</v>
      </c>
      <c r="L3497" s="21">
        <f t="shared" si="379"/>
        <v>0</v>
      </c>
      <c r="M3497" s="21" t="s">
        <v>5302</v>
      </c>
      <c r="N3497" s="30">
        <v>45955</v>
      </c>
      <c r="O3497" s="48">
        <v>53392.5</v>
      </c>
      <c r="P3497" s="21" t="s">
        <v>3560</v>
      </c>
      <c r="Q3497" s="54">
        <v>58157405880</v>
      </c>
      <c r="R3497" s="21" t="s">
        <v>40</v>
      </c>
      <c r="S3497" s="3">
        <v>4</v>
      </c>
      <c r="T3497" s="37"/>
      <c r="U3497" s="21" t="s">
        <v>5104</v>
      </c>
      <c r="V3497" s="21" t="str">
        <f>VLOOKUP(P3497,'Customer List'!B:C,2,)</f>
        <v>JAIPUR</v>
      </c>
      <c r="W3497" s="38"/>
      <c r="X3497" s="30">
        <v>45957</v>
      </c>
      <c r="Y3497" s="21">
        <f t="shared" si="380"/>
        <v>2</v>
      </c>
      <c r="Z3497" s="21" t="str">
        <f t="shared" si="381"/>
        <v>Saturday</v>
      </c>
      <c r="AA3497" s="21" t="str">
        <f t="shared" si="382"/>
        <v>Monday</v>
      </c>
      <c r="AB3497" s="21" t="str">
        <f>VLOOKUP(U3497,'Currency Sheet'!A:C,3,)</f>
        <v>DOLLAR</v>
      </c>
      <c r="AC3497" s="42" t="str">
        <f>VLOOKUP(P3497,'Customer List'!B:D,3,)</f>
        <v>OutStation</v>
      </c>
    </row>
    <row r="3498" spans="1:29" x14ac:dyDescent="0.25">
      <c r="A3498" s="21">
        <v>3494</v>
      </c>
      <c r="B3498" s="21" t="s">
        <v>5143</v>
      </c>
      <c r="C3498" s="30">
        <v>45941</v>
      </c>
      <c r="D3498" s="30">
        <v>45946</v>
      </c>
      <c r="E3498" s="47">
        <v>82.6</v>
      </c>
      <c r="F3498" s="47">
        <f t="shared" si="377"/>
        <v>7268.7999999999993</v>
      </c>
      <c r="G3498" s="48">
        <f t="shared" si="378"/>
        <v>36344</v>
      </c>
      <c r="H3498" s="21">
        <v>741100</v>
      </c>
      <c r="I3498" s="21" t="s">
        <v>5117</v>
      </c>
      <c r="J3498" s="21">
        <v>5</v>
      </c>
      <c r="K3498" s="21">
        <v>5</v>
      </c>
      <c r="L3498" s="21">
        <f t="shared" si="379"/>
        <v>0</v>
      </c>
      <c r="M3498" s="21" t="s">
        <v>5617</v>
      </c>
      <c r="N3498" s="30">
        <v>45948</v>
      </c>
      <c r="O3498" s="48">
        <v>64015</v>
      </c>
      <c r="P3498" s="21" t="s">
        <v>4844</v>
      </c>
      <c r="Q3498" s="21">
        <v>58157242791</v>
      </c>
      <c r="R3498" s="21" t="s">
        <v>40</v>
      </c>
      <c r="S3498" s="3">
        <v>4</v>
      </c>
      <c r="T3498" s="37"/>
      <c r="U3498" s="21" t="s">
        <v>18</v>
      </c>
      <c r="V3498" s="21" t="str">
        <f>VLOOKUP(P3498,'Customer List'!B:C,2,)</f>
        <v>Banglore</v>
      </c>
      <c r="W3498" s="38"/>
      <c r="X3498" s="30">
        <v>45952</v>
      </c>
      <c r="Y3498" s="21">
        <f t="shared" si="380"/>
        <v>4</v>
      </c>
      <c r="Z3498" s="21" t="str">
        <f t="shared" si="381"/>
        <v>Saturday</v>
      </c>
      <c r="AA3498" s="21" t="str">
        <f t="shared" si="382"/>
        <v>Wednesday</v>
      </c>
      <c r="AB3498" s="21" t="str">
        <f>VLOOKUP(U3498,'Currency Sheet'!A:C,3,)</f>
        <v>DOLLAR</v>
      </c>
      <c r="AC3498" s="42" t="str">
        <f>VLOOKUP(P3498,'Customer List'!B:D,3,)</f>
        <v>OutStation</v>
      </c>
    </row>
    <row r="3499" spans="1:29" x14ac:dyDescent="0.25">
      <c r="A3499" s="21">
        <v>3495</v>
      </c>
      <c r="B3499" s="21" t="s">
        <v>5143</v>
      </c>
      <c r="C3499" s="30">
        <v>45941</v>
      </c>
      <c r="D3499" s="30">
        <v>45946</v>
      </c>
      <c r="E3499" s="47">
        <v>82.6</v>
      </c>
      <c r="F3499" s="47">
        <f t="shared" si="377"/>
        <v>7268.7999999999993</v>
      </c>
      <c r="G3499" s="48">
        <f t="shared" si="378"/>
        <v>36344</v>
      </c>
      <c r="H3499" s="21">
        <v>741116</v>
      </c>
      <c r="I3499" s="21" t="s">
        <v>5118</v>
      </c>
      <c r="J3499" s="21">
        <v>5</v>
      </c>
      <c r="K3499" s="21">
        <v>5</v>
      </c>
      <c r="L3499" s="21">
        <f t="shared" si="379"/>
        <v>0</v>
      </c>
      <c r="M3499" s="21" t="s">
        <v>5617</v>
      </c>
      <c r="N3499" s="30">
        <v>45948</v>
      </c>
      <c r="O3499" s="48">
        <v>64015</v>
      </c>
      <c r="P3499" s="21" t="s">
        <v>4844</v>
      </c>
      <c r="Q3499" s="21">
        <v>58157242791</v>
      </c>
      <c r="R3499" s="21" t="s">
        <v>40</v>
      </c>
      <c r="S3499" s="3">
        <v>4</v>
      </c>
      <c r="T3499" s="37"/>
      <c r="U3499" s="21" t="s">
        <v>18</v>
      </c>
      <c r="V3499" s="21" t="str">
        <f>VLOOKUP(P3499,'Customer List'!B:C,2,)</f>
        <v>Banglore</v>
      </c>
      <c r="W3499" s="38"/>
      <c r="X3499" s="30">
        <v>45952</v>
      </c>
      <c r="Y3499" s="21">
        <f t="shared" si="380"/>
        <v>4</v>
      </c>
      <c r="Z3499" s="21" t="str">
        <f t="shared" si="381"/>
        <v>Saturday</v>
      </c>
      <c r="AA3499" s="21" t="str">
        <f t="shared" si="382"/>
        <v>Wednesday</v>
      </c>
      <c r="AB3499" s="21" t="str">
        <f>VLOOKUP(U3499,'Currency Sheet'!A:C,3,)</f>
        <v>DOLLAR</v>
      </c>
      <c r="AC3499" s="42" t="str">
        <f>VLOOKUP(P3499,'Customer List'!B:D,3,)</f>
        <v>OutStation</v>
      </c>
    </row>
    <row r="3500" spans="1:29" x14ac:dyDescent="0.25">
      <c r="A3500" s="21">
        <v>3496</v>
      </c>
      <c r="B3500" s="21" t="s">
        <v>5143</v>
      </c>
      <c r="C3500" s="30">
        <v>45941</v>
      </c>
      <c r="D3500" s="30">
        <v>45946</v>
      </c>
      <c r="E3500" s="47">
        <v>82.6</v>
      </c>
      <c r="F3500" s="47">
        <f t="shared" si="377"/>
        <v>7268.7999999999993</v>
      </c>
      <c r="G3500" s="48">
        <f t="shared" si="378"/>
        <v>36344</v>
      </c>
      <c r="H3500" s="21">
        <v>741104</v>
      </c>
      <c r="I3500" s="21" t="s">
        <v>5119</v>
      </c>
      <c r="J3500" s="21">
        <v>5</v>
      </c>
      <c r="K3500" s="21">
        <v>5</v>
      </c>
      <c r="L3500" s="21">
        <f t="shared" si="379"/>
        <v>0</v>
      </c>
      <c r="M3500" s="21" t="s">
        <v>5617</v>
      </c>
      <c r="N3500" s="30">
        <v>45948</v>
      </c>
      <c r="O3500" s="48">
        <v>64015</v>
      </c>
      <c r="P3500" s="21" t="s">
        <v>4844</v>
      </c>
      <c r="Q3500" s="21">
        <v>58157242791</v>
      </c>
      <c r="R3500" s="21" t="s">
        <v>40</v>
      </c>
      <c r="S3500" s="3">
        <v>4</v>
      </c>
      <c r="T3500" s="37"/>
      <c r="U3500" s="21" t="s">
        <v>18</v>
      </c>
      <c r="V3500" s="21" t="str">
        <f>VLOOKUP(P3500,'Customer List'!B:C,2,)</f>
        <v>Banglore</v>
      </c>
      <c r="W3500" s="38"/>
      <c r="X3500" s="30">
        <v>45952</v>
      </c>
      <c r="Y3500" s="21">
        <f t="shared" si="380"/>
        <v>4</v>
      </c>
      <c r="Z3500" s="21" t="str">
        <f t="shared" si="381"/>
        <v>Saturday</v>
      </c>
      <c r="AA3500" s="21" t="str">
        <f t="shared" si="382"/>
        <v>Wednesday</v>
      </c>
      <c r="AB3500" s="21" t="str">
        <f>VLOOKUP(U3500,'Currency Sheet'!A:C,3,)</f>
        <v>DOLLAR</v>
      </c>
      <c r="AC3500" s="42" t="str">
        <f>VLOOKUP(P3500,'Customer List'!B:D,3,)</f>
        <v>OutStation</v>
      </c>
    </row>
    <row r="3501" spans="1:29" x14ac:dyDescent="0.25">
      <c r="A3501" s="21">
        <v>3497</v>
      </c>
      <c r="B3501" s="21" t="s">
        <v>5143</v>
      </c>
      <c r="C3501" s="30">
        <v>45941</v>
      </c>
      <c r="D3501" s="30">
        <v>45946</v>
      </c>
      <c r="E3501" s="47">
        <v>82.6</v>
      </c>
      <c r="F3501" s="47">
        <f t="shared" si="377"/>
        <v>7268.7999999999993</v>
      </c>
      <c r="G3501" s="48">
        <f t="shared" si="378"/>
        <v>36344</v>
      </c>
      <c r="H3501" s="21">
        <v>741108</v>
      </c>
      <c r="I3501" s="21" t="s">
        <v>5120</v>
      </c>
      <c r="J3501" s="21">
        <v>5</v>
      </c>
      <c r="K3501" s="21">
        <v>5</v>
      </c>
      <c r="L3501" s="21">
        <f t="shared" si="379"/>
        <v>0</v>
      </c>
      <c r="M3501" s="21" t="s">
        <v>5617</v>
      </c>
      <c r="N3501" s="30">
        <v>45948</v>
      </c>
      <c r="O3501" s="48">
        <v>64015</v>
      </c>
      <c r="P3501" s="21" t="s">
        <v>4844</v>
      </c>
      <c r="Q3501" s="21">
        <v>58157242791</v>
      </c>
      <c r="R3501" s="21" t="s">
        <v>40</v>
      </c>
      <c r="S3501" s="3">
        <v>4</v>
      </c>
      <c r="T3501" s="37"/>
      <c r="U3501" s="21" t="s">
        <v>18</v>
      </c>
      <c r="V3501" s="21" t="str">
        <f>VLOOKUP(P3501,'Customer List'!B:C,2,)</f>
        <v>Banglore</v>
      </c>
      <c r="W3501" s="38"/>
      <c r="X3501" s="30">
        <v>45952</v>
      </c>
      <c r="Y3501" s="21">
        <f t="shared" si="380"/>
        <v>4</v>
      </c>
      <c r="Z3501" s="21" t="str">
        <f t="shared" si="381"/>
        <v>Saturday</v>
      </c>
      <c r="AA3501" s="21" t="str">
        <f t="shared" si="382"/>
        <v>Wednesday</v>
      </c>
      <c r="AB3501" s="21" t="str">
        <f>VLOOKUP(U3501,'Currency Sheet'!A:C,3,)</f>
        <v>DOLLAR</v>
      </c>
      <c r="AC3501" s="42" t="str">
        <f>VLOOKUP(P3501,'Customer List'!B:D,3,)</f>
        <v>OutStation</v>
      </c>
    </row>
    <row r="3502" spans="1:29" x14ac:dyDescent="0.25">
      <c r="A3502" s="21">
        <v>3498</v>
      </c>
      <c r="B3502" s="21" t="s">
        <v>5143</v>
      </c>
      <c r="C3502" s="30">
        <v>45941</v>
      </c>
      <c r="D3502" s="30">
        <v>45946</v>
      </c>
      <c r="E3502" s="47">
        <v>82.6</v>
      </c>
      <c r="F3502" s="47">
        <f t="shared" si="377"/>
        <v>7268.7999999999993</v>
      </c>
      <c r="G3502" s="48">
        <f t="shared" si="378"/>
        <v>36344</v>
      </c>
      <c r="H3502" s="21">
        <v>741101</v>
      </c>
      <c r="I3502" s="21" t="s">
        <v>5121</v>
      </c>
      <c r="J3502" s="21">
        <v>5</v>
      </c>
      <c r="K3502" s="21">
        <v>5</v>
      </c>
      <c r="L3502" s="21">
        <f t="shared" si="379"/>
        <v>0</v>
      </c>
      <c r="M3502" s="21" t="s">
        <v>5617</v>
      </c>
      <c r="N3502" s="30">
        <v>45948</v>
      </c>
      <c r="O3502" s="48">
        <v>64015</v>
      </c>
      <c r="P3502" s="21" t="s">
        <v>4844</v>
      </c>
      <c r="Q3502" s="21">
        <v>58157242791</v>
      </c>
      <c r="R3502" s="21" t="s">
        <v>40</v>
      </c>
      <c r="S3502" s="3">
        <v>4</v>
      </c>
      <c r="T3502" s="37"/>
      <c r="U3502" s="21" t="s">
        <v>18</v>
      </c>
      <c r="V3502" s="21" t="str">
        <f>VLOOKUP(P3502,'Customer List'!B:C,2,)</f>
        <v>Banglore</v>
      </c>
      <c r="W3502" s="38"/>
      <c r="X3502" s="30">
        <v>45952</v>
      </c>
      <c r="Y3502" s="21">
        <f t="shared" si="380"/>
        <v>4</v>
      </c>
      <c r="Z3502" s="21" t="str">
        <f t="shared" si="381"/>
        <v>Saturday</v>
      </c>
      <c r="AA3502" s="21" t="str">
        <f t="shared" si="382"/>
        <v>Wednesday</v>
      </c>
      <c r="AB3502" s="21" t="str">
        <f>VLOOKUP(U3502,'Currency Sheet'!A:C,3,)</f>
        <v>DOLLAR</v>
      </c>
      <c r="AC3502" s="42" t="str">
        <f>VLOOKUP(P3502,'Customer List'!B:D,3,)</f>
        <v>OutStation</v>
      </c>
    </row>
    <row r="3503" spans="1:29" x14ac:dyDescent="0.25">
      <c r="A3503" s="21">
        <v>3499</v>
      </c>
      <c r="B3503" s="21" t="s">
        <v>5143</v>
      </c>
      <c r="C3503" s="30">
        <v>45941</v>
      </c>
      <c r="D3503" s="30">
        <v>45946</v>
      </c>
      <c r="E3503" s="47">
        <v>82.6</v>
      </c>
      <c r="F3503" s="47">
        <f t="shared" si="377"/>
        <v>7268.7999999999993</v>
      </c>
      <c r="G3503" s="48">
        <f t="shared" si="378"/>
        <v>36344</v>
      </c>
      <c r="H3503" s="21">
        <v>741105</v>
      </c>
      <c r="I3503" s="21" t="s">
        <v>5122</v>
      </c>
      <c r="J3503" s="21">
        <v>5</v>
      </c>
      <c r="K3503" s="21">
        <v>5</v>
      </c>
      <c r="L3503" s="21">
        <f t="shared" si="379"/>
        <v>0</v>
      </c>
      <c r="M3503" s="21" t="s">
        <v>5617</v>
      </c>
      <c r="N3503" s="30">
        <v>45948</v>
      </c>
      <c r="O3503" s="48">
        <v>64015</v>
      </c>
      <c r="P3503" s="21" t="s">
        <v>4844</v>
      </c>
      <c r="Q3503" s="21">
        <v>58157242791</v>
      </c>
      <c r="R3503" s="21" t="s">
        <v>40</v>
      </c>
      <c r="S3503" s="3">
        <v>4</v>
      </c>
      <c r="T3503" s="37"/>
      <c r="U3503" s="21" t="s">
        <v>18</v>
      </c>
      <c r="V3503" s="21" t="str">
        <f>VLOOKUP(P3503,'Customer List'!B:C,2,)</f>
        <v>Banglore</v>
      </c>
      <c r="W3503" s="38"/>
      <c r="X3503" s="30">
        <v>45952</v>
      </c>
      <c r="Y3503" s="21">
        <f t="shared" si="380"/>
        <v>4</v>
      </c>
      <c r="Z3503" s="21" t="str">
        <f t="shared" si="381"/>
        <v>Saturday</v>
      </c>
      <c r="AA3503" s="21" t="str">
        <f t="shared" si="382"/>
        <v>Wednesday</v>
      </c>
      <c r="AB3503" s="21" t="str">
        <f>VLOOKUP(U3503,'Currency Sheet'!A:C,3,)</f>
        <v>DOLLAR</v>
      </c>
      <c r="AC3503" s="42" t="str">
        <f>VLOOKUP(P3503,'Customer List'!B:D,3,)</f>
        <v>OutStation</v>
      </c>
    </row>
    <row r="3504" spans="1:29" x14ac:dyDescent="0.25">
      <c r="A3504" s="21">
        <v>3500</v>
      </c>
      <c r="B3504" s="21" t="s">
        <v>5143</v>
      </c>
      <c r="C3504" s="30">
        <v>45941</v>
      </c>
      <c r="D3504" s="30">
        <v>45946</v>
      </c>
      <c r="E3504" s="47">
        <v>82.6</v>
      </c>
      <c r="F3504" s="47">
        <f t="shared" si="377"/>
        <v>7268.7999999999993</v>
      </c>
      <c r="G3504" s="48">
        <f t="shared" si="378"/>
        <v>36344</v>
      </c>
      <c r="H3504" s="21">
        <v>741120</v>
      </c>
      <c r="I3504" s="21" t="s">
        <v>5123</v>
      </c>
      <c r="J3504" s="21">
        <v>5</v>
      </c>
      <c r="K3504" s="21">
        <v>5</v>
      </c>
      <c r="L3504" s="21">
        <f t="shared" si="379"/>
        <v>0</v>
      </c>
      <c r="M3504" s="21" t="s">
        <v>5617</v>
      </c>
      <c r="N3504" s="30">
        <v>45948</v>
      </c>
      <c r="O3504" s="48">
        <v>64015</v>
      </c>
      <c r="P3504" s="21" t="s">
        <v>4844</v>
      </c>
      <c r="Q3504" s="21">
        <v>58157242791</v>
      </c>
      <c r="R3504" s="21" t="s">
        <v>40</v>
      </c>
      <c r="S3504" s="3">
        <v>4</v>
      </c>
      <c r="T3504" s="37"/>
      <c r="U3504" s="21" t="s">
        <v>18</v>
      </c>
      <c r="V3504" s="21" t="str">
        <f>VLOOKUP(P3504,'Customer List'!B:C,2,)</f>
        <v>Banglore</v>
      </c>
      <c r="W3504" s="38"/>
      <c r="X3504" s="30">
        <v>45952</v>
      </c>
      <c r="Y3504" s="21">
        <f t="shared" si="380"/>
        <v>4</v>
      </c>
      <c r="Z3504" s="21" t="str">
        <f t="shared" si="381"/>
        <v>Saturday</v>
      </c>
      <c r="AA3504" s="21" t="str">
        <f t="shared" si="382"/>
        <v>Wednesday</v>
      </c>
      <c r="AB3504" s="21" t="str">
        <f>VLOOKUP(U3504,'Currency Sheet'!A:C,3,)</f>
        <v>DOLLAR</v>
      </c>
      <c r="AC3504" s="42" t="str">
        <f>VLOOKUP(P3504,'Customer List'!B:D,3,)</f>
        <v>OutStation</v>
      </c>
    </row>
    <row r="3505" spans="1:29" x14ac:dyDescent="0.25">
      <c r="A3505" s="21">
        <v>3501</v>
      </c>
      <c r="B3505" s="21" t="s">
        <v>5143</v>
      </c>
      <c r="C3505" s="30">
        <v>45941</v>
      </c>
      <c r="D3505" s="30">
        <v>45946</v>
      </c>
      <c r="E3505" s="47">
        <v>82.6</v>
      </c>
      <c r="F3505" s="47">
        <f t="shared" si="377"/>
        <v>7268.7999999999993</v>
      </c>
      <c r="G3505" s="48">
        <f t="shared" si="378"/>
        <v>36344</v>
      </c>
      <c r="H3505" s="21">
        <v>741114</v>
      </c>
      <c r="I3505" s="21" t="s">
        <v>5124</v>
      </c>
      <c r="J3505" s="21">
        <v>5</v>
      </c>
      <c r="K3505" s="21">
        <v>5</v>
      </c>
      <c r="L3505" s="21">
        <f t="shared" si="379"/>
        <v>0</v>
      </c>
      <c r="M3505" s="21" t="s">
        <v>5617</v>
      </c>
      <c r="N3505" s="30">
        <v>45948</v>
      </c>
      <c r="O3505" s="48">
        <v>64015</v>
      </c>
      <c r="P3505" s="21" t="s">
        <v>4844</v>
      </c>
      <c r="Q3505" s="21">
        <v>58157242791</v>
      </c>
      <c r="R3505" s="21" t="s">
        <v>40</v>
      </c>
      <c r="S3505" s="3">
        <v>4</v>
      </c>
      <c r="T3505" s="37"/>
      <c r="U3505" s="21" t="s">
        <v>18</v>
      </c>
      <c r="V3505" s="21" t="str">
        <f>VLOOKUP(P3505,'Customer List'!B:C,2,)</f>
        <v>Banglore</v>
      </c>
      <c r="W3505" s="38"/>
      <c r="X3505" s="30">
        <v>45952</v>
      </c>
      <c r="Y3505" s="21">
        <f t="shared" si="380"/>
        <v>4</v>
      </c>
      <c r="Z3505" s="21" t="str">
        <f t="shared" si="381"/>
        <v>Saturday</v>
      </c>
      <c r="AA3505" s="21" t="str">
        <f t="shared" si="382"/>
        <v>Wednesday</v>
      </c>
      <c r="AB3505" s="21" t="str">
        <f>VLOOKUP(U3505,'Currency Sheet'!A:C,3,)</f>
        <v>DOLLAR</v>
      </c>
      <c r="AC3505" s="42" t="str">
        <f>VLOOKUP(P3505,'Customer List'!B:D,3,)</f>
        <v>OutStation</v>
      </c>
    </row>
    <row r="3506" spans="1:29" x14ac:dyDescent="0.25">
      <c r="A3506" s="21">
        <v>3502</v>
      </c>
      <c r="B3506" s="21" t="s">
        <v>5143</v>
      </c>
      <c r="C3506" s="30">
        <v>45941</v>
      </c>
      <c r="D3506" s="30">
        <v>45946</v>
      </c>
      <c r="E3506" s="47">
        <v>41.3</v>
      </c>
      <c r="F3506" s="47">
        <f t="shared" si="377"/>
        <v>3634.3999999999996</v>
      </c>
      <c r="G3506" s="48">
        <f t="shared" si="378"/>
        <v>18172</v>
      </c>
      <c r="H3506" s="21">
        <v>741095</v>
      </c>
      <c r="I3506" s="21" t="s">
        <v>5125</v>
      </c>
      <c r="J3506" s="21">
        <v>5</v>
      </c>
      <c r="K3506" s="21">
        <v>5</v>
      </c>
      <c r="L3506" s="21">
        <f t="shared" si="379"/>
        <v>0</v>
      </c>
      <c r="M3506" s="21" t="s">
        <v>5617</v>
      </c>
      <c r="N3506" s="30">
        <v>45948</v>
      </c>
      <c r="O3506" s="48">
        <v>32005</v>
      </c>
      <c r="P3506" s="21" t="s">
        <v>4844</v>
      </c>
      <c r="Q3506" s="21">
        <v>58157242791</v>
      </c>
      <c r="R3506" s="21" t="s">
        <v>40</v>
      </c>
      <c r="S3506" s="3">
        <v>4</v>
      </c>
      <c r="T3506" s="37"/>
      <c r="U3506" s="21" t="s">
        <v>18</v>
      </c>
      <c r="V3506" s="21" t="str">
        <f>VLOOKUP(P3506,'Customer List'!B:C,2,)</f>
        <v>Banglore</v>
      </c>
      <c r="W3506" s="38"/>
      <c r="X3506" s="30">
        <v>45952</v>
      </c>
      <c r="Y3506" s="21">
        <f t="shared" si="380"/>
        <v>4</v>
      </c>
      <c r="Z3506" s="21" t="str">
        <f t="shared" si="381"/>
        <v>Saturday</v>
      </c>
      <c r="AA3506" s="21" t="str">
        <f t="shared" si="382"/>
        <v>Wednesday</v>
      </c>
      <c r="AB3506" s="21" t="str">
        <f>VLOOKUP(U3506,'Currency Sheet'!A:C,3,)</f>
        <v>DOLLAR</v>
      </c>
      <c r="AC3506" s="42" t="str">
        <f>VLOOKUP(P3506,'Customer List'!B:D,3,)</f>
        <v>OutStation</v>
      </c>
    </row>
    <row r="3507" spans="1:29" x14ac:dyDescent="0.25">
      <c r="A3507" s="21">
        <v>3503</v>
      </c>
      <c r="B3507" s="21" t="s">
        <v>5143</v>
      </c>
      <c r="C3507" s="30">
        <v>45941</v>
      </c>
      <c r="D3507" s="30">
        <v>45946</v>
      </c>
      <c r="E3507" s="47">
        <v>205.8</v>
      </c>
      <c r="F3507" s="47">
        <f t="shared" si="377"/>
        <v>18110.400000000001</v>
      </c>
      <c r="G3507" s="48">
        <f t="shared" si="378"/>
        <v>90552</v>
      </c>
      <c r="H3507" s="21">
        <v>741094</v>
      </c>
      <c r="I3507" s="21" t="s">
        <v>5126</v>
      </c>
      <c r="J3507" s="21">
        <v>5</v>
      </c>
      <c r="K3507" s="21">
        <v>5</v>
      </c>
      <c r="L3507" s="21">
        <f t="shared" si="379"/>
        <v>0</v>
      </c>
      <c r="M3507" s="21" t="s">
        <v>5617</v>
      </c>
      <c r="N3507" s="30">
        <v>45948</v>
      </c>
      <c r="O3507" s="48">
        <v>159495</v>
      </c>
      <c r="P3507" s="21" t="s">
        <v>4844</v>
      </c>
      <c r="Q3507" s="21">
        <v>58157242791</v>
      </c>
      <c r="R3507" s="21" t="s">
        <v>40</v>
      </c>
      <c r="S3507" s="3">
        <v>4</v>
      </c>
      <c r="T3507" s="37"/>
      <c r="U3507" s="21" t="s">
        <v>18</v>
      </c>
      <c r="V3507" s="21" t="str">
        <f>VLOOKUP(P3507,'Customer List'!B:C,2,)</f>
        <v>Banglore</v>
      </c>
      <c r="W3507" s="38"/>
      <c r="X3507" s="30">
        <v>45952</v>
      </c>
      <c r="Y3507" s="21">
        <f t="shared" si="380"/>
        <v>4</v>
      </c>
      <c r="Z3507" s="21" t="str">
        <f t="shared" si="381"/>
        <v>Saturday</v>
      </c>
      <c r="AA3507" s="21" t="str">
        <f t="shared" si="382"/>
        <v>Wednesday</v>
      </c>
      <c r="AB3507" s="21" t="str">
        <f>VLOOKUP(U3507,'Currency Sheet'!A:C,3,)</f>
        <v>DOLLAR</v>
      </c>
      <c r="AC3507" s="42" t="str">
        <f>VLOOKUP(P3507,'Customer List'!B:D,3,)</f>
        <v>OutStation</v>
      </c>
    </row>
    <row r="3508" spans="1:29" x14ac:dyDescent="0.25">
      <c r="A3508" s="21">
        <v>3504</v>
      </c>
      <c r="B3508" s="21" t="s">
        <v>5143</v>
      </c>
      <c r="C3508" s="30">
        <v>45941</v>
      </c>
      <c r="D3508" s="30">
        <v>45946</v>
      </c>
      <c r="E3508" s="47">
        <v>82.6</v>
      </c>
      <c r="F3508" s="47">
        <f t="shared" si="377"/>
        <v>7268.7999999999993</v>
      </c>
      <c r="G3508" s="48">
        <f t="shared" si="378"/>
        <v>36344</v>
      </c>
      <c r="H3508" s="21">
        <v>741110</v>
      </c>
      <c r="I3508" s="21" t="s">
        <v>5127</v>
      </c>
      <c r="J3508" s="21">
        <v>5</v>
      </c>
      <c r="K3508" s="21">
        <v>5</v>
      </c>
      <c r="L3508" s="21">
        <f t="shared" si="379"/>
        <v>0</v>
      </c>
      <c r="M3508" s="21" t="s">
        <v>5617</v>
      </c>
      <c r="N3508" s="30">
        <v>45948</v>
      </c>
      <c r="O3508" s="48">
        <v>64015</v>
      </c>
      <c r="P3508" s="21" t="s">
        <v>4844</v>
      </c>
      <c r="Q3508" s="21">
        <v>58157242791</v>
      </c>
      <c r="R3508" s="21" t="s">
        <v>40</v>
      </c>
      <c r="S3508" s="3">
        <v>4</v>
      </c>
      <c r="T3508" s="37"/>
      <c r="U3508" s="21" t="s">
        <v>18</v>
      </c>
      <c r="V3508" s="21" t="str">
        <f>VLOOKUP(P3508,'Customer List'!B:C,2,)</f>
        <v>Banglore</v>
      </c>
      <c r="W3508" s="38"/>
      <c r="X3508" s="30">
        <v>45952</v>
      </c>
      <c r="Y3508" s="21">
        <f t="shared" si="380"/>
        <v>4</v>
      </c>
      <c r="Z3508" s="21" t="str">
        <f t="shared" si="381"/>
        <v>Saturday</v>
      </c>
      <c r="AA3508" s="21" t="str">
        <f t="shared" si="382"/>
        <v>Wednesday</v>
      </c>
      <c r="AB3508" s="21" t="str">
        <f>VLOOKUP(U3508,'Currency Sheet'!A:C,3,)</f>
        <v>DOLLAR</v>
      </c>
      <c r="AC3508" s="42" t="str">
        <f>VLOOKUP(P3508,'Customer List'!B:D,3,)</f>
        <v>OutStation</v>
      </c>
    </row>
    <row r="3509" spans="1:29" x14ac:dyDescent="0.25">
      <c r="A3509" s="21">
        <v>3505</v>
      </c>
      <c r="B3509" s="21" t="s">
        <v>5143</v>
      </c>
      <c r="C3509" s="30">
        <v>45941</v>
      </c>
      <c r="D3509" s="30">
        <v>45946</v>
      </c>
      <c r="E3509" s="47">
        <v>123.9</v>
      </c>
      <c r="F3509" s="47">
        <f t="shared" si="377"/>
        <v>10903.2</v>
      </c>
      <c r="G3509" s="48">
        <f t="shared" si="378"/>
        <v>10903.2</v>
      </c>
      <c r="H3509" s="21">
        <v>740701</v>
      </c>
      <c r="I3509" s="21" t="s">
        <v>5128</v>
      </c>
      <c r="J3509" s="21">
        <v>1</v>
      </c>
      <c r="K3509" s="21">
        <v>1</v>
      </c>
      <c r="L3509" s="21">
        <f t="shared" si="379"/>
        <v>0</v>
      </c>
      <c r="M3509" s="21" t="s">
        <v>5645</v>
      </c>
      <c r="N3509" s="30">
        <v>45957</v>
      </c>
      <c r="O3509" s="48">
        <v>18655.8</v>
      </c>
      <c r="P3509" s="21" t="s">
        <v>1094</v>
      </c>
      <c r="Q3509" s="21" t="s">
        <v>5521</v>
      </c>
      <c r="R3509" s="21" t="s">
        <v>40</v>
      </c>
      <c r="S3509" s="3">
        <v>4</v>
      </c>
      <c r="T3509" s="37"/>
      <c r="U3509" s="21" t="s">
        <v>18</v>
      </c>
      <c r="V3509" s="21" t="str">
        <f>VLOOKUP(P3509,'Customer List'!B:C,2,)</f>
        <v>Punjab</v>
      </c>
      <c r="W3509" s="38"/>
      <c r="X3509" s="30">
        <v>45959</v>
      </c>
      <c r="Y3509" s="21">
        <f t="shared" si="380"/>
        <v>2</v>
      </c>
      <c r="Z3509" s="21" t="str">
        <f t="shared" si="381"/>
        <v>Monday</v>
      </c>
      <c r="AA3509" s="21" t="str">
        <f t="shared" si="382"/>
        <v>Wednesday</v>
      </c>
      <c r="AB3509" s="21" t="str">
        <f>VLOOKUP(U3509,'Currency Sheet'!A:C,3,)</f>
        <v>DOLLAR</v>
      </c>
      <c r="AC3509" s="42" t="str">
        <f>VLOOKUP(P3509,'Customer List'!B:D,3,)</f>
        <v>OutStation</v>
      </c>
    </row>
    <row r="3510" spans="1:29" x14ac:dyDescent="0.25">
      <c r="A3510" s="21">
        <v>3506</v>
      </c>
      <c r="B3510" s="21" t="s">
        <v>5143</v>
      </c>
      <c r="C3510" s="30">
        <v>45941</v>
      </c>
      <c r="D3510" s="30">
        <v>45946</v>
      </c>
      <c r="E3510" s="47">
        <v>123.9</v>
      </c>
      <c r="F3510" s="47">
        <f t="shared" si="377"/>
        <v>10903.2</v>
      </c>
      <c r="G3510" s="48">
        <f t="shared" si="378"/>
        <v>10903.2</v>
      </c>
      <c r="H3510" s="21">
        <v>741217</v>
      </c>
      <c r="I3510" s="21" t="s">
        <v>5129</v>
      </c>
      <c r="J3510" s="21">
        <v>1</v>
      </c>
      <c r="K3510" s="21">
        <v>1</v>
      </c>
      <c r="L3510" s="21">
        <f t="shared" si="379"/>
        <v>0</v>
      </c>
      <c r="M3510" s="21" t="s">
        <v>5645</v>
      </c>
      <c r="N3510" s="30">
        <v>45957</v>
      </c>
      <c r="O3510" s="48">
        <v>18655.8</v>
      </c>
      <c r="P3510" s="21" t="s">
        <v>1094</v>
      </c>
      <c r="Q3510" s="21" t="s">
        <v>5521</v>
      </c>
      <c r="R3510" s="21" t="s">
        <v>40</v>
      </c>
      <c r="S3510" s="3">
        <v>4</v>
      </c>
      <c r="T3510" s="37"/>
      <c r="U3510" s="21" t="s">
        <v>18</v>
      </c>
      <c r="V3510" s="21" t="str">
        <f>VLOOKUP(P3510,'Customer List'!B:C,2,)</f>
        <v>Punjab</v>
      </c>
      <c r="W3510" s="38"/>
      <c r="X3510" s="30">
        <v>45959</v>
      </c>
      <c r="Y3510" s="21">
        <f t="shared" si="380"/>
        <v>2</v>
      </c>
      <c r="Z3510" s="21" t="str">
        <f t="shared" si="381"/>
        <v>Monday</v>
      </c>
      <c r="AA3510" s="21" t="str">
        <f t="shared" si="382"/>
        <v>Wednesday</v>
      </c>
      <c r="AB3510" s="21" t="str">
        <f>VLOOKUP(U3510,'Currency Sheet'!A:C,3,)</f>
        <v>DOLLAR</v>
      </c>
      <c r="AC3510" s="42" t="str">
        <f>VLOOKUP(P3510,'Customer List'!B:D,3,)</f>
        <v>OutStation</v>
      </c>
    </row>
    <row r="3511" spans="1:29" x14ac:dyDescent="0.25">
      <c r="A3511" s="21">
        <v>3507</v>
      </c>
      <c r="B3511" s="21" t="s">
        <v>5143</v>
      </c>
      <c r="C3511" s="30">
        <v>45941</v>
      </c>
      <c r="D3511" s="30">
        <v>45946</v>
      </c>
      <c r="E3511" s="47">
        <v>82.6</v>
      </c>
      <c r="F3511" s="47">
        <f t="shared" si="377"/>
        <v>7268.7999999999993</v>
      </c>
      <c r="G3511" s="48">
        <f t="shared" si="378"/>
        <v>7268.7999999999993</v>
      </c>
      <c r="H3511" s="21">
        <v>740710</v>
      </c>
      <c r="I3511" s="21" t="s">
        <v>5130</v>
      </c>
      <c r="J3511" s="21">
        <v>1</v>
      </c>
      <c r="K3511" s="21">
        <v>1</v>
      </c>
      <c r="L3511" s="21">
        <f t="shared" si="379"/>
        <v>0</v>
      </c>
      <c r="M3511" s="21" t="s">
        <v>5645</v>
      </c>
      <c r="N3511" s="30">
        <v>45957</v>
      </c>
      <c r="O3511" s="48">
        <v>12437.2</v>
      </c>
      <c r="P3511" s="21" t="s">
        <v>1094</v>
      </c>
      <c r="Q3511" s="21" t="s">
        <v>5521</v>
      </c>
      <c r="R3511" s="21" t="s">
        <v>40</v>
      </c>
      <c r="S3511" s="3">
        <v>4</v>
      </c>
      <c r="T3511" s="37"/>
      <c r="U3511" s="21" t="s">
        <v>18</v>
      </c>
      <c r="V3511" s="21" t="str">
        <f>VLOOKUP(P3511,'Customer List'!B:C,2,)</f>
        <v>Punjab</v>
      </c>
      <c r="W3511" s="38"/>
      <c r="X3511" s="30">
        <v>45959</v>
      </c>
      <c r="Y3511" s="21">
        <f t="shared" si="380"/>
        <v>2</v>
      </c>
      <c r="Z3511" s="21" t="str">
        <f t="shared" si="381"/>
        <v>Monday</v>
      </c>
      <c r="AA3511" s="21" t="str">
        <f t="shared" si="382"/>
        <v>Wednesday</v>
      </c>
      <c r="AB3511" s="21" t="str">
        <f>VLOOKUP(U3511,'Currency Sheet'!A:C,3,)</f>
        <v>DOLLAR</v>
      </c>
      <c r="AC3511" s="42" t="str">
        <f>VLOOKUP(P3511,'Customer List'!B:D,3,)</f>
        <v>OutStation</v>
      </c>
    </row>
    <row r="3512" spans="1:29" x14ac:dyDescent="0.25">
      <c r="A3512" s="21">
        <v>3508</v>
      </c>
      <c r="B3512" s="21" t="s">
        <v>5143</v>
      </c>
      <c r="C3512" s="30">
        <v>45941</v>
      </c>
      <c r="D3512" s="30">
        <v>45946</v>
      </c>
      <c r="E3512" s="47">
        <v>41.3</v>
      </c>
      <c r="F3512" s="47">
        <f t="shared" si="377"/>
        <v>3634.3999999999996</v>
      </c>
      <c r="G3512" s="48">
        <f t="shared" si="378"/>
        <v>3634.3999999999996</v>
      </c>
      <c r="H3512" s="21">
        <v>740699</v>
      </c>
      <c r="I3512" s="21" t="s">
        <v>5131</v>
      </c>
      <c r="J3512" s="21">
        <v>1</v>
      </c>
      <c r="K3512" s="21">
        <v>1</v>
      </c>
      <c r="L3512" s="21">
        <f t="shared" si="379"/>
        <v>0</v>
      </c>
      <c r="M3512" s="21" t="s">
        <v>5645</v>
      </c>
      <c r="N3512" s="30">
        <v>45957</v>
      </c>
      <c r="O3512" s="48">
        <v>6218.6</v>
      </c>
      <c r="P3512" s="21" t="s">
        <v>1094</v>
      </c>
      <c r="Q3512" s="21" t="s">
        <v>5521</v>
      </c>
      <c r="R3512" s="21" t="s">
        <v>40</v>
      </c>
      <c r="S3512" s="3">
        <v>4</v>
      </c>
      <c r="T3512" s="37"/>
      <c r="U3512" s="21" t="s">
        <v>18</v>
      </c>
      <c r="V3512" s="21" t="str">
        <f>VLOOKUP(P3512,'Customer List'!B:C,2,)</f>
        <v>Punjab</v>
      </c>
      <c r="W3512" s="38"/>
      <c r="X3512" s="30">
        <v>45959</v>
      </c>
      <c r="Y3512" s="21">
        <f t="shared" si="380"/>
        <v>2</v>
      </c>
      <c r="Z3512" s="21" t="str">
        <f t="shared" si="381"/>
        <v>Monday</v>
      </c>
      <c r="AA3512" s="21" t="str">
        <f t="shared" si="382"/>
        <v>Wednesday</v>
      </c>
      <c r="AB3512" s="21" t="str">
        <f>VLOOKUP(U3512,'Currency Sheet'!A:C,3,)</f>
        <v>DOLLAR</v>
      </c>
      <c r="AC3512" s="42" t="str">
        <f>VLOOKUP(P3512,'Customer List'!B:D,3,)</f>
        <v>OutStation</v>
      </c>
    </row>
    <row r="3513" spans="1:29" x14ac:dyDescent="0.25">
      <c r="A3513" s="21">
        <v>3509</v>
      </c>
      <c r="B3513" s="21" t="s">
        <v>5143</v>
      </c>
      <c r="C3513" s="30">
        <v>45941</v>
      </c>
      <c r="D3513" s="30">
        <v>45946</v>
      </c>
      <c r="E3513" s="47">
        <v>93.8</v>
      </c>
      <c r="F3513" s="47">
        <f t="shared" si="377"/>
        <v>8254.4</v>
      </c>
      <c r="G3513" s="48">
        <f t="shared" si="378"/>
        <v>8254.4</v>
      </c>
      <c r="H3513" s="21">
        <v>741218</v>
      </c>
      <c r="I3513" s="21" t="s">
        <v>5132</v>
      </c>
      <c r="J3513" s="21">
        <v>1</v>
      </c>
      <c r="K3513" s="21">
        <v>1</v>
      </c>
      <c r="L3513" s="21">
        <f t="shared" si="379"/>
        <v>0</v>
      </c>
      <c r="M3513" s="21" t="s">
        <v>5645</v>
      </c>
      <c r="N3513" s="30">
        <v>45957</v>
      </c>
      <c r="O3513" s="48">
        <v>14123.6</v>
      </c>
      <c r="P3513" s="21" t="s">
        <v>1094</v>
      </c>
      <c r="Q3513" s="21" t="s">
        <v>5521</v>
      </c>
      <c r="R3513" s="21" t="s">
        <v>40</v>
      </c>
      <c r="S3513" s="3">
        <v>4</v>
      </c>
      <c r="T3513" s="37"/>
      <c r="U3513" s="21" t="s">
        <v>18</v>
      </c>
      <c r="V3513" s="21" t="str">
        <f>VLOOKUP(P3513,'Customer List'!B:C,2,)</f>
        <v>Punjab</v>
      </c>
      <c r="W3513" s="38"/>
      <c r="X3513" s="30">
        <v>45959</v>
      </c>
      <c r="Y3513" s="21">
        <f t="shared" si="380"/>
        <v>2</v>
      </c>
      <c r="Z3513" s="21" t="str">
        <f t="shared" si="381"/>
        <v>Monday</v>
      </c>
      <c r="AA3513" s="21" t="str">
        <f t="shared" si="382"/>
        <v>Wednesday</v>
      </c>
      <c r="AB3513" s="21" t="str">
        <f>VLOOKUP(U3513,'Currency Sheet'!A:C,3,)</f>
        <v>DOLLAR</v>
      </c>
      <c r="AC3513" s="42" t="str">
        <f>VLOOKUP(P3513,'Customer List'!B:D,3,)</f>
        <v>OutStation</v>
      </c>
    </row>
    <row r="3514" spans="1:29" x14ac:dyDescent="0.25">
      <c r="A3514" s="21">
        <v>3510</v>
      </c>
      <c r="B3514" s="21" t="s">
        <v>5143</v>
      </c>
      <c r="C3514" s="30">
        <v>45941</v>
      </c>
      <c r="D3514" s="30">
        <v>45946</v>
      </c>
      <c r="E3514" s="47">
        <v>82.6</v>
      </c>
      <c r="F3514" s="47">
        <f t="shared" si="377"/>
        <v>7268.7999999999993</v>
      </c>
      <c r="G3514" s="48">
        <f t="shared" si="378"/>
        <v>7268.7999999999993</v>
      </c>
      <c r="H3514" s="21">
        <v>740950</v>
      </c>
      <c r="I3514" s="21" t="s">
        <v>5133</v>
      </c>
      <c r="J3514" s="21">
        <v>1</v>
      </c>
      <c r="K3514" s="21">
        <v>1</v>
      </c>
      <c r="L3514" s="21">
        <f t="shared" si="379"/>
        <v>0</v>
      </c>
      <c r="M3514" s="21" t="s">
        <v>5645</v>
      </c>
      <c r="N3514" s="30">
        <v>45957</v>
      </c>
      <c r="O3514" s="48">
        <v>12437.2</v>
      </c>
      <c r="P3514" s="21" t="s">
        <v>1094</v>
      </c>
      <c r="Q3514" s="21" t="s">
        <v>5521</v>
      </c>
      <c r="R3514" s="21" t="s">
        <v>40</v>
      </c>
      <c r="S3514" s="3">
        <v>4</v>
      </c>
      <c r="T3514" s="37"/>
      <c r="U3514" s="21" t="s">
        <v>18</v>
      </c>
      <c r="V3514" s="21" t="str">
        <f>VLOOKUP(P3514,'Customer List'!B:C,2,)</f>
        <v>Punjab</v>
      </c>
      <c r="W3514" s="38"/>
      <c r="X3514" s="30">
        <v>45959</v>
      </c>
      <c r="Y3514" s="21">
        <f t="shared" si="380"/>
        <v>2</v>
      </c>
      <c r="Z3514" s="21" t="str">
        <f t="shared" si="381"/>
        <v>Monday</v>
      </c>
      <c r="AA3514" s="21" t="str">
        <f t="shared" si="382"/>
        <v>Wednesday</v>
      </c>
      <c r="AB3514" s="21" t="str">
        <f>VLOOKUP(U3514,'Currency Sheet'!A:C,3,)</f>
        <v>DOLLAR</v>
      </c>
      <c r="AC3514" s="42" t="str">
        <f>VLOOKUP(P3514,'Customer List'!B:D,3,)</f>
        <v>OutStation</v>
      </c>
    </row>
    <row r="3515" spans="1:29" x14ac:dyDescent="0.25">
      <c r="A3515" s="21">
        <v>3511</v>
      </c>
      <c r="B3515" s="21" t="s">
        <v>5143</v>
      </c>
      <c r="C3515" s="30">
        <v>45941</v>
      </c>
      <c r="D3515" s="30">
        <v>45946</v>
      </c>
      <c r="E3515" s="47">
        <v>82.6</v>
      </c>
      <c r="F3515" s="47">
        <f t="shared" si="377"/>
        <v>7268.7999999999993</v>
      </c>
      <c r="G3515" s="48">
        <f t="shared" si="378"/>
        <v>7268.7999999999993</v>
      </c>
      <c r="H3515" s="21">
        <v>740951</v>
      </c>
      <c r="I3515" s="21" t="s">
        <v>5134</v>
      </c>
      <c r="J3515" s="21">
        <v>1</v>
      </c>
      <c r="K3515" s="21">
        <v>1</v>
      </c>
      <c r="L3515" s="21">
        <f t="shared" si="379"/>
        <v>0</v>
      </c>
      <c r="M3515" s="21" t="s">
        <v>5645</v>
      </c>
      <c r="N3515" s="30">
        <v>45957</v>
      </c>
      <c r="O3515" s="48">
        <v>12437.2</v>
      </c>
      <c r="P3515" s="21" t="s">
        <v>1094</v>
      </c>
      <c r="Q3515" s="21" t="s">
        <v>5521</v>
      </c>
      <c r="R3515" s="21" t="s">
        <v>40</v>
      </c>
      <c r="S3515" s="3">
        <v>4</v>
      </c>
      <c r="T3515" s="37"/>
      <c r="U3515" s="21" t="s">
        <v>18</v>
      </c>
      <c r="V3515" s="21" t="str">
        <f>VLOOKUP(P3515,'Customer List'!B:C,2,)</f>
        <v>Punjab</v>
      </c>
      <c r="W3515" s="38"/>
      <c r="X3515" s="30">
        <v>45959</v>
      </c>
      <c r="Y3515" s="21">
        <f t="shared" si="380"/>
        <v>2</v>
      </c>
      <c r="Z3515" s="21" t="str">
        <f t="shared" si="381"/>
        <v>Monday</v>
      </c>
      <c r="AA3515" s="21" t="str">
        <f t="shared" si="382"/>
        <v>Wednesday</v>
      </c>
      <c r="AB3515" s="21" t="str">
        <f>VLOOKUP(U3515,'Currency Sheet'!A:C,3,)</f>
        <v>DOLLAR</v>
      </c>
      <c r="AC3515" s="42" t="str">
        <f>VLOOKUP(P3515,'Customer List'!B:D,3,)</f>
        <v>OutStation</v>
      </c>
    </row>
    <row r="3516" spans="1:29" x14ac:dyDescent="0.25">
      <c r="A3516" s="21">
        <v>3512</v>
      </c>
      <c r="B3516" s="21" t="s">
        <v>5143</v>
      </c>
      <c r="C3516" s="30">
        <v>45941</v>
      </c>
      <c r="D3516" s="30">
        <v>45946</v>
      </c>
      <c r="E3516" s="47">
        <v>82.6</v>
      </c>
      <c r="F3516" s="47">
        <f t="shared" si="377"/>
        <v>7268.7999999999993</v>
      </c>
      <c r="G3516" s="48">
        <f t="shared" si="378"/>
        <v>7268.7999999999993</v>
      </c>
      <c r="H3516" s="21">
        <v>740954</v>
      </c>
      <c r="I3516" s="21" t="s">
        <v>5135</v>
      </c>
      <c r="J3516" s="21">
        <v>1</v>
      </c>
      <c r="K3516" s="21">
        <v>1</v>
      </c>
      <c r="L3516" s="21">
        <f t="shared" si="379"/>
        <v>0</v>
      </c>
      <c r="M3516" s="21" t="s">
        <v>5645</v>
      </c>
      <c r="N3516" s="30">
        <v>45957</v>
      </c>
      <c r="O3516" s="48">
        <v>12437.2</v>
      </c>
      <c r="P3516" s="21" t="s">
        <v>1094</v>
      </c>
      <c r="Q3516" s="21" t="s">
        <v>5521</v>
      </c>
      <c r="R3516" s="21" t="s">
        <v>40</v>
      </c>
      <c r="S3516" s="3">
        <v>4</v>
      </c>
      <c r="T3516" s="37"/>
      <c r="U3516" s="21" t="s">
        <v>18</v>
      </c>
      <c r="V3516" s="21" t="str">
        <f>VLOOKUP(P3516,'Customer List'!B:C,2,)</f>
        <v>Punjab</v>
      </c>
      <c r="W3516" s="38"/>
      <c r="X3516" s="30">
        <v>45959</v>
      </c>
      <c r="Y3516" s="21">
        <f t="shared" si="380"/>
        <v>2</v>
      </c>
      <c r="Z3516" s="21" t="str">
        <f t="shared" si="381"/>
        <v>Monday</v>
      </c>
      <c r="AA3516" s="21" t="str">
        <f t="shared" si="382"/>
        <v>Wednesday</v>
      </c>
      <c r="AB3516" s="21" t="str">
        <f>VLOOKUP(U3516,'Currency Sheet'!A:C,3,)</f>
        <v>DOLLAR</v>
      </c>
      <c r="AC3516" s="42" t="str">
        <f>VLOOKUP(P3516,'Customer List'!B:D,3,)</f>
        <v>OutStation</v>
      </c>
    </row>
    <row r="3517" spans="1:29" x14ac:dyDescent="0.25">
      <c r="A3517" s="21">
        <v>3513</v>
      </c>
      <c r="B3517" s="21" t="s">
        <v>5143</v>
      </c>
      <c r="C3517" s="30">
        <v>45941</v>
      </c>
      <c r="D3517" s="30">
        <v>45946</v>
      </c>
      <c r="E3517" s="47">
        <v>82.6</v>
      </c>
      <c r="F3517" s="47">
        <f t="shared" si="377"/>
        <v>7268.7999999999993</v>
      </c>
      <c r="G3517" s="48">
        <f t="shared" si="378"/>
        <v>7268.7999999999993</v>
      </c>
      <c r="H3517" s="21">
        <v>740955</v>
      </c>
      <c r="I3517" s="21" t="s">
        <v>5136</v>
      </c>
      <c r="J3517" s="21">
        <v>1</v>
      </c>
      <c r="K3517" s="21">
        <v>1</v>
      </c>
      <c r="L3517" s="21">
        <f t="shared" si="379"/>
        <v>0</v>
      </c>
      <c r="M3517" s="21" t="s">
        <v>5645</v>
      </c>
      <c r="N3517" s="30">
        <v>45957</v>
      </c>
      <c r="O3517" s="48">
        <v>12437.2</v>
      </c>
      <c r="P3517" s="21" t="s">
        <v>1094</v>
      </c>
      <c r="Q3517" s="21" t="s">
        <v>5521</v>
      </c>
      <c r="R3517" s="21" t="s">
        <v>40</v>
      </c>
      <c r="S3517" s="3">
        <v>4</v>
      </c>
      <c r="T3517" s="37"/>
      <c r="U3517" s="21" t="s">
        <v>18</v>
      </c>
      <c r="V3517" s="21" t="str">
        <f>VLOOKUP(P3517,'Customer List'!B:C,2,)</f>
        <v>Punjab</v>
      </c>
      <c r="W3517" s="38"/>
      <c r="X3517" s="30">
        <v>45959</v>
      </c>
      <c r="Y3517" s="21">
        <f t="shared" si="380"/>
        <v>2</v>
      </c>
      <c r="Z3517" s="21" t="str">
        <f t="shared" si="381"/>
        <v>Monday</v>
      </c>
      <c r="AA3517" s="21" t="str">
        <f t="shared" si="382"/>
        <v>Wednesday</v>
      </c>
      <c r="AB3517" s="21" t="str">
        <f>VLOOKUP(U3517,'Currency Sheet'!A:C,3,)</f>
        <v>DOLLAR</v>
      </c>
      <c r="AC3517" s="42" t="str">
        <f>VLOOKUP(P3517,'Customer List'!B:D,3,)</f>
        <v>OutStation</v>
      </c>
    </row>
    <row r="3518" spans="1:29" x14ac:dyDescent="0.25">
      <c r="A3518" s="21">
        <v>3514</v>
      </c>
      <c r="B3518" s="21" t="s">
        <v>5143</v>
      </c>
      <c r="C3518" s="30">
        <v>45941</v>
      </c>
      <c r="D3518" s="30">
        <v>45946</v>
      </c>
      <c r="E3518" s="47">
        <v>82.6</v>
      </c>
      <c r="F3518" s="47">
        <f t="shared" si="377"/>
        <v>7268.7999999999993</v>
      </c>
      <c r="G3518" s="48">
        <f t="shared" si="378"/>
        <v>7268.7999999999993</v>
      </c>
      <c r="H3518" s="21">
        <v>740956</v>
      </c>
      <c r="I3518" s="21" t="s">
        <v>5137</v>
      </c>
      <c r="J3518" s="21">
        <v>1</v>
      </c>
      <c r="K3518" s="21">
        <v>1</v>
      </c>
      <c r="L3518" s="21">
        <f t="shared" si="379"/>
        <v>0</v>
      </c>
      <c r="M3518" s="21" t="s">
        <v>5645</v>
      </c>
      <c r="N3518" s="30">
        <v>45957</v>
      </c>
      <c r="O3518" s="48">
        <v>12437.2</v>
      </c>
      <c r="P3518" s="21" t="s">
        <v>1094</v>
      </c>
      <c r="Q3518" s="21" t="s">
        <v>5521</v>
      </c>
      <c r="R3518" s="21" t="s">
        <v>40</v>
      </c>
      <c r="S3518" s="3">
        <v>4</v>
      </c>
      <c r="T3518" s="37"/>
      <c r="U3518" s="21" t="s">
        <v>18</v>
      </c>
      <c r="V3518" s="21" t="str">
        <f>VLOOKUP(P3518,'Customer List'!B:C,2,)</f>
        <v>Punjab</v>
      </c>
      <c r="W3518" s="38"/>
      <c r="X3518" s="30">
        <v>45959</v>
      </c>
      <c r="Y3518" s="21">
        <f t="shared" si="380"/>
        <v>2</v>
      </c>
      <c r="Z3518" s="21" t="str">
        <f t="shared" si="381"/>
        <v>Monday</v>
      </c>
      <c r="AA3518" s="21" t="str">
        <f t="shared" si="382"/>
        <v>Wednesday</v>
      </c>
      <c r="AB3518" s="21" t="str">
        <f>VLOOKUP(U3518,'Currency Sheet'!A:C,3,)</f>
        <v>DOLLAR</v>
      </c>
      <c r="AC3518" s="42" t="str">
        <f>VLOOKUP(P3518,'Customer List'!B:D,3,)</f>
        <v>OutStation</v>
      </c>
    </row>
    <row r="3519" spans="1:29" x14ac:dyDescent="0.25">
      <c r="A3519" s="21">
        <v>3515</v>
      </c>
      <c r="B3519" s="21" t="s">
        <v>5143</v>
      </c>
      <c r="C3519" s="30">
        <v>45941</v>
      </c>
      <c r="D3519" s="30">
        <v>45946</v>
      </c>
      <c r="E3519" s="47">
        <v>82.6</v>
      </c>
      <c r="F3519" s="47">
        <f t="shared" si="377"/>
        <v>7268.7999999999993</v>
      </c>
      <c r="G3519" s="48">
        <f t="shared" si="378"/>
        <v>7268.7999999999993</v>
      </c>
      <c r="H3519" s="21">
        <v>740957</v>
      </c>
      <c r="I3519" s="21" t="s">
        <v>5138</v>
      </c>
      <c r="J3519" s="21">
        <v>1</v>
      </c>
      <c r="K3519" s="21">
        <v>1</v>
      </c>
      <c r="L3519" s="21">
        <f t="shared" si="379"/>
        <v>0</v>
      </c>
      <c r="M3519" s="21" t="s">
        <v>5645</v>
      </c>
      <c r="N3519" s="30">
        <v>45957</v>
      </c>
      <c r="O3519" s="48">
        <v>12437.2</v>
      </c>
      <c r="P3519" s="21" t="s">
        <v>1094</v>
      </c>
      <c r="Q3519" s="21" t="s">
        <v>5521</v>
      </c>
      <c r="R3519" s="21" t="s">
        <v>40</v>
      </c>
      <c r="S3519" s="3">
        <v>4</v>
      </c>
      <c r="T3519" s="37"/>
      <c r="U3519" s="21" t="s">
        <v>18</v>
      </c>
      <c r="V3519" s="21" t="str">
        <f>VLOOKUP(P3519,'Customer List'!B:C,2,)</f>
        <v>Punjab</v>
      </c>
      <c r="W3519" s="38"/>
      <c r="X3519" s="30">
        <v>45959</v>
      </c>
      <c r="Y3519" s="21">
        <f t="shared" si="380"/>
        <v>2</v>
      </c>
      <c r="Z3519" s="21" t="str">
        <f t="shared" si="381"/>
        <v>Monday</v>
      </c>
      <c r="AA3519" s="21" t="str">
        <f t="shared" si="382"/>
        <v>Wednesday</v>
      </c>
      <c r="AB3519" s="21" t="str">
        <f>VLOOKUP(U3519,'Currency Sheet'!A:C,3,)</f>
        <v>DOLLAR</v>
      </c>
      <c r="AC3519" s="42" t="str">
        <f>VLOOKUP(P3519,'Customer List'!B:D,3,)</f>
        <v>OutStation</v>
      </c>
    </row>
    <row r="3520" spans="1:29" x14ac:dyDescent="0.25">
      <c r="A3520" s="21">
        <v>3516</v>
      </c>
      <c r="B3520" s="21" t="s">
        <v>5143</v>
      </c>
      <c r="C3520" s="30">
        <v>45941</v>
      </c>
      <c r="D3520" s="30">
        <v>45946</v>
      </c>
      <c r="E3520" s="47">
        <v>82.6</v>
      </c>
      <c r="F3520" s="47">
        <f t="shared" si="377"/>
        <v>7268.7999999999993</v>
      </c>
      <c r="G3520" s="48">
        <f t="shared" si="378"/>
        <v>7268.7999999999993</v>
      </c>
      <c r="H3520" s="21">
        <v>740959</v>
      </c>
      <c r="I3520" s="21" t="s">
        <v>5139</v>
      </c>
      <c r="J3520" s="21">
        <v>1</v>
      </c>
      <c r="K3520" s="21">
        <v>1</v>
      </c>
      <c r="L3520" s="21">
        <f t="shared" si="379"/>
        <v>0</v>
      </c>
      <c r="M3520" s="21" t="s">
        <v>5645</v>
      </c>
      <c r="N3520" s="30">
        <v>45957</v>
      </c>
      <c r="O3520" s="48">
        <v>12437.2</v>
      </c>
      <c r="P3520" s="21" t="s">
        <v>1094</v>
      </c>
      <c r="Q3520" s="21" t="s">
        <v>5521</v>
      </c>
      <c r="R3520" s="21" t="s">
        <v>40</v>
      </c>
      <c r="S3520" s="3">
        <v>4</v>
      </c>
      <c r="T3520" s="37"/>
      <c r="U3520" s="21" t="s">
        <v>18</v>
      </c>
      <c r="V3520" s="21" t="str">
        <f>VLOOKUP(P3520,'Customer List'!B:C,2,)</f>
        <v>Punjab</v>
      </c>
      <c r="W3520" s="38"/>
      <c r="X3520" s="30">
        <v>45959</v>
      </c>
      <c r="Y3520" s="21">
        <f t="shared" si="380"/>
        <v>2</v>
      </c>
      <c r="Z3520" s="21" t="str">
        <f t="shared" si="381"/>
        <v>Monday</v>
      </c>
      <c r="AA3520" s="21" t="str">
        <f t="shared" si="382"/>
        <v>Wednesday</v>
      </c>
      <c r="AB3520" s="21" t="str">
        <f>VLOOKUP(U3520,'Currency Sheet'!A:C,3,)</f>
        <v>DOLLAR</v>
      </c>
      <c r="AC3520" s="42" t="str">
        <f>VLOOKUP(P3520,'Customer List'!B:D,3,)</f>
        <v>OutStation</v>
      </c>
    </row>
    <row r="3521" spans="1:29" x14ac:dyDescent="0.25">
      <c r="A3521" s="21">
        <v>3517</v>
      </c>
      <c r="B3521" s="21" t="s">
        <v>5143</v>
      </c>
      <c r="C3521" s="30">
        <v>45941</v>
      </c>
      <c r="D3521" s="30">
        <v>45946</v>
      </c>
      <c r="E3521" s="47">
        <v>82.6</v>
      </c>
      <c r="F3521" s="47">
        <f t="shared" si="377"/>
        <v>7268.7999999999993</v>
      </c>
      <c r="G3521" s="48">
        <f t="shared" si="378"/>
        <v>7268.7999999999993</v>
      </c>
      <c r="H3521" s="21">
        <v>740948</v>
      </c>
      <c r="I3521" s="21" t="s">
        <v>5140</v>
      </c>
      <c r="J3521" s="21">
        <v>1</v>
      </c>
      <c r="K3521" s="21">
        <v>1</v>
      </c>
      <c r="L3521" s="21">
        <f t="shared" si="379"/>
        <v>0</v>
      </c>
      <c r="M3521" s="21" t="s">
        <v>5645</v>
      </c>
      <c r="N3521" s="30">
        <v>45957</v>
      </c>
      <c r="O3521" s="48">
        <v>12437.2</v>
      </c>
      <c r="P3521" s="21" t="s">
        <v>1094</v>
      </c>
      <c r="Q3521" s="21" t="s">
        <v>5521</v>
      </c>
      <c r="R3521" s="21" t="s">
        <v>40</v>
      </c>
      <c r="S3521" s="3">
        <v>4</v>
      </c>
      <c r="T3521" s="37"/>
      <c r="U3521" s="21" t="s">
        <v>18</v>
      </c>
      <c r="V3521" s="21" t="str">
        <f>VLOOKUP(P3521,'Customer List'!B:C,2,)</f>
        <v>Punjab</v>
      </c>
      <c r="W3521" s="38"/>
      <c r="X3521" s="30">
        <v>45959</v>
      </c>
      <c r="Y3521" s="21">
        <f t="shared" si="380"/>
        <v>2</v>
      </c>
      <c r="Z3521" s="21" t="str">
        <f t="shared" si="381"/>
        <v>Monday</v>
      </c>
      <c r="AA3521" s="21" t="str">
        <f t="shared" si="382"/>
        <v>Wednesday</v>
      </c>
      <c r="AB3521" s="21" t="str">
        <f>VLOOKUP(U3521,'Currency Sheet'!A:C,3,)</f>
        <v>DOLLAR</v>
      </c>
      <c r="AC3521" s="42" t="str">
        <f>VLOOKUP(P3521,'Customer List'!B:D,3,)</f>
        <v>OutStation</v>
      </c>
    </row>
    <row r="3522" spans="1:29" x14ac:dyDescent="0.25">
      <c r="A3522" s="21">
        <v>3518</v>
      </c>
      <c r="B3522" s="21" t="s">
        <v>5143</v>
      </c>
      <c r="C3522" s="30">
        <v>45941</v>
      </c>
      <c r="D3522" s="30">
        <v>45946</v>
      </c>
      <c r="E3522" s="47">
        <v>205.8</v>
      </c>
      <c r="F3522" s="47">
        <f t="shared" si="377"/>
        <v>18110.400000000001</v>
      </c>
      <c r="G3522" s="48">
        <f t="shared" si="378"/>
        <v>18110.400000000001</v>
      </c>
      <c r="H3522" s="21">
        <v>740947</v>
      </c>
      <c r="I3522" s="21" t="s">
        <v>5141</v>
      </c>
      <c r="J3522" s="21">
        <v>1</v>
      </c>
      <c r="K3522" s="21">
        <v>1</v>
      </c>
      <c r="L3522" s="21">
        <f t="shared" si="379"/>
        <v>0</v>
      </c>
      <c r="M3522" s="21" t="s">
        <v>5645</v>
      </c>
      <c r="N3522" s="30">
        <v>45957</v>
      </c>
      <c r="O3522" s="48">
        <v>30987.599999999999</v>
      </c>
      <c r="P3522" s="21" t="s">
        <v>1094</v>
      </c>
      <c r="Q3522" s="21" t="s">
        <v>5521</v>
      </c>
      <c r="R3522" s="21" t="s">
        <v>40</v>
      </c>
      <c r="S3522" s="3">
        <v>4</v>
      </c>
      <c r="T3522" s="37"/>
      <c r="U3522" s="21" t="s">
        <v>18</v>
      </c>
      <c r="V3522" s="21" t="str">
        <f>VLOOKUP(P3522,'Customer List'!B:C,2,)</f>
        <v>Punjab</v>
      </c>
      <c r="W3522" s="38"/>
      <c r="X3522" s="30">
        <v>45959</v>
      </c>
      <c r="Y3522" s="21">
        <f t="shared" si="380"/>
        <v>2</v>
      </c>
      <c r="Z3522" s="21" t="str">
        <f t="shared" si="381"/>
        <v>Monday</v>
      </c>
      <c r="AA3522" s="21" t="str">
        <f t="shared" si="382"/>
        <v>Wednesday</v>
      </c>
      <c r="AB3522" s="21" t="str">
        <f>VLOOKUP(U3522,'Currency Sheet'!A:C,3,)</f>
        <v>DOLLAR</v>
      </c>
      <c r="AC3522" s="42" t="str">
        <f>VLOOKUP(P3522,'Customer List'!B:D,3,)</f>
        <v>OutStation</v>
      </c>
    </row>
    <row r="3523" spans="1:29" x14ac:dyDescent="0.25">
      <c r="A3523" s="21">
        <v>3519</v>
      </c>
      <c r="B3523" s="21" t="s">
        <v>5143</v>
      </c>
      <c r="C3523" s="30">
        <v>45941</v>
      </c>
      <c r="D3523" s="30">
        <v>45946</v>
      </c>
      <c r="E3523" s="47">
        <v>82.6</v>
      </c>
      <c r="F3523" s="47">
        <f t="shared" si="377"/>
        <v>7268.7999999999993</v>
      </c>
      <c r="G3523" s="48">
        <f t="shared" si="378"/>
        <v>7268.7999999999993</v>
      </c>
      <c r="H3523" s="21">
        <v>740539</v>
      </c>
      <c r="I3523" s="21" t="s">
        <v>5142</v>
      </c>
      <c r="J3523" s="21">
        <v>1</v>
      </c>
      <c r="K3523" s="21">
        <v>1</v>
      </c>
      <c r="L3523" s="21">
        <f t="shared" si="379"/>
        <v>0</v>
      </c>
      <c r="M3523" s="21" t="s">
        <v>5645</v>
      </c>
      <c r="N3523" s="30">
        <v>45957</v>
      </c>
      <c r="O3523" s="48">
        <v>12437.2</v>
      </c>
      <c r="P3523" s="21" t="s">
        <v>1094</v>
      </c>
      <c r="Q3523" s="21" t="s">
        <v>5521</v>
      </c>
      <c r="R3523" s="21" t="s">
        <v>40</v>
      </c>
      <c r="S3523" s="3">
        <v>4</v>
      </c>
      <c r="T3523" s="37"/>
      <c r="U3523" s="21" t="s">
        <v>18</v>
      </c>
      <c r="V3523" s="21" t="str">
        <f>VLOOKUP(P3523,'Customer List'!B:C,2,)</f>
        <v>Punjab</v>
      </c>
      <c r="W3523" s="38"/>
      <c r="X3523" s="30">
        <v>45959</v>
      </c>
      <c r="Y3523" s="21">
        <f t="shared" si="380"/>
        <v>2</v>
      </c>
      <c r="Z3523" s="21" t="str">
        <f t="shared" si="381"/>
        <v>Monday</v>
      </c>
      <c r="AA3523" s="21" t="str">
        <f t="shared" si="382"/>
        <v>Wednesday</v>
      </c>
      <c r="AB3523" s="21" t="str">
        <f>VLOOKUP(U3523,'Currency Sheet'!A:C,3,)</f>
        <v>DOLLAR</v>
      </c>
      <c r="AC3523" s="42" t="str">
        <f>VLOOKUP(P3523,'Customer List'!B:D,3,)</f>
        <v>OutStation</v>
      </c>
    </row>
    <row r="3524" spans="1:29" x14ac:dyDescent="0.25">
      <c r="A3524" s="21">
        <v>3520</v>
      </c>
      <c r="B3524" s="21">
        <v>180331</v>
      </c>
      <c r="C3524" s="30">
        <v>45944</v>
      </c>
      <c r="D3524" s="30">
        <v>45947</v>
      </c>
      <c r="E3524" s="47">
        <v>171.2</v>
      </c>
      <c r="F3524" s="47">
        <f t="shared" si="377"/>
        <v>15065.599999999999</v>
      </c>
      <c r="G3524" s="48">
        <f t="shared" si="378"/>
        <v>15065.599999999999</v>
      </c>
      <c r="H3524" s="47" t="s">
        <v>5215</v>
      </c>
      <c r="I3524" s="21" t="s">
        <v>5219</v>
      </c>
      <c r="J3524" s="21">
        <v>1</v>
      </c>
      <c r="K3524" s="21">
        <v>1</v>
      </c>
      <c r="L3524" s="21">
        <f t="shared" si="379"/>
        <v>0</v>
      </c>
      <c r="M3524" s="21" t="s">
        <v>5579</v>
      </c>
      <c r="N3524" s="30">
        <v>45952</v>
      </c>
      <c r="O3524" s="48">
        <v>12642</v>
      </c>
      <c r="P3524" s="21" t="s">
        <v>2463</v>
      </c>
      <c r="Q3524" s="21">
        <v>58157301462</v>
      </c>
      <c r="R3524" s="21" t="s">
        <v>40</v>
      </c>
      <c r="S3524" s="3">
        <v>4</v>
      </c>
      <c r="T3524" s="37"/>
      <c r="U3524" s="21" t="s">
        <v>5214</v>
      </c>
      <c r="V3524" s="21" t="str">
        <f>VLOOKUP(P3524,'Customer List'!B:C,2,)</f>
        <v>Banglore</v>
      </c>
      <c r="W3524" s="38"/>
      <c r="X3524" s="30">
        <v>45953</v>
      </c>
      <c r="Y3524" s="21">
        <f t="shared" si="380"/>
        <v>1</v>
      </c>
      <c r="Z3524" s="21" t="str">
        <f t="shared" si="381"/>
        <v>Wednesday</v>
      </c>
      <c r="AA3524" s="21" t="str">
        <f t="shared" si="382"/>
        <v>Thursday</v>
      </c>
      <c r="AB3524" s="21" t="str">
        <f>VLOOKUP(U3524,'Currency Sheet'!A:C,3,)</f>
        <v>DOLLAR</v>
      </c>
      <c r="AC3524" s="42" t="str">
        <f>VLOOKUP(P3524,'Customer List'!B:D,3,)</f>
        <v>OutStation</v>
      </c>
    </row>
    <row r="3525" spans="1:29" x14ac:dyDescent="0.25">
      <c r="A3525" s="21">
        <v>3521</v>
      </c>
      <c r="B3525" s="21">
        <v>180331</v>
      </c>
      <c r="C3525" s="30">
        <v>45944</v>
      </c>
      <c r="D3525" s="30">
        <v>45947</v>
      </c>
      <c r="E3525" s="47">
        <v>310</v>
      </c>
      <c r="F3525" s="47">
        <f t="shared" si="377"/>
        <v>27280</v>
      </c>
      <c r="G3525" s="48">
        <f t="shared" si="378"/>
        <v>27280</v>
      </c>
      <c r="H3525" s="47" t="s">
        <v>5216</v>
      </c>
      <c r="I3525" s="21" t="s">
        <v>5220</v>
      </c>
      <c r="J3525" s="21">
        <v>1</v>
      </c>
      <c r="K3525" s="21">
        <v>1</v>
      </c>
      <c r="L3525" s="21">
        <f t="shared" si="379"/>
        <v>0</v>
      </c>
      <c r="M3525" s="21" t="s">
        <v>5669</v>
      </c>
      <c r="N3525" s="30">
        <v>45952</v>
      </c>
      <c r="O3525" s="48">
        <v>44100</v>
      </c>
      <c r="P3525" s="21" t="s">
        <v>49</v>
      </c>
      <c r="Q3525" s="21" t="s">
        <v>636</v>
      </c>
      <c r="R3525" s="21" t="s">
        <v>637</v>
      </c>
      <c r="S3525" s="3">
        <v>4</v>
      </c>
      <c r="T3525" s="37"/>
      <c r="U3525" s="21" t="s">
        <v>5214</v>
      </c>
      <c r="V3525" s="21" t="str">
        <f>VLOOKUP(P3525,'Customer List'!B:C,2,)</f>
        <v>Delhi</v>
      </c>
      <c r="W3525" s="38"/>
      <c r="X3525" s="30">
        <f>IF(OR(R3525 = "PRIYANKA MADAM", R3525 = "DEEPAK", R3525 = "PORTER"),N3525,"")</f>
        <v>45952</v>
      </c>
      <c r="Y3525" s="21">
        <f t="shared" si="380"/>
        <v>0</v>
      </c>
      <c r="Z3525" s="21" t="str">
        <f t="shared" si="381"/>
        <v>Wednesday</v>
      </c>
      <c r="AA3525" s="21" t="str">
        <f t="shared" si="382"/>
        <v>Wednesday</v>
      </c>
      <c r="AB3525" s="21" t="str">
        <f>VLOOKUP(U3525,'Currency Sheet'!A:C,3,)</f>
        <v>DOLLAR</v>
      </c>
      <c r="AC3525" s="42" t="str">
        <f>VLOOKUP(P3525,'Customer List'!B:D,3,)</f>
        <v>Local</v>
      </c>
    </row>
    <row r="3526" spans="1:29" x14ac:dyDescent="0.25">
      <c r="A3526" s="21">
        <v>3522</v>
      </c>
      <c r="B3526" s="21">
        <v>180331</v>
      </c>
      <c r="C3526" s="30">
        <v>45944</v>
      </c>
      <c r="D3526" s="30">
        <v>45947</v>
      </c>
      <c r="E3526" s="47">
        <v>310</v>
      </c>
      <c r="F3526" s="47">
        <f t="shared" ref="F3526:F3589" si="383">IF(AB3526="DOLLAR",E3526*88,E3526)</f>
        <v>27280</v>
      </c>
      <c r="G3526" s="48">
        <f t="shared" ref="G3526:G3589" si="384">F3526*J3526</f>
        <v>27280</v>
      </c>
      <c r="H3526" s="47" t="s">
        <v>5217</v>
      </c>
      <c r="I3526" s="21" t="s">
        <v>5221</v>
      </c>
      <c r="J3526" s="21">
        <v>1</v>
      </c>
      <c r="K3526" s="21">
        <v>1</v>
      </c>
      <c r="L3526" s="21">
        <f t="shared" ref="L3526:L3589" si="385">J3526-K3526</f>
        <v>0</v>
      </c>
      <c r="M3526" s="21" t="s">
        <v>5669</v>
      </c>
      <c r="N3526" s="30">
        <v>45952</v>
      </c>
      <c r="O3526" s="48">
        <v>44100</v>
      </c>
      <c r="P3526" s="21" t="s">
        <v>49</v>
      </c>
      <c r="Q3526" s="21" t="s">
        <v>636</v>
      </c>
      <c r="R3526" s="21" t="s">
        <v>637</v>
      </c>
      <c r="S3526" s="3">
        <v>4</v>
      </c>
      <c r="T3526" s="37"/>
      <c r="U3526" s="21" t="s">
        <v>5214</v>
      </c>
      <c r="V3526" s="21" t="str">
        <f>VLOOKUP(P3526,'Customer List'!B:C,2,)</f>
        <v>Delhi</v>
      </c>
      <c r="W3526" s="38"/>
      <c r="X3526" s="30">
        <f>IF(OR(R3526 = "PRIYANKA MADAM", R3526 = "DEEPAK", R3526 = "PORTER"),N3526,"")</f>
        <v>45952</v>
      </c>
      <c r="Y3526" s="21">
        <f t="shared" ref="Y3526:Y3589" si="386">IF(X3526="", "", X3526-N3526)</f>
        <v>0</v>
      </c>
      <c r="Z3526" s="21" t="str">
        <f t="shared" ref="Z3526:Z3589" si="387">IF(N3526="", "", TEXT(N3526, "dddd"))</f>
        <v>Wednesday</v>
      </c>
      <c r="AA3526" s="21" t="str">
        <f t="shared" ref="AA3526:AA3589" si="388">IF(X3526="", "", TEXT(X3526, "dddd"))</f>
        <v>Wednesday</v>
      </c>
      <c r="AB3526" s="21" t="str">
        <f>VLOOKUP(U3526,'Currency Sheet'!A:C,3,)</f>
        <v>DOLLAR</v>
      </c>
      <c r="AC3526" s="42" t="str">
        <f>VLOOKUP(P3526,'Customer List'!B:D,3,)</f>
        <v>Local</v>
      </c>
    </row>
    <row r="3527" spans="1:29" x14ac:dyDescent="0.25">
      <c r="A3527" s="21">
        <v>3523</v>
      </c>
      <c r="B3527" s="21">
        <v>180331</v>
      </c>
      <c r="C3527" s="30">
        <v>45944</v>
      </c>
      <c r="D3527" s="30">
        <v>45947</v>
      </c>
      <c r="E3527" s="47">
        <v>171.2</v>
      </c>
      <c r="F3527" s="47">
        <f t="shared" si="383"/>
        <v>15065.599999999999</v>
      </c>
      <c r="G3527" s="48">
        <f t="shared" si="384"/>
        <v>15065.599999999999</v>
      </c>
      <c r="H3527" s="47" t="s">
        <v>5218</v>
      </c>
      <c r="I3527" s="21" t="s">
        <v>5222</v>
      </c>
      <c r="J3527" s="21">
        <v>1</v>
      </c>
      <c r="K3527" s="21">
        <v>1</v>
      </c>
      <c r="L3527" s="21">
        <f t="shared" si="385"/>
        <v>0</v>
      </c>
      <c r="M3527" s="21" t="s">
        <v>5579</v>
      </c>
      <c r="N3527" s="30">
        <v>45952</v>
      </c>
      <c r="O3527" s="48">
        <v>12642</v>
      </c>
      <c r="P3527" s="21" t="s">
        <v>2463</v>
      </c>
      <c r="Q3527" s="21">
        <v>58157301462</v>
      </c>
      <c r="R3527" s="21" t="s">
        <v>40</v>
      </c>
      <c r="S3527" s="3">
        <v>4</v>
      </c>
      <c r="T3527" s="37"/>
      <c r="U3527" s="21" t="s">
        <v>5214</v>
      </c>
      <c r="V3527" s="21" t="str">
        <f>VLOOKUP(P3527,'Customer List'!B:C,2,)</f>
        <v>Banglore</v>
      </c>
      <c r="W3527" s="38"/>
      <c r="X3527" s="30">
        <v>45953</v>
      </c>
      <c r="Y3527" s="21">
        <f t="shared" si="386"/>
        <v>1</v>
      </c>
      <c r="Z3527" s="21" t="str">
        <f t="shared" si="387"/>
        <v>Wednesday</v>
      </c>
      <c r="AA3527" s="21" t="str">
        <f t="shared" si="388"/>
        <v>Thursday</v>
      </c>
      <c r="AB3527" s="21" t="str">
        <f>VLOOKUP(U3527,'Currency Sheet'!A:C,3,)</f>
        <v>DOLLAR</v>
      </c>
      <c r="AC3527" s="42" t="str">
        <f>VLOOKUP(P3527,'Customer List'!B:D,3,)</f>
        <v>OutStation</v>
      </c>
    </row>
    <row r="3528" spans="1:29" x14ac:dyDescent="0.25">
      <c r="A3528" s="21">
        <v>3524</v>
      </c>
      <c r="B3528" s="21">
        <v>21339</v>
      </c>
      <c r="C3528" s="30">
        <v>45943</v>
      </c>
      <c r="D3528" s="30">
        <v>45947</v>
      </c>
      <c r="E3528" s="47">
        <v>519.79999999999995</v>
      </c>
      <c r="F3528" s="47">
        <f t="shared" si="383"/>
        <v>45742.399999999994</v>
      </c>
      <c r="G3528" s="48">
        <f t="shared" si="384"/>
        <v>45742.399999999994</v>
      </c>
      <c r="H3528" s="47" t="s">
        <v>590</v>
      </c>
      <c r="I3528" s="21" t="s">
        <v>5286</v>
      </c>
      <c r="J3528" s="21">
        <v>1</v>
      </c>
      <c r="K3528" s="21">
        <v>1</v>
      </c>
      <c r="L3528" s="21">
        <f t="shared" si="385"/>
        <v>0</v>
      </c>
      <c r="M3528" s="21" t="s">
        <v>5587</v>
      </c>
      <c r="N3528" s="30">
        <v>45952</v>
      </c>
      <c r="O3528" s="48">
        <v>64355.199999999997</v>
      </c>
      <c r="P3528" s="21" t="s">
        <v>621</v>
      </c>
      <c r="Q3528" s="21">
        <v>58157301145</v>
      </c>
      <c r="R3528" s="21" t="s">
        <v>40</v>
      </c>
      <c r="S3528" s="3">
        <v>-20</v>
      </c>
      <c r="T3528" s="37"/>
      <c r="U3528" s="21" t="s">
        <v>611</v>
      </c>
      <c r="V3528" s="21" t="str">
        <f>VLOOKUP(P3528,'Customer List'!B:C,2,)</f>
        <v>Hyderabad</v>
      </c>
      <c r="W3528" s="38"/>
      <c r="X3528" s="30">
        <v>45953</v>
      </c>
      <c r="Y3528" s="21">
        <f t="shared" si="386"/>
        <v>1</v>
      </c>
      <c r="Z3528" s="21" t="str">
        <f t="shared" si="387"/>
        <v>Wednesday</v>
      </c>
      <c r="AA3528" s="21" t="str">
        <f t="shared" si="388"/>
        <v>Thursday</v>
      </c>
      <c r="AB3528" s="21" t="str">
        <f>VLOOKUP(U3528,'Currency Sheet'!A:C,3,)</f>
        <v>DOLLAR</v>
      </c>
      <c r="AC3528" s="42" t="str">
        <f>VLOOKUP(P3528,'Customer List'!B:D,3,)</f>
        <v>OutStation</v>
      </c>
    </row>
    <row r="3529" spans="1:29" x14ac:dyDescent="0.25">
      <c r="A3529" s="21">
        <v>3525</v>
      </c>
      <c r="B3529" s="21">
        <v>21340</v>
      </c>
      <c r="C3529" s="30">
        <v>45943</v>
      </c>
      <c r="D3529" s="30">
        <v>45947</v>
      </c>
      <c r="E3529" s="47">
        <v>414.96</v>
      </c>
      <c r="F3529" s="47">
        <f t="shared" si="383"/>
        <v>36516.479999999996</v>
      </c>
      <c r="G3529" s="48">
        <f t="shared" si="384"/>
        <v>36516.479999999996</v>
      </c>
      <c r="H3529" s="47" t="s">
        <v>5285</v>
      </c>
      <c r="I3529" s="21" t="s">
        <v>5287</v>
      </c>
      <c r="J3529" s="21">
        <v>1</v>
      </c>
      <c r="K3529" s="21">
        <v>1</v>
      </c>
      <c r="L3529" s="21">
        <f t="shared" si="385"/>
        <v>0</v>
      </c>
      <c r="M3529" s="21" t="s">
        <v>5301</v>
      </c>
      <c r="N3529" s="30">
        <v>45955</v>
      </c>
      <c r="O3529" s="48">
        <v>51375</v>
      </c>
      <c r="P3529" s="21" t="s">
        <v>5284</v>
      </c>
      <c r="Q3529" s="54">
        <v>58157407000</v>
      </c>
      <c r="R3529" s="21" t="s">
        <v>40</v>
      </c>
      <c r="S3529" s="3">
        <v>4</v>
      </c>
      <c r="T3529" s="37"/>
      <c r="U3529" s="21" t="s">
        <v>611</v>
      </c>
      <c r="V3529" s="21" t="str">
        <f>VLOOKUP(P3529,'Customer List'!B:C,2,)</f>
        <v>Gujrat</v>
      </c>
      <c r="W3529" s="38"/>
      <c r="X3529" s="30">
        <v>45957</v>
      </c>
      <c r="Y3529" s="21">
        <f t="shared" si="386"/>
        <v>2</v>
      </c>
      <c r="Z3529" s="21" t="str">
        <f t="shared" si="387"/>
        <v>Saturday</v>
      </c>
      <c r="AA3529" s="21" t="str">
        <f t="shared" si="388"/>
        <v>Monday</v>
      </c>
      <c r="AB3529" s="21" t="str">
        <f>VLOOKUP(U3529,'Currency Sheet'!A:C,3,)</f>
        <v>DOLLAR</v>
      </c>
      <c r="AC3529" s="42" t="str">
        <f>VLOOKUP(P3529,'Customer List'!B:D,3,)</f>
        <v>OutStation</v>
      </c>
    </row>
    <row r="3530" spans="1:29" x14ac:dyDescent="0.25">
      <c r="A3530" s="21">
        <v>3526</v>
      </c>
      <c r="B3530" s="21" t="s">
        <v>5208</v>
      </c>
      <c r="C3530" s="30">
        <v>45941</v>
      </c>
      <c r="D3530" s="30">
        <v>45948</v>
      </c>
      <c r="E3530" s="47">
        <v>21</v>
      </c>
      <c r="F3530" s="47">
        <f t="shared" si="383"/>
        <v>1848</v>
      </c>
      <c r="G3530" s="48">
        <f t="shared" si="384"/>
        <v>1848</v>
      </c>
      <c r="H3530" s="21">
        <v>100201</v>
      </c>
      <c r="I3530" s="21" t="s">
        <v>4746</v>
      </c>
      <c r="J3530" s="21">
        <v>1</v>
      </c>
      <c r="K3530" s="21">
        <v>1</v>
      </c>
      <c r="L3530" s="21">
        <f t="shared" si="385"/>
        <v>0</v>
      </c>
      <c r="M3530" s="21" t="s">
        <v>5611</v>
      </c>
      <c r="N3530" s="30">
        <v>45957</v>
      </c>
      <c r="O3530" s="48">
        <v>4417.5</v>
      </c>
      <c r="P3530" s="21" t="s">
        <v>30</v>
      </c>
      <c r="Q3530" s="21" t="s">
        <v>636</v>
      </c>
      <c r="R3530" s="21" t="s">
        <v>637</v>
      </c>
      <c r="S3530" s="3">
        <v>4</v>
      </c>
      <c r="T3530" s="37"/>
      <c r="U3530" s="21" t="s">
        <v>18</v>
      </c>
      <c r="V3530" s="21" t="str">
        <f>VLOOKUP(P3530,'Customer List'!B:C,2,)</f>
        <v>Delhi</v>
      </c>
      <c r="W3530" s="38"/>
      <c r="X3530" s="30">
        <f>IF(OR(R3530 = "PRIYANKA MADAM", R3530 = "DEEPAK", R3530 = "PORTER"),N3530,"")</f>
        <v>45957</v>
      </c>
      <c r="Y3530" s="21">
        <f t="shared" si="386"/>
        <v>0</v>
      </c>
      <c r="Z3530" s="21" t="str">
        <f t="shared" si="387"/>
        <v>Monday</v>
      </c>
      <c r="AA3530" s="21" t="str">
        <f t="shared" si="388"/>
        <v>Monday</v>
      </c>
      <c r="AB3530" s="21" t="str">
        <f>VLOOKUP(U3530,'Currency Sheet'!A:C,3,)</f>
        <v>DOLLAR</v>
      </c>
      <c r="AC3530" s="42" t="str">
        <f>VLOOKUP(P3530,'Customer List'!B:D,3,)</f>
        <v>Local</v>
      </c>
    </row>
    <row r="3531" spans="1:29" x14ac:dyDescent="0.25">
      <c r="A3531" s="21">
        <v>3527</v>
      </c>
      <c r="B3531" s="21" t="s">
        <v>5208</v>
      </c>
      <c r="C3531" s="30">
        <v>45941</v>
      </c>
      <c r="D3531" s="30">
        <v>45948</v>
      </c>
      <c r="E3531" s="47">
        <v>165.9</v>
      </c>
      <c r="F3531" s="47">
        <f t="shared" si="383"/>
        <v>14599.2</v>
      </c>
      <c r="G3531" s="48">
        <f t="shared" si="384"/>
        <v>14599.2</v>
      </c>
      <c r="H3531" s="21">
        <v>100328</v>
      </c>
      <c r="I3531" s="21" t="s">
        <v>5159</v>
      </c>
      <c r="J3531" s="21">
        <v>1</v>
      </c>
      <c r="K3531" s="21">
        <v>1</v>
      </c>
      <c r="L3531" s="21">
        <f t="shared" si="385"/>
        <v>0</v>
      </c>
      <c r="M3531" s="21" t="s">
        <v>5584</v>
      </c>
      <c r="N3531" s="30">
        <v>45952</v>
      </c>
      <c r="O3531" s="48">
        <v>25714.5</v>
      </c>
      <c r="P3531" s="21" t="s">
        <v>671</v>
      </c>
      <c r="Q3531" s="21">
        <v>58157301521</v>
      </c>
      <c r="R3531" s="21" t="s">
        <v>40</v>
      </c>
      <c r="S3531" s="3">
        <v>4</v>
      </c>
      <c r="T3531" s="37"/>
      <c r="U3531" s="21" t="s">
        <v>18</v>
      </c>
      <c r="V3531" s="21" t="str">
        <f>VLOOKUP(P3531,'Customer List'!B:C,2,)</f>
        <v>Hyderabad</v>
      </c>
      <c r="W3531" s="38"/>
      <c r="X3531" s="30">
        <v>45955</v>
      </c>
      <c r="Y3531" s="21">
        <f t="shared" si="386"/>
        <v>3</v>
      </c>
      <c r="Z3531" s="21" t="str">
        <f t="shared" si="387"/>
        <v>Wednesday</v>
      </c>
      <c r="AA3531" s="21" t="str">
        <f t="shared" si="388"/>
        <v>Saturday</v>
      </c>
      <c r="AB3531" s="21" t="str">
        <f>VLOOKUP(U3531,'Currency Sheet'!A:C,3,)</f>
        <v>DOLLAR</v>
      </c>
      <c r="AC3531" s="42" t="str">
        <f>VLOOKUP(P3531,'Customer List'!B:D,3,)</f>
        <v>OutStation</v>
      </c>
    </row>
    <row r="3532" spans="1:29" x14ac:dyDescent="0.25">
      <c r="A3532" s="21">
        <v>3528</v>
      </c>
      <c r="B3532" s="21" t="s">
        <v>5208</v>
      </c>
      <c r="C3532" s="30">
        <v>45941</v>
      </c>
      <c r="D3532" s="30">
        <v>45948</v>
      </c>
      <c r="E3532" s="47">
        <v>288.75</v>
      </c>
      <c r="F3532" s="47">
        <f t="shared" si="383"/>
        <v>25410</v>
      </c>
      <c r="G3532" s="48">
        <f t="shared" si="384"/>
        <v>50820</v>
      </c>
      <c r="H3532" s="21">
        <v>100336</v>
      </c>
      <c r="I3532" s="21" t="s">
        <v>5159</v>
      </c>
      <c r="J3532" s="21">
        <v>2</v>
      </c>
      <c r="K3532" s="21">
        <v>2</v>
      </c>
      <c r="L3532" s="21">
        <f t="shared" si="385"/>
        <v>0</v>
      </c>
      <c r="M3532" s="21" t="s">
        <v>5658</v>
      </c>
      <c r="N3532" s="30">
        <v>45958</v>
      </c>
      <c r="O3532" s="48">
        <v>54862.5</v>
      </c>
      <c r="P3532" s="21" t="s">
        <v>254</v>
      </c>
      <c r="Q3532" s="21" t="s">
        <v>636</v>
      </c>
      <c r="R3532" s="21" t="s">
        <v>847</v>
      </c>
      <c r="S3532" s="3">
        <v>4</v>
      </c>
      <c r="T3532" s="37"/>
      <c r="U3532" s="21" t="s">
        <v>18</v>
      </c>
      <c r="V3532" s="21" t="str">
        <f>VLOOKUP(P3532,'Customer List'!B:C,2,)</f>
        <v>Delhi</v>
      </c>
      <c r="W3532" s="38"/>
      <c r="X3532" s="30">
        <f>IF(OR(R3532 = "PRIYANKA MADAM", R3532 = "DEEPAK", R3532 = "PORTER"),N3532,"")</f>
        <v>45958</v>
      </c>
      <c r="Y3532" s="21">
        <f t="shared" si="386"/>
        <v>0</v>
      </c>
      <c r="Z3532" s="21" t="str">
        <f t="shared" si="387"/>
        <v>Tuesday</v>
      </c>
      <c r="AA3532" s="21" t="str">
        <f t="shared" si="388"/>
        <v>Tuesday</v>
      </c>
      <c r="AB3532" s="21" t="str">
        <f>VLOOKUP(U3532,'Currency Sheet'!A:C,3,)</f>
        <v>DOLLAR</v>
      </c>
      <c r="AC3532" s="42" t="str">
        <f>VLOOKUP(P3532,'Customer List'!B:D,3,)</f>
        <v>Local</v>
      </c>
    </row>
    <row r="3533" spans="1:29" x14ac:dyDescent="0.25">
      <c r="A3533" s="21">
        <v>3529</v>
      </c>
      <c r="B3533" s="21" t="s">
        <v>5208</v>
      </c>
      <c r="C3533" s="30">
        <v>45941</v>
      </c>
      <c r="D3533" s="30">
        <v>45948</v>
      </c>
      <c r="E3533" s="47">
        <v>63</v>
      </c>
      <c r="F3533" s="47">
        <f t="shared" si="383"/>
        <v>5544</v>
      </c>
      <c r="G3533" s="48">
        <f t="shared" si="384"/>
        <v>5544</v>
      </c>
      <c r="H3533" s="21">
        <v>100512</v>
      </c>
      <c r="I3533" s="21" t="s">
        <v>4757</v>
      </c>
      <c r="J3533" s="21">
        <v>1</v>
      </c>
      <c r="K3533" s="21">
        <v>1</v>
      </c>
      <c r="L3533" s="21">
        <f t="shared" si="385"/>
        <v>0</v>
      </c>
      <c r="M3533" s="21" t="s">
        <v>5678</v>
      </c>
      <c r="N3533" s="30">
        <v>45952</v>
      </c>
      <c r="O3533" s="48">
        <v>9765</v>
      </c>
      <c r="P3533" s="21" t="s">
        <v>2170</v>
      </c>
      <c r="Q3533" s="21">
        <v>58157302814</v>
      </c>
      <c r="R3533" s="21" t="s">
        <v>40</v>
      </c>
      <c r="S3533" s="3">
        <v>4</v>
      </c>
      <c r="T3533" s="37"/>
      <c r="U3533" s="21" t="s">
        <v>18</v>
      </c>
      <c r="V3533" s="21" t="str">
        <f>VLOOKUP(P3533,'Customer List'!B:C,2,)</f>
        <v>Gujrat</v>
      </c>
      <c r="W3533" s="38"/>
      <c r="X3533" s="30">
        <v>45955</v>
      </c>
      <c r="Y3533" s="21">
        <f t="shared" si="386"/>
        <v>3</v>
      </c>
      <c r="Z3533" s="21" t="str">
        <f t="shared" si="387"/>
        <v>Wednesday</v>
      </c>
      <c r="AA3533" s="21" t="str">
        <f t="shared" si="388"/>
        <v>Saturday</v>
      </c>
      <c r="AB3533" s="21" t="str">
        <f>VLOOKUP(U3533,'Currency Sheet'!A:C,3,)</f>
        <v>DOLLAR</v>
      </c>
      <c r="AC3533" s="42" t="str">
        <f>VLOOKUP(P3533,'Customer List'!B:D,3,)</f>
        <v>OutStation</v>
      </c>
    </row>
    <row r="3534" spans="1:29" x14ac:dyDescent="0.25">
      <c r="A3534" s="21">
        <v>3530</v>
      </c>
      <c r="B3534" s="21" t="s">
        <v>5208</v>
      </c>
      <c r="C3534" s="30">
        <v>45941</v>
      </c>
      <c r="D3534" s="30">
        <v>45948</v>
      </c>
      <c r="E3534" s="47">
        <v>73.5</v>
      </c>
      <c r="F3534" s="47">
        <f t="shared" si="383"/>
        <v>6468</v>
      </c>
      <c r="G3534" s="48">
        <f t="shared" si="384"/>
        <v>12936</v>
      </c>
      <c r="H3534" s="21">
        <v>100712</v>
      </c>
      <c r="I3534" s="21" t="s">
        <v>4747</v>
      </c>
      <c r="J3534" s="21">
        <v>2</v>
      </c>
      <c r="K3534" s="21">
        <v>2</v>
      </c>
      <c r="L3534" s="21">
        <f t="shared" si="385"/>
        <v>0</v>
      </c>
      <c r="M3534" s="21" t="s">
        <v>5678</v>
      </c>
      <c r="N3534" s="30">
        <v>45952</v>
      </c>
      <c r="O3534" s="48">
        <v>22785</v>
      </c>
      <c r="P3534" s="21" t="s">
        <v>2170</v>
      </c>
      <c r="Q3534" s="21">
        <v>58157302814</v>
      </c>
      <c r="R3534" s="21" t="s">
        <v>40</v>
      </c>
      <c r="S3534" s="3">
        <v>4</v>
      </c>
      <c r="T3534" s="37"/>
      <c r="U3534" s="21" t="s">
        <v>18</v>
      </c>
      <c r="V3534" s="21" t="str">
        <f>VLOOKUP(P3534,'Customer List'!B:C,2,)</f>
        <v>Gujrat</v>
      </c>
      <c r="W3534" s="38"/>
      <c r="X3534" s="30">
        <v>45955</v>
      </c>
      <c r="Y3534" s="21">
        <f t="shared" si="386"/>
        <v>3</v>
      </c>
      <c r="Z3534" s="21" t="str">
        <f t="shared" si="387"/>
        <v>Wednesday</v>
      </c>
      <c r="AA3534" s="21" t="str">
        <f t="shared" si="388"/>
        <v>Saturday</v>
      </c>
      <c r="AB3534" s="21" t="str">
        <f>VLOOKUP(U3534,'Currency Sheet'!A:C,3,)</f>
        <v>DOLLAR</v>
      </c>
      <c r="AC3534" s="42" t="str">
        <f>VLOOKUP(P3534,'Customer List'!B:D,3,)</f>
        <v>OutStation</v>
      </c>
    </row>
    <row r="3535" spans="1:29" x14ac:dyDescent="0.25">
      <c r="A3535" s="21">
        <v>3531</v>
      </c>
      <c r="B3535" s="21" t="s">
        <v>5208</v>
      </c>
      <c r="C3535" s="30">
        <v>45941</v>
      </c>
      <c r="D3535" s="30">
        <v>45948</v>
      </c>
      <c r="E3535" s="47">
        <v>160.30000000000001</v>
      </c>
      <c r="F3535" s="47">
        <f t="shared" si="383"/>
        <v>14106.400000000001</v>
      </c>
      <c r="G3535" s="48">
        <f t="shared" si="384"/>
        <v>14106.400000000001</v>
      </c>
      <c r="H3535" s="21">
        <v>101320</v>
      </c>
      <c r="I3535" s="21" t="s">
        <v>5160</v>
      </c>
      <c r="J3535" s="21">
        <v>1</v>
      </c>
      <c r="K3535" s="21">
        <v>1</v>
      </c>
      <c r="L3535" s="21">
        <f t="shared" si="385"/>
        <v>0</v>
      </c>
      <c r="M3535" s="21" t="s">
        <v>5308</v>
      </c>
      <c r="N3535" s="30">
        <v>45955</v>
      </c>
      <c r="O3535" s="48">
        <v>25556.400000000001</v>
      </c>
      <c r="P3535" s="21" t="s">
        <v>4745</v>
      </c>
      <c r="Q3535" s="54">
        <v>58157406311</v>
      </c>
      <c r="R3535" s="21" t="s">
        <v>40</v>
      </c>
      <c r="S3535" s="3">
        <v>4</v>
      </c>
      <c r="T3535" s="37"/>
      <c r="U3535" s="21" t="s">
        <v>18</v>
      </c>
      <c r="V3535" s="21" t="str">
        <f>VLOOKUP(P3535,'Customer List'!B:C,2,)</f>
        <v>Pune</v>
      </c>
      <c r="W3535" s="38"/>
      <c r="X3535" s="30">
        <v>45957</v>
      </c>
      <c r="Y3535" s="21">
        <f t="shared" si="386"/>
        <v>2</v>
      </c>
      <c r="Z3535" s="21" t="str">
        <f t="shared" si="387"/>
        <v>Saturday</v>
      </c>
      <c r="AA3535" s="21" t="str">
        <f t="shared" si="388"/>
        <v>Monday</v>
      </c>
      <c r="AB3535" s="21" t="str">
        <f>VLOOKUP(U3535,'Currency Sheet'!A:C,3,)</f>
        <v>DOLLAR</v>
      </c>
      <c r="AC3535" s="42" t="str">
        <f>VLOOKUP(P3535,'Customer List'!B:D,3,)</f>
        <v>OutStation</v>
      </c>
    </row>
    <row r="3536" spans="1:29" x14ac:dyDescent="0.25">
      <c r="A3536" s="21">
        <v>3532</v>
      </c>
      <c r="B3536" s="21" t="s">
        <v>5208</v>
      </c>
      <c r="C3536" s="30">
        <v>45941</v>
      </c>
      <c r="D3536" s="30">
        <v>45948</v>
      </c>
      <c r="E3536" s="47">
        <v>158.19999999999999</v>
      </c>
      <c r="F3536" s="47">
        <f t="shared" si="383"/>
        <v>13921.599999999999</v>
      </c>
      <c r="G3536" s="48">
        <f t="shared" si="384"/>
        <v>13921.599999999999</v>
      </c>
      <c r="H3536" s="21">
        <v>102008</v>
      </c>
      <c r="I3536" s="21" t="s">
        <v>5161</v>
      </c>
      <c r="J3536" s="21">
        <v>1</v>
      </c>
      <c r="K3536" s="21">
        <v>1</v>
      </c>
      <c r="L3536" s="21">
        <f t="shared" si="385"/>
        <v>0</v>
      </c>
      <c r="M3536" s="21" t="s">
        <v>5648</v>
      </c>
      <c r="N3536" s="30">
        <v>45952</v>
      </c>
      <c r="O3536" s="48">
        <v>22068.9</v>
      </c>
      <c r="P3536" s="21" t="s">
        <v>2363</v>
      </c>
      <c r="Q3536" s="21">
        <v>58157309626</v>
      </c>
      <c r="R3536" s="21" t="s">
        <v>40</v>
      </c>
      <c r="S3536" s="3">
        <v>4</v>
      </c>
      <c r="T3536" s="37"/>
      <c r="U3536" s="21" t="s">
        <v>18</v>
      </c>
      <c r="V3536" s="21" t="str">
        <f>VLOOKUP(P3536,'Customer List'!B:C,2,)</f>
        <v>Hyderabad</v>
      </c>
      <c r="W3536" s="38"/>
      <c r="X3536" s="30">
        <v>45953</v>
      </c>
      <c r="Y3536" s="21">
        <f t="shared" si="386"/>
        <v>1</v>
      </c>
      <c r="Z3536" s="21" t="str">
        <f t="shared" si="387"/>
        <v>Wednesday</v>
      </c>
      <c r="AA3536" s="21" t="str">
        <f t="shared" si="388"/>
        <v>Thursday</v>
      </c>
      <c r="AB3536" s="21" t="str">
        <f>VLOOKUP(U3536,'Currency Sheet'!A:C,3,)</f>
        <v>DOLLAR</v>
      </c>
      <c r="AC3536" s="42" t="str">
        <f>VLOOKUP(P3536,'Customer List'!B:D,3,)</f>
        <v>OutStation</v>
      </c>
    </row>
    <row r="3537" spans="1:29" x14ac:dyDescent="0.25">
      <c r="A3537" s="21">
        <v>3533</v>
      </c>
      <c r="B3537" s="21" t="s">
        <v>5208</v>
      </c>
      <c r="C3537" s="30">
        <v>45941</v>
      </c>
      <c r="D3537" s="30">
        <v>45948</v>
      </c>
      <c r="E3537" s="47">
        <v>114.8</v>
      </c>
      <c r="F3537" s="47">
        <f t="shared" si="383"/>
        <v>10102.4</v>
      </c>
      <c r="G3537" s="48">
        <f t="shared" si="384"/>
        <v>10102.4</v>
      </c>
      <c r="H3537" s="21">
        <v>102116</v>
      </c>
      <c r="I3537" s="21" t="s">
        <v>5162</v>
      </c>
      <c r="J3537" s="21">
        <v>1</v>
      </c>
      <c r="K3537" s="21">
        <v>1</v>
      </c>
      <c r="L3537" s="21">
        <f t="shared" si="385"/>
        <v>0</v>
      </c>
      <c r="M3537" s="21" t="s">
        <v>5624</v>
      </c>
      <c r="N3537" s="30">
        <v>45957</v>
      </c>
      <c r="O3537" s="48">
        <v>18980</v>
      </c>
      <c r="P3537" s="21" t="s">
        <v>26</v>
      </c>
      <c r="Q3537" s="21" t="s">
        <v>5518</v>
      </c>
      <c r="R3537" s="21" t="s">
        <v>40</v>
      </c>
      <c r="S3537" s="3">
        <v>4</v>
      </c>
      <c r="T3537" s="37"/>
      <c r="U3537" s="21" t="s">
        <v>18</v>
      </c>
      <c r="V3537" s="21" t="str">
        <f>VLOOKUP(P3537,'Customer List'!B:C,2,)</f>
        <v>Chandigarh</v>
      </c>
      <c r="W3537" s="38"/>
      <c r="X3537" s="30">
        <v>45958</v>
      </c>
      <c r="Y3537" s="21">
        <f t="shared" si="386"/>
        <v>1</v>
      </c>
      <c r="Z3537" s="21" t="str">
        <f t="shared" si="387"/>
        <v>Monday</v>
      </c>
      <c r="AA3537" s="21" t="str">
        <f t="shared" si="388"/>
        <v>Tuesday</v>
      </c>
      <c r="AB3537" s="21" t="str">
        <f>VLOOKUP(U3537,'Currency Sheet'!A:C,3,)</f>
        <v>DOLLAR</v>
      </c>
      <c r="AC3537" s="42" t="str">
        <f>VLOOKUP(P3537,'Customer List'!B:D,3,)</f>
        <v>OutStation</v>
      </c>
    </row>
    <row r="3538" spans="1:29" x14ac:dyDescent="0.25">
      <c r="A3538" s="21">
        <v>3534</v>
      </c>
      <c r="B3538" s="21" t="s">
        <v>5208</v>
      </c>
      <c r="C3538" s="30">
        <v>45941</v>
      </c>
      <c r="D3538" s="30">
        <v>45948</v>
      </c>
      <c r="E3538" s="47">
        <v>102.2</v>
      </c>
      <c r="F3538" s="47">
        <f t="shared" si="383"/>
        <v>8993.6</v>
      </c>
      <c r="G3538" s="48">
        <f t="shared" si="384"/>
        <v>8993.6</v>
      </c>
      <c r="H3538" s="21">
        <v>103008</v>
      </c>
      <c r="I3538" s="21" t="s">
        <v>5163</v>
      </c>
      <c r="J3538" s="21">
        <v>1</v>
      </c>
      <c r="K3538" s="21">
        <v>1</v>
      </c>
      <c r="L3538" s="21">
        <f t="shared" si="385"/>
        <v>0</v>
      </c>
      <c r="M3538" s="21" t="s">
        <v>5678</v>
      </c>
      <c r="N3538" s="30">
        <v>45952</v>
      </c>
      <c r="O3538" s="48">
        <v>15841</v>
      </c>
      <c r="P3538" s="21" t="s">
        <v>2170</v>
      </c>
      <c r="Q3538" s="21">
        <v>58157302814</v>
      </c>
      <c r="R3538" s="21" t="s">
        <v>40</v>
      </c>
      <c r="S3538" s="3">
        <v>4</v>
      </c>
      <c r="T3538" s="37"/>
      <c r="U3538" s="21" t="s">
        <v>18</v>
      </c>
      <c r="V3538" s="21" t="str">
        <f>VLOOKUP(P3538,'Customer List'!B:C,2,)</f>
        <v>Gujrat</v>
      </c>
      <c r="W3538" s="38"/>
      <c r="X3538" s="30">
        <v>45955</v>
      </c>
      <c r="Y3538" s="21">
        <f t="shared" si="386"/>
        <v>3</v>
      </c>
      <c r="Z3538" s="21" t="str">
        <f t="shared" si="387"/>
        <v>Wednesday</v>
      </c>
      <c r="AA3538" s="21" t="str">
        <f t="shared" si="388"/>
        <v>Saturday</v>
      </c>
      <c r="AB3538" s="21" t="str">
        <f>VLOOKUP(U3538,'Currency Sheet'!A:C,3,)</f>
        <v>DOLLAR</v>
      </c>
      <c r="AC3538" s="42" t="str">
        <f>VLOOKUP(P3538,'Customer List'!B:D,3,)</f>
        <v>OutStation</v>
      </c>
    </row>
    <row r="3539" spans="1:29" x14ac:dyDescent="0.25">
      <c r="A3539" s="21">
        <v>3535</v>
      </c>
      <c r="B3539" s="21" t="s">
        <v>5208</v>
      </c>
      <c r="C3539" s="30">
        <v>45941</v>
      </c>
      <c r="D3539" s="30">
        <v>45948</v>
      </c>
      <c r="E3539" s="47">
        <v>25.2</v>
      </c>
      <c r="F3539" s="47">
        <f t="shared" si="383"/>
        <v>2217.6</v>
      </c>
      <c r="G3539" s="48">
        <f t="shared" si="384"/>
        <v>8870.4</v>
      </c>
      <c r="H3539" s="21">
        <v>103107</v>
      </c>
      <c r="I3539" s="21" t="s">
        <v>4750</v>
      </c>
      <c r="J3539" s="21">
        <v>4</v>
      </c>
      <c r="K3539" s="21">
        <v>4</v>
      </c>
      <c r="L3539" s="21">
        <f t="shared" si="385"/>
        <v>0</v>
      </c>
      <c r="M3539" s="21" t="s">
        <v>5678</v>
      </c>
      <c r="N3539" s="30">
        <v>45952</v>
      </c>
      <c r="O3539" s="48">
        <v>15624</v>
      </c>
      <c r="P3539" s="21" t="s">
        <v>2170</v>
      </c>
      <c r="Q3539" s="21">
        <v>58157302814</v>
      </c>
      <c r="R3539" s="21" t="s">
        <v>40</v>
      </c>
      <c r="S3539" s="3">
        <v>4</v>
      </c>
      <c r="T3539" s="37"/>
      <c r="U3539" s="21" t="s">
        <v>18</v>
      </c>
      <c r="V3539" s="21" t="str">
        <f>VLOOKUP(P3539,'Customer List'!B:C,2,)</f>
        <v>Gujrat</v>
      </c>
      <c r="W3539" s="38"/>
      <c r="X3539" s="30">
        <v>45955</v>
      </c>
      <c r="Y3539" s="21">
        <f t="shared" si="386"/>
        <v>3</v>
      </c>
      <c r="Z3539" s="21" t="str">
        <f t="shared" si="387"/>
        <v>Wednesday</v>
      </c>
      <c r="AA3539" s="21" t="str">
        <f t="shared" si="388"/>
        <v>Saturday</v>
      </c>
      <c r="AB3539" s="21" t="str">
        <f>VLOOKUP(U3539,'Currency Sheet'!A:C,3,)</f>
        <v>DOLLAR</v>
      </c>
      <c r="AC3539" s="42" t="str">
        <f>VLOOKUP(P3539,'Customer List'!B:D,3,)</f>
        <v>OutStation</v>
      </c>
    </row>
    <row r="3540" spans="1:29" x14ac:dyDescent="0.25">
      <c r="A3540" s="21">
        <v>3536</v>
      </c>
      <c r="B3540" s="21" t="s">
        <v>5208</v>
      </c>
      <c r="C3540" s="30">
        <v>45941</v>
      </c>
      <c r="D3540" s="30">
        <v>45948</v>
      </c>
      <c r="E3540" s="47">
        <v>181.5</v>
      </c>
      <c r="F3540" s="47">
        <f t="shared" si="383"/>
        <v>15972</v>
      </c>
      <c r="G3540" s="48">
        <f t="shared" si="384"/>
        <v>31944</v>
      </c>
      <c r="H3540" s="21">
        <v>103134</v>
      </c>
      <c r="I3540" s="21" t="s">
        <v>4750</v>
      </c>
      <c r="J3540" s="21">
        <v>2</v>
      </c>
      <c r="K3540" s="21">
        <v>2</v>
      </c>
      <c r="L3540" s="21">
        <f t="shared" si="385"/>
        <v>0</v>
      </c>
      <c r="M3540" s="21" t="s">
        <v>5581</v>
      </c>
      <c r="N3540" s="30">
        <v>45952</v>
      </c>
      <c r="O3540" s="48">
        <v>52514</v>
      </c>
      <c r="P3540" s="21" t="s">
        <v>2046</v>
      </c>
      <c r="Q3540" s="21">
        <v>58157302394</v>
      </c>
      <c r="R3540" s="21" t="s">
        <v>40</v>
      </c>
      <c r="S3540" s="3">
        <v>4</v>
      </c>
      <c r="T3540" s="37"/>
      <c r="U3540" s="21" t="s">
        <v>18</v>
      </c>
      <c r="V3540" s="21" t="str">
        <f>VLOOKUP(P3540,'Customer List'!B:C,2,)</f>
        <v>Banglore</v>
      </c>
      <c r="W3540" s="38"/>
      <c r="X3540" s="30">
        <v>45953</v>
      </c>
      <c r="Y3540" s="21">
        <f t="shared" si="386"/>
        <v>1</v>
      </c>
      <c r="Z3540" s="21" t="str">
        <f t="shared" si="387"/>
        <v>Wednesday</v>
      </c>
      <c r="AA3540" s="21" t="str">
        <f t="shared" si="388"/>
        <v>Thursday</v>
      </c>
      <c r="AB3540" s="21" t="str">
        <f>VLOOKUP(U3540,'Currency Sheet'!A:C,3,)</f>
        <v>DOLLAR</v>
      </c>
      <c r="AC3540" s="42" t="str">
        <f>VLOOKUP(P3540,'Customer List'!B:D,3,)</f>
        <v>OutStation</v>
      </c>
    </row>
    <row r="3541" spans="1:29" x14ac:dyDescent="0.25">
      <c r="A3541" s="21">
        <v>3537</v>
      </c>
      <c r="B3541" s="21" t="s">
        <v>5208</v>
      </c>
      <c r="C3541" s="30">
        <v>45941</v>
      </c>
      <c r="D3541" s="30">
        <v>45948</v>
      </c>
      <c r="E3541" s="47">
        <v>150.5</v>
      </c>
      <c r="F3541" s="47">
        <f t="shared" si="383"/>
        <v>13244</v>
      </c>
      <c r="G3541" s="48">
        <f t="shared" si="384"/>
        <v>26488</v>
      </c>
      <c r="H3541" s="21">
        <v>104426</v>
      </c>
      <c r="I3541" s="21" t="s">
        <v>5164</v>
      </c>
      <c r="J3541" s="21">
        <v>2</v>
      </c>
      <c r="K3541" s="21">
        <v>2</v>
      </c>
      <c r="L3541" s="21">
        <f t="shared" si="385"/>
        <v>0</v>
      </c>
      <c r="M3541" s="21" t="s">
        <v>5678</v>
      </c>
      <c r="N3541" s="30">
        <v>45952</v>
      </c>
      <c r="O3541" s="48">
        <v>46655</v>
      </c>
      <c r="P3541" s="21" t="s">
        <v>2170</v>
      </c>
      <c r="Q3541" s="21">
        <v>58157302814</v>
      </c>
      <c r="R3541" s="21" t="s">
        <v>40</v>
      </c>
      <c r="S3541" s="3">
        <v>4</v>
      </c>
      <c r="T3541" s="37"/>
      <c r="U3541" s="21" t="s">
        <v>18</v>
      </c>
      <c r="V3541" s="21" t="str">
        <f>VLOOKUP(P3541,'Customer List'!B:C,2,)</f>
        <v>Gujrat</v>
      </c>
      <c r="W3541" s="38"/>
      <c r="X3541" s="30">
        <v>45955</v>
      </c>
      <c r="Y3541" s="21">
        <f t="shared" si="386"/>
        <v>3</v>
      </c>
      <c r="Z3541" s="21" t="str">
        <f t="shared" si="387"/>
        <v>Wednesday</v>
      </c>
      <c r="AA3541" s="21" t="str">
        <f t="shared" si="388"/>
        <v>Saturday</v>
      </c>
      <c r="AB3541" s="21" t="str">
        <f>VLOOKUP(U3541,'Currency Sheet'!A:C,3,)</f>
        <v>DOLLAR</v>
      </c>
      <c r="AC3541" s="42" t="str">
        <f>VLOOKUP(P3541,'Customer List'!B:D,3,)</f>
        <v>OutStation</v>
      </c>
    </row>
    <row r="3542" spans="1:29" x14ac:dyDescent="0.25">
      <c r="A3542" s="21">
        <v>3538</v>
      </c>
      <c r="B3542" s="21" t="s">
        <v>5208</v>
      </c>
      <c r="C3542" s="30">
        <v>45941</v>
      </c>
      <c r="D3542" s="30">
        <v>45948</v>
      </c>
      <c r="E3542" s="47">
        <v>133</v>
      </c>
      <c r="F3542" s="47">
        <f t="shared" si="383"/>
        <v>11704</v>
      </c>
      <c r="G3542" s="48">
        <f t="shared" si="384"/>
        <v>23408</v>
      </c>
      <c r="H3542" s="21">
        <v>104512</v>
      </c>
      <c r="I3542" s="21" t="s">
        <v>5165</v>
      </c>
      <c r="J3542" s="21">
        <v>2</v>
      </c>
      <c r="K3542" s="21">
        <v>2</v>
      </c>
      <c r="L3542" s="21">
        <f t="shared" si="385"/>
        <v>0</v>
      </c>
      <c r="M3542" s="21" t="s">
        <v>5678</v>
      </c>
      <c r="N3542" s="30">
        <v>45952</v>
      </c>
      <c r="O3542" s="48">
        <v>41230</v>
      </c>
      <c r="P3542" s="21" t="s">
        <v>2170</v>
      </c>
      <c r="Q3542" s="21">
        <v>58157302814</v>
      </c>
      <c r="R3542" s="21" t="s">
        <v>40</v>
      </c>
      <c r="S3542" s="3">
        <v>4</v>
      </c>
      <c r="T3542" s="37"/>
      <c r="U3542" s="21" t="s">
        <v>18</v>
      </c>
      <c r="V3542" s="21" t="str">
        <f>VLOOKUP(P3542,'Customer List'!B:C,2,)</f>
        <v>Gujrat</v>
      </c>
      <c r="W3542" s="38"/>
      <c r="X3542" s="30">
        <v>45955</v>
      </c>
      <c r="Y3542" s="21">
        <f t="shared" si="386"/>
        <v>3</v>
      </c>
      <c r="Z3542" s="21" t="str">
        <f t="shared" si="387"/>
        <v>Wednesday</v>
      </c>
      <c r="AA3542" s="21" t="str">
        <f t="shared" si="388"/>
        <v>Saturday</v>
      </c>
      <c r="AB3542" s="21" t="str">
        <f>VLOOKUP(U3542,'Currency Sheet'!A:C,3,)</f>
        <v>DOLLAR</v>
      </c>
      <c r="AC3542" s="42" t="str">
        <f>VLOOKUP(P3542,'Customer List'!B:D,3,)</f>
        <v>OutStation</v>
      </c>
    </row>
    <row r="3543" spans="1:29" x14ac:dyDescent="0.25">
      <c r="A3543" s="21">
        <v>3539</v>
      </c>
      <c r="B3543" s="21" t="s">
        <v>5208</v>
      </c>
      <c r="C3543" s="30">
        <v>45941</v>
      </c>
      <c r="D3543" s="30">
        <v>45948</v>
      </c>
      <c r="E3543" s="47">
        <v>196</v>
      </c>
      <c r="F3543" s="47">
        <f t="shared" si="383"/>
        <v>17248</v>
      </c>
      <c r="G3543" s="48">
        <f t="shared" si="384"/>
        <v>17248</v>
      </c>
      <c r="H3543" s="21">
        <v>105006</v>
      </c>
      <c r="I3543" s="21" t="s">
        <v>4752</v>
      </c>
      <c r="J3543" s="21">
        <v>1</v>
      </c>
      <c r="K3543" s="21">
        <v>1</v>
      </c>
      <c r="L3543" s="21">
        <f t="shared" si="385"/>
        <v>0</v>
      </c>
      <c r="M3543" s="21" t="s">
        <v>5658</v>
      </c>
      <c r="N3543" s="30">
        <v>45958</v>
      </c>
      <c r="O3543" s="48">
        <v>19950</v>
      </c>
      <c r="P3543" s="21" t="s">
        <v>254</v>
      </c>
      <c r="Q3543" s="21" t="s">
        <v>636</v>
      </c>
      <c r="R3543" s="21" t="s">
        <v>847</v>
      </c>
      <c r="S3543" s="3">
        <v>4</v>
      </c>
      <c r="T3543" s="37"/>
      <c r="U3543" s="21" t="s">
        <v>18</v>
      </c>
      <c r="V3543" s="21" t="str">
        <f>VLOOKUP(P3543,'Customer List'!B:C,2,)</f>
        <v>Delhi</v>
      </c>
      <c r="W3543" s="38"/>
      <c r="X3543" s="30">
        <f>IF(OR(R3543 = "PRIYANKA MADAM", R3543 = "DEEPAK", R3543 = "PORTER"),N3543,"")</f>
        <v>45958</v>
      </c>
      <c r="Y3543" s="21">
        <f t="shared" si="386"/>
        <v>0</v>
      </c>
      <c r="Z3543" s="21" t="str">
        <f t="shared" si="387"/>
        <v>Tuesday</v>
      </c>
      <c r="AA3543" s="21" t="str">
        <f t="shared" si="388"/>
        <v>Tuesday</v>
      </c>
      <c r="AB3543" s="21" t="str">
        <f>VLOOKUP(U3543,'Currency Sheet'!A:C,3,)</f>
        <v>DOLLAR</v>
      </c>
      <c r="AC3543" s="42" t="str">
        <f>VLOOKUP(P3543,'Customer List'!B:D,3,)</f>
        <v>Local</v>
      </c>
    </row>
    <row r="3544" spans="1:29" x14ac:dyDescent="0.25">
      <c r="A3544" s="21">
        <v>3540</v>
      </c>
      <c r="B3544" s="21" t="s">
        <v>5208</v>
      </c>
      <c r="C3544" s="30">
        <v>45941</v>
      </c>
      <c r="D3544" s="30">
        <v>45948</v>
      </c>
      <c r="E3544" s="47">
        <v>147.69999999999999</v>
      </c>
      <c r="F3544" s="47">
        <f t="shared" si="383"/>
        <v>12997.599999999999</v>
      </c>
      <c r="G3544" s="48">
        <f t="shared" si="384"/>
        <v>25995.199999999997</v>
      </c>
      <c r="H3544" s="21">
        <v>105814</v>
      </c>
      <c r="I3544" s="21" t="s">
        <v>4753</v>
      </c>
      <c r="J3544" s="21">
        <v>2</v>
      </c>
      <c r="K3544" s="21">
        <v>2</v>
      </c>
      <c r="L3544" s="21">
        <f t="shared" si="385"/>
        <v>0</v>
      </c>
      <c r="M3544" s="21" t="s">
        <v>5678</v>
      </c>
      <c r="N3544" s="30">
        <v>45952</v>
      </c>
      <c r="O3544" s="48">
        <v>45787</v>
      </c>
      <c r="P3544" s="21" t="s">
        <v>2170</v>
      </c>
      <c r="Q3544" s="21">
        <v>58157302814</v>
      </c>
      <c r="R3544" s="21" t="s">
        <v>40</v>
      </c>
      <c r="S3544" s="3">
        <v>4</v>
      </c>
      <c r="T3544" s="37"/>
      <c r="U3544" s="21" t="s">
        <v>18</v>
      </c>
      <c r="V3544" s="21" t="str">
        <f>VLOOKUP(P3544,'Customer List'!B:C,2,)</f>
        <v>Gujrat</v>
      </c>
      <c r="W3544" s="38"/>
      <c r="X3544" s="30">
        <v>45955</v>
      </c>
      <c r="Y3544" s="21">
        <f t="shared" si="386"/>
        <v>3</v>
      </c>
      <c r="Z3544" s="21" t="str">
        <f t="shared" si="387"/>
        <v>Wednesday</v>
      </c>
      <c r="AA3544" s="21" t="str">
        <f t="shared" si="388"/>
        <v>Saturday</v>
      </c>
      <c r="AB3544" s="21" t="str">
        <f>VLOOKUP(U3544,'Currency Sheet'!A:C,3,)</f>
        <v>DOLLAR</v>
      </c>
      <c r="AC3544" s="42" t="str">
        <f>VLOOKUP(P3544,'Customer List'!B:D,3,)</f>
        <v>OutStation</v>
      </c>
    </row>
    <row r="3545" spans="1:29" x14ac:dyDescent="0.25">
      <c r="A3545" s="21">
        <v>3541</v>
      </c>
      <c r="B3545" s="21" t="s">
        <v>5208</v>
      </c>
      <c r="C3545" s="30">
        <v>45941</v>
      </c>
      <c r="D3545" s="30">
        <v>45948</v>
      </c>
      <c r="E3545" s="47">
        <v>204.75</v>
      </c>
      <c r="F3545" s="47">
        <f t="shared" si="383"/>
        <v>18018</v>
      </c>
      <c r="G3545" s="48">
        <f t="shared" si="384"/>
        <v>36036</v>
      </c>
      <c r="H3545" s="21">
        <v>107641</v>
      </c>
      <c r="I3545" s="21" t="s">
        <v>4754</v>
      </c>
      <c r="J3545" s="21">
        <v>2</v>
      </c>
      <c r="K3545" s="21">
        <v>2</v>
      </c>
      <c r="L3545" s="21">
        <f t="shared" si="385"/>
        <v>0</v>
      </c>
      <c r="M3545" s="21" t="s">
        <v>5658</v>
      </c>
      <c r="N3545" s="30">
        <v>45958</v>
      </c>
      <c r="O3545" s="48">
        <v>38902.5</v>
      </c>
      <c r="P3545" s="21" t="s">
        <v>254</v>
      </c>
      <c r="Q3545" s="21" t="s">
        <v>636</v>
      </c>
      <c r="R3545" s="21" t="s">
        <v>847</v>
      </c>
      <c r="S3545" s="3">
        <v>4</v>
      </c>
      <c r="T3545" s="37"/>
      <c r="U3545" s="21" t="s">
        <v>18</v>
      </c>
      <c r="V3545" s="21" t="str">
        <f>VLOOKUP(P3545,'Customer List'!B:C,2,)</f>
        <v>Delhi</v>
      </c>
      <c r="W3545" s="38"/>
      <c r="X3545" s="30">
        <f>IF(OR(R3545 = "PRIYANKA MADAM", R3545 = "DEEPAK", R3545 = "PORTER"),N3545,"")</f>
        <v>45958</v>
      </c>
      <c r="Y3545" s="21">
        <f t="shared" si="386"/>
        <v>0</v>
      </c>
      <c r="Z3545" s="21" t="str">
        <f t="shared" si="387"/>
        <v>Tuesday</v>
      </c>
      <c r="AA3545" s="21" t="str">
        <f t="shared" si="388"/>
        <v>Tuesday</v>
      </c>
      <c r="AB3545" s="21" t="str">
        <f>VLOOKUP(U3545,'Currency Sheet'!A:C,3,)</f>
        <v>DOLLAR</v>
      </c>
      <c r="AC3545" s="42" t="str">
        <f>VLOOKUP(P3545,'Customer List'!B:D,3,)</f>
        <v>Local</v>
      </c>
    </row>
    <row r="3546" spans="1:29" x14ac:dyDescent="0.25">
      <c r="A3546" s="21">
        <v>3542</v>
      </c>
      <c r="B3546" s="21" t="s">
        <v>5208</v>
      </c>
      <c r="C3546" s="30">
        <v>45941</v>
      </c>
      <c r="D3546" s="30">
        <v>45948</v>
      </c>
      <c r="E3546" s="47">
        <v>214.5</v>
      </c>
      <c r="F3546" s="47">
        <f t="shared" si="383"/>
        <v>18876</v>
      </c>
      <c r="G3546" s="48">
        <f t="shared" si="384"/>
        <v>37752</v>
      </c>
      <c r="H3546" s="21">
        <v>115555</v>
      </c>
      <c r="I3546" s="21" t="s">
        <v>5166</v>
      </c>
      <c r="J3546" s="21">
        <v>2</v>
      </c>
      <c r="K3546" s="21">
        <v>2</v>
      </c>
      <c r="L3546" s="21">
        <f t="shared" si="385"/>
        <v>0</v>
      </c>
      <c r="M3546" s="21" t="s">
        <v>5584</v>
      </c>
      <c r="N3546" s="30">
        <v>45952</v>
      </c>
      <c r="O3546" s="48">
        <v>62062</v>
      </c>
      <c r="P3546" s="21" t="s">
        <v>671</v>
      </c>
      <c r="Q3546" s="21">
        <v>58157301521</v>
      </c>
      <c r="R3546" s="21" t="s">
        <v>40</v>
      </c>
      <c r="S3546" s="3">
        <v>4</v>
      </c>
      <c r="T3546" s="37"/>
      <c r="U3546" s="21" t="s">
        <v>18</v>
      </c>
      <c r="V3546" s="21" t="str">
        <f>VLOOKUP(P3546,'Customer List'!B:C,2,)</f>
        <v>Hyderabad</v>
      </c>
      <c r="W3546" s="38"/>
      <c r="X3546" s="30">
        <v>45955</v>
      </c>
      <c r="Y3546" s="21">
        <f t="shared" si="386"/>
        <v>3</v>
      </c>
      <c r="Z3546" s="21" t="str">
        <f t="shared" si="387"/>
        <v>Wednesday</v>
      </c>
      <c r="AA3546" s="21" t="str">
        <f t="shared" si="388"/>
        <v>Saturday</v>
      </c>
      <c r="AB3546" s="21" t="str">
        <f>VLOOKUP(U3546,'Currency Sheet'!A:C,3,)</f>
        <v>DOLLAR</v>
      </c>
      <c r="AC3546" s="42" t="str">
        <f>VLOOKUP(P3546,'Customer List'!B:D,3,)</f>
        <v>OutStation</v>
      </c>
    </row>
    <row r="3547" spans="1:29" x14ac:dyDescent="0.25">
      <c r="A3547" s="21">
        <v>3543</v>
      </c>
      <c r="B3547" s="21" t="s">
        <v>5208</v>
      </c>
      <c r="C3547" s="30">
        <v>45941</v>
      </c>
      <c r="D3547" s="30">
        <v>45948</v>
      </c>
      <c r="E3547" s="47">
        <v>160.30000000000001</v>
      </c>
      <c r="F3547" s="47">
        <f t="shared" si="383"/>
        <v>14106.400000000001</v>
      </c>
      <c r="G3547" s="48">
        <f t="shared" si="384"/>
        <v>14106.400000000001</v>
      </c>
      <c r="H3547" s="21">
        <v>116008</v>
      </c>
      <c r="I3547" s="21" t="s">
        <v>4757</v>
      </c>
      <c r="J3547" s="21">
        <v>1</v>
      </c>
      <c r="K3547" s="21">
        <v>1</v>
      </c>
      <c r="L3547" s="21">
        <f t="shared" si="385"/>
        <v>0</v>
      </c>
      <c r="M3547" s="21" t="s">
        <v>5648</v>
      </c>
      <c r="N3547" s="30">
        <v>45952</v>
      </c>
      <c r="O3547" s="48">
        <v>22361.85</v>
      </c>
      <c r="P3547" s="21" t="s">
        <v>2363</v>
      </c>
      <c r="Q3547" s="21">
        <v>58157309626</v>
      </c>
      <c r="R3547" s="21" t="s">
        <v>40</v>
      </c>
      <c r="S3547" s="3">
        <v>4</v>
      </c>
      <c r="T3547" s="37"/>
      <c r="U3547" s="21" t="s">
        <v>18</v>
      </c>
      <c r="V3547" s="21" t="str">
        <f>VLOOKUP(P3547,'Customer List'!B:C,2,)</f>
        <v>Hyderabad</v>
      </c>
      <c r="W3547" s="38"/>
      <c r="X3547" s="30">
        <v>45953</v>
      </c>
      <c r="Y3547" s="21">
        <f t="shared" si="386"/>
        <v>1</v>
      </c>
      <c r="Z3547" s="21" t="str">
        <f t="shared" si="387"/>
        <v>Wednesday</v>
      </c>
      <c r="AA3547" s="21" t="str">
        <f t="shared" si="388"/>
        <v>Thursday</v>
      </c>
      <c r="AB3547" s="21" t="str">
        <f>VLOOKUP(U3547,'Currency Sheet'!A:C,3,)</f>
        <v>DOLLAR</v>
      </c>
      <c r="AC3547" s="42" t="str">
        <f>VLOOKUP(P3547,'Customer List'!B:D,3,)</f>
        <v>OutStation</v>
      </c>
    </row>
    <row r="3548" spans="1:29" x14ac:dyDescent="0.25">
      <c r="A3548" s="21">
        <v>3544</v>
      </c>
      <c r="B3548" s="21" t="s">
        <v>5208</v>
      </c>
      <c r="C3548" s="30">
        <v>45941</v>
      </c>
      <c r="D3548" s="30">
        <v>45948</v>
      </c>
      <c r="E3548" s="47">
        <v>242.9</v>
      </c>
      <c r="F3548" s="47">
        <f t="shared" si="383"/>
        <v>21375.200000000001</v>
      </c>
      <c r="G3548" s="48">
        <f t="shared" si="384"/>
        <v>21375.200000000001</v>
      </c>
      <c r="H3548" s="21">
        <v>118220</v>
      </c>
      <c r="I3548" s="21" t="s">
        <v>5167</v>
      </c>
      <c r="J3548" s="21">
        <v>1</v>
      </c>
      <c r="K3548" s="21">
        <v>1</v>
      </c>
      <c r="L3548" s="21">
        <f t="shared" si="385"/>
        <v>0</v>
      </c>
      <c r="M3548" s="21" t="s">
        <v>5577</v>
      </c>
      <c r="N3548" s="30">
        <v>45952</v>
      </c>
      <c r="O3548" s="48">
        <v>29668.5</v>
      </c>
      <c r="P3548" s="21" t="s">
        <v>242</v>
      </c>
      <c r="Q3548" s="21">
        <v>58157301300</v>
      </c>
      <c r="R3548" s="21" t="s">
        <v>40</v>
      </c>
      <c r="S3548" s="3">
        <v>4</v>
      </c>
      <c r="T3548" s="37"/>
      <c r="U3548" s="21" t="s">
        <v>18</v>
      </c>
      <c r="V3548" s="21" t="str">
        <f>VLOOKUP(P3548,'Customer List'!B:C,2,)</f>
        <v>Mumbai</v>
      </c>
      <c r="W3548" s="38"/>
      <c r="X3548" s="30">
        <v>45954</v>
      </c>
      <c r="Y3548" s="21">
        <f t="shared" si="386"/>
        <v>2</v>
      </c>
      <c r="Z3548" s="21" t="str">
        <f t="shared" si="387"/>
        <v>Wednesday</v>
      </c>
      <c r="AA3548" s="21" t="str">
        <f t="shared" si="388"/>
        <v>Friday</v>
      </c>
      <c r="AB3548" s="21" t="str">
        <f>VLOOKUP(U3548,'Currency Sheet'!A:C,3,)</f>
        <v>DOLLAR</v>
      </c>
      <c r="AC3548" s="42" t="str">
        <f>VLOOKUP(P3548,'Customer List'!B:D,3,)</f>
        <v>OutStation</v>
      </c>
    </row>
    <row r="3549" spans="1:29" x14ac:dyDescent="0.25">
      <c r="A3549" s="21">
        <v>3545</v>
      </c>
      <c r="B3549" s="21" t="s">
        <v>5208</v>
      </c>
      <c r="C3549" s="30">
        <v>45941</v>
      </c>
      <c r="D3549" s="30">
        <v>45948</v>
      </c>
      <c r="E3549" s="47">
        <v>93.8</v>
      </c>
      <c r="F3549" s="47">
        <f t="shared" si="383"/>
        <v>8254.4</v>
      </c>
      <c r="G3549" s="48">
        <f t="shared" si="384"/>
        <v>8254.4</v>
      </c>
      <c r="H3549" s="21">
        <v>119703</v>
      </c>
      <c r="I3549" s="21" t="s">
        <v>5168</v>
      </c>
      <c r="J3549" s="21">
        <v>1</v>
      </c>
      <c r="K3549" s="21">
        <v>1</v>
      </c>
      <c r="L3549" s="21">
        <f t="shared" si="385"/>
        <v>0</v>
      </c>
      <c r="M3549" s="21" t="s">
        <v>5648</v>
      </c>
      <c r="N3549" s="30">
        <v>45952</v>
      </c>
      <c r="O3549" s="48">
        <v>13085.1</v>
      </c>
      <c r="P3549" s="21" t="s">
        <v>2363</v>
      </c>
      <c r="Q3549" s="21">
        <v>58157309626</v>
      </c>
      <c r="R3549" s="21" t="s">
        <v>40</v>
      </c>
      <c r="S3549" s="3">
        <v>4</v>
      </c>
      <c r="T3549" s="37"/>
      <c r="U3549" s="21" t="s">
        <v>18</v>
      </c>
      <c r="V3549" s="21" t="str">
        <f>VLOOKUP(P3549,'Customer List'!B:C,2,)</f>
        <v>Hyderabad</v>
      </c>
      <c r="W3549" s="38"/>
      <c r="X3549" s="30">
        <v>45953</v>
      </c>
      <c r="Y3549" s="21">
        <f t="shared" si="386"/>
        <v>1</v>
      </c>
      <c r="Z3549" s="21" t="str">
        <f t="shared" si="387"/>
        <v>Wednesday</v>
      </c>
      <c r="AA3549" s="21" t="str">
        <f t="shared" si="388"/>
        <v>Thursday</v>
      </c>
      <c r="AB3549" s="21" t="str">
        <f>VLOOKUP(U3549,'Currency Sheet'!A:C,3,)</f>
        <v>DOLLAR</v>
      </c>
      <c r="AC3549" s="42" t="str">
        <f>VLOOKUP(P3549,'Customer List'!B:D,3,)</f>
        <v>OutStation</v>
      </c>
    </row>
    <row r="3550" spans="1:29" x14ac:dyDescent="0.25">
      <c r="A3550" s="21">
        <v>3546</v>
      </c>
      <c r="B3550" s="21" t="s">
        <v>5208</v>
      </c>
      <c r="C3550" s="30">
        <v>45941</v>
      </c>
      <c r="D3550" s="30">
        <v>45948</v>
      </c>
      <c r="E3550" s="47">
        <v>102.9</v>
      </c>
      <c r="F3550" s="47">
        <f t="shared" si="383"/>
        <v>9055.2000000000007</v>
      </c>
      <c r="G3550" s="48">
        <f t="shared" si="384"/>
        <v>9055.2000000000007</v>
      </c>
      <c r="H3550" s="21">
        <v>120205</v>
      </c>
      <c r="I3550" s="21" t="s">
        <v>5169</v>
      </c>
      <c r="J3550" s="21">
        <v>1</v>
      </c>
      <c r="K3550" s="21">
        <v>1</v>
      </c>
      <c r="L3550" s="21">
        <f t="shared" si="385"/>
        <v>0</v>
      </c>
      <c r="M3550" s="21" t="s">
        <v>5648</v>
      </c>
      <c r="N3550" s="30">
        <v>45952</v>
      </c>
      <c r="O3550" s="48">
        <v>14354.55</v>
      </c>
      <c r="P3550" s="21" t="s">
        <v>2363</v>
      </c>
      <c r="Q3550" s="21">
        <v>58157309626</v>
      </c>
      <c r="R3550" s="21" t="s">
        <v>40</v>
      </c>
      <c r="S3550" s="3">
        <v>4</v>
      </c>
      <c r="T3550" s="37"/>
      <c r="U3550" s="21" t="s">
        <v>18</v>
      </c>
      <c r="V3550" s="21" t="str">
        <f>VLOOKUP(P3550,'Customer List'!B:C,2,)</f>
        <v>Hyderabad</v>
      </c>
      <c r="W3550" s="38"/>
      <c r="X3550" s="30">
        <v>45953</v>
      </c>
      <c r="Y3550" s="21">
        <f t="shared" si="386"/>
        <v>1</v>
      </c>
      <c r="Z3550" s="21" t="str">
        <f t="shared" si="387"/>
        <v>Wednesday</v>
      </c>
      <c r="AA3550" s="21" t="str">
        <f t="shared" si="388"/>
        <v>Thursday</v>
      </c>
      <c r="AB3550" s="21" t="str">
        <f>VLOOKUP(U3550,'Currency Sheet'!A:C,3,)</f>
        <v>DOLLAR</v>
      </c>
      <c r="AC3550" s="42" t="str">
        <f>VLOOKUP(P3550,'Customer List'!B:D,3,)</f>
        <v>OutStation</v>
      </c>
    </row>
    <row r="3551" spans="1:29" x14ac:dyDescent="0.25">
      <c r="A3551" s="21">
        <v>3547</v>
      </c>
      <c r="B3551" s="21" t="s">
        <v>5208</v>
      </c>
      <c r="C3551" s="30">
        <v>45941</v>
      </c>
      <c r="D3551" s="30">
        <v>45948</v>
      </c>
      <c r="E3551" s="47">
        <v>212.1</v>
      </c>
      <c r="F3551" s="47">
        <f t="shared" si="383"/>
        <v>18664.8</v>
      </c>
      <c r="G3551" s="48">
        <f t="shared" si="384"/>
        <v>18664.8</v>
      </c>
      <c r="H3551" s="21">
        <v>123114</v>
      </c>
      <c r="I3551" s="21" t="s">
        <v>4760</v>
      </c>
      <c r="J3551" s="21">
        <v>1</v>
      </c>
      <c r="K3551" s="21">
        <v>1</v>
      </c>
      <c r="L3551" s="21">
        <f t="shared" si="385"/>
        <v>0</v>
      </c>
      <c r="M3551" s="21" t="s">
        <v>5584</v>
      </c>
      <c r="N3551" s="30">
        <v>45952</v>
      </c>
      <c r="O3551" s="48">
        <v>32875.5</v>
      </c>
      <c r="P3551" s="21" t="s">
        <v>671</v>
      </c>
      <c r="Q3551" s="21">
        <v>58157301521</v>
      </c>
      <c r="R3551" s="21" t="s">
        <v>40</v>
      </c>
      <c r="S3551" s="3">
        <v>4</v>
      </c>
      <c r="T3551" s="37"/>
      <c r="U3551" s="21" t="s">
        <v>18</v>
      </c>
      <c r="V3551" s="21" t="str">
        <f>VLOOKUP(P3551,'Customer List'!B:C,2,)</f>
        <v>Hyderabad</v>
      </c>
      <c r="W3551" s="38"/>
      <c r="X3551" s="30">
        <v>45955</v>
      </c>
      <c r="Y3551" s="21">
        <f t="shared" si="386"/>
        <v>3</v>
      </c>
      <c r="Z3551" s="21" t="str">
        <f t="shared" si="387"/>
        <v>Wednesday</v>
      </c>
      <c r="AA3551" s="21" t="str">
        <f t="shared" si="388"/>
        <v>Saturday</v>
      </c>
      <c r="AB3551" s="21" t="str">
        <f>VLOOKUP(U3551,'Currency Sheet'!A:C,3,)</f>
        <v>DOLLAR</v>
      </c>
      <c r="AC3551" s="42" t="str">
        <f>VLOOKUP(P3551,'Customer List'!B:D,3,)</f>
        <v>OutStation</v>
      </c>
    </row>
    <row r="3552" spans="1:29" x14ac:dyDescent="0.25">
      <c r="A3552" s="21">
        <v>3548</v>
      </c>
      <c r="B3552" s="21" t="s">
        <v>5208</v>
      </c>
      <c r="C3552" s="30">
        <v>45941</v>
      </c>
      <c r="D3552" s="30">
        <v>45948</v>
      </c>
      <c r="E3552" s="47">
        <v>219</v>
      </c>
      <c r="F3552" s="47">
        <f t="shared" si="383"/>
        <v>19272</v>
      </c>
      <c r="G3552" s="48">
        <f t="shared" si="384"/>
        <v>19272</v>
      </c>
      <c r="H3552" s="21">
        <v>123173</v>
      </c>
      <c r="I3552" s="21" t="s">
        <v>4760</v>
      </c>
      <c r="J3552" s="21">
        <v>1</v>
      </c>
      <c r="K3552" s="21">
        <v>1</v>
      </c>
      <c r="L3552" s="21">
        <f t="shared" si="385"/>
        <v>0</v>
      </c>
      <c r="M3552" s="21" t="s">
        <v>5698</v>
      </c>
      <c r="N3552" s="30">
        <v>45952</v>
      </c>
      <c r="O3552" s="48">
        <v>31682</v>
      </c>
      <c r="P3552" s="21" t="s">
        <v>2170</v>
      </c>
      <c r="Q3552" s="21">
        <v>58157302814</v>
      </c>
      <c r="R3552" s="21" t="s">
        <v>40</v>
      </c>
      <c r="S3552" s="3">
        <v>4</v>
      </c>
      <c r="T3552" s="37"/>
      <c r="U3552" s="21" t="s">
        <v>18</v>
      </c>
      <c r="V3552" s="21" t="str">
        <f>VLOOKUP(P3552,'Customer List'!B:C,2,)</f>
        <v>Gujrat</v>
      </c>
      <c r="W3552" s="38"/>
      <c r="X3552" s="30">
        <v>45955</v>
      </c>
      <c r="Y3552" s="21">
        <f t="shared" si="386"/>
        <v>3</v>
      </c>
      <c r="Z3552" s="21" t="str">
        <f t="shared" si="387"/>
        <v>Wednesday</v>
      </c>
      <c r="AA3552" s="21" t="str">
        <f t="shared" si="388"/>
        <v>Saturday</v>
      </c>
      <c r="AB3552" s="21" t="str">
        <f>VLOOKUP(U3552,'Currency Sheet'!A:C,3,)</f>
        <v>DOLLAR</v>
      </c>
      <c r="AC3552" s="42" t="str">
        <f>VLOOKUP(P3552,'Customer List'!B:D,3,)</f>
        <v>OutStation</v>
      </c>
    </row>
    <row r="3553" spans="1:29" x14ac:dyDescent="0.25">
      <c r="A3553" s="21">
        <v>3549</v>
      </c>
      <c r="B3553" s="21" t="s">
        <v>5208</v>
      </c>
      <c r="C3553" s="30">
        <v>45941</v>
      </c>
      <c r="D3553" s="30">
        <v>45948</v>
      </c>
      <c r="E3553" s="47">
        <v>193.2</v>
      </c>
      <c r="F3553" s="47">
        <f t="shared" si="383"/>
        <v>17001.599999999999</v>
      </c>
      <c r="G3553" s="48">
        <f t="shared" si="384"/>
        <v>17001.599999999999</v>
      </c>
      <c r="H3553" s="21">
        <v>125224</v>
      </c>
      <c r="I3553" s="21" t="s">
        <v>5170</v>
      </c>
      <c r="J3553" s="21">
        <v>1</v>
      </c>
      <c r="K3553" s="21">
        <v>1</v>
      </c>
      <c r="L3553" s="21">
        <f t="shared" si="385"/>
        <v>0</v>
      </c>
      <c r="M3553" s="21" t="s">
        <v>5577</v>
      </c>
      <c r="N3553" s="30">
        <v>45952</v>
      </c>
      <c r="O3553" s="48">
        <v>23598</v>
      </c>
      <c r="P3553" s="21" t="s">
        <v>242</v>
      </c>
      <c r="Q3553" s="21">
        <v>58157301300</v>
      </c>
      <c r="R3553" s="21" t="s">
        <v>40</v>
      </c>
      <c r="S3553" s="3">
        <v>4</v>
      </c>
      <c r="T3553" s="37"/>
      <c r="U3553" s="21" t="s">
        <v>18</v>
      </c>
      <c r="V3553" s="21" t="str">
        <f>VLOOKUP(P3553,'Customer List'!B:C,2,)</f>
        <v>Mumbai</v>
      </c>
      <c r="W3553" s="38"/>
      <c r="X3553" s="30">
        <v>45954</v>
      </c>
      <c r="Y3553" s="21">
        <f t="shared" si="386"/>
        <v>2</v>
      </c>
      <c r="Z3553" s="21" t="str">
        <f t="shared" si="387"/>
        <v>Wednesday</v>
      </c>
      <c r="AA3553" s="21" t="str">
        <f t="shared" si="388"/>
        <v>Friday</v>
      </c>
      <c r="AB3553" s="21" t="str">
        <f>VLOOKUP(U3553,'Currency Sheet'!A:C,3,)</f>
        <v>DOLLAR</v>
      </c>
      <c r="AC3553" s="42" t="str">
        <f>VLOOKUP(P3553,'Customer List'!B:D,3,)</f>
        <v>OutStation</v>
      </c>
    </row>
    <row r="3554" spans="1:29" x14ac:dyDescent="0.25">
      <c r="A3554" s="21">
        <v>3550</v>
      </c>
      <c r="B3554" s="21" t="s">
        <v>5208</v>
      </c>
      <c r="C3554" s="30">
        <v>45941</v>
      </c>
      <c r="D3554" s="30">
        <v>45948</v>
      </c>
      <c r="E3554" s="47">
        <v>62.3</v>
      </c>
      <c r="F3554" s="47">
        <f t="shared" si="383"/>
        <v>5482.4</v>
      </c>
      <c r="G3554" s="48">
        <f t="shared" si="384"/>
        <v>5482.4</v>
      </c>
      <c r="H3554" s="21">
        <v>127605</v>
      </c>
      <c r="I3554" s="21" t="s">
        <v>5171</v>
      </c>
      <c r="J3554" s="21">
        <v>1</v>
      </c>
      <c r="K3554" s="21">
        <v>1</v>
      </c>
      <c r="L3554" s="21">
        <f t="shared" si="385"/>
        <v>0</v>
      </c>
      <c r="M3554" s="21" t="s">
        <v>5648</v>
      </c>
      <c r="N3554" s="30">
        <v>45952</v>
      </c>
      <c r="O3554" s="48">
        <v>8690.85</v>
      </c>
      <c r="P3554" s="21" t="s">
        <v>2363</v>
      </c>
      <c r="Q3554" s="21">
        <v>58157309626</v>
      </c>
      <c r="R3554" s="21" t="s">
        <v>40</v>
      </c>
      <c r="S3554" s="3">
        <v>4</v>
      </c>
      <c r="T3554" s="37"/>
      <c r="U3554" s="21" t="s">
        <v>18</v>
      </c>
      <c r="V3554" s="21" t="str">
        <f>VLOOKUP(P3554,'Customer List'!B:C,2,)</f>
        <v>Hyderabad</v>
      </c>
      <c r="W3554" s="38"/>
      <c r="X3554" s="30">
        <v>45953</v>
      </c>
      <c r="Y3554" s="21">
        <f t="shared" si="386"/>
        <v>1</v>
      </c>
      <c r="Z3554" s="21" t="str">
        <f t="shared" si="387"/>
        <v>Wednesday</v>
      </c>
      <c r="AA3554" s="21" t="str">
        <f t="shared" si="388"/>
        <v>Thursday</v>
      </c>
      <c r="AB3554" s="21" t="str">
        <f>VLOOKUP(U3554,'Currency Sheet'!A:C,3,)</f>
        <v>DOLLAR</v>
      </c>
      <c r="AC3554" s="42" t="str">
        <f>VLOOKUP(P3554,'Customer List'!B:D,3,)</f>
        <v>OutStation</v>
      </c>
    </row>
    <row r="3555" spans="1:29" x14ac:dyDescent="0.25">
      <c r="A3555" s="21">
        <v>3551</v>
      </c>
      <c r="B3555" s="21" t="s">
        <v>5208</v>
      </c>
      <c r="C3555" s="30">
        <v>45941</v>
      </c>
      <c r="D3555" s="30">
        <v>45948</v>
      </c>
      <c r="E3555" s="47">
        <v>255.5</v>
      </c>
      <c r="F3555" s="47">
        <f t="shared" si="383"/>
        <v>22484</v>
      </c>
      <c r="G3555" s="48">
        <f t="shared" si="384"/>
        <v>22484</v>
      </c>
      <c r="H3555" s="21">
        <v>135010</v>
      </c>
      <c r="I3555" s="21" t="s">
        <v>5061</v>
      </c>
      <c r="J3555" s="21">
        <v>1</v>
      </c>
      <c r="K3555" s="21">
        <v>1</v>
      </c>
      <c r="L3555" s="21">
        <f t="shared" si="385"/>
        <v>0</v>
      </c>
      <c r="M3555" s="21" t="s">
        <v>5678</v>
      </c>
      <c r="N3555" s="30">
        <v>45952</v>
      </c>
      <c r="O3555" s="48">
        <v>39602.5</v>
      </c>
      <c r="P3555" s="21" t="s">
        <v>2170</v>
      </c>
      <c r="Q3555" s="21">
        <v>58157302814</v>
      </c>
      <c r="R3555" s="21" t="s">
        <v>40</v>
      </c>
      <c r="S3555" s="3">
        <v>4</v>
      </c>
      <c r="T3555" s="37"/>
      <c r="U3555" s="21" t="s">
        <v>18</v>
      </c>
      <c r="V3555" s="21" t="str">
        <f>VLOOKUP(P3555,'Customer List'!B:C,2,)</f>
        <v>Gujrat</v>
      </c>
      <c r="W3555" s="38"/>
      <c r="X3555" s="30">
        <v>45955</v>
      </c>
      <c r="Y3555" s="21">
        <f t="shared" si="386"/>
        <v>3</v>
      </c>
      <c r="Z3555" s="21" t="str">
        <f t="shared" si="387"/>
        <v>Wednesday</v>
      </c>
      <c r="AA3555" s="21" t="str">
        <f t="shared" si="388"/>
        <v>Saturday</v>
      </c>
      <c r="AB3555" s="21" t="str">
        <f>VLOOKUP(U3555,'Currency Sheet'!A:C,3,)</f>
        <v>DOLLAR</v>
      </c>
      <c r="AC3555" s="42" t="str">
        <f>VLOOKUP(P3555,'Customer List'!B:D,3,)</f>
        <v>OutStation</v>
      </c>
    </row>
    <row r="3556" spans="1:29" x14ac:dyDescent="0.25">
      <c r="A3556" s="21">
        <v>3552</v>
      </c>
      <c r="B3556" s="21" t="s">
        <v>5208</v>
      </c>
      <c r="C3556" s="30">
        <v>45941</v>
      </c>
      <c r="D3556" s="30">
        <v>45948</v>
      </c>
      <c r="E3556" s="47">
        <v>74.2</v>
      </c>
      <c r="F3556" s="47">
        <f t="shared" si="383"/>
        <v>6529.6</v>
      </c>
      <c r="G3556" s="48">
        <f t="shared" si="384"/>
        <v>6529.6</v>
      </c>
      <c r="H3556" s="21">
        <v>135213</v>
      </c>
      <c r="I3556" s="21" t="s">
        <v>5172</v>
      </c>
      <c r="J3556" s="21">
        <v>1</v>
      </c>
      <c r="K3556" s="21">
        <v>1</v>
      </c>
      <c r="L3556" s="21">
        <f t="shared" si="385"/>
        <v>0</v>
      </c>
      <c r="M3556" s="21" t="s">
        <v>5648</v>
      </c>
      <c r="N3556" s="30">
        <v>45952</v>
      </c>
      <c r="O3556" s="48">
        <v>10350.9</v>
      </c>
      <c r="P3556" s="21" t="s">
        <v>2363</v>
      </c>
      <c r="Q3556" s="21">
        <v>58157309626</v>
      </c>
      <c r="R3556" s="21" t="s">
        <v>40</v>
      </c>
      <c r="S3556" s="3">
        <v>4</v>
      </c>
      <c r="T3556" s="37"/>
      <c r="U3556" s="21" t="s">
        <v>18</v>
      </c>
      <c r="V3556" s="21" t="str">
        <f>VLOOKUP(P3556,'Customer List'!B:C,2,)</f>
        <v>Hyderabad</v>
      </c>
      <c r="W3556" s="38"/>
      <c r="X3556" s="30">
        <v>45953</v>
      </c>
      <c r="Y3556" s="21">
        <f t="shared" si="386"/>
        <v>1</v>
      </c>
      <c r="Z3556" s="21" t="str">
        <f t="shared" si="387"/>
        <v>Wednesday</v>
      </c>
      <c r="AA3556" s="21" t="str">
        <f t="shared" si="388"/>
        <v>Thursday</v>
      </c>
      <c r="AB3556" s="21" t="str">
        <f>VLOOKUP(U3556,'Currency Sheet'!A:C,3,)</f>
        <v>DOLLAR</v>
      </c>
      <c r="AC3556" s="42" t="str">
        <f>VLOOKUP(P3556,'Customer List'!B:D,3,)</f>
        <v>OutStation</v>
      </c>
    </row>
    <row r="3557" spans="1:29" x14ac:dyDescent="0.25">
      <c r="A3557" s="21">
        <v>3553</v>
      </c>
      <c r="B3557" s="21" t="s">
        <v>5208</v>
      </c>
      <c r="C3557" s="30">
        <v>45941</v>
      </c>
      <c r="D3557" s="30">
        <v>45948</v>
      </c>
      <c r="E3557" s="47">
        <v>78.400000000000006</v>
      </c>
      <c r="F3557" s="47">
        <f t="shared" si="383"/>
        <v>6899.2000000000007</v>
      </c>
      <c r="G3557" s="48">
        <f t="shared" si="384"/>
        <v>6899.2000000000007</v>
      </c>
      <c r="H3557" s="21">
        <v>141409</v>
      </c>
      <c r="I3557" s="21" t="s">
        <v>5173</v>
      </c>
      <c r="J3557" s="21">
        <v>1</v>
      </c>
      <c r="K3557" s="21">
        <v>1</v>
      </c>
      <c r="L3557" s="21">
        <f t="shared" si="385"/>
        <v>0</v>
      </c>
      <c r="M3557" s="21" t="s">
        <v>5648</v>
      </c>
      <c r="N3557" s="30">
        <v>45952</v>
      </c>
      <c r="O3557" s="48">
        <v>10936.8</v>
      </c>
      <c r="P3557" s="21" t="s">
        <v>2363</v>
      </c>
      <c r="Q3557" s="21">
        <v>58157309626</v>
      </c>
      <c r="R3557" s="21" t="s">
        <v>40</v>
      </c>
      <c r="S3557" s="3">
        <v>4</v>
      </c>
      <c r="T3557" s="37"/>
      <c r="U3557" s="21" t="s">
        <v>18</v>
      </c>
      <c r="V3557" s="21" t="str">
        <f>VLOOKUP(P3557,'Customer List'!B:C,2,)</f>
        <v>Hyderabad</v>
      </c>
      <c r="W3557" s="38"/>
      <c r="X3557" s="30">
        <v>45953</v>
      </c>
      <c r="Y3557" s="21">
        <f t="shared" si="386"/>
        <v>1</v>
      </c>
      <c r="Z3557" s="21" t="str">
        <f t="shared" si="387"/>
        <v>Wednesday</v>
      </c>
      <c r="AA3557" s="21" t="str">
        <f t="shared" si="388"/>
        <v>Thursday</v>
      </c>
      <c r="AB3557" s="21" t="str">
        <f>VLOOKUP(U3557,'Currency Sheet'!A:C,3,)</f>
        <v>DOLLAR</v>
      </c>
      <c r="AC3557" s="42" t="str">
        <f>VLOOKUP(P3557,'Customer List'!B:D,3,)</f>
        <v>OutStation</v>
      </c>
    </row>
    <row r="3558" spans="1:29" x14ac:dyDescent="0.25">
      <c r="A3558" s="21">
        <v>3554</v>
      </c>
      <c r="B3558" s="21" t="s">
        <v>5208</v>
      </c>
      <c r="C3558" s="30">
        <v>45941</v>
      </c>
      <c r="D3558" s="30">
        <v>45948</v>
      </c>
      <c r="E3558" s="47">
        <v>259</v>
      </c>
      <c r="F3558" s="47">
        <f t="shared" si="383"/>
        <v>22792</v>
      </c>
      <c r="G3558" s="48">
        <f t="shared" si="384"/>
        <v>22792</v>
      </c>
      <c r="H3558" s="21">
        <v>141732</v>
      </c>
      <c r="I3558" s="21" t="s">
        <v>4763</v>
      </c>
      <c r="J3558" s="21">
        <v>1</v>
      </c>
      <c r="K3558" s="21">
        <v>1</v>
      </c>
      <c r="L3558" s="21">
        <f t="shared" si="385"/>
        <v>0</v>
      </c>
      <c r="M3558" s="21" t="s">
        <v>5658</v>
      </c>
      <c r="N3558" s="30">
        <v>45958</v>
      </c>
      <c r="O3558" s="48">
        <v>26362.5</v>
      </c>
      <c r="P3558" s="21" t="s">
        <v>254</v>
      </c>
      <c r="Q3558" s="21" t="s">
        <v>636</v>
      </c>
      <c r="R3558" s="21" t="s">
        <v>847</v>
      </c>
      <c r="S3558" s="3">
        <v>4</v>
      </c>
      <c r="T3558" s="37"/>
      <c r="U3558" s="21" t="s">
        <v>18</v>
      </c>
      <c r="V3558" s="21" t="str">
        <f>VLOOKUP(P3558,'Customer List'!B:C,2,)</f>
        <v>Delhi</v>
      </c>
      <c r="W3558" s="38"/>
      <c r="X3558" s="30">
        <f>IF(OR(R3558 = "PRIYANKA MADAM", R3558 = "DEEPAK", R3558 = "PORTER"),N3558,"")</f>
        <v>45958</v>
      </c>
      <c r="Y3558" s="21">
        <f t="shared" si="386"/>
        <v>0</v>
      </c>
      <c r="Z3558" s="21" t="str">
        <f t="shared" si="387"/>
        <v>Tuesday</v>
      </c>
      <c r="AA3558" s="21" t="str">
        <f t="shared" si="388"/>
        <v>Tuesday</v>
      </c>
      <c r="AB3558" s="21" t="str">
        <f>VLOOKUP(U3558,'Currency Sheet'!A:C,3,)</f>
        <v>DOLLAR</v>
      </c>
      <c r="AC3558" s="42" t="str">
        <f>VLOOKUP(P3558,'Customer List'!B:D,3,)</f>
        <v>Local</v>
      </c>
    </row>
    <row r="3559" spans="1:29" x14ac:dyDescent="0.25">
      <c r="A3559" s="21">
        <v>3555</v>
      </c>
      <c r="B3559" s="21" t="s">
        <v>5208</v>
      </c>
      <c r="C3559" s="30">
        <v>45941</v>
      </c>
      <c r="D3559" s="30">
        <v>45948</v>
      </c>
      <c r="E3559" s="47">
        <v>161.25</v>
      </c>
      <c r="F3559" s="47">
        <f t="shared" si="383"/>
        <v>14190</v>
      </c>
      <c r="G3559" s="48">
        <f t="shared" si="384"/>
        <v>14190</v>
      </c>
      <c r="H3559" s="21">
        <v>145513</v>
      </c>
      <c r="I3559" s="21" t="s">
        <v>4765</v>
      </c>
      <c r="J3559" s="21">
        <v>1</v>
      </c>
      <c r="K3559" s="21">
        <v>1</v>
      </c>
      <c r="L3559" s="21">
        <f t="shared" si="385"/>
        <v>0</v>
      </c>
      <c r="M3559" s="21" t="s">
        <v>5648</v>
      </c>
      <c r="N3559" s="30">
        <v>45952</v>
      </c>
      <c r="O3559" s="48">
        <v>20994.75</v>
      </c>
      <c r="P3559" s="21" t="s">
        <v>2363</v>
      </c>
      <c r="Q3559" s="21">
        <v>58157309626</v>
      </c>
      <c r="R3559" s="21" t="s">
        <v>40</v>
      </c>
      <c r="S3559" s="3">
        <v>4</v>
      </c>
      <c r="T3559" s="37"/>
      <c r="U3559" s="21" t="s">
        <v>18</v>
      </c>
      <c r="V3559" s="21" t="str">
        <f>VLOOKUP(P3559,'Customer List'!B:C,2,)</f>
        <v>Hyderabad</v>
      </c>
      <c r="W3559" s="38"/>
      <c r="X3559" s="30">
        <v>45953</v>
      </c>
      <c r="Y3559" s="21">
        <f t="shared" si="386"/>
        <v>1</v>
      </c>
      <c r="Z3559" s="21" t="str">
        <f t="shared" si="387"/>
        <v>Wednesday</v>
      </c>
      <c r="AA3559" s="21" t="str">
        <f t="shared" si="388"/>
        <v>Thursday</v>
      </c>
      <c r="AB3559" s="21" t="str">
        <f>VLOOKUP(U3559,'Currency Sheet'!A:C,3,)</f>
        <v>DOLLAR</v>
      </c>
      <c r="AC3559" s="42" t="str">
        <f>VLOOKUP(P3559,'Customer List'!B:D,3,)</f>
        <v>OutStation</v>
      </c>
    </row>
    <row r="3560" spans="1:29" x14ac:dyDescent="0.25">
      <c r="A3560" s="21">
        <v>3556</v>
      </c>
      <c r="B3560" s="21" t="s">
        <v>5208</v>
      </c>
      <c r="C3560" s="30">
        <v>45941</v>
      </c>
      <c r="D3560" s="30">
        <v>45948</v>
      </c>
      <c r="E3560" s="47">
        <v>98.7</v>
      </c>
      <c r="F3560" s="47">
        <f t="shared" si="383"/>
        <v>8685.6</v>
      </c>
      <c r="G3560" s="48">
        <f t="shared" si="384"/>
        <v>8685.6</v>
      </c>
      <c r="H3560" s="21">
        <v>149303</v>
      </c>
      <c r="I3560" s="21" t="s">
        <v>5174</v>
      </c>
      <c r="J3560" s="21">
        <v>1</v>
      </c>
      <c r="K3560" s="21">
        <v>1</v>
      </c>
      <c r="L3560" s="21">
        <f t="shared" si="385"/>
        <v>0</v>
      </c>
      <c r="M3560" s="21" t="s">
        <v>5648</v>
      </c>
      <c r="N3560" s="30">
        <v>45952</v>
      </c>
      <c r="O3560" s="48">
        <v>13768.65</v>
      </c>
      <c r="P3560" s="21" t="s">
        <v>2363</v>
      </c>
      <c r="Q3560" s="21">
        <v>58157309626</v>
      </c>
      <c r="R3560" s="21" t="s">
        <v>40</v>
      </c>
      <c r="S3560" s="3">
        <v>4</v>
      </c>
      <c r="T3560" s="37"/>
      <c r="U3560" s="21" t="s">
        <v>18</v>
      </c>
      <c r="V3560" s="21" t="str">
        <f>VLOOKUP(P3560,'Customer List'!B:C,2,)</f>
        <v>Hyderabad</v>
      </c>
      <c r="W3560" s="38"/>
      <c r="X3560" s="30">
        <v>45953</v>
      </c>
      <c r="Y3560" s="21">
        <f t="shared" si="386"/>
        <v>1</v>
      </c>
      <c r="Z3560" s="21" t="str">
        <f t="shared" si="387"/>
        <v>Wednesday</v>
      </c>
      <c r="AA3560" s="21" t="str">
        <f t="shared" si="388"/>
        <v>Thursday</v>
      </c>
      <c r="AB3560" s="21" t="str">
        <f>VLOOKUP(U3560,'Currency Sheet'!A:C,3,)</f>
        <v>DOLLAR</v>
      </c>
      <c r="AC3560" s="42" t="str">
        <f>VLOOKUP(P3560,'Customer List'!B:D,3,)</f>
        <v>OutStation</v>
      </c>
    </row>
    <row r="3561" spans="1:29" x14ac:dyDescent="0.25">
      <c r="A3561" s="21">
        <v>3557</v>
      </c>
      <c r="B3561" s="21" t="s">
        <v>5208</v>
      </c>
      <c r="C3561" s="30">
        <v>45941</v>
      </c>
      <c r="D3561" s="30">
        <v>45948</v>
      </c>
      <c r="E3561" s="47">
        <v>107.1</v>
      </c>
      <c r="F3561" s="47">
        <f t="shared" si="383"/>
        <v>9424.7999999999993</v>
      </c>
      <c r="G3561" s="48">
        <f t="shared" si="384"/>
        <v>9424.7999999999993</v>
      </c>
      <c r="H3561" s="21">
        <v>155505</v>
      </c>
      <c r="I3561" s="21" t="s">
        <v>5175</v>
      </c>
      <c r="J3561" s="21">
        <v>1</v>
      </c>
      <c r="K3561" s="21">
        <v>1</v>
      </c>
      <c r="L3561" s="21">
        <f t="shared" si="385"/>
        <v>0</v>
      </c>
      <c r="M3561" s="21" t="s">
        <v>5648</v>
      </c>
      <c r="N3561" s="30">
        <v>45952</v>
      </c>
      <c r="O3561" s="48">
        <v>14940.45</v>
      </c>
      <c r="P3561" s="21" t="s">
        <v>2363</v>
      </c>
      <c r="Q3561" s="21">
        <v>58157309626</v>
      </c>
      <c r="R3561" s="21" t="s">
        <v>40</v>
      </c>
      <c r="S3561" s="3">
        <v>4</v>
      </c>
      <c r="T3561" s="37"/>
      <c r="U3561" s="21" t="s">
        <v>18</v>
      </c>
      <c r="V3561" s="21" t="str">
        <f>VLOOKUP(P3561,'Customer List'!B:C,2,)</f>
        <v>Hyderabad</v>
      </c>
      <c r="W3561" s="38"/>
      <c r="X3561" s="30">
        <v>45953</v>
      </c>
      <c r="Y3561" s="21">
        <f t="shared" si="386"/>
        <v>1</v>
      </c>
      <c r="Z3561" s="21" t="str">
        <f t="shared" si="387"/>
        <v>Wednesday</v>
      </c>
      <c r="AA3561" s="21" t="str">
        <f t="shared" si="388"/>
        <v>Thursday</v>
      </c>
      <c r="AB3561" s="21" t="str">
        <f>VLOOKUP(U3561,'Currency Sheet'!A:C,3,)</f>
        <v>DOLLAR</v>
      </c>
      <c r="AC3561" s="42" t="str">
        <f>VLOOKUP(P3561,'Customer List'!B:D,3,)</f>
        <v>OutStation</v>
      </c>
    </row>
    <row r="3562" spans="1:29" x14ac:dyDescent="0.25">
      <c r="A3562" s="21">
        <v>3558</v>
      </c>
      <c r="B3562" s="21" t="s">
        <v>5208</v>
      </c>
      <c r="C3562" s="30">
        <v>45941</v>
      </c>
      <c r="D3562" s="30">
        <v>45948</v>
      </c>
      <c r="E3562" s="47">
        <v>193.2</v>
      </c>
      <c r="F3562" s="47">
        <f t="shared" si="383"/>
        <v>17001.599999999999</v>
      </c>
      <c r="G3562" s="48">
        <f t="shared" si="384"/>
        <v>17001.599999999999</v>
      </c>
      <c r="H3562" s="21">
        <v>156604</v>
      </c>
      <c r="I3562" s="21" t="s">
        <v>5176</v>
      </c>
      <c r="J3562" s="21">
        <v>1</v>
      </c>
      <c r="K3562" s="21">
        <v>1</v>
      </c>
      <c r="L3562" s="21">
        <f t="shared" si="385"/>
        <v>0</v>
      </c>
      <c r="M3562" s="21" t="s">
        <v>5581</v>
      </c>
      <c r="N3562" s="30">
        <v>45952</v>
      </c>
      <c r="O3562" s="48">
        <v>29946</v>
      </c>
      <c r="P3562" s="21" t="s">
        <v>2046</v>
      </c>
      <c r="Q3562" s="21">
        <v>58157302394</v>
      </c>
      <c r="R3562" s="21" t="s">
        <v>40</v>
      </c>
      <c r="S3562" s="3">
        <v>4</v>
      </c>
      <c r="T3562" s="37"/>
      <c r="U3562" s="21" t="s">
        <v>18</v>
      </c>
      <c r="V3562" s="21" t="str">
        <f>VLOOKUP(P3562,'Customer List'!B:C,2,)</f>
        <v>Banglore</v>
      </c>
      <c r="W3562" s="38"/>
      <c r="X3562" s="30">
        <v>45953</v>
      </c>
      <c r="Y3562" s="21">
        <f t="shared" si="386"/>
        <v>1</v>
      </c>
      <c r="Z3562" s="21" t="str">
        <f t="shared" si="387"/>
        <v>Wednesday</v>
      </c>
      <c r="AA3562" s="21" t="str">
        <f t="shared" si="388"/>
        <v>Thursday</v>
      </c>
      <c r="AB3562" s="21" t="str">
        <f>VLOOKUP(U3562,'Currency Sheet'!A:C,3,)</f>
        <v>DOLLAR</v>
      </c>
      <c r="AC3562" s="42" t="str">
        <f>VLOOKUP(P3562,'Customer List'!B:D,3,)</f>
        <v>OutStation</v>
      </c>
    </row>
    <row r="3563" spans="1:29" x14ac:dyDescent="0.25">
      <c r="A3563" s="21">
        <v>3559</v>
      </c>
      <c r="B3563" s="21" t="s">
        <v>5208</v>
      </c>
      <c r="C3563" s="30">
        <v>45941</v>
      </c>
      <c r="D3563" s="30">
        <v>45948</v>
      </c>
      <c r="E3563" s="47">
        <v>193.2</v>
      </c>
      <c r="F3563" s="47">
        <f t="shared" si="383"/>
        <v>17001.599999999999</v>
      </c>
      <c r="G3563" s="48">
        <f t="shared" si="384"/>
        <v>51004.799999999996</v>
      </c>
      <c r="H3563" s="21">
        <v>156604</v>
      </c>
      <c r="I3563" s="21" t="s">
        <v>5176</v>
      </c>
      <c r="J3563" s="21">
        <v>3</v>
      </c>
      <c r="K3563" s="21">
        <v>3</v>
      </c>
      <c r="L3563" s="21">
        <f t="shared" si="385"/>
        <v>0</v>
      </c>
      <c r="M3563" s="21" t="s">
        <v>5698</v>
      </c>
      <c r="N3563" s="30">
        <v>45952</v>
      </c>
      <c r="O3563" s="48">
        <v>89838</v>
      </c>
      <c r="P3563" s="21" t="s">
        <v>2170</v>
      </c>
      <c r="Q3563" s="21">
        <v>58157302814</v>
      </c>
      <c r="R3563" s="21" t="s">
        <v>40</v>
      </c>
      <c r="S3563" s="3">
        <v>4</v>
      </c>
      <c r="T3563" s="37"/>
      <c r="U3563" s="21" t="s">
        <v>18</v>
      </c>
      <c r="V3563" s="21" t="str">
        <f>VLOOKUP(P3563,'Customer List'!B:C,2,)</f>
        <v>Gujrat</v>
      </c>
      <c r="W3563" s="38"/>
      <c r="X3563" s="30">
        <v>45955</v>
      </c>
      <c r="Y3563" s="21">
        <f t="shared" si="386"/>
        <v>3</v>
      </c>
      <c r="Z3563" s="21" t="str">
        <f t="shared" si="387"/>
        <v>Wednesday</v>
      </c>
      <c r="AA3563" s="21" t="str">
        <f t="shared" si="388"/>
        <v>Saturday</v>
      </c>
      <c r="AB3563" s="21" t="str">
        <f>VLOOKUP(U3563,'Currency Sheet'!A:C,3,)</f>
        <v>DOLLAR</v>
      </c>
      <c r="AC3563" s="42" t="str">
        <f>VLOOKUP(P3563,'Customer List'!B:D,3,)</f>
        <v>OutStation</v>
      </c>
    </row>
    <row r="3564" spans="1:29" x14ac:dyDescent="0.25">
      <c r="A3564" s="21">
        <v>3560</v>
      </c>
      <c r="B3564" s="21" t="s">
        <v>5208</v>
      </c>
      <c r="C3564" s="30">
        <v>45941</v>
      </c>
      <c r="D3564" s="30">
        <v>45948</v>
      </c>
      <c r="E3564" s="47">
        <v>38.5</v>
      </c>
      <c r="F3564" s="47">
        <f t="shared" si="383"/>
        <v>3388</v>
      </c>
      <c r="G3564" s="48">
        <f t="shared" si="384"/>
        <v>6776</v>
      </c>
      <c r="H3564" s="21">
        <v>300306</v>
      </c>
      <c r="I3564" s="21" t="s">
        <v>4767</v>
      </c>
      <c r="J3564" s="21">
        <v>2</v>
      </c>
      <c r="K3564" s="21">
        <v>2</v>
      </c>
      <c r="L3564" s="21">
        <f t="shared" si="385"/>
        <v>0</v>
      </c>
      <c r="M3564" s="21" t="s">
        <v>5580</v>
      </c>
      <c r="N3564" s="30">
        <v>45952</v>
      </c>
      <c r="O3564" s="48">
        <v>11935</v>
      </c>
      <c r="P3564" s="21" t="s">
        <v>2046</v>
      </c>
      <c r="Q3564" s="21">
        <v>58157302394</v>
      </c>
      <c r="R3564" s="21" t="s">
        <v>40</v>
      </c>
      <c r="S3564" s="3">
        <v>4</v>
      </c>
      <c r="T3564" s="37"/>
      <c r="U3564" s="21" t="s">
        <v>18</v>
      </c>
      <c r="V3564" s="21" t="str">
        <f>VLOOKUP(P3564,'Customer List'!B:C,2,)</f>
        <v>Banglore</v>
      </c>
      <c r="W3564" s="38"/>
      <c r="X3564" s="30">
        <v>45953</v>
      </c>
      <c r="Y3564" s="21">
        <f t="shared" si="386"/>
        <v>1</v>
      </c>
      <c r="Z3564" s="21" t="str">
        <f t="shared" si="387"/>
        <v>Wednesday</v>
      </c>
      <c r="AA3564" s="21" t="str">
        <f t="shared" si="388"/>
        <v>Thursday</v>
      </c>
      <c r="AB3564" s="21" t="str">
        <f>VLOOKUP(U3564,'Currency Sheet'!A:C,3,)</f>
        <v>DOLLAR</v>
      </c>
      <c r="AC3564" s="42" t="str">
        <f>VLOOKUP(P3564,'Customer List'!B:D,3,)</f>
        <v>OutStation</v>
      </c>
    </row>
    <row r="3565" spans="1:29" x14ac:dyDescent="0.25">
      <c r="A3565" s="21">
        <v>3561</v>
      </c>
      <c r="B3565" s="21" t="s">
        <v>5208</v>
      </c>
      <c r="C3565" s="30">
        <v>45941</v>
      </c>
      <c r="D3565" s="30">
        <v>45948</v>
      </c>
      <c r="E3565" s="47">
        <v>196</v>
      </c>
      <c r="F3565" s="47">
        <f t="shared" si="383"/>
        <v>17248</v>
      </c>
      <c r="G3565" s="48">
        <f t="shared" si="384"/>
        <v>17248</v>
      </c>
      <c r="H3565" s="21">
        <v>300310</v>
      </c>
      <c r="I3565" s="21" t="s">
        <v>4767</v>
      </c>
      <c r="J3565" s="21">
        <v>1</v>
      </c>
      <c r="K3565" s="21">
        <v>1</v>
      </c>
      <c r="L3565" s="21">
        <f t="shared" si="385"/>
        <v>0</v>
      </c>
      <c r="M3565" s="21" t="s">
        <v>5698</v>
      </c>
      <c r="N3565" s="30">
        <v>45952</v>
      </c>
      <c r="O3565" s="48">
        <v>30380</v>
      </c>
      <c r="P3565" s="21" t="s">
        <v>2170</v>
      </c>
      <c r="Q3565" s="21">
        <v>58157302814</v>
      </c>
      <c r="R3565" s="21" t="s">
        <v>40</v>
      </c>
      <c r="S3565" s="3">
        <v>4</v>
      </c>
      <c r="T3565" s="37"/>
      <c r="U3565" s="21" t="s">
        <v>18</v>
      </c>
      <c r="V3565" s="21" t="str">
        <f>VLOOKUP(P3565,'Customer List'!B:C,2,)</f>
        <v>Gujrat</v>
      </c>
      <c r="W3565" s="38"/>
      <c r="X3565" s="30">
        <v>45955</v>
      </c>
      <c r="Y3565" s="21">
        <f t="shared" si="386"/>
        <v>3</v>
      </c>
      <c r="Z3565" s="21" t="str">
        <f t="shared" si="387"/>
        <v>Wednesday</v>
      </c>
      <c r="AA3565" s="21" t="str">
        <f t="shared" si="388"/>
        <v>Saturday</v>
      </c>
      <c r="AB3565" s="21" t="str">
        <f>VLOOKUP(U3565,'Currency Sheet'!A:C,3,)</f>
        <v>DOLLAR</v>
      </c>
      <c r="AC3565" s="42" t="str">
        <f>VLOOKUP(P3565,'Customer List'!B:D,3,)</f>
        <v>OutStation</v>
      </c>
    </row>
    <row r="3566" spans="1:29" x14ac:dyDescent="0.25">
      <c r="A3566" s="21">
        <v>3562</v>
      </c>
      <c r="B3566" s="21" t="s">
        <v>5208</v>
      </c>
      <c r="C3566" s="30">
        <v>45941</v>
      </c>
      <c r="D3566" s="30">
        <v>45948</v>
      </c>
      <c r="E3566" s="47">
        <v>187.6</v>
      </c>
      <c r="F3566" s="47">
        <f t="shared" si="383"/>
        <v>16508.8</v>
      </c>
      <c r="G3566" s="48">
        <f t="shared" si="384"/>
        <v>16508.8</v>
      </c>
      <c r="H3566" s="21">
        <v>301028</v>
      </c>
      <c r="I3566" s="21" t="s">
        <v>4768</v>
      </c>
      <c r="J3566" s="21">
        <v>1</v>
      </c>
      <c r="K3566" s="21">
        <v>1</v>
      </c>
      <c r="L3566" s="21">
        <f t="shared" si="385"/>
        <v>0</v>
      </c>
      <c r="M3566" s="21" t="s">
        <v>5698</v>
      </c>
      <c r="N3566" s="30">
        <v>45952</v>
      </c>
      <c r="O3566" s="48">
        <v>29078</v>
      </c>
      <c r="P3566" s="21" t="s">
        <v>2170</v>
      </c>
      <c r="Q3566" s="21">
        <v>58157302814</v>
      </c>
      <c r="R3566" s="21" t="s">
        <v>40</v>
      </c>
      <c r="S3566" s="3">
        <v>4</v>
      </c>
      <c r="T3566" s="37"/>
      <c r="U3566" s="21" t="s">
        <v>18</v>
      </c>
      <c r="V3566" s="21" t="str">
        <f>VLOOKUP(P3566,'Customer List'!B:C,2,)</f>
        <v>Gujrat</v>
      </c>
      <c r="W3566" s="38"/>
      <c r="X3566" s="30">
        <v>45955</v>
      </c>
      <c r="Y3566" s="21">
        <f t="shared" si="386"/>
        <v>3</v>
      </c>
      <c r="Z3566" s="21" t="str">
        <f t="shared" si="387"/>
        <v>Wednesday</v>
      </c>
      <c r="AA3566" s="21" t="str">
        <f t="shared" si="388"/>
        <v>Saturday</v>
      </c>
      <c r="AB3566" s="21" t="str">
        <f>VLOOKUP(U3566,'Currency Sheet'!A:C,3,)</f>
        <v>DOLLAR</v>
      </c>
      <c r="AC3566" s="42" t="str">
        <f>VLOOKUP(P3566,'Customer List'!B:D,3,)</f>
        <v>OutStation</v>
      </c>
    </row>
    <row r="3567" spans="1:29" x14ac:dyDescent="0.25">
      <c r="A3567" s="21">
        <v>3563</v>
      </c>
      <c r="B3567" s="21" t="s">
        <v>5208</v>
      </c>
      <c r="C3567" s="30">
        <v>45941</v>
      </c>
      <c r="D3567" s="30">
        <v>45948</v>
      </c>
      <c r="E3567" s="47">
        <v>30.8</v>
      </c>
      <c r="F3567" s="47">
        <f t="shared" si="383"/>
        <v>2710.4</v>
      </c>
      <c r="G3567" s="48">
        <f t="shared" si="384"/>
        <v>2710.4</v>
      </c>
      <c r="H3567" s="21">
        <v>301305</v>
      </c>
      <c r="I3567" s="21" t="s">
        <v>5177</v>
      </c>
      <c r="J3567" s="21">
        <v>1</v>
      </c>
      <c r="K3567" s="21">
        <v>1</v>
      </c>
      <c r="L3567" s="21">
        <f t="shared" si="385"/>
        <v>0</v>
      </c>
      <c r="M3567" s="21" t="s">
        <v>6240</v>
      </c>
      <c r="N3567" s="30">
        <v>45987</v>
      </c>
      <c r="O3567" s="48">
        <v>4978.6000000000004</v>
      </c>
      <c r="P3567" s="21" t="s">
        <v>5205</v>
      </c>
      <c r="Q3567" s="21" t="s">
        <v>5959</v>
      </c>
      <c r="R3567" s="21" t="s">
        <v>847</v>
      </c>
      <c r="S3567" s="3">
        <v>4</v>
      </c>
      <c r="T3567" s="37"/>
      <c r="U3567" s="21" t="s">
        <v>18</v>
      </c>
      <c r="V3567" s="21" t="str">
        <f>VLOOKUP(P3567,'Customer List'!B:C,2,)</f>
        <v>Sonipat</v>
      </c>
      <c r="W3567" s="38" t="s">
        <v>5290</v>
      </c>
      <c r="X3567" s="30">
        <f>IF(OR(R3567 = "PRIYANKA MADAM", R3567 = "DEEPAK", R3567 = "PORTER"),N3567,"")</f>
        <v>45987</v>
      </c>
      <c r="Y3567" s="21">
        <f t="shared" si="386"/>
        <v>0</v>
      </c>
      <c r="Z3567" s="21" t="str">
        <f t="shared" si="387"/>
        <v>Wednesday</v>
      </c>
      <c r="AA3567" s="21" t="str">
        <f t="shared" si="388"/>
        <v>Wednesday</v>
      </c>
      <c r="AB3567" s="21" t="str">
        <f>VLOOKUP(U3567,'Currency Sheet'!A:C,3,)</f>
        <v>DOLLAR</v>
      </c>
      <c r="AC3567" s="42" t="str">
        <f>VLOOKUP(P3567,'Customer List'!B:D,3,)</f>
        <v>Local</v>
      </c>
    </row>
    <row r="3568" spans="1:29" x14ac:dyDescent="0.25">
      <c r="A3568" s="21">
        <v>3564</v>
      </c>
      <c r="B3568" s="21" t="s">
        <v>5208</v>
      </c>
      <c r="C3568" s="30">
        <v>45941</v>
      </c>
      <c r="D3568" s="30">
        <v>45948</v>
      </c>
      <c r="E3568" s="47">
        <v>304.5</v>
      </c>
      <c r="F3568" s="47">
        <f t="shared" si="383"/>
        <v>26796</v>
      </c>
      <c r="G3568" s="48">
        <f t="shared" si="384"/>
        <v>53592</v>
      </c>
      <c r="H3568" s="21">
        <v>301836</v>
      </c>
      <c r="I3568" s="21" t="s">
        <v>5178</v>
      </c>
      <c r="J3568" s="21">
        <v>2</v>
      </c>
      <c r="K3568" s="21">
        <v>2</v>
      </c>
      <c r="L3568" s="21">
        <f t="shared" si="385"/>
        <v>0</v>
      </c>
      <c r="M3568" s="21" t="s">
        <v>5698</v>
      </c>
      <c r="N3568" s="30">
        <v>45952</v>
      </c>
      <c r="O3568" s="48">
        <f>44051*2</f>
        <v>88102</v>
      </c>
      <c r="P3568" s="21" t="s">
        <v>2170</v>
      </c>
      <c r="Q3568" s="21">
        <v>58157302814</v>
      </c>
      <c r="R3568" s="21" t="s">
        <v>40</v>
      </c>
      <c r="S3568" s="3">
        <v>4</v>
      </c>
      <c r="T3568" s="37"/>
      <c r="U3568" s="21" t="s">
        <v>18</v>
      </c>
      <c r="V3568" s="21" t="str">
        <f>VLOOKUP(P3568,'Customer List'!B:C,2,)</f>
        <v>Gujrat</v>
      </c>
      <c r="W3568" s="38"/>
      <c r="X3568" s="30">
        <v>45955</v>
      </c>
      <c r="Y3568" s="21">
        <f t="shared" si="386"/>
        <v>3</v>
      </c>
      <c r="Z3568" s="21" t="str">
        <f t="shared" si="387"/>
        <v>Wednesday</v>
      </c>
      <c r="AA3568" s="21" t="str">
        <f t="shared" si="388"/>
        <v>Saturday</v>
      </c>
      <c r="AB3568" s="21" t="str">
        <f>VLOOKUP(U3568,'Currency Sheet'!A:C,3,)</f>
        <v>DOLLAR</v>
      </c>
      <c r="AC3568" s="42" t="str">
        <f>VLOOKUP(P3568,'Customer List'!B:D,3,)</f>
        <v>OutStation</v>
      </c>
    </row>
    <row r="3569" spans="1:29" x14ac:dyDescent="0.25">
      <c r="A3569" s="21">
        <v>3565</v>
      </c>
      <c r="B3569" s="21" t="s">
        <v>5208</v>
      </c>
      <c r="C3569" s="30">
        <v>45941</v>
      </c>
      <c r="D3569" s="30">
        <v>45948</v>
      </c>
      <c r="E3569" s="47">
        <v>169.4</v>
      </c>
      <c r="F3569" s="47">
        <f t="shared" si="383"/>
        <v>14907.2</v>
      </c>
      <c r="G3569" s="48">
        <f t="shared" si="384"/>
        <v>29814.400000000001</v>
      </c>
      <c r="H3569" s="21">
        <v>302008</v>
      </c>
      <c r="I3569" s="21" t="s">
        <v>5179</v>
      </c>
      <c r="J3569" s="21">
        <v>2</v>
      </c>
      <c r="K3569" s="21">
        <v>2</v>
      </c>
      <c r="L3569" s="21">
        <f t="shared" si="385"/>
        <v>0</v>
      </c>
      <c r="M3569" s="21" t="s">
        <v>5580</v>
      </c>
      <c r="N3569" s="30">
        <v>45952</v>
      </c>
      <c r="O3569" s="48">
        <v>52514</v>
      </c>
      <c r="P3569" s="21" t="s">
        <v>2046</v>
      </c>
      <c r="Q3569" s="21">
        <v>58157302394</v>
      </c>
      <c r="R3569" s="21" t="s">
        <v>40</v>
      </c>
      <c r="S3569" s="3">
        <v>4</v>
      </c>
      <c r="T3569" s="37"/>
      <c r="U3569" s="21" t="s">
        <v>18</v>
      </c>
      <c r="V3569" s="21" t="str">
        <f>VLOOKUP(P3569,'Customer List'!B:C,2,)</f>
        <v>Banglore</v>
      </c>
      <c r="W3569" s="38"/>
      <c r="X3569" s="30">
        <v>45953</v>
      </c>
      <c r="Y3569" s="21">
        <f t="shared" si="386"/>
        <v>1</v>
      </c>
      <c r="Z3569" s="21" t="str">
        <f t="shared" si="387"/>
        <v>Wednesday</v>
      </c>
      <c r="AA3569" s="21" t="str">
        <f t="shared" si="388"/>
        <v>Thursday</v>
      </c>
      <c r="AB3569" s="21" t="str">
        <f>VLOOKUP(U3569,'Currency Sheet'!A:C,3,)</f>
        <v>DOLLAR</v>
      </c>
      <c r="AC3569" s="42" t="str">
        <f>VLOOKUP(P3569,'Customer List'!B:D,3,)</f>
        <v>OutStation</v>
      </c>
    </row>
    <row r="3570" spans="1:29" x14ac:dyDescent="0.25">
      <c r="A3570" s="21">
        <v>3566</v>
      </c>
      <c r="B3570" s="21" t="s">
        <v>5208</v>
      </c>
      <c r="C3570" s="30">
        <v>45941</v>
      </c>
      <c r="D3570" s="30">
        <v>45948</v>
      </c>
      <c r="E3570" s="47">
        <v>73.5</v>
      </c>
      <c r="F3570" s="47">
        <f t="shared" si="383"/>
        <v>6468</v>
      </c>
      <c r="G3570" s="48">
        <f t="shared" si="384"/>
        <v>6468</v>
      </c>
      <c r="H3570" s="21">
        <v>302212</v>
      </c>
      <c r="I3570" s="21" t="s">
        <v>4769</v>
      </c>
      <c r="J3570" s="21">
        <v>1</v>
      </c>
      <c r="K3570" s="21">
        <v>1</v>
      </c>
      <c r="L3570" s="21">
        <f t="shared" si="385"/>
        <v>0</v>
      </c>
      <c r="M3570" s="21" t="s">
        <v>5698</v>
      </c>
      <c r="N3570" s="30">
        <v>45952</v>
      </c>
      <c r="O3570" s="48">
        <v>11392.5</v>
      </c>
      <c r="P3570" s="21" t="s">
        <v>2170</v>
      </c>
      <c r="Q3570" s="21">
        <v>58157302814</v>
      </c>
      <c r="R3570" s="21" t="s">
        <v>40</v>
      </c>
      <c r="S3570" s="3">
        <v>4</v>
      </c>
      <c r="T3570" s="37"/>
      <c r="U3570" s="21" t="s">
        <v>18</v>
      </c>
      <c r="V3570" s="21" t="str">
        <f>VLOOKUP(P3570,'Customer List'!B:C,2,)</f>
        <v>Gujrat</v>
      </c>
      <c r="W3570" s="38"/>
      <c r="X3570" s="30">
        <v>45955</v>
      </c>
      <c r="Y3570" s="21">
        <f t="shared" si="386"/>
        <v>3</v>
      </c>
      <c r="Z3570" s="21" t="str">
        <f t="shared" si="387"/>
        <v>Wednesday</v>
      </c>
      <c r="AA3570" s="21" t="str">
        <f t="shared" si="388"/>
        <v>Saturday</v>
      </c>
      <c r="AB3570" s="21" t="str">
        <f>VLOOKUP(U3570,'Currency Sheet'!A:C,3,)</f>
        <v>DOLLAR</v>
      </c>
      <c r="AC3570" s="42" t="str">
        <f>VLOOKUP(P3570,'Customer List'!B:D,3,)</f>
        <v>OutStation</v>
      </c>
    </row>
    <row r="3571" spans="1:29" x14ac:dyDescent="0.25">
      <c r="A3571" s="21">
        <v>3567</v>
      </c>
      <c r="B3571" s="21" t="s">
        <v>5208</v>
      </c>
      <c r="C3571" s="30">
        <v>45941</v>
      </c>
      <c r="D3571" s="30">
        <v>45948</v>
      </c>
      <c r="E3571" s="47">
        <v>204.4</v>
      </c>
      <c r="F3571" s="47">
        <f t="shared" si="383"/>
        <v>17987.2</v>
      </c>
      <c r="G3571" s="48">
        <f t="shared" si="384"/>
        <v>35974.400000000001</v>
      </c>
      <c r="H3571" s="21">
        <v>302216</v>
      </c>
      <c r="I3571" s="21" t="s">
        <v>4769</v>
      </c>
      <c r="J3571" s="21">
        <v>2</v>
      </c>
      <c r="K3571" s="21">
        <v>2</v>
      </c>
      <c r="L3571" s="21">
        <f t="shared" si="385"/>
        <v>0</v>
      </c>
      <c r="M3571" s="21" t="s">
        <v>5580</v>
      </c>
      <c r="N3571" s="30">
        <v>45952</v>
      </c>
      <c r="O3571" s="48">
        <v>63364</v>
      </c>
      <c r="P3571" s="21" t="s">
        <v>2046</v>
      </c>
      <c r="Q3571" s="21">
        <v>58157302394</v>
      </c>
      <c r="R3571" s="21" t="s">
        <v>40</v>
      </c>
      <c r="S3571" s="3">
        <v>4</v>
      </c>
      <c r="T3571" s="37"/>
      <c r="U3571" s="21" t="s">
        <v>18</v>
      </c>
      <c r="V3571" s="21" t="str">
        <f>VLOOKUP(P3571,'Customer List'!B:C,2,)</f>
        <v>Banglore</v>
      </c>
      <c r="W3571" s="38"/>
      <c r="X3571" s="30">
        <v>45953</v>
      </c>
      <c r="Y3571" s="21">
        <f t="shared" si="386"/>
        <v>1</v>
      </c>
      <c r="Z3571" s="21" t="str">
        <f t="shared" si="387"/>
        <v>Wednesday</v>
      </c>
      <c r="AA3571" s="21" t="str">
        <f t="shared" si="388"/>
        <v>Thursday</v>
      </c>
      <c r="AB3571" s="21" t="str">
        <f>VLOOKUP(U3571,'Currency Sheet'!A:C,3,)</f>
        <v>DOLLAR</v>
      </c>
      <c r="AC3571" s="42" t="str">
        <f>VLOOKUP(P3571,'Customer List'!B:D,3,)</f>
        <v>OutStation</v>
      </c>
    </row>
    <row r="3572" spans="1:29" x14ac:dyDescent="0.25">
      <c r="A3572" s="21">
        <v>3568</v>
      </c>
      <c r="B3572" s="21" t="s">
        <v>5208</v>
      </c>
      <c r="C3572" s="30">
        <v>45941</v>
      </c>
      <c r="D3572" s="30">
        <v>45948</v>
      </c>
      <c r="E3572" s="47">
        <v>35</v>
      </c>
      <c r="F3572" s="47">
        <f t="shared" si="383"/>
        <v>3080</v>
      </c>
      <c r="G3572" s="48">
        <f t="shared" si="384"/>
        <v>3080</v>
      </c>
      <c r="H3572" s="21">
        <v>302902</v>
      </c>
      <c r="I3572" s="21" t="s">
        <v>4771</v>
      </c>
      <c r="J3572" s="21">
        <v>1</v>
      </c>
      <c r="K3572" s="21">
        <v>1</v>
      </c>
      <c r="L3572" s="21">
        <f t="shared" si="385"/>
        <v>0</v>
      </c>
      <c r="M3572" s="21" t="s">
        <v>5304</v>
      </c>
      <c r="N3572" s="30">
        <v>45955</v>
      </c>
      <c r="O3572" s="48">
        <v>6200</v>
      </c>
      <c r="P3572" s="21" t="s">
        <v>5206</v>
      </c>
      <c r="Q3572" s="54">
        <v>58157407195</v>
      </c>
      <c r="R3572" s="21" t="s">
        <v>40</v>
      </c>
      <c r="S3572" s="3">
        <v>4</v>
      </c>
      <c r="T3572" s="37"/>
      <c r="U3572" s="21" t="s">
        <v>18</v>
      </c>
      <c r="V3572" s="21" t="str">
        <f>VLOOKUP(P3572,'Customer List'!B:C,2,)</f>
        <v>patna</v>
      </c>
      <c r="W3572" s="38"/>
      <c r="X3572" s="30">
        <v>45959</v>
      </c>
      <c r="Y3572" s="21">
        <f t="shared" si="386"/>
        <v>4</v>
      </c>
      <c r="Z3572" s="21" t="str">
        <f t="shared" si="387"/>
        <v>Saturday</v>
      </c>
      <c r="AA3572" s="21" t="str">
        <f t="shared" si="388"/>
        <v>Wednesday</v>
      </c>
      <c r="AB3572" s="21" t="str">
        <f>VLOOKUP(U3572,'Currency Sheet'!A:C,3,)</f>
        <v>DOLLAR</v>
      </c>
      <c r="AC3572" s="42" t="str">
        <f>VLOOKUP(P3572,'Customer List'!B:D,3,)</f>
        <v>OutStation</v>
      </c>
    </row>
    <row r="3573" spans="1:29" x14ac:dyDescent="0.25">
      <c r="A3573" s="21">
        <v>3569</v>
      </c>
      <c r="B3573" s="21" t="s">
        <v>5208</v>
      </c>
      <c r="C3573" s="30">
        <v>45941</v>
      </c>
      <c r="D3573" s="30">
        <v>45948</v>
      </c>
      <c r="E3573" s="47">
        <v>204.4</v>
      </c>
      <c r="F3573" s="47">
        <f t="shared" si="383"/>
        <v>17987.2</v>
      </c>
      <c r="G3573" s="48">
        <f t="shared" si="384"/>
        <v>35974.400000000001</v>
      </c>
      <c r="H3573" s="21">
        <v>304014</v>
      </c>
      <c r="I3573" s="21" t="s">
        <v>4795</v>
      </c>
      <c r="J3573" s="21">
        <v>2</v>
      </c>
      <c r="K3573" s="21">
        <v>2</v>
      </c>
      <c r="L3573" s="21">
        <f t="shared" si="385"/>
        <v>0</v>
      </c>
      <c r="M3573" s="21" t="s">
        <v>5581</v>
      </c>
      <c r="N3573" s="30">
        <v>45952</v>
      </c>
      <c r="O3573" s="48">
        <v>63364</v>
      </c>
      <c r="P3573" s="21" t="s">
        <v>2046</v>
      </c>
      <c r="Q3573" s="21">
        <v>58157302394</v>
      </c>
      <c r="R3573" s="21" t="s">
        <v>40</v>
      </c>
      <c r="S3573" s="3">
        <v>4</v>
      </c>
      <c r="T3573" s="37"/>
      <c r="U3573" s="21" t="s">
        <v>18</v>
      </c>
      <c r="V3573" s="21" t="str">
        <f>VLOOKUP(P3573,'Customer List'!B:C,2,)</f>
        <v>Banglore</v>
      </c>
      <c r="W3573" s="38"/>
      <c r="X3573" s="30">
        <v>45953</v>
      </c>
      <c r="Y3573" s="21">
        <f t="shared" si="386"/>
        <v>1</v>
      </c>
      <c r="Z3573" s="21" t="str">
        <f t="shared" si="387"/>
        <v>Wednesday</v>
      </c>
      <c r="AA3573" s="21" t="str">
        <f t="shared" si="388"/>
        <v>Thursday</v>
      </c>
      <c r="AB3573" s="21" t="str">
        <f>VLOOKUP(U3573,'Currency Sheet'!A:C,3,)</f>
        <v>DOLLAR</v>
      </c>
      <c r="AC3573" s="42" t="str">
        <f>VLOOKUP(P3573,'Customer List'!B:D,3,)</f>
        <v>OutStation</v>
      </c>
    </row>
    <row r="3574" spans="1:29" x14ac:dyDescent="0.25">
      <c r="A3574" s="21">
        <v>3570</v>
      </c>
      <c r="B3574" s="21" t="s">
        <v>5208</v>
      </c>
      <c r="C3574" s="30">
        <v>45941</v>
      </c>
      <c r="D3574" s="30">
        <v>45948</v>
      </c>
      <c r="E3574" s="47">
        <v>321.75</v>
      </c>
      <c r="F3574" s="47">
        <f t="shared" si="383"/>
        <v>28314</v>
      </c>
      <c r="G3574" s="48">
        <f t="shared" si="384"/>
        <v>28314</v>
      </c>
      <c r="H3574" s="21">
        <v>305034</v>
      </c>
      <c r="I3574" s="21" t="s">
        <v>5180</v>
      </c>
      <c r="J3574" s="21">
        <v>1</v>
      </c>
      <c r="K3574" s="21">
        <v>1</v>
      </c>
      <c r="L3574" s="21">
        <f t="shared" si="385"/>
        <v>0</v>
      </c>
      <c r="M3574" s="21" t="s">
        <v>5576</v>
      </c>
      <c r="N3574" s="30">
        <v>45952</v>
      </c>
      <c r="O3574" s="48">
        <v>36679.5</v>
      </c>
      <c r="P3574" s="21" t="s">
        <v>242</v>
      </c>
      <c r="Q3574" s="21">
        <v>58157301300</v>
      </c>
      <c r="R3574" s="21" t="s">
        <v>40</v>
      </c>
      <c r="S3574" s="3">
        <v>4</v>
      </c>
      <c r="T3574" s="37"/>
      <c r="U3574" s="21" t="s">
        <v>18</v>
      </c>
      <c r="V3574" s="21" t="str">
        <f>VLOOKUP(P3574,'Customer List'!B:C,2,)</f>
        <v>Mumbai</v>
      </c>
      <c r="W3574" s="38"/>
      <c r="X3574" s="30">
        <v>45954</v>
      </c>
      <c r="Y3574" s="21">
        <f t="shared" si="386"/>
        <v>2</v>
      </c>
      <c r="Z3574" s="21" t="str">
        <f t="shared" si="387"/>
        <v>Wednesday</v>
      </c>
      <c r="AA3574" s="21" t="str">
        <f t="shared" si="388"/>
        <v>Friday</v>
      </c>
      <c r="AB3574" s="21" t="str">
        <f>VLOOKUP(U3574,'Currency Sheet'!A:C,3,)</f>
        <v>DOLLAR</v>
      </c>
      <c r="AC3574" s="42" t="str">
        <f>VLOOKUP(P3574,'Customer List'!B:D,3,)</f>
        <v>OutStation</v>
      </c>
    </row>
    <row r="3575" spans="1:29" x14ac:dyDescent="0.25">
      <c r="A3575" s="21">
        <v>3571</v>
      </c>
      <c r="B3575" s="21" t="s">
        <v>5208</v>
      </c>
      <c r="C3575" s="30">
        <v>45941</v>
      </c>
      <c r="D3575" s="30">
        <v>45948</v>
      </c>
      <c r="E3575" s="47">
        <v>86.8</v>
      </c>
      <c r="F3575" s="47">
        <f t="shared" si="383"/>
        <v>7638.4</v>
      </c>
      <c r="G3575" s="48">
        <f t="shared" si="384"/>
        <v>7638.4</v>
      </c>
      <c r="H3575" s="21">
        <v>305413</v>
      </c>
      <c r="I3575" s="21" t="s">
        <v>5181</v>
      </c>
      <c r="J3575" s="21">
        <v>1</v>
      </c>
      <c r="K3575" s="21">
        <v>1</v>
      </c>
      <c r="L3575" s="21">
        <f t="shared" si="385"/>
        <v>0</v>
      </c>
      <c r="M3575" s="21" t="s">
        <v>6240</v>
      </c>
      <c r="N3575" s="30">
        <v>45987</v>
      </c>
      <c r="O3575" s="48">
        <v>14030.6</v>
      </c>
      <c r="P3575" s="21" t="s">
        <v>5205</v>
      </c>
      <c r="Q3575" s="21" t="s">
        <v>5959</v>
      </c>
      <c r="R3575" s="21" t="s">
        <v>847</v>
      </c>
      <c r="S3575" s="3">
        <v>4</v>
      </c>
      <c r="T3575" s="37"/>
      <c r="U3575" s="21" t="s">
        <v>18</v>
      </c>
      <c r="V3575" s="21" t="str">
        <f>VLOOKUP(P3575,'Customer List'!B:C,2,)</f>
        <v>Sonipat</v>
      </c>
      <c r="W3575" s="38" t="s">
        <v>5290</v>
      </c>
      <c r="X3575" s="30">
        <f>IF(OR(R3575 = "PRIYANKA MADAM", R3575 = "DEEPAK", R3575 = "PORTER"),N3575,"")</f>
        <v>45987</v>
      </c>
      <c r="Y3575" s="21">
        <f t="shared" si="386"/>
        <v>0</v>
      </c>
      <c r="Z3575" s="21" t="str">
        <f t="shared" si="387"/>
        <v>Wednesday</v>
      </c>
      <c r="AA3575" s="21" t="str">
        <f t="shared" si="388"/>
        <v>Wednesday</v>
      </c>
      <c r="AB3575" s="21" t="str">
        <f>VLOOKUP(U3575,'Currency Sheet'!A:C,3,)</f>
        <v>DOLLAR</v>
      </c>
      <c r="AC3575" s="42" t="str">
        <f>VLOOKUP(P3575,'Customer List'!B:D,3,)</f>
        <v>Local</v>
      </c>
    </row>
    <row r="3576" spans="1:29" x14ac:dyDescent="0.25">
      <c r="A3576" s="21">
        <v>3572</v>
      </c>
      <c r="B3576" s="21" t="s">
        <v>5208</v>
      </c>
      <c r="C3576" s="30">
        <v>45941</v>
      </c>
      <c r="D3576" s="30">
        <v>45948</v>
      </c>
      <c r="E3576" s="47">
        <v>107.8</v>
      </c>
      <c r="F3576" s="47">
        <f t="shared" si="383"/>
        <v>9486.4</v>
      </c>
      <c r="G3576" s="48">
        <f t="shared" si="384"/>
        <v>47432</v>
      </c>
      <c r="H3576" s="21">
        <v>310910</v>
      </c>
      <c r="I3576" s="21" t="s">
        <v>4777</v>
      </c>
      <c r="J3576" s="21">
        <v>5</v>
      </c>
      <c r="K3576" s="21">
        <v>5</v>
      </c>
      <c r="L3576" s="21">
        <f t="shared" si="385"/>
        <v>0</v>
      </c>
      <c r="M3576" s="21" t="s">
        <v>5695</v>
      </c>
      <c r="N3576" s="30">
        <v>45952</v>
      </c>
      <c r="O3576" s="48">
        <v>83545</v>
      </c>
      <c r="P3576" s="21" t="s">
        <v>2170</v>
      </c>
      <c r="Q3576" s="21">
        <v>58157302814</v>
      </c>
      <c r="R3576" s="21" t="s">
        <v>40</v>
      </c>
      <c r="S3576" s="3">
        <v>4</v>
      </c>
      <c r="T3576" s="37"/>
      <c r="U3576" s="21" t="s">
        <v>18</v>
      </c>
      <c r="V3576" s="21" t="str">
        <f>VLOOKUP(P3576,'Customer List'!B:C,2,)</f>
        <v>Gujrat</v>
      </c>
      <c r="W3576" s="38"/>
      <c r="X3576" s="30">
        <v>45955</v>
      </c>
      <c r="Y3576" s="21">
        <f t="shared" si="386"/>
        <v>3</v>
      </c>
      <c r="Z3576" s="21" t="str">
        <f t="shared" si="387"/>
        <v>Wednesday</v>
      </c>
      <c r="AA3576" s="21" t="str">
        <f t="shared" si="388"/>
        <v>Saturday</v>
      </c>
      <c r="AB3576" s="21" t="str">
        <f>VLOOKUP(U3576,'Currency Sheet'!A:C,3,)</f>
        <v>DOLLAR</v>
      </c>
      <c r="AC3576" s="42" t="str">
        <f>VLOOKUP(P3576,'Customer List'!B:D,3,)</f>
        <v>OutStation</v>
      </c>
    </row>
    <row r="3577" spans="1:29" x14ac:dyDescent="0.25">
      <c r="A3577" s="21">
        <v>3573</v>
      </c>
      <c r="B3577" s="21" t="s">
        <v>5208</v>
      </c>
      <c r="C3577" s="30">
        <v>45941</v>
      </c>
      <c r="D3577" s="30">
        <v>45948</v>
      </c>
      <c r="E3577" s="47">
        <v>207.9</v>
      </c>
      <c r="F3577" s="47">
        <f t="shared" si="383"/>
        <v>18295.2</v>
      </c>
      <c r="G3577" s="48">
        <f t="shared" si="384"/>
        <v>18295.2</v>
      </c>
      <c r="H3577" s="21">
        <v>312206</v>
      </c>
      <c r="I3577" s="21" t="s">
        <v>5182</v>
      </c>
      <c r="J3577" s="21">
        <v>1</v>
      </c>
      <c r="K3577" s="21">
        <v>1</v>
      </c>
      <c r="L3577" s="21">
        <f t="shared" si="385"/>
        <v>0</v>
      </c>
      <c r="M3577" s="21" t="s">
        <v>5576</v>
      </c>
      <c r="N3577" s="30">
        <v>45952</v>
      </c>
      <c r="O3577" s="48">
        <v>25393.5</v>
      </c>
      <c r="P3577" s="21" t="s">
        <v>242</v>
      </c>
      <c r="Q3577" s="21">
        <v>58157301300</v>
      </c>
      <c r="R3577" s="21" t="s">
        <v>40</v>
      </c>
      <c r="S3577" s="3">
        <v>4</v>
      </c>
      <c r="T3577" s="37"/>
      <c r="U3577" s="21" t="s">
        <v>18</v>
      </c>
      <c r="V3577" s="21" t="str">
        <f>VLOOKUP(P3577,'Customer List'!B:C,2,)</f>
        <v>Mumbai</v>
      </c>
      <c r="W3577" s="38"/>
      <c r="X3577" s="30">
        <v>45954</v>
      </c>
      <c r="Y3577" s="21">
        <f t="shared" si="386"/>
        <v>2</v>
      </c>
      <c r="Z3577" s="21" t="str">
        <f t="shared" si="387"/>
        <v>Wednesday</v>
      </c>
      <c r="AA3577" s="21" t="str">
        <f t="shared" si="388"/>
        <v>Friday</v>
      </c>
      <c r="AB3577" s="21" t="str">
        <f>VLOOKUP(U3577,'Currency Sheet'!A:C,3,)</f>
        <v>DOLLAR</v>
      </c>
      <c r="AC3577" s="42" t="str">
        <f>VLOOKUP(P3577,'Customer List'!B:D,3,)</f>
        <v>OutStation</v>
      </c>
    </row>
    <row r="3578" spans="1:29" x14ac:dyDescent="0.25">
      <c r="A3578" s="21">
        <v>3574</v>
      </c>
      <c r="B3578" s="21" t="s">
        <v>5208</v>
      </c>
      <c r="C3578" s="30">
        <v>45941</v>
      </c>
      <c r="D3578" s="30">
        <v>45948</v>
      </c>
      <c r="E3578" s="47">
        <v>38.5</v>
      </c>
      <c r="F3578" s="47">
        <f t="shared" si="383"/>
        <v>3388</v>
      </c>
      <c r="G3578" s="48">
        <f t="shared" si="384"/>
        <v>3388</v>
      </c>
      <c r="H3578" s="21">
        <v>317302</v>
      </c>
      <c r="I3578" s="21" t="s">
        <v>4767</v>
      </c>
      <c r="J3578" s="21">
        <v>1</v>
      </c>
      <c r="K3578" s="21">
        <v>1</v>
      </c>
      <c r="L3578" s="21">
        <f t="shared" si="385"/>
        <v>0</v>
      </c>
      <c r="M3578" s="21" t="s">
        <v>5304</v>
      </c>
      <c r="N3578" s="30">
        <v>45955</v>
      </c>
      <c r="O3578" s="48">
        <v>6820</v>
      </c>
      <c r="P3578" s="21" t="s">
        <v>5206</v>
      </c>
      <c r="Q3578" s="54">
        <v>58157407195</v>
      </c>
      <c r="R3578" s="21" t="s">
        <v>40</v>
      </c>
      <c r="S3578" s="3">
        <v>4</v>
      </c>
      <c r="T3578" s="37"/>
      <c r="U3578" s="21" t="s">
        <v>18</v>
      </c>
      <c r="V3578" s="21" t="str">
        <f>VLOOKUP(P3578,'Customer List'!B:C,2,)</f>
        <v>patna</v>
      </c>
      <c r="W3578" s="38"/>
      <c r="X3578" s="30">
        <v>45959</v>
      </c>
      <c r="Y3578" s="21">
        <f t="shared" si="386"/>
        <v>4</v>
      </c>
      <c r="Z3578" s="21" t="str">
        <f t="shared" si="387"/>
        <v>Saturday</v>
      </c>
      <c r="AA3578" s="21" t="str">
        <f t="shared" si="388"/>
        <v>Wednesday</v>
      </c>
      <c r="AB3578" s="21" t="str">
        <f>VLOOKUP(U3578,'Currency Sheet'!A:C,3,)</f>
        <v>DOLLAR</v>
      </c>
      <c r="AC3578" s="42" t="str">
        <f>VLOOKUP(P3578,'Customer List'!B:D,3,)</f>
        <v>OutStation</v>
      </c>
    </row>
    <row r="3579" spans="1:29" x14ac:dyDescent="0.25">
      <c r="A3579" s="21">
        <v>3575</v>
      </c>
      <c r="B3579" s="21" t="s">
        <v>5208</v>
      </c>
      <c r="C3579" s="30">
        <v>45941</v>
      </c>
      <c r="D3579" s="30">
        <v>45948</v>
      </c>
      <c r="E3579" s="47">
        <v>53.9</v>
      </c>
      <c r="F3579" s="47">
        <f t="shared" si="383"/>
        <v>4743.2</v>
      </c>
      <c r="G3579" s="48">
        <f t="shared" si="384"/>
        <v>4743.2</v>
      </c>
      <c r="H3579" s="21">
        <v>317318</v>
      </c>
      <c r="I3579" s="21" t="s">
        <v>4767</v>
      </c>
      <c r="J3579" s="21">
        <v>1</v>
      </c>
      <c r="K3579" s="21">
        <v>1</v>
      </c>
      <c r="L3579" s="21">
        <f t="shared" si="385"/>
        <v>0</v>
      </c>
      <c r="M3579" s="21" t="s">
        <v>5304</v>
      </c>
      <c r="N3579" s="30">
        <v>45955</v>
      </c>
      <c r="O3579" s="48">
        <v>9548</v>
      </c>
      <c r="P3579" s="21" t="s">
        <v>5206</v>
      </c>
      <c r="Q3579" s="54">
        <v>58157407195</v>
      </c>
      <c r="R3579" s="21" t="s">
        <v>40</v>
      </c>
      <c r="S3579" s="3">
        <v>4</v>
      </c>
      <c r="T3579" s="37"/>
      <c r="U3579" s="21" t="s">
        <v>18</v>
      </c>
      <c r="V3579" s="21" t="str">
        <f>VLOOKUP(P3579,'Customer List'!B:C,2,)</f>
        <v>patna</v>
      </c>
      <c r="W3579" s="38"/>
      <c r="X3579" s="30">
        <v>45959</v>
      </c>
      <c r="Y3579" s="21">
        <f t="shared" si="386"/>
        <v>4</v>
      </c>
      <c r="Z3579" s="21" t="str">
        <f t="shared" si="387"/>
        <v>Saturday</v>
      </c>
      <c r="AA3579" s="21" t="str">
        <f t="shared" si="388"/>
        <v>Wednesday</v>
      </c>
      <c r="AB3579" s="21" t="str">
        <f>VLOOKUP(U3579,'Currency Sheet'!A:C,3,)</f>
        <v>DOLLAR</v>
      </c>
      <c r="AC3579" s="42" t="str">
        <f>VLOOKUP(P3579,'Customer List'!B:D,3,)</f>
        <v>OutStation</v>
      </c>
    </row>
    <row r="3580" spans="1:29" x14ac:dyDescent="0.25">
      <c r="A3580" s="21">
        <v>3576</v>
      </c>
      <c r="B3580" s="21" t="s">
        <v>5208</v>
      </c>
      <c r="C3580" s="30">
        <v>45941</v>
      </c>
      <c r="D3580" s="30">
        <v>45948</v>
      </c>
      <c r="E3580" s="47">
        <v>35</v>
      </c>
      <c r="F3580" s="47">
        <f t="shared" si="383"/>
        <v>3080</v>
      </c>
      <c r="G3580" s="48">
        <f t="shared" si="384"/>
        <v>3080</v>
      </c>
      <c r="H3580" s="21">
        <v>317408</v>
      </c>
      <c r="I3580" s="21" t="s">
        <v>4778</v>
      </c>
      <c r="J3580" s="21">
        <v>1</v>
      </c>
      <c r="K3580" s="21">
        <v>1</v>
      </c>
      <c r="L3580" s="21">
        <f t="shared" si="385"/>
        <v>0</v>
      </c>
      <c r="M3580" s="21" t="s">
        <v>5304</v>
      </c>
      <c r="N3580" s="30">
        <v>45955</v>
      </c>
      <c r="O3580" s="48">
        <v>6200</v>
      </c>
      <c r="P3580" s="21" t="s">
        <v>5206</v>
      </c>
      <c r="Q3580" s="54">
        <v>58157407195</v>
      </c>
      <c r="R3580" s="21" t="s">
        <v>40</v>
      </c>
      <c r="S3580" s="3">
        <v>4</v>
      </c>
      <c r="T3580" s="37"/>
      <c r="U3580" s="21" t="s">
        <v>18</v>
      </c>
      <c r="V3580" s="21" t="str">
        <f>VLOOKUP(P3580,'Customer List'!B:C,2,)</f>
        <v>patna</v>
      </c>
      <c r="W3580" s="38"/>
      <c r="X3580" s="30">
        <v>45959</v>
      </c>
      <c r="Y3580" s="21">
        <f t="shared" si="386"/>
        <v>4</v>
      </c>
      <c r="Z3580" s="21" t="str">
        <f t="shared" si="387"/>
        <v>Saturday</v>
      </c>
      <c r="AA3580" s="21" t="str">
        <f t="shared" si="388"/>
        <v>Wednesday</v>
      </c>
      <c r="AB3580" s="21" t="str">
        <f>VLOOKUP(U3580,'Currency Sheet'!A:C,3,)</f>
        <v>DOLLAR</v>
      </c>
      <c r="AC3580" s="42" t="str">
        <f>VLOOKUP(P3580,'Customer List'!B:D,3,)</f>
        <v>OutStation</v>
      </c>
    </row>
    <row r="3581" spans="1:29" x14ac:dyDescent="0.25">
      <c r="A3581" s="21">
        <v>3577</v>
      </c>
      <c r="B3581" s="21" t="s">
        <v>5208</v>
      </c>
      <c r="C3581" s="30">
        <v>45941</v>
      </c>
      <c r="D3581" s="30">
        <v>45948</v>
      </c>
      <c r="E3581" s="47">
        <v>277.5</v>
      </c>
      <c r="F3581" s="47">
        <f t="shared" si="383"/>
        <v>24420</v>
      </c>
      <c r="G3581" s="48">
        <f t="shared" si="384"/>
        <v>24420</v>
      </c>
      <c r="H3581" s="21">
        <v>317434</v>
      </c>
      <c r="I3581" s="21" t="s">
        <v>4778</v>
      </c>
      <c r="J3581" s="21">
        <v>1</v>
      </c>
      <c r="K3581" s="21">
        <v>1</v>
      </c>
      <c r="L3581" s="21">
        <f t="shared" si="385"/>
        <v>0</v>
      </c>
      <c r="M3581" s="21" t="s">
        <v>5698</v>
      </c>
      <c r="N3581" s="30">
        <v>45952</v>
      </c>
      <c r="O3581" s="48">
        <v>40145</v>
      </c>
      <c r="P3581" s="21" t="s">
        <v>2170</v>
      </c>
      <c r="Q3581" s="21">
        <v>58157302814</v>
      </c>
      <c r="R3581" s="21" t="s">
        <v>40</v>
      </c>
      <c r="S3581" s="3">
        <v>4</v>
      </c>
      <c r="T3581" s="37"/>
      <c r="U3581" s="21" t="s">
        <v>18</v>
      </c>
      <c r="V3581" s="21" t="str">
        <f>VLOOKUP(P3581,'Customer List'!B:C,2,)</f>
        <v>Gujrat</v>
      </c>
      <c r="W3581" s="38"/>
      <c r="X3581" s="30">
        <v>45955</v>
      </c>
      <c r="Y3581" s="21">
        <f t="shared" si="386"/>
        <v>3</v>
      </c>
      <c r="Z3581" s="21" t="str">
        <f t="shared" si="387"/>
        <v>Wednesday</v>
      </c>
      <c r="AA3581" s="21" t="str">
        <f t="shared" si="388"/>
        <v>Saturday</v>
      </c>
      <c r="AB3581" s="21" t="str">
        <f>VLOOKUP(U3581,'Currency Sheet'!A:C,3,)</f>
        <v>DOLLAR</v>
      </c>
      <c r="AC3581" s="42" t="str">
        <f>VLOOKUP(P3581,'Customer List'!B:D,3,)</f>
        <v>OutStation</v>
      </c>
    </row>
    <row r="3582" spans="1:29" x14ac:dyDescent="0.25">
      <c r="A3582" s="21">
        <v>3578</v>
      </c>
      <c r="B3582" s="21" t="s">
        <v>5208</v>
      </c>
      <c r="C3582" s="30">
        <v>45941</v>
      </c>
      <c r="D3582" s="30">
        <v>45948</v>
      </c>
      <c r="E3582" s="47">
        <v>305.25</v>
      </c>
      <c r="F3582" s="47">
        <f t="shared" si="383"/>
        <v>26862</v>
      </c>
      <c r="G3582" s="48">
        <f t="shared" si="384"/>
        <v>53724</v>
      </c>
      <c r="H3582" s="21">
        <v>318340</v>
      </c>
      <c r="I3582" s="21" t="s">
        <v>4779</v>
      </c>
      <c r="J3582" s="21">
        <v>2</v>
      </c>
      <c r="K3582" s="21">
        <v>2</v>
      </c>
      <c r="L3582" s="21">
        <f t="shared" si="385"/>
        <v>0</v>
      </c>
      <c r="M3582" s="21" t="s">
        <v>5581</v>
      </c>
      <c r="N3582" s="30">
        <v>45952</v>
      </c>
      <c r="O3582" s="48">
        <v>88319</v>
      </c>
      <c r="P3582" s="21" t="s">
        <v>2046</v>
      </c>
      <c r="Q3582" s="21">
        <v>58157302394</v>
      </c>
      <c r="R3582" s="21" t="s">
        <v>40</v>
      </c>
      <c r="S3582" s="3">
        <v>4</v>
      </c>
      <c r="T3582" s="37"/>
      <c r="U3582" s="21" t="s">
        <v>18</v>
      </c>
      <c r="V3582" s="21" t="str">
        <f>VLOOKUP(P3582,'Customer List'!B:C,2,)</f>
        <v>Banglore</v>
      </c>
      <c r="W3582" s="38"/>
      <c r="X3582" s="30">
        <v>45953</v>
      </c>
      <c r="Y3582" s="21">
        <f t="shared" si="386"/>
        <v>1</v>
      </c>
      <c r="Z3582" s="21" t="str">
        <f t="shared" si="387"/>
        <v>Wednesday</v>
      </c>
      <c r="AA3582" s="21" t="str">
        <f t="shared" si="388"/>
        <v>Thursday</v>
      </c>
      <c r="AB3582" s="21" t="str">
        <f>VLOOKUP(U3582,'Currency Sheet'!A:C,3,)</f>
        <v>DOLLAR</v>
      </c>
      <c r="AC3582" s="42" t="str">
        <f>VLOOKUP(P3582,'Customer List'!B:D,3,)</f>
        <v>OutStation</v>
      </c>
    </row>
    <row r="3583" spans="1:29" x14ac:dyDescent="0.25">
      <c r="A3583" s="21">
        <v>3579</v>
      </c>
      <c r="B3583" s="21" t="s">
        <v>5208</v>
      </c>
      <c r="C3583" s="30">
        <v>45941</v>
      </c>
      <c r="D3583" s="30">
        <v>45948</v>
      </c>
      <c r="E3583" s="47">
        <v>224</v>
      </c>
      <c r="F3583" s="47">
        <f t="shared" si="383"/>
        <v>19712</v>
      </c>
      <c r="G3583" s="48">
        <f t="shared" si="384"/>
        <v>591360</v>
      </c>
      <c r="H3583" s="21">
        <v>333810</v>
      </c>
      <c r="I3583" s="21" t="s">
        <v>5183</v>
      </c>
      <c r="J3583" s="21">
        <v>30</v>
      </c>
      <c r="K3583" s="21">
        <v>30</v>
      </c>
      <c r="L3583" s="21">
        <f t="shared" si="385"/>
        <v>0</v>
      </c>
      <c r="M3583" s="21" t="s">
        <v>5588</v>
      </c>
      <c r="N3583" s="30">
        <v>45952</v>
      </c>
      <c r="O3583" s="48">
        <v>912000</v>
      </c>
      <c r="P3583" s="21" t="s">
        <v>621</v>
      </c>
      <c r="Q3583" s="21">
        <v>58157301145</v>
      </c>
      <c r="R3583" s="21" t="s">
        <v>40</v>
      </c>
      <c r="S3583" s="3">
        <v>4</v>
      </c>
      <c r="T3583" s="37"/>
      <c r="U3583" s="21" t="s">
        <v>18</v>
      </c>
      <c r="V3583" s="21" t="str">
        <f>VLOOKUP(P3583,'Customer List'!B:C,2,)</f>
        <v>Hyderabad</v>
      </c>
      <c r="W3583" s="38"/>
      <c r="X3583" s="30">
        <v>45953</v>
      </c>
      <c r="Y3583" s="21">
        <f t="shared" si="386"/>
        <v>1</v>
      </c>
      <c r="Z3583" s="21" t="str">
        <f t="shared" si="387"/>
        <v>Wednesday</v>
      </c>
      <c r="AA3583" s="21" t="str">
        <f t="shared" si="388"/>
        <v>Thursday</v>
      </c>
      <c r="AB3583" s="21" t="str">
        <f>VLOOKUP(U3583,'Currency Sheet'!A:C,3,)</f>
        <v>DOLLAR</v>
      </c>
      <c r="AC3583" s="42" t="str">
        <f>VLOOKUP(P3583,'Customer List'!B:D,3,)</f>
        <v>OutStation</v>
      </c>
    </row>
    <row r="3584" spans="1:29" x14ac:dyDescent="0.25">
      <c r="A3584" s="21">
        <v>3580</v>
      </c>
      <c r="B3584" s="21" t="s">
        <v>5208</v>
      </c>
      <c r="C3584" s="30">
        <v>45941</v>
      </c>
      <c r="D3584" s="30">
        <v>45948</v>
      </c>
      <c r="E3584" s="47">
        <v>144.19999999999999</v>
      </c>
      <c r="F3584" s="47">
        <f t="shared" si="383"/>
        <v>12689.599999999999</v>
      </c>
      <c r="G3584" s="48">
        <f t="shared" si="384"/>
        <v>12689.599999999999</v>
      </c>
      <c r="H3584" s="21">
        <v>333904</v>
      </c>
      <c r="I3584" s="21" t="s">
        <v>5184</v>
      </c>
      <c r="J3584" s="21">
        <v>1</v>
      </c>
      <c r="K3584" s="21">
        <v>1</v>
      </c>
      <c r="L3584" s="21">
        <f t="shared" si="385"/>
        <v>0</v>
      </c>
      <c r="M3584" s="21" t="s">
        <v>5576</v>
      </c>
      <c r="N3584" s="30">
        <v>45952</v>
      </c>
      <c r="O3584" s="48">
        <v>17613</v>
      </c>
      <c r="P3584" s="21" t="s">
        <v>242</v>
      </c>
      <c r="Q3584" s="21">
        <v>58157301300</v>
      </c>
      <c r="R3584" s="21" t="s">
        <v>40</v>
      </c>
      <c r="S3584" s="3">
        <v>4</v>
      </c>
      <c r="T3584" s="37"/>
      <c r="U3584" s="21" t="s">
        <v>18</v>
      </c>
      <c r="V3584" s="21" t="str">
        <f>VLOOKUP(P3584,'Customer List'!B:C,2,)</f>
        <v>Mumbai</v>
      </c>
      <c r="W3584" s="38"/>
      <c r="X3584" s="30">
        <v>45954</v>
      </c>
      <c r="Y3584" s="21">
        <f t="shared" si="386"/>
        <v>2</v>
      </c>
      <c r="Z3584" s="21" t="str">
        <f t="shared" si="387"/>
        <v>Wednesday</v>
      </c>
      <c r="AA3584" s="21" t="str">
        <f t="shared" si="388"/>
        <v>Friday</v>
      </c>
      <c r="AB3584" s="21" t="str">
        <f>VLOOKUP(U3584,'Currency Sheet'!A:C,3,)</f>
        <v>DOLLAR</v>
      </c>
      <c r="AC3584" s="42" t="str">
        <f>VLOOKUP(P3584,'Customer List'!B:D,3,)</f>
        <v>OutStation</v>
      </c>
    </row>
    <row r="3585" spans="1:29" x14ac:dyDescent="0.25">
      <c r="A3585" s="21">
        <v>3581</v>
      </c>
      <c r="B3585" s="21" t="s">
        <v>5208</v>
      </c>
      <c r="C3585" s="30">
        <v>45941</v>
      </c>
      <c r="D3585" s="30">
        <v>45948</v>
      </c>
      <c r="E3585" s="47">
        <v>267.39999999999998</v>
      </c>
      <c r="F3585" s="47">
        <f t="shared" si="383"/>
        <v>23531.199999999997</v>
      </c>
      <c r="G3585" s="48">
        <f t="shared" si="384"/>
        <v>23531.199999999997</v>
      </c>
      <c r="H3585" s="21">
        <v>337416</v>
      </c>
      <c r="I3585" s="21" t="s">
        <v>5185</v>
      </c>
      <c r="J3585" s="21">
        <v>1</v>
      </c>
      <c r="K3585" s="21">
        <v>1</v>
      </c>
      <c r="L3585" s="21">
        <f t="shared" si="385"/>
        <v>0</v>
      </c>
      <c r="M3585" s="21" t="s">
        <v>5589</v>
      </c>
      <c r="N3585" s="30">
        <v>45952</v>
      </c>
      <c r="O3585" s="48">
        <v>38964</v>
      </c>
      <c r="P3585" s="21" t="s">
        <v>621</v>
      </c>
      <c r="Q3585" s="21">
        <v>58157301145</v>
      </c>
      <c r="R3585" s="21" t="s">
        <v>40</v>
      </c>
      <c r="S3585" s="3">
        <v>4</v>
      </c>
      <c r="T3585" s="37"/>
      <c r="U3585" s="21" t="s">
        <v>18</v>
      </c>
      <c r="V3585" s="21" t="str">
        <f>VLOOKUP(P3585,'Customer List'!B:C,2,)</f>
        <v>Hyderabad</v>
      </c>
      <c r="W3585" s="38"/>
      <c r="X3585" s="30">
        <v>45953</v>
      </c>
      <c r="Y3585" s="21">
        <f t="shared" si="386"/>
        <v>1</v>
      </c>
      <c r="Z3585" s="21" t="str">
        <f t="shared" si="387"/>
        <v>Wednesday</v>
      </c>
      <c r="AA3585" s="21" t="str">
        <f t="shared" si="388"/>
        <v>Thursday</v>
      </c>
      <c r="AB3585" s="21" t="str">
        <f>VLOOKUP(U3585,'Currency Sheet'!A:C,3,)</f>
        <v>DOLLAR</v>
      </c>
      <c r="AC3585" s="42" t="str">
        <f>VLOOKUP(P3585,'Customer List'!B:D,3,)</f>
        <v>OutStation</v>
      </c>
    </row>
    <row r="3586" spans="1:29" x14ac:dyDescent="0.25">
      <c r="A3586" s="21">
        <v>3582</v>
      </c>
      <c r="B3586" s="21" t="s">
        <v>5208</v>
      </c>
      <c r="C3586" s="30">
        <v>45941</v>
      </c>
      <c r="D3586" s="30">
        <v>45948</v>
      </c>
      <c r="E3586" s="47">
        <v>267.39999999999998</v>
      </c>
      <c r="F3586" s="47">
        <f t="shared" si="383"/>
        <v>23531.199999999997</v>
      </c>
      <c r="G3586" s="48">
        <f t="shared" si="384"/>
        <v>23531.199999999997</v>
      </c>
      <c r="H3586" s="21">
        <v>337614</v>
      </c>
      <c r="I3586" s="21" t="s">
        <v>5186</v>
      </c>
      <c r="J3586" s="21">
        <v>1</v>
      </c>
      <c r="K3586" s="21">
        <v>1</v>
      </c>
      <c r="L3586" s="21">
        <f t="shared" si="385"/>
        <v>0</v>
      </c>
      <c r="M3586" s="21" t="s">
        <v>5589</v>
      </c>
      <c r="N3586" s="30">
        <v>45952</v>
      </c>
      <c r="O3586" s="48">
        <v>38964</v>
      </c>
      <c r="P3586" s="21" t="s">
        <v>621</v>
      </c>
      <c r="Q3586" s="21">
        <v>58157301145</v>
      </c>
      <c r="R3586" s="21" t="s">
        <v>40</v>
      </c>
      <c r="S3586" s="3">
        <v>4</v>
      </c>
      <c r="T3586" s="37"/>
      <c r="U3586" s="21" t="s">
        <v>18</v>
      </c>
      <c r="V3586" s="21" t="str">
        <f>VLOOKUP(P3586,'Customer List'!B:C,2,)</f>
        <v>Hyderabad</v>
      </c>
      <c r="W3586" s="38"/>
      <c r="X3586" s="30">
        <v>45953</v>
      </c>
      <c r="Y3586" s="21">
        <f t="shared" si="386"/>
        <v>1</v>
      </c>
      <c r="Z3586" s="21" t="str">
        <f t="shared" si="387"/>
        <v>Wednesday</v>
      </c>
      <c r="AA3586" s="21" t="str">
        <f t="shared" si="388"/>
        <v>Thursday</v>
      </c>
      <c r="AB3586" s="21" t="str">
        <f>VLOOKUP(U3586,'Currency Sheet'!A:C,3,)</f>
        <v>DOLLAR</v>
      </c>
      <c r="AC3586" s="42" t="str">
        <f>VLOOKUP(P3586,'Customer List'!B:D,3,)</f>
        <v>OutStation</v>
      </c>
    </row>
    <row r="3587" spans="1:29" x14ac:dyDescent="0.25">
      <c r="A3587" s="21">
        <v>3583</v>
      </c>
      <c r="B3587" s="21" t="s">
        <v>5208</v>
      </c>
      <c r="C3587" s="30">
        <v>45941</v>
      </c>
      <c r="D3587" s="30">
        <v>45948</v>
      </c>
      <c r="E3587" s="47">
        <v>205.1</v>
      </c>
      <c r="F3587" s="47">
        <f t="shared" si="383"/>
        <v>18048.8</v>
      </c>
      <c r="G3587" s="48">
        <f t="shared" si="384"/>
        <v>18048.8</v>
      </c>
      <c r="H3587" s="21">
        <v>343512</v>
      </c>
      <c r="I3587" s="21" t="s">
        <v>4786</v>
      </c>
      <c r="J3587" s="21">
        <v>1</v>
      </c>
      <c r="K3587" s="21">
        <v>1</v>
      </c>
      <c r="L3587" s="21">
        <f t="shared" si="385"/>
        <v>0</v>
      </c>
      <c r="M3587" s="21" t="s">
        <v>5677</v>
      </c>
      <c r="N3587" s="30">
        <v>45952</v>
      </c>
      <c r="O3587" s="48">
        <v>31790.5</v>
      </c>
      <c r="P3587" s="21" t="s">
        <v>2170</v>
      </c>
      <c r="Q3587" s="21">
        <v>58157302814</v>
      </c>
      <c r="R3587" s="21" t="s">
        <v>40</v>
      </c>
      <c r="S3587" s="3">
        <v>4</v>
      </c>
      <c r="T3587" s="37"/>
      <c r="U3587" s="21" t="s">
        <v>18</v>
      </c>
      <c r="V3587" s="21" t="str">
        <f>VLOOKUP(P3587,'Customer List'!B:C,2,)</f>
        <v>Gujrat</v>
      </c>
      <c r="W3587" s="38"/>
      <c r="X3587" s="30">
        <v>45955</v>
      </c>
      <c r="Y3587" s="21">
        <f t="shared" si="386"/>
        <v>3</v>
      </c>
      <c r="Z3587" s="21" t="str">
        <f t="shared" si="387"/>
        <v>Wednesday</v>
      </c>
      <c r="AA3587" s="21" t="str">
        <f t="shared" si="388"/>
        <v>Saturday</v>
      </c>
      <c r="AB3587" s="21" t="str">
        <f>VLOOKUP(U3587,'Currency Sheet'!A:C,3,)</f>
        <v>DOLLAR</v>
      </c>
      <c r="AC3587" s="42" t="str">
        <f>VLOOKUP(P3587,'Customer List'!B:D,3,)</f>
        <v>OutStation</v>
      </c>
    </row>
    <row r="3588" spans="1:29" x14ac:dyDescent="0.25">
      <c r="A3588" s="21">
        <v>3584</v>
      </c>
      <c r="B3588" s="21" t="s">
        <v>5208</v>
      </c>
      <c r="C3588" s="30">
        <v>45941</v>
      </c>
      <c r="D3588" s="30">
        <v>45948</v>
      </c>
      <c r="E3588" s="47">
        <v>267.39999999999998</v>
      </c>
      <c r="F3588" s="47">
        <f t="shared" si="383"/>
        <v>23531.199999999997</v>
      </c>
      <c r="G3588" s="48">
        <f t="shared" si="384"/>
        <v>23531.199999999997</v>
      </c>
      <c r="H3588" s="21">
        <v>343614</v>
      </c>
      <c r="I3588" s="21" t="s">
        <v>4786</v>
      </c>
      <c r="J3588" s="21">
        <v>1</v>
      </c>
      <c r="K3588" s="21">
        <v>1</v>
      </c>
      <c r="L3588" s="21">
        <f t="shared" si="385"/>
        <v>0</v>
      </c>
      <c r="M3588" s="21" t="s">
        <v>5576</v>
      </c>
      <c r="N3588" s="30">
        <v>45952</v>
      </c>
      <c r="O3588" s="48">
        <v>32661</v>
      </c>
      <c r="P3588" s="21" t="s">
        <v>242</v>
      </c>
      <c r="Q3588" s="21">
        <v>58157301300</v>
      </c>
      <c r="R3588" s="21" t="s">
        <v>40</v>
      </c>
      <c r="S3588" s="3">
        <v>4</v>
      </c>
      <c r="T3588" s="37"/>
      <c r="U3588" s="21" t="s">
        <v>18</v>
      </c>
      <c r="V3588" s="21" t="str">
        <f>VLOOKUP(P3588,'Customer List'!B:C,2,)</f>
        <v>Mumbai</v>
      </c>
      <c r="W3588" s="38"/>
      <c r="X3588" s="30">
        <v>45954</v>
      </c>
      <c r="Y3588" s="21">
        <f t="shared" si="386"/>
        <v>2</v>
      </c>
      <c r="Z3588" s="21" t="str">
        <f t="shared" si="387"/>
        <v>Wednesday</v>
      </c>
      <c r="AA3588" s="21" t="str">
        <f t="shared" si="388"/>
        <v>Friday</v>
      </c>
      <c r="AB3588" s="21" t="str">
        <f>VLOOKUP(U3588,'Currency Sheet'!A:C,3,)</f>
        <v>DOLLAR</v>
      </c>
      <c r="AC3588" s="42" t="str">
        <f>VLOOKUP(P3588,'Customer List'!B:D,3,)</f>
        <v>OutStation</v>
      </c>
    </row>
    <row r="3589" spans="1:29" x14ac:dyDescent="0.25">
      <c r="A3589" s="21">
        <v>3585</v>
      </c>
      <c r="B3589" s="21" t="s">
        <v>5208</v>
      </c>
      <c r="C3589" s="30">
        <v>45941</v>
      </c>
      <c r="D3589" s="30">
        <v>45948</v>
      </c>
      <c r="E3589" s="47">
        <v>58.1</v>
      </c>
      <c r="F3589" s="47">
        <f t="shared" si="383"/>
        <v>5112.8</v>
      </c>
      <c r="G3589" s="48">
        <f t="shared" si="384"/>
        <v>51128</v>
      </c>
      <c r="H3589" s="21">
        <v>344606</v>
      </c>
      <c r="I3589" s="21" t="s">
        <v>4778</v>
      </c>
      <c r="J3589" s="21">
        <v>10</v>
      </c>
      <c r="K3589" s="21">
        <v>10</v>
      </c>
      <c r="L3589" s="21">
        <f t="shared" si="385"/>
        <v>0</v>
      </c>
      <c r="M3589" s="21" t="s">
        <v>5300</v>
      </c>
      <c r="N3589" s="30">
        <v>45955</v>
      </c>
      <c r="O3589" s="48">
        <v>90055</v>
      </c>
      <c r="P3589" s="21" t="s">
        <v>37</v>
      </c>
      <c r="Q3589" s="54">
        <v>58157405714</v>
      </c>
      <c r="R3589" s="21" t="s">
        <v>40</v>
      </c>
      <c r="S3589" s="3">
        <v>4</v>
      </c>
      <c r="T3589" s="37"/>
      <c r="U3589" s="21" t="s">
        <v>18</v>
      </c>
      <c r="V3589" s="21" t="str">
        <f>VLOOKUP(P3589,'Customer List'!B:C,2,)</f>
        <v>Banglore</v>
      </c>
      <c r="W3589" s="38"/>
      <c r="X3589" s="30">
        <v>45957</v>
      </c>
      <c r="Y3589" s="21">
        <f t="shared" si="386"/>
        <v>2</v>
      </c>
      <c r="Z3589" s="21" t="str">
        <f t="shared" si="387"/>
        <v>Saturday</v>
      </c>
      <c r="AA3589" s="21" t="str">
        <f t="shared" si="388"/>
        <v>Monday</v>
      </c>
      <c r="AB3589" s="21" t="str">
        <f>VLOOKUP(U3589,'Currency Sheet'!A:C,3,)</f>
        <v>DOLLAR</v>
      </c>
      <c r="AC3589" s="42" t="str">
        <f>VLOOKUP(P3589,'Customer List'!B:D,3,)</f>
        <v>OutStation</v>
      </c>
    </row>
    <row r="3590" spans="1:29" x14ac:dyDescent="0.25">
      <c r="A3590" s="21">
        <v>3586</v>
      </c>
      <c r="B3590" s="21" t="s">
        <v>5208</v>
      </c>
      <c r="C3590" s="30">
        <v>45941</v>
      </c>
      <c r="D3590" s="30">
        <v>45948</v>
      </c>
      <c r="E3590" s="47">
        <v>227.5</v>
      </c>
      <c r="F3590" s="47">
        <f t="shared" ref="F3590:F3653" si="389">IF(AB3590="DOLLAR",E3590*88,E3590)</f>
        <v>20020</v>
      </c>
      <c r="G3590" s="48">
        <f t="shared" ref="G3590:G3653" si="390">F3590*J3590</f>
        <v>200200</v>
      </c>
      <c r="H3590" s="21">
        <v>344712</v>
      </c>
      <c r="I3590" s="21" t="s">
        <v>4787</v>
      </c>
      <c r="J3590" s="21">
        <v>10</v>
      </c>
      <c r="K3590" s="21">
        <v>10</v>
      </c>
      <c r="L3590" s="21">
        <f t="shared" ref="L3590:L3653" si="391">J3590-K3590</f>
        <v>0</v>
      </c>
      <c r="M3590" s="21" t="s">
        <v>5300</v>
      </c>
      <c r="N3590" s="30">
        <v>45955</v>
      </c>
      <c r="O3590" s="48">
        <v>377812.5</v>
      </c>
      <c r="P3590" s="21" t="s">
        <v>37</v>
      </c>
      <c r="Q3590" s="54">
        <v>58157405714</v>
      </c>
      <c r="R3590" s="21" t="s">
        <v>40</v>
      </c>
      <c r="S3590" s="3">
        <v>4</v>
      </c>
      <c r="T3590" s="37"/>
      <c r="U3590" s="21" t="s">
        <v>18</v>
      </c>
      <c r="V3590" s="21" t="str">
        <f>VLOOKUP(P3590,'Customer List'!B:C,2,)</f>
        <v>Banglore</v>
      </c>
      <c r="W3590" s="38"/>
      <c r="X3590" s="30">
        <v>45957</v>
      </c>
      <c r="Y3590" s="21">
        <f t="shared" ref="Y3590:Y3653" si="392">IF(X3590="", "", X3590-N3590)</f>
        <v>2</v>
      </c>
      <c r="Z3590" s="21" t="str">
        <f t="shared" ref="Z3590:Z3653" si="393">IF(N3590="", "", TEXT(N3590, "dddd"))</f>
        <v>Saturday</v>
      </c>
      <c r="AA3590" s="21" t="str">
        <f t="shared" ref="AA3590:AA3653" si="394">IF(X3590="", "", TEXT(X3590, "dddd"))</f>
        <v>Monday</v>
      </c>
      <c r="AB3590" s="21" t="str">
        <f>VLOOKUP(U3590,'Currency Sheet'!A:C,3,)</f>
        <v>DOLLAR</v>
      </c>
      <c r="AC3590" s="42" t="str">
        <f>VLOOKUP(P3590,'Customer List'!B:D,3,)</f>
        <v>OutStation</v>
      </c>
    </row>
    <row r="3591" spans="1:29" x14ac:dyDescent="0.25">
      <c r="A3591" s="21">
        <v>3587</v>
      </c>
      <c r="B3591" s="21" t="s">
        <v>5208</v>
      </c>
      <c r="C3591" s="30">
        <v>45941</v>
      </c>
      <c r="D3591" s="30">
        <v>45948</v>
      </c>
      <c r="E3591" s="47">
        <v>334.5</v>
      </c>
      <c r="F3591" s="47">
        <f t="shared" si="389"/>
        <v>29436</v>
      </c>
      <c r="G3591" s="48">
        <f t="shared" si="390"/>
        <v>29436</v>
      </c>
      <c r="H3591" s="21">
        <v>348232</v>
      </c>
      <c r="I3591" s="21" t="s">
        <v>4789</v>
      </c>
      <c r="J3591" s="21">
        <v>1</v>
      </c>
      <c r="K3591" s="21">
        <v>1</v>
      </c>
      <c r="L3591" s="21">
        <f t="shared" si="391"/>
        <v>0</v>
      </c>
      <c r="M3591" s="21" t="s">
        <v>5576</v>
      </c>
      <c r="N3591" s="30">
        <v>45952</v>
      </c>
      <c r="O3591" s="48">
        <v>46582.47</v>
      </c>
      <c r="P3591" s="21" t="s">
        <v>242</v>
      </c>
      <c r="Q3591" s="21">
        <v>58157301300</v>
      </c>
      <c r="R3591" s="21" t="s">
        <v>40</v>
      </c>
      <c r="S3591" s="3">
        <v>4</v>
      </c>
      <c r="T3591" s="37"/>
      <c r="U3591" s="21" t="s">
        <v>18</v>
      </c>
      <c r="V3591" s="21" t="str">
        <f>VLOOKUP(P3591,'Customer List'!B:C,2,)</f>
        <v>Mumbai</v>
      </c>
      <c r="W3591" s="38"/>
      <c r="X3591" s="30">
        <v>45954</v>
      </c>
      <c r="Y3591" s="21">
        <f t="shared" si="392"/>
        <v>2</v>
      </c>
      <c r="Z3591" s="21" t="str">
        <f t="shared" si="393"/>
        <v>Wednesday</v>
      </c>
      <c r="AA3591" s="21" t="str">
        <f t="shared" si="394"/>
        <v>Friday</v>
      </c>
      <c r="AB3591" s="21" t="str">
        <f>VLOOKUP(U3591,'Currency Sheet'!A:C,3,)</f>
        <v>DOLLAR</v>
      </c>
      <c r="AC3591" s="42" t="str">
        <f>VLOOKUP(P3591,'Customer List'!B:D,3,)</f>
        <v>OutStation</v>
      </c>
    </row>
    <row r="3592" spans="1:29" x14ac:dyDescent="0.25">
      <c r="A3592" s="21">
        <v>3588</v>
      </c>
      <c r="B3592" s="21" t="s">
        <v>5208</v>
      </c>
      <c r="C3592" s="30">
        <v>45941</v>
      </c>
      <c r="D3592" s="30">
        <v>45948</v>
      </c>
      <c r="E3592" s="47">
        <v>313.5</v>
      </c>
      <c r="F3592" s="47">
        <f t="shared" si="389"/>
        <v>27588</v>
      </c>
      <c r="G3592" s="48">
        <f t="shared" si="390"/>
        <v>27588</v>
      </c>
      <c r="H3592" s="21">
        <v>350214</v>
      </c>
      <c r="I3592" s="21" t="s">
        <v>5187</v>
      </c>
      <c r="J3592" s="21">
        <v>1</v>
      </c>
      <c r="K3592" s="21">
        <v>1</v>
      </c>
      <c r="L3592" s="21">
        <f t="shared" si="391"/>
        <v>0</v>
      </c>
      <c r="M3592" s="21" t="s">
        <v>5305</v>
      </c>
      <c r="N3592" s="30">
        <v>45955</v>
      </c>
      <c r="O3592" s="48">
        <v>44057.2</v>
      </c>
      <c r="P3592" s="21" t="s">
        <v>5207</v>
      </c>
      <c r="Q3592" s="54">
        <v>58157407943</v>
      </c>
      <c r="R3592" s="21" t="s">
        <v>40</v>
      </c>
      <c r="S3592" s="3">
        <v>4</v>
      </c>
      <c r="T3592" s="37"/>
      <c r="U3592" s="21" t="s">
        <v>18</v>
      </c>
      <c r="V3592" s="21" t="str">
        <f>VLOOKUP(P3592,'Customer List'!B:C,2,)</f>
        <v>Mumbai</v>
      </c>
      <c r="W3592" s="38"/>
      <c r="X3592" s="30">
        <v>45957</v>
      </c>
      <c r="Y3592" s="21">
        <f t="shared" si="392"/>
        <v>2</v>
      </c>
      <c r="Z3592" s="21" t="str">
        <f t="shared" si="393"/>
        <v>Saturday</v>
      </c>
      <c r="AA3592" s="21" t="str">
        <f t="shared" si="394"/>
        <v>Monday</v>
      </c>
      <c r="AB3592" s="21" t="str">
        <f>VLOOKUP(U3592,'Currency Sheet'!A:C,3,)</f>
        <v>DOLLAR</v>
      </c>
      <c r="AC3592" s="42" t="str">
        <f>VLOOKUP(P3592,'Customer List'!B:D,3,)</f>
        <v>OutStation</v>
      </c>
    </row>
    <row r="3593" spans="1:29" x14ac:dyDescent="0.25">
      <c r="A3593" s="21">
        <v>3589</v>
      </c>
      <c r="B3593" s="21" t="s">
        <v>5208</v>
      </c>
      <c r="C3593" s="30">
        <v>45941</v>
      </c>
      <c r="D3593" s="30">
        <v>45948</v>
      </c>
      <c r="E3593" s="47">
        <v>259</v>
      </c>
      <c r="F3593" s="47">
        <f t="shared" si="389"/>
        <v>22792</v>
      </c>
      <c r="G3593" s="48">
        <f t="shared" si="390"/>
        <v>22792</v>
      </c>
      <c r="H3593" s="21">
        <v>354108</v>
      </c>
      <c r="I3593" s="21" t="s">
        <v>5188</v>
      </c>
      <c r="J3593" s="21">
        <v>1</v>
      </c>
      <c r="K3593" s="21">
        <v>1</v>
      </c>
      <c r="L3593" s="21">
        <f t="shared" si="391"/>
        <v>0</v>
      </c>
      <c r="M3593" s="21" t="s">
        <v>5576</v>
      </c>
      <c r="N3593" s="30">
        <v>45952</v>
      </c>
      <c r="O3593" s="48">
        <v>31635</v>
      </c>
      <c r="P3593" s="21" t="s">
        <v>242</v>
      </c>
      <c r="Q3593" s="21">
        <v>58157301300</v>
      </c>
      <c r="R3593" s="21" t="s">
        <v>40</v>
      </c>
      <c r="S3593" s="3">
        <v>4</v>
      </c>
      <c r="T3593" s="37"/>
      <c r="U3593" s="21" t="s">
        <v>18</v>
      </c>
      <c r="V3593" s="21" t="str">
        <f>VLOOKUP(P3593,'Customer List'!B:C,2,)</f>
        <v>Mumbai</v>
      </c>
      <c r="W3593" s="38"/>
      <c r="X3593" s="30">
        <v>45954</v>
      </c>
      <c r="Y3593" s="21">
        <f t="shared" si="392"/>
        <v>2</v>
      </c>
      <c r="Z3593" s="21" t="str">
        <f t="shared" si="393"/>
        <v>Wednesday</v>
      </c>
      <c r="AA3593" s="21" t="str">
        <f t="shared" si="394"/>
        <v>Friday</v>
      </c>
      <c r="AB3593" s="21" t="str">
        <f>VLOOKUP(U3593,'Currency Sheet'!A:C,3,)</f>
        <v>DOLLAR</v>
      </c>
      <c r="AC3593" s="42" t="str">
        <f>VLOOKUP(P3593,'Customer List'!B:D,3,)</f>
        <v>OutStation</v>
      </c>
    </row>
    <row r="3594" spans="1:29" x14ac:dyDescent="0.25">
      <c r="A3594" s="21">
        <v>3590</v>
      </c>
      <c r="B3594" s="21" t="s">
        <v>5208</v>
      </c>
      <c r="C3594" s="30">
        <v>45941</v>
      </c>
      <c r="D3594" s="30">
        <v>45948</v>
      </c>
      <c r="E3594" s="47">
        <v>259</v>
      </c>
      <c r="F3594" s="47">
        <f t="shared" si="389"/>
        <v>22792</v>
      </c>
      <c r="G3594" s="48">
        <f t="shared" si="390"/>
        <v>22792</v>
      </c>
      <c r="H3594" s="21">
        <v>358510</v>
      </c>
      <c r="I3594" s="21" t="s">
        <v>5189</v>
      </c>
      <c r="J3594" s="21">
        <v>1</v>
      </c>
      <c r="K3594" s="21">
        <v>1</v>
      </c>
      <c r="L3594" s="21">
        <f t="shared" si="391"/>
        <v>0</v>
      </c>
      <c r="M3594" s="21" t="s">
        <v>5576</v>
      </c>
      <c r="N3594" s="30">
        <v>45952</v>
      </c>
      <c r="O3594" s="48">
        <v>31635</v>
      </c>
      <c r="P3594" s="21" t="s">
        <v>242</v>
      </c>
      <c r="Q3594" s="21">
        <v>58157301300</v>
      </c>
      <c r="R3594" s="21" t="s">
        <v>40</v>
      </c>
      <c r="S3594" s="3">
        <v>4</v>
      </c>
      <c r="T3594" s="37"/>
      <c r="U3594" s="21" t="s">
        <v>18</v>
      </c>
      <c r="V3594" s="21" t="str">
        <f>VLOOKUP(P3594,'Customer List'!B:C,2,)</f>
        <v>Mumbai</v>
      </c>
      <c r="W3594" s="38"/>
      <c r="X3594" s="30">
        <v>45954</v>
      </c>
      <c r="Y3594" s="21">
        <f t="shared" si="392"/>
        <v>2</v>
      </c>
      <c r="Z3594" s="21" t="str">
        <f t="shared" si="393"/>
        <v>Wednesday</v>
      </c>
      <c r="AA3594" s="21" t="str">
        <f t="shared" si="394"/>
        <v>Friday</v>
      </c>
      <c r="AB3594" s="21" t="str">
        <f>VLOOKUP(U3594,'Currency Sheet'!A:C,3,)</f>
        <v>DOLLAR</v>
      </c>
      <c r="AC3594" s="42" t="str">
        <f>VLOOKUP(P3594,'Customer List'!B:D,3,)</f>
        <v>OutStation</v>
      </c>
    </row>
    <row r="3595" spans="1:29" x14ac:dyDescent="0.25">
      <c r="A3595" s="21">
        <v>3591</v>
      </c>
      <c r="B3595" s="21" t="s">
        <v>5208</v>
      </c>
      <c r="C3595" s="30">
        <v>45941</v>
      </c>
      <c r="D3595" s="30">
        <v>45948</v>
      </c>
      <c r="E3595" s="47">
        <v>180.6</v>
      </c>
      <c r="F3595" s="47">
        <f t="shared" si="389"/>
        <v>15892.8</v>
      </c>
      <c r="G3595" s="48">
        <f t="shared" si="390"/>
        <v>15892.8</v>
      </c>
      <c r="H3595" s="21">
        <v>362526</v>
      </c>
      <c r="I3595" s="21" t="s">
        <v>4779</v>
      </c>
      <c r="J3595" s="21">
        <v>1</v>
      </c>
      <c r="K3595" s="21">
        <v>1</v>
      </c>
      <c r="L3595" s="21">
        <f t="shared" si="391"/>
        <v>0</v>
      </c>
      <c r="M3595" s="21" t="s">
        <v>5577</v>
      </c>
      <c r="N3595" s="30">
        <v>45952</v>
      </c>
      <c r="O3595" s="48">
        <v>22059</v>
      </c>
      <c r="P3595" s="21" t="s">
        <v>242</v>
      </c>
      <c r="Q3595" s="21">
        <v>58157301300</v>
      </c>
      <c r="R3595" s="21" t="s">
        <v>40</v>
      </c>
      <c r="S3595" s="3">
        <v>4</v>
      </c>
      <c r="T3595" s="37"/>
      <c r="U3595" s="21" t="s">
        <v>18</v>
      </c>
      <c r="V3595" s="21" t="str">
        <f>VLOOKUP(P3595,'Customer List'!B:C,2,)</f>
        <v>Mumbai</v>
      </c>
      <c r="W3595" s="38"/>
      <c r="X3595" s="30">
        <v>45954</v>
      </c>
      <c r="Y3595" s="21">
        <f t="shared" si="392"/>
        <v>2</v>
      </c>
      <c r="Z3595" s="21" t="str">
        <f t="shared" si="393"/>
        <v>Wednesday</v>
      </c>
      <c r="AA3595" s="21" t="str">
        <f t="shared" si="394"/>
        <v>Friday</v>
      </c>
      <c r="AB3595" s="21" t="str">
        <f>VLOOKUP(U3595,'Currency Sheet'!A:C,3,)</f>
        <v>DOLLAR</v>
      </c>
      <c r="AC3595" s="42" t="str">
        <f>VLOOKUP(P3595,'Customer List'!B:D,3,)</f>
        <v>OutStation</v>
      </c>
    </row>
    <row r="3596" spans="1:29" x14ac:dyDescent="0.25">
      <c r="A3596" s="21">
        <v>3592</v>
      </c>
      <c r="B3596" s="21" t="s">
        <v>5208</v>
      </c>
      <c r="C3596" s="30">
        <v>45941</v>
      </c>
      <c r="D3596" s="30">
        <v>45948</v>
      </c>
      <c r="E3596" s="47">
        <v>301.5</v>
      </c>
      <c r="F3596" s="47">
        <f t="shared" si="389"/>
        <v>26532</v>
      </c>
      <c r="G3596" s="48">
        <f t="shared" si="390"/>
        <v>1061280</v>
      </c>
      <c r="H3596" s="21">
        <v>367144</v>
      </c>
      <c r="I3596" s="21" t="s">
        <v>5178</v>
      </c>
      <c r="J3596" s="21">
        <v>40</v>
      </c>
      <c r="K3596" s="21">
        <v>40</v>
      </c>
      <c r="L3596" s="21">
        <f t="shared" si="391"/>
        <v>0</v>
      </c>
      <c r="M3596" s="21" t="s">
        <v>5588</v>
      </c>
      <c r="N3596" s="30">
        <v>45952</v>
      </c>
      <c r="O3596" s="48">
        <v>1527600</v>
      </c>
      <c r="P3596" s="21" t="s">
        <v>621</v>
      </c>
      <c r="Q3596" s="21">
        <v>58157301145</v>
      </c>
      <c r="R3596" s="21" t="s">
        <v>40</v>
      </c>
      <c r="S3596" s="3">
        <v>4</v>
      </c>
      <c r="T3596" s="37"/>
      <c r="U3596" s="21" t="s">
        <v>18</v>
      </c>
      <c r="V3596" s="21" t="str">
        <f>VLOOKUP(P3596,'Customer List'!B:C,2,)</f>
        <v>Hyderabad</v>
      </c>
      <c r="W3596" s="38"/>
      <c r="X3596" s="30">
        <v>45953</v>
      </c>
      <c r="Y3596" s="21">
        <f t="shared" si="392"/>
        <v>1</v>
      </c>
      <c r="Z3596" s="21" t="str">
        <f t="shared" si="393"/>
        <v>Wednesday</v>
      </c>
      <c r="AA3596" s="21" t="str">
        <f t="shared" si="394"/>
        <v>Thursday</v>
      </c>
      <c r="AB3596" s="21" t="str">
        <f>VLOOKUP(U3596,'Currency Sheet'!A:C,3,)</f>
        <v>DOLLAR</v>
      </c>
      <c r="AC3596" s="42" t="str">
        <f>VLOOKUP(P3596,'Customer List'!B:D,3,)</f>
        <v>OutStation</v>
      </c>
    </row>
    <row r="3597" spans="1:29" x14ac:dyDescent="0.25">
      <c r="A3597" s="21">
        <v>3593</v>
      </c>
      <c r="B3597" s="21" t="s">
        <v>5208</v>
      </c>
      <c r="C3597" s="30">
        <v>45941</v>
      </c>
      <c r="D3597" s="30">
        <v>45948</v>
      </c>
      <c r="E3597" s="47">
        <v>285</v>
      </c>
      <c r="F3597" s="47">
        <f t="shared" si="389"/>
        <v>25080</v>
      </c>
      <c r="G3597" s="48">
        <f t="shared" si="390"/>
        <v>25080</v>
      </c>
      <c r="H3597" s="21">
        <v>367164</v>
      </c>
      <c r="I3597" s="21" t="s">
        <v>5178</v>
      </c>
      <c r="J3597" s="21">
        <v>1</v>
      </c>
      <c r="K3597" s="21">
        <v>1</v>
      </c>
      <c r="L3597" s="21">
        <f t="shared" si="391"/>
        <v>0</v>
      </c>
      <c r="M3597" s="21" t="s">
        <v>5576</v>
      </c>
      <c r="N3597" s="30">
        <v>45952</v>
      </c>
      <c r="O3597" s="48">
        <v>32490</v>
      </c>
      <c r="P3597" s="21" t="s">
        <v>242</v>
      </c>
      <c r="Q3597" s="21">
        <v>58157301300</v>
      </c>
      <c r="R3597" s="21" t="s">
        <v>40</v>
      </c>
      <c r="S3597" s="3">
        <v>4</v>
      </c>
      <c r="T3597" s="37"/>
      <c r="U3597" s="21" t="s">
        <v>18</v>
      </c>
      <c r="V3597" s="21" t="str">
        <f>VLOOKUP(P3597,'Customer List'!B:C,2,)</f>
        <v>Mumbai</v>
      </c>
      <c r="W3597" s="38"/>
      <c r="X3597" s="30">
        <v>45954</v>
      </c>
      <c r="Y3597" s="21">
        <f t="shared" si="392"/>
        <v>2</v>
      </c>
      <c r="Z3597" s="21" t="str">
        <f t="shared" si="393"/>
        <v>Wednesday</v>
      </c>
      <c r="AA3597" s="21" t="str">
        <f t="shared" si="394"/>
        <v>Friday</v>
      </c>
      <c r="AB3597" s="21" t="str">
        <f>VLOOKUP(U3597,'Currency Sheet'!A:C,3,)</f>
        <v>DOLLAR</v>
      </c>
      <c r="AC3597" s="42" t="str">
        <f>VLOOKUP(P3597,'Customer List'!B:D,3,)</f>
        <v>OutStation</v>
      </c>
    </row>
    <row r="3598" spans="1:29" x14ac:dyDescent="0.25">
      <c r="A3598" s="21">
        <v>3594</v>
      </c>
      <c r="B3598" s="21" t="s">
        <v>5208</v>
      </c>
      <c r="C3598" s="30">
        <v>45941</v>
      </c>
      <c r="D3598" s="30">
        <v>45948</v>
      </c>
      <c r="E3598" s="47">
        <v>287.7</v>
      </c>
      <c r="F3598" s="47">
        <f t="shared" si="389"/>
        <v>25317.599999999999</v>
      </c>
      <c r="G3598" s="48">
        <f t="shared" si="390"/>
        <v>25317.599999999999</v>
      </c>
      <c r="H3598" s="21">
        <v>369332</v>
      </c>
      <c r="I3598" s="21" t="s">
        <v>5075</v>
      </c>
      <c r="J3598" s="21">
        <v>1</v>
      </c>
      <c r="K3598" s="21">
        <v>1</v>
      </c>
      <c r="L3598" s="21">
        <f t="shared" si="391"/>
        <v>0</v>
      </c>
      <c r="M3598" s="21" t="s">
        <v>5577</v>
      </c>
      <c r="N3598" s="30">
        <v>45952</v>
      </c>
      <c r="O3598" s="48">
        <v>35140.5</v>
      </c>
      <c r="P3598" s="21" t="s">
        <v>242</v>
      </c>
      <c r="Q3598" s="21">
        <v>58157301300</v>
      </c>
      <c r="R3598" s="21" t="s">
        <v>40</v>
      </c>
      <c r="S3598" s="3">
        <v>4</v>
      </c>
      <c r="T3598" s="37"/>
      <c r="U3598" s="21" t="s">
        <v>18</v>
      </c>
      <c r="V3598" s="21" t="str">
        <f>VLOOKUP(P3598,'Customer List'!B:C,2,)</f>
        <v>Mumbai</v>
      </c>
      <c r="W3598" s="38"/>
      <c r="X3598" s="30">
        <v>45954</v>
      </c>
      <c r="Y3598" s="21">
        <f t="shared" si="392"/>
        <v>2</v>
      </c>
      <c r="Z3598" s="21" t="str">
        <f t="shared" si="393"/>
        <v>Wednesday</v>
      </c>
      <c r="AA3598" s="21" t="str">
        <f t="shared" si="394"/>
        <v>Friday</v>
      </c>
      <c r="AB3598" s="21" t="str">
        <f>VLOOKUP(U3598,'Currency Sheet'!A:C,3,)</f>
        <v>DOLLAR</v>
      </c>
      <c r="AC3598" s="42" t="str">
        <f>VLOOKUP(P3598,'Customer List'!B:D,3,)</f>
        <v>OutStation</v>
      </c>
    </row>
    <row r="3599" spans="1:29" x14ac:dyDescent="0.25">
      <c r="A3599" s="21">
        <v>3595</v>
      </c>
      <c r="B3599" s="21" t="s">
        <v>5208</v>
      </c>
      <c r="C3599" s="30">
        <v>45941</v>
      </c>
      <c r="D3599" s="30">
        <v>45948</v>
      </c>
      <c r="E3599" s="47">
        <v>107.1</v>
      </c>
      <c r="F3599" s="47">
        <f t="shared" si="389"/>
        <v>9424.7999999999993</v>
      </c>
      <c r="G3599" s="48">
        <f t="shared" si="390"/>
        <v>9424.7999999999993</v>
      </c>
      <c r="H3599" s="21">
        <v>369703</v>
      </c>
      <c r="I3599" s="21" t="s">
        <v>5190</v>
      </c>
      <c r="J3599" s="21">
        <v>1</v>
      </c>
      <c r="K3599" s="21">
        <v>1</v>
      </c>
      <c r="L3599" s="21">
        <f t="shared" si="391"/>
        <v>0</v>
      </c>
      <c r="M3599" s="21" t="s">
        <v>6240</v>
      </c>
      <c r="N3599" s="30">
        <v>45987</v>
      </c>
      <c r="O3599" s="48">
        <v>17311.95</v>
      </c>
      <c r="P3599" s="21" t="s">
        <v>5205</v>
      </c>
      <c r="Q3599" s="21" t="s">
        <v>5959</v>
      </c>
      <c r="R3599" s="21" t="s">
        <v>847</v>
      </c>
      <c r="S3599" s="3">
        <v>4</v>
      </c>
      <c r="T3599" s="37"/>
      <c r="U3599" s="21" t="s">
        <v>18</v>
      </c>
      <c r="V3599" s="21" t="str">
        <f>VLOOKUP(P3599,'Customer List'!B:C,2,)</f>
        <v>Sonipat</v>
      </c>
      <c r="W3599" s="38" t="s">
        <v>5290</v>
      </c>
      <c r="X3599" s="30">
        <f>IF(OR(R3599 = "PRIYANKA MADAM", R3599 = "DEEPAK", R3599 = "PORTER"),N3599,"")</f>
        <v>45987</v>
      </c>
      <c r="Y3599" s="21">
        <f t="shared" si="392"/>
        <v>0</v>
      </c>
      <c r="Z3599" s="21" t="str">
        <f t="shared" si="393"/>
        <v>Wednesday</v>
      </c>
      <c r="AA3599" s="21" t="str">
        <f t="shared" si="394"/>
        <v>Wednesday</v>
      </c>
      <c r="AB3599" s="21" t="str">
        <f>VLOOKUP(U3599,'Currency Sheet'!A:C,3,)</f>
        <v>DOLLAR</v>
      </c>
      <c r="AC3599" s="42" t="str">
        <f>VLOOKUP(P3599,'Customer List'!B:D,3,)</f>
        <v>Local</v>
      </c>
    </row>
    <row r="3600" spans="1:29" x14ac:dyDescent="0.25">
      <c r="A3600" s="21">
        <v>3596</v>
      </c>
      <c r="B3600" s="21" t="s">
        <v>5208</v>
      </c>
      <c r="C3600" s="30">
        <v>45941</v>
      </c>
      <c r="D3600" s="30">
        <v>45948</v>
      </c>
      <c r="E3600" s="47">
        <v>321.75</v>
      </c>
      <c r="F3600" s="47">
        <f t="shared" si="389"/>
        <v>28314</v>
      </c>
      <c r="G3600" s="48">
        <f t="shared" si="390"/>
        <v>28314</v>
      </c>
      <c r="H3600" s="21">
        <v>396414</v>
      </c>
      <c r="I3600" s="21" t="s">
        <v>5077</v>
      </c>
      <c r="J3600" s="21">
        <v>1</v>
      </c>
      <c r="K3600" s="21">
        <v>1</v>
      </c>
      <c r="L3600" s="21">
        <f t="shared" si="391"/>
        <v>0</v>
      </c>
      <c r="M3600" s="21" t="s">
        <v>5665</v>
      </c>
      <c r="N3600" s="30">
        <v>45952</v>
      </c>
      <c r="O3600" s="48">
        <v>46546</v>
      </c>
      <c r="P3600" s="21" t="s">
        <v>620</v>
      </c>
      <c r="Q3600" s="21">
        <v>58157302151</v>
      </c>
      <c r="R3600" s="21" t="s">
        <v>40</v>
      </c>
      <c r="S3600" s="3">
        <v>4</v>
      </c>
      <c r="T3600" s="37"/>
      <c r="U3600" s="21" t="s">
        <v>18</v>
      </c>
      <c r="V3600" s="21" t="str">
        <f>VLOOKUP(P3600,'Customer List'!B:C,2,)</f>
        <v>Mumbai</v>
      </c>
      <c r="W3600" s="38"/>
      <c r="X3600" s="30">
        <v>45955</v>
      </c>
      <c r="Y3600" s="21">
        <f t="shared" si="392"/>
        <v>3</v>
      </c>
      <c r="Z3600" s="21" t="str">
        <f t="shared" si="393"/>
        <v>Wednesday</v>
      </c>
      <c r="AA3600" s="21" t="str">
        <f t="shared" si="394"/>
        <v>Saturday</v>
      </c>
      <c r="AB3600" s="21" t="str">
        <f>VLOOKUP(U3600,'Currency Sheet'!A:C,3,)</f>
        <v>DOLLAR</v>
      </c>
      <c r="AC3600" s="42" t="str">
        <f>VLOOKUP(P3600,'Customer List'!B:D,3,)</f>
        <v>OutStation</v>
      </c>
    </row>
    <row r="3601" spans="1:29" x14ac:dyDescent="0.25">
      <c r="A3601" s="21">
        <v>3597</v>
      </c>
      <c r="B3601" s="21" t="s">
        <v>5208</v>
      </c>
      <c r="C3601" s="30">
        <v>45941</v>
      </c>
      <c r="D3601" s="30">
        <v>45948</v>
      </c>
      <c r="E3601" s="47">
        <v>146.30000000000001</v>
      </c>
      <c r="F3601" s="47">
        <f t="shared" si="389"/>
        <v>12874.400000000001</v>
      </c>
      <c r="G3601" s="48">
        <f t="shared" si="390"/>
        <v>12874.400000000001</v>
      </c>
      <c r="H3601" s="21">
        <v>400129</v>
      </c>
      <c r="I3601" s="21" t="s">
        <v>5191</v>
      </c>
      <c r="J3601" s="21">
        <v>1</v>
      </c>
      <c r="K3601" s="21">
        <v>1</v>
      </c>
      <c r="L3601" s="21">
        <f t="shared" si="391"/>
        <v>0</v>
      </c>
      <c r="M3601" s="21" t="s">
        <v>5629</v>
      </c>
      <c r="N3601" s="30">
        <v>45952</v>
      </c>
      <c r="O3601" s="48">
        <v>19855</v>
      </c>
      <c r="P3601" s="21" t="s">
        <v>213</v>
      </c>
      <c r="Q3601" s="21" t="s">
        <v>1127</v>
      </c>
      <c r="R3601" s="21" t="s">
        <v>2037</v>
      </c>
      <c r="S3601" s="3">
        <v>4</v>
      </c>
      <c r="T3601" s="37"/>
      <c r="U3601" s="21" t="s">
        <v>18</v>
      </c>
      <c r="V3601" s="21" t="str">
        <f>VLOOKUP(P3601,'Customer List'!B:C,2,)</f>
        <v>Delhi</v>
      </c>
      <c r="W3601" s="38"/>
      <c r="X3601" s="30">
        <f>IF(OR(R3601 = "PRIYANKA MADAM", R3601 = "DEEPAK", R3601 = "PORTER"),N3601,"")</f>
        <v>45952</v>
      </c>
      <c r="Y3601" s="21">
        <f t="shared" si="392"/>
        <v>0</v>
      </c>
      <c r="Z3601" s="21" t="str">
        <f t="shared" si="393"/>
        <v>Wednesday</v>
      </c>
      <c r="AA3601" s="21" t="str">
        <f t="shared" si="394"/>
        <v>Wednesday</v>
      </c>
      <c r="AB3601" s="21" t="str">
        <f>VLOOKUP(U3601,'Currency Sheet'!A:C,3,)</f>
        <v>DOLLAR</v>
      </c>
      <c r="AC3601" s="42" t="str">
        <f>VLOOKUP(P3601,'Customer List'!B:D,3,)</f>
        <v>Local</v>
      </c>
    </row>
    <row r="3602" spans="1:29" x14ac:dyDescent="0.25">
      <c r="A3602" s="21">
        <v>3598</v>
      </c>
      <c r="B3602" s="21" t="s">
        <v>5208</v>
      </c>
      <c r="C3602" s="30">
        <v>45941</v>
      </c>
      <c r="D3602" s="30">
        <v>45948</v>
      </c>
      <c r="E3602" s="47">
        <v>115.5</v>
      </c>
      <c r="F3602" s="47">
        <f t="shared" si="389"/>
        <v>10164</v>
      </c>
      <c r="G3602" s="48">
        <f t="shared" si="390"/>
        <v>20328</v>
      </c>
      <c r="H3602" s="21">
        <v>400218</v>
      </c>
      <c r="I3602" s="21" t="s">
        <v>4799</v>
      </c>
      <c r="J3602" s="21">
        <v>2</v>
      </c>
      <c r="K3602" s="21">
        <v>2</v>
      </c>
      <c r="L3602" s="21">
        <f t="shared" si="391"/>
        <v>0</v>
      </c>
      <c r="M3602" s="21" t="s">
        <v>5313</v>
      </c>
      <c r="N3602" s="30">
        <v>45955</v>
      </c>
      <c r="O3602" s="48">
        <v>35805</v>
      </c>
      <c r="P3602" s="21" t="s">
        <v>2170</v>
      </c>
      <c r="Q3602" s="54">
        <v>58157406090</v>
      </c>
      <c r="R3602" s="21" t="s">
        <v>40</v>
      </c>
      <c r="S3602" s="3">
        <v>4</v>
      </c>
      <c r="T3602" s="37"/>
      <c r="U3602" s="21" t="s">
        <v>18</v>
      </c>
      <c r="V3602" s="21" t="str">
        <f>VLOOKUP(P3602,'Customer List'!B:C,2,)</f>
        <v>Gujrat</v>
      </c>
      <c r="W3602" s="38"/>
      <c r="X3602" s="30">
        <v>45957</v>
      </c>
      <c r="Y3602" s="21">
        <f t="shared" si="392"/>
        <v>2</v>
      </c>
      <c r="Z3602" s="21" t="str">
        <f t="shared" si="393"/>
        <v>Saturday</v>
      </c>
      <c r="AA3602" s="21" t="str">
        <f t="shared" si="394"/>
        <v>Monday</v>
      </c>
      <c r="AB3602" s="21" t="str">
        <f>VLOOKUP(U3602,'Currency Sheet'!A:C,3,)</f>
        <v>DOLLAR</v>
      </c>
      <c r="AC3602" s="42" t="str">
        <f>VLOOKUP(P3602,'Customer List'!B:D,3,)</f>
        <v>OutStation</v>
      </c>
    </row>
    <row r="3603" spans="1:29" x14ac:dyDescent="0.25">
      <c r="A3603" s="21">
        <v>3599</v>
      </c>
      <c r="B3603" s="21" t="s">
        <v>5208</v>
      </c>
      <c r="C3603" s="30">
        <v>45941</v>
      </c>
      <c r="D3603" s="30">
        <v>45948</v>
      </c>
      <c r="E3603" s="47">
        <v>68.599999999999994</v>
      </c>
      <c r="F3603" s="47">
        <f t="shared" si="389"/>
        <v>6036.7999999999993</v>
      </c>
      <c r="G3603" s="48">
        <f t="shared" si="390"/>
        <v>6036.7999999999993</v>
      </c>
      <c r="H3603" s="21">
        <v>400508</v>
      </c>
      <c r="I3603" s="21" t="s">
        <v>4802</v>
      </c>
      <c r="J3603" s="21">
        <v>1</v>
      </c>
      <c r="K3603" s="21">
        <v>1</v>
      </c>
      <c r="L3603" s="21">
        <f t="shared" si="391"/>
        <v>0</v>
      </c>
      <c r="M3603" s="21" t="s">
        <v>5584</v>
      </c>
      <c r="N3603" s="30">
        <v>45952</v>
      </c>
      <c r="O3603" s="48">
        <v>10633</v>
      </c>
      <c r="P3603" s="21" t="s">
        <v>671</v>
      </c>
      <c r="Q3603" s="21">
        <v>58157301521</v>
      </c>
      <c r="R3603" s="21" t="s">
        <v>40</v>
      </c>
      <c r="S3603" s="3">
        <v>4</v>
      </c>
      <c r="T3603" s="37"/>
      <c r="U3603" s="21" t="s">
        <v>18</v>
      </c>
      <c r="V3603" s="21" t="str">
        <f>VLOOKUP(P3603,'Customer List'!B:C,2,)</f>
        <v>Hyderabad</v>
      </c>
      <c r="W3603" s="38"/>
      <c r="X3603" s="30">
        <v>45955</v>
      </c>
      <c r="Y3603" s="21">
        <f t="shared" si="392"/>
        <v>3</v>
      </c>
      <c r="Z3603" s="21" t="str">
        <f t="shared" si="393"/>
        <v>Wednesday</v>
      </c>
      <c r="AA3603" s="21" t="str">
        <f t="shared" si="394"/>
        <v>Saturday</v>
      </c>
      <c r="AB3603" s="21" t="str">
        <f>VLOOKUP(U3603,'Currency Sheet'!A:C,3,)</f>
        <v>DOLLAR</v>
      </c>
      <c r="AC3603" s="42" t="str">
        <f>VLOOKUP(P3603,'Customer List'!B:D,3,)</f>
        <v>OutStation</v>
      </c>
    </row>
    <row r="3604" spans="1:29" x14ac:dyDescent="0.25">
      <c r="A3604" s="21">
        <v>3600</v>
      </c>
      <c r="B3604" s="21" t="s">
        <v>5208</v>
      </c>
      <c r="C3604" s="30">
        <v>45941</v>
      </c>
      <c r="D3604" s="30">
        <v>45948</v>
      </c>
      <c r="E3604" s="47">
        <v>123.2</v>
      </c>
      <c r="F3604" s="47">
        <f t="shared" si="389"/>
        <v>10841.6</v>
      </c>
      <c r="G3604" s="48">
        <f t="shared" si="390"/>
        <v>10841.6</v>
      </c>
      <c r="H3604" s="21">
        <v>400522</v>
      </c>
      <c r="I3604" s="21" t="s">
        <v>4802</v>
      </c>
      <c r="J3604" s="21">
        <v>1</v>
      </c>
      <c r="K3604" s="21">
        <v>1</v>
      </c>
      <c r="L3604" s="21">
        <f t="shared" si="391"/>
        <v>0</v>
      </c>
      <c r="M3604" s="21" t="s">
        <v>5584</v>
      </c>
      <c r="N3604" s="30">
        <v>45952</v>
      </c>
      <c r="O3604" s="48">
        <v>19096</v>
      </c>
      <c r="P3604" s="21" t="s">
        <v>671</v>
      </c>
      <c r="Q3604" s="21">
        <v>58157301521</v>
      </c>
      <c r="R3604" s="21" t="s">
        <v>40</v>
      </c>
      <c r="S3604" s="3">
        <v>4</v>
      </c>
      <c r="T3604" s="37"/>
      <c r="U3604" s="21" t="s">
        <v>18</v>
      </c>
      <c r="V3604" s="21" t="str">
        <f>VLOOKUP(P3604,'Customer List'!B:C,2,)</f>
        <v>Hyderabad</v>
      </c>
      <c r="W3604" s="38"/>
      <c r="X3604" s="30">
        <v>45955</v>
      </c>
      <c r="Y3604" s="21">
        <f t="shared" si="392"/>
        <v>3</v>
      </c>
      <c r="Z3604" s="21" t="str">
        <f t="shared" si="393"/>
        <v>Wednesday</v>
      </c>
      <c r="AA3604" s="21" t="str">
        <f t="shared" si="394"/>
        <v>Saturday</v>
      </c>
      <c r="AB3604" s="21" t="str">
        <f>VLOOKUP(U3604,'Currency Sheet'!A:C,3,)</f>
        <v>DOLLAR</v>
      </c>
      <c r="AC3604" s="42" t="str">
        <f>VLOOKUP(P3604,'Customer List'!B:D,3,)</f>
        <v>OutStation</v>
      </c>
    </row>
    <row r="3605" spans="1:29" x14ac:dyDescent="0.25">
      <c r="A3605" s="21">
        <v>3601</v>
      </c>
      <c r="B3605" s="21" t="s">
        <v>5208</v>
      </c>
      <c r="C3605" s="30">
        <v>45941</v>
      </c>
      <c r="D3605" s="30">
        <v>45948</v>
      </c>
      <c r="E3605" s="47">
        <v>123.2</v>
      </c>
      <c r="F3605" s="47">
        <f t="shared" si="389"/>
        <v>10841.6</v>
      </c>
      <c r="G3605" s="48">
        <f t="shared" si="390"/>
        <v>10841.6</v>
      </c>
      <c r="H3605" s="21">
        <v>400524</v>
      </c>
      <c r="I3605" s="21" t="s">
        <v>4802</v>
      </c>
      <c r="J3605" s="21">
        <v>1</v>
      </c>
      <c r="K3605" s="21">
        <v>1</v>
      </c>
      <c r="L3605" s="21">
        <f t="shared" si="391"/>
        <v>0</v>
      </c>
      <c r="M3605" s="21" t="s">
        <v>5584</v>
      </c>
      <c r="N3605" s="30">
        <v>45952</v>
      </c>
      <c r="O3605" s="48">
        <v>19096</v>
      </c>
      <c r="P3605" s="21" t="s">
        <v>671</v>
      </c>
      <c r="Q3605" s="21">
        <v>58157301521</v>
      </c>
      <c r="R3605" s="21" t="s">
        <v>40</v>
      </c>
      <c r="S3605" s="3">
        <v>4</v>
      </c>
      <c r="T3605" s="37"/>
      <c r="U3605" s="21" t="s">
        <v>18</v>
      </c>
      <c r="V3605" s="21" t="str">
        <f>VLOOKUP(P3605,'Customer List'!B:C,2,)</f>
        <v>Hyderabad</v>
      </c>
      <c r="W3605" s="38"/>
      <c r="X3605" s="30">
        <v>45955</v>
      </c>
      <c r="Y3605" s="21">
        <f t="shared" si="392"/>
        <v>3</v>
      </c>
      <c r="Z3605" s="21" t="str">
        <f t="shared" si="393"/>
        <v>Wednesday</v>
      </c>
      <c r="AA3605" s="21" t="str">
        <f t="shared" si="394"/>
        <v>Saturday</v>
      </c>
      <c r="AB3605" s="21" t="str">
        <f>VLOOKUP(U3605,'Currency Sheet'!A:C,3,)</f>
        <v>DOLLAR</v>
      </c>
      <c r="AC3605" s="42" t="str">
        <f>VLOOKUP(P3605,'Customer List'!B:D,3,)</f>
        <v>OutStation</v>
      </c>
    </row>
    <row r="3606" spans="1:29" x14ac:dyDescent="0.25">
      <c r="A3606" s="21">
        <v>3602</v>
      </c>
      <c r="B3606" s="21" t="s">
        <v>5208</v>
      </c>
      <c r="C3606" s="30">
        <v>45941</v>
      </c>
      <c r="D3606" s="30">
        <v>45948</v>
      </c>
      <c r="E3606" s="47">
        <v>202.5</v>
      </c>
      <c r="F3606" s="47">
        <f t="shared" si="389"/>
        <v>17820</v>
      </c>
      <c r="G3606" s="48">
        <f t="shared" si="390"/>
        <v>17820</v>
      </c>
      <c r="H3606" s="21">
        <v>400551</v>
      </c>
      <c r="I3606" s="21" t="s">
        <v>4802</v>
      </c>
      <c r="J3606" s="21">
        <v>1</v>
      </c>
      <c r="K3606" s="21">
        <v>1</v>
      </c>
      <c r="L3606" s="21">
        <f t="shared" si="391"/>
        <v>0</v>
      </c>
      <c r="M3606" s="21" t="s">
        <v>5584</v>
      </c>
      <c r="N3606" s="30">
        <v>45952</v>
      </c>
      <c r="O3606" s="48">
        <v>29295</v>
      </c>
      <c r="P3606" s="21" t="s">
        <v>671</v>
      </c>
      <c r="Q3606" s="21">
        <v>58157301521</v>
      </c>
      <c r="R3606" s="21" t="s">
        <v>40</v>
      </c>
      <c r="S3606" s="3">
        <v>4</v>
      </c>
      <c r="T3606" s="37"/>
      <c r="U3606" s="21" t="s">
        <v>18</v>
      </c>
      <c r="V3606" s="21" t="str">
        <f>VLOOKUP(P3606,'Customer List'!B:C,2,)</f>
        <v>Hyderabad</v>
      </c>
      <c r="W3606" s="38"/>
      <c r="X3606" s="30">
        <v>45955</v>
      </c>
      <c r="Y3606" s="21">
        <f t="shared" si="392"/>
        <v>3</v>
      </c>
      <c r="Z3606" s="21" t="str">
        <f t="shared" si="393"/>
        <v>Wednesday</v>
      </c>
      <c r="AA3606" s="21" t="str">
        <f t="shared" si="394"/>
        <v>Saturday</v>
      </c>
      <c r="AB3606" s="21" t="str">
        <f>VLOOKUP(U3606,'Currency Sheet'!A:C,3,)</f>
        <v>DOLLAR</v>
      </c>
      <c r="AC3606" s="42" t="str">
        <f>VLOOKUP(P3606,'Customer List'!B:D,3,)</f>
        <v>OutStation</v>
      </c>
    </row>
    <row r="3607" spans="1:29" x14ac:dyDescent="0.25">
      <c r="A3607" s="21">
        <v>3603</v>
      </c>
      <c r="B3607" s="21" t="s">
        <v>5208</v>
      </c>
      <c r="C3607" s="30">
        <v>45941</v>
      </c>
      <c r="D3607" s="30">
        <v>45948</v>
      </c>
      <c r="E3607" s="47">
        <v>168.7</v>
      </c>
      <c r="F3607" s="47">
        <f t="shared" si="389"/>
        <v>14845.599999999999</v>
      </c>
      <c r="G3607" s="48">
        <f t="shared" si="390"/>
        <v>14845.599999999999</v>
      </c>
      <c r="H3607" s="21">
        <v>400932</v>
      </c>
      <c r="I3607" s="21" t="s">
        <v>5192</v>
      </c>
      <c r="J3607" s="21">
        <v>1</v>
      </c>
      <c r="K3607" s="21">
        <v>1</v>
      </c>
      <c r="L3607" s="21">
        <f t="shared" si="391"/>
        <v>0</v>
      </c>
      <c r="M3607" s="21" t="s">
        <v>5584</v>
      </c>
      <c r="N3607" s="30">
        <v>45952</v>
      </c>
      <c r="O3607" s="48">
        <v>26148.5</v>
      </c>
      <c r="P3607" s="21" t="s">
        <v>671</v>
      </c>
      <c r="Q3607" s="21">
        <v>58157301521</v>
      </c>
      <c r="R3607" s="21" t="s">
        <v>40</v>
      </c>
      <c r="S3607" s="3">
        <v>4</v>
      </c>
      <c r="T3607" s="37"/>
      <c r="U3607" s="21" t="s">
        <v>18</v>
      </c>
      <c r="V3607" s="21" t="str">
        <f>VLOOKUP(P3607,'Customer List'!B:C,2,)</f>
        <v>Hyderabad</v>
      </c>
      <c r="W3607" s="38"/>
      <c r="X3607" s="30">
        <v>45955</v>
      </c>
      <c r="Y3607" s="21">
        <f t="shared" si="392"/>
        <v>3</v>
      </c>
      <c r="Z3607" s="21" t="str">
        <f t="shared" si="393"/>
        <v>Wednesday</v>
      </c>
      <c r="AA3607" s="21" t="str">
        <f t="shared" si="394"/>
        <v>Saturday</v>
      </c>
      <c r="AB3607" s="21" t="str">
        <f>VLOOKUP(U3607,'Currency Sheet'!A:C,3,)</f>
        <v>DOLLAR</v>
      </c>
      <c r="AC3607" s="42" t="str">
        <f>VLOOKUP(P3607,'Customer List'!B:D,3,)</f>
        <v>OutStation</v>
      </c>
    </row>
    <row r="3608" spans="1:29" x14ac:dyDescent="0.25">
      <c r="A3608" s="21">
        <v>3604</v>
      </c>
      <c r="B3608" s="21" t="s">
        <v>5208</v>
      </c>
      <c r="C3608" s="30">
        <v>45941</v>
      </c>
      <c r="D3608" s="30">
        <v>45948</v>
      </c>
      <c r="E3608" s="47">
        <v>127.4</v>
      </c>
      <c r="F3608" s="47">
        <f t="shared" si="389"/>
        <v>11211.2</v>
      </c>
      <c r="G3608" s="48">
        <f t="shared" si="390"/>
        <v>11211.2</v>
      </c>
      <c r="H3608" s="21">
        <v>405301</v>
      </c>
      <c r="I3608" s="21" t="s">
        <v>4805</v>
      </c>
      <c r="J3608" s="21">
        <v>1</v>
      </c>
      <c r="K3608" s="21">
        <v>1</v>
      </c>
      <c r="L3608" s="21">
        <f t="shared" si="391"/>
        <v>0</v>
      </c>
      <c r="M3608" s="21" t="s">
        <v>5648</v>
      </c>
      <c r="N3608" s="30">
        <v>45952</v>
      </c>
      <c r="O3608" s="48">
        <v>17772.3</v>
      </c>
      <c r="P3608" s="21" t="s">
        <v>2363</v>
      </c>
      <c r="Q3608" s="21">
        <v>58157309626</v>
      </c>
      <c r="R3608" s="21" t="s">
        <v>40</v>
      </c>
      <c r="S3608" s="3">
        <v>4</v>
      </c>
      <c r="T3608" s="37"/>
      <c r="U3608" s="21" t="s">
        <v>18</v>
      </c>
      <c r="V3608" s="21" t="str">
        <f>VLOOKUP(P3608,'Customer List'!B:C,2,)</f>
        <v>Hyderabad</v>
      </c>
      <c r="W3608" s="38"/>
      <c r="X3608" s="30">
        <v>45953</v>
      </c>
      <c r="Y3608" s="21">
        <f t="shared" si="392"/>
        <v>1</v>
      </c>
      <c r="Z3608" s="21" t="str">
        <f t="shared" si="393"/>
        <v>Wednesday</v>
      </c>
      <c r="AA3608" s="21" t="str">
        <f t="shared" si="394"/>
        <v>Thursday</v>
      </c>
      <c r="AB3608" s="21" t="str">
        <f>VLOOKUP(U3608,'Currency Sheet'!A:C,3,)</f>
        <v>DOLLAR</v>
      </c>
      <c r="AC3608" s="42" t="str">
        <f>VLOOKUP(P3608,'Customer List'!B:D,3,)</f>
        <v>OutStation</v>
      </c>
    </row>
    <row r="3609" spans="1:29" x14ac:dyDescent="0.25">
      <c r="A3609" s="21">
        <v>3605</v>
      </c>
      <c r="B3609" s="21" t="s">
        <v>5208</v>
      </c>
      <c r="C3609" s="30">
        <v>45941</v>
      </c>
      <c r="D3609" s="30">
        <v>45948</v>
      </c>
      <c r="E3609" s="47">
        <v>204.4</v>
      </c>
      <c r="F3609" s="47">
        <f t="shared" si="389"/>
        <v>17987.2</v>
      </c>
      <c r="G3609" s="48">
        <f t="shared" si="390"/>
        <v>17987.2</v>
      </c>
      <c r="H3609" s="21">
        <v>405706</v>
      </c>
      <c r="I3609" s="21" t="s">
        <v>5193</v>
      </c>
      <c r="J3609" s="21">
        <v>1</v>
      </c>
      <c r="K3609" s="21">
        <v>1</v>
      </c>
      <c r="L3609" s="21">
        <f t="shared" si="391"/>
        <v>0</v>
      </c>
      <c r="M3609" s="21" t="s">
        <v>5584</v>
      </c>
      <c r="N3609" s="30">
        <v>45952</v>
      </c>
      <c r="O3609" s="48">
        <v>31682</v>
      </c>
      <c r="P3609" s="21" t="s">
        <v>671</v>
      </c>
      <c r="Q3609" s="21">
        <v>58157301521</v>
      </c>
      <c r="R3609" s="21" t="s">
        <v>40</v>
      </c>
      <c r="S3609" s="3">
        <v>4</v>
      </c>
      <c r="T3609" s="37"/>
      <c r="U3609" s="21" t="s">
        <v>18</v>
      </c>
      <c r="V3609" s="21" t="str">
        <f>VLOOKUP(P3609,'Customer List'!B:C,2,)</f>
        <v>Hyderabad</v>
      </c>
      <c r="W3609" s="38"/>
      <c r="X3609" s="30">
        <v>45955</v>
      </c>
      <c r="Y3609" s="21">
        <f t="shared" si="392"/>
        <v>3</v>
      </c>
      <c r="Z3609" s="21" t="str">
        <f t="shared" si="393"/>
        <v>Wednesday</v>
      </c>
      <c r="AA3609" s="21" t="str">
        <f t="shared" si="394"/>
        <v>Saturday</v>
      </c>
      <c r="AB3609" s="21" t="str">
        <f>VLOOKUP(U3609,'Currency Sheet'!A:C,3,)</f>
        <v>DOLLAR</v>
      </c>
      <c r="AC3609" s="42" t="str">
        <f>VLOOKUP(P3609,'Customer List'!B:D,3,)</f>
        <v>OutStation</v>
      </c>
    </row>
    <row r="3610" spans="1:29" x14ac:dyDescent="0.25">
      <c r="A3610" s="21">
        <v>3606</v>
      </c>
      <c r="B3610" s="21" t="s">
        <v>5208</v>
      </c>
      <c r="C3610" s="30">
        <v>45941</v>
      </c>
      <c r="D3610" s="30">
        <v>45948</v>
      </c>
      <c r="E3610" s="47">
        <v>81.2</v>
      </c>
      <c r="F3610" s="47">
        <f t="shared" si="389"/>
        <v>7145.6</v>
      </c>
      <c r="G3610" s="48">
        <f t="shared" si="390"/>
        <v>7145.6</v>
      </c>
      <c r="H3610" s="21">
        <v>406001</v>
      </c>
      <c r="I3610" s="21" t="s">
        <v>5194</v>
      </c>
      <c r="J3610" s="21">
        <v>1</v>
      </c>
      <c r="K3610" s="21">
        <v>1</v>
      </c>
      <c r="L3610" s="21">
        <f t="shared" si="391"/>
        <v>0</v>
      </c>
      <c r="M3610" s="21" t="s">
        <v>5658</v>
      </c>
      <c r="N3610" s="30">
        <v>45958</v>
      </c>
      <c r="O3610" s="48">
        <v>8265</v>
      </c>
      <c r="P3610" s="21" t="s">
        <v>254</v>
      </c>
      <c r="Q3610" s="21" t="s">
        <v>636</v>
      </c>
      <c r="R3610" s="21" t="s">
        <v>847</v>
      </c>
      <c r="S3610" s="3">
        <v>4</v>
      </c>
      <c r="T3610" s="37"/>
      <c r="U3610" s="21" t="s">
        <v>18</v>
      </c>
      <c r="V3610" s="21" t="str">
        <f>VLOOKUP(P3610,'Customer List'!B:C,2,)</f>
        <v>Delhi</v>
      </c>
      <c r="W3610" s="38"/>
      <c r="X3610" s="30">
        <f>IF(OR(R3610 = "PRIYANKA MADAM", R3610 = "DEEPAK", R3610 = "PORTER"),N3610,"")</f>
        <v>45958</v>
      </c>
      <c r="Y3610" s="21">
        <f t="shared" si="392"/>
        <v>0</v>
      </c>
      <c r="Z3610" s="21" t="str">
        <f t="shared" si="393"/>
        <v>Tuesday</v>
      </c>
      <c r="AA3610" s="21" t="str">
        <f t="shared" si="394"/>
        <v>Tuesday</v>
      </c>
      <c r="AB3610" s="21" t="str">
        <f>VLOOKUP(U3610,'Currency Sheet'!A:C,3,)</f>
        <v>DOLLAR</v>
      </c>
      <c r="AC3610" s="42" t="str">
        <f>VLOOKUP(P3610,'Customer List'!B:D,3,)</f>
        <v>Local</v>
      </c>
    </row>
    <row r="3611" spans="1:29" x14ac:dyDescent="0.25">
      <c r="A3611" s="21">
        <v>3607</v>
      </c>
      <c r="B3611" s="21" t="s">
        <v>5208</v>
      </c>
      <c r="C3611" s="30">
        <v>45941</v>
      </c>
      <c r="D3611" s="30">
        <v>45948</v>
      </c>
      <c r="E3611" s="47">
        <v>98.7</v>
      </c>
      <c r="F3611" s="47">
        <f t="shared" si="389"/>
        <v>8685.6</v>
      </c>
      <c r="G3611" s="48">
        <f t="shared" si="390"/>
        <v>8685.6</v>
      </c>
      <c r="H3611" s="21">
        <v>406416</v>
      </c>
      <c r="I3611" s="21" t="s">
        <v>4806</v>
      </c>
      <c r="J3611" s="21">
        <v>1</v>
      </c>
      <c r="K3611" s="21">
        <v>1</v>
      </c>
      <c r="L3611" s="21">
        <f t="shared" si="391"/>
        <v>0</v>
      </c>
      <c r="M3611" s="21" t="s">
        <v>5658</v>
      </c>
      <c r="N3611" s="30">
        <v>45958</v>
      </c>
      <c r="O3611" s="48">
        <v>10046.25</v>
      </c>
      <c r="P3611" s="21" t="s">
        <v>254</v>
      </c>
      <c r="Q3611" s="21" t="s">
        <v>636</v>
      </c>
      <c r="R3611" s="21" t="s">
        <v>847</v>
      </c>
      <c r="S3611" s="3">
        <v>4</v>
      </c>
      <c r="T3611" s="37"/>
      <c r="U3611" s="21" t="s">
        <v>18</v>
      </c>
      <c r="V3611" s="21" t="str">
        <f>VLOOKUP(P3611,'Customer List'!B:C,2,)</f>
        <v>Delhi</v>
      </c>
      <c r="W3611" s="38"/>
      <c r="X3611" s="30">
        <f>IF(OR(R3611 = "PRIYANKA MADAM", R3611 = "DEEPAK", R3611 = "PORTER"),N3611,"")</f>
        <v>45958</v>
      </c>
      <c r="Y3611" s="21">
        <f t="shared" si="392"/>
        <v>0</v>
      </c>
      <c r="Z3611" s="21" t="str">
        <f t="shared" si="393"/>
        <v>Tuesday</v>
      </c>
      <c r="AA3611" s="21" t="str">
        <f t="shared" si="394"/>
        <v>Tuesday</v>
      </c>
      <c r="AB3611" s="21" t="str">
        <f>VLOOKUP(U3611,'Currency Sheet'!A:C,3,)</f>
        <v>DOLLAR</v>
      </c>
      <c r="AC3611" s="42" t="str">
        <f>VLOOKUP(P3611,'Customer List'!B:D,3,)</f>
        <v>Local</v>
      </c>
    </row>
    <row r="3612" spans="1:29" x14ac:dyDescent="0.25">
      <c r="A3612" s="21">
        <v>3608</v>
      </c>
      <c r="B3612" s="21" t="s">
        <v>5208</v>
      </c>
      <c r="C3612" s="30">
        <v>45941</v>
      </c>
      <c r="D3612" s="30">
        <v>45948</v>
      </c>
      <c r="E3612" s="47">
        <v>185.5</v>
      </c>
      <c r="F3612" s="47">
        <f t="shared" si="389"/>
        <v>16324</v>
      </c>
      <c r="G3612" s="48">
        <f t="shared" si="390"/>
        <v>16324</v>
      </c>
      <c r="H3612" s="21">
        <v>406516</v>
      </c>
      <c r="I3612" s="21" t="s">
        <v>4807</v>
      </c>
      <c r="J3612" s="21">
        <v>1</v>
      </c>
      <c r="K3612" s="21">
        <v>1</v>
      </c>
      <c r="L3612" s="21">
        <f t="shared" si="391"/>
        <v>0</v>
      </c>
      <c r="M3612" s="21" t="s">
        <v>5584</v>
      </c>
      <c r="N3612" s="30">
        <v>45952</v>
      </c>
      <c r="O3612" s="48">
        <v>28752.5</v>
      </c>
      <c r="P3612" s="21" t="s">
        <v>671</v>
      </c>
      <c r="Q3612" s="21">
        <v>58157301521</v>
      </c>
      <c r="R3612" s="21" t="s">
        <v>40</v>
      </c>
      <c r="S3612" s="3">
        <v>4</v>
      </c>
      <c r="T3612" s="37"/>
      <c r="U3612" s="21" t="s">
        <v>18</v>
      </c>
      <c r="V3612" s="21" t="str">
        <f>VLOOKUP(P3612,'Customer List'!B:C,2,)</f>
        <v>Hyderabad</v>
      </c>
      <c r="W3612" s="38"/>
      <c r="X3612" s="30">
        <v>45955</v>
      </c>
      <c r="Y3612" s="21">
        <f t="shared" si="392"/>
        <v>3</v>
      </c>
      <c r="Z3612" s="21" t="str">
        <f t="shared" si="393"/>
        <v>Wednesday</v>
      </c>
      <c r="AA3612" s="21" t="str">
        <f t="shared" si="394"/>
        <v>Saturday</v>
      </c>
      <c r="AB3612" s="21" t="str">
        <f>VLOOKUP(U3612,'Currency Sheet'!A:C,3,)</f>
        <v>DOLLAR</v>
      </c>
      <c r="AC3612" s="42" t="str">
        <f>VLOOKUP(P3612,'Customer List'!B:D,3,)</f>
        <v>OutStation</v>
      </c>
    </row>
    <row r="3613" spans="1:29" x14ac:dyDescent="0.25">
      <c r="A3613" s="21">
        <v>3609</v>
      </c>
      <c r="B3613" s="21" t="s">
        <v>5208</v>
      </c>
      <c r="C3613" s="30">
        <v>45941</v>
      </c>
      <c r="D3613" s="30">
        <v>45948</v>
      </c>
      <c r="E3613" s="47">
        <v>144.19999999999999</v>
      </c>
      <c r="F3613" s="47">
        <f t="shared" si="389"/>
        <v>12689.599999999999</v>
      </c>
      <c r="G3613" s="48">
        <f t="shared" si="390"/>
        <v>12689.599999999999</v>
      </c>
      <c r="H3613" s="21">
        <v>406606</v>
      </c>
      <c r="I3613" s="21" t="s">
        <v>4808</v>
      </c>
      <c r="J3613" s="21">
        <v>1</v>
      </c>
      <c r="K3613" s="21">
        <v>1</v>
      </c>
      <c r="L3613" s="21">
        <f t="shared" si="391"/>
        <v>0</v>
      </c>
      <c r="M3613" s="21" t="s">
        <v>5584</v>
      </c>
      <c r="N3613" s="30">
        <v>45952</v>
      </c>
      <c r="O3613" s="48">
        <v>22351</v>
      </c>
      <c r="P3613" s="21" t="s">
        <v>671</v>
      </c>
      <c r="Q3613" s="21">
        <v>58157301521</v>
      </c>
      <c r="R3613" s="21" t="s">
        <v>40</v>
      </c>
      <c r="S3613" s="3">
        <v>4</v>
      </c>
      <c r="T3613" s="37"/>
      <c r="U3613" s="21" t="s">
        <v>18</v>
      </c>
      <c r="V3613" s="21" t="str">
        <f>VLOOKUP(P3613,'Customer List'!B:C,2,)</f>
        <v>Hyderabad</v>
      </c>
      <c r="W3613" s="38"/>
      <c r="X3613" s="30">
        <v>45955</v>
      </c>
      <c r="Y3613" s="21">
        <f t="shared" si="392"/>
        <v>3</v>
      </c>
      <c r="Z3613" s="21" t="str">
        <f t="shared" si="393"/>
        <v>Wednesday</v>
      </c>
      <c r="AA3613" s="21" t="str">
        <f t="shared" si="394"/>
        <v>Saturday</v>
      </c>
      <c r="AB3613" s="21" t="str">
        <f>VLOOKUP(U3613,'Currency Sheet'!A:C,3,)</f>
        <v>DOLLAR</v>
      </c>
      <c r="AC3613" s="42" t="str">
        <f>VLOOKUP(P3613,'Customer List'!B:D,3,)</f>
        <v>OutStation</v>
      </c>
    </row>
    <row r="3614" spans="1:29" x14ac:dyDescent="0.25">
      <c r="A3614" s="21">
        <v>3610</v>
      </c>
      <c r="B3614" s="21" t="s">
        <v>5208</v>
      </c>
      <c r="C3614" s="30">
        <v>45941</v>
      </c>
      <c r="D3614" s="30">
        <v>45948</v>
      </c>
      <c r="E3614" s="47">
        <v>70.7</v>
      </c>
      <c r="F3614" s="47">
        <f t="shared" si="389"/>
        <v>6221.6</v>
      </c>
      <c r="G3614" s="48">
        <f t="shared" si="390"/>
        <v>31108</v>
      </c>
      <c r="H3614" s="21">
        <v>410604</v>
      </c>
      <c r="I3614" s="21" t="s">
        <v>5195</v>
      </c>
      <c r="J3614" s="21">
        <v>5</v>
      </c>
      <c r="K3614" s="21">
        <v>5</v>
      </c>
      <c r="L3614" s="21">
        <f t="shared" si="391"/>
        <v>0</v>
      </c>
      <c r="M3614" s="21" t="s">
        <v>5707</v>
      </c>
      <c r="N3614" s="30">
        <v>45968</v>
      </c>
      <c r="O3614" s="48">
        <v>43177.5</v>
      </c>
      <c r="P3614" s="21" t="s">
        <v>42</v>
      </c>
      <c r="Q3614" s="21" t="s">
        <v>636</v>
      </c>
      <c r="R3614" s="21" t="s">
        <v>637</v>
      </c>
      <c r="S3614" s="3">
        <v>-20</v>
      </c>
      <c r="T3614" s="37"/>
      <c r="U3614" s="21" t="s">
        <v>18</v>
      </c>
      <c r="V3614" s="21" t="str">
        <f>VLOOKUP(P3614,'Customer List'!B:C,2,)</f>
        <v>Faridabad</v>
      </c>
      <c r="W3614" s="38" t="s">
        <v>605</v>
      </c>
      <c r="X3614" s="30">
        <f>IF(OR(R3614 = "PRIYANKA MADAM", R3614 = "DEEPAK", R3614 = "PORTER"),N3614,"")</f>
        <v>45968</v>
      </c>
      <c r="Y3614" s="21">
        <f t="shared" si="392"/>
        <v>0</v>
      </c>
      <c r="Z3614" s="21" t="str">
        <f t="shared" si="393"/>
        <v>Friday</v>
      </c>
      <c r="AA3614" s="21" t="str">
        <f t="shared" si="394"/>
        <v>Friday</v>
      </c>
      <c r="AB3614" s="21" t="str">
        <f>VLOOKUP(U3614,'Currency Sheet'!A:C,3,)</f>
        <v>DOLLAR</v>
      </c>
      <c r="AC3614" s="42" t="str">
        <f>VLOOKUP(P3614,'Customer List'!B:D,3,)</f>
        <v>Local</v>
      </c>
    </row>
    <row r="3615" spans="1:29" x14ac:dyDescent="0.25">
      <c r="A3615" s="21">
        <v>3611</v>
      </c>
      <c r="B3615" s="21" t="s">
        <v>5208</v>
      </c>
      <c r="C3615" s="30">
        <v>45941</v>
      </c>
      <c r="D3615" s="30">
        <v>45948</v>
      </c>
      <c r="E3615" s="47">
        <v>62.3</v>
      </c>
      <c r="F3615" s="47">
        <f t="shared" si="389"/>
        <v>5482.4</v>
      </c>
      <c r="G3615" s="48">
        <f t="shared" si="390"/>
        <v>5482.4</v>
      </c>
      <c r="H3615" s="21">
        <v>420201</v>
      </c>
      <c r="I3615" s="21" t="s">
        <v>1605</v>
      </c>
      <c r="J3615" s="21">
        <v>1</v>
      </c>
      <c r="K3615" s="21">
        <v>1</v>
      </c>
      <c r="L3615" s="21">
        <f t="shared" si="391"/>
        <v>0</v>
      </c>
      <c r="M3615" s="21" t="s">
        <v>5308</v>
      </c>
      <c r="N3615" s="30">
        <v>45955</v>
      </c>
      <c r="O3615" s="48">
        <v>9932.4</v>
      </c>
      <c r="P3615" s="21" t="s">
        <v>4745</v>
      </c>
      <c r="Q3615" s="54">
        <v>58157406311</v>
      </c>
      <c r="R3615" s="21" t="s">
        <v>40</v>
      </c>
      <c r="S3615" s="3">
        <v>4</v>
      </c>
      <c r="T3615" s="37"/>
      <c r="U3615" s="21" t="s">
        <v>18</v>
      </c>
      <c r="V3615" s="21" t="str">
        <f>VLOOKUP(P3615,'Customer List'!B:C,2,)</f>
        <v>Pune</v>
      </c>
      <c r="W3615" s="38"/>
      <c r="X3615" s="30">
        <v>45957</v>
      </c>
      <c r="Y3615" s="21">
        <f t="shared" si="392"/>
        <v>2</v>
      </c>
      <c r="Z3615" s="21" t="str">
        <f t="shared" si="393"/>
        <v>Saturday</v>
      </c>
      <c r="AA3615" s="21" t="str">
        <f t="shared" si="394"/>
        <v>Monday</v>
      </c>
      <c r="AB3615" s="21" t="str">
        <f>VLOOKUP(U3615,'Currency Sheet'!A:C,3,)</f>
        <v>DOLLAR</v>
      </c>
      <c r="AC3615" s="42" t="str">
        <f>VLOOKUP(P3615,'Customer List'!B:D,3,)</f>
        <v>OutStation</v>
      </c>
    </row>
    <row r="3616" spans="1:29" x14ac:dyDescent="0.25">
      <c r="A3616" s="21">
        <v>3612</v>
      </c>
      <c r="B3616" s="21" t="s">
        <v>5208</v>
      </c>
      <c r="C3616" s="30">
        <v>45941</v>
      </c>
      <c r="D3616" s="30">
        <v>45948</v>
      </c>
      <c r="E3616" s="47">
        <v>45.5</v>
      </c>
      <c r="F3616" s="47">
        <f t="shared" si="389"/>
        <v>4004</v>
      </c>
      <c r="G3616" s="48">
        <f t="shared" si="390"/>
        <v>4004</v>
      </c>
      <c r="H3616" s="21">
        <v>420301</v>
      </c>
      <c r="I3616" s="21" t="s">
        <v>2883</v>
      </c>
      <c r="J3616" s="21">
        <v>1</v>
      </c>
      <c r="K3616" s="21">
        <v>1</v>
      </c>
      <c r="L3616" s="21">
        <f t="shared" si="391"/>
        <v>0</v>
      </c>
      <c r="M3616" s="21" t="s">
        <v>5308</v>
      </c>
      <c r="N3616" s="30">
        <v>45955</v>
      </c>
      <c r="O3616" s="48">
        <v>7254</v>
      </c>
      <c r="P3616" s="21" t="s">
        <v>4745</v>
      </c>
      <c r="Q3616" s="54">
        <v>58157406311</v>
      </c>
      <c r="R3616" s="21" t="s">
        <v>40</v>
      </c>
      <c r="S3616" s="3">
        <v>4</v>
      </c>
      <c r="T3616" s="37"/>
      <c r="U3616" s="21" t="s">
        <v>18</v>
      </c>
      <c r="V3616" s="21" t="str">
        <f>VLOOKUP(P3616,'Customer List'!B:C,2,)</f>
        <v>Pune</v>
      </c>
      <c r="W3616" s="38"/>
      <c r="X3616" s="30">
        <v>45957</v>
      </c>
      <c r="Y3616" s="21">
        <f t="shared" si="392"/>
        <v>2</v>
      </c>
      <c r="Z3616" s="21" t="str">
        <f t="shared" si="393"/>
        <v>Saturday</v>
      </c>
      <c r="AA3616" s="21" t="str">
        <f t="shared" si="394"/>
        <v>Monday</v>
      </c>
      <c r="AB3616" s="21" t="str">
        <f>VLOOKUP(U3616,'Currency Sheet'!A:C,3,)</f>
        <v>DOLLAR</v>
      </c>
      <c r="AC3616" s="42" t="str">
        <f>VLOOKUP(P3616,'Customer List'!B:D,3,)</f>
        <v>OutStation</v>
      </c>
    </row>
    <row r="3617" spans="1:29" x14ac:dyDescent="0.25">
      <c r="A3617" s="21">
        <v>3613</v>
      </c>
      <c r="B3617" s="21" t="s">
        <v>5208</v>
      </c>
      <c r="C3617" s="30">
        <v>45941</v>
      </c>
      <c r="D3617" s="30">
        <v>45948</v>
      </c>
      <c r="E3617" s="47">
        <v>21</v>
      </c>
      <c r="F3617" s="47">
        <f t="shared" si="389"/>
        <v>1848</v>
      </c>
      <c r="G3617" s="48">
        <f t="shared" si="390"/>
        <v>1848</v>
      </c>
      <c r="H3617" s="21">
        <v>420403</v>
      </c>
      <c r="I3617" s="21" t="s">
        <v>14</v>
      </c>
      <c r="J3617" s="21">
        <v>1</v>
      </c>
      <c r="K3617" s="21">
        <v>1</v>
      </c>
      <c r="L3617" s="21">
        <f t="shared" si="391"/>
        <v>0</v>
      </c>
      <c r="M3617" s="21" t="s">
        <v>5676</v>
      </c>
      <c r="N3617" s="30">
        <v>45952</v>
      </c>
      <c r="O3617" s="48">
        <v>3192</v>
      </c>
      <c r="P3617" s="21" t="s">
        <v>2170</v>
      </c>
      <c r="Q3617" s="21">
        <v>58157302814</v>
      </c>
      <c r="R3617" s="21" t="s">
        <v>40</v>
      </c>
      <c r="S3617" s="3">
        <v>4</v>
      </c>
      <c r="T3617" s="37"/>
      <c r="U3617" s="21" t="s">
        <v>18</v>
      </c>
      <c r="V3617" s="21" t="str">
        <f>VLOOKUP(P3617,'Customer List'!B:C,2,)</f>
        <v>Gujrat</v>
      </c>
      <c r="W3617" s="38"/>
      <c r="X3617" s="30">
        <v>45955</v>
      </c>
      <c r="Y3617" s="21">
        <f t="shared" si="392"/>
        <v>3</v>
      </c>
      <c r="Z3617" s="21" t="str">
        <f t="shared" si="393"/>
        <v>Wednesday</v>
      </c>
      <c r="AA3617" s="21" t="str">
        <f t="shared" si="394"/>
        <v>Saturday</v>
      </c>
      <c r="AB3617" s="21" t="str">
        <f>VLOOKUP(U3617,'Currency Sheet'!A:C,3,)</f>
        <v>DOLLAR</v>
      </c>
      <c r="AC3617" s="42" t="str">
        <f>VLOOKUP(P3617,'Customer List'!B:D,3,)</f>
        <v>OutStation</v>
      </c>
    </row>
    <row r="3618" spans="1:29" x14ac:dyDescent="0.25">
      <c r="A3618" s="21">
        <v>3614</v>
      </c>
      <c r="B3618" s="21" t="s">
        <v>5208</v>
      </c>
      <c r="C3618" s="30">
        <v>45941</v>
      </c>
      <c r="D3618" s="30">
        <v>45948</v>
      </c>
      <c r="E3618" s="47">
        <v>21</v>
      </c>
      <c r="F3618" s="47">
        <f t="shared" si="389"/>
        <v>1848</v>
      </c>
      <c r="G3618" s="48">
        <f t="shared" si="390"/>
        <v>9240</v>
      </c>
      <c r="H3618" s="21">
        <v>420403</v>
      </c>
      <c r="I3618" s="21" t="s">
        <v>14</v>
      </c>
      <c r="J3618" s="21">
        <v>5</v>
      </c>
      <c r="K3618" s="21">
        <v>5</v>
      </c>
      <c r="L3618" s="21">
        <f t="shared" si="391"/>
        <v>0</v>
      </c>
      <c r="M3618" s="21" t="s">
        <v>5300</v>
      </c>
      <c r="N3618" s="30">
        <v>45955</v>
      </c>
      <c r="O3618" s="48">
        <v>17437.5</v>
      </c>
      <c r="P3618" s="21" t="s">
        <v>37</v>
      </c>
      <c r="Q3618" s="54">
        <v>58157405714</v>
      </c>
      <c r="R3618" s="21" t="s">
        <v>40</v>
      </c>
      <c r="S3618" s="3">
        <v>4</v>
      </c>
      <c r="T3618" s="37"/>
      <c r="U3618" s="21" t="s">
        <v>18</v>
      </c>
      <c r="V3618" s="21" t="str">
        <f>VLOOKUP(P3618,'Customer List'!B:C,2,)</f>
        <v>Banglore</v>
      </c>
      <c r="W3618" s="38"/>
      <c r="X3618" s="30">
        <v>45957</v>
      </c>
      <c r="Y3618" s="21">
        <f t="shared" si="392"/>
        <v>2</v>
      </c>
      <c r="Z3618" s="21" t="str">
        <f t="shared" si="393"/>
        <v>Saturday</v>
      </c>
      <c r="AA3618" s="21" t="str">
        <f t="shared" si="394"/>
        <v>Monday</v>
      </c>
      <c r="AB3618" s="21" t="str">
        <f>VLOOKUP(U3618,'Currency Sheet'!A:C,3,)</f>
        <v>DOLLAR</v>
      </c>
      <c r="AC3618" s="42" t="str">
        <f>VLOOKUP(P3618,'Customer List'!B:D,3,)</f>
        <v>OutStation</v>
      </c>
    </row>
    <row r="3619" spans="1:29" x14ac:dyDescent="0.25">
      <c r="A3619" s="21">
        <v>3615</v>
      </c>
      <c r="B3619" s="21" t="s">
        <v>5208</v>
      </c>
      <c r="C3619" s="30">
        <v>45941</v>
      </c>
      <c r="D3619" s="30">
        <v>45948</v>
      </c>
      <c r="E3619" s="47">
        <v>45.5</v>
      </c>
      <c r="F3619" s="47">
        <f t="shared" si="389"/>
        <v>4004</v>
      </c>
      <c r="G3619" s="48">
        <f t="shared" si="390"/>
        <v>4004</v>
      </c>
      <c r="H3619" s="21">
        <v>420601</v>
      </c>
      <c r="I3619" s="21" t="s">
        <v>5196</v>
      </c>
      <c r="J3619" s="21">
        <v>1</v>
      </c>
      <c r="K3619" s="21">
        <v>1</v>
      </c>
      <c r="L3619" s="21">
        <f t="shared" si="391"/>
        <v>0</v>
      </c>
      <c r="M3619" s="21" t="s">
        <v>5308</v>
      </c>
      <c r="N3619" s="30">
        <v>45955</v>
      </c>
      <c r="O3619" s="48">
        <v>7254</v>
      </c>
      <c r="P3619" s="21" t="s">
        <v>4745</v>
      </c>
      <c r="Q3619" s="54">
        <v>58157406311</v>
      </c>
      <c r="R3619" s="21" t="s">
        <v>40</v>
      </c>
      <c r="S3619" s="3">
        <v>4</v>
      </c>
      <c r="T3619" s="37"/>
      <c r="U3619" s="21" t="s">
        <v>18</v>
      </c>
      <c r="V3619" s="21" t="str">
        <f>VLOOKUP(P3619,'Customer List'!B:C,2,)</f>
        <v>Pune</v>
      </c>
      <c r="W3619" s="38"/>
      <c r="X3619" s="30">
        <v>45957</v>
      </c>
      <c r="Y3619" s="21">
        <f t="shared" si="392"/>
        <v>2</v>
      </c>
      <c r="Z3619" s="21" t="str">
        <f t="shared" si="393"/>
        <v>Saturday</v>
      </c>
      <c r="AA3619" s="21" t="str">
        <f t="shared" si="394"/>
        <v>Monday</v>
      </c>
      <c r="AB3619" s="21" t="str">
        <f>VLOOKUP(U3619,'Currency Sheet'!A:C,3,)</f>
        <v>DOLLAR</v>
      </c>
      <c r="AC3619" s="42" t="str">
        <f>VLOOKUP(P3619,'Customer List'!B:D,3,)</f>
        <v>OutStation</v>
      </c>
    </row>
    <row r="3620" spans="1:29" x14ac:dyDescent="0.25">
      <c r="A3620" s="21">
        <v>3616</v>
      </c>
      <c r="B3620" s="21" t="s">
        <v>5208</v>
      </c>
      <c r="C3620" s="30">
        <v>45941</v>
      </c>
      <c r="D3620" s="30">
        <v>45948</v>
      </c>
      <c r="E3620" s="47">
        <v>45.5</v>
      </c>
      <c r="F3620" s="47">
        <f t="shared" si="389"/>
        <v>4004</v>
      </c>
      <c r="G3620" s="48">
        <f t="shared" si="390"/>
        <v>4004</v>
      </c>
      <c r="H3620" s="21">
        <v>420601</v>
      </c>
      <c r="I3620" s="21" t="s">
        <v>5196</v>
      </c>
      <c r="J3620" s="21">
        <v>1</v>
      </c>
      <c r="K3620" s="21">
        <v>1</v>
      </c>
      <c r="L3620" s="21">
        <f t="shared" si="391"/>
        <v>0</v>
      </c>
      <c r="M3620" s="21" t="s">
        <v>5303</v>
      </c>
      <c r="N3620" s="30">
        <v>45955</v>
      </c>
      <c r="O3620" s="48">
        <v>5801.25</v>
      </c>
      <c r="P3620" s="21" t="s">
        <v>1133</v>
      </c>
      <c r="Q3620" s="54">
        <v>58157407534</v>
      </c>
      <c r="R3620" s="21" t="s">
        <v>40</v>
      </c>
      <c r="S3620" s="3">
        <v>4</v>
      </c>
      <c r="T3620" s="37"/>
      <c r="U3620" s="21" t="s">
        <v>18</v>
      </c>
      <c r="V3620" s="21" t="str">
        <f>VLOOKUP(P3620,'Customer List'!B:C,2,)</f>
        <v>Kerala</v>
      </c>
      <c r="W3620" s="38"/>
      <c r="X3620" s="30">
        <v>45957</v>
      </c>
      <c r="Y3620" s="21">
        <f t="shared" si="392"/>
        <v>2</v>
      </c>
      <c r="Z3620" s="21" t="str">
        <f t="shared" si="393"/>
        <v>Saturday</v>
      </c>
      <c r="AA3620" s="21" t="str">
        <f t="shared" si="394"/>
        <v>Monday</v>
      </c>
      <c r="AB3620" s="21" t="str">
        <f>VLOOKUP(U3620,'Currency Sheet'!A:C,3,)</f>
        <v>DOLLAR</v>
      </c>
      <c r="AC3620" s="42" t="str">
        <f>VLOOKUP(P3620,'Customer List'!B:D,3,)</f>
        <v>OutStation</v>
      </c>
    </row>
    <row r="3621" spans="1:29" x14ac:dyDescent="0.25">
      <c r="A3621" s="21">
        <v>3617</v>
      </c>
      <c r="B3621" s="21" t="s">
        <v>5208</v>
      </c>
      <c r="C3621" s="30">
        <v>45941</v>
      </c>
      <c r="D3621" s="30">
        <v>45948</v>
      </c>
      <c r="E3621" s="47">
        <v>37.799999999999997</v>
      </c>
      <c r="F3621" s="47">
        <f t="shared" si="389"/>
        <v>3326.3999999999996</v>
      </c>
      <c r="G3621" s="48">
        <f t="shared" si="390"/>
        <v>3326.3999999999996</v>
      </c>
      <c r="H3621" s="21">
        <v>420701</v>
      </c>
      <c r="I3621" s="21" t="s">
        <v>5197</v>
      </c>
      <c r="J3621" s="21">
        <v>1</v>
      </c>
      <c r="K3621" s="21">
        <v>1</v>
      </c>
      <c r="L3621" s="21">
        <f t="shared" si="391"/>
        <v>0</v>
      </c>
      <c r="M3621" s="21" t="s">
        <v>5574</v>
      </c>
      <c r="N3621" s="30">
        <v>45958</v>
      </c>
      <c r="O3621" s="48">
        <v>5440.5</v>
      </c>
      <c r="P3621" s="21" t="s">
        <v>228</v>
      </c>
      <c r="Q3621" s="21">
        <v>58157517095</v>
      </c>
      <c r="R3621" s="21" t="s">
        <v>40</v>
      </c>
      <c r="S3621" s="3">
        <v>4</v>
      </c>
      <c r="T3621" s="37"/>
      <c r="U3621" s="21" t="s">
        <v>18</v>
      </c>
      <c r="V3621" s="21" t="str">
        <f>VLOOKUP(P3621,'Customer List'!B:C,2,)</f>
        <v>Kolkata</v>
      </c>
      <c r="W3621" s="38"/>
      <c r="X3621" s="30">
        <v>45959</v>
      </c>
      <c r="Y3621" s="21">
        <f t="shared" si="392"/>
        <v>1</v>
      </c>
      <c r="Z3621" s="21" t="str">
        <f t="shared" si="393"/>
        <v>Tuesday</v>
      </c>
      <c r="AA3621" s="21" t="str">
        <f t="shared" si="394"/>
        <v>Wednesday</v>
      </c>
      <c r="AB3621" s="21" t="str">
        <f>VLOOKUP(U3621,'Currency Sheet'!A:C,3,)</f>
        <v>DOLLAR</v>
      </c>
      <c r="AC3621" s="42" t="str">
        <f>VLOOKUP(P3621,'Customer List'!B:D,3,)</f>
        <v>OutStation</v>
      </c>
    </row>
    <row r="3622" spans="1:29" x14ac:dyDescent="0.25">
      <c r="A3622" s="21">
        <v>3618</v>
      </c>
      <c r="B3622" s="21" t="s">
        <v>5208</v>
      </c>
      <c r="C3622" s="30">
        <v>45941</v>
      </c>
      <c r="D3622" s="30">
        <v>45948</v>
      </c>
      <c r="E3622" s="47">
        <v>37.799999999999997</v>
      </c>
      <c r="F3622" s="47">
        <f t="shared" si="389"/>
        <v>3326.3999999999996</v>
      </c>
      <c r="G3622" s="48">
        <f t="shared" si="390"/>
        <v>13305.599999999999</v>
      </c>
      <c r="H3622" s="21">
        <v>420701</v>
      </c>
      <c r="I3622" s="21" t="s">
        <v>5197</v>
      </c>
      <c r="J3622" s="21">
        <v>4</v>
      </c>
      <c r="K3622" s="21">
        <v>4</v>
      </c>
      <c r="L3622" s="21">
        <f t="shared" si="391"/>
        <v>0</v>
      </c>
      <c r="M3622" s="21" t="s">
        <v>5658</v>
      </c>
      <c r="N3622" s="30">
        <v>45958</v>
      </c>
      <c r="O3622" s="48">
        <v>15390</v>
      </c>
      <c r="P3622" s="21" t="s">
        <v>254</v>
      </c>
      <c r="Q3622" s="21" t="s">
        <v>636</v>
      </c>
      <c r="R3622" s="21" t="s">
        <v>847</v>
      </c>
      <c r="S3622" s="3">
        <v>4</v>
      </c>
      <c r="T3622" s="37"/>
      <c r="U3622" s="21" t="s">
        <v>18</v>
      </c>
      <c r="V3622" s="21" t="str">
        <f>VLOOKUP(P3622,'Customer List'!B:C,2,)</f>
        <v>Delhi</v>
      </c>
      <c r="W3622" s="38"/>
      <c r="X3622" s="30">
        <f>IF(OR(R3622 = "PRIYANKA MADAM", R3622 = "DEEPAK", R3622 = "PORTER"),N3622,"")</f>
        <v>45958</v>
      </c>
      <c r="Y3622" s="21">
        <f t="shared" si="392"/>
        <v>0</v>
      </c>
      <c r="Z3622" s="21" t="str">
        <f t="shared" si="393"/>
        <v>Tuesday</v>
      </c>
      <c r="AA3622" s="21" t="str">
        <f t="shared" si="394"/>
        <v>Tuesday</v>
      </c>
      <c r="AB3622" s="21" t="str">
        <f>VLOOKUP(U3622,'Currency Sheet'!A:C,3,)</f>
        <v>DOLLAR</v>
      </c>
      <c r="AC3622" s="42" t="str">
        <f>VLOOKUP(P3622,'Customer List'!B:D,3,)</f>
        <v>Local</v>
      </c>
    </row>
    <row r="3623" spans="1:29" x14ac:dyDescent="0.25">
      <c r="A3623" s="21">
        <v>3619</v>
      </c>
      <c r="B3623" s="21" t="s">
        <v>5208</v>
      </c>
      <c r="C3623" s="30">
        <v>45941</v>
      </c>
      <c r="D3623" s="30">
        <v>45948</v>
      </c>
      <c r="E3623" s="47">
        <v>160.30000000000001</v>
      </c>
      <c r="F3623" s="47">
        <f t="shared" si="389"/>
        <v>14106.400000000001</v>
      </c>
      <c r="G3623" s="48">
        <f t="shared" si="390"/>
        <v>211596.00000000003</v>
      </c>
      <c r="H3623" s="21">
        <v>422302</v>
      </c>
      <c r="I3623" s="21" t="s">
        <v>1503</v>
      </c>
      <c r="J3623" s="21">
        <v>15</v>
      </c>
      <c r="K3623" s="21">
        <v>15</v>
      </c>
      <c r="L3623" s="21">
        <f t="shared" si="391"/>
        <v>0</v>
      </c>
      <c r="M3623" s="21" t="s">
        <v>5588</v>
      </c>
      <c r="N3623" s="30">
        <v>45952</v>
      </c>
      <c r="O3623" s="48">
        <v>326325</v>
      </c>
      <c r="P3623" s="21" t="s">
        <v>621</v>
      </c>
      <c r="Q3623" s="21">
        <v>58157301145</v>
      </c>
      <c r="R3623" s="21" t="s">
        <v>40</v>
      </c>
      <c r="S3623" s="3">
        <v>4</v>
      </c>
      <c r="T3623" s="37"/>
      <c r="U3623" s="21" t="s">
        <v>18</v>
      </c>
      <c r="V3623" s="21" t="str">
        <f>VLOOKUP(P3623,'Customer List'!B:C,2,)</f>
        <v>Hyderabad</v>
      </c>
      <c r="W3623" s="38"/>
      <c r="X3623" s="30">
        <v>45953</v>
      </c>
      <c r="Y3623" s="21">
        <f t="shared" si="392"/>
        <v>1</v>
      </c>
      <c r="Z3623" s="21" t="str">
        <f t="shared" si="393"/>
        <v>Wednesday</v>
      </c>
      <c r="AA3623" s="21" t="str">
        <f t="shared" si="394"/>
        <v>Thursday</v>
      </c>
      <c r="AB3623" s="21" t="str">
        <f>VLOOKUP(U3623,'Currency Sheet'!A:C,3,)</f>
        <v>DOLLAR</v>
      </c>
      <c r="AC3623" s="42" t="str">
        <f>VLOOKUP(P3623,'Customer List'!B:D,3,)</f>
        <v>OutStation</v>
      </c>
    </row>
    <row r="3624" spans="1:29" x14ac:dyDescent="0.25">
      <c r="A3624" s="21">
        <v>3620</v>
      </c>
      <c r="B3624" s="21" t="s">
        <v>5208</v>
      </c>
      <c r="C3624" s="30">
        <v>45941</v>
      </c>
      <c r="D3624" s="30">
        <v>45948</v>
      </c>
      <c r="E3624" s="47">
        <v>160.30000000000001</v>
      </c>
      <c r="F3624" s="47">
        <f t="shared" si="389"/>
        <v>14106.400000000001</v>
      </c>
      <c r="G3624" s="48">
        <f t="shared" si="390"/>
        <v>42319.200000000004</v>
      </c>
      <c r="H3624" s="21">
        <v>422302</v>
      </c>
      <c r="I3624" s="21" t="s">
        <v>1503</v>
      </c>
      <c r="J3624" s="21">
        <v>3</v>
      </c>
      <c r="K3624" s="21">
        <v>3</v>
      </c>
      <c r="L3624" s="21">
        <f t="shared" si="391"/>
        <v>0</v>
      </c>
      <c r="M3624" s="21" t="s">
        <v>5698</v>
      </c>
      <c r="N3624" s="30">
        <v>45952</v>
      </c>
      <c r="O3624" s="48">
        <v>74539.5</v>
      </c>
      <c r="P3624" s="21" t="s">
        <v>2170</v>
      </c>
      <c r="Q3624" s="21">
        <v>58157302814</v>
      </c>
      <c r="R3624" s="21" t="s">
        <v>40</v>
      </c>
      <c r="S3624" s="3">
        <v>4</v>
      </c>
      <c r="T3624" s="37"/>
      <c r="U3624" s="21" t="s">
        <v>18</v>
      </c>
      <c r="V3624" s="21" t="str">
        <f>VLOOKUP(P3624,'Customer List'!B:C,2,)</f>
        <v>Gujrat</v>
      </c>
      <c r="W3624" s="38"/>
      <c r="X3624" s="30">
        <v>45955</v>
      </c>
      <c r="Y3624" s="21">
        <f t="shared" si="392"/>
        <v>3</v>
      </c>
      <c r="Z3624" s="21" t="str">
        <f t="shared" si="393"/>
        <v>Wednesday</v>
      </c>
      <c r="AA3624" s="21" t="str">
        <f t="shared" si="394"/>
        <v>Saturday</v>
      </c>
      <c r="AB3624" s="21" t="str">
        <f>VLOOKUP(U3624,'Currency Sheet'!A:C,3,)</f>
        <v>DOLLAR</v>
      </c>
      <c r="AC3624" s="42" t="str">
        <f>VLOOKUP(P3624,'Customer List'!B:D,3,)</f>
        <v>OutStation</v>
      </c>
    </row>
    <row r="3625" spans="1:29" x14ac:dyDescent="0.25">
      <c r="A3625" s="21">
        <v>3621</v>
      </c>
      <c r="B3625" s="21" t="s">
        <v>5208</v>
      </c>
      <c r="C3625" s="30">
        <v>45941</v>
      </c>
      <c r="D3625" s="30">
        <v>45948</v>
      </c>
      <c r="E3625" s="47">
        <v>160.30000000000001</v>
      </c>
      <c r="F3625" s="47">
        <f t="shared" si="389"/>
        <v>14106.400000000001</v>
      </c>
      <c r="G3625" s="48">
        <f t="shared" si="390"/>
        <v>28212.800000000003</v>
      </c>
      <c r="H3625" s="21">
        <v>422302</v>
      </c>
      <c r="I3625" s="21" t="s">
        <v>1503</v>
      </c>
      <c r="J3625" s="21">
        <v>2</v>
      </c>
      <c r="K3625" s="21">
        <v>2</v>
      </c>
      <c r="L3625" s="21">
        <f t="shared" si="391"/>
        <v>0</v>
      </c>
      <c r="M3625" s="21" t="s">
        <v>5581</v>
      </c>
      <c r="N3625" s="30">
        <v>45952</v>
      </c>
      <c r="O3625" s="48">
        <v>46693</v>
      </c>
      <c r="P3625" s="21" t="s">
        <v>2046</v>
      </c>
      <c r="Q3625" s="21">
        <v>58157302394</v>
      </c>
      <c r="R3625" s="21" t="s">
        <v>40</v>
      </c>
      <c r="S3625" s="3">
        <v>4</v>
      </c>
      <c r="T3625" s="37"/>
      <c r="U3625" s="21" t="s">
        <v>18</v>
      </c>
      <c r="V3625" s="21" t="str">
        <f>VLOOKUP(P3625,'Customer List'!B:C,2,)</f>
        <v>Banglore</v>
      </c>
      <c r="W3625" s="38"/>
      <c r="X3625" s="30">
        <v>45953</v>
      </c>
      <c r="Y3625" s="21">
        <f t="shared" si="392"/>
        <v>1</v>
      </c>
      <c r="Z3625" s="21" t="str">
        <f t="shared" si="393"/>
        <v>Wednesday</v>
      </c>
      <c r="AA3625" s="21" t="str">
        <f t="shared" si="394"/>
        <v>Thursday</v>
      </c>
      <c r="AB3625" s="21" t="str">
        <f>VLOOKUP(U3625,'Currency Sheet'!A:C,3,)</f>
        <v>DOLLAR</v>
      </c>
      <c r="AC3625" s="42" t="str">
        <f>VLOOKUP(P3625,'Customer List'!B:D,3,)</f>
        <v>OutStation</v>
      </c>
    </row>
    <row r="3626" spans="1:29" x14ac:dyDescent="0.25">
      <c r="A3626" s="21">
        <v>3622</v>
      </c>
      <c r="B3626" s="21" t="s">
        <v>5208</v>
      </c>
      <c r="C3626" s="30">
        <v>45941</v>
      </c>
      <c r="D3626" s="30">
        <v>45948</v>
      </c>
      <c r="E3626" s="47">
        <v>53.9</v>
      </c>
      <c r="F3626" s="47">
        <f t="shared" si="389"/>
        <v>4743.2</v>
      </c>
      <c r="G3626" s="48">
        <f t="shared" si="390"/>
        <v>4743.2</v>
      </c>
      <c r="H3626" s="21">
        <v>422501</v>
      </c>
      <c r="I3626" s="21" t="s">
        <v>4817</v>
      </c>
      <c r="J3626" s="21">
        <v>1</v>
      </c>
      <c r="K3626" s="21">
        <v>1</v>
      </c>
      <c r="L3626" s="21">
        <f t="shared" si="391"/>
        <v>0</v>
      </c>
      <c r="M3626" s="21" t="s">
        <v>5308</v>
      </c>
      <c r="N3626" s="30">
        <v>45955</v>
      </c>
      <c r="O3626" s="48">
        <v>8593.2000000000007</v>
      </c>
      <c r="P3626" s="21" t="s">
        <v>4745</v>
      </c>
      <c r="Q3626" s="54">
        <v>58157406311</v>
      </c>
      <c r="R3626" s="21" t="s">
        <v>40</v>
      </c>
      <c r="S3626" s="3">
        <v>4</v>
      </c>
      <c r="T3626" s="37"/>
      <c r="U3626" s="21" t="s">
        <v>18</v>
      </c>
      <c r="V3626" s="21" t="str">
        <f>VLOOKUP(P3626,'Customer List'!B:C,2,)</f>
        <v>Pune</v>
      </c>
      <c r="W3626" s="38"/>
      <c r="X3626" s="30">
        <v>45957</v>
      </c>
      <c r="Y3626" s="21">
        <f t="shared" si="392"/>
        <v>2</v>
      </c>
      <c r="Z3626" s="21" t="str">
        <f t="shared" si="393"/>
        <v>Saturday</v>
      </c>
      <c r="AA3626" s="21" t="str">
        <f t="shared" si="394"/>
        <v>Monday</v>
      </c>
      <c r="AB3626" s="21" t="str">
        <f>VLOOKUP(U3626,'Currency Sheet'!A:C,3,)</f>
        <v>DOLLAR</v>
      </c>
      <c r="AC3626" s="42" t="str">
        <f>VLOOKUP(P3626,'Customer List'!B:D,3,)</f>
        <v>OutStation</v>
      </c>
    </row>
    <row r="3627" spans="1:29" x14ac:dyDescent="0.25">
      <c r="A3627" s="21">
        <v>3623</v>
      </c>
      <c r="B3627" s="21" t="s">
        <v>5208</v>
      </c>
      <c r="C3627" s="30">
        <v>45941</v>
      </c>
      <c r="D3627" s="30">
        <v>45948</v>
      </c>
      <c r="E3627" s="47">
        <v>62.3</v>
      </c>
      <c r="F3627" s="47">
        <f t="shared" si="389"/>
        <v>5482.4</v>
      </c>
      <c r="G3627" s="48">
        <f t="shared" si="390"/>
        <v>27412</v>
      </c>
      <c r="H3627" s="21">
        <v>423101</v>
      </c>
      <c r="I3627" s="21" t="s">
        <v>1265</v>
      </c>
      <c r="J3627" s="21">
        <v>5</v>
      </c>
      <c r="K3627" s="21">
        <v>5</v>
      </c>
      <c r="L3627" s="21">
        <f t="shared" si="391"/>
        <v>0</v>
      </c>
      <c r="M3627" s="21" t="s">
        <v>5312</v>
      </c>
      <c r="N3627" s="30">
        <v>45955</v>
      </c>
      <c r="O3627" s="48">
        <v>48282.5</v>
      </c>
      <c r="P3627" s="21" t="s">
        <v>2170</v>
      </c>
      <c r="Q3627" s="54">
        <v>58157406090</v>
      </c>
      <c r="R3627" s="21" t="s">
        <v>40</v>
      </c>
      <c r="S3627" s="3">
        <v>-20</v>
      </c>
      <c r="T3627" s="37"/>
      <c r="U3627" s="21" t="s">
        <v>18</v>
      </c>
      <c r="V3627" s="21" t="str">
        <f>VLOOKUP(P3627,'Customer List'!B:C,2,)</f>
        <v>Gujrat</v>
      </c>
      <c r="W3627" s="38"/>
      <c r="X3627" s="30">
        <v>45957</v>
      </c>
      <c r="Y3627" s="21">
        <f t="shared" si="392"/>
        <v>2</v>
      </c>
      <c r="Z3627" s="21" t="str">
        <f t="shared" si="393"/>
        <v>Saturday</v>
      </c>
      <c r="AA3627" s="21" t="str">
        <f t="shared" si="394"/>
        <v>Monday</v>
      </c>
      <c r="AB3627" s="21" t="str">
        <f>VLOOKUP(U3627,'Currency Sheet'!A:C,3,)</f>
        <v>DOLLAR</v>
      </c>
      <c r="AC3627" s="42" t="str">
        <f>VLOOKUP(P3627,'Customer List'!B:D,3,)</f>
        <v>OutStation</v>
      </c>
    </row>
    <row r="3628" spans="1:29" x14ac:dyDescent="0.25">
      <c r="A3628" s="21">
        <v>3624</v>
      </c>
      <c r="B3628" s="21" t="s">
        <v>5208</v>
      </c>
      <c r="C3628" s="30">
        <v>45941</v>
      </c>
      <c r="D3628" s="30">
        <v>45948</v>
      </c>
      <c r="E3628" s="47">
        <v>234.5</v>
      </c>
      <c r="F3628" s="47">
        <f t="shared" si="389"/>
        <v>20636</v>
      </c>
      <c r="G3628" s="48">
        <f t="shared" si="390"/>
        <v>61908</v>
      </c>
      <c r="H3628" s="21">
        <v>423102</v>
      </c>
      <c r="I3628" s="21" t="s">
        <v>1265</v>
      </c>
      <c r="J3628" s="21">
        <v>3</v>
      </c>
      <c r="K3628" s="21">
        <v>3</v>
      </c>
      <c r="L3628" s="21">
        <f t="shared" si="391"/>
        <v>0</v>
      </c>
      <c r="M3628" s="21" t="s">
        <v>5658</v>
      </c>
      <c r="N3628" s="30">
        <v>45958</v>
      </c>
      <c r="O3628" s="48">
        <v>71606.25</v>
      </c>
      <c r="P3628" s="21" t="s">
        <v>254</v>
      </c>
      <c r="Q3628" s="21" t="s">
        <v>636</v>
      </c>
      <c r="R3628" s="21" t="s">
        <v>847</v>
      </c>
      <c r="S3628" s="3">
        <v>-20</v>
      </c>
      <c r="T3628" s="37"/>
      <c r="U3628" s="21" t="s">
        <v>18</v>
      </c>
      <c r="V3628" s="21" t="str">
        <f>VLOOKUP(P3628,'Customer List'!B:C,2,)</f>
        <v>Delhi</v>
      </c>
      <c r="W3628" s="38"/>
      <c r="X3628" s="30">
        <f>IF(OR(R3628 = "PRIYANKA MADAM", R3628 = "DEEPAK", R3628 = "PORTER"),N3628,"")</f>
        <v>45958</v>
      </c>
      <c r="Y3628" s="21">
        <f t="shared" si="392"/>
        <v>0</v>
      </c>
      <c r="Z3628" s="21" t="str">
        <f t="shared" si="393"/>
        <v>Tuesday</v>
      </c>
      <c r="AA3628" s="21" t="str">
        <f t="shared" si="394"/>
        <v>Tuesday</v>
      </c>
      <c r="AB3628" s="21" t="str">
        <f>VLOOKUP(U3628,'Currency Sheet'!A:C,3,)</f>
        <v>DOLLAR</v>
      </c>
      <c r="AC3628" s="42" t="str">
        <f>VLOOKUP(P3628,'Customer List'!B:D,3,)</f>
        <v>Local</v>
      </c>
    </row>
    <row r="3629" spans="1:29" x14ac:dyDescent="0.25">
      <c r="A3629" s="21">
        <v>3625</v>
      </c>
      <c r="B3629" s="21" t="s">
        <v>5208</v>
      </c>
      <c r="C3629" s="30">
        <v>45941</v>
      </c>
      <c r="D3629" s="30">
        <v>45948</v>
      </c>
      <c r="E3629" s="47">
        <v>62.3</v>
      </c>
      <c r="F3629" s="47">
        <f t="shared" si="389"/>
        <v>5482.4</v>
      </c>
      <c r="G3629" s="48">
        <f t="shared" si="390"/>
        <v>10964.8</v>
      </c>
      <c r="H3629" s="21">
        <v>423105</v>
      </c>
      <c r="I3629" s="21" t="s">
        <v>19</v>
      </c>
      <c r="J3629" s="21">
        <v>2</v>
      </c>
      <c r="K3629" s="21">
        <v>2</v>
      </c>
      <c r="L3629" s="21">
        <f t="shared" si="391"/>
        <v>0</v>
      </c>
      <c r="M3629" s="21" t="s">
        <v>5698</v>
      </c>
      <c r="N3629" s="30">
        <v>45952</v>
      </c>
      <c r="O3629" s="48">
        <v>19313</v>
      </c>
      <c r="P3629" s="21" t="s">
        <v>2170</v>
      </c>
      <c r="Q3629" s="21">
        <v>58157302814</v>
      </c>
      <c r="R3629" s="21" t="s">
        <v>40</v>
      </c>
      <c r="S3629" s="3">
        <v>-20</v>
      </c>
      <c r="T3629" s="37"/>
      <c r="U3629" s="21" t="s">
        <v>18</v>
      </c>
      <c r="V3629" s="21" t="str">
        <f>VLOOKUP(P3629,'Customer List'!B:C,2,)</f>
        <v>Gujrat</v>
      </c>
      <c r="W3629" s="38"/>
      <c r="X3629" s="30">
        <v>45955</v>
      </c>
      <c r="Y3629" s="21">
        <f t="shared" si="392"/>
        <v>3</v>
      </c>
      <c r="Z3629" s="21" t="str">
        <f t="shared" si="393"/>
        <v>Wednesday</v>
      </c>
      <c r="AA3629" s="21" t="str">
        <f t="shared" si="394"/>
        <v>Saturday</v>
      </c>
      <c r="AB3629" s="21" t="str">
        <f>VLOOKUP(U3629,'Currency Sheet'!A:C,3,)</f>
        <v>DOLLAR</v>
      </c>
      <c r="AC3629" s="42" t="str">
        <f>VLOOKUP(P3629,'Customer List'!B:D,3,)</f>
        <v>OutStation</v>
      </c>
    </row>
    <row r="3630" spans="1:29" x14ac:dyDescent="0.25">
      <c r="A3630" s="21">
        <v>3626</v>
      </c>
      <c r="B3630" s="21" t="s">
        <v>5208</v>
      </c>
      <c r="C3630" s="30">
        <v>45941</v>
      </c>
      <c r="D3630" s="30">
        <v>45948</v>
      </c>
      <c r="E3630" s="47">
        <v>115.5</v>
      </c>
      <c r="F3630" s="47">
        <f t="shared" si="389"/>
        <v>10164</v>
      </c>
      <c r="G3630" s="48">
        <f t="shared" si="390"/>
        <v>10164</v>
      </c>
      <c r="H3630" s="21">
        <v>424401</v>
      </c>
      <c r="I3630" s="21" t="s">
        <v>1342</v>
      </c>
      <c r="J3630" s="21">
        <v>1</v>
      </c>
      <c r="K3630" s="21">
        <v>1</v>
      </c>
      <c r="L3630" s="21">
        <f t="shared" si="391"/>
        <v>0</v>
      </c>
      <c r="M3630" s="21" t="s">
        <v>5648</v>
      </c>
      <c r="N3630" s="30">
        <v>45952</v>
      </c>
      <c r="O3630" s="48">
        <v>16112.25</v>
      </c>
      <c r="P3630" s="21" t="s">
        <v>2363</v>
      </c>
      <c r="Q3630" s="21">
        <v>58157309626</v>
      </c>
      <c r="R3630" s="21" t="s">
        <v>40</v>
      </c>
      <c r="S3630" s="3">
        <v>4</v>
      </c>
      <c r="T3630" s="37"/>
      <c r="U3630" s="21" t="s">
        <v>18</v>
      </c>
      <c r="V3630" s="21" t="str">
        <f>VLOOKUP(P3630,'Customer List'!B:C,2,)</f>
        <v>Hyderabad</v>
      </c>
      <c r="W3630" s="38"/>
      <c r="X3630" s="30">
        <v>45953</v>
      </c>
      <c r="Y3630" s="21">
        <f t="shared" si="392"/>
        <v>1</v>
      </c>
      <c r="Z3630" s="21" t="str">
        <f t="shared" si="393"/>
        <v>Wednesday</v>
      </c>
      <c r="AA3630" s="21" t="str">
        <f t="shared" si="394"/>
        <v>Thursday</v>
      </c>
      <c r="AB3630" s="21" t="str">
        <f>VLOOKUP(U3630,'Currency Sheet'!A:C,3,)</f>
        <v>DOLLAR</v>
      </c>
      <c r="AC3630" s="42" t="str">
        <f>VLOOKUP(P3630,'Customer List'!B:D,3,)</f>
        <v>OutStation</v>
      </c>
    </row>
    <row r="3631" spans="1:29" x14ac:dyDescent="0.25">
      <c r="A3631" s="21">
        <v>3627</v>
      </c>
      <c r="B3631" s="21" t="s">
        <v>5208</v>
      </c>
      <c r="C3631" s="30">
        <v>45941</v>
      </c>
      <c r="D3631" s="30">
        <v>45948</v>
      </c>
      <c r="E3631" s="47">
        <v>16.8</v>
      </c>
      <c r="F3631" s="47">
        <f t="shared" si="389"/>
        <v>1478.4</v>
      </c>
      <c r="G3631" s="48">
        <f t="shared" si="390"/>
        <v>1478.4</v>
      </c>
      <c r="H3631" s="21">
        <v>425501</v>
      </c>
      <c r="I3631" s="21" t="s">
        <v>5198</v>
      </c>
      <c r="J3631" s="21">
        <v>1</v>
      </c>
      <c r="K3631" s="21">
        <v>1</v>
      </c>
      <c r="L3631" s="21">
        <f t="shared" si="391"/>
        <v>0</v>
      </c>
      <c r="M3631" s="21" t="s">
        <v>5308</v>
      </c>
      <c r="N3631" s="30">
        <v>45955</v>
      </c>
      <c r="O3631" s="48">
        <v>2678.4</v>
      </c>
      <c r="P3631" s="21" t="s">
        <v>4745</v>
      </c>
      <c r="Q3631" s="54">
        <v>58157406311</v>
      </c>
      <c r="R3631" s="21" t="s">
        <v>40</v>
      </c>
      <c r="S3631" s="3">
        <v>4</v>
      </c>
      <c r="T3631" s="37"/>
      <c r="U3631" s="21" t="s">
        <v>18</v>
      </c>
      <c r="V3631" s="21" t="str">
        <f>VLOOKUP(P3631,'Customer List'!B:C,2,)</f>
        <v>Pune</v>
      </c>
      <c r="W3631" s="38"/>
      <c r="X3631" s="30">
        <v>45957</v>
      </c>
      <c r="Y3631" s="21">
        <f t="shared" si="392"/>
        <v>2</v>
      </c>
      <c r="Z3631" s="21" t="str">
        <f t="shared" si="393"/>
        <v>Saturday</v>
      </c>
      <c r="AA3631" s="21" t="str">
        <f t="shared" si="394"/>
        <v>Monday</v>
      </c>
      <c r="AB3631" s="21" t="str">
        <f>VLOOKUP(U3631,'Currency Sheet'!A:C,3,)</f>
        <v>DOLLAR</v>
      </c>
      <c r="AC3631" s="42" t="str">
        <f>VLOOKUP(P3631,'Customer List'!B:D,3,)</f>
        <v>OutStation</v>
      </c>
    </row>
    <row r="3632" spans="1:29" x14ac:dyDescent="0.25">
      <c r="A3632" s="21">
        <v>3628</v>
      </c>
      <c r="B3632" s="21" t="s">
        <v>5208</v>
      </c>
      <c r="C3632" s="30">
        <v>45941</v>
      </c>
      <c r="D3632" s="30">
        <v>45948</v>
      </c>
      <c r="E3632" s="47">
        <v>98.7</v>
      </c>
      <c r="F3632" s="47">
        <f t="shared" si="389"/>
        <v>8685.6</v>
      </c>
      <c r="G3632" s="48">
        <f t="shared" si="390"/>
        <v>8685.6</v>
      </c>
      <c r="H3632" s="21">
        <v>426102</v>
      </c>
      <c r="I3632" s="21" t="s">
        <v>1876</v>
      </c>
      <c r="J3632" s="21">
        <v>1</v>
      </c>
      <c r="K3632" s="21">
        <v>1</v>
      </c>
      <c r="L3632" s="21">
        <f t="shared" si="391"/>
        <v>0</v>
      </c>
      <c r="M3632" s="21" t="s">
        <v>5697</v>
      </c>
      <c r="N3632" s="30">
        <v>45952</v>
      </c>
      <c r="O3632" s="48">
        <v>15298.5</v>
      </c>
      <c r="P3632" s="21" t="s">
        <v>2170</v>
      </c>
      <c r="Q3632" s="21">
        <v>58157302814</v>
      </c>
      <c r="R3632" s="21" t="s">
        <v>40</v>
      </c>
      <c r="S3632" s="3">
        <v>4</v>
      </c>
      <c r="T3632" s="37"/>
      <c r="U3632" s="21" t="s">
        <v>18</v>
      </c>
      <c r="V3632" s="21" t="str">
        <f>VLOOKUP(P3632,'Customer List'!B:C,2,)</f>
        <v>Gujrat</v>
      </c>
      <c r="W3632" s="38"/>
      <c r="X3632" s="30">
        <v>45955</v>
      </c>
      <c r="Y3632" s="21">
        <f t="shared" si="392"/>
        <v>3</v>
      </c>
      <c r="Z3632" s="21" t="str">
        <f t="shared" si="393"/>
        <v>Wednesday</v>
      </c>
      <c r="AA3632" s="21" t="str">
        <f t="shared" si="394"/>
        <v>Saturday</v>
      </c>
      <c r="AB3632" s="21" t="str">
        <f>VLOOKUP(U3632,'Currency Sheet'!A:C,3,)</f>
        <v>DOLLAR</v>
      </c>
      <c r="AC3632" s="42" t="str">
        <f>VLOOKUP(P3632,'Customer List'!B:D,3,)</f>
        <v>OutStation</v>
      </c>
    </row>
    <row r="3633" spans="1:29" x14ac:dyDescent="0.25">
      <c r="A3633" s="21">
        <v>3629</v>
      </c>
      <c r="B3633" s="21" t="s">
        <v>5208</v>
      </c>
      <c r="C3633" s="30">
        <v>45941</v>
      </c>
      <c r="D3633" s="30">
        <v>45948</v>
      </c>
      <c r="E3633" s="47">
        <v>87.5</v>
      </c>
      <c r="F3633" s="47">
        <f t="shared" si="389"/>
        <v>7700</v>
      </c>
      <c r="G3633" s="48">
        <f t="shared" si="390"/>
        <v>7700</v>
      </c>
      <c r="H3633" s="21">
        <v>426105</v>
      </c>
      <c r="I3633" s="21" t="s">
        <v>1759</v>
      </c>
      <c r="J3633" s="21">
        <v>1</v>
      </c>
      <c r="K3633" s="21">
        <v>1</v>
      </c>
      <c r="L3633" s="21">
        <f t="shared" si="391"/>
        <v>0</v>
      </c>
      <c r="M3633" s="21" t="s">
        <v>5697</v>
      </c>
      <c r="N3633" s="30">
        <v>45952</v>
      </c>
      <c r="O3633" s="48">
        <v>13562.5</v>
      </c>
      <c r="P3633" s="21" t="s">
        <v>2170</v>
      </c>
      <c r="Q3633" s="21">
        <v>58157302814</v>
      </c>
      <c r="R3633" s="21" t="s">
        <v>40</v>
      </c>
      <c r="S3633" s="3">
        <v>4</v>
      </c>
      <c r="T3633" s="37"/>
      <c r="U3633" s="21" t="s">
        <v>18</v>
      </c>
      <c r="V3633" s="21" t="str">
        <f>VLOOKUP(P3633,'Customer List'!B:C,2,)</f>
        <v>Gujrat</v>
      </c>
      <c r="W3633" s="38"/>
      <c r="X3633" s="30">
        <v>45955</v>
      </c>
      <c r="Y3633" s="21">
        <f t="shared" si="392"/>
        <v>3</v>
      </c>
      <c r="Z3633" s="21" t="str">
        <f t="shared" si="393"/>
        <v>Wednesday</v>
      </c>
      <c r="AA3633" s="21" t="str">
        <f t="shared" si="394"/>
        <v>Saturday</v>
      </c>
      <c r="AB3633" s="21" t="str">
        <f>VLOOKUP(U3633,'Currency Sheet'!A:C,3,)</f>
        <v>DOLLAR</v>
      </c>
      <c r="AC3633" s="42" t="str">
        <f>VLOOKUP(P3633,'Customer List'!B:D,3,)</f>
        <v>OutStation</v>
      </c>
    </row>
    <row r="3634" spans="1:29" x14ac:dyDescent="0.25">
      <c r="A3634" s="21">
        <v>3630</v>
      </c>
      <c r="B3634" s="21" t="s">
        <v>5208</v>
      </c>
      <c r="C3634" s="30">
        <v>45941</v>
      </c>
      <c r="D3634" s="30">
        <v>45948</v>
      </c>
      <c r="E3634" s="47">
        <v>193.2</v>
      </c>
      <c r="F3634" s="47">
        <f t="shared" si="389"/>
        <v>17001.599999999999</v>
      </c>
      <c r="G3634" s="48">
        <f t="shared" si="390"/>
        <v>17001.599999999999</v>
      </c>
      <c r="H3634" s="21">
        <v>426803</v>
      </c>
      <c r="I3634" s="21" t="s">
        <v>1610</v>
      </c>
      <c r="J3634" s="21">
        <v>1</v>
      </c>
      <c r="K3634" s="21">
        <v>1</v>
      </c>
      <c r="L3634" s="21">
        <f t="shared" si="391"/>
        <v>0</v>
      </c>
      <c r="M3634" s="21" t="s">
        <v>5308</v>
      </c>
      <c r="N3634" s="30">
        <v>45955</v>
      </c>
      <c r="O3634" s="48">
        <v>30801.599999999999</v>
      </c>
      <c r="P3634" s="21" t="s">
        <v>4745</v>
      </c>
      <c r="Q3634" s="54">
        <v>58157406311</v>
      </c>
      <c r="R3634" s="21" t="s">
        <v>40</v>
      </c>
      <c r="S3634" s="3">
        <v>4</v>
      </c>
      <c r="T3634" s="37"/>
      <c r="U3634" s="21" t="s">
        <v>18</v>
      </c>
      <c r="V3634" s="21" t="str">
        <f>VLOOKUP(P3634,'Customer List'!B:C,2,)</f>
        <v>Pune</v>
      </c>
      <c r="W3634" s="38"/>
      <c r="X3634" s="30">
        <v>45957</v>
      </c>
      <c r="Y3634" s="21">
        <f t="shared" si="392"/>
        <v>2</v>
      </c>
      <c r="Z3634" s="21" t="str">
        <f t="shared" si="393"/>
        <v>Saturday</v>
      </c>
      <c r="AA3634" s="21" t="str">
        <f t="shared" si="394"/>
        <v>Monday</v>
      </c>
      <c r="AB3634" s="21" t="str">
        <f>VLOOKUP(U3634,'Currency Sheet'!A:C,3,)</f>
        <v>DOLLAR</v>
      </c>
      <c r="AC3634" s="42" t="str">
        <f>VLOOKUP(P3634,'Customer List'!B:D,3,)</f>
        <v>OutStation</v>
      </c>
    </row>
    <row r="3635" spans="1:29" x14ac:dyDescent="0.25">
      <c r="A3635" s="21">
        <v>3631</v>
      </c>
      <c r="B3635" s="21" t="s">
        <v>5208</v>
      </c>
      <c r="C3635" s="30">
        <v>45941</v>
      </c>
      <c r="D3635" s="30">
        <v>45948</v>
      </c>
      <c r="E3635" s="47">
        <v>158.19999999999999</v>
      </c>
      <c r="F3635" s="47">
        <f t="shared" si="389"/>
        <v>13921.599999999999</v>
      </c>
      <c r="G3635" s="48">
        <f t="shared" si="390"/>
        <v>13921.599999999999</v>
      </c>
      <c r="H3635" s="21">
        <v>505008</v>
      </c>
      <c r="I3635" s="21" t="s">
        <v>5199</v>
      </c>
      <c r="J3635" s="21">
        <v>1</v>
      </c>
      <c r="K3635" s="21">
        <v>1</v>
      </c>
      <c r="L3635" s="21">
        <f t="shared" si="391"/>
        <v>0</v>
      </c>
      <c r="M3635" s="21" t="s">
        <v>5648</v>
      </c>
      <c r="N3635" s="30">
        <v>45952</v>
      </c>
      <c r="O3635" s="48">
        <v>22068.9</v>
      </c>
      <c r="P3635" s="21" t="s">
        <v>2363</v>
      </c>
      <c r="Q3635" s="21">
        <v>58157309626</v>
      </c>
      <c r="R3635" s="21" t="s">
        <v>40</v>
      </c>
      <c r="S3635" s="3">
        <v>4</v>
      </c>
      <c r="T3635" s="37"/>
      <c r="U3635" s="21" t="s">
        <v>18</v>
      </c>
      <c r="V3635" s="21" t="str">
        <f>VLOOKUP(P3635,'Customer List'!B:C,2,)</f>
        <v>Hyderabad</v>
      </c>
      <c r="W3635" s="38"/>
      <c r="X3635" s="30">
        <v>45953</v>
      </c>
      <c r="Y3635" s="21">
        <f t="shared" si="392"/>
        <v>1</v>
      </c>
      <c r="Z3635" s="21" t="str">
        <f t="shared" si="393"/>
        <v>Wednesday</v>
      </c>
      <c r="AA3635" s="21" t="str">
        <f t="shared" si="394"/>
        <v>Thursday</v>
      </c>
      <c r="AB3635" s="21" t="str">
        <f>VLOOKUP(U3635,'Currency Sheet'!A:C,3,)</f>
        <v>DOLLAR</v>
      </c>
      <c r="AC3635" s="42" t="str">
        <f>VLOOKUP(P3635,'Customer List'!B:D,3,)</f>
        <v>OutStation</v>
      </c>
    </row>
    <row r="3636" spans="1:29" x14ac:dyDescent="0.25">
      <c r="A3636" s="21">
        <v>3632</v>
      </c>
      <c r="B3636" s="21" t="s">
        <v>5208</v>
      </c>
      <c r="C3636" s="30">
        <v>45941</v>
      </c>
      <c r="D3636" s="30">
        <v>45948</v>
      </c>
      <c r="E3636" s="47">
        <v>102.9</v>
      </c>
      <c r="F3636" s="47">
        <f t="shared" si="389"/>
        <v>9055.2000000000007</v>
      </c>
      <c r="G3636" s="48">
        <f t="shared" si="390"/>
        <v>9055.2000000000007</v>
      </c>
      <c r="H3636" s="21">
        <v>570204</v>
      </c>
      <c r="I3636" s="21" t="s">
        <v>5200</v>
      </c>
      <c r="J3636" s="21">
        <v>1</v>
      </c>
      <c r="K3636" s="21">
        <v>1</v>
      </c>
      <c r="L3636" s="21">
        <f t="shared" si="391"/>
        <v>0</v>
      </c>
      <c r="M3636" s="21" t="s">
        <v>5658</v>
      </c>
      <c r="N3636" s="30">
        <v>45958</v>
      </c>
      <c r="O3636" s="48">
        <v>10473.75</v>
      </c>
      <c r="P3636" s="21" t="s">
        <v>254</v>
      </c>
      <c r="Q3636" s="21" t="s">
        <v>636</v>
      </c>
      <c r="R3636" s="21" t="s">
        <v>847</v>
      </c>
      <c r="S3636" s="3">
        <v>-20</v>
      </c>
      <c r="T3636" s="37"/>
      <c r="U3636" s="21" t="s">
        <v>18</v>
      </c>
      <c r="V3636" s="21" t="str">
        <f>VLOOKUP(P3636,'Customer List'!B:C,2,)</f>
        <v>Delhi</v>
      </c>
      <c r="W3636" s="38"/>
      <c r="X3636" s="30">
        <f>IF(OR(R3636 = "PRIYANKA MADAM", R3636 = "DEEPAK", R3636 = "PORTER"),N3636,"")</f>
        <v>45958</v>
      </c>
      <c r="Y3636" s="21">
        <f t="shared" si="392"/>
        <v>0</v>
      </c>
      <c r="Z3636" s="21" t="str">
        <f t="shared" si="393"/>
        <v>Tuesday</v>
      </c>
      <c r="AA3636" s="21" t="str">
        <f t="shared" si="394"/>
        <v>Tuesday</v>
      </c>
      <c r="AB3636" s="21" t="str">
        <f>VLOOKUP(U3636,'Currency Sheet'!A:C,3,)</f>
        <v>DOLLAR</v>
      </c>
      <c r="AC3636" s="42" t="str">
        <f>VLOOKUP(P3636,'Customer List'!B:D,3,)</f>
        <v>Local</v>
      </c>
    </row>
    <row r="3637" spans="1:29" x14ac:dyDescent="0.25">
      <c r="A3637" s="21">
        <v>3633</v>
      </c>
      <c r="B3637" s="21" t="s">
        <v>5208</v>
      </c>
      <c r="C3637" s="30">
        <v>45941</v>
      </c>
      <c r="D3637" s="30">
        <v>45948</v>
      </c>
      <c r="E3637" s="47">
        <v>160.30000000000001</v>
      </c>
      <c r="F3637" s="47">
        <f t="shared" si="389"/>
        <v>14106.400000000001</v>
      </c>
      <c r="G3637" s="48">
        <f t="shared" si="390"/>
        <v>14106.400000000001</v>
      </c>
      <c r="H3637" s="21">
        <v>575306</v>
      </c>
      <c r="I3637" s="21" t="s">
        <v>5201</v>
      </c>
      <c r="J3637" s="21">
        <v>1</v>
      </c>
      <c r="K3637" s="21">
        <v>1</v>
      </c>
      <c r="L3637" s="21">
        <f t="shared" si="391"/>
        <v>0</v>
      </c>
      <c r="M3637" s="21" t="s">
        <v>5658</v>
      </c>
      <c r="N3637" s="30">
        <v>45958</v>
      </c>
      <c r="O3637" s="48">
        <v>16316.25</v>
      </c>
      <c r="P3637" s="21" t="s">
        <v>254</v>
      </c>
      <c r="Q3637" s="21" t="s">
        <v>636</v>
      </c>
      <c r="R3637" s="21" t="s">
        <v>847</v>
      </c>
      <c r="S3637" s="3">
        <v>-20</v>
      </c>
      <c r="T3637" s="37"/>
      <c r="U3637" s="21" t="s">
        <v>18</v>
      </c>
      <c r="V3637" s="21" t="str">
        <f>VLOOKUP(P3637,'Customer List'!B:C,2,)</f>
        <v>Delhi</v>
      </c>
      <c r="W3637" s="38"/>
      <c r="X3637" s="30">
        <f>IF(OR(R3637 = "PRIYANKA MADAM", R3637 = "DEEPAK", R3637 = "PORTER"),N3637,"")</f>
        <v>45958</v>
      </c>
      <c r="Y3637" s="21">
        <f t="shared" si="392"/>
        <v>0</v>
      </c>
      <c r="Z3637" s="21" t="str">
        <f t="shared" si="393"/>
        <v>Tuesday</v>
      </c>
      <c r="AA3637" s="21" t="str">
        <f t="shared" si="394"/>
        <v>Tuesday</v>
      </c>
      <c r="AB3637" s="21" t="str">
        <f>VLOOKUP(U3637,'Currency Sheet'!A:C,3,)</f>
        <v>DOLLAR</v>
      </c>
      <c r="AC3637" s="42" t="str">
        <f>VLOOKUP(P3637,'Customer List'!B:D,3,)</f>
        <v>Local</v>
      </c>
    </row>
    <row r="3638" spans="1:29" x14ac:dyDescent="0.25">
      <c r="A3638" s="21">
        <v>3634</v>
      </c>
      <c r="B3638" s="21" t="s">
        <v>5208</v>
      </c>
      <c r="C3638" s="30">
        <v>45941</v>
      </c>
      <c r="D3638" s="30">
        <v>45948</v>
      </c>
      <c r="E3638" s="47">
        <v>259</v>
      </c>
      <c r="F3638" s="47">
        <f t="shared" si="389"/>
        <v>22792</v>
      </c>
      <c r="G3638" s="48">
        <f t="shared" si="390"/>
        <v>182336</v>
      </c>
      <c r="H3638" s="21">
        <v>626812</v>
      </c>
      <c r="I3638" s="21" t="s">
        <v>5202</v>
      </c>
      <c r="J3638" s="21">
        <v>8</v>
      </c>
      <c r="K3638" s="21">
        <v>8</v>
      </c>
      <c r="L3638" s="21">
        <f t="shared" si="391"/>
        <v>0</v>
      </c>
      <c r="M3638" s="21" t="s">
        <v>5306</v>
      </c>
      <c r="N3638" s="30">
        <v>45955</v>
      </c>
      <c r="O3638" s="48">
        <f>37277.5*8</f>
        <v>298220</v>
      </c>
      <c r="P3638" s="21" t="s">
        <v>2046</v>
      </c>
      <c r="Q3638" s="54">
        <v>58157407696</v>
      </c>
      <c r="R3638" s="21" t="s">
        <v>40</v>
      </c>
      <c r="S3638" s="3">
        <v>4</v>
      </c>
      <c r="T3638" s="37"/>
      <c r="U3638" s="21" t="s">
        <v>18</v>
      </c>
      <c r="V3638" s="21" t="str">
        <f>VLOOKUP(P3638,'Customer List'!B:C,2,)</f>
        <v>Banglore</v>
      </c>
      <c r="W3638" s="38"/>
      <c r="X3638" s="30">
        <v>45957</v>
      </c>
      <c r="Y3638" s="21">
        <f t="shared" si="392"/>
        <v>2</v>
      </c>
      <c r="Z3638" s="21" t="str">
        <f t="shared" si="393"/>
        <v>Saturday</v>
      </c>
      <c r="AA3638" s="21" t="str">
        <f t="shared" si="394"/>
        <v>Monday</v>
      </c>
      <c r="AB3638" s="21" t="str">
        <f>VLOOKUP(U3638,'Currency Sheet'!A:C,3,)</f>
        <v>DOLLAR</v>
      </c>
      <c r="AC3638" s="42" t="str">
        <f>VLOOKUP(P3638,'Customer List'!B:D,3,)</f>
        <v>OutStation</v>
      </c>
    </row>
    <row r="3639" spans="1:29" x14ac:dyDescent="0.25">
      <c r="A3639" s="21">
        <v>3635</v>
      </c>
      <c r="B3639" s="21" t="s">
        <v>5208</v>
      </c>
      <c r="C3639" s="30">
        <v>45941</v>
      </c>
      <c r="D3639" s="30">
        <v>45948</v>
      </c>
      <c r="E3639" s="47">
        <v>111.3</v>
      </c>
      <c r="F3639" s="47">
        <f t="shared" si="389"/>
        <v>9794.4</v>
      </c>
      <c r="G3639" s="48">
        <f t="shared" si="390"/>
        <v>9794.4</v>
      </c>
      <c r="H3639" s="21">
        <v>633603</v>
      </c>
      <c r="I3639" s="21" t="s">
        <v>5203</v>
      </c>
      <c r="J3639" s="21">
        <v>1</v>
      </c>
      <c r="K3639" s="21">
        <v>1</v>
      </c>
      <c r="L3639" s="21">
        <f t="shared" si="391"/>
        <v>0</v>
      </c>
      <c r="M3639" s="21" t="s">
        <v>5629</v>
      </c>
      <c r="N3639" s="30">
        <v>45952</v>
      </c>
      <c r="O3639" s="48">
        <v>15105</v>
      </c>
      <c r="P3639" s="21" t="s">
        <v>213</v>
      </c>
      <c r="Q3639" s="21" t="s">
        <v>1127</v>
      </c>
      <c r="R3639" s="21" t="s">
        <v>2037</v>
      </c>
      <c r="S3639" s="3">
        <v>4</v>
      </c>
      <c r="T3639" s="37"/>
      <c r="U3639" s="21" t="s">
        <v>18</v>
      </c>
      <c r="V3639" s="21" t="str">
        <f>VLOOKUP(P3639,'Customer List'!B:C,2,)</f>
        <v>Delhi</v>
      </c>
      <c r="W3639" s="38"/>
      <c r="X3639" s="30">
        <f>IF(OR(R3639 = "PRIYANKA MADAM", R3639 = "DEEPAK", R3639 = "PORTER"),N3639,"")</f>
        <v>45952</v>
      </c>
      <c r="Y3639" s="21">
        <f t="shared" si="392"/>
        <v>0</v>
      </c>
      <c r="Z3639" s="21" t="str">
        <f t="shared" si="393"/>
        <v>Wednesday</v>
      </c>
      <c r="AA3639" s="21" t="str">
        <f t="shared" si="394"/>
        <v>Wednesday</v>
      </c>
      <c r="AB3639" s="21" t="str">
        <f>VLOOKUP(U3639,'Currency Sheet'!A:C,3,)</f>
        <v>DOLLAR</v>
      </c>
      <c r="AC3639" s="42" t="str">
        <f>VLOOKUP(P3639,'Customer List'!B:D,3,)</f>
        <v>Local</v>
      </c>
    </row>
    <row r="3640" spans="1:29" x14ac:dyDescent="0.25">
      <c r="A3640" s="21">
        <v>3636</v>
      </c>
      <c r="B3640" s="21" t="s">
        <v>5208</v>
      </c>
      <c r="C3640" s="30">
        <v>45941</v>
      </c>
      <c r="D3640" s="30">
        <v>45948</v>
      </c>
      <c r="E3640" s="47">
        <v>135.80000000000001</v>
      </c>
      <c r="F3640" s="47">
        <f t="shared" si="389"/>
        <v>11950.400000000001</v>
      </c>
      <c r="G3640" s="48">
        <f t="shared" si="390"/>
        <v>11950.400000000001</v>
      </c>
      <c r="H3640" s="21">
        <v>640906</v>
      </c>
      <c r="I3640" s="21" t="s">
        <v>5204</v>
      </c>
      <c r="J3640" s="21">
        <v>1</v>
      </c>
      <c r="K3640" s="21">
        <v>1</v>
      </c>
      <c r="L3640" s="21">
        <f t="shared" si="391"/>
        <v>0</v>
      </c>
      <c r="M3640" s="21" t="s">
        <v>5658</v>
      </c>
      <c r="N3640" s="30">
        <v>45958</v>
      </c>
      <c r="O3640" s="48">
        <v>13822.5</v>
      </c>
      <c r="P3640" s="21" t="s">
        <v>254</v>
      </c>
      <c r="Q3640" s="21" t="s">
        <v>636</v>
      </c>
      <c r="R3640" s="21" t="s">
        <v>847</v>
      </c>
      <c r="S3640" s="3">
        <v>4</v>
      </c>
      <c r="T3640" s="37"/>
      <c r="U3640" s="21" t="s">
        <v>18</v>
      </c>
      <c r="V3640" s="21" t="str">
        <f>VLOOKUP(P3640,'Customer List'!B:C,2,)</f>
        <v>Delhi</v>
      </c>
      <c r="W3640" s="38"/>
      <c r="X3640" s="30">
        <f>IF(OR(R3640 = "PRIYANKA MADAM", R3640 = "DEEPAK", R3640 = "PORTER"),N3640,"")</f>
        <v>45958</v>
      </c>
      <c r="Y3640" s="21">
        <f t="shared" si="392"/>
        <v>0</v>
      </c>
      <c r="Z3640" s="21" t="str">
        <f t="shared" si="393"/>
        <v>Tuesday</v>
      </c>
      <c r="AA3640" s="21" t="str">
        <f t="shared" si="394"/>
        <v>Tuesday</v>
      </c>
      <c r="AB3640" s="21" t="str">
        <f>VLOOKUP(U3640,'Currency Sheet'!A:C,3,)</f>
        <v>DOLLAR</v>
      </c>
      <c r="AC3640" s="42" t="str">
        <f>VLOOKUP(P3640,'Customer List'!B:D,3,)</f>
        <v>Local</v>
      </c>
    </row>
    <row r="3641" spans="1:29" x14ac:dyDescent="0.25">
      <c r="A3641" s="21">
        <v>3637</v>
      </c>
      <c r="B3641" s="21" t="s">
        <v>5208</v>
      </c>
      <c r="C3641" s="30">
        <v>45941</v>
      </c>
      <c r="D3641" s="30">
        <v>45948</v>
      </c>
      <c r="E3641" s="47">
        <v>177.1</v>
      </c>
      <c r="F3641" s="47">
        <f t="shared" si="389"/>
        <v>15584.8</v>
      </c>
      <c r="G3641" s="48">
        <f t="shared" si="390"/>
        <v>15584.8</v>
      </c>
      <c r="H3641" s="21">
        <v>640914</v>
      </c>
      <c r="I3641" s="21" t="s">
        <v>4831</v>
      </c>
      <c r="J3641" s="21">
        <v>1</v>
      </c>
      <c r="K3641" s="21">
        <v>1</v>
      </c>
      <c r="L3641" s="21">
        <f t="shared" si="391"/>
        <v>0</v>
      </c>
      <c r="M3641" s="21" t="s">
        <v>5629</v>
      </c>
      <c r="N3641" s="30">
        <v>45952</v>
      </c>
      <c r="O3641" s="48">
        <v>24035</v>
      </c>
      <c r="P3641" s="21" t="s">
        <v>213</v>
      </c>
      <c r="Q3641" s="21" t="s">
        <v>1127</v>
      </c>
      <c r="R3641" s="21" t="s">
        <v>2037</v>
      </c>
      <c r="S3641" s="3">
        <v>4</v>
      </c>
      <c r="T3641" s="37"/>
      <c r="U3641" s="21" t="s">
        <v>18</v>
      </c>
      <c r="V3641" s="21" t="str">
        <f>VLOOKUP(P3641,'Customer List'!B:C,2,)</f>
        <v>Delhi</v>
      </c>
      <c r="W3641" s="38"/>
      <c r="X3641" s="30">
        <f>IF(OR(R3641 = "PRIYANKA MADAM", R3641 = "DEEPAK", R3641 = "PORTER"),N3641,"")</f>
        <v>45952</v>
      </c>
      <c r="Y3641" s="21">
        <f t="shared" si="392"/>
        <v>0</v>
      </c>
      <c r="Z3641" s="21" t="str">
        <f t="shared" si="393"/>
        <v>Wednesday</v>
      </c>
      <c r="AA3641" s="21" t="str">
        <f t="shared" si="394"/>
        <v>Wednesday</v>
      </c>
      <c r="AB3641" s="21" t="str">
        <f>VLOOKUP(U3641,'Currency Sheet'!A:C,3,)</f>
        <v>DOLLAR</v>
      </c>
      <c r="AC3641" s="42" t="str">
        <f>VLOOKUP(P3641,'Customer List'!B:D,3,)</f>
        <v>Local</v>
      </c>
    </row>
    <row r="3642" spans="1:29" x14ac:dyDescent="0.25">
      <c r="A3642" s="21">
        <v>3638</v>
      </c>
      <c r="B3642" s="21" t="s">
        <v>5208</v>
      </c>
      <c r="C3642" s="30">
        <v>45941</v>
      </c>
      <c r="D3642" s="30">
        <v>45948</v>
      </c>
      <c r="E3642" s="47">
        <v>177.1</v>
      </c>
      <c r="F3642" s="47">
        <f t="shared" si="389"/>
        <v>15584.8</v>
      </c>
      <c r="G3642" s="48">
        <f t="shared" si="390"/>
        <v>15584.8</v>
      </c>
      <c r="H3642" s="21">
        <v>640914</v>
      </c>
      <c r="I3642" s="21" t="s">
        <v>4831</v>
      </c>
      <c r="J3642" s="21">
        <v>1</v>
      </c>
      <c r="K3642" s="21">
        <v>1</v>
      </c>
      <c r="L3642" s="21">
        <f t="shared" si="391"/>
        <v>0</v>
      </c>
      <c r="M3642" s="21" t="s">
        <v>5679</v>
      </c>
      <c r="N3642" s="30">
        <v>45952</v>
      </c>
      <c r="O3642" s="48">
        <v>27450.5</v>
      </c>
      <c r="P3642" s="21" t="s">
        <v>2170</v>
      </c>
      <c r="Q3642" s="21">
        <v>58157302814</v>
      </c>
      <c r="R3642" s="21" t="s">
        <v>40</v>
      </c>
      <c r="S3642" s="3">
        <v>4</v>
      </c>
      <c r="T3642" s="37"/>
      <c r="U3642" s="21" t="s">
        <v>18</v>
      </c>
      <c r="V3642" s="21" t="str">
        <f>VLOOKUP(P3642,'Customer List'!B:C,2,)</f>
        <v>Gujrat</v>
      </c>
      <c r="W3642" s="38"/>
      <c r="X3642" s="30">
        <v>45955</v>
      </c>
      <c r="Y3642" s="21">
        <f t="shared" si="392"/>
        <v>3</v>
      </c>
      <c r="Z3642" s="21" t="str">
        <f t="shared" si="393"/>
        <v>Wednesday</v>
      </c>
      <c r="AA3642" s="21" t="str">
        <f t="shared" si="394"/>
        <v>Saturday</v>
      </c>
      <c r="AB3642" s="21" t="str">
        <f>VLOOKUP(U3642,'Currency Sheet'!A:C,3,)</f>
        <v>DOLLAR</v>
      </c>
      <c r="AC3642" s="42" t="str">
        <f>VLOOKUP(P3642,'Customer List'!B:D,3,)</f>
        <v>OutStation</v>
      </c>
    </row>
    <row r="3643" spans="1:29" x14ac:dyDescent="0.25">
      <c r="A3643" s="21">
        <v>3639</v>
      </c>
      <c r="B3643" s="21" t="s">
        <v>5208</v>
      </c>
      <c r="C3643" s="30">
        <v>45941</v>
      </c>
      <c r="D3643" s="30">
        <v>45948</v>
      </c>
      <c r="E3643" s="47">
        <v>177.1</v>
      </c>
      <c r="F3643" s="47">
        <f t="shared" si="389"/>
        <v>15584.8</v>
      </c>
      <c r="G3643" s="48">
        <f t="shared" si="390"/>
        <v>15584.8</v>
      </c>
      <c r="H3643" s="21">
        <v>640914</v>
      </c>
      <c r="I3643" s="21" t="s">
        <v>4831</v>
      </c>
      <c r="J3643" s="21">
        <v>1</v>
      </c>
      <c r="K3643" s="21">
        <v>1</v>
      </c>
      <c r="L3643" s="21">
        <f t="shared" si="391"/>
        <v>0</v>
      </c>
      <c r="M3643" s="21" t="s">
        <v>5696</v>
      </c>
      <c r="N3643" s="30">
        <v>45952</v>
      </c>
      <c r="O3643" s="48">
        <v>27450.5</v>
      </c>
      <c r="P3643" s="21" t="s">
        <v>2170</v>
      </c>
      <c r="Q3643" s="21">
        <v>58157302814</v>
      </c>
      <c r="R3643" s="21" t="s">
        <v>40</v>
      </c>
      <c r="S3643" s="3">
        <v>4</v>
      </c>
      <c r="T3643" s="37"/>
      <c r="U3643" s="21" t="s">
        <v>18</v>
      </c>
      <c r="V3643" s="21" t="str">
        <f>VLOOKUP(P3643,'Customer List'!B:C,2,)</f>
        <v>Gujrat</v>
      </c>
      <c r="W3643" s="38"/>
      <c r="X3643" s="30">
        <v>45955</v>
      </c>
      <c r="Y3643" s="21">
        <f t="shared" si="392"/>
        <v>3</v>
      </c>
      <c r="Z3643" s="21" t="str">
        <f t="shared" si="393"/>
        <v>Wednesday</v>
      </c>
      <c r="AA3643" s="21" t="str">
        <f t="shared" si="394"/>
        <v>Saturday</v>
      </c>
      <c r="AB3643" s="21" t="str">
        <f>VLOOKUP(U3643,'Currency Sheet'!A:C,3,)</f>
        <v>DOLLAR</v>
      </c>
      <c r="AC3643" s="42" t="str">
        <f>VLOOKUP(P3643,'Customer List'!B:D,3,)</f>
        <v>OutStation</v>
      </c>
    </row>
    <row r="3644" spans="1:29" x14ac:dyDescent="0.25">
      <c r="A3644" s="21">
        <v>3640</v>
      </c>
      <c r="B3644" s="21" t="s">
        <v>5208</v>
      </c>
      <c r="C3644" s="30">
        <v>45941</v>
      </c>
      <c r="D3644" s="30">
        <v>45948</v>
      </c>
      <c r="E3644" s="47">
        <v>1232.7</v>
      </c>
      <c r="F3644" s="47">
        <f t="shared" si="389"/>
        <v>108477.6</v>
      </c>
      <c r="G3644" s="48">
        <f t="shared" si="390"/>
        <v>108477.6</v>
      </c>
      <c r="H3644" s="21">
        <v>740809</v>
      </c>
      <c r="I3644" s="21" t="s">
        <v>4833</v>
      </c>
      <c r="J3644" s="21">
        <v>1</v>
      </c>
      <c r="K3644" s="21">
        <v>1</v>
      </c>
      <c r="L3644" s="21">
        <f t="shared" si="391"/>
        <v>0</v>
      </c>
      <c r="M3644" s="21" t="s">
        <v>5662</v>
      </c>
      <c r="N3644" s="30">
        <v>45952</v>
      </c>
      <c r="O3644" s="48">
        <v>191069</v>
      </c>
      <c r="P3644" s="21" t="s">
        <v>630</v>
      </c>
      <c r="Q3644" s="21">
        <v>58157309954</v>
      </c>
      <c r="R3644" s="21" t="s">
        <v>40</v>
      </c>
      <c r="S3644" s="3">
        <v>4</v>
      </c>
      <c r="T3644" s="37"/>
      <c r="U3644" s="21" t="s">
        <v>18</v>
      </c>
      <c r="V3644" s="21" t="str">
        <f>VLOOKUP(P3644,'Customer List'!B:C,2,)</f>
        <v>Telangana</v>
      </c>
      <c r="W3644" s="38"/>
      <c r="X3644" s="30">
        <v>45953</v>
      </c>
      <c r="Y3644" s="21">
        <f t="shared" si="392"/>
        <v>1</v>
      </c>
      <c r="Z3644" s="21" t="str">
        <f t="shared" si="393"/>
        <v>Wednesday</v>
      </c>
      <c r="AA3644" s="21" t="str">
        <f t="shared" si="394"/>
        <v>Thursday</v>
      </c>
      <c r="AB3644" s="21" t="str">
        <f>VLOOKUP(U3644,'Currency Sheet'!A:C,3,)</f>
        <v>DOLLAR</v>
      </c>
      <c r="AC3644" s="42" t="str">
        <f>VLOOKUP(P3644,'Customer List'!B:D,3,)</f>
        <v>OutStation</v>
      </c>
    </row>
    <row r="3645" spans="1:29" x14ac:dyDescent="0.25">
      <c r="A3645" s="21">
        <v>3641</v>
      </c>
      <c r="B3645" s="21">
        <v>66753</v>
      </c>
      <c r="C3645" s="30">
        <v>45944</v>
      </c>
      <c r="D3645" s="30">
        <v>45948</v>
      </c>
      <c r="E3645" s="47">
        <v>370</v>
      </c>
      <c r="F3645" s="47">
        <f t="shared" si="389"/>
        <v>32560</v>
      </c>
      <c r="G3645" s="48">
        <f t="shared" si="390"/>
        <v>65120</v>
      </c>
      <c r="H3645" s="21" t="s">
        <v>2345</v>
      </c>
      <c r="I3645" s="21"/>
      <c r="J3645" s="21">
        <v>2</v>
      </c>
      <c r="K3645" s="21">
        <v>2</v>
      </c>
      <c r="L3645" s="21">
        <f t="shared" si="391"/>
        <v>0</v>
      </c>
      <c r="M3645" s="21" t="s">
        <v>5314</v>
      </c>
      <c r="N3645" s="30">
        <v>45955</v>
      </c>
      <c r="O3645" s="48">
        <v>80290</v>
      </c>
      <c r="P3645" s="21" t="s">
        <v>944</v>
      </c>
      <c r="Q3645" s="54">
        <v>58157405526</v>
      </c>
      <c r="R3645" s="21" t="s">
        <v>40</v>
      </c>
      <c r="S3645" s="3">
        <v>-20</v>
      </c>
      <c r="T3645" s="37"/>
      <c r="U3645" s="21" t="s">
        <v>2372</v>
      </c>
      <c r="V3645" s="21" t="str">
        <f>VLOOKUP(P3645,'Customer List'!B:C,2,)</f>
        <v>Banglore</v>
      </c>
      <c r="W3645" s="38"/>
      <c r="X3645" s="30">
        <v>45957</v>
      </c>
      <c r="Y3645" s="21">
        <f t="shared" si="392"/>
        <v>2</v>
      </c>
      <c r="Z3645" s="21" t="str">
        <f t="shared" si="393"/>
        <v>Saturday</v>
      </c>
      <c r="AA3645" s="21" t="str">
        <f t="shared" si="394"/>
        <v>Monday</v>
      </c>
      <c r="AB3645" s="21" t="str">
        <f>VLOOKUP(U3645,'Currency Sheet'!A:C,3,)</f>
        <v>DOLLAR</v>
      </c>
      <c r="AC3645" s="42" t="str">
        <f>VLOOKUP(P3645,'Customer List'!B:D,3,)</f>
        <v>OutStation</v>
      </c>
    </row>
    <row r="3646" spans="1:29" x14ac:dyDescent="0.25">
      <c r="A3646" s="21">
        <v>3642</v>
      </c>
      <c r="B3646" s="21">
        <v>66753</v>
      </c>
      <c r="C3646" s="30">
        <v>45944</v>
      </c>
      <c r="D3646" s="30">
        <v>45948</v>
      </c>
      <c r="E3646" s="47">
        <v>470</v>
      </c>
      <c r="F3646" s="47">
        <f t="shared" si="389"/>
        <v>41360</v>
      </c>
      <c r="G3646" s="48">
        <f t="shared" si="390"/>
        <v>41360</v>
      </c>
      <c r="H3646" s="21" t="s">
        <v>5288</v>
      </c>
      <c r="I3646" s="21"/>
      <c r="J3646" s="21">
        <v>1</v>
      </c>
      <c r="K3646" s="21">
        <v>1</v>
      </c>
      <c r="L3646" s="21">
        <f t="shared" si="391"/>
        <v>0</v>
      </c>
      <c r="M3646" s="21" t="s">
        <v>5309</v>
      </c>
      <c r="N3646" s="30">
        <v>45955</v>
      </c>
      <c r="O3646" s="48">
        <v>54637.5</v>
      </c>
      <c r="P3646" s="21" t="s">
        <v>4745</v>
      </c>
      <c r="Q3646" s="54">
        <v>58157406311</v>
      </c>
      <c r="R3646" s="21" t="s">
        <v>40</v>
      </c>
      <c r="S3646" s="3">
        <v>-20</v>
      </c>
      <c r="T3646" s="37"/>
      <c r="U3646" s="21" t="s">
        <v>2372</v>
      </c>
      <c r="V3646" s="21" t="str">
        <f>VLOOKUP(P3646,'Customer List'!B:C,2,)</f>
        <v>Pune</v>
      </c>
      <c r="W3646" s="38"/>
      <c r="X3646" s="30">
        <v>45957</v>
      </c>
      <c r="Y3646" s="21">
        <f t="shared" si="392"/>
        <v>2</v>
      </c>
      <c r="Z3646" s="21" t="str">
        <f t="shared" si="393"/>
        <v>Saturday</v>
      </c>
      <c r="AA3646" s="21" t="str">
        <f t="shared" si="394"/>
        <v>Monday</v>
      </c>
      <c r="AB3646" s="21" t="str">
        <f>VLOOKUP(U3646,'Currency Sheet'!A:C,3,)</f>
        <v>DOLLAR</v>
      </c>
      <c r="AC3646" s="42" t="str">
        <f>VLOOKUP(P3646,'Customer List'!B:D,3,)</f>
        <v>OutStation</v>
      </c>
    </row>
    <row r="3647" spans="1:29" x14ac:dyDescent="0.25">
      <c r="A3647" s="21">
        <v>3643</v>
      </c>
      <c r="B3647" s="21" t="s">
        <v>5293</v>
      </c>
      <c r="C3647" s="30">
        <v>45947</v>
      </c>
      <c r="D3647" s="30">
        <v>45954</v>
      </c>
      <c r="E3647" s="47">
        <v>337.5</v>
      </c>
      <c r="F3647" s="47">
        <f t="shared" si="389"/>
        <v>29700</v>
      </c>
      <c r="G3647" s="48">
        <f t="shared" si="390"/>
        <v>89100</v>
      </c>
      <c r="H3647" s="21" t="s">
        <v>5294</v>
      </c>
      <c r="I3647" s="21"/>
      <c r="J3647" s="21">
        <v>3</v>
      </c>
      <c r="K3647" s="21">
        <v>3</v>
      </c>
      <c r="L3647" s="21">
        <f t="shared" si="391"/>
        <v>0</v>
      </c>
      <c r="M3647" s="21" t="s">
        <v>5685</v>
      </c>
      <c r="N3647" s="30">
        <v>45957</v>
      </c>
      <c r="O3647" s="48">
        <v>63750</v>
      </c>
      <c r="P3647" s="21" t="s">
        <v>625</v>
      </c>
      <c r="Q3647" s="21" t="s">
        <v>636</v>
      </c>
      <c r="R3647" s="21" t="s">
        <v>637</v>
      </c>
      <c r="S3647" s="3">
        <v>4</v>
      </c>
      <c r="T3647" s="37"/>
      <c r="U3647" s="21" t="s">
        <v>5295</v>
      </c>
      <c r="V3647" s="21" t="str">
        <f>VLOOKUP(P3647,'Customer List'!B:C,2,)</f>
        <v>Delhi</v>
      </c>
      <c r="W3647" s="38"/>
      <c r="X3647" s="30">
        <f>IF(OR(R3647 = "PRIYANKA MADAM", R3647 = "DEEPAK", R3647 = "PORTER"),N3647,"")</f>
        <v>45957</v>
      </c>
      <c r="Y3647" s="21">
        <f t="shared" si="392"/>
        <v>0</v>
      </c>
      <c r="Z3647" s="21" t="str">
        <f t="shared" si="393"/>
        <v>Monday</v>
      </c>
      <c r="AA3647" s="21" t="str">
        <f t="shared" si="394"/>
        <v>Monday</v>
      </c>
      <c r="AB3647" s="21" t="str">
        <f>VLOOKUP(U3647,'Currency Sheet'!A:C,3,)</f>
        <v>DOLLAR</v>
      </c>
      <c r="AC3647" s="42" t="str">
        <f>VLOOKUP(P3647,'Customer List'!B:D,3,)</f>
        <v>Local</v>
      </c>
    </row>
    <row r="3648" spans="1:29" x14ac:dyDescent="0.25">
      <c r="A3648" s="21">
        <v>3644</v>
      </c>
      <c r="B3648" s="21" t="s">
        <v>5362</v>
      </c>
      <c r="C3648" s="30">
        <v>45941</v>
      </c>
      <c r="D3648" s="30">
        <v>45954</v>
      </c>
      <c r="E3648" s="47">
        <v>140</v>
      </c>
      <c r="F3648" s="47">
        <f t="shared" si="389"/>
        <v>12320</v>
      </c>
      <c r="G3648" s="48">
        <f t="shared" si="390"/>
        <v>12320</v>
      </c>
      <c r="H3648" s="21" t="s">
        <v>5329</v>
      </c>
      <c r="I3648" s="21" t="s">
        <v>5330</v>
      </c>
      <c r="J3648" s="21">
        <v>1</v>
      </c>
      <c r="K3648" s="21">
        <v>1</v>
      </c>
      <c r="L3648" s="21">
        <f t="shared" si="391"/>
        <v>0</v>
      </c>
      <c r="M3648" s="21" t="s">
        <v>5608</v>
      </c>
      <c r="N3648" s="30">
        <v>45955</v>
      </c>
      <c r="O3648" s="48">
        <v>15500</v>
      </c>
      <c r="P3648" s="21" t="s">
        <v>593</v>
      </c>
      <c r="Q3648" s="54">
        <v>58157408606</v>
      </c>
      <c r="R3648" s="21" t="s">
        <v>40</v>
      </c>
      <c r="S3648" s="3">
        <v>-20</v>
      </c>
      <c r="T3648" s="37"/>
      <c r="U3648" s="21" t="s">
        <v>5363</v>
      </c>
      <c r="V3648" s="21" t="str">
        <f>VLOOKUP(P3648,'Customer List'!B:C,2,)</f>
        <v>Odisha</v>
      </c>
      <c r="W3648" s="38"/>
      <c r="X3648" s="30">
        <v>45957</v>
      </c>
      <c r="Y3648" s="21">
        <f t="shared" si="392"/>
        <v>2</v>
      </c>
      <c r="Z3648" s="21" t="str">
        <f t="shared" si="393"/>
        <v>Saturday</v>
      </c>
      <c r="AA3648" s="21" t="str">
        <f t="shared" si="394"/>
        <v>Monday</v>
      </c>
      <c r="AB3648" s="21" t="str">
        <f>VLOOKUP(U3648,'Currency Sheet'!A:C,3,)</f>
        <v>DOLLAR</v>
      </c>
      <c r="AC3648" s="42" t="str">
        <f>VLOOKUP(P3648,'Customer List'!B:D,3,)</f>
        <v>OutStation</v>
      </c>
    </row>
    <row r="3649" spans="1:29" x14ac:dyDescent="0.25">
      <c r="A3649" s="21">
        <v>3645</v>
      </c>
      <c r="B3649" s="21" t="s">
        <v>5362</v>
      </c>
      <c r="C3649" s="30">
        <v>45941</v>
      </c>
      <c r="D3649" s="30">
        <v>45954</v>
      </c>
      <c r="E3649" s="47">
        <v>140</v>
      </c>
      <c r="F3649" s="47">
        <f t="shared" si="389"/>
        <v>12320</v>
      </c>
      <c r="G3649" s="48">
        <f t="shared" si="390"/>
        <v>12320</v>
      </c>
      <c r="H3649" s="21" t="s">
        <v>5331</v>
      </c>
      <c r="I3649" s="21" t="s">
        <v>5332</v>
      </c>
      <c r="J3649" s="21">
        <v>1</v>
      </c>
      <c r="K3649" s="21">
        <v>1</v>
      </c>
      <c r="L3649" s="21">
        <f t="shared" si="391"/>
        <v>0</v>
      </c>
      <c r="M3649" s="21" t="s">
        <v>5608</v>
      </c>
      <c r="N3649" s="30">
        <v>45955</v>
      </c>
      <c r="O3649" s="48">
        <v>15500</v>
      </c>
      <c r="P3649" s="21" t="s">
        <v>593</v>
      </c>
      <c r="Q3649" s="54">
        <v>58157408606</v>
      </c>
      <c r="R3649" s="21" t="s">
        <v>40</v>
      </c>
      <c r="S3649" s="3">
        <v>-20</v>
      </c>
      <c r="T3649" s="37"/>
      <c r="U3649" s="21" t="s">
        <v>5363</v>
      </c>
      <c r="V3649" s="21" t="str">
        <f>VLOOKUP(P3649,'Customer List'!B:C,2,)</f>
        <v>Odisha</v>
      </c>
      <c r="W3649" s="38"/>
      <c r="X3649" s="30">
        <v>45957</v>
      </c>
      <c r="Y3649" s="21">
        <f t="shared" si="392"/>
        <v>2</v>
      </c>
      <c r="Z3649" s="21" t="str">
        <f t="shared" si="393"/>
        <v>Saturday</v>
      </c>
      <c r="AA3649" s="21" t="str">
        <f t="shared" si="394"/>
        <v>Monday</v>
      </c>
      <c r="AB3649" s="21" t="str">
        <f>VLOOKUP(U3649,'Currency Sheet'!A:C,3,)</f>
        <v>DOLLAR</v>
      </c>
      <c r="AC3649" s="42" t="str">
        <f>VLOOKUP(P3649,'Customer List'!B:D,3,)</f>
        <v>OutStation</v>
      </c>
    </row>
    <row r="3650" spans="1:29" x14ac:dyDescent="0.25">
      <c r="A3650" s="21">
        <v>3646</v>
      </c>
      <c r="B3650" s="21" t="s">
        <v>5362</v>
      </c>
      <c r="C3650" s="30">
        <v>45941</v>
      </c>
      <c r="D3650" s="30">
        <v>45954</v>
      </c>
      <c r="E3650" s="47">
        <v>140</v>
      </c>
      <c r="F3650" s="47">
        <f t="shared" si="389"/>
        <v>12320</v>
      </c>
      <c r="G3650" s="48">
        <f t="shared" si="390"/>
        <v>12320</v>
      </c>
      <c r="H3650" s="21" t="s">
        <v>5333</v>
      </c>
      <c r="I3650" s="21" t="s">
        <v>5334</v>
      </c>
      <c r="J3650" s="21">
        <v>1</v>
      </c>
      <c r="K3650" s="21">
        <v>1</v>
      </c>
      <c r="L3650" s="21">
        <f t="shared" si="391"/>
        <v>0</v>
      </c>
      <c r="M3650" s="21" t="s">
        <v>5608</v>
      </c>
      <c r="N3650" s="30">
        <v>45955</v>
      </c>
      <c r="O3650" s="48">
        <v>15500</v>
      </c>
      <c r="P3650" s="21" t="s">
        <v>593</v>
      </c>
      <c r="Q3650" s="54">
        <v>58157408606</v>
      </c>
      <c r="R3650" s="21" t="s">
        <v>40</v>
      </c>
      <c r="S3650" s="3">
        <v>-20</v>
      </c>
      <c r="T3650" s="37"/>
      <c r="U3650" s="21" t="s">
        <v>5363</v>
      </c>
      <c r="V3650" s="21" t="str">
        <f>VLOOKUP(P3650,'Customer List'!B:C,2,)</f>
        <v>Odisha</v>
      </c>
      <c r="W3650" s="38"/>
      <c r="X3650" s="30">
        <v>45957</v>
      </c>
      <c r="Y3650" s="21">
        <f t="shared" si="392"/>
        <v>2</v>
      </c>
      <c r="Z3650" s="21" t="str">
        <f t="shared" si="393"/>
        <v>Saturday</v>
      </c>
      <c r="AA3650" s="21" t="str">
        <f t="shared" si="394"/>
        <v>Monday</v>
      </c>
      <c r="AB3650" s="21" t="str">
        <f>VLOOKUP(U3650,'Currency Sheet'!A:C,3,)</f>
        <v>DOLLAR</v>
      </c>
      <c r="AC3650" s="42" t="str">
        <f>VLOOKUP(P3650,'Customer List'!B:D,3,)</f>
        <v>OutStation</v>
      </c>
    </row>
    <row r="3651" spans="1:29" x14ac:dyDescent="0.25">
      <c r="A3651" s="21">
        <v>3647</v>
      </c>
      <c r="B3651" s="21" t="s">
        <v>5362</v>
      </c>
      <c r="C3651" s="30">
        <v>45941</v>
      </c>
      <c r="D3651" s="30">
        <v>45954</v>
      </c>
      <c r="E3651" s="47">
        <v>140</v>
      </c>
      <c r="F3651" s="47">
        <f t="shared" si="389"/>
        <v>12320</v>
      </c>
      <c r="G3651" s="48">
        <f t="shared" si="390"/>
        <v>12320</v>
      </c>
      <c r="H3651" s="21" t="s">
        <v>5335</v>
      </c>
      <c r="I3651" s="21" t="s">
        <v>5336</v>
      </c>
      <c r="J3651" s="21">
        <v>1</v>
      </c>
      <c r="K3651" s="21">
        <v>1</v>
      </c>
      <c r="L3651" s="21">
        <f t="shared" si="391"/>
        <v>0</v>
      </c>
      <c r="M3651" s="21" t="s">
        <v>5608</v>
      </c>
      <c r="N3651" s="30">
        <v>45955</v>
      </c>
      <c r="O3651" s="48">
        <v>15500</v>
      </c>
      <c r="P3651" s="21" t="s">
        <v>593</v>
      </c>
      <c r="Q3651" s="54">
        <v>58157408606</v>
      </c>
      <c r="R3651" s="21" t="s">
        <v>40</v>
      </c>
      <c r="S3651" s="3">
        <v>-20</v>
      </c>
      <c r="T3651" s="37"/>
      <c r="U3651" s="21" t="s">
        <v>5363</v>
      </c>
      <c r="V3651" s="21" t="str">
        <f>VLOOKUP(P3651,'Customer List'!B:C,2,)</f>
        <v>Odisha</v>
      </c>
      <c r="W3651" s="38"/>
      <c r="X3651" s="30">
        <v>45957</v>
      </c>
      <c r="Y3651" s="21">
        <f t="shared" si="392"/>
        <v>2</v>
      </c>
      <c r="Z3651" s="21" t="str">
        <f t="shared" si="393"/>
        <v>Saturday</v>
      </c>
      <c r="AA3651" s="21" t="str">
        <f t="shared" si="394"/>
        <v>Monday</v>
      </c>
      <c r="AB3651" s="21" t="str">
        <f>VLOOKUP(U3651,'Currency Sheet'!A:C,3,)</f>
        <v>DOLLAR</v>
      </c>
      <c r="AC3651" s="42" t="str">
        <f>VLOOKUP(P3651,'Customer List'!B:D,3,)</f>
        <v>OutStation</v>
      </c>
    </row>
    <row r="3652" spans="1:29" x14ac:dyDescent="0.25">
      <c r="A3652" s="21">
        <v>3648</v>
      </c>
      <c r="B3652" s="21" t="s">
        <v>5362</v>
      </c>
      <c r="C3652" s="30">
        <v>45941</v>
      </c>
      <c r="D3652" s="30">
        <v>45954</v>
      </c>
      <c r="E3652" s="47">
        <v>140</v>
      </c>
      <c r="F3652" s="47">
        <f t="shared" si="389"/>
        <v>12320</v>
      </c>
      <c r="G3652" s="48">
        <f t="shared" si="390"/>
        <v>12320</v>
      </c>
      <c r="H3652" s="21" t="s">
        <v>5337</v>
      </c>
      <c r="I3652" s="21" t="s">
        <v>5338</v>
      </c>
      <c r="J3652" s="21">
        <v>1</v>
      </c>
      <c r="K3652" s="21">
        <v>1</v>
      </c>
      <c r="L3652" s="21">
        <f t="shared" si="391"/>
        <v>0</v>
      </c>
      <c r="M3652" s="21" t="s">
        <v>5608</v>
      </c>
      <c r="N3652" s="30">
        <v>45955</v>
      </c>
      <c r="O3652" s="48">
        <v>15500</v>
      </c>
      <c r="P3652" s="21" t="s">
        <v>593</v>
      </c>
      <c r="Q3652" s="54">
        <v>58157408606</v>
      </c>
      <c r="R3652" s="21" t="s">
        <v>40</v>
      </c>
      <c r="S3652" s="3">
        <v>-20</v>
      </c>
      <c r="T3652" s="37"/>
      <c r="U3652" s="21" t="s">
        <v>5363</v>
      </c>
      <c r="V3652" s="21" t="str">
        <f>VLOOKUP(P3652,'Customer List'!B:C,2,)</f>
        <v>Odisha</v>
      </c>
      <c r="W3652" s="38"/>
      <c r="X3652" s="30">
        <v>45957</v>
      </c>
      <c r="Y3652" s="21">
        <f t="shared" si="392"/>
        <v>2</v>
      </c>
      <c r="Z3652" s="21" t="str">
        <f t="shared" si="393"/>
        <v>Saturday</v>
      </c>
      <c r="AA3652" s="21" t="str">
        <f t="shared" si="394"/>
        <v>Monday</v>
      </c>
      <c r="AB3652" s="21" t="str">
        <f>VLOOKUP(U3652,'Currency Sheet'!A:C,3,)</f>
        <v>DOLLAR</v>
      </c>
      <c r="AC3652" s="42" t="str">
        <f>VLOOKUP(P3652,'Customer List'!B:D,3,)</f>
        <v>OutStation</v>
      </c>
    </row>
    <row r="3653" spans="1:29" x14ac:dyDescent="0.25">
      <c r="A3653" s="21">
        <v>3649</v>
      </c>
      <c r="B3653" s="21" t="s">
        <v>5362</v>
      </c>
      <c r="C3653" s="30">
        <v>45941</v>
      </c>
      <c r="D3653" s="30">
        <v>45954</v>
      </c>
      <c r="E3653" s="47">
        <v>125</v>
      </c>
      <c r="F3653" s="47">
        <f t="shared" si="389"/>
        <v>11000</v>
      </c>
      <c r="G3653" s="48">
        <f t="shared" si="390"/>
        <v>11000</v>
      </c>
      <c r="H3653" s="21" t="s">
        <v>5339</v>
      </c>
      <c r="I3653" s="21" t="s">
        <v>5340</v>
      </c>
      <c r="J3653" s="21">
        <v>1</v>
      </c>
      <c r="K3653" s="21">
        <v>1</v>
      </c>
      <c r="L3653" s="21">
        <f t="shared" si="391"/>
        <v>0</v>
      </c>
      <c r="M3653" s="21" t="s">
        <v>5608</v>
      </c>
      <c r="N3653" s="30">
        <v>45955</v>
      </c>
      <c r="O3653" s="48">
        <v>15500</v>
      </c>
      <c r="P3653" s="21" t="s">
        <v>593</v>
      </c>
      <c r="Q3653" s="54">
        <v>58157408606</v>
      </c>
      <c r="R3653" s="21" t="s">
        <v>40</v>
      </c>
      <c r="S3653" s="3">
        <v>-20</v>
      </c>
      <c r="T3653" s="37"/>
      <c r="U3653" s="21" t="s">
        <v>5363</v>
      </c>
      <c r="V3653" s="21" t="str">
        <f>VLOOKUP(P3653,'Customer List'!B:C,2,)</f>
        <v>Odisha</v>
      </c>
      <c r="W3653" s="38"/>
      <c r="X3653" s="30">
        <v>45957</v>
      </c>
      <c r="Y3653" s="21">
        <f t="shared" si="392"/>
        <v>2</v>
      </c>
      <c r="Z3653" s="21" t="str">
        <f t="shared" si="393"/>
        <v>Saturday</v>
      </c>
      <c r="AA3653" s="21" t="str">
        <f t="shared" si="394"/>
        <v>Monday</v>
      </c>
      <c r="AB3653" s="21" t="str">
        <f>VLOOKUP(U3653,'Currency Sheet'!A:C,3,)</f>
        <v>DOLLAR</v>
      </c>
      <c r="AC3653" s="42" t="str">
        <f>VLOOKUP(P3653,'Customer List'!B:D,3,)</f>
        <v>OutStation</v>
      </c>
    </row>
    <row r="3654" spans="1:29" x14ac:dyDescent="0.25">
      <c r="A3654" s="21">
        <v>3650</v>
      </c>
      <c r="B3654" s="21" t="s">
        <v>5362</v>
      </c>
      <c r="C3654" s="30">
        <v>45941</v>
      </c>
      <c r="D3654" s="30">
        <v>45954</v>
      </c>
      <c r="E3654" s="47">
        <v>140</v>
      </c>
      <c r="F3654" s="47">
        <f t="shared" ref="F3654:F3718" si="395">IF(AB3654="DOLLAR",E3654*88,E3654)</f>
        <v>12320</v>
      </c>
      <c r="G3654" s="48">
        <f t="shared" ref="G3654:G3718" si="396">F3654*J3654</f>
        <v>12320</v>
      </c>
      <c r="H3654" s="21" t="s">
        <v>3380</v>
      </c>
      <c r="I3654" s="21" t="s">
        <v>5341</v>
      </c>
      <c r="J3654" s="21">
        <v>1</v>
      </c>
      <c r="K3654" s="21">
        <v>1</v>
      </c>
      <c r="L3654" s="21">
        <f t="shared" ref="L3654:L3718" si="397">J3654-K3654</f>
        <v>0</v>
      </c>
      <c r="M3654" s="21" t="s">
        <v>5608</v>
      </c>
      <c r="N3654" s="30">
        <v>45955</v>
      </c>
      <c r="O3654" s="48">
        <v>15500</v>
      </c>
      <c r="P3654" s="21" t="s">
        <v>593</v>
      </c>
      <c r="Q3654" s="54">
        <v>58157408606</v>
      </c>
      <c r="R3654" s="21" t="s">
        <v>40</v>
      </c>
      <c r="S3654" s="3">
        <v>-20</v>
      </c>
      <c r="T3654" s="37"/>
      <c r="U3654" s="21" t="s">
        <v>5363</v>
      </c>
      <c r="V3654" s="21" t="str">
        <f>VLOOKUP(P3654,'Customer List'!B:C,2,)</f>
        <v>Odisha</v>
      </c>
      <c r="W3654" s="38"/>
      <c r="X3654" s="30">
        <v>45957</v>
      </c>
      <c r="Y3654" s="21">
        <f t="shared" ref="Y3654:Y3718" si="398">IF(X3654="", "", X3654-N3654)</f>
        <v>2</v>
      </c>
      <c r="Z3654" s="21" t="str">
        <f t="shared" ref="Z3654:Z3718" si="399">IF(N3654="", "", TEXT(N3654, "dddd"))</f>
        <v>Saturday</v>
      </c>
      <c r="AA3654" s="21" t="str">
        <f t="shared" ref="AA3654:AA3718" si="400">IF(X3654="", "", TEXT(X3654, "dddd"))</f>
        <v>Monday</v>
      </c>
      <c r="AB3654" s="21" t="str">
        <f>VLOOKUP(U3654,'Currency Sheet'!A:C,3,)</f>
        <v>DOLLAR</v>
      </c>
      <c r="AC3654" s="42" t="str">
        <f>VLOOKUP(P3654,'Customer List'!B:D,3,)</f>
        <v>OutStation</v>
      </c>
    </row>
    <row r="3655" spans="1:29" x14ac:dyDescent="0.25">
      <c r="A3655" s="21">
        <v>3651</v>
      </c>
      <c r="B3655" s="21" t="s">
        <v>5362</v>
      </c>
      <c r="C3655" s="30">
        <v>45941</v>
      </c>
      <c r="D3655" s="30">
        <v>45954</v>
      </c>
      <c r="E3655" s="47">
        <v>140</v>
      </c>
      <c r="F3655" s="47">
        <f t="shared" si="395"/>
        <v>12320</v>
      </c>
      <c r="G3655" s="48">
        <f t="shared" si="396"/>
        <v>12320</v>
      </c>
      <c r="H3655" s="21" t="s">
        <v>5342</v>
      </c>
      <c r="I3655" s="21" t="s">
        <v>5343</v>
      </c>
      <c r="J3655" s="21">
        <v>1</v>
      </c>
      <c r="K3655" s="21">
        <v>1</v>
      </c>
      <c r="L3655" s="21">
        <f t="shared" si="397"/>
        <v>0</v>
      </c>
      <c r="M3655" s="21" t="s">
        <v>5608</v>
      </c>
      <c r="N3655" s="30">
        <v>45955</v>
      </c>
      <c r="O3655" s="48">
        <v>15500</v>
      </c>
      <c r="P3655" s="21" t="s">
        <v>593</v>
      </c>
      <c r="Q3655" s="54">
        <v>58157408606</v>
      </c>
      <c r="R3655" s="21" t="s">
        <v>40</v>
      </c>
      <c r="S3655" s="3">
        <v>-20</v>
      </c>
      <c r="T3655" s="37"/>
      <c r="U3655" s="21" t="s">
        <v>5363</v>
      </c>
      <c r="V3655" s="21" t="str">
        <f>VLOOKUP(P3655,'Customer List'!B:C,2,)</f>
        <v>Odisha</v>
      </c>
      <c r="W3655" s="38"/>
      <c r="X3655" s="30">
        <v>45957</v>
      </c>
      <c r="Y3655" s="21">
        <f t="shared" si="398"/>
        <v>2</v>
      </c>
      <c r="Z3655" s="21" t="str">
        <f t="shared" si="399"/>
        <v>Saturday</v>
      </c>
      <c r="AA3655" s="21" t="str">
        <f t="shared" si="400"/>
        <v>Monday</v>
      </c>
      <c r="AB3655" s="21" t="str">
        <f>VLOOKUP(U3655,'Currency Sheet'!A:C,3,)</f>
        <v>DOLLAR</v>
      </c>
      <c r="AC3655" s="42" t="str">
        <f>VLOOKUP(P3655,'Customer List'!B:D,3,)</f>
        <v>OutStation</v>
      </c>
    </row>
    <row r="3656" spans="1:29" x14ac:dyDescent="0.25">
      <c r="A3656" s="21">
        <v>3652</v>
      </c>
      <c r="B3656" s="21" t="s">
        <v>5362</v>
      </c>
      <c r="C3656" s="30">
        <v>45941</v>
      </c>
      <c r="D3656" s="30">
        <v>45954</v>
      </c>
      <c r="E3656" s="47">
        <v>140</v>
      </c>
      <c r="F3656" s="47">
        <f t="shared" si="395"/>
        <v>12320</v>
      </c>
      <c r="G3656" s="48">
        <f t="shared" si="396"/>
        <v>12320</v>
      </c>
      <c r="H3656" s="21" t="s">
        <v>5344</v>
      </c>
      <c r="I3656" s="21" t="s">
        <v>5345</v>
      </c>
      <c r="J3656" s="21">
        <v>1</v>
      </c>
      <c r="K3656" s="21">
        <v>1</v>
      </c>
      <c r="L3656" s="21">
        <f t="shared" si="397"/>
        <v>0</v>
      </c>
      <c r="M3656" s="21" t="s">
        <v>5608</v>
      </c>
      <c r="N3656" s="30">
        <v>45955</v>
      </c>
      <c r="O3656" s="48">
        <v>15500</v>
      </c>
      <c r="P3656" s="21" t="s">
        <v>593</v>
      </c>
      <c r="Q3656" s="54">
        <v>58157408606</v>
      </c>
      <c r="R3656" s="21" t="s">
        <v>40</v>
      </c>
      <c r="S3656" s="3">
        <v>-20</v>
      </c>
      <c r="T3656" s="37"/>
      <c r="U3656" s="21" t="s">
        <v>5363</v>
      </c>
      <c r="V3656" s="21" t="str">
        <f>VLOOKUP(P3656,'Customer List'!B:C,2,)</f>
        <v>Odisha</v>
      </c>
      <c r="W3656" s="38"/>
      <c r="X3656" s="30">
        <v>45957</v>
      </c>
      <c r="Y3656" s="21">
        <f t="shared" si="398"/>
        <v>2</v>
      </c>
      <c r="Z3656" s="21" t="str">
        <f t="shared" si="399"/>
        <v>Saturday</v>
      </c>
      <c r="AA3656" s="21" t="str">
        <f t="shared" si="400"/>
        <v>Monday</v>
      </c>
      <c r="AB3656" s="21" t="str">
        <f>VLOOKUP(U3656,'Currency Sheet'!A:C,3,)</f>
        <v>DOLLAR</v>
      </c>
      <c r="AC3656" s="42" t="str">
        <f>VLOOKUP(P3656,'Customer List'!B:D,3,)</f>
        <v>OutStation</v>
      </c>
    </row>
    <row r="3657" spans="1:29" x14ac:dyDescent="0.25">
      <c r="A3657" s="21">
        <v>3653</v>
      </c>
      <c r="B3657" s="21" t="s">
        <v>5362</v>
      </c>
      <c r="C3657" s="30">
        <v>45941</v>
      </c>
      <c r="D3657" s="30">
        <v>45954</v>
      </c>
      <c r="E3657" s="47">
        <v>140</v>
      </c>
      <c r="F3657" s="47">
        <f t="shared" si="395"/>
        <v>12320</v>
      </c>
      <c r="G3657" s="48">
        <f t="shared" si="396"/>
        <v>12320</v>
      </c>
      <c r="H3657" s="21" t="s">
        <v>5346</v>
      </c>
      <c r="I3657" s="21" t="s">
        <v>5347</v>
      </c>
      <c r="J3657" s="21">
        <v>1</v>
      </c>
      <c r="K3657" s="21">
        <v>1</v>
      </c>
      <c r="L3657" s="21">
        <f t="shared" si="397"/>
        <v>0</v>
      </c>
      <c r="M3657" s="21" t="s">
        <v>5608</v>
      </c>
      <c r="N3657" s="30">
        <v>45955</v>
      </c>
      <c r="O3657" s="48">
        <v>15500</v>
      </c>
      <c r="P3657" s="21" t="s">
        <v>593</v>
      </c>
      <c r="Q3657" s="54">
        <v>58157408606</v>
      </c>
      <c r="R3657" s="21" t="s">
        <v>40</v>
      </c>
      <c r="S3657" s="3">
        <v>-20</v>
      </c>
      <c r="T3657" s="37"/>
      <c r="U3657" s="21" t="s">
        <v>5363</v>
      </c>
      <c r="V3657" s="21" t="str">
        <f>VLOOKUP(P3657,'Customer List'!B:C,2,)</f>
        <v>Odisha</v>
      </c>
      <c r="W3657" s="38"/>
      <c r="X3657" s="30">
        <v>45957</v>
      </c>
      <c r="Y3657" s="21">
        <f t="shared" si="398"/>
        <v>2</v>
      </c>
      <c r="Z3657" s="21" t="str">
        <f t="shared" si="399"/>
        <v>Saturday</v>
      </c>
      <c r="AA3657" s="21" t="str">
        <f t="shared" si="400"/>
        <v>Monday</v>
      </c>
      <c r="AB3657" s="21" t="str">
        <f>VLOOKUP(U3657,'Currency Sheet'!A:C,3,)</f>
        <v>DOLLAR</v>
      </c>
      <c r="AC3657" s="42" t="str">
        <f>VLOOKUP(P3657,'Customer List'!B:D,3,)</f>
        <v>OutStation</v>
      </c>
    </row>
    <row r="3658" spans="1:29" x14ac:dyDescent="0.25">
      <c r="A3658" s="21">
        <v>3654</v>
      </c>
      <c r="B3658" s="21" t="s">
        <v>5362</v>
      </c>
      <c r="C3658" s="30">
        <v>45941</v>
      </c>
      <c r="D3658" s="30">
        <v>45954</v>
      </c>
      <c r="E3658" s="47">
        <v>140</v>
      </c>
      <c r="F3658" s="47">
        <f t="shared" si="395"/>
        <v>12320</v>
      </c>
      <c r="G3658" s="48">
        <f t="shared" si="396"/>
        <v>12320</v>
      </c>
      <c r="H3658" s="21" t="s">
        <v>5348</v>
      </c>
      <c r="I3658" s="21" t="s">
        <v>5349</v>
      </c>
      <c r="J3658" s="21">
        <v>1</v>
      </c>
      <c r="K3658" s="21">
        <v>1</v>
      </c>
      <c r="L3658" s="21">
        <f t="shared" si="397"/>
        <v>0</v>
      </c>
      <c r="M3658" s="21" t="s">
        <v>5608</v>
      </c>
      <c r="N3658" s="30">
        <v>45955</v>
      </c>
      <c r="O3658" s="48">
        <v>15500</v>
      </c>
      <c r="P3658" s="21" t="s">
        <v>593</v>
      </c>
      <c r="Q3658" s="54">
        <v>58157408606</v>
      </c>
      <c r="R3658" s="21" t="s">
        <v>40</v>
      </c>
      <c r="S3658" s="3">
        <v>-20</v>
      </c>
      <c r="T3658" s="37"/>
      <c r="U3658" s="21" t="s">
        <v>5363</v>
      </c>
      <c r="V3658" s="21" t="str">
        <f>VLOOKUP(P3658,'Customer List'!B:C,2,)</f>
        <v>Odisha</v>
      </c>
      <c r="W3658" s="38"/>
      <c r="X3658" s="30">
        <v>45957</v>
      </c>
      <c r="Y3658" s="21">
        <f t="shared" si="398"/>
        <v>2</v>
      </c>
      <c r="Z3658" s="21" t="str">
        <f t="shared" si="399"/>
        <v>Saturday</v>
      </c>
      <c r="AA3658" s="21" t="str">
        <f t="shared" si="400"/>
        <v>Monday</v>
      </c>
      <c r="AB3658" s="21" t="str">
        <f>VLOOKUP(U3658,'Currency Sheet'!A:C,3,)</f>
        <v>DOLLAR</v>
      </c>
      <c r="AC3658" s="42" t="str">
        <f>VLOOKUP(P3658,'Customer List'!B:D,3,)</f>
        <v>OutStation</v>
      </c>
    </row>
    <row r="3659" spans="1:29" x14ac:dyDescent="0.25">
      <c r="A3659" s="21">
        <v>3655</v>
      </c>
      <c r="B3659" s="21" t="s">
        <v>5362</v>
      </c>
      <c r="C3659" s="30">
        <v>45941</v>
      </c>
      <c r="D3659" s="30">
        <v>45954</v>
      </c>
      <c r="E3659" s="47">
        <v>140</v>
      </c>
      <c r="F3659" s="47">
        <f t="shared" si="395"/>
        <v>12320</v>
      </c>
      <c r="G3659" s="48">
        <f t="shared" si="396"/>
        <v>12320</v>
      </c>
      <c r="H3659" s="21" t="s">
        <v>5350</v>
      </c>
      <c r="I3659" s="21" t="s">
        <v>5351</v>
      </c>
      <c r="J3659" s="21">
        <v>1</v>
      </c>
      <c r="K3659" s="21">
        <v>1</v>
      </c>
      <c r="L3659" s="21">
        <f t="shared" si="397"/>
        <v>0</v>
      </c>
      <c r="M3659" s="21" t="s">
        <v>5608</v>
      </c>
      <c r="N3659" s="30">
        <v>45955</v>
      </c>
      <c r="O3659" s="48">
        <v>15500</v>
      </c>
      <c r="P3659" s="21" t="s">
        <v>593</v>
      </c>
      <c r="Q3659" s="54">
        <v>58157408606</v>
      </c>
      <c r="R3659" s="21" t="s">
        <v>40</v>
      </c>
      <c r="S3659" s="3">
        <v>-20</v>
      </c>
      <c r="T3659" s="37"/>
      <c r="U3659" s="21" t="s">
        <v>5363</v>
      </c>
      <c r="V3659" s="21" t="str">
        <f>VLOOKUP(P3659,'Customer List'!B:C,2,)</f>
        <v>Odisha</v>
      </c>
      <c r="W3659" s="38"/>
      <c r="X3659" s="30">
        <v>45957</v>
      </c>
      <c r="Y3659" s="21">
        <f t="shared" si="398"/>
        <v>2</v>
      </c>
      <c r="Z3659" s="21" t="str">
        <f t="shared" si="399"/>
        <v>Saturday</v>
      </c>
      <c r="AA3659" s="21" t="str">
        <f t="shared" si="400"/>
        <v>Monday</v>
      </c>
      <c r="AB3659" s="21" t="str">
        <f>VLOOKUP(U3659,'Currency Sheet'!A:C,3,)</f>
        <v>DOLLAR</v>
      </c>
      <c r="AC3659" s="42" t="str">
        <f>VLOOKUP(P3659,'Customer List'!B:D,3,)</f>
        <v>OutStation</v>
      </c>
    </row>
    <row r="3660" spans="1:29" x14ac:dyDescent="0.25">
      <c r="A3660" s="21">
        <v>3656</v>
      </c>
      <c r="B3660" s="21" t="s">
        <v>5362</v>
      </c>
      <c r="C3660" s="30">
        <v>45941</v>
      </c>
      <c r="D3660" s="30">
        <v>45954</v>
      </c>
      <c r="E3660" s="47">
        <v>140</v>
      </c>
      <c r="F3660" s="47">
        <f t="shared" si="395"/>
        <v>12320</v>
      </c>
      <c r="G3660" s="48">
        <f t="shared" si="396"/>
        <v>12320</v>
      </c>
      <c r="H3660" s="21" t="s">
        <v>5352</v>
      </c>
      <c r="I3660" s="21" t="s">
        <v>5353</v>
      </c>
      <c r="J3660" s="21">
        <v>1</v>
      </c>
      <c r="K3660" s="21">
        <v>1</v>
      </c>
      <c r="L3660" s="21">
        <f t="shared" si="397"/>
        <v>0</v>
      </c>
      <c r="M3660" s="21" t="s">
        <v>5608</v>
      </c>
      <c r="N3660" s="30">
        <v>45955</v>
      </c>
      <c r="O3660" s="48">
        <v>15500</v>
      </c>
      <c r="P3660" s="21" t="s">
        <v>593</v>
      </c>
      <c r="Q3660" s="54">
        <v>58157408606</v>
      </c>
      <c r="R3660" s="21" t="s">
        <v>40</v>
      </c>
      <c r="S3660" s="3">
        <v>-20</v>
      </c>
      <c r="T3660" s="37"/>
      <c r="U3660" s="21" t="s">
        <v>5363</v>
      </c>
      <c r="V3660" s="21" t="str">
        <f>VLOOKUP(P3660,'Customer List'!B:C,2,)</f>
        <v>Odisha</v>
      </c>
      <c r="W3660" s="38"/>
      <c r="X3660" s="30">
        <v>45957</v>
      </c>
      <c r="Y3660" s="21">
        <f t="shared" si="398"/>
        <v>2</v>
      </c>
      <c r="Z3660" s="21" t="str">
        <f t="shared" si="399"/>
        <v>Saturday</v>
      </c>
      <c r="AA3660" s="21" t="str">
        <f t="shared" si="400"/>
        <v>Monday</v>
      </c>
      <c r="AB3660" s="21" t="str">
        <f>VLOOKUP(U3660,'Currency Sheet'!A:C,3,)</f>
        <v>DOLLAR</v>
      </c>
      <c r="AC3660" s="42" t="str">
        <f>VLOOKUP(P3660,'Customer List'!B:D,3,)</f>
        <v>OutStation</v>
      </c>
    </row>
    <row r="3661" spans="1:29" x14ac:dyDescent="0.25">
      <c r="A3661" s="21">
        <v>3657</v>
      </c>
      <c r="B3661" s="21" t="s">
        <v>5362</v>
      </c>
      <c r="C3661" s="30">
        <v>45941</v>
      </c>
      <c r="D3661" s="30">
        <v>45954</v>
      </c>
      <c r="E3661" s="47">
        <v>140</v>
      </c>
      <c r="F3661" s="47">
        <f t="shared" si="395"/>
        <v>12320</v>
      </c>
      <c r="G3661" s="48">
        <f t="shared" si="396"/>
        <v>12320</v>
      </c>
      <c r="H3661" s="21" t="s">
        <v>5354</v>
      </c>
      <c r="I3661" s="21" t="s">
        <v>5355</v>
      </c>
      <c r="J3661" s="21">
        <v>1</v>
      </c>
      <c r="K3661" s="21">
        <v>1</v>
      </c>
      <c r="L3661" s="21">
        <f t="shared" si="397"/>
        <v>0</v>
      </c>
      <c r="M3661" s="21" t="s">
        <v>5608</v>
      </c>
      <c r="N3661" s="30">
        <v>45955</v>
      </c>
      <c r="O3661" s="48">
        <v>15500</v>
      </c>
      <c r="P3661" s="21" t="s">
        <v>593</v>
      </c>
      <c r="Q3661" s="54">
        <v>58157408606</v>
      </c>
      <c r="R3661" s="21" t="s">
        <v>40</v>
      </c>
      <c r="S3661" s="3">
        <v>-20</v>
      </c>
      <c r="T3661" s="37"/>
      <c r="U3661" s="21" t="s">
        <v>5363</v>
      </c>
      <c r="V3661" s="21" t="str">
        <f>VLOOKUP(P3661,'Customer List'!B:C,2,)</f>
        <v>Odisha</v>
      </c>
      <c r="W3661" s="38"/>
      <c r="X3661" s="30">
        <v>45957</v>
      </c>
      <c r="Y3661" s="21">
        <f t="shared" si="398"/>
        <v>2</v>
      </c>
      <c r="Z3661" s="21" t="str">
        <f t="shared" si="399"/>
        <v>Saturday</v>
      </c>
      <c r="AA3661" s="21" t="str">
        <f t="shared" si="400"/>
        <v>Monday</v>
      </c>
      <c r="AB3661" s="21" t="str">
        <f>VLOOKUP(U3661,'Currency Sheet'!A:C,3,)</f>
        <v>DOLLAR</v>
      </c>
      <c r="AC3661" s="42" t="str">
        <f>VLOOKUP(P3661,'Customer List'!B:D,3,)</f>
        <v>OutStation</v>
      </c>
    </row>
    <row r="3662" spans="1:29" x14ac:dyDescent="0.25">
      <c r="A3662" s="21">
        <v>3658</v>
      </c>
      <c r="B3662" s="21" t="s">
        <v>5362</v>
      </c>
      <c r="C3662" s="30">
        <v>45941</v>
      </c>
      <c r="D3662" s="30">
        <v>45954</v>
      </c>
      <c r="E3662" s="47">
        <v>140</v>
      </c>
      <c r="F3662" s="47">
        <f t="shared" si="395"/>
        <v>12320</v>
      </c>
      <c r="G3662" s="48">
        <f t="shared" si="396"/>
        <v>12320</v>
      </c>
      <c r="H3662" s="21" t="s">
        <v>5356</v>
      </c>
      <c r="I3662" s="21" t="s">
        <v>5357</v>
      </c>
      <c r="J3662" s="21">
        <v>1</v>
      </c>
      <c r="K3662" s="21">
        <v>1</v>
      </c>
      <c r="L3662" s="21">
        <f t="shared" si="397"/>
        <v>0</v>
      </c>
      <c r="M3662" s="21" t="s">
        <v>5608</v>
      </c>
      <c r="N3662" s="30">
        <v>45955</v>
      </c>
      <c r="O3662" s="48">
        <v>15500</v>
      </c>
      <c r="P3662" s="21" t="s">
        <v>593</v>
      </c>
      <c r="Q3662" s="54">
        <v>58157408606</v>
      </c>
      <c r="R3662" s="21" t="s">
        <v>40</v>
      </c>
      <c r="S3662" s="3">
        <v>-20</v>
      </c>
      <c r="T3662" s="37"/>
      <c r="U3662" s="21" t="s">
        <v>5363</v>
      </c>
      <c r="V3662" s="21" t="str">
        <f>VLOOKUP(P3662,'Customer List'!B:C,2,)</f>
        <v>Odisha</v>
      </c>
      <c r="W3662" s="38"/>
      <c r="X3662" s="30">
        <v>45957</v>
      </c>
      <c r="Y3662" s="21">
        <f t="shared" si="398"/>
        <v>2</v>
      </c>
      <c r="Z3662" s="21" t="str">
        <f t="shared" si="399"/>
        <v>Saturday</v>
      </c>
      <c r="AA3662" s="21" t="str">
        <f t="shared" si="400"/>
        <v>Monday</v>
      </c>
      <c r="AB3662" s="21" t="str">
        <f>VLOOKUP(U3662,'Currency Sheet'!A:C,3,)</f>
        <v>DOLLAR</v>
      </c>
      <c r="AC3662" s="42" t="str">
        <f>VLOOKUP(P3662,'Customer List'!B:D,3,)</f>
        <v>OutStation</v>
      </c>
    </row>
    <row r="3663" spans="1:29" x14ac:dyDescent="0.25">
      <c r="A3663" s="21">
        <v>3659</v>
      </c>
      <c r="B3663" s="21" t="s">
        <v>5362</v>
      </c>
      <c r="C3663" s="30">
        <v>45941</v>
      </c>
      <c r="D3663" s="30">
        <v>45954</v>
      </c>
      <c r="E3663" s="47">
        <v>140</v>
      </c>
      <c r="F3663" s="47">
        <f t="shared" si="395"/>
        <v>12320</v>
      </c>
      <c r="G3663" s="48">
        <f t="shared" si="396"/>
        <v>12320</v>
      </c>
      <c r="H3663" s="21" t="s">
        <v>5358</v>
      </c>
      <c r="I3663" s="21" t="s">
        <v>5359</v>
      </c>
      <c r="J3663" s="21">
        <v>1</v>
      </c>
      <c r="K3663" s="21">
        <v>1</v>
      </c>
      <c r="L3663" s="21">
        <f t="shared" si="397"/>
        <v>0</v>
      </c>
      <c r="M3663" s="21" t="s">
        <v>5608</v>
      </c>
      <c r="N3663" s="30">
        <v>45955</v>
      </c>
      <c r="O3663" s="48">
        <v>15500</v>
      </c>
      <c r="P3663" s="21" t="s">
        <v>593</v>
      </c>
      <c r="Q3663" s="54">
        <v>58157408606</v>
      </c>
      <c r="R3663" s="21" t="s">
        <v>40</v>
      </c>
      <c r="S3663" s="3">
        <v>-20</v>
      </c>
      <c r="T3663" s="37"/>
      <c r="U3663" s="21" t="s">
        <v>5363</v>
      </c>
      <c r="V3663" s="21" t="str">
        <f>VLOOKUP(P3663,'Customer List'!B:C,2,)</f>
        <v>Odisha</v>
      </c>
      <c r="W3663" s="38"/>
      <c r="X3663" s="30">
        <v>45957</v>
      </c>
      <c r="Y3663" s="21">
        <f t="shared" si="398"/>
        <v>2</v>
      </c>
      <c r="Z3663" s="21" t="str">
        <f t="shared" si="399"/>
        <v>Saturday</v>
      </c>
      <c r="AA3663" s="21" t="str">
        <f t="shared" si="400"/>
        <v>Monday</v>
      </c>
      <c r="AB3663" s="21" t="str">
        <f>VLOOKUP(U3663,'Currency Sheet'!A:C,3,)</f>
        <v>DOLLAR</v>
      </c>
      <c r="AC3663" s="42" t="str">
        <f>VLOOKUP(P3663,'Customer List'!B:D,3,)</f>
        <v>OutStation</v>
      </c>
    </row>
    <row r="3664" spans="1:29" x14ac:dyDescent="0.25">
      <c r="A3664" s="21">
        <v>3660</v>
      </c>
      <c r="B3664" s="21" t="s">
        <v>5362</v>
      </c>
      <c r="C3664" s="30">
        <v>45941</v>
      </c>
      <c r="D3664" s="30">
        <v>45954</v>
      </c>
      <c r="E3664" s="47">
        <v>140</v>
      </c>
      <c r="F3664" s="47">
        <f t="shared" si="395"/>
        <v>12320</v>
      </c>
      <c r="G3664" s="48">
        <f t="shared" si="396"/>
        <v>12320</v>
      </c>
      <c r="H3664" s="21" t="s">
        <v>5360</v>
      </c>
      <c r="I3664" s="21" t="s">
        <v>5361</v>
      </c>
      <c r="J3664" s="21">
        <v>1</v>
      </c>
      <c r="K3664" s="21">
        <v>1</v>
      </c>
      <c r="L3664" s="21">
        <f t="shared" si="397"/>
        <v>0</v>
      </c>
      <c r="M3664" s="21" t="s">
        <v>5608</v>
      </c>
      <c r="N3664" s="30">
        <v>45955</v>
      </c>
      <c r="O3664" s="48">
        <v>15500</v>
      </c>
      <c r="P3664" s="21" t="s">
        <v>593</v>
      </c>
      <c r="Q3664" s="54">
        <v>58157408606</v>
      </c>
      <c r="R3664" s="21" t="s">
        <v>40</v>
      </c>
      <c r="S3664" s="3">
        <v>-20</v>
      </c>
      <c r="T3664" s="37"/>
      <c r="U3664" s="21" t="s">
        <v>5363</v>
      </c>
      <c r="V3664" s="21" t="str">
        <f>VLOOKUP(P3664,'Customer List'!B:C,2,)</f>
        <v>Odisha</v>
      </c>
      <c r="W3664" s="38"/>
      <c r="X3664" s="30">
        <v>45957</v>
      </c>
      <c r="Y3664" s="21">
        <f t="shared" si="398"/>
        <v>2</v>
      </c>
      <c r="Z3664" s="21" t="str">
        <f t="shared" si="399"/>
        <v>Saturday</v>
      </c>
      <c r="AA3664" s="21" t="str">
        <f t="shared" si="400"/>
        <v>Monday</v>
      </c>
      <c r="AB3664" s="21" t="str">
        <f>VLOOKUP(U3664,'Currency Sheet'!A:C,3,)</f>
        <v>DOLLAR</v>
      </c>
      <c r="AC3664" s="42" t="str">
        <f>VLOOKUP(P3664,'Customer List'!B:D,3,)</f>
        <v>OutStation</v>
      </c>
    </row>
    <row r="3665" spans="1:29" x14ac:dyDescent="0.25">
      <c r="A3665" s="21">
        <v>3661</v>
      </c>
      <c r="B3665" s="21" t="s">
        <v>5296</v>
      </c>
      <c r="C3665" s="30">
        <v>45946</v>
      </c>
      <c r="D3665" s="30">
        <v>45954</v>
      </c>
      <c r="E3665" s="47">
        <v>1100</v>
      </c>
      <c r="F3665" s="47">
        <f t="shared" si="395"/>
        <v>1100</v>
      </c>
      <c r="G3665" s="48">
        <f t="shared" si="396"/>
        <v>12100</v>
      </c>
      <c r="H3665" s="21">
        <v>1261254</v>
      </c>
      <c r="I3665" s="21" t="s">
        <v>5572</v>
      </c>
      <c r="J3665" s="21">
        <v>11</v>
      </c>
      <c r="K3665" s="21">
        <v>11</v>
      </c>
      <c r="L3665" s="21">
        <f t="shared" si="397"/>
        <v>0</v>
      </c>
      <c r="M3665" s="21" t="s">
        <v>5689</v>
      </c>
      <c r="N3665" s="30">
        <v>45957</v>
      </c>
      <c r="O3665" s="48">
        <v>11000</v>
      </c>
      <c r="P3665" s="21" t="s">
        <v>16</v>
      </c>
      <c r="Q3665" s="21" t="s">
        <v>636</v>
      </c>
      <c r="R3665" s="21" t="s">
        <v>637</v>
      </c>
      <c r="S3665" s="3">
        <v>4</v>
      </c>
      <c r="T3665" s="37"/>
      <c r="U3665" s="21" t="s">
        <v>5298</v>
      </c>
      <c r="V3665" s="21" t="str">
        <f>VLOOKUP(P3665,'Customer List'!B:C,2,)</f>
        <v>Delhi</v>
      </c>
      <c r="W3665" s="38"/>
      <c r="X3665" s="30">
        <f>IF(OR(R3665 = "PRIYANKA MADAM", R3665 = "DEEPAK", R3665 = "PORTER"),N3665,"")</f>
        <v>45957</v>
      </c>
      <c r="Y3665" s="21">
        <f t="shared" si="398"/>
        <v>0</v>
      </c>
      <c r="Z3665" s="21" t="str">
        <f t="shared" si="399"/>
        <v>Monday</v>
      </c>
      <c r="AA3665" s="21" t="str">
        <f t="shared" si="400"/>
        <v>Monday</v>
      </c>
      <c r="AB3665" s="21" t="str">
        <f>VLOOKUP(U3665,'Currency Sheet'!A:C,3,)</f>
        <v>INR</v>
      </c>
      <c r="AC3665" s="42" t="str">
        <f>VLOOKUP(P3665,'Customer List'!B:D,3,)</f>
        <v>Local</v>
      </c>
    </row>
    <row r="3666" spans="1:29" x14ac:dyDescent="0.25">
      <c r="A3666" s="21">
        <v>3662</v>
      </c>
      <c r="B3666" s="21" t="s">
        <v>5296</v>
      </c>
      <c r="C3666" s="30">
        <v>45946</v>
      </c>
      <c r="D3666" s="30">
        <v>45954</v>
      </c>
      <c r="E3666" s="47">
        <v>1100</v>
      </c>
      <c r="F3666" s="47">
        <f t="shared" si="395"/>
        <v>1100</v>
      </c>
      <c r="G3666" s="48">
        <f t="shared" si="396"/>
        <v>2200</v>
      </c>
      <c r="H3666" s="21">
        <v>1261254</v>
      </c>
      <c r="I3666" s="21" t="s">
        <v>5572</v>
      </c>
      <c r="J3666" s="21">
        <v>2</v>
      </c>
      <c r="K3666" s="21">
        <v>2</v>
      </c>
      <c r="L3666" s="21">
        <f t="shared" si="397"/>
        <v>0</v>
      </c>
      <c r="M3666" s="21" t="s">
        <v>6365</v>
      </c>
      <c r="N3666" s="30">
        <v>45993</v>
      </c>
      <c r="O3666" s="48">
        <v>0</v>
      </c>
      <c r="P3666" s="21" t="s">
        <v>49</v>
      </c>
      <c r="Q3666" s="21" t="s">
        <v>636</v>
      </c>
      <c r="R3666" s="21" t="s">
        <v>637</v>
      </c>
      <c r="S3666" s="3">
        <v>4</v>
      </c>
      <c r="T3666" s="59"/>
      <c r="U3666" s="21" t="s">
        <v>5298</v>
      </c>
      <c r="V3666" s="21" t="str">
        <f>VLOOKUP(P3666,'Customer List'!B:C,2,)</f>
        <v>Delhi</v>
      </c>
      <c r="W3666" s="38" t="s">
        <v>2025</v>
      </c>
      <c r="X3666" s="30">
        <f>IF(OR(R3666 = "PRIYANKA MADAM", R3666 = "DEEPAK", R3666 = "PORTER"),N3666,"")</f>
        <v>45993</v>
      </c>
      <c r="Y3666" s="21">
        <f t="shared" si="398"/>
        <v>0</v>
      </c>
      <c r="Z3666" s="21" t="str">
        <f t="shared" si="399"/>
        <v>Tuesday</v>
      </c>
      <c r="AA3666" s="21" t="str">
        <f t="shared" si="400"/>
        <v>Tuesday</v>
      </c>
      <c r="AB3666" s="21" t="str">
        <f>VLOOKUP(U3666,'Currency Sheet'!A:C,3,)</f>
        <v>INR</v>
      </c>
      <c r="AC3666" s="42" t="str">
        <f>VLOOKUP(P3666,'Customer List'!B:D,3,)</f>
        <v>Local</v>
      </c>
    </row>
    <row r="3667" spans="1:29" x14ac:dyDescent="0.25">
      <c r="A3667" s="21">
        <v>3663</v>
      </c>
      <c r="B3667" s="21" t="s">
        <v>5296</v>
      </c>
      <c r="C3667" s="30">
        <v>45946</v>
      </c>
      <c r="D3667" s="30">
        <v>45954</v>
      </c>
      <c r="E3667" s="47">
        <v>1100</v>
      </c>
      <c r="F3667" s="47">
        <f t="shared" ref="F3667" si="401">IF(AB3667="DOLLAR",E3667*88,E3667)</f>
        <v>1100</v>
      </c>
      <c r="G3667" s="48">
        <f t="shared" ref="G3667" si="402">F3667*J3667</f>
        <v>1100</v>
      </c>
      <c r="H3667" s="21">
        <v>1261254</v>
      </c>
      <c r="I3667" s="21" t="s">
        <v>5572</v>
      </c>
      <c r="J3667" s="21">
        <v>1</v>
      </c>
      <c r="K3667" s="21"/>
      <c r="L3667" s="21">
        <f t="shared" ref="L3667" si="403">J3667-K3667</f>
        <v>1</v>
      </c>
      <c r="M3667" s="21"/>
      <c r="N3667" s="30"/>
      <c r="O3667" s="48"/>
      <c r="P3667" s="21" t="s">
        <v>2025</v>
      </c>
      <c r="Q3667" s="21"/>
      <c r="R3667" s="21"/>
      <c r="S3667" s="3">
        <v>4</v>
      </c>
      <c r="T3667" s="37"/>
      <c r="U3667" s="21" t="s">
        <v>5298</v>
      </c>
      <c r="V3667" s="21" t="str">
        <f>VLOOKUP(P3667,'Customer List'!B:C,2,)</f>
        <v>STOCK</v>
      </c>
      <c r="W3667" s="38" t="s">
        <v>2025</v>
      </c>
      <c r="X3667" s="30" t="str">
        <f>IF(OR(R3667 = "PRIYANKA MADAM", R3667 = "DEEPAK", R3667 = "PORTER"),N3667,"")</f>
        <v/>
      </c>
      <c r="Y3667" s="21" t="str">
        <f t="shared" ref="Y3667" si="404">IF(X3667="", "", X3667-N3667)</f>
        <v/>
      </c>
      <c r="Z3667" s="21" t="str">
        <f t="shared" ref="Z3667" si="405">IF(N3667="", "", TEXT(N3667, "dddd"))</f>
        <v/>
      </c>
      <c r="AA3667" s="21" t="str">
        <f t="shared" ref="AA3667" si="406">IF(X3667="", "", TEXT(X3667, "dddd"))</f>
        <v/>
      </c>
      <c r="AB3667" s="21" t="str">
        <f>VLOOKUP(U3667,'Currency Sheet'!A:C,3,)</f>
        <v>INR</v>
      </c>
      <c r="AC3667" s="42" t="str">
        <f>VLOOKUP(P3667,'Customer List'!B:D,3,)</f>
        <v>STOCK</v>
      </c>
    </row>
    <row r="3668" spans="1:29" x14ac:dyDescent="0.25">
      <c r="A3668" s="21">
        <v>3664</v>
      </c>
      <c r="B3668" s="21" t="s">
        <v>5296</v>
      </c>
      <c r="C3668" s="30">
        <v>45946</v>
      </c>
      <c r="D3668" s="30">
        <v>45954</v>
      </c>
      <c r="E3668" s="47">
        <v>1100</v>
      </c>
      <c r="F3668" s="47">
        <f t="shared" si="395"/>
        <v>1100</v>
      </c>
      <c r="G3668" s="48">
        <f t="shared" si="396"/>
        <v>1100</v>
      </c>
      <c r="H3668" s="21">
        <v>1261254</v>
      </c>
      <c r="I3668" s="21" t="s">
        <v>5572</v>
      </c>
      <c r="J3668" s="21">
        <v>1</v>
      </c>
      <c r="K3668" s="21">
        <v>1</v>
      </c>
      <c r="L3668" s="21">
        <f t="shared" si="397"/>
        <v>0</v>
      </c>
      <c r="M3668" s="21" t="s">
        <v>3628</v>
      </c>
      <c r="N3668" s="30">
        <v>45955</v>
      </c>
      <c r="O3668" s="48" t="s">
        <v>3628</v>
      </c>
      <c r="P3668" s="21" t="s">
        <v>5642</v>
      </c>
      <c r="Q3668" s="21" t="s">
        <v>636</v>
      </c>
      <c r="R3668" s="21" t="s">
        <v>637</v>
      </c>
      <c r="S3668" s="3">
        <v>4</v>
      </c>
      <c r="T3668" s="37" t="s">
        <v>5700</v>
      </c>
      <c r="U3668" s="21" t="s">
        <v>5298</v>
      </c>
      <c r="V3668" s="21" t="s">
        <v>5699</v>
      </c>
      <c r="W3668" s="38"/>
      <c r="X3668" s="30">
        <f>IF(OR(R3668 = "PRIYANKA MADAM", R3668 = "DEEPAK", R3668 = "PORTER"),N3668,"")</f>
        <v>45955</v>
      </c>
      <c r="Y3668" s="21">
        <f t="shared" si="398"/>
        <v>0</v>
      </c>
      <c r="Z3668" s="21" t="str">
        <f t="shared" si="399"/>
        <v>Saturday</v>
      </c>
      <c r="AA3668" s="21" t="str">
        <f t="shared" si="400"/>
        <v>Saturday</v>
      </c>
      <c r="AB3668" s="21" t="str">
        <f>VLOOKUP(U3668,'Currency Sheet'!A:C,3,)</f>
        <v>INR</v>
      </c>
      <c r="AC3668" s="42" t="str">
        <f>VLOOKUP(P3668,'Customer List'!B:D,3,)</f>
        <v>LOCAL</v>
      </c>
    </row>
    <row r="3669" spans="1:29" x14ac:dyDescent="0.25">
      <c r="A3669" s="21">
        <v>3665</v>
      </c>
      <c r="B3669" s="21" t="s">
        <v>5297</v>
      </c>
      <c r="C3669" s="30">
        <v>45946</v>
      </c>
      <c r="D3669" s="30">
        <v>45954</v>
      </c>
      <c r="E3669" s="47">
        <f>19101/2</f>
        <v>9550.5</v>
      </c>
      <c r="F3669" s="47">
        <f t="shared" si="395"/>
        <v>9550.5</v>
      </c>
      <c r="G3669" s="48">
        <f t="shared" si="396"/>
        <v>19101</v>
      </c>
      <c r="H3669" s="21">
        <v>194825</v>
      </c>
      <c r="I3669" s="21" t="s">
        <v>2641</v>
      </c>
      <c r="J3669" s="21">
        <v>2</v>
      </c>
      <c r="K3669" s="21">
        <v>2</v>
      </c>
      <c r="L3669" s="21">
        <f t="shared" si="397"/>
        <v>0</v>
      </c>
      <c r="M3669" s="21" t="s">
        <v>5673</v>
      </c>
      <c r="N3669" s="30">
        <v>45957</v>
      </c>
      <c r="O3669" s="48">
        <v>22147.200000000001</v>
      </c>
      <c r="P3669" s="21" t="s">
        <v>49</v>
      </c>
      <c r="Q3669" s="21" t="s">
        <v>636</v>
      </c>
      <c r="R3669" s="21" t="s">
        <v>637</v>
      </c>
      <c r="S3669" s="3" t="s">
        <v>2051</v>
      </c>
      <c r="T3669" s="37"/>
      <c r="U3669" s="21" t="s">
        <v>5298</v>
      </c>
      <c r="V3669" s="21" t="str">
        <f>VLOOKUP(P3669,'Customer List'!B:C,2,)</f>
        <v>Delhi</v>
      </c>
      <c r="W3669" s="38"/>
      <c r="X3669" s="30">
        <f>IF(OR(R3669 = "PRIYANKA MADAM", R3669 = "DEEPAK", R3669 = "PORTER"),N3669,"")</f>
        <v>45957</v>
      </c>
      <c r="Y3669" s="21">
        <f t="shared" si="398"/>
        <v>0</v>
      </c>
      <c r="Z3669" s="21" t="str">
        <f t="shared" si="399"/>
        <v>Monday</v>
      </c>
      <c r="AA3669" s="21" t="str">
        <f t="shared" si="400"/>
        <v>Monday</v>
      </c>
      <c r="AB3669" s="21" t="str">
        <f>VLOOKUP(U3669,'Currency Sheet'!A:C,3,)</f>
        <v>INR</v>
      </c>
      <c r="AC3669" s="42" t="str">
        <f>VLOOKUP(P3669,'Customer List'!B:D,3,)</f>
        <v>Local</v>
      </c>
    </row>
    <row r="3670" spans="1:29" x14ac:dyDescent="0.25">
      <c r="A3670" s="21">
        <v>3666</v>
      </c>
      <c r="B3670" s="21" t="s">
        <v>5326</v>
      </c>
      <c r="C3670" s="30">
        <v>45951</v>
      </c>
      <c r="D3670" s="30">
        <v>45954</v>
      </c>
      <c r="E3670" s="47">
        <v>450.5</v>
      </c>
      <c r="F3670" s="47">
        <f t="shared" si="395"/>
        <v>39644</v>
      </c>
      <c r="G3670" s="48">
        <f t="shared" si="396"/>
        <v>39644</v>
      </c>
      <c r="H3670" s="21" t="s">
        <v>5320</v>
      </c>
      <c r="I3670" s="21" t="s">
        <v>5321</v>
      </c>
      <c r="J3670" s="21">
        <v>1</v>
      </c>
      <c r="K3670" s="21">
        <v>1</v>
      </c>
      <c r="L3670" s="21">
        <f t="shared" si="397"/>
        <v>0</v>
      </c>
      <c r="M3670" s="21" t="s">
        <v>5656</v>
      </c>
      <c r="N3670" s="30">
        <v>45955</v>
      </c>
      <c r="O3670" s="48">
        <v>50085</v>
      </c>
      <c r="P3670" s="21" t="s">
        <v>3560</v>
      </c>
      <c r="Q3670" s="54">
        <v>58157405880</v>
      </c>
      <c r="R3670" s="21" t="s">
        <v>40</v>
      </c>
      <c r="S3670" s="3">
        <v>4</v>
      </c>
      <c r="T3670" s="37"/>
      <c r="U3670" s="21" t="s">
        <v>5104</v>
      </c>
      <c r="V3670" s="21" t="str">
        <f>VLOOKUP(P3670,'Customer List'!B:C,2,)</f>
        <v>JAIPUR</v>
      </c>
      <c r="W3670" s="38"/>
      <c r="X3670" s="30">
        <v>45957</v>
      </c>
      <c r="Y3670" s="21">
        <f t="shared" si="398"/>
        <v>2</v>
      </c>
      <c r="Z3670" s="21" t="str">
        <f t="shared" si="399"/>
        <v>Saturday</v>
      </c>
      <c r="AA3670" s="21" t="str">
        <f t="shared" si="400"/>
        <v>Monday</v>
      </c>
      <c r="AB3670" s="21" t="str">
        <f>VLOOKUP(U3670,'Currency Sheet'!A:C,3,)</f>
        <v>DOLLAR</v>
      </c>
      <c r="AC3670" s="42" t="str">
        <f>VLOOKUP(P3670,'Customer List'!B:D,3,)</f>
        <v>OutStation</v>
      </c>
    </row>
    <row r="3671" spans="1:29" x14ac:dyDescent="0.25">
      <c r="A3671" s="21">
        <v>3667</v>
      </c>
      <c r="B3671" s="21">
        <v>922572</v>
      </c>
      <c r="C3671" s="30">
        <v>45951</v>
      </c>
      <c r="D3671" s="30">
        <v>45954</v>
      </c>
      <c r="E3671" s="47">
        <v>314.5</v>
      </c>
      <c r="F3671" s="47">
        <f t="shared" si="395"/>
        <v>27676</v>
      </c>
      <c r="G3671" s="48">
        <f t="shared" si="396"/>
        <v>27676</v>
      </c>
      <c r="H3671" s="21" t="s">
        <v>5322</v>
      </c>
      <c r="I3671" s="21" t="s">
        <v>5323</v>
      </c>
      <c r="J3671" s="21">
        <v>1</v>
      </c>
      <c r="K3671" s="21">
        <v>1</v>
      </c>
      <c r="L3671" s="21">
        <f t="shared" si="397"/>
        <v>0</v>
      </c>
      <c r="M3671" s="21" t="s">
        <v>5637</v>
      </c>
      <c r="N3671" s="30">
        <v>45961</v>
      </c>
      <c r="O3671" s="48">
        <v>34965</v>
      </c>
      <c r="P3671" s="21" t="s">
        <v>5328</v>
      </c>
      <c r="Q3671" s="21" t="s">
        <v>636</v>
      </c>
      <c r="R3671" s="21" t="s">
        <v>5563</v>
      </c>
      <c r="S3671" s="3">
        <v>-20</v>
      </c>
      <c r="T3671" s="37"/>
      <c r="U3671" s="21" t="s">
        <v>5104</v>
      </c>
      <c r="V3671" s="21" t="str">
        <f>VLOOKUP(P3671,'Customer List'!B:C,2,)</f>
        <v>DELHI</v>
      </c>
      <c r="W3671" s="38"/>
      <c r="X3671" s="30" t="str">
        <f>IF(OR(R3671 = "PRIYANKA MADAM", R3671 = "DEEPAK", R3671 = "PORTER"),N3671,"")</f>
        <v/>
      </c>
      <c r="Y3671" s="21" t="str">
        <f t="shared" si="398"/>
        <v/>
      </c>
      <c r="Z3671" s="21" t="str">
        <f t="shared" si="399"/>
        <v>Friday</v>
      </c>
      <c r="AA3671" s="21" t="str">
        <f t="shared" si="400"/>
        <v/>
      </c>
      <c r="AB3671" s="21" t="str">
        <f>VLOOKUP(U3671,'Currency Sheet'!A:C,3,)</f>
        <v>DOLLAR</v>
      </c>
      <c r="AC3671" s="42" t="str">
        <f>VLOOKUP(P3671,'Customer List'!B:D,3,)</f>
        <v>Local</v>
      </c>
    </row>
    <row r="3672" spans="1:29" x14ac:dyDescent="0.25">
      <c r="A3672" s="21">
        <v>3668</v>
      </c>
      <c r="B3672" s="21">
        <v>922601</v>
      </c>
      <c r="C3672" s="30">
        <v>45951</v>
      </c>
      <c r="D3672" s="30">
        <v>45954</v>
      </c>
      <c r="E3672" s="47">
        <v>395.25</v>
      </c>
      <c r="F3672" s="47">
        <f t="shared" si="395"/>
        <v>34782</v>
      </c>
      <c r="G3672" s="48">
        <f t="shared" si="396"/>
        <v>34782</v>
      </c>
      <c r="H3672" s="21" t="s">
        <v>5324</v>
      </c>
      <c r="I3672" s="21" t="s">
        <v>5325</v>
      </c>
      <c r="J3672" s="21">
        <v>1</v>
      </c>
      <c r="K3672" s="21">
        <v>1</v>
      </c>
      <c r="L3672" s="21">
        <f t="shared" si="397"/>
        <v>0</v>
      </c>
      <c r="M3672" s="21" t="s">
        <v>5633</v>
      </c>
      <c r="N3672" s="30">
        <v>45955</v>
      </c>
      <c r="O3672" s="48">
        <v>43942</v>
      </c>
      <c r="P3672" s="21" t="s">
        <v>5327</v>
      </c>
      <c r="Q3672" s="54">
        <v>58157408293</v>
      </c>
      <c r="R3672" s="21" t="s">
        <v>40</v>
      </c>
      <c r="S3672" s="3">
        <v>4</v>
      </c>
      <c r="T3672" s="37"/>
      <c r="U3672" s="21" t="s">
        <v>5104</v>
      </c>
      <c r="V3672" s="21" t="str">
        <f>VLOOKUP(P3672,'Customer List'!B:C,2,)</f>
        <v>Kolkata</v>
      </c>
      <c r="W3672" s="38"/>
      <c r="X3672" s="30">
        <v>45957</v>
      </c>
      <c r="Y3672" s="21">
        <f t="shared" si="398"/>
        <v>2</v>
      </c>
      <c r="Z3672" s="21" t="str">
        <f t="shared" si="399"/>
        <v>Saturday</v>
      </c>
      <c r="AA3672" s="21" t="str">
        <f t="shared" si="400"/>
        <v>Monday</v>
      </c>
      <c r="AB3672" s="21" t="str">
        <f>VLOOKUP(U3672,'Currency Sheet'!A:C,3,)</f>
        <v>DOLLAR</v>
      </c>
      <c r="AC3672" s="42" t="str">
        <f>VLOOKUP(P3672,'Customer List'!B:D,3,)</f>
        <v>OutStation</v>
      </c>
    </row>
    <row r="3673" spans="1:29" x14ac:dyDescent="0.25">
      <c r="A3673" s="21">
        <v>3669</v>
      </c>
      <c r="B3673" s="21">
        <v>195821</v>
      </c>
      <c r="C3673" s="30">
        <v>45951</v>
      </c>
      <c r="D3673" s="30">
        <v>45954</v>
      </c>
      <c r="E3673" s="47">
        <v>688</v>
      </c>
      <c r="F3673" s="47">
        <f t="shared" si="395"/>
        <v>60544</v>
      </c>
      <c r="G3673" s="48">
        <f t="shared" si="396"/>
        <v>60544</v>
      </c>
      <c r="H3673" s="21" t="s">
        <v>5291</v>
      </c>
      <c r="I3673" s="21"/>
      <c r="J3673" s="21">
        <v>1</v>
      </c>
      <c r="K3673" s="21">
        <v>1</v>
      </c>
      <c r="L3673" s="21">
        <f t="shared" si="397"/>
        <v>0</v>
      </c>
      <c r="M3673" s="21" t="s">
        <v>5307</v>
      </c>
      <c r="N3673" s="30">
        <v>45955</v>
      </c>
      <c r="O3673" s="48">
        <v>106764</v>
      </c>
      <c r="P3673" s="21" t="s">
        <v>332</v>
      </c>
      <c r="Q3673" s="54">
        <v>58157406775</v>
      </c>
      <c r="R3673" s="21" t="s">
        <v>40</v>
      </c>
      <c r="S3673" s="3">
        <v>4</v>
      </c>
      <c r="T3673" s="37"/>
      <c r="U3673" s="21" t="s">
        <v>2371</v>
      </c>
      <c r="V3673" s="21" t="str">
        <f>VLOOKUP(P3673,'Customer List'!B:C,2,)</f>
        <v>Banglore</v>
      </c>
      <c r="W3673" s="38"/>
      <c r="X3673" s="30">
        <v>45957</v>
      </c>
      <c r="Y3673" s="21">
        <f t="shared" si="398"/>
        <v>2</v>
      </c>
      <c r="Z3673" s="21" t="str">
        <f t="shared" si="399"/>
        <v>Saturday</v>
      </c>
      <c r="AA3673" s="21" t="str">
        <f t="shared" si="400"/>
        <v>Monday</v>
      </c>
      <c r="AB3673" s="21" t="str">
        <f>VLOOKUP(U3673,'Currency Sheet'!A:C,3,)</f>
        <v>DOLLAR</v>
      </c>
      <c r="AC3673" s="42" t="str">
        <f>VLOOKUP(P3673,'Customer List'!B:D,3,)</f>
        <v>OutStation</v>
      </c>
    </row>
    <row r="3674" spans="1:29" x14ac:dyDescent="0.25">
      <c r="A3674" s="21">
        <v>3670</v>
      </c>
      <c r="B3674" s="21">
        <v>195821</v>
      </c>
      <c r="C3674" s="30">
        <v>45951</v>
      </c>
      <c r="D3674" s="30">
        <v>45954</v>
      </c>
      <c r="E3674" s="47">
        <v>89</v>
      </c>
      <c r="F3674" s="47">
        <f t="shared" si="395"/>
        <v>7832</v>
      </c>
      <c r="G3674" s="48">
        <f t="shared" si="396"/>
        <v>7832</v>
      </c>
      <c r="H3674" s="21" t="s">
        <v>5292</v>
      </c>
      <c r="I3674" s="21"/>
      <c r="J3674" s="21">
        <v>1</v>
      </c>
      <c r="K3674" s="21">
        <v>1</v>
      </c>
      <c r="L3674" s="21">
        <f t="shared" si="397"/>
        <v>0</v>
      </c>
      <c r="M3674" s="21" t="s">
        <v>5307</v>
      </c>
      <c r="N3674" s="30">
        <v>45955</v>
      </c>
      <c r="O3674" s="48">
        <v>13779.5</v>
      </c>
      <c r="P3674" s="21" t="s">
        <v>332</v>
      </c>
      <c r="Q3674" s="54">
        <v>58157406775</v>
      </c>
      <c r="R3674" s="21" t="s">
        <v>40</v>
      </c>
      <c r="S3674" s="3">
        <v>4</v>
      </c>
      <c r="T3674" s="37"/>
      <c r="U3674" s="21" t="s">
        <v>2371</v>
      </c>
      <c r="V3674" s="21" t="str">
        <f>VLOOKUP(P3674,'Customer List'!B:C,2,)</f>
        <v>Banglore</v>
      </c>
      <c r="W3674" s="38"/>
      <c r="X3674" s="30">
        <v>45957</v>
      </c>
      <c r="Y3674" s="21">
        <f t="shared" si="398"/>
        <v>2</v>
      </c>
      <c r="Z3674" s="21" t="str">
        <f t="shared" si="399"/>
        <v>Saturday</v>
      </c>
      <c r="AA3674" s="21" t="str">
        <f t="shared" si="400"/>
        <v>Monday</v>
      </c>
      <c r="AB3674" s="21" t="str">
        <f>VLOOKUP(U3674,'Currency Sheet'!A:C,3,)</f>
        <v>DOLLAR</v>
      </c>
      <c r="AC3674" s="42" t="str">
        <f>VLOOKUP(P3674,'Customer List'!B:D,3,)</f>
        <v>OutStation</v>
      </c>
    </row>
    <row r="3675" spans="1:29" x14ac:dyDescent="0.25">
      <c r="A3675" s="21">
        <v>3671</v>
      </c>
      <c r="B3675" s="21" t="s">
        <v>5316</v>
      </c>
      <c r="C3675" s="30">
        <v>45944</v>
      </c>
      <c r="D3675" s="30">
        <v>45955</v>
      </c>
      <c r="E3675" s="47">
        <v>28000</v>
      </c>
      <c r="F3675" s="47">
        <f t="shared" si="395"/>
        <v>28000</v>
      </c>
      <c r="G3675" s="48">
        <f t="shared" si="396"/>
        <v>28000</v>
      </c>
      <c r="H3675" s="21" t="s">
        <v>5318</v>
      </c>
      <c r="I3675" s="21"/>
      <c r="J3675" s="21">
        <v>1</v>
      </c>
      <c r="K3675" s="21">
        <v>1</v>
      </c>
      <c r="L3675" s="21">
        <f t="shared" si="397"/>
        <v>0</v>
      </c>
      <c r="M3675" s="21" t="s">
        <v>5671</v>
      </c>
      <c r="N3675" s="30">
        <v>45957</v>
      </c>
      <c r="O3675" s="48">
        <v>26640</v>
      </c>
      <c r="P3675" s="21" t="s">
        <v>49</v>
      </c>
      <c r="Q3675" s="21" t="s">
        <v>636</v>
      </c>
      <c r="R3675" s="21" t="s">
        <v>637</v>
      </c>
      <c r="S3675" s="3" t="s">
        <v>2051</v>
      </c>
      <c r="T3675" s="37"/>
      <c r="U3675" s="21" t="s">
        <v>5317</v>
      </c>
      <c r="V3675" s="21" t="str">
        <f>VLOOKUP(P3675,'Customer List'!B:C,2,)</f>
        <v>Delhi</v>
      </c>
      <c r="W3675" s="38"/>
      <c r="X3675" s="30">
        <f>IF(OR(R3675 = "PRIYANKA MADAM", R3675 = "DEEPAK", R3675 = "PORTER"),N3675,"")</f>
        <v>45957</v>
      </c>
      <c r="Y3675" s="21">
        <f t="shared" si="398"/>
        <v>0</v>
      </c>
      <c r="Z3675" s="21" t="str">
        <f t="shared" si="399"/>
        <v>Monday</v>
      </c>
      <c r="AA3675" s="21" t="str">
        <f t="shared" si="400"/>
        <v>Monday</v>
      </c>
      <c r="AB3675" s="21" t="str">
        <f>VLOOKUP(U3675,'Currency Sheet'!A:C,3,)</f>
        <v>INR</v>
      </c>
      <c r="AC3675" s="42" t="str">
        <f>VLOOKUP(P3675,'Customer List'!B:D,3,)</f>
        <v>Local</v>
      </c>
    </row>
    <row r="3676" spans="1:29" x14ac:dyDescent="0.25">
      <c r="A3676" s="21">
        <v>3672</v>
      </c>
      <c r="B3676" s="21" t="s">
        <v>5316</v>
      </c>
      <c r="C3676" s="30">
        <v>45944</v>
      </c>
      <c r="D3676" s="30">
        <v>45955</v>
      </c>
      <c r="E3676" s="47">
        <v>28000</v>
      </c>
      <c r="F3676" s="47">
        <f t="shared" si="395"/>
        <v>28000</v>
      </c>
      <c r="G3676" s="48">
        <f t="shared" si="396"/>
        <v>28000</v>
      </c>
      <c r="H3676" s="21" t="s">
        <v>5319</v>
      </c>
      <c r="I3676" s="21"/>
      <c r="J3676" s="21">
        <v>1</v>
      </c>
      <c r="K3676" s="21">
        <v>1</v>
      </c>
      <c r="L3676" s="21">
        <f t="shared" si="397"/>
        <v>0</v>
      </c>
      <c r="M3676" s="21" t="s">
        <v>5671</v>
      </c>
      <c r="N3676" s="30">
        <v>45957</v>
      </c>
      <c r="O3676" s="48">
        <v>26640</v>
      </c>
      <c r="P3676" s="21" t="s">
        <v>49</v>
      </c>
      <c r="Q3676" s="21" t="s">
        <v>636</v>
      </c>
      <c r="R3676" s="21" t="s">
        <v>637</v>
      </c>
      <c r="S3676" s="3" t="s">
        <v>2051</v>
      </c>
      <c r="T3676" s="37"/>
      <c r="U3676" s="21" t="s">
        <v>5317</v>
      </c>
      <c r="V3676" s="21" t="str">
        <f>VLOOKUP(P3676,'Customer List'!B:C,2,)</f>
        <v>Delhi</v>
      </c>
      <c r="W3676" s="38"/>
      <c r="X3676" s="30">
        <f>IF(OR(R3676 = "PRIYANKA MADAM", R3676 = "DEEPAK", R3676 = "PORTER"),N3676,"")</f>
        <v>45957</v>
      </c>
      <c r="Y3676" s="21">
        <f t="shared" si="398"/>
        <v>0</v>
      </c>
      <c r="Z3676" s="21" t="str">
        <f t="shared" si="399"/>
        <v>Monday</v>
      </c>
      <c r="AA3676" s="21" t="str">
        <f t="shared" si="400"/>
        <v>Monday</v>
      </c>
      <c r="AB3676" s="21" t="str">
        <f>VLOOKUP(U3676,'Currency Sheet'!A:C,3,)</f>
        <v>INR</v>
      </c>
      <c r="AC3676" s="42" t="str">
        <f>VLOOKUP(P3676,'Customer List'!B:D,3,)</f>
        <v>Local</v>
      </c>
    </row>
    <row r="3677" spans="1:29" x14ac:dyDescent="0.25">
      <c r="A3677" s="21">
        <v>3673</v>
      </c>
      <c r="B3677" s="21">
        <v>90233394</v>
      </c>
      <c r="C3677" s="30">
        <v>45954</v>
      </c>
      <c r="D3677" s="30">
        <v>45957</v>
      </c>
      <c r="E3677" s="47">
        <v>88.9</v>
      </c>
      <c r="F3677" s="47">
        <f t="shared" si="395"/>
        <v>7823.2000000000007</v>
      </c>
      <c r="G3677" s="48">
        <f t="shared" si="396"/>
        <v>7823.2000000000007</v>
      </c>
      <c r="H3677" s="21" t="s">
        <v>5364</v>
      </c>
      <c r="I3677" s="21"/>
      <c r="J3677" s="21">
        <v>1</v>
      </c>
      <c r="K3677" s="21">
        <v>1</v>
      </c>
      <c r="L3677" s="21">
        <f t="shared" si="397"/>
        <v>0</v>
      </c>
      <c r="M3677" s="21" t="s">
        <v>5601</v>
      </c>
      <c r="N3677" s="30">
        <v>45962</v>
      </c>
      <c r="O3677" s="48">
        <v>13335</v>
      </c>
      <c r="P3677" s="21" t="s">
        <v>5366</v>
      </c>
      <c r="Q3677" s="21">
        <v>58157689763</v>
      </c>
      <c r="R3677" s="21" t="s">
        <v>40</v>
      </c>
      <c r="S3677" s="3">
        <v>4</v>
      </c>
      <c r="T3677" s="37"/>
      <c r="U3677" s="21" t="s">
        <v>5042</v>
      </c>
      <c r="V3677" s="21" t="str">
        <f>VLOOKUP(P3677,'Customer List'!B:C,2,)</f>
        <v>Bhopal</v>
      </c>
      <c r="W3677" s="38"/>
      <c r="X3677" s="30">
        <v>45964</v>
      </c>
      <c r="Y3677" s="21">
        <f t="shared" si="398"/>
        <v>2</v>
      </c>
      <c r="Z3677" s="21" t="str">
        <f t="shared" si="399"/>
        <v>Saturday</v>
      </c>
      <c r="AA3677" s="21" t="str">
        <f t="shared" si="400"/>
        <v>Monday</v>
      </c>
      <c r="AB3677" s="21" t="str">
        <f>VLOOKUP(U3677,'Currency Sheet'!A:C,3,)</f>
        <v>DOLLAR</v>
      </c>
      <c r="AC3677" s="42" t="str">
        <f>VLOOKUP(P3677,'Customer List'!B:D,3,)</f>
        <v>OutStation</v>
      </c>
    </row>
    <row r="3678" spans="1:29" x14ac:dyDescent="0.25">
      <c r="A3678" s="21">
        <v>3674</v>
      </c>
      <c r="B3678" s="21">
        <v>180800</v>
      </c>
      <c r="C3678" s="30">
        <v>45952</v>
      </c>
      <c r="D3678" s="30">
        <v>45957</v>
      </c>
      <c r="E3678" s="47">
        <v>303</v>
      </c>
      <c r="F3678" s="47">
        <f t="shared" si="395"/>
        <v>26664</v>
      </c>
      <c r="G3678" s="48">
        <f t="shared" si="396"/>
        <v>26664</v>
      </c>
      <c r="H3678" s="21" t="s">
        <v>2353</v>
      </c>
      <c r="I3678" s="21" t="s">
        <v>4364</v>
      </c>
      <c r="J3678" s="21">
        <v>1</v>
      </c>
      <c r="K3678" s="21">
        <v>1</v>
      </c>
      <c r="L3678" s="21">
        <f t="shared" si="397"/>
        <v>0</v>
      </c>
      <c r="M3678" s="21" t="s">
        <v>5653</v>
      </c>
      <c r="N3678" s="30">
        <v>45959</v>
      </c>
      <c r="O3678" s="48">
        <v>50715</v>
      </c>
      <c r="P3678" s="21" t="s">
        <v>944</v>
      </c>
      <c r="Q3678" s="21">
        <v>58157547696</v>
      </c>
      <c r="R3678" s="21" t="s">
        <v>40</v>
      </c>
      <c r="S3678" s="3">
        <v>4</v>
      </c>
      <c r="T3678" s="37"/>
      <c r="U3678" s="21" t="s">
        <v>5214</v>
      </c>
      <c r="V3678" s="21" t="str">
        <f>VLOOKUP(P3678,'Customer List'!B:C,2,)</f>
        <v>Banglore</v>
      </c>
      <c r="W3678" s="38"/>
      <c r="X3678" s="30">
        <v>45964</v>
      </c>
      <c r="Y3678" s="21">
        <f t="shared" si="398"/>
        <v>5</v>
      </c>
      <c r="Z3678" s="21" t="str">
        <f t="shared" si="399"/>
        <v>Wednesday</v>
      </c>
      <c r="AA3678" s="21" t="str">
        <f t="shared" si="400"/>
        <v>Monday</v>
      </c>
      <c r="AB3678" s="21" t="str">
        <f>VLOOKUP(U3678,'Currency Sheet'!A:C,3,)</f>
        <v>DOLLAR</v>
      </c>
      <c r="AC3678" s="42" t="str">
        <f>VLOOKUP(P3678,'Customer List'!B:D,3,)</f>
        <v>OutStation</v>
      </c>
    </row>
    <row r="3679" spans="1:29" x14ac:dyDescent="0.25">
      <c r="A3679" s="21">
        <v>3675</v>
      </c>
      <c r="B3679" s="21">
        <v>180800</v>
      </c>
      <c r="C3679" s="30">
        <v>45952</v>
      </c>
      <c r="D3679" s="30">
        <v>45957</v>
      </c>
      <c r="E3679" s="47">
        <v>584</v>
      </c>
      <c r="F3679" s="47">
        <f t="shared" si="395"/>
        <v>51392</v>
      </c>
      <c r="G3679" s="48">
        <f t="shared" si="396"/>
        <v>102784</v>
      </c>
      <c r="H3679" s="21" t="s">
        <v>434</v>
      </c>
      <c r="I3679" s="21" t="s">
        <v>5369</v>
      </c>
      <c r="J3679" s="21">
        <v>2</v>
      </c>
      <c r="K3679" s="21">
        <v>2</v>
      </c>
      <c r="L3679" s="21">
        <f t="shared" si="397"/>
        <v>0</v>
      </c>
      <c r="M3679" s="21" t="s">
        <v>5663</v>
      </c>
      <c r="N3679" s="30">
        <v>45958</v>
      </c>
      <c r="O3679" s="48">
        <v>133917</v>
      </c>
      <c r="P3679" s="21" t="s">
        <v>3281</v>
      </c>
      <c r="Q3679" s="21">
        <v>58157513433</v>
      </c>
      <c r="R3679" s="21" t="s">
        <v>40</v>
      </c>
      <c r="S3679" s="3">
        <v>4</v>
      </c>
      <c r="T3679" s="37"/>
      <c r="U3679" s="21" t="s">
        <v>5214</v>
      </c>
      <c r="V3679" s="21" t="str">
        <f>VLOOKUP(P3679,'Customer List'!B:C,2,)</f>
        <v>Banglore</v>
      </c>
      <c r="W3679" s="38"/>
      <c r="X3679" s="30">
        <v>45959</v>
      </c>
      <c r="Y3679" s="21">
        <f t="shared" si="398"/>
        <v>1</v>
      </c>
      <c r="Z3679" s="21" t="str">
        <f t="shared" si="399"/>
        <v>Tuesday</v>
      </c>
      <c r="AA3679" s="21" t="str">
        <f t="shared" si="400"/>
        <v>Wednesday</v>
      </c>
      <c r="AB3679" s="21" t="str">
        <f>VLOOKUP(U3679,'Currency Sheet'!A:C,3,)</f>
        <v>DOLLAR</v>
      </c>
      <c r="AC3679" s="42" t="str">
        <f>VLOOKUP(P3679,'Customer List'!B:D,3,)</f>
        <v>OutStation</v>
      </c>
    </row>
    <row r="3680" spans="1:29" x14ac:dyDescent="0.25">
      <c r="A3680" s="21">
        <v>3676</v>
      </c>
      <c r="B3680" s="21">
        <v>21506</v>
      </c>
      <c r="C3680" s="30">
        <v>45954</v>
      </c>
      <c r="D3680" s="30">
        <v>45957</v>
      </c>
      <c r="E3680" s="47">
        <v>135.41</v>
      </c>
      <c r="F3680" s="47">
        <f t="shared" si="395"/>
        <v>11916.08</v>
      </c>
      <c r="G3680" s="48">
        <f t="shared" si="396"/>
        <v>11916.08</v>
      </c>
      <c r="H3680" s="21" t="s">
        <v>5367</v>
      </c>
      <c r="I3680" s="21" t="s">
        <v>5368</v>
      </c>
      <c r="J3680" s="21">
        <v>1</v>
      </c>
      <c r="K3680" s="21">
        <v>1</v>
      </c>
      <c r="L3680" s="21">
        <f t="shared" si="397"/>
        <v>0</v>
      </c>
      <c r="M3680" s="21" t="s">
        <v>5597</v>
      </c>
      <c r="N3680" s="30">
        <v>45958</v>
      </c>
      <c r="O3680" s="48">
        <v>16764.8</v>
      </c>
      <c r="P3680" s="21" t="s">
        <v>4428</v>
      </c>
      <c r="Q3680" s="21">
        <v>58157514450</v>
      </c>
      <c r="R3680" s="21" t="s">
        <v>40</v>
      </c>
      <c r="S3680" s="3" t="s">
        <v>299</v>
      </c>
      <c r="T3680" s="37"/>
      <c r="U3680" s="21" t="s">
        <v>611</v>
      </c>
      <c r="V3680" s="21" t="str">
        <f>VLOOKUP(P3680,'Customer List'!B:C,2,)</f>
        <v>Hyderabad</v>
      </c>
      <c r="W3680" s="38"/>
      <c r="X3680" s="30">
        <v>45961</v>
      </c>
      <c r="Y3680" s="21">
        <f t="shared" si="398"/>
        <v>3</v>
      </c>
      <c r="Z3680" s="21" t="str">
        <f t="shared" si="399"/>
        <v>Tuesday</v>
      </c>
      <c r="AA3680" s="21" t="str">
        <f t="shared" si="400"/>
        <v>Friday</v>
      </c>
      <c r="AB3680" s="21" t="str">
        <f>VLOOKUP(U3680,'Currency Sheet'!A:C,3,)</f>
        <v>DOLLAR</v>
      </c>
      <c r="AC3680" s="42" t="str">
        <f>VLOOKUP(P3680,'Customer List'!B:D,3,)</f>
        <v>OutStation</v>
      </c>
    </row>
    <row r="3681" spans="1:29" x14ac:dyDescent="0.25">
      <c r="A3681" s="21">
        <v>3677</v>
      </c>
      <c r="B3681" s="21" t="s">
        <v>5418</v>
      </c>
      <c r="C3681" s="30">
        <v>45951</v>
      </c>
      <c r="D3681" s="30">
        <v>45958</v>
      </c>
      <c r="E3681" s="47">
        <v>56.4</v>
      </c>
      <c r="F3681" s="47">
        <f t="shared" si="395"/>
        <v>4963.2</v>
      </c>
      <c r="G3681" s="48">
        <f t="shared" si="396"/>
        <v>9926.4</v>
      </c>
      <c r="H3681" s="21">
        <v>100213</v>
      </c>
      <c r="I3681" s="21" t="s">
        <v>4746</v>
      </c>
      <c r="J3681" s="21">
        <v>2</v>
      </c>
      <c r="K3681" s="21">
        <v>2</v>
      </c>
      <c r="L3681" s="21">
        <f t="shared" si="397"/>
        <v>0</v>
      </c>
      <c r="M3681" s="21" t="s">
        <v>5664</v>
      </c>
      <c r="N3681" s="30">
        <v>45962</v>
      </c>
      <c r="O3681" s="48">
        <v>20980.799999999999</v>
      </c>
      <c r="P3681" s="21" t="s">
        <v>5419</v>
      </c>
      <c r="Q3681" s="21">
        <v>58157692456</v>
      </c>
      <c r="R3681" s="21" t="s">
        <v>40</v>
      </c>
      <c r="S3681" s="3">
        <v>4</v>
      </c>
      <c r="T3681" s="37"/>
      <c r="U3681" s="21" t="s">
        <v>18</v>
      </c>
      <c r="V3681" s="21" t="str">
        <f>VLOOKUP(P3681,'Customer List'!B:C,2,)</f>
        <v>Banglore</v>
      </c>
      <c r="W3681" s="38"/>
      <c r="X3681" s="30">
        <v>45964</v>
      </c>
      <c r="Y3681" s="21">
        <f t="shared" si="398"/>
        <v>2</v>
      </c>
      <c r="Z3681" s="21" t="str">
        <f t="shared" si="399"/>
        <v>Saturday</v>
      </c>
      <c r="AA3681" s="21" t="str">
        <f t="shared" si="400"/>
        <v>Monday</v>
      </c>
      <c r="AB3681" s="21" t="str">
        <f>VLOOKUP(U3681,'Currency Sheet'!A:C,3,)</f>
        <v>DOLLAR</v>
      </c>
      <c r="AC3681" s="42" t="str">
        <f>VLOOKUP(P3681,'Customer List'!B:D,3,)</f>
        <v>OutStation</v>
      </c>
    </row>
    <row r="3682" spans="1:29" x14ac:dyDescent="0.25">
      <c r="A3682" s="21">
        <v>3678</v>
      </c>
      <c r="B3682" s="21" t="s">
        <v>5418</v>
      </c>
      <c r="C3682" s="30">
        <v>45951</v>
      </c>
      <c r="D3682" s="30">
        <v>45958</v>
      </c>
      <c r="E3682" s="47">
        <v>15</v>
      </c>
      <c r="F3682" s="47">
        <f t="shared" si="395"/>
        <v>1320</v>
      </c>
      <c r="G3682" s="48">
        <f t="shared" si="396"/>
        <v>2640</v>
      </c>
      <c r="H3682" s="21">
        <v>100407</v>
      </c>
      <c r="I3682" s="21" t="s">
        <v>4757</v>
      </c>
      <c r="J3682" s="21">
        <v>2</v>
      </c>
      <c r="K3682" s="21">
        <v>2</v>
      </c>
      <c r="L3682" s="21">
        <f t="shared" si="397"/>
        <v>0</v>
      </c>
      <c r="M3682" s="21" t="s">
        <v>5664</v>
      </c>
      <c r="N3682" s="30">
        <v>45962</v>
      </c>
      <c r="O3682" s="48">
        <v>5580</v>
      </c>
      <c r="P3682" s="21" t="s">
        <v>5419</v>
      </c>
      <c r="Q3682" s="21">
        <v>58157692456</v>
      </c>
      <c r="R3682" s="21" t="s">
        <v>40</v>
      </c>
      <c r="S3682" s="3">
        <v>4</v>
      </c>
      <c r="T3682" s="37"/>
      <c r="U3682" s="21" t="s">
        <v>18</v>
      </c>
      <c r="V3682" s="21" t="str">
        <f>VLOOKUP(P3682,'Customer List'!B:C,2,)</f>
        <v>Banglore</v>
      </c>
      <c r="W3682" s="38"/>
      <c r="X3682" s="30">
        <v>45964</v>
      </c>
      <c r="Y3682" s="21">
        <f t="shared" si="398"/>
        <v>2</v>
      </c>
      <c r="Z3682" s="21" t="str">
        <f t="shared" si="399"/>
        <v>Saturday</v>
      </c>
      <c r="AA3682" s="21" t="str">
        <f t="shared" si="400"/>
        <v>Monday</v>
      </c>
      <c r="AB3682" s="21" t="str">
        <f>VLOOKUP(U3682,'Currency Sheet'!A:C,3,)</f>
        <v>DOLLAR</v>
      </c>
      <c r="AC3682" s="42" t="str">
        <f>VLOOKUP(P3682,'Customer List'!B:D,3,)</f>
        <v>OutStation</v>
      </c>
    </row>
    <row r="3683" spans="1:29" x14ac:dyDescent="0.25">
      <c r="A3683" s="21">
        <v>3679</v>
      </c>
      <c r="B3683" s="21" t="s">
        <v>5418</v>
      </c>
      <c r="C3683" s="30">
        <v>45951</v>
      </c>
      <c r="D3683" s="30">
        <v>45958</v>
      </c>
      <c r="E3683" s="47">
        <v>40.799999999999997</v>
      </c>
      <c r="F3683" s="47">
        <f t="shared" si="395"/>
        <v>3590.3999999999996</v>
      </c>
      <c r="G3683" s="48">
        <f t="shared" si="396"/>
        <v>7180.7999999999993</v>
      </c>
      <c r="H3683" s="21">
        <v>100721</v>
      </c>
      <c r="I3683" s="21" t="s">
        <v>4747</v>
      </c>
      <c r="J3683" s="21">
        <v>2</v>
      </c>
      <c r="K3683" s="21">
        <v>2</v>
      </c>
      <c r="L3683" s="21">
        <f t="shared" si="397"/>
        <v>0</v>
      </c>
      <c r="M3683" s="21" t="s">
        <v>5664</v>
      </c>
      <c r="N3683" s="30">
        <v>45962</v>
      </c>
      <c r="O3683" s="48">
        <v>15177.6</v>
      </c>
      <c r="P3683" s="21" t="s">
        <v>5419</v>
      </c>
      <c r="Q3683" s="21">
        <v>58157692456</v>
      </c>
      <c r="R3683" s="21" t="s">
        <v>40</v>
      </c>
      <c r="S3683" s="3">
        <v>4</v>
      </c>
      <c r="T3683" s="37"/>
      <c r="U3683" s="21" t="s">
        <v>18</v>
      </c>
      <c r="V3683" s="21" t="str">
        <f>VLOOKUP(P3683,'Customer List'!B:C,2,)</f>
        <v>Banglore</v>
      </c>
      <c r="W3683" s="38"/>
      <c r="X3683" s="30">
        <v>45964</v>
      </c>
      <c r="Y3683" s="21">
        <f t="shared" si="398"/>
        <v>2</v>
      </c>
      <c r="Z3683" s="21" t="str">
        <f t="shared" si="399"/>
        <v>Saturday</v>
      </c>
      <c r="AA3683" s="21" t="str">
        <f t="shared" si="400"/>
        <v>Monday</v>
      </c>
      <c r="AB3683" s="21" t="str">
        <f>VLOOKUP(U3683,'Currency Sheet'!A:C,3,)</f>
        <v>DOLLAR</v>
      </c>
      <c r="AC3683" s="42" t="str">
        <f>VLOOKUP(P3683,'Customer List'!B:D,3,)</f>
        <v>OutStation</v>
      </c>
    </row>
    <row r="3684" spans="1:29" x14ac:dyDescent="0.25">
      <c r="A3684" s="21">
        <v>3680</v>
      </c>
      <c r="B3684" s="21" t="s">
        <v>5418</v>
      </c>
      <c r="C3684" s="30">
        <v>45951</v>
      </c>
      <c r="D3684" s="30">
        <v>45958</v>
      </c>
      <c r="E3684" s="47">
        <v>56.4</v>
      </c>
      <c r="F3684" s="47">
        <f t="shared" si="395"/>
        <v>4963.2</v>
      </c>
      <c r="G3684" s="48">
        <f t="shared" si="396"/>
        <v>4963.2</v>
      </c>
      <c r="H3684" s="21">
        <v>100729</v>
      </c>
      <c r="I3684" s="21" t="s">
        <v>4747</v>
      </c>
      <c r="J3684" s="21">
        <v>1</v>
      </c>
      <c r="K3684" s="21">
        <v>1</v>
      </c>
      <c r="L3684" s="21">
        <f t="shared" si="397"/>
        <v>0</v>
      </c>
      <c r="M3684" s="21" t="s">
        <v>5655</v>
      </c>
      <c r="N3684" s="30">
        <v>45960</v>
      </c>
      <c r="O3684" s="48">
        <v>8483.5</v>
      </c>
      <c r="P3684" s="21" t="s">
        <v>153</v>
      </c>
      <c r="Q3684" s="21" t="s">
        <v>1996</v>
      </c>
      <c r="R3684" s="21" t="s">
        <v>1996</v>
      </c>
      <c r="S3684" s="3">
        <v>4</v>
      </c>
      <c r="T3684" s="37"/>
      <c r="U3684" s="21" t="s">
        <v>18</v>
      </c>
      <c r="V3684" s="21" t="str">
        <f>VLOOKUP(P3684,'Customer List'!B:C,2,)</f>
        <v>Noida</v>
      </c>
      <c r="W3684" s="38"/>
      <c r="X3684" s="30">
        <f>IF(OR(R3684 = "PRIYANKA MADAM", R3684 = "DEEPAK", R3684 = "PORTER"),N3684,"")</f>
        <v>45960</v>
      </c>
      <c r="Y3684" s="21">
        <f t="shared" si="398"/>
        <v>0</v>
      </c>
      <c r="Z3684" s="21" t="str">
        <f t="shared" si="399"/>
        <v>Thursday</v>
      </c>
      <c r="AA3684" s="21" t="str">
        <f t="shared" si="400"/>
        <v>Thursday</v>
      </c>
      <c r="AB3684" s="21" t="str">
        <f>VLOOKUP(U3684,'Currency Sheet'!A:C,3,)</f>
        <v>DOLLAR</v>
      </c>
      <c r="AC3684" s="42" t="str">
        <f>VLOOKUP(P3684,'Customer List'!B:D,3,)</f>
        <v>Local</v>
      </c>
    </row>
    <row r="3685" spans="1:29" x14ac:dyDescent="0.25">
      <c r="A3685" s="21">
        <v>3681</v>
      </c>
      <c r="B3685" s="21" t="s">
        <v>5418</v>
      </c>
      <c r="C3685" s="30">
        <v>45951</v>
      </c>
      <c r="D3685" s="30">
        <v>45958</v>
      </c>
      <c r="E3685" s="47">
        <v>158.19999999999999</v>
      </c>
      <c r="F3685" s="47">
        <f t="shared" si="395"/>
        <v>13921.599999999999</v>
      </c>
      <c r="G3685" s="48">
        <f t="shared" si="396"/>
        <v>13921.599999999999</v>
      </c>
      <c r="H3685" s="21">
        <v>102037</v>
      </c>
      <c r="I3685" s="21" t="s">
        <v>5161</v>
      </c>
      <c r="J3685" s="21">
        <v>1</v>
      </c>
      <c r="K3685" s="21">
        <v>1</v>
      </c>
      <c r="L3685" s="21">
        <f t="shared" si="397"/>
        <v>0</v>
      </c>
      <c r="M3685" s="21" t="s">
        <v>5655</v>
      </c>
      <c r="N3685" s="30">
        <v>45960</v>
      </c>
      <c r="O3685" s="48">
        <v>20396.5</v>
      </c>
      <c r="P3685" s="21" t="s">
        <v>153</v>
      </c>
      <c r="Q3685" s="21" t="s">
        <v>1996</v>
      </c>
      <c r="R3685" s="21" t="s">
        <v>1996</v>
      </c>
      <c r="S3685" s="3">
        <v>4</v>
      </c>
      <c r="T3685" s="37"/>
      <c r="U3685" s="21" t="s">
        <v>18</v>
      </c>
      <c r="V3685" s="21" t="str">
        <f>VLOOKUP(P3685,'Customer List'!B:C,2,)</f>
        <v>Noida</v>
      </c>
      <c r="W3685" s="38"/>
      <c r="X3685" s="30">
        <f>IF(OR(R3685 = "PRIYANKA MADAM", R3685 = "DEEPAK", R3685 = "PORTER"),N3685,"")</f>
        <v>45960</v>
      </c>
      <c r="Y3685" s="21">
        <f t="shared" si="398"/>
        <v>0</v>
      </c>
      <c r="Z3685" s="21" t="str">
        <f t="shared" si="399"/>
        <v>Thursday</v>
      </c>
      <c r="AA3685" s="21" t="str">
        <f t="shared" si="400"/>
        <v>Thursday</v>
      </c>
      <c r="AB3685" s="21" t="str">
        <f>VLOOKUP(U3685,'Currency Sheet'!A:C,3,)</f>
        <v>DOLLAR</v>
      </c>
      <c r="AC3685" s="42" t="str">
        <f>VLOOKUP(P3685,'Customer List'!B:D,3,)</f>
        <v>Local</v>
      </c>
    </row>
    <row r="3686" spans="1:29" x14ac:dyDescent="0.25">
      <c r="A3686" s="21">
        <v>3682</v>
      </c>
      <c r="B3686" s="21" t="s">
        <v>5418</v>
      </c>
      <c r="C3686" s="30">
        <v>45951</v>
      </c>
      <c r="D3686" s="30">
        <v>45958</v>
      </c>
      <c r="E3686" s="47">
        <v>84.6</v>
      </c>
      <c r="F3686" s="47">
        <f t="shared" si="395"/>
        <v>7444.7999999999993</v>
      </c>
      <c r="G3686" s="48">
        <f t="shared" si="396"/>
        <v>7444.7999999999993</v>
      </c>
      <c r="H3686" s="21">
        <v>135223</v>
      </c>
      <c r="I3686" s="21" t="s">
        <v>5172</v>
      </c>
      <c r="J3686" s="21">
        <v>1</v>
      </c>
      <c r="K3686" s="21">
        <v>1</v>
      </c>
      <c r="L3686" s="21">
        <f t="shared" si="397"/>
        <v>0</v>
      </c>
      <c r="M3686" s="21" t="s">
        <v>5655</v>
      </c>
      <c r="N3686" s="30">
        <v>45960</v>
      </c>
      <c r="O3686" s="48">
        <v>12725.25</v>
      </c>
      <c r="P3686" s="21" t="s">
        <v>153</v>
      </c>
      <c r="Q3686" s="21" t="s">
        <v>1996</v>
      </c>
      <c r="R3686" s="21" t="s">
        <v>1996</v>
      </c>
      <c r="S3686" s="3">
        <v>4</v>
      </c>
      <c r="T3686" s="37"/>
      <c r="U3686" s="21" t="s">
        <v>18</v>
      </c>
      <c r="V3686" s="21" t="str">
        <f>VLOOKUP(P3686,'Customer List'!B:C,2,)</f>
        <v>Noida</v>
      </c>
      <c r="W3686" s="38"/>
      <c r="X3686" s="30">
        <f>IF(OR(R3686 = "PRIYANKA MADAM", R3686 = "DEEPAK", R3686 = "PORTER"),N3686,"")</f>
        <v>45960</v>
      </c>
      <c r="Y3686" s="21">
        <f t="shared" si="398"/>
        <v>0</v>
      </c>
      <c r="Z3686" s="21" t="str">
        <f t="shared" si="399"/>
        <v>Thursday</v>
      </c>
      <c r="AA3686" s="21" t="str">
        <f t="shared" si="400"/>
        <v>Thursday</v>
      </c>
      <c r="AB3686" s="21" t="str">
        <f>VLOOKUP(U3686,'Currency Sheet'!A:C,3,)</f>
        <v>DOLLAR</v>
      </c>
      <c r="AC3686" s="42" t="str">
        <f>VLOOKUP(P3686,'Customer List'!B:D,3,)</f>
        <v>Local</v>
      </c>
    </row>
    <row r="3687" spans="1:29" x14ac:dyDescent="0.25">
      <c r="A3687" s="21">
        <v>3683</v>
      </c>
      <c r="B3687" s="21" t="s">
        <v>5418</v>
      </c>
      <c r="C3687" s="30">
        <v>45951</v>
      </c>
      <c r="D3687" s="30">
        <v>45958</v>
      </c>
      <c r="E3687" s="47">
        <v>216.3</v>
      </c>
      <c r="F3687" s="47">
        <f t="shared" si="395"/>
        <v>19034.400000000001</v>
      </c>
      <c r="G3687" s="48">
        <f t="shared" si="396"/>
        <v>19034.400000000001</v>
      </c>
      <c r="H3687" s="21">
        <v>138421</v>
      </c>
      <c r="I3687" s="21" t="s">
        <v>5370</v>
      </c>
      <c r="J3687" s="21">
        <v>1</v>
      </c>
      <c r="K3687" s="21">
        <v>1</v>
      </c>
      <c r="L3687" s="21">
        <f t="shared" si="397"/>
        <v>0</v>
      </c>
      <c r="M3687" s="21" t="s">
        <v>5591</v>
      </c>
      <c r="N3687" s="30">
        <v>45959</v>
      </c>
      <c r="O3687" s="48">
        <v>28737</v>
      </c>
      <c r="P3687" s="21" t="s">
        <v>621</v>
      </c>
      <c r="Q3687" s="21">
        <v>58157567263</v>
      </c>
      <c r="R3687" s="21" t="s">
        <v>40</v>
      </c>
      <c r="S3687" s="3">
        <v>4</v>
      </c>
      <c r="T3687" s="37"/>
      <c r="U3687" s="21" t="s">
        <v>18</v>
      </c>
      <c r="V3687" s="21" t="str">
        <f>VLOOKUP(P3687,'Customer List'!B:C,2,)</f>
        <v>Hyderabad</v>
      </c>
      <c r="W3687" s="38"/>
      <c r="X3687" s="30">
        <v>45960</v>
      </c>
      <c r="Y3687" s="21">
        <f t="shared" si="398"/>
        <v>1</v>
      </c>
      <c r="Z3687" s="21" t="str">
        <f t="shared" si="399"/>
        <v>Wednesday</v>
      </c>
      <c r="AA3687" s="21" t="str">
        <f t="shared" si="400"/>
        <v>Thursday</v>
      </c>
      <c r="AB3687" s="21" t="str">
        <f>VLOOKUP(U3687,'Currency Sheet'!A:C,3,)</f>
        <v>DOLLAR</v>
      </c>
      <c r="AC3687" s="42" t="str">
        <f>VLOOKUP(P3687,'Customer List'!B:D,3,)</f>
        <v>OutStation</v>
      </c>
    </row>
    <row r="3688" spans="1:29" x14ac:dyDescent="0.25">
      <c r="A3688" s="21">
        <v>3684</v>
      </c>
      <c r="B3688" s="21" t="s">
        <v>5418</v>
      </c>
      <c r="C3688" s="30">
        <v>45951</v>
      </c>
      <c r="D3688" s="30">
        <v>45958</v>
      </c>
      <c r="E3688" s="47">
        <v>148.19999999999999</v>
      </c>
      <c r="F3688" s="47">
        <f t="shared" si="395"/>
        <v>13041.599999999999</v>
      </c>
      <c r="G3688" s="48">
        <f t="shared" si="396"/>
        <v>13041.599999999999</v>
      </c>
      <c r="H3688" s="21">
        <v>164204</v>
      </c>
      <c r="I3688" s="21" t="s">
        <v>5371</v>
      </c>
      <c r="J3688" s="21">
        <v>1</v>
      </c>
      <c r="K3688" s="21">
        <v>1</v>
      </c>
      <c r="L3688" s="21">
        <f t="shared" si="397"/>
        <v>0</v>
      </c>
      <c r="M3688" s="21" t="s">
        <v>5644</v>
      </c>
      <c r="N3688" s="30">
        <v>45959</v>
      </c>
      <c r="O3688" s="48">
        <v>22971</v>
      </c>
      <c r="P3688" s="21" t="s">
        <v>5515</v>
      </c>
      <c r="Q3688" s="21">
        <v>58157546753</v>
      </c>
      <c r="R3688" s="21" t="s">
        <v>40</v>
      </c>
      <c r="S3688" s="3">
        <v>4</v>
      </c>
      <c r="T3688" s="37"/>
      <c r="U3688" s="21" t="s">
        <v>18</v>
      </c>
      <c r="V3688" s="21" t="str">
        <f>VLOOKUP(P3688,'Customer List'!B:C,2,)</f>
        <v>Hyderabad</v>
      </c>
      <c r="W3688" s="38"/>
      <c r="X3688" s="30">
        <v>45961</v>
      </c>
      <c r="Y3688" s="21">
        <f t="shared" si="398"/>
        <v>2</v>
      </c>
      <c r="Z3688" s="21" t="str">
        <f t="shared" si="399"/>
        <v>Wednesday</v>
      </c>
      <c r="AA3688" s="21" t="str">
        <f t="shared" si="400"/>
        <v>Friday</v>
      </c>
      <c r="AB3688" s="21" t="str">
        <f>VLOOKUP(U3688,'Currency Sheet'!A:C,3,)</f>
        <v>DOLLAR</v>
      </c>
      <c r="AC3688" s="42" t="str">
        <f>VLOOKUP(P3688,'Customer List'!B:D,3,)</f>
        <v>OutStation</v>
      </c>
    </row>
    <row r="3689" spans="1:29" x14ac:dyDescent="0.25">
      <c r="A3689" s="21">
        <v>3685</v>
      </c>
      <c r="B3689" s="21" t="s">
        <v>5418</v>
      </c>
      <c r="C3689" s="30">
        <v>45951</v>
      </c>
      <c r="D3689" s="30">
        <v>45958</v>
      </c>
      <c r="E3689" s="47">
        <v>208.2</v>
      </c>
      <c r="F3689" s="47">
        <f t="shared" si="395"/>
        <v>18321.599999999999</v>
      </c>
      <c r="G3689" s="48">
        <f t="shared" si="396"/>
        <v>18321.599999999999</v>
      </c>
      <c r="H3689" s="21">
        <v>202220</v>
      </c>
      <c r="I3689" s="21" t="s">
        <v>5372</v>
      </c>
      <c r="J3689" s="21">
        <v>1</v>
      </c>
      <c r="K3689" s="21">
        <v>1</v>
      </c>
      <c r="L3689" s="21">
        <f t="shared" si="397"/>
        <v>0</v>
      </c>
      <c r="M3689" s="21" t="s">
        <v>5644</v>
      </c>
      <c r="N3689" s="30">
        <v>45959</v>
      </c>
      <c r="O3689" s="48">
        <v>32271</v>
      </c>
      <c r="P3689" s="21" t="s">
        <v>5515</v>
      </c>
      <c r="Q3689" s="21">
        <v>58157546753</v>
      </c>
      <c r="R3689" s="21" t="s">
        <v>40</v>
      </c>
      <c r="S3689" s="3">
        <v>4</v>
      </c>
      <c r="T3689" s="37"/>
      <c r="U3689" s="21" t="s">
        <v>18</v>
      </c>
      <c r="V3689" s="21" t="str">
        <f>VLOOKUP(P3689,'Customer List'!B:C,2,)</f>
        <v>Hyderabad</v>
      </c>
      <c r="W3689" s="38"/>
      <c r="X3689" s="30">
        <v>45961</v>
      </c>
      <c r="Y3689" s="21">
        <f t="shared" si="398"/>
        <v>2</v>
      </c>
      <c r="Z3689" s="21" t="str">
        <f t="shared" si="399"/>
        <v>Wednesday</v>
      </c>
      <c r="AA3689" s="21" t="str">
        <f t="shared" si="400"/>
        <v>Friday</v>
      </c>
      <c r="AB3689" s="21" t="str">
        <f>VLOOKUP(U3689,'Currency Sheet'!A:C,3,)</f>
        <v>DOLLAR</v>
      </c>
      <c r="AC3689" s="42" t="str">
        <f>VLOOKUP(P3689,'Customer List'!B:D,3,)</f>
        <v>OutStation</v>
      </c>
    </row>
    <row r="3690" spans="1:29" x14ac:dyDescent="0.25">
      <c r="A3690" s="21">
        <v>3686</v>
      </c>
      <c r="B3690" s="21" t="s">
        <v>5418</v>
      </c>
      <c r="C3690" s="30">
        <v>45951</v>
      </c>
      <c r="D3690" s="30">
        <v>45958</v>
      </c>
      <c r="E3690" s="47">
        <v>128.4</v>
      </c>
      <c r="F3690" s="47">
        <f t="shared" si="395"/>
        <v>11299.2</v>
      </c>
      <c r="G3690" s="48">
        <f t="shared" si="396"/>
        <v>11299.2</v>
      </c>
      <c r="H3690" s="21">
        <v>202812</v>
      </c>
      <c r="I3690" s="21" t="s">
        <v>5373</v>
      </c>
      <c r="J3690" s="21">
        <v>1</v>
      </c>
      <c r="K3690" s="21">
        <v>1</v>
      </c>
      <c r="L3690" s="21">
        <f t="shared" si="397"/>
        <v>0</v>
      </c>
      <c r="M3690" s="21" t="s">
        <v>5644</v>
      </c>
      <c r="N3690" s="30">
        <v>45959</v>
      </c>
      <c r="O3690" s="48">
        <v>19902</v>
      </c>
      <c r="P3690" s="21" t="s">
        <v>5515</v>
      </c>
      <c r="Q3690" s="21">
        <v>58157546753</v>
      </c>
      <c r="R3690" s="21" t="s">
        <v>40</v>
      </c>
      <c r="S3690" s="3">
        <v>4</v>
      </c>
      <c r="T3690" s="37"/>
      <c r="U3690" s="21" t="s">
        <v>18</v>
      </c>
      <c r="V3690" s="21" t="str">
        <f>VLOOKUP(P3690,'Customer List'!B:C,2,)</f>
        <v>Hyderabad</v>
      </c>
      <c r="W3690" s="38"/>
      <c r="X3690" s="30">
        <v>45961</v>
      </c>
      <c r="Y3690" s="21">
        <f t="shared" si="398"/>
        <v>2</v>
      </c>
      <c r="Z3690" s="21" t="str">
        <f t="shared" si="399"/>
        <v>Wednesday</v>
      </c>
      <c r="AA3690" s="21" t="str">
        <f t="shared" si="400"/>
        <v>Friday</v>
      </c>
      <c r="AB3690" s="21" t="str">
        <f>VLOOKUP(U3690,'Currency Sheet'!A:C,3,)</f>
        <v>DOLLAR</v>
      </c>
      <c r="AC3690" s="42" t="str">
        <f>VLOOKUP(P3690,'Customer List'!B:D,3,)</f>
        <v>OutStation</v>
      </c>
    </row>
    <row r="3691" spans="1:29" x14ac:dyDescent="0.25">
      <c r="A3691" s="21">
        <v>3687</v>
      </c>
      <c r="B3691" s="21" t="s">
        <v>5418</v>
      </c>
      <c r="C3691" s="30">
        <v>45951</v>
      </c>
      <c r="D3691" s="30">
        <v>45958</v>
      </c>
      <c r="E3691" s="47">
        <v>139.19999999999999</v>
      </c>
      <c r="F3691" s="47">
        <f t="shared" si="395"/>
        <v>12249.599999999999</v>
      </c>
      <c r="G3691" s="48">
        <f t="shared" si="396"/>
        <v>12249.599999999999</v>
      </c>
      <c r="H3691" s="21">
        <v>205606</v>
      </c>
      <c r="I3691" s="21" t="s">
        <v>5374</v>
      </c>
      <c r="J3691" s="21">
        <v>1</v>
      </c>
      <c r="K3691" s="21">
        <v>1</v>
      </c>
      <c r="L3691" s="21">
        <f t="shared" si="397"/>
        <v>0</v>
      </c>
      <c r="M3691" s="21" t="s">
        <v>5644</v>
      </c>
      <c r="N3691" s="30">
        <v>45959</v>
      </c>
      <c r="O3691" s="48">
        <v>21576</v>
      </c>
      <c r="P3691" s="21" t="s">
        <v>5515</v>
      </c>
      <c r="Q3691" s="21">
        <v>58157546753</v>
      </c>
      <c r="R3691" s="21" t="s">
        <v>40</v>
      </c>
      <c r="S3691" s="3">
        <v>4</v>
      </c>
      <c r="T3691" s="37"/>
      <c r="U3691" s="21" t="s">
        <v>18</v>
      </c>
      <c r="V3691" s="21" t="str">
        <f>VLOOKUP(P3691,'Customer List'!B:C,2,)</f>
        <v>Hyderabad</v>
      </c>
      <c r="W3691" s="38"/>
      <c r="X3691" s="30">
        <v>45961</v>
      </c>
      <c r="Y3691" s="21">
        <f t="shared" si="398"/>
        <v>2</v>
      </c>
      <c r="Z3691" s="21" t="str">
        <f t="shared" si="399"/>
        <v>Wednesday</v>
      </c>
      <c r="AA3691" s="21" t="str">
        <f t="shared" si="400"/>
        <v>Friday</v>
      </c>
      <c r="AB3691" s="21" t="str">
        <f>VLOOKUP(U3691,'Currency Sheet'!A:C,3,)</f>
        <v>DOLLAR</v>
      </c>
      <c r="AC3691" s="42" t="str">
        <f>VLOOKUP(P3691,'Customer List'!B:D,3,)</f>
        <v>OutStation</v>
      </c>
    </row>
    <row r="3692" spans="1:29" x14ac:dyDescent="0.25">
      <c r="A3692" s="21">
        <v>3688</v>
      </c>
      <c r="B3692" s="21" t="s">
        <v>5418</v>
      </c>
      <c r="C3692" s="30">
        <v>45951</v>
      </c>
      <c r="D3692" s="30">
        <v>45958</v>
      </c>
      <c r="E3692" s="47">
        <v>43.2</v>
      </c>
      <c r="F3692" s="47">
        <f t="shared" si="395"/>
        <v>3801.6000000000004</v>
      </c>
      <c r="G3692" s="48">
        <f t="shared" si="396"/>
        <v>7603.2000000000007</v>
      </c>
      <c r="H3692" s="21">
        <v>300412</v>
      </c>
      <c r="I3692" s="21" t="s">
        <v>4767</v>
      </c>
      <c r="J3692" s="21">
        <v>2</v>
      </c>
      <c r="K3692" s="21">
        <v>2</v>
      </c>
      <c r="L3692" s="21">
        <f t="shared" si="397"/>
        <v>0</v>
      </c>
      <c r="M3692" s="21" t="s">
        <v>5692</v>
      </c>
      <c r="N3692" s="30">
        <v>45958</v>
      </c>
      <c r="O3692" s="48">
        <v>10944</v>
      </c>
      <c r="P3692" s="21" t="s">
        <v>16</v>
      </c>
      <c r="Q3692" s="21" t="s">
        <v>2070</v>
      </c>
      <c r="R3692" s="21" t="s">
        <v>637</v>
      </c>
      <c r="S3692" s="3">
        <v>4</v>
      </c>
      <c r="T3692" s="37"/>
      <c r="U3692" s="21" t="s">
        <v>18</v>
      </c>
      <c r="V3692" s="21" t="str">
        <f>VLOOKUP(P3692,'Customer List'!B:C,2,)</f>
        <v>Delhi</v>
      </c>
      <c r="W3692" s="38"/>
      <c r="X3692" s="30">
        <f>IF(OR(R3692 = "PRIYANKA MADAM", R3692 = "DEEPAK", R3692 = "PORTER"),N3692,"")</f>
        <v>45958</v>
      </c>
      <c r="Y3692" s="21">
        <f t="shared" si="398"/>
        <v>0</v>
      </c>
      <c r="Z3692" s="21" t="str">
        <f t="shared" si="399"/>
        <v>Tuesday</v>
      </c>
      <c r="AA3692" s="21" t="str">
        <f t="shared" si="400"/>
        <v>Tuesday</v>
      </c>
      <c r="AB3692" s="21" t="str">
        <f>VLOOKUP(U3692,'Currency Sheet'!A:C,3,)</f>
        <v>DOLLAR</v>
      </c>
      <c r="AC3692" s="42" t="str">
        <f>VLOOKUP(P3692,'Customer List'!B:D,3,)</f>
        <v>Local</v>
      </c>
    </row>
    <row r="3693" spans="1:29" x14ac:dyDescent="0.25">
      <c r="A3693" s="21">
        <v>3689</v>
      </c>
      <c r="B3693" s="21" t="s">
        <v>5418</v>
      </c>
      <c r="C3693" s="30">
        <v>45951</v>
      </c>
      <c r="D3693" s="30">
        <v>45958</v>
      </c>
      <c r="E3693" s="47">
        <v>151.19999999999999</v>
      </c>
      <c r="F3693" s="47">
        <f t="shared" si="395"/>
        <v>13305.599999999999</v>
      </c>
      <c r="G3693" s="48">
        <f t="shared" si="396"/>
        <v>26611.199999999997</v>
      </c>
      <c r="H3693" s="21">
        <v>300424</v>
      </c>
      <c r="I3693" s="21" t="s">
        <v>4767</v>
      </c>
      <c r="J3693" s="21">
        <v>2</v>
      </c>
      <c r="K3693" s="21">
        <v>2</v>
      </c>
      <c r="L3693" s="21">
        <f t="shared" si="397"/>
        <v>0</v>
      </c>
      <c r="M3693" s="21" t="s">
        <v>5692</v>
      </c>
      <c r="N3693" s="30">
        <v>45958</v>
      </c>
      <c r="O3693" s="48">
        <v>38304</v>
      </c>
      <c r="P3693" s="21" t="s">
        <v>16</v>
      </c>
      <c r="Q3693" s="21" t="s">
        <v>2070</v>
      </c>
      <c r="R3693" s="21" t="s">
        <v>637</v>
      </c>
      <c r="S3693" s="3">
        <v>4</v>
      </c>
      <c r="T3693" s="37"/>
      <c r="U3693" s="21" t="s">
        <v>18</v>
      </c>
      <c r="V3693" s="21" t="str">
        <f>VLOOKUP(P3693,'Customer List'!B:C,2,)</f>
        <v>Delhi</v>
      </c>
      <c r="W3693" s="38"/>
      <c r="X3693" s="30">
        <f>IF(OR(R3693 = "PRIYANKA MADAM", R3693 = "DEEPAK", R3693 = "PORTER"),N3693,"")</f>
        <v>45958</v>
      </c>
      <c r="Y3693" s="21">
        <f t="shared" si="398"/>
        <v>0</v>
      </c>
      <c r="Z3693" s="21" t="str">
        <f t="shared" si="399"/>
        <v>Tuesday</v>
      </c>
      <c r="AA3693" s="21" t="str">
        <f t="shared" si="400"/>
        <v>Tuesday</v>
      </c>
      <c r="AB3693" s="21" t="str">
        <f>VLOOKUP(U3693,'Currency Sheet'!A:C,3,)</f>
        <v>DOLLAR</v>
      </c>
      <c r="AC3693" s="42" t="str">
        <f>VLOOKUP(P3693,'Customer List'!B:D,3,)</f>
        <v>Local</v>
      </c>
    </row>
    <row r="3694" spans="1:29" x14ac:dyDescent="0.25">
      <c r="A3694" s="21">
        <v>3690</v>
      </c>
      <c r="B3694" s="21" t="s">
        <v>5418</v>
      </c>
      <c r="C3694" s="30">
        <v>45951</v>
      </c>
      <c r="D3694" s="30">
        <v>45958</v>
      </c>
      <c r="E3694" s="47">
        <v>292.60000000000002</v>
      </c>
      <c r="F3694" s="47">
        <f t="shared" si="395"/>
        <v>25748.800000000003</v>
      </c>
      <c r="G3694" s="48">
        <f t="shared" si="396"/>
        <v>51497.600000000006</v>
      </c>
      <c r="H3694" s="21">
        <v>300472</v>
      </c>
      <c r="I3694" s="21" t="s">
        <v>4767</v>
      </c>
      <c r="J3694" s="21">
        <v>2</v>
      </c>
      <c r="K3694" s="21">
        <v>2</v>
      </c>
      <c r="L3694" s="21">
        <f t="shared" si="397"/>
        <v>0</v>
      </c>
      <c r="M3694" s="21" t="s">
        <v>5692</v>
      </c>
      <c r="N3694" s="30">
        <v>45958</v>
      </c>
      <c r="O3694" s="48">
        <v>63536</v>
      </c>
      <c r="P3694" s="21" t="s">
        <v>16</v>
      </c>
      <c r="Q3694" s="21" t="s">
        <v>2070</v>
      </c>
      <c r="R3694" s="21" t="s">
        <v>637</v>
      </c>
      <c r="S3694" s="3">
        <v>4</v>
      </c>
      <c r="T3694" s="37"/>
      <c r="U3694" s="21" t="s">
        <v>18</v>
      </c>
      <c r="V3694" s="21" t="str">
        <f>VLOOKUP(P3694,'Customer List'!B:C,2,)</f>
        <v>Delhi</v>
      </c>
      <c r="W3694" s="38"/>
      <c r="X3694" s="30">
        <f>IF(OR(R3694 = "PRIYANKA MADAM", R3694 = "DEEPAK", R3694 = "PORTER"),N3694,"")</f>
        <v>45958</v>
      </c>
      <c r="Y3694" s="21">
        <f t="shared" si="398"/>
        <v>0</v>
      </c>
      <c r="Z3694" s="21" t="str">
        <f t="shared" si="399"/>
        <v>Tuesday</v>
      </c>
      <c r="AA3694" s="21" t="str">
        <f t="shared" si="400"/>
        <v>Tuesday</v>
      </c>
      <c r="AB3694" s="21" t="str">
        <f>VLOOKUP(U3694,'Currency Sheet'!A:C,3,)</f>
        <v>DOLLAR</v>
      </c>
      <c r="AC3694" s="42" t="str">
        <f>VLOOKUP(P3694,'Customer List'!B:D,3,)</f>
        <v>Local</v>
      </c>
    </row>
    <row r="3695" spans="1:29" x14ac:dyDescent="0.25">
      <c r="A3695" s="21">
        <v>3691</v>
      </c>
      <c r="B3695" s="21" t="s">
        <v>5418</v>
      </c>
      <c r="C3695" s="30">
        <v>45951</v>
      </c>
      <c r="D3695" s="30">
        <v>45958</v>
      </c>
      <c r="E3695" s="47">
        <v>175.2</v>
      </c>
      <c r="F3695" s="47">
        <f t="shared" si="395"/>
        <v>15417.599999999999</v>
      </c>
      <c r="G3695" s="48">
        <f t="shared" si="396"/>
        <v>30835.199999999997</v>
      </c>
      <c r="H3695" s="21">
        <v>300512</v>
      </c>
      <c r="I3695" s="21" t="s">
        <v>4778</v>
      </c>
      <c r="J3695" s="21">
        <v>2</v>
      </c>
      <c r="K3695" s="21">
        <v>2</v>
      </c>
      <c r="L3695" s="21">
        <f t="shared" si="397"/>
        <v>0</v>
      </c>
      <c r="M3695" s="21" t="s">
        <v>5692</v>
      </c>
      <c r="N3695" s="30">
        <v>45958</v>
      </c>
      <c r="O3695" s="48">
        <v>44384</v>
      </c>
      <c r="P3695" s="21" t="s">
        <v>16</v>
      </c>
      <c r="Q3695" s="21" t="s">
        <v>2070</v>
      </c>
      <c r="R3695" s="21" t="s">
        <v>637</v>
      </c>
      <c r="S3695" s="3">
        <v>4</v>
      </c>
      <c r="T3695" s="37"/>
      <c r="U3695" s="21" t="s">
        <v>18</v>
      </c>
      <c r="V3695" s="21" t="str">
        <f>VLOOKUP(P3695,'Customer List'!B:C,2,)</f>
        <v>Delhi</v>
      </c>
      <c r="W3695" s="38"/>
      <c r="X3695" s="30">
        <f>IF(OR(R3695 = "PRIYANKA MADAM", R3695 = "DEEPAK", R3695 = "PORTER"),N3695,"")</f>
        <v>45958</v>
      </c>
      <c r="Y3695" s="21">
        <f t="shared" si="398"/>
        <v>0</v>
      </c>
      <c r="Z3695" s="21" t="str">
        <f t="shared" si="399"/>
        <v>Tuesday</v>
      </c>
      <c r="AA3695" s="21" t="str">
        <f t="shared" si="400"/>
        <v>Tuesday</v>
      </c>
      <c r="AB3695" s="21" t="str">
        <f>VLOOKUP(U3695,'Currency Sheet'!A:C,3,)</f>
        <v>DOLLAR</v>
      </c>
      <c r="AC3695" s="42" t="str">
        <f>VLOOKUP(P3695,'Customer List'!B:D,3,)</f>
        <v>Local</v>
      </c>
    </row>
    <row r="3696" spans="1:29" x14ac:dyDescent="0.25">
      <c r="A3696" s="21">
        <v>3692</v>
      </c>
      <c r="B3696" s="21" t="s">
        <v>5418</v>
      </c>
      <c r="C3696" s="30">
        <v>45951</v>
      </c>
      <c r="D3696" s="30">
        <v>45958</v>
      </c>
      <c r="E3696" s="47">
        <v>304.5</v>
      </c>
      <c r="F3696" s="47">
        <f t="shared" si="395"/>
        <v>26796</v>
      </c>
      <c r="G3696" s="48">
        <f t="shared" si="396"/>
        <v>26796</v>
      </c>
      <c r="H3696" s="21">
        <v>300536</v>
      </c>
      <c r="I3696" s="21" t="s">
        <v>4778</v>
      </c>
      <c r="J3696" s="21">
        <v>1</v>
      </c>
      <c r="K3696" s="21">
        <v>1</v>
      </c>
      <c r="L3696" s="21">
        <f t="shared" si="397"/>
        <v>0</v>
      </c>
      <c r="M3696" s="21" t="s">
        <v>5618</v>
      </c>
      <c r="N3696" s="30">
        <v>45958</v>
      </c>
      <c r="O3696" s="48">
        <v>47197.5</v>
      </c>
      <c r="P3696" s="21" t="s">
        <v>891</v>
      </c>
      <c r="Q3696" s="21">
        <v>58157516255</v>
      </c>
      <c r="R3696" s="21" t="s">
        <v>40</v>
      </c>
      <c r="S3696" s="3">
        <v>4</v>
      </c>
      <c r="T3696" s="37"/>
      <c r="U3696" s="21" t="s">
        <v>18</v>
      </c>
      <c r="V3696" s="21" t="str">
        <f>VLOOKUP(P3696,'Customer List'!B:C,2,)</f>
        <v>Banglore</v>
      </c>
      <c r="W3696" s="38"/>
      <c r="X3696" s="30">
        <v>45959</v>
      </c>
      <c r="Y3696" s="21">
        <f t="shared" si="398"/>
        <v>1</v>
      </c>
      <c r="Z3696" s="21" t="str">
        <f t="shared" si="399"/>
        <v>Tuesday</v>
      </c>
      <c r="AA3696" s="21" t="str">
        <f t="shared" si="400"/>
        <v>Wednesday</v>
      </c>
      <c r="AB3696" s="21" t="str">
        <f>VLOOKUP(U3696,'Currency Sheet'!A:C,3,)</f>
        <v>DOLLAR</v>
      </c>
      <c r="AC3696" s="42" t="str">
        <f>VLOOKUP(P3696,'Customer List'!B:D,3,)</f>
        <v>OutStation</v>
      </c>
    </row>
    <row r="3697" spans="1:29" x14ac:dyDescent="0.25">
      <c r="A3697" s="21">
        <v>3693</v>
      </c>
      <c r="B3697" s="21" t="s">
        <v>5418</v>
      </c>
      <c r="C3697" s="30">
        <v>45951</v>
      </c>
      <c r="D3697" s="30">
        <v>45958</v>
      </c>
      <c r="E3697" s="47">
        <v>210.6</v>
      </c>
      <c r="F3697" s="47">
        <f t="shared" si="395"/>
        <v>18532.8</v>
      </c>
      <c r="G3697" s="48">
        <f t="shared" si="396"/>
        <v>18532.8</v>
      </c>
      <c r="H3697" s="21">
        <v>300548</v>
      </c>
      <c r="I3697" s="21" t="s">
        <v>4778</v>
      </c>
      <c r="J3697" s="21">
        <v>1</v>
      </c>
      <c r="K3697" s="21">
        <v>1</v>
      </c>
      <c r="L3697" s="21">
        <f t="shared" si="397"/>
        <v>0</v>
      </c>
      <c r="M3697" s="21" t="s">
        <v>5602</v>
      </c>
      <c r="N3697" s="30">
        <v>45960</v>
      </c>
      <c r="O3697" s="48">
        <v>33696</v>
      </c>
      <c r="P3697" s="21" t="s">
        <v>208</v>
      </c>
      <c r="Q3697" s="21" t="s">
        <v>1996</v>
      </c>
      <c r="R3697" s="21" t="s">
        <v>1996</v>
      </c>
      <c r="S3697" s="3">
        <v>4</v>
      </c>
      <c r="T3697" s="37"/>
      <c r="U3697" s="21" t="s">
        <v>18</v>
      </c>
      <c r="V3697" s="21" t="str">
        <f>VLOOKUP(P3697,'Customer List'!B:C,2,)</f>
        <v>Delhi</v>
      </c>
      <c r="W3697" s="38"/>
      <c r="X3697" s="30">
        <f t="shared" ref="X3697:X3703" si="407">IF(OR(R3697 = "PRIYANKA MADAM", R3697 = "DEEPAK", R3697 = "PORTER"),N3697,"")</f>
        <v>45960</v>
      </c>
      <c r="Y3697" s="21">
        <f t="shared" si="398"/>
        <v>0</v>
      </c>
      <c r="Z3697" s="21" t="str">
        <f t="shared" si="399"/>
        <v>Thursday</v>
      </c>
      <c r="AA3697" s="21" t="str">
        <f t="shared" si="400"/>
        <v>Thursday</v>
      </c>
      <c r="AB3697" s="21" t="str">
        <f>VLOOKUP(U3697,'Currency Sheet'!A:C,3,)</f>
        <v>DOLLAR</v>
      </c>
      <c r="AC3697" s="42" t="str">
        <f>VLOOKUP(P3697,'Customer List'!B:D,3,)</f>
        <v>Local</v>
      </c>
    </row>
    <row r="3698" spans="1:29" x14ac:dyDescent="0.25">
      <c r="A3698" s="21">
        <v>3694</v>
      </c>
      <c r="B3698" s="21" t="s">
        <v>5418</v>
      </c>
      <c r="C3698" s="30">
        <v>45951</v>
      </c>
      <c r="D3698" s="30">
        <v>45958</v>
      </c>
      <c r="E3698" s="47">
        <v>292.60000000000002</v>
      </c>
      <c r="F3698" s="47">
        <f t="shared" si="395"/>
        <v>25748.800000000003</v>
      </c>
      <c r="G3698" s="48">
        <f t="shared" si="396"/>
        <v>25748.800000000003</v>
      </c>
      <c r="H3698" s="21">
        <v>300554</v>
      </c>
      <c r="I3698" s="21" t="s">
        <v>4778</v>
      </c>
      <c r="J3698" s="21">
        <v>1</v>
      </c>
      <c r="K3698" s="21">
        <v>1</v>
      </c>
      <c r="L3698" s="21">
        <f t="shared" si="397"/>
        <v>0</v>
      </c>
      <c r="M3698" s="21" t="s">
        <v>5692</v>
      </c>
      <c r="N3698" s="30">
        <v>45958</v>
      </c>
      <c r="O3698" s="48">
        <v>31768</v>
      </c>
      <c r="P3698" s="21" t="s">
        <v>16</v>
      </c>
      <c r="Q3698" s="21" t="s">
        <v>2070</v>
      </c>
      <c r="R3698" s="21" t="s">
        <v>637</v>
      </c>
      <c r="S3698" s="3">
        <v>4</v>
      </c>
      <c r="T3698" s="37"/>
      <c r="U3698" s="21" t="s">
        <v>18</v>
      </c>
      <c r="V3698" s="21" t="str">
        <f>VLOOKUP(P3698,'Customer List'!B:C,2,)</f>
        <v>Delhi</v>
      </c>
      <c r="W3698" s="38"/>
      <c r="X3698" s="30">
        <f t="shared" si="407"/>
        <v>45958</v>
      </c>
      <c r="Y3698" s="21">
        <f t="shared" si="398"/>
        <v>0</v>
      </c>
      <c r="Z3698" s="21" t="str">
        <f t="shared" si="399"/>
        <v>Tuesday</v>
      </c>
      <c r="AA3698" s="21" t="str">
        <f t="shared" si="400"/>
        <v>Tuesday</v>
      </c>
      <c r="AB3698" s="21" t="str">
        <f>VLOOKUP(U3698,'Currency Sheet'!A:C,3,)</f>
        <v>DOLLAR</v>
      </c>
      <c r="AC3698" s="42" t="str">
        <f>VLOOKUP(P3698,'Customer List'!B:D,3,)</f>
        <v>Local</v>
      </c>
    </row>
    <row r="3699" spans="1:29" x14ac:dyDescent="0.25">
      <c r="A3699" s="21">
        <v>3695</v>
      </c>
      <c r="B3699" s="21" t="s">
        <v>5418</v>
      </c>
      <c r="C3699" s="30">
        <v>45951</v>
      </c>
      <c r="D3699" s="30">
        <v>45958</v>
      </c>
      <c r="E3699" s="47">
        <v>284.2</v>
      </c>
      <c r="F3699" s="47">
        <f t="shared" si="395"/>
        <v>25009.599999999999</v>
      </c>
      <c r="G3699" s="48">
        <f t="shared" si="396"/>
        <v>100038.39999999999</v>
      </c>
      <c r="H3699" s="21">
        <v>300556</v>
      </c>
      <c r="I3699" s="21" t="s">
        <v>4778</v>
      </c>
      <c r="J3699" s="21">
        <v>4</v>
      </c>
      <c r="K3699" s="21">
        <v>4</v>
      </c>
      <c r="L3699" s="21">
        <f t="shared" si="397"/>
        <v>0</v>
      </c>
      <c r="M3699" s="21" t="s">
        <v>5692</v>
      </c>
      <c r="N3699" s="30">
        <v>45958</v>
      </c>
      <c r="O3699" s="48">
        <v>123424</v>
      </c>
      <c r="P3699" s="21" t="s">
        <v>16</v>
      </c>
      <c r="Q3699" s="21" t="s">
        <v>2070</v>
      </c>
      <c r="R3699" s="21" t="s">
        <v>637</v>
      </c>
      <c r="S3699" s="3">
        <v>4</v>
      </c>
      <c r="T3699" s="37"/>
      <c r="U3699" s="21" t="s">
        <v>18</v>
      </c>
      <c r="V3699" s="21" t="str">
        <f>VLOOKUP(P3699,'Customer List'!B:C,2,)</f>
        <v>Delhi</v>
      </c>
      <c r="W3699" s="38"/>
      <c r="X3699" s="30">
        <f t="shared" si="407"/>
        <v>45958</v>
      </c>
      <c r="Y3699" s="21">
        <f t="shared" si="398"/>
        <v>0</v>
      </c>
      <c r="Z3699" s="21" t="str">
        <f t="shared" si="399"/>
        <v>Tuesday</v>
      </c>
      <c r="AA3699" s="21" t="str">
        <f t="shared" si="400"/>
        <v>Tuesday</v>
      </c>
      <c r="AB3699" s="21" t="str">
        <f>VLOOKUP(U3699,'Currency Sheet'!A:C,3,)</f>
        <v>DOLLAR</v>
      </c>
      <c r="AC3699" s="42" t="str">
        <f>VLOOKUP(P3699,'Customer List'!B:D,3,)</f>
        <v>Local</v>
      </c>
    </row>
    <row r="3700" spans="1:29" x14ac:dyDescent="0.25">
      <c r="A3700" s="21">
        <v>3696</v>
      </c>
      <c r="B3700" s="21" t="s">
        <v>5418</v>
      </c>
      <c r="C3700" s="30">
        <v>45951</v>
      </c>
      <c r="D3700" s="30">
        <v>45958</v>
      </c>
      <c r="E3700" s="47">
        <v>30</v>
      </c>
      <c r="F3700" s="47">
        <f t="shared" si="395"/>
        <v>2640</v>
      </c>
      <c r="G3700" s="48">
        <f t="shared" si="396"/>
        <v>5280</v>
      </c>
      <c r="H3700" s="21">
        <v>301006</v>
      </c>
      <c r="I3700" s="21" t="s">
        <v>4768</v>
      </c>
      <c r="J3700" s="21">
        <v>2</v>
      </c>
      <c r="K3700" s="21">
        <v>2</v>
      </c>
      <c r="L3700" s="21">
        <f t="shared" si="397"/>
        <v>0</v>
      </c>
      <c r="M3700" s="21" t="s">
        <v>5692</v>
      </c>
      <c r="N3700" s="30">
        <v>45958</v>
      </c>
      <c r="O3700" s="48">
        <v>7600</v>
      </c>
      <c r="P3700" s="21" t="s">
        <v>16</v>
      </c>
      <c r="Q3700" s="21" t="s">
        <v>2070</v>
      </c>
      <c r="R3700" s="21" t="s">
        <v>637</v>
      </c>
      <c r="S3700" s="3">
        <v>4</v>
      </c>
      <c r="T3700" s="37"/>
      <c r="U3700" s="21" t="s">
        <v>18</v>
      </c>
      <c r="V3700" s="21" t="str">
        <f>VLOOKUP(P3700,'Customer List'!B:C,2,)</f>
        <v>Delhi</v>
      </c>
      <c r="W3700" s="38"/>
      <c r="X3700" s="30">
        <f t="shared" si="407"/>
        <v>45958</v>
      </c>
      <c r="Y3700" s="21">
        <f t="shared" si="398"/>
        <v>0</v>
      </c>
      <c r="Z3700" s="21" t="str">
        <f t="shared" si="399"/>
        <v>Tuesday</v>
      </c>
      <c r="AA3700" s="21" t="str">
        <f t="shared" si="400"/>
        <v>Tuesday</v>
      </c>
      <c r="AB3700" s="21" t="str">
        <f>VLOOKUP(U3700,'Currency Sheet'!A:C,3,)</f>
        <v>DOLLAR</v>
      </c>
      <c r="AC3700" s="42" t="str">
        <f>VLOOKUP(P3700,'Customer List'!B:D,3,)</f>
        <v>Local</v>
      </c>
    </row>
    <row r="3701" spans="1:29" x14ac:dyDescent="0.25">
      <c r="A3701" s="21">
        <v>3697</v>
      </c>
      <c r="B3701" s="21" t="s">
        <v>5418</v>
      </c>
      <c r="C3701" s="30">
        <v>45951</v>
      </c>
      <c r="D3701" s="30">
        <v>45958</v>
      </c>
      <c r="E3701" s="47">
        <v>175.2</v>
      </c>
      <c r="F3701" s="47">
        <f t="shared" si="395"/>
        <v>15417.599999999999</v>
      </c>
      <c r="G3701" s="48">
        <f t="shared" si="396"/>
        <v>46252.799999999996</v>
      </c>
      <c r="H3701" s="21">
        <v>301012</v>
      </c>
      <c r="I3701" s="21" t="s">
        <v>4768</v>
      </c>
      <c r="J3701" s="21">
        <v>3</v>
      </c>
      <c r="K3701" s="21">
        <v>3</v>
      </c>
      <c r="L3701" s="21">
        <f t="shared" si="397"/>
        <v>0</v>
      </c>
      <c r="M3701" s="21" t="s">
        <v>5692</v>
      </c>
      <c r="N3701" s="30">
        <v>45958</v>
      </c>
      <c r="O3701" s="48">
        <v>66576</v>
      </c>
      <c r="P3701" s="21" t="s">
        <v>16</v>
      </c>
      <c r="Q3701" s="21" t="s">
        <v>2070</v>
      </c>
      <c r="R3701" s="21" t="s">
        <v>637</v>
      </c>
      <c r="S3701" s="3">
        <v>4</v>
      </c>
      <c r="T3701" s="37"/>
      <c r="U3701" s="21" t="s">
        <v>18</v>
      </c>
      <c r="V3701" s="21" t="str">
        <f>VLOOKUP(P3701,'Customer List'!B:C,2,)</f>
        <v>Delhi</v>
      </c>
      <c r="W3701" s="38"/>
      <c r="X3701" s="30">
        <f t="shared" si="407"/>
        <v>45958</v>
      </c>
      <c r="Y3701" s="21">
        <f t="shared" si="398"/>
        <v>0</v>
      </c>
      <c r="Z3701" s="21" t="str">
        <f t="shared" si="399"/>
        <v>Tuesday</v>
      </c>
      <c r="AA3701" s="21" t="str">
        <f t="shared" si="400"/>
        <v>Tuesday</v>
      </c>
      <c r="AB3701" s="21" t="str">
        <f>VLOOKUP(U3701,'Currency Sheet'!A:C,3,)</f>
        <v>DOLLAR</v>
      </c>
      <c r="AC3701" s="42" t="str">
        <f>VLOOKUP(P3701,'Customer List'!B:D,3,)</f>
        <v>Local</v>
      </c>
    </row>
    <row r="3702" spans="1:29" x14ac:dyDescent="0.25">
      <c r="A3702" s="21">
        <v>3698</v>
      </c>
      <c r="B3702" s="21" t="s">
        <v>5418</v>
      </c>
      <c r="C3702" s="30">
        <v>45951</v>
      </c>
      <c r="D3702" s="30">
        <v>45958</v>
      </c>
      <c r="E3702" s="47">
        <v>160.80000000000001</v>
      </c>
      <c r="F3702" s="47">
        <f t="shared" si="395"/>
        <v>14150.400000000001</v>
      </c>
      <c r="G3702" s="48">
        <f t="shared" si="396"/>
        <v>14150.400000000001</v>
      </c>
      <c r="H3702" s="21">
        <v>301028</v>
      </c>
      <c r="I3702" s="21" t="s">
        <v>4768</v>
      </c>
      <c r="J3702" s="21">
        <v>1</v>
      </c>
      <c r="K3702" s="21">
        <v>1</v>
      </c>
      <c r="L3702" s="21">
        <f t="shared" si="397"/>
        <v>0</v>
      </c>
      <c r="M3702" s="21" t="s">
        <v>5603</v>
      </c>
      <c r="N3702" s="30">
        <v>45960</v>
      </c>
      <c r="O3702" s="48">
        <v>25728</v>
      </c>
      <c r="P3702" s="21" t="s">
        <v>208</v>
      </c>
      <c r="Q3702" s="21" t="s">
        <v>1996</v>
      </c>
      <c r="R3702" s="21" t="s">
        <v>1996</v>
      </c>
      <c r="S3702" s="3">
        <v>4</v>
      </c>
      <c r="T3702" s="37"/>
      <c r="U3702" s="21" t="s">
        <v>18</v>
      </c>
      <c r="V3702" s="21" t="str">
        <f>VLOOKUP(P3702,'Customer List'!B:C,2,)</f>
        <v>Delhi</v>
      </c>
      <c r="W3702" s="38"/>
      <c r="X3702" s="30">
        <f t="shared" si="407"/>
        <v>45960</v>
      </c>
      <c r="Y3702" s="21">
        <f t="shared" si="398"/>
        <v>0</v>
      </c>
      <c r="Z3702" s="21" t="str">
        <f t="shared" si="399"/>
        <v>Thursday</v>
      </c>
      <c r="AA3702" s="21" t="str">
        <f t="shared" si="400"/>
        <v>Thursday</v>
      </c>
      <c r="AB3702" s="21" t="str">
        <f>VLOOKUP(U3702,'Currency Sheet'!A:C,3,)</f>
        <v>DOLLAR</v>
      </c>
      <c r="AC3702" s="42" t="str">
        <f>VLOOKUP(P3702,'Customer List'!B:D,3,)</f>
        <v>Local</v>
      </c>
    </row>
    <row r="3703" spans="1:29" x14ac:dyDescent="0.25">
      <c r="A3703" s="21">
        <v>3699</v>
      </c>
      <c r="B3703" s="21" t="s">
        <v>5418</v>
      </c>
      <c r="C3703" s="30">
        <v>45951</v>
      </c>
      <c r="D3703" s="30">
        <v>45958</v>
      </c>
      <c r="E3703" s="47">
        <v>277.2</v>
      </c>
      <c r="F3703" s="47">
        <f t="shared" si="395"/>
        <v>24393.599999999999</v>
      </c>
      <c r="G3703" s="48">
        <f t="shared" si="396"/>
        <v>24393.599999999999</v>
      </c>
      <c r="H3703" s="21">
        <v>301046</v>
      </c>
      <c r="I3703" s="21" t="s">
        <v>4768</v>
      </c>
      <c r="J3703" s="21">
        <v>1</v>
      </c>
      <c r="K3703" s="21">
        <v>1</v>
      </c>
      <c r="L3703" s="21">
        <f t="shared" si="397"/>
        <v>0</v>
      </c>
      <c r="M3703" s="21" t="s">
        <v>5692</v>
      </c>
      <c r="N3703" s="30">
        <v>45958</v>
      </c>
      <c r="O3703" s="48">
        <v>30096</v>
      </c>
      <c r="P3703" s="21" t="s">
        <v>16</v>
      </c>
      <c r="Q3703" s="21" t="s">
        <v>2070</v>
      </c>
      <c r="R3703" s="21" t="s">
        <v>637</v>
      </c>
      <c r="S3703" s="3">
        <v>4</v>
      </c>
      <c r="T3703" s="37"/>
      <c r="U3703" s="21" t="s">
        <v>18</v>
      </c>
      <c r="V3703" s="21" t="str">
        <f>VLOOKUP(P3703,'Customer List'!B:C,2,)</f>
        <v>Delhi</v>
      </c>
      <c r="W3703" s="38"/>
      <c r="X3703" s="30">
        <f t="shared" si="407"/>
        <v>45958</v>
      </c>
      <c r="Y3703" s="21">
        <f t="shared" si="398"/>
        <v>0</v>
      </c>
      <c r="Z3703" s="21" t="str">
        <f t="shared" si="399"/>
        <v>Tuesday</v>
      </c>
      <c r="AA3703" s="21" t="str">
        <f t="shared" si="400"/>
        <v>Tuesday</v>
      </c>
      <c r="AB3703" s="21" t="str">
        <f>VLOOKUP(U3703,'Currency Sheet'!A:C,3,)</f>
        <v>DOLLAR</v>
      </c>
      <c r="AC3703" s="42" t="str">
        <f>VLOOKUP(P3703,'Customer List'!B:D,3,)</f>
        <v>Local</v>
      </c>
    </row>
    <row r="3704" spans="1:29" x14ac:dyDescent="0.25">
      <c r="A3704" s="21">
        <v>3700</v>
      </c>
      <c r="B3704" s="21" t="s">
        <v>5418</v>
      </c>
      <c r="C3704" s="30">
        <v>45951</v>
      </c>
      <c r="D3704" s="30">
        <v>45958</v>
      </c>
      <c r="E3704" s="47">
        <v>304.5</v>
      </c>
      <c r="F3704" s="47">
        <f t="shared" si="395"/>
        <v>26796</v>
      </c>
      <c r="G3704" s="48">
        <f t="shared" si="396"/>
        <v>26796</v>
      </c>
      <c r="H3704" s="21">
        <v>301334</v>
      </c>
      <c r="I3704" s="21" t="s">
        <v>5177</v>
      </c>
      <c r="J3704" s="21">
        <v>1</v>
      </c>
      <c r="K3704" s="21">
        <v>1</v>
      </c>
      <c r="L3704" s="21">
        <f t="shared" si="397"/>
        <v>0</v>
      </c>
      <c r="M3704" s="21" t="s">
        <v>5590</v>
      </c>
      <c r="N3704" s="30">
        <v>45959</v>
      </c>
      <c r="O3704" s="48">
        <v>40455</v>
      </c>
      <c r="P3704" s="21" t="s">
        <v>621</v>
      </c>
      <c r="Q3704" s="21">
        <v>58157567263</v>
      </c>
      <c r="R3704" s="21" t="s">
        <v>40</v>
      </c>
      <c r="S3704" s="3">
        <v>4</v>
      </c>
      <c r="T3704" s="37"/>
      <c r="U3704" s="21" t="s">
        <v>18</v>
      </c>
      <c r="V3704" s="21" t="str">
        <f>VLOOKUP(P3704,'Customer List'!B:C,2,)</f>
        <v>Hyderabad</v>
      </c>
      <c r="W3704" s="38"/>
      <c r="X3704" s="30">
        <v>45960</v>
      </c>
      <c r="Y3704" s="21">
        <f t="shared" si="398"/>
        <v>1</v>
      </c>
      <c r="Z3704" s="21" t="str">
        <f t="shared" si="399"/>
        <v>Wednesday</v>
      </c>
      <c r="AA3704" s="21" t="str">
        <f t="shared" si="400"/>
        <v>Thursday</v>
      </c>
      <c r="AB3704" s="21" t="str">
        <f>VLOOKUP(U3704,'Currency Sheet'!A:C,3,)</f>
        <v>DOLLAR</v>
      </c>
      <c r="AC3704" s="42" t="str">
        <f>VLOOKUP(P3704,'Customer List'!B:D,3,)</f>
        <v>OutStation</v>
      </c>
    </row>
    <row r="3705" spans="1:29" x14ac:dyDescent="0.25">
      <c r="A3705" s="21">
        <v>3701</v>
      </c>
      <c r="B3705" s="21" t="s">
        <v>5418</v>
      </c>
      <c r="C3705" s="30">
        <v>45951</v>
      </c>
      <c r="D3705" s="30">
        <v>45958</v>
      </c>
      <c r="E3705" s="47">
        <v>281.39999999999998</v>
      </c>
      <c r="F3705" s="47">
        <f t="shared" si="395"/>
        <v>24763.199999999997</v>
      </c>
      <c r="G3705" s="48">
        <f t="shared" si="396"/>
        <v>74289.599999999991</v>
      </c>
      <c r="H3705" s="21">
        <v>301830</v>
      </c>
      <c r="I3705" s="21" t="s">
        <v>5178</v>
      </c>
      <c r="J3705" s="21">
        <v>3</v>
      </c>
      <c r="K3705" s="21">
        <v>3</v>
      </c>
      <c r="L3705" s="21">
        <f t="shared" si="397"/>
        <v>0</v>
      </c>
      <c r="M3705" s="21" t="s">
        <v>5692</v>
      </c>
      <c r="N3705" s="30">
        <v>45958</v>
      </c>
      <c r="O3705" s="48">
        <v>91656</v>
      </c>
      <c r="P3705" s="21" t="s">
        <v>16</v>
      </c>
      <c r="Q3705" s="21" t="s">
        <v>2070</v>
      </c>
      <c r="R3705" s="21" t="s">
        <v>637</v>
      </c>
      <c r="S3705" s="3">
        <v>4</v>
      </c>
      <c r="T3705" s="37"/>
      <c r="U3705" s="21" t="s">
        <v>18</v>
      </c>
      <c r="V3705" s="21" t="str">
        <f>VLOOKUP(P3705,'Customer List'!B:C,2,)</f>
        <v>Delhi</v>
      </c>
      <c r="W3705" s="38"/>
      <c r="X3705" s="30">
        <f t="shared" ref="X3705:X3710" si="408">IF(OR(R3705 = "PRIYANKA MADAM", R3705 = "DEEPAK", R3705 = "PORTER"),N3705,"")</f>
        <v>45958</v>
      </c>
      <c r="Y3705" s="21">
        <f t="shared" si="398"/>
        <v>0</v>
      </c>
      <c r="Z3705" s="21" t="str">
        <f t="shared" si="399"/>
        <v>Tuesday</v>
      </c>
      <c r="AA3705" s="21" t="str">
        <f t="shared" si="400"/>
        <v>Tuesday</v>
      </c>
      <c r="AB3705" s="21" t="str">
        <f>VLOOKUP(U3705,'Currency Sheet'!A:C,3,)</f>
        <v>DOLLAR</v>
      </c>
      <c r="AC3705" s="42" t="str">
        <f>VLOOKUP(P3705,'Customer List'!B:D,3,)</f>
        <v>Local</v>
      </c>
    </row>
    <row r="3706" spans="1:29" x14ac:dyDescent="0.25">
      <c r="A3706" s="21">
        <v>3702</v>
      </c>
      <c r="B3706" s="21" t="s">
        <v>5418</v>
      </c>
      <c r="C3706" s="30">
        <v>45951</v>
      </c>
      <c r="D3706" s="30">
        <v>45958</v>
      </c>
      <c r="E3706" s="47">
        <v>229.2</v>
      </c>
      <c r="F3706" s="47">
        <f t="shared" si="395"/>
        <v>20169.599999999999</v>
      </c>
      <c r="G3706" s="48">
        <f t="shared" si="396"/>
        <v>20169.599999999999</v>
      </c>
      <c r="H3706" s="21">
        <v>302028</v>
      </c>
      <c r="I3706" s="21" t="s">
        <v>5179</v>
      </c>
      <c r="J3706" s="21">
        <v>1</v>
      </c>
      <c r="K3706" s="21">
        <v>1</v>
      </c>
      <c r="L3706" s="21">
        <f t="shared" si="397"/>
        <v>0</v>
      </c>
      <c r="M3706" s="21" t="s">
        <v>5688</v>
      </c>
      <c r="N3706" s="30">
        <v>45965</v>
      </c>
      <c r="O3706" s="48">
        <v>35526</v>
      </c>
      <c r="P3706" s="21" t="s">
        <v>899</v>
      </c>
      <c r="Q3706" s="21" t="s">
        <v>636</v>
      </c>
      <c r="R3706" s="21" t="s">
        <v>637</v>
      </c>
      <c r="S3706" s="3">
        <v>4</v>
      </c>
      <c r="T3706" s="37"/>
      <c r="U3706" s="21" t="s">
        <v>18</v>
      </c>
      <c r="V3706" s="21" t="str">
        <f>VLOOKUP(P3706,'Customer List'!B:C,2,)</f>
        <v>Delhi</v>
      </c>
      <c r="W3706" s="38"/>
      <c r="X3706" s="30">
        <f t="shared" si="408"/>
        <v>45965</v>
      </c>
      <c r="Y3706" s="21">
        <f t="shared" si="398"/>
        <v>0</v>
      </c>
      <c r="Z3706" s="21" t="str">
        <f t="shared" si="399"/>
        <v>Tuesday</v>
      </c>
      <c r="AA3706" s="21" t="str">
        <f t="shared" si="400"/>
        <v>Tuesday</v>
      </c>
      <c r="AB3706" s="21" t="str">
        <f>VLOOKUP(U3706,'Currency Sheet'!A:C,3,)</f>
        <v>DOLLAR</v>
      </c>
      <c r="AC3706" s="42" t="str">
        <f>VLOOKUP(P3706,'Customer List'!B:D,3,)</f>
        <v>Local</v>
      </c>
    </row>
    <row r="3707" spans="1:29" x14ac:dyDescent="0.25">
      <c r="A3707" s="21">
        <v>3703</v>
      </c>
      <c r="B3707" s="21" t="s">
        <v>5418</v>
      </c>
      <c r="C3707" s="30">
        <v>45951</v>
      </c>
      <c r="D3707" s="30">
        <v>45958</v>
      </c>
      <c r="E3707" s="47">
        <v>39.6</v>
      </c>
      <c r="F3707" s="47">
        <f t="shared" si="395"/>
        <v>3484.8</v>
      </c>
      <c r="G3707" s="48">
        <f t="shared" si="396"/>
        <v>13939.2</v>
      </c>
      <c r="H3707" s="21">
        <v>302208</v>
      </c>
      <c r="I3707" s="21" t="s">
        <v>4769</v>
      </c>
      <c r="J3707" s="21">
        <v>4</v>
      </c>
      <c r="K3707" s="21">
        <v>4</v>
      </c>
      <c r="L3707" s="21">
        <f t="shared" si="397"/>
        <v>0</v>
      </c>
      <c r="M3707" s="21" t="s">
        <v>5692</v>
      </c>
      <c r="N3707" s="30">
        <v>45958</v>
      </c>
      <c r="O3707" s="48">
        <v>20064</v>
      </c>
      <c r="P3707" s="21" t="s">
        <v>16</v>
      </c>
      <c r="Q3707" s="21" t="s">
        <v>2070</v>
      </c>
      <c r="R3707" s="21" t="s">
        <v>637</v>
      </c>
      <c r="S3707" s="3">
        <v>4</v>
      </c>
      <c r="T3707" s="37"/>
      <c r="U3707" s="21" t="s">
        <v>18</v>
      </c>
      <c r="V3707" s="21" t="str">
        <f>VLOOKUP(P3707,'Customer List'!B:C,2,)</f>
        <v>Delhi</v>
      </c>
      <c r="W3707" s="38"/>
      <c r="X3707" s="30">
        <f t="shared" si="408"/>
        <v>45958</v>
      </c>
      <c r="Y3707" s="21">
        <f t="shared" si="398"/>
        <v>0</v>
      </c>
      <c r="Z3707" s="21" t="str">
        <f t="shared" si="399"/>
        <v>Tuesday</v>
      </c>
      <c r="AA3707" s="21" t="str">
        <f t="shared" si="400"/>
        <v>Tuesday</v>
      </c>
      <c r="AB3707" s="21" t="str">
        <f>VLOOKUP(U3707,'Currency Sheet'!A:C,3,)</f>
        <v>DOLLAR</v>
      </c>
      <c r="AC3707" s="42" t="str">
        <f>VLOOKUP(P3707,'Customer List'!B:D,3,)</f>
        <v>Local</v>
      </c>
    </row>
    <row r="3708" spans="1:29" x14ac:dyDescent="0.25">
      <c r="A3708" s="21">
        <v>3704</v>
      </c>
      <c r="B3708" s="21" t="s">
        <v>5418</v>
      </c>
      <c r="C3708" s="30">
        <v>45951</v>
      </c>
      <c r="D3708" s="30">
        <v>45958</v>
      </c>
      <c r="E3708" s="47">
        <v>266</v>
      </c>
      <c r="F3708" s="47">
        <f t="shared" si="395"/>
        <v>23408</v>
      </c>
      <c r="G3708" s="48">
        <f t="shared" si="396"/>
        <v>23408</v>
      </c>
      <c r="H3708" s="21">
        <v>302340</v>
      </c>
      <c r="I3708" s="21" t="s">
        <v>5375</v>
      </c>
      <c r="J3708" s="21">
        <v>1</v>
      </c>
      <c r="K3708" s="21">
        <v>1</v>
      </c>
      <c r="L3708" s="21">
        <f t="shared" si="397"/>
        <v>0</v>
      </c>
      <c r="M3708" s="21" t="s">
        <v>5630</v>
      </c>
      <c r="N3708" s="30">
        <v>45960</v>
      </c>
      <c r="O3708" s="48">
        <v>36100</v>
      </c>
      <c r="P3708" s="21" t="s">
        <v>213</v>
      </c>
      <c r="Q3708" s="21" t="s">
        <v>1996</v>
      </c>
      <c r="R3708" s="21" t="s">
        <v>1996</v>
      </c>
      <c r="S3708" s="3">
        <v>4</v>
      </c>
      <c r="T3708" s="37"/>
      <c r="U3708" s="21" t="s">
        <v>18</v>
      </c>
      <c r="V3708" s="21" t="str">
        <f>VLOOKUP(P3708,'Customer List'!B:C,2,)</f>
        <v>Delhi</v>
      </c>
      <c r="W3708" s="38"/>
      <c r="X3708" s="30">
        <f t="shared" si="408"/>
        <v>45960</v>
      </c>
      <c r="Y3708" s="21">
        <f t="shared" si="398"/>
        <v>0</v>
      </c>
      <c r="Z3708" s="21" t="str">
        <f t="shared" si="399"/>
        <v>Thursday</v>
      </c>
      <c r="AA3708" s="21" t="str">
        <f t="shared" si="400"/>
        <v>Thursday</v>
      </c>
      <c r="AB3708" s="21" t="str">
        <f>VLOOKUP(U3708,'Currency Sheet'!A:C,3,)</f>
        <v>DOLLAR</v>
      </c>
      <c r="AC3708" s="42" t="str">
        <f>VLOOKUP(P3708,'Customer List'!B:D,3,)</f>
        <v>Local</v>
      </c>
    </row>
    <row r="3709" spans="1:29" x14ac:dyDescent="0.25">
      <c r="A3709" s="21">
        <v>3705</v>
      </c>
      <c r="B3709" s="21" t="s">
        <v>5418</v>
      </c>
      <c r="C3709" s="30">
        <v>45951</v>
      </c>
      <c r="D3709" s="30">
        <v>45958</v>
      </c>
      <c r="E3709" s="47">
        <v>304.5</v>
      </c>
      <c r="F3709" s="47">
        <f t="shared" si="395"/>
        <v>26796</v>
      </c>
      <c r="G3709" s="48">
        <f t="shared" si="396"/>
        <v>53592</v>
      </c>
      <c r="H3709" s="21">
        <v>302356</v>
      </c>
      <c r="I3709" s="21" t="s">
        <v>5375</v>
      </c>
      <c r="J3709" s="21">
        <v>2</v>
      </c>
      <c r="K3709" s="21">
        <v>2</v>
      </c>
      <c r="L3709" s="21">
        <f t="shared" si="397"/>
        <v>0</v>
      </c>
      <c r="M3709" s="21" t="s">
        <v>5692</v>
      </c>
      <c r="N3709" s="30">
        <v>45958</v>
      </c>
      <c r="O3709" s="48">
        <v>66120</v>
      </c>
      <c r="P3709" s="21" t="s">
        <v>16</v>
      </c>
      <c r="Q3709" s="21" t="s">
        <v>2070</v>
      </c>
      <c r="R3709" s="21" t="s">
        <v>637</v>
      </c>
      <c r="S3709" s="3">
        <v>4</v>
      </c>
      <c r="T3709" s="37"/>
      <c r="U3709" s="21" t="s">
        <v>18</v>
      </c>
      <c r="V3709" s="21" t="str">
        <f>VLOOKUP(P3709,'Customer List'!B:C,2,)</f>
        <v>Delhi</v>
      </c>
      <c r="W3709" s="38"/>
      <c r="X3709" s="30">
        <f t="shared" si="408"/>
        <v>45958</v>
      </c>
      <c r="Y3709" s="21">
        <f t="shared" si="398"/>
        <v>0</v>
      </c>
      <c r="Z3709" s="21" t="str">
        <f t="shared" si="399"/>
        <v>Tuesday</v>
      </c>
      <c r="AA3709" s="21" t="str">
        <f t="shared" si="400"/>
        <v>Tuesday</v>
      </c>
      <c r="AB3709" s="21" t="str">
        <f>VLOOKUP(U3709,'Currency Sheet'!A:C,3,)</f>
        <v>DOLLAR</v>
      </c>
      <c r="AC3709" s="42" t="str">
        <f>VLOOKUP(P3709,'Customer List'!B:D,3,)</f>
        <v>Local</v>
      </c>
    </row>
    <row r="3710" spans="1:29" x14ac:dyDescent="0.25">
      <c r="A3710" s="21">
        <v>3706</v>
      </c>
      <c r="B3710" s="21" t="s">
        <v>5418</v>
      </c>
      <c r="C3710" s="30">
        <v>45951</v>
      </c>
      <c r="D3710" s="30">
        <v>45958</v>
      </c>
      <c r="E3710" s="47">
        <v>284.2</v>
      </c>
      <c r="F3710" s="47">
        <f t="shared" si="395"/>
        <v>25009.599999999999</v>
      </c>
      <c r="G3710" s="48">
        <f t="shared" si="396"/>
        <v>25009.599999999999</v>
      </c>
      <c r="H3710" s="21">
        <v>302632</v>
      </c>
      <c r="I3710" s="21" t="s">
        <v>5376</v>
      </c>
      <c r="J3710" s="21">
        <v>1</v>
      </c>
      <c r="K3710" s="21">
        <v>1</v>
      </c>
      <c r="L3710" s="21">
        <f t="shared" si="397"/>
        <v>0</v>
      </c>
      <c r="M3710" s="21" t="s">
        <v>5683</v>
      </c>
      <c r="N3710" s="30">
        <v>45959</v>
      </c>
      <c r="O3710" s="48">
        <v>0</v>
      </c>
      <c r="P3710" s="21" t="s">
        <v>625</v>
      </c>
      <c r="Q3710" s="21" t="s">
        <v>2070</v>
      </c>
      <c r="R3710" s="21" t="s">
        <v>637</v>
      </c>
      <c r="S3710" s="3">
        <v>4</v>
      </c>
      <c r="T3710" s="37"/>
      <c r="U3710" s="21" t="s">
        <v>18</v>
      </c>
      <c r="V3710" s="21" t="str">
        <f>VLOOKUP(P3710,'Customer List'!B:C,2,)</f>
        <v>Delhi</v>
      </c>
      <c r="W3710" s="38"/>
      <c r="X3710" s="30">
        <f t="shared" si="408"/>
        <v>45959</v>
      </c>
      <c r="Y3710" s="21">
        <f t="shared" si="398"/>
        <v>0</v>
      </c>
      <c r="Z3710" s="21" t="str">
        <f t="shared" si="399"/>
        <v>Wednesday</v>
      </c>
      <c r="AA3710" s="21" t="str">
        <f t="shared" si="400"/>
        <v>Wednesday</v>
      </c>
      <c r="AB3710" s="21" t="str">
        <f>VLOOKUP(U3710,'Currency Sheet'!A:C,3,)</f>
        <v>DOLLAR</v>
      </c>
      <c r="AC3710" s="42" t="str">
        <f>VLOOKUP(P3710,'Customer List'!B:D,3,)</f>
        <v>Local</v>
      </c>
    </row>
    <row r="3711" spans="1:29" x14ac:dyDescent="0.25">
      <c r="A3711" s="21">
        <v>3707</v>
      </c>
      <c r="B3711" s="21" t="s">
        <v>5418</v>
      </c>
      <c r="C3711" s="30">
        <v>45951</v>
      </c>
      <c r="D3711" s="30">
        <v>45958</v>
      </c>
      <c r="E3711" s="47">
        <v>165.9</v>
      </c>
      <c r="F3711" s="47">
        <f t="shared" si="395"/>
        <v>14599.2</v>
      </c>
      <c r="G3711" s="48">
        <f t="shared" si="396"/>
        <v>14599.2</v>
      </c>
      <c r="H3711" s="21">
        <v>302637</v>
      </c>
      <c r="I3711" s="21" t="s">
        <v>5376</v>
      </c>
      <c r="J3711" s="21">
        <v>1</v>
      </c>
      <c r="K3711" s="21">
        <v>1</v>
      </c>
      <c r="L3711" s="21">
        <f t="shared" si="397"/>
        <v>0</v>
      </c>
      <c r="M3711" s="21" t="s">
        <v>5575</v>
      </c>
      <c r="N3711" s="30">
        <v>45958</v>
      </c>
      <c r="O3711" s="48">
        <v>22041</v>
      </c>
      <c r="P3711" s="21" t="s">
        <v>228</v>
      </c>
      <c r="Q3711" s="21">
        <v>58157517095</v>
      </c>
      <c r="R3711" s="21" t="s">
        <v>40</v>
      </c>
      <c r="S3711" s="3">
        <v>4</v>
      </c>
      <c r="T3711" s="37"/>
      <c r="U3711" s="21" t="s">
        <v>18</v>
      </c>
      <c r="V3711" s="21" t="str">
        <f>VLOOKUP(P3711,'Customer List'!B:C,2,)</f>
        <v>Kolkata</v>
      </c>
      <c r="W3711" s="38"/>
      <c r="X3711" s="30">
        <v>45959</v>
      </c>
      <c r="Y3711" s="21">
        <f t="shared" si="398"/>
        <v>1</v>
      </c>
      <c r="Z3711" s="21" t="str">
        <f t="shared" si="399"/>
        <v>Tuesday</v>
      </c>
      <c r="AA3711" s="21" t="str">
        <f t="shared" si="400"/>
        <v>Wednesday</v>
      </c>
      <c r="AB3711" s="21" t="str">
        <f>VLOOKUP(U3711,'Currency Sheet'!A:C,3,)</f>
        <v>DOLLAR</v>
      </c>
      <c r="AC3711" s="42" t="str">
        <f>VLOOKUP(P3711,'Customer List'!B:D,3,)</f>
        <v>OutStation</v>
      </c>
    </row>
    <row r="3712" spans="1:29" x14ac:dyDescent="0.25">
      <c r="A3712" s="21">
        <v>3708</v>
      </c>
      <c r="B3712" s="21" t="s">
        <v>5418</v>
      </c>
      <c r="C3712" s="30">
        <v>45951</v>
      </c>
      <c r="D3712" s="30">
        <v>45958</v>
      </c>
      <c r="E3712" s="47">
        <v>304.5</v>
      </c>
      <c r="F3712" s="47">
        <f t="shared" si="395"/>
        <v>26796</v>
      </c>
      <c r="G3712" s="48">
        <f t="shared" si="396"/>
        <v>53592</v>
      </c>
      <c r="H3712" s="21">
        <v>302830</v>
      </c>
      <c r="I3712" s="21" t="s">
        <v>4770</v>
      </c>
      <c r="J3712" s="21">
        <v>2</v>
      </c>
      <c r="K3712" s="21">
        <v>2</v>
      </c>
      <c r="L3712" s="21">
        <f t="shared" si="397"/>
        <v>0</v>
      </c>
      <c r="M3712" s="21" t="s">
        <v>5692</v>
      </c>
      <c r="N3712" s="30">
        <v>45958</v>
      </c>
      <c r="O3712" s="48">
        <v>66120</v>
      </c>
      <c r="P3712" s="21" t="s">
        <v>16</v>
      </c>
      <c r="Q3712" s="21" t="s">
        <v>2070</v>
      </c>
      <c r="R3712" s="21" t="s">
        <v>637</v>
      </c>
      <c r="S3712" s="3">
        <v>4</v>
      </c>
      <c r="T3712" s="37"/>
      <c r="U3712" s="21" t="s">
        <v>18</v>
      </c>
      <c r="V3712" s="21" t="str">
        <f>VLOOKUP(P3712,'Customer List'!B:C,2,)</f>
        <v>Delhi</v>
      </c>
      <c r="W3712" s="38"/>
      <c r="X3712" s="30">
        <f>IF(OR(R3712 = "PRIYANKA MADAM", R3712 = "DEEPAK", R3712 = "PORTER"),N3712,"")</f>
        <v>45958</v>
      </c>
      <c r="Y3712" s="21">
        <f t="shared" si="398"/>
        <v>0</v>
      </c>
      <c r="Z3712" s="21" t="str">
        <f t="shared" si="399"/>
        <v>Tuesday</v>
      </c>
      <c r="AA3712" s="21" t="str">
        <f t="shared" si="400"/>
        <v>Tuesday</v>
      </c>
      <c r="AB3712" s="21" t="str">
        <f>VLOOKUP(U3712,'Currency Sheet'!A:C,3,)</f>
        <v>DOLLAR</v>
      </c>
      <c r="AC3712" s="42" t="str">
        <f>VLOOKUP(P3712,'Customer List'!B:D,3,)</f>
        <v>Local</v>
      </c>
    </row>
    <row r="3713" spans="1:29" x14ac:dyDescent="0.25">
      <c r="A3713" s="21">
        <v>3709</v>
      </c>
      <c r="B3713" s="21" t="s">
        <v>5418</v>
      </c>
      <c r="C3713" s="30">
        <v>45951</v>
      </c>
      <c r="D3713" s="30">
        <v>45958</v>
      </c>
      <c r="E3713" s="47">
        <v>89.4</v>
      </c>
      <c r="F3713" s="47">
        <f t="shared" si="395"/>
        <v>7867.2000000000007</v>
      </c>
      <c r="G3713" s="48">
        <f t="shared" si="396"/>
        <v>15734.400000000001</v>
      </c>
      <c r="H3713" s="21">
        <v>302934</v>
      </c>
      <c r="I3713" s="21" t="s">
        <v>4771</v>
      </c>
      <c r="J3713" s="21">
        <v>2</v>
      </c>
      <c r="K3713" s="21">
        <v>2</v>
      </c>
      <c r="L3713" s="21">
        <f t="shared" si="397"/>
        <v>0</v>
      </c>
      <c r="M3713" s="21" t="s">
        <v>5692</v>
      </c>
      <c r="N3713" s="30">
        <v>45958</v>
      </c>
      <c r="O3713" s="48">
        <v>22648</v>
      </c>
      <c r="P3713" s="21" t="s">
        <v>16</v>
      </c>
      <c r="Q3713" s="21" t="s">
        <v>2070</v>
      </c>
      <c r="R3713" s="21" t="s">
        <v>637</v>
      </c>
      <c r="S3713" s="3">
        <v>4</v>
      </c>
      <c r="T3713" s="37"/>
      <c r="U3713" s="21" t="s">
        <v>18</v>
      </c>
      <c r="V3713" s="21" t="str">
        <f>VLOOKUP(P3713,'Customer List'!B:C,2,)</f>
        <v>Delhi</v>
      </c>
      <c r="W3713" s="38"/>
      <c r="X3713" s="30">
        <f>IF(OR(R3713 = "PRIYANKA MADAM", R3713 = "DEEPAK", R3713 = "PORTER"),N3713,"")</f>
        <v>45958</v>
      </c>
      <c r="Y3713" s="21">
        <f t="shared" si="398"/>
        <v>0</v>
      </c>
      <c r="Z3713" s="21" t="str">
        <f t="shared" si="399"/>
        <v>Tuesday</v>
      </c>
      <c r="AA3713" s="21" t="str">
        <f t="shared" si="400"/>
        <v>Tuesday</v>
      </c>
      <c r="AB3713" s="21" t="str">
        <f>VLOOKUP(U3713,'Currency Sheet'!A:C,3,)</f>
        <v>DOLLAR</v>
      </c>
      <c r="AC3713" s="42" t="str">
        <f>VLOOKUP(P3713,'Customer List'!B:D,3,)</f>
        <v>Local</v>
      </c>
    </row>
    <row r="3714" spans="1:29" x14ac:dyDescent="0.25">
      <c r="A3714" s="21">
        <v>3710</v>
      </c>
      <c r="B3714" s="21" t="s">
        <v>5418</v>
      </c>
      <c r="C3714" s="30">
        <v>45951</v>
      </c>
      <c r="D3714" s="30">
        <v>45958</v>
      </c>
      <c r="E3714" s="47">
        <v>64.2</v>
      </c>
      <c r="F3714" s="47">
        <f t="shared" si="395"/>
        <v>5649.6</v>
      </c>
      <c r="G3714" s="48">
        <f t="shared" si="396"/>
        <v>5649.6</v>
      </c>
      <c r="H3714" s="21">
        <v>303105</v>
      </c>
      <c r="I3714" s="21" t="s">
        <v>5377</v>
      </c>
      <c r="J3714" s="21">
        <v>1</v>
      </c>
      <c r="K3714" s="21">
        <v>1</v>
      </c>
      <c r="L3714" s="21">
        <f t="shared" si="397"/>
        <v>0</v>
      </c>
      <c r="M3714" s="21" t="s">
        <v>5636</v>
      </c>
      <c r="N3714" s="30">
        <v>45958</v>
      </c>
      <c r="O3714" s="48">
        <v>11277.8</v>
      </c>
      <c r="P3714" s="21" t="s">
        <v>191</v>
      </c>
      <c r="Q3714" s="21" t="s">
        <v>5520</v>
      </c>
      <c r="R3714" s="21" t="s">
        <v>40</v>
      </c>
      <c r="S3714" s="3">
        <v>4</v>
      </c>
      <c r="T3714" s="37"/>
      <c r="U3714" s="21" t="s">
        <v>18</v>
      </c>
      <c r="V3714" s="21" t="str">
        <f>VLOOKUP(P3714,'Customer List'!B:C,2,)</f>
        <v>Chandigarh</v>
      </c>
      <c r="W3714" s="38"/>
      <c r="X3714" s="30">
        <v>45959</v>
      </c>
      <c r="Y3714" s="21">
        <f t="shared" si="398"/>
        <v>1</v>
      </c>
      <c r="Z3714" s="21" t="str">
        <f t="shared" si="399"/>
        <v>Tuesday</v>
      </c>
      <c r="AA3714" s="21" t="str">
        <f t="shared" si="400"/>
        <v>Wednesday</v>
      </c>
      <c r="AB3714" s="21" t="str">
        <f>VLOOKUP(U3714,'Currency Sheet'!A:C,3,)</f>
        <v>DOLLAR</v>
      </c>
      <c r="AC3714" s="42" t="str">
        <f>VLOOKUP(P3714,'Customer List'!B:D,3,)</f>
        <v>OutStation</v>
      </c>
    </row>
    <row r="3715" spans="1:29" x14ac:dyDescent="0.25">
      <c r="A3715" s="21">
        <v>3711</v>
      </c>
      <c r="B3715" s="21" t="s">
        <v>5418</v>
      </c>
      <c r="C3715" s="30">
        <v>45951</v>
      </c>
      <c r="D3715" s="30">
        <v>45958</v>
      </c>
      <c r="E3715" s="47">
        <v>188.4</v>
      </c>
      <c r="F3715" s="47">
        <f t="shared" si="395"/>
        <v>16579.2</v>
      </c>
      <c r="G3715" s="48">
        <f t="shared" si="396"/>
        <v>16579.2</v>
      </c>
      <c r="H3715" s="21">
        <v>303208</v>
      </c>
      <c r="I3715" s="21" t="s">
        <v>5378</v>
      </c>
      <c r="J3715" s="21">
        <v>1</v>
      </c>
      <c r="K3715" s="21">
        <v>1</v>
      </c>
      <c r="L3715" s="21">
        <f t="shared" si="397"/>
        <v>0</v>
      </c>
      <c r="M3715" s="21" t="s">
        <v>5688</v>
      </c>
      <c r="N3715" s="30">
        <v>45965</v>
      </c>
      <c r="O3715" s="48">
        <v>29202</v>
      </c>
      <c r="P3715" s="21" t="s">
        <v>899</v>
      </c>
      <c r="Q3715" s="21" t="s">
        <v>636</v>
      </c>
      <c r="R3715" s="21" t="s">
        <v>637</v>
      </c>
      <c r="S3715" s="3">
        <v>4</v>
      </c>
      <c r="T3715" s="37"/>
      <c r="U3715" s="21" t="s">
        <v>18</v>
      </c>
      <c r="V3715" s="21" t="str">
        <f>VLOOKUP(P3715,'Customer List'!B:C,2,)</f>
        <v>Delhi</v>
      </c>
      <c r="W3715" s="38"/>
      <c r="X3715" s="30">
        <f>IF(OR(R3715 = "PRIYANKA MADAM", R3715 = "DEEPAK", R3715 = "PORTER"),N3715,"")</f>
        <v>45965</v>
      </c>
      <c r="Y3715" s="21">
        <f t="shared" si="398"/>
        <v>0</v>
      </c>
      <c r="Z3715" s="21" t="str">
        <f t="shared" si="399"/>
        <v>Tuesday</v>
      </c>
      <c r="AA3715" s="21" t="str">
        <f t="shared" si="400"/>
        <v>Tuesday</v>
      </c>
      <c r="AB3715" s="21" t="str">
        <f>VLOOKUP(U3715,'Currency Sheet'!A:C,3,)</f>
        <v>DOLLAR</v>
      </c>
      <c r="AC3715" s="42" t="str">
        <f>VLOOKUP(P3715,'Customer List'!B:D,3,)</f>
        <v>Local</v>
      </c>
    </row>
    <row r="3716" spans="1:29" x14ac:dyDescent="0.25">
      <c r="A3716" s="21">
        <v>3712</v>
      </c>
      <c r="B3716" s="21" t="s">
        <v>5418</v>
      </c>
      <c r="C3716" s="30">
        <v>45951</v>
      </c>
      <c r="D3716" s="30">
        <v>45958</v>
      </c>
      <c r="E3716" s="47">
        <v>277.2</v>
      </c>
      <c r="F3716" s="47">
        <f t="shared" si="395"/>
        <v>24393.599999999999</v>
      </c>
      <c r="G3716" s="48">
        <f t="shared" si="396"/>
        <v>48787.199999999997</v>
      </c>
      <c r="H3716" s="21">
        <v>303528</v>
      </c>
      <c r="I3716" s="21" t="s">
        <v>4773</v>
      </c>
      <c r="J3716" s="21">
        <v>2</v>
      </c>
      <c r="K3716" s="21">
        <v>2</v>
      </c>
      <c r="L3716" s="21">
        <f t="shared" si="397"/>
        <v>0</v>
      </c>
      <c r="M3716" s="21" t="s">
        <v>5692</v>
      </c>
      <c r="N3716" s="30">
        <v>45958</v>
      </c>
      <c r="O3716" s="48">
        <v>60192</v>
      </c>
      <c r="P3716" s="21" t="s">
        <v>16</v>
      </c>
      <c r="Q3716" s="21" t="s">
        <v>2070</v>
      </c>
      <c r="R3716" s="21" t="s">
        <v>637</v>
      </c>
      <c r="S3716" s="3">
        <v>4</v>
      </c>
      <c r="T3716" s="37"/>
      <c r="U3716" s="21" t="s">
        <v>18</v>
      </c>
      <c r="V3716" s="21" t="str">
        <f>VLOOKUP(P3716,'Customer List'!B:C,2,)</f>
        <v>Delhi</v>
      </c>
      <c r="W3716" s="38"/>
      <c r="X3716" s="30">
        <f>IF(OR(R3716 = "PRIYANKA MADAM", R3716 = "DEEPAK", R3716 = "PORTER"),N3716,"")</f>
        <v>45958</v>
      </c>
      <c r="Y3716" s="21">
        <f t="shared" si="398"/>
        <v>0</v>
      </c>
      <c r="Z3716" s="21" t="str">
        <f t="shared" si="399"/>
        <v>Tuesday</v>
      </c>
      <c r="AA3716" s="21" t="str">
        <f t="shared" si="400"/>
        <v>Tuesday</v>
      </c>
      <c r="AB3716" s="21" t="str">
        <f>VLOOKUP(U3716,'Currency Sheet'!A:C,3,)</f>
        <v>DOLLAR</v>
      </c>
      <c r="AC3716" s="42" t="str">
        <f>VLOOKUP(P3716,'Customer List'!B:D,3,)</f>
        <v>Local</v>
      </c>
    </row>
    <row r="3717" spans="1:29" x14ac:dyDescent="0.25">
      <c r="A3717" s="21">
        <v>3713</v>
      </c>
      <c r="B3717" s="21" t="s">
        <v>5418</v>
      </c>
      <c r="C3717" s="30">
        <v>45951</v>
      </c>
      <c r="D3717" s="30">
        <v>45958</v>
      </c>
      <c r="E3717" s="47">
        <v>284.89999999999998</v>
      </c>
      <c r="F3717" s="47">
        <f t="shared" si="395"/>
        <v>25071.199999999997</v>
      </c>
      <c r="G3717" s="48">
        <f t="shared" si="396"/>
        <v>75213.599999999991</v>
      </c>
      <c r="H3717" s="21">
        <v>303540</v>
      </c>
      <c r="I3717" s="21" t="s">
        <v>4773</v>
      </c>
      <c r="J3717" s="21">
        <v>3</v>
      </c>
      <c r="K3717" s="21">
        <v>3</v>
      </c>
      <c r="L3717" s="21">
        <f t="shared" si="397"/>
        <v>0</v>
      </c>
      <c r="M3717" s="21" t="s">
        <v>5692</v>
      </c>
      <c r="N3717" s="30">
        <v>45958</v>
      </c>
      <c r="O3717" s="48">
        <v>92796</v>
      </c>
      <c r="P3717" s="21" t="s">
        <v>16</v>
      </c>
      <c r="Q3717" s="21" t="s">
        <v>2070</v>
      </c>
      <c r="R3717" s="21" t="s">
        <v>637</v>
      </c>
      <c r="S3717" s="3">
        <v>4</v>
      </c>
      <c r="T3717" s="37"/>
      <c r="U3717" s="21" t="s">
        <v>18</v>
      </c>
      <c r="V3717" s="21" t="str">
        <f>VLOOKUP(P3717,'Customer List'!B:C,2,)</f>
        <v>Delhi</v>
      </c>
      <c r="W3717" s="38"/>
      <c r="X3717" s="30">
        <f>IF(OR(R3717 = "PRIYANKA MADAM", R3717 = "DEEPAK", R3717 = "PORTER"),N3717,"")</f>
        <v>45958</v>
      </c>
      <c r="Y3717" s="21">
        <f t="shared" si="398"/>
        <v>0</v>
      </c>
      <c r="Z3717" s="21" t="str">
        <f t="shared" si="399"/>
        <v>Tuesday</v>
      </c>
      <c r="AA3717" s="21" t="str">
        <f t="shared" si="400"/>
        <v>Tuesday</v>
      </c>
      <c r="AB3717" s="21" t="str">
        <f>VLOOKUP(U3717,'Currency Sheet'!A:C,3,)</f>
        <v>DOLLAR</v>
      </c>
      <c r="AC3717" s="42" t="str">
        <f>VLOOKUP(P3717,'Customer List'!B:D,3,)</f>
        <v>Local</v>
      </c>
    </row>
    <row r="3718" spans="1:29" x14ac:dyDescent="0.25">
      <c r="A3718" s="21">
        <v>3714</v>
      </c>
      <c r="B3718" s="21" t="s">
        <v>5418</v>
      </c>
      <c r="C3718" s="30">
        <v>45951</v>
      </c>
      <c r="D3718" s="30">
        <v>45958</v>
      </c>
      <c r="E3718" s="47">
        <v>16.8</v>
      </c>
      <c r="F3718" s="47">
        <f t="shared" si="395"/>
        <v>1478.4</v>
      </c>
      <c r="G3718" s="48">
        <f t="shared" si="396"/>
        <v>1478.4</v>
      </c>
      <c r="H3718" s="21">
        <v>304007</v>
      </c>
      <c r="I3718" s="21" t="s">
        <v>4795</v>
      </c>
      <c r="J3718" s="21">
        <v>1</v>
      </c>
      <c r="K3718" s="21">
        <v>1</v>
      </c>
      <c r="L3718" s="21">
        <f t="shared" si="397"/>
        <v>0</v>
      </c>
      <c r="M3718" s="21" t="s">
        <v>5636</v>
      </c>
      <c r="N3718" s="30">
        <v>45958</v>
      </c>
      <c r="O3718" s="48">
        <v>2951.2</v>
      </c>
      <c r="P3718" s="21" t="s">
        <v>191</v>
      </c>
      <c r="Q3718" s="21" t="s">
        <v>5520</v>
      </c>
      <c r="R3718" s="21" t="s">
        <v>40</v>
      </c>
      <c r="S3718" s="3">
        <v>4</v>
      </c>
      <c r="T3718" s="37"/>
      <c r="U3718" s="21" t="s">
        <v>18</v>
      </c>
      <c r="V3718" s="21" t="str">
        <f>VLOOKUP(P3718,'Customer List'!B:C,2,)</f>
        <v>Chandigarh</v>
      </c>
      <c r="W3718" s="38"/>
      <c r="X3718" s="30">
        <v>45959</v>
      </c>
      <c r="Y3718" s="21">
        <f t="shared" si="398"/>
        <v>1</v>
      </c>
      <c r="Z3718" s="21" t="str">
        <f t="shared" si="399"/>
        <v>Tuesday</v>
      </c>
      <c r="AA3718" s="21" t="str">
        <f t="shared" si="400"/>
        <v>Wednesday</v>
      </c>
      <c r="AB3718" s="21" t="str">
        <f>VLOOKUP(U3718,'Currency Sheet'!A:C,3,)</f>
        <v>DOLLAR</v>
      </c>
      <c r="AC3718" s="42" t="str">
        <f>VLOOKUP(P3718,'Customer List'!B:D,3,)</f>
        <v>OutStation</v>
      </c>
    </row>
    <row r="3719" spans="1:29" x14ac:dyDescent="0.25">
      <c r="A3719" s="21">
        <v>3715</v>
      </c>
      <c r="B3719" s="21" t="s">
        <v>5418</v>
      </c>
      <c r="C3719" s="30">
        <v>45951</v>
      </c>
      <c r="D3719" s="30">
        <v>45958</v>
      </c>
      <c r="E3719" s="47">
        <v>159</v>
      </c>
      <c r="F3719" s="47">
        <f t="shared" ref="F3719:F3782" si="409">IF(AB3719="DOLLAR",E3719*88,E3719)</f>
        <v>13992</v>
      </c>
      <c r="G3719" s="48">
        <f t="shared" ref="G3719:G3782" si="410">F3719*J3719</f>
        <v>27984</v>
      </c>
      <c r="H3719" s="21">
        <v>304024</v>
      </c>
      <c r="I3719" s="21" t="s">
        <v>4795</v>
      </c>
      <c r="J3719" s="21">
        <v>2</v>
      </c>
      <c r="K3719" s="21">
        <v>2</v>
      </c>
      <c r="L3719" s="21">
        <f t="shared" ref="L3719:L3782" si="411">J3719-K3719</f>
        <v>0</v>
      </c>
      <c r="M3719" s="21" t="s">
        <v>5692</v>
      </c>
      <c r="N3719" s="30">
        <v>45958</v>
      </c>
      <c r="O3719" s="48">
        <v>40280</v>
      </c>
      <c r="P3719" s="21" t="s">
        <v>16</v>
      </c>
      <c r="Q3719" s="21" t="s">
        <v>2070</v>
      </c>
      <c r="R3719" s="21" t="s">
        <v>637</v>
      </c>
      <c r="S3719" s="3">
        <v>4</v>
      </c>
      <c r="T3719" s="37"/>
      <c r="U3719" s="21" t="s">
        <v>18</v>
      </c>
      <c r="V3719" s="21" t="str">
        <f>VLOOKUP(P3719,'Customer List'!B:C,2,)</f>
        <v>Delhi</v>
      </c>
      <c r="W3719" s="38"/>
      <c r="X3719" s="30">
        <f>IF(OR(R3719 = "PRIYANKA MADAM", R3719 = "DEEPAK", R3719 = "PORTER"),N3719,"")</f>
        <v>45958</v>
      </c>
      <c r="Y3719" s="21">
        <f t="shared" ref="Y3719:Y3782" si="412">IF(X3719="", "", X3719-N3719)</f>
        <v>0</v>
      </c>
      <c r="Z3719" s="21" t="str">
        <f t="shared" ref="Z3719:Z3782" si="413">IF(N3719="", "", TEXT(N3719, "dddd"))</f>
        <v>Tuesday</v>
      </c>
      <c r="AA3719" s="21" t="str">
        <f t="shared" ref="AA3719:AA3782" si="414">IF(X3719="", "", TEXT(X3719, "dddd"))</f>
        <v>Tuesday</v>
      </c>
      <c r="AB3719" s="21" t="str">
        <f>VLOOKUP(U3719,'Currency Sheet'!A:C,3,)</f>
        <v>DOLLAR</v>
      </c>
      <c r="AC3719" s="42" t="str">
        <f>VLOOKUP(P3719,'Customer List'!B:D,3,)</f>
        <v>Local</v>
      </c>
    </row>
    <row r="3720" spans="1:29" x14ac:dyDescent="0.25">
      <c r="A3720" s="21">
        <v>3716</v>
      </c>
      <c r="B3720" s="21" t="s">
        <v>5418</v>
      </c>
      <c r="C3720" s="30">
        <v>45951</v>
      </c>
      <c r="D3720" s="30">
        <v>45958</v>
      </c>
      <c r="E3720" s="47">
        <v>204</v>
      </c>
      <c r="F3720" s="47">
        <f t="shared" si="409"/>
        <v>17952</v>
      </c>
      <c r="G3720" s="48">
        <f t="shared" si="410"/>
        <v>71808</v>
      </c>
      <c r="H3720" s="21">
        <v>304028</v>
      </c>
      <c r="I3720" s="21" t="s">
        <v>4795</v>
      </c>
      <c r="J3720" s="21">
        <v>4</v>
      </c>
      <c r="K3720" s="21">
        <v>4</v>
      </c>
      <c r="L3720" s="21">
        <f t="shared" si="411"/>
        <v>0</v>
      </c>
      <c r="M3720" s="21" t="s">
        <v>5683</v>
      </c>
      <c r="N3720" s="30">
        <v>45959</v>
      </c>
      <c r="O3720" s="48">
        <v>0</v>
      </c>
      <c r="P3720" s="21" t="s">
        <v>625</v>
      </c>
      <c r="Q3720" s="21" t="s">
        <v>2070</v>
      </c>
      <c r="R3720" s="21" t="s">
        <v>637</v>
      </c>
      <c r="S3720" s="3">
        <v>4</v>
      </c>
      <c r="T3720" s="37"/>
      <c r="U3720" s="21" t="s">
        <v>18</v>
      </c>
      <c r="V3720" s="21" t="str">
        <f>VLOOKUP(P3720,'Customer List'!B:C,2,)</f>
        <v>Delhi</v>
      </c>
      <c r="W3720" s="38"/>
      <c r="X3720" s="30">
        <f>IF(OR(R3720 = "PRIYANKA MADAM", R3720 = "DEEPAK", R3720 = "PORTER"),N3720,"")</f>
        <v>45959</v>
      </c>
      <c r="Y3720" s="21">
        <f t="shared" si="412"/>
        <v>0</v>
      </c>
      <c r="Z3720" s="21" t="str">
        <f t="shared" si="413"/>
        <v>Wednesday</v>
      </c>
      <c r="AA3720" s="21" t="str">
        <f t="shared" si="414"/>
        <v>Wednesday</v>
      </c>
      <c r="AB3720" s="21" t="str">
        <f>VLOOKUP(U3720,'Currency Sheet'!A:C,3,)</f>
        <v>DOLLAR</v>
      </c>
      <c r="AC3720" s="42" t="str">
        <f>VLOOKUP(P3720,'Customer List'!B:D,3,)</f>
        <v>Local</v>
      </c>
    </row>
    <row r="3721" spans="1:29" x14ac:dyDescent="0.25">
      <c r="A3721" s="21">
        <v>3717</v>
      </c>
      <c r="B3721" s="21" t="s">
        <v>5418</v>
      </c>
      <c r="C3721" s="30">
        <v>45951</v>
      </c>
      <c r="D3721" s="30">
        <v>45958</v>
      </c>
      <c r="E3721" s="47">
        <v>277.2</v>
      </c>
      <c r="F3721" s="47">
        <f t="shared" si="409"/>
        <v>24393.599999999999</v>
      </c>
      <c r="G3721" s="48">
        <f t="shared" si="410"/>
        <v>24393.599999999999</v>
      </c>
      <c r="H3721" s="21">
        <v>304050</v>
      </c>
      <c r="I3721" s="21" t="s">
        <v>4795</v>
      </c>
      <c r="J3721" s="21">
        <v>1</v>
      </c>
      <c r="K3721" s="21">
        <v>1</v>
      </c>
      <c r="L3721" s="21">
        <f t="shared" si="411"/>
        <v>0</v>
      </c>
      <c r="M3721" s="21" t="s">
        <v>5692</v>
      </c>
      <c r="N3721" s="30">
        <v>45958</v>
      </c>
      <c r="O3721" s="48">
        <v>30096</v>
      </c>
      <c r="P3721" s="21" t="s">
        <v>16</v>
      </c>
      <c r="Q3721" s="21" t="s">
        <v>2070</v>
      </c>
      <c r="R3721" s="21" t="s">
        <v>637</v>
      </c>
      <c r="S3721" s="3">
        <v>4</v>
      </c>
      <c r="T3721" s="37"/>
      <c r="U3721" s="21" t="s">
        <v>18</v>
      </c>
      <c r="V3721" s="21" t="str">
        <f>VLOOKUP(P3721,'Customer List'!B:C,2,)</f>
        <v>Delhi</v>
      </c>
      <c r="W3721" s="38"/>
      <c r="X3721" s="30">
        <f>IF(OR(R3721 = "PRIYANKA MADAM", R3721 = "DEEPAK", R3721 = "PORTER"),N3721,"")</f>
        <v>45958</v>
      </c>
      <c r="Y3721" s="21">
        <f t="shared" si="412"/>
        <v>0</v>
      </c>
      <c r="Z3721" s="21" t="str">
        <f t="shared" si="413"/>
        <v>Tuesday</v>
      </c>
      <c r="AA3721" s="21" t="str">
        <f t="shared" si="414"/>
        <v>Tuesday</v>
      </c>
      <c r="AB3721" s="21" t="str">
        <f>VLOOKUP(U3721,'Currency Sheet'!A:C,3,)</f>
        <v>DOLLAR</v>
      </c>
      <c r="AC3721" s="42" t="str">
        <f>VLOOKUP(P3721,'Customer List'!B:D,3,)</f>
        <v>Local</v>
      </c>
    </row>
    <row r="3722" spans="1:29" x14ac:dyDescent="0.25">
      <c r="A3722" s="21">
        <v>3718</v>
      </c>
      <c r="B3722" s="21" t="s">
        <v>5418</v>
      </c>
      <c r="C3722" s="30">
        <v>45951</v>
      </c>
      <c r="D3722" s="30">
        <v>45958</v>
      </c>
      <c r="E3722" s="47">
        <v>201.6</v>
      </c>
      <c r="F3722" s="47">
        <f t="shared" si="409"/>
        <v>17740.8</v>
      </c>
      <c r="G3722" s="48">
        <f t="shared" si="410"/>
        <v>35481.599999999999</v>
      </c>
      <c r="H3722" s="21">
        <v>304128</v>
      </c>
      <c r="I3722" s="21" t="s">
        <v>4774</v>
      </c>
      <c r="J3722" s="21">
        <v>2</v>
      </c>
      <c r="K3722" s="21">
        <v>2</v>
      </c>
      <c r="L3722" s="21">
        <f t="shared" si="411"/>
        <v>0</v>
      </c>
      <c r="M3722" s="21" t="s">
        <v>5622</v>
      </c>
      <c r="N3722" s="30">
        <v>45958</v>
      </c>
      <c r="O3722" s="48">
        <v>72912</v>
      </c>
      <c r="P3722" s="21" t="s">
        <v>891</v>
      </c>
      <c r="Q3722" s="21">
        <v>58157517095</v>
      </c>
      <c r="R3722" s="21" t="s">
        <v>40</v>
      </c>
      <c r="S3722" s="3">
        <v>4</v>
      </c>
      <c r="T3722" s="37"/>
      <c r="U3722" s="21" t="s">
        <v>18</v>
      </c>
      <c r="V3722" s="21" t="str">
        <f>VLOOKUP(P3722,'Customer List'!B:C,2,)</f>
        <v>Banglore</v>
      </c>
      <c r="W3722" s="38"/>
      <c r="X3722" s="30">
        <v>45959</v>
      </c>
      <c r="Y3722" s="21">
        <f t="shared" si="412"/>
        <v>1</v>
      </c>
      <c r="Z3722" s="21" t="str">
        <f t="shared" si="413"/>
        <v>Tuesday</v>
      </c>
      <c r="AA3722" s="21" t="str">
        <f t="shared" si="414"/>
        <v>Wednesday</v>
      </c>
      <c r="AB3722" s="21" t="str">
        <f>VLOOKUP(U3722,'Currency Sheet'!A:C,3,)</f>
        <v>DOLLAR</v>
      </c>
      <c r="AC3722" s="42" t="str">
        <f>VLOOKUP(P3722,'Customer List'!B:D,3,)</f>
        <v>OutStation</v>
      </c>
    </row>
    <row r="3723" spans="1:29" x14ac:dyDescent="0.25">
      <c r="A3723" s="21">
        <v>3719</v>
      </c>
      <c r="B3723" s="21" t="s">
        <v>5418</v>
      </c>
      <c r="C3723" s="30">
        <v>45951</v>
      </c>
      <c r="D3723" s="30">
        <v>45958</v>
      </c>
      <c r="E3723" s="47">
        <v>30</v>
      </c>
      <c r="F3723" s="47">
        <f t="shared" si="409"/>
        <v>2640</v>
      </c>
      <c r="G3723" s="48">
        <f t="shared" si="410"/>
        <v>2640</v>
      </c>
      <c r="H3723" s="21">
        <v>304205</v>
      </c>
      <c r="I3723" s="21" t="s">
        <v>5379</v>
      </c>
      <c r="J3723" s="21">
        <v>1</v>
      </c>
      <c r="K3723" s="21">
        <v>1</v>
      </c>
      <c r="L3723" s="21">
        <f t="shared" si="411"/>
        <v>0</v>
      </c>
      <c r="M3723" s="21" t="s">
        <v>5575</v>
      </c>
      <c r="N3723" s="30">
        <v>45958</v>
      </c>
      <c r="O3723" s="48">
        <v>4650</v>
      </c>
      <c r="P3723" s="21" t="s">
        <v>228</v>
      </c>
      <c r="Q3723" s="21">
        <v>58157517095</v>
      </c>
      <c r="R3723" s="21" t="s">
        <v>40</v>
      </c>
      <c r="S3723" s="3">
        <v>4</v>
      </c>
      <c r="T3723" s="37"/>
      <c r="U3723" s="21" t="s">
        <v>18</v>
      </c>
      <c r="V3723" s="21" t="str">
        <f>VLOOKUP(P3723,'Customer List'!B:C,2,)</f>
        <v>Kolkata</v>
      </c>
      <c r="W3723" s="38"/>
      <c r="X3723" s="30">
        <v>45959</v>
      </c>
      <c r="Y3723" s="21">
        <f t="shared" si="412"/>
        <v>1</v>
      </c>
      <c r="Z3723" s="21" t="str">
        <f t="shared" si="413"/>
        <v>Tuesday</v>
      </c>
      <c r="AA3723" s="21" t="str">
        <f t="shared" si="414"/>
        <v>Wednesday</v>
      </c>
      <c r="AB3723" s="21" t="str">
        <f>VLOOKUP(U3723,'Currency Sheet'!A:C,3,)</f>
        <v>DOLLAR</v>
      </c>
      <c r="AC3723" s="42" t="str">
        <f>VLOOKUP(P3723,'Customer List'!B:D,3,)</f>
        <v>OutStation</v>
      </c>
    </row>
    <row r="3724" spans="1:29" x14ac:dyDescent="0.25">
      <c r="A3724" s="21">
        <v>3720</v>
      </c>
      <c r="B3724" s="21" t="s">
        <v>5418</v>
      </c>
      <c r="C3724" s="30">
        <v>45951</v>
      </c>
      <c r="D3724" s="30">
        <v>45958</v>
      </c>
      <c r="E3724" s="47">
        <v>402.6</v>
      </c>
      <c r="F3724" s="47">
        <f t="shared" si="409"/>
        <v>35428.800000000003</v>
      </c>
      <c r="G3724" s="48">
        <f t="shared" si="410"/>
        <v>70857.600000000006</v>
      </c>
      <c r="H3724" s="21">
        <v>304340</v>
      </c>
      <c r="I3724" s="21" t="s">
        <v>5380</v>
      </c>
      <c r="J3724" s="21">
        <v>2</v>
      </c>
      <c r="K3724" s="21">
        <v>2</v>
      </c>
      <c r="L3724" s="21">
        <f t="shared" si="411"/>
        <v>0</v>
      </c>
      <c r="M3724" s="21" t="s">
        <v>5692</v>
      </c>
      <c r="N3724" s="30">
        <v>45958</v>
      </c>
      <c r="O3724" s="48">
        <v>101992</v>
      </c>
      <c r="P3724" s="21" t="s">
        <v>16</v>
      </c>
      <c r="Q3724" s="21" t="s">
        <v>2070</v>
      </c>
      <c r="R3724" s="21" t="s">
        <v>637</v>
      </c>
      <c r="S3724" s="3">
        <v>4</v>
      </c>
      <c r="T3724" s="37"/>
      <c r="U3724" s="21" t="s">
        <v>18</v>
      </c>
      <c r="V3724" s="21" t="str">
        <f>VLOOKUP(P3724,'Customer List'!B:C,2,)</f>
        <v>Delhi</v>
      </c>
      <c r="W3724" s="38"/>
      <c r="X3724" s="30">
        <f>IF(OR(R3724 = "PRIYANKA MADAM", R3724 = "DEEPAK", R3724 = "PORTER"),N3724,"")</f>
        <v>45958</v>
      </c>
      <c r="Y3724" s="21">
        <f t="shared" si="412"/>
        <v>0</v>
      </c>
      <c r="Z3724" s="21" t="str">
        <f t="shared" si="413"/>
        <v>Tuesday</v>
      </c>
      <c r="AA3724" s="21" t="str">
        <f t="shared" si="414"/>
        <v>Tuesday</v>
      </c>
      <c r="AB3724" s="21" t="str">
        <f>VLOOKUP(U3724,'Currency Sheet'!A:C,3,)</f>
        <v>DOLLAR</v>
      </c>
      <c r="AC3724" s="42" t="str">
        <f>VLOOKUP(P3724,'Customer List'!B:D,3,)</f>
        <v>Local</v>
      </c>
    </row>
    <row r="3725" spans="1:29" x14ac:dyDescent="0.25">
      <c r="A3725" s="21">
        <v>3721</v>
      </c>
      <c r="B3725" s="21" t="s">
        <v>5418</v>
      </c>
      <c r="C3725" s="30">
        <v>45951</v>
      </c>
      <c r="D3725" s="30">
        <v>45958</v>
      </c>
      <c r="E3725" s="47">
        <v>50.4</v>
      </c>
      <c r="F3725" s="47">
        <f t="shared" si="409"/>
        <v>4435.2</v>
      </c>
      <c r="G3725" s="48">
        <f t="shared" si="410"/>
        <v>4435.2</v>
      </c>
      <c r="H3725" s="21">
        <v>304803</v>
      </c>
      <c r="I3725" s="21" t="s">
        <v>4775</v>
      </c>
      <c r="J3725" s="21">
        <v>1</v>
      </c>
      <c r="K3725" s="21">
        <v>1</v>
      </c>
      <c r="L3725" s="21">
        <f t="shared" si="411"/>
        <v>0</v>
      </c>
      <c r="M3725" s="21" t="s">
        <v>5575</v>
      </c>
      <c r="N3725" s="30">
        <v>45958</v>
      </c>
      <c r="O3725" s="48">
        <v>7812</v>
      </c>
      <c r="P3725" s="21" t="s">
        <v>228</v>
      </c>
      <c r="Q3725" s="21">
        <v>58157517095</v>
      </c>
      <c r="R3725" s="21" t="s">
        <v>40</v>
      </c>
      <c r="S3725" s="3">
        <v>4</v>
      </c>
      <c r="T3725" s="37"/>
      <c r="U3725" s="21" t="s">
        <v>18</v>
      </c>
      <c r="V3725" s="21" t="str">
        <f>VLOOKUP(P3725,'Customer List'!B:C,2,)</f>
        <v>Kolkata</v>
      </c>
      <c r="W3725" s="38"/>
      <c r="X3725" s="30">
        <v>45959</v>
      </c>
      <c r="Y3725" s="21">
        <f t="shared" si="412"/>
        <v>1</v>
      </c>
      <c r="Z3725" s="21" t="str">
        <f t="shared" si="413"/>
        <v>Tuesday</v>
      </c>
      <c r="AA3725" s="21" t="str">
        <f t="shared" si="414"/>
        <v>Wednesday</v>
      </c>
      <c r="AB3725" s="21" t="str">
        <f>VLOOKUP(U3725,'Currency Sheet'!A:C,3,)</f>
        <v>DOLLAR</v>
      </c>
      <c r="AC3725" s="42" t="str">
        <f>VLOOKUP(P3725,'Customer List'!B:D,3,)</f>
        <v>OutStation</v>
      </c>
    </row>
    <row r="3726" spans="1:29" x14ac:dyDescent="0.25">
      <c r="A3726" s="21">
        <v>3722</v>
      </c>
      <c r="B3726" s="21" t="s">
        <v>5418</v>
      </c>
      <c r="C3726" s="30">
        <v>45951</v>
      </c>
      <c r="D3726" s="30">
        <v>45958</v>
      </c>
      <c r="E3726" s="47">
        <v>74.400000000000006</v>
      </c>
      <c r="F3726" s="47">
        <f t="shared" si="409"/>
        <v>6547.2000000000007</v>
      </c>
      <c r="G3726" s="48">
        <f t="shared" si="410"/>
        <v>6547.2000000000007</v>
      </c>
      <c r="H3726" s="21">
        <v>304825</v>
      </c>
      <c r="I3726" s="21" t="s">
        <v>4775</v>
      </c>
      <c r="J3726" s="21">
        <v>1</v>
      </c>
      <c r="K3726" s="21">
        <v>1</v>
      </c>
      <c r="L3726" s="21">
        <f t="shared" si="411"/>
        <v>0</v>
      </c>
      <c r="M3726" s="21" t="s">
        <v>5575</v>
      </c>
      <c r="N3726" s="30">
        <v>45958</v>
      </c>
      <c r="O3726" s="48">
        <v>11532</v>
      </c>
      <c r="P3726" s="21" t="s">
        <v>228</v>
      </c>
      <c r="Q3726" s="21">
        <v>58157517095</v>
      </c>
      <c r="R3726" s="21" t="s">
        <v>40</v>
      </c>
      <c r="S3726" s="3">
        <v>4</v>
      </c>
      <c r="T3726" s="37"/>
      <c r="U3726" s="21" t="s">
        <v>18</v>
      </c>
      <c r="V3726" s="21" t="str">
        <f>VLOOKUP(P3726,'Customer List'!B:C,2,)</f>
        <v>Kolkata</v>
      </c>
      <c r="W3726" s="38"/>
      <c r="X3726" s="30">
        <v>45959</v>
      </c>
      <c r="Y3726" s="21">
        <f t="shared" si="412"/>
        <v>1</v>
      </c>
      <c r="Z3726" s="21" t="str">
        <f t="shared" si="413"/>
        <v>Tuesday</v>
      </c>
      <c r="AA3726" s="21" t="str">
        <f t="shared" si="414"/>
        <v>Wednesday</v>
      </c>
      <c r="AB3726" s="21" t="str">
        <f>VLOOKUP(U3726,'Currency Sheet'!A:C,3,)</f>
        <v>DOLLAR</v>
      </c>
      <c r="AC3726" s="42" t="str">
        <f>VLOOKUP(P3726,'Customer List'!B:D,3,)</f>
        <v>OutStation</v>
      </c>
    </row>
    <row r="3727" spans="1:29" x14ac:dyDescent="0.25">
      <c r="A3727" s="21">
        <v>3723</v>
      </c>
      <c r="B3727" s="21" t="s">
        <v>5418</v>
      </c>
      <c r="C3727" s="30">
        <v>45951</v>
      </c>
      <c r="D3727" s="30">
        <v>45958</v>
      </c>
      <c r="E3727" s="47">
        <v>208.2</v>
      </c>
      <c r="F3727" s="47">
        <f t="shared" si="409"/>
        <v>18321.599999999999</v>
      </c>
      <c r="G3727" s="48">
        <f t="shared" si="410"/>
        <v>36643.199999999997</v>
      </c>
      <c r="H3727" s="21">
        <v>305022</v>
      </c>
      <c r="I3727" s="21" t="s">
        <v>5180</v>
      </c>
      <c r="J3727" s="21">
        <v>2</v>
      </c>
      <c r="K3727" s="21">
        <v>2</v>
      </c>
      <c r="L3727" s="21">
        <f t="shared" si="411"/>
        <v>0</v>
      </c>
      <c r="M3727" s="21" t="s">
        <v>5683</v>
      </c>
      <c r="N3727" s="30">
        <v>45959</v>
      </c>
      <c r="O3727" s="48">
        <v>0</v>
      </c>
      <c r="P3727" s="21" t="s">
        <v>625</v>
      </c>
      <c r="Q3727" s="21" t="s">
        <v>2070</v>
      </c>
      <c r="R3727" s="21" t="s">
        <v>637</v>
      </c>
      <c r="S3727" s="3">
        <v>4</v>
      </c>
      <c r="T3727" s="37"/>
      <c r="U3727" s="21" t="s">
        <v>18</v>
      </c>
      <c r="V3727" s="21" t="str">
        <f>VLOOKUP(P3727,'Customer List'!B:C,2,)</f>
        <v>Delhi</v>
      </c>
      <c r="W3727" s="38"/>
      <c r="X3727" s="30">
        <f>IF(OR(R3727 = "PRIYANKA MADAM", R3727 = "DEEPAK", R3727 = "PORTER"),N3727,"")</f>
        <v>45959</v>
      </c>
      <c r="Y3727" s="21">
        <f t="shared" si="412"/>
        <v>0</v>
      </c>
      <c r="Z3727" s="21" t="str">
        <f t="shared" si="413"/>
        <v>Wednesday</v>
      </c>
      <c r="AA3727" s="21" t="str">
        <f t="shared" si="414"/>
        <v>Wednesday</v>
      </c>
      <c r="AB3727" s="21" t="str">
        <f>VLOOKUP(U3727,'Currency Sheet'!A:C,3,)</f>
        <v>DOLLAR</v>
      </c>
      <c r="AC3727" s="42" t="str">
        <f>VLOOKUP(P3727,'Customer List'!B:D,3,)</f>
        <v>Local</v>
      </c>
    </row>
    <row r="3728" spans="1:29" x14ac:dyDescent="0.25">
      <c r="A3728" s="21">
        <v>3724</v>
      </c>
      <c r="B3728" s="21" t="s">
        <v>5418</v>
      </c>
      <c r="C3728" s="30">
        <v>45951</v>
      </c>
      <c r="D3728" s="30">
        <v>45958</v>
      </c>
      <c r="E3728" s="47">
        <v>133</v>
      </c>
      <c r="F3728" s="47">
        <f t="shared" si="409"/>
        <v>11704</v>
      </c>
      <c r="G3728" s="48">
        <f t="shared" si="410"/>
        <v>11704</v>
      </c>
      <c r="H3728" s="21">
        <v>306517</v>
      </c>
      <c r="I3728" s="21" t="s">
        <v>5381</v>
      </c>
      <c r="J3728" s="21">
        <v>1</v>
      </c>
      <c r="K3728" s="21">
        <v>1</v>
      </c>
      <c r="L3728" s="21">
        <f t="shared" si="411"/>
        <v>0</v>
      </c>
      <c r="M3728" s="21" t="s">
        <v>5636</v>
      </c>
      <c r="N3728" s="30">
        <v>45958</v>
      </c>
      <c r="O3728" s="48">
        <v>20026</v>
      </c>
      <c r="P3728" s="21" t="s">
        <v>191</v>
      </c>
      <c r="Q3728" s="21" t="s">
        <v>5520</v>
      </c>
      <c r="R3728" s="21" t="s">
        <v>40</v>
      </c>
      <c r="S3728" s="3">
        <v>4</v>
      </c>
      <c r="T3728" s="37"/>
      <c r="U3728" s="21" t="s">
        <v>18</v>
      </c>
      <c r="V3728" s="21" t="str">
        <f>VLOOKUP(P3728,'Customer List'!B:C,2,)</f>
        <v>Chandigarh</v>
      </c>
      <c r="W3728" s="38"/>
      <c r="X3728" s="30">
        <v>45959</v>
      </c>
      <c r="Y3728" s="21">
        <f t="shared" si="412"/>
        <v>1</v>
      </c>
      <c r="Z3728" s="21" t="str">
        <f t="shared" si="413"/>
        <v>Tuesday</v>
      </c>
      <c r="AA3728" s="21" t="str">
        <f t="shared" si="414"/>
        <v>Wednesday</v>
      </c>
      <c r="AB3728" s="21" t="str">
        <f>VLOOKUP(U3728,'Currency Sheet'!A:C,3,)</f>
        <v>DOLLAR</v>
      </c>
      <c r="AC3728" s="42" t="str">
        <f>VLOOKUP(P3728,'Customer List'!B:D,3,)</f>
        <v>OutStation</v>
      </c>
    </row>
    <row r="3729" spans="1:29" x14ac:dyDescent="0.25">
      <c r="A3729" s="21">
        <v>3725</v>
      </c>
      <c r="B3729" s="21" t="s">
        <v>5418</v>
      </c>
      <c r="C3729" s="30">
        <v>45951</v>
      </c>
      <c r="D3729" s="30">
        <v>45958</v>
      </c>
      <c r="E3729" s="47">
        <v>273.7</v>
      </c>
      <c r="F3729" s="47">
        <f t="shared" si="409"/>
        <v>24085.599999999999</v>
      </c>
      <c r="G3729" s="48">
        <f t="shared" si="410"/>
        <v>24085.599999999999</v>
      </c>
      <c r="H3729" s="21">
        <v>309218</v>
      </c>
      <c r="I3729" s="21" t="s">
        <v>5382</v>
      </c>
      <c r="J3729" s="21">
        <v>1</v>
      </c>
      <c r="K3729" s="21">
        <v>1</v>
      </c>
      <c r="L3729" s="21">
        <f t="shared" si="411"/>
        <v>0</v>
      </c>
      <c r="M3729" s="21" t="s">
        <v>5683</v>
      </c>
      <c r="N3729" s="30">
        <v>45959</v>
      </c>
      <c r="O3729" s="48">
        <v>0</v>
      </c>
      <c r="P3729" s="21" t="s">
        <v>625</v>
      </c>
      <c r="Q3729" s="21" t="s">
        <v>2070</v>
      </c>
      <c r="R3729" s="21" t="s">
        <v>637</v>
      </c>
      <c r="S3729" s="3">
        <v>4</v>
      </c>
      <c r="T3729" s="37"/>
      <c r="U3729" s="21" t="s">
        <v>18</v>
      </c>
      <c r="V3729" s="21" t="str">
        <f>VLOOKUP(P3729,'Customer List'!B:C,2,)</f>
        <v>Delhi</v>
      </c>
      <c r="W3729" s="38"/>
      <c r="X3729" s="30">
        <f>IF(OR(R3729 = "PRIYANKA MADAM", R3729 = "DEEPAK", R3729 = "PORTER"),N3729,"")</f>
        <v>45959</v>
      </c>
      <c r="Y3729" s="21">
        <f t="shared" si="412"/>
        <v>0</v>
      </c>
      <c r="Z3729" s="21" t="str">
        <f t="shared" si="413"/>
        <v>Wednesday</v>
      </c>
      <c r="AA3729" s="21" t="str">
        <f t="shared" si="414"/>
        <v>Wednesday</v>
      </c>
      <c r="AB3729" s="21" t="str">
        <f>VLOOKUP(U3729,'Currency Sheet'!A:C,3,)</f>
        <v>DOLLAR</v>
      </c>
      <c r="AC3729" s="42" t="str">
        <f>VLOOKUP(P3729,'Customer List'!B:D,3,)</f>
        <v>Local</v>
      </c>
    </row>
    <row r="3730" spans="1:29" x14ac:dyDescent="0.25">
      <c r="A3730" s="21">
        <v>3726</v>
      </c>
      <c r="B3730" s="21" t="s">
        <v>5418</v>
      </c>
      <c r="C3730" s="30">
        <v>45951</v>
      </c>
      <c r="D3730" s="30">
        <v>45958</v>
      </c>
      <c r="E3730" s="47">
        <v>304.5</v>
      </c>
      <c r="F3730" s="47">
        <f t="shared" si="409"/>
        <v>26796</v>
      </c>
      <c r="G3730" s="48">
        <f t="shared" si="410"/>
        <v>133980</v>
      </c>
      <c r="H3730" s="21">
        <v>309850</v>
      </c>
      <c r="I3730" s="21" t="s">
        <v>5064</v>
      </c>
      <c r="J3730" s="21">
        <v>5</v>
      </c>
      <c r="K3730" s="21">
        <v>5</v>
      </c>
      <c r="L3730" s="21">
        <f t="shared" si="411"/>
        <v>0</v>
      </c>
      <c r="M3730" s="21" t="s">
        <v>5692</v>
      </c>
      <c r="N3730" s="30">
        <v>45958</v>
      </c>
      <c r="O3730" s="48">
        <v>165300</v>
      </c>
      <c r="P3730" s="21" t="s">
        <v>16</v>
      </c>
      <c r="Q3730" s="21" t="s">
        <v>2070</v>
      </c>
      <c r="R3730" s="21" t="s">
        <v>637</v>
      </c>
      <c r="S3730" s="3">
        <v>4</v>
      </c>
      <c r="T3730" s="37"/>
      <c r="U3730" s="21" t="s">
        <v>18</v>
      </c>
      <c r="V3730" s="21" t="str">
        <f>VLOOKUP(P3730,'Customer List'!B:C,2,)</f>
        <v>Delhi</v>
      </c>
      <c r="W3730" s="38"/>
      <c r="X3730" s="30">
        <f>IF(OR(R3730 = "PRIYANKA MADAM", R3730 = "DEEPAK", R3730 = "PORTER"),N3730,"")</f>
        <v>45958</v>
      </c>
      <c r="Y3730" s="21">
        <f t="shared" si="412"/>
        <v>0</v>
      </c>
      <c r="Z3730" s="21" t="str">
        <f t="shared" si="413"/>
        <v>Tuesday</v>
      </c>
      <c r="AA3730" s="21" t="str">
        <f t="shared" si="414"/>
        <v>Tuesday</v>
      </c>
      <c r="AB3730" s="21" t="str">
        <f>VLOOKUP(U3730,'Currency Sheet'!A:C,3,)</f>
        <v>DOLLAR</v>
      </c>
      <c r="AC3730" s="42" t="str">
        <f>VLOOKUP(P3730,'Customer List'!B:D,3,)</f>
        <v>Local</v>
      </c>
    </row>
    <row r="3731" spans="1:29" x14ac:dyDescent="0.25">
      <c r="A3731" s="21">
        <v>3727</v>
      </c>
      <c r="B3731" s="21" t="s">
        <v>5418</v>
      </c>
      <c r="C3731" s="30">
        <v>45951</v>
      </c>
      <c r="D3731" s="30">
        <v>45958</v>
      </c>
      <c r="E3731" s="47">
        <v>266.7</v>
      </c>
      <c r="F3731" s="47">
        <f t="shared" si="409"/>
        <v>23469.599999999999</v>
      </c>
      <c r="G3731" s="48">
        <f t="shared" si="410"/>
        <v>70408.799999999988</v>
      </c>
      <c r="H3731" s="21">
        <v>310930</v>
      </c>
      <c r="I3731" s="21" t="s">
        <v>4777</v>
      </c>
      <c r="J3731" s="21">
        <v>3</v>
      </c>
      <c r="K3731" s="21">
        <v>3</v>
      </c>
      <c r="L3731" s="21">
        <f t="shared" si="411"/>
        <v>0</v>
      </c>
      <c r="M3731" s="21" t="s">
        <v>5692</v>
      </c>
      <c r="N3731" s="30">
        <v>45958</v>
      </c>
      <c r="O3731" s="48">
        <v>86868</v>
      </c>
      <c r="P3731" s="21" t="s">
        <v>16</v>
      </c>
      <c r="Q3731" s="21" t="s">
        <v>2070</v>
      </c>
      <c r="R3731" s="21" t="s">
        <v>637</v>
      </c>
      <c r="S3731" s="3">
        <v>4</v>
      </c>
      <c r="T3731" s="37"/>
      <c r="U3731" s="21" t="s">
        <v>18</v>
      </c>
      <c r="V3731" s="21" t="str">
        <f>VLOOKUP(P3731,'Customer List'!B:C,2,)</f>
        <v>Delhi</v>
      </c>
      <c r="W3731" s="38"/>
      <c r="X3731" s="30">
        <f>IF(OR(R3731 = "PRIYANKA MADAM", R3731 = "DEEPAK", R3731 = "PORTER"),N3731,"")</f>
        <v>45958</v>
      </c>
      <c r="Y3731" s="21">
        <f t="shared" si="412"/>
        <v>0</v>
      </c>
      <c r="Z3731" s="21" t="str">
        <f t="shared" si="413"/>
        <v>Tuesday</v>
      </c>
      <c r="AA3731" s="21" t="str">
        <f t="shared" si="414"/>
        <v>Tuesday</v>
      </c>
      <c r="AB3731" s="21" t="str">
        <f>VLOOKUP(U3731,'Currency Sheet'!A:C,3,)</f>
        <v>DOLLAR</v>
      </c>
      <c r="AC3731" s="42" t="str">
        <f>VLOOKUP(P3731,'Customer List'!B:D,3,)</f>
        <v>Local</v>
      </c>
    </row>
    <row r="3732" spans="1:29" x14ac:dyDescent="0.25">
      <c r="A3732" s="21">
        <v>3728</v>
      </c>
      <c r="B3732" s="21" t="s">
        <v>5418</v>
      </c>
      <c r="C3732" s="30">
        <v>45951</v>
      </c>
      <c r="D3732" s="30">
        <v>45958</v>
      </c>
      <c r="E3732" s="47">
        <v>68.400000000000006</v>
      </c>
      <c r="F3732" s="47">
        <f t="shared" si="409"/>
        <v>6019.2000000000007</v>
      </c>
      <c r="G3732" s="48">
        <f t="shared" si="410"/>
        <v>6019.2000000000007</v>
      </c>
      <c r="H3732" s="21">
        <v>315802</v>
      </c>
      <c r="I3732" s="21" t="s">
        <v>5383</v>
      </c>
      <c r="J3732" s="21">
        <v>1</v>
      </c>
      <c r="K3732" s="21">
        <v>1</v>
      </c>
      <c r="L3732" s="21">
        <f t="shared" si="411"/>
        <v>0</v>
      </c>
      <c r="M3732" s="21" t="s">
        <v>5688</v>
      </c>
      <c r="N3732" s="30">
        <v>45965</v>
      </c>
      <c r="O3732" s="48">
        <v>10602</v>
      </c>
      <c r="P3732" s="21" t="s">
        <v>899</v>
      </c>
      <c r="Q3732" s="21" t="s">
        <v>636</v>
      </c>
      <c r="R3732" s="21" t="s">
        <v>637</v>
      </c>
      <c r="S3732" s="3">
        <v>4</v>
      </c>
      <c r="T3732" s="37"/>
      <c r="U3732" s="21" t="s">
        <v>18</v>
      </c>
      <c r="V3732" s="21" t="str">
        <f>VLOOKUP(P3732,'Customer List'!B:C,2,)</f>
        <v>Delhi</v>
      </c>
      <c r="W3732" s="38"/>
      <c r="X3732" s="30">
        <f>IF(OR(R3732 = "PRIYANKA MADAM", R3732 = "DEEPAK", R3732 = "PORTER"),N3732,"")</f>
        <v>45965</v>
      </c>
      <c r="Y3732" s="21">
        <f t="shared" si="412"/>
        <v>0</v>
      </c>
      <c r="Z3732" s="21" t="str">
        <f t="shared" si="413"/>
        <v>Tuesday</v>
      </c>
      <c r="AA3732" s="21" t="str">
        <f t="shared" si="414"/>
        <v>Tuesday</v>
      </c>
      <c r="AB3732" s="21" t="str">
        <f>VLOOKUP(U3732,'Currency Sheet'!A:C,3,)</f>
        <v>DOLLAR</v>
      </c>
      <c r="AC3732" s="42" t="str">
        <f>VLOOKUP(P3732,'Customer List'!B:D,3,)</f>
        <v>Local</v>
      </c>
    </row>
    <row r="3733" spans="1:29" x14ac:dyDescent="0.25">
      <c r="A3733" s="21">
        <v>3729</v>
      </c>
      <c r="B3733" s="21" t="s">
        <v>5418</v>
      </c>
      <c r="C3733" s="30">
        <v>45951</v>
      </c>
      <c r="D3733" s="30">
        <v>45958</v>
      </c>
      <c r="E3733" s="47">
        <v>18</v>
      </c>
      <c r="F3733" s="47">
        <f t="shared" si="409"/>
        <v>1584</v>
      </c>
      <c r="G3733" s="48">
        <f t="shared" si="410"/>
        <v>1584</v>
      </c>
      <c r="H3733" s="21">
        <v>317301</v>
      </c>
      <c r="I3733" s="21" t="s">
        <v>4767</v>
      </c>
      <c r="J3733" s="21">
        <v>1</v>
      </c>
      <c r="K3733" s="21">
        <v>1</v>
      </c>
      <c r="L3733" s="21">
        <f t="shared" si="411"/>
        <v>0</v>
      </c>
      <c r="M3733" s="21" t="s">
        <v>5655</v>
      </c>
      <c r="N3733" s="30">
        <v>45960</v>
      </c>
      <c r="O3733" s="48">
        <v>2707.5</v>
      </c>
      <c r="P3733" s="21" t="s">
        <v>153</v>
      </c>
      <c r="Q3733" s="21" t="s">
        <v>1996</v>
      </c>
      <c r="R3733" s="21" t="s">
        <v>1996</v>
      </c>
      <c r="S3733" s="3">
        <v>4</v>
      </c>
      <c r="T3733" s="37"/>
      <c r="U3733" s="21" t="s">
        <v>18</v>
      </c>
      <c r="V3733" s="21" t="str">
        <f>VLOOKUP(P3733,'Customer List'!B:C,2,)</f>
        <v>Noida</v>
      </c>
      <c r="W3733" s="38"/>
      <c r="X3733" s="30">
        <f>IF(OR(R3733 = "PRIYANKA MADAM", R3733 = "DEEPAK", R3733 = "PORTER"),N3733,"")</f>
        <v>45960</v>
      </c>
      <c r="Y3733" s="21">
        <f t="shared" si="412"/>
        <v>0</v>
      </c>
      <c r="Z3733" s="21" t="str">
        <f t="shared" si="413"/>
        <v>Thursday</v>
      </c>
      <c r="AA3733" s="21" t="str">
        <f t="shared" si="414"/>
        <v>Thursday</v>
      </c>
      <c r="AB3733" s="21" t="str">
        <f>VLOOKUP(U3733,'Currency Sheet'!A:C,3,)</f>
        <v>DOLLAR</v>
      </c>
      <c r="AC3733" s="42" t="str">
        <f>VLOOKUP(P3733,'Customer List'!B:D,3,)</f>
        <v>Local</v>
      </c>
    </row>
    <row r="3734" spans="1:29" x14ac:dyDescent="0.25">
      <c r="A3734" s="21">
        <v>3730</v>
      </c>
      <c r="B3734" s="21" t="s">
        <v>5418</v>
      </c>
      <c r="C3734" s="30">
        <v>45951</v>
      </c>
      <c r="D3734" s="30">
        <v>45958</v>
      </c>
      <c r="E3734" s="47">
        <v>16.8</v>
      </c>
      <c r="F3734" s="47">
        <f t="shared" si="409"/>
        <v>1478.4</v>
      </c>
      <c r="G3734" s="48">
        <f t="shared" si="410"/>
        <v>1478.4</v>
      </c>
      <c r="H3734" s="21">
        <v>317307</v>
      </c>
      <c r="I3734" s="21" t="s">
        <v>4767</v>
      </c>
      <c r="J3734" s="21">
        <v>1</v>
      </c>
      <c r="K3734" s="21">
        <v>1</v>
      </c>
      <c r="L3734" s="21">
        <f t="shared" si="411"/>
        <v>0</v>
      </c>
      <c r="M3734" s="21" t="s">
        <v>5575</v>
      </c>
      <c r="N3734" s="30">
        <v>45958</v>
      </c>
      <c r="O3734" s="48">
        <v>2604</v>
      </c>
      <c r="P3734" s="21" t="s">
        <v>228</v>
      </c>
      <c r="Q3734" s="21">
        <v>58157517095</v>
      </c>
      <c r="R3734" s="21" t="s">
        <v>40</v>
      </c>
      <c r="S3734" s="3">
        <v>4</v>
      </c>
      <c r="T3734" s="37"/>
      <c r="U3734" s="21" t="s">
        <v>18</v>
      </c>
      <c r="V3734" s="21" t="str">
        <f>VLOOKUP(P3734,'Customer List'!B:C,2,)</f>
        <v>Kolkata</v>
      </c>
      <c r="W3734" s="38"/>
      <c r="X3734" s="30">
        <v>45959</v>
      </c>
      <c r="Y3734" s="21">
        <f t="shared" si="412"/>
        <v>1</v>
      </c>
      <c r="Z3734" s="21" t="str">
        <f t="shared" si="413"/>
        <v>Tuesday</v>
      </c>
      <c r="AA3734" s="21" t="str">
        <f t="shared" si="414"/>
        <v>Wednesday</v>
      </c>
      <c r="AB3734" s="21" t="str">
        <f>VLOOKUP(U3734,'Currency Sheet'!A:C,3,)</f>
        <v>DOLLAR</v>
      </c>
      <c r="AC3734" s="42" t="str">
        <f>VLOOKUP(P3734,'Customer List'!B:D,3,)</f>
        <v>OutStation</v>
      </c>
    </row>
    <row r="3735" spans="1:29" x14ac:dyDescent="0.25">
      <c r="A3735" s="21">
        <v>3731</v>
      </c>
      <c r="B3735" s="21" t="s">
        <v>5418</v>
      </c>
      <c r="C3735" s="30">
        <v>45951</v>
      </c>
      <c r="D3735" s="30">
        <v>45958</v>
      </c>
      <c r="E3735" s="47">
        <v>74.400000000000006</v>
      </c>
      <c r="F3735" s="47">
        <f t="shared" si="409"/>
        <v>6547.2000000000007</v>
      </c>
      <c r="G3735" s="48">
        <f t="shared" si="410"/>
        <v>6547.2000000000007</v>
      </c>
      <c r="H3735" s="21">
        <v>317313</v>
      </c>
      <c r="I3735" s="21" t="s">
        <v>4767</v>
      </c>
      <c r="J3735" s="21">
        <v>1</v>
      </c>
      <c r="K3735" s="21">
        <v>1</v>
      </c>
      <c r="L3735" s="21">
        <f t="shared" si="411"/>
        <v>0</v>
      </c>
      <c r="M3735" s="21" t="s">
        <v>5575</v>
      </c>
      <c r="N3735" s="30">
        <v>45958</v>
      </c>
      <c r="O3735" s="48">
        <v>11532</v>
      </c>
      <c r="P3735" s="21" t="s">
        <v>228</v>
      </c>
      <c r="Q3735" s="21">
        <v>58157517095</v>
      </c>
      <c r="R3735" s="21" t="s">
        <v>40</v>
      </c>
      <c r="S3735" s="3">
        <v>4</v>
      </c>
      <c r="T3735" s="37"/>
      <c r="U3735" s="21" t="s">
        <v>18</v>
      </c>
      <c r="V3735" s="21" t="str">
        <f>VLOOKUP(P3735,'Customer List'!B:C,2,)</f>
        <v>Kolkata</v>
      </c>
      <c r="W3735" s="38"/>
      <c r="X3735" s="30">
        <v>45959</v>
      </c>
      <c r="Y3735" s="21">
        <f t="shared" si="412"/>
        <v>1</v>
      </c>
      <c r="Z3735" s="21" t="str">
        <f t="shared" si="413"/>
        <v>Tuesday</v>
      </c>
      <c r="AA3735" s="21" t="str">
        <f t="shared" si="414"/>
        <v>Wednesday</v>
      </c>
      <c r="AB3735" s="21" t="str">
        <f>VLOOKUP(U3735,'Currency Sheet'!A:C,3,)</f>
        <v>DOLLAR</v>
      </c>
      <c r="AC3735" s="42" t="str">
        <f>VLOOKUP(P3735,'Customer List'!B:D,3,)</f>
        <v>OutStation</v>
      </c>
    </row>
    <row r="3736" spans="1:29" x14ac:dyDescent="0.25">
      <c r="A3736" s="21">
        <v>3732</v>
      </c>
      <c r="B3736" s="21" t="s">
        <v>5418</v>
      </c>
      <c r="C3736" s="30">
        <v>45951</v>
      </c>
      <c r="D3736" s="30">
        <v>45958</v>
      </c>
      <c r="E3736" s="47">
        <v>16.8</v>
      </c>
      <c r="F3736" s="47">
        <f t="shared" si="409"/>
        <v>1478.4</v>
      </c>
      <c r="G3736" s="48">
        <f t="shared" si="410"/>
        <v>1478.4</v>
      </c>
      <c r="H3736" s="21">
        <v>317409</v>
      </c>
      <c r="I3736" s="21" t="s">
        <v>4778</v>
      </c>
      <c r="J3736" s="21">
        <v>1</v>
      </c>
      <c r="K3736" s="21">
        <v>1</v>
      </c>
      <c r="L3736" s="21">
        <f t="shared" si="411"/>
        <v>0</v>
      </c>
      <c r="M3736" s="21" t="s">
        <v>5575</v>
      </c>
      <c r="N3736" s="30">
        <v>45958</v>
      </c>
      <c r="O3736" s="48">
        <v>2604</v>
      </c>
      <c r="P3736" s="21" t="s">
        <v>228</v>
      </c>
      <c r="Q3736" s="21">
        <v>58157517095</v>
      </c>
      <c r="R3736" s="21" t="s">
        <v>40</v>
      </c>
      <c r="S3736" s="3">
        <v>4</v>
      </c>
      <c r="T3736" s="37"/>
      <c r="U3736" s="21" t="s">
        <v>18</v>
      </c>
      <c r="V3736" s="21" t="str">
        <f>VLOOKUP(P3736,'Customer List'!B:C,2,)</f>
        <v>Kolkata</v>
      </c>
      <c r="W3736" s="38"/>
      <c r="X3736" s="30">
        <v>45959</v>
      </c>
      <c r="Y3736" s="21">
        <f t="shared" si="412"/>
        <v>1</v>
      </c>
      <c r="Z3736" s="21" t="str">
        <f t="shared" si="413"/>
        <v>Tuesday</v>
      </c>
      <c r="AA3736" s="21" t="str">
        <f t="shared" si="414"/>
        <v>Wednesday</v>
      </c>
      <c r="AB3736" s="21" t="str">
        <f>VLOOKUP(U3736,'Currency Sheet'!A:C,3,)</f>
        <v>DOLLAR</v>
      </c>
      <c r="AC3736" s="42" t="str">
        <f>VLOOKUP(P3736,'Customer List'!B:D,3,)</f>
        <v>OutStation</v>
      </c>
    </row>
    <row r="3737" spans="1:29" x14ac:dyDescent="0.25">
      <c r="A3737" s="21">
        <v>3733</v>
      </c>
      <c r="B3737" s="21" t="s">
        <v>5418</v>
      </c>
      <c r="C3737" s="30">
        <v>45951</v>
      </c>
      <c r="D3737" s="30">
        <v>45958</v>
      </c>
      <c r="E3737" s="47">
        <v>159</v>
      </c>
      <c r="F3737" s="47">
        <f t="shared" si="409"/>
        <v>13992</v>
      </c>
      <c r="G3737" s="48">
        <f t="shared" si="410"/>
        <v>13992</v>
      </c>
      <c r="H3737" s="21">
        <v>317426</v>
      </c>
      <c r="I3737" s="21" t="s">
        <v>4778</v>
      </c>
      <c r="J3737" s="21">
        <v>1</v>
      </c>
      <c r="K3737" s="21">
        <v>1</v>
      </c>
      <c r="L3737" s="21">
        <f t="shared" si="411"/>
        <v>0</v>
      </c>
      <c r="M3737" s="21" t="s">
        <v>5692</v>
      </c>
      <c r="N3737" s="30">
        <v>45958</v>
      </c>
      <c r="O3737" s="48">
        <v>20140</v>
      </c>
      <c r="P3737" s="21" t="s">
        <v>16</v>
      </c>
      <c r="Q3737" s="21" t="s">
        <v>2070</v>
      </c>
      <c r="R3737" s="21" t="s">
        <v>637</v>
      </c>
      <c r="S3737" s="3">
        <v>4</v>
      </c>
      <c r="T3737" s="37"/>
      <c r="U3737" s="21" t="s">
        <v>18</v>
      </c>
      <c r="V3737" s="21" t="str">
        <f>VLOOKUP(P3737,'Customer List'!B:C,2,)</f>
        <v>Delhi</v>
      </c>
      <c r="W3737" s="38"/>
      <c r="X3737" s="30">
        <f>IF(OR(R3737 = "PRIYANKA MADAM", R3737 = "DEEPAK", R3737 = "PORTER"),N3737,"")</f>
        <v>45958</v>
      </c>
      <c r="Y3737" s="21">
        <f t="shared" si="412"/>
        <v>0</v>
      </c>
      <c r="Z3737" s="21" t="str">
        <f t="shared" si="413"/>
        <v>Tuesday</v>
      </c>
      <c r="AA3737" s="21" t="str">
        <f t="shared" si="414"/>
        <v>Tuesday</v>
      </c>
      <c r="AB3737" s="21" t="str">
        <f>VLOOKUP(U3737,'Currency Sheet'!A:C,3,)</f>
        <v>DOLLAR</v>
      </c>
      <c r="AC3737" s="42" t="str">
        <f>VLOOKUP(P3737,'Customer List'!B:D,3,)</f>
        <v>Local</v>
      </c>
    </row>
    <row r="3738" spans="1:29" x14ac:dyDescent="0.25">
      <c r="A3738" s="21">
        <v>3734</v>
      </c>
      <c r="B3738" s="21" t="s">
        <v>5418</v>
      </c>
      <c r="C3738" s="30">
        <v>45951</v>
      </c>
      <c r="D3738" s="30">
        <v>45958</v>
      </c>
      <c r="E3738" s="47">
        <v>296.8</v>
      </c>
      <c r="F3738" s="47">
        <f t="shared" si="409"/>
        <v>26118.400000000001</v>
      </c>
      <c r="G3738" s="48">
        <f t="shared" si="410"/>
        <v>26118.400000000001</v>
      </c>
      <c r="H3738" s="21">
        <v>318344</v>
      </c>
      <c r="I3738" s="21" t="s">
        <v>4779</v>
      </c>
      <c r="J3738" s="21">
        <v>1</v>
      </c>
      <c r="K3738" s="21">
        <v>1</v>
      </c>
      <c r="L3738" s="21">
        <f t="shared" si="411"/>
        <v>0</v>
      </c>
      <c r="M3738" s="21" t="s">
        <v>5603</v>
      </c>
      <c r="N3738" s="30">
        <v>45960</v>
      </c>
      <c r="O3738" s="48">
        <v>40704</v>
      </c>
      <c r="P3738" s="21" t="s">
        <v>208</v>
      </c>
      <c r="Q3738" s="21" t="s">
        <v>1996</v>
      </c>
      <c r="R3738" s="21" t="s">
        <v>1996</v>
      </c>
      <c r="S3738" s="3">
        <v>4</v>
      </c>
      <c r="T3738" s="37"/>
      <c r="U3738" s="21" t="s">
        <v>18</v>
      </c>
      <c r="V3738" s="21" t="str">
        <f>VLOOKUP(P3738,'Customer List'!B:C,2,)</f>
        <v>Delhi</v>
      </c>
      <c r="W3738" s="38"/>
      <c r="X3738" s="30">
        <f>IF(OR(R3738 = "PRIYANKA MADAM", R3738 = "DEEPAK", R3738 = "PORTER"),N3738,"")</f>
        <v>45960</v>
      </c>
      <c r="Y3738" s="21">
        <f t="shared" si="412"/>
        <v>0</v>
      </c>
      <c r="Z3738" s="21" t="str">
        <f t="shared" si="413"/>
        <v>Thursday</v>
      </c>
      <c r="AA3738" s="21" t="str">
        <f t="shared" si="414"/>
        <v>Thursday</v>
      </c>
      <c r="AB3738" s="21" t="str">
        <f>VLOOKUP(U3738,'Currency Sheet'!A:C,3,)</f>
        <v>DOLLAR</v>
      </c>
      <c r="AC3738" s="42" t="str">
        <f>VLOOKUP(P3738,'Customer List'!B:D,3,)</f>
        <v>Local</v>
      </c>
    </row>
    <row r="3739" spans="1:29" x14ac:dyDescent="0.25">
      <c r="A3739" s="21">
        <v>3735</v>
      </c>
      <c r="B3739" s="21" t="s">
        <v>5418</v>
      </c>
      <c r="C3739" s="30">
        <v>45951</v>
      </c>
      <c r="D3739" s="30">
        <v>45958</v>
      </c>
      <c r="E3739" s="47">
        <v>160.80000000000001</v>
      </c>
      <c r="F3739" s="47">
        <f t="shared" si="409"/>
        <v>14150.400000000001</v>
      </c>
      <c r="G3739" s="48">
        <f t="shared" si="410"/>
        <v>14150.400000000001</v>
      </c>
      <c r="H3739" s="21">
        <v>326506</v>
      </c>
      <c r="I3739" s="21" t="s">
        <v>5384</v>
      </c>
      <c r="J3739" s="21">
        <v>1</v>
      </c>
      <c r="K3739" s="21">
        <v>1</v>
      </c>
      <c r="L3739" s="21">
        <f t="shared" si="411"/>
        <v>0</v>
      </c>
      <c r="M3739" s="21" t="s">
        <v>5644</v>
      </c>
      <c r="N3739" s="30">
        <v>45959</v>
      </c>
      <c r="O3739" s="48">
        <v>24924</v>
      </c>
      <c r="P3739" s="21" t="s">
        <v>5515</v>
      </c>
      <c r="Q3739" s="21">
        <v>58157546753</v>
      </c>
      <c r="R3739" s="21" t="s">
        <v>40</v>
      </c>
      <c r="S3739" s="3">
        <v>4</v>
      </c>
      <c r="T3739" s="37"/>
      <c r="U3739" s="21" t="s">
        <v>18</v>
      </c>
      <c r="V3739" s="21" t="str">
        <f>VLOOKUP(P3739,'Customer List'!B:C,2,)</f>
        <v>Hyderabad</v>
      </c>
      <c r="W3739" s="38"/>
      <c r="X3739" s="30">
        <v>45961</v>
      </c>
      <c r="Y3739" s="21">
        <f t="shared" si="412"/>
        <v>2</v>
      </c>
      <c r="Z3739" s="21" t="str">
        <f t="shared" si="413"/>
        <v>Wednesday</v>
      </c>
      <c r="AA3739" s="21" t="str">
        <f t="shared" si="414"/>
        <v>Friday</v>
      </c>
      <c r="AB3739" s="21" t="str">
        <f>VLOOKUP(U3739,'Currency Sheet'!A:C,3,)</f>
        <v>DOLLAR</v>
      </c>
      <c r="AC3739" s="42" t="str">
        <f>VLOOKUP(P3739,'Customer List'!B:D,3,)</f>
        <v>OutStation</v>
      </c>
    </row>
    <row r="3740" spans="1:29" x14ac:dyDescent="0.25">
      <c r="A3740" s="21">
        <v>3736</v>
      </c>
      <c r="B3740" s="21" t="s">
        <v>5418</v>
      </c>
      <c r="C3740" s="30">
        <v>45951</v>
      </c>
      <c r="D3740" s="30">
        <v>45958</v>
      </c>
      <c r="E3740" s="47">
        <v>214.8</v>
      </c>
      <c r="F3740" s="47">
        <f t="shared" si="409"/>
        <v>18902.400000000001</v>
      </c>
      <c r="G3740" s="48">
        <f t="shared" si="410"/>
        <v>18902.400000000001</v>
      </c>
      <c r="H3740" s="21">
        <v>328630</v>
      </c>
      <c r="I3740" s="21" t="s">
        <v>5066</v>
      </c>
      <c r="J3740" s="21">
        <v>1</v>
      </c>
      <c r="K3740" s="21">
        <v>1</v>
      </c>
      <c r="L3740" s="21">
        <f t="shared" si="411"/>
        <v>0</v>
      </c>
      <c r="M3740" s="21" t="s">
        <v>5605</v>
      </c>
      <c r="N3740" s="30">
        <v>45959</v>
      </c>
      <c r="O3740" s="48">
        <v>33294</v>
      </c>
      <c r="P3740" s="21" t="s">
        <v>295</v>
      </c>
      <c r="Q3740" s="21">
        <v>58157545655</v>
      </c>
      <c r="R3740" s="21" t="s">
        <v>40</v>
      </c>
      <c r="S3740" s="3">
        <v>4</v>
      </c>
      <c r="T3740" s="37"/>
      <c r="U3740" s="21" t="s">
        <v>18</v>
      </c>
      <c r="V3740" s="21" t="str">
        <f>VLOOKUP(P3740,'Customer List'!B:C,2,)</f>
        <v>Kerala</v>
      </c>
      <c r="W3740" s="38"/>
      <c r="X3740" s="30">
        <v>45962</v>
      </c>
      <c r="Y3740" s="21">
        <f t="shared" si="412"/>
        <v>3</v>
      </c>
      <c r="Z3740" s="21" t="str">
        <f t="shared" si="413"/>
        <v>Wednesday</v>
      </c>
      <c r="AA3740" s="21" t="str">
        <f t="shared" si="414"/>
        <v>Saturday</v>
      </c>
      <c r="AB3740" s="21" t="str">
        <f>VLOOKUP(U3740,'Currency Sheet'!A:C,3,)</f>
        <v>DOLLAR</v>
      </c>
      <c r="AC3740" s="42" t="str">
        <f>VLOOKUP(P3740,'Customer List'!B:D,3,)</f>
        <v>OutStation</v>
      </c>
    </row>
    <row r="3741" spans="1:29" x14ac:dyDescent="0.25">
      <c r="A3741" s="21">
        <v>3737</v>
      </c>
      <c r="B3741" s="21" t="s">
        <v>5418</v>
      </c>
      <c r="C3741" s="30">
        <v>45951</v>
      </c>
      <c r="D3741" s="30">
        <v>45958</v>
      </c>
      <c r="E3741" s="47">
        <v>157.80000000000001</v>
      </c>
      <c r="F3741" s="47">
        <f t="shared" si="409"/>
        <v>13886.400000000001</v>
      </c>
      <c r="G3741" s="48">
        <f t="shared" si="410"/>
        <v>13886.400000000001</v>
      </c>
      <c r="H3741" s="21">
        <v>329706</v>
      </c>
      <c r="I3741" s="21" t="s">
        <v>5385</v>
      </c>
      <c r="J3741" s="21">
        <v>1</v>
      </c>
      <c r="K3741" s="21">
        <v>1</v>
      </c>
      <c r="L3741" s="21">
        <f t="shared" si="411"/>
        <v>0</v>
      </c>
      <c r="M3741" s="21" t="s">
        <v>5605</v>
      </c>
      <c r="N3741" s="30">
        <v>45959</v>
      </c>
      <c r="O3741" s="48">
        <v>24459</v>
      </c>
      <c r="P3741" s="21" t="s">
        <v>295</v>
      </c>
      <c r="Q3741" s="21">
        <v>58157545655</v>
      </c>
      <c r="R3741" s="21" t="s">
        <v>40</v>
      </c>
      <c r="S3741" s="3">
        <v>4</v>
      </c>
      <c r="T3741" s="37"/>
      <c r="U3741" s="21" t="s">
        <v>18</v>
      </c>
      <c r="V3741" s="21" t="str">
        <f>VLOOKUP(P3741,'Customer List'!B:C,2,)</f>
        <v>Kerala</v>
      </c>
      <c r="W3741" s="38"/>
      <c r="X3741" s="30">
        <v>45962</v>
      </c>
      <c r="Y3741" s="21">
        <f t="shared" si="412"/>
        <v>3</v>
      </c>
      <c r="Z3741" s="21" t="str">
        <f t="shared" si="413"/>
        <v>Wednesday</v>
      </c>
      <c r="AA3741" s="21" t="str">
        <f t="shared" si="414"/>
        <v>Saturday</v>
      </c>
      <c r="AB3741" s="21" t="str">
        <f>VLOOKUP(U3741,'Currency Sheet'!A:C,3,)</f>
        <v>DOLLAR</v>
      </c>
      <c r="AC3741" s="42" t="str">
        <f>VLOOKUP(P3741,'Customer List'!B:D,3,)</f>
        <v>OutStation</v>
      </c>
    </row>
    <row r="3742" spans="1:29" x14ac:dyDescent="0.25">
      <c r="A3742" s="21">
        <v>3738</v>
      </c>
      <c r="B3742" s="21" t="s">
        <v>5418</v>
      </c>
      <c r="C3742" s="30">
        <v>45951</v>
      </c>
      <c r="D3742" s="30">
        <v>45958</v>
      </c>
      <c r="E3742" s="47">
        <v>105.6</v>
      </c>
      <c r="F3742" s="47">
        <f t="shared" si="409"/>
        <v>9292.7999999999993</v>
      </c>
      <c r="G3742" s="48">
        <f t="shared" si="410"/>
        <v>9292.7999999999993</v>
      </c>
      <c r="H3742" s="21">
        <v>329913</v>
      </c>
      <c r="I3742" s="21" t="s">
        <v>4781</v>
      </c>
      <c r="J3742" s="21">
        <v>1</v>
      </c>
      <c r="K3742" s="21">
        <v>1</v>
      </c>
      <c r="L3742" s="21">
        <f t="shared" si="411"/>
        <v>0</v>
      </c>
      <c r="M3742" s="21" t="s">
        <v>5575</v>
      </c>
      <c r="N3742" s="30">
        <v>45958</v>
      </c>
      <c r="O3742" s="48">
        <v>16368</v>
      </c>
      <c r="P3742" s="21" t="s">
        <v>228</v>
      </c>
      <c r="Q3742" s="21">
        <v>58157517095</v>
      </c>
      <c r="R3742" s="21" t="s">
        <v>40</v>
      </c>
      <c r="S3742" s="3">
        <v>4</v>
      </c>
      <c r="T3742" s="37"/>
      <c r="U3742" s="21" t="s">
        <v>18</v>
      </c>
      <c r="V3742" s="21" t="str">
        <f>VLOOKUP(P3742,'Customer List'!B:C,2,)</f>
        <v>Kolkata</v>
      </c>
      <c r="W3742" s="38"/>
      <c r="X3742" s="30">
        <v>45959</v>
      </c>
      <c r="Y3742" s="21">
        <f t="shared" si="412"/>
        <v>1</v>
      </c>
      <c r="Z3742" s="21" t="str">
        <f t="shared" si="413"/>
        <v>Tuesday</v>
      </c>
      <c r="AA3742" s="21" t="str">
        <f t="shared" si="414"/>
        <v>Wednesday</v>
      </c>
      <c r="AB3742" s="21" t="str">
        <f>VLOOKUP(U3742,'Currency Sheet'!A:C,3,)</f>
        <v>DOLLAR</v>
      </c>
      <c r="AC3742" s="42" t="str">
        <f>VLOOKUP(P3742,'Customer List'!B:D,3,)</f>
        <v>OutStation</v>
      </c>
    </row>
    <row r="3743" spans="1:29" x14ac:dyDescent="0.25">
      <c r="A3743" s="21">
        <v>3739</v>
      </c>
      <c r="B3743" s="21" t="s">
        <v>5418</v>
      </c>
      <c r="C3743" s="30">
        <v>45951</v>
      </c>
      <c r="D3743" s="30">
        <v>45958</v>
      </c>
      <c r="E3743" s="47">
        <v>312.2</v>
      </c>
      <c r="F3743" s="47">
        <f t="shared" si="409"/>
        <v>27473.599999999999</v>
      </c>
      <c r="G3743" s="48">
        <f t="shared" si="410"/>
        <v>82420.799999999988</v>
      </c>
      <c r="H3743" s="21">
        <v>329928</v>
      </c>
      <c r="I3743" s="21" t="s">
        <v>4781</v>
      </c>
      <c r="J3743" s="21">
        <v>3</v>
      </c>
      <c r="K3743" s="21">
        <v>3</v>
      </c>
      <c r="L3743" s="21">
        <f t="shared" si="411"/>
        <v>0</v>
      </c>
      <c r="M3743" s="21" t="s">
        <v>5692</v>
      </c>
      <c r="N3743" s="30">
        <v>45958</v>
      </c>
      <c r="O3743" s="48">
        <v>101688</v>
      </c>
      <c r="P3743" s="21" t="s">
        <v>16</v>
      </c>
      <c r="Q3743" s="21" t="s">
        <v>2070</v>
      </c>
      <c r="R3743" s="21" t="s">
        <v>637</v>
      </c>
      <c r="S3743" s="3">
        <v>4</v>
      </c>
      <c r="T3743" s="37"/>
      <c r="U3743" s="21" t="s">
        <v>18</v>
      </c>
      <c r="V3743" s="21" t="str">
        <f>VLOOKUP(P3743,'Customer List'!B:C,2,)</f>
        <v>Delhi</v>
      </c>
      <c r="W3743" s="38"/>
      <c r="X3743" s="30">
        <f>IF(OR(R3743 = "PRIYANKA MADAM", R3743 = "DEEPAK", R3743 = "PORTER"),N3743,"")</f>
        <v>45958</v>
      </c>
      <c r="Y3743" s="21">
        <f t="shared" si="412"/>
        <v>0</v>
      </c>
      <c r="Z3743" s="21" t="str">
        <f t="shared" si="413"/>
        <v>Tuesday</v>
      </c>
      <c r="AA3743" s="21" t="str">
        <f t="shared" si="414"/>
        <v>Tuesday</v>
      </c>
      <c r="AB3743" s="21" t="str">
        <f>VLOOKUP(U3743,'Currency Sheet'!A:C,3,)</f>
        <v>DOLLAR</v>
      </c>
      <c r="AC3743" s="42" t="str">
        <f>VLOOKUP(P3743,'Customer List'!B:D,3,)</f>
        <v>Local</v>
      </c>
    </row>
    <row r="3744" spans="1:29" x14ac:dyDescent="0.25">
      <c r="A3744" s="21">
        <v>3740</v>
      </c>
      <c r="B3744" s="21" t="s">
        <v>5418</v>
      </c>
      <c r="C3744" s="30">
        <v>45951</v>
      </c>
      <c r="D3744" s="30">
        <v>45958</v>
      </c>
      <c r="E3744" s="47">
        <v>281.39999999999998</v>
      </c>
      <c r="F3744" s="47">
        <f t="shared" si="409"/>
        <v>24763.199999999997</v>
      </c>
      <c r="G3744" s="48">
        <f t="shared" si="410"/>
        <v>49526.399999999994</v>
      </c>
      <c r="H3744" s="21">
        <v>329932</v>
      </c>
      <c r="I3744" s="21" t="s">
        <v>4781</v>
      </c>
      <c r="J3744" s="21">
        <v>2</v>
      </c>
      <c r="K3744" s="21">
        <v>2</v>
      </c>
      <c r="L3744" s="21">
        <f t="shared" si="411"/>
        <v>0</v>
      </c>
      <c r="M3744" s="21" t="s">
        <v>5622</v>
      </c>
      <c r="N3744" s="30">
        <v>45958</v>
      </c>
      <c r="O3744" s="48">
        <v>87234</v>
      </c>
      <c r="P3744" s="21" t="s">
        <v>891</v>
      </c>
      <c r="Q3744" s="21">
        <v>58157517095</v>
      </c>
      <c r="R3744" s="21" t="s">
        <v>40</v>
      </c>
      <c r="S3744" s="3">
        <v>4</v>
      </c>
      <c r="T3744" s="37"/>
      <c r="U3744" s="21" t="s">
        <v>18</v>
      </c>
      <c r="V3744" s="21" t="str">
        <f>VLOOKUP(P3744,'Customer List'!B:C,2,)</f>
        <v>Banglore</v>
      </c>
      <c r="W3744" s="38"/>
      <c r="X3744" s="30">
        <v>45959</v>
      </c>
      <c r="Y3744" s="21">
        <f t="shared" si="412"/>
        <v>1</v>
      </c>
      <c r="Z3744" s="21" t="str">
        <f t="shared" si="413"/>
        <v>Tuesday</v>
      </c>
      <c r="AA3744" s="21" t="str">
        <f t="shared" si="414"/>
        <v>Wednesday</v>
      </c>
      <c r="AB3744" s="21" t="str">
        <f>VLOOKUP(U3744,'Currency Sheet'!A:C,3,)</f>
        <v>DOLLAR</v>
      </c>
      <c r="AC3744" s="42" t="str">
        <f>VLOOKUP(P3744,'Customer List'!B:D,3,)</f>
        <v>OutStation</v>
      </c>
    </row>
    <row r="3745" spans="1:29" x14ac:dyDescent="0.25">
      <c r="A3745" s="21">
        <v>3741</v>
      </c>
      <c r="B3745" s="21" t="s">
        <v>5418</v>
      </c>
      <c r="C3745" s="30">
        <v>45951</v>
      </c>
      <c r="D3745" s="30">
        <v>45958</v>
      </c>
      <c r="E3745" s="47">
        <v>250.2</v>
      </c>
      <c r="F3745" s="47">
        <f t="shared" si="409"/>
        <v>22017.599999999999</v>
      </c>
      <c r="G3745" s="48">
        <f t="shared" si="410"/>
        <v>22017.599999999999</v>
      </c>
      <c r="H3745" s="21">
        <v>331328</v>
      </c>
      <c r="I3745" s="21" t="s">
        <v>5386</v>
      </c>
      <c r="J3745" s="21">
        <v>1</v>
      </c>
      <c r="K3745" s="21">
        <v>1</v>
      </c>
      <c r="L3745" s="21">
        <f t="shared" si="411"/>
        <v>0</v>
      </c>
      <c r="M3745" s="21" t="s">
        <v>5605</v>
      </c>
      <c r="N3745" s="30">
        <v>45959</v>
      </c>
      <c r="O3745" s="48">
        <v>38781</v>
      </c>
      <c r="P3745" s="21" t="s">
        <v>295</v>
      </c>
      <c r="Q3745" s="21">
        <v>58157545655</v>
      </c>
      <c r="R3745" s="21" t="s">
        <v>40</v>
      </c>
      <c r="S3745" s="3">
        <v>4</v>
      </c>
      <c r="T3745" s="37"/>
      <c r="U3745" s="21" t="s">
        <v>18</v>
      </c>
      <c r="V3745" s="21" t="str">
        <f>VLOOKUP(P3745,'Customer List'!B:C,2,)</f>
        <v>Kerala</v>
      </c>
      <c r="W3745" s="38"/>
      <c r="X3745" s="30">
        <v>45962</v>
      </c>
      <c r="Y3745" s="21">
        <f t="shared" si="412"/>
        <v>3</v>
      </c>
      <c r="Z3745" s="21" t="str">
        <f t="shared" si="413"/>
        <v>Wednesday</v>
      </c>
      <c r="AA3745" s="21" t="str">
        <f t="shared" si="414"/>
        <v>Saturday</v>
      </c>
      <c r="AB3745" s="21" t="str">
        <f>VLOOKUP(U3745,'Currency Sheet'!A:C,3,)</f>
        <v>DOLLAR</v>
      </c>
      <c r="AC3745" s="42" t="str">
        <f>VLOOKUP(P3745,'Customer List'!B:D,3,)</f>
        <v>OutStation</v>
      </c>
    </row>
    <row r="3746" spans="1:29" x14ac:dyDescent="0.25">
      <c r="A3746" s="21">
        <v>3742</v>
      </c>
      <c r="B3746" s="21" t="s">
        <v>5418</v>
      </c>
      <c r="C3746" s="30">
        <v>45951</v>
      </c>
      <c r="D3746" s="30">
        <v>45958</v>
      </c>
      <c r="E3746" s="47">
        <v>160.80000000000001</v>
      </c>
      <c r="F3746" s="47">
        <f t="shared" si="409"/>
        <v>14150.400000000001</v>
      </c>
      <c r="G3746" s="48">
        <f t="shared" si="410"/>
        <v>14150.400000000001</v>
      </c>
      <c r="H3746" s="21">
        <v>331408</v>
      </c>
      <c r="I3746" s="21" t="s">
        <v>4782</v>
      </c>
      <c r="J3746" s="21">
        <v>1</v>
      </c>
      <c r="K3746" s="21">
        <v>1</v>
      </c>
      <c r="L3746" s="21">
        <f t="shared" si="411"/>
        <v>0</v>
      </c>
      <c r="M3746" s="21" t="s">
        <v>5605</v>
      </c>
      <c r="N3746" s="30">
        <v>45959</v>
      </c>
      <c r="O3746" s="48">
        <v>24924</v>
      </c>
      <c r="P3746" s="21" t="s">
        <v>295</v>
      </c>
      <c r="Q3746" s="21">
        <v>58157545655</v>
      </c>
      <c r="R3746" s="21" t="s">
        <v>40</v>
      </c>
      <c r="S3746" s="3">
        <v>4</v>
      </c>
      <c r="T3746" s="37"/>
      <c r="U3746" s="21" t="s">
        <v>18</v>
      </c>
      <c r="V3746" s="21" t="str">
        <f>VLOOKUP(P3746,'Customer List'!B:C,2,)</f>
        <v>Kerala</v>
      </c>
      <c r="W3746" s="38"/>
      <c r="X3746" s="30">
        <v>45962</v>
      </c>
      <c r="Y3746" s="21">
        <f t="shared" si="412"/>
        <v>3</v>
      </c>
      <c r="Z3746" s="21" t="str">
        <f t="shared" si="413"/>
        <v>Wednesday</v>
      </c>
      <c r="AA3746" s="21" t="str">
        <f t="shared" si="414"/>
        <v>Saturday</v>
      </c>
      <c r="AB3746" s="21" t="str">
        <f>VLOOKUP(U3746,'Currency Sheet'!A:C,3,)</f>
        <v>DOLLAR</v>
      </c>
      <c r="AC3746" s="42" t="str">
        <f>VLOOKUP(P3746,'Customer List'!B:D,3,)</f>
        <v>OutStation</v>
      </c>
    </row>
    <row r="3747" spans="1:29" x14ac:dyDescent="0.25">
      <c r="A3747" s="21">
        <v>3743</v>
      </c>
      <c r="B3747" s="21" t="s">
        <v>5418</v>
      </c>
      <c r="C3747" s="30">
        <v>45951</v>
      </c>
      <c r="D3747" s="30">
        <v>45958</v>
      </c>
      <c r="E3747" s="47">
        <v>312.2</v>
      </c>
      <c r="F3747" s="47">
        <f t="shared" si="409"/>
        <v>27473.599999999999</v>
      </c>
      <c r="G3747" s="48">
        <f t="shared" si="410"/>
        <v>27473.599999999999</v>
      </c>
      <c r="H3747" s="21">
        <v>331926</v>
      </c>
      <c r="I3747" s="21" t="s">
        <v>5387</v>
      </c>
      <c r="J3747" s="21">
        <v>1</v>
      </c>
      <c r="K3747" s="21">
        <v>1</v>
      </c>
      <c r="L3747" s="21">
        <f t="shared" si="411"/>
        <v>0</v>
      </c>
      <c r="M3747" s="21" t="s">
        <v>5602</v>
      </c>
      <c r="N3747" s="30">
        <v>45960</v>
      </c>
      <c r="O3747" s="48">
        <v>42816</v>
      </c>
      <c r="P3747" s="21" t="s">
        <v>208</v>
      </c>
      <c r="Q3747" s="21" t="s">
        <v>1996</v>
      </c>
      <c r="R3747" s="21" t="s">
        <v>1996</v>
      </c>
      <c r="S3747" s="3">
        <v>4</v>
      </c>
      <c r="T3747" s="37"/>
      <c r="U3747" s="21" t="s">
        <v>18</v>
      </c>
      <c r="V3747" s="21" t="str">
        <f>VLOOKUP(P3747,'Customer List'!B:C,2,)</f>
        <v>Delhi</v>
      </c>
      <c r="W3747" s="38"/>
      <c r="X3747" s="30">
        <f>IF(OR(R3747 = "PRIYANKA MADAM", R3747 = "DEEPAK", R3747 = "PORTER"),N3747,"")</f>
        <v>45960</v>
      </c>
      <c r="Y3747" s="21">
        <f t="shared" si="412"/>
        <v>0</v>
      </c>
      <c r="Z3747" s="21" t="str">
        <f t="shared" si="413"/>
        <v>Thursday</v>
      </c>
      <c r="AA3747" s="21" t="str">
        <f t="shared" si="414"/>
        <v>Thursday</v>
      </c>
      <c r="AB3747" s="21" t="str">
        <f>VLOOKUP(U3747,'Currency Sheet'!A:C,3,)</f>
        <v>DOLLAR</v>
      </c>
      <c r="AC3747" s="42" t="str">
        <f>VLOOKUP(P3747,'Customer List'!B:D,3,)</f>
        <v>Local</v>
      </c>
    </row>
    <row r="3748" spans="1:29" x14ac:dyDescent="0.25">
      <c r="A3748" s="21">
        <v>3744</v>
      </c>
      <c r="B3748" s="21" t="s">
        <v>5418</v>
      </c>
      <c r="C3748" s="30">
        <v>45951</v>
      </c>
      <c r="D3748" s="30">
        <v>45958</v>
      </c>
      <c r="E3748" s="47">
        <v>192</v>
      </c>
      <c r="F3748" s="47">
        <f t="shared" si="409"/>
        <v>16896</v>
      </c>
      <c r="G3748" s="48">
        <f t="shared" si="410"/>
        <v>16896</v>
      </c>
      <c r="H3748" s="21">
        <v>333810</v>
      </c>
      <c r="I3748" s="21" t="s">
        <v>5183</v>
      </c>
      <c r="J3748" s="21">
        <v>1</v>
      </c>
      <c r="K3748" s="21">
        <v>1</v>
      </c>
      <c r="L3748" s="21">
        <f t="shared" si="411"/>
        <v>0</v>
      </c>
      <c r="M3748" s="21" t="s">
        <v>5644</v>
      </c>
      <c r="N3748" s="30">
        <v>45959</v>
      </c>
      <c r="O3748" s="48">
        <v>29760</v>
      </c>
      <c r="P3748" s="21" t="s">
        <v>5515</v>
      </c>
      <c r="Q3748" s="21">
        <v>58157546753</v>
      </c>
      <c r="R3748" s="21" t="s">
        <v>40</v>
      </c>
      <c r="S3748" s="3">
        <v>4</v>
      </c>
      <c r="T3748" s="37"/>
      <c r="U3748" s="21" t="s">
        <v>18</v>
      </c>
      <c r="V3748" s="21" t="str">
        <f>VLOOKUP(P3748,'Customer List'!B:C,2,)</f>
        <v>Hyderabad</v>
      </c>
      <c r="W3748" s="38"/>
      <c r="X3748" s="30">
        <v>45961</v>
      </c>
      <c r="Y3748" s="21">
        <f t="shared" si="412"/>
        <v>2</v>
      </c>
      <c r="Z3748" s="21" t="str">
        <f t="shared" si="413"/>
        <v>Wednesday</v>
      </c>
      <c r="AA3748" s="21" t="str">
        <f t="shared" si="414"/>
        <v>Friday</v>
      </c>
      <c r="AB3748" s="21" t="str">
        <f>VLOOKUP(U3748,'Currency Sheet'!A:C,3,)</f>
        <v>DOLLAR</v>
      </c>
      <c r="AC3748" s="42" t="str">
        <f>VLOOKUP(P3748,'Customer List'!B:D,3,)</f>
        <v>OutStation</v>
      </c>
    </row>
    <row r="3749" spans="1:29" x14ac:dyDescent="0.25">
      <c r="A3749" s="21">
        <v>3745</v>
      </c>
      <c r="B3749" s="21" t="s">
        <v>5418</v>
      </c>
      <c r="C3749" s="30">
        <v>45951</v>
      </c>
      <c r="D3749" s="30">
        <v>45958</v>
      </c>
      <c r="E3749" s="47">
        <v>137.4</v>
      </c>
      <c r="F3749" s="47">
        <f t="shared" si="409"/>
        <v>12091.2</v>
      </c>
      <c r="G3749" s="48">
        <f t="shared" si="410"/>
        <v>24182.400000000001</v>
      </c>
      <c r="H3749" s="21">
        <v>336706</v>
      </c>
      <c r="I3749" s="21" t="s">
        <v>5388</v>
      </c>
      <c r="J3749" s="21">
        <v>2</v>
      </c>
      <c r="K3749" s="21">
        <v>2</v>
      </c>
      <c r="L3749" s="21">
        <f t="shared" si="411"/>
        <v>0</v>
      </c>
      <c r="M3749" s="21" t="s">
        <v>5683</v>
      </c>
      <c r="N3749" s="30">
        <v>45959</v>
      </c>
      <c r="O3749" s="48">
        <v>0</v>
      </c>
      <c r="P3749" s="21" t="s">
        <v>625</v>
      </c>
      <c r="Q3749" s="21" t="s">
        <v>2070</v>
      </c>
      <c r="R3749" s="21" t="s">
        <v>637</v>
      </c>
      <c r="S3749" s="3">
        <v>4</v>
      </c>
      <c r="T3749" s="37"/>
      <c r="U3749" s="21" t="s">
        <v>18</v>
      </c>
      <c r="V3749" s="21" t="str">
        <f>VLOOKUP(P3749,'Customer List'!B:C,2,)</f>
        <v>Delhi</v>
      </c>
      <c r="W3749" s="38"/>
      <c r="X3749" s="30">
        <f>IF(OR(R3749 = "PRIYANKA MADAM", R3749 = "DEEPAK", R3749 = "PORTER"),N3749,"")</f>
        <v>45959</v>
      </c>
      <c r="Y3749" s="21">
        <f t="shared" si="412"/>
        <v>0</v>
      </c>
      <c r="Z3749" s="21" t="str">
        <f t="shared" si="413"/>
        <v>Wednesday</v>
      </c>
      <c r="AA3749" s="21" t="str">
        <f t="shared" si="414"/>
        <v>Wednesday</v>
      </c>
      <c r="AB3749" s="21" t="str">
        <f>VLOOKUP(U3749,'Currency Sheet'!A:C,3,)</f>
        <v>DOLLAR</v>
      </c>
      <c r="AC3749" s="42" t="str">
        <f>VLOOKUP(P3749,'Customer List'!B:D,3,)</f>
        <v>Local</v>
      </c>
    </row>
    <row r="3750" spans="1:29" x14ac:dyDescent="0.25">
      <c r="A3750" s="21">
        <v>3746</v>
      </c>
      <c r="B3750" s="21" t="s">
        <v>5418</v>
      </c>
      <c r="C3750" s="30">
        <v>45951</v>
      </c>
      <c r="D3750" s="30">
        <v>45958</v>
      </c>
      <c r="E3750" s="47">
        <v>174.6</v>
      </c>
      <c r="F3750" s="47">
        <f t="shared" si="409"/>
        <v>15364.8</v>
      </c>
      <c r="G3750" s="48">
        <f t="shared" si="410"/>
        <v>15364.8</v>
      </c>
      <c r="H3750" s="21">
        <v>337208</v>
      </c>
      <c r="I3750" s="21" t="s">
        <v>5389</v>
      </c>
      <c r="J3750" s="21">
        <v>1</v>
      </c>
      <c r="K3750" s="21">
        <v>1</v>
      </c>
      <c r="L3750" s="21">
        <f t="shared" si="411"/>
        <v>0</v>
      </c>
      <c r="M3750" s="21" t="s">
        <v>5605</v>
      </c>
      <c r="N3750" s="30">
        <v>45959</v>
      </c>
      <c r="O3750" s="48">
        <v>27090</v>
      </c>
      <c r="P3750" s="21" t="s">
        <v>295</v>
      </c>
      <c r="Q3750" s="21">
        <v>58157545655</v>
      </c>
      <c r="R3750" s="21" t="s">
        <v>40</v>
      </c>
      <c r="S3750" s="3">
        <v>4</v>
      </c>
      <c r="T3750" s="37"/>
      <c r="U3750" s="21" t="s">
        <v>18</v>
      </c>
      <c r="V3750" s="21" t="str">
        <f>VLOOKUP(P3750,'Customer List'!B:C,2,)</f>
        <v>Kerala</v>
      </c>
      <c r="W3750" s="38"/>
      <c r="X3750" s="30">
        <v>45962</v>
      </c>
      <c r="Y3750" s="21">
        <f t="shared" si="412"/>
        <v>3</v>
      </c>
      <c r="Z3750" s="21" t="str">
        <f t="shared" si="413"/>
        <v>Wednesday</v>
      </c>
      <c r="AA3750" s="21" t="str">
        <f t="shared" si="414"/>
        <v>Saturday</v>
      </c>
      <c r="AB3750" s="21" t="str">
        <f>VLOOKUP(U3750,'Currency Sheet'!A:C,3,)</f>
        <v>DOLLAR</v>
      </c>
      <c r="AC3750" s="42" t="str">
        <f>VLOOKUP(P3750,'Customer List'!B:D,3,)</f>
        <v>OutStation</v>
      </c>
    </row>
    <row r="3751" spans="1:29" x14ac:dyDescent="0.25">
      <c r="A3751" s="21">
        <v>3747</v>
      </c>
      <c r="B3751" s="21" t="s">
        <v>5418</v>
      </c>
      <c r="C3751" s="30">
        <v>45951</v>
      </c>
      <c r="D3751" s="30">
        <v>45958</v>
      </c>
      <c r="E3751" s="47">
        <v>284.89999999999998</v>
      </c>
      <c r="F3751" s="47">
        <f t="shared" si="409"/>
        <v>25071.199999999997</v>
      </c>
      <c r="G3751" s="48">
        <f t="shared" si="410"/>
        <v>50142.399999999994</v>
      </c>
      <c r="H3751" s="21">
        <v>339914</v>
      </c>
      <c r="I3751" s="21" t="s">
        <v>5390</v>
      </c>
      <c r="J3751" s="21">
        <v>2</v>
      </c>
      <c r="K3751" s="21">
        <v>2</v>
      </c>
      <c r="L3751" s="21">
        <f t="shared" si="411"/>
        <v>0</v>
      </c>
      <c r="M3751" s="21" t="s">
        <v>5602</v>
      </c>
      <c r="N3751" s="30">
        <v>45960</v>
      </c>
      <c r="O3751" s="48">
        <v>78144</v>
      </c>
      <c r="P3751" s="21" t="s">
        <v>208</v>
      </c>
      <c r="Q3751" s="21" t="s">
        <v>1996</v>
      </c>
      <c r="R3751" s="21" t="s">
        <v>1996</v>
      </c>
      <c r="S3751" s="3">
        <v>4</v>
      </c>
      <c r="T3751" s="37"/>
      <c r="U3751" s="21" t="s">
        <v>18</v>
      </c>
      <c r="V3751" s="21" t="str">
        <f>VLOOKUP(P3751,'Customer List'!B:C,2,)</f>
        <v>Delhi</v>
      </c>
      <c r="W3751" s="38"/>
      <c r="X3751" s="30">
        <f>IF(OR(R3751 = "PRIYANKA MADAM", R3751 = "DEEPAK", R3751 = "PORTER"),N3751,"")</f>
        <v>45960</v>
      </c>
      <c r="Y3751" s="21">
        <f t="shared" si="412"/>
        <v>0</v>
      </c>
      <c r="Z3751" s="21" t="str">
        <f t="shared" si="413"/>
        <v>Thursday</v>
      </c>
      <c r="AA3751" s="21" t="str">
        <f t="shared" si="414"/>
        <v>Thursday</v>
      </c>
      <c r="AB3751" s="21" t="str">
        <f>VLOOKUP(U3751,'Currency Sheet'!A:C,3,)</f>
        <v>DOLLAR</v>
      </c>
      <c r="AC3751" s="42" t="str">
        <f>VLOOKUP(P3751,'Customer List'!B:D,3,)</f>
        <v>Local</v>
      </c>
    </row>
    <row r="3752" spans="1:29" x14ac:dyDescent="0.25">
      <c r="A3752" s="21">
        <v>3748</v>
      </c>
      <c r="B3752" s="21" t="s">
        <v>5418</v>
      </c>
      <c r="C3752" s="30">
        <v>45951</v>
      </c>
      <c r="D3752" s="30">
        <v>45958</v>
      </c>
      <c r="E3752" s="47">
        <v>73.8</v>
      </c>
      <c r="F3752" s="47">
        <f t="shared" si="409"/>
        <v>6494.4</v>
      </c>
      <c r="G3752" s="48">
        <f t="shared" si="410"/>
        <v>6494.4</v>
      </c>
      <c r="H3752" s="21">
        <v>343505</v>
      </c>
      <c r="I3752" s="21" t="s">
        <v>4786</v>
      </c>
      <c r="J3752" s="21">
        <v>1</v>
      </c>
      <c r="K3752" s="21">
        <v>1</v>
      </c>
      <c r="L3752" s="21">
        <f t="shared" si="411"/>
        <v>0</v>
      </c>
      <c r="M3752" s="21" t="s">
        <v>5636</v>
      </c>
      <c r="N3752" s="30">
        <v>45958</v>
      </c>
      <c r="O3752" s="48">
        <v>12964.2</v>
      </c>
      <c r="P3752" s="21" t="s">
        <v>191</v>
      </c>
      <c r="Q3752" s="21" t="s">
        <v>5520</v>
      </c>
      <c r="R3752" s="21" t="s">
        <v>5912</v>
      </c>
      <c r="S3752" s="3">
        <v>4</v>
      </c>
      <c r="T3752" s="37"/>
      <c r="U3752" s="21" t="s">
        <v>18</v>
      </c>
      <c r="V3752" s="21" t="str">
        <f>VLOOKUP(P3752,'Customer List'!B:C,2,)</f>
        <v>Chandigarh</v>
      </c>
      <c r="W3752" s="38"/>
      <c r="X3752" s="30">
        <v>45959</v>
      </c>
      <c r="Y3752" s="21">
        <f t="shared" si="412"/>
        <v>1</v>
      </c>
      <c r="Z3752" s="21" t="str">
        <f t="shared" si="413"/>
        <v>Tuesday</v>
      </c>
      <c r="AA3752" s="21" t="str">
        <f t="shared" si="414"/>
        <v>Wednesday</v>
      </c>
      <c r="AB3752" s="21" t="str">
        <f>VLOOKUP(U3752,'Currency Sheet'!A:C,3,)</f>
        <v>DOLLAR</v>
      </c>
      <c r="AC3752" s="42" t="str">
        <f>VLOOKUP(P3752,'Customer List'!B:D,3,)</f>
        <v>OutStation</v>
      </c>
    </row>
    <row r="3753" spans="1:29" x14ac:dyDescent="0.25">
      <c r="A3753" s="21">
        <v>3749</v>
      </c>
      <c r="B3753" s="21" t="s">
        <v>5418</v>
      </c>
      <c r="C3753" s="30">
        <v>45951</v>
      </c>
      <c r="D3753" s="30">
        <v>45958</v>
      </c>
      <c r="E3753" s="47">
        <v>207</v>
      </c>
      <c r="F3753" s="47">
        <f t="shared" si="409"/>
        <v>18216</v>
      </c>
      <c r="G3753" s="48">
        <f t="shared" si="410"/>
        <v>18216</v>
      </c>
      <c r="H3753" s="21">
        <v>344614</v>
      </c>
      <c r="I3753" s="21" t="s">
        <v>4778</v>
      </c>
      <c r="J3753" s="21">
        <v>1</v>
      </c>
      <c r="K3753" s="21">
        <v>1</v>
      </c>
      <c r="L3753" s="21">
        <f t="shared" si="411"/>
        <v>0</v>
      </c>
      <c r="M3753" s="21" t="s">
        <v>5644</v>
      </c>
      <c r="N3753" s="30">
        <v>45959</v>
      </c>
      <c r="O3753" s="48">
        <v>37293</v>
      </c>
      <c r="P3753" s="21" t="s">
        <v>5515</v>
      </c>
      <c r="Q3753" s="21">
        <v>58157546753</v>
      </c>
      <c r="R3753" s="21" t="s">
        <v>40</v>
      </c>
      <c r="S3753" s="3">
        <v>4</v>
      </c>
      <c r="T3753" s="37"/>
      <c r="U3753" s="21" t="s">
        <v>18</v>
      </c>
      <c r="V3753" s="21" t="str">
        <f>VLOOKUP(P3753,'Customer List'!B:C,2,)</f>
        <v>Hyderabad</v>
      </c>
      <c r="W3753" s="38"/>
      <c r="X3753" s="30">
        <v>45961</v>
      </c>
      <c r="Y3753" s="21">
        <f t="shared" si="412"/>
        <v>2</v>
      </c>
      <c r="Z3753" s="21" t="str">
        <f t="shared" si="413"/>
        <v>Wednesday</v>
      </c>
      <c r="AA3753" s="21" t="str">
        <f t="shared" si="414"/>
        <v>Friday</v>
      </c>
      <c r="AB3753" s="21" t="str">
        <f>VLOOKUP(U3753,'Currency Sheet'!A:C,3,)</f>
        <v>DOLLAR</v>
      </c>
      <c r="AC3753" s="42" t="str">
        <f>VLOOKUP(P3753,'Customer List'!B:D,3,)</f>
        <v>OutStation</v>
      </c>
    </row>
    <row r="3754" spans="1:29" x14ac:dyDescent="0.25">
      <c r="A3754" s="21">
        <v>3750</v>
      </c>
      <c r="B3754" s="21" t="s">
        <v>5418</v>
      </c>
      <c r="C3754" s="30">
        <v>45951</v>
      </c>
      <c r="D3754" s="30">
        <v>45958</v>
      </c>
      <c r="E3754" s="47">
        <v>72.599999999999994</v>
      </c>
      <c r="F3754" s="47">
        <f t="shared" si="409"/>
        <v>6388.7999999999993</v>
      </c>
      <c r="G3754" s="48">
        <f t="shared" si="410"/>
        <v>6388.7999999999993</v>
      </c>
      <c r="H3754" s="21">
        <v>344703</v>
      </c>
      <c r="I3754" s="21" t="s">
        <v>4787</v>
      </c>
      <c r="J3754" s="21">
        <v>1</v>
      </c>
      <c r="K3754" s="21">
        <v>1</v>
      </c>
      <c r="L3754" s="21">
        <f t="shared" si="411"/>
        <v>0</v>
      </c>
      <c r="M3754" s="21" t="s">
        <v>5575</v>
      </c>
      <c r="N3754" s="30">
        <v>45958</v>
      </c>
      <c r="O3754" s="48">
        <v>11253</v>
      </c>
      <c r="P3754" s="21" t="s">
        <v>228</v>
      </c>
      <c r="Q3754" s="21">
        <v>58157517095</v>
      </c>
      <c r="R3754" s="21" t="s">
        <v>40</v>
      </c>
      <c r="S3754" s="3">
        <v>4</v>
      </c>
      <c r="T3754" s="37"/>
      <c r="U3754" s="21" t="s">
        <v>18</v>
      </c>
      <c r="V3754" s="21" t="str">
        <f>VLOOKUP(P3754,'Customer List'!B:C,2,)</f>
        <v>Kolkata</v>
      </c>
      <c r="W3754" s="38"/>
      <c r="X3754" s="30">
        <v>45959</v>
      </c>
      <c r="Y3754" s="21">
        <f t="shared" si="412"/>
        <v>1</v>
      </c>
      <c r="Z3754" s="21" t="str">
        <f t="shared" si="413"/>
        <v>Tuesday</v>
      </c>
      <c r="AA3754" s="21" t="str">
        <f t="shared" si="414"/>
        <v>Wednesday</v>
      </c>
      <c r="AB3754" s="21" t="str">
        <f>VLOOKUP(U3754,'Currency Sheet'!A:C,3,)</f>
        <v>DOLLAR</v>
      </c>
      <c r="AC3754" s="42" t="str">
        <f>VLOOKUP(P3754,'Customer List'!B:D,3,)</f>
        <v>OutStation</v>
      </c>
    </row>
    <row r="3755" spans="1:29" x14ac:dyDescent="0.25">
      <c r="A3755" s="21">
        <v>3751</v>
      </c>
      <c r="B3755" s="21" t="s">
        <v>5418</v>
      </c>
      <c r="C3755" s="30">
        <v>45951</v>
      </c>
      <c r="D3755" s="30">
        <v>45958</v>
      </c>
      <c r="E3755" s="47">
        <v>162</v>
      </c>
      <c r="F3755" s="47">
        <f t="shared" si="409"/>
        <v>14256</v>
      </c>
      <c r="G3755" s="48">
        <f t="shared" si="410"/>
        <v>14256</v>
      </c>
      <c r="H3755" s="21">
        <v>344718</v>
      </c>
      <c r="I3755" s="21" t="s">
        <v>4787</v>
      </c>
      <c r="J3755" s="21">
        <v>1</v>
      </c>
      <c r="K3755" s="21">
        <v>1</v>
      </c>
      <c r="L3755" s="21">
        <f t="shared" si="411"/>
        <v>0</v>
      </c>
      <c r="M3755" s="21" t="s">
        <v>5605</v>
      </c>
      <c r="N3755" s="30">
        <v>45959</v>
      </c>
      <c r="O3755" s="48">
        <v>25110</v>
      </c>
      <c r="P3755" s="21" t="s">
        <v>295</v>
      </c>
      <c r="Q3755" s="21">
        <v>58157545655</v>
      </c>
      <c r="R3755" s="21" t="s">
        <v>40</v>
      </c>
      <c r="S3755" s="3">
        <v>4</v>
      </c>
      <c r="T3755" s="37"/>
      <c r="U3755" s="21" t="s">
        <v>18</v>
      </c>
      <c r="V3755" s="21" t="str">
        <f>VLOOKUP(P3755,'Customer List'!B:C,2,)</f>
        <v>Kerala</v>
      </c>
      <c r="W3755" s="38"/>
      <c r="X3755" s="30">
        <v>45962</v>
      </c>
      <c r="Y3755" s="21">
        <f t="shared" si="412"/>
        <v>3</v>
      </c>
      <c r="Z3755" s="21" t="str">
        <f t="shared" si="413"/>
        <v>Wednesday</v>
      </c>
      <c r="AA3755" s="21" t="str">
        <f t="shared" si="414"/>
        <v>Saturday</v>
      </c>
      <c r="AB3755" s="21" t="str">
        <f>VLOOKUP(U3755,'Currency Sheet'!A:C,3,)</f>
        <v>DOLLAR</v>
      </c>
      <c r="AC3755" s="42" t="str">
        <f>VLOOKUP(P3755,'Customer List'!B:D,3,)</f>
        <v>OutStation</v>
      </c>
    </row>
    <row r="3756" spans="1:29" x14ac:dyDescent="0.25">
      <c r="A3756" s="21">
        <v>3752</v>
      </c>
      <c r="B3756" s="21" t="s">
        <v>5418</v>
      </c>
      <c r="C3756" s="30">
        <v>45951</v>
      </c>
      <c r="D3756" s="30">
        <v>45958</v>
      </c>
      <c r="E3756" s="47">
        <v>135.1</v>
      </c>
      <c r="F3756" s="47">
        <f t="shared" si="409"/>
        <v>11888.8</v>
      </c>
      <c r="G3756" s="48">
        <f t="shared" si="410"/>
        <v>11888.8</v>
      </c>
      <c r="H3756" s="21">
        <v>344747</v>
      </c>
      <c r="I3756" s="21" t="s">
        <v>4787</v>
      </c>
      <c r="J3756" s="21">
        <v>1</v>
      </c>
      <c r="K3756" s="21">
        <v>1</v>
      </c>
      <c r="L3756" s="21">
        <f t="shared" si="411"/>
        <v>0</v>
      </c>
      <c r="M3756" s="21" t="s">
        <v>5575</v>
      </c>
      <c r="N3756" s="30">
        <v>45958</v>
      </c>
      <c r="O3756" s="48">
        <v>17949</v>
      </c>
      <c r="P3756" s="21" t="s">
        <v>228</v>
      </c>
      <c r="Q3756" s="21">
        <v>58157517095</v>
      </c>
      <c r="R3756" s="21" t="s">
        <v>40</v>
      </c>
      <c r="S3756" s="3">
        <v>4</v>
      </c>
      <c r="T3756" s="37"/>
      <c r="U3756" s="21" t="s">
        <v>18</v>
      </c>
      <c r="V3756" s="21" t="str">
        <f>VLOOKUP(P3756,'Customer List'!B:C,2,)</f>
        <v>Kolkata</v>
      </c>
      <c r="W3756" s="38"/>
      <c r="X3756" s="30">
        <v>45959</v>
      </c>
      <c r="Y3756" s="21">
        <f t="shared" si="412"/>
        <v>1</v>
      </c>
      <c r="Z3756" s="21" t="str">
        <f t="shared" si="413"/>
        <v>Tuesday</v>
      </c>
      <c r="AA3756" s="21" t="str">
        <f t="shared" si="414"/>
        <v>Wednesday</v>
      </c>
      <c r="AB3756" s="21" t="str">
        <f>VLOOKUP(U3756,'Currency Sheet'!A:C,3,)</f>
        <v>DOLLAR</v>
      </c>
      <c r="AC3756" s="42" t="str">
        <f>VLOOKUP(P3756,'Customer List'!B:D,3,)</f>
        <v>OutStation</v>
      </c>
    </row>
    <row r="3757" spans="1:29" x14ac:dyDescent="0.25">
      <c r="A3757" s="21">
        <v>3753</v>
      </c>
      <c r="B3757" s="21" t="s">
        <v>5418</v>
      </c>
      <c r="C3757" s="30">
        <v>45951</v>
      </c>
      <c r="D3757" s="30">
        <v>45958</v>
      </c>
      <c r="E3757" s="47">
        <v>175.2</v>
      </c>
      <c r="F3757" s="47">
        <f t="shared" si="409"/>
        <v>15417.599999999999</v>
      </c>
      <c r="G3757" s="48">
        <f t="shared" si="410"/>
        <v>30835.199999999997</v>
      </c>
      <c r="H3757" s="21">
        <v>344818</v>
      </c>
      <c r="I3757" s="21" t="s">
        <v>4767</v>
      </c>
      <c r="J3757" s="21">
        <v>2</v>
      </c>
      <c r="K3757" s="21">
        <v>2</v>
      </c>
      <c r="L3757" s="21">
        <f t="shared" si="411"/>
        <v>0</v>
      </c>
      <c r="M3757" s="21" t="s">
        <v>5602</v>
      </c>
      <c r="N3757" s="30">
        <v>45960</v>
      </c>
      <c r="O3757" s="48">
        <v>56064</v>
      </c>
      <c r="P3757" s="21" t="s">
        <v>208</v>
      </c>
      <c r="Q3757" s="21" t="s">
        <v>1996</v>
      </c>
      <c r="R3757" s="21" t="s">
        <v>1996</v>
      </c>
      <c r="S3757" s="3">
        <v>4</v>
      </c>
      <c r="T3757" s="37"/>
      <c r="U3757" s="21" t="s">
        <v>18</v>
      </c>
      <c r="V3757" s="21" t="str">
        <f>VLOOKUP(P3757,'Customer List'!B:C,2,)</f>
        <v>Delhi</v>
      </c>
      <c r="W3757" s="38"/>
      <c r="X3757" s="30">
        <f>IF(OR(R3757 = "PRIYANKA MADAM", R3757 = "DEEPAK", R3757 = "PORTER"),N3757,"")</f>
        <v>45960</v>
      </c>
      <c r="Y3757" s="21">
        <f t="shared" si="412"/>
        <v>0</v>
      </c>
      <c r="Z3757" s="21" t="str">
        <f t="shared" si="413"/>
        <v>Thursday</v>
      </c>
      <c r="AA3757" s="21" t="str">
        <f t="shared" si="414"/>
        <v>Thursday</v>
      </c>
      <c r="AB3757" s="21" t="str">
        <f>VLOOKUP(U3757,'Currency Sheet'!A:C,3,)</f>
        <v>DOLLAR</v>
      </c>
      <c r="AC3757" s="42" t="str">
        <f>VLOOKUP(P3757,'Customer List'!B:D,3,)</f>
        <v>Local</v>
      </c>
    </row>
    <row r="3758" spans="1:29" x14ac:dyDescent="0.25">
      <c r="A3758" s="21">
        <v>3754</v>
      </c>
      <c r="B3758" s="21" t="s">
        <v>5418</v>
      </c>
      <c r="C3758" s="30">
        <v>45951</v>
      </c>
      <c r="D3758" s="30">
        <v>45958</v>
      </c>
      <c r="E3758" s="47">
        <v>95.4</v>
      </c>
      <c r="F3758" s="47">
        <f t="shared" si="409"/>
        <v>8395.2000000000007</v>
      </c>
      <c r="G3758" s="48">
        <f t="shared" si="410"/>
        <v>8395.2000000000007</v>
      </c>
      <c r="H3758" s="21">
        <v>345025</v>
      </c>
      <c r="I3758" s="21" t="s">
        <v>5071</v>
      </c>
      <c r="J3758" s="21">
        <v>1</v>
      </c>
      <c r="K3758" s="21">
        <v>1</v>
      </c>
      <c r="L3758" s="21">
        <f t="shared" si="411"/>
        <v>0</v>
      </c>
      <c r="M3758" s="21" t="s">
        <v>5575</v>
      </c>
      <c r="N3758" s="30">
        <v>45958</v>
      </c>
      <c r="O3758" s="48">
        <v>14787</v>
      </c>
      <c r="P3758" s="21" t="s">
        <v>228</v>
      </c>
      <c r="Q3758" s="21">
        <v>58157517095</v>
      </c>
      <c r="R3758" s="21" t="s">
        <v>40</v>
      </c>
      <c r="S3758" s="3">
        <v>4</v>
      </c>
      <c r="T3758" s="37"/>
      <c r="U3758" s="21" t="s">
        <v>18</v>
      </c>
      <c r="V3758" s="21" t="str">
        <f>VLOOKUP(P3758,'Customer List'!B:C,2,)</f>
        <v>Kolkata</v>
      </c>
      <c r="W3758" s="38"/>
      <c r="X3758" s="30">
        <v>45959</v>
      </c>
      <c r="Y3758" s="21">
        <f t="shared" si="412"/>
        <v>1</v>
      </c>
      <c r="Z3758" s="21" t="str">
        <f t="shared" si="413"/>
        <v>Tuesday</v>
      </c>
      <c r="AA3758" s="21" t="str">
        <f t="shared" si="414"/>
        <v>Wednesday</v>
      </c>
      <c r="AB3758" s="21" t="str">
        <f>VLOOKUP(U3758,'Currency Sheet'!A:C,3,)</f>
        <v>DOLLAR</v>
      </c>
      <c r="AC3758" s="42" t="str">
        <f>VLOOKUP(P3758,'Customer List'!B:D,3,)</f>
        <v>OutStation</v>
      </c>
    </row>
    <row r="3759" spans="1:29" x14ac:dyDescent="0.25">
      <c r="A3759" s="21">
        <v>3755</v>
      </c>
      <c r="B3759" s="21" t="s">
        <v>5418</v>
      </c>
      <c r="C3759" s="30">
        <v>45951</v>
      </c>
      <c r="D3759" s="30">
        <v>45958</v>
      </c>
      <c r="E3759" s="47">
        <v>151.19999999999999</v>
      </c>
      <c r="F3759" s="47">
        <f t="shared" si="409"/>
        <v>13305.599999999999</v>
      </c>
      <c r="G3759" s="48">
        <f t="shared" si="410"/>
        <v>13305.599999999999</v>
      </c>
      <c r="H3759" s="21">
        <v>348206</v>
      </c>
      <c r="I3759" s="21" t="s">
        <v>4789</v>
      </c>
      <c r="J3759" s="21">
        <v>1</v>
      </c>
      <c r="K3759" s="21">
        <v>1</v>
      </c>
      <c r="L3759" s="21">
        <f t="shared" si="411"/>
        <v>0</v>
      </c>
      <c r="M3759" s="21" t="s">
        <v>5598</v>
      </c>
      <c r="N3759" s="30">
        <v>45958</v>
      </c>
      <c r="O3759" s="48">
        <v>27342</v>
      </c>
      <c r="P3759" s="21" t="s">
        <v>2488</v>
      </c>
      <c r="Q3759" s="21">
        <v>58157510246</v>
      </c>
      <c r="R3759" s="21" t="s">
        <v>40</v>
      </c>
      <c r="S3759" s="3">
        <v>4</v>
      </c>
      <c r="T3759" s="37"/>
      <c r="U3759" s="21" t="s">
        <v>18</v>
      </c>
      <c r="V3759" s="21" t="str">
        <f>VLOOKUP(P3759,'Customer List'!B:C,2,)</f>
        <v>Chennai</v>
      </c>
      <c r="W3759" s="38"/>
      <c r="X3759" s="30">
        <v>45959</v>
      </c>
      <c r="Y3759" s="21">
        <f t="shared" si="412"/>
        <v>1</v>
      </c>
      <c r="Z3759" s="21" t="str">
        <f t="shared" si="413"/>
        <v>Tuesday</v>
      </c>
      <c r="AA3759" s="21" t="str">
        <f t="shared" si="414"/>
        <v>Wednesday</v>
      </c>
      <c r="AB3759" s="21" t="str">
        <f>VLOOKUP(U3759,'Currency Sheet'!A:C,3,)</f>
        <v>DOLLAR</v>
      </c>
      <c r="AC3759" s="42" t="str">
        <f>VLOOKUP(P3759,'Customer List'!B:D,3,)</f>
        <v>OutStation</v>
      </c>
    </row>
    <row r="3760" spans="1:29" x14ac:dyDescent="0.25">
      <c r="A3760" s="21">
        <v>3756</v>
      </c>
      <c r="B3760" s="21" t="s">
        <v>5418</v>
      </c>
      <c r="C3760" s="30">
        <v>45951</v>
      </c>
      <c r="D3760" s="30">
        <v>45958</v>
      </c>
      <c r="E3760" s="47">
        <v>383.4</v>
      </c>
      <c r="F3760" s="47">
        <f t="shared" si="409"/>
        <v>33739.199999999997</v>
      </c>
      <c r="G3760" s="48">
        <f t="shared" si="410"/>
        <v>33739.199999999997</v>
      </c>
      <c r="H3760" s="21">
        <v>348801</v>
      </c>
      <c r="I3760" s="21" t="s">
        <v>5391</v>
      </c>
      <c r="J3760" s="21">
        <v>1</v>
      </c>
      <c r="K3760" s="21">
        <v>1</v>
      </c>
      <c r="L3760" s="21">
        <f t="shared" si="411"/>
        <v>0</v>
      </c>
      <c r="M3760" s="21" t="s">
        <v>5603</v>
      </c>
      <c r="N3760" s="30">
        <v>45960</v>
      </c>
      <c r="O3760" s="48">
        <v>61344</v>
      </c>
      <c r="P3760" s="21" t="s">
        <v>208</v>
      </c>
      <c r="Q3760" s="21" t="s">
        <v>1996</v>
      </c>
      <c r="R3760" s="21" t="s">
        <v>1996</v>
      </c>
      <c r="S3760" s="3">
        <v>4</v>
      </c>
      <c r="T3760" s="37"/>
      <c r="U3760" s="21" t="s">
        <v>18</v>
      </c>
      <c r="V3760" s="21" t="str">
        <f>VLOOKUP(P3760,'Customer List'!B:C,2,)</f>
        <v>Delhi</v>
      </c>
      <c r="W3760" s="38"/>
      <c r="X3760" s="30">
        <f>IF(OR(R3760 = "PRIYANKA MADAM", R3760 = "DEEPAK", R3760 = "PORTER"),N3760,"")</f>
        <v>45960</v>
      </c>
      <c r="Y3760" s="21">
        <f t="shared" si="412"/>
        <v>0</v>
      </c>
      <c r="Z3760" s="21" t="str">
        <f t="shared" si="413"/>
        <v>Thursday</v>
      </c>
      <c r="AA3760" s="21" t="str">
        <f t="shared" si="414"/>
        <v>Thursday</v>
      </c>
      <c r="AB3760" s="21" t="str">
        <f>VLOOKUP(U3760,'Currency Sheet'!A:C,3,)</f>
        <v>DOLLAR</v>
      </c>
      <c r="AC3760" s="42" t="str">
        <f>VLOOKUP(P3760,'Customer List'!B:D,3,)</f>
        <v>Local</v>
      </c>
    </row>
    <row r="3761" spans="1:29" x14ac:dyDescent="0.25">
      <c r="A3761" s="21">
        <v>3757</v>
      </c>
      <c r="B3761" s="21" t="s">
        <v>5418</v>
      </c>
      <c r="C3761" s="30">
        <v>45951</v>
      </c>
      <c r="D3761" s="30">
        <v>45958</v>
      </c>
      <c r="E3761" s="47">
        <v>186.6</v>
      </c>
      <c r="F3761" s="47">
        <f t="shared" si="409"/>
        <v>16420.8</v>
      </c>
      <c r="G3761" s="48">
        <f t="shared" si="410"/>
        <v>16420.8</v>
      </c>
      <c r="H3761" s="21">
        <v>351706</v>
      </c>
      <c r="I3761" s="21" t="s">
        <v>5392</v>
      </c>
      <c r="J3761" s="21">
        <v>1</v>
      </c>
      <c r="K3761" s="21">
        <v>1</v>
      </c>
      <c r="L3761" s="21">
        <f t="shared" si="411"/>
        <v>0</v>
      </c>
      <c r="M3761" s="21" t="s">
        <v>5603</v>
      </c>
      <c r="N3761" s="30">
        <v>45960</v>
      </c>
      <c r="O3761" s="48">
        <v>29856</v>
      </c>
      <c r="P3761" s="21" t="s">
        <v>208</v>
      </c>
      <c r="Q3761" s="21" t="s">
        <v>1996</v>
      </c>
      <c r="R3761" s="21" t="s">
        <v>1996</v>
      </c>
      <c r="S3761" s="3">
        <v>4</v>
      </c>
      <c r="T3761" s="37"/>
      <c r="U3761" s="21" t="s">
        <v>18</v>
      </c>
      <c r="V3761" s="21" t="str">
        <f>VLOOKUP(P3761,'Customer List'!B:C,2,)</f>
        <v>Delhi</v>
      </c>
      <c r="W3761" s="38"/>
      <c r="X3761" s="30">
        <f>IF(OR(R3761 = "PRIYANKA MADAM", R3761 = "DEEPAK", R3761 = "PORTER"),N3761,"")</f>
        <v>45960</v>
      </c>
      <c r="Y3761" s="21">
        <f t="shared" si="412"/>
        <v>0</v>
      </c>
      <c r="Z3761" s="21" t="str">
        <f t="shared" si="413"/>
        <v>Thursday</v>
      </c>
      <c r="AA3761" s="21" t="str">
        <f t="shared" si="414"/>
        <v>Thursday</v>
      </c>
      <c r="AB3761" s="21" t="str">
        <f>VLOOKUP(U3761,'Currency Sheet'!A:C,3,)</f>
        <v>DOLLAR</v>
      </c>
      <c r="AC3761" s="42" t="str">
        <f>VLOOKUP(P3761,'Customer List'!B:D,3,)</f>
        <v>Local</v>
      </c>
    </row>
    <row r="3762" spans="1:29" x14ac:dyDescent="0.25">
      <c r="A3762" s="21">
        <v>3758</v>
      </c>
      <c r="B3762" s="21" t="s">
        <v>5418</v>
      </c>
      <c r="C3762" s="30">
        <v>45951</v>
      </c>
      <c r="D3762" s="30">
        <v>45958</v>
      </c>
      <c r="E3762" s="47">
        <v>202.8</v>
      </c>
      <c r="F3762" s="47">
        <f t="shared" si="409"/>
        <v>17846.400000000001</v>
      </c>
      <c r="G3762" s="48">
        <f t="shared" si="410"/>
        <v>71385.600000000006</v>
      </c>
      <c r="H3762" s="21">
        <v>353214</v>
      </c>
      <c r="I3762" s="21" t="s">
        <v>5073</v>
      </c>
      <c r="J3762" s="21">
        <v>4</v>
      </c>
      <c r="K3762" s="21">
        <v>4</v>
      </c>
      <c r="L3762" s="21">
        <f t="shared" si="411"/>
        <v>0</v>
      </c>
      <c r="M3762" s="21" t="s">
        <v>5621</v>
      </c>
      <c r="N3762" s="30">
        <v>45958</v>
      </c>
      <c r="O3762" s="48">
        <v>157170</v>
      </c>
      <c r="P3762" s="21" t="s">
        <v>891</v>
      </c>
      <c r="Q3762" s="21">
        <v>58157516255</v>
      </c>
      <c r="R3762" s="21" t="s">
        <v>40</v>
      </c>
      <c r="S3762" s="3">
        <v>4</v>
      </c>
      <c r="T3762" s="37"/>
      <c r="U3762" s="21" t="s">
        <v>18</v>
      </c>
      <c r="V3762" s="21" t="str">
        <f>VLOOKUP(P3762,'Customer List'!B:C,2,)</f>
        <v>Banglore</v>
      </c>
      <c r="W3762" s="38"/>
      <c r="X3762" s="30">
        <v>45959</v>
      </c>
      <c r="Y3762" s="21">
        <f t="shared" si="412"/>
        <v>1</v>
      </c>
      <c r="Z3762" s="21" t="str">
        <f t="shared" si="413"/>
        <v>Tuesday</v>
      </c>
      <c r="AA3762" s="21" t="str">
        <f t="shared" si="414"/>
        <v>Wednesday</v>
      </c>
      <c r="AB3762" s="21" t="str">
        <f>VLOOKUP(U3762,'Currency Sheet'!A:C,3,)</f>
        <v>DOLLAR</v>
      </c>
      <c r="AC3762" s="42" t="str">
        <f>VLOOKUP(P3762,'Customer List'!B:D,3,)</f>
        <v>OutStation</v>
      </c>
    </row>
    <row r="3763" spans="1:29" x14ac:dyDescent="0.25">
      <c r="A3763" s="21">
        <v>3759</v>
      </c>
      <c r="B3763" s="21" t="s">
        <v>5418</v>
      </c>
      <c r="C3763" s="30">
        <v>45951</v>
      </c>
      <c r="D3763" s="30">
        <v>45958</v>
      </c>
      <c r="E3763" s="47">
        <v>201</v>
      </c>
      <c r="F3763" s="47">
        <f t="shared" si="409"/>
        <v>17688</v>
      </c>
      <c r="G3763" s="48">
        <f t="shared" si="410"/>
        <v>17688</v>
      </c>
      <c r="H3763" s="21">
        <v>353242</v>
      </c>
      <c r="I3763" s="21" t="s">
        <v>5073</v>
      </c>
      <c r="J3763" s="21">
        <v>1</v>
      </c>
      <c r="K3763" s="21">
        <v>1</v>
      </c>
      <c r="L3763" s="21">
        <f t="shared" si="411"/>
        <v>0</v>
      </c>
      <c r="M3763" s="21" t="s">
        <v>5590</v>
      </c>
      <c r="N3763" s="30">
        <v>45959</v>
      </c>
      <c r="O3763" s="48">
        <v>31155</v>
      </c>
      <c r="P3763" s="21" t="s">
        <v>621</v>
      </c>
      <c r="Q3763" s="21">
        <v>58157567263</v>
      </c>
      <c r="R3763" s="21" t="s">
        <v>40</v>
      </c>
      <c r="S3763" s="3">
        <v>4</v>
      </c>
      <c r="T3763" s="37"/>
      <c r="U3763" s="21" t="s">
        <v>18</v>
      </c>
      <c r="V3763" s="21" t="str">
        <f>VLOOKUP(P3763,'Customer List'!B:C,2,)</f>
        <v>Hyderabad</v>
      </c>
      <c r="W3763" s="38"/>
      <c r="X3763" s="30">
        <v>45960</v>
      </c>
      <c r="Y3763" s="21">
        <f t="shared" si="412"/>
        <v>1</v>
      </c>
      <c r="Z3763" s="21" t="str">
        <f t="shared" si="413"/>
        <v>Wednesday</v>
      </c>
      <c r="AA3763" s="21" t="str">
        <f t="shared" si="414"/>
        <v>Thursday</v>
      </c>
      <c r="AB3763" s="21" t="str">
        <f>VLOOKUP(U3763,'Currency Sheet'!A:C,3,)</f>
        <v>DOLLAR</v>
      </c>
      <c r="AC3763" s="42" t="str">
        <f>VLOOKUP(P3763,'Customer List'!B:D,3,)</f>
        <v>OutStation</v>
      </c>
    </row>
    <row r="3764" spans="1:29" x14ac:dyDescent="0.25">
      <c r="A3764" s="21">
        <v>3760</v>
      </c>
      <c r="B3764" s="21" t="s">
        <v>5418</v>
      </c>
      <c r="C3764" s="30">
        <v>45951</v>
      </c>
      <c r="D3764" s="30">
        <v>45958</v>
      </c>
      <c r="E3764" s="47">
        <v>234.6</v>
      </c>
      <c r="F3764" s="47">
        <f t="shared" si="409"/>
        <v>20644.8</v>
      </c>
      <c r="G3764" s="48">
        <f t="shared" si="410"/>
        <v>82579.199999999997</v>
      </c>
      <c r="H3764" s="21">
        <v>353272</v>
      </c>
      <c r="I3764" s="21" t="s">
        <v>5073</v>
      </c>
      <c r="J3764" s="21">
        <v>4</v>
      </c>
      <c r="K3764" s="21">
        <v>4</v>
      </c>
      <c r="L3764" s="21">
        <f t="shared" si="411"/>
        <v>0</v>
      </c>
      <c r="M3764" s="21" t="s">
        <v>5692</v>
      </c>
      <c r="N3764" s="30">
        <v>45958</v>
      </c>
      <c r="O3764" s="48">
        <v>118864</v>
      </c>
      <c r="P3764" s="21" t="s">
        <v>16</v>
      </c>
      <c r="Q3764" s="21" t="s">
        <v>2070</v>
      </c>
      <c r="R3764" s="21" t="s">
        <v>637</v>
      </c>
      <c r="S3764" s="3">
        <v>4</v>
      </c>
      <c r="T3764" s="37"/>
      <c r="U3764" s="21" t="s">
        <v>18</v>
      </c>
      <c r="V3764" s="21" t="str">
        <f>VLOOKUP(P3764,'Customer List'!B:C,2,)</f>
        <v>Delhi</v>
      </c>
      <c r="W3764" s="38"/>
      <c r="X3764" s="30">
        <f>IF(OR(R3764 = "PRIYANKA MADAM", R3764 = "DEEPAK", R3764 = "PORTER"),N3764,"")</f>
        <v>45958</v>
      </c>
      <c r="Y3764" s="21">
        <f t="shared" si="412"/>
        <v>0</v>
      </c>
      <c r="Z3764" s="21" t="str">
        <f t="shared" si="413"/>
        <v>Tuesday</v>
      </c>
      <c r="AA3764" s="21" t="str">
        <f t="shared" si="414"/>
        <v>Tuesday</v>
      </c>
      <c r="AB3764" s="21" t="str">
        <f>VLOOKUP(U3764,'Currency Sheet'!A:C,3,)</f>
        <v>DOLLAR</v>
      </c>
      <c r="AC3764" s="42" t="str">
        <f>VLOOKUP(P3764,'Customer List'!B:D,3,)</f>
        <v>Local</v>
      </c>
    </row>
    <row r="3765" spans="1:29" x14ac:dyDescent="0.25">
      <c r="A3765" s="21">
        <v>3761</v>
      </c>
      <c r="B3765" s="21" t="s">
        <v>5418</v>
      </c>
      <c r="C3765" s="30">
        <v>45951</v>
      </c>
      <c r="D3765" s="30">
        <v>45958</v>
      </c>
      <c r="E3765" s="47">
        <v>61.8</v>
      </c>
      <c r="F3765" s="47">
        <f t="shared" si="409"/>
        <v>5438.4</v>
      </c>
      <c r="G3765" s="48">
        <f t="shared" si="410"/>
        <v>5438.4</v>
      </c>
      <c r="H3765" s="21">
        <v>356106</v>
      </c>
      <c r="I3765" s="21" t="s">
        <v>5376</v>
      </c>
      <c r="J3765" s="21">
        <v>1</v>
      </c>
      <c r="K3765" s="21">
        <v>1</v>
      </c>
      <c r="L3765" s="21">
        <f t="shared" si="411"/>
        <v>0</v>
      </c>
      <c r="M3765" s="21" t="s">
        <v>5644</v>
      </c>
      <c r="N3765" s="30">
        <v>45959</v>
      </c>
      <c r="O3765" s="48">
        <v>9579</v>
      </c>
      <c r="P3765" s="21" t="s">
        <v>5515</v>
      </c>
      <c r="Q3765" s="21">
        <v>58157546753</v>
      </c>
      <c r="R3765" s="21" t="s">
        <v>40</v>
      </c>
      <c r="S3765" s="3">
        <v>4</v>
      </c>
      <c r="T3765" s="37"/>
      <c r="U3765" s="21" t="s">
        <v>18</v>
      </c>
      <c r="V3765" s="21" t="str">
        <f>VLOOKUP(P3765,'Customer List'!B:C,2,)</f>
        <v>Hyderabad</v>
      </c>
      <c r="W3765" s="38"/>
      <c r="X3765" s="30">
        <v>45961</v>
      </c>
      <c r="Y3765" s="21">
        <f t="shared" si="412"/>
        <v>2</v>
      </c>
      <c r="Z3765" s="21" t="str">
        <f t="shared" si="413"/>
        <v>Wednesday</v>
      </c>
      <c r="AA3765" s="21" t="str">
        <f t="shared" si="414"/>
        <v>Friday</v>
      </c>
      <c r="AB3765" s="21" t="str">
        <f>VLOOKUP(U3765,'Currency Sheet'!A:C,3,)</f>
        <v>DOLLAR</v>
      </c>
      <c r="AC3765" s="42" t="str">
        <f>VLOOKUP(P3765,'Customer List'!B:D,3,)</f>
        <v>OutStation</v>
      </c>
    </row>
    <row r="3766" spans="1:29" x14ac:dyDescent="0.25">
      <c r="A3766" s="21">
        <v>3762</v>
      </c>
      <c r="B3766" s="21" t="s">
        <v>5418</v>
      </c>
      <c r="C3766" s="30">
        <v>45951</v>
      </c>
      <c r="D3766" s="30">
        <v>45958</v>
      </c>
      <c r="E3766" s="47">
        <v>191.4</v>
      </c>
      <c r="F3766" s="47">
        <f t="shared" si="409"/>
        <v>16843.2</v>
      </c>
      <c r="G3766" s="48">
        <f t="shared" si="410"/>
        <v>33686.400000000001</v>
      </c>
      <c r="H3766" s="21">
        <v>356108</v>
      </c>
      <c r="I3766" s="21" t="s">
        <v>5376</v>
      </c>
      <c r="J3766" s="21">
        <v>2</v>
      </c>
      <c r="K3766" s="21">
        <v>2</v>
      </c>
      <c r="L3766" s="21">
        <f t="shared" si="411"/>
        <v>0</v>
      </c>
      <c r="M3766" s="21" t="s">
        <v>5603</v>
      </c>
      <c r="N3766" s="30">
        <v>45960</v>
      </c>
      <c r="O3766" s="48">
        <v>61248</v>
      </c>
      <c r="P3766" s="21" t="s">
        <v>208</v>
      </c>
      <c r="Q3766" s="21" t="s">
        <v>1996</v>
      </c>
      <c r="R3766" s="21" t="s">
        <v>1996</v>
      </c>
      <c r="S3766" s="3">
        <v>4</v>
      </c>
      <c r="T3766" s="37"/>
      <c r="U3766" s="21" t="s">
        <v>18</v>
      </c>
      <c r="V3766" s="21" t="str">
        <f>VLOOKUP(P3766,'Customer List'!B:C,2,)</f>
        <v>Delhi</v>
      </c>
      <c r="W3766" s="38"/>
      <c r="X3766" s="30">
        <f>IF(OR(R3766 = "PRIYANKA MADAM", R3766 = "DEEPAK", R3766 = "PORTER"),N3766,"")</f>
        <v>45960</v>
      </c>
      <c r="Y3766" s="21">
        <f t="shared" si="412"/>
        <v>0</v>
      </c>
      <c r="Z3766" s="21" t="str">
        <f t="shared" si="413"/>
        <v>Thursday</v>
      </c>
      <c r="AA3766" s="21" t="str">
        <f t="shared" si="414"/>
        <v>Thursday</v>
      </c>
      <c r="AB3766" s="21" t="str">
        <f>VLOOKUP(U3766,'Currency Sheet'!A:C,3,)</f>
        <v>DOLLAR</v>
      </c>
      <c r="AC3766" s="42" t="str">
        <f>VLOOKUP(P3766,'Customer List'!B:D,3,)</f>
        <v>Local</v>
      </c>
    </row>
    <row r="3767" spans="1:29" x14ac:dyDescent="0.25">
      <c r="A3767" s="21">
        <v>3763</v>
      </c>
      <c r="B3767" s="21" t="s">
        <v>5418</v>
      </c>
      <c r="C3767" s="30">
        <v>45951</v>
      </c>
      <c r="D3767" s="30">
        <v>45958</v>
      </c>
      <c r="E3767" s="47">
        <v>284.89999999999998</v>
      </c>
      <c r="F3767" s="47">
        <f t="shared" si="409"/>
        <v>25071.199999999997</v>
      </c>
      <c r="G3767" s="48">
        <f t="shared" si="410"/>
        <v>25071.199999999997</v>
      </c>
      <c r="H3767" s="21">
        <v>357326</v>
      </c>
      <c r="I3767" s="21" t="s">
        <v>5393</v>
      </c>
      <c r="J3767" s="21">
        <v>1</v>
      </c>
      <c r="K3767" s="21">
        <v>1</v>
      </c>
      <c r="L3767" s="21">
        <f t="shared" si="411"/>
        <v>0</v>
      </c>
      <c r="M3767" s="21" t="s">
        <v>5620</v>
      </c>
      <c r="N3767" s="30">
        <v>45958</v>
      </c>
      <c r="O3767" s="48">
        <v>44159.5</v>
      </c>
      <c r="P3767" s="21" t="s">
        <v>891</v>
      </c>
      <c r="Q3767" s="21">
        <v>58157516255</v>
      </c>
      <c r="R3767" s="21" t="s">
        <v>40</v>
      </c>
      <c r="S3767" s="3">
        <v>4</v>
      </c>
      <c r="T3767" s="37"/>
      <c r="U3767" s="21" t="s">
        <v>18</v>
      </c>
      <c r="V3767" s="21" t="str">
        <f>VLOOKUP(P3767,'Customer List'!B:C,2,)</f>
        <v>Banglore</v>
      </c>
      <c r="W3767" s="38"/>
      <c r="X3767" s="30">
        <v>45959</v>
      </c>
      <c r="Y3767" s="21">
        <f t="shared" si="412"/>
        <v>1</v>
      </c>
      <c r="Z3767" s="21" t="str">
        <f t="shared" si="413"/>
        <v>Tuesday</v>
      </c>
      <c r="AA3767" s="21" t="str">
        <f t="shared" si="414"/>
        <v>Wednesday</v>
      </c>
      <c r="AB3767" s="21" t="str">
        <f>VLOOKUP(U3767,'Currency Sheet'!A:C,3,)</f>
        <v>DOLLAR</v>
      </c>
      <c r="AC3767" s="42" t="str">
        <f>VLOOKUP(P3767,'Customer List'!B:D,3,)</f>
        <v>OutStation</v>
      </c>
    </row>
    <row r="3768" spans="1:29" x14ac:dyDescent="0.25">
      <c r="A3768" s="21">
        <v>3764</v>
      </c>
      <c r="B3768" s="21" t="s">
        <v>5418</v>
      </c>
      <c r="C3768" s="30">
        <v>45951</v>
      </c>
      <c r="D3768" s="30">
        <v>45958</v>
      </c>
      <c r="E3768" s="47">
        <v>74.400000000000006</v>
      </c>
      <c r="F3768" s="47">
        <f t="shared" si="409"/>
        <v>6547.2000000000007</v>
      </c>
      <c r="G3768" s="48">
        <f t="shared" si="410"/>
        <v>6547.2000000000007</v>
      </c>
      <c r="H3768" s="21">
        <v>357415</v>
      </c>
      <c r="I3768" s="21" t="s">
        <v>4778</v>
      </c>
      <c r="J3768" s="21">
        <v>1</v>
      </c>
      <c r="K3768" s="21">
        <v>1</v>
      </c>
      <c r="L3768" s="21">
        <f t="shared" si="411"/>
        <v>0</v>
      </c>
      <c r="M3768" s="21" t="s">
        <v>5575</v>
      </c>
      <c r="N3768" s="30">
        <v>45958</v>
      </c>
      <c r="O3768" s="48">
        <v>11532</v>
      </c>
      <c r="P3768" s="21" t="s">
        <v>228</v>
      </c>
      <c r="Q3768" s="21">
        <v>58157517095</v>
      </c>
      <c r="R3768" s="21" t="s">
        <v>40</v>
      </c>
      <c r="S3768" s="3">
        <v>4</v>
      </c>
      <c r="T3768" s="37"/>
      <c r="U3768" s="21" t="s">
        <v>18</v>
      </c>
      <c r="V3768" s="21" t="str">
        <f>VLOOKUP(P3768,'Customer List'!B:C,2,)</f>
        <v>Kolkata</v>
      </c>
      <c r="W3768" s="38"/>
      <c r="X3768" s="30">
        <v>45959</v>
      </c>
      <c r="Y3768" s="21">
        <f t="shared" si="412"/>
        <v>1</v>
      </c>
      <c r="Z3768" s="21" t="str">
        <f t="shared" si="413"/>
        <v>Tuesday</v>
      </c>
      <c r="AA3768" s="21" t="str">
        <f t="shared" si="414"/>
        <v>Wednesday</v>
      </c>
      <c r="AB3768" s="21" t="str">
        <f>VLOOKUP(U3768,'Currency Sheet'!A:C,3,)</f>
        <v>DOLLAR</v>
      </c>
      <c r="AC3768" s="42" t="str">
        <f>VLOOKUP(P3768,'Customer List'!B:D,3,)</f>
        <v>OutStation</v>
      </c>
    </row>
    <row r="3769" spans="1:29" x14ac:dyDescent="0.25">
      <c r="A3769" s="21">
        <v>3765</v>
      </c>
      <c r="B3769" s="21" t="s">
        <v>5418</v>
      </c>
      <c r="C3769" s="30">
        <v>45951</v>
      </c>
      <c r="D3769" s="30">
        <v>45958</v>
      </c>
      <c r="E3769" s="47">
        <v>216</v>
      </c>
      <c r="F3769" s="47">
        <f t="shared" si="409"/>
        <v>19008</v>
      </c>
      <c r="G3769" s="48">
        <f t="shared" si="410"/>
        <v>19008</v>
      </c>
      <c r="H3769" s="21">
        <v>357504</v>
      </c>
      <c r="I3769" s="21" t="s">
        <v>4793</v>
      </c>
      <c r="J3769" s="21">
        <v>1</v>
      </c>
      <c r="K3769" s="21">
        <v>1</v>
      </c>
      <c r="L3769" s="21">
        <f t="shared" si="411"/>
        <v>0</v>
      </c>
      <c r="M3769" s="21" t="s">
        <v>5623</v>
      </c>
      <c r="N3769" s="30">
        <v>45959</v>
      </c>
      <c r="O3769" s="48">
        <v>41850</v>
      </c>
      <c r="P3769" s="21" t="s">
        <v>5207</v>
      </c>
      <c r="Q3769" s="21">
        <v>58157545810</v>
      </c>
      <c r="R3769" s="21" t="s">
        <v>40</v>
      </c>
      <c r="S3769" s="3">
        <v>4</v>
      </c>
      <c r="T3769" s="37"/>
      <c r="U3769" s="21" t="s">
        <v>18</v>
      </c>
      <c r="V3769" s="21" t="str">
        <f>VLOOKUP(P3769,'Customer List'!B:C,2,)</f>
        <v>Mumbai</v>
      </c>
      <c r="W3769" s="38"/>
      <c r="X3769" s="30" t="str">
        <f>IF(OR(R3769 = "PRIYANKA MADAM", R3769 = "DEEPAK", R3769 = "PORTER"),N3769,"")</f>
        <v/>
      </c>
      <c r="Y3769" s="21" t="str">
        <f t="shared" si="412"/>
        <v/>
      </c>
      <c r="Z3769" s="21" t="str">
        <f t="shared" si="413"/>
        <v>Wednesday</v>
      </c>
      <c r="AA3769" s="21" t="str">
        <f t="shared" si="414"/>
        <v/>
      </c>
      <c r="AB3769" s="21" t="str">
        <f>VLOOKUP(U3769,'Currency Sheet'!A:C,3,)</f>
        <v>DOLLAR</v>
      </c>
      <c r="AC3769" s="42" t="str">
        <f>VLOOKUP(P3769,'Customer List'!B:D,3,)</f>
        <v>OutStation</v>
      </c>
    </row>
    <row r="3770" spans="1:29" x14ac:dyDescent="0.25">
      <c r="A3770" s="21">
        <v>3766</v>
      </c>
      <c r="B3770" s="21" t="s">
        <v>5418</v>
      </c>
      <c r="C3770" s="30">
        <v>45951</v>
      </c>
      <c r="D3770" s="30">
        <v>45958</v>
      </c>
      <c r="E3770" s="47">
        <v>142.80000000000001</v>
      </c>
      <c r="F3770" s="47">
        <f t="shared" si="409"/>
        <v>12566.400000000001</v>
      </c>
      <c r="G3770" s="48">
        <f t="shared" si="410"/>
        <v>12566.400000000001</v>
      </c>
      <c r="H3770" s="21">
        <v>358609</v>
      </c>
      <c r="I3770" s="21" t="s">
        <v>5394</v>
      </c>
      <c r="J3770" s="21">
        <v>1</v>
      </c>
      <c r="K3770" s="21">
        <v>1</v>
      </c>
      <c r="L3770" s="21">
        <f t="shared" si="411"/>
        <v>0</v>
      </c>
      <c r="M3770" s="21" t="s">
        <v>5690</v>
      </c>
      <c r="N3770" s="30">
        <v>45958</v>
      </c>
      <c r="O3770" s="48">
        <v>17442</v>
      </c>
      <c r="P3770" s="21" t="s">
        <v>16</v>
      </c>
      <c r="Q3770" s="21" t="s">
        <v>2070</v>
      </c>
      <c r="R3770" s="21" t="s">
        <v>637</v>
      </c>
      <c r="S3770" s="3">
        <v>4</v>
      </c>
      <c r="T3770" s="37"/>
      <c r="U3770" s="21" t="s">
        <v>18</v>
      </c>
      <c r="V3770" s="21" t="str">
        <f>VLOOKUP(P3770,'Customer List'!B:C,2,)</f>
        <v>Delhi</v>
      </c>
      <c r="W3770" s="38"/>
      <c r="X3770" s="30">
        <f>IF(OR(R3770 = "PRIYANKA MADAM", R3770 = "DEEPAK", R3770 = "PORTER"),N3770,"")</f>
        <v>45958</v>
      </c>
      <c r="Y3770" s="21">
        <f t="shared" si="412"/>
        <v>0</v>
      </c>
      <c r="Z3770" s="21" t="str">
        <f t="shared" si="413"/>
        <v>Tuesday</v>
      </c>
      <c r="AA3770" s="21" t="str">
        <f t="shared" si="414"/>
        <v>Tuesday</v>
      </c>
      <c r="AB3770" s="21" t="str">
        <f>VLOOKUP(U3770,'Currency Sheet'!A:C,3,)</f>
        <v>DOLLAR</v>
      </c>
      <c r="AC3770" s="42" t="str">
        <f>VLOOKUP(P3770,'Customer List'!B:D,3,)</f>
        <v>Local</v>
      </c>
    </row>
    <row r="3771" spans="1:29" x14ac:dyDescent="0.25">
      <c r="A3771" s="21">
        <v>3767</v>
      </c>
      <c r="B3771" s="21" t="s">
        <v>5418</v>
      </c>
      <c r="C3771" s="30">
        <v>45951</v>
      </c>
      <c r="D3771" s="30">
        <v>45958</v>
      </c>
      <c r="E3771" s="47">
        <v>81.599999999999994</v>
      </c>
      <c r="F3771" s="47">
        <f t="shared" si="409"/>
        <v>7180.7999999999993</v>
      </c>
      <c r="G3771" s="48">
        <f t="shared" si="410"/>
        <v>7180.7999999999993</v>
      </c>
      <c r="H3771" s="21">
        <v>364007</v>
      </c>
      <c r="I3771" s="21" t="s">
        <v>5395</v>
      </c>
      <c r="J3771" s="21">
        <v>1</v>
      </c>
      <c r="K3771" s="21">
        <v>1</v>
      </c>
      <c r="L3771" s="21">
        <f t="shared" si="411"/>
        <v>0</v>
      </c>
      <c r="M3771" s="21" t="s">
        <v>5628</v>
      </c>
      <c r="N3771" s="30">
        <v>45959</v>
      </c>
      <c r="O3771" s="48">
        <v>17610</v>
      </c>
      <c r="P3771" s="21" t="s">
        <v>1134</v>
      </c>
      <c r="Q3771" s="21">
        <v>58157547523</v>
      </c>
      <c r="R3771" s="21" t="s">
        <v>40</v>
      </c>
      <c r="S3771" s="3">
        <v>4</v>
      </c>
      <c r="T3771" s="37"/>
      <c r="U3771" s="21" t="s">
        <v>18</v>
      </c>
      <c r="V3771" s="21" t="str">
        <f>VLOOKUP(P3771,'Customer List'!B:C,2,)</f>
        <v>Mumbai</v>
      </c>
      <c r="W3771" s="38"/>
      <c r="X3771" s="30">
        <v>45960</v>
      </c>
      <c r="Y3771" s="21">
        <f t="shared" si="412"/>
        <v>1</v>
      </c>
      <c r="Z3771" s="21" t="str">
        <f t="shared" si="413"/>
        <v>Wednesday</v>
      </c>
      <c r="AA3771" s="21" t="str">
        <f t="shared" si="414"/>
        <v>Thursday</v>
      </c>
      <c r="AB3771" s="21" t="str">
        <f>VLOOKUP(U3771,'Currency Sheet'!A:C,3,)</f>
        <v>DOLLAR</v>
      </c>
      <c r="AC3771" s="42" t="str">
        <f>VLOOKUP(P3771,'Customer List'!B:D,3,)</f>
        <v>OutStation</v>
      </c>
    </row>
    <row r="3772" spans="1:29" x14ac:dyDescent="0.25">
      <c r="A3772" s="21">
        <v>3768</v>
      </c>
      <c r="B3772" s="21" t="s">
        <v>5418</v>
      </c>
      <c r="C3772" s="30">
        <v>45951</v>
      </c>
      <c r="D3772" s="30">
        <v>45958</v>
      </c>
      <c r="E3772" s="47">
        <v>226.2</v>
      </c>
      <c r="F3772" s="47">
        <f t="shared" si="409"/>
        <v>19905.599999999999</v>
      </c>
      <c r="G3772" s="48">
        <f t="shared" si="410"/>
        <v>19905.599999999999</v>
      </c>
      <c r="H3772" s="21">
        <v>364704</v>
      </c>
      <c r="I3772" s="21" t="s">
        <v>5396</v>
      </c>
      <c r="J3772" s="21">
        <v>1</v>
      </c>
      <c r="K3772" s="21">
        <v>1</v>
      </c>
      <c r="L3772" s="21">
        <f t="shared" si="411"/>
        <v>0</v>
      </c>
      <c r="M3772" s="21" t="s">
        <v>5644</v>
      </c>
      <c r="N3772" s="30">
        <v>45959</v>
      </c>
      <c r="O3772" s="48">
        <v>35241</v>
      </c>
      <c r="P3772" s="21" t="s">
        <v>5515</v>
      </c>
      <c r="Q3772" s="21">
        <v>58157546753</v>
      </c>
      <c r="R3772" s="21" t="s">
        <v>40</v>
      </c>
      <c r="S3772" s="3">
        <v>4</v>
      </c>
      <c r="T3772" s="37"/>
      <c r="U3772" s="21" t="s">
        <v>18</v>
      </c>
      <c r="V3772" s="21" t="str">
        <f>VLOOKUP(P3772,'Customer List'!B:C,2,)</f>
        <v>Hyderabad</v>
      </c>
      <c r="W3772" s="38"/>
      <c r="X3772" s="30">
        <v>45961</v>
      </c>
      <c r="Y3772" s="21">
        <f t="shared" si="412"/>
        <v>2</v>
      </c>
      <c r="Z3772" s="21" t="str">
        <f t="shared" si="413"/>
        <v>Wednesday</v>
      </c>
      <c r="AA3772" s="21" t="str">
        <f t="shared" si="414"/>
        <v>Friday</v>
      </c>
      <c r="AB3772" s="21" t="str">
        <f>VLOOKUP(U3772,'Currency Sheet'!A:C,3,)</f>
        <v>DOLLAR</v>
      </c>
      <c r="AC3772" s="42" t="str">
        <f>VLOOKUP(P3772,'Customer List'!B:D,3,)</f>
        <v>OutStation</v>
      </c>
    </row>
    <row r="3773" spans="1:29" x14ac:dyDescent="0.25">
      <c r="A3773" s="21">
        <v>3769</v>
      </c>
      <c r="B3773" s="21" t="s">
        <v>5418</v>
      </c>
      <c r="C3773" s="30">
        <v>45951</v>
      </c>
      <c r="D3773" s="30">
        <v>45958</v>
      </c>
      <c r="E3773" s="47">
        <v>276.5</v>
      </c>
      <c r="F3773" s="47">
        <f t="shared" si="409"/>
        <v>24332</v>
      </c>
      <c r="G3773" s="48">
        <f t="shared" si="410"/>
        <v>48664</v>
      </c>
      <c r="H3773" s="21">
        <v>364808</v>
      </c>
      <c r="I3773" s="21" t="s">
        <v>5071</v>
      </c>
      <c r="J3773" s="21">
        <v>2</v>
      </c>
      <c r="K3773" s="21">
        <v>2</v>
      </c>
      <c r="L3773" s="21">
        <f t="shared" si="411"/>
        <v>0</v>
      </c>
      <c r="M3773" s="21" t="s">
        <v>5622</v>
      </c>
      <c r="N3773" s="30">
        <v>45958</v>
      </c>
      <c r="O3773" s="48">
        <v>85715</v>
      </c>
      <c r="P3773" s="21" t="s">
        <v>891</v>
      </c>
      <c r="Q3773" s="21">
        <v>58157517095</v>
      </c>
      <c r="R3773" s="21" t="s">
        <v>40</v>
      </c>
      <c r="S3773" s="3">
        <v>4</v>
      </c>
      <c r="T3773" s="37"/>
      <c r="U3773" s="21" t="s">
        <v>18</v>
      </c>
      <c r="V3773" s="21" t="str">
        <f>VLOOKUP(P3773,'Customer List'!B:C,2,)</f>
        <v>Banglore</v>
      </c>
      <c r="W3773" s="38"/>
      <c r="X3773" s="30">
        <v>45959</v>
      </c>
      <c r="Y3773" s="21">
        <f t="shared" si="412"/>
        <v>1</v>
      </c>
      <c r="Z3773" s="21" t="str">
        <f t="shared" si="413"/>
        <v>Tuesday</v>
      </c>
      <c r="AA3773" s="21" t="str">
        <f t="shared" si="414"/>
        <v>Wednesday</v>
      </c>
      <c r="AB3773" s="21" t="str">
        <f>VLOOKUP(U3773,'Currency Sheet'!A:C,3,)</f>
        <v>DOLLAR</v>
      </c>
      <c r="AC3773" s="42" t="str">
        <f>VLOOKUP(P3773,'Customer List'!B:D,3,)</f>
        <v>OutStation</v>
      </c>
    </row>
    <row r="3774" spans="1:29" x14ac:dyDescent="0.25">
      <c r="A3774" s="21">
        <v>3770</v>
      </c>
      <c r="B3774" s="21" t="s">
        <v>5418</v>
      </c>
      <c r="C3774" s="30">
        <v>45951</v>
      </c>
      <c r="D3774" s="30">
        <v>45958</v>
      </c>
      <c r="E3774" s="47">
        <v>82.8</v>
      </c>
      <c r="F3774" s="47">
        <f t="shared" si="409"/>
        <v>7286.4</v>
      </c>
      <c r="G3774" s="48">
        <f t="shared" si="410"/>
        <v>14572.8</v>
      </c>
      <c r="H3774" s="21">
        <v>368508</v>
      </c>
      <c r="I3774" s="21" t="s">
        <v>4795</v>
      </c>
      <c r="J3774" s="21">
        <v>2</v>
      </c>
      <c r="K3774" s="21">
        <v>2</v>
      </c>
      <c r="L3774" s="21">
        <f t="shared" si="411"/>
        <v>0</v>
      </c>
      <c r="M3774" s="21" t="s">
        <v>5602</v>
      </c>
      <c r="N3774" s="30">
        <v>45960</v>
      </c>
      <c r="O3774" s="48">
        <v>26496</v>
      </c>
      <c r="P3774" s="21" t="s">
        <v>208</v>
      </c>
      <c r="Q3774" s="21" t="s">
        <v>1996</v>
      </c>
      <c r="R3774" s="21" t="s">
        <v>1996</v>
      </c>
      <c r="S3774" s="3">
        <v>4</v>
      </c>
      <c r="T3774" s="37"/>
      <c r="U3774" s="21" t="s">
        <v>18</v>
      </c>
      <c r="V3774" s="21" t="str">
        <f>VLOOKUP(P3774,'Customer List'!B:C,2,)</f>
        <v>Delhi</v>
      </c>
      <c r="W3774" s="38"/>
      <c r="X3774" s="30">
        <f>IF(OR(R3774 = "PRIYANKA MADAM", R3774 = "DEEPAK", R3774 = "PORTER"),N3774,"")</f>
        <v>45960</v>
      </c>
      <c r="Y3774" s="21">
        <f t="shared" si="412"/>
        <v>0</v>
      </c>
      <c r="Z3774" s="21" t="str">
        <f t="shared" si="413"/>
        <v>Thursday</v>
      </c>
      <c r="AA3774" s="21" t="str">
        <f t="shared" si="414"/>
        <v>Thursday</v>
      </c>
      <c r="AB3774" s="21" t="str">
        <f>VLOOKUP(U3774,'Currency Sheet'!A:C,3,)</f>
        <v>DOLLAR</v>
      </c>
      <c r="AC3774" s="42" t="str">
        <f>VLOOKUP(P3774,'Customer List'!B:D,3,)</f>
        <v>Local</v>
      </c>
    </row>
    <row r="3775" spans="1:29" x14ac:dyDescent="0.25">
      <c r="A3775" s="21">
        <v>3771</v>
      </c>
      <c r="B3775" s="21" t="s">
        <v>5418</v>
      </c>
      <c r="C3775" s="30">
        <v>45951</v>
      </c>
      <c r="D3775" s="30">
        <v>45958</v>
      </c>
      <c r="E3775" s="47">
        <v>289.10000000000002</v>
      </c>
      <c r="F3775" s="47">
        <f t="shared" si="409"/>
        <v>25440.800000000003</v>
      </c>
      <c r="G3775" s="48">
        <f t="shared" si="410"/>
        <v>50881.600000000006</v>
      </c>
      <c r="H3775" s="21">
        <v>369324</v>
      </c>
      <c r="I3775" s="21" t="s">
        <v>5075</v>
      </c>
      <c r="J3775" s="21">
        <v>2</v>
      </c>
      <c r="K3775" s="21">
        <v>2</v>
      </c>
      <c r="L3775" s="21">
        <f t="shared" si="411"/>
        <v>0</v>
      </c>
      <c r="M3775" s="21" t="s">
        <v>5622</v>
      </c>
      <c r="N3775" s="30">
        <v>45958</v>
      </c>
      <c r="O3775" s="48">
        <v>89621</v>
      </c>
      <c r="P3775" s="21" t="s">
        <v>891</v>
      </c>
      <c r="Q3775" s="21">
        <v>58157517095</v>
      </c>
      <c r="R3775" s="21" t="s">
        <v>40</v>
      </c>
      <c r="S3775" s="3">
        <v>4</v>
      </c>
      <c r="T3775" s="37"/>
      <c r="U3775" s="21" t="s">
        <v>18</v>
      </c>
      <c r="V3775" s="21" t="str">
        <f>VLOOKUP(P3775,'Customer List'!B:C,2,)</f>
        <v>Banglore</v>
      </c>
      <c r="W3775" s="38"/>
      <c r="X3775" s="30">
        <v>45959</v>
      </c>
      <c r="Y3775" s="21">
        <f t="shared" si="412"/>
        <v>1</v>
      </c>
      <c r="Z3775" s="21" t="str">
        <f t="shared" si="413"/>
        <v>Tuesday</v>
      </c>
      <c r="AA3775" s="21" t="str">
        <f t="shared" si="414"/>
        <v>Wednesday</v>
      </c>
      <c r="AB3775" s="21" t="str">
        <f>VLOOKUP(U3775,'Currency Sheet'!A:C,3,)</f>
        <v>DOLLAR</v>
      </c>
      <c r="AC3775" s="42" t="str">
        <f>VLOOKUP(P3775,'Customer List'!B:D,3,)</f>
        <v>OutStation</v>
      </c>
    </row>
    <row r="3776" spans="1:29" x14ac:dyDescent="0.25">
      <c r="A3776" s="21">
        <v>3772</v>
      </c>
      <c r="B3776" s="21" t="s">
        <v>5418</v>
      </c>
      <c r="C3776" s="30">
        <v>45951</v>
      </c>
      <c r="D3776" s="30">
        <v>45958</v>
      </c>
      <c r="E3776" s="47">
        <v>109.8</v>
      </c>
      <c r="F3776" s="47">
        <f t="shared" si="409"/>
        <v>9662.4</v>
      </c>
      <c r="G3776" s="48">
        <f t="shared" si="410"/>
        <v>9662.4</v>
      </c>
      <c r="H3776" s="21">
        <v>375406</v>
      </c>
      <c r="I3776" s="21" t="s">
        <v>5397</v>
      </c>
      <c r="J3776" s="21">
        <v>1</v>
      </c>
      <c r="K3776" s="21">
        <v>1</v>
      </c>
      <c r="L3776" s="21">
        <f t="shared" si="411"/>
        <v>0</v>
      </c>
      <c r="M3776" s="21" t="s">
        <v>5644</v>
      </c>
      <c r="N3776" s="30">
        <v>45959</v>
      </c>
      <c r="O3776" s="48">
        <v>17019</v>
      </c>
      <c r="P3776" s="21" t="s">
        <v>5515</v>
      </c>
      <c r="Q3776" s="21">
        <v>58157546753</v>
      </c>
      <c r="R3776" s="21" t="s">
        <v>40</v>
      </c>
      <c r="S3776" s="3">
        <v>4</v>
      </c>
      <c r="T3776" s="37"/>
      <c r="U3776" s="21" t="s">
        <v>18</v>
      </c>
      <c r="V3776" s="21" t="str">
        <f>VLOOKUP(P3776,'Customer List'!B:C,2,)</f>
        <v>Hyderabad</v>
      </c>
      <c r="W3776" s="38"/>
      <c r="X3776" s="30">
        <v>45961</v>
      </c>
      <c r="Y3776" s="21">
        <f t="shared" si="412"/>
        <v>2</v>
      </c>
      <c r="Z3776" s="21" t="str">
        <f t="shared" si="413"/>
        <v>Wednesday</v>
      </c>
      <c r="AA3776" s="21" t="str">
        <f t="shared" si="414"/>
        <v>Friday</v>
      </c>
      <c r="AB3776" s="21" t="str">
        <f>VLOOKUP(U3776,'Currency Sheet'!A:C,3,)</f>
        <v>DOLLAR</v>
      </c>
      <c r="AC3776" s="42" t="str">
        <f>VLOOKUP(P3776,'Customer List'!B:D,3,)</f>
        <v>OutStation</v>
      </c>
    </row>
    <row r="3777" spans="1:29" x14ac:dyDescent="0.25">
      <c r="A3777" s="21">
        <v>3773</v>
      </c>
      <c r="B3777" s="21" t="s">
        <v>5418</v>
      </c>
      <c r="C3777" s="30">
        <v>45951</v>
      </c>
      <c r="D3777" s="30">
        <v>45958</v>
      </c>
      <c r="E3777" s="47">
        <v>66</v>
      </c>
      <c r="F3777" s="47">
        <f t="shared" si="409"/>
        <v>5808</v>
      </c>
      <c r="G3777" s="48">
        <f t="shared" si="410"/>
        <v>5808</v>
      </c>
      <c r="H3777" s="21">
        <v>377203</v>
      </c>
      <c r="I3777" s="21" t="s">
        <v>5398</v>
      </c>
      <c r="J3777" s="21">
        <v>1</v>
      </c>
      <c r="K3777" s="21">
        <v>1</v>
      </c>
      <c r="L3777" s="21">
        <f t="shared" si="411"/>
        <v>0</v>
      </c>
      <c r="M3777" s="21" t="s">
        <v>5655</v>
      </c>
      <c r="N3777" s="30">
        <v>45960</v>
      </c>
      <c r="O3777" s="48">
        <v>9927.5</v>
      </c>
      <c r="P3777" s="21" t="s">
        <v>153</v>
      </c>
      <c r="Q3777" s="21" t="s">
        <v>1996</v>
      </c>
      <c r="R3777" s="21" t="s">
        <v>1996</v>
      </c>
      <c r="S3777" s="3">
        <v>4</v>
      </c>
      <c r="T3777" s="37"/>
      <c r="U3777" s="21" t="s">
        <v>18</v>
      </c>
      <c r="V3777" s="21" t="str">
        <f>VLOOKUP(P3777,'Customer List'!B:C,2,)</f>
        <v>Noida</v>
      </c>
      <c r="W3777" s="38"/>
      <c r="X3777" s="30">
        <f>IF(OR(R3777 = "PRIYANKA MADAM", R3777 = "DEEPAK", R3777 = "PORTER"),N3777,"")</f>
        <v>45960</v>
      </c>
      <c r="Y3777" s="21">
        <f t="shared" si="412"/>
        <v>0</v>
      </c>
      <c r="Z3777" s="21" t="str">
        <f t="shared" si="413"/>
        <v>Thursday</v>
      </c>
      <c r="AA3777" s="21" t="str">
        <f t="shared" si="414"/>
        <v>Thursday</v>
      </c>
      <c r="AB3777" s="21" t="str">
        <f>VLOOKUP(U3777,'Currency Sheet'!A:C,3,)</f>
        <v>DOLLAR</v>
      </c>
      <c r="AC3777" s="42" t="str">
        <f>VLOOKUP(P3777,'Customer List'!B:D,3,)</f>
        <v>Local</v>
      </c>
    </row>
    <row r="3778" spans="1:29" x14ac:dyDescent="0.25">
      <c r="A3778" s="21">
        <v>3774</v>
      </c>
      <c r="B3778" s="21" t="s">
        <v>5418</v>
      </c>
      <c r="C3778" s="30">
        <v>45951</v>
      </c>
      <c r="D3778" s="30">
        <v>45958</v>
      </c>
      <c r="E3778" s="47">
        <v>162</v>
      </c>
      <c r="F3778" s="47">
        <f t="shared" si="409"/>
        <v>14256</v>
      </c>
      <c r="G3778" s="48">
        <f t="shared" si="410"/>
        <v>14256</v>
      </c>
      <c r="H3778" s="21">
        <v>379210</v>
      </c>
      <c r="I3778" s="21" t="s">
        <v>4781</v>
      </c>
      <c r="J3778" s="21">
        <v>1</v>
      </c>
      <c r="K3778" s="21">
        <v>1</v>
      </c>
      <c r="L3778" s="21">
        <f t="shared" si="411"/>
        <v>0</v>
      </c>
      <c r="M3778" s="21" t="s">
        <v>5605</v>
      </c>
      <c r="N3778" s="30">
        <v>45959</v>
      </c>
      <c r="O3778" s="48">
        <v>25110</v>
      </c>
      <c r="P3778" s="21" t="s">
        <v>295</v>
      </c>
      <c r="Q3778" s="21">
        <v>58157545655</v>
      </c>
      <c r="R3778" s="21" t="s">
        <v>40</v>
      </c>
      <c r="S3778" s="3">
        <v>4</v>
      </c>
      <c r="T3778" s="37"/>
      <c r="U3778" s="21" t="s">
        <v>18</v>
      </c>
      <c r="V3778" s="21" t="str">
        <f>VLOOKUP(P3778,'Customer List'!B:C,2,)</f>
        <v>Kerala</v>
      </c>
      <c r="W3778" s="38"/>
      <c r="X3778" s="30">
        <v>45962</v>
      </c>
      <c r="Y3778" s="21">
        <f t="shared" si="412"/>
        <v>3</v>
      </c>
      <c r="Z3778" s="21" t="str">
        <f t="shared" si="413"/>
        <v>Wednesday</v>
      </c>
      <c r="AA3778" s="21" t="str">
        <f t="shared" si="414"/>
        <v>Saturday</v>
      </c>
      <c r="AB3778" s="21" t="str">
        <f>VLOOKUP(U3778,'Currency Sheet'!A:C,3,)</f>
        <v>DOLLAR</v>
      </c>
      <c r="AC3778" s="42" t="str">
        <f>VLOOKUP(P3778,'Customer List'!B:D,3,)</f>
        <v>OutStation</v>
      </c>
    </row>
    <row r="3779" spans="1:29" x14ac:dyDescent="0.25">
      <c r="A3779" s="21">
        <v>3775</v>
      </c>
      <c r="B3779" s="21" t="s">
        <v>5418</v>
      </c>
      <c r="C3779" s="30">
        <v>45951</v>
      </c>
      <c r="D3779" s="30">
        <v>45958</v>
      </c>
      <c r="E3779" s="47">
        <v>123</v>
      </c>
      <c r="F3779" s="47">
        <f t="shared" si="409"/>
        <v>10824</v>
      </c>
      <c r="G3779" s="48">
        <f t="shared" si="410"/>
        <v>10824</v>
      </c>
      <c r="H3779" s="21">
        <v>389804</v>
      </c>
      <c r="I3779" s="21" t="s">
        <v>4780</v>
      </c>
      <c r="J3779" s="21">
        <v>1</v>
      </c>
      <c r="K3779" s="21">
        <v>1</v>
      </c>
      <c r="L3779" s="21">
        <f t="shared" si="411"/>
        <v>0</v>
      </c>
      <c r="M3779" s="21" t="s">
        <v>5644</v>
      </c>
      <c r="N3779" s="30">
        <v>45959</v>
      </c>
      <c r="O3779" s="48">
        <v>19065</v>
      </c>
      <c r="P3779" s="21" t="s">
        <v>5515</v>
      </c>
      <c r="Q3779" s="21">
        <v>58157546753</v>
      </c>
      <c r="R3779" s="21" t="s">
        <v>40</v>
      </c>
      <c r="S3779" s="3">
        <v>4</v>
      </c>
      <c r="T3779" s="37"/>
      <c r="U3779" s="21" t="s">
        <v>18</v>
      </c>
      <c r="V3779" s="21" t="str">
        <f>VLOOKUP(P3779,'Customer List'!B:C,2,)</f>
        <v>Hyderabad</v>
      </c>
      <c r="W3779" s="38"/>
      <c r="X3779" s="30">
        <v>45961</v>
      </c>
      <c r="Y3779" s="21">
        <f t="shared" si="412"/>
        <v>2</v>
      </c>
      <c r="Z3779" s="21" t="str">
        <f t="shared" si="413"/>
        <v>Wednesday</v>
      </c>
      <c r="AA3779" s="21" t="str">
        <f t="shared" si="414"/>
        <v>Friday</v>
      </c>
      <c r="AB3779" s="21" t="str">
        <f>VLOOKUP(U3779,'Currency Sheet'!A:C,3,)</f>
        <v>DOLLAR</v>
      </c>
      <c r="AC3779" s="42" t="str">
        <f>VLOOKUP(P3779,'Customer List'!B:D,3,)</f>
        <v>OutStation</v>
      </c>
    </row>
    <row r="3780" spans="1:29" x14ac:dyDescent="0.25">
      <c r="A3780" s="21">
        <v>3776</v>
      </c>
      <c r="B3780" s="21" t="s">
        <v>5418</v>
      </c>
      <c r="C3780" s="30">
        <v>45951</v>
      </c>
      <c r="D3780" s="30">
        <v>45958</v>
      </c>
      <c r="E3780" s="47">
        <v>175.2</v>
      </c>
      <c r="F3780" s="47">
        <f t="shared" si="409"/>
        <v>15417.599999999999</v>
      </c>
      <c r="G3780" s="48">
        <f t="shared" si="410"/>
        <v>15417.599999999999</v>
      </c>
      <c r="H3780" s="21">
        <v>392404</v>
      </c>
      <c r="I3780" s="21" t="s">
        <v>5399</v>
      </c>
      <c r="J3780" s="21">
        <v>1</v>
      </c>
      <c r="K3780" s="21">
        <v>1</v>
      </c>
      <c r="L3780" s="21">
        <f t="shared" si="411"/>
        <v>0</v>
      </c>
      <c r="M3780" s="21" t="s">
        <v>5605</v>
      </c>
      <c r="N3780" s="30">
        <v>45959</v>
      </c>
      <c r="O3780" s="48">
        <v>27156</v>
      </c>
      <c r="P3780" s="21" t="s">
        <v>295</v>
      </c>
      <c r="Q3780" s="21">
        <v>58157545655</v>
      </c>
      <c r="R3780" s="21" t="s">
        <v>40</v>
      </c>
      <c r="S3780" s="3">
        <v>4</v>
      </c>
      <c r="T3780" s="37"/>
      <c r="U3780" s="21" t="s">
        <v>18</v>
      </c>
      <c r="V3780" s="21" t="str">
        <f>VLOOKUP(P3780,'Customer List'!B:C,2,)</f>
        <v>Kerala</v>
      </c>
      <c r="W3780" s="38"/>
      <c r="X3780" s="30">
        <v>45962</v>
      </c>
      <c r="Y3780" s="21">
        <f t="shared" si="412"/>
        <v>3</v>
      </c>
      <c r="Z3780" s="21" t="str">
        <f t="shared" si="413"/>
        <v>Wednesday</v>
      </c>
      <c r="AA3780" s="21" t="str">
        <f t="shared" si="414"/>
        <v>Saturday</v>
      </c>
      <c r="AB3780" s="21" t="str">
        <f>VLOOKUP(U3780,'Currency Sheet'!A:C,3,)</f>
        <v>DOLLAR</v>
      </c>
      <c r="AC3780" s="42" t="str">
        <f>VLOOKUP(P3780,'Customer List'!B:D,3,)</f>
        <v>OutStation</v>
      </c>
    </row>
    <row r="3781" spans="1:29" x14ac:dyDescent="0.25">
      <c r="A3781" s="21">
        <v>3777</v>
      </c>
      <c r="B3781" s="21" t="s">
        <v>5418</v>
      </c>
      <c r="C3781" s="30">
        <v>45951</v>
      </c>
      <c r="D3781" s="30">
        <v>45958</v>
      </c>
      <c r="E3781" s="47">
        <v>183</v>
      </c>
      <c r="F3781" s="47">
        <f t="shared" si="409"/>
        <v>16104</v>
      </c>
      <c r="G3781" s="48">
        <f t="shared" si="410"/>
        <v>16104</v>
      </c>
      <c r="H3781" s="21">
        <v>393606</v>
      </c>
      <c r="I3781" s="21" t="s">
        <v>5385</v>
      </c>
      <c r="J3781" s="21">
        <v>1</v>
      </c>
      <c r="K3781" s="21">
        <v>1</v>
      </c>
      <c r="L3781" s="21">
        <f t="shared" si="411"/>
        <v>0</v>
      </c>
      <c r="M3781" s="21" t="s">
        <v>5644</v>
      </c>
      <c r="N3781" s="30">
        <v>45959</v>
      </c>
      <c r="O3781" s="48">
        <v>28365</v>
      </c>
      <c r="P3781" s="21" t="s">
        <v>5515</v>
      </c>
      <c r="Q3781" s="21">
        <v>58157546753</v>
      </c>
      <c r="R3781" s="21" t="s">
        <v>40</v>
      </c>
      <c r="S3781" s="3">
        <v>4</v>
      </c>
      <c r="T3781" s="37"/>
      <c r="U3781" s="21" t="s">
        <v>18</v>
      </c>
      <c r="V3781" s="21" t="str">
        <f>VLOOKUP(P3781,'Customer List'!B:C,2,)</f>
        <v>Hyderabad</v>
      </c>
      <c r="W3781" s="38"/>
      <c r="X3781" s="30">
        <v>45961</v>
      </c>
      <c r="Y3781" s="21">
        <f t="shared" si="412"/>
        <v>2</v>
      </c>
      <c r="Z3781" s="21" t="str">
        <f t="shared" si="413"/>
        <v>Wednesday</v>
      </c>
      <c r="AA3781" s="21" t="str">
        <f t="shared" si="414"/>
        <v>Friday</v>
      </c>
      <c r="AB3781" s="21" t="str">
        <f>VLOOKUP(U3781,'Currency Sheet'!A:C,3,)</f>
        <v>DOLLAR</v>
      </c>
      <c r="AC3781" s="42" t="str">
        <f>VLOOKUP(P3781,'Customer List'!B:D,3,)</f>
        <v>OutStation</v>
      </c>
    </row>
    <row r="3782" spans="1:29" x14ac:dyDescent="0.25">
      <c r="A3782" s="21">
        <v>3778</v>
      </c>
      <c r="B3782" s="21" t="s">
        <v>5418</v>
      </c>
      <c r="C3782" s="30">
        <v>45951</v>
      </c>
      <c r="D3782" s="30">
        <v>45958</v>
      </c>
      <c r="E3782" s="47">
        <v>99</v>
      </c>
      <c r="F3782" s="47">
        <f t="shared" si="409"/>
        <v>8712</v>
      </c>
      <c r="G3782" s="48">
        <f t="shared" si="410"/>
        <v>8712</v>
      </c>
      <c r="H3782" s="21">
        <v>397518</v>
      </c>
      <c r="I3782" s="21" t="s">
        <v>5400</v>
      </c>
      <c r="J3782" s="21">
        <v>1</v>
      </c>
      <c r="K3782" s="21">
        <v>1</v>
      </c>
      <c r="L3782" s="21">
        <f t="shared" si="411"/>
        <v>0</v>
      </c>
      <c r="M3782" s="21" t="s">
        <v>5644</v>
      </c>
      <c r="N3782" s="30">
        <v>45959</v>
      </c>
      <c r="O3782" s="48">
        <v>15345</v>
      </c>
      <c r="P3782" s="21" t="s">
        <v>5515</v>
      </c>
      <c r="Q3782" s="21">
        <v>58157546753</v>
      </c>
      <c r="R3782" s="21" t="s">
        <v>40</v>
      </c>
      <c r="S3782" s="3">
        <v>4</v>
      </c>
      <c r="T3782" s="37"/>
      <c r="U3782" s="21" t="s">
        <v>18</v>
      </c>
      <c r="V3782" s="21" t="str">
        <f>VLOOKUP(P3782,'Customer List'!B:C,2,)</f>
        <v>Hyderabad</v>
      </c>
      <c r="W3782" s="38"/>
      <c r="X3782" s="30">
        <v>45961</v>
      </c>
      <c r="Y3782" s="21">
        <f t="shared" si="412"/>
        <v>2</v>
      </c>
      <c r="Z3782" s="21" t="str">
        <f t="shared" si="413"/>
        <v>Wednesday</v>
      </c>
      <c r="AA3782" s="21" t="str">
        <f t="shared" si="414"/>
        <v>Friday</v>
      </c>
      <c r="AB3782" s="21" t="str">
        <f>VLOOKUP(U3782,'Currency Sheet'!A:C,3,)</f>
        <v>DOLLAR</v>
      </c>
      <c r="AC3782" s="42" t="str">
        <f>VLOOKUP(P3782,'Customer List'!B:D,3,)</f>
        <v>OutStation</v>
      </c>
    </row>
    <row r="3783" spans="1:29" x14ac:dyDescent="0.25">
      <c r="A3783" s="21">
        <v>3779</v>
      </c>
      <c r="B3783" s="21" t="s">
        <v>5418</v>
      </c>
      <c r="C3783" s="30">
        <v>45951</v>
      </c>
      <c r="D3783" s="30">
        <v>45958</v>
      </c>
      <c r="E3783" s="47">
        <v>185.5</v>
      </c>
      <c r="F3783" s="47">
        <f t="shared" ref="F3783:F3846" si="415">IF(AB3783="DOLLAR",E3783*88,E3783)</f>
        <v>16324</v>
      </c>
      <c r="G3783" s="48">
        <f t="shared" ref="G3783:G3846" si="416">F3783*J3783</f>
        <v>32648</v>
      </c>
      <c r="H3783" s="21">
        <v>405334</v>
      </c>
      <c r="I3783" s="21" t="s">
        <v>4805</v>
      </c>
      <c r="J3783" s="21">
        <v>2</v>
      </c>
      <c r="K3783" s="21">
        <v>2</v>
      </c>
      <c r="L3783" s="21">
        <f t="shared" ref="L3783:L3846" si="417">J3783-K3783</f>
        <v>0</v>
      </c>
      <c r="M3783" s="21" t="s">
        <v>5650</v>
      </c>
      <c r="N3783" s="30">
        <v>45959</v>
      </c>
      <c r="O3783" s="48">
        <v>55862</v>
      </c>
      <c r="P3783" s="21" t="s">
        <v>4839</v>
      </c>
      <c r="Q3783" s="21">
        <v>58157546484</v>
      </c>
      <c r="R3783" s="21" t="s">
        <v>40</v>
      </c>
      <c r="S3783" s="3">
        <v>4</v>
      </c>
      <c r="T3783" s="37"/>
      <c r="U3783" s="21" t="s">
        <v>18</v>
      </c>
      <c r="V3783" s="21" t="str">
        <f>VLOOKUP(P3783,'Customer List'!B:C,2,)</f>
        <v>Mumbai</v>
      </c>
      <c r="W3783" s="38"/>
      <c r="X3783" s="30">
        <v>45960</v>
      </c>
      <c r="Y3783" s="21">
        <f t="shared" ref="Y3783:Y3846" si="418">IF(X3783="", "", X3783-N3783)</f>
        <v>1</v>
      </c>
      <c r="Z3783" s="21" t="str">
        <f t="shared" ref="Z3783:Z3846" si="419">IF(N3783="", "", TEXT(N3783, "dddd"))</f>
        <v>Wednesday</v>
      </c>
      <c r="AA3783" s="21" t="str">
        <f t="shared" ref="AA3783:AA3846" si="420">IF(X3783="", "", TEXT(X3783, "dddd"))</f>
        <v>Thursday</v>
      </c>
      <c r="AB3783" s="21" t="str">
        <f>VLOOKUP(U3783,'Currency Sheet'!A:C,3,)</f>
        <v>DOLLAR</v>
      </c>
      <c r="AC3783" s="42" t="str">
        <f>VLOOKUP(P3783,'Customer List'!B:D,3,)</f>
        <v>OutStation</v>
      </c>
    </row>
    <row r="3784" spans="1:29" x14ac:dyDescent="0.25">
      <c r="A3784" s="21">
        <v>3780</v>
      </c>
      <c r="B3784" s="21" t="s">
        <v>5418</v>
      </c>
      <c r="C3784" s="30">
        <v>45951</v>
      </c>
      <c r="D3784" s="30">
        <v>45958</v>
      </c>
      <c r="E3784" s="47">
        <v>18</v>
      </c>
      <c r="F3784" s="47">
        <f t="shared" si="415"/>
        <v>1584</v>
      </c>
      <c r="G3784" s="48">
        <f t="shared" si="416"/>
        <v>3168</v>
      </c>
      <c r="H3784" s="21">
        <v>420403</v>
      </c>
      <c r="I3784" s="21" t="s">
        <v>14</v>
      </c>
      <c r="J3784" s="21">
        <v>2</v>
      </c>
      <c r="K3784" s="21">
        <v>2</v>
      </c>
      <c r="L3784" s="21">
        <f t="shared" si="417"/>
        <v>0</v>
      </c>
      <c r="M3784" s="21" t="s">
        <v>5664</v>
      </c>
      <c r="N3784" s="30">
        <v>45962</v>
      </c>
      <c r="O3784" s="48">
        <v>6696</v>
      </c>
      <c r="P3784" s="21" t="s">
        <v>5419</v>
      </c>
      <c r="Q3784" s="21">
        <v>58157692456</v>
      </c>
      <c r="R3784" s="21" t="s">
        <v>40</v>
      </c>
      <c r="S3784" s="3">
        <v>4</v>
      </c>
      <c r="T3784" s="37"/>
      <c r="U3784" s="21" t="s">
        <v>18</v>
      </c>
      <c r="V3784" s="21" t="str">
        <f>VLOOKUP(P3784,'Customer List'!B:C,2,)</f>
        <v>Banglore</v>
      </c>
      <c r="W3784" s="38"/>
      <c r="X3784" s="30">
        <v>45964</v>
      </c>
      <c r="Y3784" s="21">
        <f t="shared" si="418"/>
        <v>2</v>
      </c>
      <c r="Z3784" s="21" t="str">
        <f t="shared" si="419"/>
        <v>Saturday</v>
      </c>
      <c r="AA3784" s="21" t="str">
        <f t="shared" si="420"/>
        <v>Monday</v>
      </c>
      <c r="AB3784" s="21" t="str">
        <f>VLOOKUP(U3784,'Currency Sheet'!A:C,3,)</f>
        <v>DOLLAR</v>
      </c>
      <c r="AC3784" s="42" t="str">
        <f>VLOOKUP(P3784,'Customer List'!B:D,3,)</f>
        <v>OutStation</v>
      </c>
    </row>
    <row r="3785" spans="1:29" x14ac:dyDescent="0.25">
      <c r="A3785" s="21">
        <v>3781</v>
      </c>
      <c r="B3785" s="21" t="s">
        <v>5418</v>
      </c>
      <c r="C3785" s="30">
        <v>45951</v>
      </c>
      <c r="D3785" s="30">
        <v>45958</v>
      </c>
      <c r="E3785" s="47">
        <v>98.7</v>
      </c>
      <c r="F3785" s="47">
        <f t="shared" si="415"/>
        <v>8685.6</v>
      </c>
      <c r="G3785" s="48">
        <f t="shared" si="416"/>
        <v>17371.2</v>
      </c>
      <c r="H3785" s="21">
        <v>421601</v>
      </c>
      <c r="I3785" s="21" t="s">
        <v>3035</v>
      </c>
      <c r="J3785" s="21">
        <v>2</v>
      </c>
      <c r="K3785" s="21">
        <v>2</v>
      </c>
      <c r="L3785" s="21">
        <f t="shared" si="417"/>
        <v>0</v>
      </c>
      <c r="M3785" s="21" t="s">
        <v>5590</v>
      </c>
      <c r="N3785" s="30">
        <v>45959</v>
      </c>
      <c r="O3785" s="48">
        <v>28764</v>
      </c>
      <c r="P3785" s="21" t="s">
        <v>621</v>
      </c>
      <c r="Q3785" s="21">
        <v>58157567263</v>
      </c>
      <c r="R3785" s="21" t="s">
        <v>40</v>
      </c>
      <c r="S3785" s="3" t="s">
        <v>299</v>
      </c>
      <c r="T3785" s="37"/>
      <c r="U3785" s="21" t="s">
        <v>18</v>
      </c>
      <c r="V3785" s="21" t="str">
        <f>VLOOKUP(P3785,'Customer List'!B:C,2,)</f>
        <v>Hyderabad</v>
      </c>
      <c r="W3785" s="38"/>
      <c r="X3785" s="30">
        <v>45960</v>
      </c>
      <c r="Y3785" s="21">
        <f t="shared" si="418"/>
        <v>1</v>
      </c>
      <c r="Z3785" s="21" t="str">
        <f t="shared" si="419"/>
        <v>Wednesday</v>
      </c>
      <c r="AA3785" s="21" t="str">
        <f t="shared" si="420"/>
        <v>Thursday</v>
      </c>
      <c r="AB3785" s="21" t="str">
        <f>VLOOKUP(U3785,'Currency Sheet'!A:C,3,)</f>
        <v>DOLLAR</v>
      </c>
      <c r="AC3785" s="42" t="str">
        <f>VLOOKUP(P3785,'Customer List'!B:D,3,)</f>
        <v>OutStation</v>
      </c>
    </row>
    <row r="3786" spans="1:29" x14ac:dyDescent="0.25">
      <c r="A3786" s="21">
        <v>3782</v>
      </c>
      <c r="B3786" s="21" t="s">
        <v>5418</v>
      </c>
      <c r="C3786" s="30">
        <v>45951</v>
      </c>
      <c r="D3786" s="30">
        <v>45958</v>
      </c>
      <c r="E3786" s="47">
        <v>53.4</v>
      </c>
      <c r="F3786" s="47">
        <f t="shared" si="415"/>
        <v>4699.2</v>
      </c>
      <c r="G3786" s="48">
        <f t="shared" si="416"/>
        <v>4699.2</v>
      </c>
      <c r="H3786" s="21">
        <v>423101</v>
      </c>
      <c r="I3786" s="21" t="s">
        <v>1265</v>
      </c>
      <c r="J3786" s="21">
        <v>1</v>
      </c>
      <c r="K3786" s="21">
        <v>1</v>
      </c>
      <c r="L3786" s="21">
        <f t="shared" si="417"/>
        <v>0</v>
      </c>
      <c r="M3786" s="21" t="s">
        <v>5619</v>
      </c>
      <c r="N3786" s="30">
        <v>45958</v>
      </c>
      <c r="O3786" s="48">
        <v>9656.5</v>
      </c>
      <c r="P3786" s="21" t="s">
        <v>891</v>
      </c>
      <c r="Q3786" s="21">
        <v>58157516255</v>
      </c>
      <c r="R3786" s="21" t="s">
        <v>40</v>
      </c>
      <c r="S3786" s="3">
        <v>-20</v>
      </c>
      <c r="T3786" s="37"/>
      <c r="U3786" s="21" t="s">
        <v>18</v>
      </c>
      <c r="V3786" s="21" t="str">
        <f>VLOOKUP(P3786,'Customer List'!B:C,2,)</f>
        <v>Banglore</v>
      </c>
      <c r="W3786" s="38"/>
      <c r="X3786" s="30">
        <v>45959</v>
      </c>
      <c r="Y3786" s="21">
        <f t="shared" si="418"/>
        <v>1</v>
      </c>
      <c r="Z3786" s="21" t="str">
        <f t="shared" si="419"/>
        <v>Tuesday</v>
      </c>
      <c r="AA3786" s="21" t="str">
        <f t="shared" si="420"/>
        <v>Wednesday</v>
      </c>
      <c r="AB3786" s="21" t="str">
        <f>VLOOKUP(U3786,'Currency Sheet'!A:C,3,)</f>
        <v>DOLLAR</v>
      </c>
      <c r="AC3786" s="42" t="str">
        <f>VLOOKUP(P3786,'Customer List'!B:D,3,)</f>
        <v>OutStation</v>
      </c>
    </row>
    <row r="3787" spans="1:29" x14ac:dyDescent="0.25">
      <c r="A3787" s="21">
        <v>3783</v>
      </c>
      <c r="B3787" s="21" t="s">
        <v>5418</v>
      </c>
      <c r="C3787" s="30">
        <v>45951</v>
      </c>
      <c r="D3787" s="30">
        <v>45958</v>
      </c>
      <c r="E3787" s="47">
        <v>75.75</v>
      </c>
      <c r="F3787" s="47">
        <f t="shared" si="415"/>
        <v>6666</v>
      </c>
      <c r="G3787" s="48">
        <f t="shared" si="416"/>
        <v>6666</v>
      </c>
      <c r="H3787" s="21">
        <v>423801</v>
      </c>
      <c r="I3787" s="21" t="s">
        <v>1609</v>
      </c>
      <c r="J3787" s="21">
        <v>1</v>
      </c>
      <c r="K3787" s="21">
        <v>1</v>
      </c>
      <c r="L3787" s="21">
        <f t="shared" si="417"/>
        <v>0</v>
      </c>
      <c r="M3787" s="21" t="s">
        <v>5655</v>
      </c>
      <c r="N3787" s="30">
        <v>45960</v>
      </c>
      <c r="O3787" s="48">
        <v>9115.25</v>
      </c>
      <c r="P3787" s="21" t="s">
        <v>153</v>
      </c>
      <c r="Q3787" s="21" t="s">
        <v>1996</v>
      </c>
      <c r="R3787" s="21" t="s">
        <v>1996</v>
      </c>
      <c r="S3787" s="3">
        <v>-20</v>
      </c>
      <c r="T3787" s="37"/>
      <c r="U3787" s="21" t="s">
        <v>18</v>
      </c>
      <c r="V3787" s="21" t="str">
        <f>VLOOKUP(P3787,'Customer List'!B:C,2,)</f>
        <v>Noida</v>
      </c>
      <c r="W3787" s="38"/>
      <c r="X3787" s="30">
        <f>IF(OR(R3787 = "PRIYANKA MADAM", R3787 = "DEEPAK", R3787 = "PORTER"),N3787,"")</f>
        <v>45960</v>
      </c>
      <c r="Y3787" s="21">
        <f t="shared" si="418"/>
        <v>0</v>
      </c>
      <c r="Z3787" s="21" t="str">
        <f t="shared" si="419"/>
        <v>Thursday</v>
      </c>
      <c r="AA3787" s="21" t="str">
        <f t="shared" si="420"/>
        <v>Thursday</v>
      </c>
      <c r="AB3787" s="21" t="str">
        <f>VLOOKUP(U3787,'Currency Sheet'!A:C,3,)</f>
        <v>DOLLAR</v>
      </c>
      <c r="AC3787" s="42" t="str">
        <f>VLOOKUP(P3787,'Customer List'!B:D,3,)</f>
        <v>Local</v>
      </c>
    </row>
    <row r="3788" spans="1:29" x14ac:dyDescent="0.25">
      <c r="A3788" s="21">
        <v>3784</v>
      </c>
      <c r="B3788" s="21" t="s">
        <v>5418</v>
      </c>
      <c r="C3788" s="30">
        <v>45951</v>
      </c>
      <c r="D3788" s="30">
        <v>45958</v>
      </c>
      <c r="E3788" s="47">
        <v>75.75</v>
      </c>
      <c r="F3788" s="47">
        <f t="shared" si="415"/>
        <v>6666</v>
      </c>
      <c r="G3788" s="48">
        <f t="shared" si="416"/>
        <v>6666</v>
      </c>
      <c r="H3788" s="21">
        <v>423801</v>
      </c>
      <c r="I3788" s="21" t="s">
        <v>1609</v>
      </c>
      <c r="J3788" s="21">
        <v>1</v>
      </c>
      <c r="K3788" s="21">
        <v>1</v>
      </c>
      <c r="L3788" s="21">
        <f t="shared" si="417"/>
        <v>0</v>
      </c>
      <c r="M3788" s="21" t="s">
        <v>5664</v>
      </c>
      <c r="N3788" s="30">
        <v>45962</v>
      </c>
      <c r="O3788" s="48">
        <v>11271.6</v>
      </c>
      <c r="P3788" s="21" t="s">
        <v>5419</v>
      </c>
      <c r="Q3788" s="21">
        <v>58157692456</v>
      </c>
      <c r="R3788" s="21" t="s">
        <v>40</v>
      </c>
      <c r="S3788" s="3">
        <v>-20</v>
      </c>
      <c r="T3788" s="37"/>
      <c r="U3788" s="21" t="s">
        <v>18</v>
      </c>
      <c r="V3788" s="21" t="str">
        <f>VLOOKUP(P3788,'Customer List'!B:C,2,)</f>
        <v>Banglore</v>
      </c>
      <c r="W3788" s="38"/>
      <c r="X3788" s="30">
        <v>45964</v>
      </c>
      <c r="Y3788" s="21">
        <f t="shared" si="418"/>
        <v>2</v>
      </c>
      <c r="Z3788" s="21" t="str">
        <f t="shared" si="419"/>
        <v>Saturday</v>
      </c>
      <c r="AA3788" s="21" t="str">
        <f t="shared" si="420"/>
        <v>Monday</v>
      </c>
      <c r="AB3788" s="21" t="str">
        <f>VLOOKUP(U3788,'Currency Sheet'!A:C,3,)</f>
        <v>DOLLAR</v>
      </c>
      <c r="AC3788" s="42" t="str">
        <f>VLOOKUP(P3788,'Customer List'!B:D,3,)</f>
        <v>OutStation</v>
      </c>
    </row>
    <row r="3789" spans="1:29" x14ac:dyDescent="0.25">
      <c r="A3789" s="21">
        <v>3785</v>
      </c>
      <c r="B3789" s="21" t="s">
        <v>5418</v>
      </c>
      <c r="C3789" s="30">
        <v>45951</v>
      </c>
      <c r="D3789" s="30">
        <v>45958</v>
      </c>
      <c r="E3789" s="47">
        <v>130.80000000000001</v>
      </c>
      <c r="F3789" s="47">
        <f t="shared" si="415"/>
        <v>11510.400000000001</v>
      </c>
      <c r="G3789" s="48">
        <f t="shared" si="416"/>
        <v>11510.400000000001</v>
      </c>
      <c r="H3789" s="21">
        <v>424101</v>
      </c>
      <c r="I3789" s="21" t="s">
        <v>5401</v>
      </c>
      <c r="J3789" s="21">
        <v>1</v>
      </c>
      <c r="K3789" s="21">
        <v>1</v>
      </c>
      <c r="L3789" s="21">
        <f t="shared" si="417"/>
        <v>0</v>
      </c>
      <c r="M3789" s="21" t="s">
        <v>5666</v>
      </c>
      <c r="N3789" s="30">
        <v>45962</v>
      </c>
      <c r="O3789" s="48">
        <v>23540</v>
      </c>
      <c r="P3789" s="21" t="s">
        <v>1135</v>
      </c>
      <c r="Q3789" s="21">
        <v>58157688713</v>
      </c>
      <c r="R3789" s="21" t="s">
        <v>40</v>
      </c>
      <c r="S3789" s="3">
        <v>4</v>
      </c>
      <c r="T3789" s="37"/>
      <c r="U3789" s="21" t="s">
        <v>18</v>
      </c>
      <c r="V3789" s="21" t="str">
        <f>VLOOKUP(P3789,'Customer List'!B:C,2,)</f>
        <v>Banglore</v>
      </c>
      <c r="W3789" s="38"/>
      <c r="X3789" s="30">
        <v>45964</v>
      </c>
      <c r="Y3789" s="21">
        <f t="shared" si="418"/>
        <v>2</v>
      </c>
      <c r="Z3789" s="21" t="str">
        <f t="shared" si="419"/>
        <v>Saturday</v>
      </c>
      <c r="AA3789" s="21" t="str">
        <f t="shared" si="420"/>
        <v>Monday</v>
      </c>
      <c r="AB3789" s="21" t="str">
        <f>VLOOKUP(U3789,'Currency Sheet'!A:C,3,)</f>
        <v>DOLLAR</v>
      </c>
      <c r="AC3789" s="42" t="str">
        <f>VLOOKUP(P3789,'Customer List'!B:D,3,)</f>
        <v>OutStation</v>
      </c>
    </row>
    <row r="3790" spans="1:29" x14ac:dyDescent="0.25">
      <c r="A3790" s="21">
        <v>3786</v>
      </c>
      <c r="B3790" s="21" t="s">
        <v>5418</v>
      </c>
      <c r="C3790" s="30">
        <v>45951</v>
      </c>
      <c r="D3790" s="30">
        <v>45958</v>
      </c>
      <c r="E3790" s="47">
        <v>183</v>
      </c>
      <c r="F3790" s="47">
        <f t="shared" si="415"/>
        <v>16104</v>
      </c>
      <c r="G3790" s="48">
        <f t="shared" si="416"/>
        <v>16104</v>
      </c>
      <c r="H3790" s="21">
        <v>432404</v>
      </c>
      <c r="I3790" s="21" t="s">
        <v>5402</v>
      </c>
      <c r="J3790" s="21">
        <v>1</v>
      </c>
      <c r="K3790" s="21">
        <v>1</v>
      </c>
      <c r="L3790" s="21">
        <f t="shared" si="417"/>
        <v>0</v>
      </c>
      <c r="M3790" s="21" t="s">
        <v>5649</v>
      </c>
      <c r="N3790" s="30">
        <v>45959</v>
      </c>
      <c r="O3790" s="48">
        <v>30500</v>
      </c>
      <c r="P3790" s="21" t="s">
        <v>629</v>
      </c>
      <c r="Q3790" s="21">
        <v>58157545983</v>
      </c>
      <c r="R3790" s="21" t="s">
        <v>40</v>
      </c>
      <c r="S3790" s="3">
        <v>4</v>
      </c>
      <c r="T3790" s="37"/>
      <c r="U3790" s="21" t="s">
        <v>18</v>
      </c>
      <c r="V3790" s="21" t="str">
        <f>VLOOKUP(P3790,'Customer List'!B:C,2,)</f>
        <v>Gujrat</v>
      </c>
      <c r="W3790" s="38"/>
      <c r="X3790" s="30">
        <v>45960</v>
      </c>
      <c r="Y3790" s="21">
        <f t="shared" si="418"/>
        <v>1</v>
      </c>
      <c r="Z3790" s="21" t="str">
        <f t="shared" si="419"/>
        <v>Wednesday</v>
      </c>
      <c r="AA3790" s="21" t="str">
        <f t="shared" si="420"/>
        <v>Thursday</v>
      </c>
      <c r="AB3790" s="21" t="str">
        <f>VLOOKUP(U3790,'Currency Sheet'!A:C,3,)</f>
        <v>DOLLAR</v>
      </c>
      <c r="AC3790" s="42" t="str">
        <f>VLOOKUP(P3790,'Customer List'!B:D,3,)</f>
        <v>OutStation</v>
      </c>
    </row>
    <row r="3791" spans="1:29" x14ac:dyDescent="0.25">
      <c r="A3791" s="21">
        <v>3787</v>
      </c>
      <c r="B3791" s="21" t="s">
        <v>5418</v>
      </c>
      <c r="C3791" s="30">
        <v>45951</v>
      </c>
      <c r="D3791" s="30">
        <v>45958</v>
      </c>
      <c r="E3791" s="47">
        <v>252</v>
      </c>
      <c r="F3791" s="47">
        <f t="shared" si="415"/>
        <v>22176</v>
      </c>
      <c r="G3791" s="48">
        <f t="shared" si="416"/>
        <v>22176</v>
      </c>
      <c r="H3791" s="21">
        <v>479604</v>
      </c>
      <c r="I3791" s="21" t="s">
        <v>5403</v>
      </c>
      <c r="J3791" s="21">
        <v>1</v>
      </c>
      <c r="K3791" s="21">
        <v>1</v>
      </c>
      <c r="L3791" s="21">
        <f t="shared" si="417"/>
        <v>0</v>
      </c>
      <c r="M3791" s="21" t="s">
        <v>5649</v>
      </c>
      <c r="N3791" s="30">
        <v>45959</v>
      </c>
      <c r="O3791" s="48">
        <v>42000</v>
      </c>
      <c r="P3791" s="21" t="s">
        <v>629</v>
      </c>
      <c r="Q3791" s="21">
        <v>58157545983</v>
      </c>
      <c r="R3791" s="21" t="s">
        <v>40</v>
      </c>
      <c r="S3791" s="3">
        <v>4</v>
      </c>
      <c r="T3791" s="37"/>
      <c r="U3791" s="21" t="s">
        <v>18</v>
      </c>
      <c r="V3791" s="21" t="str">
        <f>VLOOKUP(P3791,'Customer List'!B:C,2,)</f>
        <v>Gujrat</v>
      </c>
      <c r="W3791" s="38"/>
      <c r="X3791" s="30">
        <v>45960</v>
      </c>
      <c r="Y3791" s="21">
        <f t="shared" si="418"/>
        <v>1</v>
      </c>
      <c r="Z3791" s="21" t="str">
        <f t="shared" si="419"/>
        <v>Wednesday</v>
      </c>
      <c r="AA3791" s="21" t="str">
        <f t="shared" si="420"/>
        <v>Thursday</v>
      </c>
      <c r="AB3791" s="21" t="str">
        <f>VLOOKUP(U3791,'Currency Sheet'!A:C,3,)</f>
        <v>DOLLAR</v>
      </c>
      <c r="AC3791" s="42" t="str">
        <f>VLOOKUP(P3791,'Customer List'!B:D,3,)</f>
        <v>OutStation</v>
      </c>
    </row>
    <row r="3792" spans="1:29" x14ac:dyDescent="0.25">
      <c r="A3792" s="21">
        <v>3788</v>
      </c>
      <c r="B3792" s="21" t="s">
        <v>5418</v>
      </c>
      <c r="C3792" s="30">
        <v>45951</v>
      </c>
      <c r="D3792" s="30">
        <v>45958</v>
      </c>
      <c r="E3792" s="47">
        <v>148.5</v>
      </c>
      <c r="F3792" s="47">
        <f t="shared" si="415"/>
        <v>13068</v>
      </c>
      <c r="G3792" s="48">
        <f t="shared" si="416"/>
        <v>13068</v>
      </c>
      <c r="H3792" s="21">
        <v>480011</v>
      </c>
      <c r="I3792" s="21" t="s">
        <v>5404</v>
      </c>
      <c r="J3792" s="21">
        <v>1</v>
      </c>
      <c r="K3792" s="21">
        <v>1</v>
      </c>
      <c r="L3792" s="21">
        <f t="shared" si="417"/>
        <v>0</v>
      </c>
      <c r="M3792" s="21" t="s">
        <v>5655</v>
      </c>
      <c r="N3792" s="30">
        <v>45960</v>
      </c>
      <c r="O3792" s="48">
        <v>17869.5</v>
      </c>
      <c r="P3792" s="21" t="s">
        <v>153</v>
      </c>
      <c r="Q3792" s="21" t="s">
        <v>1996</v>
      </c>
      <c r="R3792" s="21" t="s">
        <v>1996</v>
      </c>
      <c r="S3792" s="3">
        <v>4</v>
      </c>
      <c r="T3792" s="37"/>
      <c r="U3792" s="21" t="s">
        <v>18</v>
      </c>
      <c r="V3792" s="21" t="str">
        <f>VLOOKUP(P3792,'Customer List'!B:C,2,)</f>
        <v>Noida</v>
      </c>
      <c r="W3792" s="38"/>
      <c r="X3792" s="30">
        <f>IF(OR(R3792 = "PRIYANKA MADAM", R3792 = "DEEPAK", R3792 = "PORTER"),N3792,"")</f>
        <v>45960</v>
      </c>
      <c r="Y3792" s="21">
        <f t="shared" si="418"/>
        <v>0</v>
      </c>
      <c r="Z3792" s="21" t="str">
        <f t="shared" si="419"/>
        <v>Thursday</v>
      </c>
      <c r="AA3792" s="21" t="str">
        <f t="shared" si="420"/>
        <v>Thursday</v>
      </c>
      <c r="AB3792" s="21" t="str">
        <f>VLOOKUP(U3792,'Currency Sheet'!A:C,3,)</f>
        <v>DOLLAR</v>
      </c>
      <c r="AC3792" s="42" t="str">
        <f>VLOOKUP(P3792,'Customer List'!B:D,3,)</f>
        <v>Local</v>
      </c>
    </row>
    <row r="3793" spans="1:29" x14ac:dyDescent="0.25">
      <c r="A3793" s="21">
        <v>3789</v>
      </c>
      <c r="B3793" s="21" t="s">
        <v>5418</v>
      </c>
      <c r="C3793" s="30">
        <v>45951</v>
      </c>
      <c r="D3793" s="30">
        <v>45958</v>
      </c>
      <c r="E3793" s="47">
        <v>88.2</v>
      </c>
      <c r="F3793" s="47">
        <f t="shared" si="415"/>
        <v>7761.6</v>
      </c>
      <c r="G3793" s="48">
        <f t="shared" si="416"/>
        <v>7761.6</v>
      </c>
      <c r="H3793" s="21">
        <v>500341</v>
      </c>
      <c r="I3793" s="21" t="s">
        <v>5078</v>
      </c>
      <c r="J3793" s="21">
        <v>1</v>
      </c>
      <c r="K3793" s="21">
        <v>1</v>
      </c>
      <c r="L3793" s="21">
        <f t="shared" si="417"/>
        <v>0</v>
      </c>
      <c r="M3793" s="21" t="s">
        <v>5575</v>
      </c>
      <c r="N3793" s="30">
        <v>45958</v>
      </c>
      <c r="O3793" s="48">
        <v>13671</v>
      </c>
      <c r="P3793" s="21" t="s">
        <v>228</v>
      </c>
      <c r="Q3793" s="21">
        <v>58157517095</v>
      </c>
      <c r="R3793" s="21" t="s">
        <v>40</v>
      </c>
      <c r="S3793" s="3">
        <v>4</v>
      </c>
      <c r="T3793" s="37"/>
      <c r="U3793" s="21" t="s">
        <v>18</v>
      </c>
      <c r="V3793" s="21" t="str">
        <f>VLOOKUP(P3793,'Customer List'!B:C,2,)</f>
        <v>Kolkata</v>
      </c>
      <c r="W3793" s="38"/>
      <c r="X3793" s="30">
        <v>45959</v>
      </c>
      <c r="Y3793" s="21">
        <f t="shared" si="418"/>
        <v>1</v>
      </c>
      <c r="Z3793" s="21" t="str">
        <f t="shared" si="419"/>
        <v>Tuesday</v>
      </c>
      <c r="AA3793" s="21" t="str">
        <f t="shared" si="420"/>
        <v>Wednesday</v>
      </c>
      <c r="AB3793" s="21" t="str">
        <f>VLOOKUP(U3793,'Currency Sheet'!A:C,3,)</f>
        <v>DOLLAR</v>
      </c>
      <c r="AC3793" s="42" t="str">
        <f>VLOOKUP(P3793,'Customer List'!B:D,3,)</f>
        <v>OutStation</v>
      </c>
    </row>
    <row r="3794" spans="1:29" x14ac:dyDescent="0.25">
      <c r="A3794" s="21">
        <v>3790</v>
      </c>
      <c r="B3794" s="21" t="s">
        <v>5418</v>
      </c>
      <c r="C3794" s="30">
        <v>45951</v>
      </c>
      <c r="D3794" s="30">
        <v>45958</v>
      </c>
      <c r="E3794" s="47">
        <v>159</v>
      </c>
      <c r="F3794" s="47">
        <f t="shared" si="415"/>
        <v>13992</v>
      </c>
      <c r="G3794" s="48">
        <f t="shared" si="416"/>
        <v>13992</v>
      </c>
      <c r="H3794" s="21">
        <v>502516</v>
      </c>
      <c r="I3794" s="21" t="s">
        <v>5079</v>
      </c>
      <c r="J3794" s="21">
        <v>1</v>
      </c>
      <c r="K3794" s="21">
        <v>1</v>
      </c>
      <c r="L3794" s="21">
        <f t="shared" si="417"/>
        <v>0</v>
      </c>
      <c r="M3794" s="21" t="s">
        <v>5605</v>
      </c>
      <c r="N3794" s="30">
        <v>45959</v>
      </c>
      <c r="O3794" s="48">
        <v>24645</v>
      </c>
      <c r="P3794" s="21" t="s">
        <v>295</v>
      </c>
      <c r="Q3794" s="21">
        <v>58157545655</v>
      </c>
      <c r="R3794" s="21" t="s">
        <v>40</v>
      </c>
      <c r="S3794" s="3">
        <v>4</v>
      </c>
      <c r="T3794" s="37"/>
      <c r="U3794" s="21" t="s">
        <v>18</v>
      </c>
      <c r="V3794" s="21" t="str">
        <f>VLOOKUP(P3794,'Customer List'!B:C,2,)</f>
        <v>Kerala</v>
      </c>
      <c r="W3794" s="38"/>
      <c r="X3794" s="30">
        <v>45962</v>
      </c>
      <c r="Y3794" s="21">
        <f t="shared" si="418"/>
        <v>3</v>
      </c>
      <c r="Z3794" s="21" t="str">
        <f t="shared" si="419"/>
        <v>Wednesday</v>
      </c>
      <c r="AA3794" s="21" t="str">
        <f t="shared" si="420"/>
        <v>Saturday</v>
      </c>
      <c r="AB3794" s="21" t="str">
        <f>VLOOKUP(U3794,'Currency Sheet'!A:C,3,)</f>
        <v>DOLLAR</v>
      </c>
      <c r="AC3794" s="42" t="str">
        <f>VLOOKUP(P3794,'Customer List'!B:D,3,)</f>
        <v>OutStation</v>
      </c>
    </row>
    <row r="3795" spans="1:29" x14ac:dyDescent="0.25">
      <c r="A3795" s="21">
        <v>3791</v>
      </c>
      <c r="B3795" s="21" t="s">
        <v>5418</v>
      </c>
      <c r="C3795" s="30">
        <v>45951</v>
      </c>
      <c r="D3795" s="30">
        <v>45958</v>
      </c>
      <c r="E3795" s="47">
        <v>74.400000000000006</v>
      </c>
      <c r="F3795" s="47">
        <f t="shared" si="415"/>
        <v>6547.2000000000007</v>
      </c>
      <c r="G3795" s="48">
        <f t="shared" si="416"/>
        <v>6547.2000000000007</v>
      </c>
      <c r="H3795" s="21">
        <v>502521</v>
      </c>
      <c r="I3795" s="21" t="s">
        <v>5079</v>
      </c>
      <c r="J3795" s="21">
        <v>1</v>
      </c>
      <c r="K3795" s="21">
        <v>1</v>
      </c>
      <c r="L3795" s="21">
        <f t="shared" si="417"/>
        <v>0</v>
      </c>
      <c r="M3795" s="21" t="s">
        <v>5575</v>
      </c>
      <c r="N3795" s="30">
        <v>45958</v>
      </c>
      <c r="O3795" s="48">
        <v>11532</v>
      </c>
      <c r="P3795" s="21" t="s">
        <v>228</v>
      </c>
      <c r="Q3795" s="21">
        <v>58157517095</v>
      </c>
      <c r="R3795" s="21" t="s">
        <v>40</v>
      </c>
      <c r="S3795" s="3">
        <v>4</v>
      </c>
      <c r="T3795" s="37"/>
      <c r="U3795" s="21" t="s">
        <v>18</v>
      </c>
      <c r="V3795" s="21" t="str">
        <f>VLOOKUP(P3795,'Customer List'!B:C,2,)</f>
        <v>Kolkata</v>
      </c>
      <c r="W3795" s="38"/>
      <c r="X3795" s="30">
        <v>45959</v>
      </c>
      <c r="Y3795" s="21">
        <f t="shared" si="418"/>
        <v>1</v>
      </c>
      <c r="Z3795" s="21" t="str">
        <f t="shared" si="419"/>
        <v>Tuesday</v>
      </c>
      <c r="AA3795" s="21" t="str">
        <f t="shared" si="420"/>
        <v>Wednesday</v>
      </c>
      <c r="AB3795" s="21" t="str">
        <f>VLOOKUP(U3795,'Currency Sheet'!A:C,3,)</f>
        <v>DOLLAR</v>
      </c>
      <c r="AC3795" s="42" t="str">
        <f>VLOOKUP(P3795,'Customer List'!B:D,3,)</f>
        <v>OutStation</v>
      </c>
    </row>
    <row r="3796" spans="1:29" x14ac:dyDescent="0.25">
      <c r="A3796" s="21">
        <v>3792</v>
      </c>
      <c r="B3796" s="21" t="s">
        <v>5418</v>
      </c>
      <c r="C3796" s="30">
        <v>45951</v>
      </c>
      <c r="D3796" s="30">
        <v>45958</v>
      </c>
      <c r="E3796" s="47">
        <v>77.400000000000006</v>
      </c>
      <c r="F3796" s="47">
        <f t="shared" si="415"/>
        <v>6811.2000000000007</v>
      </c>
      <c r="G3796" s="48">
        <f t="shared" si="416"/>
        <v>6811.2000000000007</v>
      </c>
      <c r="H3796" s="21">
        <v>502929</v>
      </c>
      <c r="I3796" s="21" t="s">
        <v>5080</v>
      </c>
      <c r="J3796" s="21">
        <v>1</v>
      </c>
      <c r="K3796" s="21">
        <v>1</v>
      </c>
      <c r="L3796" s="21">
        <f t="shared" si="417"/>
        <v>0</v>
      </c>
      <c r="M3796" s="21" t="s">
        <v>5575</v>
      </c>
      <c r="N3796" s="30">
        <v>45958</v>
      </c>
      <c r="O3796" s="48">
        <v>11997</v>
      </c>
      <c r="P3796" s="21" t="s">
        <v>228</v>
      </c>
      <c r="Q3796" s="21">
        <v>58157517095</v>
      </c>
      <c r="R3796" s="21" t="s">
        <v>40</v>
      </c>
      <c r="S3796" s="3">
        <v>4</v>
      </c>
      <c r="T3796" s="37"/>
      <c r="U3796" s="21" t="s">
        <v>18</v>
      </c>
      <c r="V3796" s="21" t="str">
        <f>VLOOKUP(P3796,'Customer List'!B:C,2,)</f>
        <v>Kolkata</v>
      </c>
      <c r="W3796" s="38"/>
      <c r="X3796" s="30">
        <v>45959</v>
      </c>
      <c r="Y3796" s="21">
        <f t="shared" si="418"/>
        <v>1</v>
      </c>
      <c r="Z3796" s="21" t="str">
        <f t="shared" si="419"/>
        <v>Tuesday</v>
      </c>
      <c r="AA3796" s="21" t="str">
        <f t="shared" si="420"/>
        <v>Wednesday</v>
      </c>
      <c r="AB3796" s="21" t="str">
        <f>VLOOKUP(U3796,'Currency Sheet'!A:C,3,)</f>
        <v>DOLLAR</v>
      </c>
      <c r="AC3796" s="42" t="str">
        <f>VLOOKUP(P3796,'Customer List'!B:D,3,)</f>
        <v>OutStation</v>
      </c>
    </row>
    <row r="3797" spans="1:29" x14ac:dyDescent="0.25">
      <c r="A3797" s="21">
        <v>3793</v>
      </c>
      <c r="B3797" s="21" t="s">
        <v>5418</v>
      </c>
      <c r="C3797" s="30">
        <v>45951</v>
      </c>
      <c r="D3797" s="30">
        <v>45958</v>
      </c>
      <c r="E3797" s="47">
        <v>159</v>
      </c>
      <c r="F3797" s="47">
        <f t="shared" si="415"/>
        <v>13992</v>
      </c>
      <c r="G3797" s="48">
        <f t="shared" si="416"/>
        <v>13992</v>
      </c>
      <c r="H3797" s="21">
        <v>503818</v>
      </c>
      <c r="I3797" s="21" t="s">
        <v>4823</v>
      </c>
      <c r="J3797" s="21">
        <v>1</v>
      </c>
      <c r="K3797" s="21">
        <v>1</v>
      </c>
      <c r="L3797" s="21">
        <f t="shared" si="417"/>
        <v>0</v>
      </c>
      <c r="M3797" s="21" t="s">
        <v>5655</v>
      </c>
      <c r="N3797" s="30">
        <v>45960</v>
      </c>
      <c r="O3797" s="48">
        <v>23916.25</v>
      </c>
      <c r="P3797" s="21" t="s">
        <v>153</v>
      </c>
      <c r="Q3797" s="21" t="s">
        <v>1996</v>
      </c>
      <c r="R3797" s="21" t="s">
        <v>1996</v>
      </c>
      <c r="S3797" s="3">
        <v>4</v>
      </c>
      <c r="T3797" s="37"/>
      <c r="U3797" s="21" t="s">
        <v>18</v>
      </c>
      <c r="V3797" s="21" t="str">
        <f>VLOOKUP(P3797,'Customer List'!B:C,2,)</f>
        <v>Noida</v>
      </c>
      <c r="W3797" s="38"/>
      <c r="X3797" s="30">
        <f>IF(OR(R3797 = "PRIYANKA MADAM", R3797 = "DEEPAK", R3797 = "PORTER"),N3797,"")</f>
        <v>45960</v>
      </c>
      <c r="Y3797" s="21">
        <f t="shared" si="418"/>
        <v>0</v>
      </c>
      <c r="Z3797" s="21" t="str">
        <f t="shared" si="419"/>
        <v>Thursday</v>
      </c>
      <c r="AA3797" s="21" t="str">
        <f t="shared" si="420"/>
        <v>Thursday</v>
      </c>
      <c r="AB3797" s="21" t="str">
        <f>VLOOKUP(U3797,'Currency Sheet'!A:C,3,)</f>
        <v>DOLLAR</v>
      </c>
      <c r="AC3797" s="42" t="str">
        <f>VLOOKUP(P3797,'Customer List'!B:D,3,)</f>
        <v>Local</v>
      </c>
    </row>
    <row r="3798" spans="1:29" x14ac:dyDescent="0.25">
      <c r="A3798" s="21">
        <v>3794</v>
      </c>
      <c r="B3798" s="21" t="s">
        <v>5418</v>
      </c>
      <c r="C3798" s="30">
        <v>45951</v>
      </c>
      <c r="D3798" s="30">
        <v>45958</v>
      </c>
      <c r="E3798" s="47">
        <v>67.2</v>
      </c>
      <c r="F3798" s="47">
        <f t="shared" si="415"/>
        <v>5913.6</v>
      </c>
      <c r="G3798" s="48">
        <f t="shared" si="416"/>
        <v>5913.6</v>
      </c>
      <c r="H3798" s="21">
        <v>505816</v>
      </c>
      <c r="I3798" s="21" t="s">
        <v>4824</v>
      </c>
      <c r="J3798" s="21">
        <v>1</v>
      </c>
      <c r="K3798" s="21">
        <v>1</v>
      </c>
      <c r="L3798" s="21">
        <f t="shared" si="417"/>
        <v>0</v>
      </c>
      <c r="M3798" s="21" t="s">
        <v>5655</v>
      </c>
      <c r="N3798" s="30">
        <v>45960</v>
      </c>
      <c r="O3798" s="48">
        <v>10108</v>
      </c>
      <c r="P3798" s="21" t="s">
        <v>153</v>
      </c>
      <c r="Q3798" s="21" t="s">
        <v>1996</v>
      </c>
      <c r="R3798" s="21" t="s">
        <v>1996</v>
      </c>
      <c r="S3798" s="3">
        <v>4</v>
      </c>
      <c r="T3798" s="37"/>
      <c r="U3798" s="21" t="s">
        <v>18</v>
      </c>
      <c r="V3798" s="21" t="str">
        <f>VLOOKUP(P3798,'Customer List'!B:C,2,)</f>
        <v>Noida</v>
      </c>
      <c r="W3798" s="38"/>
      <c r="X3798" s="30">
        <f>IF(OR(R3798 = "PRIYANKA MADAM", R3798 = "DEEPAK", R3798 = "PORTER"),N3798,"")</f>
        <v>45960</v>
      </c>
      <c r="Y3798" s="21">
        <f t="shared" si="418"/>
        <v>0</v>
      </c>
      <c r="Z3798" s="21" t="str">
        <f t="shared" si="419"/>
        <v>Thursday</v>
      </c>
      <c r="AA3798" s="21" t="str">
        <f t="shared" si="420"/>
        <v>Thursday</v>
      </c>
      <c r="AB3798" s="21" t="str">
        <f>VLOOKUP(U3798,'Currency Sheet'!A:C,3,)</f>
        <v>DOLLAR</v>
      </c>
      <c r="AC3798" s="42" t="str">
        <f>VLOOKUP(P3798,'Customer List'!B:D,3,)</f>
        <v>Local</v>
      </c>
    </row>
    <row r="3799" spans="1:29" x14ac:dyDescent="0.25">
      <c r="A3799" s="21">
        <v>3795</v>
      </c>
      <c r="B3799" s="21" t="s">
        <v>5418</v>
      </c>
      <c r="C3799" s="30">
        <v>45951</v>
      </c>
      <c r="D3799" s="30">
        <v>45958</v>
      </c>
      <c r="E3799" s="47">
        <v>80.400000000000006</v>
      </c>
      <c r="F3799" s="47">
        <f t="shared" si="415"/>
        <v>7075.2000000000007</v>
      </c>
      <c r="G3799" s="48">
        <f t="shared" si="416"/>
        <v>7075.2000000000007</v>
      </c>
      <c r="H3799" s="21">
        <v>515403</v>
      </c>
      <c r="I3799" s="21" t="s">
        <v>5405</v>
      </c>
      <c r="J3799" s="21">
        <v>1</v>
      </c>
      <c r="K3799" s="21">
        <v>1</v>
      </c>
      <c r="L3799" s="21">
        <f t="shared" si="417"/>
        <v>0</v>
      </c>
      <c r="M3799" s="21" t="s">
        <v>5644</v>
      </c>
      <c r="N3799" s="30">
        <v>45959</v>
      </c>
      <c r="O3799" s="48">
        <v>12462</v>
      </c>
      <c r="P3799" s="21" t="s">
        <v>5515</v>
      </c>
      <c r="Q3799" s="21">
        <v>58157546753</v>
      </c>
      <c r="R3799" s="21" t="s">
        <v>40</v>
      </c>
      <c r="S3799" s="3">
        <v>4</v>
      </c>
      <c r="T3799" s="37"/>
      <c r="U3799" s="21" t="s">
        <v>18</v>
      </c>
      <c r="V3799" s="21" t="str">
        <f>VLOOKUP(P3799,'Customer List'!B:C,2,)</f>
        <v>Hyderabad</v>
      </c>
      <c r="W3799" s="38"/>
      <c r="X3799" s="30">
        <v>45961</v>
      </c>
      <c r="Y3799" s="21">
        <f t="shared" si="418"/>
        <v>2</v>
      </c>
      <c r="Z3799" s="21" t="str">
        <f t="shared" si="419"/>
        <v>Wednesday</v>
      </c>
      <c r="AA3799" s="21" t="str">
        <f t="shared" si="420"/>
        <v>Friday</v>
      </c>
      <c r="AB3799" s="21" t="str">
        <f>VLOOKUP(U3799,'Currency Sheet'!A:C,3,)</f>
        <v>DOLLAR</v>
      </c>
      <c r="AC3799" s="42" t="str">
        <f>VLOOKUP(P3799,'Customer List'!B:D,3,)</f>
        <v>OutStation</v>
      </c>
    </row>
    <row r="3800" spans="1:29" x14ac:dyDescent="0.25">
      <c r="A3800" s="21">
        <v>3796</v>
      </c>
      <c r="B3800" s="21" t="s">
        <v>5418</v>
      </c>
      <c r="C3800" s="30">
        <v>45951</v>
      </c>
      <c r="D3800" s="30">
        <v>45958</v>
      </c>
      <c r="E3800" s="47">
        <v>91.8</v>
      </c>
      <c r="F3800" s="47">
        <f t="shared" si="415"/>
        <v>8078.4</v>
      </c>
      <c r="G3800" s="48">
        <f t="shared" si="416"/>
        <v>8078.4</v>
      </c>
      <c r="H3800" s="21">
        <v>576404</v>
      </c>
      <c r="I3800" s="21" t="s">
        <v>5406</v>
      </c>
      <c r="J3800" s="21">
        <v>1</v>
      </c>
      <c r="K3800" s="21">
        <v>1</v>
      </c>
      <c r="L3800" s="21">
        <f t="shared" si="417"/>
        <v>0</v>
      </c>
      <c r="M3800" s="21" t="s">
        <v>5627</v>
      </c>
      <c r="N3800" s="30">
        <v>45962</v>
      </c>
      <c r="O3800" s="48">
        <v>16600.5</v>
      </c>
      <c r="P3800" s="21" t="s">
        <v>3435</v>
      </c>
      <c r="Q3800" s="21">
        <v>58157691454</v>
      </c>
      <c r="R3800" s="21" t="s">
        <v>40</v>
      </c>
      <c r="S3800" s="3">
        <v>-20</v>
      </c>
      <c r="T3800" s="37"/>
      <c r="U3800" s="21" t="s">
        <v>18</v>
      </c>
      <c r="V3800" s="21" t="str">
        <f>VLOOKUP(P3800,'Customer List'!B:C,2,)</f>
        <v>Banglore</v>
      </c>
      <c r="W3800" s="38"/>
      <c r="X3800" s="30">
        <v>45964</v>
      </c>
      <c r="Y3800" s="21">
        <f t="shared" si="418"/>
        <v>2</v>
      </c>
      <c r="Z3800" s="21" t="str">
        <f t="shared" si="419"/>
        <v>Saturday</v>
      </c>
      <c r="AA3800" s="21" t="str">
        <f t="shared" si="420"/>
        <v>Monday</v>
      </c>
      <c r="AB3800" s="21" t="str">
        <f>VLOOKUP(U3800,'Currency Sheet'!A:C,3,)</f>
        <v>DOLLAR</v>
      </c>
      <c r="AC3800" s="42" t="str">
        <f>VLOOKUP(P3800,'Customer List'!B:D,3,)</f>
        <v>OutStation</v>
      </c>
    </row>
    <row r="3801" spans="1:29" x14ac:dyDescent="0.25">
      <c r="A3801" s="21">
        <v>3797</v>
      </c>
      <c r="B3801" s="21" t="s">
        <v>5418</v>
      </c>
      <c r="C3801" s="30">
        <v>45951</v>
      </c>
      <c r="D3801" s="30">
        <v>45958</v>
      </c>
      <c r="E3801" s="47">
        <v>151.80000000000001</v>
      </c>
      <c r="F3801" s="47">
        <f t="shared" si="415"/>
        <v>13358.400000000001</v>
      </c>
      <c r="G3801" s="48">
        <f t="shared" si="416"/>
        <v>13358.400000000001</v>
      </c>
      <c r="H3801" s="21">
        <v>583504</v>
      </c>
      <c r="I3801" s="21" t="s">
        <v>5407</v>
      </c>
      <c r="J3801" s="21">
        <v>1</v>
      </c>
      <c r="K3801" s="21">
        <v>1</v>
      </c>
      <c r="L3801" s="21">
        <f t="shared" si="417"/>
        <v>0</v>
      </c>
      <c r="M3801" s="21" t="s">
        <v>5627</v>
      </c>
      <c r="N3801" s="30">
        <v>45962</v>
      </c>
      <c r="O3801" s="48">
        <v>24450.5</v>
      </c>
      <c r="P3801" s="21" t="s">
        <v>3435</v>
      </c>
      <c r="Q3801" s="21">
        <v>58157691454</v>
      </c>
      <c r="R3801" s="21" t="s">
        <v>40</v>
      </c>
      <c r="S3801" s="3">
        <v>-20</v>
      </c>
      <c r="T3801" s="37"/>
      <c r="U3801" s="21" t="s">
        <v>18</v>
      </c>
      <c r="V3801" s="21" t="str">
        <f>VLOOKUP(P3801,'Customer List'!B:C,2,)</f>
        <v>Banglore</v>
      </c>
      <c r="W3801" s="38"/>
      <c r="X3801" s="30">
        <v>45964</v>
      </c>
      <c r="Y3801" s="21">
        <f t="shared" si="418"/>
        <v>2</v>
      </c>
      <c r="Z3801" s="21" t="str">
        <f t="shared" si="419"/>
        <v>Saturday</v>
      </c>
      <c r="AA3801" s="21" t="str">
        <f t="shared" si="420"/>
        <v>Monday</v>
      </c>
      <c r="AB3801" s="21" t="str">
        <f>VLOOKUP(U3801,'Currency Sheet'!A:C,3,)</f>
        <v>DOLLAR</v>
      </c>
      <c r="AC3801" s="42" t="str">
        <f>VLOOKUP(P3801,'Customer List'!B:D,3,)</f>
        <v>OutStation</v>
      </c>
    </row>
    <row r="3802" spans="1:29" x14ac:dyDescent="0.25">
      <c r="A3802" s="21">
        <v>3798</v>
      </c>
      <c r="B3802" s="21" t="s">
        <v>5418</v>
      </c>
      <c r="C3802" s="30">
        <v>45951</v>
      </c>
      <c r="D3802" s="30">
        <v>45958</v>
      </c>
      <c r="E3802" s="47">
        <v>229.2</v>
      </c>
      <c r="F3802" s="47">
        <f t="shared" si="415"/>
        <v>20169.599999999999</v>
      </c>
      <c r="G3802" s="48">
        <f t="shared" si="416"/>
        <v>40339.199999999997</v>
      </c>
      <c r="H3802" s="21">
        <v>626810</v>
      </c>
      <c r="I3802" s="21" t="s">
        <v>5202</v>
      </c>
      <c r="J3802" s="21">
        <v>2</v>
      </c>
      <c r="K3802" s="21">
        <v>2</v>
      </c>
      <c r="L3802" s="21">
        <f t="shared" si="417"/>
        <v>0</v>
      </c>
      <c r="M3802" s="21" t="s">
        <v>5583</v>
      </c>
      <c r="N3802" s="30">
        <v>45959</v>
      </c>
      <c r="O3802" s="48">
        <v>82894</v>
      </c>
      <c r="P3802" s="21" t="s">
        <v>2046</v>
      </c>
      <c r="Q3802" s="21">
        <v>58157548400</v>
      </c>
      <c r="R3802" s="21" t="s">
        <v>40</v>
      </c>
      <c r="S3802" s="3">
        <v>4</v>
      </c>
      <c r="T3802" s="37"/>
      <c r="U3802" s="21" t="s">
        <v>18</v>
      </c>
      <c r="V3802" s="21" t="str">
        <f>VLOOKUP(P3802,'Customer List'!B:C,2,)</f>
        <v>Banglore</v>
      </c>
      <c r="W3802" s="38"/>
      <c r="X3802" s="30">
        <v>45960</v>
      </c>
      <c r="Y3802" s="21">
        <f t="shared" si="418"/>
        <v>1</v>
      </c>
      <c r="Z3802" s="21" t="str">
        <f t="shared" si="419"/>
        <v>Wednesday</v>
      </c>
      <c r="AA3802" s="21" t="str">
        <f t="shared" si="420"/>
        <v>Thursday</v>
      </c>
      <c r="AB3802" s="21" t="str">
        <f>VLOOKUP(U3802,'Currency Sheet'!A:C,3,)</f>
        <v>DOLLAR</v>
      </c>
      <c r="AC3802" s="42" t="str">
        <f>VLOOKUP(P3802,'Customer List'!B:D,3,)</f>
        <v>OutStation</v>
      </c>
    </row>
    <row r="3803" spans="1:29" x14ac:dyDescent="0.25">
      <c r="A3803" s="21">
        <v>3799</v>
      </c>
      <c r="B3803" s="21" t="s">
        <v>5418</v>
      </c>
      <c r="C3803" s="30">
        <v>45951</v>
      </c>
      <c r="D3803" s="30">
        <v>45958</v>
      </c>
      <c r="E3803" s="47">
        <v>95.4</v>
      </c>
      <c r="F3803" s="47">
        <f t="shared" si="415"/>
        <v>8395.2000000000007</v>
      </c>
      <c r="G3803" s="48">
        <f t="shared" si="416"/>
        <v>8395.2000000000007</v>
      </c>
      <c r="H3803" s="21">
        <v>655203</v>
      </c>
      <c r="I3803" s="21" t="s">
        <v>5081</v>
      </c>
      <c r="J3803" s="21">
        <v>1</v>
      </c>
      <c r="K3803" s="21">
        <v>1</v>
      </c>
      <c r="L3803" s="21">
        <f t="shared" si="417"/>
        <v>0</v>
      </c>
      <c r="M3803" s="21" t="s">
        <v>5575</v>
      </c>
      <c r="N3803" s="30">
        <v>45958</v>
      </c>
      <c r="O3803" s="48">
        <v>14787</v>
      </c>
      <c r="P3803" s="21" t="s">
        <v>228</v>
      </c>
      <c r="Q3803" s="21">
        <v>58157517095</v>
      </c>
      <c r="R3803" s="21" t="s">
        <v>40</v>
      </c>
      <c r="S3803" s="3">
        <v>4</v>
      </c>
      <c r="T3803" s="37"/>
      <c r="U3803" s="21" t="s">
        <v>18</v>
      </c>
      <c r="V3803" s="21" t="str">
        <f>VLOOKUP(P3803,'Customer List'!B:C,2,)</f>
        <v>Kolkata</v>
      </c>
      <c r="W3803" s="38"/>
      <c r="X3803" s="30">
        <v>45959</v>
      </c>
      <c r="Y3803" s="21">
        <f t="shared" si="418"/>
        <v>1</v>
      </c>
      <c r="Z3803" s="21" t="str">
        <f t="shared" si="419"/>
        <v>Tuesday</v>
      </c>
      <c r="AA3803" s="21" t="str">
        <f t="shared" si="420"/>
        <v>Wednesday</v>
      </c>
      <c r="AB3803" s="21" t="str">
        <f>VLOOKUP(U3803,'Currency Sheet'!A:C,3,)</f>
        <v>DOLLAR</v>
      </c>
      <c r="AC3803" s="42" t="str">
        <f>VLOOKUP(P3803,'Customer List'!B:D,3,)</f>
        <v>OutStation</v>
      </c>
    </row>
    <row r="3804" spans="1:29" x14ac:dyDescent="0.25">
      <c r="A3804" s="21">
        <v>3800</v>
      </c>
      <c r="B3804" s="21" t="s">
        <v>5418</v>
      </c>
      <c r="C3804" s="30">
        <v>45951</v>
      </c>
      <c r="D3804" s="30">
        <v>45958</v>
      </c>
      <c r="E3804" s="47">
        <v>109.8</v>
      </c>
      <c r="F3804" s="47">
        <f t="shared" si="415"/>
        <v>9662.4</v>
      </c>
      <c r="G3804" s="48">
        <f t="shared" si="416"/>
        <v>9662.4</v>
      </c>
      <c r="H3804" s="21">
        <v>686403</v>
      </c>
      <c r="I3804" s="21" t="s">
        <v>5408</v>
      </c>
      <c r="J3804" s="21">
        <v>1</v>
      </c>
      <c r="K3804" s="21">
        <v>1</v>
      </c>
      <c r="L3804" s="21">
        <f t="shared" si="417"/>
        <v>0</v>
      </c>
      <c r="M3804" s="21" t="s">
        <v>5605</v>
      </c>
      <c r="N3804" s="30">
        <v>45959</v>
      </c>
      <c r="O3804" s="48">
        <v>17019</v>
      </c>
      <c r="P3804" s="21" t="s">
        <v>295</v>
      </c>
      <c r="Q3804" s="21">
        <v>58157545655</v>
      </c>
      <c r="R3804" s="21" t="s">
        <v>40</v>
      </c>
      <c r="S3804" s="3">
        <v>4</v>
      </c>
      <c r="T3804" s="37"/>
      <c r="U3804" s="21" t="s">
        <v>18</v>
      </c>
      <c r="V3804" s="21" t="str">
        <f>VLOOKUP(P3804,'Customer List'!B:C,2,)</f>
        <v>Kerala</v>
      </c>
      <c r="W3804" s="38"/>
      <c r="X3804" s="30">
        <v>45962</v>
      </c>
      <c r="Y3804" s="21">
        <f t="shared" si="418"/>
        <v>3</v>
      </c>
      <c r="Z3804" s="21" t="str">
        <f t="shared" si="419"/>
        <v>Wednesday</v>
      </c>
      <c r="AA3804" s="21" t="str">
        <f t="shared" si="420"/>
        <v>Saturday</v>
      </c>
      <c r="AB3804" s="21" t="str">
        <f>VLOOKUP(U3804,'Currency Sheet'!A:C,3,)</f>
        <v>DOLLAR</v>
      </c>
      <c r="AC3804" s="42" t="str">
        <f>VLOOKUP(P3804,'Customer List'!B:D,3,)</f>
        <v>OutStation</v>
      </c>
    </row>
    <row r="3805" spans="1:29" x14ac:dyDescent="0.25">
      <c r="A3805" s="21">
        <v>3801</v>
      </c>
      <c r="B3805" s="21" t="s">
        <v>5418</v>
      </c>
      <c r="C3805" s="30">
        <v>45951</v>
      </c>
      <c r="D3805" s="30">
        <v>45958</v>
      </c>
      <c r="E3805" s="47">
        <v>4.2</v>
      </c>
      <c r="F3805" s="47">
        <f t="shared" si="415"/>
        <v>369.6</v>
      </c>
      <c r="G3805" s="48">
        <f t="shared" si="416"/>
        <v>60614.400000000001</v>
      </c>
      <c r="H3805" s="21">
        <v>740379</v>
      </c>
      <c r="I3805" s="21" t="s">
        <v>243</v>
      </c>
      <c r="J3805" s="21">
        <v>164</v>
      </c>
      <c r="K3805" s="21"/>
      <c r="L3805" s="21">
        <f t="shared" si="417"/>
        <v>164</v>
      </c>
      <c r="M3805" s="21"/>
      <c r="N3805" s="30"/>
      <c r="O3805" s="48"/>
      <c r="P3805" s="21" t="s">
        <v>1145</v>
      </c>
      <c r="Q3805" s="21"/>
      <c r="R3805" s="21"/>
      <c r="S3805" s="3" t="s">
        <v>299</v>
      </c>
      <c r="T3805" s="37"/>
      <c r="U3805" s="21" t="s">
        <v>18</v>
      </c>
      <c r="V3805" s="21" t="str">
        <f>VLOOKUP(P3805,'Customer List'!B:C,2,)</f>
        <v>STOCK</v>
      </c>
      <c r="W3805" s="38" t="s">
        <v>1145</v>
      </c>
      <c r="X3805" s="30" t="str">
        <f>IF(OR(R3805 = "PRIYANKA MADAM", R3805 = "DEEPAK", R3805 = "PORTER"),N3805,"")</f>
        <v/>
      </c>
      <c r="Y3805" s="21" t="str">
        <f t="shared" si="418"/>
        <v/>
      </c>
      <c r="Z3805" s="21" t="str">
        <f t="shared" si="419"/>
        <v/>
      </c>
      <c r="AA3805" s="21" t="str">
        <f t="shared" si="420"/>
        <v/>
      </c>
      <c r="AB3805" s="21" t="str">
        <f>VLOOKUP(U3805,'Currency Sheet'!A:C,3,)</f>
        <v>DOLLAR</v>
      </c>
      <c r="AC3805" s="42" t="str">
        <f>VLOOKUP(P3805,'Customer List'!B:D,3,)</f>
        <v>STOCK</v>
      </c>
    </row>
    <row r="3806" spans="1:29" x14ac:dyDescent="0.25">
      <c r="A3806" s="21">
        <v>3802</v>
      </c>
      <c r="B3806" s="21" t="s">
        <v>5418</v>
      </c>
      <c r="C3806" s="30">
        <v>45951</v>
      </c>
      <c r="D3806" s="30">
        <v>45958</v>
      </c>
      <c r="E3806" s="47">
        <v>4.2</v>
      </c>
      <c r="F3806" s="47">
        <f t="shared" si="415"/>
        <v>369.6</v>
      </c>
      <c r="G3806" s="48">
        <f t="shared" si="416"/>
        <v>369.6</v>
      </c>
      <c r="H3806" s="21">
        <v>740379</v>
      </c>
      <c r="I3806" s="21" t="s">
        <v>243</v>
      </c>
      <c r="J3806" s="21">
        <v>1</v>
      </c>
      <c r="K3806" s="21">
        <v>1</v>
      </c>
      <c r="L3806" s="21">
        <f t="shared" si="417"/>
        <v>0</v>
      </c>
      <c r="M3806" s="21" t="s">
        <v>6262</v>
      </c>
      <c r="N3806" s="30">
        <v>45989</v>
      </c>
      <c r="O3806" s="48">
        <v>0</v>
      </c>
      <c r="P3806" s="21" t="s">
        <v>254</v>
      </c>
      <c r="Q3806" s="21"/>
      <c r="R3806" s="21"/>
      <c r="S3806" s="3" t="s">
        <v>299</v>
      </c>
      <c r="T3806" s="37" t="s">
        <v>6263</v>
      </c>
      <c r="U3806" s="21" t="s">
        <v>18</v>
      </c>
      <c r="V3806" s="21" t="str">
        <f>VLOOKUP(P3806,'Customer List'!B:C,2,)</f>
        <v>Delhi</v>
      </c>
      <c r="W3806" s="38" t="s">
        <v>1145</v>
      </c>
      <c r="X3806" s="30" t="str">
        <f>IF(OR(R3806 = "PRIYANKA MADAM", R3806 = "DEEPAK", R3806 = "PORTER"),N3806,"")</f>
        <v/>
      </c>
      <c r="Y3806" s="21" t="str">
        <f t="shared" si="418"/>
        <v/>
      </c>
      <c r="Z3806" s="21" t="str">
        <f t="shared" si="419"/>
        <v>Friday</v>
      </c>
      <c r="AA3806" s="21" t="str">
        <f t="shared" si="420"/>
        <v/>
      </c>
      <c r="AB3806" s="21" t="str">
        <f>VLOOKUP(U3806,'Currency Sheet'!A:C,3,)</f>
        <v>DOLLAR</v>
      </c>
      <c r="AC3806" s="42" t="str">
        <f>VLOOKUP(P3806,'Customer List'!B:D,3,)</f>
        <v>Local</v>
      </c>
    </row>
    <row r="3807" spans="1:29" x14ac:dyDescent="0.25">
      <c r="A3807" s="21">
        <v>3803</v>
      </c>
      <c r="B3807" s="21" t="s">
        <v>5418</v>
      </c>
      <c r="C3807" s="30">
        <v>45951</v>
      </c>
      <c r="D3807" s="30">
        <v>45958</v>
      </c>
      <c r="E3807" s="47">
        <v>4.2</v>
      </c>
      <c r="F3807" s="47">
        <f t="shared" si="415"/>
        <v>369.6</v>
      </c>
      <c r="G3807" s="48">
        <f t="shared" si="416"/>
        <v>369.6</v>
      </c>
      <c r="H3807" s="21">
        <v>740379</v>
      </c>
      <c r="I3807" s="21" t="s">
        <v>243</v>
      </c>
      <c r="J3807" s="21">
        <v>1</v>
      </c>
      <c r="K3807" s="21">
        <v>1</v>
      </c>
      <c r="L3807" s="21">
        <f t="shared" si="417"/>
        <v>0</v>
      </c>
      <c r="M3807" s="21" t="s">
        <v>6265</v>
      </c>
      <c r="N3807" s="30">
        <v>45989</v>
      </c>
      <c r="O3807" s="48">
        <v>0</v>
      </c>
      <c r="P3807" s="21" t="s">
        <v>42</v>
      </c>
      <c r="Q3807" s="21"/>
      <c r="R3807" s="21"/>
      <c r="S3807" s="3" t="s">
        <v>299</v>
      </c>
      <c r="T3807" s="37" t="s">
        <v>6264</v>
      </c>
      <c r="U3807" s="21" t="s">
        <v>18</v>
      </c>
      <c r="V3807" s="21" t="str">
        <f>VLOOKUP(P3807,'Customer List'!B:C,2,)</f>
        <v>Faridabad</v>
      </c>
      <c r="W3807" s="38" t="s">
        <v>1145</v>
      </c>
      <c r="X3807" s="30" t="str">
        <f>IF(OR(R3807 = "PRIYANKA MADAM", R3807 = "DEEPAK", R3807 = "PORTER"),N3807,"")</f>
        <v/>
      </c>
      <c r="Y3807" s="21" t="str">
        <f t="shared" si="418"/>
        <v/>
      </c>
      <c r="Z3807" s="21" t="str">
        <f t="shared" si="419"/>
        <v>Friday</v>
      </c>
      <c r="AA3807" s="21" t="str">
        <f t="shared" si="420"/>
        <v/>
      </c>
      <c r="AB3807" s="21" t="str">
        <f>VLOOKUP(U3807,'Currency Sheet'!A:C,3,)</f>
        <v>DOLLAR</v>
      </c>
      <c r="AC3807" s="42" t="str">
        <f>VLOOKUP(P3807,'Customer List'!B:D,3,)</f>
        <v>Local</v>
      </c>
    </row>
    <row r="3808" spans="1:29" x14ac:dyDescent="0.25">
      <c r="A3808" s="21">
        <v>3804</v>
      </c>
      <c r="B3808" s="21" t="s">
        <v>5418</v>
      </c>
      <c r="C3808" s="30">
        <v>45951</v>
      </c>
      <c r="D3808" s="30">
        <v>45958</v>
      </c>
      <c r="E3808" s="47">
        <v>4.2</v>
      </c>
      <c r="F3808" s="47">
        <f t="shared" si="415"/>
        <v>369.6</v>
      </c>
      <c r="G3808" s="48">
        <f t="shared" si="416"/>
        <v>5544</v>
      </c>
      <c r="H3808" s="21">
        <v>740379</v>
      </c>
      <c r="I3808" s="21" t="s">
        <v>243</v>
      </c>
      <c r="J3808" s="21">
        <v>15</v>
      </c>
      <c r="K3808" s="21">
        <v>15</v>
      </c>
      <c r="L3808" s="21">
        <f t="shared" si="417"/>
        <v>0</v>
      </c>
      <c r="M3808" s="21" t="s">
        <v>6226</v>
      </c>
      <c r="N3808" s="30">
        <v>45983</v>
      </c>
      <c r="O3808" s="48">
        <v>0</v>
      </c>
      <c r="P3808" s="21" t="s">
        <v>2046</v>
      </c>
      <c r="Q3808" s="60">
        <v>58158457711</v>
      </c>
      <c r="R3808" s="21" t="s">
        <v>6107</v>
      </c>
      <c r="S3808" s="3" t="s">
        <v>299</v>
      </c>
      <c r="T3808" s="37" t="s">
        <v>6228</v>
      </c>
      <c r="U3808" s="21" t="s">
        <v>18</v>
      </c>
      <c r="V3808" s="21" t="str">
        <f>VLOOKUP(P3808,'Customer List'!B:C,2,)</f>
        <v>Banglore</v>
      </c>
      <c r="W3808" s="38" t="s">
        <v>1145</v>
      </c>
      <c r="X3808" s="30">
        <v>45985</v>
      </c>
      <c r="Y3808" s="21">
        <f t="shared" si="418"/>
        <v>2</v>
      </c>
      <c r="Z3808" s="21" t="str">
        <f t="shared" si="419"/>
        <v>Saturday</v>
      </c>
      <c r="AA3808" s="21" t="str">
        <f t="shared" si="420"/>
        <v>Monday</v>
      </c>
      <c r="AB3808" s="21" t="str">
        <f>VLOOKUP(U3808,'Currency Sheet'!A:C,3,)</f>
        <v>DOLLAR</v>
      </c>
      <c r="AC3808" s="42" t="str">
        <f>VLOOKUP(P3808,'Customer List'!B:D,3,)</f>
        <v>OutStation</v>
      </c>
    </row>
    <row r="3809" spans="1:29" x14ac:dyDescent="0.25">
      <c r="A3809" s="21">
        <v>3805</v>
      </c>
      <c r="B3809" s="21" t="s">
        <v>5418</v>
      </c>
      <c r="C3809" s="30">
        <v>45951</v>
      </c>
      <c r="D3809" s="30">
        <v>45958</v>
      </c>
      <c r="E3809" s="47">
        <v>4.2</v>
      </c>
      <c r="F3809" s="47">
        <f t="shared" si="415"/>
        <v>369.6</v>
      </c>
      <c r="G3809" s="48">
        <f t="shared" si="416"/>
        <v>5544</v>
      </c>
      <c r="H3809" s="21">
        <v>740379</v>
      </c>
      <c r="I3809" s="21" t="s">
        <v>243</v>
      </c>
      <c r="J3809" s="21">
        <v>15</v>
      </c>
      <c r="K3809" s="21">
        <v>15</v>
      </c>
      <c r="L3809" s="21">
        <f t="shared" si="417"/>
        <v>0</v>
      </c>
      <c r="M3809" s="21" t="s">
        <v>5680</v>
      </c>
      <c r="N3809" s="30">
        <v>45964</v>
      </c>
      <c r="O3809" s="48">
        <v>0</v>
      </c>
      <c r="P3809" s="21" t="s">
        <v>4844</v>
      </c>
      <c r="Q3809" s="21">
        <v>58157750442</v>
      </c>
      <c r="R3809" s="21" t="s">
        <v>40</v>
      </c>
      <c r="S3809" s="3" t="s">
        <v>299</v>
      </c>
      <c r="T3809" s="37"/>
      <c r="U3809" s="21" t="s">
        <v>18</v>
      </c>
      <c r="V3809" s="21" t="str">
        <f>VLOOKUP(P3809,'Customer List'!B:C,2,)</f>
        <v>Banglore</v>
      </c>
      <c r="W3809" s="38"/>
      <c r="X3809" s="30">
        <v>45965</v>
      </c>
      <c r="Y3809" s="21">
        <f t="shared" si="418"/>
        <v>1</v>
      </c>
      <c r="Z3809" s="21" t="str">
        <f t="shared" si="419"/>
        <v>Monday</v>
      </c>
      <c r="AA3809" s="21" t="str">
        <f t="shared" si="420"/>
        <v>Tuesday</v>
      </c>
      <c r="AB3809" s="21" t="str">
        <f>VLOOKUP(U3809,'Currency Sheet'!A:C,3,)</f>
        <v>DOLLAR</v>
      </c>
      <c r="AC3809" s="42" t="str">
        <f>VLOOKUP(P3809,'Customer List'!B:D,3,)</f>
        <v>OutStation</v>
      </c>
    </row>
    <row r="3810" spans="1:29" x14ac:dyDescent="0.25">
      <c r="A3810" s="21">
        <v>3806</v>
      </c>
      <c r="B3810" s="21" t="s">
        <v>5418</v>
      </c>
      <c r="C3810" s="30">
        <v>45951</v>
      </c>
      <c r="D3810" s="30">
        <v>45958</v>
      </c>
      <c r="E3810" s="47">
        <v>4.2</v>
      </c>
      <c r="F3810" s="47">
        <f t="shared" si="415"/>
        <v>369.6</v>
      </c>
      <c r="G3810" s="48">
        <f t="shared" si="416"/>
        <v>1478.4</v>
      </c>
      <c r="H3810" s="21">
        <v>740379</v>
      </c>
      <c r="I3810" s="21" t="s">
        <v>243</v>
      </c>
      <c r="J3810" s="21">
        <v>4</v>
      </c>
      <c r="K3810" s="21">
        <v>4</v>
      </c>
      <c r="L3810" s="21">
        <f t="shared" si="417"/>
        <v>0</v>
      </c>
      <c r="M3810" s="21" t="s">
        <v>5604</v>
      </c>
      <c r="N3810" s="30">
        <v>45962</v>
      </c>
      <c r="O3810" s="48">
        <v>2604</v>
      </c>
      <c r="P3810" s="21" t="s">
        <v>39</v>
      </c>
      <c r="Q3810" s="21">
        <v>58157689590</v>
      </c>
      <c r="R3810" s="21" t="s">
        <v>40</v>
      </c>
      <c r="S3810" s="3" t="s">
        <v>299</v>
      </c>
      <c r="T3810" s="37"/>
      <c r="U3810" s="21" t="s">
        <v>18</v>
      </c>
      <c r="V3810" s="21" t="str">
        <f>VLOOKUP(P3810,'Customer List'!B:C,2,)</f>
        <v>Pune</v>
      </c>
      <c r="W3810" s="38"/>
      <c r="X3810" s="30">
        <v>45966</v>
      </c>
      <c r="Y3810" s="21">
        <f t="shared" si="418"/>
        <v>4</v>
      </c>
      <c r="Z3810" s="21" t="str">
        <f t="shared" si="419"/>
        <v>Saturday</v>
      </c>
      <c r="AA3810" s="21" t="str">
        <f t="shared" si="420"/>
        <v>Wednesday</v>
      </c>
      <c r="AB3810" s="21" t="str">
        <f>VLOOKUP(U3810,'Currency Sheet'!A:C,3,)</f>
        <v>DOLLAR</v>
      </c>
      <c r="AC3810" s="42" t="str">
        <f>VLOOKUP(P3810,'Customer List'!B:D,3,)</f>
        <v>OutStation</v>
      </c>
    </row>
    <row r="3811" spans="1:29" x14ac:dyDescent="0.25">
      <c r="A3811" s="21">
        <v>3807</v>
      </c>
      <c r="B3811" s="21" t="s">
        <v>5418</v>
      </c>
      <c r="C3811" s="30">
        <v>45951</v>
      </c>
      <c r="D3811" s="30">
        <v>45958</v>
      </c>
      <c r="E3811" s="47">
        <v>4.2</v>
      </c>
      <c r="F3811" s="47">
        <f t="shared" si="415"/>
        <v>369.6</v>
      </c>
      <c r="G3811" s="48">
        <f t="shared" si="416"/>
        <v>369.6</v>
      </c>
      <c r="H3811" s="21">
        <v>740379</v>
      </c>
      <c r="I3811" s="21" t="s">
        <v>243</v>
      </c>
      <c r="J3811" s="21">
        <v>1</v>
      </c>
      <c r="K3811" s="21">
        <v>1</v>
      </c>
      <c r="L3811" s="21">
        <f t="shared" si="417"/>
        <v>0</v>
      </c>
      <c r="M3811" s="21" t="s">
        <v>5694</v>
      </c>
      <c r="N3811" s="30">
        <v>45962</v>
      </c>
      <c r="O3811" s="48">
        <v>759.5</v>
      </c>
      <c r="P3811" s="21" t="s">
        <v>2170</v>
      </c>
      <c r="Q3811" s="21">
        <v>58157691616</v>
      </c>
      <c r="R3811" s="21" t="s">
        <v>40</v>
      </c>
      <c r="S3811" s="3">
        <v>4</v>
      </c>
      <c r="T3811" s="37"/>
      <c r="U3811" s="21" t="s">
        <v>18</v>
      </c>
      <c r="V3811" s="21" t="str">
        <f>VLOOKUP(P3811,'Customer List'!B:C,2,)</f>
        <v>Gujrat</v>
      </c>
      <c r="W3811" s="38"/>
      <c r="X3811" s="30">
        <v>45964</v>
      </c>
      <c r="Y3811" s="21">
        <f t="shared" si="418"/>
        <v>2</v>
      </c>
      <c r="Z3811" s="21" t="str">
        <f t="shared" si="419"/>
        <v>Saturday</v>
      </c>
      <c r="AA3811" s="21" t="str">
        <f t="shared" si="420"/>
        <v>Monday</v>
      </c>
      <c r="AB3811" s="21" t="str">
        <f>VLOOKUP(U3811,'Currency Sheet'!A:C,3,)</f>
        <v>DOLLAR</v>
      </c>
      <c r="AC3811" s="42" t="str">
        <f>VLOOKUP(P3811,'Customer List'!B:D,3,)</f>
        <v>OutStation</v>
      </c>
    </row>
    <row r="3812" spans="1:29" x14ac:dyDescent="0.25">
      <c r="A3812" s="21">
        <v>3808</v>
      </c>
      <c r="B3812" s="21" t="s">
        <v>5418</v>
      </c>
      <c r="C3812" s="30">
        <v>45951</v>
      </c>
      <c r="D3812" s="30">
        <v>45958</v>
      </c>
      <c r="E3812" s="47">
        <v>205.8</v>
      </c>
      <c r="F3812" s="47">
        <f t="shared" si="415"/>
        <v>18110.400000000001</v>
      </c>
      <c r="G3812" s="48">
        <f t="shared" si="416"/>
        <v>18110.400000000001</v>
      </c>
      <c r="H3812" s="21">
        <v>741399</v>
      </c>
      <c r="I3812" s="21" t="s">
        <v>5409</v>
      </c>
      <c r="J3812" s="21">
        <v>1</v>
      </c>
      <c r="K3812" s="21">
        <v>1</v>
      </c>
      <c r="L3812" s="21">
        <f t="shared" si="417"/>
        <v>0</v>
      </c>
      <c r="M3812" s="21" t="s">
        <v>5694</v>
      </c>
      <c r="N3812" s="30">
        <v>45962</v>
      </c>
      <c r="O3812" s="48">
        <v>31899</v>
      </c>
      <c r="P3812" s="21" t="s">
        <v>2170</v>
      </c>
      <c r="Q3812" s="21">
        <v>58157691616</v>
      </c>
      <c r="R3812" s="21" t="s">
        <v>40</v>
      </c>
      <c r="S3812" s="3">
        <v>4</v>
      </c>
      <c r="T3812" s="37"/>
      <c r="U3812" s="21" t="s">
        <v>18</v>
      </c>
      <c r="V3812" s="21" t="str">
        <f>VLOOKUP(P3812,'Customer List'!B:C,2,)</f>
        <v>Gujrat</v>
      </c>
      <c r="W3812" s="38"/>
      <c r="X3812" s="30">
        <v>45964</v>
      </c>
      <c r="Y3812" s="21">
        <f t="shared" si="418"/>
        <v>2</v>
      </c>
      <c r="Z3812" s="21" t="str">
        <f t="shared" si="419"/>
        <v>Saturday</v>
      </c>
      <c r="AA3812" s="21" t="str">
        <f t="shared" si="420"/>
        <v>Monday</v>
      </c>
      <c r="AB3812" s="21" t="str">
        <f>VLOOKUP(U3812,'Currency Sheet'!A:C,3,)</f>
        <v>DOLLAR</v>
      </c>
      <c r="AC3812" s="42" t="str">
        <f>VLOOKUP(P3812,'Customer List'!B:D,3,)</f>
        <v>OutStation</v>
      </c>
    </row>
    <row r="3813" spans="1:29" x14ac:dyDescent="0.25">
      <c r="A3813" s="21">
        <v>3809</v>
      </c>
      <c r="B3813" s="21" t="s">
        <v>5418</v>
      </c>
      <c r="C3813" s="30">
        <v>45951</v>
      </c>
      <c r="D3813" s="30">
        <v>45958</v>
      </c>
      <c r="E3813" s="47">
        <v>41.3</v>
      </c>
      <c r="F3813" s="47">
        <f t="shared" si="415"/>
        <v>3634.3999999999996</v>
      </c>
      <c r="G3813" s="48">
        <f t="shared" si="416"/>
        <v>3634.3999999999996</v>
      </c>
      <c r="H3813" s="21">
        <v>741400</v>
      </c>
      <c r="I3813" s="21" t="s">
        <v>5410</v>
      </c>
      <c r="J3813" s="21">
        <v>1</v>
      </c>
      <c r="K3813" s="21">
        <v>1</v>
      </c>
      <c r="L3813" s="21">
        <f t="shared" si="417"/>
        <v>0</v>
      </c>
      <c r="M3813" s="21" t="s">
        <v>5694</v>
      </c>
      <c r="N3813" s="30">
        <v>45962</v>
      </c>
      <c r="O3813" s="48">
        <v>6401.5</v>
      </c>
      <c r="P3813" s="21" t="s">
        <v>2170</v>
      </c>
      <c r="Q3813" s="21">
        <v>58157691616</v>
      </c>
      <c r="R3813" s="21" t="s">
        <v>40</v>
      </c>
      <c r="S3813" s="3">
        <v>4</v>
      </c>
      <c r="T3813" s="37"/>
      <c r="U3813" s="21" t="s">
        <v>18</v>
      </c>
      <c r="V3813" s="21" t="str">
        <f>VLOOKUP(P3813,'Customer List'!B:C,2,)</f>
        <v>Gujrat</v>
      </c>
      <c r="W3813" s="38"/>
      <c r="X3813" s="30">
        <v>45964</v>
      </c>
      <c r="Y3813" s="21">
        <f t="shared" si="418"/>
        <v>2</v>
      </c>
      <c r="Z3813" s="21" t="str">
        <f t="shared" si="419"/>
        <v>Saturday</v>
      </c>
      <c r="AA3813" s="21" t="str">
        <f t="shared" si="420"/>
        <v>Monday</v>
      </c>
      <c r="AB3813" s="21" t="str">
        <f>VLOOKUP(U3813,'Currency Sheet'!A:C,3,)</f>
        <v>DOLLAR</v>
      </c>
      <c r="AC3813" s="42" t="str">
        <f>VLOOKUP(P3813,'Customer List'!B:D,3,)</f>
        <v>OutStation</v>
      </c>
    </row>
    <row r="3814" spans="1:29" x14ac:dyDescent="0.25">
      <c r="A3814" s="21">
        <v>3810</v>
      </c>
      <c r="B3814" s="21" t="s">
        <v>5418</v>
      </c>
      <c r="C3814" s="30">
        <v>45951</v>
      </c>
      <c r="D3814" s="30">
        <v>45958</v>
      </c>
      <c r="E3814" s="47">
        <v>82.6</v>
      </c>
      <c r="F3814" s="47">
        <f t="shared" si="415"/>
        <v>7268.7999999999993</v>
      </c>
      <c r="G3814" s="48">
        <f t="shared" si="416"/>
        <v>7268.7999999999993</v>
      </c>
      <c r="H3814" s="21">
        <v>741404</v>
      </c>
      <c r="I3814" s="21" t="s">
        <v>5411</v>
      </c>
      <c r="J3814" s="21">
        <v>1</v>
      </c>
      <c r="K3814" s="21">
        <v>1</v>
      </c>
      <c r="L3814" s="21">
        <f t="shared" si="417"/>
        <v>0</v>
      </c>
      <c r="M3814" s="21" t="s">
        <v>5694</v>
      </c>
      <c r="N3814" s="30">
        <v>45962</v>
      </c>
      <c r="O3814" s="48">
        <v>12803</v>
      </c>
      <c r="P3814" s="21" t="s">
        <v>2170</v>
      </c>
      <c r="Q3814" s="21">
        <v>58157691616</v>
      </c>
      <c r="R3814" s="21" t="s">
        <v>40</v>
      </c>
      <c r="S3814" s="3">
        <v>4</v>
      </c>
      <c r="T3814" s="37"/>
      <c r="U3814" s="21" t="s">
        <v>18</v>
      </c>
      <c r="V3814" s="21" t="str">
        <f>VLOOKUP(P3814,'Customer List'!B:C,2,)</f>
        <v>Gujrat</v>
      </c>
      <c r="W3814" s="38"/>
      <c r="X3814" s="30">
        <v>45964</v>
      </c>
      <c r="Y3814" s="21">
        <f t="shared" si="418"/>
        <v>2</v>
      </c>
      <c r="Z3814" s="21" t="str">
        <f t="shared" si="419"/>
        <v>Saturday</v>
      </c>
      <c r="AA3814" s="21" t="str">
        <f t="shared" si="420"/>
        <v>Monday</v>
      </c>
      <c r="AB3814" s="21" t="str">
        <f>VLOOKUP(U3814,'Currency Sheet'!A:C,3,)</f>
        <v>DOLLAR</v>
      </c>
      <c r="AC3814" s="42" t="str">
        <f>VLOOKUP(P3814,'Customer List'!B:D,3,)</f>
        <v>OutStation</v>
      </c>
    </row>
    <row r="3815" spans="1:29" x14ac:dyDescent="0.25">
      <c r="A3815" s="21">
        <v>3811</v>
      </c>
      <c r="B3815" s="21" t="s">
        <v>5418</v>
      </c>
      <c r="C3815" s="30">
        <v>45951</v>
      </c>
      <c r="D3815" s="30">
        <v>45958</v>
      </c>
      <c r="E3815" s="47">
        <v>82.6</v>
      </c>
      <c r="F3815" s="47">
        <f t="shared" si="415"/>
        <v>7268.7999999999993</v>
      </c>
      <c r="G3815" s="48">
        <f t="shared" si="416"/>
        <v>7268.7999999999993</v>
      </c>
      <c r="H3815" s="21">
        <v>741407</v>
      </c>
      <c r="I3815" s="21" t="s">
        <v>5412</v>
      </c>
      <c r="J3815" s="21">
        <v>1</v>
      </c>
      <c r="K3815" s="21">
        <v>1</v>
      </c>
      <c r="L3815" s="21">
        <f t="shared" si="417"/>
        <v>0</v>
      </c>
      <c r="M3815" s="21" t="s">
        <v>5694</v>
      </c>
      <c r="N3815" s="30">
        <v>45962</v>
      </c>
      <c r="O3815" s="48">
        <v>12803</v>
      </c>
      <c r="P3815" s="21" t="s">
        <v>2170</v>
      </c>
      <c r="Q3815" s="21">
        <v>58157691616</v>
      </c>
      <c r="R3815" s="21" t="s">
        <v>40</v>
      </c>
      <c r="S3815" s="3">
        <v>4</v>
      </c>
      <c r="T3815" s="37"/>
      <c r="U3815" s="21" t="s">
        <v>18</v>
      </c>
      <c r="V3815" s="21" t="str">
        <f>VLOOKUP(P3815,'Customer List'!B:C,2,)</f>
        <v>Gujrat</v>
      </c>
      <c r="W3815" s="38"/>
      <c r="X3815" s="30">
        <v>45964</v>
      </c>
      <c r="Y3815" s="21">
        <f t="shared" si="418"/>
        <v>2</v>
      </c>
      <c r="Z3815" s="21" t="str">
        <f t="shared" si="419"/>
        <v>Saturday</v>
      </c>
      <c r="AA3815" s="21" t="str">
        <f t="shared" si="420"/>
        <v>Monday</v>
      </c>
      <c r="AB3815" s="21" t="str">
        <f>VLOOKUP(U3815,'Currency Sheet'!A:C,3,)</f>
        <v>DOLLAR</v>
      </c>
      <c r="AC3815" s="42" t="str">
        <f>VLOOKUP(P3815,'Customer List'!B:D,3,)</f>
        <v>OutStation</v>
      </c>
    </row>
    <row r="3816" spans="1:29" x14ac:dyDescent="0.25">
      <c r="A3816" s="21">
        <v>3812</v>
      </c>
      <c r="B3816" s="21" t="s">
        <v>5418</v>
      </c>
      <c r="C3816" s="30">
        <v>45951</v>
      </c>
      <c r="D3816" s="30">
        <v>45958</v>
      </c>
      <c r="E3816" s="47">
        <v>82.6</v>
      </c>
      <c r="F3816" s="47">
        <f t="shared" si="415"/>
        <v>7268.7999999999993</v>
      </c>
      <c r="G3816" s="48">
        <f t="shared" si="416"/>
        <v>7268.7999999999993</v>
      </c>
      <c r="H3816" s="21">
        <v>741408</v>
      </c>
      <c r="I3816" s="21" t="s">
        <v>5413</v>
      </c>
      <c r="J3816" s="21">
        <v>1</v>
      </c>
      <c r="K3816" s="21">
        <v>1</v>
      </c>
      <c r="L3816" s="21">
        <f t="shared" si="417"/>
        <v>0</v>
      </c>
      <c r="M3816" s="21" t="s">
        <v>5694</v>
      </c>
      <c r="N3816" s="30">
        <v>45962</v>
      </c>
      <c r="O3816" s="48">
        <v>12803</v>
      </c>
      <c r="P3816" s="21" t="s">
        <v>2170</v>
      </c>
      <c r="Q3816" s="21">
        <v>58157691616</v>
      </c>
      <c r="R3816" s="21" t="s">
        <v>40</v>
      </c>
      <c r="S3816" s="3">
        <v>4</v>
      </c>
      <c r="T3816" s="37"/>
      <c r="U3816" s="21" t="s">
        <v>18</v>
      </c>
      <c r="V3816" s="21" t="str">
        <f>VLOOKUP(P3816,'Customer List'!B:C,2,)</f>
        <v>Gujrat</v>
      </c>
      <c r="W3816" s="38"/>
      <c r="X3816" s="30">
        <v>45964</v>
      </c>
      <c r="Y3816" s="21">
        <f t="shared" si="418"/>
        <v>2</v>
      </c>
      <c r="Z3816" s="21" t="str">
        <f t="shared" si="419"/>
        <v>Saturday</v>
      </c>
      <c r="AA3816" s="21" t="str">
        <f t="shared" si="420"/>
        <v>Monday</v>
      </c>
      <c r="AB3816" s="21" t="str">
        <f>VLOOKUP(U3816,'Currency Sheet'!A:C,3,)</f>
        <v>DOLLAR</v>
      </c>
      <c r="AC3816" s="42" t="str">
        <f>VLOOKUP(P3816,'Customer List'!B:D,3,)</f>
        <v>OutStation</v>
      </c>
    </row>
    <row r="3817" spans="1:29" x14ac:dyDescent="0.25">
      <c r="A3817" s="21">
        <v>3813</v>
      </c>
      <c r="B3817" s="21" t="s">
        <v>5418</v>
      </c>
      <c r="C3817" s="30">
        <v>45951</v>
      </c>
      <c r="D3817" s="30">
        <v>45958</v>
      </c>
      <c r="E3817" s="47">
        <v>82.6</v>
      </c>
      <c r="F3817" s="47">
        <f t="shared" si="415"/>
        <v>7268.7999999999993</v>
      </c>
      <c r="G3817" s="48">
        <f t="shared" si="416"/>
        <v>7268.7999999999993</v>
      </c>
      <c r="H3817" s="21">
        <v>741409</v>
      </c>
      <c r="I3817" s="21" t="s">
        <v>5414</v>
      </c>
      <c r="J3817" s="21">
        <v>1</v>
      </c>
      <c r="K3817" s="21">
        <v>1</v>
      </c>
      <c r="L3817" s="21">
        <f t="shared" si="417"/>
        <v>0</v>
      </c>
      <c r="M3817" s="21" t="s">
        <v>5694</v>
      </c>
      <c r="N3817" s="30">
        <v>45962</v>
      </c>
      <c r="O3817" s="48">
        <v>12803</v>
      </c>
      <c r="P3817" s="21" t="s">
        <v>2170</v>
      </c>
      <c r="Q3817" s="21">
        <v>58157691616</v>
      </c>
      <c r="R3817" s="21" t="s">
        <v>40</v>
      </c>
      <c r="S3817" s="3">
        <v>4</v>
      </c>
      <c r="T3817" s="37"/>
      <c r="U3817" s="21" t="s">
        <v>18</v>
      </c>
      <c r="V3817" s="21" t="str">
        <f>VLOOKUP(P3817,'Customer List'!B:C,2,)</f>
        <v>Gujrat</v>
      </c>
      <c r="W3817" s="38"/>
      <c r="X3817" s="30">
        <v>45964</v>
      </c>
      <c r="Y3817" s="21">
        <f t="shared" si="418"/>
        <v>2</v>
      </c>
      <c r="Z3817" s="21" t="str">
        <f t="shared" si="419"/>
        <v>Saturday</v>
      </c>
      <c r="AA3817" s="21" t="str">
        <f t="shared" si="420"/>
        <v>Monday</v>
      </c>
      <c r="AB3817" s="21" t="str">
        <f>VLOOKUP(U3817,'Currency Sheet'!A:C,3,)</f>
        <v>DOLLAR</v>
      </c>
      <c r="AC3817" s="42" t="str">
        <f>VLOOKUP(P3817,'Customer List'!B:D,3,)</f>
        <v>OutStation</v>
      </c>
    </row>
    <row r="3818" spans="1:29" x14ac:dyDescent="0.25">
      <c r="A3818" s="21">
        <v>3814</v>
      </c>
      <c r="B3818" s="21" t="s">
        <v>5418</v>
      </c>
      <c r="C3818" s="30">
        <v>45951</v>
      </c>
      <c r="D3818" s="30">
        <v>45958</v>
      </c>
      <c r="E3818" s="47">
        <v>82.6</v>
      </c>
      <c r="F3818" s="47">
        <f t="shared" si="415"/>
        <v>7268.7999999999993</v>
      </c>
      <c r="G3818" s="48">
        <f t="shared" si="416"/>
        <v>7268.7999999999993</v>
      </c>
      <c r="H3818" s="21">
        <v>741411</v>
      </c>
      <c r="I3818" s="21" t="s">
        <v>5415</v>
      </c>
      <c r="J3818" s="21">
        <v>1</v>
      </c>
      <c r="K3818" s="21">
        <v>1</v>
      </c>
      <c r="L3818" s="21">
        <f t="shared" si="417"/>
        <v>0</v>
      </c>
      <c r="M3818" s="21" t="s">
        <v>5694</v>
      </c>
      <c r="N3818" s="30">
        <v>45962</v>
      </c>
      <c r="O3818" s="48">
        <v>12803</v>
      </c>
      <c r="P3818" s="21" t="s">
        <v>2170</v>
      </c>
      <c r="Q3818" s="21">
        <v>58157691616</v>
      </c>
      <c r="R3818" s="21" t="s">
        <v>40</v>
      </c>
      <c r="S3818" s="3">
        <v>4</v>
      </c>
      <c r="T3818" s="37"/>
      <c r="U3818" s="21" t="s">
        <v>18</v>
      </c>
      <c r="V3818" s="21" t="str">
        <f>VLOOKUP(P3818,'Customer List'!B:C,2,)</f>
        <v>Gujrat</v>
      </c>
      <c r="W3818" s="38"/>
      <c r="X3818" s="30">
        <v>45964</v>
      </c>
      <c r="Y3818" s="21">
        <f t="shared" si="418"/>
        <v>2</v>
      </c>
      <c r="Z3818" s="21" t="str">
        <f t="shared" si="419"/>
        <v>Saturday</v>
      </c>
      <c r="AA3818" s="21" t="str">
        <f t="shared" si="420"/>
        <v>Monday</v>
      </c>
      <c r="AB3818" s="21" t="str">
        <f>VLOOKUP(U3818,'Currency Sheet'!A:C,3,)</f>
        <v>DOLLAR</v>
      </c>
      <c r="AC3818" s="42" t="str">
        <f>VLOOKUP(P3818,'Customer List'!B:D,3,)</f>
        <v>OutStation</v>
      </c>
    </row>
    <row r="3819" spans="1:29" x14ac:dyDescent="0.25">
      <c r="A3819" s="21">
        <v>3815</v>
      </c>
      <c r="B3819" s="21" t="s">
        <v>5418</v>
      </c>
      <c r="C3819" s="30">
        <v>45951</v>
      </c>
      <c r="D3819" s="30">
        <v>45958</v>
      </c>
      <c r="E3819" s="47">
        <v>82.6</v>
      </c>
      <c r="F3819" s="47">
        <f t="shared" si="415"/>
        <v>7268.7999999999993</v>
      </c>
      <c r="G3819" s="48">
        <f t="shared" si="416"/>
        <v>7268.7999999999993</v>
      </c>
      <c r="H3819" s="21">
        <v>741446</v>
      </c>
      <c r="I3819" s="21" t="s">
        <v>5416</v>
      </c>
      <c r="J3819" s="21">
        <v>1</v>
      </c>
      <c r="K3819" s="21">
        <v>1</v>
      </c>
      <c r="L3819" s="21">
        <f t="shared" si="417"/>
        <v>0</v>
      </c>
      <c r="M3819" s="21" t="s">
        <v>5694</v>
      </c>
      <c r="N3819" s="30">
        <v>45962</v>
      </c>
      <c r="O3819" s="48">
        <v>12803</v>
      </c>
      <c r="P3819" s="21" t="s">
        <v>2170</v>
      </c>
      <c r="Q3819" s="21">
        <v>58157691616</v>
      </c>
      <c r="R3819" s="21" t="s">
        <v>40</v>
      </c>
      <c r="S3819" s="3">
        <v>4</v>
      </c>
      <c r="T3819" s="37"/>
      <c r="U3819" s="21" t="s">
        <v>18</v>
      </c>
      <c r="V3819" s="21" t="str">
        <f>VLOOKUP(P3819,'Customer List'!B:C,2,)</f>
        <v>Gujrat</v>
      </c>
      <c r="W3819" s="38"/>
      <c r="X3819" s="30">
        <v>45964</v>
      </c>
      <c r="Y3819" s="21">
        <f t="shared" si="418"/>
        <v>2</v>
      </c>
      <c r="Z3819" s="21" t="str">
        <f t="shared" si="419"/>
        <v>Saturday</v>
      </c>
      <c r="AA3819" s="21" t="str">
        <f t="shared" si="420"/>
        <v>Monday</v>
      </c>
      <c r="AB3819" s="21" t="str">
        <f>VLOOKUP(U3819,'Currency Sheet'!A:C,3,)</f>
        <v>DOLLAR</v>
      </c>
      <c r="AC3819" s="42" t="str">
        <f>VLOOKUP(P3819,'Customer List'!B:D,3,)</f>
        <v>OutStation</v>
      </c>
    </row>
    <row r="3820" spans="1:29" x14ac:dyDescent="0.25">
      <c r="A3820" s="21">
        <v>3816</v>
      </c>
      <c r="B3820" s="21" t="s">
        <v>5418</v>
      </c>
      <c r="C3820" s="30">
        <v>45951</v>
      </c>
      <c r="D3820" s="30">
        <v>45958</v>
      </c>
      <c r="E3820" s="47">
        <v>81.599999999999994</v>
      </c>
      <c r="F3820" s="47">
        <f t="shared" si="415"/>
        <v>7180.7999999999993</v>
      </c>
      <c r="G3820" s="48">
        <f t="shared" si="416"/>
        <v>7180.7999999999993</v>
      </c>
      <c r="H3820" s="21">
        <v>901302</v>
      </c>
      <c r="I3820" s="21" t="s">
        <v>5417</v>
      </c>
      <c r="J3820" s="21">
        <v>1</v>
      </c>
      <c r="K3820" s="21">
        <v>1</v>
      </c>
      <c r="L3820" s="21">
        <f t="shared" si="417"/>
        <v>0</v>
      </c>
      <c r="M3820" s="21" t="s">
        <v>5638</v>
      </c>
      <c r="N3820" s="30">
        <v>45959</v>
      </c>
      <c r="O3820" s="48">
        <v>10330.56</v>
      </c>
      <c r="P3820" s="21" t="s">
        <v>276</v>
      </c>
      <c r="Q3820" s="21">
        <v>58157546296</v>
      </c>
      <c r="R3820" s="21" t="s">
        <v>40</v>
      </c>
      <c r="S3820" s="3">
        <v>4</v>
      </c>
      <c r="T3820" s="37"/>
      <c r="U3820" s="21" t="s">
        <v>18</v>
      </c>
      <c r="V3820" s="21" t="str">
        <f>VLOOKUP(P3820,'Customer List'!B:C,2,)</f>
        <v>Pune</v>
      </c>
      <c r="W3820" s="38"/>
      <c r="X3820" s="30">
        <v>45960</v>
      </c>
      <c r="Y3820" s="21">
        <f t="shared" si="418"/>
        <v>1</v>
      </c>
      <c r="Z3820" s="21" t="str">
        <f t="shared" si="419"/>
        <v>Wednesday</v>
      </c>
      <c r="AA3820" s="21" t="str">
        <f t="shared" si="420"/>
        <v>Thursday</v>
      </c>
      <c r="AB3820" s="21" t="str">
        <f>VLOOKUP(U3820,'Currency Sheet'!A:C,3,)</f>
        <v>DOLLAR</v>
      </c>
      <c r="AC3820" s="42" t="str">
        <f>VLOOKUP(P3820,'Customer List'!B:D,3,)</f>
        <v>OutStation</v>
      </c>
    </row>
    <row r="3821" spans="1:29" x14ac:dyDescent="0.25">
      <c r="A3821" s="21">
        <v>3817</v>
      </c>
      <c r="B3821" s="21" t="s">
        <v>5509</v>
      </c>
      <c r="C3821" s="30" t="s">
        <v>5509</v>
      </c>
      <c r="D3821" s="30">
        <v>45958</v>
      </c>
      <c r="E3821" s="47">
        <v>67.2</v>
      </c>
      <c r="F3821" s="47">
        <f t="shared" si="415"/>
        <v>5913.6</v>
      </c>
      <c r="G3821" s="48">
        <f t="shared" si="416"/>
        <v>5913.6</v>
      </c>
      <c r="H3821" s="21">
        <v>367402</v>
      </c>
      <c r="I3821" s="21"/>
      <c r="J3821" s="21">
        <v>1</v>
      </c>
      <c r="K3821" s="21">
        <v>1</v>
      </c>
      <c r="L3821" s="21">
        <f t="shared" si="417"/>
        <v>0</v>
      </c>
      <c r="M3821" s="21" t="s">
        <v>5606</v>
      </c>
      <c r="N3821" s="30">
        <v>45959</v>
      </c>
      <c r="O3821" s="48">
        <v>10416</v>
      </c>
      <c r="P3821" s="21" t="s">
        <v>295</v>
      </c>
      <c r="Q3821" s="21">
        <v>58157545655</v>
      </c>
      <c r="R3821" s="21" t="s">
        <v>40</v>
      </c>
      <c r="S3821" s="3">
        <v>4</v>
      </c>
      <c r="T3821" s="37"/>
      <c r="U3821" s="21" t="s">
        <v>5510</v>
      </c>
      <c r="V3821" s="21" t="str">
        <f>VLOOKUP(P3821,'Customer List'!B:C,2,)</f>
        <v>Kerala</v>
      </c>
      <c r="W3821" s="38"/>
      <c r="X3821" s="30">
        <v>45962</v>
      </c>
      <c r="Y3821" s="21">
        <f t="shared" si="418"/>
        <v>3</v>
      </c>
      <c r="Z3821" s="21" t="str">
        <f t="shared" si="419"/>
        <v>Wednesday</v>
      </c>
      <c r="AA3821" s="21" t="str">
        <f t="shared" si="420"/>
        <v>Saturday</v>
      </c>
      <c r="AB3821" s="21" t="str">
        <f>VLOOKUP(U3821,'Currency Sheet'!A:C,3,)</f>
        <v>DOLLAR</v>
      </c>
      <c r="AC3821" s="42" t="str">
        <f>VLOOKUP(P3821,'Customer List'!B:D,3,)</f>
        <v>OutStation</v>
      </c>
    </row>
    <row r="3822" spans="1:29" x14ac:dyDescent="0.25">
      <c r="A3822" s="21">
        <v>3818</v>
      </c>
      <c r="B3822" s="21" t="s">
        <v>5509</v>
      </c>
      <c r="C3822" s="30" t="s">
        <v>5509</v>
      </c>
      <c r="D3822" s="30">
        <v>45958</v>
      </c>
      <c r="E3822" s="47">
        <v>172.8</v>
      </c>
      <c r="F3822" s="47">
        <f t="shared" si="415"/>
        <v>15206.400000000001</v>
      </c>
      <c r="G3822" s="48">
        <f t="shared" si="416"/>
        <v>15206.400000000001</v>
      </c>
      <c r="H3822" s="21">
        <v>353704</v>
      </c>
      <c r="I3822" s="21"/>
      <c r="J3822" s="21">
        <v>1</v>
      </c>
      <c r="K3822" s="21">
        <v>1</v>
      </c>
      <c r="L3822" s="21">
        <f t="shared" si="417"/>
        <v>0</v>
      </c>
      <c r="M3822" s="21" t="s">
        <v>5606</v>
      </c>
      <c r="N3822" s="30">
        <v>45959</v>
      </c>
      <c r="O3822" s="48">
        <v>26784</v>
      </c>
      <c r="P3822" s="21" t="s">
        <v>295</v>
      </c>
      <c r="Q3822" s="21">
        <v>58157545655</v>
      </c>
      <c r="R3822" s="21" t="s">
        <v>40</v>
      </c>
      <c r="S3822" s="3">
        <v>4</v>
      </c>
      <c r="T3822" s="37"/>
      <c r="U3822" s="21" t="s">
        <v>5510</v>
      </c>
      <c r="V3822" s="21" t="str">
        <f>VLOOKUP(P3822,'Customer List'!B:C,2,)</f>
        <v>Kerala</v>
      </c>
      <c r="W3822" s="38"/>
      <c r="X3822" s="30">
        <v>45962</v>
      </c>
      <c r="Y3822" s="21">
        <f t="shared" si="418"/>
        <v>3</v>
      </c>
      <c r="Z3822" s="21" t="str">
        <f t="shared" si="419"/>
        <v>Wednesday</v>
      </c>
      <c r="AA3822" s="21" t="str">
        <f t="shared" si="420"/>
        <v>Saturday</v>
      </c>
      <c r="AB3822" s="21" t="str">
        <f>VLOOKUP(U3822,'Currency Sheet'!A:C,3,)</f>
        <v>DOLLAR</v>
      </c>
      <c r="AC3822" s="42" t="str">
        <f>VLOOKUP(P3822,'Customer List'!B:D,3,)</f>
        <v>OutStation</v>
      </c>
    </row>
    <row r="3823" spans="1:29" x14ac:dyDescent="0.25">
      <c r="A3823" s="21">
        <v>3819</v>
      </c>
      <c r="B3823" s="21" t="s">
        <v>5509</v>
      </c>
      <c r="C3823" s="30" t="s">
        <v>5509</v>
      </c>
      <c r="D3823" s="30">
        <v>45958</v>
      </c>
      <c r="E3823" s="47">
        <v>219</v>
      </c>
      <c r="F3823" s="47">
        <f t="shared" si="415"/>
        <v>19272</v>
      </c>
      <c r="G3823" s="48">
        <f t="shared" si="416"/>
        <v>19272</v>
      </c>
      <c r="H3823" s="21">
        <v>355704</v>
      </c>
      <c r="I3823" s="21"/>
      <c r="J3823" s="21">
        <v>1</v>
      </c>
      <c r="K3823" s="21">
        <v>1</v>
      </c>
      <c r="L3823" s="21">
        <f t="shared" si="417"/>
        <v>0</v>
      </c>
      <c r="M3823" s="21" t="s">
        <v>5606</v>
      </c>
      <c r="N3823" s="30">
        <v>45959</v>
      </c>
      <c r="O3823" s="48">
        <v>33945</v>
      </c>
      <c r="P3823" s="21" t="s">
        <v>295</v>
      </c>
      <c r="Q3823" s="21">
        <v>58157545655</v>
      </c>
      <c r="R3823" s="21" t="s">
        <v>40</v>
      </c>
      <c r="S3823" s="3">
        <v>4</v>
      </c>
      <c r="T3823" s="37"/>
      <c r="U3823" s="21" t="s">
        <v>5510</v>
      </c>
      <c r="V3823" s="21" t="str">
        <f>VLOOKUP(P3823,'Customer List'!B:C,2,)</f>
        <v>Kerala</v>
      </c>
      <c r="W3823" s="38"/>
      <c r="X3823" s="30">
        <v>45962</v>
      </c>
      <c r="Y3823" s="21">
        <f t="shared" si="418"/>
        <v>3</v>
      </c>
      <c r="Z3823" s="21" t="str">
        <f t="shared" si="419"/>
        <v>Wednesday</v>
      </c>
      <c r="AA3823" s="21" t="str">
        <f t="shared" si="420"/>
        <v>Saturday</v>
      </c>
      <c r="AB3823" s="21" t="str">
        <f>VLOOKUP(U3823,'Currency Sheet'!A:C,3,)</f>
        <v>DOLLAR</v>
      </c>
      <c r="AC3823" s="42" t="str">
        <f>VLOOKUP(P3823,'Customer List'!B:D,3,)</f>
        <v>OutStation</v>
      </c>
    </row>
    <row r="3824" spans="1:29" x14ac:dyDescent="0.25">
      <c r="A3824" s="21">
        <v>3820</v>
      </c>
      <c r="B3824" s="21" t="s">
        <v>5509</v>
      </c>
      <c r="C3824" s="30" t="s">
        <v>5509</v>
      </c>
      <c r="D3824" s="30">
        <v>45958</v>
      </c>
      <c r="E3824" s="47">
        <v>405.6</v>
      </c>
      <c r="F3824" s="47">
        <f t="shared" si="415"/>
        <v>35692.800000000003</v>
      </c>
      <c r="G3824" s="48">
        <f t="shared" si="416"/>
        <v>71385.600000000006</v>
      </c>
      <c r="H3824" s="21">
        <v>353606</v>
      </c>
      <c r="I3824" s="21"/>
      <c r="J3824" s="21">
        <v>2</v>
      </c>
      <c r="K3824" s="21">
        <v>2</v>
      </c>
      <c r="L3824" s="21">
        <f t="shared" si="417"/>
        <v>0</v>
      </c>
      <c r="M3824" s="21" t="s">
        <v>5578</v>
      </c>
      <c r="N3824" s="30">
        <v>45958</v>
      </c>
      <c r="O3824" s="48">
        <v>57798</v>
      </c>
      <c r="P3824" s="21" t="s">
        <v>242</v>
      </c>
      <c r="Q3824" s="21">
        <v>58157511506</v>
      </c>
      <c r="R3824" s="21" t="s">
        <v>40</v>
      </c>
      <c r="S3824" s="3">
        <v>4</v>
      </c>
      <c r="T3824" s="37"/>
      <c r="U3824" s="21" t="s">
        <v>5510</v>
      </c>
      <c r="V3824" s="21" t="str">
        <f>VLOOKUP(P3824,'Customer List'!B:C,2,)</f>
        <v>Mumbai</v>
      </c>
      <c r="W3824" s="38"/>
      <c r="X3824" s="30">
        <v>45959</v>
      </c>
      <c r="Y3824" s="21">
        <f t="shared" si="418"/>
        <v>1</v>
      </c>
      <c r="Z3824" s="21" t="str">
        <f t="shared" si="419"/>
        <v>Tuesday</v>
      </c>
      <c r="AA3824" s="21" t="str">
        <f t="shared" si="420"/>
        <v>Wednesday</v>
      </c>
      <c r="AB3824" s="21" t="str">
        <f>VLOOKUP(U3824,'Currency Sheet'!A:C,3,)</f>
        <v>DOLLAR</v>
      </c>
      <c r="AC3824" s="42" t="str">
        <f>VLOOKUP(P3824,'Customer List'!B:D,3,)</f>
        <v>OutStation</v>
      </c>
    </row>
    <row r="3825" spans="1:29" x14ac:dyDescent="0.25">
      <c r="A3825" s="21">
        <v>3821</v>
      </c>
      <c r="B3825" s="21" t="s">
        <v>5509</v>
      </c>
      <c r="C3825" s="30" t="s">
        <v>5509</v>
      </c>
      <c r="D3825" s="30">
        <v>45958</v>
      </c>
      <c r="E3825" s="47">
        <v>609</v>
      </c>
      <c r="F3825" s="47">
        <f t="shared" si="415"/>
        <v>53592</v>
      </c>
      <c r="G3825" s="48">
        <f t="shared" si="416"/>
        <v>107184</v>
      </c>
      <c r="H3825" s="21">
        <v>313238</v>
      </c>
      <c r="I3825" s="21"/>
      <c r="J3825" s="21">
        <v>2</v>
      </c>
      <c r="K3825" s="21">
        <v>2</v>
      </c>
      <c r="L3825" s="21">
        <f t="shared" si="417"/>
        <v>0</v>
      </c>
      <c r="M3825" s="21" t="s">
        <v>5578</v>
      </c>
      <c r="N3825" s="30">
        <v>45958</v>
      </c>
      <c r="O3825" s="48">
        <v>74385</v>
      </c>
      <c r="P3825" s="21" t="s">
        <v>242</v>
      </c>
      <c r="Q3825" s="21">
        <v>58157511506</v>
      </c>
      <c r="R3825" s="21" t="s">
        <v>40</v>
      </c>
      <c r="S3825" s="3">
        <v>4</v>
      </c>
      <c r="T3825" s="37"/>
      <c r="U3825" s="21" t="s">
        <v>5510</v>
      </c>
      <c r="V3825" s="21" t="str">
        <f>VLOOKUP(P3825,'Customer List'!B:C,2,)</f>
        <v>Mumbai</v>
      </c>
      <c r="W3825" s="38"/>
      <c r="X3825" s="30">
        <v>45959</v>
      </c>
      <c r="Y3825" s="21">
        <f t="shared" si="418"/>
        <v>1</v>
      </c>
      <c r="Z3825" s="21" t="str">
        <f t="shared" si="419"/>
        <v>Tuesday</v>
      </c>
      <c r="AA3825" s="21" t="str">
        <f t="shared" si="420"/>
        <v>Wednesday</v>
      </c>
      <c r="AB3825" s="21" t="str">
        <f>VLOOKUP(U3825,'Currency Sheet'!A:C,3,)</f>
        <v>DOLLAR</v>
      </c>
      <c r="AC3825" s="42" t="str">
        <f>VLOOKUP(P3825,'Customer List'!B:D,3,)</f>
        <v>OutStation</v>
      </c>
    </row>
    <row r="3826" spans="1:29" x14ac:dyDescent="0.25">
      <c r="A3826" s="21">
        <v>3822</v>
      </c>
      <c r="B3826" s="21" t="s">
        <v>5509</v>
      </c>
      <c r="C3826" s="30" t="s">
        <v>5509</v>
      </c>
      <c r="D3826" s="30">
        <v>45958</v>
      </c>
      <c r="E3826" s="47">
        <v>201</v>
      </c>
      <c r="F3826" s="47">
        <f t="shared" si="415"/>
        <v>17688</v>
      </c>
      <c r="G3826" s="48">
        <f t="shared" si="416"/>
        <v>17688</v>
      </c>
      <c r="H3826" s="21">
        <v>372208</v>
      </c>
      <c r="I3826" s="21"/>
      <c r="J3826" s="21">
        <v>1</v>
      </c>
      <c r="K3826" s="21">
        <v>1</v>
      </c>
      <c r="L3826" s="21">
        <f t="shared" si="417"/>
        <v>0</v>
      </c>
      <c r="M3826" s="21" t="s">
        <v>5634</v>
      </c>
      <c r="N3826" s="30">
        <v>45958</v>
      </c>
      <c r="O3826" s="48">
        <v>31155</v>
      </c>
      <c r="P3826" s="21" t="s">
        <v>172</v>
      </c>
      <c r="Q3826" s="21">
        <v>58157515102</v>
      </c>
      <c r="R3826" s="21" t="s">
        <v>40</v>
      </c>
      <c r="S3826" s="3">
        <v>4</v>
      </c>
      <c r="T3826" s="37"/>
      <c r="U3826" s="21" t="s">
        <v>5510</v>
      </c>
      <c r="V3826" s="21" t="str">
        <f>VLOOKUP(P3826,'Customer List'!B:C,2,)</f>
        <v>Kolkata</v>
      </c>
      <c r="W3826" s="38"/>
      <c r="X3826" s="30">
        <v>45959</v>
      </c>
      <c r="Y3826" s="21">
        <f t="shared" si="418"/>
        <v>1</v>
      </c>
      <c r="Z3826" s="21" t="str">
        <f t="shared" si="419"/>
        <v>Tuesday</v>
      </c>
      <c r="AA3826" s="21" t="str">
        <f t="shared" si="420"/>
        <v>Wednesday</v>
      </c>
      <c r="AB3826" s="21" t="str">
        <f>VLOOKUP(U3826,'Currency Sheet'!A:C,3,)</f>
        <v>DOLLAR</v>
      </c>
      <c r="AC3826" s="42" t="str">
        <f>VLOOKUP(P3826,'Customer List'!B:D,3,)</f>
        <v>OutStation</v>
      </c>
    </row>
    <row r="3827" spans="1:29" x14ac:dyDescent="0.25">
      <c r="A3827" s="21">
        <v>3823</v>
      </c>
      <c r="B3827" s="21" t="s">
        <v>5509</v>
      </c>
      <c r="C3827" s="30" t="s">
        <v>5509</v>
      </c>
      <c r="D3827" s="30">
        <v>45958</v>
      </c>
      <c r="E3827" s="47">
        <v>292.60000000000002</v>
      </c>
      <c r="F3827" s="47">
        <f t="shared" si="415"/>
        <v>25748.800000000003</v>
      </c>
      <c r="G3827" s="48">
        <f t="shared" si="416"/>
        <v>25748.800000000003</v>
      </c>
      <c r="H3827" s="21">
        <v>344740</v>
      </c>
      <c r="I3827" s="21"/>
      <c r="J3827" s="21">
        <v>1</v>
      </c>
      <c r="K3827" s="21">
        <v>1</v>
      </c>
      <c r="L3827" s="21">
        <f t="shared" si="417"/>
        <v>0</v>
      </c>
      <c r="M3827" s="21" t="s">
        <v>5634</v>
      </c>
      <c r="N3827" s="30">
        <v>45958</v>
      </c>
      <c r="O3827" s="48">
        <v>38874</v>
      </c>
      <c r="P3827" s="21" t="s">
        <v>172</v>
      </c>
      <c r="Q3827" s="21">
        <v>58157515102</v>
      </c>
      <c r="R3827" s="21" t="s">
        <v>40</v>
      </c>
      <c r="S3827" s="3">
        <v>4</v>
      </c>
      <c r="T3827" s="37"/>
      <c r="U3827" s="21" t="s">
        <v>5510</v>
      </c>
      <c r="V3827" s="21" t="str">
        <f>VLOOKUP(P3827,'Customer List'!B:C,2,)</f>
        <v>Kolkata</v>
      </c>
      <c r="W3827" s="38"/>
      <c r="X3827" s="30">
        <v>45959</v>
      </c>
      <c r="Y3827" s="21">
        <f t="shared" si="418"/>
        <v>1</v>
      </c>
      <c r="Z3827" s="21" t="str">
        <f t="shared" si="419"/>
        <v>Tuesday</v>
      </c>
      <c r="AA3827" s="21" t="str">
        <f t="shared" si="420"/>
        <v>Wednesday</v>
      </c>
      <c r="AB3827" s="21" t="str">
        <f>VLOOKUP(U3827,'Currency Sheet'!A:C,3,)</f>
        <v>DOLLAR</v>
      </c>
      <c r="AC3827" s="42" t="str">
        <f>VLOOKUP(P3827,'Customer List'!B:D,3,)</f>
        <v>OutStation</v>
      </c>
    </row>
    <row r="3828" spans="1:29" x14ac:dyDescent="0.25">
      <c r="A3828" s="21">
        <v>3824</v>
      </c>
      <c r="B3828" s="21" t="s">
        <v>5509</v>
      </c>
      <c r="C3828" s="30" t="s">
        <v>5509</v>
      </c>
      <c r="D3828" s="30">
        <v>45958</v>
      </c>
      <c r="E3828" s="47">
        <v>222</v>
      </c>
      <c r="F3828" s="47">
        <f t="shared" si="415"/>
        <v>19536</v>
      </c>
      <c r="G3828" s="48">
        <f t="shared" si="416"/>
        <v>19536</v>
      </c>
      <c r="H3828" s="21">
        <v>621616</v>
      </c>
      <c r="I3828" s="21"/>
      <c r="J3828" s="21">
        <v>1</v>
      </c>
      <c r="K3828" s="21">
        <v>1</v>
      </c>
      <c r="L3828" s="21">
        <f t="shared" si="417"/>
        <v>0</v>
      </c>
      <c r="M3828" s="21" t="s">
        <v>5634</v>
      </c>
      <c r="N3828" s="30">
        <v>45958</v>
      </c>
      <c r="O3828" s="48">
        <v>34410</v>
      </c>
      <c r="P3828" s="21" t="s">
        <v>172</v>
      </c>
      <c r="Q3828" s="21">
        <v>58157515102</v>
      </c>
      <c r="R3828" s="21" t="s">
        <v>40</v>
      </c>
      <c r="S3828" s="3">
        <v>4</v>
      </c>
      <c r="T3828" s="37"/>
      <c r="U3828" s="21" t="s">
        <v>5510</v>
      </c>
      <c r="V3828" s="21" t="str">
        <f>VLOOKUP(P3828,'Customer List'!B:C,2,)</f>
        <v>Kolkata</v>
      </c>
      <c r="W3828" s="38"/>
      <c r="X3828" s="30">
        <v>45959</v>
      </c>
      <c r="Y3828" s="21">
        <f t="shared" si="418"/>
        <v>1</v>
      </c>
      <c r="Z3828" s="21" t="str">
        <f t="shared" si="419"/>
        <v>Tuesday</v>
      </c>
      <c r="AA3828" s="21" t="str">
        <f t="shared" si="420"/>
        <v>Wednesday</v>
      </c>
      <c r="AB3828" s="21" t="str">
        <f>VLOOKUP(U3828,'Currency Sheet'!A:C,3,)</f>
        <v>DOLLAR</v>
      </c>
      <c r="AC3828" s="42" t="str">
        <f>VLOOKUP(P3828,'Customer List'!B:D,3,)</f>
        <v>OutStation</v>
      </c>
    </row>
    <row r="3829" spans="1:29" x14ac:dyDescent="0.25">
      <c r="A3829" s="21">
        <v>3825</v>
      </c>
      <c r="B3829" s="21" t="s">
        <v>5509</v>
      </c>
      <c r="C3829" s="30" t="s">
        <v>5509</v>
      </c>
      <c r="D3829" s="30">
        <v>45958</v>
      </c>
      <c r="E3829" s="47">
        <v>85.2</v>
      </c>
      <c r="F3829" s="47">
        <f t="shared" si="415"/>
        <v>7497.6</v>
      </c>
      <c r="G3829" s="48">
        <f t="shared" si="416"/>
        <v>7497.6</v>
      </c>
      <c r="H3829" s="21">
        <v>134609</v>
      </c>
      <c r="I3829" s="21"/>
      <c r="J3829" s="21">
        <v>1</v>
      </c>
      <c r="K3829" s="21">
        <v>1</v>
      </c>
      <c r="L3829" s="21">
        <f t="shared" si="417"/>
        <v>0</v>
      </c>
      <c r="M3829" s="21" t="s">
        <v>5634</v>
      </c>
      <c r="N3829" s="30">
        <v>45958</v>
      </c>
      <c r="O3829" s="48">
        <v>13206</v>
      </c>
      <c r="P3829" s="21" t="s">
        <v>172</v>
      </c>
      <c r="Q3829" s="21">
        <v>58157515102</v>
      </c>
      <c r="R3829" s="21" t="s">
        <v>40</v>
      </c>
      <c r="S3829" s="3">
        <v>4</v>
      </c>
      <c r="T3829" s="37"/>
      <c r="U3829" s="21" t="s">
        <v>5510</v>
      </c>
      <c r="V3829" s="21" t="str">
        <f>VLOOKUP(P3829,'Customer List'!B:C,2,)</f>
        <v>Kolkata</v>
      </c>
      <c r="W3829" s="38"/>
      <c r="X3829" s="30">
        <v>45959</v>
      </c>
      <c r="Y3829" s="21">
        <f t="shared" si="418"/>
        <v>1</v>
      </c>
      <c r="Z3829" s="21" t="str">
        <f t="shared" si="419"/>
        <v>Tuesday</v>
      </c>
      <c r="AA3829" s="21" t="str">
        <f t="shared" si="420"/>
        <v>Wednesday</v>
      </c>
      <c r="AB3829" s="21" t="str">
        <f>VLOOKUP(U3829,'Currency Sheet'!A:C,3,)</f>
        <v>DOLLAR</v>
      </c>
      <c r="AC3829" s="42" t="str">
        <f>VLOOKUP(P3829,'Customer List'!B:D,3,)</f>
        <v>OutStation</v>
      </c>
    </row>
    <row r="3830" spans="1:29" x14ac:dyDescent="0.25">
      <c r="A3830" s="21">
        <v>3826</v>
      </c>
      <c r="B3830" s="21" t="s">
        <v>5509</v>
      </c>
      <c r="C3830" s="30" t="s">
        <v>5509</v>
      </c>
      <c r="D3830" s="30">
        <v>45958</v>
      </c>
      <c r="E3830" s="47">
        <v>95.4</v>
      </c>
      <c r="F3830" s="47">
        <f t="shared" si="415"/>
        <v>8395.2000000000007</v>
      </c>
      <c r="G3830" s="48">
        <f t="shared" si="416"/>
        <v>8395.2000000000007</v>
      </c>
      <c r="H3830" s="21">
        <v>425401</v>
      </c>
      <c r="I3830" s="21"/>
      <c r="J3830" s="21">
        <v>1</v>
      </c>
      <c r="K3830" s="21">
        <v>1</v>
      </c>
      <c r="L3830" s="21">
        <f t="shared" si="417"/>
        <v>0</v>
      </c>
      <c r="M3830" s="21" t="s">
        <v>5586</v>
      </c>
      <c r="N3830" s="30">
        <v>45961</v>
      </c>
      <c r="O3830" s="48">
        <v>17251.5</v>
      </c>
      <c r="P3830" s="21" t="s">
        <v>3562</v>
      </c>
      <c r="Q3830" s="21" t="s">
        <v>2070</v>
      </c>
      <c r="R3830" s="21" t="s">
        <v>637</v>
      </c>
      <c r="S3830" s="3">
        <v>4</v>
      </c>
      <c r="T3830" s="37"/>
      <c r="U3830" s="21" t="s">
        <v>5510</v>
      </c>
      <c r="V3830" s="21" t="str">
        <f>VLOOKUP(P3830,'Customer List'!B:C,2,)</f>
        <v>DELHI</v>
      </c>
      <c r="W3830" s="38"/>
      <c r="X3830" s="30">
        <f>IF(OR(R3830 = "PRIYANKA MADAM", R3830 = "DEEPAK", R3830 = "PORTER"),N3830,"")</f>
        <v>45961</v>
      </c>
      <c r="Y3830" s="21">
        <f t="shared" si="418"/>
        <v>0</v>
      </c>
      <c r="Z3830" s="21" t="str">
        <f t="shared" si="419"/>
        <v>Friday</v>
      </c>
      <c r="AA3830" s="21" t="str">
        <f t="shared" si="420"/>
        <v>Friday</v>
      </c>
      <c r="AB3830" s="21" t="str">
        <f>VLOOKUP(U3830,'Currency Sheet'!A:C,3,)</f>
        <v>DOLLAR</v>
      </c>
      <c r="AC3830" s="42" t="str">
        <f>VLOOKUP(P3830,'Customer List'!B:D,3,)</f>
        <v>Local</v>
      </c>
    </row>
    <row r="3831" spans="1:29" x14ac:dyDescent="0.25">
      <c r="A3831" s="21">
        <v>3827</v>
      </c>
      <c r="B3831" s="21" t="s">
        <v>5509</v>
      </c>
      <c r="C3831" s="30" t="s">
        <v>5509</v>
      </c>
      <c r="D3831" s="30">
        <v>45958</v>
      </c>
      <c r="E3831" s="47">
        <v>84.6</v>
      </c>
      <c r="F3831" s="47">
        <f t="shared" si="415"/>
        <v>7444.7999999999993</v>
      </c>
      <c r="G3831" s="48">
        <f t="shared" si="416"/>
        <v>7444.7999999999993</v>
      </c>
      <c r="H3831" s="21">
        <v>422401</v>
      </c>
      <c r="I3831" s="21"/>
      <c r="J3831" s="21">
        <v>1</v>
      </c>
      <c r="K3831" s="21">
        <v>1</v>
      </c>
      <c r="L3831" s="21">
        <f t="shared" si="417"/>
        <v>0</v>
      </c>
      <c r="M3831" s="21" t="s">
        <v>5586</v>
      </c>
      <c r="N3831" s="30">
        <v>45961</v>
      </c>
      <c r="O3831" s="48">
        <v>15298.5</v>
      </c>
      <c r="P3831" s="21" t="s">
        <v>3562</v>
      </c>
      <c r="Q3831" s="21" t="s">
        <v>2070</v>
      </c>
      <c r="R3831" s="21" t="s">
        <v>637</v>
      </c>
      <c r="S3831" s="3">
        <v>4</v>
      </c>
      <c r="T3831" s="37"/>
      <c r="U3831" s="21" t="s">
        <v>5510</v>
      </c>
      <c r="V3831" s="21" t="str">
        <f>VLOOKUP(P3831,'Customer List'!B:C,2,)</f>
        <v>DELHI</v>
      </c>
      <c r="W3831" s="38"/>
      <c r="X3831" s="30">
        <f>IF(OR(R3831 = "PRIYANKA MADAM", R3831 = "DEEPAK", R3831 = "PORTER"),N3831,"")</f>
        <v>45961</v>
      </c>
      <c r="Y3831" s="21">
        <f t="shared" si="418"/>
        <v>0</v>
      </c>
      <c r="Z3831" s="21" t="str">
        <f t="shared" si="419"/>
        <v>Friday</v>
      </c>
      <c r="AA3831" s="21" t="str">
        <f t="shared" si="420"/>
        <v>Friday</v>
      </c>
      <c r="AB3831" s="21" t="str">
        <f>VLOOKUP(U3831,'Currency Sheet'!A:C,3,)</f>
        <v>DOLLAR</v>
      </c>
      <c r="AC3831" s="42" t="str">
        <f>VLOOKUP(P3831,'Customer List'!B:D,3,)</f>
        <v>Local</v>
      </c>
    </row>
    <row r="3832" spans="1:29" x14ac:dyDescent="0.25">
      <c r="A3832" s="21">
        <v>3828</v>
      </c>
      <c r="B3832" s="21" t="s">
        <v>5509</v>
      </c>
      <c r="C3832" s="30" t="s">
        <v>5509</v>
      </c>
      <c r="D3832" s="30">
        <v>45958</v>
      </c>
      <c r="E3832" s="47">
        <v>274.8</v>
      </c>
      <c r="F3832" s="47">
        <f t="shared" si="415"/>
        <v>24182.400000000001</v>
      </c>
      <c r="G3832" s="48">
        <f t="shared" si="416"/>
        <v>48364.800000000003</v>
      </c>
      <c r="H3832" s="21">
        <v>422302</v>
      </c>
      <c r="I3832" s="21"/>
      <c r="J3832" s="21">
        <v>2</v>
      </c>
      <c r="K3832" s="21">
        <v>2</v>
      </c>
      <c r="L3832" s="21">
        <f t="shared" si="417"/>
        <v>0</v>
      </c>
      <c r="M3832" s="21" t="s">
        <v>5582</v>
      </c>
      <c r="N3832" s="30">
        <v>45959</v>
      </c>
      <c r="O3832" s="48">
        <v>49693</v>
      </c>
      <c r="P3832" s="21" t="s">
        <v>2046</v>
      </c>
      <c r="Q3832" s="21">
        <v>58157548400</v>
      </c>
      <c r="R3832" s="21" t="s">
        <v>40</v>
      </c>
      <c r="S3832" s="3">
        <v>4</v>
      </c>
      <c r="T3832" s="37"/>
      <c r="U3832" s="21" t="s">
        <v>5510</v>
      </c>
      <c r="V3832" s="21" t="str">
        <f>VLOOKUP(P3832,'Customer List'!B:C,2,)</f>
        <v>Banglore</v>
      </c>
      <c r="W3832" s="38"/>
      <c r="X3832" s="30">
        <v>45960</v>
      </c>
      <c r="Y3832" s="21">
        <f t="shared" si="418"/>
        <v>1</v>
      </c>
      <c r="Z3832" s="21" t="str">
        <f t="shared" si="419"/>
        <v>Wednesday</v>
      </c>
      <c r="AA3832" s="21" t="str">
        <f t="shared" si="420"/>
        <v>Thursday</v>
      </c>
      <c r="AB3832" s="21" t="str">
        <f>VLOOKUP(U3832,'Currency Sheet'!A:C,3,)</f>
        <v>DOLLAR</v>
      </c>
      <c r="AC3832" s="42" t="str">
        <f>VLOOKUP(P3832,'Customer List'!B:D,3,)</f>
        <v>OutStation</v>
      </c>
    </row>
    <row r="3833" spans="1:29" x14ac:dyDescent="0.25">
      <c r="A3833" s="21">
        <v>3829</v>
      </c>
      <c r="B3833" s="21" t="s">
        <v>5509</v>
      </c>
      <c r="C3833" s="30" t="s">
        <v>5509</v>
      </c>
      <c r="D3833" s="30">
        <v>45958</v>
      </c>
      <c r="E3833" s="47">
        <v>28.2</v>
      </c>
      <c r="F3833" s="47">
        <f t="shared" si="415"/>
        <v>2481.6</v>
      </c>
      <c r="G3833" s="48">
        <f t="shared" si="416"/>
        <v>2481.6</v>
      </c>
      <c r="H3833" s="21">
        <v>400405</v>
      </c>
      <c r="I3833" s="21"/>
      <c r="J3833" s="21">
        <v>1</v>
      </c>
      <c r="K3833" s="21">
        <v>1</v>
      </c>
      <c r="L3833" s="21">
        <f t="shared" si="417"/>
        <v>0</v>
      </c>
      <c r="M3833" s="21" t="s">
        <v>5711</v>
      </c>
      <c r="N3833" s="30">
        <v>45959</v>
      </c>
      <c r="O3833" s="48">
        <v>5099.5</v>
      </c>
      <c r="P3833" s="21" t="s">
        <v>671</v>
      </c>
      <c r="Q3833" s="21">
        <v>58157548400</v>
      </c>
      <c r="R3833" s="21" t="s">
        <v>40</v>
      </c>
      <c r="S3833" s="3">
        <v>4</v>
      </c>
      <c r="T3833" s="37"/>
      <c r="U3833" s="21" t="s">
        <v>5510</v>
      </c>
      <c r="V3833" s="21" t="str">
        <f>VLOOKUP(P3833,'Customer List'!B:C,2,)</f>
        <v>Hyderabad</v>
      </c>
      <c r="W3833" s="38"/>
      <c r="X3833" s="30">
        <v>45960</v>
      </c>
      <c r="Y3833" s="21">
        <f t="shared" si="418"/>
        <v>1</v>
      </c>
      <c r="Z3833" s="21" t="str">
        <f t="shared" si="419"/>
        <v>Wednesday</v>
      </c>
      <c r="AA3833" s="21" t="str">
        <f t="shared" si="420"/>
        <v>Thursday</v>
      </c>
      <c r="AB3833" s="21" t="str">
        <f>VLOOKUP(U3833,'Currency Sheet'!A:C,3,)</f>
        <v>DOLLAR</v>
      </c>
      <c r="AC3833" s="42" t="str">
        <f>VLOOKUP(P3833,'Customer List'!B:D,3,)</f>
        <v>OutStation</v>
      </c>
    </row>
    <row r="3834" spans="1:29" x14ac:dyDescent="0.25">
      <c r="A3834" s="21">
        <v>3830</v>
      </c>
      <c r="B3834" s="21" t="s">
        <v>5509</v>
      </c>
      <c r="C3834" s="30" t="s">
        <v>5509</v>
      </c>
      <c r="D3834" s="30">
        <v>45958</v>
      </c>
      <c r="E3834" s="47">
        <v>292.60000000000002</v>
      </c>
      <c r="F3834" s="47">
        <f t="shared" si="415"/>
        <v>25748.800000000003</v>
      </c>
      <c r="G3834" s="48">
        <f t="shared" si="416"/>
        <v>25748.800000000003</v>
      </c>
      <c r="H3834" s="21">
        <v>300554</v>
      </c>
      <c r="I3834" s="21"/>
      <c r="J3834" s="21">
        <v>1</v>
      </c>
      <c r="K3834" s="21">
        <v>1</v>
      </c>
      <c r="L3834" s="21">
        <f t="shared" si="417"/>
        <v>0</v>
      </c>
      <c r="M3834" s="21" t="s">
        <v>5607</v>
      </c>
      <c r="N3834" s="30">
        <v>45959</v>
      </c>
      <c r="O3834" s="48">
        <v>25110</v>
      </c>
      <c r="P3834" s="21" t="s">
        <v>295</v>
      </c>
      <c r="Q3834" s="21">
        <v>58157545655</v>
      </c>
      <c r="R3834" s="21" t="s">
        <v>40</v>
      </c>
      <c r="S3834" s="3">
        <v>4</v>
      </c>
      <c r="T3834" s="37"/>
      <c r="U3834" s="21" t="s">
        <v>5510</v>
      </c>
      <c r="V3834" s="21" t="str">
        <f>VLOOKUP(P3834,'Customer List'!B:C,2,)</f>
        <v>Kerala</v>
      </c>
      <c r="W3834" s="38"/>
      <c r="X3834" s="30">
        <v>45962</v>
      </c>
      <c r="Y3834" s="21">
        <f t="shared" si="418"/>
        <v>3</v>
      </c>
      <c r="Z3834" s="21" t="str">
        <f t="shared" si="419"/>
        <v>Wednesday</v>
      </c>
      <c r="AA3834" s="21" t="str">
        <f t="shared" si="420"/>
        <v>Saturday</v>
      </c>
      <c r="AB3834" s="21" t="str">
        <f>VLOOKUP(U3834,'Currency Sheet'!A:C,3,)</f>
        <v>DOLLAR</v>
      </c>
      <c r="AC3834" s="42" t="str">
        <f>VLOOKUP(P3834,'Customer List'!B:D,3,)</f>
        <v>OutStation</v>
      </c>
    </row>
    <row r="3835" spans="1:29" x14ac:dyDescent="0.25">
      <c r="A3835" s="21">
        <v>3831</v>
      </c>
      <c r="B3835" s="21" t="s">
        <v>5509</v>
      </c>
      <c r="C3835" s="30" t="s">
        <v>5509</v>
      </c>
      <c r="D3835" s="30">
        <v>45958</v>
      </c>
      <c r="E3835" s="47">
        <v>159</v>
      </c>
      <c r="F3835" s="47">
        <f t="shared" si="415"/>
        <v>13992</v>
      </c>
      <c r="G3835" s="48">
        <f t="shared" si="416"/>
        <v>13992</v>
      </c>
      <c r="H3835" s="21">
        <v>502516</v>
      </c>
      <c r="I3835" s="21"/>
      <c r="J3835" s="21">
        <v>1</v>
      </c>
      <c r="K3835" s="21">
        <v>1</v>
      </c>
      <c r="L3835" s="21">
        <f t="shared" si="417"/>
        <v>0</v>
      </c>
      <c r="M3835" s="21" t="s">
        <v>5607</v>
      </c>
      <c r="N3835" s="30">
        <v>45959</v>
      </c>
      <c r="O3835" s="48">
        <v>24645</v>
      </c>
      <c r="P3835" s="21" t="s">
        <v>295</v>
      </c>
      <c r="Q3835" s="21">
        <v>58157545655</v>
      </c>
      <c r="R3835" s="21" t="s">
        <v>40</v>
      </c>
      <c r="S3835" s="3">
        <v>4</v>
      </c>
      <c r="T3835" s="37"/>
      <c r="U3835" s="21" t="s">
        <v>5510</v>
      </c>
      <c r="V3835" s="21" t="str">
        <f>VLOOKUP(P3835,'Customer List'!B:C,2,)</f>
        <v>Kerala</v>
      </c>
      <c r="W3835" s="38"/>
      <c r="X3835" s="30">
        <v>45962</v>
      </c>
      <c r="Y3835" s="21">
        <f t="shared" si="418"/>
        <v>3</v>
      </c>
      <c r="Z3835" s="21" t="str">
        <f t="shared" si="419"/>
        <v>Wednesday</v>
      </c>
      <c r="AA3835" s="21" t="str">
        <f t="shared" si="420"/>
        <v>Saturday</v>
      </c>
      <c r="AB3835" s="21" t="str">
        <f>VLOOKUP(U3835,'Currency Sheet'!A:C,3,)</f>
        <v>DOLLAR</v>
      </c>
      <c r="AC3835" s="42" t="str">
        <f>VLOOKUP(P3835,'Customer List'!B:D,3,)</f>
        <v>OutStation</v>
      </c>
    </row>
    <row r="3836" spans="1:29" x14ac:dyDescent="0.25">
      <c r="A3836" s="21">
        <v>3832</v>
      </c>
      <c r="B3836" s="21" t="s">
        <v>5509</v>
      </c>
      <c r="C3836" s="30" t="s">
        <v>5509</v>
      </c>
      <c r="D3836" s="30">
        <v>45958</v>
      </c>
      <c r="E3836" s="47">
        <v>162</v>
      </c>
      <c r="F3836" s="47">
        <f t="shared" si="415"/>
        <v>14256</v>
      </c>
      <c r="G3836" s="48">
        <f t="shared" si="416"/>
        <v>14256</v>
      </c>
      <c r="H3836" s="21">
        <v>379210</v>
      </c>
      <c r="I3836" s="21"/>
      <c r="J3836" s="21">
        <v>1</v>
      </c>
      <c r="K3836" s="21">
        <v>1</v>
      </c>
      <c r="L3836" s="21">
        <f t="shared" si="417"/>
        <v>0</v>
      </c>
      <c r="M3836" s="21" t="s">
        <v>5607</v>
      </c>
      <c r="N3836" s="30">
        <v>45959</v>
      </c>
      <c r="O3836" s="48">
        <v>25110</v>
      </c>
      <c r="P3836" s="21" t="s">
        <v>295</v>
      </c>
      <c r="Q3836" s="21">
        <v>58157545655</v>
      </c>
      <c r="R3836" s="21" t="s">
        <v>40</v>
      </c>
      <c r="S3836" s="3">
        <v>4</v>
      </c>
      <c r="T3836" s="37"/>
      <c r="U3836" s="21" t="s">
        <v>5510</v>
      </c>
      <c r="V3836" s="21" t="str">
        <f>VLOOKUP(P3836,'Customer List'!B:C,2,)</f>
        <v>Kerala</v>
      </c>
      <c r="W3836" s="38"/>
      <c r="X3836" s="30">
        <v>45962</v>
      </c>
      <c r="Y3836" s="21">
        <f t="shared" si="418"/>
        <v>3</v>
      </c>
      <c r="Z3836" s="21" t="str">
        <f t="shared" si="419"/>
        <v>Wednesday</v>
      </c>
      <c r="AA3836" s="21" t="str">
        <f t="shared" si="420"/>
        <v>Saturday</v>
      </c>
      <c r="AB3836" s="21" t="str">
        <f>VLOOKUP(U3836,'Currency Sheet'!A:C,3,)</f>
        <v>DOLLAR</v>
      </c>
      <c r="AC3836" s="42" t="str">
        <f>VLOOKUP(P3836,'Customer List'!B:D,3,)</f>
        <v>OutStation</v>
      </c>
    </row>
    <row r="3837" spans="1:29" x14ac:dyDescent="0.25">
      <c r="A3837" s="21">
        <v>3833</v>
      </c>
      <c r="B3837" s="21" t="s">
        <v>5509</v>
      </c>
      <c r="C3837" s="30" t="s">
        <v>5509</v>
      </c>
      <c r="D3837" s="30">
        <v>45958</v>
      </c>
      <c r="E3837" s="47">
        <v>214.8</v>
      </c>
      <c r="F3837" s="47">
        <f t="shared" si="415"/>
        <v>18902.400000000001</v>
      </c>
      <c r="G3837" s="48">
        <f t="shared" si="416"/>
        <v>18902.400000000001</v>
      </c>
      <c r="H3837" s="21">
        <v>328630</v>
      </c>
      <c r="I3837" s="21"/>
      <c r="J3837" s="21">
        <v>1</v>
      </c>
      <c r="K3837" s="21">
        <v>1</v>
      </c>
      <c r="L3837" s="21">
        <f t="shared" si="417"/>
        <v>0</v>
      </c>
      <c r="M3837" s="21" t="s">
        <v>5607</v>
      </c>
      <c r="N3837" s="30">
        <v>45959</v>
      </c>
      <c r="O3837" s="48">
        <v>33294</v>
      </c>
      <c r="P3837" s="21" t="s">
        <v>295</v>
      </c>
      <c r="Q3837" s="21">
        <v>58157545655</v>
      </c>
      <c r="R3837" s="21" t="s">
        <v>40</v>
      </c>
      <c r="S3837" s="3">
        <v>4</v>
      </c>
      <c r="T3837" s="37"/>
      <c r="U3837" s="21" t="s">
        <v>5510</v>
      </c>
      <c r="V3837" s="21" t="str">
        <f>VLOOKUP(P3837,'Customer List'!B:C,2,)</f>
        <v>Kerala</v>
      </c>
      <c r="W3837" s="38"/>
      <c r="X3837" s="30">
        <v>45962</v>
      </c>
      <c r="Y3837" s="21">
        <f t="shared" si="418"/>
        <v>3</v>
      </c>
      <c r="Z3837" s="21" t="str">
        <f t="shared" si="419"/>
        <v>Wednesday</v>
      </c>
      <c r="AA3837" s="21" t="str">
        <f t="shared" si="420"/>
        <v>Saturday</v>
      </c>
      <c r="AB3837" s="21" t="str">
        <f>VLOOKUP(U3837,'Currency Sheet'!A:C,3,)</f>
        <v>DOLLAR</v>
      </c>
      <c r="AC3837" s="42" t="str">
        <f>VLOOKUP(P3837,'Customer List'!B:D,3,)</f>
        <v>OutStation</v>
      </c>
    </row>
    <row r="3838" spans="1:29" x14ac:dyDescent="0.25">
      <c r="A3838" s="21">
        <v>3834</v>
      </c>
      <c r="B3838" s="21" t="s">
        <v>5509</v>
      </c>
      <c r="C3838" s="30" t="s">
        <v>5509</v>
      </c>
      <c r="D3838" s="30">
        <v>45958</v>
      </c>
      <c r="E3838" s="47">
        <v>250.2</v>
      </c>
      <c r="F3838" s="47">
        <f t="shared" si="415"/>
        <v>22017.599999999999</v>
      </c>
      <c r="G3838" s="48">
        <f t="shared" si="416"/>
        <v>22017.599999999999</v>
      </c>
      <c r="H3838" s="21">
        <v>331328</v>
      </c>
      <c r="I3838" s="21"/>
      <c r="J3838" s="21">
        <v>1</v>
      </c>
      <c r="K3838" s="21">
        <v>1</v>
      </c>
      <c r="L3838" s="21">
        <f t="shared" si="417"/>
        <v>0</v>
      </c>
      <c r="M3838" s="21" t="s">
        <v>5607</v>
      </c>
      <c r="N3838" s="30">
        <v>45959</v>
      </c>
      <c r="O3838" s="48">
        <v>38781</v>
      </c>
      <c r="P3838" s="21" t="s">
        <v>295</v>
      </c>
      <c r="Q3838" s="21">
        <v>58157545655</v>
      </c>
      <c r="R3838" s="21" t="s">
        <v>40</v>
      </c>
      <c r="S3838" s="3">
        <v>4</v>
      </c>
      <c r="T3838" s="37"/>
      <c r="U3838" s="21" t="s">
        <v>5510</v>
      </c>
      <c r="V3838" s="21" t="str">
        <f>VLOOKUP(P3838,'Customer List'!B:C,2,)</f>
        <v>Kerala</v>
      </c>
      <c r="W3838" s="38"/>
      <c r="X3838" s="30">
        <v>45962</v>
      </c>
      <c r="Y3838" s="21">
        <f t="shared" si="418"/>
        <v>3</v>
      </c>
      <c r="Z3838" s="21" t="str">
        <f t="shared" si="419"/>
        <v>Wednesday</v>
      </c>
      <c r="AA3838" s="21" t="str">
        <f t="shared" si="420"/>
        <v>Saturday</v>
      </c>
      <c r="AB3838" s="21" t="str">
        <f>VLOOKUP(U3838,'Currency Sheet'!A:C,3,)</f>
        <v>DOLLAR</v>
      </c>
      <c r="AC3838" s="42" t="str">
        <f>VLOOKUP(P3838,'Customer List'!B:D,3,)</f>
        <v>OutStation</v>
      </c>
    </row>
    <row r="3839" spans="1:29" x14ac:dyDescent="0.25">
      <c r="A3839" s="21">
        <v>3835</v>
      </c>
      <c r="B3839" s="21" t="s">
        <v>5509</v>
      </c>
      <c r="C3839" s="30" t="s">
        <v>5509</v>
      </c>
      <c r="D3839" s="30">
        <v>45958</v>
      </c>
      <c r="E3839" s="47">
        <v>160.80000000000001</v>
      </c>
      <c r="F3839" s="47">
        <f t="shared" si="415"/>
        <v>14150.400000000001</v>
      </c>
      <c r="G3839" s="48">
        <f t="shared" si="416"/>
        <v>14150.400000000001</v>
      </c>
      <c r="H3839" s="21">
        <v>331408</v>
      </c>
      <c r="I3839" s="21"/>
      <c r="J3839" s="21">
        <v>1</v>
      </c>
      <c r="K3839" s="21">
        <v>1</v>
      </c>
      <c r="L3839" s="21">
        <f t="shared" si="417"/>
        <v>0</v>
      </c>
      <c r="M3839" s="21" t="s">
        <v>5607</v>
      </c>
      <c r="N3839" s="30">
        <v>45959</v>
      </c>
      <c r="O3839" s="48">
        <v>24924</v>
      </c>
      <c r="P3839" s="21" t="s">
        <v>295</v>
      </c>
      <c r="Q3839" s="21">
        <v>58157545655</v>
      </c>
      <c r="R3839" s="21" t="s">
        <v>40</v>
      </c>
      <c r="S3839" s="3">
        <v>4</v>
      </c>
      <c r="T3839" s="37"/>
      <c r="U3839" s="21" t="s">
        <v>5510</v>
      </c>
      <c r="V3839" s="21" t="str">
        <f>VLOOKUP(P3839,'Customer List'!B:C,2,)</f>
        <v>Kerala</v>
      </c>
      <c r="W3839" s="38"/>
      <c r="X3839" s="30">
        <v>45962</v>
      </c>
      <c r="Y3839" s="21">
        <f t="shared" si="418"/>
        <v>3</v>
      </c>
      <c r="Z3839" s="21" t="str">
        <f t="shared" si="419"/>
        <v>Wednesday</v>
      </c>
      <c r="AA3839" s="21" t="str">
        <f t="shared" si="420"/>
        <v>Saturday</v>
      </c>
      <c r="AB3839" s="21" t="str">
        <f>VLOOKUP(U3839,'Currency Sheet'!A:C,3,)</f>
        <v>DOLLAR</v>
      </c>
      <c r="AC3839" s="42" t="str">
        <f>VLOOKUP(P3839,'Customer List'!B:D,3,)</f>
        <v>OutStation</v>
      </c>
    </row>
    <row r="3840" spans="1:29" x14ac:dyDescent="0.25">
      <c r="A3840" s="21">
        <v>3836</v>
      </c>
      <c r="B3840" s="21" t="s">
        <v>5514</v>
      </c>
      <c r="C3840" s="30">
        <v>45954</v>
      </c>
      <c r="D3840" s="30">
        <v>45958</v>
      </c>
      <c r="E3840" s="47">
        <v>627</v>
      </c>
      <c r="F3840" s="47">
        <f t="shared" si="415"/>
        <v>55176</v>
      </c>
      <c r="G3840" s="48">
        <f t="shared" si="416"/>
        <v>55176</v>
      </c>
      <c r="H3840" s="21" t="s">
        <v>3557</v>
      </c>
      <c r="I3840" s="21" t="s">
        <v>5511</v>
      </c>
      <c r="J3840" s="21">
        <v>1</v>
      </c>
      <c r="K3840" s="21">
        <v>1</v>
      </c>
      <c r="L3840" s="21">
        <f t="shared" si="417"/>
        <v>0</v>
      </c>
      <c r="M3840" s="21" t="s">
        <v>5625</v>
      </c>
      <c r="N3840" s="30">
        <v>45958</v>
      </c>
      <c r="O3840" s="48">
        <v>128012</v>
      </c>
      <c r="P3840" s="21" t="s">
        <v>26</v>
      </c>
      <c r="Q3840" s="21" t="s">
        <v>5519</v>
      </c>
      <c r="R3840" s="21" t="s">
        <v>40</v>
      </c>
      <c r="S3840" s="3">
        <v>-80</v>
      </c>
      <c r="T3840" s="37"/>
      <c r="U3840" s="21" t="s">
        <v>492</v>
      </c>
      <c r="V3840" s="21" t="str">
        <f>VLOOKUP(P3840,'Customer List'!B:C,2,)</f>
        <v>Chandigarh</v>
      </c>
      <c r="W3840" s="38"/>
      <c r="X3840" s="30">
        <v>45959</v>
      </c>
      <c r="Y3840" s="21">
        <f t="shared" si="418"/>
        <v>1</v>
      </c>
      <c r="Z3840" s="21" t="str">
        <f t="shared" si="419"/>
        <v>Tuesday</v>
      </c>
      <c r="AA3840" s="21" t="str">
        <f t="shared" si="420"/>
        <v>Wednesday</v>
      </c>
      <c r="AB3840" s="21" t="str">
        <f>VLOOKUP(U3840,'Currency Sheet'!A:C,3,)</f>
        <v>DOLLAR</v>
      </c>
      <c r="AC3840" s="42" t="str">
        <f>VLOOKUP(P3840,'Customer List'!B:D,3,)</f>
        <v>OutStation</v>
      </c>
    </row>
    <row r="3841" spans="1:29" x14ac:dyDescent="0.25">
      <c r="A3841" s="21">
        <v>3837</v>
      </c>
      <c r="B3841" s="21" t="s">
        <v>5514</v>
      </c>
      <c r="C3841" s="30">
        <v>45954</v>
      </c>
      <c r="D3841" s="30">
        <v>45958</v>
      </c>
      <c r="E3841" s="47">
        <v>93</v>
      </c>
      <c r="F3841" s="47">
        <f t="shared" si="415"/>
        <v>8184</v>
      </c>
      <c r="G3841" s="48">
        <f t="shared" si="416"/>
        <v>8184</v>
      </c>
      <c r="H3841" s="21" t="s">
        <v>5512</v>
      </c>
      <c r="I3841" s="21" t="s">
        <v>5513</v>
      </c>
      <c r="J3841" s="21">
        <v>1</v>
      </c>
      <c r="K3841" s="21">
        <v>1</v>
      </c>
      <c r="L3841" s="21">
        <f t="shared" si="417"/>
        <v>0</v>
      </c>
      <c r="M3841" s="21" t="s">
        <v>5626</v>
      </c>
      <c r="N3841" s="30">
        <v>45958</v>
      </c>
      <c r="O3841" s="48">
        <v>20253</v>
      </c>
      <c r="P3841" s="21" t="s">
        <v>26</v>
      </c>
      <c r="Q3841" s="21" t="s">
        <v>5519</v>
      </c>
      <c r="R3841" s="21" t="s">
        <v>40</v>
      </c>
      <c r="S3841" s="3">
        <v>-80</v>
      </c>
      <c r="T3841" s="37"/>
      <c r="U3841" s="21" t="s">
        <v>492</v>
      </c>
      <c r="V3841" s="21" t="str">
        <f>VLOOKUP(P3841,'Customer List'!B:C,2,)</f>
        <v>Chandigarh</v>
      </c>
      <c r="W3841" s="38"/>
      <c r="X3841" s="30">
        <v>45959</v>
      </c>
      <c r="Y3841" s="21">
        <f t="shared" si="418"/>
        <v>1</v>
      </c>
      <c r="Z3841" s="21" t="str">
        <f t="shared" si="419"/>
        <v>Tuesday</v>
      </c>
      <c r="AA3841" s="21" t="str">
        <f t="shared" si="420"/>
        <v>Wednesday</v>
      </c>
      <c r="AB3841" s="21" t="str">
        <f>VLOOKUP(U3841,'Currency Sheet'!A:C,3,)</f>
        <v>DOLLAR</v>
      </c>
      <c r="AC3841" s="42" t="str">
        <f>VLOOKUP(P3841,'Customer List'!B:D,3,)</f>
        <v>OutStation</v>
      </c>
    </row>
    <row r="3842" spans="1:29" x14ac:dyDescent="0.25">
      <c r="A3842" s="21">
        <v>3838</v>
      </c>
      <c r="B3842" s="21" t="s">
        <v>5420</v>
      </c>
      <c r="C3842" s="30">
        <v>45951</v>
      </c>
      <c r="D3842" s="30">
        <v>45958</v>
      </c>
      <c r="E3842" s="47">
        <v>587</v>
      </c>
      <c r="F3842" s="47">
        <f t="shared" si="415"/>
        <v>51656</v>
      </c>
      <c r="G3842" s="48">
        <f t="shared" si="416"/>
        <v>51656</v>
      </c>
      <c r="H3842" s="21" t="s">
        <v>5421</v>
      </c>
      <c r="I3842" s="21" t="s">
        <v>5422</v>
      </c>
      <c r="J3842" s="21">
        <v>1</v>
      </c>
      <c r="K3842" s="21">
        <v>1</v>
      </c>
      <c r="L3842" s="21">
        <f t="shared" si="417"/>
        <v>0</v>
      </c>
      <c r="M3842" s="21" t="s">
        <v>5691</v>
      </c>
      <c r="N3842" s="30">
        <v>45958</v>
      </c>
      <c r="O3842" s="48">
        <v>71734.5</v>
      </c>
      <c r="P3842" s="21" t="s">
        <v>16</v>
      </c>
      <c r="Q3842" s="21" t="s">
        <v>2070</v>
      </c>
      <c r="R3842" s="21" t="s">
        <v>637</v>
      </c>
      <c r="S3842" s="3">
        <v>-20</v>
      </c>
      <c r="T3842" s="37"/>
      <c r="U3842" s="21" t="s">
        <v>320</v>
      </c>
      <c r="V3842" s="21" t="str">
        <f>VLOOKUP(P3842,'Customer List'!B:C,2,)</f>
        <v>Delhi</v>
      </c>
      <c r="W3842" s="38"/>
      <c r="X3842" s="30">
        <f>IF(OR(R3842 = "PRIYANKA MADAM", R3842 = "DEEPAK", R3842 = "PORTER"),N3842,"")</f>
        <v>45958</v>
      </c>
      <c r="Y3842" s="21">
        <f t="shared" si="418"/>
        <v>0</v>
      </c>
      <c r="Z3842" s="21" t="str">
        <f t="shared" si="419"/>
        <v>Tuesday</v>
      </c>
      <c r="AA3842" s="21" t="str">
        <f t="shared" si="420"/>
        <v>Tuesday</v>
      </c>
      <c r="AB3842" s="21" t="str">
        <f>VLOOKUP(U3842,'Currency Sheet'!A:C,3,)</f>
        <v>DOLLAR</v>
      </c>
      <c r="AC3842" s="42" t="str">
        <f>VLOOKUP(P3842,'Customer List'!B:D,3,)</f>
        <v>Local</v>
      </c>
    </row>
    <row r="3843" spans="1:29" x14ac:dyDescent="0.25">
      <c r="A3843" s="21">
        <v>3839</v>
      </c>
      <c r="B3843" s="21" t="s">
        <v>5420</v>
      </c>
      <c r="C3843" s="30">
        <v>45951</v>
      </c>
      <c r="D3843" s="30">
        <v>45958</v>
      </c>
      <c r="E3843" s="47">
        <v>374</v>
      </c>
      <c r="F3843" s="47">
        <f t="shared" si="415"/>
        <v>32912</v>
      </c>
      <c r="G3843" s="48">
        <f t="shared" si="416"/>
        <v>32912</v>
      </c>
      <c r="H3843" s="21" t="s">
        <v>5423</v>
      </c>
      <c r="I3843" s="21" t="s">
        <v>5424</v>
      </c>
      <c r="J3843" s="21">
        <v>1</v>
      </c>
      <c r="K3843" s="21">
        <v>1</v>
      </c>
      <c r="L3843" s="21">
        <f t="shared" si="417"/>
        <v>0</v>
      </c>
      <c r="M3843" s="21" t="s">
        <v>5573</v>
      </c>
      <c r="N3843" s="30">
        <v>45958</v>
      </c>
      <c r="O3843" s="48">
        <v>54468</v>
      </c>
      <c r="P3843" s="21" t="s">
        <v>228</v>
      </c>
      <c r="Q3843" s="21">
        <v>58157517095</v>
      </c>
      <c r="R3843" s="21" t="s">
        <v>40</v>
      </c>
      <c r="S3843" s="3">
        <v>-20</v>
      </c>
      <c r="T3843" s="37"/>
      <c r="U3843" s="21" t="s">
        <v>320</v>
      </c>
      <c r="V3843" s="21" t="str">
        <f>VLOOKUP(P3843,'Customer List'!B:C,2,)</f>
        <v>Kolkata</v>
      </c>
      <c r="W3843" s="38"/>
      <c r="X3843" s="30">
        <v>45959</v>
      </c>
      <c r="Y3843" s="21">
        <f t="shared" si="418"/>
        <v>1</v>
      </c>
      <c r="Z3843" s="21" t="str">
        <f t="shared" si="419"/>
        <v>Tuesday</v>
      </c>
      <c r="AA3843" s="21" t="str">
        <f t="shared" si="420"/>
        <v>Wednesday</v>
      </c>
      <c r="AB3843" s="21" t="str">
        <f>VLOOKUP(U3843,'Currency Sheet'!A:C,3,)</f>
        <v>DOLLAR</v>
      </c>
      <c r="AC3843" s="42" t="str">
        <f>VLOOKUP(P3843,'Customer List'!B:D,3,)</f>
        <v>OutStation</v>
      </c>
    </row>
    <row r="3844" spans="1:29" x14ac:dyDescent="0.25">
      <c r="A3844" s="21">
        <v>3840</v>
      </c>
      <c r="B3844" s="21" t="s">
        <v>5420</v>
      </c>
      <c r="C3844" s="30">
        <v>45951</v>
      </c>
      <c r="D3844" s="30">
        <v>45958</v>
      </c>
      <c r="E3844" s="47">
        <v>374</v>
      </c>
      <c r="F3844" s="47">
        <f t="shared" si="415"/>
        <v>32912</v>
      </c>
      <c r="G3844" s="48">
        <f t="shared" si="416"/>
        <v>32912</v>
      </c>
      <c r="H3844" s="21" t="s">
        <v>5425</v>
      </c>
      <c r="I3844" s="21" t="s">
        <v>5426</v>
      </c>
      <c r="J3844" s="21">
        <v>1</v>
      </c>
      <c r="K3844" s="21">
        <v>1</v>
      </c>
      <c r="L3844" s="21">
        <f t="shared" si="417"/>
        <v>0</v>
      </c>
      <c r="M3844" s="21" t="s">
        <v>5573</v>
      </c>
      <c r="N3844" s="30">
        <v>45958</v>
      </c>
      <c r="O3844" s="48">
        <v>54468</v>
      </c>
      <c r="P3844" s="21" t="s">
        <v>228</v>
      </c>
      <c r="Q3844" s="21">
        <v>58157517095</v>
      </c>
      <c r="R3844" s="21" t="s">
        <v>40</v>
      </c>
      <c r="S3844" s="3">
        <v>-20</v>
      </c>
      <c r="T3844" s="37"/>
      <c r="U3844" s="21" t="s">
        <v>320</v>
      </c>
      <c r="V3844" s="21" t="str">
        <f>VLOOKUP(P3844,'Customer List'!B:C,2,)</f>
        <v>Kolkata</v>
      </c>
      <c r="W3844" s="38"/>
      <c r="X3844" s="30">
        <v>45959</v>
      </c>
      <c r="Y3844" s="21">
        <f t="shared" si="418"/>
        <v>1</v>
      </c>
      <c r="Z3844" s="21" t="str">
        <f t="shared" si="419"/>
        <v>Tuesday</v>
      </c>
      <c r="AA3844" s="21" t="str">
        <f t="shared" si="420"/>
        <v>Wednesday</v>
      </c>
      <c r="AB3844" s="21" t="str">
        <f>VLOOKUP(U3844,'Currency Sheet'!A:C,3,)</f>
        <v>DOLLAR</v>
      </c>
      <c r="AC3844" s="42" t="str">
        <f>VLOOKUP(P3844,'Customer List'!B:D,3,)</f>
        <v>OutStation</v>
      </c>
    </row>
    <row r="3845" spans="1:29" x14ac:dyDescent="0.25">
      <c r="A3845" s="21">
        <v>3841</v>
      </c>
      <c r="B3845" s="21" t="s">
        <v>5420</v>
      </c>
      <c r="C3845" s="30">
        <v>45951</v>
      </c>
      <c r="D3845" s="30">
        <v>45958</v>
      </c>
      <c r="E3845" s="47">
        <v>374</v>
      </c>
      <c r="F3845" s="47">
        <f t="shared" si="415"/>
        <v>32912</v>
      </c>
      <c r="G3845" s="48">
        <f t="shared" si="416"/>
        <v>32912</v>
      </c>
      <c r="H3845" s="21" t="s">
        <v>5427</v>
      </c>
      <c r="I3845" s="21" t="s">
        <v>5428</v>
      </c>
      <c r="J3845" s="21">
        <v>1</v>
      </c>
      <c r="K3845" s="21">
        <v>1</v>
      </c>
      <c r="L3845" s="21">
        <f t="shared" si="417"/>
        <v>0</v>
      </c>
      <c r="M3845" s="21" t="s">
        <v>5573</v>
      </c>
      <c r="N3845" s="30">
        <v>45958</v>
      </c>
      <c r="O3845" s="48">
        <v>54468</v>
      </c>
      <c r="P3845" s="21" t="s">
        <v>228</v>
      </c>
      <c r="Q3845" s="21">
        <v>58157517095</v>
      </c>
      <c r="R3845" s="21" t="s">
        <v>40</v>
      </c>
      <c r="S3845" s="3">
        <v>-20</v>
      </c>
      <c r="T3845" s="37"/>
      <c r="U3845" s="21" t="s">
        <v>320</v>
      </c>
      <c r="V3845" s="21" t="str">
        <f>VLOOKUP(P3845,'Customer List'!B:C,2,)</f>
        <v>Kolkata</v>
      </c>
      <c r="W3845" s="38"/>
      <c r="X3845" s="30">
        <v>45959</v>
      </c>
      <c r="Y3845" s="21">
        <f t="shared" si="418"/>
        <v>1</v>
      </c>
      <c r="Z3845" s="21" t="str">
        <f t="shared" si="419"/>
        <v>Tuesday</v>
      </c>
      <c r="AA3845" s="21" t="str">
        <f t="shared" si="420"/>
        <v>Wednesday</v>
      </c>
      <c r="AB3845" s="21" t="str">
        <f>VLOOKUP(U3845,'Currency Sheet'!A:C,3,)</f>
        <v>DOLLAR</v>
      </c>
      <c r="AC3845" s="42" t="str">
        <f>VLOOKUP(P3845,'Customer List'!B:D,3,)</f>
        <v>OutStation</v>
      </c>
    </row>
    <row r="3846" spans="1:29" x14ac:dyDescent="0.25">
      <c r="A3846" s="21">
        <v>3842</v>
      </c>
      <c r="B3846" s="21" t="s">
        <v>5420</v>
      </c>
      <c r="C3846" s="30">
        <v>45951</v>
      </c>
      <c r="D3846" s="30">
        <v>45958</v>
      </c>
      <c r="E3846" s="47">
        <v>374</v>
      </c>
      <c r="F3846" s="47">
        <f t="shared" si="415"/>
        <v>32912</v>
      </c>
      <c r="G3846" s="48">
        <f t="shared" si="416"/>
        <v>32912</v>
      </c>
      <c r="H3846" s="21" t="s">
        <v>5429</v>
      </c>
      <c r="I3846" s="21" t="s">
        <v>5430</v>
      </c>
      <c r="J3846" s="21">
        <v>1</v>
      </c>
      <c r="K3846" s="21">
        <v>1</v>
      </c>
      <c r="L3846" s="21">
        <f t="shared" si="417"/>
        <v>0</v>
      </c>
      <c r="M3846" s="21" t="s">
        <v>5573</v>
      </c>
      <c r="N3846" s="30">
        <v>45958</v>
      </c>
      <c r="O3846" s="48">
        <v>54468</v>
      </c>
      <c r="P3846" s="21" t="s">
        <v>228</v>
      </c>
      <c r="Q3846" s="21">
        <v>58157517095</v>
      </c>
      <c r="R3846" s="21" t="s">
        <v>40</v>
      </c>
      <c r="S3846" s="3">
        <v>-20</v>
      </c>
      <c r="T3846" s="37"/>
      <c r="U3846" s="21" t="s">
        <v>320</v>
      </c>
      <c r="V3846" s="21" t="str">
        <f>VLOOKUP(P3846,'Customer List'!B:C,2,)</f>
        <v>Kolkata</v>
      </c>
      <c r="W3846" s="38"/>
      <c r="X3846" s="30">
        <v>45959</v>
      </c>
      <c r="Y3846" s="21">
        <f t="shared" si="418"/>
        <v>1</v>
      </c>
      <c r="Z3846" s="21" t="str">
        <f t="shared" si="419"/>
        <v>Tuesday</v>
      </c>
      <c r="AA3846" s="21" t="str">
        <f t="shared" si="420"/>
        <v>Wednesday</v>
      </c>
      <c r="AB3846" s="21" t="str">
        <f>VLOOKUP(U3846,'Currency Sheet'!A:C,3,)</f>
        <v>DOLLAR</v>
      </c>
      <c r="AC3846" s="42" t="str">
        <f>VLOOKUP(P3846,'Customer List'!B:D,3,)</f>
        <v>OutStation</v>
      </c>
    </row>
    <row r="3847" spans="1:29" x14ac:dyDescent="0.25">
      <c r="A3847" s="21">
        <v>3843</v>
      </c>
      <c r="B3847" s="21" t="s">
        <v>5420</v>
      </c>
      <c r="C3847" s="30">
        <v>45951</v>
      </c>
      <c r="D3847" s="30">
        <v>45958</v>
      </c>
      <c r="E3847" s="47">
        <v>72</v>
      </c>
      <c r="F3847" s="47">
        <f t="shared" ref="F3847:F3910" si="421">IF(AB3847="DOLLAR",E3847*88,E3847)</f>
        <v>6336</v>
      </c>
      <c r="G3847" s="48">
        <f t="shared" ref="G3847:G3910" si="422">F3847*J3847</f>
        <v>6336</v>
      </c>
      <c r="H3847" s="21" t="s">
        <v>5431</v>
      </c>
      <c r="I3847" s="21" t="s">
        <v>5432</v>
      </c>
      <c r="J3847" s="21">
        <v>1</v>
      </c>
      <c r="K3847" s="21">
        <v>1</v>
      </c>
      <c r="L3847" s="21">
        <f t="shared" ref="L3847:L3910" si="423">J3847-K3847</f>
        <v>0</v>
      </c>
      <c r="M3847" s="21" t="s">
        <v>5652</v>
      </c>
      <c r="N3847" s="30">
        <v>45959</v>
      </c>
      <c r="O3847" s="48">
        <v>10815</v>
      </c>
      <c r="P3847" s="21" t="s">
        <v>658</v>
      </c>
      <c r="Q3847" s="21">
        <v>58157546156</v>
      </c>
      <c r="R3847" s="21" t="s">
        <v>40</v>
      </c>
      <c r="S3847" s="3">
        <v>-80</v>
      </c>
      <c r="T3847" s="37"/>
      <c r="U3847" s="21" t="s">
        <v>320</v>
      </c>
      <c r="V3847" s="21" t="str">
        <f>VLOOKUP(P3847,'Customer List'!B:C,2,)</f>
        <v>Bhopal</v>
      </c>
      <c r="W3847" s="38"/>
      <c r="X3847" s="30" t="str">
        <f>IF(OR(R3847 = "PRIYANKA MADAM", R3847 = "DEEPAK", R3847 = "PORTER"),N3847,"")</f>
        <v/>
      </c>
      <c r="Y3847" s="21" t="str">
        <f t="shared" ref="Y3847:Y3910" si="424">IF(X3847="", "", X3847-N3847)</f>
        <v/>
      </c>
      <c r="Z3847" s="21" t="str">
        <f t="shared" ref="Z3847:Z3910" si="425">IF(N3847="", "", TEXT(N3847, "dddd"))</f>
        <v>Wednesday</v>
      </c>
      <c r="AA3847" s="21" t="str">
        <f t="shared" ref="AA3847:AA3910" si="426">IF(X3847="", "", TEXT(X3847, "dddd"))</f>
        <v/>
      </c>
      <c r="AB3847" s="21" t="str">
        <f>VLOOKUP(U3847,'Currency Sheet'!A:C,3,)</f>
        <v>DOLLAR</v>
      </c>
      <c r="AC3847" s="42" t="str">
        <f>VLOOKUP(P3847,'Customer List'!B:D,3,)</f>
        <v>OutStation</v>
      </c>
    </row>
    <row r="3848" spans="1:29" x14ac:dyDescent="0.25">
      <c r="A3848" s="21">
        <v>3844</v>
      </c>
      <c r="B3848" s="21" t="s">
        <v>5420</v>
      </c>
      <c r="C3848" s="30">
        <v>45951</v>
      </c>
      <c r="D3848" s="30">
        <v>45958</v>
      </c>
      <c r="E3848" s="47">
        <v>237</v>
      </c>
      <c r="F3848" s="47">
        <f t="shared" si="421"/>
        <v>20856</v>
      </c>
      <c r="G3848" s="48">
        <f t="shared" si="422"/>
        <v>20856</v>
      </c>
      <c r="H3848" s="21" t="s">
        <v>5433</v>
      </c>
      <c r="I3848" s="21" t="s">
        <v>5434</v>
      </c>
      <c r="J3848" s="21">
        <v>1</v>
      </c>
      <c r="K3848" s="21">
        <v>1</v>
      </c>
      <c r="L3848" s="21">
        <f t="shared" si="423"/>
        <v>0</v>
      </c>
      <c r="M3848" s="21" t="s">
        <v>5661</v>
      </c>
      <c r="N3848" s="30">
        <v>45958</v>
      </c>
      <c r="O3848" s="48">
        <v>35490</v>
      </c>
      <c r="P3848" s="21" t="s">
        <v>5438</v>
      </c>
      <c r="Q3848" s="21">
        <v>58157511823</v>
      </c>
      <c r="R3848" s="21" t="s">
        <v>40</v>
      </c>
      <c r="S3848" s="3">
        <v>4</v>
      </c>
      <c r="T3848" s="37"/>
      <c r="U3848" s="21" t="s">
        <v>320</v>
      </c>
      <c r="V3848" s="21" t="str">
        <f>VLOOKUP(P3848,'Customer List'!B:C,2,)</f>
        <v>BANGLORE</v>
      </c>
      <c r="W3848" s="38"/>
      <c r="X3848" s="30">
        <v>45960</v>
      </c>
      <c r="Y3848" s="21">
        <f t="shared" si="424"/>
        <v>2</v>
      </c>
      <c r="Z3848" s="21" t="str">
        <f t="shared" si="425"/>
        <v>Tuesday</v>
      </c>
      <c r="AA3848" s="21" t="str">
        <f t="shared" si="426"/>
        <v>Thursday</v>
      </c>
      <c r="AB3848" s="21" t="str">
        <f>VLOOKUP(U3848,'Currency Sheet'!A:C,3,)</f>
        <v>DOLLAR</v>
      </c>
      <c r="AC3848" s="42" t="str">
        <f>VLOOKUP(P3848,'Customer List'!B:D,3,)</f>
        <v>OutStation</v>
      </c>
    </row>
    <row r="3849" spans="1:29" x14ac:dyDescent="0.25">
      <c r="A3849" s="21">
        <v>3845</v>
      </c>
      <c r="B3849" s="21" t="s">
        <v>5420</v>
      </c>
      <c r="C3849" s="30">
        <v>45951</v>
      </c>
      <c r="D3849" s="30">
        <v>45958</v>
      </c>
      <c r="E3849" s="47">
        <v>393</v>
      </c>
      <c r="F3849" s="47">
        <f t="shared" si="421"/>
        <v>34584</v>
      </c>
      <c r="G3849" s="48">
        <f t="shared" si="422"/>
        <v>34584</v>
      </c>
      <c r="H3849" s="21" t="s">
        <v>2757</v>
      </c>
      <c r="I3849" s="21" t="s">
        <v>5435</v>
      </c>
      <c r="J3849" s="21">
        <v>1</v>
      </c>
      <c r="K3849" s="21">
        <v>1</v>
      </c>
      <c r="L3849" s="21">
        <f t="shared" si="423"/>
        <v>0</v>
      </c>
      <c r="M3849" s="21" t="s">
        <v>5691</v>
      </c>
      <c r="N3849" s="30">
        <v>45958</v>
      </c>
      <c r="O3849" s="48">
        <v>48051</v>
      </c>
      <c r="P3849" s="21" t="s">
        <v>16</v>
      </c>
      <c r="Q3849" s="21" t="s">
        <v>2070</v>
      </c>
      <c r="R3849" s="21" t="s">
        <v>637</v>
      </c>
      <c r="S3849" s="3">
        <v>4</v>
      </c>
      <c r="T3849" s="37"/>
      <c r="U3849" s="21" t="s">
        <v>320</v>
      </c>
      <c r="V3849" s="21" t="str">
        <f>VLOOKUP(P3849,'Customer List'!B:C,2,)</f>
        <v>Delhi</v>
      </c>
      <c r="W3849" s="38"/>
      <c r="X3849" s="30">
        <f t="shared" ref="X3849:X3857" si="427">IF(OR(R3849 = "PRIYANKA MADAM", R3849 = "DEEPAK", R3849 = "PORTER"),N3849,"")</f>
        <v>45958</v>
      </c>
      <c r="Y3849" s="21">
        <f t="shared" si="424"/>
        <v>0</v>
      </c>
      <c r="Z3849" s="21" t="str">
        <f t="shared" si="425"/>
        <v>Tuesday</v>
      </c>
      <c r="AA3849" s="21" t="str">
        <f t="shared" si="426"/>
        <v>Tuesday</v>
      </c>
      <c r="AB3849" s="21" t="str">
        <f>VLOOKUP(U3849,'Currency Sheet'!A:C,3,)</f>
        <v>DOLLAR</v>
      </c>
      <c r="AC3849" s="42" t="str">
        <f>VLOOKUP(P3849,'Customer List'!B:D,3,)</f>
        <v>Local</v>
      </c>
    </row>
    <row r="3850" spans="1:29" x14ac:dyDescent="0.25">
      <c r="A3850" s="21">
        <v>3846</v>
      </c>
      <c r="B3850" s="21" t="s">
        <v>5420</v>
      </c>
      <c r="C3850" s="30">
        <v>45951</v>
      </c>
      <c r="D3850" s="30">
        <v>45958</v>
      </c>
      <c r="E3850" s="47">
        <v>393</v>
      </c>
      <c r="F3850" s="47">
        <f t="shared" si="421"/>
        <v>34584</v>
      </c>
      <c r="G3850" s="48">
        <f t="shared" si="422"/>
        <v>34584</v>
      </c>
      <c r="H3850" s="21" t="s">
        <v>5436</v>
      </c>
      <c r="I3850" s="21" t="s">
        <v>5437</v>
      </c>
      <c r="J3850" s="21">
        <v>1</v>
      </c>
      <c r="K3850" s="21">
        <v>1</v>
      </c>
      <c r="L3850" s="21">
        <f t="shared" si="423"/>
        <v>0</v>
      </c>
      <c r="M3850" s="21" t="s">
        <v>5609</v>
      </c>
      <c r="N3850" s="30">
        <v>45959</v>
      </c>
      <c r="O3850" s="48">
        <v>50720.5</v>
      </c>
      <c r="P3850" s="21" t="s">
        <v>30</v>
      </c>
      <c r="Q3850" s="21" t="s">
        <v>2070</v>
      </c>
      <c r="R3850" s="21" t="s">
        <v>847</v>
      </c>
      <c r="S3850" s="3">
        <v>4</v>
      </c>
      <c r="T3850" s="37"/>
      <c r="U3850" s="21" t="s">
        <v>320</v>
      </c>
      <c r="V3850" s="21" t="str">
        <f>VLOOKUP(P3850,'Customer List'!B:C,2,)</f>
        <v>Delhi</v>
      </c>
      <c r="W3850" s="38"/>
      <c r="X3850" s="30">
        <f t="shared" si="427"/>
        <v>45959</v>
      </c>
      <c r="Y3850" s="21">
        <f t="shared" si="424"/>
        <v>0</v>
      </c>
      <c r="Z3850" s="21" t="str">
        <f t="shared" si="425"/>
        <v>Wednesday</v>
      </c>
      <c r="AA3850" s="21" t="str">
        <f t="shared" si="426"/>
        <v>Wednesday</v>
      </c>
      <c r="AB3850" s="21" t="str">
        <f>VLOOKUP(U3850,'Currency Sheet'!A:C,3,)</f>
        <v>DOLLAR</v>
      </c>
      <c r="AC3850" s="42" t="str">
        <f>VLOOKUP(P3850,'Customer List'!B:D,3,)</f>
        <v>Local</v>
      </c>
    </row>
    <row r="3851" spans="1:29" x14ac:dyDescent="0.25">
      <c r="A3851" s="21">
        <v>3847</v>
      </c>
      <c r="B3851" s="21" t="s">
        <v>5439</v>
      </c>
      <c r="C3851" s="30">
        <v>45954</v>
      </c>
      <c r="D3851" s="30">
        <v>45958</v>
      </c>
      <c r="E3851" s="47">
        <v>18</v>
      </c>
      <c r="F3851" s="47">
        <f t="shared" si="421"/>
        <v>1584</v>
      </c>
      <c r="G3851" s="48">
        <f t="shared" si="422"/>
        <v>1584</v>
      </c>
      <c r="H3851" s="21" t="s">
        <v>5443</v>
      </c>
      <c r="I3851" s="21" t="s">
        <v>5476</v>
      </c>
      <c r="J3851" s="21">
        <v>1</v>
      </c>
      <c r="K3851" s="21">
        <v>1</v>
      </c>
      <c r="L3851" s="21">
        <f t="shared" si="423"/>
        <v>0</v>
      </c>
      <c r="M3851" s="21" t="s">
        <v>5686</v>
      </c>
      <c r="N3851" s="30">
        <v>45961</v>
      </c>
      <c r="O3851" s="48">
        <v>3915</v>
      </c>
      <c r="P3851" s="21" t="s">
        <v>625</v>
      </c>
      <c r="Q3851" s="21" t="s">
        <v>2070</v>
      </c>
      <c r="R3851" s="21" t="s">
        <v>637</v>
      </c>
      <c r="S3851" s="3">
        <v>-20</v>
      </c>
      <c r="T3851" s="37"/>
      <c r="U3851" s="21" t="s">
        <v>520</v>
      </c>
      <c r="V3851" s="21" t="str">
        <f>VLOOKUP(P3851,'Customer List'!B:C,2,)</f>
        <v>Delhi</v>
      </c>
      <c r="W3851" s="38"/>
      <c r="X3851" s="30">
        <f t="shared" si="427"/>
        <v>45961</v>
      </c>
      <c r="Y3851" s="21">
        <f t="shared" si="424"/>
        <v>0</v>
      </c>
      <c r="Z3851" s="21" t="str">
        <f t="shared" si="425"/>
        <v>Friday</v>
      </c>
      <c r="AA3851" s="21" t="str">
        <f t="shared" si="426"/>
        <v>Friday</v>
      </c>
      <c r="AB3851" s="21" t="str">
        <f>VLOOKUP(U3851,'Currency Sheet'!A:C,3,)</f>
        <v>DOLLAR</v>
      </c>
      <c r="AC3851" s="42" t="str">
        <f>VLOOKUP(P3851,'Customer List'!B:D,3,)</f>
        <v>Local</v>
      </c>
    </row>
    <row r="3852" spans="1:29" x14ac:dyDescent="0.25">
      <c r="A3852" s="21">
        <v>3848</v>
      </c>
      <c r="B3852" s="21" t="s">
        <v>5439</v>
      </c>
      <c r="C3852" s="30">
        <v>45954</v>
      </c>
      <c r="D3852" s="30">
        <v>45958</v>
      </c>
      <c r="E3852" s="47">
        <v>103.8</v>
      </c>
      <c r="F3852" s="47">
        <f t="shared" si="421"/>
        <v>9134.4</v>
      </c>
      <c r="G3852" s="48">
        <f t="shared" si="422"/>
        <v>9134.4</v>
      </c>
      <c r="H3852" s="21" t="s">
        <v>5444</v>
      </c>
      <c r="I3852" s="21" t="s">
        <v>5477</v>
      </c>
      <c r="J3852" s="21">
        <v>1</v>
      </c>
      <c r="K3852" s="21">
        <v>1</v>
      </c>
      <c r="L3852" s="21">
        <f t="shared" si="423"/>
        <v>0</v>
      </c>
      <c r="M3852" s="21" t="s">
        <v>5686</v>
      </c>
      <c r="N3852" s="30">
        <v>45961</v>
      </c>
      <c r="O3852" s="48">
        <v>22576.5</v>
      </c>
      <c r="P3852" s="21" t="s">
        <v>625</v>
      </c>
      <c r="Q3852" s="21" t="s">
        <v>2070</v>
      </c>
      <c r="R3852" s="21" t="s">
        <v>637</v>
      </c>
      <c r="S3852" s="3">
        <v>-20</v>
      </c>
      <c r="T3852" s="37"/>
      <c r="U3852" s="21" t="s">
        <v>520</v>
      </c>
      <c r="V3852" s="21" t="str">
        <f>VLOOKUP(P3852,'Customer List'!B:C,2,)</f>
        <v>Delhi</v>
      </c>
      <c r="W3852" s="38"/>
      <c r="X3852" s="30">
        <f t="shared" si="427"/>
        <v>45961</v>
      </c>
      <c r="Y3852" s="21">
        <f t="shared" si="424"/>
        <v>0</v>
      </c>
      <c r="Z3852" s="21" t="str">
        <f t="shared" si="425"/>
        <v>Friday</v>
      </c>
      <c r="AA3852" s="21" t="str">
        <f t="shared" si="426"/>
        <v>Friday</v>
      </c>
      <c r="AB3852" s="21" t="str">
        <f>VLOOKUP(U3852,'Currency Sheet'!A:C,3,)</f>
        <v>DOLLAR</v>
      </c>
      <c r="AC3852" s="42" t="str">
        <f>VLOOKUP(P3852,'Customer List'!B:D,3,)</f>
        <v>Local</v>
      </c>
    </row>
    <row r="3853" spans="1:29" x14ac:dyDescent="0.25">
      <c r="A3853" s="21">
        <v>3849</v>
      </c>
      <c r="B3853" s="21" t="s">
        <v>5439</v>
      </c>
      <c r="C3853" s="30">
        <v>45954</v>
      </c>
      <c r="D3853" s="30">
        <v>45958</v>
      </c>
      <c r="E3853" s="47">
        <v>43.8</v>
      </c>
      <c r="F3853" s="47">
        <f t="shared" si="421"/>
        <v>3854.3999999999996</v>
      </c>
      <c r="G3853" s="48">
        <f t="shared" si="422"/>
        <v>3854.3999999999996</v>
      </c>
      <c r="H3853" s="21" t="s">
        <v>5445</v>
      </c>
      <c r="I3853" s="21" t="s">
        <v>5478</v>
      </c>
      <c r="J3853" s="21">
        <v>1</v>
      </c>
      <c r="K3853" s="21">
        <v>1</v>
      </c>
      <c r="L3853" s="21">
        <f t="shared" si="423"/>
        <v>0</v>
      </c>
      <c r="M3853" s="21" t="s">
        <v>5686</v>
      </c>
      <c r="N3853" s="30">
        <v>45961</v>
      </c>
      <c r="O3853" s="48">
        <v>9526.5</v>
      </c>
      <c r="P3853" s="21" t="s">
        <v>625</v>
      </c>
      <c r="Q3853" s="21" t="s">
        <v>2070</v>
      </c>
      <c r="R3853" s="21" t="s">
        <v>637</v>
      </c>
      <c r="S3853" s="3">
        <v>-20</v>
      </c>
      <c r="T3853" s="37"/>
      <c r="U3853" s="21" t="s">
        <v>520</v>
      </c>
      <c r="V3853" s="21" t="str">
        <f>VLOOKUP(P3853,'Customer List'!B:C,2,)</f>
        <v>Delhi</v>
      </c>
      <c r="W3853" s="38"/>
      <c r="X3853" s="30">
        <f t="shared" si="427"/>
        <v>45961</v>
      </c>
      <c r="Y3853" s="21">
        <f t="shared" si="424"/>
        <v>0</v>
      </c>
      <c r="Z3853" s="21" t="str">
        <f t="shared" si="425"/>
        <v>Friday</v>
      </c>
      <c r="AA3853" s="21" t="str">
        <f t="shared" si="426"/>
        <v>Friday</v>
      </c>
      <c r="AB3853" s="21" t="str">
        <f>VLOOKUP(U3853,'Currency Sheet'!A:C,3,)</f>
        <v>DOLLAR</v>
      </c>
      <c r="AC3853" s="42" t="str">
        <f>VLOOKUP(P3853,'Customer List'!B:D,3,)</f>
        <v>Local</v>
      </c>
    </row>
    <row r="3854" spans="1:29" x14ac:dyDescent="0.25">
      <c r="A3854" s="21">
        <v>3850</v>
      </c>
      <c r="B3854" s="21" t="s">
        <v>5439</v>
      </c>
      <c r="C3854" s="30">
        <v>45954</v>
      </c>
      <c r="D3854" s="30">
        <v>45958</v>
      </c>
      <c r="E3854" s="47">
        <v>18.600000000000001</v>
      </c>
      <c r="F3854" s="47">
        <f t="shared" si="421"/>
        <v>1636.8000000000002</v>
      </c>
      <c r="G3854" s="48">
        <f t="shared" si="422"/>
        <v>1636.8000000000002</v>
      </c>
      <c r="H3854" s="21" t="s">
        <v>5446</v>
      </c>
      <c r="I3854" s="21" t="s">
        <v>5479</v>
      </c>
      <c r="J3854" s="21">
        <v>1</v>
      </c>
      <c r="K3854" s="21">
        <v>1</v>
      </c>
      <c r="L3854" s="21">
        <f t="shared" si="423"/>
        <v>0</v>
      </c>
      <c r="M3854" s="21" t="s">
        <v>5686</v>
      </c>
      <c r="N3854" s="30">
        <v>45961</v>
      </c>
      <c r="O3854" s="48">
        <v>4045.5</v>
      </c>
      <c r="P3854" s="21" t="s">
        <v>625</v>
      </c>
      <c r="Q3854" s="21" t="s">
        <v>2070</v>
      </c>
      <c r="R3854" s="21" t="s">
        <v>637</v>
      </c>
      <c r="S3854" s="3">
        <v>-20</v>
      </c>
      <c r="T3854" s="37"/>
      <c r="U3854" s="21" t="s">
        <v>520</v>
      </c>
      <c r="V3854" s="21" t="str">
        <f>VLOOKUP(P3854,'Customer List'!B:C,2,)</f>
        <v>Delhi</v>
      </c>
      <c r="W3854" s="38"/>
      <c r="X3854" s="30">
        <f t="shared" si="427"/>
        <v>45961</v>
      </c>
      <c r="Y3854" s="21">
        <f t="shared" si="424"/>
        <v>0</v>
      </c>
      <c r="Z3854" s="21" t="str">
        <f t="shared" si="425"/>
        <v>Friday</v>
      </c>
      <c r="AA3854" s="21" t="str">
        <f t="shared" si="426"/>
        <v>Friday</v>
      </c>
      <c r="AB3854" s="21" t="str">
        <f>VLOOKUP(U3854,'Currency Sheet'!A:C,3,)</f>
        <v>DOLLAR</v>
      </c>
      <c r="AC3854" s="42" t="str">
        <f>VLOOKUP(P3854,'Customer List'!B:D,3,)</f>
        <v>Local</v>
      </c>
    </row>
    <row r="3855" spans="1:29" x14ac:dyDescent="0.25">
      <c r="A3855" s="21">
        <v>3851</v>
      </c>
      <c r="B3855" s="21" t="s">
        <v>5439</v>
      </c>
      <c r="C3855" s="30">
        <v>45954</v>
      </c>
      <c r="D3855" s="30">
        <v>45958</v>
      </c>
      <c r="E3855" s="47">
        <v>17.399999999999999</v>
      </c>
      <c r="F3855" s="47">
        <f t="shared" si="421"/>
        <v>1531.1999999999998</v>
      </c>
      <c r="G3855" s="48">
        <f t="shared" si="422"/>
        <v>1531.1999999999998</v>
      </c>
      <c r="H3855" s="21" t="s">
        <v>5447</v>
      </c>
      <c r="I3855" s="21" t="s">
        <v>5480</v>
      </c>
      <c r="J3855" s="21">
        <v>1</v>
      </c>
      <c r="K3855" s="21">
        <v>1</v>
      </c>
      <c r="L3855" s="21">
        <f t="shared" si="423"/>
        <v>0</v>
      </c>
      <c r="M3855" s="21" t="s">
        <v>5686</v>
      </c>
      <c r="N3855" s="30">
        <v>45961</v>
      </c>
      <c r="O3855" s="48">
        <v>3784.5</v>
      </c>
      <c r="P3855" s="21" t="s">
        <v>625</v>
      </c>
      <c r="Q3855" s="21" t="s">
        <v>2070</v>
      </c>
      <c r="R3855" s="21" t="s">
        <v>637</v>
      </c>
      <c r="S3855" s="3">
        <v>-20</v>
      </c>
      <c r="T3855" s="37"/>
      <c r="U3855" s="21" t="s">
        <v>520</v>
      </c>
      <c r="V3855" s="21" t="str">
        <f>VLOOKUP(P3855,'Customer List'!B:C,2,)</f>
        <v>Delhi</v>
      </c>
      <c r="W3855" s="38"/>
      <c r="X3855" s="30">
        <f t="shared" si="427"/>
        <v>45961</v>
      </c>
      <c r="Y3855" s="21">
        <f t="shared" si="424"/>
        <v>0</v>
      </c>
      <c r="Z3855" s="21" t="str">
        <f t="shared" si="425"/>
        <v>Friday</v>
      </c>
      <c r="AA3855" s="21" t="str">
        <f t="shared" si="426"/>
        <v>Friday</v>
      </c>
      <c r="AB3855" s="21" t="str">
        <f>VLOOKUP(U3855,'Currency Sheet'!A:C,3,)</f>
        <v>DOLLAR</v>
      </c>
      <c r="AC3855" s="42" t="str">
        <f>VLOOKUP(P3855,'Customer List'!B:D,3,)</f>
        <v>Local</v>
      </c>
    </row>
    <row r="3856" spans="1:29" x14ac:dyDescent="0.25">
      <c r="A3856" s="21">
        <v>3852</v>
      </c>
      <c r="B3856" s="21" t="s">
        <v>5439</v>
      </c>
      <c r="C3856" s="30">
        <v>45954</v>
      </c>
      <c r="D3856" s="30">
        <v>45958</v>
      </c>
      <c r="E3856" s="47">
        <v>118.2</v>
      </c>
      <c r="F3856" s="47">
        <f t="shared" si="421"/>
        <v>10401.6</v>
      </c>
      <c r="G3856" s="48">
        <f t="shared" si="422"/>
        <v>10401.6</v>
      </c>
      <c r="H3856" s="21" t="s">
        <v>5448</v>
      </c>
      <c r="I3856" s="21" t="s">
        <v>5481</v>
      </c>
      <c r="J3856" s="21">
        <v>1</v>
      </c>
      <c r="K3856" s="21">
        <v>1</v>
      </c>
      <c r="L3856" s="21">
        <f t="shared" si="423"/>
        <v>0</v>
      </c>
      <c r="M3856" s="21" t="s">
        <v>5686</v>
      </c>
      <c r="N3856" s="30">
        <v>45961</v>
      </c>
      <c r="O3856" s="48">
        <v>25708.5</v>
      </c>
      <c r="P3856" s="21" t="s">
        <v>625</v>
      </c>
      <c r="Q3856" s="21" t="s">
        <v>2070</v>
      </c>
      <c r="R3856" s="21" t="s">
        <v>637</v>
      </c>
      <c r="S3856" s="3">
        <v>-20</v>
      </c>
      <c r="T3856" s="37"/>
      <c r="U3856" s="21" t="s">
        <v>520</v>
      </c>
      <c r="V3856" s="21" t="str">
        <f>VLOOKUP(P3856,'Customer List'!B:C,2,)</f>
        <v>Delhi</v>
      </c>
      <c r="W3856" s="38"/>
      <c r="X3856" s="30">
        <f t="shared" si="427"/>
        <v>45961</v>
      </c>
      <c r="Y3856" s="21">
        <f t="shared" si="424"/>
        <v>0</v>
      </c>
      <c r="Z3856" s="21" t="str">
        <f t="shared" si="425"/>
        <v>Friday</v>
      </c>
      <c r="AA3856" s="21" t="str">
        <f t="shared" si="426"/>
        <v>Friday</v>
      </c>
      <c r="AB3856" s="21" t="str">
        <f>VLOOKUP(U3856,'Currency Sheet'!A:C,3,)</f>
        <v>DOLLAR</v>
      </c>
      <c r="AC3856" s="42" t="str">
        <f>VLOOKUP(P3856,'Customer List'!B:D,3,)</f>
        <v>Local</v>
      </c>
    </row>
    <row r="3857" spans="1:29" x14ac:dyDescent="0.25">
      <c r="A3857" s="21">
        <v>3853</v>
      </c>
      <c r="B3857" s="21" t="s">
        <v>5440</v>
      </c>
      <c r="C3857" s="30">
        <v>45954</v>
      </c>
      <c r="D3857" s="30">
        <v>45958</v>
      </c>
      <c r="E3857" s="47">
        <v>133.19999999999999</v>
      </c>
      <c r="F3857" s="47">
        <f t="shared" si="421"/>
        <v>11721.599999999999</v>
      </c>
      <c r="G3857" s="48">
        <f t="shared" si="422"/>
        <v>11721.599999999999</v>
      </c>
      <c r="H3857" s="21" t="s">
        <v>5449</v>
      </c>
      <c r="I3857" s="21" t="s">
        <v>5482</v>
      </c>
      <c r="J3857" s="21">
        <v>1</v>
      </c>
      <c r="K3857" s="21">
        <v>1</v>
      </c>
      <c r="L3857" s="21">
        <f t="shared" si="423"/>
        <v>0</v>
      </c>
      <c r="M3857" s="21" t="s">
        <v>5610</v>
      </c>
      <c r="N3857" s="30">
        <v>45959</v>
      </c>
      <c r="O3857" s="48">
        <v>28971</v>
      </c>
      <c r="P3857" s="21" t="s">
        <v>30</v>
      </c>
      <c r="Q3857" s="21" t="s">
        <v>2070</v>
      </c>
      <c r="R3857" s="21" t="s">
        <v>847</v>
      </c>
      <c r="S3857" s="3">
        <v>-20</v>
      </c>
      <c r="T3857" s="37"/>
      <c r="U3857" s="21" t="s">
        <v>520</v>
      </c>
      <c r="V3857" s="21" t="str">
        <f>VLOOKUP(P3857,'Customer List'!B:C,2,)</f>
        <v>Delhi</v>
      </c>
      <c r="W3857" s="38"/>
      <c r="X3857" s="30">
        <f t="shared" si="427"/>
        <v>45959</v>
      </c>
      <c r="Y3857" s="21">
        <f t="shared" si="424"/>
        <v>0</v>
      </c>
      <c r="Z3857" s="21" t="str">
        <f t="shared" si="425"/>
        <v>Wednesday</v>
      </c>
      <c r="AA3857" s="21" t="str">
        <f t="shared" si="426"/>
        <v>Wednesday</v>
      </c>
      <c r="AB3857" s="21" t="str">
        <f>VLOOKUP(U3857,'Currency Sheet'!A:C,3,)</f>
        <v>DOLLAR</v>
      </c>
      <c r="AC3857" s="42" t="str">
        <f>VLOOKUP(P3857,'Customer List'!B:D,3,)</f>
        <v>Local</v>
      </c>
    </row>
    <row r="3858" spans="1:29" x14ac:dyDescent="0.25">
      <c r="A3858" s="21">
        <v>3854</v>
      </c>
      <c r="B3858" s="21" t="s">
        <v>5441</v>
      </c>
      <c r="C3858" s="30">
        <v>45954</v>
      </c>
      <c r="D3858" s="30">
        <v>45958</v>
      </c>
      <c r="E3858" s="47">
        <v>21</v>
      </c>
      <c r="F3858" s="47">
        <f t="shared" si="421"/>
        <v>1848</v>
      </c>
      <c r="G3858" s="48">
        <f t="shared" si="422"/>
        <v>1848</v>
      </c>
      <c r="H3858" s="21" t="s">
        <v>5450</v>
      </c>
      <c r="I3858" s="21" t="s">
        <v>5483</v>
      </c>
      <c r="J3858" s="21">
        <v>1</v>
      </c>
      <c r="K3858" s="21">
        <v>1</v>
      </c>
      <c r="L3858" s="21">
        <f t="shared" si="423"/>
        <v>0</v>
      </c>
      <c r="M3858" s="21" t="s">
        <v>5592</v>
      </c>
      <c r="N3858" s="30">
        <v>45959</v>
      </c>
      <c r="O3858" s="48">
        <v>3298.75</v>
      </c>
      <c r="P3858" s="21" t="s">
        <v>621</v>
      </c>
      <c r="Q3858" s="21">
        <v>58157567263</v>
      </c>
      <c r="R3858" s="21" t="s">
        <v>40</v>
      </c>
      <c r="S3858" s="3">
        <v>-20</v>
      </c>
      <c r="T3858" s="37"/>
      <c r="U3858" s="21" t="s">
        <v>520</v>
      </c>
      <c r="V3858" s="21" t="str">
        <f>VLOOKUP(P3858,'Customer List'!B:C,2,)</f>
        <v>Hyderabad</v>
      </c>
      <c r="W3858" s="38"/>
      <c r="X3858" s="30">
        <v>45960</v>
      </c>
      <c r="Y3858" s="21">
        <f t="shared" si="424"/>
        <v>1</v>
      </c>
      <c r="Z3858" s="21" t="str">
        <f t="shared" si="425"/>
        <v>Wednesday</v>
      </c>
      <c r="AA3858" s="21" t="str">
        <f t="shared" si="426"/>
        <v>Thursday</v>
      </c>
      <c r="AB3858" s="21" t="str">
        <f>VLOOKUP(U3858,'Currency Sheet'!A:C,3,)</f>
        <v>DOLLAR</v>
      </c>
      <c r="AC3858" s="42" t="str">
        <f>VLOOKUP(P3858,'Customer List'!B:D,3,)</f>
        <v>OutStation</v>
      </c>
    </row>
    <row r="3859" spans="1:29" x14ac:dyDescent="0.25">
      <c r="A3859" s="21">
        <v>3855</v>
      </c>
      <c r="B3859" s="21" t="s">
        <v>5441</v>
      </c>
      <c r="C3859" s="30">
        <v>45954</v>
      </c>
      <c r="D3859" s="30">
        <v>45958</v>
      </c>
      <c r="E3859" s="47">
        <v>31.2</v>
      </c>
      <c r="F3859" s="47">
        <f t="shared" si="421"/>
        <v>2745.6</v>
      </c>
      <c r="G3859" s="48">
        <f t="shared" si="422"/>
        <v>2745.6</v>
      </c>
      <c r="H3859" s="21" t="s">
        <v>5451</v>
      </c>
      <c r="I3859" s="21" t="s">
        <v>5484</v>
      </c>
      <c r="J3859" s="21">
        <v>1</v>
      </c>
      <c r="K3859" s="21">
        <v>1</v>
      </c>
      <c r="L3859" s="21">
        <f t="shared" si="423"/>
        <v>0</v>
      </c>
      <c r="M3859" s="21" t="s">
        <v>5592</v>
      </c>
      <c r="N3859" s="30">
        <v>45959</v>
      </c>
      <c r="O3859" s="48">
        <v>4901</v>
      </c>
      <c r="P3859" s="21" t="s">
        <v>621</v>
      </c>
      <c r="Q3859" s="21">
        <v>58157567263</v>
      </c>
      <c r="R3859" s="21" t="s">
        <v>40</v>
      </c>
      <c r="S3859" s="3">
        <v>-20</v>
      </c>
      <c r="T3859" s="37"/>
      <c r="U3859" s="21" t="s">
        <v>520</v>
      </c>
      <c r="V3859" s="21" t="str">
        <f>VLOOKUP(P3859,'Customer List'!B:C,2,)</f>
        <v>Hyderabad</v>
      </c>
      <c r="W3859" s="38"/>
      <c r="X3859" s="30">
        <v>45960</v>
      </c>
      <c r="Y3859" s="21">
        <f t="shared" si="424"/>
        <v>1</v>
      </c>
      <c r="Z3859" s="21" t="str">
        <f t="shared" si="425"/>
        <v>Wednesday</v>
      </c>
      <c r="AA3859" s="21" t="str">
        <f t="shared" si="426"/>
        <v>Thursday</v>
      </c>
      <c r="AB3859" s="21" t="str">
        <f>VLOOKUP(U3859,'Currency Sheet'!A:C,3,)</f>
        <v>DOLLAR</v>
      </c>
      <c r="AC3859" s="42" t="str">
        <f>VLOOKUP(P3859,'Customer List'!B:D,3,)</f>
        <v>OutStation</v>
      </c>
    </row>
    <row r="3860" spans="1:29" x14ac:dyDescent="0.25">
      <c r="A3860" s="21">
        <v>3856</v>
      </c>
      <c r="B3860" s="21" t="s">
        <v>5441</v>
      </c>
      <c r="C3860" s="30">
        <v>45954</v>
      </c>
      <c r="D3860" s="30">
        <v>45958</v>
      </c>
      <c r="E3860" s="47">
        <v>23.4</v>
      </c>
      <c r="F3860" s="47">
        <f t="shared" si="421"/>
        <v>2059.1999999999998</v>
      </c>
      <c r="G3860" s="48">
        <f t="shared" si="422"/>
        <v>2059.1999999999998</v>
      </c>
      <c r="H3860" s="21" t="s">
        <v>5452</v>
      </c>
      <c r="I3860" s="21" t="s">
        <v>5485</v>
      </c>
      <c r="J3860" s="21">
        <v>1</v>
      </c>
      <c r="K3860" s="21">
        <v>1</v>
      </c>
      <c r="L3860" s="21">
        <f t="shared" si="423"/>
        <v>0</v>
      </c>
      <c r="M3860" s="21" t="s">
        <v>5592</v>
      </c>
      <c r="N3860" s="30">
        <v>45959</v>
      </c>
      <c r="O3860" s="48">
        <v>3675.75</v>
      </c>
      <c r="P3860" s="21" t="s">
        <v>621</v>
      </c>
      <c r="Q3860" s="21">
        <v>58157567263</v>
      </c>
      <c r="R3860" s="21" t="s">
        <v>40</v>
      </c>
      <c r="S3860" s="3">
        <v>-20</v>
      </c>
      <c r="T3860" s="37"/>
      <c r="U3860" s="21" t="s">
        <v>520</v>
      </c>
      <c r="V3860" s="21" t="str">
        <f>VLOOKUP(P3860,'Customer List'!B:C,2,)</f>
        <v>Hyderabad</v>
      </c>
      <c r="W3860" s="38"/>
      <c r="X3860" s="30">
        <v>45960</v>
      </c>
      <c r="Y3860" s="21">
        <f t="shared" si="424"/>
        <v>1</v>
      </c>
      <c r="Z3860" s="21" t="str">
        <f t="shared" si="425"/>
        <v>Wednesday</v>
      </c>
      <c r="AA3860" s="21" t="str">
        <f t="shared" si="426"/>
        <v>Thursday</v>
      </c>
      <c r="AB3860" s="21" t="str">
        <f>VLOOKUP(U3860,'Currency Sheet'!A:C,3,)</f>
        <v>DOLLAR</v>
      </c>
      <c r="AC3860" s="42" t="str">
        <f>VLOOKUP(P3860,'Customer List'!B:D,3,)</f>
        <v>OutStation</v>
      </c>
    </row>
    <row r="3861" spans="1:29" x14ac:dyDescent="0.25">
      <c r="A3861" s="21">
        <v>3857</v>
      </c>
      <c r="B3861" s="21" t="s">
        <v>5441</v>
      </c>
      <c r="C3861" s="30">
        <v>45954</v>
      </c>
      <c r="D3861" s="30">
        <v>45958</v>
      </c>
      <c r="E3861" s="47">
        <v>19.8</v>
      </c>
      <c r="F3861" s="47">
        <f t="shared" si="421"/>
        <v>1742.4</v>
      </c>
      <c r="G3861" s="48">
        <f t="shared" si="422"/>
        <v>1742.4</v>
      </c>
      <c r="H3861" s="21" t="s">
        <v>5453</v>
      </c>
      <c r="I3861" s="21" t="s">
        <v>5486</v>
      </c>
      <c r="J3861" s="21">
        <v>1</v>
      </c>
      <c r="K3861" s="21">
        <v>1</v>
      </c>
      <c r="L3861" s="21">
        <f t="shared" si="423"/>
        <v>0</v>
      </c>
      <c r="M3861" s="21" t="s">
        <v>5592</v>
      </c>
      <c r="N3861" s="30">
        <v>45959</v>
      </c>
      <c r="O3861" s="48">
        <v>3110.25</v>
      </c>
      <c r="P3861" s="21" t="s">
        <v>621</v>
      </c>
      <c r="Q3861" s="21">
        <v>58157567263</v>
      </c>
      <c r="R3861" s="21" t="s">
        <v>40</v>
      </c>
      <c r="S3861" s="3">
        <v>-20</v>
      </c>
      <c r="T3861" s="37"/>
      <c r="U3861" s="21" t="s">
        <v>520</v>
      </c>
      <c r="V3861" s="21" t="str">
        <f>VLOOKUP(P3861,'Customer List'!B:C,2,)</f>
        <v>Hyderabad</v>
      </c>
      <c r="W3861" s="38"/>
      <c r="X3861" s="30">
        <v>45960</v>
      </c>
      <c r="Y3861" s="21">
        <f t="shared" si="424"/>
        <v>1</v>
      </c>
      <c r="Z3861" s="21" t="str">
        <f t="shared" si="425"/>
        <v>Wednesday</v>
      </c>
      <c r="AA3861" s="21" t="str">
        <f t="shared" si="426"/>
        <v>Thursday</v>
      </c>
      <c r="AB3861" s="21" t="str">
        <f>VLOOKUP(U3861,'Currency Sheet'!A:C,3,)</f>
        <v>DOLLAR</v>
      </c>
      <c r="AC3861" s="42" t="str">
        <f>VLOOKUP(P3861,'Customer List'!B:D,3,)</f>
        <v>OutStation</v>
      </c>
    </row>
    <row r="3862" spans="1:29" x14ac:dyDescent="0.25">
      <c r="A3862" s="21">
        <v>3858</v>
      </c>
      <c r="B3862" s="21" t="s">
        <v>5441</v>
      </c>
      <c r="C3862" s="30">
        <v>45954</v>
      </c>
      <c r="D3862" s="30">
        <v>45958</v>
      </c>
      <c r="E3862" s="47">
        <v>18</v>
      </c>
      <c r="F3862" s="47">
        <f t="shared" si="421"/>
        <v>1584</v>
      </c>
      <c r="G3862" s="48">
        <f t="shared" si="422"/>
        <v>1584</v>
      </c>
      <c r="H3862" s="21" t="s">
        <v>5454</v>
      </c>
      <c r="I3862" s="21" t="s">
        <v>5487</v>
      </c>
      <c r="J3862" s="21">
        <v>1</v>
      </c>
      <c r="K3862" s="21">
        <v>1</v>
      </c>
      <c r="L3862" s="21">
        <f t="shared" si="423"/>
        <v>0</v>
      </c>
      <c r="M3862" s="21" t="s">
        <v>5592</v>
      </c>
      <c r="N3862" s="30">
        <v>45959</v>
      </c>
      <c r="O3862" s="48">
        <v>2827.5</v>
      </c>
      <c r="P3862" s="21" t="s">
        <v>621</v>
      </c>
      <c r="Q3862" s="21">
        <v>58157567263</v>
      </c>
      <c r="R3862" s="21" t="s">
        <v>40</v>
      </c>
      <c r="S3862" s="3">
        <v>-20</v>
      </c>
      <c r="T3862" s="37"/>
      <c r="U3862" s="21" t="s">
        <v>520</v>
      </c>
      <c r="V3862" s="21" t="str">
        <f>VLOOKUP(P3862,'Customer List'!B:C,2,)</f>
        <v>Hyderabad</v>
      </c>
      <c r="W3862" s="38"/>
      <c r="X3862" s="30">
        <v>45960</v>
      </c>
      <c r="Y3862" s="21">
        <f t="shared" si="424"/>
        <v>1</v>
      </c>
      <c r="Z3862" s="21" t="str">
        <f t="shared" si="425"/>
        <v>Wednesday</v>
      </c>
      <c r="AA3862" s="21" t="str">
        <f t="shared" si="426"/>
        <v>Thursday</v>
      </c>
      <c r="AB3862" s="21" t="str">
        <f>VLOOKUP(U3862,'Currency Sheet'!A:C,3,)</f>
        <v>DOLLAR</v>
      </c>
      <c r="AC3862" s="42" t="str">
        <f>VLOOKUP(P3862,'Customer List'!B:D,3,)</f>
        <v>OutStation</v>
      </c>
    </row>
    <row r="3863" spans="1:29" x14ac:dyDescent="0.25">
      <c r="A3863" s="21">
        <v>3859</v>
      </c>
      <c r="B3863" s="21" t="s">
        <v>5441</v>
      </c>
      <c r="C3863" s="30">
        <v>45954</v>
      </c>
      <c r="D3863" s="30">
        <v>45958</v>
      </c>
      <c r="E3863" s="47">
        <v>17.399999999999999</v>
      </c>
      <c r="F3863" s="47">
        <f t="shared" si="421"/>
        <v>1531.1999999999998</v>
      </c>
      <c r="G3863" s="48">
        <f t="shared" si="422"/>
        <v>0</v>
      </c>
      <c r="H3863" s="21" t="s">
        <v>5455</v>
      </c>
      <c r="I3863" s="21" t="s">
        <v>5488</v>
      </c>
      <c r="J3863" s="21">
        <v>0</v>
      </c>
      <c r="K3863" s="21"/>
      <c r="L3863" s="21">
        <f t="shared" si="423"/>
        <v>0</v>
      </c>
      <c r="M3863" s="21" t="s">
        <v>3628</v>
      </c>
      <c r="N3863" s="30"/>
      <c r="O3863" s="48"/>
      <c r="P3863" s="21" t="s">
        <v>621</v>
      </c>
      <c r="Q3863" s="21"/>
      <c r="R3863" s="21"/>
      <c r="S3863" s="3">
        <v>-20</v>
      </c>
      <c r="T3863" s="37" t="s">
        <v>5516</v>
      </c>
      <c r="U3863" s="21" t="s">
        <v>520</v>
      </c>
      <c r="V3863" s="21" t="str">
        <f>VLOOKUP(P3863,'Customer List'!B:C,2,)</f>
        <v>Hyderabad</v>
      </c>
      <c r="W3863" s="38"/>
      <c r="X3863" s="30" t="str">
        <f>IF(OR(R3863 = "PRIYANKA MADAM", R3863 = "DEEPAK", R3863 = "PORTER"),N3863,"")</f>
        <v/>
      </c>
      <c r="Y3863" s="21" t="str">
        <f t="shared" si="424"/>
        <v/>
      </c>
      <c r="Z3863" s="21" t="str">
        <f t="shared" si="425"/>
        <v/>
      </c>
      <c r="AA3863" s="21" t="str">
        <f t="shared" si="426"/>
        <v/>
      </c>
      <c r="AB3863" s="21" t="str">
        <f>VLOOKUP(U3863,'Currency Sheet'!A:C,3,)</f>
        <v>DOLLAR</v>
      </c>
      <c r="AC3863" s="42" t="str">
        <f>VLOOKUP(P3863,'Customer List'!B:D,3,)</f>
        <v>OutStation</v>
      </c>
    </row>
    <row r="3864" spans="1:29" x14ac:dyDescent="0.25">
      <c r="A3864" s="21">
        <v>3860</v>
      </c>
      <c r="B3864" s="21" t="s">
        <v>5441</v>
      </c>
      <c r="C3864" s="30">
        <v>45954</v>
      </c>
      <c r="D3864" s="30">
        <v>45958</v>
      </c>
      <c r="E3864" s="47">
        <v>23.4</v>
      </c>
      <c r="F3864" s="47">
        <f t="shared" si="421"/>
        <v>2059.1999999999998</v>
      </c>
      <c r="G3864" s="48">
        <f t="shared" si="422"/>
        <v>2059.1999999999998</v>
      </c>
      <c r="H3864" s="21" t="s">
        <v>5456</v>
      </c>
      <c r="I3864" s="21" t="s">
        <v>5489</v>
      </c>
      <c r="J3864" s="21">
        <v>1</v>
      </c>
      <c r="K3864" s="21">
        <v>1</v>
      </c>
      <c r="L3864" s="21">
        <f t="shared" si="423"/>
        <v>0</v>
      </c>
      <c r="M3864" s="21" t="s">
        <v>5592</v>
      </c>
      <c r="N3864" s="30">
        <v>45959</v>
      </c>
      <c r="O3864" s="48">
        <v>3675.75</v>
      </c>
      <c r="P3864" s="21" t="s">
        <v>621</v>
      </c>
      <c r="Q3864" s="21">
        <v>58157567263</v>
      </c>
      <c r="R3864" s="21" t="s">
        <v>40</v>
      </c>
      <c r="S3864" s="3">
        <v>-20</v>
      </c>
      <c r="T3864" s="37"/>
      <c r="U3864" s="21" t="s">
        <v>520</v>
      </c>
      <c r="V3864" s="21" t="str">
        <f>VLOOKUP(P3864,'Customer List'!B:C,2,)</f>
        <v>Hyderabad</v>
      </c>
      <c r="W3864" s="38"/>
      <c r="X3864" s="30">
        <v>45960</v>
      </c>
      <c r="Y3864" s="21">
        <f t="shared" si="424"/>
        <v>1</v>
      </c>
      <c r="Z3864" s="21" t="str">
        <f t="shared" si="425"/>
        <v>Wednesday</v>
      </c>
      <c r="AA3864" s="21" t="str">
        <f t="shared" si="426"/>
        <v>Thursday</v>
      </c>
      <c r="AB3864" s="21" t="str">
        <f>VLOOKUP(U3864,'Currency Sheet'!A:C,3,)</f>
        <v>DOLLAR</v>
      </c>
      <c r="AC3864" s="42" t="str">
        <f>VLOOKUP(P3864,'Customer List'!B:D,3,)</f>
        <v>OutStation</v>
      </c>
    </row>
    <row r="3865" spans="1:29" x14ac:dyDescent="0.25">
      <c r="A3865" s="21">
        <v>3861</v>
      </c>
      <c r="B3865" s="21" t="s">
        <v>5441</v>
      </c>
      <c r="C3865" s="30">
        <v>45954</v>
      </c>
      <c r="D3865" s="30">
        <v>45958</v>
      </c>
      <c r="E3865" s="47">
        <v>26.4</v>
      </c>
      <c r="F3865" s="47">
        <f t="shared" si="421"/>
        <v>2323.1999999999998</v>
      </c>
      <c r="G3865" s="48">
        <f t="shared" si="422"/>
        <v>2323.1999999999998</v>
      </c>
      <c r="H3865" s="21" t="s">
        <v>5457</v>
      </c>
      <c r="I3865" s="21" t="s">
        <v>5490</v>
      </c>
      <c r="J3865" s="21">
        <v>1</v>
      </c>
      <c r="K3865" s="21">
        <v>1</v>
      </c>
      <c r="L3865" s="21">
        <f t="shared" si="423"/>
        <v>0</v>
      </c>
      <c r="M3865" s="21" t="s">
        <v>5592</v>
      </c>
      <c r="N3865" s="30">
        <v>45959</v>
      </c>
      <c r="O3865" s="48">
        <v>4147</v>
      </c>
      <c r="P3865" s="21" t="s">
        <v>621</v>
      </c>
      <c r="Q3865" s="21">
        <v>58157567263</v>
      </c>
      <c r="R3865" s="21" t="s">
        <v>40</v>
      </c>
      <c r="S3865" s="3">
        <v>-20</v>
      </c>
      <c r="T3865" s="37"/>
      <c r="U3865" s="21" t="s">
        <v>520</v>
      </c>
      <c r="V3865" s="21" t="str">
        <f>VLOOKUP(P3865,'Customer List'!B:C,2,)</f>
        <v>Hyderabad</v>
      </c>
      <c r="W3865" s="38"/>
      <c r="X3865" s="30">
        <v>45960</v>
      </c>
      <c r="Y3865" s="21">
        <f t="shared" si="424"/>
        <v>1</v>
      </c>
      <c r="Z3865" s="21" t="str">
        <f t="shared" si="425"/>
        <v>Wednesday</v>
      </c>
      <c r="AA3865" s="21" t="str">
        <f t="shared" si="426"/>
        <v>Thursday</v>
      </c>
      <c r="AB3865" s="21" t="str">
        <f>VLOOKUP(U3865,'Currency Sheet'!A:C,3,)</f>
        <v>DOLLAR</v>
      </c>
      <c r="AC3865" s="42" t="str">
        <f>VLOOKUP(P3865,'Customer List'!B:D,3,)</f>
        <v>OutStation</v>
      </c>
    </row>
    <row r="3866" spans="1:29" x14ac:dyDescent="0.25">
      <c r="A3866" s="21">
        <v>3862</v>
      </c>
      <c r="B3866" s="21" t="s">
        <v>5441</v>
      </c>
      <c r="C3866" s="30">
        <v>45954</v>
      </c>
      <c r="D3866" s="30">
        <v>45958</v>
      </c>
      <c r="E3866" s="47">
        <v>19.2</v>
      </c>
      <c r="F3866" s="47">
        <f t="shared" si="421"/>
        <v>1689.6</v>
      </c>
      <c r="G3866" s="48">
        <f t="shared" si="422"/>
        <v>1689.6</v>
      </c>
      <c r="H3866" s="21" t="s">
        <v>5458</v>
      </c>
      <c r="I3866" s="21" t="s">
        <v>5491</v>
      </c>
      <c r="J3866" s="21">
        <v>1</v>
      </c>
      <c r="K3866" s="21">
        <v>1</v>
      </c>
      <c r="L3866" s="21">
        <f t="shared" si="423"/>
        <v>0</v>
      </c>
      <c r="M3866" s="21" t="s">
        <v>5592</v>
      </c>
      <c r="N3866" s="30">
        <v>45959</v>
      </c>
      <c r="O3866" s="48">
        <v>3016</v>
      </c>
      <c r="P3866" s="21" t="s">
        <v>621</v>
      </c>
      <c r="Q3866" s="21">
        <v>58157567263</v>
      </c>
      <c r="R3866" s="21" t="s">
        <v>40</v>
      </c>
      <c r="S3866" s="3">
        <v>-20</v>
      </c>
      <c r="T3866" s="37"/>
      <c r="U3866" s="21" t="s">
        <v>520</v>
      </c>
      <c r="V3866" s="21" t="str">
        <f>VLOOKUP(P3866,'Customer List'!B:C,2,)</f>
        <v>Hyderabad</v>
      </c>
      <c r="W3866" s="38"/>
      <c r="X3866" s="30">
        <v>45960</v>
      </c>
      <c r="Y3866" s="21">
        <f t="shared" si="424"/>
        <v>1</v>
      </c>
      <c r="Z3866" s="21" t="str">
        <f t="shared" si="425"/>
        <v>Wednesday</v>
      </c>
      <c r="AA3866" s="21" t="str">
        <f t="shared" si="426"/>
        <v>Thursday</v>
      </c>
      <c r="AB3866" s="21" t="str">
        <f>VLOOKUP(U3866,'Currency Sheet'!A:C,3,)</f>
        <v>DOLLAR</v>
      </c>
      <c r="AC3866" s="42" t="str">
        <f>VLOOKUP(P3866,'Customer List'!B:D,3,)</f>
        <v>OutStation</v>
      </c>
    </row>
    <row r="3867" spans="1:29" x14ac:dyDescent="0.25">
      <c r="A3867" s="21">
        <v>3863</v>
      </c>
      <c r="B3867" s="21" t="s">
        <v>5441</v>
      </c>
      <c r="C3867" s="30">
        <v>45954</v>
      </c>
      <c r="D3867" s="30">
        <v>45958</v>
      </c>
      <c r="E3867" s="47">
        <v>26.4</v>
      </c>
      <c r="F3867" s="47">
        <f t="shared" si="421"/>
        <v>2323.1999999999998</v>
      </c>
      <c r="G3867" s="48">
        <f t="shared" si="422"/>
        <v>2323.1999999999998</v>
      </c>
      <c r="H3867" s="21" t="s">
        <v>5459</v>
      </c>
      <c r="I3867" s="21" t="s">
        <v>5492</v>
      </c>
      <c r="J3867" s="21">
        <v>1</v>
      </c>
      <c r="K3867" s="21">
        <v>1</v>
      </c>
      <c r="L3867" s="21">
        <f t="shared" si="423"/>
        <v>0</v>
      </c>
      <c r="M3867" s="21" t="s">
        <v>5592</v>
      </c>
      <c r="N3867" s="30">
        <v>45959</v>
      </c>
      <c r="O3867" s="48">
        <v>4147</v>
      </c>
      <c r="P3867" s="21" t="s">
        <v>621</v>
      </c>
      <c r="Q3867" s="21">
        <v>58157567263</v>
      </c>
      <c r="R3867" s="21" t="s">
        <v>40</v>
      </c>
      <c r="S3867" s="3">
        <v>-20</v>
      </c>
      <c r="T3867" s="37"/>
      <c r="U3867" s="21" t="s">
        <v>520</v>
      </c>
      <c r="V3867" s="21" t="str">
        <f>VLOOKUP(P3867,'Customer List'!B:C,2,)</f>
        <v>Hyderabad</v>
      </c>
      <c r="W3867" s="38"/>
      <c r="X3867" s="30">
        <v>45960</v>
      </c>
      <c r="Y3867" s="21">
        <f t="shared" si="424"/>
        <v>1</v>
      </c>
      <c r="Z3867" s="21" t="str">
        <f t="shared" si="425"/>
        <v>Wednesday</v>
      </c>
      <c r="AA3867" s="21" t="str">
        <f t="shared" si="426"/>
        <v>Thursday</v>
      </c>
      <c r="AB3867" s="21" t="str">
        <f>VLOOKUP(U3867,'Currency Sheet'!A:C,3,)</f>
        <v>DOLLAR</v>
      </c>
      <c r="AC3867" s="42" t="str">
        <f>VLOOKUP(P3867,'Customer List'!B:D,3,)</f>
        <v>OutStation</v>
      </c>
    </row>
    <row r="3868" spans="1:29" x14ac:dyDescent="0.25">
      <c r="A3868" s="21">
        <v>3864</v>
      </c>
      <c r="B3868" s="21" t="s">
        <v>5441</v>
      </c>
      <c r="C3868" s="30">
        <v>45954</v>
      </c>
      <c r="D3868" s="30">
        <v>45958</v>
      </c>
      <c r="E3868" s="47">
        <v>17.399999999999999</v>
      </c>
      <c r="F3868" s="47">
        <f t="shared" si="421"/>
        <v>1531.1999999999998</v>
      </c>
      <c r="G3868" s="48">
        <f t="shared" si="422"/>
        <v>1531.1999999999998</v>
      </c>
      <c r="H3868" s="21" t="s">
        <v>5460</v>
      </c>
      <c r="I3868" s="21" t="s">
        <v>5493</v>
      </c>
      <c r="J3868" s="21">
        <v>1</v>
      </c>
      <c r="K3868" s="21">
        <v>1</v>
      </c>
      <c r="L3868" s="21">
        <f t="shared" si="423"/>
        <v>0</v>
      </c>
      <c r="M3868" s="21" t="s">
        <v>5592</v>
      </c>
      <c r="N3868" s="30">
        <v>45959</v>
      </c>
      <c r="O3868" s="48">
        <v>2733.25</v>
      </c>
      <c r="P3868" s="21" t="s">
        <v>621</v>
      </c>
      <c r="Q3868" s="21">
        <v>58157567263</v>
      </c>
      <c r="R3868" s="21" t="s">
        <v>40</v>
      </c>
      <c r="S3868" s="3">
        <v>-20</v>
      </c>
      <c r="T3868" s="37"/>
      <c r="U3868" s="21" t="s">
        <v>520</v>
      </c>
      <c r="V3868" s="21" t="str">
        <f>VLOOKUP(P3868,'Customer List'!B:C,2,)</f>
        <v>Hyderabad</v>
      </c>
      <c r="W3868" s="38"/>
      <c r="X3868" s="30">
        <v>45960</v>
      </c>
      <c r="Y3868" s="21">
        <f t="shared" si="424"/>
        <v>1</v>
      </c>
      <c r="Z3868" s="21" t="str">
        <f t="shared" si="425"/>
        <v>Wednesday</v>
      </c>
      <c r="AA3868" s="21" t="str">
        <f t="shared" si="426"/>
        <v>Thursday</v>
      </c>
      <c r="AB3868" s="21" t="str">
        <f>VLOOKUP(U3868,'Currency Sheet'!A:C,3,)</f>
        <v>DOLLAR</v>
      </c>
      <c r="AC3868" s="42" t="str">
        <f>VLOOKUP(P3868,'Customer List'!B:D,3,)</f>
        <v>OutStation</v>
      </c>
    </row>
    <row r="3869" spans="1:29" x14ac:dyDescent="0.25">
      <c r="A3869" s="21">
        <v>3865</v>
      </c>
      <c r="B3869" s="21" t="s">
        <v>5441</v>
      </c>
      <c r="C3869" s="30">
        <v>45954</v>
      </c>
      <c r="D3869" s="30">
        <v>45958</v>
      </c>
      <c r="E3869" s="47">
        <v>18</v>
      </c>
      <c r="F3869" s="47">
        <f t="shared" si="421"/>
        <v>1584</v>
      </c>
      <c r="G3869" s="48">
        <f t="shared" si="422"/>
        <v>1584</v>
      </c>
      <c r="H3869" s="21" t="s">
        <v>5461</v>
      </c>
      <c r="I3869" s="21" t="s">
        <v>5494</v>
      </c>
      <c r="J3869" s="21">
        <v>1</v>
      </c>
      <c r="K3869" s="21">
        <v>1</v>
      </c>
      <c r="L3869" s="21">
        <f t="shared" si="423"/>
        <v>0</v>
      </c>
      <c r="M3869" s="21" t="s">
        <v>5592</v>
      </c>
      <c r="N3869" s="30">
        <v>45959</v>
      </c>
      <c r="O3869" s="48">
        <v>2827.5</v>
      </c>
      <c r="P3869" s="21" t="s">
        <v>621</v>
      </c>
      <c r="Q3869" s="21">
        <v>58157567263</v>
      </c>
      <c r="R3869" s="21" t="s">
        <v>40</v>
      </c>
      <c r="S3869" s="3">
        <v>-20</v>
      </c>
      <c r="T3869" s="37"/>
      <c r="U3869" s="21" t="s">
        <v>520</v>
      </c>
      <c r="V3869" s="21" t="str">
        <f>VLOOKUP(P3869,'Customer List'!B:C,2,)</f>
        <v>Hyderabad</v>
      </c>
      <c r="W3869" s="38"/>
      <c r="X3869" s="30">
        <v>45960</v>
      </c>
      <c r="Y3869" s="21">
        <f t="shared" si="424"/>
        <v>1</v>
      </c>
      <c r="Z3869" s="21" t="str">
        <f t="shared" si="425"/>
        <v>Wednesday</v>
      </c>
      <c r="AA3869" s="21" t="str">
        <f t="shared" si="426"/>
        <v>Thursday</v>
      </c>
      <c r="AB3869" s="21" t="str">
        <f>VLOOKUP(U3869,'Currency Sheet'!A:C,3,)</f>
        <v>DOLLAR</v>
      </c>
      <c r="AC3869" s="42" t="str">
        <f>VLOOKUP(P3869,'Customer List'!B:D,3,)</f>
        <v>OutStation</v>
      </c>
    </row>
    <row r="3870" spans="1:29" x14ac:dyDescent="0.25">
      <c r="A3870" s="21">
        <v>3866</v>
      </c>
      <c r="B3870" s="21" t="s">
        <v>5441</v>
      </c>
      <c r="C3870" s="30">
        <v>45954</v>
      </c>
      <c r="D3870" s="30">
        <v>45958</v>
      </c>
      <c r="E3870" s="47">
        <v>22.2</v>
      </c>
      <c r="F3870" s="47">
        <f t="shared" si="421"/>
        <v>1953.6</v>
      </c>
      <c r="G3870" s="48">
        <f t="shared" si="422"/>
        <v>1953.6</v>
      </c>
      <c r="H3870" s="21" t="s">
        <v>5462</v>
      </c>
      <c r="I3870" s="21" t="s">
        <v>5495</v>
      </c>
      <c r="J3870" s="21">
        <v>1</v>
      </c>
      <c r="K3870" s="21">
        <v>1</v>
      </c>
      <c r="L3870" s="21">
        <f t="shared" si="423"/>
        <v>0</v>
      </c>
      <c r="M3870" s="21" t="s">
        <v>5592</v>
      </c>
      <c r="N3870" s="30">
        <v>45959</v>
      </c>
      <c r="O3870" s="48">
        <v>3487.25</v>
      </c>
      <c r="P3870" s="21" t="s">
        <v>621</v>
      </c>
      <c r="Q3870" s="21">
        <v>58157567263</v>
      </c>
      <c r="R3870" s="21" t="s">
        <v>40</v>
      </c>
      <c r="S3870" s="3">
        <v>-20</v>
      </c>
      <c r="T3870" s="37"/>
      <c r="U3870" s="21" t="s">
        <v>520</v>
      </c>
      <c r="V3870" s="21" t="str">
        <f>VLOOKUP(P3870,'Customer List'!B:C,2,)</f>
        <v>Hyderabad</v>
      </c>
      <c r="W3870" s="38"/>
      <c r="X3870" s="30">
        <v>45960</v>
      </c>
      <c r="Y3870" s="21">
        <f t="shared" si="424"/>
        <v>1</v>
      </c>
      <c r="Z3870" s="21" t="str">
        <f t="shared" si="425"/>
        <v>Wednesday</v>
      </c>
      <c r="AA3870" s="21" t="str">
        <f t="shared" si="426"/>
        <v>Thursday</v>
      </c>
      <c r="AB3870" s="21" t="str">
        <f>VLOOKUP(U3870,'Currency Sheet'!A:C,3,)</f>
        <v>DOLLAR</v>
      </c>
      <c r="AC3870" s="42" t="str">
        <f>VLOOKUP(P3870,'Customer List'!B:D,3,)</f>
        <v>OutStation</v>
      </c>
    </row>
    <row r="3871" spans="1:29" x14ac:dyDescent="0.25">
      <c r="A3871" s="21">
        <v>3867</v>
      </c>
      <c r="B3871" s="21" t="s">
        <v>5441</v>
      </c>
      <c r="C3871" s="30">
        <v>45954</v>
      </c>
      <c r="D3871" s="30">
        <v>45958</v>
      </c>
      <c r="E3871" s="47">
        <v>27</v>
      </c>
      <c r="F3871" s="47">
        <f t="shared" si="421"/>
        <v>2376</v>
      </c>
      <c r="G3871" s="48">
        <f t="shared" si="422"/>
        <v>2376</v>
      </c>
      <c r="H3871" s="21" t="s">
        <v>5463</v>
      </c>
      <c r="I3871" s="21" t="s">
        <v>5496</v>
      </c>
      <c r="J3871" s="21">
        <v>1</v>
      </c>
      <c r="K3871" s="21">
        <v>1</v>
      </c>
      <c r="L3871" s="21">
        <f t="shared" si="423"/>
        <v>0</v>
      </c>
      <c r="M3871" s="21" t="s">
        <v>5592</v>
      </c>
      <c r="N3871" s="30">
        <v>45959</v>
      </c>
      <c r="O3871" s="48">
        <v>4241.25</v>
      </c>
      <c r="P3871" s="21" t="s">
        <v>621</v>
      </c>
      <c r="Q3871" s="21">
        <v>58157567263</v>
      </c>
      <c r="R3871" s="21" t="s">
        <v>40</v>
      </c>
      <c r="S3871" s="3">
        <v>-20</v>
      </c>
      <c r="T3871" s="37"/>
      <c r="U3871" s="21" t="s">
        <v>520</v>
      </c>
      <c r="V3871" s="21" t="str">
        <f>VLOOKUP(P3871,'Customer List'!B:C,2,)</f>
        <v>Hyderabad</v>
      </c>
      <c r="W3871" s="38"/>
      <c r="X3871" s="30">
        <v>45960</v>
      </c>
      <c r="Y3871" s="21">
        <f t="shared" si="424"/>
        <v>1</v>
      </c>
      <c r="Z3871" s="21" t="str">
        <f t="shared" si="425"/>
        <v>Wednesday</v>
      </c>
      <c r="AA3871" s="21" t="str">
        <f t="shared" si="426"/>
        <v>Thursday</v>
      </c>
      <c r="AB3871" s="21" t="str">
        <f>VLOOKUP(U3871,'Currency Sheet'!A:C,3,)</f>
        <v>DOLLAR</v>
      </c>
      <c r="AC3871" s="42" t="str">
        <f>VLOOKUP(P3871,'Customer List'!B:D,3,)</f>
        <v>OutStation</v>
      </c>
    </row>
    <row r="3872" spans="1:29" x14ac:dyDescent="0.25">
      <c r="A3872" s="21">
        <v>3868</v>
      </c>
      <c r="B3872" s="21" t="s">
        <v>5441</v>
      </c>
      <c r="C3872" s="30">
        <v>45954</v>
      </c>
      <c r="D3872" s="30">
        <v>45958</v>
      </c>
      <c r="E3872" s="47">
        <v>25.8</v>
      </c>
      <c r="F3872" s="47">
        <f t="shared" si="421"/>
        <v>2270.4</v>
      </c>
      <c r="G3872" s="48">
        <f t="shared" si="422"/>
        <v>2270.4</v>
      </c>
      <c r="H3872" s="21" t="s">
        <v>5464</v>
      </c>
      <c r="I3872" s="21" t="s">
        <v>5497</v>
      </c>
      <c r="J3872" s="21">
        <v>1</v>
      </c>
      <c r="K3872" s="21">
        <v>1</v>
      </c>
      <c r="L3872" s="21">
        <f t="shared" si="423"/>
        <v>0</v>
      </c>
      <c r="M3872" s="21" t="s">
        <v>5592</v>
      </c>
      <c r="N3872" s="30">
        <v>45959</v>
      </c>
      <c r="O3872" s="48">
        <v>4052.75</v>
      </c>
      <c r="P3872" s="21" t="s">
        <v>621</v>
      </c>
      <c r="Q3872" s="21">
        <v>58157567263</v>
      </c>
      <c r="R3872" s="21" t="s">
        <v>40</v>
      </c>
      <c r="S3872" s="3">
        <v>-20</v>
      </c>
      <c r="T3872" s="37"/>
      <c r="U3872" s="21" t="s">
        <v>520</v>
      </c>
      <c r="V3872" s="21" t="str">
        <f>VLOOKUP(P3872,'Customer List'!B:C,2,)</f>
        <v>Hyderabad</v>
      </c>
      <c r="W3872" s="38"/>
      <c r="X3872" s="30">
        <v>45960</v>
      </c>
      <c r="Y3872" s="21">
        <f t="shared" si="424"/>
        <v>1</v>
      </c>
      <c r="Z3872" s="21" t="str">
        <f t="shared" si="425"/>
        <v>Wednesday</v>
      </c>
      <c r="AA3872" s="21" t="str">
        <f t="shared" si="426"/>
        <v>Thursday</v>
      </c>
      <c r="AB3872" s="21" t="str">
        <f>VLOOKUP(U3872,'Currency Sheet'!A:C,3,)</f>
        <v>DOLLAR</v>
      </c>
      <c r="AC3872" s="42" t="str">
        <f>VLOOKUP(P3872,'Customer List'!B:D,3,)</f>
        <v>OutStation</v>
      </c>
    </row>
    <row r="3873" spans="1:29" x14ac:dyDescent="0.25">
      <c r="A3873" s="21">
        <v>3869</v>
      </c>
      <c r="B3873" s="21" t="s">
        <v>5441</v>
      </c>
      <c r="C3873" s="30">
        <v>45954</v>
      </c>
      <c r="D3873" s="30">
        <v>45958</v>
      </c>
      <c r="E3873" s="47">
        <v>28.2</v>
      </c>
      <c r="F3873" s="47">
        <f t="shared" si="421"/>
        <v>2481.6</v>
      </c>
      <c r="G3873" s="48">
        <f t="shared" si="422"/>
        <v>2481.6</v>
      </c>
      <c r="H3873" s="21" t="s">
        <v>5465</v>
      </c>
      <c r="I3873" s="21" t="s">
        <v>5498</v>
      </c>
      <c r="J3873" s="21">
        <v>1</v>
      </c>
      <c r="K3873" s="21">
        <v>1</v>
      </c>
      <c r="L3873" s="21">
        <f t="shared" si="423"/>
        <v>0</v>
      </c>
      <c r="M3873" s="21" t="s">
        <v>5592</v>
      </c>
      <c r="N3873" s="30">
        <v>45959</v>
      </c>
      <c r="O3873" s="48">
        <v>4429.75</v>
      </c>
      <c r="P3873" s="21" t="s">
        <v>621</v>
      </c>
      <c r="Q3873" s="21">
        <v>58157567263</v>
      </c>
      <c r="R3873" s="21" t="s">
        <v>40</v>
      </c>
      <c r="S3873" s="3">
        <v>-20</v>
      </c>
      <c r="T3873" s="37"/>
      <c r="U3873" s="21" t="s">
        <v>520</v>
      </c>
      <c r="V3873" s="21" t="str">
        <f>VLOOKUP(P3873,'Customer List'!B:C,2,)</f>
        <v>Hyderabad</v>
      </c>
      <c r="W3873" s="38"/>
      <c r="X3873" s="30">
        <v>45960</v>
      </c>
      <c r="Y3873" s="21">
        <f t="shared" si="424"/>
        <v>1</v>
      </c>
      <c r="Z3873" s="21" t="str">
        <f t="shared" si="425"/>
        <v>Wednesday</v>
      </c>
      <c r="AA3873" s="21" t="str">
        <f t="shared" si="426"/>
        <v>Thursday</v>
      </c>
      <c r="AB3873" s="21" t="str">
        <f>VLOOKUP(U3873,'Currency Sheet'!A:C,3,)</f>
        <v>DOLLAR</v>
      </c>
      <c r="AC3873" s="42" t="str">
        <f>VLOOKUP(P3873,'Customer List'!B:D,3,)</f>
        <v>OutStation</v>
      </c>
    </row>
    <row r="3874" spans="1:29" x14ac:dyDescent="0.25">
      <c r="A3874" s="21">
        <v>3870</v>
      </c>
      <c r="B3874" s="21" t="s">
        <v>5441</v>
      </c>
      <c r="C3874" s="30">
        <v>45954</v>
      </c>
      <c r="D3874" s="30">
        <v>45958</v>
      </c>
      <c r="E3874" s="47">
        <v>19</v>
      </c>
      <c r="F3874" s="47">
        <f t="shared" si="421"/>
        <v>1672</v>
      </c>
      <c r="G3874" s="48">
        <f t="shared" si="422"/>
        <v>1672</v>
      </c>
      <c r="H3874" s="21" t="s">
        <v>5466</v>
      </c>
      <c r="I3874" s="21" t="s">
        <v>5499</v>
      </c>
      <c r="J3874" s="21">
        <v>1</v>
      </c>
      <c r="K3874" s="21">
        <v>1</v>
      </c>
      <c r="L3874" s="21">
        <f t="shared" si="423"/>
        <v>0</v>
      </c>
      <c r="M3874" s="21" t="s">
        <v>5592</v>
      </c>
      <c r="N3874" s="30">
        <v>45959</v>
      </c>
      <c r="O3874" s="48">
        <v>2827.5</v>
      </c>
      <c r="P3874" s="21" t="s">
        <v>621</v>
      </c>
      <c r="Q3874" s="21">
        <v>58157567263</v>
      </c>
      <c r="R3874" s="21" t="s">
        <v>40</v>
      </c>
      <c r="S3874" s="3">
        <v>-20</v>
      </c>
      <c r="T3874" s="37"/>
      <c r="U3874" s="21" t="s">
        <v>520</v>
      </c>
      <c r="V3874" s="21" t="str">
        <f>VLOOKUP(P3874,'Customer List'!B:C,2,)</f>
        <v>Hyderabad</v>
      </c>
      <c r="W3874" s="38"/>
      <c r="X3874" s="30">
        <v>45960</v>
      </c>
      <c r="Y3874" s="21">
        <f t="shared" si="424"/>
        <v>1</v>
      </c>
      <c r="Z3874" s="21" t="str">
        <f t="shared" si="425"/>
        <v>Wednesday</v>
      </c>
      <c r="AA3874" s="21" t="str">
        <f t="shared" si="426"/>
        <v>Thursday</v>
      </c>
      <c r="AB3874" s="21" t="str">
        <f>VLOOKUP(U3874,'Currency Sheet'!A:C,3,)</f>
        <v>DOLLAR</v>
      </c>
      <c r="AC3874" s="42" t="str">
        <f>VLOOKUP(P3874,'Customer List'!B:D,3,)</f>
        <v>OutStation</v>
      </c>
    </row>
    <row r="3875" spans="1:29" x14ac:dyDescent="0.25">
      <c r="A3875" s="21">
        <v>3871</v>
      </c>
      <c r="B3875" s="21" t="s">
        <v>5441</v>
      </c>
      <c r="C3875" s="30">
        <v>45954</v>
      </c>
      <c r="D3875" s="30">
        <v>45958</v>
      </c>
      <c r="E3875" s="47">
        <v>22.2</v>
      </c>
      <c r="F3875" s="47">
        <f t="shared" si="421"/>
        <v>1953.6</v>
      </c>
      <c r="G3875" s="48">
        <f t="shared" si="422"/>
        <v>1953.6</v>
      </c>
      <c r="H3875" s="21" t="s">
        <v>5467</v>
      </c>
      <c r="I3875" s="21" t="s">
        <v>5500</v>
      </c>
      <c r="J3875" s="21">
        <v>1</v>
      </c>
      <c r="K3875" s="21">
        <v>1</v>
      </c>
      <c r="L3875" s="21">
        <f t="shared" si="423"/>
        <v>0</v>
      </c>
      <c r="M3875" s="21" t="s">
        <v>5592</v>
      </c>
      <c r="N3875" s="30">
        <v>45959</v>
      </c>
      <c r="O3875" s="48">
        <v>3487.25</v>
      </c>
      <c r="P3875" s="21" t="s">
        <v>621</v>
      </c>
      <c r="Q3875" s="21">
        <v>58157567263</v>
      </c>
      <c r="R3875" s="21" t="s">
        <v>40</v>
      </c>
      <c r="S3875" s="3">
        <v>-20</v>
      </c>
      <c r="T3875" s="37"/>
      <c r="U3875" s="21" t="s">
        <v>520</v>
      </c>
      <c r="V3875" s="21" t="str">
        <f>VLOOKUP(P3875,'Customer List'!B:C,2,)</f>
        <v>Hyderabad</v>
      </c>
      <c r="W3875" s="38"/>
      <c r="X3875" s="30">
        <v>45960</v>
      </c>
      <c r="Y3875" s="21">
        <f t="shared" si="424"/>
        <v>1</v>
      </c>
      <c r="Z3875" s="21" t="str">
        <f t="shared" si="425"/>
        <v>Wednesday</v>
      </c>
      <c r="AA3875" s="21" t="str">
        <f t="shared" si="426"/>
        <v>Thursday</v>
      </c>
      <c r="AB3875" s="21" t="str">
        <f>VLOOKUP(U3875,'Currency Sheet'!A:C,3,)</f>
        <v>DOLLAR</v>
      </c>
      <c r="AC3875" s="42" t="str">
        <f>VLOOKUP(P3875,'Customer List'!B:D,3,)</f>
        <v>OutStation</v>
      </c>
    </row>
    <row r="3876" spans="1:29" x14ac:dyDescent="0.25">
      <c r="A3876" s="21">
        <v>3872</v>
      </c>
      <c r="B3876" s="21" t="s">
        <v>5441</v>
      </c>
      <c r="C3876" s="30">
        <v>45954</v>
      </c>
      <c r="D3876" s="30">
        <v>45958</v>
      </c>
      <c r="E3876" s="47">
        <v>25.8</v>
      </c>
      <c r="F3876" s="47">
        <f t="shared" si="421"/>
        <v>2270.4</v>
      </c>
      <c r="G3876" s="48">
        <f t="shared" si="422"/>
        <v>2270.4</v>
      </c>
      <c r="H3876" s="21" t="s">
        <v>5468</v>
      </c>
      <c r="I3876" s="21" t="s">
        <v>5501</v>
      </c>
      <c r="J3876" s="21">
        <v>1</v>
      </c>
      <c r="K3876" s="21">
        <v>1</v>
      </c>
      <c r="L3876" s="21">
        <f t="shared" si="423"/>
        <v>0</v>
      </c>
      <c r="M3876" s="21" t="s">
        <v>5592</v>
      </c>
      <c r="N3876" s="30">
        <v>45959</v>
      </c>
      <c r="O3876" s="48">
        <v>4052.75</v>
      </c>
      <c r="P3876" s="21" t="s">
        <v>621</v>
      </c>
      <c r="Q3876" s="21">
        <v>58157567263</v>
      </c>
      <c r="R3876" s="21" t="s">
        <v>40</v>
      </c>
      <c r="S3876" s="3">
        <v>-20</v>
      </c>
      <c r="T3876" s="37"/>
      <c r="U3876" s="21" t="s">
        <v>520</v>
      </c>
      <c r="V3876" s="21" t="str">
        <f>VLOOKUP(P3876,'Customer List'!B:C,2,)</f>
        <v>Hyderabad</v>
      </c>
      <c r="W3876" s="38"/>
      <c r="X3876" s="30">
        <v>45960</v>
      </c>
      <c r="Y3876" s="21">
        <f t="shared" si="424"/>
        <v>1</v>
      </c>
      <c r="Z3876" s="21" t="str">
        <f t="shared" si="425"/>
        <v>Wednesday</v>
      </c>
      <c r="AA3876" s="21" t="str">
        <f t="shared" si="426"/>
        <v>Thursday</v>
      </c>
      <c r="AB3876" s="21" t="str">
        <f>VLOOKUP(U3876,'Currency Sheet'!A:C,3,)</f>
        <v>DOLLAR</v>
      </c>
      <c r="AC3876" s="42" t="str">
        <f>VLOOKUP(P3876,'Customer List'!B:D,3,)</f>
        <v>OutStation</v>
      </c>
    </row>
    <row r="3877" spans="1:29" x14ac:dyDescent="0.25">
      <c r="A3877" s="21">
        <v>3873</v>
      </c>
      <c r="B3877" s="21" t="s">
        <v>5441</v>
      </c>
      <c r="C3877" s="30">
        <v>45954</v>
      </c>
      <c r="D3877" s="30">
        <v>45958</v>
      </c>
      <c r="E3877" s="47">
        <v>22.8</v>
      </c>
      <c r="F3877" s="47">
        <f t="shared" si="421"/>
        <v>2006.4</v>
      </c>
      <c r="G3877" s="48">
        <f t="shared" si="422"/>
        <v>2006.4</v>
      </c>
      <c r="H3877" s="21" t="s">
        <v>5469</v>
      </c>
      <c r="I3877" s="21" t="s">
        <v>5502</v>
      </c>
      <c r="J3877" s="21">
        <v>1</v>
      </c>
      <c r="K3877" s="21">
        <v>1</v>
      </c>
      <c r="L3877" s="21">
        <f t="shared" si="423"/>
        <v>0</v>
      </c>
      <c r="M3877" s="21" t="s">
        <v>5592</v>
      </c>
      <c r="N3877" s="30">
        <v>45959</v>
      </c>
      <c r="O3877" s="48">
        <v>3581.5</v>
      </c>
      <c r="P3877" s="21" t="s">
        <v>621</v>
      </c>
      <c r="Q3877" s="21">
        <v>58157567263</v>
      </c>
      <c r="R3877" s="21" t="s">
        <v>40</v>
      </c>
      <c r="S3877" s="3">
        <v>-20</v>
      </c>
      <c r="T3877" s="37"/>
      <c r="U3877" s="21" t="s">
        <v>520</v>
      </c>
      <c r="V3877" s="21" t="str">
        <f>VLOOKUP(P3877,'Customer List'!B:C,2,)</f>
        <v>Hyderabad</v>
      </c>
      <c r="W3877" s="38"/>
      <c r="X3877" s="30">
        <v>45960</v>
      </c>
      <c r="Y3877" s="21">
        <f t="shared" si="424"/>
        <v>1</v>
      </c>
      <c r="Z3877" s="21" t="str">
        <f t="shared" si="425"/>
        <v>Wednesday</v>
      </c>
      <c r="AA3877" s="21" t="str">
        <f t="shared" si="426"/>
        <v>Thursday</v>
      </c>
      <c r="AB3877" s="21" t="str">
        <f>VLOOKUP(U3877,'Currency Sheet'!A:C,3,)</f>
        <v>DOLLAR</v>
      </c>
      <c r="AC3877" s="42" t="str">
        <f>VLOOKUP(P3877,'Customer List'!B:D,3,)</f>
        <v>OutStation</v>
      </c>
    </row>
    <row r="3878" spans="1:29" x14ac:dyDescent="0.25">
      <c r="A3878" s="21">
        <v>3874</v>
      </c>
      <c r="B3878" s="21" t="s">
        <v>5441</v>
      </c>
      <c r="C3878" s="30">
        <v>45954</v>
      </c>
      <c r="D3878" s="30">
        <v>45958</v>
      </c>
      <c r="E3878" s="47">
        <v>24</v>
      </c>
      <c r="F3878" s="47">
        <f t="shared" si="421"/>
        <v>2112</v>
      </c>
      <c r="G3878" s="48">
        <f t="shared" si="422"/>
        <v>2112</v>
      </c>
      <c r="H3878" s="21" t="s">
        <v>5470</v>
      </c>
      <c r="I3878" s="21" t="s">
        <v>5503</v>
      </c>
      <c r="J3878" s="21">
        <v>1</v>
      </c>
      <c r="K3878" s="21">
        <v>1</v>
      </c>
      <c r="L3878" s="21">
        <f t="shared" si="423"/>
        <v>0</v>
      </c>
      <c r="M3878" s="21" t="s">
        <v>5592</v>
      </c>
      <c r="N3878" s="30">
        <v>45959</v>
      </c>
      <c r="O3878" s="48">
        <v>3770</v>
      </c>
      <c r="P3878" s="21" t="s">
        <v>621</v>
      </c>
      <c r="Q3878" s="21">
        <v>58157567263</v>
      </c>
      <c r="R3878" s="21" t="s">
        <v>40</v>
      </c>
      <c r="S3878" s="3">
        <v>-20</v>
      </c>
      <c r="T3878" s="37"/>
      <c r="U3878" s="21" t="s">
        <v>520</v>
      </c>
      <c r="V3878" s="21" t="str">
        <f>VLOOKUP(P3878,'Customer List'!B:C,2,)</f>
        <v>Hyderabad</v>
      </c>
      <c r="W3878" s="38"/>
      <c r="X3878" s="30">
        <v>45960</v>
      </c>
      <c r="Y3878" s="21">
        <f t="shared" si="424"/>
        <v>1</v>
      </c>
      <c r="Z3878" s="21" t="str">
        <f t="shared" si="425"/>
        <v>Wednesday</v>
      </c>
      <c r="AA3878" s="21" t="str">
        <f t="shared" si="426"/>
        <v>Thursday</v>
      </c>
      <c r="AB3878" s="21" t="str">
        <f>VLOOKUP(U3878,'Currency Sheet'!A:C,3,)</f>
        <v>DOLLAR</v>
      </c>
      <c r="AC3878" s="42" t="str">
        <f>VLOOKUP(P3878,'Customer List'!B:D,3,)</f>
        <v>OutStation</v>
      </c>
    </row>
    <row r="3879" spans="1:29" x14ac:dyDescent="0.25">
      <c r="A3879" s="21">
        <v>3875</v>
      </c>
      <c r="B3879" s="21" t="s">
        <v>5441</v>
      </c>
      <c r="C3879" s="30">
        <v>45954</v>
      </c>
      <c r="D3879" s="30">
        <v>45958</v>
      </c>
      <c r="E3879" s="47">
        <v>36</v>
      </c>
      <c r="F3879" s="47">
        <f t="shared" si="421"/>
        <v>3168</v>
      </c>
      <c r="G3879" s="48">
        <f t="shared" si="422"/>
        <v>3168</v>
      </c>
      <c r="H3879" s="21" t="s">
        <v>5471</v>
      </c>
      <c r="I3879" s="21" t="s">
        <v>5504</v>
      </c>
      <c r="J3879" s="21">
        <v>1</v>
      </c>
      <c r="K3879" s="21">
        <v>1</v>
      </c>
      <c r="L3879" s="21">
        <f t="shared" si="423"/>
        <v>0</v>
      </c>
      <c r="M3879" s="21" t="s">
        <v>5592</v>
      </c>
      <c r="N3879" s="30">
        <v>45959</v>
      </c>
      <c r="O3879" s="48">
        <v>5655</v>
      </c>
      <c r="P3879" s="21" t="s">
        <v>621</v>
      </c>
      <c r="Q3879" s="21">
        <v>58157567263</v>
      </c>
      <c r="R3879" s="21" t="s">
        <v>40</v>
      </c>
      <c r="S3879" s="3">
        <v>-20</v>
      </c>
      <c r="T3879" s="37"/>
      <c r="U3879" s="21" t="s">
        <v>520</v>
      </c>
      <c r="V3879" s="21" t="str">
        <f>VLOOKUP(P3879,'Customer List'!B:C,2,)</f>
        <v>Hyderabad</v>
      </c>
      <c r="W3879" s="38"/>
      <c r="X3879" s="30">
        <v>45960</v>
      </c>
      <c r="Y3879" s="21">
        <f t="shared" si="424"/>
        <v>1</v>
      </c>
      <c r="Z3879" s="21" t="str">
        <f t="shared" si="425"/>
        <v>Wednesday</v>
      </c>
      <c r="AA3879" s="21" t="str">
        <f t="shared" si="426"/>
        <v>Thursday</v>
      </c>
      <c r="AB3879" s="21" t="str">
        <f>VLOOKUP(U3879,'Currency Sheet'!A:C,3,)</f>
        <v>DOLLAR</v>
      </c>
      <c r="AC3879" s="42" t="str">
        <f>VLOOKUP(P3879,'Customer List'!B:D,3,)</f>
        <v>OutStation</v>
      </c>
    </row>
    <row r="3880" spans="1:29" x14ac:dyDescent="0.25">
      <c r="A3880" s="21">
        <v>3876</v>
      </c>
      <c r="B3880" s="21" t="s">
        <v>5441</v>
      </c>
      <c r="C3880" s="30">
        <v>45954</v>
      </c>
      <c r="D3880" s="30">
        <v>45958</v>
      </c>
      <c r="E3880" s="47">
        <v>25.8</v>
      </c>
      <c r="F3880" s="47">
        <f t="shared" si="421"/>
        <v>2270.4</v>
      </c>
      <c r="G3880" s="48">
        <f t="shared" si="422"/>
        <v>2270.4</v>
      </c>
      <c r="H3880" s="21" t="s">
        <v>5472</v>
      </c>
      <c r="I3880" s="21" t="s">
        <v>5505</v>
      </c>
      <c r="J3880" s="21">
        <v>1</v>
      </c>
      <c r="K3880" s="21">
        <v>1</v>
      </c>
      <c r="L3880" s="21">
        <f t="shared" si="423"/>
        <v>0</v>
      </c>
      <c r="M3880" s="21" t="s">
        <v>5592</v>
      </c>
      <c r="N3880" s="30">
        <v>45959</v>
      </c>
      <c r="O3880" s="48">
        <v>4052.75</v>
      </c>
      <c r="P3880" s="21" t="s">
        <v>621</v>
      </c>
      <c r="Q3880" s="21">
        <v>58157567263</v>
      </c>
      <c r="R3880" s="21" t="s">
        <v>40</v>
      </c>
      <c r="S3880" s="3">
        <v>-20</v>
      </c>
      <c r="T3880" s="37"/>
      <c r="U3880" s="21" t="s">
        <v>520</v>
      </c>
      <c r="V3880" s="21" t="str">
        <f>VLOOKUP(P3880,'Customer List'!B:C,2,)</f>
        <v>Hyderabad</v>
      </c>
      <c r="W3880" s="38"/>
      <c r="X3880" s="30">
        <v>45960</v>
      </c>
      <c r="Y3880" s="21">
        <f t="shared" si="424"/>
        <v>1</v>
      </c>
      <c r="Z3880" s="21" t="str">
        <f t="shared" si="425"/>
        <v>Wednesday</v>
      </c>
      <c r="AA3880" s="21" t="str">
        <f t="shared" si="426"/>
        <v>Thursday</v>
      </c>
      <c r="AB3880" s="21" t="str">
        <f>VLOOKUP(U3880,'Currency Sheet'!A:C,3,)</f>
        <v>DOLLAR</v>
      </c>
      <c r="AC3880" s="42" t="str">
        <f>VLOOKUP(P3880,'Customer List'!B:D,3,)</f>
        <v>OutStation</v>
      </c>
    </row>
    <row r="3881" spans="1:29" x14ac:dyDescent="0.25">
      <c r="A3881" s="21">
        <v>3877</v>
      </c>
      <c r="B3881" s="21" t="s">
        <v>5441</v>
      </c>
      <c r="C3881" s="30">
        <v>45954</v>
      </c>
      <c r="D3881" s="30">
        <v>45958</v>
      </c>
      <c r="E3881" s="47">
        <v>24</v>
      </c>
      <c r="F3881" s="47">
        <f t="shared" si="421"/>
        <v>2112</v>
      </c>
      <c r="G3881" s="48">
        <f t="shared" si="422"/>
        <v>2112</v>
      </c>
      <c r="H3881" s="21" t="s">
        <v>5473</v>
      </c>
      <c r="I3881" s="21" t="s">
        <v>5506</v>
      </c>
      <c r="J3881" s="21">
        <v>1</v>
      </c>
      <c r="K3881" s="21">
        <v>1</v>
      </c>
      <c r="L3881" s="21">
        <f t="shared" si="423"/>
        <v>0</v>
      </c>
      <c r="M3881" s="21" t="s">
        <v>5592</v>
      </c>
      <c r="N3881" s="30">
        <v>45959</v>
      </c>
      <c r="O3881" s="48">
        <v>3770</v>
      </c>
      <c r="P3881" s="21" t="s">
        <v>621</v>
      </c>
      <c r="Q3881" s="21">
        <v>58157567263</v>
      </c>
      <c r="R3881" s="21" t="s">
        <v>40</v>
      </c>
      <c r="S3881" s="3">
        <v>-20</v>
      </c>
      <c r="T3881" s="37"/>
      <c r="U3881" s="21" t="s">
        <v>520</v>
      </c>
      <c r="V3881" s="21" t="str">
        <f>VLOOKUP(P3881,'Customer List'!B:C,2,)</f>
        <v>Hyderabad</v>
      </c>
      <c r="W3881" s="38"/>
      <c r="X3881" s="30">
        <v>45960</v>
      </c>
      <c r="Y3881" s="21">
        <f t="shared" si="424"/>
        <v>1</v>
      </c>
      <c r="Z3881" s="21" t="str">
        <f t="shared" si="425"/>
        <v>Wednesday</v>
      </c>
      <c r="AA3881" s="21" t="str">
        <f t="shared" si="426"/>
        <v>Thursday</v>
      </c>
      <c r="AB3881" s="21" t="str">
        <f>VLOOKUP(U3881,'Currency Sheet'!A:C,3,)</f>
        <v>DOLLAR</v>
      </c>
      <c r="AC3881" s="42" t="str">
        <f>VLOOKUP(P3881,'Customer List'!B:D,3,)</f>
        <v>OutStation</v>
      </c>
    </row>
    <row r="3882" spans="1:29" x14ac:dyDescent="0.25">
      <c r="A3882" s="21">
        <v>3878</v>
      </c>
      <c r="B3882" s="21" t="s">
        <v>5441</v>
      </c>
      <c r="C3882" s="30">
        <v>45954</v>
      </c>
      <c r="D3882" s="30">
        <v>45958</v>
      </c>
      <c r="E3882" s="47">
        <v>28.2</v>
      </c>
      <c r="F3882" s="47">
        <f t="shared" si="421"/>
        <v>2481.6</v>
      </c>
      <c r="G3882" s="48">
        <f t="shared" si="422"/>
        <v>2481.6</v>
      </c>
      <c r="H3882" s="21" t="s">
        <v>5474</v>
      </c>
      <c r="I3882" s="21" t="s">
        <v>5507</v>
      </c>
      <c r="J3882" s="21">
        <v>1</v>
      </c>
      <c r="K3882" s="21">
        <v>1</v>
      </c>
      <c r="L3882" s="21">
        <f t="shared" si="423"/>
        <v>0</v>
      </c>
      <c r="M3882" s="21" t="s">
        <v>5592</v>
      </c>
      <c r="N3882" s="30">
        <v>45959</v>
      </c>
      <c r="O3882" s="48">
        <v>4429.75</v>
      </c>
      <c r="P3882" s="21" t="s">
        <v>621</v>
      </c>
      <c r="Q3882" s="21">
        <v>58157567263</v>
      </c>
      <c r="R3882" s="21" t="s">
        <v>40</v>
      </c>
      <c r="S3882" s="3">
        <v>-20</v>
      </c>
      <c r="T3882" s="37"/>
      <c r="U3882" s="21" t="s">
        <v>520</v>
      </c>
      <c r="V3882" s="21" t="str">
        <f>VLOOKUP(P3882,'Customer List'!B:C,2,)</f>
        <v>Hyderabad</v>
      </c>
      <c r="W3882" s="38"/>
      <c r="X3882" s="30">
        <v>45960</v>
      </c>
      <c r="Y3882" s="21">
        <f t="shared" si="424"/>
        <v>1</v>
      </c>
      <c r="Z3882" s="21" t="str">
        <f t="shared" si="425"/>
        <v>Wednesday</v>
      </c>
      <c r="AA3882" s="21" t="str">
        <f t="shared" si="426"/>
        <v>Thursday</v>
      </c>
      <c r="AB3882" s="21" t="str">
        <f>VLOOKUP(U3882,'Currency Sheet'!A:C,3,)</f>
        <v>DOLLAR</v>
      </c>
      <c r="AC3882" s="42" t="str">
        <f>VLOOKUP(P3882,'Customer List'!B:D,3,)</f>
        <v>OutStation</v>
      </c>
    </row>
    <row r="3883" spans="1:29" x14ac:dyDescent="0.25">
      <c r="A3883" s="21">
        <v>3879</v>
      </c>
      <c r="B3883" s="21" t="s">
        <v>5442</v>
      </c>
      <c r="C3883" s="30" t="s">
        <v>5442</v>
      </c>
      <c r="D3883" s="30">
        <v>45958</v>
      </c>
      <c r="E3883" s="47">
        <v>0</v>
      </c>
      <c r="F3883" s="47">
        <f t="shared" si="421"/>
        <v>0</v>
      </c>
      <c r="G3883" s="48">
        <f t="shared" si="422"/>
        <v>0</v>
      </c>
      <c r="H3883" s="21" t="s">
        <v>5475</v>
      </c>
      <c r="I3883" s="21"/>
      <c r="J3883" s="21">
        <v>1</v>
      </c>
      <c r="K3883" s="21"/>
      <c r="L3883" s="21">
        <f t="shared" si="423"/>
        <v>1</v>
      </c>
      <c r="M3883" s="21"/>
      <c r="N3883" s="30"/>
      <c r="O3883" s="48"/>
      <c r="P3883" s="21" t="s">
        <v>1145</v>
      </c>
      <c r="Q3883" s="21"/>
      <c r="R3883" s="21"/>
      <c r="S3883" s="3">
        <v>-20</v>
      </c>
      <c r="T3883" s="37" t="s">
        <v>5442</v>
      </c>
      <c r="U3883" s="21" t="s">
        <v>520</v>
      </c>
      <c r="V3883" s="21" t="str">
        <f>VLOOKUP(P3883,'Customer List'!B:C,2,)</f>
        <v>STOCK</v>
      </c>
      <c r="W3883" s="38" t="s">
        <v>1145</v>
      </c>
      <c r="X3883" s="30" t="str">
        <f>IF(OR(R3883 = "PRIYANKA MADAM", R3883 = "DEEPAK", R3883 = "PORTER"),N3883,"")</f>
        <v/>
      </c>
      <c r="Y3883" s="21" t="str">
        <f t="shared" si="424"/>
        <v/>
      </c>
      <c r="Z3883" s="21" t="str">
        <f t="shared" si="425"/>
        <v/>
      </c>
      <c r="AA3883" s="21" t="str">
        <f t="shared" si="426"/>
        <v/>
      </c>
      <c r="AB3883" s="21" t="str">
        <f>VLOOKUP(U3883,'Currency Sheet'!A:C,3,)</f>
        <v>DOLLAR</v>
      </c>
      <c r="AC3883" s="42" t="str">
        <f>VLOOKUP(P3883,'Customer List'!B:D,3,)</f>
        <v>STOCK</v>
      </c>
    </row>
    <row r="3884" spans="1:29" x14ac:dyDescent="0.25">
      <c r="A3884" s="21">
        <v>3880</v>
      </c>
      <c r="B3884" s="21" t="s">
        <v>5561</v>
      </c>
      <c r="C3884" s="30">
        <v>45954</v>
      </c>
      <c r="D3884" s="30">
        <v>45960</v>
      </c>
      <c r="E3884" s="47">
        <v>19.8</v>
      </c>
      <c r="F3884" s="47">
        <f t="shared" si="421"/>
        <v>1742.4</v>
      </c>
      <c r="G3884" s="48">
        <f t="shared" si="422"/>
        <v>1742.4</v>
      </c>
      <c r="H3884" s="21">
        <v>100311</v>
      </c>
      <c r="I3884" s="21" t="s">
        <v>5159</v>
      </c>
      <c r="J3884" s="21">
        <v>1</v>
      </c>
      <c r="K3884" s="21">
        <v>1</v>
      </c>
      <c r="L3884" s="21">
        <f t="shared" si="423"/>
        <v>0</v>
      </c>
      <c r="M3884" s="21" t="s">
        <v>5612</v>
      </c>
      <c r="N3884" s="30">
        <v>45961</v>
      </c>
      <c r="O3884" s="48">
        <v>4859.25</v>
      </c>
      <c r="P3884" s="21" t="s">
        <v>30</v>
      </c>
      <c r="Q3884" s="21" t="s">
        <v>2070</v>
      </c>
      <c r="R3884" s="21" t="s">
        <v>847</v>
      </c>
      <c r="S3884" s="3">
        <v>4</v>
      </c>
      <c r="T3884" s="37"/>
      <c r="U3884" s="21" t="s">
        <v>18</v>
      </c>
      <c r="V3884" s="21" t="str">
        <f>VLOOKUP(P3884,'Customer List'!B:C,2,)</f>
        <v>Delhi</v>
      </c>
      <c r="W3884" s="38"/>
      <c r="X3884" s="30">
        <f>IF(OR(R3884 = "PRIYANKA MADAM", R3884 = "DEEPAK", R3884 = "PORTER"),N3884,"")</f>
        <v>45961</v>
      </c>
      <c r="Y3884" s="21">
        <f t="shared" si="424"/>
        <v>0</v>
      </c>
      <c r="Z3884" s="21" t="str">
        <f t="shared" si="425"/>
        <v>Friday</v>
      </c>
      <c r="AA3884" s="21" t="str">
        <f t="shared" si="426"/>
        <v>Friday</v>
      </c>
      <c r="AB3884" s="21" t="str">
        <f>VLOOKUP(U3884,'Currency Sheet'!A:C,3,)</f>
        <v>DOLLAR</v>
      </c>
      <c r="AC3884" s="42" t="str">
        <f>VLOOKUP(P3884,'Customer List'!B:D,3,)</f>
        <v>Local</v>
      </c>
    </row>
    <row r="3885" spans="1:29" x14ac:dyDescent="0.25">
      <c r="A3885" s="21">
        <v>3881</v>
      </c>
      <c r="B3885" s="21" t="s">
        <v>5561</v>
      </c>
      <c r="C3885" s="30">
        <v>45954</v>
      </c>
      <c r="D3885" s="30">
        <v>45960</v>
      </c>
      <c r="E3885" s="47">
        <v>59.4</v>
      </c>
      <c r="F3885" s="47">
        <f t="shared" si="421"/>
        <v>5227.2</v>
      </c>
      <c r="G3885" s="48">
        <f t="shared" si="422"/>
        <v>5227.2</v>
      </c>
      <c r="H3885" s="21">
        <v>100406</v>
      </c>
      <c r="I3885" s="21" t="s">
        <v>4757</v>
      </c>
      <c r="J3885" s="21">
        <v>1</v>
      </c>
      <c r="K3885" s="21">
        <v>1</v>
      </c>
      <c r="L3885" s="21">
        <f t="shared" si="423"/>
        <v>0</v>
      </c>
      <c r="M3885" s="21" t="s">
        <v>5616</v>
      </c>
      <c r="N3885" s="30">
        <v>45962</v>
      </c>
      <c r="O3885" s="48">
        <v>11508.75</v>
      </c>
      <c r="P3885" s="21" t="s">
        <v>3593</v>
      </c>
      <c r="Q3885" s="21">
        <v>58157690710</v>
      </c>
      <c r="R3885" s="21" t="s">
        <v>40</v>
      </c>
      <c r="S3885" s="3">
        <v>4</v>
      </c>
      <c r="T3885" s="37"/>
      <c r="U3885" s="21" t="s">
        <v>18</v>
      </c>
      <c r="V3885" s="21" t="str">
        <f>VLOOKUP(P3885,'Customer List'!B:C,2,)</f>
        <v>Kharagpur</v>
      </c>
      <c r="W3885" s="38"/>
      <c r="X3885" s="30">
        <v>45964</v>
      </c>
      <c r="Y3885" s="21">
        <f t="shared" si="424"/>
        <v>2</v>
      </c>
      <c r="Z3885" s="21" t="str">
        <f t="shared" si="425"/>
        <v>Saturday</v>
      </c>
      <c r="AA3885" s="21" t="str">
        <f t="shared" si="426"/>
        <v>Monday</v>
      </c>
      <c r="AB3885" s="21" t="str">
        <f>VLOOKUP(U3885,'Currency Sheet'!A:C,3,)</f>
        <v>DOLLAR</v>
      </c>
      <c r="AC3885" s="42" t="str">
        <f>VLOOKUP(P3885,'Customer List'!B:D,3,)</f>
        <v>OutStation</v>
      </c>
    </row>
    <row r="3886" spans="1:29" x14ac:dyDescent="0.25">
      <c r="A3886" s="21">
        <v>3882</v>
      </c>
      <c r="B3886" s="21" t="s">
        <v>5561</v>
      </c>
      <c r="C3886" s="30">
        <v>45954</v>
      </c>
      <c r="D3886" s="30">
        <v>45960</v>
      </c>
      <c r="E3886" s="47">
        <v>191.8</v>
      </c>
      <c r="F3886" s="47">
        <f t="shared" si="421"/>
        <v>16878.400000000001</v>
      </c>
      <c r="G3886" s="48">
        <f t="shared" si="422"/>
        <v>33756.800000000003</v>
      </c>
      <c r="H3886" s="21">
        <v>100449</v>
      </c>
      <c r="I3886" s="21" t="s">
        <v>4757</v>
      </c>
      <c r="J3886" s="21">
        <v>2</v>
      </c>
      <c r="K3886" s="21">
        <v>2</v>
      </c>
      <c r="L3886" s="21">
        <f t="shared" si="423"/>
        <v>0</v>
      </c>
      <c r="M3886" s="21" t="s">
        <v>5693</v>
      </c>
      <c r="N3886" s="30">
        <v>45961</v>
      </c>
      <c r="O3886" s="48">
        <v>43209.8</v>
      </c>
      <c r="P3886" s="21" t="s">
        <v>16</v>
      </c>
      <c r="Q3886" s="21" t="s">
        <v>5959</v>
      </c>
      <c r="R3886" s="21" t="s">
        <v>637</v>
      </c>
      <c r="S3886" s="3">
        <v>4</v>
      </c>
      <c r="T3886" s="37"/>
      <c r="U3886" s="21" t="s">
        <v>18</v>
      </c>
      <c r="V3886" s="21" t="str">
        <f>VLOOKUP(P3886,'Customer List'!B:C,2,)</f>
        <v>Delhi</v>
      </c>
      <c r="W3886" s="38"/>
      <c r="X3886" s="30">
        <f>IF(OR(R3886 = "PRIYANKA MADAM", R3886 = "DEEPAK", R3886 = "PORTER"),N3886,"")</f>
        <v>45961</v>
      </c>
      <c r="Y3886" s="21">
        <f t="shared" si="424"/>
        <v>0</v>
      </c>
      <c r="Z3886" s="21" t="str">
        <f t="shared" si="425"/>
        <v>Friday</v>
      </c>
      <c r="AA3886" s="21" t="str">
        <f t="shared" si="426"/>
        <v>Friday</v>
      </c>
      <c r="AB3886" s="21" t="str">
        <f>VLOOKUP(U3886,'Currency Sheet'!A:C,3,)</f>
        <v>DOLLAR</v>
      </c>
      <c r="AC3886" s="42" t="str">
        <f>VLOOKUP(P3886,'Customer List'!B:D,3,)</f>
        <v>Local</v>
      </c>
    </row>
    <row r="3887" spans="1:29" x14ac:dyDescent="0.25">
      <c r="A3887" s="21">
        <v>3883</v>
      </c>
      <c r="B3887" s="21" t="s">
        <v>5561</v>
      </c>
      <c r="C3887" s="30">
        <v>45954</v>
      </c>
      <c r="D3887" s="30">
        <v>45960</v>
      </c>
      <c r="E3887" s="47">
        <v>56.4</v>
      </c>
      <c r="F3887" s="47">
        <f t="shared" si="421"/>
        <v>4963.2</v>
      </c>
      <c r="G3887" s="48">
        <f t="shared" si="422"/>
        <v>4963.2</v>
      </c>
      <c r="H3887" s="21">
        <v>100534</v>
      </c>
      <c r="I3887" s="21" t="s">
        <v>4757</v>
      </c>
      <c r="J3887" s="21">
        <v>1</v>
      </c>
      <c r="K3887" s="21">
        <v>1</v>
      </c>
      <c r="L3887" s="21">
        <f t="shared" si="423"/>
        <v>0</v>
      </c>
      <c r="M3887" s="21" t="s">
        <v>5612</v>
      </c>
      <c r="N3887" s="30">
        <v>45961</v>
      </c>
      <c r="O3887" s="48">
        <v>13841.5</v>
      </c>
      <c r="P3887" s="21" t="s">
        <v>30</v>
      </c>
      <c r="Q3887" s="21" t="s">
        <v>2070</v>
      </c>
      <c r="R3887" s="21" t="s">
        <v>847</v>
      </c>
      <c r="S3887" s="3">
        <v>4</v>
      </c>
      <c r="T3887" s="37"/>
      <c r="U3887" s="21" t="s">
        <v>18</v>
      </c>
      <c r="V3887" s="21" t="str">
        <f>VLOOKUP(P3887,'Customer List'!B:C,2,)</f>
        <v>Delhi</v>
      </c>
      <c r="W3887" s="38"/>
      <c r="X3887" s="30">
        <f>IF(OR(R3887 = "PRIYANKA MADAM", R3887 = "DEEPAK", R3887 = "PORTER"),N3887,"")</f>
        <v>45961</v>
      </c>
      <c r="Y3887" s="21">
        <f t="shared" si="424"/>
        <v>0</v>
      </c>
      <c r="Z3887" s="21" t="str">
        <f t="shared" si="425"/>
        <v>Friday</v>
      </c>
      <c r="AA3887" s="21" t="str">
        <f t="shared" si="426"/>
        <v>Friday</v>
      </c>
      <c r="AB3887" s="21" t="str">
        <f>VLOOKUP(U3887,'Currency Sheet'!A:C,3,)</f>
        <v>DOLLAR</v>
      </c>
      <c r="AC3887" s="42" t="str">
        <f>VLOOKUP(P3887,'Customer List'!B:D,3,)</f>
        <v>Local</v>
      </c>
    </row>
    <row r="3888" spans="1:29" x14ac:dyDescent="0.25">
      <c r="A3888" s="21">
        <v>3884</v>
      </c>
      <c r="B3888" s="21" t="s">
        <v>5561</v>
      </c>
      <c r="C3888" s="30">
        <v>45954</v>
      </c>
      <c r="D3888" s="30">
        <v>45960</v>
      </c>
      <c r="E3888" s="47">
        <v>191.1</v>
      </c>
      <c r="F3888" s="47">
        <f t="shared" si="421"/>
        <v>16816.8</v>
      </c>
      <c r="G3888" s="48">
        <f t="shared" si="422"/>
        <v>33633.599999999999</v>
      </c>
      <c r="H3888" s="21">
        <v>103059</v>
      </c>
      <c r="I3888" s="21" t="s">
        <v>5163</v>
      </c>
      <c r="J3888" s="21">
        <v>2</v>
      </c>
      <c r="K3888" s="21">
        <v>2</v>
      </c>
      <c r="L3888" s="21">
        <f t="shared" si="423"/>
        <v>0</v>
      </c>
      <c r="M3888" s="21" t="s">
        <v>5693</v>
      </c>
      <c r="N3888" s="30">
        <v>45961</v>
      </c>
      <c r="O3888" s="48">
        <v>43052.1</v>
      </c>
      <c r="P3888" s="21" t="s">
        <v>16</v>
      </c>
      <c r="Q3888" s="21" t="s">
        <v>5959</v>
      </c>
      <c r="R3888" s="21" t="s">
        <v>637</v>
      </c>
      <c r="S3888" s="3">
        <v>4</v>
      </c>
      <c r="T3888" s="37"/>
      <c r="U3888" s="21" t="s">
        <v>18</v>
      </c>
      <c r="V3888" s="21" t="str">
        <f>VLOOKUP(P3888,'Customer List'!B:C,2,)</f>
        <v>Delhi</v>
      </c>
      <c r="W3888" s="38"/>
      <c r="X3888" s="30">
        <f>IF(OR(R3888 = "PRIYANKA MADAM", R3888 = "DEEPAK", R3888 = "PORTER"),N3888,"")</f>
        <v>45961</v>
      </c>
      <c r="Y3888" s="21">
        <f t="shared" si="424"/>
        <v>0</v>
      </c>
      <c r="Z3888" s="21" t="str">
        <f t="shared" si="425"/>
        <v>Friday</v>
      </c>
      <c r="AA3888" s="21" t="str">
        <f t="shared" si="426"/>
        <v>Friday</v>
      </c>
      <c r="AB3888" s="21" t="str">
        <f>VLOOKUP(U3888,'Currency Sheet'!A:C,3,)</f>
        <v>DOLLAR</v>
      </c>
      <c r="AC3888" s="42" t="str">
        <f>VLOOKUP(P3888,'Customer List'!B:D,3,)</f>
        <v>Local</v>
      </c>
    </row>
    <row r="3889" spans="1:29" x14ac:dyDescent="0.25">
      <c r="A3889" s="21">
        <v>3885</v>
      </c>
      <c r="B3889" s="21" t="s">
        <v>5561</v>
      </c>
      <c r="C3889" s="30">
        <v>45954</v>
      </c>
      <c r="D3889" s="30">
        <v>45960</v>
      </c>
      <c r="E3889" s="47">
        <v>188.4</v>
      </c>
      <c r="F3889" s="47">
        <f t="shared" si="421"/>
        <v>16579.2</v>
      </c>
      <c r="G3889" s="48">
        <f t="shared" si="422"/>
        <v>33158.400000000001</v>
      </c>
      <c r="H3889" s="21">
        <v>344814</v>
      </c>
      <c r="I3889" s="21" t="s">
        <v>4767</v>
      </c>
      <c r="J3889" s="21">
        <v>2</v>
      </c>
      <c r="K3889" s="21">
        <v>2</v>
      </c>
      <c r="L3889" s="21">
        <f t="shared" si="423"/>
        <v>0</v>
      </c>
      <c r="M3889" s="21" t="s">
        <v>5687</v>
      </c>
      <c r="N3889" s="30">
        <v>45964</v>
      </c>
      <c r="O3889" s="48">
        <v>82739</v>
      </c>
      <c r="P3889" s="21" t="s">
        <v>625</v>
      </c>
      <c r="Q3889" s="21" t="s">
        <v>2070</v>
      </c>
      <c r="R3889" s="21" t="s">
        <v>637</v>
      </c>
      <c r="S3889" s="3">
        <v>4</v>
      </c>
      <c r="T3889" s="37"/>
      <c r="U3889" s="21" t="s">
        <v>18</v>
      </c>
      <c r="V3889" s="21" t="str">
        <f>VLOOKUP(P3889,'Customer List'!B:C,2,)</f>
        <v>Delhi</v>
      </c>
      <c r="W3889" s="38"/>
      <c r="X3889" s="30">
        <f>IF(OR(R3889 = "PRIYANKA MADAM", R3889 = "DEEPAK", R3889 = "PORTER"),N3889,"")</f>
        <v>45964</v>
      </c>
      <c r="Y3889" s="21">
        <f t="shared" si="424"/>
        <v>0</v>
      </c>
      <c r="Z3889" s="21" t="str">
        <f t="shared" si="425"/>
        <v>Monday</v>
      </c>
      <c r="AA3889" s="21" t="str">
        <f t="shared" si="426"/>
        <v>Monday</v>
      </c>
      <c r="AB3889" s="21" t="str">
        <f>VLOOKUP(U3889,'Currency Sheet'!A:C,3,)</f>
        <v>DOLLAR</v>
      </c>
      <c r="AC3889" s="42" t="str">
        <f>VLOOKUP(P3889,'Customer List'!B:D,3,)</f>
        <v>Local</v>
      </c>
    </row>
    <row r="3890" spans="1:29" x14ac:dyDescent="0.25">
      <c r="A3890" s="21">
        <v>3886</v>
      </c>
      <c r="B3890" s="21" t="s">
        <v>5561</v>
      </c>
      <c r="C3890" s="30">
        <v>45954</v>
      </c>
      <c r="D3890" s="30">
        <v>45960</v>
      </c>
      <c r="E3890" s="47">
        <v>54</v>
      </c>
      <c r="F3890" s="47">
        <f t="shared" si="421"/>
        <v>4752</v>
      </c>
      <c r="G3890" s="48">
        <f t="shared" si="422"/>
        <v>4752</v>
      </c>
      <c r="H3890" s="21">
        <v>103319</v>
      </c>
      <c r="I3890" s="21" t="s">
        <v>5531</v>
      </c>
      <c r="J3890" s="21">
        <v>1</v>
      </c>
      <c r="K3890" s="21">
        <v>1</v>
      </c>
      <c r="L3890" s="21">
        <f t="shared" si="423"/>
        <v>0</v>
      </c>
      <c r="M3890" s="21" t="s">
        <v>5604</v>
      </c>
      <c r="N3890" s="30">
        <v>45962</v>
      </c>
      <c r="O3890" s="48">
        <v>8370</v>
      </c>
      <c r="P3890" s="21" t="s">
        <v>39</v>
      </c>
      <c r="Q3890" s="21">
        <v>58157689590</v>
      </c>
      <c r="R3890" s="21" t="s">
        <v>40</v>
      </c>
      <c r="S3890" s="3">
        <v>4</v>
      </c>
      <c r="T3890" s="37"/>
      <c r="U3890" s="21" t="s">
        <v>18</v>
      </c>
      <c r="V3890" s="21" t="str">
        <f>VLOOKUP(P3890,'Customer List'!B:C,2,)</f>
        <v>Pune</v>
      </c>
      <c r="W3890" s="38"/>
      <c r="X3890" s="30">
        <v>45966</v>
      </c>
      <c r="Y3890" s="21">
        <f t="shared" si="424"/>
        <v>4</v>
      </c>
      <c r="Z3890" s="21" t="str">
        <f t="shared" si="425"/>
        <v>Saturday</v>
      </c>
      <c r="AA3890" s="21" t="str">
        <f t="shared" si="426"/>
        <v>Wednesday</v>
      </c>
      <c r="AB3890" s="21" t="str">
        <f>VLOOKUP(U3890,'Currency Sheet'!A:C,3,)</f>
        <v>DOLLAR</v>
      </c>
      <c r="AC3890" s="42" t="str">
        <f>VLOOKUP(P3890,'Customer List'!B:D,3,)</f>
        <v>OutStation</v>
      </c>
    </row>
    <row r="3891" spans="1:29" x14ac:dyDescent="0.25">
      <c r="A3891" s="21">
        <v>3887</v>
      </c>
      <c r="B3891" s="21" t="s">
        <v>5561</v>
      </c>
      <c r="C3891" s="30">
        <v>45954</v>
      </c>
      <c r="D3891" s="30">
        <v>45960</v>
      </c>
      <c r="E3891" s="47">
        <v>175.8</v>
      </c>
      <c r="F3891" s="47">
        <f t="shared" si="421"/>
        <v>15470.400000000001</v>
      </c>
      <c r="G3891" s="48">
        <f t="shared" si="422"/>
        <v>15470.400000000001</v>
      </c>
      <c r="H3891" s="21">
        <v>104506</v>
      </c>
      <c r="I3891" s="21" t="s">
        <v>5165</v>
      </c>
      <c r="J3891" s="21">
        <v>1</v>
      </c>
      <c r="K3891" s="21">
        <v>1</v>
      </c>
      <c r="L3891" s="21">
        <f t="shared" si="423"/>
        <v>0</v>
      </c>
      <c r="M3891" s="21" t="s">
        <v>5693</v>
      </c>
      <c r="N3891" s="30">
        <v>45961</v>
      </c>
      <c r="O3891" s="48">
        <v>23103.05</v>
      </c>
      <c r="P3891" s="21" t="s">
        <v>16</v>
      </c>
      <c r="Q3891" s="21" t="s">
        <v>5959</v>
      </c>
      <c r="R3891" s="21" t="s">
        <v>637</v>
      </c>
      <c r="S3891" s="3">
        <v>4</v>
      </c>
      <c r="T3891" s="37"/>
      <c r="U3891" s="21" t="s">
        <v>18</v>
      </c>
      <c r="V3891" s="21" t="str">
        <f>VLOOKUP(P3891,'Customer List'!B:C,2,)</f>
        <v>Delhi</v>
      </c>
      <c r="W3891" s="38"/>
      <c r="X3891" s="30">
        <f>IF(OR(R3891 = "PRIYANKA MADAM", R3891 = "DEEPAK", R3891 = "PORTER"),N3891,"")</f>
        <v>45961</v>
      </c>
      <c r="Y3891" s="21">
        <f t="shared" si="424"/>
        <v>0</v>
      </c>
      <c r="Z3891" s="21" t="str">
        <f t="shared" si="425"/>
        <v>Friday</v>
      </c>
      <c r="AA3891" s="21" t="str">
        <f t="shared" si="426"/>
        <v>Friday</v>
      </c>
      <c r="AB3891" s="21" t="str">
        <f>VLOOKUP(U3891,'Currency Sheet'!A:C,3,)</f>
        <v>DOLLAR</v>
      </c>
      <c r="AC3891" s="42" t="str">
        <f>VLOOKUP(P3891,'Customer List'!B:D,3,)</f>
        <v>Local</v>
      </c>
    </row>
    <row r="3892" spans="1:29" x14ac:dyDescent="0.25">
      <c r="A3892" s="21">
        <v>3888</v>
      </c>
      <c r="B3892" s="21" t="s">
        <v>5561</v>
      </c>
      <c r="C3892" s="30">
        <v>45954</v>
      </c>
      <c r="D3892" s="30">
        <v>45960</v>
      </c>
      <c r="E3892" s="47">
        <v>193.8</v>
      </c>
      <c r="F3892" s="47">
        <f t="shared" si="421"/>
        <v>17054.400000000001</v>
      </c>
      <c r="G3892" s="48">
        <f t="shared" si="422"/>
        <v>17054.400000000001</v>
      </c>
      <c r="H3892" s="21">
        <v>108748</v>
      </c>
      <c r="I3892" s="21" t="s">
        <v>5532</v>
      </c>
      <c r="J3892" s="21">
        <v>1</v>
      </c>
      <c r="K3892" s="21">
        <v>1</v>
      </c>
      <c r="L3892" s="21">
        <f t="shared" si="423"/>
        <v>0</v>
      </c>
      <c r="M3892" s="21" t="s">
        <v>5693</v>
      </c>
      <c r="N3892" s="30">
        <v>45961</v>
      </c>
      <c r="O3892" s="48">
        <v>25468.55</v>
      </c>
      <c r="P3892" s="21" t="s">
        <v>16</v>
      </c>
      <c r="Q3892" s="21" t="s">
        <v>5959</v>
      </c>
      <c r="R3892" s="21" t="s">
        <v>637</v>
      </c>
      <c r="S3892" s="3">
        <v>4</v>
      </c>
      <c r="T3892" s="37"/>
      <c r="U3892" s="21" t="s">
        <v>18</v>
      </c>
      <c r="V3892" s="21" t="str">
        <f>VLOOKUP(P3892,'Customer List'!B:C,2,)</f>
        <v>Delhi</v>
      </c>
      <c r="W3892" s="38"/>
      <c r="X3892" s="30">
        <f>IF(OR(R3892 = "PRIYANKA MADAM", R3892 = "DEEPAK", R3892 = "PORTER"),N3892,"")</f>
        <v>45961</v>
      </c>
      <c r="Y3892" s="21">
        <f t="shared" si="424"/>
        <v>0</v>
      </c>
      <c r="Z3892" s="21" t="str">
        <f t="shared" si="425"/>
        <v>Friday</v>
      </c>
      <c r="AA3892" s="21" t="str">
        <f t="shared" si="426"/>
        <v>Friday</v>
      </c>
      <c r="AB3892" s="21" t="str">
        <f>VLOOKUP(U3892,'Currency Sheet'!A:C,3,)</f>
        <v>DOLLAR</v>
      </c>
      <c r="AC3892" s="42" t="str">
        <f>VLOOKUP(P3892,'Customer List'!B:D,3,)</f>
        <v>Local</v>
      </c>
    </row>
    <row r="3893" spans="1:29" x14ac:dyDescent="0.25">
      <c r="A3893" s="21">
        <v>3889</v>
      </c>
      <c r="B3893" s="21" t="s">
        <v>5561</v>
      </c>
      <c r="C3893" s="30">
        <v>45954</v>
      </c>
      <c r="D3893" s="30">
        <v>45960</v>
      </c>
      <c r="E3893" s="47">
        <v>66</v>
      </c>
      <c r="F3893" s="47">
        <f t="shared" si="421"/>
        <v>5808</v>
      </c>
      <c r="G3893" s="48">
        <f t="shared" si="422"/>
        <v>5808</v>
      </c>
      <c r="H3893" s="21">
        <v>119307</v>
      </c>
      <c r="I3893" s="21" t="s">
        <v>5533</v>
      </c>
      <c r="J3893" s="21">
        <v>1</v>
      </c>
      <c r="K3893" s="21">
        <v>1</v>
      </c>
      <c r="L3893" s="21">
        <f t="shared" si="423"/>
        <v>0</v>
      </c>
      <c r="M3893" s="21" t="s">
        <v>5595</v>
      </c>
      <c r="N3893" s="30">
        <v>45962</v>
      </c>
      <c r="O3893" s="48">
        <v>10230</v>
      </c>
      <c r="P3893" s="21" t="s">
        <v>621</v>
      </c>
      <c r="Q3893" s="21">
        <v>58157688982</v>
      </c>
      <c r="R3893" s="21" t="s">
        <v>40</v>
      </c>
      <c r="S3893" s="3">
        <v>4</v>
      </c>
      <c r="T3893" s="37"/>
      <c r="U3893" s="21" t="s">
        <v>18</v>
      </c>
      <c r="V3893" s="21" t="str">
        <f>VLOOKUP(P3893,'Customer List'!B:C,2,)</f>
        <v>Hyderabad</v>
      </c>
      <c r="W3893" s="38"/>
      <c r="X3893" s="30">
        <v>45964</v>
      </c>
      <c r="Y3893" s="21">
        <f t="shared" si="424"/>
        <v>2</v>
      </c>
      <c r="Z3893" s="21" t="str">
        <f t="shared" si="425"/>
        <v>Saturday</v>
      </c>
      <c r="AA3893" s="21" t="str">
        <f t="shared" si="426"/>
        <v>Monday</v>
      </c>
      <c r="AB3893" s="21" t="str">
        <f>VLOOKUP(U3893,'Currency Sheet'!A:C,3,)</f>
        <v>DOLLAR</v>
      </c>
      <c r="AC3893" s="42" t="str">
        <f>VLOOKUP(P3893,'Customer List'!B:D,3,)</f>
        <v>OutStation</v>
      </c>
    </row>
    <row r="3894" spans="1:29" x14ac:dyDescent="0.25">
      <c r="A3894" s="21">
        <v>3890</v>
      </c>
      <c r="B3894" s="21" t="s">
        <v>5561</v>
      </c>
      <c r="C3894" s="30">
        <v>45954</v>
      </c>
      <c r="D3894" s="30">
        <v>45960</v>
      </c>
      <c r="E3894" s="47">
        <v>222</v>
      </c>
      <c r="F3894" s="47">
        <f t="shared" si="421"/>
        <v>19536</v>
      </c>
      <c r="G3894" s="48">
        <f t="shared" si="422"/>
        <v>19536</v>
      </c>
      <c r="H3894" s="21">
        <v>123146</v>
      </c>
      <c r="I3894" s="21" t="s">
        <v>4760</v>
      </c>
      <c r="J3894" s="21">
        <v>1</v>
      </c>
      <c r="K3894" s="21">
        <v>1</v>
      </c>
      <c r="L3894" s="21">
        <f t="shared" si="423"/>
        <v>0</v>
      </c>
      <c r="M3894" s="21" t="s">
        <v>5693</v>
      </c>
      <c r="N3894" s="30">
        <v>45961</v>
      </c>
      <c r="O3894" s="48">
        <v>29174.5</v>
      </c>
      <c r="P3894" s="21" t="s">
        <v>16</v>
      </c>
      <c r="Q3894" s="21" t="s">
        <v>5959</v>
      </c>
      <c r="R3894" s="21" t="s">
        <v>637</v>
      </c>
      <c r="S3894" s="3">
        <v>4</v>
      </c>
      <c r="T3894" s="37"/>
      <c r="U3894" s="21" t="s">
        <v>18</v>
      </c>
      <c r="V3894" s="21" t="str">
        <f>VLOOKUP(P3894,'Customer List'!B:C,2,)</f>
        <v>Delhi</v>
      </c>
      <c r="W3894" s="38"/>
      <c r="X3894" s="30">
        <f t="shared" ref="X3894:X3902" si="428">IF(OR(R3894 = "PRIYANKA MADAM", R3894 = "DEEPAK", R3894 = "PORTER"),N3894,"")</f>
        <v>45961</v>
      </c>
      <c r="Y3894" s="21">
        <f t="shared" si="424"/>
        <v>0</v>
      </c>
      <c r="Z3894" s="21" t="str">
        <f t="shared" si="425"/>
        <v>Friday</v>
      </c>
      <c r="AA3894" s="21" t="str">
        <f t="shared" si="426"/>
        <v>Friday</v>
      </c>
      <c r="AB3894" s="21" t="str">
        <f>VLOOKUP(U3894,'Currency Sheet'!A:C,3,)</f>
        <v>DOLLAR</v>
      </c>
      <c r="AC3894" s="42" t="str">
        <f>VLOOKUP(P3894,'Customer List'!B:D,3,)</f>
        <v>Local</v>
      </c>
    </row>
    <row r="3895" spans="1:29" x14ac:dyDescent="0.25">
      <c r="A3895" s="21">
        <v>3891</v>
      </c>
      <c r="B3895" s="21" t="s">
        <v>5561</v>
      </c>
      <c r="C3895" s="30">
        <v>45954</v>
      </c>
      <c r="D3895" s="30">
        <v>45960</v>
      </c>
      <c r="E3895" s="47">
        <v>63</v>
      </c>
      <c r="F3895" s="47">
        <f t="shared" si="421"/>
        <v>5544</v>
      </c>
      <c r="G3895" s="48">
        <f t="shared" si="422"/>
        <v>5544</v>
      </c>
      <c r="H3895" s="21">
        <v>127611</v>
      </c>
      <c r="I3895" s="21" t="s">
        <v>5171</v>
      </c>
      <c r="J3895" s="21">
        <v>1</v>
      </c>
      <c r="K3895" s="21">
        <v>1</v>
      </c>
      <c r="L3895" s="21">
        <f t="shared" si="423"/>
        <v>0</v>
      </c>
      <c r="M3895" s="21" t="s">
        <v>5612</v>
      </c>
      <c r="N3895" s="30">
        <v>45961</v>
      </c>
      <c r="O3895" s="48">
        <v>15461</v>
      </c>
      <c r="P3895" s="21" t="s">
        <v>30</v>
      </c>
      <c r="Q3895" s="21" t="s">
        <v>2070</v>
      </c>
      <c r="R3895" s="21" t="s">
        <v>847</v>
      </c>
      <c r="S3895" s="3">
        <v>4</v>
      </c>
      <c r="T3895" s="37"/>
      <c r="U3895" s="21" t="s">
        <v>18</v>
      </c>
      <c r="V3895" s="21" t="str">
        <f>VLOOKUP(P3895,'Customer List'!B:C,2,)</f>
        <v>Delhi</v>
      </c>
      <c r="W3895" s="38"/>
      <c r="X3895" s="30">
        <f t="shared" si="428"/>
        <v>45961</v>
      </c>
      <c r="Y3895" s="21">
        <f t="shared" si="424"/>
        <v>0</v>
      </c>
      <c r="Z3895" s="21" t="str">
        <f t="shared" si="425"/>
        <v>Friday</v>
      </c>
      <c r="AA3895" s="21" t="str">
        <f t="shared" si="426"/>
        <v>Friday</v>
      </c>
      <c r="AB3895" s="21" t="str">
        <f>VLOOKUP(U3895,'Currency Sheet'!A:C,3,)</f>
        <v>DOLLAR</v>
      </c>
      <c r="AC3895" s="42" t="str">
        <f>VLOOKUP(P3895,'Customer List'!B:D,3,)</f>
        <v>Local</v>
      </c>
    </row>
    <row r="3896" spans="1:29" x14ac:dyDescent="0.25">
      <c r="A3896" s="21">
        <v>3892</v>
      </c>
      <c r="B3896" s="21" t="s">
        <v>5561</v>
      </c>
      <c r="C3896" s="30">
        <v>45954</v>
      </c>
      <c r="D3896" s="30">
        <v>45960</v>
      </c>
      <c r="E3896" s="47">
        <v>207.9</v>
      </c>
      <c r="F3896" s="47">
        <f t="shared" si="421"/>
        <v>18295.2</v>
      </c>
      <c r="G3896" s="48">
        <f t="shared" si="422"/>
        <v>36590.400000000001</v>
      </c>
      <c r="H3896" s="21">
        <v>127641</v>
      </c>
      <c r="I3896" s="21" t="s">
        <v>5171</v>
      </c>
      <c r="J3896" s="21">
        <v>2</v>
      </c>
      <c r="K3896" s="21">
        <v>2</v>
      </c>
      <c r="L3896" s="21">
        <f t="shared" si="423"/>
        <v>0</v>
      </c>
      <c r="M3896" s="21" t="s">
        <v>5693</v>
      </c>
      <c r="N3896" s="30">
        <v>45961</v>
      </c>
      <c r="O3896" s="48">
        <v>46836</v>
      </c>
      <c r="P3896" s="21" t="s">
        <v>16</v>
      </c>
      <c r="Q3896" s="21" t="s">
        <v>5959</v>
      </c>
      <c r="R3896" s="21" t="s">
        <v>637</v>
      </c>
      <c r="S3896" s="3">
        <v>4</v>
      </c>
      <c r="T3896" s="37"/>
      <c r="U3896" s="21" t="s">
        <v>18</v>
      </c>
      <c r="V3896" s="21" t="str">
        <f>VLOOKUP(P3896,'Customer List'!B:C,2,)</f>
        <v>Delhi</v>
      </c>
      <c r="W3896" s="38"/>
      <c r="X3896" s="30">
        <f t="shared" si="428"/>
        <v>45961</v>
      </c>
      <c r="Y3896" s="21">
        <f t="shared" si="424"/>
        <v>0</v>
      </c>
      <c r="Z3896" s="21" t="str">
        <f t="shared" si="425"/>
        <v>Friday</v>
      </c>
      <c r="AA3896" s="21" t="str">
        <f t="shared" si="426"/>
        <v>Friday</v>
      </c>
      <c r="AB3896" s="21" t="str">
        <f>VLOOKUP(U3896,'Currency Sheet'!A:C,3,)</f>
        <v>DOLLAR</v>
      </c>
      <c r="AC3896" s="42" t="str">
        <f>VLOOKUP(P3896,'Customer List'!B:D,3,)</f>
        <v>Local</v>
      </c>
    </row>
    <row r="3897" spans="1:29" x14ac:dyDescent="0.25">
      <c r="A3897" s="21">
        <v>3893</v>
      </c>
      <c r="B3897" s="21" t="s">
        <v>5561</v>
      </c>
      <c r="C3897" s="30">
        <v>45954</v>
      </c>
      <c r="D3897" s="30">
        <v>45960</v>
      </c>
      <c r="E3897" s="47">
        <v>312.2</v>
      </c>
      <c r="F3897" s="47">
        <f t="shared" si="421"/>
        <v>27473.599999999999</v>
      </c>
      <c r="G3897" s="48">
        <f t="shared" si="422"/>
        <v>54947.199999999997</v>
      </c>
      <c r="H3897" s="21">
        <v>500346</v>
      </c>
      <c r="I3897" s="21" t="s">
        <v>5078</v>
      </c>
      <c r="J3897" s="21">
        <v>2</v>
      </c>
      <c r="K3897" s="21">
        <v>2</v>
      </c>
      <c r="L3897" s="21">
        <f t="shared" si="423"/>
        <v>0</v>
      </c>
      <c r="M3897" s="21" t="s">
        <v>5682</v>
      </c>
      <c r="N3897" s="30">
        <v>45964</v>
      </c>
      <c r="O3897" s="48">
        <v>0</v>
      </c>
      <c r="P3897" s="21" t="s">
        <v>625</v>
      </c>
      <c r="Q3897" s="21" t="s">
        <v>2070</v>
      </c>
      <c r="R3897" s="21" t="s">
        <v>637</v>
      </c>
      <c r="S3897" s="3">
        <v>4</v>
      </c>
      <c r="T3897" s="37"/>
      <c r="U3897" s="21" t="s">
        <v>18</v>
      </c>
      <c r="V3897" s="21" t="str">
        <f>VLOOKUP(P3897,'Customer List'!B:C,2,)</f>
        <v>Delhi</v>
      </c>
      <c r="W3897" s="38"/>
      <c r="X3897" s="30">
        <f t="shared" si="428"/>
        <v>45964</v>
      </c>
      <c r="Y3897" s="21">
        <f t="shared" si="424"/>
        <v>0</v>
      </c>
      <c r="Z3897" s="21" t="str">
        <f t="shared" si="425"/>
        <v>Monday</v>
      </c>
      <c r="AA3897" s="21" t="str">
        <f t="shared" si="426"/>
        <v>Monday</v>
      </c>
      <c r="AB3897" s="21" t="str">
        <f>VLOOKUP(U3897,'Currency Sheet'!A:C,3,)</f>
        <v>DOLLAR</v>
      </c>
      <c r="AC3897" s="42" t="str">
        <f>VLOOKUP(P3897,'Customer List'!B:D,3,)</f>
        <v>Local</v>
      </c>
    </row>
    <row r="3898" spans="1:29" x14ac:dyDescent="0.25">
      <c r="A3898" s="21">
        <v>3894</v>
      </c>
      <c r="B3898" s="21" t="s">
        <v>5561</v>
      </c>
      <c r="C3898" s="30">
        <v>45954</v>
      </c>
      <c r="D3898" s="30">
        <v>45960</v>
      </c>
      <c r="E3898" s="47">
        <v>126.60000000000001</v>
      </c>
      <c r="F3898" s="47">
        <f t="shared" si="421"/>
        <v>11140.800000000001</v>
      </c>
      <c r="G3898" s="48">
        <f t="shared" si="422"/>
        <v>22281.600000000002</v>
      </c>
      <c r="H3898" s="21">
        <v>152316</v>
      </c>
      <c r="I3898" s="21" t="s">
        <v>5159</v>
      </c>
      <c r="J3898" s="21">
        <v>2</v>
      </c>
      <c r="K3898" s="21">
        <v>2</v>
      </c>
      <c r="L3898" s="21">
        <f t="shared" si="423"/>
        <v>0</v>
      </c>
      <c r="M3898" s="21" t="s">
        <v>5693</v>
      </c>
      <c r="N3898" s="30">
        <v>45961</v>
      </c>
      <c r="O3898" s="48">
        <v>33274.699999999997</v>
      </c>
      <c r="P3898" s="21" t="s">
        <v>16</v>
      </c>
      <c r="Q3898" s="21" t="s">
        <v>5959</v>
      </c>
      <c r="R3898" s="21" t="s">
        <v>637</v>
      </c>
      <c r="S3898" s="3">
        <v>4</v>
      </c>
      <c r="T3898" s="37"/>
      <c r="U3898" s="21" t="s">
        <v>18</v>
      </c>
      <c r="V3898" s="21" t="str">
        <f>VLOOKUP(P3898,'Customer List'!B:C,2,)</f>
        <v>Delhi</v>
      </c>
      <c r="W3898" s="38"/>
      <c r="X3898" s="30">
        <f t="shared" si="428"/>
        <v>45961</v>
      </c>
      <c r="Y3898" s="21">
        <f t="shared" si="424"/>
        <v>0</v>
      </c>
      <c r="Z3898" s="21" t="str">
        <f t="shared" si="425"/>
        <v>Friday</v>
      </c>
      <c r="AA3898" s="21" t="str">
        <f t="shared" si="426"/>
        <v>Friday</v>
      </c>
      <c r="AB3898" s="21" t="str">
        <f>VLOOKUP(U3898,'Currency Sheet'!A:C,3,)</f>
        <v>DOLLAR</v>
      </c>
      <c r="AC3898" s="42" t="str">
        <f>VLOOKUP(P3898,'Customer List'!B:D,3,)</f>
        <v>Local</v>
      </c>
    </row>
    <row r="3899" spans="1:29" x14ac:dyDescent="0.25">
      <c r="A3899" s="21">
        <v>3895</v>
      </c>
      <c r="B3899" s="21" t="s">
        <v>5561</v>
      </c>
      <c r="C3899" s="30">
        <v>45954</v>
      </c>
      <c r="D3899" s="30">
        <v>45960</v>
      </c>
      <c r="E3899" s="47">
        <v>126.60000000000001</v>
      </c>
      <c r="F3899" s="47">
        <f t="shared" si="421"/>
        <v>11140.800000000001</v>
      </c>
      <c r="G3899" s="48">
        <f t="shared" si="422"/>
        <v>11140.800000000001</v>
      </c>
      <c r="H3899" s="21">
        <v>152316</v>
      </c>
      <c r="I3899" s="21" t="s">
        <v>5159</v>
      </c>
      <c r="J3899" s="21">
        <v>1</v>
      </c>
      <c r="K3899" s="21">
        <v>1</v>
      </c>
      <c r="L3899" s="21">
        <f t="shared" si="423"/>
        <v>0</v>
      </c>
      <c r="M3899" s="21" t="s">
        <v>5693</v>
      </c>
      <c r="N3899" s="30">
        <v>45961</v>
      </c>
      <c r="O3899" s="48">
        <v>0</v>
      </c>
      <c r="P3899" s="21" t="s">
        <v>16</v>
      </c>
      <c r="Q3899" s="21" t="s">
        <v>2070</v>
      </c>
      <c r="R3899" s="21" t="s">
        <v>637</v>
      </c>
      <c r="S3899" s="3">
        <v>4</v>
      </c>
      <c r="T3899" s="37"/>
      <c r="U3899" s="21" t="s">
        <v>18</v>
      </c>
      <c r="V3899" s="21" t="str">
        <f>VLOOKUP(P3899,'Customer List'!B:C,2,)</f>
        <v>Delhi</v>
      </c>
      <c r="W3899" s="38"/>
      <c r="X3899" s="30">
        <f t="shared" si="428"/>
        <v>45961</v>
      </c>
      <c r="Y3899" s="21">
        <f t="shared" si="424"/>
        <v>0</v>
      </c>
      <c r="Z3899" s="21" t="str">
        <f t="shared" si="425"/>
        <v>Friday</v>
      </c>
      <c r="AA3899" s="21" t="str">
        <f t="shared" si="426"/>
        <v>Friday</v>
      </c>
      <c r="AB3899" s="21" t="str">
        <f>VLOOKUP(U3899,'Currency Sheet'!A:C,3,)</f>
        <v>DOLLAR</v>
      </c>
      <c r="AC3899" s="42" t="str">
        <f>VLOOKUP(P3899,'Customer List'!B:D,3,)</f>
        <v>Local</v>
      </c>
    </row>
    <row r="3900" spans="1:29" x14ac:dyDescent="0.25">
      <c r="A3900" s="21">
        <v>3896</v>
      </c>
      <c r="B3900" s="21" t="s">
        <v>5561</v>
      </c>
      <c r="C3900" s="30">
        <v>45954</v>
      </c>
      <c r="D3900" s="30">
        <v>45960</v>
      </c>
      <c r="E3900" s="47">
        <v>189</v>
      </c>
      <c r="F3900" s="47">
        <f t="shared" si="421"/>
        <v>16632</v>
      </c>
      <c r="G3900" s="48">
        <f t="shared" si="422"/>
        <v>16632</v>
      </c>
      <c r="H3900" s="21">
        <v>152423</v>
      </c>
      <c r="I3900" s="21" t="s">
        <v>5166</v>
      </c>
      <c r="J3900" s="21">
        <v>1</v>
      </c>
      <c r="K3900" s="21">
        <v>1</v>
      </c>
      <c r="L3900" s="21">
        <f t="shared" si="423"/>
        <v>0</v>
      </c>
      <c r="M3900" s="21" t="s">
        <v>5693</v>
      </c>
      <c r="N3900" s="30">
        <v>45961</v>
      </c>
      <c r="O3900" s="48">
        <v>21289.5</v>
      </c>
      <c r="P3900" s="21" t="s">
        <v>16</v>
      </c>
      <c r="Q3900" s="21" t="s">
        <v>5959</v>
      </c>
      <c r="R3900" s="21" t="s">
        <v>637</v>
      </c>
      <c r="S3900" s="3">
        <v>4</v>
      </c>
      <c r="T3900" s="37"/>
      <c r="U3900" s="21" t="s">
        <v>18</v>
      </c>
      <c r="V3900" s="21" t="str">
        <f>VLOOKUP(P3900,'Customer List'!B:C,2,)</f>
        <v>Delhi</v>
      </c>
      <c r="W3900" s="38"/>
      <c r="X3900" s="30">
        <f t="shared" si="428"/>
        <v>45961</v>
      </c>
      <c r="Y3900" s="21">
        <f t="shared" si="424"/>
        <v>0</v>
      </c>
      <c r="Z3900" s="21" t="str">
        <f t="shared" si="425"/>
        <v>Friday</v>
      </c>
      <c r="AA3900" s="21" t="str">
        <f t="shared" si="426"/>
        <v>Friday</v>
      </c>
      <c r="AB3900" s="21" t="str">
        <f>VLOOKUP(U3900,'Currency Sheet'!A:C,3,)</f>
        <v>DOLLAR</v>
      </c>
      <c r="AC3900" s="42" t="str">
        <f>VLOOKUP(P3900,'Customer List'!B:D,3,)</f>
        <v>Local</v>
      </c>
    </row>
    <row r="3901" spans="1:29" x14ac:dyDescent="0.25">
      <c r="A3901" s="21">
        <v>3897</v>
      </c>
      <c r="B3901" s="21" t="s">
        <v>5561</v>
      </c>
      <c r="C3901" s="30">
        <v>45954</v>
      </c>
      <c r="D3901" s="30">
        <v>45960</v>
      </c>
      <c r="E3901" s="47">
        <v>236.6</v>
      </c>
      <c r="F3901" s="47">
        <f t="shared" si="421"/>
        <v>20820.8</v>
      </c>
      <c r="G3901" s="48">
        <f t="shared" si="422"/>
        <v>20820.8</v>
      </c>
      <c r="H3901" s="21">
        <v>155545</v>
      </c>
      <c r="I3901" s="21" t="s">
        <v>5175</v>
      </c>
      <c r="J3901" s="21">
        <v>1</v>
      </c>
      <c r="K3901" s="21">
        <v>1</v>
      </c>
      <c r="L3901" s="21">
        <f t="shared" si="423"/>
        <v>0</v>
      </c>
      <c r="M3901" s="21" t="s">
        <v>5693</v>
      </c>
      <c r="N3901" s="30">
        <v>45961</v>
      </c>
      <c r="O3901" s="48">
        <v>26651.3</v>
      </c>
      <c r="P3901" s="21" t="s">
        <v>16</v>
      </c>
      <c r="Q3901" s="21" t="s">
        <v>5959</v>
      </c>
      <c r="R3901" s="21" t="s">
        <v>637</v>
      </c>
      <c r="S3901" s="3">
        <v>4</v>
      </c>
      <c r="T3901" s="37"/>
      <c r="U3901" s="21" t="s">
        <v>18</v>
      </c>
      <c r="V3901" s="21" t="str">
        <f>VLOOKUP(P3901,'Customer List'!B:C,2,)</f>
        <v>Delhi</v>
      </c>
      <c r="W3901" s="38"/>
      <c r="X3901" s="30">
        <f t="shared" si="428"/>
        <v>45961</v>
      </c>
      <c r="Y3901" s="21">
        <f t="shared" si="424"/>
        <v>0</v>
      </c>
      <c r="Z3901" s="21" t="str">
        <f t="shared" si="425"/>
        <v>Friday</v>
      </c>
      <c r="AA3901" s="21" t="str">
        <f t="shared" si="426"/>
        <v>Friday</v>
      </c>
      <c r="AB3901" s="21" t="str">
        <f>VLOOKUP(U3901,'Currency Sheet'!A:C,3,)</f>
        <v>DOLLAR</v>
      </c>
      <c r="AC3901" s="42" t="str">
        <f>VLOOKUP(P3901,'Customer List'!B:D,3,)</f>
        <v>Local</v>
      </c>
    </row>
    <row r="3902" spans="1:29" x14ac:dyDescent="0.25">
      <c r="A3902" s="21">
        <v>3898</v>
      </c>
      <c r="B3902" s="21" t="s">
        <v>5561</v>
      </c>
      <c r="C3902" s="30">
        <v>45954</v>
      </c>
      <c r="D3902" s="30">
        <v>45960</v>
      </c>
      <c r="E3902" s="47">
        <v>30</v>
      </c>
      <c r="F3902" s="47">
        <f t="shared" si="421"/>
        <v>2640</v>
      </c>
      <c r="G3902" s="48">
        <f t="shared" si="422"/>
        <v>2640</v>
      </c>
      <c r="H3902" s="21">
        <v>300406</v>
      </c>
      <c r="I3902" s="21" t="s">
        <v>4767</v>
      </c>
      <c r="J3902" s="21">
        <v>1</v>
      </c>
      <c r="K3902" s="21">
        <v>1</v>
      </c>
      <c r="L3902" s="21">
        <f t="shared" si="423"/>
        <v>0</v>
      </c>
      <c r="M3902" s="21" t="s">
        <v>5564</v>
      </c>
      <c r="N3902" s="30">
        <v>45961</v>
      </c>
      <c r="O3902" s="48">
        <v>0</v>
      </c>
      <c r="P3902" s="21" t="s">
        <v>625</v>
      </c>
      <c r="Q3902" s="21" t="s">
        <v>2070</v>
      </c>
      <c r="R3902" s="21" t="s">
        <v>637</v>
      </c>
      <c r="S3902" s="3">
        <v>4</v>
      </c>
      <c r="T3902" s="37"/>
      <c r="U3902" s="21" t="s">
        <v>18</v>
      </c>
      <c r="V3902" s="21" t="str">
        <f>VLOOKUP(P3902,'Customer List'!B:C,2,)</f>
        <v>Delhi</v>
      </c>
      <c r="W3902" s="38"/>
      <c r="X3902" s="30">
        <f t="shared" si="428"/>
        <v>45961</v>
      </c>
      <c r="Y3902" s="21">
        <f t="shared" si="424"/>
        <v>0</v>
      </c>
      <c r="Z3902" s="21" t="str">
        <f t="shared" si="425"/>
        <v>Friday</v>
      </c>
      <c r="AA3902" s="21" t="str">
        <f t="shared" si="426"/>
        <v>Friday</v>
      </c>
      <c r="AB3902" s="21" t="str">
        <f>VLOOKUP(U3902,'Currency Sheet'!A:C,3,)</f>
        <v>DOLLAR</v>
      </c>
      <c r="AC3902" s="42" t="str">
        <f>VLOOKUP(P3902,'Customer List'!B:D,3,)</f>
        <v>Local</v>
      </c>
    </row>
    <row r="3903" spans="1:29" x14ac:dyDescent="0.25">
      <c r="A3903" s="21">
        <v>3899</v>
      </c>
      <c r="B3903" s="21" t="s">
        <v>5561</v>
      </c>
      <c r="C3903" s="30">
        <v>45954</v>
      </c>
      <c r="D3903" s="30">
        <v>45960</v>
      </c>
      <c r="E3903" s="47">
        <v>160.80000000000001</v>
      </c>
      <c r="F3903" s="47">
        <f t="shared" si="421"/>
        <v>14150.400000000001</v>
      </c>
      <c r="G3903" s="48">
        <f t="shared" si="422"/>
        <v>28300.800000000003</v>
      </c>
      <c r="H3903" s="21">
        <v>301028</v>
      </c>
      <c r="I3903" s="21" t="s">
        <v>4768</v>
      </c>
      <c r="J3903" s="21">
        <v>2</v>
      </c>
      <c r="K3903" s="21">
        <v>2</v>
      </c>
      <c r="L3903" s="21">
        <f t="shared" si="423"/>
        <v>0</v>
      </c>
      <c r="M3903" s="21" t="s">
        <v>5646</v>
      </c>
      <c r="N3903" s="30">
        <v>45962</v>
      </c>
      <c r="O3903" s="48">
        <v>49848</v>
      </c>
      <c r="P3903" s="21" t="s">
        <v>2201</v>
      </c>
      <c r="Q3903" s="21">
        <v>58157690846</v>
      </c>
      <c r="R3903" s="21" t="s">
        <v>40</v>
      </c>
      <c r="S3903" s="3">
        <v>4</v>
      </c>
      <c r="T3903" s="37"/>
      <c r="U3903" s="21" t="s">
        <v>18</v>
      </c>
      <c r="V3903" s="21" t="str">
        <f>VLOOKUP(P3903,'Customer List'!B:C,2,)</f>
        <v>ASSAM</v>
      </c>
      <c r="W3903" s="38"/>
      <c r="X3903" s="30">
        <v>45964</v>
      </c>
      <c r="Y3903" s="21">
        <f t="shared" si="424"/>
        <v>2</v>
      </c>
      <c r="Z3903" s="21" t="str">
        <f t="shared" si="425"/>
        <v>Saturday</v>
      </c>
      <c r="AA3903" s="21" t="str">
        <f t="shared" si="426"/>
        <v>Monday</v>
      </c>
      <c r="AB3903" s="21" t="str">
        <f>VLOOKUP(U3903,'Currency Sheet'!A:C,3,)</f>
        <v>DOLLAR</v>
      </c>
      <c r="AC3903" s="42" t="str">
        <f>VLOOKUP(P3903,'Customer List'!B:D,3,)</f>
        <v>OutStation</v>
      </c>
    </row>
    <row r="3904" spans="1:29" x14ac:dyDescent="0.25">
      <c r="A3904" s="21">
        <v>3900</v>
      </c>
      <c r="B3904" s="21" t="s">
        <v>5561</v>
      </c>
      <c r="C3904" s="30">
        <v>45954</v>
      </c>
      <c r="D3904" s="30">
        <v>45960</v>
      </c>
      <c r="E3904" s="47">
        <v>304.5</v>
      </c>
      <c r="F3904" s="47">
        <f t="shared" si="421"/>
        <v>26796</v>
      </c>
      <c r="G3904" s="48">
        <f t="shared" si="422"/>
        <v>26796</v>
      </c>
      <c r="H3904" s="21">
        <v>301334</v>
      </c>
      <c r="I3904" s="21" t="s">
        <v>5177</v>
      </c>
      <c r="J3904" s="21">
        <v>1</v>
      </c>
      <c r="K3904" s="21">
        <v>1</v>
      </c>
      <c r="L3904" s="21">
        <f t="shared" si="423"/>
        <v>0</v>
      </c>
      <c r="M3904" s="21" t="s">
        <v>5596</v>
      </c>
      <c r="N3904" s="30">
        <v>45962</v>
      </c>
      <c r="O3904" s="48">
        <v>40455</v>
      </c>
      <c r="P3904" s="21" t="s">
        <v>621</v>
      </c>
      <c r="Q3904" s="21">
        <v>58157688982</v>
      </c>
      <c r="R3904" s="21" t="s">
        <v>40</v>
      </c>
      <c r="S3904" s="3">
        <v>4</v>
      </c>
      <c r="T3904" s="37"/>
      <c r="U3904" s="21" t="s">
        <v>18</v>
      </c>
      <c r="V3904" s="21" t="str">
        <f>VLOOKUP(P3904,'Customer List'!B:C,2,)</f>
        <v>Hyderabad</v>
      </c>
      <c r="W3904" s="38"/>
      <c r="X3904" s="30">
        <v>45964</v>
      </c>
      <c r="Y3904" s="21">
        <f t="shared" si="424"/>
        <v>2</v>
      </c>
      <c r="Z3904" s="21" t="str">
        <f t="shared" si="425"/>
        <v>Saturday</v>
      </c>
      <c r="AA3904" s="21" t="str">
        <f t="shared" si="426"/>
        <v>Monday</v>
      </c>
      <c r="AB3904" s="21" t="str">
        <f>VLOOKUP(U3904,'Currency Sheet'!A:C,3,)</f>
        <v>DOLLAR</v>
      </c>
      <c r="AC3904" s="42" t="str">
        <f>VLOOKUP(P3904,'Customer List'!B:D,3,)</f>
        <v>OutStation</v>
      </c>
    </row>
    <row r="3905" spans="1:29" x14ac:dyDescent="0.25">
      <c r="A3905" s="21">
        <v>3901</v>
      </c>
      <c r="B3905" s="21" t="s">
        <v>5561</v>
      </c>
      <c r="C3905" s="30">
        <v>45954</v>
      </c>
      <c r="D3905" s="30">
        <v>45960</v>
      </c>
      <c r="E3905" s="47">
        <v>61.8</v>
      </c>
      <c r="F3905" s="47">
        <f t="shared" si="421"/>
        <v>5438.4</v>
      </c>
      <c r="G3905" s="48">
        <f t="shared" si="422"/>
        <v>5438.4</v>
      </c>
      <c r="H3905" s="21">
        <v>302206</v>
      </c>
      <c r="I3905" s="21" t="s">
        <v>4769</v>
      </c>
      <c r="J3905" s="21">
        <v>1</v>
      </c>
      <c r="K3905" s="21">
        <v>1</v>
      </c>
      <c r="L3905" s="21">
        <f t="shared" si="423"/>
        <v>0</v>
      </c>
      <c r="M3905" s="21" t="s">
        <v>5564</v>
      </c>
      <c r="N3905" s="30">
        <v>45961</v>
      </c>
      <c r="O3905" s="48">
        <v>0</v>
      </c>
      <c r="P3905" s="21" t="s">
        <v>625</v>
      </c>
      <c r="Q3905" s="21" t="s">
        <v>2070</v>
      </c>
      <c r="R3905" s="21" t="s">
        <v>637</v>
      </c>
      <c r="S3905" s="3">
        <v>4</v>
      </c>
      <c r="T3905" s="37"/>
      <c r="U3905" s="21" t="s">
        <v>18</v>
      </c>
      <c r="V3905" s="21" t="str">
        <f>VLOOKUP(P3905,'Customer List'!B:C,2,)</f>
        <v>Delhi</v>
      </c>
      <c r="W3905" s="38"/>
      <c r="X3905" s="30">
        <f>IF(OR(R3905 = "PRIYANKA MADAM", R3905 = "DEEPAK", R3905 = "PORTER"),N3905,"")</f>
        <v>45961</v>
      </c>
      <c r="Y3905" s="21">
        <f t="shared" si="424"/>
        <v>0</v>
      </c>
      <c r="Z3905" s="21" t="str">
        <f t="shared" si="425"/>
        <v>Friday</v>
      </c>
      <c r="AA3905" s="21" t="str">
        <f t="shared" si="426"/>
        <v>Friday</v>
      </c>
      <c r="AB3905" s="21" t="str">
        <f>VLOOKUP(U3905,'Currency Sheet'!A:C,3,)</f>
        <v>DOLLAR</v>
      </c>
      <c r="AC3905" s="42" t="str">
        <f>VLOOKUP(P3905,'Customer List'!B:D,3,)</f>
        <v>Local</v>
      </c>
    </row>
    <row r="3906" spans="1:29" x14ac:dyDescent="0.25">
      <c r="A3906" s="21">
        <v>3902</v>
      </c>
      <c r="B3906" s="21" t="s">
        <v>5561</v>
      </c>
      <c r="C3906" s="30">
        <v>45954</v>
      </c>
      <c r="D3906" s="30">
        <v>45960</v>
      </c>
      <c r="E3906" s="47">
        <v>85.8</v>
      </c>
      <c r="F3906" s="47">
        <f t="shared" si="421"/>
        <v>7550.4</v>
      </c>
      <c r="G3906" s="48">
        <f t="shared" si="422"/>
        <v>7550.4</v>
      </c>
      <c r="H3906" s="21">
        <v>302347</v>
      </c>
      <c r="I3906" s="21" t="s">
        <v>5375</v>
      </c>
      <c r="J3906" s="21">
        <v>1</v>
      </c>
      <c r="K3906" s="21">
        <v>1</v>
      </c>
      <c r="L3906" s="21">
        <f t="shared" si="423"/>
        <v>0</v>
      </c>
      <c r="M3906" s="21" t="s">
        <v>5615</v>
      </c>
      <c r="N3906" s="30">
        <v>45962</v>
      </c>
      <c r="O3906" s="48">
        <v>15515.5</v>
      </c>
      <c r="P3906" s="21" t="s">
        <v>194</v>
      </c>
      <c r="Q3906" s="21">
        <v>58157689085</v>
      </c>
      <c r="R3906" s="21" t="s">
        <v>40</v>
      </c>
      <c r="S3906" s="3">
        <v>4</v>
      </c>
      <c r="T3906" s="37"/>
      <c r="U3906" s="21" t="s">
        <v>18</v>
      </c>
      <c r="V3906" s="21" t="str">
        <f>VLOOKUP(P3906,'Customer List'!B:C,2,)</f>
        <v>Kanpur</v>
      </c>
      <c r="W3906" s="38"/>
      <c r="X3906" s="30">
        <v>45965</v>
      </c>
      <c r="Y3906" s="21">
        <f t="shared" si="424"/>
        <v>3</v>
      </c>
      <c r="Z3906" s="21" t="str">
        <f t="shared" si="425"/>
        <v>Saturday</v>
      </c>
      <c r="AA3906" s="21" t="str">
        <f t="shared" si="426"/>
        <v>Tuesday</v>
      </c>
      <c r="AB3906" s="21" t="str">
        <f>VLOOKUP(U3906,'Currency Sheet'!A:C,3,)</f>
        <v>DOLLAR</v>
      </c>
      <c r="AC3906" s="42" t="str">
        <f>VLOOKUP(P3906,'Customer List'!B:D,3,)</f>
        <v>OutStation</v>
      </c>
    </row>
    <row r="3907" spans="1:29" x14ac:dyDescent="0.25">
      <c r="A3907" s="21">
        <v>3903</v>
      </c>
      <c r="B3907" s="21" t="s">
        <v>5561</v>
      </c>
      <c r="C3907" s="30">
        <v>45954</v>
      </c>
      <c r="D3907" s="30">
        <v>45960</v>
      </c>
      <c r="E3907" s="47">
        <v>191.1</v>
      </c>
      <c r="F3907" s="47">
        <f t="shared" si="421"/>
        <v>16816.8</v>
      </c>
      <c r="G3907" s="48">
        <f t="shared" si="422"/>
        <v>33633.599999999999</v>
      </c>
      <c r="H3907" s="21">
        <v>506349</v>
      </c>
      <c r="I3907" s="21" t="s">
        <v>4825</v>
      </c>
      <c r="J3907" s="21">
        <v>2</v>
      </c>
      <c r="K3907" s="21">
        <v>2</v>
      </c>
      <c r="L3907" s="21">
        <f t="shared" si="423"/>
        <v>0</v>
      </c>
      <c r="M3907" s="21" t="s">
        <v>5567</v>
      </c>
      <c r="N3907" s="30">
        <v>45961</v>
      </c>
      <c r="O3907" s="48">
        <v>0</v>
      </c>
      <c r="P3907" s="21" t="s">
        <v>625</v>
      </c>
      <c r="Q3907" s="21" t="s">
        <v>2070</v>
      </c>
      <c r="R3907" s="21" t="s">
        <v>637</v>
      </c>
      <c r="S3907" s="3">
        <v>4</v>
      </c>
      <c r="T3907" s="37" t="s">
        <v>5569</v>
      </c>
      <c r="U3907" s="21" t="s">
        <v>18</v>
      </c>
      <c r="V3907" s="21" t="str">
        <f>VLOOKUP(P3907,'Customer List'!B:C,2,)</f>
        <v>Delhi</v>
      </c>
      <c r="W3907" s="38"/>
      <c r="X3907" s="30">
        <f>IF(OR(R3907 = "PRIYANKA MADAM", R3907 = "DEEPAK", R3907 = "PORTER"),N3907,"")</f>
        <v>45961</v>
      </c>
      <c r="Y3907" s="21">
        <f t="shared" si="424"/>
        <v>0</v>
      </c>
      <c r="Z3907" s="21" t="str">
        <f t="shared" si="425"/>
        <v>Friday</v>
      </c>
      <c r="AA3907" s="21" t="str">
        <f t="shared" si="426"/>
        <v>Friday</v>
      </c>
      <c r="AB3907" s="21" t="str">
        <f>VLOOKUP(U3907,'Currency Sheet'!A:C,3,)</f>
        <v>DOLLAR</v>
      </c>
      <c r="AC3907" s="42" t="str">
        <f>VLOOKUP(P3907,'Customer List'!B:D,3,)</f>
        <v>Local</v>
      </c>
    </row>
    <row r="3908" spans="1:29" x14ac:dyDescent="0.25">
      <c r="A3908" s="21">
        <v>3904</v>
      </c>
      <c r="B3908" s="21" t="s">
        <v>5561</v>
      </c>
      <c r="C3908" s="30">
        <v>45954</v>
      </c>
      <c r="D3908" s="30">
        <v>45960</v>
      </c>
      <c r="E3908" s="47">
        <v>88.2</v>
      </c>
      <c r="F3908" s="47">
        <f t="shared" si="421"/>
        <v>7761.6</v>
      </c>
      <c r="G3908" s="48">
        <f t="shared" si="422"/>
        <v>7761.6</v>
      </c>
      <c r="H3908" s="21">
        <v>306014</v>
      </c>
      <c r="I3908" s="21" t="s">
        <v>5534</v>
      </c>
      <c r="J3908" s="21">
        <v>1</v>
      </c>
      <c r="K3908" s="21">
        <v>1</v>
      </c>
      <c r="L3908" s="21">
        <f t="shared" si="423"/>
        <v>0</v>
      </c>
      <c r="M3908" s="21" t="s">
        <v>5564</v>
      </c>
      <c r="N3908" s="30">
        <v>45961</v>
      </c>
      <c r="O3908" s="48">
        <v>0</v>
      </c>
      <c r="P3908" s="21" t="s">
        <v>625</v>
      </c>
      <c r="Q3908" s="21" t="s">
        <v>2070</v>
      </c>
      <c r="R3908" s="21" t="s">
        <v>637</v>
      </c>
      <c r="S3908" s="3">
        <v>4</v>
      </c>
      <c r="T3908" s="37"/>
      <c r="U3908" s="21" t="s">
        <v>18</v>
      </c>
      <c r="V3908" s="21" t="str">
        <f>VLOOKUP(P3908,'Customer List'!B:C,2,)</f>
        <v>Delhi</v>
      </c>
      <c r="W3908" s="38"/>
      <c r="X3908" s="30">
        <f>IF(OR(R3908 = "PRIYANKA MADAM", R3908 = "DEEPAK", R3908 = "PORTER"),N3908,"")</f>
        <v>45961</v>
      </c>
      <c r="Y3908" s="21">
        <f t="shared" si="424"/>
        <v>0</v>
      </c>
      <c r="Z3908" s="21" t="str">
        <f t="shared" si="425"/>
        <v>Friday</v>
      </c>
      <c r="AA3908" s="21" t="str">
        <f t="shared" si="426"/>
        <v>Friday</v>
      </c>
      <c r="AB3908" s="21" t="str">
        <f>VLOOKUP(U3908,'Currency Sheet'!A:C,3,)</f>
        <v>DOLLAR</v>
      </c>
      <c r="AC3908" s="42" t="str">
        <f>VLOOKUP(P3908,'Customer List'!B:D,3,)</f>
        <v>Local</v>
      </c>
    </row>
    <row r="3909" spans="1:29" x14ac:dyDescent="0.25">
      <c r="A3909" s="21">
        <v>3905</v>
      </c>
      <c r="B3909" s="21" t="s">
        <v>5561</v>
      </c>
      <c r="C3909" s="30">
        <v>45954</v>
      </c>
      <c r="D3909" s="30">
        <v>45960</v>
      </c>
      <c r="E3909" s="47">
        <v>281.39999999999998</v>
      </c>
      <c r="F3909" s="47">
        <f t="shared" si="421"/>
        <v>24763.199999999997</v>
      </c>
      <c r="G3909" s="48">
        <f t="shared" si="422"/>
        <v>49526.399999999994</v>
      </c>
      <c r="H3909" s="21">
        <v>506538</v>
      </c>
      <c r="I3909" s="21" t="s">
        <v>5079</v>
      </c>
      <c r="J3909" s="21">
        <v>2</v>
      </c>
      <c r="K3909" s="21">
        <v>2</v>
      </c>
      <c r="L3909" s="21">
        <f t="shared" si="423"/>
        <v>0</v>
      </c>
      <c r="M3909" s="21" t="s">
        <v>5682</v>
      </c>
      <c r="N3909" s="30">
        <v>45964</v>
      </c>
      <c r="O3909" s="48">
        <v>0</v>
      </c>
      <c r="P3909" s="21" t="s">
        <v>625</v>
      </c>
      <c r="Q3909" s="21" t="s">
        <v>2070</v>
      </c>
      <c r="R3909" s="21" t="s">
        <v>637</v>
      </c>
      <c r="S3909" s="3">
        <v>4</v>
      </c>
      <c r="T3909" s="37"/>
      <c r="U3909" s="21" t="s">
        <v>18</v>
      </c>
      <c r="V3909" s="21" t="str">
        <f>VLOOKUP(P3909,'Customer List'!B:C,2,)</f>
        <v>Delhi</v>
      </c>
      <c r="W3909" s="38"/>
      <c r="X3909" s="30">
        <f>IF(OR(R3909 = "PRIYANKA MADAM", R3909 = "DEEPAK", R3909 = "PORTER"),N3909,"")</f>
        <v>45964</v>
      </c>
      <c r="Y3909" s="21">
        <f t="shared" si="424"/>
        <v>0</v>
      </c>
      <c r="Z3909" s="21" t="str">
        <f t="shared" si="425"/>
        <v>Monday</v>
      </c>
      <c r="AA3909" s="21" t="str">
        <f t="shared" si="426"/>
        <v>Monday</v>
      </c>
      <c r="AB3909" s="21" t="str">
        <f>VLOOKUP(U3909,'Currency Sheet'!A:C,3,)</f>
        <v>DOLLAR</v>
      </c>
      <c r="AC3909" s="42" t="str">
        <f>VLOOKUP(P3909,'Customer List'!B:D,3,)</f>
        <v>Local</v>
      </c>
    </row>
    <row r="3910" spans="1:29" x14ac:dyDescent="0.25">
      <c r="A3910" s="21">
        <v>3906</v>
      </c>
      <c r="B3910" s="21" t="s">
        <v>5561</v>
      </c>
      <c r="C3910" s="30">
        <v>45954</v>
      </c>
      <c r="D3910" s="30">
        <v>45960</v>
      </c>
      <c r="E3910" s="47">
        <v>175.2</v>
      </c>
      <c r="F3910" s="47">
        <f t="shared" si="421"/>
        <v>15417.599999999999</v>
      </c>
      <c r="G3910" s="48">
        <f t="shared" si="422"/>
        <v>30835.199999999997</v>
      </c>
      <c r="H3910" s="21">
        <v>307618</v>
      </c>
      <c r="I3910" s="21" t="s">
        <v>4776</v>
      </c>
      <c r="J3910" s="21">
        <v>2</v>
      </c>
      <c r="K3910" s="21">
        <v>2</v>
      </c>
      <c r="L3910" s="21">
        <f t="shared" si="423"/>
        <v>0</v>
      </c>
      <c r="M3910" s="21" t="s">
        <v>5654</v>
      </c>
      <c r="N3910" s="30">
        <v>45962</v>
      </c>
      <c r="O3910" s="48">
        <v>63364</v>
      </c>
      <c r="P3910" s="21" t="s">
        <v>37</v>
      </c>
      <c r="Q3910" s="21">
        <v>58157691922</v>
      </c>
      <c r="R3910" s="21" t="s">
        <v>40</v>
      </c>
      <c r="S3910" s="3">
        <v>4</v>
      </c>
      <c r="T3910" s="37"/>
      <c r="U3910" s="21" t="s">
        <v>18</v>
      </c>
      <c r="V3910" s="21" t="str">
        <f>VLOOKUP(P3910,'Customer List'!B:C,2,)</f>
        <v>Banglore</v>
      </c>
      <c r="W3910" s="38"/>
      <c r="X3910" s="30">
        <v>45965</v>
      </c>
      <c r="Y3910" s="21">
        <f t="shared" si="424"/>
        <v>3</v>
      </c>
      <c r="Z3910" s="21" t="str">
        <f t="shared" si="425"/>
        <v>Saturday</v>
      </c>
      <c r="AA3910" s="21" t="str">
        <f t="shared" si="426"/>
        <v>Tuesday</v>
      </c>
      <c r="AB3910" s="21" t="str">
        <f>VLOOKUP(U3910,'Currency Sheet'!A:C,3,)</f>
        <v>DOLLAR</v>
      </c>
      <c r="AC3910" s="42" t="str">
        <f>VLOOKUP(P3910,'Customer List'!B:D,3,)</f>
        <v>OutStation</v>
      </c>
    </row>
    <row r="3911" spans="1:29" x14ac:dyDescent="0.25">
      <c r="A3911" s="21">
        <v>3907</v>
      </c>
      <c r="B3911" s="21" t="s">
        <v>5561</v>
      </c>
      <c r="C3911" s="30">
        <v>45954</v>
      </c>
      <c r="D3911" s="30">
        <v>45960</v>
      </c>
      <c r="E3911" s="47">
        <v>191.1</v>
      </c>
      <c r="F3911" s="47">
        <f t="shared" ref="F3911:F3974" si="429">IF(AB3911="DOLLAR",E3911*88,E3911)</f>
        <v>16816.8</v>
      </c>
      <c r="G3911" s="48">
        <f t="shared" ref="G3911:G3974" si="430">F3911*J3911</f>
        <v>16816.8</v>
      </c>
      <c r="H3911" s="21">
        <v>103246</v>
      </c>
      <c r="I3911" s="21" t="s">
        <v>5530</v>
      </c>
      <c r="J3911" s="21">
        <v>1</v>
      </c>
      <c r="K3911" s="21">
        <v>1</v>
      </c>
      <c r="L3911" s="21">
        <f t="shared" ref="L3911:L3974" si="431">J3911-K3911</f>
        <v>0</v>
      </c>
      <c r="M3911" s="21" t="s">
        <v>5567</v>
      </c>
      <c r="N3911" s="30">
        <v>45961</v>
      </c>
      <c r="O3911" s="48">
        <v>0</v>
      </c>
      <c r="P3911" s="21" t="s">
        <v>625</v>
      </c>
      <c r="Q3911" s="21" t="s">
        <v>2070</v>
      </c>
      <c r="R3911" s="21" t="s">
        <v>637</v>
      </c>
      <c r="S3911" s="3">
        <v>4</v>
      </c>
      <c r="T3911" s="37"/>
      <c r="U3911" s="21" t="s">
        <v>18</v>
      </c>
      <c r="V3911" s="21" t="str">
        <f>VLOOKUP(P3911,'Customer List'!B:C,2,)</f>
        <v>Delhi</v>
      </c>
      <c r="W3911" s="38"/>
      <c r="X3911" s="30">
        <f>IF(OR(R3911 = "PRIYANKA MADAM", R3911 = "DEEPAK", R3911 = "PORTER"),N3911,"")</f>
        <v>45961</v>
      </c>
      <c r="Y3911" s="21">
        <f t="shared" ref="Y3911:Y3974" si="432">IF(X3911="", "", X3911-N3911)</f>
        <v>0</v>
      </c>
      <c r="Z3911" s="21" t="str">
        <f t="shared" ref="Z3911:Z3974" si="433">IF(N3911="", "", TEXT(N3911, "dddd"))</f>
        <v>Friday</v>
      </c>
      <c r="AA3911" s="21" t="str">
        <f t="shared" ref="AA3911:AA3974" si="434">IF(X3911="", "", TEXT(X3911, "dddd"))</f>
        <v>Friday</v>
      </c>
      <c r="AB3911" s="21" t="str">
        <f>VLOOKUP(U3911,'Currency Sheet'!A:C,3,)</f>
        <v>DOLLAR</v>
      </c>
      <c r="AC3911" s="42" t="str">
        <f>VLOOKUP(P3911,'Customer List'!B:D,3,)</f>
        <v>Local</v>
      </c>
    </row>
    <row r="3912" spans="1:29" x14ac:dyDescent="0.25">
      <c r="A3912" s="21">
        <v>3908</v>
      </c>
      <c r="B3912" s="21" t="s">
        <v>5561</v>
      </c>
      <c r="C3912" s="30">
        <v>45954</v>
      </c>
      <c r="D3912" s="30">
        <v>45960</v>
      </c>
      <c r="E3912" s="47">
        <v>298.89999999999998</v>
      </c>
      <c r="F3912" s="47">
        <f t="shared" si="429"/>
        <v>26303.199999999997</v>
      </c>
      <c r="G3912" s="48">
        <f t="shared" si="430"/>
        <v>26303.199999999997</v>
      </c>
      <c r="H3912" s="21">
        <v>304236</v>
      </c>
      <c r="I3912" s="21" t="s">
        <v>5379</v>
      </c>
      <c r="J3912" s="21">
        <v>1</v>
      </c>
      <c r="K3912" s="21">
        <v>1</v>
      </c>
      <c r="L3912" s="21">
        <f t="shared" si="431"/>
        <v>0</v>
      </c>
      <c r="M3912" s="21" t="s">
        <v>5687</v>
      </c>
      <c r="N3912" s="30">
        <v>45964</v>
      </c>
      <c r="O3912" s="48">
        <v>58242.8</v>
      </c>
      <c r="P3912" s="21" t="s">
        <v>625</v>
      </c>
      <c r="Q3912" s="21" t="s">
        <v>2070</v>
      </c>
      <c r="R3912" s="21" t="s">
        <v>637</v>
      </c>
      <c r="S3912" s="3">
        <v>4</v>
      </c>
      <c r="T3912" s="37"/>
      <c r="U3912" s="21" t="s">
        <v>18</v>
      </c>
      <c r="V3912" s="21" t="str">
        <f>VLOOKUP(P3912,'Customer List'!B:C,2,)</f>
        <v>Delhi</v>
      </c>
      <c r="W3912" s="38"/>
      <c r="X3912" s="30">
        <f>IF(OR(R3912 = "PRIYANKA MADAM", R3912 = "DEEPAK", R3912 = "PORTER"),N3912,"")</f>
        <v>45964</v>
      </c>
      <c r="Y3912" s="21">
        <f t="shared" si="432"/>
        <v>0</v>
      </c>
      <c r="Z3912" s="21" t="str">
        <f t="shared" si="433"/>
        <v>Monday</v>
      </c>
      <c r="AA3912" s="21" t="str">
        <f t="shared" si="434"/>
        <v>Monday</v>
      </c>
      <c r="AB3912" s="21" t="str">
        <f>VLOOKUP(U3912,'Currency Sheet'!A:C,3,)</f>
        <v>DOLLAR</v>
      </c>
      <c r="AC3912" s="42" t="str">
        <f>VLOOKUP(P3912,'Customer List'!B:D,3,)</f>
        <v>Local</v>
      </c>
    </row>
    <row r="3913" spans="1:29" x14ac:dyDescent="0.25">
      <c r="A3913" s="21">
        <v>3909</v>
      </c>
      <c r="B3913" s="21" t="s">
        <v>5561</v>
      </c>
      <c r="C3913" s="30">
        <v>45954</v>
      </c>
      <c r="D3913" s="30">
        <v>45960</v>
      </c>
      <c r="E3913" s="47">
        <v>222</v>
      </c>
      <c r="F3913" s="47">
        <f t="shared" si="429"/>
        <v>19536</v>
      </c>
      <c r="G3913" s="48">
        <f t="shared" si="430"/>
        <v>19536</v>
      </c>
      <c r="H3913" s="21">
        <v>313226</v>
      </c>
      <c r="I3913" s="21" t="s">
        <v>5535</v>
      </c>
      <c r="J3913" s="21">
        <v>1</v>
      </c>
      <c r="K3913" s="21">
        <v>1</v>
      </c>
      <c r="L3913" s="21">
        <f t="shared" si="431"/>
        <v>0</v>
      </c>
      <c r="M3913" s="21" t="s">
        <v>5646</v>
      </c>
      <c r="N3913" s="30">
        <v>45962</v>
      </c>
      <c r="O3913" s="48">
        <v>34410</v>
      </c>
      <c r="P3913" s="21" t="s">
        <v>2201</v>
      </c>
      <c r="Q3913" s="21">
        <v>58157690846</v>
      </c>
      <c r="R3913" s="21" t="s">
        <v>40</v>
      </c>
      <c r="S3913" s="3">
        <v>4</v>
      </c>
      <c r="T3913" s="37"/>
      <c r="U3913" s="21" t="s">
        <v>18</v>
      </c>
      <c r="V3913" s="21" t="str">
        <f>VLOOKUP(P3913,'Customer List'!B:C,2,)</f>
        <v>ASSAM</v>
      </c>
      <c r="W3913" s="38"/>
      <c r="X3913" s="30">
        <v>45964</v>
      </c>
      <c r="Y3913" s="21">
        <f t="shared" si="432"/>
        <v>2</v>
      </c>
      <c r="Z3913" s="21" t="str">
        <f t="shared" si="433"/>
        <v>Saturday</v>
      </c>
      <c r="AA3913" s="21" t="str">
        <f t="shared" si="434"/>
        <v>Monday</v>
      </c>
      <c r="AB3913" s="21" t="str">
        <f>VLOOKUP(U3913,'Currency Sheet'!A:C,3,)</f>
        <v>DOLLAR</v>
      </c>
      <c r="AC3913" s="42" t="str">
        <f>VLOOKUP(P3913,'Customer List'!B:D,3,)</f>
        <v>OutStation</v>
      </c>
    </row>
    <row r="3914" spans="1:29" x14ac:dyDescent="0.25">
      <c r="A3914" s="21">
        <v>3910</v>
      </c>
      <c r="B3914" s="21" t="s">
        <v>5561</v>
      </c>
      <c r="C3914" s="30">
        <v>45954</v>
      </c>
      <c r="D3914" s="30">
        <v>45960</v>
      </c>
      <c r="E3914" s="47">
        <v>33</v>
      </c>
      <c r="F3914" s="47">
        <f t="shared" si="429"/>
        <v>2904</v>
      </c>
      <c r="G3914" s="48">
        <f t="shared" si="430"/>
        <v>2904</v>
      </c>
      <c r="H3914" s="21">
        <v>317306</v>
      </c>
      <c r="I3914" s="21" t="s">
        <v>4767</v>
      </c>
      <c r="J3914" s="21">
        <v>1</v>
      </c>
      <c r="K3914" s="21">
        <v>1</v>
      </c>
      <c r="L3914" s="21">
        <f t="shared" si="431"/>
        <v>0</v>
      </c>
      <c r="M3914" s="21" t="s">
        <v>5615</v>
      </c>
      <c r="N3914" s="30">
        <v>45962</v>
      </c>
      <c r="O3914" s="48">
        <v>5967.5</v>
      </c>
      <c r="P3914" s="21" t="s">
        <v>194</v>
      </c>
      <c r="Q3914" s="21">
        <v>58157689085</v>
      </c>
      <c r="R3914" s="21" t="s">
        <v>40</v>
      </c>
      <c r="S3914" s="3">
        <v>4</v>
      </c>
      <c r="T3914" s="37"/>
      <c r="U3914" s="21" t="s">
        <v>18</v>
      </c>
      <c r="V3914" s="21" t="str">
        <f>VLOOKUP(P3914,'Customer List'!B:C,2,)</f>
        <v>Kanpur</v>
      </c>
      <c r="W3914" s="38"/>
      <c r="X3914" s="30">
        <v>45965</v>
      </c>
      <c r="Y3914" s="21">
        <f t="shared" si="432"/>
        <v>3</v>
      </c>
      <c r="Z3914" s="21" t="str">
        <f t="shared" si="433"/>
        <v>Saturday</v>
      </c>
      <c r="AA3914" s="21" t="str">
        <f t="shared" si="434"/>
        <v>Tuesday</v>
      </c>
      <c r="AB3914" s="21" t="str">
        <f>VLOOKUP(U3914,'Currency Sheet'!A:C,3,)</f>
        <v>DOLLAR</v>
      </c>
      <c r="AC3914" s="42" t="str">
        <f>VLOOKUP(P3914,'Customer List'!B:D,3,)</f>
        <v>OutStation</v>
      </c>
    </row>
    <row r="3915" spans="1:29" x14ac:dyDescent="0.25">
      <c r="A3915" s="21">
        <v>3911</v>
      </c>
      <c r="B3915" s="21" t="s">
        <v>5561</v>
      </c>
      <c r="C3915" s="30">
        <v>45954</v>
      </c>
      <c r="D3915" s="30">
        <v>45960</v>
      </c>
      <c r="E3915" s="47">
        <v>39.6</v>
      </c>
      <c r="F3915" s="47">
        <f t="shared" si="429"/>
        <v>3484.8</v>
      </c>
      <c r="G3915" s="48">
        <f t="shared" si="430"/>
        <v>3484.8</v>
      </c>
      <c r="H3915" s="21">
        <v>317410</v>
      </c>
      <c r="I3915" s="21" t="s">
        <v>4778</v>
      </c>
      <c r="J3915" s="21">
        <v>1</v>
      </c>
      <c r="K3915" s="21">
        <v>1</v>
      </c>
      <c r="L3915" s="21">
        <f t="shared" si="431"/>
        <v>0</v>
      </c>
      <c r="M3915" s="21" t="s">
        <v>5564</v>
      </c>
      <c r="N3915" s="30">
        <v>45961</v>
      </c>
      <c r="O3915" s="48">
        <v>0</v>
      </c>
      <c r="P3915" s="21" t="s">
        <v>625</v>
      </c>
      <c r="Q3915" s="21" t="s">
        <v>2070</v>
      </c>
      <c r="R3915" s="21" t="s">
        <v>637</v>
      </c>
      <c r="S3915" s="3">
        <v>4</v>
      </c>
      <c r="T3915" s="37"/>
      <c r="U3915" s="21" t="s">
        <v>18</v>
      </c>
      <c r="V3915" s="21" t="str">
        <f>VLOOKUP(P3915,'Customer List'!B:C,2,)</f>
        <v>Delhi</v>
      </c>
      <c r="W3915" s="38"/>
      <c r="X3915" s="30">
        <f>IF(OR(R3915 = "PRIYANKA MADAM", R3915 = "DEEPAK", R3915 = "PORTER"),N3915,"")</f>
        <v>45961</v>
      </c>
      <c r="Y3915" s="21">
        <f t="shared" si="432"/>
        <v>0</v>
      </c>
      <c r="Z3915" s="21" t="str">
        <f t="shared" si="433"/>
        <v>Friday</v>
      </c>
      <c r="AA3915" s="21" t="str">
        <f t="shared" si="434"/>
        <v>Friday</v>
      </c>
      <c r="AB3915" s="21" t="str">
        <f>VLOOKUP(U3915,'Currency Sheet'!A:C,3,)</f>
        <v>DOLLAR</v>
      </c>
      <c r="AC3915" s="42" t="str">
        <f>VLOOKUP(P3915,'Customer List'!B:D,3,)</f>
        <v>Local</v>
      </c>
    </row>
    <row r="3916" spans="1:29" x14ac:dyDescent="0.25">
      <c r="A3916" s="21">
        <v>3912</v>
      </c>
      <c r="B3916" s="21" t="s">
        <v>5561</v>
      </c>
      <c r="C3916" s="30">
        <v>45954</v>
      </c>
      <c r="D3916" s="30">
        <v>45960</v>
      </c>
      <c r="E3916" s="47">
        <v>296.8</v>
      </c>
      <c r="F3916" s="47">
        <f t="shared" si="429"/>
        <v>26118.400000000001</v>
      </c>
      <c r="G3916" s="48">
        <f t="shared" si="430"/>
        <v>26118.400000000001</v>
      </c>
      <c r="H3916" s="21">
        <v>317438</v>
      </c>
      <c r="I3916" s="21" t="s">
        <v>4778</v>
      </c>
      <c r="J3916" s="21">
        <v>1</v>
      </c>
      <c r="K3916" s="21">
        <v>1</v>
      </c>
      <c r="L3916" s="21">
        <f t="shared" si="431"/>
        <v>0</v>
      </c>
      <c r="M3916" s="21" t="s">
        <v>5599</v>
      </c>
      <c r="N3916" s="30">
        <v>45962</v>
      </c>
      <c r="O3916" s="48">
        <v>39432</v>
      </c>
      <c r="P3916" s="21" t="s">
        <v>288</v>
      </c>
      <c r="Q3916" s="21">
        <v>58157688540</v>
      </c>
      <c r="R3916" s="21" t="s">
        <v>40</v>
      </c>
      <c r="S3916" s="3">
        <v>4</v>
      </c>
      <c r="T3916" s="37"/>
      <c r="U3916" s="21" t="s">
        <v>18</v>
      </c>
      <c r="V3916" s="21" t="str">
        <f>VLOOKUP(P3916,'Customer List'!B:C,2,)</f>
        <v>Banglore</v>
      </c>
      <c r="W3916" s="38"/>
      <c r="X3916" s="30">
        <v>45964</v>
      </c>
      <c r="Y3916" s="21">
        <f t="shared" si="432"/>
        <v>2</v>
      </c>
      <c r="Z3916" s="21" t="str">
        <f t="shared" si="433"/>
        <v>Saturday</v>
      </c>
      <c r="AA3916" s="21" t="str">
        <f t="shared" si="434"/>
        <v>Monday</v>
      </c>
      <c r="AB3916" s="21" t="str">
        <f>VLOOKUP(U3916,'Currency Sheet'!A:C,3,)</f>
        <v>DOLLAR</v>
      </c>
      <c r="AC3916" s="42" t="str">
        <f>VLOOKUP(P3916,'Customer List'!B:D,3,)</f>
        <v>OutStation</v>
      </c>
    </row>
    <row r="3917" spans="1:29" x14ac:dyDescent="0.25">
      <c r="A3917" s="21">
        <v>3913</v>
      </c>
      <c r="B3917" s="21" t="s">
        <v>5561</v>
      </c>
      <c r="C3917" s="30">
        <v>45954</v>
      </c>
      <c r="D3917" s="30">
        <v>45960</v>
      </c>
      <c r="E3917" s="47">
        <v>126.6</v>
      </c>
      <c r="F3917" s="47">
        <f t="shared" si="429"/>
        <v>11140.8</v>
      </c>
      <c r="G3917" s="48">
        <f t="shared" si="430"/>
        <v>11140.8</v>
      </c>
      <c r="H3917" s="21">
        <v>318304</v>
      </c>
      <c r="I3917" s="21" t="s">
        <v>4779</v>
      </c>
      <c r="J3917" s="21">
        <v>1</v>
      </c>
      <c r="K3917" s="21">
        <v>1</v>
      </c>
      <c r="L3917" s="21">
        <f t="shared" si="431"/>
        <v>0</v>
      </c>
      <c r="M3917" s="21" t="s">
        <v>5564</v>
      </c>
      <c r="N3917" s="30">
        <v>45961</v>
      </c>
      <c r="O3917" s="48">
        <v>0</v>
      </c>
      <c r="P3917" s="21" t="s">
        <v>625</v>
      </c>
      <c r="Q3917" s="21" t="s">
        <v>2070</v>
      </c>
      <c r="R3917" s="21" t="s">
        <v>637</v>
      </c>
      <c r="S3917" s="3">
        <v>4</v>
      </c>
      <c r="T3917" s="37"/>
      <c r="U3917" s="21" t="s">
        <v>18</v>
      </c>
      <c r="V3917" s="21" t="str">
        <f>VLOOKUP(P3917,'Customer List'!B:C,2,)</f>
        <v>Delhi</v>
      </c>
      <c r="W3917" s="38"/>
      <c r="X3917" s="30">
        <f>IF(OR(R3917 = "PRIYANKA MADAM", R3917 = "DEEPAK", R3917 = "PORTER"),N3917,"")</f>
        <v>45961</v>
      </c>
      <c r="Y3917" s="21">
        <f t="shared" si="432"/>
        <v>0</v>
      </c>
      <c r="Z3917" s="21" t="str">
        <f t="shared" si="433"/>
        <v>Friday</v>
      </c>
      <c r="AA3917" s="21" t="str">
        <f t="shared" si="434"/>
        <v>Friday</v>
      </c>
      <c r="AB3917" s="21" t="str">
        <f>VLOOKUP(U3917,'Currency Sheet'!A:C,3,)</f>
        <v>DOLLAR</v>
      </c>
      <c r="AC3917" s="42" t="str">
        <f>VLOOKUP(P3917,'Customer List'!B:D,3,)</f>
        <v>Local</v>
      </c>
    </row>
    <row r="3918" spans="1:29" x14ac:dyDescent="0.25">
      <c r="A3918" s="21">
        <v>3914</v>
      </c>
      <c r="B3918" s="21" t="s">
        <v>5561</v>
      </c>
      <c r="C3918" s="30">
        <v>45954</v>
      </c>
      <c r="D3918" s="30">
        <v>45960</v>
      </c>
      <c r="E3918" s="47">
        <v>131.6</v>
      </c>
      <c r="F3918" s="47">
        <f t="shared" si="429"/>
        <v>11580.8</v>
      </c>
      <c r="G3918" s="48">
        <f t="shared" si="430"/>
        <v>11580.8</v>
      </c>
      <c r="H3918" s="21">
        <v>320011</v>
      </c>
      <c r="I3918" s="21" t="s">
        <v>5536</v>
      </c>
      <c r="J3918" s="21">
        <v>1</v>
      </c>
      <c r="K3918" s="21">
        <v>1</v>
      </c>
      <c r="L3918" s="21">
        <f t="shared" si="431"/>
        <v>0</v>
      </c>
      <c r="M3918" s="21" t="s">
        <v>5635</v>
      </c>
      <c r="N3918" s="30">
        <v>45962</v>
      </c>
      <c r="O3918" s="48">
        <v>17484</v>
      </c>
      <c r="P3918" s="21" t="s">
        <v>172</v>
      </c>
      <c r="Q3918" s="21">
        <v>58157690953</v>
      </c>
      <c r="R3918" s="21" t="s">
        <v>40</v>
      </c>
      <c r="S3918" s="3">
        <v>4</v>
      </c>
      <c r="T3918" s="37"/>
      <c r="U3918" s="21" t="s">
        <v>18</v>
      </c>
      <c r="V3918" s="21" t="str">
        <f>VLOOKUP(P3918,'Customer List'!B:C,2,)</f>
        <v>Kolkata</v>
      </c>
      <c r="W3918" s="38"/>
      <c r="X3918" s="30">
        <v>45964</v>
      </c>
      <c r="Y3918" s="21">
        <f t="shared" si="432"/>
        <v>2</v>
      </c>
      <c r="Z3918" s="21" t="str">
        <f t="shared" si="433"/>
        <v>Saturday</v>
      </c>
      <c r="AA3918" s="21" t="str">
        <f t="shared" si="434"/>
        <v>Monday</v>
      </c>
      <c r="AB3918" s="21" t="str">
        <f>VLOOKUP(U3918,'Currency Sheet'!A:C,3,)</f>
        <v>DOLLAR</v>
      </c>
      <c r="AC3918" s="42" t="str">
        <f>VLOOKUP(P3918,'Customer List'!B:D,3,)</f>
        <v>OutStation</v>
      </c>
    </row>
    <row r="3919" spans="1:29" x14ac:dyDescent="0.25">
      <c r="A3919" s="21">
        <v>3915</v>
      </c>
      <c r="B3919" s="21" t="s">
        <v>5561</v>
      </c>
      <c r="C3919" s="30">
        <v>45954</v>
      </c>
      <c r="D3919" s="30">
        <v>45960</v>
      </c>
      <c r="E3919" s="47">
        <v>126.6</v>
      </c>
      <c r="F3919" s="47">
        <f t="shared" si="429"/>
        <v>11140.8</v>
      </c>
      <c r="G3919" s="48">
        <f t="shared" si="430"/>
        <v>11140.8</v>
      </c>
      <c r="H3919" s="21">
        <v>325604</v>
      </c>
      <c r="I3919" s="21" t="s">
        <v>5178</v>
      </c>
      <c r="J3919" s="21">
        <v>1</v>
      </c>
      <c r="K3919" s="21">
        <v>1</v>
      </c>
      <c r="L3919" s="21">
        <f t="shared" si="431"/>
        <v>0</v>
      </c>
      <c r="M3919" s="21" t="s">
        <v>5564</v>
      </c>
      <c r="N3919" s="30">
        <v>45961</v>
      </c>
      <c r="O3919" s="48">
        <v>0</v>
      </c>
      <c r="P3919" s="21" t="s">
        <v>625</v>
      </c>
      <c r="Q3919" s="21" t="s">
        <v>2070</v>
      </c>
      <c r="R3919" s="21" t="s">
        <v>637</v>
      </c>
      <c r="S3919" s="3">
        <v>4</v>
      </c>
      <c r="T3919" s="37"/>
      <c r="U3919" s="21" t="s">
        <v>18</v>
      </c>
      <c r="V3919" s="21" t="str">
        <f>VLOOKUP(P3919,'Customer List'!B:C,2,)</f>
        <v>Delhi</v>
      </c>
      <c r="W3919" s="38"/>
      <c r="X3919" s="30">
        <f>IF(OR(R3919 = "PRIYANKA MADAM", R3919 = "DEEPAK", R3919 = "PORTER"),N3919,"")</f>
        <v>45961</v>
      </c>
      <c r="Y3919" s="21">
        <f t="shared" si="432"/>
        <v>0</v>
      </c>
      <c r="Z3919" s="21" t="str">
        <f t="shared" si="433"/>
        <v>Friday</v>
      </c>
      <c r="AA3919" s="21" t="str">
        <f t="shared" si="434"/>
        <v>Friday</v>
      </c>
      <c r="AB3919" s="21" t="str">
        <f>VLOOKUP(U3919,'Currency Sheet'!A:C,3,)</f>
        <v>DOLLAR</v>
      </c>
      <c r="AC3919" s="42" t="str">
        <f>VLOOKUP(P3919,'Customer List'!B:D,3,)</f>
        <v>Local</v>
      </c>
    </row>
    <row r="3920" spans="1:29" x14ac:dyDescent="0.25">
      <c r="A3920" s="21">
        <v>3916</v>
      </c>
      <c r="B3920" s="21" t="s">
        <v>5561</v>
      </c>
      <c r="C3920" s="30">
        <v>45954</v>
      </c>
      <c r="D3920" s="30">
        <v>45960</v>
      </c>
      <c r="E3920" s="47">
        <v>175.8</v>
      </c>
      <c r="F3920" s="47">
        <f t="shared" si="429"/>
        <v>15470.400000000001</v>
      </c>
      <c r="G3920" s="48">
        <f t="shared" si="430"/>
        <v>15470.400000000001</v>
      </c>
      <c r="H3920" s="21">
        <v>328612</v>
      </c>
      <c r="I3920" s="21" t="s">
        <v>5066</v>
      </c>
      <c r="J3920" s="21">
        <v>1</v>
      </c>
      <c r="K3920" s="21">
        <v>1</v>
      </c>
      <c r="L3920" s="21">
        <f t="shared" si="431"/>
        <v>0</v>
      </c>
      <c r="M3920" s="21" t="s">
        <v>5614</v>
      </c>
      <c r="N3920" s="30">
        <v>45962</v>
      </c>
      <c r="O3920" s="48">
        <v>27249</v>
      </c>
      <c r="P3920" s="21" t="s">
        <v>2511</v>
      </c>
      <c r="Q3920" s="21">
        <v>58157689240</v>
      </c>
      <c r="R3920" s="21" t="s">
        <v>40</v>
      </c>
      <c r="S3920" s="3">
        <v>4</v>
      </c>
      <c r="T3920" s="37"/>
      <c r="U3920" s="21" t="s">
        <v>18</v>
      </c>
      <c r="V3920" s="21" t="str">
        <f>VLOOKUP(P3920,'Customer List'!B:C,2,)</f>
        <v>MOHALI (PUNJAB)</v>
      </c>
      <c r="W3920" s="38"/>
      <c r="X3920" s="30">
        <v>45965</v>
      </c>
      <c r="Y3920" s="21">
        <f t="shared" si="432"/>
        <v>3</v>
      </c>
      <c r="Z3920" s="21" t="str">
        <f t="shared" si="433"/>
        <v>Saturday</v>
      </c>
      <c r="AA3920" s="21" t="str">
        <f t="shared" si="434"/>
        <v>Tuesday</v>
      </c>
      <c r="AB3920" s="21" t="str">
        <f>VLOOKUP(U3920,'Currency Sheet'!A:C,3,)</f>
        <v>DOLLAR</v>
      </c>
      <c r="AC3920" s="42" t="str">
        <f>VLOOKUP(P3920,'Customer List'!B:D,3,)</f>
        <v>OutStation</v>
      </c>
    </row>
    <row r="3921" spans="1:29" x14ac:dyDescent="0.25">
      <c r="A3921" s="21">
        <v>3917</v>
      </c>
      <c r="B3921" s="21" t="s">
        <v>5561</v>
      </c>
      <c r="C3921" s="30">
        <v>45954</v>
      </c>
      <c r="D3921" s="30">
        <v>45960</v>
      </c>
      <c r="E3921" s="47">
        <v>193.8</v>
      </c>
      <c r="F3921" s="47">
        <f t="shared" si="429"/>
        <v>17054.400000000001</v>
      </c>
      <c r="G3921" s="48">
        <f t="shared" si="430"/>
        <v>17054.400000000001</v>
      </c>
      <c r="H3921" s="21">
        <v>333618</v>
      </c>
      <c r="I3921" s="21" t="s">
        <v>5384</v>
      </c>
      <c r="J3921" s="21">
        <v>1</v>
      </c>
      <c r="K3921" s="21">
        <v>1</v>
      </c>
      <c r="L3921" s="21">
        <f t="shared" si="431"/>
        <v>0</v>
      </c>
      <c r="M3921" s="21" t="s">
        <v>5599</v>
      </c>
      <c r="N3921" s="30">
        <v>45962</v>
      </c>
      <c r="O3921" s="48">
        <v>30039</v>
      </c>
      <c r="P3921" s="21" t="s">
        <v>288</v>
      </c>
      <c r="Q3921" s="21">
        <v>58157688540</v>
      </c>
      <c r="R3921" s="21" t="s">
        <v>40</v>
      </c>
      <c r="S3921" s="3">
        <v>4</v>
      </c>
      <c r="T3921" s="37"/>
      <c r="U3921" s="21" t="s">
        <v>18</v>
      </c>
      <c r="V3921" s="21" t="str">
        <f>VLOOKUP(P3921,'Customer List'!B:C,2,)</f>
        <v>Banglore</v>
      </c>
      <c r="W3921" s="38"/>
      <c r="X3921" s="30">
        <v>45964</v>
      </c>
      <c r="Y3921" s="21">
        <f t="shared" si="432"/>
        <v>2</v>
      </c>
      <c r="Z3921" s="21" t="str">
        <f t="shared" si="433"/>
        <v>Saturday</v>
      </c>
      <c r="AA3921" s="21" t="str">
        <f t="shared" si="434"/>
        <v>Monday</v>
      </c>
      <c r="AB3921" s="21" t="str">
        <f>VLOOKUP(U3921,'Currency Sheet'!A:C,3,)</f>
        <v>DOLLAR</v>
      </c>
      <c r="AC3921" s="42" t="str">
        <f>VLOOKUP(P3921,'Customer List'!B:D,3,)</f>
        <v>OutStation</v>
      </c>
    </row>
    <row r="3922" spans="1:29" x14ac:dyDescent="0.25">
      <c r="A3922" s="21">
        <v>3918</v>
      </c>
      <c r="B3922" s="21" t="s">
        <v>5561</v>
      </c>
      <c r="C3922" s="30">
        <v>45954</v>
      </c>
      <c r="D3922" s="30">
        <v>45960</v>
      </c>
      <c r="E3922" s="47">
        <v>169.2</v>
      </c>
      <c r="F3922" s="47">
        <f t="shared" si="429"/>
        <v>14889.599999999999</v>
      </c>
      <c r="G3922" s="48">
        <f t="shared" si="430"/>
        <v>14889.599999999999</v>
      </c>
      <c r="H3922" s="21">
        <v>334608</v>
      </c>
      <c r="I3922" s="21" t="s">
        <v>5537</v>
      </c>
      <c r="J3922" s="21">
        <v>1</v>
      </c>
      <c r="K3922" s="21">
        <v>1</v>
      </c>
      <c r="L3922" s="21">
        <f t="shared" si="431"/>
        <v>0</v>
      </c>
      <c r="M3922" s="21" t="s">
        <v>5564</v>
      </c>
      <c r="N3922" s="30">
        <v>45961</v>
      </c>
      <c r="O3922" s="48">
        <v>0</v>
      </c>
      <c r="P3922" s="21" t="s">
        <v>625</v>
      </c>
      <c r="Q3922" s="21" t="s">
        <v>2070</v>
      </c>
      <c r="R3922" s="21" t="s">
        <v>637</v>
      </c>
      <c r="S3922" s="3">
        <v>4</v>
      </c>
      <c r="T3922" s="37"/>
      <c r="U3922" s="21" t="s">
        <v>18</v>
      </c>
      <c r="V3922" s="21" t="str">
        <f>VLOOKUP(P3922,'Customer List'!B:C,2,)</f>
        <v>Delhi</v>
      </c>
      <c r="W3922" s="38"/>
      <c r="X3922" s="30">
        <f>IF(OR(R3922 = "PRIYANKA MADAM", R3922 = "DEEPAK", R3922 = "PORTER"),N3922,"")</f>
        <v>45961</v>
      </c>
      <c r="Y3922" s="21">
        <f t="shared" si="432"/>
        <v>0</v>
      </c>
      <c r="Z3922" s="21" t="str">
        <f t="shared" si="433"/>
        <v>Friday</v>
      </c>
      <c r="AA3922" s="21" t="str">
        <f t="shared" si="434"/>
        <v>Friday</v>
      </c>
      <c r="AB3922" s="21" t="str">
        <f>VLOOKUP(U3922,'Currency Sheet'!A:C,3,)</f>
        <v>DOLLAR</v>
      </c>
      <c r="AC3922" s="42" t="str">
        <f>VLOOKUP(P3922,'Customer List'!B:D,3,)</f>
        <v>Local</v>
      </c>
    </row>
    <row r="3923" spans="1:29" x14ac:dyDescent="0.25">
      <c r="A3923" s="21">
        <v>3919</v>
      </c>
      <c r="B3923" s="21" t="s">
        <v>5561</v>
      </c>
      <c r="C3923" s="30">
        <v>45954</v>
      </c>
      <c r="D3923" s="30">
        <v>45960</v>
      </c>
      <c r="E3923" s="47">
        <v>296.8</v>
      </c>
      <c r="F3923" s="47">
        <f t="shared" si="429"/>
        <v>26118.400000000001</v>
      </c>
      <c r="G3923" s="48">
        <f t="shared" si="430"/>
        <v>26118.400000000001</v>
      </c>
      <c r="H3923" s="21">
        <v>309820</v>
      </c>
      <c r="I3923" s="21" t="s">
        <v>5064</v>
      </c>
      <c r="J3923" s="21">
        <v>1</v>
      </c>
      <c r="K3923" s="21">
        <v>1</v>
      </c>
      <c r="L3923" s="21">
        <f t="shared" si="431"/>
        <v>0</v>
      </c>
      <c r="M3923" s="21" t="s">
        <v>5682</v>
      </c>
      <c r="N3923" s="30">
        <v>45964</v>
      </c>
      <c r="O3923" s="48">
        <v>0</v>
      </c>
      <c r="P3923" s="21" t="s">
        <v>625</v>
      </c>
      <c r="Q3923" s="21" t="s">
        <v>2070</v>
      </c>
      <c r="R3923" s="21" t="s">
        <v>637</v>
      </c>
      <c r="S3923" s="3">
        <v>4</v>
      </c>
      <c r="T3923" s="37"/>
      <c r="U3923" s="21" t="s">
        <v>18</v>
      </c>
      <c r="V3923" s="21" t="str">
        <f>VLOOKUP(P3923,'Customer List'!B:C,2,)</f>
        <v>Delhi</v>
      </c>
      <c r="W3923" s="38"/>
      <c r="X3923" s="30">
        <f>IF(OR(R3923 = "PRIYANKA MADAM", R3923 = "DEEPAK", R3923 = "PORTER"),N3923,"")</f>
        <v>45964</v>
      </c>
      <c r="Y3923" s="21">
        <f t="shared" si="432"/>
        <v>0</v>
      </c>
      <c r="Z3923" s="21" t="str">
        <f t="shared" si="433"/>
        <v>Monday</v>
      </c>
      <c r="AA3923" s="21" t="str">
        <f t="shared" si="434"/>
        <v>Monday</v>
      </c>
      <c r="AB3923" s="21" t="str">
        <f>VLOOKUP(U3923,'Currency Sheet'!A:C,3,)</f>
        <v>DOLLAR</v>
      </c>
      <c r="AC3923" s="42" t="str">
        <f>VLOOKUP(P3923,'Customer List'!B:D,3,)</f>
        <v>Local</v>
      </c>
    </row>
    <row r="3924" spans="1:29" x14ac:dyDescent="0.25">
      <c r="A3924" s="21">
        <v>3920</v>
      </c>
      <c r="B3924" s="21" t="s">
        <v>5561</v>
      </c>
      <c r="C3924" s="30">
        <v>45954</v>
      </c>
      <c r="D3924" s="30">
        <v>45960</v>
      </c>
      <c r="E3924" s="47">
        <v>222</v>
      </c>
      <c r="F3924" s="47">
        <f t="shared" si="429"/>
        <v>19536</v>
      </c>
      <c r="G3924" s="48">
        <f t="shared" si="430"/>
        <v>19536</v>
      </c>
      <c r="H3924" s="21">
        <v>338816</v>
      </c>
      <c r="I3924" s="21" t="s">
        <v>5400</v>
      </c>
      <c r="J3924" s="21">
        <v>1</v>
      </c>
      <c r="K3924" s="21">
        <v>1</v>
      </c>
      <c r="L3924" s="21">
        <f t="shared" si="431"/>
        <v>0</v>
      </c>
      <c r="M3924" s="21" t="s">
        <v>5600</v>
      </c>
      <c r="N3924" s="30">
        <v>45962</v>
      </c>
      <c r="O3924" s="48">
        <v>40145</v>
      </c>
      <c r="P3924" s="21" t="s">
        <v>288</v>
      </c>
      <c r="Q3924" s="21">
        <v>58157688540</v>
      </c>
      <c r="R3924" s="21" t="s">
        <v>40</v>
      </c>
      <c r="S3924" s="3">
        <v>4</v>
      </c>
      <c r="T3924" s="37"/>
      <c r="U3924" s="21" t="s">
        <v>18</v>
      </c>
      <c r="V3924" s="21" t="str">
        <f>VLOOKUP(P3924,'Customer List'!B:C,2,)</f>
        <v>Banglore</v>
      </c>
      <c r="W3924" s="38"/>
      <c r="X3924" s="30">
        <v>45964</v>
      </c>
      <c r="Y3924" s="21">
        <f t="shared" si="432"/>
        <v>2</v>
      </c>
      <c r="Z3924" s="21" t="str">
        <f t="shared" si="433"/>
        <v>Saturday</v>
      </c>
      <c r="AA3924" s="21" t="str">
        <f t="shared" si="434"/>
        <v>Monday</v>
      </c>
      <c r="AB3924" s="21" t="str">
        <f>VLOOKUP(U3924,'Currency Sheet'!A:C,3,)</f>
        <v>DOLLAR</v>
      </c>
      <c r="AC3924" s="42" t="str">
        <f>VLOOKUP(P3924,'Customer List'!B:D,3,)</f>
        <v>OutStation</v>
      </c>
    </row>
    <row r="3925" spans="1:29" x14ac:dyDescent="0.25">
      <c r="A3925" s="21">
        <v>3921</v>
      </c>
      <c r="B3925" s="21" t="s">
        <v>5561</v>
      </c>
      <c r="C3925" s="30">
        <v>45954</v>
      </c>
      <c r="D3925" s="30">
        <v>45960</v>
      </c>
      <c r="E3925" s="47">
        <v>277.2</v>
      </c>
      <c r="F3925" s="47">
        <f t="shared" si="429"/>
        <v>24393.599999999999</v>
      </c>
      <c r="G3925" s="48">
        <f t="shared" si="430"/>
        <v>24393.599999999999</v>
      </c>
      <c r="H3925" s="21">
        <v>310932</v>
      </c>
      <c r="I3925" s="21" t="s">
        <v>4777</v>
      </c>
      <c r="J3925" s="21">
        <v>1</v>
      </c>
      <c r="K3925" s="21">
        <v>1</v>
      </c>
      <c r="L3925" s="21">
        <f t="shared" si="431"/>
        <v>0</v>
      </c>
      <c r="M3925" s="21" t="s">
        <v>5687</v>
      </c>
      <c r="N3925" s="30">
        <v>45964</v>
      </c>
      <c r="O3925" s="48">
        <v>54014.400000000001</v>
      </c>
      <c r="P3925" s="21" t="s">
        <v>625</v>
      </c>
      <c r="Q3925" s="21" t="s">
        <v>2070</v>
      </c>
      <c r="R3925" s="21" t="s">
        <v>637</v>
      </c>
      <c r="S3925" s="3">
        <v>4</v>
      </c>
      <c r="T3925" s="37"/>
      <c r="U3925" s="21" t="s">
        <v>18</v>
      </c>
      <c r="V3925" s="21" t="str">
        <f>VLOOKUP(P3925,'Customer List'!B:C,2,)</f>
        <v>Delhi</v>
      </c>
      <c r="W3925" s="38"/>
      <c r="X3925" s="30">
        <f>IF(OR(R3925 = "PRIYANKA MADAM", R3925 = "DEEPAK", R3925 = "PORTER"),N3925,"")</f>
        <v>45964</v>
      </c>
      <c r="Y3925" s="21">
        <f t="shared" si="432"/>
        <v>0</v>
      </c>
      <c r="Z3925" s="21" t="str">
        <f t="shared" si="433"/>
        <v>Monday</v>
      </c>
      <c r="AA3925" s="21" t="str">
        <f t="shared" si="434"/>
        <v>Monday</v>
      </c>
      <c r="AB3925" s="21" t="str">
        <f>VLOOKUP(U3925,'Currency Sheet'!A:C,3,)</f>
        <v>DOLLAR</v>
      </c>
      <c r="AC3925" s="42" t="str">
        <f>VLOOKUP(P3925,'Customer List'!B:D,3,)</f>
        <v>Local</v>
      </c>
    </row>
    <row r="3926" spans="1:29" x14ac:dyDescent="0.25">
      <c r="A3926" s="21">
        <v>3922</v>
      </c>
      <c r="B3926" s="21" t="s">
        <v>5561</v>
      </c>
      <c r="C3926" s="30">
        <v>45954</v>
      </c>
      <c r="D3926" s="30">
        <v>45960</v>
      </c>
      <c r="E3926" s="47">
        <v>85.8</v>
      </c>
      <c r="F3926" s="47">
        <f t="shared" si="429"/>
        <v>7550.4</v>
      </c>
      <c r="G3926" s="48">
        <f t="shared" si="430"/>
        <v>7550.4</v>
      </c>
      <c r="H3926" s="21">
        <v>344815</v>
      </c>
      <c r="I3926" s="21" t="s">
        <v>4767</v>
      </c>
      <c r="J3926" s="21">
        <v>1</v>
      </c>
      <c r="K3926" s="21">
        <v>1</v>
      </c>
      <c r="L3926" s="21">
        <f t="shared" si="431"/>
        <v>0</v>
      </c>
      <c r="M3926" s="21" t="s">
        <v>5615</v>
      </c>
      <c r="N3926" s="30">
        <v>45962</v>
      </c>
      <c r="O3926" s="48">
        <v>15515.5</v>
      </c>
      <c r="P3926" s="21" t="s">
        <v>194</v>
      </c>
      <c r="Q3926" s="21">
        <v>58157689085</v>
      </c>
      <c r="R3926" s="21" t="s">
        <v>40</v>
      </c>
      <c r="S3926" s="3">
        <v>4</v>
      </c>
      <c r="T3926" s="37"/>
      <c r="U3926" s="21" t="s">
        <v>18</v>
      </c>
      <c r="V3926" s="21" t="str">
        <f>VLOOKUP(P3926,'Customer List'!B:C,2,)</f>
        <v>Kanpur</v>
      </c>
      <c r="W3926" s="38"/>
      <c r="X3926" s="30">
        <v>45965</v>
      </c>
      <c r="Y3926" s="21">
        <f t="shared" si="432"/>
        <v>3</v>
      </c>
      <c r="Z3926" s="21" t="str">
        <f t="shared" si="433"/>
        <v>Saturday</v>
      </c>
      <c r="AA3926" s="21" t="str">
        <f t="shared" si="434"/>
        <v>Tuesday</v>
      </c>
      <c r="AB3926" s="21" t="str">
        <f>VLOOKUP(U3926,'Currency Sheet'!A:C,3,)</f>
        <v>DOLLAR</v>
      </c>
      <c r="AC3926" s="42" t="str">
        <f>VLOOKUP(P3926,'Customer List'!B:D,3,)</f>
        <v>OutStation</v>
      </c>
    </row>
    <row r="3927" spans="1:29" x14ac:dyDescent="0.25">
      <c r="A3927" s="21">
        <v>3923</v>
      </c>
      <c r="B3927" s="21" t="s">
        <v>5561</v>
      </c>
      <c r="C3927" s="30">
        <v>45954</v>
      </c>
      <c r="D3927" s="30">
        <v>45960</v>
      </c>
      <c r="E3927" s="47">
        <v>281.39999999999998</v>
      </c>
      <c r="F3927" s="47">
        <f t="shared" si="429"/>
        <v>24763.199999999997</v>
      </c>
      <c r="G3927" s="48">
        <f t="shared" si="430"/>
        <v>24763.199999999997</v>
      </c>
      <c r="H3927" s="21">
        <v>337226</v>
      </c>
      <c r="I3927" s="21" t="s">
        <v>5389</v>
      </c>
      <c r="J3927" s="21">
        <v>1</v>
      </c>
      <c r="K3927" s="21">
        <v>1</v>
      </c>
      <c r="L3927" s="21">
        <f t="shared" si="431"/>
        <v>0</v>
      </c>
      <c r="M3927" s="21" t="s">
        <v>5682</v>
      </c>
      <c r="N3927" s="30">
        <v>45964</v>
      </c>
      <c r="O3927" s="48">
        <v>0</v>
      </c>
      <c r="P3927" s="21" t="s">
        <v>625</v>
      </c>
      <c r="Q3927" s="21" t="s">
        <v>2070</v>
      </c>
      <c r="R3927" s="21" t="s">
        <v>637</v>
      </c>
      <c r="S3927" s="3">
        <v>4</v>
      </c>
      <c r="T3927" s="37"/>
      <c r="U3927" s="21" t="s">
        <v>18</v>
      </c>
      <c r="V3927" s="21" t="str">
        <f>VLOOKUP(P3927,'Customer List'!B:C,2,)</f>
        <v>Delhi</v>
      </c>
      <c r="W3927" s="38"/>
      <c r="X3927" s="30">
        <f>IF(OR(R3927 = "PRIYANKA MADAM", R3927 = "DEEPAK", R3927 = "PORTER"),N3927,"")</f>
        <v>45964</v>
      </c>
      <c r="Y3927" s="21">
        <f t="shared" si="432"/>
        <v>0</v>
      </c>
      <c r="Z3927" s="21" t="str">
        <f t="shared" si="433"/>
        <v>Monday</v>
      </c>
      <c r="AA3927" s="21" t="str">
        <f t="shared" si="434"/>
        <v>Monday</v>
      </c>
      <c r="AB3927" s="21" t="str">
        <f>VLOOKUP(U3927,'Currency Sheet'!A:C,3,)</f>
        <v>DOLLAR</v>
      </c>
      <c r="AC3927" s="42" t="str">
        <f>VLOOKUP(P3927,'Customer List'!B:D,3,)</f>
        <v>Local</v>
      </c>
    </row>
    <row r="3928" spans="1:29" x14ac:dyDescent="0.25">
      <c r="A3928" s="21">
        <v>3924</v>
      </c>
      <c r="B3928" s="21" t="s">
        <v>5561</v>
      </c>
      <c r="C3928" s="30">
        <v>45954</v>
      </c>
      <c r="D3928" s="30">
        <v>45960</v>
      </c>
      <c r="E3928" s="47">
        <v>296.8</v>
      </c>
      <c r="F3928" s="47">
        <f t="shared" si="429"/>
        <v>26118.400000000001</v>
      </c>
      <c r="G3928" s="48">
        <f t="shared" si="430"/>
        <v>26118.400000000001</v>
      </c>
      <c r="H3928" s="21">
        <v>348920</v>
      </c>
      <c r="I3928" s="21" t="s">
        <v>5538</v>
      </c>
      <c r="J3928" s="21">
        <v>1</v>
      </c>
      <c r="K3928" s="21">
        <v>1</v>
      </c>
      <c r="L3928" s="21">
        <f t="shared" si="431"/>
        <v>0</v>
      </c>
      <c r="M3928" s="21" t="s">
        <v>5682</v>
      </c>
      <c r="N3928" s="30">
        <v>45964</v>
      </c>
      <c r="O3928" s="48">
        <v>0</v>
      </c>
      <c r="P3928" s="21" t="s">
        <v>625</v>
      </c>
      <c r="Q3928" s="21" t="s">
        <v>2070</v>
      </c>
      <c r="R3928" s="21" t="s">
        <v>637</v>
      </c>
      <c r="S3928" s="3">
        <v>4</v>
      </c>
      <c r="T3928" s="37"/>
      <c r="U3928" s="21" t="s">
        <v>18</v>
      </c>
      <c r="V3928" s="21" t="str">
        <f>VLOOKUP(P3928,'Customer List'!B:C,2,)</f>
        <v>Delhi</v>
      </c>
      <c r="W3928" s="38"/>
      <c r="X3928" s="30">
        <f>IF(OR(R3928 = "PRIYANKA MADAM", R3928 = "DEEPAK", R3928 = "PORTER"),N3928,"")</f>
        <v>45964</v>
      </c>
      <c r="Y3928" s="21">
        <f t="shared" si="432"/>
        <v>0</v>
      </c>
      <c r="Z3928" s="21" t="str">
        <f t="shared" si="433"/>
        <v>Monday</v>
      </c>
      <c r="AA3928" s="21" t="str">
        <f t="shared" si="434"/>
        <v>Monday</v>
      </c>
      <c r="AB3928" s="21" t="str">
        <f>VLOOKUP(U3928,'Currency Sheet'!A:C,3,)</f>
        <v>DOLLAR</v>
      </c>
      <c r="AC3928" s="42" t="str">
        <f>VLOOKUP(P3928,'Customer List'!B:D,3,)</f>
        <v>Local</v>
      </c>
    </row>
    <row r="3929" spans="1:29" x14ac:dyDescent="0.25">
      <c r="A3929" s="21">
        <v>3925</v>
      </c>
      <c r="B3929" s="21" t="s">
        <v>5561</v>
      </c>
      <c r="C3929" s="30">
        <v>45954</v>
      </c>
      <c r="D3929" s="30">
        <v>45960</v>
      </c>
      <c r="E3929" s="47">
        <v>304.5</v>
      </c>
      <c r="F3929" s="47">
        <f t="shared" si="429"/>
        <v>26796</v>
      </c>
      <c r="G3929" s="48">
        <f t="shared" si="430"/>
        <v>26796</v>
      </c>
      <c r="H3929" s="21">
        <v>350120</v>
      </c>
      <c r="I3929" s="21" t="s">
        <v>5540</v>
      </c>
      <c r="J3929" s="21">
        <v>1</v>
      </c>
      <c r="K3929" s="21">
        <v>1</v>
      </c>
      <c r="L3929" s="21">
        <f t="shared" si="431"/>
        <v>0</v>
      </c>
      <c r="M3929" s="21" t="s">
        <v>5564</v>
      </c>
      <c r="N3929" s="30">
        <v>45961</v>
      </c>
      <c r="O3929" s="48">
        <v>0</v>
      </c>
      <c r="P3929" s="21" t="s">
        <v>625</v>
      </c>
      <c r="Q3929" s="21" t="s">
        <v>2070</v>
      </c>
      <c r="R3929" s="21" t="s">
        <v>637</v>
      </c>
      <c r="S3929" s="3">
        <v>4</v>
      </c>
      <c r="T3929" s="37"/>
      <c r="U3929" s="21" t="s">
        <v>18</v>
      </c>
      <c r="V3929" s="21" t="str">
        <f>VLOOKUP(P3929,'Customer List'!B:C,2,)</f>
        <v>Delhi</v>
      </c>
      <c r="W3929" s="38"/>
      <c r="X3929" s="30">
        <f>IF(OR(R3929 = "PRIYANKA MADAM", R3929 = "DEEPAK", R3929 = "PORTER"),N3929,"")</f>
        <v>45961</v>
      </c>
      <c r="Y3929" s="21">
        <f t="shared" si="432"/>
        <v>0</v>
      </c>
      <c r="Z3929" s="21" t="str">
        <f t="shared" si="433"/>
        <v>Friday</v>
      </c>
      <c r="AA3929" s="21" t="str">
        <f t="shared" si="434"/>
        <v>Friday</v>
      </c>
      <c r="AB3929" s="21" t="str">
        <f>VLOOKUP(U3929,'Currency Sheet'!A:C,3,)</f>
        <v>DOLLAR</v>
      </c>
      <c r="AC3929" s="42" t="str">
        <f>VLOOKUP(P3929,'Customer List'!B:D,3,)</f>
        <v>Local</v>
      </c>
    </row>
    <row r="3930" spans="1:29" x14ac:dyDescent="0.25">
      <c r="A3930" s="21">
        <v>3926</v>
      </c>
      <c r="B3930" s="21" t="s">
        <v>5561</v>
      </c>
      <c r="C3930" s="30">
        <v>45954</v>
      </c>
      <c r="D3930" s="30">
        <v>45960</v>
      </c>
      <c r="E3930" s="47">
        <v>188.4</v>
      </c>
      <c r="F3930" s="47">
        <f t="shared" si="429"/>
        <v>16579.2</v>
      </c>
      <c r="G3930" s="48">
        <f t="shared" si="430"/>
        <v>33158.400000000001</v>
      </c>
      <c r="H3930" s="21">
        <v>351316</v>
      </c>
      <c r="I3930" s="21" t="s">
        <v>4790</v>
      </c>
      <c r="J3930" s="21">
        <v>2</v>
      </c>
      <c r="K3930" s="21">
        <v>2</v>
      </c>
      <c r="L3930" s="21">
        <f t="shared" si="431"/>
        <v>0</v>
      </c>
      <c r="M3930" s="21" t="s">
        <v>5646</v>
      </c>
      <c r="N3930" s="30">
        <v>45962</v>
      </c>
      <c r="O3930" s="48">
        <v>58404</v>
      </c>
      <c r="P3930" s="21" t="s">
        <v>2201</v>
      </c>
      <c r="Q3930" s="21">
        <v>58157690846</v>
      </c>
      <c r="R3930" s="21" t="s">
        <v>40</v>
      </c>
      <c r="S3930" s="3">
        <v>4</v>
      </c>
      <c r="T3930" s="37"/>
      <c r="U3930" s="21" t="s">
        <v>18</v>
      </c>
      <c r="V3930" s="21" t="str">
        <f>VLOOKUP(P3930,'Customer List'!B:C,2,)</f>
        <v>ASSAM</v>
      </c>
      <c r="W3930" s="38"/>
      <c r="X3930" s="30">
        <v>45964</v>
      </c>
      <c r="Y3930" s="21">
        <f t="shared" si="432"/>
        <v>2</v>
      </c>
      <c r="Z3930" s="21" t="str">
        <f t="shared" si="433"/>
        <v>Saturday</v>
      </c>
      <c r="AA3930" s="21" t="str">
        <f t="shared" si="434"/>
        <v>Monday</v>
      </c>
      <c r="AB3930" s="21" t="str">
        <f>VLOOKUP(U3930,'Currency Sheet'!A:C,3,)</f>
        <v>DOLLAR</v>
      </c>
      <c r="AC3930" s="42" t="str">
        <f>VLOOKUP(P3930,'Customer List'!B:D,3,)</f>
        <v>OutStation</v>
      </c>
    </row>
    <row r="3931" spans="1:29" x14ac:dyDescent="0.25">
      <c r="A3931" s="21">
        <v>3927</v>
      </c>
      <c r="B3931" s="21" t="s">
        <v>5561</v>
      </c>
      <c r="C3931" s="30">
        <v>45954</v>
      </c>
      <c r="D3931" s="30">
        <v>45960</v>
      </c>
      <c r="E3931" s="47">
        <v>243</v>
      </c>
      <c r="F3931" s="47">
        <f t="shared" si="429"/>
        <v>21384</v>
      </c>
      <c r="G3931" s="48">
        <f t="shared" si="430"/>
        <v>21384</v>
      </c>
      <c r="H3931" s="21">
        <v>351348</v>
      </c>
      <c r="I3931" s="21" t="s">
        <v>4790</v>
      </c>
      <c r="J3931" s="21">
        <v>1</v>
      </c>
      <c r="K3931" s="21">
        <v>1</v>
      </c>
      <c r="L3931" s="21">
        <f t="shared" si="431"/>
        <v>0</v>
      </c>
      <c r="M3931" s="21" t="s">
        <v>5646</v>
      </c>
      <c r="N3931" s="30">
        <v>45962</v>
      </c>
      <c r="O3931" s="48">
        <v>37665</v>
      </c>
      <c r="P3931" s="21" t="s">
        <v>2201</v>
      </c>
      <c r="Q3931" s="21">
        <v>58157690846</v>
      </c>
      <c r="R3931" s="21" t="s">
        <v>40</v>
      </c>
      <c r="S3931" s="3">
        <v>4</v>
      </c>
      <c r="T3931" s="37"/>
      <c r="U3931" s="21" t="s">
        <v>18</v>
      </c>
      <c r="V3931" s="21" t="str">
        <f>VLOOKUP(P3931,'Customer List'!B:C,2,)</f>
        <v>ASSAM</v>
      </c>
      <c r="W3931" s="38"/>
      <c r="X3931" s="30">
        <v>45964</v>
      </c>
      <c r="Y3931" s="21">
        <f t="shared" si="432"/>
        <v>2</v>
      </c>
      <c r="Z3931" s="21" t="str">
        <f t="shared" si="433"/>
        <v>Saturday</v>
      </c>
      <c r="AA3931" s="21" t="str">
        <f t="shared" si="434"/>
        <v>Monday</v>
      </c>
      <c r="AB3931" s="21" t="str">
        <f>VLOOKUP(U3931,'Currency Sheet'!A:C,3,)</f>
        <v>DOLLAR</v>
      </c>
      <c r="AC3931" s="42" t="str">
        <f>VLOOKUP(P3931,'Customer List'!B:D,3,)</f>
        <v>OutStation</v>
      </c>
    </row>
    <row r="3932" spans="1:29" x14ac:dyDescent="0.25">
      <c r="A3932" s="21">
        <v>3928</v>
      </c>
      <c r="B3932" s="21" t="s">
        <v>5561</v>
      </c>
      <c r="C3932" s="30">
        <v>45954</v>
      </c>
      <c r="D3932" s="30">
        <v>45960</v>
      </c>
      <c r="E3932" s="47">
        <v>195</v>
      </c>
      <c r="F3932" s="47">
        <f t="shared" si="429"/>
        <v>17160</v>
      </c>
      <c r="G3932" s="48">
        <f t="shared" si="430"/>
        <v>17160</v>
      </c>
      <c r="H3932" s="21">
        <v>353280</v>
      </c>
      <c r="I3932" s="21" t="s">
        <v>5073</v>
      </c>
      <c r="J3932" s="21">
        <v>1</v>
      </c>
      <c r="K3932" s="21">
        <v>1</v>
      </c>
      <c r="L3932" s="21">
        <f t="shared" si="431"/>
        <v>0</v>
      </c>
      <c r="M3932" s="21" t="s">
        <v>5565</v>
      </c>
      <c r="N3932" s="30">
        <v>45961</v>
      </c>
      <c r="O3932" s="48">
        <v>0</v>
      </c>
      <c r="P3932" s="21" t="s">
        <v>625</v>
      </c>
      <c r="Q3932" s="21" t="s">
        <v>2070</v>
      </c>
      <c r="R3932" s="21" t="s">
        <v>637</v>
      </c>
      <c r="S3932" s="3">
        <v>4</v>
      </c>
      <c r="T3932" s="37"/>
      <c r="U3932" s="21" t="s">
        <v>18</v>
      </c>
      <c r="V3932" s="21" t="str">
        <f>VLOOKUP(P3932,'Customer List'!B:C,2,)</f>
        <v>Delhi</v>
      </c>
      <c r="W3932" s="38"/>
      <c r="X3932" s="30">
        <f>IF(OR(R3932 = "PRIYANKA MADAM", R3932 = "DEEPAK", R3932 = "PORTER"),N3932,"")</f>
        <v>45961</v>
      </c>
      <c r="Y3932" s="21">
        <f t="shared" si="432"/>
        <v>0</v>
      </c>
      <c r="Z3932" s="21" t="str">
        <f t="shared" si="433"/>
        <v>Friday</v>
      </c>
      <c r="AA3932" s="21" t="str">
        <f t="shared" si="434"/>
        <v>Friday</v>
      </c>
      <c r="AB3932" s="21" t="str">
        <f>VLOOKUP(U3932,'Currency Sheet'!A:C,3,)</f>
        <v>DOLLAR</v>
      </c>
      <c r="AC3932" s="42" t="str">
        <f>VLOOKUP(P3932,'Customer List'!B:D,3,)</f>
        <v>Local</v>
      </c>
    </row>
    <row r="3933" spans="1:29" x14ac:dyDescent="0.25">
      <c r="A3933" s="21">
        <v>3929</v>
      </c>
      <c r="B3933" s="21" t="s">
        <v>5561</v>
      </c>
      <c r="C3933" s="30">
        <v>45954</v>
      </c>
      <c r="D3933" s="30">
        <v>45960</v>
      </c>
      <c r="E3933" s="47">
        <v>175.8</v>
      </c>
      <c r="F3933" s="47">
        <f t="shared" si="429"/>
        <v>15470.400000000001</v>
      </c>
      <c r="G3933" s="48">
        <f t="shared" si="430"/>
        <v>15470.400000000001</v>
      </c>
      <c r="H3933" s="21">
        <v>354312</v>
      </c>
      <c r="I3933" s="21" t="s">
        <v>5541</v>
      </c>
      <c r="J3933" s="21">
        <v>1</v>
      </c>
      <c r="K3933" s="21">
        <v>1</v>
      </c>
      <c r="L3933" s="21">
        <f t="shared" si="431"/>
        <v>0</v>
      </c>
      <c r="M3933" s="21" t="s">
        <v>5614</v>
      </c>
      <c r="N3933" s="30">
        <v>45962</v>
      </c>
      <c r="O3933" s="48">
        <v>27249</v>
      </c>
      <c r="P3933" s="21" t="s">
        <v>2511</v>
      </c>
      <c r="Q3933" s="21">
        <v>58157689240</v>
      </c>
      <c r="R3933" s="21" t="s">
        <v>40</v>
      </c>
      <c r="S3933" s="3">
        <v>4</v>
      </c>
      <c r="T3933" s="37"/>
      <c r="U3933" s="21" t="s">
        <v>18</v>
      </c>
      <c r="V3933" s="21" t="str">
        <f>VLOOKUP(P3933,'Customer List'!B:C,2,)</f>
        <v>MOHALI (PUNJAB)</v>
      </c>
      <c r="W3933" s="38"/>
      <c r="X3933" s="30">
        <v>45965</v>
      </c>
      <c r="Y3933" s="21">
        <f t="shared" si="432"/>
        <v>3</v>
      </c>
      <c r="Z3933" s="21" t="str">
        <f t="shared" si="433"/>
        <v>Saturday</v>
      </c>
      <c r="AA3933" s="21" t="str">
        <f t="shared" si="434"/>
        <v>Tuesday</v>
      </c>
      <c r="AB3933" s="21" t="str">
        <f>VLOOKUP(U3933,'Currency Sheet'!A:C,3,)</f>
        <v>DOLLAR</v>
      </c>
      <c r="AC3933" s="42" t="str">
        <f>VLOOKUP(P3933,'Customer List'!B:D,3,)</f>
        <v>OutStation</v>
      </c>
    </row>
    <row r="3934" spans="1:29" x14ac:dyDescent="0.25">
      <c r="A3934" s="21">
        <v>3930</v>
      </c>
      <c r="B3934" s="21" t="s">
        <v>5561</v>
      </c>
      <c r="C3934" s="30">
        <v>45954</v>
      </c>
      <c r="D3934" s="30">
        <v>45960</v>
      </c>
      <c r="E3934" s="47">
        <v>195.6</v>
      </c>
      <c r="F3934" s="47">
        <f t="shared" si="429"/>
        <v>17212.8</v>
      </c>
      <c r="G3934" s="48">
        <f t="shared" si="430"/>
        <v>17212.8</v>
      </c>
      <c r="H3934" s="21">
        <v>360706</v>
      </c>
      <c r="I3934" s="21" t="s">
        <v>5179</v>
      </c>
      <c r="J3934" s="21">
        <v>1</v>
      </c>
      <c r="K3934" s="21">
        <v>1</v>
      </c>
      <c r="L3934" s="21">
        <f t="shared" si="431"/>
        <v>0</v>
      </c>
      <c r="M3934" s="21" t="s">
        <v>5564</v>
      </c>
      <c r="N3934" s="30">
        <v>45961</v>
      </c>
      <c r="O3934" s="48">
        <v>0</v>
      </c>
      <c r="P3934" s="21" t="s">
        <v>625</v>
      </c>
      <c r="Q3934" s="21" t="s">
        <v>2070</v>
      </c>
      <c r="R3934" s="21" t="s">
        <v>637</v>
      </c>
      <c r="S3934" s="3">
        <v>4</v>
      </c>
      <c r="T3934" s="37"/>
      <c r="U3934" s="21" t="s">
        <v>18</v>
      </c>
      <c r="V3934" s="21" t="str">
        <f>VLOOKUP(P3934,'Customer List'!B:C,2,)</f>
        <v>Delhi</v>
      </c>
      <c r="W3934" s="38"/>
      <c r="X3934" s="30">
        <f>IF(OR(R3934 = "PRIYANKA MADAM", R3934 = "DEEPAK", R3934 = "PORTER"),N3934,"")</f>
        <v>45961</v>
      </c>
      <c r="Y3934" s="21">
        <f t="shared" si="432"/>
        <v>0</v>
      </c>
      <c r="Z3934" s="21" t="str">
        <f t="shared" si="433"/>
        <v>Friday</v>
      </c>
      <c r="AA3934" s="21" t="str">
        <f t="shared" si="434"/>
        <v>Friday</v>
      </c>
      <c r="AB3934" s="21" t="str">
        <f>VLOOKUP(U3934,'Currency Sheet'!A:C,3,)</f>
        <v>DOLLAR</v>
      </c>
      <c r="AC3934" s="42" t="str">
        <f>VLOOKUP(P3934,'Customer List'!B:D,3,)</f>
        <v>Local</v>
      </c>
    </row>
    <row r="3935" spans="1:29" x14ac:dyDescent="0.25">
      <c r="A3935" s="21">
        <v>3931</v>
      </c>
      <c r="B3935" s="21" t="s">
        <v>5561</v>
      </c>
      <c r="C3935" s="30">
        <v>45954</v>
      </c>
      <c r="D3935" s="30">
        <v>45960</v>
      </c>
      <c r="E3935" s="47">
        <v>129.6</v>
      </c>
      <c r="F3935" s="47">
        <f t="shared" si="429"/>
        <v>11404.8</v>
      </c>
      <c r="G3935" s="48">
        <f t="shared" si="430"/>
        <v>11404.8</v>
      </c>
      <c r="H3935" s="21">
        <v>350004</v>
      </c>
      <c r="I3935" s="21" t="s">
        <v>5539</v>
      </c>
      <c r="J3935" s="21">
        <v>1</v>
      </c>
      <c r="K3935" s="21">
        <v>1</v>
      </c>
      <c r="L3935" s="21">
        <f t="shared" si="431"/>
        <v>0</v>
      </c>
      <c r="M3935" s="21" t="s">
        <v>5687</v>
      </c>
      <c r="N3935" s="30">
        <v>45964</v>
      </c>
      <c r="O3935" s="48">
        <v>28458</v>
      </c>
      <c r="P3935" s="21" t="s">
        <v>625</v>
      </c>
      <c r="Q3935" s="21" t="s">
        <v>2070</v>
      </c>
      <c r="R3935" s="21" t="s">
        <v>637</v>
      </c>
      <c r="S3935" s="3">
        <v>4</v>
      </c>
      <c r="T3935" s="37"/>
      <c r="U3935" s="21" t="s">
        <v>18</v>
      </c>
      <c r="V3935" s="21" t="str">
        <f>VLOOKUP(P3935,'Customer List'!B:C,2,)</f>
        <v>Delhi</v>
      </c>
      <c r="W3935" s="38"/>
      <c r="X3935" s="30">
        <f>IF(OR(R3935 = "PRIYANKA MADAM", R3935 = "DEEPAK", R3935 = "PORTER"),N3935,"")</f>
        <v>45964</v>
      </c>
      <c r="Y3935" s="21">
        <f t="shared" si="432"/>
        <v>0</v>
      </c>
      <c r="Z3935" s="21" t="str">
        <f t="shared" si="433"/>
        <v>Monday</v>
      </c>
      <c r="AA3935" s="21" t="str">
        <f t="shared" si="434"/>
        <v>Monday</v>
      </c>
      <c r="AB3935" s="21" t="str">
        <f>VLOOKUP(U3935,'Currency Sheet'!A:C,3,)</f>
        <v>DOLLAR</v>
      </c>
      <c r="AC3935" s="42" t="str">
        <f>VLOOKUP(P3935,'Customer List'!B:D,3,)</f>
        <v>Local</v>
      </c>
    </row>
    <row r="3936" spans="1:29" x14ac:dyDescent="0.25">
      <c r="A3936" s="21">
        <v>3932</v>
      </c>
      <c r="B3936" s="21" t="s">
        <v>5561</v>
      </c>
      <c r="C3936" s="30">
        <v>45954</v>
      </c>
      <c r="D3936" s="30">
        <v>45960</v>
      </c>
      <c r="E3936" s="47">
        <v>276.5</v>
      </c>
      <c r="F3936" s="47">
        <f t="shared" si="429"/>
        <v>24332</v>
      </c>
      <c r="G3936" s="48">
        <f t="shared" si="430"/>
        <v>24332</v>
      </c>
      <c r="H3936" s="21">
        <v>364808</v>
      </c>
      <c r="I3936" s="21" t="s">
        <v>5071</v>
      </c>
      <c r="J3936" s="21">
        <v>1</v>
      </c>
      <c r="K3936" s="21">
        <v>1</v>
      </c>
      <c r="L3936" s="21">
        <f t="shared" si="431"/>
        <v>0</v>
      </c>
      <c r="M3936" s="21" t="s">
        <v>5687</v>
      </c>
      <c r="N3936" s="30">
        <v>45964</v>
      </c>
      <c r="O3936" s="48">
        <v>53878</v>
      </c>
      <c r="P3936" s="21" t="s">
        <v>625</v>
      </c>
      <c r="Q3936" s="21" t="s">
        <v>2070</v>
      </c>
      <c r="R3936" s="21" t="s">
        <v>637</v>
      </c>
      <c r="S3936" s="3">
        <v>4</v>
      </c>
      <c r="T3936" s="37"/>
      <c r="U3936" s="21" t="s">
        <v>18</v>
      </c>
      <c r="V3936" s="21" t="str">
        <f>VLOOKUP(P3936,'Customer List'!B:C,2,)</f>
        <v>Delhi</v>
      </c>
      <c r="W3936" s="38"/>
      <c r="X3936" s="30">
        <f>IF(OR(R3936 = "PRIYANKA MADAM", R3936 = "DEEPAK", R3936 = "PORTER"),N3936,"")</f>
        <v>45964</v>
      </c>
      <c r="Y3936" s="21">
        <f t="shared" si="432"/>
        <v>0</v>
      </c>
      <c r="Z3936" s="21" t="str">
        <f t="shared" si="433"/>
        <v>Monday</v>
      </c>
      <c r="AA3936" s="21" t="str">
        <f t="shared" si="434"/>
        <v>Monday</v>
      </c>
      <c r="AB3936" s="21" t="str">
        <f>VLOOKUP(U3936,'Currency Sheet'!A:C,3,)</f>
        <v>DOLLAR</v>
      </c>
      <c r="AC3936" s="42" t="str">
        <f>VLOOKUP(P3936,'Customer List'!B:D,3,)</f>
        <v>Local</v>
      </c>
    </row>
    <row r="3937" spans="1:29" x14ac:dyDescent="0.25">
      <c r="A3937" s="21">
        <v>3933</v>
      </c>
      <c r="B3937" s="21" t="s">
        <v>5561</v>
      </c>
      <c r="C3937" s="30">
        <v>45954</v>
      </c>
      <c r="D3937" s="30">
        <v>45960</v>
      </c>
      <c r="E3937" s="47">
        <v>300.3</v>
      </c>
      <c r="F3937" s="47">
        <f t="shared" si="429"/>
        <v>26426.400000000001</v>
      </c>
      <c r="G3937" s="48">
        <f t="shared" si="430"/>
        <v>26426.400000000001</v>
      </c>
      <c r="H3937" s="21">
        <v>367140</v>
      </c>
      <c r="I3937" s="21" t="s">
        <v>5178</v>
      </c>
      <c r="J3937" s="21">
        <v>1</v>
      </c>
      <c r="K3937" s="21">
        <v>1</v>
      </c>
      <c r="L3937" s="21">
        <f t="shared" si="431"/>
        <v>0</v>
      </c>
      <c r="M3937" s="21" t="s">
        <v>5682</v>
      </c>
      <c r="N3937" s="30">
        <v>45964</v>
      </c>
      <c r="O3937" s="48">
        <v>0</v>
      </c>
      <c r="P3937" s="21" t="s">
        <v>625</v>
      </c>
      <c r="Q3937" s="21" t="s">
        <v>2070</v>
      </c>
      <c r="R3937" s="21" t="s">
        <v>637</v>
      </c>
      <c r="S3937" s="3">
        <v>4</v>
      </c>
      <c r="T3937" s="37"/>
      <c r="U3937" s="21" t="s">
        <v>18</v>
      </c>
      <c r="V3937" s="21" t="str">
        <f>VLOOKUP(P3937,'Customer List'!B:C,2,)</f>
        <v>Delhi</v>
      </c>
      <c r="W3937" s="38"/>
      <c r="X3937" s="30">
        <f>IF(OR(R3937 = "PRIYANKA MADAM", R3937 = "DEEPAK", R3937 = "PORTER"),N3937,"")</f>
        <v>45964</v>
      </c>
      <c r="Y3937" s="21">
        <f t="shared" si="432"/>
        <v>0</v>
      </c>
      <c r="Z3937" s="21" t="str">
        <f t="shared" si="433"/>
        <v>Monday</v>
      </c>
      <c r="AA3937" s="21" t="str">
        <f t="shared" si="434"/>
        <v>Monday</v>
      </c>
      <c r="AB3937" s="21" t="str">
        <f>VLOOKUP(U3937,'Currency Sheet'!A:C,3,)</f>
        <v>DOLLAR</v>
      </c>
      <c r="AC3937" s="42" t="str">
        <f>VLOOKUP(P3937,'Customer List'!B:D,3,)</f>
        <v>Local</v>
      </c>
    </row>
    <row r="3938" spans="1:29" x14ac:dyDescent="0.25">
      <c r="A3938" s="21">
        <v>3934</v>
      </c>
      <c r="B3938" s="21" t="s">
        <v>5561</v>
      </c>
      <c r="C3938" s="30">
        <v>45954</v>
      </c>
      <c r="D3938" s="30">
        <v>45960</v>
      </c>
      <c r="E3938" s="47">
        <v>235.8</v>
      </c>
      <c r="F3938" s="47">
        <f t="shared" si="429"/>
        <v>20750.400000000001</v>
      </c>
      <c r="G3938" s="48">
        <f t="shared" si="430"/>
        <v>20750.400000000001</v>
      </c>
      <c r="H3938" s="21">
        <v>369308</v>
      </c>
      <c r="I3938" s="21" t="s">
        <v>5075</v>
      </c>
      <c r="J3938" s="21">
        <v>1</v>
      </c>
      <c r="K3938" s="21">
        <v>1</v>
      </c>
      <c r="L3938" s="21">
        <f t="shared" si="431"/>
        <v>0</v>
      </c>
      <c r="M3938" s="21" t="s">
        <v>5687</v>
      </c>
      <c r="N3938" s="30">
        <v>45964</v>
      </c>
      <c r="O3938" s="48">
        <v>51777.75</v>
      </c>
      <c r="P3938" s="21" t="s">
        <v>625</v>
      </c>
      <c r="Q3938" s="21" t="s">
        <v>2070</v>
      </c>
      <c r="R3938" s="21" t="s">
        <v>637</v>
      </c>
      <c r="S3938" s="3">
        <v>4</v>
      </c>
      <c r="T3938" s="37"/>
      <c r="U3938" s="21" t="s">
        <v>18</v>
      </c>
      <c r="V3938" s="21" t="str">
        <f>VLOOKUP(P3938,'Customer List'!B:C,2,)</f>
        <v>Delhi</v>
      </c>
      <c r="W3938" s="38"/>
      <c r="X3938" s="30">
        <f>IF(OR(R3938 = "PRIYANKA MADAM", R3938 = "DEEPAK", R3938 = "PORTER"),N3938,"")</f>
        <v>45964</v>
      </c>
      <c r="Y3938" s="21">
        <f t="shared" si="432"/>
        <v>0</v>
      </c>
      <c r="Z3938" s="21" t="str">
        <f t="shared" si="433"/>
        <v>Monday</v>
      </c>
      <c r="AA3938" s="21" t="str">
        <f t="shared" si="434"/>
        <v>Monday</v>
      </c>
      <c r="AB3938" s="21" t="str">
        <f>VLOOKUP(U3938,'Currency Sheet'!A:C,3,)</f>
        <v>DOLLAR</v>
      </c>
      <c r="AC3938" s="42" t="str">
        <f>VLOOKUP(P3938,'Customer List'!B:D,3,)</f>
        <v>Local</v>
      </c>
    </row>
    <row r="3939" spans="1:29" x14ac:dyDescent="0.25">
      <c r="A3939" s="21">
        <v>3935</v>
      </c>
      <c r="B3939" s="21" t="s">
        <v>5561</v>
      </c>
      <c r="C3939" s="30">
        <v>45954</v>
      </c>
      <c r="D3939" s="30">
        <v>45960</v>
      </c>
      <c r="E3939" s="47">
        <v>222</v>
      </c>
      <c r="F3939" s="47">
        <f t="shared" si="429"/>
        <v>19536</v>
      </c>
      <c r="G3939" s="48">
        <f t="shared" si="430"/>
        <v>19536</v>
      </c>
      <c r="H3939" s="21">
        <v>372214</v>
      </c>
      <c r="I3939" s="21" t="s">
        <v>5077</v>
      </c>
      <c r="J3939" s="21">
        <v>1</v>
      </c>
      <c r="K3939" s="21">
        <v>1</v>
      </c>
      <c r="L3939" s="21">
        <f t="shared" si="431"/>
        <v>0</v>
      </c>
      <c r="M3939" s="21" t="s">
        <v>5599</v>
      </c>
      <c r="N3939" s="30">
        <v>45962</v>
      </c>
      <c r="O3939" s="48">
        <v>34410</v>
      </c>
      <c r="P3939" s="21" t="s">
        <v>288</v>
      </c>
      <c r="Q3939" s="21">
        <v>58157688540</v>
      </c>
      <c r="R3939" s="21" t="s">
        <v>40</v>
      </c>
      <c r="S3939" s="3">
        <v>4</v>
      </c>
      <c r="T3939" s="37"/>
      <c r="U3939" s="21" t="s">
        <v>18</v>
      </c>
      <c r="V3939" s="21" t="str">
        <f>VLOOKUP(P3939,'Customer List'!B:C,2,)</f>
        <v>Banglore</v>
      </c>
      <c r="W3939" s="38"/>
      <c r="X3939" s="30">
        <v>45964</v>
      </c>
      <c r="Y3939" s="21">
        <f t="shared" si="432"/>
        <v>2</v>
      </c>
      <c r="Z3939" s="21" t="str">
        <f t="shared" si="433"/>
        <v>Saturday</v>
      </c>
      <c r="AA3939" s="21" t="str">
        <f t="shared" si="434"/>
        <v>Monday</v>
      </c>
      <c r="AB3939" s="21" t="str">
        <f>VLOOKUP(U3939,'Currency Sheet'!A:C,3,)</f>
        <v>DOLLAR</v>
      </c>
      <c r="AC3939" s="42" t="str">
        <f>VLOOKUP(P3939,'Customer List'!B:D,3,)</f>
        <v>OutStation</v>
      </c>
    </row>
    <row r="3940" spans="1:29" x14ac:dyDescent="0.25">
      <c r="A3940" s="21">
        <v>3936</v>
      </c>
      <c r="B3940" s="21" t="s">
        <v>5561</v>
      </c>
      <c r="C3940" s="30">
        <v>45954</v>
      </c>
      <c r="D3940" s="30">
        <v>45960</v>
      </c>
      <c r="E3940" s="47">
        <v>300.3</v>
      </c>
      <c r="F3940" s="47">
        <f t="shared" si="429"/>
        <v>26426.400000000001</v>
      </c>
      <c r="G3940" s="48">
        <f t="shared" si="430"/>
        <v>26426.400000000001</v>
      </c>
      <c r="H3940" s="21">
        <v>369606</v>
      </c>
      <c r="I3940" s="21" t="s">
        <v>5076</v>
      </c>
      <c r="J3940" s="21">
        <v>1</v>
      </c>
      <c r="K3940" s="21">
        <v>1</v>
      </c>
      <c r="L3940" s="21">
        <f t="shared" si="431"/>
        <v>0</v>
      </c>
      <c r="M3940" s="21" t="s">
        <v>5687</v>
      </c>
      <c r="N3940" s="30">
        <v>45964</v>
      </c>
      <c r="O3940" s="48">
        <v>58515.6</v>
      </c>
      <c r="P3940" s="21" t="s">
        <v>625</v>
      </c>
      <c r="Q3940" s="21" t="s">
        <v>2070</v>
      </c>
      <c r="R3940" s="21" t="s">
        <v>637</v>
      </c>
      <c r="S3940" s="3">
        <v>4</v>
      </c>
      <c r="T3940" s="37"/>
      <c r="U3940" s="21" t="s">
        <v>18</v>
      </c>
      <c r="V3940" s="21" t="str">
        <f>VLOOKUP(P3940,'Customer List'!B:C,2,)</f>
        <v>Delhi</v>
      </c>
      <c r="W3940" s="38"/>
      <c r="X3940" s="30">
        <f>IF(OR(R3940 = "PRIYANKA MADAM", R3940 = "DEEPAK", R3940 = "PORTER"),N3940,"")</f>
        <v>45964</v>
      </c>
      <c r="Y3940" s="21">
        <f t="shared" si="432"/>
        <v>0</v>
      </c>
      <c r="Z3940" s="21" t="str">
        <f t="shared" si="433"/>
        <v>Monday</v>
      </c>
      <c r="AA3940" s="21" t="str">
        <f t="shared" si="434"/>
        <v>Monday</v>
      </c>
      <c r="AB3940" s="21" t="str">
        <f>VLOOKUP(U3940,'Currency Sheet'!A:C,3,)</f>
        <v>DOLLAR</v>
      </c>
      <c r="AC3940" s="42" t="str">
        <f>VLOOKUP(P3940,'Customer List'!B:D,3,)</f>
        <v>Local</v>
      </c>
    </row>
    <row r="3941" spans="1:29" x14ac:dyDescent="0.25">
      <c r="A3941" s="21">
        <v>3937</v>
      </c>
      <c r="B3941" s="21" t="s">
        <v>5561</v>
      </c>
      <c r="C3941" s="30">
        <v>45954</v>
      </c>
      <c r="D3941" s="30">
        <v>45960</v>
      </c>
      <c r="E3941" s="47">
        <v>252</v>
      </c>
      <c r="F3941" s="47">
        <f t="shared" si="429"/>
        <v>22176</v>
      </c>
      <c r="G3941" s="48">
        <f t="shared" si="430"/>
        <v>22176</v>
      </c>
      <c r="H3941" s="21">
        <v>372704</v>
      </c>
      <c r="I3941" s="21" t="s">
        <v>5542</v>
      </c>
      <c r="J3941" s="21">
        <v>1</v>
      </c>
      <c r="K3941" s="21">
        <v>1</v>
      </c>
      <c r="L3941" s="21">
        <f t="shared" si="431"/>
        <v>0</v>
      </c>
      <c r="M3941" s="21" t="s">
        <v>5687</v>
      </c>
      <c r="N3941" s="30">
        <v>45964</v>
      </c>
      <c r="O3941" s="48">
        <v>55335</v>
      </c>
      <c r="P3941" s="21" t="s">
        <v>625</v>
      </c>
      <c r="Q3941" s="21" t="s">
        <v>2070</v>
      </c>
      <c r="R3941" s="21" t="s">
        <v>637</v>
      </c>
      <c r="S3941" s="3">
        <v>4</v>
      </c>
      <c r="T3941" s="37"/>
      <c r="U3941" s="21" t="s">
        <v>18</v>
      </c>
      <c r="V3941" s="21" t="str">
        <f>VLOOKUP(P3941,'Customer List'!B:C,2,)</f>
        <v>Delhi</v>
      </c>
      <c r="W3941" s="38"/>
      <c r="X3941" s="30">
        <f>IF(OR(R3941 = "PRIYANKA MADAM", R3941 = "DEEPAK", R3941 = "PORTER"),N3941,"")</f>
        <v>45964</v>
      </c>
      <c r="Y3941" s="21">
        <f t="shared" si="432"/>
        <v>0</v>
      </c>
      <c r="Z3941" s="21" t="str">
        <f t="shared" si="433"/>
        <v>Monday</v>
      </c>
      <c r="AA3941" s="21" t="str">
        <f t="shared" si="434"/>
        <v>Monday</v>
      </c>
      <c r="AB3941" s="21" t="str">
        <f>VLOOKUP(U3941,'Currency Sheet'!A:C,3,)</f>
        <v>DOLLAR</v>
      </c>
      <c r="AC3941" s="42" t="str">
        <f>VLOOKUP(P3941,'Customer List'!B:D,3,)</f>
        <v>Local</v>
      </c>
    </row>
    <row r="3942" spans="1:29" x14ac:dyDescent="0.25">
      <c r="A3942" s="21">
        <v>3938</v>
      </c>
      <c r="B3942" s="21" t="s">
        <v>5561</v>
      </c>
      <c r="C3942" s="30">
        <v>45954</v>
      </c>
      <c r="D3942" s="30">
        <v>45960</v>
      </c>
      <c r="E3942" s="47">
        <v>239.4</v>
      </c>
      <c r="F3942" s="47">
        <f t="shared" si="429"/>
        <v>21067.200000000001</v>
      </c>
      <c r="G3942" s="48">
        <f t="shared" si="430"/>
        <v>21067.200000000001</v>
      </c>
      <c r="H3942" s="21">
        <v>381506</v>
      </c>
      <c r="I3942" s="21" t="s">
        <v>5543</v>
      </c>
      <c r="J3942" s="21">
        <v>1</v>
      </c>
      <c r="K3942" s="21">
        <v>1</v>
      </c>
      <c r="L3942" s="21">
        <f t="shared" si="431"/>
        <v>0</v>
      </c>
      <c r="M3942" s="21" t="s">
        <v>5693</v>
      </c>
      <c r="N3942" s="30">
        <v>45961</v>
      </c>
      <c r="O3942" s="48">
        <v>31461.15</v>
      </c>
      <c r="P3942" s="21" t="s">
        <v>16</v>
      </c>
      <c r="Q3942" s="21" t="s">
        <v>2070</v>
      </c>
      <c r="R3942" s="21" t="s">
        <v>637</v>
      </c>
      <c r="S3942" s="3">
        <v>4</v>
      </c>
      <c r="T3942" s="37"/>
      <c r="U3942" s="21" t="s">
        <v>18</v>
      </c>
      <c r="V3942" s="21" t="str">
        <f>VLOOKUP(P3942,'Customer List'!B:C,2,)</f>
        <v>Delhi</v>
      </c>
      <c r="W3942" s="38"/>
      <c r="X3942" s="30">
        <f>IF(OR(R3942 = "PRIYANKA MADAM", R3942 = "DEEPAK", R3942 = "PORTER"),N3942,"")</f>
        <v>45961</v>
      </c>
      <c r="Y3942" s="21">
        <f t="shared" si="432"/>
        <v>0</v>
      </c>
      <c r="Z3942" s="21" t="str">
        <f t="shared" si="433"/>
        <v>Friday</v>
      </c>
      <c r="AA3942" s="21" t="str">
        <f t="shared" si="434"/>
        <v>Friday</v>
      </c>
      <c r="AB3942" s="21" t="str">
        <f>VLOOKUP(U3942,'Currency Sheet'!A:C,3,)</f>
        <v>DOLLAR</v>
      </c>
      <c r="AC3942" s="42" t="str">
        <f>VLOOKUP(P3942,'Customer List'!B:D,3,)</f>
        <v>Local</v>
      </c>
    </row>
    <row r="3943" spans="1:29" x14ac:dyDescent="0.25">
      <c r="A3943" s="21">
        <v>3939</v>
      </c>
      <c r="B3943" s="21" t="s">
        <v>5561</v>
      </c>
      <c r="C3943" s="30">
        <v>45954</v>
      </c>
      <c r="D3943" s="30">
        <v>45960</v>
      </c>
      <c r="E3943" s="47">
        <v>171.5</v>
      </c>
      <c r="F3943" s="47">
        <f t="shared" si="429"/>
        <v>15092</v>
      </c>
      <c r="G3943" s="48">
        <f t="shared" si="430"/>
        <v>15092</v>
      </c>
      <c r="H3943" s="21">
        <v>399218</v>
      </c>
      <c r="I3943" s="21" t="s">
        <v>5178</v>
      </c>
      <c r="J3943" s="21">
        <v>1</v>
      </c>
      <c r="K3943" s="21">
        <v>1</v>
      </c>
      <c r="L3943" s="21">
        <f t="shared" si="431"/>
        <v>0</v>
      </c>
      <c r="M3943" s="21" t="s">
        <v>5651</v>
      </c>
      <c r="N3943" s="30">
        <v>45962</v>
      </c>
      <c r="O3943" s="48">
        <v>26582.5</v>
      </c>
      <c r="P3943" s="21" t="s">
        <v>4978</v>
      </c>
      <c r="Q3943" s="21">
        <v>58157689461</v>
      </c>
      <c r="R3943" s="21" t="s">
        <v>40</v>
      </c>
      <c r="S3943" s="3">
        <v>4</v>
      </c>
      <c r="T3943" s="37"/>
      <c r="U3943" s="21" t="s">
        <v>18</v>
      </c>
      <c r="V3943" s="21" t="str">
        <f>VLOOKUP(P3943,'Customer List'!B:C,2,)</f>
        <v>VADODARA</v>
      </c>
      <c r="W3943" s="38"/>
      <c r="X3943" s="30">
        <v>45965</v>
      </c>
      <c r="Y3943" s="21">
        <f t="shared" si="432"/>
        <v>3</v>
      </c>
      <c r="Z3943" s="21" t="str">
        <f t="shared" si="433"/>
        <v>Saturday</v>
      </c>
      <c r="AA3943" s="21" t="str">
        <f t="shared" si="434"/>
        <v>Tuesday</v>
      </c>
      <c r="AB3943" s="21" t="str">
        <f>VLOOKUP(U3943,'Currency Sheet'!A:C,3,)</f>
        <v>DOLLAR</v>
      </c>
      <c r="AC3943" s="42" t="str">
        <f>VLOOKUP(P3943,'Customer List'!B:D,3,)</f>
        <v>OutStation</v>
      </c>
    </row>
    <row r="3944" spans="1:29" x14ac:dyDescent="0.25">
      <c r="A3944" s="21">
        <v>3940</v>
      </c>
      <c r="B3944" s="21" t="s">
        <v>5561</v>
      </c>
      <c r="C3944" s="30">
        <v>45954</v>
      </c>
      <c r="D3944" s="30">
        <v>45960</v>
      </c>
      <c r="E3944" s="47">
        <v>56.4</v>
      </c>
      <c r="F3944" s="47">
        <f t="shared" si="429"/>
        <v>4963.2</v>
      </c>
      <c r="G3944" s="48">
        <f t="shared" si="430"/>
        <v>4963.2</v>
      </c>
      <c r="H3944" s="21">
        <v>377612</v>
      </c>
      <c r="I3944" s="21" t="s">
        <v>4771</v>
      </c>
      <c r="J3944" s="21">
        <v>1</v>
      </c>
      <c r="K3944" s="21">
        <v>1</v>
      </c>
      <c r="L3944" s="21">
        <f t="shared" si="431"/>
        <v>0</v>
      </c>
      <c r="M3944" s="21" t="s">
        <v>5687</v>
      </c>
      <c r="N3944" s="30">
        <v>45964</v>
      </c>
      <c r="O3944" s="48">
        <v>12384.5</v>
      </c>
      <c r="P3944" s="21" t="s">
        <v>625</v>
      </c>
      <c r="Q3944" s="21" t="s">
        <v>2070</v>
      </c>
      <c r="R3944" s="21" t="s">
        <v>637</v>
      </c>
      <c r="S3944" s="3">
        <v>4</v>
      </c>
      <c r="T3944" s="37"/>
      <c r="U3944" s="21" t="s">
        <v>18</v>
      </c>
      <c r="V3944" s="21" t="str">
        <f>VLOOKUP(P3944,'Customer List'!B:C,2,)</f>
        <v>Delhi</v>
      </c>
      <c r="W3944" s="38"/>
      <c r="X3944" s="30">
        <f>IF(OR(R3944 = "PRIYANKA MADAM", R3944 = "DEEPAK", R3944 = "PORTER"),N3944,"")</f>
        <v>45964</v>
      </c>
      <c r="Y3944" s="21">
        <f t="shared" si="432"/>
        <v>0</v>
      </c>
      <c r="Z3944" s="21" t="str">
        <f t="shared" si="433"/>
        <v>Monday</v>
      </c>
      <c r="AA3944" s="21" t="str">
        <f t="shared" si="434"/>
        <v>Monday</v>
      </c>
      <c r="AB3944" s="21" t="str">
        <f>VLOOKUP(U3944,'Currency Sheet'!A:C,3,)</f>
        <v>DOLLAR</v>
      </c>
      <c r="AC3944" s="42" t="str">
        <f>VLOOKUP(P3944,'Customer List'!B:D,3,)</f>
        <v>Local</v>
      </c>
    </row>
    <row r="3945" spans="1:29" x14ac:dyDescent="0.25">
      <c r="A3945" s="21">
        <v>3941</v>
      </c>
      <c r="B3945" s="21" t="s">
        <v>5561</v>
      </c>
      <c r="C3945" s="30">
        <v>45954</v>
      </c>
      <c r="D3945" s="30">
        <v>45960</v>
      </c>
      <c r="E3945" s="47">
        <v>53.4</v>
      </c>
      <c r="F3945" s="47">
        <f t="shared" si="429"/>
        <v>4699.2</v>
      </c>
      <c r="G3945" s="48">
        <f t="shared" si="430"/>
        <v>4699.2</v>
      </c>
      <c r="H3945" s="21">
        <v>423101</v>
      </c>
      <c r="I3945" s="21" t="s">
        <v>1265</v>
      </c>
      <c r="J3945" s="21">
        <v>1</v>
      </c>
      <c r="K3945" s="21">
        <v>1</v>
      </c>
      <c r="L3945" s="21">
        <f t="shared" si="431"/>
        <v>0</v>
      </c>
      <c r="M3945" s="21" t="s">
        <v>5604</v>
      </c>
      <c r="N3945" s="30">
        <v>45962</v>
      </c>
      <c r="O3945" s="48">
        <v>8277</v>
      </c>
      <c r="P3945" s="21" t="s">
        <v>39</v>
      </c>
      <c r="Q3945" s="21">
        <v>58157689590</v>
      </c>
      <c r="R3945" s="21" t="s">
        <v>40</v>
      </c>
      <c r="S3945" s="3">
        <v>-20</v>
      </c>
      <c r="T3945" s="37"/>
      <c r="U3945" s="21" t="s">
        <v>18</v>
      </c>
      <c r="V3945" s="21" t="str">
        <f>VLOOKUP(P3945,'Customer List'!B:C,2,)</f>
        <v>Pune</v>
      </c>
      <c r="W3945" s="38"/>
      <c r="X3945" s="30">
        <v>45966</v>
      </c>
      <c r="Y3945" s="21">
        <f t="shared" si="432"/>
        <v>4</v>
      </c>
      <c r="Z3945" s="21" t="str">
        <f t="shared" si="433"/>
        <v>Saturday</v>
      </c>
      <c r="AA3945" s="21" t="str">
        <f t="shared" si="434"/>
        <v>Wednesday</v>
      </c>
      <c r="AB3945" s="21" t="str">
        <f>VLOOKUP(U3945,'Currency Sheet'!A:C,3,)</f>
        <v>DOLLAR</v>
      </c>
      <c r="AC3945" s="42" t="str">
        <f>VLOOKUP(P3945,'Customer List'!B:D,3,)</f>
        <v>OutStation</v>
      </c>
    </row>
    <row r="3946" spans="1:29" x14ac:dyDescent="0.25">
      <c r="A3946" s="21">
        <v>3942</v>
      </c>
      <c r="B3946" s="21" t="s">
        <v>5561</v>
      </c>
      <c r="C3946" s="30">
        <v>45954</v>
      </c>
      <c r="D3946" s="30">
        <v>45960</v>
      </c>
      <c r="E3946" s="47">
        <v>49.8</v>
      </c>
      <c r="F3946" s="47">
        <f t="shared" si="429"/>
        <v>4382.3999999999996</v>
      </c>
      <c r="G3946" s="48">
        <f t="shared" si="430"/>
        <v>17529.599999999999</v>
      </c>
      <c r="H3946" s="21">
        <v>423113</v>
      </c>
      <c r="I3946" s="21" t="s">
        <v>1504</v>
      </c>
      <c r="J3946" s="21">
        <v>4</v>
      </c>
      <c r="K3946" s="21">
        <v>4</v>
      </c>
      <c r="L3946" s="21">
        <f t="shared" si="431"/>
        <v>0</v>
      </c>
      <c r="M3946" s="21" t="s">
        <v>5646</v>
      </c>
      <c r="N3946" s="30">
        <v>45962</v>
      </c>
      <c r="O3946" s="48">
        <v>30876</v>
      </c>
      <c r="P3946" s="21" t="s">
        <v>2201</v>
      </c>
      <c r="Q3946" s="21">
        <v>58157690846</v>
      </c>
      <c r="R3946" s="21" t="s">
        <v>40</v>
      </c>
      <c r="S3946" s="3">
        <v>-20</v>
      </c>
      <c r="T3946" s="37"/>
      <c r="U3946" s="21" t="s">
        <v>18</v>
      </c>
      <c r="V3946" s="21" t="str">
        <f>VLOOKUP(P3946,'Customer List'!B:C,2,)</f>
        <v>ASSAM</v>
      </c>
      <c r="W3946" s="38"/>
      <c r="X3946" s="30">
        <v>45964</v>
      </c>
      <c r="Y3946" s="21">
        <f t="shared" si="432"/>
        <v>2</v>
      </c>
      <c r="Z3946" s="21" t="str">
        <f t="shared" si="433"/>
        <v>Saturday</v>
      </c>
      <c r="AA3946" s="21" t="str">
        <f t="shared" si="434"/>
        <v>Monday</v>
      </c>
      <c r="AB3946" s="21" t="str">
        <f>VLOOKUP(U3946,'Currency Sheet'!A:C,3,)</f>
        <v>DOLLAR</v>
      </c>
      <c r="AC3946" s="42" t="str">
        <f>VLOOKUP(P3946,'Customer List'!B:D,3,)</f>
        <v>OutStation</v>
      </c>
    </row>
    <row r="3947" spans="1:29" x14ac:dyDescent="0.25">
      <c r="A3947" s="21">
        <v>3943</v>
      </c>
      <c r="B3947" s="21" t="s">
        <v>5561</v>
      </c>
      <c r="C3947" s="30">
        <v>45954</v>
      </c>
      <c r="D3947" s="30">
        <v>45960</v>
      </c>
      <c r="E3947" s="47">
        <v>159</v>
      </c>
      <c r="F3947" s="47">
        <f t="shared" si="429"/>
        <v>13992</v>
      </c>
      <c r="G3947" s="48">
        <f t="shared" si="430"/>
        <v>13992</v>
      </c>
      <c r="H3947" s="21">
        <v>430901</v>
      </c>
      <c r="I3947" s="21" t="s">
        <v>5544</v>
      </c>
      <c r="J3947" s="21">
        <v>1</v>
      </c>
      <c r="K3947" s="21">
        <v>1</v>
      </c>
      <c r="L3947" s="21">
        <f t="shared" si="431"/>
        <v>0</v>
      </c>
      <c r="M3947" s="21" t="s">
        <v>5693</v>
      </c>
      <c r="N3947" s="30">
        <v>45961</v>
      </c>
      <c r="O3947" s="48">
        <v>20895.25</v>
      </c>
      <c r="P3947" s="21" t="s">
        <v>16</v>
      </c>
      <c r="Q3947" s="21" t="s">
        <v>5959</v>
      </c>
      <c r="R3947" s="21" t="s">
        <v>637</v>
      </c>
      <c r="S3947" s="3">
        <v>4</v>
      </c>
      <c r="T3947" s="37"/>
      <c r="U3947" s="21" t="s">
        <v>18</v>
      </c>
      <c r="V3947" s="21" t="str">
        <f>VLOOKUP(P3947,'Customer List'!B:C,2,)</f>
        <v>Delhi</v>
      </c>
      <c r="W3947" s="38"/>
      <c r="X3947" s="30">
        <f t="shared" ref="X3947:X3961" si="435">IF(OR(R3947 = "PRIYANKA MADAM", R3947 = "DEEPAK", R3947 = "PORTER"),N3947,"")</f>
        <v>45961</v>
      </c>
      <c r="Y3947" s="21">
        <f t="shared" si="432"/>
        <v>0</v>
      </c>
      <c r="Z3947" s="21" t="str">
        <f t="shared" si="433"/>
        <v>Friday</v>
      </c>
      <c r="AA3947" s="21" t="str">
        <f t="shared" si="434"/>
        <v>Friday</v>
      </c>
      <c r="AB3947" s="21" t="str">
        <f>VLOOKUP(U3947,'Currency Sheet'!A:C,3,)</f>
        <v>DOLLAR</v>
      </c>
      <c r="AC3947" s="42" t="str">
        <f>VLOOKUP(P3947,'Customer List'!B:D,3,)</f>
        <v>Local</v>
      </c>
    </row>
    <row r="3948" spans="1:29" x14ac:dyDescent="0.25">
      <c r="A3948" s="21">
        <v>3944</v>
      </c>
      <c r="B3948" s="21" t="s">
        <v>5561</v>
      </c>
      <c r="C3948" s="30">
        <v>45954</v>
      </c>
      <c r="D3948" s="30">
        <v>45960</v>
      </c>
      <c r="E3948" s="47">
        <v>159</v>
      </c>
      <c r="F3948" s="47">
        <f t="shared" si="429"/>
        <v>13992</v>
      </c>
      <c r="G3948" s="48">
        <f t="shared" si="430"/>
        <v>13992</v>
      </c>
      <c r="H3948" s="21">
        <v>431301</v>
      </c>
      <c r="I3948" s="21" t="s">
        <v>5545</v>
      </c>
      <c r="J3948" s="21">
        <v>1</v>
      </c>
      <c r="K3948" s="21">
        <v>1</v>
      </c>
      <c r="L3948" s="21">
        <f t="shared" si="431"/>
        <v>0</v>
      </c>
      <c r="M3948" s="21" t="s">
        <v>5693</v>
      </c>
      <c r="N3948" s="30">
        <v>45961</v>
      </c>
      <c r="O3948" s="48">
        <v>20895.25</v>
      </c>
      <c r="P3948" s="21" t="s">
        <v>16</v>
      </c>
      <c r="Q3948" s="21" t="s">
        <v>5959</v>
      </c>
      <c r="R3948" s="21" t="s">
        <v>637</v>
      </c>
      <c r="S3948" s="3">
        <v>4</v>
      </c>
      <c r="T3948" s="37"/>
      <c r="U3948" s="21" t="s">
        <v>18</v>
      </c>
      <c r="V3948" s="21" t="str">
        <f>VLOOKUP(P3948,'Customer List'!B:C,2,)</f>
        <v>Delhi</v>
      </c>
      <c r="W3948" s="38"/>
      <c r="X3948" s="30">
        <f t="shared" si="435"/>
        <v>45961</v>
      </c>
      <c r="Y3948" s="21">
        <f t="shared" si="432"/>
        <v>0</v>
      </c>
      <c r="Z3948" s="21" t="str">
        <f t="shared" si="433"/>
        <v>Friday</v>
      </c>
      <c r="AA3948" s="21" t="str">
        <f t="shared" si="434"/>
        <v>Friday</v>
      </c>
      <c r="AB3948" s="21" t="str">
        <f>VLOOKUP(U3948,'Currency Sheet'!A:C,3,)</f>
        <v>DOLLAR</v>
      </c>
      <c r="AC3948" s="42" t="str">
        <f>VLOOKUP(P3948,'Customer List'!B:D,3,)</f>
        <v>Local</v>
      </c>
    </row>
    <row r="3949" spans="1:29" x14ac:dyDescent="0.25">
      <c r="A3949" s="21">
        <v>3945</v>
      </c>
      <c r="B3949" s="21" t="s">
        <v>5561</v>
      </c>
      <c r="C3949" s="30">
        <v>45954</v>
      </c>
      <c r="D3949" s="30">
        <v>45960</v>
      </c>
      <c r="E3949" s="47">
        <v>159</v>
      </c>
      <c r="F3949" s="47">
        <f t="shared" si="429"/>
        <v>13992</v>
      </c>
      <c r="G3949" s="48">
        <f t="shared" si="430"/>
        <v>13992</v>
      </c>
      <c r="H3949" s="21">
        <v>431601</v>
      </c>
      <c r="I3949" s="21" t="s">
        <v>5546</v>
      </c>
      <c r="J3949" s="21">
        <v>1</v>
      </c>
      <c r="K3949" s="21">
        <v>1</v>
      </c>
      <c r="L3949" s="21">
        <f t="shared" si="431"/>
        <v>0</v>
      </c>
      <c r="M3949" s="21" t="s">
        <v>5693</v>
      </c>
      <c r="N3949" s="30">
        <v>45961</v>
      </c>
      <c r="O3949" s="48">
        <v>20895.25</v>
      </c>
      <c r="P3949" s="21" t="s">
        <v>16</v>
      </c>
      <c r="Q3949" s="21" t="s">
        <v>5959</v>
      </c>
      <c r="R3949" s="21" t="s">
        <v>637</v>
      </c>
      <c r="S3949" s="3">
        <v>4</v>
      </c>
      <c r="T3949" s="37"/>
      <c r="U3949" s="21" t="s">
        <v>18</v>
      </c>
      <c r="V3949" s="21" t="str">
        <f>VLOOKUP(P3949,'Customer List'!B:C,2,)</f>
        <v>Delhi</v>
      </c>
      <c r="W3949" s="38"/>
      <c r="X3949" s="30">
        <f t="shared" si="435"/>
        <v>45961</v>
      </c>
      <c r="Y3949" s="21">
        <f t="shared" si="432"/>
        <v>0</v>
      </c>
      <c r="Z3949" s="21" t="str">
        <f t="shared" si="433"/>
        <v>Friday</v>
      </c>
      <c r="AA3949" s="21" t="str">
        <f t="shared" si="434"/>
        <v>Friday</v>
      </c>
      <c r="AB3949" s="21" t="str">
        <f>VLOOKUP(U3949,'Currency Sheet'!A:C,3,)</f>
        <v>DOLLAR</v>
      </c>
      <c r="AC3949" s="42" t="str">
        <f>VLOOKUP(P3949,'Customer List'!B:D,3,)</f>
        <v>Local</v>
      </c>
    </row>
    <row r="3950" spans="1:29" x14ac:dyDescent="0.25">
      <c r="A3950" s="21">
        <v>3946</v>
      </c>
      <c r="B3950" s="21" t="s">
        <v>5561</v>
      </c>
      <c r="C3950" s="30">
        <v>45954</v>
      </c>
      <c r="D3950" s="30">
        <v>45960</v>
      </c>
      <c r="E3950" s="47">
        <v>159</v>
      </c>
      <c r="F3950" s="47">
        <f t="shared" si="429"/>
        <v>13992</v>
      </c>
      <c r="G3950" s="48">
        <f t="shared" si="430"/>
        <v>13992</v>
      </c>
      <c r="H3950" s="21">
        <v>432501</v>
      </c>
      <c r="I3950" s="21" t="s">
        <v>5547</v>
      </c>
      <c r="J3950" s="21">
        <v>1</v>
      </c>
      <c r="K3950" s="21">
        <v>1</v>
      </c>
      <c r="L3950" s="21">
        <f t="shared" si="431"/>
        <v>0</v>
      </c>
      <c r="M3950" s="21" t="s">
        <v>5693</v>
      </c>
      <c r="N3950" s="30">
        <v>45961</v>
      </c>
      <c r="O3950" s="48">
        <v>20895</v>
      </c>
      <c r="P3950" s="21" t="s">
        <v>16</v>
      </c>
      <c r="Q3950" s="21" t="s">
        <v>5959</v>
      </c>
      <c r="R3950" s="21" t="s">
        <v>637</v>
      </c>
      <c r="S3950" s="3">
        <v>4</v>
      </c>
      <c r="T3950" s="37"/>
      <c r="U3950" s="21" t="s">
        <v>18</v>
      </c>
      <c r="V3950" s="21" t="str">
        <f>VLOOKUP(P3950,'Customer List'!B:C,2,)</f>
        <v>Delhi</v>
      </c>
      <c r="W3950" s="38"/>
      <c r="X3950" s="30">
        <f t="shared" si="435"/>
        <v>45961</v>
      </c>
      <c r="Y3950" s="21">
        <f t="shared" si="432"/>
        <v>0</v>
      </c>
      <c r="Z3950" s="21" t="str">
        <f t="shared" si="433"/>
        <v>Friday</v>
      </c>
      <c r="AA3950" s="21" t="str">
        <f t="shared" si="434"/>
        <v>Friday</v>
      </c>
      <c r="AB3950" s="21" t="str">
        <f>VLOOKUP(U3950,'Currency Sheet'!A:C,3,)</f>
        <v>DOLLAR</v>
      </c>
      <c r="AC3950" s="42" t="str">
        <f>VLOOKUP(P3950,'Customer List'!B:D,3,)</f>
        <v>Local</v>
      </c>
    </row>
    <row r="3951" spans="1:29" x14ac:dyDescent="0.25">
      <c r="A3951" s="21">
        <v>3947</v>
      </c>
      <c r="B3951" s="21" t="s">
        <v>5561</v>
      </c>
      <c r="C3951" s="30">
        <v>45954</v>
      </c>
      <c r="D3951" s="30">
        <v>45960</v>
      </c>
      <c r="E3951" s="47">
        <v>197.4</v>
      </c>
      <c r="F3951" s="47">
        <f t="shared" si="429"/>
        <v>17371.2</v>
      </c>
      <c r="G3951" s="48">
        <f t="shared" si="430"/>
        <v>17371.2</v>
      </c>
      <c r="H3951" s="21">
        <v>432601</v>
      </c>
      <c r="I3951" s="21" t="s">
        <v>5548</v>
      </c>
      <c r="J3951" s="21">
        <v>1</v>
      </c>
      <c r="K3951" s="21">
        <v>1</v>
      </c>
      <c r="L3951" s="21">
        <f t="shared" si="431"/>
        <v>0</v>
      </c>
      <c r="M3951" s="21" t="s">
        <v>5693</v>
      </c>
      <c r="N3951" s="30">
        <v>45961</v>
      </c>
      <c r="O3951" s="48">
        <v>25941.65</v>
      </c>
      <c r="P3951" s="21" t="s">
        <v>16</v>
      </c>
      <c r="Q3951" s="21" t="s">
        <v>5959</v>
      </c>
      <c r="R3951" s="21" t="s">
        <v>637</v>
      </c>
      <c r="S3951" s="3">
        <v>4</v>
      </c>
      <c r="T3951" s="37"/>
      <c r="U3951" s="21" t="s">
        <v>18</v>
      </c>
      <c r="V3951" s="21" t="str">
        <f>VLOOKUP(P3951,'Customer List'!B:C,2,)</f>
        <v>Delhi</v>
      </c>
      <c r="W3951" s="38"/>
      <c r="X3951" s="30">
        <f t="shared" si="435"/>
        <v>45961</v>
      </c>
      <c r="Y3951" s="21">
        <f t="shared" si="432"/>
        <v>0</v>
      </c>
      <c r="Z3951" s="21" t="str">
        <f t="shared" si="433"/>
        <v>Friday</v>
      </c>
      <c r="AA3951" s="21" t="str">
        <f t="shared" si="434"/>
        <v>Friday</v>
      </c>
      <c r="AB3951" s="21" t="str">
        <f>VLOOKUP(U3951,'Currency Sheet'!A:C,3,)</f>
        <v>DOLLAR</v>
      </c>
      <c r="AC3951" s="42" t="str">
        <f>VLOOKUP(P3951,'Customer List'!B:D,3,)</f>
        <v>Local</v>
      </c>
    </row>
    <row r="3952" spans="1:29" x14ac:dyDescent="0.25">
      <c r="A3952" s="21">
        <v>3948</v>
      </c>
      <c r="B3952" s="21" t="s">
        <v>5561</v>
      </c>
      <c r="C3952" s="30">
        <v>45954</v>
      </c>
      <c r="D3952" s="30">
        <v>45960</v>
      </c>
      <c r="E3952" s="47">
        <v>32.4</v>
      </c>
      <c r="F3952" s="47">
        <f t="shared" si="429"/>
        <v>2851.2</v>
      </c>
      <c r="G3952" s="48">
        <f t="shared" si="430"/>
        <v>2851.2</v>
      </c>
      <c r="H3952" s="21">
        <v>420701</v>
      </c>
      <c r="I3952" s="21" t="s">
        <v>5197</v>
      </c>
      <c r="J3952" s="21">
        <v>1</v>
      </c>
      <c r="K3952" s="21">
        <v>1</v>
      </c>
      <c r="L3952" s="21">
        <f t="shared" si="431"/>
        <v>0</v>
      </c>
      <c r="M3952" s="21" t="s">
        <v>5567</v>
      </c>
      <c r="N3952" s="30">
        <v>45961</v>
      </c>
      <c r="O3952" s="48">
        <v>0</v>
      </c>
      <c r="P3952" s="21" t="s">
        <v>625</v>
      </c>
      <c r="Q3952" s="21" t="s">
        <v>2070</v>
      </c>
      <c r="R3952" s="21" t="s">
        <v>637</v>
      </c>
      <c r="S3952" s="3">
        <v>4</v>
      </c>
      <c r="T3952" s="37"/>
      <c r="U3952" s="21" t="s">
        <v>18</v>
      </c>
      <c r="V3952" s="21" t="str">
        <f>VLOOKUP(P3952,'Customer List'!B:C,2,)</f>
        <v>Delhi</v>
      </c>
      <c r="W3952" s="38"/>
      <c r="X3952" s="30">
        <f t="shared" si="435"/>
        <v>45961</v>
      </c>
      <c r="Y3952" s="21">
        <f t="shared" si="432"/>
        <v>0</v>
      </c>
      <c r="Z3952" s="21" t="str">
        <f t="shared" si="433"/>
        <v>Friday</v>
      </c>
      <c r="AA3952" s="21" t="str">
        <f t="shared" si="434"/>
        <v>Friday</v>
      </c>
      <c r="AB3952" s="21" t="str">
        <f>VLOOKUP(U3952,'Currency Sheet'!A:C,3,)</f>
        <v>DOLLAR</v>
      </c>
      <c r="AC3952" s="42" t="str">
        <f>VLOOKUP(P3952,'Customer List'!B:D,3,)</f>
        <v>Local</v>
      </c>
    </row>
    <row r="3953" spans="1:29" x14ac:dyDescent="0.25">
      <c r="A3953" s="21">
        <v>3949</v>
      </c>
      <c r="B3953" s="21" t="s">
        <v>5561</v>
      </c>
      <c r="C3953" s="30">
        <v>45954</v>
      </c>
      <c r="D3953" s="30">
        <v>45960</v>
      </c>
      <c r="E3953" s="47">
        <v>273</v>
      </c>
      <c r="F3953" s="47">
        <f t="shared" si="429"/>
        <v>24024</v>
      </c>
      <c r="G3953" s="48">
        <f t="shared" si="430"/>
        <v>24024</v>
      </c>
      <c r="H3953" s="21">
        <v>501434</v>
      </c>
      <c r="I3953" s="21" t="s">
        <v>5549</v>
      </c>
      <c r="J3953" s="21">
        <v>1</v>
      </c>
      <c r="K3953" s="21">
        <v>1</v>
      </c>
      <c r="L3953" s="21">
        <f t="shared" si="431"/>
        <v>0</v>
      </c>
      <c r="M3953" s="21" t="s">
        <v>5682</v>
      </c>
      <c r="N3953" s="30">
        <v>45964</v>
      </c>
      <c r="O3953" s="48">
        <v>0</v>
      </c>
      <c r="P3953" s="21" t="s">
        <v>625</v>
      </c>
      <c r="Q3953" s="21" t="s">
        <v>2070</v>
      </c>
      <c r="R3953" s="21" t="s">
        <v>637</v>
      </c>
      <c r="S3953" s="3">
        <v>4</v>
      </c>
      <c r="T3953" s="37"/>
      <c r="U3953" s="21" t="s">
        <v>18</v>
      </c>
      <c r="V3953" s="21" t="str">
        <f>VLOOKUP(P3953,'Customer List'!B:C,2,)</f>
        <v>Delhi</v>
      </c>
      <c r="W3953" s="38"/>
      <c r="X3953" s="30">
        <f t="shared" si="435"/>
        <v>45964</v>
      </c>
      <c r="Y3953" s="21">
        <f t="shared" si="432"/>
        <v>0</v>
      </c>
      <c r="Z3953" s="21" t="str">
        <f t="shared" si="433"/>
        <v>Monday</v>
      </c>
      <c r="AA3953" s="21" t="str">
        <f t="shared" si="434"/>
        <v>Monday</v>
      </c>
      <c r="AB3953" s="21" t="str">
        <f>VLOOKUP(U3953,'Currency Sheet'!A:C,3,)</f>
        <v>DOLLAR</v>
      </c>
      <c r="AC3953" s="42" t="str">
        <f>VLOOKUP(P3953,'Customer List'!B:D,3,)</f>
        <v>Local</v>
      </c>
    </row>
    <row r="3954" spans="1:29" x14ac:dyDescent="0.25">
      <c r="A3954" s="21">
        <v>3950</v>
      </c>
      <c r="B3954" s="21" t="s">
        <v>5561</v>
      </c>
      <c r="C3954" s="30">
        <v>45954</v>
      </c>
      <c r="D3954" s="30">
        <v>45960</v>
      </c>
      <c r="E3954" s="47">
        <v>241.2</v>
      </c>
      <c r="F3954" s="47">
        <f t="shared" si="429"/>
        <v>21225.599999999999</v>
      </c>
      <c r="G3954" s="48">
        <f t="shared" si="430"/>
        <v>21225.599999999999</v>
      </c>
      <c r="H3954" s="21">
        <v>510006</v>
      </c>
      <c r="I3954" s="21" t="s">
        <v>5552</v>
      </c>
      <c r="J3954" s="21">
        <v>1</v>
      </c>
      <c r="K3954" s="21">
        <v>1</v>
      </c>
      <c r="L3954" s="21">
        <f t="shared" si="431"/>
        <v>0</v>
      </c>
      <c r="M3954" s="21" t="s">
        <v>5567</v>
      </c>
      <c r="N3954" s="30">
        <v>45961</v>
      </c>
      <c r="O3954" s="48">
        <v>0</v>
      </c>
      <c r="P3954" s="21" t="s">
        <v>625</v>
      </c>
      <c r="Q3954" s="21" t="s">
        <v>2070</v>
      </c>
      <c r="R3954" s="21" t="s">
        <v>637</v>
      </c>
      <c r="S3954" s="3">
        <v>4</v>
      </c>
      <c r="T3954" s="37"/>
      <c r="U3954" s="21" t="s">
        <v>18</v>
      </c>
      <c r="V3954" s="21" t="str">
        <f>VLOOKUP(P3954,'Customer List'!B:C,2,)</f>
        <v>Delhi</v>
      </c>
      <c r="W3954" s="38"/>
      <c r="X3954" s="30">
        <f t="shared" si="435"/>
        <v>45961</v>
      </c>
      <c r="Y3954" s="21">
        <f t="shared" si="432"/>
        <v>0</v>
      </c>
      <c r="Z3954" s="21" t="str">
        <f t="shared" si="433"/>
        <v>Friday</v>
      </c>
      <c r="AA3954" s="21" t="str">
        <f t="shared" si="434"/>
        <v>Friday</v>
      </c>
      <c r="AB3954" s="21" t="str">
        <f>VLOOKUP(U3954,'Currency Sheet'!A:C,3,)</f>
        <v>DOLLAR</v>
      </c>
      <c r="AC3954" s="42" t="str">
        <f>VLOOKUP(P3954,'Customer List'!B:D,3,)</f>
        <v>Local</v>
      </c>
    </row>
    <row r="3955" spans="1:29" x14ac:dyDescent="0.25">
      <c r="A3955" s="21">
        <v>3951</v>
      </c>
      <c r="B3955" s="21" t="s">
        <v>5561</v>
      </c>
      <c r="C3955" s="30">
        <v>45954</v>
      </c>
      <c r="D3955" s="30">
        <v>45960</v>
      </c>
      <c r="E3955" s="47">
        <v>172.8</v>
      </c>
      <c r="F3955" s="47">
        <f t="shared" si="429"/>
        <v>15206.400000000001</v>
      </c>
      <c r="G3955" s="48">
        <f t="shared" si="430"/>
        <v>15206.400000000001</v>
      </c>
      <c r="H3955" s="21">
        <v>138406</v>
      </c>
      <c r="I3955" s="21" t="s">
        <v>5370</v>
      </c>
      <c r="J3955" s="21">
        <v>1</v>
      </c>
      <c r="K3955" s="21">
        <v>1</v>
      </c>
      <c r="L3955" s="21">
        <f t="shared" si="431"/>
        <v>0</v>
      </c>
      <c r="M3955" s="21" t="s">
        <v>5566</v>
      </c>
      <c r="N3955" s="30">
        <v>45961</v>
      </c>
      <c r="O3955" s="48">
        <v>0</v>
      </c>
      <c r="P3955" s="21" t="s">
        <v>625</v>
      </c>
      <c r="Q3955" s="21" t="s">
        <v>2070</v>
      </c>
      <c r="R3955" s="21" t="s">
        <v>637</v>
      </c>
      <c r="S3955" s="3">
        <v>4</v>
      </c>
      <c r="T3955" s="37"/>
      <c r="U3955" s="21" t="s">
        <v>18</v>
      </c>
      <c r="V3955" s="21" t="str">
        <f>VLOOKUP(P3955,'Customer List'!B:C,2,)</f>
        <v>Delhi</v>
      </c>
      <c r="W3955" s="38"/>
      <c r="X3955" s="30">
        <f t="shared" si="435"/>
        <v>45961</v>
      </c>
      <c r="Y3955" s="21">
        <f t="shared" si="432"/>
        <v>0</v>
      </c>
      <c r="Z3955" s="21" t="str">
        <f t="shared" si="433"/>
        <v>Friday</v>
      </c>
      <c r="AA3955" s="21" t="str">
        <f t="shared" si="434"/>
        <v>Friday</v>
      </c>
      <c r="AB3955" s="21" t="str">
        <f>VLOOKUP(U3955,'Currency Sheet'!A:C,3,)</f>
        <v>DOLLAR</v>
      </c>
      <c r="AC3955" s="42" t="str">
        <f>VLOOKUP(P3955,'Customer List'!B:D,3,)</f>
        <v>Local</v>
      </c>
    </row>
    <row r="3956" spans="1:29" x14ac:dyDescent="0.25">
      <c r="A3956" s="21">
        <v>3952</v>
      </c>
      <c r="B3956" s="21" t="s">
        <v>5561</v>
      </c>
      <c r="C3956" s="30">
        <v>45954</v>
      </c>
      <c r="D3956" s="30">
        <v>45960</v>
      </c>
      <c r="E3956" s="47">
        <v>277.2</v>
      </c>
      <c r="F3956" s="47">
        <f t="shared" si="429"/>
        <v>24393.599999999999</v>
      </c>
      <c r="G3956" s="48">
        <f t="shared" si="430"/>
        <v>24393.599999999999</v>
      </c>
      <c r="H3956" s="21">
        <v>306022</v>
      </c>
      <c r="I3956" s="21" t="s">
        <v>5534</v>
      </c>
      <c r="J3956" s="21">
        <v>1</v>
      </c>
      <c r="K3956" s="21">
        <v>1</v>
      </c>
      <c r="L3956" s="21">
        <f t="shared" si="431"/>
        <v>0</v>
      </c>
      <c r="M3956" s="21" t="s">
        <v>5566</v>
      </c>
      <c r="N3956" s="30">
        <v>45961</v>
      </c>
      <c r="O3956" s="48">
        <v>0</v>
      </c>
      <c r="P3956" s="21" t="s">
        <v>625</v>
      </c>
      <c r="Q3956" s="21" t="s">
        <v>2070</v>
      </c>
      <c r="R3956" s="21" t="s">
        <v>637</v>
      </c>
      <c r="S3956" s="3">
        <v>4</v>
      </c>
      <c r="T3956" s="37"/>
      <c r="U3956" s="21" t="s">
        <v>18</v>
      </c>
      <c r="V3956" s="21" t="str">
        <f>VLOOKUP(P3956,'Customer List'!B:C,2,)</f>
        <v>Delhi</v>
      </c>
      <c r="W3956" s="38"/>
      <c r="X3956" s="30">
        <f t="shared" si="435"/>
        <v>45961</v>
      </c>
      <c r="Y3956" s="21">
        <f t="shared" si="432"/>
        <v>0</v>
      </c>
      <c r="Z3956" s="21" t="str">
        <f t="shared" si="433"/>
        <v>Friday</v>
      </c>
      <c r="AA3956" s="21" t="str">
        <f t="shared" si="434"/>
        <v>Friday</v>
      </c>
      <c r="AB3956" s="21" t="str">
        <f>VLOOKUP(U3956,'Currency Sheet'!A:C,3,)</f>
        <v>DOLLAR</v>
      </c>
      <c r="AC3956" s="42" t="str">
        <f>VLOOKUP(P3956,'Customer List'!B:D,3,)</f>
        <v>Local</v>
      </c>
    </row>
    <row r="3957" spans="1:29" x14ac:dyDescent="0.25">
      <c r="A3957" s="21">
        <v>3953</v>
      </c>
      <c r="B3957" s="21" t="s">
        <v>5561</v>
      </c>
      <c r="C3957" s="30">
        <v>45954</v>
      </c>
      <c r="D3957" s="30">
        <v>45960</v>
      </c>
      <c r="E3957" s="47">
        <v>229.2</v>
      </c>
      <c r="F3957" s="47">
        <f t="shared" si="429"/>
        <v>20169.599999999999</v>
      </c>
      <c r="G3957" s="48">
        <f t="shared" si="430"/>
        <v>20169.599999999999</v>
      </c>
      <c r="H3957" s="21">
        <v>506948</v>
      </c>
      <c r="I3957" s="21" t="s">
        <v>5550</v>
      </c>
      <c r="J3957" s="21">
        <v>1</v>
      </c>
      <c r="K3957" s="21">
        <v>1</v>
      </c>
      <c r="L3957" s="21">
        <f t="shared" si="431"/>
        <v>0</v>
      </c>
      <c r="M3957" s="21" t="s">
        <v>5693</v>
      </c>
      <c r="N3957" s="30">
        <v>45961</v>
      </c>
      <c r="O3957" s="48">
        <v>30120.7</v>
      </c>
      <c r="P3957" s="21" t="s">
        <v>16</v>
      </c>
      <c r="Q3957" s="21" t="s">
        <v>5959</v>
      </c>
      <c r="R3957" s="21" t="s">
        <v>637</v>
      </c>
      <c r="S3957" s="3">
        <v>4</v>
      </c>
      <c r="T3957" s="37"/>
      <c r="U3957" s="21" t="s">
        <v>18</v>
      </c>
      <c r="V3957" s="21" t="str">
        <f>VLOOKUP(P3957,'Customer List'!B:C,2,)</f>
        <v>Delhi</v>
      </c>
      <c r="W3957" s="38"/>
      <c r="X3957" s="30">
        <f t="shared" si="435"/>
        <v>45961</v>
      </c>
      <c r="Y3957" s="21">
        <f t="shared" si="432"/>
        <v>0</v>
      </c>
      <c r="Z3957" s="21" t="str">
        <f t="shared" si="433"/>
        <v>Friday</v>
      </c>
      <c r="AA3957" s="21" t="str">
        <f t="shared" si="434"/>
        <v>Friday</v>
      </c>
      <c r="AB3957" s="21" t="str">
        <f>VLOOKUP(U3957,'Currency Sheet'!A:C,3,)</f>
        <v>DOLLAR</v>
      </c>
      <c r="AC3957" s="42" t="str">
        <f>VLOOKUP(P3957,'Customer List'!B:D,3,)</f>
        <v>Local</v>
      </c>
    </row>
    <row r="3958" spans="1:29" x14ac:dyDescent="0.25">
      <c r="A3958" s="21">
        <v>3954</v>
      </c>
      <c r="B3958" s="21" t="s">
        <v>5561</v>
      </c>
      <c r="C3958" s="30">
        <v>45954</v>
      </c>
      <c r="D3958" s="30">
        <v>45960</v>
      </c>
      <c r="E3958" s="47">
        <v>193.8</v>
      </c>
      <c r="F3958" s="47">
        <f t="shared" si="429"/>
        <v>17054.400000000001</v>
      </c>
      <c r="G3958" s="48">
        <f t="shared" si="430"/>
        <v>17054.400000000001</v>
      </c>
      <c r="H3958" s="21">
        <v>507612</v>
      </c>
      <c r="I3958" s="21" t="s">
        <v>5551</v>
      </c>
      <c r="J3958" s="21">
        <v>1</v>
      </c>
      <c r="K3958" s="21">
        <v>1</v>
      </c>
      <c r="L3958" s="21">
        <f t="shared" si="431"/>
        <v>0</v>
      </c>
      <c r="M3958" s="21" t="s">
        <v>5564</v>
      </c>
      <c r="N3958" s="30">
        <v>45961</v>
      </c>
      <c r="O3958" s="48">
        <v>0</v>
      </c>
      <c r="P3958" s="21" t="s">
        <v>625</v>
      </c>
      <c r="Q3958" s="21" t="s">
        <v>2070</v>
      </c>
      <c r="R3958" s="21" t="s">
        <v>637</v>
      </c>
      <c r="S3958" s="3">
        <v>4</v>
      </c>
      <c r="T3958" s="37"/>
      <c r="U3958" s="21" t="s">
        <v>18</v>
      </c>
      <c r="V3958" s="21" t="str">
        <f>VLOOKUP(P3958,'Customer List'!B:C,2,)</f>
        <v>Delhi</v>
      </c>
      <c r="W3958" s="38"/>
      <c r="X3958" s="30">
        <f t="shared" si="435"/>
        <v>45961</v>
      </c>
      <c r="Y3958" s="21">
        <f t="shared" si="432"/>
        <v>0</v>
      </c>
      <c r="Z3958" s="21" t="str">
        <f t="shared" si="433"/>
        <v>Friday</v>
      </c>
      <c r="AA3958" s="21" t="str">
        <f t="shared" si="434"/>
        <v>Friday</v>
      </c>
      <c r="AB3958" s="21" t="str">
        <f>VLOOKUP(U3958,'Currency Sheet'!A:C,3,)</f>
        <v>DOLLAR</v>
      </c>
      <c r="AC3958" s="42" t="str">
        <f>VLOOKUP(P3958,'Customer List'!B:D,3,)</f>
        <v>Local</v>
      </c>
    </row>
    <row r="3959" spans="1:29" x14ac:dyDescent="0.25">
      <c r="A3959" s="21">
        <v>3955</v>
      </c>
      <c r="B3959" s="21" t="s">
        <v>5561</v>
      </c>
      <c r="C3959" s="30">
        <v>45954</v>
      </c>
      <c r="D3959" s="30">
        <v>45960</v>
      </c>
      <c r="E3959" s="47">
        <v>289.10000000000002</v>
      </c>
      <c r="F3959" s="47">
        <f t="shared" si="429"/>
        <v>25440.800000000003</v>
      </c>
      <c r="G3959" s="48">
        <f t="shared" si="430"/>
        <v>50881.600000000006</v>
      </c>
      <c r="H3959" s="21">
        <v>501422</v>
      </c>
      <c r="I3959" s="21" t="s">
        <v>5549</v>
      </c>
      <c r="J3959" s="21">
        <v>2</v>
      </c>
      <c r="K3959" s="21">
        <v>2</v>
      </c>
      <c r="L3959" s="21">
        <f t="shared" si="431"/>
        <v>0</v>
      </c>
      <c r="M3959" s="21" t="s">
        <v>5566</v>
      </c>
      <c r="N3959" s="30">
        <v>45961</v>
      </c>
      <c r="O3959" s="48">
        <v>0</v>
      </c>
      <c r="P3959" s="21" t="s">
        <v>625</v>
      </c>
      <c r="Q3959" s="21" t="s">
        <v>2070</v>
      </c>
      <c r="R3959" s="21" t="s">
        <v>637</v>
      </c>
      <c r="S3959" s="3">
        <v>4</v>
      </c>
      <c r="T3959" s="37" t="s">
        <v>5568</v>
      </c>
      <c r="U3959" s="21" t="s">
        <v>18</v>
      </c>
      <c r="V3959" s="21" t="str">
        <f>VLOOKUP(P3959,'Customer List'!B:C,2,)</f>
        <v>Delhi</v>
      </c>
      <c r="W3959" s="38"/>
      <c r="X3959" s="30">
        <f t="shared" si="435"/>
        <v>45961</v>
      </c>
      <c r="Y3959" s="21">
        <f t="shared" si="432"/>
        <v>0</v>
      </c>
      <c r="Z3959" s="21" t="str">
        <f t="shared" si="433"/>
        <v>Friday</v>
      </c>
      <c r="AA3959" s="21" t="str">
        <f t="shared" si="434"/>
        <v>Friday</v>
      </c>
      <c r="AB3959" s="21" t="str">
        <f>VLOOKUP(U3959,'Currency Sheet'!A:C,3,)</f>
        <v>DOLLAR</v>
      </c>
      <c r="AC3959" s="42" t="str">
        <f>VLOOKUP(P3959,'Customer List'!B:D,3,)</f>
        <v>Local</v>
      </c>
    </row>
    <row r="3960" spans="1:29" x14ac:dyDescent="0.25">
      <c r="A3960" s="21">
        <v>3956</v>
      </c>
      <c r="B3960" s="21" t="s">
        <v>5561</v>
      </c>
      <c r="C3960" s="30">
        <v>45954</v>
      </c>
      <c r="D3960" s="30">
        <v>45960</v>
      </c>
      <c r="E3960" s="47">
        <v>312.2</v>
      </c>
      <c r="F3960" s="47">
        <f t="shared" si="429"/>
        <v>27473.599999999999</v>
      </c>
      <c r="G3960" s="48">
        <f t="shared" si="430"/>
        <v>54947.199999999997</v>
      </c>
      <c r="H3960" s="21">
        <v>512338</v>
      </c>
      <c r="I3960" s="21" t="s">
        <v>5553</v>
      </c>
      <c r="J3960" s="21">
        <v>2</v>
      </c>
      <c r="K3960" s="21">
        <v>2</v>
      </c>
      <c r="L3960" s="21">
        <f t="shared" si="431"/>
        <v>0</v>
      </c>
      <c r="M3960" s="21" t="s">
        <v>5566</v>
      </c>
      <c r="N3960" s="30">
        <v>45961</v>
      </c>
      <c r="O3960" s="48">
        <v>0</v>
      </c>
      <c r="P3960" s="21" t="s">
        <v>625</v>
      </c>
      <c r="Q3960" s="21" t="s">
        <v>2070</v>
      </c>
      <c r="R3960" s="21" t="s">
        <v>637</v>
      </c>
      <c r="S3960" s="3">
        <v>4</v>
      </c>
      <c r="T3960" s="37" t="s">
        <v>5568</v>
      </c>
      <c r="U3960" s="21" t="s">
        <v>18</v>
      </c>
      <c r="V3960" s="21" t="str">
        <f>VLOOKUP(P3960,'Customer List'!B:C,2,)</f>
        <v>Delhi</v>
      </c>
      <c r="W3960" s="38"/>
      <c r="X3960" s="30">
        <f t="shared" si="435"/>
        <v>45961</v>
      </c>
      <c r="Y3960" s="21">
        <f t="shared" si="432"/>
        <v>0</v>
      </c>
      <c r="Z3960" s="21" t="str">
        <f t="shared" si="433"/>
        <v>Friday</v>
      </c>
      <c r="AA3960" s="21" t="str">
        <f t="shared" si="434"/>
        <v>Friday</v>
      </c>
      <c r="AB3960" s="21" t="str">
        <f>VLOOKUP(U3960,'Currency Sheet'!A:C,3,)</f>
        <v>DOLLAR</v>
      </c>
      <c r="AC3960" s="42" t="str">
        <f>VLOOKUP(P3960,'Customer List'!B:D,3,)</f>
        <v>Local</v>
      </c>
    </row>
    <row r="3961" spans="1:29" x14ac:dyDescent="0.25">
      <c r="A3961" s="21">
        <v>3957</v>
      </c>
      <c r="B3961" s="21" t="s">
        <v>5561</v>
      </c>
      <c r="C3961" s="30">
        <v>45954</v>
      </c>
      <c r="D3961" s="30">
        <v>45960</v>
      </c>
      <c r="E3961" s="47">
        <v>207.9</v>
      </c>
      <c r="F3961" s="47">
        <f t="shared" si="429"/>
        <v>18295.2</v>
      </c>
      <c r="G3961" s="48">
        <f t="shared" si="430"/>
        <v>18295.2</v>
      </c>
      <c r="H3961" s="21">
        <v>644820</v>
      </c>
      <c r="I3961" s="21" t="s">
        <v>5554</v>
      </c>
      <c r="J3961" s="21">
        <v>1</v>
      </c>
      <c r="K3961" s="21">
        <v>1</v>
      </c>
      <c r="L3961" s="21">
        <f t="shared" si="431"/>
        <v>0</v>
      </c>
      <c r="M3961" s="21" t="s">
        <v>5564</v>
      </c>
      <c r="N3961" s="30">
        <v>45961</v>
      </c>
      <c r="O3961" s="48">
        <v>0</v>
      </c>
      <c r="P3961" s="21" t="s">
        <v>625</v>
      </c>
      <c r="Q3961" s="21" t="s">
        <v>2070</v>
      </c>
      <c r="R3961" s="21" t="s">
        <v>637</v>
      </c>
      <c r="S3961" s="3">
        <v>4</v>
      </c>
      <c r="T3961" s="37"/>
      <c r="U3961" s="21" t="s">
        <v>18</v>
      </c>
      <c r="V3961" s="21" t="str">
        <f>VLOOKUP(P3961,'Customer List'!B:C,2,)</f>
        <v>Delhi</v>
      </c>
      <c r="W3961" s="38"/>
      <c r="X3961" s="30">
        <f t="shared" si="435"/>
        <v>45961</v>
      </c>
      <c r="Y3961" s="21">
        <f t="shared" si="432"/>
        <v>0</v>
      </c>
      <c r="Z3961" s="21" t="str">
        <f t="shared" si="433"/>
        <v>Friday</v>
      </c>
      <c r="AA3961" s="21" t="str">
        <f t="shared" si="434"/>
        <v>Friday</v>
      </c>
      <c r="AB3961" s="21" t="str">
        <f>VLOOKUP(U3961,'Currency Sheet'!A:C,3,)</f>
        <v>DOLLAR</v>
      </c>
      <c r="AC3961" s="42" t="str">
        <f>VLOOKUP(P3961,'Customer List'!B:D,3,)</f>
        <v>Local</v>
      </c>
    </row>
    <row r="3962" spans="1:29" x14ac:dyDescent="0.25">
      <c r="A3962" s="21">
        <v>3958</v>
      </c>
      <c r="B3962" s="21" t="s">
        <v>5561</v>
      </c>
      <c r="C3962" s="30">
        <v>45954</v>
      </c>
      <c r="D3962" s="30">
        <v>45960</v>
      </c>
      <c r="E3962" s="47">
        <v>91.8</v>
      </c>
      <c r="F3962" s="47">
        <f t="shared" si="429"/>
        <v>8078.4</v>
      </c>
      <c r="G3962" s="48">
        <f t="shared" si="430"/>
        <v>8078.4</v>
      </c>
      <c r="H3962" s="21">
        <v>653003</v>
      </c>
      <c r="I3962" s="21" t="s">
        <v>5555</v>
      </c>
      <c r="J3962" s="21">
        <v>1</v>
      </c>
      <c r="K3962" s="21">
        <v>1</v>
      </c>
      <c r="L3962" s="21">
        <f t="shared" si="431"/>
        <v>0</v>
      </c>
      <c r="M3962" s="21" t="s">
        <v>5594</v>
      </c>
      <c r="N3962" s="30">
        <v>45962</v>
      </c>
      <c r="O3962" s="48">
        <v>14229</v>
      </c>
      <c r="P3962" s="21" t="s">
        <v>621</v>
      </c>
      <c r="Q3962" s="21">
        <v>58157688982</v>
      </c>
      <c r="R3962" s="21" t="s">
        <v>40</v>
      </c>
      <c r="S3962" s="3">
        <v>4</v>
      </c>
      <c r="T3962" s="37"/>
      <c r="U3962" s="21" t="s">
        <v>18</v>
      </c>
      <c r="V3962" s="21" t="str">
        <f>VLOOKUP(P3962,'Customer List'!B:C,2,)</f>
        <v>Hyderabad</v>
      </c>
      <c r="W3962" s="38"/>
      <c r="X3962" s="30">
        <v>45964</v>
      </c>
      <c r="Y3962" s="21">
        <f t="shared" si="432"/>
        <v>2</v>
      </c>
      <c r="Z3962" s="21" t="str">
        <f t="shared" si="433"/>
        <v>Saturday</v>
      </c>
      <c r="AA3962" s="21" t="str">
        <f t="shared" si="434"/>
        <v>Monday</v>
      </c>
      <c r="AB3962" s="21" t="str">
        <f>VLOOKUP(U3962,'Currency Sheet'!A:C,3,)</f>
        <v>DOLLAR</v>
      </c>
      <c r="AC3962" s="42" t="str">
        <f>VLOOKUP(P3962,'Customer List'!B:D,3,)</f>
        <v>OutStation</v>
      </c>
    </row>
    <row r="3963" spans="1:29" x14ac:dyDescent="0.25">
      <c r="A3963" s="21">
        <v>3959</v>
      </c>
      <c r="B3963" s="21" t="s">
        <v>5561</v>
      </c>
      <c r="C3963" s="30">
        <v>45954</v>
      </c>
      <c r="D3963" s="30">
        <v>45960</v>
      </c>
      <c r="E3963" s="47">
        <v>127.4</v>
      </c>
      <c r="F3963" s="47">
        <f t="shared" si="429"/>
        <v>11211.2</v>
      </c>
      <c r="G3963" s="48">
        <f t="shared" si="430"/>
        <v>11211.2</v>
      </c>
      <c r="H3963" s="21">
        <v>662409</v>
      </c>
      <c r="I3963" s="21" t="s">
        <v>5556</v>
      </c>
      <c r="J3963" s="21">
        <v>1</v>
      </c>
      <c r="K3963" s="21">
        <v>1</v>
      </c>
      <c r="L3963" s="21">
        <f t="shared" si="431"/>
        <v>0</v>
      </c>
      <c r="M3963" s="21" t="s">
        <v>5594</v>
      </c>
      <c r="N3963" s="30">
        <v>45962</v>
      </c>
      <c r="O3963" s="48">
        <v>16926</v>
      </c>
      <c r="P3963" s="21" t="s">
        <v>621</v>
      </c>
      <c r="Q3963" s="21">
        <v>58157688982</v>
      </c>
      <c r="R3963" s="21" t="s">
        <v>40</v>
      </c>
      <c r="S3963" s="3">
        <v>4</v>
      </c>
      <c r="T3963" s="37"/>
      <c r="U3963" s="21" t="s">
        <v>18</v>
      </c>
      <c r="V3963" s="21" t="str">
        <f>VLOOKUP(P3963,'Customer List'!B:C,2,)</f>
        <v>Hyderabad</v>
      </c>
      <c r="W3963" s="38"/>
      <c r="X3963" s="30">
        <v>45964</v>
      </c>
      <c r="Y3963" s="21">
        <f t="shared" si="432"/>
        <v>2</v>
      </c>
      <c r="Z3963" s="21" t="str">
        <f t="shared" si="433"/>
        <v>Saturday</v>
      </c>
      <c r="AA3963" s="21" t="str">
        <f t="shared" si="434"/>
        <v>Monday</v>
      </c>
      <c r="AB3963" s="21" t="str">
        <f>VLOOKUP(U3963,'Currency Sheet'!A:C,3,)</f>
        <v>DOLLAR</v>
      </c>
      <c r="AC3963" s="42" t="str">
        <f>VLOOKUP(P3963,'Customer List'!B:D,3,)</f>
        <v>OutStation</v>
      </c>
    </row>
    <row r="3964" spans="1:29" x14ac:dyDescent="0.25">
      <c r="A3964" s="21">
        <v>3960</v>
      </c>
      <c r="B3964" s="21" t="s">
        <v>5561</v>
      </c>
      <c r="C3964" s="30">
        <v>45954</v>
      </c>
      <c r="D3964" s="30">
        <v>45960</v>
      </c>
      <c r="E3964" s="47">
        <v>1056.5999999999999</v>
      </c>
      <c r="F3964" s="47">
        <f t="shared" si="429"/>
        <v>92980.799999999988</v>
      </c>
      <c r="G3964" s="48">
        <f t="shared" si="430"/>
        <v>92980.799999999988</v>
      </c>
      <c r="H3964" s="21">
        <v>740930</v>
      </c>
      <c r="I3964" s="21" t="s">
        <v>5557</v>
      </c>
      <c r="J3964" s="21">
        <v>1</v>
      </c>
      <c r="K3964" s="21">
        <v>1</v>
      </c>
      <c r="L3964" s="21">
        <f t="shared" si="431"/>
        <v>0</v>
      </c>
      <c r="M3964" s="21" t="s">
        <v>5604</v>
      </c>
      <c r="N3964" s="30">
        <v>45962</v>
      </c>
      <c r="O3964" s="48">
        <v>163773</v>
      </c>
      <c r="P3964" s="21" t="s">
        <v>39</v>
      </c>
      <c r="Q3964" s="21">
        <v>58157689590</v>
      </c>
      <c r="R3964" s="21" t="s">
        <v>40</v>
      </c>
      <c r="S3964" s="3">
        <v>4</v>
      </c>
      <c r="T3964" s="37"/>
      <c r="U3964" s="21" t="s">
        <v>18</v>
      </c>
      <c r="V3964" s="21" t="str">
        <f>VLOOKUP(P3964,'Customer List'!B:C,2,)</f>
        <v>Pune</v>
      </c>
      <c r="W3964" s="38"/>
      <c r="X3964" s="30">
        <v>45966</v>
      </c>
      <c r="Y3964" s="21">
        <f t="shared" si="432"/>
        <v>4</v>
      </c>
      <c r="Z3964" s="21" t="str">
        <f t="shared" si="433"/>
        <v>Saturday</v>
      </c>
      <c r="AA3964" s="21" t="str">
        <f t="shared" si="434"/>
        <v>Wednesday</v>
      </c>
      <c r="AB3964" s="21" t="str">
        <f>VLOOKUP(U3964,'Currency Sheet'!A:C,3,)</f>
        <v>DOLLAR</v>
      </c>
      <c r="AC3964" s="42" t="str">
        <f>VLOOKUP(P3964,'Customer List'!B:D,3,)</f>
        <v>OutStation</v>
      </c>
    </row>
    <row r="3965" spans="1:29" x14ac:dyDescent="0.25">
      <c r="A3965" s="21">
        <v>3961</v>
      </c>
      <c r="B3965" s="21" t="s">
        <v>5561</v>
      </c>
      <c r="C3965" s="30">
        <v>45954</v>
      </c>
      <c r="D3965" s="30">
        <v>45960</v>
      </c>
      <c r="E3965" s="47">
        <v>1056.5999999999999</v>
      </c>
      <c r="F3965" s="47">
        <f t="shared" si="429"/>
        <v>92980.799999999988</v>
      </c>
      <c r="G3965" s="48">
        <f t="shared" si="430"/>
        <v>92980.799999999988</v>
      </c>
      <c r="H3965" s="21">
        <v>741282</v>
      </c>
      <c r="I3965" s="21" t="s">
        <v>5558</v>
      </c>
      <c r="J3965" s="21">
        <v>1</v>
      </c>
      <c r="K3965" s="21">
        <v>1</v>
      </c>
      <c r="L3965" s="21">
        <f t="shared" si="431"/>
        <v>0</v>
      </c>
      <c r="M3965" s="21" t="s">
        <v>5593</v>
      </c>
      <c r="N3965" s="30">
        <v>45962</v>
      </c>
      <c r="O3965" s="48">
        <v>163773</v>
      </c>
      <c r="P3965" s="21" t="s">
        <v>621</v>
      </c>
      <c r="Q3965" s="21">
        <v>58157688982</v>
      </c>
      <c r="R3965" s="21" t="s">
        <v>40</v>
      </c>
      <c r="S3965" s="3">
        <v>4</v>
      </c>
      <c r="T3965" s="37"/>
      <c r="U3965" s="21" t="s">
        <v>18</v>
      </c>
      <c r="V3965" s="21" t="str">
        <f>VLOOKUP(P3965,'Customer List'!B:C,2,)</f>
        <v>Hyderabad</v>
      </c>
      <c r="W3965" s="38"/>
      <c r="X3965" s="30">
        <v>45964</v>
      </c>
      <c r="Y3965" s="21">
        <f t="shared" si="432"/>
        <v>2</v>
      </c>
      <c r="Z3965" s="21" t="str">
        <f t="shared" si="433"/>
        <v>Saturday</v>
      </c>
      <c r="AA3965" s="21" t="str">
        <f t="shared" si="434"/>
        <v>Monday</v>
      </c>
      <c r="AB3965" s="21" t="str">
        <f>VLOOKUP(U3965,'Currency Sheet'!A:C,3,)</f>
        <v>DOLLAR</v>
      </c>
      <c r="AC3965" s="42" t="str">
        <f>VLOOKUP(P3965,'Customer List'!B:D,3,)</f>
        <v>OutStation</v>
      </c>
    </row>
    <row r="3966" spans="1:29" x14ac:dyDescent="0.25">
      <c r="A3966" s="21">
        <v>3962</v>
      </c>
      <c r="B3966" s="21" t="s">
        <v>5561</v>
      </c>
      <c r="C3966" s="30">
        <v>45954</v>
      </c>
      <c r="D3966" s="30">
        <v>45960</v>
      </c>
      <c r="E3966" s="47">
        <v>193.8</v>
      </c>
      <c r="F3966" s="47">
        <f t="shared" si="429"/>
        <v>17054.400000000001</v>
      </c>
      <c r="G3966" s="48">
        <f t="shared" si="430"/>
        <v>17054.400000000001</v>
      </c>
      <c r="H3966" s="21">
        <v>801807</v>
      </c>
      <c r="I3966" s="21" t="s">
        <v>5559</v>
      </c>
      <c r="J3966" s="21">
        <v>1</v>
      </c>
      <c r="K3966" s="21">
        <v>1</v>
      </c>
      <c r="L3966" s="21">
        <f t="shared" si="431"/>
        <v>0</v>
      </c>
      <c r="M3966" s="21" t="s">
        <v>5631</v>
      </c>
      <c r="N3966" s="30">
        <v>45961</v>
      </c>
      <c r="O3966" s="48">
        <v>31654</v>
      </c>
      <c r="P3966" s="21" t="s">
        <v>213</v>
      </c>
      <c r="Q3966" s="21" t="s">
        <v>1127</v>
      </c>
      <c r="R3966" s="21" t="s">
        <v>1127</v>
      </c>
      <c r="S3966" s="3">
        <v>4</v>
      </c>
      <c r="T3966" s="37"/>
      <c r="U3966" s="21" t="s">
        <v>18</v>
      </c>
      <c r="V3966" s="21" t="str">
        <f>VLOOKUP(P3966,'Customer List'!B:C,2,)</f>
        <v>Delhi</v>
      </c>
      <c r="W3966" s="38"/>
      <c r="X3966" s="30">
        <f>IF(OR(R3966 = "PRIYANKA MADAM", R3966 = "DEEPAK", R3966 = "PORTER"),N3966,"")</f>
        <v>45961</v>
      </c>
      <c r="Y3966" s="21">
        <f t="shared" si="432"/>
        <v>0</v>
      </c>
      <c r="Z3966" s="21" t="str">
        <f t="shared" si="433"/>
        <v>Friday</v>
      </c>
      <c r="AA3966" s="21" t="str">
        <f t="shared" si="434"/>
        <v>Friday</v>
      </c>
      <c r="AB3966" s="21" t="str">
        <f>VLOOKUP(U3966,'Currency Sheet'!A:C,3,)</f>
        <v>DOLLAR</v>
      </c>
      <c r="AC3966" s="42" t="str">
        <f>VLOOKUP(P3966,'Customer List'!B:D,3,)</f>
        <v>Local</v>
      </c>
    </row>
    <row r="3967" spans="1:29" x14ac:dyDescent="0.25">
      <c r="A3967" s="21">
        <v>3963</v>
      </c>
      <c r="B3967" s="21" t="s">
        <v>5561</v>
      </c>
      <c r="C3967" s="30">
        <v>45954</v>
      </c>
      <c r="D3967" s="30">
        <v>45960</v>
      </c>
      <c r="E3967" s="47">
        <v>77.400000000000006</v>
      </c>
      <c r="F3967" s="47">
        <f t="shared" si="429"/>
        <v>6811.2000000000007</v>
      </c>
      <c r="G3967" s="48">
        <f t="shared" si="430"/>
        <v>13622.400000000001</v>
      </c>
      <c r="H3967" s="21">
        <v>825702</v>
      </c>
      <c r="I3967" s="21" t="s">
        <v>5560</v>
      </c>
      <c r="J3967" s="21">
        <v>2</v>
      </c>
      <c r="K3967" s="21">
        <v>2</v>
      </c>
      <c r="L3967" s="21">
        <f t="shared" si="431"/>
        <v>0</v>
      </c>
      <c r="M3967" s="21" t="s">
        <v>5667</v>
      </c>
      <c r="N3967" s="30">
        <v>45962</v>
      </c>
      <c r="O3967" s="48">
        <v>29192.7</v>
      </c>
      <c r="P3967" s="21" t="s">
        <v>1135</v>
      </c>
      <c r="Q3967" s="21">
        <v>58157688713</v>
      </c>
      <c r="R3967" s="21" t="s">
        <v>40</v>
      </c>
      <c r="S3967" s="3">
        <v>4</v>
      </c>
      <c r="T3967" s="37"/>
      <c r="U3967" s="21" t="s">
        <v>18</v>
      </c>
      <c r="V3967" s="21" t="str">
        <f>VLOOKUP(P3967,'Customer List'!B:C,2,)</f>
        <v>Banglore</v>
      </c>
      <c r="W3967" s="38"/>
      <c r="X3967" s="30">
        <v>45964</v>
      </c>
      <c r="Y3967" s="21">
        <f t="shared" si="432"/>
        <v>2</v>
      </c>
      <c r="Z3967" s="21" t="str">
        <f t="shared" si="433"/>
        <v>Saturday</v>
      </c>
      <c r="AA3967" s="21" t="str">
        <f t="shared" si="434"/>
        <v>Monday</v>
      </c>
      <c r="AB3967" s="21" t="str">
        <f>VLOOKUP(U3967,'Currency Sheet'!A:C,3,)</f>
        <v>DOLLAR</v>
      </c>
      <c r="AC3967" s="42" t="str">
        <f>VLOOKUP(P3967,'Customer List'!B:D,3,)</f>
        <v>OutStation</v>
      </c>
    </row>
    <row r="3968" spans="1:29" x14ac:dyDescent="0.25">
      <c r="A3968" s="21">
        <v>3964</v>
      </c>
      <c r="B3968" s="21" t="s">
        <v>5524</v>
      </c>
      <c r="C3968" s="30">
        <v>45954</v>
      </c>
      <c r="D3968" s="30">
        <v>45960</v>
      </c>
      <c r="E3968" s="47">
        <v>62367</v>
      </c>
      <c r="F3968" s="47">
        <f t="shared" si="429"/>
        <v>62367</v>
      </c>
      <c r="G3968" s="48">
        <f t="shared" si="430"/>
        <v>62367</v>
      </c>
      <c r="H3968" s="21" t="s">
        <v>5525</v>
      </c>
      <c r="I3968" s="21"/>
      <c r="J3968" s="21">
        <v>1</v>
      </c>
      <c r="K3968" s="21">
        <v>1</v>
      </c>
      <c r="L3968" s="21">
        <f t="shared" si="431"/>
        <v>0</v>
      </c>
      <c r="M3968" s="21" t="s">
        <v>5564</v>
      </c>
      <c r="N3968" s="30">
        <v>45961</v>
      </c>
      <c r="O3968" s="48">
        <v>0</v>
      </c>
      <c r="P3968" s="21" t="s">
        <v>1011</v>
      </c>
      <c r="Q3968" s="21" t="s">
        <v>2070</v>
      </c>
      <c r="R3968" s="21" t="s">
        <v>637</v>
      </c>
      <c r="S3968" s="3">
        <v>-20</v>
      </c>
      <c r="T3968" s="37"/>
      <c r="U3968" s="21" t="s">
        <v>256</v>
      </c>
      <c r="V3968" s="21" t="str">
        <f>VLOOKUP(P3968,'Customer List'!B:C,2,)</f>
        <v>Delhi</v>
      </c>
      <c r="W3968" s="38"/>
      <c r="X3968" s="30">
        <f>IF(OR(R3968 = "PRIYANKA MADAM", R3968 = "DEEPAK", R3968 = "PORTER"),N3968,"")</f>
        <v>45961</v>
      </c>
      <c r="Y3968" s="21">
        <f t="shared" si="432"/>
        <v>0</v>
      </c>
      <c r="Z3968" s="21" t="str">
        <f t="shared" si="433"/>
        <v>Friday</v>
      </c>
      <c r="AA3968" s="21" t="str">
        <f t="shared" si="434"/>
        <v>Friday</v>
      </c>
      <c r="AB3968" s="21" t="str">
        <f>VLOOKUP(U3968,'Currency Sheet'!A:C,3,)</f>
        <v>INR</v>
      </c>
      <c r="AC3968" s="42" t="str">
        <f>VLOOKUP(P3968,'Customer List'!B:D,3,)</f>
        <v>Local</v>
      </c>
    </row>
    <row r="3969" spans="1:29" x14ac:dyDescent="0.25">
      <c r="A3969" s="21">
        <v>3965</v>
      </c>
      <c r="B3969" s="21" t="s">
        <v>5526</v>
      </c>
      <c r="C3969" s="30">
        <v>45946</v>
      </c>
      <c r="D3969" s="30">
        <v>45960</v>
      </c>
      <c r="E3969" s="47">
        <v>2016.57</v>
      </c>
      <c r="F3969" s="47">
        <f t="shared" si="429"/>
        <v>2016.57</v>
      </c>
      <c r="G3969" s="48">
        <f t="shared" si="430"/>
        <v>4033.14</v>
      </c>
      <c r="H3969" s="21">
        <v>100543</v>
      </c>
      <c r="I3969" s="21"/>
      <c r="J3969" s="21">
        <v>2</v>
      </c>
      <c r="K3969" s="21">
        <v>2</v>
      </c>
      <c r="L3969" s="21">
        <f t="shared" si="431"/>
        <v>0</v>
      </c>
      <c r="M3969" s="21" t="s">
        <v>5681</v>
      </c>
      <c r="N3969" s="30">
        <v>45964</v>
      </c>
      <c r="O3969" s="48">
        <v>0</v>
      </c>
      <c r="P3969" s="21" t="s">
        <v>1144</v>
      </c>
      <c r="Q3969" s="21" t="s">
        <v>2070</v>
      </c>
      <c r="R3969" s="21" t="s">
        <v>637</v>
      </c>
      <c r="S3969" s="3">
        <v>4</v>
      </c>
      <c r="T3969" s="37"/>
      <c r="U3969" s="21" t="s">
        <v>5298</v>
      </c>
      <c r="V3969" s="21" t="str">
        <f>VLOOKUP(P3969,'Customer List'!B:C,2,)</f>
        <v>DELHI</v>
      </c>
      <c r="W3969" s="38"/>
      <c r="X3969" s="30">
        <f>IF(OR(R3969 = "PRIYANKA MADAM", R3969 = "DEEPAK", R3969 = "PORTER"),N3969,"")</f>
        <v>45964</v>
      </c>
      <c r="Y3969" s="21">
        <f t="shared" si="432"/>
        <v>0</v>
      </c>
      <c r="Z3969" s="21" t="str">
        <f t="shared" si="433"/>
        <v>Monday</v>
      </c>
      <c r="AA3969" s="21" t="str">
        <f t="shared" si="434"/>
        <v>Monday</v>
      </c>
      <c r="AB3969" s="21" t="str">
        <f>VLOOKUP(U3969,'Currency Sheet'!A:C,3,)</f>
        <v>INR</v>
      </c>
      <c r="AC3969" s="42" t="str">
        <f>VLOOKUP(P3969,'Customer List'!B:D,3,)</f>
        <v>Local</v>
      </c>
    </row>
    <row r="3970" spans="1:29" x14ac:dyDescent="0.25">
      <c r="A3970" s="21">
        <v>3966</v>
      </c>
      <c r="B3970" s="21" t="s">
        <v>5526</v>
      </c>
      <c r="C3970" s="30">
        <v>45946</v>
      </c>
      <c r="D3970" s="30">
        <v>45960</v>
      </c>
      <c r="E3970" s="47">
        <v>6840</v>
      </c>
      <c r="F3970" s="47">
        <f t="shared" si="429"/>
        <v>6840</v>
      </c>
      <c r="G3970" s="48">
        <f t="shared" si="430"/>
        <v>6840</v>
      </c>
      <c r="H3970" s="21" t="s">
        <v>5527</v>
      </c>
      <c r="I3970" s="21"/>
      <c r="J3970" s="21">
        <v>1</v>
      </c>
      <c r="K3970" s="21"/>
      <c r="L3970" s="21">
        <f t="shared" si="431"/>
        <v>1</v>
      </c>
      <c r="M3970" s="21"/>
      <c r="N3970" s="30"/>
      <c r="O3970" s="48"/>
      <c r="P3970" s="21" t="s">
        <v>1145</v>
      </c>
      <c r="Q3970" s="21"/>
      <c r="R3970" s="21"/>
      <c r="S3970" s="3" t="s">
        <v>299</v>
      </c>
      <c r="T3970" s="37"/>
      <c r="U3970" s="21" t="s">
        <v>5298</v>
      </c>
      <c r="V3970" s="21" t="str">
        <f>VLOOKUP(P3970,'Customer List'!B:C,2,)</f>
        <v>STOCK</v>
      </c>
      <c r="W3970" s="38" t="s">
        <v>1145</v>
      </c>
      <c r="X3970" s="30" t="str">
        <f>IF(OR(R3970 = "PRIYANKA MADAM", R3970 = "DEEPAK", R3970 = "PORTER"),N3970,"")</f>
        <v/>
      </c>
      <c r="Y3970" s="21" t="str">
        <f t="shared" si="432"/>
        <v/>
      </c>
      <c r="Z3970" s="21" t="str">
        <f t="shared" si="433"/>
        <v/>
      </c>
      <c r="AA3970" s="21" t="str">
        <f t="shared" si="434"/>
        <v/>
      </c>
      <c r="AB3970" s="21" t="str">
        <f>VLOOKUP(U3970,'Currency Sheet'!A:C,3,)</f>
        <v>INR</v>
      </c>
      <c r="AC3970" s="42" t="str">
        <f>VLOOKUP(P3970,'Customer List'!B:D,3,)</f>
        <v>STOCK</v>
      </c>
    </row>
    <row r="3971" spans="1:29" x14ac:dyDescent="0.25">
      <c r="A3971" s="21">
        <v>3967</v>
      </c>
      <c r="B3971" s="21" t="s">
        <v>5528</v>
      </c>
      <c r="C3971" s="30">
        <v>45948</v>
      </c>
      <c r="D3971" s="30">
        <v>45960</v>
      </c>
      <c r="E3971" s="47">
        <f>28830/4</f>
        <v>7207.5</v>
      </c>
      <c r="F3971" s="47">
        <f t="shared" si="429"/>
        <v>7207.5</v>
      </c>
      <c r="G3971" s="48">
        <f t="shared" si="430"/>
        <v>28830</v>
      </c>
      <c r="H3971" s="21">
        <v>191418</v>
      </c>
      <c r="I3971" s="21"/>
      <c r="J3971" s="21">
        <v>4</v>
      </c>
      <c r="K3971" s="21">
        <v>4</v>
      </c>
      <c r="L3971" s="21">
        <f t="shared" si="431"/>
        <v>0</v>
      </c>
      <c r="M3971" s="21" t="s">
        <v>5657</v>
      </c>
      <c r="N3971" s="30">
        <v>45962</v>
      </c>
      <c r="O3971" s="48">
        <v>32672</v>
      </c>
      <c r="P3971" s="21" t="s">
        <v>2045</v>
      </c>
      <c r="Q3971" s="21">
        <v>58157689354</v>
      </c>
      <c r="R3971" s="21" t="s">
        <v>40</v>
      </c>
      <c r="S3971" s="3" t="s">
        <v>299</v>
      </c>
      <c r="T3971" s="37"/>
      <c r="U3971" s="21" t="s">
        <v>5298</v>
      </c>
      <c r="V3971" s="21" t="str">
        <f>VLOOKUP(P3971,'Customer List'!B:C,2,)</f>
        <v>Hyderabad</v>
      </c>
      <c r="W3971" s="38"/>
      <c r="X3971" s="30">
        <v>45964</v>
      </c>
      <c r="Y3971" s="21">
        <f t="shared" si="432"/>
        <v>2</v>
      </c>
      <c r="Z3971" s="21" t="str">
        <f t="shared" si="433"/>
        <v>Saturday</v>
      </c>
      <c r="AA3971" s="21" t="str">
        <f t="shared" si="434"/>
        <v>Monday</v>
      </c>
      <c r="AB3971" s="21" t="str">
        <f>VLOOKUP(U3971,'Currency Sheet'!A:C,3,)</f>
        <v>INR</v>
      </c>
      <c r="AC3971" s="42" t="str">
        <f>VLOOKUP(P3971,'Customer List'!B:D,3,)</f>
        <v>OutStation</v>
      </c>
    </row>
    <row r="3972" spans="1:29" x14ac:dyDescent="0.25">
      <c r="A3972" s="21">
        <v>3968</v>
      </c>
      <c r="B3972" s="21">
        <v>45211</v>
      </c>
      <c r="C3972" s="30">
        <v>45958</v>
      </c>
      <c r="D3972" s="30">
        <v>45961</v>
      </c>
      <c r="E3972" s="47">
        <v>255.5</v>
      </c>
      <c r="F3972" s="47">
        <f t="shared" si="429"/>
        <v>22484</v>
      </c>
      <c r="G3972" s="48">
        <f t="shared" si="430"/>
        <v>67452</v>
      </c>
      <c r="H3972" s="21" t="s">
        <v>5562</v>
      </c>
      <c r="I3972" s="21"/>
      <c r="J3972" s="21">
        <v>3</v>
      </c>
      <c r="K3972" s="21">
        <v>3</v>
      </c>
      <c r="L3972" s="21">
        <f t="shared" si="431"/>
        <v>0</v>
      </c>
      <c r="M3972" s="21" t="s">
        <v>5659</v>
      </c>
      <c r="N3972" s="30">
        <v>45962</v>
      </c>
      <c r="O3972" s="48">
        <v>99450</v>
      </c>
      <c r="P3972" s="21" t="s">
        <v>5660</v>
      </c>
      <c r="Q3972" s="21">
        <v>58157690651</v>
      </c>
      <c r="R3972" s="21" t="s">
        <v>40</v>
      </c>
      <c r="S3972" s="3">
        <v>-20</v>
      </c>
      <c r="T3972" s="37"/>
      <c r="U3972" s="21" t="s">
        <v>3344</v>
      </c>
      <c r="V3972" s="21" t="str">
        <f>VLOOKUP(P3972,'Customer List'!B:C,2,)</f>
        <v>Vishakhapatnam</v>
      </c>
      <c r="W3972" s="38"/>
      <c r="X3972" s="30">
        <v>45966</v>
      </c>
      <c r="Y3972" s="21">
        <f t="shared" si="432"/>
        <v>4</v>
      </c>
      <c r="Z3972" s="21" t="str">
        <f t="shared" si="433"/>
        <v>Saturday</v>
      </c>
      <c r="AA3972" s="21" t="str">
        <f t="shared" si="434"/>
        <v>Wednesday</v>
      </c>
      <c r="AB3972" s="21" t="str">
        <f>VLOOKUP(U3972,'Currency Sheet'!A:C,3,)</f>
        <v>DOLLAR</v>
      </c>
      <c r="AC3972" s="42" t="str">
        <f>VLOOKUP(P3972,'Customer List'!B:D,3,)</f>
        <v>OutStation</v>
      </c>
    </row>
    <row r="3973" spans="1:29" x14ac:dyDescent="0.25">
      <c r="A3973" s="21">
        <v>3969</v>
      </c>
      <c r="B3973" s="21">
        <v>181248</v>
      </c>
      <c r="C3973" s="30">
        <v>45961</v>
      </c>
      <c r="D3973" s="30">
        <v>45964</v>
      </c>
      <c r="E3973" s="47">
        <v>83.3</v>
      </c>
      <c r="F3973" s="47">
        <f t="shared" si="429"/>
        <v>7330.4</v>
      </c>
      <c r="G3973" s="48">
        <f t="shared" si="430"/>
        <v>7330.4</v>
      </c>
      <c r="H3973" s="21" t="s">
        <v>2067</v>
      </c>
      <c r="I3973" s="21"/>
      <c r="J3973" s="21">
        <v>1</v>
      </c>
      <c r="K3973" s="21">
        <v>1</v>
      </c>
      <c r="L3973" s="21">
        <f t="shared" si="431"/>
        <v>0</v>
      </c>
      <c r="M3973" s="21" t="s">
        <v>5632</v>
      </c>
      <c r="N3973" s="30">
        <v>45964</v>
      </c>
      <c r="O3973" s="48">
        <v>13648.2</v>
      </c>
      <c r="P3973" s="21" t="s">
        <v>5570</v>
      </c>
      <c r="Q3973" s="54">
        <v>58157750744</v>
      </c>
      <c r="R3973" s="21" t="s">
        <v>40</v>
      </c>
      <c r="S3973" s="3">
        <v>4</v>
      </c>
      <c r="T3973" s="37"/>
      <c r="U3973" s="21" t="s">
        <v>5214</v>
      </c>
      <c r="V3973" s="21" t="str">
        <f>VLOOKUP(P3973,'Customer List'!B:C,2,)</f>
        <v>Kerala</v>
      </c>
      <c r="W3973" s="38"/>
      <c r="X3973" s="30">
        <v>45966</v>
      </c>
      <c r="Y3973" s="21">
        <f t="shared" si="432"/>
        <v>2</v>
      </c>
      <c r="Z3973" s="21" t="str">
        <f t="shared" si="433"/>
        <v>Monday</v>
      </c>
      <c r="AA3973" s="21" t="str">
        <f t="shared" si="434"/>
        <v>Wednesday</v>
      </c>
      <c r="AB3973" s="21" t="str">
        <f>VLOOKUP(U3973,'Currency Sheet'!A:C,3,)</f>
        <v>DOLLAR</v>
      </c>
      <c r="AC3973" s="42" t="str">
        <f>VLOOKUP(P3973,'Customer List'!B:D,3,)</f>
        <v>OutStation</v>
      </c>
    </row>
    <row r="3974" spans="1:29" x14ac:dyDescent="0.25">
      <c r="A3974" s="21">
        <v>3970</v>
      </c>
      <c r="B3974" s="21">
        <v>181248</v>
      </c>
      <c r="C3974" s="30">
        <v>45961</v>
      </c>
      <c r="D3974" s="30">
        <v>45964</v>
      </c>
      <c r="E3974" s="47">
        <v>413.5</v>
      </c>
      <c r="F3974" s="47">
        <f t="shared" si="429"/>
        <v>36388</v>
      </c>
      <c r="G3974" s="48">
        <f t="shared" si="430"/>
        <v>36388</v>
      </c>
      <c r="H3974" s="21" t="s">
        <v>2067</v>
      </c>
      <c r="I3974" s="21"/>
      <c r="J3974" s="21">
        <v>1</v>
      </c>
      <c r="K3974" s="21">
        <v>1</v>
      </c>
      <c r="L3974" s="21">
        <f t="shared" si="431"/>
        <v>0</v>
      </c>
      <c r="M3974" s="21" t="s">
        <v>5632</v>
      </c>
      <c r="N3974" s="30">
        <v>45964</v>
      </c>
      <c r="O3974" s="48">
        <v>52677.75</v>
      </c>
      <c r="P3974" s="21" t="s">
        <v>5570</v>
      </c>
      <c r="Q3974" s="54">
        <v>58157750744</v>
      </c>
      <c r="R3974" s="21" t="s">
        <v>40</v>
      </c>
      <c r="S3974" s="3">
        <v>4</v>
      </c>
      <c r="T3974" s="37"/>
      <c r="U3974" s="21" t="s">
        <v>5214</v>
      </c>
      <c r="V3974" s="21" t="str">
        <f>VLOOKUP(P3974,'Customer List'!B:C,2,)</f>
        <v>Kerala</v>
      </c>
      <c r="W3974" s="38"/>
      <c r="X3974" s="30">
        <v>45966</v>
      </c>
      <c r="Y3974" s="21">
        <f t="shared" si="432"/>
        <v>2</v>
      </c>
      <c r="Z3974" s="21" t="str">
        <f t="shared" si="433"/>
        <v>Monday</v>
      </c>
      <c r="AA3974" s="21" t="str">
        <f t="shared" si="434"/>
        <v>Wednesday</v>
      </c>
      <c r="AB3974" s="21" t="str">
        <f>VLOOKUP(U3974,'Currency Sheet'!A:C,3,)</f>
        <v>DOLLAR</v>
      </c>
      <c r="AC3974" s="42" t="str">
        <f>VLOOKUP(P3974,'Customer List'!B:D,3,)</f>
        <v>OutStation</v>
      </c>
    </row>
    <row r="3975" spans="1:29" x14ac:dyDescent="0.25">
      <c r="A3975" s="21">
        <v>3971</v>
      </c>
      <c r="B3975" s="21">
        <v>21614</v>
      </c>
      <c r="C3975" s="30">
        <v>45964</v>
      </c>
      <c r="D3975" s="30">
        <v>45967</v>
      </c>
      <c r="E3975" s="47">
        <v>870.98</v>
      </c>
      <c r="F3975" s="47">
        <f t="shared" ref="F3975:F4038" si="436">IF(AB3975="DOLLAR",E3975*88,E3975)</f>
        <v>76646.240000000005</v>
      </c>
      <c r="G3975" s="48">
        <f t="shared" ref="G3975:G4038" si="437">F3975*J3975</f>
        <v>76646.240000000005</v>
      </c>
      <c r="H3975" s="21" t="s">
        <v>3450</v>
      </c>
      <c r="I3975" s="21"/>
      <c r="J3975" s="21">
        <v>1</v>
      </c>
      <c r="K3975" s="21">
        <v>1</v>
      </c>
      <c r="L3975" s="21">
        <f t="shared" ref="L3975:L4038" si="438">J3975-K3975</f>
        <v>0</v>
      </c>
      <c r="M3975" s="21" t="s">
        <v>5787</v>
      </c>
      <c r="N3975" s="30">
        <v>45972</v>
      </c>
      <c r="O3975" s="48">
        <v>107835.52</v>
      </c>
      <c r="P3975" s="21" t="s">
        <v>3464</v>
      </c>
      <c r="Q3975" s="54">
        <v>58158040636</v>
      </c>
      <c r="R3975" s="21" t="s">
        <v>40</v>
      </c>
      <c r="S3975" s="3">
        <v>4</v>
      </c>
      <c r="T3975" s="37"/>
      <c r="U3975" s="21" t="s">
        <v>611</v>
      </c>
      <c r="V3975" s="21" t="str">
        <f>VLOOKUP(P3975,'Customer List'!B:C,2,)</f>
        <v>PUNE</v>
      </c>
      <c r="W3975" s="38"/>
      <c r="X3975" s="30">
        <v>45973</v>
      </c>
      <c r="Y3975" s="21">
        <f t="shared" ref="Y3975:Y4038" si="439">IF(X3975="", "", X3975-N3975)</f>
        <v>1</v>
      </c>
      <c r="Z3975" s="21" t="str">
        <f t="shared" ref="Z3975:Z4038" si="440">IF(N3975="", "", TEXT(N3975, "dddd"))</f>
        <v>Tuesday</v>
      </c>
      <c r="AA3975" s="21" t="str">
        <f t="shared" ref="AA3975:AA4038" si="441">IF(X3975="", "", TEXT(X3975, "dddd"))</f>
        <v>Wednesday</v>
      </c>
      <c r="AB3975" s="21" t="str">
        <f>VLOOKUP(U3975,'Currency Sheet'!A:C,3,)</f>
        <v>DOLLAR</v>
      </c>
      <c r="AC3975" s="42" t="str">
        <f>VLOOKUP(P3975,'Customer List'!B:D,3,)</f>
        <v>OutStation</v>
      </c>
    </row>
    <row r="3976" spans="1:29" x14ac:dyDescent="0.25">
      <c r="A3976" s="21">
        <v>3972</v>
      </c>
      <c r="B3976" s="21" t="s">
        <v>5709</v>
      </c>
      <c r="C3976" s="30">
        <v>45964</v>
      </c>
      <c r="D3976" s="30">
        <v>45968</v>
      </c>
      <c r="E3976" s="47">
        <v>250.4</v>
      </c>
      <c r="F3976" s="47">
        <f t="shared" si="436"/>
        <v>22035.200000000001</v>
      </c>
      <c r="G3976" s="48">
        <f t="shared" si="437"/>
        <v>22035.200000000001</v>
      </c>
      <c r="H3976" s="21">
        <v>92117</v>
      </c>
      <c r="I3976" s="21"/>
      <c r="J3976" s="21">
        <v>1</v>
      </c>
      <c r="K3976" s="21">
        <v>1</v>
      </c>
      <c r="L3976" s="21">
        <f t="shared" si="438"/>
        <v>0</v>
      </c>
      <c r="M3976" s="21" t="s">
        <v>5877</v>
      </c>
      <c r="N3976" s="30">
        <v>45969</v>
      </c>
      <c r="O3976" s="48">
        <v>38812</v>
      </c>
      <c r="P3976" s="21" t="s">
        <v>4430</v>
      </c>
      <c r="Q3976" s="54">
        <v>58157938252</v>
      </c>
      <c r="R3976" s="21" t="s">
        <v>40</v>
      </c>
      <c r="S3976" s="3">
        <v>-20</v>
      </c>
      <c r="T3976" s="37"/>
      <c r="U3976" s="21" t="s">
        <v>5710</v>
      </c>
      <c r="V3976" s="21" t="str">
        <f>VLOOKUP(P3976,'Customer List'!B:C,2,)</f>
        <v>BANGLORE</v>
      </c>
      <c r="W3976" s="38"/>
      <c r="X3976" s="30">
        <v>45971</v>
      </c>
      <c r="Y3976" s="21">
        <f t="shared" si="439"/>
        <v>2</v>
      </c>
      <c r="Z3976" s="21" t="str">
        <f t="shared" si="440"/>
        <v>Saturday</v>
      </c>
      <c r="AA3976" s="21" t="str">
        <f t="shared" si="441"/>
        <v>Monday</v>
      </c>
      <c r="AB3976" s="21" t="str">
        <f>VLOOKUP(U3976,'Currency Sheet'!A:C,3,)</f>
        <v>DOLLAR</v>
      </c>
      <c r="AC3976" s="42" t="str">
        <f>VLOOKUP(P3976,'Customer List'!B:D,3,)</f>
        <v>OutStation</v>
      </c>
    </row>
    <row r="3977" spans="1:29" x14ac:dyDescent="0.25">
      <c r="A3977" s="21">
        <v>3973</v>
      </c>
      <c r="B3977" s="21" t="s">
        <v>5752</v>
      </c>
      <c r="C3977" s="30">
        <v>45961</v>
      </c>
      <c r="D3977" s="30">
        <v>45969</v>
      </c>
      <c r="E3977" s="47">
        <v>191.57</v>
      </c>
      <c r="F3977" s="47">
        <f t="shared" si="436"/>
        <v>16858.16</v>
      </c>
      <c r="G3977" s="48">
        <f t="shared" si="437"/>
        <v>16858.16</v>
      </c>
      <c r="H3977" s="21" t="s">
        <v>5719</v>
      </c>
      <c r="I3977" s="21" t="s">
        <v>5739</v>
      </c>
      <c r="J3977" s="21">
        <v>1</v>
      </c>
      <c r="K3977" s="21">
        <v>1</v>
      </c>
      <c r="L3977" s="21">
        <f t="shared" si="438"/>
        <v>0</v>
      </c>
      <c r="M3977" s="21" t="s">
        <v>5882</v>
      </c>
      <c r="N3977" s="30">
        <v>45969</v>
      </c>
      <c r="O3977" s="48">
        <v>22098.85</v>
      </c>
      <c r="P3977" s="21" t="s">
        <v>2511</v>
      </c>
      <c r="Q3977" s="54">
        <v>58157937961</v>
      </c>
      <c r="R3977" s="21" t="s">
        <v>40</v>
      </c>
      <c r="S3977" s="3">
        <v>-20</v>
      </c>
      <c r="T3977" s="37"/>
      <c r="U3977" s="21" t="s">
        <v>3578</v>
      </c>
      <c r="V3977" s="21" t="str">
        <f>VLOOKUP(P3977,'Customer List'!B:C,2,)</f>
        <v>MOHALI (PUNJAB)</v>
      </c>
      <c r="W3977" s="38" t="s">
        <v>5701</v>
      </c>
      <c r="X3977" s="30">
        <v>45972</v>
      </c>
      <c r="Y3977" s="21">
        <f t="shared" si="439"/>
        <v>3</v>
      </c>
      <c r="Z3977" s="21" t="str">
        <f t="shared" si="440"/>
        <v>Saturday</v>
      </c>
      <c r="AA3977" s="21" t="str">
        <f t="shared" si="441"/>
        <v>Tuesday</v>
      </c>
      <c r="AB3977" s="21" t="str">
        <f>VLOOKUP(U3977,'Currency Sheet'!A:C,3,)</f>
        <v>DOLLAR</v>
      </c>
      <c r="AC3977" s="42" t="str">
        <f>VLOOKUP(P3977,'Customer List'!B:D,3,)</f>
        <v>OutStation</v>
      </c>
    </row>
    <row r="3978" spans="1:29" x14ac:dyDescent="0.25">
      <c r="A3978" s="21">
        <v>3974</v>
      </c>
      <c r="B3978" s="21" t="s">
        <v>5752</v>
      </c>
      <c r="C3978" s="30">
        <v>45961</v>
      </c>
      <c r="D3978" s="30">
        <v>45969</v>
      </c>
      <c r="E3978" s="47">
        <v>105.46</v>
      </c>
      <c r="F3978" s="47">
        <f t="shared" si="436"/>
        <v>9280.48</v>
      </c>
      <c r="G3978" s="48">
        <f t="shared" si="437"/>
        <v>9280.48</v>
      </c>
      <c r="H3978" s="21" t="s">
        <v>5720</v>
      </c>
      <c r="I3978" s="21" t="s">
        <v>5740</v>
      </c>
      <c r="J3978" s="21">
        <v>1</v>
      </c>
      <c r="K3978" s="21">
        <v>1</v>
      </c>
      <c r="L3978" s="21">
        <f t="shared" si="438"/>
        <v>0</v>
      </c>
      <c r="M3978" s="21" t="s">
        <v>5882</v>
      </c>
      <c r="N3978" s="30">
        <v>45969</v>
      </c>
      <c r="O3978" s="48">
        <v>12164.99</v>
      </c>
      <c r="P3978" s="21" t="s">
        <v>2511</v>
      </c>
      <c r="Q3978" s="54">
        <v>58157937961</v>
      </c>
      <c r="R3978" s="21" t="s">
        <v>40</v>
      </c>
      <c r="S3978" s="3">
        <v>-20</v>
      </c>
      <c r="T3978" s="37"/>
      <c r="U3978" s="21" t="s">
        <v>3578</v>
      </c>
      <c r="V3978" s="21" t="str">
        <f>VLOOKUP(P3978,'Customer List'!B:C,2,)</f>
        <v>MOHALI (PUNJAB)</v>
      </c>
      <c r="W3978" s="38" t="s">
        <v>5701</v>
      </c>
      <c r="X3978" s="30">
        <v>45972</v>
      </c>
      <c r="Y3978" s="21">
        <f t="shared" si="439"/>
        <v>3</v>
      </c>
      <c r="Z3978" s="21" t="str">
        <f t="shared" si="440"/>
        <v>Saturday</v>
      </c>
      <c r="AA3978" s="21" t="str">
        <f t="shared" si="441"/>
        <v>Tuesday</v>
      </c>
      <c r="AB3978" s="21" t="str">
        <f>VLOOKUP(U3978,'Currency Sheet'!A:C,3,)</f>
        <v>DOLLAR</v>
      </c>
      <c r="AC3978" s="42" t="str">
        <f>VLOOKUP(P3978,'Customer List'!B:D,3,)</f>
        <v>OutStation</v>
      </c>
    </row>
    <row r="3979" spans="1:29" x14ac:dyDescent="0.25">
      <c r="A3979" s="21">
        <v>3975</v>
      </c>
      <c r="B3979" s="21" t="s">
        <v>5752</v>
      </c>
      <c r="C3979" s="30">
        <v>45961</v>
      </c>
      <c r="D3979" s="30">
        <v>45969</v>
      </c>
      <c r="E3979" s="47">
        <v>105.46</v>
      </c>
      <c r="F3979" s="47">
        <f t="shared" si="436"/>
        <v>9280.48</v>
      </c>
      <c r="G3979" s="48">
        <f t="shared" si="437"/>
        <v>9280.48</v>
      </c>
      <c r="H3979" s="21" t="s">
        <v>5721</v>
      </c>
      <c r="I3979" s="21" t="s">
        <v>5741</v>
      </c>
      <c r="J3979" s="21">
        <v>1</v>
      </c>
      <c r="K3979" s="21">
        <v>1</v>
      </c>
      <c r="L3979" s="21">
        <f t="shared" si="438"/>
        <v>0</v>
      </c>
      <c r="M3979" s="21" t="s">
        <v>5882</v>
      </c>
      <c r="N3979" s="30">
        <v>45969</v>
      </c>
      <c r="O3979" s="48">
        <v>12164.99</v>
      </c>
      <c r="P3979" s="21" t="s">
        <v>2511</v>
      </c>
      <c r="Q3979" s="54">
        <v>58157937961</v>
      </c>
      <c r="R3979" s="21" t="s">
        <v>40</v>
      </c>
      <c r="S3979" s="3">
        <v>-20</v>
      </c>
      <c r="T3979" s="37"/>
      <c r="U3979" s="21" t="s">
        <v>3578</v>
      </c>
      <c r="V3979" s="21" t="str">
        <f>VLOOKUP(P3979,'Customer List'!B:C,2,)</f>
        <v>MOHALI (PUNJAB)</v>
      </c>
      <c r="W3979" s="38" t="s">
        <v>5701</v>
      </c>
      <c r="X3979" s="30">
        <v>45972</v>
      </c>
      <c r="Y3979" s="21">
        <f t="shared" si="439"/>
        <v>3</v>
      </c>
      <c r="Z3979" s="21" t="str">
        <f t="shared" si="440"/>
        <v>Saturday</v>
      </c>
      <c r="AA3979" s="21" t="str">
        <f t="shared" si="441"/>
        <v>Tuesday</v>
      </c>
      <c r="AB3979" s="21" t="str">
        <f>VLOOKUP(U3979,'Currency Sheet'!A:C,3,)</f>
        <v>DOLLAR</v>
      </c>
      <c r="AC3979" s="42" t="str">
        <f>VLOOKUP(P3979,'Customer List'!B:D,3,)</f>
        <v>OutStation</v>
      </c>
    </row>
    <row r="3980" spans="1:29" x14ac:dyDescent="0.25">
      <c r="A3980" s="21">
        <v>3976</v>
      </c>
      <c r="B3980" s="21" t="s">
        <v>5752</v>
      </c>
      <c r="C3980" s="30">
        <v>45961</v>
      </c>
      <c r="D3980" s="30">
        <v>45969</v>
      </c>
      <c r="E3980" s="47">
        <v>405</v>
      </c>
      <c r="F3980" s="47">
        <f t="shared" si="436"/>
        <v>35640</v>
      </c>
      <c r="G3980" s="48">
        <f t="shared" si="437"/>
        <v>35640</v>
      </c>
      <c r="H3980" s="21" t="s">
        <v>5722</v>
      </c>
      <c r="I3980" s="21" t="s">
        <v>5742</v>
      </c>
      <c r="J3980" s="21">
        <v>1</v>
      </c>
      <c r="K3980" s="21">
        <v>1</v>
      </c>
      <c r="L3980" s="21">
        <f t="shared" si="438"/>
        <v>0</v>
      </c>
      <c r="M3980" s="21" t="s">
        <v>5884</v>
      </c>
      <c r="N3980" s="30">
        <v>45969</v>
      </c>
      <c r="O3980" s="48">
        <v>52110</v>
      </c>
      <c r="P3980" s="21" t="s">
        <v>2045</v>
      </c>
      <c r="Q3980" s="54">
        <v>58157937600</v>
      </c>
      <c r="R3980" s="21" t="s">
        <v>40</v>
      </c>
      <c r="S3980" s="3">
        <v>-20</v>
      </c>
      <c r="T3980" s="37"/>
      <c r="U3980" s="21" t="s">
        <v>3578</v>
      </c>
      <c r="V3980" s="21" t="str">
        <f>VLOOKUP(P3980,'Customer List'!B:C,2,)</f>
        <v>Hyderabad</v>
      </c>
      <c r="W3980" s="38"/>
      <c r="X3980" s="30">
        <v>45971</v>
      </c>
      <c r="Y3980" s="21">
        <f t="shared" si="439"/>
        <v>2</v>
      </c>
      <c r="Z3980" s="21" t="str">
        <f t="shared" si="440"/>
        <v>Saturday</v>
      </c>
      <c r="AA3980" s="21" t="str">
        <f t="shared" si="441"/>
        <v>Monday</v>
      </c>
      <c r="AB3980" s="21" t="str">
        <f>VLOOKUP(U3980,'Currency Sheet'!A:C,3,)</f>
        <v>DOLLAR</v>
      </c>
      <c r="AC3980" s="42" t="str">
        <f>VLOOKUP(P3980,'Customer List'!B:D,3,)</f>
        <v>OutStation</v>
      </c>
    </row>
    <row r="3981" spans="1:29" x14ac:dyDescent="0.25">
      <c r="A3981" s="21">
        <v>3977</v>
      </c>
      <c r="B3981" s="21" t="s">
        <v>5752</v>
      </c>
      <c r="C3981" s="30">
        <v>45961</v>
      </c>
      <c r="D3981" s="30">
        <v>45969</v>
      </c>
      <c r="E3981" s="47">
        <v>405</v>
      </c>
      <c r="F3981" s="47">
        <f t="shared" si="436"/>
        <v>35640</v>
      </c>
      <c r="G3981" s="48">
        <f t="shared" si="437"/>
        <v>35640</v>
      </c>
      <c r="H3981" s="21" t="s">
        <v>5723</v>
      </c>
      <c r="I3981" s="21" t="s">
        <v>5742</v>
      </c>
      <c r="J3981" s="21">
        <v>1</v>
      </c>
      <c r="K3981" s="21">
        <v>1</v>
      </c>
      <c r="L3981" s="21">
        <f t="shared" si="438"/>
        <v>0</v>
      </c>
      <c r="M3981" s="21" t="s">
        <v>5884</v>
      </c>
      <c r="N3981" s="30">
        <v>45969</v>
      </c>
      <c r="O3981" s="48">
        <v>52110</v>
      </c>
      <c r="P3981" s="21" t="s">
        <v>2045</v>
      </c>
      <c r="Q3981" s="54">
        <v>58157937600</v>
      </c>
      <c r="R3981" s="21" t="s">
        <v>40</v>
      </c>
      <c r="S3981" s="3">
        <v>-20</v>
      </c>
      <c r="T3981" s="37"/>
      <c r="U3981" s="21" t="s">
        <v>3578</v>
      </c>
      <c r="V3981" s="21" t="str">
        <f>VLOOKUP(P3981,'Customer List'!B:C,2,)</f>
        <v>Hyderabad</v>
      </c>
      <c r="W3981" s="38"/>
      <c r="X3981" s="30">
        <v>45971</v>
      </c>
      <c r="Y3981" s="21">
        <f t="shared" si="439"/>
        <v>2</v>
      </c>
      <c r="Z3981" s="21" t="str">
        <f t="shared" si="440"/>
        <v>Saturday</v>
      </c>
      <c r="AA3981" s="21" t="str">
        <f t="shared" si="441"/>
        <v>Monday</v>
      </c>
      <c r="AB3981" s="21" t="str">
        <f>VLOOKUP(U3981,'Currency Sheet'!A:C,3,)</f>
        <v>DOLLAR</v>
      </c>
      <c r="AC3981" s="42" t="str">
        <f>VLOOKUP(P3981,'Customer List'!B:D,3,)</f>
        <v>OutStation</v>
      </c>
    </row>
    <row r="3982" spans="1:29" x14ac:dyDescent="0.25">
      <c r="A3982" s="21">
        <v>3978</v>
      </c>
      <c r="B3982" s="21" t="s">
        <v>5752</v>
      </c>
      <c r="C3982" s="30">
        <v>45961</v>
      </c>
      <c r="D3982" s="30">
        <v>45969</v>
      </c>
      <c r="E3982" s="47">
        <v>405</v>
      </c>
      <c r="F3982" s="47">
        <f t="shared" si="436"/>
        <v>35640</v>
      </c>
      <c r="G3982" s="48">
        <f t="shared" si="437"/>
        <v>35640</v>
      </c>
      <c r="H3982" s="21" t="s">
        <v>5724</v>
      </c>
      <c r="I3982" s="21" t="s">
        <v>5742</v>
      </c>
      <c r="J3982" s="21">
        <v>1</v>
      </c>
      <c r="K3982" s="21">
        <v>1</v>
      </c>
      <c r="L3982" s="21">
        <f t="shared" si="438"/>
        <v>0</v>
      </c>
      <c r="M3982" s="21" t="s">
        <v>5884</v>
      </c>
      <c r="N3982" s="30">
        <v>45969</v>
      </c>
      <c r="O3982" s="48">
        <v>52110</v>
      </c>
      <c r="P3982" s="21" t="s">
        <v>2045</v>
      </c>
      <c r="Q3982" s="54">
        <v>58157937600</v>
      </c>
      <c r="R3982" s="21" t="s">
        <v>40</v>
      </c>
      <c r="S3982" s="3">
        <v>-20</v>
      </c>
      <c r="T3982" s="37"/>
      <c r="U3982" s="21" t="s">
        <v>3578</v>
      </c>
      <c r="V3982" s="21" t="str">
        <f>VLOOKUP(P3982,'Customer List'!B:C,2,)</f>
        <v>Hyderabad</v>
      </c>
      <c r="W3982" s="38"/>
      <c r="X3982" s="30">
        <v>45971</v>
      </c>
      <c r="Y3982" s="21">
        <f t="shared" si="439"/>
        <v>2</v>
      </c>
      <c r="Z3982" s="21" t="str">
        <f t="shared" si="440"/>
        <v>Saturday</v>
      </c>
      <c r="AA3982" s="21" t="str">
        <f t="shared" si="441"/>
        <v>Monday</v>
      </c>
      <c r="AB3982" s="21" t="str">
        <f>VLOOKUP(U3982,'Currency Sheet'!A:C,3,)</f>
        <v>DOLLAR</v>
      </c>
      <c r="AC3982" s="42" t="str">
        <f>VLOOKUP(P3982,'Customer List'!B:D,3,)</f>
        <v>OutStation</v>
      </c>
    </row>
    <row r="3983" spans="1:29" x14ac:dyDescent="0.25">
      <c r="A3983" s="21">
        <v>3979</v>
      </c>
      <c r="B3983" s="21" t="s">
        <v>5752</v>
      </c>
      <c r="C3983" s="30">
        <v>45961</v>
      </c>
      <c r="D3983" s="30">
        <v>45969</v>
      </c>
      <c r="E3983" s="47">
        <v>405</v>
      </c>
      <c r="F3983" s="47">
        <f t="shared" si="436"/>
        <v>35640</v>
      </c>
      <c r="G3983" s="48">
        <f t="shared" si="437"/>
        <v>35640</v>
      </c>
      <c r="H3983" s="21" t="s">
        <v>5725</v>
      </c>
      <c r="I3983" s="21" t="s">
        <v>5742</v>
      </c>
      <c r="J3983" s="21">
        <v>1</v>
      </c>
      <c r="K3983" s="21">
        <v>1</v>
      </c>
      <c r="L3983" s="21">
        <f t="shared" si="438"/>
        <v>0</v>
      </c>
      <c r="M3983" s="21" t="s">
        <v>5884</v>
      </c>
      <c r="N3983" s="30">
        <v>45969</v>
      </c>
      <c r="O3983" s="48">
        <v>52110</v>
      </c>
      <c r="P3983" s="21" t="s">
        <v>2045</v>
      </c>
      <c r="Q3983" s="54">
        <v>58157937600</v>
      </c>
      <c r="R3983" s="21" t="s">
        <v>40</v>
      </c>
      <c r="S3983" s="3">
        <v>-20</v>
      </c>
      <c r="T3983" s="37"/>
      <c r="U3983" s="21" t="s">
        <v>3578</v>
      </c>
      <c r="V3983" s="21" t="str">
        <f>VLOOKUP(P3983,'Customer List'!B:C,2,)</f>
        <v>Hyderabad</v>
      </c>
      <c r="W3983" s="38"/>
      <c r="X3983" s="30">
        <v>45971</v>
      </c>
      <c r="Y3983" s="21">
        <f t="shared" si="439"/>
        <v>2</v>
      </c>
      <c r="Z3983" s="21" t="str">
        <f t="shared" si="440"/>
        <v>Saturday</v>
      </c>
      <c r="AA3983" s="21" t="str">
        <f t="shared" si="441"/>
        <v>Monday</v>
      </c>
      <c r="AB3983" s="21" t="str">
        <f>VLOOKUP(U3983,'Currency Sheet'!A:C,3,)</f>
        <v>DOLLAR</v>
      </c>
      <c r="AC3983" s="42" t="str">
        <f>VLOOKUP(P3983,'Customer List'!B:D,3,)</f>
        <v>OutStation</v>
      </c>
    </row>
    <row r="3984" spans="1:29" x14ac:dyDescent="0.25">
      <c r="A3984" s="21">
        <v>3980</v>
      </c>
      <c r="B3984" s="21" t="s">
        <v>5752</v>
      </c>
      <c r="C3984" s="30">
        <v>45961</v>
      </c>
      <c r="D3984" s="30">
        <v>45969</v>
      </c>
      <c r="E3984" s="47">
        <v>280</v>
      </c>
      <c r="F3984" s="47">
        <f t="shared" si="436"/>
        <v>24640</v>
      </c>
      <c r="G3984" s="48">
        <f t="shared" si="437"/>
        <v>24640</v>
      </c>
      <c r="H3984" s="21" t="s">
        <v>5726</v>
      </c>
      <c r="I3984" s="21" t="s">
        <v>5743</v>
      </c>
      <c r="J3984" s="21">
        <v>1</v>
      </c>
      <c r="K3984" s="21">
        <v>1</v>
      </c>
      <c r="L3984" s="21">
        <f t="shared" si="438"/>
        <v>0</v>
      </c>
      <c r="M3984" s="21" t="s">
        <v>5884</v>
      </c>
      <c r="N3984" s="30">
        <v>45969</v>
      </c>
      <c r="O3984" s="48">
        <v>36000</v>
      </c>
      <c r="P3984" s="21" t="s">
        <v>2045</v>
      </c>
      <c r="Q3984" s="54">
        <v>58157937600</v>
      </c>
      <c r="R3984" s="21" t="s">
        <v>40</v>
      </c>
      <c r="S3984" s="3">
        <v>-20</v>
      </c>
      <c r="T3984" s="37"/>
      <c r="U3984" s="21" t="s">
        <v>3578</v>
      </c>
      <c r="V3984" s="21" t="str">
        <f>VLOOKUP(P3984,'Customer List'!B:C,2,)</f>
        <v>Hyderabad</v>
      </c>
      <c r="W3984" s="38"/>
      <c r="X3984" s="30">
        <v>45971</v>
      </c>
      <c r="Y3984" s="21">
        <f t="shared" si="439"/>
        <v>2</v>
      </c>
      <c r="Z3984" s="21" t="str">
        <f t="shared" si="440"/>
        <v>Saturday</v>
      </c>
      <c r="AA3984" s="21" t="str">
        <f t="shared" si="441"/>
        <v>Monday</v>
      </c>
      <c r="AB3984" s="21" t="str">
        <f>VLOOKUP(U3984,'Currency Sheet'!A:C,3,)</f>
        <v>DOLLAR</v>
      </c>
      <c r="AC3984" s="42" t="str">
        <f>VLOOKUP(P3984,'Customer List'!B:D,3,)</f>
        <v>OutStation</v>
      </c>
    </row>
    <row r="3985" spans="1:29" x14ac:dyDescent="0.25">
      <c r="A3985" s="21">
        <v>3981</v>
      </c>
      <c r="B3985" s="21" t="s">
        <v>5752</v>
      </c>
      <c r="C3985" s="30">
        <v>45961</v>
      </c>
      <c r="D3985" s="30">
        <v>45969</v>
      </c>
      <c r="E3985" s="47">
        <v>280</v>
      </c>
      <c r="F3985" s="47">
        <f t="shared" si="436"/>
        <v>24640</v>
      </c>
      <c r="G3985" s="48">
        <f t="shared" si="437"/>
        <v>24640</v>
      </c>
      <c r="H3985" s="21" t="s">
        <v>5727</v>
      </c>
      <c r="I3985" s="21" t="s">
        <v>5744</v>
      </c>
      <c r="J3985" s="21">
        <v>1</v>
      </c>
      <c r="K3985" s="21">
        <v>1</v>
      </c>
      <c r="L3985" s="21">
        <f t="shared" si="438"/>
        <v>0</v>
      </c>
      <c r="M3985" s="21" t="s">
        <v>5884</v>
      </c>
      <c r="N3985" s="30">
        <v>45969</v>
      </c>
      <c r="O3985" s="48">
        <v>36000</v>
      </c>
      <c r="P3985" s="21" t="s">
        <v>2045</v>
      </c>
      <c r="Q3985" s="54">
        <v>58157937600</v>
      </c>
      <c r="R3985" s="21" t="s">
        <v>40</v>
      </c>
      <c r="S3985" s="3">
        <v>-20</v>
      </c>
      <c r="T3985" s="37"/>
      <c r="U3985" s="21" t="s">
        <v>3578</v>
      </c>
      <c r="V3985" s="21" t="str">
        <f>VLOOKUP(P3985,'Customer List'!B:C,2,)</f>
        <v>Hyderabad</v>
      </c>
      <c r="W3985" s="38"/>
      <c r="X3985" s="30">
        <v>45971</v>
      </c>
      <c r="Y3985" s="21">
        <f t="shared" si="439"/>
        <v>2</v>
      </c>
      <c r="Z3985" s="21" t="str">
        <f t="shared" si="440"/>
        <v>Saturday</v>
      </c>
      <c r="AA3985" s="21" t="str">
        <f t="shared" si="441"/>
        <v>Monday</v>
      </c>
      <c r="AB3985" s="21" t="str">
        <f>VLOOKUP(U3985,'Currency Sheet'!A:C,3,)</f>
        <v>DOLLAR</v>
      </c>
      <c r="AC3985" s="42" t="str">
        <f>VLOOKUP(P3985,'Customer List'!B:D,3,)</f>
        <v>OutStation</v>
      </c>
    </row>
    <row r="3986" spans="1:29" x14ac:dyDescent="0.25">
      <c r="A3986" s="21">
        <v>3982</v>
      </c>
      <c r="B3986" s="21" t="s">
        <v>5752</v>
      </c>
      <c r="C3986" s="30">
        <v>45961</v>
      </c>
      <c r="D3986" s="30">
        <v>45969</v>
      </c>
      <c r="E3986" s="47">
        <v>405</v>
      </c>
      <c r="F3986" s="47">
        <f t="shared" si="436"/>
        <v>35640</v>
      </c>
      <c r="G3986" s="48">
        <f t="shared" si="437"/>
        <v>35640</v>
      </c>
      <c r="H3986" s="21" t="s">
        <v>5728</v>
      </c>
      <c r="I3986" s="21" t="s">
        <v>5745</v>
      </c>
      <c r="J3986" s="21">
        <v>1</v>
      </c>
      <c r="K3986" s="21">
        <v>1</v>
      </c>
      <c r="L3986" s="21">
        <f t="shared" si="438"/>
        <v>0</v>
      </c>
      <c r="M3986" s="21" t="s">
        <v>5884</v>
      </c>
      <c r="N3986" s="30">
        <v>45969</v>
      </c>
      <c r="O3986" s="48">
        <v>52110</v>
      </c>
      <c r="P3986" s="21" t="s">
        <v>2045</v>
      </c>
      <c r="Q3986" s="54">
        <v>58157937600</v>
      </c>
      <c r="R3986" s="21" t="s">
        <v>40</v>
      </c>
      <c r="S3986" s="3">
        <v>-20</v>
      </c>
      <c r="T3986" s="37"/>
      <c r="U3986" s="21" t="s">
        <v>3578</v>
      </c>
      <c r="V3986" s="21" t="str">
        <f>VLOOKUP(P3986,'Customer List'!B:C,2,)</f>
        <v>Hyderabad</v>
      </c>
      <c r="W3986" s="38"/>
      <c r="X3986" s="30">
        <v>45971</v>
      </c>
      <c r="Y3986" s="21">
        <f t="shared" si="439"/>
        <v>2</v>
      </c>
      <c r="Z3986" s="21" t="str">
        <f t="shared" si="440"/>
        <v>Saturday</v>
      </c>
      <c r="AA3986" s="21" t="str">
        <f t="shared" si="441"/>
        <v>Monday</v>
      </c>
      <c r="AB3986" s="21" t="str">
        <f>VLOOKUP(U3986,'Currency Sheet'!A:C,3,)</f>
        <v>DOLLAR</v>
      </c>
      <c r="AC3986" s="42" t="str">
        <f>VLOOKUP(P3986,'Customer List'!B:D,3,)</f>
        <v>OutStation</v>
      </c>
    </row>
    <row r="3987" spans="1:29" x14ac:dyDescent="0.25">
      <c r="A3987" s="21">
        <v>3983</v>
      </c>
      <c r="B3987" s="21" t="s">
        <v>5752</v>
      </c>
      <c r="C3987" s="30">
        <v>45961</v>
      </c>
      <c r="D3987" s="30">
        <v>45969</v>
      </c>
      <c r="E3987" s="47">
        <v>405</v>
      </c>
      <c r="F3987" s="47">
        <f t="shared" si="436"/>
        <v>35640</v>
      </c>
      <c r="G3987" s="48">
        <f t="shared" si="437"/>
        <v>35640</v>
      </c>
      <c r="H3987" s="21" t="s">
        <v>5729</v>
      </c>
      <c r="I3987" s="21" t="s">
        <v>5746</v>
      </c>
      <c r="J3987" s="21">
        <v>1</v>
      </c>
      <c r="K3987" s="21">
        <v>1</v>
      </c>
      <c r="L3987" s="21">
        <f t="shared" si="438"/>
        <v>0</v>
      </c>
      <c r="M3987" s="21" t="s">
        <v>5884</v>
      </c>
      <c r="N3987" s="30">
        <v>45969</v>
      </c>
      <c r="O3987" s="48">
        <v>52110</v>
      </c>
      <c r="P3987" s="21" t="s">
        <v>2045</v>
      </c>
      <c r="Q3987" s="54">
        <v>58157937600</v>
      </c>
      <c r="R3987" s="21" t="s">
        <v>40</v>
      </c>
      <c r="S3987" s="3">
        <v>-20</v>
      </c>
      <c r="T3987" s="37"/>
      <c r="U3987" s="21" t="s">
        <v>3578</v>
      </c>
      <c r="V3987" s="21" t="str">
        <f>VLOOKUP(P3987,'Customer List'!B:C,2,)</f>
        <v>Hyderabad</v>
      </c>
      <c r="W3987" s="38"/>
      <c r="X3987" s="30">
        <v>45971</v>
      </c>
      <c r="Y3987" s="21">
        <f t="shared" si="439"/>
        <v>2</v>
      </c>
      <c r="Z3987" s="21" t="str">
        <f t="shared" si="440"/>
        <v>Saturday</v>
      </c>
      <c r="AA3987" s="21" t="str">
        <f t="shared" si="441"/>
        <v>Monday</v>
      </c>
      <c r="AB3987" s="21" t="str">
        <f>VLOOKUP(U3987,'Currency Sheet'!A:C,3,)</f>
        <v>DOLLAR</v>
      </c>
      <c r="AC3987" s="42" t="str">
        <f>VLOOKUP(P3987,'Customer List'!B:D,3,)</f>
        <v>OutStation</v>
      </c>
    </row>
    <row r="3988" spans="1:29" x14ac:dyDescent="0.25">
      <c r="A3988" s="21">
        <v>3984</v>
      </c>
      <c r="B3988" s="21" t="s">
        <v>5752</v>
      </c>
      <c r="C3988" s="30">
        <v>45961</v>
      </c>
      <c r="D3988" s="30">
        <v>45969</v>
      </c>
      <c r="E3988" s="47">
        <v>405</v>
      </c>
      <c r="F3988" s="47">
        <f t="shared" si="436"/>
        <v>35640</v>
      </c>
      <c r="G3988" s="48">
        <f t="shared" si="437"/>
        <v>35640</v>
      </c>
      <c r="H3988" s="21" t="s">
        <v>5730</v>
      </c>
      <c r="I3988" s="21" t="s">
        <v>5746</v>
      </c>
      <c r="J3988" s="21">
        <v>1</v>
      </c>
      <c r="K3988" s="21">
        <v>1</v>
      </c>
      <c r="L3988" s="21">
        <f t="shared" si="438"/>
        <v>0</v>
      </c>
      <c r="M3988" s="21" t="s">
        <v>5884</v>
      </c>
      <c r="N3988" s="30">
        <v>45969</v>
      </c>
      <c r="O3988" s="48">
        <v>52110</v>
      </c>
      <c r="P3988" s="21" t="s">
        <v>2045</v>
      </c>
      <c r="Q3988" s="54">
        <v>58157937600</v>
      </c>
      <c r="R3988" s="21" t="s">
        <v>40</v>
      </c>
      <c r="S3988" s="3">
        <v>-20</v>
      </c>
      <c r="T3988" s="37"/>
      <c r="U3988" s="21" t="s">
        <v>3578</v>
      </c>
      <c r="V3988" s="21" t="str">
        <f>VLOOKUP(P3988,'Customer List'!B:C,2,)</f>
        <v>Hyderabad</v>
      </c>
      <c r="W3988" s="38"/>
      <c r="X3988" s="30">
        <v>45971</v>
      </c>
      <c r="Y3988" s="21">
        <f t="shared" si="439"/>
        <v>2</v>
      </c>
      <c r="Z3988" s="21" t="str">
        <f t="shared" si="440"/>
        <v>Saturday</v>
      </c>
      <c r="AA3988" s="21" t="str">
        <f t="shared" si="441"/>
        <v>Monday</v>
      </c>
      <c r="AB3988" s="21" t="str">
        <f>VLOOKUP(U3988,'Currency Sheet'!A:C,3,)</f>
        <v>DOLLAR</v>
      </c>
      <c r="AC3988" s="42" t="str">
        <f>VLOOKUP(P3988,'Customer List'!B:D,3,)</f>
        <v>OutStation</v>
      </c>
    </row>
    <row r="3989" spans="1:29" x14ac:dyDescent="0.25">
      <c r="A3989" s="21">
        <v>3985</v>
      </c>
      <c r="B3989" s="21" t="s">
        <v>5752</v>
      </c>
      <c r="C3989" s="30">
        <v>45961</v>
      </c>
      <c r="D3989" s="30">
        <v>45969</v>
      </c>
      <c r="E3989" s="47">
        <v>405</v>
      </c>
      <c r="F3989" s="47">
        <f t="shared" si="436"/>
        <v>35640</v>
      </c>
      <c r="G3989" s="48">
        <f t="shared" si="437"/>
        <v>35640</v>
      </c>
      <c r="H3989" s="21" t="s">
        <v>5731</v>
      </c>
      <c r="I3989" s="21" t="s">
        <v>5746</v>
      </c>
      <c r="J3989" s="21">
        <v>1</v>
      </c>
      <c r="K3989" s="21">
        <v>1</v>
      </c>
      <c r="L3989" s="21">
        <f t="shared" si="438"/>
        <v>0</v>
      </c>
      <c r="M3989" s="21" t="s">
        <v>5884</v>
      </c>
      <c r="N3989" s="30">
        <v>45969</v>
      </c>
      <c r="O3989" s="48">
        <v>52110</v>
      </c>
      <c r="P3989" s="21" t="s">
        <v>2045</v>
      </c>
      <c r="Q3989" s="54">
        <v>58157937600</v>
      </c>
      <c r="R3989" s="21" t="s">
        <v>40</v>
      </c>
      <c r="S3989" s="3">
        <v>-20</v>
      </c>
      <c r="T3989" s="37"/>
      <c r="U3989" s="21" t="s">
        <v>3578</v>
      </c>
      <c r="V3989" s="21" t="str">
        <f>VLOOKUP(P3989,'Customer List'!B:C,2,)</f>
        <v>Hyderabad</v>
      </c>
      <c r="W3989" s="38"/>
      <c r="X3989" s="30">
        <v>45971</v>
      </c>
      <c r="Y3989" s="21">
        <f t="shared" si="439"/>
        <v>2</v>
      </c>
      <c r="Z3989" s="21" t="str">
        <f t="shared" si="440"/>
        <v>Saturday</v>
      </c>
      <c r="AA3989" s="21" t="str">
        <f t="shared" si="441"/>
        <v>Monday</v>
      </c>
      <c r="AB3989" s="21" t="str">
        <f>VLOOKUP(U3989,'Currency Sheet'!A:C,3,)</f>
        <v>DOLLAR</v>
      </c>
      <c r="AC3989" s="42" t="str">
        <f>VLOOKUP(P3989,'Customer List'!B:D,3,)</f>
        <v>OutStation</v>
      </c>
    </row>
    <row r="3990" spans="1:29" x14ac:dyDescent="0.25">
      <c r="A3990" s="21">
        <v>3986</v>
      </c>
      <c r="B3990" s="21" t="s">
        <v>5752</v>
      </c>
      <c r="C3990" s="30">
        <v>45961</v>
      </c>
      <c r="D3990" s="30">
        <v>45969</v>
      </c>
      <c r="E3990" s="47">
        <v>405</v>
      </c>
      <c r="F3990" s="47">
        <f t="shared" si="436"/>
        <v>35640</v>
      </c>
      <c r="G3990" s="48">
        <f t="shared" si="437"/>
        <v>35640</v>
      </c>
      <c r="H3990" s="21" t="s">
        <v>5732</v>
      </c>
      <c r="I3990" s="21" t="s">
        <v>5747</v>
      </c>
      <c r="J3990" s="21">
        <v>1</v>
      </c>
      <c r="K3990" s="21">
        <v>1</v>
      </c>
      <c r="L3990" s="21">
        <f t="shared" si="438"/>
        <v>0</v>
      </c>
      <c r="M3990" s="21" t="s">
        <v>5884</v>
      </c>
      <c r="N3990" s="30">
        <v>45969</v>
      </c>
      <c r="O3990" s="48">
        <v>52110</v>
      </c>
      <c r="P3990" s="21" t="s">
        <v>2045</v>
      </c>
      <c r="Q3990" s="54">
        <v>58157937600</v>
      </c>
      <c r="R3990" s="21" t="s">
        <v>40</v>
      </c>
      <c r="S3990" s="3">
        <v>-20</v>
      </c>
      <c r="T3990" s="37"/>
      <c r="U3990" s="21" t="s">
        <v>3578</v>
      </c>
      <c r="V3990" s="21" t="str">
        <f>VLOOKUP(P3990,'Customer List'!B:C,2,)</f>
        <v>Hyderabad</v>
      </c>
      <c r="W3990" s="38"/>
      <c r="X3990" s="30">
        <v>45971</v>
      </c>
      <c r="Y3990" s="21">
        <f t="shared" si="439"/>
        <v>2</v>
      </c>
      <c r="Z3990" s="21" t="str">
        <f t="shared" si="440"/>
        <v>Saturday</v>
      </c>
      <c r="AA3990" s="21" t="str">
        <f t="shared" si="441"/>
        <v>Monday</v>
      </c>
      <c r="AB3990" s="21" t="str">
        <f>VLOOKUP(U3990,'Currency Sheet'!A:C,3,)</f>
        <v>DOLLAR</v>
      </c>
      <c r="AC3990" s="42" t="str">
        <f>VLOOKUP(P3990,'Customer List'!B:D,3,)</f>
        <v>OutStation</v>
      </c>
    </row>
    <row r="3991" spans="1:29" x14ac:dyDescent="0.25">
      <c r="A3991" s="21">
        <v>3987</v>
      </c>
      <c r="B3991" s="21" t="s">
        <v>5752</v>
      </c>
      <c r="C3991" s="30">
        <v>45961</v>
      </c>
      <c r="D3991" s="30">
        <v>45969</v>
      </c>
      <c r="E3991" s="47">
        <v>405</v>
      </c>
      <c r="F3991" s="47">
        <f t="shared" si="436"/>
        <v>35640</v>
      </c>
      <c r="G3991" s="48">
        <f t="shared" si="437"/>
        <v>35640</v>
      </c>
      <c r="H3991" s="21" t="s">
        <v>5733</v>
      </c>
      <c r="I3991" s="21" t="s">
        <v>5748</v>
      </c>
      <c r="J3991" s="21">
        <v>1</v>
      </c>
      <c r="K3991" s="21">
        <v>1</v>
      </c>
      <c r="L3991" s="21">
        <f t="shared" si="438"/>
        <v>0</v>
      </c>
      <c r="M3991" s="21" t="s">
        <v>5884</v>
      </c>
      <c r="N3991" s="30">
        <v>45969</v>
      </c>
      <c r="O3991" s="48">
        <v>52110</v>
      </c>
      <c r="P3991" s="21" t="s">
        <v>2045</v>
      </c>
      <c r="Q3991" s="54">
        <v>58157937600</v>
      </c>
      <c r="R3991" s="21" t="s">
        <v>40</v>
      </c>
      <c r="S3991" s="3">
        <v>-20</v>
      </c>
      <c r="T3991" s="37"/>
      <c r="U3991" s="21" t="s">
        <v>3578</v>
      </c>
      <c r="V3991" s="21" t="str">
        <f>VLOOKUP(P3991,'Customer List'!B:C,2,)</f>
        <v>Hyderabad</v>
      </c>
      <c r="W3991" s="38"/>
      <c r="X3991" s="30">
        <v>45971</v>
      </c>
      <c r="Y3991" s="21">
        <f t="shared" si="439"/>
        <v>2</v>
      </c>
      <c r="Z3991" s="21" t="str">
        <f t="shared" si="440"/>
        <v>Saturday</v>
      </c>
      <c r="AA3991" s="21" t="str">
        <f t="shared" si="441"/>
        <v>Monday</v>
      </c>
      <c r="AB3991" s="21" t="str">
        <f>VLOOKUP(U3991,'Currency Sheet'!A:C,3,)</f>
        <v>DOLLAR</v>
      </c>
      <c r="AC3991" s="42" t="str">
        <f>VLOOKUP(P3991,'Customer List'!B:D,3,)</f>
        <v>OutStation</v>
      </c>
    </row>
    <row r="3992" spans="1:29" x14ac:dyDescent="0.25">
      <c r="A3992" s="21">
        <v>3988</v>
      </c>
      <c r="B3992" s="21" t="s">
        <v>5752</v>
      </c>
      <c r="C3992" s="30">
        <v>45961</v>
      </c>
      <c r="D3992" s="30">
        <v>45969</v>
      </c>
      <c r="E3992" s="47">
        <v>405</v>
      </c>
      <c r="F3992" s="47">
        <f t="shared" si="436"/>
        <v>35640</v>
      </c>
      <c r="G3992" s="48">
        <f t="shared" si="437"/>
        <v>35640</v>
      </c>
      <c r="H3992" s="21" t="s">
        <v>5734</v>
      </c>
      <c r="I3992" s="21" t="s">
        <v>5748</v>
      </c>
      <c r="J3992" s="21">
        <v>1</v>
      </c>
      <c r="K3992" s="21">
        <v>1</v>
      </c>
      <c r="L3992" s="21">
        <f t="shared" si="438"/>
        <v>0</v>
      </c>
      <c r="M3992" s="21" t="s">
        <v>5884</v>
      </c>
      <c r="N3992" s="30">
        <v>45969</v>
      </c>
      <c r="O3992" s="48">
        <v>52110</v>
      </c>
      <c r="P3992" s="21" t="s">
        <v>2045</v>
      </c>
      <c r="Q3992" s="54">
        <v>58157937600</v>
      </c>
      <c r="R3992" s="21" t="s">
        <v>40</v>
      </c>
      <c r="S3992" s="3">
        <v>-20</v>
      </c>
      <c r="T3992" s="37"/>
      <c r="U3992" s="21" t="s">
        <v>3578</v>
      </c>
      <c r="V3992" s="21" t="str">
        <f>VLOOKUP(P3992,'Customer List'!B:C,2,)</f>
        <v>Hyderabad</v>
      </c>
      <c r="W3992" s="38"/>
      <c r="X3992" s="30">
        <v>45971</v>
      </c>
      <c r="Y3992" s="21">
        <f t="shared" si="439"/>
        <v>2</v>
      </c>
      <c r="Z3992" s="21" t="str">
        <f t="shared" si="440"/>
        <v>Saturday</v>
      </c>
      <c r="AA3992" s="21" t="str">
        <f t="shared" si="441"/>
        <v>Monday</v>
      </c>
      <c r="AB3992" s="21" t="str">
        <f>VLOOKUP(U3992,'Currency Sheet'!A:C,3,)</f>
        <v>DOLLAR</v>
      </c>
      <c r="AC3992" s="42" t="str">
        <f>VLOOKUP(P3992,'Customer List'!B:D,3,)</f>
        <v>OutStation</v>
      </c>
    </row>
    <row r="3993" spans="1:29" x14ac:dyDescent="0.25">
      <c r="A3993" s="21">
        <v>3989</v>
      </c>
      <c r="B3993" s="21" t="s">
        <v>5752</v>
      </c>
      <c r="C3993" s="30">
        <v>45961</v>
      </c>
      <c r="D3993" s="30">
        <v>45969</v>
      </c>
      <c r="E3993" s="47">
        <v>405</v>
      </c>
      <c r="F3993" s="47">
        <f t="shared" si="436"/>
        <v>35640</v>
      </c>
      <c r="G3993" s="48">
        <f t="shared" si="437"/>
        <v>35640</v>
      </c>
      <c r="H3993" s="21" t="s">
        <v>5735</v>
      </c>
      <c r="I3993" s="21" t="s">
        <v>5747</v>
      </c>
      <c r="J3993" s="21">
        <v>1</v>
      </c>
      <c r="K3993" s="21">
        <v>1</v>
      </c>
      <c r="L3993" s="21">
        <f t="shared" si="438"/>
        <v>0</v>
      </c>
      <c r="M3993" s="21" t="s">
        <v>5884</v>
      </c>
      <c r="N3993" s="30">
        <v>45969</v>
      </c>
      <c r="O3993" s="48">
        <v>52110</v>
      </c>
      <c r="P3993" s="21" t="s">
        <v>2045</v>
      </c>
      <c r="Q3993" s="54">
        <v>58157937600</v>
      </c>
      <c r="R3993" s="21" t="s">
        <v>40</v>
      </c>
      <c r="S3993" s="3">
        <v>-20</v>
      </c>
      <c r="T3993" s="37"/>
      <c r="U3993" s="21" t="s">
        <v>3578</v>
      </c>
      <c r="V3993" s="21" t="str">
        <f>VLOOKUP(P3993,'Customer List'!B:C,2,)</f>
        <v>Hyderabad</v>
      </c>
      <c r="W3993" s="38"/>
      <c r="X3993" s="30">
        <v>45971</v>
      </c>
      <c r="Y3993" s="21">
        <f t="shared" si="439"/>
        <v>2</v>
      </c>
      <c r="Z3993" s="21" t="str">
        <f t="shared" si="440"/>
        <v>Saturday</v>
      </c>
      <c r="AA3993" s="21" t="str">
        <f t="shared" si="441"/>
        <v>Monday</v>
      </c>
      <c r="AB3993" s="21" t="str">
        <f>VLOOKUP(U3993,'Currency Sheet'!A:C,3,)</f>
        <v>DOLLAR</v>
      </c>
      <c r="AC3993" s="42" t="str">
        <f>VLOOKUP(P3993,'Customer List'!B:D,3,)</f>
        <v>OutStation</v>
      </c>
    </row>
    <row r="3994" spans="1:29" x14ac:dyDescent="0.25">
      <c r="A3994" s="21">
        <v>3990</v>
      </c>
      <c r="B3994" s="21" t="s">
        <v>5752</v>
      </c>
      <c r="C3994" s="30">
        <v>45961</v>
      </c>
      <c r="D3994" s="30">
        <v>45969</v>
      </c>
      <c r="E3994" s="47">
        <v>280.16000000000003</v>
      </c>
      <c r="F3994" s="47">
        <f t="shared" si="436"/>
        <v>24654.080000000002</v>
      </c>
      <c r="G3994" s="48">
        <f t="shared" si="437"/>
        <v>24654.080000000002</v>
      </c>
      <c r="H3994" s="21" t="s">
        <v>5736</v>
      </c>
      <c r="I3994" s="21" t="s">
        <v>5749</v>
      </c>
      <c r="J3994" s="21">
        <v>1</v>
      </c>
      <c r="K3994" s="21">
        <v>1</v>
      </c>
      <c r="L3994" s="21">
        <f t="shared" si="438"/>
        <v>0</v>
      </c>
      <c r="M3994" s="21" t="s">
        <v>5884</v>
      </c>
      <c r="N3994" s="30">
        <v>45969</v>
      </c>
      <c r="O3994" s="48">
        <v>36000</v>
      </c>
      <c r="P3994" s="21" t="s">
        <v>2045</v>
      </c>
      <c r="Q3994" s="54">
        <v>58157937600</v>
      </c>
      <c r="R3994" s="21" t="s">
        <v>40</v>
      </c>
      <c r="S3994" s="3">
        <v>-20</v>
      </c>
      <c r="T3994" s="37"/>
      <c r="U3994" s="21" t="s">
        <v>3578</v>
      </c>
      <c r="V3994" s="21" t="str">
        <f>VLOOKUP(P3994,'Customer List'!B:C,2,)</f>
        <v>Hyderabad</v>
      </c>
      <c r="W3994" s="38"/>
      <c r="X3994" s="30">
        <v>45971</v>
      </c>
      <c r="Y3994" s="21">
        <f t="shared" si="439"/>
        <v>2</v>
      </c>
      <c r="Z3994" s="21" t="str">
        <f t="shared" si="440"/>
        <v>Saturday</v>
      </c>
      <c r="AA3994" s="21" t="str">
        <f t="shared" si="441"/>
        <v>Monday</v>
      </c>
      <c r="AB3994" s="21" t="str">
        <f>VLOOKUP(U3994,'Currency Sheet'!A:C,3,)</f>
        <v>DOLLAR</v>
      </c>
      <c r="AC3994" s="42" t="str">
        <f>VLOOKUP(P3994,'Customer List'!B:D,3,)</f>
        <v>OutStation</v>
      </c>
    </row>
    <row r="3995" spans="1:29" x14ac:dyDescent="0.25">
      <c r="A3995" s="21">
        <v>3991</v>
      </c>
      <c r="B3995" s="21" t="s">
        <v>5752</v>
      </c>
      <c r="C3995" s="30">
        <v>45961</v>
      </c>
      <c r="D3995" s="30">
        <v>45969</v>
      </c>
      <c r="E3995" s="47">
        <v>280.16000000000003</v>
      </c>
      <c r="F3995" s="47">
        <f t="shared" si="436"/>
        <v>24654.080000000002</v>
      </c>
      <c r="G3995" s="48">
        <f t="shared" si="437"/>
        <v>24654.080000000002</v>
      </c>
      <c r="H3995" s="21" t="s">
        <v>5737</v>
      </c>
      <c r="I3995" s="21" t="s">
        <v>5750</v>
      </c>
      <c r="J3995" s="21">
        <v>1</v>
      </c>
      <c r="K3995" s="21">
        <v>1</v>
      </c>
      <c r="L3995" s="21">
        <f t="shared" si="438"/>
        <v>0</v>
      </c>
      <c r="M3995" s="21" t="s">
        <v>5884</v>
      </c>
      <c r="N3995" s="30">
        <v>45969</v>
      </c>
      <c r="O3995" s="48">
        <v>36000</v>
      </c>
      <c r="P3995" s="21" t="s">
        <v>2045</v>
      </c>
      <c r="Q3995" s="54">
        <v>58157937600</v>
      </c>
      <c r="R3995" s="21" t="s">
        <v>40</v>
      </c>
      <c r="S3995" s="3">
        <v>-20</v>
      </c>
      <c r="T3995" s="37"/>
      <c r="U3995" s="21" t="s">
        <v>3578</v>
      </c>
      <c r="V3995" s="21" t="str">
        <f>VLOOKUP(P3995,'Customer List'!B:C,2,)</f>
        <v>Hyderabad</v>
      </c>
      <c r="W3995" s="38"/>
      <c r="X3995" s="30">
        <v>45971</v>
      </c>
      <c r="Y3995" s="21">
        <f t="shared" si="439"/>
        <v>2</v>
      </c>
      <c r="Z3995" s="21" t="str">
        <f t="shared" si="440"/>
        <v>Saturday</v>
      </c>
      <c r="AA3995" s="21" t="str">
        <f t="shared" si="441"/>
        <v>Monday</v>
      </c>
      <c r="AB3995" s="21" t="str">
        <f>VLOOKUP(U3995,'Currency Sheet'!A:C,3,)</f>
        <v>DOLLAR</v>
      </c>
      <c r="AC3995" s="42" t="str">
        <f>VLOOKUP(P3995,'Customer List'!B:D,3,)</f>
        <v>OutStation</v>
      </c>
    </row>
    <row r="3996" spans="1:29" x14ac:dyDescent="0.25">
      <c r="A3996" s="21">
        <v>3992</v>
      </c>
      <c r="B3996" s="21" t="s">
        <v>5752</v>
      </c>
      <c r="C3996" s="30">
        <v>45961</v>
      </c>
      <c r="D3996" s="30">
        <v>45969</v>
      </c>
      <c r="E3996" s="47">
        <v>193</v>
      </c>
      <c r="F3996" s="47">
        <f t="shared" si="436"/>
        <v>16984</v>
      </c>
      <c r="G3996" s="48">
        <f t="shared" si="437"/>
        <v>16984</v>
      </c>
      <c r="H3996" s="21" t="s">
        <v>5738</v>
      </c>
      <c r="I3996" s="21" t="s">
        <v>5751</v>
      </c>
      <c r="J3996" s="21">
        <v>1</v>
      </c>
      <c r="K3996" s="21">
        <v>1</v>
      </c>
      <c r="L3996" s="21">
        <f t="shared" si="438"/>
        <v>0</v>
      </c>
      <c r="M3996" s="21" t="s">
        <v>5985</v>
      </c>
      <c r="N3996" s="30">
        <v>45976</v>
      </c>
      <c r="O3996" s="48">
        <v>37125</v>
      </c>
      <c r="P3996" s="21" t="s">
        <v>194</v>
      </c>
      <c r="Q3996" s="54">
        <v>58158193656</v>
      </c>
      <c r="R3996" s="21" t="s">
        <v>5912</v>
      </c>
      <c r="S3996" s="3">
        <v>-80</v>
      </c>
      <c r="T3996" s="37"/>
      <c r="U3996" s="21" t="s">
        <v>3578</v>
      </c>
      <c r="V3996" s="21" t="str">
        <f>VLOOKUP(P3996,'Customer List'!B:C,2,)</f>
        <v>Kanpur</v>
      </c>
      <c r="W3996" s="38"/>
      <c r="X3996" s="30">
        <v>45978</v>
      </c>
      <c r="Y3996" s="21">
        <f t="shared" si="439"/>
        <v>2</v>
      </c>
      <c r="Z3996" s="21" t="str">
        <f t="shared" si="440"/>
        <v>Saturday</v>
      </c>
      <c r="AA3996" s="21" t="str">
        <f t="shared" si="441"/>
        <v>Monday</v>
      </c>
      <c r="AB3996" s="21" t="str">
        <f>VLOOKUP(U3996,'Currency Sheet'!A:C,3,)</f>
        <v>DOLLAR</v>
      </c>
      <c r="AC3996" s="42" t="str">
        <f>VLOOKUP(P3996,'Customer List'!B:D,3,)</f>
        <v>OutStation</v>
      </c>
    </row>
    <row r="3997" spans="1:29" x14ac:dyDescent="0.25">
      <c r="A3997" s="21">
        <v>3993</v>
      </c>
      <c r="B3997" s="21">
        <v>196035</v>
      </c>
      <c r="C3997" s="30">
        <v>45966</v>
      </c>
      <c r="D3997" s="30">
        <v>45969</v>
      </c>
      <c r="E3997" s="47">
        <v>204</v>
      </c>
      <c r="F3997" s="47">
        <f t="shared" si="436"/>
        <v>17952</v>
      </c>
      <c r="G3997" s="48">
        <f t="shared" si="437"/>
        <v>35904</v>
      </c>
      <c r="H3997" s="21" t="s">
        <v>2370</v>
      </c>
      <c r="I3997" s="21"/>
      <c r="J3997" s="21">
        <v>2</v>
      </c>
      <c r="K3997" s="21">
        <v>2</v>
      </c>
      <c r="L3997" s="21">
        <f t="shared" si="438"/>
        <v>0</v>
      </c>
      <c r="M3997" s="21" t="s">
        <v>5883</v>
      </c>
      <c r="N3997" s="30">
        <v>45969</v>
      </c>
      <c r="O3997" s="48">
        <v>63364</v>
      </c>
      <c r="P3997" s="21" t="s">
        <v>2390</v>
      </c>
      <c r="Q3997" s="54">
        <v>58157938403</v>
      </c>
      <c r="R3997" s="21" t="s">
        <v>40</v>
      </c>
      <c r="S3997" s="3">
        <v>4</v>
      </c>
      <c r="T3997" s="37"/>
      <c r="U3997" s="21" t="s">
        <v>2371</v>
      </c>
      <c r="V3997" s="21" t="str">
        <f>VLOOKUP(P3997,'Customer List'!B:C,2,)</f>
        <v>pune</v>
      </c>
      <c r="W3997" s="38" t="s">
        <v>605</v>
      </c>
      <c r="X3997" s="30">
        <v>45971</v>
      </c>
      <c r="Y3997" s="21">
        <f t="shared" si="439"/>
        <v>2</v>
      </c>
      <c r="Z3997" s="21" t="str">
        <f t="shared" si="440"/>
        <v>Saturday</v>
      </c>
      <c r="AA3997" s="21" t="str">
        <f t="shared" si="441"/>
        <v>Monday</v>
      </c>
      <c r="AB3997" s="21" t="str">
        <f>VLOOKUP(U3997,'Currency Sheet'!A:C,3,)</f>
        <v>DOLLAR</v>
      </c>
      <c r="AC3997" s="42" t="str">
        <f>VLOOKUP(P3997,'Customer List'!B:D,3,)</f>
        <v>OutStation</v>
      </c>
    </row>
    <row r="3998" spans="1:29" x14ac:dyDescent="0.25">
      <c r="A3998" s="21">
        <v>3994</v>
      </c>
      <c r="B3998" s="21" t="s">
        <v>5753</v>
      </c>
      <c r="C3998" s="30">
        <v>45968</v>
      </c>
      <c r="D3998" s="30">
        <v>45971</v>
      </c>
      <c r="E3998" s="47">
        <v>62.55</v>
      </c>
      <c r="F3998" s="47">
        <f t="shared" si="436"/>
        <v>5504.4</v>
      </c>
      <c r="G3998" s="48">
        <f t="shared" si="437"/>
        <v>5504.4</v>
      </c>
      <c r="H3998" s="21" t="s">
        <v>5754</v>
      </c>
      <c r="I3998" s="21"/>
      <c r="J3998" s="21">
        <v>1</v>
      </c>
      <c r="K3998" s="21">
        <v>1</v>
      </c>
      <c r="L3998" s="21">
        <f t="shared" si="438"/>
        <v>0</v>
      </c>
      <c r="M3998" s="21" t="s">
        <v>5783</v>
      </c>
      <c r="N3998" s="30">
        <v>45972</v>
      </c>
      <c r="O3998" s="48">
        <v>10682.15</v>
      </c>
      <c r="P3998" s="21" t="s">
        <v>4968</v>
      </c>
      <c r="Q3998" s="54" t="s">
        <v>2070</v>
      </c>
      <c r="R3998" s="21" t="s">
        <v>637</v>
      </c>
      <c r="S3998" s="3">
        <v>-20</v>
      </c>
      <c r="T3998" s="37"/>
      <c r="U3998" s="21" t="s">
        <v>5025</v>
      </c>
      <c r="V3998" s="21" t="str">
        <f>VLOOKUP(P3998,'Customer List'!B:C,2,)</f>
        <v>Delhi</v>
      </c>
      <c r="W3998" s="38" t="s">
        <v>605</v>
      </c>
      <c r="X3998" s="30">
        <f t="shared" ref="X3998:X4006" si="442">IF(OR(R3998 = "PRIYANKA MADAM", R3998 = "DEEPAK", R3998 = "PORTER"),N3998,"")</f>
        <v>45972</v>
      </c>
      <c r="Y3998" s="21">
        <f t="shared" si="439"/>
        <v>0</v>
      </c>
      <c r="Z3998" s="21" t="str">
        <f t="shared" si="440"/>
        <v>Tuesday</v>
      </c>
      <c r="AA3998" s="21" t="str">
        <f t="shared" si="441"/>
        <v>Tuesday</v>
      </c>
      <c r="AB3998" s="21" t="str">
        <f>VLOOKUP(U3998,'Currency Sheet'!A:C,3,)</f>
        <v>DOLLAR</v>
      </c>
      <c r="AC3998" s="42" t="str">
        <f>VLOOKUP(P3998,'Customer List'!B:D,3,)</f>
        <v>Local</v>
      </c>
    </row>
    <row r="3999" spans="1:29" x14ac:dyDescent="0.25">
      <c r="A3999" s="21">
        <v>3995</v>
      </c>
      <c r="B3999" s="21" t="s">
        <v>5753</v>
      </c>
      <c r="C3999" s="30">
        <v>45968</v>
      </c>
      <c r="D3999" s="30">
        <v>45971</v>
      </c>
      <c r="E3999" s="47">
        <v>15.75</v>
      </c>
      <c r="F3999" s="47">
        <f t="shared" si="436"/>
        <v>1386</v>
      </c>
      <c r="G3999" s="48">
        <f t="shared" si="437"/>
        <v>1386</v>
      </c>
      <c r="H3999" s="21" t="s">
        <v>5755</v>
      </c>
      <c r="I3999" s="21"/>
      <c r="J3999" s="21">
        <v>1</v>
      </c>
      <c r="K3999" s="21">
        <v>1</v>
      </c>
      <c r="L3999" s="21">
        <f t="shared" si="438"/>
        <v>0</v>
      </c>
      <c r="M3999" s="21" t="s">
        <v>5783</v>
      </c>
      <c r="N3999" s="30">
        <v>45972</v>
      </c>
      <c r="O3999" s="48">
        <v>2689.75</v>
      </c>
      <c r="P3999" s="21" t="s">
        <v>4968</v>
      </c>
      <c r="Q3999" s="54" t="s">
        <v>2070</v>
      </c>
      <c r="R3999" s="21" t="s">
        <v>637</v>
      </c>
      <c r="S3999" s="3">
        <v>-20</v>
      </c>
      <c r="T3999" s="37"/>
      <c r="U3999" s="21" t="s">
        <v>5025</v>
      </c>
      <c r="V3999" s="21" t="str">
        <f>VLOOKUP(P3999,'Customer List'!B:C,2,)</f>
        <v>Delhi</v>
      </c>
      <c r="W3999" s="38" t="s">
        <v>605</v>
      </c>
      <c r="X3999" s="30">
        <f t="shared" si="442"/>
        <v>45972</v>
      </c>
      <c r="Y3999" s="21">
        <f t="shared" si="439"/>
        <v>0</v>
      </c>
      <c r="Z3999" s="21" t="str">
        <f t="shared" si="440"/>
        <v>Tuesday</v>
      </c>
      <c r="AA3999" s="21" t="str">
        <f t="shared" si="441"/>
        <v>Tuesday</v>
      </c>
      <c r="AB3999" s="21" t="str">
        <f>VLOOKUP(U3999,'Currency Sheet'!A:C,3,)</f>
        <v>DOLLAR</v>
      </c>
      <c r="AC3999" s="42" t="str">
        <f>VLOOKUP(P3999,'Customer List'!B:D,3,)</f>
        <v>Local</v>
      </c>
    </row>
    <row r="4000" spans="1:29" x14ac:dyDescent="0.25">
      <c r="A4000" s="21">
        <v>3996</v>
      </c>
      <c r="B4000" s="21" t="s">
        <v>5753</v>
      </c>
      <c r="C4000" s="30">
        <v>45968</v>
      </c>
      <c r="D4000" s="30">
        <v>45971</v>
      </c>
      <c r="E4000" s="47">
        <v>15.75</v>
      </c>
      <c r="F4000" s="47">
        <f t="shared" si="436"/>
        <v>1386</v>
      </c>
      <c r="G4000" s="48">
        <f t="shared" si="437"/>
        <v>1386</v>
      </c>
      <c r="H4000" s="21" t="s">
        <v>5756</v>
      </c>
      <c r="I4000" s="21"/>
      <c r="J4000" s="21">
        <v>1</v>
      </c>
      <c r="K4000" s="21">
        <v>1</v>
      </c>
      <c r="L4000" s="21">
        <f t="shared" si="438"/>
        <v>0</v>
      </c>
      <c r="M4000" s="21" t="s">
        <v>5782</v>
      </c>
      <c r="N4000" s="30">
        <v>45972</v>
      </c>
      <c r="O4000" s="48">
        <v>0</v>
      </c>
      <c r="P4000" s="21" t="s">
        <v>625</v>
      </c>
      <c r="Q4000" s="56" t="s">
        <v>5959</v>
      </c>
      <c r="R4000" s="21" t="s">
        <v>637</v>
      </c>
      <c r="S4000" s="3">
        <v>-20</v>
      </c>
      <c r="T4000" s="37"/>
      <c r="U4000" s="21" t="s">
        <v>5025</v>
      </c>
      <c r="V4000" s="21" t="str">
        <f>VLOOKUP(P4000,'Customer List'!B:C,2,)</f>
        <v>Delhi</v>
      </c>
      <c r="W4000" s="38" t="s">
        <v>605</v>
      </c>
      <c r="X4000" s="30">
        <f t="shared" si="442"/>
        <v>45972</v>
      </c>
      <c r="Y4000" s="21">
        <f t="shared" si="439"/>
        <v>0</v>
      </c>
      <c r="Z4000" s="21" t="str">
        <f t="shared" si="440"/>
        <v>Tuesday</v>
      </c>
      <c r="AA4000" s="21" t="str">
        <f t="shared" si="441"/>
        <v>Tuesday</v>
      </c>
      <c r="AB4000" s="21" t="str">
        <f>VLOOKUP(U4000,'Currency Sheet'!A:C,3,)</f>
        <v>DOLLAR</v>
      </c>
      <c r="AC4000" s="42" t="str">
        <f>VLOOKUP(P4000,'Customer List'!B:D,3,)</f>
        <v>Local</v>
      </c>
    </row>
    <row r="4001" spans="1:29" x14ac:dyDescent="0.25">
      <c r="A4001" s="21">
        <v>3997</v>
      </c>
      <c r="B4001" s="21" t="s">
        <v>5753</v>
      </c>
      <c r="C4001" s="30">
        <v>45968</v>
      </c>
      <c r="D4001" s="30">
        <v>45971</v>
      </c>
      <c r="E4001" s="47">
        <v>40.049999999999997</v>
      </c>
      <c r="F4001" s="47">
        <f t="shared" si="436"/>
        <v>3524.3999999999996</v>
      </c>
      <c r="G4001" s="48">
        <f t="shared" si="437"/>
        <v>3524.3999999999996</v>
      </c>
      <c r="H4001" s="21" t="s">
        <v>5757</v>
      </c>
      <c r="I4001" s="21"/>
      <c r="J4001" s="21">
        <v>1</v>
      </c>
      <c r="K4001" s="21">
        <v>1</v>
      </c>
      <c r="L4001" s="21">
        <f t="shared" si="438"/>
        <v>0</v>
      </c>
      <c r="M4001" s="21" t="s">
        <v>5782</v>
      </c>
      <c r="N4001" s="30">
        <v>45972</v>
      </c>
      <c r="O4001" s="48">
        <v>0</v>
      </c>
      <c r="P4001" s="21" t="s">
        <v>625</v>
      </c>
      <c r="Q4001" s="56" t="s">
        <v>5959</v>
      </c>
      <c r="R4001" s="21" t="s">
        <v>637</v>
      </c>
      <c r="S4001" s="3">
        <v>-20</v>
      </c>
      <c r="T4001" s="37"/>
      <c r="U4001" s="21" t="s">
        <v>5025</v>
      </c>
      <c r="V4001" s="21" t="str">
        <f>VLOOKUP(P4001,'Customer List'!B:C,2,)</f>
        <v>Delhi</v>
      </c>
      <c r="W4001" s="38" t="s">
        <v>605</v>
      </c>
      <c r="X4001" s="30">
        <f t="shared" si="442"/>
        <v>45972</v>
      </c>
      <c r="Y4001" s="21">
        <f t="shared" si="439"/>
        <v>0</v>
      </c>
      <c r="Z4001" s="21" t="str">
        <f t="shared" si="440"/>
        <v>Tuesday</v>
      </c>
      <c r="AA4001" s="21" t="str">
        <f t="shared" si="441"/>
        <v>Tuesday</v>
      </c>
      <c r="AB4001" s="21" t="str">
        <f>VLOOKUP(U4001,'Currency Sheet'!A:C,3,)</f>
        <v>DOLLAR</v>
      </c>
      <c r="AC4001" s="42" t="str">
        <f>VLOOKUP(P4001,'Customer List'!B:D,3,)</f>
        <v>Local</v>
      </c>
    </row>
    <row r="4002" spans="1:29" x14ac:dyDescent="0.25">
      <c r="A4002" s="21">
        <v>3998</v>
      </c>
      <c r="B4002" s="21" t="s">
        <v>5753</v>
      </c>
      <c r="C4002" s="30">
        <v>45968</v>
      </c>
      <c r="D4002" s="30">
        <v>45971</v>
      </c>
      <c r="E4002" s="47">
        <v>18.45</v>
      </c>
      <c r="F4002" s="47">
        <f t="shared" si="436"/>
        <v>1623.6</v>
      </c>
      <c r="G4002" s="48">
        <f t="shared" si="437"/>
        <v>1623.6</v>
      </c>
      <c r="H4002" s="21" t="s">
        <v>5758</v>
      </c>
      <c r="I4002" s="21"/>
      <c r="J4002" s="21">
        <v>1</v>
      </c>
      <c r="K4002" s="21">
        <v>1</v>
      </c>
      <c r="L4002" s="21">
        <f t="shared" si="438"/>
        <v>0</v>
      </c>
      <c r="M4002" s="21" t="s">
        <v>5783</v>
      </c>
      <c r="N4002" s="30">
        <v>45972</v>
      </c>
      <c r="O4002" s="48">
        <v>3150.85</v>
      </c>
      <c r="P4002" s="21" t="s">
        <v>4968</v>
      </c>
      <c r="Q4002" s="54" t="s">
        <v>2070</v>
      </c>
      <c r="R4002" s="21" t="s">
        <v>637</v>
      </c>
      <c r="S4002" s="3">
        <v>-20</v>
      </c>
      <c r="T4002" s="37"/>
      <c r="U4002" s="21" t="s">
        <v>5025</v>
      </c>
      <c r="V4002" s="21" t="str">
        <f>VLOOKUP(P4002,'Customer List'!B:C,2,)</f>
        <v>Delhi</v>
      </c>
      <c r="W4002" s="38" t="s">
        <v>605</v>
      </c>
      <c r="X4002" s="30">
        <f t="shared" si="442"/>
        <v>45972</v>
      </c>
      <c r="Y4002" s="21">
        <f t="shared" si="439"/>
        <v>0</v>
      </c>
      <c r="Z4002" s="21" t="str">
        <f t="shared" si="440"/>
        <v>Tuesday</v>
      </c>
      <c r="AA4002" s="21" t="str">
        <f t="shared" si="441"/>
        <v>Tuesday</v>
      </c>
      <c r="AB4002" s="21" t="str">
        <f>VLOOKUP(U4002,'Currency Sheet'!A:C,3,)</f>
        <v>DOLLAR</v>
      </c>
      <c r="AC4002" s="42" t="str">
        <f>VLOOKUP(P4002,'Customer List'!B:D,3,)</f>
        <v>Local</v>
      </c>
    </row>
    <row r="4003" spans="1:29" x14ac:dyDescent="0.25">
      <c r="A4003" s="21">
        <v>3999</v>
      </c>
      <c r="B4003" s="21" t="s">
        <v>5753</v>
      </c>
      <c r="C4003" s="30">
        <v>45968</v>
      </c>
      <c r="D4003" s="30">
        <v>45971</v>
      </c>
      <c r="E4003" s="47">
        <v>95.85</v>
      </c>
      <c r="F4003" s="47">
        <f t="shared" si="436"/>
        <v>8434.7999999999993</v>
      </c>
      <c r="G4003" s="48">
        <f t="shared" si="437"/>
        <v>8434.7999999999993</v>
      </c>
      <c r="H4003" s="21" t="s">
        <v>5759</v>
      </c>
      <c r="I4003" s="21"/>
      <c r="J4003" s="21">
        <v>1</v>
      </c>
      <c r="K4003" s="21">
        <v>1</v>
      </c>
      <c r="L4003" s="21">
        <f t="shared" si="438"/>
        <v>0</v>
      </c>
      <c r="M4003" s="21" t="s">
        <v>5783</v>
      </c>
      <c r="N4003" s="30">
        <v>45972</v>
      </c>
      <c r="O4003" s="48">
        <v>16369.05</v>
      </c>
      <c r="P4003" s="21" t="s">
        <v>4968</v>
      </c>
      <c r="Q4003" s="54" t="s">
        <v>2070</v>
      </c>
      <c r="R4003" s="21" t="s">
        <v>637</v>
      </c>
      <c r="S4003" s="3">
        <v>-20</v>
      </c>
      <c r="T4003" s="37"/>
      <c r="U4003" s="21" t="s">
        <v>5025</v>
      </c>
      <c r="V4003" s="21" t="str">
        <f>VLOOKUP(P4003,'Customer List'!B:C,2,)</f>
        <v>Delhi</v>
      </c>
      <c r="W4003" s="38" t="s">
        <v>605</v>
      </c>
      <c r="X4003" s="30">
        <f t="shared" si="442"/>
        <v>45972</v>
      </c>
      <c r="Y4003" s="21">
        <f t="shared" si="439"/>
        <v>0</v>
      </c>
      <c r="Z4003" s="21" t="str">
        <f t="shared" si="440"/>
        <v>Tuesday</v>
      </c>
      <c r="AA4003" s="21" t="str">
        <f t="shared" si="441"/>
        <v>Tuesday</v>
      </c>
      <c r="AB4003" s="21" t="str">
        <f>VLOOKUP(U4003,'Currency Sheet'!A:C,3,)</f>
        <v>DOLLAR</v>
      </c>
      <c r="AC4003" s="42" t="str">
        <f>VLOOKUP(P4003,'Customer List'!B:D,3,)</f>
        <v>Local</v>
      </c>
    </row>
    <row r="4004" spans="1:29" x14ac:dyDescent="0.25">
      <c r="A4004" s="21">
        <v>4000</v>
      </c>
      <c r="B4004" s="21" t="s">
        <v>5753</v>
      </c>
      <c r="C4004" s="30">
        <v>45968</v>
      </c>
      <c r="D4004" s="30">
        <v>45971</v>
      </c>
      <c r="E4004" s="47">
        <v>15.75</v>
      </c>
      <c r="F4004" s="47">
        <f t="shared" si="436"/>
        <v>1386</v>
      </c>
      <c r="G4004" s="48">
        <f t="shared" si="437"/>
        <v>1386</v>
      </c>
      <c r="H4004" s="21" t="s">
        <v>5760</v>
      </c>
      <c r="I4004" s="21"/>
      <c r="J4004" s="21">
        <v>1</v>
      </c>
      <c r="K4004" s="21">
        <v>1</v>
      </c>
      <c r="L4004" s="21">
        <f t="shared" si="438"/>
        <v>0</v>
      </c>
      <c r="M4004" s="21" t="s">
        <v>5783</v>
      </c>
      <c r="N4004" s="30">
        <v>45972</v>
      </c>
      <c r="O4004" s="48">
        <v>2689.75</v>
      </c>
      <c r="P4004" s="21" t="s">
        <v>4968</v>
      </c>
      <c r="Q4004" s="54" t="s">
        <v>2070</v>
      </c>
      <c r="R4004" s="21" t="s">
        <v>637</v>
      </c>
      <c r="S4004" s="3">
        <v>-20</v>
      </c>
      <c r="T4004" s="37"/>
      <c r="U4004" s="21" t="s">
        <v>5025</v>
      </c>
      <c r="V4004" s="21" t="str">
        <f>VLOOKUP(P4004,'Customer List'!B:C,2,)</f>
        <v>Delhi</v>
      </c>
      <c r="W4004" s="38" t="s">
        <v>605</v>
      </c>
      <c r="X4004" s="30">
        <f t="shared" si="442"/>
        <v>45972</v>
      </c>
      <c r="Y4004" s="21">
        <f t="shared" si="439"/>
        <v>0</v>
      </c>
      <c r="Z4004" s="21" t="str">
        <f t="shared" si="440"/>
        <v>Tuesday</v>
      </c>
      <c r="AA4004" s="21" t="str">
        <f t="shared" si="441"/>
        <v>Tuesday</v>
      </c>
      <c r="AB4004" s="21" t="str">
        <f>VLOOKUP(U4004,'Currency Sheet'!A:C,3,)</f>
        <v>DOLLAR</v>
      </c>
      <c r="AC4004" s="42" t="str">
        <f>VLOOKUP(P4004,'Customer List'!B:D,3,)</f>
        <v>Local</v>
      </c>
    </row>
    <row r="4005" spans="1:29" x14ac:dyDescent="0.25">
      <c r="A4005" s="21">
        <v>4001</v>
      </c>
      <c r="B4005" s="21" t="s">
        <v>5753</v>
      </c>
      <c r="C4005" s="30">
        <v>45968</v>
      </c>
      <c r="D4005" s="30">
        <v>45971</v>
      </c>
      <c r="E4005" s="47">
        <v>12.15</v>
      </c>
      <c r="F4005" s="47">
        <f t="shared" si="436"/>
        <v>1069.2</v>
      </c>
      <c r="G4005" s="48">
        <f t="shared" si="437"/>
        <v>3207.6000000000004</v>
      </c>
      <c r="H4005" s="21" t="s">
        <v>5761</v>
      </c>
      <c r="I4005" s="21"/>
      <c r="J4005" s="21">
        <v>3</v>
      </c>
      <c r="K4005" s="21">
        <v>3</v>
      </c>
      <c r="L4005" s="21">
        <f t="shared" si="438"/>
        <v>0</v>
      </c>
      <c r="M4005" s="21" t="s">
        <v>5783</v>
      </c>
      <c r="N4005" s="30">
        <v>45972</v>
      </c>
      <c r="O4005" s="48">
        <v>6224.85</v>
      </c>
      <c r="P4005" s="21" t="s">
        <v>4968</v>
      </c>
      <c r="Q4005" s="54" t="s">
        <v>2070</v>
      </c>
      <c r="R4005" s="21" t="s">
        <v>637</v>
      </c>
      <c r="S4005" s="3">
        <v>-20</v>
      </c>
      <c r="T4005" s="37"/>
      <c r="U4005" s="21" t="s">
        <v>5025</v>
      </c>
      <c r="V4005" s="21" t="str">
        <f>VLOOKUP(P4005,'Customer List'!B:C,2,)</f>
        <v>Delhi</v>
      </c>
      <c r="W4005" s="38" t="s">
        <v>605</v>
      </c>
      <c r="X4005" s="30">
        <f t="shared" si="442"/>
        <v>45972</v>
      </c>
      <c r="Y4005" s="21">
        <f t="shared" si="439"/>
        <v>0</v>
      </c>
      <c r="Z4005" s="21" t="str">
        <f t="shared" si="440"/>
        <v>Tuesday</v>
      </c>
      <c r="AA4005" s="21" t="str">
        <f t="shared" si="441"/>
        <v>Tuesday</v>
      </c>
      <c r="AB4005" s="21" t="str">
        <f>VLOOKUP(U4005,'Currency Sheet'!A:C,3,)</f>
        <v>DOLLAR</v>
      </c>
      <c r="AC4005" s="42" t="str">
        <f>VLOOKUP(P4005,'Customer List'!B:D,3,)</f>
        <v>Local</v>
      </c>
    </row>
    <row r="4006" spans="1:29" x14ac:dyDescent="0.25">
      <c r="A4006" s="21">
        <v>4002</v>
      </c>
      <c r="B4006" s="21" t="s">
        <v>5753</v>
      </c>
      <c r="C4006" s="30">
        <v>45968</v>
      </c>
      <c r="D4006" s="30">
        <v>45971</v>
      </c>
      <c r="E4006" s="47">
        <v>27.6</v>
      </c>
      <c r="F4006" s="47">
        <f t="shared" si="436"/>
        <v>2428.8000000000002</v>
      </c>
      <c r="G4006" s="48">
        <f t="shared" si="437"/>
        <v>2428.8000000000002</v>
      </c>
      <c r="H4006" s="21" t="s">
        <v>5762</v>
      </c>
      <c r="I4006" s="21"/>
      <c r="J4006" s="21">
        <v>1</v>
      </c>
      <c r="K4006" s="21"/>
      <c r="L4006" s="21">
        <f t="shared" si="438"/>
        <v>1</v>
      </c>
      <c r="M4006" s="21"/>
      <c r="N4006" s="30"/>
      <c r="O4006" s="48"/>
      <c r="P4006" s="21" t="s">
        <v>625</v>
      </c>
      <c r="Q4006" s="54"/>
      <c r="R4006" s="21"/>
      <c r="S4006" s="3">
        <v>-20</v>
      </c>
      <c r="T4006" s="37"/>
      <c r="U4006" s="21" t="s">
        <v>5025</v>
      </c>
      <c r="V4006" s="21" t="str">
        <f>VLOOKUP(P4006,'Customer List'!B:C,2,)</f>
        <v>Delhi</v>
      </c>
      <c r="W4006" s="38" t="s">
        <v>605</v>
      </c>
      <c r="X4006" s="30" t="str">
        <f t="shared" si="442"/>
        <v/>
      </c>
      <c r="Y4006" s="21" t="str">
        <f t="shared" si="439"/>
        <v/>
      </c>
      <c r="Z4006" s="21" t="str">
        <f t="shared" si="440"/>
        <v/>
      </c>
      <c r="AA4006" s="21" t="str">
        <f t="shared" si="441"/>
        <v/>
      </c>
      <c r="AB4006" s="21" t="str">
        <f>VLOOKUP(U4006,'Currency Sheet'!A:C,3,)</f>
        <v>DOLLAR</v>
      </c>
      <c r="AC4006" s="42" t="str">
        <f>VLOOKUP(P4006,'Customer List'!B:D,3,)</f>
        <v>Local</v>
      </c>
    </row>
    <row r="4007" spans="1:29" x14ac:dyDescent="0.25">
      <c r="A4007" s="21">
        <v>4003</v>
      </c>
      <c r="B4007" s="21" t="s">
        <v>5763</v>
      </c>
      <c r="C4007" s="30">
        <v>45968</v>
      </c>
      <c r="D4007" s="30">
        <v>45971</v>
      </c>
      <c r="E4007" s="47">
        <v>18</v>
      </c>
      <c r="F4007" s="47">
        <f t="shared" si="436"/>
        <v>1584</v>
      </c>
      <c r="G4007" s="48">
        <f t="shared" si="437"/>
        <v>1584</v>
      </c>
      <c r="H4007" s="21" t="s">
        <v>5764</v>
      </c>
      <c r="I4007" s="21"/>
      <c r="J4007" s="21">
        <v>1</v>
      </c>
      <c r="K4007" s="21">
        <v>1</v>
      </c>
      <c r="L4007" s="21">
        <f t="shared" si="438"/>
        <v>0</v>
      </c>
      <c r="M4007" s="21" t="s">
        <v>5881</v>
      </c>
      <c r="N4007" s="30">
        <v>45971</v>
      </c>
      <c r="O4007" s="48">
        <v>3262.5</v>
      </c>
      <c r="P4007" s="21" t="s">
        <v>4428</v>
      </c>
      <c r="Q4007" s="54">
        <v>58157995851</v>
      </c>
      <c r="R4007" s="21" t="s">
        <v>40</v>
      </c>
      <c r="S4007" s="3">
        <v>-20</v>
      </c>
      <c r="T4007" s="37"/>
      <c r="U4007" s="21" t="s">
        <v>5025</v>
      </c>
      <c r="V4007" s="21" t="str">
        <f>VLOOKUP(P4007,'Customer List'!B:C,2,)</f>
        <v>Hyderabad</v>
      </c>
      <c r="W4007" s="38"/>
      <c r="X4007" s="30">
        <v>45975</v>
      </c>
      <c r="Y4007" s="21">
        <f t="shared" si="439"/>
        <v>4</v>
      </c>
      <c r="Z4007" s="21" t="str">
        <f t="shared" si="440"/>
        <v>Monday</v>
      </c>
      <c r="AA4007" s="21" t="str">
        <f t="shared" si="441"/>
        <v>Friday</v>
      </c>
      <c r="AB4007" s="21" t="str">
        <f>VLOOKUP(U4007,'Currency Sheet'!A:C,3,)</f>
        <v>DOLLAR</v>
      </c>
      <c r="AC4007" s="42" t="str">
        <f>VLOOKUP(P4007,'Customer List'!B:D,3,)</f>
        <v>OutStation</v>
      </c>
    </row>
    <row r="4008" spans="1:29" x14ac:dyDescent="0.25">
      <c r="A4008" s="21">
        <v>4004</v>
      </c>
      <c r="B4008" s="21" t="s">
        <v>5763</v>
      </c>
      <c r="C4008" s="30">
        <v>45968</v>
      </c>
      <c r="D4008" s="30">
        <v>45971</v>
      </c>
      <c r="E4008" s="47">
        <v>18</v>
      </c>
      <c r="F4008" s="47">
        <f t="shared" si="436"/>
        <v>1584</v>
      </c>
      <c r="G4008" s="48">
        <f t="shared" si="437"/>
        <v>1584</v>
      </c>
      <c r="H4008" s="21" t="s">
        <v>5765</v>
      </c>
      <c r="I4008" s="21"/>
      <c r="J4008" s="21">
        <v>1</v>
      </c>
      <c r="K4008" s="21">
        <v>1</v>
      </c>
      <c r="L4008" s="21">
        <f t="shared" si="438"/>
        <v>0</v>
      </c>
      <c r="M4008" s="21" t="s">
        <v>5881</v>
      </c>
      <c r="N4008" s="30">
        <v>45971</v>
      </c>
      <c r="O4008" s="48">
        <v>3262.5</v>
      </c>
      <c r="P4008" s="21" t="s">
        <v>4428</v>
      </c>
      <c r="Q4008" s="54">
        <v>58157995851</v>
      </c>
      <c r="R4008" s="21" t="s">
        <v>40</v>
      </c>
      <c r="S4008" s="3">
        <v>-20</v>
      </c>
      <c r="T4008" s="37"/>
      <c r="U4008" s="21" t="s">
        <v>5025</v>
      </c>
      <c r="V4008" s="21" t="str">
        <f>VLOOKUP(P4008,'Customer List'!B:C,2,)</f>
        <v>Hyderabad</v>
      </c>
      <c r="W4008" s="38"/>
      <c r="X4008" s="30">
        <v>45975</v>
      </c>
      <c r="Y4008" s="21">
        <f t="shared" si="439"/>
        <v>4</v>
      </c>
      <c r="Z4008" s="21" t="str">
        <f t="shared" si="440"/>
        <v>Monday</v>
      </c>
      <c r="AA4008" s="21" t="str">
        <f t="shared" si="441"/>
        <v>Friday</v>
      </c>
      <c r="AB4008" s="21" t="str">
        <f>VLOOKUP(U4008,'Currency Sheet'!A:C,3,)</f>
        <v>DOLLAR</v>
      </c>
      <c r="AC4008" s="42" t="str">
        <f>VLOOKUP(P4008,'Customer List'!B:D,3,)</f>
        <v>OutStation</v>
      </c>
    </row>
    <row r="4009" spans="1:29" x14ac:dyDescent="0.25">
      <c r="A4009" s="21">
        <v>4005</v>
      </c>
      <c r="B4009" s="21" t="s">
        <v>5763</v>
      </c>
      <c r="C4009" s="30">
        <v>45968</v>
      </c>
      <c r="D4009" s="30">
        <v>45971</v>
      </c>
      <c r="E4009" s="47">
        <v>18</v>
      </c>
      <c r="F4009" s="47">
        <f t="shared" si="436"/>
        <v>1584</v>
      </c>
      <c r="G4009" s="48">
        <f t="shared" si="437"/>
        <v>1584</v>
      </c>
      <c r="H4009" s="21" t="s">
        <v>5766</v>
      </c>
      <c r="I4009" s="21"/>
      <c r="J4009" s="21">
        <v>1</v>
      </c>
      <c r="K4009" s="21">
        <v>1</v>
      </c>
      <c r="L4009" s="21">
        <f t="shared" si="438"/>
        <v>0</v>
      </c>
      <c r="M4009" s="21" t="s">
        <v>5881</v>
      </c>
      <c r="N4009" s="30">
        <v>45971</v>
      </c>
      <c r="O4009" s="48">
        <v>3262.5</v>
      </c>
      <c r="P4009" s="21" t="s">
        <v>4428</v>
      </c>
      <c r="Q4009" s="54">
        <v>58157995851</v>
      </c>
      <c r="R4009" s="21" t="s">
        <v>40</v>
      </c>
      <c r="S4009" s="3">
        <v>-20</v>
      </c>
      <c r="T4009" s="37"/>
      <c r="U4009" s="21" t="s">
        <v>5025</v>
      </c>
      <c r="V4009" s="21" t="str">
        <f>VLOOKUP(P4009,'Customer List'!B:C,2,)</f>
        <v>Hyderabad</v>
      </c>
      <c r="W4009" s="38"/>
      <c r="X4009" s="30">
        <v>45975</v>
      </c>
      <c r="Y4009" s="21">
        <f t="shared" si="439"/>
        <v>4</v>
      </c>
      <c r="Z4009" s="21" t="str">
        <f t="shared" si="440"/>
        <v>Monday</v>
      </c>
      <c r="AA4009" s="21" t="str">
        <f t="shared" si="441"/>
        <v>Friday</v>
      </c>
      <c r="AB4009" s="21" t="str">
        <f>VLOOKUP(U4009,'Currency Sheet'!A:C,3,)</f>
        <v>DOLLAR</v>
      </c>
      <c r="AC4009" s="42" t="str">
        <f>VLOOKUP(P4009,'Customer List'!B:D,3,)</f>
        <v>OutStation</v>
      </c>
    </row>
    <row r="4010" spans="1:29" x14ac:dyDescent="0.25">
      <c r="A4010" s="21">
        <v>4006</v>
      </c>
      <c r="B4010" s="21" t="s">
        <v>5763</v>
      </c>
      <c r="C4010" s="30">
        <v>45968</v>
      </c>
      <c r="D4010" s="30">
        <v>45971</v>
      </c>
      <c r="E4010" s="47">
        <v>28.8</v>
      </c>
      <c r="F4010" s="47">
        <f t="shared" si="436"/>
        <v>2534.4</v>
      </c>
      <c r="G4010" s="48">
        <f t="shared" si="437"/>
        <v>2534.4</v>
      </c>
      <c r="H4010" s="21" t="s">
        <v>5767</v>
      </c>
      <c r="I4010" s="21"/>
      <c r="J4010" s="21">
        <v>1</v>
      </c>
      <c r="K4010" s="21">
        <v>1</v>
      </c>
      <c r="L4010" s="21">
        <f t="shared" si="438"/>
        <v>0</v>
      </c>
      <c r="M4010" s="21" t="s">
        <v>5881</v>
      </c>
      <c r="N4010" s="30">
        <v>45971</v>
      </c>
      <c r="O4010" s="48">
        <v>5220</v>
      </c>
      <c r="P4010" s="21" t="s">
        <v>4428</v>
      </c>
      <c r="Q4010" s="54">
        <v>58157995851</v>
      </c>
      <c r="R4010" s="21" t="s">
        <v>40</v>
      </c>
      <c r="S4010" s="3">
        <v>-20</v>
      </c>
      <c r="T4010" s="37"/>
      <c r="U4010" s="21" t="s">
        <v>5025</v>
      </c>
      <c r="V4010" s="21" t="str">
        <f>VLOOKUP(P4010,'Customer List'!B:C,2,)</f>
        <v>Hyderabad</v>
      </c>
      <c r="W4010" s="38"/>
      <c r="X4010" s="30">
        <v>45975</v>
      </c>
      <c r="Y4010" s="21">
        <f t="shared" si="439"/>
        <v>4</v>
      </c>
      <c r="Z4010" s="21" t="str">
        <f t="shared" si="440"/>
        <v>Monday</v>
      </c>
      <c r="AA4010" s="21" t="str">
        <f t="shared" si="441"/>
        <v>Friday</v>
      </c>
      <c r="AB4010" s="21" t="str">
        <f>VLOOKUP(U4010,'Currency Sheet'!A:C,3,)</f>
        <v>DOLLAR</v>
      </c>
      <c r="AC4010" s="42" t="str">
        <f>VLOOKUP(P4010,'Customer List'!B:D,3,)</f>
        <v>OutStation</v>
      </c>
    </row>
    <row r="4011" spans="1:29" x14ac:dyDescent="0.25">
      <c r="A4011" s="21">
        <v>4007</v>
      </c>
      <c r="B4011" s="21" t="s">
        <v>5763</v>
      </c>
      <c r="C4011" s="30">
        <v>45968</v>
      </c>
      <c r="D4011" s="30">
        <v>45971</v>
      </c>
      <c r="E4011" s="47">
        <v>26.4</v>
      </c>
      <c r="F4011" s="47">
        <f t="shared" si="436"/>
        <v>2323.1999999999998</v>
      </c>
      <c r="G4011" s="48">
        <f t="shared" si="437"/>
        <v>2323.1999999999998</v>
      </c>
      <c r="H4011" s="21" t="s">
        <v>5768</v>
      </c>
      <c r="I4011" s="21"/>
      <c r="J4011" s="21">
        <v>1</v>
      </c>
      <c r="K4011" s="21">
        <v>1</v>
      </c>
      <c r="L4011" s="21">
        <f t="shared" si="438"/>
        <v>0</v>
      </c>
      <c r="M4011" s="21" t="s">
        <v>5881</v>
      </c>
      <c r="N4011" s="30">
        <v>45971</v>
      </c>
      <c r="O4011" s="48">
        <v>4785</v>
      </c>
      <c r="P4011" s="21" t="s">
        <v>4428</v>
      </c>
      <c r="Q4011" s="54">
        <v>58157995851</v>
      </c>
      <c r="R4011" s="21" t="s">
        <v>40</v>
      </c>
      <c r="S4011" s="3">
        <v>-20</v>
      </c>
      <c r="T4011" s="37"/>
      <c r="U4011" s="21" t="s">
        <v>5025</v>
      </c>
      <c r="V4011" s="21" t="str">
        <f>VLOOKUP(P4011,'Customer List'!B:C,2,)</f>
        <v>Hyderabad</v>
      </c>
      <c r="W4011" s="38"/>
      <c r="X4011" s="30">
        <v>45975</v>
      </c>
      <c r="Y4011" s="21">
        <f t="shared" si="439"/>
        <v>4</v>
      </c>
      <c r="Z4011" s="21" t="str">
        <f t="shared" si="440"/>
        <v>Monday</v>
      </c>
      <c r="AA4011" s="21" t="str">
        <f t="shared" si="441"/>
        <v>Friday</v>
      </c>
      <c r="AB4011" s="21" t="str">
        <f>VLOOKUP(U4011,'Currency Sheet'!A:C,3,)</f>
        <v>DOLLAR</v>
      </c>
      <c r="AC4011" s="42" t="str">
        <f>VLOOKUP(P4011,'Customer List'!B:D,3,)</f>
        <v>OutStation</v>
      </c>
    </row>
    <row r="4012" spans="1:29" x14ac:dyDescent="0.25">
      <c r="A4012" s="21">
        <v>4008</v>
      </c>
      <c r="B4012" s="21" t="s">
        <v>5763</v>
      </c>
      <c r="C4012" s="30">
        <v>45968</v>
      </c>
      <c r="D4012" s="30">
        <v>45971</v>
      </c>
      <c r="E4012" s="47">
        <v>48.6</v>
      </c>
      <c r="F4012" s="47">
        <f t="shared" si="436"/>
        <v>4276.8</v>
      </c>
      <c r="G4012" s="48">
        <f t="shared" si="437"/>
        <v>4276.8</v>
      </c>
      <c r="H4012" s="21" t="s">
        <v>5769</v>
      </c>
      <c r="I4012" s="21" t="s">
        <v>5781</v>
      </c>
      <c r="J4012" s="21">
        <v>1</v>
      </c>
      <c r="K4012" s="21">
        <v>1</v>
      </c>
      <c r="L4012" s="21">
        <f t="shared" si="438"/>
        <v>0</v>
      </c>
      <c r="M4012" s="21" t="s">
        <v>5878</v>
      </c>
      <c r="N4012" s="30">
        <v>45971</v>
      </c>
      <c r="O4012" s="48">
        <v>7634.25</v>
      </c>
      <c r="P4012" s="21" t="s">
        <v>621</v>
      </c>
      <c r="Q4012" s="54">
        <v>58157995394</v>
      </c>
      <c r="R4012" s="21" t="s">
        <v>40</v>
      </c>
      <c r="S4012" s="3">
        <v>-20</v>
      </c>
      <c r="T4012" s="37"/>
      <c r="U4012" s="21" t="s">
        <v>5025</v>
      </c>
      <c r="V4012" s="21" t="str">
        <f>VLOOKUP(P4012,'Customer List'!B:C,2,)</f>
        <v>Hyderabad</v>
      </c>
      <c r="W4012" s="38"/>
      <c r="X4012" s="30">
        <v>45972</v>
      </c>
      <c r="Y4012" s="21">
        <f t="shared" si="439"/>
        <v>1</v>
      </c>
      <c r="Z4012" s="21" t="str">
        <f t="shared" si="440"/>
        <v>Monday</v>
      </c>
      <c r="AA4012" s="21" t="str">
        <f t="shared" si="441"/>
        <v>Tuesday</v>
      </c>
      <c r="AB4012" s="21" t="str">
        <f>VLOOKUP(U4012,'Currency Sheet'!A:C,3,)</f>
        <v>DOLLAR</v>
      </c>
      <c r="AC4012" s="42" t="str">
        <f>VLOOKUP(P4012,'Customer List'!B:D,3,)</f>
        <v>OutStation</v>
      </c>
    </row>
    <row r="4013" spans="1:29" x14ac:dyDescent="0.25">
      <c r="A4013" s="21">
        <v>4009</v>
      </c>
      <c r="B4013" s="21" t="s">
        <v>5770</v>
      </c>
      <c r="C4013" s="30">
        <v>45954</v>
      </c>
      <c r="D4013" s="30">
        <v>45971</v>
      </c>
      <c r="E4013" s="47">
        <v>19.8</v>
      </c>
      <c r="F4013" s="47">
        <f t="shared" si="436"/>
        <v>1742.4</v>
      </c>
      <c r="G4013" s="48">
        <f t="shared" si="437"/>
        <v>1742.4</v>
      </c>
      <c r="H4013" s="21" t="s">
        <v>5771</v>
      </c>
      <c r="I4013" s="21" t="s">
        <v>5780</v>
      </c>
      <c r="J4013" s="21">
        <v>1</v>
      </c>
      <c r="K4013" s="21">
        <v>1</v>
      </c>
      <c r="L4013" s="21">
        <f t="shared" si="438"/>
        <v>0</v>
      </c>
      <c r="M4013" s="21" t="s">
        <v>5879</v>
      </c>
      <c r="N4013" s="30">
        <v>45971</v>
      </c>
      <c r="O4013" s="48">
        <v>3110.25</v>
      </c>
      <c r="P4013" s="21" t="s">
        <v>621</v>
      </c>
      <c r="Q4013" s="54">
        <v>58157995394</v>
      </c>
      <c r="R4013" s="21" t="s">
        <v>40</v>
      </c>
      <c r="S4013" s="3">
        <v>-20</v>
      </c>
      <c r="T4013" s="37"/>
      <c r="U4013" s="21" t="s">
        <v>5025</v>
      </c>
      <c r="V4013" s="21" t="str">
        <f>VLOOKUP(P4013,'Customer List'!B:C,2,)</f>
        <v>Hyderabad</v>
      </c>
      <c r="W4013" s="38"/>
      <c r="X4013" s="30">
        <v>45972</v>
      </c>
      <c r="Y4013" s="21">
        <f t="shared" si="439"/>
        <v>1</v>
      </c>
      <c r="Z4013" s="21" t="str">
        <f t="shared" si="440"/>
        <v>Monday</v>
      </c>
      <c r="AA4013" s="21" t="str">
        <f t="shared" si="441"/>
        <v>Tuesday</v>
      </c>
      <c r="AB4013" s="21" t="str">
        <f>VLOOKUP(U4013,'Currency Sheet'!A:C,3,)</f>
        <v>DOLLAR</v>
      </c>
      <c r="AC4013" s="42" t="str">
        <f>VLOOKUP(P4013,'Customer List'!B:D,3,)</f>
        <v>OutStation</v>
      </c>
    </row>
    <row r="4014" spans="1:29" x14ac:dyDescent="0.25">
      <c r="A4014" s="21">
        <v>4010</v>
      </c>
      <c r="B4014" s="21" t="s">
        <v>5441</v>
      </c>
      <c r="C4014" s="30">
        <v>45954</v>
      </c>
      <c r="D4014" s="30">
        <v>45971</v>
      </c>
      <c r="E4014" s="47">
        <v>5</v>
      </c>
      <c r="F4014" s="47">
        <f t="shared" si="436"/>
        <v>440</v>
      </c>
      <c r="G4014" s="48">
        <f t="shared" si="437"/>
        <v>440</v>
      </c>
      <c r="H4014" s="21" t="s">
        <v>5455</v>
      </c>
      <c r="I4014" s="21" t="s">
        <v>5779</v>
      </c>
      <c r="J4014" s="21">
        <v>1</v>
      </c>
      <c r="K4014" s="21">
        <v>1</v>
      </c>
      <c r="L4014" s="21">
        <f t="shared" si="438"/>
        <v>0</v>
      </c>
      <c r="M4014" s="21" t="s">
        <v>5880</v>
      </c>
      <c r="N4014" s="30">
        <v>45971</v>
      </c>
      <c r="O4014" s="48">
        <v>2733.25</v>
      </c>
      <c r="P4014" s="21" t="s">
        <v>621</v>
      </c>
      <c r="Q4014" s="54">
        <v>58157995394</v>
      </c>
      <c r="R4014" s="21" t="s">
        <v>40</v>
      </c>
      <c r="S4014" s="3">
        <v>-20</v>
      </c>
      <c r="T4014" s="37"/>
      <c r="U4014" s="21" t="s">
        <v>5025</v>
      </c>
      <c r="V4014" s="21" t="str">
        <f>VLOOKUP(P4014,'Customer List'!B:C,2,)</f>
        <v>Hyderabad</v>
      </c>
      <c r="W4014" s="38"/>
      <c r="X4014" s="30">
        <v>45972</v>
      </c>
      <c r="Y4014" s="21">
        <f t="shared" si="439"/>
        <v>1</v>
      </c>
      <c r="Z4014" s="21" t="str">
        <f t="shared" si="440"/>
        <v>Monday</v>
      </c>
      <c r="AA4014" s="21" t="str">
        <f t="shared" si="441"/>
        <v>Tuesday</v>
      </c>
      <c r="AB4014" s="21" t="str">
        <f>VLOOKUP(U4014,'Currency Sheet'!A:C,3,)</f>
        <v>DOLLAR</v>
      </c>
      <c r="AC4014" s="42" t="str">
        <f>VLOOKUP(P4014,'Customer List'!B:D,3,)</f>
        <v>OutStation</v>
      </c>
    </row>
    <row r="4015" spans="1:29" x14ac:dyDescent="0.25">
      <c r="A4015" s="21">
        <v>4011</v>
      </c>
      <c r="B4015" s="21" t="s">
        <v>5772</v>
      </c>
      <c r="C4015" s="30">
        <v>45968</v>
      </c>
      <c r="D4015" s="30">
        <v>45971</v>
      </c>
      <c r="E4015" s="47">
        <v>80</v>
      </c>
      <c r="F4015" s="47">
        <f t="shared" si="436"/>
        <v>7040</v>
      </c>
      <c r="G4015" s="48">
        <f t="shared" si="437"/>
        <v>7040</v>
      </c>
      <c r="H4015" s="21" t="s">
        <v>5773</v>
      </c>
      <c r="I4015" s="21"/>
      <c r="J4015" s="21">
        <v>1</v>
      </c>
      <c r="K4015" s="21">
        <v>1</v>
      </c>
      <c r="L4015" s="21">
        <f t="shared" si="438"/>
        <v>0</v>
      </c>
      <c r="M4015" s="21" t="s">
        <v>6227</v>
      </c>
      <c r="N4015" s="30">
        <v>45983</v>
      </c>
      <c r="O4015" s="48">
        <v>0</v>
      </c>
      <c r="P4015" s="21" t="s">
        <v>39</v>
      </c>
      <c r="Q4015" s="60">
        <v>58158451934</v>
      </c>
      <c r="R4015" s="21" t="s">
        <v>6107</v>
      </c>
      <c r="S4015" s="3">
        <v>-20</v>
      </c>
      <c r="T4015" s="37" t="s">
        <v>2577</v>
      </c>
      <c r="U4015" s="21" t="s">
        <v>5025</v>
      </c>
      <c r="V4015" s="21" t="str">
        <f>VLOOKUP(P4015,'Customer List'!B:C,2,)</f>
        <v>Pune</v>
      </c>
      <c r="W4015" s="38"/>
      <c r="X4015" s="30">
        <v>45985</v>
      </c>
      <c r="Y4015" s="21">
        <f t="shared" si="439"/>
        <v>2</v>
      </c>
      <c r="Z4015" s="21" t="str">
        <f t="shared" si="440"/>
        <v>Saturday</v>
      </c>
      <c r="AA4015" s="21" t="str">
        <f t="shared" si="441"/>
        <v>Monday</v>
      </c>
      <c r="AB4015" s="21" t="str">
        <f>VLOOKUP(U4015,'Currency Sheet'!A:C,3,)</f>
        <v>DOLLAR</v>
      </c>
      <c r="AC4015" s="42" t="str">
        <f>VLOOKUP(P4015,'Customer List'!B:D,3,)</f>
        <v>OutStation</v>
      </c>
    </row>
    <row r="4016" spans="1:29" x14ac:dyDescent="0.25">
      <c r="A4016" s="21">
        <v>4012</v>
      </c>
      <c r="B4016" s="21" t="s">
        <v>5774</v>
      </c>
      <c r="C4016" s="30" t="s">
        <v>3628</v>
      </c>
      <c r="D4016" s="30">
        <v>45971</v>
      </c>
      <c r="E4016" s="47">
        <v>0</v>
      </c>
      <c r="F4016" s="47">
        <f t="shared" si="436"/>
        <v>0</v>
      </c>
      <c r="G4016" s="48">
        <f t="shared" si="437"/>
        <v>0</v>
      </c>
      <c r="H4016" s="21">
        <v>740809</v>
      </c>
      <c r="I4016" s="21" t="s">
        <v>4112</v>
      </c>
      <c r="J4016" s="21">
        <v>1</v>
      </c>
      <c r="K4016" s="21">
        <v>1</v>
      </c>
      <c r="L4016" s="21">
        <f t="shared" si="438"/>
        <v>0</v>
      </c>
      <c r="M4016" s="21" t="s">
        <v>5926</v>
      </c>
      <c r="N4016" s="30">
        <v>45971</v>
      </c>
      <c r="O4016" s="48">
        <v>0</v>
      </c>
      <c r="P4016" s="21" t="s">
        <v>5775</v>
      </c>
      <c r="Q4016" s="21">
        <v>58157995140</v>
      </c>
      <c r="R4016" s="21" t="s">
        <v>40</v>
      </c>
      <c r="S4016" s="3">
        <v>4</v>
      </c>
      <c r="T4016" s="37" t="s">
        <v>5776</v>
      </c>
      <c r="U4016" s="21" t="s">
        <v>18</v>
      </c>
      <c r="V4016" s="21" t="str">
        <f>VLOOKUP(P4016,'Customer List'!B:C,2,)</f>
        <v>allahabad</v>
      </c>
      <c r="W4016" s="38"/>
      <c r="X4016" s="30">
        <v>45977</v>
      </c>
      <c r="Y4016" s="21">
        <f t="shared" si="439"/>
        <v>6</v>
      </c>
      <c r="Z4016" s="21" t="str">
        <f t="shared" si="440"/>
        <v>Monday</v>
      </c>
      <c r="AA4016" s="21" t="str">
        <f t="shared" si="441"/>
        <v>Sunday</v>
      </c>
      <c r="AB4016" s="21" t="str">
        <f>VLOOKUP(U4016,'Currency Sheet'!A:C,3,)</f>
        <v>DOLLAR</v>
      </c>
      <c r="AC4016" s="42" t="str">
        <f>VLOOKUP(P4016,'Customer List'!B:D,3,)</f>
        <v>OutStation</v>
      </c>
    </row>
    <row r="4017" spans="1:29" x14ac:dyDescent="0.25">
      <c r="A4017" s="21">
        <v>4013</v>
      </c>
      <c r="B4017" s="21" t="s">
        <v>5784</v>
      </c>
      <c r="C4017" s="30">
        <v>45961</v>
      </c>
      <c r="D4017" s="30">
        <v>45972</v>
      </c>
      <c r="E4017" s="47">
        <v>8230</v>
      </c>
      <c r="F4017" s="47">
        <f t="shared" si="436"/>
        <v>8230</v>
      </c>
      <c r="G4017" s="48">
        <f t="shared" si="437"/>
        <v>16460</v>
      </c>
      <c r="H4017" s="21" t="s">
        <v>5785</v>
      </c>
      <c r="I4017" s="21" t="s">
        <v>5786</v>
      </c>
      <c r="J4017" s="21">
        <v>2</v>
      </c>
      <c r="K4017" s="21">
        <v>2</v>
      </c>
      <c r="L4017" s="21">
        <f t="shared" si="438"/>
        <v>0</v>
      </c>
      <c r="M4017" s="21" t="s">
        <v>5948</v>
      </c>
      <c r="N4017" s="30">
        <v>45978</v>
      </c>
      <c r="O4017" s="48">
        <v>19281.72</v>
      </c>
      <c r="P4017" s="21" t="s">
        <v>165</v>
      </c>
      <c r="Q4017" s="21">
        <v>58158256170</v>
      </c>
      <c r="R4017" s="21" t="s">
        <v>5912</v>
      </c>
      <c r="S4017" s="3" t="s">
        <v>299</v>
      </c>
      <c r="T4017" s="37"/>
      <c r="U4017" s="21" t="s">
        <v>4340</v>
      </c>
      <c r="V4017" s="21" t="str">
        <f>VLOOKUP(P4017,'Customer List'!B:C,2,)</f>
        <v>Lucknow</v>
      </c>
      <c r="W4017" s="38" t="s">
        <v>5788</v>
      </c>
      <c r="X4017" s="30">
        <v>45980</v>
      </c>
      <c r="Y4017" s="21">
        <f t="shared" si="439"/>
        <v>2</v>
      </c>
      <c r="Z4017" s="21" t="str">
        <f t="shared" si="440"/>
        <v>Monday</v>
      </c>
      <c r="AA4017" s="21" t="str">
        <f t="shared" si="441"/>
        <v>Wednesday</v>
      </c>
      <c r="AB4017" s="21" t="str">
        <f>VLOOKUP(U4017,'Currency Sheet'!A:C,3,)</f>
        <v>INR</v>
      </c>
      <c r="AC4017" s="42" t="str">
        <f>VLOOKUP(P4017,'Customer List'!B:D,3,)</f>
        <v>OutStation</v>
      </c>
    </row>
    <row r="4018" spans="1:29" x14ac:dyDescent="0.25">
      <c r="A4018" s="21">
        <v>4014</v>
      </c>
      <c r="B4018" s="21">
        <v>922999</v>
      </c>
      <c r="C4018" s="30">
        <v>45968</v>
      </c>
      <c r="D4018" s="30">
        <v>45973</v>
      </c>
      <c r="E4018" s="47">
        <v>684.25</v>
      </c>
      <c r="F4018" s="47">
        <f t="shared" si="436"/>
        <v>60214</v>
      </c>
      <c r="G4018" s="48">
        <f t="shared" si="437"/>
        <v>120428</v>
      </c>
      <c r="H4018" s="21" t="s">
        <v>5789</v>
      </c>
      <c r="I4018" s="21"/>
      <c r="J4018" s="21">
        <v>2</v>
      </c>
      <c r="K4018" s="21">
        <v>2</v>
      </c>
      <c r="L4018" s="21">
        <f t="shared" si="438"/>
        <v>0</v>
      </c>
      <c r="M4018" s="21" t="s">
        <v>5983</v>
      </c>
      <c r="N4018" s="30">
        <v>45976</v>
      </c>
      <c r="O4018" s="48">
        <v>141277.5</v>
      </c>
      <c r="P4018" s="21" t="s">
        <v>5796</v>
      </c>
      <c r="Q4018" s="21">
        <v>58158193310</v>
      </c>
      <c r="R4018" s="21" t="s">
        <v>5912</v>
      </c>
      <c r="S4018" s="3">
        <v>4</v>
      </c>
      <c r="T4018" s="37"/>
      <c r="U4018" s="21" t="s">
        <v>5104</v>
      </c>
      <c r="V4018" s="21" t="str">
        <f>VLOOKUP(P4018,'Customer List'!B:C,2,)</f>
        <v>Pune</v>
      </c>
      <c r="W4018" s="38"/>
      <c r="X4018" s="30">
        <v>45979</v>
      </c>
      <c r="Y4018" s="21">
        <f t="shared" si="439"/>
        <v>3</v>
      </c>
      <c r="Z4018" s="21" t="str">
        <f t="shared" si="440"/>
        <v>Saturday</v>
      </c>
      <c r="AA4018" s="21" t="str">
        <f t="shared" si="441"/>
        <v>Tuesday</v>
      </c>
      <c r="AB4018" s="21" t="str">
        <f>VLOOKUP(U4018,'Currency Sheet'!A:C,3,)</f>
        <v>DOLLAR</v>
      </c>
      <c r="AC4018" s="42" t="str">
        <f>VLOOKUP(P4018,'Customer List'!B:D,3,)</f>
        <v>OutStation</v>
      </c>
    </row>
    <row r="4019" spans="1:29" x14ac:dyDescent="0.25">
      <c r="A4019" s="21">
        <v>4015</v>
      </c>
      <c r="B4019" s="21">
        <v>922999</v>
      </c>
      <c r="C4019" s="30">
        <v>45968</v>
      </c>
      <c r="D4019" s="30">
        <v>45973</v>
      </c>
      <c r="E4019" s="47">
        <v>684.25</v>
      </c>
      <c r="F4019" s="47">
        <f t="shared" si="436"/>
        <v>60214</v>
      </c>
      <c r="G4019" s="48">
        <f t="shared" si="437"/>
        <v>120428</v>
      </c>
      <c r="H4019" s="21" t="s">
        <v>5790</v>
      </c>
      <c r="I4019" s="21"/>
      <c r="J4019" s="21">
        <v>2</v>
      </c>
      <c r="K4019" s="21">
        <v>2</v>
      </c>
      <c r="L4019" s="21">
        <f t="shared" si="438"/>
        <v>0</v>
      </c>
      <c r="M4019" s="21" t="s">
        <v>5983</v>
      </c>
      <c r="N4019" s="30">
        <v>45976</v>
      </c>
      <c r="O4019" s="48">
        <v>141277.5</v>
      </c>
      <c r="P4019" s="21" t="s">
        <v>5796</v>
      </c>
      <c r="Q4019" s="21">
        <v>58158193310</v>
      </c>
      <c r="R4019" s="21" t="s">
        <v>5912</v>
      </c>
      <c r="S4019" s="3">
        <v>4</v>
      </c>
      <c r="T4019" s="37"/>
      <c r="U4019" s="21" t="s">
        <v>5104</v>
      </c>
      <c r="V4019" s="21" t="str">
        <f>VLOOKUP(P4019,'Customer List'!B:C,2,)</f>
        <v>Pune</v>
      </c>
      <c r="W4019" s="38"/>
      <c r="X4019" s="30">
        <v>45979</v>
      </c>
      <c r="Y4019" s="21">
        <f t="shared" si="439"/>
        <v>3</v>
      </c>
      <c r="Z4019" s="21" t="str">
        <f t="shared" si="440"/>
        <v>Saturday</v>
      </c>
      <c r="AA4019" s="21" t="str">
        <f t="shared" si="441"/>
        <v>Tuesday</v>
      </c>
      <c r="AB4019" s="21" t="str">
        <f>VLOOKUP(U4019,'Currency Sheet'!A:C,3,)</f>
        <v>DOLLAR</v>
      </c>
      <c r="AC4019" s="42" t="str">
        <f>VLOOKUP(P4019,'Customer List'!B:D,3,)</f>
        <v>OutStation</v>
      </c>
    </row>
    <row r="4020" spans="1:29" x14ac:dyDescent="0.25">
      <c r="A4020" s="21">
        <v>4016</v>
      </c>
      <c r="B4020" s="21">
        <v>922999</v>
      </c>
      <c r="C4020" s="30">
        <v>45968</v>
      </c>
      <c r="D4020" s="30">
        <v>45973</v>
      </c>
      <c r="E4020" s="47">
        <v>684.25</v>
      </c>
      <c r="F4020" s="47">
        <f t="shared" si="436"/>
        <v>60214</v>
      </c>
      <c r="G4020" s="48">
        <f t="shared" si="437"/>
        <v>120428</v>
      </c>
      <c r="H4020" s="21" t="s">
        <v>5791</v>
      </c>
      <c r="I4020" s="21"/>
      <c r="J4020" s="21">
        <v>2</v>
      </c>
      <c r="K4020" s="21">
        <v>2</v>
      </c>
      <c r="L4020" s="21">
        <f t="shared" si="438"/>
        <v>0</v>
      </c>
      <c r="M4020" s="21" t="s">
        <v>5983</v>
      </c>
      <c r="N4020" s="30">
        <v>45976</v>
      </c>
      <c r="O4020" s="48">
        <v>141277.5</v>
      </c>
      <c r="P4020" s="21" t="s">
        <v>5796</v>
      </c>
      <c r="Q4020" s="21">
        <v>58158193310</v>
      </c>
      <c r="R4020" s="21" t="s">
        <v>5912</v>
      </c>
      <c r="S4020" s="3">
        <v>4</v>
      </c>
      <c r="T4020" s="37"/>
      <c r="U4020" s="21" t="s">
        <v>5104</v>
      </c>
      <c r="V4020" s="21" t="str">
        <f>VLOOKUP(P4020,'Customer List'!B:C,2,)</f>
        <v>Pune</v>
      </c>
      <c r="W4020" s="38"/>
      <c r="X4020" s="30">
        <v>45979</v>
      </c>
      <c r="Y4020" s="21">
        <f t="shared" si="439"/>
        <v>3</v>
      </c>
      <c r="Z4020" s="21" t="str">
        <f t="shared" si="440"/>
        <v>Saturday</v>
      </c>
      <c r="AA4020" s="21" t="str">
        <f t="shared" si="441"/>
        <v>Tuesday</v>
      </c>
      <c r="AB4020" s="21" t="str">
        <f>VLOOKUP(U4020,'Currency Sheet'!A:C,3,)</f>
        <v>DOLLAR</v>
      </c>
      <c r="AC4020" s="42" t="str">
        <f>VLOOKUP(P4020,'Customer List'!B:D,3,)</f>
        <v>OutStation</v>
      </c>
    </row>
    <row r="4021" spans="1:29" x14ac:dyDescent="0.25">
      <c r="A4021" s="21">
        <v>4017</v>
      </c>
      <c r="B4021" s="21">
        <v>922999</v>
      </c>
      <c r="C4021" s="30">
        <v>45968</v>
      </c>
      <c r="D4021" s="30">
        <v>45973</v>
      </c>
      <c r="E4021" s="47">
        <v>726.75</v>
      </c>
      <c r="F4021" s="47">
        <f t="shared" si="436"/>
        <v>63954</v>
      </c>
      <c r="G4021" s="48">
        <f t="shared" si="437"/>
        <v>127908</v>
      </c>
      <c r="H4021" s="21" t="s">
        <v>5792</v>
      </c>
      <c r="I4021" s="21"/>
      <c r="J4021" s="21">
        <v>2</v>
      </c>
      <c r="K4021" s="21">
        <v>2</v>
      </c>
      <c r="L4021" s="21">
        <f t="shared" si="438"/>
        <v>0</v>
      </c>
      <c r="M4021" s="21" t="s">
        <v>5983</v>
      </c>
      <c r="N4021" s="30">
        <v>45976</v>
      </c>
      <c r="O4021" s="48">
        <v>150052.5</v>
      </c>
      <c r="P4021" s="21" t="s">
        <v>5796</v>
      </c>
      <c r="Q4021" s="21">
        <v>58158193310</v>
      </c>
      <c r="R4021" s="21" t="s">
        <v>5912</v>
      </c>
      <c r="S4021" s="3">
        <v>4</v>
      </c>
      <c r="T4021" s="37"/>
      <c r="U4021" s="21" t="s">
        <v>5104</v>
      </c>
      <c r="V4021" s="21" t="str">
        <f>VLOOKUP(P4021,'Customer List'!B:C,2,)</f>
        <v>Pune</v>
      </c>
      <c r="W4021" s="38"/>
      <c r="X4021" s="30">
        <v>45979</v>
      </c>
      <c r="Y4021" s="21">
        <f t="shared" si="439"/>
        <v>3</v>
      </c>
      <c r="Z4021" s="21" t="str">
        <f t="shared" si="440"/>
        <v>Saturday</v>
      </c>
      <c r="AA4021" s="21" t="str">
        <f t="shared" si="441"/>
        <v>Tuesday</v>
      </c>
      <c r="AB4021" s="21" t="str">
        <f>VLOOKUP(U4021,'Currency Sheet'!A:C,3,)</f>
        <v>DOLLAR</v>
      </c>
      <c r="AC4021" s="42" t="str">
        <f>VLOOKUP(P4021,'Customer List'!B:D,3,)</f>
        <v>OutStation</v>
      </c>
    </row>
    <row r="4022" spans="1:29" x14ac:dyDescent="0.25">
      <c r="A4022" s="21">
        <v>4018</v>
      </c>
      <c r="B4022" s="21">
        <v>922999</v>
      </c>
      <c r="C4022" s="30">
        <v>45968</v>
      </c>
      <c r="D4022" s="30">
        <v>45973</v>
      </c>
      <c r="E4022" s="47">
        <v>488.75</v>
      </c>
      <c r="F4022" s="47">
        <f t="shared" si="436"/>
        <v>43010</v>
      </c>
      <c r="G4022" s="48">
        <f t="shared" si="437"/>
        <v>86020</v>
      </c>
      <c r="H4022" s="21" t="s">
        <v>5793</v>
      </c>
      <c r="I4022" s="21"/>
      <c r="J4022" s="21">
        <v>2</v>
      </c>
      <c r="K4022" s="21">
        <v>2</v>
      </c>
      <c r="L4022" s="21">
        <f t="shared" si="438"/>
        <v>0</v>
      </c>
      <c r="M4022" s="21" t="s">
        <v>5983</v>
      </c>
      <c r="N4022" s="30">
        <v>45976</v>
      </c>
      <c r="O4022" s="48">
        <v>100912.5</v>
      </c>
      <c r="P4022" s="21" t="s">
        <v>5796</v>
      </c>
      <c r="Q4022" s="21">
        <v>58158193310</v>
      </c>
      <c r="R4022" s="21" t="s">
        <v>5912</v>
      </c>
      <c r="S4022" s="3">
        <v>4</v>
      </c>
      <c r="T4022" s="37"/>
      <c r="U4022" s="21" t="s">
        <v>5104</v>
      </c>
      <c r="V4022" s="21" t="str">
        <f>VLOOKUP(P4022,'Customer List'!B:C,2,)</f>
        <v>Pune</v>
      </c>
      <c r="W4022" s="38"/>
      <c r="X4022" s="30">
        <v>45979</v>
      </c>
      <c r="Y4022" s="21">
        <f t="shared" si="439"/>
        <v>3</v>
      </c>
      <c r="Z4022" s="21" t="str">
        <f t="shared" si="440"/>
        <v>Saturday</v>
      </c>
      <c r="AA4022" s="21" t="str">
        <f t="shared" si="441"/>
        <v>Tuesday</v>
      </c>
      <c r="AB4022" s="21" t="str">
        <f>VLOOKUP(U4022,'Currency Sheet'!A:C,3,)</f>
        <v>DOLLAR</v>
      </c>
      <c r="AC4022" s="42" t="str">
        <f>VLOOKUP(P4022,'Customer List'!B:D,3,)</f>
        <v>OutStation</v>
      </c>
    </row>
    <row r="4023" spans="1:29" x14ac:dyDescent="0.25">
      <c r="A4023" s="21">
        <v>4019</v>
      </c>
      <c r="B4023" s="21">
        <v>922999</v>
      </c>
      <c r="C4023" s="30">
        <v>45968</v>
      </c>
      <c r="D4023" s="30">
        <v>45973</v>
      </c>
      <c r="E4023" s="47">
        <v>450.5</v>
      </c>
      <c r="F4023" s="47">
        <f t="shared" si="436"/>
        <v>39644</v>
      </c>
      <c r="G4023" s="48">
        <f t="shared" si="437"/>
        <v>79288</v>
      </c>
      <c r="H4023" s="21" t="s">
        <v>5794</v>
      </c>
      <c r="I4023" s="21"/>
      <c r="J4023" s="21">
        <v>2</v>
      </c>
      <c r="K4023" s="21">
        <v>2</v>
      </c>
      <c r="L4023" s="21">
        <f t="shared" si="438"/>
        <v>0</v>
      </c>
      <c r="M4023" s="21" t="s">
        <v>5983</v>
      </c>
      <c r="N4023" s="30">
        <v>45976</v>
      </c>
      <c r="O4023" s="48">
        <v>75465</v>
      </c>
      <c r="P4023" s="21" t="s">
        <v>5796</v>
      </c>
      <c r="Q4023" s="21">
        <v>58158193310</v>
      </c>
      <c r="R4023" s="21" t="s">
        <v>5912</v>
      </c>
      <c r="S4023" s="3">
        <v>4</v>
      </c>
      <c r="T4023" s="37"/>
      <c r="U4023" s="21" t="s">
        <v>5104</v>
      </c>
      <c r="V4023" s="21" t="str">
        <f>VLOOKUP(P4023,'Customer List'!B:C,2,)</f>
        <v>Pune</v>
      </c>
      <c r="W4023" s="38"/>
      <c r="X4023" s="30">
        <v>45979</v>
      </c>
      <c r="Y4023" s="21">
        <f t="shared" si="439"/>
        <v>3</v>
      </c>
      <c r="Z4023" s="21" t="str">
        <f t="shared" si="440"/>
        <v>Saturday</v>
      </c>
      <c r="AA4023" s="21" t="str">
        <f t="shared" si="441"/>
        <v>Tuesday</v>
      </c>
      <c r="AB4023" s="21" t="str">
        <f>VLOOKUP(U4023,'Currency Sheet'!A:C,3,)</f>
        <v>DOLLAR</v>
      </c>
      <c r="AC4023" s="42" t="str">
        <f>VLOOKUP(P4023,'Customer List'!B:D,3,)</f>
        <v>OutStation</v>
      </c>
    </row>
    <row r="4024" spans="1:29" x14ac:dyDescent="0.25">
      <c r="A4024" s="21">
        <v>4020</v>
      </c>
      <c r="B4024" s="21">
        <v>922999</v>
      </c>
      <c r="C4024" s="30">
        <v>45968</v>
      </c>
      <c r="D4024" s="30">
        <v>45973</v>
      </c>
      <c r="E4024" s="47">
        <v>395.25</v>
      </c>
      <c r="F4024" s="47">
        <f t="shared" si="436"/>
        <v>34782</v>
      </c>
      <c r="G4024" s="48">
        <f t="shared" si="437"/>
        <v>69564</v>
      </c>
      <c r="H4024" s="21" t="s">
        <v>5795</v>
      </c>
      <c r="I4024" s="21"/>
      <c r="J4024" s="21">
        <v>2</v>
      </c>
      <c r="K4024" s="21">
        <v>2</v>
      </c>
      <c r="L4024" s="21">
        <f t="shared" si="438"/>
        <v>0</v>
      </c>
      <c r="M4024" s="21" t="s">
        <v>5983</v>
      </c>
      <c r="N4024" s="30">
        <v>45976</v>
      </c>
      <c r="O4024" s="48">
        <v>81607.5</v>
      </c>
      <c r="P4024" s="21" t="s">
        <v>5796</v>
      </c>
      <c r="Q4024" s="21">
        <v>58158193310</v>
      </c>
      <c r="R4024" s="21" t="s">
        <v>5912</v>
      </c>
      <c r="S4024" s="3">
        <v>4</v>
      </c>
      <c r="T4024" s="37"/>
      <c r="U4024" s="21" t="s">
        <v>5104</v>
      </c>
      <c r="V4024" s="21" t="str">
        <f>VLOOKUP(P4024,'Customer List'!B:C,2,)</f>
        <v>Pune</v>
      </c>
      <c r="W4024" s="38"/>
      <c r="X4024" s="30">
        <v>45979</v>
      </c>
      <c r="Y4024" s="21">
        <f t="shared" si="439"/>
        <v>3</v>
      </c>
      <c r="Z4024" s="21" t="str">
        <f t="shared" si="440"/>
        <v>Saturday</v>
      </c>
      <c r="AA4024" s="21" t="str">
        <f t="shared" si="441"/>
        <v>Tuesday</v>
      </c>
      <c r="AB4024" s="21" t="str">
        <f>VLOOKUP(U4024,'Currency Sheet'!A:C,3,)</f>
        <v>DOLLAR</v>
      </c>
      <c r="AC4024" s="42" t="str">
        <f>VLOOKUP(P4024,'Customer List'!B:D,3,)</f>
        <v>OutStation</v>
      </c>
    </row>
    <row r="4025" spans="1:29" x14ac:dyDescent="0.25">
      <c r="A4025" s="21">
        <v>4021</v>
      </c>
      <c r="B4025" s="21">
        <v>181651</v>
      </c>
      <c r="C4025" s="30">
        <v>45968</v>
      </c>
      <c r="D4025" s="30">
        <v>45973</v>
      </c>
      <c r="E4025" s="47">
        <v>3175</v>
      </c>
      <c r="F4025" s="47">
        <f t="shared" si="436"/>
        <v>279400</v>
      </c>
      <c r="G4025" s="48">
        <f t="shared" si="437"/>
        <v>279400</v>
      </c>
      <c r="H4025" s="21" t="s">
        <v>937</v>
      </c>
      <c r="I4025" s="21"/>
      <c r="J4025" s="21">
        <v>1</v>
      </c>
      <c r="K4025" s="21">
        <v>1</v>
      </c>
      <c r="L4025" s="21">
        <f t="shared" si="438"/>
        <v>0</v>
      </c>
      <c r="M4025" s="21" t="s">
        <v>5997</v>
      </c>
      <c r="N4025" s="30">
        <v>45976</v>
      </c>
      <c r="O4025" s="48">
        <v>233362.5</v>
      </c>
      <c r="P4025" s="21" t="s">
        <v>2045</v>
      </c>
      <c r="Q4025" s="21">
        <v>58158192562</v>
      </c>
      <c r="R4025" s="21" t="s">
        <v>5912</v>
      </c>
      <c r="S4025" s="3">
        <v>4</v>
      </c>
      <c r="T4025" s="37"/>
      <c r="U4025" s="21" t="s">
        <v>5214</v>
      </c>
      <c r="V4025" s="21" t="str">
        <f>VLOOKUP(P4025,'Customer List'!B:C,2,)</f>
        <v>Hyderabad</v>
      </c>
      <c r="W4025" s="38"/>
      <c r="X4025" s="30">
        <v>45979</v>
      </c>
      <c r="Y4025" s="21">
        <f t="shared" si="439"/>
        <v>3</v>
      </c>
      <c r="Z4025" s="21" t="str">
        <f t="shared" si="440"/>
        <v>Saturday</v>
      </c>
      <c r="AA4025" s="21" t="str">
        <f t="shared" si="441"/>
        <v>Tuesday</v>
      </c>
      <c r="AB4025" s="21" t="str">
        <f>VLOOKUP(U4025,'Currency Sheet'!A:C,3,)</f>
        <v>DOLLAR</v>
      </c>
      <c r="AC4025" s="42" t="str">
        <f>VLOOKUP(P4025,'Customer List'!B:D,3,)</f>
        <v>OutStation</v>
      </c>
    </row>
    <row r="4026" spans="1:29" x14ac:dyDescent="0.25">
      <c r="A4026" s="21">
        <v>4022</v>
      </c>
      <c r="B4026" s="21" t="s">
        <v>5797</v>
      </c>
      <c r="C4026" s="30">
        <v>45960</v>
      </c>
      <c r="D4026" s="30">
        <v>45973</v>
      </c>
      <c r="E4026" s="47">
        <v>59.4</v>
      </c>
      <c r="F4026" s="47">
        <f t="shared" si="436"/>
        <v>5227.2</v>
      </c>
      <c r="G4026" s="48">
        <f t="shared" si="437"/>
        <v>5227.2</v>
      </c>
      <c r="H4026" s="21">
        <v>100306</v>
      </c>
      <c r="I4026" s="21" t="s">
        <v>5159</v>
      </c>
      <c r="J4026" s="21">
        <v>1</v>
      </c>
      <c r="K4026" s="21">
        <v>1</v>
      </c>
      <c r="L4026" s="21">
        <f t="shared" si="438"/>
        <v>0</v>
      </c>
      <c r="M4026" s="21" t="s">
        <v>5991</v>
      </c>
      <c r="N4026" s="30">
        <v>45976</v>
      </c>
      <c r="O4026" s="48">
        <v>7520.04</v>
      </c>
      <c r="P4026" s="21" t="s">
        <v>276</v>
      </c>
      <c r="Q4026" s="21">
        <v>58158193520</v>
      </c>
      <c r="R4026" s="21" t="s">
        <v>5912</v>
      </c>
      <c r="S4026" s="3">
        <v>4</v>
      </c>
      <c r="T4026" s="37"/>
      <c r="U4026" s="21" t="s">
        <v>18</v>
      </c>
      <c r="V4026" s="21" t="str">
        <f>VLOOKUP(P4026,'Customer List'!B:C,2,)</f>
        <v>Pune</v>
      </c>
      <c r="W4026" s="38"/>
      <c r="X4026" s="30">
        <v>45979</v>
      </c>
      <c r="Y4026" s="21">
        <f t="shared" si="439"/>
        <v>3</v>
      </c>
      <c r="Z4026" s="21" t="str">
        <f t="shared" si="440"/>
        <v>Saturday</v>
      </c>
      <c r="AA4026" s="21" t="str">
        <f t="shared" si="441"/>
        <v>Tuesday</v>
      </c>
      <c r="AB4026" s="21" t="str">
        <f>VLOOKUP(U4026,'Currency Sheet'!A:C,3,)</f>
        <v>DOLLAR</v>
      </c>
      <c r="AC4026" s="42" t="str">
        <f>VLOOKUP(P4026,'Customer List'!B:D,3,)</f>
        <v>OutStation</v>
      </c>
    </row>
    <row r="4027" spans="1:29" x14ac:dyDescent="0.25">
      <c r="A4027" s="21">
        <v>4023</v>
      </c>
      <c r="B4027" s="21" t="s">
        <v>5797</v>
      </c>
      <c r="C4027" s="30">
        <v>45960</v>
      </c>
      <c r="D4027" s="30">
        <v>45973</v>
      </c>
      <c r="E4027" s="47">
        <v>118.8</v>
      </c>
      <c r="F4027" s="47">
        <f t="shared" si="436"/>
        <v>10454.4</v>
      </c>
      <c r="G4027" s="48">
        <f t="shared" si="437"/>
        <v>10454.4</v>
      </c>
      <c r="H4027" s="21">
        <v>100310</v>
      </c>
      <c r="I4027" s="21" t="s">
        <v>5159</v>
      </c>
      <c r="J4027" s="21">
        <v>1</v>
      </c>
      <c r="K4027" s="21">
        <v>1</v>
      </c>
      <c r="L4027" s="21">
        <f t="shared" si="438"/>
        <v>0</v>
      </c>
      <c r="M4027" s="21" t="s">
        <v>5991</v>
      </c>
      <c r="N4027" s="30">
        <v>45976</v>
      </c>
      <c r="O4027" s="48">
        <v>15040.08</v>
      </c>
      <c r="P4027" s="21" t="s">
        <v>276</v>
      </c>
      <c r="Q4027" s="21">
        <v>58158193520</v>
      </c>
      <c r="R4027" s="21" t="s">
        <v>5912</v>
      </c>
      <c r="S4027" s="3">
        <v>4</v>
      </c>
      <c r="T4027" s="37"/>
      <c r="U4027" s="21" t="s">
        <v>18</v>
      </c>
      <c r="V4027" s="21" t="str">
        <f>VLOOKUP(P4027,'Customer List'!B:C,2,)</f>
        <v>Pune</v>
      </c>
      <c r="W4027" s="38"/>
      <c r="X4027" s="30">
        <v>45979</v>
      </c>
      <c r="Y4027" s="21">
        <f t="shared" si="439"/>
        <v>3</v>
      </c>
      <c r="Z4027" s="21" t="str">
        <f t="shared" si="440"/>
        <v>Saturday</v>
      </c>
      <c r="AA4027" s="21" t="str">
        <f t="shared" si="441"/>
        <v>Tuesday</v>
      </c>
      <c r="AB4027" s="21" t="str">
        <f>VLOOKUP(U4027,'Currency Sheet'!A:C,3,)</f>
        <v>DOLLAR</v>
      </c>
      <c r="AC4027" s="42" t="str">
        <f>VLOOKUP(P4027,'Customer List'!B:D,3,)</f>
        <v>OutStation</v>
      </c>
    </row>
    <row r="4028" spans="1:29" x14ac:dyDescent="0.25">
      <c r="A4028" s="21">
        <v>4024</v>
      </c>
      <c r="B4028" s="21" t="s">
        <v>5797</v>
      </c>
      <c r="C4028" s="30">
        <v>45960</v>
      </c>
      <c r="D4028" s="30">
        <v>45973</v>
      </c>
      <c r="E4028" s="47">
        <v>137.4</v>
      </c>
      <c r="F4028" s="47">
        <f t="shared" si="436"/>
        <v>12091.2</v>
      </c>
      <c r="G4028" s="48">
        <f t="shared" si="437"/>
        <v>12091.2</v>
      </c>
      <c r="H4028" s="21">
        <v>100322</v>
      </c>
      <c r="I4028" s="21" t="s">
        <v>5159</v>
      </c>
      <c r="J4028" s="21">
        <v>1</v>
      </c>
      <c r="K4028" s="21">
        <v>1</v>
      </c>
      <c r="L4028" s="21">
        <f t="shared" si="438"/>
        <v>0</v>
      </c>
      <c r="M4028" s="21" t="s">
        <v>5991</v>
      </c>
      <c r="N4028" s="30">
        <v>45976</v>
      </c>
      <c r="O4028" s="48">
        <v>17394.400000000001</v>
      </c>
      <c r="P4028" s="21" t="s">
        <v>276</v>
      </c>
      <c r="Q4028" s="21">
        <v>58158193520</v>
      </c>
      <c r="R4028" s="21" t="s">
        <v>5912</v>
      </c>
      <c r="S4028" s="3">
        <v>4</v>
      </c>
      <c r="T4028" s="37"/>
      <c r="U4028" s="21" t="s">
        <v>18</v>
      </c>
      <c r="V4028" s="21" t="str">
        <f>VLOOKUP(P4028,'Customer List'!B:C,2,)</f>
        <v>Pune</v>
      </c>
      <c r="W4028" s="38"/>
      <c r="X4028" s="30">
        <v>45979</v>
      </c>
      <c r="Y4028" s="21">
        <f t="shared" si="439"/>
        <v>3</v>
      </c>
      <c r="Z4028" s="21" t="str">
        <f t="shared" si="440"/>
        <v>Saturday</v>
      </c>
      <c r="AA4028" s="21" t="str">
        <f t="shared" si="441"/>
        <v>Tuesday</v>
      </c>
      <c r="AB4028" s="21" t="str">
        <f>VLOOKUP(U4028,'Currency Sheet'!A:C,3,)</f>
        <v>DOLLAR</v>
      </c>
      <c r="AC4028" s="42" t="str">
        <f>VLOOKUP(P4028,'Customer List'!B:D,3,)</f>
        <v>OutStation</v>
      </c>
    </row>
    <row r="4029" spans="1:29" x14ac:dyDescent="0.25">
      <c r="A4029" s="21">
        <v>4025</v>
      </c>
      <c r="B4029" s="21" t="s">
        <v>5797</v>
      </c>
      <c r="C4029" s="30">
        <v>45960</v>
      </c>
      <c r="D4029" s="30">
        <v>45973</v>
      </c>
      <c r="E4029" s="47">
        <v>607.75</v>
      </c>
      <c r="F4029" s="47">
        <f t="shared" si="436"/>
        <v>53482</v>
      </c>
      <c r="G4029" s="48">
        <f t="shared" si="437"/>
        <v>106964</v>
      </c>
      <c r="H4029" s="21">
        <v>100461</v>
      </c>
      <c r="I4029" s="21" t="s">
        <v>4757</v>
      </c>
      <c r="J4029" s="21">
        <v>2</v>
      </c>
      <c r="K4029" s="21">
        <v>2</v>
      </c>
      <c r="L4029" s="21">
        <f t="shared" si="438"/>
        <v>0</v>
      </c>
      <c r="M4029" s="21" t="s">
        <v>5954</v>
      </c>
      <c r="N4029" s="30">
        <v>45978</v>
      </c>
      <c r="O4029" s="48">
        <v>155155</v>
      </c>
      <c r="P4029" s="21" t="s">
        <v>2170</v>
      </c>
      <c r="Q4029" s="21">
        <v>58158258476</v>
      </c>
      <c r="R4029" s="21" t="s">
        <v>5912</v>
      </c>
      <c r="S4029" s="3">
        <v>4</v>
      </c>
      <c r="T4029" s="37"/>
      <c r="U4029" s="21" t="s">
        <v>18</v>
      </c>
      <c r="V4029" s="21" t="str">
        <f>VLOOKUP(P4029,'Customer List'!B:C,2,)</f>
        <v>Gujrat</v>
      </c>
      <c r="W4029" s="38"/>
      <c r="X4029" s="30">
        <v>45981</v>
      </c>
      <c r="Y4029" s="21">
        <f t="shared" si="439"/>
        <v>3</v>
      </c>
      <c r="Z4029" s="21" t="str">
        <f t="shared" si="440"/>
        <v>Monday</v>
      </c>
      <c r="AA4029" s="21" t="str">
        <f t="shared" si="441"/>
        <v>Thursday</v>
      </c>
      <c r="AB4029" s="21" t="str">
        <f>VLOOKUP(U4029,'Currency Sheet'!A:C,3,)</f>
        <v>DOLLAR</v>
      </c>
      <c r="AC4029" s="42" t="str">
        <f>VLOOKUP(P4029,'Customer List'!B:D,3,)</f>
        <v>OutStation</v>
      </c>
    </row>
    <row r="4030" spans="1:29" x14ac:dyDescent="0.25">
      <c r="A4030" s="21">
        <v>4026</v>
      </c>
      <c r="B4030" s="21" t="s">
        <v>5797</v>
      </c>
      <c r="C4030" s="30">
        <v>45960</v>
      </c>
      <c r="D4030" s="30">
        <v>45973</v>
      </c>
      <c r="E4030" s="47">
        <v>172.8</v>
      </c>
      <c r="F4030" s="47">
        <f t="shared" si="436"/>
        <v>15206.400000000001</v>
      </c>
      <c r="G4030" s="48">
        <f t="shared" si="437"/>
        <v>15206.400000000001</v>
      </c>
      <c r="H4030" s="21">
        <v>101230</v>
      </c>
      <c r="I4030" s="21" t="s">
        <v>4748</v>
      </c>
      <c r="J4030" s="21">
        <v>1</v>
      </c>
      <c r="K4030" s="21">
        <v>1</v>
      </c>
      <c r="L4030" s="21">
        <f t="shared" si="438"/>
        <v>0</v>
      </c>
      <c r="M4030" s="21" t="s">
        <v>5967</v>
      </c>
      <c r="N4030" s="30">
        <v>45976</v>
      </c>
      <c r="O4030" s="48">
        <v>24610.5</v>
      </c>
      <c r="P4030" s="21" t="s">
        <v>242</v>
      </c>
      <c r="Q4030" s="21">
        <v>58158203961</v>
      </c>
      <c r="R4030" s="21" t="s">
        <v>5912</v>
      </c>
      <c r="S4030" s="3">
        <v>4</v>
      </c>
      <c r="T4030" s="37"/>
      <c r="U4030" s="21" t="s">
        <v>18</v>
      </c>
      <c r="V4030" s="21" t="str">
        <f>VLOOKUP(P4030,'Customer List'!B:C,2,)</f>
        <v>Mumbai</v>
      </c>
      <c r="W4030" s="38"/>
      <c r="X4030" s="30">
        <v>45979</v>
      </c>
      <c r="Y4030" s="21">
        <f t="shared" si="439"/>
        <v>3</v>
      </c>
      <c r="Z4030" s="21" t="str">
        <f t="shared" si="440"/>
        <v>Saturday</v>
      </c>
      <c r="AA4030" s="21" t="str">
        <f t="shared" si="441"/>
        <v>Tuesday</v>
      </c>
      <c r="AB4030" s="21" t="str">
        <f>VLOOKUP(U4030,'Currency Sheet'!A:C,3,)</f>
        <v>DOLLAR</v>
      </c>
      <c r="AC4030" s="42" t="str">
        <f>VLOOKUP(P4030,'Customer List'!B:D,3,)</f>
        <v>OutStation</v>
      </c>
    </row>
    <row r="4031" spans="1:29" x14ac:dyDescent="0.25">
      <c r="A4031" s="21">
        <v>4027</v>
      </c>
      <c r="B4031" s="21" t="s">
        <v>5797</v>
      </c>
      <c r="C4031" s="30">
        <v>45960</v>
      </c>
      <c r="D4031" s="30">
        <v>45973</v>
      </c>
      <c r="E4031" s="47">
        <v>211.2</v>
      </c>
      <c r="F4031" s="47">
        <f t="shared" si="436"/>
        <v>18585.599999999999</v>
      </c>
      <c r="G4031" s="48">
        <f t="shared" si="437"/>
        <v>37171.199999999997</v>
      </c>
      <c r="H4031" s="21">
        <v>135014</v>
      </c>
      <c r="I4031" s="21" t="s">
        <v>5061</v>
      </c>
      <c r="J4031" s="21">
        <v>2</v>
      </c>
      <c r="K4031" s="21">
        <v>2</v>
      </c>
      <c r="L4031" s="21">
        <f t="shared" si="438"/>
        <v>0</v>
      </c>
      <c r="M4031" s="21" t="s">
        <v>5955</v>
      </c>
      <c r="N4031" s="30">
        <v>45978</v>
      </c>
      <c r="O4031" s="48">
        <v>76384</v>
      </c>
      <c r="P4031" s="21" t="s">
        <v>2170</v>
      </c>
      <c r="Q4031" s="21">
        <v>58158258476</v>
      </c>
      <c r="R4031" s="21" t="s">
        <v>5912</v>
      </c>
      <c r="S4031" s="3">
        <v>4</v>
      </c>
      <c r="T4031" s="37"/>
      <c r="U4031" s="21" t="s">
        <v>18</v>
      </c>
      <c r="V4031" s="21" t="str">
        <f>VLOOKUP(P4031,'Customer List'!B:C,2,)</f>
        <v>Gujrat</v>
      </c>
      <c r="W4031" s="38"/>
      <c r="X4031" s="30">
        <v>45981</v>
      </c>
      <c r="Y4031" s="21">
        <f t="shared" si="439"/>
        <v>3</v>
      </c>
      <c r="Z4031" s="21" t="str">
        <f t="shared" si="440"/>
        <v>Monday</v>
      </c>
      <c r="AA4031" s="21" t="str">
        <f t="shared" si="441"/>
        <v>Thursday</v>
      </c>
      <c r="AB4031" s="21" t="str">
        <f>VLOOKUP(U4031,'Currency Sheet'!A:C,3,)</f>
        <v>DOLLAR</v>
      </c>
      <c r="AC4031" s="42" t="str">
        <f>VLOOKUP(P4031,'Customer List'!B:D,3,)</f>
        <v>OutStation</v>
      </c>
    </row>
    <row r="4032" spans="1:29" x14ac:dyDescent="0.25">
      <c r="A4032" s="21">
        <v>4028</v>
      </c>
      <c r="B4032" s="21" t="s">
        <v>5797</v>
      </c>
      <c r="C4032" s="30">
        <v>45960</v>
      </c>
      <c r="D4032" s="30">
        <v>45973</v>
      </c>
      <c r="E4032" s="47">
        <v>146.30000000000001</v>
      </c>
      <c r="F4032" s="47">
        <f t="shared" si="436"/>
        <v>12874.400000000001</v>
      </c>
      <c r="G4032" s="48">
        <f t="shared" si="437"/>
        <v>25748.800000000003</v>
      </c>
      <c r="H4032" s="21">
        <v>142517</v>
      </c>
      <c r="I4032" s="21" t="s">
        <v>4756</v>
      </c>
      <c r="J4032" s="21">
        <v>2</v>
      </c>
      <c r="K4032" s="21">
        <v>2</v>
      </c>
      <c r="L4032" s="21">
        <f t="shared" si="438"/>
        <v>0</v>
      </c>
      <c r="M4032" s="21" t="s">
        <v>5949</v>
      </c>
      <c r="N4032" s="30">
        <v>45978</v>
      </c>
      <c r="O4032" s="48">
        <v>45353</v>
      </c>
      <c r="P4032" s="21" t="s">
        <v>2170</v>
      </c>
      <c r="Q4032" s="21">
        <v>58158258476</v>
      </c>
      <c r="R4032" s="21" t="s">
        <v>5912</v>
      </c>
      <c r="S4032" s="3">
        <v>4</v>
      </c>
      <c r="T4032" s="37"/>
      <c r="U4032" s="21" t="s">
        <v>18</v>
      </c>
      <c r="V4032" s="21" t="str">
        <f>VLOOKUP(P4032,'Customer List'!B:C,2,)</f>
        <v>Gujrat</v>
      </c>
      <c r="W4032" s="38"/>
      <c r="X4032" s="30">
        <v>45981</v>
      </c>
      <c r="Y4032" s="21">
        <f t="shared" si="439"/>
        <v>3</v>
      </c>
      <c r="Z4032" s="21" t="str">
        <f t="shared" si="440"/>
        <v>Monday</v>
      </c>
      <c r="AA4032" s="21" t="str">
        <f t="shared" si="441"/>
        <v>Thursday</v>
      </c>
      <c r="AB4032" s="21" t="str">
        <f>VLOOKUP(U4032,'Currency Sheet'!A:C,3,)</f>
        <v>DOLLAR</v>
      </c>
      <c r="AC4032" s="42" t="str">
        <f>VLOOKUP(P4032,'Customer List'!B:D,3,)</f>
        <v>OutStation</v>
      </c>
    </row>
    <row r="4033" spans="1:29" x14ac:dyDescent="0.25">
      <c r="A4033" s="21">
        <v>4029</v>
      </c>
      <c r="B4033" s="21" t="s">
        <v>5797</v>
      </c>
      <c r="C4033" s="30">
        <v>45960</v>
      </c>
      <c r="D4033" s="30">
        <v>45973</v>
      </c>
      <c r="E4033" s="47">
        <v>175.8</v>
      </c>
      <c r="F4033" s="47">
        <f t="shared" si="436"/>
        <v>15470.400000000001</v>
      </c>
      <c r="G4033" s="48">
        <f t="shared" si="437"/>
        <v>30940.800000000003</v>
      </c>
      <c r="H4033" s="21">
        <v>145510</v>
      </c>
      <c r="I4033" s="21" t="s">
        <v>4765</v>
      </c>
      <c r="J4033" s="21">
        <v>2</v>
      </c>
      <c r="K4033" s="21">
        <v>2</v>
      </c>
      <c r="L4033" s="21">
        <f t="shared" si="438"/>
        <v>0</v>
      </c>
      <c r="M4033" s="21" t="s">
        <v>5949</v>
      </c>
      <c r="N4033" s="30">
        <v>45978</v>
      </c>
      <c r="O4033" s="48">
        <v>63581</v>
      </c>
      <c r="P4033" s="21" t="s">
        <v>2170</v>
      </c>
      <c r="Q4033" s="21">
        <v>58158258476</v>
      </c>
      <c r="R4033" s="21" t="s">
        <v>5912</v>
      </c>
      <c r="S4033" s="3">
        <v>4</v>
      </c>
      <c r="T4033" s="37"/>
      <c r="U4033" s="21" t="s">
        <v>18</v>
      </c>
      <c r="V4033" s="21" t="str">
        <f>VLOOKUP(P4033,'Customer List'!B:C,2,)</f>
        <v>Gujrat</v>
      </c>
      <c r="W4033" s="38"/>
      <c r="X4033" s="30">
        <v>45981</v>
      </c>
      <c r="Y4033" s="21">
        <f t="shared" si="439"/>
        <v>3</v>
      </c>
      <c r="Z4033" s="21" t="str">
        <f t="shared" si="440"/>
        <v>Monday</v>
      </c>
      <c r="AA4033" s="21" t="str">
        <f t="shared" si="441"/>
        <v>Thursday</v>
      </c>
      <c r="AB4033" s="21" t="str">
        <f>VLOOKUP(U4033,'Currency Sheet'!A:C,3,)</f>
        <v>DOLLAR</v>
      </c>
      <c r="AC4033" s="42" t="str">
        <f>VLOOKUP(P4033,'Customer List'!B:D,3,)</f>
        <v>OutStation</v>
      </c>
    </row>
    <row r="4034" spans="1:29" x14ac:dyDescent="0.25">
      <c r="A4034" s="21">
        <v>4030</v>
      </c>
      <c r="B4034" s="21" t="s">
        <v>5797</v>
      </c>
      <c r="C4034" s="30">
        <v>45960</v>
      </c>
      <c r="D4034" s="30">
        <v>45973</v>
      </c>
      <c r="E4034" s="47">
        <v>131.4</v>
      </c>
      <c r="F4034" s="47">
        <f t="shared" si="436"/>
        <v>11563.2</v>
      </c>
      <c r="G4034" s="48">
        <f t="shared" si="437"/>
        <v>11563.2</v>
      </c>
      <c r="H4034" s="21">
        <v>162104</v>
      </c>
      <c r="I4034" s="21" t="s">
        <v>5798</v>
      </c>
      <c r="J4034" s="21">
        <v>1</v>
      </c>
      <c r="K4034" s="21">
        <v>1</v>
      </c>
      <c r="L4034" s="21">
        <f t="shared" si="438"/>
        <v>0</v>
      </c>
      <c r="M4034" s="21" t="s">
        <v>5991</v>
      </c>
      <c r="N4034" s="30">
        <v>45976</v>
      </c>
      <c r="O4034" s="48">
        <v>16635.240000000002</v>
      </c>
      <c r="P4034" s="21" t="s">
        <v>276</v>
      </c>
      <c r="Q4034" s="21">
        <v>58158193520</v>
      </c>
      <c r="R4034" s="21" t="s">
        <v>5912</v>
      </c>
      <c r="S4034" s="3">
        <v>4</v>
      </c>
      <c r="T4034" s="37"/>
      <c r="U4034" s="21" t="s">
        <v>18</v>
      </c>
      <c r="V4034" s="21" t="str">
        <f>VLOOKUP(P4034,'Customer List'!B:C,2,)</f>
        <v>Pune</v>
      </c>
      <c r="W4034" s="38"/>
      <c r="X4034" s="30">
        <v>45979</v>
      </c>
      <c r="Y4034" s="21">
        <f t="shared" si="439"/>
        <v>3</v>
      </c>
      <c r="Z4034" s="21" t="str">
        <f t="shared" si="440"/>
        <v>Saturday</v>
      </c>
      <c r="AA4034" s="21" t="str">
        <f t="shared" si="441"/>
        <v>Tuesday</v>
      </c>
      <c r="AB4034" s="21" t="str">
        <f>VLOOKUP(U4034,'Currency Sheet'!A:C,3,)</f>
        <v>DOLLAR</v>
      </c>
      <c r="AC4034" s="42" t="str">
        <f>VLOOKUP(P4034,'Customer List'!B:D,3,)</f>
        <v>OutStation</v>
      </c>
    </row>
    <row r="4035" spans="1:29" x14ac:dyDescent="0.25">
      <c r="A4035" s="21">
        <v>4031</v>
      </c>
      <c r="B4035" s="21" t="s">
        <v>5797</v>
      </c>
      <c r="C4035" s="30">
        <v>45960</v>
      </c>
      <c r="D4035" s="30">
        <v>45973</v>
      </c>
      <c r="E4035" s="47">
        <v>266.7</v>
      </c>
      <c r="F4035" s="47">
        <f t="shared" si="436"/>
        <v>23469.599999999999</v>
      </c>
      <c r="G4035" s="48">
        <f t="shared" si="437"/>
        <v>23469.599999999999</v>
      </c>
      <c r="H4035" s="21">
        <v>300434</v>
      </c>
      <c r="I4035" s="21" t="s">
        <v>4767</v>
      </c>
      <c r="J4035" s="21">
        <v>1</v>
      </c>
      <c r="K4035" s="21">
        <v>1</v>
      </c>
      <c r="L4035" s="21">
        <f t="shared" si="438"/>
        <v>0</v>
      </c>
      <c r="M4035" s="21" t="s">
        <v>5928</v>
      </c>
      <c r="N4035" s="30">
        <v>45975</v>
      </c>
      <c r="O4035" s="48">
        <v>41338.5</v>
      </c>
      <c r="P4035" s="21" t="s">
        <v>191</v>
      </c>
      <c r="Q4035" s="21" t="s">
        <v>5960</v>
      </c>
      <c r="R4035" s="21" t="s">
        <v>5912</v>
      </c>
      <c r="S4035" s="3">
        <v>4</v>
      </c>
      <c r="T4035" s="37"/>
      <c r="U4035" s="21" t="s">
        <v>18</v>
      </c>
      <c r="V4035" s="21" t="str">
        <f>VLOOKUP(P4035,'Customer List'!B:C,2,)</f>
        <v>Chandigarh</v>
      </c>
      <c r="W4035" s="38"/>
      <c r="X4035" s="30">
        <v>45976</v>
      </c>
      <c r="Y4035" s="21">
        <f t="shared" si="439"/>
        <v>1</v>
      </c>
      <c r="Z4035" s="21" t="str">
        <f t="shared" si="440"/>
        <v>Friday</v>
      </c>
      <c r="AA4035" s="21" t="str">
        <f t="shared" si="441"/>
        <v>Saturday</v>
      </c>
      <c r="AB4035" s="21" t="str">
        <f>VLOOKUP(U4035,'Currency Sheet'!A:C,3,)</f>
        <v>DOLLAR</v>
      </c>
      <c r="AC4035" s="42" t="str">
        <f>VLOOKUP(P4035,'Customer List'!B:D,3,)</f>
        <v>OutStation</v>
      </c>
    </row>
    <row r="4036" spans="1:29" x14ac:dyDescent="0.25">
      <c r="A4036" s="21">
        <v>4032</v>
      </c>
      <c r="B4036" s="21" t="s">
        <v>5797</v>
      </c>
      <c r="C4036" s="30">
        <v>45960</v>
      </c>
      <c r="D4036" s="30">
        <v>45973</v>
      </c>
      <c r="E4036" s="47">
        <v>85.8</v>
      </c>
      <c r="F4036" s="47">
        <f t="shared" si="436"/>
        <v>7550.4</v>
      </c>
      <c r="G4036" s="48">
        <f t="shared" si="437"/>
        <v>7550.4</v>
      </c>
      <c r="H4036" s="21">
        <v>302215</v>
      </c>
      <c r="I4036" s="21" t="s">
        <v>4769</v>
      </c>
      <c r="J4036" s="21">
        <v>1</v>
      </c>
      <c r="K4036" s="21">
        <v>1</v>
      </c>
      <c r="L4036" s="21">
        <f t="shared" si="438"/>
        <v>0</v>
      </c>
      <c r="M4036" s="21" t="s">
        <v>5979</v>
      </c>
      <c r="N4036" s="30">
        <v>45976</v>
      </c>
      <c r="O4036" s="48">
        <v>15515</v>
      </c>
      <c r="P4036" s="21" t="s">
        <v>2488</v>
      </c>
      <c r="Q4036" s="21">
        <v>58158205604</v>
      </c>
      <c r="R4036" s="21" t="s">
        <v>5912</v>
      </c>
      <c r="S4036" s="3">
        <v>4</v>
      </c>
      <c r="T4036" s="37"/>
      <c r="U4036" s="21" t="s">
        <v>18</v>
      </c>
      <c r="V4036" s="21" t="str">
        <f>VLOOKUP(P4036,'Customer List'!B:C,2,)</f>
        <v>Chennai</v>
      </c>
      <c r="W4036" s="38"/>
      <c r="X4036" s="30">
        <v>45978</v>
      </c>
      <c r="Y4036" s="21">
        <f t="shared" si="439"/>
        <v>2</v>
      </c>
      <c r="Z4036" s="21" t="str">
        <f t="shared" si="440"/>
        <v>Saturday</v>
      </c>
      <c r="AA4036" s="21" t="str">
        <f t="shared" si="441"/>
        <v>Monday</v>
      </c>
      <c r="AB4036" s="21" t="str">
        <f>VLOOKUP(U4036,'Currency Sheet'!A:C,3,)</f>
        <v>DOLLAR</v>
      </c>
      <c r="AC4036" s="42" t="str">
        <f>VLOOKUP(P4036,'Customer List'!B:D,3,)</f>
        <v>OutStation</v>
      </c>
    </row>
    <row r="4037" spans="1:29" x14ac:dyDescent="0.25">
      <c r="A4037" s="21">
        <v>4033</v>
      </c>
      <c r="B4037" s="21" t="s">
        <v>5797</v>
      </c>
      <c r="C4037" s="30">
        <v>45960</v>
      </c>
      <c r="D4037" s="30">
        <v>45973</v>
      </c>
      <c r="E4037" s="47">
        <v>188.4</v>
      </c>
      <c r="F4037" s="47">
        <f t="shared" si="436"/>
        <v>16579.2</v>
      </c>
      <c r="G4037" s="48">
        <f t="shared" si="437"/>
        <v>16579.2</v>
      </c>
      <c r="H4037" s="21">
        <v>305118</v>
      </c>
      <c r="I4037" s="21" t="s">
        <v>5799</v>
      </c>
      <c r="J4037" s="21">
        <v>1</v>
      </c>
      <c r="K4037" s="21">
        <v>1</v>
      </c>
      <c r="L4037" s="21">
        <f t="shared" si="438"/>
        <v>0</v>
      </c>
      <c r="M4037" s="21" t="s">
        <v>5928</v>
      </c>
      <c r="N4037" s="30">
        <v>45975</v>
      </c>
      <c r="O4037" s="48">
        <v>34069</v>
      </c>
      <c r="P4037" s="21" t="s">
        <v>191</v>
      </c>
      <c r="Q4037" s="21" t="s">
        <v>5960</v>
      </c>
      <c r="R4037" s="21" t="s">
        <v>5912</v>
      </c>
      <c r="S4037" s="3">
        <v>4</v>
      </c>
      <c r="T4037" s="37"/>
      <c r="U4037" s="21" t="s">
        <v>18</v>
      </c>
      <c r="V4037" s="21" t="str">
        <f>VLOOKUP(P4037,'Customer List'!B:C,2,)</f>
        <v>Chandigarh</v>
      </c>
      <c r="W4037" s="38"/>
      <c r="X4037" s="30">
        <v>45976</v>
      </c>
      <c r="Y4037" s="21">
        <f t="shared" si="439"/>
        <v>1</v>
      </c>
      <c r="Z4037" s="21" t="str">
        <f t="shared" si="440"/>
        <v>Friday</v>
      </c>
      <c r="AA4037" s="21" t="str">
        <f t="shared" si="441"/>
        <v>Saturday</v>
      </c>
      <c r="AB4037" s="21" t="str">
        <f>VLOOKUP(U4037,'Currency Sheet'!A:C,3,)</f>
        <v>DOLLAR</v>
      </c>
      <c r="AC4037" s="42" t="str">
        <f>VLOOKUP(P4037,'Customer List'!B:D,3,)</f>
        <v>OutStation</v>
      </c>
    </row>
    <row r="4038" spans="1:29" x14ac:dyDescent="0.25">
      <c r="A4038" s="21">
        <v>4034</v>
      </c>
      <c r="B4038" s="21" t="s">
        <v>5797</v>
      </c>
      <c r="C4038" s="30">
        <v>45960</v>
      </c>
      <c r="D4038" s="30">
        <v>45973</v>
      </c>
      <c r="E4038" s="47">
        <v>175.8</v>
      </c>
      <c r="F4038" s="47">
        <f t="shared" si="436"/>
        <v>15470.400000000001</v>
      </c>
      <c r="G4038" s="48">
        <f t="shared" si="437"/>
        <v>15470.400000000001</v>
      </c>
      <c r="H4038" s="21">
        <v>313620</v>
      </c>
      <c r="I4038" s="21" t="s">
        <v>5800</v>
      </c>
      <c r="J4038" s="21">
        <v>1</v>
      </c>
      <c r="K4038" s="21">
        <v>1</v>
      </c>
      <c r="L4038" s="21">
        <f t="shared" si="438"/>
        <v>0</v>
      </c>
      <c r="M4038" s="21" t="s">
        <v>5950</v>
      </c>
      <c r="N4038" s="30">
        <v>45978</v>
      </c>
      <c r="O4038" s="48">
        <v>31790.5</v>
      </c>
      <c r="P4038" s="21" t="s">
        <v>2170</v>
      </c>
      <c r="Q4038" s="21">
        <v>58158258476</v>
      </c>
      <c r="R4038" s="21" t="s">
        <v>5912</v>
      </c>
      <c r="S4038" s="3">
        <v>4</v>
      </c>
      <c r="T4038" s="37"/>
      <c r="U4038" s="21" t="s">
        <v>18</v>
      </c>
      <c r="V4038" s="21" t="str">
        <f>VLOOKUP(P4038,'Customer List'!B:C,2,)</f>
        <v>Gujrat</v>
      </c>
      <c r="W4038" s="38"/>
      <c r="X4038" s="30">
        <v>45981</v>
      </c>
      <c r="Y4038" s="21">
        <f t="shared" si="439"/>
        <v>3</v>
      </c>
      <c r="Z4038" s="21" t="str">
        <f t="shared" si="440"/>
        <v>Monday</v>
      </c>
      <c r="AA4038" s="21" t="str">
        <f t="shared" si="441"/>
        <v>Thursday</v>
      </c>
      <c r="AB4038" s="21" t="str">
        <f>VLOOKUP(U4038,'Currency Sheet'!A:C,3,)</f>
        <v>DOLLAR</v>
      </c>
      <c r="AC4038" s="42" t="str">
        <f>VLOOKUP(P4038,'Customer List'!B:D,3,)</f>
        <v>OutStation</v>
      </c>
    </row>
    <row r="4039" spans="1:29" x14ac:dyDescent="0.25">
      <c r="A4039" s="21">
        <v>4035</v>
      </c>
      <c r="B4039" s="21" t="s">
        <v>5797</v>
      </c>
      <c r="C4039" s="30">
        <v>45960</v>
      </c>
      <c r="D4039" s="30">
        <v>45973</v>
      </c>
      <c r="E4039" s="47">
        <v>229.2</v>
      </c>
      <c r="F4039" s="47">
        <f t="shared" ref="F4039:F4102" si="443">IF(AB4039="DOLLAR",E4039*88,E4039)</f>
        <v>20169.599999999999</v>
      </c>
      <c r="G4039" s="48">
        <f t="shared" ref="G4039:G4102" si="444">F4039*J4039</f>
        <v>20169.599999999999</v>
      </c>
      <c r="H4039" s="21">
        <v>314512</v>
      </c>
      <c r="I4039" s="21" t="s">
        <v>5801</v>
      </c>
      <c r="J4039" s="21">
        <v>1</v>
      </c>
      <c r="K4039" s="21">
        <v>1</v>
      </c>
      <c r="L4039" s="21">
        <f t="shared" ref="L4039:L4102" si="445">J4039-K4039</f>
        <v>0</v>
      </c>
      <c r="M4039" s="21" t="s">
        <v>6175</v>
      </c>
      <c r="N4039" s="30">
        <v>45988</v>
      </c>
      <c r="O4039" s="48">
        <v>44407.5</v>
      </c>
      <c r="P4039" s="21" t="s">
        <v>901</v>
      </c>
      <c r="Q4039" s="21"/>
      <c r="R4039" s="21"/>
      <c r="S4039" s="3">
        <v>4</v>
      </c>
      <c r="T4039" s="37"/>
      <c r="U4039" s="21" t="s">
        <v>18</v>
      </c>
      <c r="V4039" s="21" t="str">
        <f>VLOOKUP(P4039,'Customer List'!B:C,2,)</f>
        <v>Delhi</v>
      </c>
      <c r="W4039" s="38" t="s">
        <v>637</v>
      </c>
      <c r="X4039" s="30" t="str">
        <f>IF(OR(R4039 = "PRIYANKA MADAM", R4039 = "DEEPAK", R4039 = "PORTER"),N4039,"")</f>
        <v/>
      </c>
      <c r="Y4039" s="21" t="str">
        <f t="shared" ref="Y4039:Y4102" si="446">IF(X4039="", "", X4039-N4039)</f>
        <v/>
      </c>
      <c r="Z4039" s="21" t="str">
        <f t="shared" ref="Z4039:Z4102" si="447">IF(N4039="", "", TEXT(N4039, "dddd"))</f>
        <v>Thursday</v>
      </c>
      <c r="AA4039" s="21" t="str">
        <f t="shared" ref="AA4039:AA4102" si="448">IF(X4039="", "", TEXT(X4039, "dddd"))</f>
        <v/>
      </c>
      <c r="AB4039" s="21" t="str">
        <f>VLOOKUP(U4039,'Currency Sheet'!A:C,3,)</f>
        <v>DOLLAR</v>
      </c>
      <c r="AC4039" s="42" t="str">
        <f>VLOOKUP(P4039,'Customer List'!B:D,3,)</f>
        <v>Local</v>
      </c>
    </row>
    <row r="4040" spans="1:29" x14ac:dyDescent="0.25">
      <c r="A4040" s="21">
        <v>4036</v>
      </c>
      <c r="B4040" s="21" t="s">
        <v>5797</v>
      </c>
      <c r="C4040" s="30">
        <v>45960</v>
      </c>
      <c r="D4040" s="30">
        <v>45973</v>
      </c>
      <c r="E4040" s="47">
        <v>229.2</v>
      </c>
      <c r="F4040" s="47">
        <f t="shared" si="443"/>
        <v>20169.599999999999</v>
      </c>
      <c r="G4040" s="48">
        <f t="shared" si="444"/>
        <v>20169.599999999999</v>
      </c>
      <c r="H4040" s="21">
        <v>314512</v>
      </c>
      <c r="I4040" s="21" t="s">
        <v>5801</v>
      </c>
      <c r="J4040" s="21">
        <v>1</v>
      </c>
      <c r="K4040" s="21">
        <v>1</v>
      </c>
      <c r="L4040" s="21">
        <f t="shared" si="445"/>
        <v>0</v>
      </c>
      <c r="M4040" s="21" t="s">
        <v>5980</v>
      </c>
      <c r="N4040" s="30">
        <v>45976</v>
      </c>
      <c r="O4040" s="48">
        <v>41447</v>
      </c>
      <c r="P4040" s="21" t="s">
        <v>2488</v>
      </c>
      <c r="Q4040" s="21">
        <v>58158205604</v>
      </c>
      <c r="R4040" s="21" t="s">
        <v>5912</v>
      </c>
      <c r="S4040" s="3">
        <v>4</v>
      </c>
      <c r="T4040" s="37"/>
      <c r="U4040" s="21" t="s">
        <v>18</v>
      </c>
      <c r="V4040" s="21" t="str">
        <f>VLOOKUP(P4040,'Customer List'!B:C,2,)</f>
        <v>Chennai</v>
      </c>
      <c r="W4040" s="38"/>
      <c r="X4040" s="30">
        <v>45978</v>
      </c>
      <c r="Y4040" s="21">
        <f t="shared" si="446"/>
        <v>2</v>
      </c>
      <c r="Z4040" s="21" t="str">
        <f t="shared" si="447"/>
        <v>Saturday</v>
      </c>
      <c r="AA4040" s="21" t="str">
        <f t="shared" si="448"/>
        <v>Monday</v>
      </c>
      <c r="AB4040" s="21" t="str">
        <f>VLOOKUP(U4040,'Currency Sheet'!A:C,3,)</f>
        <v>DOLLAR</v>
      </c>
      <c r="AC4040" s="42" t="str">
        <f>VLOOKUP(P4040,'Customer List'!B:D,3,)</f>
        <v>OutStation</v>
      </c>
    </row>
    <row r="4041" spans="1:29" x14ac:dyDescent="0.25">
      <c r="A4041" s="21">
        <v>4037</v>
      </c>
      <c r="B4041" s="21" t="s">
        <v>5797</v>
      </c>
      <c r="C4041" s="30">
        <v>45960</v>
      </c>
      <c r="D4041" s="30">
        <v>45973</v>
      </c>
      <c r="E4041" s="47">
        <v>146.4</v>
      </c>
      <c r="F4041" s="47">
        <f t="shared" si="443"/>
        <v>12883.2</v>
      </c>
      <c r="G4041" s="48">
        <f t="shared" si="444"/>
        <v>25766.400000000001</v>
      </c>
      <c r="H4041" s="21">
        <v>316508</v>
      </c>
      <c r="I4041" s="21" t="s">
        <v>5802</v>
      </c>
      <c r="J4041" s="21">
        <v>2</v>
      </c>
      <c r="K4041" s="21">
        <v>2</v>
      </c>
      <c r="L4041" s="21">
        <f t="shared" si="445"/>
        <v>0</v>
      </c>
      <c r="M4041" s="21" t="s">
        <v>5970</v>
      </c>
      <c r="N4041" s="30">
        <v>45976</v>
      </c>
      <c r="O4041" s="48">
        <v>52948</v>
      </c>
      <c r="P4041" s="21" t="s">
        <v>2046</v>
      </c>
      <c r="Q4041" s="21">
        <v>58158206610</v>
      </c>
      <c r="R4041" s="21" t="s">
        <v>5912</v>
      </c>
      <c r="S4041" s="3">
        <v>4</v>
      </c>
      <c r="T4041" s="37"/>
      <c r="U4041" s="21" t="s">
        <v>18</v>
      </c>
      <c r="V4041" s="21" t="str">
        <f>VLOOKUP(P4041,'Customer List'!B:C,2,)</f>
        <v>Banglore</v>
      </c>
      <c r="W4041" s="38"/>
      <c r="X4041" s="30">
        <v>45978</v>
      </c>
      <c r="Y4041" s="21">
        <f t="shared" si="446"/>
        <v>2</v>
      </c>
      <c r="Z4041" s="21" t="str">
        <f t="shared" si="447"/>
        <v>Saturday</v>
      </c>
      <c r="AA4041" s="21" t="str">
        <f t="shared" si="448"/>
        <v>Monday</v>
      </c>
      <c r="AB4041" s="21" t="str">
        <f>VLOOKUP(U4041,'Currency Sheet'!A:C,3,)</f>
        <v>DOLLAR</v>
      </c>
      <c r="AC4041" s="42" t="str">
        <f>VLOOKUP(P4041,'Customer List'!B:D,3,)</f>
        <v>OutStation</v>
      </c>
    </row>
    <row r="4042" spans="1:29" x14ac:dyDescent="0.25">
      <c r="A4042" s="21">
        <v>4038</v>
      </c>
      <c r="B4042" s="21" t="s">
        <v>5797</v>
      </c>
      <c r="C4042" s="30">
        <v>45960</v>
      </c>
      <c r="D4042" s="30">
        <v>45973</v>
      </c>
      <c r="E4042" s="47">
        <v>78.599999999999994</v>
      </c>
      <c r="F4042" s="47">
        <f t="shared" si="443"/>
        <v>6916.7999999999993</v>
      </c>
      <c r="G4042" s="48">
        <f t="shared" si="444"/>
        <v>6916.7999999999993</v>
      </c>
      <c r="H4042" s="21">
        <v>323809</v>
      </c>
      <c r="I4042" s="21" t="s">
        <v>5803</v>
      </c>
      <c r="J4042" s="21">
        <v>1</v>
      </c>
      <c r="K4042" s="21">
        <v>1</v>
      </c>
      <c r="L4042" s="21">
        <f t="shared" si="445"/>
        <v>0</v>
      </c>
      <c r="M4042" s="21" t="s">
        <v>5977</v>
      </c>
      <c r="N4042" s="30">
        <v>45976</v>
      </c>
      <c r="O4042" s="48">
        <v>17259.25</v>
      </c>
      <c r="P4042" s="21" t="s">
        <v>621</v>
      </c>
      <c r="Q4042" s="21">
        <v>58158205394</v>
      </c>
      <c r="R4042" s="21" t="s">
        <v>5912</v>
      </c>
      <c r="S4042" s="3">
        <v>4</v>
      </c>
      <c r="T4042" s="37"/>
      <c r="U4042" s="21" t="s">
        <v>18</v>
      </c>
      <c r="V4042" s="21" t="str">
        <f>VLOOKUP(P4042,'Customer List'!B:C,2,)</f>
        <v>Hyderabad</v>
      </c>
      <c r="W4042" s="38"/>
      <c r="X4042" s="30">
        <v>45979</v>
      </c>
      <c r="Y4042" s="21">
        <f t="shared" si="446"/>
        <v>3</v>
      </c>
      <c r="Z4042" s="21" t="str">
        <f t="shared" si="447"/>
        <v>Saturday</v>
      </c>
      <c r="AA4042" s="21" t="str">
        <f t="shared" si="448"/>
        <v>Tuesday</v>
      </c>
      <c r="AB4042" s="21" t="str">
        <f>VLOOKUP(U4042,'Currency Sheet'!A:C,3,)</f>
        <v>DOLLAR</v>
      </c>
      <c r="AC4042" s="42" t="str">
        <f>VLOOKUP(P4042,'Customer List'!B:D,3,)</f>
        <v>OutStation</v>
      </c>
    </row>
    <row r="4043" spans="1:29" x14ac:dyDescent="0.25">
      <c r="A4043" s="21">
        <v>4039</v>
      </c>
      <c r="B4043" s="21" t="s">
        <v>5797</v>
      </c>
      <c r="C4043" s="30">
        <v>45960</v>
      </c>
      <c r="D4043" s="30">
        <v>45973</v>
      </c>
      <c r="E4043" s="47">
        <v>133</v>
      </c>
      <c r="F4043" s="47">
        <f t="shared" si="443"/>
        <v>11704</v>
      </c>
      <c r="G4043" s="48">
        <f t="shared" si="444"/>
        <v>11704</v>
      </c>
      <c r="H4043" s="21">
        <v>341619</v>
      </c>
      <c r="I4043" s="21" t="s">
        <v>5068</v>
      </c>
      <c r="J4043" s="21">
        <v>1</v>
      </c>
      <c r="K4043" s="21">
        <v>1</v>
      </c>
      <c r="L4043" s="21">
        <f t="shared" si="445"/>
        <v>0</v>
      </c>
      <c r="M4043" s="21" t="s">
        <v>5927</v>
      </c>
      <c r="N4043" s="30">
        <v>45975</v>
      </c>
      <c r="O4043" s="48">
        <v>20615</v>
      </c>
      <c r="P4043" s="21" t="s">
        <v>191</v>
      </c>
      <c r="Q4043" s="21" t="s">
        <v>5960</v>
      </c>
      <c r="R4043" s="21" t="s">
        <v>5912</v>
      </c>
      <c r="S4043" s="3">
        <v>4</v>
      </c>
      <c r="T4043" s="37"/>
      <c r="U4043" s="21" t="s">
        <v>18</v>
      </c>
      <c r="V4043" s="21" t="str">
        <f>VLOOKUP(P4043,'Customer List'!B:C,2,)</f>
        <v>Chandigarh</v>
      </c>
      <c r="W4043" s="38"/>
      <c r="X4043" s="30">
        <v>45976</v>
      </c>
      <c r="Y4043" s="21">
        <f t="shared" si="446"/>
        <v>1</v>
      </c>
      <c r="Z4043" s="21" t="str">
        <f t="shared" si="447"/>
        <v>Friday</v>
      </c>
      <c r="AA4043" s="21" t="str">
        <f t="shared" si="448"/>
        <v>Saturday</v>
      </c>
      <c r="AB4043" s="21" t="str">
        <f>VLOOKUP(U4043,'Currency Sheet'!A:C,3,)</f>
        <v>DOLLAR</v>
      </c>
      <c r="AC4043" s="42" t="str">
        <f>VLOOKUP(P4043,'Customer List'!B:D,3,)</f>
        <v>OutStation</v>
      </c>
    </row>
    <row r="4044" spans="1:29" x14ac:dyDescent="0.25">
      <c r="A4044" s="21">
        <v>4040</v>
      </c>
      <c r="B4044" s="21" t="s">
        <v>5797</v>
      </c>
      <c r="C4044" s="30">
        <v>45960</v>
      </c>
      <c r="D4044" s="30">
        <v>45973</v>
      </c>
      <c r="E4044" s="47">
        <v>207</v>
      </c>
      <c r="F4044" s="47">
        <f t="shared" si="443"/>
        <v>18216</v>
      </c>
      <c r="G4044" s="48">
        <f t="shared" si="444"/>
        <v>18216</v>
      </c>
      <c r="H4044" s="21">
        <v>344614</v>
      </c>
      <c r="I4044" s="21" t="s">
        <v>4778</v>
      </c>
      <c r="J4044" s="21">
        <v>1</v>
      </c>
      <c r="K4044" s="21">
        <v>1</v>
      </c>
      <c r="L4044" s="21">
        <f t="shared" si="445"/>
        <v>0</v>
      </c>
      <c r="M4044" s="21" t="s">
        <v>6109</v>
      </c>
      <c r="N4044" s="30">
        <v>45986</v>
      </c>
      <c r="O4044" s="48">
        <v>43508</v>
      </c>
      <c r="P4044" s="21" t="s">
        <v>1136</v>
      </c>
      <c r="Q4044" s="21" t="s">
        <v>5959</v>
      </c>
      <c r="R4044" s="21" t="s">
        <v>6091</v>
      </c>
      <c r="S4044" s="3">
        <v>4</v>
      </c>
      <c r="T4044" s="37"/>
      <c r="U4044" s="21" t="s">
        <v>18</v>
      </c>
      <c r="V4044" s="21" t="str">
        <f>VLOOKUP(P4044,'Customer List'!B:C,2,)</f>
        <v>Delhi</v>
      </c>
      <c r="W4044" s="38"/>
      <c r="X4044" s="30">
        <f>IF(OR(R4044 = "PRIYANKA MADAM", R4044 = "DEEPAK", R4044 = "PORTER"),N4044,"")</f>
        <v>45986</v>
      </c>
      <c r="Y4044" s="21">
        <f t="shared" si="446"/>
        <v>0</v>
      </c>
      <c r="Z4044" s="21" t="str">
        <f t="shared" si="447"/>
        <v>Tuesday</v>
      </c>
      <c r="AA4044" s="21" t="str">
        <f t="shared" si="448"/>
        <v>Tuesday</v>
      </c>
      <c r="AB4044" s="21" t="str">
        <f>VLOOKUP(U4044,'Currency Sheet'!A:C,3,)</f>
        <v>DOLLAR</v>
      </c>
      <c r="AC4044" s="42" t="str">
        <f>VLOOKUP(P4044,'Customer List'!B:D,3,)</f>
        <v>Local</v>
      </c>
    </row>
    <row r="4045" spans="1:29" x14ac:dyDescent="0.25">
      <c r="A4045" s="21">
        <v>4041</v>
      </c>
      <c r="B4045" s="21" t="s">
        <v>5797</v>
      </c>
      <c r="C4045" s="30">
        <v>45960</v>
      </c>
      <c r="D4045" s="30">
        <v>45973</v>
      </c>
      <c r="E4045" s="47">
        <v>95.4</v>
      </c>
      <c r="F4045" s="47">
        <f t="shared" si="443"/>
        <v>8395.2000000000007</v>
      </c>
      <c r="G4045" s="48">
        <f t="shared" si="444"/>
        <v>8395.2000000000007</v>
      </c>
      <c r="H4045" s="21">
        <v>352315</v>
      </c>
      <c r="I4045" s="21" t="s">
        <v>4791</v>
      </c>
      <c r="J4045" s="21">
        <v>1</v>
      </c>
      <c r="K4045" s="21">
        <v>1</v>
      </c>
      <c r="L4045" s="21">
        <f t="shared" si="445"/>
        <v>0</v>
      </c>
      <c r="M4045" s="21" t="s">
        <v>5927</v>
      </c>
      <c r="N4045" s="30">
        <v>45975</v>
      </c>
      <c r="O4045" s="48">
        <v>17251.5</v>
      </c>
      <c r="P4045" s="21" t="s">
        <v>191</v>
      </c>
      <c r="Q4045" s="21" t="s">
        <v>5960</v>
      </c>
      <c r="R4045" s="21" t="s">
        <v>5912</v>
      </c>
      <c r="S4045" s="3">
        <v>4</v>
      </c>
      <c r="T4045" s="37"/>
      <c r="U4045" s="21" t="s">
        <v>18</v>
      </c>
      <c r="V4045" s="21" t="str">
        <f>VLOOKUP(P4045,'Customer List'!B:C,2,)</f>
        <v>Chandigarh</v>
      </c>
      <c r="W4045" s="38"/>
      <c r="X4045" s="30">
        <v>45976</v>
      </c>
      <c r="Y4045" s="21">
        <f t="shared" si="446"/>
        <v>1</v>
      </c>
      <c r="Z4045" s="21" t="str">
        <f t="shared" si="447"/>
        <v>Friday</v>
      </c>
      <c r="AA4045" s="21" t="str">
        <f t="shared" si="448"/>
        <v>Saturday</v>
      </c>
      <c r="AB4045" s="21" t="str">
        <f>VLOOKUP(U4045,'Currency Sheet'!A:C,3,)</f>
        <v>DOLLAR</v>
      </c>
      <c r="AC4045" s="42" t="str">
        <f>VLOOKUP(P4045,'Customer List'!B:D,3,)</f>
        <v>OutStation</v>
      </c>
    </row>
    <row r="4046" spans="1:29" x14ac:dyDescent="0.25">
      <c r="A4046" s="21">
        <v>4042</v>
      </c>
      <c r="B4046" s="21" t="s">
        <v>5797</v>
      </c>
      <c r="C4046" s="30">
        <v>45960</v>
      </c>
      <c r="D4046" s="30">
        <v>45973</v>
      </c>
      <c r="E4046" s="47">
        <v>105.6</v>
      </c>
      <c r="F4046" s="47">
        <f t="shared" si="443"/>
        <v>9292.7999999999993</v>
      </c>
      <c r="G4046" s="48">
        <f t="shared" si="444"/>
        <v>9292.7999999999993</v>
      </c>
      <c r="H4046" s="21">
        <v>353442</v>
      </c>
      <c r="I4046" s="21" t="s">
        <v>5804</v>
      </c>
      <c r="J4046" s="21">
        <v>1</v>
      </c>
      <c r="K4046" s="21">
        <v>1</v>
      </c>
      <c r="L4046" s="21">
        <f t="shared" si="445"/>
        <v>0</v>
      </c>
      <c r="M4046" s="21" t="s">
        <v>5927</v>
      </c>
      <c r="N4046" s="30">
        <v>45975</v>
      </c>
      <c r="O4046" s="48">
        <v>19096</v>
      </c>
      <c r="P4046" s="21" t="s">
        <v>191</v>
      </c>
      <c r="Q4046" s="21" t="s">
        <v>5960</v>
      </c>
      <c r="R4046" s="21" t="s">
        <v>5912</v>
      </c>
      <c r="S4046" s="3">
        <v>4</v>
      </c>
      <c r="T4046" s="37"/>
      <c r="U4046" s="21" t="s">
        <v>18</v>
      </c>
      <c r="V4046" s="21" t="str">
        <f>VLOOKUP(P4046,'Customer List'!B:C,2,)</f>
        <v>Chandigarh</v>
      </c>
      <c r="W4046" s="38"/>
      <c r="X4046" s="30">
        <v>45976</v>
      </c>
      <c r="Y4046" s="21">
        <f t="shared" si="446"/>
        <v>1</v>
      </c>
      <c r="Z4046" s="21" t="str">
        <f t="shared" si="447"/>
        <v>Friday</v>
      </c>
      <c r="AA4046" s="21" t="str">
        <f t="shared" si="448"/>
        <v>Saturday</v>
      </c>
      <c r="AB4046" s="21" t="str">
        <f>VLOOKUP(U4046,'Currency Sheet'!A:C,3,)</f>
        <v>DOLLAR</v>
      </c>
      <c r="AC4046" s="42" t="str">
        <f>VLOOKUP(P4046,'Customer List'!B:D,3,)</f>
        <v>OutStation</v>
      </c>
    </row>
    <row r="4047" spans="1:29" x14ac:dyDescent="0.25">
      <c r="A4047" s="21">
        <v>4043</v>
      </c>
      <c r="B4047" s="21" t="s">
        <v>5797</v>
      </c>
      <c r="C4047" s="30">
        <v>45960</v>
      </c>
      <c r="D4047" s="30">
        <v>45973</v>
      </c>
      <c r="E4047" s="47">
        <v>112.8</v>
      </c>
      <c r="F4047" s="47">
        <f t="shared" si="443"/>
        <v>9926.4</v>
      </c>
      <c r="G4047" s="48">
        <f t="shared" si="444"/>
        <v>9926.4</v>
      </c>
      <c r="H4047" s="21">
        <v>353755</v>
      </c>
      <c r="I4047" s="21" t="s">
        <v>4792</v>
      </c>
      <c r="J4047" s="21">
        <v>1</v>
      </c>
      <c r="K4047" s="21">
        <v>1</v>
      </c>
      <c r="L4047" s="21">
        <f t="shared" si="445"/>
        <v>0</v>
      </c>
      <c r="M4047" s="21" t="s">
        <v>5927</v>
      </c>
      <c r="N4047" s="30">
        <v>45975</v>
      </c>
      <c r="O4047" s="48">
        <v>20398</v>
      </c>
      <c r="P4047" s="21" t="s">
        <v>191</v>
      </c>
      <c r="Q4047" s="21" t="s">
        <v>5960</v>
      </c>
      <c r="R4047" s="21" t="s">
        <v>5912</v>
      </c>
      <c r="S4047" s="3">
        <v>4</v>
      </c>
      <c r="T4047" s="37"/>
      <c r="U4047" s="21" t="s">
        <v>18</v>
      </c>
      <c r="V4047" s="21" t="str">
        <f>VLOOKUP(P4047,'Customer List'!B:C,2,)</f>
        <v>Chandigarh</v>
      </c>
      <c r="W4047" s="38"/>
      <c r="X4047" s="30">
        <v>45976</v>
      </c>
      <c r="Y4047" s="21">
        <f t="shared" si="446"/>
        <v>1</v>
      </c>
      <c r="Z4047" s="21" t="str">
        <f t="shared" si="447"/>
        <v>Friday</v>
      </c>
      <c r="AA4047" s="21" t="str">
        <f t="shared" si="448"/>
        <v>Saturday</v>
      </c>
      <c r="AB4047" s="21" t="str">
        <f>VLOOKUP(U4047,'Currency Sheet'!A:C,3,)</f>
        <v>DOLLAR</v>
      </c>
      <c r="AC4047" s="42" t="str">
        <f>VLOOKUP(P4047,'Customer List'!B:D,3,)</f>
        <v>OutStation</v>
      </c>
    </row>
    <row r="4048" spans="1:29" x14ac:dyDescent="0.25">
      <c r="A4048" s="21">
        <v>4044</v>
      </c>
      <c r="B4048" s="21" t="s">
        <v>5797</v>
      </c>
      <c r="C4048" s="30">
        <v>45960</v>
      </c>
      <c r="D4048" s="30">
        <v>45973</v>
      </c>
      <c r="E4048" s="47">
        <v>105.6</v>
      </c>
      <c r="F4048" s="47">
        <f t="shared" si="443"/>
        <v>9292.7999999999993</v>
      </c>
      <c r="G4048" s="48">
        <f t="shared" si="444"/>
        <v>9292.7999999999993</v>
      </c>
      <c r="H4048" s="21">
        <v>357227</v>
      </c>
      <c r="I4048" s="21" t="s">
        <v>5805</v>
      </c>
      <c r="J4048" s="21">
        <v>1</v>
      </c>
      <c r="K4048" s="21">
        <v>1</v>
      </c>
      <c r="L4048" s="21">
        <f t="shared" si="445"/>
        <v>0</v>
      </c>
      <c r="M4048" s="21" t="s">
        <v>5927</v>
      </c>
      <c r="N4048" s="30">
        <v>45975</v>
      </c>
      <c r="O4048" s="48">
        <v>19096</v>
      </c>
      <c r="P4048" s="21" t="s">
        <v>191</v>
      </c>
      <c r="Q4048" s="21" t="s">
        <v>5960</v>
      </c>
      <c r="R4048" s="21" t="s">
        <v>5912</v>
      </c>
      <c r="S4048" s="3">
        <v>4</v>
      </c>
      <c r="T4048" s="37"/>
      <c r="U4048" s="21" t="s">
        <v>18</v>
      </c>
      <c r="V4048" s="21" t="str">
        <f>VLOOKUP(P4048,'Customer List'!B:C,2,)</f>
        <v>Chandigarh</v>
      </c>
      <c r="W4048" s="38"/>
      <c r="X4048" s="30">
        <v>45976</v>
      </c>
      <c r="Y4048" s="21">
        <f t="shared" si="446"/>
        <v>1</v>
      </c>
      <c r="Z4048" s="21" t="str">
        <f t="shared" si="447"/>
        <v>Friday</v>
      </c>
      <c r="AA4048" s="21" t="str">
        <f t="shared" si="448"/>
        <v>Saturday</v>
      </c>
      <c r="AB4048" s="21" t="str">
        <f>VLOOKUP(U4048,'Currency Sheet'!A:C,3,)</f>
        <v>DOLLAR</v>
      </c>
      <c r="AC4048" s="42" t="str">
        <f>VLOOKUP(P4048,'Customer List'!B:D,3,)</f>
        <v>OutStation</v>
      </c>
    </row>
    <row r="4049" spans="1:29" x14ac:dyDescent="0.25">
      <c r="A4049" s="21">
        <v>4045</v>
      </c>
      <c r="B4049" s="21" t="s">
        <v>5797</v>
      </c>
      <c r="C4049" s="30">
        <v>45960</v>
      </c>
      <c r="D4049" s="30">
        <v>45973</v>
      </c>
      <c r="E4049" s="47">
        <v>62.4</v>
      </c>
      <c r="F4049" s="47">
        <f t="shared" si="443"/>
        <v>5491.2</v>
      </c>
      <c r="G4049" s="48">
        <f t="shared" si="444"/>
        <v>5491.2</v>
      </c>
      <c r="H4049" s="21">
        <v>359805</v>
      </c>
      <c r="I4049" s="21" t="s">
        <v>5806</v>
      </c>
      <c r="J4049" s="21">
        <v>1</v>
      </c>
      <c r="K4049" s="21">
        <v>1</v>
      </c>
      <c r="L4049" s="21">
        <f t="shared" si="445"/>
        <v>0</v>
      </c>
      <c r="M4049" s="21" t="s">
        <v>5951</v>
      </c>
      <c r="N4049" s="30">
        <v>45978</v>
      </c>
      <c r="O4049" s="48">
        <v>11284</v>
      </c>
      <c r="P4049" s="21" t="s">
        <v>2170</v>
      </c>
      <c r="Q4049" s="21">
        <v>58158258476</v>
      </c>
      <c r="R4049" s="21" t="s">
        <v>5912</v>
      </c>
      <c r="S4049" s="3">
        <v>4</v>
      </c>
      <c r="T4049" s="37"/>
      <c r="U4049" s="21" t="s">
        <v>18</v>
      </c>
      <c r="V4049" s="21" t="str">
        <f>VLOOKUP(P4049,'Customer List'!B:C,2,)</f>
        <v>Gujrat</v>
      </c>
      <c r="W4049" s="38"/>
      <c r="X4049" s="30">
        <v>45981</v>
      </c>
      <c r="Y4049" s="21">
        <f t="shared" si="446"/>
        <v>3</v>
      </c>
      <c r="Z4049" s="21" t="str">
        <f t="shared" si="447"/>
        <v>Monday</v>
      </c>
      <c r="AA4049" s="21" t="str">
        <f t="shared" si="448"/>
        <v>Thursday</v>
      </c>
      <c r="AB4049" s="21" t="str">
        <f>VLOOKUP(U4049,'Currency Sheet'!A:C,3,)</f>
        <v>DOLLAR</v>
      </c>
      <c r="AC4049" s="42" t="str">
        <f>VLOOKUP(P4049,'Customer List'!B:D,3,)</f>
        <v>OutStation</v>
      </c>
    </row>
    <row r="4050" spans="1:29" x14ac:dyDescent="0.25">
      <c r="A4050" s="21">
        <v>4046</v>
      </c>
      <c r="B4050" s="21" t="s">
        <v>5797</v>
      </c>
      <c r="C4050" s="30">
        <v>45960</v>
      </c>
      <c r="D4050" s="30">
        <v>45973</v>
      </c>
      <c r="E4050" s="47">
        <v>151.80000000000001</v>
      </c>
      <c r="F4050" s="47">
        <f t="shared" si="443"/>
        <v>13358.400000000001</v>
      </c>
      <c r="G4050" s="48">
        <f t="shared" si="444"/>
        <v>13358.400000000001</v>
      </c>
      <c r="H4050" s="21">
        <v>369327</v>
      </c>
      <c r="I4050" s="21" t="s">
        <v>5075</v>
      </c>
      <c r="J4050" s="21">
        <v>1</v>
      </c>
      <c r="K4050" s="21">
        <v>1</v>
      </c>
      <c r="L4050" s="21">
        <f t="shared" si="445"/>
        <v>0</v>
      </c>
      <c r="M4050" s="21" t="s">
        <v>5977</v>
      </c>
      <c r="N4050" s="30">
        <v>45976</v>
      </c>
      <c r="O4050" s="48">
        <v>33332.75</v>
      </c>
      <c r="P4050" s="21" t="s">
        <v>621</v>
      </c>
      <c r="Q4050" s="21">
        <v>58158205394</v>
      </c>
      <c r="R4050" s="21" t="s">
        <v>5912</v>
      </c>
      <c r="S4050" s="3">
        <v>4</v>
      </c>
      <c r="T4050" s="37"/>
      <c r="U4050" s="21" t="s">
        <v>18</v>
      </c>
      <c r="V4050" s="21" t="str">
        <f>VLOOKUP(P4050,'Customer List'!B:C,2,)</f>
        <v>Hyderabad</v>
      </c>
      <c r="W4050" s="38"/>
      <c r="X4050" s="30">
        <v>45979</v>
      </c>
      <c r="Y4050" s="21">
        <f t="shared" si="446"/>
        <v>3</v>
      </c>
      <c r="Z4050" s="21" t="str">
        <f t="shared" si="447"/>
        <v>Saturday</v>
      </c>
      <c r="AA4050" s="21" t="str">
        <f t="shared" si="448"/>
        <v>Tuesday</v>
      </c>
      <c r="AB4050" s="21" t="str">
        <f>VLOOKUP(U4050,'Currency Sheet'!A:C,3,)</f>
        <v>DOLLAR</v>
      </c>
      <c r="AC4050" s="42" t="str">
        <f>VLOOKUP(P4050,'Customer List'!B:D,3,)</f>
        <v>OutStation</v>
      </c>
    </row>
    <row r="4051" spans="1:29" x14ac:dyDescent="0.25">
      <c r="A4051" s="21">
        <v>4047</v>
      </c>
      <c r="B4051" s="21" t="s">
        <v>5797</v>
      </c>
      <c r="C4051" s="30">
        <v>45960</v>
      </c>
      <c r="D4051" s="30">
        <v>45973</v>
      </c>
      <c r="E4051" s="47">
        <v>151.80000000000001</v>
      </c>
      <c r="F4051" s="47">
        <f t="shared" si="443"/>
        <v>13358.400000000001</v>
      </c>
      <c r="G4051" s="48">
        <f t="shared" si="444"/>
        <v>13358.400000000001</v>
      </c>
      <c r="H4051" s="21">
        <v>372722</v>
      </c>
      <c r="I4051" s="21" t="s">
        <v>5542</v>
      </c>
      <c r="J4051" s="21">
        <v>1</v>
      </c>
      <c r="K4051" s="21">
        <v>1</v>
      </c>
      <c r="L4051" s="21">
        <f t="shared" si="445"/>
        <v>0</v>
      </c>
      <c r="M4051" s="21" t="s">
        <v>5977</v>
      </c>
      <c r="N4051" s="30">
        <v>45976</v>
      </c>
      <c r="O4051" s="48">
        <v>33332.75</v>
      </c>
      <c r="P4051" s="21" t="s">
        <v>621</v>
      </c>
      <c r="Q4051" s="21">
        <v>58158205394</v>
      </c>
      <c r="R4051" s="21" t="s">
        <v>5912</v>
      </c>
      <c r="S4051" s="3">
        <v>4</v>
      </c>
      <c r="T4051" s="37"/>
      <c r="U4051" s="21" t="s">
        <v>18</v>
      </c>
      <c r="V4051" s="21" t="str">
        <f>VLOOKUP(P4051,'Customer List'!B:C,2,)</f>
        <v>Hyderabad</v>
      </c>
      <c r="W4051" s="38"/>
      <c r="X4051" s="30">
        <v>45979</v>
      </c>
      <c r="Y4051" s="21">
        <f t="shared" si="446"/>
        <v>3</v>
      </c>
      <c r="Z4051" s="21" t="str">
        <f t="shared" si="447"/>
        <v>Saturday</v>
      </c>
      <c r="AA4051" s="21" t="str">
        <f t="shared" si="448"/>
        <v>Tuesday</v>
      </c>
      <c r="AB4051" s="21" t="str">
        <f>VLOOKUP(U4051,'Currency Sheet'!A:C,3,)</f>
        <v>DOLLAR</v>
      </c>
      <c r="AC4051" s="42" t="str">
        <f>VLOOKUP(P4051,'Customer List'!B:D,3,)</f>
        <v>OutStation</v>
      </c>
    </row>
    <row r="4052" spans="1:29" x14ac:dyDescent="0.25">
      <c r="A4052" s="21">
        <v>4048</v>
      </c>
      <c r="B4052" s="21" t="s">
        <v>5797</v>
      </c>
      <c r="C4052" s="30">
        <v>45960</v>
      </c>
      <c r="D4052" s="30">
        <v>45973</v>
      </c>
      <c r="E4052" s="47">
        <v>84.6</v>
      </c>
      <c r="F4052" s="47">
        <f t="shared" si="443"/>
        <v>7444.7999999999993</v>
      </c>
      <c r="G4052" s="48">
        <f t="shared" si="444"/>
        <v>7444.7999999999993</v>
      </c>
      <c r="H4052" s="21">
        <v>393309</v>
      </c>
      <c r="I4052" s="21" t="s">
        <v>5807</v>
      </c>
      <c r="J4052" s="21">
        <v>1</v>
      </c>
      <c r="K4052" s="21">
        <v>1</v>
      </c>
      <c r="L4052" s="21">
        <f t="shared" si="445"/>
        <v>0</v>
      </c>
      <c r="M4052" s="21" t="s">
        <v>5927</v>
      </c>
      <c r="N4052" s="30">
        <v>45975</v>
      </c>
      <c r="O4052" s="48">
        <v>15298.5</v>
      </c>
      <c r="P4052" s="21" t="s">
        <v>191</v>
      </c>
      <c r="Q4052" s="21" t="s">
        <v>5960</v>
      </c>
      <c r="R4052" s="21" t="s">
        <v>5912</v>
      </c>
      <c r="S4052" s="3">
        <v>4</v>
      </c>
      <c r="T4052" s="37"/>
      <c r="U4052" s="21" t="s">
        <v>18</v>
      </c>
      <c r="V4052" s="21" t="str">
        <f>VLOOKUP(P4052,'Customer List'!B:C,2,)</f>
        <v>Chandigarh</v>
      </c>
      <c r="W4052" s="38"/>
      <c r="X4052" s="30">
        <v>45976</v>
      </c>
      <c r="Y4052" s="21">
        <f t="shared" si="446"/>
        <v>1</v>
      </c>
      <c r="Z4052" s="21" t="str">
        <f t="shared" si="447"/>
        <v>Friday</v>
      </c>
      <c r="AA4052" s="21" t="str">
        <f t="shared" si="448"/>
        <v>Saturday</v>
      </c>
      <c r="AB4052" s="21" t="str">
        <f>VLOOKUP(U4052,'Currency Sheet'!A:C,3,)</f>
        <v>DOLLAR</v>
      </c>
      <c r="AC4052" s="42" t="str">
        <f>VLOOKUP(P4052,'Customer List'!B:D,3,)</f>
        <v>OutStation</v>
      </c>
    </row>
    <row r="4053" spans="1:29" x14ac:dyDescent="0.25">
      <c r="A4053" s="21">
        <v>4049</v>
      </c>
      <c r="B4053" s="21" t="s">
        <v>5797</v>
      </c>
      <c r="C4053" s="30">
        <v>45960</v>
      </c>
      <c r="D4053" s="30">
        <v>45973</v>
      </c>
      <c r="E4053" s="47">
        <v>77.400000000000006</v>
      </c>
      <c r="F4053" s="47">
        <f t="shared" si="443"/>
        <v>6811.2000000000007</v>
      </c>
      <c r="G4053" s="48">
        <f t="shared" si="444"/>
        <v>6811.2000000000007</v>
      </c>
      <c r="H4053" s="21">
        <v>405103</v>
      </c>
      <c r="I4053" s="21" t="s">
        <v>5808</v>
      </c>
      <c r="J4053" s="21">
        <v>1</v>
      </c>
      <c r="K4053" s="21">
        <v>1</v>
      </c>
      <c r="L4053" s="21">
        <f t="shared" si="445"/>
        <v>0</v>
      </c>
      <c r="M4053" s="21" t="s">
        <v>5994</v>
      </c>
      <c r="N4053" s="30">
        <v>45976</v>
      </c>
      <c r="O4053" s="48">
        <v>13996.5</v>
      </c>
      <c r="P4053" s="21" t="s">
        <v>626</v>
      </c>
      <c r="Q4053" s="21">
        <v>58158204996</v>
      </c>
      <c r="R4053" s="21" t="s">
        <v>5912</v>
      </c>
      <c r="S4053" s="3">
        <v>4</v>
      </c>
      <c r="T4053" s="37"/>
      <c r="U4053" s="21" t="s">
        <v>18</v>
      </c>
      <c r="V4053" s="21" t="str">
        <f>VLOOKUP(P4053,'Customer List'!B:C,2,)</f>
        <v>Hyderabad</v>
      </c>
      <c r="W4053" s="38"/>
      <c r="X4053" s="30">
        <v>45979</v>
      </c>
      <c r="Y4053" s="21">
        <f t="shared" si="446"/>
        <v>3</v>
      </c>
      <c r="Z4053" s="21" t="str">
        <f t="shared" si="447"/>
        <v>Saturday</v>
      </c>
      <c r="AA4053" s="21" t="str">
        <f t="shared" si="448"/>
        <v>Tuesday</v>
      </c>
      <c r="AB4053" s="21" t="str">
        <f>VLOOKUP(U4053,'Currency Sheet'!A:C,3,)</f>
        <v>DOLLAR</v>
      </c>
      <c r="AC4053" s="42" t="str">
        <f>VLOOKUP(P4053,'Customer List'!B:D,3,)</f>
        <v>OutStation</v>
      </c>
    </row>
    <row r="4054" spans="1:29" x14ac:dyDescent="0.25">
      <c r="A4054" s="21">
        <v>4050</v>
      </c>
      <c r="B4054" s="21" t="s">
        <v>5797</v>
      </c>
      <c r="C4054" s="30">
        <v>45960</v>
      </c>
      <c r="D4054" s="30">
        <v>45973</v>
      </c>
      <c r="E4054" s="47">
        <v>18</v>
      </c>
      <c r="F4054" s="47">
        <f t="shared" si="443"/>
        <v>1584</v>
      </c>
      <c r="G4054" s="48">
        <f t="shared" si="444"/>
        <v>3168</v>
      </c>
      <c r="H4054" s="21">
        <v>420403</v>
      </c>
      <c r="I4054" s="21" t="s">
        <v>14</v>
      </c>
      <c r="J4054" s="21">
        <v>2</v>
      </c>
      <c r="K4054" s="21">
        <v>2</v>
      </c>
      <c r="L4054" s="21">
        <f t="shared" si="445"/>
        <v>0</v>
      </c>
      <c r="M4054" s="21" t="s">
        <v>5953</v>
      </c>
      <c r="N4054" s="30">
        <v>45978</v>
      </c>
      <c r="O4054" s="48">
        <v>6510</v>
      </c>
      <c r="P4054" s="21" t="s">
        <v>2170</v>
      </c>
      <c r="Q4054" s="21">
        <v>58158258476</v>
      </c>
      <c r="R4054" s="21" t="s">
        <v>5912</v>
      </c>
      <c r="S4054" s="3">
        <v>4</v>
      </c>
      <c r="T4054" s="37"/>
      <c r="U4054" s="21" t="s">
        <v>18</v>
      </c>
      <c r="V4054" s="21" t="str">
        <f>VLOOKUP(P4054,'Customer List'!B:C,2,)</f>
        <v>Gujrat</v>
      </c>
      <c r="W4054" s="38"/>
      <c r="X4054" s="30">
        <v>45981</v>
      </c>
      <c r="Y4054" s="21">
        <f t="shared" si="446"/>
        <v>3</v>
      </c>
      <c r="Z4054" s="21" t="str">
        <f t="shared" si="447"/>
        <v>Monday</v>
      </c>
      <c r="AA4054" s="21" t="str">
        <f t="shared" si="448"/>
        <v>Thursday</v>
      </c>
      <c r="AB4054" s="21" t="str">
        <f>VLOOKUP(U4054,'Currency Sheet'!A:C,3,)</f>
        <v>DOLLAR</v>
      </c>
      <c r="AC4054" s="42" t="str">
        <f>VLOOKUP(P4054,'Customer List'!B:D,3,)</f>
        <v>OutStation</v>
      </c>
    </row>
    <row r="4055" spans="1:29" x14ac:dyDescent="0.25">
      <c r="A4055" s="21">
        <v>4051</v>
      </c>
      <c r="B4055" s="21" t="s">
        <v>5797</v>
      </c>
      <c r="C4055" s="30">
        <v>45960</v>
      </c>
      <c r="D4055" s="30">
        <v>45973</v>
      </c>
      <c r="E4055" s="47">
        <v>25.2</v>
      </c>
      <c r="F4055" s="47">
        <f t="shared" si="443"/>
        <v>2217.6</v>
      </c>
      <c r="G4055" s="48">
        <f t="shared" si="444"/>
        <v>2217.6</v>
      </c>
      <c r="H4055" s="21">
        <v>421101</v>
      </c>
      <c r="I4055" s="21" t="s">
        <v>4816</v>
      </c>
      <c r="J4055" s="21">
        <v>1</v>
      </c>
      <c r="K4055" s="21">
        <v>1</v>
      </c>
      <c r="L4055" s="21">
        <f t="shared" si="445"/>
        <v>0</v>
      </c>
      <c r="M4055" s="21" t="s">
        <v>5874</v>
      </c>
      <c r="N4055" s="30">
        <v>45974</v>
      </c>
      <c r="O4055" s="48">
        <v>4032</v>
      </c>
      <c r="P4055" s="21" t="s">
        <v>208</v>
      </c>
      <c r="Q4055" s="21" t="s">
        <v>1127</v>
      </c>
      <c r="R4055" s="21" t="s">
        <v>1127</v>
      </c>
      <c r="S4055" s="3">
        <v>4</v>
      </c>
      <c r="T4055" s="37"/>
      <c r="U4055" s="21" t="s">
        <v>18</v>
      </c>
      <c r="V4055" s="21" t="str">
        <f>VLOOKUP(P4055,'Customer List'!B:C,2,)</f>
        <v>Delhi</v>
      </c>
      <c r="W4055" s="38"/>
      <c r="X4055" s="30">
        <f t="shared" ref="X4055:X4056" si="449">IF(OR(R4055 = "PRIYANKA MADAM", R4055 = "DEEPAK", R4055 = "PORTER"),N4055,"")</f>
        <v>45974</v>
      </c>
      <c r="Y4055" s="21">
        <f t="shared" si="446"/>
        <v>0</v>
      </c>
      <c r="Z4055" s="21" t="str">
        <f t="shared" si="447"/>
        <v>Thursday</v>
      </c>
      <c r="AA4055" s="21" t="str">
        <f t="shared" si="448"/>
        <v>Thursday</v>
      </c>
      <c r="AB4055" s="21" t="str">
        <f>VLOOKUP(U4055,'Currency Sheet'!A:C,3,)</f>
        <v>DOLLAR</v>
      </c>
      <c r="AC4055" s="42" t="str">
        <f>VLOOKUP(P4055,'Customer List'!B:D,3,)</f>
        <v>Local</v>
      </c>
    </row>
    <row r="4056" spans="1:29" x14ac:dyDescent="0.25">
      <c r="A4056" s="21">
        <v>4052</v>
      </c>
      <c r="B4056" s="21" t="s">
        <v>5797</v>
      </c>
      <c r="C4056" s="30">
        <v>45960</v>
      </c>
      <c r="D4056" s="30">
        <v>45973</v>
      </c>
      <c r="E4056" s="47">
        <v>21.6</v>
      </c>
      <c r="F4056" s="47">
        <f t="shared" si="443"/>
        <v>1900.8000000000002</v>
      </c>
      <c r="G4056" s="48">
        <f t="shared" si="444"/>
        <v>1900.8000000000002</v>
      </c>
      <c r="H4056" s="21">
        <v>423001</v>
      </c>
      <c r="I4056" s="21" t="s">
        <v>5809</v>
      </c>
      <c r="J4056" s="21">
        <v>1</v>
      </c>
      <c r="K4056" s="21">
        <v>1</v>
      </c>
      <c r="L4056" s="21">
        <f t="shared" si="445"/>
        <v>0</v>
      </c>
      <c r="M4056" s="21" t="s">
        <v>5874</v>
      </c>
      <c r="N4056" s="30">
        <v>45974</v>
      </c>
      <c r="O4056" s="48">
        <v>3456</v>
      </c>
      <c r="P4056" s="21" t="s">
        <v>208</v>
      </c>
      <c r="Q4056" s="21" t="s">
        <v>1127</v>
      </c>
      <c r="R4056" s="21" t="s">
        <v>1127</v>
      </c>
      <c r="S4056" s="3" t="s">
        <v>299</v>
      </c>
      <c r="T4056" s="37"/>
      <c r="U4056" s="21" t="s">
        <v>18</v>
      </c>
      <c r="V4056" s="21" t="str">
        <f>VLOOKUP(P4056,'Customer List'!B:C,2,)</f>
        <v>Delhi</v>
      </c>
      <c r="W4056" s="38"/>
      <c r="X4056" s="30">
        <f t="shared" si="449"/>
        <v>45974</v>
      </c>
      <c r="Y4056" s="21">
        <f t="shared" si="446"/>
        <v>0</v>
      </c>
      <c r="Z4056" s="21" t="str">
        <f t="shared" si="447"/>
        <v>Thursday</v>
      </c>
      <c r="AA4056" s="21" t="str">
        <f t="shared" si="448"/>
        <v>Thursday</v>
      </c>
      <c r="AB4056" s="21" t="str">
        <f>VLOOKUP(U4056,'Currency Sheet'!A:C,3,)</f>
        <v>DOLLAR</v>
      </c>
      <c r="AC4056" s="42" t="str">
        <f>VLOOKUP(P4056,'Customer List'!B:D,3,)</f>
        <v>Local</v>
      </c>
    </row>
    <row r="4057" spans="1:29" x14ac:dyDescent="0.25">
      <c r="A4057" s="21">
        <v>4053</v>
      </c>
      <c r="B4057" s="21" t="s">
        <v>5797</v>
      </c>
      <c r="C4057" s="30">
        <v>45960</v>
      </c>
      <c r="D4057" s="30">
        <v>45973</v>
      </c>
      <c r="E4057" s="47">
        <v>99</v>
      </c>
      <c r="F4057" s="47">
        <f t="shared" si="443"/>
        <v>8712</v>
      </c>
      <c r="G4057" s="48">
        <f t="shared" si="444"/>
        <v>26136</v>
      </c>
      <c r="H4057" s="21">
        <v>424401</v>
      </c>
      <c r="I4057" s="21" t="s">
        <v>1342</v>
      </c>
      <c r="J4057" s="21">
        <v>3</v>
      </c>
      <c r="K4057" s="21">
        <v>3</v>
      </c>
      <c r="L4057" s="21">
        <f t="shared" si="445"/>
        <v>0</v>
      </c>
      <c r="M4057" s="21" t="s">
        <v>5991</v>
      </c>
      <c r="N4057" s="30">
        <v>45976</v>
      </c>
      <c r="O4057" s="48">
        <v>37600.199999999997</v>
      </c>
      <c r="P4057" s="21" t="s">
        <v>276</v>
      </c>
      <c r="Q4057" s="21">
        <v>58158193520</v>
      </c>
      <c r="R4057" s="21" t="s">
        <v>5912</v>
      </c>
      <c r="S4057" s="3">
        <v>4</v>
      </c>
      <c r="T4057" s="37"/>
      <c r="U4057" s="21" t="s">
        <v>18</v>
      </c>
      <c r="V4057" s="21" t="str">
        <f>VLOOKUP(P4057,'Customer List'!B:C,2,)</f>
        <v>Pune</v>
      </c>
      <c r="W4057" s="38"/>
      <c r="X4057" s="30">
        <v>45979</v>
      </c>
      <c r="Y4057" s="21">
        <f t="shared" si="446"/>
        <v>3</v>
      </c>
      <c r="Z4057" s="21" t="str">
        <f t="shared" si="447"/>
        <v>Saturday</v>
      </c>
      <c r="AA4057" s="21" t="str">
        <f t="shared" si="448"/>
        <v>Tuesday</v>
      </c>
      <c r="AB4057" s="21" t="str">
        <f>VLOOKUP(U4057,'Currency Sheet'!A:C,3,)</f>
        <v>DOLLAR</v>
      </c>
      <c r="AC4057" s="42" t="str">
        <f>VLOOKUP(P4057,'Customer List'!B:D,3,)</f>
        <v>OutStation</v>
      </c>
    </row>
    <row r="4058" spans="1:29" x14ac:dyDescent="0.25">
      <c r="A4058" s="21">
        <v>4054</v>
      </c>
      <c r="B4058" s="21" t="s">
        <v>5797</v>
      </c>
      <c r="C4058" s="30">
        <v>45960</v>
      </c>
      <c r="D4058" s="30">
        <v>45973</v>
      </c>
      <c r="E4058" s="47">
        <v>141</v>
      </c>
      <c r="F4058" s="47">
        <f t="shared" si="443"/>
        <v>12408</v>
      </c>
      <c r="G4058" s="48">
        <f t="shared" si="444"/>
        <v>12408</v>
      </c>
      <c r="H4058" s="21">
        <v>424602</v>
      </c>
      <c r="I4058" s="21" t="s">
        <v>1240</v>
      </c>
      <c r="J4058" s="21">
        <v>1</v>
      </c>
      <c r="K4058" s="21">
        <v>1</v>
      </c>
      <c r="L4058" s="21">
        <f t="shared" si="445"/>
        <v>0</v>
      </c>
      <c r="M4058" s="21" t="s">
        <v>5951</v>
      </c>
      <c r="N4058" s="30">
        <v>45978</v>
      </c>
      <c r="O4058" s="48">
        <v>25497.5</v>
      </c>
      <c r="P4058" s="21" t="s">
        <v>2170</v>
      </c>
      <c r="Q4058" s="21">
        <v>58158258476</v>
      </c>
      <c r="R4058" s="21" t="s">
        <v>5912</v>
      </c>
      <c r="S4058" s="3">
        <v>4</v>
      </c>
      <c r="T4058" s="37"/>
      <c r="U4058" s="21" t="s">
        <v>18</v>
      </c>
      <c r="V4058" s="21" t="str">
        <f>VLOOKUP(P4058,'Customer List'!B:C,2,)</f>
        <v>Gujrat</v>
      </c>
      <c r="W4058" s="38"/>
      <c r="X4058" s="30">
        <v>45981</v>
      </c>
      <c r="Y4058" s="21">
        <f t="shared" si="446"/>
        <v>3</v>
      </c>
      <c r="Z4058" s="21" t="str">
        <f t="shared" si="447"/>
        <v>Monday</v>
      </c>
      <c r="AA4058" s="21" t="str">
        <f t="shared" si="448"/>
        <v>Thursday</v>
      </c>
      <c r="AB4058" s="21" t="str">
        <f>VLOOKUP(U4058,'Currency Sheet'!A:C,3,)</f>
        <v>DOLLAR</v>
      </c>
      <c r="AC4058" s="42" t="str">
        <f>VLOOKUP(P4058,'Customer List'!B:D,3,)</f>
        <v>OutStation</v>
      </c>
    </row>
    <row r="4059" spans="1:29" x14ac:dyDescent="0.25">
      <c r="A4059" s="21">
        <v>4055</v>
      </c>
      <c r="B4059" s="21" t="s">
        <v>5797</v>
      </c>
      <c r="C4059" s="30">
        <v>45960</v>
      </c>
      <c r="D4059" s="30">
        <v>45973</v>
      </c>
      <c r="E4059" s="47">
        <v>84.6</v>
      </c>
      <c r="F4059" s="47">
        <f t="shared" si="443"/>
        <v>7444.7999999999993</v>
      </c>
      <c r="G4059" s="48">
        <f t="shared" si="444"/>
        <v>7444.7999999999993</v>
      </c>
      <c r="H4059" s="21">
        <v>426102</v>
      </c>
      <c r="I4059" s="21" t="s">
        <v>1876</v>
      </c>
      <c r="J4059" s="21">
        <v>1</v>
      </c>
      <c r="K4059" s="21">
        <v>1</v>
      </c>
      <c r="L4059" s="21">
        <f t="shared" si="445"/>
        <v>0</v>
      </c>
      <c r="M4059" s="21" t="s">
        <v>5952</v>
      </c>
      <c r="N4059" s="30">
        <v>45978</v>
      </c>
      <c r="O4059" s="48">
        <v>15298.5</v>
      </c>
      <c r="P4059" s="21" t="s">
        <v>2170</v>
      </c>
      <c r="Q4059" s="21">
        <v>58158258476</v>
      </c>
      <c r="R4059" s="21" t="s">
        <v>5912</v>
      </c>
      <c r="S4059" s="3">
        <v>4</v>
      </c>
      <c r="T4059" s="37"/>
      <c r="U4059" s="21" t="s">
        <v>18</v>
      </c>
      <c r="V4059" s="21" t="str">
        <f>VLOOKUP(P4059,'Customer List'!B:C,2,)</f>
        <v>Gujrat</v>
      </c>
      <c r="W4059" s="38"/>
      <c r="X4059" s="30">
        <v>45981</v>
      </c>
      <c r="Y4059" s="21">
        <f t="shared" si="446"/>
        <v>3</v>
      </c>
      <c r="Z4059" s="21" t="str">
        <f t="shared" si="447"/>
        <v>Monday</v>
      </c>
      <c r="AA4059" s="21" t="str">
        <f t="shared" si="448"/>
        <v>Thursday</v>
      </c>
      <c r="AB4059" s="21" t="str">
        <f>VLOOKUP(U4059,'Currency Sheet'!A:C,3,)</f>
        <v>DOLLAR</v>
      </c>
      <c r="AC4059" s="42" t="str">
        <f>VLOOKUP(P4059,'Customer List'!B:D,3,)</f>
        <v>OutStation</v>
      </c>
    </row>
    <row r="4060" spans="1:29" x14ac:dyDescent="0.25">
      <c r="A4060" s="21">
        <v>4056</v>
      </c>
      <c r="B4060" s="21" t="s">
        <v>5797</v>
      </c>
      <c r="C4060" s="30">
        <v>45960</v>
      </c>
      <c r="D4060" s="30">
        <v>45973</v>
      </c>
      <c r="E4060" s="47">
        <v>75</v>
      </c>
      <c r="F4060" s="47">
        <f t="shared" si="443"/>
        <v>6600</v>
      </c>
      <c r="G4060" s="48">
        <f t="shared" si="444"/>
        <v>6600</v>
      </c>
      <c r="H4060" s="21">
        <v>426105</v>
      </c>
      <c r="I4060" s="21" t="s">
        <v>1759</v>
      </c>
      <c r="J4060" s="21">
        <v>1</v>
      </c>
      <c r="K4060" s="21">
        <v>1</v>
      </c>
      <c r="L4060" s="21">
        <f t="shared" si="445"/>
        <v>0</v>
      </c>
      <c r="M4060" s="21" t="s">
        <v>5952</v>
      </c>
      <c r="N4060" s="30">
        <v>45978</v>
      </c>
      <c r="O4060" s="48">
        <v>13562.5</v>
      </c>
      <c r="P4060" s="21" t="s">
        <v>2170</v>
      </c>
      <c r="Q4060" s="21">
        <v>58158258476</v>
      </c>
      <c r="R4060" s="21" t="s">
        <v>5912</v>
      </c>
      <c r="S4060" s="3">
        <v>4</v>
      </c>
      <c r="T4060" s="37"/>
      <c r="U4060" s="21" t="s">
        <v>18</v>
      </c>
      <c r="V4060" s="21" t="str">
        <f>VLOOKUP(P4060,'Customer List'!B:C,2,)</f>
        <v>Gujrat</v>
      </c>
      <c r="W4060" s="38"/>
      <c r="X4060" s="30">
        <v>45981</v>
      </c>
      <c r="Y4060" s="21">
        <f t="shared" si="446"/>
        <v>3</v>
      </c>
      <c r="Z4060" s="21" t="str">
        <f t="shared" si="447"/>
        <v>Monday</v>
      </c>
      <c r="AA4060" s="21" t="str">
        <f t="shared" si="448"/>
        <v>Thursday</v>
      </c>
      <c r="AB4060" s="21" t="str">
        <f>VLOOKUP(U4060,'Currency Sheet'!A:C,3,)</f>
        <v>DOLLAR</v>
      </c>
      <c r="AC4060" s="42" t="str">
        <f>VLOOKUP(P4060,'Customer List'!B:D,3,)</f>
        <v>OutStation</v>
      </c>
    </row>
    <row r="4061" spans="1:29" x14ac:dyDescent="0.25">
      <c r="A4061" s="21">
        <v>4057</v>
      </c>
      <c r="B4061" s="21" t="s">
        <v>5797</v>
      </c>
      <c r="C4061" s="30">
        <v>45960</v>
      </c>
      <c r="D4061" s="30">
        <v>45973</v>
      </c>
      <c r="E4061" s="47">
        <v>369</v>
      </c>
      <c r="F4061" s="47">
        <f t="shared" si="443"/>
        <v>32472</v>
      </c>
      <c r="G4061" s="48">
        <f t="shared" si="444"/>
        <v>32472</v>
      </c>
      <c r="H4061" s="21">
        <v>430924</v>
      </c>
      <c r="I4061" s="21" t="s">
        <v>5544</v>
      </c>
      <c r="J4061" s="21">
        <v>1</v>
      </c>
      <c r="K4061" s="21">
        <v>1</v>
      </c>
      <c r="L4061" s="21">
        <f t="shared" si="445"/>
        <v>0</v>
      </c>
      <c r="M4061" s="21" t="s">
        <v>5991</v>
      </c>
      <c r="N4061" s="30">
        <v>45976</v>
      </c>
      <c r="O4061" s="48">
        <v>46715.4</v>
      </c>
      <c r="P4061" s="21" t="s">
        <v>276</v>
      </c>
      <c r="Q4061" s="21">
        <v>58158193520</v>
      </c>
      <c r="R4061" s="21" t="s">
        <v>5912</v>
      </c>
      <c r="S4061" s="3">
        <v>4</v>
      </c>
      <c r="T4061" s="37"/>
      <c r="U4061" s="21" t="s">
        <v>18</v>
      </c>
      <c r="V4061" s="21" t="str">
        <f>VLOOKUP(P4061,'Customer List'!B:C,2,)</f>
        <v>Pune</v>
      </c>
      <c r="W4061" s="38"/>
      <c r="X4061" s="30">
        <v>45979</v>
      </c>
      <c r="Y4061" s="21">
        <f t="shared" si="446"/>
        <v>3</v>
      </c>
      <c r="Z4061" s="21" t="str">
        <f t="shared" si="447"/>
        <v>Saturday</v>
      </c>
      <c r="AA4061" s="21" t="str">
        <f t="shared" si="448"/>
        <v>Tuesday</v>
      </c>
      <c r="AB4061" s="21" t="str">
        <f>VLOOKUP(U4061,'Currency Sheet'!A:C,3,)</f>
        <v>DOLLAR</v>
      </c>
      <c r="AC4061" s="42" t="str">
        <f>VLOOKUP(P4061,'Customer List'!B:D,3,)</f>
        <v>OutStation</v>
      </c>
    </row>
    <row r="4062" spans="1:29" x14ac:dyDescent="0.25">
      <c r="A4062" s="21">
        <v>4058</v>
      </c>
      <c r="B4062" s="21" t="s">
        <v>5797</v>
      </c>
      <c r="C4062" s="30">
        <v>45960</v>
      </c>
      <c r="D4062" s="30">
        <v>45973</v>
      </c>
      <c r="E4062" s="47">
        <v>369</v>
      </c>
      <c r="F4062" s="47">
        <f t="shared" si="443"/>
        <v>32472</v>
      </c>
      <c r="G4062" s="48">
        <f t="shared" si="444"/>
        <v>32472</v>
      </c>
      <c r="H4062" s="21">
        <v>431324</v>
      </c>
      <c r="I4062" s="21" t="s">
        <v>5545</v>
      </c>
      <c r="J4062" s="21">
        <v>1</v>
      </c>
      <c r="K4062" s="21">
        <v>1</v>
      </c>
      <c r="L4062" s="21">
        <f t="shared" si="445"/>
        <v>0</v>
      </c>
      <c r="M4062" s="21" t="s">
        <v>5991</v>
      </c>
      <c r="N4062" s="30">
        <v>45976</v>
      </c>
      <c r="O4062" s="48">
        <v>46715.4</v>
      </c>
      <c r="P4062" s="21" t="s">
        <v>276</v>
      </c>
      <c r="Q4062" s="21">
        <v>58158193520</v>
      </c>
      <c r="R4062" s="21" t="s">
        <v>5912</v>
      </c>
      <c r="S4062" s="3">
        <v>4</v>
      </c>
      <c r="T4062" s="37"/>
      <c r="U4062" s="21" t="s">
        <v>18</v>
      </c>
      <c r="V4062" s="21" t="str">
        <f>VLOOKUP(P4062,'Customer List'!B:C,2,)</f>
        <v>Pune</v>
      </c>
      <c r="W4062" s="38"/>
      <c r="X4062" s="30">
        <v>45979</v>
      </c>
      <c r="Y4062" s="21">
        <f t="shared" si="446"/>
        <v>3</v>
      </c>
      <c r="Z4062" s="21" t="str">
        <f t="shared" si="447"/>
        <v>Saturday</v>
      </c>
      <c r="AA4062" s="21" t="str">
        <f t="shared" si="448"/>
        <v>Tuesday</v>
      </c>
      <c r="AB4062" s="21" t="str">
        <f>VLOOKUP(U4062,'Currency Sheet'!A:C,3,)</f>
        <v>DOLLAR</v>
      </c>
      <c r="AC4062" s="42" t="str">
        <f>VLOOKUP(P4062,'Customer List'!B:D,3,)</f>
        <v>OutStation</v>
      </c>
    </row>
    <row r="4063" spans="1:29" x14ac:dyDescent="0.25">
      <c r="A4063" s="21">
        <v>4059</v>
      </c>
      <c r="B4063" s="21" t="s">
        <v>5797</v>
      </c>
      <c r="C4063" s="30">
        <v>45960</v>
      </c>
      <c r="D4063" s="30">
        <v>45973</v>
      </c>
      <c r="E4063" s="47">
        <v>159</v>
      </c>
      <c r="F4063" s="47">
        <f t="shared" si="443"/>
        <v>13992</v>
      </c>
      <c r="G4063" s="48">
        <f t="shared" si="444"/>
        <v>13992</v>
      </c>
      <c r="H4063" s="21">
        <v>431501</v>
      </c>
      <c r="I4063" s="21" t="s">
        <v>5810</v>
      </c>
      <c r="J4063" s="21">
        <v>1</v>
      </c>
      <c r="K4063" s="21">
        <v>1</v>
      </c>
      <c r="L4063" s="21">
        <f t="shared" si="445"/>
        <v>0</v>
      </c>
      <c r="M4063" s="21" t="s">
        <v>6111</v>
      </c>
      <c r="N4063" s="30">
        <v>45986</v>
      </c>
      <c r="O4063" s="48">
        <v>28752.5</v>
      </c>
      <c r="P4063" s="21" t="s">
        <v>1136</v>
      </c>
      <c r="Q4063" s="21" t="s">
        <v>5959</v>
      </c>
      <c r="R4063" s="21" t="s">
        <v>6091</v>
      </c>
      <c r="S4063" s="3">
        <v>4</v>
      </c>
      <c r="T4063" s="37"/>
      <c r="U4063" s="21" t="s">
        <v>18</v>
      </c>
      <c r="V4063" s="21" t="str">
        <f>VLOOKUP(P4063,'Customer List'!B:C,2,)</f>
        <v>Delhi</v>
      </c>
      <c r="W4063" s="38"/>
      <c r="X4063" s="30">
        <f>IF(OR(R4063 = "PRIYANKA MADAM", R4063 = "DEEPAK", R4063 = "PORTER"),N4063,"")</f>
        <v>45986</v>
      </c>
      <c r="Y4063" s="21">
        <f t="shared" si="446"/>
        <v>0</v>
      </c>
      <c r="Z4063" s="21" t="str">
        <f t="shared" si="447"/>
        <v>Tuesday</v>
      </c>
      <c r="AA4063" s="21" t="str">
        <f t="shared" si="448"/>
        <v>Tuesday</v>
      </c>
      <c r="AB4063" s="21" t="str">
        <f>VLOOKUP(U4063,'Currency Sheet'!A:C,3,)</f>
        <v>DOLLAR</v>
      </c>
      <c r="AC4063" s="42" t="str">
        <f>VLOOKUP(P4063,'Customer List'!B:D,3,)</f>
        <v>Local</v>
      </c>
    </row>
    <row r="4064" spans="1:29" x14ac:dyDescent="0.25">
      <c r="A4064" s="21">
        <v>4060</v>
      </c>
      <c r="B4064" s="21" t="s">
        <v>5797</v>
      </c>
      <c r="C4064" s="30">
        <v>45960</v>
      </c>
      <c r="D4064" s="30">
        <v>45973</v>
      </c>
      <c r="E4064" s="47">
        <v>148.5</v>
      </c>
      <c r="F4064" s="47">
        <f t="shared" si="443"/>
        <v>13068</v>
      </c>
      <c r="G4064" s="48">
        <f t="shared" si="444"/>
        <v>13068</v>
      </c>
      <c r="H4064" s="21">
        <v>480009</v>
      </c>
      <c r="I4064" s="21" t="s">
        <v>5811</v>
      </c>
      <c r="J4064" s="21">
        <v>1</v>
      </c>
      <c r="K4064" s="21">
        <v>1</v>
      </c>
      <c r="L4064" s="21">
        <f t="shared" si="445"/>
        <v>0</v>
      </c>
      <c r="M4064" s="21" t="s">
        <v>5976</v>
      </c>
      <c r="N4064" s="30">
        <v>45976</v>
      </c>
      <c r="O4064" s="48">
        <v>18414</v>
      </c>
      <c r="P4064" s="21" t="s">
        <v>621</v>
      </c>
      <c r="Q4064" s="21">
        <v>58158205394</v>
      </c>
      <c r="R4064" s="21" t="s">
        <v>5912</v>
      </c>
      <c r="S4064" s="3">
        <v>4</v>
      </c>
      <c r="T4064" s="37"/>
      <c r="U4064" s="21" t="s">
        <v>18</v>
      </c>
      <c r="V4064" s="21" t="str">
        <f>VLOOKUP(P4064,'Customer List'!B:C,2,)</f>
        <v>Hyderabad</v>
      </c>
      <c r="W4064" s="38"/>
      <c r="X4064" s="30">
        <v>45979</v>
      </c>
      <c r="Y4064" s="21">
        <f t="shared" si="446"/>
        <v>3</v>
      </c>
      <c r="Z4064" s="21" t="str">
        <f t="shared" si="447"/>
        <v>Saturday</v>
      </c>
      <c r="AA4064" s="21" t="str">
        <f t="shared" si="448"/>
        <v>Tuesday</v>
      </c>
      <c r="AB4064" s="21" t="str">
        <f>VLOOKUP(U4064,'Currency Sheet'!A:C,3,)</f>
        <v>DOLLAR</v>
      </c>
      <c r="AC4064" s="42" t="str">
        <f>VLOOKUP(P4064,'Customer List'!B:D,3,)</f>
        <v>OutStation</v>
      </c>
    </row>
    <row r="4065" spans="1:29" x14ac:dyDescent="0.25">
      <c r="A4065" s="21">
        <v>4061</v>
      </c>
      <c r="B4065" s="21" t="s">
        <v>5797</v>
      </c>
      <c r="C4065" s="30">
        <v>45960</v>
      </c>
      <c r="D4065" s="30">
        <v>45973</v>
      </c>
      <c r="E4065" s="47">
        <v>148.5</v>
      </c>
      <c r="F4065" s="47">
        <f t="shared" si="443"/>
        <v>13068</v>
      </c>
      <c r="G4065" s="48">
        <f t="shared" si="444"/>
        <v>13068</v>
      </c>
      <c r="H4065" s="21">
        <v>480011</v>
      </c>
      <c r="I4065" s="21" t="s">
        <v>5404</v>
      </c>
      <c r="J4065" s="21">
        <v>1</v>
      </c>
      <c r="K4065" s="21">
        <v>1</v>
      </c>
      <c r="L4065" s="21">
        <f t="shared" si="445"/>
        <v>0</v>
      </c>
      <c r="M4065" s="21" t="s">
        <v>5976</v>
      </c>
      <c r="N4065" s="30">
        <v>45976</v>
      </c>
      <c r="O4065" s="48">
        <v>18414</v>
      </c>
      <c r="P4065" s="21" t="s">
        <v>621</v>
      </c>
      <c r="Q4065" s="21">
        <v>58158205394</v>
      </c>
      <c r="R4065" s="21" t="s">
        <v>5912</v>
      </c>
      <c r="S4065" s="3">
        <v>4</v>
      </c>
      <c r="T4065" s="37"/>
      <c r="U4065" s="21" t="s">
        <v>18</v>
      </c>
      <c r="V4065" s="21" t="str">
        <f>VLOOKUP(P4065,'Customer List'!B:C,2,)</f>
        <v>Hyderabad</v>
      </c>
      <c r="W4065" s="38"/>
      <c r="X4065" s="30">
        <v>45979</v>
      </c>
      <c r="Y4065" s="21">
        <f t="shared" si="446"/>
        <v>3</v>
      </c>
      <c r="Z4065" s="21" t="str">
        <f t="shared" si="447"/>
        <v>Saturday</v>
      </c>
      <c r="AA4065" s="21" t="str">
        <f t="shared" si="448"/>
        <v>Tuesday</v>
      </c>
      <c r="AB4065" s="21" t="str">
        <f>VLOOKUP(U4065,'Currency Sheet'!A:C,3,)</f>
        <v>DOLLAR</v>
      </c>
      <c r="AC4065" s="42" t="str">
        <f>VLOOKUP(P4065,'Customer List'!B:D,3,)</f>
        <v>OutStation</v>
      </c>
    </row>
    <row r="4066" spans="1:29" x14ac:dyDescent="0.25">
      <c r="A4066" s="21">
        <v>4062</v>
      </c>
      <c r="B4066" s="21" t="s">
        <v>5797</v>
      </c>
      <c r="C4066" s="30">
        <v>45960</v>
      </c>
      <c r="D4066" s="30">
        <v>45973</v>
      </c>
      <c r="E4066" s="47">
        <v>417.75</v>
      </c>
      <c r="F4066" s="47">
        <f t="shared" si="443"/>
        <v>36762</v>
      </c>
      <c r="G4066" s="48">
        <f t="shared" si="444"/>
        <v>36762</v>
      </c>
      <c r="H4066" s="21">
        <v>480019</v>
      </c>
      <c r="I4066" s="21" t="s">
        <v>5812</v>
      </c>
      <c r="J4066" s="21">
        <v>1</v>
      </c>
      <c r="K4066" s="21">
        <v>1</v>
      </c>
      <c r="L4066" s="21">
        <f t="shared" si="445"/>
        <v>0</v>
      </c>
      <c r="M4066" s="21" t="s">
        <v>5976</v>
      </c>
      <c r="N4066" s="30">
        <v>45976</v>
      </c>
      <c r="O4066" s="48">
        <v>51801</v>
      </c>
      <c r="P4066" s="21" t="s">
        <v>621</v>
      </c>
      <c r="Q4066" s="21">
        <v>58158205394</v>
      </c>
      <c r="R4066" s="21" t="s">
        <v>5912</v>
      </c>
      <c r="S4066" s="3" t="s">
        <v>299</v>
      </c>
      <c r="T4066" s="37"/>
      <c r="U4066" s="21" t="s">
        <v>18</v>
      </c>
      <c r="V4066" s="21" t="str">
        <f>VLOOKUP(P4066,'Customer List'!B:C,2,)</f>
        <v>Hyderabad</v>
      </c>
      <c r="W4066" s="38"/>
      <c r="X4066" s="30">
        <v>45979</v>
      </c>
      <c r="Y4066" s="21">
        <f t="shared" si="446"/>
        <v>3</v>
      </c>
      <c r="Z4066" s="21" t="str">
        <f t="shared" si="447"/>
        <v>Saturday</v>
      </c>
      <c r="AA4066" s="21" t="str">
        <f t="shared" si="448"/>
        <v>Tuesday</v>
      </c>
      <c r="AB4066" s="21" t="str">
        <f>VLOOKUP(U4066,'Currency Sheet'!A:C,3,)</f>
        <v>DOLLAR</v>
      </c>
      <c r="AC4066" s="42" t="str">
        <f>VLOOKUP(P4066,'Customer List'!B:D,3,)</f>
        <v>OutStation</v>
      </c>
    </row>
    <row r="4067" spans="1:29" x14ac:dyDescent="0.25">
      <c r="A4067" s="21">
        <v>4063</v>
      </c>
      <c r="B4067" s="21" t="s">
        <v>5797</v>
      </c>
      <c r="C4067" s="30">
        <v>45960</v>
      </c>
      <c r="D4067" s="30">
        <v>45973</v>
      </c>
      <c r="E4067" s="47">
        <v>169.2</v>
      </c>
      <c r="F4067" s="47">
        <f t="shared" si="443"/>
        <v>14889.599999999999</v>
      </c>
      <c r="G4067" s="48">
        <f t="shared" si="444"/>
        <v>14889.599999999999</v>
      </c>
      <c r="H4067" s="21">
        <v>514602</v>
      </c>
      <c r="I4067" s="21" t="s">
        <v>5813</v>
      </c>
      <c r="J4067" s="21">
        <v>1</v>
      </c>
      <c r="K4067" s="21">
        <v>1</v>
      </c>
      <c r="L4067" s="21">
        <f t="shared" si="445"/>
        <v>0</v>
      </c>
      <c r="M4067" s="21" t="s">
        <v>6109</v>
      </c>
      <c r="N4067" s="30">
        <v>45986</v>
      </c>
      <c r="O4067" s="48">
        <v>30597</v>
      </c>
      <c r="P4067" s="21" t="s">
        <v>1136</v>
      </c>
      <c r="Q4067" s="21" t="s">
        <v>5959</v>
      </c>
      <c r="R4067" s="21" t="s">
        <v>6091</v>
      </c>
      <c r="S4067" s="3">
        <v>4</v>
      </c>
      <c r="T4067" s="37"/>
      <c r="U4067" s="21" t="s">
        <v>18</v>
      </c>
      <c r="V4067" s="21" t="str">
        <f>VLOOKUP(P4067,'Customer List'!B:C,2,)</f>
        <v>Delhi</v>
      </c>
      <c r="W4067" s="38"/>
      <c r="X4067" s="30">
        <f>IF(OR(R4067 = "PRIYANKA MADAM", R4067 = "DEEPAK", R4067 = "PORTER"),N4067,"")</f>
        <v>45986</v>
      </c>
      <c r="Y4067" s="21">
        <f t="shared" si="446"/>
        <v>0</v>
      </c>
      <c r="Z4067" s="21" t="str">
        <f t="shared" si="447"/>
        <v>Tuesday</v>
      </c>
      <c r="AA4067" s="21" t="str">
        <f t="shared" si="448"/>
        <v>Tuesday</v>
      </c>
      <c r="AB4067" s="21" t="str">
        <f>VLOOKUP(U4067,'Currency Sheet'!A:C,3,)</f>
        <v>DOLLAR</v>
      </c>
      <c r="AC4067" s="42" t="str">
        <f>VLOOKUP(P4067,'Customer List'!B:D,3,)</f>
        <v>Local</v>
      </c>
    </row>
    <row r="4068" spans="1:29" x14ac:dyDescent="0.25">
      <c r="A4068" s="21">
        <v>4064</v>
      </c>
      <c r="B4068" s="21" t="s">
        <v>5797</v>
      </c>
      <c r="C4068" s="30">
        <v>45960</v>
      </c>
      <c r="D4068" s="30">
        <v>45973</v>
      </c>
      <c r="E4068" s="47">
        <v>299.39999999999998</v>
      </c>
      <c r="F4068" s="47">
        <f t="shared" si="443"/>
        <v>26347.199999999997</v>
      </c>
      <c r="G4068" s="48">
        <f t="shared" si="444"/>
        <v>26347.199999999997</v>
      </c>
      <c r="H4068" s="21">
        <v>576406</v>
      </c>
      <c r="I4068" s="21" t="s">
        <v>5406</v>
      </c>
      <c r="J4068" s="21">
        <v>1</v>
      </c>
      <c r="K4068" s="21">
        <v>1</v>
      </c>
      <c r="L4068" s="21">
        <f t="shared" si="445"/>
        <v>0</v>
      </c>
      <c r="M4068" s="21" t="s">
        <v>5946</v>
      </c>
      <c r="N4068" s="30">
        <v>45978</v>
      </c>
      <c r="O4068" s="48">
        <v>54141.5</v>
      </c>
      <c r="P4068" s="21" t="s">
        <v>168</v>
      </c>
      <c r="Q4068" s="21">
        <v>58158244981</v>
      </c>
      <c r="R4068" s="21" t="s">
        <v>5912</v>
      </c>
      <c r="S4068" s="3">
        <v>-20</v>
      </c>
      <c r="T4068" s="37"/>
      <c r="U4068" s="21" t="s">
        <v>18</v>
      </c>
      <c r="V4068" s="21" t="str">
        <f>VLOOKUP(P4068,'Customer List'!B:C,2,)</f>
        <v>Bhopal</v>
      </c>
      <c r="W4068" s="38"/>
      <c r="X4068" s="30">
        <v>45980</v>
      </c>
      <c r="Y4068" s="21">
        <f t="shared" si="446"/>
        <v>2</v>
      </c>
      <c r="Z4068" s="21" t="str">
        <f t="shared" si="447"/>
        <v>Monday</v>
      </c>
      <c r="AA4068" s="21" t="str">
        <f t="shared" si="448"/>
        <v>Wednesday</v>
      </c>
      <c r="AB4068" s="21" t="str">
        <f>VLOOKUP(U4068,'Currency Sheet'!A:C,3,)</f>
        <v>DOLLAR</v>
      </c>
      <c r="AC4068" s="42" t="str">
        <f>VLOOKUP(P4068,'Customer List'!B:D,3,)</f>
        <v>OutStation</v>
      </c>
    </row>
    <row r="4069" spans="1:29" x14ac:dyDescent="0.25">
      <c r="A4069" s="21">
        <v>4065</v>
      </c>
      <c r="B4069" s="21" t="s">
        <v>5797</v>
      </c>
      <c r="C4069" s="30">
        <v>45960</v>
      </c>
      <c r="D4069" s="30">
        <v>45973</v>
      </c>
      <c r="E4069" s="47">
        <v>88.2</v>
      </c>
      <c r="F4069" s="47">
        <f t="shared" si="443"/>
        <v>7761.6</v>
      </c>
      <c r="G4069" s="48">
        <f t="shared" si="444"/>
        <v>7761.6</v>
      </c>
      <c r="H4069" s="21">
        <v>592702</v>
      </c>
      <c r="I4069" s="21" t="s">
        <v>5814</v>
      </c>
      <c r="J4069" s="21">
        <v>1</v>
      </c>
      <c r="K4069" s="21">
        <v>1</v>
      </c>
      <c r="L4069" s="21">
        <f t="shared" si="445"/>
        <v>0</v>
      </c>
      <c r="M4069" s="21" t="s">
        <v>6113</v>
      </c>
      <c r="N4069" s="30">
        <v>45986</v>
      </c>
      <c r="O4069" s="48">
        <v>14151</v>
      </c>
      <c r="P4069" s="21" t="s">
        <v>254</v>
      </c>
      <c r="Q4069" s="21" t="s">
        <v>5959</v>
      </c>
      <c r="R4069" s="21" t="s">
        <v>6091</v>
      </c>
      <c r="S4069" s="3">
        <v>-20</v>
      </c>
      <c r="T4069" s="37"/>
      <c r="U4069" s="21" t="s">
        <v>18</v>
      </c>
      <c r="V4069" s="21" t="str">
        <f>VLOOKUP(P4069,'Customer List'!B:C,2,)</f>
        <v>Delhi</v>
      </c>
      <c r="W4069" s="38"/>
      <c r="X4069" s="30">
        <f>IF(OR(R4069 = "PRIYANKA MADAM", R4069 = "DEEPAK", R4069 = "PORTER"),N4069,"")</f>
        <v>45986</v>
      </c>
      <c r="Y4069" s="21">
        <f t="shared" si="446"/>
        <v>0</v>
      </c>
      <c r="Z4069" s="21" t="str">
        <f t="shared" si="447"/>
        <v>Tuesday</v>
      </c>
      <c r="AA4069" s="21" t="str">
        <f t="shared" si="448"/>
        <v>Tuesday</v>
      </c>
      <c r="AB4069" s="21" t="str">
        <f>VLOOKUP(U4069,'Currency Sheet'!A:C,3,)</f>
        <v>DOLLAR</v>
      </c>
      <c r="AC4069" s="42" t="str">
        <f>VLOOKUP(P4069,'Customer List'!B:D,3,)</f>
        <v>Local</v>
      </c>
    </row>
    <row r="4070" spans="1:29" x14ac:dyDescent="0.25">
      <c r="A4070" s="21">
        <v>4066</v>
      </c>
      <c r="B4070" s="21" t="s">
        <v>5797</v>
      </c>
      <c r="C4070" s="30">
        <v>45960</v>
      </c>
      <c r="D4070" s="30">
        <v>45973</v>
      </c>
      <c r="E4070" s="47">
        <v>151.80000000000001</v>
      </c>
      <c r="F4070" s="47">
        <f t="shared" si="443"/>
        <v>13358.400000000001</v>
      </c>
      <c r="G4070" s="48">
        <f t="shared" si="444"/>
        <v>13358.400000000001</v>
      </c>
      <c r="H4070" s="21">
        <v>640914</v>
      </c>
      <c r="I4070" s="21" t="s">
        <v>4831</v>
      </c>
      <c r="J4070" s="21">
        <v>1</v>
      </c>
      <c r="K4070" s="21">
        <v>1</v>
      </c>
      <c r="L4070" s="21">
        <f t="shared" si="445"/>
        <v>0</v>
      </c>
      <c r="M4070" s="21" t="s">
        <v>5965</v>
      </c>
      <c r="N4070" s="30">
        <v>45976</v>
      </c>
      <c r="O4070" s="48">
        <v>23527.200000000001</v>
      </c>
      <c r="P4070" s="21" t="s">
        <v>228</v>
      </c>
      <c r="Q4070" s="21">
        <v>58158206186</v>
      </c>
      <c r="R4070" s="21" t="s">
        <v>5912</v>
      </c>
      <c r="S4070" s="3">
        <v>4</v>
      </c>
      <c r="T4070" s="37"/>
      <c r="U4070" s="21" t="s">
        <v>18</v>
      </c>
      <c r="V4070" s="21" t="str">
        <f>VLOOKUP(P4070,'Customer List'!B:C,2,)</f>
        <v>Kolkata</v>
      </c>
      <c r="W4070" s="38"/>
      <c r="X4070" s="30">
        <v>45979</v>
      </c>
      <c r="Y4070" s="21">
        <f t="shared" si="446"/>
        <v>3</v>
      </c>
      <c r="Z4070" s="21" t="str">
        <f t="shared" si="447"/>
        <v>Saturday</v>
      </c>
      <c r="AA4070" s="21" t="str">
        <f t="shared" si="448"/>
        <v>Tuesday</v>
      </c>
      <c r="AB4070" s="21" t="str">
        <f>VLOOKUP(U4070,'Currency Sheet'!A:C,3,)</f>
        <v>DOLLAR</v>
      </c>
      <c r="AC4070" s="42" t="str">
        <f>VLOOKUP(P4070,'Customer List'!B:D,3,)</f>
        <v>OutStation</v>
      </c>
    </row>
    <row r="4071" spans="1:29" x14ac:dyDescent="0.25">
      <c r="A4071" s="21">
        <v>4067</v>
      </c>
      <c r="B4071" s="21" t="s">
        <v>5797</v>
      </c>
      <c r="C4071" s="30">
        <v>45960</v>
      </c>
      <c r="D4071" s="30">
        <v>45973</v>
      </c>
      <c r="E4071" s="47">
        <v>172.2</v>
      </c>
      <c r="F4071" s="47">
        <f t="shared" si="443"/>
        <v>15153.599999999999</v>
      </c>
      <c r="G4071" s="48">
        <f t="shared" si="444"/>
        <v>15153.599999999999</v>
      </c>
      <c r="H4071" s="21">
        <v>693504</v>
      </c>
      <c r="I4071" s="21" t="s">
        <v>5815</v>
      </c>
      <c r="J4071" s="21">
        <v>1</v>
      </c>
      <c r="K4071" s="21">
        <v>1</v>
      </c>
      <c r="L4071" s="21">
        <f t="shared" si="445"/>
        <v>0</v>
      </c>
      <c r="M4071" s="21" t="s">
        <v>6175</v>
      </c>
      <c r="N4071" s="30">
        <v>45988</v>
      </c>
      <c r="O4071" s="48">
        <v>33363.75</v>
      </c>
      <c r="P4071" s="21" t="s">
        <v>901</v>
      </c>
      <c r="Q4071" s="21"/>
      <c r="R4071" s="21"/>
      <c r="S4071" s="3">
        <v>4</v>
      </c>
      <c r="T4071" s="37"/>
      <c r="U4071" s="21" t="s">
        <v>18</v>
      </c>
      <c r="V4071" s="21" t="str">
        <f>VLOOKUP(P4071,'Customer List'!B:C,2,)</f>
        <v>Delhi</v>
      </c>
      <c r="W4071" s="38" t="s">
        <v>637</v>
      </c>
      <c r="X4071" s="30" t="str">
        <f t="shared" ref="X4071:X4075" si="450">IF(OR(R4071 = "PRIYANKA MADAM", R4071 = "DEEPAK", R4071 = "PORTER"),N4071,"")</f>
        <v/>
      </c>
      <c r="Y4071" s="21" t="str">
        <f t="shared" si="446"/>
        <v/>
      </c>
      <c r="Z4071" s="21" t="str">
        <f t="shared" si="447"/>
        <v>Thursday</v>
      </c>
      <c r="AA4071" s="21" t="str">
        <f t="shared" si="448"/>
        <v/>
      </c>
      <c r="AB4071" s="21" t="str">
        <f>VLOOKUP(U4071,'Currency Sheet'!A:C,3,)</f>
        <v>DOLLAR</v>
      </c>
      <c r="AC4071" s="42" t="str">
        <f>VLOOKUP(P4071,'Customer List'!B:D,3,)</f>
        <v>Local</v>
      </c>
    </row>
    <row r="4072" spans="1:29" x14ac:dyDescent="0.25">
      <c r="A4072" s="21">
        <v>4068</v>
      </c>
      <c r="B4072" s="21" t="s">
        <v>5797</v>
      </c>
      <c r="C4072" s="30">
        <v>45960</v>
      </c>
      <c r="D4072" s="30">
        <v>45973</v>
      </c>
      <c r="E4072" s="47">
        <v>4.2</v>
      </c>
      <c r="F4072" s="47">
        <f t="shared" si="443"/>
        <v>369.6</v>
      </c>
      <c r="G4072" s="48">
        <f t="shared" si="444"/>
        <v>1478.4</v>
      </c>
      <c r="H4072" s="21">
        <v>740379</v>
      </c>
      <c r="I4072" s="21" t="s">
        <v>243</v>
      </c>
      <c r="J4072" s="21">
        <v>4</v>
      </c>
      <c r="K4072" s="21"/>
      <c r="L4072" s="21">
        <f t="shared" si="445"/>
        <v>4</v>
      </c>
      <c r="M4072" s="21"/>
      <c r="N4072" s="30"/>
      <c r="O4072" s="48"/>
      <c r="P4072" s="21" t="s">
        <v>1145</v>
      </c>
      <c r="Q4072" s="21"/>
      <c r="R4072" s="21"/>
      <c r="S4072" s="3" t="s">
        <v>299</v>
      </c>
      <c r="T4072" s="37"/>
      <c r="U4072" s="21" t="s">
        <v>18</v>
      </c>
      <c r="V4072" s="21" t="str">
        <f>VLOOKUP(P4072,'Customer List'!B:C,2,)</f>
        <v>STOCK</v>
      </c>
      <c r="W4072" s="38" t="s">
        <v>2025</v>
      </c>
      <c r="X4072" s="30" t="str">
        <f t="shared" si="450"/>
        <v/>
      </c>
      <c r="Y4072" s="21" t="str">
        <f t="shared" si="446"/>
        <v/>
      </c>
      <c r="Z4072" s="21" t="str">
        <f t="shared" si="447"/>
        <v/>
      </c>
      <c r="AA4072" s="21" t="str">
        <f t="shared" si="448"/>
        <v/>
      </c>
      <c r="AB4072" s="21" t="str">
        <f>VLOOKUP(U4072,'Currency Sheet'!A:C,3,)</f>
        <v>DOLLAR</v>
      </c>
      <c r="AC4072" s="42" t="str">
        <f>VLOOKUP(P4072,'Customer List'!B:D,3,)</f>
        <v>STOCK</v>
      </c>
    </row>
    <row r="4073" spans="1:29" x14ac:dyDescent="0.25">
      <c r="A4073" s="21">
        <v>4069</v>
      </c>
      <c r="B4073" s="21" t="s">
        <v>5797</v>
      </c>
      <c r="C4073" s="30">
        <v>45960</v>
      </c>
      <c r="D4073" s="30">
        <v>45973</v>
      </c>
      <c r="E4073" s="47">
        <v>986.4</v>
      </c>
      <c r="F4073" s="47">
        <f t="shared" si="443"/>
        <v>86803.199999999997</v>
      </c>
      <c r="G4073" s="48">
        <f t="shared" si="444"/>
        <v>86803.199999999997</v>
      </c>
      <c r="H4073" s="21">
        <v>741044</v>
      </c>
      <c r="I4073" s="21" t="s">
        <v>5816</v>
      </c>
      <c r="J4073" s="21">
        <v>1</v>
      </c>
      <c r="K4073" s="21">
        <v>1</v>
      </c>
      <c r="L4073" s="21">
        <f t="shared" si="445"/>
        <v>0</v>
      </c>
      <c r="M4073" s="21" t="s">
        <v>6116</v>
      </c>
      <c r="N4073" s="30">
        <v>45986</v>
      </c>
      <c r="O4073" s="48">
        <v>132753</v>
      </c>
      <c r="P4073" s="21" t="s">
        <v>42</v>
      </c>
      <c r="Q4073" s="21" t="s">
        <v>5959</v>
      </c>
      <c r="R4073" s="21" t="s">
        <v>6091</v>
      </c>
      <c r="S4073" s="3">
        <v>4</v>
      </c>
      <c r="T4073" s="37"/>
      <c r="U4073" s="21" t="s">
        <v>18</v>
      </c>
      <c r="V4073" s="21" t="str">
        <f>VLOOKUP(P4073,'Customer List'!B:C,2,)</f>
        <v>Faridabad</v>
      </c>
      <c r="W4073" s="38"/>
      <c r="X4073" s="30">
        <f t="shared" si="450"/>
        <v>45986</v>
      </c>
      <c r="Y4073" s="21">
        <f t="shared" si="446"/>
        <v>0</v>
      </c>
      <c r="Z4073" s="21" t="str">
        <f t="shared" si="447"/>
        <v>Tuesday</v>
      </c>
      <c r="AA4073" s="21" t="str">
        <f t="shared" si="448"/>
        <v>Tuesday</v>
      </c>
      <c r="AB4073" s="21" t="str">
        <f>VLOOKUP(U4073,'Currency Sheet'!A:C,3,)</f>
        <v>DOLLAR</v>
      </c>
      <c r="AC4073" s="42" t="str">
        <f>VLOOKUP(P4073,'Customer List'!B:D,3,)</f>
        <v>Local</v>
      </c>
    </row>
    <row r="4074" spans="1:29" x14ac:dyDescent="0.25">
      <c r="A4074" s="21">
        <v>4070</v>
      </c>
      <c r="B4074" s="21" t="s">
        <v>5797</v>
      </c>
      <c r="C4074" s="30">
        <v>45960</v>
      </c>
      <c r="D4074" s="30">
        <v>45973</v>
      </c>
      <c r="E4074" s="47">
        <v>454.2</v>
      </c>
      <c r="F4074" s="47">
        <f t="shared" si="443"/>
        <v>39969.599999999999</v>
      </c>
      <c r="G4074" s="48">
        <f t="shared" si="444"/>
        <v>79939.199999999997</v>
      </c>
      <c r="H4074" s="21">
        <v>783906</v>
      </c>
      <c r="I4074" s="21" t="s">
        <v>5817</v>
      </c>
      <c r="J4074" s="21">
        <v>2</v>
      </c>
      <c r="K4074" s="21">
        <v>2</v>
      </c>
      <c r="L4074" s="21">
        <f t="shared" si="445"/>
        <v>0</v>
      </c>
      <c r="M4074" s="21" t="s">
        <v>5875</v>
      </c>
      <c r="N4074" s="30">
        <v>45974</v>
      </c>
      <c r="O4074" s="48">
        <v>140802</v>
      </c>
      <c r="P4074" s="21" t="s">
        <v>208</v>
      </c>
      <c r="Q4074" s="21" t="s">
        <v>1127</v>
      </c>
      <c r="R4074" s="21" t="s">
        <v>1127</v>
      </c>
      <c r="S4074" s="3">
        <v>-20</v>
      </c>
      <c r="T4074" s="37"/>
      <c r="U4074" s="21" t="s">
        <v>18</v>
      </c>
      <c r="V4074" s="21" t="str">
        <f>VLOOKUP(P4074,'Customer List'!B:C,2,)</f>
        <v>Delhi</v>
      </c>
      <c r="W4074" s="38"/>
      <c r="X4074" s="30">
        <f t="shared" si="450"/>
        <v>45974</v>
      </c>
      <c r="Y4074" s="21">
        <f t="shared" si="446"/>
        <v>0</v>
      </c>
      <c r="Z4074" s="21" t="str">
        <f t="shared" si="447"/>
        <v>Thursday</v>
      </c>
      <c r="AA4074" s="21" t="str">
        <f t="shared" si="448"/>
        <v>Thursday</v>
      </c>
      <c r="AB4074" s="21" t="str">
        <f>VLOOKUP(U4074,'Currency Sheet'!A:C,3,)</f>
        <v>DOLLAR</v>
      </c>
      <c r="AC4074" s="42" t="str">
        <f>VLOOKUP(P4074,'Customer List'!B:D,3,)</f>
        <v>Local</v>
      </c>
    </row>
    <row r="4075" spans="1:29" x14ac:dyDescent="0.25">
      <c r="A4075" s="21">
        <v>4071</v>
      </c>
      <c r="B4075" s="21" t="s">
        <v>5797</v>
      </c>
      <c r="C4075" s="30">
        <v>45960</v>
      </c>
      <c r="D4075" s="30">
        <v>45973</v>
      </c>
      <c r="E4075" s="47">
        <v>53.4</v>
      </c>
      <c r="F4075" s="47">
        <f t="shared" si="443"/>
        <v>4699.2</v>
      </c>
      <c r="G4075" s="48">
        <f t="shared" si="444"/>
        <v>9398.4</v>
      </c>
      <c r="H4075" s="21">
        <v>844302</v>
      </c>
      <c r="I4075" s="21" t="s">
        <v>5818</v>
      </c>
      <c r="J4075" s="21">
        <v>2</v>
      </c>
      <c r="K4075" s="21">
        <v>2</v>
      </c>
      <c r="L4075" s="21">
        <f t="shared" si="445"/>
        <v>0</v>
      </c>
      <c r="M4075" s="21" t="s">
        <v>5874</v>
      </c>
      <c r="N4075" s="30">
        <v>45974</v>
      </c>
      <c r="O4075" s="48">
        <v>17088</v>
      </c>
      <c r="P4075" s="21" t="s">
        <v>208</v>
      </c>
      <c r="Q4075" s="21" t="s">
        <v>1127</v>
      </c>
      <c r="R4075" s="21" t="s">
        <v>1127</v>
      </c>
      <c r="S4075" s="3">
        <v>4</v>
      </c>
      <c r="T4075" s="37"/>
      <c r="U4075" s="21" t="s">
        <v>18</v>
      </c>
      <c r="V4075" s="21" t="str">
        <f>VLOOKUP(P4075,'Customer List'!B:C,2,)</f>
        <v>Delhi</v>
      </c>
      <c r="W4075" s="38"/>
      <c r="X4075" s="30">
        <f t="shared" si="450"/>
        <v>45974</v>
      </c>
      <c r="Y4075" s="21">
        <f t="shared" si="446"/>
        <v>0</v>
      </c>
      <c r="Z4075" s="21" t="str">
        <f t="shared" si="447"/>
        <v>Thursday</v>
      </c>
      <c r="AA4075" s="21" t="str">
        <f t="shared" si="448"/>
        <v>Thursday</v>
      </c>
      <c r="AB4075" s="21" t="str">
        <f>VLOOKUP(U4075,'Currency Sheet'!A:C,3,)</f>
        <v>DOLLAR</v>
      </c>
      <c r="AC4075" s="42" t="str">
        <f>VLOOKUP(P4075,'Customer List'!B:D,3,)</f>
        <v>Local</v>
      </c>
    </row>
    <row r="4076" spans="1:29" x14ac:dyDescent="0.25">
      <c r="A4076" s="21">
        <v>4072</v>
      </c>
      <c r="B4076" s="21">
        <v>300083874</v>
      </c>
      <c r="C4076" s="30">
        <v>45758</v>
      </c>
      <c r="D4076" s="30">
        <v>45973</v>
      </c>
      <c r="E4076" s="47">
        <v>194.4</v>
      </c>
      <c r="F4076" s="47">
        <f t="shared" si="443"/>
        <v>17107.2</v>
      </c>
      <c r="G4076" s="48">
        <f t="shared" si="444"/>
        <v>17107.2</v>
      </c>
      <c r="H4076" s="21" t="s">
        <v>5819</v>
      </c>
      <c r="I4076" s="21"/>
      <c r="J4076" s="21">
        <v>1</v>
      </c>
      <c r="K4076" s="21">
        <v>1</v>
      </c>
      <c r="L4076" s="21">
        <f t="shared" si="445"/>
        <v>0</v>
      </c>
      <c r="M4076" s="21" t="s">
        <v>5984</v>
      </c>
      <c r="N4076" s="30">
        <v>45976</v>
      </c>
      <c r="O4076" s="48">
        <v>28248.75</v>
      </c>
      <c r="P4076" s="21" t="s">
        <v>2511</v>
      </c>
      <c r="Q4076" s="21">
        <v>58158192256</v>
      </c>
      <c r="R4076" s="21" t="s">
        <v>5912</v>
      </c>
      <c r="S4076" s="3">
        <v>-20</v>
      </c>
      <c r="T4076" s="37"/>
      <c r="U4076" s="21" t="s">
        <v>1141</v>
      </c>
      <c r="V4076" s="21" t="str">
        <f>VLOOKUP(P4076,'Customer List'!B:C,2,)</f>
        <v>MOHALI (PUNJAB)</v>
      </c>
      <c r="W4076" s="38"/>
      <c r="X4076" s="30">
        <v>45978</v>
      </c>
      <c r="Y4076" s="21">
        <f t="shared" si="446"/>
        <v>2</v>
      </c>
      <c r="Z4076" s="21" t="str">
        <f t="shared" si="447"/>
        <v>Saturday</v>
      </c>
      <c r="AA4076" s="21" t="str">
        <f t="shared" si="448"/>
        <v>Monday</v>
      </c>
      <c r="AB4076" s="21" t="str">
        <f>VLOOKUP(U4076,'Currency Sheet'!A:C,3,)</f>
        <v>DOLLAR</v>
      </c>
      <c r="AC4076" s="42" t="str">
        <f>VLOOKUP(P4076,'Customer List'!B:D,3,)</f>
        <v>OutStation</v>
      </c>
    </row>
    <row r="4077" spans="1:29" x14ac:dyDescent="0.25">
      <c r="A4077" s="21">
        <v>4073</v>
      </c>
      <c r="B4077" s="21" t="s">
        <v>5820</v>
      </c>
      <c r="C4077" s="30">
        <v>45968</v>
      </c>
      <c r="D4077" s="30">
        <v>45975</v>
      </c>
      <c r="E4077" s="47">
        <v>63</v>
      </c>
      <c r="F4077" s="47">
        <f t="shared" si="443"/>
        <v>5544</v>
      </c>
      <c r="G4077" s="48">
        <f t="shared" si="444"/>
        <v>5544</v>
      </c>
      <c r="H4077" s="21">
        <v>100516</v>
      </c>
      <c r="I4077" s="21" t="s">
        <v>4757</v>
      </c>
      <c r="J4077" s="21">
        <v>1</v>
      </c>
      <c r="K4077" s="21">
        <v>1</v>
      </c>
      <c r="L4077" s="21">
        <f t="shared" si="445"/>
        <v>0</v>
      </c>
      <c r="M4077" s="21" t="s">
        <v>6235</v>
      </c>
      <c r="N4077" s="30">
        <v>45985</v>
      </c>
      <c r="O4077" s="48">
        <v>8977.5</v>
      </c>
      <c r="P4077" s="21" t="s">
        <v>16</v>
      </c>
      <c r="Q4077" s="21" t="s">
        <v>5959</v>
      </c>
      <c r="R4077" s="21" t="s">
        <v>6091</v>
      </c>
      <c r="S4077" s="3">
        <v>4</v>
      </c>
      <c r="T4077" s="37"/>
      <c r="U4077" s="21" t="s">
        <v>18</v>
      </c>
      <c r="V4077" s="21" t="str">
        <f>VLOOKUP(P4077,'Customer List'!B:C,2,)</f>
        <v>Delhi</v>
      </c>
      <c r="W4077" s="38"/>
      <c r="X4077" s="30">
        <f>IF(OR(R4077 = "PRIYANKA MADAM", R4077 = "DEEPAK", R4077 = "PORTER"),N4077,"")</f>
        <v>45985</v>
      </c>
      <c r="Y4077" s="21">
        <f t="shared" si="446"/>
        <v>0</v>
      </c>
      <c r="Z4077" s="21" t="str">
        <f t="shared" si="447"/>
        <v>Monday</v>
      </c>
      <c r="AA4077" s="21" t="str">
        <f t="shared" si="448"/>
        <v>Monday</v>
      </c>
      <c r="AB4077" s="21" t="str">
        <f>VLOOKUP(U4077,'Currency Sheet'!A:C,3,)</f>
        <v>DOLLAR</v>
      </c>
      <c r="AC4077" s="42" t="str">
        <f>VLOOKUP(P4077,'Customer List'!B:D,3,)</f>
        <v>Local</v>
      </c>
    </row>
    <row r="4078" spans="1:29" x14ac:dyDescent="0.25">
      <c r="A4078" s="21">
        <v>4074</v>
      </c>
      <c r="B4078" s="21" t="s">
        <v>5820</v>
      </c>
      <c r="C4078" s="30">
        <v>45968</v>
      </c>
      <c r="D4078" s="30">
        <v>45975</v>
      </c>
      <c r="E4078" s="47">
        <v>129</v>
      </c>
      <c r="F4078" s="47">
        <f t="shared" si="443"/>
        <v>11352</v>
      </c>
      <c r="G4078" s="48">
        <f t="shared" si="444"/>
        <v>11352</v>
      </c>
      <c r="H4078" s="21">
        <v>100714</v>
      </c>
      <c r="I4078" s="21" t="s">
        <v>4747</v>
      </c>
      <c r="J4078" s="21">
        <v>1</v>
      </c>
      <c r="K4078" s="21">
        <v>1</v>
      </c>
      <c r="L4078" s="21">
        <f t="shared" si="445"/>
        <v>0</v>
      </c>
      <c r="M4078" s="21" t="s">
        <v>5992</v>
      </c>
      <c r="N4078" s="30">
        <v>45976</v>
      </c>
      <c r="O4078" s="48">
        <v>17238.7</v>
      </c>
      <c r="P4078" s="21" t="s">
        <v>276</v>
      </c>
      <c r="Q4078" s="21">
        <v>58158193520</v>
      </c>
      <c r="R4078" s="21" t="s">
        <v>5912</v>
      </c>
      <c r="S4078" s="3">
        <v>4</v>
      </c>
      <c r="T4078" s="37"/>
      <c r="U4078" s="21" t="s">
        <v>18</v>
      </c>
      <c r="V4078" s="21" t="str">
        <f>VLOOKUP(P4078,'Customer List'!B:C,2,)</f>
        <v>Pune</v>
      </c>
      <c r="W4078" s="38"/>
      <c r="X4078" s="30">
        <v>45979</v>
      </c>
      <c r="Y4078" s="21">
        <f t="shared" si="446"/>
        <v>3</v>
      </c>
      <c r="Z4078" s="21" t="str">
        <f t="shared" si="447"/>
        <v>Saturday</v>
      </c>
      <c r="AA4078" s="21" t="str">
        <f t="shared" si="448"/>
        <v>Tuesday</v>
      </c>
      <c r="AB4078" s="21" t="str">
        <f>VLOOKUP(U4078,'Currency Sheet'!A:C,3,)</f>
        <v>DOLLAR</v>
      </c>
      <c r="AC4078" s="42" t="str">
        <f>VLOOKUP(P4078,'Customer List'!B:D,3,)</f>
        <v>OutStation</v>
      </c>
    </row>
    <row r="4079" spans="1:29" x14ac:dyDescent="0.25">
      <c r="A4079" s="21">
        <v>4075</v>
      </c>
      <c r="B4079" s="21" t="s">
        <v>5820</v>
      </c>
      <c r="C4079" s="30">
        <v>45968</v>
      </c>
      <c r="D4079" s="30">
        <v>45975</v>
      </c>
      <c r="E4079" s="47">
        <v>129</v>
      </c>
      <c r="F4079" s="47">
        <f t="shared" si="443"/>
        <v>11352</v>
      </c>
      <c r="G4079" s="48">
        <f t="shared" si="444"/>
        <v>11352</v>
      </c>
      <c r="H4079" s="21">
        <v>101224</v>
      </c>
      <c r="I4079" s="21" t="s">
        <v>4748</v>
      </c>
      <c r="J4079" s="21">
        <v>1</v>
      </c>
      <c r="K4079" s="21">
        <v>1</v>
      </c>
      <c r="L4079" s="21">
        <f t="shared" si="445"/>
        <v>0</v>
      </c>
      <c r="M4079" s="21" t="s">
        <v>5992</v>
      </c>
      <c r="N4079" s="30">
        <v>45976</v>
      </c>
      <c r="O4079" s="48">
        <v>17238.7</v>
      </c>
      <c r="P4079" s="21" t="s">
        <v>276</v>
      </c>
      <c r="Q4079" s="21">
        <v>58158193520</v>
      </c>
      <c r="R4079" s="21" t="s">
        <v>5912</v>
      </c>
      <c r="S4079" s="3">
        <v>4</v>
      </c>
      <c r="T4079" s="37"/>
      <c r="U4079" s="21" t="s">
        <v>18</v>
      </c>
      <c r="V4079" s="21" t="str">
        <f>VLOOKUP(P4079,'Customer List'!B:C,2,)</f>
        <v>Pune</v>
      </c>
      <c r="W4079" s="38"/>
      <c r="X4079" s="30">
        <v>45979</v>
      </c>
      <c r="Y4079" s="21">
        <f t="shared" si="446"/>
        <v>3</v>
      </c>
      <c r="Z4079" s="21" t="str">
        <f t="shared" si="447"/>
        <v>Saturday</v>
      </c>
      <c r="AA4079" s="21" t="str">
        <f t="shared" si="448"/>
        <v>Tuesday</v>
      </c>
      <c r="AB4079" s="21" t="str">
        <f>VLOOKUP(U4079,'Currency Sheet'!A:C,3,)</f>
        <v>DOLLAR</v>
      </c>
      <c r="AC4079" s="42" t="str">
        <f>VLOOKUP(P4079,'Customer List'!B:D,3,)</f>
        <v>OutStation</v>
      </c>
    </row>
    <row r="4080" spans="1:29" x14ac:dyDescent="0.25">
      <c r="A4080" s="21">
        <v>4076</v>
      </c>
      <c r="B4080" s="21" t="s">
        <v>5820</v>
      </c>
      <c r="C4080" s="30">
        <v>45968</v>
      </c>
      <c r="D4080" s="30">
        <v>45975</v>
      </c>
      <c r="E4080" s="47">
        <v>115.5</v>
      </c>
      <c r="F4080" s="47">
        <f t="shared" si="443"/>
        <v>10164</v>
      </c>
      <c r="G4080" s="48">
        <f t="shared" si="444"/>
        <v>10164</v>
      </c>
      <c r="H4080" s="21">
        <v>101245</v>
      </c>
      <c r="I4080" s="21" t="s">
        <v>4748</v>
      </c>
      <c r="J4080" s="21">
        <v>1</v>
      </c>
      <c r="K4080" s="21">
        <v>1</v>
      </c>
      <c r="L4080" s="21">
        <f t="shared" si="445"/>
        <v>0</v>
      </c>
      <c r="M4080" s="21" t="s">
        <v>5943</v>
      </c>
      <c r="N4080" s="30">
        <v>45978</v>
      </c>
      <c r="O4080" s="48">
        <v>16623.75</v>
      </c>
      <c r="P4080" s="21" t="s">
        <v>5833</v>
      </c>
      <c r="Q4080" s="21" t="s">
        <v>5910</v>
      </c>
      <c r="R4080" s="21" t="s">
        <v>5912</v>
      </c>
      <c r="S4080" s="3">
        <v>4</v>
      </c>
      <c r="T4080" s="37"/>
      <c r="U4080" s="21" t="s">
        <v>18</v>
      </c>
      <c r="V4080" s="21" t="str">
        <f>VLOOKUP(P4080,'Customer List'!B:C,2,)</f>
        <v>ROORKE</v>
      </c>
      <c r="W4080" s="38"/>
      <c r="X4080" s="30">
        <v>45979</v>
      </c>
      <c r="Y4080" s="21">
        <f t="shared" si="446"/>
        <v>1</v>
      </c>
      <c r="Z4080" s="21" t="str">
        <f t="shared" si="447"/>
        <v>Monday</v>
      </c>
      <c r="AA4080" s="21" t="str">
        <f t="shared" si="448"/>
        <v>Tuesday</v>
      </c>
      <c r="AB4080" s="21" t="str">
        <f>VLOOKUP(U4080,'Currency Sheet'!A:C,3,)</f>
        <v>DOLLAR</v>
      </c>
      <c r="AC4080" s="42" t="str">
        <f>VLOOKUP(P4080,'Customer List'!B:D,3,)</f>
        <v>OutStation</v>
      </c>
    </row>
    <row r="4081" spans="1:29" x14ac:dyDescent="0.25">
      <c r="A4081" s="21">
        <v>4077</v>
      </c>
      <c r="B4081" s="21" t="s">
        <v>5820</v>
      </c>
      <c r="C4081" s="30">
        <v>45968</v>
      </c>
      <c r="D4081" s="30">
        <v>45975</v>
      </c>
      <c r="E4081" s="47">
        <v>32.4</v>
      </c>
      <c r="F4081" s="47">
        <f t="shared" si="443"/>
        <v>2851.2</v>
      </c>
      <c r="G4081" s="48">
        <f t="shared" si="444"/>
        <v>2851.2</v>
      </c>
      <c r="H4081" s="21">
        <v>101319</v>
      </c>
      <c r="I4081" s="21" t="s">
        <v>5160</v>
      </c>
      <c r="J4081" s="21">
        <v>1</v>
      </c>
      <c r="K4081" s="21">
        <v>1</v>
      </c>
      <c r="L4081" s="21">
        <f t="shared" si="445"/>
        <v>0</v>
      </c>
      <c r="M4081" s="21" t="s">
        <v>5992</v>
      </c>
      <c r="N4081" s="30">
        <v>45976</v>
      </c>
      <c r="O4081" s="48">
        <v>4329.72</v>
      </c>
      <c r="P4081" s="21" t="s">
        <v>276</v>
      </c>
      <c r="Q4081" s="21">
        <v>58158193520</v>
      </c>
      <c r="R4081" s="21" t="s">
        <v>5912</v>
      </c>
      <c r="S4081" s="3">
        <v>4</v>
      </c>
      <c r="T4081" s="37"/>
      <c r="U4081" s="21" t="s">
        <v>18</v>
      </c>
      <c r="V4081" s="21" t="str">
        <f>VLOOKUP(P4081,'Customer List'!B:C,2,)</f>
        <v>Pune</v>
      </c>
      <c r="W4081" s="38"/>
      <c r="X4081" s="30">
        <v>45979</v>
      </c>
      <c r="Y4081" s="21">
        <f t="shared" si="446"/>
        <v>3</v>
      </c>
      <c r="Z4081" s="21" t="str">
        <f t="shared" si="447"/>
        <v>Saturday</v>
      </c>
      <c r="AA4081" s="21" t="str">
        <f t="shared" si="448"/>
        <v>Tuesday</v>
      </c>
      <c r="AB4081" s="21" t="str">
        <f>VLOOKUP(U4081,'Currency Sheet'!A:C,3,)</f>
        <v>DOLLAR</v>
      </c>
      <c r="AC4081" s="42" t="str">
        <f>VLOOKUP(P4081,'Customer List'!B:D,3,)</f>
        <v>OutStation</v>
      </c>
    </row>
    <row r="4082" spans="1:29" x14ac:dyDescent="0.25">
      <c r="A4082" s="21">
        <v>4078</v>
      </c>
      <c r="B4082" s="21" t="s">
        <v>5820</v>
      </c>
      <c r="C4082" s="30">
        <v>45968</v>
      </c>
      <c r="D4082" s="30">
        <v>45975</v>
      </c>
      <c r="E4082" s="47">
        <v>144.6</v>
      </c>
      <c r="F4082" s="47">
        <f t="shared" si="443"/>
        <v>12724.8</v>
      </c>
      <c r="G4082" s="48">
        <f t="shared" si="444"/>
        <v>12724.8</v>
      </c>
      <c r="H4082" s="21">
        <v>102045</v>
      </c>
      <c r="I4082" s="21" t="s">
        <v>5161</v>
      </c>
      <c r="J4082" s="21">
        <v>1</v>
      </c>
      <c r="K4082" s="21">
        <v>1</v>
      </c>
      <c r="L4082" s="21">
        <f t="shared" si="445"/>
        <v>0</v>
      </c>
      <c r="M4082" s="21" t="s">
        <v>5992</v>
      </c>
      <c r="N4082" s="30">
        <v>45976</v>
      </c>
      <c r="O4082" s="48">
        <v>19323.38</v>
      </c>
      <c r="P4082" s="21" t="s">
        <v>276</v>
      </c>
      <c r="Q4082" s="21">
        <v>58158193520</v>
      </c>
      <c r="R4082" s="21" t="s">
        <v>5912</v>
      </c>
      <c r="S4082" s="3">
        <v>4</v>
      </c>
      <c r="T4082" s="37"/>
      <c r="U4082" s="21" t="s">
        <v>18</v>
      </c>
      <c r="V4082" s="21" t="str">
        <f>VLOOKUP(P4082,'Customer List'!B:C,2,)</f>
        <v>Pune</v>
      </c>
      <c r="W4082" s="38"/>
      <c r="X4082" s="30">
        <v>45979</v>
      </c>
      <c r="Y4082" s="21">
        <f t="shared" si="446"/>
        <v>3</v>
      </c>
      <c r="Z4082" s="21" t="str">
        <f t="shared" si="447"/>
        <v>Saturday</v>
      </c>
      <c r="AA4082" s="21" t="str">
        <f t="shared" si="448"/>
        <v>Tuesday</v>
      </c>
      <c r="AB4082" s="21" t="str">
        <f>VLOOKUP(U4082,'Currency Sheet'!A:C,3,)</f>
        <v>DOLLAR</v>
      </c>
      <c r="AC4082" s="42" t="str">
        <f>VLOOKUP(P4082,'Customer List'!B:D,3,)</f>
        <v>OutStation</v>
      </c>
    </row>
    <row r="4083" spans="1:29" x14ac:dyDescent="0.25">
      <c r="A4083" s="21">
        <v>4079</v>
      </c>
      <c r="B4083" s="21" t="s">
        <v>5820</v>
      </c>
      <c r="C4083" s="30">
        <v>45968</v>
      </c>
      <c r="D4083" s="30">
        <v>45975</v>
      </c>
      <c r="E4083" s="47">
        <v>300.3</v>
      </c>
      <c r="F4083" s="47">
        <f t="shared" si="443"/>
        <v>26426.400000000001</v>
      </c>
      <c r="G4083" s="48">
        <f t="shared" si="444"/>
        <v>26426.400000000001</v>
      </c>
      <c r="H4083" s="21">
        <v>104532</v>
      </c>
      <c r="I4083" s="21" t="s">
        <v>5165</v>
      </c>
      <c r="J4083" s="21">
        <v>1</v>
      </c>
      <c r="K4083" s="21">
        <v>1</v>
      </c>
      <c r="L4083" s="21">
        <f t="shared" si="445"/>
        <v>0</v>
      </c>
      <c r="M4083" s="21" t="s">
        <v>6235</v>
      </c>
      <c r="N4083" s="30">
        <v>45985</v>
      </c>
      <c r="O4083" s="48">
        <v>36679.5</v>
      </c>
      <c r="P4083" s="21" t="s">
        <v>16</v>
      </c>
      <c r="Q4083" s="21" t="s">
        <v>5959</v>
      </c>
      <c r="R4083" s="21" t="s">
        <v>6091</v>
      </c>
      <c r="S4083" s="3">
        <v>4</v>
      </c>
      <c r="T4083" s="37"/>
      <c r="U4083" s="21" t="s">
        <v>18</v>
      </c>
      <c r="V4083" s="21" t="str">
        <f>VLOOKUP(P4083,'Customer List'!B:C,2,)</f>
        <v>Delhi</v>
      </c>
      <c r="W4083" s="38"/>
      <c r="X4083" s="30">
        <f>IF(OR(R4083 = "PRIYANKA MADAM", R4083 = "DEEPAK", R4083 = "PORTER"),N4083,"")</f>
        <v>45985</v>
      </c>
      <c r="Y4083" s="21">
        <f t="shared" si="446"/>
        <v>0</v>
      </c>
      <c r="Z4083" s="21" t="str">
        <f t="shared" si="447"/>
        <v>Monday</v>
      </c>
      <c r="AA4083" s="21" t="str">
        <f t="shared" si="448"/>
        <v>Monday</v>
      </c>
      <c r="AB4083" s="21" t="str">
        <f>VLOOKUP(U4083,'Currency Sheet'!A:C,3,)</f>
        <v>DOLLAR</v>
      </c>
      <c r="AC4083" s="42" t="str">
        <f>VLOOKUP(P4083,'Customer List'!B:D,3,)</f>
        <v>Local</v>
      </c>
    </row>
    <row r="4084" spans="1:29" x14ac:dyDescent="0.25">
      <c r="A4084" s="21">
        <v>4080</v>
      </c>
      <c r="B4084" s="21" t="s">
        <v>5820</v>
      </c>
      <c r="C4084" s="30">
        <v>45968</v>
      </c>
      <c r="D4084" s="30">
        <v>45975</v>
      </c>
      <c r="E4084" s="47">
        <v>158.4</v>
      </c>
      <c r="F4084" s="47">
        <f t="shared" si="443"/>
        <v>13939.2</v>
      </c>
      <c r="G4084" s="48">
        <f t="shared" si="444"/>
        <v>13939.2</v>
      </c>
      <c r="H4084" s="21">
        <v>104714</v>
      </c>
      <c r="I4084" s="21" t="s">
        <v>4751</v>
      </c>
      <c r="J4084" s="21">
        <v>1</v>
      </c>
      <c r="K4084" s="21">
        <v>1</v>
      </c>
      <c r="L4084" s="21">
        <f t="shared" si="445"/>
        <v>0</v>
      </c>
      <c r="M4084" s="21" t="s">
        <v>5992</v>
      </c>
      <c r="N4084" s="30">
        <v>45976</v>
      </c>
      <c r="O4084" s="48">
        <v>21167.52</v>
      </c>
      <c r="P4084" s="21" t="s">
        <v>276</v>
      </c>
      <c r="Q4084" s="21">
        <v>58158193520</v>
      </c>
      <c r="R4084" s="21" t="s">
        <v>5912</v>
      </c>
      <c r="S4084" s="3">
        <v>4</v>
      </c>
      <c r="T4084" s="37"/>
      <c r="U4084" s="21" t="s">
        <v>18</v>
      </c>
      <c r="V4084" s="21" t="str">
        <f>VLOOKUP(P4084,'Customer List'!B:C,2,)</f>
        <v>Pune</v>
      </c>
      <c r="W4084" s="38"/>
      <c r="X4084" s="30">
        <v>45979</v>
      </c>
      <c r="Y4084" s="21">
        <f t="shared" si="446"/>
        <v>3</v>
      </c>
      <c r="Z4084" s="21" t="str">
        <f t="shared" si="447"/>
        <v>Saturday</v>
      </c>
      <c r="AA4084" s="21" t="str">
        <f t="shared" si="448"/>
        <v>Tuesday</v>
      </c>
      <c r="AB4084" s="21" t="str">
        <f>VLOOKUP(U4084,'Currency Sheet'!A:C,3,)</f>
        <v>DOLLAR</v>
      </c>
      <c r="AC4084" s="42" t="str">
        <f>VLOOKUP(P4084,'Customer List'!B:D,3,)</f>
        <v>OutStation</v>
      </c>
    </row>
    <row r="4085" spans="1:29" x14ac:dyDescent="0.25">
      <c r="A4085" s="21">
        <v>4081</v>
      </c>
      <c r="B4085" s="21" t="s">
        <v>5820</v>
      </c>
      <c r="C4085" s="30">
        <v>45968</v>
      </c>
      <c r="D4085" s="30">
        <v>45975</v>
      </c>
      <c r="E4085" s="47">
        <v>168</v>
      </c>
      <c r="F4085" s="47">
        <f t="shared" si="443"/>
        <v>14784</v>
      </c>
      <c r="G4085" s="48">
        <f t="shared" si="444"/>
        <v>14784</v>
      </c>
      <c r="H4085" s="21">
        <v>105006</v>
      </c>
      <c r="I4085" s="21" t="s">
        <v>4752</v>
      </c>
      <c r="J4085" s="21">
        <v>1</v>
      </c>
      <c r="K4085" s="21">
        <v>1</v>
      </c>
      <c r="L4085" s="21">
        <f t="shared" si="445"/>
        <v>0</v>
      </c>
      <c r="M4085" s="21" t="s">
        <v>5992</v>
      </c>
      <c r="N4085" s="30">
        <v>45976</v>
      </c>
      <c r="O4085" s="48">
        <v>22450.400000000001</v>
      </c>
      <c r="P4085" s="21" t="s">
        <v>276</v>
      </c>
      <c r="Q4085" s="21">
        <v>58158193520</v>
      </c>
      <c r="R4085" s="21" t="s">
        <v>5912</v>
      </c>
      <c r="S4085" s="3">
        <v>4</v>
      </c>
      <c r="T4085" s="37"/>
      <c r="U4085" s="21" t="s">
        <v>18</v>
      </c>
      <c r="V4085" s="21" t="str">
        <f>VLOOKUP(P4085,'Customer List'!B:C,2,)</f>
        <v>Pune</v>
      </c>
      <c r="W4085" s="38"/>
      <c r="X4085" s="30">
        <v>45979</v>
      </c>
      <c r="Y4085" s="21">
        <f t="shared" si="446"/>
        <v>3</v>
      </c>
      <c r="Z4085" s="21" t="str">
        <f t="shared" si="447"/>
        <v>Saturday</v>
      </c>
      <c r="AA4085" s="21" t="str">
        <f t="shared" si="448"/>
        <v>Tuesday</v>
      </c>
      <c r="AB4085" s="21" t="str">
        <f>VLOOKUP(U4085,'Currency Sheet'!A:C,3,)</f>
        <v>DOLLAR</v>
      </c>
      <c r="AC4085" s="42" t="str">
        <f>VLOOKUP(P4085,'Customer List'!B:D,3,)</f>
        <v>OutStation</v>
      </c>
    </row>
    <row r="4086" spans="1:29" x14ac:dyDescent="0.25">
      <c r="A4086" s="21">
        <v>4082</v>
      </c>
      <c r="B4086" s="21" t="s">
        <v>5820</v>
      </c>
      <c r="C4086" s="30">
        <v>45968</v>
      </c>
      <c r="D4086" s="30">
        <v>45975</v>
      </c>
      <c r="E4086" s="47">
        <v>186.6</v>
      </c>
      <c r="F4086" s="47">
        <f t="shared" si="443"/>
        <v>16420.8</v>
      </c>
      <c r="G4086" s="48">
        <f t="shared" si="444"/>
        <v>16420.8</v>
      </c>
      <c r="H4086" s="21">
        <v>116122</v>
      </c>
      <c r="I4086" s="21" t="s">
        <v>5821</v>
      </c>
      <c r="J4086" s="21">
        <v>1</v>
      </c>
      <c r="K4086" s="21">
        <v>1</v>
      </c>
      <c r="L4086" s="21">
        <f t="shared" si="445"/>
        <v>0</v>
      </c>
      <c r="M4086" s="21" t="s">
        <v>6234</v>
      </c>
      <c r="N4086" s="30">
        <v>45985</v>
      </c>
      <c r="O4086" s="48">
        <v>26590.5</v>
      </c>
      <c r="P4086" s="21" t="s">
        <v>16</v>
      </c>
      <c r="Q4086" s="21" t="s">
        <v>5959</v>
      </c>
      <c r="R4086" s="21" t="s">
        <v>6091</v>
      </c>
      <c r="S4086" s="3">
        <v>4</v>
      </c>
      <c r="T4086" s="37"/>
      <c r="U4086" s="21" t="s">
        <v>18</v>
      </c>
      <c r="V4086" s="21" t="str">
        <f>VLOOKUP(P4086,'Customer List'!B:C,2,)</f>
        <v>Delhi</v>
      </c>
      <c r="W4086" s="38"/>
      <c r="X4086" s="30">
        <f t="shared" ref="X4086:X4087" si="451">IF(OR(R4086 = "PRIYANKA MADAM", R4086 = "DEEPAK", R4086 = "PORTER"),N4086,"")</f>
        <v>45985</v>
      </c>
      <c r="Y4086" s="21">
        <f t="shared" si="446"/>
        <v>0</v>
      </c>
      <c r="Z4086" s="21" t="str">
        <f t="shared" si="447"/>
        <v>Monday</v>
      </c>
      <c r="AA4086" s="21" t="str">
        <f t="shared" si="448"/>
        <v>Monday</v>
      </c>
      <c r="AB4086" s="21" t="str">
        <f>VLOOKUP(U4086,'Currency Sheet'!A:C,3,)</f>
        <v>DOLLAR</v>
      </c>
      <c r="AC4086" s="42" t="str">
        <f>VLOOKUP(P4086,'Customer List'!B:D,3,)</f>
        <v>Local</v>
      </c>
    </row>
    <row r="4087" spans="1:29" x14ac:dyDescent="0.25">
      <c r="A4087" s="21">
        <v>4083</v>
      </c>
      <c r="B4087" s="21" t="s">
        <v>5820</v>
      </c>
      <c r="C4087" s="30">
        <v>45968</v>
      </c>
      <c r="D4087" s="30">
        <v>45975</v>
      </c>
      <c r="E4087" s="47">
        <v>84.6</v>
      </c>
      <c r="F4087" s="47">
        <f t="shared" si="443"/>
        <v>7444.7999999999993</v>
      </c>
      <c r="G4087" s="48">
        <f t="shared" si="444"/>
        <v>7444.7999999999993</v>
      </c>
      <c r="H4087" s="21">
        <v>116415</v>
      </c>
      <c r="I4087" s="21" t="s">
        <v>5822</v>
      </c>
      <c r="J4087" s="21">
        <v>1</v>
      </c>
      <c r="K4087" s="21">
        <v>1</v>
      </c>
      <c r="L4087" s="21">
        <f t="shared" si="445"/>
        <v>0</v>
      </c>
      <c r="M4087" s="21" t="s">
        <v>6118</v>
      </c>
      <c r="N4087" s="30">
        <v>45986</v>
      </c>
      <c r="O4087" s="48">
        <v>12055.5</v>
      </c>
      <c r="P4087" s="21" t="s">
        <v>42</v>
      </c>
      <c r="Q4087" s="21" t="s">
        <v>5959</v>
      </c>
      <c r="R4087" s="21" t="s">
        <v>6091</v>
      </c>
      <c r="S4087" s="3">
        <v>4</v>
      </c>
      <c r="T4087" s="37"/>
      <c r="U4087" s="21" t="s">
        <v>18</v>
      </c>
      <c r="V4087" s="21" t="str">
        <f>VLOOKUP(P4087,'Customer List'!B:C,2,)</f>
        <v>Faridabad</v>
      </c>
      <c r="W4087" s="38"/>
      <c r="X4087" s="30">
        <f t="shared" si="451"/>
        <v>45986</v>
      </c>
      <c r="Y4087" s="21">
        <f t="shared" si="446"/>
        <v>0</v>
      </c>
      <c r="Z4087" s="21" t="str">
        <f t="shared" si="447"/>
        <v>Tuesday</v>
      </c>
      <c r="AA4087" s="21" t="str">
        <f t="shared" si="448"/>
        <v>Tuesday</v>
      </c>
      <c r="AB4087" s="21" t="str">
        <f>VLOOKUP(U4087,'Currency Sheet'!A:C,3,)</f>
        <v>DOLLAR</v>
      </c>
      <c r="AC4087" s="42" t="str">
        <f>VLOOKUP(P4087,'Customer List'!B:D,3,)</f>
        <v>Local</v>
      </c>
    </row>
    <row r="4088" spans="1:29" x14ac:dyDescent="0.25">
      <c r="A4088" s="21">
        <v>4084</v>
      </c>
      <c r="B4088" s="21" t="s">
        <v>5820</v>
      </c>
      <c r="C4088" s="30">
        <v>45968</v>
      </c>
      <c r="D4088" s="30">
        <v>45975</v>
      </c>
      <c r="E4088" s="47">
        <v>175.2</v>
      </c>
      <c r="F4088" s="47">
        <f t="shared" si="443"/>
        <v>15417.599999999999</v>
      </c>
      <c r="G4088" s="48">
        <f t="shared" si="444"/>
        <v>15417.599999999999</v>
      </c>
      <c r="H4088" s="21">
        <v>117316</v>
      </c>
      <c r="I4088" s="21" t="s">
        <v>4758</v>
      </c>
      <c r="J4088" s="21">
        <v>1</v>
      </c>
      <c r="K4088" s="21">
        <v>1</v>
      </c>
      <c r="L4088" s="21">
        <f t="shared" si="445"/>
        <v>0</v>
      </c>
      <c r="M4088" s="21" t="s">
        <v>5992</v>
      </c>
      <c r="N4088" s="30">
        <v>45976</v>
      </c>
      <c r="O4088" s="48">
        <v>23412.560000000001</v>
      </c>
      <c r="P4088" s="21" t="s">
        <v>276</v>
      </c>
      <c r="Q4088" s="21">
        <v>58158193520</v>
      </c>
      <c r="R4088" s="21" t="s">
        <v>5912</v>
      </c>
      <c r="S4088" s="3">
        <v>4</v>
      </c>
      <c r="T4088" s="37"/>
      <c r="U4088" s="21" t="s">
        <v>18</v>
      </c>
      <c r="V4088" s="21" t="str">
        <f>VLOOKUP(P4088,'Customer List'!B:C,2,)</f>
        <v>Pune</v>
      </c>
      <c r="W4088" s="38"/>
      <c r="X4088" s="30">
        <v>45979</v>
      </c>
      <c r="Y4088" s="21">
        <f t="shared" si="446"/>
        <v>3</v>
      </c>
      <c r="Z4088" s="21" t="str">
        <f t="shared" si="447"/>
        <v>Saturday</v>
      </c>
      <c r="AA4088" s="21" t="str">
        <f t="shared" si="448"/>
        <v>Tuesday</v>
      </c>
      <c r="AB4088" s="21" t="str">
        <f>VLOOKUP(U4088,'Currency Sheet'!A:C,3,)</f>
        <v>DOLLAR</v>
      </c>
      <c r="AC4088" s="42" t="str">
        <f>VLOOKUP(P4088,'Customer List'!B:D,3,)</f>
        <v>OutStation</v>
      </c>
    </row>
    <row r="4089" spans="1:29" x14ac:dyDescent="0.25">
      <c r="A4089" s="21">
        <v>4085</v>
      </c>
      <c r="B4089" s="21" t="s">
        <v>5820</v>
      </c>
      <c r="C4089" s="30">
        <v>45968</v>
      </c>
      <c r="D4089" s="30">
        <v>45975</v>
      </c>
      <c r="E4089" s="47">
        <v>165.6</v>
      </c>
      <c r="F4089" s="47">
        <f t="shared" si="443"/>
        <v>14572.8</v>
      </c>
      <c r="G4089" s="48">
        <f t="shared" si="444"/>
        <v>14572.8</v>
      </c>
      <c r="H4089" s="21">
        <v>121626</v>
      </c>
      <c r="I4089" s="21" t="s">
        <v>5823</v>
      </c>
      <c r="J4089" s="21">
        <v>1</v>
      </c>
      <c r="K4089" s="21">
        <v>1</v>
      </c>
      <c r="L4089" s="21">
        <f t="shared" si="445"/>
        <v>0</v>
      </c>
      <c r="M4089" s="21" t="s">
        <v>5992</v>
      </c>
      <c r="N4089" s="30">
        <v>45976</v>
      </c>
      <c r="O4089" s="48">
        <v>22129.68</v>
      </c>
      <c r="P4089" s="21" t="s">
        <v>276</v>
      </c>
      <c r="Q4089" s="21">
        <v>58158193520</v>
      </c>
      <c r="R4089" s="21" t="s">
        <v>5912</v>
      </c>
      <c r="S4089" s="3">
        <v>4</v>
      </c>
      <c r="T4089" s="37"/>
      <c r="U4089" s="21" t="s">
        <v>18</v>
      </c>
      <c r="V4089" s="21" t="str">
        <f>VLOOKUP(P4089,'Customer List'!B:C,2,)</f>
        <v>Pune</v>
      </c>
      <c r="W4089" s="38"/>
      <c r="X4089" s="30">
        <v>45979</v>
      </c>
      <c r="Y4089" s="21">
        <f t="shared" si="446"/>
        <v>3</v>
      </c>
      <c r="Z4089" s="21" t="str">
        <f t="shared" si="447"/>
        <v>Saturday</v>
      </c>
      <c r="AA4089" s="21" t="str">
        <f t="shared" si="448"/>
        <v>Tuesday</v>
      </c>
      <c r="AB4089" s="21" t="str">
        <f>VLOOKUP(U4089,'Currency Sheet'!A:C,3,)</f>
        <v>DOLLAR</v>
      </c>
      <c r="AC4089" s="42" t="str">
        <f>VLOOKUP(P4089,'Customer List'!B:D,3,)</f>
        <v>OutStation</v>
      </c>
    </row>
    <row r="4090" spans="1:29" x14ac:dyDescent="0.25">
      <c r="A4090" s="21">
        <v>4086</v>
      </c>
      <c r="B4090" s="21" t="s">
        <v>5820</v>
      </c>
      <c r="C4090" s="30">
        <v>45968</v>
      </c>
      <c r="D4090" s="30">
        <v>45975</v>
      </c>
      <c r="E4090" s="47">
        <v>177.1</v>
      </c>
      <c r="F4090" s="47">
        <f t="shared" si="443"/>
        <v>15584.8</v>
      </c>
      <c r="G4090" s="48">
        <f t="shared" si="444"/>
        <v>15584.8</v>
      </c>
      <c r="H4090" s="21">
        <v>123137</v>
      </c>
      <c r="I4090" s="21" t="s">
        <v>4760</v>
      </c>
      <c r="J4090" s="21">
        <v>1</v>
      </c>
      <c r="K4090" s="21">
        <v>1</v>
      </c>
      <c r="L4090" s="21">
        <f t="shared" si="445"/>
        <v>0</v>
      </c>
      <c r="M4090" s="21" t="s">
        <v>6235</v>
      </c>
      <c r="N4090" s="30">
        <v>45985</v>
      </c>
      <c r="O4090" s="48">
        <v>21631.5</v>
      </c>
      <c r="P4090" s="21" t="s">
        <v>16</v>
      </c>
      <c r="Q4090" s="21" t="s">
        <v>5959</v>
      </c>
      <c r="R4090" s="21" t="s">
        <v>6091</v>
      </c>
      <c r="S4090" s="3">
        <v>4</v>
      </c>
      <c r="T4090" s="37"/>
      <c r="U4090" s="21" t="s">
        <v>18</v>
      </c>
      <c r="V4090" s="21" t="str">
        <f>VLOOKUP(P4090,'Customer List'!B:C,2,)</f>
        <v>Delhi</v>
      </c>
      <c r="W4090" s="38"/>
      <c r="X4090" s="30">
        <f t="shared" ref="X4090:X4092" si="452">IF(OR(R4090 = "PRIYANKA MADAM", R4090 = "DEEPAK", R4090 = "PORTER"),N4090,"")</f>
        <v>45985</v>
      </c>
      <c r="Y4090" s="21">
        <f t="shared" si="446"/>
        <v>0</v>
      </c>
      <c r="Z4090" s="21" t="str">
        <f t="shared" si="447"/>
        <v>Monday</v>
      </c>
      <c r="AA4090" s="21" t="str">
        <f t="shared" si="448"/>
        <v>Monday</v>
      </c>
      <c r="AB4090" s="21" t="str">
        <f>VLOOKUP(U4090,'Currency Sheet'!A:C,3,)</f>
        <v>DOLLAR</v>
      </c>
      <c r="AC4090" s="42" t="str">
        <f>VLOOKUP(P4090,'Customer List'!B:D,3,)</f>
        <v>Local</v>
      </c>
    </row>
    <row r="4091" spans="1:29" x14ac:dyDescent="0.25">
      <c r="A4091" s="21">
        <v>4087</v>
      </c>
      <c r="B4091" s="21" t="s">
        <v>5820</v>
      </c>
      <c r="C4091" s="30">
        <v>45968</v>
      </c>
      <c r="D4091" s="30">
        <v>45975</v>
      </c>
      <c r="E4091" s="47">
        <v>148.80000000000001</v>
      </c>
      <c r="F4091" s="47">
        <f t="shared" si="443"/>
        <v>13094.400000000001</v>
      </c>
      <c r="G4091" s="48">
        <f t="shared" si="444"/>
        <v>13094.400000000001</v>
      </c>
      <c r="H4091" s="21">
        <v>127622</v>
      </c>
      <c r="I4091" s="21" t="s">
        <v>5171</v>
      </c>
      <c r="J4091" s="21">
        <v>1</v>
      </c>
      <c r="K4091" s="21">
        <v>1</v>
      </c>
      <c r="L4091" s="21">
        <f t="shared" si="445"/>
        <v>0</v>
      </c>
      <c r="M4091" s="21" t="s">
        <v>6234</v>
      </c>
      <c r="N4091" s="30">
        <v>45985</v>
      </c>
      <c r="O4091" s="48">
        <v>21204</v>
      </c>
      <c r="P4091" s="21" t="s">
        <v>16</v>
      </c>
      <c r="Q4091" s="21" t="s">
        <v>5959</v>
      </c>
      <c r="R4091" s="21" t="s">
        <v>6091</v>
      </c>
      <c r="S4091" s="3">
        <v>4</v>
      </c>
      <c r="T4091" s="37"/>
      <c r="U4091" s="21" t="s">
        <v>18</v>
      </c>
      <c r="V4091" s="21" t="str">
        <f>VLOOKUP(P4091,'Customer List'!B:C,2,)</f>
        <v>Delhi</v>
      </c>
      <c r="W4091" s="38"/>
      <c r="X4091" s="30">
        <f t="shared" si="452"/>
        <v>45985</v>
      </c>
      <c r="Y4091" s="21">
        <f t="shared" si="446"/>
        <v>0</v>
      </c>
      <c r="Z4091" s="21" t="str">
        <f t="shared" si="447"/>
        <v>Monday</v>
      </c>
      <c r="AA4091" s="21" t="str">
        <f t="shared" si="448"/>
        <v>Monday</v>
      </c>
      <c r="AB4091" s="21" t="str">
        <f>VLOOKUP(U4091,'Currency Sheet'!A:C,3,)</f>
        <v>DOLLAR</v>
      </c>
      <c r="AC4091" s="42" t="str">
        <f>VLOOKUP(P4091,'Customer List'!B:D,3,)</f>
        <v>Local</v>
      </c>
    </row>
    <row r="4092" spans="1:29" x14ac:dyDescent="0.25">
      <c r="A4092" s="21">
        <v>4088</v>
      </c>
      <c r="B4092" s="21" t="s">
        <v>5820</v>
      </c>
      <c r="C4092" s="30">
        <v>45968</v>
      </c>
      <c r="D4092" s="30">
        <v>45975</v>
      </c>
      <c r="E4092" s="47">
        <v>225</v>
      </c>
      <c r="F4092" s="47">
        <f t="shared" si="443"/>
        <v>19800</v>
      </c>
      <c r="G4092" s="48">
        <f t="shared" si="444"/>
        <v>19800</v>
      </c>
      <c r="H4092" s="21">
        <v>146528</v>
      </c>
      <c r="I4092" s="21" t="s">
        <v>5824</v>
      </c>
      <c r="J4092" s="21">
        <v>1</v>
      </c>
      <c r="K4092" s="21">
        <v>1</v>
      </c>
      <c r="L4092" s="21">
        <f t="shared" si="445"/>
        <v>0</v>
      </c>
      <c r="M4092" s="21" t="s">
        <v>6234</v>
      </c>
      <c r="N4092" s="30">
        <v>45985</v>
      </c>
      <c r="O4092" s="48">
        <v>32062.5</v>
      </c>
      <c r="P4092" s="21" t="s">
        <v>16</v>
      </c>
      <c r="Q4092" s="21" t="s">
        <v>5959</v>
      </c>
      <c r="R4092" s="21" t="s">
        <v>6091</v>
      </c>
      <c r="S4092" s="3">
        <v>4</v>
      </c>
      <c r="T4092" s="37"/>
      <c r="U4092" s="21" t="s">
        <v>18</v>
      </c>
      <c r="V4092" s="21" t="str">
        <f>VLOOKUP(P4092,'Customer List'!B:C,2,)</f>
        <v>Delhi</v>
      </c>
      <c r="W4092" s="38"/>
      <c r="X4092" s="30">
        <f t="shared" si="452"/>
        <v>45985</v>
      </c>
      <c r="Y4092" s="21">
        <f t="shared" si="446"/>
        <v>0</v>
      </c>
      <c r="Z4092" s="21" t="str">
        <f t="shared" si="447"/>
        <v>Monday</v>
      </c>
      <c r="AA4092" s="21" t="str">
        <f t="shared" si="448"/>
        <v>Monday</v>
      </c>
      <c r="AB4092" s="21" t="str">
        <f>VLOOKUP(U4092,'Currency Sheet'!A:C,3,)</f>
        <v>DOLLAR</v>
      </c>
      <c r="AC4092" s="42" t="str">
        <f>VLOOKUP(P4092,'Customer List'!B:D,3,)</f>
        <v>Local</v>
      </c>
    </row>
    <row r="4093" spans="1:29" x14ac:dyDescent="0.25">
      <c r="A4093" s="21">
        <v>4089</v>
      </c>
      <c r="B4093" s="21" t="s">
        <v>5820</v>
      </c>
      <c r="C4093" s="30">
        <v>45968</v>
      </c>
      <c r="D4093" s="30">
        <v>45975</v>
      </c>
      <c r="E4093" s="47">
        <v>126.6</v>
      </c>
      <c r="F4093" s="47">
        <f t="shared" si="443"/>
        <v>11140.8</v>
      </c>
      <c r="G4093" s="48">
        <f t="shared" si="444"/>
        <v>11140.8</v>
      </c>
      <c r="H4093" s="21">
        <v>157614</v>
      </c>
      <c r="I4093" s="21" t="s">
        <v>5825</v>
      </c>
      <c r="J4093" s="21">
        <v>1</v>
      </c>
      <c r="K4093" s="21">
        <v>1</v>
      </c>
      <c r="L4093" s="21">
        <f t="shared" si="445"/>
        <v>0</v>
      </c>
      <c r="M4093" s="21" t="s">
        <v>5992</v>
      </c>
      <c r="N4093" s="30">
        <v>45976</v>
      </c>
      <c r="O4093" s="48">
        <v>16917.98</v>
      </c>
      <c r="P4093" s="21" t="s">
        <v>276</v>
      </c>
      <c r="Q4093" s="21">
        <v>58158193520</v>
      </c>
      <c r="R4093" s="21" t="s">
        <v>5912</v>
      </c>
      <c r="S4093" s="3">
        <v>4</v>
      </c>
      <c r="T4093" s="37"/>
      <c r="U4093" s="21" t="s">
        <v>18</v>
      </c>
      <c r="V4093" s="21" t="str">
        <f>VLOOKUP(P4093,'Customer List'!B:C,2,)</f>
        <v>Pune</v>
      </c>
      <c r="W4093" s="38"/>
      <c r="X4093" s="30">
        <v>45979</v>
      </c>
      <c r="Y4093" s="21">
        <f t="shared" si="446"/>
        <v>3</v>
      </c>
      <c r="Z4093" s="21" t="str">
        <f t="shared" si="447"/>
        <v>Saturday</v>
      </c>
      <c r="AA4093" s="21" t="str">
        <f t="shared" si="448"/>
        <v>Tuesday</v>
      </c>
      <c r="AB4093" s="21" t="str">
        <f>VLOOKUP(U4093,'Currency Sheet'!A:C,3,)</f>
        <v>DOLLAR</v>
      </c>
      <c r="AC4093" s="42" t="str">
        <f>VLOOKUP(P4093,'Customer List'!B:D,3,)</f>
        <v>OutStation</v>
      </c>
    </row>
    <row r="4094" spans="1:29" x14ac:dyDescent="0.25">
      <c r="A4094" s="21">
        <v>4090</v>
      </c>
      <c r="B4094" s="21" t="s">
        <v>5820</v>
      </c>
      <c r="C4094" s="30">
        <v>45968</v>
      </c>
      <c r="D4094" s="30">
        <v>45975</v>
      </c>
      <c r="E4094" s="47">
        <v>26.4</v>
      </c>
      <c r="F4094" s="47">
        <f t="shared" si="443"/>
        <v>2323.1999999999998</v>
      </c>
      <c r="G4094" s="48">
        <f t="shared" si="444"/>
        <v>2323.1999999999998</v>
      </c>
      <c r="H4094" s="21">
        <v>300402</v>
      </c>
      <c r="I4094" s="21" t="s">
        <v>4767</v>
      </c>
      <c r="J4094" s="21">
        <v>1</v>
      </c>
      <c r="K4094" s="21">
        <v>1</v>
      </c>
      <c r="L4094" s="21">
        <f t="shared" si="445"/>
        <v>0</v>
      </c>
      <c r="M4094" s="21" t="s">
        <v>6239</v>
      </c>
      <c r="N4094" s="30">
        <v>45987</v>
      </c>
      <c r="O4094" s="48">
        <v>5456</v>
      </c>
      <c r="P4094" s="21" t="s">
        <v>5205</v>
      </c>
      <c r="Q4094" s="21" t="s">
        <v>5959</v>
      </c>
      <c r="R4094" s="21" t="s">
        <v>847</v>
      </c>
      <c r="S4094" s="3">
        <v>4</v>
      </c>
      <c r="T4094" s="37"/>
      <c r="U4094" s="21" t="s">
        <v>18</v>
      </c>
      <c r="V4094" s="21" t="str">
        <f>VLOOKUP(P4094,'Customer List'!B:C,2,)</f>
        <v>Sonipat</v>
      </c>
      <c r="W4094" s="38"/>
      <c r="X4094" s="30">
        <f>IF(OR(R4094 = "PRIYANKA MADAM", R4094 = "DEEPAK", R4094 = "PORTER"),N4094,"")</f>
        <v>45987</v>
      </c>
      <c r="Y4094" s="21">
        <f t="shared" si="446"/>
        <v>0</v>
      </c>
      <c r="Z4094" s="21" t="str">
        <f t="shared" si="447"/>
        <v>Wednesday</v>
      </c>
      <c r="AA4094" s="21" t="str">
        <f t="shared" si="448"/>
        <v>Wednesday</v>
      </c>
      <c r="AB4094" s="21" t="str">
        <f>VLOOKUP(U4094,'Currency Sheet'!A:C,3,)</f>
        <v>DOLLAR</v>
      </c>
      <c r="AC4094" s="42" t="str">
        <f>VLOOKUP(P4094,'Customer List'!B:D,3,)</f>
        <v>Local</v>
      </c>
    </row>
    <row r="4095" spans="1:29" x14ac:dyDescent="0.25">
      <c r="A4095" s="21">
        <v>4091</v>
      </c>
      <c r="B4095" s="21" t="s">
        <v>5820</v>
      </c>
      <c r="C4095" s="30">
        <v>45968</v>
      </c>
      <c r="D4095" s="30">
        <v>45975</v>
      </c>
      <c r="E4095" s="47">
        <v>159</v>
      </c>
      <c r="F4095" s="47">
        <f t="shared" si="443"/>
        <v>13992</v>
      </c>
      <c r="G4095" s="48">
        <f t="shared" si="444"/>
        <v>41976</v>
      </c>
      <c r="H4095" s="21">
        <v>300920</v>
      </c>
      <c r="I4095" s="21" t="s">
        <v>4768</v>
      </c>
      <c r="J4095" s="21">
        <v>3</v>
      </c>
      <c r="K4095" s="21">
        <v>3</v>
      </c>
      <c r="L4095" s="21">
        <f t="shared" si="445"/>
        <v>0</v>
      </c>
      <c r="M4095" s="21" t="s">
        <v>5945</v>
      </c>
      <c r="N4095" s="30">
        <v>45978</v>
      </c>
      <c r="O4095" s="48">
        <v>86256.6</v>
      </c>
      <c r="P4095" s="21" t="s">
        <v>891</v>
      </c>
      <c r="Q4095" s="21">
        <v>58158248643</v>
      </c>
      <c r="R4095" s="21" t="s">
        <v>5912</v>
      </c>
      <c r="S4095" s="3">
        <v>4</v>
      </c>
      <c r="T4095" s="37"/>
      <c r="U4095" s="21" t="s">
        <v>18</v>
      </c>
      <c r="V4095" s="21" t="str">
        <f>VLOOKUP(P4095,'Customer List'!B:C,2,)</f>
        <v>Banglore</v>
      </c>
      <c r="W4095" s="38"/>
      <c r="X4095" s="30">
        <v>45979</v>
      </c>
      <c r="Y4095" s="21">
        <f t="shared" si="446"/>
        <v>1</v>
      </c>
      <c r="Z4095" s="21" t="str">
        <f t="shared" si="447"/>
        <v>Monday</v>
      </c>
      <c r="AA4095" s="21" t="str">
        <f t="shared" si="448"/>
        <v>Tuesday</v>
      </c>
      <c r="AB4095" s="21" t="str">
        <f>VLOOKUP(U4095,'Currency Sheet'!A:C,3,)</f>
        <v>DOLLAR</v>
      </c>
      <c r="AC4095" s="42" t="str">
        <f>VLOOKUP(P4095,'Customer List'!B:D,3,)</f>
        <v>OutStation</v>
      </c>
    </row>
    <row r="4096" spans="1:29" x14ac:dyDescent="0.25">
      <c r="A4096" s="21">
        <v>4092</v>
      </c>
      <c r="B4096" s="21" t="s">
        <v>5820</v>
      </c>
      <c r="C4096" s="30">
        <v>45968</v>
      </c>
      <c r="D4096" s="30">
        <v>45975</v>
      </c>
      <c r="E4096" s="47">
        <v>69.599999999999994</v>
      </c>
      <c r="F4096" s="47">
        <f t="shared" si="443"/>
        <v>6124.7999999999993</v>
      </c>
      <c r="G4096" s="48">
        <f t="shared" si="444"/>
        <v>6124.7999999999993</v>
      </c>
      <c r="H4096" s="21">
        <v>301804</v>
      </c>
      <c r="I4096" s="21" t="s">
        <v>5178</v>
      </c>
      <c r="J4096" s="21">
        <v>1</v>
      </c>
      <c r="K4096" s="21"/>
      <c r="L4096" s="21">
        <f t="shared" si="445"/>
        <v>1</v>
      </c>
      <c r="M4096" s="21"/>
      <c r="N4096" s="30"/>
      <c r="O4096" s="48"/>
      <c r="P4096" s="21" t="s">
        <v>625</v>
      </c>
      <c r="Q4096" s="21"/>
      <c r="R4096" s="21"/>
      <c r="S4096" s="3">
        <v>4</v>
      </c>
      <c r="T4096" s="37"/>
      <c r="U4096" s="21" t="s">
        <v>18</v>
      </c>
      <c r="V4096" s="21" t="str">
        <f>VLOOKUP(P4096,'Customer List'!B:C,2,)</f>
        <v>Delhi</v>
      </c>
      <c r="W4096" s="38" t="s">
        <v>637</v>
      </c>
      <c r="X4096" s="30" t="str">
        <f t="shared" ref="X4096:X4097" si="453">IF(OR(R4096 = "PRIYANKA MADAM", R4096 = "DEEPAK", R4096 = "PORTER"),N4096,"")</f>
        <v/>
      </c>
      <c r="Y4096" s="21" t="str">
        <f t="shared" si="446"/>
        <v/>
      </c>
      <c r="Z4096" s="21" t="str">
        <f t="shared" si="447"/>
        <v/>
      </c>
      <c r="AA4096" s="21" t="str">
        <f t="shared" si="448"/>
        <v/>
      </c>
      <c r="AB4096" s="21" t="str">
        <f>VLOOKUP(U4096,'Currency Sheet'!A:C,3,)</f>
        <v>DOLLAR</v>
      </c>
      <c r="AC4096" s="42" t="str">
        <f>VLOOKUP(P4096,'Customer List'!B:D,3,)</f>
        <v>Local</v>
      </c>
    </row>
    <row r="4097" spans="1:29" x14ac:dyDescent="0.25">
      <c r="A4097" s="21">
        <v>4093</v>
      </c>
      <c r="B4097" s="21" t="s">
        <v>5820</v>
      </c>
      <c r="C4097" s="30">
        <v>45968</v>
      </c>
      <c r="D4097" s="30">
        <v>45975</v>
      </c>
      <c r="E4097" s="47">
        <v>63</v>
      </c>
      <c r="F4097" s="47">
        <f t="shared" si="443"/>
        <v>5544</v>
      </c>
      <c r="G4097" s="48">
        <f t="shared" si="444"/>
        <v>5544</v>
      </c>
      <c r="H4097" s="21">
        <v>302212</v>
      </c>
      <c r="I4097" s="21" t="s">
        <v>4769</v>
      </c>
      <c r="J4097" s="21">
        <v>1</v>
      </c>
      <c r="K4097" s="21">
        <v>1</v>
      </c>
      <c r="L4097" s="21">
        <f t="shared" si="445"/>
        <v>0</v>
      </c>
      <c r="M4097" s="21" t="s">
        <v>6241</v>
      </c>
      <c r="N4097" s="30">
        <v>45985</v>
      </c>
      <c r="O4097" s="48">
        <v>15461.25</v>
      </c>
      <c r="P4097" s="21" t="s">
        <v>30</v>
      </c>
      <c r="Q4097" s="21" t="s">
        <v>5959</v>
      </c>
      <c r="R4097" s="21" t="s">
        <v>847</v>
      </c>
      <c r="S4097" s="3">
        <v>4</v>
      </c>
      <c r="T4097" s="37"/>
      <c r="U4097" s="21" t="s">
        <v>18</v>
      </c>
      <c r="V4097" s="21" t="str">
        <f>VLOOKUP(P4097,'Customer List'!B:C,2,)</f>
        <v>Delhi</v>
      </c>
      <c r="W4097" s="38"/>
      <c r="X4097" s="30">
        <f t="shared" si="453"/>
        <v>45985</v>
      </c>
      <c r="Y4097" s="21">
        <f t="shared" si="446"/>
        <v>0</v>
      </c>
      <c r="Z4097" s="21" t="str">
        <f t="shared" si="447"/>
        <v>Monday</v>
      </c>
      <c r="AA4097" s="21" t="str">
        <f t="shared" si="448"/>
        <v>Monday</v>
      </c>
      <c r="AB4097" s="21" t="str">
        <f>VLOOKUP(U4097,'Currency Sheet'!A:C,3,)</f>
        <v>DOLLAR</v>
      </c>
      <c r="AC4097" s="42" t="str">
        <f>VLOOKUP(P4097,'Customer List'!B:D,3,)</f>
        <v>Local</v>
      </c>
    </row>
    <row r="4098" spans="1:29" x14ac:dyDescent="0.25">
      <c r="A4098" s="21">
        <v>4094</v>
      </c>
      <c r="B4098" s="21" t="s">
        <v>5820</v>
      </c>
      <c r="C4098" s="30">
        <v>45968</v>
      </c>
      <c r="D4098" s="30">
        <v>45975</v>
      </c>
      <c r="E4098" s="47">
        <v>175.20000000000002</v>
      </c>
      <c r="F4098" s="47">
        <f t="shared" si="443"/>
        <v>15417.600000000002</v>
      </c>
      <c r="G4098" s="48">
        <f t="shared" si="444"/>
        <v>46252.800000000003</v>
      </c>
      <c r="H4098" s="21">
        <v>302216</v>
      </c>
      <c r="I4098" s="21" t="s">
        <v>4769</v>
      </c>
      <c r="J4098" s="21">
        <v>3</v>
      </c>
      <c r="K4098" s="21">
        <v>3</v>
      </c>
      <c r="L4098" s="21">
        <f t="shared" si="445"/>
        <v>0</v>
      </c>
      <c r="M4098" s="21" t="s">
        <v>5945</v>
      </c>
      <c r="N4098" s="30">
        <v>45978</v>
      </c>
      <c r="O4098" s="48">
        <v>95046</v>
      </c>
      <c r="P4098" s="21" t="s">
        <v>891</v>
      </c>
      <c r="Q4098" s="21">
        <v>58158248643</v>
      </c>
      <c r="R4098" s="21" t="s">
        <v>5912</v>
      </c>
      <c r="S4098" s="3">
        <v>4</v>
      </c>
      <c r="T4098" s="37"/>
      <c r="U4098" s="21" t="s">
        <v>18</v>
      </c>
      <c r="V4098" s="21" t="str">
        <f>VLOOKUP(P4098,'Customer List'!B:C,2,)</f>
        <v>Banglore</v>
      </c>
      <c r="W4098" s="38"/>
      <c r="X4098" s="30">
        <v>45979</v>
      </c>
      <c r="Y4098" s="21">
        <f t="shared" si="446"/>
        <v>1</v>
      </c>
      <c r="Z4098" s="21" t="str">
        <f t="shared" si="447"/>
        <v>Monday</v>
      </c>
      <c r="AA4098" s="21" t="str">
        <f t="shared" si="448"/>
        <v>Tuesday</v>
      </c>
      <c r="AB4098" s="21" t="str">
        <f>VLOOKUP(U4098,'Currency Sheet'!A:C,3,)</f>
        <v>DOLLAR</v>
      </c>
      <c r="AC4098" s="42" t="str">
        <f>VLOOKUP(P4098,'Customer List'!B:D,3,)</f>
        <v>OutStation</v>
      </c>
    </row>
    <row r="4099" spans="1:29" x14ac:dyDescent="0.25">
      <c r="A4099" s="21">
        <v>4095</v>
      </c>
      <c r="B4099" s="21" t="s">
        <v>5820</v>
      </c>
      <c r="C4099" s="30">
        <v>45968</v>
      </c>
      <c r="D4099" s="30">
        <v>45975</v>
      </c>
      <c r="E4099" s="47">
        <v>89.4</v>
      </c>
      <c r="F4099" s="47">
        <f t="shared" si="443"/>
        <v>7867.2000000000007</v>
      </c>
      <c r="G4099" s="48">
        <f t="shared" si="444"/>
        <v>7867.2000000000007</v>
      </c>
      <c r="H4099" s="21">
        <v>302306</v>
      </c>
      <c r="I4099" s="21" t="s">
        <v>5375</v>
      </c>
      <c r="J4099" s="21">
        <v>1</v>
      </c>
      <c r="K4099" s="21">
        <v>1</v>
      </c>
      <c r="L4099" s="21">
        <f t="shared" si="445"/>
        <v>0</v>
      </c>
      <c r="M4099" s="21" t="s">
        <v>6241</v>
      </c>
      <c r="N4099" s="30">
        <v>45985</v>
      </c>
      <c r="O4099" s="48">
        <v>21940.25</v>
      </c>
      <c r="P4099" s="21" t="s">
        <v>30</v>
      </c>
      <c r="Q4099" s="21" t="s">
        <v>5959</v>
      </c>
      <c r="R4099" s="21" t="s">
        <v>847</v>
      </c>
      <c r="S4099" s="3">
        <v>4</v>
      </c>
      <c r="T4099" s="37"/>
      <c r="U4099" s="21" t="s">
        <v>18</v>
      </c>
      <c r="V4099" s="21" t="str">
        <f>VLOOKUP(P4099,'Customer List'!B:C,2,)</f>
        <v>Delhi</v>
      </c>
      <c r="W4099" s="38"/>
      <c r="X4099" s="30">
        <f>IF(OR(R4099 = "PRIYANKA MADAM", R4099 = "DEEPAK", R4099 = "PORTER"),N4099,"")</f>
        <v>45985</v>
      </c>
      <c r="Y4099" s="21">
        <f t="shared" si="446"/>
        <v>0</v>
      </c>
      <c r="Z4099" s="21" t="str">
        <f t="shared" si="447"/>
        <v>Monday</v>
      </c>
      <c r="AA4099" s="21" t="str">
        <f t="shared" si="448"/>
        <v>Monday</v>
      </c>
      <c r="AB4099" s="21" t="str">
        <f>VLOOKUP(U4099,'Currency Sheet'!A:C,3,)</f>
        <v>DOLLAR</v>
      </c>
      <c r="AC4099" s="42" t="str">
        <f>VLOOKUP(P4099,'Customer List'!B:D,3,)</f>
        <v>Local</v>
      </c>
    </row>
    <row r="4100" spans="1:29" x14ac:dyDescent="0.25">
      <c r="A4100" s="21">
        <v>4096</v>
      </c>
      <c r="B4100" s="21" t="s">
        <v>5820</v>
      </c>
      <c r="C4100" s="30">
        <v>45968</v>
      </c>
      <c r="D4100" s="30">
        <v>45975</v>
      </c>
      <c r="E4100" s="47">
        <v>165.9</v>
      </c>
      <c r="F4100" s="47">
        <f t="shared" si="443"/>
        <v>14599.2</v>
      </c>
      <c r="G4100" s="48">
        <f t="shared" si="444"/>
        <v>14599.2</v>
      </c>
      <c r="H4100" s="21">
        <v>302633</v>
      </c>
      <c r="I4100" s="21" t="s">
        <v>5376</v>
      </c>
      <c r="J4100" s="21">
        <v>1</v>
      </c>
      <c r="K4100" s="21">
        <v>1</v>
      </c>
      <c r="L4100" s="21">
        <f t="shared" si="445"/>
        <v>0</v>
      </c>
      <c r="M4100" s="21" t="s">
        <v>5989</v>
      </c>
      <c r="N4100" s="30">
        <v>45976</v>
      </c>
      <c r="O4100" s="48">
        <v>25714.5</v>
      </c>
      <c r="P4100" s="21" t="s">
        <v>302</v>
      </c>
      <c r="Q4100" s="21">
        <v>58158192363</v>
      </c>
      <c r="R4100" s="21" t="s">
        <v>5912</v>
      </c>
      <c r="S4100" s="3">
        <v>4</v>
      </c>
      <c r="T4100" s="37"/>
      <c r="U4100" s="21" t="s">
        <v>18</v>
      </c>
      <c r="V4100" s="21" t="str">
        <f>VLOOKUP(P4100,'Customer List'!B:C,2,)</f>
        <v>Banglore</v>
      </c>
      <c r="W4100" s="38"/>
      <c r="X4100" s="30">
        <v>45979</v>
      </c>
      <c r="Y4100" s="21">
        <f t="shared" si="446"/>
        <v>3</v>
      </c>
      <c r="Z4100" s="21" t="str">
        <f t="shared" si="447"/>
        <v>Saturday</v>
      </c>
      <c r="AA4100" s="21" t="str">
        <f t="shared" si="448"/>
        <v>Tuesday</v>
      </c>
      <c r="AB4100" s="21" t="str">
        <f>VLOOKUP(U4100,'Currency Sheet'!A:C,3,)</f>
        <v>DOLLAR</v>
      </c>
      <c r="AC4100" s="42" t="str">
        <f>VLOOKUP(P4100,'Customer List'!B:D,3,)</f>
        <v>OutStation</v>
      </c>
    </row>
    <row r="4101" spans="1:29" x14ac:dyDescent="0.25">
      <c r="A4101" s="21">
        <v>4097</v>
      </c>
      <c r="B4101" s="21" t="s">
        <v>5820</v>
      </c>
      <c r="C4101" s="30">
        <v>45968</v>
      </c>
      <c r="D4101" s="30">
        <v>45975</v>
      </c>
      <c r="E4101" s="47">
        <v>63</v>
      </c>
      <c r="F4101" s="47">
        <f t="shared" si="443"/>
        <v>5544</v>
      </c>
      <c r="G4101" s="48">
        <f t="shared" si="444"/>
        <v>5544</v>
      </c>
      <c r="H4101" s="21">
        <v>304108</v>
      </c>
      <c r="I4101" s="21" t="s">
        <v>4774</v>
      </c>
      <c r="J4101" s="21">
        <v>1</v>
      </c>
      <c r="K4101" s="21">
        <v>1</v>
      </c>
      <c r="L4101" s="21">
        <f t="shared" si="445"/>
        <v>0</v>
      </c>
      <c r="M4101" s="21" t="s">
        <v>6241</v>
      </c>
      <c r="N4101" s="30">
        <v>45985</v>
      </c>
      <c r="O4101" s="48">
        <v>15461.25</v>
      </c>
      <c r="P4101" s="21" t="s">
        <v>30</v>
      </c>
      <c r="Q4101" s="21" t="s">
        <v>5959</v>
      </c>
      <c r="R4101" s="21" t="s">
        <v>847</v>
      </c>
      <c r="S4101" s="3">
        <v>4</v>
      </c>
      <c r="T4101" s="37"/>
      <c r="U4101" s="21" t="s">
        <v>18</v>
      </c>
      <c r="V4101" s="21" t="str">
        <f>VLOOKUP(P4101,'Customer List'!B:C,2,)</f>
        <v>Delhi</v>
      </c>
      <c r="W4101" s="38"/>
      <c r="X4101" s="30">
        <f t="shared" ref="X4101:X4102" si="454">IF(OR(R4101 = "PRIYANKA MADAM", R4101 = "DEEPAK", R4101 = "PORTER"),N4101,"")</f>
        <v>45985</v>
      </c>
      <c r="Y4101" s="21">
        <f t="shared" si="446"/>
        <v>0</v>
      </c>
      <c r="Z4101" s="21" t="str">
        <f t="shared" si="447"/>
        <v>Monday</v>
      </c>
      <c r="AA4101" s="21" t="str">
        <f t="shared" si="448"/>
        <v>Monday</v>
      </c>
      <c r="AB4101" s="21" t="str">
        <f>VLOOKUP(U4101,'Currency Sheet'!A:C,3,)</f>
        <v>DOLLAR</v>
      </c>
      <c r="AC4101" s="42" t="str">
        <f>VLOOKUP(P4101,'Customer List'!B:D,3,)</f>
        <v>Local</v>
      </c>
    </row>
    <row r="4102" spans="1:29" x14ac:dyDescent="0.25">
      <c r="A4102" s="21">
        <v>4098</v>
      </c>
      <c r="B4102" s="21" t="s">
        <v>5820</v>
      </c>
      <c r="C4102" s="30">
        <v>45968</v>
      </c>
      <c r="D4102" s="30">
        <v>45975</v>
      </c>
      <c r="E4102" s="47">
        <v>289.10000000000002</v>
      </c>
      <c r="F4102" s="47">
        <f t="shared" si="443"/>
        <v>25440.800000000003</v>
      </c>
      <c r="G4102" s="48">
        <f t="shared" si="444"/>
        <v>25440.800000000003</v>
      </c>
      <c r="H4102" s="21">
        <v>305238</v>
      </c>
      <c r="I4102" s="21" t="s">
        <v>5397</v>
      </c>
      <c r="J4102" s="21">
        <v>1</v>
      </c>
      <c r="K4102" s="21">
        <v>1</v>
      </c>
      <c r="L4102" s="21">
        <f t="shared" si="445"/>
        <v>0</v>
      </c>
      <c r="M4102" s="21" t="s">
        <v>6235</v>
      </c>
      <c r="N4102" s="30">
        <v>45985</v>
      </c>
      <c r="O4102" s="48">
        <v>35311.5</v>
      </c>
      <c r="P4102" s="21" t="s">
        <v>16</v>
      </c>
      <c r="Q4102" s="21" t="s">
        <v>5959</v>
      </c>
      <c r="R4102" s="21" t="s">
        <v>6091</v>
      </c>
      <c r="S4102" s="3">
        <v>4</v>
      </c>
      <c r="T4102" s="37"/>
      <c r="U4102" s="21" t="s">
        <v>18</v>
      </c>
      <c r="V4102" s="21" t="str">
        <f>VLOOKUP(P4102,'Customer List'!B:C,2,)</f>
        <v>Delhi</v>
      </c>
      <c r="W4102" s="38"/>
      <c r="X4102" s="30">
        <f t="shared" si="454"/>
        <v>45985</v>
      </c>
      <c r="Y4102" s="21">
        <f t="shared" si="446"/>
        <v>0</v>
      </c>
      <c r="Z4102" s="21" t="str">
        <f t="shared" si="447"/>
        <v>Monday</v>
      </c>
      <c r="AA4102" s="21" t="str">
        <f t="shared" si="448"/>
        <v>Monday</v>
      </c>
      <c r="AB4102" s="21" t="str">
        <f>VLOOKUP(U4102,'Currency Sheet'!A:C,3,)</f>
        <v>DOLLAR</v>
      </c>
      <c r="AC4102" s="42" t="str">
        <f>VLOOKUP(P4102,'Customer List'!B:D,3,)</f>
        <v>Local</v>
      </c>
    </row>
    <row r="4103" spans="1:29" x14ac:dyDescent="0.25">
      <c r="A4103" s="21">
        <v>4099</v>
      </c>
      <c r="B4103" s="21" t="s">
        <v>5820</v>
      </c>
      <c r="C4103" s="30">
        <v>45968</v>
      </c>
      <c r="D4103" s="30">
        <v>45975</v>
      </c>
      <c r="E4103" s="47">
        <v>193.8</v>
      </c>
      <c r="F4103" s="47">
        <f t="shared" ref="F4103:F4166" si="455">IF(AB4103="DOLLAR",E4103*88,E4103)</f>
        <v>17054.400000000001</v>
      </c>
      <c r="G4103" s="48">
        <f t="shared" ref="G4103:G4166" si="456">F4103*J4103</f>
        <v>34108.800000000003</v>
      </c>
      <c r="H4103" s="21">
        <v>305636</v>
      </c>
      <c r="I4103" s="21" t="s">
        <v>5063</v>
      </c>
      <c r="J4103" s="21">
        <v>2</v>
      </c>
      <c r="K4103" s="21">
        <v>2</v>
      </c>
      <c r="L4103" s="21">
        <f t="shared" ref="L4103:L4166" si="457">J4103-K4103</f>
        <v>0</v>
      </c>
      <c r="M4103" s="21" t="s">
        <v>5974</v>
      </c>
      <c r="N4103" s="30">
        <v>45976</v>
      </c>
      <c r="O4103" s="48">
        <v>60078</v>
      </c>
      <c r="P4103" s="21" t="s">
        <v>2046</v>
      </c>
      <c r="Q4103" s="21">
        <v>58158206610</v>
      </c>
      <c r="R4103" s="21" t="s">
        <v>5912</v>
      </c>
      <c r="S4103" s="3">
        <v>4</v>
      </c>
      <c r="T4103" s="37"/>
      <c r="U4103" s="21" t="s">
        <v>18</v>
      </c>
      <c r="V4103" s="21" t="str">
        <f>VLOOKUP(P4103,'Customer List'!B:C,2,)</f>
        <v>Banglore</v>
      </c>
      <c r="W4103" s="38"/>
      <c r="X4103" s="30">
        <v>45978</v>
      </c>
      <c r="Y4103" s="21">
        <f t="shared" ref="Y4103:Y4166" si="458">IF(X4103="", "", X4103-N4103)</f>
        <v>2</v>
      </c>
      <c r="Z4103" s="21" t="str">
        <f t="shared" ref="Z4103:Z4166" si="459">IF(N4103="", "", TEXT(N4103, "dddd"))</f>
        <v>Saturday</v>
      </c>
      <c r="AA4103" s="21" t="str">
        <f t="shared" ref="AA4103:AA4166" si="460">IF(X4103="", "", TEXT(X4103, "dddd"))</f>
        <v>Monday</v>
      </c>
      <c r="AB4103" s="21" t="str">
        <f>VLOOKUP(U4103,'Currency Sheet'!A:C,3,)</f>
        <v>DOLLAR</v>
      </c>
      <c r="AC4103" s="42" t="str">
        <f>VLOOKUP(P4103,'Customer List'!B:D,3,)</f>
        <v>OutStation</v>
      </c>
    </row>
    <row r="4104" spans="1:29" x14ac:dyDescent="0.25">
      <c r="A4104" s="21">
        <v>4100</v>
      </c>
      <c r="B4104" s="21" t="s">
        <v>5820</v>
      </c>
      <c r="C4104" s="30">
        <v>45968</v>
      </c>
      <c r="D4104" s="30">
        <v>45975</v>
      </c>
      <c r="E4104" s="47">
        <v>304.5</v>
      </c>
      <c r="F4104" s="47">
        <f t="shared" si="455"/>
        <v>26796</v>
      </c>
      <c r="G4104" s="48">
        <f t="shared" si="456"/>
        <v>26796</v>
      </c>
      <c r="H4104" s="21">
        <v>306742</v>
      </c>
      <c r="I4104" s="21" t="s">
        <v>5826</v>
      </c>
      <c r="J4104" s="21">
        <v>1</v>
      </c>
      <c r="K4104" s="21">
        <v>1</v>
      </c>
      <c r="L4104" s="21">
        <f t="shared" si="457"/>
        <v>0</v>
      </c>
      <c r="M4104" s="21" t="s">
        <v>5982</v>
      </c>
      <c r="N4104" s="30">
        <v>45976</v>
      </c>
      <c r="O4104" s="48">
        <v>40455</v>
      </c>
      <c r="P4104" s="21" t="s">
        <v>295</v>
      </c>
      <c r="Q4104" s="21">
        <v>58158192396</v>
      </c>
      <c r="R4104" s="21" t="s">
        <v>5912</v>
      </c>
      <c r="S4104" s="3">
        <v>4</v>
      </c>
      <c r="T4104" s="37"/>
      <c r="U4104" s="21" t="s">
        <v>18</v>
      </c>
      <c r="V4104" s="21" t="str">
        <f>VLOOKUP(P4104,'Customer List'!B:C,2,)</f>
        <v>Kerala</v>
      </c>
      <c r="W4104" s="38"/>
      <c r="X4104" s="30">
        <v>45980</v>
      </c>
      <c r="Y4104" s="21">
        <f t="shared" si="458"/>
        <v>4</v>
      </c>
      <c r="Z4104" s="21" t="str">
        <f t="shared" si="459"/>
        <v>Saturday</v>
      </c>
      <c r="AA4104" s="21" t="str">
        <f t="shared" si="460"/>
        <v>Wednesday</v>
      </c>
      <c r="AB4104" s="21" t="str">
        <f>VLOOKUP(U4104,'Currency Sheet'!A:C,3,)</f>
        <v>DOLLAR</v>
      </c>
      <c r="AC4104" s="42" t="str">
        <f>VLOOKUP(P4104,'Customer List'!B:D,3,)</f>
        <v>OutStation</v>
      </c>
    </row>
    <row r="4105" spans="1:29" x14ac:dyDescent="0.25">
      <c r="A4105" s="21">
        <v>4101</v>
      </c>
      <c r="B4105" s="21" t="s">
        <v>5820</v>
      </c>
      <c r="C4105" s="30">
        <v>45968</v>
      </c>
      <c r="D4105" s="30">
        <v>45975</v>
      </c>
      <c r="E4105" s="47">
        <v>77.400000000000006</v>
      </c>
      <c r="F4105" s="47">
        <f t="shared" si="455"/>
        <v>6811.2000000000007</v>
      </c>
      <c r="G4105" s="48">
        <f t="shared" si="456"/>
        <v>6811.2000000000007</v>
      </c>
      <c r="H4105" s="21">
        <v>312213</v>
      </c>
      <c r="I4105" s="21" t="s">
        <v>5182</v>
      </c>
      <c r="J4105" s="21">
        <v>1</v>
      </c>
      <c r="K4105" s="21">
        <v>1</v>
      </c>
      <c r="L4105" s="21">
        <f t="shared" si="457"/>
        <v>0</v>
      </c>
      <c r="M4105" s="21" t="s">
        <v>5985</v>
      </c>
      <c r="N4105" s="30">
        <v>45976</v>
      </c>
      <c r="O4105" s="48">
        <v>13996.5</v>
      </c>
      <c r="P4105" s="21" t="s">
        <v>194</v>
      </c>
      <c r="Q4105" s="54">
        <v>58158193656</v>
      </c>
      <c r="R4105" s="21" t="s">
        <v>5912</v>
      </c>
      <c r="S4105" s="3">
        <v>4</v>
      </c>
      <c r="T4105" s="37"/>
      <c r="U4105" s="21" t="s">
        <v>18</v>
      </c>
      <c r="V4105" s="21" t="str">
        <f>VLOOKUP(P4105,'Customer List'!B:C,2,)</f>
        <v>Kanpur</v>
      </c>
      <c r="W4105" s="38"/>
      <c r="X4105" s="30">
        <v>45978</v>
      </c>
      <c r="Y4105" s="21">
        <f t="shared" si="458"/>
        <v>2</v>
      </c>
      <c r="Z4105" s="21" t="str">
        <f t="shared" si="459"/>
        <v>Saturday</v>
      </c>
      <c r="AA4105" s="21" t="str">
        <f t="shared" si="460"/>
        <v>Monday</v>
      </c>
      <c r="AB4105" s="21" t="str">
        <f>VLOOKUP(U4105,'Currency Sheet'!A:C,3,)</f>
        <v>DOLLAR</v>
      </c>
      <c r="AC4105" s="42" t="str">
        <f>VLOOKUP(P4105,'Customer List'!B:D,3,)</f>
        <v>OutStation</v>
      </c>
    </row>
    <row r="4106" spans="1:29" x14ac:dyDescent="0.25">
      <c r="A4106" s="21">
        <v>4102</v>
      </c>
      <c r="B4106" s="21" t="s">
        <v>5820</v>
      </c>
      <c r="C4106" s="30">
        <v>45968</v>
      </c>
      <c r="D4106" s="30">
        <v>45975</v>
      </c>
      <c r="E4106" s="47">
        <v>105.6</v>
      </c>
      <c r="F4106" s="47">
        <f t="shared" si="455"/>
        <v>9292.7999999999993</v>
      </c>
      <c r="G4106" s="48">
        <f t="shared" si="456"/>
        <v>9292.7999999999993</v>
      </c>
      <c r="H4106" s="21">
        <v>314511</v>
      </c>
      <c r="I4106" s="21" t="s">
        <v>5801</v>
      </c>
      <c r="J4106" s="21">
        <v>1</v>
      </c>
      <c r="K4106" s="21">
        <v>1</v>
      </c>
      <c r="L4106" s="21">
        <f t="shared" si="457"/>
        <v>0</v>
      </c>
      <c r="M4106" s="21" t="s">
        <v>5989</v>
      </c>
      <c r="N4106" s="30">
        <v>45976</v>
      </c>
      <c r="O4106" s="48">
        <v>19096</v>
      </c>
      <c r="P4106" s="21" t="s">
        <v>302</v>
      </c>
      <c r="Q4106" s="21">
        <v>58158192363</v>
      </c>
      <c r="R4106" s="21" t="s">
        <v>5912</v>
      </c>
      <c r="S4106" s="3">
        <v>4</v>
      </c>
      <c r="T4106" s="37"/>
      <c r="U4106" s="21" t="s">
        <v>18</v>
      </c>
      <c r="V4106" s="21" t="str">
        <f>VLOOKUP(P4106,'Customer List'!B:C,2,)</f>
        <v>Banglore</v>
      </c>
      <c r="W4106" s="38"/>
      <c r="X4106" s="30">
        <v>45979</v>
      </c>
      <c r="Y4106" s="21">
        <f t="shared" si="458"/>
        <v>3</v>
      </c>
      <c r="Z4106" s="21" t="str">
        <f t="shared" si="459"/>
        <v>Saturday</v>
      </c>
      <c r="AA4106" s="21" t="str">
        <f t="shared" si="460"/>
        <v>Tuesday</v>
      </c>
      <c r="AB4106" s="21" t="str">
        <f>VLOOKUP(U4106,'Currency Sheet'!A:C,3,)</f>
        <v>DOLLAR</v>
      </c>
      <c r="AC4106" s="42" t="str">
        <f>VLOOKUP(P4106,'Customer List'!B:D,3,)</f>
        <v>OutStation</v>
      </c>
    </row>
    <row r="4107" spans="1:29" x14ac:dyDescent="0.25">
      <c r="A4107" s="21">
        <v>4103</v>
      </c>
      <c r="B4107" s="21" t="s">
        <v>5820</v>
      </c>
      <c r="C4107" s="30">
        <v>45968</v>
      </c>
      <c r="D4107" s="30">
        <v>45975</v>
      </c>
      <c r="E4107" s="47">
        <v>284.89999999999998</v>
      </c>
      <c r="F4107" s="47">
        <f t="shared" si="455"/>
        <v>25071.199999999997</v>
      </c>
      <c r="G4107" s="48">
        <f t="shared" si="456"/>
        <v>25071.199999999997</v>
      </c>
      <c r="H4107" s="21">
        <v>318340</v>
      </c>
      <c r="I4107" s="21" t="s">
        <v>4779</v>
      </c>
      <c r="J4107" s="21">
        <v>1</v>
      </c>
      <c r="K4107" s="21">
        <v>1</v>
      </c>
      <c r="L4107" s="21">
        <f t="shared" si="457"/>
        <v>0</v>
      </c>
      <c r="M4107" s="21" t="s">
        <v>5987</v>
      </c>
      <c r="N4107" s="30">
        <v>45976</v>
      </c>
      <c r="O4107" s="48">
        <v>48300</v>
      </c>
      <c r="P4107" s="21" t="s">
        <v>1134</v>
      </c>
      <c r="Q4107" s="21">
        <v>58158205766</v>
      </c>
      <c r="R4107" s="21" t="s">
        <v>5912</v>
      </c>
      <c r="S4107" s="3">
        <v>4</v>
      </c>
      <c r="T4107" s="37"/>
      <c r="U4107" s="21" t="s">
        <v>18</v>
      </c>
      <c r="V4107" s="21" t="str">
        <f>VLOOKUP(P4107,'Customer List'!B:C,2,)</f>
        <v>Mumbai</v>
      </c>
      <c r="W4107" s="38"/>
      <c r="X4107" s="30">
        <v>45979</v>
      </c>
      <c r="Y4107" s="21">
        <f t="shared" si="458"/>
        <v>3</v>
      </c>
      <c r="Z4107" s="21" t="str">
        <f t="shared" si="459"/>
        <v>Saturday</v>
      </c>
      <c r="AA4107" s="21" t="str">
        <f t="shared" si="460"/>
        <v>Tuesday</v>
      </c>
      <c r="AB4107" s="21" t="str">
        <f>VLOOKUP(U4107,'Currency Sheet'!A:C,3,)</f>
        <v>DOLLAR</v>
      </c>
      <c r="AC4107" s="42" t="str">
        <f>VLOOKUP(P4107,'Customer List'!B:D,3,)</f>
        <v>OutStation</v>
      </c>
    </row>
    <row r="4108" spans="1:29" x14ac:dyDescent="0.25">
      <c r="A4108" s="21">
        <v>4104</v>
      </c>
      <c r="B4108" s="21" t="s">
        <v>5820</v>
      </c>
      <c r="C4108" s="30">
        <v>45968</v>
      </c>
      <c r="D4108" s="30">
        <v>45975</v>
      </c>
      <c r="E4108" s="47">
        <v>88.2</v>
      </c>
      <c r="F4108" s="47">
        <f t="shared" si="455"/>
        <v>7761.6</v>
      </c>
      <c r="G4108" s="48">
        <f t="shared" si="456"/>
        <v>7761.6</v>
      </c>
      <c r="H4108" s="21">
        <v>325631</v>
      </c>
      <c r="I4108" s="21" t="s">
        <v>5178</v>
      </c>
      <c r="J4108" s="21">
        <v>1</v>
      </c>
      <c r="K4108" s="21">
        <v>1</v>
      </c>
      <c r="L4108" s="21">
        <f t="shared" si="457"/>
        <v>0</v>
      </c>
      <c r="M4108" s="21" t="s">
        <v>5943</v>
      </c>
      <c r="N4108" s="30">
        <v>45978</v>
      </c>
      <c r="O4108" s="48">
        <v>14810.25</v>
      </c>
      <c r="P4108" s="21" t="s">
        <v>5833</v>
      </c>
      <c r="Q4108" s="21" t="s">
        <v>5910</v>
      </c>
      <c r="R4108" s="21" t="s">
        <v>5912</v>
      </c>
      <c r="S4108" s="3">
        <v>4</v>
      </c>
      <c r="T4108" s="37"/>
      <c r="U4108" s="21" t="s">
        <v>18</v>
      </c>
      <c r="V4108" s="21" t="str">
        <f>VLOOKUP(P4108,'Customer List'!B:C,2,)</f>
        <v>ROORKE</v>
      </c>
      <c r="W4108" s="38"/>
      <c r="X4108" s="30">
        <v>45979</v>
      </c>
      <c r="Y4108" s="21">
        <f t="shared" si="458"/>
        <v>1</v>
      </c>
      <c r="Z4108" s="21" t="str">
        <f t="shared" si="459"/>
        <v>Monday</v>
      </c>
      <c r="AA4108" s="21" t="str">
        <f t="shared" si="460"/>
        <v>Tuesday</v>
      </c>
      <c r="AB4108" s="21" t="str">
        <f>VLOOKUP(U4108,'Currency Sheet'!A:C,3,)</f>
        <v>DOLLAR</v>
      </c>
      <c r="AC4108" s="42" t="str">
        <f>VLOOKUP(P4108,'Customer List'!B:D,3,)</f>
        <v>OutStation</v>
      </c>
    </row>
    <row r="4109" spans="1:29" x14ac:dyDescent="0.25">
      <c r="A4109" s="21">
        <v>4105</v>
      </c>
      <c r="B4109" s="21" t="s">
        <v>5820</v>
      </c>
      <c r="C4109" s="30">
        <v>45968</v>
      </c>
      <c r="D4109" s="30">
        <v>45975</v>
      </c>
      <c r="E4109" s="47">
        <v>222</v>
      </c>
      <c r="F4109" s="47">
        <f t="shared" si="455"/>
        <v>19536</v>
      </c>
      <c r="G4109" s="48">
        <f t="shared" si="456"/>
        <v>19536</v>
      </c>
      <c r="H4109" s="21">
        <v>331222</v>
      </c>
      <c r="I4109" s="21" t="s">
        <v>5827</v>
      </c>
      <c r="J4109" s="21">
        <v>1</v>
      </c>
      <c r="K4109" s="21">
        <v>1</v>
      </c>
      <c r="L4109" s="21">
        <f t="shared" si="457"/>
        <v>0</v>
      </c>
      <c r="M4109" s="21" t="s">
        <v>5944</v>
      </c>
      <c r="N4109" s="30">
        <v>45978</v>
      </c>
      <c r="O4109" s="48">
        <v>43012.5</v>
      </c>
      <c r="P4109" s="21" t="s">
        <v>891</v>
      </c>
      <c r="Q4109" s="21">
        <v>58158248643</v>
      </c>
      <c r="R4109" s="21" t="s">
        <v>5912</v>
      </c>
      <c r="S4109" s="3">
        <v>4</v>
      </c>
      <c r="T4109" s="37"/>
      <c r="U4109" s="21" t="s">
        <v>18</v>
      </c>
      <c r="V4109" s="21" t="str">
        <f>VLOOKUP(P4109,'Customer List'!B:C,2,)</f>
        <v>Banglore</v>
      </c>
      <c r="W4109" s="38"/>
      <c r="X4109" s="30">
        <v>45979</v>
      </c>
      <c r="Y4109" s="21">
        <f t="shared" si="458"/>
        <v>1</v>
      </c>
      <c r="Z4109" s="21" t="str">
        <f t="shared" si="459"/>
        <v>Monday</v>
      </c>
      <c r="AA4109" s="21" t="str">
        <f t="shared" si="460"/>
        <v>Tuesday</v>
      </c>
      <c r="AB4109" s="21" t="str">
        <f>VLOOKUP(U4109,'Currency Sheet'!A:C,3,)</f>
        <v>DOLLAR</v>
      </c>
      <c r="AC4109" s="42" t="str">
        <f>VLOOKUP(P4109,'Customer List'!B:D,3,)</f>
        <v>OutStation</v>
      </c>
    </row>
    <row r="4110" spans="1:29" x14ac:dyDescent="0.25">
      <c r="A4110" s="21">
        <v>4106</v>
      </c>
      <c r="B4110" s="21" t="s">
        <v>5820</v>
      </c>
      <c r="C4110" s="30">
        <v>45968</v>
      </c>
      <c r="D4110" s="30">
        <v>45975</v>
      </c>
      <c r="E4110" s="47">
        <v>64.8</v>
      </c>
      <c r="F4110" s="47">
        <f t="shared" si="455"/>
        <v>5702.4</v>
      </c>
      <c r="G4110" s="48">
        <f t="shared" si="456"/>
        <v>5702.4</v>
      </c>
      <c r="H4110" s="21">
        <v>348205</v>
      </c>
      <c r="I4110" s="21" t="s">
        <v>4789</v>
      </c>
      <c r="J4110" s="21">
        <v>1</v>
      </c>
      <c r="K4110" s="21">
        <v>1</v>
      </c>
      <c r="L4110" s="21">
        <f t="shared" si="457"/>
        <v>0</v>
      </c>
      <c r="M4110" s="21" t="s">
        <v>5989</v>
      </c>
      <c r="N4110" s="30">
        <v>45976</v>
      </c>
      <c r="O4110" s="48">
        <v>11718</v>
      </c>
      <c r="P4110" s="21" t="s">
        <v>302</v>
      </c>
      <c r="Q4110" s="21">
        <v>58158192363</v>
      </c>
      <c r="R4110" s="21" t="s">
        <v>5912</v>
      </c>
      <c r="S4110" s="3">
        <v>4</v>
      </c>
      <c r="T4110" s="37"/>
      <c r="U4110" s="21" t="s">
        <v>18</v>
      </c>
      <c r="V4110" s="21" t="str">
        <f>VLOOKUP(P4110,'Customer List'!B:C,2,)</f>
        <v>Banglore</v>
      </c>
      <c r="W4110" s="38"/>
      <c r="X4110" s="30">
        <v>45979</v>
      </c>
      <c r="Y4110" s="21">
        <f t="shared" si="458"/>
        <v>3</v>
      </c>
      <c r="Z4110" s="21" t="str">
        <f t="shared" si="459"/>
        <v>Saturday</v>
      </c>
      <c r="AA4110" s="21" t="str">
        <f t="shared" si="460"/>
        <v>Tuesday</v>
      </c>
      <c r="AB4110" s="21" t="str">
        <f>VLOOKUP(U4110,'Currency Sheet'!A:C,3,)</f>
        <v>DOLLAR</v>
      </c>
      <c r="AC4110" s="42" t="str">
        <f>VLOOKUP(P4110,'Customer List'!B:D,3,)</f>
        <v>OutStation</v>
      </c>
    </row>
    <row r="4111" spans="1:29" x14ac:dyDescent="0.25">
      <c r="A4111" s="21">
        <v>4107</v>
      </c>
      <c r="B4111" s="21" t="s">
        <v>5820</v>
      </c>
      <c r="C4111" s="30">
        <v>45968</v>
      </c>
      <c r="D4111" s="30">
        <v>45975</v>
      </c>
      <c r="E4111" s="47">
        <v>383.4</v>
      </c>
      <c r="F4111" s="47">
        <f t="shared" si="455"/>
        <v>33739.199999999997</v>
      </c>
      <c r="G4111" s="48">
        <f t="shared" si="456"/>
        <v>33739.199999999997</v>
      </c>
      <c r="H4111" s="21">
        <v>348801</v>
      </c>
      <c r="I4111" s="21" t="s">
        <v>5391</v>
      </c>
      <c r="J4111" s="21">
        <v>1</v>
      </c>
      <c r="K4111" s="21">
        <v>1</v>
      </c>
      <c r="L4111" s="21">
        <f t="shared" si="457"/>
        <v>0</v>
      </c>
      <c r="M4111" s="21" t="s">
        <v>6174</v>
      </c>
      <c r="N4111" s="30">
        <v>45987</v>
      </c>
      <c r="O4111" s="48">
        <v>64379.25</v>
      </c>
      <c r="P4111" s="21" t="s">
        <v>1011</v>
      </c>
      <c r="Q4111" s="21"/>
      <c r="R4111" s="21"/>
      <c r="S4111" s="3">
        <v>4</v>
      </c>
      <c r="T4111" s="37"/>
      <c r="U4111" s="21" t="s">
        <v>18</v>
      </c>
      <c r="V4111" s="21" t="str">
        <f>VLOOKUP(P4111,'Customer List'!B:C,2,)</f>
        <v>Delhi</v>
      </c>
      <c r="W4111" s="38" t="s">
        <v>637</v>
      </c>
      <c r="X4111" s="30" t="str">
        <f t="shared" ref="X4111:X4112" si="461">IF(OR(R4111 = "PRIYANKA MADAM", R4111 = "DEEPAK", R4111 = "PORTER"),N4111,"")</f>
        <v/>
      </c>
      <c r="Y4111" s="21" t="str">
        <f t="shared" si="458"/>
        <v/>
      </c>
      <c r="Z4111" s="21" t="str">
        <f t="shared" si="459"/>
        <v>Wednesday</v>
      </c>
      <c r="AA4111" s="21" t="str">
        <f t="shared" si="460"/>
        <v/>
      </c>
      <c r="AB4111" s="21" t="str">
        <f>VLOOKUP(U4111,'Currency Sheet'!A:C,3,)</f>
        <v>DOLLAR</v>
      </c>
      <c r="AC4111" s="42" t="str">
        <f>VLOOKUP(P4111,'Customer List'!B:D,3,)</f>
        <v>Local</v>
      </c>
    </row>
    <row r="4112" spans="1:29" x14ac:dyDescent="0.25">
      <c r="A4112" s="21">
        <v>4108</v>
      </c>
      <c r="B4112" s="21" t="s">
        <v>5820</v>
      </c>
      <c r="C4112" s="30">
        <v>45968</v>
      </c>
      <c r="D4112" s="30">
        <v>45975</v>
      </c>
      <c r="E4112" s="47">
        <v>202.8</v>
      </c>
      <c r="F4112" s="47">
        <f t="shared" si="455"/>
        <v>17846.400000000001</v>
      </c>
      <c r="G4112" s="48">
        <f t="shared" si="456"/>
        <v>17846.400000000001</v>
      </c>
      <c r="H4112" s="21">
        <v>353214</v>
      </c>
      <c r="I4112" s="21" t="s">
        <v>5073</v>
      </c>
      <c r="J4112" s="21">
        <v>1</v>
      </c>
      <c r="K4112" s="21">
        <v>1</v>
      </c>
      <c r="L4112" s="21">
        <f t="shared" si="457"/>
        <v>0</v>
      </c>
      <c r="M4112" s="21" t="s">
        <v>6241</v>
      </c>
      <c r="N4112" s="30">
        <v>45985</v>
      </c>
      <c r="O4112" s="48">
        <v>49770.5</v>
      </c>
      <c r="P4112" s="21" t="s">
        <v>30</v>
      </c>
      <c r="Q4112" s="21" t="s">
        <v>5959</v>
      </c>
      <c r="R4112" s="21" t="s">
        <v>847</v>
      </c>
      <c r="S4112" s="3">
        <v>4</v>
      </c>
      <c r="T4112" s="37"/>
      <c r="U4112" s="21" t="s">
        <v>18</v>
      </c>
      <c r="V4112" s="21" t="str">
        <f>VLOOKUP(P4112,'Customer List'!B:C,2,)</f>
        <v>Delhi</v>
      </c>
      <c r="W4112" s="38"/>
      <c r="X4112" s="30">
        <f t="shared" si="461"/>
        <v>45985</v>
      </c>
      <c r="Y4112" s="21">
        <f t="shared" si="458"/>
        <v>0</v>
      </c>
      <c r="Z4112" s="21" t="str">
        <f t="shared" si="459"/>
        <v>Monday</v>
      </c>
      <c r="AA4112" s="21" t="str">
        <f t="shared" si="460"/>
        <v>Monday</v>
      </c>
      <c r="AB4112" s="21" t="str">
        <f>VLOOKUP(U4112,'Currency Sheet'!A:C,3,)</f>
        <v>DOLLAR</v>
      </c>
      <c r="AC4112" s="42" t="str">
        <f>VLOOKUP(P4112,'Customer List'!B:D,3,)</f>
        <v>Local</v>
      </c>
    </row>
    <row r="4113" spans="1:29" x14ac:dyDescent="0.25">
      <c r="A4113" s="21">
        <v>4109</v>
      </c>
      <c r="B4113" s="21" t="s">
        <v>5820</v>
      </c>
      <c r="C4113" s="30">
        <v>45968</v>
      </c>
      <c r="D4113" s="30">
        <v>45975</v>
      </c>
      <c r="E4113" s="47">
        <v>67.2</v>
      </c>
      <c r="F4113" s="47">
        <f t="shared" si="455"/>
        <v>5913.6</v>
      </c>
      <c r="G4113" s="48">
        <f t="shared" si="456"/>
        <v>5913.6</v>
      </c>
      <c r="H4113" s="21">
        <v>361705</v>
      </c>
      <c r="I4113" s="21" t="s">
        <v>5828</v>
      </c>
      <c r="J4113" s="21">
        <v>1</v>
      </c>
      <c r="K4113" s="21">
        <v>1</v>
      </c>
      <c r="L4113" s="21">
        <f t="shared" si="457"/>
        <v>0</v>
      </c>
      <c r="M4113" s="21" t="s">
        <v>5943</v>
      </c>
      <c r="N4113" s="30">
        <v>45978</v>
      </c>
      <c r="O4113" s="48">
        <v>11284</v>
      </c>
      <c r="P4113" s="21" t="s">
        <v>5833</v>
      </c>
      <c r="Q4113" s="21" t="s">
        <v>5910</v>
      </c>
      <c r="R4113" s="21" t="s">
        <v>5912</v>
      </c>
      <c r="S4113" s="3">
        <v>4</v>
      </c>
      <c r="T4113" s="37"/>
      <c r="U4113" s="21" t="s">
        <v>18</v>
      </c>
      <c r="V4113" s="21" t="str">
        <f>VLOOKUP(P4113,'Customer List'!B:C,2,)</f>
        <v>ROORKE</v>
      </c>
      <c r="W4113" s="38"/>
      <c r="X4113" s="30">
        <v>45979</v>
      </c>
      <c r="Y4113" s="21">
        <f t="shared" si="458"/>
        <v>1</v>
      </c>
      <c r="Z4113" s="21" t="str">
        <f t="shared" si="459"/>
        <v>Monday</v>
      </c>
      <c r="AA4113" s="21" t="str">
        <f t="shared" si="460"/>
        <v>Tuesday</v>
      </c>
      <c r="AB4113" s="21" t="str">
        <f>VLOOKUP(U4113,'Currency Sheet'!A:C,3,)</f>
        <v>DOLLAR</v>
      </c>
      <c r="AC4113" s="42" t="str">
        <f>VLOOKUP(P4113,'Customer List'!B:D,3,)</f>
        <v>OutStation</v>
      </c>
    </row>
    <row r="4114" spans="1:29" x14ac:dyDescent="0.25">
      <c r="A4114" s="21">
        <v>4110</v>
      </c>
      <c r="B4114" s="21" t="s">
        <v>5820</v>
      </c>
      <c r="C4114" s="30">
        <v>45968</v>
      </c>
      <c r="D4114" s="30">
        <v>45975</v>
      </c>
      <c r="E4114" s="47">
        <v>180</v>
      </c>
      <c r="F4114" s="47">
        <f t="shared" si="455"/>
        <v>15840</v>
      </c>
      <c r="G4114" s="48">
        <f t="shared" si="456"/>
        <v>47520</v>
      </c>
      <c r="H4114" s="21">
        <v>368540</v>
      </c>
      <c r="I4114" s="21" t="s">
        <v>4795</v>
      </c>
      <c r="J4114" s="21">
        <v>3</v>
      </c>
      <c r="K4114" s="21">
        <v>3</v>
      </c>
      <c r="L4114" s="21">
        <f t="shared" si="457"/>
        <v>0</v>
      </c>
      <c r="M4114" s="21" t="s">
        <v>5945</v>
      </c>
      <c r="N4114" s="30">
        <v>45978</v>
      </c>
      <c r="O4114" s="48">
        <v>97650</v>
      </c>
      <c r="P4114" s="21" t="s">
        <v>891</v>
      </c>
      <c r="Q4114" s="21">
        <v>58158248643</v>
      </c>
      <c r="R4114" s="21" t="s">
        <v>5912</v>
      </c>
      <c r="S4114" s="3">
        <v>4</v>
      </c>
      <c r="T4114" s="37"/>
      <c r="U4114" s="21" t="s">
        <v>18</v>
      </c>
      <c r="V4114" s="21" t="str">
        <f>VLOOKUP(P4114,'Customer List'!B:C,2,)</f>
        <v>Banglore</v>
      </c>
      <c r="W4114" s="38"/>
      <c r="X4114" s="30">
        <v>45979</v>
      </c>
      <c r="Y4114" s="21">
        <f t="shared" si="458"/>
        <v>1</v>
      </c>
      <c r="Z4114" s="21" t="str">
        <f t="shared" si="459"/>
        <v>Monday</v>
      </c>
      <c r="AA4114" s="21" t="str">
        <f t="shared" si="460"/>
        <v>Tuesday</v>
      </c>
      <c r="AB4114" s="21" t="str">
        <f>VLOOKUP(U4114,'Currency Sheet'!A:C,3,)</f>
        <v>DOLLAR</v>
      </c>
      <c r="AC4114" s="42" t="str">
        <f>VLOOKUP(P4114,'Customer List'!B:D,3,)</f>
        <v>OutStation</v>
      </c>
    </row>
    <row r="4115" spans="1:29" x14ac:dyDescent="0.25">
      <c r="A4115" s="21">
        <v>4111</v>
      </c>
      <c r="B4115" s="21" t="s">
        <v>5820</v>
      </c>
      <c r="C4115" s="30">
        <v>45968</v>
      </c>
      <c r="D4115" s="30">
        <v>45975</v>
      </c>
      <c r="E4115" s="47">
        <v>115.5</v>
      </c>
      <c r="F4115" s="47">
        <f t="shared" si="455"/>
        <v>10164</v>
      </c>
      <c r="G4115" s="48">
        <f t="shared" si="456"/>
        <v>10164</v>
      </c>
      <c r="H4115" s="21">
        <v>400157</v>
      </c>
      <c r="I4115" s="21" t="s">
        <v>4798</v>
      </c>
      <c r="J4115" s="21">
        <v>1</v>
      </c>
      <c r="K4115" s="21">
        <v>1</v>
      </c>
      <c r="L4115" s="21">
        <f t="shared" si="457"/>
        <v>0</v>
      </c>
      <c r="M4115" s="21" t="s">
        <v>5998</v>
      </c>
      <c r="N4115" s="30">
        <v>45976</v>
      </c>
      <c r="O4115" s="48">
        <v>19181.25</v>
      </c>
      <c r="P4115" s="21" t="s">
        <v>319</v>
      </c>
      <c r="Q4115" s="21">
        <v>58158192455</v>
      </c>
      <c r="R4115" s="21" t="s">
        <v>5912</v>
      </c>
      <c r="S4115" s="3">
        <v>4</v>
      </c>
      <c r="T4115" s="37"/>
      <c r="U4115" s="21" t="s">
        <v>18</v>
      </c>
      <c r="V4115" s="21" t="str">
        <f>VLOOKUP(P4115,'Customer List'!B:C,2,)</f>
        <v>Gujrat</v>
      </c>
      <c r="W4115" s="38"/>
      <c r="X4115" s="30">
        <v>45979</v>
      </c>
      <c r="Y4115" s="21">
        <f t="shared" si="458"/>
        <v>3</v>
      </c>
      <c r="Z4115" s="21" t="str">
        <f t="shared" si="459"/>
        <v>Saturday</v>
      </c>
      <c r="AA4115" s="21" t="str">
        <f t="shared" si="460"/>
        <v>Tuesday</v>
      </c>
      <c r="AB4115" s="21" t="str">
        <f>VLOOKUP(U4115,'Currency Sheet'!A:C,3,)</f>
        <v>DOLLAR</v>
      </c>
      <c r="AC4115" s="42" t="str">
        <f>VLOOKUP(P4115,'Customer List'!B:D,3,)</f>
        <v>OutStation</v>
      </c>
    </row>
    <row r="4116" spans="1:29" x14ac:dyDescent="0.25">
      <c r="A4116" s="21">
        <v>4112</v>
      </c>
      <c r="B4116" s="21" t="s">
        <v>5820</v>
      </c>
      <c r="C4116" s="30">
        <v>45968</v>
      </c>
      <c r="D4116" s="30">
        <v>45975</v>
      </c>
      <c r="E4116" s="47">
        <v>18</v>
      </c>
      <c r="F4116" s="47">
        <f t="shared" si="455"/>
        <v>1584</v>
      </c>
      <c r="G4116" s="48">
        <f t="shared" si="456"/>
        <v>1584</v>
      </c>
      <c r="H4116" s="21">
        <v>400309</v>
      </c>
      <c r="I4116" s="21" t="s">
        <v>4800</v>
      </c>
      <c r="J4116" s="21">
        <v>1</v>
      </c>
      <c r="K4116" s="21">
        <v>1</v>
      </c>
      <c r="L4116" s="21">
        <f t="shared" si="457"/>
        <v>0</v>
      </c>
      <c r="M4116" s="21" t="s">
        <v>5999</v>
      </c>
      <c r="N4116" s="30">
        <v>45976</v>
      </c>
      <c r="O4116" s="48">
        <v>3487.5</v>
      </c>
      <c r="P4116" s="21" t="s">
        <v>892</v>
      </c>
      <c r="Q4116" s="21">
        <v>58158192993</v>
      </c>
      <c r="R4116" s="21" t="s">
        <v>5912</v>
      </c>
      <c r="S4116" s="3">
        <v>4</v>
      </c>
      <c r="T4116" s="37"/>
      <c r="U4116" s="21" t="s">
        <v>18</v>
      </c>
      <c r="V4116" s="21" t="str">
        <f>VLOOKUP(P4116,'Customer List'!B:C,2,)</f>
        <v>Pune</v>
      </c>
      <c r="W4116" s="38"/>
      <c r="X4116" s="30">
        <v>45979</v>
      </c>
      <c r="Y4116" s="21">
        <f t="shared" si="458"/>
        <v>3</v>
      </c>
      <c r="Z4116" s="21" t="str">
        <f t="shared" si="459"/>
        <v>Saturday</v>
      </c>
      <c r="AA4116" s="21" t="str">
        <f t="shared" si="460"/>
        <v>Tuesday</v>
      </c>
      <c r="AB4116" s="21" t="str">
        <f>VLOOKUP(U4116,'Currency Sheet'!A:C,3,)</f>
        <v>DOLLAR</v>
      </c>
      <c r="AC4116" s="42" t="str">
        <f>VLOOKUP(P4116,'Customer List'!B:D,3,)</f>
        <v>OutStation</v>
      </c>
    </row>
    <row r="4117" spans="1:29" x14ac:dyDescent="0.25">
      <c r="A4117" s="21">
        <v>4113</v>
      </c>
      <c r="B4117" s="21" t="s">
        <v>5820</v>
      </c>
      <c r="C4117" s="30">
        <v>45968</v>
      </c>
      <c r="D4117" s="30">
        <v>45975</v>
      </c>
      <c r="E4117" s="47">
        <v>61.2</v>
      </c>
      <c r="F4117" s="47">
        <f t="shared" si="455"/>
        <v>5385.6</v>
      </c>
      <c r="G4117" s="48">
        <f t="shared" si="456"/>
        <v>5385.6</v>
      </c>
      <c r="H4117" s="21">
        <v>400412</v>
      </c>
      <c r="I4117" s="21" t="s">
        <v>5829</v>
      </c>
      <c r="J4117" s="21">
        <v>1</v>
      </c>
      <c r="K4117" s="21">
        <v>1</v>
      </c>
      <c r="L4117" s="21">
        <f t="shared" si="457"/>
        <v>0</v>
      </c>
      <c r="M4117" s="21" t="s">
        <v>6234</v>
      </c>
      <c r="N4117" s="30">
        <v>45985</v>
      </c>
      <c r="O4117" s="48">
        <v>8721</v>
      </c>
      <c r="P4117" s="21" t="s">
        <v>16</v>
      </c>
      <c r="Q4117" s="21" t="s">
        <v>5959</v>
      </c>
      <c r="R4117" s="21" t="s">
        <v>6091</v>
      </c>
      <c r="S4117" s="3">
        <v>4</v>
      </c>
      <c r="T4117" s="37"/>
      <c r="U4117" s="21" t="s">
        <v>18</v>
      </c>
      <c r="V4117" s="21" t="str">
        <f>VLOOKUP(P4117,'Customer List'!B:C,2,)</f>
        <v>Delhi</v>
      </c>
      <c r="W4117" s="38"/>
      <c r="X4117" s="30">
        <f t="shared" ref="X4117:X4120" si="462">IF(OR(R4117 = "PRIYANKA MADAM", R4117 = "DEEPAK", R4117 = "PORTER"),N4117,"")</f>
        <v>45985</v>
      </c>
      <c r="Y4117" s="21">
        <f t="shared" si="458"/>
        <v>0</v>
      </c>
      <c r="Z4117" s="21" t="str">
        <f t="shared" si="459"/>
        <v>Monday</v>
      </c>
      <c r="AA4117" s="21" t="str">
        <f t="shared" si="460"/>
        <v>Monday</v>
      </c>
      <c r="AB4117" s="21" t="str">
        <f>VLOOKUP(U4117,'Currency Sheet'!A:C,3,)</f>
        <v>DOLLAR</v>
      </c>
      <c r="AC4117" s="42" t="str">
        <f>VLOOKUP(P4117,'Customer List'!B:D,3,)</f>
        <v>Local</v>
      </c>
    </row>
    <row r="4118" spans="1:29" x14ac:dyDescent="0.25">
      <c r="A4118" s="21">
        <v>4114</v>
      </c>
      <c r="B4118" s="21" t="s">
        <v>5820</v>
      </c>
      <c r="C4118" s="30">
        <v>45968</v>
      </c>
      <c r="D4118" s="30">
        <v>45975</v>
      </c>
      <c r="E4118" s="47">
        <v>88.2</v>
      </c>
      <c r="F4118" s="47">
        <f t="shared" si="455"/>
        <v>7761.6</v>
      </c>
      <c r="G4118" s="48">
        <f t="shared" si="456"/>
        <v>7761.6</v>
      </c>
      <c r="H4118" s="21">
        <v>400606</v>
      </c>
      <c r="I4118" s="21" t="s">
        <v>4801</v>
      </c>
      <c r="J4118" s="21">
        <v>1</v>
      </c>
      <c r="K4118" s="21">
        <v>1</v>
      </c>
      <c r="L4118" s="21">
        <f t="shared" si="457"/>
        <v>0</v>
      </c>
      <c r="M4118" s="21" t="s">
        <v>6234</v>
      </c>
      <c r="N4118" s="30">
        <v>45985</v>
      </c>
      <c r="O4118" s="48">
        <v>12568.5</v>
      </c>
      <c r="P4118" s="21" t="s">
        <v>16</v>
      </c>
      <c r="Q4118" s="21" t="s">
        <v>5959</v>
      </c>
      <c r="R4118" s="21" t="s">
        <v>6091</v>
      </c>
      <c r="S4118" s="3">
        <v>4</v>
      </c>
      <c r="T4118" s="37"/>
      <c r="U4118" s="21" t="s">
        <v>18</v>
      </c>
      <c r="V4118" s="21" t="str">
        <f>VLOOKUP(P4118,'Customer List'!B:C,2,)</f>
        <v>Delhi</v>
      </c>
      <c r="W4118" s="38"/>
      <c r="X4118" s="30">
        <f t="shared" si="462"/>
        <v>45985</v>
      </c>
      <c r="Y4118" s="21">
        <f t="shared" si="458"/>
        <v>0</v>
      </c>
      <c r="Z4118" s="21" t="str">
        <f t="shared" si="459"/>
        <v>Monday</v>
      </c>
      <c r="AA4118" s="21" t="str">
        <f t="shared" si="460"/>
        <v>Monday</v>
      </c>
      <c r="AB4118" s="21" t="str">
        <f>VLOOKUP(U4118,'Currency Sheet'!A:C,3,)</f>
        <v>DOLLAR</v>
      </c>
      <c r="AC4118" s="42" t="str">
        <f>VLOOKUP(P4118,'Customer List'!B:D,3,)</f>
        <v>Local</v>
      </c>
    </row>
    <row r="4119" spans="1:29" x14ac:dyDescent="0.25">
      <c r="A4119" s="21">
        <v>4115</v>
      </c>
      <c r="B4119" s="21" t="s">
        <v>5820</v>
      </c>
      <c r="C4119" s="30">
        <v>45968</v>
      </c>
      <c r="D4119" s="30">
        <v>45975</v>
      </c>
      <c r="E4119" s="47">
        <v>105.6</v>
      </c>
      <c r="F4119" s="47">
        <f t="shared" si="455"/>
        <v>9292.7999999999993</v>
      </c>
      <c r="G4119" s="48">
        <f t="shared" si="456"/>
        <v>9292.7999999999993</v>
      </c>
      <c r="H4119" s="21">
        <v>400618</v>
      </c>
      <c r="I4119" s="21" t="s">
        <v>4801</v>
      </c>
      <c r="J4119" s="21">
        <v>1</v>
      </c>
      <c r="K4119" s="21">
        <v>1</v>
      </c>
      <c r="L4119" s="21">
        <f t="shared" si="457"/>
        <v>0</v>
      </c>
      <c r="M4119" s="21" t="s">
        <v>6234</v>
      </c>
      <c r="N4119" s="30">
        <v>45985</v>
      </c>
      <c r="O4119" s="48">
        <v>15048</v>
      </c>
      <c r="P4119" s="21" t="s">
        <v>16</v>
      </c>
      <c r="Q4119" s="21" t="s">
        <v>5959</v>
      </c>
      <c r="R4119" s="21" t="s">
        <v>6091</v>
      </c>
      <c r="S4119" s="3">
        <v>4</v>
      </c>
      <c r="T4119" s="37"/>
      <c r="U4119" s="21" t="s">
        <v>18</v>
      </c>
      <c r="V4119" s="21" t="str">
        <f>VLOOKUP(P4119,'Customer List'!B:C,2,)</f>
        <v>Delhi</v>
      </c>
      <c r="W4119" s="38"/>
      <c r="X4119" s="30">
        <f t="shared" si="462"/>
        <v>45985</v>
      </c>
      <c r="Y4119" s="21">
        <f t="shared" si="458"/>
        <v>0</v>
      </c>
      <c r="Z4119" s="21" t="str">
        <f t="shared" si="459"/>
        <v>Monday</v>
      </c>
      <c r="AA4119" s="21" t="str">
        <f t="shared" si="460"/>
        <v>Monday</v>
      </c>
      <c r="AB4119" s="21" t="str">
        <f>VLOOKUP(U4119,'Currency Sheet'!A:C,3,)</f>
        <v>DOLLAR</v>
      </c>
      <c r="AC4119" s="42" t="str">
        <f>VLOOKUP(P4119,'Customer List'!B:D,3,)</f>
        <v>Local</v>
      </c>
    </row>
    <row r="4120" spans="1:29" x14ac:dyDescent="0.25">
      <c r="A4120" s="21">
        <v>4116</v>
      </c>
      <c r="B4120" s="21" t="s">
        <v>5820</v>
      </c>
      <c r="C4120" s="30">
        <v>45968</v>
      </c>
      <c r="D4120" s="30">
        <v>45975</v>
      </c>
      <c r="E4120" s="47">
        <v>159</v>
      </c>
      <c r="F4120" s="47">
        <f t="shared" si="455"/>
        <v>13992</v>
      </c>
      <c r="G4120" s="48">
        <f t="shared" si="456"/>
        <v>13992</v>
      </c>
      <c r="H4120" s="21">
        <v>400660</v>
      </c>
      <c r="I4120" s="21" t="s">
        <v>4801</v>
      </c>
      <c r="J4120" s="21">
        <v>1</v>
      </c>
      <c r="K4120" s="21">
        <v>1</v>
      </c>
      <c r="L4120" s="21">
        <f t="shared" si="457"/>
        <v>0</v>
      </c>
      <c r="M4120" s="21" t="s">
        <v>6234</v>
      </c>
      <c r="N4120" s="30">
        <v>45985</v>
      </c>
      <c r="O4120" s="48">
        <v>22657.5</v>
      </c>
      <c r="P4120" s="21" t="s">
        <v>16</v>
      </c>
      <c r="Q4120" s="21" t="s">
        <v>5959</v>
      </c>
      <c r="R4120" s="21" t="s">
        <v>6091</v>
      </c>
      <c r="S4120" s="3">
        <v>4</v>
      </c>
      <c r="T4120" s="37"/>
      <c r="U4120" s="21" t="s">
        <v>18</v>
      </c>
      <c r="V4120" s="21" t="str">
        <f>VLOOKUP(P4120,'Customer List'!B:C,2,)</f>
        <v>Delhi</v>
      </c>
      <c r="W4120" s="38"/>
      <c r="X4120" s="30">
        <f t="shared" si="462"/>
        <v>45985</v>
      </c>
      <c r="Y4120" s="21">
        <f t="shared" si="458"/>
        <v>0</v>
      </c>
      <c r="Z4120" s="21" t="str">
        <f t="shared" si="459"/>
        <v>Monday</v>
      </c>
      <c r="AA4120" s="21" t="str">
        <f t="shared" si="460"/>
        <v>Monday</v>
      </c>
      <c r="AB4120" s="21" t="str">
        <f>VLOOKUP(U4120,'Currency Sheet'!A:C,3,)</f>
        <v>DOLLAR</v>
      </c>
      <c r="AC4120" s="42" t="str">
        <f>VLOOKUP(P4120,'Customer List'!B:D,3,)</f>
        <v>Local</v>
      </c>
    </row>
    <row r="4121" spans="1:29" x14ac:dyDescent="0.25">
      <c r="A4121" s="21">
        <v>4117</v>
      </c>
      <c r="B4121" s="21" t="s">
        <v>5820</v>
      </c>
      <c r="C4121" s="30">
        <v>45968</v>
      </c>
      <c r="D4121" s="30">
        <v>45975</v>
      </c>
      <c r="E4121" s="47">
        <v>60.6</v>
      </c>
      <c r="F4121" s="47">
        <f t="shared" si="455"/>
        <v>5332.8</v>
      </c>
      <c r="G4121" s="48">
        <f t="shared" si="456"/>
        <v>5332.8</v>
      </c>
      <c r="H4121" s="21">
        <v>400951</v>
      </c>
      <c r="I4121" s="21" t="s">
        <v>5192</v>
      </c>
      <c r="J4121" s="21">
        <v>1</v>
      </c>
      <c r="K4121" s="21">
        <v>1</v>
      </c>
      <c r="L4121" s="21">
        <f t="shared" si="457"/>
        <v>0</v>
      </c>
      <c r="M4121" s="21" t="s">
        <v>5998</v>
      </c>
      <c r="N4121" s="30">
        <v>45976</v>
      </c>
      <c r="O4121" s="48">
        <v>11741.25</v>
      </c>
      <c r="P4121" s="21" t="s">
        <v>319</v>
      </c>
      <c r="Q4121" s="21">
        <v>58158192455</v>
      </c>
      <c r="R4121" s="21" t="s">
        <v>5912</v>
      </c>
      <c r="S4121" s="3">
        <v>4</v>
      </c>
      <c r="T4121" s="37"/>
      <c r="U4121" s="21" t="s">
        <v>18</v>
      </c>
      <c r="V4121" s="21" t="str">
        <f>VLOOKUP(P4121,'Customer List'!B:C,2,)</f>
        <v>Gujrat</v>
      </c>
      <c r="W4121" s="38"/>
      <c r="X4121" s="30">
        <v>45979</v>
      </c>
      <c r="Y4121" s="21">
        <f t="shared" si="458"/>
        <v>3</v>
      </c>
      <c r="Z4121" s="21" t="str">
        <f t="shared" si="459"/>
        <v>Saturday</v>
      </c>
      <c r="AA4121" s="21" t="str">
        <f t="shared" si="460"/>
        <v>Tuesday</v>
      </c>
      <c r="AB4121" s="21" t="str">
        <f>VLOOKUP(U4121,'Currency Sheet'!A:C,3,)</f>
        <v>DOLLAR</v>
      </c>
      <c r="AC4121" s="42" t="str">
        <f>VLOOKUP(P4121,'Customer List'!B:D,3,)</f>
        <v>OutStation</v>
      </c>
    </row>
    <row r="4122" spans="1:29" x14ac:dyDescent="0.25">
      <c r="A4122" s="21">
        <v>4118</v>
      </c>
      <c r="B4122" s="21" t="s">
        <v>5820</v>
      </c>
      <c r="C4122" s="30">
        <v>45968</v>
      </c>
      <c r="D4122" s="30">
        <v>45975</v>
      </c>
      <c r="E4122" s="47">
        <v>297</v>
      </c>
      <c r="F4122" s="47">
        <f t="shared" si="455"/>
        <v>26136</v>
      </c>
      <c r="G4122" s="48">
        <f t="shared" si="456"/>
        <v>26136</v>
      </c>
      <c r="H4122" s="21">
        <v>403502</v>
      </c>
      <c r="I4122" s="21" t="s">
        <v>4803</v>
      </c>
      <c r="J4122" s="21">
        <v>1</v>
      </c>
      <c r="K4122" s="21">
        <v>1</v>
      </c>
      <c r="L4122" s="21">
        <f t="shared" si="457"/>
        <v>0</v>
      </c>
      <c r="M4122" s="21" t="s">
        <v>5942</v>
      </c>
      <c r="N4122" s="30">
        <v>45978</v>
      </c>
      <c r="O4122" s="48">
        <v>57543.75</v>
      </c>
      <c r="P4122" s="21" t="s">
        <v>2281</v>
      </c>
      <c r="Q4122" s="21">
        <v>58158246215</v>
      </c>
      <c r="R4122" s="21" t="s">
        <v>5912</v>
      </c>
      <c r="S4122" s="3">
        <v>4</v>
      </c>
      <c r="T4122" s="37"/>
      <c r="U4122" s="21" t="s">
        <v>18</v>
      </c>
      <c r="V4122" s="21" t="str">
        <f>VLOOKUP(P4122,'Customer List'!B:C,2,)</f>
        <v>BANGALORE</v>
      </c>
      <c r="W4122" s="38"/>
      <c r="X4122" s="30">
        <v>45979</v>
      </c>
      <c r="Y4122" s="21">
        <f t="shared" si="458"/>
        <v>1</v>
      </c>
      <c r="Z4122" s="21" t="str">
        <f t="shared" si="459"/>
        <v>Monday</v>
      </c>
      <c r="AA4122" s="21" t="str">
        <f t="shared" si="460"/>
        <v>Tuesday</v>
      </c>
      <c r="AB4122" s="21" t="str">
        <f>VLOOKUP(U4122,'Currency Sheet'!A:C,3,)</f>
        <v>DOLLAR</v>
      </c>
      <c r="AC4122" s="42" t="str">
        <f>VLOOKUP(P4122,'Customer List'!B:D,3,)</f>
        <v>OutStation</v>
      </c>
    </row>
    <row r="4123" spans="1:29" x14ac:dyDescent="0.25">
      <c r="A4123" s="21">
        <v>4119</v>
      </c>
      <c r="B4123" s="21" t="s">
        <v>5820</v>
      </c>
      <c r="C4123" s="30">
        <v>45968</v>
      </c>
      <c r="D4123" s="30">
        <v>45975</v>
      </c>
      <c r="E4123" s="47">
        <v>53.4</v>
      </c>
      <c r="F4123" s="47">
        <f t="shared" si="455"/>
        <v>4699.2</v>
      </c>
      <c r="G4123" s="48">
        <f t="shared" si="456"/>
        <v>4699.2</v>
      </c>
      <c r="H4123" s="21">
        <v>420201</v>
      </c>
      <c r="I4123" s="21" t="s">
        <v>1605</v>
      </c>
      <c r="J4123" s="21">
        <v>1</v>
      </c>
      <c r="K4123" s="21">
        <v>1</v>
      </c>
      <c r="L4123" s="21">
        <f t="shared" si="457"/>
        <v>0</v>
      </c>
      <c r="M4123" s="21" t="s">
        <v>5945</v>
      </c>
      <c r="N4123" s="30">
        <v>45978</v>
      </c>
      <c r="O4123" s="48">
        <v>9656.5</v>
      </c>
      <c r="P4123" s="21" t="s">
        <v>891</v>
      </c>
      <c r="Q4123" s="21">
        <v>58158248643</v>
      </c>
      <c r="R4123" s="21" t="s">
        <v>5912</v>
      </c>
      <c r="S4123" s="3">
        <v>4</v>
      </c>
      <c r="T4123" s="37"/>
      <c r="U4123" s="21" t="s">
        <v>18</v>
      </c>
      <c r="V4123" s="21" t="str">
        <f>VLOOKUP(P4123,'Customer List'!B:C,2,)</f>
        <v>Banglore</v>
      </c>
      <c r="W4123" s="38"/>
      <c r="X4123" s="30">
        <v>45979</v>
      </c>
      <c r="Y4123" s="21">
        <f t="shared" si="458"/>
        <v>1</v>
      </c>
      <c r="Z4123" s="21" t="str">
        <f t="shared" si="459"/>
        <v>Monday</v>
      </c>
      <c r="AA4123" s="21" t="str">
        <f t="shared" si="460"/>
        <v>Tuesday</v>
      </c>
      <c r="AB4123" s="21" t="str">
        <f>VLOOKUP(U4123,'Currency Sheet'!A:C,3,)</f>
        <v>DOLLAR</v>
      </c>
      <c r="AC4123" s="42" t="str">
        <f>VLOOKUP(P4123,'Customer List'!B:D,3,)</f>
        <v>OutStation</v>
      </c>
    </row>
    <row r="4124" spans="1:29" x14ac:dyDescent="0.25">
      <c r="A4124" s="21">
        <v>4120</v>
      </c>
      <c r="B4124" s="21" t="s">
        <v>5820</v>
      </c>
      <c r="C4124" s="30">
        <v>45968</v>
      </c>
      <c r="D4124" s="30">
        <v>45975</v>
      </c>
      <c r="E4124" s="47">
        <v>39</v>
      </c>
      <c r="F4124" s="47">
        <f t="shared" si="455"/>
        <v>3432</v>
      </c>
      <c r="G4124" s="48">
        <f t="shared" si="456"/>
        <v>3432</v>
      </c>
      <c r="H4124" s="21">
        <v>420301</v>
      </c>
      <c r="I4124" s="21" t="s">
        <v>2883</v>
      </c>
      <c r="J4124" s="21">
        <v>1</v>
      </c>
      <c r="K4124" s="21">
        <v>1</v>
      </c>
      <c r="L4124" s="21">
        <f t="shared" si="457"/>
        <v>0</v>
      </c>
      <c r="M4124" s="21" t="s">
        <v>5982</v>
      </c>
      <c r="N4124" s="30">
        <v>45976</v>
      </c>
      <c r="O4124" s="48">
        <v>5760</v>
      </c>
      <c r="P4124" s="21" t="s">
        <v>295</v>
      </c>
      <c r="Q4124" s="21">
        <v>58158192396</v>
      </c>
      <c r="R4124" s="21" t="s">
        <v>5912</v>
      </c>
      <c r="S4124" s="3">
        <v>4</v>
      </c>
      <c r="T4124" s="37"/>
      <c r="U4124" s="21" t="s">
        <v>18</v>
      </c>
      <c r="V4124" s="21" t="str">
        <f>VLOOKUP(P4124,'Customer List'!B:C,2,)</f>
        <v>Kerala</v>
      </c>
      <c r="W4124" s="38"/>
      <c r="X4124" s="30">
        <v>45980</v>
      </c>
      <c r="Y4124" s="21">
        <f t="shared" si="458"/>
        <v>4</v>
      </c>
      <c r="Z4124" s="21" t="str">
        <f t="shared" si="459"/>
        <v>Saturday</v>
      </c>
      <c r="AA4124" s="21" t="str">
        <f t="shared" si="460"/>
        <v>Wednesday</v>
      </c>
      <c r="AB4124" s="21" t="str">
        <f>VLOOKUP(U4124,'Currency Sheet'!A:C,3,)</f>
        <v>DOLLAR</v>
      </c>
      <c r="AC4124" s="42" t="str">
        <f>VLOOKUP(P4124,'Customer List'!B:D,3,)</f>
        <v>OutStation</v>
      </c>
    </row>
    <row r="4125" spans="1:29" x14ac:dyDescent="0.25">
      <c r="A4125" s="21">
        <v>4121</v>
      </c>
      <c r="B4125" s="21" t="s">
        <v>5820</v>
      </c>
      <c r="C4125" s="30">
        <v>45968</v>
      </c>
      <c r="D4125" s="30">
        <v>45975</v>
      </c>
      <c r="E4125" s="47">
        <v>35.4</v>
      </c>
      <c r="F4125" s="47">
        <f t="shared" si="455"/>
        <v>3115.2</v>
      </c>
      <c r="G4125" s="48">
        <f t="shared" si="456"/>
        <v>24921.599999999999</v>
      </c>
      <c r="H4125" s="21">
        <v>420404</v>
      </c>
      <c r="I4125" s="21" t="s">
        <v>14</v>
      </c>
      <c r="J4125" s="21">
        <v>8</v>
      </c>
      <c r="K4125" s="21">
        <v>8</v>
      </c>
      <c r="L4125" s="21">
        <f t="shared" si="457"/>
        <v>0</v>
      </c>
      <c r="M4125" s="21" t="s">
        <v>5945</v>
      </c>
      <c r="N4125" s="30">
        <v>45978</v>
      </c>
      <c r="O4125" s="48">
        <v>51212</v>
      </c>
      <c r="P4125" s="21" t="s">
        <v>891</v>
      </c>
      <c r="Q4125" s="21">
        <v>58158248643</v>
      </c>
      <c r="R4125" s="21" t="s">
        <v>5912</v>
      </c>
      <c r="S4125" s="3">
        <v>4</v>
      </c>
      <c r="T4125" s="37"/>
      <c r="U4125" s="21" t="s">
        <v>18</v>
      </c>
      <c r="V4125" s="21" t="str">
        <f>VLOOKUP(P4125,'Customer List'!B:C,2,)</f>
        <v>Banglore</v>
      </c>
      <c r="W4125" s="38"/>
      <c r="X4125" s="30">
        <v>45979</v>
      </c>
      <c r="Y4125" s="21">
        <f t="shared" si="458"/>
        <v>1</v>
      </c>
      <c r="Z4125" s="21" t="str">
        <f t="shared" si="459"/>
        <v>Monday</v>
      </c>
      <c r="AA4125" s="21" t="str">
        <f t="shared" si="460"/>
        <v>Tuesday</v>
      </c>
      <c r="AB4125" s="21" t="str">
        <f>VLOOKUP(U4125,'Currency Sheet'!A:C,3,)</f>
        <v>DOLLAR</v>
      </c>
      <c r="AC4125" s="42" t="str">
        <f>VLOOKUP(P4125,'Customer List'!B:D,3,)</f>
        <v>OutStation</v>
      </c>
    </row>
    <row r="4126" spans="1:29" x14ac:dyDescent="0.25">
      <c r="A4126" s="21">
        <v>4122</v>
      </c>
      <c r="B4126" s="21" t="s">
        <v>5820</v>
      </c>
      <c r="C4126" s="30">
        <v>45968</v>
      </c>
      <c r="D4126" s="30">
        <v>45975</v>
      </c>
      <c r="E4126" s="47">
        <v>84.6</v>
      </c>
      <c r="F4126" s="47">
        <f t="shared" si="455"/>
        <v>7444.7999999999993</v>
      </c>
      <c r="G4126" s="48">
        <f t="shared" si="456"/>
        <v>59558.399999999994</v>
      </c>
      <c r="H4126" s="21">
        <v>421601</v>
      </c>
      <c r="I4126" s="21" t="s">
        <v>3035</v>
      </c>
      <c r="J4126" s="21">
        <v>8</v>
      </c>
      <c r="K4126" s="21">
        <v>8</v>
      </c>
      <c r="L4126" s="21">
        <f t="shared" si="457"/>
        <v>0</v>
      </c>
      <c r="M4126" s="21" t="s">
        <v>5978</v>
      </c>
      <c r="N4126" s="30">
        <v>45976</v>
      </c>
      <c r="O4126" s="48">
        <v>104904</v>
      </c>
      <c r="P4126" s="21" t="s">
        <v>621</v>
      </c>
      <c r="Q4126" s="21">
        <v>58158205394</v>
      </c>
      <c r="R4126" s="21" t="s">
        <v>5912</v>
      </c>
      <c r="S4126" s="3" t="s">
        <v>299</v>
      </c>
      <c r="T4126" s="37"/>
      <c r="U4126" s="21" t="s">
        <v>18</v>
      </c>
      <c r="V4126" s="21" t="str">
        <f>VLOOKUP(P4126,'Customer List'!B:C,2,)</f>
        <v>Hyderabad</v>
      </c>
      <c r="W4126" s="38"/>
      <c r="X4126" s="30">
        <v>45979</v>
      </c>
      <c r="Y4126" s="21">
        <f t="shared" si="458"/>
        <v>3</v>
      </c>
      <c r="Z4126" s="21" t="str">
        <f t="shared" si="459"/>
        <v>Saturday</v>
      </c>
      <c r="AA4126" s="21" t="str">
        <f t="shared" si="460"/>
        <v>Tuesday</v>
      </c>
      <c r="AB4126" s="21" t="str">
        <f>VLOOKUP(U4126,'Currency Sheet'!A:C,3,)</f>
        <v>DOLLAR</v>
      </c>
      <c r="AC4126" s="42" t="str">
        <f>VLOOKUP(P4126,'Customer List'!B:D,3,)</f>
        <v>OutStation</v>
      </c>
    </row>
    <row r="4127" spans="1:29" x14ac:dyDescent="0.25">
      <c r="A4127" s="21">
        <v>4123</v>
      </c>
      <c r="B4127" s="21" t="s">
        <v>5820</v>
      </c>
      <c r="C4127" s="30">
        <v>45968</v>
      </c>
      <c r="D4127" s="30">
        <v>45975</v>
      </c>
      <c r="E4127" s="47">
        <v>11.4</v>
      </c>
      <c r="F4127" s="47">
        <f t="shared" si="455"/>
        <v>1003.2</v>
      </c>
      <c r="G4127" s="48">
        <f t="shared" si="456"/>
        <v>1003.2</v>
      </c>
      <c r="H4127" s="21">
        <v>421701</v>
      </c>
      <c r="I4127" s="21" t="s">
        <v>5830</v>
      </c>
      <c r="J4127" s="21">
        <v>1</v>
      </c>
      <c r="K4127" s="21">
        <v>1</v>
      </c>
      <c r="L4127" s="21">
        <f t="shared" si="457"/>
        <v>0</v>
      </c>
      <c r="M4127" s="21" t="s">
        <v>5932</v>
      </c>
      <c r="N4127" s="30">
        <v>45979</v>
      </c>
      <c r="O4127" s="48">
        <v>1824</v>
      </c>
      <c r="P4127" s="21" t="s">
        <v>208</v>
      </c>
      <c r="Q4127" s="21" t="s">
        <v>1127</v>
      </c>
      <c r="R4127" s="21" t="s">
        <v>1127</v>
      </c>
      <c r="S4127" s="3">
        <v>4</v>
      </c>
      <c r="T4127" s="37"/>
      <c r="U4127" s="21" t="s">
        <v>18</v>
      </c>
      <c r="V4127" s="21" t="str">
        <f>VLOOKUP(P4127,'Customer List'!B:C,2,)</f>
        <v>Delhi</v>
      </c>
      <c r="W4127" s="38"/>
      <c r="X4127" s="30">
        <f>IF(OR(R4127 = "PRIYANKA MADAM", R4127 = "DEEPAK", R4127 = "PORTER"),N4127,"")</f>
        <v>45979</v>
      </c>
      <c r="Y4127" s="21">
        <f t="shared" si="458"/>
        <v>0</v>
      </c>
      <c r="Z4127" s="21" t="str">
        <f t="shared" si="459"/>
        <v>Tuesday</v>
      </c>
      <c r="AA4127" s="21" t="str">
        <f t="shared" si="460"/>
        <v>Tuesday</v>
      </c>
      <c r="AB4127" s="21" t="str">
        <f>VLOOKUP(U4127,'Currency Sheet'!A:C,3,)</f>
        <v>DOLLAR</v>
      </c>
      <c r="AC4127" s="42" t="str">
        <f>VLOOKUP(P4127,'Customer List'!B:D,3,)</f>
        <v>Local</v>
      </c>
    </row>
    <row r="4128" spans="1:29" x14ac:dyDescent="0.25">
      <c r="A4128" s="21">
        <v>4124</v>
      </c>
      <c r="B4128" s="21" t="s">
        <v>5820</v>
      </c>
      <c r="C4128" s="30">
        <v>45968</v>
      </c>
      <c r="D4128" s="30">
        <v>45975</v>
      </c>
      <c r="E4128" s="47">
        <v>201</v>
      </c>
      <c r="F4128" s="47">
        <f t="shared" si="455"/>
        <v>17688</v>
      </c>
      <c r="G4128" s="48">
        <f t="shared" si="456"/>
        <v>17688</v>
      </c>
      <c r="H4128" s="21">
        <v>423102</v>
      </c>
      <c r="I4128" s="21" t="s">
        <v>1265</v>
      </c>
      <c r="J4128" s="21">
        <v>1</v>
      </c>
      <c r="K4128" s="21">
        <v>1</v>
      </c>
      <c r="L4128" s="21">
        <f t="shared" si="457"/>
        <v>0</v>
      </c>
      <c r="M4128" s="21" t="s">
        <v>5968</v>
      </c>
      <c r="N4128" s="30">
        <v>45976</v>
      </c>
      <c r="O4128" s="48">
        <v>28642.5</v>
      </c>
      <c r="P4128" s="21" t="s">
        <v>242</v>
      </c>
      <c r="Q4128" s="21">
        <v>58158203961</v>
      </c>
      <c r="R4128" s="21" t="s">
        <v>5912</v>
      </c>
      <c r="S4128" s="3">
        <v>-20</v>
      </c>
      <c r="T4128" s="37"/>
      <c r="U4128" s="21" t="s">
        <v>18</v>
      </c>
      <c r="V4128" s="21" t="str">
        <f>VLOOKUP(P4128,'Customer List'!B:C,2,)</f>
        <v>Mumbai</v>
      </c>
      <c r="W4128" s="38"/>
      <c r="X4128" s="30">
        <v>45979</v>
      </c>
      <c r="Y4128" s="21">
        <f t="shared" si="458"/>
        <v>3</v>
      </c>
      <c r="Z4128" s="21" t="str">
        <f t="shared" si="459"/>
        <v>Saturday</v>
      </c>
      <c r="AA4128" s="21" t="str">
        <f t="shared" si="460"/>
        <v>Tuesday</v>
      </c>
      <c r="AB4128" s="21" t="str">
        <f>VLOOKUP(U4128,'Currency Sheet'!A:C,3,)</f>
        <v>DOLLAR</v>
      </c>
      <c r="AC4128" s="42" t="str">
        <f>VLOOKUP(P4128,'Customer List'!B:D,3,)</f>
        <v>OutStation</v>
      </c>
    </row>
    <row r="4129" spans="1:29 16378:16379" x14ac:dyDescent="0.25">
      <c r="A4129" s="21">
        <v>4125</v>
      </c>
      <c r="B4129" s="21" t="s">
        <v>5820</v>
      </c>
      <c r="C4129" s="30">
        <v>45968</v>
      </c>
      <c r="D4129" s="30">
        <v>45975</v>
      </c>
      <c r="E4129" s="47">
        <v>46.2</v>
      </c>
      <c r="F4129" s="47">
        <f t="shared" si="455"/>
        <v>4065.6000000000004</v>
      </c>
      <c r="G4129" s="48">
        <f t="shared" si="456"/>
        <v>16262.400000000001</v>
      </c>
      <c r="H4129" s="21">
        <v>423601</v>
      </c>
      <c r="I4129" s="21" t="s">
        <v>1505</v>
      </c>
      <c r="J4129" s="21">
        <v>4</v>
      </c>
      <c r="K4129" s="21">
        <v>4</v>
      </c>
      <c r="L4129" s="21">
        <f t="shared" si="457"/>
        <v>0</v>
      </c>
      <c r="M4129" s="21" t="s">
        <v>5986</v>
      </c>
      <c r="N4129" s="30">
        <v>45976</v>
      </c>
      <c r="O4129" s="48">
        <v>33418</v>
      </c>
      <c r="P4129" s="21" t="s">
        <v>298</v>
      </c>
      <c r="Q4129" s="21">
        <v>58158191884</v>
      </c>
      <c r="R4129" s="21" t="s">
        <v>5912</v>
      </c>
      <c r="S4129" s="3" t="s">
        <v>299</v>
      </c>
      <c r="T4129" s="37"/>
      <c r="U4129" s="21" t="s">
        <v>18</v>
      </c>
      <c r="V4129" s="21" t="str">
        <f>VLOOKUP(P4129,'Customer List'!B:C,2,)</f>
        <v>Banglore</v>
      </c>
      <c r="W4129" s="38"/>
      <c r="X4129" s="30">
        <v>45978</v>
      </c>
      <c r="Y4129" s="21">
        <f t="shared" si="458"/>
        <v>2</v>
      </c>
      <c r="Z4129" s="21" t="str">
        <f t="shared" si="459"/>
        <v>Saturday</v>
      </c>
      <c r="AA4129" s="21" t="str">
        <f t="shared" si="460"/>
        <v>Monday</v>
      </c>
      <c r="AB4129" s="21" t="str">
        <f>VLOOKUP(U4129,'Currency Sheet'!A:C,3,)</f>
        <v>DOLLAR</v>
      </c>
      <c r="AC4129" s="42" t="str">
        <f>VLOOKUP(P4129,'Customer List'!B:D,3,)</f>
        <v>OutStation</v>
      </c>
    </row>
    <row r="4130" spans="1:29 16378:16379" x14ac:dyDescent="0.25">
      <c r="A4130" s="21">
        <v>4126</v>
      </c>
      <c r="B4130" s="21" t="s">
        <v>5820</v>
      </c>
      <c r="C4130" s="30">
        <v>45968</v>
      </c>
      <c r="D4130" s="30">
        <v>45975</v>
      </c>
      <c r="E4130" s="47">
        <v>198.1</v>
      </c>
      <c r="F4130" s="47">
        <f t="shared" si="455"/>
        <v>17432.8</v>
      </c>
      <c r="G4130" s="48">
        <f t="shared" si="456"/>
        <v>17432.8</v>
      </c>
      <c r="H4130" s="21">
        <v>505836</v>
      </c>
      <c r="I4130" s="21" t="s">
        <v>4824</v>
      </c>
      <c r="J4130" s="21">
        <v>1</v>
      </c>
      <c r="K4130" s="21">
        <v>1</v>
      </c>
      <c r="L4130" s="21">
        <f t="shared" si="457"/>
        <v>0</v>
      </c>
      <c r="M4130" s="21" t="s">
        <v>5992</v>
      </c>
      <c r="N4130" s="30">
        <v>45976</v>
      </c>
      <c r="O4130" s="48">
        <v>22690.94</v>
      </c>
      <c r="P4130" s="21" t="s">
        <v>276</v>
      </c>
      <c r="Q4130" s="21">
        <v>58158193520</v>
      </c>
      <c r="R4130" s="21" t="s">
        <v>5912</v>
      </c>
      <c r="S4130" s="3">
        <v>4</v>
      </c>
      <c r="T4130" s="37"/>
      <c r="U4130" s="21" t="s">
        <v>18</v>
      </c>
      <c r="V4130" s="21" t="str">
        <f>VLOOKUP(P4130,'Customer List'!B:C,2,)</f>
        <v>Pune</v>
      </c>
      <c r="W4130" s="38"/>
      <c r="X4130" s="30">
        <v>45979</v>
      </c>
      <c r="Y4130" s="21">
        <f t="shared" si="458"/>
        <v>3</v>
      </c>
      <c r="Z4130" s="21" t="str">
        <f t="shared" si="459"/>
        <v>Saturday</v>
      </c>
      <c r="AA4130" s="21" t="str">
        <f t="shared" si="460"/>
        <v>Tuesday</v>
      </c>
      <c r="AB4130" s="21" t="str">
        <f>VLOOKUP(U4130,'Currency Sheet'!A:C,3,)</f>
        <v>DOLLAR</v>
      </c>
      <c r="AC4130" s="42" t="str">
        <f>VLOOKUP(P4130,'Customer List'!B:D,3,)</f>
        <v>OutStation</v>
      </c>
    </row>
    <row r="4131" spans="1:29 16378:16379" x14ac:dyDescent="0.25">
      <c r="A4131" s="21">
        <v>4127</v>
      </c>
      <c r="B4131" s="21" t="s">
        <v>5820</v>
      </c>
      <c r="C4131" s="30">
        <v>45968</v>
      </c>
      <c r="D4131" s="30">
        <v>45975</v>
      </c>
      <c r="E4131" s="47">
        <v>222</v>
      </c>
      <c r="F4131" s="47">
        <f t="shared" si="455"/>
        <v>19536</v>
      </c>
      <c r="G4131" s="48">
        <f t="shared" si="456"/>
        <v>97680</v>
      </c>
      <c r="H4131" s="21">
        <v>626812</v>
      </c>
      <c r="I4131" s="21" t="s">
        <v>5202</v>
      </c>
      <c r="J4131" s="21">
        <v>5</v>
      </c>
      <c r="K4131" s="21">
        <v>5</v>
      </c>
      <c r="L4131" s="21">
        <f t="shared" si="457"/>
        <v>0</v>
      </c>
      <c r="M4131" s="21" t="s">
        <v>6194</v>
      </c>
      <c r="N4131" s="30">
        <v>45983</v>
      </c>
      <c r="O4131" s="48">
        <v>172050</v>
      </c>
      <c r="P4131" s="21" t="s">
        <v>2046</v>
      </c>
      <c r="Q4131" s="60">
        <v>58158457711</v>
      </c>
      <c r="R4131" s="21" t="s">
        <v>6107</v>
      </c>
      <c r="S4131" s="3">
        <v>4</v>
      </c>
      <c r="T4131" s="37"/>
      <c r="U4131" s="21" t="s">
        <v>18</v>
      </c>
      <c r="V4131" s="21" t="str">
        <f>VLOOKUP(P4131,'Customer List'!B:C,2,)</f>
        <v>Banglore</v>
      </c>
      <c r="W4131" s="38"/>
      <c r="X4131" s="30">
        <v>45985</v>
      </c>
      <c r="Y4131" s="21">
        <f t="shared" si="458"/>
        <v>2</v>
      </c>
      <c r="Z4131" s="21" t="str">
        <f t="shared" si="459"/>
        <v>Saturday</v>
      </c>
      <c r="AA4131" s="21" t="str">
        <f t="shared" si="460"/>
        <v>Monday</v>
      </c>
      <c r="AB4131" s="21" t="str">
        <f>VLOOKUP(U4131,'Currency Sheet'!A:C,3,)</f>
        <v>DOLLAR</v>
      </c>
      <c r="AC4131" s="42" t="str">
        <f>VLOOKUP(P4131,'Customer List'!B:D,3,)</f>
        <v>OutStation</v>
      </c>
    </row>
    <row r="4132" spans="1:29 16378:16379" x14ac:dyDescent="0.25">
      <c r="A4132" s="21">
        <v>4128</v>
      </c>
      <c r="B4132" s="21" t="s">
        <v>5820</v>
      </c>
      <c r="C4132" s="30">
        <v>45968</v>
      </c>
      <c r="D4132" s="30">
        <v>45975</v>
      </c>
      <c r="E4132" s="47">
        <v>150</v>
      </c>
      <c r="F4132" s="47">
        <f t="shared" si="455"/>
        <v>13200</v>
      </c>
      <c r="G4132" s="48">
        <f t="shared" si="456"/>
        <v>13200</v>
      </c>
      <c r="H4132" s="21">
        <v>640934</v>
      </c>
      <c r="I4132" s="21" t="s">
        <v>5831</v>
      </c>
      <c r="J4132" s="21">
        <v>1</v>
      </c>
      <c r="K4132" s="21">
        <v>1</v>
      </c>
      <c r="L4132" s="21">
        <f t="shared" si="457"/>
        <v>0</v>
      </c>
      <c r="M4132" s="21" t="s">
        <v>5989</v>
      </c>
      <c r="N4132" s="30">
        <v>45976</v>
      </c>
      <c r="O4132" s="48">
        <v>27125</v>
      </c>
      <c r="P4132" s="21" t="s">
        <v>302</v>
      </c>
      <c r="Q4132" s="21">
        <v>58158192363</v>
      </c>
      <c r="R4132" s="21" t="s">
        <v>5912</v>
      </c>
      <c r="S4132" s="3">
        <v>4</v>
      </c>
      <c r="T4132" s="37"/>
      <c r="U4132" s="21" t="s">
        <v>18</v>
      </c>
      <c r="V4132" s="21" t="str">
        <f>VLOOKUP(P4132,'Customer List'!B:C,2,)</f>
        <v>Banglore</v>
      </c>
      <c r="W4132" s="38"/>
      <c r="X4132" s="30">
        <v>45979</v>
      </c>
      <c r="Y4132" s="21">
        <f t="shared" si="458"/>
        <v>3</v>
      </c>
      <c r="Z4132" s="21" t="str">
        <f t="shared" si="459"/>
        <v>Saturday</v>
      </c>
      <c r="AA4132" s="21" t="str">
        <f t="shared" si="460"/>
        <v>Tuesday</v>
      </c>
      <c r="AB4132" s="21" t="str">
        <f>VLOOKUP(U4132,'Currency Sheet'!A:C,3,)</f>
        <v>DOLLAR</v>
      </c>
      <c r="AC4132" s="42" t="str">
        <f>VLOOKUP(P4132,'Customer List'!B:D,3,)</f>
        <v>OutStation</v>
      </c>
    </row>
    <row r="4133" spans="1:29 16378:16379" x14ac:dyDescent="0.25">
      <c r="A4133" s="21">
        <v>4129</v>
      </c>
      <c r="B4133" s="21" t="s">
        <v>5820</v>
      </c>
      <c r="C4133" s="30">
        <v>45968</v>
      </c>
      <c r="D4133" s="30">
        <v>45975</v>
      </c>
      <c r="E4133" s="47">
        <v>281.39999999999998</v>
      </c>
      <c r="F4133" s="47">
        <f t="shared" si="455"/>
        <v>24763.199999999997</v>
      </c>
      <c r="G4133" s="48">
        <f t="shared" si="456"/>
        <v>24763.199999999997</v>
      </c>
      <c r="H4133" s="21">
        <v>901518</v>
      </c>
      <c r="I4133" s="21" t="s">
        <v>5832</v>
      </c>
      <c r="J4133" s="21">
        <v>1</v>
      </c>
      <c r="K4133" s="21">
        <v>1</v>
      </c>
      <c r="L4133" s="21">
        <f t="shared" si="457"/>
        <v>0</v>
      </c>
      <c r="M4133" s="21" t="s">
        <v>5996</v>
      </c>
      <c r="N4133" s="30">
        <v>45976</v>
      </c>
      <c r="O4133" s="48">
        <v>50887</v>
      </c>
      <c r="P4133" s="21" t="s">
        <v>630</v>
      </c>
      <c r="Q4133" s="21">
        <v>58158192864</v>
      </c>
      <c r="R4133" s="21" t="s">
        <v>5912</v>
      </c>
      <c r="S4133" s="3">
        <v>4</v>
      </c>
      <c r="T4133" s="37"/>
      <c r="U4133" s="21" t="s">
        <v>18</v>
      </c>
      <c r="V4133" s="21" t="str">
        <f>VLOOKUP(P4133,'Customer List'!B:C,2,)</f>
        <v>Telangana</v>
      </c>
      <c r="W4133" s="38"/>
      <c r="X4133" s="30">
        <v>45979</v>
      </c>
      <c r="Y4133" s="21">
        <f t="shared" si="458"/>
        <v>3</v>
      </c>
      <c r="Z4133" s="21" t="str">
        <f t="shared" si="459"/>
        <v>Saturday</v>
      </c>
      <c r="AA4133" s="21" t="str">
        <f t="shared" si="460"/>
        <v>Tuesday</v>
      </c>
      <c r="AB4133" s="21" t="str">
        <f>VLOOKUP(U4133,'Currency Sheet'!A:C,3,)</f>
        <v>DOLLAR</v>
      </c>
      <c r="AC4133" s="42" t="str">
        <f>VLOOKUP(P4133,'Customer List'!B:D,3,)</f>
        <v>OutStation</v>
      </c>
    </row>
    <row r="4134" spans="1:29 16378:16379" x14ac:dyDescent="0.25">
      <c r="A4134" s="21">
        <v>4130</v>
      </c>
      <c r="B4134" s="21" t="s">
        <v>5834</v>
      </c>
      <c r="C4134" s="30">
        <v>45965</v>
      </c>
      <c r="D4134" s="30">
        <v>45975</v>
      </c>
      <c r="E4134" s="21">
        <v>63</v>
      </c>
      <c r="F4134" s="21">
        <f t="shared" si="455"/>
        <v>5544</v>
      </c>
      <c r="G4134" s="48">
        <f t="shared" si="456"/>
        <v>11088</v>
      </c>
      <c r="H4134" s="21">
        <v>100219</v>
      </c>
      <c r="I4134" s="21" t="s">
        <v>4746</v>
      </c>
      <c r="J4134" s="21">
        <v>2</v>
      </c>
      <c r="K4134" s="21">
        <v>2</v>
      </c>
      <c r="L4134" s="21">
        <f t="shared" si="457"/>
        <v>0</v>
      </c>
      <c r="M4134" s="37" t="s">
        <v>6118</v>
      </c>
      <c r="N4134" s="30">
        <v>45986</v>
      </c>
      <c r="O4134" s="48">
        <v>17955</v>
      </c>
      <c r="P4134" s="38" t="s">
        <v>42</v>
      </c>
      <c r="Q4134" s="30" t="s">
        <v>5959</v>
      </c>
      <c r="R4134" s="21" t="s">
        <v>6091</v>
      </c>
      <c r="S4134" s="21">
        <v>4</v>
      </c>
      <c r="T4134" s="21"/>
      <c r="U4134" s="21" t="s">
        <v>5871</v>
      </c>
      <c r="V4134" s="42" t="str">
        <f>VLOOKUP(P4134,'Customer List'!B:C,2,)</f>
        <v>Faridabad</v>
      </c>
      <c r="W4134" s="1"/>
      <c r="X4134" s="30">
        <f t="shared" ref="X4134:X4135" si="463">IF(OR(R4134 = "PRIYANKA MADAM", R4134 = "DEEPAK", R4134 = "PORTER"),N4134,"")</f>
        <v>45986</v>
      </c>
      <c r="Y4134" s="1">
        <f t="shared" si="458"/>
        <v>0</v>
      </c>
      <c r="Z4134" s="1" t="str">
        <f t="shared" si="459"/>
        <v>Tuesday</v>
      </c>
      <c r="AA4134" s="1" t="str">
        <f t="shared" si="460"/>
        <v>Tuesday</v>
      </c>
      <c r="AB4134" s="1" t="str">
        <f>VLOOKUP(U4134,'Currency Sheet'!A:C,3,)</f>
        <v>DOLLAR</v>
      </c>
      <c r="AC4134" s="1" t="str">
        <f>VLOOKUP(P4134,'Customer List'!B:D,3,)</f>
        <v>Local</v>
      </c>
      <c r="XEX4134" s="21"/>
      <c r="XEY4134" s="21"/>
    </row>
    <row r="4135" spans="1:29 16378:16379" x14ac:dyDescent="0.25">
      <c r="A4135" s="21">
        <v>4131</v>
      </c>
      <c r="B4135" s="21" t="s">
        <v>5834</v>
      </c>
      <c r="C4135" s="30">
        <v>45965</v>
      </c>
      <c r="D4135" s="30">
        <v>45975</v>
      </c>
      <c r="E4135" s="47">
        <v>191.8</v>
      </c>
      <c r="F4135" s="47">
        <f t="shared" si="455"/>
        <v>16878.400000000001</v>
      </c>
      <c r="G4135" s="48">
        <f t="shared" si="456"/>
        <v>16878.400000000001</v>
      </c>
      <c r="H4135" s="21">
        <v>100234</v>
      </c>
      <c r="I4135" s="21" t="s">
        <v>4746</v>
      </c>
      <c r="J4135" s="21">
        <v>1</v>
      </c>
      <c r="K4135" s="21">
        <v>1</v>
      </c>
      <c r="L4135" s="21">
        <f t="shared" si="457"/>
        <v>0</v>
      </c>
      <c r="M4135" s="21" t="s">
        <v>6118</v>
      </c>
      <c r="N4135" s="30">
        <v>45986</v>
      </c>
      <c r="O4135" s="48">
        <v>23427</v>
      </c>
      <c r="P4135" s="21" t="s">
        <v>42</v>
      </c>
      <c r="Q4135" s="21" t="s">
        <v>5959</v>
      </c>
      <c r="R4135" s="21" t="s">
        <v>6091</v>
      </c>
      <c r="S4135" s="3">
        <v>4</v>
      </c>
      <c r="T4135" s="37"/>
      <c r="U4135" s="21" t="s">
        <v>5871</v>
      </c>
      <c r="V4135" s="21" t="str">
        <f>VLOOKUP(P4135,'Customer List'!B:C,2,)</f>
        <v>Faridabad</v>
      </c>
      <c r="W4135" s="38"/>
      <c r="X4135" s="30">
        <f t="shared" si="463"/>
        <v>45986</v>
      </c>
      <c r="Y4135" s="21">
        <f t="shared" si="458"/>
        <v>0</v>
      </c>
      <c r="Z4135" s="21" t="str">
        <f t="shared" si="459"/>
        <v>Tuesday</v>
      </c>
      <c r="AA4135" s="21" t="str">
        <f t="shared" si="460"/>
        <v>Tuesday</v>
      </c>
      <c r="AB4135" s="21" t="str">
        <f>VLOOKUP(U4135,'Currency Sheet'!A:C,3,)</f>
        <v>DOLLAR</v>
      </c>
      <c r="AC4135" s="42" t="str">
        <f>VLOOKUP(P4135,'Customer List'!B:D,3,)</f>
        <v>Local</v>
      </c>
    </row>
    <row r="4136" spans="1:29 16378:16379" x14ac:dyDescent="0.25">
      <c r="A4136" s="21">
        <v>4132</v>
      </c>
      <c r="B4136" s="21" t="s">
        <v>5834</v>
      </c>
      <c r="C4136" s="30">
        <v>45965</v>
      </c>
      <c r="D4136" s="30">
        <v>45975</v>
      </c>
      <c r="E4136" s="47">
        <v>151.80000000000001</v>
      </c>
      <c r="F4136" s="47">
        <f t="shared" si="455"/>
        <v>13358.400000000001</v>
      </c>
      <c r="G4136" s="48">
        <f t="shared" si="456"/>
        <v>26716.800000000003</v>
      </c>
      <c r="H4136" s="21">
        <v>100240</v>
      </c>
      <c r="I4136" s="21" t="s">
        <v>4746</v>
      </c>
      <c r="J4136" s="21">
        <v>2</v>
      </c>
      <c r="K4136" s="21">
        <v>2</v>
      </c>
      <c r="L4136" s="21">
        <f t="shared" si="457"/>
        <v>0</v>
      </c>
      <c r="M4136" s="21" t="s">
        <v>5931</v>
      </c>
      <c r="N4136" s="30">
        <v>45975</v>
      </c>
      <c r="O4136" s="48">
        <v>47058</v>
      </c>
      <c r="P4136" s="21" t="s">
        <v>658</v>
      </c>
      <c r="Q4136" s="21">
        <v>58158172962</v>
      </c>
      <c r="R4136" s="21" t="s">
        <v>5912</v>
      </c>
      <c r="S4136" s="3">
        <v>4</v>
      </c>
      <c r="T4136" s="37"/>
      <c r="U4136" s="21" t="s">
        <v>5871</v>
      </c>
      <c r="V4136" s="21" t="str">
        <f>VLOOKUP(P4136,'Customer List'!B:C,2,)</f>
        <v>Bhopal</v>
      </c>
      <c r="W4136" s="38"/>
      <c r="X4136" s="30">
        <v>45978</v>
      </c>
      <c r="Y4136" s="21">
        <f t="shared" si="458"/>
        <v>3</v>
      </c>
      <c r="Z4136" s="21" t="str">
        <f t="shared" si="459"/>
        <v>Friday</v>
      </c>
      <c r="AA4136" s="21" t="str">
        <f t="shared" si="460"/>
        <v>Monday</v>
      </c>
      <c r="AB4136" s="21" t="str">
        <f>VLOOKUP(U4136,'Currency Sheet'!A:C,3,)</f>
        <v>DOLLAR</v>
      </c>
      <c r="AC4136" s="42" t="str">
        <f>VLOOKUP(P4136,'Customer List'!B:D,3,)</f>
        <v>OutStation</v>
      </c>
    </row>
    <row r="4137" spans="1:29 16378:16379" x14ac:dyDescent="0.25">
      <c r="A4137" s="21">
        <v>4133</v>
      </c>
      <c r="B4137" s="21" t="s">
        <v>5834</v>
      </c>
      <c r="C4137" s="30">
        <v>45965</v>
      </c>
      <c r="D4137" s="30">
        <v>45975</v>
      </c>
      <c r="E4137" s="47">
        <v>67.2</v>
      </c>
      <c r="F4137" s="47">
        <f t="shared" si="455"/>
        <v>5913.6</v>
      </c>
      <c r="G4137" s="48">
        <f t="shared" si="456"/>
        <v>5913.6</v>
      </c>
      <c r="H4137" s="21">
        <v>100287</v>
      </c>
      <c r="I4137" s="21" t="s">
        <v>4746</v>
      </c>
      <c r="J4137" s="21">
        <v>1</v>
      </c>
      <c r="K4137" s="21">
        <v>1</v>
      </c>
      <c r="L4137" s="21">
        <f t="shared" si="457"/>
        <v>0</v>
      </c>
      <c r="M4137" s="21" t="s">
        <v>5966</v>
      </c>
      <c r="N4137" s="30">
        <v>45976</v>
      </c>
      <c r="O4137" s="48">
        <v>10416</v>
      </c>
      <c r="P4137" s="21" t="s">
        <v>228</v>
      </c>
      <c r="Q4137" s="21">
        <v>58158206186</v>
      </c>
      <c r="R4137" s="21" t="s">
        <v>5912</v>
      </c>
      <c r="S4137" s="3">
        <v>4</v>
      </c>
      <c r="T4137" s="37"/>
      <c r="U4137" s="21" t="s">
        <v>5871</v>
      </c>
      <c r="V4137" s="21" t="str">
        <f>VLOOKUP(P4137,'Customer List'!B:C,2,)</f>
        <v>Kolkata</v>
      </c>
      <c r="W4137" s="38"/>
      <c r="X4137" s="30">
        <v>45979</v>
      </c>
      <c r="Y4137" s="21">
        <f t="shared" si="458"/>
        <v>3</v>
      </c>
      <c r="Z4137" s="21" t="str">
        <f t="shared" si="459"/>
        <v>Saturday</v>
      </c>
      <c r="AA4137" s="21" t="str">
        <f t="shared" si="460"/>
        <v>Tuesday</v>
      </c>
      <c r="AB4137" s="21" t="str">
        <f>VLOOKUP(U4137,'Currency Sheet'!A:C,3,)</f>
        <v>DOLLAR</v>
      </c>
      <c r="AC4137" s="42" t="str">
        <f>VLOOKUP(P4137,'Customer List'!B:D,3,)</f>
        <v>OutStation</v>
      </c>
    </row>
    <row r="4138" spans="1:29 16378:16379" x14ac:dyDescent="0.25">
      <c r="A4138" s="21">
        <v>4134</v>
      </c>
      <c r="B4138" s="21" t="s">
        <v>5834</v>
      </c>
      <c r="C4138" s="30">
        <v>45965</v>
      </c>
      <c r="D4138" s="30">
        <v>45975</v>
      </c>
      <c r="E4138" s="47">
        <v>43.2</v>
      </c>
      <c r="F4138" s="47">
        <f t="shared" si="455"/>
        <v>3801.6000000000004</v>
      </c>
      <c r="G4138" s="48">
        <f t="shared" si="456"/>
        <v>3801.6000000000004</v>
      </c>
      <c r="H4138" s="21">
        <v>100408</v>
      </c>
      <c r="I4138" s="21" t="s">
        <v>4757</v>
      </c>
      <c r="J4138" s="21">
        <v>1</v>
      </c>
      <c r="K4138" s="21">
        <v>1</v>
      </c>
      <c r="L4138" s="21">
        <f t="shared" si="457"/>
        <v>0</v>
      </c>
      <c r="M4138" s="21" t="s">
        <v>6118</v>
      </c>
      <c r="N4138" s="30">
        <v>45986</v>
      </c>
      <c r="O4138" s="48">
        <v>6156</v>
      </c>
      <c r="P4138" s="21" t="s">
        <v>42</v>
      </c>
      <c r="Q4138" s="21" t="s">
        <v>5959</v>
      </c>
      <c r="R4138" s="21" t="s">
        <v>6091</v>
      </c>
      <c r="S4138" s="3">
        <v>4</v>
      </c>
      <c r="T4138" s="37"/>
      <c r="U4138" s="21" t="s">
        <v>5871</v>
      </c>
      <c r="V4138" s="21" t="str">
        <f>VLOOKUP(P4138,'Customer List'!B:C,2,)</f>
        <v>Faridabad</v>
      </c>
      <c r="W4138" s="38"/>
      <c r="X4138" s="30">
        <f>IF(OR(R4138 = "PRIYANKA MADAM", R4138 = "DEEPAK", R4138 = "PORTER"),N4138,"")</f>
        <v>45986</v>
      </c>
      <c r="Y4138" s="21">
        <f t="shared" si="458"/>
        <v>0</v>
      </c>
      <c r="Z4138" s="21" t="str">
        <f t="shared" si="459"/>
        <v>Tuesday</v>
      </c>
      <c r="AA4138" s="21" t="str">
        <f t="shared" si="460"/>
        <v>Tuesday</v>
      </c>
      <c r="AB4138" s="21" t="str">
        <f>VLOOKUP(U4138,'Currency Sheet'!A:C,3,)</f>
        <v>DOLLAR</v>
      </c>
      <c r="AC4138" s="42" t="str">
        <f>VLOOKUP(P4138,'Customer List'!B:D,3,)</f>
        <v>Local</v>
      </c>
    </row>
    <row r="4139" spans="1:29 16378:16379" x14ac:dyDescent="0.25">
      <c r="A4139" s="21">
        <v>4135</v>
      </c>
      <c r="B4139" s="21" t="s">
        <v>5834</v>
      </c>
      <c r="C4139" s="30">
        <v>45965</v>
      </c>
      <c r="D4139" s="30">
        <v>45975</v>
      </c>
      <c r="E4139" s="47">
        <v>79.2</v>
      </c>
      <c r="F4139" s="47">
        <f t="shared" si="455"/>
        <v>6969.6</v>
      </c>
      <c r="G4139" s="48">
        <f t="shared" si="456"/>
        <v>27878.400000000001</v>
      </c>
      <c r="H4139" s="21">
        <v>100412</v>
      </c>
      <c r="I4139" s="21" t="s">
        <v>4757</v>
      </c>
      <c r="J4139" s="21">
        <v>4</v>
      </c>
      <c r="K4139" s="21">
        <v>4</v>
      </c>
      <c r="L4139" s="21">
        <f t="shared" si="457"/>
        <v>0</v>
      </c>
      <c r="M4139" s="21" t="s">
        <v>5957</v>
      </c>
      <c r="N4139" s="30">
        <v>45978</v>
      </c>
      <c r="O4139" s="48">
        <v>57288</v>
      </c>
      <c r="P4139" s="21" t="s">
        <v>2170</v>
      </c>
      <c r="Q4139" s="21">
        <v>58158258476</v>
      </c>
      <c r="R4139" s="21" t="s">
        <v>5912</v>
      </c>
      <c r="S4139" s="3">
        <v>4</v>
      </c>
      <c r="T4139" s="37"/>
      <c r="U4139" s="21" t="s">
        <v>5871</v>
      </c>
      <c r="V4139" s="21" t="str">
        <f>VLOOKUP(P4139,'Customer List'!B:C,2,)</f>
        <v>Gujrat</v>
      </c>
      <c r="W4139" s="38"/>
      <c r="X4139" s="30">
        <v>45981</v>
      </c>
      <c r="Y4139" s="21">
        <f t="shared" si="458"/>
        <v>3</v>
      </c>
      <c r="Z4139" s="21" t="str">
        <f t="shared" si="459"/>
        <v>Monday</v>
      </c>
      <c r="AA4139" s="21" t="str">
        <f t="shared" si="460"/>
        <v>Thursday</v>
      </c>
      <c r="AB4139" s="21" t="str">
        <f>VLOOKUP(U4139,'Currency Sheet'!A:C,3,)</f>
        <v>DOLLAR</v>
      </c>
      <c r="AC4139" s="42" t="str">
        <f>VLOOKUP(P4139,'Customer List'!B:D,3,)</f>
        <v>OutStation</v>
      </c>
    </row>
    <row r="4140" spans="1:29 16378:16379" x14ac:dyDescent="0.25">
      <c r="A4140" s="21">
        <v>4136</v>
      </c>
      <c r="B4140" s="21" t="s">
        <v>5834</v>
      </c>
      <c r="C4140" s="30">
        <v>45965</v>
      </c>
      <c r="D4140" s="30">
        <v>45975</v>
      </c>
      <c r="E4140" s="47">
        <v>52.2</v>
      </c>
      <c r="F4140" s="47">
        <f t="shared" si="455"/>
        <v>4593.6000000000004</v>
      </c>
      <c r="G4140" s="48">
        <f t="shared" si="456"/>
        <v>4593.6000000000004</v>
      </c>
      <c r="H4140" s="21">
        <v>100413</v>
      </c>
      <c r="I4140" s="21" t="s">
        <v>4757</v>
      </c>
      <c r="J4140" s="21">
        <v>1</v>
      </c>
      <c r="K4140" s="21">
        <v>1</v>
      </c>
      <c r="L4140" s="21">
        <f t="shared" si="457"/>
        <v>0</v>
      </c>
      <c r="M4140" s="21" t="s">
        <v>6118</v>
      </c>
      <c r="N4140" s="30">
        <v>45986</v>
      </c>
      <c r="O4140" s="48">
        <v>7438.5</v>
      </c>
      <c r="P4140" s="21" t="s">
        <v>42</v>
      </c>
      <c r="Q4140" s="21" t="s">
        <v>5959</v>
      </c>
      <c r="R4140" s="21" t="s">
        <v>6091</v>
      </c>
      <c r="S4140" s="3">
        <v>4</v>
      </c>
      <c r="T4140" s="37"/>
      <c r="U4140" s="21" t="s">
        <v>5871</v>
      </c>
      <c r="V4140" s="21" t="str">
        <f>VLOOKUP(P4140,'Customer List'!B:C,2,)</f>
        <v>Faridabad</v>
      </c>
      <c r="W4140" s="38"/>
      <c r="X4140" s="30">
        <f>IF(OR(R4140 = "PRIYANKA MADAM", R4140 = "DEEPAK", R4140 = "PORTER"),N4140,"")</f>
        <v>45986</v>
      </c>
      <c r="Y4140" s="21">
        <f t="shared" si="458"/>
        <v>0</v>
      </c>
      <c r="Z4140" s="21" t="str">
        <f t="shared" si="459"/>
        <v>Tuesday</v>
      </c>
      <c r="AA4140" s="21" t="str">
        <f t="shared" si="460"/>
        <v>Tuesday</v>
      </c>
      <c r="AB4140" s="21" t="str">
        <f>VLOOKUP(U4140,'Currency Sheet'!A:C,3,)</f>
        <v>DOLLAR</v>
      </c>
      <c r="AC4140" s="42" t="str">
        <f>VLOOKUP(P4140,'Customer List'!B:D,3,)</f>
        <v>Local</v>
      </c>
    </row>
    <row r="4141" spans="1:29 16378:16379" x14ac:dyDescent="0.25">
      <c r="A4141" s="21">
        <v>4137</v>
      </c>
      <c r="B4141" s="21" t="s">
        <v>5834</v>
      </c>
      <c r="C4141" s="30">
        <v>45965</v>
      </c>
      <c r="D4141" s="30">
        <v>45975</v>
      </c>
      <c r="E4141" s="47">
        <v>129</v>
      </c>
      <c r="F4141" s="47">
        <f t="shared" si="455"/>
        <v>11352</v>
      </c>
      <c r="G4141" s="48">
        <f t="shared" si="456"/>
        <v>11352</v>
      </c>
      <c r="H4141" s="21">
        <v>100414</v>
      </c>
      <c r="I4141" s="21" t="s">
        <v>4757</v>
      </c>
      <c r="J4141" s="21">
        <v>1</v>
      </c>
      <c r="K4141" s="21">
        <v>1</v>
      </c>
      <c r="L4141" s="21">
        <f t="shared" si="457"/>
        <v>0</v>
      </c>
      <c r="M4141" s="21" t="s">
        <v>5969</v>
      </c>
      <c r="N4141" s="30">
        <v>45976</v>
      </c>
      <c r="O4141" s="48">
        <v>18382.5</v>
      </c>
      <c r="P4141" s="21" t="s">
        <v>242</v>
      </c>
      <c r="Q4141" s="21">
        <v>58158203961</v>
      </c>
      <c r="R4141" s="21" t="s">
        <v>5912</v>
      </c>
      <c r="S4141" s="3">
        <v>4</v>
      </c>
      <c r="T4141" s="37"/>
      <c r="U4141" s="21" t="s">
        <v>5871</v>
      </c>
      <c r="V4141" s="21" t="str">
        <f>VLOOKUP(P4141,'Customer List'!B:C,2,)</f>
        <v>Mumbai</v>
      </c>
      <c r="W4141" s="38"/>
      <c r="X4141" s="30">
        <v>45979</v>
      </c>
      <c r="Y4141" s="21">
        <f t="shared" si="458"/>
        <v>3</v>
      </c>
      <c r="Z4141" s="21" t="str">
        <f t="shared" si="459"/>
        <v>Saturday</v>
      </c>
      <c r="AA4141" s="21" t="str">
        <f t="shared" si="460"/>
        <v>Tuesday</v>
      </c>
      <c r="AB4141" s="21" t="str">
        <f>VLOOKUP(U4141,'Currency Sheet'!A:C,3,)</f>
        <v>DOLLAR</v>
      </c>
      <c r="AC4141" s="42" t="str">
        <f>VLOOKUP(P4141,'Customer List'!B:D,3,)</f>
        <v>OutStation</v>
      </c>
    </row>
    <row r="4142" spans="1:29 16378:16379" x14ac:dyDescent="0.25">
      <c r="A4142" s="21">
        <v>4138</v>
      </c>
      <c r="B4142" s="21" t="s">
        <v>5834</v>
      </c>
      <c r="C4142" s="30">
        <v>45965</v>
      </c>
      <c r="D4142" s="30">
        <v>45975</v>
      </c>
      <c r="E4142" s="47">
        <v>129</v>
      </c>
      <c r="F4142" s="47">
        <f t="shared" si="455"/>
        <v>11352</v>
      </c>
      <c r="G4142" s="48">
        <f t="shared" si="456"/>
        <v>11352</v>
      </c>
      <c r="H4142" s="21">
        <v>100422</v>
      </c>
      <c r="I4142" s="21" t="s">
        <v>4757</v>
      </c>
      <c r="J4142" s="21">
        <v>1</v>
      </c>
      <c r="K4142" s="21">
        <v>1</v>
      </c>
      <c r="L4142" s="21">
        <f t="shared" si="457"/>
        <v>0</v>
      </c>
      <c r="M4142" s="21" t="s">
        <v>6118</v>
      </c>
      <c r="N4142" s="30">
        <v>45986</v>
      </c>
      <c r="O4142" s="48">
        <v>18382.5</v>
      </c>
      <c r="P4142" s="21" t="s">
        <v>42</v>
      </c>
      <c r="Q4142" s="21" t="s">
        <v>5959</v>
      </c>
      <c r="R4142" s="21" t="s">
        <v>6091</v>
      </c>
      <c r="S4142" s="3">
        <v>4</v>
      </c>
      <c r="T4142" s="37"/>
      <c r="U4142" s="21" t="s">
        <v>5871</v>
      </c>
      <c r="V4142" s="21" t="str">
        <f>VLOOKUP(P4142,'Customer List'!B:C,2,)</f>
        <v>Faridabad</v>
      </c>
      <c r="W4142" s="38"/>
      <c r="X4142" s="30">
        <f>IF(OR(R4142 = "PRIYANKA MADAM", R4142 = "DEEPAK", R4142 = "PORTER"),N4142,"")</f>
        <v>45986</v>
      </c>
      <c r="Y4142" s="21">
        <f t="shared" si="458"/>
        <v>0</v>
      </c>
      <c r="Z4142" s="21" t="str">
        <f t="shared" si="459"/>
        <v>Tuesday</v>
      </c>
      <c r="AA4142" s="21" t="str">
        <f t="shared" si="460"/>
        <v>Tuesday</v>
      </c>
      <c r="AB4142" s="21" t="str">
        <f>VLOOKUP(U4142,'Currency Sheet'!A:C,3,)</f>
        <v>DOLLAR</v>
      </c>
      <c r="AC4142" s="42" t="str">
        <f>VLOOKUP(P4142,'Customer List'!B:D,3,)</f>
        <v>Local</v>
      </c>
    </row>
    <row r="4143" spans="1:29 16378:16379" x14ac:dyDescent="0.25">
      <c r="A4143" s="21">
        <v>4139</v>
      </c>
      <c r="B4143" s="21" t="s">
        <v>5834</v>
      </c>
      <c r="C4143" s="30">
        <v>45965</v>
      </c>
      <c r="D4143" s="30">
        <v>45975</v>
      </c>
      <c r="E4143" s="47">
        <v>129</v>
      </c>
      <c r="F4143" s="47">
        <f t="shared" si="455"/>
        <v>11352</v>
      </c>
      <c r="G4143" s="48">
        <f t="shared" si="456"/>
        <v>11352</v>
      </c>
      <c r="H4143" s="21">
        <v>100422</v>
      </c>
      <c r="I4143" s="21" t="s">
        <v>4757</v>
      </c>
      <c r="J4143" s="21">
        <v>1</v>
      </c>
      <c r="K4143" s="21">
        <v>1</v>
      </c>
      <c r="L4143" s="21">
        <f t="shared" si="457"/>
        <v>0</v>
      </c>
      <c r="M4143" s="21" t="s">
        <v>5993</v>
      </c>
      <c r="N4143" s="30">
        <v>45976</v>
      </c>
      <c r="O4143" s="48">
        <v>16331.4</v>
      </c>
      <c r="P4143" s="21" t="s">
        <v>276</v>
      </c>
      <c r="Q4143" s="21">
        <v>58158193520</v>
      </c>
      <c r="R4143" s="21" t="s">
        <v>5912</v>
      </c>
      <c r="S4143" s="3">
        <v>4</v>
      </c>
      <c r="T4143" s="37"/>
      <c r="U4143" s="21" t="s">
        <v>5871</v>
      </c>
      <c r="V4143" s="21" t="str">
        <f>VLOOKUP(P4143,'Customer List'!B:C,2,)</f>
        <v>Pune</v>
      </c>
      <c r="W4143" s="38"/>
      <c r="X4143" s="30">
        <v>45979</v>
      </c>
      <c r="Y4143" s="21">
        <f t="shared" si="458"/>
        <v>3</v>
      </c>
      <c r="Z4143" s="21" t="str">
        <f t="shared" si="459"/>
        <v>Saturday</v>
      </c>
      <c r="AA4143" s="21" t="str">
        <f t="shared" si="460"/>
        <v>Tuesday</v>
      </c>
      <c r="AB4143" s="21" t="str">
        <f>VLOOKUP(U4143,'Currency Sheet'!A:C,3,)</f>
        <v>DOLLAR</v>
      </c>
      <c r="AC4143" s="42" t="str">
        <f>VLOOKUP(P4143,'Customer List'!B:D,3,)</f>
        <v>OutStation</v>
      </c>
    </row>
    <row r="4144" spans="1:29 16378:16379" x14ac:dyDescent="0.25">
      <c r="A4144" s="21">
        <v>4140</v>
      </c>
      <c r="B4144" s="21" t="s">
        <v>5834</v>
      </c>
      <c r="C4144" s="30">
        <v>45965</v>
      </c>
      <c r="D4144" s="30">
        <v>45975</v>
      </c>
      <c r="E4144" s="47">
        <v>172.79999999999998</v>
      </c>
      <c r="F4144" s="47">
        <f t="shared" si="455"/>
        <v>15206.399999999998</v>
      </c>
      <c r="G4144" s="48">
        <f t="shared" si="456"/>
        <v>45619.199999999997</v>
      </c>
      <c r="H4144" s="21">
        <v>100432</v>
      </c>
      <c r="I4144" s="21" t="s">
        <v>4757</v>
      </c>
      <c r="J4144" s="21">
        <v>3</v>
      </c>
      <c r="K4144" s="21">
        <v>3</v>
      </c>
      <c r="L4144" s="21">
        <f t="shared" si="457"/>
        <v>0</v>
      </c>
      <c r="M4144" s="21" t="s">
        <v>6118</v>
      </c>
      <c r="N4144" s="30">
        <v>45986</v>
      </c>
      <c r="O4144" s="48">
        <v>73872</v>
      </c>
      <c r="P4144" s="21" t="s">
        <v>42</v>
      </c>
      <c r="Q4144" s="21" t="s">
        <v>5959</v>
      </c>
      <c r="R4144" s="21" t="s">
        <v>6091</v>
      </c>
      <c r="S4144" s="3">
        <v>4</v>
      </c>
      <c r="T4144" s="37"/>
      <c r="U4144" s="21" t="s">
        <v>5871</v>
      </c>
      <c r="V4144" s="21" t="str">
        <f>VLOOKUP(P4144,'Customer List'!B:C,2,)</f>
        <v>Faridabad</v>
      </c>
      <c r="W4144" s="38"/>
      <c r="X4144" s="30">
        <f>IF(OR(R4144 = "PRIYANKA MADAM", R4144 = "DEEPAK", R4144 = "PORTER"),N4144,"")</f>
        <v>45986</v>
      </c>
      <c r="Y4144" s="21">
        <f t="shared" si="458"/>
        <v>0</v>
      </c>
      <c r="Z4144" s="21" t="str">
        <f t="shared" si="459"/>
        <v>Tuesday</v>
      </c>
      <c r="AA4144" s="21" t="str">
        <f t="shared" si="460"/>
        <v>Tuesday</v>
      </c>
      <c r="AB4144" s="21" t="str">
        <f>VLOOKUP(U4144,'Currency Sheet'!A:C,3,)</f>
        <v>DOLLAR</v>
      </c>
      <c r="AC4144" s="42" t="str">
        <f>VLOOKUP(P4144,'Customer List'!B:D,3,)</f>
        <v>Local</v>
      </c>
    </row>
    <row r="4145" spans="1:29" x14ac:dyDescent="0.25">
      <c r="A4145" s="21">
        <v>4141</v>
      </c>
      <c r="B4145" s="21" t="s">
        <v>5834</v>
      </c>
      <c r="C4145" s="30">
        <v>45965</v>
      </c>
      <c r="D4145" s="30">
        <v>45975</v>
      </c>
      <c r="E4145" s="47">
        <v>59.4</v>
      </c>
      <c r="F4145" s="47">
        <f t="shared" si="455"/>
        <v>5227.2</v>
      </c>
      <c r="G4145" s="48">
        <f t="shared" si="456"/>
        <v>5227.2</v>
      </c>
      <c r="H4145" s="21">
        <v>100510</v>
      </c>
      <c r="I4145" s="21" t="s">
        <v>4757</v>
      </c>
      <c r="J4145" s="21">
        <v>1</v>
      </c>
      <c r="K4145" s="21">
        <v>1</v>
      </c>
      <c r="L4145" s="21">
        <f t="shared" si="457"/>
        <v>0</v>
      </c>
      <c r="M4145" s="21" t="s">
        <v>5931</v>
      </c>
      <c r="N4145" s="30">
        <v>45975</v>
      </c>
      <c r="O4145" s="48">
        <v>9207</v>
      </c>
      <c r="P4145" s="21" t="s">
        <v>658</v>
      </c>
      <c r="Q4145" s="21">
        <v>58158172962</v>
      </c>
      <c r="R4145" s="21" t="s">
        <v>5912</v>
      </c>
      <c r="S4145" s="3">
        <v>4</v>
      </c>
      <c r="T4145" s="37"/>
      <c r="U4145" s="21" t="s">
        <v>5871</v>
      </c>
      <c r="V4145" s="21" t="str">
        <f>VLOOKUP(P4145,'Customer List'!B:C,2,)</f>
        <v>Bhopal</v>
      </c>
      <c r="W4145" s="38"/>
      <c r="X4145" s="30">
        <v>45978</v>
      </c>
      <c r="Y4145" s="21">
        <f t="shared" si="458"/>
        <v>3</v>
      </c>
      <c r="Z4145" s="21" t="str">
        <f t="shared" si="459"/>
        <v>Friday</v>
      </c>
      <c r="AA4145" s="21" t="str">
        <f t="shared" si="460"/>
        <v>Monday</v>
      </c>
      <c r="AB4145" s="21" t="str">
        <f>VLOOKUP(U4145,'Currency Sheet'!A:C,3,)</f>
        <v>DOLLAR</v>
      </c>
      <c r="AC4145" s="42" t="str">
        <f>VLOOKUP(P4145,'Customer List'!B:D,3,)</f>
        <v>OutStation</v>
      </c>
    </row>
    <row r="4146" spans="1:29" x14ac:dyDescent="0.25">
      <c r="A4146" s="21">
        <v>4142</v>
      </c>
      <c r="B4146" s="21" t="s">
        <v>5834</v>
      </c>
      <c r="C4146" s="30">
        <v>45965</v>
      </c>
      <c r="D4146" s="30">
        <v>45975</v>
      </c>
      <c r="E4146" s="47">
        <v>276.75</v>
      </c>
      <c r="F4146" s="47">
        <f t="shared" si="455"/>
        <v>24354</v>
      </c>
      <c r="G4146" s="48">
        <f t="shared" si="456"/>
        <v>24354</v>
      </c>
      <c r="H4146" s="21">
        <v>100573</v>
      </c>
      <c r="I4146" s="21" t="s">
        <v>5835</v>
      </c>
      <c r="J4146" s="21">
        <v>1</v>
      </c>
      <c r="K4146" s="21">
        <v>1</v>
      </c>
      <c r="L4146" s="21">
        <f t="shared" si="457"/>
        <v>0</v>
      </c>
      <c r="M4146" s="21" t="s">
        <v>6118</v>
      </c>
      <c r="N4146" s="30">
        <v>45986</v>
      </c>
      <c r="O4146" s="48">
        <v>31549.5</v>
      </c>
      <c r="P4146" s="21" t="s">
        <v>42</v>
      </c>
      <c r="Q4146" s="21" t="s">
        <v>5959</v>
      </c>
      <c r="R4146" s="21" t="s">
        <v>6091</v>
      </c>
      <c r="S4146" s="3">
        <v>4</v>
      </c>
      <c r="T4146" s="37"/>
      <c r="U4146" s="21" t="s">
        <v>5871</v>
      </c>
      <c r="V4146" s="21" t="str">
        <f>VLOOKUP(P4146,'Customer List'!B:C,2,)</f>
        <v>Faridabad</v>
      </c>
      <c r="W4146" s="38"/>
      <c r="X4146" s="30">
        <f t="shared" ref="X4146:X4148" si="464">IF(OR(R4146 = "PRIYANKA MADAM", R4146 = "DEEPAK", R4146 = "PORTER"),N4146,"")</f>
        <v>45986</v>
      </c>
      <c r="Y4146" s="21">
        <f t="shared" si="458"/>
        <v>0</v>
      </c>
      <c r="Z4146" s="21" t="str">
        <f t="shared" si="459"/>
        <v>Tuesday</v>
      </c>
      <c r="AA4146" s="21" t="str">
        <f t="shared" si="460"/>
        <v>Tuesday</v>
      </c>
      <c r="AB4146" s="21" t="str">
        <f>VLOOKUP(U4146,'Currency Sheet'!A:C,3,)</f>
        <v>DOLLAR</v>
      </c>
      <c r="AC4146" s="42" t="str">
        <f>VLOOKUP(P4146,'Customer List'!B:D,3,)</f>
        <v>Local</v>
      </c>
    </row>
    <row r="4147" spans="1:29" x14ac:dyDescent="0.25">
      <c r="A4147" s="21">
        <v>4143</v>
      </c>
      <c r="B4147" s="21" t="s">
        <v>5834</v>
      </c>
      <c r="C4147" s="30">
        <v>45965</v>
      </c>
      <c r="D4147" s="30">
        <v>45975</v>
      </c>
      <c r="E4147" s="47">
        <v>19.8</v>
      </c>
      <c r="F4147" s="47">
        <f t="shared" si="455"/>
        <v>1742.4</v>
      </c>
      <c r="G4147" s="48">
        <f t="shared" si="456"/>
        <v>1742.4</v>
      </c>
      <c r="H4147" s="21">
        <v>100711</v>
      </c>
      <c r="I4147" s="21" t="s">
        <v>4747</v>
      </c>
      <c r="J4147" s="21">
        <v>1</v>
      </c>
      <c r="K4147" s="21">
        <v>1</v>
      </c>
      <c r="L4147" s="21">
        <f t="shared" si="457"/>
        <v>0</v>
      </c>
      <c r="M4147" s="21" t="s">
        <v>6118</v>
      </c>
      <c r="N4147" s="30">
        <v>45986</v>
      </c>
      <c r="O4147" s="48">
        <v>2821.5</v>
      </c>
      <c r="P4147" s="21" t="s">
        <v>42</v>
      </c>
      <c r="Q4147" s="21" t="s">
        <v>5959</v>
      </c>
      <c r="R4147" s="21" t="s">
        <v>6091</v>
      </c>
      <c r="S4147" s="3">
        <v>4</v>
      </c>
      <c r="T4147" s="37"/>
      <c r="U4147" s="21" t="s">
        <v>5871</v>
      </c>
      <c r="V4147" s="21" t="str">
        <f>VLOOKUP(P4147,'Customer List'!B:C,2,)</f>
        <v>Faridabad</v>
      </c>
      <c r="W4147" s="38"/>
      <c r="X4147" s="30">
        <f t="shared" si="464"/>
        <v>45986</v>
      </c>
      <c r="Y4147" s="21">
        <f t="shared" si="458"/>
        <v>0</v>
      </c>
      <c r="Z4147" s="21" t="str">
        <f t="shared" si="459"/>
        <v>Tuesday</v>
      </c>
      <c r="AA4147" s="21" t="str">
        <f t="shared" si="460"/>
        <v>Tuesday</v>
      </c>
      <c r="AB4147" s="21" t="str">
        <f>VLOOKUP(U4147,'Currency Sheet'!A:C,3,)</f>
        <v>DOLLAR</v>
      </c>
      <c r="AC4147" s="42" t="str">
        <f>VLOOKUP(P4147,'Customer List'!B:D,3,)</f>
        <v>Local</v>
      </c>
    </row>
    <row r="4148" spans="1:29" x14ac:dyDescent="0.25">
      <c r="A4148" s="21">
        <v>4144</v>
      </c>
      <c r="B4148" s="21" t="s">
        <v>5834</v>
      </c>
      <c r="C4148" s="30">
        <v>45965</v>
      </c>
      <c r="D4148" s="30">
        <v>45975</v>
      </c>
      <c r="E4148" s="47">
        <v>129</v>
      </c>
      <c r="F4148" s="47">
        <f t="shared" si="455"/>
        <v>11352</v>
      </c>
      <c r="G4148" s="48">
        <f t="shared" si="456"/>
        <v>11352</v>
      </c>
      <c r="H4148" s="21">
        <v>100714</v>
      </c>
      <c r="I4148" s="21" t="s">
        <v>4747</v>
      </c>
      <c r="J4148" s="21">
        <v>1</v>
      </c>
      <c r="K4148" s="21">
        <v>1</v>
      </c>
      <c r="L4148" s="21">
        <f t="shared" si="457"/>
        <v>0</v>
      </c>
      <c r="M4148" s="21" t="s">
        <v>6118</v>
      </c>
      <c r="N4148" s="30">
        <v>45986</v>
      </c>
      <c r="O4148" s="48">
        <v>18382.5</v>
      </c>
      <c r="P4148" s="21" t="s">
        <v>42</v>
      </c>
      <c r="Q4148" s="21" t="s">
        <v>5959</v>
      </c>
      <c r="R4148" s="21" t="s">
        <v>6091</v>
      </c>
      <c r="S4148" s="3">
        <v>4</v>
      </c>
      <c r="T4148" s="37"/>
      <c r="U4148" s="21" t="s">
        <v>5871</v>
      </c>
      <c r="V4148" s="21" t="str">
        <f>VLOOKUP(P4148,'Customer List'!B:C,2,)</f>
        <v>Faridabad</v>
      </c>
      <c r="W4148" s="38"/>
      <c r="X4148" s="30">
        <f t="shared" si="464"/>
        <v>45986</v>
      </c>
      <c r="Y4148" s="21">
        <f t="shared" si="458"/>
        <v>0</v>
      </c>
      <c r="Z4148" s="21" t="str">
        <f t="shared" si="459"/>
        <v>Tuesday</v>
      </c>
      <c r="AA4148" s="21" t="str">
        <f t="shared" si="460"/>
        <v>Tuesday</v>
      </c>
      <c r="AB4148" s="21" t="str">
        <f>VLOOKUP(U4148,'Currency Sheet'!A:C,3,)</f>
        <v>DOLLAR</v>
      </c>
      <c r="AC4148" s="42" t="str">
        <f>VLOOKUP(P4148,'Customer List'!B:D,3,)</f>
        <v>Local</v>
      </c>
    </row>
    <row r="4149" spans="1:29" x14ac:dyDescent="0.25">
      <c r="A4149" s="21">
        <v>4145</v>
      </c>
      <c r="B4149" s="21" t="s">
        <v>5834</v>
      </c>
      <c r="C4149" s="30">
        <v>45965</v>
      </c>
      <c r="D4149" s="30">
        <v>45975</v>
      </c>
      <c r="E4149" s="47">
        <v>146.30000000000001</v>
      </c>
      <c r="F4149" s="47">
        <f t="shared" si="455"/>
        <v>12874.400000000001</v>
      </c>
      <c r="G4149" s="48">
        <f t="shared" si="456"/>
        <v>12874.400000000001</v>
      </c>
      <c r="H4149" s="21">
        <v>100741</v>
      </c>
      <c r="I4149" s="21" t="s">
        <v>4747</v>
      </c>
      <c r="J4149" s="21">
        <v>1</v>
      </c>
      <c r="K4149" s="21">
        <v>1</v>
      </c>
      <c r="L4149" s="21">
        <f t="shared" si="457"/>
        <v>0</v>
      </c>
      <c r="M4149" s="21" t="s">
        <v>5993</v>
      </c>
      <c r="N4149" s="30">
        <v>45976</v>
      </c>
      <c r="O4149" s="48">
        <v>15875.64</v>
      </c>
      <c r="P4149" s="21" t="s">
        <v>276</v>
      </c>
      <c r="Q4149" s="21">
        <v>58158193520</v>
      </c>
      <c r="R4149" s="21" t="s">
        <v>5912</v>
      </c>
      <c r="S4149" s="3">
        <v>4</v>
      </c>
      <c r="T4149" s="37"/>
      <c r="U4149" s="21" t="s">
        <v>5871</v>
      </c>
      <c r="V4149" s="21" t="str">
        <f>VLOOKUP(P4149,'Customer List'!B:C,2,)</f>
        <v>Pune</v>
      </c>
      <c r="W4149" s="38"/>
      <c r="X4149" s="30">
        <v>45979</v>
      </c>
      <c r="Y4149" s="21">
        <f t="shared" si="458"/>
        <v>3</v>
      </c>
      <c r="Z4149" s="21" t="str">
        <f t="shared" si="459"/>
        <v>Saturday</v>
      </c>
      <c r="AA4149" s="21" t="str">
        <f t="shared" si="460"/>
        <v>Tuesday</v>
      </c>
      <c r="AB4149" s="21" t="str">
        <f>VLOOKUP(U4149,'Currency Sheet'!A:C,3,)</f>
        <v>DOLLAR</v>
      </c>
      <c r="AC4149" s="42" t="str">
        <f>VLOOKUP(P4149,'Customer List'!B:D,3,)</f>
        <v>OutStation</v>
      </c>
    </row>
    <row r="4150" spans="1:29" x14ac:dyDescent="0.25">
      <c r="A4150" s="21">
        <v>4146</v>
      </c>
      <c r="B4150" s="21" t="s">
        <v>5834</v>
      </c>
      <c r="C4150" s="30">
        <v>45965</v>
      </c>
      <c r="D4150" s="30">
        <v>45975</v>
      </c>
      <c r="E4150" s="47">
        <v>63</v>
      </c>
      <c r="F4150" s="47">
        <f t="shared" si="455"/>
        <v>5544</v>
      </c>
      <c r="G4150" s="48">
        <f t="shared" si="456"/>
        <v>5544</v>
      </c>
      <c r="H4150" s="21">
        <v>101212</v>
      </c>
      <c r="I4150" s="21" t="s">
        <v>4748</v>
      </c>
      <c r="J4150" s="21">
        <v>1</v>
      </c>
      <c r="K4150" s="21">
        <v>1</v>
      </c>
      <c r="L4150" s="21">
        <f t="shared" si="457"/>
        <v>0</v>
      </c>
      <c r="M4150" s="21" t="s">
        <v>5993</v>
      </c>
      <c r="N4150" s="30">
        <v>45976</v>
      </c>
      <c r="O4150" s="48">
        <v>7975.8</v>
      </c>
      <c r="P4150" s="21" t="s">
        <v>276</v>
      </c>
      <c r="Q4150" s="21">
        <v>58158193520</v>
      </c>
      <c r="R4150" s="21" t="s">
        <v>5912</v>
      </c>
      <c r="S4150" s="3">
        <v>4</v>
      </c>
      <c r="T4150" s="37"/>
      <c r="U4150" s="21" t="s">
        <v>5871</v>
      </c>
      <c r="V4150" s="21" t="str">
        <f>VLOOKUP(P4150,'Customer List'!B:C,2,)</f>
        <v>Pune</v>
      </c>
      <c r="W4150" s="38"/>
      <c r="X4150" s="30">
        <v>45979</v>
      </c>
      <c r="Y4150" s="21">
        <f t="shared" si="458"/>
        <v>3</v>
      </c>
      <c r="Z4150" s="21" t="str">
        <f t="shared" si="459"/>
        <v>Saturday</v>
      </c>
      <c r="AA4150" s="21" t="str">
        <f t="shared" si="460"/>
        <v>Tuesday</v>
      </c>
      <c r="AB4150" s="21" t="str">
        <f>VLOOKUP(U4150,'Currency Sheet'!A:C,3,)</f>
        <v>DOLLAR</v>
      </c>
      <c r="AC4150" s="42" t="str">
        <f>VLOOKUP(P4150,'Customer List'!B:D,3,)</f>
        <v>OutStation</v>
      </c>
    </row>
    <row r="4151" spans="1:29" x14ac:dyDescent="0.25">
      <c r="A4151" s="21">
        <v>4147</v>
      </c>
      <c r="B4151" s="21" t="s">
        <v>5834</v>
      </c>
      <c r="C4151" s="30">
        <v>45965</v>
      </c>
      <c r="D4151" s="30">
        <v>45975</v>
      </c>
      <c r="E4151" s="47">
        <v>63.6</v>
      </c>
      <c r="F4151" s="47">
        <f t="shared" si="455"/>
        <v>5596.8</v>
      </c>
      <c r="G4151" s="48">
        <f t="shared" si="456"/>
        <v>5596.8</v>
      </c>
      <c r="H4151" s="21">
        <v>101229</v>
      </c>
      <c r="I4151" s="21" t="s">
        <v>4748</v>
      </c>
      <c r="J4151" s="21">
        <v>1</v>
      </c>
      <c r="K4151" s="21">
        <v>1</v>
      </c>
      <c r="L4151" s="21">
        <f t="shared" si="457"/>
        <v>0</v>
      </c>
      <c r="M4151" s="21" t="s">
        <v>5966</v>
      </c>
      <c r="N4151" s="30">
        <v>45976</v>
      </c>
      <c r="O4151" s="48">
        <v>9858</v>
      </c>
      <c r="P4151" s="21" t="s">
        <v>228</v>
      </c>
      <c r="Q4151" s="21">
        <v>58158206186</v>
      </c>
      <c r="R4151" s="21" t="s">
        <v>5912</v>
      </c>
      <c r="S4151" s="3">
        <v>4</v>
      </c>
      <c r="T4151" s="37"/>
      <c r="U4151" s="21" t="s">
        <v>5871</v>
      </c>
      <c r="V4151" s="21" t="str">
        <f>VLOOKUP(P4151,'Customer List'!B:C,2,)</f>
        <v>Kolkata</v>
      </c>
      <c r="W4151" s="38"/>
      <c r="X4151" s="30">
        <v>45979</v>
      </c>
      <c r="Y4151" s="21">
        <f t="shared" si="458"/>
        <v>3</v>
      </c>
      <c r="Z4151" s="21" t="str">
        <f t="shared" si="459"/>
        <v>Saturday</v>
      </c>
      <c r="AA4151" s="21" t="str">
        <f t="shared" si="460"/>
        <v>Tuesday</v>
      </c>
      <c r="AB4151" s="21" t="str">
        <f>VLOOKUP(U4151,'Currency Sheet'!A:C,3,)</f>
        <v>DOLLAR</v>
      </c>
      <c r="AC4151" s="42" t="str">
        <f>VLOOKUP(P4151,'Customer List'!B:D,3,)</f>
        <v>OutStation</v>
      </c>
    </row>
    <row r="4152" spans="1:29" x14ac:dyDescent="0.25">
      <c r="A4152" s="21">
        <v>4148</v>
      </c>
      <c r="B4152" s="21" t="s">
        <v>5834</v>
      </c>
      <c r="C4152" s="30">
        <v>45965</v>
      </c>
      <c r="D4152" s="30">
        <v>45975</v>
      </c>
      <c r="E4152" s="47">
        <v>75.599999999999994</v>
      </c>
      <c r="F4152" s="47">
        <f t="shared" si="455"/>
        <v>6652.7999999999993</v>
      </c>
      <c r="G4152" s="48">
        <f t="shared" si="456"/>
        <v>6652.7999999999993</v>
      </c>
      <c r="H4152" s="21">
        <v>101255</v>
      </c>
      <c r="I4152" s="21" t="s">
        <v>4748</v>
      </c>
      <c r="J4152" s="21">
        <v>1</v>
      </c>
      <c r="K4152" s="21">
        <v>1</v>
      </c>
      <c r="L4152" s="21">
        <f t="shared" si="457"/>
        <v>0</v>
      </c>
      <c r="M4152" s="21" t="s">
        <v>6118</v>
      </c>
      <c r="N4152" s="30">
        <v>45986</v>
      </c>
      <c r="O4152" s="48">
        <v>10773</v>
      </c>
      <c r="P4152" s="21" t="s">
        <v>42</v>
      </c>
      <c r="Q4152" s="21" t="s">
        <v>5959</v>
      </c>
      <c r="R4152" s="21" t="s">
        <v>6091</v>
      </c>
      <c r="S4152" s="3">
        <v>4</v>
      </c>
      <c r="T4152" s="37"/>
      <c r="U4152" s="21" t="s">
        <v>5871</v>
      </c>
      <c r="V4152" s="21" t="str">
        <f>VLOOKUP(P4152,'Customer List'!B:C,2,)</f>
        <v>Faridabad</v>
      </c>
      <c r="W4152" s="38"/>
      <c r="X4152" s="30">
        <f>IF(OR(R4152 = "PRIYANKA MADAM", R4152 = "DEEPAK", R4152 = "PORTER"),N4152,"")</f>
        <v>45986</v>
      </c>
      <c r="Y4152" s="21">
        <f t="shared" si="458"/>
        <v>0</v>
      </c>
      <c r="Z4152" s="21" t="str">
        <f t="shared" si="459"/>
        <v>Tuesday</v>
      </c>
      <c r="AA4152" s="21" t="str">
        <f t="shared" si="460"/>
        <v>Tuesday</v>
      </c>
      <c r="AB4152" s="21" t="str">
        <f>VLOOKUP(U4152,'Currency Sheet'!A:C,3,)</f>
        <v>DOLLAR</v>
      </c>
      <c r="AC4152" s="42" t="str">
        <f>VLOOKUP(P4152,'Customer List'!B:D,3,)</f>
        <v>Local</v>
      </c>
    </row>
    <row r="4153" spans="1:29" x14ac:dyDescent="0.25">
      <c r="A4153" s="21">
        <v>4149</v>
      </c>
      <c r="B4153" s="21" t="s">
        <v>5834</v>
      </c>
      <c r="C4153" s="30">
        <v>45965</v>
      </c>
      <c r="D4153" s="30">
        <v>45975</v>
      </c>
      <c r="E4153" s="47">
        <v>191.1</v>
      </c>
      <c r="F4153" s="47">
        <f t="shared" si="455"/>
        <v>16816.8</v>
      </c>
      <c r="G4153" s="48">
        <f t="shared" si="456"/>
        <v>16816.8</v>
      </c>
      <c r="H4153" s="21">
        <v>101259</v>
      </c>
      <c r="I4153" s="21" t="s">
        <v>4748</v>
      </c>
      <c r="J4153" s="21">
        <v>1</v>
      </c>
      <c r="K4153" s="21">
        <v>1</v>
      </c>
      <c r="L4153" s="21">
        <f t="shared" si="457"/>
        <v>0</v>
      </c>
      <c r="M4153" s="21" t="s">
        <v>5947</v>
      </c>
      <c r="N4153" s="30">
        <v>45978</v>
      </c>
      <c r="O4153" s="48">
        <v>25389</v>
      </c>
      <c r="P4153" s="21" t="s">
        <v>3332</v>
      </c>
      <c r="Q4153" s="21" t="s">
        <v>5911</v>
      </c>
      <c r="R4153" s="21" t="s">
        <v>5912</v>
      </c>
      <c r="S4153" s="3">
        <v>4</v>
      </c>
      <c r="T4153" s="37"/>
      <c r="U4153" s="21" t="s">
        <v>5871</v>
      </c>
      <c r="V4153" s="21" t="str">
        <f>VLOOKUP(P4153,'Customer List'!B:C,2,)</f>
        <v>Chandigarh</v>
      </c>
      <c r="W4153" s="38"/>
      <c r="X4153" s="30">
        <v>45979</v>
      </c>
      <c r="Y4153" s="21">
        <f t="shared" si="458"/>
        <v>1</v>
      </c>
      <c r="Z4153" s="21" t="str">
        <f t="shared" si="459"/>
        <v>Monday</v>
      </c>
      <c r="AA4153" s="21" t="str">
        <f t="shared" si="460"/>
        <v>Tuesday</v>
      </c>
      <c r="AB4153" s="21" t="str">
        <f>VLOOKUP(U4153,'Currency Sheet'!A:C,3,)</f>
        <v>DOLLAR</v>
      </c>
      <c r="AC4153" s="42" t="str">
        <f>VLOOKUP(P4153,'Customer List'!B:D,3,)</f>
        <v>OutStation</v>
      </c>
    </row>
    <row r="4154" spans="1:29" x14ac:dyDescent="0.25">
      <c r="A4154" s="21">
        <v>4150</v>
      </c>
      <c r="B4154" s="21" t="s">
        <v>5834</v>
      </c>
      <c r="C4154" s="30">
        <v>45965</v>
      </c>
      <c r="D4154" s="30">
        <v>45975</v>
      </c>
      <c r="E4154" s="47">
        <v>179.9</v>
      </c>
      <c r="F4154" s="47">
        <f t="shared" si="455"/>
        <v>15831.2</v>
      </c>
      <c r="G4154" s="48">
        <f t="shared" si="456"/>
        <v>15831.2</v>
      </c>
      <c r="H4154" s="21">
        <v>101263</v>
      </c>
      <c r="I4154" s="21" t="s">
        <v>4748</v>
      </c>
      <c r="J4154" s="21">
        <v>1</v>
      </c>
      <c r="K4154" s="21">
        <v>1</v>
      </c>
      <c r="L4154" s="21">
        <f t="shared" si="457"/>
        <v>0</v>
      </c>
      <c r="M4154" s="21" t="s">
        <v>6118</v>
      </c>
      <c r="N4154" s="30">
        <v>45986</v>
      </c>
      <c r="O4154" s="48">
        <v>21973.5</v>
      </c>
      <c r="P4154" s="21" t="s">
        <v>42</v>
      </c>
      <c r="Q4154" s="21" t="s">
        <v>5959</v>
      </c>
      <c r="R4154" s="21" t="s">
        <v>6091</v>
      </c>
      <c r="S4154" s="3">
        <v>4</v>
      </c>
      <c r="T4154" s="37"/>
      <c r="U4154" s="21" t="s">
        <v>5871</v>
      </c>
      <c r="V4154" s="21" t="str">
        <f>VLOOKUP(P4154,'Customer List'!B:C,2,)</f>
        <v>Faridabad</v>
      </c>
      <c r="W4154" s="38"/>
      <c r="X4154" s="30">
        <f>IF(OR(R4154 = "PRIYANKA MADAM", R4154 = "DEEPAK", R4154 = "PORTER"),N4154,"")</f>
        <v>45986</v>
      </c>
      <c r="Y4154" s="21">
        <f t="shared" si="458"/>
        <v>0</v>
      </c>
      <c r="Z4154" s="21" t="str">
        <f t="shared" si="459"/>
        <v>Tuesday</v>
      </c>
      <c r="AA4154" s="21" t="str">
        <f t="shared" si="460"/>
        <v>Tuesday</v>
      </c>
      <c r="AB4154" s="21" t="str">
        <f>VLOOKUP(U4154,'Currency Sheet'!A:C,3,)</f>
        <v>DOLLAR</v>
      </c>
      <c r="AC4154" s="42" t="str">
        <f>VLOOKUP(P4154,'Customer List'!B:D,3,)</f>
        <v>Local</v>
      </c>
    </row>
    <row r="4155" spans="1:29" x14ac:dyDescent="0.25">
      <c r="A4155" s="21">
        <v>4151</v>
      </c>
      <c r="B4155" s="21" t="s">
        <v>5834</v>
      </c>
      <c r="C4155" s="30">
        <v>45965</v>
      </c>
      <c r="D4155" s="30">
        <v>45975</v>
      </c>
      <c r="E4155" s="47">
        <v>129</v>
      </c>
      <c r="F4155" s="47">
        <f t="shared" si="455"/>
        <v>11352</v>
      </c>
      <c r="G4155" s="48">
        <f t="shared" si="456"/>
        <v>11352</v>
      </c>
      <c r="H4155" s="21">
        <v>102022</v>
      </c>
      <c r="I4155" s="21" t="s">
        <v>5161</v>
      </c>
      <c r="J4155" s="21">
        <v>1</v>
      </c>
      <c r="K4155" s="21">
        <v>1</v>
      </c>
      <c r="L4155" s="21">
        <f t="shared" si="457"/>
        <v>0</v>
      </c>
      <c r="M4155" s="21" t="s">
        <v>5993</v>
      </c>
      <c r="N4155" s="30">
        <v>45976</v>
      </c>
      <c r="O4155" s="48">
        <v>16331.4</v>
      </c>
      <c r="P4155" s="21" t="s">
        <v>276</v>
      </c>
      <c r="Q4155" s="21">
        <v>58158193520</v>
      </c>
      <c r="R4155" s="21" t="s">
        <v>5912</v>
      </c>
      <c r="S4155" s="3">
        <v>4</v>
      </c>
      <c r="T4155" s="37"/>
      <c r="U4155" s="21" t="s">
        <v>5871</v>
      </c>
      <c r="V4155" s="21" t="str">
        <f>VLOOKUP(P4155,'Customer List'!B:C,2,)</f>
        <v>Pune</v>
      </c>
      <c r="W4155" s="38"/>
      <c r="X4155" s="30">
        <v>45979</v>
      </c>
      <c r="Y4155" s="21">
        <f t="shared" si="458"/>
        <v>3</v>
      </c>
      <c r="Z4155" s="21" t="str">
        <f t="shared" si="459"/>
        <v>Saturday</v>
      </c>
      <c r="AA4155" s="21" t="str">
        <f t="shared" si="460"/>
        <v>Tuesday</v>
      </c>
      <c r="AB4155" s="21" t="str">
        <f>VLOOKUP(U4155,'Currency Sheet'!A:C,3,)</f>
        <v>DOLLAR</v>
      </c>
      <c r="AC4155" s="42" t="str">
        <f>VLOOKUP(P4155,'Customer List'!B:D,3,)</f>
        <v>OutStation</v>
      </c>
    </row>
    <row r="4156" spans="1:29" x14ac:dyDescent="0.25">
      <c r="A4156" s="21">
        <v>4152</v>
      </c>
      <c r="B4156" s="21" t="s">
        <v>5834</v>
      </c>
      <c r="C4156" s="30">
        <v>45965</v>
      </c>
      <c r="D4156" s="30">
        <v>45975</v>
      </c>
      <c r="E4156" s="47">
        <v>159</v>
      </c>
      <c r="F4156" s="47">
        <f t="shared" si="455"/>
        <v>13992</v>
      </c>
      <c r="G4156" s="48">
        <f t="shared" si="456"/>
        <v>13992</v>
      </c>
      <c r="H4156" s="21">
        <v>103032</v>
      </c>
      <c r="I4156" s="21" t="s">
        <v>5163</v>
      </c>
      <c r="J4156" s="21">
        <v>1</v>
      </c>
      <c r="K4156" s="21">
        <v>1</v>
      </c>
      <c r="L4156" s="21">
        <f t="shared" si="457"/>
        <v>0</v>
      </c>
      <c r="M4156" s="21" t="s">
        <v>5993</v>
      </c>
      <c r="N4156" s="30">
        <v>45976</v>
      </c>
      <c r="O4156" s="48">
        <v>20129.400000000001</v>
      </c>
      <c r="P4156" s="21" t="s">
        <v>276</v>
      </c>
      <c r="Q4156" s="21">
        <v>58158193520</v>
      </c>
      <c r="R4156" s="21" t="s">
        <v>5912</v>
      </c>
      <c r="S4156" s="3">
        <v>4</v>
      </c>
      <c r="T4156" s="37"/>
      <c r="U4156" s="21" t="s">
        <v>5871</v>
      </c>
      <c r="V4156" s="21" t="str">
        <f>VLOOKUP(P4156,'Customer List'!B:C,2,)</f>
        <v>Pune</v>
      </c>
      <c r="W4156" s="38"/>
      <c r="X4156" s="30">
        <v>45979</v>
      </c>
      <c r="Y4156" s="21">
        <f t="shared" si="458"/>
        <v>3</v>
      </c>
      <c r="Z4156" s="21" t="str">
        <f t="shared" si="459"/>
        <v>Saturday</v>
      </c>
      <c r="AA4156" s="21" t="str">
        <f t="shared" si="460"/>
        <v>Tuesday</v>
      </c>
      <c r="AB4156" s="21" t="str">
        <f>VLOOKUP(U4156,'Currency Sheet'!A:C,3,)</f>
        <v>DOLLAR</v>
      </c>
      <c r="AC4156" s="42" t="str">
        <f>VLOOKUP(P4156,'Customer List'!B:D,3,)</f>
        <v>OutStation</v>
      </c>
    </row>
    <row r="4157" spans="1:29" x14ac:dyDescent="0.25">
      <c r="A4157" s="21">
        <v>4153</v>
      </c>
      <c r="B4157" s="21" t="s">
        <v>5834</v>
      </c>
      <c r="C4157" s="30">
        <v>45965</v>
      </c>
      <c r="D4157" s="30">
        <v>45975</v>
      </c>
      <c r="E4157" s="47">
        <v>169.4</v>
      </c>
      <c r="F4157" s="47">
        <f t="shared" si="455"/>
        <v>14907.2</v>
      </c>
      <c r="G4157" s="48">
        <f t="shared" si="456"/>
        <v>14907.2</v>
      </c>
      <c r="H4157" s="21">
        <v>103134</v>
      </c>
      <c r="I4157" s="21" t="s">
        <v>4750</v>
      </c>
      <c r="J4157" s="21">
        <v>1</v>
      </c>
      <c r="K4157" s="21">
        <v>1</v>
      </c>
      <c r="L4157" s="21">
        <f t="shared" si="457"/>
        <v>0</v>
      </c>
      <c r="M4157" s="21" t="s">
        <v>5971</v>
      </c>
      <c r="N4157" s="30">
        <v>45976</v>
      </c>
      <c r="O4157" s="48">
        <v>22506</v>
      </c>
      <c r="P4157" s="21" t="s">
        <v>2046</v>
      </c>
      <c r="Q4157" s="21">
        <v>58158206610</v>
      </c>
      <c r="R4157" s="21" t="s">
        <v>5912</v>
      </c>
      <c r="S4157" s="3">
        <v>4</v>
      </c>
      <c r="T4157" s="37"/>
      <c r="U4157" s="21" t="s">
        <v>5871</v>
      </c>
      <c r="V4157" s="21" t="str">
        <f>VLOOKUP(P4157,'Customer List'!B:C,2,)</f>
        <v>Banglore</v>
      </c>
      <c r="W4157" s="38"/>
      <c r="X4157" s="30">
        <v>45978</v>
      </c>
      <c r="Y4157" s="21">
        <f t="shared" si="458"/>
        <v>2</v>
      </c>
      <c r="Z4157" s="21" t="str">
        <f t="shared" si="459"/>
        <v>Saturday</v>
      </c>
      <c r="AA4157" s="21" t="str">
        <f t="shared" si="460"/>
        <v>Monday</v>
      </c>
      <c r="AB4157" s="21" t="str">
        <f>VLOOKUP(U4157,'Currency Sheet'!A:C,3,)</f>
        <v>DOLLAR</v>
      </c>
      <c r="AC4157" s="42" t="str">
        <f>VLOOKUP(P4157,'Customer List'!B:D,3,)</f>
        <v>OutStation</v>
      </c>
    </row>
    <row r="4158" spans="1:29" x14ac:dyDescent="0.25">
      <c r="A4158" s="21">
        <v>4154</v>
      </c>
      <c r="B4158" s="21" t="s">
        <v>5834</v>
      </c>
      <c r="C4158" s="30">
        <v>45965</v>
      </c>
      <c r="D4158" s="30">
        <v>45975</v>
      </c>
      <c r="E4158" s="47">
        <v>191.1</v>
      </c>
      <c r="F4158" s="47">
        <f t="shared" si="455"/>
        <v>16816.8</v>
      </c>
      <c r="G4158" s="48">
        <f t="shared" si="456"/>
        <v>16816.8</v>
      </c>
      <c r="H4158" s="21">
        <v>103149</v>
      </c>
      <c r="I4158" s="21" t="s">
        <v>4750</v>
      </c>
      <c r="J4158" s="21">
        <v>1</v>
      </c>
      <c r="K4158" s="21">
        <v>1</v>
      </c>
      <c r="L4158" s="21">
        <f t="shared" si="457"/>
        <v>0</v>
      </c>
      <c r="M4158" s="21" t="s">
        <v>6118</v>
      </c>
      <c r="N4158" s="30">
        <v>45986</v>
      </c>
      <c r="O4158" s="48">
        <v>23341.5</v>
      </c>
      <c r="P4158" s="21" t="s">
        <v>42</v>
      </c>
      <c r="Q4158" s="21" t="s">
        <v>5959</v>
      </c>
      <c r="R4158" s="21" t="s">
        <v>6091</v>
      </c>
      <c r="S4158" s="3">
        <v>4</v>
      </c>
      <c r="T4158" s="37"/>
      <c r="U4158" s="21" t="s">
        <v>5871</v>
      </c>
      <c r="V4158" s="21" t="str">
        <f>VLOOKUP(P4158,'Customer List'!B:C,2,)</f>
        <v>Faridabad</v>
      </c>
      <c r="W4158" s="38"/>
      <c r="X4158" s="30">
        <f>IF(OR(R4158 = "PRIYANKA MADAM", R4158 = "DEEPAK", R4158 = "PORTER"),N4158,"")</f>
        <v>45986</v>
      </c>
      <c r="Y4158" s="21">
        <f t="shared" si="458"/>
        <v>0</v>
      </c>
      <c r="Z4158" s="21" t="str">
        <f t="shared" si="459"/>
        <v>Tuesday</v>
      </c>
      <c r="AA4158" s="21" t="str">
        <f t="shared" si="460"/>
        <v>Tuesday</v>
      </c>
      <c r="AB4158" s="21" t="str">
        <f>VLOOKUP(U4158,'Currency Sheet'!A:C,3,)</f>
        <v>DOLLAR</v>
      </c>
      <c r="AC4158" s="42" t="str">
        <f>VLOOKUP(P4158,'Customer List'!B:D,3,)</f>
        <v>Local</v>
      </c>
    </row>
    <row r="4159" spans="1:29" x14ac:dyDescent="0.25">
      <c r="A4159" s="21">
        <v>4155</v>
      </c>
      <c r="B4159" s="21" t="s">
        <v>5834</v>
      </c>
      <c r="C4159" s="30">
        <v>45965</v>
      </c>
      <c r="D4159" s="30">
        <v>45975</v>
      </c>
      <c r="E4159" s="47">
        <v>192</v>
      </c>
      <c r="F4159" s="47">
        <f t="shared" si="455"/>
        <v>16896</v>
      </c>
      <c r="G4159" s="48">
        <f t="shared" si="456"/>
        <v>16896</v>
      </c>
      <c r="H4159" s="21">
        <v>103192</v>
      </c>
      <c r="I4159" s="21" t="s">
        <v>4750</v>
      </c>
      <c r="J4159" s="21">
        <v>1</v>
      </c>
      <c r="K4159" s="21">
        <v>1</v>
      </c>
      <c r="L4159" s="21">
        <f t="shared" si="457"/>
        <v>0</v>
      </c>
      <c r="M4159" s="21" t="s">
        <v>5993</v>
      </c>
      <c r="N4159" s="30">
        <v>45976</v>
      </c>
      <c r="O4159" s="48">
        <v>24307.200000000001</v>
      </c>
      <c r="P4159" s="21" t="s">
        <v>276</v>
      </c>
      <c r="Q4159" s="21">
        <v>58158193520</v>
      </c>
      <c r="R4159" s="21" t="s">
        <v>5912</v>
      </c>
      <c r="S4159" s="3">
        <v>4</v>
      </c>
      <c r="T4159" s="37"/>
      <c r="U4159" s="21" t="s">
        <v>5871</v>
      </c>
      <c r="V4159" s="21" t="str">
        <f>VLOOKUP(P4159,'Customer List'!B:C,2,)</f>
        <v>Pune</v>
      </c>
      <c r="W4159" s="38"/>
      <c r="X4159" s="30">
        <v>45979</v>
      </c>
      <c r="Y4159" s="21">
        <f t="shared" si="458"/>
        <v>3</v>
      </c>
      <c r="Z4159" s="21" t="str">
        <f t="shared" si="459"/>
        <v>Saturday</v>
      </c>
      <c r="AA4159" s="21" t="str">
        <f t="shared" si="460"/>
        <v>Tuesday</v>
      </c>
      <c r="AB4159" s="21" t="str">
        <f>VLOOKUP(U4159,'Currency Sheet'!A:C,3,)</f>
        <v>DOLLAR</v>
      </c>
      <c r="AC4159" s="42" t="str">
        <f>VLOOKUP(P4159,'Customer List'!B:D,3,)</f>
        <v>OutStation</v>
      </c>
    </row>
    <row r="4160" spans="1:29" x14ac:dyDescent="0.25">
      <c r="A4160" s="21">
        <v>4156</v>
      </c>
      <c r="B4160" s="21" t="s">
        <v>5834</v>
      </c>
      <c r="C4160" s="30">
        <v>45965</v>
      </c>
      <c r="D4160" s="30">
        <v>45975</v>
      </c>
      <c r="E4160" s="47">
        <v>49.8</v>
      </c>
      <c r="F4160" s="47">
        <f t="shared" si="455"/>
        <v>4382.3999999999996</v>
      </c>
      <c r="G4160" s="48">
        <f t="shared" si="456"/>
        <v>4382.3999999999996</v>
      </c>
      <c r="H4160" s="21">
        <v>104505</v>
      </c>
      <c r="I4160" s="21" t="s">
        <v>5165</v>
      </c>
      <c r="J4160" s="21">
        <v>1</v>
      </c>
      <c r="K4160" s="21">
        <v>1</v>
      </c>
      <c r="L4160" s="21">
        <f t="shared" si="457"/>
        <v>0</v>
      </c>
      <c r="M4160" s="21" t="s">
        <v>5993</v>
      </c>
      <c r="N4160" s="30">
        <v>45976</v>
      </c>
      <c r="O4160" s="48">
        <v>6304.68</v>
      </c>
      <c r="P4160" s="21" t="s">
        <v>276</v>
      </c>
      <c r="Q4160" s="21">
        <v>58158193520</v>
      </c>
      <c r="R4160" s="21" t="s">
        <v>5912</v>
      </c>
      <c r="S4160" s="3">
        <v>4</v>
      </c>
      <c r="T4160" s="37"/>
      <c r="U4160" s="21" t="s">
        <v>5871</v>
      </c>
      <c r="V4160" s="21" t="str">
        <f>VLOOKUP(P4160,'Customer List'!B:C,2,)</f>
        <v>Pune</v>
      </c>
      <c r="W4160" s="38"/>
      <c r="X4160" s="30">
        <v>45979</v>
      </c>
      <c r="Y4160" s="21">
        <f t="shared" si="458"/>
        <v>3</v>
      </c>
      <c r="Z4160" s="21" t="str">
        <f t="shared" si="459"/>
        <v>Saturday</v>
      </c>
      <c r="AA4160" s="21" t="str">
        <f t="shared" si="460"/>
        <v>Tuesday</v>
      </c>
      <c r="AB4160" s="21" t="str">
        <f>VLOOKUP(U4160,'Currency Sheet'!A:C,3,)</f>
        <v>DOLLAR</v>
      </c>
      <c r="AC4160" s="42" t="str">
        <f>VLOOKUP(P4160,'Customer List'!B:D,3,)</f>
        <v>OutStation</v>
      </c>
    </row>
    <row r="4161" spans="1:29" x14ac:dyDescent="0.25">
      <c r="A4161" s="21">
        <v>4157</v>
      </c>
      <c r="B4161" s="21" t="s">
        <v>5834</v>
      </c>
      <c r="C4161" s="30">
        <v>45965</v>
      </c>
      <c r="D4161" s="30">
        <v>45975</v>
      </c>
      <c r="E4161" s="47">
        <v>137.4</v>
      </c>
      <c r="F4161" s="47">
        <f t="shared" si="455"/>
        <v>12091.2</v>
      </c>
      <c r="G4161" s="48">
        <f t="shared" si="456"/>
        <v>12091.2</v>
      </c>
      <c r="H4161" s="21">
        <v>104518</v>
      </c>
      <c r="I4161" s="21" t="s">
        <v>5165</v>
      </c>
      <c r="J4161" s="21">
        <v>1</v>
      </c>
      <c r="K4161" s="21">
        <v>1</v>
      </c>
      <c r="L4161" s="21">
        <f t="shared" si="457"/>
        <v>0</v>
      </c>
      <c r="M4161" s="21" t="s">
        <v>5969</v>
      </c>
      <c r="N4161" s="30">
        <v>45976</v>
      </c>
      <c r="O4161" s="48">
        <v>19579.5</v>
      </c>
      <c r="P4161" s="21" t="s">
        <v>242</v>
      </c>
      <c r="Q4161" s="21">
        <v>58158203961</v>
      </c>
      <c r="R4161" s="21" t="s">
        <v>5912</v>
      </c>
      <c r="S4161" s="3">
        <v>4</v>
      </c>
      <c r="T4161" s="37"/>
      <c r="U4161" s="21" t="s">
        <v>5871</v>
      </c>
      <c r="V4161" s="21" t="str">
        <f>VLOOKUP(P4161,'Customer List'!B:C,2,)</f>
        <v>Mumbai</v>
      </c>
      <c r="W4161" s="38"/>
      <c r="X4161" s="30">
        <v>45979</v>
      </c>
      <c r="Y4161" s="21">
        <f t="shared" si="458"/>
        <v>3</v>
      </c>
      <c r="Z4161" s="21" t="str">
        <f t="shared" si="459"/>
        <v>Saturday</v>
      </c>
      <c r="AA4161" s="21" t="str">
        <f t="shared" si="460"/>
        <v>Tuesday</v>
      </c>
      <c r="AB4161" s="21" t="str">
        <f>VLOOKUP(U4161,'Currency Sheet'!A:C,3,)</f>
        <v>DOLLAR</v>
      </c>
      <c r="AC4161" s="42" t="str">
        <f>VLOOKUP(P4161,'Customer List'!B:D,3,)</f>
        <v>OutStation</v>
      </c>
    </row>
    <row r="4162" spans="1:29" x14ac:dyDescent="0.25">
      <c r="A4162" s="21">
        <v>4158</v>
      </c>
      <c r="B4162" s="21" t="s">
        <v>5834</v>
      </c>
      <c r="C4162" s="30">
        <v>45965</v>
      </c>
      <c r="D4162" s="30">
        <v>45975</v>
      </c>
      <c r="E4162" s="47">
        <v>135.1</v>
      </c>
      <c r="F4162" s="47">
        <f t="shared" si="455"/>
        <v>11888.8</v>
      </c>
      <c r="G4162" s="48">
        <f t="shared" si="456"/>
        <v>11888.8</v>
      </c>
      <c r="H4162" s="21">
        <v>104527</v>
      </c>
      <c r="I4162" s="21" t="s">
        <v>5165</v>
      </c>
      <c r="J4162" s="21">
        <v>1</v>
      </c>
      <c r="K4162" s="21">
        <v>1</v>
      </c>
      <c r="L4162" s="21">
        <f t="shared" si="457"/>
        <v>0</v>
      </c>
      <c r="M4162" s="21" t="s">
        <v>5924</v>
      </c>
      <c r="N4162" s="30">
        <v>45979</v>
      </c>
      <c r="O4162" s="48">
        <v>17418.25</v>
      </c>
      <c r="P4162" s="21" t="s">
        <v>153</v>
      </c>
      <c r="Q4162" s="21" t="s">
        <v>1127</v>
      </c>
      <c r="R4162" s="21" t="s">
        <v>1127</v>
      </c>
      <c r="S4162" s="3">
        <v>4</v>
      </c>
      <c r="T4162" s="37"/>
      <c r="U4162" s="21" t="s">
        <v>5871</v>
      </c>
      <c r="V4162" s="21" t="str">
        <f>VLOOKUP(P4162,'Customer List'!B:C,2,)</f>
        <v>Noida</v>
      </c>
      <c r="W4162" s="38"/>
      <c r="X4162" s="30">
        <f t="shared" ref="X4162:X4163" si="465">IF(OR(R4162 = "PRIYANKA MADAM", R4162 = "DEEPAK", R4162 = "PORTER"),N4162,"")</f>
        <v>45979</v>
      </c>
      <c r="Y4162" s="21">
        <f t="shared" si="458"/>
        <v>0</v>
      </c>
      <c r="Z4162" s="21" t="str">
        <f t="shared" si="459"/>
        <v>Tuesday</v>
      </c>
      <c r="AA4162" s="21" t="str">
        <f t="shared" si="460"/>
        <v>Tuesday</v>
      </c>
      <c r="AB4162" s="21" t="str">
        <f>VLOOKUP(U4162,'Currency Sheet'!A:C,3,)</f>
        <v>DOLLAR</v>
      </c>
      <c r="AC4162" s="42" t="str">
        <f>VLOOKUP(P4162,'Customer List'!B:D,3,)</f>
        <v>Local</v>
      </c>
    </row>
    <row r="4163" spans="1:29" x14ac:dyDescent="0.25">
      <c r="A4163" s="21">
        <v>4159</v>
      </c>
      <c r="B4163" s="21" t="s">
        <v>5834</v>
      </c>
      <c r="C4163" s="30">
        <v>45965</v>
      </c>
      <c r="D4163" s="30">
        <v>45975</v>
      </c>
      <c r="E4163" s="47">
        <v>233.1</v>
      </c>
      <c r="F4163" s="47">
        <f t="shared" si="455"/>
        <v>20512.8</v>
      </c>
      <c r="G4163" s="48">
        <f t="shared" si="456"/>
        <v>20512.8</v>
      </c>
      <c r="H4163" s="21">
        <v>104741</v>
      </c>
      <c r="I4163" s="21" t="s">
        <v>4751</v>
      </c>
      <c r="J4163" s="21">
        <v>1</v>
      </c>
      <c r="K4163" s="21">
        <v>1</v>
      </c>
      <c r="L4163" s="21">
        <f t="shared" si="457"/>
        <v>0</v>
      </c>
      <c r="M4163" s="21" t="s">
        <v>6118</v>
      </c>
      <c r="N4163" s="30">
        <v>45986</v>
      </c>
      <c r="O4163" s="48">
        <v>28471.5</v>
      </c>
      <c r="P4163" s="21" t="s">
        <v>42</v>
      </c>
      <c r="Q4163" s="21" t="s">
        <v>5959</v>
      </c>
      <c r="R4163" s="21" t="s">
        <v>6091</v>
      </c>
      <c r="S4163" s="3">
        <v>4</v>
      </c>
      <c r="T4163" s="37"/>
      <c r="U4163" s="21" t="s">
        <v>5871</v>
      </c>
      <c r="V4163" s="21" t="str">
        <f>VLOOKUP(P4163,'Customer List'!B:C,2,)</f>
        <v>Faridabad</v>
      </c>
      <c r="W4163" s="38"/>
      <c r="X4163" s="30">
        <f t="shared" si="465"/>
        <v>45986</v>
      </c>
      <c r="Y4163" s="21">
        <f t="shared" si="458"/>
        <v>0</v>
      </c>
      <c r="Z4163" s="21" t="str">
        <f t="shared" si="459"/>
        <v>Tuesday</v>
      </c>
      <c r="AA4163" s="21" t="str">
        <f t="shared" si="460"/>
        <v>Tuesday</v>
      </c>
      <c r="AB4163" s="21" t="str">
        <f>VLOOKUP(U4163,'Currency Sheet'!A:C,3,)</f>
        <v>DOLLAR</v>
      </c>
      <c r="AC4163" s="42" t="str">
        <f>VLOOKUP(P4163,'Customer List'!B:D,3,)</f>
        <v>Local</v>
      </c>
    </row>
    <row r="4164" spans="1:29" x14ac:dyDescent="0.25">
      <c r="A4164" s="21">
        <v>4160</v>
      </c>
      <c r="B4164" s="21" t="s">
        <v>5834</v>
      </c>
      <c r="C4164" s="30">
        <v>45965</v>
      </c>
      <c r="D4164" s="30">
        <v>45975</v>
      </c>
      <c r="E4164" s="47">
        <v>151.19999999999999</v>
      </c>
      <c r="F4164" s="47">
        <f t="shared" si="455"/>
        <v>13305.599999999999</v>
      </c>
      <c r="G4164" s="48">
        <f t="shared" si="456"/>
        <v>13305.599999999999</v>
      </c>
      <c r="H4164" s="21">
        <v>105808</v>
      </c>
      <c r="I4164" s="21" t="s">
        <v>4753</v>
      </c>
      <c r="J4164" s="21">
        <v>1</v>
      </c>
      <c r="K4164" s="21">
        <v>1</v>
      </c>
      <c r="L4164" s="21">
        <f t="shared" si="457"/>
        <v>0</v>
      </c>
      <c r="M4164" s="21" t="s">
        <v>5957</v>
      </c>
      <c r="N4164" s="30">
        <v>45978</v>
      </c>
      <c r="O4164" s="48">
        <v>27342</v>
      </c>
      <c r="P4164" s="21" t="s">
        <v>2170</v>
      </c>
      <c r="Q4164" s="21">
        <v>58158258476</v>
      </c>
      <c r="R4164" s="21" t="s">
        <v>5912</v>
      </c>
      <c r="S4164" s="3">
        <v>4</v>
      </c>
      <c r="T4164" s="37"/>
      <c r="U4164" s="21" t="s">
        <v>5871</v>
      </c>
      <c r="V4164" s="21" t="str">
        <f>VLOOKUP(P4164,'Customer List'!B:C,2,)</f>
        <v>Gujrat</v>
      </c>
      <c r="W4164" s="38"/>
      <c r="X4164" s="30">
        <v>45981</v>
      </c>
      <c r="Y4164" s="21">
        <f t="shared" si="458"/>
        <v>3</v>
      </c>
      <c r="Z4164" s="21" t="str">
        <f t="shared" si="459"/>
        <v>Monday</v>
      </c>
      <c r="AA4164" s="21" t="str">
        <f t="shared" si="460"/>
        <v>Thursday</v>
      </c>
      <c r="AB4164" s="21" t="str">
        <f>VLOOKUP(U4164,'Currency Sheet'!A:C,3,)</f>
        <v>DOLLAR</v>
      </c>
      <c r="AC4164" s="42" t="str">
        <f>VLOOKUP(P4164,'Customer List'!B:D,3,)</f>
        <v>OutStation</v>
      </c>
    </row>
    <row r="4165" spans="1:29" x14ac:dyDescent="0.25">
      <c r="A4165" s="21">
        <v>4161</v>
      </c>
      <c r="B4165" s="21" t="s">
        <v>5834</v>
      </c>
      <c r="C4165" s="30">
        <v>45965</v>
      </c>
      <c r="D4165" s="30">
        <v>45975</v>
      </c>
      <c r="E4165" s="47">
        <v>142.80000000000001</v>
      </c>
      <c r="F4165" s="47">
        <f t="shared" si="455"/>
        <v>12566.400000000001</v>
      </c>
      <c r="G4165" s="48">
        <f t="shared" si="456"/>
        <v>12566.400000000001</v>
      </c>
      <c r="H4165" s="21">
        <v>106311</v>
      </c>
      <c r="I4165" s="21" t="s">
        <v>5836</v>
      </c>
      <c r="J4165" s="21">
        <v>1</v>
      </c>
      <c r="K4165" s="21">
        <v>1</v>
      </c>
      <c r="L4165" s="21">
        <f t="shared" si="457"/>
        <v>0</v>
      </c>
      <c r="M4165" s="21" t="s">
        <v>5993</v>
      </c>
      <c r="N4165" s="30">
        <v>45976</v>
      </c>
      <c r="O4165" s="48">
        <v>15495.84</v>
      </c>
      <c r="P4165" s="21" t="s">
        <v>276</v>
      </c>
      <c r="Q4165" s="21">
        <v>58158193520</v>
      </c>
      <c r="R4165" s="21" t="s">
        <v>5912</v>
      </c>
      <c r="S4165" s="3">
        <v>4</v>
      </c>
      <c r="T4165" s="37"/>
      <c r="U4165" s="21" t="s">
        <v>5871</v>
      </c>
      <c r="V4165" s="21" t="str">
        <f>VLOOKUP(P4165,'Customer List'!B:C,2,)</f>
        <v>Pune</v>
      </c>
      <c r="W4165" s="38"/>
      <c r="X4165" s="30">
        <v>45979</v>
      </c>
      <c r="Y4165" s="21">
        <f t="shared" si="458"/>
        <v>3</v>
      </c>
      <c r="Z4165" s="21" t="str">
        <f t="shared" si="459"/>
        <v>Saturday</v>
      </c>
      <c r="AA4165" s="21" t="str">
        <f t="shared" si="460"/>
        <v>Tuesday</v>
      </c>
      <c r="AB4165" s="21" t="str">
        <f>VLOOKUP(U4165,'Currency Sheet'!A:C,3,)</f>
        <v>DOLLAR</v>
      </c>
      <c r="AC4165" s="42" t="str">
        <f>VLOOKUP(P4165,'Customer List'!B:D,3,)</f>
        <v>OutStation</v>
      </c>
    </row>
    <row r="4166" spans="1:29" x14ac:dyDescent="0.25">
      <c r="A4166" s="21">
        <v>4162</v>
      </c>
      <c r="B4166" s="21" t="s">
        <v>5834</v>
      </c>
      <c r="C4166" s="30">
        <v>45965</v>
      </c>
      <c r="D4166" s="30">
        <v>45975</v>
      </c>
      <c r="E4166" s="47">
        <v>88.2</v>
      </c>
      <c r="F4166" s="47">
        <f t="shared" si="455"/>
        <v>7761.6</v>
      </c>
      <c r="G4166" s="48">
        <f t="shared" si="456"/>
        <v>7761.6</v>
      </c>
      <c r="H4166" s="21">
        <v>106317</v>
      </c>
      <c r="I4166" s="21" t="s">
        <v>5836</v>
      </c>
      <c r="J4166" s="21">
        <v>1</v>
      </c>
      <c r="K4166" s="21">
        <v>1</v>
      </c>
      <c r="L4166" s="21">
        <f t="shared" si="457"/>
        <v>0</v>
      </c>
      <c r="M4166" s="21" t="s">
        <v>6118</v>
      </c>
      <c r="N4166" s="30">
        <v>45986</v>
      </c>
      <c r="O4166" s="48">
        <v>12568.5</v>
      </c>
      <c r="P4166" s="21" t="s">
        <v>42</v>
      </c>
      <c r="Q4166" s="21" t="s">
        <v>5959</v>
      </c>
      <c r="R4166" s="21" t="s">
        <v>6091</v>
      </c>
      <c r="S4166" s="3">
        <v>4</v>
      </c>
      <c r="T4166" s="37"/>
      <c r="U4166" s="21" t="s">
        <v>5871</v>
      </c>
      <c r="V4166" s="21" t="str">
        <f>VLOOKUP(P4166,'Customer List'!B:C,2,)</f>
        <v>Faridabad</v>
      </c>
      <c r="W4166" s="38"/>
      <c r="X4166" s="30">
        <f>IF(OR(R4166 = "PRIYANKA MADAM", R4166 = "DEEPAK", R4166 = "PORTER"),N4166,"")</f>
        <v>45986</v>
      </c>
      <c r="Y4166" s="21">
        <f t="shared" si="458"/>
        <v>0</v>
      </c>
      <c r="Z4166" s="21" t="str">
        <f t="shared" si="459"/>
        <v>Tuesday</v>
      </c>
      <c r="AA4166" s="21" t="str">
        <f t="shared" si="460"/>
        <v>Tuesday</v>
      </c>
      <c r="AB4166" s="21" t="str">
        <f>VLOOKUP(U4166,'Currency Sheet'!A:C,3,)</f>
        <v>DOLLAR</v>
      </c>
      <c r="AC4166" s="42" t="str">
        <f>VLOOKUP(P4166,'Customer List'!B:D,3,)</f>
        <v>Local</v>
      </c>
    </row>
    <row r="4167" spans="1:29" x14ac:dyDescent="0.25">
      <c r="A4167" s="21">
        <v>4163</v>
      </c>
      <c r="B4167" s="21" t="s">
        <v>5834</v>
      </c>
      <c r="C4167" s="30">
        <v>45965</v>
      </c>
      <c r="D4167" s="30">
        <v>45975</v>
      </c>
      <c r="E4167" s="47">
        <v>55.8</v>
      </c>
      <c r="F4167" s="47">
        <f t="shared" ref="F4167:F4230" si="466">IF(AB4167="DOLLAR",E4167*88,E4167)</f>
        <v>4910.3999999999996</v>
      </c>
      <c r="G4167" s="48">
        <f t="shared" ref="G4167:G4230" si="467">F4167*J4167</f>
        <v>4910.3999999999996</v>
      </c>
      <c r="H4167" s="21">
        <v>108305</v>
      </c>
      <c r="I4167" s="21" t="s">
        <v>5837</v>
      </c>
      <c r="J4167" s="21">
        <v>1</v>
      </c>
      <c r="K4167" s="21">
        <v>1</v>
      </c>
      <c r="L4167" s="21">
        <f t="shared" ref="L4167:L4230" si="468">J4167-K4167</f>
        <v>0</v>
      </c>
      <c r="M4167" s="21" t="s">
        <v>5931</v>
      </c>
      <c r="N4167" s="30">
        <v>45975</v>
      </c>
      <c r="O4167" s="48">
        <v>8649</v>
      </c>
      <c r="P4167" s="21" t="s">
        <v>658</v>
      </c>
      <c r="Q4167" s="21">
        <v>58158172962</v>
      </c>
      <c r="R4167" s="21" t="s">
        <v>5912</v>
      </c>
      <c r="S4167" s="3">
        <v>4</v>
      </c>
      <c r="T4167" s="37"/>
      <c r="U4167" s="21" t="s">
        <v>5871</v>
      </c>
      <c r="V4167" s="21" t="str">
        <f>VLOOKUP(P4167,'Customer List'!B:C,2,)</f>
        <v>Bhopal</v>
      </c>
      <c r="W4167" s="38"/>
      <c r="X4167" s="30">
        <v>45978</v>
      </c>
      <c r="Y4167" s="21">
        <f t="shared" ref="Y4167:Y4230" si="469">IF(X4167="", "", X4167-N4167)</f>
        <v>3</v>
      </c>
      <c r="Z4167" s="21" t="str">
        <f t="shared" ref="Z4167:Z4230" si="470">IF(N4167="", "", TEXT(N4167, "dddd"))</f>
        <v>Friday</v>
      </c>
      <c r="AA4167" s="21" t="str">
        <f t="shared" ref="AA4167:AA4230" si="471">IF(X4167="", "", TEXT(X4167, "dddd"))</f>
        <v>Monday</v>
      </c>
      <c r="AB4167" s="21" t="str">
        <f>VLOOKUP(U4167,'Currency Sheet'!A:C,3,)</f>
        <v>DOLLAR</v>
      </c>
      <c r="AC4167" s="42" t="str">
        <f>VLOOKUP(P4167,'Customer List'!B:D,3,)</f>
        <v>OutStation</v>
      </c>
    </row>
    <row r="4168" spans="1:29" x14ac:dyDescent="0.25">
      <c r="A4168" s="21">
        <v>4164</v>
      </c>
      <c r="B4168" s="21" t="s">
        <v>5834</v>
      </c>
      <c r="C4168" s="30">
        <v>45965</v>
      </c>
      <c r="D4168" s="30">
        <v>45975</v>
      </c>
      <c r="E4168" s="47">
        <v>81.599999999999994</v>
      </c>
      <c r="F4168" s="47">
        <f t="shared" si="466"/>
        <v>7180.7999999999993</v>
      </c>
      <c r="G4168" s="48">
        <f t="shared" si="467"/>
        <v>7180.7999999999993</v>
      </c>
      <c r="H4168" s="21">
        <v>108455</v>
      </c>
      <c r="I4168" s="21" t="s">
        <v>4755</v>
      </c>
      <c r="J4168" s="21">
        <v>1</v>
      </c>
      <c r="K4168" s="21">
        <v>1</v>
      </c>
      <c r="L4168" s="21">
        <f t="shared" si="468"/>
        <v>0</v>
      </c>
      <c r="M4168" s="21" t="s">
        <v>6118</v>
      </c>
      <c r="N4168" s="30">
        <v>45986</v>
      </c>
      <c r="O4168" s="48">
        <v>11628</v>
      </c>
      <c r="P4168" s="21" t="s">
        <v>42</v>
      </c>
      <c r="Q4168" s="21" t="s">
        <v>5959</v>
      </c>
      <c r="R4168" s="21" t="s">
        <v>6091</v>
      </c>
      <c r="S4168" s="3">
        <v>4</v>
      </c>
      <c r="T4168" s="37"/>
      <c r="U4168" s="21" t="s">
        <v>5871</v>
      </c>
      <c r="V4168" s="21" t="str">
        <f>VLOOKUP(P4168,'Customer List'!B:C,2,)</f>
        <v>Faridabad</v>
      </c>
      <c r="W4168" s="38"/>
      <c r="X4168" s="30">
        <f t="shared" ref="X4168:X4169" si="472">IF(OR(R4168 = "PRIYANKA MADAM", R4168 = "DEEPAK", R4168 = "PORTER"),N4168,"")</f>
        <v>45986</v>
      </c>
      <c r="Y4168" s="21">
        <f t="shared" si="469"/>
        <v>0</v>
      </c>
      <c r="Z4168" s="21" t="str">
        <f t="shared" si="470"/>
        <v>Tuesday</v>
      </c>
      <c r="AA4168" s="21" t="str">
        <f t="shared" si="471"/>
        <v>Tuesday</v>
      </c>
      <c r="AB4168" s="21" t="str">
        <f>VLOOKUP(U4168,'Currency Sheet'!A:C,3,)</f>
        <v>DOLLAR</v>
      </c>
      <c r="AC4168" s="42" t="str">
        <f>VLOOKUP(P4168,'Customer List'!B:D,3,)</f>
        <v>Local</v>
      </c>
    </row>
    <row r="4169" spans="1:29" x14ac:dyDescent="0.25">
      <c r="A4169" s="21">
        <v>4165</v>
      </c>
      <c r="B4169" s="21" t="s">
        <v>5834</v>
      </c>
      <c r="C4169" s="30">
        <v>45965</v>
      </c>
      <c r="D4169" s="30">
        <v>45975</v>
      </c>
      <c r="E4169" s="47">
        <v>229.6</v>
      </c>
      <c r="F4169" s="47">
        <f t="shared" si="466"/>
        <v>20204.8</v>
      </c>
      <c r="G4169" s="48">
        <f t="shared" si="467"/>
        <v>20204.8</v>
      </c>
      <c r="H4169" s="21">
        <v>108745</v>
      </c>
      <c r="I4169" s="21" t="s">
        <v>5532</v>
      </c>
      <c r="J4169" s="21">
        <v>1</v>
      </c>
      <c r="K4169" s="21">
        <v>1</v>
      </c>
      <c r="L4169" s="21">
        <f t="shared" si="468"/>
        <v>0</v>
      </c>
      <c r="M4169" s="21" t="s">
        <v>6118</v>
      </c>
      <c r="N4169" s="30">
        <v>45986</v>
      </c>
      <c r="O4169" s="48">
        <v>28044</v>
      </c>
      <c r="P4169" s="21" t="s">
        <v>42</v>
      </c>
      <c r="Q4169" s="21" t="s">
        <v>5959</v>
      </c>
      <c r="R4169" s="21" t="s">
        <v>6091</v>
      </c>
      <c r="S4169" s="3">
        <v>4</v>
      </c>
      <c r="T4169" s="37"/>
      <c r="U4169" s="21" t="s">
        <v>5871</v>
      </c>
      <c r="V4169" s="21" t="str">
        <f>VLOOKUP(P4169,'Customer List'!B:C,2,)</f>
        <v>Faridabad</v>
      </c>
      <c r="W4169" s="38"/>
      <c r="X4169" s="30">
        <f t="shared" si="472"/>
        <v>45986</v>
      </c>
      <c r="Y4169" s="21">
        <f t="shared" si="469"/>
        <v>0</v>
      </c>
      <c r="Z4169" s="21" t="str">
        <f t="shared" si="470"/>
        <v>Tuesday</v>
      </c>
      <c r="AA4169" s="21" t="str">
        <f t="shared" si="471"/>
        <v>Tuesday</v>
      </c>
      <c r="AB4169" s="21" t="str">
        <f>VLOOKUP(U4169,'Currency Sheet'!A:C,3,)</f>
        <v>DOLLAR</v>
      </c>
      <c r="AC4169" s="42" t="str">
        <f>VLOOKUP(P4169,'Customer List'!B:D,3,)</f>
        <v>Local</v>
      </c>
    </row>
    <row r="4170" spans="1:29" x14ac:dyDescent="0.25">
      <c r="A4170" s="21">
        <v>4166</v>
      </c>
      <c r="B4170" s="21" t="s">
        <v>5834</v>
      </c>
      <c r="C4170" s="30">
        <v>45965</v>
      </c>
      <c r="D4170" s="30">
        <v>45975</v>
      </c>
      <c r="E4170" s="47">
        <v>164.5</v>
      </c>
      <c r="F4170" s="47">
        <f t="shared" si="466"/>
        <v>14476</v>
      </c>
      <c r="G4170" s="48">
        <f t="shared" si="467"/>
        <v>28952</v>
      </c>
      <c r="H4170" s="21">
        <v>113705</v>
      </c>
      <c r="I4170" s="21" t="s">
        <v>5161</v>
      </c>
      <c r="J4170" s="21">
        <v>2</v>
      </c>
      <c r="K4170" s="21">
        <v>2</v>
      </c>
      <c r="L4170" s="21">
        <f t="shared" si="468"/>
        <v>0</v>
      </c>
      <c r="M4170" s="21" t="s">
        <v>5969</v>
      </c>
      <c r="N4170" s="30">
        <v>45976</v>
      </c>
      <c r="O4170" s="48">
        <v>40185</v>
      </c>
      <c r="P4170" s="21" t="s">
        <v>242</v>
      </c>
      <c r="Q4170" s="21">
        <v>58158203961</v>
      </c>
      <c r="R4170" s="21" t="s">
        <v>5912</v>
      </c>
      <c r="S4170" s="3">
        <v>4</v>
      </c>
      <c r="T4170" s="37"/>
      <c r="U4170" s="21" t="s">
        <v>5871</v>
      </c>
      <c r="V4170" s="21" t="str">
        <f>VLOOKUP(P4170,'Customer List'!B:C,2,)</f>
        <v>Mumbai</v>
      </c>
      <c r="W4170" s="38"/>
      <c r="X4170" s="30">
        <v>45979</v>
      </c>
      <c r="Y4170" s="21">
        <f t="shared" si="469"/>
        <v>3</v>
      </c>
      <c r="Z4170" s="21" t="str">
        <f t="shared" si="470"/>
        <v>Saturday</v>
      </c>
      <c r="AA4170" s="21" t="str">
        <f t="shared" si="471"/>
        <v>Tuesday</v>
      </c>
      <c r="AB4170" s="21" t="str">
        <f>VLOOKUP(U4170,'Currency Sheet'!A:C,3,)</f>
        <v>DOLLAR</v>
      </c>
      <c r="AC4170" s="42" t="str">
        <f>VLOOKUP(P4170,'Customer List'!B:D,3,)</f>
        <v>OutStation</v>
      </c>
    </row>
    <row r="4171" spans="1:29" x14ac:dyDescent="0.25">
      <c r="A4171" s="21">
        <v>4167</v>
      </c>
      <c r="B4171" s="21" t="s">
        <v>5834</v>
      </c>
      <c r="C4171" s="30">
        <v>45965</v>
      </c>
      <c r="D4171" s="30">
        <v>45975</v>
      </c>
      <c r="E4171" s="47">
        <v>80.400000000000006</v>
      </c>
      <c r="F4171" s="47">
        <f t="shared" si="466"/>
        <v>7075.2000000000007</v>
      </c>
      <c r="G4171" s="48">
        <f t="shared" si="467"/>
        <v>7075.2000000000007</v>
      </c>
      <c r="H4171" s="21">
        <v>115508</v>
      </c>
      <c r="I4171" s="21" t="s">
        <v>5166</v>
      </c>
      <c r="J4171" s="21">
        <v>1</v>
      </c>
      <c r="K4171" s="21">
        <v>1</v>
      </c>
      <c r="L4171" s="21">
        <f t="shared" si="468"/>
        <v>0</v>
      </c>
      <c r="M4171" s="21" t="s">
        <v>6118</v>
      </c>
      <c r="N4171" s="30">
        <v>45986</v>
      </c>
      <c r="O4171" s="48">
        <v>11457</v>
      </c>
      <c r="P4171" s="21" t="s">
        <v>42</v>
      </c>
      <c r="Q4171" s="21" t="s">
        <v>5959</v>
      </c>
      <c r="R4171" s="21" t="s">
        <v>6091</v>
      </c>
      <c r="S4171" s="3">
        <v>4</v>
      </c>
      <c r="T4171" s="37"/>
      <c r="U4171" s="21" t="s">
        <v>5871</v>
      </c>
      <c r="V4171" s="21" t="str">
        <f>VLOOKUP(P4171,'Customer List'!B:C,2,)</f>
        <v>Faridabad</v>
      </c>
      <c r="W4171" s="38"/>
      <c r="X4171" s="30">
        <f>IF(OR(R4171 = "PRIYANKA MADAM", R4171 = "DEEPAK", R4171 = "PORTER"),N4171,"")</f>
        <v>45986</v>
      </c>
      <c r="Y4171" s="21">
        <f t="shared" si="469"/>
        <v>0</v>
      </c>
      <c r="Z4171" s="21" t="str">
        <f t="shared" si="470"/>
        <v>Tuesday</v>
      </c>
      <c r="AA4171" s="21" t="str">
        <f t="shared" si="471"/>
        <v>Tuesday</v>
      </c>
      <c r="AB4171" s="21" t="str">
        <f>VLOOKUP(U4171,'Currency Sheet'!A:C,3,)</f>
        <v>DOLLAR</v>
      </c>
      <c r="AC4171" s="42" t="str">
        <f>VLOOKUP(P4171,'Customer List'!B:D,3,)</f>
        <v>Local</v>
      </c>
    </row>
    <row r="4172" spans="1:29" x14ac:dyDescent="0.25">
      <c r="A4172" s="21">
        <v>4168</v>
      </c>
      <c r="B4172" s="21" t="s">
        <v>5834</v>
      </c>
      <c r="C4172" s="30">
        <v>45965</v>
      </c>
      <c r="D4172" s="30">
        <v>45975</v>
      </c>
      <c r="E4172" s="47">
        <v>212.1</v>
      </c>
      <c r="F4172" s="47">
        <f t="shared" si="466"/>
        <v>18664.8</v>
      </c>
      <c r="G4172" s="48">
        <f t="shared" si="467"/>
        <v>18664.8</v>
      </c>
      <c r="H4172" s="21">
        <v>119725</v>
      </c>
      <c r="I4172" s="21" t="s">
        <v>5168</v>
      </c>
      <c r="J4172" s="21">
        <v>1</v>
      </c>
      <c r="K4172" s="21">
        <v>1</v>
      </c>
      <c r="L4172" s="21">
        <f t="shared" si="468"/>
        <v>0</v>
      </c>
      <c r="M4172" s="21" t="s">
        <v>5993</v>
      </c>
      <c r="N4172" s="30">
        <v>45976</v>
      </c>
      <c r="O4172" s="48">
        <v>23015.88</v>
      </c>
      <c r="P4172" s="21" t="s">
        <v>276</v>
      </c>
      <c r="Q4172" s="21">
        <v>58158193520</v>
      </c>
      <c r="R4172" s="21" t="s">
        <v>5912</v>
      </c>
      <c r="S4172" s="3">
        <v>4</v>
      </c>
      <c r="T4172" s="37"/>
      <c r="U4172" s="21" t="s">
        <v>5871</v>
      </c>
      <c r="V4172" s="21" t="str">
        <f>VLOOKUP(P4172,'Customer List'!B:C,2,)</f>
        <v>Pune</v>
      </c>
      <c r="W4172" s="38"/>
      <c r="X4172" s="30">
        <v>45979</v>
      </c>
      <c r="Y4172" s="21">
        <f t="shared" si="469"/>
        <v>3</v>
      </c>
      <c r="Z4172" s="21" t="str">
        <f t="shared" si="470"/>
        <v>Saturday</v>
      </c>
      <c r="AA4172" s="21" t="str">
        <f t="shared" si="471"/>
        <v>Tuesday</v>
      </c>
      <c r="AB4172" s="21" t="str">
        <f>VLOOKUP(U4172,'Currency Sheet'!A:C,3,)</f>
        <v>DOLLAR</v>
      </c>
      <c r="AC4172" s="42" t="str">
        <f>VLOOKUP(P4172,'Customer List'!B:D,3,)</f>
        <v>OutStation</v>
      </c>
    </row>
    <row r="4173" spans="1:29" x14ac:dyDescent="0.25">
      <c r="A4173" s="21">
        <v>4169</v>
      </c>
      <c r="B4173" s="21" t="s">
        <v>5834</v>
      </c>
      <c r="C4173" s="30">
        <v>45965</v>
      </c>
      <c r="D4173" s="30">
        <v>45975</v>
      </c>
      <c r="E4173" s="47">
        <v>63</v>
      </c>
      <c r="F4173" s="47">
        <f t="shared" si="466"/>
        <v>5544</v>
      </c>
      <c r="G4173" s="48">
        <f t="shared" si="467"/>
        <v>5544</v>
      </c>
      <c r="H4173" s="21">
        <v>123113</v>
      </c>
      <c r="I4173" s="21" t="s">
        <v>4760</v>
      </c>
      <c r="J4173" s="21">
        <v>1</v>
      </c>
      <c r="K4173" s="21">
        <v>1</v>
      </c>
      <c r="L4173" s="21">
        <f t="shared" si="468"/>
        <v>0</v>
      </c>
      <c r="M4173" s="21" t="s">
        <v>6118</v>
      </c>
      <c r="N4173" s="30">
        <v>45986</v>
      </c>
      <c r="O4173" s="48">
        <v>8977.5</v>
      </c>
      <c r="P4173" s="21" t="s">
        <v>42</v>
      </c>
      <c r="Q4173" s="21" t="s">
        <v>5959</v>
      </c>
      <c r="R4173" s="21" t="s">
        <v>6091</v>
      </c>
      <c r="S4173" s="3">
        <v>4</v>
      </c>
      <c r="T4173" s="37"/>
      <c r="U4173" s="21" t="s">
        <v>5871</v>
      </c>
      <c r="V4173" s="21" t="str">
        <f>VLOOKUP(P4173,'Customer List'!B:C,2,)</f>
        <v>Faridabad</v>
      </c>
      <c r="W4173" s="38"/>
      <c r="X4173" s="30">
        <f>IF(OR(R4173 = "PRIYANKA MADAM", R4173 = "DEEPAK", R4173 = "PORTER"),N4173,"")</f>
        <v>45986</v>
      </c>
      <c r="Y4173" s="21">
        <f t="shared" si="469"/>
        <v>0</v>
      </c>
      <c r="Z4173" s="21" t="str">
        <f t="shared" si="470"/>
        <v>Tuesday</v>
      </c>
      <c r="AA4173" s="21" t="str">
        <f t="shared" si="471"/>
        <v>Tuesday</v>
      </c>
      <c r="AB4173" s="21" t="str">
        <f>VLOOKUP(U4173,'Currency Sheet'!A:C,3,)</f>
        <v>DOLLAR</v>
      </c>
      <c r="AC4173" s="42" t="str">
        <f>VLOOKUP(P4173,'Customer List'!B:D,3,)</f>
        <v>Local</v>
      </c>
    </row>
    <row r="4174" spans="1:29" x14ac:dyDescent="0.25">
      <c r="A4174" s="21">
        <v>4170</v>
      </c>
      <c r="B4174" s="21" t="s">
        <v>5834</v>
      </c>
      <c r="C4174" s="30">
        <v>45965</v>
      </c>
      <c r="D4174" s="30">
        <v>45975</v>
      </c>
      <c r="E4174" s="47">
        <v>204.4</v>
      </c>
      <c r="F4174" s="47">
        <f t="shared" si="466"/>
        <v>17987.2</v>
      </c>
      <c r="G4174" s="48">
        <f t="shared" si="467"/>
        <v>17987.2</v>
      </c>
      <c r="H4174" s="21">
        <v>123171</v>
      </c>
      <c r="I4174" s="21" t="s">
        <v>4760</v>
      </c>
      <c r="J4174" s="21">
        <v>1</v>
      </c>
      <c r="K4174" s="21">
        <v>1</v>
      </c>
      <c r="L4174" s="21">
        <f t="shared" si="468"/>
        <v>0</v>
      </c>
      <c r="M4174" s="21" t="s">
        <v>5993</v>
      </c>
      <c r="N4174" s="30">
        <v>45976</v>
      </c>
      <c r="O4174" s="48">
        <v>22180.32</v>
      </c>
      <c r="P4174" s="21" t="s">
        <v>276</v>
      </c>
      <c r="Q4174" s="21">
        <v>58158193520</v>
      </c>
      <c r="R4174" s="21" t="s">
        <v>5912</v>
      </c>
      <c r="S4174" s="3">
        <v>4</v>
      </c>
      <c r="T4174" s="37"/>
      <c r="U4174" s="21" t="s">
        <v>5871</v>
      </c>
      <c r="V4174" s="21" t="str">
        <f>VLOOKUP(P4174,'Customer List'!B:C,2,)</f>
        <v>Pune</v>
      </c>
      <c r="W4174" s="38"/>
      <c r="X4174" s="30">
        <v>45979</v>
      </c>
      <c r="Y4174" s="21">
        <f t="shared" si="469"/>
        <v>3</v>
      </c>
      <c r="Z4174" s="21" t="str">
        <f t="shared" si="470"/>
        <v>Saturday</v>
      </c>
      <c r="AA4174" s="21" t="str">
        <f t="shared" si="471"/>
        <v>Tuesday</v>
      </c>
      <c r="AB4174" s="21" t="str">
        <f>VLOOKUP(U4174,'Currency Sheet'!A:C,3,)</f>
        <v>DOLLAR</v>
      </c>
      <c r="AC4174" s="42" t="str">
        <f>VLOOKUP(P4174,'Customer List'!B:D,3,)</f>
        <v>OutStation</v>
      </c>
    </row>
    <row r="4175" spans="1:29" x14ac:dyDescent="0.25">
      <c r="A4175" s="21">
        <v>4171</v>
      </c>
      <c r="B4175" s="21" t="s">
        <v>5834</v>
      </c>
      <c r="C4175" s="30">
        <v>45965</v>
      </c>
      <c r="D4175" s="30">
        <v>45975</v>
      </c>
      <c r="E4175" s="47">
        <v>159</v>
      </c>
      <c r="F4175" s="47">
        <f t="shared" si="466"/>
        <v>13992</v>
      </c>
      <c r="G4175" s="48">
        <f t="shared" si="467"/>
        <v>13992</v>
      </c>
      <c r="H4175" s="21">
        <v>125254</v>
      </c>
      <c r="I4175" s="21" t="s">
        <v>5170</v>
      </c>
      <c r="J4175" s="21">
        <v>1</v>
      </c>
      <c r="K4175" s="21">
        <v>1</v>
      </c>
      <c r="L4175" s="21">
        <f t="shared" si="468"/>
        <v>0</v>
      </c>
      <c r="M4175" s="21" t="s">
        <v>5993</v>
      </c>
      <c r="N4175" s="30">
        <v>45976</v>
      </c>
      <c r="O4175" s="48">
        <v>20129.400000000001</v>
      </c>
      <c r="P4175" s="21" t="s">
        <v>276</v>
      </c>
      <c r="Q4175" s="21">
        <v>58158193520</v>
      </c>
      <c r="R4175" s="21" t="s">
        <v>5912</v>
      </c>
      <c r="S4175" s="3">
        <v>4</v>
      </c>
      <c r="T4175" s="37"/>
      <c r="U4175" s="21" t="s">
        <v>5871</v>
      </c>
      <c r="V4175" s="21" t="str">
        <f>VLOOKUP(P4175,'Customer List'!B:C,2,)</f>
        <v>Pune</v>
      </c>
      <c r="W4175" s="38"/>
      <c r="X4175" s="30">
        <v>45979</v>
      </c>
      <c r="Y4175" s="21">
        <f t="shared" si="469"/>
        <v>3</v>
      </c>
      <c r="Z4175" s="21" t="str">
        <f t="shared" si="470"/>
        <v>Saturday</v>
      </c>
      <c r="AA4175" s="21" t="str">
        <f t="shared" si="471"/>
        <v>Tuesday</v>
      </c>
      <c r="AB4175" s="21" t="str">
        <f>VLOOKUP(U4175,'Currency Sheet'!A:C,3,)</f>
        <v>DOLLAR</v>
      </c>
      <c r="AC4175" s="42" t="str">
        <f>VLOOKUP(P4175,'Customer List'!B:D,3,)</f>
        <v>OutStation</v>
      </c>
    </row>
    <row r="4176" spans="1:29" x14ac:dyDescent="0.25">
      <c r="A4176" s="21">
        <v>4172</v>
      </c>
      <c r="B4176" s="21" t="s">
        <v>5834</v>
      </c>
      <c r="C4176" s="30">
        <v>45965</v>
      </c>
      <c r="D4176" s="30">
        <v>45975</v>
      </c>
      <c r="E4176" s="47">
        <v>177.1</v>
      </c>
      <c r="F4176" s="47">
        <f t="shared" si="466"/>
        <v>15584.8</v>
      </c>
      <c r="G4176" s="48">
        <f t="shared" si="467"/>
        <v>31169.599999999999</v>
      </c>
      <c r="H4176" s="21">
        <v>126631</v>
      </c>
      <c r="I4176" s="21" t="s">
        <v>5838</v>
      </c>
      <c r="J4176" s="21">
        <v>2</v>
      </c>
      <c r="K4176" s="21">
        <v>2</v>
      </c>
      <c r="L4176" s="21">
        <f t="shared" si="468"/>
        <v>0</v>
      </c>
      <c r="M4176" s="21" t="s">
        <v>5969</v>
      </c>
      <c r="N4176" s="30">
        <v>45976</v>
      </c>
      <c r="O4176" s="48">
        <v>43263</v>
      </c>
      <c r="P4176" s="21" t="s">
        <v>242</v>
      </c>
      <c r="Q4176" s="21">
        <v>58158203961</v>
      </c>
      <c r="R4176" s="21" t="s">
        <v>5912</v>
      </c>
      <c r="S4176" s="3">
        <v>4</v>
      </c>
      <c r="T4176" s="37"/>
      <c r="U4176" s="21" t="s">
        <v>5871</v>
      </c>
      <c r="V4176" s="21" t="str">
        <f>VLOOKUP(P4176,'Customer List'!B:C,2,)</f>
        <v>Mumbai</v>
      </c>
      <c r="W4176" s="38"/>
      <c r="X4176" s="30">
        <v>45979</v>
      </c>
      <c r="Y4176" s="21">
        <f t="shared" si="469"/>
        <v>3</v>
      </c>
      <c r="Z4176" s="21" t="str">
        <f t="shared" si="470"/>
        <v>Saturday</v>
      </c>
      <c r="AA4176" s="21" t="str">
        <f t="shared" si="471"/>
        <v>Tuesday</v>
      </c>
      <c r="AB4176" s="21" t="str">
        <f>VLOOKUP(U4176,'Currency Sheet'!A:C,3,)</f>
        <v>DOLLAR</v>
      </c>
      <c r="AC4176" s="42" t="str">
        <f>VLOOKUP(P4176,'Customer List'!B:D,3,)</f>
        <v>OutStation</v>
      </c>
    </row>
    <row r="4177" spans="1:29" x14ac:dyDescent="0.25">
      <c r="A4177" s="21">
        <v>4173</v>
      </c>
      <c r="B4177" s="21" t="s">
        <v>5834</v>
      </c>
      <c r="C4177" s="30">
        <v>45965</v>
      </c>
      <c r="D4177" s="30">
        <v>45975</v>
      </c>
      <c r="E4177" s="47">
        <v>80.400000000000006</v>
      </c>
      <c r="F4177" s="47">
        <f t="shared" si="466"/>
        <v>7075.2000000000007</v>
      </c>
      <c r="G4177" s="48">
        <f t="shared" si="467"/>
        <v>7075.2000000000007</v>
      </c>
      <c r="H4177" s="21">
        <v>127607</v>
      </c>
      <c r="I4177" s="21" t="s">
        <v>5171</v>
      </c>
      <c r="J4177" s="21">
        <v>1</v>
      </c>
      <c r="K4177" s="21">
        <v>1</v>
      </c>
      <c r="L4177" s="21">
        <f t="shared" si="468"/>
        <v>0</v>
      </c>
      <c r="M4177" s="21" t="s">
        <v>5966</v>
      </c>
      <c r="N4177" s="30">
        <v>45976</v>
      </c>
      <c r="O4177" s="48">
        <v>12462</v>
      </c>
      <c r="P4177" s="21" t="s">
        <v>228</v>
      </c>
      <c r="Q4177" s="21">
        <v>58158206186</v>
      </c>
      <c r="R4177" s="21" t="s">
        <v>5912</v>
      </c>
      <c r="S4177" s="3">
        <v>4</v>
      </c>
      <c r="T4177" s="37"/>
      <c r="U4177" s="21" t="s">
        <v>5871</v>
      </c>
      <c r="V4177" s="21" t="str">
        <f>VLOOKUP(P4177,'Customer List'!B:C,2,)</f>
        <v>Kolkata</v>
      </c>
      <c r="W4177" s="38"/>
      <c r="X4177" s="30">
        <v>45979</v>
      </c>
      <c r="Y4177" s="21">
        <f t="shared" si="469"/>
        <v>3</v>
      </c>
      <c r="Z4177" s="21" t="str">
        <f t="shared" si="470"/>
        <v>Saturday</v>
      </c>
      <c r="AA4177" s="21" t="str">
        <f t="shared" si="471"/>
        <v>Tuesday</v>
      </c>
      <c r="AB4177" s="21" t="str">
        <f>VLOOKUP(U4177,'Currency Sheet'!A:C,3,)</f>
        <v>DOLLAR</v>
      </c>
      <c r="AC4177" s="42" t="str">
        <f>VLOOKUP(P4177,'Customer List'!B:D,3,)</f>
        <v>OutStation</v>
      </c>
    </row>
    <row r="4178" spans="1:29" x14ac:dyDescent="0.25">
      <c r="A4178" s="21">
        <v>4174</v>
      </c>
      <c r="B4178" s="21" t="s">
        <v>5834</v>
      </c>
      <c r="C4178" s="30">
        <v>45965</v>
      </c>
      <c r="D4178" s="30">
        <v>45975</v>
      </c>
      <c r="E4178" s="47">
        <v>183.4</v>
      </c>
      <c r="F4178" s="47">
        <f t="shared" si="466"/>
        <v>16139.2</v>
      </c>
      <c r="G4178" s="48">
        <f t="shared" si="467"/>
        <v>16139.2</v>
      </c>
      <c r="H4178" s="21">
        <v>127639</v>
      </c>
      <c r="I4178" s="21" t="s">
        <v>5171</v>
      </c>
      <c r="J4178" s="21">
        <v>1</v>
      </c>
      <c r="K4178" s="21">
        <v>1</v>
      </c>
      <c r="L4178" s="21">
        <f t="shared" si="468"/>
        <v>0</v>
      </c>
      <c r="M4178" s="21" t="s">
        <v>5993</v>
      </c>
      <c r="N4178" s="30">
        <v>45976</v>
      </c>
      <c r="O4178" s="48">
        <v>19901.52</v>
      </c>
      <c r="P4178" s="21" t="s">
        <v>276</v>
      </c>
      <c r="Q4178" s="21">
        <v>58158193520</v>
      </c>
      <c r="R4178" s="21" t="s">
        <v>5912</v>
      </c>
      <c r="S4178" s="3">
        <v>4</v>
      </c>
      <c r="T4178" s="37"/>
      <c r="U4178" s="21" t="s">
        <v>5871</v>
      </c>
      <c r="V4178" s="21" t="str">
        <f>VLOOKUP(P4178,'Customer List'!B:C,2,)</f>
        <v>Pune</v>
      </c>
      <c r="W4178" s="38"/>
      <c r="X4178" s="30">
        <v>45979</v>
      </c>
      <c r="Y4178" s="21">
        <f t="shared" si="469"/>
        <v>3</v>
      </c>
      <c r="Z4178" s="21" t="str">
        <f t="shared" si="470"/>
        <v>Saturday</v>
      </c>
      <c r="AA4178" s="21" t="str">
        <f t="shared" si="471"/>
        <v>Tuesday</v>
      </c>
      <c r="AB4178" s="21" t="str">
        <f>VLOOKUP(U4178,'Currency Sheet'!A:C,3,)</f>
        <v>DOLLAR</v>
      </c>
      <c r="AC4178" s="42" t="str">
        <f>VLOOKUP(P4178,'Customer List'!B:D,3,)</f>
        <v>OutStation</v>
      </c>
    </row>
    <row r="4179" spans="1:29" x14ac:dyDescent="0.25">
      <c r="A4179" s="21">
        <v>4175</v>
      </c>
      <c r="B4179" s="21" t="s">
        <v>5834</v>
      </c>
      <c r="C4179" s="30">
        <v>45965</v>
      </c>
      <c r="D4179" s="30">
        <v>45975</v>
      </c>
      <c r="E4179" s="47">
        <v>53.4</v>
      </c>
      <c r="F4179" s="47">
        <f t="shared" si="466"/>
        <v>4699.2</v>
      </c>
      <c r="G4179" s="48">
        <f t="shared" si="467"/>
        <v>4699.2</v>
      </c>
      <c r="H4179" s="21">
        <v>128005</v>
      </c>
      <c r="I4179" s="21" t="s">
        <v>5839</v>
      </c>
      <c r="J4179" s="21">
        <v>1</v>
      </c>
      <c r="K4179" s="21">
        <v>1</v>
      </c>
      <c r="L4179" s="21">
        <f t="shared" si="468"/>
        <v>0</v>
      </c>
      <c r="M4179" s="21" t="s">
        <v>5966</v>
      </c>
      <c r="N4179" s="30">
        <v>45976</v>
      </c>
      <c r="O4179" s="48">
        <v>8277</v>
      </c>
      <c r="P4179" s="21" t="s">
        <v>228</v>
      </c>
      <c r="Q4179" s="21">
        <v>58158206186</v>
      </c>
      <c r="R4179" s="21" t="s">
        <v>5912</v>
      </c>
      <c r="S4179" s="3">
        <v>4</v>
      </c>
      <c r="T4179" s="37"/>
      <c r="U4179" s="21" t="s">
        <v>5871</v>
      </c>
      <c r="V4179" s="21" t="str">
        <f>VLOOKUP(P4179,'Customer List'!B:C,2,)</f>
        <v>Kolkata</v>
      </c>
      <c r="W4179" s="38"/>
      <c r="X4179" s="30">
        <v>45979</v>
      </c>
      <c r="Y4179" s="21">
        <f t="shared" si="469"/>
        <v>3</v>
      </c>
      <c r="Z4179" s="21" t="str">
        <f t="shared" si="470"/>
        <v>Saturday</v>
      </c>
      <c r="AA4179" s="21" t="str">
        <f t="shared" si="471"/>
        <v>Tuesday</v>
      </c>
      <c r="AB4179" s="21" t="str">
        <f>VLOOKUP(U4179,'Currency Sheet'!A:C,3,)</f>
        <v>DOLLAR</v>
      </c>
      <c r="AC4179" s="42" t="str">
        <f>VLOOKUP(P4179,'Customer List'!B:D,3,)</f>
        <v>OutStation</v>
      </c>
    </row>
    <row r="4180" spans="1:29" x14ac:dyDescent="0.25">
      <c r="A4180" s="21">
        <v>4176</v>
      </c>
      <c r="B4180" s="21" t="s">
        <v>5834</v>
      </c>
      <c r="C4180" s="30">
        <v>45965</v>
      </c>
      <c r="D4180" s="30">
        <v>45975</v>
      </c>
      <c r="E4180" s="47">
        <v>204.4</v>
      </c>
      <c r="F4180" s="47">
        <f t="shared" si="466"/>
        <v>17987.2</v>
      </c>
      <c r="G4180" s="48">
        <f t="shared" si="467"/>
        <v>17987.2</v>
      </c>
      <c r="H4180" s="21">
        <v>135220</v>
      </c>
      <c r="I4180" s="21" t="s">
        <v>5172</v>
      </c>
      <c r="J4180" s="21">
        <v>1</v>
      </c>
      <c r="K4180" s="21">
        <v>1</v>
      </c>
      <c r="L4180" s="21">
        <f t="shared" si="468"/>
        <v>0</v>
      </c>
      <c r="M4180" s="21" t="s">
        <v>6118</v>
      </c>
      <c r="N4180" s="30">
        <v>45986</v>
      </c>
      <c r="O4180" s="48">
        <v>24966</v>
      </c>
      <c r="P4180" s="21" t="s">
        <v>42</v>
      </c>
      <c r="Q4180" s="21" t="s">
        <v>5959</v>
      </c>
      <c r="R4180" s="21" t="s">
        <v>6091</v>
      </c>
      <c r="S4180" s="3">
        <v>4</v>
      </c>
      <c r="T4180" s="37"/>
      <c r="U4180" s="21" t="s">
        <v>5871</v>
      </c>
      <c r="V4180" s="21" t="str">
        <f>VLOOKUP(P4180,'Customer List'!B:C,2,)</f>
        <v>Faridabad</v>
      </c>
      <c r="W4180" s="38"/>
      <c r="X4180" s="30">
        <f>IF(OR(R4180 = "PRIYANKA MADAM", R4180 = "DEEPAK", R4180 = "PORTER"),N4180,"")</f>
        <v>45986</v>
      </c>
      <c r="Y4180" s="21">
        <f t="shared" si="469"/>
        <v>0</v>
      </c>
      <c r="Z4180" s="21" t="str">
        <f t="shared" si="470"/>
        <v>Tuesday</v>
      </c>
      <c r="AA4180" s="21" t="str">
        <f t="shared" si="471"/>
        <v>Tuesday</v>
      </c>
      <c r="AB4180" s="21" t="str">
        <f>VLOOKUP(U4180,'Currency Sheet'!A:C,3,)</f>
        <v>DOLLAR</v>
      </c>
      <c r="AC4180" s="42" t="str">
        <f>VLOOKUP(P4180,'Customer List'!B:D,3,)</f>
        <v>Local</v>
      </c>
    </row>
    <row r="4181" spans="1:29" x14ac:dyDescent="0.25">
      <c r="A4181" s="21">
        <v>4177</v>
      </c>
      <c r="B4181" s="21" t="s">
        <v>5834</v>
      </c>
      <c r="C4181" s="30">
        <v>45965</v>
      </c>
      <c r="D4181" s="30">
        <v>45975</v>
      </c>
      <c r="E4181" s="47">
        <v>225</v>
      </c>
      <c r="F4181" s="47">
        <f t="shared" si="466"/>
        <v>19800</v>
      </c>
      <c r="G4181" s="48">
        <f t="shared" si="467"/>
        <v>19800</v>
      </c>
      <c r="H4181" s="21">
        <v>135252</v>
      </c>
      <c r="I4181" s="21" t="s">
        <v>5172</v>
      </c>
      <c r="J4181" s="21">
        <v>1</v>
      </c>
      <c r="K4181" s="21">
        <v>1</v>
      </c>
      <c r="L4181" s="21">
        <f t="shared" si="468"/>
        <v>0</v>
      </c>
      <c r="M4181" s="21" t="s">
        <v>5993</v>
      </c>
      <c r="N4181" s="30">
        <v>45976</v>
      </c>
      <c r="O4181" s="48">
        <v>28485</v>
      </c>
      <c r="P4181" s="21" t="s">
        <v>276</v>
      </c>
      <c r="Q4181" s="21">
        <v>58158193520</v>
      </c>
      <c r="R4181" s="21" t="s">
        <v>5912</v>
      </c>
      <c r="S4181" s="3">
        <v>4</v>
      </c>
      <c r="T4181" s="37"/>
      <c r="U4181" s="21" t="s">
        <v>5871</v>
      </c>
      <c r="V4181" s="21" t="str">
        <f>VLOOKUP(P4181,'Customer List'!B:C,2,)</f>
        <v>Pune</v>
      </c>
      <c r="W4181" s="38"/>
      <c r="X4181" s="30">
        <v>45979</v>
      </c>
      <c r="Y4181" s="21">
        <f t="shared" si="469"/>
        <v>3</v>
      </c>
      <c r="Z4181" s="21" t="str">
        <f t="shared" si="470"/>
        <v>Saturday</v>
      </c>
      <c r="AA4181" s="21" t="str">
        <f t="shared" si="471"/>
        <v>Tuesday</v>
      </c>
      <c r="AB4181" s="21" t="str">
        <f>VLOOKUP(U4181,'Currency Sheet'!A:C,3,)</f>
        <v>DOLLAR</v>
      </c>
      <c r="AC4181" s="42" t="str">
        <f>VLOOKUP(P4181,'Customer List'!B:D,3,)</f>
        <v>OutStation</v>
      </c>
    </row>
    <row r="4182" spans="1:29" x14ac:dyDescent="0.25">
      <c r="A4182" s="21">
        <v>4178</v>
      </c>
      <c r="B4182" s="21" t="s">
        <v>5834</v>
      </c>
      <c r="C4182" s="30">
        <v>45965</v>
      </c>
      <c r="D4182" s="30">
        <v>45975</v>
      </c>
      <c r="E4182" s="47">
        <v>179.4</v>
      </c>
      <c r="F4182" s="47">
        <f t="shared" si="466"/>
        <v>15787.2</v>
      </c>
      <c r="G4182" s="48">
        <f t="shared" si="467"/>
        <v>15787.2</v>
      </c>
      <c r="H4182" s="21">
        <v>141706</v>
      </c>
      <c r="I4182" s="21" t="s">
        <v>4763</v>
      </c>
      <c r="J4182" s="21">
        <v>1</v>
      </c>
      <c r="K4182" s="21">
        <v>1</v>
      </c>
      <c r="L4182" s="21">
        <f t="shared" si="468"/>
        <v>0</v>
      </c>
      <c r="M4182" s="21" t="s">
        <v>6118</v>
      </c>
      <c r="N4182" s="30">
        <v>45986</v>
      </c>
      <c r="O4182" s="48">
        <v>25564.5</v>
      </c>
      <c r="P4182" s="21" t="s">
        <v>42</v>
      </c>
      <c r="Q4182" s="21" t="s">
        <v>5959</v>
      </c>
      <c r="R4182" s="21" t="s">
        <v>6091</v>
      </c>
      <c r="S4182" s="3">
        <v>4</v>
      </c>
      <c r="T4182" s="37"/>
      <c r="U4182" s="21" t="s">
        <v>5871</v>
      </c>
      <c r="V4182" s="21" t="str">
        <f>VLOOKUP(P4182,'Customer List'!B:C,2,)</f>
        <v>Faridabad</v>
      </c>
      <c r="W4182" s="38"/>
      <c r="X4182" s="30">
        <f>IF(OR(R4182 = "PRIYANKA MADAM", R4182 = "DEEPAK", R4182 = "PORTER"),N4182,"")</f>
        <v>45986</v>
      </c>
      <c r="Y4182" s="21">
        <f t="shared" si="469"/>
        <v>0</v>
      </c>
      <c r="Z4182" s="21" t="str">
        <f t="shared" si="470"/>
        <v>Tuesday</v>
      </c>
      <c r="AA4182" s="21" t="str">
        <f t="shared" si="471"/>
        <v>Tuesday</v>
      </c>
      <c r="AB4182" s="21" t="str">
        <f>VLOOKUP(U4182,'Currency Sheet'!A:C,3,)</f>
        <v>DOLLAR</v>
      </c>
      <c r="AC4182" s="42" t="str">
        <f>VLOOKUP(P4182,'Customer List'!B:D,3,)</f>
        <v>Local</v>
      </c>
    </row>
    <row r="4183" spans="1:29" x14ac:dyDescent="0.25">
      <c r="A4183" s="21">
        <v>4179</v>
      </c>
      <c r="B4183" s="21" t="s">
        <v>5834</v>
      </c>
      <c r="C4183" s="30">
        <v>45965</v>
      </c>
      <c r="D4183" s="30">
        <v>45975</v>
      </c>
      <c r="E4183" s="47">
        <v>175.8</v>
      </c>
      <c r="F4183" s="47">
        <f t="shared" si="466"/>
        <v>15470.400000000001</v>
      </c>
      <c r="G4183" s="48">
        <f t="shared" si="467"/>
        <v>15470.400000000001</v>
      </c>
      <c r="H4183" s="21">
        <v>141734</v>
      </c>
      <c r="I4183" s="21" t="s">
        <v>4763</v>
      </c>
      <c r="J4183" s="21">
        <v>1</v>
      </c>
      <c r="K4183" s="21">
        <v>1</v>
      </c>
      <c r="L4183" s="21">
        <f t="shared" si="468"/>
        <v>0</v>
      </c>
      <c r="M4183" s="21" t="s">
        <v>5993</v>
      </c>
      <c r="N4183" s="30">
        <v>45976</v>
      </c>
      <c r="O4183" s="48">
        <v>22256.28</v>
      </c>
      <c r="P4183" s="21" t="s">
        <v>276</v>
      </c>
      <c r="Q4183" s="21">
        <v>58158193520</v>
      </c>
      <c r="R4183" s="21" t="s">
        <v>5912</v>
      </c>
      <c r="S4183" s="3">
        <v>4</v>
      </c>
      <c r="T4183" s="37"/>
      <c r="U4183" s="21" t="s">
        <v>5871</v>
      </c>
      <c r="V4183" s="21" t="str">
        <f>VLOOKUP(P4183,'Customer List'!B:C,2,)</f>
        <v>Pune</v>
      </c>
      <c r="W4183" s="38"/>
      <c r="X4183" s="30">
        <v>45979</v>
      </c>
      <c r="Y4183" s="21">
        <f t="shared" si="469"/>
        <v>3</v>
      </c>
      <c r="Z4183" s="21" t="str">
        <f t="shared" si="470"/>
        <v>Saturday</v>
      </c>
      <c r="AA4183" s="21" t="str">
        <f t="shared" si="471"/>
        <v>Tuesday</v>
      </c>
      <c r="AB4183" s="21" t="str">
        <f>VLOOKUP(U4183,'Currency Sheet'!A:C,3,)</f>
        <v>DOLLAR</v>
      </c>
      <c r="AC4183" s="42" t="str">
        <f>VLOOKUP(P4183,'Customer List'!B:D,3,)</f>
        <v>OutStation</v>
      </c>
    </row>
    <row r="4184" spans="1:29" x14ac:dyDescent="0.25">
      <c r="A4184" s="21">
        <v>4180</v>
      </c>
      <c r="B4184" s="21" t="s">
        <v>5834</v>
      </c>
      <c r="C4184" s="30">
        <v>45965</v>
      </c>
      <c r="D4184" s="30">
        <v>45975</v>
      </c>
      <c r="E4184" s="47">
        <v>183.4</v>
      </c>
      <c r="F4184" s="47">
        <f t="shared" si="466"/>
        <v>16139.2</v>
      </c>
      <c r="G4184" s="48">
        <f t="shared" si="467"/>
        <v>32278.400000000001</v>
      </c>
      <c r="H4184" s="21">
        <v>142521</v>
      </c>
      <c r="I4184" s="21" t="s">
        <v>4756</v>
      </c>
      <c r="J4184" s="21">
        <v>2</v>
      </c>
      <c r="K4184" s="21">
        <v>2</v>
      </c>
      <c r="L4184" s="21">
        <f t="shared" si="468"/>
        <v>0</v>
      </c>
      <c r="M4184" s="21" t="s">
        <v>5969</v>
      </c>
      <c r="N4184" s="30">
        <v>45976</v>
      </c>
      <c r="O4184" s="48">
        <v>44802</v>
      </c>
      <c r="P4184" s="21" t="s">
        <v>242</v>
      </c>
      <c r="Q4184" s="21">
        <v>58158203961</v>
      </c>
      <c r="R4184" s="21" t="s">
        <v>5912</v>
      </c>
      <c r="S4184" s="3">
        <v>4</v>
      </c>
      <c r="T4184" s="37"/>
      <c r="U4184" s="21" t="s">
        <v>5871</v>
      </c>
      <c r="V4184" s="21" t="str">
        <f>VLOOKUP(P4184,'Customer List'!B:C,2,)</f>
        <v>Mumbai</v>
      </c>
      <c r="W4184" s="38"/>
      <c r="X4184" s="30">
        <v>45979</v>
      </c>
      <c r="Y4184" s="21">
        <f t="shared" si="469"/>
        <v>3</v>
      </c>
      <c r="Z4184" s="21" t="str">
        <f t="shared" si="470"/>
        <v>Saturday</v>
      </c>
      <c r="AA4184" s="21" t="str">
        <f t="shared" si="471"/>
        <v>Tuesday</v>
      </c>
      <c r="AB4184" s="21" t="str">
        <f>VLOOKUP(U4184,'Currency Sheet'!A:C,3,)</f>
        <v>DOLLAR</v>
      </c>
      <c r="AC4184" s="42" t="str">
        <f>VLOOKUP(P4184,'Customer List'!B:D,3,)</f>
        <v>OutStation</v>
      </c>
    </row>
    <row r="4185" spans="1:29" x14ac:dyDescent="0.25">
      <c r="A4185" s="21">
        <v>4181</v>
      </c>
      <c r="B4185" s="21" t="s">
        <v>5834</v>
      </c>
      <c r="C4185" s="30">
        <v>45965</v>
      </c>
      <c r="D4185" s="30">
        <v>45975</v>
      </c>
      <c r="E4185" s="47">
        <v>88.2</v>
      </c>
      <c r="F4185" s="47">
        <f t="shared" si="466"/>
        <v>7761.6</v>
      </c>
      <c r="G4185" s="48">
        <f t="shared" si="467"/>
        <v>7761.6</v>
      </c>
      <c r="H4185" s="21">
        <v>145311</v>
      </c>
      <c r="I4185" s="21" t="s">
        <v>5840</v>
      </c>
      <c r="J4185" s="21">
        <v>1</v>
      </c>
      <c r="K4185" s="21">
        <v>1</v>
      </c>
      <c r="L4185" s="21">
        <f t="shared" si="468"/>
        <v>0</v>
      </c>
      <c r="M4185" s="21" t="s">
        <v>6118</v>
      </c>
      <c r="N4185" s="30">
        <v>45986</v>
      </c>
      <c r="O4185" s="48">
        <v>12568.5</v>
      </c>
      <c r="P4185" s="21" t="s">
        <v>42</v>
      </c>
      <c r="Q4185" s="21" t="s">
        <v>5959</v>
      </c>
      <c r="R4185" s="21" t="s">
        <v>6091</v>
      </c>
      <c r="S4185" s="3">
        <v>4</v>
      </c>
      <c r="T4185" s="37"/>
      <c r="U4185" s="21" t="s">
        <v>5871</v>
      </c>
      <c r="V4185" s="21" t="str">
        <f>VLOOKUP(P4185,'Customer List'!B:C,2,)</f>
        <v>Faridabad</v>
      </c>
      <c r="W4185" s="38"/>
      <c r="X4185" s="30">
        <f>IF(OR(R4185 = "PRIYANKA MADAM", R4185 = "DEEPAK", R4185 = "PORTER"),N4185,"")</f>
        <v>45986</v>
      </c>
      <c r="Y4185" s="21">
        <f t="shared" si="469"/>
        <v>0</v>
      </c>
      <c r="Z4185" s="21" t="str">
        <f t="shared" si="470"/>
        <v>Tuesday</v>
      </c>
      <c r="AA4185" s="21" t="str">
        <f t="shared" si="471"/>
        <v>Tuesday</v>
      </c>
      <c r="AB4185" s="21" t="str">
        <f>VLOOKUP(U4185,'Currency Sheet'!A:C,3,)</f>
        <v>DOLLAR</v>
      </c>
      <c r="AC4185" s="42" t="str">
        <f>VLOOKUP(P4185,'Customer List'!B:D,3,)</f>
        <v>Local</v>
      </c>
    </row>
    <row r="4186" spans="1:29" x14ac:dyDescent="0.25">
      <c r="A4186" s="21">
        <v>4182</v>
      </c>
      <c r="B4186" s="21" t="s">
        <v>5834</v>
      </c>
      <c r="C4186" s="30">
        <v>45965</v>
      </c>
      <c r="D4186" s="30">
        <v>45975</v>
      </c>
      <c r="E4186" s="47">
        <v>109.8</v>
      </c>
      <c r="F4186" s="47">
        <f t="shared" si="466"/>
        <v>9662.4</v>
      </c>
      <c r="G4186" s="48">
        <f t="shared" si="467"/>
        <v>19324.8</v>
      </c>
      <c r="H4186" s="21">
        <v>152404</v>
      </c>
      <c r="I4186" s="21" t="s">
        <v>5166</v>
      </c>
      <c r="J4186" s="21">
        <v>2</v>
      </c>
      <c r="K4186" s="21">
        <v>2</v>
      </c>
      <c r="L4186" s="21">
        <f t="shared" si="468"/>
        <v>0</v>
      </c>
      <c r="M4186" s="21" t="s">
        <v>5931</v>
      </c>
      <c r="N4186" s="30">
        <v>45975</v>
      </c>
      <c r="O4186" s="48">
        <v>34038</v>
      </c>
      <c r="P4186" s="21" t="s">
        <v>658</v>
      </c>
      <c r="Q4186" s="21">
        <v>58158172962</v>
      </c>
      <c r="R4186" s="21" t="s">
        <v>5912</v>
      </c>
      <c r="S4186" s="3">
        <v>4</v>
      </c>
      <c r="T4186" s="37"/>
      <c r="U4186" s="21" t="s">
        <v>5871</v>
      </c>
      <c r="V4186" s="21" t="str">
        <f>VLOOKUP(P4186,'Customer List'!B:C,2,)</f>
        <v>Bhopal</v>
      </c>
      <c r="W4186" s="38"/>
      <c r="X4186" s="30">
        <v>45978</v>
      </c>
      <c r="Y4186" s="21">
        <f t="shared" si="469"/>
        <v>3</v>
      </c>
      <c r="Z4186" s="21" t="str">
        <f t="shared" si="470"/>
        <v>Friday</v>
      </c>
      <c r="AA4186" s="21" t="str">
        <f t="shared" si="471"/>
        <v>Monday</v>
      </c>
      <c r="AB4186" s="21" t="str">
        <f>VLOOKUP(U4186,'Currency Sheet'!A:C,3,)</f>
        <v>DOLLAR</v>
      </c>
      <c r="AC4186" s="42" t="str">
        <f>VLOOKUP(P4186,'Customer List'!B:D,3,)</f>
        <v>OutStation</v>
      </c>
    </row>
    <row r="4187" spans="1:29" x14ac:dyDescent="0.25">
      <c r="A4187" s="21">
        <v>4183</v>
      </c>
      <c r="B4187" s="21" t="s">
        <v>5834</v>
      </c>
      <c r="C4187" s="30">
        <v>45965</v>
      </c>
      <c r="D4187" s="30">
        <v>45975</v>
      </c>
      <c r="E4187" s="47">
        <v>102.6</v>
      </c>
      <c r="F4187" s="47">
        <f t="shared" si="466"/>
        <v>9028.7999999999993</v>
      </c>
      <c r="G4187" s="48">
        <f t="shared" si="467"/>
        <v>9028.7999999999993</v>
      </c>
      <c r="H4187" s="21">
        <v>154317</v>
      </c>
      <c r="I4187" s="21" t="s">
        <v>5841</v>
      </c>
      <c r="J4187" s="21">
        <v>1</v>
      </c>
      <c r="K4187" s="21">
        <v>1</v>
      </c>
      <c r="L4187" s="21">
        <f t="shared" si="468"/>
        <v>0</v>
      </c>
      <c r="M4187" s="21" t="s">
        <v>6118</v>
      </c>
      <c r="N4187" s="30">
        <v>45986</v>
      </c>
      <c r="O4187" s="48">
        <v>14620.5</v>
      </c>
      <c r="P4187" s="21" t="s">
        <v>42</v>
      </c>
      <c r="Q4187" s="21" t="s">
        <v>5959</v>
      </c>
      <c r="R4187" s="21" t="s">
        <v>6091</v>
      </c>
      <c r="S4187" s="3">
        <v>4</v>
      </c>
      <c r="T4187" s="37"/>
      <c r="U4187" s="21" t="s">
        <v>5871</v>
      </c>
      <c r="V4187" s="21" t="str">
        <f>VLOOKUP(P4187,'Customer List'!B:C,2,)</f>
        <v>Faridabad</v>
      </c>
      <c r="W4187" s="38"/>
      <c r="X4187" s="30">
        <f>IF(OR(R4187 = "PRIYANKA MADAM", R4187 = "DEEPAK", R4187 = "PORTER"),N4187,"")</f>
        <v>45986</v>
      </c>
      <c r="Y4187" s="21">
        <f t="shared" si="469"/>
        <v>0</v>
      </c>
      <c r="Z4187" s="21" t="str">
        <f t="shared" si="470"/>
        <v>Tuesday</v>
      </c>
      <c r="AA4187" s="21" t="str">
        <f t="shared" si="471"/>
        <v>Tuesday</v>
      </c>
      <c r="AB4187" s="21" t="str">
        <f>VLOOKUP(U4187,'Currency Sheet'!A:C,3,)</f>
        <v>DOLLAR</v>
      </c>
      <c r="AC4187" s="42" t="str">
        <f>VLOOKUP(P4187,'Customer List'!B:D,3,)</f>
        <v>Local</v>
      </c>
    </row>
    <row r="4188" spans="1:29" x14ac:dyDescent="0.25">
      <c r="A4188" s="21">
        <v>4184</v>
      </c>
      <c r="B4188" s="21" t="s">
        <v>5834</v>
      </c>
      <c r="C4188" s="30">
        <v>45965</v>
      </c>
      <c r="D4188" s="30">
        <v>45975</v>
      </c>
      <c r="E4188" s="47">
        <v>211.2</v>
      </c>
      <c r="F4188" s="47">
        <f t="shared" si="466"/>
        <v>18585.599999999999</v>
      </c>
      <c r="G4188" s="48">
        <f t="shared" si="467"/>
        <v>18585.599999999999</v>
      </c>
      <c r="H4188" s="21">
        <v>155520</v>
      </c>
      <c r="I4188" s="21" t="s">
        <v>5175</v>
      </c>
      <c r="J4188" s="21">
        <v>1</v>
      </c>
      <c r="K4188" s="21">
        <v>1</v>
      </c>
      <c r="L4188" s="21">
        <f t="shared" si="468"/>
        <v>0</v>
      </c>
      <c r="M4188" s="21" t="s">
        <v>6118</v>
      </c>
      <c r="N4188" s="30">
        <v>45986</v>
      </c>
      <c r="O4188" s="48">
        <v>30096</v>
      </c>
      <c r="P4188" s="21" t="s">
        <v>42</v>
      </c>
      <c r="Q4188" s="21" t="s">
        <v>5959</v>
      </c>
      <c r="R4188" s="21" t="s">
        <v>6091</v>
      </c>
      <c r="S4188" s="3">
        <v>4</v>
      </c>
      <c r="T4188" s="37"/>
      <c r="U4188" s="21" t="s">
        <v>5871</v>
      </c>
      <c r="V4188" s="21" t="str">
        <f>VLOOKUP(P4188,'Customer List'!B:C,2,)</f>
        <v>Faridabad</v>
      </c>
      <c r="W4188" s="38"/>
      <c r="X4188" s="30">
        <f>IF(OR(R4188 = "PRIYANKA MADAM", R4188 = "DEEPAK", R4188 = "PORTER"),N4188,"")</f>
        <v>45986</v>
      </c>
      <c r="Y4188" s="21">
        <f t="shared" si="469"/>
        <v>0</v>
      </c>
      <c r="Z4188" s="21" t="str">
        <f t="shared" si="470"/>
        <v>Tuesday</v>
      </c>
      <c r="AA4188" s="21" t="str">
        <f t="shared" si="471"/>
        <v>Tuesday</v>
      </c>
      <c r="AB4188" s="21" t="str">
        <f>VLOOKUP(U4188,'Currency Sheet'!A:C,3,)</f>
        <v>DOLLAR</v>
      </c>
      <c r="AC4188" s="42" t="str">
        <f>VLOOKUP(P4188,'Customer List'!B:D,3,)</f>
        <v>Local</v>
      </c>
    </row>
    <row r="4189" spans="1:29" x14ac:dyDescent="0.25">
      <c r="A4189" s="21">
        <v>4185</v>
      </c>
      <c r="B4189" s="21" t="s">
        <v>5834</v>
      </c>
      <c r="C4189" s="30">
        <v>45965</v>
      </c>
      <c r="D4189" s="30">
        <v>45975</v>
      </c>
      <c r="E4189" s="47">
        <v>165.6</v>
      </c>
      <c r="F4189" s="47">
        <f t="shared" si="466"/>
        <v>14572.8</v>
      </c>
      <c r="G4189" s="48">
        <f t="shared" si="467"/>
        <v>14572.8</v>
      </c>
      <c r="H4189" s="21">
        <v>156604</v>
      </c>
      <c r="I4189" s="21" t="s">
        <v>5176</v>
      </c>
      <c r="J4189" s="21">
        <v>1</v>
      </c>
      <c r="K4189" s="21">
        <v>1</v>
      </c>
      <c r="L4189" s="21">
        <f t="shared" si="468"/>
        <v>0</v>
      </c>
      <c r="M4189" s="21" t="s">
        <v>5993</v>
      </c>
      <c r="N4189" s="30">
        <v>45976</v>
      </c>
      <c r="O4189" s="48">
        <v>20964.96</v>
      </c>
      <c r="P4189" s="21" t="s">
        <v>276</v>
      </c>
      <c r="Q4189" s="21">
        <v>58158193520</v>
      </c>
      <c r="R4189" s="21" t="s">
        <v>5912</v>
      </c>
      <c r="S4189" s="3">
        <v>4</v>
      </c>
      <c r="T4189" s="37"/>
      <c r="U4189" s="21" t="s">
        <v>5871</v>
      </c>
      <c r="V4189" s="21" t="str">
        <f>VLOOKUP(P4189,'Customer List'!B:C,2,)</f>
        <v>Pune</v>
      </c>
      <c r="W4189" s="38"/>
      <c r="X4189" s="30">
        <v>45979</v>
      </c>
      <c r="Y4189" s="21">
        <f t="shared" si="469"/>
        <v>3</v>
      </c>
      <c r="Z4189" s="21" t="str">
        <f t="shared" si="470"/>
        <v>Saturday</v>
      </c>
      <c r="AA4189" s="21" t="str">
        <f t="shared" si="471"/>
        <v>Tuesday</v>
      </c>
      <c r="AB4189" s="21" t="str">
        <f>VLOOKUP(U4189,'Currency Sheet'!A:C,3,)</f>
        <v>DOLLAR</v>
      </c>
      <c r="AC4189" s="42" t="str">
        <f>VLOOKUP(P4189,'Customer List'!B:D,3,)</f>
        <v>OutStation</v>
      </c>
    </row>
    <row r="4190" spans="1:29" x14ac:dyDescent="0.25">
      <c r="A4190" s="21">
        <v>4186</v>
      </c>
      <c r="B4190" s="21" t="s">
        <v>5834</v>
      </c>
      <c r="C4190" s="30">
        <v>45965</v>
      </c>
      <c r="D4190" s="30">
        <v>45975</v>
      </c>
      <c r="E4190" s="47">
        <v>165.6</v>
      </c>
      <c r="F4190" s="47">
        <f t="shared" si="466"/>
        <v>14572.8</v>
      </c>
      <c r="G4190" s="48">
        <f t="shared" si="467"/>
        <v>58291.199999999997</v>
      </c>
      <c r="H4190" s="21">
        <v>156604</v>
      </c>
      <c r="I4190" s="21" t="s">
        <v>5176</v>
      </c>
      <c r="J4190" s="21">
        <v>4</v>
      </c>
      <c r="K4190" s="21">
        <v>4</v>
      </c>
      <c r="L4190" s="21">
        <f t="shared" si="468"/>
        <v>0</v>
      </c>
      <c r="M4190" s="21" t="s">
        <v>5972</v>
      </c>
      <c r="N4190" s="30">
        <v>45976</v>
      </c>
      <c r="O4190" s="48">
        <v>102672</v>
      </c>
      <c r="P4190" s="21" t="s">
        <v>2046</v>
      </c>
      <c r="Q4190" s="21">
        <v>58158206610</v>
      </c>
      <c r="R4190" s="21" t="s">
        <v>5912</v>
      </c>
      <c r="S4190" s="3">
        <v>4</v>
      </c>
      <c r="T4190" s="37"/>
      <c r="U4190" s="21" t="s">
        <v>5871</v>
      </c>
      <c r="V4190" s="21" t="str">
        <f>VLOOKUP(P4190,'Customer List'!B:C,2,)</f>
        <v>Banglore</v>
      </c>
      <c r="W4190" s="38"/>
      <c r="X4190" s="30">
        <v>45978</v>
      </c>
      <c r="Y4190" s="21">
        <f t="shared" si="469"/>
        <v>2</v>
      </c>
      <c r="Z4190" s="21" t="str">
        <f t="shared" si="470"/>
        <v>Saturday</v>
      </c>
      <c r="AA4190" s="21" t="str">
        <f t="shared" si="471"/>
        <v>Monday</v>
      </c>
      <c r="AB4190" s="21" t="str">
        <f>VLOOKUP(U4190,'Currency Sheet'!A:C,3,)</f>
        <v>DOLLAR</v>
      </c>
      <c r="AC4190" s="42" t="str">
        <f>VLOOKUP(P4190,'Customer List'!B:D,3,)</f>
        <v>OutStation</v>
      </c>
    </row>
    <row r="4191" spans="1:29" x14ac:dyDescent="0.25">
      <c r="A4191" s="21">
        <v>4187</v>
      </c>
      <c r="B4191" s="21" t="s">
        <v>5834</v>
      </c>
      <c r="C4191" s="30">
        <v>45965</v>
      </c>
      <c r="D4191" s="30">
        <v>45975</v>
      </c>
      <c r="E4191" s="47">
        <v>18</v>
      </c>
      <c r="F4191" s="47">
        <f t="shared" si="466"/>
        <v>1584</v>
      </c>
      <c r="G4191" s="48">
        <f t="shared" si="467"/>
        <v>1584</v>
      </c>
      <c r="H4191" s="21">
        <v>157213</v>
      </c>
      <c r="I4191" s="21" t="s">
        <v>4750</v>
      </c>
      <c r="J4191" s="21">
        <v>1</v>
      </c>
      <c r="K4191" s="21">
        <v>1</v>
      </c>
      <c r="L4191" s="21">
        <f t="shared" si="468"/>
        <v>0</v>
      </c>
      <c r="M4191" s="21" t="s">
        <v>5966</v>
      </c>
      <c r="N4191" s="30">
        <v>45976</v>
      </c>
      <c r="O4191" s="48">
        <v>2790</v>
      </c>
      <c r="P4191" s="21" t="s">
        <v>228</v>
      </c>
      <c r="Q4191" s="21">
        <v>58158206186</v>
      </c>
      <c r="R4191" s="21" t="s">
        <v>5912</v>
      </c>
      <c r="S4191" s="3">
        <v>4</v>
      </c>
      <c r="T4191" s="37"/>
      <c r="U4191" s="21" t="s">
        <v>5871</v>
      </c>
      <c r="V4191" s="21" t="str">
        <f>VLOOKUP(P4191,'Customer List'!B:C,2,)</f>
        <v>Kolkata</v>
      </c>
      <c r="W4191" s="38"/>
      <c r="X4191" s="30">
        <v>45979</v>
      </c>
      <c r="Y4191" s="21">
        <f t="shared" si="469"/>
        <v>3</v>
      </c>
      <c r="Z4191" s="21" t="str">
        <f t="shared" si="470"/>
        <v>Saturday</v>
      </c>
      <c r="AA4191" s="21" t="str">
        <f t="shared" si="471"/>
        <v>Tuesday</v>
      </c>
      <c r="AB4191" s="21" t="str">
        <f>VLOOKUP(U4191,'Currency Sheet'!A:C,3,)</f>
        <v>DOLLAR</v>
      </c>
      <c r="AC4191" s="42" t="str">
        <f>VLOOKUP(P4191,'Customer List'!B:D,3,)</f>
        <v>OutStation</v>
      </c>
    </row>
    <row r="4192" spans="1:29" x14ac:dyDescent="0.25">
      <c r="A4192" s="21">
        <v>4188</v>
      </c>
      <c r="B4192" s="21" t="s">
        <v>5834</v>
      </c>
      <c r="C4192" s="30">
        <v>45965</v>
      </c>
      <c r="D4192" s="30">
        <v>45975</v>
      </c>
      <c r="E4192" s="47">
        <v>111</v>
      </c>
      <c r="F4192" s="47">
        <f t="shared" si="466"/>
        <v>9768</v>
      </c>
      <c r="G4192" s="48">
        <f t="shared" si="467"/>
        <v>9768</v>
      </c>
      <c r="H4192" s="21">
        <v>161218</v>
      </c>
      <c r="I4192" s="21" t="s">
        <v>5164</v>
      </c>
      <c r="J4192" s="21">
        <v>1</v>
      </c>
      <c r="K4192" s="21">
        <v>1</v>
      </c>
      <c r="L4192" s="21">
        <f t="shared" si="468"/>
        <v>0</v>
      </c>
      <c r="M4192" s="21" t="s">
        <v>6118</v>
      </c>
      <c r="N4192" s="30">
        <v>45986</v>
      </c>
      <c r="O4192" s="48">
        <v>15817.5</v>
      </c>
      <c r="P4192" s="21" t="s">
        <v>42</v>
      </c>
      <c r="Q4192" s="21" t="s">
        <v>5959</v>
      </c>
      <c r="R4192" s="21" t="s">
        <v>6091</v>
      </c>
      <c r="S4192" s="3">
        <v>4</v>
      </c>
      <c r="T4192" s="37"/>
      <c r="U4192" s="21" t="s">
        <v>5871</v>
      </c>
      <c r="V4192" s="21" t="str">
        <f>VLOOKUP(P4192,'Customer List'!B:C,2,)</f>
        <v>Faridabad</v>
      </c>
      <c r="W4192" s="38"/>
      <c r="X4192" s="30">
        <f>IF(OR(R4192 = "PRIYANKA MADAM", R4192 = "DEEPAK", R4192 = "PORTER"),N4192,"")</f>
        <v>45986</v>
      </c>
      <c r="Y4192" s="21">
        <f t="shared" si="469"/>
        <v>0</v>
      </c>
      <c r="Z4192" s="21" t="str">
        <f t="shared" si="470"/>
        <v>Tuesday</v>
      </c>
      <c r="AA4192" s="21" t="str">
        <f t="shared" si="471"/>
        <v>Tuesday</v>
      </c>
      <c r="AB4192" s="21" t="str">
        <f>VLOOKUP(U4192,'Currency Sheet'!A:C,3,)</f>
        <v>DOLLAR</v>
      </c>
      <c r="AC4192" s="42" t="str">
        <f>VLOOKUP(P4192,'Customer List'!B:D,3,)</f>
        <v>Local</v>
      </c>
    </row>
    <row r="4193" spans="1:29" x14ac:dyDescent="0.25">
      <c r="A4193" s="21">
        <v>4189</v>
      </c>
      <c r="B4193" s="21" t="s">
        <v>5834</v>
      </c>
      <c r="C4193" s="30">
        <v>45965</v>
      </c>
      <c r="D4193" s="30">
        <v>45975</v>
      </c>
      <c r="E4193" s="47">
        <v>18.600000000000001</v>
      </c>
      <c r="F4193" s="47">
        <f t="shared" si="466"/>
        <v>1636.8000000000002</v>
      </c>
      <c r="G4193" s="48">
        <f t="shared" si="467"/>
        <v>1636.8000000000002</v>
      </c>
      <c r="H4193" s="21">
        <v>162303</v>
      </c>
      <c r="I4193" s="21" t="s">
        <v>4747</v>
      </c>
      <c r="J4193" s="21">
        <v>1</v>
      </c>
      <c r="K4193" s="21">
        <v>1</v>
      </c>
      <c r="L4193" s="21">
        <f t="shared" si="468"/>
        <v>0</v>
      </c>
      <c r="M4193" s="21" t="s">
        <v>5966</v>
      </c>
      <c r="N4193" s="30">
        <v>45976</v>
      </c>
      <c r="O4193" s="48">
        <v>2883</v>
      </c>
      <c r="P4193" s="21" t="s">
        <v>228</v>
      </c>
      <c r="Q4193" s="21">
        <v>58158206186</v>
      </c>
      <c r="R4193" s="21" t="s">
        <v>5912</v>
      </c>
      <c r="S4193" s="3">
        <v>4</v>
      </c>
      <c r="T4193" s="37"/>
      <c r="U4193" s="21" t="s">
        <v>5871</v>
      </c>
      <c r="V4193" s="21" t="str">
        <f>VLOOKUP(P4193,'Customer List'!B:C,2,)</f>
        <v>Kolkata</v>
      </c>
      <c r="W4193" s="38"/>
      <c r="X4193" s="30">
        <v>45979</v>
      </c>
      <c r="Y4193" s="21">
        <f t="shared" si="469"/>
        <v>3</v>
      </c>
      <c r="Z4193" s="21" t="str">
        <f t="shared" si="470"/>
        <v>Saturday</v>
      </c>
      <c r="AA4193" s="21" t="str">
        <f t="shared" si="471"/>
        <v>Tuesday</v>
      </c>
      <c r="AB4193" s="21" t="str">
        <f>VLOOKUP(U4193,'Currency Sheet'!A:C,3,)</f>
        <v>DOLLAR</v>
      </c>
      <c r="AC4193" s="42" t="str">
        <f>VLOOKUP(P4193,'Customer List'!B:D,3,)</f>
        <v>OutStation</v>
      </c>
    </row>
    <row r="4194" spans="1:29" x14ac:dyDescent="0.25">
      <c r="A4194" s="21">
        <v>4190</v>
      </c>
      <c r="B4194" s="21" t="s">
        <v>5834</v>
      </c>
      <c r="C4194" s="30">
        <v>45965</v>
      </c>
      <c r="D4194" s="30">
        <v>45975</v>
      </c>
      <c r="E4194" s="47">
        <v>177</v>
      </c>
      <c r="F4194" s="47">
        <f t="shared" si="466"/>
        <v>15576</v>
      </c>
      <c r="G4194" s="48">
        <f t="shared" si="467"/>
        <v>15576</v>
      </c>
      <c r="H4194" s="21">
        <v>165804</v>
      </c>
      <c r="I4194" s="21" t="s">
        <v>4766</v>
      </c>
      <c r="J4194" s="21">
        <v>1</v>
      </c>
      <c r="K4194" s="21">
        <v>1</v>
      </c>
      <c r="L4194" s="21">
        <f t="shared" si="468"/>
        <v>0</v>
      </c>
      <c r="M4194" s="21" t="s">
        <v>5993</v>
      </c>
      <c r="N4194" s="30">
        <v>45976</v>
      </c>
      <c r="O4194" s="48">
        <v>22408.2</v>
      </c>
      <c r="P4194" s="21" t="s">
        <v>276</v>
      </c>
      <c r="Q4194" s="21">
        <v>58158193520</v>
      </c>
      <c r="R4194" s="21" t="s">
        <v>5912</v>
      </c>
      <c r="S4194" s="3">
        <v>4</v>
      </c>
      <c r="T4194" s="37"/>
      <c r="U4194" s="21" t="s">
        <v>5871</v>
      </c>
      <c r="V4194" s="21" t="str">
        <f>VLOOKUP(P4194,'Customer List'!B:C,2,)</f>
        <v>Pune</v>
      </c>
      <c r="W4194" s="38"/>
      <c r="X4194" s="30">
        <v>45979</v>
      </c>
      <c r="Y4194" s="21">
        <f t="shared" si="469"/>
        <v>3</v>
      </c>
      <c r="Z4194" s="21" t="str">
        <f t="shared" si="470"/>
        <v>Saturday</v>
      </c>
      <c r="AA4194" s="21" t="str">
        <f t="shared" si="471"/>
        <v>Tuesday</v>
      </c>
      <c r="AB4194" s="21" t="str">
        <f>VLOOKUP(U4194,'Currency Sheet'!A:C,3,)</f>
        <v>DOLLAR</v>
      </c>
      <c r="AC4194" s="42" t="str">
        <f>VLOOKUP(P4194,'Customer List'!B:D,3,)</f>
        <v>OutStation</v>
      </c>
    </row>
    <row r="4195" spans="1:29" x14ac:dyDescent="0.25">
      <c r="A4195" s="21">
        <v>4191</v>
      </c>
      <c r="B4195" s="21" t="s">
        <v>5834</v>
      </c>
      <c r="C4195" s="30">
        <v>45965</v>
      </c>
      <c r="D4195" s="30">
        <v>45975</v>
      </c>
      <c r="E4195" s="47">
        <v>3806.25</v>
      </c>
      <c r="F4195" s="47">
        <f t="shared" si="466"/>
        <v>334950</v>
      </c>
      <c r="G4195" s="48">
        <f t="shared" si="467"/>
        <v>334950</v>
      </c>
      <c r="H4195" s="21">
        <v>199902</v>
      </c>
      <c r="I4195" s="21" t="s">
        <v>5842</v>
      </c>
      <c r="J4195" s="21">
        <v>1</v>
      </c>
      <c r="K4195" s="21">
        <v>1</v>
      </c>
      <c r="L4195" s="21">
        <f t="shared" si="468"/>
        <v>0</v>
      </c>
      <c r="M4195" s="21" t="s">
        <v>6118</v>
      </c>
      <c r="N4195" s="30">
        <v>45986</v>
      </c>
      <c r="O4195" s="48">
        <v>433912.5</v>
      </c>
      <c r="P4195" s="21" t="s">
        <v>42</v>
      </c>
      <c r="Q4195" s="21" t="s">
        <v>5959</v>
      </c>
      <c r="R4195" s="21" t="s">
        <v>6091</v>
      </c>
      <c r="S4195" s="3">
        <v>4</v>
      </c>
      <c r="T4195" s="37"/>
      <c r="U4195" s="21" t="s">
        <v>5871</v>
      </c>
      <c r="V4195" s="21" t="str">
        <f>VLOOKUP(P4195,'Customer List'!B:C,2,)</f>
        <v>Faridabad</v>
      </c>
      <c r="W4195" s="38"/>
      <c r="X4195" s="30">
        <f>IF(OR(R4195 = "PRIYANKA MADAM", R4195 = "DEEPAK", R4195 = "PORTER"),N4195,"")</f>
        <v>45986</v>
      </c>
      <c r="Y4195" s="21">
        <f t="shared" si="469"/>
        <v>0</v>
      </c>
      <c r="Z4195" s="21" t="str">
        <f t="shared" si="470"/>
        <v>Tuesday</v>
      </c>
      <c r="AA4195" s="21" t="str">
        <f t="shared" si="471"/>
        <v>Tuesday</v>
      </c>
      <c r="AB4195" s="21" t="str">
        <f>VLOOKUP(U4195,'Currency Sheet'!A:C,3,)</f>
        <v>DOLLAR</v>
      </c>
      <c r="AC4195" s="42" t="str">
        <f>VLOOKUP(P4195,'Customer List'!B:D,3,)</f>
        <v>Local</v>
      </c>
    </row>
    <row r="4196" spans="1:29" x14ac:dyDescent="0.25">
      <c r="A4196" s="21">
        <v>4192</v>
      </c>
      <c r="B4196" s="21" t="s">
        <v>5834</v>
      </c>
      <c r="C4196" s="30">
        <v>45965</v>
      </c>
      <c r="D4196" s="30">
        <v>45975</v>
      </c>
      <c r="E4196" s="47">
        <v>336</v>
      </c>
      <c r="F4196" s="47">
        <f t="shared" si="466"/>
        <v>29568</v>
      </c>
      <c r="G4196" s="48">
        <f t="shared" si="467"/>
        <v>29568</v>
      </c>
      <c r="H4196" s="21">
        <v>285011</v>
      </c>
      <c r="I4196" s="21" t="s">
        <v>5843</v>
      </c>
      <c r="J4196" s="21">
        <v>1</v>
      </c>
      <c r="K4196" s="21">
        <v>1</v>
      </c>
      <c r="L4196" s="21">
        <f t="shared" si="468"/>
        <v>0</v>
      </c>
      <c r="M4196" s="21" t="s">
        <v>5993</v>
      </c>
      <c r="N4196" s="30">
        <v>45976</v>
      </c>
      <c r="O4196" s="48">
        <v>25522.560000000001</v>
      </c>
      <c r="P4196" s="21" t="s">
        <v>276</v>
      </c>
      <c r="Q4196" s="21">
        <v>58158193520</v>
      </c>
      <c r="R4196" s="21" t="s">
        <v>5912</v>
      </c>
      <c r="S4196" s="3">
        <v>4</v>
      </c>
      <c r="T4196" s="37"/>
      <c r="U4196" s="21" t="s">
        <v>5871</v>
      </c>
      <c r="V4196" s="21" t="str">
        <f>VLOOKUP(P4196,'Customer List'!B:C,2,)</f>
        <v>Pune</v>
      </c>
      <c r="W4196" s="38"/>
      <c r="X4196" s="30">
        <v>45979</v>
      </c>
      <c r="Y4196" s="21">
        <f t="shared" si="469"/>
        <v>3</v>
      </c>
      <c r="Z4196" s="21" t="str">
        <f t="shared" si="470"/>
        <v>Saturday</v>
      </c>
      <c r="AA4196" s="21" t="str">
        <f t="shared" si="471"/>
        <v>Tuesday</v>
      </c>
      <c r="AB4196" s="21" t="str">
        <f>VLOOKUP(U4196,'Currency Sheet'!A:C,3,)</f>
        <v>DOLLAR</v>
      </c>
      <c r="AC4196" s="42" t="str">
        <f>VLOOKUP(P4196,'Customer List'!B:D,3,)</f>
        <v>OutStation</v>
      </c>
    </row>
    <row r="4197" spans="1:29" x14ac:dyDescent="0.25">
      <c r="A4197" s="21">
        <v>4193</v>
      </c>
      <c r="B4197" s="21" t="s">
        <v>5834</v>
      </c>
      <c r="C4197" s="30">
        <v>45965</v>
      </c>
      <c r="D4197" s="30">
        <v>45975</v>
      </c>
      <c r="E4197" s="47">
        <v>266.7</v>
      </c>
      <c r="F4197" s="47">
        <f t="shared" si="466"/>
        <v>23469.599999999999</v>
      </c>
      <c r="G4197" s="48">
        <f t="shared" si="467"/>
        <v>23469.599999999999</v>
      </c>
      <c r="H4197" s="21">
        <v>300434</v>
      </c>
      <c r="I4197" s="21" t="s">
        <v>4767</v>
      </c>
      <c r="J4197" s="21">
        <v>1</v>
      </c>
      <c r="K4197" s="21">
        <v>1</v>
      </c>
      <c r="L4197" s="21">
        <f t="shared" si="468"/>
        <v>0</v>
      </c>
      <c r="M4197" s="21" t="s">
        <v>6256</v>
      </c>
      <c r="N4197" s="30">
        <v>45985</v>
      </c>
      <c r="O4197" s="48">
        <v>0</v>
      </c>
      <c r="P4197" s="21" t="s">
        <v>30</v>
      </c>
      <c r="Q4197" s="21" t="s">
        <v>5959</v>
      </c>
      <c r="R4197" s="21" t="s">
        <v>847</v>
      </c>
      <c r="S4197" s="3">
        <v>4</v>
      </c>
      <c r="T4197" s="37" t="s">
        <v>609</v>
      </c>
      <c r="U4197" s="21" t="s">
        <v>5871</v>
      </c>
      <c r="V4197" s="21" t="str">
        <f>VLOOKUP(P4197,'Customer List'!B:C,2,)</f>
        <v>Delhi</v>
      </c>
      <c r="W4197" s="38"/>
      <c r="X4197" s="30">
        <f>IF(OR(R4197 = "PRIYANKA MADAM", R4197 = "DEEPAK", R4197 = "PORTER"),N4197,"")</f>
        <v>45985</v>
      </c>
      <c r="Y4197" s="21">
        <f t="shared" si="469"/>
        <v>0</v>
      </c>
      <c r="Z4197" s="21" t="str">
        <f t="shared" si="470"/>
        <v>Monday</v>
      </c>
      <c r="AA4197" s="21" t="str">
        <f t="shared" si="471"/>
        <v>Monday</v>
      </c>
      <c r="AB4197" s="21" t="str">
        <f>VLOOKUP(U4197,'Currency Sheet'!A:C,3,)</f>
        <v>DOLLAR</v>
      </c>
      <c r="AC4197" s="42" t="str">
        <f>VLOOKUP(P4197,'Customer List'!B:D,3,)</f>
        <v>Local</v>
      </c>
    </row>
    <row r="4198" spans="1:29" x14ac:dyDescent="0.25">
      <c r="A4198" s="21">
        <v>4194</v>
      </c>
      <c r="B4198" s="21" t="s">
        <v>5834</v>
      </c>
      <c r="C4198" s="30">
        <v>45965</v>
      </c>
      <c r="D4198" s="30">
        <v>45975</v>
      </c>
      <c r="E4198" s="47">
        <v>175.2</v>
      </c>
      <c r="F4198" s="47">
        <f t="shared" si="466"/>
        <v>15417.599999999999</v>
      </c>
      <c r="G4198" s="48">
        <f t="shared" si="467"/>
        <v>15417.599999999999</v>
      </c>
      <c r="H4198" s="21">
        <v>300512</v>
      </c>
      <c r="I4198" s="21" t="s">
        <v>4778</v>
      </c>
      <c r="J4198" s="21">
        <v>1</v>
      </c>
      <c r="K4198" s="21">
        <v>1</v>
      </c>
      <c r="L4198" s="21">
        <f t="shared" si="468"/>
        <v>0</v>
      </c>
      <c r="M4198" s="21" t="s">
        <v>5995</v>
      </c>
      <c r="N4198" s="30">
        <v>45976</v>
      </c>
      <c r="O4198" s="48">
        <v>27156</v>
      </c>
      <c r="P4198" s="21" t="s">
        <v>626</v>
      </c>
      <c r="Q4198" s="21">
        <v>58158204996</v>
      </c>
      <c r="R4198" s="21" t="s">
        <v>5912</v>
      </c>
      <c r="S4198" s="3">
        <v>4</v>
      </c>
      <c r="T4198" s="37"/>
      <c r="U4198" s="21" t="s">
        <v>5871</v>
      </c>
      <c r="V4198" s="21" t="str">
        <f>VLOOKUP(P4198,'Customer List'!B:C,2,)</f>
        <v>Hyderabad</v>
      </c>
      <c r="W4198" s="38"/>
      <c r="X4198" s="30">
        <v>45979</v>
      </c>
      <c r="Y4198" s="21">
        <f t="shared" si="469"/>
        <v>3</v>
      </c>
      <c r="Z4198" s="21" t="str">
        <f t="shared" si="470"/>
        <v>Saturday</v>
      </c>
      <c r="AA4198" s="21" t="str">
        <f t="shared" si="471"/>
        <v>Tuesday</v>
      </c>
      <c r="AB4198" s="21" t="str">
        <f>VLOOKUP(U4198,'Currency Sheet'!A:C,3,)</f>
        <v>DOLLAR</v>
      </c>
      <c r="AC4198" s="42" t="str">
        <f>VLOOKUP(P4198,'Customer List'!B:D,3,)</f>
        <v>OutStation</v>
      </c>
    </row>
    <row r="4199" spans="1:29" x14ac:dyDescent="0.25">
      <c r="A4199" s="21">
        <v>4195</v>
      </c>
      <c r="B4199" s="21" t="s">
        <v>5834</v>
      </c>
      <c r="C4199" s="30">
        <v>45965</v>
      </c>
      <c r="D4199" s="30">
        <v>45975</v>
      </c>
      <c r="E4199" s="47">
        <v>188.4</v>
      </c>
      <c r="F4199" s="47">
        <f t="shared" si="466"/>
        <v>16579.2</v>
      </c>
      <c r="G4199" s="48">
        <f t="shared" si="467"/>
        <v>16579.2</v>
      </c>
      <c r="H4199" s="21">
        <v>300560</v>
      </c>
      <c r="I4199" s="21" t="s">
        <v>4778</v>
      </c>
      <c r="J4199" s="21">
        <v>1</v>
      </c>
      <c r="K4199" s="21">
        <v>1</v>
      </c>
      <c r="L4199" s="21">
        <f t="shared" si="468"/>
        <v>0</v>
      </c>
      <c r="M4199" s="21" t="s">
        <v>6243</v>
      </c>
      <c r="N4199" s="30">
        <v>45985</v>
      </c>
      <c r="O4199" s="48">
        <v>46236.5</v>
      </c>
      <c r="P4199" s="21" t="s">
        <v>30</v>
      </c>
      <c r="Q4199" s="21" t="s">
        <v>5959</v>
      </c>
      <c r="R4199" s="21" t="s">
        <v>847</v>
      </c>
      <c r="S4199" s="3">
        <v>4</v>
      </c>
      <c r="T4199" s="37"/>
      <c r="U4199" s="21" t="s">
        <v>5871</v>
      </c>
      <c r="V4199" s="21" t="str">
        <f>VLOOKUP(P4199,'Customer List'!B:C,2,)</f>
        <v>Delhi</v>
      </c>
      <c r="W4199" s="38"/>
      <c r="X4199" s="30">
        <f>IF(OR(R4199 = "PRIYANKA MADAM", R4199 = "DEEPAK", R4199 = "PORTER"),N4199,"")</f>
        <v>45985</v>
      </c>
      <c r="Y4199" s="21">
        <f t="shared" si="469"/>
        <v>0</v>
      </c>
      <c r="Z4199" s="21" t="str">
        <f t="shared" si="470"/>
        <v>Monday</v>
      </c>
      <c r="AA4199" s="21" t="str">
        <f t="shared" si="471"/>
        <v>Monday</v>
      </c>
      <c r="AB4199" s="21" t="str">
        <f>VLOOKUP(U4199,'Currency Sheet'!A:C,3,)</f>
        <v>DOLLAR</v>
      </c>
      <c r="AC4199" s="42" t="str">
        <f>VLOOKUP(P4199,'Customer List'!B:D,3,)</f>
        <v>Local</v>
      </c>
    </row>
    <row r="4200" spans="1:29" x14ac:dyDescent="0.25">
      <c r="A4200" s="21">
        <v>4196</v>
      </c>
      <c r="B4200" s="21" t="s">
        <v>5834</v>
      </c>
      <c r="C4200" s="30">
        <v>45965</v>
      </c>
      <c r="D4200" s="30">
        <v>45975</v>
      </c>
      <c r="E4200" s="47">
        <v>39</v>
      </c>
      <c r="F4200" s="47">
        <f t="shared" si="466"/>
        <v>3432</v>
      </c>
      <c r="G4200" s="48">
        <f t="shared" si="467"/>
        <v>3432</v>
      </c>
      <c r="H4200" s="21">
        <v>301807</v>
      </c>
      <c r="I4200" s="21" t="s">
        <v>5178</v>
      </c>
      <c r="J4200" s="21">
        <v>1</v>
      </c>
      <c r="K4200" s="21">
        <v>1</v>
      </c>
      <c r="L4200" s="21">
        <f t="shared" si="468"/>
        <v>0</v>
      </c>
      <c r="M4200" s="21" t="s">
        <v>5947</v>
      </c>
      <c r="N4200" s="30">
        <v>45978</v>
      </c>
      <c r="O4200" s="48">
        <v>6045</v>
      </c>
      <c r="P4200" s="21" t="s">
        <v>3332</v>
      </c>
      <c r="Q4200" s="21" t="s">
        <v>5911</v>
      </c>
      <c r="R4200" s="21" t="s">
        <v>5912</v>
      </c>
      <c r="S4200" s="3">
        <v>4</v>
      </c>
      <c r="T4200" s="37"/>
      <c r="U4200" s="21" t="s">
        <v>5871</v>
      </c>
      <c r="V4200" s="21" t="str">
        <f>VLOOKUP(P4200,'Customer List'!B:C,2,)</f>
        <v>Chandigarh</v>
      </c>
      <c r="W4200" s="38"/>
      <c r="X4200" s="30">
        <v>45979</v>
      </c>
      <c r="Y4200" s="21">
        <f t="shared" si="469"/>
        <v>1</v>
      </c>
      <c r="Z4200" s="21" t="str">
        <f t="shared" si="470"/>
        <v>Monday</v>
      </c>
      <c r="AA4200" s="21" t="str">
        <f t="shared" si="471"/>
        <v>Tuesday</v>
      </c>
      <c r="AB4200" s="21" t="str">
        <f>VLOOKUP(U4200,'Currency Sheet'!A:C,3,)</f>
        <v>DOLLAR</v>
      </c>
      <c r="AC4200" s="42" t="str">
        <f>VLOOKUP(P4200,'Customer List'!B:D,3,)</f>
        <v>OutStation</v>
      </c>
    </row>
    <row r="4201" spans="1:29" x14ac:dyDescent="0.25">
      <c r="A4201" s="21">
        <v>4197</v>
      </c>
      <c r="B4201" s="21" t="s">
        <v>5834</v>
      </c>
      <c r="C4201" s="30">
        <v>45965</v>
      </c>
      <c r="D4201" s="30">
        <v>45975</v>
      </c>
      <c r="E4201" s="47">
        <v>81</v>
      </c>
      <c r="F4201" s="47">
        <f t="shared" si="466"/>
        <v>7128</v>
      </c>
      <c r="G4201" s="48">
        <f t="shared" si="467"/>
        <v>7128</v>
      </c>
      <c r="H4201" s="21">
        <v>301808</v>
      </c>
      <c r="I4201" s="21" t="s">
        <v>5178</v>
      </c>
      <c r="J4201" s="21">
        <v>1</v>
      </c>
      <c r="K4201" s="21">
        <v>1</v>
      </c>
      <c r="L4201" s="21">
        <f t="shared" si="468"/>
        <v>0</v>
      </c>
      <c r="M4201" s="21" t="s">
        <v>5972</v>
      </c>
      <c r="N4201" s="30">
        <v>45976</v>
      </c>
      <c r="O4201" s="48">
        <v>12555</v>
      </c>
      <c r="P4201" s="21" t="s">
        <v>2046</v>
      </c>
      <c r="Q4201" s="21">
        <v>58158206610</v>
      </c>
      <c r="R4201" s="21" t="s">
        <v>5912</v>
      </c>
      <c r="S4201" s="3">
        <v>4</v>
      </c>
      <c r="T4201" s="37"/>
      <c r="U4201" s="21" t="s">
        <v>5871</v>
      </c>
      <c r="V4201" s="21" t="str">
        <f>VLOOKUP(P4201,'Customer List'!B:C,2,)</f>
        <v>Banglore</v>
      </c>
      <c r="W4201" s="38"/>
      <c r="X4201" s="30">
        <v>45978</v>
      </c>
      <c r="Y4201" s="21">
        <f t="shared" si="469"/>
        <v>2</v>
      </c>
      <c r="Z4201" s="21" t="str">
        <f t="shared" si="470"/>
        <v>Saturday</v>
      </c>
      <c r="AA4201" s="21" t="str">
        <f t="shared" si="471"/>
        <v>Monday</v>
      </c>
      <c r="AB4201" s="21" t="str">
        <f>VLOOKUP(U4201,'Currency Sheet'!A:C,3,)</f>
        <v>DOLLAR</v>
      </c>
      <c r="AC4201" s="42" t="str">
        <f>VLOOKUP(P4201,'Customer List'!B:D,3,)</f>
        <v>OutStation</v>
      </c>
    </row>
    <row r="4202" spans="1:29" x14ac:dyDescent="0.25">
      <c r="A4202" s="21">
        <v>4198</v>
      </c>
      <c r="B4202" s="21" t="s">
        <v>5834</v>
      </c>
      <c r="C4202" s="30">
        <v>45965</v>
      </c>
      <c r="D4202" s="30">
        <v>45975</v>
      </c>
      <c r="E4202" s="47">
        <v>281.39999999999998</v>
      </c>
      <c r="F4202" s="47">
        <f t="shared" si="466"/>
        <v>24763.199999999997</v>
      </c>
      <c r="G4202" s="48">
        <f t="shared" si="467"/>
        <v>24763.199999999997</v>
      </c>
      <c r="H4202" s="21">
        <v>301830</v>
      </c>
      <c r="I4202" s="21" t="s">
        <v>5178</v>
      </c>
      <c r="J4202" s="21">
        <v>1</v>
      </c>
      <c r="K4202" s="21">
        <v>1</v>
      </c>
      <c r="L4202" s="21">
        <f t="shared" si="468"/>
        <v>0</v>
      </c>
      <c r="M4202" s="21" t="s">
        <v>5995</v>
      </c>
      <c r="N4202" s="30">
        <v>45976</v>
      </c>
      <c r="O4202" s="48">
        <v>37386</v>
      </c>
      <c r="P4202" s="21" t="s">
        <v>626</v>
      </c>
      <c r="Q4202" s="21">
        <v>58158204996</v>
      </c>
      <c r="R4202" s="21" t="s">
        <v>5912</v>
      </c>
      <c r="S4202" s="3">
        <v>4</v>
      </c>
      <c r="T4202" s="37"/>
      <c r="U4202" s="21" t="s">
        <v>5871</v>
      </c>
      <c r="V4202" s="21" t="str">
        <f>VLOOKUP(P4202,'Customer List'!B:C,2,)</f>
        <v>Hyderabad</v>
      </c>
      <c r="W4202" s="38"/>
      <c r="X4202" s="30">
        <v>45979</v>
      </c>
      <c r="Y4202" s="21">
        <f t="shared" si="469"/>
        <v>3</v>
      </c>
      <c r="Z4202" s="21" t="str">
        <f t="shared" si="470"/>
        <v>Saturday</v>
      </c>
      <c r="AA4202" s="21" t="str">
        <f t="shared" si="471"/>
        <v>Tuesday</v>
      </c>
      <c r="AB4202" s="21" t="str">
        <f>VLOOKUP(U4202,'Currency Sheet'!A:C,3,)</f>
        <v>DOLLAR</v>
      </c>
      <c r="AC4202" s="42" t="str">
        <f>VLOOKUP(P4202,'Customer List'!B:D,3,)</f>
        <v>OutStation</v>
      </c>
    </row>
    <row r="4203" spans="1:29" x14ac:dyDescent="0.25">
      <c r="A4203" s="21">
        <v>4199</v>
      </c>
      <c r="B4203" s="21" t="s">
        <v>5834</v>
      </c>
      <c r="C4203" s="30">
        <v>45965</v>
      </c>
      <c r="D4203" s="30">
        <v>45975</v>
      </c>
      <c r="E4203" s="47">
        <v>63</v>
      </c>
      <c r="F4203" s="47">
        <f t="shared" si="466"/>
        <v>5544</v>
      </c>
      <c r="G4203" s="48">
        <f t="shared" si="467"/>
        <v>5544</v>
      </c>
      <c r="H4203" s="21">
        <v>302212</v>
      </c>
      <c r="I4203" s="21" t="s">
        <v>4769</v>
      </c>
      <c r="J4203" s="21">
        <v>1</v>
      </c>
      <c r="K4203" s="21">
        <v>1</v>
      </c>
      <c r="L4203" s="21">
        <f t="shared" si="468"/>
        <v>0</v>
      </c>
      <c r="M4203" s="21" t="s">
        <v>5995</v>
      </c>
      <c r="N4203" s="30">
        <v>45976</v>
      </c>
      <c r="O4203" s="48">
        <v>9765</v>
      </c>
      <c r="P4203" s="21" t="s">
        <v>626</v>
      </c>
      <c r="Q4203" s="21">
        <v>58158204996</v>
      </c>
      <c r="R4203" s="21" t="s">
        <v>5912</v>
      </c>
      <c r="S4203" s="3">
        <v>4</v>
      </c>
      <c r="T4203" s="37"/>
      <c r="U4203" s="21" t="s">
        <v>5871</v>
      </c>
      <c r="V4203" s="21" t="str">
        <f>VLOOKUP(P4203,'Customer List'!B:C,2,)</f>
        <v>Hyderabad</v>
      </c>
      <c r="W4203" s="38"/>
      <c r="X4203" s="30">
        <v>45979</v>
      </c>
      <c r="Y4203" s="21">
        <f t="shared" si="469"/>
        <v>3</v>
      </c>
      <c r="Z4203" s="21" t="str">
        <f t="shared" si="470"/>
        <v>Saturday</v>
      </c>
      <c r="AA4203" s="21" t="str">
        <f t="shared" si="471"/>
        <v>Tuesday</v>
      </c>
      <c r="AB4203" s="21" t="str">
        <f>VLOOKUP(U4203,'Currency Sheet'!A:C,3,)</f>
        <v>DOLLAR</v>
      </c>
      <c r="AC4203" s="42" t="str">
        <f>VLOOKUP(P4203,'Customer List'!B:D,3,)</f>
        <v>OutStation</v>
      </c>
    </row>
    <row r="4204" spans="1:29" x14ac:dyDescent="0.25">
      <c r="A4204" s="21">
        <v>4200</v>
      </c>
      <c r="B4204" s="21" t="s">
        <v>5834</v>
      </c>
      <c r="C4204" s="30">
        <v>45965</v>
      </c>
      <c r="D4204" s="30">
        <v>45975</v>
      </c>
      <c r="E4204" s="47">
        <v>89.4</v>
      </c>
      <c r="F4204" s="47">
        <f t="shared" si="466"/>
        <v>7867.2000000000007</v>
      </c>
      <c r="G4204" s="48">
        <f t="shared" si="467"/>
        <v>7867.2000000000007</v>
      </c>
      <c r="H4204" s="21">
        <v>302306</v>
      </c>
      <c r="I4204" s="21" t="s">
        <v>5375</v>
      </c>
      <c r="J4204" s="21">
        <v>1</v>
      </c>
      <c r="K4204" s="21">
        <v>1</v>
      </c>
      <c r="L4204" s="21">
        <f t="shared" si="468"/>
        <v>0</v>
      </c>
      <c r="M4204" s="21" t="s">
        <v>5995</v>
      </c>
      <c r="N4204" s="30">
        <v>45976</v>
      </c>
      <c r="O4204" s="48">
        <v>13857</v>
      </c>
      <c r="P4204" s="21" t="s">
        <v>626</v>
      </c>
      <c r="Q4204" s="21">
        <v>58158204996</v>
      </c>
      <c r="R4204" s="21" t="s">
        <v>5912</v>
      </c>
      <c r="S4204" s="3">
        <v>4</v>
      </c>
      <c r="T4204" s="37"/>
      <c r="U4204" s="21" t="s">
        <v>5871</v>
      </c>
      <c r="V4204" s="21" t="str">
        <f>VLOOKUP(P4204,'Customer List'!B:C,2,)</f>
        <v>Hyderabad</v>
      </c>
      <c r="W4204" s="38"/>
      <c r="X4204" s="30">
        <v>45979</v>
      </c>
      <c r="Y4204" s="21">
        <f t="shared" si="469"/>
        <v>3</v>
      </c>
      <c r="Z4204" s="21" t="str">
        <f t="shared" si="470"/>
        <v>Saturday</v>
      </c>
      <c r="AA4204" s="21" t="str">
        <f t="shared" si="471"/>
        <v>Tuesday</v>
      </c>
      <c r="AB4204" s="21" t="str">
        <f>VLOOKUP(U4204,'Currency Sheet'!A:C,3,)</f>
        <v>DOLLAR</v>
      </c>
      <c r="AC4204" s="42" t="str">
        <f>VLOOKUP(P4204,'Customer List'!B:D,3,)</f>
        <v>OutStation</v>
      </c>
    </row>
    <row r="4205" spans="1:29" x14ac:dyDescent="0.25">
      <c r="A4205" s="21">
        <v>4201</v>
      </c>
      <c r="B4205" s="21" t="s">
        <v>5834</v>
      </c>
      <c r="C4205" s="30">
        <v>45965</v>
      </c>
      <c r="D4205" s="30">
        <v>45975</v>
      </c>
      <c r="E4205" s="47">
        <v>296.8</v>
      </c>
      <c r="F4205" s="47">
        <f t="shared" si="466"/>
        <v>26118.400000000001</v>
      </c>
      <c r="G4205" s="48">
        <f t="shared" si="467"/>
        <v>52236.800000000003</v>
      </c>
      <c r="H4205" s="21">
        <v>302828</v>
      </c>
      <c r="I4205" s="21" t="s">
        <v>4770</v>
      </c>
      <c r="J4205" s="21">
        <v>2</v>
      </c>
      <c r="K4205" s="21">
        <v>2</v>
      </c>
      <c r="L4205" s="21">
        <f t="shared" si="468"/>
        <v>0</v>
      </c>
      <c r="M4205" s="21" t="s">
        <v>5971</v>
      </c>
      <c r="N4205" s="30">
        <v>45976</v>
      </c>
      <c r="O4205" s="48">
        <v>78864</v>
      </c>
      <c r="P4205" s="21" t="s">
        <v>2046</v>
      </c>
      <c r="Q4205" s="21">
        <v>58158206610</v>
      </c>
      <c r="R4205" s="21" t="s">
        <v>5912</v>
      </c>
      <c r="S4205" s="3">
        <v>4</v>
      </c>
      <c r="T4205" s="37"/>
      <c r="U4205" s="21" t="s">
        <v>5871</v>
      </c>
      <c r="V4205" s="21" t="str">
        <f>VLOOKUP(P4205,'Customer List'!B:C,2,)</f>
        <v>Banglore</v>
      </c>
      <c r="W4205" s="38"/>
      <c r="X4205" s="30">
        <v>45978</v>
      </c>
      <c r="Y4205" s="21">
        <f t="shared" si="469"/>
        <v>2</v>
      </c>
      <c r="Z4205" s="21" t="str">
        <f t="shared" si="470"/>
        <v>Saturday</v>
      </c>
      <c r="AA4205" s="21" t="str">
        <f t="shared" si="471"/>
        <v>Monday</v>
      </c>
      <c r="AB4205" s="21" t="str">
        <f>VLOOKUP(U4205,'Currency Sheet'!A:C,3,)</f>
        <v>DOLLAR</v>
      </c>
      <c r="AC4205" s="42" t="str">
        <f>VLOOKUP(P4205,'Customer List'!B:D,3,)</f>
        <v>OutStation</v>
      </c>
    </row>
    <row r="4206" spans="1:29" x14ac:dyDescent="0.25">
      <c r="A4206" s="21">
        <v>4202</v>
      </c>
      <c r="B4206" s="21" t="s">
        <v>5834</v>
      </c>
      <c r="C4206" s="30">
        <v>45965</v>
      </c>
      <c r="D4206" s="30">
        <v>45975</v>
      </c>
      <c r="E4206" s="47">
        <v>159</v>
      </c>
      <c r="F4206" s="47">
        <f t="shared" si="466"/>
        <v>13992</v>
      </c>
      <c r="G4206" s="48">
        <f t="shared" si="467"/>
        <v>27984</v>
      </c>
      <c r="H4206" s="21">
        <v>302920</v>
      </c>
      <c r="I4206" s="21" t="s">
        <v>4771</v>
      </c>
      <c r="J4206" s="21">
        <v>2</v>
      </c>
      <c r="K4206" s="21">
        <v>2</v>
      </c>
      <c r="L4206" s="21">
        <f t="shared" si="468"/>
        <v>0</v>
      </c>
      <c r="M4206" s="21" t="s">
        <v>5972</v>
      </c>
      <c r="N4206" s="30">
        <v>45976</v>
      </c>
      <c r="O4206" s="48">
        <v>49290</v>
      </c>
      <c r="P4206" s="21" t="s">
        <v>2046</v>
      </c>
      <c r="Q4206" s="21">
        <v>58158206610</v>
      </c>
      <c r="R4206" s="21" t="s">
        <v>5912</v>
      </c>
      <c r="S4206" s="3">
        <v>4</v>
      </c>
      <c r="T4206" s="37"/>
      <c r="U4206" s="21" t="s">
        <v>5871</v>
      </c>
      <c r="V4206" s="21" t="str">
        <f>VLOOKUP(P4206,'Customer List'!B:C,2,)</f>
        <v>Banglore</v>
      </c>
      <c r="W4206" s="38"/>
      <c r="X4206" s="30">
        <v>45978</v>
      </c>
      <c r="Y4206" s="21">
        <f t="shared" si="469"/>
        <v>2</v>
      </c>
      <c r="Z4206" s="21" t="str">
        <f t="shared" si="470"/>
        <v>Saturday</v>
      </c>
      <c r="AA4206" s="21" t="str">
        <f t="shared" si="471"/>
        <v>Monday</v>
      </c>
      <c r="AB4206" s="21" t="str">
        <f>VLOOKUP(U4206,'Currency Sheet'!A:C,3,)</f>
        <v>DOLLAR</v>
      </c>
      <c r="AC4206" s="42" t="str">
        <f>VLOOKUP(P4206,'Customer List'!B:D,3,)</f>
        <v>OutStation</v>
      </c>
    </row>
    <row r="4207" spans="1:29" x14ac:dyDescent="0.25">
      <c r="A4207" s="21">
        <v>4203</v>
      </c>
      <c r="B4207" s="21" t="s">
        <v>5834</v>
      </c>
      <c r="C4207" s="30">
        <v>45965</v>
      </c>
      <c r="D4207" s="30">
        <v>45975</v>
      </c>
      <c r="E4207" s="47">
        <v>43.2</v>
      </c>
      <c r="F4207" s="47">
        <f t="shared" si="466"/>
        <v>3801.6000000000004</v>
      </c>
      <c r="G4207" s="48">
        <f t="shared" si="467"/>
        <v>7603.2000000000007</v>
      </c>
      <c r="H4207" s="21">
        <v>304006</v>
      </c>
      <c r="I4207" s="21" t="s">
        <v>4795</v>
      </c>
      <c r="J4207" s="21">
        <v>2</v>
      </c>
      <c r="K4207" s="21">
        <v>2</v>
      </c>
      <c r="L4207" s="21">
        <f t="shared" si="468"/>
        <v>0</v>
      </c>
      <c r="M4207" s="21" t="s">
        <v>5929</v>
      </c>
      <c r="N4207" s="30">
        <v>45975</v>
      </c>
      <c r="O4207" s="48">
        <v>15624</v>
      </c>
      <c r="P4207" s="21" t="s">
        <v>191</v>
      </c>
      <c r="Q4207" s="21" t="s">
        <v>5960</v>
      </c>
      <c r="R4207" s="21" t="s">
        <v>5912</v>
      </c>
      <c r="S4207" s="3">
        <v>4</v>
      </c>
      <c r="T4207" s="37"/>
      <c r="U4207" s="21" t="s">
        <v>5871</v>
      </c>
      <c r="V4207" s="21" t="str">
        <f>VLOOKUP(P4207,'Customer List'!B:C,2,)</f>
        <v>Chandigarh</v>
      </c>
      <c r="W4207" s="38"/>
      <c r="X4207" s="30">
        <v>45976</v>
      </c>
      <c r="Y4207" s="21">
        <f t="shared" si="469"/>
        <v>1</v>
      </c>
      <c r="Z4207" s="21" t="str">
        <f t="shared" si="470"/>
        <v>Friday</v>
      </c>
      <c r="AA4207" s="21" t="str">
        <f t="shared" si="471"/>
        <v>Saturday</v>
      </c>
      <c r="AB4207" s="21" t="str">
        <f>VLOOKUP(U4207,'Currency Sheet'!A:C,3,)</f>
        <v>DOLLAR</v>
      </c>
      <c r="AC4207" s="42" t="str">
        <f>VLOOKUP(P4207,'Customer List'!B:D,3,)</f>
        <v>OutStation</v>
      </c>
    </row>
    <row r="4208" spans="1:29" x14ac:dyDescent="0.25">
      <c r="A4208" s="21">
        <v>4204</v>
      </c>
      <c r="B4208" s="21" t="s">
        <v>5834</v>
      </c>
      <c r="C4208" s="30">
        <v>45965</v>
      </c>
      <c r="D4208" s="30">
        <v>45975</v>
      </c>
      <c r="E4208" s="47">
        <v>39.6</v>
      </c>
      <c r="F4208" s="47">
        <f t="shared" si="466"/>
        <v>3484.8</v>
      </c>
      <c r="G4208" s="48">
        <f t="shared" si="467"/>
        <v>6969.6</v>
      </c>
      <c r="H4208" s="21">
        <v>304008</v>
      </c>
      <c r="I4208" s="21" t="s">
        <v>4795</v>
      </c>
      <c r="J4208" s="21">
        <v>2</v>
      </c>
      <c r="K4208" s="21">
        <v>2</v>
      </c>
      <c r="L4208" s="21">
        <f t="shared" si="468"/>
        <v>0</v>
      </c>
      <c r="M4208" s="21" t="s">
        <v>5971</v>
      </c>
      <c r="N4208" s="30">
        <v>45976</v>
      </c>
      <c r="O4208" s="48">
        <v>12276</v>
      </c>
      <c r="P4208" s="21" t="s">
        <v>2046</v>
      </c>
      <c r="Q4208" s="21">
        <v>58158206610</v>
      </c>
      <c r="R4208" s="21" t="s">
        <v>5912</v>
      </c>
      <c r="S4208" s="3">
        <v>4</v>
      </c>
      <c r="T4208" s="37"/>
      <c r="U4208" s="21" t="s">
        <v>5871</v>
      </c>
      <c r="V4208" s="21" t="str">
        <f>VLOOKUP(P4208,'Customer List'!B:C,2,)</f>
        <v>Banglore</v>
      </c>
      <c r="W4208" s="38"/>
      <c r="X4208" s="30">
        <v>45978</v>
      </c>
      <c r="Y4208" s="21">
        <f t="shared" si="469"/>
        <v>2</v>
      </c>
      <c r="Z4208" s="21" t="str">
        <f t="shared" si="470"/>
        <v>Saturday</v>
      </c>
      <c r="AA4208" s="21" t="str">
        <f t="shared" si="471"/>
        <v>Monday</v>
      </c>
      <c r="AB4208" s="21" t="str">
        <f>VLOOKUP(U4208,'Currency Sheet'!A:C,3,)</f>
        <v>DOLLAR</v>
      </c>
      <c r="AC4208" s="42" t="str">
        <f>VLOOKUP(P4208,'Customer List'!B:D,3,)</f>
        <v>OutStation</v>
      </c>
    </row>
    <row r="4209" spans="1:29" x14ac:dyDescent="0.25">
      <c r="A4209" s="21">
        <v>4205</v>
      </c>
      <c r="B4209" s="21" t="s">
        <v>5834</v>
      </c>
      <c r="C4209" s="30">
        <v>45965</v>
      </c>
      <c r="D4209" s="30">
        <v>45975</v>
      </c>
      <c r="E4209" s="47">
        <v>175.2</v>
      </c>
      <c r="F4209" s="47">
        <f t="shared" si="466"/>
        <v>15417.599999999999</v>
      </c>
      <c r="G4209" s="48">
        <f t="shared" si="467"/>
        <v>30835.199999999997</v>
      </c>
      <c r="H4209" s="21">
        <v>304014</v>
      </c>
      <c r="I4209" s="21" t="s">
        <v>4795</v>
      </c>
      <c r="J4209" s="21">
        <v>2</v>
      </c>
      <c r="K4209" s="21">
        <v>2</v>
      </c>
      <c r="L4209" s="21">
        <f t="shared" si="468"/>
        <v>0</v>
      </c>
      <c r="M4209" s="21" t="s">
        <v>5971</v>
      </c>
      <c r="N4209" s="30">
        <v>45976</v>
      </c>
      <c r="O4209" s="48">
        <v>18312</v>
      </c>
      <c r="P4209" s="21" t="s">
        <v>2046</v>
      </c>
      <c r="Q4209" s="21">
        <v>58158206610</v>
      </c>
      <c r="R4209" s="21" t="s">
        <v>5912</v>
      </c>
      <c r="S4209" s="3">
        <v>4</v>
      </c>
      <c r="T4209" s="37"/>
      <c r="U4209" s="21" t="s">
        <v>5871</v>
      </c>
      <c r="V4209" s="21" t="str">
        <f>VLOOKUP(P4209,'Customer List'!B:C,2,)</f>
        <v>Banglore</v>
      </c>
      <c r="W4209" s="38"/>
      <c r="X4209" s="30">
        <v>45978</v>
      </c>
      <c r="Y4209" s="21">
        <f t="shared" si="469"/>
        <v>2</v>
      </c>
      <c r="Z4209" s="21" t="str">
        <f t="shared" si="470"/>
        <v>Saturday</v>
      </c>
      <c r="AA4209" s="21" t="str">
        <f t="shared" si="471"/>
        <v>Monday</v>
      </c>
      <c r="AB4209" s="21" t="str">
        <f>VLOOKUP(U4209,'Currency Sheet'!A:C,3,)</f>
        <v>DOLLAR</v>
      </c>
      <c r="AC4209" s="42" t="str">
        <f>VLOOKUP(P4209,'Customer List'!B:D,3,)</f>
        <v>OutStation</v>
      </c>
    </row>
    <row r="4210" spans="1:29" x14ac:dyDescent="0.25">
      <c r="A4210" s="21">
        <v>4206</v>
      </c>
      <c r="B4210" s="21" t="s">
        <v>5834</v>
      </c>
      <c r="C4210" s="30">
        <v>45965</v>
      </c>
      <c r="D4210" s="30">
        <v>45975</v>
      </c>
      <c r="E4210" s="47">
        <v>159</v>
      </c>
      <c r="F4210" s="47">
        <f t="shared" si="466"/>
        <v>13992</v>
      </c>
      <c r="G4210" s="48">
        <f t="shared" si="467"/>
        <v>13992</v>
      </c>
      <c r="H4210" s="21">
        <v>304120</v>
      </c>
      <c r="I4210" s="21" t="s">
        <v>4774</v>
      </c>
      <c r="J4210" s="21">
        <v>1</v>
      </c>
      <c r="K4210" s="21">
        <v>1</v>
      </c>
      <c r="L4210" s="21">
        <f t="shared" si="468"/>
        <v>0</v>
      </c>
      <c r="M4210" s="21" t="s">
        <v>6242</v>
      </c>
      <c r="N4210" s="30">
        <v>45985</v>
      </c>
      <c r="O4210" s="48">
        <v>39021.25</v>
      </c>
      <c r="P4210" s="21" t="s">
        <v>30</v>
      </c>
      <c r="Q4210" s="21" t="s">
        <v>5959</v>
      </c>
      <c r="R4210" s="21" t="s">
        <v>847</v>
      </c>
      <c r="S4210" s="3">
        <v>4</v>
      </c>
      <c r="T4210" s="37"/>
      <c r="U4210" s="21" t="s">
        <v>5871</v>
      </c>
      <c r="V4210" s="21" t="str">
        <f>VLOOKUP(P4210,'Customer List'!B:C,2,)</f>
        <v>Delhi</v>
      </c>
      <c r="W4210" s="38"/>
      <c r="X4210" s="30">
        <f t="shared" ref="X4210" si="473">IF(OR(R4210 = "PRIYANKA MADAM", R4210 = "DEEPAK", R4210 = "PORTER"),N4210,"")</f>
        <v>45985</v>
      </c>
      <c r="Y4210" s="21">
        <f t="shared" si="469"/>
        <v>0</v>
      </c>
      <c r="Z4210" s="21" t="str">
        <f t="shared" si="470"/>
        <v>Monday</v>
      </c>
      <c r="AA4210" s="21" t="str">
        <f t="shared" si="471"/>
        <v>Monday</v>
      </c>
      <c r="AB4210" s="21" t="str">
        <f>VLOOKUP(U4210,'Currency Sheet'!A:C,3,)</f>
        <v>DOLLAR</v>
      </c>
      <c r="AC4210" s="42" t="str">
        <f>VLOOKUP(P4210,'Customer List'!B:D,3,)</f>
        <v>Local</v>
      </c>
    </row>
    <row r="4211" spans="1:29" x14ac:dyDescent="0.25">
      <c r="A4211" s="21">
        <v>4207</v>
      </c>
      <c r="B4211" s="21" t="s">
        <v>5834</v>
      </c>
      <c r="C4211" s="30">
        <v>45965</v>
      </c>
      <c r="D4211" s="30">
        <v>45975</v>
      </c>
      <c r="E4211" s="47">
        <v>123.2</v>
      </c>
      <c r="F4211" s="47">
        <f t="shared" si="466"/>
        <v>10841.6</v>
      </c>
      <c r="G4211" s="48">
        <f t="shared" si="467"/>
        <v>10841.6</v>
      </c>
      <c r="H4211" s="21">
        <v>304141</v>
      </c>
      <c r="I4211" s="21" t="s">
        <v>4774</v>
      </c>
      <c r="J4211" s="21">
        <v>1</v>
      </c>
      <c r="K4211" s="21">
        <v>1</v>
      </c>
      <c r="L4211" s="21">
        <f t="shared" si="468"/>
        <v>0</v>
      </c>
      <c r="M4211" s="21" t="s">
        <v>5971</v>
      </c>
      <c r="N4211" s="30">
        <v>45976</v>
      </c>
      <c r="O4211" s="48">
        <v>16368</v>
      </c>
      <c r="P4211" s="21" t="s">
        <v>2046</v>
      </c>
      <c r="Q4211" s="21">
        <v>58158206610</v>
      </c>
      <c r="R4211" s="21" t="s">
        <v>5912</v>
      </c>
      <c r="S4211" s="3">
        <v>4</v>
      </c>
      <c r="T4211" s="37"/>
      <c r="U4211" s="21" t="s">
        <v>5871</v>
      </c>
      <c r="V4211" s="21" t="str">
        <f>VLOOKUP(P4211,'Customer List'!B:C,2,)</f>
        <v>Banglore</v>
      </c>
      <c r="W4211" s="38"/>
      <c r="X4211" s="30">
        <v>45978</v>
      </c>
      <c r="Y4211" s="21">
        <f t="shared" si="469"/>
        <v>2</v>
      </c>
      <c r="Z4211" s="21" t="str">
        <f t="shared" si="470"/>
        <v>Saturday</v>
      </c>
      <c r="AA4211" s="21" t="str">
        <f t="shared" si="471"/>
        <v>Monday</v>
      </c>
      <c r="AB4211" s="21" t="str">
        <f>VLOOKUP(U4211,'Currency Sheet'!A:C,3,)</f>
        <v>DOLLAR</v>
      </c>
      <c r="AC4211" s="42" t="str">
        <f>VLOOKUP(P4211,'Customer List'!B:D,3,)</f>
        <v>OutStation</v>
      </c>
    </row>
    <row r="4212" spans="1:29" x14ac:dyDescent="0.25">
      <c r="A4212" s="21">
        <v>4208</v>
      </c>
      <c r="B4212" s="21" t="s">
        <v>5834</v>
      </c>
      <c r="C4212" s="30">
        <v>45965</v>
      </c>
      <c r="D4212" s="30">
        <v>45975</v>
      </c>
      <c r="E4212" s="47">
        <v>159</v>
      </c>
      <c r="F4212" s="47">
        <f t="shared" si="466"/>
        <v>13992</v>
      </c>
      <c r="G4212" s="48">
        <f t="shared" si="467"/>
        <v>13992</v>
      </c>
      <c r="H4212" s="21">
        <v>304154</v>
      </c>
      <c r="I4212" s="21" t="s">
        <v>4774</v>
      </c>
      <c r="J4212" s="21">
        <v>1</v>
      </c>
      <c r="K4212" s="21">
        <v>1</v>
      </c>
      <c r="L4212" s="21">
        <f t="shared" si="468"/>
        <v>0</v>
      </c>
      <c r="M4212" s="21" t="s">
        <v>6257</v>
      </c>
      <c r="N4212" s="30">
        <v>45985</v>
      </c>
      <c r="O4212" s="48">
        <v>0</v>
      </c>
      <c r="P4212" s="21" t="s">
        <v>30</v>
      </c>
      <c r="Q4212" s="21" t="s">
        <v>5959</v>
      </c>
      <c r="R4212" s="21" t="s">
        <v>847</v>
      </c>
      <c r="S4212" s="3">
        <v>4</v>
      </c>
      <c r="T4212" s="37" t="s">
        <v>609</v>
      </c>
      <c r="U4212" s="21" t="s">
        <v>5871</v>
      </c>
      <c r="V4212" s="21" t="str">
        <f>VLOOKUP(P4212,'Customer List'!B:C,2,)</f>
        <v>Delhi</v>
      </c>
      <c r="W4212" s="38"/>
      <c r="X4212" s="30">
        <f t="shared" ref="X4212" si="474">IF(OR(R4212 = "PRIYANKA MADAM", R4212 = "DEEPAK", R4212 = "PORTER"),N4212,"")</f>
        <v>45985</v>
      </c>
      <c r="Y4212" s="21">
        <f t="shared" si="469"/>
        <v>0</v>
      </c>
      <c r="Z4212" s="21" t="str">
        <f t="shared" si="470"/>
        <v>Monday</v>
      </c>
      <c r="AA4212" s="21" t="str">
        <f t="shared" si="471"/>
        <v>Monday</v>
      </c>
      <c r="AB4212" s="21" t="str">
        <f>VLOOKUP(U4212,'Currency Sheet'!A:C,3,)</f>
        <v>DOLLAR</v>
      </c>
      <c r="AC4212" s="42" t="str">
        <f>VLOOKUP(P4212,'Customer List'!B:D,3,)</f>
        <v>Local</v>
      </c>
    </row>
    <row r="4213" spans="1:29" x14ac:dyDescent="0.25">
      <c r="A4213" s="21">
        <v>4209</v>
      </c>
      <c r="B4213" s="21" t="s">
        <v>5834</v>
      </c>
      <c r="C4213" s="30">
        <v>45965</v>
      </c>
      <c r="D4213" s="30">
        <v>45975</v>
      </c>
      <c r="E4213" s="47">
        <v>166.8</v>
      </c>
      <c r="F4213" s="47">
        <f t="shared" si="466"/>
        <v>14678.400000000001</v>
      </c>
      <c r="G4213" s="48">
        <f t="shared" si="467"/>
        <v>29356.800000000003</v>
      </c>
      <c r="H4213" s="21">
        <v>304822</v>
      </c>
      <c r="I4213" s="21" t="s">
        <v>4775</v>
      </c>
      <c r="J4213" s="21">
        <v>2</v>
      </c>
      <c r="K4213" s="21">
        <v>2</v>
      </c>
      <c r="L4213" s="21">
        <f t="shared" si="468"/>
        <v>0</v>
      </c>
      <c r="M4213" s="21" t="s">
        <v>5972</v>
      </c>
      <c r="N4213" s="30">
        <v>45976</v>
      </c>
      <c r="O4213" s="48">
        <v>51708</v>
      </c>
      <c r="P4213" s="21" t="s">
        <v>2046</v>
      </c>
      <c r="Q4213" s="21">
        <v>58158206610</v>
      </c>
      <c r="R4213" s="21" t="s">
        <v>5912</v>
      </c>
      <c r="S4213" s="3">
        <v>4</v>
      </c>
      <c r="T4213" s="37"/>
      <c r="U4213" s="21" t="s">
        <v>5871</v>
      </c>
      <c r="V4213" s="21" t="str">
        <f>VLOOKUP(P4213,'Customer List'!B:C,2,)</f>
        <v>Banglore</v>
      </c>
      <c r="W4213" s="38"/>
      <c r="X4213" s="30">
        <v>45978</v>
      </c>
      <c r="Y4213" s="21">
        <f t="shared" si="469"/>
        <v>2</v>
      </c>
      <c r="Z4213" s="21" t="str">
        <f t="shared" si="470"/>
        <v>Saturday</v>
      </c>
      <c r="AA4213" s="21" t="str">
        <f t="shared" si="471"/>
        <v>Monday</v>
      </c>
      <c r="AB4213" s="21" t="str">
        <f>VLOOKUP(U4213,'Currency Sheet'!A:C,3,)</f>
        <v>DOLLAR</v>
      </c>
      <c r="AC4213" s="42" t="str">
        <f>VLOOKUP(P4213,'Customer List'!B:D,3,)</f>
        <v>OutStation</v>
      </c>
    </row>
    <row r="4214" spans="1:29" x14ac:dyDescent="0.25">
      <c r="A4214" s="21">
        <v>4210</v>
      </c>
      <c r="B4214" s="21" t="s">
        <v>5834</v>
      </c>
      <c r="C4214" s="30">
        <v>45965</v>
      </c>
      <c r="D4214" s="30">
        <v>45975</v>
      </c>
      <c r="E4214" s="47">
        <v>304.5</v>
      </c>
      <c r="F4214" s="47">
        <f t="shared" si="466"/>
        <v>26796</v>
      </c>
      <c r="G4214" s="48">
        <f t="shared" si="467"/>
        <v>26796</v>
      </c>
      <c r="H4214" s="21">
        <v>305054</v>
      </c>
      <c r="I4214" s="21" t="s">
        <v>5180</v>
      </c>
      <c r="J4214" s="21">
        <v>1</v>
      </c>
      <c r="K4214" s="21">
        <v>1</v>
      </c>
      <c r="L4214" s="21">
        <f t="shared" si="468"/>
        <v>0</v>
      </c>
      <c r="M4214" s="21" t="s">
        <v>5995</v>
      </c>
      <c r="N4214" s="30">
        <v>45976</v>
      </c>
      <c r="O4214" s="48">
        <v>40455</v>
      </c>
      <c r="P4214" s="21" t="s">
        <v>626</v>
      </c>
      <c r="Q4214" s="21">
        <v>58158204996</v>
      </c>
      <c r="R4214" s="21" t="s">
        <v>5912</v>
      </c>
      <c r="S4214" s="3">
        <v>4</v>
      </c>
      <c r="T4214" s="37"/>
      <c r="U4214" s="21" t="s">
        <v>5871</v>
      </c>
      <c r="V4214" s="21" t="str">
        <f>VLOOKUP(P4214,'Customer List'!B:C,2,)</f>
        <v>Hyderabad</v>
      </c>
      <c r="W4214" s="38"/>
      <c r="X4214" s="30">
        <v>45979</v>
      </c>
      <c r="Y4214" s="21">
        <f t="shared" si="469"/>
        <v>3</v>
      </c>
      <c r="Z4214" s="21" t="str">
        <f t="shared" si="470"/>
        <v>Saturday</v>
      </c>
      <c r="AA4214" s="21" t="str">
        <f t="shared" si="471"/>
        <v>Tuesday</v>
      </c>
      <c r="AB4214" s="21" t="str">
        <f>VLOOKUP(U4214,'Currency Sheet'!A:C,3,)</f>
        <v>DOLLAR</v>
      </c>
      <c r="AC4214" s="42" t="str">
        <f>VLOOKUP(P4214,'Customer List'!B:D,3,)</f>
        <v>OutStation</v>
      </c>
    </row>
    <row r="4215" spans="1:29" x14ac:dyDescent="0.25">
      <c r="A4215" s="21">
        <v>4211</v>
      </c>
      <c r="B4215" s="21" t="s">
        <v>5834</v>
      </c>
      <c r="C4215" s="30">
        <v>45965</v>
      </c>
      <c r="D4215" s="30">
        <v>45975</v>
      </c>
      <c r="E4215" s="47">
        <v>60</v>
      </c>
      <c r="F4215" s="47">
        <f t="shared" si="466"/>
        <v>5280</v>
      </c>
      <c r="G4215" s="48">
        <f t="shared" si="467"/>
        <v>5280</v>
      </c>
      <c r="H4215" s="21">
        <v>307619</v>
      </c>
      <c r="I4215" s="21" t="s">
        <v>4776</v>
      </c>
      <c r="J4215" s="21">
        <v>1</v>
      </c>
      <c r="K4215" s="21">
        <v>1</v>
      </c>
      <c r="L4215" s="21">
        <f t="shared" si="468"/>
        <v>0</v>
      </c>
      <c r="M4215" s="21" t="s">
        <v>5933</v>
      </c>
      <c r="N4215" s="30">
        <v>45979</v>
      </c>
      <c r="O4215" s="48">
        <v>9600</v>
      </c>
      <c r="P4215" s="21" t="s">
        <v>208</v>
      </c>
      <c r="Q4215" s="21" t="s">
        <v>1127</v>
      </c>
      <c r="R4215" s="21" t="s">
        <v>1127</v>
      </c>
      <c r="S4215" s="3">
        <v>4</v>
      </c>
      <c r="T4215" s="37"/>
      <c r="U4215" s="21" t="s">
        <v>5871</v>
      </c>
      <c r="V4215" s="21" t="str">
        <f>VLOOKUP(P4215,'Customer List'!B:C,2,)</f>
        <v>Delhi</v>
      </c>
      <c r="W4215" s="38"/>
      <c r="X4215" s="30">
        <f t="shared" ref="X4215" si="475">IF(OR(R4215 = "PRIYANKA MADAM", R4215 = "DEEPAK", R4215 = "PORTER"),N4215,"")</f>
        <v>45979</v>
      </c>
      <c r="Y4215" s="21">
        <f t="shared" si="469"/>
        <v>0</v>
      </c>
      <c r="Z4215" s="21" t="str">
        <f t="shared" si="470"/>
        <v>Tuesday</v>
      </c>
      <c r="AA4215" s="21" t="str">
        <f t="shared" si="471"/>
        <v>Tuesday</v>
      </c>
      <c r="AB4215" s="21" t="str">
        <f>VLOOKUP(U4215,'Currency Sheet'!A:C,3,)</f>
        <v>DOLLAR</v>
      </c>
      <c r="AC4215" s="42" t="str">
        <f>VLOOKUP(P4215,'Customer List'!B:D,3,)</f>
        <v>Local</v>
      </c>
    </row>
    <row r="4216" spans="1:29" x14ac:dyDescent="0.25">
      <c r="A4216" s="21">
        <v>4212</v>
      </c>
      <c r="B4216" s="21" t="s">
        <v>5834</v>
      </c>
      <c r="C4216" s="30">
        <v>45965</v>
      </c>
      <c r="D4216" s="30">
        <v>45975</v>
      </c>
      <c r="E4216" s="47">
        <v>144</v>
      </c>
      <c r="F4216" s="47">
        <f t="shared" si="466"/>
        <v>12672</v>
      </c>
      <c r="G4216" s="48">
        <f t="shared" si="467"/>
        <v>25344</v>
      </c>
      <c r="H4216" s="21">
        <v>307620</v>
      </c>
      <c r="I4216" s="21" t="s">
        <v>4776</v>
      </c>
      <c r="J4216" s="21">
        <v>2</v>
      </c>
      <c r="K4216" s="21">
        <v>2</v>
      </c>
      <c r="L4216" s="21">
        <f t="shared" si="468"/>
        <v>0</v>
      </c>
      <c r="M4216" s="21" t="s">
        <v>5971</v>
      </c>
      <c r="N4216" s="30">
        <v>45976</v>
      </c>
      <c r="O4216" s="48">
        <v>44640</v>
      </c>
      <c r="P4216" s="21" t="s">
        <v>2046</v>
      </c>
      <c r="Q4216" s="21">
        <v>58158206610</v>
      </c>
      <c r="R4216" s="21" t="s">
        <v>5912</v>
      </c>
      <c r="S4216" s="3">
        <v>4</v>
      </c>
      <c r="T4216" s="37"/>
      <c r="U4216" s="21" t="s">
        <v>5871</v>
      </c>
      <c r="V4216" s="21" t="str">
        <f>VLOOKUP(P4216,'Customer List'!B:C,2,)</f>
        <v>Banglore</v>
      </c>
      <c r="W4216" s="38"/>
      <c r="X4216" s="30">
        <v>45978</v>
      </c>
      <c r="Y4216" s="21">
        <f t="shared" si="469"/>
        <v>2</v>
      </c>
      <c r="Z4216" s="21" t="str">
        <f t="shared" si="470"/>
        <v>Saturday</v>
      </c>
      <c r="AA4216" s="21" t="str">
        <f t="shared" si="471"/>
        <v>Monday</v>
      </c>
      <c r="AB4216" s="21" t="str">
        <f>VLOOKUP(U4216,'Currency Sheet'!A:C,3,)</f>
        <v>DOLLAR</v>
      </c>
      <c r="AC4216" s="42" t="str">
        <f>VLOOKUP(P4216,'Customer List'!B:D,3,)</f>
        <v>OutStation</v>
      </c>
    </row>
    <row r="4217" spans="1:29" x14ac:dyDescent="0.25">
      <c r="A4217" s="21">
        <v>4213</v>
      </c>
      <c r="B4217" s="21" t="s">
        <v>5834</v>
      </c>
      <c r="C4217" s="30">
        <v>45965</v>
      </c>
      <c r="D4217" s="30">
        <v>45975</v>
      </c>
      <c r="E4217" s="47">
        <v>85.8</v>
      </c>
      <c r="F4217" s="47">
        <f t="shared" si="466"/>
        <v>7550.4</v>
      </c>
      <c r="G4217" s="48">
        <f t="shared" si="467"/>
        <v>15100.8</v>
      </c>
      <c r="H4217" s="21">
        <v>310906</v>
      </c>
      <c r="I4217" s="21" t="s">
        <v>4777</v>
      </c>
      <c r="J4217" s="21">
        <v>2</v>
      </c>
      <c r="K4217" s="21">
        <v>2</v>
      </c>
      <c r="L4217" s="21">
        <f t="shared" si="468"/>
        <v>0</v>
      </c>
      <c r="M4217" s="21" t="s">
        <v>5971</v>
      </c>
      <c r="N4217" s="30">
        <v>45976</v>
      </c>
      <c r="O4217" s="48">
        <v>26598</v>
      </c>
      <c r="P4217" s="21" t="s">
        <v>2046</v>
      </c>
      <c r="Q4217" s="21">
        <v>58158206610</v>
      </c>
      <c r="R4217" s="21" t="s">
        <v>5912</v>
      </c>
      <c r="S4217" s="3">
        <v>4</v>
      </c>
      <c r="T4217" s="37"/>
      <c r="U4217" s="21" t="s">
        <v>5871</v>
      </c>
      <c r="V4217" s="21" t="str">
        <f>VLOOKUP(P4217,'Customer List'!B:C,2,)</f>
        <v>Banglore</v>
      </c>
      <c r="W4217" s="38"/>
      <c r="X4217" s="30">
        <v>45978</v>
      </c>
      <c r="Y4217" s="21">
        <f t="shared" si="469"/>
        <v>2</v>
      </c>
      <c r="Z4217" s="21" t="str">
        <f t="shared" si="470"/>
        <v>Saturday</v>
      </c>
      <c r="AA4217" s="21" t="str">
        <f t="shared" si="471"/>
        <v>Monday</v>
      </c>
      <c r="AB4217" s="21" t="str">
        <f>VLOOKUP(U4217,'Currency Sheet'!A:C,3,)</f>
        <v>DOLLAR</v>
      </c>
      <c r="AC4217" s="42" t="str">
        <f>VLOOKUP(P4217,'Customer List'!B:D,3,)</f>
        <v>OutStation</v>
      </c>
    </row>
    <row r="4218" spans="1:29" x14ac:dyDescent="0.25">
      <c r="A4218" s="21">
        <v>4214</v>
      </c>
      <c r="B4218" s="21" t="s">
        <v>5834</v>
      </c>
      <c r="C4218" s="30">
        <v>45965</v>
      </c>
      <c r="D4218" s="30">
        <v>45975</v>
      </c>
      <c r="E4218" s="47">
        <v>255.5</v>
      </c>
      <c r="F4218" s="47">
        <f t="shared" si="466"/>
        <v>22484</v>
      </c>
      <c r="G4218" s="48">
        <f t="shared" si="467"/>
        <v>22484</v>
      </c>
      <c r="H4218" s="21">
        <v>310938</v>
      </c>
      <c r="I4218" s="21" t="s">
        <v>4777</v>
      </c>
      <c r="J4218" s="21">
        <v>1</v>
      </c>
      <c r="K4218" s="21">
        <v>1</v>
      </c>
      <c r="L4218" s="21">
        <f t="shared" si="468"/>
        <v>0</v>
      </c>
      <c r="M4218" s="21" t="s">
        <v>6243</v>
      </c>
      <c r="N4218" s="30">
        <v>45985</v>
      </c>
      <c r="O4218" s="48">
        <v>53746.25</v>
      </c>
      <c r="P4218" s="21" t="s">
        <v>30</v>
      </c>
      <c r="Q4218" s="21" t="s">
        <v>5959</v>
      </c>
      <c r="R4218" s="21" t="s">
        <v>847</v>
      </c>
      <c r="S4218" s="3">
        <v>4</v>
      </c>
      <c r="T4218" s="37"/>
      <c r="U4218" s="21" t="s">
        <v>5871</v>
      </c>
      <c r="V4218" s="21" t="str">
        <f>VLOOKUP(P4218,'Customer List'!B:C,2,)</f>
        <v>Delhi</v>
      </c>
      <c r="W4218" s="38"/>
      <c r="X4218" s="30">
        <f t="shared" ref="X4218" si="476">IF(OR(R4218 = "PRIYANKA MADAM", R4218 = "DEEPAK", R4218 = "PORTER"),N4218,"")</f>
        <v>45985</v>
      </c>
      <c r="Y4218" s="21">
        <f t="shared" si="469"/>
        <v>0</v>
      </c>
      <c r="Z4218" s="21" t="str">
        <f t="shared" si="470"/>
        <v>Monday</v>
      </c>
      <c r="AA4218" s="21" t="str">
        <f t="shared" si="471"/>
        <v>Monday</v>
      </c>
      <c r="AB4218" s="21" t="str">
        <f>VLOOKUP(U4218,'Currency Sheet'!A:C,3,)</f>
        <v>DOLLAR</v>
      </c>
      <c r="AC4218" s="42" t="str">
        <f>VLOOKUP(P4218,'Customer List'!B:D,3,)</f>
        <v>Local</v>
      </c>
    </row>
    <row r="4219" spans="1:29" x14ac:dyDescent="0.25">
      <c r="A4219" s="21">
        <v>4215</v>
      </c>
      <c r="B4219" s="21" t="s">
        <v>5834</v>
      </c>
      <c r="C4219" s="30">
        <v>45965</v>
      </c>
      <c r="D4219" s="30">
        <v>45975</v>
      </c>
      <c r="E4219" s="47">
        <v>281.39999999999998</v>
      </c>
      <c r="F4219" s="47">
        <f t="shared" si="466"/>
        <v>24763.199999999997</v>
      </c>
      <c r="G4219" s="48">
        <f t="shared" si="467"/>
        <v>24763.199999999997</v>
      </c>
      <c r="H4219" s="21">
        <v>313624</v>
      </c>
      <c r="I4219" s="21" t="s">
        <v>5800</v>
      </c>
      <c r="J4219" s="21">
        <v>1</v>
      </c>
      <c r="K4219" s="21">
        <v>1</v>
      </c>
      <c r="L4219" s="21">
        <f t="shared" si="468"/>
        <v>0</v>
      </c>
      <c r="M4219" s="21" t="s">
        <v>5958</v>
      </c>
      <c r="N4219" s="30">
        <v>45978</v>
      </c>
      <c r="O4219" s="48">
        <v>46732.5</v>
      </c>
      <c r="P4219" s="21" t="s">
        <v>2170</v>
      </c>
      <c r="Q4219" s="21">
        <v>58158258476</v>
      </c>
      <c r="R4219" s="21" t="s">
        <v>5912</v>
      </c>
      <c r="S4219" s="3">
        <v>4</v>
      </c>
      <c r="T4219" s="37"/>
      <c r="U4219" s="21" t="s">
        <v>5871</v>
      </c>
      <c r="V4219" s="21" t="str">
        <f>VLOOKUP(P4219,'Customer List'!B:C,2,)</f>
        <v>Gujrat</v>
      </c>
      <c r="W4219" s="38"/>
      <c r="X4219" s="30">
        <v>45981</v>
      </c>
      <c r="Y4219" s="21">
        <f t="shared" si="469"/>
        <v>3</v>
      </c>
      <c r="Z4219" s="21" t="str">
        <f t="shared" si="470"/>
        <v>Monday</v>
      </c>
      <c r="AA4219" s="21" t="str">
        <f t="shared" si="471"/>
        <v>Thursday</v>
      </c>
      <c r="AB4219" s="21" t="str">
        <f>VLOOKUP(U4219,'Currency Sheet'!A:C,3,)</f>
        <v>DOLLAR</v>
      </c>
      <c r="AC4219" s="42" t="str">
        <f>VLOOKUP(P4219,'Customer List'!B:D,3,)</f>
        <v>OutStation</v>
      </c>
    </row>
    <row r="4220" spans="1:29" x14ac:dyDescent="0.25">
      <c r="A4220" s="21">
        <v>4216</v>
      </c>
      <c r="B4220" s="21" t="s">
        <v>5834</v>
      </c>
      <c r="C4220" s="30">
        <v>45965</v>
      </c>
      <c r="D4220" s="30">
        <v>45975</v>
      </c>
      <c r="E4220" s="47">
        <v>80.400000000000006</v>
      </c>
      <c r="F4220" s="47">
        <f t="shared" si="466"/>
        <v>7075.2000000000007</v>
      </c>
      <c r="G4220" s="48">
        <f t="shared" si="467"/>
        <v>7075.2000000000007</v>
      </c>
      <c r="H4220" s="21">
        <v>315807</v>
      </c>
      <c r="I4220" s="21" t="s">
        <v>5383</v>
      </c>
      <c r="J4220" s="21">
        <v>1</v>
      </c>
      <c r="K4220" s="21">
        <v>1</v>
      </c>
      <c r="L4220" s="21">
        <f t="shared" si="468"/>
        <v>0</v>
      </c>
      <c r="M4220" s="21" t="s">
        <v>5947</v>
      </c>
      <c r="N4220" s="30">
        <v>45978</v>
      </c>
      <c r="O4220" s="48">
        <v>12462</v>
      </c>
      <c r="P4220" s="21" t="s">
        <v>3332</v>
      </c>
      <c r="Q4220" s="21" t="s">
        <v>5911</v>
      </c>
      <c r="R4220" s="21" t="s">
        <v>5912</v>
      </c>
      <c r="S4220" s="3">
        <v>4</v>
      </c>
      <c r="T4220" s="37"/>
      <c r="U4220" s="21" t="s">
        <v>5871</v>
      </c>
      <c r="V4220" s="21" t="str">
        <f>VLOOKUP(P4220,'Customer List'!B:C,2,)</f>
        <v>Chandigarh</v>
      </c>
      <c r="W4220" s="38"/>
      <c r="X4220" s="30">
        <v>45979</v>
      </c>
      <c r="Y4220" s="21">
        <f t="shared" si="469"/>
        <v>1</v>
      </c>
      <c r="Z4220" s="21" t="str">
        <f t="shared" si="470"/>
        <v>Monday</v>
      </c>
      <c r="AA4220" s="21" t="str">
        <f t="shared" si="471"/>
        <v>Tuesday</v>
      </c>
      <c r="AB4220" s="21" t="str">
        <f>VLOOKUP(U4220,'Currency Sheet'!A:C,3,)</f>
        <v>DOLLAR</v>
      </c>
      <c r="AC4220" s="42" t="str">
        <f>VLOOKUP(P4220,'Customer List'!B:D,3,)</f>
        <v>OutStation</v>
      </c>
    </row>
    <row r="4221" spans="1:29" x14ac:dyDescent="0.25">
      <c r="A4221" s="21">
        <v>4217</v>
      </c>
      <c r="B4221" s="21" t="s">
        <v>5834</v>
      </c>
      <c r="C4221" s="30">
        <v>45965</v>
      </c>
      <c r="D4221" s="30">
        <v>45975</v>
      </c>
      <c r="E4221" s="47">
        <v>33</v>
      </c>
      <c r="F4221" s="47">
        <f t="shared" si="466"/>
        <v>2904</v>
      </c>
      <c r="G4221" s="48">
        <f t="shared" si="467"/>
        <v>2904</v>
      </c>
      <c r="H4221" s="21">
        <v>317306</v>
      </c>
      <c r="I4221" s="21" t="s">
        <v>4767</v>
      </c>
      <c r="J4221" s="21">
        <v>1</v>
      </c>
      <c r="K4221" s="21">
        <v>1</v>
      </c>
      <c r="L4221" s="21">
        <f t="shared" si="468"/>
        <v>0</v>
      </c>
      <c r="M4221" s="21" t="s">
        <v>5995</v>
      </c>
      <c r="N4221" s="30">
        <v>45976</v>
      </c>
      <c r="O4221" s="48">
        <v>5115</v>
      </c>
      <c r="P4221" s="21" t="s">
        <v>626</v>
      </c>
      <c r="Q4221" s="21">
        <v>58158204996</v>
      </c>
      <c r="R4221" s="21" t="s">
        <v>5912</v>
      </c>
      <c r="S4221" s="3">
        <v>4</v>
      </c>
      <c r="T4221" s="37"/>
      <c r="U4221" s="21" t="s">
        <v>5871</v>
      </c>
      <c r="V4221" s="21" t="str">
        <f>VLOOKUP(P4221,'Customer List'!B:C,2,)</f>
        <v>Hyderabad</v>
      </c>
      <c r="W4221" s="38"/>
      <c r="X4221" s="30">
        <v>45979</v>
      </c>
      <c r="Y4221" s="21">
        <f t="shared" si="469"/>
        <v>3</v>
      </c>
      <c r="Z4221" s="21" t="str">
        <f t="shared" si="470"/>
        <v>Saturday</v>
      </c>
      <c r="AA4221" s="21" t="str">
        <f t="shared" si="471"/>
        <v>Tuesday</v>
      </c>
      <c r="AB4221" s="21" t="str">
        <f>VLOOKUP(U4221,'Currency Sheet'!A:C,3,)</f>
        <v>DOLLAR</v>
      </c>
      <c r="AC4221" s="42" t="str">
        <f>VLOOKUP(P4221,'Customer List'!B:D,3,)</f>
        <v>OutStation</v>
      </c>
    </row>
    <row r="4222" spans="1:29" x14ac:dyDescent="0.25">
      <c r="A4222" s="21">
        <v>4218</v>
      </c>
      <c r="B4222" s="21" t="s">
        <v>5834</v>
      </c>
      <c r="C4222" s="30">
        <v>45965</v>
      </c>
      <c r="D4222" s="30">
        <v>45975</v>
      </c>
      <c r="E4222" s="47">
        <v>39.6</v>
      </c>
      <c r="F4222" s="47">
        <f t="shared" si="466"/>
        <v>3484.8</v>
      </c>
      <c r="G4222" s="48">
        <f t="shared" si="467"/>
        <v>3484.8</v>
      </c>
      <c r="H4222" s="21">
        <v>317308</v>
      </c>
      <c r="I4222" s="21" t="s">
        <v>4767</v>
      </c>
      <c r="J4222" s="21">
        <v>1</v>
      </c>
      <c r="K4222" s="21">
        <v>1</v>
      </c>
      <c r="L4222" s="21">
        <f t="shared" si="468"/>
        <v>0</v>
      </c>
      <c r="M4222" s="21" t="s">
        <v>6259</v>
      </c>
      <c r="N4222" s="30">
        <v>45989</v>
      </c>
      <c r="O4222" s="48">
        <v>5956.5</v>
      </c>
      <c r="P4222" s="21" t="s">
        <v>42</v>
      </c>
      <c r="Q4222" s="21"/>
      <c r="R4222" s="21"/>
      <c r="S4222" s="3">
        <v>4</v>
      </c>
      <c r="T4222" s="37"/>
      <c r="U4222" s="21" t="s">
        <v>5871</v>
      </c>
      <c r="V4222" s="21" t="str">
        <f>VLOOKUP(P4222,'Customer List'!B:C,2,)</f>
        <v>Faridabad</v>
      </c>
      <c r="W4222" s="38" t="s">
        <v>637</v>
      </c>
      <c r="X4222" s="30" t="str">
        <f t="shared" ref="X4222" si="477">IF(OR(R4222 = "PRIYANKA MADAM", R4222 = "DEEPAK", R4222 = "PORTER"),N4222,"")</f>
        <v/>
      </c>
      <c r="Y4222" s="21" t="str">
        <f t="shared" si="469"/>
        <v/>
      </c>
      <c r="Z4222" s="21" t="str">
        <f t="shared" si="470"/>
        <v>Friday</v>
      </c>
      <c r="AA4222" s="21" t="str">
        <f t="shared" si="471"/>
        <v/>
      </c>
      <c r="AB4222" s="21" t="str">
        <f>VLOOKUP(U4222,'Currency Sheet'!A:C,3,)</f>
        <v>DOLLAR</v>
      </c>
      <c r="AC4222" s="42" t="str">
        <f>VLOOKUP(P4222,'Customer List'!B:D,3,)</f>
        <v>Local</v>
      </c>
    </row>
    <row r="4223" spans="1:29" x14ac:dyDescent="0.25">
      <c r="A4223" s="21">
        <v>4219</v>
      </c>
      <c r="B4223" s="21" t="s">
        <v>5834</v>
      </c>
      <c r="C4223" s="30">
        <v>45965</v>
      </c>
      <c r="D4223" s="30">
        <v>45975</v>
      </c>
      <c r="E4223" s="47">
        <v>296.8</v>
      </c>
      <c r="F4223" s="47">
        <f t="shared" si="466"/>
        <v>26118.400000000001</v>
      </c>
      <c r="G4223" s="48">
        <f t="shared" si="467"/>
        <v>52236.800000000003</v>
      </c>
      <c r="H4223" s="21">
        <v>317438</v>
      </c>
      <c r="I4223" s="21" t="s">
        <v>4778</v>
      </c>
      <c r="J4223" s="21">
        <v>2</v>
      </c>
      <c r="K4223" s="21">
        <v>2</v>
      </c>
      <c r="L4223" s="21">
        <f t="shared" si="468"/>
        <v>0</v>
      </c>
      <c r="M4223" s="21" t="s">
        <v>5971</v>
      </c>
      <c r="N4223" s="30">
        <v>45976</v>
      </c>
      <c r="O4223" s="48">
        <v>78864</v>
      </c>
      <c r="P4223" s="21" t="s">
        <v>2046</v>
      </c>
      <c r="Q4223" s="21">
        <v>58158206610</v>
      </c>
      <c r="R4223" s="21" t="s">
        <v>5912</v>
      </c>
      <c r="S4223" s="3">
        <v>4</v>
      </c>
      <c r="T4223" s="37"/>
      <c r="U4223" s="21" t="s">
        <v>5871</v>
      </c>
      <c r="V4223" s="21" t="str">
        <f>VLOOKUP(P4223,'Customer List'!B:C,2,)</f>
        <v>Banglore</v>
      </c>
      <c r="W4223" s="38"/>
      <c r="X4223" s="30">
        <v>45978</v>
      </c>
      <c r="Y4223" s="21">
        <f t="shared" si="469"/>
        <v>2</v>
      </c>
      <c r="Z4223" s="21" t="str">
        <f t="shared" si="470"/>
        <v>Saturday</v>
      </c>
      <c r="AA4223" s="21" t="str">
        <f t="shared" si="471"/>
        <v>Monday</v>
      </c>
      <c r="AB4223" s="21" t="str">
        <f>VLOOKUP(U4223,'Currency Sheet'!A:C,3,)</f>
        <v>DOLLAR</v>
      </c>
      <c r="AC4223" s="42" t="str">
        <f>VLOOKUP(P4223,'Customer List'!B:D,3,)</f>
        <v>OutStation</v>
      </c>
    </row>
    <row r="4224" spans="1:29" x14ac:dyDescent="0.25">
      <c r="A4224" s="21">
        <v>4220</v>
      </c>
      <c r="B4224" s="21" t="s">
        <v>5834</v>
      </c>
      <c r="C4224" s="30">
        <v>45965</v>
      </c>
      <c r="D4224" s="30">
        <v>45975</v>
      </c>
      <c r="E4224" s="47">
        <v>222</v>
      </c>
      <c r="F4224" s="47">
        <f t="shared" si="466"/>
        <v>19536</v>
      </c>
      <c r="G4224" s="48">
        <f t="shared" si="467"/>
        <v>19536</v>
      </c>
      <c r="H4224" s="21">
        <v>320014</v>
      </c>
      <c r="I4224" s="21" t="s">
        <v>5536</v>
      </c>
      <c r="J4224" s="21">
        <v>1</v>
      </c>
      <c r="K4224" s="21">
        <v>1</v>
      </c>
      <c r="L4224" s="21">
        <f t="shared" si="468"/>
        <v>0</v>
      </c>
      <c r="M4224" s="21" t="s">
        <v>5993</v>
      </c>
      <c r="N4224" s="30">
        <v>45976</v>
      </c>
      <c r="O4224" s="48">
        <v>28105.200000000001</v>
      </c>
      <c r="P4224" s="21" t="s">
        <v>276</v>
      </c>
      <c r="Q4224" s="21">
        <v>58158193520</v>
      </c>
      <c r="R4224" s="21" t="s">
        <v>5912</v>
      </c>
      <c r="S4224" s="3">
        <v>4</v>
      </c>
      <c r="T4224" s="37"/>
      <c r="U4224" s="21" t="s">
        <v>5871</v>
      </c>
      <c r="V4224" s="21" t="str">
        <f>VLOOKUP(P4224,'Customer List'!B:C,2,)</f>
        <v>Pune</v>
      </c>
      <c r="W4224" s="38"/>
      <c r="X4224" s="30">
        <v>45979</v>
      </c>
      <c r="Y4224" s="21">
        <f t="shared" si="469"/>
        <v>3</v>
      </c>
      <c r="Z4224" s="21" t="str">
        <f t="shared" si="470"/>
        <v>Saturday</v>
      </c>
      <c r="AA4224" s="21" t="str">
        <f t="shared" si="471"/>
        <v>Tuesday</v>
      </c>
      <c r="AB4224" s="21" t="str">
        <f>VLOOKUP(U4224,'Currency Sheet'!A:C,3,)</f>
        <v>DOLLAR</v>
      </c>
      <c r="AC4224" s="42" t="str">
        <f>VLOOKUP(P4224,'Customer List'!B:D,3,)</f>
        <v>OutStation</v>
      </c>
    </row>
    <row r="4225" spans="1:29" x14ac:dyDescent="0.25">
      <c r="A4225" s="21">
        <v>4221</v>
      </c>
      <c r="B4225" s="21" t="s">
        <v>5834</v>
      </c>
      <c r="C4225" s="30">
        <v>45965</v>
      </c>
      <c r="D4225" s="30">
        <v>45975</v>
      </c>
      <c r="E4225" s="47">
        <v>81.599999999999994</v>
      </c>
      <c r="F4225" s="47">
        <f t="shared" si="466"/>
        <v>7180.7999999999993</v>
      </c>
      <c r="G4225" s="48">
        <f t="shared" si="467"/>
        <v>7180.7999999999993</v>
      </c>
      <c r="H4225" s="21">
        <v>320819</v>
      </c>
      <c r="I4225" s="21" t="s">
        <v>5844</v>
      </c>
      <c r="J4225" s="21">
        <v>1</v>
      </c>
      <c r="K4225" s="21">
        <v>1</v>
      </c>
      <c r="L4225" s="21">
        <f t="shared" si="468"/>
        <v>0</v>
      </c>
      <c r="M4225" s="21" t="s">
        <v>5966</v>
      </c>
      <c r="N4225" s="30">
        <v>45976</v>
      </c>
      <c r="O4225" s="48">
        <v>12648</v>
      </c>
      <c r="P4225" s="21" t="s">
        <v>228</v>
      </c>
      <c r="Q4225" s="21">
        <v>58158206186</v>
      </c>
      <c r="R4225" s="21" t="s">
        <v>5912</v>
      </c>
      <c r="S4225" s="3">
        <v>4</v>
      </c>
      <c r="T4225" s="37"/>
      <c r="U4225" s="21" t="s">
        <v>5871</v>
      </c>
      <c r="V4225" s="21" t="str">
        <f>VLOOKUP(P4225,'Customer List'!B:C,2,)</f>
        <v>Kolkata</v>
      </c>
      <c r="W4225" s="38"/>
      <c r="X4225" s="30">
        <v>45979</v>
      </c>
      <c r="Y4225" s="21">
        <f t="shared" si="469"/>
        <v>3</v>
      </c>
      <c r="Z4225" s="21" t="str">
        <f t="shared" si="470"/>
        <v>Saturday</v>
      </c>
      <c r="AA4225" s="21" t="str">
        <f t="shared" si="471"/>
        <v>Tuesday</v>
      </c>
      <c r="AB4225" s="21" t="str">
        <f>VLOOKUP(U4225,'Currency Sheet'!A:C,3,)</f>
        <v>DOLLAR</v>
      </c>
      <c r="AC4225" s="42" t="str">
        <f>VLOOKUP(P4225,'Customer List'!B:D,3,)</f>
        <v>OutStation</v>
      </c>
    </row>
    <row r="4226" spans="1:29" x14ac:dyDescent="0.25">
      <c r="A4226" s="21">
        <v>4222</v>
      </c>
      <c r="B4226" s="21" t="s">
        <v>5834</v>
      </c>
      <c r="C4226" s="30">
        <v>45965</v>
      </c>
      <c r="D4226" s="30">
        <v>45975</v>
      </c>
      <c r="E4226" s="47">
        <v>139.80000000000001</v>
      </c>
      <c r="F4226" s="47">
        <f t="shared" si="466"/>
        <v>12302.400000000001</v>
      </c>
      <c r="G4226" s="48">
        <f t="shared" si="467"/>
        <v>12302.400000000001</v>
      </c>
      <c r="H4226" s="21">
        <v>321306</v>
      </c>
      <c r="I4226" s="21" t="s">
        <v>5845</v>
      </c>
      <c r="J4226" s="21">
        <v>1</v>
      </c>
      <c r="K4226" s="21">
        <v>1</v>
      </c>
      <c r="L4226" s="21">
        <f t="shared" si="468"/>
        <v>0</v>
      </c>
      <c r="M4226" s="21" t="s">
        <v>6242</v>
      </c>
      <c r="N4226" s="30">
        <v>45985</v>
      </c>
      <c r="O4226" s="48">
        <v>34309.25</v>
      </c>
      <c r="P4226" s="21" t="s">
        <v>30</v>
      </c>
      <c r="Q4226" s="21" t="s">
        <v>5959</v>
      </c>
      <c r="R4226" s="21" t="s">
        <v>847</v>
      </c>
      <c r="S4226" s="3">
        <v>4</v>
      </c>
      <c r="T4226" s="37"/>
      <c r="U4226" s="21" t="s">
        <v>5871</v>
      </c>
      <c r="V4226" s="21" t="str">
        <f>VLOOKUP(P4226,'Customer List'!B:C,2,)</f>
        <v>Delhi</v>
      </c>
      <c r="W4226" s="38"/>
      <c r="X4226" s="30">
        <f t="shared" ref="X4226" si="478">IF(OR(R4226 = "PRIYANKA MADAM", R4226 = "DEEPAK", R4226 = "PORTER"),N4226,"")</f>
        <v>45985</v>
      </c>
      <c r="Y4226" s="21">
        <f t="shared" si="469"/>
        <v>0</v>
      </c>
      <c r="Z4226" s="21" t="str">
        <f t="shared" si="470"/>
        <v>Monday</v>
      </c>
      <c r="AA4226" s="21" t="str">
        <f t="shared" si="471"/>
        <v>Monday</v>
      </c>
      <c r="AB4226" s="21" t="str">
        <f>VLOOKUP(U4226,'Currency Sheet'!A:C,3,)</f>
        <v>DOLLAR</v>
      </c>
      <c r="AC4226" s="42" t="str">
        <f>VLOOKUP(P4226,'Customer List'!B:D,3,)</f>
        <v>Local</v>
      </c>
    </row>
    <row r="4227" spans="1:29" x14ac:dyDescent="0.25">
      <c r="A4227" s="21">
        <v>4223</v>
      </c>
      <c r="B4227" s="21" t="s">
        <v>5834</v>
      </c>
      <c r="C4227" s="30">
        <v>45965</v>
      </c>
      <c r="D4227" s="30">
        <v>45975</v>
      </c>
      <c r="E4227" s="47">
        <v>222</v>
      </c>
      <c r="F4227" s="47">
        <f t="shared" si="466"/>
        <v>19536</v>
      </c>
      <c r="G4227" s="48">
        <f t="shared" si="467"/>
        <v>19536</v>
      </c>
      <c r="H4227" s="21">
        <v>331222</v>
      </c>
      <c r="I4227" s="21" t="s">
        <v>5827</v>
      </c>
      <c r="J4227" s="21">
        <v>1</v>
      </c>
      <c r="K4227" s="21">
        <v>1</v>
      </c>
      <c r="L4227" s="21">
        <f t="shared" si="468"/>
        <v>0</v>
      </c>
      <c r="M4227" s="21" t="s">
        <v>5944</v>
      </c>
      <c r="N4227" s="30">
        <v>45978</v>
      </c>
      <c r="O4227" s="48">
        <v>43012.5</v>
      </c>
      <c r="P4227" s="21" t="s">
        <v>891</v>
      </c>
      <c r="Q4227" s="21">
        <v>58158248643</v>
      </c>
      <c r="R4227" s="21" t="s">
        <v>5912</v>
      </c>
      <c r="S4227" s="3">
        <v>4</v>
      </c>
      <c r="T4227" s="37"/>
      <c r="U4227" s="21" t="s">
        <v>5871</v>
      </c>
      <c r="V4227" s="21" t="str">
        <f>VLOOKUP(P4227,'Customer List'!B:C,2,)</f>
        <v>Banglore</v>
      </c>
      <c r="W4227" s="38"/>
      <c r="X4227" s="30">
        <v>45979</v>
      </c>
      <c r="Y4227" s="21">
        <f t="shared" si="469"/>
        <v>1</v>
      </c>
      <c r="Z4227" s="21" t="str">
        <f t="shared" si="470"/>
        <v>Monday</v>
      </c>
      <c r="AA4227" s="21" t="str">
        <f t="shared" si="471"/>
        <v>Tuesday</v>
      </c>
      <c r="AB4227" s="21" t="str">
        <f>VLOOKUP(U4227,'Currency Sheet'!A:C,3,)</f>
        <v>DOLLAR</v>
      </c>
      <c r="AC4227" s="42" t="str">
        <f>VLOOKUP(P4227,'Customer List'!B:D,3,)</f>
        <v>OutStation</v>
      </c>
    </row>
    <row r="4228" spans="1:29" x14ac:dyDescent="0.25">
      <c r="A4228" s="21">
        <v>4224</v>
      </c>
      <c r="B4228" s="21" t="s">
        <v>5834</v>
      </c>
      <c r="C4228" s="30">
        <v>45965</v>
      </c>
      <c r="D4228" s="30">
        <v>45975</v>
      </c>
      <c r="E4228" s="47">
        <v>304.5</v>
      </c>
      <c r="F4228" s="47">
        <f t="shared" si="466"/>
        <v>26796</v>
      </c>
      <c r="G4228" s="48">
        <f t="shared" si="467"/>
        <v>26796</v>
      </c>
      <c r="H4228" s="21">
        <v>331246</v>
      </c>
      <c r="I4228" s="21" t="s">
        <v>5827</v>
      </c>
      <c r="J4228" s="21">
        <v>1</v>
      </c>
      <c r="K4228" s="21">
        <v>1</v>
      </c>
      <c r="L4228" s="21">
        <f t="shared" si="468"/>
        <v>0</v>
      </c>
      <c r="M4228" s="21" t="s">
        <v>6118</v>
      </c>
      <c r="N4228" s="30">
        <v>45986</v>
      </c>
      <c r="O4228" s="48">
        <v>37192.5</v>
      </c>
      <c r="P4228" s="21" t="s">
        <v>42</v>
      </c>
      <c r="Q4228" s="21" t="s">
        <v>5959</v>
      </c>
      <c r="R4228" s="21" t="s">
        <v>6091</v>
      </c>
      <c r="S4228" s="3">
        <v>4</v>
      </c>
      <c r="T4228" s="37"/>
      <c r="U4228" s="21" t="s">
        <v>5871</v>
      </c>
      <c r="V4228" s="21" t="str">
        <f>VLOOKUP(P4228,'Customer List'!B:C,2,)</f>
        <v>Faridabad</v>
      </c>
      <c r="W4228" s="38"/>
      <c r="X4228" s="30">
        <f t="shared" ref="X4228:X4229" si="479">IF(OR(R4228 = "PRIYANKA MADAM", R4228 = "DEEPAK", R4228 = "PORTER"),N4228,"")</f>
        <v>45986</v>
      </c>
      <c r="Y4228" s="21">
        <f t="shared" si="469"/>
        <v>0</v>
      </c>
      <c r="Z4228" s="21" t="str">
        <f t="shared" si="470"/>
        <v>Tuesday</v>
      </c>
      <c r="AA4228" s="21" t="str">
        <f t="shared" si="471"/>
        <v>Tuesday</v>
      </c>
      <c r="AB4228" s="21" t="str">
        <f>VLOOKUP(U4228,'Currency Sheet'!A:C,3,)</f>
        <v>DOLLAR</v>
      </c>
      <c r="AC4228" s="42" t="str">
        <f>VLOOKUP(P4228,'Customer List'!B:D,3,)</f>
        <v>Local</v>
      </c>
    </row>
    <row r="4229" spans="1:29" x14ac:dyDescent="0.25">
      <c r="A4229" s="21">
        <v>4225</v>
      </c>
      <c r="B4229" s="21" t="s">
        <v>5834</v>
      </c>
      <c r="C4229" s="30">
        <v>45965</v>
      </c>
      <c r="D4229" s="30">
        <v>45975</v>
      </c>
      <c r="E4229" s="47">
        <v>88.2</v>
      </c>
      <c r="F4229" s="47">
        <f t="shared" si="466"/>
        <v>7761.6</v>
      </c>
      <c r="G4229" s="48">
        <f t="shared" si="467"/>
        <v>7761.6</v>
      </c>
      <c r="H4229" s="21">
        <v>333815</v>
      </c>
      <c r="I4229" s="21" t="s">
        <v>5183</v>
      </c>
      <c r="J4229" s="21">
        <v>1</v>
      </c>
      <c r="K4229" s="21">
        <v>1</v>
      </c>
      <c r="L4229" s="21">
        <f t="shared" si="468"/>
        <v>0</v>
      </c>
      <c r="M4229" s="21" t="s">
        <v>5934</v>
      </c>
      <c r="N4229" s="30">
        <v>45979</v>
      </c>
      <c r="O4229" s="48">
        <v>14112</v>
      </c>
      <c r="P4229" s="21" t="s">
        <v>208</v>
      </c>
      <c r="Q4229" s="21" t="s">
        <v>1127</v>
      </c>
      <c r="R4229" s="21" t="s">
        <v>1127</v>
      </c>
      <c r="S4229" s="3">
        <v>4</v>
      </c>
      <c r="T4229" s="37"/>
      <c r="U4229" s="21" t="s">
        <v>5871</v>
      </c>
      <c r="V4229" s="21" t="str">
        <f>VLOOKUP(P4229,'Customer List'!B:C,2,)</f>
        <v>Delhi</v>
      </c>
      <c r="W4229" s="38"/>
      <c r="X4229" s="30">
        <f t="shared" si="479"/>
        <v>45979</v>
      </c>
      <c r="Y4229" s="21">
        <f t="shared" si="469"/>
        <v>0</v>
      </c>
      <c r="Z4229" s="21" t="str">
        <f t="shared" si="470"/>
        <v>Tuesday</v>
      </c>
      <c r="AA4229" s="21" t="str">
        <f t="shared" si="471"/>
        <v>Tuesday</v>
      </c>
      <c r="AB4229" s="21" t="str">
        <f>VLOOKUP(U4229,'Currency Sheet'!A:C,3,)</f>
        <v>DOLLAR</v>
      </c>
      <c r="AC4229" s="42" t="str">
        <f>VLOOKUP(P4229,'Customer List'!B:D,3,)</f>
        <v>Local</v>
      </c>
    </row>
    <row r="4230" spans="1:29" x14ac:dyDescent="0.25">
      <c r="A4230" s="21">
        <v>4226</v>
      </c>
      <c r="B4230" s="21" t="s">
        <v>5834</v>
      </c>
      <c r="C4230" s="30">
        <v>45965</v>
      </c>
      <c r="D4230" s="30">
        <v>45975</v>
      </c>
      <c r="E4230" s="47">
        <v>193.8</v>
      </c>
      <c r="F4230" s="47">
        <f t="shared" si="466"/>
        <v>17054.400000000001</v>
      </c>
      <c r="G4230" s="48">
        <f t="shared" si="467"/>
        <v>34108.800000000003</v>
      </c>
      <c r="H4230" s="21">
        <v>334112</v>
      </c>
      <c r="I4230" s="21" t="s">
        <v>5846</v>
      </c>
      <c r="J4230" s="21">
        <v>2</v>
      </c>
      <c r="K4230" s="21">
        <v>2</v>
      </c>
      <c r="L4230" s="21">
        <f t="shared" si="468"/>
        <v>0</v>
      </c>
      <c r="M4230" s="21" t="s">
        <v>5971</v>
      </c>
      <c r="N4230" s="30">
        <v>45976</v>
      </c>
      <c r="O4230" s="48">
        <v>60078</v>
      </c>
      <c r="P4230" s="21" t="s">
        <v>2046</v>
      </c>
      <c r="Q4230" s="21">
        <v>58158206610</v>
      </c>
      <c r="R4230" s="21" t="s">
        <v>5912</v>
      </c>
      <c r="S4230" s="3">
        <v>4</v>
      </c>
      <c r="T4230" s="37"/>
      <c r="U4230" s="21" t="s">
        <v>5871</v>
      </c>
      <c r="V4230" s="21" t="str">
        <f>VLOOKUP(P4230,'Customer List'!B:C,2,)</f>
        <v>Banglore</v>
      </c>
      <c r="W4230" s="38"/>
      <c r="X4230" s="30">
        <v>45978</v>
      </c>
      <c r="Y4230" s="21">
        <f t="shared" si="469"/>
        <v>2</v>
      </c>
      <c r="Z4230" s="21" t="str">
        <f t="shared" si="470"/>
        <v>Saturday</v>
      </c>
      <c r="AA4230" s="21" t="str">
        <f t="shared" si="471"/>
        <v>Monday</v>
      </c>
      <c r="AB4230" s="21" t="str">
        <f>VLOOKUP(U4230,'Currency Sheet'!A:C,3,)</f>
        <v>DOLLAR</v>
      </c>
      <c r="AC4230" s="42" t="str">
        <f>VLOOKUP(P4230,'Customer List'!B:D,3,)</f>
        <v>OutStation</v>
      </c>
    </row>
    <row r="4231" spans="1:29" x14ac:dyDescent="0.25">
      <c r="A4231" s="21">
        <v>4227</v>
      </c>
      <c r="B4231" s="21" t="s">
        <v>5834</v>
      </c>
      <c r="C4231" s="30">
        <v>45965</v>
      </c>
      <c r="D4231" s="30">
        <v>45975</v>
      </c>
      <c r="E4231" s="47">
        <v>70.2</v>
      </c>
      <c r="F4231" s="47">
        <f t="shared" ref="F4231:F4294" si="480">IF(AB4231="DOLLAR",E4231*88,E4231)</f>
        <v>6177.6</v>
      </c>
      <c r="G4231" s="48">
        <f t="shared" ref="G4231:G4294" si="481">F4231*J4231</f>
        <v>6177.6</v>
      </c>
      <c r="H4231" s="21">
        <v>337205</v>
      </c>
      <c r="I4231" s="21" t="s">
        <v>5389</v>
      </c>
      <c r="J4231" s="21">
        <v>1</v>
      </c>
      <c r="K4231" s="21">
        <v>1</v>
      </c>
      <c r="L4231" s="21">
        <f t="shared" ref="L4231:L4294" si="482">J4231-K4231</f>
        <v>0</v>
      </c>
      <c r="M4231" s="21" t="s">
        <v>5933</v>
      </c>
      <c r="N4231" s="30">
        <v>45979</v>
      </c>
      <c r="O4231" s="48">
        <v>11232</v>
      </c>
      <c r="P4231" s="21" t="s">
        <v>208</v>
      </c>
      <c r="Q4231" s="21" t="s">
        <v>1127</v>
      </c>
      <c r="R4231" s="21" t="s">
        <v>1127</v>
      </c>
      <c r="S4231" s="3">
        <v>4</v>
      </c>
      <c r="T4231" s="37"/>
      <c r="U4231" s="21" t="s">
        <v>5871</v>
      </c>
      <c r="V4231" s="21" t="str">
        <f>VLOOKUP(P4231,'Customer List'!B:C,2,)</f>
        <v>Delhi</v>
      </c>
      <c r="W4231" s="38"/>
      <c r="X4231" s="30">
        <f t="shared" ref="X4231" si="483">IF(OR(R4231 = "PRIYANKA MADAM", R4231 = "DEEPAK", R4231 = "PORTER"),N4231,"")</f>
        <v>45979</v>
      </c>
      <c r="Y4231" s="21">
        <f t="shared" ref="Y4231:Y4294" si="484">IF(X4231="", "", X4231-N4231)</f>
        <v>0</v>
      </c>
      <c r="Z4231" s="21" t="str">
        <f t="shared" ref="Z4231:Z4294" si="485">IF(N4231="", "", TEXT(N4231, "dddd"))</f>
        <v>Tuesday</v>
      </c>
      <c r="AA4231" s="21" t="str">
        <f t="shared" ref="AA4231:AA4294" si="486">IF(X4231="", "", TEXT(X4231, "dddd"))</f>
        <v>Tuesday</v>
      </c>
      <c r="AB4231" s="21" t="str">
        <f>VLOOKUP(U4231,'Currency Sheet'!A:C,3,)</f>
        <v>DOLLAR</v>
      </c>
      <c r="AC4231" s="42" t="str">
        <f>VLOOKUP(P4231,'Customer List'!B:D,3,)</f>
        <v>Local</v>
      </c>
    </row>
    <row r="4232" spans="1:29" x14ac:dyDescent="0.25">
      <c r="A4232" s="21">
        <v>4228</v>
      </c>
      <c r="B4232" s="21" t="s">
        <v>5834</v>
      </c>
      <c r="C4232" s="30">
        <v>45965</v>
      </c>
      <c r="D4232" s="30">
        <v>45975</v>
      </c>
      <c r="E4232" s="47">
        <v>315.7</v>
      </c>
      <c r="F4232" s="47">
        <f t="shared" si="480"/>
        <v>27781.599999999999</v>
      </c>
      <c r="G4232" s="48">
        <f t="shared" si="481"/>
        <v>27781.599999999999</v>
      </c>
      <c r="H4232" s="21">
        <v>337250</v>
      </c>
      <c r="I4232" s="21" t="s">
        <v>5389</v>
      </c>
      <c r="J4232" s="21">
        <v>1</v>
      </c>
      <c r="K4232" s="21">
        <v>1</v>
      </c>
      <c r="L4232" s="21">
        <f t="shared" si="482"/>
        <v>0</v>
      </c>
      <c r="M4232" s="21" t="s">
        <v>5995</v>
      </c>
      <c r="N4232" s="30">
        <v>45976</v>
      </c>
      <c r="O4232" s="48">
        <v>41943</v>
      </c>
      <c r="P4232" s="21" t="s">
        <v>626</v>
      </c>
      <c r="Q4232" s="21">
        <v>58158204996</v>
      </c>
      <c r="R4232" s="21" t="s">
        <v>5912</v>
      </c>
      <c r="S4232" s="3">
        <v>4</v>
      </c>
      <c r="T4232" s="37"/>
      <c r="U4232" s="21" t="s">
        <v>5871</v>
      </c>
      <c r="V4232" s="21" t="str">
        <f>VLOOKUP(P4232,'Customer List'!B:C,2,)</f>
        <v>Hyderabad</v>
      </c>
      <c r="W4232" s="38"/>
      <c r="X4232" s="30">
        <v>45979</v>
      </c>
      <c r="Y4232" s="21">
        <f t="shared" si="484"/>
        <v>3</v>
      </c>
      <c r="Z4232" s="21" t="str">
        <f t="shared" si="485"/>
        <v>Saturday</v>
      </c>
      <c r="AA4232" s="21" t="str">
        <f t="shared" si="486"/>
        <v>Tuesday</v>
      </c>
      <c r="AB4232" s="21" t="str">
        <f>VLOOKUP(U4232,'Currency Sheet'!A:C,3,)</f>
        <v>DOLLAR</v>
      </c>
      <c r="AC4232" s="42" t="str">
        <f>VLOOKUP(P4232,'Customer List'!B:D,3,)</f>
        <v>OutStation</v>
      </c>
    </row>
    <row r="4233" spans="1:29" x14ac:dyDescent="0.25">
      <c r="A4233" s="21">
        <v>4229</v>
      </c>
      <c r="B4233" s="21" t="s">
        <v>5834</v>
      </c>
      <c r="C4233" s="30">
        <v>45965</v>
      </c>
      <c r="D4233" s="30">
        <v>45975</v>
      </c>
      <c r="E4233" s="47">
        <v>165.9</v>
      </c>
      <c r="F4233" s="47">
        <f t="shared" si="480"/>
        <v>14599.2</v>
      </c>
      <c r="G4233" s="48">
        <f t="shared" si="481"/>
        <v>14599.2</v>
      </c>
      <c r="H4233" s="21">
        <v>339915</v>
      </c>
      <c r="I4233" s="21" t="s">
        <v>5390</v>
      </c>
      <c r="J4233" s="21">
        <v>1</v>
      </c>
      <c r="K4233" s="21">
        <v>1</v>
      </c>
      <c r="L4233" s="21">
        <f t="shared" si="482"/>
        <v>0</v>
      </c>
      <c r="M4233" s="21" t="s">
        <v>5947</v>
      </c>
      <c r="N4233" s="30">
        <v>45978</v>
      </c>
      <c r="O4233" s="48">
        <v>22041</v>
      </c>
      <c r="P4233" s="21" t="s">
        <v>3332</v>
      </c>
      <c r="Q4233" s="21" t="s">
        <v>5911</v>
      </c>
      <c r="R4233" s="21" t="s">
        <v>5912</v>
      </c>
      <c r="S4233" s="3">
        <v>4</v>
      </c>
      <c r="T4233" s="37"/>
      <c r="U4233" s="21" t="s">
        <v>5871</v>
      </c>
      <c r="V4233" s="21" t="str">
        <f>VLOOKUP(P4233,'Customer List'!B:C,2,)</f>
        <v>Chandigarh</v>
      </c>
      <c r="W4233" s="38"/>
      <c r="X4233" s="30">
        <v>45979</v>
      </c>
      <c r="Y4233" s="21">
        <f t="shared" si="484"/>
        <v>1</v>
      </c>
      <c r="Z4233" s="21" t="str">
        <f t="shared" si="485"/>
        <v>Monday</v>
      </c>
      <c r="AA4233" s="21" t="str">
        <f t="shared" si="486"/>
        <v>Tuesday</v>
      </c>
      <c r="AB4233" s="21" t="str">
        <f>VLOOKUP(U4233,'Currency Sheet'!A:C,3,)</f>
        <v>DOLLAR</v>
      </c>
      <c r="AC4233" s="42" t="str">
        <f>VLOOKUP(P4233,'Customer List'!B:D,3,)</f>
        <v>OutStation</v>
      </c>
    </row>
    <row r="4234" spans="1:29" x14ac:dyDescent="0.25">
      <c r="A4234" s="21">
        <v>4230</v>
      </c>
      <c r="B4234" s="21" t="s">
        <v>5834</v>
      </c>
      <c r="C4234" s="30">
        <v>45965</v>
      </c>
      <c r="D4234" s="30">
        <v>45975</v>
      </c>
      <c r="E4234" s="47">
        <v>284.89999999999998</v>
      </c>
      <c r="F4234" s="47">
        <f t="shared" si="480"/>
        <v>25071.199999999997</v>
      </c>
      <c r="G4234" s="48">
        <f t="shared" si="481"/>
        <v>25071.199999999997</v>
      </c>
      <c r="H4234" s="21">
        <v>341626</v>
      </c>
      <c r="I4234" s="21" t="s">
        <v>5068</v>
      </c>
      <c r="J4234" s="21">
        <v>1</v>
      </c>
      <c r="K4234" s="21">
        <v>1</v>
      </c>
      <c r="L4234" s="21">
        <f t="shared" si="482"/>
        <v>0</v>
      </c>
      <c r="M4234" s="21" t="s">
        <v>5971</v>
      </c>
      <c r="N4234" s="30">
        <v>45976</v>
      </c>
      <c r="O4234" s="48">
        <v>37851</v>
      </c>
      <c r="P4234" s="21" t="s">
        <v>2046</v>
      </c>
      <c r="Q4234" s="21">
        <v>58158206610</v>
      </c>
      <c r="R4234" s="21" t="s">
        <v>5912</v>
      </c>
      <c r="S4234" s="3">
        <v>4</v>
      </c>
      <c r="T4234" s="37"/>
      <c r="U4234" s="21" t="s">
        <v>5871</v>
      </c>
      <c r="V4234" s="21" t="str">
        <f>VLOOKUP(P4234,'Customer List'!B:C,2,)</f>
        <v>Banglore</v>
      </c>
      <c r="W4234" s="38"/>
      <c r="X4234" s="30">
        <v>45978</v>
      </c>
      <c r="Y4234" s="21">
        <f t="shared" si="484"/>
        <v>2</v>
      </c>
      <c r="Z4234" s="21" t="str">
        <f t="shared" si="485"/>
        <v>Saturday</v>
      </c>
      <c r="AA4234" s="21" t="str">
        <f t="shared" si="486"/>
        <v>Monday</v>
      </c>
      <c r="AB4234" s="21" t="str">
        <f>VLOOKUP(U4234,'Currency Sheet'!A:C,3,)</f>
        <v>DOLLAR</v>
      </c>
      <c r="AC4234" s="42" t="str">
        <f>VLOOKUP(P4234,'Customer List'!B:D,3,)</f>
        <v>OutStation</v>
      </c>
    </row>
    <row r="4235" spans="1:29" x14ac:dyDescent="0.25">
      <c r="A4235" s="21">
        <v>4231</v>
      </c>
      <c r="B4235" s="21" t="s">
        <v>5834</v>
      </c>
      <c r="C4235" s="30">
        <v>45965</v>
      </c>
      <c r="D4235" s="30">
        <v>45975</v>
      </c>
      <c r="E4235" s="47">
        <v>156.6</v>
      </c>
      <c r="F4235" s="47">
        <f t="shared" si="480"/>
        <v>13780.8</v>
      </c>
      <c r="G4235" s="48">
        <f t="shared" si="481"/>
        <v>13780.8</v>
      </c>
      <c r="H4235" s="21">
        <v>343108</v>
      </c>
      <c r="I4235" s="21" t="s">
        <v>5847</v>
      </c>
      <c r="J4235" s="21">
        <v>1</v>
      </c>
      <c r="K4235" s="21">
        <v>1</v>
      </c>
      <c r="L4235" s="21">
        <f t="shared" si="482"/>
        <v>0</v>
      </c>
      <c r="M4235" s="21" t="s">
        <v>6110</v>
      </c>
      <c r="N4235" s="30">
        <v>45986</v>
      </c>
      <c r="O4235" s="48">
        <v>28318.5</v>
      </c>
      <c r="P4235" s="21" t="s">
        <v>1136</v>
      </c>
      <c r="Q4235" s="21" t="s">
        <v>5959</v>
      </c>
      <c r="R4235" s="21" t="s">
        <v>6091</v>
      </c>
      <c r="S4235" s="3">
        <v>4</v>
      </c>
      <c r="T4235" s="37"/>
      <c r="U4235" s="21" t="s">
        <v>5871</v>
      </c>
      <c r="V4235" s="21" t="str">
        <f>VLOOKUP(P4235,'Customer List'!B:C,2,)</f>
        <v>Delhi</v>
      </c>
      <c r="W4235" s="38"/>
      <c r="X4235" s="30">
        <f t="shared" ref="X4235" si="487">IF(OR(R4235 = "PRIYANKA MADAM", R4235 = "DEEPAK", R4235 = "PORTER"),N4235,"")</f>
        <v>45986</v>
      </c>
      <c r="Y4235" s="21">
        <f t="shared" si="484"/>
        <v>0</v>
      </c>
      <c r="Z4235" s="21" t="str">
        <f t="shared" si="485"/>
        <v>Tuesday</v>
      </c>
      <c r="AA4235" s="21" t="str">
        <f t="shared" si="486"/>
        <v>Tuesday</v>
      </c>
      <c r="AB4235" s="21" t="str">
        <f>VLOOKUP(U4235,'Currency Sheet'!A:C,3,)</f>
        <v>DOLLAR</v>
      </c>
      <c r="AC4235" s="42" t="str">
        <f>VLOOKUP(P4235,'Customer List'!B:D,3,)</f>
        <v>Local</v>
      </c>
    </row>
    <row r="4236" spans="1:29" x14ac:dyDescent="0.25">
      <c r="A4236" s="21">
        <v>4232</v>
      </c>
      <c r="B4236" s="21" t="s">
        <v>5834</v>
      </c>
      <c r="C4236" s="30">
        <v>45965</v>
      </c>
      <c r="D4236" s="30">
        <v>45975</v>
      </c>
      <c r="E4236" s="47">
        <v>195</v>
      </c>
      <c r="F4236" s="47">
        <f t="shared" si="480"/>
        <v>17160</v>
      </c>
      <c r="G4236" s="48">
        <f t="shared" si="481"/>
        <v>34320</v>
      </c>
      <c r="H4236" s="21">
        <v>344712</v>
      </c>
      <c r="I4236" s="21" t="s">
        <v>4787</v>
      </c>
      <c r="J4236" s="21">
        <v>2</v>
      </c>
      <c r="K4236" s="21">
        <v>2</v>
      </c>
      <c r="L4236" s="21">
        <f t="shared" si="482"/>
        <v>0</v>
      </c>
      <c r="M4236" s="21" t="s">
        <v>5971</v>
      </c>
      <c r="N4236" s="30">
        <v>45976</v>
      </c>
      <c r="O4236" s="48">
        <v>60450</v>
      </c>
      <c r="P4236" s="21" t="s">
        <v>2046</v>
      </c>
      <c r="Q4236" s="21">
        <v>58158206610</v>
      </c>
      <c r="R4236" s="21" t="s">
        <v>5912</v>
      </c>
      <c r="S4236" s="3">
        <v>4</v>
      </c>
      <c r="T4236" s="37"/>
      <c r="U4236" s="21" t="s">
        <v>5871</v>
      </c>
      <c r="V4236" s="21" t="str">
        <f>VLOOKUP(P4236,'Customer List'!B:C,2,)</f>
        <v>Banglore</v>
      </c>
      <c r="W4236" s="38"/>
      <c r="X4236" s="30">
        <v>45978</v>
      </c>
      <c r="Y4236" s="21">
        <f t="shared" si="484"/>
        <v>2</v>
      </c>
      <c r="Z4236" s="21" t="str">
        <f t="shared" si="485"/>
        <v>Saturday</v>
      </c>
      <c r="AA4236" s="21" t="str">
        <f t="shared" si="486"/>
        <v>Monday</v>
      </c>
      <c r="AB4236" s="21" t="str">
        <f>VLOOKUP(U4236,'Currency Sheet'!A:C,3,)</f>
        <v>DOLLAR</v>
      </c>
      <c r="AC4236" s="42" t="str">
        <f>VLOOKUP(P4236,'Customer List'!B:D,3,)</f>
        <v>OutStation</v>
      </c>
    </row>
    <row r="4237" spans="1:29" x14ac:dyDescent="0.25">
      <c r="A4237" s="21">
        <v>4233</v>
      </c>
      <c r="B4237" s="21" t="s">
        <v>5834</v>
      </c>
      <c r="C4237" s="30">
        <v>45965</v>
      </c>
      <c r="D4237" s="30">
        <v>45975</v>
      </c>
      <c r="E4237" s="47">
        <v>292.60000000000002</v>
      </c>
      <c r="F4237" s="47">
        <f t="shared" si="480"/>
        <v>25748.800000000003</v>
      </c>
      <c r="G4237" s="48">
        <f t="shared" si="481"/>
        <v>25748.800000000003</v>
      </c>
      <c r="H4237" s="21">
        <v>344730</v>
      </c>
      <c r="I4237" s="21" t="s">
        <v>4787</v>
      </c>
      <c r="J4237" s="21">
        <v>1</v>
      </c>
      <c r="K4237" s="21">
        <v>1</v>
      </c>
      <c r="L4237" s="21">
        <f t="shared" si="482"/>
        <v>0</v>
      </c>
      <c r="M4237" s="21" t="s">
        <v>5993</v>
      </c>
      <c r="N4237" s="30">
        <v>45976</v>
      </c>
      <c r="O4237" s="48">
        <v>31751.279999999999</v>
      </c>
      <c r="P4237" s="21" t="s">
        <v>276</v>
      </c>
      <c r="Q4237" s="21">
        <v>58158193520</v>
      </c>
      <c r="R4237" s="21" t="s">
        <v>5912</v>
      </c>
      <c r="S4237" s="3">
        <v>4</v>
      </c>
      <c r="T4237" s="37"/>
      <c r="U4237" s="21" t="s">
        <v>5871</v>
      </c>
      <c r="V4237" s="21" t="str">
        <f>VLOOKUP(P4237,'Customer List'!B:C,2,)</f>
        <v>Pune</v>
      </c>
      <c r="W4237" s="38"/>
      <c r="X4237" s="30">
        <v>45979</v>
      </c>
      <c r="Y4237" s="21">
        <f t="shared" si="484"/>
        <v>3</v>
      </c>
      <c r="Z4237" s="21" t="str">
        <f t="shared" si="485"/>
        <v>Saturday</v>
      </c>
      <c r="AA4237" s="21" t="str">
        <f t="shared" si="486"/>
        <v>Tuesday</v>
      </c>
      <c r="AB4237" s="21" t="str">
        <f>VLOOKUP(U4237,'Currency Sheet'!A:C,3,)</f>
        <v>DOLLAR</v>
      </c>
      <c r="AC4237" s="42" t="str">
        <f>VLOOKUP(P4237,'Customer List'!B:D,3,)</f>
        <v>OutStation</v>
      </c>
    </row>
    <row r="4238" spans="1:29" x14ac:dyDescent="0.25">
      <c r="A4238" s="21">
        <v>4234</v>
      </c>
      <c r="B4238" s="21" t="s">
        <v>5834</v>
      </c>
      <c r="C4238" s="30">
        <v>45965</v>
      </c>
      <c r="D4238" s="30">
        <v>45975</v>
      </c>
      <c r="E4238" s="47">
        <v>172.9</v>
      </c>
      <c r="F4238" s="47">
        <f t="shared" si="480"/>
        <v>15215.2</v>
      </c>
      <c r="G4238" s="48">
        <f t="shared" si="481"/>
        <v>15215.2</v>
      </c>
      <c r="H4238" s="21">
        <v>344732</v>
      </c>
      <c r="I4238" s="21" t="s">
        <v>4787</v>
      </c>
      <c r="J4238" s="21">
        <v>1</v>
      </c>
      <c r="K4238" s="21">
        <v>1</v>
      </c>
      <c r="L4238" s="21">
        <f t="shared" si="482"/>
        <v>0</v>
      </c>
      <c r="M4238" s="21" t="s">
        <v>5995</v>
      </c>
      <c r="N4238" s="30">
        <v>45976</v>
      </c>
      <c r="O4238" s="48">
        <v>22971</v>
      </c>
      <c r="P4238" s="21" t="s">
        <v>626</v>
      </c>
      <c r="Q4238" s="21">
        <v>58158204996</v>
      </c>
      <c r="R4238" s="21" t="s">
        <v>5912</v>
      </c>
      <c r="S4238" s="3">
        <v>4</v>
      </c>
      <c r="T4238" s="37"/>
      <c r="U4238" s="21" t="s">
        <v>5871</v>
      </c>
      <c r="V4238" s="21" t="str">
        <f>VLOOKUP(P4238,'Customer List'!B:C,2,)</f>
        <v>Hyderabad</v>
      </c>
      <c r="W4238" s="38"/>
      <c r="X4238" s="30">
        <v>45979</v>
      </c>
      <c r="Y4238" s="21">
        <f t="shared" si="484"/>
        <v>3</v>
      </c>
      <c r="Z4238" s="21" t="str">
        <f t="shared" si="485"/>
        <v>Saturday</v>
      </c>
      <c r="AA4238" s="21" t="str">
        <f t="shared" si="486"/>
        <v>Tuesday</v>
      </c>
      <c r="AB4238" s="21" t="str">
        <f>VLOOKUP(U4238,'Currency Sheet'!A:C,3,)</f>
        <v>DOLLAR</v>
      </c>
      <c r="AC4238" s="42" t="str">
        <f>VLOOKUP(P4238,'Customer List'!B:D,3,)</f>
        <v>OutStation</v>
      </c>
    </row>
    <row r="4239" spans="1:29" x14ac:dyDescent="0.25">
      <c r="A4239" s="21">
        <v>4235</v>
      </c>
      <c r="B4239" s="21" t="s">
        <v>5834</v>
      </c>
      <c r="C4239" s="30">
        <v>45965</v>
      </c>
      <c r="D4239" s="30">
        <v>45975</v>
      </c>
      <c r="E4239" s="47">
        <v>292.60000000000002</v>
      </c>
      <c r="F4239" s="47">
        <f t="shared" si="480"/>
        <v>25748.800000000003</v>
      </c>
      <c r="G4239" s="48">
        <f t="shared" si="481"/>
        <v>25748.800000000003</v>
      </c>
      <c r="H4239" s="21">
        <v>344734</v>
      </c>
      <c r="I4239" s="21" t="s">
        <v>4787</v>
      </c>
      <c r="J4239" s="21">
        <v>1</v>
      </c>
      <c r="K4239" s="21">
        <v>1</v>
      </c>
      <c r="L4239" s="21">
        <f t="shared" si="482"/>
        <v>0</v>
      </c>
      <c r="M4239" s="21" t="s">
        <v>6243</v>
      </c>
      <c r="N4239" s="30">
        <v>45985</v>
      </c>
      <c r="O4239" s="48">
        <v>61550.5</v>
      </c>
      <c r="P4239" s="21" t="s">
        <v>30</v>
      </c>
      <c r="Q4239" s="21" t="s">
        <v>5959</v>
      </c>
      <c r="R4239" s="21" t="s">
        <v>847</v>
      </c>
      <c r="S4239" s="3">
        <v>4</v>
      </c>
      <c r="T4239" s="37"/>
      <c r="U4239" s="21" t="s">
        <v>5871</v>
      </c>
      <c r="V4239" s="21" t="str">
        <f>VLOOKUP(P4239,'Customer List'!B:C,2,)</f>
        <v>Delhi</v>
      </c>
      <c r="W4239" s="38"/>
      <c r="X4239" s="30">
        <f t="shared" ref="X4239:X4240" si="488">IF(OR(R4239 = "PRIYANKA MADAM", R4239 = "DEEPAK", R4239 = "PORTER"),N4239,"")</f>
        <v>45985</v>
      </c>
      <c r="Y4239" s="21">
        <f t="shared" si="484"/>
        <v>0</v>
      </c>
      <c r="Z4239" s="21" t="str">
        <f t="shared" si="485"/>
        <v>Monday</v>
      </c>
      <c r="AA4239" s="21" t="str">
        <f t="shared" si="486"/>
        <v>Monday</v>
      </c>
      <c r="AB4239" s="21" t="str">
        <f>VLOOKUP(U4239,'Currency Sheet'!A:C,3,)</f>
        <v>DOLLAR</v>
      </c>
      <c r="AC4239" s="42" t="str">
        <f>VLOOKUP(P4239,'Customer List'!B:D,3,)</f>
        <v>Local</v>
      </c>
    </row>
    <row r="4240" spans="1:29" x14ac:dyDescent="0.25">
      <c r="A4240" s="21">
        <v>4236</v>
      </c>
      <c r="B4240" s="21" t="s">
        <v>5834</v>
      </c>
      <c r="C4240" s="30">
        <v>45965</v>
      </c>
      <c r="D4240" s="30">
        <v>45975</v>
      </c>
      <c r="E4240" s="47">
        <v>102.6</v>
      </c>
      <c r="F4240" s="47">
        <f t="shared" si="480"/>
        <v>9028.7999999999993</v>
      </c>
      <c r="G4240" s="48">
        <f t="shared" si="481"/>
        <v>9028.7999999999993</v>
      </c>
      <c r="H4240" s="21">
        <v>344807</v>
      </c>
      <c r="I4240" s="21" t="s">
        <v>4767</v>
      </c>
      <c r="J4240" s="21">
        <v>1</v>
      </c>
      <c r="K4240" s="21">
        <v>1</v>
      </c>
      <c r="L4240" s="21">
        <f t="shared" si="482"/>
        <v>0</v>
      </c>
      <c r="M4240" s="21" t="s">
        <v>5933</v>
      </c>
      <c r="N4240" s="30">
        <v>45979</v>
      </c>
      <c r="O4240" s="48">
        <v>16416</v>
      </c>
      <c r="P4240" s="21" t="s">
        <v>208</v>
      </c>
      <c r="Q4240" s="21" t="s">
        <v>1127</v>
      </c>
      <c r="R4240" s="21" t="s">
        <v>1127</v>
      </c>
      <c r="S4240" s="3">
        <v>4</v>
      </c>
      <c r="T4240" s="37"/>
      <c r="U4240" s="21" t="s">
        <v>5871</v>
      </c>
      <c r="V4240" s="21" t="str">
        <f>VLOOKUP(P4240,'Customer List'!B:C,2,)</f>
        <v>Delhi</v>
      </c>
      <c r="W4240" s="38"/>
      <c r="X4240" s="30">
        <f t="shared" si="488"/>
        <v>45979</v>
      </c>
      <c r="Y4240" s="21">
        <f t="shared" si="484"/>
        <v>0</v>
      </c>
      <c r="Z4240" s="21" t="str">
        <f t="shared" si="485"/>
        <v>Tuesday</v>
      </c>
      <c r="AA4240" s="21" t="str">
        <f t="shared" si="486"/>
        <v>Tuesday</v>
      </c>
      <c r="AB4240" s="21" t="str">
        <f>VLOOKUP(U4240,'Currency Sheet'!A:C,3,)</f>
        <v>DOLLAR</v>
      </c>
      <c r="AC4240" s="42" t="str">
        <f>VLOOKUP(P4240,'Customer List'!B:D,3,)</f>
        <v>Local</v>
      </c>
    </row>
    <row r="4241" spans="1:29" x14ac:dyDescent="0.25">
      <c r="A4241" s="21">
        <v>4237</v>
      </c>
      <c r="B4241" s="21" t="s">
        <v>5834</v>
      </c>
      <c r="C4241" s="30">
        <v>45965</v>
      </c>
      <c r="D4241" s="30">
        <v>45975</v>
      </c>
      <c r="E4241" s="47">
        <v>85.8</v>
      </c>
      <c r="F4241" s="47">
        <f t="shared" si="480"/>
        <v>7550.4</v>
      </c>
      <c r="G4241" s="48">
        <f t="shared" si="481"/>
        <v>7550.4</v>
      </c>
      <c r="H4241" s="21">
        <v>344813</v>
      </c>
      <c r="I4241" s="21" t="s">
        <v>4767</v>
      </c>
      <c r="J4241" s="21">
        <v>1</v>
      </c>
      <c r="K4241" s="21">
        <v>1</v>
      </c>
      <c r="L4241" s="21">
        <f t="shared" si="482"/>
        <v>0</v>
      </c>
      <c r="M4241" s="21" t="s">
        <v>5929</v>
      </c>
      <c r="N4241" s="30">
        <v>45975</v>
      </c>
      <c r="O4241" s="48">
        <v>15515.5</v>
      </c>
      <c r="P4241" s="21" t="s">
        <v>191</v>
      </c>
      <c r="Q4241" s="21" t="s">
        <v>5960</v>
      </c>
      <c r="R4241" s="21" t="s">
        <v>5912</v>
      </c>
      <c r="S4241" s="3">
        <v>4</v>
      </c>
      <c r="T4241" s="37"/>
      <c r="U4241" s="21" t="s">
        <v>5871</v>
      </c>
      <c r="V4241" s="21" t="str">
        <f>VLOOKUP(P4241,'Customer List'!B:C,2,)</f>
        <v>Chandigarh</v>
      </c>
      <c r="W4241" s="38"/>
      <c r="X4241" s="30">
        <v>45976</v>
      </c>
      <c r="Y4241" s="21">
        <f t="shared" si="484"/>
        <v>1</v>
      </c>
      <c r="Z4241" s="21" t="str">
        <f t="shared" si="485"/>
        <v>Friday</v>
      </c>
      <c r="AA4241" s="21" t="str">
        <f t="shared" si="486"/>
        <v>Saturday</v>
      </c>
      <c r="AB4241" s="21" t="str">
        <f>VLOOKUP(U4241,'Currency Sheet'!A:C,3,)</f>
        <v>DOLLAR</v>
      </c>
      <c r="AC4241" s="42" t="str">
        <f>VLOOKUP(P4241,'Customer List'!B:D,3,)</f>
        <v>OutStation</v>
      </c>
    </row>
    <row r="4242" spans="1:29" x14ac:dyDescent="0.25">
      <c r="A4242" s="21">
        <v>4238</v>
      </c>
      <c r="B4242" s="21" t="s">
        <v>5834</v>
      </c>
      <c r="C4242" s="30">
        <v>45965</v>
      </c>
      <c r="D4242" s="30">
        <v>45975</v>
      </c>
      <c r="E4242" s="47">
        <v>292.60000000000002</v>
      </c>
      <c r="F4242" s="47">
        <f t="shared" si="480"/>
        <v>25748.800000000003</v>
      </c>
      <c r="G4242" s="48">
        <f t="shared" si="481"/>
        <v>25748.800000000003</v>
      </c>
      <c r="H4242" s="21">
        <v>344846</v>
      </c>
      <c r="I4242" s="21" t="s">
        <v>4767</v>
      </c>
      <c r="J4242" s="21">
        <v>1</v>
      </c>
      <c r="K4242" s="21">
        <v>1</v>
      </c>
      <c r="L4242" s="21">
        <f t="shared" si="482"/>
        <v>0</v>
      </c>
      <c r="M4242" s="21" t="s">
        <v>5916</v>
      </c>
      <c r="N4242" s="30">
        <v>45976</v>
      </c>
      <c r="O4242" s="48">
        <v>0</v>
      </c>
      <c r="P4242" s="21" t="s">
        <v>625</v>
      </c>
      <c r="Q4242" s="21" t="s">
        <v>5959</v>
      </c>
      <c r="R4242" s="21" t="s">
        <v>637</v>
      </c>
      <c r="S4242" s="3">
        <v>4</v>
      </c>
      <c r="T4242" s="37"/>
      <c r="U4242" s="21" t="s">
        <v>5871</v>
      </c>
      <c r="V4242" s="21" t="str">
        <f>VLOOKUP(P4242,'Customer List'!B:C,2,)</f>
        <v>Delhi</v>
      </c>
      <c r="W4242" s="38"/>
      <c r="X4242" s="30">
        <f t="shared" ref="X4242" si="489">IF(OR(R4242 = "PRIYANKA MADAM", R4242 = "DEEPAK", R4242 = "PORTER"),N4242,"")</f>
        <v>45976</v>
      </c>
      <c r="Y4242" s="21">
        <f t="shared" si="484"/>
        <v>0</v>
      </c>
      <c r="Z4242" s="21" t="str">
        <f t="shared" si="485"/>
        <v>Saturday</v>
      </c>
      <c r="AA4242" s="21" t="str">
        <f t="shared" si="486"/>
        <v>Saturday</v>
      </c>
      <c r="AB4242" s="21" t="str">
        <f>VLOOKUP(U4242,'Currency Sheet'!A:C,3,)</f>
        <v>DOLLAR</v>
      </c>
      <c r="AC4242" s="42" t="str">
        <f>VLOOKUP(P4242,'Customer List'!B:D,3,)</f>
        <v>Local</v>
      </c>
    </row>
    <row r="4243" spans="1:29" x14ac:dyDescent="0.25">
      <c r="A4243" s="21">
        <v>4239</v>
      </c>
      <c r="B4243" s="21" t="s">
        <v>5834</v>
      </c>
      <c r="C4243" s="30">
        <v>45965</v>
      </c>
      <c r="D4243" s="30">
        <v>45975</v>
      </c>
      <c r="E4243" s="47">
        <v>216</v>
      </c>
      <c r="F4243" s="47">
        <f t="shared" si="480"/>
        <v>19008</v>
      </c>
      <c r="G4243" s="48">
        <f t="shared" si="481"/>
        <v>38016</v>
      </c>
      <c r="H4243" s="21">
        <v>345006</v>
      </c>
      <c r="I4243" s="21" t="s">
        <v>5071</v>
      </c>
      <c r="J4243" s="21">
        <v>2</v>
      </c>
      <c r="K4243" s="21">
        <v>2</v>
      </c>
      <c r="L4243" s="21">
        <f t="shared" si="482"/>
        <v>0</v>
      </c>
      <c r="M4243" s="21" t="s">
        <v>5971</v>
      </c>
      <c r="N4243" s="30">
        <v>45976</v>
      </c>
      <c r="O4243" s="48">
        <v>66960</v>
      </c>
      <c r="P4243" s="21" t="s">
        <v>2046</v>
      </c>
      <c r="Q4243" s="21">
        <v>58158206610</v>
      </c>
      <c r="R4243" s="21" t="s">
        <v>5912</v>
      </c>
      <c r="S4243" s="3">
        <v>4</v>
      </c>
      <c r="T4243" s="37"/>
      <c r="U4243" s="21" t="s">
        <v>5871</v>
      </c>
      <c r="V4243" s="21" t="str">
        <f>VLOOKUP(P4243,'Customer List'!B:C,2,)</f>
        <v>Banglore</v>
      </c>
      <c r="W4243" s="38"/>
      <c r="X4243" s="30">
        <v>45978</v>
      </c>
      <c r="Y4243" s="21">
        <f t="shared" si="484"/>
        <v>2</v>
      </c>
      <c r="Z4243" s="21" t="str">
        <f t="shared" si="485"/>
        <v>Saturday</v>
      </c>
      <c r="AA4243" s="21" t="str">
        <f t="shared" si="486"/>
        <v>Monday</v>
      </c>
      <c r="AB4243" s="21" t="str">
        <f>VLOOKUP(U4243,'Currency Sheet'!A:C,3,)</f>
        <v>DOLLAR</v>
      </c>
      <c r="AC4243" s="42" t="str">
        <f>VLOOKUP(P4243,'Customer List'!B:D,3,)</f>
        <v>OutStation</v>
      </c>
    </row>
    <row r="4244" spans="1:29" x14ac:dyDescent="0.25">
      <c r="A4244" s="21">
        <v>4240</v>
      </c>
      <c r="B4244" s="21" t="s">
        <v>5834</v>
      </c>
      <c r="C4244" s="30">
        <v>45965</v>
      </c>
      <c r="D4244" s="30">
        <v>45975</v>
      </c>
      <c r="E4244" s="47">
        <v>158.19999999999999</v>
      </c>
      <c r="F4244" s="47">
        <f t="shared" si="480"/>
        <v>13921.599999999999</v>
      </c>
      <c r="G4244" s="48">
        <f t="shared" si="481"/>
        <v>13921.599999999999</v>
      </c>
      <c r="H4244" s="21">
        <v>345031</v>
      </c>
      <c r="I4244" s="21" t="s">
        <v>5071</v>
      </c>
      <c r="J4244" s="21">
        <v>1</v>
      </c>
      <c r="K4244" s="21">
        <v>1</v>
      </c>
      <c r="L4244" s="21">
        <f t="shared" si="482"/>
        <v>0</v>
      </c>
      <c r="M4244" s="21" t="s">
        <v>5993</v>
      </c>
      <c r="N4244" s="30">
        <v>45976</v>
      </c>
      <c r="O4244" s="48">
        <v>17166.96</v>
      </c>
      <c r="P4244" s="21" t="s">
        <v>276</v>
      </c>
      <c r="Q4244" s="21">
        <v>58158193520</v>
      </c>
      <c r="R4244" s="21" t="s">
        <v>5912</v>
      </c>
      <c r="S4244" s="3">
        <v>4</v>
      </c>
      <c r="T4244" s="37"/>
      <c r="U4244" s="21" t="s">
        <v>5871</v>
      </c>
      <c r="V4244" s="21" t="str">
        <f>VLOOKUP(P4244,'Customer List'!B:C,2,)</f>
        <v>Pune</v>
      </c>
      <c r="W4244" s="38"/>
      <c r="X4244" s="30">
        <v>45979</v>
      </c>
      <c r="Y4244" s="21">
        <f t="shared" si="484"/>
        <v>3</v>
      </c>
      <c r="Z4244" s="21" t="str">
        <f t="shared" si="485"/>
        <v>Saturday</v>
      </c>
      <c r="AA4244" s="21" t="str">
        <f t="shared" si="486"/>
        <v>Tuesday</v>
      </c>
      <c r="AB4244" s="21" t="str">
        <f>VLOOKUP(U4244,'Currency Sheet'!A:C,3,)</f>
        <v>DOLLAR</v>
      </c>
      <c r="AC4244" s="42" t="str">
        <f>VLOOKUP(P4244,'Customer List'!B:D,3,)</f>
        <v>OutStation</v>
      </c>
    </row>
    <row r="4245" spans="1:29" x14ac:dyDescent="0.25">
      <c r="A4245" s="21">
        <v>4241</v>
      </c>
      <c r="B4245" s="21" t="s">
        <v>5834</v>
      </c>
      <c r="C4245" s="30">
        <v>45965</v>
      </c>
      <c r="D4245" s="30">
        <v>45975</v>
      </c>
      <c r="E4245" s="47">
        <v>174.6</v>
      </c>
      <c r="F4245" s="47">
        <f t="shared" si="480"/>
        <v>15364.8</v>
      </c>
      <c r="G4245" s="48">
        <f t="shared" si="481"/>
        <v>15364.8</v>
      </c>
      <c r="H4245" s="21">
        <v>350216</v>
      </c>
      <c r="I4245" s="21" t="s">
        <v>5187</v>
      </c>
      <c r="J4245" s="21">
        <v>1</v>
      </c>
      <c r="K4245" s="21">
        <v>1</v>
      </c>
      <c r="L4245" s="21">
        <f t="shared" si="482"/>
        <v>0</v>
      </c>
      <c r="M4245" s="21" t="s">
        <v>6242</v>
      </c>
      <c r="N4245" s="30">
        <v>45985</v>
      </c>
      <c r="O4245" s="48">
        <v>42849.75</v>
      </c>
      <c r="P4245" s="21" t="s">
        <v>30</v>
      </c>
      <c r="Q4245" s="21" t="s">
        <v>5959</v>
      </c>
      <c r="R4245" s="21" t="s">
        <v>847</v>
      </c>
      <c r="S4245" s="3">
        <v>4</v>
      </c>
      <c r="T4245" s="37"/>
      <c r="U4245" s="21" t="s">
        <v>5871</v>
      </c>
      <c r="V4245" s="21" t="str">
        <f>VLOOKUP(P4245,'Customer List'!B:C,2,)</f>
        <v>Delhi</v>
      </c>
      <c r="W4245" s="38"/>
      <c r="X4245" s="30">
        <f t="shared" ref="X4245:X4246" si="490">IF(OR(R4245 = "PRIYANKA MADAM", R4245 = "DEEPAK", R4245 = "PORTER"),N4245,"")</f>
        <v>45985</v>
      </c>
      <c r="Y4245" s="21">
        <f t="shared" si="484"/>
        <v>0</v>
      </c>
      <c r="Z4245" s="21" t="str">
        <f t="shared" si="485"/>
        <v>Monday</v>
      </c>
      <c r="AA4245" s="21" t="str">
        <f t="shared" si="486"/>
        <v>Monday</v>
      </c>
      <c r="AB4245" s="21" t="str">
        <f>VLOOKUP(U4245,'Currency Sheet'!A:C,3,)</f>
        <v>DOLLAR</v>
      </c>
      <c r="AC4245" s="42" t="str">
        <f>VLOOKUP(P4245,'Customer List'!B:D,3,)</f>
        <v>Local</v>
      </c>
    </row>
    <row r="4246" spans="1:29" x14ac:dyDescent="0.25">
      <c r="A4246" s="21">
        <v>4242</v>
      </c>
      <c r="B4246" s="21" t="s">
        <v>5834</v>
      </c>
      <c r="C4246" s="30">
        <v>45965</v>
      </c>
      <c r="D4246" s="30">
        <v>45975</v>
      </c>
      <c r="E4246" s="47">
        <v>208.2</v>
      </c>
      <c r="F4246" s="47">
        <f t="shared" si="480"/>
        <v>18321.599999999999</v>
      </c>
      <c r="G4246" s="48">
        <f t="shared" si="481"/>
        <v>18321.599999999999</v>
      </c>
      <c r="H4246" s="21">
        <v>350504</v>
      </c>
      <c r="I4246" s="21" t="s">
        <v>5848</v>
      </c>
      <c r="J4246" s="21">
        <v>1</v>
      </c>
      <c r="K4246" s="21">
        <v>1</v>
      </c>
      <c r="L4246" s="21">
        <f t="shared" si="482"/>
        <v>0</v>
      </c>
      <c r="M4246" s="21" t="s">
        <v>5916</v>
      </c>
      <c r="N4246" s="30">
        <v>45976</v>
      </c>
      <c r="O4246" s="48">
        <v>0</v>
      </c>
      <c r="P4246" s="21" t="s">
        <v>625</v>
      </c>
      <c r="Q4246" s="21" t="s">
        <v>5959</v>
      </c>
      <c r="R4246" s="21" t="s">
        <v>637</v>
      </c>
      <c r="S4246" s="3">
        <v>4</v>
      </c>
      <c r="T4246" s="37"/>
      <c r="U4246" s="21" t="s">
        <v>5871</v>
      </c>
      <c r="V4246" s="21" t="str">
        <f>VLOOKUP(P4246,'Customer List'!B:C,2,)</f>
        <v>Delhi</v>
      </c>
      <c r="W4246" s="38"/>
      <c r="X4246" s="30">
        <f t="shared" si="490"/>
        <v>45976</v>
      </c>
      <c r="Y4246" s="21">
        <f t="shared" si="484"/>
        <v>0</v>
      </c>
      <c r="Z4246" s="21" t="str">
        <f t="shared" si="485"/>
        <v>Saturday</v>
      </c>
      <c r="AA4246" s="21" t="str">
        <f t="shared" si="486"/>
        <v>Saturday</v>
      </c>
      <c r="AB4246" s="21" t="str">
        <f>VLOOKUP(U4246,'Currency Sheet'!A:C,3,)</f>
        <v>DOLLAR</v>
      </c>
      <c r="AC4246" s="42" t="str">
        <f>VLOOKUP(P4246,'Customer List'!B:D,3,)</f>
        <v>Local</v>
      </c>
    </row>
    <row r="4247" spans="1:29" x14ac:dyDescent="0.25">
      <c r="A4247" s="21">
        <v>4243</v>
      </c>
      <c r="B4247" s="21" t="s">
        <v>5834</v>
      </c>
      <c r="C4247" s="30">
        <v>45965</v>
      </c>
      <c r="D4247" s="30">
        <v>45975</v>
      </c>
      <c r="E4247" s="47">
        <v>105.6</v>
      </c>
      <c r="F4247" s="47">
        <f t="shared" si="480"/>
        <v>9292.7999999999993</v>
      </c>
      <c r="G4247" s="48">
        <f t="shared" si="481"/>
        <v>9292.7999999999993</v>
      </c>
      <c r="H4247" s="21">
        <v>353019</v>
      </c>
      <c r="I4247" s="21" t="s">
        <v>5849</v>
      </c>
      <c r="J4247" s="21">
        <v>1</v>
      </c>
      <c r="K4247" s="21">
        <v>1</v>
      </c>
      <c r="L4247" s="21">
        <f t="shared" si="482"/>
        <v>0</v>
      </c>
      <c r="M4247" s="21" t="s">
        <v>5947</v>
      </c>
      <c r="N4247" s="30">
        <v>45978</v>
      </c>
      <c r="O4247" s="48">
        <v>16368</v>
      </c>
      <c r="P4247" s="21" t="s">
        <v>3332</v>
      </c>
      <c r="Q4247" s="21" t="s">
        <v>5911</v>
      </c>
      <c r="R4247" s="21" t="s">
        <v>5912</v>
      </c>
      <c r="S4247" s="3">
        <v>4</v>
      </c>
      <c r="T4247" s="37"/>
      <c r="U4247" s="21" t="s">
        <v>5871</v>
      </c>
      <c r="V4247" s="21" t="str">
        <f>VLOOKUP(P4247,'Customer List'!B:C,2,)</f>
        <v>Chandigarh</v>
      </c>
      <c r="W4247" s="38"/>
      <c r="X4247" s="30">
        <v>45979</v>
      </c>
      <c r="Y4247" s="21">
        <f t="shared" si="484"/>
        <v>1</v>
      </c>
      <c r="Z4247" s="21" t="str">
        <f t="shared" si="485"/>
        <v>Monday</v>
      </c>
      <c r="AA4247" s="21" t="str">
        <f t="shared" si="486"/>
        <v>Tuesday</v>
      </c>
      <c r="AB4247" s="21" t="str">
        <f>VLOOKUP(U4247,'Currency Sheet'!A:C,3,)</f>
        <v>DOLLAR</v>
      </c>
      <c r="AC4247" s="42" t="str">
        <f>VLOOKUP(P4247,'Customer List'!B:D,3,)</f>
        <v>OutStation</v>
      </c>
    </row>
    <row r="4248" spans="1:29" x14ac:dyDescent="0.25">
      <c r="A4248" s="21">
        <v>4244</v>
      </c>
      <c r="B4248" s="21" t="s">
        <v>5834</v>
      </c>
      <c r="C4248" s="30">
        <v>45965</v>
      </c>
      <c r="D4248" s="30">
        <v>45975</v>
      </c>
      <c r="E4248" s="47">
        <v>172.2</v>
      </c>
      <c r="F4248" s="47">
        <f t="shared" si="480"/>
        <v>15153.599999999999</v>
      </c>
      <c r="G4248" s="48">
        <f t="shared" si="481"/>
        <v>30307.199999999997</v>
      </c>
      <c r="H4248" s="21">
        <v>353204</v>
      </c>
      <c r="I4248" s="21" t="s">
        <v>5073</v>
      </c>
      <c r="J4248" s="21">
        <v>2</v>
      </c>
      <c r="K4248" s="21">
        <v>2</v>
      </c>
      <c r="L4248" s="21">
        <f t="shared" si="482"/>
        <v>0</v>
      </c>
      <c r="M4248" s="21" t="s">
        <v>5971</v>
      </c>
      <c r="N4248" s="30">
        <v>45976</v>
      </c>
      <c r="O4248" s="48">
        <v>53382</v>
      </c>
      <c r="P4248" s="21" t="s">
        <v>2046</v>
      </c>
      <c r="Q4248" s="21">
        <v>58158206610</v>
      </c>
      <c r="R4248" s="21" t="s">
        <v>5912</v>
      </c>
      <c r="S4248" s="3">
        <v>4</v>
      </c>
      <c r="T4248" s="37"/>
      <c r="U4248" s="21" t="s">
        <v>5871</v>
      </c>
      <c r="V4248" s="21" t="str">
        <f>VLOOKUP(P4248,'Customer List'!B:C,2,)</f>
        <v>Banglore</v>
      </c>
      <c r="W4248" s="38"/>
      <c r="X4248" s="30">
        <v>45978</v>
      </c>
      <c r="Y4248" s="21">
        <f t="shared" si="484"/>
        <v>2</v>
      </c>
      <c r="Z4248" s="21" t="str">
        <f t="shared" si="485"/>
        <v>Saturday</v>
      </c>
      <c r="AA4248" s="21" t="str">
        <f t="shared" si="486"/>
        <v>Monday</v>
      </c>
      <c r="AB4248" s="21" t="str">
        <f>VLOOKUP(U4248,'Currency Sheet'!A:C,3,)</f>
        <v>DOLLAR</v>
      </c>
      <c r="AC4248" s="42" t="str">
        <f>VLOOKUP(P4248,'Customer List'!B:D,3,)</f>
        <v>OutStation</v>
      </c>
    </row>
    <row r="4249" spans="1:29" x14ac:dyDescent="0.25">
      <c r="A4249" s="21">
        <v>4245</v>
      </c>
      <c r="B4249" s="21" t="s">
        <v>5834</v>
      </c>
      <c r="C4249" s="30">
        <v>45965</v>
      </c>
      <c r="D4249" s="30">
        <v>45975</v>
      </c>
      <c r="E4249" s="47">
        <v>229.2</v>
      </c>
      <c r="F4249" s="47">
        <f t="shared" si="480"/>
        <v>20169.599999999999</v>
      </c>
      <c r="G4249" s="48">
        <f t="shared" si="481"/>
        <v>20169.599999999999</v>
      </c>
      <c r="H4249" s="21">
        <v>353236</v>
      </c>
      <c r="I4249" s="21" t="s">
        <v>5073</v>
      </c>
      <c r="J4249" s="21">
        <v>1</v>
      </c>
      <c r="K4249" s="21">
        <v>1</v>
      </c>
      <c r="L4249" s="21">
        <f t="shared" si="482"/>
        <v>0</v>
      </c>
      <c r="M4249" s="21" t="s">
        <v>6243</v>
      </c>
      <c r="N4249" s="30">
        <v>45985</v>
      </c>
      <c r="O4249" s="48">
        <v>56249.5</v>
      </c>
      <c r="P4249" s="21" t="s">
        <v>30</v>
      </c>
      <c r="Q4249" s="21" t="s">
        <v>5959</v>
      </c>
      <c r="R4249" s="21" t="s">
        <v>847</v>
      </c>
      <c r="S4249" s="3">
        <v>4</v>
      </c>
      <c r="T4249" s="37"/>
      <c r="U4249" s="21" t="s">
        <v>5871</v>
      </c>
      <c r="V4249" s="21" t="str">
        <f>VLOOKUP(P4249,'Customer List'!B:C,2,)</f>
        <v>Delhi</v>
      </c>
      <c r="W4249" s="38"/>
      <c r="X4249" s="30">
        <f t="shared" ref="X4249" si="491">IF(OR(R4249 = "PRIYANKA MADAM", R4249 = "DEEPAK", R4249 = "PORTER"),N4249,"")</f>
        <v>45985</v>
      </c>
      <c r="Y4249" s="21">
        <f t="shared" si="484"/>
        <v>0</v>
      </c>
      <c r="Z4249" s="21" t="str">
        <f t="shared" si="485"/>
        <v>Monday</v>
      </c>
      <c r="AA4249" s="21" t="str">
        <f t="shared" si="486"/>
        <v>Monday</v>
      </c>
      <c r="AB4249" s="21" t="str">
        <f>VLOOKUP(U4249,'Currency Sheet'!A:C,3,)</f>
        <v>DOLLAR</v>
      </c>
      <c r="AC4249" s="42" t="str">
        <f>VLOOKUP(P4249,'Customer List'!B:D,3,)</f>
        <v>Local</v>
      </c>
    </row>
    <row r="4250" spans="1:29" x14ac:dyDescent="0.25">
      <c r="A4250" s="21">
        <v>4246</v>
      </c>
      <c r="B4250" s="21" t="s">
        <v>5834</v>
      </c>
      <c r="C4250" s="30">
        <v>45965</v>
      </c>
      <c r="D4250" s="30">
        <v>45975</v>
      </c>
      <c r="E4250" s="47">
        <v>89.4</v>
      </c>
      <c r="F4250" s="47">
        <f t="shared" si="480"/>
        <v>7867.2000000000007</v>
      </c>
      <c r="G4250" s="48">
        <f t="shared" si="481"/>
        <v>7867.2000000000007</v>
      </c>
      <c r="H4250" s="21">
        <v>353415</v>
      </c>
      <c r="I4250" s="21" t="s">
        <v>5804</v>
      </c>
      <c r="J4250" s="21">
        <v>1</v>
      </c>
      <c r="K4250" s="21">
        <v>1</v>
      </c>
      <c r="L4250" s="21">
        <f t="shared" si="482"/>
        <v>0</v>
      </c>
      <c r="M4250" s="21" t="s">
        <v>5947</v>
      </c>
      <c r="N4250" s="30">
        <v>45978</v>
      </c>
      <c r="O4250" s="48">
        <v>13857</v>
      </c>
      <c r="P4250" s="21" t="s">
        <v>3332</v>
      </c>
      <c r="Q4250" s="21" t="s">
        <v>5911</v>
      </c>
      <c r="R4250" s="21" t="s">
        <v>5912</v>
      </c>
      <c r="S4250" s="3">
        <v>4</v>
      </c>
      <c r="T4250" s="37"/>
      <c r="U4250" s="21" t="s">
        <v>5871</v>
      </c>
      <c r="V4250" s="21" t="str">
        <f>VLOOKUP(P4250,'Customer List'!B:C,2,)</f>
        <v>Chandigarh</v>
      </c>
      <c r="W4250" s="38"/>
      <c r="X4250" s="30">
        <v>45979</v>
      </c>
      <c r="Y4250" s="21">
        <f t="shared" si="484"/>
        <v>1</v>
      </c>
      <c r="Z4250" s="21" t="str">
        <f t="shared" si="485"/>
        <v>Monday</v>
      </c>
      <c r="AA4250" s="21" t="str">
        <f t="shared" si="486"/>
        <v>Tuesday</v>
      </c>
      <c r="AB4250" s="21" t="str">
        <f>VLOOKUP(U4250,'Currency Sheet'!A:C,3,)</f>
        <v>DOLLAR</v>
      </c>
      <c r="AC4250" s="42" t="str">
        <f>VLOOKUP(P4250,'Customer List'!B:D,3,)</f>
        <v>OutStation</v>
      </c>
    </row>
    <row r="4251" spans="1:29" x14ac:dyDescent="0.25">
      <c r="A4251" s="21">
        <v>4247</v>
      </c>
      <c r="B4251" s="21" t="s">
        <v>5834</v>
      </c>
      <c r="C4251" s="30">
        <v>45965</v>
      </c>
      <c r="D4251" s="30">
        <v>45975</v>
      </c>
      <c r="E4251" s="47">
        <v>201</v>
      </c>
      <c r="F4251" s="47">
        <f t="shared" si="480"/>
        <v>17688</v>
      </c>
      <c r="G4251" s="48">
        <f t="shared" si="481"/>
        <v>35376</v>
      </c>
      <c r="H4251" s="21">
        <v>353712</v>
      </c>
      <c r="I4251" s="21" t="s">
        <v>4792</v>
      </c>
      <c r="J4251" s="21">
        <v>2</v>
      </c>
      <c r="K4251" s="21">
        <v>2</v>
      </c>
      <c r="L4251" s="21">
        <f t="shared" si="482"/>
        <v>0</v>
      </c>
      <c r="M4251" s="21" t="s">
        <v>5971</v>
      </c>
      <c r="N4251" s="30">
        <v>45976</v>
      </c>
      <c r="O4251" s="48">
        <v>62310</v>
      </c>
      <c r="P4251" s="21" t="s">
        <v>2046</v>
      </c>
      <c r="Q4251" s="21">
        <v>58158206610</v>
      </c>
      <c r="R4251" s="21" t="s">
        <v>5912</v>
      </c>
      <c r="S4251" s="3">
        <v>4</v>
      </c>
      <c r="T4251" s="37"/>
      <c r="U4251" s="21" t="s">
        <v>5871</v>
      </c>
      <c r="V4251" s="21" t="str">
        <f>VLOOKUP(P4251,'Customer List'!B:C,2,)</f>
        <v>Banglore</v>
      </c>
      <c r="W4251" s="38"/>
      <c r="X4251" s="30">
        <v>45978</v>
      </c>
      <c r="Y4251" s="21">
        <f t="shared" si="484"/>
        <v>2</v>
      </c>
      <c r="Z4251" s="21" t="str">
        <f t="shared" si="485"/>
        <v>Saturday</v>
      </c>
      <c r="AA4251" s="21" t="str">
        <f t="shared" si="486"/>
        <v>Monday</v>
      </c>
      <c r="AB4251" s="21" t="str">
        <f>VLOOKUP(U4251,'Currency Sheet'!A:C,3,)</f>
        <v>DOLLAR</v>
      </c>
      <c r="AC4251" s="42" t="str">
        <f>VLOOKUP(P4251,'Customer List'!B:D,3,)</f>
        <v>OutStation</v>
      </c>
    </row>
    <row r="4252" spans="1:29" x14ac:dyDescent="0.25">
      <c r="A4252" s="21">
        <v>4248</v>
      </c>
      <c r="B4252" s="21" t="s">
        <v>5834</v>
      </c>
      <c r="C4252" s="30">
        <v>45965</v>
      </c>
      <c r="D4252" s="30">
        <v>45975</v>
      </c>
      <c r="E4252" s="47">
        <v>142.80000000000001</v>
      </c>
      <c r="F4252" s="47">
        <f t="shared" si="480"/>
        <v>12566.400000000001</v>
      </c>
      <c r="G4252" s="48">
        <f t="shared" si="481"/>
        <v>12566.400000000001</v>
      </c>
      <c r="H4252" s="21">
        <v>353737</v>
      </c>
      <c r="I4252" s="21" t="s">
        <v>4792</v>
      </c>
      <c r="J4252" s="21">
        <v>1</v>
      </c>
      <c r="K4252" s="21">
        <v>1</v>
      </c>
      <c r="L4252" s="21">
        <f t="shared" si="482"/>
        <v>0</v>
      </c>
      <c r="M4252" s="21" t="s">
        <v>5947</v>
      </c>
      <c r="N4252" s="30">
        <v>45978</v>
      </c>
      <c r="O4252" s="48">
        <v>18972</v>
      </c>
      <c r="P4252" s="21" t="s">
        <v>3332</v>
      </c>
      <c r="Q4252" s="21" t="s">
        <v>5911</v>
      </c>
      <c r="R4252" s="21" t="s">
        <v>5912</v>
      </c>
      <c r="S4252" s="3">
        <v>4</v>
      </c>
      <c r="T4252" s="37"/>
      <c r="U4252" s="21" t="s">
        <v>5871</v>
      </c>
      <c r="V4252" s="21" t="str">
        <f>VLOOKUP(P4252,'Customer List'!B:C,2,)</f>
        <v>Chandigarh</v>
      </c>
      <c r="W4252" s="38"/>
      <c r="X4252" s="30">
        <v>45979</v>
      </c>
      <c r="Y4252" s="21">
        <f t="shared" si="484"/>
        <v>1</v>
      </c>
      <c r="Z4252" s="21" t="str">
        <f t="shared" si="485"/>
        <v>Monday</v>
      </c>
      <c r="AA4252" s="21" t="str">
        <f t="shared" si="486"/>
        <v>Tuesday</v>
      </c>
      <c r="AB4252" s="21" t="str">
        <f>VLOOKUP(U4252,'Currency Sheet'!A:C,3,)</f>
        <v>DOLLAR</v>
      </c>
      <c r="AC4252" s="42" t="str">
        <f>VLOOKUP(P4252,'Customer List'!B:D,3,)</f>
        <v>OutStation</v>
      </c>
    </row>
    <row r="4253" spans="1:29" x14ac:dyDescent="0.25">
      <c r="A4253" s="21">
        <v>4249</v>
      </c>
      <c r="B4253" s="21" t="s">
        <v>5834</v>
      </c>
      <c r="C4253" s="30">
        <v>45965</v>
      </c>
      <c r="D4253" s="30">
        <v>45975</v>
      </c>
      <c r="E4253" s="47">
        <v>159</v>
      </c>
      <c r="F4253" s="47">
        <f t="shared" si="480"/>
        <v>13992</v>
      </c>
      <c r="G4253" s="48">
        <f t="shared" si="481"/>
        <v>27984</v>
      </c>
      <c r="H4253" s="21">
        <v>356128</v>
      </c>
      <c r="I4253" s="21" t="s">
        <v>5376</v>
      </c>
      <c r="J4253" s="21">
        <v>2</v>
      </c>
      <c r="K4253" s="21">
        <v>2</v>
      </c>
      <c r="L4253" s="21">
        <f t="shared" si="482"/>
        <v>0</v>
      </c>
      <c r="M4253" s="21" t="s">
        <v>5971</v>
      </c>
      <c r="N4253" s="30">
        <v>45976</v>
      </c>
      <c r="O4253" s="48">
        <v>49290</v>
      </c>
      <c r="P4253" s="21" t="s">
        <v>2046</v>
      </c>
      <c r="Q4253" s="21">
        <v>58158206610</v>
      </c>
      <c r="R4253" s="21" t="s">
        <v>5912</v>
      </c>
      <c r="S4253" s="3">
        <v>4</v>
      </c>
      <c r="T4253" s="37"/>
      <c r="U4253" s="21" t="s">
        <v>5871</v>
      </c>
      <c r="V4253" s="21" t="str">
        <f>VLOOKUP(P4253,'Customer List'!B:C,2,)</f>
        <v>Banglore</v>
      </c>
      <c r="W4253" s="38"/>
      <c r="X4253" s="30">
        <v>45978</v>
      </c>
      <c r="Y4253" s="21">
        <f t="shared" si="484"/>
        <v>2</v>
      </c>
      <c r="Z4253" s="21" t="str">
        <f t="shared" si="485"/>
        <v>Saturday</v>
      </c>
      <c r="AA4253" s="21" t="str">
        <f t="shared" si="486"/>
        <v>Monday</v>
      </c>
      <c r="AB4253" s="21" t="str">
        <f>VLOOKUP(U4253,'Currency Sheet'!A:C,3,)</f>
        <v>DOLLAR</v>
      </c>
      <c r="AC4253" s="42" t="str">
        <f>VLOOKUP(P4253,'Customer List'!B:D,3,)</f>
        <v>OutStation</v>
      </c>
    </row>
    <row r="4254" spans="1:29" x14ac:dyDescent="0.25">
      <c r="A4254" s="21">
        <v>4250</v>
      </c>
      <c r="B4254" s="21" t="s">
        <v>5834</v>
      </c>
      <c r="C4254" s="30">
        <v>45965</v>
      </c>
      <c r="D4254" s="30">
        <v>45975</v>
      </c>
      <c r="E4254" s="47">
        <v>96.6</v>
      </c>
      <c r="F4254" s="47">
        <f t="shared" si="480"/>
        <v>8500.7999999999993</v>
      </c>
      <c r="G4254" s="48">
        <f t="shared" si="481"/>
        <v>8500.7999999999993</v>
      </c>
      <c r="H4254" s="21">
        <v>357505</v>
      </c>
      <c r="I4254" s="21" t="s">
        <v>4793</v>
      </c>
      <c r="J4254" s="21">
        <v>1</v>
      </c>
      <c r="K4254" s="21">
        <v>1</v>
      </c>
      <c r="L4254" s="21">
        <f t="shared" si="482"/>
        <v>0</v>
      </c>
      <c r="M4254" s="21" t="s">
        <v>5922</v>
      </c>
      <c r="N4254" s="30">
        <v>45979</v>
      </c>
      <c r="O4254" s="48">
        <v>14973</v>
      </c>
      <c r="P4254" s="21" t="s">
        <v>153</v>
      </c>
      <c r="Q4254" s="21" t="s">
        <v>1127</v>
      </c>
      <c r="R4254" s="21" t="s">
        <v>1127</v>
      </c>
      <c r="S4254" s="3">
        <v>4</v>
      </c>
      <c r="T4254" s="37"/>
      <c r="U4254" s="21" t="s">
        <v>5871</v>
      </c>
      <c r="V4254" s="21" t="str">
        <f>VLOOKUP(P4254,'Customer List'!B:C,2,)</f>
        <v>Noida</v>
      </c>
      <c r="W4254" s="38"/>
      <c r="X4254" s="30">
        <f t="shared" ref="X4254" si="492">IF(OR(R4254 = "PRIYANKA MADAM", R4254 = "DEEPAK", R4254 = "PORTER"),N4254,"")</f>
        <v>45979</v>
      </c>
      <c r="Y4254" s="21">
        <f t="shared" si="484"/>
        <v>0</v>
      </c>
      <c r="Z4254" s="21" t="str">
        <f t="shared" si="485"/>
        <v>Tuesday</v>
      </c>
      <c r="AA4254" s="21" t="str">
        <f t="shared" si="486"/>
        <v>Tuesday</v>
      </c>
      <c r="AB4254" s="21" t="str">
        <f>VLOOKUP(U4254,'Currency Sheet'!A:C,3,)</f>
        <v>DOLLAR</v>
      </c>
      <c r="AC4254" s="42" t="str">
        <f>VLOOKUP(P4254,'Customer List'!B:D,3,)</f>
        <v>Local</v>
      </c>
    </row>
    <row r="4255" spans="1:29" x14ac:dyDescent="0.25">
      <c r="A4255" s="21">
        <v>4251</v>
      </c>
      <c r="B4255" s="21" t="s">
        <v>5834</v>
      </c>
      <c r="C4255" s="30">
        <v>45965</v>
      </c>
      <c r="D4255" s="30">
        <v>45975</v>
      </c>
      <c r="E4255" s="47">
        <v>89.4</v>
      </c>
      <c r="F4255" s="47">
        <f t="shared" si="480"/>
        <v>7867.2000000000007</v>
      </c>
      <c r="G4255" s="48">
        <f t="shared" si="481"/>
        <v>7867.2000000000007</v>
      </c>
      <c r="H4255" s="21">
        <v>359407</v>
      </c>
      <c r="I4255" s="21" t="s">
        <v>5850</v>
      </c>
      <c r="J4255" s="21">
        <v>1</v>
      </c>
      <c r="K4255" s="21">
        <v>1</v>
      </c>
      <c r="L4255" s="21">
        <f t="shared" si="482"/>
        <v>0</v>
      </c>
      <c r="M4255" s="21" t="s">
        <v>5930</v>
      </c>
      <c r="N4255" s="30">
        <v>45975</v>
      </c>
      <c r="O4255" s="48">
        <v>16166.5</v>
      </c>
      <c r="P4255" s="21" t="s">
        <v>191</v>
      </c>
      <c r="Q4255" s="21" t="s">
        <v>5960</v>
      </c>
      <c r="R4255" s="21" t="s">
        <v>5912</v>
      </c>
      <c r="S4255" s="3">
        <v>4</v>
      </c>
      <c r="T4255" s="37"/>
      <c r="U4255" s="21" t="s">
        <v>5871</v>
      </c>
      <c r="V4255" s="21" t="str">
        <f>VLOOKUP(P4255,'Customer List'!B:C,2,)</f>
        <v>Chandigarh</v>
      </c>
      <c r="W4255" s="38"/>
      <c r="X4255" s="30">
        <v>45976</v>
      </c>
      <c r="Y4255" s="21">
        <f t="shared" si="484"/>
        <v>1</v>
      </c>
      <c r="Z4255" s="21" t="str">
        <f t="shared" si="485"/>
        <v>Friday</v>
      </c>
      <c r="AA4255" s="21" t="str">
        <f t="shared" si="486"/>
        <v>Saturday</v>
      </c>
      <c r="AB4255" s="21" t="str">
        <f>VLOOKUP(U4255,'Currency Sheet'!A:C,3,)</f>
        <v>DOLLAR</v>
      </c>
      <c r="AC4255" s="42" t="str">
        <f>VLOOKUP(P4255,'Customer List'!B:D,3,)</f>
        <v>OutStation</v>
      </c>
    </row>
    <row r="4256" spans="1:29" x14ac:dyDescent="0.25">
      <c r="A4256" s="21">
        <v>4252</v>
      </c>
      <c r="B4256" s="21" t="s">
        <v>5834</v>
      </c>
      <c r="C4256" s="30">
        <v>45965</v>
      </c>
      <c r="D4256" s="30">
        <v>45975</v>
      </c>
      <c r="E4256" s="47">
        <v>296.8</v>
      </c>
      <c r="F4256" s="47">
        <f t="shared" si="480"/>
        <v>26118.400000000001</v>
      </c>
      <c r="G4256" s="48">
        <f t="shared" si="481"/>
        <v>26118.400000000001</v>
      </c>
      <c r="H4256" s="21">
        <v>360734</v>
      </c>
      <c r="I4256" s="21" t="s">
        <v>5179</v>
      </c>
      <c r="J4256" s="21">
        <v>1</v>
      </c>
      <c r="K4256" s="21">
        <v>1</v>
      </c>
      <c r="L4256" s="21">
        <f t="shared" si="482"/>
        <v>0</v>
      </c>
      <c r="M4256" s="21" t="s">
        <v>5995</v>
      </c>
      <c r="N4256" s="30">
        <v>45976</v>
      </c>
      <c r="O4256" s="48">
        <v>39432</v>
      </c>
      <c r="P4256" s="21" t="s">
        <v>626</v>
      </c>
      <c r="Q4256" s="21">
        <v>58158204996</v>
      </c>
      <c r="R4256" s="21" t="s">
        <v>5912</v>
      </c>
      <c r="S4256" s="3">
        <v>4</v>
      </c>
      <c r="T4256" s="37"/>
      <c r="U4256" s="21" t="s">
        <v>5871</v>
      </c>
      <c r="V4256" s="21" t="str">
        <f>VLOOKUP(P4256,'Customer List'!B:C,2,)</f>
        <v>Hyderabad</v>
      </c>
      <c r="W4256" s="38"/>
      <c r="X4256" s="30">
        <v>45979</v>
      </c>
      <c r="Y4256" s="21">
        <f t="shared" si="484"/>
        <v>3</v>
      </c>
      <c r="Z4256" s="21" t="str">
        <f t="shared" si="485"/>
        <v>Saturday</v>
      </c>
      <c r="AA4256" s="21" t="str">
        <f t="shared" si="486"/>
        <v>Tuesday</v>
      </c>
      <c r="AB4256" s="21" t="str">
        <f>VLOOKUP(U4256,'Currency Sheet'!A:C,3,)</f>
        <v>DOLLAR</v>
      </c>
      <c r="AC4256" s="42" t="str">
        <f>VLOOKUP(P4256,'Customer List'!B:D,3,)</f>
        <v>OutStation</v>
      </c>
    </row>
    <row r="4257" spans="1:29" x14ac:dyDescent="0.25">
      <c r="A4257" s="21">
        <v>4253</v>
      </c>
      <c r="B4257" s="21" t="s">
        <v>5834</v>
      </c>
      <c r="C4257" s="30">
        <v>45965</v>
      </c>
      <c r="D4257" s="30">
        <v>45975</v>
      </c>
      <c r="E4257" s="47">
        <v>142.80000000000001</v>
      </c>
      <c r="F4257" s="47">
        <f t="shared" si="480"/>
        <v>12566.400000000001</v>
      </c>
      <c r="G4257" s="48">
        <f t="shared" si="481"/>
        <v>12566.400000000001</v>
      </c>
      <c r="H4257" s="21">
        <v>361023</v>
      </c>
      <c r="I4257" s="21" t="s">
        <v>5851</v>
      </c>
      <c r="J4257" s="21">
        <v>1</v>
      </c>
      <c r="K4257" s="21">
        <v>1</v>
      </c>
      <c r="L4257" s="21">
        <f t="shared" si="482"/>
        <v>0</v>
      </c>
      <c r="M4257" s="21" t="s">
        <v>5934</v>
      </c>
      <c r="N4257" s="30">
        <v>45979</v>
      </c>
      <c r="O4257" s="48">
        <v>19584</v>
      </c>
      <c r="P4257" s="21" t="s">
        <v>208</v>
      </c>
      <c r="Q4257" s="21" t="s">
        <v>1127</v>
      </c>
      <c r="R4257" s="21" t="s">
        <v>1127</v>
      </c>
      <c r="S4257" s="3">
        <v>4</v>
      </c>
      <c r="T4257" s="37"/>
      <c r="U4257" s="21" t="s">
        <v>5871</v>
      </c>
      <c r="V4257" s="21" t="str">
        <f>VLOOKUP(P4257,'Customer List'!B:C,2,)</f>
        <v>Delhi</v>
      </c>
      <c r="W4257" s="38"/>
      <c r="X4257" s="30">
        <f t="shared" ref="X4257:X4258" si="493">IF(OR(R4257 = "PRIYANKA MADAM", R4257 = "DEEPAK", R4257 = "PORTER"),N4257,"")</f>
        <v>45979</v>
      </c>
      <c r="Y4257" s="21">
        <f t="shared" si="484"/>
        <v>0</v>
      </c>
      <c r="Z4257" s="21" t="str">
        <f t="shared" si="485"/>
        <v>Tuesday</v>
      </c>
      <c r="AA4257" s="21" t="str">
        <f t="shared" si="486"/>
        <v>Tuesday</v>
      </c>
      <c r="AB4257" s="21" t="str">
        <f>VLOOKUP(U4257,'Currency Sheet'!A:C,3,)</f>
        <v>DOLLAR</v>
      </c>
      <c r="AC4257" s="42" t="str">
        <f>VLOOKUP(P4257,'Customer List'!B:D,3,)</f>
        <v>Local</v>
      </c>
    </row>
    <row r="4258" spans="1:29" x14ac:dyDescent="0.25">
      <c r="A4258" s="21">
        <v>4254</v>
      </c>
      <c r="B4258" s="21" t="s">
        <v>5834</v>
      </c>
      <c r="C4258" s="30">
        <v>45965</v>
      </c>
      <c r="D4258" s="30">
        <v>45975</v>
      </c>
      <c r="E4258" s="47">
        <v>75</v>
      </c>
      <c r="F4258" s="47">
        <f t="shared" si="480"/>
        <v>6600</v>
      </c>
      <c r="G4258" s="48">
        <f t="shared" si="481"/>
        <v>6600</v>
      </c>
      <c r="H4258" s="21">
        <v>362503</v>
      </c>
      <c r="I4258" s="21" t="s">
        <v>4779</v>
      </c>
      <c r="J4258" s="21">
        <v>1</v>
      </c>
      <c r="K4258" s="21">
        <v>1</v>
      </c>
      <c r="L4258" s="21">
        <f t="shared" si="482"/>
        <v>0</v>
      </c>
      <c r="M4258" s="21" t="s">
        <v>5933</v>
      </c>
      <c r="N4258" s="30">
        <v>45979</v>
      </c>
      <c r="O4258" s="48">
        <v>12000</v>
      </c>
      <c r="P4258" s="21" t="s">
        <v>208</v>
      </c>
      <c r="Q4258" s="21" t="s">
        <v>1127</v>
      </c>
      <c r="R4258" s="21" t="s">
        <v>1127</v>
      </c>
      <c r="S4258" s="3">
        <v>4</v>
      </c>
      <c r="T4258" s="37"/>
      <c r="U4258" s="21" t="s">
        <v>5871</v>
      </c>
      <c r="V4258" s="21" t="str">
        <f>VLOOKUP(P4258,'Customer List'!B:C,2,)</f>
        <v>Delhi</v>
      </c>
      <c r="W4258" s="38"/>
      <c r="X4258" s="30">
        <f t="shared" si="493"/>
        <v>45979</v>
      </c>
      <c r="Y4258" s="21">
        <f t="shared" si="484"/>
        <v>0</v>
      </c>
      <c r="Z4258" s="21" t="str">
        <f t="shared" si="485"/>
        <v>Tuesday</v>
      </c>
      <c r="AA4258" s="21" t="str">
        <f t="shared" si="486"/>
        <v>Tuesday</v>
      </c>
      <c r="AB4258" s="21" t="str">
        <f>VLOOKUP(U4258,'Currency Sheet'!A:C,3,)</f>
        <v>DOLLAR</v>
      </c>
      <c r="AC4258" s="42" t="str">
        <f>VLOOKUP(P4258,'Customer List'!B:D,3,)</f>
        <v>Local</v>
      </c>
    </row>
    <row r="4259" spans="1:29" x14ac:dyDescent="0.25">
      <c r="A4259" s="21">
        <v>4255</v>
      </c>
      <c r="B4259" s="21" t="s">
        <v>5834</v>
      </c>
      <c r="C4259" s="30">
        <v>45965</v>
      </c>
      <c r="D4259" s="30">
        <v>45975</v>
      </c>
      <c r="E4259" s="47">
        <v>154.80000000000001</v>
      </c>
      <c r="F4259" s="47">
        <f t="shared" si="480"/>
        <v>13622.400000000001</v>
      </c>
      <c r="G4259" s="48">
        <f t="shared" si="481"/>
        <v>13622.400000000001</v>
      </c>
      <c r="H4259" s="21">
        <v>362526</v>
      </c>
      <c r="I4259" s="21" t="s">
        <v>4779</v>
      </c>
      <c r="J4259" s="21">
        <v>1</v>
      </c>
      <c r="K4259" s="21">
        <v>1</v>
      </c>
      <c r="L4259" s="21">
        <f t="shared" si="482"/>
        <v>0</v>
      </c>
      <c r="M4259" s="21" t="s">
        <v>5995</v>
      </c>
      <c r="N4259" s="30">
        <v>45976</v>
      </c>
      <c r="O4259" s="48">
        <v>23994</v>
      </c>
      <c r="P4259" s="21" t="s">
        <v>626</v>
      </c>
      <c r="Q4259" s="21">
        <v>58158204996</v>
      </c>
      <c r="R4259" s="21" t="s">
        <v>5912</v>
      </c>
      <c r="S4259" s="3">
        <v>4</v>
      </c>
      <c r="T4259" s="37"/>
      <c r="U4259" s="21" t="s">
        <v>5871</v>
      </c>
      <c r="V4259" s="21" t="str">
        <f>VLOOKUP(P4259,'Customer List'!B:C,2,)</f>
        <v>Hyderabad</v>
      </c>
      <c r="W4259" s="38"/>
      <c r="X4259" s="30">
        <v>45979</v>
      </c>
      <c r="Y4259" s="21">
        <f t="shared" si="484"/>
        <v>3</v>
      </c>
      <c r="Z4259" s="21" t="str">
        <f t="shared" si="485"/>
        <v>Saturday</v>
      </c>
      <c r="AA4259" s="21" t="str">
        <f t="shared" si="486"/>
        <v>Tuesday</v>
      </c>
      <c r="AB4259" s="21" t="str">
        <f>VLOOKUP(U4259,'Currency Sheet'!A:C,3,)</f>
        <v>DOLLAR</v>
      </c>
      <c r="AC4259" s="42" t="str">
        <f>VLOOKUP(P4259,'Customer List'!B:D,3,)</f>
        <v>OutStation</v>
      </c>
    </row>
    <row r="4260" spans="1:29" x14ac:dyDescent="0.25">
      <c r="A4260" s="21">
        <v>4256</v>
      </c>
      <c r="B4260" s="21" t="s">
        <v>5834</v>
      </c>
      <c r="C4260" s="30">
        <v>45965</v>
      </c>
      <c r="D4260" s="30">
        <v>45975</v>
      </c>
      <c r="E4260" s="47">
        <v>237</v>
      </c>
      <c r="F4260" s="47">
        <f t="shared" si="480"/>
        <v>20856</v>
      </c>
      <c r="G4260" s="48">
        <f t="shared" si="481"/>
        <v>20856</v>
      </c>
      <c r="H4260" s="21">
        <v>362638</v>
      </c>
      <c r="I4260" s="21" t="s">
        <v>5852</v>
      </c>
      <c r="J4260" s="21">
        <v>1</v>
      </c>
      <c r="K4260" s="21">
        <v>1</v>
      </c>
      <c r="L4260" s="21">
        <f t="shared" si="482"/>
        <v>0</v>
      </c>
      <c r="M4260" s="21" t="s">
        <v>6259</v>
      </c>
      <c r="N4260" s="30">
        <v>45989</v>
      </c>
      <c r="O4260" s="48">
        <v>35648.75</v>
      </c>
      <c r="P4260" s="21" t="s">
        <v>42</v>
      </c>
      <c r="Q4260" s="21"/>
      <c r="R4260" s="21"/>
      <c r="S4260" s="3">
        <v>4</v>
      </c>
      <c r="T4260" s="37"/>
      <c r="U4260" s="21" t="s">
        <v>5871</v>
      </c>
      <c r="V4260" s="21" t="str">
        <f>VLOOKUP(P4260,'Customer List'!B:C,2,)</f>
        <v>Faridabad</v>
      </c>
      <c r="W4260" s="38" t="s">
        <v>637</v>
      </c>
      <c r="X4260" s="30" t="str">
        <f t="shared" ref="X4260:X4261" si="494">IF(OR(R4260 = "PRIYANKA MADAM", R4260 = "DEEPAK", R4260 = "PORTER"),N4260,"")</f>
        <v/>
      </c>
      <c r="Y4260" s="21" t="str">
        <f t="shared" si="484"/>
        <v/>
      </c>
      <c r="Z4260" s="21" t="str">
        <f t="shared" si="485"/>
        <v>Friday</v>
      </c>
      <c r="AA4260" s="21" t="str">
        <f t="shared" si="486"/>
        <v/>
      </c>
      <c r="AB4260" s="21" t="str">
        <f>VLOOKUP(U4260,'Currency Sheet'!A:C,3,)</f>
        <v>DOLLAR</v>
      </c>
      <c r="AC4260" s="42" t="str">
        <f>VLOOKUP(P4260,'Customer List'!B:D,3,)</f>
        <v>Local</v>
      </c>
    </row>
    <row r="4261" spans="1:29" x14ac:dyDescent="0.25">
      <c r="A4261" s="21">
        <v>4257</v>
      </c>
      <c r="B4261" s="21" t="s">
        <v>5834</v>
      </c>
      <c r="C4261" s="30">
        <v>45965</v>
      </c>
      <c r="D4261" s="30">
        <v>45975</v>
      </c>
      <c r="E4261" s="47">
        <v>190.2</v>
      </c>
      <c r="F4261" s="47">
        <f t="shared" si="480"/>
        <v>16737.599999999999</v>
      </c>
      <c r="G4261" s="48">
        <f t="shared" si="481"/>
        <v>16737.599999999999</v>
      </c>
      <c r="H4261" s="21">
        <v>368516</v>
      </c>
      <c r="I4261" s="21" t="s">
        <v>4795</v>
      </c>
      <c r="J4261" s="21">
        <v>1</v>
      </c>
      <c r="K4261" s="21">
        <v>1</v>
      </c>
      <c r="L4261" s="21">
        <f t="shared" si="482"/>
        <v>0</v>
      </c>
      <c r="M4261" s="21" t="s">
        <v>5916</v>
      </c>
      <c r="N4261" s="30">
        <v>45976</v>
      </c>
      <c r="O4261" s="48">
        <v>0</v>
      </c>
      <c r="P4261" s="21" t="s">
        <v>625</v>
      </c>
      <c r="Q4261" s="21" t="s">
        <v>5959</v>
      </c>
      <c r="R4261" s="21" t="s">
        <v>637</v>
      </c>
      <c r="S4261" s="3">
        <v>4</v>
      </c>
      <c r="T4261" s="37"/>
      <c r="U4261" s="21" t="s">
        <v>5871</v>
      </c>
      <c r="V4261" s="21" t="str">
        <f>VLOOKUP(P4261,'Customer List'!B:C,2,)</f>
        <v>Delhi</v>
      </c>
      <c r="W4261" s="38"/>
      <c r="X4261" s="30">
        <f t="shared" si="494"/>
        <v>45976</v>
      </c>
      <c r="Y4261" s="21">
        <f t="shared" si="484"/>
        <v>0</v>
      </c>
      <c r="Z4261" s="21" t="str">
        <f t="shared" si="485"/>
        <v>Saturday</v>
      </c>
      <c r="AA4261" s="21" t="str">
        <f t="shared" si="486"/>
        <v>Saturday</v>
      </c>
      <c r="AB4261" s="21" t="str">
        <f>VLOOKUP(U4261,'Currency Sheet'!A:C,3,)</f>
        <v>DOLLAR</v>
      </c>
      <c r="AC4261" s="42" t="str">
        <f>VLOOKUP(P4261,'Customer List'!B:D,3,)</f>
        <v>Local</v>
      </c>
    </row>
    <row r="4262" spans="1:29" x14ac:dyDescent="0.25">
      <c r="A4262" s="21">
        <v>4258</v>
      </c>
      <c r="B4262" s="21" t="s">
        <v>5834</v>
      </c>
      <c r="C4262" s="30">
        <v>45965</v>
      </c>
      <c r="D4262" s="30">
        <v>45975</v>
      </c>
      <c r="E4262" s="47">
        <v>96.6</v>
      </c>
      <c r="F4262" s="47">
        <f t="shared" si="480"/>
        <v>8500.7999999999993</v>
      </c>
      <c r="G4262" s="48">
        <f t="shared" si="481"/>
        <v>8500.7999999999993</v>
      </c>
      <c r="H4262" s="21">
        <v>369211</v>
      </c>
      <c r="I4262" s="21" t="s">
        <v>5075</v>
      </c>
      <c r="J4262" s="21">
        <v>1</v>
      </c>
      <c r="K4262" s="21">
        <v>1</v>
      </c>
      <c r="L4262" s="21">
        <f t="shared" si="482"/>
        <v>0</v>
      </c>
      <c r="M4262" s="21" t="s">
        <v>5993</v>
      </c>
      <c r="N4262" s="30">
        <v>45976</v>
      </c>
      <c r="O4262" s="48">
        <v>12229.56</v>
      </c>
      <c r="P4262" s="21" t="s">
        <v>276</v>
      </c>
      <c r="Q4262" s="21">
        <v>58158193520</v>
      </c>
      <c r="R4262" s="21" t="s">
        <v>5912</v>
      </c>
      <c r="S4262" s="3">
        <v>4</v>
      </c>
      <c r="T4262" s="37"/>
      <c r="U4262" s="21" t="s">
        <v>5871</v>
      </c>
      <c r="V4262" s="21" t="str">
        <f>VLOOKUP(P4262,'Customer List'!B:C,2,)</f>
        <v>Pune</v>
      </c>
      <c r="W4262" s="38"/>
      <c r="X4262" s="30">
        <v>45979</v>
      </c>
      <c r="Y4262" s="21">
        <f t="shared" si="484"/>
        <v>3</v>
      </c>
      <c r="Z4262" s="21" t="str">
        <f t="shared" si="485"/>
        <v>Saturday</v>
      </c>
      <c r="AA4262" s="21" t="str">
        <f t="shared" si="486"/>
        <v>Tuesday</v>
      </c>
      <c r="AB4262" s="21" t="str">
        <f>VLOOKUP(U4262,'Currency Sheet'!A:C,3,)</f>
        <v>DOLLAR</v>
      </c>
      <c r="AC4262" s="42" t="str">
        <f>VLOOKUP(P4262,'Customer List'!B:D,3,)</f>
        <v>OutStation</v>
      </c>
    </row>
    <row r="4263" spans="1:29" x14ac:dyDescent="0.25">
      <c r="A4263" s="21">
        <v>4259</v>
      </c>
      <c r="B4263" s="21" t="s">
        <v>5834</v>
      </c>
      <c r="C4263" s="30">
        <v>45965</v>
      </c>
      <c r="D4263" s="30">
        <v>45975</v>
      </c>
      <c r="E4263" s="47">
        <v>281.39999999999998</v>
      </c>
      <c r="F4263" s="47">
        <f t="shared" si="480"/>
        <v>24763.199999999997</v>
      </c>
      <c r="G4263" s="48">
        <f t="shared" si="481"/>
        <v>49526.399999999994</v>
      </c>
      <c r="H4263" s="21">
        <v>369318</v>
      </c>
      <c r="I4263" s="21" t="s">
        <v>5075</v>
      </c>
      <c r="J4263" s="21">
        <v>2</v>
      </c>
      <c r="K4263" s="21">
        <v>2</v>
      </c>
      <c r="L4263" s="21">
        <f t="shared" si="482"/>
        <v>0</v>
      </c>
      <c r="M4263" s="21" t="s">
        <v>5971</v>
      </c>
      <c r="N4263" s="30">
        <v>45976</v>
      </c>
      <c r="O4263" s="48">
        <v>74772</v>
      </c>
      <c r="P4263" s="21" t="s">
        <v>2046</v>
      </c>
      <c r="Q4263" s="21">
        <v>58158206610</v>
      </c>
      <c r="R4263" s="21" t="s">
        <v>5912</v>
      </c>
      <c r="S4263" s="3">
        <v>4</v>
      </c>
      <c r="T4263" s="37"/>
      <c r="U4263" s="21" t="s">
        <v>5871</v>
      </c>
      <c r="V4263" s="21" t="str">
        <f>VLOOKUP(P4263,'Customer List'!B:C,2,)</f>
        <v>Banglore</v>
      </c>
      <c r="W4263" s="38"/>
      <c r="X4263" s="30">
        <v>45978</v>
      </c>
      <c r="Y4263" s="21">
        <f t="shared" si="484"/>
        <v>2</v>
      </c>
      <c r="Z4263" s="21" t="str">
        <f t="shared" si="485"/>
        <v>Saturday</v>
      </c>
      <c r="AA4263" s="21" t="str">
        <f t="shared" si="486"/>
        <v>Monday</v>
      </c>
      <c r="AB4263" s="21" t="str">
        <f>VLOOKUP(U4263,'Currency Sheet'!A:C,3,)</f>
        <v>DOLLAR</v>
      </c>
      <c r="AC4263" s="42" t="str">
        <f>VLOOKUP(P4263,'Customer List'!B:D,3,)</f>
        <v>OutStation</v>
      </c>
    </row>
    <row r="4264" spans="1:29" x14ac:dyDescent="0.25">
      <c r="A4264" s="21">
        <v>4260</v>
      </c>
      <c r="B4264" s="21" t="s">
        <v>5834</v>
      </c>
      <c r="C4264" s="30">
        <v>45965</v>
      </c>
      <c r="D4264" s="30">
        <v>45975</v>
      </c>
      <c r="E4264" s="47">
        <v>222</v>
      </c>
      <c r="F4264" s="47">
        <f t="shared" si="480"/>
        <v>19536</v>
      </c>
      <c r="G4264" s="48">
        <f t="shared" si="481"/>
        <v>19536</v>
      </c>
      <c r="H4264" s="21">
        <v>372216</v>
      </c>
      <c r="I4264" s="21" t="s">
        <v>5077</v>
      </c>
      <c r="J4264" s="21">
        <v>1</v>
      </c>
      <c r="K4264" s="21">
        <v>1</v>
      </c>
      <c r="L4264" s="21">
        <f t="shared" si="482"/>
        <v>0</v>
      </c>
      <c r="M4264" s="21" t="s">
        <v>5993</v>
      </c>
      <c r="N4264" s="30">
        <v>45976</v>
      </c>
      <c r="O4264" s="48">
        <v>28105.200000000001</v>
      </c>
      <c r="P4264" s="21" t="s">
        <v>276</v>
      </c>
      <c r="Q4264" s="21">
        <v>58158193520</v>
      </c>
      <c r="R4264" s="21" t="s">
        <v>5912</v>
      </c>
      <c r="S4264" s="3">
        <v>4</v>
      </c>
      <c r="T4264" s="37"/>
      <c r="U4264" s="21" t="s">
        <v>5871</v>
      </c>
      <c r="V4264" s="21" t="str">
        <f>VLOOKUP(P4264,'Customer List'!B:C,2,)</f>
        <v>Pune</v>
      </c>
      <c r="W4264" s="38"/>
      <c r="X4264" s="30">
        <v>45979</v>
      </c>
      <c r="Y4264" s="21">
        <f t="shared" si="484"/>
        <v>3</v>
      </c>
      <c r="Z4264" s="21" t="str">
        <f t="shared" si="485"/>
        <v>Saturday</v>
      </c>
      <c r="AA4264" s="21" t="str">
        <f t="shared" si="486"/>
        <v>Tuesday</v>
      </c>
      <c r="AB4264" s="21" t="str">
        <f>VLOOKUP(U4264,'Currency Sheet'!A:C,3,)</f>
        <v>DOLLAR</v>
      </c>
      <c r="AC4264" s="42" t="str">
        <f>VLOOKUP(P4264,'Customer List'!B:D,3,)</f>
        <v>OutStation</v>
      </c>
    </row>
    <row r="4265" spans="1:29" x14ac:dyDescent="0.25">
      <c r="A4265" s="21">
        <v>4261</v>
      </c>
      <c r="B4265" s="21" t="s">
        <v>5834</v>
      </c>
      <c r="C4265" s="30">
        <v>45965</v>
      </c>
      <c r="D4265" s="30">
        <v>45975</v>
      </c>
      <c r="E4265" s="47">
        <v>260.39999999999998</v>
      </c>
      <c r="F4265" s="47">
        <f t="shared" si="480"/>
        <v>22915.199999999997</v>
      </c>
      <c r="G4265" s="48">
        <f t="shared" si="481"/>
        <v>45830.399999999994</v>
      </c>
      <c r="H4265" s="21">
        <v>372734</v>
      </c>
      <c r="I4265" s="21" t="s">
        <v>5542</v>
      </c>
      <c r="J4265" s="21">
        <v>2</v>
      </c>
      <c r="K4265" s="21">
        <v>2</v>
      </c>
      <c r="L4265" s="21">
        <f t="shared" si="482"/>
        <v>0</v>
      </c>
      <c r="M4265" s="21" t="s">
        <v>5971</v>
      </c>
      <c r="N4265" s="30">
        <v>45976</v>
      </c>
      <c r="O4265" s="48">
        <v>80724</v>
      </c>
      <c r="P4265" s="21" t="s">
        <v>2046</v>
      </c>
      <c r="Q4265" s="21">
        <v>58158206610</v>
      </c>
      <c r="R4265" s="21" t="s">
        <v>5912</v>
      </c>
      <c r="S4265" s="3">
        <v>4</v>
      </c>
      <c r="T4265" s="37"/>
      <c r="U4265" s="21" t="s">
        <v>5871</v>
      </c>
      <c r="V4265" s="21" t="str">
        <f>VLOOKUP(P4265,'Customer List'!B:C,2,)</f>
        <v>Banglore</v>
      </c>
      <c r="W4265" s="38"/>
      <c r="X4265" s="30">
        <v>45978</v>
      </c>
      <c r="Y4265" s="21">
        <f t="shared" si="484"/>
        <v>2</v>
      </c>
      <c r="Z4265" s="21" t="str">
        <f t="shared" si="485"/>
        <v>Saturday</v>
      </c>
      <c r="AA4265" s="21" t="str">
        <f t="shared" si="486"/>
        <v>Monday</v>
      </c>
      <c r="AB4265" s="21" t="str">
        <f>VLOOKUP(U4265,'Currency Sheet'!A:C,3,)</f>
        <v>DOLLAR</v>
      </c>
      <c r="AC4265" s="42" t="str">
        <f>VLOOKUP(P4265,'Customer List'!B:D,3,)</f>
        <v>OutStation</v>
      </c>
    </row>
    <row r="4266" spans="1:29" x14ac:dyDescent="0.25">
      <c r="A4266" s="21">
        <v>4262</v>
      </c>
      <c r="B4266" s="21" t="s">
        <v>5834</v>
      </c>
      <c r="C4266" s="30">
        <v>45965</v>
      </c>
      <c r="D4266" s="30">
        <v>45975</v>
      </c>
      <c r="E4266" s="47">
        <v>173.6</v>
      </c>
      <c r="F4266" s="47">
        <f t="shared" si="480"/>
        <v>15276.8</v>
      </c>
      <c r="G4266" s="48">
        <f t="shared" si="481"/>
        <v>15276.8</v>
      </c>
      <c r="H4266" s="21">
        <v>375023</v>
      </c>
      <c r="I4266" s="21" t="s">
        <v>5853</v>
      </c>
      <c r="J4266" s="21">
        <v>1</v>
      </c>
      <c r="K4266" s="21">
        <v>1</v>
      </c>
      <c r="L4266" s="21">
        <f t="shared" si="482"/>
        <v>0</v>
      </c>
      <c r="M4266" s="21" t="s">
        <v>5947</v>
      </c>
      <c r="N4266" s="30">
        <v>45978</v>
      </c>
      <c r="O4266" s="48">
        <v>23064</v>
      </c>
      <c r="P4266" s="21" t="s">
        <v>3332</v>
      </c>
      <c r="Q4266" s="21" t="s">
        <v>5911</v>
      </c>
      <c r="R4266" s="21" t="s">
        <v>5912</v>
      </c>
      <c r="S4266" s="3">
        <v>4</v>
      </c>
      <c r="T4266" s="37"/>
      <c r="U4266" s="21" t="s">
        <v>5871</v>
      </c>
      <c r="V4266" s="21" t="str">
        <f>VLOOKUP(P4266,'Customer List'!B:C,2,)</f>
        <v>Chandigarh</v>
      </c>
      <c r="W4266" s="38"/>
      <c r="X4266" s="30">
        <v>45979</v>
      </c>
      <c r="Y4266" s="21">
        <f t="shared" si="484"/>
        <v>1</v>
      </c>
      <c r="Z4266" s="21" t="str">
        <f t="shared" si="485"/>
        <v>Monday</v>
      </c>
      <c r="AA4266" s="21" t="str">
        <f t="shared" si="486"/>
        <v>Tuesday</v>
      </c>
      <c r="AB4266" s="21" t="str">
        <f>VLOOKUP(U4266,'Currency Sheet'!A:C,3,)</f>
        <v>DOLLAR</v>
      </c>
      <c r="AC4266" s="42" t="str">
        <f>VLOOKUP(P4266,'Customer List'!B:D,3,)</f>
        <v>OutStation</v>
      </c>
    </row>
    <row r="4267" spans="1:29" x14ac:dyDescent="0.25">
      <c r="A4267" s="21">
        <v>4263</v>
      </c>
      <c r="B4267" s="21" t="s">
        <v>5834</v>
      </c>
      <c r="C4267" s="30">
        <v>45965</v>
      </c>
      <c r="D4267" s="30">
        <v>45975</v>
      </c>
      <c r="E4267" s="47">
        <v>76.2</v>
      </c>
      <c r="F4267" s="47">
        <f t="shared" si="480"/>
        <v>6705.6</v>
      </c>
      <c r="G4267" s="48">
        <f t="shared" si="481"/>
        <v>6705.6</v>
      </c>
      <c r="H4267" s="21">
        <v>379209</v>
      </c>
      <c r="I4267" s="21" t="s">
        <v>4781</v>
      </c>
      <c r="J4267" s="21">
        <v>1</v>
      </c>
      <c r="K4267" s="21">
        <v>1</v>
      </c>
      <c r="L4267" s="21">
        <f t="shared" si="482"/>
        <v>0</v>
      </c>
      <c r="M4267" s="21" t="s">
        <v>5993</v>
      </c>
      <c r="N4267" s="30">
        <v>45976</v>
      </c>
      <c r="O4267" s="48">
        <v>9646.92</v>
      </c>
      <c r="P4267" s="21" t="s">
        <v>276</v>
      </c>
      <c r="Q4267" s="21">
        <v>58158193520</v>
      </c>
      <c r="R4267" s="21" t="s">
        <v>5912</v>
      </c>
      <c r="S4267" s="3">
        <v>4</v>
      </c>
      <c r="T4267" s="37"/>
      <c r="U4267" s="21" t="s">
        <v>5871</v>
      </c>
      <c r="V4267" s="21" t="str">
        <f>VLOOKUP(P4267,'Customer List'!B:C,2,)</f>
        <v>Pune</v>
      </c>
      <c r="W4267" s="38"/>
      <c r="X4267" s="30">
        <v>45979</v>
      </c>
      <c r="Y4267" s="21">
        <f t="shared" si="484"/>
        <v>3</v>
      </c>
      <c r="Z4267" s="21" t="str">
        <f t="shared" si="485"/>
        <v>Saturday</v>
      </c>
      <c r="AA4267" s="21" t="str">
        <f t="shared" si="486"/>
        <v>Tuesday</v>
      </c>
      <c r="AB4267" s="21" t="str">
        <f>VLOOKUP(U4267,'Currency Sheet'!A:C,3,)</f>
        <v>DOLLAR</v>
      </c>
      <c r="AC4267" s="42" t="str">
        <f>VLOOKUP(P4267,'Customer List'!B:D,3,)</f>
        <v>OutStation</v>
      </c>
    </row>
    <row r="4268" spans="1:29" x14ac:dyDescent="0.25">
      <c r="A4268" s="21">
        <v>4264</v>
      </c>
      <c r="B4268" s="21" t="s">
        <v>5834</v>
      </c>
      <c r="C4268" s="30">
        <v>45965</v>
      </c>
      <c r="D4268" s="30">
        <v>45975</v>
      </c>
      <c r="E4268" s="47">
        <v>300.3</v>
      </c>
      <c r="F4268" s="47">
        <f t="shared" si="480"/>
        <v>26426.400000000001</v>
      </c>
      <c r="G4268" s="48">
        <f t="shared" si="481"/>
        <v>26426.400000000001</v>
      </c>
      <c r="H4268" s="21">
        <v>396414</v>
      </c>
      <c r="I4268" s="21" t="s">
        <v>5077</v>
      </c>
      <c r="J4268" s="21">
        <v>1</v>
      </c>
      <c r="K4268" s="21">
        <v>1</v>
      </c>
      <c r="L4268" s="21">
        <f t="shared" si="482"/>
        <v>0</v>
      </c>
      <c r="M4268" s="21" t="s">
        <v>5916</v>
      </c>
      <c r="N4268" s="30">
        <v>45976</v>
      </c>
      <c r="O4268" s="48">
        <v>0</v>
      </c>
      <c r="P4268" s="21" t="s">
        <v>625</v>
      </c>
      <c r="Q4268" s="21" t="s">
        <v>5959</v>
      </c>
      <c r="R4268" s="21" t="s">
        <v>637</v>
      </c>
      <c r="S4268" s="3">
        <v>4</v>
      </c>
      <c r="T4268" s="37"/>
      <c r="U4268" s="21" t="s">
        <v>5871</v>
      </c>
      <c r="V4268" s="21" t="str">
        <f>VLOOKUP(P4268,'Customer List'!B:C,2,)</f>
        <v>Delhi</v>
      </c>
      <c r="W4268" s="38"/>
      <c r="X4268" s="30">
        <f t="shared" ref="X4268:X4269" si="495">IF(OR(R4268 = "PRIYANKA MADAM", R4268 = "DEEPAK", R4268 = "PORTER"),N4268,"")</f>
        <v>45976</v>
      </c>
      <c r="Y4268" s="21">
        <f t="shared" si="484"/>
        <v>0</v>
      </c>
      <c r="Z4268" s="21" t="str">
        <f t="shared" si="485"/>
        <v>Saturday</v>
      </c>
      <c r="AA4268" s="21" t="str">
        <f t="shared" si="486"/>
        <v>Saturday</v>
      </c>
      <c r="AB4268" s="21" t="str">
        <f>VLOOKUP(U4268,'Currency Sheet'!A:C,3,)</f>
        <v>DOLLAR</v>
      </c>
      <c r="AC4268" s="42" t="str">
        <f>VLOOKUP(P4268,'Customer List'!B:D,3,)</f>
        <v>Local</v>
      </c>
    </row>
    <row r="4269" spans="1:29" x14ac:dyDescent="0.25">
      <c r="A4269" s="21">
        <v>4265</v>
      </c>
      <c r="B4269" s="21" t="s">
        <v>5834</v>
      </c>
      <c r="C4269" s="30">
        <v>45965</v>
      </c>
      <c r="D4269" s="30">
        <v>45975</v>
      </c>
      <c r="E4269" s="47">
        <v>82.8</v>
      </c>
      <c r="F4269" s="47">
        <f t="shared" si="480"/>
        <v>7286.4</v>
      </c>
      <c r="G4269" s="48">
        <f t="shared" si="481"/>
        <v>7286.4</v>
      </c>
      <c r="H4269" s="21">
        <v>396425</v>
      </c>
      <c r="I4269" s="21" t="s">
        <v>5077</v>
      </c>
      <c r="J4269" s="21">
        <v>1</v>
      </c>
      <c r="K4269" s="21">
        <v>1</v>
      </c>
      <c r="L4269" s="21">
        <f t="shared" si="482"/>
        <v>0</v>
      </c>
      <c r="M4269" s="21" t="s">
        <v>6118</v>
      </c>
      <c r="N4269" s="30">
        <v>45986</v>
      </c>
      <c r="O4269" s="48">
        <v>11799</v>
      </c>
      <c r="P4269" s="21" t="s">
        <v>42</v>
      </c>
      <c r="Q4269" s="21" t="s">
        <v>5959</v>
      </c>
      <c r="R4269" s="21" t="s">
        <v>6091</v>
      </c>
      <c r="S4269" s="3">
        <v>4</v>
      </c>
      <c r="T4269" s="37"/>
      <c r="U4269" s="21" t="s">
        <v>5871</v>
      </c>
      <c r="V4269" s="21" t="str">
        <f>VLOOKUP(P4269,'Customer List'!B:C,2,)</f>
        <v>Faridabad</v>
      </c>
      <c r="W4269" s="38"/>
      <c r="X4269" s="30">
        <f t="shared" si="495"/>
        <v>45986</v>
      </c>
      <c r="Y4269" s="21">
        <f t="shared" si="484"/>
        <v>0</v>
      </c>
      <c r="Z4269" s="21" t="str">
        <f t="shared" si="485"/>
        <v>Tuesday</v>
      </c>
      <c r="AA4269" s="21" t="str">
        <f t="shared" si="486"/>
        <v>Tuesday</v>
      </c>
      <c r="AB4269" s="21" t="str">
        <f>VLOOKUP(U4269,'Currency Sheet'!A:C,3,)</f>
        <v>DOLLAR</v>
      </c>
      <c r="AC4269" s="42" t="str">
        <f>VLOOKUP(P4269,'Customer List'!B:D,3,)</f>
        <v>Local</v>
      </c>
    </row>
    <row r="4270" spans="1:29" x14ac:dyDescent="0.25">
      <c r="A4270" s="21">
        <v>4266</v>
      </c>
      <c r="B4270" s="21" t="s">
        <v>5834</v>
      </c>
      <c r="C4270" s="30">
        <v>45965</v>
      </c>
      <c r="D4270" s="30">
        <v>45975</v>
      </c>
      <c r="E4270" s="47">
        <v>46.2</v>
      </c>
      <c r="F4270" s="47">
        <f t="shared" si="480"/>
        <v>4065.6000000000004</v>
      </c>
      <c r="G4270" s="48">
        <f t="shared" si="481"/>
        <v>8131.2000000000007</v>
      </c>
      <c r="H4270" s="21">
        <v>400112</v>
      </c>
      <c r="I4270" s="21" t="s">
        <v>4798</v>
      </c>
      <c r="J4270" s="21">
        <v>2</v>
      </c>
      <c r="K4270" s="21">
        <v>2</v>
      </c>
      <c r="L4270" s="21">
        <f t="shared" si="482"/>
        <v>0</v>
      </c>
      <c r="M4270" s="21" t="s">
        <v>5971</v>
      </c>
      <c r="N4270" s="30">
        <v>45976</v>
      </c>
      <c r="O4270" s="48">
        <v>14322</v>
      </c>
      <c r="P4270" s="21" t="s">
        <v>2046</v>
      </c>
      <c r="Q4270" s="21">
        <v>58158206610</v>
      </c>
      <c r="R4270" s="21" t="s">
        <v>5912</v>
      </c>
      <c r="S4270" s="3">
        <v>4</v>
      </c>
      <c r="T4270" s="37"/>
      <c r="U4270" s="21" t="s">
        <v>5871</v>
      </c>
      <c r="V4270" s="21" t="str">
        <f>VLOOKUP(P4270,'Customer List'!B:C,2,)</f>
        <v>Banglore</v>
      </c>
      <c r="W4270" s="38"/>
      <c r="X4270" s="30">
        <v>45978</v>
      </c>
      <c r="Y4270" s="21">
        <f t="shared" si="484"/>
        <v>2</v>
      </c>
      <c r="Z4270" s="21" t="str">
        <f t="shared" si="485"/>
        <v>Saturday</v>
      </c>
      <c r="AA4270" s="21" t="str">
        <f t="shared" si="486"/>
        <v>Monday</v>
      </c>
      <c r="AB4270" s="21" t="str">
        <f>VLOOKUP(U4270,'Currency Sheet'!A:C,3,)</f>
        <v>DOLLAR</v>
      </c>
      <c r="AC4270" s="42" t="str">
        <f>VLOOKUP(P4270,'Customer List'!B:D,3,)</f>
        <v>OutStation</v>
      </c>
    </row>
    <row r="4271" spans="1:29" x14ac:dyDescent="0.25">
      <c r="A4271" s="21">
        <v>4267</v>
      </c>
      <c r="B4271" s="21" t="s">
        <v>5834</v>
      </c>
      <c r="C4271" s="30">
        <v>45965</v>
      </c>
      <c r="D4271" s="30">
        <v>45975</v>
      </c>
      <c r="E4271" s="47">
        <v>63.6</v>
      </c>
      <c r="F4271" s="47">
        <f t="shared" si="480"/>
        <v>5596.8</v>
      </c>
      <c r="G4271" s="48">
        <f t="shared" si="481"/>
        <v>5596.8</v>
      </c>
      <c r="H4271" s="21">
        <v>400125</v>
      </c>
      <c r="I4271" s="21" t="s">
        <v>4798</v>
      </c>
      <c r="J4271" s="21">
        <v>1</v>
      </c>
      <c r="K4271" s="21">
        <v>1</v>
      </c>
      <c r="L4271" s="21">
        <f t="shared" si="482"/>
        <v>0</v>
      </c>
      <c r="M4271" s="21" t="s">
        <v>5972</v>
      </c>
      <c r="N4271" s="30">
        <v>45976</v>
      </c>
      <c r="O4271" s="48">
        <v>9858</v>
      </c>
      <c r="P4271" s="21" t="s">
        <v>2046</v>
      </c>
      <c r="Q4271" s="21">
        <v>58158206610</v>
      </c>
      <c r="R4271" s="21" t="s">
        <v>5912</v>
      </c>
      <c r="S4271" s="3">
        <v>4</v>
      </c>
      <c r="T4271" s="37"/>
      <c r="U4271" s="21" t="s">
        <v>5871</v>
      </c>
      <c r="V4271" s="21" t="str">
        <f>VLOOKUP(P4271,'Customer List'!B:C,2,)</f>
        <v>Banglore</v>
      </c>
      <c r="W4271" s="38"/>
      <c r="X4271" s="30">
        <v>45978</v>
      </c>
      <c r="Y4271" s="21">
        <f t="shared" si="484"/>
        <v>2</v>
      </c>
      <c r="Z4271" s="21" t="str">
        <f t="shared" si="485"/>
        <v>Saturday</v>
      </c>
      <c r="AA4271" s="21" t="str">
        <f t="shared" si="486"/>
        <v>Monday</v>
      </c>
      <c r="AB4271" s="21" t="str">
        <f>VLOOKUP(U4271,'Currency Sheet'!A:C,3,)</f>
        <v>DOLLAR</v>
      </c>
      <c r="AC4271" s="42" t="str">
        <f>VLOOKUP(P4271,'Customer List'!B:D,3,)</f>
        <v>OutStation</v>
      </c>
    </row>
    <row r="4272" spans="1:29" x14ac:dyDescent="0.25">
      <c r="A4272" s="21">
        <v>4268</v>
      </c>
      <c r="B4272" s="21" t="s">
        <v>5834</v>
      </c>
      <c r="C4272" s="30">
        <v>45965</v>
      </c>
      <c r="D4272" s="30">
        <v>45975</v>
      </c>
      <c r="E4272" s="47">
        <v>107.4</v>
      </c>
      <c r="F4272" s="47">
        <f t="shared" si="480"/>
        <v>9451.2000000000007</v>
      </c>
      <c r="G4272" s="48">
        <f t="shared" si="481"/>
        <v>9451.2000000000007</v>
      </c>
      <c r="H4272" s="21">
        <v>400126</v>
      </c>
      <c r="I4272" s="21" t="s">
        <v>4798</v>
      </c>
      <c r="J4272" s="21">
        <v>1</v>
      </c>
      <c r="K4272" s="21">
        <v>1</v>
      </c>
      <c r="L4272" s="21">
        <f t="shared" si="482"/>
        <v>0</v>
      </c>
      <c r="M4272" s="21" t="s">
        <v>5971</v>
      </c>
      <c r="N4272" s="30">
        <v>45976</v>
      </c>
      <c r="O4272" s="48">
        <v>16647</v>
      </c>
      <c r="P4272" s="21" t="s">
        <v>2046</v>
      </c>
      <c r="Q4272" s="21">
        <v>58158206610</v>
      </c>
      <c r="R4272" s="21" t="s">
        <v>5912</v>
      </c>
      <c r="S4272" s="3">
        <v>4</v>
      </c>
      <c r="T4272" s="37"/>
      <c r="U4272" s="21" t="s">
        <v>5871</v>
      </c>
      <c r="V4272" s="21" t="str">
        <f>VLOOKUP(P4272,'Customer List'!B:C,2,)</f>
        <v>Banglore</v>
      </c>
      <c r="W4272" s="38"/>
      <c r="X4272" s="30">
        <v>45978</v>
      </c>
      <c r="Y4272" s="21">
        <f t="shared" si="484"/>
        <v>2</v>
      </c>
      <c r="Z4272" s="21" t="str">
        <f t="shared" si="485"/>
        <v>Saturday</v>
      </c>
      <c r="AA4272" s="21" t="str">
        <f t="shared" si="486"/>
        <v>Monday</v>
      </c>
      <c r="AB4272" s="21" t="str">
        <f>VLOOKUP(U4272,'Currency Sheet'!A:C,3,)</f>
        <v>DOLLAR</v>
      </c>
      <c r="AC4272" s="42" t="str">
        <f>VLOOKUP(P4272,'Customer List'!B:D,3,)</f>
        <v>OutStation</v>
      </c>
    </row>
    <row r="4273" spans="1:29" x14ac:dyDescent="0.25">
      <c r="A4273" s="21">
        <v>4269</v>
      </c>
      <c r="B4273" s="21" t="s">
        <v>5834</v>
      </c>
      <c r="C4273" s="30">
        <v>45965</v>
      </c>
      <c r="D4273" s="30">
        <v>45975</v>
      </c>
      <c r="E4273" s="47">
        <v>107.4</v>
      </c>
      <c r="F4273" s="47">
        <f t="shared" si="480"/>
        <v>9451.2000000000007</v>
      </c>
      <c r="G4273" s="48">
        <f t="shared" si="481"/>
        <v>9451.2000000000007</v>
      </c>
      <c r="H4273" s="21">
        <v>400128</v>
      </c>
      <c r="I4273" s="21" t="s">
        <v>4798</v>
      </c>
      <c r="J4273" s="21">
        <v>1</v>
      </c>
      <c r="K4273" s="21">
        <v>1</v>
      </c>
      <c r="L4273" s="21">
        <f t="shared" si="482"/>
        <v>0</v>
      </c>
      <c r="M4273" s="21" t="s">
        <v>5971</v>
      </c>
      <c r="N4273" s="30">
        <v>45976</v>
      </c>
      <c r="O4273" s="48">
        <v>16647</v>
      </c>
      <c r="P4273" s="21" t="s">
        <v>2046</v>
      </c>
      <c r="Q4273" s="21">
        <v>58158206610</v>
      </c>
      <c r="R4273" s="21" t="s">
        <v>5912</v>
      </c>
      <c r="S4273" s="3">
        <v>4</v>
      </c>
      <c r="T4273" s="37"/>
      <c r="U4273" s="21" t="s">
        <v>5871</v>
      </c>
      <c r="V4273" s="21" t="str">
        <f>VLOOKUP(P4273,'Customer List'!B:C,2,)</f>
        <v>Banglore</v>
      </c>
      <c r="W4273" s="38"/>
      <c r="X4273" s="30">
        <v>45978</v>
      </c>
      <c r="Y4273" s="21">
        <f t="shared" si="484"/>
        <v>2</v>
      </c>
      <c r="Z4273" s="21" t="str">
        <f t="shared" si="485"/>
        <v>Saturday</v>
      </c>
      <c r="AA4273" s="21" t="str">
        <f t="shared" si="486"/>
        <v>Monday</v>
      </c>
      <c r="AB4273" s="21" t="str">
        <f>VLOOKUP(U4273,'Currency Sheet'!A:C,3,)</f>
        <v>DOLLAR</v>
      </c>
      <c r="AC4273" s="42" t="str">
        <f>VLOOKUP(P4273,'Customer List'!B:D,3,)</f>
        <v>OutStation</v>
      </c>
    </row>
    <row r="4274" spans="1:29" x14ac:dyDescent="0.25">
      <c r="A4274" s="21">
        <v>4270</v>
      </c>
      <c r="B4274" s="21" t="s">
        <v>5834</v>
      </c>
      <c r="C4274" s="30">
        <v>45965</v>
      </c>
      <c r="D4274" s="30">
        <v>45975</v>
      </c>
      <c r="E4274" s="47">
        <v>125.4</v>
      </c>
      <c r="F4274" s="47">
        <f t="shared" si="480"/>
        <v>11035.2</v>
      </c>
      <c r="G4274" s="48">
        <f t="shared" si="481"/>
        <v>11035.2</v>
      </c>
      <c r="H4274" s="21">
        <v>400130</v>
      </c>
      <c r="I4274" s="21" t="s">
        <v>5191</v>
      </c>
      <c r="J4274" s="21">
        <v>1</v>
      </c>
      <c r="K4274" s="21">
        <v>1</v>
      </c>
      <c r="L4274" s="21">
        <f t="shared" si="482"/>
        <v>0</v>
      </c>
      <c r="M4274" s="21" t="s">
        <v>5971</v>
      </c>
      <c r="N4274" s="30">
        <v>45976</v>
      </c>
      <c r="O4274" s="48">
        <v>19437</v>
      </c>
      <c r="P4274" s="21" t="s">
        <v>2046</v>
      </c>
      <c r="Q4274" s="21">
        <v>58158206610</v>
      </c>
      <c r="R4274" s="21" t="s">
        <v>5912</v>
      </c>
      <c r="S4274" s="3">
        <v>4</v>
      </c>
      <c r="T4274" s="37"/>
      <c r="U4274" s="21" t="s">
        <v>5871</v>
      </c>
      <c r="V4274" s="21" t="str">
        <f>VLOOKUP(P4274,'Customer List'!B:C,2,)</f>
        <v>Banglore</v>
      </c>
      <c r="W4274" s="38"/>
      <c r="X4274" s="30">
        <v>45978</v>
      </c>
      <c r="Y4274" s="21">
        <f t="shared" si="484"/>
        <v>2</v>
      </c>
      <c r="Z4274" s="21" t="str">
        <f t="shared" si="485"/>
        <v>Saturday</v>
      </c>
      <c r="AA4274" s="21" t="str">
        <f t="shared" si="486"/>
        <v>Monday</v>
      </c>
      <c r="AB4274" s="21" t="str">
        <f>VLOOKUP(U4274,'Currency Sheet'!A:C,3,)</f>
        <v>DOLLAR</v>
      </c>
      <c r="AC4274" s="42" t="str">
        <f>VLOOKUP(P4274,'Customer List'!B:D,3,)</f>
        <v>OutStation</v>
      </c>
    </row>
    <row r="4275" spans="1:29" x14ac:dyDescent="0.25">
      <c r="A4275" s="21">
        <v>4271</v>
      </c>
      <c r="B4275" s="21" t="s">
        <v>5834</v>
      </c>
      <c r="C4275" s="30">
        <v>45965</v>
      </c>
      <c r="D4275" s="30">
        <v>45975</v>
      </c>
      <c r="E4275" s="47">
        <v>115.8</v>
      </c>
      <c r="F4275" s="47">
        <f t="shared" si="480"/>
        <v>10190.4</v>
      </c>
      <c r="G4275" s="48">
        <f t="shared" si="481"/>
        <v>10190.4</v>
      </c>
      <c r="H4275" s="21">
        <v>400144</v>
      </c>
      <c r="I4275" s="21" t="s">
        <v>4798</v>
      </c>
      <c r="J4275" s="21">
        <v>1</v>
      </c>
      <c r="K4275" s="21">
        <v>1</v>
      </c>
      <c r="L4275" s="21">
        <f t="shared" si="482"/>
        <v>0</v>
      </c>
      <c r="M4275" s="21" t="s">
        <v>5971</v>
      </c>
      <c r="N4275" s="30">
        <v>45976</v>
      </c>
      <c r="O4275" s="48">
        <v>17949</v>
      </c>
      <c r="P4275" s="21" t="s">
        <v>2046</v>
      </c>
      <c r="Q4275" s="21">
        <v>58158206610</v>
      </c>
      <c r="R4275" s="21" t="s">
        <v>5912</v>
      </c>
      <c r="S4275" s="3">
        <v>4</v>
      </c>
      <c r="T4275" s="37"/>
      <c r="U4275" s="21" t="s">
        <v>5871</v>
      </c>
      <c r="V4275" s="21" t="str">
        <f>VLOOKUP(P4275,'Customer List'!B:C,2,)</f>
        <v>Banglore</v>
      </c>
      <c r="W4275" s="38"/>
      <c r="X4275" s="30">
        <v>45978</v>
      </c>
      <c r="Y4275" s="21">
        <f t="shared" si="484"/>
        <v>2</v>
      </c>
      <c r="Z4275" s="21" t="str">
        <f t="shared" si="485"/>
        <v>Saturday</v>
      </c>
      <c r="AA4275" s="21" t="str">
        <f t="shared" si="486"/>
        <v>Monday</v>
      </c>
      <c r="AB4275" s="21" t="str">
        <f>VLOOKUP(U4275,'Currency Sheet'!A:C,3,)</f>
        <v>DOLLAR</v>
      </c>
      <c r="AC4275" s="42" t="str">
        <f>VLOOKUP(P4275,'Customer List'!B:D,3,)</f>
        <v>OutStation</v>
      </c>
    </row>
    <row r="4276" spans="1:29" x14ac:dyDescent="0.25">
      <c r="A4276" s="21">
        <v>4272</v>
      </c>
      <c r="B4276" s="21" t="s">
        <v>5834</v>
      </c>
      <c r="C4276" s="30">
        <v>45965</v>
      </c>
      <c r="D4276" s="30">
        <v>45975</v>
      </c>
      <c r="E4276" s="47">
        <v>289.10000000000002</v>
      </c>
      <c r="F4276" s="47">
        <f t="shared" si="480"/>
        <v>25440.800000000003</v>
      </c>
      <c r="G4276" s="48">
        <f t="shared" si="481"/>
        <v>25440.800000000003</v>
      </c>
      <c r="H4276" s="21">
        <v>400164</v>
      </c>
      <c r="I4276" s="21" t="s">
        <v>4798</v>
      </c>
      <c r="J4276" s="21">
        <v>1</v>
      </c>
      <c r="K4276" s="21">
        <v>1</v>
      </c>
      <c r="L4276" s="21">
        <f t="shared" si="482"/>
        <v>0</v>
      </c>
      <c r="M4276" s="21" t="s">
        <v>5971</v>
      </c>
      <c r="N4276" s="30">
        <v>45976</v>
      </c>
      <c r="O4276" s="48">
        <v>38409</v>
      </c>
      <c r="P4276" s="21" t="s">
        <v>2046</v>
      </c>
      <c r="Q4276" s="21">
        <v>58158206610</v>
      </c>
      <c r="R4276" s="21" t="s">
        <v>5912</v>
      </c>
      <c r="S4276" s="3">
        <v>4</v>
      </c>
      <c r="T4276" s="37"/>
      <c r="U4276" s="21" t="s">
        <v>5871</v>
      </c>
      <c r="V4276" s="21" t="str">
        <f>VLOOKUP(P4276,'Customer List'!B:C,2,)</f>
        <v>Banglore</v>
      </c>
      <c r="W4276" s="38"/>
      <c r="X4276" s="30">
        <v>45978</v>
      </c>
      <c r="Y4276" s="21">
        <f t="shared" si="484"/>
        <v>2</v>
      </c>
      <c r="Z4276" s="21" t="str">
        <f t="shared" si="485"/>
        <v>Saturday</v>
      </c>
      <c r="AA4276" s="21" t="str">
        <f t="shared" si="486"/>
        <v>Monday</v>
      </c>
      <c r="AB4276" s="21" t="str">
        <f>VLOOKUP(U4276,'Currency Sheet'!A:C,3,)</f>
        <v>DOLLAR</v>
      </c>
      <c r="AC4276" s="42" t="str">
        <f>VLOOKUP(P4276,'Customer List'!B:D,3,)</f>
        <v>OutStation</v>
      </c>
    </row>
    <row r="4277" spans="1:29" x14ac:dyDescent="0.25">
      <c r="A4277" s="21">
        <v>4273</v>
      </c>
      <c r="B4277" s="21" t="s">
        <v>5834</v>
      </c>
      <c r="C4277" s="30">
        <v>45965</v>
      </c>
      <c r="D4277" s="30">
        <v>45975</v>
      </c>
      <c r="E4277" s="47">
        <v>80.400000000000006</v>
      </c>
      <c r="F4277" s="47">
        <f t="shared" si="480"/>
        <v>7075.2000000000007</v>
      </c>
      <c r="G4277" s="48">
        <f t="shared" si="481"/>
        <v>7075.2000000000007</v>
      </c>
      <c r="H4277" s="21">
        <v>400214</v>
      </c>
      <c r="I4277" s="21" t="s">
        <v>5854</v>
      </c>
      <c r="J4277" s="21">
        <v>1</v>
      </c>
      <c r="K4277" s="21">
        <v>1</v>
      </c>
      <c r="L4277" s="21">
        <f t="shared" si="482"/>
        <v>0</v>
      </c>
      <c r="M4277" s="21" t="s">
        <v>5971</v>
      </c>
      <c r="N4277" s="30">
        <v>45976</v>
      </c>
      <c r="O4277" s="48">
        <v>12462</v>
      </c>
      <c r="P4277" s="21" t="s">
        <v>2046</v>
      </c>
      <c r="Q4277" s="21">
        <v>58158206610</v>
      </c>
      <c r="R4277" s="21" t="s">
        <v>5912</v>
      </c>
      <c r="S4277" s="3">
        <v>4</v>
      </c>
      <c r="T4277" s="37"/>
      <c r="U4277" s="21" t="s">
        <v>5871</v>
      </c>
      <c r="V4277" s="21" t="str">
        <f>VLOOKUP(P4277,'Customer List'!B:C,2,)</f>
        <v>Banglore</v>
      </c>
      <c r="W4277" s="38"/>
      <c r="X4277" s="30">
        <v>45978</v>
      </c>
      <c r="Y4277" s="21">
        <f t="shared" si="484"/>
        <v>2</v>
      </c>
      <c r="Z4277" s="21" t="str">
        <f t="shared" si="485"/>
        <v>Saturday</v>
      </c>
      <c r="AA4277" s="21" t="str">
        <f t="shared" si="486"/>
        <v>Monday</v>
      </c>
      <c r="AB4277" s="21" t="str">
        <f>VLOOKUP(U4277,'Currency Sheet'!A:C,3,)</f>
        <v>DOLLAR</v>
      </c>
      <c r="AC4277" s="42" t="str">
        <f>VLOOKUP(P4277,'Customer List'!B:D,3,)</f>
        <v>OutStation</v>
      </c>
    </row>
    <row r="4278" spans="1:29" x14ac:dyDescent="0.25">
      <c r="A4278" s="21">
        <v>4274</v>
      </c>
      <c r="B4278" s="21" t="s">
        <v>5834</v>
      </c>
      <c r="C4278" s="30">
        <v>45965</v>
      </c>
      <c r="D4278" s="30">
        <v>45975</v>
      </c>
      <c r="E4278" s="47">
        <v>105.6</v>
      </c>
      <c r="F4278" s="47">
        <f t="shared" si="480"/>
        <v>9292.7999999999993</v>
      </c>
      <c r="G4278" s="48">
        <f t="shared" si="481"/>
        <v>9292.7999999999993</v>
      </c>
      <c r="H4278" s="21">
        <v>400230</v>
      </c>
      <c r="I4278" s="21" t="s">
        <v>4799</v>
      </c>
      <c r="J4278" s="21">
        <v>1</v>
      </c>
      <c r="K4278" s="21">
        <v>1</v>
      </c>
      <c r="L4278" s="21">
        <f t="shared" si="482"/>
        <v>0</v>
      </c>
      <c r="M4278" s="21" t="s">
        <v>5971</v>
      </c>
      <c r="N4278" s="30">
        <v>45976</v>
      </c>
      <c r="O4278" s="48">
        <v>16368</v>
      </c>
      <c r="P4278" s="21" t="s">
        <v>2046</v>
      </c>
      <c r="Q4278" s="21">
        <v>58158206610</v>
      </c>
      <c r="R4278" s="21" t="s">
        <v>5912</v>
      </c>
      <c r="S4278" s="3">
        <v>4</v>
      </c>
      <c r="T4278" s="37"/>
      <c r="U4278" s="21" t="s">
        <v>5871</v>
      </c>
      <c r="V4278" s="21" t="str">
        <f>VLOOKUP(P4278,'Customer List'!B:C,2,)</f>
        <v>Banglore</v>
      </c>
      <c r="W4278" s="38"/>
      <c r="X4278" s="30">
        <v>45978</v>
      </c>
      <c r="Y4278" s="21">
        <f t="shared" si="484"/>
        <v>2</v>
      </c>
      <c r="Z4278" s="21" t="str">
        <f t="shared" si="485"/>
        <v>Saturday</v>
      </c>
      <c r="AA4278" s="21" t="str">
        <f t="shared" si="486"/>
        <v>Monday</v>
      </c>
      <c r="AB4278" s="21" t="str">
        <f>VLOOKUP(U4278,'Currency Sheet'!A:C,3,)</f>
        <v>DOLLAR</v>
      </c>
      <c r="AC4278" s="42" t="str">
        <f>VLOOKUP(P4278,'Customer List'!B:D,3,)</f>
        <v>OutStation</v>
      </c>
    </row>
    <row r="4279" spans="1:29" x14ac:dyDescent="0.25">
      <c r="A4279" s="21">
        <v>4275</v>
      </c>
      <c r="B4279" s="21" t="s">
        <v>5834</v>
      </c>
      <c r="C4279" s="30">
        <v>45965</v>
      </c>
      <c r="D4279" s="30">
        <v>45975</v>
      </c>
      <c r="E4279" s="47">
        <v>105.6</v>
      </c>
      <c r="F4279" s="47">
        <f t="shared" si="480"/>
        <v>9292.7999999999993</v>
      </c>
      <c r="G4279" s="48">
        <f t="shared" si="481"/>
        <v>9292.7999999999993</v>
      </c>
      <c r="H4279" s="21">
        <v>400232</v>
      </c>
      <c r="I4279" s="21" t="s">
        <v>4799</v>
      </c>
      <c r="J4279" s="21">
        <v>1</v>
      </c>
      <c r="K4279" s="21">
        <v>1</v>
      </c>
      <c r="L4279" s="21">
        <f t="shared" si="482"/>
        <v>0</v>
      </c>
      <c r="M4279" s="21" t="s">
        <v>5971</v>
      </c>
      <c r="N4279" s="30">
        <v>45976</v>
      </c>
      <c r="O4279" s="48">
        <v>16368</v>
      </c>
      <c r="P4279" s="21" t="s">
        <v>2046</v>
      </c>
      <c r="Q4279" s="21">
        <v>58158206610</v>
      </c>
      <c r="R4279" s="21" t="s">
        <v>5912</v>
      </c>
      <c r="S4279" s="3">
        <v>4</v>
      </c>
      <c r="T4279" s="37"/>
      <c r="U4279" s="21" t="s">
        <v>5871</v>
      </c>
      <c r="V4279" s="21" t="str">
        <f>VLOOKUP(P4279,'Customer List'!B:C,2,)</f>
        <v>Banglore</v>
      </c>
      <c r="W4279" s="38"/>
      <c r="X4279" s="30">
        <v>45978</v>
      </c>
      <c r="Y4279" s="21">
        <f t="shared" si="484"/>
        <v>2</v>
      </c>
      <c r="Z4279" s="21" t="str">
        <f t="shared" si="485"/>
        <v>Saturday</v>
      </c>
      <c r="AA4279" s="21" t="str">
        <f t="shared" si="486"/>
        <v>Monday</v>
      </c>
      <c r="AB4279" s="21" t="str">
        <f>VLOOKUP(U4279,'Currency Sheet'!A:C,3,)</f>
        <v>DOLLAR</v>
      </c>
      <c r="AC4279" s="42" t="str">
        <f>VLOOKUP(P4279,'Customer List'!B:D,3,)</f>
        <v>OutStation</v>
      </c>
    </row>
    <row r="4280" spans="1:29" x14ac:dyDescent="0.25">
      <c r="A4280" s="21">
        <v>4276</v>
      </c>
      <c r="B4280" s="21" t="s">
        <v>5834</v>
      </c>
      <c r="C4280" s="30">
        <v>45965</v>
      </c>
      <c r="D4280" s="30">
        <v>45975</v>
      </c>
      <c r="E4280" s="47">
        <v>123.6</v>
      </c>
      <c r="F4280" s="47">
        <f t="shared" si="480"/>
        <v>10876.8</v>
      </c>
      <c r="G4280" s="48">
        <f t="shared" si="481"/>
        <v>10876.8</v>
      </c>
      <c r="H4280" s="21">
        <v>400233</v>
      </c>
      <c r="I4280" s="21" t="s">
        <v>4799</v>
      </c>
      <c r="J4280" s="21">
        <v>1</v>
      </c>
      <c r="K4280" s="21">
        <v>1</v>
      </c>
      <c r="L4280" s="21">
        <f t="shared" si="482"/>
        <v>0</v>
      </c>
      <c r="M4280" s="21" t="s">
        <v>5971</v>
      </c>
      <c r="N4280" s="30">
        <v>45976</v>
      </c>
      <c r="O4280" s="48">
        <v>19158</v>
      </c>
      <c r="P4280" s="21" t="s">
        <v>2046</v>
      </c>
      <c r="Q4280" s="21">
        <v>58158206610</v>
      </c>
      <c r="R4280" s="21" t="s">
        <v>5912</v>
      </c>
      <c r="S4280" s="3">
        <v>4</v>
      </c>
      <c r="T4280" s="37"/>
      <c r="U4280" s="21" t="s">
        <v>5871</v>
      </c>
      <c r="V4280" s="21" t="str">
        <f>VLOOKUP(P4280,'Customer List'!B:C,2,)</f>
        <v>Banglore</v>
      </c>
      <c r="W4280" s="38"/>
      <c r="X4280" s="30">
        <v>45978</v>
      </c>
      <c r="Y4280" s="21">
        <f t="shared" si="484"/>
        <v>2</v>
      </c>
      <c r="Z4280" s="21" t="str">
        <f t="shared" si="485"/>
        <v>Saturday</v>
      </c>
      <c r="AA4280" s="21" t="str">
        <f t="shared" si="486"/>
        <v>Monday</v>
      </c>
      <c r="AB4280" s="21" t="str">
        <f>VLOOKUP(U4280,'Currency Sheet'!A:C,3,)</f>
        <v>DOLLAR</v>
      </c>
      <c r="AC4280" s="42" t="str">
        <f>VLOOKUP(P4280,'Customer List'!B:D,3,)</f>
        <v>OutStation</v>
      </c>
    </row>
    <row r="4281" spans="1:29" x14ac:dyDescent="0.25">
      <c r="A4281" s="21">
        <v>4277</v>
      </c>
      <c r="B4281" s="21" t="s">
        <v>5834</v>
      </c>
      <c r="C4281" s="30">
        <v>45965</v>
      </c>
      <c r="D4281" s="30">
        <v>45975</v>
      </c>
      <c r="E4281" s="47">
        <v>105.6</v>
      </c>
      <c r="F4281" s="47">
        <f t="shared" si="480"/>
        <v>9292.7999999999993</v>
      </c>
      <c r="G4281" s="48">
        <f t="shared" si="481"/>
        <v>9292.7999999999993</v>
      </c>
      <c r="H4281" s="21">
        <v>400326</v>
      </c>
      <c r="I4281" s="21" t="s">
        <v>4800</v>
      </c>
      <c r="J4281" s="21">
        <v>1</v>
      </c>
      <c r="K4281" s="21">
        <v>1</v>
      </c>
      <c r="L4281" s="21">
        <f t="shared" si="482"/>
        <v>0</v>
      </c>
      <c r="M4281" s="21" t="s">
        <v>5971</v>
      </c>
      <c r="N4281" s="30">
        <v>45976</v>
      </c>
      <c r="O4281" s="48">
        <v>16368</v>
      </c>
      <c r="P4281" s="21" t="s">
        <v>2046</v>
      </c>
      <c r="Q4281" s="21">
        <v>58158206610</v>
      </c>
      <c r="R4281" s="21" t="s">
        <v>5912</v>
      </c>
      <c r="S4281" s="3">
        <v>4</v>
      </c>
      <c r="T4281" s="37"/>
      <c r="U4281" s="21" t="s">
        <v>5871</v>
      </c>
      <c r="V4281" s="21" t="str">
        <f>VLOOKUP(P4281,'Customer List'!B:C,2,)</f>
        <v>Banglore</v>
      </c>
      <c r="W4281" s="38"/>
      <c r="X4281" s="30">
        <v>45978</v>
      </c>
      <c r="Y4281" s="21">
        <f t="shared" si="484"/>
        <v>2</v>
      </c>
      <c r="Z4281" s="21" t="str">
        <f t="shared" si="485"/>
        <v>Saturday</v>
      </c>
      <c r="AA4281" s="21" t="str">
        <f t="shared" si="486"/>
        <v>Monday</v>
      </c>
      <c r="AB4281" s="21" t="str">
        <f>VLOOKUP(U4281,'Currency Sheet'!A:C,3,)</f>
        <v>DOLLAR</v>
      </c>
      <c r="AC4281" s="42" t="str">
        <f>VLOOKUP(P4281,'Customer List'!B:D,3,)</f>
        <v>OutStation</v>
      </c>
    </row>
    <row r="4282" spans="1:29" x14ac:dyDescent="0.25">
      <c r="A4282" s="21">
        <v>4278</v>
      </c>
      <c r="B4282" s="21" t="s">
        <v>5834</v>
      </c>
      <c r="C4282" s="30">
        <v>45965</v>
      </c>
      <c r="D4282" s="30">
        <v>45975</v>
      </c>
      <c r="E4282" s="47">
        <v>135.1</v>
      </c>
      <c r="F4282" s="47">
        <f t="shared" si="480"/>
        <v>11888.8</v>
      </c>
      <c r="G4282" s="48">
        <f t="shared" si="481"/>
        <v>11888.8</v>
      </c>
      <c r="H4282" s="21">
        <v>400345</v>
      </c>
      <c r="I4282" s="21" t="s">
        <v>4800</v>
      </c>
      <c r="J4282" s="21">
        <v>1</v>
      </c>
      <c r="K4282" s="21">
        <v>1</v>
      </c>
      <c r="L4282" s="21">
        <f t="shared" si="482"/>
        <v>0</v>
      </c>
      <c r="M4282" s="21" t="s">
        <v>5971</v>
      </c>
      <c r="N4282" s="30">
        <v>45976</v>
      </c>
      <c r="O4282" s="48">
        <v>17949</v>
      </c>
      <c r="P4282" s="21" t="s">
        <v>2046</v>
      </c>
      <c r="Q4282" s="21">
        <v>58158206610</v>
      </c>
      <c r="R4282" s="21" t="s">
        <v>5912</v>
      </c>
      <c r="S4282" s="3">
        <v>4</v>
      </c>
      <c r="T4282" s="37"/>
      <c r="U4282" s="21" t="s">
        <v>5871</v>
      </c>
      <c r="V4282" s="21" t="str">
        <f>VLOOKUP(P4282,'Customer List'!B:C,2,)</f>
        <v>Banglore</v>
      </c>
      <c r="W4282" s="38"/>
      <c r="X4282" s="30">
        <v>45978</v>
      </c>
      <c r="Y4282" s="21">
        <f t="shared" si="484"/>
        <v>2</v>
      </c>
      <c r="Z4282" s="21" t="str">
        <f t="shared" si="485"/>
        <v>Saturday</v>
      </c>
      <c r="AA4282" s="21" t="str">
        <f t="shared" si="486"/>
        <v>Monday</v>
      </c>
      <c r="AB4282" s="21" t="str">
        <f>VLOOKUP(U4282,'Currency Sheet'!A:C,3,)</f>
        <v>DOLLAR</v>
      </c>
      <c r="AC4282" s="42" t="str">
        <f>VLOOKUP(P4282,'Customer List'!B:D,3,)</f>
        <v>OutStation</v>
      </c>
    </row>
    <row r="4283" spans="1:29" x14ac:dyDescent="0.25">
      <c r="A4283" s="21">
        <v>4279</v>
      </c>
      <c r="B4283" s="21" t="s">
        <v>5834</v>
      </c>
      <c r="C4283" s="30">
        <v>45965</v>
      </c>
      <c r="D4283" s="30">
        <v>45975</v>
      </c>
      <c r="E4283" s="47">
        <v>289.10000000000002</v>
      </c>
      <c r="F4283" s="47">
        <f t="shared" si="480"/>
        <v>25440.800000000003</v>
      </c>
      <c r="G4283" s="48">
        <f t="shared" si="481"/>
        <v>25440.800000000003</v>
      </c>
      <c r="H4283" s="21">
        <v>400350</v>
      </c>
      <c r="I4283" s="21" t="s">
        <v>4800</v>
      </c>
      <c r="J4283" s="21">
        <v>1</v>
      </c>
      <c r="K4283" s="21">
        <v>1</v>
      </c>
      <c r="L4283" s="21">
        <f t="shared" si="482"/>
        <v>0</v>
      </c>
      <c r="M4283" s="21" t="s">
        <v>5971</v>
      </c>
      <c r="N4283" s="30">
        <v>45976</v>
      </c>
      <c r="O4283" s="48">
        <v>38409</v>
      </c>
      <c r="P4283" s="21" t="s">
        <v>2046</v>
      </c>
      <c r="Q4283" s="21">
        <v>58158206610</v>
      </c>
      <c r="R4283" s="21" t="s">
        <v>5912</v>
      </c>
      <c r="S4283" s="3">
        <v>4</v>
      </c>
      <c r="T4283" s="37"/>
      <c r="U4283" s="21" t="s">
        <v>5871</v>
      </c>
      <c r="V4283" s="21" t="str">
        <f>VLOOKUP(P4283,'Customer List'!B:C,2,)</f>
        <v>Banglore</v>
      </c>
      <c r="W4283" s="38"/>
      <c r="X4283" s="30">
        <v>45978</v>
      </c>
      <c r="Y4283" s="21">
        <f t="shared" si="484"/>
        <v>2</v>
      </c>
      <c r="Z4283" s="21" t="str">
        <f t="shared" si="485"/>
        <v>Saturday</v>
      </c>
      <c r="AA4283" s="21" t="str">
        <f t="shared" si="486"/>
        <v>Monday</v>
      </c>
      <c r="AB4283" s="21" t="str">
        <f>VLOOKUP(U4283,'Currency Sheet'!A:C,3,)</f>
        <v>DOLLAR</v>
      </c>
      <c r="AC4283" s="42" t="str">
        <f>VLOOKUP(P4283,'Customer List'!B:D,3,)</f>
        <v>OutStation</v>
      </c>
    </row>
    <row r="4284" spans="1:29" x14ac:dyDescent="0.25">
      <c r="A4284" s="21">
        <v>4280</v>
      </c>
      <c r="B4284" s="21" t="s">
        <v>5834</v>
      </c>
      <c r="C4284" s="30">
        <v>45965</v>
      </c>
      <c r="D4284" s="30">
        <v>45975</v>
      </c>
      <c r="E4284" s="47">
        <v>115.5</v>
      </c>
      <c r="F4284" s="47">
        <f t="shared" si="480"/>
        <v>10164</v>
      </c>
      <c r="G4284" s="48">
        <f t="shared" si="481"/>
        <v>10164</v>
      </c>
      <c r="H4284" s="21">
        <v>400639</v>
      </c>
      <c r="I4284" s="21" t="s">
        <v>4801</v>
      </c>
      <c r="J4284" s="21">
        <v>1</v>
      </c>
      <c r="K4284" s="21">
        <v>1</v>
      </c>
      <c r="L4284" s="21">
        <f t="shared" si="482"/>
        <v>0</v>
      </c>
      <c r="M4284" s="21" t="s">
        <v>5971</v>
      </c>
      <c r="N4284" s="30">
        <v>45976</v>
      </c>
      <c r="O4284" s="48">
        <v>15345</v>
      </c>
      <c r="P4284" s="21" t="s">
        <v>2046</v>
      </c>
      <c r="Q4284" s="21">
        <v>58158206610</v>
      </c>
      <c r="R4284" s="21" t="s">
        <v>5912</v>
      </c>
      <c r="S4284" s="3">
        <v>4</v>
      </c>
      <c r="T4284" s="37"/>
      <c r="U4284" s="21" t="s">
        <v>5871</v>
      </c>
      <c r="V4284" s="21" t="str">
        <f>VLOOKUP(P4284,'Customer List'!B:C,2,)</f>
        <v>Banglore</v>
      </c>
      <c r="W4284" s="38"/>
      <c r="X4284" s="30">
        <v>45978</v>
      </c>
      <c r="Y4284" s="21">
        <f t="shared" si="484"/>
        <v>2</v>
      </c>
      <c r="Z4284" s="21" t="str">
        <f t="shared" si="485"/>
        <v>Saturday</v>
      </c>
      <c r="AA4284" s="21" t="str">
        <f t="shared" si="486"/>
        <v>Monday</v>
      </c>
      <c r="AB4284" s="21" t="str">
        <f>VLOOKUP(U4284,'Currency Sheet'!A:C,3,)</f>
        <v>DOLLAR</v>
      </c>
      <c r="AC4284" s="42" t="str">
        <f>VLOOKUP(P4284,'Customer List'!B:D,3,)</f>
        <v>OutStation</v>
      </c>
    </row>
    <row r="4285" spans="1:29" x14ac:dyDescent="0.25">
      <c r="A4285" s="21">
        <v>4281</v>
      </c>
      <c r="B4285" s="21" t="s">
        <v>5834</v>
      </c>
      <c r="C4285" s="30">
        <v>45965</v>
      </c>
      <c r="D4285" s="30">
        <v>45975</v>
      </c>
      <c r="E4285" s="47">
        <v>189</v>
      </c>
      <c r="F4285" s="47">
        <f t="shared" si="480"/>
        <v>16632</v>
      </c>
      <c r="G4285" s="48">
        <f t="shared" si="481"/>
        <v>16632</v>
      </c>
      <c r="H4285" s="21">
        <v>400651</v>
      </c>
      <c r="I4285" s="21" t="s">
        <v>4801</v>
      </c>
      <c r="J4285" s="21">
        <v>1</v>
      </c>
      <c r="K4285" s="21">
        <v>1</v>
      </c>
      <c r="L4285" s="21">
        <f t="shared" si="482"/>
        <v>0</v>
      </c>
      <c r="M4285" s="21" t="s">
        <v>5971</v>
      </c>
      <c r="N4285" s="30">
        <v>45976</v>
      </c>
      <c r="O4285" s="48">
        <v>25110</v>
      </c>
      <c r="P4285" s="21" t="s">
        <v>2046</v>
      </c>
      <c r="Q4285" s="21">
        <v>58158206610</v>
      </c>
      <c r="R4285" s="21" t="s">
        <v>5912</v>
      </c>
      <c r="S4285" s="3">
        <v>4</v>
      </c>
      <c r="T4285" s="37"/>
      <c r="U4285" s="21" t="s">
        <v>5871</v>
      </c>
      <c r="V4285" s="21" t="str">
        <f>VLOOKUP(P4285,'Customer List'!B:C,2,)</f>
        <v>Banglore</v>
      </c>
      <c r="W4285" s="38"/>
      <c r="X4285" s="30">
        <v>45978</v>
      </c>
      <c r="Y4285" s="21">
        <f t="shared" si="484"/>
        <v>2</v>
      </c>
      <c r="Z4285" s="21" t="str">
        <f t="shared" si="485"/>
        <v>Saturday</v>
      </c>
      <c r="AA4285" s="21" t="str">
        <f t="shared" si="486"/>
        <v>Monday</v>
      </c>
      <c r="AB4285" s="21" t="str">
        <f>VLOOKUP(U4285,'Currency Sheet'!A:C,3,)</f>
        <v>DOLLAR</v>
      </c>
      <c r="AC4285" s="42" t="str">
        <f>VLOOKUP(P4285,'Customer List'!B:D,3,)</f>
        <v>OutStation</v>
      </c>
    </row>
    <row r="4286" spans="1:29" x14ac:dyDescent="0.25">
      <c r="A4286" s="21">
        <v>4282</v>
      </c>
      <c r="B4286" s="21" t="s">
        <v>5834</v>
      </c>
      <c r="C4286" s="30">
        <v>45965</v>
      </c>
      <c r="D4286" s="30">
        <v>45975</v>
      </c>
      <c r="E4286" s="47">
        <v>64.2</v>
      </c>
      <c r="F4286" s="47">
        <f t="shared" si="480"/>
        <v>5649.6</v>
      </c>
      <c r="G4286" s="48">
        <f t="shared" si="481"/>
        <v>5649.6</v>
      </c>
      <c r="H4286" s="21">
        <v>401209</v>
      </c>
      <c r="I4286" s="21" t="s">
        <v>4800</v>
      </c>
      <c r="J4286" s="21">
        <v>1</v>
      </c>
      <c r="K4286" s="21">
        <v>1</v>
      </c>
      <c r="L4286" s="21">
        <f t="shared" si="482"/>
        <v>0</v>
      </c>
      <c r="M4286" s="21" t="s">
        <v>5975</v>
      </c>
      <c r="N4286" s="30">
        <v>45976</v>
      </c>
      <c r="O4286" s="48">
        <v>9951</v>
      </c>
      <c r="P4286" s="21" t="s">
        <v>2048</v>
      </c>
      <c r="Q4286" s="21">
        <v>58158193041</v>
      </c>
      <c r="R4286" s="21" t="s">
        <v>5912</v>
      </c>
      <c r="S4286" s="3">
        <v>4</v>
      </c>
      <c r="T4286" s="37"/>
      <c r="U4286" s="21" t="s">
        <v>5871</v>
      </c>
      <c r="V4286" s="21" t="str">
        <f>VLOOKUP(P4286,'Customer List'!B:C,2,)</f>
        <v>Hyderabad</v>
      </c>
      <c r="W4286" s="38"/>
      <c r="X4286" s="30">
        <v>45979</v>
      </c>
      <c r="Y4286" s="21">
        <f t="shared" si="484"/>
        <v>3</v>
      </c>
      <c r="Z4286" s="21" t="str">
        <f t="shared" si="485"/>
        <v>Saturday</v>
      </c>
      <c r="AA4286" s="21" t="str">
        <f t="shared" si="486"/>
        <v>Tuesday</v>
      </c>
      <c r="AB4286" s="21" t="str">
        <f>VLOOKUP(U4286,'Currency Sheet'!A:C,3,)</f>
        <v>DOLLAR</v>
      </c>
      <c r="AC4286" s="42" t="str">
        <f>VLOOKUP(P4286,'Customer List'!B:D,3,)</f>
        <v>OutStation</v>
      </c>
    </row>
    <row r="4287" spans="1:29" x14ac:dyDescent="0.25">
      <c r="A4287" s="21">
        <v>4283</v>
      </c>
      <c r="B4287" s="21" t="s">
        <v>5834</v>
      </c>
      <c r="C4287" s="30">
        <v>45965</v>
      </c>
      <c r="D4287" s="30">
        <v>45975</v>
      </c>
      <c r="E4287" s="47">
        <v>53.4</v>
      </c>
      <c r="F4287" s="47">
        <f t="shared" si="480"/>
        <v>4699.2</v>
      </c>
      <c r="G4287" s="48">
        <f t="shared" si="481"/>
        <v>23496</v>
      </c>
      <c r="H4287" s="21">
        <v>420201</v>
      </c>
      <c r="I4287" s="21" t="s">
        <v>1605</v>
      </c>
      <c r="J4287" s="21">
        <v>5</v>
      </c>
      <c r="K4287" s="21">
        <v>5</v>
      </c>
      <c r="L4287" s="21">
        <f t="shared" si="482"/>
        <v>0</v>
      </c>
      <c r="M4287" s="21" t="s">
        <v>5981</v>
      </c>
      <c r="N4287" s="30">
        <v>45976</v>
      </c>
      <c r="O4287" s="48">
        <v>48282</v>
      </c>
      <c r="P4287" s="21" t="s">
        <v>886</v>
      </c>
      <c r="Q4287" s="21">
        <v>58158192105</v>
      </c>
      <c r="R4287" s="21" t="s">
        <v>5912</v>
      </c>
      <c r="S4287" s="3">
        <v>4</v>
      </c>
      <c r="T4287" s="37"/>
      <c r="U4287" s="21" t="s">
        <v>5871</v>
      </c>
      <c r="V4287" s="21" t="str">
        <f>VLOOKUP(P4287,'Customer List'!B:C,2,)</f>
        <v>Karnataka</v>
      </c>
      <c r="W4287" s="38"/>
      <c r="X4287" s="30">
        <v>45978</v>
      </c>
      <c r="Y4287" s="21">
        <f t="shared" si="484"/>
        <v>2</v>
      </c>
      <c r="Z4287" s="21" t="str">
        <f t="shared" si="485"/>
        <v>Saturday</v>
      </c>
      <c r="AA4287" s="21" t="str">
        <f t="shared" si="486"/>
        <v>Monday</v>
      </c>
      <c r="AB4287" s="21" t="str">
        <f>VLOOKUP(U4287,'Currency Sheet'!A:C,3,)</f>
        <v>DOLLAR</v>
      </c>
      <c r="AC4287" s="42" t="str">
        <f>VLOOKUP(P4287,'Customer List'!B:D,3,)</f>
        <v>OutStation</v>
      </c>
    </row>
    <row r="4288" spans="1:29" x14ac:dyDescent="0.25">
      <c r="A4288" s="21">
        <v>4284</v>
      </c>
      <c r="B4288" s="21" t="s">
        <v>5834</v>
      </c>
      <c r="C4288" s="30">
        <v>45965</v>
      </c>
      <c r="D4288" s="30">
        <v>45975</v>
      </c>
      <c r="E4288" s="47">
        <v>39</v>
      </c>
      <c r="F4288" s="47">
        <f t="shared" si="480"/>
        <v>3432</v>
      </c>
      <c r="G4288" s="48">
        <f t="shared" si="481"/>
        <v>3432</v>
      </c>
      <c r="H4288" s="21">
        <v>420301</v>
      </c>
      <c r="I4288" s="21" t="s">
        <v>2883</v>
      </c>
      <c r="J4288" s="21">
        <v>1</v>
      </c>
      <c r="K4288" s="21">
        <v>1</v>
      </c>
      <c r="L4288" s="21">
        <f t="shared" si="482"/>
        <v>0</v>
      </c>
      <c r="M4288" s="21" t="s">
        <v>5934</v>
      </c>
      <c r="N4288" s="30">
        <v>45979</v>
      </c>
      <c r="O4288" s="48">
        <v>6240</v>
      </c>
      <c r="P4288" s="21" t="s">
        <v>208</v>
      </c>
      <c r="Q4288" s="21" t="s">
        <v>1127</v>
      </c>
      <c r="R4288" s="21" t="s">
        <v>1127</v>
      </c>
      <c r="S4288" s="3">
        <v>4</v>
      </c>
      <c r="T4288" s="37"/>
      <c r="U4288" s="21" t="s">
        <v>5871</v>
      </c>
      <c r="V4288" s="21" t="str">
        <f>VLOOKUP(P4288,'Customer List'!B:C,2,)</f>
        <v>Delhi</v>
      </c>
      <c r="W4288" s="38"/>
      <c r="X4288" s="30">
        <f t="shared" ref="X4288" si="496">IF(OR(R4288 = "PRIYANKA MADAM", R4288 = "DEEPAK", R4288 = "PORTER"),N4288,"")</f>
        <v>45979</v>
      </c>
      <c r="Y4288" s="21">
        <f t="shared" si="484"/>
        <v>0</v>
      </c>
      <c r="Z4288" s="21" t="str">
        <f t="shared" si="485"/>
        <v>Tuesday</v>
      </c>
      <c r="AA4288" s="21" t="str">
        <f t="shared" si="486"/>
        <v>Tuesday</v>
      </c>
      <c r="AB4288" s="21" t="str">
        <f>VLOOKUP(U4288,'Currency Sheet'!A:C,3,)</f>
        <v>DOLLAR</v>
      </c>
      <c r="AC4288" s="42" t="str">
        <f>VLOOKUP(P4288,'Customer List'!B:D,3,)</f>
        <v>Local</v>
      </c>
    </row>
    <row r="4289" spans="1:29" x14ac:dyDescent="0.25">
      <c r="A4289" s="21">
        <v>4285</v>
      </c>
      <c r="B4289" s="21" t="s">
        <v>5834</v>
      </c>
      <c r="C4289" s="30">
        <v>45965</v>
      </c>
      <c r="D4289" s="30">
        <v>45975</v>
      </c>
      <c r="E4289" s="47">
        <v>18</v>
      </c>
      <c r="F4289" s="47">
        <f t="shared" si="480"/>
        <v>1584</v>
      </c>
      <c r="G4289" s="48">
        <f t="shared" si="481"/>
        <v>1584</v>
      </c>
      <c r="H4289" s="21">
        <v>420403</v>
      </c>
      <c r="I4289" s="21" t="s">
        <v>14</v>
      </c>
      <c r="J4289" s="21">
        <v>1</v>
      </c>
      <c r="K4289" s="21">
        <v>1</v>
      </c>
      <c r="L4289" s="21">
        <f t="shared" si="482"/>
        <v>0</v>
      </c>
      <c r="M4289" s="21" t="s">
        <v>5956</v>
      </c>
      <c r="N4289" s="30">
        <v>45978</v>
      </c>
      <c r="O4289" s="48">
        <v>3255</v>
      </c>
      <c r="P4289" s="21" t="s">
        <v>2170</v>
      </c>
      <c r="Q4289" s="21">
        <v>58158258476</v>
      </c>
      <c r="R4289" s="21" t="s">
        <v>5912</v>
      </c>
      <c r="S4289" s="3">
        <v>4</v>
      </c>
      <c r="T4289" s="37"/>
      <c r="U4289" s="21" t="s">
        <v>5871</v>
      </c>
      <c r="V4289" s="21" t="str">
        <f>VLOOKUP(P4289,'Customer List'!B:C,2,)</f>
        <v>Gujrat</v>
      </c>
      <c r="W4289" s="38"/>
      <c r="X4289" s="30">
        <v>45981</v>
      </c>
      <c r="Y4289" s="21">
        <f t="shared" si="484"/>
        <v>3</v>
      </c>
      <c r="Z4289" s="21" t="str">
        <f t="shared" si="485"/>
        <v>Monday</v>
      </c>
      <c r="AA4289" s="21" t="str">
        <f t="shared" si="486"/>
        <v>Thursday</v>
      </c>
      <c r="AB4289" s="21" t="str">
        <f>VLOOKUP(U4289,'Currency Sheet'!A:C,3,)</f>
        <v>DOLLAR</v>
      </c>
      <c r="AC4289" s="42" t="str">
        <f>VLOOKUP(P4289,'Customer List'!B:D,3,)</f>
        <v>OutStation</v>
      </c>
    </row>
    <row r="4290" spans="1:29" x14ac:dyDescent="0.25">
      <c r="A4290" s="21">
        <v>4286</v>
      </c>
      <c r="B4290" s="21" t="s">
        <v>5834</v>
      </c>
      <c r="C4290" s="30">
        <v>45965</v>
      </c>
      <c r="D4290" s="30">
        <v>45975</v>
      </c>
      <c r="E4290" s="47">
        <v>53.4</v>
      </c>
      <c r="F4290" s="47">
        <f t="shared" si="480"/>
        <v>4699.2</v>
      </c>
      <c r="G4290" s="48">
        <f t="shared" si="481"/>
        <v>4699.2</v>
      </c>
      <c r="H4290" s="21">
        <v>423101</v>
      </c>
      <c r="I4290" s="21" t="s">
        <v>1265</v>
      </c>
      <c r="J4290" s="21">
        <v>1</v>
      </c>
      <c r="K4290" s="21">
        <v>1</v>
      </c>
      <c r="L4290" s="21">
        <f t="shared" si="482"/>
        <v>0</v>
      </c>
      <c r="M4290" s="21" t="s">
        <v>5993</v>
      </c>
      <c r="N4290" s="30">
        <v>45976</v>
      </c>
      <c r="O4290" s="48">
        <v>6760.44</v>
      </c>
      <c r="P4290" s="21" t="s">
        <v>276</v>
      </c>
      <c r="Q4290" s="21">
        <v>58158193520</v>
      </c>
      <c r="R4290" s="21" t="s">
        <v>5912</v>
      </c>
      <c r="S4290" s="3">
        <v>-20</v>
      </c>
      <c r="T4290" s="37"/>
      <c r="U4290" s="21" t="s">
        <v>5871</v>
      </c>
      <c r="V4290" s="21" t="str">
        <f>VLOOKUP(P4290,'Customer List'!B:C,2,)</f>
        <v>Pune</v>
      </c>
      <c r="W4290" s="38"/>
      <c r="X4290" s="30">
        <v>45979</v>
      </c>
      <c r="Y4290" s="21">
        <f t="shared" si="484"/>
        <v>3</v>
      </c>
      <c r="Z4290" s="21" t="str">
        <f t="shared" si="485"/>
        <v>Saturday</v>
      </c>
      <c r="AA4290" s="21" t="str">
        <f t="shared" si="486"/>
        <v>Tuesday</v>
      </c>
      <c r="AB4290" s="21" t="str">
        <f>VLOOKUP(U4290,'Currency Sheet'!A:C,3,)</f>
        <v>DOLLAR</v>
      </c>
      <c r="AC4290" s="42" t="str">
        <f>VLOOKUP(P4290,'Customer List'!B:D,3,)</f>
        <v>OutStation</v>
      </c>
    </row>
    <row r="4291" spans="1:29" x14ac:dyDescent="0.25">
      <c r="A4291" s="21">
        <v>4287</v>
      </c>
      <c r="B4291" s="21" t="s">
        <v>5834</v>
      </c>
      <c r="C4291" s="30">
        <v>45965</v>
      </c>
      <c r="D4291" s="30">
        <v>45975</v>
      </c>
      <c r="E4291" s="47">
        <v>201</v>
      </c>
      <c r="F4291" s="47">
        <f t="shared" si="480"/>
        <v>17688</v>
      </c>
      <c r="G4291" s="48">
        <f t="shared" si="481"/>
        <v>53064</v>
      </c>
      <c r="H4291" s="21">
        <v>423106</v>
      </c>
      <c r="I4291" s="21" t="s">
        <v>19</v>
      </c>
      <c r="J4291" s="21">
        <v>3</v>
      </c>
      <c r="K4291" s="21">
        <v>3</v>
      </c>
      <c r="L4291" s="21">
        <f t="shared" si="482"/>
        <v>0</v>
      </c>
      <c r="M4291" s="21" t="s">
        <v>6118</v>
      </c>
      <c r="N4291" s="30">
        <v>45986</v>
      </c>
      <c r="O4291" s="48">
        <v>85927.5</v>
      </c>
      <c r="P4291" s="21" t="s">
        <v>42</v>
      </c>
      <c r="Q4291" s="21" t="s">
        <v>5959</v>
      </c>
      <c r="R4291" s="21" t="s">
        <v>6091</v>
      </c>
      <c r="S4291" s="3">
        <v>-20</v>
      </c>
      <c r="T4291" s="37"/>
      <c r="U4291" s="21" t="s">
        <v>5871</v>
      </c>
      <c r="V4291" s="21" t="str">
        <f>VLOOKUP(P4291,'Customer List'!B:C,2,)</f>
        <v>Faridabad</v>
      </c>
      <c r="W4291" s="38"/>
      <c r="X4291" s="30">
        <f t="shared" ref="X4291" si="497">IF(OR(R4291 = "PRIYANKA MADAM", R4291 = "DEEPAK", R4291 = "PORTER"),N4291,"")</f>
        <v>45986</v>
      </c>
      <c r="Y4291" s="21">
        <f t="shared" si="484"/>
        <v>0</v>
      </c>
      <c r="Z4291" s="21" t="str">
        <f t="shared" si="485"/>
        <v>Tuesday</v>
      </c>
      <c r="AA4291" s="21" t="str">
        <f t="shared" si="486"/>
        <v>Tuesday</v>
      </c>
      <c r="AB4291" s="21" t="str">
        <f>VLOOKUP(U4291,'Currency Sheet'!A:C,3,)</f>
        <v>DOLLAR</v>
      </c>
      <c r="AC4291" s="42" t="str">
        <f>VLOOKUP(P4291,'Customer List'!B:D,3,)</f>
        <v>Local</v>
      </c>
    </row>
    <row r="4292" spans="1:29" x14ac:dyDescent="0.25">
      <c r="A4292" s="21">
        <v>4288</v>
      </c>
      <c r="B4292" s="21" t="s">
        <v>5834</v>
      </c>
      <c r="C4292" s="30">
        <v>45965</v>
      </c>
      <c r="D4292" s="30">
        <v>45975</v>
      </c>
      <c r="E4292" s="47">
        <v>99</v>
      </c>
      <c r="F4292" s="47">
        <f t="shared" si="480"/>
        <v>8712</v>
      </c>
      <c r="G4292" s="48">
        <f t="shared" si="481"/>
        <v>8712</v>
      </c>
      <c r="H4292" s="21">
        <v>424401</v>
      </c>
      <c r="I4292" s="21" t="s">
        <v>1342</v>
      </c>
      <c r="J4292" s="21">
        <v>1</v>
      </c>
      <c r="K4292" s="21">
        <v>1</v>
      </c>
      <c r="L4292" s="21">
        <f t="shared" si="482"/>
        <v>0</v>
      </c>
      <c r="M4292" s="21" t="s">
        <v>5993</v>
      </c>
      <c r="N4292" s="30">
        <v>45976</v>
      </c>
      <c r="O4292" s="48">
        <v>12533.4</v>
      </c>
      <c r="P4292" s="21" t="s">
        <v>276</v>
      </c>
      <c r="Q4292" s="21">
        <v>58158193520</v>
      </c>
      <c r="R4292" s="21" t="s">
        <v>5912</v>
      </c>
      <c r="S4292" s="3">
        <v>4</v>
      </c>
      <c r="T4292" s="37"/>
      <c r="U4292" s="21" t="s">
        <v>5871</v>
      </c>
      <c r="V4292" s="21" t="str">
        <f>VLOOKUP(P4292,'Customer List'!B:C,2,)</f>
        <v>Pune</v>
      </c>
      <c r="W4292" s="38"/>
      <c r="X4292" s="30">
        <v>45979</v>
      </c>
      <c r="Y4292" s="21">
        <f t="shared" si="484"/>
        <v>3</v>
      </c>
      <c r="Z4292" s="21" t="str">
        <f t="shared" si="485"/>
        <v>Saturday</v>
      </c>
      <c r="AA4292" s="21" t="str">
        <f t="shared" si="486"/>
        <v>Tuesday</v>
      </c>
      <c r="AB4292" s="21" t="str">
        <f>VLOOKUP(U4292,'Currency Sheet'!A:C,3,)</f>
        <v>DOLLAR</v>
      </c>
      <c r="AC4292" s="42" t="str">
        <f>VLOOKUP(P4292,'Customer List'!B:D,3,)</f>
        <v>OutStation</v>
      </c>
    </row>
    <row r="4293" spans="1:29" x14ac:dyDescent="0.25">
      <c r="A4293" s="21">
        <v>4289</v>
      </c>
      <c r="B4293" s="21" t="s">
        <v>5834</v>
      </c>
      <c r="C4293" s="30">
        <v>45965</v>
      </c>
      <c r="D4293" s="30">
        <v>45975</v>
      </c>
      <c r="E4293" s="47">
        <v>99</v>
      </c>
      <c r="F4293" s="47">
        <f t="shared" si="480"/>
        <v>8712</v>
      </c>
      <c r="G4293" s="48">
        <f t="shared" si="481"/>
        <v>8712</v>
      </c>
      <c r="H4293" s="21">
        <v>424401</v>
      </c>
      <c r="I4293" s="21" t="s">
        <v>1342</v>
      </c>
      <c r="J4293" s="21">
        <v>1</v>
      </c>
      <c r="K4293" s="21">
        <v>1</v>
      </c>
      <c r="L4293" s="21">
        <f t="shared" si="482"/>
        <v>0</v>
      </c>
      <c r="M4293" s="21" t="s">
        <v>6120</v>
      </c>
      <c r="N4293" s="30">
        <v>45986</v>
      </c>
      <c r="O4293" s="48">
        <v>0</v>
      </c>
      <c r="P4293" s="21" t="s">
        <v>42</v>
      </c>
      <c r="Q4293" s="21" t="s">
        <v>5959</v>
      </c>
      <c r="R4293" s="21" t="s">
        <v>637</v>
      </c>
      <c r="S4293" s="3">
        <v>4</v>
      </c>
      <c r="T4293" s="37" t="s">
        <v>609</v>
      </c>
      <c r="U4293" s="21" t="s">
        <v>5871</v>
      </c>
      <c r="V4293" s="21" t="str">
        <f>VLOOKUP(P4293,'Customer List'!B:C,2,)</f>
        <v>Faridabad</v>
      </c>
      <c r="W4293" s="38"/>
      <c r="X4293" s="30">
        <f t="shared" ref="X4293" si="498">IF(OR(R4293 = "PRIYANKA MADAM", R4293 = "DEEPAK", R4293 = "PORTER"),N4293,"")</f>
        <v>45986</v>
      </c>
      <c r="Y4293" s="21">
        <f t="shared" si="484"/>
        <v>0</v>
      </c>
      <c r="Z4293" s="21" t="str">
        <f t="shared" si="485"/>
        <v>Tuesday</v>
      </c>
      <c r="AA4293" s="21" t="str">
        <f t="shared" si="486"/>
        <v>Tuesday</v>
      </c>
      <c r="AB4293" s="21" t="str">
        <f>VLOOKUP(U4293,'Currency Sheet'!A:C,3,)</f>
        <v>DOLLAR</v>
      </c>
      <c r="AC4293" s="42" t="str">
        <f>VLOOKUP(P4293,'Customer List'!B:D,3,)</f>
        <v>Local</v>
      </c>
    </row>
    <row r="4294" spans="1:29" x14ac:dyDescent="0.25">
      <c r="A4294" s="21">
        <v>4290</v>
      </c>
      <c r="B4294" s="21" t="s">
        <v>5834</v>
      </c>
      <c r="C4294" s="30">
        <v>45965</v>
      </c>
      <c r="D4294" s="30">
        <v>45975</v>
      </c>
      <c r="E4294" s="47">
        <v>141</v>
      </c>
      <c r="F4294" s="47">
        <f t="shared" si="480"/>
        <v>12408</v>
      </c>
      <c r="G4294" s="48">
        <f t="shared" si="481"/>
        <v>12408</v>
      </c>
      <c r="H4294" s="21">
        <v>424602</v>
      </c>
      <c r="I4294" s="21" t="s">
        <v>1240</v>
      </c>
      <c r="J4294" s="21">
        <v>1</v>
      </c>
      <c r="K4294" s="21">
        <v>1</v>
      </c>
      <c r="L4294" s="21">
        <f t="shared" si="482"/>
        <v>0</v>
      </c>
      <c r="M4294" s="21" t="s">
        <v>5993</v>
      </c>
      <c r="N4294" s="30">
        <v>45976</v>
      </c>
      <c r="O4294" s="48">
        <v>17850.599999999999</v>
      </c>
      <c r="P4294" s="21" t="s">
        <v>276</v>
      </c>
      <c r="Q4294" s="21">
        <v>58158193520</v>
      </c>
      <c r="R4294" s="21" t="s">
        <v>5912</v>
      </c>
      <c r="S4294" s="3">
        <v>4</v>
      </c>
      <c r="T4294" s="37"/>
      <c r="U4294" s="21" t="s">
        <v>5871</v>
      </c>
      <c r="V4294" s="21" t="str">
        <f>VLOOKUP(P4294,'Customer List'!B:C,2,)</f>
        <v>Pune</v>
      </c>
      <c r="W4294" s="38"/>
      <c r="X4294" s="30">
        <v>45979</v>
      </c>
      <c r="Y4294" s="21">
        <f t="shared" si="484"/>
        <v>3</v>
      </c>
      <c r="Z4294" s="21" t="str">
        <f t="shared" si="485"/>
        <v>Saturday</v>
      </c>
      <c r="AA4294" s="21" t="str">
        <f t="shared" si="486"/>
        <v>Tuesday</v>
      </c>
      <c r="AB4294" s="21" t="str">
        <f>VLOOKUP(U4294,'Currency Sheet'!A:C,3,)</f>
        <v>DOLLAR</v>
      </c>
      <c r="AC4294" s="42" t="str">
        <f>VLOOKUP(P4294,'Customer List'!B:D,3,)</f>
        <v>OutStation</v>
      </c>
    </row>
    <row r="4295" spans="1:29" x14ac:dyDescent="0.25">
      <c r="A4295" s="21">
        <v>4291</v>
      </c>
      <c r="B4295" s="21" t="s">
        <v>5834</v>
      </c>
      <c r="C4295" s="30">
        <v>45965</v>
      </c>
      <c r="D4295" s="30">
        <v>45975</v>
      </c>
      <c r="E4295" s="47">
        <v>141</v>
      </c>
      <c r="F4295" s="47">
        <f t="shared" ref="F4295:F4358" si="499">IF(AB4295="DOLLAR",E4295*88,E4295)</f>
        <v>12408</v>
      </c>
      <c r="G4295" s="48">
        <f t="shared" ref="G4295:G4358" si="500">F4295*J4295</f>
        <v>12408</v>
      </c>
      <c r="H4295" s="21">
        <v>424602</v>
      </c>
      <c r="I4295" s="21" t="s">
        <v>1240</v>
      </c>
      <c r="J4295" s="21">
        <v>1</v>
      </c>
      <c r="K4295" s="21">
        <v>1</v>
      </c>
      <c r="L4295" s="21">
        <f t="shared" ref="L4295:L4358" si="501">J4295-K4295</f>
        <v>0</v>
      </c>
      <c r="M4295" s="21" t="s">
        <v>6242</v>
      </c>
      <c r="N4295" s="30">
        <v>45985</v>
      </c>
      <c r="O4295" s="48">
        <v>34603.75</v>
      </c>
      <c r="P4295" s="21" t="s">
        <v>30</v>
      </c>
      <c r="Q4295" s="21" t="s">
        <v>5959</v>
      </c>
      <c r="R4295" s="21" t="s">
        <v>847</v>
      </c>
      <c r="S4295" s="3">
        <v>4</v>
      </c>
      <c r="T4295" s="37"/>
      <c r="U4295" s="21" t="s">
        <v>5871</v>
      </c>
      <c r="V4295" s="21" t="str">
        <f>VLOOKUP(P4295,'Customer List'!B:C,2,)</f>
        <v>Delhi</v>
      </c>
      <c r="W4295" s="38"/>
      <c r="X4295" s="30">
        <f t="shared" ref="X4295:X4301" si="502">IF(OR(R4295 = "PRIYANKA MADAM", R4295 = "DEEPAK", R4295 = "PORTER"),N4295,"")</f>
        <v>45985</v>
      </c>
      <c r="Y4295" s="21">
        <f t="shared" ref="Y4295:Y4358" si="503">IF(X4295="", "", X4295-N4295)</f>
        <v>0</v>
      </c>
      <c r="Z4295" s="21" t="str">
        <f t="shared" ref="Z4295:Z4358" si="504">IF(N4295="", "", TEXT(N4295, "dddd"))</f>
        <v>Monday</v>
      </c>
      <c r="AA4295" s="21" t="str">
        <f t="shared" ref="AA4295:AA4358" si="505">IF(X4295="", "", TEXT(X4295, "dddd"))</f>
        <v>Monday</v>
      </c>
      <c r="AB4295" s="21" t="str">
        <f>VLOOKUP(U4295,'Currency Sheet'!A:C,3,)</f>
        <v>DOLLAR</v>
      </c>
      <c r="AC4295" s="42" t="str">
        <f>VLOOKUP(P4295,'Customer List'!B:D,3,)</f>
        <v>Local</v>
      </c>
    </row>
    <row r="4296" spans="1:29" x14ac:dyDescent="0.25">
      <c r="A4296" s="21">
        <v>4292</v>
      </c>
      <c r="B4296" s="21" t="s">
        <v>5834</v>
      </c>
      <c r="C4296" s="30">
        <v>45965</v>
      </c>
      <c r="D4296" s="30">
        <v>45975</v>
      </c>
      <c r="E4296" s="47">
        <v>95.4</v>
      </c>
      <c r="F4296" s="47">
        <f t="shared" si="499"/>
        <v>8395.2000000000007</v>
      </c>
      <c r="G4296" s="48">
        <f t="shared" si="500"/>
        <v>8395.2000000000007</v>
      </c>
      <c r="H4296" s="21">
        <v>425401</v>
      </c>
      <c r="I4296" s="21" t="s">
        <v>3037</v>
      </c>
      <c r="J4296" s="21">
        <v>1</v>
      </c>
      <c r="K4296" s="21">
        <v>1</v>
      </c>
      <c r="L4296" s="21">
        <f t="shared" si="501"/>
        <v>0</v>
      </c>
      <c r="M4296" s="21" t="s">
        <v>6120</v>
      </c>
      <c r="N4296" s="30">
        <v>45986</v>
      </c>
      <c r="O4296" s="48">
        <v>0</v>
      </c>
      <c r="P4296" s="21" t="s">
        <v>42</v>
      </c>
      <c r="Q4296" s="21" t="s">
        <v>5959</v>
      </c>
      <c r="R4296" s="21" t="s">
        <v>637</v>
      </c>
      <c r="S4296" s="3">
        <v>4</v>
      </c>
      <c r="T4296" s="37" t="s">
        <v>609</v>
      </c>
      <c r="U4296" s="21" t="s">
        <v>5871</v>
      </c>
      <c r="V4296" s="21" t="str">
        <f>VLOOKUP(P4296,'Customer List'!B:C,2,)</f>
        <v>Faridabad</v>
      </c>
      <c r="W4296" s="38"/>
      <c r="X4296" s="30">
        <f t="shared" si="502"/>
        <v>45986</v>
      </c>
      <c r="Y4296" s="21">
        <f t="shared" si="503"/>
        <v>0</v>
      </c>
      <c r="Z4296" s="21" t="str">
        <f t="shared" si="504"/>
        <v>Tuesday</v>
      </c>
      <c r="AA4296" s="21" t="str">
        <f t="shared" si="505"/>
        <v>Tuesday</v>
      </c>
      <c r="AB4296" s="21" t="str">
        <f>VLOOKUP(U4296,'Currency Sheet'!A:C,3,)</f>
        <v>DOLLAR</v>
      </c>
      <c r="AC4296" s="42" t="str">
        <f>VLOOKUP(P4296,'Customer List'!B:D,3,)</f>
        <v>Local</v>
      </c>
    </row>
    <row r="4297" spans="1:29" x14ac:dyDescent="0.25">
      <c r="A4297" s="21">
        <v>4293</v>
      </c>
      <c r="B4297" s="21" t="s">
        <v>5834</v>
      </c>
      <c r="C4297" s="30">
        <v>45965</v>
      </c>
      <c r="D4297" s="30">
        <v>45975</v>
      </c>
      <c r="E4297" s="47">
        <v>49.8</v>
      </c>
      <c r="F4297" s="47">
        <f t="shared" si="499"/>
        <v>4382.3999999999996</v>
      </c>
      <c r="G4297" s="48">
        <f t="shared" si="500"/>
        <v>4382.3999999999996</v>
      </c>
      <c r="H4297" s="21">
        <v>503807</v>
      </c>
      <c r="I4297" s="21" t="s">
        <v>4823</v>
      </c>
      <c r="J4297" s="21">
        <v>1</v>
      </c>
      <c r="K4297" s="21">
        <v>1</v>
      </c>
      <c r="L4297" s="21">
        <f t="shared" si="501"/>
        <v>0</v>
      </c>
      <c r="M4297" s="21" t="s">
        <v>6118</v>
      </c>
      <c r="N4297" s="30">
        <v>45986</v>
      </c>
      <c r="O4297" s="48">
        <v>7096.5</v>
      </c>
      <c r="P4297" s="21" t="s">
        <v>42</v>
      </c>
      <c r="Q4297" s="21" t="s">
        <v>5959</v>
      </c>
      <c r="R4297" s="21" t="s">
        <v>6091</v>
      </c>
      <c r="S4297" s="3">
        <v>4</v>
      </c>
      <c r="T4297" s="37"/>
      <c r="U4297" s="21" t="s">
        <v>5871</v>
      </c>
      <c r="V4297" s="21" t="str">
        <f>VLOOKUP(P4297,'Customer List'!B:C,2,)</f>
        <v>Faridabad</v>
      </c>
      <c r="W4297" s="38"/>
      <c r="X4297" s="30">
        <f t="shared" si="502"/>
        <v>45986</v>
      </c>
      <c r="Y4297" s="21">
        <f t="shared" si="503"/>
        <v>0</v>
      </c>
      <c r="Z4297" s="21" t="str">
        <f t="shared" si="504"/>
        <v>Tuesday</v>
      </c>
      <c r="AA4297" s="21" t="str">
        <f t="shared" si="505"/>
        <v>Tuesday</v>
      </c>
      <c r="AB4297" s="21" t="str">
        <f>VLOOKUP(U4297,'Currency Sheet'!A:C,3,)</f>
        <v>DOLLAR</v>
      </c>
      <c r="AC4297" s="42" t="str">
        <f>VLOOKUP(P4297,'Customer List'!B:D,3,)</f>
        <v>Local</v>
      </c>
    </row>
    <row r="4298" spans="1:29" x14ac:dyDescent="0.25">
      <c r="A4298" s="21">
        <v>4294</v>
      </c>
      <c r="B4298" s="21" t="s">
        <v>5834</v>
      </c>
      <c r="C4298" s="30">
        <v>45965</v>
      </c>
      <c r="D4298" s="30">
        <v>45975</v>
      </c>
      <c r="E4298" s="47">
        <v>200.2</v>
      </c>
      <c r="F4298" s="47">
        <f t="shared" si="499"/>
        <v>17617.599999999999</v>
      </c>
      <c r="G4298" s="48">
        <f t="shared" si="500"/>
        <v>17617.599999999999</v>
      </c>
      <c r="H4298" s="21">
        <v>503833</v>
      </c>
      <c r="I4298" s="21" t="s">
        <v>4823</v>
      </c>
      <c r="J4298" s="21">
        <v>1</v>
      </c>
      <c r="K4298" s="21">
        <v>1</v>
      </c>
      <c r="L4298" s="21">
        <f t="shared" si="501"/>
        <v>0</v>
      </c>
      <c r="M4298" s="21" t="s">
        <v>6123</v>
      </c>
      <c r="N4298" s="30">
        <v>45987</v>
      </c>
      <c r="O4298" s="48">
        <v>39897</v>
      </c>
      <c r="P4298" s="21" t="s">
        <v>625</v>
      </c>
      <c r="Q4298" s="21"/>
      <c r="R4298" s="21"/>
      <c r="S4298" s="3">
        <v>4</v>
      </c>
      <c r="T4298" s="37"/>
      <c r="U4298" s="21" t="s">
        <v>5871</v>
      </c>
      <c r="V4298" s="21" t="str">
        <f>VLOOKUP(P4298,'Customer List'!B:C,2,)</f>
        <v>Delhi</v>
      </c>
      <c r="W4298" s="38"/>
      <c r="X4298" s="30" t="str">
        <f t="shared" si="502"/>
        <v/>
      </c>
      <c r="Y4298" s="21" t="str">
        <f t="shared" si="503"/>
        <v/>
      </c>
      <c r="Z4298" s="21" t="str">
        <f t="shared" si="504"/>
        <v>Wednesday</v>
      </c>
      <c r="AA4298" s="21" t="str">
        <f t="shared" si="505"/>
        <v/>
      </c>
      <c r="AB4298" s="21" t="str">
        <f>VLOOKUP(U4298,'Currency Sheet'!A:C,3,)</f>
        <v>DOLLAR</v>
      </c>
      <c r="AC4298" s="42" t="str">
        <f>VLOOKUP(P4298,'Customer List'!B:D,3,)</f>
        <v>Local</v>
      </c>
    </row>
    <row r="4299" spans="1:29" x14ac:dyDescent="0.25">
      <c r="A4299" s="21">
        <v>4295</v>
      </c>
      <c r="B4299" s="21" t="s">
        <v>5834</v>
      </c>
      <c r="C4299" s="30">
        <v>45965</v>
      </c>
      <c r="D4299" s="30">
        <v>45975</v>
      </c>
      <c r="E4299" s="47">
        <v>198.1</v>
      </c>
      <c r="F4299" s="47">
        <f t="shared" si="499"/>
        <v>17432.8</v>
      </c>
      <c r="G4299" s="48">
        <f t="shared" si="500"/>
        <v>17432.8</v>
      </c>
      <c r="H4299" s="21">
        <v>505838</v>
      </c>
      <c r="I4299" s="21" t="s">
        <v>4824</v>
      </c>
      <c r="J4299" s="21">
        <v>1</v>
      </c>
      <c r="K4299" s="21">
        <v>1</v>
      </c>
      <c r="L4299" s="21">
        <f t="shared" si="501"/>
        <v>0</v>
      </c>
      <c r="M4299" s="21" t="s">
        <v>6118</v>
      </c>
      <c r="N4299" s="30">
        <v>45986</v>
      </c>
      <c r="O4299" s="48">
        <v>24196.5</v>
      </c>
      <c r="P4299" s="21" t="s">
        <v>42</v>
      </c>
      <c r="Q4299" s="21" t="s">
        <v>5959</v>
      </c>
      <c r="R4299" s="21" t="s">
        <v>6091</v>
      </c>
      <c r="S4299" s="3">
        <v>4</v>
      </c>
      <c r="T4299" s="37"/>
      <c r="U4299" s="21" t="s">
        <v>5871</v>
      </c>
      <c r="V4299" s="21" t="str">
        <f>VLOOKUP(P4299,'Customer List'!B:C,2,)</f>
        <v>Faridabad</v>
      </c>
      <c r="W4299" s="38"/>
      <c r="X4299" s="30">
        <f t="shared" si="502"/>
        <v>45986</v>
      </c>
      <c r="Y4299" s="21">
        <f t="shared" si="503"/>
        <v>0</v>
      </c>
      <c r="Z4299" s="21" t="str">
        <f t="shared" si="504"/>
        <v>Tuesday</v>
      </c>
      <c r="AA4299" s="21" t="str">
        <f t="shared" si="505"/>
        <v>Tuesday</v>
      </c>
      <c r="AB4299" s="21" t="str">
        <f>VLOOKUP(U4299,'Currency Sheet'!A:C,3,)</f>
        <v>DOLLAR</v>
      </c>
      <c r="AC4299" s="42" t="str">
        <f>VLOOKUP(P4299,'Customer List'!B:D,3,)</f>
        <v>Local</v>
      </c>
    </row>
    <row r="4300" spans="1:29" x14ac:dyDescent="0.25">
      <c r="A4300" s="21">
        <v>4296</v>
      </c>
      <c r="B4300" s="21" t="s">
        <v>5834</v>
      </c>
      <c r="C4300" s="30">
        <v>45965</v>
      </c>
      <c r="D4300" s="30">
        <v>45975</v>
      </c>
      <c r="E4300" s="47">
        <v>83.4</v>
      </c>
      <c r="F4300" s="47">
        <f t="shared" si="499"/>
        <v>7339.2000000000007</v>
      </c>
      <c r="G4300" s="48">
        <f t="shared" si="500"/>
        <v>7339.2000000000007</v>
      </c>
      <c r="H4300" s="21">
        <v>505845</v>
      </c>
      <c r="I4300" s="21" t="s">
        <v>4824</v>
      </c>
      <c r="J4300" s="21">
        <v>1</v>
      </c>
      <c r="K4300" s="21">
        <v>1</v>
      </c>
      <c r="L4300" s="21">
        <f t="shared" si="501"/>
        <v>0</v>
      </c>
      <c r="M4300" s="21" t="s">
        <v>6118</v>
      </c>
      <c r="N4300" s="30">
        <v>45986</v>
      </c>
      <c r="O4300" s="48">
        <v>11884.5</v>
      </c>
      <c r="P4300" s="21" t="s">
        <v>42</v>
      </c>
      <c r="Q4300" s="21" t="s">
        <v>5959</v>
      </c>
      <c r="R4300" s="21" t="s">
        <v>6091</v>
      </c>
      <c r="S4300" s="3">
        <v>4</v>
      </c>
      <c r="T4300" s="37"/>
      <c r="U4300" s="21" t="s">
        <v>5871</v>
      </c>
      <c r="V4300" s="21" t="str">
        <f>VLOOKUP(P4300,'Customer List'!B:C,2,)</f>
        <v>Faridabad</v>
      </c>
      <c r="W4300" s="38"/>
      <c r="X4300" s="30">
        <f t="shared" si="502"/>
        <v>45986</v>
      </c>
      <c r="Y4300" s="21">
        <f t="shared" si="503"/>
        <v>0</v>
      </c>
      <c r="Z4300" s="21" t="str">
        <f t="shared" si="504"/>
        <v>Tuesday</v>
      </c>
      <c r="AA4300" s="21" t="str">
        <f t="shared" si="505"/>
        <v>Tuesday</v>
      </c>
      <c r="AB4300" s="21" t="str">
        <f>VLOOKUP(U4300,'Currency Sheet'!A:C,3,)</f>
        <v>DOLLAR</v>
      </c>
      <c r="AC4300" s="42" t="str">
        <f>VLOOKUP(P4300,'Customer List'!B:D,3,)</f>
        <v>Local</v>
      </c>
    </row>
    <row r="4301" spans="1:29" x14ac:dyDescent="0.25">
      <c r="A4301" s="21">
        <v>4297</v>
      </c>
      <c r="B4301" s="21" t="s">
        <v>5834</v>
      </c>
      <c r="C4301" s="30">
        <v>45965</v>
      </c>
      <c r="D4301" s="30">
        <v>45975</v>
      </c>
      <c r="E4301" s="47">
        <v>105.6</v>
      </c>
      <c r="F4301" s="47">
        <f t="shared" si="499"/>
        <v>9292.7999999999993</v>
      </c>
      <c r="G4301" s="48">
        <f t="shared" si="500"/>
        <v>9292.7999999999993</v>
      </c>
      <c r="H4301" s="21">
        <v>506947</v>
      </c>
      <c r="I4301" s="21" t="s">
        <v>5550</v>
      </c>
      <c r="J4301" s="21">
        <v>1</v>
      </c>
      <c r="K4301" s="21">
        <v>1</v>
      </c>
      <c r="L4301" s="21">
        <f t="shared" si="501"/>
        <v>0</v>
      </c>
      <c r="M4301" s="21" t="s">
        <v>6118</v>
      </c>
      <c r="N4301" s="30">
        <v>45986</v>
      </c>
      <c r="O4301" s="48">
        <v>15048</v>
      </c>
      <c r="P4301" s="21" t="s">
        <v>42</v>
      </c>
      <c r="Q4301" s="21" t="s">
        <v>5959</v>
      </c>
      <c r="R4301" s="21" t="s">
        <v>6091</v>
      </c>
      <c r="S4301" s="3">
        <v>4</v>
      </c>
      <c r="T4301" s="37"/>
      <c r="U4301" s="21" t="s">
        <v>5871</v>
      </c>
      <c r="V4301" s="21" t="str">
        <f>VLOOKUP(P4301,'Customer List'!B:C,2,)</f>
        <v>Faridabad</v>
      </c>
      <c r="W4301" s="38"/>
      <c r="X4301" s="30">
        <f t="shared" si="502"/>
        <v>45986</v>
      </c>
      <c r="Y4301" s="21">
        <f t="shared" si="503"/>
        <v>0</v>
      </c>
      <c r="Z4301" s="21" t="str">
        <f t="shared" si="504"/>
        <v>Tuesday</v>
      </c>
      <c r="AA4301" s="21" t="str">
        <f t="shared" si="505"/>
        <v>Tuesday</v>
      </c>
      <c r="AB4301" s="21" t="str">
        <f>VLOOKUP(U4301,'Currency Sheet'!A:C,3,)</f>
        <v>DOLLAR</v>
      </c>
      <c r="AC4301" s="42" t="str">
        <f>VLOOKUP(P4301,'Customer List'!B:D,3,)</f>
        <v>Local</v>
      </c>
    </row>
    <row r="4302" spans="1:29" x14ac:dyDescent="0.25">
      <c r="A4302" s="21">
        <v>4298</v>
      </c>
      <c r="B4302" s="21" t="s">
        <v>5834</v>
      </c>
      <c r="C4302" s="30">
        <v>45965</v>
      </c>
      <c r="D4302" s="30">
        <v>45975</v>
      </c>
      <c r="E4302" s="47">
        <v>216</v>
      </c>
      <c r="F4302" s="47">
        <f t="shared" si="499"/>
        <v>19008</v>
      </c>
      <c r="G4302" s="48">
        <f t="shared" si="500"/>
        <v>19008</v>
      </c>
      <c r="H4302" s="21">
        <v>613412</v>
      </c>
      <c r="I4302" s="21" t="s">
        <v>5855</v>
      </c>
      <c r="J4302" s="21">
        <v>1</v>
      </c>
      <c r="K4302" s="21">
        <v>1</v>
      </c>
      <c r="L4302" s="21">
        <f t="shared" si="501"/>
        <v>0</v>
      </c>
      <c r="M4302" s="21" t="s">
        <v>5990</v>
      </c>
      <c r="N4302" s="30">
        <v>45976</v>
      </c>
      <c r="O4302" s="48">
        <v>33480</v>
      </c>
      <c r="P4302" s="21" t="s">
        <v>172</v>
      </c>
      <c r="Q4302" s="21">
        <v>58158192654</v>
      </c>
      <c r="R4302" s="21" t="s">
        <v>5912</v>
      </c>
      <c r="S4302" s="3">
        <v>4</v>
      </c>
      <c r="T4302" s="37"/>
      <c r="U4302" s="21" t="s">
        <v>5871</v>
      </c>
      <c r="V4302" s="21" t="str">
        <f>VLOOKUP(P4302,'Customer List'!B:C,2,)</f>
        <v>Kolkata</v>
      </c>
      <c r="W4302" s="38"/>
      <c r="X4302" s="30">
        <v>45978</v>
      </c>
      <c r="Y4302" s="21">
        <f t="shared" si="503"/>
        <v>2</v>
      </c>
      <c r="Z4302" s="21" t="str">
        <f t="shared" si="504"/>
        <v>Saturday</v>
      </c>
      <c r="AA4302" s="21" t="str">
        <f t="shared" si="505"/>
        <v>Monday</v>
      </c>
      <c r="AB4302" s="21" t="str">
        <f>VLOOKUP(U4302,'Currency Sheet'!A:C,3,)</f>
        <v>DOLLAR</v>
      </c>
      <c r="AC4302" s="42" t="str">
        <f>VLOOKUP(P4302,'Customer List'!B:D,3,)</f>
        <v>OutStation</v>
      </c>
    </row>
    <row r="4303" spans="1:29" x14ac:dyDescent="0.25">
      <c r="A4303" s="21">
        <v>4299</v>
      </c>
      <c r="B4303" s="21" t="s">
        <v>5834</v>
      </c>
      <c r="C4303" s="30">
        <v>45965</v>
      </c>
      <c r="D4303" s="30">
        <v>45975</v>
      </c>
      <c r="E4303" s="47">
        <v>105</v>
      </c>
      <c r="F4303" s="47">
        <f t="shared" si="499"/>
        <v>9240</v>
      </c>
      <c r="G4303" s="48">
        <f t="shared" si="500"/>
        <v>9240</v>
      </c>
      <c r="H4303" s="21">
        <v>614853</v>
      </c>
      <c r="I4303" s="21" t="s">
        <v>5856</v>
      </c>
      <c r="J4303" s="21">
        <v>1</v>
      </c>
      <c r="K4303" s="21">
        <v>1</v>
      </c>
      <c r="L4303" s="21">
        <f t="shared" si="501"/>
        <v>0</v>
      </c>
      <c r="M4303" s="21" t="s">
        <v>5933</v>
      </c>
      <c r="N4303" s="30">
        <v>45979</v>
      </c>
      <c r="O4303" s="48">
        <v>16800</v>
      </c>
      <c r="P4303" s="21" t="s">
        <v>208</v>
      </c>
      <c r="Q4303" s="21" t="s">
        <v>1127</v>
      </c>
      <c r="R4303" s="21" t="s">
        <v>1127</v>
      </c>
      <c r="S4303" s="3">
        <v>4</v>
      </c>
      <c r="T4303" s="37"/>
      <c r="U4303" s="21" t="s">
        <v>5871</v>
      </c>
      <c r="V4303" s="21" t="str">
        <f>VLOOKUP(P4303,'Customer List'!B:C,2,)</f>
        <v>Delhi</v>
      </c>
      <c r="W4303" s="38"/>
      <c r="X4303" s="30">
        <f t="shared" ref="X4303" si="506">IF(OR(R4303 = "PRIYANKA MADAM", R4303 = "DEEPAK", R4303 = "PORTER"),N4303,"")</f>
        <v>45979</v>
      </c>
      <c r="Y4303" s="21">
        <f t="shared" si="503"/>
        <v>0</v>
      </c>
      <c r="Z4303" s="21" t="str">
        <f t="shared" si="504"/>
        <v>Tuesday</v>
      </c>
      <c r="AA4303" s="21" t="str">
        <f t="shared" si="505"/>
        <v>Tuesday</v>
      </c>
      <c r="AB4303" s="21" t="str">
        <f>VLOOKUP(U4303,'Currency Sheet'!A:C,3,)</f>
        <v>DOLLAR</v>
      </c>
      <c r="AC4303" s="42" t="str">
        <f>VLOOKUP(P4303,'Customer List'!B:D,3,)</f>
        <v>Local</v>
      </c>
    </row>
    <row r="4304" spans="1:29" x14ac:dyDescent="0.25">
      <c r="A4304" s="21">
        <v>4300</v>
      </c>
      <c r="B4304" s="21" t="s">
        <v>5834</v>
      </c>
      <c r="C4304" s="30">
        <v>45965</v>
      </c>
      <c r="D4304" s="30">
        <v>45975</v>
      </c>
      <c r="E4304" s="47">
        <v>222</v>
      </c>
      <c r="F4304" s="47">
        <f t="shared" si="499"/>
        <v>19536</v>
      </c>
      <c r="G4304" s="48">
        <f t="shared" si="500"/>
        <v>39072</v>
      </c>
      <c r="H4304" s="21">
        <v>621616</v>
      </c>
      <c r="I4304" s="21" t="s">
        <v>4781</v>
      </c>
      <c r="J4304" s="21">
        <v>2</v>
      </c>
      <c r="K4304" s="21">
        <v>2</v>
      </c>
      <c r="L4304" s="21">
        <f t="shared" si="501"/>
        <v>0</v>
      </c>
      <c r="M4304" s="21" t="s">
        <v>5971</v>
      </c>
      <c r="N4304" s="30">
        <v>45976</v>
      </c>
      <c r="O4304" s="48">
        <v>68820</v>
      </c>
      <c r="P4304" s="21" t="s">
        <v>2046</v>
      </c>
      <c r="Q4304" s="21">
        <v>58158206610</v>
      </c>
      <c r="R4304" s="21" t="s">
        <v>5912</v>
      </c>
      <c r="S4304" s="3">
        <v>4</v>
      </c>
      <c r="T4304" s="37"/>
      <c r="U4304" s="21" t="s">
        <v>5871</v>
      </c>
      <c r="V4304" s="21" t="str">
        <f>VLOOKUP(P4304,'Customer List'!B:C,2,)</f>
        <v>Banglore</v>
      </c>
      <c r="W4304" s="38"/>
      <c r="X4304" s="30">
        <v>45978</v>
      </c>
      <c r="Y4304" s="21">
        <f t="shared" si="503"/>
        <v>2</v>
      </c>
      <c r="Z4304" s="21" t="str">
        <f t="shared" si="504"/>
        <v>Saturday</v>
      </c>
      <c r="AA4304" s="21" t="str">
        <f t="shared" si="505"/>
        <v>Monday</v>
      </c>
      <c r="AB4304" s="21" t="str">
        <f>VLOOKUP(U4304,'Currency Sheet'!A:C,3,)</f>
        <v>DOLLAR</v>
      </c>
      <c r="AC4304" s="42" t="str">
        <f>VLOOKUP(P4304,'Customer List'!B:D,3,)</f>
        <v>OutStation</v>
      </c>
    </row>
    <row r="4305" spans="1:29" x14ac:dyDescent="0.25">
      <c r="A4305" s="21">
        <v>4301</v>
      </c>
      <c r="B4305" s="21" t="s">
        <v>5834</v>
      </c>
      <c r="C4305" s="30">
        <v>45965</v>
      </c>
      <c r="D4305" s="30">
        <v>45975</v>
      </c>
      <c r="E4305" s="47">
        <v>229.2</v>
      </c>
      <c r="F4305" s="47">
        <f t="shared" si="499"/>
        <v>20169.599999999999</v>
      </c>
      <c r="G4305" s="48">
        <f t="shared" si="500"/>
        <v>20169.599999999999</v>
      </c>
      <c r="H4305" s="21">
        <v>621622</v>
      </c>
      <c r="I4305" s="21" t="s">
        <v>4781</v>
      </c>
      <c r="J4305" s="21">
        <v>1</v>
      </c>
      <c r="K4305" s="21">
        <v>1</v>
      </c>
      <c r="L4305" s="21">
        <f t="shared" si="501"/>
        <v>0</v>
      </c>
      <c r="M4305" s="21" t="s">
        <v>6243</v>
      </c>
      <c r="N4305" s="30">
        <v>45985</v>
      </c>
      <c r="O4305" s="48">
        <v>56249.5</v>
      </c>
      <c r="P4305" s="21" t="s">
        <v>30</v>
      </c>
      <c r="Q4305" s="21" t="s">
        <v>5959</v>
      </c>
      <c r="R4305" s="21" t="s">
        <v>847</v>
      </c>
      <c r="S4305" s="3">
        <v>4</v>
      </c>
      <c r="T4305" s="37"/>
      <c r="U4305" s="21" t="s">
        <v>5871</v>
      </c>
      <c r="V4305" s="21" t="str">
        <f>VLOOKUP(P4305,'Customer List'!B:C,2,)</f>
        <v>Delhi</v>
      </c>
      <c r="W4305" s="38"/>
      <c r="X4305" s="30">
        <f t="shared" ref="X4305" si="507">IF(OR(R4305 = "PRIYANKA MADAM", R4305 = "DEEPAK", R4305 = "PORTER"),N4305,"")</f>
        <v>45985</v>
      </c>
      <c r="Y4305" s="21">
        <f t="shared" si="503"/>
        <v>0</v>
      </c>
      <c r="Z4305" s="21" t="str">
        <f t="shared" si="504"/>
        <v>Monday</v>
      </c>
      <c r="AA4305" s="21" t="str">
        <f t="shared" si="505"/>
        <v>Monday</v>
      </c>
      <c r="AB4305" s="21" t="str">
        <f>VLOOKUP(U4305,'Currency Sheet'!A:C,3,)</f>
        <v>DOLLAR</v>
      </c>
      <c r="AC4305" s="42" t="str">
        <f>VLOOKUP(P4305,'Customer List'!B:D,3,)</f>
        <v>Local</v>
      </c>
    </row>
    <row r="4306" spans="1:29" x14ac:dyDescent="0.25">
      <c r="A4306" s="21">
        <v>4302</v>
      </c>
      <c r="B4306" s="21" t="s">
        <v>5834</v>
      </c>
      <c r="C4306" s="30">
        <v>45965</v>
      </c>
      <c r="D4306" s="30">
        <v>45975</v>
      </c>
      <c r="E4306" s="47">
        <v>222</v>
      </c>
      <c r="F4306" s="47">
        <f t="shared" si="499"/>
        <v>19536</v>
      </c>
      <c r="G4306" s="48">
        <f t="shared" si="500"/>
        <v>58608</v>
      </c>
      <c r="H4306" s="21">
        <v>626812</v>
      </c>
      <c r="I4306" s="21" t="s">
        <v>5202</v>
      </c>
      <c r="J4306" s="21">
        <v>3</v>
      </c>
      <c r="K4306" s="21">
        <v>3</v>
      </c>
      <c r="L4306" s="21">
        <f t="shared" si="501"/>
        <v>0</v>
      </c>
      <c r="M4306" s="21" t="s">
        <v>5973</v>
      </c>
      <c r="N4306" s="30">
        <v>45976</v>
      </c>
      <c r="O4306" s="48">
        <v>111832.5</v>
      </c>
      <c r="P4306" s="21" t="s">
        <v>2046</v>
      </c>
      <c r="Q4306" s="21">
        <v>58158206610</v>
      </c>
      <c r="R4306" s="21" t="s">
        <v>5912</v>
      </c>
      <c r="S4306" s="3">
        <v>4</v>
      </c>
      <c r="T4306" s="37"/>
      <c r="U4306" s="21" t="s">
        <v>5871</v>
      </c>
      <c r="V4306" s="21" t="str">
        <f>VLOOKUP(P4306,'Customer List'!B:C,2,)</f>
        <v>Banglore</v>
      </c>
      <c r="W4306" s="38"/>
      <c r="X4306" s="30">
        <v>45978</v>
      </c>
      <c r="Y4306" s="21">
        <f t="shared" si="503"/>
        <v>2</v>
      </c>
      <c r="Z4306" s="21" t="str">
        <f t="shared" si="504"/>
        <v>Saturday</v>
      </c>
      <c r="AA4306" s="21" t="str">
        <f t="shared" si="505"/>
        <v>Monday</v>
      </c>
      <c r="AB4306" s="21" t="str">
        <f>VLOOKUP(U4306,'Currency Sheet'!A:C,3,)</f>
        <v>DOLLAR</v>
      </c>
      <c r="AC4306" s="42" t="str">
        <f>VLOOKUP(P4306,'Customer List'!B:D,3,)</f>
        <v>OutStation</v>
      </c>
    </row>
    <row r="4307" spans="1:29" x14ac:dyDescent="0.25">
      <c r="A4307" s="21">
        <v>4303</v>
      </c>
      <c r="B4307" s="21" t="s">
        <v>5834</v>
      </c>
      <c r="C4307" s="30">
        <v>45965</v>
      </c>
      <c r="D4307" s="30">
        <v>45975</v>
      </c>
      <c r="E4307" s="47">
        <v>222</v>
      </c>
      <c r="F4307" s="47">
        <f t="shared" si="499"/>
        <v>19536</v>
      </c>
      <c r="G4307" s="48">
        <f t="shared" si="500"/>
        <v>39072</v>
      </c>
      <c r="H4307" s="21">
        <v>637318</v>
      </c>
      <c r="I4307" s="21" t="s">
        <v>5857</v>
      </c>
      <c r="J4307" s="21">
        <v>2</v>
      </c>
      <c r="K4307" s="21">
        <v>2</v>
      </c>
      <c r="L4307" s="21">
        <f t="shared" si="501"/>
        <v>0</v>
      </c>
      <c r="M4307" s="21" t="s">
        <v>5973</v>
      </c>
      <c r="N4307" s="30">
        <v>45976</v>
      </c>
      <c r="O4307" s="48">
        <v>80290</v>
      </c>
      <c r="P4307" s="21" t="s">
        <v>2046</v>
      </c>
      <c r="Q4307" s="21">
        <v>58158206610</v>
      </c>
      <c r="R4307" s="21" t="s">
        <v>5912</v>
      </c>
      <c r="S4307" s="3">
        <v>4</v>
      </c>
      <c r="T4307" s="37"/>
      <c r="U4307" s="21" t="s">
        <v>5871</v>
      </c>
      <c r="V4307" s="21" t="str">
        <f>VLOOKUP(P4307,'Customer List'!B:C,2,)</f>
        <v>Banglore</v>
      </c>
      <c r="W4307" s="38"/>
      <c r="X4307" s="30">
        <v>45978</v>
      </c>
      <c r="Y4307" s="21">
        <f t="shared" si="503"/>
        <v>2</v>
      </c>
      <c r="Z4307" s="21" t="str">
        <f t="shared" si="504"/>
        <v>Saturday</v>
      </c>
      <c r="AA4307" s="21" t="str">
        <f t="shared" si="505"/>
        <v>Monday</v>
      </c>
      <c r="AB4307" s="21" t="str">
        <f>VLOOKUP(U4307,'Currency Sheet'!A:C,3,)</f>
        <v>DOLLAR</v>
      </c>
      <c r="AC4307" s="42" t="str">
        <f>VLOOKUP(P4307,'Customer List'!B:D,3,)</f>
        <v>OutStation</v>
      </c>
    </row>
    <row r="4308" spans="1:29" x14ac:dyDescent="0.25">
      <c r="A4308" s="21">
        <v>4304</v>
      </c>
      <c r="B4308" s="21" t="s">
        <v>5834</v>
      </c>
      <c r="C4308" s="30">
        <v>45965</v>
      </c>
      <c r="D4308" s="30">
        <v>45975</v>
      </c>
      <c r="E4308" s="47">
        <v>169.4</v>
      </c>
      <c r="F4308" s="47">
        <f t="shared" si="499"/>
        <v>14907.2</v>
      </c>
      <c r="G4308" s="48">
        <f t="shared" si="500"/>
        <v>14907.2</v>
      </c>
      <c r="H4308" s="21">
        <v>644819</v>
      </c>
      <c r="I4308" s="21" t="s">
        <v>5554</v>
      </c>
      <c r="J4308" s="21">
        <v>1</v>
      </c>
      <c r="K4308" s="21">
        <v>1</v>
      </c>
      <c r="L4308" s="21">
        <f t="shared" si="501"/>
        <v>0</v>
      </c>
      <c r="M4308" s="21" t="s">
        <v>5993</v>
      </c>
      <c r="N4308" s="30">
        <v>45976</v>
      </c>
      <c r="O4308" s="48">
        <v>18382.32</v>
      </c>
      <c r="P4308" s="21" t="s">
        <v>276</v>
      </c>
      <c r="Q4308" s="21">
        <v>58158193520</v>
      </c>
      <c r="R4308" s="21" t="s">
        <v>5912</v>
      </c>
      <c r="S4308" s="3">
        <v>4</v>
      </c>
      <c r="T4308" s="37"/>
      <c r="U4308" s="21" t="s">
        <v>5871</v>
      </c>
      <c r="V4308" s="21" t="str">
        <f>VLOOKUP(P4308,'Customer List'!B:C,2,)</f>
        <v>Pune</v>
      </c>
      <c r="W4308" s="38"/>
      <c r="X4308" s="30">
        <v>45979</v>
      </c>
      <c r="Y4308" s="21">
        <f t="shared" si="503"/>
        <v>3</v>
      </c>
      <c r="Z4308" s="21" t="str">
        <f t="shared" si="504"/>
        <v>Saturday</v>
      </c>
      <c r="AA4308" s="21" t="str">
        <f t="shared" si="505"/>
        <v>Tuesday</v>
      </c>
      <c r="AB4308" s="21" t="str">
        <f>VLOOKUP(U4308,'Currency Sheet'!A:C,3,)</f>
        <v>DOLLAR</v>
      </c>
      <c r="AC4308" s="42" t="str">
        <f>VLOOKUP(P4308,'Customer List'!B:D,3,)</f>
        <v>OutStation</v>
      </c>
    </row>
    <row r="4309" spans="1:29" x14ac:dyDescent="0.25">
      <c r="A4309" s="21">
        <v>4305</v>
      </c>
      <c r="B4309" s="21" t="s">
        <v>5834</v>
      </c>
      <c r="C4309" s="30">
        <v>45965</v>
      </c>
      <c r="D4309" s="30">
        <v>45975</v>
      </c>
      <c r="E4309" s="47">
        <v>70.8</v>
      </c>
      <c r="F4309" s="47">
        <f t="shared" si="499"/>
        <v>6230.4</v>
      </c>
      <c r="G4309" s="48">
        <f t="shared" si="500"/>
        <v>6230.4</v>
      </c>
      <c r="H4309" s="21">
        <v>740145</v>
      </c>
      <c r="I4309" s="21" t="s">
        <v>5858</v>
      </c>
      <c r="J4309" s="21">
        <v>1</v>
      </c>
      <c r="K4309" s="21">
        <v>1</v>
      </c>
      <c r="L4309" s="21">
        <f t="shared" si="501"/>
        <v>0</v>
      </c>
      <c r="M4309" s="21" t="s">
        <v>6260</v>
      </c>
      <c r="N4309" s="30">
        <v>45989</v>
      </c>
      <c r="O4309" s="48">
        <v>10761.6</v>
      </c>
      <c r="P4309" s="21" t="s">
        <v>254</v>
      </c>
      <c r="Q4309" s="21"/>
      <c r="R4309" s="21"/>
      <c r="S4309" s="3">
        <v>4</v>
      </c>
      <c r="T4309" s="37"/>
      <c r="U4309" s="21" t="s">
        <v>5871</v>
      </c>
      <c r="V4309" s="21" t="str">
        <f>VLOOKUP(P4309,'Customer List'!B:C,2,)</f>
        <v>Delhi</v>
      </c>
      <c r="W4309" s="38" t="s">
        <v>637</v>
      </c>
      <c r="X4309" s="30" t="str">
        <f t="shared" ref="X4309:X4315" si="508">IF(OR(R4309 = "PRIYANKA MADAM", R4309 = "DEEPAK", R4309 = "PORTER"),N4309,"")</f>
        <v/>
      </c>
      <c r="Y4309" s="21" t="str">
        <f t="shared" si="503"/>
        <v/>
      </c>
      <c r="Z4309" s="21" t="str">
        <f t="shared" si="504"/>
        <v>Friday</v>
      </c>
      <c r="AA4309" s="21" t="str">
        <f t="shared" si="505"/>
        <v/>
      </c>
      <c r="AB4309" s="21" t="str">
        <f>VLOOKUP(U4309,'Currency Sheet'!A:C,3,)</f>
        <v>DOLLAR</v>
      </c>
      <c r="AC4309" s="42" t="str">
        <f>VLOOKUP(P4309,'Customer List'!B:D,3,)</f>
        <v>Local</v>
      </c>
    </row>
    <row r="4310" spans="1:29" x14ac:dyDescent="0.25">
      <c r="A4310" s="21">
        <v>4306</v>
      </c>
      <c r="B4310" s="21" t="s">
        <v>5834</v>
      </c>
      <c r="C4310" s="30">
        <v>45965</v>
      </c>
      <c r="D4310" s="30">
        <v>45975</v>
      </c>
      <c r="E4310" s="47">
        <v>4.2</v>
      </c>
      <c r="F4310" s="47">
        <f t="shared" si="499"/>
        <v>369.6</v>
      </c>
      <c r="G4310" s="48">
        <f t="shared" si="500"/>
        <v>369.6</v>
      </c>
      <c r="H4310" s="21">
        <v>740379</v>
      </c>
      <c r="I4310" s="21" t="s">
        <v>243</v>
      </c>
      <c r="J4310" s="21">
        <v>1</v>
      </c>
      <c r="K4310" s="21">
        <v>1</v>
      </c>
      <c r="L4310" s="21">
        <f t="shared" si="501"/>
        <v>0</v>
      </c>
      <c r="M4310" s="21" t="s">
        <v>6260</v>
      </c>
      <c r="N4310" s="30">
        <v>45989</v>
      </c>
      <c r="O4310" s="48">
        <v>598.5</v>
      </c>
      <c r="P4310" s="21" t="s">
        <v>254</v>
      </c>
      <c r="Q4310" s="21"/>
      <c r="R4310" s="21"/>
      <c r="S4310" s="3">
        <v>4</v>
      </c>
      <c r="T4310" s="37"/>
      <c r="U4310" s="21" t="s">
        <v>5871</v>
      </c>
      <c r="V4310" s="21" t="str">
        <f>VLOOKUP(P4310,'Customer List'!B:C,2,)</f>
        <v>Delhi</v>
      </c>
      <c r="W4310" s="38" t="s">
        <v>637</v>
      </c>
      <c r="X4310" s="30" t="str">
        <f t="shared" si="508"/>
        <v/>
      </c>
      <c r="Y4310" s="21" t="str">
        <f t="shared" si="503"/>
        <v/>
      </c>
      <c r="Z4310" s="21" t="str">
        <f t="shared" si="504"/>
        <v>Friday</v>
      </c>
      <c r="AA4310" s="21" t="str">
        <f t="shared" si="505"/>
        <v/>
      </c>
      <c r="AB4310" s="21" t="str">
        <f>VLOOKUP(U4310,'Currency Sheet'!A:C,3,)</f>
        <v>DOLLAR</v>
      </c>
      <c r="AC4310" s="42" t="str">
        <f>VLOOKUP(P4310,'Customer List'!B:D,3,)</f>
        <v>Local</v>
      </c>
    </row>
    <row r="4311" spans="1:29" x14ac:dyDescent="0.25">
      <c r="A4311" s="21">
        <v>4307</v>
      </c>
      <c r="B4311" s="21" t="s">
        <v>5834</v>
      </c>
      <c r="C4311" s="30">
        <v>45965</v>
      </c>
      <c r="D4311" s="30">
        <v>45975</v>
      </c>
      <c r="E4311" s="47">
        <v>70.8</v>
      </c>
      <c r="F4311" s="47">
        <f t="shared" si="499"/>
        <v>6230.4</v>
      </c>
      <c r="G4311" s="48">
        <f t="shared" si="500"/>
        <v>6230.4</v>
      </c>
      <c r="H4311" s="21">
        <v>740623</v>
      </c>
      <c r="I4311" s="21" t="s">
        <v>5859</v>
      </c>
      <c r="J4311" s="21">
        <v>1</v>
      </c>
      <c r="K4311" s="21">
        <v>1</v>
      </c>
      <c r="L4311" s="21">
        <f t="shared" si="501"/>
        <v>0</v>
      </c>
      <c r="M4311" s="21" t="s">
        <v>6260</v>
      </c>
      <c r="N4311" s="30">
        <v>45989</v>
      </c>
      <c r="O4311" s="48">
        <v>10761.6</v>
      </c>
      <c r="P4311" s="21" t="s">
        <v>254</v>
      </c>
      <c r="Q4311" s="21"/>
      <c r="R4311" s="21"/>
      <c r="S4311" s="3">
        <v>4</v>
      </c>
      <c r="T4311" s="37"/>
      <c r="U4311" s="21" t="s">
        <v>5871</v>
      </c>
      <c r="V4311" s="21" t="str">
        <f>VLOOKUP(P4311,'Customer List'!B:C,2,)</f>
        <v>Delhi</v>
      </c>
      <c r="W4311" s="38" t="s">
        <v>637</v>
      </c>
      <c r="X4311" s="30" t="str">
        <f t="shared" si="508"/>
        <v/>
      </c>
      <c r="Y4311" s="21" t="str">
        <f t="shared" si="503"/>
        <v/>
      </c>
      <c r="Z4311" s="21" t="str">
        <f t="shared" si="504"/>
        <v>Friday</v>
      </c>
      <c r="AA4311" s="21" t="str">
        <f t="shared" si="505"/>
        <v/>
      </c>
      <c r="AB4311" s="21" t="str">
        <f>VLOOKUP(U4311,'Currency Sheet'!A:C,3,)</f>
        <v>DOLLAR</v>
      </c>
      <c r="AC4311" s="42" t="str">
        <f>VLOOKUP(P4311,'Customer List'!B:D,3,)</f>
        <v>Local</v>
      </c>
    </row>
    <row r="4312" spans="1:29" x14ac:dyDescent="0.25">
      <c r="A4312" s="21">
        <v>4308</v>
      </c>
      <c r="B4312" s="21" t="s">
        <v>5834</v>
      </c>
      <c r="C4312" s="30">
        <v>45965</v>
      </c>
      <c r="D4312" s="30">
        <v>45975</v>
      </c>
      <c r="E4312" s="47">
        <v>70.8</v>
      </c>
      <c r="F4312" s="47">
        <f t="shared" si="499"/>
        <v>6230.4</v>
      </c>
      <c r="G4312" s="48">
        <f t="shared" si="500"/>
        <v>6230.4</v>
      </c>
      <c r="H4312" s="21">
        <v>740627</v>
      </c>
      <c r="I4312" s="21" t="s">
        <v>5860</v>
      </c>
      <c r="J4312" s="21">
        <v>1</v>
      </c>
      <c r="K4312" s="21">
        <v>1</v>
      </c>
      <c r="L4312" s="21">
        <f t="shared" si="501"/>
        <v>0</v>
      </c>
      <c r="M4312" s="21" t="s">
        <v>6260</v>
      </c>
      <c r="N4312" s="30">
        <v>45989</v>
      </c>
      <c r="O4312" s="48">
        <v>10761.6</v>
      </c>
      <c r="P4312" s="21" t="s">
        <v>254</v>
      </c>
      <c r="Q4312" s="21"/>
      <c r="R4312" s="21"/>
      <c r="S4312" s="3">
        <v>4</v>
      </c>
      <c r="T4312" s="37"/>
      <c r="U4312" s="21" t="s">
        <v>5871</v>
      </c>
      <c r="V4312" s="21" t="str">
        <f>VLOOKUP(P4312,'Customer List'!B:C,2,)</f>
        <v>Delhi</v>
      </c>
      <c r="W4312" s="38" t="s">
        <v>637</v>
      </c>
      <c r="X4312" s="30" t="str">
        <f t="shared" si="508"/>
        <v/>
      </c>
      <c r="Y4312" s="21" t="str">
        <f t="shared" si="503"/>
        <v/>
      </c>
      <c r="Z4312" s="21" t="str">
        <f t="shared" si="504"/>
        <v>Friday</v>
      </c>
      <c r="AA4312" s="21" t="str">
        <f t="shared" si="505"/>
        <v/>
      </c>
      <c r="AB4312" s="21" t="str">
        <f>VLOOKUP(U4312,'Currency Sheet'!A:C,3,)</f>
        <v>DOLLAR</v>
      </c>
      <c r="AC4312" s="42" t="str">
        <f>VLOOKUP(P4312,'Customer List'!B:D,3,)</f>
        <v>Local</v>
      </c>
    </row>
    <row r="4313" spans="1:29" x14ac:dyDescent="0.25">
      <c r="A4313" s="21">
        <v>4309</v>
      </c>
      <c r="B4313" s="21" t="s">
        <v>5834</v>
      </c>
      <c r="C4313" s="30">
        <v>45965</v>
      </c>
      <c r="D4313" s="30">
        <v>45975</v>
      </c>
      <c r="E4313" s="47">
        <v>70.8</v>
      </c>
      <c r="F4313" s="47">
        <f t="shared" si="499"/>
        <v>6230.4</v>
      </c>
      <c r="G4313" s="48">
        <f t="shared" si="500"/>
        <v>6230.4</v>
      </c>
      <c r="H4313" s="21">
        <v>740628</v>
      </c>
      <c r="I4313" s="21" t="s">
        <v>5861</v>
      </c>
      <c r="J4313" s="21">
        <v>1</v>
      </c>
      <c r="K4313" s="21">
        <v>1</v>
      </c>
      <c r="L4313" s="21">
        <f t="shared" si="501"/>
        <v>0</v>
      </c>
      <c r="M4313" s="21" t="s">
        <v>6260</v>
      </c>
      <c r="N4313" s="30">
        <v>45989</v>
      </c>
      <c r="O4313" s="48">
        <v>10761.6</v>
      </c>
      <c r="P4313" s="21" t="s">
        <v>254</v>
      </c>
      <c r="Q4313" s="21"/>
      <c r="R4313" s="21"/>
      <c r="S4313" s="3">
        <v>4</v>
      </c>
      <c r="T4313" s="37"/>
      <c r="U4313" s="21" t="s">
        <v>5871</v>
      </c>
      <c r="V4313" s="21" t="str">
        <f>VLOOKUP(P4313,'Customer List'!B:C,2,)</f>
        <v>Delhi</v>
      </c>
      <c r="W4313" s="38" t="s">
        <v>637</v>
      </c>
      <c r="X4313" s="30" t="str">
        <f t="shared" si="508"/>
        <v/>
      </c>
      <c r="Y4313" s="21" t="str">
        <f t="shared" si="503"/>
        <v/>
      </c>
      <c r="Z4313" s="21" t="str">
        <f t="shared" si="504"/>
        <v>Friday</v>
      </c>
      <c r="AA4313" s="21" t="str">
        <f t="shared" si="505"/>
        <v/>
      </c>
      <c r="AB4313" s="21" t="str">
        <f>VLOOKUP(U4313,'Currency Sheet'!A:C,3,)</f>
        <v>DOLLAR</v>
      </c>
      <c r="AC4313" s="42" t="str">
        <f>VLOOKUP(P4313,'Customer List'!B:D,3,)</f>
        <v>Local</v>
      </c>
    </row>
    <row r="4314" spans="1:29" x14ac:dyDescent="0.25">
      <c r="A4314" s="21">
        <v>4310</v>
      </c>
      <c r="B4314" s="21" t="s">
        <v>5834</v>
      </c>
      <c r="C4314" s="30">
        <v>45965</v>
      </c>
      <c r="D4314" s="30">
        <v>45975</v>
      </c>
      <c r="E4314" s="47">
        <v>70.8</v>
      </c>
      <c r="F4314" s="47">
        <f t="shared" si="499"/>
        <v>6230.4</v>
      </c>
      <c r="G4314" s="48">
        <f t="shared" si="500"/>
        <v>6230.4</v>
      </c>
      <c r="H4314" s="21">
        <v>740629</v>
      </c>
      <c r="I4314" s="21" t="s">
        <v>5862</v>
      </c>
      <c r="J4314" s="21">
        <v>1</v>
      </c>
      <c r="K4314" s="21">
        <v>1</v>
      </c>
      <c r="L4314" s="21">
        <f t="shared" si="501"/>
        <v>0</v>
      </c>
      <c r="M4314" s="21" t="s">
        <v>6260</v>
      </c>
      <c r="N4314" s="30">
        <v>45989</v>
      </c>
      <c r="O4314" s="48">
        <v>10761.6</v>
      </c>
      <c r="P4314" s="21" t="s">
        <v>254</v>
      </c>
      <c r="Q4314" s="21"/>
      <c r="R4314" s="21"/>
      <c r="S4314" s="3">
        <v>4</v>
      </c>
      <c r="T4314" s="37"/>
      <c r="U4314" s="21" t="s">
        <v>5871</v>
      </c>
      <c r="V4314" s="21" t="str">
        <f>VLOOKUP(P4314,'Customer List'!B:C,2,)</f>
        <v>Delhi</v>
      </c>
      <c r="W4314" s="38" t="s">
        <v>637</v>
      </c>
      <c r="X4314" s="30" t="str">
        <f t="shared" si="508"/>
        <v/>
      </c>
      <c r="Y4314" s="21" t="str">
        <f t="shared" si="503"/>
        <v/>
      </c>
      <c r="Z4314" s="21" t="str">
        <f t="shared" si="504"/>
        <v>Friday</v>
      </c>
      <c r="AA4314" s="21" t="str">
        <f t="shared" si="505"/>
        <v/>
      </c>
      <c r="AB4314" s="21" t="str">
        <f>VLOOKUP(U4314,'Currency Sheet'!A:C,3,)</f>
        <v>DOLLAR</v>
      </c>
      <c r="AC4314" s="42" t="str">
        <f>VLOOKUP(P4314,'Customer List'!B:D,3,)</f>
        <v>Local</v>
      </c>
    </row>
    <row r="4315" spans="1:29" x14ac:dyDescent="0.25">
      <c r="A4315" s="21">
        <v>4311</v>
      </c>
      <c r="B4315" s="21" t="s">
        <v>5834</v>
      </c>
      <c r="C4315" s="30">
        <v>45965</v>
      </c>
      <c r="D4315" s="30">
        <v>45975</v>
      </c>
      <c r="E4315" s="47">
        <v>70.8</v>
      </c>
      <c r="F4315" s="47">
        <f t="shared" si="499"/>
        <v>6230.4</v>
      </c>
      <c r="G4315" s="48">
        <f t="shared" si="500"/>
        <v>6230.4</v>
      </c>
      <c r="H4315" s="21">
        <v>740634</v>
      </c>
      <c r="I4315" s="21" t="s">
        <v>5863</v>
      </c>
      <c r="J4315" s="21">
        <v>1</v>
      </c>
      <c r="K4315" s="21">
        <v>1</v>
      </c>
      <c r="L4315" s="21">
        <f t="shared" si="501"/>
        <v>0</v>
      </c>
      <c r="M4315" s="21" t="s">
        <v>6260</v>
      </c>
      <c r="N4315" s="30">
        <v>45989</v>
      </c>
      <c r="O4315" s="48">
        <v>10761.6</v>
      </c>
      <c r="P4315" s="21" t="s">
        <v>254</v>
      </c>
      <c r="Q4315" s="21"/>
      <c r="R4315" s="21"/>
      <c r="S4315" s="3">
        <v>4</v>
      </c>
      <c r="T4315" s="37"/>
      <c r="U4315" s="21" t="s">
        <v>5871</v>
      </c>
      <c r="V4315" s="21" t="str">
        <f>VLOOKUP(P4315,'Customer List'!B:C,2,)</f>
        <v>Delhi</v>
      </c>
      <c r="W4315" s="38" t="s">
        <v>637</v>
      </c>
      <c r="X4315" s="30" t="str">
        <f t="shared" si="508"/>
        <v/>
      </c>
      <c r="Y4315" s="21" t="str">
        <f t="shared" si="503"/>
        <v/>
      </c>
      <c r="Z4315" s="21" t="str">
        <f t="shared" si="504"/>
        <v>Friday</v>
      </c>
      <c r="AA4315" s="21" t="str">
        <f t="shared" si="505"/>
        <v/>
      </c>
      <c r="AB4315" s="21" t="str">
        <f>VLOOKUP(U4315,'Currency Sheet'!A:C,3,)</f>
        <v>DOLLAR</v>
      </c>
      <c r="AC4315" s="42" t="str">
        <f>VLOOKUP(P4315,'Customer List'!B:D,3,)</f>
        <v>Local</v>
      </c>
    </row>
    <row r="4316" spans="1:29" x14ac:dyDescent="0.25">
      <c r="A4316" s="21">
        <v>4312</v>
      </c>
      <c r="B4316" s="21" t="s">
        <v>5834</v>
      </c>
      <c r="C4316" s="30">
        <v>45965</v>
      </c>
      <c r="D4316" s="30">
        <v>45975</v>
      </c>
      <c r="E4316" s="47">
        <v>176.4</v>
      </c>
      <c r="F4316" s="47">
        <f t="shared" si="499"/>
        <v>15523.2</v>
      </c>
      <c r="G4316" s="48">
        <f t="shared" si="500"/>
        <v>15523.2</v>
      </c>
      <c r="H4316" s="21">
        <v>740868</v>
      </c>
      <c r="I4316" s="21" t="s">
        <v>5864</v>
      </c>
      <c r="J4316" s="21">
        <v>1</v>
      </c>
      <c r="K4316" s="21">
        <v>1</v>
      </c>
      <c r="L4316" s="21">
        <f t="shared" si="501"/>
        <v>0</v>
      </c>
      <c r="M4316" s="21" t="s">
        <v>5988</v>
      </c>
      <c r="N4316" s="30">
        <v>45976</v>
      </c>
      <c r="O4316" s="48">
        <v>33266.1</v>
      </c>
      <c r="P4316" s="21" t="s">
        <v>1134</v>
      </c>
      <c r="Q4316" s="21">
        <v>58158205766</v>
      </c>
      <c r="R4316" s="21" t="s">
        <v>5912</v>
      </c>
      <c r="S4316" s="3">
        <v>4</v>
      </c>
      <c r="T4316" s="37"/>
      <c r="U4316" s="21" t="s">
        <v>5871</v>
      </c>
      <c r="V4316" s="21" t="str">
        <f>VLOOKUP(P4316,'Customer List'!B:C,2,)</f>
        <v>Mumbai</v>
      </c>
      <c r="W4316" s="38"/>
      <c r="X4316" s="30">
        <v>45979</v>
      </c>
      <c r="Y4316" s="21">
        <f t="shared" si="503"/>
        <v>3</v>
      </c>
      <c r="Z4316" s="21" t="str">
        <f t="shared" si="504"/>
        <v>Saturday</v>
      </c>
      <c r="AA4316" s="21" t="str">
        <f t="shared" si="505"/>
        <v>Tuesday</v>
      </c>
      <c r="AB4316" s="21" t="str">
        <f>VLOOKUP(U4316,'Currency Sheet'!A:C,3,)</f>
        <v>DOLLAR</v>
      </c>
      <c r="AC4316" s="42" t="str">
        <f>VLOOKUP(P4316,'Customer List'!B:D,3,)</f>
        <v>OutStation</v>
      </c>
    </row>
    <row r="4317" spans="1:29" x14ac:dyDescent="0.25">
      <c r="A4317" s="21">
        <v>4313</v>
      </c>
      <c r="B4317" s="21" t="s">
        <v>5834</v>
      </c>
      <c r="C4317" s="30">
        <v>45965</v>
      </c>
      <c r="D4317" s="30">
        <v>45975</v>
      </c>
      <c r="E4317" s="47">
        <v>35.4</v>
      </c>
      <c r="F4317" s="47">
        <f t="shared" si="499"/>
        <v>3115.2</v>
      </c>
      <c r="G4317" s="48">
        <f t="shared" si="500"/>
        <v>3115.2</v>
      </c>
      <c r="H4317" s="21">
        <v>740869</v>
      </c>
      <c r="I4317" s="21" t="s">
        <v>5865</v>
      </c>
      <c r="J4317" s="21">
        <v>1</v>
      </c>
      <c r="K4317" s="21">
        <v>1</v>
      </c>
      <c r="L4317" s="21">
        <f t="shared" si="501"/>
        <v>0</v>
      </c>
      <c r="M4317" s="21" t="s">
        <v>5988</v>
      </c>
      <c r="N4317" s="30">
        <v>45976</v>
      </c>
      <c r="O4317" s="48">
        <v>6675.85</v>
      </c>
      <c r="P4317" s="21" t="s">
        <v>1134</v>
      </c>
      <c r="Q4317" s="21">
        <v>58158205766</v>
      </c>
      <c r="R4317" s="21" t="s">
        <v>5912</v>
      </c>
      <c r="S4317" s="3">
        <v>4</v>
      </c>
      <c r="T4317" s="37"/>
      <c r="U4317" s="21" t="s">
        <v>5871</v>
      </c>
      <c r="V4317" s="21" t="str">
        <f>VLOOKUP(P4317,'Customer List'!B:C,2,)</f>
        <v>Mumbai</v>
      </c>
      <c r="W4317" s="38"/>
      <c r="X4317" s="30">
        <v>45979</v>
      </c>
      <c r="Y4317" s="21">
        <f t="shared" si="503"/>
        <v>3</v>
      </c>
      <c r="Z4317" s="21" t="str">
        <f t="shared" si="504"/>
        <v>Saturday</v>
      </c>
      <c r="AA4317" s="21" t="str">
        <f t="shared" si="505"/>
        <v>Tuesday</v>
      </c>
      <c r="AB4317" s="21" t="str">
        <f>VLOOKUP(U4317,'Currency Sheet'!A:C,3,)</f>
        <v>DOLLAR</v>
      </c>
      <c r="AC4317" s="42" t="str">
        <f>VLOOKUP(P4317,'Customer List'!B:D,3,)</f>
        <v>OutStation</v>
      </c>
    </row>
    <row r="4318" spans="1:29" x14ac:dyDescent="0.25">
      <c r="A4318" s="21">
        <v>4314</v>
      </c>
      <c r="B4318" s="21" t="s">
        <v>5834</v>
      </c>
      <c r="C4318" s="30">
        <v>45965</v>
      </c>
      <c r="D4318" s="30">
        <v>45975</v>
      </c>
      <c r="E4318" s="47">
        <v>70.8</v>
      </c>
      <c r="F4318" s="47">
        <f t="shared" si="499"/>
        <v>6230.4</v>
      </c>
      <c r="G4318" s="48">
        <f t="shared" si="500"/>
        <v>6230.4</v>
      </c>
      <c r="H4318" s="21">
        <v>740870</v>
      </c>
      <c r="I4318" s="21" t="s">
        <v>5866</v>
      </c>
      <c r="J4318" s="21">
        <v>1</v>
      </c>
      <c r="K4318" s="21">
        <v>1</v>
      </c>
      <c r="L4318" s="21">
        <f t="shared" si="501"/>
        <v>0</v>
      </c>
      <c r="M4318" s="21" t="s">
        <v>5988</v>
      </c>
      <c r="N4318" s="30">
        <v>45976</v>
      </c>
      <c r="O4318" s="48">
        <v>13351.7</v>
      </c>
      <c r="P4318" s="21" t="s">
        <v>1134</v>
      </c>
      <c r="Q4318" s="21">
        <v>58158205766</v>
      </c>
      <c r="R4318" s="21" t="s">
        <v>5912</v>
      </c>
      <c r="S4318" s="3">
        <v>4</v>
      </c>
      <c r="T4318" s="37"/>
      <c r="U4318" s="21" t="s">
        <v>5871</v>
      </c>
      <c r="V4318" s="21" t="str">
        <f>VLOOKUP(P4318,'Customer List'!B:C,2,)</f>
        <v>Mumbai</v>
      </c>
      <c r="W4318" s="38"/>
      <c r="X4318" s="30">
        <v>45979</v>
      </c>
      <c r="Y4318" s="21">
        <f t="shared" si="503"/>
        <v>3</v>
      </c>
      <c r="Z4318" s="21" t="str">
        <f t="shared" si="504"/>
        <v>Saturday</v>
      </c>
      <c r="AA4318" s="21" t="str">
        <f t="shared" si="505"/>
        <v>Tuesday</v>
      </c>
      <c r="AB4318" s="21" t="str">
        <f>VLOOKUP(U4318,'Currency Sheet'!A:C,3,)</f>
        <v>DOLLAR</v>
      </c>
      <c r="AC4318" s="42" t="str">
        <f>VLOOKUP(P4318,'Customer List'!B:D,3,)</f>
        <v>OutStation</v>
      </c>
    </row>
    <row r="4319" spans="1:29" x14ac:dyDescent="0.25">
      <c r="A4319" s="21">
        <v>4315</v>
      </c>
      <c r="B4319" s="21" t="s">
        <v>5834</v>
      </c>
      <c r="C4319" s="30">
        <v>45965</v>
      </c>
      <c r="D4319" s="30">
        <v>45975</v>
      </c>
      <c r="E4319" s="47">
        <v>1056.5999999999999</v>
      </c>
      <c r="F4319" s="47">
        <f t="shared" si="499"/>
        <v>92980.799999999988</v>
      </c>
      <c r="G4319" s="48">
        <f t="shared" si="500"/>
        <v>92980.799999999988</v>
      </c>
      <c r="H4319" s="21">
        <v>740965</v>
      </c>
      <c r="I4319" s="21" t="s">
        <v>5867</v>
      </c>
      <c r="J4319" s="21">
        <v>1</v>
      </c>
      <c r="K4319" s="21">
        <v>1</v>
      </c>
      <c r="L4319" s="21">
        <f t="shared" si="501"/>
        <v>0</v>
      </c>
      <c r="M4319" s="21" t="s">
        <v>6224</v>
      </c>
      <c r="N4319" s="30">
        <v>45983</v>
      </c>
      <c r="O4319" s="48">
        <v>163773</v>
      </c>
      <c r="P4319" s="21" t="s">
        <v>224</v>
      </c>
      <c r="Q4319" s="60">
        <v>58158457302</v>
      </c>
      <c r="R4319" s="21" t="s">
        <v>6107</v>
      </c>
      <c r="S4319" s="3">
        <v>4</v>
      </c>
      <c r="T4319" s="37"/>
      <c r="U4319" s="21" t="s">
        <v>5871</v>
      </c>
      <c r="V4319" s="21" t="str">
        <f>VLOOKUP(P4319,'Customer List'!B:C,2,)</f>
        <v>Punjab</v>
      </c>
      <c r="W4319" s="38"/>
      <c r="X4319" s="30">
        <v>45986</v>
      </c>
      <c r="Y4319" s="21">
        <f t="shared" si="503"/>
        <v>3</v>
      </c>
      <c r="Z4319" s="21" t="str">
        <f t="shared" si="504"/>
        <v>Saturday</v>
      </c>
      <c r="AA4319" s="21" t="str">
        <f t="shared" si="505"/>
        <v>Tuesday</v>
      </c>
      <c r="AB4319" s="21" t="str">
        <f>VLOOKUP(U4319,'Currency Sheet'!A:C,3,)</f>
        <v>DOLLAR</v>
      </c>
      <c r="AC4319" s="42" t="str">
        <f>VLOOKUP(P4319,'Customer List'!B:D,3,)</f>
        <v>OutStation</v>
      </c>
    </row>
    <row r="4320" spans="1:29" x14ac:dyDescent="0.25">
      <c r="A4320" s="21">
        <v>4316</v>
      </c>
      <c r="B4320" s="21" t="s">
        <v>5834</v>
      </c>
      <c r="C4320" s="30">
        <v>45965</v>
      </c>
      <c r="D4320" s="30">
        <v>45975</v>
      </c>
      <c r="E4320" s="47">
        <v>70.8</v>
      </c>
      <c r="F4320" s="47">
        <f t="shared" si="499"/>
        <v>6230.4</v>
      </c>
      <c r="G4320" s="48">
        <f t="shared" si="500"/>
        <v>6230.4</v>
      </c>
      <c r="H4320" s="21">
        <v>740981</v>
      </c>
      <c r="I4320" s="21" t="s">
        <v>5868</v>
      </c>
      <c r="J4320" s="21">
        <v>1</v>
      </c>
      <c r="K4320" s="21">
        <v>1</v>
      </c>
      <c r="L4320" s="21">
        <f t="shared" si="501"/>
        <v>0</v>
      </c>
      <c r="M4320" s="21" t="s">
        <v>5988</v>
      </c>
      <c r="N4320" s="30">
        <v>45976</v>
      </c>
      <c r="O4320" s="48">
        <v>15151.7</v>
      </c>
      <c r="P4320" s="21" t="s">
        <v>1134</v>
      </c>
      <c r="Q4320" s="21">
        <v>58158205766</v>
      </c>
      <c r="R4320" s="21" t="s">
        <v>5912</v>
      </c>
      <c r="S4320" s="3">
        <v>4</v>
      </c>
      <c r="T4320" s="37"/>
      <c r="U4320" s="21" t="s">
        <v>5871</v>
      </c>
      <c r="V4320" s="21" t="str">
        <f>VLOOKUP(P4320,'Customer List'!B:C,2,)</f>
        <v>Mumbai</v>
      </c>
      <c r="W4320" s="38"/>
      <c r="X4320" s="30">
        <v>45979</v>
      </c>
      <c r="Y4320" s="21">
        <f t="shared" si="503"/>
        <v>3</v>
      </c>
      <c r="Z4320" s="21" t="str">
        <f t="shared" si="504"/>
        <v>Saturday</v>
      </c>
      <c r="AA4320" s="21" t="str">
        <f t="shared" si="505"/>
        <v>Tuesday</v>
      </c>
      <c r="AB4320" s="21" t="str">
        <f>VLOOKUP(U4320,'Currency Sheet'!A:C,3,)</f>
        <v>DOLLAR</v>
      </c>
      <c r="AC4320" s="42" t="str">
        <f>VLOOKUP(P4320,'Customer List'!B:D,3,)</f>
        <v>OutStation</v>
      </c>
    </row>
    <row r="4321" spans="1:29" x14ac:dyDescent="0.25">
      <c r="A4321" s="21">
        <v>4317</v>
      </c>
      <c r="B4321" s="21" t="s">
        <v>5834</v>
      </c>
      <c r="C4321" s="30">
        <v>45965</v>
      </c>
      <c r="D4321" s="30">
        <v>45975</v>
      </c>
      <c r="E4321" s="47">
        <v>70.8</v>
      </c>
      <c r="F4321" s="47">
        <f t="shared" si="499"/>
        <v>6230.4</v>
      </c>
      <c r="G4321" s="48">
        <f t="shared" si="500"/>
        <v>6230.4</v>
      </c>
      <c r="H4321" s="21">
        <v>741260</v>
      </c>
      <c r="I4321" s="21" t="s">
        <v>5869</v>
      </c>
      <c r="J4321" s="21">
        <v>1</v>
      </c>
      <c r="K4321" s="21">
        <v>1</v>
      </c>
      <c r="L4321" s="21">
        <f t="shared" si="501"/>
        <v>0</v>
      </c>
      <c r="M4321" s="21" t="s">
        <v>6260</v>
      </c>
      <c r="N4321" s="30">
        <v>45989</v>
      </c>
      <c r="O4321" s="48">
        <v>10761.6</v>
      </c>
      <c r="P4321" s="21" t="s">
        <v>254</v>
      </c>
      <c r="Q4321" s="21"/>
      <c r="R4321" s="21"/>
      <c r="S4321" s="3">
        <v>4</v>
      </c>
      <c r="T4321" s="37"/>
      <c r="U4321" s="21" t="s">
        <v>5871</v>
      </c>
      <c r="V4321" s="21" t="str">
        <f>VLOOKUP(P4321,'Customer List'!B:C,2,)</f>
        <v>Delhi</v>
      </c>
      <c r="W4321" s="38" t="s">
        <v>637</v>
      </c>
      <c r="X4321" s="30" t="str">
        <f t="shared" ref="X4321:X4323" si="509">IF(OR(R4321 = "PRIYANKA MADAM", R4321 = "DEEPAK", R4321 = "PORTER"),N4321,"")</f>
        <v/>
      </c>
      <c r="Y4321" s="21" t="str">
        <f t="shared" si="503"/>
        <v/>
      </c>
      <c r="Z4321" s="21" t="str">
        <f t="shared" si="504"/>
        <v>Friday</v>
      </c>
      <c r="AA4321" s="21" t="str">
        <f t="shared" si="505"/>
        <v/>
      </c>
      <c r="AB4321" s="21" t="str">
        <f>VLOOKUP(U4321,'Currency Sheet'!A:C,3,)</f>
        <v>DOLLAR</v>
      </c>
      <c r="AC4321" s="42" t="str">
        <f>VLOOKUP(P4321,'Customer List'!B:D,3,)</f>
        <v>Local</v>
      </c>
    </row>
    <row r="4322" spans="1:29" x14ac:dyDescent="0.25">
      <c r="A4322" s="21">
        <v>4318</v>
      </c>
      <c r="B4322" s="21" t="s">
        <v>5834</v>
      </c>
      <c r="C4322" s="30">
        <v>45965</v>
      </c>
      <c r="D4322" s="30">
        <v>45975</v>
      </c>
      <c r="E4322" s="47">
        <v>99</v>
      </c>
      <c r="F4322" s="47">
        <f t="shared" si="499"/>
        <v>8712</v>
      </c>
      <c r="G4322" s="48">
        <f t="shared" si="500"/>
        <v>8712</v>
      </c>
      <c r="H4322" s="21">
        <v>820101</v>
      </c>
      <c r="I4322" s="21" t="s">
        <v>5870</v>
      </c>
      <c r="J4322" s="21">
        <v>1</v>
      </c>
      <c r="K4322" s="21">
        <v>1</v>
      </c>
      <c r="L4322" s="21">
        <f t="shared" si="501"/>
        <v>0</v>
      </c>
      <c r="M4322" s="21" t="s">
        <v>5923</v>
      </c>
      <c r="N4322" s="30">
        <v>45979</v>
      </c>
      <c r="O4322" s="48">
        <v>19181.25</v>
      </c>
      <c r="P4322" s="21" t="s">
        <v>153</v>
      </c>
      <c r="Q4322" s="21" t="s">
        <v>1127</v>
      </c>
      <c r="R4322" s="21" t="s">
        <v>1127</v>
      </c>
      <c r="S4322" s="3">
        <v>4</v>
      </c>
      <c r="T4322" s="37"/>
      <c r="U4322" s="21" t="s">
        <v>5871</v>
      </c>
      <c r="V4322" s="21" t="str">
        <f>VLOOKUP(P4322,'Customer List'!B:C,2,)</f>
        <v>Noida</v>
      </c>
      <c r="W4322" s="38"/>
      <c r="X4322" s="30">
        <f t="shared" si="509"/>
        <v>45979</v>
      </c>
      <c r="Y4322" s="21">
        <f t="shared" si="503"/>
        <v>0</v>
      </c>
      <c r="Z4322" s="21" t="str">
        <f t="shared" si="504"/>
        <v>Tuesday</v>
      </c>
      <c r="AA4322" s="21" t="str">
        <f t="shared" si="505"/>
        <v>Tuesday</v>
      </c>
      <c r="AB4322" s="21" t="str">
        <f>VLOOKUP(U4322,'Currency Sheet'!A:C,3,)</f>
        <v>DOLLAR</v>
      </c>
      <c r="AC4322" s="42" t="str">
        <f>VLOOKUP(P4322,'Customer List'!B:D,3,)</f>
        <v>Local</v>
      </c>
    </row>
    <row r="4323" spans="1:29" x14ac:dyDescent="0.25">
      <c r="A4323" s="21">
        <v>4319</v>
      </c>
      <c r="B4323" s="21" t="s">
        <v>5834</v>
      </c>
      <c r="C4323" s="30">
        <v>45965</v>
      </c>
      <c r="D4323" s="30">
        <v>45975</v>
      </c>
      <c r="E4323" s="47">
        <v>0</v>
      </c>
      <c r="F4323" s="47">
        <f t="shared" si="499"/>
        <v>0</v>
      </c>
      <c r="G4323" s="48">
        <f t="shared" si="500"/>
        <v>0</v>
      </c>
      <c r="H4323" s="21">
        <v>331222</v>
      </c>
      <c r="I4323" s="21" t="s">
        <v>5870</v>
      </c>
      <c r="J4323" s="21">
        <v>1</v>
      </c>
      <c r="K4323" s="21"/>
      <c r="L4323" s="21">
        <f t="shared" si="501"/>
        <v>1</v>
      </c>
      <c r="M4323" s="21"/>
      <c r="N4323" s="30"/>
      <c r="O4323" s="48"/>
      <c r="P4323" s="21" t="s">
        <v>2025</v>
      </c>
      <c r="Q4323" s="21"/>
      <c r="R4323" s="21"/>
      <c r="S4323" s="3">
        <v>4</v>
      </c>
      <c r="T4323" s="37" t="s">
        <v>5442</v>
      </c>
      <c r="U4323" s="21" t="s">
        <v>5871</v>
      </c>
      <c r="V4323" s="21" t="s">
        <v>2025</v>
      </c>
      <c r="W4323" s="38" t="s">
        <v>2025</v>
      </c>
      <c r="X4323" s="30" t="str">
        <f t="shared" si="509"/>
        <v/>
      </c>
      <c r="Y4323" s="21" t="str">
        <f t="shared" si="503"/>
        <v/>
      </c>
      <c r="Z4323" s="21" t="str">
        <f t="shared" si="504"/>
        <v/>
      </c>
      <c r="AA4323" s="21" t="str">
        <f t="shared" si="505"/>
        <v/>
      </c>
      <c r="AB4323" s="21" t="s">
        <v>2459</v>
      </c>
      <c r="AC4323" s="42" t="s">
        <v>2025</v>
      </c>
    </row>
    <row r="4324" spans="1:29" x14ac:dyDescent="0.25">
      <c r="A4324" s="21">
        <v>4320</v>
      </c>
      <c r="B4324" s="21">
        <v>45330</v>
      </c>
      <c r="C4324" s="30">
        <v>45971</v>
      </c>
      <c r="D4324" s="30">
        <v>45975</v>
      </c>
      <c r="E4324" s="47">
        <v>367.25</v>
      </c>
      <c r="F4324" s="47">
        <f t="shared" si="499"/>
        <v>32318</v>
      </c>
      <c r="G4324" s="48">
        <f t="shared" si="500"/>
        <v>64636</v>
      </c>
      <c r="H4324" s="21" t="s">
        <v>5872</v>
      </c>
      <c r="I4324" s="21" t="s">
        <v>5873</v>
      </c>
      <c r="J4324" s="21">
        <v>2</v>
      </c>
      <c r="K4324" s="21">
        <v>2</v>
      </c>
      <c r="L4324" s="21">
        <f t="shared" si="501"/>
        <v>0</v>
      </c>
      <c r="M4324" s="21" t="s">
        <v>5963</v>
      </c>
      <c r="N4324" s="30">
        <v>45978</v>
      </c>
      <c r="O4324" s="48">
        <v>110740</v>
      </c>
      <c r="P4324" s="21" t="s">
        <v>3591</v>
      </c>
      <c r="Q4324" s="21">
        <v>58158257323</v>
      </c>
      <c r="R4324" s="21" t="s">
        <v>5912</v>
      </c>
      <c r="S4324" s="3">
        <v>4</v>
      </c>
      <c r="T4324" s="37"/>
      <c r="U4324" s="21" t="s">
        <v>2026</v>
      </c>
      <c r="V4324" s="21" t="str">
        <f>VLOOKUP(P4324,'Customer List'!B:C,2,)</f>
        <v>Mumbai</v>
      </c>
      <c r="W4324" s="38"/>
      <c r="X4324" s="30">
        <v>45979</v>
      </c>
      <c r="Y4324" s="21">
        <f t="shared" si="503"/>
        <v>1</v>
      </c>
      <c r="Z4324" s="21" t="str">
        <f t="shared" si="504"/>
        <v>Monday</v>
      </c>
      <c r="AA4324" s="21" t="str">
        <f t="shared" si="505"/>
        <v>Tuesday</v>
      </c>
      <c r="AB4324" s="21" t="str">
        <f>VLOOKUP(U4324,'Currency Sheet'!A:C,3,)</f>
        <v>DOLLAR</v>
      </c>
      <c r="AC4324" s="42" t="str">
        <f>VLOOKUP(P4324,'Customer List'!B:D,3,)</f>
        <v>OutStation</v>
      </c>
    </row>
    <row r="4325" spans="1:29" x14ac:dyDescent="0.25">
      <c r="A4325" s="21">
        <v>4321</v>
      </c>
      <c r="B4325" s="21">
        <v>45330</v>
      </c>
      <c r="C4325" s="30">
        <v>45971</v>
      </c>
      <c r="D4325" s="30">
        <v>45975</v>
      </c>
      <c r="E4325" s="47">
        <v>367.25</v>
      </c>
      <c r="F4325" s="47">
        <f t="shared" si="499"/>
        <v>32318</v>
      </c>
      <c r="G4325" s="48">
        <f t="shared" si="500"/>
        <v>96954</v>
      </c>
      <c r="H4325" s="21" t="s">
        <v>5872</v>
      </c>
      <c r="I4325" s="21" t="s">
        <v>5873</v>
      </c>
      <c r="J4325" s="21">
        <v>3</v>
      </c>
      <c r="K4325" s="21">
        <v>3</v>
      </c>
      <c r="L4325" s="21">
        <f t="shared" si="501"/>
        <v>0</v>
      </c>
      <c r="M4325" s="21" t="s">
        <v>5964</v>
      </c>
      <c r="N4325" s="30">
        <v>45978</v>
      </c>
      <c r="O4325" s="48">
        <v>166110.45000000001</v>
      </c>
      <c r="P4325" s="21" t="s">
        <v>3591</v>
      </c>
      <c r="Q4325" s="21">
        <v>58158257323</v>
      </c>
      <c r="R4325" s="21" t="s">
        <v>5912</v>
      </c>
      <c r="S4325" s="3">
        <v>4</v>
      </c>
      <c r="T4325" s="37"/>
      <c r="U4325" s="21" t="s">
        <v>2026</v>
      </c>
      <c r="V4325" s="21" t="str">
        <f>VLOOKUP(P4325,'Customer List'!B:C,2,)</f>
        <v>Mumbai</v>
      </c>
      <c r="W4325" s="38"/>
      <c r="X4325" s="30">
        <v>45979</v>
      </c>
      <c r="Y4325" s="21">
        <f t="shared" si="503"/>
        <v>1</v>
      </c>
      <c r="Z4325" s="21" t="str">
        <f t="shared" si="504"/>
        <v>Monday</v>
      </c>
      <c r="AA4325" s="21" t="str">
        <f t="shared" si="505"/>
        <v>Tuesday</v>
      </c>
      <c r="AB4325" s="21" t="str">
        <f>VLOOKUP(U4325,'Currency Sheet'!A:C,3,)</f>
        <v>DOLLAR</v>
      </c>
      <c r="AC4325" s="42" t="str">
        <f>VLOOKUP(P4325,'Customer List'!B:D,3,)</f>
        <v>OutStation</v>
      </c>
    </row>
    <row r="4326" spans="1:29" x14ac:dyDescent="0.25">
      <c r="A4326" s="21">
        <v>4322</v>
      </c>
      <c r="B4326" s="21" t="s">
        <v>5885</v>
      </c>
      <c r="C4326" s="30">
        <v>45973</v>
      </c>
      <c r="D4326" s="30">
        <v>45978</v>
      </c>
      <c r="E4326" s="47">
        <v>93</v>
      </c>
      <c r="F4326" s="47">
        <f t="shared" si="499"/>
        <v>8184</v>
      </c>
      <c r="G4326" s="48">
        <f t="shared" si="500"/>
        <v>8184</v>
      </c>
      <c r="H4326" s="21" t="s">
        <v>5886</v>
      </c>
      <c r="I4326" s="21"/>
      <c r="J4326" s="21">
        <v>1</v>
      </c>
      <c r="K4326" s="21">
        <v>1</v>
      </c>
      <c r="L4326" s="21">
        <f t="shared" si="501"/>
        <v>0</v>
      </c>
      <c r="M4326" s="21" t="s">
        <v>5921</v>
      </c>
      <c r="N4326" s="30">
        <v>45979</v>
      </c>
      <c r="O4326" s="48">
        <v>45979</v>
      </c>
      <c r="P4326" s="21" t="s">
        <v>945</v>
      </c>
      <c r="Q4326" s="21">
        <v>58158291461</v>
      </c>
      <c r="R4326" s="21" t="s">
        <v>5912</v>
      </c>
      <c r="S4326" s="3">
        <v>-20</v>
      </c>
      <c r="T4326" s="37" t="s">
        <v>2577</v>
      </c>
      <c r="U4326" s="21" t="s">
        <v>4685</v>
      </c>
      <c r="V4326" s="21" t="str">
        <f>VLOOKUP(P4326,'Customer List'!B:C,2,)</f>
        <v>Banglore</v>
      </c>
      <c r="W4326" s="38" t="s">
        <v>2577</v>
      </c>
      <c r="X4326" s="30">
        <v>45980</v>
      </c>
      <c r="Y4326" s="21">
        <f t="shared" si="503"/>
        <v>1</v>
      </c>
      <c r="Z4326" s="21" t="str">
        <f t="shared" si="504"/>
        <v>Tuesday</v>
      </c>
      <c r="AA4326" s="21" t="str">
        <f t="shared" si="505"/>
        <v>Wednesday</v>
      </c>
      <c r="AB4326" s="21" t="str">
        <f>VLOOKUP(U4326,'Currency Sheet'!A:C,3,)</f>
        <v>DOLLAR</v>
      </c>
      <c r="AC4326" s="42" t="str">
        <f>VLOOKUP(P4326,'Customer List'!B:D,3,)</f>
        <v>OutStation</v>
      </c>
    </row>
    <row r="4327" spans="1:29" x14ac:dyDescent="0.25">
      <c r="A4327" s="21">
        <v>4323</v>
      </c>
      <c r="B4327" s="21" t="s">
        <v>5887</v>
      </c>
      <c r="C4327" s="30">
        <v>45975</v>
      </c>
      <c r="D4327" s="30">
        <v>45978</v>
      </c>
      <c r="E4327" s="47">
        <v>293.39999999999998</v>
      </c>
      <c r="F4327" s="47">
        <f t="shared" si="499"/>
        <v>25819.199999999997</v>
      </c>
      <c r="G4327" s="48">
        <f t="shared" si="500"/>
        <v>25819.199999999997</v>
      </c>
      <c r="H4327" s="21" t="s">
        <v>5888</v>
      </c>
      <c r="I4327" s="21"/>
      <c r="J4327" s="21">
        <v>1</v>
      </c>
      <c r="K4327" s="21">
        <v>1</v>
      </c>
      <c r="L4327" s="21">
        <f t="shared" si="501"/>
        <v>0</v>
      </c>
      <c r="M4327" s="21" t="s">
        <v>5939</v>
      </c>
      <c r="N4327" s="30">
        <v>45979</v>
      </c>
      <c r="O4327" s="48">
        <v>46088.25</v>
      </c>
      <c r="P4327" s="21" t="s">
        <v>5898</v>
      </c>
      <c r="Q4327" s="21">
        <v>58158289280</v>
      </c>
      <c r="R4327" s="21" t="s">
        <v>5912</v>
      </c>
      <c r="S4327" s="3">
        <v>-20</v>
      </c>
      <c r="T4327" s="37"/>
      <c r="U4327" s="21" t="s">
        <v>4685</v>
      </c>
      <c r="V4327" s="21" t="str">
        <f>VLOOKUP(P4327,'Customer List'!B:C,2,)</f>
        <v>THANE</v>
      </c>
      <c r="W4327" s="38"/>
      <c r="X4327" s="30">
        <v>45981</v>
      </c>
      <c r="Y4327" s="21">
        <f t="shared" si="503"/>
        <v>2</v>
      </c>
      <c r="Z4327" s="21" t="str">
        <f t="shared" si="504"/>
        <v>Tuesday</v>
      </c>
      <c r="AA4327" s="21" t="str">
        <f t="shared" si="505"/>
        <v>Thursday</v>
      </c>
      <c r="AB4327" s="21" t="str">
        <f>VLOOKUP(U4327,'Currency Sheet'!A:C,3,)</f>
        <v>DOLLAR</v>
      </c>
      <c r="AC4327" s="42" t="str">
        <f>VLOOKUP(P4327,'Customer List'!B:D,3,)</f>
        <v>OutStation</v>
      </c>
    </row>
    <row r="4328" spans="1:29" x14ac:dyDescent="0.25">
      <c r="A4328" s="21">
        <v>4324</v>
      </c>
      <c r="B4328" s="21" t="s">
        <v>5887</v>
      </c>
      <c r="C4328" s="30">
        <v>45975</v>
      </c>
      <c r="D4328" s="30">
        <v>45978</v>
      </c>
      <c r="E4328" s="47">
        <v>148.19999999999999</v>
      </c>
      <c r="F4328" s="47">
        <f t="shared" si="499"/>
        <v>13041.599999999999</v>
      </c>
      <c r="G4328" s="48">
        <f t="shared" si="500"/>
        <v>13041.599999999999</v>
      </c>
      <c r="H4328" s="21" t="s">
        <v>5889</v>
      </c>
      <c r="I4328" s="21"/>
      <c r="J4328" s="21">
        <v>1</v>
      </c>
      <c r="K4328" s="21">
        <v>1</v>
      </c>
      <c r="L4328" s="21">
        <f t="shared" si="501"/>
        <v>0</v>
      </c>
      <c r="M4328" s="21" t="s">
        <v>5925</v>
      </c>
      <c r="N4328" s="30">
        <v>45979</v>
      </c>
      <c r="O4328" s="48">
        <v>25070.5</v>
      </c>
      <c r="P4328" s="21" t="s">
        <v>153</v>
      </c>
      <c r="Q4328" s="21" t="s">
        <v>1127</v>
      </c>
      <c r="R4328" s="21" t="s">
        <v>1127</v>
      </c>
      <c r="S4328" s="3">
        <v>-20</v>
      </c>
      <c r="T4328" s="37"/>
      <c r="U4328" s="21" t="s">
        <v>4685</v>
      </c>
      <c r="V4328" s="21" t="str">
        <f>VLOOKUP(P4328,'Customer List'!B:C,2,)</f>
        <v>Noida</v>
      </c>
      <c r="W4328" s="38"/>
      <c r="X4328" s="30">
        <f t="shared" ref="X4328" si="510">IF(OR(R4328 = "PRIYANKA MADAM", R4328 = "DEEPAK", R4328 = "PORTER"),N4328,"")</f>
        <v>45979</v>
      </c>
      <c r="Y4328" s="21">
        <f t="shared" si="503"/>
        <v>0</v>
      </c>
      <c r="Z4328" s="21" t="str">
        <f t="shared" si="504"/>
        <v>Tuesday</v>
      </c>
      <c r="AA4328" s="21" t="str">
        <f t="shared" si="505"/>
        <v>Tuesday</v>
      </c>
      <c r="AB4328" s="21" t="str">
        <f>VLOOKUP(U4328,'Currency Sheet'!A:C,3,)</f>
        <v>DOLLAR</v>
      </c>
      <c r="AC4328" s="42" t="str">
        <f>VLOOKUP(P4328,'Customer List'!B:D,3,)</f>
        <v>Local</v>
      </c>
    </row>
    <row r="4329" spans="1:29" x14ac:dyDescent="0.25">
      <c r="A4329" s="21">
        <v>4325</v>
      </c>
      <c r="B4329" s="21" t="s">
        <v>5890</v>
      </c>
      <c r="C4329" s="30">
        <v>45975</v>
      </c>
      <c r="D4329" s="30">
        <v>45978</v>
      </c>
      <c r="E4329" s="47">
        <v>207</v>
      </c>
      <c r="F4329" s="47">
        <f t="shared" si="499"/>
        <v>18216</v>
      </c>
      <c r="G4329" s="48">
        <f t="shared" si="500"/>
        <v>18216</v>
      </c>
      <c r="H4329" s="21" t="s">
        <v>5891</v>
      </c>
      <c r="I4329" s="21"/>
      <c r="J4329" s="21">
        <v>1</v>
      </c>
      <c r="K4329" s="21">
        <v>1</v>
      </c>
      <c r="L4329" s="21">
        <f t="shared" si="501"/>
        <v>0</v>
      </c>
      <c r="M4329" s="21" t="s">
        <v>5941</v>
      </c>
      <c r="N4329" s="30">
        <v>45979</v>
      </c>
      <c r="O4329" s="48">
        <v>35018</v>
      </c>
      <c r="P4329" s="21" t="s">
        <v>630</v>
      </c>
      <c r="Q4329" s="21">
        <v>58158286281</v>
      </c>
      <c r="R4329" s="21" t="s">
        <v>5912</v>
      </c>
      <c r="S4329" s="3">
        <v>-20</v>
      </c>
      <c r="T4329" s="37"/>
      <c r="U4329" s="21" t="s">
        <v>4685</v>
      </c>
      <c r="V4329" s="21" t="str">
        <f>VLOOKUP(P4329,'Customer List'!B:C,2,)</f>
        <v>Telangana</v>
      </c>
      <c r="W4329" s="38"/>
      <c r="X4329" s="30">
        <v>45980</v>
      </c>
      <c r="Y4329" s="21">
        <f t="shared" si="503"/>
        <v>1</v>
      </c>
      <c r="Z4329" s="21" t="str">
        <f t="shared" si="504"/>
        <v>Tuesday</v>
      </c>
      <c r="AA4329" s="21" t="str">
        <f t="shared" si="505"/>
        <v>Wednesday</v>
      </c>
      <c r="AB4329" s="21" t="str">
        <f>VLOOKUP(U4329,'Currency Sheet'!A:C,3,)</f>
        <v>DOLLAR</v>
      </c>
      <c r="AC4329" s="42" t="str">
        <f>VLOOKUP(P4329,'Customer List'!B:D,3,)</f>
        <v>OutStation</v>
      </c>
    </row>
    <row r="4330" spans="1:29" x14ac:dyDescent="0.25">
      <c r="A4330" s="21">
        <v>4326</v>
      </c>
      <c r="B4330" s="21" t="s">
        <v>5890</v>
      </c>
      <c r="C4330" s="30">
        <v>45975</v>
      </c>
      <c r="D4330" s="30">
        <v>45978</v>
      </c>
      <c r="E4330" s="47">
        <v>36</v>
      </c>
      <c r="F4330" s="47">
        <f t="shared" si="499"/>
        <v>3168</v>
      </c>
      <c r="G4330" s="48">
        <f t="shared" si="500"/>
        <v>3168</v>
      </c>
      <c r="H4330" s="21" t="s">
        <v>5892</v>
      </c>
      <c r="I4330" s="21"/>
      <c r="J4330" s="21">
        <v>1</v>
      </c>
      <c r="K4330" s="21">
        <v>1</v>
      </c>
      <c r="L4330" s="21">
        <f t="shared" si="501"/>
        <v>0</v>
      </c>
      <c r="M4330" s="21" t="s">
        <v>6358</v>
      </c>
      <c r="N4330" s="30">
        <v>45992</v>
      </c>
      <c r="O4330" s="48">
        <v>4452</v>
      </c>
      <c r="P4330" s="21" t="s">
        <v>4968</v>
      </c>
      <c r="Q4330" s="21" t="s">
        <v>5959</v>
      </c>
      <c r="R4330" s="21" t="s">
        <v>6091</v>
      </c>
      <c r="S4330" s="3">
        <v>-20</v>
      </c>
      <c r="T4330" s="37"/>
      <c r="U4330" s="21" t="s">
        <v>4685</v>
      </c>
      <c r="V4330" s="21" t="str">
        <f>VLOOKUP(P4330,'Customer List'!B:C,2,)</f>
        <v>Delhi</v>
      </c>
      <c r="W4330" s="38" t="s">
        <v>637</v>
      </c>
      <c r="X4330" s="30">
        <f t="shared" ref="X4330" si="511">IF(OR(R4330 = "PRIYANKA MADAM", R4330 = "DEEPAK", R4330 = "PORTER"),N4330,"")</f>
        <v>45992</v>
      </c>
      <c r="Y4330" s="21">
        <f t="shared" si="503"/>
        <v>0</v>
      </c>
      <c r="Z4330" s="21" t="str">
        <f t="shared" si="504"/>
        <v>Monday</v>
      </c>
      <c r="AA4330" s="21" t="str">
        <f t="shared" si="505"/>
        <v>Monday</v>
      </c>
      <c r="AB4330" s="21" t="str">
        <f>VLOOKUP(U4330,'Currency Sheet'!A:C,3,)</f>
        <v>DOLLAR</v>
      </c>
      <c r="AC4330" s="42" t="str">
        <f>VLOOKUP(P4330,'Customer List'!B:D,3,)</f>
        <v>Local</v>
      </c>
    </row>
    <row r="4331" spans="1:29" x14ac:dyDescent="0.25">
      <c r="A4331" s="21">
        <v>4327</v>
      </c>
      <c r="B4331" s="21" t="s">
        <v>5893</v>
      </c>
      <c r="C4331" s="30">
        <v>45975</v>
      </c>
      <c r="D4331" s="30">
        <v>45978</v>
      </c>
      <c r="E4331" s="47">
        <v>5</v>
      </c>
      <c r="F4331" s="47">
        <f t="shared" si="499"/>
        <v>440</v>
      </c>
      <c r="G4331" s="48">
        <f t="shared" si="500"/>
        <v>440</v>
      </c>
      <c r="H4331" s="21" t="s">
        <v>5894</v>
      </c>
      <c r="I4331" s="21"/>
      <c r="J4331" s="21">
        <v>1</v>
      </c>
      <c r="K4331" s="21">
        <v>1</v>
      </c>
      <c r="L4331" s="21">
        <f t="shared" si="501"/>
        <v>0</v>
      </c>
      <c r="M4331" s="21" t="s">
        <v>5920</v>
      </c>
      <c r="N4331" s="30">
        <v>45978</v>
      </c>
      <c r="O4331" s="48">
        <v>0</v>
      </c>
      <c r="P4331" s="21" t="s">
        <v>168</v>
      </c>
      <c r="Q4331" s="21">
        <v>58158244981</v>
      </c>
      <c r="R4331" s="21" t="s">
        <v>5912</v>
      </c>
      <c r="S4331" s="3">
        <v>-20</v>
      </c>
      <c r="T4331" s="37" t="s">
        <v>2577</v>
      </c>
      <c r="U4331" s="21" t="s">
        <v>4685</v>
      </c>
      <c r="V4331" s="21" t="str">
        <f>VLOOKUP(P4331,'Customer List'!B:C,2,)</f>
        <v>Bhopal</v>
      </c>
      <c r="W4331" s="38"/>
      <c r="X4331" s="30">
        <v>45980</v>
      </c>
      <c r="Y4331" s="21">
        <f t="shared" si="503"/>
        <v>2</v>
      </c>
      <c r="Z4331" s="21" t="str">
        <f t="shared" si="504"/>
        <v>Monday</v>
      </c>
      <c r="AA4331" s="21" t="str">
        <f t="shared" si="505"/>
        <v>Wednesday</v>
      </c>
      <c r="AB4331" s="21" t="str">
        <f>VLOOKUP(U4331,'Currency Sheet'!A:C,3,)</f>
        <v>DOLLAR</v>
      </c>
      <c r="AC4331" s="42" t="str">
        <f>VLOOKUP(P4331,'Customer List'!B:D,3,)</f>
        <v>OutStation</v>
      </c>
    </row>
    <row r="4332" spans="1:29" x14ac:dyDescent="0.25">
      <c r="A4332" s="21">
        <v>4328</v>
      </c>
      <c r="B4332" s="21" t="s">
        <v>5893</v>
      </c>
      <c r="C4332" s="30">
        <v>45975</v>
      </c>
      <c r="D4332" s="30">
        <v>45978</v>
      </c>
      <c r="E4332" s="47">
        <v>5</v>
      </c>
      <c r="F4332" s="47">
        <f t="shared" si="499"/>
        <v>440</v>
      </c>
      <c r="G4332" s="48">
        <f t="shared" si="500"/>
        <v>440</v>
      </c>
      <c r="H4332" s="21" t="s">
        <v>5895</v>
      </c>
      <c r="I4332" s="21"/>
      <c r="J4332" s="21">
        <v>1</v>
      </c>
      <c r="K4332" s="21">
        <v>1</v>
      </c>
      <c r="L4332" s="21">
        <f t="shared" si="501"/>
        <v>0</v>
      </c>
      <c r="M4332" s="21" t="s">
        <v>5920</v>
      </c>
      <c r="N4332" s="30">
        <v>45978</v>
      </c>
      <c r="O4332" s="48">
        <v>0</v>
      </c>
      <c r="P4332" s="21" t="s">
        <v>168</v>
      </c>
      <c r="Q4332" s="21">
        <v>58158244981</v>
      </c>
      <c r="R4332" s="21" t="s">
        <v>5912</v>
      </c>
      <c r="S4332" s="3">
        <v>-20</v>
      </c>
      <c r="T4332" s="37" t="s">
        <v>2577</v>
      </c>
      <c r="U4332" s="21" t="s">
        <v>4685</v>
      </c>
      <c r="V4332" s="21" t="str">
        <f>VLOOKUP(P4332,'Customer List'!B:C,2,)</f>
        <v>Bhopal</v>
      </c>
      <c r="W4332" s="38"/>
      <c r="X4332" s="30">
        <v>45980</v>
      </c>
      <c r="Y4332" s="21">
        <f t="shared" si="503"/>
        <v>2</v>
      </c>
      <c r="Z4332" s="21" t="str">
        <f t="shared" si="504"/>
        <v>Monday</v>
      </c>
      <c r="AA4332" s="21" t="str">
        <f t="shared" si="505"/>
        <v>Wednesday</v>
      </c>
      <c r="AB4332" s="21" t="str">
        <f>VLOOKUP(U4332,'Currency Sheet'!A:C,3,)</f>
        <v>DOLLAR</v>
      </c>
      <c r="AC4332" s="42" t="str">
        <f>VLOOKUP(P4332,'Customer List'!B:D,3,)</f>
        <v>OutStation</v>
      </c>
    </row>
    <row r="4333" spans="1:29" x14ac:dyDescent="0.25">
      <c r="A4333" s="21">
        <v>4329</v>
      </c>
      <c r="B4333" s="21" t="s">
        <v>5893</v>
      </c>
      <c r="C4333" s="30">
        <v>45975</v>
      </c>
      <c r="D4333" s="30">
        <v>45978</v>
      </c>
      <c r="E4333" s="47">
        <v>5</v>
      </c>
      <c r="F4333" s="47">
        <f t="shared" si="499"/>
        <v>440</v>
      </c>
      <c r="G4333" s="48">
        <f t="shared" si="500"/>
        <v>440</v>
      </c>
      <c r="H4333" s="21" t="s">
        <v>5896</v>
      </c>
      <c r="I4333" s="21"/>
      <c r="J4333" s="21">
        <v>1</v>
      </c>
      <c r="K4333" s="21">
        <v>1</v>
      </c>
      <c r="L4333" s="21">
        <f t="shared" si="501"/>
        <v>0</v>
      </c>
      <c r="M4333" s="21" t="s">
        <v>5920</v>
      </c>
      <c r="N4333" s="30">
        <v>45978</v>
      </c>
      <c r="O4333" s="48">
        <v>0</v>
      </c>
      <c r="P4333" s="21" t="s">
        <v>168</v>
      </c>
      <c r="Q4333" s="21">
        <v>58158244981</v>
      </c>
      <c r="R4333" s="21" t="s">
        <v>5912</v>
      </c>
      <c r="S4333" s="3">
        <v>-20</v>
      </c>
      <c r="T4333" s="37" t="s">
        <v>2577</v>
      </c>
      <c r="U4333" s="21" t="s">
        <v>4685</v>
      </c>
      <c r="V4333" s="21" t="str">
        <f>VLOOKUP(P4333,'Customer List'!B:C,2,)</f>
        <v>Bhopal</v>
      </c>
      <c r="W4333" s="38"/>
      <c r="X4333" s="30">
        <v>45980</v>
      </c>
      <c r="Y4333" s="21">
        <f t="shared" si="503"/>
        <v>2</v>
      </c>
      <c r="Z4333" s="21" t="str">
        <f t="shared" si="504"/>
        <v>Monday</v>
      </c>
      <c r="AA4333" s="21" t="str">
        <f t="shared" si="505"/>
        <v>Wednesday</v>
      </c>
      <c r="AB4333" s="21" t="str">
        <f>VLOOKUP(U4333,'Currency Sheet'!A:C,3,)</f>
        <v>DOLLAR</v>
      </c>
      <c r="AC4333" s="42" t="str">
        <f>VLOOKUP(P4333,'Customer List'!B:D,3,)</f>
        <v>OutStation</v>
      </c>
    </row>
    <row r="4334" spans="1:29" x14ac:dyDescent="0.25">
      <c r="A4334" s="21">
        <v>4330</v>
      </c>
      <c r="B4334" s="21" t="s">
        <v>5893</v>
      </c>
      <c r="C4334" s="30">
        <v>45975</v>
      </c>
      <c r="D4334" s="30">
        <v>45978</v>
      </c>
      <c r="E4334" s="47">
        <v>5</v>
      </c>
      <c r="F4334" s="47">
        <f t="shared" si="499"/>
        <v>440</v>
      </c>
      <c r="G4334" s="48">
        <f t="shared" si="500"/>
        <v>440</v>
      </c>
      <c r="H4334" s="21" t="s">
        <v>5897</v>
      </c>
      <c r="I4334" s="21"/>
      <c r="J4334" s="21">
        <v>1</v>
      </c>
      <c r="K4334" s="21">
        <v>1</v>
      </c>
      <c r="L4334" s="21">
        <f t="shared" si="501"/>
        <v>0</v>
      </c>
      <c r="M4334" s="21" t="s">
        <v>5920</v>
      </c>
      <c r="N4334" s="30">
        <v>45978</v>
      </c>
      <c r="O4334" s="48">
        <v>0</v>
      </c>
      <c r="P4334" s="21" t="s">
        <v>168</v>
      </c>
      <c r="Q4334" s="21">
        <v>58158244981</v>
      </c>
      <c r="R4334" s="21" t="s">
        <v>5912</v>
      </c>
      <c r="S4334" s="3">
        <v>-20</v>
      </c>
      <c r="T4334" s="37" t="s">
        <v>2577</v>
      </c>
      <c r="U4334" s="21" t="s">
        <v>4685</v>
      </c>
      <c r="V4334" s="21" t="str">
        <f>VLOOKUP(P4334,'Customer List'!B:C,2,)</f>
        <v>Bhopal</v>
      </c>
      <c r="W4334" s="38"/>
      <c r="X4334" s="30">
        <v>45980</v>
      </c>
      <c r="Y4334" s="21">
        <f t="shared" si="503"/>
        <v>2</v>
      </c>
      <c r="Z4334" s="21" t="str">
        <f t="shared" si="504"/>
        <v>Monday</v>
      </c>
      <c r="AA4334" s="21" t="str">
        <f t="shared" si="505"/>
        <v>Wednesday</v>
      </c>
      <c r="AB4334" s="21" t="str">
        <f>VLOOKUP(U4334,'Currency Sheet'!A:C,3,)</f>
        <v>DOLLAR</v>
      </c>
      <c r="AC4334" s="42" t="str">
        <f>VLOOKUP(P4334,'Customer List'!B:D,3,)</f>
        <v>OutStation</v>
      </c>
    </row>
    <row r="4335" spans="1:29" x14ac:dyDescent="0.25">
      <c r="A4335" s="21">
        <v>4331</v>
      </c>
      <c r="B4335" s="21" t="s">
        <v>5900</v>
      </c>
      <c r="C4335" s="30">
        <v>45975</v>
      </c>
      <c r="D4335" s="30">
        <v>45978</v>
      </c>
      <c r="E4335" s="47">
        <v>124</v>
      </c>
      <c r="F4335" s="47">
        <f t="shared" si="499"/>
        <v>10912</v>
      </c>
      <c r="G4335" s="48">
        <f t="shared" si="500"/>
        <v>10912</v>
      </c>
      <c r="H4335" s="21" t="s">
        <v>1986</v>
      </c>
      <c r="I4335" s="21"/>
      <c r="J4335" s="21">
        <v>1</v>
      </c>
      <c r="K4335" s="21">
        <v>1</v>
      </c>
      <c r="L4335" s="21">
        <f t="shared" si="501"/>
        <v>0</v>
      </c>
      <c r="M4335" s="21" t="s">
        <v>5937</v>
      </c>
      <c r="N4335" s="30">
        <v>45979</v>
      </c>
      <c r="O4335" s="48">
        <v>19220</v>
      </c>
      <c r="P4335" s="21" t="s">
        <v>5901</v>
      </c>
      <c r="Q4335" s="21">
        <v>58158290083</v>
      </c>
      <c r="R4335" s="21" t="s">
        <v>5912</v>
      </c>
      <c r="S4335" s="3">
        <v>-20</v>
      </c>
      <c r="T4335" s="37"/>
      <c r="U4335" s="21" t="s">
        <v>5710</v>
      </c>
      <c r="V4335" s="21" t="str">
        <f>VLOOKUP(P4335,'Customer List'!B:C,2,)</f>
        <v>JHARKHAND</v>
      </c>
      <c r="W4335" s="38"/>
      <c r="X4335" s="30">
        <v>45982</v>
      </c>
      <c r="Y4335" s="21">
        <f t="shared" si="503"/>
        <v>3</v>
      </c>
      <c r="Z4335" s="21" t="str">
        <f t="shared" si="504"/>
        <v>Tuesday</v>
      </c>
      <c r="AA4335" s="21" t="str">
        <f t="shared" si="505"/>
        <v>Friday</v>
      </c>
      <c r="AB4335" s="21" t="str">
        <f>VLOOKUP(U4335,'Currency Sheet'!A:C,3,)</f>
        <v>DOLLAR</v>
      </c>
      <c r="AC4335" s="42" t="str">
        <f>VLOOKUP(P4335,'Customer List'!B:D,3,)</f>
        <v>OutStation</v>
      </c>
    </row>
    <row r="4336" spans="1:29" x14ac:dyDescent="0.25">
      <c r="A4336" s="21">
        <v>4332</v>
      </c>
      <c r="B4336" s="21" t="s">
        <v>5900</v>
      </c>
      <c r="C4336" s="30">
        <v>45975</v>
      </c>
      <c r="D4336" s="30">
        <v>45978</v>
      </c>
      <c r="E4336" s="47">
        <v>196</v>
      </c>
      <c r="F4336" s="47">
        <f t="shared" si="499"/>
        <v>17248</v>
      </c>
      <c r="G4336" s="48">
        <f t="shared" si="500"/>
        <v>17248</v>
      </c>
      <c r="H4336" s="21">
        <v>31000</v>
      </c>
      <c r="I4336" s="21"/>
      <c r="J4336" s="21">
        <v>1</v>
      </c>
      <c r="K4336" s="21">
        <v>1</v>
      </c>
      <c r="L4336" s="21">
        <f t="shared" si="501"/>
        <v>0</v>
      </c>
      <c r="M4336" s="21" t="s">
        <v>5935</v>
      </c>
      <c r="N4336" s="30">
        <v>45979</v>
      </c>
      <c r="O4336" s="48">
        <v>30380</v>
      </c>
      <c r="P4336" s="21" t="s">
        <v>5902</v>
      </c>
      <c r="Q4336" s="21" t="s">
        <v>1127</v>
      </c>
      <c r="R4336" s="21" t="s">
        <v>1127</v>
      </c>
      <c r="S4336" s="3">
        <v>-20</v>
      </c>
      <c r="T4336" s="37"/>
      <c r="U4336" s="21" t="s">
        <v>5710</v>
      </c>
      <c r="V4336" s="21" t="str">
        <f>VLOOKUP(P4336,'Customer List'!B:C,2,)</f>
        <v>GGN</v>
      </c>
      <c r="W4336" s="38"/>
      <c r="X4336" s="30">
        <f t="shared" ref="X4336" si="512">IF(OR(R4336 = "PRIYANKA MADAM", R4336 = "DEEPAK", R4336 = "PORTER"),N4336,"")</f>
        <v>45979</v>
      </c>
      <c r="Y4336" s="21">
        <f t="shared" si="503"/>
        <v>0</v>
      </c>
      <c r="Z4336" s="21" t="str">
        <f t="shared" si="504"/>
        <v>Tuesday</v>
      </c>
      <c r="AA4336" s="21" t="str">
        <f t="shared" si="505"/>
        <v>Tuesday</v>
      </c>
      <c r="AB4336" s="21" t="str">
        <f>VLOOKUP(U4336,'Currency Sheet'!A:C,3,)</f>
        <v>DOLLAR</v>
      </c>
      <c r="AC4336" s="42" t="str">
        <f>VLOOKUP(P4336,'Customer List'!B:D,3,)</f>
        <v>Local</v>
      </c>
    </row>
    <row r="4337" spans="1:29" x14ac:dyDescent="0.25">
      <c r="A4337" s="21">
        <v>4333</v>
      </c>
      <c r="B4337" s="21" t="s">
        <v>5900</v>
      </c>
      <c r="C4337" s="30">
        <v>45975</v>
      </c>
      <c r="D4337" s="30">
        <v>45978</v>
      </c>
      <c r="E4337" s="47">
        <v>110.4</v>
      </c>
      <c r="F4337" s="47">
        <f t="shared" si="499"/>
        <v>9715.2000000000007</v>
      </c>
      <c r="G4337" s="48">
        <f t="shared" si="500"/>
        <v>9715.2000000000007</v>
      </c>
      <c r="H4337" s="21" t="s">
        <v>5940</v>
      </c>
      <c r="I4337" s="21"/>
      <c r="J4337" s="21">
        <v>1</v>
      </c>
      <c r="K4337" s="21">
        <v>1</v>
      </c>
      <c r="L4337" s="21">
        <f t="shared" si="501"/>
        <v>0</v>
      </c>
      <c r="M4337" s="21" t="s">
        <v>5941</v>
      </c>
      <c r="N4337" s="30">
        <v>45979</v>
      </c>
      <c r="O4337" s="48">
        <v>16042.5</v>
      </c>
      <c r="P4337" s="21" t="s">
        <v>5903</v>
      </c>
      <c r="Q4337" s="21">
        <v>58158288053</v>
      </c>
      <c r="R4337" s="21" t="s">
        <v>5912</v>
      </c>
      <c r="S4337" s="3">
        <v>-20</v>
      </c>
      <c r="T4337" s="37"/>
      <c r="U4337" s="21" t="s">
        <v>5710</v>
      </c>
      <c r="V4337" s="21" t="str">
        <f>VLOOKUP(P4337,'Customer List'!B:C,2,)</f>
        <v>CHENNAI</v>
      </c>
      <c r="W4337" s="38"/>
      <c r="X4337" s="30">
        <v>45980</v>
      </c>
      <c r="Y4337" s="21">
        <f t="shared" si="503"/>
        <v>1</v>
      </c>
      <c r="Z4337" s="21" t="str">
        <f t="shared" si="504"/>
        <v>Tuesday</v>
      </c>
      <c r="AA4337" s="21" t="str">
        <f t="shared" si="505"/>
        <v>Wednesday</v>
      </c>
      <c r="AB4337" s="21" t="str">
        <f>VLOOKUP(U4337,'Currency Sheet'!A:C,3,)</f>
        <v>DOLLAR</v>
      </c>
      <c r="AC4337" s="42" t="str">
        <f>VLOOKUP(P4337,'Customer List'!B:D,3,)</f>
        <v>OutStation</v>
      </c>
    </row>
    <row r="4338" spans="1:29" x14ac:dyDescent="0.25">
      <c r="A4338" s="21">
        <v>4334</v>
      </c>
      <c r="B4338" s="21">
        <v>181789</v>
      </c>
      <c r="C4338" s="30">
        <v>45972</v>
      </c>
      <c r="D4338" s="30">
        <v>45978</v>
      </c>
      <c r="E4338" s="47">
        <v>1265.4000000000001</v>
      </c>
      <c r="F4338" s="47">
        <f t="shared" si="499"/>
        <v>111355.20000000001</v>
      </c>
      <c r="G4338" s="48">
        <f t="shared" si="500"/>
        <v>111355.20000000001</v>
      </c>
      <c r="H4338" s="21" t="s">
        <v>798</v>
      </c>
      <c r="I4338" s="21"/>
      <c r="J4338" s="21">
        <v>1</v>
      </c>
      <c r="K4338" s="21">
        <v>1</v>
      </c>
      <c r="L4338" s="21">
        <f t="shared" si="501"/>
        <v>0</v>
      </c>
      <c r="M4338" s="21" t="s">
        <v>5938</v>
      </c>
      <c r="N4338" s="30">
        <v>45979</v>
      </c>
      <c r="O4338" s="48">
        <v>155011.5</v>
      </c>
      <c r="P4338" s="21" t="s">
        <v>621</v>
      </c>
      <c r="Q4338" s="21">
        <v>58158293826</v>
      </c>
      <c r="R4338" s="21" t="s">
        <v>5912</v>
      </c>
      <c r="S4338" s="3">
        <v>4</v>
      </c>
      <c r="T4338" s="37"/>
      <c r="U4338" s="21" t="s">
        <v>5214</v>
      </c>
      <c r="V4338" s="21" t="str">
        <f>VLOOKUP(P4338,'Customer List'!B:C,2,)</f>
        <v>Hyderabad</v>
      </c>
      <c r="W4338" s="38"/>
      <c r="X4338" s="30">
        <v>45980</v>
      </c>
      <c r="Y4338" s="21">
        <f t="shared" si="503"/>
        <v>1</v>
      </c>
      <c r="Z4338" s="21" t="str">
        <f t="shared" si="504"/>
        <v>Tuesday</v>
      </c>
      <c r="AA4338" s="21" t="str">
        <f t="shared" si="505"/>
        <v>Wednesday</v>
      </c>
      <c r="AB4338" s="21" t="str">
        <f>VLOOKUP(U4338,'Currency Sheet'!A:C,3,)</f>
        <v>DOLLAR</v>
      </c>
      <c r="AC4338" s="42" t="str">
        <f>VLOOKUP(P4338,'Customer List'!B:D,3,)</f>
        <v>OutStation</v>
      </c>
    </row>
    <row r="4339" spans="1:29" x14ac:dyDescent="0.25">
      <c r="A4339" s="21">
        <v>4335</v>
      </c>
      <c r="B4339" s="21">
        <v>181995</v>
      </c>
      <c r="C4339" s="30">
        <v>45975</v>
      </c>
      <c r="D4339" s="30">
        <v>45979</v>
      </c>
      <c r="E4339" s="47">
        <v>1265.4000000000001</v>
      </c>
      <c r="F4339" s="47">
        <f t="shared" si="499"/>
        <v>111355.20000000001</v>
      </c>
      <c r="G4339" s="48">
        <f t="shared" si="500"/>
        <v>111355.20000000001</v>
      </c>
      <c r="H4339" s="21" t="s">
        <v>5906</v>
      </c>
      <c r="I4339" s="21"/>
      <c r="J4339" s="21">
        <v>1</v>
      </c>
      <c r="K4339" s="21">
        <v>1</v>
      </c>
      <c r="L4339" s="21">
        <f t="shared" si="501"/>
        <v>0</v>
      </c>
      <c r="M4339" s="21" t="s">
        <v>5936</v>
      </c>
      <c r="N4339" s="30">
        <v>45979</v>
      </c>
      <c r="O4339" s="48">
        <v>149844.45000000001</v>
      </c>
      <c r="P4339" s="21" t="s">
        <v>242</v>
      </c>
      <c r="Q4339" s="21">
        <v>58158284306</v>
      </c>
      <c r="R4339" s="21" t="s">
        <v>5912</v>
      </c>
      <c r="S4339" s="3">
        <v>4</v>
      </c>
      <c r="T4339" s="37"/>
      <c r="U4339" s="21" t="s">
        <v>5214</v>
      </c>
      <c r="V4339" s="21" t="str">
        <f>VLOOKUP(P4339,'Customer List'!B:C,2,)</f>
        <v>Mumbai</v>
      </c>
      <c r="W4339" s="38"/>
      <c r="X4339" s="30">
        <v>45980</v>
      </c>
      <c r="Y4339" s="21">
        <f t="shared" si="503"/>
        <v>1</v>
      </c>
      <c r="Z4339" s="21" t="str">
        <f t="shared" si="504"/>
        <v>Tuesday</v>
      </c>
      <c r="AA4339" s="21" t="str">
        <f t="shared" si="505"/>
        <v>Wednesday</v>
      </c>
      <c r="AB4339" s="21" t="str">
        <f>VLOOKUP(U4339,'Currency Sheet'!A:C,3,)</f>
        <v>DOLLAR</v>
      </c>
      <c r="AC4339" s="42" t="str">
        <f>VLOOKUP(P4339,'Customer List'!B:D,3,)</f>
        <v>OutStation</v>
      </c>
    </row>
    <row r="4340" spans="1:29" x14ac:dyDescent="0.25">
      <c r="A4340" s="21">
        <v>4336</v>
      </c>
      <c r="B4340" s="21">
        <v>181995</v>
      </c>
      <c r="C4340" s="30">
        <v>45975</v>
      </c>
      <c r="D4340" s="30">
        <v>45979</v>
      </c>
      <c r="E4340" s="47">
        <v>1265.4000000000001</v>
      </c>
      <c r="F4340" s="47">
        <f t="shared" si="499"/>
        <v>111355.20000000001</v>
      </c>
      <c r="G4340" s="48">
        <f t="shared" si="500"/>
        <v>111355.20000000001</v>
      </c>
      <c r="H4340" s="21" t="s">
        <v>449</v>
      </c>
      <c r="I4340" s="21"/>
      <c r="J4340" s="21">
        <v>1</v>
      </c>
      <c r="K4340" s="21">
        <v>1</v>
      </c>
      <c r="L4340" s="21">
        <f t="shared" si="501"/>
        <v>0</v>
      </c>
      <c r="M4340" s="21" t="s">
        <v>5936</v>
      </c>
      <c r="N4340" s="30">
        <v>45979</v>
      </c>
      <c r="O4340" s="48">
        <v>149844.45000000001</v>
      </c>
      <c r="P4340" s="21" t="s">
        <v>242</v>
      </c>
      <c r="Q4340" s="21">
        <v>58158284306</v>
      </c>
      <c r="R4340" s="21" t="s">
        <v>5912</v>
      </c>
      <c r="S4340" s="3">
        <v>4</v>
      </c>
      <c r="T4340" s="37"/>
      <c r="U4340" s="21" t="s">
        <v>5214</v>
      </c>
      <c r="V4340" s="21" t="str">
        <f>VLOOKUP(P4340,'Customer List'!B:C,2,)</f>
        <v>Mumbai</v>
      </c>
      <c r="W4340" s="38"/>
      <c r="X4340" s="30">
        <v>45980</v>
      </c>
      <c r="Y4340" s="21">
        <f t="shared" si="503"/>
        <v>1</v>
      </c>
      <c r="Z4340" s="21" t="str">
        <f t="shared" si="504"/>
        <v>Tuesday</v>
      </c>
      <c r="AA4340" s="21" t="str">
        <f t="shared" si="505"/>
        <v>Wednesday</v>
      </c>
      <c r="AB4340" s="21" t="str">
        <f>VLOOKUP(U4340,'Currency Sheet'!A:C,3,)</f>
        <v>DOLLAR</v>
      </c>
      <c r="AC4340" s="42" t="str">
        <f>VLOOKUP(P4340,'Customer List'!B:D,3,)</f>
        <v>OutStation</v>
      </c>
    </row>
    <row r="4341" spans="1:29" x14ac:dyDescent="0.25">
      <c r="A4341" s="21">
        <v>4337</v>
      </c>
      <c r="B4341" s="21">
        <v>71454</v>
      </c>
      <c r="C4341" s="30">
        <v>45975</v>
      </c>
      <c r="D4341" s="30">
        <v>45979</v>
      </c>
      <c r="E4341" s="47">
        <v>386</v>
      </c>
      <c r="F4341" s="47">
        <f t="shared" si="499"/>
        <v>33968</v>
      </c>
      <c r="G4341" s="48">
        <f t="shared" si="500"/>
        <v>67936</v>
      </c>
      <c r="H4341" s="21" t="s">
        <v>5907</v>
      </c>
      <c r="I4341" s="21"/>
      <c r="J4341" s="21">
        <v>2</v>
      </c>
      <c r="K4341" s="21"/>
      <c r="L4341" s="21">
        <f t="shared" si="501"/>
        <v>2</v>
      </c>
      <c r="M4341" s="21"/>
      <c r="N4341" s="30"/>
      <c r="O4341" s="48"/>
      <c r="P4341" s="21" t="s">
        <v>2025</v>
      </c>
      <c r="Q4341" s="21"/>
      <c r="R4341" s="21"/>
      <c r="S4341" s="3">
        <v>-20</v>
      </c>
      <c r="T4341" s="37"/>
      <c r="U4341" s="21" t="s">
        <v>5909</v>
      </c>
      <c r="V4341" s="21" t="str">
        <f>VLOOKUP(P4341,'Customer List'!B:C,2,)</f>
        <v>STOCK</v>
      </c>
      <c r="W4341" s="38" t="s">
        <v>2025</v>
      </c>
      <c r="X4341" s="30" t="str">
        <f t="shared" ref="X4341:X4346" si="513">IF(OR(R4341 = "PRIYANKA MADAM", R4341 = "DEEPAK", R4341 = "PORTER"),N4341,"")</f>
        <v/>
      </c>
      <c r="Y4341" s="21" t="str">
        <f t="shared" si="503"/>
        <v/>
      </c>
      <c r="Z4341" s="21" t="str">
        <f t="shared" si="504"/>
        <v/>
      </c>
      <c r="AA4341" s="21" t="str">
        <f t="shared" si="505"/>
        <v/>
      </c>
      <c r="AB4341" s="21" t="str">
        <f>VLOOKUP(U4341,'Currency Sheet'!A:C,3,)</f>
        <v>DOLLAR</v>
      </c>
      <c r="AC4341" s="42" t="str">
        <f>VLOOKUP(P4341,'Customer List'!B:D,3,)</f>
        <v>STOCK</v>
      </c>
    </row>
    <row r="4342" spans="1:29" x14ac:dyDescent="0.25">
      <c r="A4342" s="21">
        <v>4338</v>
      </c>
      <c r="B4342" s="21">
        <v>71454</v>
      </c>
      <c r="C4342" s="30">
        <v>45975</v>
      </c>
      <c r="D4342" s="30">
        <v>45979</v>
      </c>
      <c r="E4342" s="47">
        <v>175.6</v>
      </c>
      <c r="F4342" s="47">
        <f t="shared" si="499"/>
        <v>15452.8</v>
      </c>
      <c r="G4342" s="48">
        <f t="shared" si="500"/>
        <v>30905.599999999999</v>
      </c>
      <c r="H4342" s="21">
        <v>2227</v>
      </c>
      <c r="I4342" s="21"/>
      <c r="J4342" s="21">
        <v>2</v>
      </c>
      <c r="K4342" s="21"/>
      <c r="L4342" s="21">
        <f t="shared" si="501"/>
        <v>2</v>
      </c>
      <c r="M4342" s="21"/>
      <c r="N4342" s="30"/>
      <c r="O4342" s="48"/>
      <c r="P4342" s="21" t="s">
        <v>2025</v>
      </c>
      <c r="Q4342" s="21"/>
      <c r="R4342" s="21"/>
      <c r="S4342" s="3">
        <v>-20</v>
      </c>
      <c r="T4342" s="37"/>
      <c r="U4342" s="21" t="s">
        <v>5909</v>
      </c>
      <c r="V4342" s="21" t="str">
        <f>VLOOKUP(P4342,'Customer List'!B:C,2,)</f>
        <v>STOCK</v>
      </c>
      <c r="W4342" s="38" t="s">
        <v>2025</v>
      </c>
      <c r="X4342" s="30" t="str">
        <f t="shared" si="513"/>
        <v/>
      </c>
      <c r="Y4342" s="21" t="str">
        <f t="shared" si="503"/>
        <v/>
      </c>
      <c r="Z4342" s="21" t="str">
        <f t="shared" si="504"/>
        <v/>
      </c>
      <c r="AA4342" s="21" t="str">
        <f t="shared" si="505"/>
        <v/>
      </c>
      <c r="AB4342" s="21" t="str">
        <f>VLOOKUP(U4342,'Currency Sheet'!A:C,3,)</f>
        <v>DOLLAR</v>
      </c>
      <c r="AC4342" s="42" t="str">
        <f>VLOOKUP(P4342,'Customer List'!B:D,3,)</f>
        <v>STOCK</v>
      </c>
    </row>
    <row r="4343" spans="1:29" x14ac:dyDescent="0.25">
      <c r="A4343" s="21">
        <v>4339</v>
      </c>
      <c r="B4343" s="21">
        <v>71454</v>
      </c>
      <c r="C4343" s="30">
        <v>45975</v>
      </c>
      <c r="D4343" s="30">
        <v>45979</v>
      </c>
      <c r="E4343" s="47">
        <v>455.4</v>
      </c>
      <c r="F4343" s="47">
        <f t="shared" si="499"/>
        <v>40075.199999999997</v>
      </c>
      <c r="G4343" s="48">
        <f t="shared" si="500"/>
        <v>80150.399999999994</v>
      </c>
      <c r="H4343" s="21" t="s">
        <v>5908</v>
      </c>
      <c r="I4343" s="21"/>
      <c r="J4343" s="21">
        <v>2</v>
      </c>
      <c r="K4343" s="21"/>
      <c r="L4343" s="21">
        <f t="shared" si="501"/>
        <v>2</v>
      </c>
      <c r="M4343" s="21"/>
      <c r="N4343" s="30"/>
      <c r="O4343" s="48"/>
      <c r="P4343" s="21" t="s">
        <v>2025</v>
      </c>
      <c r="Q4343" s="21"/>
      <c r="R4343" s="21"/>
      <c r="S4343" s="3">
        <v>-20</v>
      </c>
      <c r="T4343" s="37"/>
      <c r="U4343" s="21" t="s">
        <v>5909</v>
      </c>
      <c r="V4343" s="21" t="str">
        <f>VLOOKUP(P4343,'Customer List'!B:C,2,)</f>
        <v>STOCK</v>
      </c>
      <c r="W4343" s="38" t="s">
        <v>2025</v>
      </c>
      <c r="X4343" s="30" t="str">
        <f t="shared" si="513"/>
        <v/>
      </c>
      <c r="Y4343" s="21" t="str">
        <f t="shared" si="503"/>
        <v/>
      </c>
      <c r="Z4343" s="21" t="str">
        <f t="shared" si="504"/>
        <v/>
      </c>
      <c r="AA4343" s="21" t="str">
        <f t="shared" si="505"/>
        <v/>
      </c>
      <c r="AB4343" s="21" t="str">
        <f>VLOOKUP(U4343,'Currency Sheet'!A:C,3,)</f>
        <v>DOLLAR</v>
      </c>
      <c r="AC4343" s="42" t="str">
        <f>VLOOKUP(P4343,'Customer List'!B:D,3,)</f>
        <v>STOCK</v>
      </c>
    </row>
    <row r="4344" spans="1:29" x14ac:dyDescent="0.25">
      <c r="A4344" s="21">
        <v>4340</v>
      </c>
      <c r="B4344" s="21">
        <v>341396</v>
      </c>
      <c r="C4344" s="30">
        <v>45975</v>
      </c>
      <c r="D4344" s="30">
        <v>45980</v>
      </c>
      <c r="E4344" s="47">
        <v>39.75</v>
      </c>
      <c r="F4344" s="47">
        <f t="shared" si="499"/>
        <v>3498</v>
      </c>
      <c r="G4344" s="48">
        <f t="shared" si="500"/>
        <v>3498</v>
      </c>
      <c r="H4344" s="21" t="s">
        <v>5913</v>
      </c>
      <c r="I4344" s="21"/>
      <c r="J4344" s="21">
        <v>1</v>
      </c>
      <c r="K4344" s="21">
        <v>1</v>
      </c>
      <c r="L4344" s="21">
        <f t="shared" si="501"/>
        <v>0</v>
      </c>
      <c r="M4344" s="21" t="s">
        <v>5961</v>
      </c>
      <c r="N4344" s="30">
        <v>45981</v>
      </c>
      <c r="O4344" s="48">
        <v>19181.25</v>
      </c>
      <c r="P4344" s="21" t="s">
        <v>153</v>
      </c>
      <c r="Q4344" s="21" t="s">
        <v>5959</v>
      </c>
      <c r="R4344" s="21" t="s">
        <v>1146</v>
      </c>
      <c r="S4344" s="3" t="s">
        <v>299</v>
      </c>
      <c r="T4344" s="37"/>
      <c r="U4344" s="21" t="s">
        <v>4334</v>
      </c>
      <c r="V4344" s="21" t="str">
        <f>VLOOKUP(P4344,'Customer List'!B:C,2,)</f>
        <v>Noida</v>
      </c>
      <c r="W4344" s="38"/>
      <c r="X4344" s="30" t="str">
        <f t="shared" si="513"/>
        <v/>
      </c>
      <c r="Y4344" s="21" t="str">
        <f t="shared" si="503"/>
        <v/>
      </c>
      <c r="Z4344" s="21" t="str">
        <f t="shared" si="504"/>
        <v>Thursday</v>
      </c>
      <c r="AA4344" s="21" t="str">
        <f t="shared" si="505"/>
        <v/>
      </c>
      <c r="AB4344" s="21" t="str">
        <f>VLOOKUP(U4344,'Currency Sheet'!A:C,3,)</f>
        <v>DOLLAR</v>
      </c>
      <c r="AC4344" s="42" t="str">
        <f>VLOOKUP(P4344,'Customer List'!B:D,3,)</f>
        <v>Local</v>
      </c>
    </row>
    <row r="4345" spans="1:29" x14ac:dyDescent="0.25">
      <c r="A4345" s="21">
        <v>4341</v>
      </c>
      <c r="B4345" s="21">
        <v>341396</v>
      </c>
      <c r="C4345" s="30">
        <v>45975</v>
      </c>
      <c r="D4345" s="30">
        <v>45980</v>
      </c>
      <c r="E4345" s="47">
        <v>154.5</v>
      </c>
      <c r="F4345" s="47">
        <f t="shared" si="499"/>
        <v>13596</v>
      </c>
      <c r="G4345" s="48">
        <f t="shared" si="500"/>
        <v>13596</v>
      </c>
      <c r="H4345" s="21" t="s">
        <v>5914</v>
      </c>
      <c r="I4345" s="21"/>
      <c r="J4345" s="21">
        <v>1</v>
      </c>
      <c r="K4345" s="21">
        <v>1</v>
      </c>
      <c r="L4345" s="21">
        <f t="shared" si="501"/>
        <v>0</v>
      </c>
      <c r="M4345" s="21" t="s">
        <v>5962</v>
      </c>
      <c r="N4345" s="30">
        <v>45981</v>
      </c>
      <c r="O4345" s="48">
        <v>22990</v>
      </c>
      <c r="P4345" s="21" t="s">
        <v>208</v>
      </c>
      <c r="Q4345" s="21" t="s">
        <v>1127</v>
      </c>
      <c r="R4345" s="21" t="s">
        <v>1127</v>
      </c>
      <c r="S4345" s="3">
        <v>4</v>
      </c>
      <c r="T4345" s="37"/>
      <c r="U4345" s="21" t="s">
        <v>4334</v>
      </c>
      <c r="V4345" s="21" t="str">
        <f>VLOOKUP(P4345,'Customer List'!B:C,2,)</f>
        <v>Delhi</v>
      </c>
      <c r="W4345" s="38"/>
      <c r="X4345" s="30">
        <f t="shared" si="513"/>
        <v>45981</v>
      </c>
      <c r="Y4345" s="21">
        <f t="shared" si="503"/>
        <v>0</v>
      </c>
      <c r="Z4345" s="21" t="str">
        <f t="shared" si="504"/>
        <v>Thursday</v>
      </c>
      <c r="AA4345" s="21" t="str">
        <f t="shared" si="505"/>
        <v>Thursday</v>
      </c>
      <c r="AB4345" s="21" t="str">
        <f>VLOOKUP(U4345,'Currency Sheet'!A:C,3,)</f>
        <v>DOLLAR</v>
      </c>
      <c r="AC4345" s="42" t="str">
        <f>VLOOKUP(P4345,'Customer List'!B:D,3,)</f>
        <v>Local</v>
      </c>
    </row>
    <row r="4346" spans="1:29" x14ac:dyDescent="0.25">
      <c r="A4346" s="21">
        <v>4342</v>
      </c>
      <c r="B4346" s="21">
        <v>341396</v>
      </c>
      <c r="C4346" s="30">
        <v>45975</v>
      </c>
      <c r="D4346" s="30">
        <v>45980</v>
      </c>
      <c r="E4346" s="47">
        <v>129.75</v>
      </c>
      <c r="F4346" s="47">
        <f t="shared" si="499"/>
        <v>11418</v>
      </c>
      <c r="G4346" s="48">
        <f t="shared" si="500"/>
        <v>11418</v>
      </c>
      <c r="H4346" s="21" t="s">
        <v>5915</v>
      </c>
      <c r="I4346" s="21"/>
      <c r="J4346" s="21">
        <v>1</v>
      </c>
      <c r="K4346" s="21">
        <v>1</v>
      </c>
      <c r="L4346" s="21">
        <f t="shared" si="501"/>
        <v>0</v>
      </c>
      <c r="M4346" s="21" t="s">
        <v>5962</v>
      </c>
      <c r="N4346" s="30">
        <v>45981</v>
      </c>
      <c r="O4346" s="48">
        <v>19307</v>
      </c>
      <c r="P4346" s="21" t="s">
        <v>208</v>
      </c>
      <c r="Q4346" s="21" t="s">
        <v>1127</v>
      </c>
      <c r="R4346" s="21" t="s">
        <v>1127</v>
      </c>
      <c r="S4346" s="3">
        <v>4</v>
      </c>
      <c r="T4346" s="37"/>
      <c r="U4346" s="21" t="s">
        <v>4334</v>
      </c>
      <c r="V4346" s="21" t="str">
        <f>VLOOKUP(P4346,'Customer List'!B:C,2,)</f>
        <v>Delhi</v>
      </c>
      <c r="W4346" s="38"/>
      <c r="X4346" s="30">
        <f t="shared" si="513"/>
        <v>45981</v>
      </c>
      <c r="Y4346" s="21">
        <f t="shared" si="503"/>
        <v>0</v>
      </c>
      <c r="Z4346" s="21" t="str">
        <f t="shared" si="504"/>
        <v>Thursday</v>
      </c>
      <c r="AA4346" s="21" t="str">
        <f t="shared" si="505"/>
        <v>Thursday</v>
      </c>
      <c r="AB4346" s="21" t="str">
        <f>VLOOKUP(U4346,'Currency Sheet'!A:C,3,)</f>
        <v>DOLLAR</v>
      </c>
      <c r="AC4346" s="42" t="str">
        <f>VLOOKUP(P4346,'Customer List'!B:D,3,)</f>
        <v>Local</v>
      </c>
    </row>
    <row r="4347" spans="1:29" x14ac:dyDescent="0.25">
      <c r="A4347" s="21">
        <v>4343</v>
      </c>
      <c r="B4347" s="21">
        <v>341397</v>
      </c>
      <c r="C4347" s="30">
        <v>45975</v>
      </c>
      <c r="D4347" s="30">
        <v>45980</v>
      </c>
      <c r="E4347" s="47">
        <v>36</v>
      </c>
      <c r="F4347" s="47">
        <f t="shared" si="499"/>
        <v>3168</v>
      </c>
      <c r="G4347" s="48">
        <f t="shared" si="500"/>
        <v>15840</v>
      </c>
      <c r="H4347" s="21" t="s">
        <v>3448</v>
      </c>
      <c r="I4347" s="21"/>
      <c r="J4347" s="21">
        <v>5</v>
      </c>
      <c r="K4347" s="21">
        <v>5</v>
      </c>
      <c r="L4347" s="21">
        <f t="shared" si="501"/>
        <v>0</v>
      </c>
      <c r="M4347" s="21" t="s">
        <v>6208</v>
      </c>
      <c r="N4347" s="30">
        <v>45983</v>
      </c>
      <c r="O4347" s="48">
        <v>26100</v>
      </c>
      <c r="P4347" s="21" t="s">
        <v>26</v>
      </c>
      <c r="Q4347" s="21" t="s">
        <v>6119</v>
      </c>
      <c r="R4347" s="21" t="s">
        <v>5912</v>
      </c>
      <c r="S4347" s="3" t="s">
        <v>299</v>
      </c>
      <c r="T4347" s="37"/>
      <c r="U4347" s="21" t="s">
        <v>4334</v>
      </c>
      <c r="V4347" s="21" t="str">
        <f>VLOOKUP(P4347,'Customer List'!B:C,2,)</f>
        <v>Chandigarh</v>
      </c>
      <c r="W4347" s="38"/>
      <c r="X4347" s="30">
        <v>45985</v>
      </c>
      <c r="Y4347" s="21">
        <f t="shared" si="503"/>
        <v>2</v>
      </c>
      <c r="Z4347" s="21" t="str">
        <f t="shared" si="504"/>
        <v>Saturday</v>
      </c>
      <c r="AA4347" s="21" t="str">
        <f t="shared" si="505"/>
        <v>Monday</v>
      </c>
      <c r="AB4347" s="21" t="str">
        <f>VLOOKUP(U4347,'Currency Sheet'!A:C,3,)</f>
        <v>DOLLAR</v>
      </c>
      <c r="AC4347" s="42" t="str">
        <f>VLOOKUP(P4347,'Customer List'!B:D,3,)</f>
        <v>OutStation</v>
      </c>
    </row>
    <row r="4348" spans="1:29" x14ac:dyDescent="0.25">
      <c r="A4348" s="21">
        <v>4344</v>
      </c>
      <c r="B4348" s="21" t="s">
        <v>6002</v>
      </c>
      <c r="C4348" s="30">
        <v>45975</v>
      </c>
      <c r="D4348" s="30">
        <v>45982</v>
      </c>
      <c r="E4348" s="47">
        <v>191.8</v>
      </c>
      <c r="F4348" s="47">
        <f t="shared" si="499"/>
        <v>16878.400000000001</v>
      </c>
      <c r="G4348" s="48">
        <f t="shared" si="500"/>
        <v>16878.400000000001</v>
      </c>
      <c r="H4348" s="21">
        <v>100449</v>
      </c>
      <c r="I4348" s="21" t="s">
        <v>4757</v>
      </c>
      <c r="J4348" s="21">
        <v>1</v>
      </c>
      <c r="K4348" s="21">
        <v>1</v>
      </c>
      <c r="L4348" s="21">
        <f t="shared" si="501"/>
        <v>0</v>
      </c>
      <c r="M4348" s="21" t="s">
        <v>6118</v>
      </c>
      <c r="N4348" s="30">
        <v>45986</v>
      </c>
      <c r="O4348" s="48">
        <v>23427</v>
      </c>
      <c r="P4348" s="21" t="s">
        <v>42</v>
      </c>
      <c r="Q4348" s="21" t="s">
        <v>5959</v>
      </c>
      <c r="R4348" s="21" t="s">
        <v>6091</v>
      </c>
      <c r="S4348" s="3">
        <v>4</v>
      </c>
      <c r="T4348" s="37"/>
      <c r="U4348" s="21" t="s">
        <v>18</v>
      </c>
      <c r="V4348" s="21" t="str">
        <f>VLOOKUP(P4348,'Customer List'!B:C,2,)</f>
        <v>Faridabad</v>
      </c>
      <c r="W4348" s="38"/>
      <c r="X4348" s="30">
        <f t="shared" ref="X4348" si="514">IF(OR(R4348 = "PRIYANKA MADAM", R4348 = "DEEPAK", R4348 = "PORTER"),N4348,"")</f>
        <v>45986</v>
      </c>
      <c r="Y4348" s="21">
        <f t="shared" si="503"/>
        <v>0</v>
      </c>
      <c r="Z4348" s="21" t="str">
        <f t="shared" si="504"/>
        <v>Tuesday</v>
      </c>
      <c r="AA4348" s="21" t="str">
        <f t="shared" si="505"/>
        <v>Tuesday</v>
      </c>
      <c r="AB4348" s="21" t="str">
        <f>VLOOKUP(U4348,'Currency Sheet'!A:C,3,)</f>
        <v>DOLLAR</v>
      </c>
      <c r="AC4348" s="42" t="str">
        <f>VLOOKUP(P4348,'Customer List'!B:D,3,)</f>
        <v>Local</v>
      </c>
    </row>
    <row r="4349" spans="1:29" x14ac:dyDescent="0.25">
      <c r="A4349" s="21">
        <v>4345</v>
      </c>
      <c r="B4349" s="21" t="s">
        <v>6002</v>
      </c>
      <c r="C4349" s="30">
        <v>45975</v>
      </c>
      <c r="D4349" s="30">
        <v>45982</v>
      </c>
      <c r="E4349" s="47">
        <v>79.2</v>
      </c>
      <c r="F4349" s="47">
        <f t="shared" si="499"/>
        <v>6969.6</v>
      </c>
      <c r="G4349" s="48">
        <f t="shared" si="500"/>
        <v>6969.6</v>
      </c>
      <c r="H4349" s="21">
        <v>101206</v>
      </c>
      <c r="I4349" s="21" t="s">
        <v>4748</v>
      </c>
      <c r="J4349" s="21">
        <v>1</v>
      </c>
      <c r="K4349" s="21">
        <v>1</v>
      </c>
      <c r="L4349" s="21">
        <f t="shared" si="501"/>
        <v>0</v>
      </c>
      <c r="M4349" s="21" t="s">
        <v>6222</v>
      </c>
      <c r="N4349" s="30">
        <v>45983</v>
      </c>
      <c r="O4349" s="48">
        <v>14322</v>
      </c>
      <c r="P4349" s="21" t="s">
        <v>6097</v>
      </c>
      <c r="Q4349" s="60">
        <v>58158455622</v>
      </c>
      <c r="R4349" s="21" t="s">
        <v>6107</v>
      </c>
      <c r="S4349" s="3">
        <v>4</v>
      </c>
      <c r="T4349" s="37"/>
      <c r="U4349" s="21" t="s">
        <v>18</v>
      </c>
      <c r="V4349" s="21" t="str">
        <f>VLOOKUP(P4349,'Customer List'!B:C,2,)</f>
        <v>VADODARA</v>
      </c>
      <c r="W4349" s="38"/>
      <c r="X4349" s="30">
        <v>45985</v>
      </c>
      <c r="Y4349" s="21">
        <f t="shared" si="503"/>
        <v>2</v>
      </c>
      <c r="Z4349" s="21" t="str">
        <f t="shared" si="504"/>
        <v>Saturday</v>
      </c>
      <c r="AA4349" s="21" t="str">
        <f t="shared" si="505"/>
        <v>Monday</v>
      </c>
      <c r="AB4349" s="21" t="str">
        <f>VLOOKUP(U4349,'Currency Sheet'!A:C,3,)</f>
        <v>DOLLAR</v>
      </c>
      <c r="AC4349" s="42" t="str">
        <f>VLOOKUP(P4349,'Customer List'!B:D,3,)</f>
        <v>OutStation</v>
      </c>
    </row>
    <row r="4350" spans="1:29" x14ac:dyDescent="0.25">
      <c r="A4350" s="21">
        <v>4346</v>
      </c>
      <c r="B4350" s="21" t="s">
        <v>6002</v>
      </c>
      <c r="C4350" s="30">
        <v>45975</v>
      </c>
      <c r="D4350" s="30">
        <v>45982</v>
      </c>
      <c r="E4350" s="47">
        <v>269.5</v>
      </c>
      <c r="F4350" s="47">
        <f t="shared" si="499"/>
        <v>23716</v>
      </c>
      <c r="G4350" s="48">
        <f t="shared" si="500"/>
        <v>23716</v>
      </c>
      <c r="H4350" s="21">
        <v>101236</v>
      </c>
      <c r="I4350" s="21" t="s">
        <v>4748</v>
      </c>
      <c r="J4350" s="21">
        <v>1</v>
      </c>
      <c r="K4350" s="21">
        <v>1</v>
      </c>
      <c r="L4350" s="21">
        <f t="shared" si="501"/>
        <v>0</v>
      </c>
      <c r="M4350" s="21" t="s">
        <v>6114</v>
      </c>
      <c r="N4350" s="30">
        <v>45986</v>
      </c>
      <c r="O4350" s="48">
        <v>32917.5</v>
      </c>
      <c r="P4350" s="21" t="s">
        <v>254</v>
      </c>
      <c r="Q4350" s="21" t="s">
        <v>5959</v>
      </c>
      <c r="R4350" s="21" t="s">
        <v>6091</v>
      </c>
      <c r="S4350" s="3">
        <v>4</v>
      </c>
      <c r="T4350" s="37"/>
      <c r="U4350" s="21" t="s">
        <v>18</v>
      </c>
      <c r="V4350" s="21" t="str">
        <f>VLOOKUP(P4350,'Customer List'!B:C,2,)</f>
        <v>Delhi</v>
      </c>
      <c r="W4350" s="38"/>
      <c r="X4350" s="30">
        <f t="shared" ref="X4350:X4354" si="515">IF(OR(R4350 = "PRIYANKA MADAM", R4350 = "DEEPAK", R4350 = "PORTER"),N4350,"")</f>
        <v>45986</v>
      </c>
      <c r="Y4350" s="21">
        <f t="shared" si="503"/>
        <v>0</v>
      </c>
      <c r="Z4350" s="21" t="str">
        <f t="shared" si="504"/>
        <v>Tuesday</v>
      </c>
      <c r="AA4350" s="21" t="str">
        <f t="shared" si="505"/>
        <v>Tuesday</v>
      </c>
      <c r="AB4350" s="21" t="str">
        <f>VLOOKUP(U4350,'Currency Sheet'!A:C,3,)</f>
        <v>DOLLAR</v>
      </c>
      <c r="AC4350" s="42" t="str">
        <f>VLOOKUP(P4350,'Customer List'!B:D,3,)</f>
        <v>Local</v>
      </c>
    </row>
    <row r="4351" spans="1:29" x14ac:dyDescent="0.25">
      <c r="A4351" s="21">
        <v>4347</v>
      </c>
      <c r="B4351" s="21" t="s">
        <v>6002</v>
      </c>
      <c r="C4351" s="30">
        <v>45975</v>
      </c>
      <c r="D4351" s="30">
        <v>45982</v>
      </c>
      <c r="E4351" s="47">
        <v>32.4</v>
      </c>
      <c r="F4351" s="47">
        <f t="shared" si="499"/>
        <v>2851.2</v>
      </c>
      <c r="G4351" s="48">
        <f t="shared" si="500"/>
        <v>2851.2</v>
      </c>
      <c r="H4351" s="21">
        <v>101319</v>
      </c>
      <c r="I4351" s="21" t="s">
        <v>5160</v>
      </c>
      <c r="J4351" s="21">
        <v>1</v>
      </c>
      <c r="K4351" s="21">
        <v>1</v>
      </c>
      <c r="L4351" s="21">
        <f t="shared" si="501"/>
        <v>0</v>
      </c>
      <c r="M4351" s="21" t="s">
        <v>6396</v>
      </c>
      <c r="N4351" s="30">
        <v>45986</v>
      </c>
      <c r="O4351" s="48">
        <v>5022</v>
      </c>
      <c r="P4351" s="21" t="s">
        <v>153</v>
      </c>
      <c r="Q4351" s="21" t="s">
        <v>1127</v>
      </c>
      <c r="R4351" s="21" t="s">
        <v>1127</v>
      </c>
      <c r="S4351" s="3">
        <v>4</v>
      </c>
      <c r="T4351" s="37"/>
      <c r="U4351" s="21" t="s">
        <v>18</v>
      </c>
      <c r="V4351" s="21" t="str">
        <f>VLOOKUP(P4351,'Customer List'!B:C,2,)</f>
        <v>Noida</v>
      </c>
      <c r="W4351" s="38"/>
      <c r="X4351" s="30">
        <f t="shared" si="515"/>
        <v>45986</v>
      </c>
      <c r="Y4351" s="21">
        <f t="shared" si="503"/>
        <v>0</v>
      </c>
      <c r="Z4351" s="21" t="str">
        <f t="shared" si="504"/>
        <v>Tuesday</v>
      </c>
      <c r="AA4351" s="21" t="str">
        <f t="shared" si="505"/>
        <v>Tuesday</v>
      </c>
      <c r="AB4351" s="21" t="str">
        <f>VLOOKUP(U4351,'Currency Sheet'!A:C,3,)</f>
        <v>DOLLAR</v>
      </c>
      <c r="AC4351" s="42" t="str">
        <f>VLOOKUP(P4351,'Customer List'!B:D,3,)</f>
        <v>Local</v>
      </c>
    </row>
    <row r="4352" spans="1:29" x14ac:dyDescent="0.25">
      <c r="A4352" s="21">
        <v>4348</v>
      </c>
      <c r="B4352" s="21" t="s">
        <v>6002</v>
      </c>
      <c r="C4352" s="30">
        <v>45975</v>
      </c>
      <c r="D4352" s="30">
        <v>45982</v>
      </c>
      <c r="E4352" s="47">
        <v>66</v>
      </c>
      <c r="F4352" s="47">
        <f t="shared" si="499"/>
        <v>5808</v>
      </c>
      <c r="G4352" s="48">
        <f t="shared" si="500"/>
        <v>5808</v>
      </c>
      <c r="H4352" s="21">
        <v>102115</v>
      </c>
      <c r="I4352" s="21" t="s">
        <v>5162</v>
      </c>
      <c r="J4352" s="21">
        <v>1</v>
      </c>
      <c r="K4352" s="21">
        <v>1</v>
      </c>
      <c r="L4352" s="21">
        <f t="shared" si="501"/>
        <v>0</v>
      </c>
      <c r="M4352" s="21" t="s">
        <v>6396</v>
      </c>
      <c r="N4352" s="30">
        <v>45986</v>
      </c>
      <c r="O4352" s="48">
        <v>10232</v>
      </c>
      <c r="P4352" s="21" t="s">
        <v>153</v>
      </c>
      <c r="Q4352" s="21" t="s">
        <v>1127</v>
      </c>
      <c r="R4352" s="21" t="s">
        <v>1127</v>
      </c>
      <c r="S4352" s="3">
        <v>4</v>
      </c>
      <c r="T4352" s="37"/>
      <c r="U4352" s="21" t="s">
        <v>18</v>
      </c>
      <c r="V4352" s="21" t="str">
        <f>VLOOKUP(P4352,'Customer List'!B:C,2,)</f>
        <v>Noida</v>
      </c>
      <c r="W4352" s="38"/>
      <c r="X4352" s="30">
        <f t="shared" si="515"/>
        <v>45986</v>
      </c>
      <c r="Y4352" s="21">
        <f t="shared" si="503"/>
        <v>0</v>
      </c>
      <c r="Z4352" s="21" t="str">
        <f t="shared" si="504"/>
        <v>Tuesday</v>
      </c>
      <c r="AA4352" s="21" t="str">
        <f t="shared" si="505"/>
        <v>Tuesday</v>
      </c>
      <c r="AB4352" s="21" t="str">
        <f>VLOOKUP(U4352,'Currency Sheet'!A:C,3,)</f>
        <v>DOLLAR</v>
      </c>
      <c r="AC4352" s="42" t="str">
        <f>VLOOKUP(P4352,'Customer List'!B:D,3,)</f>
        <v>Local</v>
      </c>
    </row>
    <row r="4353" spans="1:29" x14ac:dyDescent="0.25">
      <c r="A4353" s="21">
        <v>4349</v>
      </c>
      <c r="B4353" s="21" t="s">
        <v>6002</v>
      </c>
      <c r="C4353" s="30">
        <v>45975</v>
      </c>
      <c r="D4353" s="30">
        <v>45982</v>
      </c>
      <c r="E4353" s="47">
        <v>186.6</v>
      </c>
      <c r="F4353" s="47">
        <f t="shared" si="499"/>
        <v>16420.8</v>
      </c>
      <c r="G4353" s="48">
        <f t="shared" si="500"/>
        <v>16420.8</v>
      </c>
      <c r="H4353" s="21">
        <v>102126</v>
      </c>
      <c r="I4353" s="21" t="s">
        <v>5162</v>
      </c>
      <c r="J4353" s="21">
        <v>1</v>
      </c>
      <c r="K4353" s="21">
        <v>1</v>
      </c>
      <c r="L4353" s="21">
        <f t="shared" si="501"/>
        <v>0</v>
      </c>
      <c r="M4353" s="21" t="s">
        <v>6235</v>
      </c>
      <c r="N4353" s="30">
        <v>45985</v>
      </c>
      <c r="O4353" s="48">
        <v>26590.5</v>
      </c>
      <c r="P4353" s="21" t="s">
        <v>16</v>
      </c>
      <c r="Q4353" s="21" t="s">
        <v>5959</v>
      </c>
      <c r="R4353" s="21" t="s">
        <v>6091</v>
      </c>
      <c r="S4353" s="3">
        <v>4</v>
      </c>
      <c r="T4353" s="37"/>
      <c r="U4353" s="21" t="s">
        <v>18</v>
      </c>
      <c r="V4353" s="21" t="str">
        <f>VLOOKUP(P4353,'Customer List'!B:C,2,)</f>
        <v>Delhi</v>
      </c>
      <c r="W4353" s="38"/>
      <c r="X4353" s="30">
        <f t="shared" si="515"/>
        <v>45985</v>
      </c>
      <c r="Y4353" s="21">
        <f t="shared" si="503"/>
        <v>0</v>
      </c>
      <c r="Z4353" s="21" t="str">
        <f t="shared" si="504"/>
        <v>Monday</v>
      </c>
      <c r="AA4353" s="21" t="str">
        <f t="shared" si="505"/>
        <v>Monday</v>
      </c>
      <c r="AB4353" s="21" t="str">
        <f>VLOOKUP(U4353,'Currency Sheet'!A:C,3,)</f>
        <v>DOLLAR</v>
      </c>
      <c r="AC4353" s="42" t="str">
        <f>VLOOKUP(P4353,'Customer List'!B:D,3,)</f>
        <v>Local</v>
      </c>
    </row>
    <row r="4354" spans="1:29" x14ac:dyDescent="0.25">
      <c r="A4354" s="21">
        <v>4350</v>
      </c>
      <c r="B4354" s="21" t="s">
        <v>6002</v>
      </c>
      <c r="C4354" s="30">
        <v>45975</v>
      </c>
      <c r="D4354" s="30">
        <v>45982</v>
      </c>
      <c r="E4354" s="47">
        <v>70.2</v>
      </c>
      <c r="F4354" s="47">
        <f t="shared" si="499"/>
        <v>6177.6</v>
      </c>
      <c r="G4354" s="48">
        <f t="shared" si="500"/>
        <v>6177.6</v>
      </c>
      <c r="H4354" s="21">
        <v>103024</v>
      </c>
      <c r="I4354" s="21" t="s">
        <v>5163</v>
      </c>
      <c r="J4354" s="21">
        <v>1</v>
      </c>
      <c r="K4354" s="21">
        <v>1</v>
      </c>
      <c r="L4354" s="21">
        <f t="shared" si="501"/>
        <v>0</v>
      </c>
      <c r="M4354" s="21" t="s">
        <v>6235</v>
      </c>
      <c r="N4354" s="30">
        <v>45985</v>
      </c>
      <c r="O4354" s="48">
        <v>10003.5</v>
      </c>
      <c r="P4354" s="21" t="s">
        <v>16</v>
      </c>
      <c r="Q4354" s="21" t="s">
        <v>5959</v>
      </c>
      <c r="R4354" s="21" t="s">
        <v>6091</v>
      </c>
      <c r="S4354" s="3">
        <v>4</v>
      </c>
      <c r="T4354" s="37"/>
      <c r="U4354" s="21" t="s">
        <v>18</v>
      </c>
      <c r="V4354" s="21" t="str">
        <f>VLOOKUP(P4354,'Customer List'!B:C,2,)</f>
        <v>Delhi</v>
      </c>
      <c r="W4354" s="38"/>
      <c r="X4354" s="30">
        <f t="shared" si="515"/>
        <v>45985</v>
      </c>
      <c r="Y4354" s="21">
        <f t="shared" si="503"/>
        <v>0</v>
      </c>
      <c r="Z4354" s="21" t="str">
        <f t="shared" si="504"/>
        <v>Monday</v>
      </c>
      <c r="AA4354" s="21" t="str">
        <f t="shared" si="505"/>
        <v>Monday</v>
      </c>
      <c r="AB4354" s="21" t="str">
        <f>VLOOKUP(U4354,'Currency Sheet'!A:C,3,)</f>
        <v>DOLLAR</v>
      </c>
      <c r="AC4354" s="42" t="str">
        <f>VLOOKUP(P4354,'Customer List'!B:D,3,)</f>
        <v>Local</v>
      </c>
    </row>
    <row r="4355" spans="1:29" x14ac:dyDescent="0.25">
      <c r="A4355" s="21">
        <v>4351</v>
      </c>
      <c r="B4355" s="21" t="s">
        <v>6002</v>
      </c>
      <c r="C4355" s="30">
        <v>45975</v>
      </c>
      <c r="D4355" s="30">
        <v>45982</v>
      </c>
      <c r="E4355" s="47">
        <v>194.4</v>
      </c>
      <c r="F4355" s="47">
        <f t="shared" si="499"/>
        <v>17107.2</v>
      </c>
      <c r="G4355" s="48">
        <f t="shared" si="500"/>
        <v>17107.2</v>
      </c>
      <c r="H4355" s="21">
        <v>104536</v>
      </c>
      <c r="I4355" s="21" t="s">
        <v>5165</v>
      </c>
      <c r="J4355" s="21">
        <v>1</v>
      </c>
      <c r="K4355" s="21">
        <v>1</v>
      </c>
      <c r="L4355" s="21">
        <f t="shared" si="501"/>
        <v>0</v>
      </c>
      <c r="M4355" s="21" t="s">
        <v>6220</v>
      </c>
      <c r="N4355" s="30">
        <v>45983</v>
      </c>
      <c r="O4355" s="48">
        <v>37665</v>
      </c>
      <c r="P4355" s="21" t="s">
        <v>319</v>
      </c>
      <c r="Q4355" s="60">
        <v>58158456635</v>
      </c>
      <c r="R4355" s="21" t="s">
        <v>6107</v>
      </c>
      <c r="S4355" s="3">
        <v>4</v>
      </c>
      <c r="T4355" s="37"/>
      <c r="U4355" s="21" t="s">
        <v>18</v>
      </c>
      <c r="V4355" s="21" t="str">
        <f>VLOOKUP(P4355,'Customer List'!B:C,2,)</f>
        <v>Gujrat</v>
      </c>
      <c r="W4355" s="38"/>
      <c r="X4355" s="30">
        <v>45985</v>
      </c>
      <c r="Y4355" s="21">
        <f t="shared" si="503"/>
        <v>2</v>
      </c>
      <c r="Z4355" s="21" t="str">
        <f t="shared" si="504"/>
        <v>Saturday</v>
      </c>
      <c r="AA4355" s="21" t="str">
        <f t="shared" si="505"/>
        <v>Monday</v>
      </c>
      <c r="AB4355" s="21" t="str">
        <f>VLOOKUP(U4355,'Currency Sheet'!A:C,3,)</f>
        <v>DOLLAR</v>
      </c>
      <c r="AC4355" s="42" t="str">
        <f>VLOOKUP(P4355,'Customer List'!B:D,3,)</f>
        <v>OutStation</v>
      </c>
    </row>
    <row r="4356" spans="1:29" x14ac:dyDescent="0.25">
      <c r="A4356" s="21">
        <v>4352</v>
      </c>
      <c r="B4356" s="21" t="s">
        <v>6002</v>
      </c>
      <c r="C4356" s="30">
        <v>45975</v>
      </c>
      <c r="D4356" s="30">
        <v>45982</v>
      </c>
      <c r="E4356" s="47">
        <v>132</v>
      </c>
      <c r="F4356" s="47">
        <f t="shared" si="499"/>
        <v>11616</v>
      </c>
      <c r="G4356" s="48">
        <f t="shared" si="500"/>
        <v>11616</v>
      </c>
      <c r="H4356" s="21">
        <v>107606</v>
      </c>
      <c r="I4356" s="21" t="s">
        <v>4754</v>
      </c>
      <c r="J4356" s="21">
        <v>1</v>
      </c>
      <c r="K4356" s="21">
        <v>1</v>
      </c>
      <c r="L4356" s="21">
        <f t="shared" si="501"/>
        <v>0</v>
      </c>
      <c r="M4356" s="21" t="s">
        <v>6235</v>
      </c>
      <c r="N4356" s="30">
        <v>45985</v>
      </c>
      <c r="O4356" s="48">
        <v>18810</v>
      </c>
      <c r="P4356" s="21" t="s">
        <v>16</v>
      </c>
      <c r="Q4356" s="21" t="s">
        <v>5959</v>
      </c>
      <c r="R4356" s="21" t="s">
        <v>6091</v>
      </c>
      <c r="S4356" s="3">
        <v>4</v>
      </c>
      <c r="T4356" s="37"/>
      <c r="U4356" s="21" t="s">
        <v>18</v>
      </c>
      <c r="V4356" s="21" t="str">
        <f>VLOOKUP(P4356,'Customer List'!B:C,2,)</f>
        <v>Delhi</v>
      </c>
      <c r="W4356" s="38"/>
      <c r="X4356" s="30">
        <f t="shared" ref="X4356" si="516">IF(OR(R4356 = "PRIYANKA MADAM", R4356 = "DEEPAK", R4356 = "PORTER"),N4356,"")</f>
        <v>45985</v>
      </c>
      <c r="Y4356" s="21">
        <f t="shared" si="503"/>
        <v>0</v>
      </c>
      <c r="Z4356" s="21" t="str">
        <f t="shared" si="504"/>
        <v>Monday</v>
      </c>
      <c r="AA4356" s="21" t="str">
        <f t="shared" si="505"/>
        <v>Monday</v>
      </c>
      <c r="AB4356" s="21" t="str">
        <f>VLOOKUP(U4356,'Currency Sheet'!A:C,3,)</f>
        <v>DOLLAR</v>
      </c>
      <c r="AC4356" s="42" t="str">
        <f>VLOOKUP(P4356,'Customer List'!B:D,3,)</f>
        <v>Local</v>
      </c>
    </row>
    <row r="4357" spans="1:29" x14ac:dyDescent="0.25">
      <c r="A4357" s="21">
        <v>4353</v>
      </c>
      <c r="B4357" s="21" t="s">
        <v>6002</v>
      </c>
      <c r="C4357" s="30">
        <v>45975</v>
      </c>
      <c r="D4357" s="30">
        <v>45982</v>
      </c>
      <c r="E4357" s="47">
        <v>84.6</v>
      </c>
      <c r="F4357" s="47">
        <f t="shared" si="499"/>
        <v>7444.7999999999993</v>
      </c>
      <c r="G4357" s="48">
        <f t="shared" si="500"/>
        <v>7444.7999999999993</v>
      </c>
      <c r="H4357" s="21">
        <v>123110</v>
      </c>
      <c r="I4357" s="21" t="s">
        <v>4760</v>
      </c>
      <c r="J4357" s="21">
        <v>1</v>
      </c>
      <c r="K4357" s="21">
        <v>1</v>
      </c>
      <c r="L4357" s="21">
        <f t="shared" si="501"/>
        <v>0</v>
      </c>
      <c r="M4357" s="21" t="s">
        <v>6222</v>
      </c>
      <c r="N4357" s="30">
        <v>45983</v>
      </c>
      <c r="O4357" s="48">
        <v>15298.5</v>
      </c>
      <c r="P4357" s="21" t="s">
        <v>6097</v>
      </c>
      <c r="Q4357" s="60">
        <v>58158455622</v>
      </c>
      <c r="R4357" s="21" t="s">
        <v>6107</v>
      </c>
      <c r="S4357" s="3">
        <v>4</v>
      </c>
      <c r="T4357" s="37"/>
      <c r="U4357" s="21" t="s">
        <v>18</v>
      </c>
      <c r="V4357" s="21" t="str">
        <f>VLOOKUP(P4357,'Customer List'!B:C,2,)</f>
        <v>VADODARA</v>
      </c>
      <c r="W4357" s="38"/>
      <c r="X4357" s="30">
        <v>45985</v>
      </c>
      <c r="Y4357" s="21">
        <f t="shared" si="503"/>
        <v>2</v>
      </c>
      <c r="Z4357" s="21" t="str">
        <f t="shared" si="504"/>
        <v>Saturday</v>
      </c>
      <c r="AA4357" s="21" t="str">
        <f t="shared" si="505"/>
        <v>Monday</v>
      </c>
      <c r="AB4357" s="21" t="str">
        <f>VLOOKUP(U4357,'Currency Sheet'!A:C,3,)</f>
        <v>DOLLAR</v>
      </c>
      <c r="AC4357" s="42" t="str">
        <f>VLOOKUP(P4357,'Customer List'!B:D,3,)</f>
        <v>OutStation</v>
      </c>
    </row>
    <row r="4358" spans="1:29" x14ac:dyDescent="0.25">
      <c r="A4358" s="21">
        <v>4354</v>
      </c>
      <c r="B4358" s="21" t="s">
        <v>6002</v>
      </c>
      <c r="C4358" s="30">
        <v>45975</v>
      </c>
      <c r="D4358" s="30">
        <v>45982</v>
      </c>
      <c r="E4358" s="47">
        <v>157.19999999999999</v>
      </c>
      <c r="F4358" s="47">
        <f t="shared" si="499"/>
        <v>13833.599999999999</v>
      </c>
      <c r="G4358" s="48">
        <f t="shared" si="500"/>
        <v>13833.599999999999</v>
      </c>
      <c r="H4358" s="21">
        <v>127606</v>
      </c>
      <c r="I4358" s="21" t="s">
        <v>5171</v>
      </c>
      <c r="J4358" s="21">
        <v>1</v>
      </c>
      <c r="K4358" s="21">
        <v>1</v>
      </c>
      <c r="L4358" s="21">
        <f t="shared" si="501"/>
        <v>0</v>
      </c>
      <c r="M4358" s="21" t="s">
        <v>6206</v>
      </c>
      <c r="N4358" s="30">
        <v>45983</v>
      </c>
      <c r="O4358" s="48">
        <v>26396.5</v>
      </c>
      <c r="P4358" s="21" t="s">
        <v>332</v>
      </c>
      <c r="Q4358" s="60">
        <v>58158452730</v>
      </c>
      <c r="R4358" s="21" t="s">
        <v>6107</v>
      </c>
      <c r="S4358" s="3">
        <v>4</v>
      </c>
      <c r="T4358" s="37"/>
      <c r="U4358" s="21" t="s">
        <v>18</v>
      </c>
      <c r="V4358" s="21" t="str">
        <f>VLOOKUP(P4358,'Customer List'!B:C,2,)</f>
        <v>Banglore</v>
      </c>
      <c r="W4358" s="38"/>
      <c r="X4358" s="30">
        <v>45985</v>
      </c>
      <c r="Y4358" s="21">
        <f t="shared" si="503"/>
        <v>2</v>
      </c>
      <c r="Z4358" s="21" t="str">
        <f t="shared" si="504"/>
        <v>Saturday</v>
      </c>
      <c r="AA4358" s="21" t="str">
        <f t="shared" si="505"/>
        <v>Monday</v>
      </c>
      <c r="AB4358" s="21" t="str">
        <f>VLOOKUP(U4358,'Currency Sheet'!A:C,3,)</f>
        <v>DOLLAR</v>
      </c>
      <c r="AC4358" s="42" t="str">
        <f>VLOOKUP(P4358,'Customer List'!B:D,3,)</f>
        <v>OutStation</v>
      </c>
    </row>
    <row r="4359" spans="1:29" x14ac:dyDescent="0.25">
      <c r="A4359" s="21">
        <v>4355</v>
      </c>
      <c r="B4359" s="21" t="s">
        <v>6002</v>
      </c>
      <c r="C4359" s="30">
        <v>45975</v>
      </c>
      <c r="D4359" s="30">
        <v>45982</v>
      </c>
      <c r="E4359" s="47">
        <v>188.4</v>
      </c>
      <c r="F4359" s="47">
        <f t="shared" ref="F4359:F4422" si="517">IF(AB4359="DOLLAR",E4359*88,E4359)</f>
        <v>16579.2</v>
      </c>
      <c r="G4359" s="48">
        <f t="shared" ref="G4359:G4422" si="518">F4359*J4359</f>
        <v>16579.2</v>
      </c>
      <c r="H4359" s="21">
        <v>127614</v>
      </c>
      <c r="I4359" s="21" t="s">
        <v>5171</v>
      </c>
      <c r="J4359" s="21">
        <v>1</v>
      </c>
      <c r="K4359" s="21">
        <v>1</v>
      </c>
      <c r="L4359" s="21">
        <f t="shared" ref="L4359:L4422" si="519">J4359-K4359</f>
        <v>0</v>
      </c>
      <c r="M4359" s="21" t="s">
        <v>6114</v>
      </c>
      <c r="N4359" s="30">
        <v>45986</v>
      </c>
      <c r="O4359" s="48">
        <v>26847</v>
      </c>
      <c r="P4359" s="21" t="s">
        <v>254</v>
      </c>
      <c r="Q4359" s="21" t="s">
        <v>5959</v>
      </c>
      <c r="R4359" s="21" t="s">
        <v>6091</v>
      </c>
      <c r="S4359" s="3">
        <v>4</v>
      </c>
      <c r="T4359" s="37"/>
      <c r="U4359" s="21" t="s">
        <v>18</v>
      </c>
      <c r="V4359" s="21" t="str">
        <f>VLOOKUP(P4359,'Customer List'!B:C,2,)</f>
        <v>Delhi</v>
      </c>
      <c r="W4359" s="38"/>
      <c r="X4359" s="30">
        <f t="shared" ref="X4359:X4360" si="520">IF(OR(R4359 = "PRIYANKA MADAM", R4359 = "DEEPAK", R4359 = "PORTER"),N4359,"")</f>
        <v>45986</v>
      </c>
      <c r="Y4359" s="21">
        <f t="shared" ref="Y4359:Y4422" si="521">IF(X4359="", "", X4359-N4359)</f>
        <v>0</v>
      </c>
      <c r="Z4359" s="21" t="str">
        <f t="shared" ref="Z4359:Z4422" si="522">IF(N4359="", "", TEXT(N4359, "dddd"))</f>
        <v>Tuesday</v>
      </c>
      <c r="AA4359" s="21" t="str">
        <f t="shared" ref="AA4359:AA4422" si="523">IF(X4359="", "", TEXT(X4359, "dddd"))</f>
        <v>Tuesday</v>
      </c>
      <c r="AB4359" s="21" t="str">
        <f>VLOOKUP(U4359,'Currency Sheet'!A:C,3,)</f>
        <v>DOLLAR</v>
      </c>
      <c r="AC4359" s="42" t="str">
        <f>VLOOKUP(P4359,'Customer List'!B:D,3,)</f>
        <v>Local</v>
      </c>
    </row>
    <row r="4360" spans="1:29" x14ac:dyDescent="0.25">
      <c r="A4360" s="21">
        <v>4356</v>
      </c>
      <c r="B4360" s="21" t="s">
        <v>6002</v>
      </c>
      <c r="C4360" s="30">
        <v>45975</v>
      </c>
      <c r="D4360" s="30">
        <v>45982</v>
      </c>
      <c r="E4360" s="47">
        <v>186.6</v>
      </c>
      <c r="F4360" s="47">
        <f t="shared" si="517"/>
        <v>16420.8</v>
      </c>
      <c r="G4360" s="48">
        <f t="shared" si="518"/>
        <v>16420.8</v>
      </c>
      <c r="H4360" s="21">
        <v>128018</v>
      </c>
      <c r="I4360" s="21" t="s">
        <v>5839</v>
      </c>
      <c r="J4360" s="21">
        <v>1</v>
      </c>
      <c r="K4360" s="21">
        <v>1</v>
      </c>
      <c r="L4360" s="21">
        <f t="shared" si="519"/>
        <v>0</v>
      </c>
      <c r="M4360" s="21" t="s">
        <v>6114</v>
      </c>
      <c r="N4360" s="30">
        <v>45986</v>
      </c>
      <c r="O4360" s="48">
        <v>26590.5</v>
      </c>
      <c r="P4360" s="21" t="s">
        <v>254</v>
      </c>
      <c r="Q4360" s="21" t="s">
        <v>5959</v>
      </c>
      <c r="R4360" s="21" t="s">
        <v>6091</v>
      </c>
      <c r="S4360" s="3">
        <v>4</v>
      </c>
      <c r="T4360" s="37"/>
      <c r="U4360" s="21" t="s">
        <v>18</v>
      </c>
      <c r="V4360" s="21" t="str">
        <f>VLOOKUP(P4360,'Customer List'!B:C,2,)</f>
        <v>Delhi</v>
      </c>
      <c r="W4360" s="38"/>
      <c r="X4360" s="30">
        <f t="shared" si="520"/>
        <v>45986</v>
      </c>
      <c r="Y4360" s="21">
        <f t="shared" si="521"/>
        <v>0</v>
      </c>
      <c r="Z4360" s="21" t="str">
        <f t="shared" si="522"/>
        <v>Tuesday</v>
      </c>
      <c r="AA4360" s="21" t="str">
        <f t="shared" si="523"/>
        <v>Tuesday</v>
      </c>
      <c r="AB4360" s="21" t="str">
        <f>VLOOKUP(U4360,'Currency Sheet'!A:C,3,)</f>
        <v>DOLLAR</v>
      </c>
      <c r="AC4360" s="42" t="str">
        <f>VLOOKUP(P4360,'Customer List'!B:D,3,)</f>
        <v>Local</v>
      </c>
    </row>
    <row r="4361" spans="1:29" x14ac:dyDescent="0.25">
      <c r="A4361" s="21">
        <v>4357</v>
      </c>
      <c r="B4361" s="21" t="s">
        <v>6002</v>
      </c>
      <c r="C4361" s="30">
        <v>45975</v>
      </c>
      <c r="D4361" s="30">
        <v>45982</v>
      </c>
      <c r="E4361" s="47">
        <v>186.6</v>
      </c>
      <c r="F4361" s="47">
        <f t="shared" si="517"/>
        <v>16420.8</v>
      </c>
      <c r="G4361" s="48">
        <f t="shared" si="518"/>
        <v>16420.8</v>
      </c>
      <c r="H4361" s="21">
        <v>128018</v>
      </c>
      <c r="I4361" s="21" t="s">
        <v>5839</v>
      </c>
      <c r="J4361" s="21">
        <v>1</v>
      </c>
      <c r="K4361" s="21">
        <v>1</v>
      </c>
      <c r="L4361" s="21">
        <f t="shared" si="519"/>
        <v>0</v>
      </c>
      <c r="M4361" s="21" t="s">
        <v>6222</v>
      </c>
      <c r="N4361" s="30">
        <v>45983</v>
      </c>
      <c r="O4361" s="48">
        <v>33743.5</v>
      </c>
      <c r="P4361" s="21" t="s">
        <v>6097</v>
      </c>
      <c r="Q4361" s="60">
        <v>58158455622</v>
      </c>
      <c r="R4361" s="21" t="s">
        <v>6107</v>
      </c>
      <c r="S4361" s="3">
        <v>4</v>
      </c>
      <c r="T4361" s="37"/>
      <c r="U4361" s="21" t="s">
        <v>18</v>
      </c>
      <c r="V4361" s="21" t="str">
        <f>VLOOKUP(P4361,'Customer List'!B:C,2,)</f>
        <v>VADODARA</v>
      </c>
      <c r="W4361" s="38"/>
      <c r="X4361" s="30">
        <v>45985</v>
      </c>
      <c r="Y4361" s="21">
        <f t="shared" si="521"/>
        <v>2</v>
      </c>
      <c r="Z4361" s="21" t="str">
        <f t="shared" si="522"/>
        <v>Saturday</v>
      </c>
      <c r="AA4361" s="21" t="str">
        <f t="shared" si="523"/>
        <v>Monday</v>
      </c>
      <c r="AB4361" s="21" t="str">
        <f>VLOOKUP(U4361,'Currency Sheet'!A:C,3,)</f>
        <v>DOLLAR</v>
      </c>
      <c r="AC4361" s="42" t="str">
        <f>VLOOKUP(P4361,'Customer List'!B:D,3,)</f>
        <v>OutStation</v>
      </c>
    </row>
    <row r="4362" spans="1:29" x14ac:dyDescent="0.25">
      <c r="A4362" s="21">
        <v>4358</v>
      </c>
      <c r="B4362" s="21" t="s">
        <v>6002</v>
      </c>
      <c r="C4362" s="30">
        <v>45975</v>
      </c>
      <c r="D4362" s="30">
        <v>45982</v>
      </c>
      <c r="E4362" s="47">
        <v>387</v>
      </c>
      <c r="F4362" s="47">
        <f t="shared" si="517"/>
        <v>34056</v>
      </c>
      <c r="G4362" s="48">
        <f t="shared" si="518"/>
        <v>34056</v>
      </c>
      <c r="H4362" s="21">
        <v>133302</v>
      </c>
      <c r="I4362" s="21" t="s">
        <v>6003</v>
      </c>
      <c r="J4362" s="21">
        <v>1</v>
      </c>
      <c r="K4362" s="21">
        <v>1</v>
      </c>
      <c r="L4362" s="21">
        <f t="shared" si="519"/>
        <v>0</v>
      </c>
      <c r="M4362" s="21" t="s">
        <v>6225</v>
      </c>
      <c r="N4362" s="30">
        <v>45983</v>
      </c>
      <c r="O4362" s="48">
        <v>59985</v>
      </c>
      <c r="P4362" s="21" t="s">
        <v>1139</v>
      </c>
      <c r="Q4362" s="60">
        <v>58158454421</v>
      </c>
      <c r="R4362" s="21" t="s">
        <v>6107</v>
      </c>
      <c r="S4362" s="3">
        <v>4</v>
      </c>
      <c r="T4362" s="37"/>
      <c r="U4362" s="21" t="s">
        <v>18</v>
      </c>
      <c r="V4362" s="21" t="str">
        <f>VLOOKUP(P4362,'Customer List'!B:C,2,)</f>
        <v>Hyderabad</v>
      </c>
      <c r="W4362" s="38"/>
      <c r="X4362" s="30">
        <v>45985</v>
      </c>
      <c r="Y4362" s="21">
        <f t="shared" si="521"/>
        <v>2</v>
      </c>
      <c r="Z4362" s="21" t="str">
        <f t="shared" si="522"/>
        <v>Saturday</v>
      </c>
      <c r="AA4362" s="21" t="str">
        <f t="shared" si="523"/>
        <v>Monday</v>
      </c>
      <c r="AB4362" s="21" t="str">
        <f>VLOOKUP(U4362,'Currency Sheet'!A:C,3,)</f>
        <v>DOLLAR</v>
      </c>
      <c r="AC4362" s="42" t="str">
        <f>VLOOKUP(P4362,'Customer List'!B:D,3,)</f>
        <v>OutStation</v>
      </c>
    </row>
    <row r="4363" spans="1:29" x14ac:dyDescent="0.25">
      <c r="A4363" s="21">
        <v>4359</v>
      </c>
      <c r="B4363" s="21" t="s">
        <v>6002</v>
      </c>
      <c r="C4363" s="30">
        <v>45975</v>
      </c>
      <c r="D4363" s="30">
        <v>45982</v>
      </c>
      <c r="E4363" s="47">
        <v>132</v>
      </c>
      <c r="F4363" s="47">
        <f t="shared" si="517"/>
        <v>11616</v>
      </c>
      <c r="G4363" s="48">
        <f t="shared" si="518"/>
        <v>11616</v>
      </c>
      <c r="H4363" s="21">
        <v>147708</v>
      </c>
      <c r="I4363" s="21" t="s">
        <v>4750</v>
      </c>
      <c r="J4363" s="21">
        <v>1</v>
      </c>
      <c r="K4363" s="21">
        <v>1</v>
      </c>
      <c r="L4363" s="21">
        <f t="shared" si="519"/>
        <v>0</v>
      </c>
      <c r="M4363" s="21" t="s">
        <v>6222</v>
      </c>
      <c r="N4363" s="30">
        <v>45983</v>
      </c>
      <c r="O4363" s="48">
        <v>23870</v>
      </c>
      <c r="P4363" s="21" t="s">
        <v>6097</v>
      </c>
      <c r="Q4363" s="60">
        <v>58158455622</v>
      </c>
      <c r="R4363" s="21" t="s">
        <v>6107</v>
      </c>
      <c r="S4363" s="3">
        <v>4</v>
      </c>
      <c r="T4363" s="37"/>
      <c r="U4363" s="21" t="s">
        <v>18</v>
      </c>
      <c r="V4363" s="21" t="str">
        <f>VLOOKUP(P4363,'Customer List'!B:C,2,)</f>
        <v>VADODARA</v>
      </c>
      <c r="W4363" s="38"/>
      <c r="X4363" s="30">
        <v>45985</v>
      </c>
      <c r="Y4363" s="21">
        <f t="shared" si="521"/>
        <v>2</v>
      </c>
      <c r="Z4363" s="21" t="str">
        <f t="shared" si="522"/>
        <v>Saturday</v>
      </c>
      <c r="AA4363" s="21" t="str">
        <f t="shared" si="523"/>
        <v>Monday</v>
      </c>
      <c r="AB4363" s="21" t="str">
        <f>VLOOKUP(U4363,'Currency Sheet'!A:C,3,)</f>
        <v>DOLLAR</v>
      </c>
      <c r="AC4363" s="42" t="str">
        <f>VLOOKUP(P4363,'Customer List'!B:D,3,)</f>
        <v>OutStation</v>
      </c>
    </row>
    <row r="4364" spans="1:29" x14ac:dyDescent="0.25">
      <c r="A4364" s="21">
        <v>4360</v>
      </c>
      <c r="B4364" s="21" t="s">
        <v>6002</v>
      </c>
      <c r="C4364" s="30">
        <v>45975</v>
      </c>
      <c r="D4364" s="30">
        <v>45982</v>
      </c>
      <c r="E4364" s="47">
        <v>67.2</v>
      </c>
      <c r="F4364" s="47">
        <f t="shared" si="517"/>
        <v>5913.6</v>
      </c>
      <c r="G4364" s="48">
        <f t="shared" si="518"/>
        <v>5913.6</v>
      </c>
      <c r="H4364" s="21">
        <v>155702</v>
      </c>
      <c r="I4364" s="21" t="s">
        <v>6004</v>
      </c>
      <c r="J4364" s="21">
        <v>1</v>
      </c>
      <c r="K4364" s="21">
        <v>1</v>
      </c>
      <c r="L4364" s="21">
        <f t="shared" si="519"/>
        <v>0</v>
      </c>
      <c r="M4364" s="21" t="s">
        <v>6396</v>
      </c>
      <c r="N4364" s="30">
        <v>45986</v>
      </c>
      <c r="O4364" s="48">
        <v>10416</v>
      </c>
      <c r="P4364" s="21" t="s">
        <v>153</v>
      </c>
      <c r="Q4364" s="21" t="s">
        <v>1127</v>
      </c>
      <c r="R4364" s="21" t="s">
        <v>1127</v>
      </c>
      <c r="S4364" s="3">
        <v>4</v>
      </c>
      <c r="T4364" s="37"/>
      <c r="U4364" s="21" t="s">
        <v>18</v>
      </c>
      <c r="V4364" s="21" t="str">
        <f>VLOOKUP(P4364,'Customer List'!B:C,2,)</f>
        <v>Noida</v>
      </c>
      <c r="W4364" s="38"/>
      <c r="X4364" s="30">
        <f t="shared" ref="X4364" si="524">IF(OR(R4364 = "PRIYANKA MADAM", R4364 = "DEEPAK", R4364 = "PORTER"),N4364,"")</f>
        <v>45986</v>
      </c>
      <c r="Y4364" s="21">
        <f t="shared" si="521"/>
        <v>0</v>
      </c>
      <c r="Z4364" s="21" t="str">
        <f t="shared" si="522"/>
        <v>Tuesday</v>
      </c>
      <c r="AA4364" s="21" t="str">
        <f t="shared" si="523"/>
        <v>Tuesday</v>
      </c>
      <c r="AB4364" s="21" t="str">
        <f>VLOOKUP(U4364,'Currency Sheet'!A:C,3,)</f>
        <v>DOLLAR</v>
      </c>
      <c r="AC4364" s="42" t="str">
        <f>VLOOKUP(P4364,'Customer List'!B:D,3,)</f>
        <v>Local</v>
      </c>
    </row>
    <row r="4365" spans="1:29" x14ac:dyDescent="0.25">
      <c r="A4365" s="21">
        <v>4361</v>
      </c>
      <c r="B4365" s="21" t="s">
        <v>6002</v>
      </c>
      <c r="C4365" s="30">
        <v>45975</v>
      </c>
      <c r="D4365" s="30">
        <v>45982</v>
      </c>
      <c r="E4365" s="47">
        <v>36.6</v>
      </c>
      <c r="F4365" s="47">
        <f t="shared" si="517"/>
        <v>3220.8</v>
      </c>
      <c r="G4365" s="48">
        <f t="shared" si="518"/>
        <v>6441.6</v>
      </c>
      <c r="H4365" s="21">
        <v>300308</v>
      </c>
      <c r="I4365" s="21" t="s">
        <v>4767</v>
      </c>
      <c r="J4365" s="21">
        <v>2</v>
      </c>
      <c r="K4365" s="21">
        <v>2</v>
      </c>
      <c r="L4365" s="21">
        <f t="shared" si="519"/>
        <v>0</v>
      </c>
      <c r="M4365" s="21" t="s">
        <v>6198</v>
      </c>
      <c r="N4365" s="30">
        <v>45983</v>
      </c>
      <c r="O4365" s="48">
        <v>18583.04</v>
      </c>
      <c r="P4365" s="21" t="s">
        <v>6000</v>
      </c>
      <c r="Q4365" s="60">
        <v>58158453614</v>
      </c>
      <c r="R4365" s="21" t="s">
        <v>6107</v>
      </c>
      <c r="S4365" s="3">
        <v>4</v>
      </c>
      <c r="T4365" s="37"/>
      <c r="U4365" s="21" t="s">
        <v>18</v>
      </c>
      <c r="V4365" s="21" t="str">
        <f>VLOOKUP(P4365,'Customer List'!B:C,2,)</f>
        <v>Coimbatore</v>
      </c>
      <c r="W4365" s="38"/>
      <c r="X4365" s="30">
        <v>45985</v>
      </c>
      <c r="Y4365" s="21">
        <f t="shared" si="521"/>
        <v>2</v>
      </c>
      <c r="Z4365" s="21" t="str">
        <f t="shared" si="522"/>
        <v>Saturday</v>
      </c>
      <c r="AA4365" s="21" t="str">
        <f t="shared" si="523"/>
        <v>Monday</v>
      </c>
      <c r="AB4365" s="21" t="str">
        <f>VLOOKUP(U4365,'Currency Sheet'!A:C,3,)</f>
        <v>DOLLAR</v>
      </c>
      <c r="AC4365" s="42" t="str">
        <f>VLOOKUP(P4365,'Customer List'!B:D,3,)</f>
        <v>OutStation</v>
      </c>
    </row>
    <row r="4366" spans="1:29" x14ac:dyDescent="0.25">
      <c r="A4366" s="21">
        <v>4362</v>
      </c>
      <c r="B4366" s="21" t="s">
        <v>6002</v>
      </c>
      <c r="C4366" s="30">
        <v>45975</v>
      </c>
      <c r="D4366" s="30">
        <v>45982</v>
      </c>
      <c r="E4366" s="47">
        <v>30</v>
      </c>
      <c r="F4366" s="47">
        <f t="shared" si="517"/>
        <v>2640</v>
      </c>
      <c r="G4366" s="48">
        <f t="shared" si="518"/>
        <v>2640</v>
      </c>
      <c r="H4366" s="21">
        <v>300406</v>
      </c>
      <c r="I4366" s="21" t="s">
        <v>4767</v>
      </c>
      <c r="J4366" s="21">
        <v>1</v>
      </c>
      <c r="K4366" s="21">
        <v>1</v>
      </c>
      <c r="L4366" s="21">
        <f t="shared" si="519"/>
        <v>0</v>
      </c>
      <c r="M4366" s="21" t="s">
        <v>6201</v>
      </c>
      <c r="N4366" s="30">
        <v>45983</v>
      </c>
      <c r="O4366" s="48">
        <v>4650</v>
      </c>
      <c r="P4366" s="21" t="s">
        <v>886</v>
      </c>
      <c r="Q4366" s="60">
        <v>58158453312</v>
      </c>
      <c r="R4366" s="21" t="s">
        <v>6107</v>
      </c>
      <c r="S4366" s="3">
        <v>4</v>
      </c>
      <c r="T4366" s="37"/>
      <c r="U4366" s="21" t="s">
        <v>18</v>
      </c>
      <c r="V4366" s="21" t="str">
        <f>VLOOKUP(P4366,'Customer List'!B:C,2,)</f>
        <v>Karnataka</v>
      </c>
      <c r="W4366" s="38"/>
      <c r="X4366" s="30">
        <v>45985</v>
      </c>
      <c r="Y4366" s="21">
        <f t="shared" si="521"/>
        <v>2</v>
      </c>
      <c r="Z4366" s="21" t="str">
        <f t="shared" si="522"/>
        <v>Saturday</v>
      </c>
      <c r="AA4366" s="21" t="str">
        <f t="shared" si="523"/>
        <v>Monday</v>
      </c>
      <c r="AB4366" s="21" t="str">
        <f>VLOOKUP(U4366,'Currency Sheet'!A:C,3,)</f>
        <v>DOLLAR</v>
      </c>
      <c r="AC4366" s="42" t="str">
        <f>VLOOKUP(P4366,'Customer List'!B:D,3,)</f>
        <v>OutStation</v>
      </c>
    </row>
    <row r="4367" spans="1:29" x14ac:dyDescent="0.25">
      <c r="A4367" s="21">
        <v>4363</v>
      </c>
      <c r="B4367" s="21" t="s">
        <v>6002</v>
      </c>
      <c r="C4367" s="30">
        <v>45975</v>
      </c>
      <c r="D4367" s="30">
        <v>45982</v>
      </c>
      <c r="E4367" s="47">
        <v>155.4</v>
      </c>
      <c r="F4367" s="47">
        <f t="shared" si="517"/>
        <v>13675.2</v>
      </c>
      <c r="G4367" s="48">
        <f t="shared" si="518"/>
        <v>27350.400000000001</v>
      </c>
      <c r="H4367" s="21">
        <v>302210</v>
      </c>
      <c r="I4367" s="21" t="s">
        <v>4769</v>
      </c>
      <c r="J4367" s="21">
        <v>2</v>
      </c>
      <c r="K4367" s="21">
        <v>2</v>
      </c>
      <c r="L4367" s="21">
        <f t="shared" si="519"/>
        <v>0</v>
      </c>
      <c r="M4367" s="21" t="s">
        <v>6198</v>
      </c>
      <c r="N4367" s="30">
        <v>45983</v>
      </c>
      <c r="O4367" s="48">
        <v>78901.759999999995</v>
      </c>
      <c r="P4367" s="21" t="s">
        <v>6000</v>
      </c>
      <c r="Q4367" s="60">
        <v>58158453614</v>
      </c>
      <c r="R4367" s="21" t="s">
        <v>6107</v>
      </c>
      <c r="S4367" s="3">
        <v>4</v>
      </c>
      <c r="T4367" s="37"/>
      <c r="U4367" s="21" t="s">
        <v>18</v>
      </c>
      <c r="V4367" s="21" t="str">
        <f>VLOOKUP(P4367,'Customer List'!B:C,2,)</f>
        <v>Coimbatore</v>
      </c>
      <c r="W4367" s="38"/>
      <c r="X4367" s="30">
        <v>45985</v>
      </c>
      <c r="Y4367" s="21">
        <f t="shared" si="521"/>
        <v>2</v>
      </c>
      <c r="Z4367" s="21" t="str">
        <f t="shared" si="522"/>
        <v>Saturday</v>
      </c>
      <c r="AA4367" s="21" t="str">
        <f t="shared" si="523"/>
        <v>Monday</v>
      </c>
      <c r="AB4367" s="21" t="str">
        <f>VLOOKUP(U4367,'Currency Sheet'!A:C,3,)</f>
        <v>DOLLAR</v>
      </c>
      <c r="AC4367" s="42" t="str">
        <f>VLOOKUP(P4367,'Customer List'!B:D,3,)</f>
        <v>OutStation</v>
      </c>
    </row>
    <row r="4368" spans="1:29" x14ac:dyDescent="0.25">
      <c r="A4368" s="21">
        <v>4364</v>
      </c>
      <c r="B4368" s="21" t="s">
        <v>6002</v>
      </c>
      <c r="C4368" s="30">
        <v>45975</v>
      </c>
      <c r="D4368" s="30">
        <v>45982</v>
      </c>
      <c r="E4368" s="47">
        <v>63</v>
      </c>
      <c r="F4368" s="47">
        <f t="shared" si="517"/>
        <v>5544</v>
      </c>
      <c r="G4368" s="48">
        <f t="shared" si="518"/>
        <v>5544</v>
      </c>
      <c r="H4368" s="21">
        <v>302212</v>
      </c>
      <c r="I4368" s="21" t="s">
        <v>4769</v>
      </c>
      <c r="J4368" s="21">
        <v>1</v>
      </c>
      <c r="K4368" s="21">
        <v>1</v>
      </c>
      <c r="L4368" s="21">
        <f t="shared" si="519"/>
        <v>0</v>
      </c>
      <c r="M4368" s="21" t="s">
        <v>6122</v>
      </c>
      <c r="N4368" s="30">
        <v>45987</v>
      </c>
      <c r="O4368" s="48">
        <v>14647.5</v>
      </c>
      <c r="P4368" s="21" t="s">
        <v>625</v>
      </c>
      <c r="Q4368" s="21"/>
      <c r="R4368" s="21"/>
      <c r="S4368" s="3">
        <v>4</v>
      </c>
      <c r="T4368" s="37"/>
      <c r="U4368" s="21" t="s">
        <v>18</v>
      </c>
      <c r="V4368" s="21" t="str">
        <f>VLOOKUP(P4368,'Customer List'!B:C,2,)</f>
        <v>Delhi</v>
      </c>
      <c r="W4368" s="38"/>
      <c r="X4368" s="30" t="str">
        <f t="shared" ref="X4368" si="525">IF(OR(R4368 = "PRIYANKA MADAM", R4368 = "DEEPAK", R4368 = "PORTER"),N4368,"")</f>
        <v/>
      </c>
      <c r="Y4368" s="21" t="str">
        <f t="shared" si="521"/>
        <v/>
      </c>
      <c r="Z4368" s="21" t="str">
        <f t="shared" si="522"/>
        <v>Wednesday</v>
      </c>
      <c r="AA4368" s="21" t="str">
        <f t="shared" si="523"/>
        <v/>
      </c>
      <c r="AB4368" s="21" t="str">
        <f>VLOOKUP(U4368,'Currency Sheet'!A:C,3,)</f>
        <v>DOLLAR</v>
      </c>
      <c r="AC4368" s="42" t="str">
        <f>VLOOKUP(P4368,'Customer List'!B:D,3,)</f>
        <v>Local</v>
      </c>
    </row>
    <row r="4369" spans="1:29" x14ac:dyDescent="0.25">
      <c r="A4369" s="21">
        <v>4365</v>
      </c>
      <c r="B4369" s="21" t="s">
        <v>6002</v>
      </c>
      <c r="C4369" s="30">
        <v>45975</v>
      </c>
      <c r="D4369" s="30">
        <v>45982</v>
      </c>
      <c r="E4369" s="47">
        <v>175.2</v>
      </c>
      <c r="F4369" s="47">
        <f t="shared" si="517"/>
        <v>15417.599999999999</v>
      </c>
      <c r="G4369" s="48">
        <f t="shared" si="518"/>
        <v>15417.599999999999</v>
      </c>
      <c r="H4369" s="21">
        <v>302612</v>
      </c>
      <c r="I4369" s="21" t="s">
        <v>5376</v>
      </c>
      <c r="J4369" s="21">
        <v>1</v>
      </c>
      <c r="K4369" s="21">
        <v>1</v>
      </c>
      <c r="L4369" s="21">
        <f t="shared" si="519"/>
        <v>0</v>
      </c>
      <c r="M4369" s="21" t="s">
        <v>6201</v>
      </c>
      <c r="N4369" s="30">
        <v>45983</v>
      </c>
      <c r="O4369" s="48">
        <v>27156</v>
      </c>
      <c r="P4369" s="21" t="s">
        <v>886</v>
      </c>
      <c r="Q4369" s="60">
        <v>58158453312</v>
      </c>
      <c r="R4369" s="21" t="s">
        <v>6107</v>
      </c>
      <c r="S4369" s="3">
        <v>4</v>
      </c>
      <c r="T4369" s="37"/>
      <c r="U4369" s="21" t="s">
        <v>18</v>
      </c>
      <c r="V4369" s="21" t="str">
        <f>VLOOKUP(P4369,'Customer List'!B:C,2,)</f>
        <v>Karnataka</v>
      </c>
      <c r="W4369" s="38"/>
      <c r="X4369" s="30">
        <v>45985</v>
      </c>
      <c r="Y4369" s="21">
        <f t="shared" si="521"/>
        <v>2</v>
      </c>
      <c r="Z4369" s="21" t="str">
        <f t="shared" si="522"/>
        <v>Saturday</v>
      </c>
      <c r="AA4369" s="21" t="str">
        <f t="shared" si="523"/>
        <v>Monday</v>
      </c>
      <c r="AB4369" s="21" t="str">
        <f>VLOOKUP(U4369,'Currency Sheet'!A:C,3,)</f>
        <v>DOLLAR</v>
      </c>
      <c r="AC4369" s="42" t="str">
        <f>VLOOKUP(P4369,'Customer List'!B:D,3,)</f>
        <v>OutStation</v>
      </c>
    </row>
    <row r="4370" spans="1:29" x14ac:dyDescent="0.25">
      <c r="A4370" s="21">
        <v>4366</v>
      </c>
      <c r="B4370" s="21" t="s">
        <v>6002</v>
      </c>
      <c r="C4370" s="30">
        <v>45975</v>
      </c>
      <c r="D4370" s="30">
        <v>45982</v>
      </c>
      <c r="E4370" s="47">
        <v>186.6</v>
      </c>
      <c r="F4370" s="47">
        <f t="shared" si="517"/>
        <v>16420.8</v>
      </c>
      <c r="G4370" s="48">
        <f t="shared" si="518"/>
        <v>16420.8</v>
      </c>
      <c r="H4370" s="21">
        <v>302626</v>
      </c>
      <c r="I4370" s="21" t="s">
        <v>5376</v>
      </c>
      <c r="J4370" s="21">
        <v>1</v>
      </c>
      <c r="K4370" s="21">
        <v>1</v>
      </c>
      <c r="L4370" s="21">
        <f t="shared" si="519"/>
        <v>0</v>
      </c>
      <c r="M4370" s="21" t="s">
        <v>6122</v>
      </c>
      <c r="N4370" s="30">
        <v>45987</v>
      </c>
      <c r="O4370" s="48">
        <v>43384.5</v>
      </c>
      <c r="P4370" s="21" t="s">
        <v>625</v>
      </c>
      <c r="Q4370" s="21"/>
      <c r="R4370" s="21"/>
      <c r="S4370" s="3">
        <v>4</v>
      </c>
      <c r="T4370" s="37"/>
      <c r="U4370" s="21" t="s">
        <v>18</v>
      </c>
      <c r="V4370" s="21" t="str">
        <f>VLOOKUP(P4370,'Customer List'!B:C,2,)</f>
        <v>Delhi</v>
      </c>
      <c r="W4370" s="38"/>
      <c r="X4370" s="30" t="str">
        <f t="shared" ref="X4370" si="526">IF(OR(R4370 = "PRIYANKA MADAM", R4370 = "DEEPAK", R4370 = "PORTER"),N4370,"")</f>
        <v/>
      </c>
      <c r="Y4370" s="21" t="str">
        <f t="shared" si="521"/>
        <v/>
      </c>
      <c r="Z4370" s="21" t="str">
        <f t="shared" si="522"/>
        <v>Wednesday</v>
      </c>
      <c r="AA4370" s="21" t="str">
        <f t="shared" si="523"/>
        <v/>
      </c>
      <c r="AB4370" s="21" t="str">
        <f>VLOOKUP(U4370,'Currency Sheet'!A:C,3,)</f>
        <v>DOLLAR</v>
      </c>
      <c r="AC4370" s="42" t="str">
        <f>VLOOKUP(P4370,'Customer List'!B:D,3,)</f>
        <v>Local</v>
      </c>
    </row>
    <row r="4371" spans="1:29" x14ac:dyDescent="0.25">
      <c r="A4371" s="21">
        <v>4367</v>
      </c>
      <c r="B4371" s="21" t="s">
        <v>6002</v>
      </c>
      <c r="C4371" s="30">
        <v>45975</v>
      </c>
      <c r="D4371" s="30">
        <v>45982</v>
      </c>
      <c r="E4371" s="47">
        <v>266.7</v>
      </c>
      <c r="F4371" s="47">
        <f t="shared" si="517"/>
        <v>23469.599999999999</v>
      </c>
      <c r="G4371" s="48">
        <f t="shared" si="518"/>
        <v>23469.599999999999</v>
      </c>
      <c r="H4371" s="21">
        <v>302630</v>
      </c>
      <c r="I4371" s="21" t="s">
        <v>5376</v>
      </c>
      <c r="J4371" s="21">
        <v>1</v>
      </c>
      <c r="K4371" s="21">
        <v>1</v>
      </c>
      <c r="L4371" s="21">
        <f t="shared" si="519"/>
        <v>0</v>
      </c>
      <c r="M4371" s="21" t="s">
        <v>6220</v>
      </c>
      <c r="N4371" s="30">
        <v>45983</v>
      </c>
      <c r="O4371" s="48">
        <v>44291</v>
      </c>
      <c r="P4371" s="21" t="s">
        <v>319</v>
      </c>
      <c r="Q4371" s="60">
        <v>58158456635</v>
      </c>
      <c r="R4371" s="21" t="s">
        <v>6107</v>
      </c>
      <c r="S4371" s="3">
        <v>4</v>
      </c>
      <c r="T4371" s="37"/>
      <c r="U4371" s="21" t="s">
        <v>18</v>
      </c>
      <c r="V4371" s="21" t="str">
        <f>VLOOKUP(P4371,'Customer List'!B:C,2,)</f>
        <v>Gujrat</v>
      </c>
      <c r="W4371" s="38"/>
      <c r="X4371" s="30">
        <v>45985</v>
      </c>
      <c r="Y4371" s="21">
        <f t="shared" si="521"/>
        <v>2</v>
      </c>
      <c r="Z4371" s="21" t="str">
        <f t="shared" si="522"/>
        <v>Saturday</v>
      </c>
      <c r="AA4371" s="21" t="str">
        <f t="shared" si="523"/>
        <v>Monday</v>
      </c>
      <c r="AB4371" s="21" t="str">
        <f>VLOOKUP(U4371,'Currency Sheet'!A:C,3,)</f>
        <v>DOLLAR</v>
      </c>
      <c r="AC4371" s="42" t="str">
        <f>VLOOKUP(P4371,'Customer List'!B:D,3,)</f>
        <v>OutStation</v>
      </c>
    </row>
    <row r="4372" spans="1:29" x14ac:dyDescent="0.25">
      <c r="A4372" s="21">
        <v>4368</v>
      </c>
      <c r="B4372" s="21" t="s">
        <v>6002</v>
      </c>
      <c r="C4372" s="30">
        <v>45975</v>
      </c>
      <c r="D4372" s="30">
        <v>45982</v>
      </c>
      <c r="E4372" s="47">
        <v>304.5</v>
      </c>
      <c r="F4372" s="47">
        <f t="shared" si="517"/>
        <v>26796</v>
      </c>
      <c r="G4372" s="48">
        <f t="shared" si="518"/>
        <v>53592</v>
      </c>
      <c r="H4372" s="21">
        <v>302830</v>
      </c>
      <c r="I4372" s="21" t="s">
        <v>4770</v>
      </c>
      <c r="J4372" s="21">
        <v>2</v>
      </c>
      <c r="K4372" s="21">
        <v>2</v>
      </c>
      <c r="L4372" s="21">
        <f t="shared" si="519"/>
        <v>0</v>
      </c>
      <c r="M4372" s="21" t="s">
        <v>6121</v>
      </c>
      <c r="N4372" s="30">
        <v>45987</v>
      </c>
      <c r="O4372" s="48">
        <v>94395</v>
      </c>
      <c r="P4372" s="21" t="s">
        <v>625</v>
      </c>
      <c r="Q4372" s="21" t="s">
        <v>5959</v>
      </c>
      <c r="R4372" s="21" t="s">
        <v>6091</v>
      </c>
      <c r="S4372" s="3">
        <v>4</v>
      </c>
      <c r="T4372" s="37"/>
      <c r="U4372" s="21" t="s">
        <v>18</v>
      </c>
      <c r="V4372" s="21" t="str">
        <f>VLOOKUP(P4372,'Customer List'!B:C,2,)</f>
        <v>Delhi</v>
      </c>
      <c r="W4372" s="38"/>
      <c r="X4372" s="30">
        <f t="shared" ref="X4372" si="527">IF(OR(R4372 = "PRIYANKA MADAM", R4372 = "DEEPAK", R4372 = "PORTER"),N4372,"")</f>
        <v>45987</v>
      </c>
      <c r="Y4372" s="21">
        <f t="shared" si="521"/>
        <v>0</v>
      </c>
      <c r="Z4372" s="21" t="str">
        <f t="shared" si="522"/>
        <v>Wednesday</v>
      </c>
      <c r="AA4372" s="21" t="str">
        <f t="shared" si="523"/>
        <v>Wednesday</v>
      </c>
      <c r="AB4372" s="21" t="str">
        <f>VLOOKUP(U4372,'Currency Sheet'!A:C,3,)</f>
        <v>DOLLAR</v>
      </c>
      <c r="AC4372" s="42" t="str">
        <f>VLOOKUP(P4372,'Customer List'!B:D,3,)</f>
        <v>Local</v>
      </c>
    </row>
    <row r="4373" spans="1:29" x14ac:dyDescent="0.25">
      <c r="A4373" s="21">
        <v>4369</v>
      </c>
      <c r="B4373" s="21" t="s">
        <v>6002</v>
      </c>
      <c r="C4373" s="30">
        <v>45975</v>
      </c>
      <c r="D4373" s="30">
        <v>45982</v>
      </c>
      <c r="E4373" s="47">
        <v>84.6</v>
      </c>
      <c r="F4373" s="47">
        <f t="shared" si="517"/>
        <v>7444.7999999999993</v>
      </c>
      <c r="G4373" s="48">
        <f t="shared" si="518"/>
        <v>7444.7999999999993</v>
      </c>
      <c r="H4373" s="21">
        <v>303025</v>
      </c>
      <c r="I4373" s="21" t="s">
        <v>6005</v>
      </c>
      <c r="J4373" s="21">
        <v>1</v>
      </c>
      <c r="K4373" s="21">
        <v>1</v>
      </c>
      <c r="L4373" s="21">
        <f t="shared" si="519"/>
        <v>0</v>
      </c>
      <c r="M4373" s="21" t="s">
        <v>6248</v>
      </c>
      <c r="N4373" s="30">
        <v>45985</v>
      </c>
      <c r="O4373" s="48">
        <v>14205.75</v>
      </c>
      <c r="P4373" s="21" t="s">
        <v>5833</v>
      </c>
      <c r="Q4373" s="21" t="s">
        <v>6096</v>
      </c>
      <c r="R4373" s="21" t="s">
        <v>6107</v>
      </c>
      <c r="S4373" s="3">
        <v>4</v>
      </c>
      <c r="T4373" s="37"/>
      <c r="U4373" s="21" t="s">
        <v>18</v>
      </c>
      <c r="V4373" s="21" t="str">
        <f>VLOOKUP(P4373,'Customer List'!B:C,2,)</f>
        <v>ROORKE</v>
      </c>
      <c r="W4373" s="38" t="s">
        <v>6047</v>
      </c>
      <c r="X4373" s="30">
        <v>45987</v>
      </c>
      <c r="Y4373" s="21">
        <f t="shared" si="521"/>
        <v>2</v>
      </c>
      <c r="Z4373" s="21" t="str">
        <f t="shared" si="522"/>
        <v>Monday</v>
      </c>
      <c r="AA4373" s="21" t="str">
        <f t="shared" si="523"/>
        <v>Wednesday</v>
      </c>
      <c r="AB4373" s="21" t="str">
        <f>VLOOKUP(U4373,'Currency Sheet'!A:C,3,)</f>
        <v>DOLLAR</v>
      </c>
      <c r="AC4373" s="42" t="str">
        <f>VLOOKUP(P4373,'Customer List'!B:D,3,)</f>
        <v>OutStation</v>
      </c>
    </row>
    <row r="4374" spans="1:29" x14ac:dyDescent="0.25">
      <c r="A4374" s="21">
        <v>4370</v>
      </c>
      <c r="B4374" s="21" t="s">
        <v>6002</v>
      </c>
      <c r="C4374" s="30">
        <v>45975</v>
      </c>
      <c r="D4374" s="30">
        <v>45982</v>
      </c>
      <c r="E4374" s="47">
        <v>204</v>
      </c>
      <c r="F4374" s="47">
        <f t="shared" si="517"/>
        <v>17952</v>
      </c>
      <c r="G4374" s="48">
        <f t="shared" si="518"/>
        <v>53856</v>
      </c>
      <c r="H4374" s="21">
        <v>304028</v>
      </c>
      <c r="I4374" s="21" t="s">
        <v>4795</v>
      </c>
      <c r="J4374" s="21">
        <v>3</v>
      </c>
      <c r="K4374" s="21">
        <v>3</v>
      </c>
      <c r="L4374" s="21">
        <f t="shared" si="519"/>
        <v>0</v>
      </c>
      <c r="M4374" s="21" t="s">
        <v>6121</v>
      </c>
      <c r="N4374" s="30">
        <v>45987</v>
      </c>
      <c r="O4374" s="48">
        <v>94860</v>
      </c>
      <c r="P4374" s="21" t="s">
        <v>625</v>
      </c>
      <c r="Q4374" s="21" t="s">
        <v>5959</v>
      </c>
      <c r="R4374" s="21" t="s">
        <v>6091</v>
      </c>
      <c r="S4374" s="3">
        <v>4</v>
      </c>
      <c r="T4374" s="37"/>
      <c r="U4374" s="21" t="s">
        <v>18</v>
      </c>
      <c r="V4374" s="21" t="str">
        <f>VLOOKUP(P4374,'Customer List'!B:C,2,)</f>
        <v>Delhi</v>
      </c>
      <c r="W4374" s="38"/>
      <c r="X4374" s="30">
        <f t="shared" ref="X4374:X4376" si="528">IF(OR(R4374 = "PRIYANKA MADAM", R4374 = "DEEPAK", R4374 = "PORTER"),N4374,"")</f>
        <v>45987</v>
      </c>
      <c r="Y4374" s="21">
        <f t="shared" si="521"/>
        <v>0</v>
      </c>
      <c r="Z4374" s="21" t="str">
        <f t="shared" si="522"/>
        <v>Wednesday</v>
      </c>
      <c r="AA4374" s="21" t="str">
        <f t="shared" si="523"/>
        <v>Wednesday</v>
      </c>
      <c r="AB4374" s="21" t="str">
        <f>VLOOKUP(U4374,'Currency Sheet'!A:C,3,)</f>
        <v>DOLLAR</v>
      </c>
      <c r="AC4374" s="42" t="str">
        <f>VLOOKUP(P4374,'Customer List'!B:D,3,)</f>
        <v>Local</v>
      </c>
    </row>
    <row r="4375" spans="1:29" x14ac:dyDescent="0.25">
      <c r="A4375" s="21">
        <v>4371</v>
      </c>
      <c r="B4375" s="21" t="s">
        <v>6002</v>
      </c>
      <c r="C4375" s="30">
        <v>45975</v>
      </c>
      <c r="D4375" s="30">
        <v>45982</v>
      </c>
      <c r="E4375" s="47">
        <v>208.2</v>
      </c>
      <c r="F4375" s="47">
        <f t="shared" si="517"/>
        <v>18321.599999999999</v>
      </c>
      <c r="G4375" s="48">
        <f t="shared" si="518"/>
        <v>36643.199999999997</v>
      </c>
      <c r="H4375" s="21">
        <v>305022</v>
      </c>
      <c r="I4375" s="21" t="s">
        <v>5180</v>
      </c>
      <c r="J4375" s="21">
        <v>2</v>
      </c>
      <c r="K4375" s="21">
        <v>2</v>
      </c>
      <c r="L4375" s="21">
        <f t="shared" si="519"/>
        <v>0</v>
      </c>
      <c r="M4375" s="21" t="s">
        <v>6121</v>
      </c>
      <c r="N4375" s="30">
        <v>45987</v>
      </c>
      <c r="O4375" s="48">
        <v>64542</v>
      </c>
      <c r="P4375" s="21" t="s">
        <v>625</v>
      </c>
      <c r="Q4375" s="21" t="s">
        <v>5959</v>
      </c>
      <c r="R4375" s="21" t="s">
        <v>6091</v>
      </c>
      <c r="S4375" s="3">
        <v>4</v>
      </c>
      <c r="T4375" s="37"/>
      <c r="U4375" s="21" t="s">
        <v>18</v>
      </c>
      <c r="V4375" s="21" t="str">
        <f>VLOOKUP(P4375,'Customer List'!B:C,2,)</f>
        <v>Delhi</v>
      </c>
      <c r="W4375" s="38"/>
      <c r="X4375" s="30">
        <f t="shared" si="528"/>
        <v>45987</v>
      </c>
      <c r="Y4375" s="21">
        <f t="shared" si="521"/>
        <v>0</v>
      </c>
      <c r="Z4375" s="21" t="str">
        <f t="shared" si="522"/>
        <v>Wednesday</v>
      </c>
      <c r="AA4375" s="21" t="str">
        <f t="shared" si="523"/>
        <v>Wednesday</v>
      </c>
      <c r="AB4375" s="21" t="str">
        <f>VLOOKUP(U4375,'Currency Sheet'!A:C,3,)</f>
        <v>DOLLAR</v>
      </c>
      <c r="AC4375" s="42" t="str">
        <f>VLOOKUP(P4375,'Customer List'!B:D,3,)</f>
        <v>Local</v>
      </c>
    </row>
    <row r="4376" spans="1:29" x14ac:dyDescent="0.25">
      <c r="A4376" s="21">
        <v>4372</v>
      </c>
      <c r="B4376" s="21" t="s">
        <v>6002</v>
      </c>
      <c r="C4376" s="30">
        <v>45975</v>
      </c>
      <c r="D4376" s="30">
        <v>45982</v>
      </c>
      <c r="E4376" s="47">
        <v>186</v>
      </c>
      <c r="F4376" s="47">
        <f t="shared" si="517"/>
        <v>16368</v>
      </c>
      <c r="G4376" s="48">
        <f t="shared" si="518"/>
        <v>16368</v>
      </c>
      <c r="H4376" s="21">
        <v>305235</v>
      </c>
      <c r="I4376" s="21" t="s">
        <v>5397</v>
      </c>
      <c r="J4376" s="21">
        <v>1</v>
      </c>
      <c r="K4376" s="21">
        <v>1</v>
      </c>
      <c r="L4376" s="21">
        <f t="shared" si="519"/>
        <v>0</v>
      </c>
      <c r="M4376" s="21" t="s">
        <v>6240</v>
      </c>
      <c r="N4376" s="30">
        <v>45987</v>
      </c>
      <c r="O4376" s="48">
        <v>28061.200000000001</v>
      </c>
      <c r="P4376" s="21" t="s">
        <v>5205</v>
      </c>
      <c r="Q4376" s="21" t="s">
        <v>5959</v>
      </c>
      <c r="R4376" s="21" t="s">
        <v>847</v>
      </c>
      <c r="S4376" s="3">
        <v>4</v>
      </c>
      <c r="T4376" s="37"/>
      <c r="U4376" s="21" t="s">
        <v>18</v>
      </c>
      <c r="V4376" s="21" t="str">
        <f>VLOOKUP(P4376,'Customer List'!B:C,2,)</f>
        <v>Sonipat</v>
      </c>
      <c r="W4376" s="38"/>
      <c r="X4376" s="30">
        <f t="shared" si="528"/>
        <v>45987</v>
      </c>
      <c r="Y4376" s="21">
        <f t="shared" si="521"/>
        <v>0</v>
      </c>
      <c r="Z4376" s="21" t="str">
        <f t="shared" si="522"/>
        <v>Wednesday</v>
      </c>
      <c r="AA4376" s="21" t="str">
        <f t="shared" si="523"/>
        <v>Wednesday</v>
      </c>
      <c r="AB4376" s="21" t="str">
        <f>VLOOKUP(U4376,'Currency Sheet'!A:C,3,)</f>
        <v>DOLLAR</v>
      </c>
      <c r="AC4376" s="42" t="str">
        <f>VLOOKUP(P4376,'Customer List'!B:D,3,)</f>
        <v>Local</v>
      </c>
    </row>
    <row r="4377" spans="1:29" x14ac:dyDescent="0.25">
      <c r="A4377" s="21">
        <v>4373</v>
      </c>
      <c r="B4377" s="21" t="s">
        <v>6002</v>
      </c>
      <c r="C4377" s="30">
        <v>45975</v>
      </c>
      <c r="D4377" s="30">
        <v>45982</v>
      </c>
      <c r="E4377" s="47">
        <v>99</v>
      </c>
      <c r="F4377" s="47">
        <f t="shared" si="517"/>
        <v>8712</v>
      </c>
      <c r="G4377" s="48">
        <f t="shared" si="518"/>
        <v>8712</v>
      </c>
      <c r="H4377" s="21">
        <v>305679</v>
      </c>
      <c r="I4377" s="21" t="s">
        <v>5063</v>
      </c>
      <c r="J4377" s="21">
        <v>1</v>
      </c>
      <c r="K4377" s="21">
        <v>1</v>
      </c>
      <c r="L4377" s="21">
        <f t="shared" si="519"/>
        <v>0</v>
      </c>
      <c r="M4377" s="21" t="s">
        <v>6205</v>
      </c>
      <c r="N4377" s="30">
        <v>45983</v>
      </c>
      <c r="O4377" s="48">
        <v>15345</v>
      </c>
      <c r="P4377" s="21" t="s">
        <v>39</v>
      </c>
      <c r="Q4377" s="60">
        <v>58158451934</v>
      </c>
      <c r="R4377" s="21" t="s">
        <v>6107</v>
      </c>
      <c r="S4377" s="3">
        <v>4</v>
      </c>
      <c r="T4377" s="37"/>
      <c r="U4377" s="21" t="s">
        <v>18</v>
      </c>
      <c r="V4377" s="21" t="str">
        <f>VLOOKUP(P4377,'Customer List'!B:C,2,)</f>
        <v>Pune</v>
      </c>
      <c r="W4377" s="38"/>
      <c r="X4377" s="30">
        <v>45985</v>
      </c>
      <c r="Y4377" s="21">
        <f t="shared" si="521"/>
        <v>2</v>
      </c>
      <c r="Z4377" s="21" t="str">
        <f t="shared" si="522"/>
        <v>Saturday</v>
      </c>
      <c r="AA4377" s="21" t="str">
        <f t="shared" si="523"/>
        <v>Monday</v>
      </c>
      <c r="AB4377" s="21" t="str">
        <f>VLOOKUP(U4377,'Currency Sheet'!A:C,3,)</f>
        <v>DOLLAR</v>
      </c>
      <c r="AC4377" s="42" t="str">
        <f>VLOOKUP(P4377,'Customer List'!B:D,3,)</f>
        <v>OutStation</v>
      </c>
    </row>
    <row r="4378" spans="1:29" x14ac:dyDescent="0.25">
      <c r="A4378" s="21">
        <v>4374</v>
      </c>
      <c r="B4378" s="21" t="s">
        <v>6002</v>
      </c>
      <c r="C4378" s="30">
        <v>45975</v>
      </c>
      <c r="D4378" s="30">
        <v>45982</v>
      </c>
      <c r="E4378" s="47">
        <v>154.19999999999999</v>
      </c>
      <c r="F4378" s="47">
        <f t="shared" si="517"/>
        <v>13569.599999999999</v>
      </c>
      <c r="G4378" s="48">
        <f t="shared" si="518"/>
        <v>13569.599999999999</v>
      </c>
      <c r="H4378" s="21">
        <v>306407</v>
      </c>
      <c r="I4378" s="21" t="s">
        <v>6006</v>
      </c>
      <c r="J4378" s="21">
        <v>1</v>
      </c>
      <c r="K4378" s="21">
        <v>1</v>
      </c>
      <c r="L4378" s="21">
        <f t="shared" si="519"/>
        <v>0</v>
      </c>
      <c r="M4378" s="21" t="s">
        <v>6205</v>
      </c>
      <c r="N4378" s="30">
        <v>45983</v>
      </c>
      <c r="O4378" s="48">
        <v>23901</v>
      </c>
      <c r="P4378" s="21" t="s">
        <v>39</v>
      </c>
      <c r="Q4378" s="60">
        <v>58158451934</v>
      </c>
      <c r="R4378" s="21" t="s">
        <v>6107</v>
      </c>
      <c r="S4378" s="3">
        <v>4</v>
      </c>
      <c r="T4378" s="37"/>
      <c r="U4378" s="21" t="s">
        <v>18</v>
      </c>
      <c r="V4378" s="21" t="str">
        <f>VLOOKUP(P4378,'Customer List'!B:C,2,)</f>
        <v>Pune</v>
      </c>
      <c r="W4378" s="38"/>
      <c r="X4378" s="30">
        <v>45985</v>
      </c>
      <c r="Y4378" s="21">
        <f t="shared" si="521"/>
        <v>2</v>
      </c>
      <c r="Z4378" s="21" t="str">
        <f t="shared" si="522"/>
        <v>Saturday</v>
      </c>
      <c r="AA4378" s="21" t="str">
        <f t="shared" si="523"/>
        <v>Monday</v>
      </c>
      <c r="AB4378" s="21" t="str">
        <f>VLOOKUP(U4378,'Currency Sheet'!A:C,3,)</f>
        <v>DOLLAR</v>
      </c>
      <c r="AC4378" s="42" t="str">
        <f>VLOOKUP(P4378,'Customer List'!B:D,3,)</f>
        <v>OutStation</v>
      </c>
    </row>
    <row r="4379" spans="1:29" x14ac:dyDescent="0.25">
      <c r="A4379" s="21">
        <v>4375</v>
      </c>
      <c r="B4379" s="21" t="s">
        <v>6002</v>
      </c>
      <c r="C4379" s="30">
        <v>45975</v>
      </c>
      <c r="D4379" s="30">
        <v>45982</v>
      </c>
      <c r="E4379" s="47">
        <v>266</v>
      </c>
      <c r="F4379" s="47">
        <f t="shared" si="517"/>
        <v>23408</v>
      </c>
      <c r="G4379" s="48">
        <f t="shared" si="518"/>
        <v>70224</v>
      </c>
      <c r="H4379" s="21">
        <v>307646</v>
      </c>
      <c r="I4379" s="21" t="s">
        <v>4776</v>
      </c>
      <c r="J4379" s="21">
        <v>3</v>
      </c>
      <c r="K4379" s="21">
        <v>3</v>
      </c>
      <c r="L4379" s="21">
        <f t="shared" si="519"/>
        <v>0</v>
      </c>
      <c r="M4379" s="21" t="s">
        <v>6216</v>
      </c>
      <c r="N4379" s="30">
        <v>45983</v>
      </c>
      <c r="O4379" s="48">
        <v>106020</v>
      </c>
      <c r="P4379" s="21" t="s">
        <v>183</v>
      </c>
      <c r="Q4379" s="60">
        <v>58158455412</v>
      </c>
      <c r="R4379" s="21" t="s">
        <v>6107</v>
      </c>
      <c r="S4379" s="3">
        <v>4</v>
      </c>
      <c r="T4379" s="37"/>
      <c r="U4379" s="21" t="s">
        <v>18</v>
      </c>
      <c r="V4379" s="21" t="str">
        <f>VLOOKUP(P4379,'Customer List'!B:C,2,)</f>
        <v>Mumbai</v>
      </c>
      <c r="W4379" s="38"/>
      <c r="X4379" s="30">
        <v>45985</v>
      </c>
      <c r="Y4379" s="21">
        <f t="shared" si="521"/>
        <v>2</v>
      </c>
      <c r="Z4379" s="21" t="str">
        <f t="shared" si="522"/>
        <v>Saturday</v>
      </c>
      <c r="AA4379" s="21" t="str">
        <f t="shared" si="523"/>
        <v>Monday</v>
      </c>
      <c r="AB4379" s="21" t="str">
        <f>VLOOKUP(U4379,'Currency Sheet'!A:C,3,)</f>
        <v>DOLLAR</v>
      </c>
      <c r="AC4379" s="42" t="str">
        <f>VLOOKUP(P4379,'Customer List'!B:D,3,)</f>
        <v>OutStation</v>
      </c>
    </row>
    <row r="4380" spans="1:29" x14ac:dyDescent="0.25">
      <c r="A4380" s="21">
        <v>4376</v>
      </c>
      <c r="B4380" s="21" t="s">
        <v>6002</v>
      </c>
      <c r="C4380" s="30">
        <v>45975</v>
      </c>
      <c r="D4380" s="30">
        <v>45982</v>
      </c>
      <c r="E4380" s="47">
        <v>273.7</v>
      </c>
      <c r="F4380" s="47">
        <f t="shared" si="517"/>
        <v>24085.599999999999</v>
      </c>
      <c r="G4380" s="48">
        <f t="shared" si="518"/>
        <v>24085.599999999999</v>
      </c>
      <c r="H4380" s="21">
        <v>309218</v>
      </c>
      <c r="I4380" s="21" t="s">
        <v>5382</v>
      </c>
      <c r="J4380" s="21">
        <v>1</v>
      </c>
      <c r="K4380" s="21">
        <v>1</v>
      </c>
      <c r="L4380" s="21">
        <f t="shared" si="519"/>
        <v>0</v>
      </c>
      <c r="M4380" s="21" t="s">
        <v>6121</v>
      </c>
      <c r="N4380" s="30">
        <v>45987</v>
      </c>
      <c r="O4380" s="48">
        <v>42423</v>
      </c>
      <c r="P4380" s="21" t="s">
        <v>625</v>
      </c>
      <c r="Q4380" s="21" t="s">
        <v>5959</v>
      </c>
      <c r="R4380" s="21" t="s">
        <v>6091</v>
      </c>
      <c r="S4380" s="3">
        <v>4</v>
      </c>
      <c r="T4380" s="37"/>
      <c r="U4380" s="21" t="s">
        <v>18</v>
      </c>
      <c r="V4380" s="21" t="str">
        <f>VLOOKUP(P4380,'Customer List'!B:C,2,)</f>
        <v>Delhi</v>
      </c>
      <c r="W4380" s="38"/>
      <c r="X4380" s="30">
        <f t="shared" ref="X4380" si="529">IF(OR(R4380 = "PRIYANKA MADAM", R4380 = "DEEPAK", R4380 = "PORTER"),N4380,"")</f>
        <v>45987</v>
      </c>
      <c r="Y4380" s="21">
        <f t="shared" si="521"/>
        <v>0</v>
      </c>
      <c r="Z4380" s="21" t="str">
        <f t="shared" si="522"/>
        <v>Wednesday</v>
      </c>
      <c r="AA4380" s="21" t="str">
        <f t="shared" si="523"/>
        <v>Wednesday</v>
      </c>
      <c r="AB4380" s="21" t="str">
        <f>VLOOKUP(U4380,'Currency Sheet'!A:C,3,)</f>
        <v>DOLLAR</v>
      </c>
      <c r="AC4380" s="42" t="str">
        <f>VLOOKUP(P4380,'Customer List'!B:D,3,)</f>
        <v>Local</v>
      </c>
    </row>
    <row r="4381" spans="1:29" x14ac:dyDescent="0.25">
      <c r="A4381" s="21">
        <v>4377</v>
      </c>
      <c r="B4381" s="21" t="s">
        <v>6002</v>
      </c>
      <c r="C4381" s="30">
        <v>45975</v>
      </c>
      <c r="D4381" s="30">
        <v>45982</v>
      </c>
      <c r="E4381" s="47">
        <v>255.5</v>
      </c>
      <c r="F4381" s="47">
        <f t="shared" si="517"/>
        <v>22484</v>
      </c>
      <c r="G4381" s="48">
        <f t="shared" si="518"/>
        <v>44968</v>
      </c>
      <c r="H4381" s="21">
        <v>310938</v>
      </c>
      <c r="I4381" s="21" t="s">
        <v>4777</v>
      </c>
      <c r="J4381" s="21">
        <v>2</v>
      </c>
      <c r="K4381" s="21">
        <v>2</v>
      </c>
      <c r="L4381" s="21">
        <f t="shared" si="519"/>
        <v>0</v>
      </c>
      <c r="M4381" s="21" t="s">
        <v>6209</v>
      </c>
      <c r="N4381" s="30">
        <v>45983</v>
      </c>
      <c r="O4381" s="48">
        <v>79205</v>
      </c>
      <c r="P4381" s="21" t="s">
        <v>298</v>
      </c>
      <c r="Q4381" s="60">
        <v>58158453043</v>
      </c>
      <c r="R4381" s="21" t="s">
        <v>6107</v>
      </c>
      <c r="S4381" s="3">
        <v>4</v>
      </c>
      <c r="T4381" s="37"/>
      <c r="U4381" s="21" t="s">
        <v>18</v>
      </c>
      <c r="V4381" s="21" t="str">
        <f>VLOOKUP(P4381,'Customer List'!B:C,2,)</f>
        <v>Banglore</v>
      </c>
      <c r="W4381" s="38"/>
      <c r="X4381" s="30">
        <v>45985</v>
      </c>
      <c r="Y4381" s="21">
        <f t="shared" si="521"/>
        <v>2</v>
      </c>
      <c r="Z4381" s="21" t="str">
        <f t="shared" si="522"/>
        <v>Saturday</v>
      </c>
      <c r="AA4381" s="21" t="str">
        <f t="shared" si="523"/>
        <v>Monday</v>
      </c>
      <c r="AB4381" s="21" t="str">
        <f>VLOOKUP(U4381,'Currency Sheet'!A:C,3,)</f>
        <v>DOLLAR</v>
      </c>
      <c r="AC4381" s="42" t="str">
        <f>VLOOKUP(P4381,'Customer List'!B:D,3,)</f>
        <v>OutStation</v>
      </c>
    </row>
    <row r="4382" spans="1:29" x14ac:dyDescent="0.25">
      <c r="A4382" s="21">
        <v>4378</v>
      </c>
      <c r="B4382" s="21" t="s">
        <v>6002</v>
      </c>
      <c r="C4382" s="30">
        <v>45975</v>
      </c>
      <c r="D4382" s="30">
        <v>45982</v>
      </c>
      <c r="E4382" s="47">
        <v>216</v>
      </c>
      <c r="F4382" s="47">
        <f t="shared" si="517"/>
        <v>19008</v>
      </c>
      <c r="G4382" s="48">
        <f t="shared" si="518"/>
        <v>19008</v>
      </c>
      <c r="H4382" s="21">
        <v>310942</v>
      </c>
      <c r="I4382" s="21" t="s">
        <v>4777</v>
      </c>
      <c r="J4382" s="21">
        <v>1</v>
      </c>
      <c r="K4382" s="21">
        <v>1</v>
      </c>
      <c r="L4382" s="21">
        <f t="shared" si="519"/>
        <v>0</v>
      </c>
      <c r="M4382" s="21" t="s">
        <v>6220</v>
      </c>
      <c r="N4382" s="30">
        <v>45983</v>
      </c>
      <c r="O4382" s="48">
        <v>41850</v>
      </c>
      <c r="P4382" s="21" t="s">
        <v>319</v>
      </c>
      <c r="Q4382" s="60">
        <v>58158456635</v>
      </c>
      <c r="R4382" s="21" t="s">
        <v>6107</v>
      </c>
      <c r="S4382" s="3">
        <v>4</v>
      </c>
      <c r="T4382" s="37"/>
      <c r="U4382" s="21" t="s">
        <v>18</v>
      </c>
      <c r="V4382" s="21" t="str">
        <f>VLOOKUP(P4382,'Customer List'!B:C,2,)</f>
        <v>Gujrat</v>
      </c>
      <c r="W4382" s="38"/>
      <c r="X4382" s="30">
        <v>45985</v>
      </c>
      <c r="Y4382" s="21">
        <f t="shared" si="521"/>
        <v>2</v>
      </c>
      <c r="Z4382" s="21" t="str">
        <f t="shared" si="522"/>
        <v>Saturday</v>
      </c>
      <c r="AA4382" s="21" t="str">
        <f t="shared" si="523"/>
        <v>Monday</v>
      </c>
      <c r="AB4382" s="21" t="str">
        <f>VLOOKUP(U4382,'Currency Sheet'!A:C,3,)</f>
        <v>DOLLAR</v>
      </c>
      <c r="AC4382" s="42" t="str">
        <f>VLOOKUP(P4382,'Customer List'!B:D,3,)</f>
        <v>OutStation</v>
      </c>
    </row>
    <row r="4383" spans="1:29" x14ac:dyDescent="0.25">
      <c r="A4383" s="21">
        <v>4379</v>
      </c>
      <c r="B4383" s="21" t="s">
        <v>6002</v>
      </c>
      <c r="C4383" s="30">
        <v>45975</v>
      </c>
      <c r="D4383" s="30">
        <v>45982</v>
      </c>
      <c r="E4383" s="47">
        <v>208.2</v>
      </c>
      <c r="F4383" s="47">
        <f t="shared" si="517"/>
        <v>18321.599999999999</v>
      </c>
      <c r="G4383" s="48">
        <f t="shared" si="518"/>
        <v>18321.599999999999</v>
      </c>
      <c r="H4383" s="21">
        <v>310946</v>
      </c>
      <c r="I4383" s="21" t="s">
        <v>4777</v>
      </c>
      <c r="J4383" s="21">
        <v>1</v>
      </c>
      <c r="K4383" s="21">
        <v>1</v>
      </c>
      <c r="L4383" s="21">
        <f t="shared" si="519"/>
        <v>0</v>
      </c>
      <c r="M4383" s="21" t="s">
        <v>6201</v>
      </c>
      <c r="N4383" s="30">
        <v>45983</v>
      </c>
      <c r="O4383" s="48">
        <v>32271</v>
      </c>
      <c r="P4383" s="21" t="s">
        <v>886</v>
      </c>
      <c r="Q4383" s="60">
        <v>58158453312</v>
      </c>
      <c r="R4383" s="21" t="s">
        <v>6107</v>
      </c>
      <c r="S4383" s="3">
        <v>4</v>
      </c>
      <c r="T4383" s="37"/>
      <c r="U4383" s="21" t="s">
        <v>18</v>
      </c>
      <c r="V4383" s="21" t="str">
        <f>VLOOKUP(P4383,'Customer List'!B:C,2,)</f>
        <v>Karnataka</v>
      </c>
      <c r="W4383" s="38"/>
      <c r="X4383" s="30">
        <v>45985</v>
      </c>
      <c r="Y4383" s="21">
        <f t="shared" si="521"/>
        <v>2</v>
      </c>
      <c r="Z4383" s="21" t="str">
        <f t="shared" si="522"/>
        <v>Saturday</v>
      </c>
      <c r="AA4383" s="21" t="str">
        <f t="shared" si="523"/>
        <v>Monday</v>
      </c>
      <c r="AB4383" s="21" t="str">
        <f>VLOOKUP(U4383,'Currency Sheet'!A:C,3,)</f>
        <v>DOLLAR</v>
      </c>
      <c r="AC4383" s="42" t="str">
        <f>VLOOKUP(P4383,'Customer List'!B:D,3,)</f>
        <v>OutStation</v>
      </c>
    </row>
    <row r="4384" spans="1:29" x14ac:dyDescent="0.25">
      <c r="A4384" s="21">
        <v>4380</v>
      </c>
      <c r="B4384" s="21" t="s">
        <v>6002</v>
      </c>
      <c r="C4384" s="30">
        <v>45975</v>
      </c>
      <c r="D4384" s="30">
        <v>45982</v>
      </c>
      <c r="E4384" s="47">
        <v>160.19999999999999</v>
      </c>
      <c r="F4384" s="47">
        <f t="shared" si="517"/>
        <v>14097.599999999999</v>
      </c>
      <c r="G4384" s="48">
        <f t="shared" si="518"/>
        <v>14097.599999999999</v>
      </c>
      <c r="H4384" s="21">
        <v>312108</v>
      </c>
      <c r="I4384" s="21" t="s">
        <v>6007</v>
      </c>
      <c r="J4384" s="21">
        <v>1</v>
      </c>
      <c r="K4384" s="21">
        <v>1</v>
      </c>
      <c r="L4384" s="21">
        <f t="shared" si="519"/>
        <v>0</v>
      </c>
      <c r="M4384" s="21" t="s">
        <v>6223</v>
      </c>
      <c r="N4384" s="30">
        <v>45983</v>
      </c>
      <c r="O4384" s="48">
        <v>24831</v>
      </c>
      <c r="P4384" s="21" t="s">
        <v>206</v>
      </c>
      <c r="Q4384" s="60">
        <v>58158455014</v>
      </c>
      <c r="R4384" s="21" t="s">
        <v>6107</v>
      </c>
      <c r="S4384" s="3">
        <v>4</v>
      </c>
      <c r="T4384" s="37"/>
      <c r="U4384" s="21" t="s">
        <v>18</v>
      </c>
      <c r="V4384" s="21" t="str">
        <f>VLOOKUP(P4384,'Customer List'!B:C,2,)</f>
        <v>Hyderabad</v>
      </c>
      <c r="W4384" s="38"/>
      <c r="X4384" s="30">
        <v>45985</v>
      </c>
      <c r="Y4384" s="21">
        <f t="shared" si="521"/>
        <v>2</v>
      </c>
      <c r="Z4384" s="21" t="str">
        <f t="shared" si="522"/>
        <v>Saturday</v>
      </c>
      <c r="AA4384" s="21" t="str">
        <f t="shared" si="523"/>
        <v>Monday</v>
      </c>
      <c r="AB4384" s="21" t="str">
        <f>VLOOKUP(U4384,'Currency Sheet'!A:C,3,)</f>
        <v>DOLLAR</v>
      </c>
      <c r="AC4384" s="42" t="str">
        <f>VLOOKUP(P4384,'Customer List'!B:D,3,)</f>
        <v>OutStation</v>
      </c>
    </row>
    <row r="4385" spans="1:29" x14ac:dyDescent="0.25">
      <c r="A4385" s="21">
        <v>4381</v>
      </c>
      <c r="B4385" s="21" t="s">
        <v>6002</v>
      </c>
      <c r="C4385" s="30">
        <v>45975</v>
      </c>
      <c r="D4385" s="30">
        <v>45982</v>
      </c>
      <c r="E4385" s="47">
        <v>304.5</v>
      </c>
      <c r="F4385" s="47">
        <f t="shared" si="517"/>
        <v>26796</v>
      </c>
      <c r="G4385" s="48">
        <f t="shared" si="518"/>
        <v>80388</v>
      </c>
      <c r="H4385" s="21">
        <v>313238</v>
      </c>
      <c r="I4385" s="21" t="s">
        <v>5535</v>
      </c>
      <c r="J4385" s="21">
        <v>3</v>
      </c>
      <c r="K4385" s="21">
        <v>3</v>
      </c>
      <c r="L4385" s="21">
        <f t="shared" si="519"/>
        <v>0</v>
      </c>
      <c r="M4385" s="21" t="s">
        <v>6216</v>
      </c>
      <c r="N4385" s="30">
        <v>45983</v>
      </c>
      <c r="O4385" s="48">
        <v>121365</v>
      </c>
      <c r="P4385" s="21" t="s">
        <v>183</v>
      </c>
      <c r="Q4385" s="60">
        <v>58158455412</v>
      </c>
      <c r="R4385" s="21" t="s">
        <v>6107</v>
      </c>
      <c r="S4385" s="3">
        <v>4</v>
      </c>
      <c r="T4385" s="37"/>
      <c r="U4385" s="21" t="s">
        <v>18</v>
      </c>
      <c r="V4385" s="21" t="str">
        <f>VLOOKUP(P4385,'Customer List'!B:C,2,)</f>
        <v>Mumbai</v>
      </c>
      <c r="W4385" s="38"/>
      <c r="X4385" s="30">
        <v>45985</v>
      </c>
      <c r="Y4385" s="21">
        <f t="shared" si="521"/>
        <v>2</v>
      </c>
      <c r="Z4385" s="21" t="str">
        <f t="shared" si="522"/>
        <v>Saturday</v>
      </c>
      <c r="AA4385" s="21" t="str">
        <f t="shared" si="523"/>
        <v>Monday</v>
      </c>
      <c r="AB4385" s="21" t="str">
        <f>VLOOKUP(U4385,'Currency Sheet'!A:C,3,)</f>
        <v>DOLLAR</v>
      </c>
      <c r="AC4385" s="42" t="str">
        <f>VLOOKUP(P4385,'Customer List'!B:D,3,)</f>
        <v>OutStation</v>
      </c>
    </row>
    <row r="4386" spans="1:29" x14ac:dyDescent="0.25">
      <c r="A4386" s="21">
        <v>4382</v>
      </c>
      <c r="B4386" s="21" t="s">
        <v>6002</v>
      </c>
      <c r="C4386" s="30">
        <v>45975</v>
      </c>
      <c r="D4386" s="30">
        <v>45982</v>
      </c>
      <c r="E4386" s="47">
        <v>208.2</v>
      </c>
      <c r="F4386" s="47">
        <f t="shared" si="517"/>
        <v>18321.599999999999</v>
      </c>
      <c r="G4386" s="48">
        <f t="shared" si="518"/>
        <v>18321.599999999999</v>
      </c>
      <c r="H4386" s="21">
        <v>314520</v>
      </c>
      <c r="I4386" s="21" t="s">
        <v>5801</v>
      </c>
      <c r="J4386" s="21">
        <v>1</v>
      </c>
      <c r="K4386" s="21">
        <v>1</v>
      </c>
      <c r="L4386" s="21">
        <f t="shared" si="519"/>
        <v>0</v>
      </c>
      <c r="M4386" s="21" t="s">
        <v>6223</v>
      </c>
      <c r="N4386" s="30">
        <v>45983</v>
      </c>
      <c r="O4386" s="48">
        <v>32271</v>
      </c>
      <c r="P4386" s="21" t="s">
        <v>206</v>
      </c>
      <c r="Q4386" s="60">
        <v>58158455014</v>
      </c>
      <c r="R4386" s="21" t="s">
        <v>6107</v>
      </c>
      <c r="S4386" s="3">
        <v>4</v>
      </c>
      <c r="T4386" s="37"/>
      <c r="U4386" s="21" t="s">
        <v>18</v>
      </c>
      <c r="V4386" s="21" t="str">
        <f>VLOOKUP(P4386,'Customer List'!B:C,2,)</f>
        <v>Hyderabad</v>
      </c>
      <c r="W4386" s="38"/>
      <c r="X4386" s="30">
        <v>45985</v>
      </c>
      <c r="Y4386" s="21">
        <f t="shared" si="521"/>
        <v>2</v>
      </c>
      <c r="Z4386" s="21" t="str">
        <f t="shared" si="522"/>
        <v>Saturday</v>
      </c>
      <c r="AA4386" s="21" t="str">
        <f t="shared" si="523"/>
        <v>Monday</v>
      </c>
      <c r="AB4386" s="21" t="str">
        <f>VLOOKUP(U4386,'Currency Sheet'!A:C,3,)</f>
        <v>DOLLAR</v>
      </c>
      <c r="AC4386" s="42" t="str">
        <f>VLOOKUP(P4386,'Customer List'!B:D,3,)</f>
        <v>OutStation</v>
      </c>
    </row>
    <row r="4387" spans="1:29" x14ac:dyDescent="0.25">
      <c r="A4387" s="21">
        <v>4383</v>
      </c>
      <c r="B4387" s="21" t="s">
        <v>6002</v>
      </c>
      <c r="C4387" s="30">
        <v>45975</v>
      </c>
      <c r="D4387" s="30">
        <v>45982</v>
      </c>
      <c r="E4387" s="47">
        <v>30</v>
      </c>
      <c r="F4387" s="47">
        <f t="shared" si="517"/>
        <v>2640</v>
      </c>
      <c r="G4387" s="48">
        <f t="shared" si="518"/>
        <v>2640</v>
      </c>
      <c r="H4387" s="21">
        <v>317408</v>
      </c>
      <c r="I4387" s="21" t="s">
        <v>4778</v>
      </c>
      <c r="J4387" s="21">
        <v>1</v>
      </c>
      <c r="K4387" s="21">
        <v>1</v>
      </c>
      <c r="L4387" s="21">
        <f t="shared" si="519"/>
        <v>0</v>
      </c>
      <c r="M4387" s="21" t="s">
        <v>6423</v>
      </c>
      <c r="N4387" s="30">
        <v>45997</v>
      </c>
      <c r="O4387" s="48">
        <v>5815.5</v>
      </c>
      <c r="P4387" s="21" t="s">
        <v>3593</v>
      </c>
      <c r="Q4387" s="21">
        <v>58159043961</v>
      </c>
      <c r="R4387" s="21" t="s">
        <v>5912</v>
      </c>
      <c r="S4387" s="3">
        <v>4</v>
      </c>
      <c r="T4387" s="37"/>
      <c r="U4387" s="21" t="s">
        <v>18</v>
      </c>
      <c r="V4387" s="21" t="str">
        <f>VLOOKUP(P4387,'Customer List'!B:C,2,)</f>
        <v>Kharagpur</v>
      </c>
      <c r="W4387" s="38" t="s">
        <v>6377</v>
      </c>
      <c r="X4387" s="30">
        <v>46000</v>
      </c>
      <c r="Y4387" s="21">
        <f t="shared" si="521"/>
        <v>3</v>
      </c>
      <c r="Z4387" s="21" t="str">
        <f t="shared" si="522"/>
        <v>Saturday</v>
      </c>
      <c r="AA4387" s="21" t="str">
        <f t="shared" si="523"/>
        <v>Tuesday</v>
      </c>
      <c r="AB4387" s="21" t="str">
        <f>VLOOKUP(U4387,'Currency Sheet'!A:C,3,)</f>
        <v>DOLLAR</v>
      </c>
      <c r="AC4387" s="42" t="str">
        <f>VLOOKUP(P4387,'Customer List'!B:D,3,)</f>
        <v>OutStation</v>
      </c>
    </row>
    <row r="4388" spans="1:29" x14ac:dyDescent="0.25">
      <c r="A4388" s="21">
        <v>4384</v>
      </c>
      <c r="B4388" s="21" t="s">
        <v>6002</v>
      </c>
      <c r="C4388" s="30">
        <v>45975</v>
      </c>
      <c r="D4388" s="30">
        <v>45982</v>
      </c>
      <c r="E4388" s="47">
        <v>70.2</v>
      </c>
      <c r="F4388" s="47">
        <f t="shared" si="517"/>
        <v>6177.6</v>
      </c>
      <c r="G4388" s="48">
        <f t="shared" si="518"/>
        <v>6177.6</v>
      </c>
      <c r="H4388" s="21">
        <v>322707</v>
      </c>
      <c r="I4388" s="21" t="s">
        <v>6008</v>
      </c>
      <c r="J4388" s="21">
        <v>1</v>
      </c>
      <c r="K4388" s="21">
        <v>1</v>
      </c>
      <c r="L4388" s="21">
        <f t="shared" si="519"/>
        <v>0</v>
      </c>
      <c r="M4388" s="21" t="s">
        <v>6202</v>
      </c>
      <c r="N4388" s="30">
        <v>45983</v>
      </c>
      <c r="O4388" s="48">
        <v>10881</v>
      </c>
      <c r="P4388" s="21" t="s">
        <v>3332</v>
      </c>
      <c r="Q4388" s="21" t="s">
        <v>6092</v>
      </c>
      <c r="R4388" s="21" t="s">
        <v>5912</v>
      </c>
      <c r="S4388" s="3">
        <v>4</v>
      </c>
      <c r="T4388" s="37"/>
      <c r="U4388" s="21" t="s">
        <v>18</v>
      </c>
      <c r="V4388" s="21" t="str">
        <f>VLOOKUP(P4388,'Customer List'!B:C,2,)</f>
        <v>Chandigarh</v>
      </c>
      <c r="W4388" s="38"/>
      <c r="X4388" s="30">
        <v>45985</v>
      </c>
      <c r="Y4388" s="21">
        <f t="shared" si="521"/>
        <v>2</v>
      </c>
      <c r="Z4388" s="21" t="str">
        <f t="shared" si="522"/>
        <v>Saturday</v>
      </c>
      <c r="AA4388" s="21" t="str">
        <f t="shared" si="523"/>
        <v>Monday</v>
      </c>
      <c r="AB4388" s="21" t="str">
        <f>VLOOKUP(U4388,'Currency Sheet'!A:C,3,)</f>
        <v>DOLLAR</v>
      </c>
      <c r="AC4388" s="42" t="str">
        <f>VLOOKUP(P4388,'Customer List'!B:D,3,)</f>
        <v>OutStation</v>
      </c>
    </row>
    <row r="4389" spans="1:29" x14ac:dyDescent="0.25">
      <c r="A4389" s="21">
        <v>4385</v>
      </c>
      <c r="B4389" s="21" t="s">
        <v>6002</v>
      </c>
      <c r="C4389" s="30">
        <v>45975</v>
      </c>
      <c r="D4389" s="30">
        <v>45982</v>
      </c>
      <c r="E4389" s="47">
        <v>188.4</v>
      </c>
      <c r="F4389" s="47">
        <f t="shared" si="517"/>
        <v>16579.2</v>
      </c>
      <c r="G4389" s="48">
        <f t="shared" si="518"/>
        <v>16579.2</v>
      </c>
      <c r="H4389" s="21">
        <v>323608</v>
      </c>
      <c r="I4389" s="21" t="s">
        <v>6009</v>
      </c>
      <c r="J4389" s="21">
        <v>1</v>
      </c>
      <c r="K4389" s="21">
        <v>1</v>
      </c>
      <c r="L4389" s="21">
        <f t="shared" si="519"/>
        <v>0</v>
      </c>
      <c r="M4389" s="21" t="s">
        <v>6112</v>
      </c>
      <c r="N4389" s="30">
        <v>45986</v>
      </c>
      <c r="O4389" s="48">
        <v>30144</v>
      </c>
      <c r="P4389" s="21" t="s">
        <v>208</v>
      </c>
      <c r="Q4389" s="21" t="s">
        <v>1127</v>
      </c>
      <c r="R4389" s="21" t="s">
        <v>1127</v>
      </c>
      <c r="S4389" s="3">
        <v>4</v>
      </c>
      <c r="T4389" s="37"/>
      <c r="U4389" s="21" t="s">
        <v>18</v>
      </c>
      <c r="V4389" s="21" t="str">
        <f>VLOOKUP(P4389,'Customer List'!B:C,2,)</f>
        <v>Delhi</v>
      </c>
      <c r="W4389" s="38"/>
      <c r="X4389" s="30">
        <f t="shared" ref="X4389" si="530">IF(OR(R4389 = "PRIYANKA MADAM", R4389 = "DEEPAK", R4389 = "PORTER"),N4389,"")</f>
        <v>45986</v>
      </c>
      <c r="Y4389" s="21">
        <f t="shared" si="521"/>
        <v>0</v>
      </c>
      <c r="Z4389" s="21" t="str">
        <f t="shared" si="522"/>
        <v>Tuesday</v>
      </c>
      <c r="AA4389" s="21" t="str">
        <f t="shared" si="523"/>
        <v>Tuesday</v>
      </c>
      <c r="AB4389" s="21" t="str">
        <f>VLOOKUP(U4389,'Currency Sheet'!A:C,3,)</f>
        <v>DOLLAR</v>
      </c>
      <c r="AC4389" s="42" t="str">
        <f>VLOOKUP(P4389,'Customer List'!B:D,3,)</f>
        <v>Local</v>
      </c>
    </row>
    <row r="4390" spans="1:29" x14ac:dyDescent="0.25">
      <c r="A4390" s="21">
        <v>4386</v>
      </c>
      <c r="B4390" s="21" t="s">
        <v>6002</v>
      </c>
      <c r="C4390" s="30">
        <v>45975</v>
      </c>
      <c r="D4390" s="30">
        <v>45982</v>
      </c>
      <c r="E4390" s="47">
        <v>126.6</v>
      </c>
      <c r="F4390" s="47">
        <f t="shared" si="517"/>
        <v>11140.8</v>
      </c>
      <c r="G4390" s="48">
        <f t="shared" si="518"/>
        <v>11140.8</v>
      </c>
      <c r="H4390" s="21">
        <v>323804</v>
      </c>
      <c r="I4390" s="21" t="s">
        <v>5803</v>
      </c>
      <c r="J4390" s="21">
        <v>1</v>
      </c>
      <c r="K4390" s="21">
        <v>1</v>
      </c>
      <c r="L4390" s="21">
        <f t="shared" si="519"/>
        <v>0</v>
      </c>
      <c r="M4390" s="21" t="s">
        <v>6195</v>
      </c>
      <c r="N4390" s="30">
        <v>45983</v>
      </c>
      <c r="O4390" s="48">
        <v>27799.25</v>
      </c>
      <c r="P4390" s="21" t="s">
        <v>621</v>
      </c>
      <c r="Q4390" s="60">
        <v>58158454760</v>
      </c>
      <c r="R4390" s="21" t="s">
        <v>6107</v>
      </c>
      <c r="S4390" s="3">
        <v>4</v>
      </c>
      <c r="T4390" s="37"/>
      <c r="U4390" s="21" t="s">
        <v>18</v>
      </c>
      <c r="V4390" s="21" t="str">
        <f>VLOOKUP(P4390,'Customer List'!B:C,2,)</f>
        <v>Hyderabad</v>
      </c>
      <c r="W4390" s="38"/>
      <c r="X4390" s="30">
        <v>45985</v>
      </c>
      <c r="Y4390" s="21">
        <f t="shared" si="521"/>
        <v>2</v>
      </c>
      <c r="Z4390" s="21" t="str">
        <f t="shared" si="522"/>
        <v>Saturday</v>
      </c>
      <c r="AA4390" s="21" t="str">
        <f t="shared" si="523"/>
        <v>Monday</v>
      </c>
      <c r="AB4390" s="21" t="str">
        <f>VLOOKUP(U4390,'Currency Sheet'!A:C,3,)</f>
        <v>DOLLAR</v>
      </c>
      <c r="AC4390" s="42" t="str">
        <f>VLOOKUP(P4390,'Customer List'!B:D,3,)</f>
        <v>OutStation</v>
      </c>
    </row>
    <row r="4391" spans="1:29" x14ac:dyDescent="0.25">
      <c r="A4391" s="21">
        <v>4387</v>
      </c>
      <c r="B4391" s="21" t="s">
        <v>6002</v>
      </c>
      <c r="C4391" s="30">
        <v>45975</v>
      </c>
      <c r="D4391" s="30">
        <v>45982</v>
      </c>
      <c r="E4391" s="47">
        <v>60.6</v>
      </c>
      <c r="F4391" s="47">
        <f t="shared" si="517"/>
        <v>5332.8</v>
      </c>
      <c r="G4391" s="48">
        <f t="shared" si="518"/>
        <v>5332.8</v>
      </c>
      <c r="H4391" s="21">
        <v>327401</v>
      </c>
      <c r="I4391" s="21" t="s">
        <v>6010</v>
      </c>
      <c r="J4391" s="21">
        <v>1</v>
      </c>
      <c r="K4391" s="21">
        <v>1</v>
      </c>
      <c r="L4391" s="21">
        <f t="shared" si="519"/>
        <v>0</v>
      </c>
      <c r="M4391" s="21" t="s">
        <v>6205</v>
      </c>
      <c r="N4391" s="30">
        <v>45983</v>
      </c>
      <c r="O4391" s="48">
        <v>9393</v>
      </c>
      <c r="P4391" s="21" t="s">
        <v>39</v>
      </c>
      <c r="Q4391" s="60">
        <v>58158451934</v>
      </c>
      <c r="R4391" s="21" t="s">
        <v>6107</v>
      </c>
      <c r="S4391" s="3">
        <v>4</v>
      </c>
      <c r="T4391" s="37"/>
      <c r="U4391" s="21" t="s">
        <v>18</v>
      </c>
      <c r="V4391" s="21" t="str">
        <f>VLOOKUP(P4391,'Customer List'!B:C,2,)</f>
        <v>Pune</v>
      </c>
      <c r="W4391" s="38"/>
      <c r="X4391" s="30">
        <v>45985</v>
      </c>
      <c r="Y4391" s="21">
        <f t="shared" si="521"/>
        <v>2</v>
      </c>
      <c r="Z4391" s="21" t="str">
        <f t="shared" si="522"/>
        <v>Saturday</v>
      </c>
      <c r="AA4391" s="21" t="str">
        <f t="shared" si="523"/>
        <v>Monday</v>
      </c>
      <c r="AB4391" s="21" t="str">
        <f>VLOOKUP(U4391,'Currency Sheet'!A:C,3,)</f>
        <v>DOLLAR</v>
      </c>
      <c r="AC4391" s="42" t="str">
        <f>VLOOKUP(P4391,'Customer List'!B:D,3,)</f>
        <v>OutStation</v>
      </c>
    </row>
    <row r="4392" spans="1:29" x14ac:dyDescent="0.25">
      <c r="A4392" s="21">
        <v>4388</v>
      </c>
      <c r="B4392" s="21" t="s">
        <v>6002</v>
      </c>
      <c r="C4392" s="30">
        <v>45975</v>
      </c>
      <c r="D4392" s="30">
        <v>45982</v>
      </c>
      <c r="E4392" s="47">
        <v>89.4</v>
      </c>
      <c r="F4392" s="47">
        <f t="shared" si="517"/>
        <v>7867.2000000000007</v>
      </c>
      <c r="G4392" s="48">
        <f t="shared" si="518"/>
        <v>7867.2000000000007</v>
      </c>
      <c r="H4392" s="21">
        <v>328011</v>
      </c>
      <c r="I4392" s="21" t="s">
        <v>6011</v>
      </c>
      <c r="J4392" s="21">
        <v>1</v>
      </c>
      <c r="K4392" s="21">
        <v>1</v>
      </c>
      <c r="L4392" s="21">
        <f t="shared" si="519"/>
        <v>0</v>
      </c>
      <c r="M4392" s="21" t="s">
        <v>6248</v>
      </c>
      <c r="N4392" s="30">
        <v>45985</v>
      </c>
      <c r="O4392" s="48">
        <v>15011.75</v>
      </c>
      <c r="P4392" s="21" t="s">
        <v>5833</v>
      </c>
      <c r="Q4392" s="21" t="s">
        <v>6096</v>
      </c>
      <c r="R4392" s="21" t="s">
        <v>6107</v>
      </c>
      <c r="S4392" s="3">
        <v>4</v>
      </c>
      <c r="T4392" s="37"/>
      <c r="U4392" s="21" t="s">
        <v>18</v>
      </c>
      <c r="V4392" s="21" t="str">
        <f>VLOOKUP(P4392,'Customer List'!B:C,2,)</f>
        <v>ROORKE</v>
      </c>
      <c r="W4392" s="38" t="s">
        <v>6047</v>
      </c>
      <c r="X4392" s="30">
        <v>45987</v>
      </c>
      <c r="Y4392" s="21">
        <f t="shared" si="521"/>
        <v>2</v>
      </c>
      <c r="Z4392" s="21" t="str">
        <f t="shared" si="522"/>
        <v>Monday</v>
      </c>
      <c r="AA4392" s="21" t="str">
        <f t="shared" si="523"/>
        <v>Wednesday</v>
      </c>
      <c r="AB4392" s="21" t="str">
        <f>VLOOKUP(U4392,'Currency Sheet'!A:C,3,)</f>
        <v>DOLLAR</v>
      </c>
      <c r="AC4392" s="42" t="str">
        <f>VLOOKUP(P4392,'Customer List'!B:D,3,)</f>
        <v>OutStation</v>
      </c>
    </row>
    <row r="4393" spans="1:29" x14ac:dyDescent="0.25">
      <c r="A4393" s="21">
        <v>4389</v>
      </c>
      <c r="B4393" s="21" t="s">
        <v>6002</v>
      </c>
      <c r="C4393" s="30">
        <v>45975</v>
      </c>
      <c r="D4393" s="30">
        <v>45982</v>
      </c>
      <c r="E4393" s="47">
        <v>80.400000000000006</v>
      </c>
      <c r="F4393" s="47">
        <f t="shared" si="517"/>
        <v>7075.2000000000007</v>
      </c>
      <c r="G4393" s="48">
        <f t="shared" si="518"/>
        <v>7075.2000000000007</v>
      </c>
      <c r="H4393" s="21">
        <v>329905</v>
      </c>
      <c r="I4393" s="21" t="s">
        <v>4781</v>
      </c>
      <c r="J4393" s="21">
        <v>1</v>
      </c>
      <c r="K4393" s="21">
        <v>1</v>
      </c>
      <c r="L4393" s="21">
        <f t="shared" si="519"/>
        <v>0</v>
      </c>
      <c r="M4393" s="21" t="s">
        <v>6203</v>
      </c>
      <c r="N4393" s="30">
        <v>45983</v>
      </c>
      <c r="O4393" s="48">
        <v>12462</v>
      </c>
      <c r="P4393" s="21" t="s">
        <v>2281</v>
      </c>
      <c r="Q4393" s="60">
        <v>58158457980</v>
      </c>
      <c r="R4393" s="21" t="s">
        <v>6107</v>
      </c>
      <c r="S4393" s="3">
        <v>4</v>
      </c>
      <c r="T4393" s="37"/>
      <c r="U4393" s="21" t="s">
        <v>18</v>
      </c>
      <c r="V4393" s="21" t="str">
        <f>VLOOKUP(P4393,'Customer List'!B:C,2,)</f>
        <v>BANGALORE</v>
      </c>
      <c r="W4393" s="38"/>
      <c r="X4393" s="30">
        <v>45985</v>
      </c>
      <c r="Y4393" s="21">
        <f t="shared" si="521"/>
        <v>2</v>
      </c>
      <c r="Z4393" s="21" t="str">
        <f t="shared" si="522"/>
        <v>Saturday</v>
      </c>
      <c r="AA4393" s="21" t="str">
        <f t="shared" si="523"/>
        <v>Monday</v>
      </c>
      <c r="AB4393" s="21" t="str">
        <f>VLOOKUP(U4393,'Currency Sheet'!A:C,3,)</f>
        <v>DOLLAR</v>
      </c>
      <c r="AC4393" s="42" t="str">
        <f>VLOOKUP(P4393,'Customer List'!B:D,3,)</f>
        <v>OutStation</v>
      </c>
    </row>
    <row r="4394" spans="1:29" x14ac:dyDescent="0.25">
      <c r="A4394" s="21">
        <v>4390</v>
      </c>
      <c r="B4394" s="21" t="s">
        <v>6002</v>
      </c>
      <c r="C4394" s="30">
        <v>45975</v>
      </c>
      <c r="D4394" s="30">
        <v>45982</v>
      </c>
      <c r="E4394" s="47">
        <v>80.400000000000006</v>
      </c>
      <c r="F4394" s="47">
        <f t="shared" si="517"/>
        <v>7075.2000000000007</v>
      </c>
      <c r="G4394" s="48">
        <f t="shared" si="518"/>
        <v>7075.2000000000007</v>
      </c>
      <c r="H4394" s="21">
        <v>331907</v>
      </c>
      <c r="I4394" s="21" t="s">
        <v>5387</v>
      </c>
      <c r="J4394" s="21">
        <v>1</v>
      </c>
      <c r="K4394" s="21">
        <v>1</v>
      </c>
      <c r="L4394" s="21">
        <f t="shared" si="519"/>
        <v>0</v>
      </c>
      <c r="M4394" s="21" t="s">
        <v>6203</v>
      </c>
      <c r="N4394" s="30">
        <v>45983</v>
      </c>
      <c r="O4394" s="48">
        <v>12462</v>
      </c>
      <c r="P4394" s="21" t="s">
        <v>2281</v>
      </c>
      <c r="Q4394" s="60">
        <v>58158457980</v>
      </c>
      <c r="R4394" s="21" t="s">
        <v>6107</v>
      </c>
      <c r="S4394" s="3">
        <v>4</v>
      </c>
      <c r="T4394" s="37"/>
      <c r="U4394" s="21" t="s">
        <v>18</v>
      </c>
      <c r="V4394" s="21" t="str">
        <f>VLOOKUP(P4394,'Customer List'!B:C,2,)</f>
        <v>BANGALORE</v>
      </c>
      <c r="W4394" s="38"/>
      <c r="X4394" s="30">
        <v>45985</v>
      </c>
      <c r="Y4394" s="21">
        <f t="shared" si="521"/>
        <v>2</v>
      </c>
      <c r="Z4394" s="21" t="str">
        <f t="shared" si="522"/>
        <v>Saturday</v>
      </c>
      <c r="AA4394" s="21" t="str">
        <f t="shared" si="523"/>
        <v>Monday</v>
      </c>
      <c r="AB4394" s="21" t="str">
        <f>VLOOKUP(U4394,'Currency Sheet'!A:C,3,)</f>
        <v>DOLLAR</v>
      </c>
      <c r="AC4394" s="42" t="str">
        <f>VLOOKUP(P4394,'Customer List'!B:D,3,)</f>
        <v>OutStation</v>
      </c>
    </row>
    <row r="4395" spans="1:29" x14ac:dyDescent="0.25">
      <c r="A4395" s="21">
        <v>4391</v>
      </c>
      <c r="B4395" s="21" t="s">
        <v>6002</v>
      </c>
      <c r="C4395" s="30">
        <v>45975</v>
      </c>
      <c r="D4395" s="30">
        <v>45982</v>
      </c>
      <c r="E4395" s="47">
        <v>246.6</v>
      </c>
      <c r="F4395" s="47">
        <f t="shared" si="517"/>
        <v>21700.799999999999</v>
      </c>
      <c r="G4395" s="48">
        <f t="shared" si="518"/>
        <v>21700.799999999999</v>
      </c>
      <c r="H4395" s="21">
        <v>336718</v>
      </c>
      <c r="I4395" s="21" t="s">
        <v>5388</v>
      </c>
      <c r="J4395" s="21">
        <v>1</v>
      </c>
      <c r="K4395" s="21">
        <v>1</v>
      </c>
      <c r="L4395" s="21">
        <f t="shared" si="519"/>
        <v>0</v>
      </c>
      <c r="M4395" s="21" t="s">
        <v>6223</v>
      </c>
      <c r="N4395" s="30">
        <v>45983</v>
      </c>
      <c r="O4395" s="48">
        <v>38223</v>
      </c>
      <c r="P4395" s="21" t="s">
        <v>206</v>
      </c>
      <c r="Q4395" s="60">
        <v>58158455014</v>
      </c>
      <c r="R4395" s="21" t="s">
        <v>6107</v>
      </c>
      <c r="S4395" s="3">
        <v>4</v>
      </c>
      <c r="T4395" s="37"/>
      <c r="U4395" s="21" t="s">
        <v>18</v>
      </c>
      <c r="V4395" s="21" t="str">
        <f>VLOOKUP(P4395,'Customer List'!B:C,2,)</f>
        <v>Hyderabad</v>
      </c>
      <c r="W4395" s="38"/>
      <c r="X4395" s="30">
        <v>45985</v>
      </c>
      <c r="Y4395" s="21">
        <f t="shared" si="521"/>
        <v>2</v>
      </c>
      <c r="Z4395" s="21" t="str">
        <f t="shared" si="522"/>
        <v>Saturday</v>
      </c>
      <c r="AA4395" s="21" t="str">
        <f t="shared" si="523"/>
        <v>Monday</v>
      </c>
      <c r="AB4395" s="21" t="str">
        <f>VLOOKUP(U4395,'Currency Sheet'!A:C,3,)</f>
        <v>DOLLAR</v>
      </c>
      <c r="AC4395" s="42" t="str">
        <f>VLOOKUP(P4395,'Customer List'!B:D,3,)</f>
        <v>OutStation</v>
      </c>
    </row>
    <row r="4396" spans="1:29" x14ac:dyDescent="0.25">
      <c r="A4396" s="21">
        <v>4392</v>
      </c>
      <c r="B4396" s="21" t="s">
        <v>6002</v>
      </c>
      <c r="C4396" s="30">
        <v>45975</v>
      </c>
      <c r="D4396" s="30">
        <v>45982</v>
      </c>
      <c r="E4396" s="47">
        <v>229.2</v>
      </c>
      <c r="F4396" s="47">
        <f t="shared" si="517"/>
        <v>20169.599999999999</v>
      </c>
      <c r="G4396" s="48">
        <f t="shared" si="518"/>
        <v>20169.599999999999</v>
      </c>
      <c r="H4396" s="21">
        <v>342312</v>
      </c>
      <c r="I4396" s="21" t="s">
        <v>6012</v>
      </c>
      <c r="J4396" s="21">
        <v>1</v>
      </c>
      <c r="K4396" s="21">
        <v>1</v>
      </c>
      <c r="L4396" s="21">
        <f t="shared" si="519"/>
        <v>0</v>
      </c>
      <c r="M4396" s="21" t="s">
        <v>6223</v>
      </c>
      <c r="N4396" s="30">
        <v>45983</v>
      </c>
      <c r="O4396" s="48">
        <v>35526</v>
      </c>
      <c r="P4396" s="21" t="s">
        <v>206</v>
      </c>
      <c r="Q4396" s="60">
        <v>58158455014</v>
      </c>
      <c r="R4396" s="21" t="s">
        <v>6107</v>
      </c>
      <c r="S4396" s="3">
        <v>4</v>
      </c>
      <c r="T4396" s="37"/>
      <c r="U4396" s="21" t="s">
        <v>18</v>
      </c>
      <c r="V4396" s="21" t="str">
        <f>VLOOKUP(P4396,'Customer List'!B:C,2,)</f>
        <v>Hyderabad</v>
      </c>
      <c r="W4396" s="38"/>
      <c r="X4396" s="30">
        <v>45985</v>
      </c>
      <c r="Y4396" s="21">
        <f t="shared" si="521"/>
        <v>2</v>
      </c>
      <c r="Z4396" s="21" t="str">
        <f t="shared" si="522"/>
        <v>Saturday</v>
      </c>
      <c r="AA4396" s="21" t="str">
        <f t="shared" si="523"/>
        <v>Monday</v>
      </c>
      <c r="AB4396" s="21" t="str">
        <f>VLOOKUP(U4396,'Currency Sheet'!A:C,3,)</f>
        <v>DOLLAR</v>
      </c>
      <c r="AC4396" s="42" t="str">
        <f>VLOOKUP(P4396,'Customer List'!B:D,3,)</f>
        <v>OutStation</v>
      </c>
    </row>
    <row r="4397" spans="1:29" x14ac:dyDescent="0.25">
      <c r="A4397" s="21">
        <v>4393</v>
      </c>
      <c r="B4397" s="21" t="s">
        <v>6002</v>
      </c>
      <c r="C4397" s="30">
        <v>45975</v>
      </c>
      <c r="D4397" s="30">
        <v>45982</v>
      </c>
      <c r="E4397" s="47">
        <v>201</v>
      </c>
      <c r="F4397" s="47">
        <f t="shared" si="517"/>
        <v>17688</v>
      </c>
      <c r="G4397" s="48">
        <f t="shared" si="518"/>
        <v>17688</v>
      </c>
      <c r="H4397" s="21">
        <v>362603</v>
      </c>
      <c r="I4397" s="21" t="s">
        <v>6013</v>
      </c>
      <c r="J4397" s="21">
        <v>1</v>
      </c>
      <c r="K4397" s="21">
        <v>1</v>
      </c>
      <c r="L4397" s="21">
        <f t="shared" si="519"/>
        <v>0</v>
      </c>
      <c r="M4397" s="21" t="s">
        <v>6218</v>
      </c>
      <c r="N4397" s="30">
        <v>45983</v>
      </c>
      <c r="O4397" s="48">
        <v>36348</v>
      </c>
      <c r="P4397" s="21" t="s">
        <v>630</v>
      </c>
      <c r="Q4397" s="60">
        <v>58158455224</v>
      </c>
      <c r="R4397" s="21" t="s">
        <v>6107</v>
      </c>
      <c r="S4397" s="3">
        <v>4</v>
      </c>
      <c r="T4397" s="37"/>
      <c r="U4397" s="21" t="s">
        <v>18</v>
      </c>
      <c r="V4397" s="21" t="str">
        <f>VLOOKUP(P4397,'Customer List'!B:C,2,)</f>
        <v>Telangana</v>
      </c>
      <c r="W4397" s="38"/>
      <c r="X4397" s="30">
        <v>45985</v>
      </c>
      <c r="Y4397" s="21">
        <f t="shared" si="521"/>
        <v>2</v>
      </c>
      <c r="Z4397" s="21" t="str">
        <f t="shared" si="522"/>
        <v>Saturday</v>
      </c>
      <c r="AA4397" s="21" t="str">
        <f t="shared" si="523"/>
        <v>Monday</v>
      </c>
      <c r="AB4397" s="21" t="str">
        <f>VLOOKUP(U4397,'Currency Sheet'!A:C,3,)</f>
        <v>DOLLAR</v>
      </c>
      <c r="AC4397" s="42" t="str">
        <f>VLOOKUP(P4397,'Customer List'!B:D,3,)</f>
        <v>OutStation</v>
      </c>
    </row>
    <row r="4398" spans="1:29" x14ac:dyDescent="0.25">
      <c r="A4398" s="21">
        <v>4394</v>
      </c>
      <c r="B4398" s="21" t="s">
        <v>6002</v>
      </c>
      <c r="C4398" s="30">
        <v>45975</v>
      </c>
      <c r="D4398" s="30">
        <v>45982</v>
      </c>
      <c r="E4398" s="47">
        <v>106.2</v>
      </c>
      <c r="F4398" s="47">
        <f t="shared" si="517"/>
        <v>9345.6</v>
      </c>
      <c r="G4398" s="48">
        <f t="shared" si="518"/>
        <v>9345.6</v>
      </c>
      <c r="H4398" s="21">
        <v>372703</v>
      </c>
      <c r="I4398" s="21" t="s">
        <v>5542</v>
      </c>
      <c r="J4398" s="21">
        <v>1</v>
      </c>
      <c r="K4398" s="21">
        <v>1</v>
      </c>
      <c r="L4398" s="21">
        <f t="shared" si="519"/>
        <v>0</v>
      </c>
      <c r="M4398" s="21" t="s">
        <v>6203</v>
      </c>
      <c r="N4398" s="30">
        <v>45983</v>
      </c>
      <c r="O4398" s="48">
        <v>16461</v>
      </c>
      <c r="P4398" s="21" t="s">
        <v>2281</v>
      </c>
      <c r="Q4398" s="60">
        <v>58158457980</v>
      </c>
      <c r="R4398" s="21" t="s">
        <v>6107</v>
      </c>
      <c r="S4398" s="3">
        <v>4</v>
      </c>
      <c r="T4398" s="37"/>
      <c r="U4398" s="21" t="s">
        <v>18</v>
      </c>
      <c r="V4398" s="21" t="str">
        <f>VLOOKUP(P4398,'Customer List'!B:C,2,)</f>
        <v>BANGALORE</v>
      </c>
      <c r="W4398" s="38"/>
      <c r="X4398" s="30">
        <v>45985</v>
      </c>
      <c r="Y4398" s="21">
        <f t="shared" si="521"/>
        <v>2</v>
      </c>
      <c r="Z4398" s="21" t="str">
        <f t="shared" si="522"/>
        <v>Saturday</v>
      </c>
      <c r="AA4398" s="21" t="str">
        <f t="shared" si="523"/>
        <v>Monday</v>
      </c>
      <c r="AB4398" s="21" t="str">
        <f>VLOOKUP(U4398,'Currency Sheet'!A:C,3,)</f>
        <v>DOLLAR</v>
      </c>
      <c r="AC4398" s="42" t="str">
        <f>VLOOKUP(P4398,'Customer List'!B:D,3,)</f>
        <v>OutStation</v>
      </c>
    </row>
    <row r="4399" spans="1:29" x14ac:dyDescent="0.25">
      <c r="A4399" s="21">
        <v>4395</v>
      </c>
      <c r="B4399" s="21" t="s">
        <v>6002</v>
      </c>
      <c r="C4399" s="30">
        <v>45975</v>
      </c>
      <c r="D4399" s="30">
        <v>45982</v>
      </c>
      <c r="E4399" s="47">
        <v>186</v>
      </c>
      <c r="F4399" s="47">
        <f t="shared" si="517"/>
        <v>16368</v>
      </c>
      <c r="G4399" s="48">
        <f t="shared" si="518"/>
        <v>16368</v>
      </c>
      <c r="H4399" s="21">
        <v>389204</v>
      </c>
      <c r="I4399" s="21" t="s">
        <v>6014</v>
      </c>
      <c r="J4399" s="21">
        <v>1</v>
      </c>
      <c r="K4399" s="21">
        <v>1</v>
      </c>
      <c r="L4399" s="21">
        <f t="shared" si="519"/>
        <v>0</v>
      </c>
      <c r="M4399" s="21" t="s">
        <v>6210</v>
      </c>
      <c r="N4399" s="30">
        <v>45983</v>
      </c>
      <c r="O4399" s="48">
        <v>28830</v>
      </c>
      <c r="P4399" s="21" t="s">
        <v>896</v>
      </c>
      <c r="Q4399" s="60">
        <v>58158452575</v>
      </c>
      <c r="R4399" s="21" t="s">
        <v>6107</v>
      </c>
      <c r="S4399" s="3">
        <v>4</v>
      </c>
      <c r="T4399" s="37"/>
      <c r="U4399" s="21" t="s">
        <v>18</v>
      </c>
      <c r="V4399" s="21" t="str">
        <f>VLOOKUP(P4399,'Customer List'!B:C,2,)</f>
        <v>Tamilnadu</v>
      </c>
      <c r="W4399" s="38"/>
      <c r="X4399" s="30">
        <v>45985</v>
      </c>
      <c r="Y4399" s="21">
        <f t="shared" si="521"/>
        <v>2</v>
      </c>
      <c r="Z4399" s="21" t="str">
        <f t="shared" si="522"/>
        <v>Saturday</v>
      </c>
      <c r="AA4399" s="21" t="str">
        <f t="shared" si="523"/>
        <v>Monday</v>
      </c>
      <c r="AB4399" s="21" t="str">
        <f>VLOOKUP(U4399,'Currency Sheet'!A:C,3,)</f>
        <v>DOLLAR</v>
      </c>
      <c r="AC4399" s="42" t="str">
        <f>VLOOKUP(P4399,'Customer List'!B:D,3,)</f>
        <v>OutStation</v>
      </c>
    </row>
    <row r="4400" spans="1:29" x14ac:dyDescent="0.25">
      <c r="A4400" s="21">
        <v>4396</v>
      </c>
      <c r="B4400" s="21" t="s">
        <v>6002</v>
      </c>
      <c r="C4400" s="30">
        <v>45975</v>
      </c>
      <c r="D4400" s="30">
        <v>45982</v>
      </c>
      <c r="E4400" s="47">
        <v>222</v>
      </c>
      <c r="F4400" s="47">
        <f t="shared" si="517"/>
        <v>19536</v>
      </c>
      <c r="G4400" s="48">
        <f t="shared" si="518"/>
        <v>19536</v>
      </c>
      <c r="H4400" s="21">
        <v>393910</v>
      </c>
      <c r="I4400" s="21" t="s">
        <v>6015</v>
      </c>
      <c r="J4400" s="21">
        <v>1</v>
      </c>
      <c r="K4400" s="21">
        <v>1</v>
      </c>
      <c r="L4400" s="21">
        <f t="shared" si="519"/>
        <v>0</v>
      </c>
      <c r="M4400" s="21" t="s">
        <v>6223</v>
      </c>
      <c r="N4400" s="30">
        <v>45983</v>
      </c>
      <c r="O4400" s="48">
        <v>34410</v>
      </c>
      <c r="P4400" s="21" t="s">
        <v>206</v>
      </c>
      <c r="Q4400" s="60">
        <v>58158455014</v>
      </c>
      <c r="R4400" s="21" t="s">
        <v>6107</v>
      </c>
      <c r="S4400" s="3">
        <v>4</v>
      </c>
      <c r="T4400" s="37"/>
      <c r="U4400" s="21" t="s">
        <v>18</v>
      </c>
      <c r="V4400" s="21" t="str">
        <f>VLOOKUP(P4400,'Customer List'!B:C,2,)</f>
        <v>Hyderabad</v>
      </c>
      <c r="W4400" s="38"/>
      <c r="X4400" s="30">
        <v>45985</v>
      </c>
      <c r="Y4400" s="21">
        <f t="shared" si="521"/>
        <v>2</v>
      </c>
      <c r="Z4400" s="21" t="str">
        <f t="shared" si="522"/>
        <v>Saturday</v>
      </c>
      <c r="AA4400" s="21" t="str">
        <f t="shared" si="523"/>
        <v>Monday</v>
      </c>
      <c r="AB4400" s="21" t="str">
        <f>VLOOKUP(U4400,'Currency Sheet'!A:C,3,)</f>
        <v>DOLLAR</v>
      </c>
      <c r="AC4400" s="42" t="str">
        <f>VLOOKUP(P4400,'Customer List'!B:D,3,)</f>
        <v>OutStation</v>
      </c>
    </row>
    <row r="4401" spans="1:29" x14ac:dyDescent="0.25">
      <c r="A4401" s="21">
        <v>4397</v>
      </c>
      <c r="B4401" s="21" t="s">
        <v>6002</v>
      </c>
      <c r="C4401" s="30">
        <v>45975</v>
      </c>
      <c r="D4401" s="30">
        <v>45982</v>
      </c>
      <c r="E4401" s="47">
        <v>137.4</v>
      </c>
      <c r="F4401" s="47">
        <f t="shared" si="517"/>
        <v>12091.2</v>
      </c>
      <c r="G4401" s="48">
        <f t="shared" si="518"/>
        <v>12091.2</v>
      </c>
      <c r="H4401" s="21">
        <v>400176</v>
      </c>
      <c r="I4401" s="21" t="s">
        <v>4798</v>
      </c>
      <c r="J4401" s="21">
        <v>1</v>
      </c>
      <c r="K4401" s="21">
        <v>1</v>
      </c>
      <c r="L4401" s="21">
        <f t="shared" si="519"/>
        <v>0</v>
      </c>
      <c r="M4401" s="21" t="s">
        <v>6221</v>
      </c>
      <c r="N4401" s="30">
        <v>45983</v>
      </c>
      <c r="O4401" s="48">
        <v>26621.25</v>
      </c>
      <c r="P4401" s="21" t="s">
        <v>319</v>
      </c>
      <c r="Q4401" s="60">
        <v>58158456635</v>
      </c>
      <c r="R4401" s="21" t="s">
        <v>6107</v>
      </c>
      <c r="S4401" s="3">
        <v>4</v>
      </c>
      <c r="T4401" s="37"/>
      <c r="U4401" s="21" t="s">
        <v>18</v>
      </c>
      <c r="V4401" s="21" t="str">
        <f>VLOOKUP(P4401,'Customer List'!B:C,2,)</f>
        <v>Gujrat</v>
      </c>
      <c r="W4401" s="38"/>
      <c r="X4401" s="30">
        <v>45985</v>
      </c>
      <c r="Y4401" s="21">
        <f t="shared" si="521"/>
        <v>2</v>
      </c>
      <c r="Z4401" s="21" t="str">
        <f t="shared" si="522"/>
        <v>Saturday</v>
      </c>
      <c r="AA4401" s="21" t="str">
        <f t="shared" si="523"/>
        <v>Monday</v>
      </c>
      <c r="AB4401" s="21" t="str">
        <f>VLOOKUP(U4401,'Currency Sheet'!A:C,3,)</f>
        <v>DOLLAR</v>
      </c>
      <c r="AC4401" s="42" t="str">
        <f>VLOOKUP(P4401,'Customer List'!B:D,3,)</f>
        <v>OutStation</v>
      </c>
    </row>
    <row r="4402" spans="1:29" x14ac:dyDescent="0.25">
      <c r="A4402" s="21">
        <v>4398</v>
      </c>
      <c r="B4402" s="21" t="s">
        <v>6002</v>
      </c>
      <c r="C4402" s="30">
        <v>45975</v>
      </c>
      <c r="D4402" s="30">
        <v>45982</v>
      </c>
      <c r="E4402" s="47">
        <v>281.39999999999998</v>
      </c>
      <c r="F4402" s="47">
        <f t="shared" si="517"/>
        <v>24763.199999999997</v>
      </c>
      <c r="G4402" s="48">
        <f t="shared" si="518"/>
        <v>24763.199999999997</v>
      </c>
      <c r="H4402" s="21">
        <v>400268</v>
      </c>
      <c r="I4402" s="21" t="s">
        <v>4799</v>
      </c>
      <c r="J4402" s="21">
        <v>1</v>
      </c>
      <c r="K4402" s="21">
        <v>1</v>
      </c>
      <c r="L4402" s="21">
        <f t="shared" si="519"/>
        <v>0</v>
      </c>
      <c r="M4402" s="21" t="s">
        <v>6201</v>
      </c>
      <c r="N4402" s="30">
        <v>45983</v>
      </c>
      <c r="O4402" s="48">
        <v>37386</v>
      </c>
      <c r="P4402" s="21" t="s">
        <v>886</v>
      </c>
      <c r="Q4402" s="60">
        <v>58158453312</v>
      </c>
      <c r="R4402" s="21" t="s">
        <v>6107</v>
      </c>
      <c r="S4402" s="3">
        <v>4</v>
      </c>
      <c r="T4402" s="37"/>
      <c r="U4402" s="21" t="s">
        <v>18</v>
      </c>
      <c r="V4402" s="21" t="str">
        <f>VLOOKUP(P4402,'Customer List'!B:C,2,)</f>
        <v>Karnataka</v>
      </c>
      <c r="W4402" s="38"/>
      <c r="X4402" s="30">
        <v>45985</v>
      </c>
      <c r="Y4402" s="21">
        <f t="shared" si="521"/>
        <v>2</v>
      </c>
      <c r="Z4402" s="21" t="str">
        <f t="shared" si="522"/>
        <v>Saturday</v>
      </c>
      <c r="AA4402" s="21" t="str">
        <f t="shared" si="523"/>
        <v>Monday</v>
      </c>
      <c r="AB4402" s="21" t="str">
        <f>VLOOKUP(U4402,'Currency Sheet'!A:C,3,)</f>
        <v>DOLLAR</v>
      </c>
      <c r="AC4402" s="42" t="str">
        <f>VLOOKUP(P4402,'Customer List'!B:D,3,)</f>
        <v>OutStation</v>
      </c>
    </row>
    <row r="4403" spans="1:29" x14ac:dyDescent="0.25">
      <c r="A4403" s="21">
        <v>4399</v>
      </c>
      <c r="B4403" s="21" t="s">
        <v>6002</v>
      </c>
      <c r="C4403" s="30">
        <v>45975</v>
      </c>
      <c r="D4403" s="30">
        <v>45982</v>
      </c>
      <c r="E4403" s="47">
        <v>289.10000000000002</v>
      </c>
      <c r="F4403" s="47">
        <f t="shared" si="517"/>
        <v>25440.800000000003</v>
      </c>
      <c r="G4403" s="48">
        <f t="shared" si="518"/>
        <v>25440.800000000003</v>
      </c>
      <c r="H4403" s="21">
        <v>400352</v>
      </c>
      <c r="I4403" s="21" t="s">
        <v>4800</v>
      </c>
      <c r="J4403" s="21">
        <v>1</v>
      </c>
      <c r="K4403" s="21">
        <v>1</v>
      </c>
      <c r="L4403" s="21">
        <f t="shared" si="519"/>
        <v>0</v>
      </c>
      <c r="M4403" s="21" t="s">
        <v>6201</v>
      </c>
      <c r="N4403" s="30">
        <v>45983</v>
      </c>
      <c r="O4403" s="48">
        <v>38409</v>
      </c>
      <c r="P4403" s="21" t="s">
        <v>886</v>
      </c>
      <c r="Q4403" s="60">
        <v>58158453312</v>
      </c>
      <c r="R4403" s="21" t="s">
        <v>6107</v>
      </c>
      <c r="S4403" s="3">
        <v>4</v>
      </c>
      <c r="T4403" s="37"/>
      <c r="U4403" s="21" t="s">
        <v>18</v>
      </c>
      <c r="V4403" s="21" t="str">
        <f>VLOOKUP(P4403,'Customer List'!B:C,2,)</f>
        <v>Karnataka</v>
      </c>
      <c r="W4403" s="38"/>
      <c r="X4403" s="30">
        <v>45985</v>
      </c>
      <c r="Y4403" s="21">
        <f t="shared" si="521"/>
        <v>2</v>
      </c>
      <c r="Z4403" s="21" t="str">
        <f t="shared" si="522"/>
        <v>Saturday</v>
      </c>
      <c r="AA4403" s="21" t="str">
        <f t="shared" si="523"/>
        <v>Monday</v>
      </c>
      <c r="AB4403" s="21" t="str">
        <f>VLOOKUP(U4403,'Currency Sheet'!A:C,3,)</f>
        <v>DOLLAR</v>
      </c>
      <c r="AC4403" s="42" t="str">
        <f>VLOOKUP(P4403,'Customer List'!B:D,3,)</f>
        <v>OutStation</v>
      </c>
    </row>
    <row r="4404" spans="1:29" x14ac:dyDescent="0.25">
      <c r="A4404" s="21">
        <v>4400</v>
      </c>
      <c r="B4404" s="21" t="s">
        <v>6002</v>
      </c>
      <c r="C4404" s="30">
        <v>45975</v>
      </c>
      <c r="D4404" s="30">
        <v>45982</v>
      </c>
      <c r="E4404" s="47">
        <v>117</v>
      </c>
      <c r="F4404" s="47">
        <f t="shared" si="517"/>
        <v>10296</v>
      </c>
      <c r="G4404" s="48">
        <f t="shared" si="518"/>
        <v>51480</v>
      </c>
      <c r="H4404" s="21">
        <v>405204</v>
      </c>
      <c r="I4404" s="21" t="s">
        <v>4804</v>
      </c>
      <c r="J4404" s="21">
        <v>5</v>
      </c>
      <c r="K4404" s="21">
        <v>5</v>
      </c>
      <c r="L4404" s="21">
        <f t="shared" si="519"/>
        <v>0</v>
      </c>
      <c r="M4404" s="21" t="s">
        <v>6188</v>
      </c>
      <c r="N4404" s="30">
        <v>45987</v>
      </c>
      <c r="O4404" s="48">
        <v>90675</v>
      </c>
      <c r="P4404" s="21" t="s">
        <v>213</v>
      </c>
      <c r="Q4404" s="21" t="s">
        <v>1127</v>
      </c>
      <c r="R4404" s="21" t="s">
        <v>1127</v>
      </c>
      <c r="S4404" s="3">
        <v>4</v>
      </c>
      <c r="T4404" s="37" t="s">
        <v>6621</v>
      </c>
      <c r="U4404" s="21" t="s">
        <v>18</v>
      </c>
      <c r="V4404" s="21" t="str">
        <f>VLOOKUP(P4404,'Customer List'!B:C,2,)</f>
        <v>Delhi</v>
      </c>
      <c r="W4404" s="38"/>
      <c r="X4404" s="30">
        <f t="shared" ref="X4404" si="531">IF(OR(R4404 = "PRIYANKA MADAM", R4404 = "DEEPAK", R4404 = "PORTER"),N4404,"")</f>
        <v>45987</v>
      </c>
      <c r="Y4404" s="21">
        <f t="shared" si="521"/>
        <v>0</v>
      </c>
      <c r="Z4404" s="21" t="str">
        <f t="shared" si="522"/>
        <v>Wednesday</v>
      </c>
      <c r="AA4404" s="21" t="str">
        <f t="shared" si="523"/>
        <v>Wednesday</v>
      </c>
      <c r="AB4404" s="21" t="str">
        <f>VLOOKUP(U4404,'Currency Sheet'!A:C,3,)</f>
        <v>DOLLAR</v>
      </c>
      <c r="AC4404" s="42" t="str">
        <f>VLOOKUP(P4404,'Customer List'!B:D,3,)</f>
        <v>Local</v>
      </c>
    </row>
    <row r="4405" spans="1:29" x14ac:dyDescent="0.25">
      <c r="A4405" s="21">
        <v>4401</v>
      </c>
      <c r="B4405" s="21" t="s">
        <v>6002</v>
      </c>
      <c r="C4405" s="30">
        <v>45975</v>
      </c>
      <c r="D4405" s="30">
        <v>45982</v>
      </c>
      <c r="E4405" s="47">
        <v>137.4</v>
      </c>
      <c r="F4405" s="47">
        <f t="shared" si="517"/>
        <v>12091.2</v>
      </c>
      <c r="G4405" s="48">
        <f t="shared" si="518"/>
        <v>96729.600000000006</v>
      </c>
      <c r="H4405" s="21">
        <v>422302</v>
      </c>
      <c r="I4405" s="21" t="s">
        <v>1503</v>
      </c>
      <c r="J4405" s="21">
        <v>8</v>
      </c>
      <c r="K4405" s="21">
        <v>8</v>
      </c>
      <c r="L4405" s="21">
        <f t="shared" si="519"/>
        <v>0</v>
      </c>
      <c r="M4405" s="21" t="s">
        <v>6191</v>
      </c>
      <c r="N4405" s="30">
        <v>45983</v>
      </c>
      <c r="O4405" s="48">
        <v>170376</v>
      </c>
      <c r="P4405" s="21" t="s">
        <v>2046</v>
      </c>
      <c r="Q4405" s="60">
        <v>58158457711</v>
      </c>
      <c r="R4405" s="21" t="s">
        <v>6107</v>
      </c>
      <c r="S4405" s="3">
        <v>4</v>
      </c>
      <c r="T4405" s="37"/>
      <c r="U4405" s="21" t="s">
        <v>18</v>
      </c>
      <c r="V4405" s="21" t="str">
        <f>VLOOKUP(P4405,'Customer List'!B:C,2,)</f>
        <v>Banglore</v>
      </c>
      <c r="W4405" s="38"/>
      <c r="X4405" s="30">
        <v>45985</v>
      </c>
      <c r="Y4405" s="21">
        <f t="shared" si="521"/>
        <v>2</v>
      </c>
      <c r="Z4405" s="21" t="str">
        <f t="shared" si="522"/>
        <v>Saturday</v>
      </c>
      <c r="AA4405" s="21" t="str">
        <f t="shared" si="523"/>
        <v>Monday</v>
      </c>
      <c r="AB4405" s="21" t="str">
        <f>VLOOKUP(U4405,'Currency Sheet'!A:C,3,)</f>
        <v>DOLLAR</v>
      </c>
      <c r="AC4405" s="42" t="str">
        <f>VLOOKUP(P4405,'Customer List'!B:D,3,)</f>
        <v>OutStation</v>
      </c>
    </row>
    <row r="4406" spans="1:29" x14ac:dyDescent="0.25">
      <c r="A4406" s="21">
        <v>4402</v>
      </c>
      <c r="B4406" s="21" t="s">
        <v>6002</v>
      </c>
      <c r="C4406" s="30">
        <v>45975</v>
      </c>
      <c r="D4406" s="30">
        <v>45982</v>
      </c>
      <c r="E4406" s="47">
        <v>137.4</v>
      </c>
      <c r="F4406" s="47">
        <f t="shared" si="517"/>
        <v>12091.2</v>
      </c>
      <c r="G4406" s="48">
        <f t="shared" si="518"/>
        <v>12091.2</v>
      </c>
      <c r="H4406" s="21">
        <v>422302</v>
      </c>
      <c r="I4406" s="21" t="s">
        <v>1503</v>
      </c>
      <c r="J4406" s="21">
        <v>1</v>
      </c>
      <c r="K4406" s="21">
        <v>1</v>
      </c>
      <c r="L4406" s="21">
        <f t="shared" si="519"/>
        <v>0</v>
      </c>
      <c r="M4406" s="21" t="s">
        <v>6242</v>
      </c>
      <c r="N4406" s="30">
        <v>45985</v>
      </c>
      <c r="O4406" s="48">
        <v>33720.25</v>
      </c>
      <c r="P4406" s="21" t="s">
        <v>30</v>
      </c>
      <c r="Q4406" s="21" t="s">
        <v>5959</v>
      </c>
      <c r="R4406" s="21" t="s">
        <v>847</v>
      </c>
      <c r="S4406" s="3">
        <v>4</v>
      </c>
      <c r="T4406" s="37"/>
      <c r="U4406" s="21" t="s">
        <v>18</v>
      </c>
      <c r="V4406" s="21" t="str">
        <f>VLOOKUP(P4406,'Customer List'!B:C,2,)</f>
        <v>Delhi</v>
      </c>
      <c r="W4406" s="38"/>
      <c r="X4406" s="30">
        <f t="shared" ref="X4406" si="532">IF(OR(R4406 = "PRIYANKA MADAM", R4406 = "DEEPAK", R4406 = "PORTER"),N4406,"")</f>
        <v>45985</v>
      </c>
      <c r="Y4406" s="21">
        <f t="shared" si="521"/>
        <v>0</v>
      </c>
      <c r="Z4406" s="21" t="str">
        <f t="shared" si="522"/>
        <v>Monday</v>
      </c>
      <c r="AA4406" s="21" t="str">
        <f t="shared" si="523"/>
        <v>Monday</v>
      </c>
      <c r="AB4406" s="21" t="str">
        <f>VLOOKUP(U4406,'Currency Sheet'!A:C,3,)</f>
        <v>DOLLAR</v>
      </c>
      <c r="AC4406" s="42" t="str">
        <f>VLOOKUP(P4406,'Customer List'!B:D,3,)</f>
        <v>Local</v>
      </c>
    </row>
    <row r="4407" spans="1:29" x14ac:dyDescent="0.25">
      <c r="A4407" s="21">
        <v>4403</v>
      </c>
      <c r="B4407" s="21" t="s">
        <v>6002</v>
      </c>
      <c r="C4407" s="30">
        <v>45975</v>
      </c>
      <c r="D4407" s="30">
        <v>45982</v>
      </c>
      <c r="E4407" s="47">
        <v>137.4</v>
      </c>
      <c r="F4407" s="47">
        <f t="shared" si="517"/>
        <v>12091.2</v>
      </c>
      <c r="G4407" s="48">
        <f t="shared" si="518"/>
        <v>12091.2</v>
      </c>
      <c r="H4407" s="21">
        <v>422302</v>
      </c>
      <c r="I4407" s="21" t="s">
        <v>1503</v>
      </c>
      <c r="J4407" s="21">
        <v>1</v>
      </c>
      <c r="K4407" s="21">
        <v>1</v>
      </c>
      <c r="L4407" s="21">
        <f t="shared" si="519"/>
        <v>0</v>
      </c>
      <c r="M4407" s="21" t="s">
        <v>6217</v>
      </c>
      <c r="N4407" s="30">
        <v>45983</v>
      </c>
      <c r="O4407" s="48">
        <v>21297</v>
      </c>
      <c r="P4407" s="21" t="s">
        <v>626</v>
      </c>
      <c r="Q4407" s="60">
        <v>58158454255</v>
      </c>
      <c r="R4407" s="21" t="s">
        <v>6107</v>
      </c>
      <c r="S4407" s="3">
        <v>4</v>
      </c>
      <c r="T4407" s="37"/>
      <c r="U4407" s="21" t="s">
        <v>18</v>
      </c>
      <c r="V4407" s="21" t="str">
        <f>VLOOKUP(P4407,'Customer List'!B:C,2,)</f>
        <v>Hyderabad</v>
      </c>
      <c r="W4407" s="38"/>
      <c r="X4407" s="30">
        <v>45985</v>
      </c>
      <c r="Y4407" s="21">
        <f t="shared" si="521"/>
        <v>2</v>
      </c>
      <c r="Z4407" s="21" t="str">
        <f t="shared" si="522"/>
        <v>Saturday</v>
      </c>
      <c r="AA4407" s="21" t="str">
        <f t="shared" si="523"/>
        <v>Monday</v>
      </c>
      <c r="AB4407" s="21" t="str">
        <f>VLOOKUP(U4407,'Currency Sheet'!A:C,3,)</f>
        <v>DOLLAR</v>
      </c>
      <c r="AC4407" s="42" t="str">
        <f>VLOOKUP(P4407,'Customer List'!B:D,3,)</f>
        <v>OutStation</v>
      </c>
    </row>
    <row r="4408" spans="1:29" x14ac:dyDescent="0.25">
      <c r="A4408" s="21">
        <v>4404</v>
      </c>
      <c r="B4408" s="21" t="s">
        <v>6002</v>
      </c>
      <c r="C4408" s="30">
        <v>45975</v>
      </c>
      <c r="D4408" s="30">
        <v>45982</v>
      </c>
      <c r="E4408" s="47">
        <v>219.75</v>
      </c>
      <c r="F4408" s="47">
        <f t="shared" si="517"/>
        <v>19338</v>
      </c>
      <c r="G4408" s="48">
        <f t="shared" si="518"/>
        <v>19338</v>
      </c>
      <c r="H4408" s="21">
        <v>422903</v>
      </c>
      <c r="I4408" s="21" t="s">
        <v>6016</v>
      </c>
      <c r="J4408" s="21">
        <v>1</v>
      </c>
      <c r="K4408" s="21">
        <v>1</v>
      </c>
      <c r="L4408" s="21">
        <f t="shared" si="519"/>
        <v>0</v>
      </c>
      <c r="M4408" s="21" t="s">
        <v>6221</v>
      </c>
      <c r="N4408" s="30">
        <v>45983</v>
      </c>
      <c r="O4408" s="48">
        <v>34061.25</v>
      </c>
      <c r="P4408" s="21" t="s">
        <v>319</v>
      </c>
      <c r="Q4408" s="60">
        <v>58158456635</v>
      </c>
      <c r="R4408" s="21" t="s">
        <v>6107</v>
      </c>
      <c r="S4408" s="3">
        <v>4</v>
      </c>
      <c r="T4408" s="37"/>
      <c r="U4408" s="21" t="s">
        <v>18</v>
      </c>
      <c r="V4408" s="21" t="str">
        <f>VLOOKUP(P4408,'Customer List'!B:C,2,)</f>
        <v>Gujrat</v>
      </c>
      <c r="W4408" s="38"/>
      <c r="X4408" s="30">
        <v>45985</v>
      </c>
      <c r="Y4408" s="21">
        <f t="shared" si="521"/>
        <v>2</v>
      </c>
      <c r="Z4408" s="21" t="str">
        <f t="shared" si="522"/>
        <v>Saturday</v>
      </c>
      <c r="AA4408" s="21" t="str">
        <f t="shared" si="523"/>
        <v>Monday</v>
      </c>
      <c r="AB4408" s="21" t="str">
        <f>VLOOKUP(U4408,'Currency Sheet'!A:C,3,)</f>
        <v>DOLLAR</v>
      </c>
      <c r="AC4408" s="42" t="str">
        <f>VLOOKUP(P4408,'Customer List'!B:D,3,)</f>
        <v>OutStation</v>
      </c>
    </row>
    <row r="4409" spans="1:29" x14ac:dyDescent="0.25">
      <c r="A4409" s="21">
        <v>4405</v>
      </c>
      <c r="B4409" s="21" t="s">
        <v>6002</v>
      </c>
      <c r="C4409" s="30">
        <v>45975</v>
      </c>
      <c r="D4409" s="30">
        <v>45982</v>
      </c>
      <c r="E4409" s="47">
        <v>141</v>
      </c>
      <c r="F4409" s="47">
        <f t="shared" si="517"/>
        <v>12408</v>
      </c>
      <c r="G4409" s="48">
        <f t="shared" si="518"/>
        <v>12408</v>
      </c>
      <c r="H4409" s="21">
        <v>424602</v>
      </c>
      <c r="I4409" s="21" t="s">
        <v>1240</v>
      </c>
      <c r="J4409" s="21">
        <v>1</v>
      </c>
      <c r="K4409" s="21">
        <v>1</v>
      </c>
      <c r="L4409" s="21">
        <f t="shared" si="519"/>
        <v>0</v>
      </c>
      <c r="M4409" s="21" t="s">
        <v>6213</v>
      </c>
      <c r="N4409" s="30">
        <v>45983</v>
      </c>
      <c r="O4409" s="48">
        <v>18842.3</v>
      </c>
      <c r="P4409" s="21" t="s">
        <v>276</v>
      </c>
      <c r="Q4409" s="60">
        <v>58158458315</v>
      </c>
      <c r="R4409" s="21" t="s">
        <v>6107</v>
      </c>
      <c r="S4409" s="3">
        <v>4</v>
      </c>
      <c r="T4409" s="37"/>
      <c r="U4409" s="21" t="s">
        <v>18</v>
      </c>
      <c r="V4409" s="21" t="str">
        <f>VLOOKUP(P4409,'Customer List'!B:C,2,)</f>
        <v>Pune</v>
      </c>
      <c r="W4409" s="38"/>
      <c r="X4409" s="30">
        <v>45985</v>
      </c>
      <c r="Y4409" s="21">
        <f t="shared" si="521"/>
        <v>2</v>
      </c>
      <c r="Z4409" s="21" t="str">
        <f t="shared" si="522"/>
        <v>Saturday</v>
      </c>
      <c r="AA4409" s="21" t="str">
        <f t="shared" si="523"/>
        <v>Monday</v>
      </c>
      <c r="AB4409" s="21" t="str">
        <f>VLOOKUP(U4409,'Currency Sheet'!A:C,3,)</f>
        <v>DOLLAR</v>
      </c>
      <c r="AC4409" s="42" t="str">
        <f>VLOOKUP(P4409,'Customer List'!B:D,3,)</f>
        <v>OutStation</v>
      </c>
    </row>
    <row r="4410" spans="1:29" x14ac:dyDescent="0.25">
      <c r="A4410" s="21">
        <v>4406</v>
      </c>
      <c r="B4410" s="21" t="s">
        <v>6002</v>
      </c>
      <c r="C4410" s="30">
        <v>45975</v>
      </c>
      <c r="D4410" s="30">
        <v>45982</v>
      </c>
      <c r="E4410" s="47">
        <v>159</v>
      </c>
      <c r="F4410" s="47">
        <f t="shared" si="517"/>
        <v>13992</v>
      </c>
      <c r="G4410" s="48">
        <f t="shared" si="518"/>
        <v>27984</v>
      </c>
      <c r="H4410" s="21">
        <v>430801</v>
      </c>
      <c r="I4410" s="21" t="s">
        <v>6017</v>
      </c>
      <c r="J4410" s="21">
        <v>2</v>
      </c>
      <c r="K4410" s="21">
        <v>2</v>
      </c>
      <c r="L4410" s="21">
        <f t="shared" si="519"/>
        <v>0</v>
      </c>
      <c r="M4410" s="21" t="s">
        <v>6236</v>
      </c>
      <c r="N4410" s="30">
        <v>45985</v>
      </c>
      <c r="O4410" s="48">
        <v>20895</v>
      </c>
      <c r="P4410" s="21" t="s">
        <v>16</v>
      </c>
      <c r="Q4410" s="21" t="s">
        <v>5959</v>
      </c>
      <c r="R4410" s="21" t="s">
        <v>6091</v>
      </c>
      <c r="S4410" s="3">
        <v>4</v>
      </c>
      <c r="T4410" s="37"/>
      <c r="U4410" s="21" t="s">
        <v>18</v>
      </c>
      <c r="V4410" s="21" t="str">
        <f>VLOOKUP(P4410,'Customer List'!B:C,2,)</f>
        <v>Delhi</v>
      </c>
      <c r="W4410" s="38"/>
      <c r="X4410" s="30">
        <f t="shared" ref="X4410:X4417" si="533">IF(OR(R4410 = "PRIYANKA MADAM", R4410 = "DEEPAK", R4410 = "PORTER"),N4410,"")</f>
        <v>45985</v>
      </c>
      <c r="Y4410" s="21">
        <f t="shared" si="521"/>
        <v>0</v>
      </c>
      <c r="Z4410" s="21" t="str">
        <f t="shared" si="522"/>
        <v>Monday</v>
      </c>
      <c r="AA4410" s="21" t="str">
        <f t="shared" si="523"/>
        <v>Monday</v>
      </c>
      <c r="AB4410" s="21" t="str">
        <f>VLOOKUP(U4410,'Currency Sheet'!A:C,3,)</f>
        <v>DOLLAR</v>
      </c>
      <c r="AC4410" s="42" t="str">
        <f>VLOOKUP(P4410,'Customer List'!B:D,3,)</f>
        <v>Local</v>
      </c>
    </row>
    <row r="4411" spans="1:29" x14ac:dyDescent="0.25">
      <c r="A4411" s="21">
        <v>4407</v>
      </c>
      <c r="B4411" s="21" t="s">
        <v>6002</v>
      </c>
      <c r="C4411" s="30">
        <v>45975</v>
      </c>
      <c r="D4411" s="30">
        <v>45982</v>
      </c>
      <c r="E4411" s="47">
        <v>555</v>
      </c>
      <c r="F4411" s="47">
        <f t="shared" si="517"/>
        <v>48840</v>
      </c>
      <c r="G4411" s="48">
        <f t="shared" si="518"/>
        <v>48840</v>
      </c>
      <c r="H4411" s="21">
        <v>480040</v>
      </c>
      <c r="I4411" s="21" t="s">
        <v>6018</v>
      </c>
      <c r="J4411" s="21">
        <v>1</v>
      </c>
      <c r="K4411" s="21">
        <v>1</v>
      </c>
      <c r="L4411" s="21">
        <f t="shared" si="519"/>
        <v>0</v>
      </c>
      <c r="M4411" s="21" t="s">
        <v>6396</v>
      </c>
      <c r="N4411" s="30">
        <v>45986</v>
      </c>
      <c r="O4411" s="48">
        <v>80290</v>
      </c>
      <c r="P4411" s="21" t="s">
        <v>153</v>
      </c>
      <c r="Q4411" s="21" t="s">
        <v>1127</v>
      </c>
      <c r="R4411" s="21" t="s">
        <v>1127</v>
      </c>
      <c r="S4411" s="3">
        <v>4</v>
      </c>
      <c r="T4411" s="37"/>
      <c r="U4411" s="21" t="s">
        <v>18</v>
      </c>
      <c r="V4411" s="21" t="str">
        <f>VLOOKUP(P4411,'Customer List'!B:C,2,)</f>
        <v>Noida</v>
      </c>
      <c r="W4411" s="38"/>
      <c r="X4411" s="30">
        <f t="shared" si="533"/>
        <v>45986</v>
      </c>
      <c r="Y4411" s="21">
        <f t="shared" si="521"/>
        <v>0</v>
      </c>
      <c r="Z4411" s="21" t="str">
        <f t="shared" si="522"/>
        <v>Tuesday</v>
      </c>
      <c r="AA4411" s="21" t="str">
        <f t="shared" si="523"/>
        <v>Tuesday</v>
      </c>
      <c r="AB4411" s="21" t="str">
        <f>VLOOKUP(U4411,'Currency Sheet'!A:C,3,)</f>
        <v>DOLLAR</v>
      </c>
      <c r="AC4411" s="42" t="str">
        <f>VLOOKUP(P4411,'Customer List'!B:D,3,)</f>
        <v>Local</v>
      </c>
    </row>
    <row r="4412" spans="1:29" x14ac:dyDescent="0.25">
      <c r="A4412" s="21">
        <v>4408</v>
      </c>
      <c r="B4412" s="21" t="s">
        <v>6002</v>
      </c>
      <c r="C4412" s="30">
        <v>45975</v>
      </c>
      <c r="D4412" s="30">
        <v>45982</v>
      </c>
      <c r="E4412" s="47">
        <v>289.10000000000002</v>
      </c>
      <c r="F4412" s="47">
        <f t="shared" si="517"/>
        <v>25440.800000000003</v>
      </c>
      <c r="G4412" s="48">
        <f t="shared" si="518"/>
        <v>25440.800000000003</v>
      </c>
      <c r="H4412" s="21">
        <v>501422</v>
      </c>
      <c r="I4412" s="21" t="s">
        <v>5549</v>
      </c>
      <c r="J4412" s="21">
        <v>1</v>
      </c>
      <c r="K4412" s="21">
        <v>1</v>
      </c>
      <c r="L4412" s="21">
        <f t="shared" si="519"/>
        <v>0</v>
      </c>
      <c r="M4412" s="21" t="s">
        <v>6122</v>
      </c>
      <c r="N4412" s="30">
        <v>45987</v>
      </c>
      <c r="O4412" s="48">
        <v>57613.5</v>
      </c>
      <c r="P4412" s="21" t="s">
        <v>625</v>
      </c>
      <c r="Q4412" s="21"/>
      <c r="R4412" s="21"/>
      <c r="S4412" s="3">
        <v>4</v>
      </c>
      <c r="T4412" s="37"/>
      <c r="U4412" s="21" t="s">
        <v>18</v>
      </c>
      <c r="V4412" s="21" t="str">
        <f>VLOOKUP(P4412,'Customer List'!B:C,2,)</f>
        <v>Delhi</v>
      </c>
      <c r="W4412" s="38"/>
      <c r="X4412" s="30" t="str">
        <f t="shared" si="533"/>
        <v/>
      </c>
      <c r="Y4412" s="21" t="str">
        <f t="shared" si="521"/>
        <v/>
      </c>
      <c r="Z4412" s="21" t="str">
        <f t="shared" si="522"/>
        <v>Wednesday</v>
      </c>
      <c r="AA4412" s="21" t="str">
        <f t="shared" si="523"/>
        <v/>
      </c>
      <c r="AB4412" s="21" t="str">
        <f>VLOOKUP(U4412,'Currency Sheet'!A:C,3,)</f>
        <v>DOLLAR</v>
      </c>
      <c r="AC4412" s="42" t="str">
        <f>VLOOKUP(P4412,'Customer List'!B:D,3,)</f>
        <v>Local</v>
      </c>
    </row>
    <row r="4413" spans="1:29" x14ac:dyDescent="0.25">
      <c r="A4413" s="21">
        <v>4409</v>
      </c>
      <c r="B4413" s="21" t="s">
        <v>6002</v>
      </c>
      <c r="C4413" s="30">
        <v>45975</v>
      </c>
      <c r="D4413" s="30">
        <v>45982</v>
      </c>
      <c r="E4413" s="47">
        <v>57.6</v>
      </c>
      <c r="F4413" s="47">
        <f t="shared" si="517"/>
        <v>5068.8</v>
      </c>
      <c r="G4413" s="48">
        <f t="shared" si="518"/>
        <v>5068.8</v>
      </c>
      <c r="H4413" s="21">
        <v>504303</v>
      </c>
      <c r="I4413" s="21" t="s">
        <v>6019</v>
      </c>
      <c r="J4413" s="21">
        <v>1</v>
      </c>
      <c r="K4413" s="21">
        <v>1</v>
      </c>
      <c r="L4413" s="21">
        <f t="shared" si="519"/>
        <v>0</v>
      </c>
      <c r="M4413" s="21" t="s">
        <v>6118</v>
      </c>
      <c r="N4413" s="30">
        <v>45986</v>
      </c>
      <c r="O4413" s="48">
        <v>8208</v>
      </c>
      <c r="P4413" s="21" t="s">
        <v>42</v>
      </c>
      <c r="Q4413" s="21" t="s">
        <v>5959</v>
      </c>
      <c r="R4413" s="21" t="s">
        <v>6091</v>
      </c>
      <c r="S4413" s="3">
        <v>4</v>
      </c>
      <c r="T4413" s="37"/>
      <c r="U4413" s="21" t="s">
        <v>18</v>
      </c>
      <c r="V4413" s="21" t="str">
        <f>VLOOKUP(P4413,'Customer List'!B:C,2,)</f>
        <v>Faridabad</v>
      </c>
      <c r="W4413" s="38"/>
      <c r="X4413" s="30">
        <f t="shared" si="533"/>
        <v>45986</v>
      </c>
      <c r="Y4413" s="21">
        <f t="shared" si="521"/>
        <v>0</v>
      </c>
      <c r="Z4413" s="21" t="str">
        <f t="shared" si="522"/>
        <v>Tuesday</v>
      </c>
      <c r="AA4413" s="21" t="str">
        <f t="shared" si="523"/>
        <v>Tuesday</v>
      </c>
      <c r="AB4413" s="21" t="str">
        <f>VLOOKUP(U4413,'Currency Sheet'!A:C,3,)</f>
        <v>DOLLAR</v>
      </c>
      <c r="AC4413" s="42" t="str">
        <f>VLOOKUP(P4413,'Customer List'!B:D,3,)</f>
        <v>Local</v>
      </c>
    </row>
    <row r="4414" spans="1:29" x14ac:dyDescent="0.25">
      <c r="A4414" s="21">
        <v>4410</v>
      </c>
      <c r="B4414" s="21" t="s">
        <v>6002</v>
      </c>
      <c r="C4414" s="30">
        <v>45975</v>
      </c>
      <c r="D4414" s="30">
        <v>45982</v>
      </c>
      <c r="E4414" s="47">
        <v>66</v>
      </c>
      <c r="F4414" s="47">
        <f t="shared" si="517"/>
        <v>5808</v>
      </c>
      <c r="G4414" s="48">
        <f t="shared" si="518"/>
        <v>5808</v>
      </c>
      <c r="H4414" s="21">
        <v>506903</v>
      </c>
      <c r="I4414" s="21" t="s">
        <v>5550</v>
      </c>
      <c r="J4414" s="21">
        <v>1</v>
      </c>
      <c r="K4414" s="21">
        <v>1</v>
      </c>
      <c r="L4414" s="21">
        <f t="shared" si="519"/>
        <v>0</v>
      </c>
      <c r="M4414" s="21" t="s">
        <v>6396</v>
      </c>
      <c r="N4414" s="30">
        <v>45986</v>
      </c>
      <c r="O4414" s="48">
        <v>10230</v>
      </c>
      <c r="P4414" s="21" t="s">
        <v>153</v>
      </c>
      <c r="Q4414" s="21" t="s">
        <v>1127</v>
      </c>
      <c r="R4414" s="21" t="s">
        <v>1127</v>
      </c>
      <c r="S4414" s="3">
        <v>4</v>
      </c>
      <c r="T4414" s="37"/>
      <c r="U4414" s="21" t="s">
        <v>18</v>
      </c>
      <c r="V4414" s="21" t="str">
        <f>VLOOKUP(P4414,'Customer List'!B:C,2,)</f>
        <v>Noida</v>
      </c>
      <c r="W4414" s="38"/>
      <c r="X4414" s="30">
        <f t="shared" si="533"/>
        <v>45986</v>
      </c>
      <c r="Y4414" s="21">
        <f t="shared" si="521"/>
        <v>0</v>
      </c>
      <c r="Z4414" s="21" t="str">
        <f t="shared" si="522"/>
        <v>Tuesday</v>
      </c>
      <c r="AA4414" s="21" t="str">
        <f t="shared" si="523"/>
        <v>Tuesday</v>
      </c>
      <c r="AB4414" s="21" t="str">
        <f>VLOOKUP(U4414,'Currency Sheet'!A:C,3,)</f>
        <v>DOLLAR</v>
      </c>
      <c r="AC4414" s="42" t="str">
        <f>VLOOKUP(P4414,'Customer List'!B:D,3,)</f>
        <v>Local</v>
      </c>
    </row>
    <row r="4415" spans="1:29" x14ac:dyDescent="0.25">
      <c r="A4415" s="21">
        <v>4411</v>
      </c>
      <c r="B4415" s="21" t="s">
        <v>6002</v>
      </c>
      <c r="C4415" s="30">
        <v>45975</v>
      </c>
      <c r="D4415" s="30">
        <v>45982</v>
      </c>
      <c r="E4415" s="47">
        <v>193.8</v>
      </c>
      <c r="F4415" s="47">
        <f t="shared" si="517"/>
        <v>17054.400000000001</v>
      </c>
      <c r="G4415" s="48">
        <f t="shared" si="518"/>
        <v>17054.400000000001</v>
      </c>
      <c r="H4415" s="21">
        <v>507612</v>
      </c>
      <c r="I4415" s="21" t="s">
        <v>5551</v>
      </c>
      <c r="J4415" s="21">
        <v>1</v>
      </c>
      <c r="K4415" s="21">
        <v>1</v>
      </c>
      <c r="L4415" s="21">
        <f t="shared" si="519"/>
        <v>0</v>
      </c>
      <c r="M4415" s="21" t="s">
        <v>6122</v>
      </c>
      <c r="N4415" s="30">
        <v>45987</v>
      </c>
      <c r="O4415" s="48">
        <v>45058.5</v>
      </c>
      <c r="P4415" s="21" t="s">
        <v>625</v>
      </c>
      <c r="Q4415" s="21"/>
      <c r="R4415" s="21"/>
      <c r="S4415" s="3">
        <v>4</v>
      </c>
      <c r="T4415" s="37"/>
      <c r="U4415" s="21" t="s">
        <v>18</v>
      </c>
      <c r="V4415" s="21" t="str">
        <f>VLOOKUP(P4415,'Customer List'!B:C,2,)</f>
        <v>Delhi</v>
      </c>
      <c r="W4415" s="38"/>
      <c r="X4415" s="30" t="str">
        <f t="shared" si="533"/>
        <v/>
      </c>
      <c r="Y4415" s="21" t="str">
        <f t="shared" si="521"/>
        <v/>
      </c>
      <c r="Z4415" s="21" t="str">
        <f t="shared" si="522"/>
        <v>Wednesday</v>
      </c>
      <c r="AA4415" s="21" t="str">
        <f t="shared" si="523"/>
        <v/>
      </c>
      <c r="AB4415" s="21" t="str">
        <f>VLOOKUP(U4415,'Currency Sheet'!A:C,3,)</f>
        <v>DOLLAR</v>
      </c>
      <c r="AC4415" s="42" t="str">
        <f>VLOOKUP(P4415,'Customer List'!B:D,3,)</f>
        <v>Local</v>
      </c>
    </row>
    <row r="4416" spans="1:29" x14ac:dyDescent="0.25">
      <c r="A4416" s="21">
        <v>4412</v>
      </c>
      <c r="B4416" s="21" t="s">
        <v>6002</v>
      </c>
      <c r="C4416" s="30">
        <v>45975</v>
      </c>
      <c r="D4416" s="30">
        <v>45982</v>
      </c>
      <c r="E4416" s="47">
        <v>88.2</v>
      </c>
      <c r="F4416" s="47">
        <f t="shared" si="517"/>
        <v>7761.6</v>
      </c>
      <c r="G4416" s="48">
        <f t="shared" si="518"/>
        <v>7761.6</v>
      </c>
      <c r="H4416" s="21">
        <v>575702</v>
      </c>
      <c r="I4416" s="21" t="s">
        <v>6020</v>
      </c>
      <c r="J4416" s="21">
        <v>1</v>
      </c>
      <c r="K4416" s="21">
        <v>1</v>
      </c>
      <c r="L4416" s="21">
        <f t="shared" si="519"/>
        <v>0</v>
      </c>
      <c r="M4416" s="21" t="s">
        <v>6396</v>
      </c>
      <c r="N4416" s="30">
        <v>45986</v>
      </c>
      <c r="O4416" s="48">
        <v>13671</v>
      </c>
      <c r="P4416" s="21" t="s">
        <v>153</v>
      </c>
      <c r="Q4416" s="21" t="s">
        <v>1127</v>
      </c>
      <c r="R4416" s="21" t="s">
        <v>1127</v>
      </c>
      <c r="S4416" s="3">
        <v>20</v>
      </c>
      <c r="T4416" s="37"/>
      <c r="U4416" s="21" t="s">
        <v>18</v>
      </c>
      <c r="V4416" s="21" t="str">
        <f>VLOOKUP(P4416,'Customer List'!B:C,2,)</f>
        <v>Noida</v>
      </c>
      <c r="W4416" s="38"/>
      <c r="X4416" s="30">
        <f t="shared" si="533"/>
        <v>45986</v>
      </c>
      <c r="Y4416" s="21">
        <f t="shared" si="521"/>
        <v>0</v>
      </c>
      <c r="Z4416" s="21" t="str">
        <f t="shared" si="522"/>
        <v>Tuesday</v>
      </c>
      <c r="AA4416" s="21" t="str">
        <f t="shared" si="523"/>
        <v>Tuesday</v>
      </c>
      <c r="AB4416" s="21" t="str">
        <f>VLOOKUP(U4416,'Currency Sheet'!A:C,3,)</f>
        <v>DOLLAR</v>
      </c>
      <c r="AC4416" s="42" t="str">
        <f>VLOOKUP(P4416,'Customer List'!B:D,3,)</f>
        <v>Local</v>
      </c>
    </row>
    <row r="4417" spans="1:29" x14ac:dyDescent="0.25">
      <c r="A4417" s="21">
        <v>4413</v>
      </c>
      <c r="B4417" s="21" t="s">
        <v>6002</v>
      </c>
      <c r="C4417" s="30">
        <v>45975</v>
      </c>
      <c r="D4417" s="30">
        <v>45982</v>
      </c>
      <c r="E4417" s="47">
        <v>88.2</v>
      </c>
      <c r="F4417" s="47">
        <f t="shared" si="517"/>
        <v>7761.6</v>
      </c>
      <c r="G4417" s="48">
        <f t="shared" si="518"/>
        <v>7761.6</v>
      </c>
      <c r="H4417" s="21">
        <v>589102</v>
      </c>
      <c r="I4417" s="21" t="s">
        <v>6021</v>
      </c>
      <c r="J4417" s="21">
        <v>1</v>
      </c>
      <c r="K4417" s="21">
        <v>1</v>
      </c>
      <c r="L4417" s="21">
        <f t="shared" si="519"/>
        <v>0</v>
      </c>
      <c r="M4417" s="21" t="s">
        <v>6397</v>
      </c>
      <c r="N4417" s="30">
        <v>45986</v>
      </c>
      <c r="O4417" s="48">
        <v>13266.75</v>
      </c>
      <c r="P4417" s="21" t="s">
        <v>153</v>
      </c>
      <c r="Q4417" s="21" t="s">
        <v>1127</v>
      </c>
      <c r="R4417" s="21" t="s">
        <v>1127</v>
      </c>
      <c r="S4417" s="3">
        <v>20</v>
      </c>
      <c r="T4417" s="37"/>
      <c r="U4417" s="21" t="s">
        <v>18</v>
      </c>
      <c r="V4417" s="21" t="str">
        <f>VLOOKUP(P4417,'Customer List'!B:C,2,)</f>
        <v>Noida</v>
      </c>
      <c r="W4417" s="38"/>
      <c r="X4417" s="30">
        <f t="shared" si="533"/>
        <v>45986</v>
      </c>
      <c r="Y4417" s="21">
        <f t="shared" si="521"/>
        <v>0</v>
      </c>
      <c r="Z4417" s="21" t="str">
        <f t="shared" si="522"/>
        <v>Tuesday</v>
      </c>
      <c r="AA4417" s="21" t="str">
        <f t="shared" si="523"/>
        <v>Tuesday</v>
      </c>
      <c r="AB4417" s="21" t="str">
        <f>VLOOKUP(U4417,'Currency Sheet'!A:C,3,)</f>
        <v>DOLLAR</v>
      </c>
      <c r="AC4417" s="42" t="str">
        <f>VLOOKUP(P4417,'Customer List'!B:D,3,)</f>
        <v>Local</v>
      </c>
    </row>
    <row r="4418" spans="1:29" x14ac:dyDescent="0.25">
      <c r="A4418" s="21">
        <v>4414</v>
      </c>
      <c r="B4418" s="21" t="s">
        <v>6002</v>
      </c>
      <c r="C4418" s="30">
        <v>45975</v>
      </c>
      <c r="D4418" s="30">
        <v>45982</v>
      </c>
      <c r="E4418" s="47">
        <v>88.2</v>
      </c>
      <c r="F4418" s="47">
        <f t="shared" si="517"/>
        <v>7761.6</v>
      </c>
      <c r="G4418" s="48">
        <f t="shared" si="518"/>
        <v>15523.2</v>
      </c>
      <c r="H4418" s="21">
        <v>589102</v>
      </c>
      <c r="I4418" s="21" t="s">
        <v>6021</v>
      </c>
      <c r="J4418" s="21">
        <v>2</v>
      </c>
      <c r="K4418" s="21">
        <v>2</v>
      </c>
      <c r="L4418" s="21">
        <f t="shared" si="519"/>
        <v>0</v>
      </c>
      <c r="M4418" s="21" t="s">
        <v>6212</v>
      </c>
      <c r="N4418" s="30">
        <v>45983</v>
      </c>
      <c r="O4418" s="48">
        <v>31899</v>
      </c>
      <c r="P4418" s="21" t="s">
        <v>2170</v>
      </c>
      <c r="Q4418" s="60">
        <v>58158452424</v>
      </c>
      <c r="R4418" s="21" t="s">
        <v>6107</v>
      </c>
      <c r="S4418" s="3">
        <v>20</v>
      </c>
      <c r="T4418" s="37"/>
      <c r="U4418" s="21" t="s">
        <v>18</v>
      </c>
      <c r="V4418" s="21" t="str">
        <f>VLOOKUP(P4418,'Customer List'!B:C,2,)</f>
        <v>Gujrat</v>
      </c>
      <c r="W4418" s="38"/>
      <c r="X4418" s="30">
        <v>45985</v>
      </c>
      <c r="Y4418" s="21">
        <f t="shared" si="521"/>
        <v>2</v>
      </c>
      <c r="Z4418" s="21" t="str">
        <f t="shared" si="522"/>
        <v>Saturday</v>
      </c>
      <c r="AA4418" s="21" t="str">
        <f t="shared" si="523"/>
        <v>Monday</v>
      </c>
      <c r="AB4418" s="21" t="str">
        <f>VLOOKUP(U4418,'Currency Sheet'!A:C,3,)</f>
        <v>DOLLAR</v>
      </c>
      <c r="AC4418" s="42" t="str">
        <f>VLOOKUP(P4418,'Customer List'!B:D,3,)</f>
        <v>OutStation</v>
      </c>
    </row>
    <row r="4419" spans="1:29" x14ac:dyDescent="0.25">
      <c r="A4419" s="21">
        <v>4415</v>
      </c>
      <c r="B4419" s="21" t="s">
        <v>6002</v>
      </c>
      <c r="C4419" s="30">
        <v>45975</v>
      </c>
      <c r="D4419" s="30">
        <v>45982</v>
      </c>
      <c r="E4419" s="47">
        <v>88.2</v>
      </c>
      <c r="F4419" s="47">
        <f t="shared" si="517"/>
        <v>7761.6</v>
      </c>
      <c r="G4419" s="48">
        <f t="shared" si="518"/>
        <v>15523.2</v>
      </c>
      <c r="H4419" s="21">
        <v>589102</v>
      </c>
      <c r="I4419" s="21" t="s">
        <v>6021</v>
      </c>
      <c r="J4419" s="21">
        <v>2</v>
      </c>
      <c r="K4419" s="21">
        <v>2</v>
      </c>
      <c r="L4419" s="21">
        <f t="shared" si="519"/>
        <v>0</v>
      </c>
      <c r="M4419" s="21" t="s">
        <v>6214</v>
      </c>
      <c r="N4419" s="30">
        <v>45983</v>
      </c>
      <c r="O4419" s="48">
        <v>22332.240000000002</v>
      </c>
      <c r="P4419" s="21" t="s">
        <v>276</v>
      </c>
      <c r="Q4419" s="60">
        <v>58158458315</v>
      </c>
      <c r="R4419" s="21" t="s">
        <v>6107</v>
      </c>
      <c r="S4419" s="3">
        <v>20</v>
      </c>
      <c r="T4419" s="37"/>
      <c r="U4419" s="21" t="s">
        <v>18</v>
      </c>
      <c r="V4419" s="21" t="str">
        <f>VLOOKUP(P4419,'Customer List'!B:C,2,)</f>
        <v>Pune</v>
      </c>
      <c r="W4419" s="38"/>
      <c r="X4419" s="30">
        <v>45985</v>
      </c>
      <c r="Y4419" s="21">
        <f t="shared" si="521"/>
        <v>2</v>
      </c>
      <c r="Z4419" s="21" t="str">
        <f t="shared" si="522"/>
        <v>Saturday</v>
      </c>
      <c r="AA4419" s="21" t="str">
        <f t="shared" si="523"/>
        <v>Monday</v>
      </c>
      <c r="AB4419" s="21" t="str">
        <f>VLOOKUP(U4419,'Currency Sheet'!A:C,3,)</f>
        <v>DOLLAR</v>
      </c>
      <c r="AC4419" s="42" t="str">
        <f>VLOOKUP(P4419,'Customer List'!B:D,3,)</f>
        <v>OutStation</v>
      </c>
    </row>
    <row r="4420" spans="1:29" x14ac:dyDescent="0.25">
      <c r="A4420" s="21">
        <v>4416</v>
      </c>
      <c r="B4420" s="21" t="s">
        <v>6002</v>
      </c>
      <c r="C4420" s="30">
        <v>45975</v>
      </c>
      <c r="D4420" s="30">
        <v>45982</v>
      </c>
      <c r="E4420" s="47">
        <v>70.8</v>
      </c>
      <c r="F4420" s="47">
        <f t="shared" si="517"/>
        <v>6230.4</v>
      </c>
      <c r="G4420" s="48">
        <f t="shared" si="518"/>
        <v>6230.4</v>
      </c>
      <c r="H4420" s="21">
        <v>740368</v>
      </c>
      <c r="I4420" s="21" t="s">
        <v>4832</v>
      </c>
      <c r="J4420" s="21">
        <v>1</v>
      </c>
      <c r="K4420" s="21">
        <v>1</v>
      </c>
      <c r="L4420" s="21">
        <f t="shared" si="519"/>
        <v>0</v>
      </c>
      <c r="M4420" s="21" t="s">
        <v>6259</v>
      </c>
      <c r="N4420" s="30">
        <v>45989</v>
      </c>
      <c r="O4420" s="48">
        <v>10649.5</v>
      </c>
      <c r="P4420" s="21" t="s">
        <v>42</v>
      </c>
      <c r="Q4420" s="21"/>
      <c r="R4420" s="21"/>
      <c r="S4420" s="3">
        <v>4</v>
      </c>
      <c r="T4420" s="37"/>
      <c r="U4420" s="21" t="s">
        <v>18</v>
      </c>
      <c r="V4420" s="21" t="str">
        <f>VLOOKUP(P4420,'Customer List'!B:C,2,)</f>
        <v>Faridabad</v>
      </c>
      <c r="W4420" s="38" t="s">
        <v>637</v>
      </c>
      <c r="X4420" s="30" t="str">
        <f t="shared" ref="X4420:X4421" si="534">IF(OR(R4420 = "PRIYANKA MADAM", R4420 = "DEEPAK", R4420 = "PORTER"),N4420,"")</f>
        <v/>
      </c>
      <c r="Y4420" s="21" t="str">
        <f t="shared" si="521"/>
        <v/>
      </c>
      <c r="Z4420" s="21" t="str">
        <f t="shared" si="522"/>
        <v>Friday</v>
      </c>
      <c r="AA4420" s="21" t="str">
        <f t="shared" si="523"/>
        <v/>
      </c>
      <c r="AB4420" s="21" t="str">
        <f>VLOOKUP(U4420,'Currency Sheet'!A:C,3,)</f>
        <v>DOLLAR</v>
      </c>
      <c r="AC4420" s="42" t="str">
        <f>VLOOKUP(P4420,'Customer List'!B:D,3,)</f>
        <v>Local</v>
      </c>
    </row>
    <row r="4421" spans="1:29" x14ac:dyDescent="0.25">
      <c r="A4421" s="21">
        <v>4417</v>
      </c>
      <c r="B4421" s="21" t="s">
        <v>6002</v>
      </c>
      <c r="C4421" s="30">
        <v>45975</v>
      </c>
      <c r="D4421" s="30">
        <v>45982</v>
      </c>
      <c r="E4421" s="47">
        <v>4.2</v>
      </c>
      <c r="F4421" s="47">
        <f t="shared" si="517"/>
        <v>369.6</v>
      </c>
      <c r="G4421" s="48">
        <f t="shared" si="518"/>
        <v>369.6</v>
      </c>
      <c r="H4421" s="21">
        <v>740379</v>
      </c>
      <c r="I4421" s="21" t="s">
        <v>243</v>
      </c>
      <c r="J4421" s="21">
        <v>1</v>
      </c>
      <c r="K4421" s="21">
        <v>1</v>
      </c>
      <c r="L4421" s="21">
        <f t="shared" si="519"/>
        <v>0</v>
      </c>
      <c r="M4421" s="21" t="s">
        <v>6259</v>
      </c>
      <c r="N4421" s="30">
        <v>45989</v>
      </c>
      <c r="O4421" s="48">
        <v>631.75</v>
      </c>
      <c r="P4421" s="21" t="s">
        <v>42</v>
      </c>
      <c r="Q4421" s="21"/>
      <c r="R4421" s="21"/>
      <c r="S4421" s="3">
        <v>4</v>
      </c>
      <c r="T4421" s="37"/>
      <c r="U4421" s="21" t="s">
        <v>18</v>
      </c>
      <c r="V4421" s="21" t="str">
        <f>VLOOKUP(P4421,'Customer List'!B:C,2,)</f>
        <v>Faridabad</v>
      </c>
      <c r="W4421" s="38" t="s">
        <v>637</v>
      </c>
      <c r="X4421" s="30" t="str">
        <f t="shared" si="534"/>
        <v/>
      </c>
      <c r="Y4421" s="21" t="str">
        <f t="shared" si="521"/>
        <v/>
      </c>
      <c r="Z4421" s="21" t="str">
        <f t="shared" si="522"/>
        <v>Friday</v>
      </c>
      <c r="AA4421" s="21" t="str">
        <f t="shared" si="523"/>
        <v/>
      </c>
      <c r="AB4421" s="21" t="str">
        <f>VLOOKUP(U4421,'Currency Sheet'!A:C,3,)</f>
        <v>DOLLAR</v>
      </c>
      <c r="AC4421" s="42" t="str">
        <f>VLOOKUP(P4421,'Customer List'!B:D,3,)</f>
        <v>Local</v>
      </c>
    </row>
    <row r="4422" spans="1:29" x14ac:dyDescent="0.25">
      <c r="A4422" s="21">
        <v>4418</v>
      </c>
      <c r="B4422" s="21" t="s">
        <v>6002</v>
      </c>
      <c r="C4422" s="30">
        <v>45975</v>
      </c>
      <c r="D4422" s="30">
        <v>45982</v>
      </c>
      <c r="E4422" s="47">
        <v>1056.5999999999999</v>
      </c>
      <c r="F4422" s="47">
        <f t="shared" si="517"/>
        <v>92980.799999999988</v>
      </c>
      <c r="G4422" s="48">
        <f t="shared" si="518"/>
        <v>92980.799999999988</v>
      </c>
      <c r="H4422" s="21">
        <v>740809</v>
      </c>
      <c r="I4422" s="21" t="s">
        <v>4833</v>
      </c>
      <c r="J4422" s="21">
        <v>1</v>
      </c>
      <c r="K4422" s="21">
        <v>1</v>
      </c>
      <c r="L4422" s="21">
        <f t="shared" si="519"/>
        <v>0</v>
      </c>
      <c r="M4422" s="21" t="s">
        <v>6220</v>
      </c>
      <c r="N4422" s="30">
        <v>45983</v>
      </c>
      <c r="O4422" s="48">
        <v>204716.25</v>
      </c>
      <c r="P4422" s="21" t="s">
        <v>319</v>
      </c>
      <c r="Q4422" s="60">
        <v>58158456635</v>
      </c>
      <c r="R4422" s="21" t="s">
        <v>6107</v>
      </c>
      <c r="S4422" s="3">
        <v>4</v>
      </c>
      <c r="T4422" s="37"/>
      <c r="U4422" s="21" t="s">
        <v>18</v>
      </c>
      <c r="V4422" s="21" t="str">
        <f>VLOOKUP(P4422,'Customer List'!B:C,2,)</f>
        <v>Gujrat</v>
      </c>
      <c r="W4422" s="38"/>
      <c r="X4422" s="30">
        <v>45985</v>
      </c>
      <c r="Y4422" s="21">
        <f t="shared" si="521"/>
        <v>2</v>
      </c>
      <c r="Z4422" s="21" t="str">
        <f t="shared" si="522"/>
        <v>Saturday</v>
      </c>
      <c r="AA4422" s="21" t="str">
        <f t="shared" si="523"/>
        <v>Monday</v>
      </c>
      <c r="AB4422" s="21" t="str">
        <f>VLOOKUP(U4422,'Currency Sheet'!A:C,3,)</f>
        <v>DOLLAR</v>
      </c>
      <c r="AC4422" s="42" t="str">
        <f>VLOOKUP(P4422,'Customer List'!B:D,3,)</f>
        <v>OutStation</v>
      </c>
    </row>
    <row r="4423" spans="1:29" x14ac:dyDescent="0.25">
      <c r="A4423" s="21">
        <v>4419</v>
      </c>
      <c r="B4423" s="21" t="s">
        <v>6002</v>
      </c>
      <c r="C4423" s="30">
        <v>45975</v>
      </c>
      <c r="D4423" s="30">
        <v>45982</v>
      </c>
      <c r="E4423" s="47">
        <v>70.8</v>
      </c>
      <c r="F4423" s="47">
        <f t="shared" ref="F4423:F4486" si="535">IF(AB4423="DOLLAR",E4423*88,E4423)</f>
        <v>6230.4</v>
      </c>
      <c r="G4423" s="48">
        <f t="shared" ref="G4423:G4486" si="536">F4423*J4423</f>
        <v>6230.4</v>
      </c>
      <c r="H4423" s="21">
        <v>740904</v>
      </c>
      <c r="I4423" s="21" t="s">
        <v>6022</v>
      </c>
      <c r="J4423" s="21">
        <v>1</v>
      </c>
      <c r="K4423" s="21">
        <v>1</v>
      </c>
      <c r="L4423" s="21">
        <f t="shared" ref="L4423:L4486" si="537">J4423-K4423</f>
        <v>0</v>
      </c>
      <c r="M4423" s="21" t="s">
        <v>6259</v>
      </c>
      <c r="N4423" s="30">
        <v>45989</v>
      </c>
      <c r="O4423" s="48">
        <v>10649.5</v>
      </c>
      <c r="P4423" s="21" t="s">
        <v>42</v>
      </c>
      <c r="Q4423" s="21"/>
      <c r="R4423" s="21"/>
      <c r="S4423" s="3">
        <v>4</v>
      </c>
      <c r="T4423" s="37"/>
      <c r="U4423" s="21" t="s">
        <v>18</v>
      </c>
      <c r="V4423" s="21" t="str">
        <f>VLOOKUP(P4423,'Customer List'!B:C,2,)</f>
        <v>Faridabad</v>
      </c>
      <c r="W4423" s="38" t="s">
        <v>637</v>
      </c>
      <c r="X4423" s="30" t="str">
        <f t="shared" ref="X4423:X4457" si="538">IF(OR(R4423 = "PRIYANKA MADAM", R4423 = "DEEPAK", R4423 = "PORTER"),N4423,"")</f>
        <v/>
      </c>
      <c r="Y4423" s="21" t="str">
        <f t="shared" ref="Y4423:Y4486" si="539">IF(X4423="", "", X4423-N4423)</f>
        <v/>
      </c>
      <c r="Z4423" s="21" t="str">
        <f t="shared" ref="Z4423:Z4486" si="540">IF(N4423="", "", TEXT(N4423, "dddd"))</f>
        <v>Friday</v>
      </c>
      <c r="AA4423" s="21" t="str">
        <f t="shared" ref="AA4423:AA4486" si="541">IF(X4423="", "", TEXT(X4423, "dddd"))</f>
        <v/>
      </c>
      <c r="AB4423" s="21" t="str">
        <f>VLOOKUP(U4423,'Currency Sheet'!A:C,3,)</f>
        <v>DOLLAR</v>
      </c>
      <c r="AC4423" s="42" t="str">
        <f>VLOOKUP(P4423,'Customer List'!B:D,3,)</f>
        <v>Local</v>
      </c>
    </row>
    <row r="4424" spans="1:29" x14ac:dyDescent="0.25">
      <c r="A4424" s="21">
        <v>4420</v>
      </c>
      <c r="B4424" s="21" t="s">
        <v>6002</v>
      </c>
      <c r="C4424" s="30">
        <v>45975</v>
      </c>
      <c r="D4424" s="30">
        <v>45982</v>
      </c>
      <c r="E4424" s="47">
        <v>176.4</v>
      </c>
      <c r="F4424" s="47">
        <f t="shared" si="535"/>
        <v>15523.2</v>
      </c>
      <c r="G4424" s="48">
        <f t="shared" si="536"/>
        <v>15523.2</v>
      </c>
      <c r="H4424" s="21">
        <v>740931</v>
      </c>
      <c r="I4424" s="21" t="s">
        <v>6023</v>
      </c>
      <c r="J4424" s="21">
        <v>1</v>
      </c>
      <c r="K4424" s="21">
        <v>1</v>
      </c>
      <c r="L4424" s="21">
        <f t="shared" si="537"/>
        <v>0</v>
      </c>
      <c r="M4424" s="21" t="s">
        <v>6259</v>
      </c>
      <c r="N4424" s="30">
        <v>45989</v>
      </c>
      <c r="O4424" s="48">
        <v>26533.5</v>
      </c>
      <c r="P4424" s="21" t="s">
        <v>42</v>
      </c>
      <c r="Q4424" s="21"/>
      <c r="R4424" s="21"/>
      <c r="S4424" s="3">
        <v>4</v>
      </c>
      <c r="T4424" s="37"/>
      <c r="U4424" s="21" t="s">
        <v>18</v>
      </c>
      <c r="V4424" s="21" t="str">
        <f>VLOOKUP(P4424,'Customer List'!B:C,2,)</f>
        <v>Faridabad</v>
      </c>
      <c r="W4424" s="38" t="s">
        <v>637</v>
      </c>
      <c r="X4424" s="30" t="str">
        <f t="shared" si="538"/>
        <v/>
      </c>
      <c r="Y4424" s="21" t="str">
        <f t="shared" si="539"/>
        <v/>
      </c>
      <c r="Z4424" s="21" t="str">
        <f t="shared" si="540"/>
        <v>Friday</v>
      </c>
      <c r="AA4424" s="21" t="str">
        <f t="shared" si="541"/>
        <v/>
      </c>
      <c r="AB4424" s="21" t="str">
        <f>VLOOKUP(U4424,'Currency Sheet'!A:C,3,)</f>
        <v>DOLLAR</v>
      </c>
      <c r="AC4424" s="42" t="str">
        <f>VLOOKUP(P4424,'Customer List'!B:D,3,)</f>
        <v>Local</v>
      </c>
    </row>
    <row r="4425" spans="1:29" x14ac:dyDescent="0.25">
      <c r="A4425" s="21">
        <v>4421</v>
      </c>
      <c r="B4425" s="21" t="s">
        <v>6002</v>
      </c>
      <c r="C4425" s="30">
        <v>45975</v>
      </c>
      <c r="D4425" s="30">
        <v>45982</v>
      </c>
      <c r="E4425" s="47">
        <v>35.4</v>
      </c>
      <c r="F4425" s="47">
        <f t="shared" si="535"/>
        <v>3115.2</v>
      </c>
      <c r="G4425" s="48">
        <f t="shared" si="536"/>
        <v>3115.2</v>
      </c>
      <c r="H4425" s="21">
        <v>740932</v>
      </c>
      <c r="I4425" s="21" t="s">
        <v>6024</v>
      </c>
      <c r="J4425" s="21">
        <v>1</v>
      </c>
      <c r="K4425" s="21">
        <v>1</v>
      </c>
      <c r="L4425" s="21">
        <f t="shared" si="537"/>
        <v>0</v>
      </c>
      <c r="M4425" s="21" t="s">
        <v>6259</v>
      </c>
      <c r="N4425" s="30">
        <v>45989</v>
      </c>
      <c r="O4425" s="48">
        <v>5324.75</v>
      </c>
      <c r="P4425" s="21" t="s">
        <v>42</v>
      </c>
      <c r="Q4425" s="21"/>
      <c r="R4425" s="21"/>
      <c r="S4425" s="3">
        <v>4</v>
      </c>
      <c r="T4425" s="37"/>
      <c r="U4425" s="21" t="s">
        <v>18</v>
      </c>
      <c r="V4425" s="21" t="str">
        <f>VLOOKUP(P4425,'Customer List'!B:C,2,)</f>
        <v>Faridabad</v>
      </c>
      <c r="W4425" s="38" t="s">
        <v>637</v>
      </c>
      <c r="X4425" s="30" t="str">
        <f t="shared" si="538"/>
        <v/>
      </c>
      <c r="Y4425" s="21" t="str">
        <f t="shared" si="539"/>
        <v/>
      </c>
      <c r="Z4425" s="21" t="str">
        <f t="shared" si="540"/>
        <v>Friday</v>
      </c>
      <c r="AA4425" s="21" t="str">
        <f t="shared" si="541"/>
        <v/>
      </c>
      <c r="AB4425" s="21" t="str">
        <f>VLOOKUP(U4425,'Currency Sheet'!A:C,3,)</f>
        <v>DOLLAR</v>
      </c>
      <c r="AC4425" s="42" t="str">
        <f>VLOOKUP(P4425,'Customer List'!B:D,3,)</f>
        <v>Local</v>
      </c>
    </row>
    <row r="4426" spans="1:29" x14ac:dyDescent="0.25">
      <c r="A4426" s="21">
        <v>4422</v>
      </c>
      <c r="B4426" s="21" t="s">
        <v>6002</v>
      </c>
      <c r="C4426" s="30">
        <v>45975</v>
      </c>
      <c r="D4426" s="30">
        <v>45982</v>
      </c>
      <c r="E4426" s="47">
        <v>70.8</v>
      </c>
      <c r="F4426" s="47">
        <f t="shared" si="535"/>
        <v>6230.4</v>
      </c>
      <c r="G4426" s="48">
        <f t="shared" si="536"/>
        <v>6230.4</v>
      </c>
      <c r="H4426" s="21">
        <v>740933</v>
      </c>
      <c r="I4426" s="21" t="s">
        <v>6025</v>
      </c>
      <c r="J4426" s="21">
        <v>1</v>
      </c>
      <c r="K4426" s="21">
        <v>1</v>
      </c>
      <c r="L4426" s="21">
        <f t="shared" si="537"/>
        <v>0</v>
      </c>
      <c r="M4426" s="21" t="s">
        <v>6259</v>
      </c>
      <c r="N4426" s="30">
        <v>45989</v>
      </c>
      <c r="O4426" s="48">
        <v>10649.5</v>
      </c>
      <c r="P4426" s="21" t="s">
        <v>42</v>
      </c>
      <c r="Q4426" s="21"/>
      <c r="R4426" s="21"/>
      <c r="S4426" s="3">
        <v>4</v>
      </c>
      <c r="T4426" s="37"/>
      <c r="U4426" s="21" t="s">
        <v>18</v>
      </c>
      <c r="V4426" s="21" t="str">
        <f>VLOOKUP(P4426,'Customer List'!B:C,2,)</f>
        <v>Faridabad</v>
      </c>
      <c r="W4426" s="38" t="s">
        <v>637</v>
      </c>
      <c r="X4426" s="30" t="str">
        <f t="shared" si="538"/>
        <v/>
      </c>
      <c r="Y4426" s="21" t="str">
        <f t="shared" si="539"/>
        <v/>
      </c>
      <c r="Z4426" s="21" t="str">
        <f t="shared" si="540"/>
        <v>Friday</v>
      </c>
      <c r="AA4426" s="21" t="str">
        <f t="shared" si="541"/>
        <v/>
      </c>
      <c r="AB4426" s="21" t="str">
        <f>VLOOKUP(U4426,'Currency Sheet'!A:C,3,)</f>
        <v>DOLLAR</v>
      </c>
      <c r="AC4426" s="42" t="str">
        <f>VLOOKUP(P4426,'Customer List'!B:D,3,)</f>
        <v>Local</v>
      </c>
    </row>
    <row r="4427" spans="1:29" x14ac:dyDescent="0.25">
      <c r="A4427" s="21">
        <v>4423</v>
      </c>
      <c r="B4427" s="21" t="s">
        <v>6002</v>
      </c>
      <c r="C4427" s="30">
        <v>45975</v>
      </c>
      <c r="D4427" s="30">
        <v>45982</v>
      </c>
      <c r="E4427" s="47">
        <v>70.8</v>
      </c>
      <c r="F4427" s="47">
        <f t="shared" si="535"/>
        <v>6230.4</v>
      </c>
      <c r="G4427" s="48">
        <f t="shared" si="536"/>
        <v>6230.4</v>
      </c>
      <c r="H4427" s="21">
        <v>740934</v>
      </c>
      <c r="I4427" s="21" t="s">
        <v>6026</v>
      </c>
      <c r="J4427" s="21">
        <v>1</v>
      </c>
      <c r="K4427" s="21">
        <v>1</v>
      </c>
      <c r="L4427" s="21">
        <f t="shared" si="537"/>
        <v>0</v>
      </c>
      <c r="M4427" s="21" t="s">
        <v>6259</v>
      </c>
      <c r="N4427" s="30">
        <v>45989</v>
      </c>
      <c r="O4427" s="48">
        <v>10649.5</v>
      </c>
      <c r="P4427" s="21" t="s">
        <v>42</v>
      </c>
      <c r="Q4427" s="21"/>
      <c r="R4427" s="21"/>
      <c r="S4427" s="3">
        <v>4</v>
      </c>
      <c r="T4427" s="37"/>
      <c r="U4427" s="21" t="s">
        <v>18</v>
      </c>
      <c r="V4427" s="21" t="str">
        <f>VLOOKUP(P4427,'Customer List'!B:C,2,)</f>
        <v>Faridabad</v>
      </c>
      <c r="W4427" s="38" t="s">
        <v>637</v>
      </c>
      <c r="X4427" s="30" t="str">
        <f t="shared" si="538"/>
        <v/>
      </c>
      <c r="Y4427" s="21" t="str">
        <f t="shared" si="539"/>
        <v/>
      </c>
      <c r="Z4427" s="21" t="str">
        <f t="shared" si="540"/>
        <v>Friday</v>
      </c>
      <c r="AA4427" s="21" t="str">
        <f t="shared" si="541"/>
        <v/>
      </c>
      <c r="AB4427" s="21" t="str">
        <f>VLOOKUP(U4427,'Currency Sheet'!A:C,3,)</f>
        <v>DOLLAR</v>
      </c>
      <c r="AC4427" s="42" t="str">
        <f>VLOOKUP(P4427,'Customer List'!B:D,3,)</f>
        <v>Local</v>
      </c>
    </row>
    <row r="4428" spans="1:29" x14ac:dyDescent="0.25">
      <c r="A4428" s="21">
        <v>4424</v>
      </c>
      <c r="B4428" s="21" t="s">
        <v>6002</v>
      </c>
      <c r="C4428" s="30">
        <v>45975</v>
      </c>
      <c r="D4428" s="30">
        <v>45982</v>
      </c>
      <c r="E4428" s="47">
        <v>70.8</v>
      </c>
      <c r="F4428" s="47">
        <f t="shared" si="535"/>
        <v>6230.4</v>
      </c>
      <c r="G4428" s="48">
        <f t="shared" si="536"/>
        <v>6230.4</v>
      </c>
      <c r="H4428" s="21">
        <v>740936</v>
      </c>
      <c r="I4428" s="21" t="s">
        <v>6027</v>
      </c>
      <c r="J4428" s="21">
        <v>1</v>
      </c>
      <c r="K4428" s="21">
        <v>1</v>
      </c>
      <c r="L4428" s="21">
        <f t="shared" si="537"/>
        <v>0</v>
      </c>
      <c r="M4428" s="21" t="s">
        <v>6259</v>
      </c>
      <c r="N4428" s="30">
        <v>45989</v>
      </c>
      <c r="O4428" s="48">
        <v>10649.5</v>
      </c>
      <c r="P4428" s="21" t="s">
        <v>42</v>
      </c>
      <c r="Q4428" s="21"/>
      <c r="R4428" s="21"/>
      <c r="S4428" s="3">
        <v>4</v>
      </c>
      <c r="T4428" s="37"/>
      <c r="U4428" s="21" t="s">
        <v>18</v>
      </c>
      <c r="V4428" s="21" t="str">
        <f>VLOOKUP(P4428,'Customer List'!B:C,2,)</f>
        <v>Faridabad</v>
      </c>
      <c r="W4428" s="38" t="s">
        <v>637</v>
      </c>
      <c r="X4428" s="30" t="str">
        <f t="shared" si="538"/>
        <v/>
      </c>
      <c r="Y4428" s="21" t="str">
        <f t="shared" si="539"/>
        <v/>
      </c>
      <c r="Z4428" s="21" t="str">
        <f t="shared" si="540"/>
        <v>Friday</v>
      </c>
      <c r="AA4428" s="21" t="str">
        <f t="shared" si="541"/>
        <v/>
      </c>
      <c r="AB4428" s="21" t="str">
        <f>VLOOKUP(U4428,'Currency Sheet'!A:C,3,)</f>
        <v>DOLLAR</v>
      </c>
      <c r="AC4428" s="42" t="str">
        <f>VLOOKUP(P4428,'Customer List'!B:D,3,)</f>
        <v>Local</v>
      </c>
    </row>
    <row r="4429" spans="1:29" x14ac:dyDescent="0.25">
      <c r="A4429" s="21">
        <v>4425</v>
      </c>
      <c r="B4429" s="21" t="s">
        <v>6002</v>
      </c>
      <c r="C4429" s="30">
        <v>45975</v>
      </c>
      <c r="D4429" s="30">
        <v>45982</v>
      </c>
      <c r="E4429" s="47">
        <v>70.8</v>
      </c>
      <c r="F4429" s="47">
        <f t="shared" si="535"/>
        <v>6230.4</v>
      </c>
      <c r="G4429" s="48">
        <f t="shared" si="536"/>
        <v>6230.4</v>
      </c>
      <c r="H4429" s="21">
        <v>740937</v>
      </c>
      <c r="I4429" s="21" t="s">
        <v>6028</v>
      </c>
      <c r="J4429" s="21">
        <v>1</v>
      </c>
      <c r="K4429" s="21">
        <v>1</v>
      </c>
      <c r="L4429" s="21">
        <f t="shared" si="537"/>
        <v>0</v>
      </c>
      <c r="M4429" s="21" t="s">
        <v>6259</v>
      </c>
      <c r="N4429" s="30">
        <v>45989</v>
      </c>
      <c r="O4429" s="48">
        <v>10649.5</v>
      </c>
      <c r="P4429" s="21" t="s">
        <v>42</v>
      </c>
      <c r="Q4429" s="21"/>
      <c r="R4429" s="21"/>
      <c r="S4429" s="3">
        <v>4</v>
      </c>
      <c r="T4429" s="37"/>
      <c r="U4429" s="21" t="s">
        <v>18</v>
      </c>
      <c r="V4429" s="21" t="str">
        <f>VLOOKUP(P4429,'Customer List'!B:C,2,)</f>
        <v>Faridabad</v>
      </c>
      <c r="W4429" s="38" t="s">
        <v>637</v>
      </c>
      <c r="X4429" s="30" t="str">
        <f t="shared" si="538"/>
        <v/>
      </c>
      <c r="Y4429" s="21" t="str">
        <f t="shared" si="539"/>
        <v/>
      </c>
      <c r="Z4429" s="21" t="str">
        <f t="shared" si="540"/>
        <v>Friday</v>
      </c>
      <c r="AA4429" s="21" t="str">
        <f t="shared" si="541"/>
        <v/>
      </c>
      <c r="AB4429" s="21" t="str">
        <f>VLOOKUP(U4429,'Currency Sheet'!A:C,3,)</f>
        <v>DOLLAR</v>
      </c>
      <c r="AC4429" s="42" t="str">
        <f>VLOOKUP(P4429,'Customer List'!B:D,3,)</f>
        <v>Local</v>
      </c>
    </row>
    <row r="4430" spans="1:29" x14ac:dyDescent="0.25">
      <c r="A4430" s="21">
        <v>4426</v>
      </c>
      <c r="B4430" s="21" t="s">
        <v>6002</v>
      </c>
      <c r="C4430" s="30">
        <v>45975</v>
      </c>
      <c r="D4430" s="30">
        <v>45982</v>
      </c>
      <c r="E4430" s="47">
        <v>70.8</v>
      </c>
      <c r="F4430" s="47">
        <f t="shared" si="535"/>
        <v>6230.4</v>
      </c>
      <c r="G4430" s="48">
        <f t="shared" si="536"/>
        <v>6230.4</v>
      </c>
      <c r="H4430" s="21">
        <v>740941</v>
      </c>
      <c r="I4430" s="21" t="s">
        <v>6029</v>
      </c>
      <c r="J4430" s="21">
        <v>1</v>
      </c>
      <c r="K4430" s="21">
        <v>1</v>
      </c>
      <c r="L4430" s="21">
        <f t="shared" si="537"/>
        <v>0</v>
      </c>
      <c r="M4430" s="21" t="s">
        <v>6259</v>
      </c>
      <c r="N4430" s="30">
        <v>45989</v>
      </c>
      <c r="O4430" s="48">
        <v>10649.5</v>
      </c>
      <c r="P4430" s="21" t="s">
        <v>42</v>
      </c>
      <c r="Q4430" s="21"/>
      <c r="R4430" s="21"/>
      <c r="S4430" s="3">
        <v>4</v>
      </c>
      <c r="T4430" s="37"/>
      <c r="U4430" s="21" t="s">
        <v>18</v>
      </c>
      <c r="V4430" s="21" t="str">
        <f>VLOOKUP(P4430,'Customer List'!B:C,2,)</f>
        <v>Faridabad</v>
      </c>
      <c r="W4430" s="38" t="s">
        <v>637</v>
      </c>
      <c r="X4430" s="30" t="str">
        <f t="shared" si="538"/>
        <v/>
      </c>
      <c r="Y4430" s="21" t="str">
        <f t="shared" si="539"/>
        <v/>
      </c>
      <c r="Z4430" s="21" t="str">
        <f t="shared" si="540"/>
        <v>Friday</v>
      </c>
      <c r="AA4430" s="21" t="str">
        <f t="shared" si="541"/>
        <v/>
      </c>
      <c r="AB4430" s="21" t="str">
        <f>VLOOKUP(U4430,'Currency Sheet'!A:C,3,)</f>
        <v>DOLLAR</v>
      </c>
      <c r="AC4430" s="42" t="str">
        <f>VLOOKUP(P4430,'Customer List'!B:D,3,)</f>
        <v>Local</v>
      </c>
    </row>
    <row r="4431" spans="1:29" x14ac:dyDescent="0.25">
      <c r="A4431" s="21">
        <v>4427</v>
      </c>
      <c r="B4431" s="21" t="s">
        <v>6002</v>
      </c>
      <c r="C4431" s="30">
        <v>45975</v>
      </c>
      <c r="D4431" s="30">
        <v>45982</v>
      </c>
      <c r="E4431" s="47">
        <v>70.8</v>
      </c>
      <c r="F4431" s="47">
        <f t="shared" si="535"/>
        <v>6230.4</v>
      </c>
      <c r="G4431" s="48">
        <f t="shared" si="536"/>
        <v>6230.4</v>
      </c>
      <c r="H4431" s="21">
        <v>740942</v>
      </c>
      <c r="I4431" s="21" t="s">
        <v>6030</v>
      </c>
      <c r="J4431" s="21">
        <v>1</v>
      </c>
      <c r="K4431" s="21">
        <v>1</v>
      </c>
      <c r="L4431" s="21">
        <f t="shared" si="537"/>
        <v>0</v>
      </c>
      <c r="M4431" s="21" t="s">
        <v>6259</v>
      </c>
      <c r="N4431" s="30">
        <v>45989</v>
      </c>
      <c r="O4431" s="48">
        <v>10649.5</v>
      </c>
      <c r="P4431" s="21" t="s">
        <v>42</v>
      </c>
      <c r="Q4431" s="21"/>
      <c r="R4431" s="21"/>
      <c r="S4431" s="3">
        <v>4</v>
      </c>
      <c r="T4431" s="37"/>
      <c r="U4431" s="21" t="s">
        <v>18</v>
      </c>
      <c r="V4431" s="21" t="str">
        <f>VLOOKUP(P4431,'Customer List'!B:C,2,)</f>
        <v>Faridabad</v>
      </c>
      <c r="W4431" s="38" t="s">
        <v>637</v>
      </c>
      <c r="X4431" s="30" t="str">
        <f t="shared" si="538"/>
        <v/>
      </c>
      <c r="Y4431" s="21" t="str">
        <f t="shared" si="539"/>
        <v/>
      </c>
      <c r="Z4431" s="21" t="str">
        <f t="shared" si="540"/>
        <v>Friday</v>
      </c>
      <c r="AA4431" s="21" t="str">
        <f t="shared" si="541"/>
        <v/>
      </c>
      <c r="AB4431" s="21" t="str">
        <f>VLOOKUP(U4431,'Currency Sheet'!A:C,3,)</f>
        <v>DOLLAR</v>
      </c>
      <c r="AC4431" s="42" t="str">
        <f>VLOOKUP(P4431,'Customer List'!B:D,3,)</f>
        <v>Local</v>
      </c>
    </row>
    <row r="4432" spans="1:29" x14ac:dyDescent="0.25">
      <c r="A4432" s="21">
        <v>4428</v>
      </c>
      <c r="B4432" s="21" t="s">
        <v>6002</v>
      </c>
      <c r="C4432" s="30">
        <v>45975</v>
      </c>
      <c r="D4432" s="30">
        <v>45982</v>
      </c>
      <c r="E4432" s="47">
        <v>247.8</v>
      </c>
      <c r="F4432" s="47">
        <f t="shared" si="535"/>
        <v>21806.400000000001</v>
      </c>
      <c r="G4432" s="48">
        <f t="shared" si="536"/>
        <v>21806.400000000001</v>
      </c>
      <c r="H4432" s="21">
        <v>901301</v>
      </c>
      <c r="I4432" s="21" t="s">
        <v>5417</v>
      </c>
      <c r="J4432" s="21">
        <v>1</v>
      </c>
      <c r="K4432" s="21">
        <v>1</v>
      </c>
      <c r="L4432" s="21">
        <f t="shared" si="537"/>
        <v>0</v>
      </c>
      <c r="M4432" s="21" t="s">
        <v>6204</v>
      </c>
      <c r="N4432" s="30">
        <v>45983</v>
      </c>
      <c r="O4432" s="48">
        <v>48011.25</v>
      </c>
      <c r="P4432" s="21" t="s">
        <v>2281</v>
      </c>
      <c r="Q4432" s="60">
        <v>58158457980</v>
      </c>
      <c r="R4432" s="21" t="s">
        <v>6107</v>
      </c>
      <c r="S4432" s="3">
        <v>4</v>
      </c>
      <c r="T4432" s="37"/>
      <c r="U4432" s="21" t="s">
        <v>18</v>
      </c>
      <c r="V4432" s="21" t="str">
        <f>VLOOKUP(P4432,'Customer List'!B:C,2,)</f>
        <v>BANGALORE</v>
      </c>
      <c r="W4432" s="38"/>
      <c r="X4432" s="30">
        <v>45985</v>
      </c>
      <c r="Y4432" s="21">
        <f t="shared" si="539"/>
        <v>2</v>
      </c>
      <c r="Z4432" s="21" t="str">
        <f t="shared" si="540"/>
        <v>Saturday</v>
      </c>
      <c r="AA4432" s="21" t="str">
        <f t="shared" si="541"/>
        <v>Monday</v>
      </c>
      <c r="AB4432" s="21" t="str">
        <f>VLOOKUP(U4432,'Currency Sheet'!A:C,3,)</f>
        <v>DOLLAR</v>
      </c>
      <c r="AC4432" s="42" t="str">
        <f>VLOOKUP(P4432,'Customer List'!B:D,3,)</f>
        <v>OutStation</v>
      </c>
    </row>
    <row r="4433" spans="1:29" x14ac:dyDescent="0.25">
      <c r="A4433" s="21">
        <v>4429</v>
      </c>
      <c r="B4433" s="21" t="s">
        <v>6031</v>
      </c>
      <c r="C4433" s="30">
        <v>45975</v>
      </c>
      <c r="D4433" s="30">
        <v>45982</v>
      </c>
      <c r="E4433" s="47">
        <v>21.6</v>
      </c>
      <c r="F4433" s="47">
        <f t="shared" si="535"/>
        <v>1900.8000000000002</v>
      </c>
      <c r="G4433" s="48">
        <f t="shared" si="536"/>
        <v>1900.8000000000002</v>
      </c>
      <c r="H4433" s="21">
        <v>100203</v>
      </c>
      <c r="I4433" s="21" t="s">
        <v>4746</v>
      </c>
      <c r="J4433" s="21">
        <v>1</v>
      </c>
      <c r="K4433" s="21">
        <v>1</v>
      </c>
      <c r="L4433" s="21">
        <f t="shared" si="537"/>
        <v>0</v>
      </c>
      <c r="M4433" s="21" t="s">
        <v>6115</v>
      </c>
      <c r="N4433" s="30"/>
      <c r="O4433" s="48">
        <v>3078</v>
      </c>
      <c r="P4433" s="21" t="s">
        <v>254</v>
      </c>
      <c r="Q4433" s="21"/>
      <c r="R4433" s="21"/>
      <c r="S4433" s="3">
        <v>4</v>
      </c>
      <c r="T4433" s="37" t="s">
        <v>6258</v>
      </c>
      <c r="U4433" s="21" t="s">
        <v>18</v>
      </c>
      <c r="V4433" s="21" t="str">
        <f>VLOOKUP(P4433,'Customer List'!B:C,2,)</f>
        <v>Delhi</v>
      </c>
      <c r="W4433" s="38"/>
      <c r="X4433" s="30" t="str">
        <f t="shared" si="538"/>
        <v/>
      </c>
      <c r="Y4433" s="21" t="str">
        <f t="shared" si="539"/>
        <v/>
      </c>
      <c r="Z4433" s="21" t="str">
        <f t="shared" si="540"/>
        <v/>
      </c>
      <c r="AA4433" s="21" t="str">
        <f t="shared" si="541"/>
        <v/>
      </c>
      <c r="AB4433" s="21" t="str">
        <f>VLOOKUP(U4433,'Currency Sheet'!A:C,3,)</f>
        <v>DOLLAR</v>
      </c>
      <c r="AC4433" s="42" t="str">
        <f>VLOOKUP(P4433,'Customer List'!B:D,3,)</f>
        <v>Local</v>
      </c>
    </row>
    <row r="4434" spans="1:29" x14ac:dyDescent="0.25">
      <c r="A4434" s="21">
        <v>4430</v>
      </c>
      <c r="B4434" s="21" t="s">
        <v>6031</v>
      </c>
      <c r="C4434" s="30">
        <v>45975</v>
      </c>
      <c r="D4434" s="30">
        <v>45982</v>
      </c>
      <c r="E4434" s="47">
        <v>85.8</v>
      </c>
      <c r="F4434" s="47">
        <f t="shared" si="535"/>
        <v>7550.4</v>
      </c>
      <c r="G4434" s="48">
        <f t="shared" si="536"/>
        <v>7550.4</v>
      </c>
      <c r="H4434" s="21">
        <v>100204</v>
      </c>
      <c r="I4434" s="21" t="s">
        <v>4746</v>
      </c>
      <c r="J4434" s="21">
        <v>1</v>
      </c>
      <c r="K4434" s="21">
        <v>1</v>
      </c>
      <c r="L4434" s="21">
        <f t="shared" si="537"/>
        <v>0</v>
      </c>
      <c r="M4434" s="21" t="s">
        <v>6237</v>
      </c>
      <c r="N4434" s="30">
        <v>45985</v>
      </c>
      <c r="O4434" s="48">
        <v>12226.5</v>
      </c>
      <c r="P4434" s="21" t="s">
        <v>16</v>
      </c>
      <c r="Q4434" s="21" t="s">
        <v>5959</v>
      </c>
      <c r="R4434" s="21" t="s">
        <v>6091</v>
      </c>
      <c r="S4434" s="3">
        <v>4</v>
      </c>
      <c r="T4434" s="37"/>
      <c r="U4434" s="21" t="s">
        <v>18</v>
      </c>
      <c r="V4434" s="21" t="str">
        <f>VLOOKUP(P4434,'Customer List'!B:C,2,)</f>
        <v>Delhi</v>
      </c>
      <c r="W4434" s="38"/>
      <c r="X4434" s="30">
        <f t="shared" si="538"/>
        <v>45985</v>
      </c>
      <c r="Y4434" s="21">
        <f t="shared" si="539"/>
        <v>0</v>
      </c>
      <c r="Z4434" s="21" t="str">
        <f t="shared" si="540"/>
        <v>Monday</v>
      </c>
      <c r="AA4434" s="21" t="str">
        <f t="shared" si="541"/>
        <v>Monday</v>
      </c>
      <c r="AB4434" s="21" t="str">
        <f>VLOOKUP(U4434,'Currency Sheet'!A:C,3,)</f>
        <v>DOLLAR</v>
      </c>
      <c r="AC4434" s="42" t="str">
        <f>VLOOKUP(P4434,'Customer List'!B:D,3,)</f>
        <v>Local</v>
      </c>
    </row>
    <row r="4435" spans="1:29" x14ac:dyDescent="0.25">
      <c r="A4435" s="21">
        <v>4431</v>
      </c>
      <c r="B4435" s="21" t="s">
        <v>6031</v>
      </c>
      <c r="C4435" s="30">
        <v>45975</v>
      </c>
      <c r="D4435" s="30">
        <v>45982</v>
      </c>
      <c r="E4435" s="47">
        <v>63</v>
      </c>
      <c r="F4435" s="47">
        <f t="shared" si="535"/>
        <v>5544</v>
      </c>
      <c r="G4435" s="48">
        <f t="shared" si="536"/>
        <v>5544</v>
      </c>
      <c r="H4435" s="21">
        <v>100219</v>
      </c>
      <c r="I4435" s="21" t="s">
        <v>4746</v>
      </c>
      <c r="J4435" s="21">
        <v>1</v>
      </c>
      <c r="K4435" s="21">
        <v>1</v>
      </c>
      <c r="L4435" s="21">
        <f t="shared" si="537"/>
        <v>0</v>
      </c>
      <c r="M4435" s="21" t="s">
        <v>6196</v>
      </c>
      <c r="N4435" s="30">
        <v>45983</v>
      </c>
      <c r="O4435" s="48">
        <v>9765</v>
      </c>
      <c r="P4435" s="21" t="s">
        <v>621</v>
      </c>
      <c r="Q4435" s="60">
        <v>58158454760</v>
      </c>
      <c r="R4435" s="21" t="s">
        <v>6107</v>
      </c>
      <c r="S4435" s="3">
        <v>4</v>
      </c>
      <c r="T4435" s="37"/>
      <c r="U4435" s="21" t="s">
        <v>18</v>
      </c>
      <c r="V4435" s="21" t="str">
        <f>VLOOKUP(P4435,'Customer List'!B:C,2,)</f>
        <v>Hyderabad</v>
      </c>
      <c r="W4435" s="38"/>
      <c r="X4435" s="30">
        <v>45985</v>
      </c>
      <c r="Y4435" s="21">
        <f t="shared" si="539"/>
        <v>2</v>
      </c>
      <c r="Z4435" s="21" t="str">
        <f t="shared" si="540"/>
        <v>Saturday</v>
      </c>
      <c r="AA4435" s="21" t="str">
        <f t="shared" si="541"/>
        <v>Monday</v>
      </c>
      <c r="AB4435" s="21" t="str">
        <f>VLOOKUP(U4435,'Currency Sheet'!A:C,3,)</f>
        <v>DOLLAR</v>
      </c>
      <c r="AC4435" s="42" t="str">
        <f>VLOOKUP(P4435,'Customer List'!B:D,3,)</f>
        <v>OutStation</v>
      </c>
    </row>
    <row r="4436" spans="1:29" x14ac:dyDescent="0.25">
      <c r="A4436" s="21">
        <v>4432</v>
      </c>
      <c r="B4436" s="21" t="s">
        <v>6031</v>
      </c>
      <c r="C4436" s="30">
        <v>45975</v>
      </c>
      <c r="D4436" s="30">
        <v>45982</v>
      </c>
      <c r="E4436" s="47">
        <v>191.8</v>
      </c>
      <c r="F4436" s="47">
        <f t="shared" si="535"/>
        <v>16878.400000000001</v>
      </c>
      <c r="G4436" s="48">
        <f t="shared" si="536"/>
        <v>16878.400000000001</v>
      </c>
      <c r="H4436" s="21">
        <v>100234</v>
      </c>
      <c r="I4436" s="21" t="s">
        <v>4746</v>
      </c>
      <c r="J4436" s="21">
        <v>1</v>
      </c>
      <c r="K4436" s="21">
        <v>1</v>
      </c>
      <c r="L4436" s="21">
        <f t="shared" si="537"/>
        <v>0</v>
      </c>
      <c r="M4436" s="21" t="s">
        <v>6237</v>
      </c>
      <c r="N4436" s="30">
        <v>45985</v>
      </c>
      <c r="O4436" s="48">
        <v>23427</v>
      </c>
      <c r="P4436" s="21" t="s">
        <v>16</v>
      </c>
      <c r="Q4436" s="21" t="s">
        <v>5959</v>
      </c>
      <c r="R4436" s="21" t="s">
        <v>6091</v>
      </c>
      <c r="S4436" s="3">
        <v>4</v>
      </c>
      <c r="T4436" s="37"/>
      <c r="U4436" s="21" t="s">
        <v>18</v>
      </c>
      <c r="V4436" s="21" t="str">
        <f>VLOOKUP(P4436,'Customer List'!B:C,2,)</f>
        <v>Delhi</v>
      </c>
      <c r="W4436" s="38"/>
      <c r="X4436" s="30">
        <f t="shared" si="538"/>
        <v>45985</v>
      </c>
      <c r="Y4436" s="21">
        <f t="shared" si="539"/>
        <v>0</v>
      </c>
      <c r="Z4436" s="21" t="str">
        <f t="shared" si="540"/>
        <v>Monday</v>
      </c>
      <c r="AA4436" s="21" t="str">
        <f t="shared" si="541"/>
        <v>Monday</v>
      </c>
      <c r="AB4436" s="21" t="str">
        <f>VLOOKUP(U4436,'Currency Sheet'!A:C,3,)</f>
        <v>DOLLAR</v>
      </c>
      <c r="AC4436" s="42" t="str">
        <f>VLOOKUP(P4436,'Customer List'!B:D,3,)</f>
        <v>Local</v>
      </c>
    </row>
    <row r="4437" spans="1:29" x14ac:dyDescent="0.25">
      <c r="A4437" s="21">
        <v>4433</v>
      </c>
      <c r="B4437" s="21" t="s">
        <v>6031</v>
      </c>
      <c r="C4437" s="30">
        <v>45975</v>
      </c>
      <c r="D4437" s="30">
        <v>45982</v>
      </c>
      <c r="E4437" s="47">
        <v>191.1</v>
      </c>
      <c r="F4437" s="47">
        <f t="shared" si="535"/>
        <v>16816.8</v>
      </c>
      <c r="G4437" s="48">
        <f t="shared" si="536"/>
        <v>16816.8</v>
      </c>
      <c r="H4437" s="21">
        <v>100552</v>
      </c>
      <c r="I4437" s="21" t="s">
        <v>4757</v>
      </c>
      <c r="J4437" s="21">
        <v>1</v>
      </c>
      <c r="K4437" s="21">
        <v>1</v>
      </c>
      <c r="L4437" s="21">
        <f t="shared" si="537"/>
        <v>0</v>
      </c>
      <c r="M4437" s="21" t="s">
        <v>6237</v>
      </c>
      <c r="N4437" s="30">
        <v>45985</v>
      </c>
      <c r="O4437" s="48">
        <v>23341</v>
      </c>
      <c r="P4437" s="21" t="s">
        <v>16</v>
      </c>
      <c r="Q4437" s="21" t="s">
        <v>5959</v>
      </c>
      <c r="R4437" s="21" t="s">
        <v>6091</v>
      </c>
      <c r="S4437" s="3">
        <v>4</v>
      </c>
      <c r="T4437" s="37"/>
      <c r="U4437" s="21" t="s">
        <v>18</v>
      </c>
      <c r="V4437" s="21" t="str">
        <f>VLOOKUP(P4437,'Customer List'!B:C,2,)</f>
        <v>Delhi</v>
      </c>
      <c r="W4437" s="38"/>
      <c r="X4437" s="30">
        <f t="shared" si="538"/>
        <v>45985</v>
      </c>
      <c r="Y4437" s="21">
        <f t="shared" si="539"/>
        <v>0</v>
      </c>
      <c r="Z4437" s="21" t="str">
        <f t="shared" si="540"/>
        <v>Monday</v>
      </c>
      <c r="AA4437" s="21" t="str">
        <f t="shared" si="541"/>
        <v>Monday</v>
      </c>
      <c r="AB4437" s="21" t="str">
        <f>VLOOKUP(U4437,'Currency Sheet'!A:C,3,)</f>
        <v>DOLLAR</v>
      </c>
      <c r="AC4437" s="42" t="str">
        <f>VLOOKUP(P4437,'Customer List'!B:D,3,)</f>
        <v>Local</v>
      </c>
    </row>
    <row r="4438" spans="1:29" x14ac:dyDescent="0.25">
      <c r="A4438" s="21">
        <v>4434</v>
      </c>
      <c r="B4438" s="21" t="s">
        <v>6031</v>
      </c>
      <c r="C4438" s="30">
        <v>45975</v>
      </c>
      <c r="D4438" s="30">
        <v>45982</v>
      </c>
      <c r="E4438" s="47">
        <v>129</v>
      </c>
      <c r="F4438" s="47">
        <f t="shared" si="535"/>
        <v>11352</v>
      </c>
      <c r="G4438" s="48">
        <f t="shared" si="536"/>
        <v>11352</v>
      </c>
      <c r="H4438" s="21">
        <v>100714</v>
      </c>
      <c r="I4438" s="21" t="s">
        <v>4747</v>
      </c>
      <c r="J4438" s="21">
        <v>1</v>
      </c>
      <c r="K4438" s="21">
        <v>1</v>
      </c>
      <c r="L4438" s="21">
        <f t="shared" si="537"/>
        <v>0</v>
      </c>
      <c r="M4438" s="21" t="s">
        <v>6237</v>
      </c>
      <c r="N4438" s="30">
        <v>45985</v>
      </c>
      <c r="O4438" s="48">
        <v>18382</v>
      </c>
      <c r="P4438" s="21" t="s">
        <v>16</v>
      </c>
      <c r="Q4438" s="21" t="s">
        <v>5959</v>
      </c>
      <c r="R4438" s="21" t="s">
        <v>6091</v>
      </c>
      <c r="S4438" s="3">
        <v>4</v>
      </c>
      <c r="T4438" s="37"/>
      <c r="U4438" s="21" t="s">
        <v>18</v>
      </c>
      <c r="V4438" s="21" t="str">
        <f>VLOOKUP(P4438,'Customer List'!B:C,2,)</f>
        <v>Delhi</v>
      </c>
      <c r="W4438" s="38"/>
      <c r="X4438" s="30">
        <f t="shared" si="538"/>
        <v>45985</v>
      </c>
      <c r="Y4438" s="21">
        <f t="shared" si="539"/>
        <v>0</v>
      </c>
      <c r="Z4438" s="21" t="str">
        <f t="shared" si="540"/>
        <v>Monday</v>
      </c>
      <c r="AA4438" s="21" t="str">
        <f t="shared" si="541"/>
        <v>Monday</v>
      </c>
      <c r="AB4438" s="21" t="str">
        <f>VLOOKUP(U4438,'Currency Sheet'!A:C,3,)</f>
        <v>DOLLAR</v>
      </c>
      <c r="AC4438" s="42" t="str">
        <f>VLOOKUP(P4438,'Customer List'!B:D,3,)</f>
        <v>Local</v>
      </c>
    </row>
    <row r="4439" spans="1:29" x14ac:dyDescent="0.25">
      <c r="A4439" s="21">
        <v>4435</v>
      </c>
      <c r="B4439" s="21" t="s">
        <v>6031</v>
      </c>
      <c r="C4439" s="30">
        <v>45975</v>
      </c>
      <c r="D4439" s="30">
        <v>45982</v>
      </c>
      <c r="E4439" s="47">
        <v>118.8</v>
      </c>
      <c r="F4439" s="47">
        <f t="shared" si="535"/>
        <v>10454.4</v>
      </c>
      <c r="G4439" s="48">
        <f t="shared" si="536"/>
        <v>10454.4</v>
      </c>
      <c r="H4439" s="21">
        <v>100722</v>
      </c>
      <c r="I4439" s="21" t="s">
        <v>4747</v>
      </c>
      <c r="J4439" s="21">
        <v>1</v>
      </c>
      <c r="K4439" s="21">
        <v>1</v>
      </c>
      <c r="L4439" s="21">
        <f t="shared" si="537"/>
        <v>0</v>
      </c>
      <c r="M4439" s="21" t="s">
        <v>6237</v>
      </c>
      <c r="N4439" s="30">
        <v>45985</v>
      </c>
      <c r="O4439" s="48">
        <v>16929</v>
      </c>
      <c r="P4439" s="21" t="s">
        <v>16</v>
      </c>
      <c r="Q4439" s="21" t="s">
        <v>5959</v>
      </c>
      <c r="R4439" s="21" t="s">
        <v>6091</v>
      </c>
      <c r="S4439" s="3">
        <v>4</v>
      </c>
      <c r="T4439" s="37"/>
      <c r="U4439" s="21" t="s">
        <v>18</v>
      </c>
      <c r="V4439" s="21" t="str">
        <f>VLOOKUP(P4439,'Customer List'!B:C,2,)</f>
        <v>Delhi</v>
      </c>
      <c r="W4439" s="38"/>
      <c r="X4439" s="30">
        <f t="shared" si="538"/>
        <v>45985</v>
      </c>
      <c r="Y4439" s="21">
        <f t="shared" si="539"/>
        <v>0</v>
      </c>
      <c r="Z4439" s="21" t="str">
        <f t="shared" si="540"/>
        <v>Monday</v>
      </c>
      <c r="AA4439" s="21" t="str">
        <f t="shared" si="541"/>
        <v>Monday</v>
      </c>
      <c r="AB4439" s="21" t="str">
        <f>VLOOKUP(U4439,'Currency Sheet'!A:C,3,)</f>
        <v>DOLLAR</v>
      </c>
      <c r="AC4439" s="42" t="str">
        <f>VLOOKUP(P4439,'Customer List'!B:D,3,)</f>
        <v>Local</v>
      </c>
    </row>
    <row r="4440" spans="1:29" x14ac:dyDescent="0.25">
      <c r="A4440" s="21">
        <v>4436</v>
      </c>
      <c r="B4440" s="21" t="s">
        <v>6031</v>
      </c>
      <c r="C4440" s="30">
        <v>45975</v>
      </c>
      <c r="D4440" s="30">
        <v>45982</v>
      </c>
      <c r="E4440" s="47">
        <v>115.5</v>
      </c>
      <c r="F4440" s="47">
        <f t="shared" si="535"/>
        <v>10164</v>
      </c>
      <c r="G4440" s="48">
        <f t="shared" si="536"/>
        <v>10164</v>
      </c>
      <c r="H4440" s="21">
        <v>100737</v>
      </c>
      <c r="I4440" s="21" t="s">
        <v>4747</v>
      </c>
      <c r="J4440" s="21">
        <v>1</v>
      </c>
      <c r="K4440" s="21">
        <v>1</v>
      </c>
      <c r="L4440" s="21">
        <f t="shared" si="537"/>
        <v>0</v>
      </c>
      <c r="M4440" s="21" t="s">
        <v>6115</v>
      </c>
      <c r="N4440" s="30">
        <v>45985</v>
      </c>
      <c r="O4440" s="48">
        <v>14107.5</v>
      </c>
      <c r="P4440" s="21" t="s">
        <v>254</v>
      </c>
      <c r="Q4440" s="21" t="s">
        <v>5959</v>
      </c>
      <c r="R4440" s="21" t="s">
        <v>6091</v>
      </c>
      <c r="S4440" s="3">
        <v>4</v>
      </c>
      <c r="T4440" s="37"/>
      <c r="U4440" s="21" t="s">
        <v>18</v>
      </c>
      <c r="V4440" s="21" t="str">
        <f>VLOOKUP(P4440,'Customer List'!B:C,2,)</f>
        <v>Delhi</v>
      </c>
      <c r="W4440" s="38"/>
      <c r="X4440" s="30">
        <f t="shared" si="538"/>
        <v>45985</v>
      </c>
      <c r="Y4440" s="21">
        <f t="shared" si="539"/>
        <v>0</v>
      </c>
      <c r="Z4440" s="21" t="str">
        <f t="shared" si="540"/>
        <v>Monday</v>
      </c>
      <c r="AA4440" s="21" t="str">
        <f t="shared" si="541"/>
        <v>Monday</v>
      </c>
      <c r="AB4440" s="21" t="str">
        <f>VLOOKUP(U4440,'Currency Sheet'!A:C,3,)</f>
        <v>DOLLAR</v>
      </c>
      <c r="AC4440" s="42" t="str">
        <f>VLOOKUP(P4440,'Customer List'!B:D,3,)</f>
        <v>Local</v>
      </c>
    </row>
    <row r="4441" spans="1:29" x14ac:dyDescent="0.25">
      <c r="A4441" s="21">
        <v>4437</v>
      </c>
      <c r="B4441" s="21" t="s">
        <v>6031</v>
      </c>
      <c r="C4441" s="30">
        <v>45975</v>
      </c>
      <c r="D4441" s="30">
        <v>45982</v>
      </c>
      <c r="E4441" s="47">
        <v>19.8</v>
      </c>
      <c r="F4441" s="47">
        <f t="shared" si="535"/>
        <v>1742.4</v>
      </c>
      <c r="G4441" s="48">
        <f t="shared" si="536"/>
        <v>1742.4</v>
      </c>
      <c r="H4441" s="21">
        <v>101211</v>
      </c>
      <c r="I4441" s="21" t="s">
        <v>4748</v>
      </c>
      <c r="J4441" s="21">
        <v>1</v>
      </c>
      <c r="K4441" s="21">
        <v>1</v>
      </c>
      <c r="L4441" s="21">
        <f t="shared" si="537"/>
        <v>0</v>
      </c>
      <c r="M4441" s="21" t="s">
        <v>6115</v>
      </c>
      <c r="N4441" s="30"/>
      <c r="O4441" s="48">
        <v>2821.5</v>
      </c>
      <c r="P4441" s="21" t="s">
        <v>254</v>
      </c>
      <c r="Q4441" s="21"/>
      <c r="R4441" s="21"/>
      <c r="S4441" s="3">
        <v>4</v>
      </c>
      <c r="T4441" s="37" t="s">
        <v>6258</v>
      </c>
      <c r="U4441" s="21" t="s">
        <v>18</v>
      </c>
      <c r="V4441" s="21" t="str">
        <f>VLOOKUP(P4441,'Customer List'!B:C,2,)</f>
        <v>Delhi</v>
      </c>
      <c r="W4441" s="38"/>
      <c r="X4441" s="30" t="str">
        <f t="shared" si="538"/>
        <v/>
      </c>
      <c r="Y4441" s="21" t="str">
        <f t="shared" si="539"/>
        <v/>
      </c>
      <c r="Z4441" s="21" t="str">
        <f t="shared" si="540"/>
        <v/>
      </c>
      <c r="AA4441" s="21" t="str">
        <f t="shared" si="541"/>
        <v/>
      </c>
      <c r="AB4441" s="21" t="str">
        <f>VLOOKUP(U4441,'Currency Sheet'!A:C,3,)</f>
        <v>DOLLAR</v>
      </c>
      <c r="AC4441" s="42" t="str">
        <f>VLOOKUP(P4441,'Customer List'!B:D,3,)</f>
        <v>Local</v>
      </c>
    </row>
    <row r="4442" spans="1:29" x14ac:dyDescent="0.25">
      <c r="A4442" s="21">
        <v>4438</v>
      </c>
      <c r="B4442" s="21" t="s">
        <v>6031</v>
      </c>
      <c r="C4442" s="30">
        <v>45975</v>
      </c>
      <c r="D4442" s="30">
        <v>45982</v>
      </c>
      <c r="E4442" s="47">
        <v>179.9</v>
      </c>
      <c r="F4442" s="47">
        <f t="shared" si="535"/>
        <v>15831.2</v>
      </c>
      <c r="G4442" s="48">
        <f t="shared" si="536"/>
        <v>15831.2</v>
      </c>
      <c r="H4442" s="21">
        <v>102036</v>
      </c>
      <c r="I4442" s="21" t="s">
        <v>5161</v>
      </c>
      <c r="J4442" s="21">
        <v>1</v>
      </c>
      <c r="K4442" s="21">
        <v>1</v>
      </c>
      <c r="L4442" s="21">
        <f t="shared" si="537"/>
        <v>0</v>
      </c>
      <c r="M4442" s="21" t="s">
        <v>6237</v>
      </c>
      <c r="N4442" s="30">
        <v>45985</v>
      </c>
      <c r="O4442" s="48">
        <v>21973.5</v>
      </c>
      <c r="P4442" s="21" t="s">
        <v>16</v>
      </c>
      <c r="Q4442" s="21"/>
      <c r="R4442" s="21"/>
      <c r="S4442" s="3">
        <v>4</v>
      </c>
      <c r="T4442" s="37"/>
      <c r="U4442" s="21" t="s">
        <v>18</v>
      </c>
      <c r="V4442" s="21" t="str">
        <f>VLOOKUP(P4442,'Customer List'!B:C,2,)</f>
        <v>Delhi</v>
      </c>
      <c r="W4442" s="38"/>
      <c r="X4442" s="30" t="str">
        <f t="shared" si="538"/>
        <v/>
      </c>
      <c r="Y4442" s="21" t="str">
        <f t="shared" si="539"/>
        <v/>
      </c>
      <c r="Z4442" s="21" t="str">
        <f t="shared" si="540"/>
        <v>Monday</v>
      </c>
      <c r="AA4442" s="21" t="str">
        <f t="shared" si="541"/>
        <v/>
      </c>
      <c r="AB4442" s="21" t="str">
        <f>VLOOKUP(U4442,'Currency Sheet'!A:C,3,)</f>
        <v>DOLLAR</v>
      </c>
      <c r="AC4442" s="42" t="str">
        <f>VLOOKUP(P4442,'Customer List'!B:D,3,)</f>
        <v>Local</v>
      </c>
    </row>
    <row r="4443" spans="1:29" x14ac:dyDescent="0.25">
      <c r="A4443" s="21">
        <v>4439</v>
      </c>
      <c r="B4443" s="21" t="s">
        <v>6031</v>
      </c>
      <c r="C4443" s="30">
        <v>45975</v>
      </c>
      <c r="D4443" s="30">
        <v>45982</v>
      </c>
      <c r="E4443" s="47">
        <v>63</v>
      </c>
      <c r="F4443" s="47">
        <f t="shared" si="535"/>
        <v>5544</v>
      </c>
      <c r="G4443" s="48">
        <f t="shared" si="536"/>
        <v>5544</v>
      </c>
      <c r="H4443" s="21">
        <v>103012</v>
      </c>
      <c r="I4443" s="21" t="s">
        <v>5163</v>
      </c>
      <c r="J4443" s="21">
        <v>1</v>
      </c>
      <c r="K4443" s="21">
        <v>1</v>
      </c>
      <c r="L4443" s="21">
        <f t="shared" si="537"/>
        <v>0</v>
      </c>
      <c r="M4443" s="21" t="s">
        <v>6237</v>
      </c>
      <c r="N4443" s="30">
        <v>45985</v>
      </c>
      <c r="O4443" s="48">
        <v>8977.5</v>
      </c>
      <c r="P4443" s="21" t="s">
        <v>16</v>
      </c>
      <c r="Q4443" s="21" t="s">
        <v>5959</v>
      </c>
      <c r="R4443" s="21" t="s">
        <v>6091</v>
      </c>
      <c r="S4443" s="3">
        <v>4</v>
      </c>
      <c r="T4443" s="37"/>
      <c r="U4443" s="21" t="s">
        <v>18</v>
      </c>
      <c r="V4443" s="21" t="str">
        <f>VLOOKUP(P4443,'Customer List'!B:C,2,)</f>
        <v>Delhi</v>
      </c>
      <c r="W4443" s="38"/>
      <c r="X4443" s="30">
        <f t="shared" si="538"/>
        <v>45985</v>
      </c>
      <c r="Y4443" s="21">
        <f t="shared" si="539"/>
        <v>0</v>
      </c>
      <c r="Z4443" s="21" t="str">
        <f t="shared" si="540"/>
        <v>Monday</v>
      </c>
      <c r="AA4443" s="21" t="str">
        <f t="shared" si="541"/>
        <v>Monday</v>
      </c>
      <c r="AB4443" s="21" t="str">
        <f>VLOOKUP(U4443,'Currency Sheet'!A:C,3,)</f>
        <v>DOLLAR</v>
      </c>
      <c r="AC4443" s="42" t="str">
        <f>VLOOKUP(P4443,'Customer List'!B:D,3,)</f>
        <v>Local</v>
      </c>
    </row>
    <row r="4444" spans="1:29" x14ac:dyDescent="0.25">
      <c r="A4444" s="21">
        <v>4440</v>
      </c>
      <c r="B4444" s="21" t="s">
        <v>6031</v>
      </c>
      <c r="C4444" s="30">
        <v>45975</v>
      </c>
      <c r="D4444" s="30">
        <v>45982</v>
      </c>
      <c r="E4444" s="47">
        <v>129</v>
      </c>
      <c r="F4444" s="47">
        <f t="shared" si="535"/>
        <v>11352</v>
      </c>
      <c r="G4444" s="48">
        <f t="shared" si="536"/>
        <v>11352</v>
      </c>
      <c r="H4444" s="21">
        <v>103030</v>
      </c>
      <c r="I4444" s="21" t="s">
        <v>5163</v>
      </c>
      <c r="J4444" s="21">
        <v>1</v>
      </c>
      <c r="K4444" s="21">
        <v>1</v>
      </c>
      <c r="L4444" s="21">
        <f t="shared" si="537"/>
        <v>0</v>
      </c>
      <c r="M4444" s="21" t="s">
        <v>6237</v>
      </c>
      <c r="N4444" s="30">
        <v>45985</v>
      </c>
      <c r="O4444" s="48">
        <v>18382.5</v>
      </c>
      <c r="P4444" s="21" t="s">
        <v>16</v>
      </c>
      <c r="Q4444" s="21" t="s">
        <v>5959</v>
      </c>
      <c r="R4444" s="21" t="s">
        <v>6091</v>
      </c>
      <c r="S4444" s="3">
        <v>4</v>
      </c>
      <c r="T4444" s="37"/>
      <c r="U4444" s="21" t="s">
        <v>18</v>
      </c>
      <c r="V4444" s="21" t="str">
        <f>VLOOKUP(P4444,'Customer List'!B:C,2,)</f>
        <v>Delhi</v>
      </c>
      <c r="W4444" s="38"/>
      <c r="X4444" s="30">
        <f t="shared" si="538"/>
        <v>45985</v>
      </c>
      <c r="Y4444" s="21">
        <f t="shared" si="539"/>
        <v>0</v>
      </c>
      <c r="Z4444" s="21" t="str">
        <f t="shared" si="540"/>
        <v>Monday</v>
      </c>
      <c r="AA4444" s="21" t="str">
        <f t="shared" si="541"/>
        <v>Monday</v>
      </c>
      <c r="AB4444" s="21" t="str">
        <f>VLOOKUP(U4444,'Currency Sheet'!A:C,3,)</f>
        <v>DOLLAR</v>
      </c>
      <c r="AC4444" s="42" t="str">
        <f>VLOOKUP(P4444,'Customer List'!B:D,3,)</f>
        <v>Local</v>
      </c>
    </row>
    <row r="4445" spans="1:29" x14ac:dyDescent="0.25">
      <c r="A4445" s="21">
        <v>4441</v>
      </c>
      <c r="B4445" s="21" t="s">
        <v>6031</v>
      </c>
      <c r="C4445" s="30">
        <v>45975</v>
      </c>
      <c r="D4445" s="30">
        <v>45982</v>
      </c>
      <c r="E4445" s="47">
        <v>191.1</v>
      </c>
      <c r="F4445" s="47">
        <f t="shared" si="535"/>
        <v>16816.8</v>
      </c>
      <c r="G4445" s="48">
        <f t="shared" si="536"/>
        <v>16816.8</v>
      </c>
      <c r="H4445" s="21">
        <v>104440</v>
      </c>
      <c r="I4445" s="21" t="s">
        <v>5164</v>
      </c>
      <c r="J4445" s="21">
        <v>1</v>
      </c>
      <c r="K4445" s="21">
        <v>1</v>
      </c>
      <c r="L4445" s="21">
        <f t="shared" si="537"/>
        <v>0</v>
      </c>
      <c r="M4445" s="21" t="s">
        <v>6237</v>
      </c>
      <c r="N4445" s="30">
        <v>45985</v>
      </c>
      <c r="O4445" s="48">
        <v>23341.5</v>
      </c>
      <c r="P4445" s="21" t="s">
        <v>16</v>
      </c>
      <c r="Q4445" s="21" t="s">
        <v>5959</v>
      </c>
      <c r="R4445" s="21" t="s">
        <v>6091</v>
      </c>
      <c r="S4445" s="3">
        <v>4</v>
      </c>
      <c r="T4445" s="37"/>
      <c r="U4445" s="21" t="s">
        <v>18</v>
      </c>
      <c r="V4445" s="21" t="str">
        <f>VLOOKUP(P4445,'Customer List'!B:C,2,)</f>
        <v>Delhi</v>
      </c>
      <c r="W4445" s="38"/>
      <c r="X4445" s="30">
        <f t="shared" si="538"/>
        <v>45985</v>
      </c>
      <c r="Y4445" s="21">
        <f t="shared" si="539"/>
        <v>0</v>
      </c>
      <c r="Z4445" s="21" t="str">
        <f t="shared" si="540"/>
        <v>Monday</v>
      </c>
      <c r="AA4445" s="21" t="str">
        <f t="shared" si="541"/>
        <v>Monday</v>
      </c>
      <c r="AB4445" s="21" t="str">
        <f>VLOOKUP(U4445,'Currency Sheet'!A:C,3,)</f>
        <v>DOLLAR</v>
      </c>
      <c r="AC4445" s="42" t="str">
        <f>VLOOKUP(P4445,'Customer List'!B:D,3,)</f>
        <v>Local</v>
      </c>
    </row>
    <row r="4446" spans="1:29" x14ac:dyDescent="0.25">
      <c r="A4446" s="21">
        <v>4442</v>
      </c>
      <c r="B4446" s="21" t="s">
        <v>6031</v>
      </c>
      <c r="C4446" s="30">
        <v>45975</v>
      </c>
      <c r="D4446" s="30">
        <v>45982</v>
      </c>
      <c r="E4446" s="47">
        <v>216.3</v>
      </c>
      <c r="F4446" s="47">
        <f t="shared" si="535"/>
        <v>19034.400000000001</v>
      </c>
      <c r="G4446" s="48">
        <f t="shared" si="536"/>
        <v>19034.400000000001</v>
      </c>
      <c r="H4446" s="21">
        <v>104445</v>
      </c>
      <c r="I4446" s="21" t="s">
        <v>5164</v>
      </c>
      <c r="J4446" s="21">
        <v>1</v>
      </c>
      <c r="K4446" s="21">
        <v>1</v>
      </c>
      <c r="L4446" s="21">
        <f t="shared" si="537"/>
        <v>0</v>
      </c>
      <c r="M4446" s="21" t="s">
        <v>6237</v>
      </c>
      <c r="N4446" s="30">
        <v>45985</v>
      </c>
      <c r="O4446" s="48">
        <v>26419.5</v>
      </c>
      <c r="P4446" s="21" t="s">
        <v>16</v>
      </c>
      <c r="Q4446" s="21" t="s">
        <v>5959</v>
      </c>
      <c r="R4446" s="21" t="s">
        <v>6091</v>
      </c>
      <c r="S4446" s="3">
        <v>4</v>
      </c>
      <c r="T4446" s="37"/>
      <c r="U4446" s="21" t="s">
        <v>18</v>
      </c>
      <c r="V4446" s="21" t="str">
        <f>VLOOKUP(P4446,'Customer List'!B:C,2,)</f>
        <v>Delhi</v>
      </c>
      <c r="W4446" s="38"/>
      <c r="X4446" s="30">
        <f t="shared" si="538"/>
        <v>45985</v>
      </c>
      <c r="Y4446" s="21">
        <f t="shared" si="539"/>
        <v>0</v>
      </c>
      <c r="Z4446" s="21" t="str">
        <f t="shared" si="540"/>
        <v>Monday</v>
      </c>
      <c r="AA4446" s="21" t="str">
        <f t="shared" si="541"/>
        <v>Monday</v>
      </c>
      <c r="AB4446" s="21" t="str">
        <f>VLOOKUP(U4446,'Currency Sheet'!A:C,3,)</f>
        <v>DOLLAR</v>
      </c>
      <c r="AC4446" s="42" t="str">
        <f>VLOOKUP(P4446,'Customer List'!B:D,3,)</f>
        <v>Local</v>
      </c>
    </row>
    <row r="4447" spans="1:29" x14ac:dyDescent="0.25">
      <c r="A4447" s="21">
        <v>4443</v>
      </c>
      <c r="B4447" s="21" t="s">
        <v>6031</v>
      </c>
      <c r="C4447" s="30">
        <v>45975</v>
      </c>
      <c r="D4447" s="30">
        <v>45982</v>
      </c>
      <c r="E4447" s="47">
        <v>186.6</v>
      </c>
      <c r="F4447" s="47">
        <f t="shared" si="535"/>
        <v>16420.8</v>
      </c>
      <c r="G4447" s="48">
        <f t="shared" si="536"/>
        <v>16420.8</v>
      </c>
      <c r="H4447" s="21">
        <v>108110</v>
      </c>
      <c r="I4447" s="21" t="s">
        <v>6032</v>
      </c>
      <c r="J4447" s="21">
        <v>1</v>
      </c>
      <c r="K4447" s="21">
        <v>1</v>
      </c>
      <c r="L4447" s="21">
        <f t="shared" si="537"/>
        <v>0</v>
      </c>
      <c r="M4447" s="21" t="s">
        <v>6237</v>
      </c>
      <c r="N4447" s="30">
        <v>45985</v>
      </c>
      <c r="O4447" s="48">
        <v>26590.5</v>
      </c>
      <c r="P4447" s="21" t="s">
        <v>16</v>
      </c>
      <c r="Q4447" s="21" t="s">
        <v>5959</v>
      </c>
      <c r="R4447" s="21" t="s">
        <v>6091</v>
      </c>
      <c r="S4447" s="3">
        <v>4</v>
      </c>
      <c r="T4447" s="37"/>
      <c r="U4447" s="21" t="s">
        <v>18</v>
      </c>
      <c r="V4447" s="21" t="str">
        <f>VLOOKUP(P4447,'Customer List'!B:C,2,)</f>
        <v>Delhi</v>
      </c>
      <c r="W4447" s="38"/>
      <c r="X4447" s="30">
        <f t="shared" si="538"/>
        <v>45985</v>
      </c>
      <c r="Y4447" s="21">
        <f t="shared" si="539"/>
        <v>0</v>
      </c>
      <c r="Z4447" s="21" t="str">
        <f t="shared" si="540"/>
        <v>Monday</v>
      </c>
      <c r="AA4447" s="21" t="str">
        <f t="shared" si="541"/>
        <v>Monday</v>
      </c>
      <c r="AB4447" s="21" t="str">
        <f>VLOOKUP(U4447,'Currency Sheet'!A:C,3,)</f>
        <v>DOLLAR</v>
      </c>
      <c r="AC4447" s="42" t="str">
        <f>VLOOKUP(P4447,'Customer List'!B:D,3,)</f>
        <v>Local</v>
      </c>
    </row>
    <row r="4448" spans="1:29" x14ac:dyDescent="0.25">
      <c r="A4448" s="21">
        <v>4444</v>
      </c>
      <c r="B4448" s="21" t="s">
        <v>6031</v>
      </c>
      <c r="C4448" s="30">
        <v>45975</v>
      </c>
      <c r="D4448" s="30">
        <v>45982</v>
      </c>
      <c r="E4448" s="47">
        <v>171.5</v>
      </c>
      <c r="F4448" s="47">
        <f t="shared" si="535"/>
        <v>15092</v>
      </c>
      <c r="G4448" s="48">
        <f t="shared" si="536"/>
        <v>15092</v>
      </c>
      <c r="H4448" s="21">
        <v>116523</v>
      </c>
      <c r="I4448" s="21" t="s">
        <v>6033</v>
      </c>
      <c r="J4448" s="21">
        <v>1</v>
      </c>
      <c r="K4448" s="21">
        <v>1</v>
      </c>
      <c r="L4448" s="21">
        <f t="shared" si="537"/>
        <v>0</v>
      </c>
      <c r="M4448" s="21" t="s">
        <v>6115</v>
      </c>
      <c r="N4448" s="30"/>
      <c r="O4448" s="48">
        <v>20947.5</v>
      </c>
      <c r="P4448" s="21" t="s">
        <v>254</v>
      </c>
      <c r="Q4448" s="21"/>
      <c r="R4448" s="21"/>
      <c r="S4448" s="3">
        <v>4</v>
      </c>
      <c r="T4448" s="37" t="s">
        <v>6258</v>
      </c>
      <c r="U4448" s="21" t="s">
        <v>18</v>
      </c>
      <c r="V4448" s="21" t="str">
        <f>VLOOKUP(P4448,'Customer List'!B:C,2,)</f>
        <v>Delhi</v>
      </c>
      <c r="W4448" s="38"/>
      <c r="X4448" s="30" t="str">
        <f t="shared" si="538"/>
        <v/>
      </c>
      <c r="Y4448" s="21" t="str">
        <f t="shared" si="539"/>
        <v/>
      </c>
      <c r="Z4448" s="21" t="str">
        <f t="shared" si="540"/>
        <v/>
      </c>
      <c r="AA4448" s="21" t="str">
        <f t="shared" si="541"/>
        <v/>
      </c>
      <c r="AB4448" s="21" t="str">
        <f>VLOOKUP(U4448,'Currency Sheet'!A:C,3,)</f>
        <v>DOLLAR</v>
      </c>
      <c r="AC4448" s="42" t="str">
        <f>VLOOKUP(P4448,'Customer List'!B:D,3,)</f>
        <v>Local</v>
      </c>
    </row>
    <row r="4449" spans="1:29" x14ac:dyDescent="0.25">
      <c r="A4449" s="21">
        <v>4445</v>
      </c>
      <c r="B4449" s="21" t="s">
        <v>6031</v>
      </c>
      <c r="C4449" s="30">
        <v>45975</v>
      </c>
      <c r="D4449" s="30">
        <v>45982</v>
      </c>
      <c r="E4449" s="47">
        <v>188.4</v>
      </c>
      <c r="F4449" s="47">
        <f t="shared" si="535"/>
        <v>16579.2</v>
      </c>
      <c r="G4449" s="48">
        <f t="shared" si="536"/>
        <v>16579.2</v>
      </c>
      <c r="H4449" s="21">
        <v>120108</v>
      </c>
      <c r="I4449" s="21" t="s">
        <v>6034</v>
      </c>
      <c r="J4449" s="21">
        <v>1</v>
      </c>
      <c r="K4449" s="21">
        <v>1</v>
      </c>
      <c r="L4449" s="21">
        <f t="shared" si="537"/>
        <v>0</v>
      </c>
      <c r="M4449" s="21" t="s">
        <v>6237</v>
      </c>
      <c r="N4449" s="30">
        <v>45985</v>
      </c>
      <c r="O4449" s="48">
        <v>26847</v>
      </c>
      <c r="P4449" s="21" t="s">
        <v>16</v>
      </c>
      <c r="Q4449" s="21" t="s">
        <v>5959</v>
      </c>
      <c r="R4449" s="21" t="s">
        <v>6091</v>
      </c>
      <c r="S4449" s="3">
        <v>4</v>
      </c>
      <c r="T4449" s="37"/>
      <c r="U4449" s="21" t="s">
        <v>18</v>
      </c>
      <c r="V4449" s="21" t="str">
        <f>VLOOKUP(P4449,'Customer List'!B:C,2,)</f>
        <v>Delhi</v>
      </c>
      <c r="W4449" s="38"/>
      <c r="X4449" s="30">
        <f t="shared" si="538"/>
        <v>45985</v>
      </c>
      <c r="Y4449" s="21">
        <f t="shared" si="539"/>
        <v>0</v>
      </c>
      <c r="Z4449" s="21" t="str">
        <f t="shared" si="540"/>
        <v>Monday</v>
      </c>
      <c r="AA4449" s="21" t="str">
        <f t="shared" si="541"/>
        <v>Monday</v>
      </c>
      <c r="AB4449" s="21" t="str">
        <f>VLOOKUP(U4449,'Currency Sheet'!A:C,3,)</f>
        <v>DOLLAR</v>
      </c>
      <c r="AC4449" s="42" t="str">
        <f>VLOOKUP(P4449,'Customer List'!B:D,3,)</f>
        <v>Local</v>
      </c>
    </row>
    <row r="4450" spans="1:29" x14ac:dyDescent="0.25">
      <c r="A4450" s="21">
        <v>4446</v>
      </c>
      <c r="B4450" s="21" t="s">
        <v>6031</v>
      </c>
      <c r="C4450" s="30">
        <v>45975</v>
      </c>
      <c r="D4450" s="30">
        <v>45982</v>
      </c>
      <c r="E4450" s="47">
        <v>53.4</v>
      </c>
      <c r="F4450" s="47">
        <f t="shared" si="535"/>
        <v>4699.2</v>
      </c>
      <c r="G4450" s="48">
        <f t="shared" si="536"/>
        <v>4699.2</v>
      </c>
      <c r="H4450" s="21">
        <v>127605</v>
      </c>
      <c r="I4450" s="21" t="s">
        <v>5171</v>
      </c>
      <c r="J4450" s="21">
        <v>1</v>
      </c>
      <c r="K4450" s="21">
        <v>1</v>
      </c>
      <c r="L4450" s="21">
        <f t="shared" si="537"/>
        <v>0</v>
      </c>
      <c r="M4450" s="21" t="s">
        <v>6115</v>
      </c>
      <c r="N4450" s="30"/>
      <c r="O4450" s="48">
        <v>7609.5</v>
      </c>
      <c r="P4450" s="21" t="s">
        <v>254</v>
      </c>
      <c r="Q4450" s="21"/>
      <c r="R4450" s="21"/>
      <c r="S4450" s="3">
        <v>4</v>
      </c>
      <c r="T4450" s="37" t="s">
        <v>6258</v>
      </c>
      <c r="U4450" s="21" t="s">
        <v>18</v>
      </c>
      <c r="V4450" s="21" t="str">
        <f>VLOOKUP(P4450,'Customer List'!B:C,2,)</f>
        <v>Delhi</v>
      </c>
      <c r="W4450" s="38"/>
      <c r="X4450" s="30" t="str">
        <f t="shared" si="538"/>
        <v/>
      </c>
      <c r="Y4450" s="21" t="str">
        <f t="shared" si="539"/>
        <v/>
      </c>
      <c r="Z4450" s="21" t="str">
        <f t="shared" si="540"/>
        <v/>
      </c>
      <c r="AA4450" s="21" t="str">
        <f t="shared" si="541"/>
        <v/>
      </c>
      <c r="AB4450" s="21" t="str">
        <f>VLOOKUP(U4450,'Currency Sheet'!A:C,3,)</f>
        <v>DOLLAR</v>
      </c>
      <c r="AC4450" s="42" t="str">
        <f>VLOOKUP(P4450,'Customer List'!B:D,3,)</f>
        <v>Local</v>
      </c>
    </row>
    <row r="4451" spans="1:29" x14ac:dyDescent="0.25">
      <c r="A4451" s="21">
        <v>4447</v>
      </c>
      <c r="B4451" s="21" t="s">
        <v>6031</v>
      </c>
      <c r="C4451" s="30">
        <v>45975</v>
      </c>
      <c r="D4451" s="30">
        <v>45982</v>
      </c>
      <c r="E4451" s="47">
        <v>52.8</v>
      </c>
      <c r="F4451" s="47">
        <f t="shared" si="535"/>
        <v>4646.3999999999996</v>
      </c>
      <c r="G4451" s="48">
        <f t="shared" si="536"/>
        <v>4646.3999999999996</v>
      </c>
      <c r="H4451" s="21">
        <v>127613</v>
      </c>
      <c r="I4451" s="21" t="s">
        <v>5171</v>
      </c>
      <c r="J4451" s="21">
        <v>1</v>
      </c>
      <c r="K4451" s="21">
        <v>1</v>
      </c>
      <c r="L4451" s="21">
        <f t="shared" si="537"/>
        <v>0</v>
      </c>
      <c r="M4451" s="21" t="s">
        <v>6196</v>
      </c>
      <c r="N4451" s="30">
        <v>45983</v>
      </c>
      <c r="O4451" s="48">
        <v>8184</v>
      </c>
      <c r="P4451" s="21" t="s">
        <v>621</v>
      </c>
      <c r="Q4451" s="60">
        <v>58158454760</v>
      </c>
      <c r="R4451" s="21" t="s">
        <v>6107</v>
      </c>
      <c r="S4451" s="3">
        <v>4</v>
      </c>
      <c r="T4451" s="37"/>
      <c r="U4451" s="21" t="s">
        <v>18</v>
      </c>
      <c r="V4451" s="21" t="str">
        <f>VLOOKUP(P4451,'Customer List'!B:C,2,)</f>
        <v>Hyderabad</v>
      </c>
      <c r="W4451" s="38"/>
      <c r="X4451" s="30">
        <v>45985</v>
      </c>
      <c r="Y4451" s="21">
        <f t="shared" si="539"/>
        <v>2</v>
      </c>
      <c r="Z4451" s="21" t="str">
        <f t="shared" si="540"/>
        <v>Saturday</v>
      </c>
      <c r="AA4451" s="21" t="str">
        <f t="shared" si="541"/>
        <v>Monday</v>
      </c>
      <c r="AB4451" s="21" t="str">
        <f>VLOOKUP(U4451,'Currency Sheet'!A:C,3,)</f>
        <v>DOLLAR</v>
      </c>
      <c r="AC4451" s="42" t="str">
        <f>VLOOKUP(P4451,'Customer List'!B:D,3,)</f>
        <v>OutStation</v>
      </c>
    </row>
    <row r="4452" spans="1:29" x14ac:dyDescent="0.25">
      <c r="A4452" s="21">
        <v>4448</v>
      </c>
      <c r="B4452" s="21" t="s">
        <v>6031</v>
      </c>
      <c r="C4452" s="30">
        <v>45975</v>
      </c>
      <c r="D4452" s="30">
        <v>45982</v>
      </c>
      <c r="E4452" s="47">
        <v>74.400000000000006</v>
      </c>
      <c r="F4452" s="47">
        <f t="shared" si="535"/>
        <v>6547.2000000000007</v>
      </c>
      <c r="G4452" s="48">
        <f t="shared" si="536"/>
        <v>6547.2000000000007</v>
      </c>
      <c r="H4452" s="21">
        <v>128017</v>
      </c>
      <c r="I4452" s="21" t="s">
        <v>5839</v>
      </c>
      <c r="J4452" s="21">
        <v>1</v>
      </c>
      <c r="K4452" s="21">
        <v>1</v>
      </c>
      <c r="L4452" s="21">
        <f t="shared" si="537"/>
        <v>0</v>
      </c>
      <c r="M4452" s="21" t="s">
        <v>6115</v>
      </c>
      <c r="N4452" s="30"/>
      <c r="O4452" s="48">
        <v>10602</v>
      </c>
      <c r="P4452" s="21" t="s">
        <v>254</v>
      </c>
      <c r="Q4452" s="21"/>
      <c r="R4452" s="21"/>
      <c r="S4452" s="3">
        <v>4</v>
      </c>
      <c r="T4452" s="37" t="s">
        <v>6258</v>
      </c>
      <c r="U4452" s="21" t="s">
        <v>18</v>
      </c>
      <c r="V4452" s="21" t="str">
        <f>VLOOKUP(P4452,'Customer List'!B:C,2,)</f>
        <v>Delhi</v>
      </c>
      <c r="W4452" s="38"/>
      <c r="X4452" s="30" t="str">
        <f t="shared" si="538"/>
        <v/>
      </c>
      <c r="Y4452" s="21" t="str">
        <f t="shared" si="539"/>
        <v/>
      </c>
      <c r="Z4452" s="21" t="str">
        <f t="shared" si="540"/>
        <v/>
      </c>
      <c r="AA4452" s="21" t="str">
        <f t="shared" si="541"/>
        <v/>
      </c>
      <c r="AB4452" s="21" t="str">
        <f>VLOOKUP(U4452,'Currency Sheet'!A:C,3,)</f>
        <v>DOLLAR</v>
      </c>
      <c r="AC4452" s="42" t="str">
        <f>VLOOKUP(P4452,'Customer List'!B:D,3,)</f>
        <v>Local</v>
      </c>
    </row>
    <row r="4453" spans="1:29" x14ac:dyDescent="0.25">
      <c r="A4453" s="21">
        <v>4449</v>
      </c>
      <c r="B4453" s="21" t="s">
        <v>6031</v>
      </c>
      <c r="C4453" s="30">
        <v>45975</v>
      </c>
      <c r="D4453" s="30">
        <v>45982</v>
      </c>
      <c r="E4453" s="47">
        <v>243</v>
      </c>
      <c r="F4453" s="47">
        <f t="shared" si="535"/>
        <v>21384</v>
      </c>
      <c r="G4453" s="48">
        <f t="shared" si="536"/>
        <v>21384</v>
      </c>
      <c r="H4453" s="21">
        <v>129822</v>
      </c>
      <c r="I4453" s="21" t="s">
        <v>6035</v>
      </c>
      <c r="J4453" s="21">
        <v>1</v>
      </c>
      <c r="K4453" s="21">
        <v>1</v>
      </c>
      <c r="L4453" s="21">
        <f t="shared" si="537"/>
        <v>0</v>
      </c>
      <c r="M4453" s="21" t="s">
        <v>6237</v>
      </c>
      <c r="N4453" s="30">
        <v>45985</v>
      </c>
      <c r="O4453" s="48">
        <v>34627.5</v>
      </c>
      <c r="P4453" s="21" t="s">
        <v>16</v>
      </c>
      <c r="Q4453" s="21" t="s">
        <v>5959</v>
      </c>
      <c r="R4453" s="21" t="s">
        <v>6091</v>
      </c>
      <c r="S4453" s="3">
        <v>4</v>
      </c>
      <c r="T4453" s="37"/>
      <c r="U4453" s="21" t="s">
        <v>18</v>
      </c>
      <c r="V4453" s="21" t="str">
        <f>VLOOKUP(P4453,'Customer List'!B:C,2,)</f>
        <v>Delhi</v>
      </c>
      <c r="W4453" s="38"/>
      <c r="X4453" s="30">
        <f t="shared" si="538"/>
        <v>45985</v>
      </c>
      <c r="Y4453" s="21">
        <f t="shared" si="539"/>
        <v>0</v>
      </c>
      <c r="Z4453" s="21" t="str">
        <f t="shared" si="540"/>
        <v>Monday</v>
      </c>
      <c r="AA4453" s="21" t="str">
        <f t="shared" si="541"/>
        <v>Monday</v>
      </c>
      <c r="AB4453" s="21" t="str">
        <f>VLOOKUP(U4453,'Currency Sheet'!A:C,3,)</f>
        <v>DOLLAR</v>
      </c>
      <c r="AC4453" s="42" t="str">
        <f>VLOOKUP(P4453,'Customer List'!B:D,3,)</f>
        <v>Local</v>
      </c>
    </row>
    <row r="4454" spans="1:29" x14ac:dyDescent="0.25">
      <c r="A4454" s="21">
        <v>4450</v>
      </c>
      <c r="B4454" s="21" t="s">
        <v>6031</v>
      </c>
      <c r="C4454" s="30">
        <v>45975</v>
      </c>
      <c r="D4454" s="30">
        <v>45982</v>
      </c>
      <c r="E4454" s="47">
        <v>208.2</v>
      </c>
      <c r="F4454" s="47">
        <f t="shared" si="535"/>
        <v>18321.599999999999</v>
      </c>
      <c r="G4454" s="48">
        <f t="shared" si="536"/>
        <v>18321.599999999999</v>
      </c>
      <c r="H4454" s="21">
        <v>135224</v>
      </c>
      <c r="I4454" s="21" t="s">
        <v>5172</v>
      </c>
      <c r="J4454" s="21">
        <v>1</v>
      </c>
      <c r="K4454" s="21">
        <v>1</v>
      </c>
      <c r="L4454" s="21">
        <f t="shared" si="537"/>
        <v>0</v>
      </c>
      <c r="M4454" s="21" t="s">
        <v>6237</v>
      </c>
      <c r="N4454" s="30">
        <v>45985</v>
      </c>
      <c r="O4454" s="48">
        <v>29668.5</v>
      </c>
      <c r="P4454" s="21" t="s">
        <v>16</v>
      </c>
      <c r="Q4454" s="21" t="s">
        <v>5959</v>
      </c>
      <c r="R4454" s="21" t="s">
        <v>6091</v>
      </c>
      <c r="S4454" s="3">
        <v>4</v>
      </c>
      <c r="T4454" s="37"/>
      <c r="U4454" s="21" t="s">
        <v>18</v>
      </c>
      <c r="V4454" s="21" t="str">
        <f>VLOOKUP(P4454,'Customer List'!B:C,2,)</f>
        <v>Delhi</v>
      </c>
      <c r="W4454" s="38"/>
      <c r="X4454" s="30">
        <f t="shared" si="538"/>
        <v>45985</v>
      </c>
      <c r="Y4454" s="21">
        <f t="shared" si="539"/>
        <v>0</v>
      </c>
      <c r="Z4454" s="21" t="str">
        <f t="shared" si="540"/>
        <v>Monday</v>
      </c>
      <c r="AA4454" s="21" t="str">
        <f t="shared" si="541"/>
        <v>Monday</v>
      </c>
      <c r="AB4454" s="21" t="str">
        <f>VLOOKUP(U4454,'Currency Sheet'!A:C,3,)</f>
        <v>DOLLAR</v>
      </c>
      <c r="AC4454" s="42" t="str">
        <f>VLOOKUP(P4454,'Customer List'!B:D,3,)</f>
        <v>Local</v>
      </c>
    </row>
    <row r="4455" spans="1:29" x14ac:dyDescent="0.25">
      <c r="A4455" s="21">
        <v>4451</v>
      </c>
      <c r="B4455" s="21" t="s">
        <v>6031</v>
      </c>
      <c r="C4455" s="30">
        <v>45975</v>
      </c>
      <c r="D4455" s="30">
        <v>45982</v>
      </c>
      <c r="E4455" s="47">
        <v>204.4</v>
      </c>
      <c r="F4455" s="47">
        <f t="shared" si="535"/>
        <v>17987.2</v>
      </c>
      <c r="G4455" s="48">
        <f t="shared" si="536"/>
        <v>17987.2</v>
      </c>
      <c r="H4455" s="21">
        <v>145517</v>
      </c>
      <c r="I4455" s="21" t="s">
        <v>4765</v>
      </c>
      <c r="J4455" s="21">
        <v>1</v>
      </c>
      <c r="K4455" s="21">
        <v>1</v>
      </c>
      <c r="L4455" s="21">
        <f t="shared" si="537"/>
        <v>0</v>
      </c>
      <c r="M4455" s="21" t="s">
        <v>6237</v>
      </c>
      <c r="N4455" s="30">
        <v>45985</v>
      </c>
      <c r="O4455" s="48">
        <v>24966</v>
      </c>
      <c r="P4455" s="21" t="s">
        <v>16</v>
      </c>
      <c r="Q4455" s="21" t="s">
        <v>5959</v>
      </c>
      <c r="R4455" s="21" t="s">
        <v>6091</v>
      </c>
      <c r="S4455" s="3">
        <v>4</v>
      </c>
      <c r="T4455" s="37"/>
      <c r="U4455" s="21" t="s">
        <v>18</v>
      </c>
      <c r="V4455" s="21" t="str">
        <f>VLOOKUP(P4455,'Customer List'!B:C,2,)</f>
        <v>Delhi</v>
      </c>
      <c r="W4455" s="38"/>
      <c r="X4455" s="30">
        <f t="shared" si="538"/>
        <v>45985</v>
      </c>
      <c r="Y4455" s="21">
        <f t="shared" si="539"/>
        <v>0</v>
      </c>
      <c r="Z4455" s="21" t="str">
        <f t="shared" si="540"/>
        <v>Monday</v>
      </c>
      <c r="AA4455" s="21" t="str">
        <f t="shared" si="541"/>
        <v>Monday</v>
      </c>
      <c r="AB4455" s="21" t="str">
        <f>VLOOKUP(U4455,'Currency Sheet'!A:C,3,)</f>
        <v>DOLLAR</v>
      </c>
      <c r="AC4455" s="42" t="str">
        <f>VLOOKUP(P4455,'Customer List'!B:D,3,)</f>
        <v>Local</v>
      </c>
    </row>
    <row r="4456" spans="1:29" x14ac:dyDescent="0.25">
      <c r="A4456" s="21">
        <v>4452</v>
      </c>
      <c r="B4456" s="21" t="s">
        <v>6031</v>
      </c>
      <c r="C4456" s="30">
        <v>45975</v>
      </c>
      <c r="D4456" s="30">
        <v>45982</v>
      </c>
      <c r="E4456" s="47">
        <v>48</v>
      </c>
      <c r="F4456" s="47">
        <f t="shared" si="535"/>
        <v>4224</v>
      </c>
      <c r="G4456" s="48">
        <f t="shared" si="536"/>
        <v>4224</v>
      </c>
      <c r="H4456" s="21">
        <v>152407</v>
      </c>
      <c r="I4456" s="21" t="s">
        <v>5166</v>
      </c>
      <c r="J4456" s="21">
        <v>1</v>
      </c>
      <c r="K4456" s="21">
        <v>1</v>
      </c>
      <c r="L4456" s="21">
        <f t="shared" si="537"/>
        <v>0</v>
      </c>
      <c r="M4456" s="21" t="s">
        <v>6196</v>
      </c>
      <c r="N4456" s="30">
        <v>45983</v>
      </c>
      <c r="O4456" s="48">
        <v>7440</v>
      </c>
      <c r="P4456" s="21" t="s">
        <v>621</v>
      </c>
      <c r="Q4456" s="60">
        <v>58158454760</v>
      </c>
      <c r="R4456" s="21" t="s">
        <v>6107</v>
      </c>
      <c r="S4456" s="3">
        <v>4</v>
      </c>
      <c r="T4456" s="37"/>
      <c r="U4456" s="21" t="s">
        <v>18</v>
      </c>
      <c r="V4456" s="21" t="str">
        <f>VLOOKUP(P4456,'Customer List'!B:C,2,)</f>
        <v>Hyderabad</v>
      </c>
      <c r="W4456" s="38"/>
      <c r="X4456" s="30">
        <v>45985</v>
      </c>
      <c r="Y4456" s="21">
        <f t="shared" si="539"/>
        <v>2</v>
      </c>
      <c r="Z4456" s="21" t="str">
        <f t="shared" si="540"/>
        <v>Saturday</v>
      </c>
      <c r="AA4456" s="21" t="str">
        <f t="shared" si="541"/>
        <v>Monday</v>
      </c>
      <c r="AB4456" s="21" t="str">
        <f>VLOOKUP(U4456,'Currency Sheet'!A:C,3,)</f>
        <v>DOLLAR</v>
      </c>
      <c r="AC4456" s="42" t="str">
        <f>VLOOKUP(P4456,'Customer List'!B:D,3,)</f>
        <v>OutStation</v>
      </c>
    </row>
    <row r="4457" spans="1:29" x14ac:dyDescent="0.25">
      <c r="A4457" s="21">
        <v>4453</v>
      </c>
      <c r="B4457" s="21" t="s">
        <v>6031</v>
      </c>
      <c r="C4457" s="30">
        <v>45975</v>
      </c>
      <c r="D4457" s="30">
        <v>45982</v>
      </c>
      <c r="E4457" s="47">
        <v>216</v>
      </c>
      <c r="F4457" s="47">
        <f t="shared" si="535"/>
        <v>19008</v>
      </c>
      <c r="G4457" s="48">
        <f t="shared" si="536"/>
        <v>19008</v>
      </c>
      <c r="H4457" s="21">
        <v>155904</v>
      </c>
      <c r="I4457" s="21" t="s">
        <v>6036</v>
      </c>
      <c r="J4457" s="21">
        <v>1</v>
      </c>
      <c r="K4457" s="21">
        <v>1</v>
      </c>
      <c r="L4457" s="21">
        <f t="shared" si="537"/>
        <v>0</v>
      </c>
      <c r="M4457" s="21" t="s">
        <v>6237</v>
      </c>
      <c r="N4457" s="30">
        <v>45985</v>
      </c>
      <c r="O4457" s="48">
        <v>30780</v>
      </c>
      <c r="P4457" s="21" t="s">
        <v>16</v>
      </c>
      <c r="Q4457" s="21" t="s">
        <v>5959</v>
      </c>
      <c r="R4457" s="21" t="s">
        <v>6091</v>
      </c>
      <c r="S4457" s="3">
        <v>4</v>
      </c>
      <c r="T4457" s="37"/>
      <c r="U4457" s="21" t="s">
        <v>18</v>
      </c>
      <c r="V4457" s="21" t="str">
        <f>VLOOKUP(P4457,'Customer List'!B:C,2,)</f>
        <v>Delhi</v>
      </c>
      <c r="W4457" s="38"/>
      <c r="X4457" s="30">
        <f t="shared" si="538"/>
        <v>45985</v>
      </c>
      <c r="Y4457" s="21">
        <f t="shared" si="539"/>
        <v>0</v>
      </c>
      <c r="Z4457" s="21" t="str">
        <f t="shared" si="540"/>
        <v>Monday</v>
      </c>
      <c r="AA4457" s="21" t="str">
        <f t="shared" si="541"/>
        <v>Monday</v>
      </c>
      <c r="AB4457" s="21" t="str">
        <f>VLOOKUP(U4457,'Currency Sheet'!A:C,3,)</f>
        <v>DOLLAR</v>
      </c>
      <c r="AC4457" s="42" t="str">
        <f>VLOOKUP(P4457,'Customer List'!B:D,3,)</f>
        <v>Local</v>
      </c>
    </row>
    <row r="4458" spans="1:29" x14ac:dyDescent="0.25">
      <c r="A4458" s="21">
        <v>4454</v>
      </c>
      <c r="B4458" s="21" t="s">
        <v>6031</v>
      </c>
      <c r="C4458" s="30">
        <v>45975</v>
      </c>
      <c r="D4458" s="30">
        <v>45982</v>
      </c>
      <c r="E4458" s="47">
        <v>21.6</v>
      </c>
      <c r="F4458" s="47">
        <f t="shared" si="535"/>
        <v>1900.8000000000002</v>
      </c>
      <c r="G4458" s="48">
        <f t="shared" si="536"/>
        <v>1900.8000000000002</v>
      </c>
      <c r="H4458" s="21">
        <v>157607</v>
      </c>
      <c r="I4458" s="21" t="s">
        <v>5825</v>
      </c>
      <c r="J4458" s="21">
        <v>1</v>
      </c>
      <c r="K4458" s="21">
        <v>1</v>
      </c>
      <c r="L4458" s="21">
        <f t="shared" si="537"/>
        <v>0</v>
      </c>
      <c r="M4458" s="21" t="s">
        <v>6196</v>
      </c>
      <c r="N4458" s="30">
        <v>45983</v>
      </c>
      <c r="O4458" s="48">
        <v>3348</v>
      </c>
      <c r="P4458" s="21" t="s">
        <v>621</v>
      </c>
      <c r="Q4458" s="60">
        <v>58158454760</v>
      </c>
      <c r="R4458" s="21" t="s">
        <v>6107</v>
      </c>
      <c r="S4458" s="3">
        <v>4</v>
      </c>
      <c r="T4458" s="37"/>
      <c r="U4458" s="21" t="s">
        <v>18</v>
      </c>
      <c r="V4458" s="21" t="str">
        <f>VLOOKUP(P4458,'Customer List'!B:C,2,)</f>
        <v>Hyderabad</v>
      </c>
      <c r="W4458" s="38"/>
      <c r="X4458" s="30">
        <v>45985</v>
      </c>
      <c r="Y4458" s="21">
        <f t="shared" si="539"/>
        <v>2</v>
      </c>
      <c r="Z4458" s="21" t="str">
        <f t="shared" si="540"/>
        <v>Saturday</v>
      </c>
      <c r="AA4458" s="21" t="str">
        <f t="shared" si="541"/>
        <v>Monday</v>
      </c>
      <c r="AB4458" s="21" t="str">
        <f>VLOOKUP(U4458,'Currency Sheet'!A:C,3,)</f>
        <v>DOLLAR</v>
      </c>
      <c r="AC4458" s="42" t="str">
        <f>VLOOKUP(P4458,'Customer List'!B:D,3,)</f>
        <v>OutStation</v>
      </c>
    </row>
    <row r="4459" spans="1:29" x14ac:dyDescent="0.25">
      <c r="A4459" s="21">
        <v>4455</v>
      </c>
      <c r="B4459" s="21" t="s">
        <v>6031</v>
      </c>
      <c r="C4459" s="30">
        <v>45975</v>
      </c>
      <c r="D4459" s="30">
        <v>45982</v>
      </c>
      <c r="E4459" s="47">
        <v>33</v>
      </c>
      <c r="F4459" s="47">
        <f t="shared" si="535"/>
        <v>2904</v>
      </c>
      <c r="G4459" s="48">
        <f t="shared" si="536"/>
        <v>2904</v>
      </c>
      <c r="H4459" s="21">
        <v>300306</v>
      </c>
      <c r="I4459" s="21" t="s">
        <v>4767</v>
      </c>
      <c r="J4459" s="21">
        <v>1</v>
      </c>
      <c r="K4459" s="21">
        <v>1</v>
      </c>
      <c r="L4459" s="21">
        <f t="shared" si="537"/>
        <v>0</v>
      </c>
      <c r="M4459" s="21" t="s">
        <v>6193</v>
      </c>
      <c r="N4459" s="30">
        <v>45983</v>
      </c>
      <c r="O4459" s="48">
        <v>5115</v>
      </c>
      <c r="P4459" s="21" t="s">
        <v>2046</v>
      </c>
      <c r="Q4459" s="60">
        <v>58158457711</v>
      </c>
      <c r="R4459" s="21" t="s">
        <v>6107</v>
      </c>
      <c r="S4459" s="3">
        <v>4</v>
      </c>
      <c r="T4459" s="37"/>
      <c r="U4459" s="21" t="s">
        <v>18</v>
      </c>
      <c r="V4459" s="21" t="str">
        <f>VLOOKUP(P4459,'Customer List'!B:C,2,)</f>
        <v>Banglore</v>
      </c>
      <c r="W4459" s="38"/>
      <c r="X4459" s="30">
        <v>45985</v>
      </c>
      <c r="Y4459" s="21">
        <f t="shared" si="539"/>
        <v>2</v>
      </c>
      <c r="Z4459" s="21" t="str">
        <f t="shared" si="540"/>
        <v>Saturday</v>
      </c>
      <c r="AA4459" s="21" t="str">
        <f t="shared" si="541"/>
        <v>Monday</v>
      </c>
      <c r="AB4459" s="21" t="str">
        <f>VLOOKUP(U4459,'Currency Sheet'!A:C,3,)</f>
        <v>DOLLAR</v>
      </c>
      <c r="AC4459" s="42" t="str">
        <f>VLOOKUP(P4459,'Customer List'!B:D,3,)</f>
        <v>OutStation</v>
      </c>
    </row>
    <row r="4460" spans="1:29" x14ac:dyDescent="0.25">
      <c r="A4460" s="21">
        <v>4456</v>
      </c>
      <c r="B4460" s="21" t="s">
        <v>6031</v>
      </c>
      <c r="C4460" s="30">
        <v>45975</v>
      </c>
      <c r="D4460" s="30">
        <v>45982</v>
      </c>
      <c r="E4460" s="47">
        <v>145.19999999999999</v>
      </c>
      <c r="F4460" s="47">
        <f t="shared" si="535"/>
        <v>12777.599999999999</v>
      </c>
      <c r="G4460" s="48">
        <f t="shared" si="536"/>
        <v>12777.599999999999</v>
      </c>
      <c r="H4460" s="21">
        <v>302008</v>
      </c>
      <c r="I4460" s="21" t="s">
        <v>5179</v>
      </c>
      <c r="J4460" s="21">
        <v>1</v>
      </c>
      <c r="K4460" s="21">
        <v>1</v>
      </c>
      <c r="L4460" s="21">
        <f t="shared" si="537"/>
        <v>0</v>
      </c>
      <c r="M4460" s="21" t="s">
        <v>6193</v>
      </c>
      <c r="N4460" s="30">
        <v>45983</v>
      </c>
      <c r="O4460" s="48">
        <v>22506</v>
      </c>
      <c r="P4460" s="21" t="s">
        <v>2046</v>
      </c>
      <c r="Q4460" s="60">
        <v>58158457711</v>
      </c>
      <c r="R4460" s="21" t="s">
        <v>6107</v>
      </c>
      <c r="S4460" s="3">
        <v>4</v>
      </c>
      <c r="T4460" s="37"/>
      <c r="U4460" s="21" t="s">
        <v>18</v>
      </c>
      <c r="V4460" s="21" t="str">
        <f>VLOOKUP(P4460,'Customer List'!B:C,2,)</f>
        <v>Banglore</v>
      </c>
      <c r="W4460" s="38"/>
      <c r="X4460" s="30">
        <v>45985</v>
      </c>
      <c r="Y4460" s="21">
        <f t="shared" si="539"/>
        <v>2</v>
      </c>
      <c r="Z4460" s="21" t="str">
        <f t="shared" si="540"/>
        <v>Saturday</v>
      </c>
      <c r="AA4460" s="21" t="str">
        <f t="shared" si="541"/>
        <v>Monday</v>
      </c>
      <c r="AB4460" s="21" t="str">
        <f>VLOOKUP(U4460,'Currency Sheet'!A:C,3,)</f>
        <v>DOLLAR</v>
      </c>
      <c r="AC4460" s="42" t="str">
        <f>VLOOKUP(P4460,'Customer List'!B:D,3,)</f>
        <v>OutStation</v>
      </c>
    </row>
    <row r="4461" spans="1:29" x14ac:dyDescent="0.25">
      <c r="A4461" s="21">
        <v>4457</v>
      </c>
      <c r="B4461" s="21" t="s">
        <v>6031</v>
      </c>
      <c r="C4461" s="30">
        <v>45975</v>
      </c>
      <c r="D4461" s="30">
        <v>45982</v>
      </c>
      <c r="E4461" s="47">
        <v>175.2</v>
      </c>
      <c r="F4461" s="47">
        <f t="shared" si="535"/>
        <v>15417.599999999999</v>
      </c>
      <c r="G4461" s="48">
        <f t="shared" si="536"/>
        <v>15417.599999999999</v>
      </c>
      <c r="H4461" s="21">
        <v>302216</v>
      </c>
      <c r="I4461" s="21" t="s">
        <v>4769</v>
      </c>
      <c r="J4461" s="21">
        <v>1</v>
      </c>
      <c r="K4461" s="21">
        <v>1</v>
      </c>
      <c r="L4461" s="21">
        <f t="shared" si="537"/>
        <v>0</v>
      </c>
      <c r="M4461" s="21" t="s">
        <v>6193</v>
      </c>
      <c r="N4461" s="30">
        <v>45983</v>
      </c>
      <c r="O4461" s="48">
        <v>27156</v>
      </c>
      <c r="P4461" s="21" t="s">
        <v>2046</v>
      </c>
      <c r="Q4461" s="60">
        <v>58158457711</v>
      </c>
      <c r="R4461" s="21" t="s">
        <v>6107</v>
      </c>
      <c r="S4461" s="3">
        <v>4</v>
      </c>
      <c r="T4461" s="37"/>
      <c r="U4461" s="21" t="s">
        <v>18</v>
      </c>
      <c r="V4461" s="21" t="str">
        <f>VLOOKUP(P4461,'Customer List'!B:C,2,)</f>
        <v>Banglore</v>
      </c>
      <c r="W4461" s="38"/>
      <c r="X4461" s="30">
        <v>45985</v>
      </c>
      <c r="Y4461" s="21">
        <f t="shared" si="539"/>
        <v>2</v>
      </c>
      <c r="Z4461" s="21" t="str">
        <f t="shared" si="540"/>
        <v>Saturday</v>
      </c>
      <c r="AA4461" s="21" t="str">
        <f t="shared" si="541"/>
        <v>Monday</v>
      </c>
      <c r="AB4461" s="21" t="str">
        <f>VLOOKUP(U4461,'Currency Sheet'!A:C,3,)</f>
        <v>DOLLAR</v>
      </c>
      <c r="AC4461" s="42" t="str">
        <f>VLOOKUP(P4461,'Customer List'!B:D,3,)</f>
        <v>OutStation</v>
      </c>
    </row>
    <row r="4462" spans="1:29" x14ac:dyDescent="0.25">
      <c r="A4462" s="21">
        <v>4458</v>
      </c>
      <c r="B4462" s="21" t="s">
        <v>6031</v>
      </c>
      <c r="C4462" s="30">
        <v>45975</v>
      </c>
      <c r="D4462" s="30">
        <v>45982</v>
      </c>
      <c r="E4462" s="47">
        <v>312.2</v>
      </c>
      <c r="F4462" s="47">
        <f t="shared" si="535"/>
        <v>27473.599999999999</v>
      </c>
      <c r="G4462" s="48">
        <f t="shared" si="536"/>
        <v>82420.799999999988</v>
      </c>
      <c r="H4462" s="21">
        <v>306026</v>
      </c>
      <c r="I4462" s="21" t="s">
        <v>5534</v>
      </c>
      <c r="J4462" s="21">
        <v>3</v>
      </c>
      <c r="K4462" s="21">
        <v>3</v>
      </c>
      <c r="L4462" s="21">
        <f t="shared" si="537"/>
        <v>0</v>
      </c>
      <c r="M4462" s="21" t="s">
        <v>6197</v>
      </c>
      <c r="N4462" s="30">
        <v>45983</v>
      </c>
      <c r="O4462" s="48">
        <v>124434</v>
      </c>
      <c r="P4462" s="21" t="s">
        <v>621</v>
      </c>
      <c r="Q4462" s="60">
        <v>58158454760</v>
      </c>
      <c r="R4462" s="21" t="s">
        <v>6107</v>
      </c>
      <c r="S4462" s="3">
        <v>4</v>
      </c>
      <c r="T4462" s="37"/>
      <c r="U4462" s="21" t="s">
        <v>18</v>
      </c>
      <c r="V4462" s="21" t="str">
        <f>VLOOKUP(P4462,'Customer List'!B:C,2,)</f>
        <v>Hyderabad</v>
      </c>
      <c r="W4462" s="38"/>
      <c r="X4462" s="30">
        <v>45985</v>
      </c>
      <c r="Y4462" s="21">
        <f t="shared" si="539"/>
        <v>2</v>
      </c>
      <c r="Z4462" s="21" t="str">
        <f t="shared" si="540"/>
        <v>Saturday</v>
      </c>
      <c r="AA4462" s="21" t="str">
        <f t="shared" si="541"/>
        <v>Monday</v>
      </c>
      <c r="AB4462" s="21" t="str">
        <f>VLOOKUP(U4462,'Currency Sheet'!A:C,3,)</f>
        <v>DOLLAR</v>
      </c>
      <c r="AC4462" s="42" t="str">
        <f>VLOOKUP(P4462,'Customer List'!B:D,3,)</f>
        <v>OutStation</v>
      </c>
    </row>
    <row r="4463" spans="1:29" x14ac:dyDescent="0.25">
      <c r="A4463" s="21">
        <v>4459</v>
      </c>
      <c r="B4463" s="21" t="s">
        <v>6031</v>
      </c>
      <c r="C4463" s="30">
        <v>45975</v>
      </c>
      <c r="D4463" s="30">
        <v>45982</v>
      </c>
      <c r="E4463" s="47">
        <v>112.8</v>
      </c>
      <c r="F4463" s="47">
        <f t="shared" si="535"/>
        <v>9926.4</v>
      </c>
      <c r="G4463" s="48">
        <f t="shared" si="536"/>
        <v>9926.4</v>
      </c>
      <c r="H4463" s="21">
        <v>306706</v>
      </c>
      <c r="I4463" s="21" t="s">
        <v>5826</v>
      </c>
      <c r="J4463" s="21">
        <v>1</v>
      </c>
      <c r="K4463" s="21">
        <v>1</v>
      </c>
      <c r="L4463" s="21">
        <f t="shared" si="537"/>
        <v>0</v>
      </c>
      <c r="M4463" s="21" t="s">
        <v>6219</v>
      </c>
      <c r="N4463" s="30">
        <v>45983</v>
      </c>
      <c r="O4463" s="48">
        <v>20398</v>
      </c>
      <c r="P4463" s="21" t="s">
        <v>630</v>
      </c>
      <c r="Q4463" s="60">
        <v>58158455224</v>
      </c>
      <c r="R4463" s="21" t="s">
        <v>6107</v>
      </c>
      <c r="S4463" s="3">
        <v>4</v>
      </c>
      <c r="T4463" s="37"/>
      <c r="U4463" s="21" t="s">
        <v>18</v>
      </c>
      <c r="V4463" s="21" t="str">
        <f>VLOOKUP(P4463,'Customer List'!B:C,2,)</f>
        <v>Telangana</v>
      </c>
      <c r="W4463" s="38"/>
      <c r="X4463" s="30">
        <v>45985</v>
      </c>
      <c r="Y4463" s="21">
        <f t="shared" si="539"/>
        <v>2</v>
      </c>
      <c r="Z4463" s="21" t="str">
        <f t="shared" si="540"/>
        <v>Saturday</v>
      </c>
      <c r="AA4463" s="21" t="str">
        <f t="shared" si="541"/>
        <v>Monday</v>
      </c>
      <c r="AB4463" s="21" t="str">
        <f>VLOOKUP(U4463,'Currency Sheet'!A:C,3,)</f>
        <v>DOLLAR</v>
      </c>
      <c r="AC4463" s="42" t="str">
        <f>VLOOKUP(P4463,'Customer List'!B:D,3,)</f>
        <v>OutStation</v>
      </c>
    </row>
    <row r="4464" spans="1:29" x14ac:dyDescent="0.25">
      <c r="A4464" s="21">
        <v>4460</v>
      </c>
      <c r="B4464" s="21" t="s">
        <v>6031</v>
      </c>
      <c r="C4464" s="30">
        <v>45975</v>
      </c>
      <c r="D4464" s="30">
        <v>45982</v>
      </c>
      <c r="E4464" s="47">
        <v>284.89999999999998</v>
      </c>
      <c r="F4464" s="47">
        <f t="shared" si="535"/>
        <v>25071.199999999997</v>
      </c>
      <c r="G4464" s="48">
        <f t="shared" si="536"/>
        <v>100284.79999999999</v>
      </c>
      <c r="H4464" s="21">
        <v>318340</v>
      </c>
      <c r="I4464" s="21" t="s">
        <v>4779</v>
      </c>
      <c r="J4464" s="21">
        <v>4</v>
      </c>
      <c r="K4464" s="21">
        <v>4</v>
      </c>
      <c r="L4464" s="21">
        <f t="shared" si="537"/>
        <v>0</v>
      </c>
      <c r="M4464" s="21" t="s">
        <v>6193</v>
      </c>
      <c r="N4464" s="30">
        <v>45983</v>
      </c>
      <c r="O4464" s="48">
        <v>151404</v>
      </c>
      <c r="P4464" s="21" t="s">
        <v>2046</v>
      </c>
      <c r="Q4464" s="60">
        <v>58158457711</v>
      </c>
      <c r="R4464" s="21" t="s">
        <v>6107</v>
      </c>
      <c r="S4464" s="3">
        <v>4</v>
      </c>
      <c r="T4464" s="37"/>
      <c r="U4464" s="21" t="s">
        <v>18</v>
      </c>
      <c r="V4464" s="21" t="str">
        <f>VLOOKUP(P4464,'Customer List'!B:C,2,)</f>
        <v>Banglore</v>
      </c>
      <c r="W4464" s="38"/>
      <c r="X4464" s="30">
        <v>45985</v>
      </c>
      <c r="Y4464" s="21">
        <f t="shared" si="539"/>
        <v>2</v>
      </c>
      <c r="Z4464" s="21" t="str">
        <f t="shared" si="540"/>
        <v>Saturday</v>
      </c>
      <c r="AA4464" s="21" t="str">
        <f t="shared" si="541"/>
        <v>Monday</v>
      </c>
      <c r="AB4464" s="21" t="str">
        <f>VLOOKUP(U4464,'Currency Sheet'!A:C,3,)</f>
        <v>DOLLAR</v>
      </c>
      <c r="AC4464" s="42" t="str">
        <f>VLOOKUP(P4464,'Customer List'!B:D,3,)</f>
        <v>OutStation</v>
      </c>
    </row>
    <row r="4465" spans="1:29" x14ac:dyDescent="0.25">
      <c r="A4465" s="21">
        <v>4461</v>
      </c>
      <c r="B4465" s="21" t="s">
        <v>6031</v>
      </c>
      <c r="C4465" s="30">
        <v>45975</v>
      </c>
      <c r="D4465" s="30">
        <v>45982</v>
      </c>
      <c r="E4465" s="47">
        <v>171.6</v>
      </c>
      <c r="F4465" s="47">
        <f t="shared" si="535"/>
        <v>15100.8</v>
      </c>
      <c r="G4465" s="48">
        <f t="shared" si="536"/>
        <v>15100.8</v>
      </c>
      <c r="H4465" s="21">
        <v>344714</v>
      </c>
      <c r="I4465" s="21" t="s">
        <v>4787</v>
      </c>
      <c r="J4465" s="21">
        <v>1</v>
      </c>
      <c r="K4465" s="21">
        <v>1</v>
      </c>
      <c r="L4465" s="21">
        <f t="shared" si="537"/>
        <v>0</v>
      </c>
      <c r="M4465" s="21" t="s">
        <v>6237</v>
      </c>
      <c r="N4465" s="30">
        <v>45985</v>
      </c>
      <c r="O4465" s="48">
        <v>24453</v>
      </c>
      <c r="P4465" s="21" t="s">
        <v>16</v>
      </c>
      <c r="Q4465" s="21" t="s">
        <v>5959</v>
      </c>
      <c r="R4465" s="21" t="s">
        <v>6091</v>
      </c>
      <c r="S4465" s="3">
        <v>4</v>
      </c>
      <c r="T4465" s="37"/>
      <c r="U4465" s="21" t="s">
        <v>18</v>
      </c>
      <c r="V4465" s="21" t="str">
        <f>VLOOKUP(P4465,'Customer List'!B:C,2,)</f>
        <v>Delhi</v>
      </c>
      <c r="W4465" s="38"/>
      <c r="X4465" s="30">
        <f t="shared" ref="X4465:X4467" si="542">IF(OR(R4465 = "PRIYANKA MADAM", R4465 = "DEEPAK", R4465 = "PORTER"),N4465,"")</f>
        <v>45985</v>
      </c>
      <c r="Y4465" s="21">
        <f t="shared" si="539"/>
        <v>0</v>
      </c>
      <c r="Z4465" s="21" t="str">
        <f t="shared" si="540"/>
        <v>Monday</v>
      </c>
      <c r="AA4465" s="21" t="str">
        <f t="shared" si="541"/>
        <v>Monday</v>
      </c>
      <c r="AB4465" s="21" t="str">
        <f>VLOOKUP(U4465,'Currency Sheet'!A:C,3,)</f>
        <v>DOLLAR</v>
      </c>
      <c r="AC4465" s="42" t="str">
        <f>VLOOKUP(P4465,'Customer List'!B:D,3,)</f>
        <v>Local</v>
      </c>
    </row>
    <row r="4466" spans="1:29" x14ac:dyDescent="0.25">
      <c r="A4466" s="21">
        <v>4462</v>
      </c>
      <c r="B4466" s="21" t="s">
        <v>6031</v>
      </c>
      <c r="C4466" s="30">
        <v>45975</v>
      </c>
      <c r="D4466" s="30">
        <v>45982</v>
      </c>
      <c r="E4466" s="47">
        <v>137.4</v>
      </c>
      <c r="F4466" s="47">
        <f t="shared" si="535"/>
        <v>12091.2</v>
      </c>
      <c r="G4466" s="48">
        <f t="shared" si="536"/>
        <v>12091.2</v>
      </c>
      <c r="H4466" s="21">
        <v>344750</v>
      </c>
      <c r="I4466" s="21" t="s">
        <v>4787</v>
      </c>
      <c r="J4466" s="21">
        <v>1</v>
      </c>
      <c r="K4466" s="21">
        <v>1</v>
      </c>
      <c r="L4466" s="21">
        <f t="shared" si="537"/>
        <v>0</v>
      </c>
      <c r="M4466" s="21" t="s">
        <v>6237</v>
      </c>
      <c r="N4466" s="30">
        <v>45985</v>
      </c>
      <c r="O4466" s="48">
        <v>19579.5</v>
      </c>
      <c r="P4466" s="21" t="s">
        <v>16</v>
      </c>
      <c r="Q4466" s="21" t="s">
        <v>5959</v>
      </c>
      <c r="R4466" s="21" t="s">
        <v>6091</v>
      </c>
      <c r="S4466" s="3">
        <v>4</v>
      </c>
      <c r="T4466" s="37"/>
      <c r="U4466" s="21" t="s">
        <v>18</v>
      </c>
      <c r="V4466" s="21" t="str">
        <f>VLOOKUP(P4466,'Customer List'!B:C,2,)</f>
        <v>Delhi</v>
      </c>
      <c r="W4466" s="38"/>
      <c r="X4466" s="30">
        <f t="shared" si="542"/>
        <v>45985</v>
      </c>
      <c r="Y4466" s="21">
        <f t="shared" si="539"/>
        <v>0</v>
      </c>
      <c r="Z4466" s="21" t="str">
        <f t="shared" si="540"/>
        <v>Monday</v>
      </c>
      <c r="AA4466" s="21" t="str">
        <f t="shared" si="541"/>
        <v>Monday</v>
      </c>
      <c r="AB4466" s="21" t="str">
        <f>VLOOKUP(U4466,'Currency Sheet'!A:C,3,)</f>
        <v>DOLLAR</v>
      </c>
      <c r="AC4466" s="42" t="str">
        <f>VLOOKUP(P4466,'Customer List'!B:D,3,)</f>
        <v>Local</v>
      </c>
    </row>
    <row r="4467" spans="1:29" x14ac:dyDescent="0.25">
      <c r="A4467" s="21">
        <v>4463</v>
      </c>
      <c r="B4467" s="21" t="s">
        <v>6031</v>
      </c>
      <c r="C4467" s="30">
        <v>45975</v>
      </c>
      <c r="D4467" s="30">
        <v>45982</v>
      </c>
      <c r="E4467" s="47">
        <v>289.10000000000002</v>
      </c>
      <c r="F4467" s="47">
        <f t="shared" si="535"/>
        <v>25440.800000000003</v>
      </c>
      <c r="G4467" s="48">
        <f t="shared" si="536"/>
        <v>25440.800000000003</v>
      </c>
      <c r="H4467" s="21">
        <v>344828</v>
      </c>
      <c r="I4467" s="21" t="s">
        <v>4767</v>
      </c>
      <c r="J4467" s="21">
        <v>1</v>
      </c>
      <c r="K4467" s="21">
        <v>1</v>
      </c>
      <c r="L4467" s="21">
        <f t="shared" si="537"/>
        <v>0</v>
      </c>
      <c r="M4467" s="21" t="s">
        <v>6237</v>
      </c>
      <c r="N4467" s="30">
        <v>45985</v>
      </c>
      <c r="O4467" s="48">
        <v>35311.5</v>
      </c>
      <c r="P4467" s="21" t="s">
        <v>16</v>
      </c>
      <c r="Q4467" s="21" t="s">
        <v>5959</v>
      </c>
      <c r="R4467" s="21" t="s">
        <v>6091</v>
      </c>
      <c r="S4467" s="3">
        <v>4</v>
      </c>
      <c r="T4467" s="37"/>
      <c r="U4467" s="21" t="s">
        <v>18</v>
      </c>
      <c r="V4467" s="21" t="str">
        <f>VLOOKUP(P4467,'Customer List'!B:C,2,)</f>
        <v>Delhi</v>
      </c>
      <c r="W4467" s="38"/>
      <c r="X4467" s="30">
        <f t="shared" si="542"/>
        <v>45985</v>
      </c>
      <c r="Y4467" s="21">
        <f t="shared" si="539"/>
        <v>0</v>
      </c>
      <c r="Z4467" s="21" t="str">
        <f t="shared" si="540"/>
        <v>Monday</v>
      </c>
      <c r="AA4467" s="21" t="str">
        <f t="shared" si="541"/>
        <v>Monday</v>
      </c>
      <c r="AB4467" s="21" t="str">
        <f>VLOOKUP(U4467,'Currency Sheet'!A:C,3,)</f>
        <v>DOLLAR</v>
      </c>
      <c r="AC4467" s="42" t="str">
        <f>VLOOKUP(P4467,'Customer List'!B:D,3,)</f>
        <v>Local</v>
      </c>
    </row>
    <row r="4468" spans="1:29" x14ac:dyDescent="0.25">
      <c r="A4468" s="21">
        <v>4464</v>
      </c>
      <c r="B4468" s="21" t="s">
        <v>6031</v>
      </c>
      <c r="C4468" s="30">
        <v>45975</v>
      </c>
      <c r="D4468" s="30">
        <v>45982</v>
      </c>
      <c r="E4468" s="47">
        <v>202.8</v>
      </c>
      <c r="F4468" s="47">
        <f t="shared" si="535"/>
        <v>17846.400000000001</v>
      </c>
      <c r="G4468" s="48">
        <f t="shared" si="536"/>
        <v>35692.800000000003</v>
      </c>
      <c r="H4468" s="21">
        <v>352906</v>
      </c>
      <c r="I4468" s="21" t="s">
        <v>6037</v>
      </c>
      <c r="J4468" s="21">
        <v>2</v>
      </c>
      <c r="K4468" s="21">
        <v>2</v>
      </c>
      <c r="L4468" s="21">
        <f t="shared" si="537"/>
        <v>0</v>
      </c>
      <c r="M4468" s="21" t="s">
        <v>6211</v>
      </c>
      <c r="N4468" s="30">
        <v>45983</v>
      </c>
      <c r="O4468" s="48">
        <v>62868</v>
      </c>
      <c r="P4468" s="21" t="s">
        <v>191</v>
      </c>
      <c r="Q4468" s="21" t="s">
        <v>6093</v>
      </c>
      <c r="R4468" s="21" t="s">
        <v>5912</v>
      </c>
      <c r="S4468" s="3">
        <v>4</v>
      </c>
      <c r="T4468" s="37"/>
      <c r="U4468" s="21" t="s">
        <v>18</v>
      </c>
      <c r="V4468" s="21" t="str">
        <f>VLOOKUP(P4468,'Customer List'!B:C,2,)</f>
        <v>Chandigarh</v>
      </c>
      <c r="W4468" s="38"/>
      <c r="X4468" s="30">
        <v>45985</v>
      </c>
      <c r="Y4468" s="21">
        <f t="shared" si="539"/>
        <v>2</v>
      </c>
      <c r="Z4468" s="21" t="str">
        <f t="shared" si="540"/>
        <v>Saturday</v>
      </c>
      <c r="AA4468" s="21" t="str">
        <f t="shared" si="541"/>
        <v>Monday</v>
      </c>
      <c r="AB4468" s="21" t="str">
        <f>VLOOKUP(U4468,'Currency Sheet'!A:C,3,)</f>
        <v>DOLLAR</v>
      </c>
      <c r="AC4468" s="42" t="str">
        <f>VLOOKUP(P4468,'Customer List'!B:D,3,)</f>
        <v>OutStation</v>
      </c>
    </row>
    <row r="4469" spans="1:29" x14ac:dyDescent="0.25">
      <c r="A4469" s="21">
        <v>4465</v>
      </c>
      <c r="B4469" s="21" t="s">
        <v>6031</v>
      </c>
      <c r="C4469" s="30">
        <v>45975</v>
      </c>
      <c r="D4469" s="30">
        <v>45982</v>
      </c>
      <c r="E4469" s="47">
        <v>109.8</v>
      </c>
      <c r="F4469" s="47">
        <f t="shared" si="535"/>
        <v>9662.4</v>
      </c>
      <c r="G4469" s="48">
        <f t="shared" si="536"/>
        <v>9662.4</v>
      </c>
      <c r="H4469" s="21">
        <v>353225</v>
      </c>
      <c r="I4469" s="21" t="s">
        <v>5073</v>
      </c>
      <c r="J4469" s="21">
        <v>1</v>
      </c>
      <c r="K4469" s="21">
        <v>1</v>
      </c>
      <c r="L4469" s="21">
        <f t="shared" si="537"/>
        <v>0</v>
      </c>
      <c r="M4469" s="21" t="s">
        <v>6237</v>
      </c>
      <c r="N4469" s="30">
        <v>45985</v>
      </c>
      <c r="O4469" s="48">
        <v>15646.5</v>
      </c>
      <c r="P4469" s="21" t="s">
        <v>16</v>
      </c>
      <c r="Q4469" s="21" t="s">
        <v>5959</v>
      </c>
      <c r="R4469" s="21" t="s">
        <v>6091</v>
      </c>
      <c r="S4469" s="3">
        <v>4</v>
      </c>
      <c r="T4469" s="37"/>
      <c r="U4469" s="21" t="s">
        <v>18</v>
      </c>
      <c r="V4469" s="21" t="str">
        <f>VLOOKUP(P4469,'Customer List'!B:C,2,)</f>
        <v>Delhi</v>
      </c>
      <c r="W4469" s="38"/>
      <c r="X4469" s="30">
        <f t="shared" ref="X4469:X4471" si="543">IF(OR(R4469 = "PRIYANKA MADAM", R4469 = "DEEPAK", R4469 = "PORTER"),N4469,"")</f>
        <v>45985</v>
      </c>
      <c r="Y4469" s="21">
        <f t="shared" si="539"/>
        <v>0</v>
      </c>
      <c r="Z4469" s="21" t="str">
        <f t="shared" si="540"/>
        <v>Monday</v>
      </c>
      <c r="AA4469" s="21" t="str">
        <f t="shared" si="541"/>
        <v>Monday</v>
      </c>
      <c r="AB4469" s="21" t="str">
        <f>VLOOKUP(U4469,'Currency Sheet'!A:C,3,)</f>
        <v>DOLLAR</v>
      </c>
      <c r="AC4469" s="42" t="str">
        <f>VLOOKUP(P4469,'Customer List'!B:D,3,)</f>
        <v>Local</v>
      </c>
    </row>
    <row r="4470" spans="1:29" x14ac:dyDescent="0.25">
      <c r="A4470" s="21">
        <v>4466</v>
      </c>
      <c r="B4470" s="21" t="s">
        <v>6031</v>
      </c>
      <c r="C4470" s="30">
        <v>45975</v>
      </c>
      <c r="D4470" s="30">
        <v>45982</v>
      </c>
      <c r="E4470" s="47">
        <v>147</v>
      </c>
      <c r="F4470" s="47">
        <f t="shared" si="535"/>
        <v>12936</v>
      </c>
      <c r="G4470" s="48">
        <f t="shared" si="536"/>
        <v>12936</v>
      </c>
      <c r="H4470" s="21">
        <v>383304</v>
      </c>
      <c r="I4470" s="21" t="s">
        <v>5079</v>
      </c>
      <c r="J4470" s="21">
        <v>1</v>
      </c>
      <c r="K4470" s="21">
        <v>1</v>
      </c>
      <c r="L4470" s="21">
        <f t="shared" si="537"/>
        <v>0</v>
      </c>
      <c r="M4470" s="21" t="s">
        <v>6237</v>
      </c>
      <c r="N4470" s="30">
        <v>45985</v>
      </c>
      <c r="O4470" s="48">
        <v>20947.5</v>
      </c>
      <c r="P4470" s="21" t="s">
        <v>16</v>
      </c>
      <c r="Q4470" s="21" t="s">
        <v>5959</v>
      </c>
      <c r="R4470" s="21" t="s">
        <v>6091</v>
      </c>
      <c r="S4470" s="3">
        <v>4</v>
      </c>
      <c r="T4470" s="37"/>
      <c r="U4470" s="21" t="s">
        <v>18</v>
      </c>
      <c r="V4470" s="21" t="str">
        <f>VLOOKUP(P4470,'Customer List'!B:C,2,)</f>
        <v>Delhi</v>
      </c>
      <c r="W4470" s="38"/>
      <c r="X4470" s="30">
        <f t="shared" si="543"/>
        <v>45985</v>
      </c>
      <c r="Y4470" s="21">
        <f t="shared" si="539"/>
        <v>0</v>
      </c>
      <c r="Z4470" s="21" t="str">
        <f t="shared" si="540"/>
        <v>Monday</v>
      </c>
      <c r="AA4470" s="21" t="str">
        <f t="shared" si="541"/>
        <v>Monday</v>
      </c>
      <c r="AB4470" s="21" t="str">
        <f>VLOOKUP(U4470,'Currency Sheet'!A:C,3,)</f>
        <v>DOLLAR</v>
      </c>
      <c r="AC4470" s="42" t="str">
        <f>VLOOKUP(P4470,'Customer List'!B:D,3,)</f>
        <v>Local</v>
      </c>
    </row>
    <row r="4471" spans="1:29" x14ac:dyDescent="0.25">
      <c r="A4471" s="21">
        <v>4467</v>
      </c>
      <c r="B4471" s="21" t="s">
        <v>6031</v>
      </c>
      <c r="C4471" s="30">
        <v>45975</v>
      </c>
      <c r="D4471" s="30">
        <v>45982</v>
      </c>
      <c r="E4471" s="47">
        <v>138.6</v>
      </c>
      <c r="F4471" s="47">
        <f t="shared" si="535"/>
        <v>12196.8</v>
      </c>
      <c r="G4471" s="48">
        <f t="shared" si="536"/>
        <v>12196.8</v>
      </c>
      <c r="H4471" s="21">
        <v>396413</v>
      </c>
      <c r="I4471" s="21" t="s">
        <v>5077</v>
      </c>
      <c r="J4471" s="21">
        <v>1</v>
      </c>
      <c r="K4471" s="21">
        <v>1</v>
      </c>
      <c r="L4471" s="21">
        <f t="shared" si="537"/>
        <v>0</v>
      </c>
      <c r="M4471" s="21" t="s">
        <v>6237</v>
      </c>
      <c r="N4471" s="30">
        <v>45985</v>
      </c>
      <c r="O4471" s="48">
        <v>16929</v>
      </c>
      <c r="P4471" s="21" t="s">
        <v>16</v>
      </c>
      <c r="Q4471" s="21" t="s">
        <v>5959</v>
      </c>
      <c r="R4471" s="21" t="s">
        <v>6091</v>
      </c>
      <c r="S4471" s="3">
        <v>4</v>
      </c>
      <c r="T4471" s="37"/>
      <c r="U4471" s="21" t="s">
        <v>18</v>
      </c>
      <c r="V4471" s="21" t="str">
        <f>VLOOKUP(P4471,'Customer List'!B:C,2,)</f>
        <v>Delhi</v>
      </c>
      <c r="W4471" s="38"/>
      <c r="X4471" s="30">
        <f t="shared" si="543"/>
        <v>45985</v>
      </c>
      <c r="Y4471" s="21">
        <f t="shared" si="539"/>
        <v>0</v>
      </c>
      <c r="Z4471" s="21" t="str">
        <f t="shared" si="540"/>
        <v>Monday</v>
      </c>
      <c r="AA4471" s="21" t="str">
        <f t="shared" si="541"/>
        <v>Monday</v>
      </c>
      <c r="AB4471" s="21" t="str">
        <f>VLOOKUP(U4471,'Currency Sheet'!A:C,3,)</f>
        <v>DOLLAR</v>
      </c>
      <c r="AC4471" s="42" t="str">
        <f>VLOOKUP(P4471,'Customer List'!B:D,3,)</f>
        <v>Local</v>
      </c>
    </row>
    <row r="4472" spans="1:29" x14ac:dyDescent="0.25">
      <c r="A4472" s="21">
        <v>4468</v>
      </c>
      <c r="B4472" s="21" t="s">
        <v>6031</v>
      </c>
      <c r="C4472" s="30">
        <v>45975</v>
      </c>
      <c r="D4472" s="30">
        <v>45982</v>
      </c>
      <c r="E4472" s="47">
        <v>77.400000000000006</v>
      </c>
      <c r="F4472" s="47">
        <f t="shared" si="535"/>
        <v>6811.2000000000007</v>
      </c>
      <c r="G4472" s="48">
        <f t="shared" si="536"/>
        <v>13622.400000000001</v>
      </c>
      <c r="H4472" s="21">
        <v>400114</v>
      </c>
      <c r="I4472" s="21" t="s">
        <v>5191</v>
      </c>
      <c r="J4472" s="21">
        <v>2</v>
      </c>
      <c r="K4472" s="21">
        <v>2</v>
      </c>
      <c r="L4472" s="21">
        <f t="shared" si="537"/>
        <v>0</v>
      </c>
      <c r="M4472" s="21" t="s">
        <v>6193</v>
      </c>
      <c r="N4472" s="30">
        <v>45983</v>
      </c>
      <c r="O4472" s="48">
        <v>23994</v>
      </c>
      <c r="P4472" s="21" t="s">
        <v>2046</v>
      </c>
      <c r="Q4472" s="60">
        <v>58158457711</v>
      </c>
      <c r="R4472" s="21" t="s">
        <v>6107</v>
      </c>
      <c r="S4472" s="3">
        <v>4</v>
      </c>
      <c r="T4472" s="37"/>
      <c r="U4472" s="21" t="s">
        <v>18</v>
      </c>
      <c r="V4472" s="21" t="str">
        <f>VLOOKUP(P4472,'Customer List'!B:C,2,)</f>
        <v>Banglore</v>
      </c>
      <c r="W4472" s="38"/>
      <c r="X4472" s="30">
        <v>45985</v>
      </c>
      <c r="Y4472" s="21">
        <f t="shared" si="539"/>
        <v>2</v>
      </c>
      <c r="Z4472" s="21" t="str">
        <f t="shared" si="540"/>
        <v>Saturday</v>
      </c>
      <c r="AA4472" s="21" t="str">
        <f t="shared" si="541"/>
        <v>Monday</v>
      </c>
      <c r="AB4472" s="21" t="str">
        <f>VLOOKUP(U4472,'Currency Sheet'!A:C,3,)</f>
        <v>DOLLAR</v>
      </c>
      <c r="AC4472" s="42" t="str">
        <f>VLOOKUP(P4472,'Customer List'!B:D,3,)</f>
        <v>OutStation</v>
      </c>
    </row>
    <row r="4473" spans="1:29" x14ac:dyDescent="0.25">
      <c r="A4473" s="21">
        <v>4469</v>
      </c>
      <c r="B4473" s="21" t="s">
        <v>6031</v>
      </c>
      <c r="C4473" s="30">
        <v>45975</v>
      </c>
      <c r="D4473" s="30">
        <v>45982</v>
      </c>
      <c r="E4473" s="47">
        <v>269.5</v>
      </c>
      <c r="F4473" s="47">
        <f t="shared" si="535"/>
        <v>23716</v>
      </c>
      <c r="G4473" s="48">
        <f t="shared" si="536"/>
        <v>23716</v>
      </c>
      <c r="H4473" s="21">
        <v>400172</v>
      </c>
      <c r="I4473" s="21" t="s">
        <v>4798</v>
      </c>
      <c r="J4473" s="21">
        <v>1</v>
      </c>
      <c r="K4473" s="21">
        <v>1</v>
      </c>
      <c r="L4473" s="21">
        <f t="shared" si="537"/>
        <v>0</v>
      </c>
      <c r="M4473" s="21" t="s">
        <v>6193</v>
      </c>
      <c r="N4473" s="30">
        <v>45983</v>
      </c>
      <c r="O4473" s="48">
        <v>35805</v>
      </c>
      <c r="P4473" s="21" t="s">
        <v>2046</v>
      </c>
      <c r="Q4473" s="60">
        <v>58158457711</v>
      </c>
      <c r="R4473" s="21" t="s">
        <v>6107</v>
      </c>
      <c r="S4473" s="3">
        <v>4</v>
      </c>
      <c r="T4473" s="37"/>
      <c r="U4473" s="21" t="s">
        <v>18</v>
      </c>
      <c r="V4473" s="21" t="str">
        <f>VLOOKUP(P4473,'Customer List'!B:C,2,)</f>
        <v>Banglore</v>
      </c>
      <c r="W4473" s="38"/>
      <c r="X4473" s="30">
        <v>45985</v>
      </c>
      <c r="Y4473" s="21">
        <f t="shared" si="539"/>
        <v>2</v>
      </c>
      <c r="Z4473" s="21" t="str">
        <f t="shared" si="540"/>
        <v>Saturday</v>
      </c>
      <c r="AA4473" s="21" t="str">
        <f t="shared" si="541"/>
        <v>Monday</v>
      </c>
      <c r="AB4473" s="21" t="str">
        <f>VLOOKUP(U4473,'Currency Sheet'!A:C,3,)</f>
        <v>DOLLAR</v>
      </c>
      <c r="AC4473" s="42" t="str">
        <f>VLOOKUP(P4473,'Customer List'!B:D,3,)</f>
        <v>OutStation</v>
      </c>
    </row>
    <row r="4474" spans="1:29" x14ac:dyDescent="0.25">
      <c r="A4474" s="21">
        <v>4470</v>
      </c>
      <c r="B4474" s="21" t="s">
        <v>6031</v>
      </c>
      <c r="C4474" s="30">
        <v>45975</v>
      </c>
      <c r="D4474" s="30">
        <v>45982</v>
      </c>
      <c r="E4474" s="47">
        <v>28.2</v>
      </c>
      <c r="F4474" s="47">
        <f t="shared" si="535"/>
        <v>2481.6</v>
      </c>
      <c r="G4474" s="48">
        <f t="shared" si="536"/>
        <v>2481.6</v>
      </c>
      <c r="H4474" s="21">
        <v>400209</v>
      </c>
      <c r="I4474" s="21" t="s">
        <v>5854</v>
      </c>
      <c r="J4474" s="21">
        <v>1</v>
      </c>
      <c r="K4474" s="21">
        <v>1</v>
      </c>
      <c r="L4474" s="21">
        <f t="shared" si="537"/>
        <v>0</v>
      </c>
      <c r="M4474" s="21" t="s">
        <v>6193</v>
      </c>
      <c r="N4474" s="30">
        <v>45983</v>
      </c>
      <c r="O4474" s="48">
        <v>4371</v>
      </c>
      <c r="P4474" s="21" t="s">
        <v>2046</v>
      </c>
      <c r="Q4474" s="60">
        <v>58158457711</v>
      </c>
      <c r="R4474" s="21" t="s">
        <v>6107</v>
      </c>
      <c r="S4474" s="3">
        <v>4</v>
      </c>
      <c r="T4474" s="37"/>
      <c r="U4474" s="21" t="s">
        <v>18</v>
      </c>
      <c r="V4474" s="21" t="str">
        <f>VLOOKUP(P4474,'Customer List'!B:C,2,)</f>
        <v>Banglore</v>
      </c>
      <c r="W4474" s="38"/>
      <c r="X4474" s="30">
        <v>45985</v>
      </c>
      <c r="Y4474" s="21">
        <f t="shared" si="539"/>
        <v>2</v>
      </c>
      <c r="Z4474" s="21" t="str">
        <f t="shared" si="540"/>
        <v>Saturday</v>
      </c>
      <c r="AA4474" s="21" t="str">
        <f t="shared" si="541"/>
        <v>Monday</v>
      </c>
      <c r="AB4474" s="21" t="str">
        <f>VLOOKUP(U4474,'Currency Sheet'!A:C,3,)</f>
        <v>DOLLAR</v>
      </c>
      <c r="AC4474" s="42" t="str">
        <f>VLOOKUP(P4474,'Customer List'!B:D,3,)</f>
        <v>OutStation</v>
      </c>
    </row>
    <row r="4475" spans="1:29" x14ac:dyDescent="0.25">
      <c r="A4475" s="21">
        <v>4471</v>
      </c>
      <c r="B4475" s="21" t="s">
        <v>6031</v>
      </c>
      <c r="C4475" s="30">
        <v>45975</v>
      </c>
      <c r="D4475" s="30">
        <v>45982</v>
      </c>
      <c r="E4475" s="47">
        <v>21.6</v>
      </c>
      <c r="F4475" s="47">
        <f t="shared" si="535"/>
        <v>1900.8000000000002</v>
      </c>
      <c r="G4475" s="48">
        <f t="shared" si="536"/>
        <v>1900.8000000000002</v>
      </c>
      <c r="H4475" s="21">
        <v>400219</v>
      </c>
      <c r="I4475" s="21" t="s">
        <v>4799</v>
      </c>
      <c r="J4475" s="21">
        <v>1</v>
      </c>
      <c r="K4475" s="21">
        <v>1</v>
      </c>
      <c r="L4475" s="21">
        <f t="shared" si="537"/>
        <v>0</v>
      </c>
      <c r="M4475" s="21" t="s">
        <v>6193</v>
      </c>
      <c r="N4475" s="30">
        <v>45983</v>
      </c>
      <c r="O4475" s="48">
        <v>3348</v>
      </c>
      <c r="P4475" s="21" t="s">
        <v>2046</v>
      </c>
      <c r="Q4475" s="60">
        <v>58158457711</v>
      </c>
      <c r="R4475" s="21" t="s">
        <v>6107</v>
      </c>
      <c r="S4475" s="3">
        <v>4</v>
      </c>
      <c r="T4475" s="37"/>
      <c r="U4475" s="21" t="s">
        <v>18</v>
      </c>
      <c r="V4475" s="21" t="str">
        <f>VLOOKUP(P4475,'Customer List'!B:C,2,)</f>
        <v>Banglore</v>
      </c>
      <c r="W4475" s="38"/>
      <c r="X4475" s="30">
        <v>45985</v>
      </c>
      <c r="Y4475" s="21">
        <f t="shared" si="539"/>
        <v>2</v>
      </c>
      <c r="Z4475" s="21" t="str">
        <f t="shared" si="540"/>
        <v>Saturday</v>
      </c>
      <c r="AA4475" s="21" t="str">
        <f t="shared" si="541"/>
        <v>Monday</v>
      </c>
      <c r="AB4475" s="21" t="str">
        <f>VLOOKUP(U4475,'Currency Sheet'!A:C,3,)</f>
        <v>DOLLAR</v>
      </c>
      <c r="AC4475" s="42" t="str">
        <f>VLOOKUP(P4475,'Customer List'!B:D,3,)</f>
        <v>OutStation</v>
      </c>
    </row>
    <row r="4476" spans="1:29" x14ac:dyDescent="0.25">
      <c r="A4476" s="21">
        <v>4472</v>
      </c>
      <c r="B4476" s="21" t="s">
        <v>6031</v>
      </c>
      <c r="C4476" s="30">
        <v>45975</v>
      </c>
      <c r="D4476" s="30">
        <v>45982</v>
      </c>
      <c r="E4476" s="47">
        <v>296.8</v>
      </c>
      <c r="F4476" s="47">
        <f t="shared" si="535"/>
        <v>26118.400000000001</v>
      </c>
      <c r="G4476" s="48">
        <f t="shared" si="536"/>
        <v>26118.400000000001</v>
      </c>
      <c r="H4476" s="21">
        <v>410704</v>
      </c>
      <c r="I4476" s="21" t="s">
        <v>6038</v>
      </c>
      <c r="J4476" s="21">
        <v>1</v>
      </c>
      <c r="K4476" s="21">
        <v>1</v>
      </c>
      <c r="L4476" s="21">
        <f t="shared" si="537"/>
        <v>0</v>
      </c>
      <c r="M4476" s="21" t="s">
        <v>6207</v>
      </c>
      <c r="N4476" s="30">
        <v>45983</v>
      </c>
      <c r="O4476" s="48">
        <v>39432</v>
      </c>
      <c r="P4476" s="21" t="s">
        <v>891</v>
      </c>
      <c r="Q4476" s="60">
        <v>58158452811</v>
      </c>
      <c r="R4476" s="21" t="s">
        <v>6107</v>
      </c>
      <c r="S4476" s="3">
        <v>4</v>
      </c>
      <c r="T4476" s="37"/>
      <c r="U4476" s="21" t="s">
        <v>18</v>
      </c>
      <c r="V4476" s="21" t="str">
        <f>VLOOKUP(P4476,'Customer List'!B:C,2,)</f>
        <v>Banglore</v>
      </c>
      <c r="W4476" s="38"/>
      <c r="X4476" s="30">
        <v>45985</v>
      </c>
      <c r="Y4476" s="21">
        <f t="shared" si="539"/>
        <v>2</v>
      </c>
      <c r="Z4476" s="21" t="str">
        <f t="shared" si="540"/>
        <v>Saturday</v>
      </c>
      <c r="AA4476" s="21" t="str">
        <f t="shared" si="541"/>
        <v>Monday</v>
      </c>
      <c r="AB4476" s="21" t="str">
        <f>VLOOKUP(U4476,'Currency Sheet'!A:C,3,)</f>
        <v>DOLLAR</v>
      </c>
      <c r="AC4476" s="42" t="str">
        <f>VLOOKUP(P4476,'Customer List'!B:D,3,)</f>
        <v>OutStation</v>
      </c>
    </row>
    <row r="4477" spans="1:29" x14ac:dyDescent="0.25">
      <c r="A4477" s="21">
        <v>4473</v>
      </c>
      <c r="B4477" s="21" t="s">
        <v>6031</v>
      </c>
      <c r="C4477" s="30">
        <v>45975</v>
      </c>
      <c r="D4477" s="30">
        <v>45982</v>
      </c>
      <c r="E4477" s="47">
        <v>39</v>
      </c>
      <c r="F4477" s="47">
        <f t="shared" si="535"/>
        <v>3432</v>
      </c>
      <c r="G4477" s="48">
        <f t="shared" si="536"/>
        <v>3432</v>
      </c>
      <c r="H4477" s="21">
        <v>420301</v>
      </c>
      <c r="I4477" s="21" t="s">
        <v>2883</v>
      </c>
      <c r="J4477" s="21">
        <v>1</v>
      </c>
      <c r="K4477" s="21">
        <v>1</v>
      </c>
      <c r="L4477" s="21">
        <f t="shared" si="537"/>
        <v>0</v>
      </c>
      <c r="M4477" s="21" t="s">
        <v>6115</v>
      </c>
      <c r="N4477" s="30"/>
      <c r="O4477" s="48">
        <v>5557.5</v>
      </c>
      <c r="P4477" s="21" t="s">
        <v>254</v>
      </c>
      <c r="Q4477" s="21"/>
      <c r="R4477" s="21"/>
      <c r="S4477" s="3">
        <v>4</v>
      </c>
      <c r="T4477" s="37" t="s">
        <v>6258</v>
      </c>
      <c r="U4477" s="21" t="s">
        <v>18</v>
      </c>
      <c r="V4477" s="21" t="str">
        <f>VLOOKUP(P4477,'Customer List'!B:C,2,)</f>
        <v>Delhi</v>
      </c>
      <c r="W4477" s="38"/>
      <c r="X4477" s="30" t="str">
        <f t="shared" ref="X4477:X4496" si="544">IF(OR(R4477 = "PRIYANKA MADAM", R4477 = "DEEPAK", R4477 = "PORTER"),N4477,"")</f>
        <v/>
      </c>
      <c r="Y4477" s="21" t="str">
        <f t="shared" si="539"/>
        <v/>
      </c>
      <c r="Z4477" s="21" t="str">
        <f t="shared" si="540"/>
        <v/>
      </c>
      <c r="AA4477" s="21" t="str">
        <f t="shared" si="541"/>
        <v/>
      </c>
      <c r="AB4477" s="21" t="str">
        <f>VLOOKUP(U4477,'Currency Sheet'!A:C,3,)</f>
        <v>DOLLAR</v>
      </c>
      <c r="AC4477" s="42" t="str">
        <f>VLOOKUP(P4477,'Customer List'!B:D,3,)</f>
        <v>Local</v>
      </c>
    </row>
    <row r="4478" spans="1:29" x14ac:dyDescent="0.25">
      <c r="A4478" s="21">
        <v>4474</v>
      </c>
      <c r="B4478" s="21" t="s">
        <v>6031</v>
      </c>
      <c r="C4478" s="30">
        <v>45975</v>
      </c>
      <c r="D4478" s="30">
        <v>45982</v>
      </c>
      <c r="E4478" s="47">
        <v>39</v>
      </c>
      <c r="F4478" s="47">
        <f t="shared" si="535"/>
        <v>3432</v>
      </c>
      <c r="G4478" s="48">
        <f t="shared" si="536"/>
        <v>6864</v>
      </c>
      <c r="H4478" s="21">
        <v>420601</v>
      </c>
      <c r="I4478" s="21" t="s">
        <v>5196</v>
      </c>
      <c r="J4478" s="21">
        <v>2</v>
      </c>
      <c r="K4478" s="21">
        <v>2</v>
      </c>
      <c r="L4478" s="21">
        <f t="shared" si="537"/>
        <v>0</v>
      </c>
      <c r="M4478" s="21" t="s">
        <v>6237</v>
      </c>
      <c r="N4478" s="30">
        <v>45985</v>
      </c>
      <c r="O4478" s="48">
        <v>0</v>
      </c>
      <c r="P4478" s="21" t="s">
        <v>16</v>
      </c>
      <c r="Q4478" s="21" t="s">
        <v>5959</v>
      </c>
      <c r="R4478" s="21" t="s">
        <v>6091</v>
      </c>
      <c r="S4478" s="3">
        <v>4</v>
      </c>
      <c r="T4478" s="37"/>
      <c r="U4478" s="21" t="s">
        <v>18</v>
      </c>
      <c r="V4478" s="21" t="str">
        <f>VLOOKUP(P4478,'Customer List'!B:C,2,)</f>
        <v>Delhi</v>
      </c>
      <c r="W4478" s="38"/>
      <c r="X4478" s="30">
        <f t="shared" si="544"/>
        <v>45985</v>
      </c>
      <c r="Y4478" s="21">
        <f t="shared" si="539"/>
        <v>0</v>
      </c>
      <c r="Z4478" s="21" t="str">
        <f t="shared" si="540"/>
        <v>Monday</v>
      </c>
      <c r="AA4478" s="21" t="str">
        <f t="shared" si="541"/>
        <v>Monday</v>
      </c>
      <c r="AB4478" s="21" t="str">
        <f>VLOOKUP(U4478,'Currency Sheet'!A:C,3,)</f>
        <v>DOLLAR</v>
      </c>
      <c r="AC4478" s="42" t="str">
        <f>VLOOKUP(P4478,'Customer List'!B:D,3,)</f>
        <v>Local</v>
      </c>
    </row>
    <row r="4479" spans="1:29" x14ac:dyDescent="0.25">
      <c r="A4479" s="21">
        <v>4475</v>
      </c>
      <c r="B4479" s="21" t="s">
        <v>6031</v>
      </c>
      <c r="C4479" s="30">
        <v>45975</v>
      </c>
      <c r="D4479" s="30">
        <v>45982</v>
      </c>
      <c r="E4479" s="47">
        <v>32.4</v>
      </c>
      <c r="F4479" s="47">
        <f t="shared" si="535"/>
        <v>2851.2</v>
      </c>
      <c r="G4479" s="48">
        <f t="shared" si="536"/>
        <v>5702.4</v>
      </c>
      <c r="H4479" s="21">
        <v>420701</v>
      </c>
      <c r="I4479" s="21" t="s">
        <v>5197</v>
      </c>
      <c r="J4479" s="21">
        <v>2</v>
      </c>
      <c r="K4479" s="21">
        <v>2</v>
      </c>
      <c r="L4479" s="21">
        <f t="shared" si="537"/>
        <v>0</v>
      </c>
      <c r="M4479" s="21" t="s">
        <v>6237</v>
      </c>
      <c r="N4479" s="30">
        <v>45985</v>
      </c>
      <c r="O4479" s="48">
        <v>0</v>
      </c>
      <c r="P4479" s="21" t="s">
        <v>16</v>
      </c>
      <c r="Q4479" s="21" t="s">
        <v>5959</v>
      </c>
      <c r="R4479" s="21" t="s">
        <v>6091</v>
      </c>
      <c r="S4479" s="3">
        <v>4</v>
      </c>
      <c r="T4479" s="37"/>
      <c r="U4479" s="21" t="s">
        <v>18</v>
      </c>
      <c r="V4479" s="21" t="str">
        <f>VLOOKUP(P4479,'Customer List'!B:C,2,)</f>
        <v>Delhi</v>
      </c>
      <c r="W4479" s="38"/>
      <c r="X4479" s="30">
        <f t="shared" si="544"/>
        <v>45985</v>
      </c>
      <c r="Y4479" s="21">
        <f t="shared" si="539"/>
        <v>0</v>
      </c>
      <c r="Z4479" s="21" t="str">
        <f t="shared" si="540"/>
        <v>Monday</v>
      </c>
      <c r="AA4479" s="21" t="str">
        <f t="shared" si="541"/>
        <v>Monday</v>
      </c>
      <c r="AB4479" s="21" t="str">
        <f>VLOOKUP(U4479,'Currency Sheet'!A:C,3,)</f>
        <v>DOLLAR</v>
      </c>
      <c r="AC4479" s="42" t="str">
        <f>VLOOKUP(P4479,'Customer List'!B:D,3,)</f>
        <v>Local</v>
      </c>
    </row>
    <row r="4480" spans="1:29" x14ac:dyDescent="0.25">
      <c r="A4480" s="21">
        <v>4476</v>
      </c>
      <c r="B4480" s="21" t="s">
        <v>6031</v>
      </c>
      <c r="C4480" s="30">
        <v>45975</v>
      </c>
      <c r="D4480" s="30">
        <v>45982</v>
      </c>
      <c r="E4480" s="47">
        <v>56.4</v>
      </c>
      <c r="F4480" s="47">
        <f t="shared" si="535"/>
        <v>4963.2</v>
      </c>
      <c r="G4480" s="48">
        <f t="shared" si="536"/>
        <v>9926.4</v>
      </c>
      <c r="H4480" s="21">
        <v>421002</v>
      </c>
      <c r="I4480" s="21" t="s">
        <v>4815</v>
      </c>
      <c r="J4480" s="21">
        <v>2</v>
      </c>
      <c r="K4480" s="21">
        <v>2</v>
      </c>
      <c r="L4480" s="21">
        <f t="shared" si="537"/>
        <v>0</v>
      </c>
      <c r="M4480" s="21" t="s">
        <v>6237</v>
      </c>
      <c r="N4480" s="30">
        <v>45985</v>
      </c>
      <c r="O4480" s="48">
        <v>0</v>
      </c>
      <c r="P4480" s="21" t="s">
        <v>16</v>
      </c>
      <c r="Q4480" s="21" t="s">
        <v>5959</v>
      </c>
      <c r="R4480" s="21" t="s">
        <v>6091</v>
      </c>
      <c r="S4480" s="3">
        <v>4</v>
      </c>
      <c r="T4480" s="37"/>
      <c r="U4480" s="21" t="s">
        <v>18</v>
      </c>
      <c r="V4480" s="21" t="str">
        <f>VLOOKUP(P4480,'Customer List'!B:C,2,)</f>
        <v>Delhi</v>
      </c>
      <c r="W4480" s="38"/>
      <c r="X4480" s="30">
        <f t="shared" si="544"/>
        <v>45985</v>
      </c>
      <c r="Y4480" s="21">
        <f t="shared" si="539"/>
        <v>0</v>
      </c>
      <c r="Z4480" s="21" t="str">
        <f t="shared" si="540"/>
        <v>Monday</v>
      </c>
      <c r="AA4480" s="21" t="str">
        <f t="shared" si="541"/>
        <v>Monday</v>
      </c>
      <c r="AB4480" s="21" t="str">
        <f>VLOOKUP(U4480,'Currency Sheet'!A:C,3,)</f>
        <v>DOLLAR</v>
      </c>
      <c r="AC4480" s="42" t="str">
        <f>VLOOKUP(P4480,'Customer List'!B:D,3,)</f>
        <v>Local</v>
      </c>
    </row>
    <row r="4481" spans="1:29" x14ac:dyDescent="0.25">
      <c r="A4481" s="21">
        <v>4477</v>
      </c>
      <c r="B4481" s="21" t="s">
        <v>6031</v>
      </c>
      <c r="C4481" s="30">
        <v>45975</v>
      </c>
      <c r="D4481" s="30">
        <v>45982</v>
      </c>
      <c r="E4481" s="47">
        <v>21.6</v>
      </c>
      <c r="F4481" s="47">
        <f t="shared" si="535"/>
        <v>1900.8000000000002</v>
      </c>
      <c r="G4481" s="48">
        <f t="shared" si="536"/>
        <v>1900.8000000000002</v>
      </c>
      <c r="H4481" s="21">
        <v>422201</v>
      </c>
      <c r="I4481" s="21" t="s">
        <v>6039</v>
      </c>
      <c r="J4481" s="21">
        <v>1</v>
      </c>
      <c r="K4481" s="21">
        <v>1</v>
      </c>
      <c r="L4481" s="21">
        <f t="shared" si="537"/>
        <v>0</v>
      </c>
      <c r="M4481" s="21" t="s">
        <v>6237</v>
      </c>
      <c r="N4481" s="30">
        <v>45985</v>
      </c>
      <c r="O4481" s="48">
        <v>3078</v>
      </c>
      <c r="P4481" s="21" t="s">
        <v>16</v>
      </c>
      <c r="Q4481" s="21" t="s">
        <v>5959</v>
      </c>
      <c r="R4481" s="21" t="s">
        <v>6091</v>
      </c>
      <c r="S4481" s="3">
        <v>4</v>
      </c>
      <c r="T4481" s="37"/>
      <c r="U4481" s="21" t="s">
        <v>18</v>
      </c>
      <c r="V4481" s="21" t="str">
        <f>VLOOKUP(P4481,'Customer List'!B:C,2,)</f>
        <v>Delhi</v>
      </c>
      <c r="W4481" s="38"/>
      <c r="X4481" s="30">
        <f t="shared" si="544"/>
        <v>45985</v>
      </c>
      <c r="Y4481" s="21">
        <f t="shared" si="539"/>
        <v>0</v>
      </c>
      <c r="Z4481" s="21" t="str">
        <f t="shared" si="540"/>
        <v>Monday</v>
      </c>
      <c r="AA4481" s="21" t="str">
        <f t="shared" si="541"/>
        <v>Monday</v>
      </c>
      <c r="AB4481" s="21" t="str">
        <f>VLOOKUP(U4481,'Currency Sheet'!A:C,3,)</f>
        <v>DOLLAR</v>
      </c>
      <c r="AC4481" s="42" t="str">
        <f>VLOOKUP(P4481,'Customer List'!B:D,3,)</f>
        <v>Local</v>
      </c>
    </row>
    <row r="4482" spans="1:29" x14ac:dyDescent="0.25">
      <c r="A4482" s="21">
        <v>4478</v>
      </c>
      <c r="B4482" s="21" t="s">
        <v>6031</v>
      </c>
      <c r="C4482" s="30">
        <v>45975</v>
      </c>
      <c r="D4482" s="30">
        <v>45982</v>
      </c>
      <c r="E4482" s="47">
        <v>126.6</v>
      </c>
      <c r="F4482" s="47">
        <f t="shared" si="535"/>
        <v>11140.8</v>
      </c>
      <c r="G4482" s="48">
        <f t="shared" si="536"/>
        <v>11140.8</v>
      </c>
      <c r="H4482" s="21">
        <v>425303</v>
      </c>
      <c r="I4482" s="21" t="s">
        <v>6040</v>
      </c>
      <c r="J4482" s="21">
        <v>1</v>
      </c>
      <c r="K4482" s="21">
        <v>1</v>
      </c>
      <c r="L4482" s="21">
        <f t="shared" si="537"/>
        <v>0</v>
      </c>
      <c r="M4482" s="21" t="s">
        <v>6237</v>
      </c>
      <c r="N4482" s="30">
        <v>45985</v>
      </c>
      <c r="O4482" s="48">
        <v>18040.5</v>
      </c>
      <c r="P4482" s="21" t="s">
        <v>16</v>
      </c>
      <c r="Q4482" s="21" t="s">
        <v>5959</v>
      </c>
      <c r="R4482" s="21" t="s">
        <v>6091</v>
      </c>
      <c r="S4482" s="3" t="s">
        <v>6080</v>
      </c>
      <c r="T4482" s="37"/>
      <c r="U4482" s="21" t="s">
        <v>18</v>
      </c>
      <c r="V4482" s="21" t="str">
        <f>VLOOKUP(P4482,'Customer List'!B:C,2,)</f>
        <v>Delhi</v>
      </c>
      <c r="W4482" s="38"/>
      <c r="X4482" s="30">
        <f t="shared" si="544"/>
        <v>45985</v>
      </c>
      <c r="Y4482" s="21">
        <f t="shared" si="539"/>
        <v>0</v>
      </c>
      <c r="Z4482" s="21" t="str">
        <f t="shared" si="540"/>
        <v>Monday</v>
      </c>
      <c r="AA4482" s="21" t="str">
        <f t="shared" si="541"/>
        <v>Monday</v>
      </c>
      <c r="AB4482" s="21" t="str">
        <f>VLOOKUP(U4482,'Currency Sheet'!A:C,3,)</f>
        <v>DOLLAR</v>
      </c>
      <c r="AC4482" s="42" t="str">
        <f>VLOOKUP(P4482,'Customer List'!B:D,3,)</f>
        <v>Local</v>
      </c>
    </row>
    <row r="4483" spans="1:29" x14ac:dyDescent="0.25">
      <c r="A4483" s="21">
        <v>4479</v>
      </c>
      <c r="B4483" s="21" t="s">
        <v>6031</v>
      </c>
      <c r="C4483" s="30">
        <v>45975</v>
      </c>
      <c r="D4483" s="30">
        <v>45982</v>
      </c>
      <c r="E4483" s="47">
        <v>74.400000000000006</v>
      </c>
      <c r="F4483" s="47">
        <f t="shared" si="535"/>
        <v>6547.2000000000007</v>
      </c>
      <c r="G4483" s="48">
        <f t="shared" si="536"/>
        <v>6547.2000000000007</v>
      </c>
      <c r="H4483" s="21">
        <v>500319</v>
      </c>
      <c r="I4483" s="21" t="s">
        <v>5078</v>
      </c>
      <c r="J4483" s="21">
        <v>1</v>
      </c>
      <c r="K4483" s="21">
        <v>1</v>
      </c>
      <c r="L4483" s="21">
        <f t="shared" si="537"/>
        <v>0</v>
      </c>
      <c r="M4483" s="21" t="s">
        <v>6237</v>
      </c>
      <c r="N4483" s="30">
        <v>45985</v>
      </c>
      <c r="O4483" s="48">
        <v>10602</v>
      </c>
      <c r="P4483" s="21" t="s">
        <v>16</v>
      </c>
      <c r="Q4483" s="21" t="s">
        <v>5959</v>
      </c>
      <c r="R4483" s="21" t="s">
        <v>6091</v>
      </c>
      <c r="S4483" s="3">
        <v>4</v>
      </c>
      <c r="T4483" s="37"/>
      <c r="U4483" s="21" t="s">
        <v>18</v>
      </c>
      <c r="V4483" s="21" t="str">
        <f>VLOOKUP(P4483,'Customer List'!B:C,2,)</f>
        <v>Delhi</v>
      </c>
      <c r="W4483" s="38"/>
      <c r="X4483" s="30">
        <f t="shared" si="544"/>
        <v>45985</v>
      </c>
      <c r="Y4483" s="21">
        <f t="shared" si="539"/>
        <v>0</v>
      </c>
      <c r="Z4483" s="21" t="str">
        <f t="shared" si="540"/>
        <v>Monday</v>
      </c>
      <c r="AA4483" s="21" t="str">
        <f t="shared" si="541"/>
        <v>Monday</v>
      </c>
      <c r="AB4483" s="21" t="str">
        <f>VLOOKUP(U4483,'Currency Sheet'!A:C,3,)</f>
        <v>DOLLAR</v>
      </c>
      <c r="AC4483" s="42" t="str">
        <f>VLOOKUP(P4483,'Customer List'!B:D,3,)</f>
        <v>Local</v>
      </c>
    </row>
    <row r="4484" spans="1:29" x14ac:dyDescent="0.25">
      <c r="A4484" s="21">
        <v>4480</v>
      </c>
      <c r="B4484" s="21" t="s">
        <v>6031</v>
      </c>
      <c r="C4484" s="30">
        <v>45975</v>
      </c>
      <c r="D4484" s="30">
        <v>45982</v>
      </c>
      <c r="E4484" s="47">
        <v>159</v>
      </c>
      <c r="F4484" s="47">
        <f t="shared" si="535"/>
        <v>13992</v>
      </c>
      <c r="G4484" s="48">
        <f t="shared" si="536"/>
        <v>13992</v>
      </c>
      <c r="H4484" s="21">
        <v>500817</v>
      </c>
      <c r="I4484" s="21" t="s">
        <v>6041</v>
      </c>
      <c r="J4484" s="21">
        <v>1</v>
      </c>
      <c r="K4484" s="21">
        <v>1</v>
      </c>
      <c r="L4484" s="21">
        <f t="shared" si="537"/>
        <v>0</v>
      </c>
      <c r="M4484" s="21" t="s">
        <v>6237</v>
      </c>
      <c r="N4484" s="30">
        <v>45985</v>
      </c>
      <c r="O4484" s="48">
        <v>22657.5</v>
      </c>
      <c r="P4484" s="21" t="s">
        <v>16</v>
      </c>
      <c r="Q4484" s="21" t="s">
        <v>5959</v>
      </c>
      <c r="R4484" s="21" t="s">
        <v>6091</v>
      </c>
      <c r="S4484" s="3">
        <v>4</v>
      </c>
      <c r="T4484" s="37"/>
      <c r="U4484" s="21" t="s">
        <v>18</v>
      </c>
      <c r="V4484" s="21" t="str">
        <f>VLOOKUP(P4484,'Customer List'!B:C,2,)</f>
        <v>Delhi</v>
      </c>
      <c r="W4484" s="38"/>
      <c r="X4484" s="30">
        <f t="shared" si="544"/>
        <v>45985</v>
      </c>
      <c r="Y4484" s="21">
        <f t="shared" si="539"/>
        <v>0</v>
      </c>
      <c r="Z4484" s="21" t="str">
        <f t="shared" si="540"/>
        <v>Monday</v>
      </c>
      <c r="AA4484" s="21" t="str">
        <f t="shared" si="541"/>
        <v>Monday</v>
      </c>
      <c r="AB4484" s="21" t="str">
        <f>VLOOKUP(U4484,'Currency Sheet'!A:C,3,)</f>
        <v>DOLLAR</v>
      </c>
      <c r="AC4484" s="42" t="str">
        <f>VLOOKUP(P4484,'Customer List'!B:D,3,)</f>
        <v>Local</v>
      </c>
    </row>
    <row r="4485" spans="1:29" x14ac:dyDescent="0.25">
      <c r="A4485" s="21">
        <v>4481</v>
      </c>
      <c r="B4485" s="21" t="s">
        <v>6031</v>
      </c>
      <c r="C4485" s="30">
        <v>45975</v>
      </c>
      <c r="D4485" s="30">
        <v>45982</v>
      </c>
      <c r="E4485" s="47">
        <v>105.6</v>
      </c>
      <c r="F4485" s="47">
        <f t="shared" si="535"/>
        <v>9292.7999999999993</v>
      </c>
      <c r="G4485" s="48">
        <f t="shared" si="536"/>
        <v>9292.7999999999993</v>
      </c>
      <c r="H4485" s="21">
        <v>502925</v>
      </c>
      <c r="I4485" s="21" t="s">
        <v>5080</v>
      </c>
      <c r="J4485" s="21">
        <v>1</v>
      </c>
      <c r="K4485" s="21">
        <v>1</v>
      </c>
      <c r="L4485" s="21">
        <f t="shared" si="537"/>
        <v>0</v>
      </c>
      <c r="M4485" s="21" t="s">
        <v>6237</v>
      </c>
      <c r="N4485" s="30">
        <v>45985</v>
      </c>
      <c r="O4485" s="48">
        <v>15048</v>
      </c>
      <c r="P4485" s="21" t="s">
        <v>16</v>
      </c>
      <c r="Q4485" s="21" t="s">
        <v>5959</v>
      </c>
      <c r="R4485" s="21" t="s">
        <v>6091</v>
      </c>
      <c r="S4485" s="3">
        <v>4</v>
      </c>
      <c r="T4485" s="37"/>
      <c r="U4485" s="21" t="s">
        <v>18</v>
      </c>
      <c r="V4485" s="21" t="str">
        <f>VLOOKUP(P4485,'Customer List'!B:C,2,)</f>
        <v>Delhi</v>
      </c>
      <c r="W4485" s="38"/>
      <c r="X4485" s="30">
        <f t="shared" si="544"/>
        <v>45985</v>
      </c>
      <c r="Y4485" s="21">
        <f t="shared" si="539"/>
        <v>0</v>
      </c>
      <c r="Z4485" s="21" t="str">
        <f t="shared" si="540"/>
        <v>Monday</v>
      </c>
      <c r="AA4485" s="21" t="str">
        <f t="shared" si="541"/>
        <v>Monday</v>
      </c>
      <c r="AB4485" s="21" t="str">
        <f>VLOOKUP(U4485,'Currency Sheet'!A:C,3,)</f>
        <v>DOLLAR</v>
      </c>
      <c r="AC4485" s="42" t="str">
        <f>VLOOKUP(P4485,'Customer List'!B:D,3,)</f>
        <v>Local</v>
      </c>
    </row>
    <row r="4486" spans="1:29" x14ac:dyDescent="0.25">
      <c r="A4486" s="21">
        <v>4482</v>
      </c>
      <c r="B4486" s="21" t="s">
        <v>6031</v>
      </c>
      <c r="C4486" s="30">
        <v>45975</v>
      </c>
      <c r="D4486" s="30">
        <v>45982</v>
      </c>
      <c r="E4486" s="47">
        <v>159</v>
      </c>
      <c r="F4486" s="47">
        <f t="shared" si="535"/>
        <v>13992</v>
      </c>
      <c r="G4486" s="48">
        <f t="shared" si="536"/>
        <v>13992</v>
      </c>
      <c r="H4486" s="21">
        <v>503818</v>
      </c>
      <c r="I4486" s="21" t="s">
        <v>4823</v>
      </c>
      <c r="J4486" s="21">
        <v>1</v>
      </c>
      <c r="K4486" s="21">
        <v>1</v>
      </c>
      <c r="L4486" s="21">
        <f t="shared" si="537"/>
        <v>0</v>
      </c>
      <c r="M4486" s="21" t="s">
        <v>6237</v>
      </c>
      <c r="N4486" s="30">
        <v>45985</v>
      </c>
      <c r="O4486" s="48">
        <v>22657.5</v>
      </c>
      <c r="P4486" s="21" t="s">
        <v>16</v>
      </c>
      <c r="Q4486" s="21" t="s">
        <v>5959</v>
      </c>
      <c r="R4486" s="21" t="s">
        <v>6091</v>
      </c>
      <c r="S4486" s="3">
        <v>4</v>
      </c>
      <c r="T4486" s="37"/>
      <c r="U4486" s="21" t="s">
        <v>18</v>
      </c>
      <c r="V4486" s="21" t="str">
        <f>VLOOKUP(P4486,'Customer List'!B:C,2,)</f>
        <v>Delhi</v>
      </c>
      <c r="W4486" s="38"/>
      <c r="X4486" s="30">
        <f t="shared" si="544"/>
        <v>45985</v>
      </c>
      <c r="Y4486" s="21">
        <f t="shared" si="539"/>
        <v>0</v>
      </c>
      <c r="Z4486" s="21" t="str">
        <f t="shared" si="540"/>
        <v>Monday</v>
      </c>
      <c r="AA4486" s="21" t="str">
        <f t="shared" si="541"/>
        <v>Monday</v>
      </c>
      <c r="AB4486" s="21" t="str">
        <f>VLOOKUP(U4486,'Currency Sheet'!A:C,3,)</f>
        <v>DOLLAR</v>
      </c>
      <c r="AC4486" s="42" t="str">
        <f>VLOOKUP(P4486,'Customer List'!B:D,3,)</f>
        <v>Local</v>
      </c>
    </row>
    <row r="4487" spans="1:29" x14ac:dyDescent="0.25">
      <c r="A4487" s="21">
        <v>4483</v>
      </c>
      <c r="B4487" s="21" t="s">
        <v>6031</v>
      </c>
      <c r="C4487" s="30">
        <v>45975</v>
      </c>
      <c r="D4487" s="30">
        <v>45982</v>
      </c>
      <c r="E4487" s="47">
        <v>160.80000000000001</v>
      </c>
      <c r="F4487" s="47">
        <f t="shared" ref="F4487:F4544" si="545">IF(AB4487="DOLLAR",E4487*88,E4487)</f>
        <v>14150.400000000001</v>
      </c>
      <c r="G4487" s="48">
        <f t="shared" ref="G4487:G4544" si="546">F4487*J4487</f>
        <v>14150.400000000001</v>
      </c>
      <c r="H4487" s="21">
        <v>504109</v>
      </c>
      <c r="I4487" s="21" t="s">
        <v>6042</v>
      </c>
      <c r="J4487" s="21">
        <v>1</v>
      </c>
      <c r="K4487" s="21">
        <v>1</v>
      </c>
      <c r="L4487" s="21">
        <f t="shared" ref="L4487:L4550" si="547">J4487-K4487</f>
        <v>0</v>
      </c>
      <c r="M4487" s="21" t="s">
        <v>6237</v>
      </c>
      <c r="N4487" s="30">
        <v>45985</v>
      </c>
      <c r="O4487" s="48">
        <v>22914</v>
      </c>
      <c r="P4487" s="21" t="s">
        <v>16</v>
      </c>
      <c r="Q4487" s="21" t="s">
        <v>5959</v>
      </c>
      <c r="R4487" s="21" t="s">
        <v>6091</v>
      </c>
      <c r="S4487" s="3">
        <v>4</v>
      </c>
      <c r="T4487" s="37"/>
      <c r="U4487" s="21" t="s">
        <v>18</v>
      </c>
      <c r="V4487" s="21" t="str">
        <f>VLOOKUP(P4487,'Customer List'!B:C,2,)</f>
        <v>Delhi</v>
      </c>
      <c r="W4487" s="38"/>
      <c r="X4487" s="30">
        <f t="shared" si="544"/>
        <v>45985</v>
      </c>
      <c r="Y4487" s="21">
        <f t="shared" ref="Y4487:Y4544" si="548">IF(X4487="", "", X4487-N4487)</f>
        <v>0</v>
      </c>
      <c r="Z4487" s="21" t="str">
        <f t="shared" ref="Z4487:Z4544" si="549">IF(N4487="", "", TEXT(N4487, "dddd"))</f>
        <v>Monday</v>
      </c>
      <c r="AA4487" s="21" t="str">
        <f t="shared" ref="AA4487:AA4544" si="550">IF(X4487="", "", TEXT(X4487, "dddd"))</f>
        <v>Monday</v>
      </c>
      <c r="AB4487" s="21" t="str">
        <f>VLOOKUP(U4487,'Currency Sheet'!A:C,3,)</f>
        <v>DOLLAR</v>
      </c>
      <c r="AC4487" s="42" t="str">
        <f>VLOOKUP(P4487,'Customer List'!B:D,3,)</f>
        <v>Local</v>
      </c>
    </row>
    <row r="4488" spans="1:29" x14ac:dyDescent="0.25">
      <c r="A4488" s="21">
        <v>4484</v>
      </c>
      <c r="B4488" s="21" t="s">
        <v>6031</v>
      </c>
      <c r="C4488" s="30">
        <v>45975</v>
      </c>
      <c r="D4488" s="30">
        <v>45982</v>
      </c>
      <c r="E4488" s="47">
        <v>201</v>
      </c>
      <c r="F4488" s="47">
        <f t="shared" si="545"/>
        <v>17688</v>
      </c>
      <c r="G4488" s="48">
        <f t="shared" si="546"/>
        <v>17688</v>
      </c>
      <c r="H4488" s="21">
        <v>505034</v>
      </c>
      <c r="I4488" s="21" t="s">
        <v>5199</v>
      </c>
      <c r="J4488" s="21">
        <v>1</v>
      </c>
      <c r="K4488" s="21">
        <v>1</v>
      </c>
      <c r="L4488" s="21">
        <f t="shared" si="547"/>
        <v>0</v>
      </c>
      <c r="M4488" s="21" t="s">
        <v>6237</v>
      </c>
      <c r="N4488" s="30">
        <v>45985</v>
      </c>
      <c r="O4488" s="48">
        <v>28642.5</v>
      </c>
      <c r="P4488" s="21" t="s">
        <v>16</v>
      </c>
      <c r="Q4488" s="21" t="s">
        <v>5959</v>
      </c>
      <c r="R4488" s="21" t="s">
        <v>6091</v>
      </c>
      <c r="S4488" s="3">
        <v>4</v>
      </c>
      <c r="T4488" s="37"/>
      <c r="U4488" s="21" t="s">
        <v>18</v>
      </c>
      <c r="V4488" s="21" t="str">
        <f>VLOOKUP(P4488,'Customer List'!B:C,2,)</f>
        <v>Delhi</v>
      </c>
      <c r="W4488" s="38"/>
      <c r="X4488" s="30">
        <f t="shared" si="544"/>
        <v>45985</v>
      </c>
      <c r="Y4488" s="21">
        <f t="shared" si="548"/>
        <v>0</v>
      </c>
      <c r="Z4488" s="21" t="str">
        <f t="shared" si="549"/>
        <v>Monday</v>
      </c>
      <c r="AA4488" s="21" t="str">
        <f t="shared" si="550"/>
        <v>Monday</v>
      </c>
      <c r="AB4488" s="21" t="str">
        <f>VLOOKUP(U4488,'Currency Sheet'!A:C,3,)</f>
        <v>DOLLAR</v>
      </c>
      <c r="AC4488" s="42" t="str">
        <f>VLOOKUP(P4488,'Customer List'!B:D,3,)</f>
        <v>Local</v>
      </c>
    </row>
    <row r="4489" spans="1:29" x14ac:dyDescent="0.25">
      <c r="A4489" s="21">
        <v>4485</v>
      </c>
      <c r="B4489" s="21" t="s">
        <v>6031</v>
      </c>
      <c r="C4489" s="30">
        <v>45975</v>
      </c>
      <c r="D4489" s="30">
        <v>45982</v>
      </c>
      <c r="E4489" s="47">
        <v>66</v>
      </c>
      <c r="F4489" s="47">
        <f t="shared" si="545"/>
        <v>5808</v>
      </c>
      <c r="G4489" s="48">
        <f t="shared" si="546"/>
        <v>5808</v>
      </c>
      <c r="H4489" s="21">
        <v>505808</v>
      </c>
      <c r="I4489" s="21" t="s">
        <v>4824</v>
      </c>
      <c r="J4489" s="21">
        <v>1</v>
      </c>
      <c r="K4489" s="21">
        <v>1</v>
      </c>
      <c r="L4489" s="21">
        <f t="shared" si="547"/>
        <v>0</v>
      </c>
      <c r="M4489" s="21" t="s">
        <v>6237</v>
      </c>
      <c r="N4489" s="30">
        <v>45985</v>
      </c>
      <c r="O4489" s="48">
        <v>9405</v>
      </c>
      <c r="P4489" s="21" t="s">
        <v>16</v>
      </c>
      <c r="Q4489" s="21" t="s">
        <v>5959</v>
      </c>
      <c r="R4489" s="21" t="s">
        <v>6091</v>
      </c>
      <c r="S4489" s="3">
        <v>4</v>
      </c>
      <c r="T4489" s="37"/>
      <c r="U4489" s="21" t="s">
        <v>18</v>
      </c>
      <c r="V4489" s="21" t="str">
        <f>VLOOKUP(P4489,'Customer List'!B:C,2,)</f>
        <v>Delhi</v>
      </c>
      <c r="W4489" s="38"/>
      <c r="X4489" s="30">
        <f t="shared" si="544"/>
        <v>45985</v>
      </c>
      <c r="Y4489" s="21">
        <f t="shared" si="548"/>
        <v>0</v>
      </c>
      <c r="Z4489" s="21" t="str">
        <f t="shared" si="549"/>
        <v>Monday</v>
      </c>
      <c r="AA4489" s="21" t="str">
        <f t="shared" si="550"/>
        <v>Monday</v>
      </c>
      <c r="AB4489" s="21" t="str">
        <f>VLOOKUP(U4489,'Currency Sheet'!A:C,3,)</f>
        <v>DOLLAR</v>
      </c>
      <c r="AC4489" s="42" t="str">
        <f>VLOOKUP(P4489,'Customer List'!B:D,3,)</f>
        <v>Local</v>
      </c>
    </row>
    <row r="4490" spans="1:29" x14ac:dyDescent="0.25">
      <c r="A4490" s="21">
        <v>4486</v>
      </c>
      <c r="B4490" s="21" t="s">
        <v>6031</v>
      </c>
      <c r="C4490" s="30">
        <v>45975</v>
      </c>
      <c r="D4490" s="30">
        <v>45982</v>
      </c>
      <c r="E4490" s="47">
        <v>194.4</v>
      </c>
      <c r="F4490" s="47">
        <f t="shared" si="545"/>
        <v>17107.2</v>
      </c>
      <c r="G4490" s="48">
        <f t="shared" si="546"/>
        <v>17107.2</v>
      </c>
      <c r="H4490" s="21">
        <v>505846</v>
      </c>
      <c r="I4490" s="21" t="s">
        <v>4824</v>
      </c>
      <c r="J4490" s="21">
        <v>1</v>
      </c>
      <c r="K4490" s="21">
        <v>1</v>
      </c>
      <c r="L4490" s="21">
        <f t="shared" si="547"/>
        <v>0</v>
      </c>
      <c r="M4490" s="21" t="s">
        <v>6237</v>
      </c>
      <c r="N4490" s="30">
        <v>45985</v>
      </c>
      <c r="O4490" s="48">
        <v>27702</v>
      </c>
      <c r="P4490" s="21" t="s">
        <v>16</v>
      </c>
      <c r="Q4490" s="21" t="s">
        <v>5959</v>
      </c>
      <c r="R4490" s="21" t="s">
        <v>6091</v>
      </c>
      <c r="S4490" s="3">
        <v>4</v>
      </c>
      <c r="T4490" s="37"/>
      <c r="U4490" s="21" t="s">
        <v>18</v>
      </c>
      <c r="V4490" s="21" t="str">
        <f>VLOOKUP(P4490,'Customer List'!B:C,2,)</f>
        <v>Delhi</v>
      </c>
      <c r="W4490" s="38"/>
      <c r="X4490" s="30">
        <f t="shared" si="544"/>
        <v>45985</v>
      </c>
      <c r="Y4490" s="21">
        <f t="shared" si="548"/>
        <v>0</v>
      </c>
      <c r="Z4490" s="21" t="str">
        <f t="shared" si="549"/>
        <v>Monday</v>
      </c>
      <c r="AA4490" s="21" t="str">
        <f t="shared" si="550"/>
        <v>Monday</v>
      </c>
      <c r="AB4490" s="21" t="str">
        <f>VLOOKUP(U4490,'Currency Sheet'!A:C,3,)</f>
        <v>DOLLAR</v>
      </c>
      <c r="AC4490" s="42" t="str">
        <f>VLOOKUP(P4490,'Customer List'!B:D,3,)</f>
        <v>Local</v>
      </c>
    </row>
    <row r="4491" spans="1:29" x14ac:dyDescent="0.25">
      <c r="A4491" s="21">
        <v>4487</v>
      </c>
      <c r="B4491" s="21" t="s">
        <v>6031</v>
      </c>
      <c r="C4491" s="30">
        <v>45975</v>
      </c>
      <c r="D4491" s="30">
        <v>45982</v>
      </c>
      <c r="E4491" s="47">
        <v>193.8</v>
      </c>
      <c r="F4491" s="47">
        <f t="shared" si="545"/>
        <v>17054.400000000001</v>
      </c>
      <c r="G4491" s="48">
        <f t="shared" si="546"/>
        <v>17054.400000000001</v>
      </c>
      <c r="H4491" s="21">
        <v>506322</v>
      </c>
      <c r="I4491" s="21" t="s">
        <v>4825</v>
      </c>
      <c r="J4491" s="21">
        <v>1</v>
      </c>
      <c r="K4491" s="21">
        <v>1</v>
      </c>
      <c r="L4491" s="21">
        <f t="shared" si="547"/>
        <v>0</v>
      </c>
      <c r="M4491" s="21" t="s">
        <v>6237</v>
      </c>
      <c r="N4491" s="30">
        <v>45985</v>
      </c>
      <c r="O4491" s="48">
        <v>27616.5</v>
      </c>
      <c r="P4491" s="21" t="s">
        <v>16</v>
      </c>
      <c r="Q4491" s="21" t="s">
        <v>5959</v>
      </c>
      <c r="R4491" s="21" t="s">
        <v>6091</v>
      </c>
      <c r="S4491" s="3">
        <v>4</v>
      </c>
      <c r="T4491" s="37"/>
      <c r="U4491" s="21" t="s">
        <v>18</v>
      </c>
      <c r="V4491" s="21" t="str">
        <f>VLOOKUP(P4491,'Customer List'!B:C,2,)</f>
        <v>Delhi</v>
      </c>
      <c r="W4491" s="38"/>
      <c r="X4491" s="30">
        <f t="shared" si="544"/>
        <v>45985</v>
      </c>
      <c r="Y4491" s="21">
        <f t="shared" si="548"/>
        <v>0</v>
      </c>
      <c r="Z4491" s="21" t="str">
        <f t="shared" si="549"/>
        <v>Monday</v>
      </c>
      <c r="AA4491" s="21" t="str">
        <f t="shared" si="550"/>
        <v>Monday</v>
      </c>
      <c r="AB4491" s="21" t="str">
        <f>VLOOKUP(U4491,'Currency Sheet'!A:C,3,)</f>
        <v>DOLLAR</v>
      </c>
      <c r="AC4491" s="42" t="str">
        <f>VLOOKUP(P4491,'Customer List'!B:D,3,)</f>
        <v>Local</v>
      </c>
    </row>
    <row r="4492" spans="1:29" x14ac:dyDescent="0.25">
      <c r="A4492" s="21">
        <v>4488</v>
      </c>
      <c r="B4492" s="21" t="s">
        <v>6031</v>
      </c>
      <c r="C4492" s="30">
        <v>45975</v>
      </c>
      <c r="D4492" s="30">
        <v>45982</v>
      </c>
      <c r="E4492" s="47">
        <v>191.1</v>
      </c>
      <c r="F4492" s="47">
        <f t="shared" si="545"/>
        <v>16816.8</v>
      </c>
      <c r="G4492" s="48">
        <f t="shared" si="546"/>
        <v>16816.8</v>
      </c>
      <c r="H4492" s="21">
        <v>506333</v>
      </c>
      <c r="I4492" s="21" t="s">
        <v>4825</v>
      </c>
      <c r="J4492" s="21">
        <v>1</v>
      </c>
      <c r="K4492" s="21">
        <v>1</v>
      </c>
      <c r="L4492" s="21">
        <f t="shared" si="547"/>
        <v>0</v>
      </c>
      <c r="M4492" s="21" t="s">
        <v>6237</v>
      </c>
      <c r="N4492" s="30">
        <v>45985</v>
      </c>
      <c r="O4492" s="48">
        <v>23341.5</v>
      </c>
      <c r="P4492" s="21" t="s">
        <v>16</v>
      </c>
      <c r="Q4492" s="21" t="s">
        <v>5959</v>
      </c>
      <c r="R4492" s="21" t="s">
        <v>6091</v>
      </c>
      <c r="S4492" s="3">
        <v>4</v>
      </c>
      <c r="T4492" s="37"/>
      <c r="U4492" s="21" t="s">
        <v>18</v>
      </c>
      <c r="V4492" s="21" t="str">
        <f>VLOOKUP(P4492,'Customer List'!B:C,2,)</f>
        <v>Delhi</v>
      </c>
      <c r="W4492" s="38"/>
      <c r="X4492" s="30">
        <f t="shared" si="544"/>
        <v>45985</v>
      </c>
      <c r="Y4492" s="21">
        <f t="shared" si="548"/>
        <v>0</v>
      </c>
      <c r="Z4492" s="21" t="str">
        <f t="shared" si="549"/>
        <v>Monday</v>
      </c>
      <c r="AA4492" s="21" t="str">
        <f t="shared" si="550"/>
        <v>Monday</v>
      </c>
      <c r="AB4492" s="21" t="str">
        <f>VLOOKUP(U4492,'Currency Sheet'!A:C,3,)</f>
        <v>DOLLAR</v>
      </c>
      <c r="AC4492" s="42" t="str">
        <f>VLOOKUP(P4492,'Customer List'!B:D,3,)</f>
        <v>Local</v>
      </c>
    </row>
    <row r="4493" spans="1:29" x14ac:dyDescent="0.25">
      <c r="A4493" s="21">
        <v>4489</v>
      </c>
      <c r="B4493" s="21" t="s">
        <v>6031</v>
      </c>
      <c r="C4493" s="30">
        <v>45975</v>
      </c>
      <c r="D4493" s="30">
        <v>45982</v>
      </c>
      <c r="E4493" s="47">
        <v>211.2</v>
      </c>
      <c r="F4493" s="47">
        <f t="shared" si="545"/>
        <v>18585.599999999999</v>
      </c>
      <c r="G4493" s="48">
        <f t="shared" si="546"/>
        <v>18585.599999999999</v>
      </c>
      <c r="H4493" s="21">
        <v>506812</v>
      </c>
      <c r="I4493" s="21" t="s">
        <v>5549</v>
      </c>
      <c r="J4493" s="21">
        <v>1</v>
      </c>
      <c r="K4493" s="21">
        <v>1</v>
      </c>
      <c r="L4493" s="21">
        <f t="shared" si="547"/>
        <v>0</v>
      </c>
      <c r="M4493" s="21" t="s">
        <v>6237</v>
      </c>
      <c r="N4493" s="30">
        <v>45985</v>
      </c>
      <c r="O4493" s="48">
        <v>30096</v>
      </c>
      <c r="P4493" s="21" t="s">
        <v>16</v>
      </c>
      <c r="Q4493" s="21" t="s">
        <v>5959</v>
      </c>
      <c r="R4493" s="21" t="s">
        <v>6091</v>
      </c>
      <c r="S4493" s="3">
        <v>4</v>
      </c>
      <c r="T4493" s="37"/>
      <c r="U4493" s="21" t="s">
        <v>18</v>
      </c>
      <c r="V4493" s="21" t="str">
        <f>VLOOKUP(P4493,'Customer List'!B:C,2,)</f>
        <v>Delhi</v>
      </c>
      <c r="W4493" s="38"/>
      <c r="X4493" s="30">
        <f t="shared" si="544"/>
        <v>45985</v>
      </c>
      <c r="Y4493" s="21">
        <f t="shared" si="548"/>
        <v>0</v>
      </c>
      <c r="Z4493" s="21" t="str">
        <f t="shared" si="549"/>
        <v>Monday</v>
      </c>
      <c r="AA4493" s="21" t="str">
        <f t="shared" si="550"/>
        <v>Monday</v>
      </c>
      <c r="AB4493" s="21" t="str">
        <f>VLOOKUP(U4493,'Currency Sheet'!A:C,3,)</f>
        <v>DOLLAR</v>
      </c>
      <c r="AC4493" s="42" t="str">
        <f>VLOOKUP(P4493,'Customer List'!B:D,3,)</f>
        <v>Local</v>
      </c>
    </row>
    <row r="4494" spans="1:29" x14ac:dyDescent="0.25">
      <c r="A4494" s="21">
        <v>4490</v>
      </c>
      <c r="B4494" s="21" t="s">
        <v>6031</v>
      </c>
      <c r="C4494" s="30">
        <v>45975</v>
      </c>
      <c r="D4494" s="30">
        <v>45982</v>
      </c>
      <c r="E4494" s="47">
        <v>177.6</v>
      </c>
      <c r="F4494" s="47">
        <f t="shared" si="545"/>
        <v>15628.8</v>
      </c>
      <c r="G4494" s="48">
        <f t="shared" si="546"/>
        <v>15628.8</v>
      </c>
      <c r="H4494" s="21">
        <v>506916</v>
      </c>
      <c r="I4494" s="21" t="s">
        <v>5550</v>
      </c>
      <c r="J4494" s="21">
        <v>1</v>
      </c>
      <c r="K4494" s="21">
        <v>1</v>
      </c>
      <c r="L4494" s="21">
        <f t="shared" si="547"/>
        <v>0</v>
      </c>
      <c r="M4494" s="21" t="s">
        <v>6237</v>
      </c>
      <c r="N4494" s="30">
        <v>45985</v>
      </c>
      <c r="O4494" s="48">
        <v>25308</v>
      </c>
      <c r="P4494" s="21" t="s">
        <v>16</v>
      </c>
      <c r="Q4494" s="21" t="s">
        <v>5959</v>
      </c>
      <c r="R4494" s="21" t="s">
        <v>6091</v>
      </c>
      <c r="S4494" s="3">
        <v>4</v>
      </c>
      <c r="T4494" s="37"/>
      <c r="U4494" s="21" t="s">
        <v>18</v>
      </c>
      <c r="V4494" s="21" t="str">
        <f>VLOOKUP(P4494,'Customer List'!B:C,2,)</f>
        <v>Delhi</v>
      </c>
      <c r="W4494" s="38"/>
      <c r="X4494" s="30">
        <f t="shared" si="544"/>
        <v>45985</v>
      </c>
      <c r="Y4494" s="21">
        <f t="shared" si="548"/>
        <v>0</v>
      </c>
      <c r="Z4494" s="21" t="str">
        <f t="shared" si="549"/>
        <v>Monday</v>
      </c>
      <c r="AA4494" s="21" t="str">
        <f t="shared" si="550"/>
        <v>Monday</v>
      </c>
      <c r="AB4494" s="21" t="str">
        <f>VLOOKUP(U4494,'Currency Sheet'!A:C,3,)</f>
        <v>DOLLAR</v>
      </c>
      <c r="AC4494" s="42" t="str">
        <f>VLOOKUP(P4494,'Customer List'!B:D,3,)</f>
        <v>Local</v>
      </c>
    </row>
    <row r="4495" spans="1:29" x14ac:dyDescent="0.25">
      <c r="A4495" s="21">
        <v>4491</v>
      </c>
      <c r="B4495" s="21" t="s">
        <v>6031</v>
      </c>
      <c r="C4495" s="30">
        <v>45975</v>
      </c>
      <c r="D4495" s="30">
        <v>45982</v>
      </c>
      <c r="E4495" s="47">
        <v>217.2</v>
      </c>
      <c r="F4495" s="47">
        <f t="shared" si="545"/>
        <v>19113.599999999999</v>
      </c>
      <c r="G4495" s="48">
        <f t="shared" si="546"/>
        <v>19113.599999999999</v>
      </c>
      <c r="H4495" s="21">
        <v>512334</v>
      </c>
      <c r="I4495" s="21" t="s">
        <v>5553</v>
      </c>
      <c r="J4495" s="21">
        <v>1</v>
      </c>
      <c r="K4495" s="21">
        <v>1</v>
      </c>
      <c r="L4495" s="21">
        <f t="shared" si="547"/>
        <v>0</v>
      </c>
      <c r="M4495" s="21" t="s">
        <v>6237</v>
      </c>
      <c r="N4495" s="30">
        <v>45985</v>
      </c>
      <c r="O4495" s="48">
        <v>30951</v>
      </c>
      <c r="P4495" s="21" t="s">
        <v>16</v>
      </c>
      <c r="Q4495" s="21" t="s">
        <v>5959</v>
      </c>
      <c r="R4495" s="21" t="s">
        <v>6091</v>
      </c>
      <c r="S4495" s="3">
        <v>4</v>
      </c>
      <c r="T4495" s="37"/>
      <c r="U4495" s="21" t="s">
        <v>18</v>
      </c>
      <c r="V4495" s="21" t="str">
        <f>VLOOKUP(P4495,'Customer List'!B:C,2,)</f>
        <v>Delhi</v>
      </c>
      <c r="W4495" s="38"/>
      <c r="X4495" s="30">
        <f t="shared" si="544"/>
        <v>45985</v>
      </c>
      <c r="Y4495" s="21">
        <f t="shared" si="548"/>
        <v>0</v>
      </c>
      <c r="Z4495" s="21" t="str">
        <f t="shared" si="549"/>
        <v>Monday</v>
      </c>
      <c r="AA4495" s="21" t="str">
        <f t="shared" si="550"/>
        <v>Monday</v>
      </c>
      <c r="AB4495" s="21" t="str">
        <f>VLOOKUP(U4495,'Currency Sheet'!A:C,3,)</f>
        <v>DOLLAR</v>
      </c>
      <c r="AC4495" s="42" t="str">
        <f>VLOOKUP(P4495,'Customer List'!B:D,3,)</f>
        <v>Local</v>
      </c>
    </row>
    <row r="4496" spans="1:29" x14ac:dyDescent="0.25">
      <c r="A4496" s="21">
        <v>4492</v>
      </c>
      <c r="B4496" s="21" t="s">
        <v>6031</v>
      </c>
      <c r="C4496" s="30">
        <v>45975</v>
      </c>
      <c r="D4496" s="30">
        <v>45982</v>
      </c>
      <c r="E4496" s="47">
        <v>126.6</v>
      </c>
      <c r="F4496" s="47">
        <f t="shared" si="545"/>
        <v>11140.8</v>
      </c>
      <c r="G4496" s="48">
        <f t="shared" si="546"/>
        <v>11140.8</v>
      </c>
      <c r="H4496" s="21">
        <v>516411</v>
      </c>
      <c r="I4496" s="21" t="s">
        <v>6043</v>
      </c>
      <c r="J4496" s="21">
        <v>1</v>
      </c>
      <c r="K4496" s="21">
        <v>1</v>
      </c>
      <c r="L4496" s="21">
        <f t="shared" si="547"/>
        <v>0</v>
      </c>
      <c r="M4496" s="21" t="s">
        <v>6237</v>
      </c>
      <c r="N4496" s="30">
        <v>45985</v>
      </c>
      <c r="O4496" s="48">
        <v>18040.5</v>
      </c>
      <c r="P4496" s="21" t="s">
        <v>16</v>
      </c>
      <c r="Q4496" s="21" t="s">
        <v>5959</v>
      </c>
      <c r="R4496" s="21" t="s">
        <v>6091</v>
      </c>
      <c r="S4496" s="3">
        <v>4</v>
      </c>
      <c r="T4496" s="37"/>
      <c r="U4496" s="21" t="s">
        <v>18</v>
      </c>
      <c r="V4496" s="21" t="str">
        <f>VLOOKUP(P4496,'Customer List'!B:C,2,)</f>
        <v>Delhi</v>
      </c>
      <c r="W4496" s="38"/>
      <c r="X4496" s="30">
        <f t="shared" si="544"/>
        <v>45985</v>
      </c>
      <c r="Y4496" s="21">
        <f t="shared" si="548"/>
        <v>0</v>
      </c>
      <c r="Z4496" s="21" t="str">
        <f t="shared" si="549"/>
        <v>Monday</v>
      </c>
      <c r="AA4496" s="21" t="str">
        <f t="shared" si="550"/>
        <v>Monday</v>
      </c>
      <c r="AB4496" s="21" t="str">
        <f>VLOOKUP(U4496,'Currency Sheet'!A:C,3,)</f>
        <v>DOLLAR</v>
      </c>
      <c r="AC4496" s="42" t="str">
        <f>VLOOKUP(P4496,'Customer List'!B:D,3,)</f>
        <v>Local</v>
      </c>
    </row>
    <row r="4497" spans="1:29" x14ac:dyDescent="0.25">
      <c r="A4497" s="21">
        <v>4493</v>
      </c>
      <c r="B4497" s="21" t="s">
        <v>6031</v>
      </c>
      <c r="C4497" s="30">
        <v>45975</v>
      </c>
      <c r="D4497" s="30">
        <v>45982</v>
      </c>
      <c r="E4497" s="47">
        <v>222</v>
      </c>
      <c r="F4497" s="47">
        <f t="shared" si="545"/>
        <v>19536</v>
      </c>
      <c r="G4497" s="48">
        <f t="shared" si="546"/>
        <v>19536</v>
      </c>
      <c r="H4497" s="21">
        <v>637324</v>
      </c>
      <c r="I4497" s="21" t="s">
        <v>5857</v>
      </c>
      <c r="J4497" s="21">
        <v>1</v>
      </c>
      <c r="K4497" s="21">
        <v>1</v>
      </c>
      <c r="L4497" s="21">
        <f t="shared" si="547"/>
        <v>0</v>
      </c>
      <c r="M4497" s="21" t="s">
        <v>6219</v>
      </c>
      <c r="N4497" s="30">
        <v>45983</v>
      </c>
      <c r="O4497" s="48">
        <v>40145</v>
      </c>
      <c r="P4497" s="21" t="s">
        <v>630</v>
      </c>
      <c r="Q4497" s="60">
        <v>58158455224</v>
      </c>
      <c r="R4497" s="21" t="s">
        <v>6107</v>
      </c>
      <c r="S4497" s="3">
        <v>4</v>
      </c>
      <c r="T4497" s="37"/>
      <c r="U4497" s="21" t="s">
        <v>18</v>
      </c>
      <c r="V4497" s="21" t="str">
        <f>VLOOKUP(P4497,'Customer List'!B:C,2,)</f>
        <v>Telangana</v>
      </c>
      <c r="W4497" s="38"/>
      <c r="X4497" s="30">
        <v>45985</v>
      </c>
      <c r="Y4497" s="21">
        <f t="shared" si="548"/>
        <v>2</v>
      </c>
      <c r="Z4497" s="21" t="str">
        <f t="shared" si="549"/>
        <v>Saturday</v>
      </c>
      <c r="AA4497" s="21" t="str">
        <f t="shared" si="550"/>
        <v>Monday</v>
      </c>
      <c r="AB4497" s="21" t="str">
        <f>VLOOKUP(U4497,'Currency Sheet'!A:C,3,)</f>
        <v>DOLLAR</v>
      </c>
      <c r="AC4497" s="42" t="str">
        <f>VLOOKUP(P4497,'Customer List'!B:D,3,)</f>
        <v>OutStation</v>
      </c>
    </row>
    <row r="4498" spans="1:29" x14ac:dyDescent="0.25">
      <c r="A4498" s="21">
        <v>4494</v>
      </c>
      <c r="B4498" s="21" t="s">
        <v>6031</v>
      </c>
      <c r="C4498" s="30">
        <v>45975</v>
      </c>
      <c r="D4498" s="30">
        <v>45982</v>
      </c>
      <c r="E4498" s="47">
        <v>266.39999999999998</v>
      </c>
      <c r="F4498" s="47">
        <f t="shared" si="545"/>
        <v>23443.199999999997</v>
      </c>
      <c r="G4498" s="48">
        <f t="shared" si="546"/>
        <v>23443.199999999997</v>
      </c>
      <c r="H4498" s="21">
        <v>640941</v>
      </c>
      <c r="I4498" s="21" t="s">
        <v>5204</v>
      </c>
      <c r="J4498" s="21">
        <v>1</v>
      </c>
      <c r="K4498" s="21">
        <v>1</v>
      </c>
      <c r="L4498" s="21">
        <f t="shared" si="547"/>
        <v>0</v>
      </c>
      <c r="M4498" s="21" t="s">
        <v>6237</v>
      </c>
      <c r="N4498" s="30">
        <v>45985</v>
      </c>
      <c r="O4498" s="48">
        <v>37962</v>
      </c>
      <c r="P4498" s="21" t="s">
        <v>16</v>
      </c>
      <c r="Q4498" s="21" t="s">
        <v>5959</v>
      </c>
      <c r="R4498" s="21" t="s">
        <v>6091</v>
      </c>
      <c r="S4498" s="3">
        <v>4</v>
      </c>
      <c r="T4498" s="37"/>
      <c r="U4498" s="21" t="s">
        <v>18</v>
      </c>
      <c r="V4498" s="21" t="str">
        <f>VLOOKUP(P4498,'Customer List'!B:C,2,)</f>
        <v>Delhi</v>
      </c>
      <c r="W4498" s="38"/>
      <c r="X4498" s="30">
        <f t="shared" ref="X4498:X4499" si="551">IF(OR(R4498 = "PRIYANKA MADAM", R4498 = "DEEPAK", R4498 = "PORTER"),N4498,"")</f>
        <v>45985</v>
      </c>
      <c r="Y4498" s="21">
        <f t="shared" si="548"/>
        <v>0</v>
      </c>
      <c r="Z4498" s="21" t="str">
        <f t="shared" si="549"/>
        <v>Monday</v>
      </c>
      <c r="AA4498" s="21" t="str">
        <f t="shared" si="550"/>
        <v>Monday</v>
      </c>
      <c r="AB4498" s="21" t="str">
        <f>VLOOKUP(U4498,'Currency Sheet'!A:C,3,)</f>
        <v>DOLLAR</v>
      </c>
      <c r="AC4498" s="42" t="str">
        <f>VLOOKUP(P4498,'Customer List'!B:D,3,)</f>
        <v>Local</v>
      </c>
    </row>
    <row r="4499" spans="1:29" x14ac:dyDescent="0.25">
      <c r="A4499" s="21">
        <v>4495</v>
      </c>
      <c r="B4499" s="21" t="s">
        <v>6031</v>
      </c>
      <c r="C4499" s="30">
        <v>45975</v>
      </c>
      <c r="D4499" s="30">
        <v>45982</v>
      </c>
      <c r="E4499" s="47">
        <v>1056.5999999999999</v>
      </c>
      <c r="F4499" s="47">
        <f t="shared" si="545"/>
        <v>92980.799999999988</v>
      </c>
      <c r="G4499" s="48">
        <f t="shared" si="546"/>
        <v>92980.799999999988</v>
      </c>
      <c r="H4499" s="21">
        <v>740150</v>
      </c>
      <c r="I4499" s="21" t="s">
        <v>6044</v>
      </c>
      <c r="J4499" s="21">
        <v>1</v>
      </c>
      <c r="K4499" s="21">
        <v>1</v>
      </c>
      <c r="L4499" s="21">
        <f t="shared" si="547"/>
        <v>0</v>
      </c>
      <c r="M4499" s="21" t="s">
        <v>6237</v>
      </c>
      <c r="N4499" s="30">
        <v>45985</v>
      </c>
      <c r="O4499" s="48">
        <v>150565.5</v>
      </c>
      <c r="P4499" s="21" t="s">
        <v>16</v>
      </c>
      <c r="Q4499" s="21" t="s">
        <v>5959</v>
      </c>
      <c r="R4499" s="21" t="s">
        <v>6091</v>
      </c>
      <c r="S4499" s="3">
        <v>4</v>
      </c>
      <c r="T4499" s="37"/>
      <c r="U4499" s="21" t="s">
        <v>18</v>
      </c>
      <c r="V4499" s="21" t="str">
        <f>VLOOKUP(P4499,'Customer List'!B:C,2,)</f>
        <v>Delhi</v>
      </c>
      <c r="W4499" s="38"/>
      <c r="X4499" s="30">
        <f t="shared" si="551"/>
        <v>45985</v>
      </c>
      <c r="Y4499" s="21">
        <f t="shared" si="548"/>
        <v>0</v>
      </c>
      <c r="Z4499" s="21" t="str">
        <f t="shared" si="549"/>
        <v>Monday</v>
      </c>
      <c r="AA4499" s="21" t="str">
        <f t="shared" si="550"/>
        <v>Monday</v>
      </c>
      <c r="AB4499" s="21" t="str">
        <f>VLOOKUP(U4499,'Currency Sheet'!A:C,3,)</f>
        <v>DOLLAR</v>
      </c>
      <c r="AC4499" s="42" t="str">
        <f>VLOOKUP(P4499,'Customer List'!B:D,3,)</f>
        <v>Local</v>
      </c>
    </row>
    <row r="4500" spans="1:29" x14ac:dyDescent="0.25">
      <c r="A4500" s="21">
        <v>4496</v>
      </c>
      <c r="B4500" s="21" t="s">
        <v>6031</v>
      </c>
      <c r="C4500" s="30">
        <v>45975</v>
      </c>
      <c r="D4500" s="30">
        <v>45982</v>
      </c>
      <c r="E4500" s="47">
        <v>4.2</v>
      </c>
      <c r="F4500" s="47">
        <f t="shared" si="545"/>
        <v>369.6</v>
      </c>
      <c r="G4500" s="48">
        <f t="shared" si="546"/>
        <v>5544</v>
      </c>
      <c r="H4500" s="21">
        <v>740379</v>
      </c>
      <c r="I4500" s="21" t="s">
        <v>243</v>
      </c>
      <c r="J4500" s="21">
        <v>15</v>
      </c>
      <c r="K4500" s="21">
        <v>15</v>
      </c>
      <c r="L4500" s="21">
        <f t="shared" si="547"/>
        <v>0</v>
      </c>
      <c r="M4500" s="21" t="s">
        <v>6192</v>
      </c>
      <c r="N4500" s="30">
        <v>45983</v>
      </c>
      <c r="O4500" s="48">
        <v>9765</v>
      </c>
      <c r="P4500" s="21" t="s">
        <v>2046</v>
      </c>
      <c r="Q4500" s="60">
        <v>58158457711</v>
      </c>
      <c r="R4500" s="21" t="s">
        <v>6107</v>
      </c>
      <c r="S4500" s="3">
        <v>4</v>
      </c>
      <c r="T4500" s="37"/>
      <c r="U4500" s="21" t="s">
        <v>18</v>
      </c>
      <c r="V4500" s="21" t="str">
        <f>VLOOKUP(P4500,'Customer List'!B:C,2,)</f>
        <v>Banglore</v>
      </c>
      <c r="W4500" s="38"/>
      <c r="X4500" s="30">
        <v>45985</v>
      </c>
      <c r="Y4500" s="21">
        <f t="shared" si="548"/>
        <v>2</v>
      </c>
      <c r="Z4500" s="21" t="str">
        <f t="shared" si="549"/>
        <v>Saturday</v>
      </c>
      <c r="AA4500" s="21" t="str">
        <f t="shared" si="550"/>
        <v>Monday</v>
      </c>
      <c r="AB4500" s="21" t="str">
        <f>VLOOKUP(U4500,'Currency Sheet'!A:C,3,)</f>
        <v>DOLLAR</v>
      </c>
      <c r="AC4500" s="42" t="str">
        <f>VLOOKUP(P4500,'Customer List'!B:D,3,)</f>
        <v>OutStation</v>
      </c>
    </row>
    <row r="4501" spans="1:29" x14ac:dyDescent="0.25">
      <c r="A4501" s="21">
        <v>4497</v>
      </c>
      <c r="B4501" s="21" t="s">
        <v>6031</v>
      </c>
      <c r="C4501" s="30">
        <v>45975</v>
      </c>
      <c r="D4501" s="30">
        <v>45982</v>
      </c>
      <c r="E4501" s="47">
        <v>1056.6000000000001</v>
      </c>
      <c r="F4501" s="47">
        <f t="shared" si="545"/>
        <v>92980.800000000017</v>
      </c>
      <c r="G4501" s="48">
        <f t="shared" si="546"/>
        <v>92980.800000000017</v>
      </c>
      <c r="H4501" s="21">
        <v>740809</v>
      </c>
      <c r="I4501" s="21" t="s">
        <v>4833</v>
      </c>
      <c r="J4501" s="21">
        <v>1</v>
      </c>
      <c r="K4501" s="21">
        <v>1</v>
      </c>
      <c r="L4501" s="21">
        <f t="shared" si="547"/>
        <v>0</v>
      </c>
      <c r="M4501" s="21" t="s">
        <v>6237</v>
      </c>
      <c r="N4501" s="30">
        <v>45985</v>
      </c>
      <c r="O4501" s="48">
        <v>150565.5</v>
      </c>
      <c r="P4501" s="21" t="s">
        <v>16</v>
      </c>
      <c r="Q4501" s="21" t="s">
        <v>5959</v>
      </c>
      <c r="R4501" s="21" t="s">
        <v>6091</v>
      </c>
      <c r="S4501" s="3">
        <v>4</v>
      </c>
      <c r="T4501" s="37"/>
      <c r="U4501" s="21" t="s">
        <v>18</v>
      </c>
      <c r="V4501" s="21" t="str">
        <f>VLOOKUP(P4501,'Customer List'!B:C,2,)</f>
        <v>Delhi</v>
      </c>
      <c r="W4501" s="38"/>
      <c r="X4501" s="30">
        <f t="shared" ref="X4501" si="552">IF(OR(R4501 = "PRIYANKA MADAM", R4501 = "DEEPAK", R4501 = "PORTER"),N4501,"")</f>
        <v>45985</v>
      </c>
      <c r="Y4501" s="21">
        <f t="shared" si="548"/>
        <v>0</v>
      </c>
      <c r="Z4501" s="21" t="str">
        <f t="shared" si="549"/>
        <v>Monday</v>
      </c>
      <c r="AA4501" s="21" t="str">
        <f t="shared" si="550"/>
        <v>Monday</v>
      </c>
      <c r="AB4501" s="21" t="str">
        <f>VLOOKUP(U4501,'Currency Sheet'!A:C,3,)</f>
        <v>DOLLAR</v>
      </c>
      <c r="AC4501" s="42" t="str">
        <f>VLOOKUP(P4501,'Customer List'!B:D,3,)</f>
        <v>Local</v>
      </c>
    </row>
    <row r="4502" spans="1:29" x14ac:dyDescent="0.25">
      <c r="A4502" s="21">
        <v>4498</v>
      </c>
      <c r="B4502" s="21" t="s">
        <v>6031</v>
      </c>
      <c r="C4502" s="30">
        <v>45975</v>
      </c>
      <c r="D4502" s="30">
        <v>45982</v>
      </c>
      <c r="E4502" s="47">
        <v>1056.6000000000001</v>
      </c>
      <c r="F4502" s="47">
        <f t="shared" si="545"/>
        <v>92980.800000000017</v>
      </c>
      <c r="G4502" s="48">
        <f t="shared" si="546"/>
        <v>185961.60000000003</v>
      </c>
      <c r="H4502" s="21">
        <v>740809</v>
      </c>
      <c r="I4502" s="21" t="s">
        <v>4833</v>
      </c>
      <c r="J4502" s="21">
        <v>2</v>
      </c>
      <c r="K4502" s="21">
        <v>2</v>
      </c>
      <c r="L4502" s="21">
        <f t="shared" si="547"/>
        <v>0</v>
      </c>
      <c r="M4502" s="21" t="s">
        <v>6199</v>
      </c>
      <c r="N4502" s="30">
        <v>45983</v>
      </c>
      <c r="O4502" s="48">
        <v>410137</v>
      </c>
      <c r="P4502" s="21" t="s">
        <v>6001</v>
      </c>
      <c r="Q4502" s="60">
        <v>58158456893</v>
      </c>
      <c r="R4502" s="21" t="s">
        <v>6107</v>
      </c>
      <c r="S4502" s="3">
        <v>4</v>
      </c>
      <c r="T4502" s="37"/>
      <c r="U4502" s="21" t="s">
        <v>18</v>
      </c>
      <c r="V4502" s="21" t="str">
        <f>VLOOKUP(P4502,'Customer List'!B:C,2,)</f>
        <v>PUNE</v>
      </c>
      <c r="W4502" s="38"/>
      <c r="X4502" s="30">
        <v>45985</v>
      </c>
      <c r="Y4502" s="21">
        <f t="shared" si="548"/>
        <v>2</v>
      </c>
      <c r="Z4502" s="21" t="str">
        <f t="shared" si="549"/>
        <v>Saturday</v>
      </c>
      <c r="AA4502" s="21" t="str">
        <f t="shared" si="550"/>
        <v>Monday</v>
      </c>
      <c r="AB4502" s="21" t="str">
        <f>VLOOKUP(U4502,'Currency Sheet'!A:C,3,)</f>
        <v>DOLLAR</v>
      </c>
      <c r="AC4502" s="42" t="str">
        <f>VLOOKUP(P4502,'Customer List'!B:D,3,)</f>
        <v>OutStation</v>
      </c>
    </row>
    <row r="4503" spans="1:29" x14ac:dyDescent="0.25">
      <c r="A4503" s="21">
        <v>4499</v>
      </c>
      <c r="B4503" s="21" t="s">
        <v>6031</v>
      </c>
      <c r="C4503" s="30">
        <v>45975</v>
      </c>
      <c r="D4503" s="30">
        <v>45982</v>
      </c>
      <c r="E4503" s="47">
        <v>1056.5999999999999</v>
      </c>
      <c r="F4503" s="47">
        <f t="shared" si="545"/>
        <v>92980.799999999988</v>
      </c>
      <c r="G4503" s="48">
        <f t="shared" si="546"/>
        <v>92980.799999999988</v>
      </c>
      <c r="H4503" s="21">
        <v>740930</v>
      </c>
      <c r="I4503" s="21" t="s">
        <v>5557</v>
      </c>
      <c r="J4503" s="21">
        <v>1</v>
      </c>
      <c r="K4503" s="21">
        <v>1</v>
      </c>
      <c r="L4503" s="21">
        <f t="shared" si="547"/>
        <v>0</v>
      </c>
      <c r="M4503" s="21" t="s">
        <v>6200</v>
      </c>
      <c r="N4503" s="30">
        <v>45983</v>
      </c>
      <c r="O4503" s="48">
        <v>177068.5</v>
      </c>
      <c r="P4503" s="21" t="s">
        <v>6001</v>
      </c>
      <c r="Q4503" s="60">
        <v>58158456893</v>
      </c>
      <c r="R4503" s="21" t="s">
        <v>6107</v>
      </c>
      <c r="S4503" s="3">
        <v>4</v>
      </c>
      <c r="T4503" s="37"/>
      <c r="U4503" s="21" t="s">
        <v>18</v>
      </c>
      <c r="V4503" s="21" t="str">
        <f>VLOOKUP(P4503,'Customer List'!B:C,2,)</f>
        <v>PUNE</v>
      </c>
      <c r="W4503" s="38"/>
      <c r="X4503" s="30">
        <v>45985</v>
      </c>
      <c r="Y4503" s="21">
        <f t="shared" si="548"/>
        <v>2</v>
      </c>
      <c r="Z4503" s="21" t="str">
        <f t="shared" si="549"/>
        <v>Saturday</v>
      </c>
      <c r="AA4503" s="21" t="str">
        <f t="shared" si="550"/>
        <v>Monday</v>
      </c>
      <c r="AB4503" s="21" t="str">
        <f>VLOOKUP(U4503,'Currency Sheet'!A:C,3,)</f>
        <v>DOLLAR</v>
      </c>
      <c r="AC4503" s="42" t="str">
        <f>VLOOKUP(P4503,'Customer List'!B:D,3,)</f>
        <v>OutStation</v>
      </c>
    </row>
    <row r="4504" spans="1:29" x14ac:dyDescent="0.25">
      <c r="A4504" s="21">
        <v>4500</v>
      </c>
      <c r="B4504" s="21" t="s">
        <v>6031</v>
      </c>
      <c r="C4504" s="30">
        <v>45975</v>
      </c>
      <c r="D4504" s="30">
        <v>45982</v>
      </c>
      <c r="E4504" s="47">
        <v>176.4</v>
      </c>
      <c r="F4504" s="47">
        <f t="shared" si="545"/>
        <v>15523.2</v>
      </c>
      <c r="G4504" s="48">
        <f t="shared" si="546"/>
        <v>232848</v>
      </c>
      <c r="H4504" s="21">
        <v>741094</v>
      </c>
      <c r="I4504" s="21" t="s">
        <v>5126</v>
      </c>
      <c r="J4504" s="21">
        <v>15</v>
      </c>
      <c r="K4504" s="21">
        <v>15</v>
      </c>
      <c r="L4504" s="21">
        <f t="shared" si="547"/>
        <v>0</v>
      </c>
      <c r="M4504" s="21" t="s">
        <v>6192</v>
      </c>
      <c r="N4504" s="30">
        <v>45983</v>
      </c>
      <c r="O4504" s="48">
        <v>410130</v>
      </c>
      <c r="P4504" s="21" t="s">
        <v>2046</v>
      </c>
      <c r="Q4504" s="60">
        <v>58158457711</v>
      </c>
      <c r="R4504" s="21" t="s">
        <v>6107</v>
      </c>
      <c r="S4504" s="3">
        <v>4</v>
      </c>
      <c r="T4504" s="37"/>
      <c r="U4504" s="21" t="s">
        <v>18</v>
      </c>
      <c r="V4504" s="21" t="str">
        <f>VLOOKUP(P4504,'Customer List'!B:C,2,)</f>
        <v>Banglore</v>
      </c>
      <c r="W4504" s="38"/>
      <c r="X4504" s="30">
        <v>45985</v>
      </c>
      <c r="Y4504" s="21">
        <f t="shared" si="548"/>
        <v>2</v>
      </c>
      <c r="Z4504" s="21" t="str">
        <f t="shared" si="549"/>
        <v>Saturday</v>
      </c>
      <c r="AA4504" s="21" t="str">
        <f t="shared" si="550"/>
        <v>Monday</v>
      </c>
      <c r="AB4504" s="21" t="str">
        <f>VLOOKUP(U4504,'Currency Sheet'!A:C,3,)</f>
        <v>DOLLAR</v>
      </c>
      <c r="AC4504" s="42" t="str">
        <f>VLOOKUP(P4504,'Customer List'!B:D,3,)</f>
        <v>OutStation</v>
      </c>
    </row>
    <row r="4505" spans="1:29" x14ac:dyDescent="0.25">
      <c r="A4505" s="21">
        <v>4501</v>
      </c>
      <c r="B4505" s="21" t="s">
        <v>6031</v>
      </c>
      <c r="C4505" s="30">
        <v>45975</v>
      </c>
      <c r="D4505" s="30">
        <v>45982</v>
      </c>
      <c r="E4505" s="47">
        <v>35.4</v>
      </c>
      <c r="F4505" s="47">
        <f t="shared" si="545"/>
        <v>3115.2</v>
      </c>
      <c r="G4505" s="48">
        <f t="shared" si="546"/>
        <v>46728</v>
      </c>
      <c r="H4505" s="21">
        <v>741095</v>
      </c>
      <c r="I4505" s="21" t="s">
        <v>5125</v>
      </c>
      <c r="J4505" s="21">
        <v>15</v>
      </c>
      <c r="K4505" s="21">
        <v>15</v>
      </c>
      <c r="L4505" s="21">
        <f t="shared" si="547"/>
        <v>0</v>
      </c>
      <c r="M4505" s="21" t="s">
        <v>6192</v>
      </c>
      <c r="N4505" s="30">
        <v>45983</v>
      </c>
      <c r="O4505" s="48">
        <v>82305</v>
      </c>
      <c r="P4505" s="21" t="s">
        <v>2046</v>
      </c>
      <c r="Q4505" s="60">
        <v>58158457711</v>
      </c>
      <c r="R4505" s="21" t="s">
        <v>6107</v>
      </c>
      <c r="S4505" s="3">
        <v>4</v>
      </c>
      <c r="T4505" s="37"/>
      <c r="U4505" s="21" t="s">
        <v>18</v>
      </c>
      <c r="V4505" s="21" t="str">
        <f>VLOOKUP(P4505,'Customer List'!B:C,2,)</f>
        <v>Banglore</v>
      </c>
      <c r="W4505" s="38"/>
      <c r="X4505" s="30">
        <v>45985</v>
      </c>
      <c r="Y4505" s="21">
        <f t="shared" si="548"/>
        <v>2</v>
      </c>
      <c r="Z4505" s="21" t="str">
        <f t="shared" si="549"/>
        <v>Saturday</v>
      </c>
      <c r="AA4505" s="21" t="str">
        <f t="shared" si="550"/>
        <v>Monday</v>
      </c>
      <c r="AB4505" s="21" t="str">
        <f>VLOOKUP(U4505,'Currency Sheet'!A:C,3,)</f>
        <v>DOLLAR</v>
      </c>
      <c r="AC4505" s="42" t="str">
        <f>VLOOKUP(P4505,'Customer List'!B:D,3,)</f>
        <v>OutStation</v>
      </c>
    </row>
    <row r="4506" spans="1:29" x14ac:dyDescent="0.25">
      <c r="A4506" s="21">
        <v>4502</v>
      </c>
      <c r="B4506" s="21" t="s">
        <v>6031</v>
      </c>
      <c r="C4506" s="30">
        <v>45975</v>
      </c>
      <c r="D4506" s="30">
        <v>45982</v>
      </c>
      <c r="E4506" s="47">
        <v>70.8</v>
      </c>
      <c r="F4506" s="47">
        <f t="shared" si="545"/>
        <v>6230.4</v>
      </c>
      <c r="G4506" s="48">
        <f t="shared" si="546"/>
        <v>93456</v>
      </c>
      <c r="H4506" s="21">
        <v>741101</v>
      </c>
      <c r="I4506" s="21" t="s">
        <v>5121</v>
      </c>
      <c r="J4506" s="21">
        <v>15</v>
      </c>
      <c r="K4506" s="21">
        <v>15</v>
      </c>
      <c r="L4506" s="21">
        <f t="shared" si="547"/>
        <v>0</v>
      </c>
      <c r="M4506" s="21" t="s">
        <v>6192</v>
      </c>
      <c r="N4506" s="30">
        <v>45983</v>
      </c>
      <c r="O4506" s="48">
        <v>164610</v>
      </c>
      <c r="P4506" s="21" t="s">
        <v>2046</v>
      </c>
      <c r="Q4506" s="60">
        <v>58158457711</v>
      </c>
      <c r="R4506" s="21" t="s">
        <v>6107</v>
      </c>
      <c r="S4506" s="3">
        <v>4</v>
      </c>
      <c r="T4506" s="37"/>
      <c r="U4506" s="21" t="s">
        <v>18</v>
      </c>
      <c r="V4506" s="21" t="str">
        <f>VLOOKUP(P4506,'Customer List'!B:C,2,)</f>
        <v>Banglore</v>
      </c>
      <c r="W4506" s="38"/>
      <c r="X4506" s="30">
        <v>45985</v>
      </c>
      <c r="Y4506" s="21">
        <f t="shared" si="548"/>
        <v>2</v>
      </c>
      <c r="Z4506" s="21" t="str">
        <f t="shared" si="549"/>
        <v>Saturday</v>
      </c>
      <c r="AA4506" s="21" t="str">
        <f t="shared" si="550"/>
        <v>Monday</v>
      </c>
      <c r="AB4506" s="21" t="str">
        <f>VLOOKUP(U4506,'Currency Sheet'!A:C,3,)</f>
        <v>DOLLAR</v>
      </c>
      <c r="AC4506" s="42" t="str">
        <f>VLOOKUP(P4506,'Customer List'!B:D,3,)</f>
        <v>OutStation</v>
      </c>
    </row>
    <row r="4507" spans="1:29" x14ac:dyDescent="0.25">
      <c r="A4507" s="21">
        <v>4503</v>
      </c>
      <c r="B4507" s="21" t="s">
        <v>6031</v>
      </c>
      <c r="C4507" s="30">
        <v>45975</v>
      </c>
      <c r="D4507" s="30">
        <v>45982</v>
      </c>
      <c r="E4507" s="47">
        <v>70.8</v>
      </c>
      <c r="F4507" s="47">
        <f t="shared" si="545"/>
        <v>6230.4</v>
      </c>
      <c r="G4507" s="48">
        <f t="shared" si="546"/>
        <v>93456</v>
      </c>
      <c r="H4507" s="21">
        <v>741105</v>
      </c>
      <c r="I4507" s="21" t="s">
        <v>5122</v>
      </c>
      <c r="J4507" s="21">
        <v>15</v>
      </c>
      <c r="K4507" s="21">
        <v>15</v>
      </c>
      <c r="L4507" s="21">
        <f t="shared" si="547"/>
        <v>0</v>
      </c>
      <c r="M4507" s="21" t="s">
        <v>6192</v>
      </c>
      <c r="N4507" s="30">
        <v>45983</v>
      </c>
      <c r="O4507" s="48">
        <v>164610</v>
      </c>
      <c r="P4507" s="21" t="s">
        <v>2046</v>
      </c>
      <c r="Q4507" s="60">
        <v>58158457711</v>
      </c>
      <c r="R4507" s="21" t="s">
        <v>6107</v>
      </c>
      <c r="S4507" s="3">
        <v>4</v>
      </c>
      <c r="T4507" s="37"/>
      <c r="U4507" s="21" t="s">
        <v>18</v>
      </c>
      <c r="V4507" s="21" t="str">
        <f>VLOOKUP(P4507,'Customer List'!B:C,2,)</f>
        <v>Banglore</v>
      </c>
      <c r="W4507" s="38"/>
      <c r="X4507" s="30">
        <v>45985</v>
      </c>
      <c r="Y4507" s="21">
        <f t="shared" si="548"/>
        <v>2</v>
      </c>
      <c r="Z4507" s="21" t="str">
        <f t="shared" si="549"/>
        <v>Saturday</v>
      </c>
      <c r="AA4507" s="21" t="str">
        <f t="shared" si="550"/>
        <v>Monday</v>
      </c>
      <c r="AB4507" s="21" t="str">
        <f>VLOOKUP(U4507,'Currency Sheet'!A:C,3,)</f>
        <v>DOLLAR</v>
      </c>
      <c r="AC4507" s="42" t="str">
        <f>VLOOKUP(P4507,'Customer List'!B:D,3,)</f>
        <v>OutStation</v>
      </c>
    </row>
    <row r="4508" spans="1:29" x14ac:dyDescent="0.25">
      <c r="A4508" s="21">
        <v>4504</v>
      </c>
      <c r="B4508" s="21" t="s">
        <v>6031</v>
      </c>
      <c r="C4508" s="30">
        <v>45975</v>
      </c>
      <c r="D4508" s="30">
        <v>45982</v>
      </c>
      <c r="E4508" s="47">
        <v>70.8</v>
      </c>
      <c r="F4508" s="47">
        <f t="shared" si="545"/>
        <v>6230.4</v>
      </c>
      <c r="G4508" s="48">
        <f t="shared" si="546"/>
        <v>93456</v>
      </c>
      <c r="H4508" s="21">
        <v>741106</v>
      </c>
      <c r="I4508" s="21" t="s">
        <v>6045</v>
      </c>
      <c r="J4508" s="21">
        <v>15</v>
      </c>
      <c r="K4508" s="21">
        <v>15</v>
      </c>
      <c r="L4508" s="21">
        <f t="shared" si="547"/>
        <v>0</v>
      </c>
      <c r="M4508" s="21" t="s">
        <v>6192</v>
      </c>
      <c r="N4508" s="30">
        <v>45983</v>
      </c>
      <c r="O4508" s="48">
        <v>164610</v>
      </c>
      <c r="P4508" s="21" t="s">
        <v>2046</v>
      </c>
      <c r="Q4508" s="60">
        <v>58158457711</v>
      </c>
      <c r="R4508" s="21" t="s">
        <v>6107</v>
      </c>
      <c r="S4508" s="3">
        <v>4</v>
      </c>
      <c r="T4508" s="37"/>
      <c r="U4508" s="21" t="s">
        <v>18</v>
      </c>
      <c r="V4508" s="21" t="str">
        <f>VLOOKUP(P4508,'Customer List'!B:C,2,)</f>
        <v>Banglore</v>
      </c>
      <c r="W4508" s="38"/>
      <c r="X4508" s="30">
        <v>45985</v>
      </c>
      <c r="Y4508" s="21">
        <f t="shared" si="548"/>
        <v>2</v>
      </c>
      <c r="Z4508" s="21" t="str">
        <f t="shared" si="549"/>
        <v>Saturday</v>
      </c>
      <c r="AA4508" s="21" t="str">
        <f t="shared" si="550"/>
        <v>Monday</v>
      </c>
      <c r="AB4508" s="21" t="str">
        <f>VLOOKUP(U4508,'Currency Sheet'!A:C,3,)</f>
        <v>DOLLAR</v>
      </c>
      <c r="AC4508" s="42" t="str">
        <f>VLOOKUP(P4508,'Customer List'!B:D,3,)</f>
        <v>OutStation</v>
      </c>
    </row>
    <row r="4509" spans="1:29" x14ac:dyDescent="0.25">
      <c r="A4509" s="21">
        <v>4505</v>
      </c>
      <c r="B4509" s="21" t="s">
        <v>6031</v>
      </c>
      <c r="C4509" s="30">
        <v>45975</v>
      </c>
      <c r="D4509" s="30">
        <v>45982</v>
      </c>
      <c r="E4509" s="47">
        <v>70.8</v>
      </c>
      <c r="F4509" s="47">
        <f t="shared" si="545"/>
        <v>6230.4</v>
      </c>
      <c r="G4509" s="48">
        <f t="shared" si="546"/>
        <v>93456</v>
      </c>
      <c r="H4509" s="21">
        <v>741108</v>
      </c>
      <c r="I4509" s="21" t="s">
        <v>5120</v>
      </c>
      <c r="J4509" s="21">
        <v>15</v>
      </c>
      <c r="K4509" s="21">
        <v>15</v>
      </c>
      <c r="L4509" s="21">
        <f t="shared" si="547"/>
        <v>0</v>
      </c>
      <c r="M4509" s="21" t="s">
        <v>6192</v>
      </c>
      <c r="N4509" s="30">
        <v>45983</v>
      </c>
      <c r="O4509" s="48">
        <v>164610</v>
      </c>
      <c r="P4509" s="21" t="s">
        <v>2046</v>
      </c>
      <c r="Q4509" s="60">
        <v>58158457711</v>
      </c>
      <c r="R4509" s="21" t="s">
        <v>6107</v>
      </c>
      <c r="S4509" s="3">
        <v>4</v>
      </c>
      <c r="T4509" s="37"/>
      <c r="U4509" s="21" t="s">
        <v>18</v>
      </c>
      <c r="V4509" s="21" t="str">
        <f>VLOOKUP(P4509,'Customer List'!B:C,2,)</f>
        <v>Banglore</v>
      </c>
      <c r="W4509" s="38"/>
      <c r="X4509" s="30">
        <v>45985</v>
      </c>
      <c r="Y4509" s="21">
        <f t="shared" si="548"/>
        <v>2</v>
      </c>
      <c r="Z4509" s="21" t="str">
        <f t="shared" si="549"/>
        <v>Saturday</v>
      </c>
      <c r="AA4509" s="21" t="str">
        <f t="shared" si="550"/>
        <v>Monday</v>
      </c>
      <c r="AB4509" s="21" t="str">
        <f>VLOOKUP(U4509,'Currency Sheet'!A:C,3,)</f>
        <v>DOLLAR</v>
      </c>
      <c r="AC4509" s="42" t="str">
        <f>VLOOKUP(P4509,'Customer List'!B:D,3,)</f>
        <v>OutStation</v>
      </c>
    </row>
    <row r="4510" spans="1:29" x14ac:dyDescent="0.25">
      <c r="A4510" s="21">
        <v>4506</v>
      </c>
      <c r="B4510" s="21" t="s">
        <v>6031</v>
      </c>
      <c r="C4510" s="30">
        <v>45975</v>
      </c>
      <c r="D4510" s="30">
        <v>45982</v>
      </c>
      <c r="E4510" s="47">
        <v>70.8</v>
      </c>
      <c r="F4510" s="47">
        <f t="shared" si="545"/>
        <v>6230.4</v>
      </c>
      <c r="G4510" s="48">
        <f t="shared" si="546"/>
        <v>93456</v>
      </c>
      <c r="H4510" s="21">
        <v>741110</v>
      </c>
      <c r="I4510" s="21" t="s">
        <v>5127</v>
      </c>
      <c r="J4510" s="21">
        <v>15</v>
      </c>
      <c r="K4510" s="21">
        <v>15</v>
      </c>
      <c r="L4510" s="21">
        <f t="shared" si="547"/>
        <v>0</v>
      </c>
      <c r="M4510" s="21" t="s">
        <v>6192</v>
      </c>
      <c r="N4510" s="30">
        <v>45983</v>
      </c>
      <c r="O4510" s="48">
        <v>164610</v>
      </c>
      <c r="P4510" s="21" t="s">
        <v>2046</v>
      </c>
      <c r="Q4510" s="60">
        <v>58158457711</v>
      </c>
      <c r="R4510" s="21" t="s">
        <v>6107</v>
      </c>
      <c r="S4510" s="3">
        <v>4</v>
      </c>
      <c r="T4510" s="37"/>
      <c r="U4510" s="21" t="s">
        <v>18</v>
      </c>
      <c r="V4510" s="21" t="str">
        <f>VLOOKUP(P4510,'Customer List'!B:C,2,)</f>
        <v>Banglore</v>
      </c>
      <c r="W4510" s="38"/>
      <c r="X4510" s="30">
        <v>45985</v>
      </c>
      <c r="Y4510" s="21">
        <f t="shared" si="548"/>
        <v>2</v>
      </c>
      <c r="Z4510" s="21" t="str">
        <f t="shared" si="549"/>
        <v>Saturday</v>
      </c>
      <c r="AA4510" s="21" t="str">
        <f t="shared" si="550"/>
        <v>Monday</v>
      </c>
      <c r="AB4510" s="21" t="str">
        <f>VLOOKUP(U4510,'Currency Sheet'!A:C,3,)</f>
        <v>DOLLAR</v>
      </c>
      <c r="AC4510" s="42" t="str">
        <f>VLOOKUP(P4510,'Customer List'!B:D,3,)</f>
        <v>OutStation</v>
      </c>
    </row>
    <row r="4511" spans="1:29" x14ac:dyDescent="0.25">
      <c r="A4511" s="21">
        <v>4507</v>
      </c>
      <c r="B4511" s="21" t="s">
        <v>6031</v>
      </c>
      <c r="C4511" s="30">
        <v>45975</v>
      </c>
      <c r="D4511" s="30">
        <v>45982</v>
      </c>
      <c r="E4511" s="47">
        <v>70.8</v>
      </c>
      <c r="F4511" s="47">
        <f t="shared" si="545"/>
        <v>6230.4</v>
      </c>
      <c r="G4511" s="48">
        <f t="shared" si="546"/>
        <v>93456</v>
      </c>
      <c r="H4511" s="21">
        <v>741114</v>
      </c>
      <c r="I4511" s="21" t="s">
        <v>5124</v>
      </c>
      <c r="J4511" s="21">
        <v>15</v>
      </c>
      <c r="K4511" s="21">
        <v>15</v>
      </c>
      <c r="L4511" s="21">
        <f t="shared" si="547"/>
        <v>0</v>
      </c>
      <c r="M4511" s="21" t="s">
        <v>6192</v>
      </c>
      <c r="N4511" s="30">
        <v>45983</v>
      </c>
      <c r="O4511" s="48">
        <v>164610</v>
      </c>
      <c r="P4511" s="21" t="s">
        <v>2046</v>
      </c>
      <c r="Q4511" s="60">
        <v>58158457711</v>
      </c>
      <c r="R4511" s="21" t="s">
        <v>6107</v>
      </c>
      <c r="S4511" s="3">
        <v>4</v>
      </c>
      <c r="T4511" s="37"/>
      <c r="U4511" s="21" t="s">
        <v>18</v>
      </c>
      <c r="V4511" s="21" t="str">
        <f>VLOOKUP(P4511,'Customer List'!B:C,2,)</f>
        <v>Banglore</v>
      </c>
      <c r="W4511" s="38"/>
      <c r="X4511" s="30">
        <v>45985</v>
      </c>
      <c r="Y4511" s="21">
        <f t="shared" si="548"/>
        <v>2</v>
      </c>
      <c r="Z4511" s="21" t="str">
        <f t="shared" si="549"/>
        <v>Saturday</v>
      </c>
      <c r="AA4511" s="21" t="str">
        <f t="shared" si="550"/>
        <v>Monday</v>
      </c>
      <c r="AB4511" s="21" t="str">
        <f>VLOOKUP(U4511,'Currency Sheet'!A:C,3,)</f>
        <v>DOLLAR</v>
      </c>
      <c r="AC4511" s="42" t="str">
        <f>VLOOKUP(P4511,'Customer List'!B:D,3,)</f>
        <v>OutStation</v>
      </c>
    </row>
    <row r="4512" spans="1:29" x14ac:dyDescent="0.25">
      <c r="A4512" s="21">
        <v>4508</v>
      </c>
      <c r="B4512" s="21" t="s">
        <v>6031</v>
      </c>
      <c r="C4512" s="30">
        <v>45975</v>
      </c>
      <c r="D4512" s="30">
        <v>45982</v>
      </c>
      <c r="E4512" s="47">
        <v>70.8</v>
      </c>
      <c r="F4512" s="47">
        <f t="shared" si="545"/>
        <v>6230.4</v>
      </c>
      <c r="G4512" s="48">
        <f t="shared" si="546"/>
        <v>93456</v>
      </c>
      <c r="H4512" s="21">
        <v>741121</v>
      </c>
      <c r="I4512" s="21" t="s">
        <v>6046</v>
      </c>
      <c r="J4512" s="21">
        <v>15</v>
      </c>
      <c r="K4512" s="21">
        <v>15</v>
      </c>
      <c r="L4512" s="21">
        <f t="shared" si="547"/>
        <v>0</v>
      </c>
      <c r="M4512" s="21" t="s">
        <v>6192</v>
      </c>
      <c r="N4512" s="30">
        <v>45983</v>
      </c>
      <c r="O4512" s="48">
        <v>164610</v>
      </c>
      <c r="P4512" s="21" t="s">
        <v>2046</v>
      </c>
      <c r="Q4512" s="60">
        <v>58158457711</v>
      </c>
      <c r="R4512" s="21" t="s">
        <v>6107</v>
      </c>
      <c r="S4512" s="3">
        <v>4</v>
      </c>
      <c r="T4512" s="37"/>
      <c r="U4512" s="21" t="s">
        <v>18</v>
      </c>
      <c r="V4512" s="21" t="str">
        <f>VLOOKUP(P4512,'Customer List'!B:C,2,)</f>
        <v>Banglore</v>
      </c>
      <c r="W4512" s="38"/>
      <c r="X4512" s="30">
        <v>45985</v>
      </c>
      <c r="Y4512" s="21">
        <f t="shared" si="548"/>
        <v>2</v>
      </c>
      <c r="Z4512" s="21" t="str">
        <f t="shared" si="549"/>
        <v>Saturday</v>
      </c>
      <c r="AA4512" s="21" t="str">
        <f t="shared" si="550"/>
        <v>Monday</v>
      </c>
      <c r="AB4512" s="21" t="str">
        <f>VLOOKUP(U4512,'Currency Sheet'!A:C,3,)</f>
        <v>DOLLAR</v>
      </c>
      <c r="AC4512" s="42" t="str">
        <f>VLOOKUP(P4512,'Customer List'!B:D,3,)</f>
        <v>OutStation</v>
      </c>
    </row>
    <row r="4513" spans="1:29" x14ac:dyDescent="0.25">
      <c r="A4513" s="21">
        <v>4509</v>
      </c>
      <c r="B4513" s="21" t="s">
        <v>6075</v>
      </c>
      <c r="C4513" s="30">
        <v>45975</v>
      </c>
      <c r="D4513" s="30">
        <v>45983</v>
      </c>
      <c r="E4513" s="47">
        <v>697</v>
      </c>
      <c r="F4513" s="47">
        <f t="shared" si="545"/>
        <v>61336</v>
      </c>
      <c r="G4513" s="48">
        <f t="shared" si="546"/>
        <v>61336</v>
      </c>
      <c r="H4513" s="21" t="s">
        <v>6048</v>
      </c>
      <c r="I4513" s="21" t="s">
        <v>6049</v>
      </c>
      <c r="J4513" s="21">
        <v>1</v>
      </c>
      <c r="K4513" s="21">
        <v>1</v>
      </c>
      <c r="L4513" s="21">
        <f t="shared" si="547"/>
        <v>0</v>
      </c>
      <c r="M4513" s="21" t="s">
        <v>6250</v>
      </c>
      <c r="N4513" s="30">
        <v>45985</v>
      </c>
      <c r="O4513" s="48">
        <v>104580</v>
      </c>
      <c r="P4513" s="21" t="s">
        <v>191</v>
      </c>
      <c r="Q4513" s="21" t="s">
        <v>6094</v>
      </c>
      <c r="R4513" s="21" t="s">
        <v>6107</v>
      </c>
      <c r="S4513" s="3">
        <v>-20</v>
      </c>
      <c r="T4513" s="37"/>
      <c r="U4513" s="21" t="s">
        <v>320</v>
      </c>
      <c r="V4513" s="21" t="str">
        <f>VLOOKUP(P4513,'Customer List'!B:C,2,)</f>
        <v>Chandigarh</v>
      </c>
      <c r="W4513" s="38" t="s">
        <v>6047</v>
      </c>
      <c r="X4513" s="30">
        <v>45987</v>
      </c>
      <c r="Y4513" s="21">
        <f t="shared" si="548"/>
        <v>2</v>
      </c>
      <c r="Z4513" s="21" t="str">
        <f t="shared" si="549"/>
        <v>Monday</v>
      </c>
      <c r="AA4513" s="21" t="str">
        <f t="shared" si="550"/>
        <v>Wednesday</v>
      </c>
      <c r="AB4513" s="21" t="str">
        <f>VLOOKUP(U4513,'Currency Sheet'!A:C,3,)</f>
        <v>DOLLAR</v>
      </c>
      <c r="AC4513" s="42" t="str">
        <f>VLOOKUP(P4513,'Customer List'!B:D,3,)</f>
        <v>OutStation</v>
      </c>
    </row>
    <row r="4514" spans="1:29" x14ac:dyDescent="0.25">
      <c r="A4514" s="21">
        <v>4510</v>
      </c>
      <c r="B4514" s="21" t="s">
        <v>6075</v>
      </c>
      <c r="C4514" s="30">
        <v>45975</v>
      </c>
      <c r="D4514" s="30">
        <v>45983</v>
      </c>
      <c r="E4514" s="47">
        <v>374</v>
      </c>
      <c r="F4514" s="47">
        <f t="shared" si="545"/>
        <v>32912</v>
      </c>
      <c r="G4514" s="48">
        <f t="shared" si="546"/>
        <v>32912</v>
      </c>
      <c r="H4514" s="21" t="s">
        <v>6050</v>
      </c>
      <c r="I4514" s="21" t="s">
        <v>6051</v>
      </c>
      <c r="J4514" s="21">
        <v>1</v>
      </c>
      <c r="K4514" s="21">
        <v>1</v>
      </c>
      <c r="L4514" s="21">
        <f t="shared" si="547"/>
        <v>0</v>
      </c>
      <c r="M4514" s="21" t="s">
        <v>6244</v>
      </c>
      <c r="N4514" s="30">
        <v>45985</v>
      </c>
      <c r="O4514" s="48">
        <v>48060</v>
      </c>
      <c r="P4514" s="21" t="s">
        <v>4838</v>
      </c>
      <c r="Q4514" s="21">
        <v>58158498042</v>
      </c>
      <c r="R4514" s="21" t="s">
        <v>6107</v>
      </c>
      <c r="S4514" s="3">
        <v>-20</v>
      </c>
      <c r="T4514" s="37"/>
      <c r="U4514" s="21" t="s">
        <v>320</v>
      </c>
      <c r="V4514" s="21" t="str">
        <f>VLOOKUP(P4514,'Customer List'!B:C,2,)</f>
        <v>Mumbai</v>
      </c>
      <c r="W4514" s="38"/>
      <c r="X4514" s="30">
        <v>45986</v>
      </c>
      <c r="Y4514" s="21">
        <f t="shared" si="548"/>
        <v>1</v>
      </c>
      <c r="Z4514" s="21" t="str">
        <f t="shared" si="549"/>
        <v>Monday</v>
      </c>
      <c r="AA4514" s="21" t="str">
        <f t="shared" si="550"/>
        <v>Tuesday</v>
      </c>
      <c r="AB4514" s="21" t="str">
        <f>VLOOKUP(U4514,'Currency Sheet'!A:C,3,)</f>
        <v>DOLLAR</v>
      </c>
      <c r="AC4514" s="42" t="str">
        <f>VLOOKUP(P4514,'Customer List'!B:D,3,)</f>
        <v>OutStation</v>
      </c>
    </row>
    <row r="4515" spans="1:29" x14ac:dyDescent="0.25">
      <c r="A4515" s="21">
        <v>4511</v>
      </c>
      <c r="B4515" s="21" t="s">
        <v>6075</v>
      </c>
      <c r="C4515" s="30">
        <v>45975</v>
      </c>
      <c r="D4515" s="30">
        <v>45983</v>
      </c>
      <c r="E4515" s="47">
        <v>374</v>
      </c>
      <c r="F4515" s="47">
        <f t="shared" si="545"/>
        <v>32912</v>
      </c>
      <c r="G4515" s="48">
        <f t="shared" si="546"/>
        <v>32912</v>
      </c>
      <c r="H4515" s="21" t="s">
        <v>6052</v>
      </c>
      <c r="I4515" s="21" t="s">
        <v>6053</v>
      </c>
      <c r="J4515" s="21">
        <v>1</v>
      </c>
      <c r="K4515" s="21">
        <v>1</v>
      </c>
      <c r="L4515" s="21">
        <f t="shared" si="547"/>
        <v>0</v>
      </c>
      <c r="M4515" s="21" t="s">
        <v>6245</v>
      </c>
      <c r="N4515" s="30">
        <v>45985</v>
      </c>
      <c r="O4515" s="48">
        <v>48060</v>
      </c>
      <c r="P4515" s="21" t="s">
        <v>4838</v>
      </c>
      <c r="Q4515" s="21">
        <v>58158498042</v>
      </c>
      <c r="R4515" s="21" t="s">
        <v>6107</v>
      </c>
      <c r="S4515" s="3">
        <v>-20</v>
      </c>
      <c r="T4515" s="37"/>
      <c r="U4515" s="21" t="s">
        <v>320</v>
      </c>
      <c r="V4515" s="21" t="str">
        <f>VLOOKUP(P4515,'Customer List'!B:C,2,)</f>
        <v>Mumbai</v>
      </c>
      <c r="W4515" s="38"/>
      <c r="X4515" s="30">
        <v>45986</v>
      </c>
      <c r="Y4515" s="21">
        <f t="shared" si="548"/>
        <v>1</v>
      </c>
      <c r="Z4515" s="21" t="str">
        <f t="shared" si="549"/>
        <v>Monday</v>
      </c>
      <c r="AA4515" s="21" t="str">
        <f t="shared" si="550"/>
        <v>Tuesday</v>
      </c>
      <c r="AB4515" s="21" t="str">
        <f>VLOOKUP(U4515,'Currency Sheet'!A:C,3,)</f>
        <v>DOLLAR</v>
      </c>
      <c r="AC4515" s="42" t="str">
        <f>VLOOKUP(P4515,'Customer List'!B:D,3,)</f>
        <v>OutStation</v>
      </c>
    </row>
    <row r="4516" spans="1:29" x14ac:dyDescent="0.25">
      <c r="A4516" s="21">
        <v>4512</v>
      </c>
      <c r="B4516" s="21" t="s">
        <v>6075</v>
      </c>
      <c r="C4516" s="30">
        <v>45975</v>
      </c>
      <c r="D4516" s="30">
        <v>45983</v>
      </c>
      <c r="E4516" s="47">
        <v>374</v>
      </c>
      <c r="F4516" s="47">
        <f t="shared" si="545"/>
        <v>32912</v>
      </c>
      <c r="G4516" s="48">
        <f t="shared" si="546"/>
        <v>32912</v>
      </c>
      <c r="H4516" s="21" t="s">
        <v>6054</v>
      </c>
      <c r="I4516" s="21" t="s">
        <v>6055</v>
      </c>
      <c r="J4516" s="21">
        <v>1</v>
      </c>
      <c r="K4516" s="21">
        <v>1</v>
      </c>
      <c r="L4516" s="21">
        <f t="shared" si="547"/>
        <v>0</v>
      </c>
      <c r="M4516" s="21" t="s">
        <v>6245</v>
      </c>
      <c r="N4516" s="30">
        <v>45985</v>
      </c>
      <c r="O4516" s="48">
        <v>48060</v>
      </c>
      <c r="P4516" s="21" t="s">
        <v>4838</v>
      </c>
      <c r="Q4516" s="21">
        <v>58158498042</v>
      </c>
      <c r="R4516" s="21" t="s">
        <v>6107</v>
      </c>
      <c r="S4516" s="3">
        <v>-20</v>
      </c>
      <c r="T4516" s="37"/>
      <c r="U4516" s="21" t="s">
        <v>320</v>
      </c>
      <c r="V4516" s="21" t="str">
        <f>VLOOKUP(P4516,'Customer List'!B:C,2,)</f>
        <v>Mumbai</v>
      </c>
      <c r="W4516" s="38"/>
      <c r="X4516" s="30">
        <v>45986</v>
      </c>
      <c r="Y4516" s="21">
        <f t="shared" si="548"/>
        <v>1</v>
      </c>
      <c r="Z4516" s="21" t="str">
        <f t="shared" si="549"/>
        <v>Monday</v>
      </c>
      <c r="AA4516" s="21" t="str">
        <f t="shared" si="550"/>
        <v>Tuesday</v>
      </c>
      <c r="AB4516" s="21" t="str">
        <f>VLOOKUP(U4516,'Currency Sheet'!A:C,3,)</f>
        <v>DOLLAR</v>
      </c>
      <c r="AC4516" s="42" t="str">
        <f>VLOOKUP(P4516,'Customer List'!B:D,3,)</f>
        <v>OutStation</v>
      </c>
    </row>
    <row r="4517" spans="1:29" x14ac:dyDescent="0.25">
      <c r="A4517" s="21">
        <v>4513</v>
      </c>
      <c r="B4517" s="21" t="s">
        <v>6075</v>
      </c>
      <c r="C4517" s="30">
        <v>45975</v>
      </c>
      <c r="D4517" s="30">
        <v>45983</v>
      </c>
      <c r="E4517" s="47">
        <v>374</v>
      </c>
      <c r="F4517" s="47">
        <f t="shared" si="545"/>
        <v>32912</v>
      </c>
      <c r="G4517" s="48">
        <f t="shared" si="546"/>
        <v>32912</v>
      </c>
      <c r="H4517" s="21" t="s">
        <v>6056</v>
      </c>
      <c r="I4517" s="21" t="s">
        <v>6057</v>
      </c>
      <c r="J4517" s="21">
        <v>1</v>
      </c>
      <c r="K4517" s="21">
        <v>1</v>
      </c>
      <c r="L4517" s="21">
        <f t="shared" si="547"/>
        <v>0</v>
      </c>
      <c r="M4517" s="21" t="s">
        <v>6245</v>
      </c>
      <c r="N4517" s="30">
        <v>45985</v>
      </c>
      <c r="O4517" s="48">
        <v>48060</v>
      </c>
      <c r="P4517" s="21" t="s">
        <v>4838</v>
      </c>
      <c r="Q4517" s="21">
        <v>58158498042</v>
      </c>
      <c r="R4517" s="21" t="s">
        <v>6107</v>
      </c>
      <c r="S4517" s="3">
        <v>-20</v>
      </c>
      <c r="T4517" s="37"/>
      <c r="U4517" s="21" t="s">
        <v>320</v>
      </c>
      <c r="V4517" s="21" t="str">
        <f>VLOOKUP(P4517,'Customer List'!B:C,2,)</f>
        <v>Mumbai</v>
      </c>
      <c r="W4517" s="38"/>
      <c r="X4517" s="30">
        <v>45986</v>
      </c>
      <c r="Y4517" s="21">
        <f t="shared" si="548"/>
        <v>1</v>
      </c>
      <c r="Z4517" s="21" t="str">
        <f t="shared" si="549"/>
        <v>Monday</v>
      </c>
      <c r="AA4517" s="21" t="str">
        <f t="shared" si="550"/>
        <v>Tuesday</v>
      </c>
      <c r="AB4517" s="21" t="str">
        <f>VLOOKUP(U4517,'Currency Sheet'!A:C,3,)</f>
        <v>DOLLAR</v>
      </c>
      <c r="AC4517" s="42" t="str">
        <f>VLOOKUP(P4517,'Customer List'!B:D,3,)</f>
        <v>OutStation</v>
      </c>
    </row>
    <row r="4518" spans="1:29" x14ac:dyDescent="0.25">
      <c r="A4518" s="21">
        <v>4514</v>
      </c>
      <c r="B4518" s="21" t="s">
        <v>6075</v>
      </c>
      <c r="C4518" s="30">
        <v>45975</v>
      </c>
      <c r="D4518" s="30">
        <v>45983</v>
      </c>
      <c r="E4518" s="47">
        <v>374</v>
      </c>
      <c r="F4518" s="47">
        <f t="shared" si="545"/>
        <v>32912</v>
      </c>
      <c r="G4518" s="48">
        <f t="shared" si="546"/>
        <v>32912</v>
      </c>
      <c r="H4518" s="21" t="s">
        <v>6058</v>
      </c>
      <c r="I4518" s="21" t="s">
        <v>6059</v>
      </c>
      <c r="J4518" s="21">
        <v>1</v>
      </c>
      <c r="K4518" s="21">
        <v>1</v>
      </c>
      <c r="L4518" s="21">
        <f t="shared" si="547"/>
        <v>0</v>
      </c>
      <c r="M4518" s="21" t="s">
        <v>6233</v>
      </c>
      <c r="N4518" s="30">
        <v>45985</v>
      </c>
      <c r="O4518" s="48">
        <v>56070</v>
      </c>
      <c r="P4518" s="21" t="s">
        <v>6074</v>
      </c>
      <c r="Q4518" s="21">
        <v>58158497504</v>
      </c>
      <c r="R4518" s="21" t="s">
        <v>6107</v>
      </c>
      <c r="S4518" s="3">
        <v>-20</v>
      </c>
      <c r="T4518" s="37"/>
      <c r="U4518" s="21" t="s">
        <v>320</v>
      </c>
      <c r="V4518" s="21" t="str">
        <f>VLOOKUP(P4518,'Customer List'!B:C,2,)</f>
        <v>Banglore</v>
      </c>
      <c r="W4518" s="38"/>
      <c r="X4518" s="30">
        <v>45986</v>
      </c>
      <c r="Y4518" s="21">
        <f t="shared" si="548"/>
        <v>1</v>
      </c>
      <c r="Z4518" s="21" t="str">
        <f t="shared" si="549"/>
        <v>Monday</v>
      </c>
      <c r="AA4518" s="21" t="str">
        <f t="shared" si="550"/>
        <v>Tuesday</v>
      </c>
      <c r="AB4518" s="21" t="str">
        <f>VLOOKUP(U4518,'Currency Sheet'!A:C,3,)</f>
        <v>DOLLAR</v>
      </c>
      <c r="AC4518" s="42" t="str">
        <f>VLOOKUP(P4518,'Customer List'!B:D,3,)</f>
        <v>OutStation</v>
      </c>
    </row>
    <row r="4519" spans="1:29" x14ac:dyDescent="0.25">
      <c r="A4519" s="21">
        <v>4515</v>
      </c>
      <c r="B4519" s="21" t="s">
        <v>6075</v>
      </c>
      <c r="C4519" s="30">
        <v>45975</v>
      </c>
      <c r="D4519" s="30">
        <v>45983</v>
      </c>
      <c r="E4519" s="47">
        <v>526</v>
      </c>
      <c r="F4519" s="47">
        <f t="shared" si="545"/>
        <v>46288</v>
      </c>
      <c r="G4519" s="48">
        <f t="shared" si="546"/>
        <v>46288</v>
      </c>
      <c r="H4519" s="21" t="s">
        <v>6060</v>
      </c>
      <c r="I4519" s="21" t="s">
        <v>6061</v>
      </c>
      <c r="J4519" s="21">
        <v>1</v>
      </c>
      <c r="K4519" s="21">
        <v>1</v>
      </c>
      <c r="L4519" s="21">
        <f t="shared" si="547"/>
        <v>0</v>
      </c>
      <c r="M4519" s="21" t="s">
        <v>6232</v>
      </c>
      <c r="N4519" s="30">
        <v>45985</v>
      </c>
      <c r="O4519" s="48">
        <v>78855</v>
      </c>
      <c r="P4519" s="21" t="s">
        <v>2065</v>
      </c>
      <c r="Q4519" s="21">
        <v>58158497364</v>
      </c>
      <c r="R4519" s="21" t="s">
        <v>6107</v>
      </c>
      <c r="S4519" s="3">
        <v>-20</v>
      </c>
      <c r="T4519" s="37"/>
      <c r="U4519" s="21" t="s">
        <v>320</v>
      </c>
      <c r="V4519" s="21" t="str">
        <f>VLOOKUP(P4519,'Customer List'!B:C,2,)</f>
        <v>Hyderabad</v>
      </c>
      <c r="W4519" s="38"/>
      <c r="X4519" s="30">
        <v>45986</v>
      </c>
      <c r="Y4519" s="21">
        <f t="shared" si="548"/>
        <v>1</v>
      </c>
      <c r="Z4519" s="21" t="str">
        <f t="shared" si="549"/>
        <v>Monday</v>
      </c>
      <c r="AA4519" s="21" t="str">
        <f t="shared" si="550"/>
        <v>Tuesday</v>
      </c>
      <c r="AB4519" s="21" t="str">
        <f>VLOOKUP(U4519,'Currency Sheet'!A:C,3,)</f>
        <v>DOLLAR</v>
      </c>
      <c r="AC4519" s="42" t="str">
        <f>VLOOKUP(P4519,'Customer List'!B:D,3,)</f>
        <v>OutStation</v>
      </c>
    </row>
    <row r="4520" spans="1:29" x14ac:dyDescent="0.25">
      <c r="A4520" s="21">
        <v>4516</v>
      </c>
      <c r="B4520" s="21" t="s">
        <v>6075</v>
      </c>
      <c r="C4520" s="30">
        <v>45975</v>
      </c>
      <c r="D4520" s="30">
        <v>45983</v>
      </c>
      <c r="E4520" s="47">
        <v>441</v>
      </c>
      <c r="F4520" s="47">
        <f t="shared" si="545"/>
        <v>38808</v>
      </c>
      <c r="G4520" s="48">
        <f t="shared" si="546"/>
        <v>38808</v>
      </c>
      <c r="H4520" s="21" t="s">
        <v>6062</v>
      </c>
      <c r="I4520" s="21" t="s">
        <v>6063</v>
      </c>
      <c r="J4520" s="21">
        <v>1</v>
      </c>
      <c r="K4520" s="21">
        <v>1</v>
      </c>
      <c r="L4520" s="21">
        <f t="shared" si="547"/>
        <v>0</v>
      </c>
      <c r="M4520" s="21" t="s">
        <v>6232</v>
      </c>
      <c r="N4520" s="30">
        <v>45985</v>
      </c>
      <c r="O4520" s="48">
        <v>66150</v>
      </c>
      <c r="P4520" s="21" t="s">
        <v>2065</v>
      </c>
      <c r="Q4520" s="21">
        <v>58158497364</v>
      </c>
      <c r="R4520" s="21" t="s">
        <v>6107</v>
      </c>
      <c r="S4520" s="3">
        <v>-20</v>
      </c>
      <c r="T4520" s="37"/>
      <c r="U4520" s="21" t="s">
        <v>320</v>
      </c>
      <c r="V4520" s="21" t="str">
        <f>VLOOKUP(P4520,'Customer List'!B:C,2,)</f>
        <v>Hyderabad</v>
      </c>
      <c r="W4520" s="38"/>
      <c r="X4520" s="30">
        <v>45986</v>
      </c>
      <c r="Y4520" s="21">
        <f t="shared" si="548"/>
        <v>1</v>
      </c>
      <c r="Z4520" s="21" t="str">
        <f t="shared" si="549"/>
        <v>Monday</v>
      </c>
      <c r="AA4520" s="21" t="str">
        <f t="shared" si="550"/>
        <v>Tuesday</v>
      </c>
      <c r="AB4520" s="21" t="str">
        <f>VLOOKUP(U4520,'Currency Sheet'!A:C,3,)</f>
        <v>DOLLAR</v>
      </c>
      <c r="AC4520" s="42" t="str">
        <f>VLOOKUP(P4520,'Customer List'!B:D,3,)</f>
        <v>OutStation</v>
      </c>
    </row>
    <row r="4521" spans="1:29" x14ac:dyDescent="0.25">
      <c r="A4521" s="21">
        <v>4517</v>
      </c>
      <c r="B4521" s="21" t="s">
        <v>6075</v>
      </c>
      <c r="C4521" s="30">
        <v>45975</v>
      </c>
      <c r="D4521" s="30">
        <v>45983</v>
      </c>
      <c r="E4521" s="47">
        <v>827</v>
      </c>
      <c r="F4521" s="47">
        <f t="shared" si="545"/>
        <v>72776</v>
      </c>
      <c r="G4521" s="48">
        <f t="shared" si="546"/>
        <v>72776</v>
      </c>
      <c r="H4521" s="21" t="s">
        <v>6064</v>
      </c>
      <c r="I4521" s="21" t="s">
        <v>6065</v>
      </c>
      <c r="J4521" s="21">
        <v>1</v>
      </c>
      <c r="K4521" s="21">
        <v>1</v>
      </c>
      <c r="L4521" s="21">
        <f t="shared" si="547"/>
        <v>0</v>
      </c>
      <c r="M4521" s="21" t="s">
        <v>6250</v>
      </c>
      <c r="N4521" s="30">
        <v>45985</v>
      </c>
      <c r="O4521" s="48">
        <v>124110</v>
      </c>
      <c r="P4521" s="21" t="s">
        <v>191</v>
      </c>
      <c r="Q4521" s="21" t="s">
        <v>6094</v>
      </c>
      <c r="R4521" s="21" t="s">
        <v>6107</v>
      </c>
      <c r="S4521" s="3">
        <v>-20</v>
      </c>
      <c r="T4521" s="37"/>
      <c r="U4521" s="21" t="s">
        <v>320</v>
      </c>
      <c r="V4521" s="21" t="str">
        <f>VLOOKUP(P4521,'Customer List'!B:C,2,)</f>
        <v>Chandigarh</v>
      </c>
      <c r="W4521" s="38" t="s">
        <v>6047</v>
      </c>
      <c r="X4521" s="30">
        <v>45987</v>
      </c>
      <c r="Y4521" s="21">
        <f t="shared" si="548"/>
        <v>2</v>
      </c>
      <c r="Z4521" s="21" t="str">
        <f t="shared" si="549"/>
        <v>Monday</v>
      </c>
      <c r="AA4521" s="21" t="str">
        <f t="shared" si="550"/>
        <v>Wednesday</v>
      </c>
      <c r="AB4521" s="21" t="str">
        <f>VLOOKUP(U4521,'Currency Sheet'!A:C,3,)</f>
        <v>DOLLAR</v>
      </c>
      <c r="AC4521" s="42" t="str">
        <f>VLOOKUP(P4521,'Customer List'!B:D,3,)</f>
        <v>OutStation</v>
      </c>
    </row>
    <row r="4522" spans="1:29" x14ac:dyDescent="0.25">
      <c r="A4522" s="21">
        <v>4518</v>
      </c>
      <c r="B4522" s="21" t="s">
        <v>6075</v>
      </c>
      <c r="C4522" s="30">
        <v>45975</v>
      </c>
      <c r="D4522" s="30">
        <v>45983</v>
      </c>
      <c r="E4522" s="47">
        <v>827</v>
      </c>
      <c r="F4522" s="47">
        <f t="shared" si="545"/>
        <v>72776</v>
      </c>
      <c r="G4522" s="48">
        <f t="shared" si="546"/>
        <v>72776</v>
      </c>
      <c r="H4522" s="21" t="s">
        <v>6066</v>
      </c>
      <c r="I4522" s="21" t="s">
        <v>6067</v>
      </c>
      <c r="J4522" s="21">
        <v>1</v>
      </c>
      <c r="K4522" s="21">
        <v>1</v>
      </c>
      <c r="L4522" s="21">
        <f t="shared" si="547"/>
        <v>0</v>
      </c>
      <c r="M4522" s="21" t="s">
        <v>6250</v>
      </c>
      <c r="N4522" s="30">
        <v>45985</v>
      </c>
      <c r="O4522" s="48">
        <v>124110</v>
      </c>
      <c r="P4522" s="21" t="s">
        <v>191</v>
      </c>
      <c r="Q4522" s="21" t="s">
        <v>6094</v>
      </c>
      <c r="R4522" s="21" t="s">
        <v>6107</v>
      </c>
      <c r="S4522" s="3">
        <v>-20</v>
      </c>
      <c r="T4522" s="37"/>
      <c r="U4522" s="21" t="s">
        <v>320</v>
      </c>
      <c r="V4522" s="21" t="str">
        <f>VLOOKUP(P4522,'Customer List'!B:C,2,)</f>
        <v>Chandigarh</v>
      </c>
      <c r="W4522" s="38" t="s">
        <v>6047</v>
      </c>
      <c r="X4522" s="30">
        <v>45987</v>
      </c>
      <c r="Y4522" s="21">
        <f t="shared" si="548"/>
        <v>2</v>
      </c>
      <c r="Z4522" s="21" t="str">
        <f t="shared" si="549"/>
        <v>Monday</v>
      </c>
      <c r="AA4522" s="21" t="str">
        <f t="shared" si="550"/>
        <v>Wednesday</v>
      </c>
      <c r="AB4522" s="21" t="str">
        <f>VLOOKUP(U4522,'Currency Sheet'!A:C,3,)</f>
        <v>DOLLAR</v>
      </c>
      <c r="AC4522" s="42" t="str">
        <f>VLOOKUP(P4522,'Customer List'!B:D,3,)</f>
        <v>OutStation</v>
      </c>
    </row>
    <row r="4523" spans="1:29" x14ac:dyDescent="0.25">
      <c r="A4523" s="21">
        <v>4519</v>
      </c>
      <c r="B4523" s="21" t="s">
        <v>6075</v>
      </c>
      <c r="C4523" s="30">
        <v>45975</v>
      </c>
      <c r="D4523" s="30">
        <v>45983</v>
      </c>
      <c r="E4523" s="47">
        <v>311</v>
      </c>
      <c r="F4523" s="47">
        <f t="shared" si="545"/>
        <v>27368</v>
      </c>
      <c r="G4523" s="48">
        <f t="shared" si="546"/>
        <v>27368</v>
      </c>
      <c r="H4523" s="21" t="s">
        <v>6068</v>
      </c>
      <c r="I4523" s="21" t="s">
        <v>6069</v>
      </c>
      <c r="J4523" s="21">
        <v>1</v>
      </c>
      <c r="K4523" s="21">
        <v>1</v>
      </c>
      <c r="L4523" s="21">
        <f t="shared" si="547"/>
        <v>0</v>
      </c>
      <c r="M4523" s="21" t="s">
        <v>6250</v>
      </c>
      <c r="N4523" s="30">
        <v>45985</v>
      </c>
      <c r="O4523" s="48">
        <v>46620</v>
      </c>
      <c r="P4523" s="21" t="s">
        <v>191</v>
      </c>
      <c r="Q4523" s="21" t="s">
        <v>6094</v>
      </c>
      <c r="R4523" s="21" t="s">
        <v>6107</v>
      </c>
      <c r="S4523" s="3">
        <v>-20</v>
      </c>
      <c r="T4523" s="37"/>
      <c r="U4523" s="21" t="s">
        <v>320</v>
      </c>
      <c r="V4523" s="21" t="str">
        <f>VLOOKUP(P4523,'Customer List'!B:C,2,)</f>
        <v>Chandigarh</v>
      </c>
      <c r="W4523" s="38" t="s">
        <v>6047</v>
      </c>
      <c r="X4523" s="30">
        <v>45987</v>
      </c>
      <c r="Y4523" s="21">
        <f t="shared" si="548"/>
        <v>2</v>
      </c>
      <c r="Z4523" s="21" t="str">
        <f t="shared" si="549"/>
        <v>Monday</v>
      </c>
      <c r="AA4523" s="21" t="str">
        <f t="shared" si="550"/>
        <v>Wednesday</v>
      </c>
      <c r="AB4523" s="21" t="str">
        <f>VLOOKUP(U4523,'Currency Sheet'!A:C,3,)</f>
        <v>DOLLAR</v>
      </c>
      <c r="AC4523" s="42" t="str">
        <f>VLOOKUP(P4523,'Customer List'!B:D,3,)</f>
        <v>OutStation</v>
      </c>
    </row>
    <row r="4524" spans="1:29" x14ac:dyDescent="0.25">
      <c r="A4524" s="21">
        <v>4520</v>
      </c>
      <c r="B4524" s="21" t="s">
        <v>6075</v>
      </c>
      <c r="C4524" s="30">
        <v>45975</v>
      </c>
      <c r="D4524" s="30">
        <v>45983</v>
      </c>
      <c r="E4524" s="47">
        <v>88</v>
      </c>
      <c r="F4524" s="47">
        <f t="shared" si="545"/>
        <v>7744</v>
      </c>
      <c r="G4524" s="48">
        <f t="shared" si="546"/>
        <v>7744</v>
      </c>
      <c r="H4524" s="21" t="s">
        <v>6070</v>
      </c>
      <c r="I4524" s="21" t="s">
        <v>6071</v>
      </c>
      <c r="J4524" s="21">
        <v>1</v>
      </c>
      <c r="K4524" s="21">
        <v>1</v>
      </c>
      <c r="L4524" s="21">
        <f t="shared" si="547"/>
        <v>0</v>
      </c>
      <c r="M4524" s="21" t="s">
        <v>6247</v>
      </c>
      <c r="N4524" s="30">
        <v>45985</v>
      </c>
      <c r="O4524" s="48">
        <v>14553</v>
      </c>
      <c r="P4524" s="21" t="s">
        <v>5833</v>
      </c>
      <c r="Q4524" s="21" t="s">
        <v>6095</v>
      </c>
      <c r="R4524" s="21" t="s">
        <v>6107</v>
      </c>
      <c r="S4524" s="3">
        <v>-20</v>
      </c>
      <c r="T4524" s="37"/>
      <c r="U4524" s="21" t="s">
        <v>320</v>
      </c>
      <c r="V4524" s="21" t="str">
        <f>VLOOKUP(P4524,'Customer List'!B:C,2,)</f>
        <v>ROORKE</v>
      </c>
      <c r="W4524" s="38" t="s">
        <v>6047</v>
      </c>
      <c r="X4524" s="30">
        <v>45987</v>
      </c>
      <c r="Y4524" s="21">
        <f t="shared" si="548"/>
        <v>2</v>
      </c>
      <c r="Z4524" s="21" t="str">
        <f t="shared" si="549"/>
        <v>Monday</v>
      </c>
      <c r="AA4524" s="21" t="str">
        <f t="shared" si="550"/>
        <v>Wednesday</v>
      </c>
      <c r="AB4524" s="21" t="str">
        <f>VLOOKUP(U4524,'Currency Sheet'!A:C,3,)</f>
        <v>DOLLAR</v>
      </c>
      <c r="AC4524" s="42" t="str">
        <f>VLOOKUP(P4524,'Customer List'!B:D,3,)</f>
        <v>OutStation</v>
      </c>
    </row>
    <row r="4525" spans="1:29" x14ac:dyDescent="0.25">
      <c r="A4525" s="21">
        <v>4521</v>
      </c>
      <c r="B4525" s="21" t="s">
        <v>6075</v>
      </c>
      <c r="C4525" s="30">
        <v>45975</v>
      </c>
      <c r="D4525" s="30">
        <v>45983</v>
      </c>
      <c r="E4525" s="47">
        <v>193</v>
      </c>
      <c r="F4525" s="47">
        <f t="shared" si="545"/>
        <v>16984</v>
      </c>
      <c r="G4525" s="48">
        <f t="shared" si="546"/>
        <v>16984</v>
      </c>
      <c r="H4525" s="21" t="s">
        <v>5738</v>
      </c>
      <c r="I4525" s="21" t="s">
        <v>6072</v>
      </c>
      <c r="J4525" s="21">
        <v>1</v>
      </c>
      <c r="K4525" s="21">
        <v>1</v>
      </c>
      <c r="L4525" s="21">
        <f t="shared" si="547"/>
        <v>0</v>
      </c>
      <c r="M4525" s="21" t="s">
        <v>6250</v>
      </c>
      <c r="N4525" s="30">
        <v>45985</v>
      </c>
      <c r="O4525" s="48">
        <v>28875</v>
      </c>
      <c r="P4525" s="21" t="s">
        <v>191</v>
      </c>
      <c r="Q4525" s="21" t="s">
        <v>6094</v>
      </c>
      <c r="R4525" s="21" t="s">
        <v>6107</v>
      </c>
      <c r="S4525" s="3">
        <v>-20</v>
      </c>
      <c r="T4525" s="37"/>
      <c r="U4525" s="21" t="s">
        <v>320</v>
      </c>
      <c r="V4525" s="21" t="str">
        <f>VLOOKUP(P4525,'Customer List'!B:C,2,)</f>
        <v>Chandigarh</v>
      </c>
      <c r="W4525" s="38" t="s">
        <v>6047</v>
      </c>
      <c r="X4525" s="30">
        <v>45987</v>
      </c>
      <c r="Y4525" s="21">
        <f t="shared" si="548"/>
        <v>2</v>
      </c>
      <c r="Z4525" s="21" t="str">
        <f t="shared" si="549"/>
        <v>Monday</v>
      </c>
      <c r="AA4525" s="21" t="str">
        <f t="shared" si="550"/>
        <v>Wednesday</v>
      </c>
      <c r="AB4525" s="21" t="str">
        <f>VLOOKUP(U4525,'Currency Sheet'!A:C,3,)</f>
        <v>DOLLAR</v>
      </c>
      <c r="AC4525" s="42" t="str">
        <f>VLOOKUP(P4525,'Customer List'!B:D,3,)</f>
        <v>OutStation</v>
      </c>
    </row>
    <row r="4526" spans="1:29" x14ac:dyDescent="0.25">
      <c r="A4526" s="21">
        <v>4522</v>
      </c>
      <c r="B4526" s="21" t="s">
        <v>6075</v>
      </c>
      <c r="C4526" s="30">
        <v>45975</v>
      </c>
      <c r="D4526" s="30">
        <v>45983</v>
      </c>
      <c r="E4526" s="47">
        <v>14</v>
      </c>
      <c r="F4526" s="47">
        <f t="shared" si="545"/>
        <v>1232</v>
      </c>
      <c r="G4526" s="48">
        <f t="shared" si="546"/>
        <v>1232</v>
      </c>
      <c r="H4526" s="21" t="s">
        <v>408</v>
      </c>
      <c r="I4526" s="21" t="s">
        <v>6073</v>
      </c>
      <c r="J4526" s="21">
        <v>1</v>
      </c>
      <c r="K4526" s="21">
        <v>1</v>
      </c>
      <c r="L4526" s="21">
        <f t="shared" si="547"/>
        <v>0</v>
      </c>
      <c r="M4526" s="21" t="s">
        <v>6232</v>
      </c>
      <c r="N4526" s="30">
        <v>45985</v>
      </c>
      <c r="O4526" s="48">
        <v>2100</v>
      </c>
      <c r="P4526" s="21" t="s">
        <v>2065</v>
      </c>
      <c r="Q4526" s="21">
        <v>58158497364</v>
      </c>
      <c r="R4526" s="21" t="s">
        <v>6107</v>
      </c>
      <c r="S4526" s="3">
        <v>4</v>
      </c>
      <c r="T4526" s="37"/>
      <c r="U4526" s="21" t="s">
        <v>320</v>
      </c>
      <c r="V4526" s="21" t="str">
        <f>VLOOKUP(P4526,'Customer List'!B:C,2,)</f>
        <v>Hyderabad</v>
      </c>
      <c r="W4526" s="38"/>
      <c r="X4526" s="30">
        <v>45986</v>
      </c>
      <c r="Y4526" s="21">
        <f t="shared" si="548"/>
        <v>1</v>
      </c>
      <c r="Z4526" s="21" t="str">
        <f t="shared" si="549"/>
        <v>Monday</v>
      </c>
      <c r="AA4526" s="21" t="str">
        <f t="shared" si="550"/>
        <v>Tuesday</v>
      </c>
      <c r="AB4526" s="21" t="str">
        <f>VLOOKUP(U4526,'Currency Sheet'!A:C,3,)</f>
        <v>DOLLAR</v>
      </c>
      <c r="AC4526" s="42" t="str">
        <f>VLOOKUP(P4526,'Customer List'!B:D,3,)</f>
        <v>OutStation</v>
      </c>
    </row>
    <row r="4527" spans="1:29" x14ac:dyDescent="0.25">
      <c r="A4527" s="21">
        <v>4523</v>
      </c>
      <c r="B4527" s="21">
        <v>182146</v>
      </c>
      <c r="C4527" s="30">
        <v>45980</v>
      </c>
      <c r="D4527" s="30">
        <v>45983</v>
      </c>
      <c r="E4527" s="47">
        <v>1265.4000000000001</v>
      </c>
      <c r="F4527" s="47">
        <f t="shared" si="545"/>
        <v>111355.20000000001</v>
      </c>
      <c r="G4527" s="48">
        <f t="shared" si="546"/>
        <v>111355.20000000001</v>
      </c>
      <c r="H4527" s="21" t="s">
        <v>1208</v>
      </c>
      <c r="I4527" s="21"/>
      <c r="J4527" s="21">
        <v>1</v>
      </c>
      <c r="K4527" s="21">
        <v>1</v>
      </c>
      <c r="L4527" s="21">
        <f t="shared" si="547"/>
        <v>0</v>
      </c>
      <c r="M4527" s="21" t="s">
        <v>6117</v>
      </c>
      <c r="N4527" s="30">
        <v>45986</v>
      </c>
      <c r="O4527" s="48">
        <v>181953.98</v>
      </c>
      <c r="P4527" s="21" t="s">
        <v>42</v>
      </c>
      <c r="Q4527" s="21" t="s">
        <v>5959</v>
      </c>
      <c r="R4527" s="21" t="s">
        <v>6091</v>
      </c>
      <c r="S4527" s="3">
        <v>4</v>
      </c>
      <c r="T4527" s="37"/>
      <c r="U4527" s="21" t="s">
        <v>5214</v>
      </c>
      <c r="V4527" s="21" t="str">
        <f>VLOOKUP(P4527,'Customer List'!B:C,2,)</f>
        <v>Faridabad</v>
      </c>
      <c r="W4527" s="38"/>
      <c r="X4527" s="30">
        <f t="shared" ref="X4527" si="553">IF(OR(R4527 = "PRIYANKA MADAM", R4527 = "DEEPAK", R4527 = "PORTER"),N4527,"")</f>
        <v>45986</v>
      </c>
      <c r="Y4527" s="21">
        <f t="shared" si="548"/>
        <v>0</v>
      </c>
      <c r="Z4527" s="21" t="str">
        <f t="shared" si="549"/>
        <v>Tuesday</v>
      </c>
      <c r="AA4527" s="21" t="str">
        <f t="shared" si="550"/>
        <v>Tuesday</v>
      </c>
      <c r="AB4527" s="21" t="str">
        <f>VLOOKUP(U4527,'Currency Sheet'!A:C,3,)</f>
        <v>DOLLAR</v>
      </c>
      <c r="AC4527" s="42" t="str">
        <f>VLOOKUP(P4527,'Customer List'!B:D,3,)</f>
        <v>Local</v>
      </c>
    </row>
    <row r="4528" spans="1:29" x14ac:dyDescent="0.25">
      <c r="A4528" s="21">
        <v>4524</v>
      </c>
      <c r="B4528" s="21">
        <v>182146</v>
      </c>
      <c r="C4528" s="30">
        <v>45980</v>
      </c>
      <c r="D4528" s="30">
        <v>45983</v>
      </c>
      <c r="E4528" s="47">
        <v>378</v>
      </c>
      <c r="F4528" s="47">
        <f t="shared" si="545"/>
        <v>33264</v>
      </c>
      <c r="G4528" s="48">
        <f t="shared" si="546"/>
        <v>33264</v>
      </c>
      <c r="H4528" s="21" t="s">
        <v>2066</v>
      </c>
      <c r="I4528" s="21"/>
      <c r="J4528" s="21">
        <v>1</v>
      </c>
      <c r="K4528" s="21">
        <v>1</v>
      </c>
      <c r="L4528" s="21">
        <f t="shared" si="547"/>
        <v>0</v>
      </c>
      <c r="M4528" s="21" t="s">
        <v>6215</v>
      </c>
      <c r="N4528" s="30">
        <v>45983</v>
      </c>
      <c r="O4528" s="48">
        <v>44761.5</v>
      </c>
      <c r="P4528" s="21" t="s">
        <v>276</v>
      </c>
      <c r="Q4528" s="60">
        <v>58158458315</v>
      </c>
      <c r="R4528" s="21" t="s">
        <v>6107</v>
      </c>
      <c r="S4528" s="3">
        <v>4</v>
      </c>
      <c r="T4528" s="37"/>
      <c r="U4528" s="21" t="s">
        <v>5214</v>
      </c>
      <c r="V4528" s="21" t="str">
        <f>VLOOKUP(P4528,'Customer List'!B:C,2,)</f>
        <v>Pune</v>
      </c>
      <c r="W4528" s="38"/>
      <c r="X4528" s="30">
        <v>45985</v>
      </c>
      <c r="Y4528" s="21">
        <f t="shared" si="548"/>
        <v>2</v>
      </c>
      <c r="Z4528" s="21" t="str">
        <f t="shared" si="549"/>
        <v>Saturday</v>
      </c>
      <c r="AA4528" s="21" t="str">
        <f t="shared" si="550"/>
        <v>Monday</v>
      </c>
      <c r="AB4528" s="21" t="str">
        <f>VLOOKUP(U4528,'Currency Sheet'!A:C,3,)</f>
        <v>DOLLAR</v>
      </c>
      <c r="AC4528" s="42" t="str">
        <f>VLOOKUP(P4528,'Customer List'!B:D,3,)</f>
        <v>OutStation</v>
      </c>
    </row>
    <row r="4529" spans="1:29" x14ac:dyDescent="0.25">
      <c r="A4529" s="21">
        <v>4525</v>
      </c>
      <c r="B4529" s="21">
        <v>182146</v>
      </c>
      <c r="C4529" s="30">
        <v>45980</v>
      </c>
      <c r="D4529" s="30">
        <v>45983</v>
      </c>
      <c r="E4529" s="47">
        <v>378</v>
      </c>
      <c r="F4529" s="47">
        <f t="shared" si="545"/>
        <v>33264</v>
      </c>
      <c r="G4529" s="48">
        <f t="shared" si="546"/>
        <v>33264</v>
      </c>
      <c r="H4529" s="21" t="s">
        <v>6076</v>
      </c>
      <c r="I4529" s="21"/>
      <c r="J4529" s="21">
        <v>1</v>
      </c>
      <c r="K4529" s="21">
        <v>1</v>
      </c>
      <c r="L4529" s="21">
        <f t="shared" si="547"/>
        <v>0</v>
      </c>
      <c r="M4529" s="21" t="s">
        <v>6215</v>
      </c>
      <c r="N4529" s="30">
        <v>45983</v>
      </c>
      <c r="O4529" s="48">
        <v>44761.5</v>
      </c>
      <c r="P4529" s="21" t="s">
        <v>276</v>
      </c>
      <c r="Q4529" s="60">
        <v>58158458315</v>
      </c>
      <c r="R4529" s="21" t="s">
        <v>6107</v>
      </c>
      <c r="S4529" s="3">
        <v>4</v>
      </c>
      <c r="T4529" s="37"/>
      <c r="U4529" s="21" t="s">
        <v>5214</v>
      </c>
      <c r="V4529" s="21" t="str">
        <f>VLOOKUP(P4529,'Customer List'!B:C,2,)</f>
        <v>Pune</v>
      </c>
      <c r="W4529" s="38"/>
      <c r="X4529" s="30">
        <v>45985</v>
      </c>
      <c r="Y4529" s="21">
        <f t="shared" si="548"/>
        <v>2</v>
      </c>
      <c r="Z4529" s="21" t="str">
        <f t="shared" si="549"/>
        <v>Saturday</v>
      </c>
      <c r="AA4529" s="21" t="str">
        <f t="shared" si="550"/>
        <v>Monday</v>
      </c>
      <c r="AB4529" s="21" t="str">
        <f>VLOOKUP(U4529,'Currency Sheet'!A:C,3,)</f>
        <v>DOLLAR</v>
      </c>
      <c r="AC4529" s="42" t="str">
        <f>VLOOKUP(P4529,'Customer List'!B:D,3,)</f>
        <v>OutStation</v>
      </c>
    </row>
    <row r="4530" spans="1:29" x14ac:dyDescent="0.25">
      <c r="A4530" s="21">
        <v>4526</v>
      </c>
      <c r="B4530" s="21">
        <v>182146</v>
      </c>
      <c r="C4530" s="30">
        <v>45980</v>
      </c>
      <c r="D4530" s="30">
        <v>45983</v>
      </c>
      <c r="E4530" s="47">
        <v>1362</v>
      </c>
      <c r="F4530" s="47">
        <f t="shared" si="545"/>
        <v>119856</v>
      </c>
      <c r="G4530" s="48">
        <f t="shared" si="546"/>
        <v>119856</v>
      </c>
      <c r="H4530" s="21" t="s">
        <v>457</v>
      </c>
      <c r="I4530" s="21"/>
      <c r="J4530" s="21">
        <v>1</v>
      </c>
      <c r="K4530" s="21">
        <v>1</v>
      </c>
      <c r="L4530" s="21">
        <f t="shared" si="547"/>
        <v>0</v>
      </c>
      <c r="M4530" s="21" t="s">
        <v>6215</v>
      </c>
      <c r="N4530" s="30">
        <v>45983</v>
      </c>
      <c r="O4530" s="48">
        <v>161283.5</v>
      </c>
      <c r="P4530" s="21" t="s">
        <v>276</v>
      </c>
      <c r="Q4530" s="60">
        <v>58158458315</v>
      </c>
      <c r="R4530" s="21" t="s">
        <v>6107</v>
      </c>
      <c r="S4530" s="3">
        <v>4</v>
      </c>
      <c r="T4530" s="37"/>
      <c r="U4530" s="21" t="s">
        <v>5214</v>
      </c>
      <c r="V4530" s="21" t="str">
        <f>VLOOKUP(P4530,'Customer List'!B:C,2,)</f>
        <v>Pune</v>
      </c>
      <c r="W4530" s="38"/>
      <c r="X4530" s="30">
        <v>45985</v>
      </c>
      <c r="Y4530" s="21">
        <f t="shared" si="548"/>
        <v>2</v>
      </c>
      <c r="Z4530" s="21" t="str">
        <f t="shared" si="549"/>
        <v>Saturday</v>
      </c>
      <c r="AA4530" s="21" t="str">
        <f t="shared" si="550"/>
        <v>Monday</v>
      </c>
      <c r="AB4530" s="21" t="str">
        <f>VLOOKUP(U4530,'Currency Sheet'!A:C,3,)</f>
        <v>DOLLAR</v>
      </c>
      <c r="AC4530" s="42" t="str">
        <f>VLOOKUP(P4530,'Customer List'!B:D,3,)</f>
        <v>OutStation</v>
      </c>
    </row>
    <row r="4531" spans="1:29" x14ac:dyDescent="0.25">
      <c r="A4531" s="21">
        <v>4527</v>
      </c>
      <c r="B4531" s="21">
        <v>182146</v>
      </c>
      <c r="C4531" s="30">
        <v>45980</v>
      </c>
      <c r="D4531" s="30">
        <v>45983</v>
      </c>
      <c r="E4531" s="47">
        <v>399</v>
      </c>
      <c r="F4531" s="47">
        <f t="shared" si="545"/>
        <v>35112</v>
      </c>
      <c r="G4531" s="48">
        <f t="shared" si="546"/>
        <v>35112</v>
      </c>
      <c r="H4531" s="21" t="s">
        <v>457</v>
      </c>
      <c r="I4531" s="21"/>
      <c r="J4531" s="21">
        <v>1</v>
      </c>
      <c r="K4531" s="21">
        <v>1</v>
      </c>
      <c r="L4531" s="21">
        <f t="shared" si="547"/>
        <v>0</v>
      </c>
      <c r="M4531" s="21" t="s">
        <v>6117</v>
      </c>
      <c r="N4531" s="30">
        <v>45986</v>
      </c>
      <c r="O4531" s="48">
        <v>57372.88</v>
      </c>
      <c r="P4531" s="21" t="s">
        <v>42</v>
      </c>
      <c r="Q4531" s="21" t="s">
        <v>5959</v>
      </c>
      <c r="R4531" s="21" t="s">
        <v>6091</v>
      </c>
      <c r="S4531" s="3">
        <v>4</v>
      </c>
      <c r="T4531" s="37"/>
      <c r="U4531" s="21" t="s">
        <v>5214</v>
      </c>
      <c r="V4531" s="21" t="str">
        <f>VLOOKUP(P4531,'Customer List'!B:C,2,)</f>
        <v>Faridabad</v>
      </c>
      <c r="W4531" s="38"/>
      <c r="X4531" s="30">
        <f t="shared" ref="X4531:X4532" si="554">IF(OR(R4531 = "PRIYANKA MADAM", R4531 = "DEEPAK", R4531 = "PORTER"),N4531,"")</f>
        <v>45986</v>
      </c>
      <c r="Y4531" s="21">
        <f t="shared" si="548"/>
        <v>0</v>
      </c>
      <c r="Z4531" s="21" t="str">
        <f t="shared" si="549"/>
        <v>Tuesday</v>
      </c>
      <c r="AA4531" s="21" t="str">
        <f t="shared" si="550"/>
        <v>Tuesday</v>
      </c>
      <c r="AB4531" s="21" t="str">
        <f>VLOOKUP(U4531,'Currency Sheet'!A:C,3,)</f>
        <v>DOLLAR</v>
      </c>
      <c r="AC4531" s="42" t="str">
        <f>VLOOKUP(P4531,'Customer List'!B:D,3,)</f>
        <v>Local</v>
      </c>
    </row>
    <row r="4532" spans="1:29" x14ac:dyDescent="0.25">
      <c r="A4532" s="21">
        <v>4528</v>
      </c>
      <c r="B4532" s="21">
        <v>182146</v>
      </c>
      <c r="C4532" s="30">
        <v>45980</v>
      </c>
      <c r="D4532" s="30">
        <v>45983</v>
      </c>
      <c r="E4532" s="47">
        <v>399</v>
      </c>
      <c r="F4532" s="47">
        <f t="shared" si="545"/>
        <v>35112</v>
      </c>
      <c r="G4532" s="48">
        <f t="shared" si="546"/>
        <v>35112</v>
      </c>
      <c r="H4532" s="21" t="s">
        <v>2067</v>
      </c>
      <c r="I4532" s="21"/>
      <c r="J4532" s="21">
        <v>1</v>
      </c>
      <c r="K4532" s="21">
        <v>1</v>
      </c>
      <c r="L4532" s="21">
        <f t="shared" si="547"/>
        <v>0</v>
      </c>
      <c r="M4532" s="21" t="s">
        <v>6117</v>
      </c>
      <c r="N4532" s="30">
        <v>45986</v>
      </c>
      <c r="O4532" s="48">
        <v>57372.88</v>
      </c>
      <c r="P4532" s="21" t="s">
        <v>42</v>
      </c>
      <c r="Q4532" s="21" t="s">
        <v>5959</v>
      </c>
      <c r="R4532" s="21" t="s">
        <v>6091</v>
      </c>
      <c r="S4532" s="3">
        <v>4</v>
      </c>
      <c r="T4532" s="37"/>
      <c r="U4532" s="21" t="s">
        <v>5214</v>
      </c>
      <c r="V4532" s="21" t="str">
        <f>VLOOKUP(P4532,'Customer List'!B:C,2,)</f>
        <v>Faridabad</v>
      </c>
      <c r="W4532" s="38"/>
      <c r="X4532" s="30">
        <f t="shared" si="554"/>
        <v>45986</v>
      </c>
      <c r="Y4532" s="21">
        <f t="shared" si="548"/>
        <v>0</v>
      </c>
      <c r="Z4532" s="21" t="str">
        <f t="shared" si="549"/>
        <v>Tuesday</v>
      </c>
      <c r="AA4532" s="21" t="str">
        <f t="shared" si="550"/>
        <v>Tuesday</v>
      </c>
      <c r="AB4532" s="21" t="str">
        <f>VLOOKUP(U4532,'Currency Sheet'!A:C,3,)</f>
        <v>DOLLAR</v>
      </c>
      <c r="AC4532" s="42" t="str">
        <f>VLOOKUP(P4532,'Customer List'!B:D,3,)</f>
        <v>Local</v>
      </c>
    </row>
    <row r="4533" spans="1:29" x14ac:dyDescent="0.25">
      <c r="A4533" s="21">
        <v>4529</v>
      </c>
      <c r="B4533" s="21">
        <v>182146</v>
      </c>
      <c r="C4533" s="30">
        <v>45980</v>
      </c>
      <c r="D4533" s="30">
        <v>45983</v>
      </c>
      <c r="E4533" s="47">
        <v>399</v>
      </c>
      <c r="F4533" s="47">
        <f t="shared" si="545"/>
        <v>35112</v>
      </c>
      <c r="G4533" s="48">
        <f t="shared" si="546"/>
        <v>70224</v>
      </c>
      <c r="H4533" s="21" t="s">
        <v>2067</v>
      </c>
      <c r="I4533" s="21"/>
      <c r="J4533" s="21">
        <v>2</v>
      </c>
      <c r="K4533" s="21">
        <v>2</v>
      </c>
      <c r="L4533" s="21">
        <f t="shared" si="547"/>
        <v>0</v>
      </c>
      <c r="M4533" s="21" t="s">
        <v>6215</v>
      </c>
      <c r="N4533" s="30">
        <v>45983</v>
      </c>
      <c r="O4533" s="48">
        <v>94496.5</v>
      </c>
      <c r="P4533" s="21" t="s">
        <v>276</v>
      </c>
      <c r="Q4533" s="60">
        <v>58158458315</v>
      </c>
      <c r="R4533" s="21" t="s">
        <v>6107</v>
      </c>
      <c r="S4533" s="3">
        <v>4</v>
      </c>
      <c r="T4533" s="37"/>
      <c r="U4533" s="21" t="s">
        <v>5214</v>
      </c>
      <c r="V4533" s="21" t="str">
        <f>VLOOKUP(P4533,'Customer List'!B:C,2,)</f>
        <v>Pune</v>
      </c>
      <c r="W4533" s="38"/>
      <c r="X4533" s="30">
        <v>45985</v>
      </c>
      <c r="Y4533" s="21">
        <f t="shared" si="548"/>
        <v>2</v>
      </c>
      <c r="Z4533" s="21" t="str">
        <f t="shared" si="549"/>
        <v>Saturday</v>
      </c>
      <c r="AA4533" s="21" t="str">
        <f t="shared" si="550"/>
        <v>Monday</v>
      </c>
      <c r="AB4533" s="21" t="str">
        <f>VLOOKUP(U4533,'Currency Sheet'!A:C,3,)</f>
        <v>DOLLAR</v>
      </c>
      <c r="AC4533" s="42" t="str">
        <f>VLOOKUP(P4533,'Customer List'!B:D,3,)</f>
        <v>OutStation</v>
      </c>
    </row>
    <row r="4534" spans="1:29" x14ac:dyDescent="0.25">
      <c r="A4534" s="21">
        <v>4530</v>
      </c>
      <c r="B4534" s="21">
        <v>182146</v>
      </c>
      <c r="C4534" s="30">
        <v>45980</v>
      </c>
      <c r="D4534" s="30">
        <v>45983</v>
      </c>
      <c r="E4534" s="47">
        <v>103.2</v>
      </c>
      <c r="F4534" s="47">
        <f t="shared" si="545"/>
        <v>9081.6</v>
      </c>
      <c r="G4534" s="48">
        <f t="shared" si="546"/>
        <v>9081.6</v>
      </c>
      <c r="H4534" s="21" t="s">
        <v>6077</v>
      </c>
      <c r="I4534" s="21"/>
      <c r="J4534" s="21">
        <v>1</v>
      </c>
      <c r="K4534" s="21">
        <v>1</v>
      </c>
      <c r="L4534" s="21">
        <f t="shared" si="547"/>
        <v>0</v>
      </c>
      <c r="M4534" s="21" t="s">
        <v>6215</v>
      </c>
      <c r="N4534" s="30">
        <v>45983</v>
      </c>
      <c r="O4534" s="48">
        <v>12220.6</v>
      </c>
      <c r="P4534" s="21" t="s">
        <v>276</v>
      </c>
      <c r="Q4534" s="60">
        <v>58158458315</v>
      </c>
      <c r="R4534" s="21" t="s">
        <v>6107</v>
      </c>
      <c r="S4534" s="3">
        <v>4</v>
      </c>
      <c r="T4534" s="37"/>
      <c r="U4534" s="21" t="s">
        <v>5214</v>
      </c>
      <c r="V4534" s="21" t="str">
        <f>VLOOKUP(P4534,'Customer List'!B:C,2,)</f>
        <v>Pune</v>
      </c>
      <c r="W4534" s="38"/>
      <c r="X4534" s="30">
        <v>45985</v>
      </c>
      <c r="Y4534" s="21">
        <f t="shared" si="548"/>
        <v>2</v>
      </c>
      <c r="Z4534" s="21" t="str">
        <f t="shared" si="549"/>
        <v>Saturday</v>
      </c>
      <c r="AA4534" s="21" t="str">
        <f t="shared" si="550"/>
        <v>Monday</v>
      </c>
      <c r="AB4534" s="21" t="str">
        <f>VLOOKUP(U4534,'Currency Sheet'!A:C,3,)</f>
        <v>DOLLAR</v>
      </c>
      <c r="AC4534" s="42" t="str">
        <f>VLOOKUP(P4534,'Customer List'!B:D,3,)</f>
        <v>OutStation</v>
      </c>
    </row>
    <row r="4535" spans="1:29" x14ac:dyDescent="0.25">
      <c r="A4535" s="21">
        <v>4531</v>
      </c>
      <c r="B4535" s="21">
        <v>182146</v>
      </c>
      <c r="C4535" s="30">
        <v>45980</v>
      </c>
      <c r="D4535" s="30">
        <v>45983</v>
      </c>
      <c r="E4535" s="47">
        <v>103.2</v>
      </c>
      <c r="F4535" s="47">
        <f t="shared" si="545"/>
        <v>9081.6</v>
      </c>
      <c r="G4535" s="48">
        <f t="shared" si="546"/>
        <v>9081.6</v>
      </c>
      <c r="H4535" s="21" t="s">
        <v>5217</v>
      </c>
      <c r="I4535" s="21"/>
      <c r="J4535" s="21">
        <v>1</v>
      </c>
      <c r="K4535" s="21">
        <v>1</v>
      </c>
      <c r="L4535" s="21">
        <f t="shared" si="547"/>
        <v>0</v>
      </c>
      <c r="M4535" s="21" t="s">
        <v>6215</v>
      </c>
      <c r="N4535" s="30">
        <v>45983</v>
      </c>
      <c r="O4535" s="48">
        <v>12220.6</v>
      </c>
      <c r="P4535" s="21" t="s">
        <v>276</v>
      </c>
      <c r="Q4535" s="60">
        <v>58158458315</v>
      </c>
      <c r="R4535" s="21" t="s">
        <v>6107</v>
      </c>
      <c r="S4535" s="3">
        <v>4</v>
      </c>
      <c r="T4535" s="37"/>
      <c r="U4535" s="21" t="s">
        <v>5214</v>
      </c>
      <c r="V4535" s="21" t="str">
        <f>VLOOKUP(P4535,'Customer List'!B:C,2,)</f>
        <v>Pune</v>
      </c>
      <c r="W4535" s="38"/>
      <c r="X4535" s="30">
        <v>45985</v>
      </c>
      <c r="Y4535" s="21">
        <f t="shared" si="548"/>
        <v>2</v>
      </c>
      <c r="Z4535" s="21" t="str">
        <f t="shared" si="549"/>
        <v>Saturday</v>
      </c>
      <c r="AA4535" s="21" t="str">
        <f t="shared" si="550"/>
        <v>Monday</v>
      </c>
      <c r="AB4535" s="21" t="str">
        <f>VLOOKUP(U4535,'Currency Sheet'!A:C,3,)</f>
        <v>DOLLAR</v>
      </c>
      <c r="AC4535" s="42" t="str">
        <f>VLOOKUP(P4535,'Customer List'!B:D,3,)</f>
        <v>OutStation</v>
      </c>
    </row>
    <row r="4536" spans="1:29" x14ac:dyDescent="0.25">
      <c r="A4536" s="21">
        <v>4532</v>
      </c>
      <c r="B4536" s="21">
        <v>182146</v>
      </c>
      <c r="C4536" s="30">
        <v>45980</v>
      </c>
      <c r="D4536" s="30">
        <v>45983</v>
      </c>
      <c r="E4536" s="47">
        <v>141</v>
      </c>
      <c r="F4536" s="47">
        <f t="shared" si="545"/>
        <v>12408</v>
      </c>
      <c r="G4536" s="48">
        <f t="shared" si="546"/>
        <v>12408</v>
      </c>
      <c r="H4536" s="21" t="s">
        <v>6078</v>
      </c>
      <c r="I4536" s="21"/>
      <c r="J4536" s="21">
        <v>1</v>
      </c>
      <c r="K4536" s="21">
        <v>1</v>
      </c>
      <c r="L4536" s="21">
        <f t="shared" si="547"/>
        <v>0</v>
      </c>
      <c r="M4536" s="21" t="s">
        <v>6215</v>
      </c>
      <c r="N4536" s="30">
        <v>45983</v>
      </c>
      <c r="O4536" s="48">
        <v>16696.75</v>
      </c>
      <c r="P4536" s="21" t="s">
        <v>276</v>
      </c>
      <c r="Q4536" s="60">
        <v>58158458315</v>
      </c>
      <c r="R4536" s="21" t="s">
        <v>6107</v>
      </c>
      <c r="S4536" s="3">
        <v>4</v>
      </c>
      <c r="T4536" s="37"/>
      <c r="U4536" s="21" t="s">
        <v>5214</v>
      </c>
      <c r="V4536" s="21" t="str">
        <f>VLOOKUP(P4536,'Customer List'!B:C,2,)</f>
        <v>Pune</v>
      </c>
      <c r="W4536" s="38"/>
      <c r="X4536" s="30">
        <v>45985</v>
      </c>
      <c r="Y4536" s="21">
        <f t="shared" si="548"/>
        <v>2</v>
      </c>
      <c r="Z4536" s="21" t="str">
        <f t="shared" si="549"/>
        <v>Saturday</v>
      </c>
      <c r="AA4536" s="21" t="str">
        <f t="shared" si="550"/>
        <v>Monday</v>
      </c>
      <c r="AB4536" s="21" t="str">
        <f>VLOOKUP(U4536,'Currency Sheet'!A:C,3,)</f>
        <v>DOLLAR</v>
      </c>
      <c r="AC4536" s="42" t="str">
        <f>VLOOKUP(P4536,'Customer List'!B:D,3,)</f>
        <v>OutStation</v>
      </c>
    </row>
    <row r="4537" spans="1:29" x14ac:dyDescent="0.25">
      <c r="A4537" s="21">
        <v>4533</v>
      </c>
      <c r="B4537" s="21">
        <v>182146</v>
      </c>
      <c r="C4537" s="30">
        <v>45980</v>
      </c>
      <c r="D4537" s="30">
        <v>45983</v>
      </c>
      <c r="E4537" s="47">
        <v>141</v>
      </c>
      <c r="F4537" s="47">
        <f t="shared" si="545"/>
        <v>12408</v>
      </c>
      <c r="G4537" s="48">
        <f t="shared" si="546"/>
        <v>12408</v>
      </c>
      <c r="H4537" s="21" t="s">
        <v>6079</v>
      </c>
      <c r="I4537" s="21"/>
      <c r="J4537" s="21">
        <v>1</v>
      </c>
      <c r="K4537" s="21">
        <v>1</v>
      </c>
      <c r="L4537" s="21">
        <f t="shared" si="547"/>
        <v>0</v>
      </c>
      <c r="M4537" s="21" t="s">
        <v>6215</v>
      </c>
      <c r="N4537" s="30">
        <v>45983</v>
      </c>
      <c r="O4537" s="48">
        <v>16696.75</v>
      </c>
      <c r="P4537" s="21" t="s">
        <v>276</v>
      </c>
      <c r="Q4537" s="60">
        <v>58158458315</v>
      </c>
      <c r="R4537" s="21" t="s">
        <v>6107</v>
      </c>
      <c r="S4537" s="3">
        <v>4</v>
      </c>
      <c r="T4537" s="37"/>
      <c r="U4537" s="21" t="s">
        <v>5214</v>
      </c>
      <c r="V4537" s="21" t="str">
        <f>VLOOKUP(P4537,'Customer List'!B:C,2,)</f>
        <v>Pune</v>
      </c>
      <c r="W4537" s="38"/>
      <c r="X4537" s="30">
        <v>45985</v>
      </c>
      <c r="Y4537" s="21">
        <f t="shared" si="548"/>
        <v>2</v>
      </c>
      <c r="Z4537" s="21" t="str">
        <f t="shared" si="549"/>
        <v>Saturday</v>
      </c>
      <c r="AA4537" s="21" t="str">
        <f t="shared" si="550"/>
        <v>Monday</v>
      </c>
      <c r="AB4537" s="21" t="str">
        <f>VLOOKUP(U4537,'Currency Sheet'!A:C,3,)</f>
        <v>DOLLAR</v>
      </c>
      <c r="AC4537" s="42" t="str">
        <f>VLOOKUP(P4537,'Customer List'!B:D,3,)</f>
        <v>OutStation</v>
      </c>
    </row>
    <row r="4538" spans="1:29" x14ac:dyDescent="0.25">
      <c r="A4538" s="21">
        <v>4534</v>
      </c>
      <c r="B4538" s="21" t="s">
        <v>6081</v>
      </c>
      <c r="C4538" s="30">
        <v>45982</v>
      </c>
      <c r="D4538" s="30">
        <v>45985</v>
      </c>
      <c r="E4538" s="47">
        <v>18.600000000000001</v>
      </c>
      <c r="F4538" s="47">
        <f t="shared" si="545"/>
        <v>1636.8000000000002</v>
      </c>
      <c r="G4538" s="48">
        <f t="shared" si="546"/>
        <v>1636.8000000000002</v>
      </c>
      <c r="H4538" s="21" t="s">
        <v>6082</v>
      </c>
      <c r="I4538" s="21"/>
      <c r="J4538" s="21">
        <v>1</v>
      </c>
      <c r="K4538" s="21">
        <v>1</v>
      </c>
      <c r="L4538" s="21">
        <f t="shared" si="547"/>
        <v>0</v>
      </c>
      <c r="M4538" s="21" t="s">
        <v>6398</v>
      </c>
      <c r="N4538" s="30">
        <v>45986</v>
      </c>
      <c r="O4538" s="48">
        <v>2921.75</v>
      </c>
      <c r="P4538" s="21" t="s">
        <v>153</v>
      </c>
      <c r="Q4538" s="21" t="s">
        <v>1127</v>
      </c>
      <c r="R4538" s="21" t="s">
        <v>1127</v>
      </c>
      <c r="S4538" s="3">
        <v>-20</v>
      </c>
      <c r="T4538" s="37"/>
      <c r="U4538" s="21" t="s">
        <v>5025</v>
      </c>
      <c r="V4538" s="21" t="str">
        <f>VLOOKUP(P4538,'Customer List'!B:C,2,)</f>
        <v>Noida</v>
      </c>
      <c r="W4538" s="38"/>
      <c r="X4538" s="30">
        <f t="shared" ref="X4538:X4541" si="555">IF(OR(R4538 = "PRIYANKA MADAM", R4538 = "DEEPAK", R4538 = "PORTER"),N4538,"")</f>
        <v>45986</v>
      </c>
      <c r="Y4538" s="21">
        <f t="shared" si="548"/>
        <v>0</v>
      </c>
      <c r="Z4538" s="21" t="str">
        <f t="shared" si="549"/>
        <v>Tuesday</v>
      </c>
      <c r="AA4538" s="21" t="str">
        <f t="shared" si="550"/>
        <v>Tuesday</v>
      </c>
      <c r="AB4538" s="21" t="str">
        <f>VLOOKUP(U4538,'Currency Sheet'!A:C,3,)</f>
        <v>DOLLAR</v>
      </c>
      <c r="AC4538" s="42" t="str">
        <f>VLOOKUP(P4538,'Customer List'!B:D,3,)</f>
        <v>Local</v>
      </c>
    </row>
    <row r="4539" spans="1:29" x14ac:dyDescent="0.25">
      <c r="A4539" s="21">
        <v>4535</v>
      </c>
      <c r="B4539" s="21" t="s">
        <v>6081</v>
      </c>
      <c r="C4539" s="30">
        <v>45982</v>
      </c>
      <c r="D4539" s="30">
        <v>45985</v>
      </c>
      <c r="E4539" s="47">
        <v>48</v>
      </c>
      <c r="F4539" s="47">
        <f t="shared" si="545"/>
        <v>4224</v>
      </c>
      <c r="G4539" s="48">
        <f t="shared" si="546"/>
        <v>4224</v>
      </c>
      <c r="H4539" s="21" t="s">
        <v>6083</v>
      </c>
      <c r="I4539" s="21"/>
      <c r="J4539" s="21">
        <v>1</v>
      </c>
      <c r="K4539" s="21">
        <v>1</v>
      </c>
      <c r="L4539" s="21">
        <f t="shared" si="547"/>
        <v>0</v>
      </c>
      <c r="M4539" s="21" t="s">
        <v>6398</v>
      </c>
      <c r="N4539" s="30">
        <v>45986</v>
      </c>
      <c r="O4539" s="48">
        <v>7540</v>
      </c>
      <c r="P4539" s="21" t="s">
        <v>153</v>
      </c>
      <c r="Q4539" s="21" t="s">
        <v>1127</v>
      </c>
      <c r="R4539" s="21" t="s">
        <v>1127</v>
      </c>
      <c r="S4539" s="3">
        <v>-20</v>
      </c>
      <c r="T4539" s="37"/>
      <c r="U4539" s="21" t="s">
        <v>5025</v>
      </c>
      <c r="V4539" s="21" t="str">
        <f>VLOOKUP(P4539,'Customer List'!B:C,2,)</f>
        <v>Noida</v>
      </c>
      <c r="W4539" s="38"/>
      <c r="X4539" s="30">
        <f t="shared" si="555"/>
        <v>45986</v>
      </c>
      <c r="Y4539" s="21">
        <f t="shared" si="548"/>
        <v>0</v>
      </c>
      <c r="Z4539" s="21" t="str">
        <f t="shared" si="549"/>
        <v>Tuesday</v>
      </c>
      <c r="AA4539" s="21" t="str">
        <f t="shared" si="550"/>
        <v>Tuesday</v>
      </c>
      <c r="AB4539" s="21" t="str">
        <f>VLOOKUP(U4539,'Currency Sheet'!A:C,3,)</f>
        <v>DOLLAR</v>
      </c>
      <c r="AC4539" s="42" t="str">
        <f>VLOOKUP(P4539,'Customer List'!B:D,3,)</f>
        <v>Local</v>
      </c>
    </row>
    <row r="4540" spans="1:29" x14ac:dyDescent="0.25">
      <c r="A4540" s="21">
        <v>4536</v>
      </c>
      <c r="B4540" s="21" t="s">
        <v>6081</v>
      </c>
      <c r="C4540" s="30">
        <v>45982</v>
      </c>
      <c r="D4540" s="30">
        <v>45985</v>
      </c>
      <c r="E4540" s="47">
        <v>21</v>
      </c>
      <c r="F4540" s="47">
        <f t="shared" si="545"/>
        <v>1848</v>
      </c>
      <c r="G4540" s="48">
        <f t="shared" si="546"/>
        <v>1848</v>
      </c>
      <c r="H4540" s="21" t="s">
        <v>6084</v>
      </c>
      <c r="I4540" s="21"/>
      <c r="J4540" s="21">
        <v>1</v>
      </c>
      <c r="K4540" s="21">
        <v>1</v>
      </c>
      <c r="L4540" s="21">
        <f t="shared" si="547"/>
        <v>0</v>
      </c>
      <c r="M4540" s="21" t="s">
        <v>6398</v>
      </c>
      <c r="N4540" s="30">
        <v>45986</v>
      </c>
      <c r="O4540" s="48">
        <v>3298.75</v>
      </c>
      <c r="P4540" s="21" t="s">
        <v>153</v>
      </c>
      <c r="Q4540" s="21" t="s">
        <v>1127</v>
      </c>
      <c r="R4540" s="21" t="s">
        <v>1127</v>
      </c>
      <c r="S4540" s="3">
        <v>-20</v>
      </c>
      <c r="T4540" s="37"/>
      <c r="U4540" s="21" t="s">
        <v>5025</v>
      </c>
      <c r="V4540" s="21" t="str">
        <f>VLOOKUP(P4540,'Customer List'!B:C,2,)</f>
        <v>Noida</v>
      </c>
      <c r="W4540" s="38"/>
      <c r="X4540" s="30">
        <f t="shared" si="555"/>
        <v>45986</v>
      </c>
      <c r="Y4540" s="21">
        <f t="shared" si="548"/>
        <v>0</v>
      </c>
      <c r="Z4540" s="21" t="str">
        <f t="shared" si="549"/>
        <v>Tuesday</v>
      </c>
      <c r="AA4540" s="21" t="str">
        <f t="shared" si="550"/>
        <v>Tuesday</v>
      </c>
      <c r="AB4540" s="21" t="str">
        <f>VLOOKUP(U4540,'Currency Sheet'!A:C,3,)</f>
        <v>DOLLAR</v>
      </c>
      <c r="AC4540" s="42" t="str">
        <f>VLOOKUP(P4540,'Customer List'!B:D,3,)</f>
        <v>Local</v>
      </c>
    </row>
    <row r="4541" spans="1:29" x14ac:dyDescent="0.25">
      <c r="A4541" s="21">
        <v>4537</v>
      </c>
      <c r="B4541" s="21" t="s">
        <v>6081</v>
      </c>
      <c r="C4541" s="30">
        <v>45982</v>
      </c>
      <c r="D4541" s="30">
        <v>45985</v>
      </c>
      <c r="E4541" s="47">
        <v>5</v>
      </c>
      <c r="F4541" s="47">
        <f t="shared" si="545"/>
        <v>440</v>
      </c>
      <c r="G4541" s="48">
        <f t="shared" si="546"/>
        <v>440</v>
      </c>
      <c r="H4541" s="21" t="s">
        <v>6085</v>
      </c>
      <c r="I4541" s="21"/>
      <c r="J4541" s="21">
        <v>1</v>
      </c>
      <c r="K4541" s="21">
        <v>1</v>
      </c>
      <c r="L4541" s="21">
        <f t="shared" si="547"/>
        <v>0</v>
      </c>
      <c r="M4541" s="21" t="s">
        <v>6266</v>
      </c>
      <c r="N4541" s="30">
        <v>45987</v>
      </c>
      <c r="O4541" s="48">
        <v>0</v>
      </c>
      <c r="P4541" s="21" t="s">
        <v>637</v>
      </c>
      <c r="Q4541" s="21"/>
      <c r="R4541" s="21"/>
      <c r="S4541" s="3">
        <v>-20</v>
      </c>
      <c r="T4541" s="37" t="s">
        <v>6090</v>
      </c>
      <c r="U4541" s="21" t="s">
        <v>5025</v>
      </c>
      <c r="V4541" s="21" t="str">
        <f>VLOOKUP(P4541,'Customer List'!B:C,2,)</f>
        <v>Delhi</v>
      </c>
      <c r="W4541" s="38" t="s">
        <v>2577</v>
      </c>
      <c r="X4541" s="30" t="str">
        <f t="shared" si="555"/>
        <v/>
      </c>
      <c r="Y4541" s="21" t="str">
        <f t="shared" si="548"/>
        <v/>
      </c>
      <c r="Z4541" s="21" t="str">
        <f t="shared" si="549"/>
        <v>Wednesday</v>
      </c>
      <c r="AA4541" s="21" t="str">
        <f t="shared" si="550"/>
        <v/>
      </c>
      <c r="AB4541" s="21" t="str">
        <f>VLOOKUP(U4541,'Currency Sheet'!A:C,3,)</f>
        <v>DOLLAR</v>
      </c>
      <c r="AC4541" s="42" t="str">
        <f>VLOOKUP(P4541,'Customer List'!B:D,3,)</f>
        <v>Local</v>
      </c>
    </row>
    <row r="4542" spans="1:29" x14ac:dyDescent="0.25">
      <c r="A4542" s="21">
        <v>4538</v>
      </c>
      <c r="B4542" s="21" t="s">
        <v>6086</v>
      </c>
      <c r="C4542" s="30">
        <v>45982</v>
      </c>
      <c r="D4542" s="30">
        <v>45985</v>
      </c>
      <c r="E4542" s="47">
        <v>22.2</v>
      </c>
      <c r="F4542" s="47">
        <f t="shared" si="545"/>
        <v>1953.6</v>
      </c>
      <c r="G4542" s="48">
        <f t="shared" si="546"/>
        <v>3907.2</v>
      </c>
      <c r="H4542" s="21" t="s">
        <v>6087</v>
      </c>
      <c r="I4542" s="21"/>
      <c r="J4542" s="21">
        <v>2</v>
      </c>
      <c r="K4542" s="21">
        <v>2</v>
      </c>
      <c r="L4542" s="21">
        <f t="shared" si="547"/>
        <v>0</v>
      </c>
      <c r="M4542" s="21" t="s">
        <v>6231</v>
      </c>
      <c r="N4542" s="30">
        <v>45986</v>
      </c>
      <c r="O4542" s="48">
        <v>7511</v>
      </c>
      <c r="P4542" s="21" t="s">
        <v>242</v>
      </c>
      <c r="Q4542" s="21">
        <v>58158547090</v>
      </c>
      <c r="R4542" s="21" t="s">
        <v>6107</v>
      </c>
      <c r="S4542" s="3">
        <v>-20</v>
      </c>
      <c r="T4542" s="37"/>
      <c r="U4542" s="21" t="s">
        <v>5025</v>
      </c>
      <c r="V4542" s="21" t="str">
        <f>VLOOKUP(P4542,'Customer List'!B:C,2,)</f>
        <v>Mumbai</v>
      </c>
      <c r="W4542" s="38"/>
      <c r="X4542" s="30">
        <v>45987</v>
      </c>
      <c r="Y4542" s="21">
        <f t="shared" si="548"/>
        <v>1</v>
      </c>
      <c r="Z4542" s="21" t="str">
        <f t="shared" si="549"/>
        <v>Tuesday</v>
      </c>
      <c r="AA4542" s="21" t="str">
        <f t="shared" si="550"/>
        <v>Wednesday</v>
      </c>
      <c r="AB4542" s="21" t="str">
        <f>VLOOKUP(U4542,'Currency Sheet'!A:C,3,)</f>
        <v>DOLLAR</v>
      </c>
      <c r="AC4542" s="42" t="str">
        <f>VLOOKUP(P4542,'Customer List'!B:D,3,)</f>
        <v>OutStation</v>
      </c>
    </row>
    <row r="4543" spans="1:29" x14ac:dyDescent="0.25">
      <c r="A4543" s="21">
        <v>4539</v>
      </c>
      <c r="B4543" s="21" t="s">
        <v>6088</v>
      </c>
      <c r="C4543" s="30">
        <v>45982</v>
      </c>
      <c r="D4543" s="30">
        <v>45985</v>
      </c>
      <c r="E4543" s="47">
        <v>43.2</v>
      </c>
      <c r="F4543" s="47">
        <f t="shared" si="545"/>
        <v>3801.6000000000004</v>
      </c>
      <c r="G4543" s="48">
        <f t="shared" si="546"/>
        <v>3801.6000000000004</v>
      </c>
      <c r="H4543" s="21" t="s">
        <v>6089</v>
      </c>
      <c r="I4543" s="21"/>
      <c r="J4543" s="21">
        <v>1</v>
      </c>
      <c r="K4543" s="21">
        <v>1</v>
      </c>
      <c r="L4543" s="21">
        <f t="shared" si="547"/>
        <v>0</v>
      </c>
      <c r="M4543" s="21" t="s">
        <v>6249</v>
      </c>
      <c r="N4543" s="30">
        <v>45986</v>
      </c>
      <c r="O4543" s="48">
        <v>7308</v>
      </c>
      <c r="P4543" s="21" t="s">
        <v>298</v>
      </c>
      <c r="Q4543" s="21">
        <v>58158546316</v>
      </c>
      <c r="R4543" s="21" t="s">
        <v>6107</v>
      </c>
      <c r="S4543" s="3">
        <v>-20</v>
      </c>
      <c r="T4543" s="37"/>
      <c r="U4543" s="21" t="s">
        <v>5025</v>
      </c>
      <c r="V4543" s="21" t="str">
        <f>VLOOKUP(P4543,'Customer List'!B:C,2,)</f>
        <v>Banglore</v>
      </c>
      <c r="W4543" s="38"/>
      <c r="X4543" s="30">
        <v>45987</v>
      </c>
      <c r="Y4543" s="21">
        <f t="shared" si="548"/>
        <v>1</v>
      </c>
      <c r="Z4543" s="21" t="str">
        <f t="shared" si="549"/>
        <v>Tuesday</v>
      </c>
      <c r="AA4543" s="21" t="str">
        <f t="shared" si="550"/>
        <v>Wednesday</v>
      </c>
      <c r="AB4543" s="21" t="str">
        <f>VLOOKUP(U4543,'Currency Sheet'!A:C,3,)</f>
        <v>DOLLAR</v>
      </c>
      <c r="AC4543" s="42" t="str">
        <f>VLOOKUP(P4543,'Customer List'!B:D,3,)</f>
        <v>OutStation</v>
      </c>
    </row>
    <row r="4544" spans="1:29" x14ac:dyDescent="0.25">
      <c r="A4544" s="21">
        <v>4540</v>
      </c>
      <c r="B4544" s="21">
        <v>67303</v>
      </c>
      <c r="C4544" s="30">
        <v>45980</v>
      </c>
      <c r="D4544" s="30">
        <v>45985</v>
      </c>
      <c r="E4544" s="47">
        <v>17.5</v>
      </c>
      <c r="F4544" s="47">
        <f t="shared" si="545"/>
        <v>1540</v>
      </c>
      <c r="G4544" s="48">
        <f t="shared" si="546"/>
        <v>3080</v>
      </c>
      <c r="H4544" s="21" t="s">
        <v>2068</v>
      </c>
      <c r="I4544" s="21" t="s">
        <v>5249</v>
      </c>
      <c r="J4544" s="21">
        <v>2</v>
      </c>
      <c r="K4544" s="21"/>
      <c r="L4544" s="21">
        <f t="shared" si="547"/>
        <v>2</v>
      </c>
      <c r="M4544" s="21"/>
      <c r="N4544" s="30"/>
      <c r="O4544" s="48"/>
      <c r="P4544" s="21" t="s">
        <v>1145</v>
      </c>
      <c r="Q4544" s="21"/>
      <c r="R4544" s="21"/>
      <c r="S4544" s="3" t="s">
        <v>2051</v>
      </c>
      <c r="T4544" s="38" t="s">
        <v>6620</v>
      </c>
      <c r="U4544" s="21" t="s">
        <v>2372</v>
      </c>
      <c r="V4544" s="21" t="str">
        <f>VLOOKUP(P4544,'Customer List'!B:C,2,)</f>
        <v>STOCK</v>
      </c>
      <c r="W4544" s="38" t="s">
        <v>6430</v>
      </c>
      <c r="X4544" s="30" t="str">
        <f t="shared" ref="X4544" si="556">IF(OR(R4544 = "PRIYANKA MADAM", R4544 = "DEEPAK", R4544 = "PORTER"),N4544,"")</f>
        <v/>
      </c>
      <c r="Y4544" s="21" t="str">
        <f t="shared" si="548"/>
        <v/>
      </c>
      <c r="Z4544" s="21" t="str">
        <f t="shared" si="549"/>
        <v/>
      </c>
      <c r="AA4544" s="21" t="str">
        <f t="shared" si="550"/>
        <v/>
      </c>
      <c r="AB4544" s="21" t="str">
        <f>VLOOKUP(U4544,'Currency Sheet'!A:C,3,)</f>
        <v>DOLLAR</v>
      </c>
      <c r="AC4544" s="42" t="str">
        <f>VLOOKUP(P4544,'Customer List'!B:D,3,)</f>
        <v>STOCK</v>
      </c>
    </row>
    <row r="4545" spans="1:29" x14ac:dyDescent="0.25">
      <c r="A4545" s="21">
        <v>4541</v>
      </c>
      <c r="B4545" s="21">
        <v>182226</v>
      </c>
      <c r="C4545" s="30">
        <v>45980</v>
      </c>
      <c r="D4545" s="30">
        <v>45985</v>
      </c>
      <c r="E4545" s="47">
        <v>1905</v>
      </c>
      <c r="F4545" s="47">
        <f t="shared" ref="F4545:F4576" si="557">IF(AB4545="DOLLAR",E4545*88,E4545)</f>
        <v>167640</v>
      </c>
      <c r="G4545" s="48">
        <f t="shared" ref="G4545:G4576" si="558">F4545*J4545</f>
        <v>167640</v>
      </c>
      <c r="H4545" s="21" t="s">
        <v>6098</v>
      </c>
      <c r="I4545" s="21"/>
      <c r="J4545" s="21">
        <v>1</v>
      </c>
      <c r="K4545" s="21">
        <v>1</v>
      </c>
      <c r="L4545" s="21">
        <f t="shared" si="547"/>
        <v>0</v>
      </c>
      <c r="M4545" s="21" t="s">
        <v>6395</v>
      </c>
      <c r="N4545" s="30">
        <v>45986</v>
      </c>
      <c r="O4545" s="48">
        <v>233362.5</v>
      </c>
      <c r="P4545" s="21" t="s">
        <v>944</v>
      </c>
      <c r="Q4545" s="21">
        <v>58158551920</v>
      </c>
      <c r="R4545" s="21" t="s">
        <v>6107</v>
      </c>
      <c r="S4545" s="3">
        <v>4</v>
      </c>
      <c r="T4545" s="37"/>
      <c r="U4545" s="21" t="s">
        <v>5214</v>
      </c>
      <c r="V4545" s="21" t="str">
        <f>VLOOKUP(P4545,'Customer List'!B:C,2,)</f>
        <v>Banglore</v>
      </c>
      <c r="W4545" s="38"/>
      <c r="X4545" s="30">
        <v>45987</v>
      </c>
      <c r="Y4545" s="21">
        <f t="shared" ref="Y4545:Y4576" si="559">IF(X4545="", "", X4545-N4545)</f>
        <v>1</v>
      </c>
      <c r="Z4545" s="21" t="str">
        <f t="shared" ref="Z4545:Z4576" si="560">IF(N4545="", "", TEXT(N4545, "dddd"))</f>
        <v>Tuesday</v>
      </c>
      <c r="AA4545" s="21" t="str">
        <f t="shared" ref="AA4545:AA4576" si="561">IF(X4545="", "", TEXT(X4545, "dddd"))</f>
        <v>Wednesday</v>
      </c>
      <c r="AB4545" s="21" t="str">
        <f>VLOOKUP(U4545,'Currency Sheet'!A:C,3,)</f>
        <v>DOLLAR</v>
      </c>
      <c r="AC4545" s="42" t="str">
        <f>VLOOKUP(P4545,'Customer List'!B:D,3,)</f>
        <v>OutStation</v>
      </c>
    </row>
    <row r="4546" spans="1:29" x14ac:dyDescent="0.25">
      <c r="A4546" s="21">
        <v>4542</v>
      </c>
      <c r="B4546" s="21">
        <v>182226</v>
      </c>
      <c r="C4546" s="30">
        <v>45980</v>
      </c>
      <c r="D4546" s="30">
        <v>45985</v>
      </c>
      <c r="E4546" s="47">
        <v>1905</v>
      </c>
      <c r="F4546" s="47">
        <f t="shared" si="557"/>
        <v>167640</v>
      </c>
      <c r="G4546" s="48">
        <f t="shared" si="558"/>
        <v>167640</v>
      </c>
      <c r="H4546" s="21" t="s">
        <v>2066</v>
      </c>
      <c r="I4546" s="21"/>
      <c r="J4546" s="21">
        <v>1</v>
      </c>
      <c r="K4546" s="21">
        <v>1</v>
      </c>
      <c r="L4546" s="21">
        <f t="shared" si="547"/>
        <v>0</v>
      </c>
      <c r="M4546" s="21" t="s">
        <v>6395</v>
      </c>
      <c r="N4546" s="30">
        <v>45986</v>
      </c>
      <c r="O4546" s="48">
        <v>233362.5</v>
      </c>
      <c r="P4546" s="21" t="s">
        <v>944</v>
      </c>
      <c r="Q4546" s="21">
        <v>58158551920</v>
      </c>
      <c r="R4546" s="21" t="s">
        <v>6107</v>
      </c>
      <c r="S4546" s="3">
        <v>4</v>
      </c>
      <c r="T4546" s="37"/>
      <c r="U4546" s="21" t="s">
        <v>5214</v>
      </c>
      <c r="V4546" s="21" t="str">
        <f>VLOOKUP(P4546,'Customer List'!B:C,2,)</f>
        <v>Banglore</v>
      </c>
      <c r="W4546" s="38"/>
      <c r="X4546" s="30">
        <v>45987</v>
      </c>
      <c r="Y4546" s="21">
        <f t="shared" si="559"/>
        <v>1</v>
      </c>
      <c r="Z4546" s="21" t="str">
        <f t="shared" si="560"/>
        <v>Tuesday</v>
      </c>
      <c r="AA4546" s="21" t="str">
        <f t="shared" si="561"/>
        <v>Wednesday</v>
      </c>
      <c r="AB4546" s="21" t="str">
        <f>VLOOKUP(U4546,'Currency Sheet'!A:C,3,)</f>
        <v>DOLLAR</v>
      </c>
      <c r="AC4546" s="42" t="str">
        <f>VLOOKUP(P4546,'Customer List'!B:D,3,)</f>
        <v>OutStation</v>
      </c>
    </row>
    <row r="4547" spans="1:29" x14ac:dyDescent="0.25">
      <c r="A4547" s="21">
        <v>4543</v>
      </c>
      <c r="B4547" s="21">
        <v>45330</v>
      </c>
      <c r="C4547" s="30">
        <v>45971</v>
      </c>
      <c r="D4547" s="30">
        <v>45985</v>
      </c>
      <c r="E4547" s="47">
        <v>451.5</v>
      </c>
      <c r="F4547" s="47">
        <f t="shared" si="557"/>
        <v>39732</v>
      </c>
      <c r="G4547" s="48">
        <f t="shared" si="558"/>
        <v>79464</v>
      </c>
      <c r="H4547" s="21" t="s">
        <v>2396</v>
      </c>
      <c r="I4547" s="21"/>
      <c r="J4547" s="21">
        <v>2</v>
      </c>
      <c r="K4547" s="21">
        <v>2</v>
      </c>
      <c r="L4547" s="21">
        <f t="shared" si="547"/>
        <v>0</v>
      </c>
      <c r="M4547" s="21" t="s">
        <v>6251</v>
      </c>
      <c r="N4547" s="30">
        <v>45986</v>
      </c>
      <c r="O4547" s="48">
        <v>126420</v>
      </c>
      <c r="P4547" s="21" t="s">
        <v>398</v>
      </c>
      <c r="Q4547" s="21">
        <v>58158549853</v>
      </c>
      <c r="R4547" s="21" t="s">
        <v>6107</v>
      </c>
      <c r="S4547" s="3">
        <v>4</v>
      </c>
      <c r="T4547" s="37"/>
      <c r="U4547" s="21" t="s">
        <v>3344</v>
      </c>
      <c r="V4547" s="21" t="str">
        <f>VLOOKUP(P4547,'Customer List'!B:C,2,)</f>
        <v>Pune</v>
      </c>
      <c r="W4547" s="38"/>
      <c r="X4547" s="30">
        <v>45988</v>
      </c>
      <c r="Y4547" s="21">
        <f t="shared" si="559"/>
        <v>2</v>
      </c>
      <c r="Z4547" s="21" t="str">
        <f t="shared" si="560"/>
        <v>Tuesday</v>
      </c>
      <c r="AA4547" s="21" t="str">
        <f t="shared" si="561"/>
        <v>Thursday</v>
      </c>
      <c r="AB4547" s="21" t="str">
        <f>VLOOKUP(U4547,'Currency Sheet'!A:C,3,)</f>
        <v>DOLLAR</v>
      </c>
      <c r="AC4547" s="42" t="str">
        <f>VLOOKUP(P4547,'Customer List'!B:D,3,)</f>
        <v>OutStation</v>
      </c>
    </row>
    <row r="4548" spans="1:29" x14ac:dyDescent="0.25">
      <c r="A4548" s="21">
        <v>4544</v>
      </c>
      <c r="B4548" s="21">
        <v>45330</v>
      </c>
      <c r="C4548" s="30">
        <v>45971</v>
      </c>
      <c r="D4548" s="30">
        <v>45985</v>
      </c>
      <c r="E4548" s="47">
        <v>451.5</v>
      </c>
      <c r="F4548" s="47">
        <f t="shared" si="557"/>
        <v>39732</v>
      </c>
      <c r="G4548" s="48">
        <f t="shared" si="558"/>
        <v>39732</v>
      </c>
      <c r="H4548" s="21" t="s">
        <v>6099</v>
      </c>
      <c r="I4548" s="21"/>
      <c r="J4548" s="21">
        <v>1</v>
      </c>
      <c r="K4548" s="21">
        <v>1</v>
      </c>
      <c r="L4548" s="21">
        <f t="shared" si="547"/>
        <v>0</v>
      </c>
      <c r="M4548" s="21" t="s">
        <v>6252</v>
      </c>
      <c r="N4548" s="30">
        <v>45986</v>
      </c>
      <c r="O4548" s="48">
        <v>63210</v>
      </c>
      <c r="P4548" s="21" t="s">
        <v>398</v>
      </c>
      <c r="Q4548" s="21">
        <v>58158549853</v>
      </c>
      <c r="R4548" s="21" t="s">
        <v>6107</v>
      </c>
      <c r="S4548" s="3">
        <v>4</v>
      </c>
      <c r="T4548" s="37"/>
      <c r="U4548" s="21" t="s">
        <v>3344</v>
      </c>
      <c r="V4548" s="21" t="str">
        <f>VLOOKUP(P4548,'Customer List'!B:C,2,)</f>
        <v>Pune</v>
      </c>
      <c r="W4548" s="38"/>
      <c r="X4548" s="30">
        <v>45988</v>
      </c>
      <c r="Y4548" s="21">
        <f t="shared" si="559"/>
        <v>2</v>
      </c>
      <c r="Z4548" s="21" t="str">
        <f t="shared" si="560"/>
        <v>Tuesday</v>
      </c>
      <c r="AA4548" s="21" t="str">
        <f t="shared" si="561"/>
        <v>Thursday</v>
      </c>
      <c r="AB4548" s="21" t="str">
        <f>VLOOKUP(U4548,'Currency Sheet'!A:C,3,)</f>
        <v>DOLLAR</v>
      </c>
      <c r="AC4548" s="42" t="str">
        <f>VLOOKUP(P4548,'Customer List'!B:D,3,)</f>
        <v>OutStation</v>
      </c>
    </row>
    <row r="4549" spans="1:29" x14ac:dyDescent="0.25">
      <c r="A4549" s="21">
        <v>4545</v>
      </c>
      <c r="B4549" s="21">
        <v>45330</v>
      </c>
      <c r="C4549" s="30">
        <v>45971</v>
      </c>
      <c r="D4549" s="30">
        <v>45985</v>
      </c>
      <c r="E4549" s="47">
        <v>371</v>
      </c>
      <c r="F4549" s="47">
        <f t="shared" si="557"/>
        <v>32648</v>
      </c>
      <c r="G4549" s="48">
        <f t="shared" si="558"/>
        <v>32648</v>
      </c>
      <c r="H4549" s="21" t="s">
        <v>1216</v>
      </c>
      <c r="I4549" s="21"/>
      <c r="J4549" s="21">
        <v>1</v>
      </c>
      <c r="K4549" s="21">
        <v>1</v>
      </c>
      <c r="L4549" s="21">
        <f t="shared" si="547"/>
        <v>0</v>
      </c>
      <c r="M4549" s="21" t="s">
        <v>6252</v>
      </c>
      <c r="N4549" s="30">
        <v>45986</v>
      </c>
      <c r="O4549" s="48">
        <v>51940</v>
      </c>
      <c r="P4549" s="21" t="s">
        <v>398</v>
      </c>
      <c r="Q4549" s="21">
        <v>58158549853</v>
      </c>
      <c r="R4549" s="21" t="s">
        <v>6107</v>
      </c>
      <c r="S4549" s="3" t="s">
        <v>3337</v>
      </c>
      <c r="T4549" s="37"/>
      <c r="U4549" s="21" t="s">
        <v>3344</v>
      </c>
      <c r="V4549" s="21" t="str">
        <f>VLOOKUP(P4549,'Customer List'!B:C,2,)</f>
        <v>Pune</v>
      </c>
      <c r="W4549" s="38"/>
      <c r="X4549" s="30">
        <v>45988</v>
      </c>
      <c r="Y4549" s="21">
        <f t="shared" si="559"/>
        <v>2</v>
      </c>
      <c r="Z4549" s="21" t="str">
        <f t="shared" si="560"/>
        <v>Tuesday</v>
      </c>
      <c r="AA4549" s="21" t="str">
        <f t="shared" si="561"/>
        <v>Thursday</v>
      </c>
      <c r="AB4549" s="21" t="str">
        <f>VLOOKUP(U4549,'Currency Sheet'!A:C,3,)</f>
        <v>DOLLAR</v>
      </c>
      <c r="AC4549" s="42" t="str">
        <f>VLOOKUP(P4549,'Customer List'!B:D,3,)</f>
        <v>OutStation</v>
      </c>
    </row>
    <row r="4550" spans="1:29" x14ac:dyDescent="0.25">
      <c r="A4550" s="21">
        <v>4546</v>
      </c>
      <c r="B4550" s="21">
        <v>45330</v>
      </c>
      <c r="C4550" s="30">
        <v>45971</v>
      </c>
      <c r="D4550" s="30">
        <v>45985</v>
      </c>
      <c r="E4550" s="47">
        <v>451.5</v>
      </c>
      <c r="F4550" s="47">
        <f t="shared" si="557"/>
        <v>39732</v>
      </c>
      <c r="G4550" s="48">
        <f t="shared" si="558"/>
        <v>79464</v>
      </c>
      <c r="H4550" s="21" t="s">
        <v>6100</v>
      </c>
      <c r="I4550" s="21"/>
      <c r="J4550" s="21">
        <v>2</v>
      </c>
      <c r="K4550" s="21">
        <v>2</v>
      </c>
      <c r="L4550" s="21">
        <f t="shared" si="547"/>
        <v>0</v>
      </c>
      <c r="M4550" s="21" t="s">
        <v>6253</v>
      </c>
      <c r="N4550" s="30">
        <v>45986</v>
      </c>
      <c r="O4550" s="48">
        <v>126420</v>
      </c>
      <c r="P4550" s="21" t="s">
        <v>398</v>
      </c>
      <c r="Q4550" s="21">
        <v>58158549853</v>
      </c>
      <c r="R4550" s="21" t="s">
        <v>6107</v>
      </c>
      <c r="S4550" s="3">
        <v>4</v>
      </c>
      <c r="T4550" s="37"/>
      <c r="U4550" s="21" t="s">
        <v>3344</v>
      </c>
      <c r="V4550" s="21" t="str">
        <f>VLOOKUP(P4550,'Customer List'!B:C,2,)</f>
        <v>Pune</v>
      </c>
      <c r="W4550" s="38"/>
      <c r="X4550" s="30">
        <v>45988</v>
      </c>
      <c r="Y4550" s="21">
        <f t="shared" si="559"/>
        <v>2</v>
      </c>
      <c r="Z4550" s="21" t="str">
        <f t="shared" si="560"/>
        <v>Tuesday</v>
      </c>
      <c r="AA4550" s="21" t="str">
        <f t="shared" si="561"/>
        <v>Thursday</v>
      </c>
      <c r="AB4550" s="21" t="str">
        <f>VLOOKUP(U4550,'Currency Sheet'!A:C,3,)</f>
        <v>DOLLAR</v>
      </c>
      <c r="AC4550" s="42" t="str">
        <f>VLOOKUP(P4550,'Customer List'!B:D,3,)</f>
        <v>OutStation</v>
      </c>
    </row>
    <row r="4551" spans="1:29" x14ac:dyDescent="0.25">
      <c r="A4551" s="21">
        <v>4547</v>
      </c>
      <c r="B4551" s="21">
        <v>45330</v>
      </c>
      <c r="C4551" s="30">
        <v>45971</v>
      </c>
      <c r="D4551" s="30">
        <v>45985</v>
      </c>
      <c r="E4551" s="47">
        <v>128</v>
      </c>
      <c r="F4551" s="47">
        <f t="shared" si="557"/>
        <v>11264</v>
      </c>
      <c r="G4551" s="48">
        <f t="shared" si="558"/>
        <v>22528</v>
      </c>
      <c r="H4551" s="21" t="s">
        <v>1218</v>
      </c>
      <c r="I4551" s="21"/>
      <c r="J4551" s="21">
        <v>2</v>
      </c>
      <c r="K4551" s="21">
        <v>2</v>
      </c>
      <c r="L4551" s="21">
        <f t="shared" ref="L4551:L4614" si="562">J4551-K4551</f>
        <v>0</v>
      </c>
      <c r="M4551" s="21" t="s">
        <v>6253</v>
      </c>
      <c r="N4551" s="30">
        <v>45986</v>
      </c>
      <c r="O4551" s="48">
        <v>31360</v>
      </c>
      <c r="P4551" s="21" t="s">
        <v>398</v>
      </c>
      <c r="Q4551" s="21">
        <v>58158549853</v>
      </c>
      <c r="R4551" s="21" t="s">
        <v>6107</v>
      </c>
      <c r="S4551" s="3">
        <v>4</v>
      </c>
      <c r="T4551" s="37"/>
      <c r="U4551" s="21" t="s">
        <v>3344</v>
      </c>
      <c r="V4551" s="21" t="str">
        <f>VLOOKUP(P4551,'Customer List'!B:C,2,)</f>
        <v>Pune</v>
      </c>
      <c r="W4551" s="38"/>
      <c r="X4551" s="30">
        <v>45988</v>
      </c>
      <c r="Y4551" s="21">
        <f t="shared" si="559"/>
        <v>2</v>
      </c>
      <c r="Z4551" s="21" t="str">
        <f t="shared" si="560"/>
        <v>Tuesday</v>
      </c>
      <c r="AA4551" s="21" t="str">
        <f t="shared" si="561"/>
        <v>Thursday</v>
      </c>
      <c r="AB4551" s="21" t="str">
        <f>VLOOKUP(U4551,'Currency Sheet'!A:C,3,)</f>
        <v>DOLLAR</v>
      </c>
      <c r="AC4551" s="42" t="str">
        <f>VLOOKUP(P4551,'Customer List'!B:D,3,)</f>
        <v>OutStation</v>
      </c>
    </row>
    <row r="4552" spans="1:29" x14ac:dyDescent="0.25">
      <c r="A4552" s="21">
        <v>4548</v>
      </c>
      <c r="B4552" s="21">
        <v>45330</v>
      </c>
      <c r="C4552" s="30">
        <v>45971</v>
      </c>
      <c r="D4552" s="30">
        <v>45985</v>
      </c>
      <c r="E4552" s="47">
        <v>385</v>
      </c>
      <c r="F4552" s="47">
        <f t="shared" si="557"/>
        <v>33880</v>
      </c>
      <c r="G4552" s="48">
        <f t="shared" si="558"/>
        <v>135520</v>
      </c>
      <c r="H4552" s="21" t="s">
        <v>1217</v>
      </c>
      <c r="I4552" s="21"/>
      <c r="J4552" s="21">
        <v>4</v>
      </c>
      <c r="K4552" s="21">
        <v>4</v>
      </c>
      <c r="L4552" s="21">
        <f t="shared" si="562"/>
        <v>0</v>
      </c>
      <c r="M4552" s="21" t="s">
        <v>6254</v>
      </c>
      <c r="N4552" s="30">
        <v>45986</v>
      </c>
      <c r="O4552" s="48">
        <v>172480</v>
      </c>
      <c r="P4552" s="21" t="s">
        <v>398</v>
      </c>
      <c r="Q4552" s="21">
        <v>58158549853</v>
      </c>
      <c r="R4552" s="21" t="s">
        <v>6107</v>
      </c>
      <c r="S4552" s="3" t="s">
        <v>299</v>
      </c>
      <c r="T4552" s="37"/>
      <c r="U4552" s="21" t="s">
        <v>3344</v>
      </c>
      <c r="V4552" s="21" t="str">
        <f>VLOOKUP(P4552,'Customer List'!B:C,2,)</f>
        <v>Pune</v>
      </c>
      <c r="W4552" s="38"/>
      <c r="X4552" s="30">
        <v>45988</v>
      </c>
      <c r="Y4552" s="21">
        <f t="shared" si="559"/>
        <v>2</v>
      </c>
      <c r="Z4552" s="21" t="str">
        <f t="shared" si="560"/>
        <v>Tuesday</v>
      </c>
      <c r="AA4552" s="21" t="str">
        <f t="shared" si="561"/>
        <v>Thursday</v>
      </c>
      <c r="AB4552" s="21" t="str">
        <f>VLOOKUP(U4552,'Currency Sheet'!A:C,3,)</f>
        <v>DOLLAR</v>
      </c>
      <c r="AC4552" s="42" t="str">
        <f>VLOOKUP(P4552,'Customer List'!B:D,3,)</f>
        <v>OutStation</v>
      </c>
    </row>
    <row r="4553" spans="1:29" x14ac:dyDescent="0.25">
      <c r="A4553" s="21">
        <v>4549</v>
      </c>
      <c r="B4553" s="21">
        <v>45330</v>
      </c>
      <c r="C4553" s="30">
        <v>45971</v>
      </c>
      <c r="D4553" s="30">
        <v>45985</v>
      </c>
      <c r="E4553" s="47">
        <v>255.5</v>
      </c>
      <c r="F4553" s="47">
        <f t="shared" si="557"/>
        <v>22484</v>
      </c>
      <c r="G4553" s="48">
        <f t="shared" si="558"/>
        <v>22484</v>
      </c>
      <c r="H4553" s="21" t="s">
        <v>6101</v>
      </c>
      <c r="I4553" s="21"/>
      <c r="J4553" s="21">
        <v>1</v>
      </c>
      <c r="K4553" s="21">
        <v>1</v>
      </c>
      <c r="L4553" s="21">
        <f t="shared" si="562"/>
        <v>0</v>
      </c>
      <c r="M4553" s="21" t="s">
        <v>6238</v>
      </c>
      <c r="N4553" s="30">
        <v>45987</v>
      </c>
      <c r="O4553" s="48">
        <v>40880</v>
      </c>
      <c r="P4553" s="21" t="s">
        <v>5205</v>
      </c>
      <c r="Q4553" s="21" t="s">
        <v>5959</v>
      </c>
      <c r="R4553" s="21" t="s">
        <v>847</v>
      </c>
      <c r="S4553" s="3" t="s">
        <v>3337</v>
      </c>
      <c r="T4553" s="37"/>
      <c r="U4553" s="21" t="s">
        <v>3344</v>
      </c>
      <c r="V4553" s="21" t="str">
        <f>VLOOKUP(P4553,'Customer List'!B:C,2,)</f>
        <v>Sonipat</v>
      </c>
      <c r="W4553" s="38"/>
      <c r="X4553" s="30">
        <f t="shared" ref="X4553:X4555" si="563">IF(OR(R4553 = "PRIYANKA MADAM", R4553 = "DEEPAK", R4553 = "PORTER"),N4553,"")</f>
        <v>45987</v>
      </c>
      <c r="Y4553" s="21">
        <f t="shared" si="559"/>
        <v>0</v>
      </c>
      <c r="Z4553" s="21" t="str">
        <f t="shared" si="560"/>
        <v>Wednesday</v>
      </c>
      <c r="AA4553" s="21" t="str">
        <f t="shared" si="561"/>
        <v>Wednesday</v>
      </c>
      <c r="AB4553" s="21" t="str">
        <f>VLOOKUP(U4553,'Currency Sheet'!A:C,3,)</f>
        <v>DOLLAR</v>
      </c>
      <c r="AC4553" s="42" t="str">
        <f>VLOOKUP(P4553,'Customer List'!B:D,3,)</f>
        <v>Local</v>
      </c>
    </row>
    <row r="4554" spans="1:29" x14ac:dyDescent="0.25">
      <c r="A4554" s="21">
        <v>4550</v>
      </c>
      <c r="B4554" s="21">
        <v>45330</v>
      </c>
      <c r="C4554" s="30">
        <v>45971</v>
      </c>
      <c r="D4554" s="30">
        <v>45985</v>
      </c>
      <c r="E4554" s="47">
        <v>255.5</v>
      </c>
      <c r="F4554" s="47">
        <f t="shared" si="557"/>
        <v>22484</v>
      </c>
      <c r="G4554" s="48">
        <f t="shared" si="558"/>
        <v>22484</v>
      </c>
      <c r="H4554" s="21" t="s">
        <v>6102</v>
      </c>
      <c r="I4554" s="21"/>
      <c r="J4554" s="21">
        <v>1</v>
      </c>
      <c r="K4554" s="21">
        <v>1</v>
      </c>
      <c r="L4554" s="21">
        <f t="shared" si="562"/>
        <v>0</v>
      </c>
      <c r="M4554" s="21" t="s">
        <v>6238</v>
      </c>
      <c r="N4554" s="30">
        <v>45987</v>
      </c>
      <c r="O4554" s="48">
        <v>40880</v>
      </c>
      <c r="P4554" s="21" t="s">
        <v>5205</v>
      </c>
      <c r="Q4554" s="21" t="s">
        <v>5959</v>
      </c>
      <c r="R4554" s="21" t="s">
        <v>847</v>
      </c>
      <c r="S4554" s="3" t="s">
        <v>3337</v>
      </c>
      <c r="T4554" s="37"/>
      <c r="U4554" s="21" t="s">
        <v>3344</v>
      </c>
      <c r="V4554" s="21" t="str">
        <f>VLOOKUP(P4554,'Customer List'!B:C,2,)</f>
        <v>Sonipat</v>
      </c>
      <c r="W4554" s="38"/>
      <c r="X4554" s="30">
        <f t="shared" si="563"/>
        <v>45987</v>
      </c>
      <c r="Y4554" s="21">
        <f t="shared" si="559"/>
        <v>0</v>
      </c>
      <c r="Z4554" s="21" t="str">
        <f t="shared" si="560"/>
        <v>Wednesday</v>
      </c>
      <c r="AA4554" s="21" t="str">
        <f t="shared" si="561"/>
        <v>Wednesday</v>
      </c>
      <c r="AB4554" s="21" t="str">
        <f>VLOOKUP(U4554,'Currency Sheet'!A:C,3,)</f>
        <v>DOLLAR</v>
      </c>
      <c r="AC4554" s="42" t="str">
        <f>VLOOKUP(P4554,'Customer List'!B:D,3,)</f>
        <v>Local</v>
      </c>
    </row>
    <row r="4555" spans="1:29" x14ac:dyDescent="0.25">
      <c r="A4555" s="21">
        <v>4551</v>
      </c>
      <c r="B4555" s="21">
        <v>45330</v>
      </c>
      <c r="C4555" s="30">
        <v>45971</v>
      </c>
      <c r="D4555" s="30">
        <v>45985</v>
      </c>
      <c r="E4555" s="47">
        <v>255.5</v>
      </c>
      <c r="F4555" s="47">
        <f t="shared" si="557"/>
        <v>22484</v>
      </c>
      <c r="G4555" s="48">
        <f t="shared" si="558"/>
        <v>22484</v>
      </c>
      <c r="H4555" s="21" t="s">
        <v>6103</v>
      </c>
      <c r="I4555" s="21"/>
      <c r="J4555" s="21">
        <v>1</v>
      </c>
      <c r="K4555" s="21">
        <v>1</v>
      </c>
      <c r="L4555" s="21">
        <f t="shared" si="562"/>
        <v>0</v>
      </c>
      <c r="M4555" s="21" t="s">
        <v>6238</v>
      </c>
      <c r="N4555" s="30">
        <v>45987</v>
      </c>
      <c r="O4555" s="48">
        <v>40880</v>
      </c>
      <c r="P4555" s="21" t="s">
        <v>5205</v>
      </c>
      <c r="Q4555" s="21" t="s">
        <v>5959</v>
      </c>
      <c r="R4555" s="21" t="s">
        <v>847</v>
      </c>
      <c r="S4555" s="3" t="s">
        <v>3337</v>
      </c>
      <c r="T4555" s="37"/>
      <c r="U4555" s="21" t="s">
        <v>3344</v>
      </c>
      <c r="V4555" s="21" t="str">
        <f>VLOOKUP(P4555,'Customer List'!B:C,2,)</f>
        <v>Sonipat</v>
      </c>
      <c r="W4555" s="38"/>
      <c r="X4555" s="30">
        <f t="shared" si="563"/>
        <v>45987</v>
      </c>
      <c r="Y4555" s="21">
        <f t="shared" si="559"/>
        <v>0</v>
      </c>
      <c r="Z4555" s="21" t="str">
        <f t="shared" si="560"/>
        <v>Wednesday</v>
      </c>
      <c r="AA4555" s="21" t="str">
        <f t="shared" si="561"/>
        <v>Wednesday</v>
      </c>
      <c r="AB4555" s="21" t="str">
        <f>VLOOKUP(U4555,'Currency Sheet'!A:C,3,)</f>
        <v>DOLLAR</v>
      </c>
      <c r="AC4555" s="42" t="str">
        <f>VLOOKUP(P4555,'Customer List'!B:D,3,)</f>
        <v>Local</v>
      </c>
    </row>
    <row r="4556" spans="1:29" x14ac:dyDescent="0.25">
      <c r="A4556" s="21">
        <v>4552</v>
      </c>
      <c r="B4556" s="21">
        <v>45330</v>
      </c>
      <c r="C4556" s="30">
        <v>45971</v>
      </c>
      <c r="D4556" s="30">
        <v>45985</v>
      </c>
      <c r="E4556" s="47">
        <v>255.5</v>
      </c>
      <c r="F4556" s="47">
        <f t="shared" si="557"/>
        <v>22484</v>
      </c>
      <c r="G4556" s="48">
        <f t="shared" si="558"/>
        <v>44968</v>
      </c>
      <c r="H4556" s="21" t="s">
        <v>6104</v>
      </c>
      <c r="I4556" s="21"/>
      <c r="J4556" s="21">
        <v>2</v>
      </c>
      <c r="K4556" s="21">
        <v>2</v>
      </c>
      <c r="L4556" s="21">
        <f t="shared" si="562"/>
        <v>0</v>
      </c>
      <c r="M4556" s="21" t="s">
        <v>6255</v>
      </c>
      <c r="N4556" s="30">
        <v>45986</v>
      </c>
      <c r="O4556" s="48">
        <v>66300</v>
      </c>
      <c r="P4556" s="21" t="s">
        <v>5660</v>
      </c>
      <c r="Q4556" s="21">
        <v>58158548092</v>
      </c>
      <c r="R4556" s="21" t="s">
        <v>6107</v>
      </c>
      <c r="S4556" s="3" t="s">
        <v>3337</v>
      </c>
      <c r="T4556" s="37"/>
      <c r="U4556" s="21" t="s">
        <v>3344</v>
      </c>
      <c r="V4556" s="21" t="str">
        <f>VLOOKUP(P4556,'Customer List'!B:C,2,)</f>
        <v>Vishakhapatnam</v>
      </c>
      <c r="W4556" s="38"/>
      <c r="X4556" s="30">
        <v>45988</v>
      </c>
      <c r="Y4556" s="21">
        <f t="shared" si="559"/>
        <v>2</v>
      </c>
      <c r="Z4556" s="21" t="str">
        <f t="shared" si="560"/>
        <v>Tuesday</v>
      </c>
      <c r="AA4556" s="21" t="str">
        <f t="shared" si="561"/>
        <v>Thursday</v>
      </c>
      <c r="AB4556" s="21" t="str">
        <f>VLOOKUP(U4556,'Currency Sheet'!A:C,3,)</f>
        <v>DOLLAR</v>
      </c>
      <c r="AC4556" s="42" t="str">
        <f>VLOOKUP(P4556,'Customer List'!B:D,3,)</f>
        <v>OutStation</v>
      </c>
    </row>
    <row r="4557" spans="1:29" x14ac:dyDescent="0.25">
      <c r="A4557" s="21">
        <v>4553</v>
      </c>
      <c r="B4557" s="21">
        <v>45330</v>
      </c>
      <c r="C4557" s="30">
        <v>45971</v>
      </c>
      <c r="D4557" s="30">
        <v>45985</v>
      </c>
      <c r="E4557" s="47">
        <v>395.5</v>
      </c>
      <c r="F4557" s="47">
        <f t="shared" si="557"/>
        <v>34804</v>
      </c>
      <c r="G4557" s="48">
        <f t="shared" si="558"/>
        <v>34804</v>
      </c>
      <c r="H4557" s="21" t="s">
        <v>6105</v>
      </c>
      <c r="I4557" s="21"/>
      <c r="J4557" s="21">
        <v>1</v>
      </c>
      <c r="K4557" s="21">
        <v>1</v>
      </c>
      <c r="L4557" s="21">
        <f t="shared" si="562"/>
        <v>0</v>
      </c>
      <c r="M4557" s="21" t="s">
        <v>6372</v>
      </c>
      <c r="N4557" s="30">
        <v>45995</v>
      </c>
      <c r="O4557" s="48">
        <v>71190</v>
      </c>
      <c r="P4557" s="21" t="s">
        <v>42</v>
      </c>
      <c r="Q4557" s="21" t="s">
        <v>5959</v>
      </c>
      <c r="R4557" s="21" t="s">
        <v>6091</v>
      </c>
      <c r="S4557" s="3">
        <v>4</v>
      </c>
      <c r="T4557" s="37"/>
      <c r="U4557" s="21" t="s">
        <v>3344</v>
      </c>
      <c r="V4557" s="21" t="str">
        <f>VLOOKUP(P4557,'Customer List'!B:C,2,)</f>
        <v>Faridabad</v>
      </c>
      <c r="W4557" s="38" t="s">
        <v>637</v>
      </c>
      <c r="X4557" s="30">
        <f t="shared" ref="X4557:X4558" si="564">IF(OR(R4557 = "PRIYANKA MADAM", R4557 = "DEEPAK", R4557 = "PORTER"),N4557,"")</f>
        <v>45995</v>
      </c>
      <c r="Y4557" s="21">
        <f t="shared" si="559"/>
        <v>0</v>
      </c>
      <c r="Z4557" s="21" t="str">
        <f t="shared" si="560"/>
        <v>Thursday</v>
      </c>
      <c r="AA4557" s="21" t="str">
        <f t="shared" si="561"/>
        <v>Thursday</v>
      </c>
      <c r="AB4557" s="21" t="str">
        <f>VLOOKUP(U4557,'Currency Sheet'!A:C,3,)</f>
        <v>DOLLAR</v>
      </c>
      <c r="AC4557" s="42" t="str">
        <f>VLOOKUP(P4557,'Customer List'!B:D,3,)</f>
        <v>Local</v>
      </c>
    </row>
    <row r="4558" spans="1:29" x14ac:dyDescent="0.25">
      <c r="A4558" s="21">
        <v>4554</v>
      </c>
      <c r="B4558" s="21">
        <v>45330</v>
      </c>
      <c r="C4558" s="30">
        <v>45971</v>
      </c>
      <c r="D4558" s="30">
        <v>45985</v>
      </c>
      <c r="E4558" s="47">
        <v>395.5</v>
      </c>
      <c r="F4558" s="47">
        <f t="shared" si="557"/>
        <v>34804</v>
      </c>
      <c r="G4558" s="48">
        <f t="shared" si="558"/>
        <v>34804</v>
      </c>
      <c r="H4558" s="21" t="s">
        <v>6106</v>
      </c>
      <c r="I4558" s="21"/>
      <c r="J4558" s="21">
        <v>1</v>
      </c>
      <c r="K4558" s="21">
        <v>1</v>
      </c>
      <c r="L4558" s="21">
        <f t="shared" si="562"/>
        <v>0</v>
      </c>
      <c r="M4558" s="21" t="s">
        <v>6372</v>
      </c>
      <c r="N4558" s="30">
        <v>45995</v>
      </c>
      <c r="O4558" s="48">
        <v>71190</v>
      </c>
      <c r="P4558" s="21" t="s">
        <v>42</v>
      </c>
      <c r="Q4558" s="21" t="s">
        <v>5959</v>
      </c>
      <c r="R4558" s="21" t="s">
        <v>6091</v>
      </c>
      <c r="S4558" s="3">
        <v>4</v>
      </c>
      <c r="T4558" s="37"/>
      <c r="U4558" s="21" t="s">
        <v>3344</v>
      </c>
      <c r="V4558" s="21" t="str">
        <f>VLOOKUP(P4558,'Customer List'!B:C,2,)</f>
        <v>Faridabad</v>
      </c>
      <c r="W4558" s="38" t="s">
        <v>637</v>
      </c>
      <c r="X4558" s="30">
        <f t="shared" si="564"/>
        <v>45995</v>
      </c>
      <c r="Y4558" s="21">
        <f t="shared" si="559"/>
        <v>0</v>
      </c>
      <c r="Z4558" s="21" t="str">
        <f t="shared" si="560"/>
        <v>Thursday</v>
      </c>
      <c r="AA4558" s="21" t="str">
        <f t="shared" si="561"/>
        <v>Thursday</v>
      </c>
      <c r="AB4558" s="21" t="str">
        <f>VLOOKUP(U4558,'Currency Sheet'!A:C,3,)</f>
        <v>DOLLAR</v>
      </c>
      <c r="AC4558" s="42" t="str">
        <f>VLOOKUP(P4558,'Customer List'!B:D,3,)</f>
        <v>Local</v>
      </c>
    </row>
    <row r="4559" spans="1:29" x14ac:dyDescent="0.25">
      <c r="A4559" s="21">
        <v>4555</v>
      </c>
      <c r="B4559" s="21" t="s">
        <v>6124</v>
      </c>
      <c r="C4559" s="30">
        <v>45982</v>
      </c>
      <c r="D4559" s="30">
        <v>45987</v>
      </c>
      <c r="E4559" s="47">
        <v>59.4</v>
      </c>
      <c r="F4559" s="47">
        <f t="shared" si="557"/>
        <v>5227.2</v>
      </c>
      <c r="G4559" s="48">
        <f t="shared" si="558"/>
        <v>5227.2</v>
      </c>
      <c r="H4559" s="21">
        <v>100406</v>
      </c>
      <c r="I4559" s="21" t="s">
        <v>4757</v>
      </c>
      <c r="J4559" s="21">
        <v>1</v>
      </c>
      <c r="K4559" s="21">
        <v>1</v>
      </c>
      <c r="L4559" s="21">
        <f t="shared" si="562"/>
        <v>0</v>
      </c>
      <c r="M4559" s="21" t="s">
        <v>6276</v>
      </c>
      <c r="N4559" s="30">
        <v>45990</v>
      </c>
      <c r="O4559" s="48">
        <v>8835.75</v>
      </c>
      <c r="P4559" s="21" t="s">
        <v>6125</v>
      </c>
      <c r="Q4559" s="21">
        <v>58158740474</v>
      </c>
      <c r="R4559" s="21" t="s">
        <v>6107</v>
      </c>
      <c r="S4559" s="3">
        <v>4</v>
      </c>
      <c r="T4559" s="37"/>
      <c r="U4559" s="21" t="s">
        <v>18</v>
      </c>
      <c r="V4559" s="21" t="str">
        <f>VLOOKUP(P4559,'Customer List'!B:C,2,)</f>
        <v>Hyderabad</v>
      </c>
      <c r="W4559" s="38"/>
      <c r="X4559" s="30">
        <v>45992</v>
      </c>
      <c r="Y4559" s="21">
        <f t="shared" si="559"/>
        <v>2</v>
      </c>
      <c r="Z4559" s="21" t="str">
        <f t="shared" si="560"/>
        <v>Saturday</v>
      </c>
      <c r="AA4559" s="21" t="str">
        <f t="shared" si="561"/>
        <v>Monday</v>
      </c>
      <c r="AB4559" s="21" t="str">
        <f>VLOOKUP(U4559,'Currency Sheet'!A:C,3,)</f>
        <v>DOLLAR</v>
      </c>
      <c r="AC4559" s="42" t="str">
        <f>VLOOKUP(P4559,'Customer List'!B:D,3,)</f>
        <v>OutStation</v>
      </c>
    </row>
    <row r="4560" spans="1:29" x14ac:dyDescent="0.25">
      <c r="A4560" s="21">
        <v>4556</v>
      </c>
      <c r="B4560" s="21" t="s">
        <v>6124</v>
      </c>
      <c r="C4560" s="30">
        <v>45982</v>
      </c>
      <c r="D4560" s="30">
        <v>45987</v>
      </c>
      <c r="E4560" s="47">
        <v>118.8</v>
      </c>
      <c r="F4560" s="47">
        <f t="shared" si="557"/>
        <v>10454.4</v>
      </c>
      <c r="G4560" s="48">
        <f t="shared" si="558"/>
        <v>10454.4</v>
      </c>
      <c r="H4560" s="21">
        <v>100710</v>
      </c>
      <c r="I4560" s="21" t="s">
        <v>4747</v>
      </c>
      <c r="J4560" s="21">
        <v>1</v>
      </c>
      <c r="K4560" s="21">
        <v>1</v>
      </c>
      <c r="L4560" s="21">
        <f t="shared" si="562"/>
        <v>0</v>
      </c>
      <c r="M4560" s="21" t="s">
        <v>6276</v>
      </c>
      <c r="N4560" s="30">
        <v>45990</v>
      </c>
      <c r="O4560" s="48">
        <v>17671.5</v>
      </c>
      <c r="P4560" s="21" t="s">
        <v>6125</v>
      </c>
      <c r="Q4560" s="21">
        <v>58158740474</v>
      </c>
      <c r="R4560" s="21" t="s">
        <v>6107</v>
      </c>
      <c r="S4560" s="3">
        <v>4</v>
      </c>
      <c r="T4560" s="37"/>
      <c r="U4560" s="21" t="s">
        <v>18</v>
      </c>
      <c r="V4560" s="21" t="str">
        <f>VLOOKUP(P4560,'Customer List'!B:C,2,)</f>
        <v>Hyderabad</v>
      </c>
      <c r="W4560" s="38"/>
      <c r="X4560" s="30">
        <v>45992</v>
      </c>
      <c r="Y4560" s="21">
        <f t="shared" si="559"/>
        <v>2</v>
      </c>
      <c r="Z4560" s="21" t="str">
        <f t="shared" si="560"/>
        <v>Saturday</v>
      </c>
      <c r="AA4560" s="21" t="str">
        <f t="shared" si="561"/>
        <v>Monday</v>
      </c>
      <c r="AB4560" s="21" t="str">
        <f>VLOOKUP(U4560,'Currency Sheet'!A:C,3,)</f>
        <v>DOLLAR</v>
      </c>
      <c r="AC4560" s="42" t="str">
        <f>VLOOKUP(P4560,'Customer List'!B:D,3,)</f>
        <v>OutStation</v>
      </c>
    </row>
    <row r="4561" spans="1:29" ht="30" x14ac:dyDescent="0.25">
      <c r="A4561" s="21">
        <v>4557</v>
      </c>
      <c r="B4561" s="21" t="s">
        <v>6124</v>
      </c>
      <c r="C4561" s="30">
        <v>45982</v>
      </c>
      <c r="D4561" s="30">
        <v>45987</v>
      </c>
      <c r="E4561" s="47">
        <v>115.5</v>
      </c>
      <c r="F4561" s="47">
        <f t="shared" si="557"/>
        <v>10164</v>
      </c>
      <c r="G4561" s="48">
        <f t="shared" si="558"/>
        <v>10164</v>
      </c>
      <c r="H4561" s="21">
        <v>100751</v>
      </c>
      <c r="I4561" s="21" t="s">
        <v>4747</v>
      </c>
      <c r="J4561" s="21">
        <v>1</v>
      </c>
      <c r="K4561" s="21">
        <v>1</v>
      </c>
      <c r="L4561" s="21">
        <f t="shared" si="562"/>
        <v>0</v>
      </c>
      <c r="M4561" s="21" t="s">
        <v>6184</v>
      </c>
      <c r="N4561" s="30">
        <v>45988</v>
      </c>
      <c r="O4561" s="48">
        <v>0</v>
      </c>
      <c r="P4561" s="21" t="s">
        <v>49</v>
      </c>
      <c r="Q4561" s="21"/>
      <c r="R4561" s="21"/>
      <c r="S4561" s="3">
        <v>4</v>
      </c>
      <c r="T4561" s="37" t="s">
        <v>6185</v>
      </c>
      <c r="U4561" s="21" t="s">
        <v>18</v>
      </c>
      <c r="V4561" s="21" t="str">
        <f>VLOOKUP(P4561,'Customer List'!B:C,2,)</f>
        <v>Delhi</v>
      </c>
      <c r="W4561" s="38" t="s">
        <v>6162</v>
      </c>
      <c r="X4561" s="30" t="str">
        <f t="shared" ref="X4561" si="565">IF(OR(R4561 = "PRIYANKA MADAM", R4561 = "DEEPAK", R4561 = "PORTER"),N4561,"")</f>
        <v/>
      </c>
      <c r="Y4561" s="21" t="str">
        <f t="shared" si="559"/>
        <v/>
      </c>
      <c r="Z4561" s="21" t="str">
        <f t="shared" si="560"/>
        <v>Thursday</v>
      </c>
      <c r="AA4561" s="21" t="str">
        <f t="shared" si="561"/>
        <v/>
      </c>
      <c r="AB4561" s="21" t="str">
        <f>VLOOKUP(U4561,'Currency Sheet'!A:C,3,)</f>
        <v>DOLLAR</v>
      </c>
      <c r="AC4561" s="42" t="str">
        <f>VLOOKUP(P4561,'Customer List'!B:D,3,)</f>
        <v>Local</v>
      </c>
    </row>
    <row r="4562" spans="1:29" x14ac:dyDescent="0.25">
      <c r="A4562" s="21">
        <v>4558</v>
      </c>
      <c r="B4562" s="21" t="s">
        <v>6124</v>
      </c>
      <c r="C4562" s="30">
        <v>45982</v>
      </c>
      <c r="D4562" s="30">
        <v>45987</v>
      </c>
      <c r="E4562" s="47">
        <v>191.1</v>
      </c>
      <c r="F4562" s="47">
        <f t="shared" si="557"/>
        <v>16816.8</v>
      </c>
      <c r="G4562" s="48">
        <f t="shared" si="558"/>
        <v>16816.8</v>
      </c>
      <c r="H4562" s="21">
        <v>100759</v>
      </c>
      <c r="I4562" s="21" t="s">
        <v>4747</v>
      </c>
      <c r="J4562" s="21">
        <v>1</v>
      </c>
      <c r="K4562" s="21">
        <v>1</v>
      </c>
      <c r="L4562" s="21">
        <f t="shared" si="562"/>
        <v>0</v>
      </c>
      <c r="M4562" s="21" t="s">
        <v>6275</v>
      </c>
      <c r="N4562" s="30">
        <v>45990</v>
      </c>
      <c r="O4562" s="48">
        <v>24365.25</v>
      </c>
      <c r="P4562" s="21" t="s">
        <v>6125</v>
      </c>
      <c r="Q4562" s="21">
        <v>58158740474</v>
      </c>
      <c r="R4562" s="21" t="s">
        <v>6107</v>
      </c>
      <c r="S4562" s="3">
        <v>4</v>
      </c>
      <c r="T4562" s="37"/>
      <c r="U4562" s="21" t="s">
        <v>18</v>
      </c>
      <c r="V4562" s="21" t="str">
        <f>VLOOKUP(P4562,'Customer List'!B:C,2,)</f>
        <v>Hyderabad</v>
      </c>
      <c r="W4562" s="38"/>
      <c r="X4562" s="30">
        <v>45992</v>
      </c>
      <c r="Y4562" s="21">
        <f t="shared" si="559"/>
        <v>2</v>
      </c>
      <c r="Z4562" s="21" t="str">
        <f t="shared" si="560"/>
        <v>Saturday</v>
      </c>
      <c r="AA4562" s="21" t="str">
        <f t="shared" si="561"/>
        <v>Monday</v>
      </c>
      <c r="AB4562" s="21" t="str">
        <f>VLOOKUP(U4562,'Currency Sheet'!A:C,3,)</f>
        <v>DOLLAR</v>
      </c>
      <c r="AC4562" s="42" t="str">
        <f>VLOOKUP(P4562,'Customer List'!B:D,3,)</f>
        <v>OutStation</v>
      </c>
    </row>
    <row r="4563" spans="1:29" ht="30" x14ac:dyDescent="0.25">
      <c r="A4563" s="21">
        <v>4559</v>
      </c>
      <c r="B4563" s="21" t="s">
        <v>6124</v>
      </c>
      <c r="C4563" s="30">
        <v>45982</v>
      </c>
      <c r="D4563" s="30">
        <v>45987</v>
      </c>
      <c r="E4563" s="47">
        <v>46.2</v>
      </c>
      <c r="F4563" s="47">
        <f t="shared" si="557"/>
        <v>4065.6000000000004</v>
      </c>
      <c r="G4563" s="48">
        <f t="shared" si="558"/>
        <v>4065.6000000000004</v>
      </c>
      <c r="H4563" s="21">
        <v>101209</v>
      </c>
      <c r="I4563" s="21" t="s">
        <v>4748</v>
      </c>
      <c r="J4563" s="21">
        <v>1</v>
      </c>
      <c r="K4563" s="21">
        <v>1</v>
      </c>
      <c r="L4563" s="21">
        <f t="shared" si="562"/>
        <v>0</v>
      </c>
      <c r="M4563" s="21" t="s">
        <v>6184</v>
      </c>
      <c r="N4563" s="30">
        <v>45988</v>
      </c>
      <c r="O4563" s="48">
        <v>0</v>
      </c>
      <c r="P4563" s="21" t="s">
        <v>49</v>
      </c>
      <c r="Q4563" s="21"/>
      <c r="R4563" s="21"/>
      <c r="S4563" s="3">
        <v>4</v>
      </c>
      <c r="T4563" s="37" t="s">
        <v>6185</v>
      </c>
      <c r="U4563" s="21" t="s">
        <v>18</v>
      </c>
      <c r="V4563" s="21" t="str">
        <f>VLOOKUP(P4563,'Customer List'!B:C,2,)</f>
        <v>Delhi</v>
      </c>
      <c r="W4563" s="38" t="s">
        <v>6162</v>
      </c>
      <c r="X4563" s="30" t="str">
        <f t="shared" ref="X4563" si="566">IF(OR(R4563 = "PRIYANKA MADAM", R4563 = "DEEPAK", R4563 = "PORTER"),N4563,"")</f>
        <v/>
      </c>
      <c r="Y4563" s="21" t="str">
        <f t="shared" si="559"/>
        <v/>
      </c>
      <c r="Z4563" s="21" t="str">
        <f t="shared" si="560"/>
        <v>Thursday</v>
      </c>
      <c r="AA4563" s="21" t="str">
        <f t="shared" si="561"/>
        <v/>
      </c>
      <c r="AB4563" s="21" t="str">
        <f>VLOOKUP(U4563,'Currency Sheet'!A:C,3,)</f>
        <v>DOLLAR</v>
      </c>
      <c r="AC4563" s="42" t="str">
        <f>VLOOKUP(P4563,'Customer List'!B:D,3,)</f>
        <v>Local</v>
      </c>
    </row>
    <row r="4564" spans="1:29" x14ac:dyDescent="0.25">
      <c r="A4564" s="21">
        <v>4560</v>
      </c>
      <c r="B4564" s="21" t="s">
        <v>6124</v>
      </c>
      <c r="C4564" s="30">
        <v>45982</v>
      </c>
      <c r="D4564" s="30">
        <v>45987</v>
      </c>
      <c r="E4564" s="47">
        <v>129</v>
      </c>
      <c r="F4564" s="47">
        <f t="shared" si="557"/>
        <v>11352</v>
      </c>
      <c r="G4564" s="48">
        <f t="shared" si="558"/>
        <v>11352</v>
      </c>
      <c r="H4564" s="21">
        <v>101222</v>
      </c>
      <c r="I4564" s="21" t="s">
        <v>4748</v>
      </c>
      <c r="J4564" s="21">
        <v>1</v>
      </c>
      <c r="K4564" s="21">
        <v>1</v>
      </c>
      <c r="L4564" s="21">
        <f t="shared" si="562"/>
        <v>0</v>
      </c>
      <c r="M4564" s="21" t="s">
        <v>6276</v>
      </c>
      <c r="N4564" s="30">
        <v>45990</v>
      </c>
      <c r="O4564" s="48">
        <v>19188.75</v>
      </c>
      <c r="P4564" s="21" t="s">
        <v>6125</v>
      </c>
      <c r="Q4564" s="21">
        <v>58158740474</v>
      </c>
      <c r="R4564" s="21" t="s">
        <v>6107</v>
      </c>
      <c r="S4564" s="3">
        <v>4</v>
      </c>
      <c r="T4564" s="37"/>
      <c r="U4564" s="21" t="s">
        <v>18</v>
      </c>
      <c r="V4564" s="21" t="str">
        <f>VLOOKUP(P4564,'Customer List'!B:C,2,)</f>
        <v>Hyderabad</v>
      </c>
      <c r="W4564" s="38"/>
      <c r="X4564" s="30">
        <v>45992</v>
      </c>
      <c r="Y4564" s="21">
        <f t="shared" si="559"/>
        <v>2</v>
      </c>
      <c r="Z4564" s="21" t="str">
        <f t="shared" si="560"/>
        <v>Saturday</v>
      </c>
      <c r="AA4564" s="21" t="str">
        <f t="shared" si="561"/>
        <v>Monday</v>
      </c>
      <c r="AB4564" s="21" t="str">
        <f>VLOOKUP(U4564,'Currency Sheet'!A:C,3,)</f>
        <v>DOLLAR</v>
      </c>
      <c r="AC4564" s="42" t="str">
        <f>VLOOKUP(P4564,'Customer List'!B:D,3,)</f>
        <v>OutStation</v>
      </c>
    </row>
    <row r="4565" spans="1:29" x14ac:dyDescent="0.25">
      <c r="A4565" s="21">
        <v>4561</v>
      </c>
      <c r="B4565" s="21" t="s">
        <v>6124</v>
      </c>
      <c r="C4565" s="30">
        <v>45982</v>
      </c>
      <c r="D4565" s="30">
        <v>45987</v>
      </c>
      <c r="E4565" s="47">
        <v>191.1</v>
      </c>
      <c r="F4565" s="47">
        <f t="shared" si="557"/>
        <v>16816.8</v>
      </c>
      <c r="G4565" s="48">
        <f t="shared" si="558"/>
        <v>16816.8</v>
      </c>
      <c r="H4565" s="21">
        <v>101242</v>
      </c>
      <c r="I4565" s="21" t="s">
        <v>4748</v>
      </c>
      <c r="J4565" s="21">
        <v>1</v>
      </c>
      <c r="K4565" s="21">
        <v>1</v>
      </c>
      <c r="L4565" s="21">
        <f t="shared" si="562"/>
        <v>0</v>
      </c>
      <c r="M4565" s="21" t="s">
        <v>6283</v>
      </c>
      <c r="N4565" s="30">
        <v>45990</v>
      </c>
      <c r="O4565" s="48">
        <v>25389</v>
      </c>
      <c r="P4565" s="21" t="s">
        <v>26</v>
      </c>
      <c r="Q4565" s="21" t="s">
        <v>6323</v>
      </c>
      <c r="R4565" s="21" t="s">
        <v>6107</v>
      </c>
      <c r="S4565" s="3">
        <v>4</v>
      </c>
      <c r="T4565" s="37"/>
      <c r="U4565" s="21" t="s">
        <v>18</v>
      </c>
      <c r="V4565" s="21" t="str">
        <f>VLOOKUP(P4565,'Customer List'!B:C,2,)</f>
        <v>Chandigarh</v>
      </c>
      <c r="W4565" s="38"/>
      <c r="X4565" s="30">
        <v>45992</v>
      </c>
      <c r="Y4565" s="21">
        <f t="shared" si="559"/>
        <v>2</v>
      </c>
      <c r="Z4565" s="21" t="str">
        <f t="shared" si="560"/>
        <v>Saturday</v>
      </c>
      <c r="AA4565" s="21" t="str">
        <f t="shared" si="561"/>
        <v>Monday</v>
      </c>
      <c r="AB4565" s="21" t="str">
        <f>VLOOKUP(U4565,'Currency Sheet'!A:C,3,)</f>
        <v>DOLLAR</v>
      </c>
      <c r="AC4565" s="42" t="str">
        <f>VLOOKUP(P4565,'Customer List'!B:D,3,)</f>
        <v>OutStation</v>
      </c>
    </row>
    <row r="4566" spans="1:29" x14ac:dyDescent="0.25">
      <c r="A4566" s="21">
        <v>4562</v>
      </c>
      <c r="B4566" s="21" t="s">
        <v>6124</v>
      </c>
      <c r="C4566" s="30">
        <v>45982</v>
      </c>
      <c r="D4566" s="30">
        <v>45987</v>
      </c>
      <c r="E4566" s="47">
        <v>69</v>
      </c>
      <c r="F4566" s="47">
        <f t="shared" si="557"/>
        <v>6072</v>
      </c>
      <c r="G4566" s="48">
        <f t="shared" si="558"/>
        <v>6072</v>
      </c>
      <c r="H4566" s="21">
        <v>101302</v>
      </c>
      <c r="I4566" s="21" t="s">
        <v>6126</v>
      </c>
      <c r="J4566" s="21">
        <v>1</v>
      </c>
      <c r="K4566" s="21">
        <v>1</v>
      </c>
      <c r="L4566" s="21">
        <f t="shared" si="562"/>
        <v>0</v>
      </c>
      <c r="M4566" s="21" t="s">
        <v>6275</v>
      </c>
      <c r="N4566" s="30">
        <v>45990</v>
      </c>
      <c r="O4566" s="48">
        <v>10263.75</v>
      </c>
      <c r="P4566" s="21" t="s">
        <v>6125</v>
      </c>
      <c r="Q4566" s="21">
        <v>58158740474</v>
      </c>
      <c r="R4566" s="21" t="s">
        <v>6107</v>
      </c>
      <c r="S4566" s="3">
        <v>4</v>
      </c>
      <c r="T4566" s="37"/>
      <c r="U4566" s="21" t="s">
        <v>18</v>
      </c>
      <c r="V4566" s="21" t="str">
        <f>VLOOKUP(P4566,'Customer List'!B:C,2,)</f>
        <v>Hyderabad</v>
      </c>
      <c r="W4566" s="38"/>
      <c r="X4566" s="30">
        <v>45992</v>
      </c>
      <c r="Y4566" s="21">
        <f t="shared" si="559"/>
        <v>2</v>
      </c>
      <c r="Z4566" s="21" t="str">
        <f t="shared" si="560"/>
        <v>Saturday</v>
      </c>
      <c r="AA4566" s="21" t="str">
        <f t="shared" si="561"/>
        <v>Monday</v>
      </c>
      <c r="AB4566" s="21" t="str">
        <f>VLOOKUP(U4566,'Currency Sheet'!A:C,3,)</f>
        <v>DOLLAR</v>
      </c>
      <c r="AC4566" s="42" t="str">
        <f>VLOOKUP(P4566,'Customer List'!B:D,3,)</f>
        <v>OutStation</v>
      </c>
    </row>
    <row r="4567" spans="1:29" x14ac:dyDescent="0.25">
      <c r="A4567" s="21">
        <v>4563</v>
      </c>
      <c r="B4567" s="21" t="s">
        <v>6124</v>
      </c>
      <c r="C4567" s="30">
        <v>45982</v>
      </c>
      <c r="D4567" s="30">
        <v>45987</v>
      </c>
      <c r="E4567" s="47">
        <v>137.4</v>
      </c>
      <c r="F4567" s="47">
        <f t="shared" si="557"/>
        <v>12091.2</v>
      </c>
      <c r="G4567" s="48">
        <f t="shared" si="558"/>
        <v>12091.2</v>
      </c>
      <c r="H4567" s="21">
        <v>101916</v>
      </c>
      <c r="I4567" s="21" t="s">
        <v>5161</v>
      </c>
      <c r="J4567" s="21">
        <v>1</v>
      </c>
      <c r="K4567" s="21">
        <v>1</v>
      </c>
      <c r="L4567" s="21">
        <f t="shared" si="562"/>
        <v>0</v>
      </c>
      <c r="M4567" s="21" t="s">
        <v>6274</v>
      </c>
      <c r="N4567" s="30">
        <v>45990</v>
      </c>
      <c r="O4567" s="48">
        <v>20438.25</v>
      </c>
      <c r="P4567" s="21" t="s">
        <v>6125</v>
      </c>
      <c r="Q4567" s="21">
        <v>58158740474</v>
      </c>
      <c r="R4567" s="21" t="s">
        <v>6107</v>
      </c>
      <c r="S4567" s="3">
        <v>4</v>
      </c>
      <c r="T4567" s="37"/>
      <c r="U4567" s="21" t="s">
        <v>18</v>
      </c>
      <c r="V4567" s="21" t="str">
        <f>VLOOKUP(P4567,'Customer List'!B:C,2,)</f>
        <v>Hyderabad</v>
      </c>
      <c r="W4567" s="38"/>
      <c r="X4567" s="30">
        <v>45992</v>
      </c>
      <c r="Y4567" s="21">
        <f t="shared" si="559"/>
        <v>2</v>
      </c>
      <c r="Z4567" s="21" t="str">
        <f t="shared" si="560"/>
        <v>Saturday</v>
      </c>
      <c r="AA4567" s="21" t="str">
        <f t="shared" si="561"/>
        <v>Monday</v>
      </c>
      <c r="AB4567" s="21" t="str">
        <f>VLOOKUP(U4567,'Currency Sheet'!A:C,3,)</f>
        <v>DOLLAR</v>
      </c>
      <c r="AC4567" s="42" t="str">
        <f>VLOOKUP(P4567,'Customer List'!B:D,3,)</f>
        <v>OutStation</v>
      </c>
    </row>
    <row r="4568" spans="1:29" x14ac:dyDescent="0.25">
      <c r="A4568" s="21">
        <v>4564</v>
      </c>
      <c r="B4568" s="21" t="s">
        <v>6124</v>
      </c>
      <c r="C4568" s="30">
        <v>45982</v>
      </c>
      <c r="D4568" s="30">
        <v>45987</v>
      </c>
      <c r="E4568" s="47">
        <v>135.6</v>
      </c>
      <c r="F4568" s="47">
        <f t="shared" si="557"/>
        <v>11932.8</v>
      </c>
      <c r="G4568" s="48">
        <f t="shared" si="558"/>
        <v>11932.8</v>
      </c>
      <c r="H4568" s="21">
        <v>102008</v>
      </c>
      <c r="I4568" s="21" t="s">
        <v>5161</v>
      </c>
      <c r="J4568" s="21">
        <v>1</v>
      </c>
      <c r="K4568" s="21">
        <v>1</v>
      </c>
      <c r="L4568" s="21">
        <f t="shared" si="562"/>
        <v>0</v>
      </c>
      <c r="M4568" s="21" t="s">
        <v>6278</v>
      </c>
      <c r="N4568" s="30">
        <v>45990</v>
      </c>
      <c r="O4568" s="48">
        <v>22769.5</v>
      </c>
      <c r="P4568" s="21" t="s">
        <v>6127</v>
      </c>
      <c r="Q4568" s="21">
        <v>58158740312</v>
      </c>
      <c r="R4568" s="21" t="s">
        <v>6107</v>
      </c>
      <c r="S4568" s="3">
        <v>4</v>
      </c>
      <c r="T4568" s="37"/>
      <c r="U4568" s="21" t="s">
        <v>18</v>
      </c>
      <c r="V4568" s="21" t="str">
        <f>VLOOKUP(P4568,'Customer List'!B:C,2,)</f>
        <v>BANGALORE</v>
      </c>
      <c r="W4568" s="38"/>
      <c r="X4568" s="30">
        <v>45992</v>
      </c>
      <c r="Y4568" s="21">
        <f t="shared" si="559"/>
        <v>2</v>
      </c>
      <c r="Z4568" s="21" t="str">
        <f t="shared" si="560"/>
        <v>Saturday</v>
      </c>
      <c r="AA4568" s="21" t="str">
        <f t="shared" si="561"/>
        <v>Monday</v>
      </c>
      <c r="AB4568" s="21" t="str">
        <f>VLOOKUP(U4568,'Currency Sheet'!A:C,3,)</f>
        <v>DOLLAR</v>
      </c>
      <c r="AC4568" s="42" t="str">
        <f>VLOOKUP(P4568,'Customer List'!B:D,3,)</f>
        <v>OutStation</v>
      </c>
    </row>
    <row r="4569" spans="1:29" x14ac:dyDescent="0.25">
      <c r="A4569" s="21">
        <v>4565</v>
      </c>
      <c r="B4569" s="21" t="s">
        <v>6124</v>
      </c>
      <c r="C4569" s="30">
        <v>45982</v>
      </c>
      <c r="D4569" s="30">
        <v>45987</v>
      </c>
      <c r="E4569" s="47">
        <v>218.4</v>
      </c>
      <c r="F4569" s="47">
        <f t="shared" si="557"/>
        <v>19219.2</v>
      </c>
      <c r="G4569" s="48">
        <f t="shared" si="558"/>
        <v>19219.2</v>
      </c>
      <c r="H4569" s="21">
        <v>102618</v>
      </c>
      <c r="I4569" s="21" t="s">
        <v>6128</v>
      </c>
      <c r="J4569" s="21">
        <v>1</v>
      </c>
      <c r="K4569" s="21">
        <v>1</v>
      </c>
      <c r="L4569" s="21">
        <f t="shared" si="562"/>
        <v>0</v>
      </c>
      <c r="M4569" s="21" t="s">
        <v>6282</v>
      </c>
      <c r="N4569" s="30">
        <v>45990</v>
      </c>
      <c r="O4569" s="48">
        <v>33852</v>
      </c>
      <c r="P4569" s="21" t="s">
        <v>26</v>
      </c>
      <c r="Q4569" s="21" t="s">
        <v>6323</v>
      </c>
      <c r="R4569" s="21" t="s">
        <v>6107</v>
      </c>
      <c r="S4569" s="3">
        <v>4</v>
      </c>
      <c r="T4569" s="37"/>
      <c r="U4569" s="21" t="s">
        <v>18</v>
      </c>
      <c r="V4569" s="21" t="str">
        <f>VLOOKUP(P4569,'Customer List'!B:C,2,)</f>
        <v>Chandigarh</v>
      </c>
      <c r="W4569" s="38"/>
      <c r="X4569" s="30">
        <v>45992</v>
      </c>
      <c r="Y4569" s="21">
        <f t="shared" si="559"/>
        <v>2</v>
      </c>
      <c r="Z4569" s="21" t="str">
        <f t="shared" si="560"/>
        <v>Saturday</v>
      </c>
      <c r="AA4569" s="21" t="str">
        <f t="shared" si="561"/>
        <v>Monday</v>
      </c>
      <c r="AB4569" s="21" t="str">
        <f>VLOOKUP(U4569,'Currency Sheet'!A:C,3,)</f>
        <v>DOLLAR</v>
      </c>
      <c r="AC4569" s="42" t="str">
        <f>VLOOKUP(P4569,'Customer List'!B:D,3,)</f>
        <v>OutStation</v>
      </c>
    </row>
    <row r="4570" spans="1:29" x14ac:dyDescent="0.25">
      <c r="A4570" s="21">
        <v>4566</v>
      </c>
      <c r="B4570" s="21" t="s">
        <v>6124</v>
      </c>
      <c r="C4570" s="30">
        <v>45982</v>
      </c>
      <c r="D4570" s="30">
        <v>45987</v>
      </c>
      <c r="E4570" s="47">
        <v>159</v>
      </c>
      <c r="F4570" s="47">
        <f t="shared" si="557"/>
        <v>13992</v>
      </c>
      <c r="G4570" s="48">
        <f t="shared" si="558"/>
        <v>13992</v>
      </c>
      <c r="H4570" s="21">
        <v>103032</v>
      </c>
      <c r="I4570" s="21" t="s">
        <v>5163</v>
      </c>
      <c r="J4570" s="21">
        <v>1</v>
      </c>
      <c r="K4570" s="21">
        <v>1</v>
      </c>
      <c r="L4570" s="21">
        <f t="shared" si="562"/>
        <v>0</v>
      </c>
      <c r="M4570" s="21" t="s">
        <v>6276</v>
      </c>
      <c r="N4570" s="30">
        <v>45990</v>
      </c>
      <c r="O4570" s="48">
        <v>23651.25</v>
      </c>
      <c r="P4570" s="21" t="s">
        <v>6125</v>
      </c>
      <c r="Q4570" s="21">
        <v>58158740474</v>
      </c>
      <c r="R4570" s="21" t="s">
        <v>6107</v>
      </c>
      <c r="S4570" s="3">
        <v>4</v>
      </c>
      <c r="T4570" s="37"/>
      <c r="U4570" s="21" t="s">
        <v>18</v>
      </c>
      <c r="V4570" s="21" t="str">
        <f>VLOOKUP(P4570,'Customer List'!B:C,2,)</f>
        <v>Hyderabad</v>
      </c>
      <c r="W4570" s="38"/>
      <c r="X4570" s="30">
        <v>45992</v>
      </c>
      <c r="Y4570" s="21">
        <f t="shared" si="559"/>
        <v>2</v>
      </c>
      <c r="Z4570" s="21" t="str">
        <f t="shared" si="560"/>
        <v>Saturday</v>
      </c>
      <c r="AA4570" s="21" t="str">
        <f t="shared" si="561"/>
        <v>Monday</v>
      </c>
      <c r="AB4570" s="21" t="str">
        <f>VLOOKUP(U4570,'Currency Sheet'!A:C,3,)</f>
        <v>DOLLAR</v>
      </c>
      <c r="AC4570" s="42" t="str">
        <f>VLOOKUP(P4570,'Customer List'!B:D,3,)</f>
        <v>OutStation</v>
      </c>
    </row>
    <row r="4571" spans="1:29" x14ac:dyDescent="0.25">
      <c r="A4571" s="21">
        <v>4567</v>
      </c>
      <c r="B4571" s="21" t="s">
        <v>6124</v>
      </c>
      <c r="C4571" s="30">
        <v>45982</v>
      </c>
      <c r="D4571" s="30">
        <v>45987</v>
      </c>
      <c r="E4571" s="47">
        <v>51.6</v>
      </c>
      <c r="F4571" s="47">
        <f t="shared" si="557"/>
        <v>4540.8</v>
      </c>
      <c r="G4571" s="48">
        <f t="shared" si="558"/>
        <v>4540.8</v>
      </c>
      <c r="H4571" s="21">
        <v>103106</v>
      </c>
      <c r="I4571" s="21" t="s">
        <v>4750</v>
      </c>
      <c r="J4571" s="21">
        <v>1</v>
      </c>
      <c r="K4571" s="21">
        <v>1</v>
      </c>
      <c r="L4571" s="21">
        <f t="shared" si="562"/>
        <v>0</v>
      </c>
      <c r="M4571" s="21" t="s">
        <v>6187</v>
      </c>
      <c r="N4571" s="30">
        <v>45987</v>
      </c>
      <c r="O4571" s="48">
        <v>7998</v>
      </c>
      <c r="P4571" s="21" t="s">
        <v>213</v>
      </c>
      <c r="Q4571" s="21" t="s">
        <v>1127</v>
      </c>
      <c r="R4571" s="21" t="s">
        <v>1127</v>
      </c>
      <c r="S4571" s="3">
        <v>4</v>
      </c>
      <c r="T4571" s="37" t="s">
        <v>6621</v>
      </c>
      <c r="U4571" s="21" t="s">
        <v>18</v>
      </c>
      <c r="V4571" s="21" t="str">
        <f>VLOOKUP(P4571,'Customer List'!B:C,2,)</f>
        <v>Delhi</v>
      </c>
      <c r="W4571" s="38"/>
      <c r="X4571" s="30">
        <f t="shared" ref="X4571" si="567">IF(OR(R4571 = "PRIYANKA MADAM", R4571 = "DEEPAK", R4571 = "PORTER"),N4571,"")</f>
        <v>45987</v>
      </c>
      <c r="Y4571" s="21">
        <f t="shared" si="559"/>
        <v>0</v>
      </c>
      <c r="Z4571" s="21" t="str">
        <f t="shared" si="560"/>
        <v>Wednesday</v>
      </c>
      <c r="AA4571" s="21" t="str">
        <f t="shared" si="561"/>
        <v>Wednesday</v>
      </c>
      <c r="AB4571" s="21" t="str">
        <f>VLOOKUP(U4571,'Currency Sheet'!A:C,3,)</f>
        <v>DOLLAR</v>
      </c>
      <c r="AC4571" s="42" t="str">
        <f>VLOOKUP(P4571,'Customer List'!B:D,3,)</f>
        <v>Local</v>
      </c>
    </row>
    <row r="4572" spans="1:29" x14ac:dyDescent="0.25">
      <c r="A4572" s="21">
        <v>4568</v>
      </c>
      <c r="B4572" s="21" t="s">
        <v>6124</v>
      </c>
      <c r="C4572" s="30">
        <v>45982</v>
      </c>
      <c r="D4572" s="30">
        <v>45987</v>
      </c>
      <c r="E4572" s="47">
        <v>114</v>
      </c>
      <c r="F4572" s="47">
        <f t="shared" si="557"/>
        <v>10032</v>
      </c>
      <c r="G4572" s="48">
        <f t="shared" si="558"/>
        <v>20064</v>
      </c>
      <c r="H4572" s="21">
        <v>103114</v>
      </c>
      <c r="I4572" s="21" t="s">
        <v>4750</v>
      </c>
      <c r="J4572" s="21">
        <v>2</v>
      </c>
      <c r="K4572" s="21">
        <v>2</v>
      </c>
      <c r="L4572" s="21">
        <f t="shared" si="562"/>
        <v>0</v>
      </c>
      <c r="M4572" s="21" t="s">
        <v>6293</v>
      </c>
      <c r="N4572" s="30">
        <v>45990</v>
      </c>
      <c r="O4572" s="48">
        <v>44175</v>
      </c>
      <c r="P4572" s="21" t="s">
        <v>319</v>
      </c>
      <c r="Q4572" s="21">
        <v>58158739214</v>
      </c>
      <c r="R4572" s="21" t="s">
        <v>6107</v>
      </c>
      <c r="S4572" s="3">
        <v>4</v>
      </c>
      <c r="T4572" s="37"/>
      <c r="U4572" s="21" t="s">
        <v>18</v>
      </c>
      <c r="V4572" s="21" t="str">
        <f>VLOOKUP(P4572,'Customer List'!B:C,2,)</f>
        <v>Gujrat</v>
      </c>
      <c r="W4572" s="38"/>
      <c r="X4572" s="30">
        <v>45992</v>
      </c>
      <c r="Y4572" s="21">
        <f t="shared" si="559"/>
        <v>2</v>
      </c>
      <c r="Z4572" s="21" t="str">
        <f t="shared" si="560"/>
        <v>Saturday</v>
      </c>
      <c r="AA4572" s="21" t="str">
        <f t="shared" si="561"/>
        <v>Monday</v>
      </c>
      <c r="AB4572" s="21" t="str">
        <f>VLOOKUP(U4572,'Currency Sheet'!A:C,3,)</f>
        <v>DOLLAR</v>
      </c>
      <c r="AC4572" s="42" t="str">
        <f>VLOOKUP(P4572,'Customer List'!B:D,3,)</f>
        <v>OutStation</v>
      </c>
    </row>
    <row r="4573" spans="1:29" x14ac:dyDescent="0.25">
      <c r="A4573" s="21">
        <v>4569</v>
      </c>
      <c r="B4573" s="21" t="s">
        <v>6124</v>
      </c>
      <c r="C4573" s="30">
        <v>45982</v>
      </c>
      <c r="D4573" s="30">
        <v>45987</v>
      </c>
      <c r="E4573" s="47">
        <v>114</v>
      </c>
      <c r="F4573" s="47">
        <f t="shared" si="557"/>
        <v>10032</v>
      </c>
      <c r="G4573" s="48">
        <f t="shared" si="558"/>
        <v>10032</v>
      </c>
      <c r="H4573" s="21">
        <v>104512</v>
      </c>
      <c r="I4573" s="21" t="s">
        <v>5165</v>
      </c>
      <c r="J4573" s="21">
        <v>1</v>
      </c>
      <c r="K4573" s="21">
        <v>1</v>
      </c>
      <c r="L4573" s="21">
        <f t="shared" si="562"/>
        <v>0</v>
      </c>
      <c r="M4573" s="21" t="s">
        <v>6276</v>
      </c>
      <c r="N4573" s="30">
        <v>45990</v>
      </c>
      <c r="O4573" s="48">
        <v>16957.5</v>
      </c>
      <c r="P4573" s="21" t="s">
        <v>6125</v>
      </c>
      <c r="Q4573" s="21">
        <v>58158740474</v>
      </c>
      <c r="R4573" s="21" t="s">
        <v>6107</v>
      </c>
      <c r="S4573" s="3">
        <v>4</v>
      </c>
      <c r="T4573" s="37"/>
      <c r="U4573" s="21" t="s">
        <v>18</v>
      </c>
      <c r="V4573" s="21" t="str">
        <f>VLOOKUP(P4573,'Customer List'!B:C,2,)</f>
        <v>Hyderabad</v>
      </c>
      <c r="W4573" s="38"/>
      <c r="X4573" s="30">
        <v>45992</v>
      </c>
      <c r="Y4573" s="21">
        <f t="shared" si="559"/>
        <v>2</v>
      </c>
      <c r="Z4573" s="21" t="str">
        <f t="shared" si="560"/>
        <v>Saturday</v>
      </c>
      <c r="AA4573" s="21" t="str">
        <f t="shared" si="561"/>
        <v>Monday</v>
      </c>
      <c r="AB4573" s="21" t="str">
        <f>VLOOKUP(U4573,'Currency Sheet'!A:C,3,)</f>
        <v>DOLLAR</v>
      </c>
      <c r="AC4573" s="42" t="str">
        <f>VLOOKUP(P4573,'Customer List'!B:D,3,)</f>
        <v>OutStation</v>
      </c>
    </row>
    <row r="4574" spans="1:29" x14ac:dyDescent="0.25">
      <c r="A4574" s="21">
        <v>4570</v>
      </c>
      <c r="B4574" s="21" t="s">
        <v>6124</v>
      </c>
      <c r="C4574" s="30">
        <v>45982</v>
      </c>
      <c r="D4574" s="30">
        <v>45987</v>
      </c>
      <c r="E4574" s="47">
        <v>135.1</v>
      </c>
      <c r="F4574" s="47">
        <f t="shared" si="557"/>
        <v>11888.8</v>
      </c>
      <c r="G4574" s="48">
        <f t="shared" si="558"/>
        <v>11888.8</v>
      </c>
      <c r="H4574" s="21">
        <v>104527</v>
      </c>
      <c r="I4574" s="21" t="s">
        <v>5165</v>
      </c>
      <c r="J4574" s="21">
        <v>1</v>
      </c>
      <c r="K4574" s="21">
        <v>1</v>
      </c>
      <c r="L4574" s="21">
        <f t="shared" si="562"/>
        <v>0</v>
      </c>
      <c r="M4574" s="21" t="s">
        <v>6278</v>
      </c>
      <c r="N4574" s="30">
        <v>45990</v>
      </c>
      <c r="O4574" s="48">
        <v>19444.75</v>
      </c>
      <c r="P4574" s="21" t="s">
        <v>6127</v>
      </c>
      <c r="Q4574" s="21">
        <v>58158740312</v>
      </c>
      <c r="R4574" s="21" t="s">
        <v>6107</v>
      </c>
      <c r="S4574" s="3">
        <v>4</v>
      </c>
      <c r="T4574" s="37"/>
      <c r="U4574" s="21" t="s">
        <v>18</v>
      </c>
      <c r="V4574" s="21" t="str">
        <f>VLOOKUP(P4574,'Customer List'!B:C,2,)</f>
        <v>BANGALORE</v>
      </c>
      <c r="W4574" s="38"/>
      <c r="X4574" s="30">
        <v>45992</v>
      </c>
      <c r="Y4574" s="21">
        <f t="shared" si="559"/>
        <v>2</v>
      </c>
      <c r="Z4574" s="21" t="str">
        <f t="shared" si="560"/>
        <v>Saturday</v>
      </c>
      <c r="AA4574" s="21" t="str">
        <f t="shared" si="561"/>
        <v>Monday</v>
      </c>
      <c r="AB4574" s="21" t="str">
        <f>VLOOKUP(U4574,'Currency Sheet'!A:C,3,)</f>
        <v>DOLLAR</v>
      </c>
      <c r="AC4574" s="42" t="str">
        <f>VLOOKUP(P4574,'Customer List'!B:D,3,)</f>
        <v>OutStation</v>
      </c>
    </row>
    <row r="4575" spans="1:29" x14ac:dyDescent="0.25">
      <c r="A4575" s="21">
        <v>4571</v>
      </c>
      <c r="B4575" s="21" t="s">
        <v>6124</v>
      </c>
      <c r="C4575" s="30">
        <v>45982</v>
      </c>
      <c r="D4575" s="30">
        <v>45987</v>
      </c>
      <c r="E4575" s="47">
        <v>169.2</v>
      </c>
      <c r="F4575" s="47">
        <f t="shared" si="557"/>
        <v>14889.599999999999</v>
      </c>
      <c r="G4575" s="48">
        <f t="shared" si="558"/>
        <v>14889.599999999999</v>
      </c>
      <c r="H4575" s="21">
        <v>105016</v>
      </c>
      <c r="I4575" s="21" t="s">
        <v>4752</v>
      </c>
      <c r="J4575" s="21">
        <v>1</v>
      </c>
      <c r="K4575" s="21">
        <v>1</v>
      </c>
      <c r="L4575" s="21">
        <f t="shared" si="562"/>
        <v>0</v>
      </c>
      <c r="M4575" s="21" t="s">
        <v>6274</v>
      </c>
      <c r="N4575" s="30">
        <v>45990</v>
      </c>
      <c r="O4575" s="48">
        <v>25168.5</v>
      </c>
      <c r="P4575" s="21" t="s">
        <v>6125</v>
      </c>
      <c r="Q4575" s="21">
        <v>58158740474</v>
      </c>
      <c r="R4575" s="21" t="s">
        <v>6107</v>
      </c>
      <c r="S4575" s="3">
        <v>4</v>
      </c>
      <c r="T4575" s="37"/>
      <c r="U4575" s="21" t="s">
        <v>18</v>
      </c>
      <c r="V4575" s="21" t="str">
        <f>VLOOKUP(P4575,'Customer List'!B:C,2,)</f>
        <v>Hyderabad</v>
      </c>
      <c r="W4575" s="38"/>
      <c r="X4575" s="30">
        <v>45992</v>
      </c>
      <c r="Y4575" s="21">
        <f t="shared" si="559"/>
        <v>2</v>
      </c>
      <c r="Z4575" s="21" t="str">
        <f t="shared" si="560"/>
        <v>Saturday</v>
      </c>
      <c r="AA4575" s="21" t="str">
        <f t="shared" si="561"/>
        <v>Monday</v>
      </c>
      <c r="AB4575" s="21" t="str">
        <f>VLOOKUP(U4575,'Currency Sheet'!A:C,3,)</f>
        <v>DOLLAR</v>
      </c>
      <c r="AC4575" s="42" t="str">
        <f>VLOOKUP(P4575,'Customer List'!B:D,3,)</f>
        <v>OutStation</v>
      </c>
    </row>
    <row r="4576" spans="1:29" x14ac:dyDescent="0.25">
      <c r="A4576" s="21">
        <v>4572</v>
      </c>
      <c r="B4576" s="21" t="s">
        <v>6124</v>
      </c>
      <c r="C4576" s="30">
        <v>45982</v>
      </c>
      <c r="D4576" s="30">
        <v>45987</v>
      </c>
      <c r="E4576" s="47">
        <v>191.1</v>
      </c>
      <c r="F4576" s="47">
        <f t="shared" si="557"/>
        <v>16816.8</v>
      </c>
      <c r="G4576" s="48">
        <f t="shared" si="558"/>
        <v>16816.8</v>
      </c>
      <c r="H4576" s="21">
        <v>107643</v>
      </c>
      <c r="I4576" s="21" t="s">
        <v>4754</v>
      </c>
      <c r="J4576" s="21">
        <v>1</v>
      </c>
      <c r="K4576" s="21">
        <v>1</v>
      </c>
      <c r="L4576" s="21">
        <f t="shared" si="562"/>
        <v>0</v>
      </c>
      <c r="M4576" s="21" t="s">
        <v>6275</v>
      </c>
      <c r="N4576" s="30">
        <v>45990</v>
      </c>
      <c r="O4576" s="48">
        <v>24365.25</v>
      </c>
      <c r="P4576" s="21" t="s">
        <v>6125</v>
      </c>
      <c r="Q4576" s="21">
        <v>58158740474</v>
      </c>
      <c r="R4576" s="21" t="s">
        <v>6107</v>
      </c>
      <c r="S4576" s="3">
        <v>4</v>
      </c>
      <c r="T4576" s="37"/>
      <c r="U4576" s="21" t="s">
        <v>18</v>
      </c>
      <c r="V4576" s="21" t="str">
        <f>VLOOKUP(P4576,'Customer List'!B:C,2,)</f>
        <v>Hyderabad</v>
      </c>
      <c r="W4576" s="38"/>
      <c r="X4576" s="30">
        <v>45992</v>
      </c>
      <c r="Y4576" s="21">
        <f t="shared" si="559"/>
        <v>2</v>
      </c>
      <c r="Z4576" s="21" t="str">
        <f t="shared" si="560"/>
        <v>Saturday</v>
      </c>
      <c r="AA4576" s="21" t="str">
        <f t="shared" si="561"/>
        <v>Monday</v>
      </c>
      <c r="AB4576" s="21" t="str">
        <f>VLOOKUP(U4576,'Currency Sheet'!A:C,3,)</f>
        <v>DOLLAR</v>
      </c>
      <c r="AC4576" s="42" t="str">
        <f>VLOOKUP(P4576,'Customer List'!B:D,3,)</f>
        <v>OutStation</v>
      </c>
    </row>
    <row r="4577" spans="1:29" x14ac:dyDescent="0.25">
      <c r="A4577" s="21">
        <v>4573</v>
      </c>
      <c r="B4577" s="21" t="s">
        <v>6124</v>
      </c>
      <c r="C4577" s="30">
        <v>45982</v>
      </c>
      <c r="D4577" s="30">
        <v>45987</v>
      </c>
      <c r="E4577" s="47">
        <v>178.2</v>
      </c>
      <c r="F4577" s="47">
        <f t="shared" ref="F4577:F4608" si="568">IF(AB4577="DOLLAR",E4577*88,E4577)</f>
        <v>15681.599999999999</v>
      </c>
      <c r="G4577" s="48">
        <f t="shared" ref="G4577:G4608" si="569">F4577*J4577</f>
        <v>15681.599999999999</v>
      </c>
      <c r="H4577" s="21">
        <v>108924</v>
      </c>
      <c r="I4577" s="21" t="s">
        <v>6129</v>
      </c>
      <c r="J4577" s="21">
        <v>1</v>
      </c>
      <c r="K4577" s="21">
        <v>1</v>
      </c>
      <c r="L4577" s="21">
        <f t="shared" si="562"/>
        <v>0</v>
      </c>
      <c r="M4577" s="21" t="s">
        <v>6276</v>
      </c>
      <c r="N4577" s="30">
        <v>45990</v>
      </c>
      <c r="O4577" s="48">
        <v>26507.25</v>
      </c>
      <c r="P4577" s="21" t="s">
        <v>6125</v>
      </c>
      <c r="Q4577" s="21">
        <v>58158740474</v>
      </c>
      <c r="R4577" s="21" t="s">
        <v>6107</v>
      </c>
      <c r="S4577" s="3">
        <v>4</v>
      </c>
      <c r="T4577" s="37"/>
      <c r="U4577" s="21" t="s">
        <v>18</v>
      </c>
      <c r="V4577" s="21" t="str">
        <f>VLOOKUP(P4577,'Customer List'!B:C,2,)</f>
        <v>Hyderabad</v>
      </c>
      <c r="W4577" s="38"/>
      <c r="X4577" s="30">
        <v>45992</v>
      </c>
      <c r="Y4577" s="21">
        <f t="shared" ref="Y4577:Y4608" si="570">IF(X4577="", "", X4577-N4577)</f>
        <v>2</v>
      </c>
      <c r="Z4577" s="21" t="str">
        <f t="shared" ref="Z4577:Z4608" si="571">IF(N4577="", "", TEXT(N4577, "dddd"))</f>
        <v>Saturday</v>
      </c>
      <c r="AA4577" s="21" t="str">
        <f t="shared" ref="AA4577:AA4608" si="572">IF(X4577="", "", TEXT(X4577, "dddd"))</f>
        <v>Monday</v>
      </c>
      <c r="AB4577" s="21" t="str">
        <f>VLOOKUP(U4577,'Currency Sheet'!A:C,3,)</f>
        <v>DOLLAR</v>
      </c>
      <c r="AC4577" s="42" t="str">
        <f>VLOOKUP(P4577,'Customer List'!B:D,3,)</f>
        <v>OutStation</v>
      </c>
    </row>
    <row r="4578" spans="1:29" x14ac:dyDescent="0.25">
      <c r="A4578" s="21">
        <v>4574</v>
      </c>
      <c r="B4578" s="21" t="s">
        <v>6124</v>
      </c>
      <c r="C4578" s="30">
        <v>45982</v>
      </c>
      <c r="D4578" s="30">
        <v>45987</v>
      </c>
      <c r="E4578" s="47">
        <v>139.19999999999999</v>
      </c>
      <c r="F4578" s="47">
        <f t="shared" si="568"/>
        <v>12249.599999999999</v>
      </c>
      <c r="G4578" s="48">
        <f t="shared" si="569"/>
        <v>12249.599999999999</v>
      </c>
      <c r="H4578" s="21">
        <v>121614</v>
      </c>
      <c r="I4578" s="21" t="s">
        <v>5823</v>
      </c>
      <c r="J4578" s="21">
        <v>1</v>
      </c>
      <c r="K4578" s="21">
        <v>1</v>
      </c>
      <c r="L4578" s="21">
        <f t="shared" si="562"/>
        <v>0</v>
      </c>
      <c r="M4578" s="21" t="s">
        <v>6274</v>
      </c>
      <c r="N4578" s="30">
        <v>45990</v>
      </c>
      <c r="O4578" s="48">
        <v>20706</v>
      </c>
      <c r="P4578" s="21" t="s">
        <v>6125</v>
      </c>
      <c r="Q4578" s="21">
        <v>58158740474</v>
      </c>
      <c r="R4578" s="21" t="s">
        <v>6107</v>
      </c>
      <c r="S4578" s="3">
        <v>4</v>
      </c>
      <c r="T4578" s="37"/>
      <c r="U4578" s="21" t="s">
        <v>18</v>
      </c>
      <c r="V4578" s="21" t="str">
        <f>VLOOKUP(P4578,'Customer List'!B:C,2,)</f>
        <v>Hyderabad</v>
      </c>
      <c r="W4578" s="38"/>
      <c r="X4578" s="30">
        <v>45992</v>
      </c>
      <c r="Y4578" s="21">
        <f t="shared" si="570"/>
        <v>2</v>
      </c>
      <c r="Z4578" s="21" t="str">
        <f t="shared" si="571"/>
        <v>Saturday</v>
      </c>
      <c r="AA4578" s="21" t="str">
        <f t="shared" si="572"/>
        <v>Monday</v>
      </c>
      <c r="AB4578" s="21" t="str">
        <f>VLOOKUP(U4578,'Currency Sheet'!A:C,3,)</f>
        <v>DOLLAR</v>
      </c>
      <c r="AC4578" s="42" t="str">
        <f>VLOOKUP(P4578,'Customer List'!B:D,3,)</f>
        <v>OutStation</v>
      </c>
    </row>
    <row r="4579" spans="1:29" x14ac:dyDescent="0.25">
      <c r="A4579" s="21">
        <v>4575</v>
      </c>
      <c r="B4579" s="21" t="s">
        <v>6124</v>
      </c>
      <c r="C4579" s="30">
        <v>45982</v>
      </c>
      <c r="D4579" s="30">
        <v>45987</v>
      </c>
      <c r="E4579" s="47">
        <v>181.8</v>
      </c>
      <c r="F4579" s="47">
        <f t="shared" si="568"/>
        <v>15998.400000000001</v>
      </c>
      <c r="G4579" s="48">
        <f t="shared" si="569"/>
        <v>15998.400000000001</v>
      </c>
      <c r="H4579" s="21">
        <v>123114</v>
      </c>
      <c r="I4579" s="21" t="s">
        <v>4760</v>
      </c>
      <c r="J4579" s="21">
        <v>1</v>
      </c>
      <c r="K4579" s="21">
        <v>1</v>
      </c>
      <c r="L4579" s="21">
        <f t="shared" si="562"/>
        <v>0</v>
      </c>
      <c r="M4579" s="21" t="s">
        <v>6275</v>
      </c>
      <c r="N4579" s="30">
        <v>45990</v>
      </c>
      <c r="O4579" s="48">
        <v>27042.75</v>
      </c>
      <c r="P4579" s="21" t="s">
        <v>6125</v>
      </c>
      <c r="Q4579" s="21">
        <v>58158740474</v>
      </c>
      <c r="R4579" s="21" t="s">
        <v>6107</v>
      </c>
      <c r="S4579" s="3">
        <v>4</v>
      </c>
      <c r="T4579" s="37"/>
      <c r="U4579" s="21" t="s">
        <v>18</v>
      </c>
      <c r="V4579" s="21" t="str">
        <f>VLOOKUP(P4579,'Customer List'!B:C,2,)</f>
        <v>Hyderabad</v>
      </c>
      <c r="W4579" s="38"/>
      <c r="X4579" s="30">
        <v>45992</v>
      </c>
      <c r="Y4579" s="21">
        <f t="shared" si="570"/>
        <v>2</v>
      </c>
      <c r="Z4579" s="21" t="str">
        <f t="shared" si="571"/>
        <v>Saturday</v>
      </c>
      <c r="AA4579" s="21" t="str">
        <f t="shared" si="572"/>
        <v>Monday</v>
      </c>
      <c r="AB4579" s="21" t="str">
        <f>VLOOKUP(U4579,'Currency Sheet'!A:C,3,)</f>
        <v>DOLLAR</v>
      </c>
      <c r="AC4579" s="42" t="str">
        <f>VLOOKUP(P4579,'Customer List'!B:D,3,)</f>
        <v>OutStation</v>
      </c>
    </row>
    <row r="4580" spans="1:29" x14ac:dyDescent="0.25">
      <c r="A4580" s="21">
        <v>4576</v>
      </c>
      <c r="B4580" s="21" t="s">
        <v>6124</v>
      </c>
      <c r="C4580" s="30">
        <v>45982</v>
      </c>
      <c r="D4580" s="30">
        <v>45987</v>
      </c>
      <c r="E4580" s="47">
        <v>85.8</v>
      </c>
      <c r="F4580" s="47">
        <f t="shared" si="568"/>
        <v>7550.4</v>
      </c>
      <c r="G4580" s="48">
        <f t="shared" si="569"/>
        <v>7550.4</v>
      </c>
      <c r="H4580" s="21">
        <v>123116</v>
      </c>
      <c r="I4580" s="21" t="s">
        <v>4760</v>
      </c>
      <c r="J4580" s="21">
        <v>1</v>
      </c>
      <c r="K4580" s="21">
        <v>1</v>
      </c>
      <c r="L4580" s="21">
        <f t="shared" si="562"/>
        <v>0</v>
      </c>
      <c r="M4580" s="21" t="s">
        <v>6282</v>
      </c>
      <c r="N4580" s="30">
        <v>45990</v>
      </c>
      <c r="O4580" s="48">
        <v>13299</v>
      </c>
      <c r="P4580" s="21" t="s">
        <v>26</v>
      </c>
      <c r="Q4580" s="21" t="s">
        <v>6323</v>
      </c>
      <c r="R4580" s="21" t="s">
        <v>6107</v>
      </c>
      <c r="S4580" s="3">
        <v>4</v>
      </c>
      <c r="T4580" s="37"/>
      <c r="U4580" s="21" t="s">
        <v>18</v>
      </c>
      <c r="V4580" s="21" t="str">
        <f>VLOOKUP(P4580,'Customer List'!B:C,2,)</f>
        <v>Chandigarh</v>
      </c>
      <c r="W4580" s="38"/>
      <c r="X4580" s="30">
        <v>45992</v>
      </c>
      <c r="Y4580" s="21">
        <f t="shared" si="570"/>
        <v>2</v>
      </c>
      <c r="Z4580" s="21" t="str">
        <f t="shared" si="571"/>
        <v>Saturday</v>
      </c>
      <c r="AA4580" s="21" t="str">
        <f t="shared" si="572"/>
        <v>Monday</v>
      </c>
      <c r="AB4580" s="21" t="str">
        <f>VLOOKUP(U4580,'Currency Sheet'!A:C,3,)</f>
        <v>DOLLAR</v>
      </c>
      <c r="AC4580" s="42" t="str">
        <f>VLOOKUP(P4580,'Customer List'!B:D,3,)</f>
        <v>OutStation</v>
      </c>
    </row>
    <row r="4581" spans="1:29" x14ac:dyDescent="0.25">
      <c r="A4581" s="21">
        <v>4577</v>
      </c>
      <c r="B4581" s="21" t="s">
        <v>6124</v>
      </c>
      <c r="C4581" s="30">
        <v>45982</v>
      </c>
      <c r="D4581" s="30">
        <v>45987</v>
      </c>
      <c r="E4581" s="47">
        <v>49.8</v>
      </c>
      <c r="F4581" s="47">
        <f t="shared" si="568"/>
        <v>4382.3999999999996</v>
      </c>
      <c r="G4581" s="48">
        <f t="shared" si="569"/>
        <v>4382.3999999999996</v>
      </c>
      <c r="H4581" s="21">
        <v>124207</v>
      </c>
      <c r="I4581" s="21" t="s">
        <v>6130</v>
      </c>
      <c r="J4581" s="21">
        <v>1</v>
      </c>
      <c r="K4581" s="21">
        <v>1</v>
      </c>
      <c r="L4581" s="21">
        <f t="shared" si="562"/>
        <v>0</v>
      </c>
      <c r="M4581" s="21" t="s">
        <v>6275</v>
      </c>
      <c r="N4581" s="30">
        <v>45990</v>
      </c>
      <c r="O4581" s="48">
        <v>7407.75</v>
      </c>
      <c r="P4581" s="21" t="s">
        <v>6125</v>
      </c>
      <c r="Q4581" s="21">
        <v>58158740474</v>
      </c>
      <c r="R4581" s="21" t="s">
        <v>6107</v>
      </c>
      <c r="S4581" s="3">
        <v>4</v>
      </c>
      <c r="T4581" s="37"/>
      <c r="U4581" s="21" t="s">
        <v>18</v>
      </c>
      <c r="V4581" s="21" t="str">
        <f>VLOOKUP(P4581,'Customer List'!B:C,2,)</f>
        <v>Hyderabad</v>
      </c>
      <c r="W4581" s="38"/>
      <c r="X4581" s="30">
        <v>45992</v>
      </c>
      <c r="Y4581" s="21">
        <f t="shared" si="570"/>
        <v>2</v>
      </c>
      <c r="Z4581" s="21" t="str">
        <f t="shared" si="571"/>
        <v>Saturday</v>
      </c>
      <c r="AA4581" s="21" t="str">
        <f t="shared" si="572"/>
        <v>Monday</v>
      </c>
      <c r="AB4581" s="21" t="str">
        <f>VLOOKUP(U4581,'Currency Sheet'!A:C,3,)</f>
        <v>DOLLAR</v>
      </c>
      <c r="AC4581" s="42" t="str">
        <f>VLOOKUP(P4581,'Customer List'!B:D,3,)</f>
        <v>OutStation</v>
      </c>
    </row>
    <row r="4582" spans="1:29" x14ac:dyDescent="0.25">
      <c r="A4582" s="21">
        <v>4578</v>
      </c>
      <c r="B4582" s="21" t="s">
        <v>6124</v>
      </c>
      <c r="C4582" s="30">
        <v>45982</v>
      </c>
      <c r="D4582" s="30">
        <v>45987</v>
      </c>
      <c r="E4582" s="47">
        <v>177.1</v>
      </c>
      <c r="F4582" s="47">
        <f t="shared" si="568"/>
        <v>15584.8</v>
      </c>
      <c r="G4582" s="48">
        <f t="shared" si="569"/>
        <v>15584.8</v>
      </c>
      <c r="H4582" s="21">
        <v>126419</v>
      </c>
      <c r="I4582" s="21" t="s">
        <v>4762</v>
      </c>
      <c r="J4582" s="21">
        <v>1</v>
      </c>
      <c r="K4582" s="21">
        <v>1</v>
      </c>
      <c r="L4582" s="21">
        <f t="shared" si="562"/>
        <v>0</v>
      </c>
      <c r="M4582" s="21" t="s">
        <v>6276</v>
      </c>
      <c r="N4582" s="30">
        <v>45990</v>
      </c>
      <c r="O4582" s="48">
        <v>22580.25</v>
      </c>
      <c r="P4582" s="21" t="s">
        <v>6125</v>
      </c>
      <c r="Q4582" s="21">
        <v>58158740474</v>
      </c>
      <c r="R4582" s="21" t="s">
        <v>6107</v>
      </c>
      <c r="S4582" s="3">
        <v>4</v>
      </c>
      <c r="T4582" s="37"/>
      <c r="U4582" s="21" t="s">
        <v>18</v>
      </c>
      <c r="V4582" s="21" t="str">
        <f>VLOOKUP(P4582,'Customer List'!B:C,2,)</f>
        <v>Hyderabad</v>
      </c>
      <c r="W4582" s="38"/>
      <c r="X4582" s="30">
        <v>45992</v>
      </c>
      <c r="Y4582" s="21">
        <f t="shared" si="570"/>
        <v>2</v>
      </c>
      <c r="Z4582" s="21" t="str">
        <f t="shared" si="571"/>
        <v>Saturday</v>
      </c>
      <c r="AA4582" s="21" t="str">
        <f t="shared" si="572"/>
        <v>Monday</v>
      </c>
      <c r="AB4582" s="21" t="str">
        <f>VLOOKUP(U4582,'Currency Sheet'!A:C,3,)</f>
        <v>DOLLAR</v>
      </c>
      <c r="AC4582" s="42" t="str">
        <f>VLOOKUP(P4582,'Customer List'!B:D,3,)</f>
        <v>OutStation</v>
      </c>
    </row>
    <row r="4583" spans="1:29" x14ac:dyDescent="0.25">
      <c r="A4583" s="21">
        <v>4579</v>
      </c>
      <c r="B4583" s="21" t="s">
        <v>6124</v>
      </c>
      <c r="C4583" s="30">
        <v>45982</v>
      </c>
      <c r="D4583" s="30">
        <v>45987</v>
      </c>
      <c r="E4583" s="47">
        <v>52.8</v>
      </c>
      <c r="F4583" s="47">
        <f t="shared" si="568"/>
        <v>4646.3999999999996</v>
      </c>
      <c r="G4583" s="48">
        <f t="shared" si="569"/>
        <v>4646.3999999999996</v>
      </c>
      <c r="H4583" s="21">
        <v>127613</v>
      </c>
      <c r="I4583" s="21" t="s">
        <v>5171</v>
      </c>
      <c r="J4583" s="21">
        <v>1</v>
      </c>
      <c r="K4583" s="21">
        <v>1</v>
      </c>
      <c r="L4583" s="21">
        <f t="shared" si="562"/>
        <v>0</v>
      </c>
      <c r="M4583" s="21" t="s">
        <v>6275</v>
      </c>
      <c r="N4583" s="30">
        <v>45990</v>
      </c>
      <c r="O4583" s="48">
        <v>7854</v>
      </c>
      <c r="P4583" s="21" t="s">
        <v>6125</v>
      </c>
      <c r="Q4583" s="21">
        <v>58158740474</v>
      </c>
      <c r="R4583" s="21" t="s">
        <v>6107</v>
      </c>
      <c r="S4583" s="3">
        <v>4</v>
      </c>
      <c r="T4583" s="37"/>
      <c r="U4583" s="21" t="s">
        <v>18</v>
      </c>
      <c r="V4583" s="21" t="str">
        <f>VLOOKUP(P4583,'Customer List'!B:C,2,)</f>
        <v>Hyderabad</v>
      </c>
      <c r="W4583" s="38"/>
      <c r="X4583" s="30">
        <v>45992</v>
      </c>
      <c r="Y4583" s="21">
        <f t="shared" si="570"/>
        <v>2</v>
      </c>
      <c r="Z4583" s="21" t="str">
        <f t="shared" si="571"/>
        <v>Saturday</v>
      </c>
      <c r="AA4583" s="21" t="str">
        <f t="shared" si="572"/>
        <v>Monday</v>
      </c>
      <c r="AB4583" s="21" t="str">
        <f>VLOOKUP(U4583,'Currency Sheet'!A:C,3,)</f>
        <v>DOLLAR</v>
      </c>
      <c r="AC4583" s="42" t="str">
        <f>VLOOKUP(P4583,'Customer List'!B:D,3,)</f>
        <v>OutStation</v>
      </c>
    </row>
    <row r="4584" spans="1:29" x14ac:dyDescent="0.25">
      <c r="A4584" s="21">
        <v>4580</v>
      </c>
      <c r="B4584" s="21" t="s">
        <v>6124</v>
      </c>
      <c r="C4584" s="30">
        <v>45982</v>
      </c>
      <c r="D4584" s="30">
        <v>45987</v>
      </c>
      <c r="E4584" s="47">
        <v>207.9</v>
      </c>
      <c r="F4584" s="47">
        <f t="shared" si="568"/>
        <v>18295.2</v>
      </c>
      <c r="G4584" s="48">
        <f t="shared" si="569"/>
        <v>18295.2</v>
      </c>
      <c r="H4584" s="21">
        <v>127633</v>
      </c>
      <c r="I4584" s="21" t="s">
        <v>5171</v>
      </c>
      <c r="J4584" s="21">
        <v>1</v>
      </c>
      <c r="K4584" s="21">
        <v>1</v>
      </c>
      <c r="L4584" s="21">
        <f t="shared" si="562"/>
        <v>0</v>
      </c>
      <c r="M4584" s="21" t="s">
        <v>6282</v>
      </c>
      <c r="N4584" s="30">
        <v>45990</v>
      </c>
      <c r="O4584" s="48">
        <v>27621</v>
      </c>
      <c r="P4584" s="21" t="s">
        <v>26</v>
      </c>
      <c r="Q4584" s="21" t="s">
        <v>6323</v>
      </c>
      <c r="R4584" s="21" t="s">
        <v>6107</v>
      </c>
      <c r="S4584" s="3">
        <v>4</v>
      </c>
      <c r="T4584" s="37"/>
      <c r="U4584" s="21" t="s">
        <v>18</v>
      </c>
      <c r="V4584" s="21" t="str">
        <f>VLOOKUP(P4584,'Customer List'!B:C,2,)</f>
        <v>Chandigarh</v>
      </c>
      <c r="W4584" s="38"/>
      <c r="X4584" s="30">
        <v>45992</v>
      </c>
      <c r="Y4584" s="21">
        <f t="shared" si="570"/>
        <v>2</v>
      </c>
      <c r="Z4584" s="21" t="str">
        <f t="shared" si="571"/>
        <v>Saturday</v>
      </c>
      <c r="AA4584" s="21" t="str">
        <f t="shared" si="572"/>
        <v>Monday</v>
      </c>
      <c r="AB4584" s="21" t="str">
        <f>VLOOKUP(U4584,'Currency Sheet'!A:C,3,)</f>
        <v>DOLLAR</v>
      </c>
      <c r="AC4584" s="42" t="str">
        <f>VLOOKUP(P4584,'Customer List'!B:D,3,)</f>
        <v>OutStation</v>
      </c>
    </row>
    <row r="4585" spans="1:29" x14ac:dyDescent="0.25">
      <c r="A4585" s="21">
        <v>4581</v>
      </c>
      <c r="B4585" s="21" t="s">
        <v>6124</v>
      </c>
      <c r="C4585" s="30">
        <v>45982</v>
      </c>
      <c r="D4585" s="30">
        <v>45987</v>
      </c>
      <c r="E4585" s="47">
        <v>300.3</v>
      </c>
      <c r="F4585" s="47">
        <f t="shared" si="568"/>
        <v>26426.400000000001</v>
      </c>
      <c r="G4585" s="48">
        <f t="shared" si="569"/>
        <v>26426.400000000001</v>
      </c>
      <c r="H4585" s="21">
        <v>128036</v>
      </c>
      <c r="I4585" s="21" t="s">
        <v>5839</v>
      </c>
      <c r="J4585" s="21">
        <v>1</v>
      </c>
      <c r="K4585" s="21">
        <v>1</v>
      </c>
      <c r="L4585" s="21">
        <f t="shared" si="562"/>
        <v>0</v>
      </c>
      <c r="M4585" s="21" t="s">
        <v>6282</v>
      </c>
      <c r="N4585" s="30">
        <v>45990</v>
      </c>
      <c r="O4585" s="48">
        <v>39897</v>
      </c>
      <c r="P4585" s="21" t="s">
        <v>26</v>
      </c>
      <c r="Q4585" s="21" t="s">
        <v>6323</v>
      </c>
      <c r="R4585" s="21" t="s">
        <v>6107</v>
      </c>
      <c r="S4585" s="3">
        <v>4</v>
      </c>
      <c r="T4585" s="37"/>
      <c r="U4585" s="21" t="s">
        <v>18</v>
      </c>
      <c r="V4585" s="21" t="str">
        <f>VLOOKUP(P4585,'Customer List'!B:C,2,)</f>
        <v>Chandigarh</v>
      </c>
      <c r="W4585" s="38"/>
      <c r="X4585" s="30">
        <v>45992</v>
      </c>
      <c r="Y4585" s="21">
        <f t="shared" si="570"/>
        <v>2</v>
      </c>
      <c r="Z4585" s="21" t="str">
        <f t="shared" si="571"/>
        <v>Saturday</v>
      </c>
      <c r="AA4585" s="21" t="str">
        <f t="shared" si="572"/>
        <v>Monday</v>
      </c>
      <c r="AB4585" s="21" t="str">
        <f>VLOOKUP(U4585,'Currency Sheet'!A:C,3,)</f>
        <v>DOLLAR</v>
      </c>
      <c r="AC4585" s="42" t="str">
        <f>VLOOKUP(P4585,'Customer List'!B:D,3,)</f>
        <v>OutStation</v>
      </c>
    </row>
    <row r="4586" spans="1:29" x14ac:dyDescent="0.25">
      <c r="A4586" s="21">
        <v>4582</v>
      </c>
      <c r="B4586" s="21" t="s">
        <v>6124</v>
      </c>
      <c r="C4586" s="30">
        <v>45982</v>
      </c>
      <c r="D4586" s="30">
        <v>45987</v>
      </c>
      <c r="E4586" s="47">
        <v>243</v>
      </c>
      <c r="F4586" s="47">
        <f t="shared" si="568"/>
        <v>21384</v>
      </c>
      <c r="G4586" s="48">
        <f t="shared" si="569"/>
        <v>21384</v>
      </c>
      <c r="H4586" s="21">
        <v>130020</v>
      </c>
      <c r="I4586" s="21" t="s">
        <v>6131</v>
      </c>
      <c r="J4586" s="21">
        <v>1</v>
      </c>
      <c r="K4586" s="21">
        <v>1</v>
      </c>
      <c r="L4586" s="21">
        <f t="shared" si="562"/>
        <v>0</v>
      </c>
      <c r="M4586" s="21" t="s">
        <v>6283</v>
      </c>
      <c r="N4586" s="30">
        <v>45990</v>
      </c>
      <c r="O4586" s="48">
        <v>37665</v>
      </c>
      <c r="P4586" s="21" t="s">
        <v>26</v>
      </c>
      <c r="Q4586" s="21" t="s">
        <v>6323</v>
      </c>
      <c r="R4586" s="21" t="s">
        <v>6107</v>
      </c>
      <c r="S4586" s="3">
        <v>4</v>
      </c>
      <c r="T4586" s="37"/>
      <c r="U4586" s="21" t="s">
        <v>18</v>
      </c>
      <c r="V4586" s="21" t="str">
        <f>VLOOKUP(P4586,'Customer List'!B:C,2,)</f>
        <v>Chandigarh</v>
      </c>
      <c r="W4586" s="38"/>
      <c r="X4586" s="30">
        <v>45992</v>
      </c>
      <c r="Y4586" s="21">
        <f t="shared" si="570"/>
        <v>2</v>
      </c>
      <c r="Z4586" s="21" t="str">
        <f t="shared" si="571"/>
        <v>Saturday</v>
      </c>
      <c r="AA4586" s="21" t="str">
        <f t="shared" si="572"/>
        <v>Monday</v>
      </c>
      <c r="AB4586" s="21" t="str">
        <f>VLOOKUP(U4586,'Currency Sheet'!A:C,3,)</f>
        <v>DOLLAR</v>
      </c>
      <c r="AC4586" s="42" t="str">
        <f>VLOOKUP(P4586,'Customer List'!B:D,3,)</f>
        <v>OutStation</v>
      </c>
    </row>
    <row r="4587" spans="1:29" x14ac:dyDescent="0.25">
      <c r="A4587" s="21">
        <v>4583</v>
      </c>
      <c r="B4587" s="21" t="s">
        <v>6124</v>
      </c>
      <c r="C4587" s="30">
        <v>45982</v>
      </c>
      <c r="D4587" s="30">
        <v>45987</v>
      </c>
      <c r="E4587" s="47">
        <v>177.6</v>
      </c>
      <c r="F4587" s="47">
        <f t="shared" si="568"/>
        <v>15628.8</v>
      </c>
      <c r="G4587" s="48">
        <f t="shared" si="569"/>
        <v>15628.8</v>
      </c>
      <c r="H4587" s="21">
        <v>135210</v>
      </c>
      <c r="I4587" s="21" t="s">
        <v>5172</v>
      </c>
      <c r="J4587" s="21">
        <v>1</v>
      </c>
      <c r="K4587" s="21">
        <v>1</v>
      </c>
      <c r="L4587" s="21">
        <f t="shared" si="562"/>
        <v>0</v>
      </c>
      <c r="M4587" s="21" t="s">
        <v>6275</v>
      </c>
      <c r="N4587" s="30">
        <v>45990</v>
      </c>
      <c r="O4587" s="48">
        <v>26418</v>
      </c>
      <c r="P4587" s="21" t="s">
        <v>6125</v>
      </c>
      <c r="Q4587" s="21">
        <v>58158740474</v>
      </c>
      <c r="R4587" s="21" t="s">
        <v>6107</v>
      </c>
      <c r="S4587" s="3">
        <v>4</v>
      </c>
      <c r="T4587" s="37"/>
      <c r="U4587" s="21" t="s">
        <v>18</v>
      </c>
      <c r="V4587" s="21" t="str">
        <f>VLOOKUP(P4587,'Customer List'!B:C,2,)</f>
        <v>Hyderabad</v>
      </c>
      <c r="W4587" s="38"/>
      <c r="X4587" s="30">
        <v>45992</v>
      </c>
      <c r="Y4587" s="21">
        <f t="shared" si="570"/>
        <v>2</v>
      </c>
      <c r="Z4587" s="21" t="str">
        <f t="shared" si="571"/>
        <v>Saturday</v>
      </c>
      <c r="AA4587" s="21" t="str">
        <f t="shared" si="572"/>
        <v>Monday</v>
      </c>
      <c r="AB4587" s="21" t="str">
        <f>VLOOKUP(U4587,'Currency Sheet'!A:C,3,)</f>
        <v>DOLLAR</v>
      </c>
      <c r="AC4587" s="42" t="str">
        <f>VLOOKUP(P4587,'Customer List'!B:D,3,)</f>
        <v>OutStation</v>
      </c>
    </row>
    <row r="4588" spans="1:29" x14ac:dyDescent="0.25">
      <c r="A4588" s="21">
        <v>4584</v>
      </c>
      <c r="B4588" s="21" t="s">
        <v>6124</v>
      </c>
      <c r="C4588" s="30">
        <v>45982</v>
      </c>
      <c r="D4588" s="30">
        <v>45987</v>
      </c>
      <c r="E4588" s="47">
        <v>193.8</v>
      </c>
      <c r="F4588" s="47">
        <f t="shared" si="568"/>
        <v>17054.400000000001</v>
      </c>
      <c r="G4588" s="48">
        <f t="shared" si="569"/>
        <v>17054.400000000001</v>
      </c>
      <c r="H4588" s="21">
        <v>141704</v>
      </c>
      <c r="I4588" s="21" t="s">
        <v>4763</v>
      </c>
      <c r="J4588" s="21">
        <v>1</v>
      </c>
      <c r="K4588" s="21">
        <v>1</v>
      </c>
      <c r="L4588" s="21">
        <f t="shared" si="562"/>
        <v>0</v>
      </c>
      <c r="M4588" s="21" t="s">
        <v>6274</v>
      </c>
      <c r="N4588" s="30">
        <v>45990</v>
      </c>
      <c r="O4588" s="48">
        <v>28827.75</v>
      </c>
      <c r="P4588" s="21" t="s">
        <v>6125</v>
      </c>
      <c r="Q4588" s="21">
        <v>58158740474</v>
      </c>
      <c r="R4588" s="21" t="s">
        <v>6107</v>
      </c>
      <c r="S4588" s="3">
        <v>4</v>
      </c>
      <c r="T4588" s="37"/>
      <c r="U4588" s="21" t="s">
        <v>18</v>
      </c>
      <c r="V4588" s="21" t="str">
        <f>VLOOKUP(P4588,'Customer List'!B:C,2,)</f>
        <v>Hyderabad</v>
      </c>
      <c r="W4588" s="38"/>
      <c r="X4588" s="30">
        <v>45992</v>
      </c>
      <c r="Y4588" s="21">
        <f t="shared" si="570"/>
        <v>2</v>
      </c>
      <c r="Z4588" s="21" t="str">
        <f t="shared" si="571"/>
        <v>Saturday</v>
      </c>
      <c r="AA4588" s="21" t="str">
        <f t="shared" si="572"/>
        <v>Monday</v>
      </c>
      <c r="AB4588" s="21" t="str">
        <f>VLOOKUP(U4588,'Currency Sheet'!A:C,3,)</f>
        <v>DOLLAR</v>
      </c>
      <c r="AC4588" s="42" t="str">
        <f>VLOOKUP(P4588,'Customer List'!B:D,3,)</f>
        <v>OutStation</v>
      </c>
    </row>
    <row r="4589" spans="1:29" x14ac:dyDescent="0.25">
      <c r="A4589" s="21">
        <v>4585</v>
      </c>
      <c r="B4589" s="21" t="s">
        <v>6124</v>
      </c>
      <c r="C4589" s="30">
        <v>45982</v>
      </c>
      <c r="D4589" s="30">
        <v>45987</v>
      </c>
      <c r="E4589" s="47">
        <v>179.4</v>
      </c>
      <c r="F4589" s="47">
        <f t="shared" si="568"/>
        <v>15787.2</v>
      </c>
      <c r="G4589" s="48">
        <f t="shared" si="569"/>
        <v>15787.2</v>
      </c>
      <c r="H4589" s="21">
        <v>141706</v>
      </c>
      <c r="I4589" s="21" t="s">
        <v>4763</v>
      </c>
      <c r="J4589" s="21">
        <v>1</v>
      </c>
      <c r="K4589" s="21">
        <v>1</v>
      </c>
      <c r="L4589" s="21">
        <f t="shared" si="562"/>
        <v>0</v>
      </c>
      <c r="M4589" s="21" t="s">
        <v>6282</v>
      </c>
      <c r="N4589" s="30">
        <v>45990</v>
      </c>
      <c r="O4589" s="48">
        <v>27807</v>
      </c>
      <c r="P4589" s="21" t="s">
        <v>26</v>
      </c>
      <c r="Q4589" s="21" t="s">
        <v>6323</v>
      </c>
      <c r="R4589" s="21" t="s">
        <v>6107</v>
      </c>
      <c r="S4589" s="3">
        <v>4</v>
      </c>
      <c r="T4589" s="37"/>
      <c r="U4589" s="21" t="s">
        <v>18</v>
      </c>
      <c r="V4589" s="21" t="str">
        <f>VLOOKUP(P4589,'Customer List'!B:C,2,)</f>
        <v>Chandigarh</v>
      </c>
      <c r="W4589" s="38"/>
      <c r="X4589" s="30">
        <v>45992</v>
      </c>
      <c r="Y4589" s="21">
        <f t="shared" si="570"/>
        <v>2</v>
      </c>
      <c r="Z4589" s="21" t="str">
        <f t="shared" si="571"/>
        <v>Saturday</v>
      </c>
      <c r="AA4589" s="21" t="str">
        <f t="shared" si="572"/>
        <v>Monday</v>
      </c>
      <c r="AB4589" s="21" t="str">
        <f>VLOOKUP(U4589,'Currency Sheet'!A:C,3,)</f>
        <v>DOLLAR</v>
      </c>
      <c r="AC4589" s="42" t="str">
        <f>VLOOKUP(P4589,'Customer List'!B:D,3,)</f>
        <v>OutStation</v>
      </c>
    </row>
    <row r="4590" spans="1:29" x14ac:dyDescent="0.25">
      <c r="A4590" s="21">
        <v>4586</v>
      </c>
      <c r="B4590" s="21" t="s">
        <v>6124</v>
      </c>
      <c r="C4590" s="30">
        <v>45982</v>
      </c>
      <c r="D4590" s="30">
        <v>45987</v>
      </c>
      <c r="E4590" s="47">
        <v>276.75</v>
      </c>
      <c r="F4590" s="47">
        <f t="shared" si="568"/>
        <v>24354</v>
      </c>
      <c r="G4590" s="48">
        <f t="shared" si="569"/>
        <v>24354</v>
      </c>
      <c r="H4590" s="21">
        <v>144207</v>
      </c>
      <c r="I4590" s="21" t="s">
        <v>6132</v>
      </c>
      <c r="J4590" s="21">
        <v>1</v>
      </c>
      <c r="K4590" s="21">
        <v>1</v>
      </c>
      <c r="L4590" s="21">
        <f t="shared" si="562"/>
        <v>0</v>
      </c>
      <c r="M4590" s="21" t="s">
        <v>6274</v>
      </c>
      <c r="N4590" s="30">
        <v>45990</v>
      </c>
      <c r="O4590" s="48">
        <v>12138</v>
      </c>
      <c r="P4590" s="21" t="s">
        <v>6125</v>
      </c>
      <c r="Q4590" s="21">
        <v>58158740474</v>
      </c>
      <c r="R4590" s="21" t="s">
        <v>6107</v>
      </c>
      <c r="S4590" s="3">
        <v>4</v>
      </c>
      <c r="T4590" s="37"/>
      <c r="U4590" s="21" t="s">
        <v>18</v>
      </c>
      <c r="V4590" s="21" t="str">
        <f>VLOOKUP(P4590,'Customer List'!B:C,2,)</f>
        <v>Hyderabad</v>
      </c>
      <c r="W4590" s="38"/>
      <c r="X4590" s="30">
        <v>45992</v>
      </c>
      <c r="Y4590" s="21">
        <f t="shared" si="570"/>
        <v>2</v>
      </c>
      <c r="Z4590" s="21" t="str">
        <f t="shared" si="571"/>
        <v>Saturday</v>
      </c>
      <c r="AA4590" s="21" t="str">
        <f t="shared" si="572"/>
        <v>Monday</v>
      </c>
      <c r="AB4590" s="21" t="str">
        <f>VLOOKUP(U4590,'Currency Sheet'!A:C,3,)</f>
        <v>DOLLAR</v>
      </c>
      <c r="AC4590" s="42" t="str">
        <f>VLOOKUP(P4590,'Customer List'!B:D,3,)</f>
        <v>OutStation</v>
      </c>
    </row>
    <row r="4591" spans="1:29" x14ac:dyDescent="0.25">
      <c r="A4591" s="21">
        <v>4587</v>
      </c>
      <c r="B4591" s="21" t="s">
        <v>6124</v>
      </c>
      <c r="C4591" s="30">
        <v>45982</v>
      </c>
      <c r="D4591" s="30">
        <v>45987</v>
      </c>
      <c r="E4591" s="47">
        <v>222</v>
      </c>
      <c r="F4591" s="47">
        <f t="shared" si="568"/>
        <v>19536</v>
      </c>
      <c r="G4591" s="48">
        <f t="shared" si="569"/>
        <v>19536</v>
      </c>
      <c r="H4591" s="21">
        <v>150612</v>
      </c>
      <c r="I4591" s="21" t="s">
        <v>6133</v>
      </c>
      <c r="J4591" s="21">
        <v>1</v>
      </c>
      <c r="K4591" s="21">
        <v>1</v>
      </c>
      <c r="L4591" s="21">
        <f t="shared" si="562"/>
        <v>0</v>
      </c>
      <c r="M4591" s="21" t="s">
        <v>6282</v>
      </c>
      <c r="N4591" s="30">
        <v>45990</v>
      </c>
      <c r="O4591" s="48">
        <v>34410</v>
      </c>
      <c r="P4591" s="21" t="s">
        <v>26</v>
      </c>
      <c r="Q4591" s="21" t="s">
        <v>6323</v>
      </c>
      <c r="R4591" s="21" t="s">
        <v>6107</v>
      </c>
      <c r="S4591" s="3">
        <v>4</v>
      </c>
      <c r="T4591" s="37"/>
      <c r="U4591" s="21" t="s">
        <v>18</v>
      </c>
      <c r="V4591" s="21" t="str">
        <f>VLOOKUP(P4591,'Customer List'!B:C,2,)</f>
        <v>Chandigarh</v>
      </c>
      <c r="W4591" s="38"/>
      <c r="X4591" s="30">
        <v>45992</v>
      </c>
      <c r="Y4591" s="21">
        <f t="shared" si="570"/>
        <v>2</v>
      </c>
      <c r="Z4591" s="21" t="str">
        <f t="shared" si="571"/>
        <v>Saturday</v>
      </c>
      <c r="AA4591" s="21" t="str">
        <f t="shared" si="572"/>
        <v>Monday</v>
      </c>
      <c r="AB4591" s="21" t="str">
        <f>VLOOKUP(U4591,'Currency Sheet'!A:C,3,)</f>
        <v>DOLLAR</v>
      </c>
      <c r="AC4591" s="42" t="str">
        <f>VLOOKUP(P4591,'Customer List'!B:D,3,)</f>
        <v>OutStation</v>
      </c>
    </row>
    <row r="4592" spans="1:29" x14ac:dyDescent="0.25">
      <c r="A4592" s="21">
        <v>4588</v>
      </c>
      <c r="B4592" s="21" t="s">
        <v>6124</v>
      </c>
      <c r="C4592" s="30">
        <v>45982</v>
      </c>
      <c r="D4592" s="30">
        <v>45987</v>
      </c>
      <c r="E4592" s="47">
        <v>183</v>
      </c>
      <c r="F4592" s="47">
        <f t="shared" si="568"/>
        <v>16104</v>
      </c>
      <c r="G4592" s="48">
        <f t="shared" si="569"/>
        <v>16104</v>
      </c>
      <c r="H4592" s="21">
        <v>151206</v>
      </c>
      <c r="I4592" s="21" t="s">
        <v>6134</v>
      </c>
      <c r="J4592" s="21">
        <v>1</v>
      </c>
      <c r="K4592" s="21">
        <v>1</v>
      </c>
      <c r="L4592" s="21">
        <f t="shared" si="562"/>
        <v>0</v>
      </c>
      <c r="M4592" s="21" t="s">
        <v>6278</v>
      </c>
      <c r="N4592" s="30">
        <v>45990</v>
      </c>
      <c r="O4592" s="48">
        <v>30728.75</v>
      </c>
      <c r="P4592" s="21" t="s">
        <v>6127</v>
      </c>
      <c r="Q4592" s="21">
        <v>58158740312</v>
      </c>
      <c r="R4592" s="21" t="s">
        <v>6107</v>
      </c>
      <c r="S4592" s="3">
        <v>4</v>
      </c>
      <c r="T4592" s="37"/>
      <c r="U4592" s="21" t="s">
        <v>18</v>
      </c>
      <c r="V4592" s="21" t="str">
        <f>VLOOKUP(P4592,'Customer List'!B:C,2,)</f>
        <v>BANGALORE</v>
      </c>
      <c r="W4592" s="38"/>
      <c r="X4592" s="30">
        <v>45992</v>
      </c>
      <c r="Y4592" s="21">
        <f t="shared" si="570"/>
        <v>2</v>
      </c>
      <c r="Z4592" s="21" t="str">
        <f t="shared" si="571"/>
        <v>Saturday</v>
      </c>
      <c r="AA4592" s="21" t="str">
        <f t="shared" si="572"/>
        <v>Monday</v>
      </c>
      <c r="AB4592" s="21" t="str">
        <f>VLOOKUP(U4592,'Currency Sheet'!A:C,3,)</f>
        <v>DOLLAR</v>
      </c>
      <c r="AC4592" s="42" t="str">
        <f>VLOOKUP(P4592,'Customer List'!B:D,3,)</f>
        <v>OutStation</v>
      </c>
    </row>
    <row r="4593" spans="1:29" x14ac:dyDescent="0.25">
      <c r="A4593" s="21">
        <v>4589</v>
      </c>
      <c r="B4593" s="21" t="s">
        <v>6124</v>
      </c>
      <c r="C4593" s="30">
        <v>45982</v>
      </c>
      <c r="D4593" s="30">
        <v>45987</v>
      </c>
      <c r="E4593" s="47">
        <v>128.4</v>
      </c>
      <c r="F4593" s="47">
        <f t="shared" si="568"/>
        <v>11299.2</v>
      </c>
      <c r="G4593" s="48">
        <f t="shared" si="569"/>
        <v>11299.2</v>
      </c>
      <c r="H4593" s="21">
        <v>152408</v>
      </c>
      <c r="I4593" s="21" t="s">
        <v>5166</v>
      </c>
      <c r="J4593" s="21">
        <v>1</v>
      </c>
      <c r="K4593" s="21">
        <v>1</v>
      </c>
      <c r="L4593" s="21">
        <f t="shared" si="562"/>
        <v>0</v>
      </c>
      <c r="M4593" s="21" t="s">
        <v>6276</v>
      </c>
      <c r="N4593" s="30">
        <v>45990</v>
      </c>
      <c r="O4593" s="48">
        <v>19099.5</v>
      </c>
      <c r="P4593" s="21" t="s">
        <v>6125</v>
      </c>
      <c r="Q4593" s="21">
        <v>58158740474</v>
      </c>
      <c r="R4593" s="21" t="s">
        <v>6107</v>
      </c>
      <c r="S4593" s="3">
        <v>4</v>
      </c>
      <c r="T4593" s="37"/>
      <c r="U4593" s="21" t="s">
        <v>18</v>
      </c>
      <c r="V4593" s="21" t="str">
        <f>VLOOKUP(P4593,'Customer List'!B:C,2,)</f>
        <v>Hyderabad</v>
      </c>
      <c r="W4593" s="38"/>
      <c r="X4593" s="30">
        <v>45992</v>
      </c>
      <c r="Y4593" s="21">
        <f t="shared" si="570"/>
        <v>2</v>
      </c>
      <c r="Z4593" s="21" t="str">
        <f t="shared" si="571"/>
        <v>Saturday</v>
      </c>
      <c r="AA4593" s="21" t="str">
        <f t="shared" si="572"/>
        <v>Monday</v>
      </c>
      <c r="AB4593" s="21" t="str">
        <f>VLOOKUP(U4593,'Currency Sheet'!A:C,3,)</f>
        <v>DOLLAR</v>
      </c>
      <c r="AC4593" s="42" t="str">
        <f>VLOOKUP(P4593,'Customer List'!B:D,3,)</f>
        <v>OutStation</v>
      </c>
    </row>
    <row r="4594" spans="1:29" x14ac:dyDescent="0.25">
      <c r="A4594" s="21">
        <v>4590</v>
      </c>
      <c r="B4594" s="21" t="s">
        <v>6124</v>
      </c>
      <c r="C4594" s="30">
        <v>45982</v>
      </c>
      <c r="D4594" s="30">
        <v>45987</v>
      </c>
      <c r="E4594" s="47">
        <v>260.39999999999998</v>
      </c>
      <c r="F4594" s="47">
        <f t="shared" si="568"/>
        <v>22915.199999999997</v>
      </c>
      <c r="G4594" s="48">
        <f t="shared" si="569"/>
        <v>22915.199999999997</v>
      </c>
      <c r="H4594" s="21">
        <v>159104</v>
      </c>
      <c r="I4594" s="21" t="s">
        <v>6135</v>
      </c>
      <c r="J4594" s="21">
        <v>1</v>
      </c>
      <c r="K4594" s="21">
        <v>1</v>
      </c>
      <c r="L4594" s="21">
        <f t="shared" si="562"/>
        <v>0</v>
      </c>
      <c r="M4594" s="21" t="s">
        <v>6360</v>
      </c>
      <c r="N4594" s="30">
        <v>45993</v>
      </c>
      <c r="O4594" s="48">
        <v>54777</v>
      </c>
      <c r="P4594" s="21" t="s">
        <v>30</v>
      </c>
      <c r="Q4594" s="21" t="s">
        <v>5959</v>
      </c>
      <c r="R4594" s="21" t="s">
        <v>6091</v>
      </c>
      <c r="S4594" s="3">
        <v>4</v>
      </c>
      <c r="T4594" s="37"/>
      <c r="U4594" s="21" t="s">
        <v>18</v>
      </c>
      <c r="V4594" s="21" t="str">
        <f>VLOOKUP(P4594,'Customer List'!B:C,2,)</f>
        <v>Delhi</v>
      </c>
      <c r="W4594" s="38" t="s">
        <v>637</v>
      </c>
      <c r="X4594" s="30">
        <f t="shared" ref="X4594" si="573">IF(OR(R4594 = "PRIYANKA MADAM", R4594 = "DEEPAK", R4594 = "PORTER"),N4594,"")</f>
        <v>45993</v>
      </c>
      <c r="Y4594" s="21">
        <f t="shared" si="570"/>
        <v>0</v>
      </c>
      <c r="Z4594" s="21" t="str">
        <f t="shared" si="571"/>
        <v>Tuesday</v>
      </c>
      <c r="AA4594" s="21" t="str">
        <f t="shared" si="572"/>
        <v>Tuesday</v>
      </c>
      <c r="AB4594" s="21" t="str">
        <f>VLOOKUP(U4594,'Currency Sheet'!A:C,3,)</f>
        <v>DOLLAR</v>
      </c>
      <c r="AC4594" s="42" t="str">
        <f>VLOOKUP(P4594,'Customer List'!B:D,3,)</f>
        <v>Local</v>
      </c>
    </row>
    <row r="4595" spans="1:29" x14ac:dyDescent="0.25">
      <c r="A4595" s="21">
        <v>4591</v>
      </c>
      <c r="B4595" s="21" t="s">
        <v>6124</v>
      </c>
      <c r="C4595" s="30">
        <v>45982</v>
      </c>
      <c r="D4595" s="30">
        <v>45987</v>
      </c>
      <c r="E4595" s="47">
        <v>13.2</v>
      </c>
      <c r="F4595" s="47">
        <f t="shared" si="568"/>
        <v>1161.5999999999999</v>
      </c>
      <c r="G4595" s="48">
        <f t="shared" si="569"/>
        <v>1161.5999999999999</v>
      </c>
      <c r="H4595" s="21">
        <v>300405</v>
      </c>
      <c r="I4595" s="21" t="s">
        <v>4767</v>
      </c>
      <c r="J4595" s="21">
        <v>1</v>
      </c>
      <c r="K4595" s="21">
        <v>1</v>
      </c>
      <c r="L4595" s="21">
        <f t="shared" si="562"/>
        <v>0</v>
      </c>
      <c r="M4595" s="21" t="s">
        <v>6273</v>
      </c>
      <c r="N4595" s="30">
        <v>45990</v>
      </c>
      <c r="O4595" s="48">
        <v>2455.1999999999998</v>
      </c>
      <c r="P4595" s="21" t="s">
        <v>211</v>
      </c>
      <c r="Q4595" s="21">
        <v>58158736823</v>
      </c>
      <c r="R4595" s="21" t="s">
        <v>6107</v>
      </c>
      <c r="S4595" s="3">
        <v>4</v>
      </c>
      <c r="T4595" s="37"/>
      <c r="U4595" s="21" t="s">
        <v>18</v>
      </c>
      <c r="V4595" s="21" t="str">
        <f>VLOOKUP(P4595,'Customer List'!B:C,2,)</f>
        <v>Banglore</v>
      </c>
      <c r="W4595" s="38"/>
      <c r="X4595" s="30">
        <v>45992</v>
      </c>
      <c r="Y4595" s="21">
        <f t="shared" si="570"/>
        <v>2</v>
      </c>
      <c r="Z4595" s="21" t="str">
        <f t="shared" si="571"/>
        <v>Saturday</v>
      </c>
      <c r="AA4595" s="21" t="str">
        <f t="shared" si="572"/>
        <v>Monday</v>
      </c>
      <c r="AB4595" s="21" t="str">
        <f>VLOOKUP(U4595,'Currency Sheet'!A:C,3,)</f>
        <v>DOLLAR</v>
      </c>
      <c r="AC4595" s="42" t="str">
        <f>VLOOKUP(P4595,'Customer List'!B:D,3,)</f>
        <v>OutStation</v>
      </c>
    </row>
    <row r="4596" spans="1:29" x14ac:dyDescent="0.25">
      <c r="A4596" s="21">
        <v>4592</v>
      </c>
      <c r="B4596" s="21" t="s">
        <v>6124</v>
      </c>
      <c r="C4596" s="30">
        <v>45982</v>
      </c>
      <c r="D4596" s="30">
        <v>45987</v>
      </c>
      <c r="E4596" s="47">
        <v>85.8</v>
      </c>
      <c r="F4596" s="47">
        <f t="shared" si="568"/>
        <v>7550.4</v>
      </c>
      <c r="G4596" s="48">
        <f t="shared" si="569"/>
        <v>7550.4</v>
      </c>
      <c r="H4596" s="21">
        <v>300511</v>
      </c>
      <c r="I4596" s="21" t="s">
        <v>4778</v>
      </c>
      <c r="J4596" s="21">
        <v>1</v>
      </c>
      <c r="K4596" s="21">
        <v>1</v>
      </c>
      <c r="L4596" s="21">
        <f t="shared" si="562"/>
        <v>0</v>
      </c>
      <c r="M4596" s="21" t="s">
        <v>6268</v>
      </c>
      <c r="N4596" s="30">
        <v>45990</v>
      </c>
      <c r="O4596" s="48">
        <v>13299</v>
      </c>
      <c r="P4596" s="21" t="s">
        <v>228</v>
      </c>
      <c r="Q4596" s="21">
        <v>58158736930</v>
      </c>
      <c r="R4596" s="21" t="s">
        <v>6107</v>
      </c>
      <c r="S4596" s="3">
        <v>4</v>
      </c>
      <c r="T4596" s="37"/>
      <c r="U4596" s="21" t="s">
        <v>18</v>
      </c>
      <c r="V4596" s="21" t="str">
        <f>VLOOKUP(P4596,'Customer List'!B:C,2,)</f>
        <v>Kolkata</v>
      </c>
      <c r="W4596" s="38"/>
      <c r="X4596" s="30">
        <v>45992</v>
      </c>
      <c r="Y4596" s="21">
        <f t="shared" si="570"/>
        <v>2</v>
      </c>
      <c r="Z4596" s="21" t="str">
        <f t="shared" si="571"/>
        <v>Saturday</v>
      </c>
      <c r="AA4596" s="21" t="str">
        <f t="shared" si="572"/>
        <v>Monday</v>
      </c>
      <c r="AB4596" s="21" t="str">
        <f>VLOOKUP(U4596,'Currency Sheet'!A:C,3,)</f>
        <v>DOLLAR</v>
      </c>
      <c r="AC4596" s="42" t="str">
        <f>VLOOKUP(P4596,'Customer List'!B:D,3,)</f>
        <v>OutStation</v>
      </c>
    </row>
    <row r="4597" spans="1:29" x14ac:dyDescent="0.25">
      <c r="A4597" s="21">
        <v>4593</v>
      </c>
      <c r="B4597" s="21" t="s">
        <v>6124</v>
      </c>
      <c r="C4597" s="30">
        <v>45982</v>
      </c>
      <c r="D4597" s="30">
        <v>45987</v>
      </c>
      <c r="E4597" s="47">
        <v>177.6</v>
      </c>
      <c r="F4597" s="47">
        <f t="shared" si="568"/>
        <v>15628.8</v>
      </c>
      <c r="G4597" s="48">
        <f t="shared" si="569"/>
        <v>31257.599999999999</v>
      </c>
      <c r="H4597" s="21">
        <v>301350</v>
      </c>
      <c r="I4597" s="21" t="s">
        <v>5177</v>
      </c>
      <c r="J4597" s="21">
        <v>2</v>
      </c>
      <c r="K4597" s="21">
        <v>2</v>
      </c>
      <c r="L4597" s="21">
        <f t="shared" si="562"/>
        <v>0</v>
      </c>
      <c r="M4597" s="21" t="s">
        <v>6270</v>
      </c>
      <c r="N4597" s="30">
        <v>45990</v>
      </c>
      <c r="O4597" s="48">
        <v>55056</v>
      </c>
      <c r="P4597" s="21" t="s">
        <v>2046</v>
      </c>
      <c r="Q4597" s="21">
        <v>58158739730</v>
      </c>
      <c r="R4597" s="21" t="s">
        <v>6107</v>
      </c>
      <c r="S4597" s="3">
        <v>4</v>
      </c>
      <c r="T4597" s="37"/>
      <c r="U4597" s="21" t="s">
        <v>18</v>
      </c>
      <c r="V4597" s="21" t="str">
        <f>VLOOKUP(P4597,'Customer List'!B:C,2,)</f>
        <v>Banglore</v>
      </c>
      <c r="W4597" s="38"/>
      <c r="X4597" s="30">
        <v>45992</v>
      </c>
      <c r="Y4597" s="21">
        <f t="shared" si="570"/>
        <v>2</v>
      </c>
      <c r="Z4597" s="21" t="str">
        <f t="shared" si="571"/>
        <v>Saturday</v>
      </c>
      <c r="AA4597" s="21" t="str">
        <f t="shared" si="572"/>
        <v>Monday</v>
      </c>
      <c r="AB4597" s="21" t="str">
        <f>VLOOKUP(U4597,'Currency Sheet'!A:C,3,)</f>
        <v>DOLLAR</v>
      </c>
      <c r="AC4597" s="42" t="str">
        <f>VLOOKUP(P4597,'Customer List'!B:D,3,)</f>
        <v>OutStation</v>
      </c>
    </row>
    <row r="4598" spans="1:29" x14ac:dyDescent="0.25">
      <c r="A4598" s="21">
        <v>4594</v>
      </c>
      <c r="B4598" s="21" t="s">
        <v>6124</v>
      </c>
      <c r="C4598" s="30">
        <v>45982</v>
      </c>
      <c r="D4598" s="30">
        <v>45987</v>
      </c>
      <c r="E4598" s="47">
        <v>145.19999999999999</v>
      </c>
      <c r="F4598" s="47">
        <f t="shared" si="568"/>
        <v>12777.599999999999</v>
      </c>
      <c r="G4598" s="48">
        <f t="shared" si="569"/>
        <v>12777.599999999999</v>
      </c>
      <c r="H4598" s="21">
        <v>302008</v>
      </c>
      <c r="I4598" s="21" t="s">
        <v>5179</v>
      </c>
      <c r="J4598" s="21">
        <v>1</v>
      </c>
      <c r="K4598" s="21">
        <v>1</v>
      </c>
      <c r="L4598" s="21">
        <f t="shared" si="562"/>
        <v>0</v>
      </c>
      <c r="M4598" s="21" t="s">
        <v>6284</v>
      </c>
      <c r="N4598" s="30">
        <v>45990</v>
      </c>
      <c r="O4598" s="48">
        <v>26257</v>
      </c>
      <c r="P4598" s="21" t="s">
        <v>298</v>
      </c>
      <c r="Q4598" s="21">
        <v>58158737641</v>
      </c>
      <c r="R4598" s="21" t="s">
        <v>6107</v>
      </c>
      <c r="S4598" s="3">
        <v>4</v>
      </c>
      <c r="T4598" s="37"/>
      <c r="U4598" s="21" t="s">
        <v>18</v>
      </c>
      <c r="V4598" s="21" t="str">
        <f>VLOOKUP(P4598,'Customer List'!B:C,2,)</f>
        <v>Banglore</v>
      </c>
      <c r="W4598" s="38"/>
      <c r="X4598" s="30">
        <v>45992</v>
      </c>
      <c r="Y4598" s="21">
        <f t="shared" si="570"/>
        <v>2</v>
      </c>
      <c r="Z4598" s="21" t="str">
        <f t="shared" si="571"/>
        <v>Saturday</v>
      </c>
      <c r="AA4598" s="21" t="str">
        <f t="shared" si="572"/>
        <v>Monday</v>
      </c>
      <c r="AB4598" s="21" t="str">
        <f>VLOOKUP(U4598,'Currency Sheet'!A:C,3,)</f>
        <v>DOLLAR</v>
      </c>
      <c r="AC4598" s="42" t="str">
        <f>VLOOKUP(P4598,'Customer List'!B:D,3,)</f>
        <v>OutStation</v>
      </c>
    </row>
    <row r="4599" spans="1:29" x14ac:dyDescent="0.25">
      <c r="A4599" s="21">
        <v>4595</v>
      </c>
      <c r="B4599" s="21" t="s">
        <v>6124</v>
      </c>
      <c r="C4599" s="30">
        <v>45982</v>
      </c>
      <c r="D4599" s="30">
        <v>45987</v>
      </c>
      <c r="E4599" s="47">
        <v>263.2</v>
      </c>
      <c r="F4599" s="47">
        <f t="shared" si="568"/>
        <v>23161.599999999999</v>
      </c>
      <c r="G4599" s="48">
        <f t="shared" si="569"/>
        <v>46323.199999999997</v>
      </c>
      <c r="H4599" s="21">
        <v>302048</v>
      </c>
      <c r="I4599" s="21" t="s">
        <v>5179</v>
      </c>
      <c r="J4599" s="21">
        <v>2</v>
      </c>
      <c r="K4599" s="21">
        <v>2</v>
      </c>
      <c r="L4599" s="21">
        <f t="shared" si="562"/>
        <v>0</v>
      </c>
      <c r="M4599" s="21" t="s">
        <v>6288</v>
      </c>
      <c r="N4599" s="30">
        <v>45990</v>
      </c>
      <c r="O4599" s="48">
        <v>69936</v>
      </c>
      <c r="P4599" s="21" t="s">
        <v>6163</v>
      </c>
      <c r="Q4599" s="21">
        <v>58158740743</v>
      </c>
      <c r="R4599" s="21" t="s">
        <v>6107</v>
      </c>
      <c r="S4599" s="3">
        <v>4</v>
      </c>
      <c r="T4599" s="37"/>
      <c r="U4599" s="21" t="s">
        <v>18</v>
      </c>
      <c r="V4599" s="21" t="str">
        <f>VLOOKUP(P4599,'Customer List'!B:C,2,)</f>
        <v>Chennai</v>
      </c>
      <c r="W4599" s="38"/>
      <c r="X4599" s="30">
        <v>45992</v>
      </c>
      <c r="Y4599" s="21">
        <f t="shared" si="570"/>
        <v>2</v>
      </c>
      <c r="Z4599" s="21" t="str">
        <f t="shared" si="571"/>
        <v>Saturday</v>
      </c>
      <c r="AA4599" s="21" t="str">
        <f t="shared" si="572"/>
        <v>Monday</v>
      </c>
      <c r="AB4599" s="21" t="str">
        <f>VLOOKUP(U4599,'Currency Sheet'!A:C,3,)</f>
        <v>DOLLAR</v>
      </c>
      <c r="AC4599" s="42" t="str">
        <f>VLOOKUP(P4599,'Customer List'!B:D,3,)</f>
        <v>OutStation</v>
      </c>
    </row>
    <row r="4600" spans="1:29" x14ac:dyDescent="0.25">
      <c r="A4600" s="21">
        <v>4596</v>
      </c>
      <c r="B4600" s="21" t="s">
        <v>6124</v>
      </c>
      <c r="C4600" s="30">
        <v>45982</v>
      </c>
      <c r="D4600" s="30">
        <v>45987</v>
      </c>
      <c r="E4600" s="47">
        <v>43.2</v>
      </c>
      <c r="F4600" s="47">
        <f t="shared" si="568"/>
        <v>3801.6000000000004</v>
      </c>
      <c r="G4600" s="48">
        <f t="shared" si="569"/>
        <v>3801.6000000000004</v>
      </c>
      <c r="H4600" s="21">
        <v>304006</v>
      </c>
      <c r="I4600" s="21" t="s">
        <v>4795</v>
      </c>
      <c r="J4600" s="21">
        <v>1</v>
      </c>
      <c r="K4600" s="21">
        <v>1</v>
      </c>
      <c r="L4600" s="21">
        <f t="shared" si="562"/>
        <v>0</v>
      </c>
      <c r="M4600" s="21" t="s">
        <v>6296</v>
      </c>
      <c r="N4600" s="30">
        <v>45990</v>
      </c>
      <c r="O4600" s="48">
        <v>8370</v>
      </c>
      <c r="P4600" s="21" t="s">
        <v>627</v>
      </c>
      <c r="Q4600" s="21">
        <v>58158738035</v>
      </c>
      <c r="R4600" s="21" t="s">
        <v>6107</v>
      </c>
      <c r="S4600" s="3">
        <v>4</v>
      </c>
      <c r="T4600" s="37"/>
      <c r="U4600" s="21" t="s">
        <v>18</v>
      </c>
      <c r="V4600" s="21" t="str">
        <f>VLOOKUP(P4600,'Customer List'!B:C,2,)</f>
        <v>Mumbai</v>
      </c>
      <c r="W4600" s="38"/>
      <c r="X4600" s="30">
        <v>45992</v>
      </c>
      <c r="Y4600" s="21">
        <f t="shared" si="570"/>
        <v>2</v>
      </c>
      <c r="Z4600" s="21" t="str">
        <f t="shared" si="571"/>
        <v>Saturday</v>
      </c>
      <c r="AA4600" s="21" t="str">
        <f t="shared" si="572"/>
        <v>Monday</v>
      </c>
      <c r="AB4600" s="21" t="str">
        <f>VLOOKUP(U4600,'Currency Sheet'!A:C,3,)</f>
        <v>DOLLAR</v>
      </c>
      <c r="AC4600" s="42" t="str">
        <f>VLOOKUP(P4600,'Customer List'!B:D,3,)</f>
        <v>OutStation</v>
      </c>
    </row>
    <row r="4601" spans="1:29" x14ac:dyDescent="0.25">
      <c r="A4601" s="21">
        <v>4597</v>
      </c>
      <c r="B4601" s="21" t="s">
        <v>6124</v>
      </c>
      <c r="C4601" s="30">
        <v>45982</v>
      </c>
      <c r="D4601" s="30">
        <v>45987</v>
      </c>
      <c r="E4601" s="47">
        <v>159</v>
      </c>
      <c r="F4601" s="47">
        <f t="shared" si="568"/>
        <v>13992</v>
      </c>
      <c r="G4601" s="48">
        <f t="shared" si="569"/>
        <v>13992</v>
      </c>
      <c r="H4601" s="21">
        <v>304024</v>
      </c>
      <c r="I4601" s="21" t="s">
        <v>4795</v>
      </c>
      <c r="J4601" s="21">
        <v>1</v>
      </c>
      <c r="K4601" s="21">
        <v>1</v>
      </c>
      <c r="L4601" s="21">
        <f t="shared" si="562"/>
        <v>0</v>
      </c>
      <c r="M4601" s="21" t="s">
        <v>6279</v>
      </c>
      <c r="N4601" s="30">
        <v>45990</v>
      </c>
      <c r="O4601" s="48">
        <v>24645</v>
      </c>
      <c r="P4601" s="21" t="s">
        <v>288</v>
      </c>
      <c r="Q4601" s="21">
        <v>58158738201</v>
      </c>
      <c r="R4601" s="21" t="s">
        <v>6107</v>
      </c>
      <c r="S4601" s="3">
        <v>4</v>
      </c>
      <c r="T4601" s="37"/>
      <c r="U4601" s="21" t="s">
        <v>18</v>
      </c>
      <c r="V4601" s="21" t="str">
        <f>VLOOKUP(P4601,'Customer List'!B:C,2,)</f>
        <v>Banglore</v>
      </c>
      <c r="W4601" s="38"/>
      <c r="X4601" s="30">
        <v>45992</v>
      </c>
      <c r="Y4601" s="21">
        <f t="shared" si="570"/>
        <v>2</v>
      </c>
      <c r="Z4601" s="21" t="str">
        <f t="shared" si="571"/>
        <v>Saturday</v>
      </c>
      <c r="AA4601" s="21" t="str">
        <f t="shared" si="572"/>
        <v>Monday</v>
      </c>
      <c r="AB4601" s="21" t="str">
        <f>VLOOKUP(U4601,'Currency Sheet'!A:C,3,)</f>
        <v>DOLLAR</v>
      </c>
      <c r="AC4601" s="42" t="str">
        <f>VLOOKUP(P4601,'Customer List'!B:D,3,)</f>
        <v>OutStation</v>
      </c>
    </row>
    <row r="4602" spans="1:29" x14ac:dyDescent="0.25">
      <c r="A4602" s="21">
        <v>4598</v>
      </c>
      <c r="B4602" s="21" t="s">
        <v>6124</v>
      </c>
      <c r="C4602" s="30">
        <v>45982</v>
      </c>
      <c r="D4602" s="30">
        <v>45987</v>
      </c>
      <c r="E4602" s="47">
        <v>138.6</v>
      </c>
      <c r="F4602" s="47">
        <f t="shared" si="568"/>
        <v>12196.8</v>
      </c>
      <c r="G4602" s="48">
        <f t="shared" si="569"/>
        <v>12196.8</v>
      </c>
      <c r="H4602" s="21">
        <v>304035</v>
      </c>
      <c r="I4602" s="21" t="s">
        <v>4795</v>
      </c>
      <c r="J4602" s="21">
        <v>1</v>
      </c>
      <c r="K4602" s="21">
        <v>1</v>
      </c>
      <c r="L4602" s="21">
        <f t="shared" si="562"/>
        <v>0</v>
      </c>
      <c r="M4602" s="21" t="s">
        <v>6186</v>
      </c>
      <c r="N4602" s="30">
        <v>45987</v>
      </c>
      <c r="O4602" s="48">
        <v>18414</v>
      </c>
      <c r="P4602" s="21" t="s">
        <v>213</v>
      </c>
      <c r="Q4602" s="21" t="s">
        <v>1127</v>
      </c>
      <c r="R4602" s="21" t="s">
        <v>1127</v>
      </c>
      <c r="S4602" s="3">
        <v>4</v>
      </c>
      <c r="T4602" s="37" t="s">
        <v>6621</v>
      </c>
      <c r="U4602" s="21" t="s">
        <v>18</v>
      </c>
      <c r="V4602" s="21" t="str">
        <f>VLOOKUP(P4602,'Customer List'!B:C,2,)</f>
        <v>Delhi</v>
      </c>
      <c r="W4602" s="38"/>
      <c r="X4602" s="30">
        <f t="shared" ref="X4602" si="574">IF(OR(R4602 = "PRIYANKA MADAM", R4602 = "DEEPAK", R4602 = "PORTER"),N4602,"")</f>
        <v>45987</v>
      </c>
      <c r="Y4602" s="21">
        <f t="shared" si="570"/>
        <v>0</v>
      </c>
      <c r="Z4602" s="21" t="str">
        <f t="shared" si="571"/>
        <v>Wednesday</v>
      </c>
      <c r="AA4602" s="21" t="str">
        <f t="shared" si="572"/>
        <v>Wednesday</v>
      </c>
      <c r="AB4602" s="21" t="str">
        <f>VLOOKUP(U4602,'Currency Sheet'!A:C,3,)</f>
        <v>DOLLAR</v>
      </c>
      <c r="AC4602" s="42" t="str">
        <f>VLOOKUP(P4602,'Customer List'!B:D,3,)</f>
        <v>Local</v>
      </c>
    </row>
    <row r="4603" spans="1:29" x14ac:dyDescent="0.25">
      <c r="A4603" s="21">
        <v>4599</v>
      </c>
      <c r="B4603" s="21" t="s">
        <v>6124</v>
      </c>
      <c r="C4603" s="30">
        <v>45982</v>
      </c>
      <c r="D4603" s="30">
        <v>45987</v>
      </c>
      <c r="E4603" s="47">
        <v>61.2</v>
      </c>
      <c r="F4603" s="47">
        <f t="shared" si="568"/>
        <v>5385.6</v>
      </c>
      <c r="G4603" s="48">
        <f t="shared" si="569"/>
        <v>5385.6</v>
      </c>
      <c r="H4603" s="21">
        <v>304402</v>
      </c>
      <c r="I4603" s="21" t="s">
        <v>6136</v>
      </c>
      <c r="J4603" s="21">
        <v>1</v>
      </c>
      <c r="K4603" s="21">
        <v>1</v>
      </c>
      <c r="L4603" s="21">
        <f t="shared" si="562"/>
        <v>0</v>
      </c>
      <c r="M4603" s="21" t="s">
        <v>6294</v>
      </c>
      <c r="N4603" s="30">
        <v>45990</v>
      </c>
      <c r="O4603" s="48">
        <v>10200</v>
      </c>
      <c r="P4603" s="21" t="s">
        <v>629</v>
      </c>
      <c r="Q4603" s="21">
        <v>58158737836</v>
      </c>
      <c r="R4603" s="21" t="s">
        <v>6107</v>
      </c>
      <c r="S4603" s="3">
        <v>4</v>
      </c>
      <c r="T4603" s="37"/>
      <c r="U4603" s="21" t="s">
        <v>18</v>
      </c>
      <c r="V4603" s="21" t="str">
        <f>VLOOKUP(P4603,'Customer List'!B:C,2,)</f>
        <v>Gujrat</v>
      </c>
      <c r="W4603" s="38"/>
      <c r="X4603" s="30">
        <v>45992</v>
      </c>
      <c r="Y4603" s="21">
        <f t="shared" si="570"/>
        <v>2</v>
      </c>
      <c r="Z4603" s="21" t="str">
        <f t="shared" si="571"/>
        <v>Saturday</v>
      </c>
      <c r="AA4603" s="21" t="str">
        <f t="shared" si="572"/>
        <v>Monday</v>
      </c>
      <c r="AB4603" s="21" t="str">
        <f>VLOOKUP(U4603,'Currency Sheet'!A:C,3,)</f>
        <v>DOLLAR</v>
      </c>
      <c r="AC4603" s="42" t="str">
        <f>VLOOKUP(P4603,'Customer List'!B:D,3,)</f>
        <v>OutStation</v>
      </c>
    </row>
    <row r="4604" spans="1:29" x14ac:dyDescent="0.25">
      <c r="A4604" s="21">
        <v>4600</v>
      </c>
      <c r="B4604" s="21" t="s">
        <v>6124</v>
      </c>
      <c r="C4604" s="30">
        <v>45982</v>
      </c>
      <c r="D4604" s="30">
        <v>45987</v>
      </c>
      <c r="E4604" s="47">
        <v>123.6</v>
      </c>
      <c r="F4604" s="47">
        <f t="shared" si="568"/>
        <v>10876.8</v>
      </c>
      <c r="G4604" s="48">
        <f t="shared" si="569"/>
        <v>10876.8</v>
      </c>
      <c r="H4604" s="21">
        <v>308102</v>
      </c>
      <c r="I4604" s="21" t="s">
        <v>5074</v>
      </c>
      <c r="J4604" s="21">
        <v>1</v>
      </c>
      <c r="K4604" s="21">
        <v>1</v>
      </c>
      <c r="L4604" s="21">
        <f t="shared" si="562"/>
        <v>0</v>
      </c>
      <c r="M4604" s="21" t="s">
        <v>6281</v>
      </c>
      <c r="N4604" s="30">
        <v>45990</v>
      </c>
      <c r="O4604" s="48">
        <v>19158</v>
      </c>
      <c r="P4604" s="21" t="s">
        <v>295</v>
      </c>
      <c r="Q4604" s="21">
        <v>58158738912</v>
      </c>
      <c r="R4604" s="21" t="s">
        <v>6107</v>
      </c>
      <c r="S4604" s="3">
        <v>4</v>
      </c>
      <c r="T4604" s="37"/>
      <c r="U4604" s="21" t="s">
        <v>18</v>
      </c>
      <c r="V4604" s="21" t="str">
        <f>VLOOKUP(P4604,'Customer List'!B:C,2,)</f>
        <v>Kerala</v>
      </c>
      <c r="W4604" s="38"/>
      <c r="X4604" s="30">
        <v>45994</v>
      </c>
      <c r="Y4604" s="21">
        <f t="shared" si="570"/>
        <v>4</v>
      </c>
      <c r="Z4604" s="21" t="str">
        <f t="shared" si="571"/>
        <v>Saturday</v>
      </c>
      <c r="AA4604" s="21" t="str">
        <f t="shared" si="572"/>
        <v>Wednesday</v>
      </c>
      <c r="AB4604" s="21" t="str">
        <f>VLOOKUP(U4604,'Currency Sheet'!A:C,3,)</f>
        <v>DOLLAR</v>
      </c>
      <c r="AC4604" s="42" t="str">
        <f>VLOOKUP(P4604,'Customer List'!B:D,3,)</f>
        <v>OutStation</v>
      </c>
    </row>
    <row r="4605" spans="1:29" x14ac:dyDescent="0.25">
      <c r="A4605" s="21">
        <v>4601</v>
      </c>
      <c r="B4605" s="21" t="s">
        <v>6124</v>
      </c>
      <c r="C4605" s="30">
        <v>45982</v>
      </c>
      <c r="D4605" s="30">
        <v>45987</v>
      </c>
      <c r="E4605" s="47">
        <v>154.80000000000001</v>
      </c>
      <c r="F4605" s="47">
        <f t="shared" si="568"/>
        <v>13622.400000000001</v>
      </c>
      <c r="G4605" s="48">
        <f t="shared" si="569"/>
        <v>13622.400000000001</v>
      </c>
      <c r="H4605" s="21">
        <v>308104</v>
      </c>
      <c r="I4605" s="21" t="s">
        <v>5074</v>
      </c>
      <c r="J4605" s="21">
        <v>1</v>
      </c>
      <c r="K4605" s="21">
        <v>1</v>
      </c>
      <c r="L4605" s="21">
        <f t="shared" si="562"/>
        <v>0</v>
      </c>
      <c r="M4605" s="21" t="s">
        <v>6291</v>
      </c>
      <c r="N4605" s="30">
        <v>45990</v>
      </c>
      <c r="O4605" s="48">
        <v>27993</v>
      </c>
      <c r="P4605" s="21" t="s">
        <v>630</v>
      </c>
      <c r="Q4605" s="21">
        <v>58158738691</v>
      </c>
      <c r="R4605" s="21" t="s">
        <v>6107</v>
      </c>
      <c r="S4605" s="3">
        <v>4</v>
      </c>
      <c r="T4605" s="37"/>
      <c r="U4605" s="21" t="s">
        <v>18</v>
      </c>
      <c r="V4605" s="21" t="str">
        <f>VLOOKUP(P4605,'Customer List'!B:C,2,)</f>
        <v>Telangana</v>
      </c>
      <c r="W4605" s="38"/>
      <c r="X4605" s="30">
        <v>45992</v>
      </c>
      <c r="Y4605" s="21">
        <f t="shared" si="570"/>
        <v>2</v>
      </c>
      <c r="Z4605" s="21" t="str">
        <f t="shared" si="571"/>
        <v>Saturday</v>
      </c>
      <c r="AA4605" s="21" t="str">
        <f>IF(X4605="", "", TEXT(X4605, "dddd"))</f>
        <v>Monday</v>
      </c>
      <c r="AB4605" s="21" t="str">
        <f>VLOOKUP(U4605,'Currency Sheet'!A:C,3,)</f>
        <v>DOLLAR</v>
      </c>
      <c r="AC4605" s="42" t="str">
        <f>VLOOKUP(P4605,'Customer List'!B:D,3,)</f>
        <v>OutStation</v>
      </c>
    </row>
    <row r="4606" spans="1:29" x14ac:dyDescent="0.25">
      <c r="A4606" s="21">
        <v>4602</v>
      </c>
      <c r="B4606" s="21" t="s">
        <v>6124</v>
      </c>
      <c r="C4606" s="30">
        <v>45982</v>
      </c>
      <c r="D4606" s="30">
        <v>45987</v>
      </c>
      <c r="E4606" s="47">
        <v>266.7</v>
      </c>
      <c r="F4606" s="47">
        <f t="shared" si="568"/>
        <v>23469.599999999999</v>
      </c>
      <c r="G4606" s="48">
        <f t="shared" si="569"/>
        <v>23469.599999999999</v>
      </c>
      <c r="H4606" s="21">
        <v>310930</v>
      </c>
      <c r="I4606" s="21" t="s">
        <v>4777</v>
      </c>
      <c r="J4606" s="21">
        <v>1</v>
      </c>
      <c r="K4606" s="21">
        <v>1</v>
      </c>
      <c r="L4606" s="21">
        <f t="shared" si="562"/>
        <v>0</v>
      </c>
      <c r="M4606" s="21" t="s">
        <v>6278</v>
      </c>
      <c r="N4606" s="30">
        <v>45990</v>
      </c>
      <c r="O4606" s="48">
        <v>38385.75</v>
      </c>
      <c r="P4606" s="21" t="s">
        <v>6127</v>
      </c>
      <c r="Q4606" s="21">
        <v>58158740312</v>
      </c>
      <c r="R4606" s="21" t="s">
        <v>6107</v>
      </c>
      <c r="S4606" s="3">
        <v>4</v>
      </c>
      <c r="T4606" s="37"/>
      <c r="U4606" s="21" t="s">
        <v>18</v>
      </c>
      <c r="V4606" s="21" t="str">
        <f>VLOOKUP(P4606,'Customer List'!B:C,2,)</f>
        <v>BANGALORE</v>
      </c>
      <c r="W4606" s="38"/>
      <c r="X4606" s="30">
        <v>45992</v>
      </c>
      <c r="Y4606" s="21">
        <f t="shared" si="570"/>
        <v>2</v>
      </c>
      <c r="Z4606" s="21" t="str">
        <f t="shared" si="571"/>
        <v>Saturday</v>
      </c>
      <c r="AA4606" s="21" t="str">
        <f t="shared" si="572"/>
        <v>Monday</v>
      </c>
      <c r="AB4606" s="21" t="str">
        <f>VLOOKUP(U4606,'Currency Sheet'!A:C,3,)</f>
        <v>DOLLAR</v>
      </c>
      <c r="AC4606" s="42" t="str">
        <f>VLOOKUP(P4606,'Customer List'!B:D,3,)</f>
        <v>OutStation</v>
      </c>
    </row>
    <row r="4607" spans="1:29" x14ac:dyDescent="0.25">
      <c r="A4607" s="21">
        <v>4603</v>
      </c>
      <c r="B4607" s="21" t="s">
        <v>6124</v>
      </c>
      <c r="C4607" s="30">
        <v>45982</v>
      </c>
      <c r="D4607" s="30">
        <v>45987</v>
      </c>
      <c r="E4607" s="47">
        <v>109.8</v>
      </c>
      <c r="F4607" s="47">
        <f t="shared" si="568"/>
        <v>9662.4</v>
      </c>
      <c r="G4607" s="48">
        <f t="shared" si="569"/>
        <v>9662.4</v>
      </c>
      <c r="H4607" s="21">
        <v>313402</v>
      </c>
      <c r="I4607" s="21" t="s">
        <v>6137</v>
      </c>
      <c r="J4607" s="21">
        <v>1</v>
      </c>
      <c r="K4607" s="21">
        <v>1</v>
      </c>
      <c r="L4607" s="21">
        <f t="shared" si="562"/>
        <v>0</v>
      </c>
      <c r="M4607" s="21" t="s">
        <v>6281</v>
      </c>
      <c r="N4607" s="30">
        <v>45990</v>
      </c>
      <c r="O4607" s="48">
        <v>17019</v>
      </c>
      <c r="P4607" s="21" t="s">
        <v>295</v>
      </c>
      <c r="Q4607" s="21">
        <v>58158738912</v>
      </c>
      <c r="R4607" s="21" t="s">
        <v>6107</v>
      </c>
      <c r="S4607" s="3">
        <v>4</v>
      </c>
      <c r="T4607" s="37"/>
      <c r="U4607" s="21" t="s">
        <v>18</v>
      </c>
      <c r="V4607" s="21" t="str">
        <f>VLOOKUP(P4607,'Customer List'!B:C,2,)</f>
        <v>Kerala</v>
      </c>
      <c r="W4607" s="38"/>
      <c r="X4607" s="30">
        <v>45994</v>
      </c>
      <c r="Y4607" s="21">
        <f t="shared" si="570"/>
        <v>4</v>
      </c>
      <c r="Z4607" s="21" t="str">
        <f t="shared" si="571"/>
        <v>Saturday</v>
      </c>
      <c r="AA4607" s="21" t="str">
        <f t="shared" si="572"/>
        <v>Wednesday</v>
      </c>
      <c r="AB4607" s="21" t="str">
        <f>VLOOKUP(U4607,'Currency Sheet'!A:C,3,)</f>
        <v>DOLLAR</v>
      </c>
      <c r="AC4607" s="42" t="str">
        <f>VLOOKUP(P4607,'Customer List'!B:D,3,)</f>
        <v>OutStation</v>
      </c>
    </row>
    <row r="4608" spans="1:29" x14ac:dyDescent="0.25">
      <c r="A4608" s="21">
        <v>4604</v>
      </c>
      <c r="B4608" s="21" t="s">
        <v>6124</v>
      </c>
      <c r="C4608" s="30">
        <v>45982</v>
      </c>
      <c r="D4608" s="30">
        <v>45987</v>
      </c>
      <c r="E4608" s="47">
        <v>16.8</v>
      </c>
      <c r="F4608" s="47">
        <f t="shared" si="568"/>
        <v>1478.4</v>
      </c>
      <c r="G4608" s="48">
        <f t="shared" si="569"/>
        <v>1478.4</v>
      </c>
      <c r="H4608" s="21">
        <v>317307</v>
      </c>
      <c r="I4608" s="21" t="s">
        <v>4767</v>
      </c>
      <c r="J4608" s="21">
        <v>1</v>
      </c>
      <c r="K4608" s="21">
        <v>1</v>
      </c>
      <c r="L4608" s="21">
        <f t="shared" si="562"/>
        <v>0</v>
      </c>
      <c r="M4608" s="21" t="s">
        <v>6290</v>
      </c>
      <c r="N4608" s="30">
        <v>45990</v>
      </c>
      <c r="O4608" s="48">
        <v>2604</v>
      </c>
      <c r="P4608" s="21" t="s">
        <v>626</v>
      </c>
      <c r="Q4608" s="21">
        <v>58158741826</v>
      </c>
      <c r="R4608" s="21" t="s">
        <v>6107</v>
      </c>
      <c r="S4608" s="3">
        <v>4</v>
      </c>
      <c r="T4608" s="37"/>
      <c r="U4608" s="21" t="s">
        <v>18</v>
      </c>
      <c r="V4608" s="21" t="str">
        <f>VLOOKUP(P4608,'Customer List'!B:C,2,)</f>
        <v>Hyderabad</v>
      </c>
      <c r="W4608" s="38"/>
      <c r="X4608" s="30">
        <v>45992</v>
      </c>
      <c r="Y4608" s="21">
        <f t="shared" si="570"/>
        <v>2</v>
      </c>
      <c r="Z4608" s="21" t="str">
        <f t="shared" si="571"/>
        <v>Saturday</v>
      </c>
      <c r="AA4608" s="21" t="str">
        <f t="shared" si="572"/>
        <v>Monday</v>
      </c>
      <c r="AB4608" s="21" t="str">
        <f>VLOOKUP(U4608,'Currency Sheet'!A:C,3,)</f>
        <v>DOLLAR</v>
      </c>
      <c r="AC4608" s="42" t="str">
        <f>VLOOKUP(P4608,'Customer List'!B:D,3,)</f>
        <v>OutStation</v>
      </c>
    </row>
    <row r="4609" spans="1:29" x14ac:dyDescent="0.25">
      <c r="A4609" s="21">
        <v>4605</v>
      </c>
      <c r="B4609" s="21" t="s">
        <v>6124</v>
      </c>
      <c r="C4609" s="30">
        <v>45982</v>
      </c>
      <c r="D4609" s="30">
        <v>45987</v>
      </c>
      <c r="E4609" s="47">
        <v>19.8</v>
      </c>
      <c r="F4609" s="47">
        <f t="shared" ref="F4609:F4640" si="575">IF(AB4609="DOLLAR",E4609*88,E4609)</f>
        <v>1742.4</v>
      </c>
      <c r="G4609" s="48">
        <f t="shared" ref="G4609:G4640" si="576">F4609*J4609</f>
        <v>1742.4</v>
      </c>
      <c r="H4609" s="21">
        <v>317317</v>
      </c>
      <c r="I4609" s="21" t="s">
        <v>4767</v>
      </c>
      <c r="J4609" s="21">
        <v>1</v>
      </c>
      <c r="K4609" s="21">
        <v>1</v>
      </c>
      <c r="L4609" s="21">
        <f t="shared" si="562"/>
        <v>0</v>
      </c>
      <c r="M4609" s="21" t="s">
        <v>6290</v>
      </c>
      <c r="N4609" s="30">
        <v>45990</v>
      </c>
      <c r="O4609" s="48">
        <v>3069</v>
      </c>
      <c r="P4609" s="21" t="s">
        <v>626</v>
      </c>
      <c r="Q4609" s="21">
        <v>58158741826</v>
      </c>
      <c r="R4609" s="21" t="s">
        <v>6107</v>
      </c>
      <c r="S4609" s="3">
        <v>4</v>
      </c>
      <c r="T4609" s="37"/>
      <c r="U4609" s="21" t="s">
        <v>18</v>
      </c>
      <c r="V4609" s="21" t="str">
        <f>VLOOKUP(P4609,'Customer List'!B:C,2,)</f>
        <v>Hyderabad</v>
      </c>
      <c r="W4609" s="38"/>
      <c r="X4609" s="30">
        <v>45992</v>
      </c>
      <c r="Y4609" s="21">
        <f t="shared" ref="Y4609:Y4640" si="577">IF(X4609="", "", X4609-N4609)</f>
        <v>2</v>
      </c>
      <c r="Z4609" s="21" t="str">
        <f t="shared" ref="Z4609:Z4640" si="578">IF(N4609="", "", TEXT(N4609, "dddd"))</f>
        <v>Saturday</v>
      </c>
      <c r="AA4609" s="21" t="str">
        <f t="shared" ref="AA4609:AA4640" si="579">IF(X4609="", "", TEXT(X4609, "dddd"))</f>
        <v>Monday</v>
      </c>
      <c r="AB4609" s="21" t="str">
        <f>VLOOKUP(U4609,'Currency Sheet'!A:C,3,)</f>
        <v>DOLLAR</v>
      </c>
      <c r="AC4609" s="42" t="str">
        <f>VLOOKUP(P4609,'Customer List'!B:D,3,)</f>
        <v>OutStation</v>
      </c>
    </row>
    <row r="4610" spans="1:29" x14ac:dyDescent="0.25">
      <c r="A4610" s="21">
        <v>4606</v>
      </c>
      <c r="B4610" s="21" t="s">
        <v>6124</v>
      </c>
      <c r="C4610" s="30">
        <v>45982</v>
      </c>
      <c r="D4610" s="30">
        <v>45987</v>
      </c>
      <c r="E4610" s="47">
        <v>150.5</v>
      </c>
      <c r="F4610" s="47">
        <f t="shared" si="575"/>
        <v>13244</v>
      </c>
      <c r="G4610" s="48">
        <f t="shared" si="576"/>
        <v>13244</v>
      </c>
      <c r="H4610" s="21">
        <v>317323</v>
      </c>
      <c r="I4610" s="21" t="s">
        <v>4767</v>
      </c>
      <c r="J4610" s="21">
        <v>1</v>
      </c>
      <c r="K4610" s="21">
        <v>1</v>
      </c>
      <c r="L4610" s="21">
        <f t="shared" si="562"/>
        <v>0</v>
      </c>
      <c r="M4610" s="21" t="s">
        <v>6290</v>
      </c>
      <c r="N4610" s="30">
        <v>45990</v>
      </c>
      <c r="O4610" s="48">
        <v>19995</v>
      </c>
      <c r="P4610" s="21" t="s">
        <v>626</v>
      </c>
      <c r="Q4610" s="21">
        <v>58158741826</v>
      </c>
      <c r="R4610" s="21" t="s">
        <v>6107</v>
      </c>
      <c r="S4610" s="3">
        <v>4</v>
      </c>
      <c r="T4610" s="37"/>
      <c r="U4610" s="21" t="s">
        <v>18</v>
      </c>
      <c r="V4610" s="21" t="str">
        <f>VLOOKUP(P4610,'Customer List'!B:C,2,)</f>
        <v>Hyderabad</v>
      </c>
      <c r="W4610" s="38"/>
      <c r="X4610" s="30">
        <v>45992</v>
      </c>
      <c r="Y4610" s="21">
        <f t="shared" si="577"/>
        <v>2</v>
      </c>
      <c r="Z4610" s="21" t="str">
        <f t="shared" si="578"/>
        <v>Saturday</v>
      </c>
      <c r="AA4610" s="21" t="str">
        <f t="shared" si="579"/>
        <v>Monday</v>
      </c>
      <c r="AB4610" s="21" t="str">
        <f>VLOOKUP(U4610,'Currency Sheet'!A:C,3,)</f>
        <v>DOLLAR</v>
      </c>
      <c r="AC4610" s="42" t="str">
        <f>VLOOKUP(P4610,'Customer List'!B:D,3,)</f>
        <v>OutStation</v>
      </c>
    </row>
    <row r="4611" spans="1:29" x14ac:dyDescent="0.25">
      <c r="A4611" s="21">
        <v>4607</v>
      </c>
      <c r="B4611" s="21" t="s">
        <v>6124</v>
      </c>
      <c r="C4611" s="30">
        <v>45982</v>
      </c>
      <c r="D4611" s="30">
        <v>45987</v>
      </c>
      <c r="E4611" s="47">
        <v>150.5</v>
      </c>
      <c r="F4611" s="47">
        <f t="shared" si="575"/>
        <v>13244</v>
      </c>
      <c r="G4611" s="48">
        <f t="shared" si="576"/>
        <v>13244</v>
      </c>
      <c r="H4611" s="21">
        <v>317327</v>
      </c>
      <c r="I4611" s="21" t="s">
        <v>4767</v>
      </c>
      <c r="J4611" s="21">
        <v>1</v>
      </c>
      <c r="K4611" s="21">
        <v>1</v>
      </c>
      <c r="L4611" s="21">
        <f t="shared" si="562"/>
        <v>0</v>
      </c>
      <c r="M4611" s="21" t="s">
        <v>6290</v>
      </c>
      <c r="N4611" s="30">
        <v>45990</v>
      </c>
      <c r="O4611" s="48">
        <v>19995</v>
      </c>
      <c r="P4611" s="21" t="s">
        <v>626</v>
      </c>
      <c r="Q4611" s="21">
        <v>58158741826</v>
      </c>
      <c r="R4611" s="21" t="s">
        <v>6107</v>
      </c>
      <c r="S4611" s="3">
        <v>4</v>
      </c>
      <c r="T4611" s="37"/>
      <c r="U4611" s="21" t="s">
        <v>18</v>
      </c>
      <c r="V4611" s="21" t="str">
        <f>VLOOKUP(P4611,'Customer List'!B:C,2,)</f>
        <v>Hyderabad</v>
      </c>
      <c r="W4611" s="38"/>
      <c r="X4611" s="30">
        <v>45992</v>
      </c>
      <c r="Y4611" s="21">
        <f t="shared" si="577"/>
        <v>2</v>
      </c>
      <c r="Z4611" s="21" t="str">
        <f t="shared" si="578"/>
        <v>Saturday</v>
      </c>
      <c r="AA4611" s="21" t="str">
        <f t="shared" si="579"/>
        <v>Monday</v>
      </c>
      <c r="AB4611" s="21" t="str">
        <f>VLOOKUP(U4611,'Currency Sheet'!A:C,3,)</f>
        <v>DOLLAR</v>
      </c>
      <c r="AC4611" s="42" t="str">
        <f>VLOOKUP(P4611,'Customer List'!B:D,3,)</f>
        <v>OutStation</v>
      </c>
    </row>
    <row r="4612" spans="1:29" x14ac:dyDescent="0.25">
      <c r="A4612" s="21">
        <v>4608</v>
      </c>
      <c r="B4612" s="21" t="s">
        <v>6124</v>
      </c>
      <c r="C4612" s="30">
        <v>45982</v>
      </c>
      <c r="D4612" s="30">
        <v>45987</v>
      </c>
      <c r="E4612" s="47">
        <v>140.69999999999999</v>
      </c>
      <c r="F4612" s="47">
        <f t="shared" si="575"/>
        <v>12381.599999999999</v>
      </c>
      <c r="G4612" s="48">
        <f t="shared" si="576"/>
        <v>12381.599999999999</v>
      </c>
      <c r="H4612" s="21">
        <v>317329</v>
      </c>
      <c r="I4612" s="21" t="s">
        <v>4767</v>
      </c>
      <c r="J4612" s="21">
        <v>1</v>
      </c>
      <c r="K4612" s="21">
        <v>1</v>
      </c>
      <c r="L4612" s="21">
        <f t="shared" si="562"/>
        <v>0</v>
      </c>
      <c r="M4612" s="21" t="s">
        <v>6290</v>
      </c>
      <c r="N4612" s="30">
        <v>45990</v>
      </c>
      <c r="O4612" s="48">
        <v>18693</v>
      </c>
      <c r="P4612" s="21" t="s">
        <v>626</v>
      </c>
      <c r="Q4612" s="21">
        <v>58158741826</v>
      </c>
      <c r="R4612" s="21" t="s">
        <v>6107</v>
      </c>
      <c r="S4612" s="3">
        <v>4</v>
      </c>
      <c r="T4612" s="37"/>
      <c r="U4612" s="21" t="s">
        <v>18</v>
      </c>
      <c r="V4612" s="21" t="str">
        <f>VLOOKUP(P4612,'Customer List'!B:C,2,)</f>
        <v>Hyderabad</v>
      </c>
      <c r="W4612" s="38"/>
      <c r="X4612" s="30">
        <v>45992</v>
      </c>
      <c r="Y4612" s="21">
        <f t="shared" si="577"/>
        <v>2</v>
      </c>
      <c r="Z4612" s="21" t="str">
        <f t="shared" si="578"/>
        <v>Saturday</v>
      </c>
      <c r="AA4612" s="21" t="str">
        <f t="shared" si="579"/>
        <v>Monday</v>
      </c>
      <c r="AB4612" s="21" t="str">
        <f>VLOOKUP(U4612,'Currency Sheet'!A:C,3,)</f>
        <v>DOLLAR</v>
      </c>
      <c r="AC4612" s="42" t="str">
        <f>VLOOKUP(P4612,'Customer List'!B:D,3,)</f>
        <v>OutStation</v>
      </c>
    </row>
    <row r="4613" spans="1:29" x14ac:dyDescent="0.25">
      <c r="A4613" s="21">
        <v>4609</v>
      </c>
      <c r="B4613" s="21" t="s">
        <v>6124</v>
      </c>
      <c r="C4613" s="30">
        <v>45982</v>
      </c>
      <c r="D4613" s="30">
        <v>45987</v>
      </c>
      <c r="E4613" s="47">
        <v>84.6</v>
      </c>
      <c r="F4613" s="47">
        <f t="shared" si="575"/>
        <v>7444.7999999999993</v>
      </c>
      <c r="G4613" s="48">
        <f t="shared" si="576"/>
        <v>7444.7999999999993</v>
      </c>
      <c r="H4613" s="21">
        <v>317337</v>
      </c>
      <c r="I4613" s="21" t="s">
        <v>4767</v>
      </c>
      <c r="J4613" s="21">
        <v>1</v>
      </c>
      <c r="K4613" s="21">
        <v>1</v>
      </c>
      <c r="L4613" s="21">
        <f t="shared" si="562"/>
        <v>0</v>
      </c>
      <c r="M4613" s="21" t="s">
        <v>6290</v>
      </c>
      <c r="N4613" s="30">
        <v>45990</v>
      </c>
      <c r="O4613" s="48">
        <v>13113</v>
      </c>
      <c r="P4613" s="21" t="s">
        <v>626</v>
      </c>
      <c r="Q4613" s="21">
        <v>58158741826</v>
      </c>
      <c r="R4613" s="21" t="s">
        <v>6107</v>
      </c>
      <c r="S4613" s="3">
        <v>4</v>
      </c>
      <c r="T4613" s="37"/>
      <c r="U4613" s="21" t="s">
        <v>18</v>
      </c>
      <c r="V4613" s="21" t="str">
        <f>VLOOKUP(P4613,'Customer List'!B:C,2,)</f>
        <v>Hyderabad</v>
      </c>
      <c r="W4613" s="38"/>
      <c r="X4613" s="30">
        <v>45992</v>
      </c>
      <c r="Y4613" s="21">
        <f t="shared" si="577"/>
        <v>2</v>
      </c>
      <c r="Z4613" s="21" t="str">
        <f t="shared" si="578"/>
        <v>Saturday</v>
      </c>
      <c r="AA4613" s="21" t="str">
        <f t="shared" si="579"/>
        <v>Monday</v>
      </c>
      <c r="AB4613" s="21" t="str">
        <f>VLOOKUP(U4613,'Currency Sheet'!A:C,3,)</f>
        <v>DOLLAR</v>
      </c>
      <c r="AC4613" s="42" t="str">
        <f>VLOOKUP(P4613,'Customer List'!B:D,3,)</f>
        <v>OutStation</v>
      </c>
    </row>
    <row r="4614" spans="1:29" x14ac:dyDescent="0.25">
      <c r="A4614" s="21">
        <v>4610</v>
      </c>
      <c r="B4614" s="21" t="s">
        <v>6124</v>
      </c>
      <c r="C4614" s="30">
        <v>45982</v>
      </c>
      <c r="D4614" s="30">
        <v>45987</v>
      </c>
      <c r="E4614" s="47">
        <v>84.6</v>
      </c>
      <c r="F4614" s="47">
        <f t="shared" si="575"/>
        <v>7444.7999999999993</v>
      </c>
      <c r="G4614" s="48">
        <f t="shared" si="576"/>
        <v>7444.7999999999993</v>
      </c>
      <c r="H4614" s="21">
        <v>317341</v>
      </c>
      <c r="I4614" s="21" t="s">
        <v>4767</v>
      </c>
      <c r="J4614" s="21">
        <v>1</v>
      </c>
      <c r="K4614" s="21">
        <v>1</v>
      </c>
      <c r="L4614" s="21">
        <f t="shared" si="562"/>
        <v>0</v>
      </c>
      <c r="M4614" s="21" t="s">
        <v>6290</v>
      </c>
      <c r="N4614" s="30">
        <v>45990</v>
      </c>
      <c r="O4614" s="48">
        <v>13113</v>
      </c>
      <c r="P4614" s="21" t="s">
        <v>626</v>
      </c>
      <c r="Q4614" s="21">
        <v>58158741826</v>
      </c>
      <c r="R4614" s="21" t="s">
        <v>6107</v>
      </c>
      <c r="S4614" s="3">
        <v>4</v>
      </c>
      <c r="T4614" s="37"/>
      <c r="U4614" s="21" t="s">
        <v>18</v>
      </c>
      <c r="V4614" s="21" t="str">
        <f>VLOOKUP(P4614,'Customer List'!B:C,2,)</f>
        <v>Hyderabad</v>
      </c>
      <c r="W4614" s="38"/>
      <c r="X4614" s="30">
        <v>45992</v>
      </c>
      <c r="Y4614" s="21">
        <f t="shared" si="577"/>
        <v>2</v>
      </c>
      <c r="Z4614" s="21" t="str">
        <f t="shared" si="578"/>
        <v>Saturday</v>
      </c>
      <c r="AA4614" s="21" t="str">
        <f t="shared" si="579"/>
        <v>Monday</v>
      </c>
      <c r="AB4614" s="21" t="str">
        <f>VLOOKUP(U4614,'Currency Sheet'!A:C,3,)</f>
        <v>DOLLAR</v>
      </c>
      <c r="AC4614" s="42" t="str">
        <f>VLOOKUP(P4614,'Customer List'!B:D,3,)</f>
        <v>OutStation</v>
      </c>
    </row>
    <row r="4615" spans="1:29" x14ac:dyDescent="0.25">
      <c r="A4615" s="21">
        <v>4611</v>
      </c>
      <c r="B4615" s="21" t="s">
        <v>6124</v>
      </c>
      <c r="C4615" s="30">
        <v>45982</v>
      </c>
      <c r="D4615" s="30">
        <v>45987</v>
      </c>
      <c r="E4615" s="47">
        <v>119</v>
      </c>
      <c r="F4615" s="47">
        <f t="shared" si="575"/>
        <v>10472</v>
      </c>
      <c r="G4615" s="48">
        <f t="shared" si="576"/>
        <v>10472</v>
      </c>
      <c r="H4615" s="21">
        <v>317343</v>
      </c>
      <c r="I4615" s="21" t="s">
        <v>4767</v>
      </c>
      <c r="J4615" s="21">
        <v>1</v>
      </c>
      <c r="K4615" s="21">
        <v>1</v>
      </c>
      <c r="L4615" s="21">
        <f t="shared" ref="L4615:L4679" si="580">J4615-K4615</f>
        <v>0</v>
      </c>
      <c r="M4615" s="21" t="s">
        <v>6290</v>
      </c>
      <c r="N4615" s="30">
        <v>45990</v>
      </c>
      <c r="O4615" s="48">
        <v>15810</v>
      </c>
      <c r="P4615" s="21" t="s">
        <v>626</v>
      </c>
      <c r="Q4615" s="21">
        <v>58158741826</v>
      </c>
      <c r="R4615" s="21" t="s">
        <v>6107</v>
      </c>
      <c r="S4615" s="3">
        <v>4</v>
      </c>
      <c r="T4615" s="37"/>
      <c r="U4615" s="21" t="s">
        <v>18</v>
      </c>
      <c r="V4615" s="21" t="str">
        <f>VLOOKUP(P4615,'Customer List'!B:C,2,)</f>
        <v>Hyderabad</v>
      </c>
      <c r="W4615" s="38"/>
      <c r="X4615" s="30">
        <v>45992</v>
      </c>
      <c r="Y4615" s="21">
        <f t="shared" si="577"/>
        <v>2</v>
      </c>
      <c r="Z4615" s="21" t="str">
        <f t="shared" si="578"/>
        <v>Saturday</v>
      </c>
      <c r="AA4615" s="21" t="str">
        <f t="shared" si="579"/>
        <v>Monday</v>
      </c>
      <c r="AB4615" s="21" t="str">
        <f>VLOOKUP(U4615,'Currency Sheet'!A:C,3,)</f>
        <v>DOLLAR</v>
      </c>
      <c r="AC4615" s="42" t="str">
        <f>VLOOKUP(P4615,'Customer List'!B:D,3,)</f>
        <v>OutStation</v>
      </c>
    </row>
    <row r="4616" spans="1:29" x14ac:dyDescent="0.25">
      <c r="A4616" s="21">
        <v>4612</v>
      </c>
      <c r="B4616" s="21" t="s">
        <v>6124</v>
      </c>
      <c r="C4616" s="30">
        <v>45982</v>
      </c>
      <c r="D4616" s="30">
        <v>45987</v>
      </c>
      <c r="E4616" s="47">
        <v>284.89999999999998</v>
      </c>
      <c r="F4616" s="47">
        <f t="shared" si="575"/>
        <v>25071.199999999997</v>
      </c>
      <c r="G4616" s="48">
        <f t="shared" si="576"/>
        <v>50142.399999999994</v>
      </c>
      <c r="H4616" s="21">
        <v>318340</v>
      </c>
      <c r="I4616" s="21" t="s">
        <v>4779</v>
      </c>
      <c r="J4616" s="21">
        <v>2</v>
      </c>
      <c r="K4616" s="21">
        <v>2</v>
      </c>
      <c r="L4616" s="21">
        <f t="shared" si="580"/>
        <v>0</v>
      </c>
      <c r="M4616" s="21" t="s">
        <v>6288</v>
      </c>
      <c r="N4616" s="30">
        <v>45990</v>
      </c>
      <c r="O4616" s="48">
        <v>75702</v>
      </c>
      <c r="P4616" s="21" t="s">
        <v>6163</v>
      </c>
      <c r="Q4616" s="21">
        <v>58158740743</v>
      </c>
      <c r="R4616" s="21" t="s">
        <v>6107</v>
      </c>
      <c r="S4616" s="3">
        <v>4</v>
      </c>
      <c r="T4616" s="37"/>
      <c r="U4616" s="21" t="s">
        <v>18</v>
      </c>
      <c r="V4616" s="21" t="str">
        <f>VLOOKUP(P4616,'Customer List'!B:C,2,)</f>
        <v>Chennai</v>
      </c>
      <c r="W4616" s="38"/>
      <c r="X4616" s="30">
        <v>45992</v>
      </c>
      <c r="Y4616" s="21">
        <f t="shared" si="577"/>
        <v>2</v>
      </c>
      <c r="Z4616" s="21" t="str">
        <f t="shared" si="578"/>
        <v>Saturday</v>
      </c>
      <c r="AA4616" s="21" t="str">
        <f t="shared" si="579"/>
        <v>Monday</v>
      </c>
      <c r="AB4616" s="21" t="str">
        <f>VLOOKUP(U4616,'Currency Sheet'!A:C,3,)</f>
        <v>DOLLAR</v>
      </c>
      <c r="AC4616" s="42" t="str">
        <f>VLOOKUP(P4616,'Customer List'!B:D,3,)</f>
        <v>OutStation</v>
      </c>
    </row>
    <row r="4617" spans="1:29" x14ac:dyDescent="0.25">
      <c r="A4617" s="21">
        <v>4613</v>
      </c>
      <c r="B4617" s="21" t="s">
        <v>6124</v>
      </c>
      <c r="C4617" s="30">
        <v>45982</v>
      </c>
      <c r="D4617" s="30">
        <v>45987</v>
      </c>
      <c r="E4617" s="47">
        <v>292.60000000000002</v>
      </c>
      <c r="F4617" s="47">
        <f t="shared" si="575"/>
        <v>25748.800000000003</v>
      </c>
      <c r="G4617" s="48">
        <f t="shared" si="576"/>
        <v>25748.800000000003</v>
      </c>
      <c r="H4617" s="21">
        <v>323050</v>
      </c>
      <c r="I4617" s="21" t="s">
        <v>6138</v>
      </c>
      <c r="J4617" s="21">
        <v>1</v>
      </c>
      <c r="K4617" s="21">
        <v>1</v>
      </c>
      <c r="L4617" s="21">
        <f t="shared" si="580"/>
        <v>0</v>
      </c>
      <c r="M4617" s="21" t="s">
        <v>6279</v>
      </c>
      <c r="N4617" s="30">
        <v>45990</v>
      </c>
      <c r="O4617" s="48">
        <v>38874</v>
      </c>
      <c r="P4617" s="21" t="s">
        <v>288</v>
      </c>
      <c r="Q4617" s="21">
        <v>58158738201</v>
      </c>
      <c r="R4617" s="21" t="s">
        <v>6107</v>
      </c>
      <c r="S4617" s="3">
        <v>4</v>
      </c>
      <c r="T4617" s="37"/>
      <c r="U4617" s="21" t="s">
        <v>18</v>
      </c>
      <c r="V4617" s="21" t="str">
        <f>VLOOKUP(P4617,'Customer List'!B:C,2,)</f>
        <v>Banglore</v>
      </c>
      <c r="W4617" s="38"/>
      <c r="X4617" s="30">
        <v>45992</v>
      </c>
      <c r="Y4617" s="21">
        <f t="shared" si="577"/>
        <v>2</v>
      </c>
      <c r="Z4617" s="21" t="str">
        <f t="shared" si="578"/>
        <v>Saturday</v>
      </c>
      <c r="AA4617" s="21" t="str">
        <f t="shared" si="579"/>
        <v>Monday</v>
      </c>
      <c r="AB4617" s="21" t="str">
        <f>VLOOKUP(U4617,'Currency Sheet'!A:C,3,)</f>
        <v>DOLLAR</v>
      </c>
      <c r="AC4617" s="42" t="str">
        <f>VLOOKUP(P4617,'Customer List'!B:D,3,)</f>
        <v>OutStation</v>
      </c>
    </row>
    <row r="4618" spans="1:29" x14ac:dyDescent="0.25">
      <c r="A4618" s="21">
        <v>4614</v>
      </c>
      <c r="B4618" s="21" t="s">
        <v>6124</v>
      </c>
      <c r="C4618" s="30">
        <v>45982</v>
      </c>
      <c r="D4618" s="30">
        <v>45987</v>
      </c>
      <c r="E4618" s="47">
        <v>229.2</v>
      </c>
      <c r="F4618" s="47">
        <f t="shared" si="575"/>
        <v>20169.599999999999</v>
      </c>
      <c r="G4618" s="48">
        <f t="shared" si="576"/>
        <v>20169.599999999999</v>
      </c>
      <c r="H4618" s="21">
        <v>325622</v>
      </c>
      <c r="I4618" s="21" t="s">
        <v>5178</v>
      </c>
      <c r="J4618" s="21">
        <v>1</v>
      </c>
      <c r="K4618" s="21">
        <v>1</v>
      </c>
      <c r="L4618" s="21">
        <f t="shared" si="580"/>
        <v>0</v>
      </c>
      <c r="M4618" s="21" t="s">
        <v>6279</v>
      </c>
      <c r="N4618" s="30">
        <v>45990</v>
      </c>
      <c r="O4618" s="48">
        <v>35526</v>
      </c>
      <c r="P4618" s="21" t="s">
        <v>288</v>
      </c>
      <c r="Q4618" s="21">
        <v>58158738201</v>
      </c>
      <c r="R4618" s="21" t="s">
        <v>6107</v>
      </c>
      <c r="S4618" s="3">
        <v>4</v>
      </c>
      <c r="T4618" s="37"/>
      <c r="U4618" s="21" t="s">
        <v>18</v>
      </c>
      <c r="V4618" s="21" t="str">
        <f>VLOOKUP(P4618,'Customer List'!B:C,2,)</f>
        <v>Banglore</v>
      </c>
      <c r="W4618" s="38"/>
      <c r="X4618" s="30">
        <v>45992</v>
      </c>
      <c r="Y4618" s="21">
        <f t="shared" si="577"/>
        <v>2</v>
      </c>
      <c r="Z4618" s="21" t="str">
        <f t="shared" si="578"/>
        <v>Saturday</v>
      </c>
      <c r="AA4618" s="21" t="str">
        <f t="shared" si="579"/>
        <v>Monday</v>
      </c>
      <c r="AB4618" s="21" t="str">
        <f>VLOOKUP(U4618,'Currency Sheet'!A:C,3,)</f>
        <v>DOLLAR</v>
      </c>
      <c r="AC4618" s="42" t="str">
        <f>VLOOKUP(P4618,'Customer List'!B:D,3,)</f>
        <v>OutStation</v>
      </c>
    </row>
    <row r="4619" spans="1:29" x14ac:dyDescent="0.25">
      <c r="A4619" s="21">
        <v>4615</v>
      </c>
      <c r="B4619" s="21" t="s">
        <v>6124</v>
      </c>
      <c r="C4619" s="30">
        <v>45982</v>
      </c>
      <c r="D4619" s="30">
        <v>45987</v>
      </c>
      <c r="E4619" s="47">
        <v>296.8</v>
      </c>
      <c r="F4619" s="47">
        <f t="shared" si="575"/>
        <v>26118.400000000001</v>
      </c>
      <c r="G4619" s="48">
        <f t="shared" si="576"/>
        <v>26118.400000000001</v>
      </c>
      <c r="H4619" s="21">
        <v>329740</v>
      </c>
      <c r="I4619" s="21" t="s">
        <v>5385</v>
      </c>
      <c r="J4619" s="21">
        <v>1</v>
      </c>
      <c r="K4619" s="21">
        <v>1</v>
      </c>
      <c r="L4619" s="21">
        <f t="shared" si="580"/>
        <v>0</v>
      </c>
      <c r="M4619" s="21" t="s">
        <v>6279</v>
      </c>
      <c r="N4619" s="30">
        <v>45990</v>
      </c>
      <c r="O4619" s="48">
        <v>39432</v>
      </c>
      <c r="P4619" s="21" t="s">
        <v>288</v>
      </c>
      <c r="Q4619" s="21">
        <v>58158738201</v>
      </c>
      <c r="R4619" s="21" t="s">
        <v>6107</v>
      </c>
      <c r="S4619" s="3">
        <v>4</v>
      </c>
      <c r="T4619" s="37"/>
      <c r="U4619" s="21" t="s">
        <v>18</v>
      </c>
      <c r="V4619" s="21" t="str">
        <f>VLOOKUP(P4619,'Customer List'!B:C,2,)</f>
        <v>Banglore</v>
      </c>
      <c r="W4619" s="38"/>
      <c r="X4619" s="30">
        <v>45992</v>
      </c>
      <c r="Y4619" s="21">
        <f t="shared" si="577"/>
        <v>2</v>
      </c>
      <c r="Z4619" s="21" t="str">
        <f t="shared" si="578"/>
        <v>Saturday</v>
      </c>
      <c r="AA4619" s="21" t="str">
        <f t="shared" si="579"/>
        <v>Monday</v>
      </c>
      <c r="AB4619" s="21" t="str">
        <f>VLOOKUP(U4619,'Currency Sheet'!A:C,3,)</f>
        <v>DOLLAR</v>
      </c>
      <c r="AC4619" s="42" t="str">
        <f>VLOOKUP(P4619,'Customer List'!B:D,3,)</f>
        <v>OutStation</v>
      </c>
    </row>
    <row r="4620" spans="1:29" x14ac:dyDescent="0.25">
      <c r="A4620" s="21">
        <v>4616</v>
      </c>
      <c r="B4620" s="21" t="s">
        <v>6124</v>
      </c>
      <c r="C4620" s="30">
        <v>45982</v>
      </c>
      <c r="D4620" s="30">
        <v>45987</v>
      </c>
      <c r="E4620" s="47">
        <v>281.39999999999998</v>
      </c>
      <c r="F4620" s="47">
        <f t="shared" si="575"/>
        <v>24763.199999999997</v>
      </c>
      <c r="G4620" s="48">
        <f t="shared" si="576"/>
        <v>24763.199999999997</v>
      </c>
      <c r="H4620" s="21">
        <v>329920</v>
      </c>
      <c r="I4620" s="21" t="s">
        <v>4781</v>
      </c>
      <c r="J4620" s="21">
        <v>1</v>
      </c>
      <c r="K4620" s="21">
        <v>1</v>
      </c>
      <c r="L4620" s="21">
        <f t="shared" si="580"/>
        <v>0</v>
      </c>
      <c r="M4620" s="21" t="s">
        <v>6279</v>
      </c>
      <c r="N4620" s="30">
        <v>45990</v>
      </c>
      <c r="O4620" s="48">
        <v>37386</v>
      </c>
      <c r="P4620" s="21" t="s">
        <v>288</v>
      </c>
      <c r="Q4620" s="21">
        <v>58158738201</v>
      </c>
      <c r="R4620" s="21" t="s">
        <v>6107</v>
      </c>
      <c r="S4620" s="3">
        <v>4</v>
      </c>
      <c r="T4620" s="37"/>
      <c r="U4620" s="21" t="s">
        <v>18</v>
      </c>
      <c r="V4620" s="21" t="str">
        <f>VLOOKUP(P4620,'Customer List'!B:C,2,)</f>
        <v>Banglore</v>
      </c>
      <c r="W4620" s="38"/>
      <c r="X4620" s="30">
        <v>45992</v>
      </c>
      <c r="Y4620" s="21">
        <f t="shared" si="577"/>
        <v>2</v>
      </c>
      <c r="Z4620" s="21" t="str">
        <f t="shared" si="578"/>
        <v>Saturday</v>
      </c>
      <c r="AA4620" s="21" t="str">
        <f t="shared" si="579"/>
        <v>Monday</v>
      </c>
      <c r="AB4620" s="21" t="str">
        <f>VLOOKUP(U4620,'Currency Sheet'!A:C,3,)</f>
        <v>DOLLAR</v>
      </c>
      <c r="AC4620" s="42" t="str">
        <f>VLOOKUP(P4620,'Customer List'!B:D,3,)</f>
        <v>OutStation</v>
      </c>
    </row>
    <row r="4621" spans="1:29" x14ac:dyDescent="0.25">
      <c r="A4621" s="21">
        <v>4617</v>
      </c>
      <c r="B4621" s="21" t="s">
        <v>6124</v>
      </c>
      <c r="C4621" s="30">
        <v>45982</v>
      </c>
      <c r="D4621" s="30">
        <v>45987</v>
      </c>
      <c r="E4621" s="47">
        <v>91.8</v>
      </c>
      <c r="F4621" s="47">
        <f t="shared" si="575"/>
        <v>8078.4</v>
      </c>
      <c r="G4621" s="48">
        <f t="shared" si="576"/>
        <v>8078.4</v>
      </c>
      <c r="H4621" s="21">
        <v>339203</v>
      </c>
      <c r="I4621" s="21" t="s">
        <v>6139</v>
      </c>
      <c r="J4621" s="21">
        <v>1</v>
      </c>
      <c r="K4621" s="21">
        <v>1</v>
      </c>
      <c r="L4621" s="21">
        <f t="shared" si="580"/>
        <v>0</v>
      </c>
      <c r="M4621" s="21" t="s">
        <v>6292</v>
      </c>
      <c r="N4621" s="30">
        <v>45990</v>
      </c>
      <c r="O4621" s="48">
        <v>14229</v>
      </c>
      <c r="P4621" s="21" t="s">
        <v>658</v>
      </c>
      <c r="Q4621" s="21">
        <v>58158742600</v>
      </c>
      <c r="R4621" s="21" t="s">
        <v>6107</v>
      </c>
      <c r="S4621" s="3">
        <v>4</v>
      </c>
      <c r="T4621" s="37"/>
      <c r="U4621" s="21" t="s">
        <v>18</v>
      </c>
      <c r="V4621" s="21" t="str">
        <f>VLOOKUP(P4621,'Customer List'!B:C,2,)</f>
        <v>Bhopal</v>
      </c>
      <c r="W4621" s="38"/>
      <c r="X4621" s="30">
        <v>45992</v>
      </c>
      <c r="Y4621" s="21">
        <f t="shared" si="577"/>
        <v>2</v>
      </c>
      <c r="Z4621" s="21" t="str">
        <f t="shared" si="578"/>
        <v>Saturday</v>
      </c>
      <c r="AA4621" s="21" t="str">
        <f t="shared" si="579"/>
        <v>Monday</v>
      </c>
      <c r="AB4621" s="21" t="str">
        <f>VLOOKUP(U4621,'Currency Sheet'!A:C,3,)</f>
        <v>DOLLAR</v>
      </c>
      <c r="AC4621" s="42" t="str">
        <f>VLOOKUP(P4621,'Customer List'!B:D,3,)</f>
        <v>OutStation</v>
      </c>
    </row>
    <row r="4622" spans="1:29" x14ac:dyDescent="0.25">
      <c r="A4622" s="21">
        <v>4618</v>
      </c>
      <c r="B4622" s="21" t="s">
        <v>6124</v>
      </c>
      <c r="C4622" s="30">
        <v>45982</v>
      </c>
      <c r="D4622" s="30">
        <v>45987</v>
      </c>
      <c r="E4622" s="47">
        <v>193.8</v>
      </c>
      <c r="F4622" s="47">
        <f t="shared" si="575"/>
        <v>17054.400000000001</v>
      </c>
      <c r="G4622" s="48">
        <f t="shared" si="576"/>
        <v>17054.400000000001</v>
      </c>
      <c r="H4622" s="21">
        <v>350510</v>
      </c>
      <c r="I4622" s="21" t="s">
        <v>5848</v>
      </c>
      <c r="J4622" s="21">
        <v>1</v>
      </c>
      <c r="K4622" s="21">
        <v>1</v>
      </c>
      <c r="L4622" s="21">
        <f t="shared" si="580"/>
        <v>0</v>
      </c>
      <c r="M4622" s="21" t="s">
        <v>6278</v>
      </c>
      <c r="N4622" s="30">
        <v>45990</v>
      </c>
      <c r="O4622" s="48">
        <v>32542.25</v>
      </c>
      <c r="P4622" s="21" t="s">
        <v>6127</v>
      </c>
      <c r="Q4622" s="21">
        <v>58158740312</v>
      </c>
      <c r="R4622" s="21" t="s">
        <v>6107</v>
      </c>
      <c r="S4622" s="3">
        <v>4</v>
      </c>
      <c r="T4622" s="37"/>
      <c r="U4622" s="21" t="s">
        <v>18</v>
      </c>
      <c r="V4622" s="21" t="str">
        <f>VLOOKUP(P4622,'Customer List'!B:C,2,)</f>
        <v>BANGALORE</v>
      </c>
      <c r="W4622" s="38"/>
      <c r="X4622" s="30">
        <v>45992</v>
      </c>
      <c r="Y4622" s="21">
        <f t="shared" si="577"/>
        <v>2</v>
      </c>
      <c r="Z4622" s="21" t="str">
        <f t="shared" si="578"/>
        <v>Saturday</v>
      </c>
      <c r="AA4622" s="21" t="str">
        <f t="shared" si="579"/>
        <v>Monday</v>
      </c>
      <c r="AB4622" s="21" t="str">
        <f>VLOOKUP(U4622,'Currency Sheet'!A:C,3,)</f>
        <v>DOLLAR</v>
      </c>
      <c r="AC4622" s="42" t="str">
        <f>VLOOKUP(P4622,'Customer List'!B:D,3,)</f>
        <v>OutStation</v>
      </c>
    </row>
    <row r="4623" spans="1:29" x14ac:dyDescent="0.25">
      <c r="A4623" s="21">
        <v>4619</v>
      </c>
      <c r="B4623" s="21" t="s">
        <v>6124</v>
      </c>
      <c r="C4623" s="30">
        <v>45982</v>
      </c>
      <c r="D4623" s="30">
        <v>45987</v>
      </c>
      <c r="E4623" s="47">
        <v>75</v>
      </c>
      <c r="F4623" s="47">
        <f t="shared" si="575"/>
        <v>6600</v>
      </c>
      <c r="G4623" s="48">
        <f t="shared" si="576"/>
        <v>6600</v>
      </c>
      <c r="H4623" s="21">
        <v>351503</v>
      </c>
      <c r="I4623" s="21" t="s">
        <v>6140</v>
      </c>
      <c r="J4623" s="21">
        <v>1</v>
      </c>
      <c r="K4623" s="21">
        <v>1</v>
      </c>
      <c r="L4623" s="21">
        <f t="shared" si="580"/>
        <v>0</v>
      </c>
      <c r="M4623" s="21" t="s">
        <v>6292</v>
      </c>
      <c r="N4623" s="30">
        <v>45990</v>
      </c>
      <c r="O4623" s="48">
        <v>11625</v>
      </c>
      <c r="P4623" s="21" t="s">
        <v>658</v>
      </c>
      <c r="Q4623" s="21">
        <v>58158742600</v>
      </c>
      <c r="R4623" s="21" t="s">
        <v>6107</v>
      </c>
      <c r="S4623" s="3">
        <v>4</v>
      </c>
      <c r="T4623" s="37"/>
      <c r="U4623" s="21" t="s">
        <v>18</v>
      </c>
      <c r="V4623" s="21" t="str">
        <f>VLOOKUP(P4623,'Customer List'!B:C,2,)</f>
        <v>Bhopal</v>
      </c>
      <c r="W4623" s="38"/>
      <c r="X4623" s="30">
        <v>45992</v>
      </c>
      <c r="Y4623" s="21">
        <f t="shared" si="577"/>
        <v>2</v>
      </c>
      <c r="Z4623" s="21" t="str">
        <f t="shared" si="578"/>
        <v>Saturday</v>
      </c>
      <c r="AA4623" s="21" t="str">
        <f t="shared" si="579"/>
        <v>Monday</v>
      </c>
      <c r="AB4623" s="21" t="str">
        <f>VLOOKUP(U4623,'Currency Sheet'!A:C,3,)</f>
        <v>DOLLAR</v>
      </c>
      <c r="AC4623" s="42" t="str">
        <f>VLOOKUP(P4623,'Customer List'!B:D,3,)</f>
        <v>OutStation</v>
      </c>
    </row>
    <row r="4624" spans="1:29" x14ac:dyDescent="0.25">
      <c r="A4624" s="21">
        <v>4620</v>
      </c>
      <c r="B4624" s="21" t="s">
        <v>6124</v>
      </c>
      <c r="C4624" s="30">
        <v>45982</v>
      </c>
      <c r="D4624" s="30">
        <v>45987</v>
      </c>
      <c r="E4624" s="47">
        <v>77.399999999999991</v>
      </c>
      <c r="F4624" s="47">
        <f t="shared" si="575"/>
        <v>6811.1999999999989</v>
      </c>
      <c r="G4624" s="48">
        <f t="shared" si="576"/>
        <v>74923.199999999983</v>
      </c>
      <c r="H4624" s="21">
        <v>353603</v>
      </c>
      <c r="I4624" s="21" t="s">
        <v>6141</v>
      </c>
      <c r="J4624" s="21">
        <v>11</v>
      </c>
      <c r="K4624" s="21">
        <v>11</v>
      </c>
      <c r="L4624" s="21">
        <f t="shared" si="580"/>
        <v>0</v>
      </c>
      <c r="M4624" s="21" t="s">
        <v>6177</v>
      </c>
      <c r="N4624" s="30">
        <v>45988</v>
      </c>
      <c r="O4624" s="48">
        <v>130407.2</v>
      </c>
      <c r="P4624" s="21" t="s">
        <v>652</v>
      </c>
      <c r="Q4624" s="21"/>
      <c r="R4624" s="21"/>
      <c r="S4624" s="3">
        <v>4</v>
      </c>
      <c r="T4624" s="37"/>
      <c r="U4624" s="21" t="s">
        <v>18</v>
      </c>
      <c r="V4624" s="21" t="str">
        <f>VLOOKUP(P4624,'Customer List'!B:C,2,)</f>
        <v>Delhi</v>
      </c>
      <c r="W4624" s="38"/>
      <c r="X4624" s="30" t="str">
        <f t="shared" ref="X4624" si="581">IF(OR(R4624 = "PRIYANKA MADAM", R4624 = "DEEPAK", R4624 = "PORTER"),N4624,"")</f>
        <v/>
      </c>
      <c r="Y4624" s="21" t="str">
        <f t="shared" si="577"/>
        <v/>
      </c>
      <c r="Z4624" s="21" t="str">
        <f t="shared" si="578"/>
        <v>Thursday</v>
      </c>
      <c r="AA4624" s="21" t="str">
        <f t="shared" si="579"/>
        <v/>
      </c>
      <c r="AB4624" s="21" t="str">
        <f>VLOOKUP(U4624,'Currency Sheet'!A:C,3,)</f>
        <v>DOLLAR</v>
      </c>
      <c r="AC4624" s="42" t="str">
        <f>VLOOKUP(P4624,'Customer List'!B:D,3,)</f>
        <v>Local</v>
      </c>
    </row>
    <row r="4625" spans="1:29" x14ac:dyDescent="0.25">
      <c r="A4625" s="21">
        <v>4621</v>
      </c>
      <c r="B4625" s="21" t="s">
        <v>6124</v>
      </c>
      <c r="C4625" s="30">
        <v>45982</v>
      </c>
      <c r="D4625" s="30">
        <v>45987</v>
      </c>
      <c r="E4625" s="47">
        <v>202.79999999999998</v>
      </c>
      <c r="F4625" s="47">
        <f t="shared" si="575"/>
        <v>17846.399999999998</v>
      </c>
      <c r="G4625" s="48">
        <f t="shared" si="576"/>
        <v>53539.199999999997</v>
      </c>
      <c r="H4625" s="21">
        <v>353606</v>
      </c>
      <c r="I4625" s="21" t="s">
        <v>6141</v>
      </c>
      <c r="J4625" s="21">
        <v>3</v>
      </c>
      <c r="K4625" s="21">
        <v>3</v>
      </c>
      <c r="L4625" s="21">
        <f t="shared" si="580"/>
        <v>0</v>
      </c>
      <c r="M4625" s="21" t="s">
        <v>6288</v>
      </c>
      <c r="N4625" s="30">
        <v>45990</v>
      </c>
      <c r="O4625" s="48">
        <v>94302</v>
      </c>
      <c r="P4625" s="21" t="s">
        <v>6163</v>
      </c>
      <c r="Q4625" s="21">
        <v>58158740743</v>
      </c>
      <c r="R4625" s="21" t="s">
        <v>6107</v>
      </c>
      <c r="S4625" s="3">
        <v>4</v>
      </c>
      <c r="T4625" s="37"/>
      <c r="U4625" s="21" t="s">
        <v>18</v>
      </c>
      <c r="V4625" s="21" t="str">
        <f>VLOOKUP(P4625,'Customer List'!B:C,2,)</f>
        <v>Chennai</v>
      </c>
      <c r="W4625" s="38"/>
      <c r="X4625" s="30">
        <v>45992</v>
      </c>
      <c r="Y4625" s="21">
        <f t="shared" si="577"/>
        <v>2</v>
      </c>
      <c r="Z4625" s="21" t="str">
        <f t="shared" si="578"/>
        <v>Saturday</v>
      </c>
      <c r="AA4625" s="21" t="str">
        <f t="shared" si="579"/>
        <v>Monday</v>
      </c>
      <c r="AB4625" s="21" t="str">
        <f>VLOOKUP(U4625,'Currency Sheet'!A:C,3,)</f>
        <v>DOLLAR</v>
      </c>
      <c r="AC4625" s="42" t="str">
        <f>VLOOKUP(P4625,'Customer List'!B:D,3,)</f>
        <v>OutStation</v>
      </c>
    </row>
    <row r="4626" spans="1:29" x14ac:dyDescent="0.25">
      <c r="A4626" s="21">
        <v>4622</v>
      </c>
      <c r="B4626" s="21" t="s">
        <v>6124</v>
      </c>
      <c r="C4626" s="30">
        <v>45982</v>
      </c>
      <c r="D4626" s="30">
        <v>45987</v>
      </c>
      <c r="E4626" s="47">
        <v>197.4</v>
      </c>
      <c r="F4626" s="47">
        <f t="shared" si="575"/>
        <v>17371.2</v>
      </c>
      <c r="G4626" s="48">
        <f t="shared" si="576"/>
        <v>17371.2</v>
      </c>
      <c r="H4626" s="21">
        <v>357226</v>
      </c>
      <c r="I4626" s="21" t="s">
        <v>5805</v>
      </c>
      <c r="J4626" s="21">
        <v>1</v>
      </c>
      <c r="K4626" s="21">
        <v>1</v>
      </c>
      <c r="L4626" s="21">
        <f t="shared" si="580"/>
        <v>0</v>
      </c>
      <c r="M4626" s="21" t="s">
        <v>6283</v>
      </c>
      <c r="N4626" s="30">
        <v>45990</v>
      </c>
      <c r="O4626" s="48">
        <v>30597</v>
      </c>
      <c r="P4626" s="21" t="s">
        <v>26</v>
      </c>
      <c r="Q4626" s="21" t="s">
        <v>6323</v>
      </c>
      <c r="R4626" s="21" t="s">
        <v>6107</v>
      </c>
      <c r="S4626" s="3">
        <v>4</v>
      </c>
      <c r="T4626" s="37"/>
      <c r="U4626" s="21" t="s">
        <v>18</v>
      </c>
      <c r="V4626" s="21" t="str">
        <f>VLOOKUP(P4626,'Customer List'!B:C,2,)</f>
        <v>Chandigarh</v>
      </c>
      <c r="W4626" s="38"/>
      <c r="X4626" s="30">
        <v>45992</v>
      </c>
      <c r="Y4626" s="21">
        <f t="shared" si="577"/>
        <v>2</v>
      </c>
      <c r="Z4626" s="21" t="str">
        <f t="shared" si="578"/>
        <v>Saturday</v>
      </c>
      <c r="AA4626" s="21" t="str">
        <f t="shared" si="579"/>
        <v>Monday</v>
      </c>
      <c r="AB4626" s="21" t="str">
        <f>VLOOKUP(U4626,'Currency Sheet'!A:C,3,)</f>
        <v>DOLLAR</v>
      </c>
      <c r="AC4626" s="42" t="str">
        <f>VLOOKUP(P4626,'Customer List'!B:D,3,)</f>
        <v>OutStation</v>
      </c>
    </row>
    <row r="4627" spans="1:29" x14ac:dyDescent="0.25">
      <c r="A4627" s="21">
        <v>4623</v>
      </c>
      <c r="B4627" s="21" t="s">
        <v>6124</v>
      </c>
      <c r="C4627" s="30">
        <v>45982</v>
      </c>
      <c r="D4627" s="30">
        <v>45987</v>
      </c>
      <c r="E4627" s="47">
        <v>53.4</v>
      </c>
      <c r="F4627" s="47">
        <f t="shared" si="575"/>
        <v>4699.2</v>
      </c>
      <c r="G4627" s="48">
        <f t="shared" si="576"/>
        <v>4699.2</v>
      </c>
      <c r="H4627" s="21">
        <v>362601</v>
      </c>
      <c r="I4627" s="21" t="s">
        <v>6013</v>
      </c>
      <c r="J4627" s="21">
        <v>1</v>
      </c>
      <c r="K4627" s="21">
        <v>1</v>
      </c>
      <c r="L4627" s="21">
        <f t="shared" si="580"/>
        <v>0</v>
      </c>
      <c r="M4627" s="21" t="s">
        <v>6292</v>
      </c>
      <c r="N4627" s="30">
        <v>45990</v>
      </c>
      <c r="O4627" s="48">
        <v>8277</v>
      </c>
      <c r="P4627" s="21" t="s">
        <v>658</v>
      </c>
      <c r="Q4627" s="21">
        <v>58158742600</v>
      </c>
      <c r="R4627" s="21" t="s">
        <v>6107</v>
      </c>
      <c r="S4627" s="3">
        <v>4</v>
      </c>
      <c r="T4627" s="37"/>
      <c r="U4627" s="21" t="s">
        <v>18</v>
      </c>
      <c r="V4627" s="21" t="str">
        <f>VLOOKUP(P4627,'Customer List'!B:C,2,)</f>
        <v>Bhopal</v>
      </c>
      <c r="W4627" s="38"/>
      <c r="X4627" s="30">
        <v>45992</v>
      </c>
      <c r="Y4627" s="21">
        <f t="shared" si="577"/>
        <v>2</v>
      </c>
      <c r="Z4627" s="21" t="str">
        <f t="shared" si="578"/>
        <v>Saturday</v>
      </c>
      <c r="AA4627" s="21" t="str">
        <f t="shared" si="579"/>
        <v>Monday</v>
      </c>
      <c r="AB4627" s="21" t="str">
        <f>VLOOKUP(U4627,'Currency Sheet'!A:C,3,)</f>
        <v>DOLLAR</v>
      </c>
      <c r="AC4627" s="42" t="str">
        <f>VLOOKUP(P4627,'Customer List'!B:D,3,)</f>
        <v>OutStation</v>
      </c>
    </row>
    <row r="4628" spans="1:29" x14ac:dyDescent="0.25">
      <c r="A4628" s="21">
        <v>4624</v>
      </c>
      <c r="B4628" s="21" t="s">
        <v>6124</v>
      </c>
      <c r="C4628" s="30">
        <v>45982</v>
      </c>
      <c r="D4628" s="30">
        <v>45987</v>
      </c>
      <c r="E4628" s="47">
        <v>95.4</v>
      </c>
      <c r="F4628" s="47">
        <f t="shared" si="575"/>
        <v>8395.2000000000007</v>
      </c>
      <c r="G4628" s="48">
        <f t="shared" si="576"/>
        <v>8395.2000000000007</v>
      </c>
      <c r="H4628" s="21">
        <v>362607</v>
      </c>
      <c r="I4628" s="21" t="s">
        <v>6013</v>
      </c>
      <c r="J4628" s="21">
        <v>1</v>
      </c>
      <c r="K4628" s="21">
        <v>1</v>
      </c>
      <c r="L4628" s="21">
        <f t="shared" si="580"/>
        <v>0</v>
      </c>
      <c r="M4628" s="21" t="s">
        <v>6292</v>
      </c>
      <c r="N4628" s="30">
        <v>45990</v>
      </c>
      <c r="O4628" s="48">
        <v>14787</v>
      </c>
      <c r="P4628" s="21" t="s">
        <v>658</v>
      </c>
      <c r="Q4628" s="21">
        <v>58158742600</v>
      </c>
      <c r="R4628" s="21" t="s">
        <v>6107</v>
      </c>
      <c r="S4628" s="3">
        <v>4</v>
      </c>
      <c r="T4628" s="37"/>
      <c r="U4628" s="21" t="s">
        <v>18</v>
      </c>
      <c r="V4628" s="21" t="str">
        <f>VLOOKUP(P4628,'Customer List'!B:C,2,)</f>
        <v>Bhopal</v>
      </c>
      <c r="W4628" s="38"/>
      <c r="X4628" s="30">
        <v>45992</v>
      </c>
      <c r="Y4628" s="21">
        <f t="shared" si="577"/>
        <v>2</v>
      </c>
      <c r="Z4628" s="21" t="str">
        <f t="shared" si="578"/>
        <v>Saturday</v>
      </c>
      <c r="AA4628" s="21" t="str">
        <f t="shared" si="579"/>
        <v>Monday</v>
      </c>
      <c r="AB4628" s="21" t="str">
        <f>VLOOKUP(U4628,'Currency Sheet'!A:C,3,)</f>
        <v>DOLLAR</v>
      </c>
      <c r="AC4628" s="42" t="str">
        <f>VLOOKUP(P4628,'Customer List'!B:D,3,)</f>
        <v>OutStation</v>
      </c>
    </row>
    <row r="4629" spans="1:29" x14ac:dyDescent="0.25">
      <c r="A4629" s="21">
        <v>4625</v>
      </c>
      <c r="B4629" s="21" t="s">
        <v>6124</v>
      </c>
      <c r="C4629" s="30">
        <v>45982</v>
      </c>
      <c r="D4629" s="30">
        <v>45987</v>
      </c>
      <c r="E4629" s="47">
        <v>60.6</v>
      </c>
      <c r="F4629" s="47">
        <f t="shared" si="575"/>
        <v>5332.8</v>
      </c>
      <c r="G4629" s="48">
        <f t="shared" si="576"/>
        <v>5332.8</v>
      </c>
      <c r="H4629" s="21">
        <v>362613</v>
      </c>
      <c r="I4629" s="21" t="s">
        <v>6013</v>
      </c>
      <c r="J4629" s="21">
        <v>1</v>
      </c>
      <c r="K4629" s="21">
        <v>1</v>
      </c>
      <c r="L4629" s="21">
        <f t="shared" si="580"/>
        <v>0</v>
      </c>
      <c r="M4629" s="21" t="s">
        <v>6292</v>
      </c>
      <c r="N4629" s="30">
        <v>45990</v>
      </c>
      <c r="O4629" s="48">
        <v>9393</v>
      </c>
      <c r="P4629" s="21" t="s">
        <v>658</v>
      </c>
      <c r="Q4629" s="21">
        <v>58158742600</v>
      </c>
      <c r="R4629" s="21" t="s">
        <v>6107</v>
      </c>
      <c r="S4629" s="3">
        <v>-20</v>
      </c>
      <c r="T4629" s="37"/>
      <c r="U4629" s="21" t="s">
        <v>18</v>
      </c>
      <c r="V4629" s="21" t="str">
        <f>VLOOKUP(P4629,'Customer List'!B:C,2,)</f>
        <v>Bhopal</v>
      </c>
      <c r="W4629" s="38"/>
      <c r="X4629" s="30">
        <v>45992</v>
      </c>
      <c r="Y4629" s="21">
        <f t="shared" si="577"/>
        <v>2</v>
      </c>
      <c r="Z4629" s="21" t="str">
        <f t="shared" si="578"/>
        <v>Saturday</v>
      </c>
      <c r="AA4629" s="21" t="str">
        <f t="shared" si="579"/>
        <v>Monday</v>
      </c>
      <c r="AB4629" s="21" t="str">
        <f>VLOOKUP(U4629,'Currency Sheet'!A:C,3,)</f>
        <v>DOLLAR</v>
      </c>
      <c r="AC4629" s="42" t="str">
        <f>VLOOKUP(P4629,'Customer List'!B:D,3,)</f>
        <v>OutStation</v>
      </c>
    </row>
    <row r="4630" spans="1:29" x14ac:dyDescent="0.25">
      <c r="A4630" s="21">
        <v>4626</v>
      </c>
      <c r="B4630" s="21" t="s">
        <v>6124</v>
      </c>
      <c r="C4630" s="30">
        <v>45982</v>
      </c>
      <c r="D4630" s="30">
        <v>45987</v>
      </c>
      <c r="E4630" s="47">
        <v>267.39999999999998</v>
      </c>
      <c r="F4630" s="47">
        <f t="shared" si="575"/>
        <v>23531.199999999997</v>
      </c>
      <c r="G4630" s="48">
        <f t="shared" si="576"/>
        <v>23531.199999999997</v>
      </c>
      <c r="H4630" s="21">
        <v>369804</v>
      </c>
      <c r="I4630" s="21" t="s">
        <v>6142</v>
      </c>
      <c r="J4630" s="21">
        <v>1</v>
      </c>
      <c r="K4630" s="21">
        <v>1</v>
      </c>
      <c r="L4630" s="21">
        <f t="shared" si="580"/>
        <v>0</v>
      </c>
      <c r="M4630" s="21" t="s">
        <v>6269</v>
      </c>
      <c r="N4630" s="30">
        <v>45990</v>
      </c>
      <c r="O4630" s="48">
        <v>32661</v>
      </c>
      <c r="P4630" s="21" t="s">
        <v>242</v>
      </c>
      <c r="Q4630" s="21">
        <v>58158737523</v>
      </c>
      <c r="R4630" s="21" t="s">
        <v>6107</v>
      </c>
      <c r="S4630" s="3">
        <v>4</v>
      </c>
      <c r="T4630" s="37"/>
      <c r="U4630" s="21" t="s">
        <v>18</v>
      </c>
      <c r="V4630" s="21" t="str">
        <f>VLOOKUP(P4630,'Customer List'!B:C,2,)</f>
        <v>Mumbai</v>
      </c>
      <c r="W4630" s="38"/>
      <c r="X4630" s="30">
        <v>45992</v>
      </c>
      <c r="Y4630" s="21">
        <f t="shared" si="577"/>
        <v>2</v>
      </c>
      <c r="Z4630" s="21" t="str">
        <f t="shared" si="578"/>
        <v>Saturday</v>
      </c>
      <c r="AA4630" s="21" t="str">
        <f t="shared" si="579"/>
        <v>Monday</v>
      </c>
      <c r="AB4630" s="21" t="str">
        <f>VLOOKUP(U4630,'Currency Sheet'!A:C,3,)</f>
        <v>DOLLAR</v>
      </c>
      <c r="AC4630" s="42" t="str">
        <f>VLOOKUP(P4630,'Customer List'!B:D,3,)</f>
        <v>OutStation</v>
      </c>
    </row>
    <row r="4631" spans="1:29" x14ac:dyDescent="0.25">
      <c r="A4631" s="21">
        <v>4627</v>
      </c>
      <c r="B4631" s="21" t="s">
        <v>6124</v>
      </c>
      <c r="C4631" s="30">
        <v>45982</v>
      </c>
      <c r="D4631" s="30">
        <v>45987</v>
      </c>
      <c r="E4631" s="47">
        <v>195.6</v>
      </c>
      <c r="F4631" s="47">
        <f t="shared" si="575"/>
        <v>17212.8</v>
      </c>
      <c r="G4631" s="48">
        <f t="shared" si="576"/>
        <v>17212.8</v>
      </c>
      <c r="H4631" s="21">
        <v>372204</v>
      </c>
      <c r="I4631" s="21" t="s">
        <v>5077</v>
      </c>
      <c r="J4631" s="21">
        <v>1</v>
      </c>
      <c r="K4631" s="21">
        <v>1</v>
      </c>
      <c r="L4631" s="21">
        <f t="shared" si="580"/>
        <v>0</v>
      </c>
      <c r="M4631" s="21" t="s">
        <v>6291</v>
      </c>
      <c r="N4631" s="30">
        <v>45990</v>
      </c>
      <c r="O4631" s="48">
        <v>35371</v>
      </c>
      <c r="P4631" s="21" t="s">
        <v>630</v>
      </c>
      <c r="Q4631" s="21">
        <v>58158738691</v>
      </c>
      <c r="R4631" s="21" t="s">
        <v>6107</v>
      </c>
      <c r="S4631" s="3">
        <v>4</v>
      </c>
      <c r="T4631" s="37"/>
      <c r="U4631" s="21" t="s">
        <v>18</v>
      </c>
      <c r="V4631" s="21" t="str">
        <f>VLOOKUP(P4631,'Customer List'!B:C,2,)</f>
        <v>Telangana</v>
      </c>
      <c r="W4631" s="38"/>
      <c r="X4631" s="30">
        <v>45992</v>
      </c>
      <c r="Y4631" s="21">
        <f t="shared" si="577"/>
        <v>2</v>
      </c>
      <c r="Z4631" s="21" t="str">
        <f t="shared" si="578"/>
        <v>Saturday</v>
      </c>
      <c r="AA4631" s="21" t="str">
        <f>IF(X4631="", "", TEXT(X4631, "dddd"))</f>
        <v>Monday</v>
      </c>
      <c r="AB4631" s="21" t="str">
        <f>VLOOKUP(U4631,'Currency Sheet'!A:C,3,)</f>
        <v>DOLLAR</v>
      </c>
      <c r="AC4631" s="42" t="str">
        <f>VLOOKUP(P4631,'Customer List'!B:D,3,)</f>
        <v>OutStation</v>
      </c>
    </row>
    <row r="4632" spans="1:29" x14ac:dyDescent="0.25">
      <c r="A4632" s="21">
        <v>4628</v>
      </c>
      <c r="B4632" s="21" t="s">
        <v>6124</v>
      </c>
      <c r="C4632" s="30">
        <v>45982</v>
      </c>
      <c r="D4632" s="30">
        <v>45987</v>
      </c>
      <c r="E4632" s="47">
        <v>208.2</v>
      </c>
      <c r="F4632" s="47">
        <f t="shared" si="575"/>
        <v>18321.599999999999</v>
      </c>
      <c r="G4632" s="48">
        <f t="shared" si="576"/>
        <v>18321.599999999999</v>
      </c>
      <c r="H4632" s="21">
        <v>396428</v>
      </c>
      <c r="I4632" s="21" t="s">
        <v>5077</v>
      </c>
      <c r="J4632" s="21">
        <v>1</v>
      </c>
      <c r="K4632" s="21">
        <v>1</v>
      </c>
      <c r="L4632" s="21">
        <f t="shared" si="580"/>
        <v>0</v>
      </c>
      <c r="M4632" s="21" t="s">
        <v>6274</v>
      </c>
      <c r="N4632" s="30">
        <v>45990</v>
      </c>
      <c r="O4632" s="48">
        <v>30969.75</v>
      </c>
      <c r="P4632" s="21" t="s">
        <v>6125</v>
      </c>
      <c r="Q4632" s="21">
        <v>58158740474</v>
      </c>
      <c r="R4632" s="21" t="s">
        <v>6107</v>
      </c>
      <c r="S4632" s="3">
        <v>4</v>
      </c>
      <c r="T4632" s="37"/>
      <c r="U4632" s="21" t="s">
        <v>18</v>
      </c>
      <c r="V4632" s="21" t="str">
        <f>VLOOKUP(P4632,'Customer List'!B:C,2,)</f>
        <v>Hyderabad</v>
      </c>
      <c r="W4632" s="38"/>
      <c r="X4632" s="30">
        <v>45992</v>
      </c>
      <c r="Y4632" s="21">
        <f t="shared" si="577"/>
        <v>2</v>
      </c>
      <c r="Z4632" s="21" t="str">
        <f t="shared" si="578"/>
        <v>Saturday</v>
      </c>
      <c r="AA4632" s="21" t="str">
        <f t="shared" si="579"/>
        <v>Monday</v>
      </c>
      <c r="AB4632" s="21" t="str">
        <f>VLOOKUP(U4632,'Currency Sheet'!A:C,3,)</f>
        <v>DOLLAR</v>
      </c>
      <c r="AC4632" s="42" t="str">
        <f>VLOOKUP(P4632,'Customer List'!B:D,3,)</f>
        <v>OutStation</v>
      </c>
    </row>
    <row r="4633" spans="1:29" x14ac:dyDescent="0.25">
      <c r="A4633" s="21">
        <v>4629</v>
      </c>
      <c r="B4633" s="21" t="s">
        <v>6124</v>
      </c>
      <c r="C4633" s="30">
        <v>45982</v>
      </c>
      <c r="D4633" s="30">
        <v>45987</v>
      </c>
      <c r="E4633" s="47">
        <v>67.2</v>
      </c>
      <c r="F4633" s="47">
        <f t="shared" si="575"/>
        <v>5913.6</v>
      </c>
      <c r="G4633" s="48">
        <f t="shared" si="576"/>
        <v>5913.6</v>
      </c>
      <c r="H4633" s="21">
        <v>405324</v>
      </c>
      <c r="I4633" s="21" t="s">
        <v>4805</v>
      </c>
      <c r="J4633" s="21">
        <v>1</v>
      </c>
      <c r="K4633" s="21">
        <v>1</v>
      </c>
      <c r="L4633" s="21">
        <f t="shared" si="580"/>
        <v>0</v>
      </c>
      <c r="M4633" s="21" t="s">
        <v>6268</v>
      </c>
      <c r="N4633" s="30">
        <v>45990</v>
      </c>
      <c r="O4633" s="48">
        <v>10416</v>
      </c>
      <c r="P4633" s="21" t="s">
        <v>228</v>
      </c>
      <c r="Q4633" s="21">
        <v>58158736930</v>
      </c>
      <c r="R4633" s="21" t="s">
        <v>6107</v>
      </c>
      <c r="S4633" s="3">
        <v>4</v>
      </c>
      <c r="T4633" s="37"/>
      <c r="U4633" s="21" t="s">
        <v>18</v>
      </c>
      <c r="V4633" s="21" t="str">
        <f>VLOOKUP(P4633,'Customer List'!B:C,2,)</f>
        <v>Kolkata</v>
      </c>
      <c r="W4633" s="38"/>
      <c r="X4633" s="30">
        <v>45992</v>
      </c>
      <c r="Y4633" s="21">
        <f t="shared" si="577"/>
        <v>2</v>
      </c>
      <c r="Z4633" s="21" t="str">
        <f t="shared" si="578"/>
        <v>Saturday</v>
      </c>
      <c r="AA4633" s="21" t="str">
        <f t="shared" si="579"/>
        <v>Monday</v>
      </c>
      <c r="AB4633" s="21" t="str">
        <f>VLOOKUP(U4633,'Currency Sheet'!A:C,3,)</f>
        <v>DOLLAR</v>
      </c>
      <c r="AC4633" s="42" t="str">
        <f>VLOOKUP(P4633,'Customer List'!B:D,3,)</f>
        <v>OutStation</v>
      </c>
    </row>
    <row r="4634" spans="1:29" x14ac:dyDescent="0.25">
      <c r="A4634" s="21">
        <v>4630</v>
      </c>
      <c r="B4634" s="21" t="s">
        <v>6124</v>
      </c>
      <c r="C4634" s="30">
        <v>45982</v>
      </c>
      <c r="D4634" s="30">
        <v>45987</v>
      </c>
      <c r="E4634" s="47">
        <v>63.6</v>
      </c>
      <c r="F4634" s="47">
        <f t="shared" si="575"/>
        <v>5596.8</v>
      </c>
      <c r="G4634" s="48">
        <f t="shared" si="576"/>
        <v>5596.8</v>
      </c>
      <c r="H4634" s="21">
        <v>405505</v>
      </c>
      <c r="I4634" s="21" t="s">
        <v>6143</v>
      </c>
      <c r="J4634" s="21">
        <v>1</v>
      </c>
      <c r="K4634" s="21">
        <v>1</v>
      </c>
      <c r="L4634" s="21">
        <f t="shared" si="580"/>
        <v>0</v>
      </c>
      <c r="M4634" s="21" t="s">
        <v>6287</v>
      </c>
      <c r="N4634" s="30">
        <v>45990</v>
      </c>
      <c r="O4634" s="48">
        <v>8051.76</v>
      </c>
      <c r="P4634" s="21" t="s">
        <v>276</v>
      </c>
      <c r="Q4634" s="21">
        <v>58158738315</v>
      </c>
      <c r="R4634" s="21" t="s">
        <v>6107</v>
      </c>
      <c r="S4634" s="3">
        <v>4</v>
      </c>
      <c r="T4634" s="37"/>
      <c r="U4634" s="21" t="s">
        <v>18</v>
      </c>
      <c r="V4634" s="21" t="str">
        <f>VLOOKUP(P4634,'Customer List'!B:C,2,)</f>
        <v>Pune</v>
      </c>
      <c r="W4634" s="38"/>
      <c r="X4634" s="30">
        <v>45992</v>
      </c>
      <c r="Y4634" s="21">
        <f t="shared" si="577"/>
        <v>2</v>
      </c>
      <c r="Z4634" s="21" t="str">
        <f t="shared" si="578"/>
        <v>Saturday</v>
      </c>
      <c r="AA4634" s="21" t="str">
        <f>IF(X4634="", "", TEXT(X4634, "dddd"))</f>
        <v>Monday</v>
      </c>
      <c r="AB4634" s="21" t="str">
        <f>VLOOKUP(U4634,'Currency Sheet'!A:C,3,)</f>
        <v>DOLLAR</v>
      </c>
      <c r="AC4634" s="42" t="str">
        <f>VLOOKUP(P4634,'Customer List'!B:D,3,)</f>
        <v>OutStation</v>
      </c>
    </row>
    <row r="4635" spans="1:29" x14ac:dyDescent="0.25">
      <c r="A4635" s="21">
        <v>4631</v>
      </c>
      <c r="B4635" s="21" t="s">
        <v>6124</v>
      </c>
      <c r="C4635" s="30">
        <v>45982</v>
      </c>
      <c r="D4635" s="30">
        <v>45987</v>
      </c>
      <c r="E4635" s="47">
        <v>151.80000000000001</v>
      </c>
      <c r="F4635" s="47">
        <f t="shared" si="575"/>
        <v>13358.400000000001</v>
      </c>
      <c r="G4635" s="48">
        <f t="shared" si="576"/>
        <v>13358.400000000001</v>
      </c>
      <c r="H4635" s="21">
        <v>405734</v>
      </c>
      <c r="I4635" s="21" t="s">
        <v>5193</v>
      </c>
      <c r="J4635" s="21">
        <v>1</v>
      </c>
      <c r="K4635" s="21">
        <v>1</v>
      </c>
      <c r="L4635" s="21">
        <f t="shared" si="580"/>
        <v>0</v>
      </c>
      <c r="M4635" s="21" t="s">
        <v>6278</v>
      </c>
      <c r="N4635" s="30">
        <v>45990</v>
      </c>
      <c r="O4635" s="48">
        <v>25489.75</v>
      </c>
      <c r="P4635" s="21" t="s">
        <v>6127</v>
      </c>
      <c r="Q4635" s="21">
        <v>58158740312</v>
      </c>
      <c r="R4635" s="21" t="s">
        <v>6107</v>
      </c>
      <c r="S4635" s="3">
        <v>4</v>
      </c>
      <c r="T4635" s="37"/>
      <c r="U4635" s="21" t="s">
        <v>18</v>
      </c>
      <c r="V4635" s="21" t="str">
        <f>VLOOKUP(P4635,'Customer List'!B:C,2,)</f>
        <v>BANGALORE</v>
      </c>
      <c r="W4635" s="38"/>
      <c r="X4635" s="30">
        <v>45992</v>
      </c>
      <c r="Y4635" s="21">
        <f t="shared" si="577"/>
        <v>2</v>
      </c>
      <c r="Z4635" s="21" t="str">
        <f t="shared" si="578"/>
        <v>Saturday</v>
      </c>
      <c r="AA4635" s="21" t="str">
        <f t="shared" si="579"/>
        <v>Monday</v>
      </c>
      <c r="AB4635" s="21" t="str">
        <f>VLOOKUP(U4635,'Currency Sheet'!A:C,3,)</f>
        <v>DOLLAR</v>
      </c>
      <c r="AC4635" s="42" t="str">
        <f>VLOOKUP(P4635,'Customer List'!B:D,3,)</f>
        <v>OutStation</v>
      </c>
    </row>
    <row r="4636" spans="1:29" x14ac:dyDescent="0.25">
      <c r="A4636" s="21">
        <v>4632</v>
      </c>
      <c r="B4636" s="21" t="s">
        <v>6124</v>
      </c>
      <c r="C4636" s="30">
        <v>45982</v>
      </c>
      <c r="D4636" s="30">
        <v>45987</v>
      </c>
      <c r="E4636" s="47">
        <v>53.4</v>
      </c>
      <c r="F4636" s="47">
        <f t="shared" si="575"/>
        <v>4699.2</v>
      </c>
      <c r="G4636" s="48">
        <f t="shared" si="576"/>
        <v>46992</v>
      </c>
      <c r="H4636" s="21">
        <v>420201</v>
      </c>
      <c r="I4636" s="21" t="s">
        <v>1605</v>
      </c>
      <c r="J4636" s="21">
        <v>10</v>
      </c>
      <c r="K4636" s="21">
        <v>10</v>
      </c>
      <c r="L4636" s="21">
        <f t="shared" si="580"/>
        <v>0</v>
      </c>
      <c r="M4636" s="21" t="s">
        <v>6271</v>
      </c>
      <c r="N4636" s="30">
        <v>45990</v>
      </c>
      <c r="O4636" s="48">
        <v>82770</v>
      </c>
      <c r="P4636" s="21" t="s">
        <v>2046</v>
      </c>
      <c r="Q4636" s="21">
        <v>58158739730</v>
      </c>
      <c r="R4636" s="21" t="s">
        <v>6107</v>
      </c>
      <c r="S4636" s="3">
        <v>4</v>
      </c>
      <c r="T4636" s="37"/>
      <c r="U4636" s="21" t="s">
        <v>18</v>
      </c>
      <c r="V4636" s="21" t="str">
        <f>VLOOKUP(P4636,'Customer List'!B:C,2,)</f>
        <v>Banglore</v>
      </c>
      <c r="W4636" s="38"/>
      <c r="X4636" s="30">
        <v>45992</v>
      </c>
      <c r="Y4636" s="21">
        <f t="shared" si="577"/>
        <v>2</v>
      </c>
      <c r="Z4636" s="21" t="str">
        <f t="shared" si="578"/>
        <v>Saturday</v>
      </c>
      <c r="AA4636" s="21" t="str">
        <f t="shared" si="579"/>
        <v>Monday</v>
      </c>
      <c r="AB4636" s="21" t="str">
        <f>VLOOKUP(U4636,'Currency Sheet'!A:C,3,)</f>
        <v>DOLLAR</v>
      </c>
      <c r="AC4636" s="42" t="str">
        <f>VLOOKUP(P4636,'Customer List'!B:D,3,)</f>
        <v>OutStation</v>
      </c>
    </row>
    <row r="4637" spans="1:29" x14ac:dyDescent="0.25">
      <c r="A4637" s="21">
        <v>4633</v>
      </c>
      <c r="B4637" s="21" t="s">
        <v>6124</v>
      </c>
      <c r="C4637" s="30">
        <v>45982</v>
      </c>
      <c r="D4637" s="30">
        <v>45987</v>
      </c>
      <c r="E4637" s="47">
        <v>35.4</v>
      </c>
      <c r="F4637" s="47">
        <f t="shared" si="575"/>
        <v>3115.2</v>
      </c>
      <c r="G4637" s="48">
        <f t="shared" si="576"/>
        <v>3115.2</v>
      </c>
      <c r="H4637" s="21">
        <v>420801</v>
      </c>
      <c r="I4637" s="21" t="s">
        <v>1242</v>
      </c>
      <c r="J4637" s="21">
        <v>1</v>
      </c>
      <c r="K4637" s="21">
        <v>1</v>
      </c>
      <c r="L4637" s="21">
        <f t="shared" si="580"/>
        <v>0</v>
      </c>
      <c r="M4637" s="21" t="s">
        <v>6289</v>
      </c>
      <c r="N4637" s="30">
        <v>45990</v>
      </c>
      <c r="O4637" s="48">
        <v>5487</v>
      </c>
      <c r="P4637" s="21" t="s">
        <v>626</v>
      </c>
      <c r="Q4637" s="21">
        <v>58158741826</v>
      </c>
      <c r="R4637" s="21" t="s">
        <v>6107</v>
      </c>
      <c r="S4637" s="3">
        <v>4</v>
      </c>
      <c r="T4637" s="37"/>
      <c r="U4637" s="21" t="s">
        <v>18</v>
      </c>
      <c r="V4637" s="21" t="str">
        <f>VLOOKUP(P4637,'Customer List'!B:C,2,)</f>
        <v>Hyderabad</v>
      </c>
      <c r="W4637" s="38"/>
      <c r="X4637" s="30">
        <v>45992</v>
      </c>
      <c r="Y4637" s="21">
        <f t="shared" si="577"/>
        <v>2</v>
      </c>
      <c r="Z4637" s="21" t="str">
        <f t="shared" si="578"/>
        <v>Saturday</v>
      </c>
      <c r="AA4637" s="21" t="str">
        <f t="shared" si="579"/>
        <v>Monday</v>
      </c>
      <c r="AB4637" s="21" t="str">
        <f>VLOOKUP(U4637,'Currency Sheet'!A:C,3,)</f>
        <v>DOLLAR</v>
      </c>
      <c r="AC4637" s="42" t="str">
        <f>VLOOKUP(P4637,'Customer List'!B:D,3,)</f>
        <v>OutStation</v>
      </c>
    </row>
    <row r="4638" spans="1:29" x14ac:dyDescent="0.25">
      <c r="A4638" s="21">
        <v>4634</v>
      </c>
      <c r="B4638" s="21" t="s">
        <v>6124</v>
      </c>
      <c r="C4638" s="30">
        <v>45982</v>
      </c>
      <c r="D4638" s="30">
        <v>45987</v>
      </c>
      <c r="E4638" s="47">
        <v>35.4</v>
      </c>
      <c r="F4638" s="47">
        <f t="shared" si="575"/>
        <v>3115.2</v>
      </c>
      <c r="G4638" s="48">
        <f t="shared" si="576"/>
        <v>6230.4</v>
      </c>
      <c r="H4638" s="21">
        <v>420801</v>
      </c>
      <c r="I4638" s="21" t="s">
        <v>1242</v>
      </c>
      <c r="J4638" s="21">
        <v>2</v>
      </c>
      <c r="K4638" s="21"/>
      <c r="L4638" s="21">
        <f t="shared" si="580"/>
        <v>2</v>
      </c>
      <c r="M4638" s="21"/>
      <c r="N4638" s="30"/>
      <c r="O4638" s="48"/>
      <c r="P4638" s="21" t="s">
        <v>16</v>
      </c>
      <c r="Q4638" s="21" t="s">
        <v>5959</v>
      </c>
      <c r="R4638" s="21" t="s">
        <v>6091</v>
      </c>
      <c r="S4638" s="3">
        <v>4</v>
      </c>
      <c r="T4638" s="37"/>
      <c r="U4638" s="21" t="s">
        <v>18</v>
      </c>
      <c r="V4638" s="21" t="str">
        <f>VLOOKUP(P4638,'Customer List'!B:C,2,)</f>
        <v>Delhi</v>
      </c>
      <c r="W4638" s="38" t="s">
        <v>6162</v>
      </c>
      <c r="X4638" s="30">
        <f t="shared" ref="X4638:X4639" si="582">IF(OR(R4638 = "PRIYANKA MADAM", R4638 = "DEEPAK", R4638 = "PORTER"),N4638,"")</f>
        <v>0</v>
      </c>
      <c r="Y4638" s="21">
        <f t="shared" si="577"/>
        <v>0</v>
      </c>
      <c r="Z4638" s="21" t="str">
        <f t="shared" si="578"/>
        <v/>
      </c>
      <c r="AA4638" s="21" t="str">
        <f t="shared" si="579"/>
        <v>Saturday</v>
      </c>
      <c r="AB4638" s="21" t="str">
        <f>VLOOKUP(U4638,'Currency Sheet'!A:C,3,)</f>
        <v>DOLLAR</v>
      </c>
      <c r="AC4638" s="42" t="str">
        <f>VLOOKUP(P4638,'Customer List'!B:D,3,)</f>
        <v>Local</v>
      </c>
    </row>
    <row r="4639" spans="1:29" x14ac:dyDescent="0.25">
      <c r="A4639" s="21">
        <v>4635</v>
      </c>
      <c r="B4639" s="21" t="s">
        <v>6124</v>
      </c>
      <c r="C4639" s="30">
        <v>45982</v>
      </c>
      <c r="D4639" s="30">
        <v>45987</v>
      </c>
      <c r="E4639" s="47">
        <v>53.4</v>
      </c>
      <c r="F4639" s="47">
        <f t="shared" si="575"/>
        <v>4699.2</v>
      </c>
      <c r="G4639" s="48">
        <f t="shared" si="576"/>
        <v>4699.2</v>
      </c>
      <c r="H4639" s="21">
        <v>423105</v>
      </c>
      <c r="I4639" s="21" t="s">
        <v>19</v>
      </c>
      <c r="J4639" s="21">
        <v>1</v>
      </c>
      <c r="K4639" s="21">
        <v>1</v>
      </c>
      <c r="L4639" s="21">
        <f t="shared" si="580"/>
        <v>0</v>
      </c>
      <c r="M4639" s="21" t="s">
        <v>6186</v>
      </c>
      <c r="N4639" s="30">
        <v>45987</v>
      </c>
      <c r="O4639" s="48">
        <v>8277</v>
      </c>
      <c r="P4639" s="21" t="s">
        <v>213</v>
      </c>
      <c r="Q4639" s="21" t="s">
        <v>1127</v>
      </c>
      <c r="R4639" s="21" t="s">
        <v>1127</v>
      </c>
      <c r="S4639" s="3">
        <v>-20</v>
      </c>
      <c r="T4639" s="37" t="s">
        <v>6621</v>
      </c>
      <c r="U4639" s="21" t="s">
        <v>18</v>
      </c>
      <c r="V4639" s="21" t="str">
        <f>VLOOKUP(P4639,'Customer List'!B:C,2,)</f>
        <v>Delhi</v>
      </c>
      <c r="W4639" s="38"/>
      <c r="X4639" s="30">
        <f t="shared" si="582"/>
        <v>45987</v>
      </c>
      <c r="Y4639" s="21">
        <f t="shared" si="577"/>
        <v>0</v>
      </c>
      <c r="Z4639" s="21" t="str">
        <f t="shared" si="578"/>
        <v>Wednesday</v>
      </c>
      <c r="AA4639" s="21" t="str">
        <f t="shared" si="579"/>
        <v>Wednesday</v>
      </c>
      <c r="AB4639" s="21" t="str">
        <f>VLOOKUP(U4639,'Currency Sheet'!A:C,3,)</f>
        <v>DOLLAR</v>
      </c>
      <c r="AC4639" s="42" t="str">
        <f>VLOOKUP(P4639,'Customer List'!B:D,3,)</f>
        <v>Local</v>
      </c>
    </row>
    <row r="4640" spans="1:29" x14ac:dyDescent="0.25">
      <c r="A4640" s="21">
        <v>4636</v>
      </c>
      <c r="B4640" s="21" t="s">
        <v>6124</v>
      </c>
      <c r="C4640" s="30">
        <v>45982</v>
      </c>
      <c r="D4640" s="30">
        <v>45987</v>
      </c>
      <c r="E4640" s="47">
        <v>99</v>
      </c>
      <c r="F4640" s="47">
        <f t="shared" si="575"/>
        <v>8712</v>
      </c>
      <c r="G4640" s="48">
        <f t="shared" si="576"/>
        <v>8712</v>
      </c>
      <c r="H4640" s="21">
        <v>424401</v>
      </c>
      <c r="I4640" s="21" t="s">
        <v>1342</v>
      </c>
      <c r="J4640" s="21">
        <v>1</v>
      </c>
      <c r="K4640" s="21">
        <v>1</v>
      </c>
      <c r="L4640" s="21">
        <f t="shared" si="580"/>
        <v>0</v>
      </c>
      <c r="M4640" s="21" t="s">
        <v>6276</v>
      </c>
      <c r="N4640" s="30">
        <v>45990</v>
      </c>
      <c r="O4640" s="48">
        <v>14726.25</v>
      </c>
      <c r="P4640" s="21" t="s">
        <v>6125</v>
      </c>
      <c r="Q4640" s="21">
        <v>58158740474</v>
      </c>
      <c r="R4640" s="21" t="s">
        <v>6107</v>
      </c>
      <c r="S4640" s="3">
        <v>4</v>
      </c>
      <c r="T4640" s="37"/>
      <c r="U4640" s="21" t="s">
        <v>18</v>
      </c>
      <c r="V4640" s="21" t="str">
        <f>VLOOKUP(P4640,'Customer List'!B:C,2,)</f>
        <v>Hyderabad</v>
      </c>
      <c r="W4640" s="38"/>
      <c r="X4640" s="30">
        <v>45992</v>
      </c>
      <c r="Y4640" s="21">
        <f t="shared" si="577"/>
        <v>2</v>
      </c>
      <c r="Z4640" s="21" t="str">
        <f t="shared" si="578"/>
        <v>Saturday</v>
      </c>
      <c r="AA4640" s="21" t="str">
        <f t="shared" si="579"/>
        <v>Monday</v>
      </c>
      <c r="AB4640" s="21" t="str">
        <f>VLOOKUP(U4640,'Currency Sheet'!A:C,3,)</f>
        <v>DOLLAR</v>
      </c>
      <c r="AC4640" s="42" t="str">
        <f>VLOOKUP(P4640,'Customer List'!B:D,3,)</f>
        <v>OutStation</v>
      </c>
    </row>
    <row r="4641" spans="1:29" x14ac:dyDescent="0.25">
      <c r="A4641" s="21">
        <v>4637</v>
      </c>
      <c r="B4641" s="21" t="s">
        <v>6124</v>
      </c>
      <c r="C4641" s="30">
        <v>45982</v>
      </c>
      <c r="D4641" s="30">
        <v>45987</v>
      </c>
      <c r="E4641" s="47">
        <v>75</v>
      </c>
      <c r="F4641" s="47">
        <f t="shared" ref="F4641:F4673" si="583">IF(AB4641="DOLLAR",E4641*88,E4641)</f>
        <v>6600</v>
      </c>
      <c r="G4641" s="48">
        <f t="shared" ref="G4641:G4673" si="584">F4641*J4641</f>
        <v>6600</v>
      </c>
      <c r="H4641" s="21">
        <v>426105</v>
      </c>
      <c r="I4641" s="21" t="s">
        <v>1759</v>
      </c>
      <c r="J4641" s="21">
        <v>1</v>
      </c>
      <c r="K4641" s="21">
        <v>1</v>
      </c>
      <c r="L4641" s="21">
        <f t="shared" si="580"/>
        <v>0</v>
      </c>
      <c r="M4641" s="21" t="s">
        <v>6283</v>
      </c>
      <c r="N4641" s="30">
        <v>45990</v>
      </c>
      <c r="O4641" s="48">
        <v>11625</v>
      </c>
      <c r="P4641" s="21" t="s">
        <v>26</v>
      </c>
      <c r="Q4641" s="21" t="s">
        <v>6323</v>
      </c>
      <c r="R4641" s="21" t="s">
        <v>6107</v>
      </c>
      <c r="S4641" s="3">
        <v>4</v>
      </c>
      <c r="T4641" s="37"/>
      <c r="U4641" s="21" t="s">
        <v>18</v>
      </c>
      <c r="V4641" s="21" t="str">
        <f>VLOOKUP(P4641,'Customer List'!B:C,2,)</f>
        <v>Chandigarh</v>
      </c>
      <c r="W4641" s="38"/>
      <c r="X4641" s="30">
        <v>45992</v>
      </c>
      <c r="Y4641" s="21">
        <f t="shared" ref="Y4641:Y4673" si="585">IF(X4641="", "", X4641-N4641)</f>
        <v>2</v>
      </c>
      <c r="Z4641" s="21" t="str">
        <f t="shared" ref="Z4641:Z4673" si="586">IF(N4641="", "", TEXT(N4641, "dddd"))</f>
        <v>Saturday</v>
      </c>
      <c r="AA4641" s="21" t="str">
        <f t="shared" ref="AA4641:AA4673" si="587">IF(X4641="", "", TEXT(X4641, "dddd"))</f>
        <v>Monday</v>
      </c>
      <c r="AB4641" s="21" t="str">
        <f>VLOOKUP(U4641,'Currency Sheet'!A:C,3,)</f>
        <v>DOLLAR</v>
      </c>
      <c r="AC4641" s="42" t="str">
        <f>VLOOKUP(P4641,'Customer List'!B:D,3,)</f>
        <v>OutStation</v>
      </c>
    </row>
    <row r="4642" spans="1:29" x14ac:dyDescent="0.25">
      <c r="A4642" s="21">
        <v>4638</v>
      </c>
      <c r="B4642" s="21" t="s">
        <v>6124</v>
      </c>
      <c r="C4642" s="30">
        <v>45982</v>
      </c>
      <c r="D4642" s="30">
        <v>45987</v>
      </c>
      <c r="E4642" s="47">
        <v>165.6</v>
      </c>
      <c r="F4642" s="47">
        <f t="shared" si="583"/>
        <v>14572.8</v>
      </c>
      <c r="G4642" s="48">
        <f t="shared" si="584"/>
        <v>14572.8</v>
      </c>
      <c r="H4642" s="21">
        <v>426803</v>
      </c>
      <c r="I4642" s="21" t="s">
        <v>1610</v>
      </c>
      <c r="J4642" s="21">
        <v>1</v>
      </c>
      <c r="K4642" s="21">
        <v>1</v>
      </c>
      <c r="L4642" s="21">
        <f t="shared" si="580"/>
        <v>0</v>
      </c>
      <c r="M4642" s="21" t="s">
        <v>6274</v>
      </c>
      <c r="N4642" s="30">
        <v>45990</v>
      </c>
      <c r="O4642" s="48">
        <v>24633</v>
      </c>
      <c r="P4642" s="21" t="s">
        <v>6125</v>
      </c>
      <c r="Q4642" s="21">
        <v>58158740474</v>
      </c>
      <c r="R4642" s="21" t="s">
        <v>6107</v>
      </c>
      <c r="S4642" s="3">
        <v>4</v>
      </c>
      <c r="T4642" s="37"/>
      <c r="U4642" s="21" t="s">
        <v>18</v>
      </c>
      <c r="V4642" s="21" t="str">
        <f>VLOOKUP(P4642,'Customer List'!B:C,2,)</f>
        <v>Hyderabad</v>
      </c>
      <c r="W4642" s="38"/>
      <c r="X4642" s="30">
        <v>45992</v>
      </c>
      <c r="Y4642" s="21">
        <f t="shared" si="585"/>
        <v>2</v>
      </c>
      <c r="Z4642" s="21" t="str">
        <f t="shared" si="586"/>
        <v>Saturday</v>
      </c>
      <c r="AA4642" s="21" t="str">
        <f t="shared" si="587"/>
        <v>Monday</v>
      </c>
      <c r="AB4642" s="21" t="str">
        <f>VLOOKUP(U4642,'Currency Sheet'!A:C,3,)</f>
        <v>DOLLAR</v>
      </c>
      <c r="AC4642" s="42" t="str">
        <f>VLOOKUP(P4642,'Customer List'!B:D,3,)</f>
        <v>OutStation</v>
      </c>
    </row>
    <row r="4643" spans="1:29" x14ac:dyDescent="0.25">
      <c r="A4643" s="21">
        <v>4639</v>
      </c>
      <c r="B4643" s="21" t="s">
        <v>6124</v>
      </c>
      <c r="C4643" s="30">
        <v>45982</v>
      </c>
      <c r="D4643" s="30">
        <v>45987</v>
      </c>
      <c r="E4643" s="47">
        <v>84.75</v>
      </c>
      <c r="F4643" s="47">
        <f t="shared" si="583"/>
        <v>7458</v>
      </c>
      <c r="G4643" s="48">
        <f t="shared" si="584"/>
        <v>14916</v>
      </c>
      <c r="H4643" s="21">
        <v>480007</v>
      </c>
      <c r="I4643" s="21" t="s">
        <v>6144</v>
      </c>
      <c r="J4643" s="21">
        <v>2</v>
      </c>
      <c r="K4643" s="21">
        <v>2</v>
      </c>
      <c r="L4643" s="21">
        <f t="shared" si="580"/>
        <v>0</v>
      </c>
      <c r="M4643" s="21" t="s">
        <v>6286</v>
      </c>
      <c r="N4643" s="30">
        <v>45990</v>
      </c>
      <c r="O4643" s="48">
        <v>21018</v>
      </c>
      <c r="P4643" s="21" t="s">
        <v>172</v>
      </c>
      <c r="Q4643" s="21">
        <v>58158740021</v>
      </c>
      <c r="R4643" s="21" t="s">
        <v>6107</v>
      </c>
      <c r="S4643" s="3">
        <v>4</v>
      </c>
      <c r="T4643" s="37"/>
      <c r="U4643" s="21" t="s">
        <v>18</v>
      </c>
      <c r="V4643" s="21" t="str">
        <f>VLOOKUP(P4643,'Customer List'!B:C,2,)</f>
        <v>Kolkata</v>
      </c>
      <c r="W4643" s="38"/>
      <c r="X4643" s="30">
        <v>45992</v>
      </c>
      <c r="Y4643" s="21">
        <f t="shared" si="585"/>
        <v>2</v>
      </c>
      <c r="Z4643" s="21" t="str">
        <f t="shared" si="586"/>
        <v>Saturday</v>
      </c>
      <c r="AA4643" s="21" t="str">
        <f t="shared" si="587"/>
        <v>Monday</v>
      </c>
      <c r="AB4643" s="21" t="str">
        <f>VLOOKUP(U4643,'Currency Sheet'!A:C,3,)</f>
        <v>DOLLAR</v>
      </c>
      <c r="AC4643" s="42" t="str">
        <f>VLOOKUP(P4643,'Customer List'!B:D,3,)</f>
        <v>OutStation</v>
      </c>
    </row>
    <row r="4644" spans="1:29" x14ac:dyDescent="0.25">
      <c r="A4644" s="21">
        <v>4640</v>
      </c>
      <c r="B4644" s="21" t="s">
        <v>6124</v>
      </c>
      <c r="C4644" s="30">
        <v>45982</v>
      </c>
      <c r="D4644" s="30">
        <v>45987</v>
      </c>
      <c r="E4644" s="47">
        <v>490.5</v>
      </c>
      <c r="F4644" s="47">
        <f t="shared" si="583"/>
        <v>43164</v>
      </c>
      <c r="G4644" s="48">
        <f t="shared" si="584"/>
        <v>43164</v>
      </c>
      <c r="H4644" s="21">
        <v>480058</v>
      </c>
      <c r="I4644" s="21" t="s">
        <v>4821</v>
      </c>
      <c r="J4644" s="21">
        <v>1</v>
      </c>
      <c r="K4644" s="21">
        <v>1</v>
      </c>
      <c r="L4644" s="21">
        <f t="shared" si="580"/>
        <v>0</v>
      </c>
      <c r="M4644" s="21" t="s">
        <v>6178</v>
      </c>
      <c r="N4644" s="30">
        <v>45988</v>
      </c>
      <c r="O4644" s="48">
        <v>62130</v>
      </c>
      <c r="P4644" s="21" t="s">
        <v>302</v>
      </c>
      <c r="Q4644" s="21">
        <v>58158659112</v>
      </c>
      <c r="R4644" s="21" t="s">
        <v>6107</v>
      </c>
      <c r="S4644" s="3">
        <v>4</v>
      </c>
      <c r="T4644" s="37"/>
      <c r="U4644" s="21" t="s">
        <v>18</v>
      </c>
      <c r="V4644" s="21" t="str">
        <f>VLOOKUP(P4644,'Customer List'!B:C,2,)</f>
        <v>Banglore</v>
      </c>
      <c r="W4644" s="38"/>
      <c r="X4644" s="30">
        <v>45990</v>
      </c>
      <c r="Y4644" s="21">
        <f t="shared" si="585"/>
        <v>2</v>
      </c>
      <c r="Z4644" s="21" t="str">
        <f t="shared" si="586"/>
        <v>Thursday</v>
      </c>
      <c r="AA4644" s="21" t="str">
        <f t="shared" si="587"/>
        <v>Saturday</v>
      </c>
      <c r="AB4644" s="21" t="str">
        <f>VLOOKUP(U4644,'Currency Sheet'!A:C,3,)</f>
        <v>DOLLAR</v>
      </c>
      <c r="AC4644" s="42" t="str">
        <f>VLOOKUP(P4644,'Customer List'!B:D,3,)</f>
        <v>OutStation</v>
      </c>
    </row>
    <row r="4645" spans="1:29" x14ac:dyDescent="0.25">
      <c r="A4645" s="21">
        <v>4641</v>
      </c>
      <c r="B4645" s="21" t="s">
        <v>6124</v>
      </c>
      <c r="C4645" s="30">
        <v>45982</v>
      </c>
      <c r="D4645" s="30">
        <v>45987</v>
      </c>
      <c r="E4645" s="47">
        <v>66</v>
      </c>
      <c r="F4645" s="47">
        <f t="shared" si="583"/>
        <v>5808</v>
      </c>
      <c r="G4645" s="48">
        <f t="shared" si="584"/>
        <v>5808</v>
      </c>
      <c r="H4645" s="21">
        <v>505808</v>
      </c>
      <c r="I4645" s="21" t="s">
        <v>4824</v>
      </c>
      <c r="J4645" s="21">
        <v>1</v>
      </c>
      <c r="K4645" s="21">
        <v>1</v>
      </c>
      <c r="L4645" s="21">
        <f t="shared" si="580"/>
        <v>0</v>
      </c>
      <c r="M4645" s="21" t="s">
        <v>6293</v>
      </c>
      <c r="N4645" s="30">
        <v>45990</v>
      </c>
      <c r="O4645" s="48">
        <v>12787.5</v>
      </c>
      <c r="P4645" s="21" t="s">
        <v>319</v>
      </c>
      <c r="Q4645" s="21">
        <v>58158739214</v>
      </c>
      <c r="R4645" s="21" t="s">
        <v>6107</v>
      </c>
      <c r="S4645" s="3">
        <v>4</v>
      </c>
      <c r="T4645" s="37"/>
      <c r="U4645" s="21" t="s">
        <v>18</v>
      </c>
      <c r="V4645" s="21" t="str">
        <f>VLOOKUP(P4645,'Customer List'!B:C,2,)</f>
        <v>Gujrat</v>
      </c>
      <c r="W4645" s="38"/>
      <c r="X4645" s="30">
        <v>45992</v>
      </c>
      <c r="Y4645" s="21">
        <f t="shared" si="585"/>
        <v>2</v>
      </c>
      <c r="Z4645" s="21" t="str">
        <f t="shared" si="586"/>
        <v>Saturday</v>
      </c>
      <c r="AA4645" s="21" t="str">
        <f t="shared" si="587"/>
        <v>Monday</v>
      </c>
      <c r="AB4645" s="21" t="str">
        <f>VLOOKUP(U4645,'Currency Sheet'!A:C,3,)</f>
        <v>DOLLAR</v>
      </c>
      <c r="AC4645" s="42" t="str">
        <f>VLOOKUP(P4645,'Customer List'!B:D,3,)</f>
        <v>OutStation</v>
      </c>
    </row>
    <row r="4646" spans="1:29" x14ac:dyDescent="0.25">
      <c r="A4646" s="21">
        <v>4642</v>
      </c>
      <c r="B4646" s="21" t="s">
        <v>6124</v>
      </c>
      <c r="C4646" s="30">
        <v>45982</v>
      </c>
      <c r="D4646" s="30">
        <v>45987</v>
      </c>
      <c r="E4646" s="47">
        <v>79.2</v>
      </c>
      <c r="F4646" s="47">
        <f t="shared" si="583"/>
        <v>6969.6</v>
      </c>
      <c r="G4646" s="48">
        <f t="shared" si="584"/>
        <v>6969.6</v>
      </c>
      <c r="H4646" s="21">
        <v>505810</v>
      </c>
      <c r="I4646" s="21" t="s">
        <v>4824</v>
      </c>
      <c r="J4646" s="21">
        <v>1</v>
      </c>
      <c r="K4646" s="21">
        <v>1</v>
      </c>
      <c r="L4646" s="21">
        <f t="shared" si="580"/>
        <v>0</v>
      </c>
      <c r="M4646" s="21" t="s">
        <v>6275</v>
      </c>
      <c r="N4646" s="30">
        <v>45990</v>
      </c>
      <c r="O4646" s="48">
        <v>11781</v>
      </c>
      <c r="P4646" s="21" t="s">
        <v>6125</v>
      </c>
      <c r="Q4646" s="21">
        <v>58158740474</v>
      </c>
      <c r="R4646" s="21" t="s">
        <v>6107</v>
      </c>
      <c r="S4646" s="3">
        <v>4</v>
      </c>
      <c r="T4646" s="37"/>
      <c r="U4646" s="21" t="s">
        <v>18</v>
      </c>
      <c r="V4646" s="21" t="str">
        <f>VLOOKUP(P4646,'Customer List'!B:C,2,)</f>
        <v>Hyderabad</v>
      </c>
      <c r="W4646" s="38"/>
      <c r="X4646" s="30">
        <v>45992</v>
      </c>
      <c r="Y4646" s="21">
        <f t="shared" si="585"/>
        <v>2</v>
      </c>
      <c r="Z4646" s="21" t="str">
        <f t="shared" si="586"/>
        <v>Saturday</v>
      </c>
      <c r="AA4646" s="21" t="str">
        <f t="shared" si="587"/>
        <v>Monday</v>
      </c>
      <c r="AB4646" s="21" t="str">
        <f>VLOOKUP(U4646,'Currency Sheet'!A:C,3,)</f>
        <v>DOLLAR</v>
      </c>
      <c r="AC4646" s="42" t="str">
        <f>VLOOKUP(P4646,'Customer List'!B:D,3,)</f>
        <v>OutStation</v>
      </c>
    </row>
    <row r="4647" spans="1:29" x14ac:dyDescent="0.25">
      <c r="A4647" s="21">
        <v>4643</v>
      </c>
      <c r="B4647" s="21" t="s">
        <v>6124</v>
      </c>
      <c r="C4647" s="30">
        <v>45982</v>
      </c>
      <c r="D4647" s="30">
        <v>45987</v>
      </c>
      <c r="E4647" s="47">
        <v>135.1</v>
      </c>
      <c r="F4647" s="47">
        <f t="shared" si="583"/>
        <v>11888.8</v>
      </c>
      <c r="G4647" s="48">
        <f t="shared" si="584"/>
        <v>11888.8</v>
      </c>
      <c r="H4647" s="21">
        <v>506327</v>
      </c>
      <c r="I4647" s="21" t="s">
        <v>4825</v>
      </c>
      <c r="J4647" s="21">
        <v>1</v>
      </c>
      <c r="K4647" s="21">
        <v>1</v>
      </c>
      <c r="L4647" s="21">
        <f t="shared" si="580"/>
        <v>0</v>
      </c>
      <c r="M4647" s="21" t="s">
        <v>6275</v>
      </c>
      <c r="N4647" s="30">
        <v>45990</v>
      </c>
      <c r="O4647" s="48">
        <v>17225.25</v>
      </c>
      <c r="P4647" s="21" t="s">
        <v>6125</v>
      </c>
      <c r="Q4647" s="21">
        <v>58158740474</v>
      </c>
      <c r="R4647" s="21" t="s">
        <v>6107</v>
      </c>
      <c r="S4647" s="3">
        <v>4</v>
      </c>
      <c r="T4647" s="37"/>
      <c r="U4647" s="21" t="s">
        <v>18</v>
      </c>
      <c r="V4647" s="21" t="str">
        <f>VLOOKUP(P4647,'Customer List'!B:C,2,)</f>
        <v>Hyderabad</v>
      </c>
      <c r="W4647" s="38"/>
      <c r="X4647" s="30">
        <v>45992</v>
      </c>
      <c r="Y4647" s="21">
        <f t="shared" si="585"/>
        <v>2</v>
      </c>
      <c r="Z4647" s="21" t="str">
        <f t="shared" si="586"/>
        <v>Saturday</v>
      </c>
      <c r="AA4647" s="21" t="str">
        <f t="shared" si="587"/>
        <v>Monday</v>
      </c>
      <c r="AB4647" s="21" t="str">
        <f>VLOOKUP(U4647,'Currency Sheet'!A:C,3,)</f>
        <v>DOLLAR</v>
      </c>
      <c r="AC4647" s="42" t="str">
        <f>VLOOKUP(P4647,'Customer List'!B:D,3,)</f>
        <v>OutStation</v>
      </c>
    </row>
    <row r="4648" spans="1:29" x14ac:dyDescent="0.25">
      <c r="A4648" s="21">
        <v>4644</v>
      </c>
      <c r="B4648" s="21" t="s">
        <v>6124</v>
      </c>
      <c r="C4648" s="30">
        <v>45982</v>
      </c>
      <c r="D4648" s="30">
        <v>45987</v>
      </c>
      <c r="E4648" s="47">
        <v>193.8</v>
      </c>
      <c r="F4648" s="47">
        <f t="shared" si="583"/>
        <v>17054.400000000001</v>
      </c>
      <c r="G4648" s="48">
        <f t="shared" si="584"/>
        <v>17054.400000000001</v>
      </c>
      <c r="H4648" s="21">
        <v>506344</v>
      </c>
      <c r="I4648" s="21" t="s">
        <v>4825</v>
      </c>
      <c r="J4648" s="21">
        <v>1</v>
      </c>
      <c r="K4648" s="21">
        <v>1</v>
      </c>
      <c r="L4648" s="21">
        <f t="shared" si="580"/>
        <v>0</v>
      </c>
      <c r="M4648" s="21" t="s">
        <v>6285</v>
      </c>
      <c r="N4648" s="30">
        <v>45990</v>
      </c>
      <c r="O4648" s="48">
        <v>30039</v>
      </c>
      <c r="P4648" s="21" t="s">
        <v>172</v>
      </c>
      <c r="Q4648" s="21">
        <v>58158740021</v>
      </c>
      <c r="R4648" s="21" t="s">
        <v>6107</v>
      </c>
      <c r="S4648" s="3">
        <v>4</v>
      </c>
      <c r="T4648" s="37"/>
      <c r="U4648" s="21" t="s">
        <v>18</v>
      </c>
      <c r="V4648" s="21" t="str">
        <f>VLOOKUP(P4648,'Customer List'!B:C,2,)</f>
        <v>Kolkata</v>
      </c>
      <c r="W4648" s="38"/>
      <c r="X4648" s="30">
        <v>45992</v>
      </c>
      <c r="Y4648" s="21">
        <f t="shared" si="585"/>
        <v>2</v>
      </c>
      <c r="Z4648" s="21" t="str">
        <f t="shared" si="586"/>
        <v>Saturday</v>
      </c>
      <c r="AA4648" s="21" t="str">
        <f t="shared" si="587"/>
        <v>Monday</v>
      </c>
      <c r="AB4648" s="21" t="str">
        <f>VLOOKUP(U4648,'Currency Sheet'!A:C,3,)</f>
        <v>DOLLAR</v>
      </c>
      <c r="AC4648" s="42" t="str">
        <f>VLOOKUP(P4648,'Customer List'!B:D,3,)</f>
        <v>OutStation</v>
      </c>
    </row>
    <row r="4649" spans="1:29" x14ac:dyDescent="0.25">
      <c r="A4649" s="21">
        <v>4645</v>
      </c>
      <c r="B4649" s="21" t="s">
        <v>6124</v>
      </c>
      <c r="C4649" s="30">
        <v>45982</v>
      </c>
      <c r="D4649" s="30">
        <v>45987</v>
      </c>
      <c r="E4649" s="47">
        <v>2.5</v>
      </c>
      <c r="F4649" s="47">
        <f t="shared" si="583"/>
        <v>220</v>
      </c>
      <c r="G4649" s="48">
        <f t="shared" si="584"/>
        <v>440</v>
      </c>
      <c r="H4649" s="21">
        <v>570314</v>
      </c>
      <c r="I4649" s="21" t="s">
        <v>6145</v>
      </c>
      <c r="J4649" s="21">
        <v>2</v>
      </c>
      <c r="K4649" s="21">
        <v>2</v>
      </c>
      <c r="L4649" s="21">
        <f t="shared" si="580"/>
        <v>0</v>
      </c>
      <c r="M4649" s="21" t="s">
        <v>6298</v>
      </c>
      <c r="N4649" s="30">
        <v>45990</v>
      </c>
      <c r="O4649" s="48">
        <v>0</v>
      </c>
      <c r="P4649" s="21" t="s">
        <v>1044</v>
      </c>
      <c r="Q4649" s="21">
        <v>58158737125</v>
      </c>
      <c r="R4649" s="21" t="s">
        <v>6107</v>
      </c>
      <c r="S4649" s="3">
        <v>-20</v>
      </c>
      <c r="T4649" s="37" t="s">
        <v>6267</v>
      </c>
      <c r="U4649" s="21" t="s">
        <v>18</v>
      </c>
      <c r="V4649" s="21" t="str">
        <f>VLOOKUP(P4649,'Customer List'!B:C,2,)</f>
        <v>Banglore</v>
      </c>
      <c r="W4649" s="38"/>
      <c r="X4649" s="30">
        <v>45992</v>
      </c>
      <c r="Y4649" s="21">
        <f t="shared" si="585"/>
        <v>2</v>
      </c>
      <c r="Z4649" s="21" t="str">
        <f t="shared" si="586"/>
        <v>Saturday</v>
      </c>
      <c r="AA4649" s="21" t="str">
        <f t="shared" si="587"/>
        <v>Monday</v>
      </c>
      <c r="AB4649" s="21" t="str">
        <f>VLOOKUP(U4649,'Currency Sheet'!A:C,3,)</f>
        <v>DOLLAR</v>
      </c>
      <c r="AC4649" s="42" t="str">
        <f>VLOOKUP(P4649,'Customer List'!B:D,3,)</f>
        <v>OutStation</v>
      </c>
    </row>
    <row r="4650" spans="1:29" x14ac:dyDescent="0.25">
      <c r="A4650" s="21">
        <v>4646</v>
      </c>
      <c r="B4650" s="21" t="s">
        <v>6124</v>
      </c>
      <c r="C4650" s="30">
        <v>45982</v>
      </c>
      <c r="D4650" s="30">
        <v>45987</v>
      </c>
      <c r="E4650" s="47">
        <v>88.2</v>
      </c>
      <c r="F4650" s="47">
        <f t="shared" si="583"/>
        <v>7761.6</v>
      </c>
      <c r="G4650" s="48">
        <f t="shared" si="584"/>
        <v>7761.6</v>
      </c>
      <c r="H4650" s="21">
        <v>574002</v>
      </c>
      <c r="I4650" s="21" t="s">
        <v>6146</v>
      </c>
      <c r="J4650" s="21">
        <v>1</v>
      </c>
      <c r="K4650" s="21">
        <v>1</v>
      </c>
      <c r="L4650" s="21">
        <f t="shared" si="580"/>
        <v>0</v>
      </c>
      <c r="M4650" s="21" t="s">
        <v>6273</v>
      </c>
      <c r="N4650" s="30">
        <v>45990</v>
      </c>
      <c r="O4650" s="48">
        <v>16405.2</v>
      </c>
      <c r="P4650" s="21" t="s">
        <v>211</v>
      </c>
      <c r="Q4650" s="21">
        <v>58158736823</v>
      </c>
      <c r="R4650" s="21" t="s">
        <v>6107</v>
      </c>
      <c r="S4650" s="3">
        <v>-20</v>
      </c>
      <c r="T4650" s="37"/>
      <c r="U4650" s="21" t="s">
        <v>18</v>
      </c>
      <c r="V4650" s="21" t="str">
        <f>VLOOKUP(P4650,'Customer List'!B:C,2,)</f>
        <v>Banglore</v>
      </c>
      <c r="W4650" s="38"/>
      <c r="X4650" s="30">
        <v>45992</v>
      </c>
      <c r="Y4650" s="21">
        <f t="shared" si="585"/>
        <v>2</v>
      </c>
      <c r="Z4650" s="21" t="str">
        <f t="shared" si="586"/>
        <v>Saturday</v>
      </c>
      <c r="AA4650" s="21" t="str">
        <f t="shared" si="587"/>
        <v>Monday</v>
      </c>
      <c r="AB4650" s="21" t="str">
        <f>VLOOKUP(U4650,'Currency Sheet'!A:C,3,)</f>
        <v>DOLLAR</v>
      </c>
      <c r="AC4650" s="42" t="str">
        <f>VLOOKUP(P4650,'Customer List'!B:D,3,)</f>
        <v>OutStation</v>
      </c>
    </row>
    <row r="4651" spans="1:29" x14ac:dyDescent="0.25">
      <c r="A4651" s="21">
        <v>4647</v>
      </c>
      <c r="B4651" s="21" t="s">
        <v>6124</v>
      </c>
      <c r="C4651" s="30">
        <v>45982</v>
      </c>
      <c r="D4651" s="30">
        <v>45987</v>
      </c>
      <c r="E4651" s="47">
        <v>2.5</v>
      </c>
      <c r="F4651" s="47">
        <f t="shared" si="583"/>
        <v>220</v>
      </c>
      <c r="G4651" s="48">
        <f t="shared" si="584"/>
        <v>440</v>
      </c>
      <c r="H4651" s="21">
        <v>581914</v>
      </c>
      <c r="I4651" s="21" t="s">
        <v>6147</v>
      </c>
      <c r="J4651" s="21">
        <v>2</v>
      </c>
      <c r="K4651" s="21">
        <v>2</v>
      </c>
      <c r="L4651" s="21">
        <f t="shared" si="580"/>
        <v>0</v>
      </c>
      <c r="M4651" s="21" t="s">
        <v>6298</v>
      </c>
      <c r="N4651" s="30">
        <v>45990</v>
      </c>
      <c r="O4651" s="48">
        <v>0</v>
      </c>
      <c r="P4651" s="21" t="s">
        <v>1044</v>
      </c>
      <c r="Q4651" s="21">
        <v>58158737125</v>
      </c>
      <c r="R4651" s="21" t="s">
        <v>6107</v>
      </c>
      <c r="S4651" s="3">
        <v>-20</v>
      </c>
      <c r="T4651" s="37" t="s">
        <v>6267</v>
      </c>
      <c r="U4651" s="21" t="s">
        <v>18</v>
      </c>
      <c r="V4651" s="21" t="str">
        <f>VLOOKUP(P4651,'Customer List'!B:C,2,)</f>
        <v>Banglore</v>
      </c>
      <c r="W4651" s="38"/>
      <c r="X4651" s="30">
        <v>45992</v>
      </c>
      <c r="Y4651" s="21">
        <f t="shared" si="585"/>
        <v>2</v>
      </c>
      <c r="Z4651" s="21" t="str">
        <f t="shared" si="586"/>
        <v>Saturday</v>
      </c>
      <c r="AA4651" s="21" t="str">
        <f t="shared" si="587"/>
        <v>Monday</v>
      </c>
      <c r="AB4651" s="21" t="str">
        <f>VLOOKUP(U4651,'Currency Sheet'!A:C,3,)</f>
        <v>DOLLAR</v>
      </c>
      <c r="AC4651" s="42" t="str">
        <f>VLOOKUP(P4651,'Customer List'!B:D,3,)</f>
        <v>OutStation</v>
      </c>
    </row>
    <row r="4652" spans="1:29" x14ac:dyDescent="0.25">
      <c r="A4652" s="21">
        <v>4648</v>
      </c>
      <c r="B4652" s="21" t="s">
        <v>6124</v>
      </c>
      <c r="C4652" s="30">
        <v>45982</v>
      </c>
      <c r="D4652" s="30">
        <v>45987</v>
      </c>
      <c r="E4652" s="47">
        <v>222</v>
      </c>
      <c r="F4652" s="47">
        <f t="shared" si="583"/>
        <v>19536</v>
      </c>
      <c r="G4652" s="48">
        <f t="shared" si="584"/>
        <v>97680</v>
      </c>
      <c r="H4652" s="21">
        <v>626812</v>
      </c>
      <c r="I4652" s="21" t="s">
        <v>5202</v>
      </c>
      <c r="J4652" s="21">
        <v>5</v>
      </c>
      <c r="K4652" s="21">
        <v>5</v>
      </c>
      <c r="L4652" s="21">
        <f t="shared" si="580"/>
        <v>0</v>
      </c>
      <c r="M4652" s="21" t="s">
        <v>6272</v>
      </c>
      <c r="N4652" s="30">
        <v>45990</v>
      </c>
      <c r="O4652" s="48">
        <v>172050</v>
      </c>
      <c r="P4652" s="21" t="s">
        <v>2046</v>
      </c>
      <c r="Q4652" s="21">
        <v>58158739730</v>
      </c>
      <c r="R4652" s="21" t="s">
        <v>6107</v>
      </c>
      <c r="S4652" s="3">
        <v>4</v>
      </c>
      <c r="T4652" s="37"/>
      <c r="U4652" s="21" t="s">
        <v>18</v>
      </c>
      <c r="V4652" s="21" t="str">
        <f>VLOOKUP(P4652,'Customer List'!B:C,2,)</f>
        <v>Banglore</v>
      </c>
      <c r="W4652" s="38"/>
      <c r="X4652" s="30">
        <v>45992</v>
      </c>
      <c r="Y4652" s="21">
        <f t="shared" si="585"/>
        <v>2</v>
      </c>
      <c r="Z4652" s="21" t="str">
        <f t="shared" si="586"/>
        <v>Saturday</v>
      </c>
      <c r="AA4652" s="21" t="str">
        <f t="shared" si="587"/>
        <v>Monday</v>
      </c>
      <c r="AB4652" s="21" t="str">
        <f>VLOOKUP(U4652,'Currency Sheet'!A:C,3,)</f>
        <v>DOLLAR</v>
      </c>
      <c r="AC4652" s="42" t="str">
        <f>VLOOKUP(P4652,'Customer List'!B:D,3,)</f>
        <v>OutStation</v>
      </c>
    </row>
    <row r="4653" spans="1:29" x14ac:dyDescent="0.25">
      <c r="A4653" s="21">
        <v>4649</v>
      </c>
      <c r="B4653" s="21" t="s">
        <v>6124</v>
      </c>
      <c r="C4653" s="30">
        <v>45982</v>
      </c>
      <c r="D4653" s="30">
        <v>45987</v>
      </c>
      <c r="E4653" s="47">
        <v>222</v>
      </c>
      <c r="F4653" s="47">
        <f t="shared" si="583"/>
        <v>19536</v>
      </c>
      <c r="G4653" s="48">
        <f t="shared" si="584"/>
        <v>58608</v>
      </c>
      <c r="H4653" s="21">
        <v>626812</v>
      </c>
      <c r="I4653" s="21" t="s">
        <v>5202</v>
      </c>
      <c r="J4653" s="21">
        <v>3</v>
      </c>
      <c r="K4653" s="21">
        <v>3</v>
      </c>
      <c r="L4653" s="21">
        <f t="shared" si="580"/>
        <v>0</v>
      </c>
      <c r="M4653" s="21" t="s">
        <v>6618</v>
      </c>
      <c r="N4653" s="30">
        <v>46001</v>
      </c>
      <c r="O4653" s="48">
        <v>103230</v>
      </c>
      <c r="P4653" s="21" t="s">
        <v>2046</v>
      </c>
      <c r="Q4653" s="21">
        <v>58159193120</v>
      </c>
      <c r="R4653" s="21" t="s">
        <v>6107</v>
      </c>
      <c r="S4653" s="3">
        <v>4</v>
      </c>
      <c r="T4653" s="37"/>
      <c r="U4653" s="21" t="s">
        <v>18</v>
      </c>
      <c r="V4653" s="21" t="str">
        <f>VLOOKUP(P4653,'Customer List'!B:C,2,)</f>
        <v>Banglore</v>
      </c>
      <c r="W4653" s="38"/>
      <c r="X4653" s="30">
        <v>46002</v>
      </c>
      <c r="Y4653" s="21">
        <f t="shared" si="585"/>
        <v>1</v>
      </c>
      <c r="Z4653" s="21" t="str">
        <f t="shared" si="586"/>
        <v>Wednesday</v>
      </c>
      <c r="AA4653" s="21" t="str">
        <f t="shared" si="587"/>
        <v>Thursday</v>
      </c>
      <c r="AB4653" s="21" t="str">
        <f>VLOOKUP(U4653,'Currency Sheet'!A:C,3,)</f>
        <v>DOLLAR</v>
      </c>
      <c r="AC4653" s="42" t="str">
        <f>VLOOKUP(P4653,'Customer List'!B:D,3,)</f>
        <v>OutStation</v>
      </c>
    </row>
    <row r="4654" spans="1:29" x14ac:dyDescent="0.25">
      <c r="A4654" s="21">
        <v>4649</v>
      </c>
      <c r="B4654" s="21" t="s">
        <v>6124</v>
      </c>
      <c r="C4654" s="30">
        <v>45982</v>
      </c>
      <c r="D4654" s="30">
        <v>45987</v>
      </c>
      <c r="E4654" s="47">
        <v>222</v>
      </c>
      <c r="F4654" s="47">
        <f t="shared" ref="F4654" si="588">IF(AB4654="DOLLAR",E4654*88,E4654)</f>
        <v>19536</v>
      </c>
      <c r="G4654" s="48">
        <f t="shared" ref="G4654" si="589">F4654*J4654</f>
        <v>39072</v>
      </c>
      <c r="H4654" s="21">
        <v>626812</v>
      </c>
      <c r="I4654" s="21" t="s">
        <v>5202</v>
      </c>
      <c r="J4654" s="21">
        <v>2</v>
      </c>
      <c r="K4654" s="21"/>
      <c r="L4654" s="21">
        <f t="shared" ref="L4654" si="590">J4654-K4654</f>
        <v>2</v>
      </c>
      <c r="M4654" s="21"/>
      <c r="N4654" s="30"/>
      <c r="O4654" s="48"/>
      <c r="P4654" s="21" t="s">
        <v>2025</v>
      </c>
      <c r="Q4654" s="21"/>
      <c r="R4654" s="21"/>
      <c r="S4654" s="3">
        <v>4</v>
      </c>
      <c r="T4654" s="37"/>
      <c r="U4654" s="21" t="s">
        <v>18</v>
      </c>
      <c r="V4654" s="21" t="str">
        <f>VLOOKUP(P4654,'Customer List'!B:C,2,)</f>
        <v>STOCK</v>
      </c>
      <c r="W4654" s="38" t="s">
        <v>6164</v>
      </c>
      <c r="X4654" s="30" t="str">
        <f t="shared" ref="X4654" si="591">IF(OR(R4654 = "PRIYANKA MADAM", R4654 = "DEEPAK", R4654 = "PORTER"),N4654,"")</f>
        <v/>
      </c>
      <c r="Y4654" s="21" t="str">
        <f t="shared" ref="Y4654" si="592">IF(X4654="", "", X4654-N4654)</f>
        <v/>
      </c>
      <c r="Z4654" s="21" t="str">
        <f t="shared" ref="Z4654" si="593">IF(N4654="", "", TEXT(N4654, "dddd"))</f>
        <v/>
      </c>
      <c r="AA4654" s="21" t="str">
        <f t="shared" ref="AA4654" si="594">IF(X4654="", "", TEXT(X4654, "dddd"))</f>
        <v/>
      </c>
      <c r="AB4654" s="21" t="str">
        <f>VLOOKUP(U4654,'Currency Sheet'!A:C,3,)</f>
        <v>DOLLAR</v>
      </c>
      <c r="AC4654" s="42" t="str">
        <f>VLOOKUP(P4654,'Customer List'!B:D,3,)</f>
        <v>STOCK</v>
      </c>
    </row>
    <row r="4655" spans="1:29" x14ac:dyDescent="0.25">
      <c r="A4655" s="21">
        <v>4650</v>
      </c>
      <c r="B4655" s="21" t="s">
        <v>6124</v>
      </c>
      <c r="C4655" s="30">
        <v>45982</v>
      </c>
      <c r="D4655" s="30">
        <v>45987</v>
      </c>
      <c r="E4655" s="47">
        <v>116.4</v>
      </c>
      <c r="F4655" s="47">
        <f t="shared" si="583"/>
        <v>10243.200000000001</v>
      </c>
      <c r="G4655" s="48">
        <f t="shared" si="584"/>
        <v>10243.200000000001</v>
      </c>
      <c r="H4655" s="21">
        <v>640906</v>
      </c>
      <c r="I4655" s="21" t="s">
        <v>5204</v>
      </c>
      <c r="J4655" s="21">
        <v>1</v>
      </c>
      <c r="K4655" s="21">
        <v>1</v>
      </c>
      <c r="L4655" s="21">
        <f t="shared" si="580"/>
        <v>0</v>
      </c>
      <c r="M4655" s="21" t="s">
        <v>6286</v>
      </c>
      <c r="N4655" s="30">
        <v>45990</v>
      </c>
      <c r="O4655" s="48">
        <v>18042</v>
      </c>
      <c r="P4655" s="21" t="s">
        <v>172</v>
      </c>
      <c r="Q4655" s="21">
        <v>58158740021</v>
      </c>
      <c r="R4655" s="21" t="s">
        <v>6107</v>
      </c>
      <c r="S4655" s="3">
        <v>4</v>
      </c>
      <c r="T4655" s="37"/>
      <c r="U4655" s="21" t="s">
        <v>18</v>
      </c>
      <c r="V4655" s="21" t="str">
        <f>VLOOKUP(P4655,'Customer List'!B:C,2,)</f>
        <v>Kolkata</v>
      </c>
      <c r="W4655" s="38"/>
      <c r="X4655" s="30">
        <v>45992</v>
      </c>
      <c r="Y4655" s="21">
        <f t="shared" si="585"/>
        <v>2</v>
      </c>
      <c r="Z4655" s="21" t="str">
        <f t="shared" si="586"/>
        <v>Saturday</v>
      </c>
      <c r="AA4655" s="21" t="str">
        <f t="shared" si="587"/>
        <v>Monday</v>
      </c>
      <c r="AB4655" s="21" t="str">
        <f>VLOOKUP(U4655,'Currency Sheet'!A:C,3,)</f>
        <v>DOLLAR</v>
      </c>
      <c r="AC4655" s="42" t="str">
        <f>VLOOKUP(P4655,'Customer List'!B:D,3,)</f>
        <v>OutStation</v>
      </c>
    </row>
    <row r="4656" spans="1:29" x14ac:dyDescent="0.25">
      <c r="A4656" s="21">
        <v>4651</v>
      </c>
      <c r="B4656" s="21" t="s">
        <v>6124</v>
      </c>
      <c r="C4656" s="30">
        <v>45982</v>
      </c>
      <c r="D4656" s="30">
        <v>45987</v>
      </c>
      <c r="E4656" s="47">
        <v>175.8</v>
      </c>
      <c r="F4656" s="47">
        <f t="shared" si="583"/>
        <v>15470.400000000001</v>
      </c>
      <c r="G4656" s="48">
        <f t="shared" si="584"/>
        <v>15470.400000000001</v>
      </c>
      <c r="H4656" s="21">
        <v>644102</v>
      </c>
      <c r="I4656" s="21" t="s">
        <v>6148</v>
      </c>
      <c r="J4656" s="21">
        <v>1</v>
      </c>
      <c r="K4656" s="21">
        <v>1</v>
      </c>
      <c r="L4656" s="21">
        <f t="shared" si="580"/>
        <v>0</v>
      </c>
      <c r="M4656" s="21" t="s">
        <v>6281</v>
      </c>
      <c r="N4656" s="30">
        <v>45990</v>
      </c>
      <c r="O4656" s="48">
        <v>27249</v>
      </c>
      <c r="P4656" s="21" t="s">
        <v>295</v>
      </c>
      <c r="Q4656" s="21">
        <v>58158738912</v>
      </c>
      <c r="R4656" s="21" t="s">
        <v>6107</v>
      </c>
      <c r="S4656" s="3">
        <v>4</v>
      </c>
      <c r="T4656" s="37"/>
      <c r="U4656" s="21" t="s">
        <v>18</v>
      </c>
      <c r="V4656" s="21" t="str">
        <f>VLOOKUP(P4656,'Customer List'!B:C,2,)</f>
        <v>Kerala</v>
      </c>
      <c r="W4656" s="38"/>
      <c r="X4656" s="30">
        <v>45994</v>
      </c>
      <c r="Y4656" s="21">
        <f t="shared" si="585"/>
        <v>4</v>
      </c>
      <c r="Z4656" s="21" t="str">
        <f t="shared" si="586"/>
        <v>Saturday</v>
      </c>
      <c r="AA4656" s="21" t="str">
        <f t="shared" si="587"/>
        <v>Wednesday</v>
      </c>
      <c r="AB4656" s="21" t="str">
        <f>VLOOKUP(U4656,'Currency Sheet'!A:C,3,)</f>
        <v>DOLLAR</v>
      </c>
      <c r="AC4656" s="42" t="str">
        <f>VLOOKUP(P4656,'Customer List'!B:D,3,)</f>
        <v>OutStation</v>
      </c>
    </row>
    <row r="4657" spans="1:29" x14ac:dyDescent="0.25">
      <c r="A4657" s="21">
        <v>4652</v>
      </c>
      <c r="B4657" s="21" t="s">
        <v>6124</v>
      </c>
      <c r="C4657" s="30">
        <v>45982</v>
      </c>
      <c r="D4657" s="30">
        <v>45987</v>
      </c>
      <c r="E4657" s="47">
        <v>193.8</v>
      </c>
      <c r="F4657" s="47">
        <f t="shared" si="583"/>
        <v>17054.400000000001</v>
      </c>
      <c r="G4657" s="48">
        <f t="shared" si="584"/>
        <v>17054.400000000001</v>
      </c>
      <c r="H4657" s="21">
        <v>651002</v>
      </c>
      <c r="I4657" s="21" t="s">
        <v>6149</v>
      </c>
      <c r="J4657" s="21">
        <v>1</v>
      </c>
      <c r="K4657" s="21">
        <v>1</v>
      </c>
      <c r="L4657" s="21">
        <f t="shared" si="580"/>
        <v>0</v>
      </c>
      <c r="M4657" s="21" t="s">
        <v>6278</v>
      </c>
      <c r="N4657" s="30">
        <v>45990</v>
      </c>
      <c r="O4657" s="48">
        <v>32542.25</v>
      </c>
      <c r="P4657" s="21" t="s">
        <v>6127</v>
      </c>
      <c r="Q4657" s="21">
        <v>58158740312</v>
      </c>
      <c r="R4657" s="21" t="s">
        <v>6107</v>
      </c>
      <c r="S4657" s="3">
        <v>4</v>
      </c>
      <c r="T4657" s="37"/>
      <c r="U4657" s="21" t="s">
        <v>18</v>
      </c>
      <c r="V4657" s="21" t="str">
        <f>VLOOKUP(P4657,'Customer List'!B:C,2,)</f>
        <v>BANGALORE</v>
      </c>
      <c r="W4657" s="38"/>
      <c r="X4657" s="30">
        <v>45992</v>
      </c>
      <c r="Y4657" s="21">
        <f t="shared" si="585"/>
        <v>2</v>
      </c>
      <c r="Z4657" s="21" t="str">
        <f t="shared" si="586"/>
        <v>Saturday</v>
      </c>
      <c r="AA4657" s="21" t="str">
        <f t="shared" si="587"/>
        <v>Monday</v>
      </c>
      <c r="AB4657" s="21" t="str">
        <f>VLOOKUP(U4657,'Currency Sheet'!A:C,3,)</f>
        <v>DOLLAR</v>
      </c>
      <c r="AC4657" s="42" t="str">
        <f>VLOOKUP(P4657,'Customer List'!B:D,3,)</f>
        <v>OutStation</v>
      </c>
    </row>
    <row r="4658" spans="1:29" x14ac:dyDescent="0.25">
      <c r="A4658" s="21">
        <v>4653</v>
      </c>
      <c r="B4658" s="21" t="s">
        <v>6124</v>
      </c>
      <c r="C4658" s="30">
        <v>45982</v>
      </c>
      <c r="D4658" s="30">
        <v>45987</v>
      </c>
      <c r="E4658" s="47">
        <v>222</v>
      </c>
      <c r="F4658" s="47">
        <f t="shared" si="583"/>
        <v>19536</v>
      </c>
      <c r="G4658" s="48">
        <f t="shared" si="584"/>
        <v>19536</v>
      </c>
      <c r="H4658" s="21">
        <v>655204</v>
      </c>
      <c r="I4658" s="21" t="s">
        <v>5081</v>
      </c>
      <c r="J4658" s="21">
        <v>1</v>
      </c>
      <c r="K4658" s="21">
        <v>1</v>
      </c>
      <c r="L4658" s="21">
        <f t="shared" si="580"/>
        <v>0</v>
      </c>
      <c r="M4658" s="21" t="s">
        <v>6285</v>
      </c>
      <c r="N4658" s="30">
        <v>45990</v>
      </c>
      <c r="O4658" s="48">
        <v>34410</v>
      </c>
      <c r="P4658" s="21" t="s">
        <v>172</v>
      </c>
      <c r="Q4658" s="21">
        <v>58158740021</v>
      </c>
      <c r="R4658" s="21" t="s">
        <v>6107</v>
      </c>
      <c r="S4658" s="3">
        <v>4</v>
      </c>
      <c r="T4658" s="37"/>
      <c r="U4658" s="21" t="s">
        <v>18</v>
      </c>
      <c r="V4658" s="21" t="str">
        <f>VLOOKUP(P4658,'Customer List'!B:C,2,)</f>
        <v>Kolkata</v>
      </c>
      <c r="W4658" s="38"/>
      <c r="X4658" s="30">
        <v>45992</v>
      </c>
      <c r="Y4658" s="21">
        <f t="shared" si="585"/>
        <v>2</v>
      </c>
      <c r="Z4658" s="21" t="str">
        <f t="shared" si="586"/>
        <v>Saturday</v>
      </c>
      <c r="AA4658" s="21" t="str">
        <f t="shared" si="587"/>
        <v>Monday</v>
      </c>
      <c r="AB4658" s="21" t="str">
        <f>VLOOKUP(U4658,'Currency Sheet'!A:C,3,)</f>
        <v>DOLLAR</v>
      </c>
      <c r="AC4658" s="42" t="str">
        <f>VLOOKUP(P4658,'Customer List'!B:D,3,)</f>
        <v>OutStation</v>
      </c>
    </row>
    <row r="4659" spans="1:29" x14ac:dyDescent="0.25">
      <c r="A4659" s="21">
        <v>4654</v>
      </c>
      <c r="B4659" s="21" t="s">
        <v>6124</v>
      </c>
      <c r="C4659" s="30">
        <v>45982</v>
      </c>
      <c r="D4659" s="30">
        <v>45987</v>
      </c>
      <c r="E4659" s="47">
        <v>159</v>
      </c>
      <c r="F4659" s="47">
        <f t="shared" si="583"/>
        <v>13992</v>
      </c>
      <c r="G4659" s="48">
        <f t="shared" si="584"/>
        <v>13992</v>
      </c>
      <c r="H4659" s="21">
        <v>678002</v>
      </c>
      <c r="I4659" s="21" t="s">
        <v>6150</v>
      </c>
      <c r="J4659" s="21">
        <v>1</v>
      </c>
      <c r="K4659" s="21">
        <v>1</v>
      </c>
      <c r="L4659" s="21">
        <f t="shared" si="580"/>
        <v>0</v>
      </c>
      <c r="M4659" s="21" t="s">
        <v>6278</v>
      </c>
      <c r="N4659" s="30">
        <v>45990</v>
      </c>
      <c r="O4659" s="48">
        <v>26698.75</v>
      </c>
      <c r="P4659" s="21" t="s">
        <v>6127</v>
      </c>
      <c r="Q4659" s="21">
        <v>58158740312</v>
      </c>
      <c r="R4659" s="21" t="s">
        <v>6107</v>
      </c>
      <c r="S4659" s="3">
        <v>4</v>
      </c>
      <c r="T4659" s="37"/>
      <c r="U4659" s="21" t="s">
        <v>18</v>
      </c>
      <c r="V4659" s="21" t="str">
        <f>VLOOKUP(P4659,'Customer List'!B:C,2,)</f>
        <v>BANGALORE</v>
      </c>
      <c r="W4659" s="38"/>
      <c r="X4659" s="30">
        <v>45992</v>
      </c>
      <c r="Y4659" s="21">
        <f t="shared" si="585"/>
        <v>2</v>
      </c>
      <c r="Z4659" s="21" t="str">
        <f t="shared" si="586"/>
        <v>Saturday</v>
      </c>
      <c r="AA4659" s="21" t="str">
        <f t="shared" si="587"/>
        <v>Monday</v>
      </c>
      <c r="AB4659" s="21" t="str">
        <f>VLOOKUP(U4659,'Currency Sheet'!A:C,3,)</f>
        <v>DOLLAR</v>
      </c>
      <c r="AC4659" s="42" t="str">
        <f>VLOOKUP(P4659,'Customer List'!B:D,3,)</f>
        <v>OutStation</v>
      </c>
    </row>
    <row r="4660" spans="1:29" x14ac:dyDescent="0.25">
      <c r="A4660" s="21">
        <v>4655</v>
      </c>
      <c r="B4660" s="21" t="s">
        <v>6124</v>
      </c>
      <c r="C4660" s="30">
        <v>45982</v>
      </c>
      <c r="D4660" s="30">
        <v>45987</v>
      </c>
      <c r="E4660" s="47">
        <v>159</v>
      </c>
      <c r="F4660" s="47">
        <f t="shared" si="583"/>
        <v>13992</v>
      </c>
      <c r="G4660" s="48">
        <f t="shared" si="584"/>
        <v>13992</v>
      </c>
      <c r="H4660" s="21">
        <v>683702</v>
      </c>
      <c r="I4660" s="21" t="s">
        <v>6151</v>
      </c>
      <c r="J4660" s="21">
        <v>1</v>
      </c>
      <c r="K4660" s="21">
        <v>1</v>
      </c>
      <c r="L4660" s="21">
        <f t="shared" si="580"/>
        <v>0</v>
      </c>
      <c r="M4660" s="21" t="s">
        <v>6281</v>
      </c>
      <c r="N4660" s="30">
        <v>45990</v>
      </c>
      <c r="O4660" s="48">
        <v>24645</v>
      </c>
      <c r="P4660" s="21" t="s">
        <v>295</v>
      </c>
      <c r="Q4660" s="21">
        <v>58158738912</v>
      </c>
      <c r="R4660" s="21" t="s">
        <v>6107</v>
      </c>
      <c r="S4660" s="3">
        <v>4</v>
      </c>
      <c r="T4660" s="37"/>
      <c r="U4660" s="21" t="s">
        <v>18</v>
      </c>
      <c r="V4660" s="21" t="str">
        <f>VLOOKUP(P4660,'Customer List'!B:C,2,)</f>
        <v>Kerala</v>
      </c>
      <c r="W4660" s="38"/>
      <c r="X4660" s="30">
        <v>45994</v>
      </c>
      <c r="Y4660" s="21">
        <f t="shared" si="585"/>
        <v>4</v>
      </c>
      <c r="Z4660" s="21" t="str">
        <f t="shared" si="586"/>
        <v>Saturday</v>
      </c>
      <c r="AA4660" s="21" t="str">
        <f t="shared" si="587"/>
        <v>Wednesday</v>
      </c>
      <c r="AB4660" s="21" t="str">
        <f>VLOOKUP(U4660,'Currency Sheet'!A:C,3,)</f>
        <v>DOLLAR</v>
      </c>
      <c r="AC4660" s="42" t="str">
        <f>VLOOKUP(P4660,'Customer List'!B:D,3,)</f>
        <v>OutStation</v>
      </c>
    </row>
    <row r="4661" spans="1:29" x14ac:dyDescent="0.25">
      <c r="A4661" s="21">
        <v>4656</v>
      </c>
      <c r="B4661" s="21" t="s">
        <v>6124</v>
      </c>
      <c r="C4661" s="30">
        <v>45982</v>
      </c>
      <c r="D4661" s="30">
        <v>45987</v>
      </c>
      <c r="E4661" s="47">
        <v>172.2</v>
      </c>
      <c r="F4661" s="47">
        <f t="shared" si="583"/>
        <v>15153.599999999999</v>
      </c>
      <c r="G4661" s="48">
        <f t="shared" si="584"/>
        <v>15153.599999999999</v>
      </c>
      <c r="H4661" s="21">
        <v>693504</v>
      </c>
      <c r="I4661" s="21" t="s">
        <v>5815</v>
      </c>
      <c r="J4661" s="21">
        <v>1</v>
      </c>
      <c r="K4661" s="21">
        <v>1</v>
      </c>
      <c r="L4661" s="21">
        <f t="shared" si="580"/>
        <v>0</v>
      </c>
      <c r="M4661" s="21" t="s">
        <v>6176</v>
      </c>
      <c r="N4661" s="30">
        <v>45988</v>
      </c>
      <c r="O4661" s="48">
        <v>33363.75</v>
      </c>
      <c r="P4661" s="21" t="s">
        <v>901</v>
      </c>
      <c r="Q4661" s="21"/>
      <c r="R4661" s="21"/>
      <c r="S4661" s="3">
        <v>4</v>
      </c>
      <c r="T4661" s="37"/>
      <c r="U4661" s="21" t="s">
        <v>18</v>
      </c>
      <c r="V4661" s="21" t="str">
        <f>VLOOKUP(P4661,'Customer List'!B:C,2,)</f>
        <v>Delhi</v>
      </c>
      <c r="W4661" s="38" t="s">
        <v>637</v>
      </c>
      <c r="X4661" s="30" t="str">
        <f t="shared" ref="X4661" si="595">IF(OR(R4661 = "PRIYANKA MADAM", R4661 = "DEEPAK", R4661 = "PORTER"),N4661,"")</f>
        <v/>
      </c>
      <c r="Y4661" s="21" t="str">
        <f t="shared" si="585"/>
        <v/>
      </c>
      <c r="Z4661" s="21" t="str">
        <f t="shared" si="586"/>
        <v>Thursday</v>
      </c>
      <c r="AA4661" s="21" t="str">
        <f t="shared" si="587"/>
        <v/>
      </c>
      <c r="AB4661" s="21" t="str">
        <f>VLOOKUP(U4661,'Currency Sheet'!A:C,3,)</f>
        <v>DOLLAR</v>
      </c>
      <c r="AC4661" s="42" t="str">
        <f>VLOOKUP(P4661,'Customer List'!B:D,3,)</f>
        <v>Local</v>
      </c>
    </row>
    <row r="4662" spans="1:29" x14ac:dyDescent="0.25">
      <c r="A4662" s="21">
        <v>4657</v>
      </c>
      <c r="B4662" s="21" t="s">
        <v>6124</v>
      </c>
      <c r="C4662" s="30">
        <v>45982</v>
      </c>
      <c r="D4662" s="30">
        <v>45987</v>
      </c>
      <c r="E4662" s="47">
        <v>214.2</v>
      </c>
      <c r="F4662" s="47">
        <f t="shared" si="583"/>
        <v>18849.599999999999</v>
      </c>
      <c r="G4662" s="48">
        <f t="shared" si="584"/>
        <v>18849.599999999999</v>
      </c>
      <c r="H4662" s="21">
        <v>696808</v>
      </c>
      <c r="I4662" s="21" t="s">
        <v>6152</v>
      </c>
      <c r="J4662" s="21">
        <v>1</v>
      </c>
      <c r="K4662" s="21">
        <v>1</v>
      </c>
      <c r="L4662" s="21">
        <f t="shared" si="580"/>
        <v>0</v>
      </c>
      <c r="M4662" s="21" t="s">
        <v>6275</v>
      </c>
      <c r="N4662" s="30">
        <v>45990</v>
      </c>
      <c r="O4662" s="48">
        <v>31862.25</v>
      </c>
      <c r="P4662" s="21" t="s">
        <v>6125</v>
      </c>
      <c r="Q4662" s="21">
        <v>58158740474</v>
      </c>
      <c r="R4662" s="21" t="s">
        <v>6107</v>
      </c>
      <c r="S4662" s="3">
        <v>4</v>
      </c>
      <c r="T4662" s="37"/>
      <c r="U4662" s="21" t="s">
        <v>18</v>
      </c>
      <c r="V4662" s="21" t="str">
        <f>VLOOKUP(P4662,'Customer List'!B:C,2,)</f>
        <v>Hyderabad</v>
      </c>
      <c r="W4662" s="38"/>
      <c r="X4662" s="30">
        <v>45992</v>
      </c>
      <c r="Y4662" s="21">
        <f t="shared" si="585"/>
        <v>2</v>
      </c>
      <c r="Z4662" s="21" t="str">
        <f t="shared" si="586"/>
        <v>Saturday</v>
      </c>
      <c r="AA4662" s="21" t="str">
        <f t="shared" si="587"/>
        <v>Monday</v>
      </c>
      <c r="AB4662" s="21" t="str">
        <f>VLOOKUP(U4662,'Currency Sheet'!A:C,3,)</f>
        <v>DOLLAR</v>
      </c>
      <c r="AC4662" s="42" t="str">
        <f>VLOOKUP(P4662,'Customer List'!B:D,3,)</f>
        <v>OutStation</v>
      </c>
    </row>
    <row r="4663" spans="1:29" x14ac:dyDescent="0.25">
      <c r="A4663" s="21">
        <v>4658</v>
      </c>
      <c r="B4663" s="21" t="s">
        <v>6124</v>
      </c>
      <c r="C4663" s="30">
        <v>45982</v>
      </c>
      <c r="D4663" s="30">
        <v>45987</v>
      </c>
      <c r="E4663" s="47">
        <v>109.8</v>
      </c>
      <c r="F4663" s="47">
        <f t="shared" si="583"/>
        <v>9662.4</v>
      </c>
      <c r="G4663" s="48">
        <f t="shared" si="584"/>
        <v>9662.4</v>
      </c>
      <c r="H4663" s="21">
        <v>699954</v>
      </c>
      <c r="I4663" s="21" t="s">
        <v>6153</v>
      </c>
      <c r="J4663" s="21">
        <v>1</v>
      </c>
      <c r="K4663" s="21">
        <v>1</v>
      </c>
      <c r="L4663" s="21">
        <f t="shared" si="580"/>
        <v>0</v>
      </c>
      <c r="M4663" s="21" t="s">
        <v>6281</v>
      </c>
      <c r="N4663" s="30">
        <v>45990</v>
      </c>
      <c r="O4663" s="48">
        <v>17019</v>
      </c>
      <c r="P4663" s="21" t="s">
        <v>295</v>
      </c>
      <c r="Q4663" s="21">
        <v>58158738912</v>
      </c>
      <c r="R4663" s="21" t="s">
        <v>6107</v>
      </c>
      <c r="S4663" s="3">
        <v>4</v>
      </c>
      <c r="T4663" s="37"/>
      <c r="U4663" s="21" t="s">
        <v>18</v>
      </c>
      <c r="V4663" s="21" t="str">
        <f>VLOOKUP(P4663,'Customer List'!B:C,2,)</f>
        <v>Kerala</v>
      </c>
      <c r="W4663" s="38"/>
      <c r="X4663" s="30">
        <v>45994</v>
      </c>
      <c r="Y4663" s="21">
        <f t="shared" si="585"/>
        <v>4</v>
      </c>
      <c r="Z4663" s="21" t="str">
        <f t="shared" si="586"/>
        <v>Saturday</v>
      </c>
      <c r="AA4663" s="21" t="str">
        <f t="shared" si="587"/>
        <v>Wednesday</v>
      </c>
      <c r="AB4663" s="21" t="str">
        <f>VLOOKUP(U4663,'Currency Sheet'!A:C,3,)</f>
        <v>DOLLAR</v>
      </c>
      <c r="AC4663" s="42" t="str">
        <f>VLOOKUP(P4663,'Customer List'!B:D,3,)</f>
        <v>OutStation</v>
      </c>
    </row>
    <row r="4664" spans="1:29" x14ac:dyDescent="0.25">
      <c r="A4664" s="21">
        <v>4659</v>
      </c>
      <c r="B4664" s="21" t="s">
        <v>6124</v>
      </c>
      <c r="C4664" s="30">
        <v>45982</v>
      </c>
      <c r="D4664" s="30">
        <v>45987</v>
      </c>
      <c r="E4664" s="47">
        <v>35.4</v>
      </c>
      <c r="F4664" s="47">
        <f t="shared" si="583"/>
        <v>3115.2</v>
      </c>
      <c r="G4664" s="48">
        <f t="shared" si="584"/>
        <v>3115.2</v>
      </c>
      <c r="H4664" s="21">
        <v>740624</v>
      </c>
      <c r="I4664" s="21" t="s">
        <v>6154</v>
      </c>
      <c r="J4664" s="21">
        <v>1</v>
      </c>
      <c r="K4664" s="21">
        <v>1</v>
      </c>
      <c r="L4664" s="21">
        <f t="shared" si="580"/>
        <v>0</v>
      </c>
      <c r="M4664" s="21" t="s">
        <v>6260</v>
      </c>
      <c r="N4664" s="30">
        <v>45989</v>
      </c>
      <c r="O4664" s="48">
        <v>5380.8</v>
      </c>
      <c r="P4664" s="21" t="s">
        <v>254</v>
      </c>
      <c r="Q4664" s="21"/>
      <c r="R4664" s="21"/>
      <c r="S4664" s="3">
        <v>4</v>
      </c>
      <c r="T4664" s="37"/>
      <c r="U4664" s="21" t="s">
        <v>18</v>
      </c>
      <c r="V4664" s="21" t="str">
        <f>VLOOKUP(P4664,'Customer List'!B:C,2,)</f>
        <v>Delhi</v>
      </c>
      <c r="W4664" s="38" t="s">
        <v>637</v>
      </c>
      <c r="X4664" s="30" t="str">
        <f t="shared" ref="X4664:X4666" si="596">IF(OR(R4664 = "PRIYANKA MADAM", R4664 = "DEEPAK", R4664 = "PORTER"),N4664,"")</f>
        <v/>
      </c>
      <c r="Y4664" s="21" t="str">
        <f t="shared" si="585"/>
        <v/>
      </c>
      <c r="Z4664" s="21" t="str">
        <f t="shared" si="586"/>
        <v>Friday</v>
      </c>
      <c r="AA4664" s="21" t="str">
        <f t="shared" si="587"/>
        <v/>
      </c>
      <c r="AB4664" s="21" t="str">
        <f>VLOOKUP(U4664,'Currency Sheet'!A:C,3,)</f>
        <v>DOLLAR</v>
      </c>
      <c r="AC4664" s="42" t="str">
        <f>VLOOKUP(P4664,'Customer List'!B:D,3,)</f>
        <v>Local</v>
      </c>
    </row>
    <row r="4665" spans="1:29" x14ac:dyDescent="0.25">
      <c r="A4665" s="21">
        <v>4660</v>
      </c>
      <c r="B4665" s="21" t="s">
        <v>6124</v>
      </c>
      <c r="C4665" s="30">
        <v>45982</v>
      </c>
      <c r="D4665" s="30">
        <v>45987</v>
      </c>
      <c r="E4665" s="47">
        <v>176.4</v>
      </c>
      <c r="F4665" s="47">
        <f t="shared" si="583"/>
        <v>15523.2</v>
      </c>
      <c r="G4665" s="48">
        <f t="shared" si="584"/>
        <v>15523.2</v>
      </c>
      <c r="H4665" s="21">
        <v>740625</v>
      </c>
      <c r="I4665" s="21" t="s">
        <v>6155</v>
      </c>
      <c r="J4665" s="21">
        <v>1</v>
      </c>
      <c r="K4665" s="21">
        <v>1</v>
      </c>
      <c r="L4665" s="21">
        <f t="shared" si="580"/>
        <v>0</v>
      </c>
      <c r="M4665" s="21" t="s">
        <v>6260</v>
      </c>
      <c r="N4665" s="30">
        <v>45989</v>
      </c>
      <c r="O4665" s="48">
        <v>26812.799999999999</v>
      </c>
      <c r="P4665" s="21" t="s">
        <v>254</v>
      </c>
      <c r="Q4665" s="21"/>
      <c r="R4665" s="21"/>
      <c r="S4665" s="3">
        <v>4</v>
      </c>
      <c r="T4665" s="37"/>
      <c r="U4665" s="21" t="s">
        <v>18</v>
      </c>
      <c r="V4665" s="21" t="str">
        <f>VLOOKUP(P4665,'Customer List'!B:C,2,)</f>
        <v>Delhi</v>
      </c>
      <c r="W4665" s="38" t="s">
        <v>637</v>
      </c>
      <c r="X4665" s="30" t="str">
        <f t="shared" si="596"/>
        <v/>
      </c>
      <c r="Y4665" s="21" t="str">
        <f t="shared" si="585"/>
        <v/>
      </c>
      <c r="Z4665" s="21" t="str">
        <f t="shared" si="586"/>
        <v>Friday</v>
      </c>
      <c r="AA4665" s="21" t="str">
        <f t="shared" si="587"/>
        <v/>
      </c>
      <c r="AB4665" s="21" t="str">
        <f>VLOOKUP(U4665,'Currency Sheet'!A:C,3,)</f>
        <v>DOLLAR</v>
      </c>
      <c r="AC4665" s="42" t="str">
        <f>VLOOKUP(P4665,'Customer List'!B:D,3,)</f>
        <v>Local</v>
      </c>
    </row>
    <row r="4666" spans="1:29" x14ac:dyDescent="0.25">
      <c r="A4666" s="21">
        <v>4661</v>
      </c>
      <c r="B4666" s="21" t="s">
        <v>6124</v>
      </c>
      <c r="C4666" s="30">
        <v>45982</v>
      </c>
      <c r="D4666" s="30">
        <v>45987</v>
      </c>
      <c r="E4666" s="47">
        <v>70.8</v>
      </c>
      <c r="F4666" s="47">
        <f t="shared" si="583"/>
        <v>6230.4</v>
      </c>
      <c r="G4666" s="48">
        <f t="shared" si="584"/>
        <v>6230.4</v>
      </c>
      <c r="H4666" s="21">
        <v>740940</v>
      </c>
      <c r="I4666" s="21" t="s">
        <v>6156</v>
      </c>
      <c r="J4666" s="21">
        <v>1</v>
      </c>
      <c r="K4666" s="21">
        <v>1</v>
      </c>
      <c r="L4666" s="21">
        <f t="shared" si="580"/>
        <v>0</v>
      </c>
      <c r="M4666" s="21" t="s">
        <v>6259</v>
      </c>
      <c r="N4666" s="30">
        <v>45989</v>
      </c>
      <c r="O4666" s="48">
        <v>10649.5</v>
      </c>
      <c r="P4666" s="21" t="s">
        <v>42</v>
      </c>
      <c r="Q4666" s="21"/>
      <c r="R4666" s="21"/>
      <c r="S4666" s="3">
        <v>4</v>
      </c>
      <c r="T4666" s="37"/>
      <c r="U4666" s="21" t="s">
        <v>18</v>
      </c>
      <c r="V4666" s="21" t="str">
        <f>VLOOKUP(P4666,'Customer List'!B:C,2,)</f>
        <v>Faridabad</v>
      </c>
      <c r="W4666" s="38" t="s">
        <v>637</v>
      </c>
      <c r="X4666" s="30" t="str">
        <f t="shared" si="596"/>
        <v/>
      </c>
      <c r="Y4666" s="21" t="str">
        <f t="shared" si="585"/>
        <v/>
      </c>
      <c r="Z4666" s="21" t="str">
        <f t="shared" si="586"/>
        <v>Friday</v>
      </c>
      <c r="AA4666" s="21" t="str">
        <f t="shared" si="587"/>
        <v/>
      </c>
      <c r="AB4666" s="21" t="str">
        <f>VLOOKUP(U4666,'Currency Sheet'!A:C,3,)</f>
        <v>DOLLAR</v>
      </c>
      <c r="AC4666" s="42" t="str">
        <f>VLOOKUP(P4666,'Customer List'!B:D,3,)</f>
        <v>Local</v>
      </c>
    </row>
    <row r="4667" spans="1:29" x14ac:dyDescent="0.25">
      <c r="A4667" s="21">
        <v>4662</v>
      </c>
      <c r="B4667" s="21" t="s">
        <v>6124</v>
      </c>
      <c r="C4667" s="30">
        <v>45982</v>
      </c>
      <c r="D4667" s="30">
        <v>45987</v>
      </c>
      <c r="E4667" s="47">
        <v>986.4</v>
      </c>
      <c r="F4667" s="47">
        <f t="shared" si="583"/>
        <v>86803.199999999997</v>
      </c>
      <c r="G4667" s="48">
        <f t="shared" si="584"/>
        <v>86803.199999999997</v>
      </c>
      <c r="H4667" s="21">
        <v>741028</v>
      </c>
      <c r="I4667" s="21" t="s">
        <v>6157</v>
      </c>
      <c r="J4667" s="21">
        <v>1</v>
      </c>
      <c r="K4667" s="21">
        <v>1</v>
      </c>
      <c r="L4667" s="21">
        <f t="shared" si="580"/>
        <v>0</v>
      </c>
      <c r="M4667" s="21" t="s">
        <v>6277</v>
      </c>
      <c r="N4667" s="30">
        <v>45990</v>
      </c>
      <c r="O4667" s="48">
        <v>165633</v>
      </c>
      <c r="P4667" s="21" t="s">
        <v>6127</v>
      </c>
      <c r="Q4667" s="21">
        <v>58158740312</v>
      </c>
      <c r="R4667" s="21" t="s">
        <v>6107</v>
      </c>
      <c r="S4667" s="3">
        <v>4</v>
      </c>
      <c r="T4667" s="37"/>
      <c r="U4667" s="21" t="s">
        <v>18</v>
      </c>
      <c r="V4667" s="21" t="str">
        <f>VLOOKUP(P4667,'Customer List'!B:C,2,)</f>
        <v>BANGALORE</v>
      </c>
      <c r="W4667" s="38"/>
      <c r="X4667" s="30">
        <v>45992</v>
      </c>
      <c r="Y4667" s="21">
        <f t="shared" si="585"/>
        <v>2</v>
      </c>
      <c r="Z4667" s="21" t="str">
        <f t="shared" si="586"/>
        <v>Saturday</v>
      </c>
      <c r="AA4667" s="21" t="str">
        <f t="shared" si="587"/>
        <v>Monday</v>
      </c>
      <c r="AB4667" s="21" t="str">
        <f>VLOOKUP(U4667,'Currency Sheet'!A:C,3,)</f>
        <v>DOLLAR</v>
      </c>
      <c r="AC4667" s="42" t="str">
        <f>VLOOKUP(P4667,'Customer List'!B:D,3,)</f>
        <v>OutStation</v>
      </c>
    </row>
    <row r="4668" spans="1:29" x14ac:dyDescent="0.25">
      <c r="A4668" s="21">
        <v>4663</v>
      </c>
      <c r="B4668" s="21" t="s">
        <v>6124</v>
      </c>
      <c r="C4668" s="30">
        <v>45982</v>
      </c>
      <c r="D4668" s="30">
        <v>45987</v>
      </c>
      <c r="E4668" s="47">
        <v>986.4</v>
      </c>
      <c r="F4668" s="47">
        <f t="shared" si="583"/>
        <v>86803.199999999997</v>
      </c>
      <c r="G4668" s="48">
        <f t="shared" si="584"/>
        <v>86803.199999999997</v>
      </c>
      <c r="H4668" s="21">
        <v>741044</v>
      </c>
      <c r="I4668" s="21" t="s">
        <v>5816</v>
      </c>
      <c r="J4668" s="21">
        <v>1</v>
      </c>
      <c r="K4668" s="21">
        <v>1</v>
      </c>
      <c r="L4668" s="21">
        <f t="shared" si="580"/>
        <v>0</v>
      </c>
      <c r="M4668" s="21" t="s">
        <v>6277</v>
      </c>
      <c r="N4668" s="30">
        <v>45990</v>
      </c>
      <c r="O4668" s="48">
        <v>165633</v>
      </c>
      <c r="P4668" s="21" t="s">
        <v>6127</v>
      </c>
      <c r="Q4668" s="21">
        <v>58158740312</v>
      </c>
      <c r="R4668" s="21" t="s">
        <v>6107</v>
      </c>
      <c r="S4668" s="3">
        <v>4</v>
      </c>
      <c r="T4668" s="37"/>
      <c r="U4668" s="21" t="s">
        <v>18</v>
      </c>
      <c r="V4668" s="21" t="str">
        <f>VLOOKUP(P4668,'Customer List'!B:C,2,)</f>
        <v>BANGALORE</v>
      </c>
      <c r="W4668" s="38"/>
      <c r="X4668" s="30">
        <v>45992</v>
      </c>
      <c r="Y4668" s="21">
        <f t="shared" si="585"/>
        <v>2</v>
      </c>
      <c r="Z4668" s="21" t="str">
        <f t="shared" si="586"/>
        <v>Saturday</v>
      </c>
      <c r="AA4668" s="21" t="str">
        <f t="shared" si="587"/>
        <v>Monday</v>
      </c>
      <c r="AB4668" s="21" t="str">
        <f>VLOOKUP(U4668,'Currency Sheet'!A:C,3,)</f>
        <v>DOLLAR</v>
      </c>
      <c r="AC4668" s="42" t="str">
        <f>VLOOKUP(P4668,'Customer List'!B:D,3,)</f>
        <v>OutStation</v>
      </c>
    </row>
    <row r="4669" spans="1:29" x14ac:dyDescent="0.25">
      <c r="A4669" s="21">
        <v>4664</v>
      </c>
      <c r="B4669" s="21" t="s">
        <v>6124</v>
      </c>
      <c r="C4669" s="30">
        <v>45982</v>
      </c>
      <c r="D4669" s="30">
        <v>45987</v>
      </c>
      <c r="E4669" s="47">
        <v>82.6</v>
      </c>
      <c r="F4669" s="47">
        <f t="shared" si="583"/>
        <v>7268.7999999999993</v>
      </c>
      <c r="G4669" s="48">
        <f t="shared" si="584"/>
        <v>7268.7999999999993</v>
      </c>
      <c r="H4669" s="21">
        <v>741096</v>
      </c>
      <c r="I4669" s="21" t="s">
        <v>6158</v>
      </c>
      <c r="J4669" s="21">
        <v>1</v>
      </c>
      <c r="K4669" s="21">
        <v>1</v>
      </c>
      <c r="L4669" s="21">
        <f t="shared" si="580"/>
        <v>0</v>
      </c>
      <c r="M4669" s="21" t="s">
        <v>6381</v>
      </c>
      <c r="N4669" s="30">
        <v>45994</v>
      </c>
      <c r="O4669" s="48">
        <v>10974</v>
      </c>
      <c r="P4669" s="21" t="s">
        <v>2046</v>
      </c>
      <c r="Q4669" s="21">
        <v>58158881664</v>
      </c>
      <c r="R4669" s="21" t="s">
        <v>6107</v>
      </c>
      <c r="S4669" s="3">
        <v>4</v>
      </c>
      <c r="T4669" s="37"/>
      <c r="U4669" s="21" t="s">
        <v>18</v>
      </c>
      <c r="V4669" s="21" t="str">
        <f>VLOOKUP(P4669,'Customer List'!B:C,2,)</f>
        <v>Banglore</v>
      </c>
      <c r="W4669" s="38"/>
      <c r="X4669" s="30">
        <v>45995</v>
      </c>
      <c r="Y4669" s="21">
        <f t="shared" si="585"/>
        <v>1</v>
      </c>
      <c r="Z4669" s="21" t="str">
        <f t="shared" si="586"/>
        <v>Wednesday</v>
      </c>
      <c r="AA4669" s="21" t="str">
        <f t="shared" si="587"/>
        <v>Thursday</v>
      </c>
      <c r="AB4669" s="21" t="str">
        <f>VLOOKUP(U4669,'Currency Sheet'!A:C,3,)</f>
        <v>DOLLAR</v>
      </c>
      <c r="AC4669" s="42" t="str">
        <f>VLOOKUP(P4669,'Customer List'!B:D,3,)</f>
        <v>OutStation</v>
      </c>
    </row>
    <row r="4670" spans="1:29" x14ac:dyDescent="0.25">
      <c r="A4670" s="21">
        <v>4665</v>
      </c>
      <c r="B4670" s="21" t="s">
        <v>6124</v>
      </c>
      <c r="C4670" s="30">
        <v>45982</v>
      </c>
      <c r="D4670" s="30">
        <v>45987</v>
      </c>
      <c r="E4670" s="47">
        <v>220.5</v>
      </c>
      <c r="F4670" s="47">
        <f t="shared" si="583"/>
        <v>19404</v>
      </c>
      <c r="G4670" s="48">
        <f t="shared" si="584"/>
        <v>19404</v>
      </c>
      <c r="H4670" s="21">
        <v>741216</v>
      </c>
      <c r="I4670" s="21" t="s">
        <v>6159</v>
      </c>
      <c r="J4670" s="21">
        <v>1</v>
      </c>
      <c r="K4670" s="21">
        <v>1</v>
      </c>
      <c r="L4670" s="21">
        <f t="shared" si="580"/>
        <v>0</v>
      </c>
      <c r="M4670" s="21" t="s">
        <v>6295</v>
      </c>
      <c r="N4670" s="30">
        <v>45990</v>
      </c>
      <c r="O4670" s="48">
        <v>33201</v>
      </c>
      <c r="P4670" s="21" t="s">
        <v>224</v>
      </c>
      <c r="Q4670" s="21" t="s">
        <v>6322</v>
      </c>
      <c r="R4670" s="21" t="s">
        <v>6107</v>
      </c>
      <c r="S4670" s="3">
        <v>4</v>
      </c>
      <c r="T4670" s="37"/>
      <c r="U4670" s="21" t="s">
        <v>18</v>
      </c>
      <c r="V4670" s="21" t="str">
        <f>VLOOKUP(P4670,'Customer List'!B:C,2,)</f>
        <v>Punjab</v>
      </c>
      <c r="W4670" s="38"/>
      <c r="X4670" s="30">
        <v>45993</v>
      </c>
      <c r="Y4670" s="21">
        <f t="shared" si="585"/>
        <v>3</v>
      </c>
      <c r="Z4670" s="21" t="str">
        <f t="shared" si="586"/>
        <v>Saturday</v>
      </c>
      <c r="AA4670" s="21" t="str">
        <f t="shared" si="587"/>
        <v>Tuesday</v>
      </c>
      <c r="AB4670" s="21" t="str">
        <f>VLOOKUP(U4670,'Currency Sheet'!A:C,3,)</f>
        <v>DOLLAR</v>
      </c>
      <c r="AC4670" s="42" t="str">
        <f>VLOOKUP(P4670,'Customer List'!B:D,3,)</f>
        <v>OutStation</v>
      </c>
    </row>
    <row r="4671" spans="1:29" x14ac:dyDescent="0.25">
      <c r="A4671" s="21">
        <v>4666</v>
      </c>
      <c r="B4671" s="21" t="s">
        <v>6124</v>
      </c>
      <c r="C4671" s="30">
        <v>45982</v>
      </c>
      <c r="D4671" s="30">
        <v>45987</v>
      </c>
      <c r="E4671" s="47">
        <v>133.80000000000001</v>
      </c>
      <c r="F4671" s="47">
        <f t="shared" si="583"/>
        <v>11774.400000000001</v>
      </c>
      <c r="G4671" s="48">
        <f t="shared" si="584"/>
        <v>11774.400000000001</v>
      </c>
      <c r="H4671" s="21">
        <v>764202</v>
      </c>
      <c r="I4671" s="21" t="s">
        <v>6160</v>
      </c>
      <c r="J4671" s="21">
        <v>1</v>
      </c>
      <c r="K4671" s="21">
        <v>1</v>
      </c>
      <c r="L4671" s="21">
        <f t="shared" si="580"/>
        <v>0</v>
      </c>
      <c r="M4671" s="21" t="s">
        <v>6268</v>
      </c>
      <c r="N4671" s="30">
        <v>45990</v>
      </c>
      <c r="O4671" s="48">
        <v>20739</v>
      </c>
      <c r="P4671" s="21" t="s">
        <v>228</v>
      </c>
      <c r="Q4671" s="21">
        <v>58158736930</v>
      </c>
      <c r="R4671" s="21" t="s">
        <v>6107</v>
      </c>
      <c r="S4671" s="3">
        <v>-20</v>
      </c>
      <c r="T4671" s="37"/>
      <c r="U4671" s="21" t="s">
        <v>18</v>
      </c>
      <c r="V4671" s="21" t="str">
        <f>VLOOKUP(P4671,'Customer List'!B:C,2,)</f>
        <v>Kolkata</v>
      </c>
      <c r="W4671" s="38"/>
      <c r="X4671" s="30">
        <v>45992</v>
      </c>
      <c r="Y4671" s="21">
        <f t="shared" si="585"/>
        <v>2</v>
      </c>
      <c r="Z4671" s="21" t="str">
        <f t="shared" si="586"/>
        <v>Saturday</v>
      </c>
      <c r="AA4671" s="21" t="str">
        <f t="shared" si="587"/>
        <v>Monday</v>
      </c>
      <c r="AB4671" s="21" t="str">
        <f>VLOOKUP(U4671,'Currency Sheet'!A:C,3,)</f>
        <v>DOLLAR</v>
      </c>
      <c r="AC4671" s="42" t="str">
        <f>VLOOKUP(P4671,'Customer List'!B:D,3,)</f>
        <v>OutStation</v>
      </c>
    </row>
    <row r="4672" spans="1:29" x14ac:dyDescent="0.25">
      <c r="A4672" s="21">
        <v>4667</v>
      </c>
      <c r="B4672" s="21" t="s">
        <v>6124</v>
      </c>
      <c r="C4672" s="30">
        <v>45982</v>
      </c>
      <c r="D4672" s="30">
        <v>45987</v>
      </c>
      <c r="E4672" s="47">
        <v>159</v>
      </c>
      <c r="F4672" s="47">
        <f t="shared" si="583"/>
        <v>13992</v>
      </c>
      <c r="G4672" s="48">
        <f t="shared" si="584"/>
        <v>13992</v>
      </c>
      <c r="H4672" s="21">
        <v>801201</v>
      </c>
      <c r="I4672" s="21" t="s">
        <v>6161</v>
      </c>
      <c r="J4672" s="21">
        <v>1</v>
      </c>
      <c r="K4672" s="21">
        <v>1</v>
      </c>
      <c r="L4672" s="21">
        <f t="shared" si="580"/>
        <v>0</v>
      </c>
      <c r="M4672" s="21" t="s">
        <v>6280</v>
      </c>
      <c r="N4672" s="30">
        <v>45990</v>
      </c>
      <c r="O4672" s="48">
        <v>30806.25</v>
      </c>
      <c r="P4672" s="21" t="s">
        <v>2281</v>
      </c>
      <c r="Q4672" s="21">
        <v>58158737431</v>
      </c>
      <c r="R4672" s="21" t="s">
        <v>6107</v>
      </c>
      <c r="S4672" s="3">
        <v>4</v>
      </c>
      <c r="T4672" s="37"/>
      <c r="U4672" s="21" t="s">
        <v>18</v>
      </c>
      <c r="V4672" s="21" t="str">
        <f>VLOOKUP(P4672,'Customer List'!B:C,2,)</f>
        <v>BANGALORE</v>
      </c>
      <c r="W4672" s="38"/>
      <c r="X4672" s="30">
        <v>45992</v>
      </c>
      <c r="Y4672" s="21">
        <f t="shared" si="585"/>
        <v>2</v>
      </c>
      <c r="Z4672" s="21" t="str">
        <f t="shared" si="586"/>
        <v>Saturday</v>
      </c>
      <c r="AA4672" s="21" t="str">
        <f t="shared" si="587"/>
        <v>Monday</v>
      </c>
      <c r="AB4672" s="21" t="str">
        <f>VLOOKUP(U4672,'Currency Sheet'!A:C,3,)</f>
        <v>DOLLAR</v>
      </c>
      <c r="AC4672" s="42" t="str">
        <f>VLOOKUP(P4672,'Customer List'!B:D,3,)</f>
        <v>OutStation</v>
      </c>
    </row>
    <row r="4673" spans="1:29" x14ac:dyDescent="0.25">
      <c r="A4673" s="21">
        <v>4668</v>
      </c>
      <c r="B4673" s="21" t="s">
        <v>6165</v>
      </c>
      <c r="C4673" s="30">
        <v>45981</v>
      </c>
      <c r="D4673" s="30">
        <v>45987</v>
      </c>
      <c r="E4673" s="47">
        <v>3800</v>
      </c>
      <c r="F4673" s="47">
        <f t="shared" si="583"/>
        <v>3800</v>
      </c>
      <c r="G4673" s="48">
        <f t="shared" si="584"/>
        <v>26600</v>
      </c>
      <c r="H4673" s="21" t="s">
        <v>6166</v>
      </c>
      <c r="I4673" s="21"/>
      <c r="J4673" s="21">
        <v>7</v>
      </c>
      <c r="K4673" s="21"/>
      <c r="L4673" s="21">
        <f t="shared" si="580"/>
        <v>7</v>
      </c>
      <c r="M4673" s="21"/>
      <c r="N4673" s="30"/>
      <c r="O4673" s="48"/>
      <c r="P4673" s="21" t="s">
        <v>2025</v>
      </c>
      <c r="Q4673" s="21"/>
      <c r="R4673" s="21"/>
      <c r="S4673" s="3">
        <v>-20</v>
      </c>
      <c r="T4673" s="37"/>
      <c r="U4673" s="21" t="s">
        <v>5298</v>
      </c>
      <c r="V4673" s="21" t="str">
        <f>VLOOKUP(P4673,'Customer List'!B:C,2,)</f>
        <v>STOCK</v>
      </c>
      <c r="W4673" s="38" t="s">
        <v>2025</v>
      </c>
      <c r="X4673" s="30" t="str">
        <f t="shared" ref="X4673:X4692" si="597">IF(OR(R4673 = "PRIYANKA MADAM", R4673 = "DEEPAK", R4673 = "PORTER"),N4673,"")</f>
        <v/>
      </c>
      <c r="Y4673" s="21" t="str">
        <f t="shared" si="585"/>
        <v/>
      </c>
      <c r="Z4673" s="21" t="str">
        <f t="shared" si="586"/>
        <v/>
      </c>
      <c r="AA4673" s="21" t="str">
        <f t="shared" si="587"/>
        <v/>
      </c>
      <c r="AB4673" s="21" t="str">
        <f>VLOOKUP(U4673,'Currency Sheet'!A:C,3,)</f>
        <v>INR</v>
      </c>
      <c r="AC4673" s="42" t="str">
        <f>VLOOKUP(P4673,'Customer List'!B:D,3,)</f>
        <v>STOCK</v>
      </c>
    </row>
    <row r="4674" spans="1:29" x14ac:dyDescent="0.25">
      <c r="A4674" s="21">
        <v>4669</v>
      </c>
      <c r="B4674" s="21" t="s">
        <v>6167</v>
      </c>
      <c r="C4674" s="30">
        <v>45979</v>
      </c>
      <c r="D4674" s="30">
        <v>45987</v>
      </c>
      <c r="E4674" s="47">
        <v>169.2</v>
      </c>
      <c r="F4674" s="47">
        <f t="shared" ref="F4674:F4697" si="598">IF(AB4674="DOLLAR",E4674*88,E4674)</f>
        <v>14889.599999999999</v>
      </c>
      <c r="G4674" s="48">
        <f t="shared" ref="G4674:G4697" si="599">F4674*J4674</f>
        <v>14889.599999999999</v>
      </c>
      <c r="H4674" s="21">
        <v>102406</v>
      </c>
      <c r="I4674" s="21" t="s">
        <v>6168</v>
      </c>
      <c r="J4674" s="21">
        <v>1</v>
      </c>
      <c r="K4674" s="21">
        <v>1</v>
      </c>
      <c r="L4674" s="21">
        <f t="shared" si="580"/>
        <v>0</v>
      </c>
      <c r="M4674" s="21" t="s">
        <v>6182</v>
      </c>
      <c r="N4674" s="30">
        <v>45988</v>
      </c>
      <c r="O4674" s="48">
        <v>25437.11</v>
      </c>
      <c r="P4674" s="21" t="s">
        <v>49</v>
      </c>
      <c r="Q4674" s="21"/>
      <c r="R4674" s="21"/>
      <c r="S4674" s="3">
        <v>4</v>
      </c>
      <c r="T4674" s="37"/>
      <c r="U4674" s="21" t="s">
        <v>18</v>
      </c>
      <c r="V4674" s="21" t="str">
        <f>VLOOKUP(P4674,'Customer List'!B:C,2,)</f>
        <v>Delhi</v>
      </c>
      <c r="W4674" s="38"/>
      <c r="X4674" s="30" t="str">
        <f t="shared" si="597"/>
        <v/>
      </c>
      <c r="Y4674" s="21" t="str">
        <f t="shared" ref="Y4674:Y4697" si="600">IF(X4674="", "", X4674-N4674)</f>
        <v/>
      </c>
      <c r="Z4674" s="21" t="str">
        <f t="shared" ref="Z4674:Z4697" si="601">IF(N4674="", "", TEXT(N4674, "dddd"))</f>
        <v>Thursday</v>
      </c>
      <c r="AA4674" s="21" t="str">
        <f t="shared" ref="AA4674:AA4697" si="602">IF(X4674="", "", TEXT(X4674, "dddd"))</f>
        <v/>
      </c>
      <c r="AB4674" s="21" t="str">
        <f>VLOOKUP(U4674,'Currency Sheet'!A:C,3,)</f>
        <v>DOLLAR</v>
      </c>
      <c r="AC4674" s="42" t="str">
        <f>VLOOKUP(P4674,'Customer List'!B:D,3,)</f>
        <v>Local</v>
      </c>
    </row>
    <row r="4675" spans="1:29" x14ac:dyDescent="0.25">
      <c r="A4675" s="21">
        <v>4670</v>
      </c>
      <c r="B4675" s="21" t="s">
        <v>6167</v>
      </c>
      <c r="C4675" s="30">
        <v>45979</v>
      </c>
      <c r="D4675" s="30">
        <v>45987</v>
      </c>
      <c r="E4675" s="47">
        <v>150.5</v>
      </c>
      <c r="F4675" s="47">
        <f t="shared" si="598"/>
        <v>13244</v>
      </c>
      <c r="G4675" s="48">
        <f t="shared" si="599"/>
        <v>13244</v>
      </c>
      <c r="H4675" s="21">
        <v>108739</v>
      </c>
      <c r="I4675" s="21" t="s">
        <v>5532</v>
      </c>
      <c r="J4675" s="21">
        <v>1</v>
      </c>
      <c r="K4675" s="21">
        <v>1</v>
      </c>
      <c r="L4675" s="21">
        <f t="shared" si="580"/>
        <v>0</v>
      </c>
      <c r="M4675" s="21" t="s">
        <v>6179</v>
      </c>
      <c r="N4675" s="30">
        <v>45988</v>
      </c>
      <c r="O4675" s="48">
        <v>19393.54</v>
      </c>
      <c r="P4675" s="21" t="s">
        <v>49</v>
      </c>
      <c r="Q4675" s="21"/>
      <c r="R4675" s="21"/>
      <c r="S4675" s="3">
        <v>4</v>
      </c>
      <c r="T4675" s="37"/>
      <c r="U4675" s="21" t="s">
        <v>18</v>
      </c>
      <c r="V4675" s="21" t="str">
        <f>VLOOKUP(P4675,'Customer List'!B:C,2,)</f>
        <v>Delhi</v>
      </c>
      <c r="W4675" s="38"/>
      <c r="X4675" s="30" t="str">
        <f t="shared" si="597"/>
        <v/>
      </c>
      <c r="Y4675" s="21" t="str">
        <f t="shared" si="600"/>
        <v/>
      </c>
      <c r="Z4675" s="21" t="str">
        <f t="shared" si="601"/>
        <v>Thursday</v>
      </c>
      <c r="AA4675" s="21" t="str">
        <f t="shared" si="602"/>
        <v/>
      </c>
      <c r="AB4675" s="21" t="str">
        <f>VLOOKUP(U4675,'Currency Sheet'!A:C,3,)</f>
        <v>DOLLAR</v>
      </c>
      <c r="AC4675" s="42" t="str">
        <f>VLOOKUP(P4675,'Customer List'!B:D,3,)</f>
        <v>Local</v>
      </c>
    </row>
    <row r="4676" spans="1:29" x14ac:dyDescent="0.25">
      <c r="A4676" s="21">
        <v>4671</v>
      </c>
      <c r="B4676" s="21" t="s">
        <v>6167</v>
      </c>
      <c r="C4676" s="30">
        <v>45979</v>
      </c>
      <c r="D4676" s="30">
        <v>45987</v>
      </c>
      <c r="E4676" s="47">
        <v>115.5</v>
      </c>
      <c r="F4676" s="47">
        <f t="shared" si="598"/>
        <v>10164</v>
      </c>
      <c r="G4676" s="48">
        <f t="shared" si="599"/>
        <v>10164</v>
      </c>
      <c r="H4676" s="21">
        <v>115545</v>
      </c>
      <c r="I4676" s="21" t="s">
        <v>5166</v>
      </c>
      <c r="J4676" s="21">
        <v>1</v>
      </c>
      <c r="K4676" s="21">
        <v>1</v>
      </c>
      <c r="L4676" s="21">
        <f t="shared" si="580"/>
        <v>0</v>
      </c>
      <c r="M4676" s="21" t="s">
        <v>6179</v>
      </c>
      <c r="N4676" s="30">
        <v>45988</v>
      </c>
      <c r="O4676" s="48">
        <v>14883.41</v>
      </c>
      <c r="P4676" s="21" t="s">
        <v>49</v>
      </c>
      <c r="Q4676" s="21"/>
      <c r="R4676" s="21"/>
      <c r="S4676" s="3">
        <v>4</v>
      </c>
      <c r="T4676" s="37"/>
      <c r="U4676" s="21" t="s">
        <v>18</v>
      </c>
      <c r="V4676" s="21" t="str">
        <f>VLOOKUP(P4676,'Customer List'!B:C,2,)</f>
        <v>Delhi</v>
      </c>
      <c r="W4676" s="38"/>
      <c r="X4676" s="30" t="str">
        <f t="shared" si="597"/>
        <v/>
      </c>
      <c r="Y4676" s="21" t="str">
        <f t="shared" si="600"/>
        <v/>
      </c>
      <c r="Z4676" s="21" t="str">
        <f t="shared" si="601"/>
        <v>Thursday</v>
      </c>
      <c r="AA4676" s="21" t="str">
        <f t="shared" si="602"/>
        <v/>
      </c>
      <c r="AB4676" s="21" t="str">
        <f>VLOOKUP(U4676,'Currency Sheet'!A:C,3,)</f>
        <v>DOLLAR</v>
      </c>
      <c r="AC4676" s="42" t="str">
        <f>VLOOKUP(P4676,'Customer List'!B:D,3,)</f>
        <v>Local</v>
      </c>
    </row>
    <row r="4677" spans="1:29" x14ac:dyDescent="0.25">
      <c r="A4677" s="21">
        <v>4672</v>
      </c>
      <c r="B4677" s="21" t="s">
        <v>6167</v>
      </c>
      <c r="C4677" s="30">
        <v>45979</v>
      </c>
      <c r="D4677" s="30">
        <v>45987</v>
      </c>
      <c r="E4677" s="47">
        <v>175.8</v>
      </c>
      <c r="F4677" s="47">
        <f t="shared" si="598"/>
        <v>15470.400000000001</v>
      </c>
      <c r="G4677" s="48">
        <f t="shared" si="599"/>
        <v>15470.400000000001</v>
      </c>
      <c r="H4677" s="21">
        <v>127636</v>
      </c>
      <c r="I4677" s="21" t="s">
        <v>5171</v>
      </c>
      <c r="J4677" s="21">
        <v>1</v>
      </c>
      <c r="K4677" s="21">
        <v>1</v>
      </c>
      <c r="L4677" s="21">
        <f t="shared" si="580"/>
        <v>0</v>
      </c>
      <c r="M4677" s="21" t="s">
        <v>6179</v>
      </c>
      <c r="N4677" s="30">
        <v>45988</v>
      </c>
      <c r="O4677" s="48">
        <v>26429.33</v>
      </c>
      <c r="P4677" s="21" t="s">
        <v>49</v>
      </c>
      <c r="Q4677" s="21"/>
      <c r="R4677" s="21"/>
      <c r="S4677" s="3">
        <v>4</v>
      </c>
      <c r="T4677" s="37"/>
      <c r="U4677" s="21" t="s">
        <v>18</v>
      </c>
      <c r="V4677" s="21" t="str">
        <f>VLOOKUP(P4677,'Customer List'!B:C,2,)</f>
        <v>Delhi</v>
      </c>
      <c r="W4677" s="38"/>
      <c r="X4677" s="30" t="str">
        <f t="shared" si="597"/>
        <v/>
      </c>
      <c r="Y4677" s="21" t="str">
        <f t="shared" si="600"/>
        <v/>
      </c>
      <c r="Z4677" s="21" t="str">
        <f t="shared" si="601"/>
        <v>Thursday</v>
      </c>
      <c r="AA4677" s="21" t="str">
        <f t="shared" si="602"/>
        <v/>
      </c>
      <c r="AB4677" s="21" t="str">
        <f>VLOOKUP(U4677,'Currency Sheet'!A:C,3,)</f>
        <v>DOLLAR</v>
      </c>
      <c r="AC4677" s="42" t="str">
        <f>VLOOKUP(P4677,'Customer List'!B:D,3,)</f>
        <v>Local</v>
      </c>
    </row>
    <row r="4678" spans="1:29" x14ac:dyDescent="0.25">
      <c r="A4678" s="21">
        <v>4673</v>
      </c>
      <c r="B4678" s="21" t="s">
        <v>6167</v>
      </c>
      <c r="C4678" s="30">
        <v>45979</v>
      </c>
      <c r="D4678" s="30">
        <v>45987</v>
      </c>
      <c r="E4678" s="47">
        <v>54</v>
      </c>
      <c r="F4678" s="47">
        <f t="shared" si="598"/>
        <v>4752</v>
      </c>
      <c r="G4678" s="48">
        <f t="shared" si="599"/>
        <v>4752</v>
      </c>
      <c r="H4678" s="21">
        <v>130211</v>
      </c>
      <c r="I4678" s="21" t="s">
        <v>6169</v>
      </c>
      <c r="J4678" s="21">
        <v>1</v>
      </c>
      <c r="K4678" s="21">
        <v>1</v>
      </c>
      <c r="L4678" s="21">
        <f t="shared" si="580"/>
        <v>0</v>
      </c>
      <c r="M4678" s="21" t="s">
        <v>6179</v>
      </c>
      <c r="N4678" s="30">
        <v>45988</v>
      </c>
      <c r="O4678" s="48">
        <v>8118.23</v>
      </c>
      <c r="P4678" s="21" t="s">
        <v>49</v>
      </c>
      <c r="Q4678" s="21"/>
      <c r="R4678" s="21"/>
      <c r="S4678" s="3">
        <v>4</v>
      </c>
      <c r="T4678" s="37"/>
      <c r="U4678" s="21" t="s">
        <v>18</v>
      </c>
      <c r="V4678" s="21" t="str">
        <f>VLOOKUP(P4678,'Customer List'!B:C,2,)</f>
        <v>Delhi</v>
      </c>
      <c r="W4678" s="38"/>
      <c r="X4678" s="30" t="str">
        <f t="shared" si="597"/>
        <v/>
      </c>
      <c r="Y4678" s="21" t="str">
        <f t="shared" si="600"/>
        <v/>
      </c>
      <c r="Z4678" s="21" t="str">
        <f t="shared" si="601"/>
        <v>Thursday</v>
      </c>
      <c r="AA4678" s="21" t="str">
        <f t="shared" si="602"/>
        <v/>
      </c>
      <c r="AB4678" s="21" t="str">
        <f>VLOOKUP(U4678,'Currency Sheet'!A:C,3,)</f>
        <v>DOLLAR</v>
      </c>
      <c r="AC4678" s="42" t="str">
        <f>VLOOKUP(P4678,'Customer List'!B:D,3,)</f>
        <v>Local</v>
      </c>
    </row>
    <row r="4679" spans="1:29" x14ac:dyDescent="0.25">
      <c r="A4679" s="21">
        <v>4674</v>
      </c>
      <c r="B4679" s="21" t="s">
        <v>6167</v>
      </c>
      <c r="C4679" s="30">
        <v>45979</v>
      </c>
      <c r="D4679" s="30">
        <v>45987</v>
      </c>
      <c r="E4679" s="47">
        <v>289.10000000000002</v>
      </c>
      <c r="F4679" s="47">
        <f t="shared" si="598"/>
        <v>25440.800000000003</v>
      </c>
      <c r="G4679" s="48">
        <f t="shared" si="599"/>
        <v>25440.800000000003</v>
      </c>
      <c r="H4679" s="21">
        <v>145512</v>
      </c>
      <c r="I4679" s="21" t="s">
        <v>4765</v>
      </c>
      <c r="J4679" s="21">
        <v>1</v>
      </c>
      <c r="K4679" s="21">
        <v>1</v>
      </c>
      <c r="L4679" s="21">
        <f t="shared" si="580"/>
        <v>0</v>
      </c>
      <c r="M4679" s="21" t="s">
        <v>6179</v>
      </c>
      <c r="N4679" s="30">
        <v>45988</v>
      </c>
      <c r="O4679" s="48">
        <v>37253.629999999997</v>
      </c>
      <c r="P4679" s="21" t="s">
        <v>49</v>
      </c>
      <c r="Q4679" s="21"/>
      <c r="R4679" s="21"/>
      <c r="S4679" s="3">
        <v>4</v>
      </c>
      <c r="T4679" s="37"/>
      <c r="U4679" s="21" t="s">
        <v>18</v>
      </c>
      <c r="V4679" s="21" t="str">
        <f>VLOOKUP(P4679,'Customer List'!B:C,2,)</f>
        <v>Delhi</v>
      </c>
      <c r="W4679" s="38"/>
      <c r="X4679" s="30" t="str">
        <f t="shared" si="597"/>
        <v/>
      </c>
      <c r="Y4679" s="21" t="str">
        <f t="shared" si="600"/>
        <v/>
      </c>
      <c r="Z4679" s="21" t="str">
        <f t="shared" si="601"/>
        <v>Thursday</v>
      </c>
      <c r="AA4679" s="21" t="str">
        <f t="shared" si="602"/>
        <v/>
      </c>
      <c r="AB4679" s="21" t="str">
        <f>VLOOKUP(U4679,'Currency Sheet'!A:C,3,)</f>
        <v>DOLLAR</v>
      </c>
      <c r="AC4679" s="42" t="str">
        <f>VLOOKUP(P4679,'Customer List'!B:D,3,)</f>
        <v>Local</v>
      </c>
    </row>
    <row r="4680" spans="1:29" x14ac:dyDescent="0.25">
      <c r="A4680" s="21">
        <v>4675</v>
      </c>
      <c r="B4680" s="21" t="s">
        <v>6167</v>
      </c>
      <c r="C4680" s="30">
        <v>45979</v>
      </c>
      <c r="D4680" s="30">
        <v>45987</v>
      </c>
      <c r="E4680" s="47">
        <v>186.6</v>
      </c>
      <c r="F4680" s="47">
        <f t="shared" si="598"/>
        <v>16420.8</v>
      </c>
      <c r="G4680" s="48">
        <f t="shared" si="599"/>
        <v>16420.8</v>
      </c>
      <c r="H4680" s="21">
        <v>146506</v>
      </c>
      <c r="I4680" s="21" t="s">
        <v>5824</v>
      </c>
      <c r="J4680" s="21">
        <v>1</v>
      </c>
      <c r="K4680" s="21">
        <v>1</v>
      </c>
      <c r="L4680" s="21">
        <f t="shared" ref="L4680:L4707" si="603">J4680-K4680</f>
        <v>0</v>
      </c>
      <c r="M4680" s="21" t="s">
        <v>6182</v>
      </c>
      <c r="N4680" s="30">
        <v>45988</v>
      </c>
      <c r="O4680" s="48">
        <v>28052.98</v>
      </c>
      <c r="P4680" s="21" t="s">
        <v>49</v>
      </c>
      <c r="Q4680" s="21"/>
      <c r="R4680" s="21"/>
      <c r="S4680" s="3">
        <v>4</v>
      </c>
      <c r="T4680" s="37"/>
      <c r="U4680" s="21" t="s">
        <v>18</v>
      </c>
      <c r="V4680" s="21" t="str">
        <f>VLOOKUP(P4680,'Customer List'!B:C,2,)</f>
        <v>Delhi</v>
      </c>
      <c r="W4680" s="38"/>
      <c r="X4680" s="30" t="str">
        <f t="shared" si="597"/>
        <v/>
      </c>
      <c r="Y4680" s="21" t="str">
        <f t="shared" si="600"/>
        <v/>
      </c>
      <c r="Z4680" s="21" t="str">
        <f t="shared" si="601"/>
        <v>Thursday</v>
      </c>
      <c r="AA4680" s="21" t="str">
        <f t="shared" si="602"/>
        <v/>
      </c>
      <c r="AB4680" s="21" t="str">
        <f>VLOOKUP(U4680,'Currency Sheet'!A:C,3,)</f>
        <v>DOLLAR</v>
      </c>
      <c r="AC4680" s="42" t="str">
        <f>VLOOKUP(P4680,'Customer List'!B:D,3,)</f>
        <v>Local</v>
      </c>
    </row>
    <row r="4681" spans="1:29" x14ac:dyDescent="0.25">
      <c r="A4681" s="21">
        <v>4676</v>
      </c>
      <c r="B4681" s="21" t="s">
        <v>6167</v>
      </c>
      <c r="C4681" s="30">
        <v>45979</v>
      </c>
      <c r="D4681" s="30">
        <v>45987</v>
      </c>
      <c r="E4681" s="47">
        <v>201</v>
      </c>
      <c r="F4681" s="47">
        <f t="shared" si="598"/>
        <v>17688</v>
      </c>
      <c r="G4681" s="48">
        <f t="shared" si="599"/>
        <v>17688</v>
      </c>
      <c r="H4681" s="21">
        <v>151212</v>
      </c>
      <c r="I4681" s="21" t="s">
        <v>6134</v>
      </c>
      <c r="J4681" s="21">
        <v>1</v>
      </c>
      <c r="K4681" s="21">
        <v>1</v>
      </c>
      <c r="L4681" s="21">
        <f t="shared" si="603"/>
        <v>0</v>
      </c>
      <c r="M4681" s="21" t="s">
        <v>6182</v>
      </c>
      <c r="N4681" s="30">
        <v>45988</v>
      </c>
      <c r="O4681" s="48">
        <v>30217.84</v>
      </c>
      <c r="P4681" s="21" t="s">
        <v>49</v>
      </c>
      <c r="Q4681" s="21"/>
      <c r="R4681" s="21"/>
      <c r="S4681" s="3">
        <v>4</v>
      </c>
      <c r="T4681" s="37"/>
      <c r="U4681" s="21" t="s">
        <v>18</v>
      </c>
      <c r="V4681" s="21" t="str">
        <f>VLOOKUP(P4681,'Customer List'!B:C,2,)</f>
        <v>Delhi</v>
      </c>
      <c r="W4681" s="38"/>
      <c r="X4681" s="30" t="str">
        <f t="shared" si="597"/>
        <v/>
      </c>
      <c r="Y4681" s="21" t="str">
        <f t="shared" si="600"/>
        <v/>
      </c>
      <c r="Z4681" s="21" t="str">
        <f t="shared" si="601"/>
        <v>Thursday</v>
      </c>
      <c r="AA4681" s="21" t="str">
        <f t="shared" si="602"/>
        <v/>
      </c>
      <c r="AB4681" s="21" t="str">
        <f>VLOOKUP(U4681,'Currency Sheet'!A:C,3,)</f>
        <v>DOLLAR</v>
      </c>
      <c r="AC4681" s="42" t="str">
        <f>VLOOKUP(P4681,'Customer List'!B:D,3,)</f>
        <v>Local</v>
      </c>
    </row>
    <row r="4682" spans="1:29" x14ac:dyDescent="0.25">
      <c r="A4682" s="21">
        <v>4677</v>
      </c>
      <c r="B4682" s="21" t="s">
        <v>6167</v>
      </c>
      <c r="C4682" s="30">
        <v>45979</v>
      </c>
      <c r="D4682" s="30">
        <v>45987</v>
      </c>
      <c r="E4682" s="47">
        <v>46.2</v>
      </c>
      <c r="F4682" s="47">
        <f t="shared" si="598"/>
        <v>4065.6000000000004</v>
      </c>
      <c r="G4682" s="48">
        <f t="shared" si="599"/>
        <v>4065.6000000000004</v>
      </c>
      <c r="H4682" s="21">
        <v>157214</v>
      </c>
      <c r="I4682" s="21" t="s">
        <v>4750</v>
      </c>
      <c r="J4682" s="21">
        <v>1</v>
      </c>
      <c r="K4682" s="21">
        <v>1</v>
      </c>
      <c r="L4682" s="21">
        <f t="shared" si="603"/>
        <v>0</v>
      </c>
      <c r="M4682" s="21" t="s">
        <v>6182</v>
      </c>
      <c r="N4682" s="30">
        <v>45988</v>
      </c>
      <c r="O4682" s="48">
        <v>6945.59</v>
      </c>
      <c r="P4682" s="21" t="s">
        <v>49</v>
      </c>
      <c r="Q4682" s="21"/>
      <c r="R4682" s="21"/>
      <c r="S4682" s="3">
        <v>4</v>
      </c>
      <c r="T4682" s="37"/>
      <c r="U4682" s="21" t="s">
        <v>18</v>
      </c>
      <c r="V4682" s="21" t="str">
        <f>VLOOKUP(P4682,'Customer List'!B:C,2,)</f>
        <v>Delhi</v>
      </c>
      <c r="W4682" s="38"/>
      <c r="X4682" s="30" t="str">
        <f t="shared" si="597"/>
        <v/>
      </c>
      <c r="Y4682" s="21" t="str">
        <f t="shared" si="600"/>
        <v/>
      </c>
      <c r="Z4682" s="21" t="str">
        <f t="shared" si="601"/>
        <v>Thursday</v>
      </c>
      <c r="AA4682" s="21" t="str">
        <f t="shared" si="602"/>
        <v/>
      </c>
      <c r="AB4682" s="21" t="str">
        <f>VLOOKUP(U4682,'Currency Sheet'!A:C,3,)</f>
        <v>DOLLAR</v>
      </c>
      <c r="AC4682" s="42" t="str">
        <f>VLOOKUP(P4682,'Customer List'!B:D,3,)</f>
        <v>Local</v>
      </c>
    </row>
    <row r="4683" spans="1:29" x14ac:dyDescent="0.25">
      <c r="A4683" s="21">
        <v>4678</v>
      </c>
      <c r="B4683" s="21" t="s">
        <v>6167</v>
      </c>
      <c r="C4683" s="30">
        <v>45979</v>
      </c>
      <c r="D4683" s="30">
        <v>45987</v>
      </c>
      <c r="E4683" s="47">
        <v>166.8</v>
      </c>
      <c r="F4683" s="47">
        <f t="shared" si="598"/>
        <v>14678.400000000001</v>
      </c>
      <c r="G4683" s="48">
        <f t="shared" si="599"/>
        <v>14678.400000000001</v>
      </c>
      <c r="H4683" s="21">
        <v>300420</v>
      </c>
      <c r="I4683" s="21" t="s">
        <v>4767</v>
      </c>
      <c r="J4683" s="21">
        <v>1</v>
      </c>
      <c r="K4683" s="21">
        <v>1</v>
      </c>
      <c r="L4683" s="21">
        <f t="shared" si="603"/>
        <v>0</v>
      </c>
      <c r="M4683" s="21" t="s">
        <v>6180</v>
      </c>
      <c r="N4683" s="30">
        <v>45988</v>
      </c>
      <c r="O4683" s="48">
        <v>25076.3</v>
      </c>
      <c r="P4683" s="21" t="s">
        <v>49</v>
      </c>
      <c r="Q4683" s="21"/>
      <c r="R4683" s="21"/>
      <c r="S4683" s="3">
        <v>4</v>
      </c>
      <c r="T4683" s="37"/>
      <c r="U4683" s="21" t="s">
        <v>18</v>
      </c>
      <c r="V4683" s="21" t="str">
        <f>VLOOKUP(P4683,'Customer List'!B:C,2,)</f>
        <v>Delhi</v>
      </c>
      <c r="W4683" s="38"/>
      <c r="X4683" s="30" t="str">
        <f t="shared" si="597"/>
        <v/>
      </c>
      <c r="Y4683" s="21" t="str">
        <f t="shared" si="600"/>
        <v/>
      </c>
      <c r="Z4683" s="21" t="str">
        <f t="shared" si="601"/>
        <v>Thursday</v>
      </c>
      <c r="AA4683" s="21" t="str">
        <f t="shared" si="602"/>
        <v/>
      </c>
      <c r="AB4683" s="21" t="str">
        <f>VLOOKUP(U4683,'Currency Sheet'!A:C,3,)</f>
        <v>DOLLAR</v>
      </c>
      <c r="AC4683" s="42" t="str">
        <f>VLOOKUP(P4683,'Customer List'!B:D,3,)</f>
        <v>Local</v>
      </c>
    </row>
    <row r="4684" spans="1:29" x14ac:dyDescent="0.25">
      <c r="A4684" s="21">
        <v>4679</v>
      </c>
      <c r="B4684" s="21" t="s">
        <v>6167</v>
      </c>
      <c r="C4684" s="30">
        <v>45979</v>
      </c>
      <c r="D4684" s="30">
        <v>45987</v>
      </c>
      <c r="E4684" s="47">
        <v>160.80000000000001</v>
      </c>
      <c r="F4684" s="47">
        <f t="shared" si="598"/>
        <v>14150.400000000001</v>
      </c>
      <c r="G4684" s="48">
        <f t="shared" si="599"/>
        <v>14150.400000000001</v>
      </c>
      <c r="H4684" s="21">
        <v>300526</v>
      </c>
      <c r="I4684" s="21" t="s">
        <v>4778</v>
      </c>
      <c r="J4684" s="21">
        <v>1</v>
      </c>
      <c r="K4684" s="21">
        <v>1</v>
      </c>
      <c r="L4684" s="21">
        <f t="shared" si="603"/>
        <v>0</v>
      </c>
      <c r="M4684" s="21" t="s">
        <v>6179</v>
      </c>
      <c r="N4684" s="30">
        <v>45988</v>
      </c>
      <c r="O4684" s="48">
        <v>24174.27</v>
      </c>
      <c r="P4684" s="21" t="s">
        <v>49</v>
      </c>
      <c r="Q4684" s="21"/>
      <c r="R4684" s="21"/>
      <c r="S4684" s="3">
        <v>4</v>
      </c>
      <c r="T4684" s="37"/>
      <c r="U4684" s="21" t="s">
        <v>18</v>
      </c>
      <c r="V4684" s="21" t="str">
        <f>VLOOKUP(P4684,'Customer List'!B:C,2,)</f>
        <v>Delhi</v>
      </c>
      <c r="W4684" s="38"/>
      <c r="X4684" s="30" t="str">
        <f t="shared" si="597"/>
        <v/>
      </c>
      <c r="Y4684" s="21" t="str">
        <f t="shared" si="600"/>
        <v/>
      </c>
      <c r="Z4684" s="21" t="str">
        <f t="shared" si="601"/>
        <v>Thursday</v>
      </c>
      <c r="AA4684" s="21" t="str">
        <f t="shared" si="602"/>
        <v/>
      </c>
      <c r="AB4684" s="21" t="str">
        <f>VLOOKUP(U4684,'Currency Sheet'!A:C,3,)</f>
        <v>DOLLAR</v>
      </c>
      <c r="AC4684" s="42" t="str">
        <f>VLOOKUP(P4684,'Customer List'!B:D,3,)</f>
        <v>Local</v>
      </c>
    </row>
    <row r="4685" spans="1:29" x14ac:dyDescent="0.25">
      <c r="A4685" s="21">
        <v>4680</v>
      </c>
      <c r="B4685" s="21" t="s">
        <v>6167</v>
      </c>
      <c r="C4685" s="30">
        <v>45979</v>
      </c>
      <c r="D4685" s="30">
        <v>45987</v>
      </c>
      <c r="E4685" s="47">
        <v>175.2</v>
      </c>
      <c r="F4685" s="47">
        <f t="shared" si="598"/>
        <v>15417.599999999999</v>
      </c>
      <c r="G4685" s="48">
        <f t="shared" si="599"/>
        <v>15417.599999999999</v>
      </c>
      <c r="H4685" s="21">
        <v>329906</v>
      </c>
      <c r="I4685" s="21" t="s">
        <v>4781</v>
      </c>
      <c r="J4685" s="21">
        <v>1</v>
      </c>
      <c r="K4685" s="21">
        <v>1</v>
      </c>
      <c r="L4685" s="21">
        <f t="shared" si="603"/>
        <v>0</v>
      </c>
      <c r="M4685" s="21" t="s">
        <v>6179</v>
      </c>
      <c r="N4685" s="30">
        <v>45988</v>
      </c>
      <c r="O4685" s="48">
        <v>26339.13</v>
      </c>
      <c r="P4685" s="21" t="s">
        <v>49</v>
      </c>
      <c r="Q4685" s="21"/>
      <c r="R4685" s="21"/>
      <c r="S4685" s="3">
        <v>4</v>
      </c>
      <c r="T4685" s="37"/>
      <c r="U4685" s="21" t="s">
        <v>18</v>
      </c>
      <c r="V4685" s="21" t="str">
        <f>VLOOKUP(P4685,'Customer List'!B:C,2,)</f>
        <v>Delhi</v>
      </c>
      <c r="W4685" s="38"/>
      <c r="X4685" s="30" t="str">
        <f t="shared" si="597"/>
        <v/>
      </c>
      <c r="Y4685" s="21" t="str">
        <f t="shared" si="600"/>
        <v/>
      </c>
      <c r="Z4685" s="21" t="str">
        <f t="shared" si="601"/>
        <v>Thursday</v>
      </c>
      <c r="AA4685" s="21" t="str">
        <f t="shared" si="602"/>
        <v/>
      </c>
      <c r="AB4685" s="21" t="str">
        <f>VLOOKUP(U4685,'Currency Sheet'!A:C,3,)</f>
        <v>DOLLAR</v>
      </c>
      <c r="AC4685" s="42" t="str">
        <f>VLOOKUP(P4685,'Customer List'!B:D,3,)</f>
        <v>Local</v>
      </c>
    </row>
    <row r="4686" spans="1:29" x14ac:dyDescent="0.25">
      <c r="A4686" s="21">
        <v>4681</v>
      </c>
      <c r="B4686" s="21" t="s">
        <v>6167</v>
      </c>
      <c r="C4686" s="30">
        <v>45979</v>
      </c>
      <c r="D4686" s="30">
        <v>45987</v>
      </c>
      <c r="E4686" s="47">
        <v>304.5</v>
      </c>
      <c r="F4686" s="47">
        <f t="shared" si="598"/>
        <v>26796</v>
      </c>
      <c r="G4686" s="48">
        <f t="shared" si="599"/>
        <v>26796</v>
      </c>
      <c r="H4686" s="21">
        <v>356522</v>
      </c>
      <c r="I4686" s="21" t="s">
        <v>4791</v>
      </c>
      <c r="J4686" s="21">
        <v>1</v>
      </c>
      <c r="K4686" s="21">
        <v>1</v>
      </c>
      <c r="L4686" s="21">
        <f t="shared" si="603"/>
        <v>0</v>
      </c>
      <c r="M4686" s="21" t="s">
        <v>6179</v>
      </c>
      <c r="N4686" s="30">
        <v>45988</v>
      </c>
      <c r="O4686" s="48">
        <v>39238.089999999997</v>
      </c>
      <c r="P4686" s="21" t="s">
        <v>49</v>
      </c>
      <c r="Q4686" s="21"/>
      <c r="R4686" s="21"/>
      <c r="S4686" s="3">
        <v>4</v>
      </c>
      <c r="T4686" s="37"/>
      <c r="U4686" s="21" t="s">
        <v>18</v>
      </c>
      <c r="V4686" s="21" t="str">
        <f>VLOOKUP(P4686,'Customer List'!B:C,2,)</f>
        <v>Delhi</v>
      </c>
      <c r="W4686" s="38"/>
      <c r="X4686" s="30" t="str">
        <f t="shared" si="597"/>
        <v/>
      </c>
      <c r="Y4686" s="21" t="str">
        <f t="shared" si="600"/>
        <v/>
      </c>
      <c r="Z4686" s="21" t="str">
        <f t="shared" si="601"/>
        <v>Thursday</v>
      </c>
      <c r="AA4686" s="21" t="str">
        <f t="shared" si="602"/>
        <v/>
      </c>
      <c r="AB4686" s="21" t="str">
        <f>VLOOKUP(U4686,'Currency Sheet'!A:C,3,)</f>
        <v>DOLLAR</v>
      </c>
      <c r="AC4686" s="42" t="str">
        <f>VLOOKUP(P4686,'Customer List'!B:D,3,)</f>
        <v>Local</v>
      </c>
    </row>
    <row r="4687" spans="1:29" x14ac:dyDescent="0.25">
      <c r="A4687" s="21">
        <v>4682</v>
      </c>
      <c r="B4687" s="21" t="s">
        <v>6167</v>
      </c>
      <c r="C4687" s="30">
        <v>45979</v>
      </c>
      <c r="D4687" s="30">
        <v>45987</v>
      </c>
      <c r="E4687" s="47">
        <v>218.4</v>
      </c>
      <c r="F4687" s="47">
        <f t="shared" si="598"/>
        <v>19219.2</v>
      </c>
      <c r="G4687" s="48">
        <f t="shared" si="599"/>
        <v>19219.2</v>
      </c>
      <c r="H4687" s="21">
        <v>356906</v>
      </c>
      <c r="I4687" s="21" t="s">
        <v>6170</v>
      </c>
      <c r="J4687" s="21">
        <v>1</v>
      </c>
      <c r="K4687" s="21">
        <v>1</v>
      </c>
      <c r="L4687" s="21">
        <f t="shared" si="603"/>
        <v>0</v>
      </c>
      <c r="M4687" s="21" t="s">
        <v>6179</v>
      </c>
      <c r="N4687" s="30">
        <v>45988</v>
      </c>
      <c r="O4687" s="48">
        <v>32833.71</v>
      </c>
      <c r="P4687" s="21" t="s">
        <v>49</v>
      </c>
      <c r="Q4687" s="21"/>
      <c r="R4687" s="21"/>
      <c r="S4687" s="3">
        <v>4</v>
      </c>
      <c r="T4687" s="37"/>
      <c r="U4687" s="21" t="s">
        <v>18</v>
      </c>
      <c r="V4687" s="21" t="str">
        <f>VLOOKUP(P4687,'Customer List'!B:C,2,)</f>
        <v>Delhi</v>
      </c>
      <c r="W4687" s="38"/>
      <c r="X4687" s="30" t="str">
        <f t="shared" si="597"/>
        <v/>
      </c>
      <c r="Y4687" s="21" t="str">
        <f t="shared" si="600"/>
        <v/>
      </c>
      <c r="Z4687" s="21" t="str">
        <f t="shared" si="601"/>
        <v>Thursday</v>
      </c>
      <c r="AA4687" s="21" t="str">
        <f t="shared" si="602"/>
        <v/>
      </c>
      <c r="AB4687" s="21" t="str">
        <f>VLOOKUP(U4687,'Currency Sheet'!A:C,3,)</f>
        <v>DOLLAR</v>
      </c>
      <c r="AC4687" s="42" t="str">
        <f>VLOOKUP(P4687,'Customer List'!B:D,3,)</f>
        <v>Local</v>
      </c>
    </row>
    <row r="4688" spans="1:29" x14ac:dyDescent="0.25">
      <c r="A4688" s="21">
        <v>4683</v>
      </c>
      <c r="B4688" s="21" t="s">
        <v>6167</v>
      </c>
      <c r="C4688" s="30">
        <v>45979</v>
      </c>
      <c r="D4688" s="30">
        <v>45987</v>
      </c>
      <c r="E4688" s="47">
        <v>289.10000000000002</v>
      </c>
      <c r="F4688" s="47">
        <f t="shared" si="598"/>
        <v>25440.800000000003</v>
      </c>
      <c r="G4688" s="48">
        <f t="shared" si="599"/>
        <v>25440.800000000003</v>
      </c>
      <c r="H4688" s="21">
        <v>356920</v>
      </c>
      <c r="I4688" s="21" t="s">
        <v>6170</v>
      </c>
      <c r="J4688" s="21">
        <v>1</v>
      </c>
      <c r="K4688" s="21">
        <v>1</v>
      </c>
      <c r="L4688" s="21">
        <f t="shared" si="603"/>
        <v>0</v>
      </c>
      <c r="M4688" s="21" t="s">
        <v>6179</v>
      </c>
      <c r="N4688" s="30">
        <v>45988</v>
      </c>
      <c r="O4688" s="48">
        <v>37253.629999999997</v>
      </c>
      <c r="P4688" s="21" t="s">
        <v>49</v>
      </c>
      <c r="Q4688" s="21"/>
      <c r="R4688" s="21"/>
      <c r="S4688" s="3">
        <v>4</v>
      </c>
      <c r="T4688" s="37"/>
      <c r="U4688" s="21" t="s">
        <v>18</v>
      </c>
      <c r="V4688" s="21" t="str">
        <f>VLOOKUP(P4688,'Customer List'!B:C,2,)</f>
        <v>Delhi</v>
      </c>
      <c r="W4688" s="38"/>
      <c r="X4688" s="30" t="str">
        <f t="shared" si="597"/>
        <v/>
      </c>
      <c r="Y4688" s="21" t="str">
        <f t="shared" si="600"/>
        <v/>
      </c>
      <c r="Z4688" s="21" t="str">
        <f t="shared" si="601"/>
        <v>Thursday</v>
      </c>
      <c r="AA4688" s="21" t="str">
        <f t="shared" si="602"/>
        <v/>
      </c>
      <c r="AB4688" s="21" t="str">
        <f>VLOOKUP(U4688,'Currency Sheet'!A:C,3,)</f>
        <v>DOLLAR</v>
      </c>
      <c r="AC4688" s="42" t="str">
        <f>VLOOKUP(P4688,'Customer List'!B:D,3,)</f>
        <v>Local</v>
      </c>
    </row>
    <row r="4689" spans="1:29" x14ac:dyDescent="0.25">
      <c r="A4689" s="21">
        <v>4684</v>
      </c>
      <c r="B4689" s="21" t="s">
        <v>6167</v>
      </c>
      <c r="C4689" s="30">
        <v>45979</v>
      </c>
      <c r="D4689" s="30">
        <v>45987</v>
      </c>
      <c r="E4689" s="47">
        <v>168.6</v>
      </c>
      <c r="F4689" s="47">
        <f t="shared" si="598"/>
        <v>14836.8</v>
      </c>
      <c r="G4689" s="48">
        <f t="shared" si="599"/>
        <v>14836.8</v>
      </c>
      <c r="H4689" s="21">
        <v>363014</v>
      </c>
      <c r="I4689" s="21" t="s">
        <v>4769</v>
      </c>
      <c r="J4689" s="21">
        <v>1</v>
      </c>
      <c r="K4689" s="21">
        <v>1</v>
      </c>
      <c r="L4689" s="21">
        <f t="shared" si="603"/>
        <v>0</v>
      </c>
      <c r="M4689" s="21" t="s">
        <v>6180</v>
      </c>
      <c r="N4689" s="30">
        <v>45988</v>
      </c>
      <c r="O4689" s="48">
        <v>25346.9</v>
      </c>
      <c r="P4689" s="21" t="s">
        <v>49</v>
      </c>
      <c r="Q4689" s="21"/>
      <c r="R4689" s="21"/>
      <c r="S4689" s="3">
        <v>4</v>
      </c>
      <c r="T4689" s="37"/>
      <c r="U4689" s="21" t="s">
        <v>18</v>
      </c>
      <c r="V4689" s="21" t="str">
        <f>VLOOKUP(P4689,'Customer List'!B:C,2,)</f>
        <v>Delhi</v>
      </c>
      <c r="W4689" s="38"/>
      <c r="X4689" s="30" t="str">
        <f t="shared" si="597"/>
        <v/>
      </c>
      <c r="Y4689" s="21" t="str">
        <f t="shared" si="600"/>
        <v/>
      </c>
      <c r="Z4689" s="21" t="str">
        <f t="shared" si="601"/>
        <v>Thursday</v>
      </c>
      <c r="AA4689" s="21" t="str">
        <f t="shared" si="602"/>
        <v/>
      </c>
      <c r="AB4689" s="21" t="str">
        <f>VLOOKUP(U4689,'Currency Sheet'!A:C,3,)</f>
        <v>DOLLAR</v>
      </c>
      <c r="AC4689" s="42" t="str">
        <f>VLOOKUP(P4689,'Customer List'!B:D,3,)</f>
        <v>Local</v>
      </c>
    </row>
    <row r="4690" spans="1:29" x14ac:dyDescent="0.25">
      <c r="A4690" s="21">
        <v>4685</v>
      </c>
      <c r="B4690" s="21" t="s">
        <v>6167</v>
      </c>
      <c r="C4690" s="30">
        <v>45979</v>
      </c>
      <c r="D4690" s="30">
        <v>45987</v>
      </c>
      <c r="E4690" s="47">
        <v>63</v>
      </c>
      <c r="F4690" s="47">
        <f t="shared" si="598"/>
        <v>5544</v>
      </c>
      <c r="G4690" s="48">
        <f t="shared" si="599"/>
        <v>5544</v>
      </c>
      <c r="H4690" s="21">
        <v>388706</v>
      </c>
      <c r="I4690" s="21" t="s">
        <v>4768</v>
      </c>
      <c r="J4690" s="21">
        <v>1</v>
      </c>
      <c r="K4690" s="21">
        <v>1</v>
      </c>
      <c r="L4690" s="21">
        <f t="shared" si="603"/>
        <v>0</v>
      </c>
      <c r="M4690" s="21" t="s">
        <v>6180</v>
      </c>
      <c r="N4690" s="30">
        <v>45988</v>
      </c>
      <c r="O4690" s="48">
        <v>9471.26</v>
      </c>
      <c r="P4690" s="21" t="s">
        <v>49</v>
      </c>
      <c r="Q4690" s="21"/>
      <c r="R4690" s="21"/>
      <c r="S4690" s="3">
        <v>4</v>
      </c>
      <c r="T4690" s="37"/>
      <c r="U4690" s="21" t="s">
        <v>18</v>
      </c>
      <c r="V4690" s="21" t="str">
        <f>VLOOKUP(P4690,'Customer List'!B:C,2,)</f>
        <v>Delhi</v>
      </c>
      <c r="W4690" s="38"/>
      <c r="X4690" s="30" t="str">
        <f t="shared" si="597"/>
        <v/>
      </c>
      <c r="Y4690" s="21" t="str">
        <f t="shared" si="600"/>
        <v/>
      </c>
      <c r="Z4690" s="21" t="str">
        <f t="shared" si="601"/>
        <v>Thursday</v>
      </c>
      <c r="AA4690" s="21" t="str">
        <f t="shared" si="602"/>
        <v/>
      </c>
      <c r="AB4690" s="21" t="str">
        <f>VLOOKUP(U4690,'Currency Sheet'!A:C,3,)</f>
        <v>DOLLAR</v>
      </c>
      <c r="AC4690" s="42" t="str">
        <f>VLOOKUP(P4690,'Customer List'!B:D,3,)</f>
        <v>Local</v>
      </c>
    </row>
    <row r="4691" spans="1:29" x14ac:dyDescent="0.25">
      <c r="A4691" s="21">
        <v>4686</v>
      </c>
      <c r="B4691" s="21" t="s">
        <v>6167</v>
      </c>
      <c r="C4691" s="30">
        <v>45979</v>
      </c>
      <c r="D4691" s="30">
        <v>45987</v>
      </c>
      <c r="E4691" s="47">
        <v>159</v>
      </c>
      <c r="F4691" s="47">
        <f t="shared" si="598"/>
        <v>13992</v>
      </c>
      <c r="G4691" s="48">
        <f t="shared" si="599"/>
        <v>27984</v>
      </c>
      <c r="H4691" s="21">
        <v>430801</v>
      </c>
      <c r="I4691" s="21" t="s">
        <v>6017</v>
      </c>
      <c r="J4691" s="21">
        <v>2</v>
      </c>
      <c r="K4691" s="21">
        <v>2</v>
      </c>
      <c r="L4691" s="21">
        <f t="shared" si="603"/>
        <v>0</v>
      </c>
      <c r="M4691" s="21" t="s">
        <v>6181</v>
      </c>
      <c r="N4691" s="30">
        <v>45988</v>
      </c>
      <c r="O4691" s="48">
        <v>47807.33</v>
      </c>
      <c r="P4691" s="21" t="s">
        <v>49</v>
      </c>
      <c r="Q4691" s="21"/>
      <c r="R4691" s="21"/>
      <c r="S4691" s="3">
        <v>4</v>
      </c>
      <c r="T4691" s="37"/>
      <c r="U4691" s="21" t="s">
        <v>18</v>
      </c>
      <c r="V4691" s="21" t="str">
        <f>VLOOKUP(P4691,'Customer List'!B:C,2,)</f>
        <v>Delhi</v>
      </c>
      <c r="W4691" s="38"/>
      <c r="X4691" s="30" t="str">
        <f t="shared" si="597"/>
        <v/>
      </c>
      <c r="Y4691" s="21" t="str">
        <f t="shared" si="600"/>
        <v/>
      </c>
      <c r="Z4691" s="21" t="str">
        <f t="shared" si="601"/>
        <v>Thursday</v>
      </c>
      <c r="AA4691" s="21" t="str">
        <f t="shared" si="602"/>
        <v/>
      </c>
      <c r="AB4691" s="21" t="str">
        <f>VLOOKUP(U4691,'Currency Sheet'!A:C,3,)</f>
        <v>DOLLAR</v>
      </c>
      <c r="AC4691" s="42" t="str">
        <f>VLOOKUP(P4691,'Customer List'!B:D,3,)</f>
        <v>Local</v>
      </c>
    </row>
    <row r="4692" spans="1:29" x14ac:dyDescent="0.25">
      <c r="A4692" s="21">
        <v>4687</v>
      </c>
      <c r="B4692" s="21" t="s">
        <v>6167</v>
      </c>
      <c r="C4692" s="30">
        <v>45979</v>
      </c>
      <c r="D4692" s="30">
        <v>45987</v>
      </c>
      <c r="E4692" s="47">
        <v>159</v>
      </c>
      <c r="F4692" s="47">
        <f t="shared" si="598"/>
        <v>13992</v>
      </c>
      <c r="G4692" s="48">
        <f t="shared" si="599"/>
        <v>13992</v>
      </c>
      <c r="H4692" s="21">
        <v>430901</v>
      </c>
      <c r="I4692" s="21" t="s">
        <v>5544</v>
      </c>
      <c r="J4692" s="21">
        <v>1</v>
      </c>
      <c r="K4692" s="21">
        <v>1</v>
      </c>
      <c r="L4692" s="21">
        <f t="shared" si="603"/>
        <v>0</v>
      </c>
      <c r="M4692" s="21" t="s">
        <v>6181</v>
      </c>
      <c r="N4692" s="30">
        <v>45988</v>
      </c>
      <c r="O4692" s="48">
        <v>23903.66</v>
      </c>
      <c r="P4692" s="21" t="s">
        <v>49</v>
      </c>
      <c r="Q4692" s="21"/>
      <c r="R4692" s="21"/>
      <c r="S4692" s="3">
        <v>4</v>
      </c>
      <c r="T4692" s="37"/>
      <c r="U4692" s="21" t="s">
        <v>18</v>
      </c>
      <c r="V4692" s="21" t="str">
        <f>VLOOKUP(P4692,'Customer List'!B:C,2,)</f>
        <v>Delhi</v>
      </c>
      <c r="W4692" s="38"/>
      <c r="X4692" s="30" t="str">
        <f t="shared" si="597"/>
        <v/>
      </c>
      <c r="Y4692" s="21" t="str">
        <f t="shared" si="600"/>
        <v/>
      </c>
      <c r="Z4692" s="21" t="str">
        <f t="shared" si="601"/>
        <v>Thursday</v>
      </c>
      <c r="AA4692" s="21" t="str">
        <f t="shared" si="602"/>
        <v/>
      </c>
      <c r="AB4692" s="21" t="str">
        <f>VLOOKUP(U4692,'Currency Sheet'!A:C,3,)</f>
        <v>DOLLAR</v>
      </c>
      <c r="AC4692" s="42" t="str">
        <f>VLOOKUP(P4692,'Customer List'!B:D,3,)</f>
        <v>Local</v>
      </c>
    </row>
    <row r="4693" spans="1:29" x14ac:dyDescent="0.25">
      <c r="A4693" s="21">
        <v>4688</v>
      </c>
      <c r="B4693" s="21">
        <v>182407</v>
      </c>
      <c r="C4693" s="30">
        <v>45985</v>
      </c>
      <c r="D4693" s="30">
        <v>45988</v>
      </c>
      <c r="E4693" s="47">
        <v>103.2</v>
      </c>
      <c r="F4693" s="47">
        <f t="shared" si="598"/>
        <v>9081.6</v>
      </c>
      <c r="G4693" s="48">
        <f t="shared" si="599"/>
        <v>9081.6</v>
      </c>
      <c r="H4693" s="21" t="s">
        <v>6171</v>
      </c>
      <c r="I4693" s="21"/>
      <c r="J4693" s="21">
        <v>1</v>
      </c>
      <c r="K4693" s="21">
        <v>1</v>
      </c>
      <c r="L4693" s="21">
        <f t="shared" si="603"/>
        <v>0</v>
      </c>
      <c r="M4693" s="21" t="s">
        <v>6297</v>
      </c>
      <c r="N4693" s="30">
        <v>45990</v>
      </c>
      <c r="O4693" s="48">
        <v>12642</v>
      </c>
      <c r="P4693" s="21" t="s">
        <v>944</v>
      </c>
      <c r="Q4693" s="21">
        <v>58158742876</v>
      </c>
      <c r="R4693" s="21" t="s">
        <v>6107</v>
      </c>
      <c r="S4693" s="3">
        <v>4</v>
      </c>
      <c r="T4693" s="37"/>
      <c r="U4693" s="21" t="s">
        <v>5214</v>
      </c>
      <c r="V4693" s="21" t="str">
        <f>VLOOKUP(P4693,'Customer List'!B:C,2,)</f>
        <v>Banglore</v>
      </c>
      <c r="W4693" s="38"/>
      <c r="X4693" s="30">
        <v>45992</v>
      </c>
      <c r="Y4693" s="21">
        <f t="shared" si="600"/>
        <v>2</v>
      </c>
      <c r="Z4693" s="21" t="str">
        <f t="shared" si="601"/>
        <v>Saturday</v>
      </c>
      <c r="AA4693" s="21" t="str">
        <f>IF(X4693="", "", TEXT(X4693, "dddd"))</f>
        <v>Monday</v>
      </c>
      <c r="AB4693" s="21" t="str">
        <f>VLOOKUP(U4693,'Currency Sheet'!A:C,3,)</f>
        <v>DOLLAR</v>
      </c>
      <c r="AC4693" s="42" t="str">
        <f>VLOOKUP(P4693,'Customer List'!B:D,3,)</f>
        <v>OutStation</v>
      </c>
    </row>
    <row r="4694" spans="1:29" x14ac:dyDescent="0.25">
      <c r="A4694" s="21">
        <v>4689</v>
      </c>
      <c r="B4694" s="21">
        <v>182407</v>
      </c>
      <c r="C4694" s="30">
        <v>45985</v>
      </c>
      <c r="D4694" s="30">
        <v>45988</v>
      </c>
      <c r="E4694" s="47">
        <v>378</v>
      </c>
      <c r="F4694" s="47">
        <f t="shared" si="598"/>
        <v>33264</v>
      </c>
      <c r="G4694" s="48">
        <f t="shared" si="599"/>
        <v>33264</v>
      </c>
      <c r="H4694" s="21" t="s">
        <v>6172</v>
      </c>
      <c r="I4694" s="21"/>
      <c r="J4694" s="21">
        <v>1</v>
      </c>
      <c r="K4694" s="21">
        <v>1</v>
      </c>
      <c r="L4694" s="21">
        <f t="shared" si="603"/>
        <v>0</v>
      </c>
      <c r="M4694" s="21" t="s">
        <v>6183</v>
      </c>
      <c r="N4694" s="30">
        <v>45988</v>
      </c>
      <c r="O4694" s="48">
        <v>47250</v>
      </c>
      <c r="P4694" s="21" t="s">
        <v>49</v>
      </c>
      <c r="Q4694" s="21"/>
      <c r="R4694" s="21"/>
      <c r="S4694" s="3">
        <v>4</v>
      </c>
      <c r="T4694" s="37"/>
      <c r="U4694" s="21" t="s">
        <v>5214</v>
      </c>
      <c r="V4694" s="21" t="str">
        <f>VLOOKUP(P4694,'Customer List'!B:C,2,)</f>
        <v>Delhi</v>
      </c>
      <c r="W4694" s="38"/>
      <c r="X4694" s="30" t="str">
        <f t="shared" ref="X4694:X4696" si="604">IF(OR(R4694 = "PRIYANKA MADAM", R4694 = "DEEPAK", R4694 = "PORTER"),N4694,"")</f>
        <v/>
      </c>
      <c r="Y4694" s="21" t="str">
        <f t="shared" si="600"/>
        <v/>
      </c>
      <c r="Z4694" s="21" t="str">
        <f t="shared" si="601"/>
        <v>Thursday</v>
      </c>
      <c r="AA4694" s="21" t="str">
        <f t="shared" si="602"/>
        <v/>
      </c>
      <c r="AB4694" s="21" t="str">
        <f>VLOOKUP(U4694,'Currency Sheet'!A:C,3,)</f>
        <v>DOLLAR</v>
      </c>
      <c r="AC4694" s="42" t="str">
        <f>VLOOKUP(P4694,'Customer List'!B:D,3,)</f>
        <v>Local</v>
      </c>
    </row>
    <row r="4695" spans="1:29" x14ac:dyDescent="0.25">
      <c r="A4695" s="21">
        <v>4690</v>
      </c>
      <c r="B4695" s="21">
        <v>182407</v>
      </c>
      <c r="C4695" s="30">
        <v>45985</v>
      </c>
      <c r="D4695" s="30">
        <v>45988</v>
      </c>
      <c r="E4695" s="47">
        <v>378</v>
      </c>
      <c r="F4695" s="47">
        <f t="shared" si="598"/>
        <v>33264</v>
      </c>
      <c r="G4695" s="48">
        <f t="shared" si="599"/>
        <v>33264</v>
      </c>
      <c r="H4695" s="21" t="s">
        <v>6173</v>
      </c>
      <c r="I4695" s="21"/>
      <c r="J4695" s="21">
        <v>1</v>
      </c>
      <c r="K4695" s="21">
        <v>1</v>
      </c>
      <c r="L4695" s="21">
        <f t="shared" si="603"/>
        <v>0</v>
      </c>
      <c r="M4695" s="21" t="s">
        <v>6183</v>
      </c>
      <c r="N4695" s="30">
        <v>45988</v>
      </c>
      <c r="O4695" s="48">
        <v>47250</v>
      </c>
      <c r="P4695" s="21" t="s">
        <v>49</v>
      </c>
      <c r="Q4695" s="21"/>
      <c r="R4695" s="21"/>
      <c r="S4695" s="3">
        <v>4</v>
      </c>
      <c r="T4695" s="37"/>
      <c r="U4695" s="21" t="s">
        <v>5214</v>
      </c>
      <c r="V4695" s="21" t="str">
        <f>VLOOKUP(P4695,'Customer List'!B:C,2,)</f>
        <v>Delhi</v>
      </c>
      <c r="W4695" s="38"/>
      <c r="X4695" s="30" t="str">
        <f t="shared" si="604"/>
        <v/>
      </c>
      <c r="Y4695" s="21" t="str">
        <f t="shared" si="600"/>
        <v/>
      </c>
      <c r="Z4695" s="21" t="str">
        <f t="shared" si="601"/>
        <v>Thursday</v>
      </c>
      <c r="AA4695" s="21" t="str">
        <f t="shared" si="602"/>
        <v/>
      </c>
      <c r="AB4695" s="21" t="str">
        <f>VLOOKUP(U4695,'Currency Sheet'!A:C,3,)</f>
        <v>DOLLAR</v>
      </c>
      <c r="AC4695" s="42" t="str">
        <f>VLOOKUP(P4695,'Customer List'!B:D,3,)</f>
        <v>Local</v>
      </c>
    </row>
    <row r="4696" spans="1:29" x14ac:dyDescent="0.25">
      <c r="A4696" s="21">
        <v>4691</v>
      </c>
      <c r="B4696" s="21" t="s">
        <v>6230</v>
      </c>
      <c r="C4696" s="30">
        <v>45985</v>
      </c>
      <c r="D4696" s="30">
        <v>45988</v>
      </c>
      <c r="E4696" s="47">
        <v>1047.75</v>
      </c>
      <c r="F4696" s="47">
        <f t="shared" si="598"/>
        <v>1047.75</v>
      </c>
      <c r="G4696" s="48">
        <f t="shared" si="599"/>
        <v>1047.75</v>
      </c>
      <c r="H4696" s="21">
        <v>112200205</v>
      </c>
      <c r="I4696" s="21"/>
      <c r="J4696" s="21">
        <v>1</v>
      </c>
      <c r="K4696" s="21">
        <v>1</v>
      </c>
      <c r="L4696" s="21">
        <f t="shared" si="603"/>
        <v>0</v>
      </c>
      <c r="M4696" s="21" t="s">
        <v>6448</v>
      </c>
      <c r="N4696" s="30">
        <v>45999</v>
      </c>
      <c r="O4696" s="48">
        <v>1257.4000000000001</v>
      </c>
      <c r="P4696" s="21" t="s">
        <v>16</v>
      </c>
      <c r="Q4696" s="21" t="s">
        <v>5959</v>
      </c>
      <c r="R4696" s="21" t="s">
        <v>6091</v>
      </c>
      <c r="S4696" s="3">
        <v>4</v>
      </c>
      <c r="T4696" s="37"/>
      <c r="U4696" s="21" t="s">
        <v>5298</v>
      </c>
      <c r="V4696" s="21" t="str">
        <f>VLOOKUP(P4696,'Customer List'!B:C,2,)</f>
        <v>Delhi</v>
      </c>
      <c r="W4696" s="38" t="s">
        <v>637</v>
      </c>
      <c r="X4696" s="30">
        <f t="shared" si="604"/>
        <v>45999</v>
      </c>
      <c r="Y4696" s="21">
        <f t="shared" si="600"/>
        <v>0</v>
      </c>
      <c r="Z4696" s="21" t="str">
        <f t="shared" si="601"/>
        <v>Monday</v>
      </c>
      <c r="AA4696" s="21" t="str">
        <f t="shared" si="602"/>
        <v>Monday</v>
      </c>
      <c r="AB4696" s="21" t="str">
        <f>VLOOKUP(U4696,'Currency Sheet'!A:C,3,)</f>
        <v>INR</v>
      </c>
      <c r="AC4696" s="42" t="str">
        <f>VLOOKUP(P4696,'Customer List'!B:D,3,)</f>
        <v>Local</v>
      </c>
    </row>
    <row r="4697" spans="1:29" x14ac:dyDescent="0.25">
      <c r="A4697" s="21">
        <v>4692</v>
      </c>
      <c r="B4697" s="21" t="s">
        <v>6230</v>
      </c>
      <c r="C4697" s="30">
        <v>45985</v>
      </c>
      <c r="D4697" s="30">
        <v>45988</v>
      </c>
      <c r="E4697" s="47">
        <v>12735</v>
      </c>
      <c r="F4697" s="47">
        <f t="shared" si="598"/>
        <v>12735</v>
      </c>
      <c r="G4697" s="48">
        <f t="shared" si="599"/>
        <v>12735</v>
      </c>
      <c r="H4697" s="21" t="s">
        <v>6229</v>
      </c>
      <c r="I4697" s="21"/>
      <c r="J4697" s="21">
        <v>1</v>
      </c>
      <c r="K4697" s="21">
        <v>1</v>
      </c>
      <c r="L4697" s="21">
        <f t="shared" si="603"/>
        <v>0</v>
      </c>
      <c r="M4697" s="21" t="s">
        <v>6246</v>
      </c>
      <c r="N4697" s="30">
        <v>45988</v>
      </c>
      <c r="O4697" s="48">
        <v>14432.8</v>
      </c>
      <c r="P4697" s="21" t="s">
        <v>3593</v>
      </c>
      <c r="Q4697" s="21">
        <v>58158661794</v>
      </c>
      <c r="R4697" s="21" t="s">
        <v>6107</v>
      </c>
      <c r="S4697" s="3" t="s">
        <v>299</v>
      </c>
      <c r="T4697" s="37"/>
      <c r="U4697" s="21" t="s">
        <v>5298</v>
      </c>
      <c r="V4697" s="21" t="str">
        <f>VLOOKUP(P4697,'Customer List'!B:C,2,)</f>
        <v>Kharagpur</v>
      </c>
      <c r="W4697" s="38"/>
      <c r="X4697" s="30">
        <v>45990</v>
      </c>
      <c r="Y4697" s="21">
        <f t="shared" si="600"/>
        <v>2</v>
      </c>
      <c r="Z4697" s="21" t="str">
        <f t="shared" si="601"/>
        <v>Thursday</v>
      </c>
      <c r="AA4697" s="21" t="str">
        <f t="shared" si="602"/>
        <v>Saturday</v>
      </c>
      <c r="AB4697" s="21" t="str">
        <f>VLOOKUP(U4697,'Currency Sheet'!A:C,3,)</f>
        <v>INR</v>
      </c>
      <c r="AC4697" s="42" t="str">
        <f>VLOOKUP(P4697,'Customer List'!B:D,3,)</f>
        <v>OutStation</v>
      </c>
    </row>
    <row r="4698" spans="1:29" x14ac:dyDescent="0.25">
      <c r="A4698" s="21">
        <v>4693</v>
      </c>
      <c r="B4698" s="21" t="s">
        <v>6299</v>
      </c>
      <c r="C4698" s="30">
        <v>45986</v>
      </c>
      <c r="D4698" s="30">
        <v>45990</v>
      </c>
      <c r="E4698" s="47">
        <v>44.8</v>
      </c>
      <c r="F4698" s="47">
        <f t="shared" ref="F4698:F4701" si="605">IF(AB4698="DOLLAR",E4698*88,E4698)</f>
        <v>3942.3999999999996</v>
      </c>
      <c r="G4698" s="48">
        <f t="shared" ref="G4698:G4701" si="606">F4698*J4698</f>
        <v>3942.3999999999996</v>
      </c>
      <c r="H4698" s="21" t="s">
        <v>679</v>
      </c>
      <c r="I4698" s="21"/>
      <c r="J4698" s="21">
        <v>1</v>
      </c>
      <c r="K4698" s="21">
        <v>1</v>
      </c>
      <c r="L4698" s="21">
        <f t="shared" si="603"/>
        <v>0</v>
      </c>
      <c r="M4698" s="21" t="s">
        <v>6386</v>
      </c>
      <c r="N4698" s="30">
        <v>45990</v>
      </c>
      <c r="O4698" s="48">
        <v>6944</v>
      </c>
      <c r="P4698" s="21" t="s">
        <v>2511</v>
      </c>
      <c r="Q4698" s="21">
        <v>58158742235</v>
      </c>
      <c r="R4698" s="21" t="s">
        <v>6107</v>
      </c>
      <c r="S4698" s="3">
        <v>-20</v>
      </c>
      <c r="T4698" s="37"/>
      <c r="U4698" s="21" t="s">
        <v>5710</v>
      </c>
      <c r="V4698" s="21" t="str">
        <f>VLOOKUP(P4698,'Customer List'!B:C,2,)</f>
        <v>MOHALI (PUNJAB)</v>
      </c>
      <c r="W4698" s="38"/>
      <c r="X4698" s="30">
        <v>45992</v>
      </c>
      <c r="Y4698" s="21">
        <f t="shared" ref="Y4698:Y4700" si="607">IF(X4698="", "", X4698-N4698)</f>
        <v>2</v>
      </c>
      <c r="Z4698" s="21" t="str">
        <f t="shared" ref="Z4698:Z4700" si="608">IF(N4698="", "", TEXT(N4698, "dddd"))</f>
        <v>Saturday</v>
      </c>
      <c r="AA4698" s="21" t="str">
        <f t="shared" ref="AA4698:AA4700" si="609">IF(X4698="", "", TEXT(X4698, "dddd"))</f>
        <v>Monday</v>
      </c>
      <c r="AB4698" s="21" t="str">
        <f>VLOOKUP(U4698,'Currency Sheet'!A:C,3,)</f>
        <v>DOLLAR</v>
      </c>
      <c r="AC4698" s="42" t="str">
        <f>VLOOKUP(P4698,'Customer List'!B:D,3,)</f>
        <v>OutStation</v>
      </c>
    </row>
    <row r="4699" spans="1:29" x14ac:dyDescent="0.25">
      <c r="A4699" s="21">
        <v>4694</v>
      </c>
      <c r="B4699" s="21" t="s">
        <v>6299</v>
      </c>
      <c r="C4699" s="30">
        <v>45986</v>
      </c>
      <c r="D4699" s="30">
        <v>45990</v>
      </c>
      <c r="E4699" s="47">
        <v>92</v>
      </c>
      <c r="F4699" s="47">
        <f t="shared" si="605"/>
        <v>8096</v>
      </c>
      <c r="G4699" s="48">
        <f t="shared" si="606"/>
        <v>8096</v>
      </c>
      <c r="H4699" s="21">
        <v>30015</v>
      </c>
      <c r="I4699" s="21"/>
      <c r="J4699" s="21">
        <v>1</v>
      </c>
      <c r="K4699" s="21">
        <v>1</v>
      </c>
      <c r="L4699" s="21">
        <f t="shared" si="603"/>
        <v>0</v>
      </c>
      <c r="M4699" s="21" t="s">
        <v>6383</v>
      </c>
      <c r="N4699" s="30">
        <v>45990</v>
      </c>
      <c r="O4699" s="48">
        <v>13370</v>
      </c>
      <c r="P4699" s="21" t="s">
        <v>6300</v>
      </c>
      <c r="Q4699" s="21">
        <v>58158742025</v>
      </c>
      <c r="R4699" s="21" t="s">
        <v>6107</v>
      </c>
      <c r="S4699" s="3">
        <v>4</v>
      </c>
      <c r="T4699" s="37"/>
      <c r="U4699" s="21" t="s">
        <v>5710</v>
      </c>
      <c r="V4699" s="21" t="str">
        <f>VLOOKUP(P4699,'Customer List'!B:C,2,)</f>
        <v>Kolkata</v>
      </c>
      <c r="W4699" s="38"/>
      <c r="X4699" s="30">
        <v>45992</v>
      </c>
      <c r="Y4699" s="21">
        <f t="shared" si="607"/>
        <v>2</v>
      </c>
      <c r="Z4699" s="21" t="str">
        <f t="shared" si="608"/>
        <v>Saturday</v>
      </c>
      <c r="AA4699" s="21" t="str">
        <f t="shared" si="609"/>
        <v>Monday</v>
      </c>
      <c r="AB4699" s="21" t="str">
        <f>VLOOKUP(U4699,'Currency Sheet'!A:C,3,)</f>
        <v>DOLLAR</v>
      </c>
      <c r="AC4699" s="42" t="str">
        <f>VLOOKUP(P4699,'Customer List'!B:D,3,)</f>
        <v>OutStation</v>
      </c>
    </row>
    <row r="4700" spans="1:29" x14ac:dyDescent="0.25">
      <c r="A4700" s="21">
        <v>4695</v>
      </c>
      <c r="B4700" s="21" t="s">
        <v>6299</v>
      </c>
      <c r="C4700" s="30">
        <v>45986</v>
      </c>
      <c r="D4700" s="30">
        <v>45990</v>
      </c>
      <c r="E4700" s="47">
        <v>98.4</v>
      </c>
      <c r="F4700" s="47">
        <f t="shared" si="605"/>
        <v>8659.2000000000007</v>
      </c>
      <c r="G4700" s="48">
        <f t="shared" si="606"/>
        <v>8659.2000000000007</v>
      </c>
      <c r="H4700" s="21">
        <v>41004</v>
      </c>
      <c r="I4700" s="21"/>
      <c r="J4700" s="21">
        <v>1</v>
      </c>
      <c r="K4700" s="21">
        <v>1</v>
      </c>
      <c r="L4700" s="21">
        <f t="shared" si="603"/>
        <v>0</v>
      </c>
      <c r="M4700" s="21" t="s">
        <v>6366</v>
      </c>
      <c r="N4700" s="30">
        <v>45993</v>
      </c>
      <c r="O4700" s="48">
        <v>0</v>
      </c>
      <c r="P4700" s="21" t="s">
        <v>30</v>
      </c>
      <c r="Q4700" s="21" t="s">
        <v>5959</v>
      </c>
      <c r="R4700" s="21" t="s">
        <v>6091</v>
      </c>
      <c r="S4700" s="3" t="s">
        <v>299</v>
      </c>
      <c r="T4700" s="37" t="s">
        <v>6367</v>
      </c>
      <c r="U4700" s="21" t="s">
        <v>5710</v>
      </c>
      <c r="V4700" s="21" t="str">
        <f>VLOOKUP(P4700,'Customer List'!B:C,2,)</f>
        <v>Delhi</v>
      </c>
      <c r="W4700" s="38"/>
      <c r="X4700" s="30">
        <f t="shared" ref="X4700:X4701" si="610">IF(OR(R4700 = "PRIYANKA MADAM", R4700 = "DEEPAK", R4700 = "PORTER"),N4700,"")</f>
        <v>45993</v>
      </c>
      <c r="Y4700" s="21">
        <f t="shared" si="607"/>
        <v>0</v>
      </c>
      <c r="Z4700" s="21" t="str">
        <f t="shared" si="608"/>
        <v>Tuesday</v>
      </c>
      <c r="AA4700" s="21" t="str">
        <f t="shared" si="609"/>
        <v>Tuesday</v>
      </c>
      <c r="AB4700" s="21" t="str">
        <f>VLOOKUP(U4700,'Currency Sheet'!A:C,3,)</f>
        <v>DOLLAR</v>
      </c>
      <c r="AC4700" s="42" t="str">
        <f>VLOOKUP(P4700,'Customer List'!B:D,3,)</f>
        <v>Local</v>
      </c>
    </row>
    <row r="4701" spans="1:29" x14ac:dyDescent="0.25">
      <c r="A4701" s="21">
        <v>4696</v>
      </c>
      <c r="B4701" s="21" t="s">
        <v>6301</v>
      </c>
      <c r="C4701" s="30">
        <v>45986</v>
      </c>
      <c r="D4701" s="30">
        <v>45990</v>
      </c>
      <c r="E4701" s="47">
        <v>104.8</v>
      </c>
      <c r="F4701" s="47">
        <f t="shared" si="605"/>
        <v>9222.4</v>
      </c>
      <c r="G4701" s="48">
        <f t="shared" si="606"/>
        <v>27667.199999999997</v>
      </c>
      <c r="H4701" s="21" t="s">
        <v>665</v>
      </c>
      <c r="I4701" s="21"/>
      <c r="J4701" s="21">
        <v>3</v>
      </c>
      <c r="K4701" s="21">
        <v>3</v>
      </c>
      <c r="L4701" s="21">
        <f t="shared" si="603"/>
        <v>0</v>
      </c>
      <c r="M4701" s="21" t="s">
        <v>6359</v>
      </c>
      <c r="N4701" s="30">
        <v>45993</v>
      </c>
      <c r="O4701" s="48">
        <v>45686.25</v>
      </c>
      <c r="P4701" s="21" t="s">
        <v>668</v>
      </c>
      <c r="Q4701" s="21" t="s">
        <v>2070</v>
      </c>
      <c r="R4701" s="21" t="s">
        <v>847</v>
      </c>
      <c r="S4701" s="3">
        <v>4</v>
      </c>
      <c r="T4701" s="37"/>
      <c r="U4701" s="21" t="s">
        <v>5710</v>
      </c>
      <c r="V4701" s="21" t="str">
        <f>VLOOKUP(P4701,'Customer List'!B:C,2,)</f>
        <v>Manesar</v>
      </c>
      <c r="W4701" s="38"/>
      <c r="X4701" s="30">
        <f t="shared" si="610"/>
        <v>45993</v>
      </c>
      <c r="Y4701" s="21">
        <f t="shared" ref="Y4701" si="611">IF(X4701="", "", X4701-N4701)</f>
        <v>0</v>
      </c>
      <c r="Z4701" s="21" t="str">
        <f t="shared" ref="Z4701" si="612">IF(N4701="", "", TEXT(N4701, "dddd"))</f>
        <v>Tuesday</v>
      </c>
      <c r="AA4701" s="21" t="str">
        <f t="shared" ref="AA4701" si="613">IF(X4701="", "", TEXT(X4701, "dddd"))</f>
        <v>Tuesday</v>
      </c>
      <c r="AB4701" s="21" t="str">
        <f>VLOOKUP(U4701,'Currency Sheet'!A:C,3,)</f>
        <v>DOLLAR</v>
      </c>
      <c r="AC4701" s="42" t="str">
        <f>VLOOKUP(P4701,'Customer List'!B:D,3,)</f>
        <v>Local</v>
      </c>
    </row>
    <row r="4702" spans="1:29" x14ac:dyDescent="0.25">
      <c r="A4702" s="21">
        <v>4697</v>
      </c>
      <c r="B4702" s="21" t="s">
        <v>6302</v>
      </c>
      <c r="C4702" s="30">
        <v>45986</v>
      </c>
      <c r="D4702" s="30">
        <v>45990</v>
      </c>
      <c r="E4702" s="47">
        <v>125.6</v>
      </c>
      <c r="F4702" s="47">
        <f t="shared" ref="F4702" si="614">IF(AB4702="DOLLAR",E4702*88,E4702)</f>
        <v>11052.8</v>
      </c>
      <c r="G4702" s="48">
        <f t="shared" ref="G4702" si="615">F4702*J4702</f>
        <v>44211.199999999997</v>
      </c>
      <c r="H4702" s="21">
        <v>92305</v>
      </c>
      <c r="I4702" s="21"/>
      <c r="J4702" s="21">
        <v>4</v>
      </c>
      <c r="K4702" s="21">
        <v>4</v>
      </c>
      <c r="L4702" s="21">
        <f t="shared" si="603"/>
        <v>0</v>
      </c>
      <c r="M4702" s="21" t="s">
        <v>6394</v>
      </c>
      <c r="N4702" s="30">
        <v>45990</v>
      </c>
      <c r="O4702" s="48">
        <v>68138</v>
      </c>
      <c r="P4702" s="21" t="s">
        <v>658</v>
      </c>
      <c r="Q4702" s="21">
        <v>58158742600</v>
      </c>
      <c r="R4702" s="21" t="s">
        <v>6107</v>
      </c>
      <c r="S4702" s="3">
        <v>-20</v>
      </c>
      <c r="T4702" s="37"/>
      <c r="U4702" s="21" t="s">
        <v>5710</v>
      </c>
      <c r="V4702" s="21" t="str">
        <f>VLOOKUP(P4702,'Customer List'!B:C,2,)</f>
        <v>Bhopal</v>
      </c>
      <c r="W4702" s="38"/>
      <c r="X4702" s="30">
        <v>45992</v>
      </c>
      <c r="Y4702" s="21">
        <f t="shared" ref="Y4702" si="616">IF(X4702="", "", X4702-N4702)</f>
        <v>2</v>
      </c>
      <c r="Z4702" s="21" t="str">
        <f t="shared" ref="Z4702" si="617">IF(N4702="", "", TEXT(N4702, "dddd"))</f>
        <v>Saturday</v>
      </c>
      <c r="AA4702" s="21" t="str">
        <f t="shared" ref="AA4702" si="618">IF(X4702="", "", TEXT(X4702, "dddd"))</f>
        <v>Monday</v>
      </c>
      <c r="AB4702" s="21" t="str">
        <f>VLOOKUP(U4702,'Currency Sheet'!A:C,3,)</f>
        <v>DOLLAR</v>
      </c>
      <c r="AC4702" s="42" t="str">
        <f>VLOOKUP(P4702,'Customer List'!B:D,3,)</f>
        <v>OutStation</v>
      </c>
    </row>
    <row r="4703" spans="1:29" x14ac:dyDescent="0.25">
      <c r="A4703" s="21">
        <v>4698</v>
      </c>
      <c r="B4703" s="21" t="s">
        <v>6303</v>
      </c>
      <c r="C4703" s="30">
        <v>45986</v>
      </c>
      <c r="D4703" s="30">
        <v>45990</v>
      </c>
      <c r="E4703" s="47">
        <v>694.8</v>
      </c>
      <c r="F4703" s="47">
        <f t="shared" ref="F4703" si="619">IF(AB4703="DOLLAR",E4703*88,E4703)</f>
        <v>61142.399999999994</v>
      </c>
      <c r="G4703" s="48">
        <f t="shared" ref="G4703" si="620">F4703*J4703</f>
        <v>61142.399999999994</v>
      </c>
      <c r="H4703" s="21" t="s">
        <v>6304</v>
      </c>
      <c r="I4703" s="21"/>
      <c r="J4703" s="21">
        <v>1</v>
      </c>
      <c r="K4703" s="21">
        <v>1</v>
      </c>
      <c r="L4703" s="21">
        <f t="shared" si="603"/>
        <v>0</v>
      </c>
      <c r="M4703" s="21" t="s">
        <v>6385</v>
      </c>
      <c r="N4703" s="30">
        <v>45994</v>
      </c>
      <c r="O4703" s="48">
        <v>9416.25</v>
      </c>
      <c r="P4703" s="21" t="s">
        <v>332</v>
      </c>
      <c r="Q4703" s="21">
        <v>58158883661</v>
      </c>
      <c r="R4703" s="21" t="s">
        <v>6107</v>
      </c>
      <c r="S4703" s="3">
        <v>-20</v>
      </c>
      <c r="T4703" s="37"/>
      <c r="U4703" s="21" t="s">
        <v>5710</v>
      </c>
      <c r="V4703" s="21" t="str">
        <f>VLOOKUP(P4703,'Customer List'!B:C,2,)</f>
        <v>Banglore</v>
      </c>
      <c r="W4703" s="38"/>
      <c r="X4703" s="30">
        <v>45995</v>
      </c>
      <c r="Y4703" s="21">
        <f t="shared" ref="Y4703" si="621">IF(X4703="", "", X4703-N4703)</f>
        <v>1</v>
      </c>
      <c r="Z4703" s="21" t="str">
        <f t="shared" ref="Z4703" si="622">IF(N4703="", "", TEXT(N4703, "dddd"))</f>
        <v>Wednesday</v>
      </c>
      <c r="AA4703" s="21" t="str">
        <f t="shared" ref="AA4703" si="623">IF(X4703="", "", TEXT(X4703, "dddd"))</f>
        <v>Thursday</v>
      </c>
      <c r="AB4703" s="21" t="str">
        <f>VLOOKUP(U4703,'Currency Sheet'!A:C,3,)</f>
        <v>DOLLAR</v>
      </c>
      <c r="AC4703" s="42" t="str">
        <f>VLOOKUP(P4703,'Customer List'!B:D,3,)</f>
        <v>OutStation</v>
      </c>
    </row>
    <row r="4704" spans="1:29" x14ac:dyDescent="0.25">
      <c r="A4704" s="21">
        <v>4699</v>
      </c>
      <c r="B4704" s="21" t="s">
        <v>6308</v>
      </c>
      <c r="C4704" s="30">
        <v>45988</v>
      </c>
      <c r="D4704" s="30">
        <v>45992</v>
      </c>
      <c r="E4704" s="47">
        <v>175</v>
      </c>
      <c r="F4704" s="47">
        <f t="shared" ref="F4704:F4707" si="624">IF(AB4704="DOLLAR",E4704*88,E4704)</f>
        <v>15400</v>
      </c>
      <c r="G4704" s="48">
        <f t="shared" ref="G4704:G4707" si="625">F4704*J4704</f>
        <v>15400</v>
      </c>
      <c r="H4704" s="21" t="s">
        <v>6305</v>
      </c>
      <c r="I4704" s="21"/>
      <c r="J4704" s="21">
        <v>1</v>
      </c>
      <c r="K4704" s="21">
        <v>1</v>
      </c>
      <c r="L4704" s="21">
        <f t="shared" si="603"/>
        <v>0</v>
      </c>
      <c r="M4704" s="21" t="s">
        <v>6373</v>
      </c>
      <c r="N4704" s="30">
        <v>45995</v>
      </c>
      <c r="O4704" s="48">
        <v>26250</v>
      </c>
      <c r="P4704" s="21" t="s">
        <v>254</v>
      </c>
      <c r="Q4704" s="21" t="s">
        <v>5959</v>
      </c>
      <c r="R4704" s="21" t="s">
        <v>6091</v>
      </c>
      <c r="S4704" s="3">
        <v>4</v>
      </c>
      <c r="T4704" s="37"/>
      <c r="U4704" s="21" t="s">
        <v>568</v>
      </c>
      <c r="V4704" s="21" t="str">
        <f>VLOOKUP(P4704,'Customer List'!B:C,2,)</f>
        <v>Delhi</v>
      </c>
      <c r="W4704" s="38" t="s">
        <v>637</v>
      </c>
      <c r="X4704" s="30">
        <f t="shared" ref="X4704:X4706" si="626">IF(OR(R4704 = "PRIYANKA MADAM", R4704 = "DEEPAK", R4704 = "PORTER"),N4704,"")</f>
        <v>45995</v>
      </c>
      <c r="Y4704" s="21">
        <f t="shared" ref="Y4704:Y4707" si="627">IF(X4704="", "", X4704-N4704)</f>
        <v>0</v>
      </c>
      <c r="Z4704" s="21" t="str">
        <f t="shared" ref="Z4704:Z4707" si="628">IF(N4704="", "", TEXT(N4704, "dddd"))</f>
        <v>Thursday</v>
      </c>
      <c r="AA4704" s="21" t="str">
        <f t="shared" ref="AA4704:AA4707" si="629">IF(X4704="", "", TEXT(X4704, "dddd"))</f>
        <v>Thursday</v>
      </c>
      <c r="AB4704" s="21" t="str">
        <f>VLOOKUP(U4704,'Currency Sheet'!A:C,3,)</f>
        <v>DOLLAR</v>
      </c>
      <c r="AC4704" s="42" t="str">
        <f>VLOOKUP(P4704,'Customer List'!B:D,3,)</f>
        <v>Local</v>
      </c>
    </row>
    <row r="4705" spans="1:29" x14ac:dyDescent="0.25">
      <c r="A4705" s="21">
        <v>4700</v>
      </c>
      <c r="B4705" s="21" t="s">
        <v>6308</v>
      </c>
      <c r="C4705" s="30">
        <v>45988</v>
      </c>
      <c r="D4705" s="30">
        <v>45992</v>
      </c>
      <c r="E4705" s="47">
        <v>175</v>
      </c>
      <c r="F4705" s="47">
        <f t="shared" si="624"/>
        <v>15400</v>
      </c>
      <c r="G4705" s="48">
        <f t="shared" si="625"/>
        <v>15400</v>
      </c>
      <c r="H4705" s="21" t="s">
        <v>6306</v>
      </c>
      <c r="I4705" s="21"/>
      <c r="J4705" s="21">
        <v>1</v>
      </c>
      <c r="K4705" s="21">
        <v>1</v>
      </c>
      <c r="L4705" s="21">
        <f t="shared" si="603"/>
        <v>0</v>
      </c>
      <c r="M4705" s="21" t="s">
        <v>6373</v>
      </c>
      <c r="N4705" s="30">
        <v>45995</v>
      </c>
      <c r="O4705" s="48">
        <v>26250</v>
      </c>
      <c r="P4705" s="21" t="s">
        <v>254</v>
      </c>
      <c r="Q4705" s="21" t="s">
        <v>5959</v>
      </c>
      <c r="R4705" s="21" t="s">
        <v>6091</v>
      </c>
      <c r="S4705" s="3">
        <v>4</v>
      </c>
      <c r="T4705" s="37"/>
      <c r="U4705" s="21" t="s">
        <v>568</v>
      </c>
      <c r="V4705" s="21" t="str">
        <f>VLOOKUP(P4705,'Customer List'!B:C,2,)</f>
        <v>Delhi</v>
      </c>
      <c r="W4705" s="38" t="s">
        <v>637</v>
      </c>
      <c r="X4705" s="30">
        <f t="shared" si="626"/>
        <v>45995</v>
      </c>
      <c r="Y4705" s="21">
        <f t="shared" si="627"/>
        <v>0</v>
      </c>
      <c r="Z4705" s="21" t="str">
        <f t="shared" si="628"/>
        <v>Thursday</v>
      </c>
      <c r="AA4705" s="21" t="str">
        <f t="shared" si="629"/>
        <v>Thursday</v>
      </c>
      <c r="AB4705" s="21" t="str">
        <f>VLOOKUP(U4705,'Currency Sheet'!A:C,3,)</f>
        <v>DOLLAR</v>
      </c>
      <c r="AC4705" s="42" t="str">
        <f>VLOOKUP(P4705,'Customer List'!B:D,3,)</f>
        <v>Local</v>
      </c>
    </row>
    <row r="4706" spans="1:29" x14ac:dyDescent="0.25">
      <c r="A4706" s="21">
        <v>4701</v>
      </c>
      <c r="B4706" s="21" t="s">
        <v>6308</v>
      </c>
      <c r="C4706" s="30">
        <v>45988</v>
      </c>
      <c r="D4706" s="30">
        <v>45992</v>
      </c>
      <c r="E4706" s="47">
        <v>175</v>
      </c>
      <c r="F4706" s="47">
        <f t="shared" si="624"/>
        <v>15400</v>
      </c>
      <c r="G4706" s="48">
        <f t="shared" si="625"/>
        <v>15400</v>
      </c>
      <c r="H4706" s="21" t="s">
        <v>6307</v>
      </c>
      <c r="I4706" s="21"/>
      <c r="J4706" s="21">
        <v>1</v>
      </c>
      <c r="K4706" s="21">
        <v>1</v>
      </c>
      <c r="L4706" s="21">
        <f t="shared" si="603"/>
        <v>0</v>
      </c>
      <c r="M4706" s="21" t="s">
        <v>6373</v>
      </c>
      <c r="N4706" s="30">
        <v>45995</v>
      </c>
      <c r="O4706" s="48">
        <v>26250</v>
      </c>
      <c r="P4706" s="21" t="s">
        <v>254</v>
      </c>
      <c r="Q4706" s="21" t="s">
        <v>5959</v>
      </c>
      <c r="R4706" s="21" t="s">
        <v>6091</v>
      </c>
      <c r="S4706" s="3">
        <v>4</v>
      </c>
      <c r="T4706" s="37"/>
      <c r="U4706" s="21" t="s">
        <v>568</v>
      </c>
      <c r="V4706" s="21" t="str">
        <f>VLOOKUP(P4706,'Customer List'!B:C,2,)</f>
        <v>Delhi</v>
      </c>
      <c r="W4706" s="38" t="s">
        <v>637</v>
      </c>
      <c r="X4706" s="30">
        <f t="shared" si="626"/>
        <v>45995</v>
      </c>
      <c r="Y4706" s="21">
        <f t="shared" si="627"/>
        <v>0</v>
      </c>
      <c r="Z4706" s="21" t="str">
        <f t="shared" si="628"/>
        <v>Thursday</v>
      </c>
      <c r="AA4706" s="21" t="str">
        <f t="shared" si="629"/>
        <v>Thursday</v>
      </c>
      <c r="AB4706" s="21" t="str">
        <f>VLOOKUP(U4706,'Currency Sheet'!A:C,3,)</f>
        <v>DOLLAR</v>
      </c>
      <c r="AC4706" s="42" t="str">
        <f>VLOOKUP(P4706,'Customer List'!B:D,3,)</f>
        <v>Local</v>
      </c>
    </row>
    <row r="4707" spans="1:29" x14ac:dyDescent="0.25">
      <c r="A4707" s="21">
        <v>4702</v>
      </c>
      <c r="B4707" s="21" t="s">
        <v>6308</v>
      </c>
      <c r="C4707" s="30">
        <v>45988</v>
      </c>
      <c r="D4707" s="30">
        <v>45992</v>
      </c>
      <c r="E4707" s="47">
        <v>451.5</v>
      </c>
      <c r="F4707" s="47">
        <f t="shared" si="624"/>
        <v>39732</v>
      </c>
      <c r="G4707" s="48">
        <f t="shared" si="625"/>
        <v>39732</v>
      </c>
      <c r="H4707" s="21" t="s">
        <v>3590</v>
      </c>
      <c r="I4707" s="21"/>
      <c r="J4707" s="21">
        <v>1</v>
      </c>
      <c r="K4707" s="21">
        <v>1</v>
      </c>
      <c r="L4707" s="21">
        <f t="shared" si="603"/>
        <v>0</v>
      </c>
      <c r="M4707" s="21" t="s">
        <v>6390</v>
      </c>
      <c r="N4707" s="30">
        <v>45992</v>
      </c>
      <c r="O4707" s="48">
        <v>63210</v>
      </c>
      <c r="P4707" s="21" t="s">
        <v>398</v>
      </c>
      <c r="Q4707" s="21">
        <v>58158802026</v>
      </c>
      <c r="R4707" s="21" t="s">
        <v>6107</v>
      </c>
      <c r="S4707" s="3">
        <v>4</v>
      </c>
      <c r="T4707" s="37"/>
      <c r="U4707" s="21" t="s">
        <v>568</v>
      </c>
      <c r="V4707" s="21" t="str">
        <f>VLOOKUP(P4707,'Customer List'!B:C,2,)</f>
        <v>Pune</v>
      </c>
      <c r="W4707" s="38"/>
      <c r="X4707" s="30">
        <v>45994</v>
      </c>
      <c r="Y4707" s="21">
        <f t="shared" si="627"/>
        <v>2</v>
      </c>
      <c r="Z4707" s="21" t="str">
        <f t="shared" si="628"/>
        <v>Monday</v>
      </c>
      <c r="AA4707" s="21" t="str">
        <f t="shared" si="629"/>
        <v>Wednesday</v>
      </c>
      <c r="AB4707" s="21" t="str">
        <f>VLOOKUP(U4707,'Currency Sheet'!A:C,3,)</f>
        <v>DOLLAR</v>
      </c>
      <c r="AC4707" s="42" t="str">
        <f>VLOOKUP(P4707,'Customer List'!B:D,3,)</f>
        <v>OutStation</v>
      </c>
    </row>
    <row r="4708" spans="1:29" x14ac:dyDescent="0.25">
      <c r="A4708" s="21">
        <v>4703</v>
      </c>
      <c r="B4708" s="21">
        <v>196281</v>
      </c>
      <c r="C4708" s="30">
        <v>45987</v>
      </c>
      <c r="D4708" s="30">
        <v>45992</v>
      </c>
      <c r="E4708" s="47">
        <v>391</v>
      </c>
      <c r="F4708" s="47">
        <f t="shared" ref="F4708" si="630">IF(AB4708="DOLLAR",E4708*88,E4708)</f>
        <v>34408</v>
      </c>
      <c r="G4708" s="48">
        <f t="shared" ref="G4708" si="631">F4708*J4708</f>
        <v>34408</v>
      </c>
      <c r="H4708" s="21" t="s">
        <v>2195</v>
      </c>
      <c r="I4708" s="21"/>
      <c r="J4708" s="21">
        <v>1</v>
      </c>
      <c r="K4708" s="21">
        <v>1</v>
      </c>
      <c r="L4708" s="21">
        <f t="shared" ref="L4708:L4717" si="632">J4708-K4708</f>
        <v>0</v>
      </c>
      <c r="M4708" s="21" t="s">
        <v>6388</v>
      </c>
      <c r="N4708" s="30">
        <v>45992</v>
      </c>
      <c r="O4708" s="48">
        <v>64983.8</v>
      </c>
      <c r="P4708" s="21" t="s">
        <v>6309</v>
      </c>
      <c r="Q4708" s="21">
        <v>58158802251</v>
      </c>
      <c r="R4708" s="21" t="s">
        <v>6107</v>
      </c>
      <c r="S4708" s="3">
        <v>4</v>
      </c>
      <c r="T4708" s="37"/>
      <c r="U4708" s="21" t="s">
        <v>2371</v>
      </c>
      <c r="V4708" s="21" t="str">
        <f>VLOOKUP(P4708,'Customer List'!B:C,2,)</f>
        <v>Banglore</v>
      </c>
      <c r="W4708" s="38"/>
      <c r="X4708" s="30">
        <v>45993</v>
      </c>
      <c r="Y4708" s="21">
        <f t="shared" ref="Y4708" si="633">IF(X4708="", "", X4708-N4708)</f>
        <v>1</v>
      </c>
      <c r="Z4708" s="21" t="str">
        <f t="shared" ref="Z4708" si="634">IF(N4708="", "", TEXT(N4708, "dddd"))</f>
        <v>Monday</v>
      </c>
      <c r="AA4708" s="21" t="str">
        <f t="shared" ref="AA4708" si="635">IF(X4708="", "", TEXT(X4708, "dddd"))</f>
        <v>Tuesday</v>
      </c>
      <c r="AB4708" s="21" t="str">
        <f>VLOOKUP(U4708,'Currency Sheet'!A:C,3,)</f>
        <v>DOLLAR</v>
      </c>
      <c r="AC4708" s="42" t="str">
        <f>VLOOKUP(P4708,'Customer List'!B:D,3,)</f>
        <v>OutStation</v>
      </c>
    </row>
    <row r="4709" spans="1:29" x14ac:dyDescent="0.25">
      <c r="A4709" s="21">
        <v>4704</v>
      </c>
      <c r="B4709" s="21" t="s">
        <v>6311</v>
      </c>
      <c r="C4709" s="30">
        <v>45985</v>
      </c>
      <c r="D4709" s="30">
        <v>45992</v>
      </c>
      <c r="E4709" s="47">
        <v>7000</v>
      </c>
      <c r="F4709" s="47">
        <f t="shared" ref="F4709:F4711" si="636">IF(AB4709="DOLLAR",E4709*88,E4709)</f>
        <v>7000</v>
      </c>
      <c r="G4709" s="48">
        <f t="shared" ref="G4709:G4711" si="637">F4709*J4709</f>
        <v>7000</v>
      </c>
      <c r="H4709" s="21" t="s">
        <v>6312</v>
      </c>
      <c r="I4709" s="21"/>
      <c r="J4709" s="21">
        <v>1</v>
      </c>
      <c r="K4709" s="21"/>
      <c r="L4709" s="21">
        <f t="shared" si="632"/>
        <v>1</v>
      </c>
      <c r="M4709" s="21"/>
      <c r="N4709" s="30"/>
      <c r="O4709" s="48"/>
      <c r="P4709" s="21" t="s">
        <v>2025</v>
      </c>
      <c r="Q4709" s="21"/>
      <c r="R4709" s="21"/>
      <c r="S4709" s="3" t="s">
        <v>299</v>
      </c>
      <c r="T4709" s="37"/>
      <c r="U4709" s="21" t="s">
        <v>4340</v>
      </c>
      <c r="V4709" s="21" t="str">
        <f>VLOOKUP(P4709,'Customer List'!B:C,2,)</f>
        <v>STOCK</v>
      </c>
      <c r="W4709" s="38" t="s">
        <v>2025</v>
      </c>
      <c r="X4709" s="30" t="str">
        <f t="shared" ref="X4709:X4739" si="638">IF(OR(R4709 = "PRIYANKA MADAM", R4709 = "DEEPAK", R4709 = "PORTER"),N4709,"")</f>
        <v/>
      </c>
      <c r="Y4709" s="21" t="str">
        <f t="shared" ref="Y4709:Y4720" si="639">IF(X4709="", "", X4709-N4709)</f>
        <v/>
      </c>
      <c r="Z4709" s="21" t="str">
        <f t="shared" ref="Z4709:Z4720" si="640">IF(N4709="", "", TEXT(N4709, "dddd"))</f>
        <v/>
      </c>
      <c r="AA4709" s="21" t="str">
        <f t="shared" ref="AA4709:AA4720" si="641">IF(X4709="", "", TEXT(X4709, "dddd"))</f>
        <v/>
      </c>
      <c r="AB4709" s="21" t="str">
        <f>VLOOKUP(U4709,'Currency Sheet'!A:C,3,)</f>
        <v>INR</v>
      </c>
      <c r="AC4709" s="42" t="str">
        <f>VLOOKUP(P4709,'Customer List'!B:D,3,)</f>
        <v>STOCK</v>
      </c>
    </row>
    <row r="4710" spans="1:29" x14ac:dyDescent="0.25">
      <c r="A4710" s="21">
        <v>4705</v>
      </c>
      <c r="B4710" s="21" t="s">
        <v>6311</v>
      </c>
      <c r="C4710" s="30">
        <v>45985</v>
      </c>
      <c r="D4710" s="30">
        <v>45992</v>
      </c>
      <c r="E4710" s="47">
        <v>7000</v>
      </c>
      <c r="F4710" s="47">
        <f t="shared" ref="F4710" si="642">IF(AB4710="DOLLAR",E4710*88,E4710)</f>
        <v>7000</v>
      </c>
      <c r="G4710" s="48">
        <f t="shared" ref="G4710" si="643">F4710*J4710</f>
        <v>7000</v>
      </c>
      <c r="H4710" s="21" t="s">
        <v>6312</v>
      </c>
      <c r="I4710" s="21"/>
      <c r="J4710" s="21">
        <v>1</v>
      </c>
      <c r="K4710" s="21">
        <v>1</v>
      </c>
      <c r="L4710" s="21">
        <f t="shared" ref="L4710" si="644">J4710-K4710</f>
        <v>0</v>
      </c>
      <c r="M4710" s="21" t="s">
        <v>6447</v>
      </c>
      <c r="N4710" s="30">
        <v>45999</v>
      </c>
      <c r="O4710" s="48">
        <v>15352.5</v>
      </c>
      <c r="P4710" s="21" t="s">
        <v>49</v>
      </c>
      <c r="Q4710" s="21" t="s">
        <v>5959</v>
      </c>
      <c r="R4710" s="21" t="s">
        <v>6091</v>
      </c>
      <c r="S4710" s="3" t="s">
        <v>299</v>
      </c>
      <c r="T4710" s="37"/>
      <c r="U4710" s="21" t="s">
        <v>4340</v>
      </c>
      <c r="V4710" s="21" t="str">
        <f>VLOOKUP(P4710,'Customer List'!B:C,2,)</f>
        <v>Delhi</v>
      </c>
      <c r="W4710" s="38" t="s">
        <v>2025</v>
      </c>
      <c r="X4710" s="30">
        <f t="shared" si="638"/>
        <v>45999</v>
      </c>
      <c r="Y4710" s="21">
        <f t="shared" ref="Y4710" si="645">IF(X4710="", "", X4710-N4710)</f>
        <v>0</v>
      </c>
      <c r="Z4710" s="21" t="str">
        <f t="shared" ref="Z4710" si="646">IF(N4710="", "", TEXT(N4710, "dddd"))</f>
        <v>Monday</v>
      </c>
      <c r="AA4710" s="21" t="str">
        <f t="shared" ref="AA4710" si="647">IF(X4710="", "", TEXT(X4710, "dddd"))</f>
        <v>Monday</v>
      </c>
      <c r="AB4710" s="21" t="str">
        <f>VLOOKUP(U4710,'Currency Sheet'!A:C,3,)</f>
        <v>INR</v>
      </c>
      <c r="AC4710" s="42" t="str">
        <f>VLOOKUP(P4710,'Customer List'!B:D,3,)</f>
        <v>Local</v>
      </c>
    </row>
    <row r="4711" spans="1:29" x14ac:dyDescent="0.25">
      <c r="A4711" s="21">
        <v>4706</v>
      </c>
      <c r="B4711" s="21" t="s">
        <v>6313</v>
      </c>
      <c r="C4711" s="30">
        <v>45985</v>
      </c>
      <c r="D4711" s="30">
        <v>45992</v>
      </c>
      <c r="E4711" s="47">
        <v>7920</v>
      </c>
      <c r="F4711" s="47">
        <f t="shared" si="636"/>
        <v>7920</v>
      </c>
      <c r="G4711" s="48">
        <f t="shared" si="637"/>
        <v>7920</v>
      </c>
      <c r="H4711" s="21" t="s">
        <v>6314</v>
      </c>
      <c r="I4711" s="21"/>
      <c r="J4711" s="21">
        <v>1</v>
      </c>
      <c r="K4711" s="21">
        <v>1</v>
      </c>
      <c r="L4711" s="21">
        <f t="shared" si="632"/>
        <v>0</v>
      </c>
      <c r="M4711" s="21" t="s">
        <v>6447</v>
      </c>
      <c r="N4711" s="30">
        <v>45999</v>
      </c>
      <c r="O4711" s="48">
        <v>15392.25</v>
      </c>
      <c r="P4711" s="21" t="s">
        <v>49</v>
      </c>
      <c r="Q4711" s="21" t="s">
        <v>5959</v>
      </c>
      <c r="R4711" s="21" t="s">
        <v>6091</v>
      </c>
      <c r="S4711" s="3" t="s">
        <v>299</v>
      </c>
      <c r="T4711" s="37"/>
      <c r="U4711" s="21" t="s">
        <v>4340</v>
      </c>
      <c r="V4711" s="21" t="str">
        <f>VLOOKUP(P4711,'Customer List'!B:C,2,)</f>
        <v>Delhi</v>
      </c>
      <c r="W4711" s="38" t="s">
        <v>2025</v>
      </c>
      <c r="X4711" s="30">
        <f t="shared" si="638"/>
        <v>45999</v>
      </c>
      <c r="Y4711" s="21">
        <f t="shared" si="639"/>
        <v>0</v>
      </c>
      <c r="Z4711" s="21" t="str">
        <f t="shared" si="640"/>
        <v>Monday</v>
      </c>
      <c r="AA4711" s="21" t="str">
        <f t="shared" si="641"/>
        <v>Monday</v>
      </c>
      <c r="AB4711" s="21" t="str">
        <f>VLOOKUP(U4711,'Currency Sheet'!A:C,3,)</f>
        <v>INR</v>
      </c>
      <c r="AC4711" s="42" t="str">
        <f>VLOOKUP(P4711,'Customer List'!B:D,3,)</f>
        <v>Local</v>
      </c>
    </row>
    <row r="4712" spans="1:29" x14ac:dyDescent="0.25">
      <c r="A4712" s="21">
        <v>4707</v>
      </c>
      <c r="B4712" s="21" t="s">
        <v>6313</v>
      </c>
      <c r="C4712" s="30">
        <v>45985</v>
      </c>
      <c r="D4712" s="30">
        <v>45992</v>
      </c>
      <c r="E4712" s="47">
        <v>7920</v>
      </c>
      <c r="F4712" s="47">
        <f t="shared" ref="F4712:F4775" si="648">IF(AB4712="DOLLAR",E4712*88,E4712)</f>
        <v>7920</v>
      </c>
      <c r="G4712" s="48">
        <f t="shared" ref="G4712:G4775" si="649">F4712*J4712</f>
        <v>7920</v>
      </c>
      <c r="H4712" s="21" t="s">
        <v>6314</v>
      </c>
      <c r="I4712" s="21"/>
      <c r="J4712" s="21">
        <v>1</v>
      </c>
      <c r="K4712" s="21"/>
      <c r="L4712" s="21">
        <f t="shared" ref="L4712" si="650">J4712-K4712</f>
        <v>1</v>
      </c>
      <c r="M4712" s="21"/>
      <c r="N4712" s="30"/>
      <c r="O4712" s="48"/>
      <c r="P4712" s="21" t="s">
        <v>2025</v>
      </c>
      <c r="Q4712" s="21"/>
      <c r="R4712" s="21"/>
      <c r="S4712" s="3" t="s">
        <v>299</v>
      </c>
      <c r="T4712" s="37"/>
      <c r="U4712" s="21" t="s">
        <v>4340</v>
      </c>
      <c r="V4712" s="21" t="str">
        <f>VLOOKUP(P4712,'Customer List'!B:C,2,)</f>
        <v>STOCK</v>
      </c>
      <c r="W4712" s="38" t="s">
        <v>2025</v>
      </c>
      <c r="X4712" s="30" t="str">
        <f t="shared" si="638"/>
        <v/>
      </c>
      <c r="Y4712" s="21" t="str">
        <f t="shared" ref="Y4712" si="651">IF(X4712="", "", X4712-N4712)</f>
        <v/>
      </c>
      <c r="Z4712" s="21" t="str">
        <f t="shared" ref="Z4712" si="652">IF(N4712="", "", TEXT(N4712, "dddd"))</f>
        <v/>
      </c>
      <c r="AA4712" s="21" t="str">
        <f t="shared" ref="AA4712" si="653">IF(X4712="", "", TEXT(X4712, "dddd"))</f>
        <v/>
      </c>
      <c r="AB4712" s="21" t="str">
        <f>VLOOKUP(U4712,'Currency Sheet'!A:C,3,)</f>
        <v>INR</v>
      </c>
      <c r="AC4712" s="42" t="str">
        <f>VLOOKUP(P4712,'Customer List'!B:D,3,)</f>
        <v>STOCK</v>
      </c>
    </row>
    <row r="4713" spans="1:29" x14ac:dyDescent="0.25">
      <c r="A4713" s="21">
        <v>4708</v>
      </c>
      <c r="B4713" s="21" t="s">
        <v>6313</v>
      </c>
      <c r="C4713" s="30">
        <v>45985</v>
      </c>
      <c r="D4713" s="30">
        <v>45992</v>
      </c>
      <c r="E4713" s="47">
        <v>29350</v>
      </c>
      <c r="F4713" s="47">
        <f t="shared" si="648"/>
        <v>29350</v>
      </c>
      <c r="G4713" s="48">
        <f t="shared" si="649"/>
        <v>58700</v>
      </c>
      <c r="H4713" s="21" t="s">
        <v>6315</v>
      </c>
      <c r="I4713" s="21"/>
      <c r="J4713" s="21">
        <v>2</v>
      </c>
      <c r="K4713" s="21"/>
      <c r="L4713" s="21">
        <f t="shared" si="632"/>
        <v>2</v>
      </c>
      <c r="M4713" s="21"/>
      <c r="N4713" s="30"/>
      <c r="O4713" s="48"/>
      <c r="P4713" s="21" t="s">
        <v>2025</v>
      </c>
      <c r="Q4713" s="21"/>
      <c r="R4713" s="21"/>
      <c r="S4713" s="3" t="s">
        <v>299</v>
      </c>
      <c r="T4713" s="37"/>
      <c r="U4713" s="21" t="s">
        <v>4340</v>
      </c>
      <c r="V4713" s="21" t="str">
        <f>VLOOKUP(P4713,'Customer List'!B:C,2,)</f>
        <v>STOCK</v>
      </c>
      <c r="W4713" s="38" t="s">
        <v>2025</v>
      </c>
      <c r="X4713" s="30" t="str">
        <f t="shared" si="638"/>
        <v/>
      </c>
      <c r="Y4713" s="21" t="str">
        <f t="shared" si="639"/>
        <v/>
      </c>
      <c r="Z4713" s="21" t="str">
        <f t="shared" si="640"/>
        <v/>
      </c>
      <c r="AA4713" s="21" t="str">
        <f t="shared" si="641"/>
        <v/>
      </c>
      <c r="AB4713" s="21" t="str">
        <f>VLOOKUP(U4713,'Currency Sheet'!A:C,3,)</f>
        <v>INR</v>
      </c>
      <c r="AC4713" s="42" t="str">
        <f>VLOOKUP(P4713,'Customer List'!B:D,3,)</f>
        <v>STOCK</v>
      </c>
    </row>
    <row r="4714" spans="1:29" x14ac:dyDescent="0.25">
      <c r="A4714" s="21">
        <v>4709</v>
      </c>
      <c r="B4714" s="21" t="s">
        <v>6316</v>
      </c>
      <c r="C4714" s="30">
        <v>45985</v>
      </c>
      <c r="D4714" s="30">
        <v>45992</v>
      </c>
      <c r="E4714" s="47">
        <v>2390</v>
      </c>
      <c r="F4714" s="47">
        <f t="shared" si="648"/>
        <v>2390</v>
      </c>
      <c r="G4714" s="48">
        <f t="shared" si="649"/>
        <v>59750</v>
      </c>
      <c r="H4714" s="21">
        <v>16532</v>
      </c>
      <c r="I4714" s="21" t="s">
        <v>2571</v>
      </c>
      <c r="J4714" s="21">
        <v>25</v>
      </c>
      <c r="K4714" s="21"/>
      <c r="L4714" s="21">
        <f t="shared" si="632"/>
        <v>25</v>
      </c>
      <c r="M4714" s="21"/>
      <c r="N4714" s="30"/>
      <c r="O4714" s="48"/>
      <c r="P4714" s="21" t="s">
        <v>2025</v>
      </c>
      <c r="Q4714" s="21"/>
      <c r="R4714" s="21"/>
      <c r="S4714" s="3" t="s">
        <v>299</v>
      </c>
      <c r="T4714" s="37"/>
      <c r="U4714" s="21" t="s">
        <v>4340</v>
      </c>
      <c r="V4714" s="21" t="str">
        <f>VLOOKUP(P4714,'Customer List'!B:C,2,)</f>
        <v>STOCK</v>
      </c>
      <c r="W4714" s="38" t="s">
        <v>2025</v>
      </c>
      <c r="X4714" s="30" t="str">
        <f t="shared" si="638"/>
        <v/>
      </c>
      <c r="Y4714" s="21" t="str">
        <f t="shared" si="639"/>
        <v/>
      </c>
      <c r="Z4714" s="21" t="str">
        <f t="shared" si="640"/>
        <v/>
      </c>
      <c r="AA4714" s="21" t="str">
        <f t="shared" si="641"/>
        <v/>
      </c>
      <c r="AB4714" s="21" t="str">
        <f>VLOOKUP(U4714,'Currency Sheet'!A:C,3,)</f>
        <v>INR</v>
      </c>
      <c r="AC4714" s="42" t="str">
        <f>VLOOKUP(P4714,'Customer List'!B:D,3,)</f>
        <v>STOCK</v>
      </c>
    </row>
    <row r="4715" spans="1:29" x14ac:dyDescent="0.25">
      <c r="A4715" s="21">
        <v>4710</v>
      </c>
      <c r="B4715" s="21" t="s">
        <v>6316</v>
      </c>
      <c r="C4715" s="30">
        <v>45985</v>
      </c>
      <c r="D4715" s="30">
        <v>45992</v>
      </c>
      <c r="E4715" s="47">
        <v>6500</v>
      </c>
      <c r="F4715" s="47">
        <f t="shared" si="648"/>
        <v>6500</v>
      </c>
      <c r="G4715" s="48">
        <f t="shared" si="649"/>
        <v>6500</v>
      </c>
      <c r="H4715" s="21" t="s">
        <v>6446</v>
      </c>
      <c r="I4715" s="21"/>
      <c r="J4715" s="21">
        <v>1</v>
      </c>
      <c r="K4715" s="21">
        <v>1</v>
      </c>
      <c r="L4715" s="21">
        <f t="shared" si="632"/>
        <v>0</v>
      </c>
      <c r="M4715" s="21" t="s">
        <v>6447</v>
      </c>
      <c r="N4715" s="30">
        <v>45999</v>
      </c>
      <c r="O4715" s="48">
        <v>10717.5</v>
      </c>
      <c r="P4715" s="21" t="s">
        <v>49</v>
      </c>
      <c r="Q4715" s="21" t="s">
        <v>5959</v>
      </c>
      <c r="R4715" s="21" t="s">
        <v>6091</v>
      </c>
      <c r="S4715" s="3" t="s">
        <v>299</v>
      </c>
      <c r="T4715" s="37"/>
      <c r="U4715" s="21" t="s">
        <v>4340</v>
      </c>
      <c r="V4715" s="21" t="str">
        <f>VLOOKUP(P4715,'Customer List'!B:C,2,)</f>
        <v>Delhi</v>
      </c>
      <c r="W4715" s="38" t="s">
        <v>2025</v>
      </c>
      <c r="X4715" s="30">
        <f t="shared" si="638"/>
        <v>45999</v>
      </c>
      <c r="Y4715" s="21">
        <f t="shared" si="639"/>
        <v>0</v>
      </c>
      <c r="Z4715" s="21" t="str">
        <f t="shared" si="640"/>
        <v>Monday</v>
      </c>
      <c r="AA4715" s="21" t="str">
        <f t="shared" si="641"/>
        <v>Monday</v>
      </c>
      <c r="AB4715" s="21" t="str">
        <f>VLOOKUP(U4715,'Currency Sheet'!A:C,3,)</f>
        <v>INR</v>
      </c>
      <c r="AC4715" s="42" t="str">
        <f>VLOOKUP(P4715,'Customer List'!B:D,3,)</f>
        <v>Local</v>
      </c>
    </row>
    <row r="4716" spans="1:29" x14ac:dyDescent="0.25">
      <c r="A4716" s="21">
        <v>4711</v>
      </c>
      <c r="B4716" s="21" t="s">
        <v>6316</v>
      </c>
      <c r="C4716" s="30">
        <v>45985</v>
      </c>
      <c r="D4716" s="30">
        <v>45992</v>
      </c>
      <c r="E4716" s="47">
        <v>16000</v>
      </c>
      <c r="F4716" s="47">
        <f t="shared" si="648"/>
        <v>16000</v>
      </c>
      <c r="G4716" s="48">
        <f t="shared" si="649"/>
        <v>16000</v>
      </c>
      <c r="H4716" s="21" t="s">
        <v>3441</v>
      </c>
      <c r="I4716" s="21"/>
      <c r="J4716" s="21">
        <v>1</v>
      </c>
      <c r="K4716" s="21">
        <v>1</v>
      </c>
      <c r="L4716" s="21">
        <f t="shared" si="632"/>
        <v>0</v>
      </c>
      <c r="M4716" s="21" t="s">
        <v>6690</v>
      </c>
      <c r="N4716" s="30">
        <v>46003</v>
      </c>
      <c r="O4716" s="48">
        <v>50400</v>
      </c>
      <c r="P4716" s="21" t="s">
        <v>2580</v>
      </c>
      <c r="Q4716" s="21" t="s">
        <v>5959</v>
      </c>
      <c r="R4716" s="21" t="s">
        <v>6091</v>
      </c>
      <c r="S4716" s="3" t="s">
        <v>299</v>
      </c>
      <c r="T4716" s="37" t="s">
        <v>6691</v>
      </c>
      <c r="U4716" s="21" t="s">
        <v>4340</v>
      </c>
      <c r="V4716" s="21" t="str">
        <f>VLOOKUP(P4716,'Customer List'!B:C,2,)</f>
        <v>DELHI</v>
      </c>
      <c r="W4716" s="38" t="s">
        <v>2025</v>
      </c>
      <c r="X4716" s="30">
        <f t="shared" si="638"/>
        <v>46003</v>
      </c>
      <c r="Y4716" s="21">
        <f t="shared" si="639"/>
        <v>0</v>
      </c>
      <c r="Z4716" s="21" t="str">
        <f t="shared" si="640"/>
        <v>Friday</v>
      </c>
      <c r="AA4716" s="21" t="str">
        <f t="shared" si="641"/>
        <v>Friday</v>
      </c>
      <c r="AB4716" s="21" t="str">
        <f>VLOOKUP(U4716,'Currency Sheet'!A:C,3,)</f>
        <v>INR</v>
      </c>
      <c r="AC4716" s="42" t="str">
        <f>VLOOKUP(P4716,'Customer List'!B:D,3,)</f>
        <v>Local</v>
      </c>
    </row>
    <row r="4717" spans="1:29" x14ac:dyDescent="0.25">
      <c r="A4717" s="21">
        <v>4712</v>
      </c>
      <c r="B4717" s="21" t="s">
        <v>6316</v>
      </c>
      <c r="C4717" s="30">
        <v>45985</v>
      </c>
      <c r="D4717" s="30">
        <v>45992</v>
      </c>
      <c r="E4717" s="47">
        <v>6500</v>
      </c>
      <c r="F4717" s="47">
        <f t="shared" si="648"/>
        <v>6500</v>
      </c>
      <c r="G4717" s="48">
        <f t="shared" si="649"/>
        <v>6500</v>
      </c>
      <c r="H4717" s="21" t="s">
        <v>6317</v>
      </c>
      <c r="I4717" s="21"/>
      <c r="J4717" s="21">
        <v>1</v>
      </c>
      <c r="K4717" s="21">
        <v>1</v>
      </c>
      <c r="L4717" s="21">
        <f t="shared" si="632"/>
        <v>0</v>
      </c>
      <c r="M4717" s="21" t="s">
        <v>6677</v>
      </c>
      <c r="N4717" s="30">
        <v>46001</v>
      </c>
      <c r="O4717" s="48">
        <v>7800</v>
      </c>
      <c r="P4717" s="21" t="s">
        <v>6678</v>
      </c>
      <c r="Q4717" s="21" t="s">
        <v>5959</v>
      </c>
      <c r="R4717" s="21" t="s">
        <v>6091</v>
      </c>
      <c r="S4717" s="3" t="s">
        <v>299</v>
      </c>
      <c r="T4717" s="37"/>
      <c r="U4717" s="21" t="s">
        <v>4340</v>
      </c>
      <c r="V4717" s="21" t="e">
        <f>VLOOKUP(P4717,'Customer List'!B:C,2,)</f>
        <v>#N/A</v>
      </c>
      <c r="W4717" s="38" t="s">
        <v>2025</v>
      </c>
      <c r="X4717" s="30">
        <f t="shared" si="638"/>
        <v>46001</v>
      </c>
      <c r="Y4717" s="21">
        <f t="shared" si="639"/>
        <v>0</v>
      </c>
      <c r="Z4717" s="21" t="str">
        <f t="shared" si="640"/>
        <v>Wednesday</v>
      </c>
      <c r="AA4717" s="21" t="str">
        <f t="shared" si="641"/>
        <v>Wednesday</v>
      </c>
      <c r="AB4717" s="21" t="str">
        <f>VLOOKUP(U4717,'Currency Sheet'!A:C,3,)</f>
        <v>INR</v>
      </c>
      <c r="AC4717" s="42" t="e">
        <f>VLOOKUP(P4717,'Customer List'!B:D,3,)</f>
        <v>#N/A</v>
      </c>
    </row>
    <row r="4718" spans="1:29" x14ac:dyDescent="0.25">
      <c r="A4718" s="21">
        <v>4713</v>
      </c>
      <c r="B4718" s="21" t="s">
        <v>6316</v>
      </c>
      <c r="C4718" s="30">
        <v>45985</v>
      </c>
      <c r="D4718" s="30">
        <v>45992</v>
      </c>
      <c r="E4718" s="47">
        <v>30000</v>
      </c>
      <c r="F4718" s="47">
        <f t="shared" si="648"/>
        <v>30000</v>
      </c>
      <c r="G4718" s="48">
        <f t="shared" si="649"/>
        <v>30000</v>
      </c>
      <c r="H4718" s="21" t="s">
        <v>6318</v>
      </c>
      <c r="I4718" s="21"/>
      <c r="J4718" s="21">
        <v>1</v>
      </c>
      <c r="K4718" s="21"/>
      <c r="L4718" s="21">
        <f t="shared" ref="L4718:L4723" si="654">J4718-K4718</f>
        <v>1</v>
      </c>
      <c r="M4718" s="21"/>
      <c r="N4718" s="30"/>
      <c r="O4718" s="48"/>
      <c r="P4718" s="21" t="s">
        <v>2025</v>
      </c>
      <c r="Q4718" s="21"/>
      <c r="R4718" s="21"/>
      <c r="S4718" s="3" t="s">
        <v>299</v>
      </c>
      <c r="T4718" s="37"/>
      <c r="U4718" s="21" t="s">
        <v>4340</v>
      </c>
      <c r="V4718" s="21" t="str">
        <f>VLOOKUP(P4718,'Customer List'!B:C,2,)</f>
        <v>STOCK</v>
      </c>
      <c r="W4718" s="38" t="s">
        <v>2025</v>
      </c>
      <c r="X4718" s="30" t="str">
        <f t="shared" si="638"/>
        <v/>
      </c>
      <c r="Y4718" s="21" t="str">
        <f t="shared" si="639"/>
        <v/>
      </c>
      <c r="Z4718" s="21" t="str">
        <f t="shared" si="640"/>
        <v/>
      </c>
      <c r="AA4718" s="21" t="str">
        <f t="shared" si="641"/>
        <v/>
      </c>
      <c r="AB4718" s="21" t="str">
        <f>VLOOKUP(U4718,'Currency Sheet'!A:C,3,)</f>
        <v>INR</v>
      </c>
      <c r="AC4718" s="42" t="str">
        <f>VLOOKUP(P4718,'Customer List'!B:D,3,)</f>
        <v>STOCK</v>
      </c>
    </row>
    <row r="4719" spans="1:29" x14ac:dyDescent="0.25">
      <c r="A4719" s="21">
        <v>4714</v>
      </c>
      <c r="B4719" s="21" t="s">
        <v>6316</v>
      </c>
      <c r="C4719" s="30">
        <v>45985</v>
      </c>
      <c r="D4719" s="30">
        <v>45992</v>
      </c>
      <c r="E4719" s="47">
        <v>30000</v>
      </c>
      <c r="F4719" s="47">
        <f t="shared" si="648"/>
        <v>30000</v>
      </c>
      <c r="G4719" s="48">
        <f t="shared" si="649"/>
        <v>30000</v>
      </c>
      <c r="H4719" s="21" t="s">
        <v>2610</v>
      </c>
      <c r="I4719" s="21"/>
      <c r="J4719" s="21">
        <v>1</v>
      </c>
      <c r="K4719" s="21"/>
      <c r="L4719" s="21">
        <f t="shared" si="654"/>
        <v>1</v>
      </c>
      <c r="M4719" s="21"/>
      <c r="N4719" s="30"/>
      <c r="O4719" s="48"/>
      <c r="P4719" s="21" t="s">
        <v>2025</v>
      </c>
      <c r="Q4719" s="21"/>
      <c r="R4719" s="21"/>
      <c r="S4719" s="3" t="s">
        <v>299</v>
      </c>
      <c r="T4719" s="37"/>
      <c r="U4719" s="21" t="s">
        <v>4340</v>
      </c>
      <c r="V4719" s="21" t="str">
        <f>VLOOKUP(P4719,'Customer List'!B:C,2,)</f>
        <v>STOCK</v>
      </c>
      <c r="W4719" s="38" t="s">
        <v>2025</v>
      </c>
      <c r="X4719" s="30" t="str">
        <f t="shared" si="638"/>
        <v/>
      </c>
      <c r="Y4719" s="21" t="str">
        <f t="shared" si="639"/>
        <v/>
      </c>
      <c r="Z4719" s="21" t="str">
        <f t="shared" si="640"/>
        <v/>
      </c>
      <c r="AA4719" s="21" t="str">
        <f t="shared" si="641"/>
        <v/>
      </c>
      <c r="AB4719" s="21" t="str">
        <f>VLOOKUP(U4719,'Currency Sheet'!A:C,3,)</f>
        <v>INR</v>
      </c>
      <c r="AC4719" s="42" t="str">
        <f>VLOOKUP(P4719,'Customer List'!B:D,3,)</f>
        <v>STOCK</v>
      </c>
    </row>
    <row r="4720" spans="1:29" x14ac:dyDescent="0.25">
      <c r="A4720" s="21">
        <v>4715</v>
      </c>
      <c r="B4720" s="21" t="s">
        <v>6316</v>
      </c>
      <c r="C4720" s="30">
        <v>45985</v>
      </c>
      <c r="D4720" s="30">
        <v>45992</v>
      </c>
      <c r="E4720" s="47">
        <v>30000</v>
      </c>
      <c r="F4720" s="47">
        <f t="shared" si="648"/>
        <v>30000</v>
      </c>
      <c r="G4720" s="48">
        <f t="shared" si="649"/>
        <v>30000</v>
      </c>
      <c r="H4720" s="21" t="s">
        <v>2604</v>
      </c>
      <c r="I4720" s="21"/>
      <c r="J4720" s="21">
        <v>1</v>
      </c>
      <c r="K4720" s="21"/>
      <c r="L4720" s="21">
        <f t="shared" si="654"/>
        <v>1</v>
      </c>
      <c r="M4720" s="21"/>
      <c r="N4720" s="30"/>
      <c r="O4720" s="48"/>
      <c r="P4720" s="21" t="s">
        <v>2025</v>
      </c>
      <c r="Q4720" s="21"/>
      <c r="R4720" s="21"/>
      <c r="S4720" s="3" t="s">
        <v>299</v>
      </c>
      <c r="T4720" s="37"/>
      <c r="U4720" s="21" t="s">
        <v>4340</v>
      </c>
      <c r="V4720" s="21" t="str">
        <f>VLOOKUP(P4720,'Customer List'!B:C,2,)</f>
        <v>STOCK</v>
      </c>
      <c r="W4720" s="38" t="s">
        <v>2025</v>
      </c>
      <c r="X4720" s="30" t="str">
        <f t="shared" si="638"/>
        <v/>
      </c>
      <c r="Y4720" s="21" t="str">
        <f t="shared" si="639"/>
        <v/>
      </c>
      <c r="Z4720" s="21" t="str">
        <f t="shared" si="640"/>
        <v/>
      </c>
      <c r="AA4720" s="21" t="str">
        <f t="shared" si="641"/>
        <v/>
      </c>
      <c r="AB4720" s="21" t="str">
        <f>VLOOKUP(U4720,'Currency Sheet'!A:C,3,)</f>
        <v>INR</v>
      </c>
      <c r="AC4720" s="42" t="str">
        <f>VLOOKUP(P4720,'Customer List'!B:D,3,)</f>
        <v>STOCK</v>
      </c>
    </row>
    <row r="4721" spans="1:29" x14ac:dyDescent="0.25">
      <c r="A4721" s="21">
        <v>4716</v>
      </c>
      <c r="B4721" s="21" t="s">
        <v>6325</v>
      </c>
      <c r="C4721" s="30">
        <v>45988</v>
      </c>
      <c r="D4721" s="30">
        <v>45992</v>
      </c>
      <c r="E4721" s="47">
        <v>1100</v>
      </c>
      <c r="F4721" s="47">
        <f t="shared" si="648"/>
        <v>1100</v>
      </c>
      <c r="G4721" s="48">
        <f t="shared" si="649"/>
        <v>11000</v>
      </c>
      <c r="H4721" s="21">
        <v>1261254</v>
      </c>
      <c r="I4721" s="21" t="s">
        <v>5572</v>
      </c>
      <c r="J4721" s="21">
        <v>10</v>
      </c>
      <c r="K4721" s="21">
        <v>10</v>
      </c>
      <c r="L4721" s="21">
        <f t="shared" si="654"/>
        <v>0</v>
      </c>
      <c r="M4721" s="21" t="s">
        <v>6361</v>
      </c>
      <c r="N4721" s="30">
        <v>45993</v>
      </c>
      <c r="O4721" s="48">
        <v>15172.5</v>
      </c>
      <c r="P4721" s="21" t="s">
        <v>49</v>
      </c>
      <c r="Q4721" s="21" t="s">
        <v>5959</v>
      </c>
      <c r="R4721" s="21" t="s">
        <v>6091</v>
      </c>
      <c r="S4721" s="3">
        <v>4</v>
      </c>
      <c r="T4721" s="37"/>
      <c r="U4721" s="21" t="s">
        <v>5298</v>
      </c>
      <c r="V4721" s="21" t="str">
        <f>VLOOKUP(P4721,'Customer List'!B:C,2,)</f>
        <v>Delhi</v>
      </c>
      <c r="W4721" s="38"/>
      <c r="X4721" s="30">
        <f t="shared" si="638"/>
        <v>45993</v>
      </c>
      <c r="Y4721" s="21">
        <f t="shared" ref="Y4721:Y4722" si="655">IF(X4721="", "", X4721-N4721)</f>
        <v>0</v>
      </c>
      <c r="Z4721" s="21" t="str">
        <f t="shared" ref="Z4721:Z4722" si="656">IF(N4721="", "", TEXT(N4721, "dddd"))</f>
        <v>Tuesday</v>
      </c>
      <c r="AA4721" s="21" t="str">
        <f t="shared" ref="AA4721:AA4722" si="657">IF(X4721="", "", TEXT(X4721, "dddd"))</f>
        <v>Tuesday</v>
      </c>
      <c r="AB4721" s="21" t="str">
        <f>VLOOKUP(U4721,'Currency Sheet'!A:C,3,)</f>
        <v>INR</v>
      </c>
      <c r="AC4721" s="42" t="str">
        <f>VLOOKUP(P4721,'Customer List'!B:D,3,)</f>
        <v>Local</v>
      </c>
    </row>
    <row r="4722" spans="1:29" x14ac:dyDescent="0.25">
      <c r="A4722" s="21">
        <v>4717</v>
      </c>
      <c r="B4722" s="21" t="s">
        <v>6324</v>
      </c>
      <c r="C4722" s="30">
        <v>45988</v>
      </c>
      <c r="D4722" s="30">
        <v>45992</v>
      </c>
      <c r="E4722" s="47">
        <v>2235</v>
      </c>
      <c r="F4722" s="47">
        <f t="shared" si="648"/>
        <v>2235</v>
      </c>
      <c r="G4722" s="48">
        <f t="shared" si="649"/>
        <v>2235</v>
      </c>
      <c r="H4722" s="21" t="s">
        <v>6362</v>
      </c>
      <c r="I4722" s="21"/>
      <c r="J4722" s="21">
        <v>1</v>
      </c>
      <c r="K4722" s="21">
        <v>1</v>
      </c>
      <c r="L4722" s="21">
        <f t="shared" si="654"/>
        <v>0</v>
      </c>
      <c r="M4722" s="21" t="s">
        <v>6363</v>
      </c>
      <c r="N4722" s="30">
        <v>45994</v>
      </c>
      <c r="O4722" s="48">
        <v>2682</v>
      </c>
      <c r="P4722" s="21" t="s">
        <v>49</v>
      </c>
      <c r="Q4722" s="21" t="s">
        <v>5959</v>
      </c>
      <c r="R4722" s="21" t="s">
        <v>847</v>
      </c>
      <c r="S4722" s="3" t="s">
        <v>299</v>
      </c>
      <c r="T4722" s="37" t="s">
        <v>6364</v>
      </c>
      <c r="U4722" s="21" t="s">
        <v>5298</v>
      </c>
      <c r="V4722" s="21" t="str">
        <f>VLOOKUP(P4722,'Customer List'!B:C,2,)</f>
        <v>Delhi</v>
      </c>
      <c r="W4722" s="38"/>
      <c r="X4722" s="30">
        <f t="shared" si="638"/>
        <v>45994</v>
      </c>
      <c r="Y4722" s="21">
        <f t="shared" si="655"/>
        <v>0</v>
      </c>
      <c r="Z4722" s="21" t="str">
        <f t="shared" si="656"/>
        <v>Wednesday</v>
      </c>
      <c r="AA4722" s="21" t="str">
        <f t="shared" si="657"/>
        <v>Wednesday</v>
      </c>
      <c r="AB4722" s="21" t="str">
        <f>VLOOKUP(U4722,'Currency Sheet'!A:C,3,)</f>
        <v>INR</v>
      </c>
      <c r="AC4722" s="42" t="str">
        <f>VLOOKUP(P4722,'Customer List'!B:D,3,)</f>
        <v>Local</v>
      </c>
    </row>
    <row r="4723" spans="1:29" x14ac:dyDescent="0.25">
      <c r="A4723" s="21">
        <v>4718</v>
      </c>
      <c r="B4723" s="21" t="s">
        <v>6326</v>
      </c>
      <c r="C4723" s="30">
        <v>45986</v>
      </c>
      <c r="D4723" s="30">
        <v>45993</v>
      </c>
      <c r="E4723" s="47">
        <v>20700</v>
      </c>
      <c r="F4723" s="47">
        <f t="shared" si="648"/>
        <v>20700</v>
      </c>
      <c r="G4723" s="48">
        <f t="shared" si="649"/>
        <v>41400</v>
      </c>
      <c r="H4723" s="21" t="s">
        <v>6327</v>
      </c>
      <c r="I4723" s="21"/>
      <c r="J4723" s="21">
        <v>2</v>
      </c>
      <c r="K4723" s="21">
        <v>2</v>
      </c>
      <c r="L4723" s="21">
        <f t="shared" si="654"/>
        <v>0</v>
      </c>
      <c r="M4723" s="21" t="s">
        <v>6370</v>
      </c>
      <c r="N4723" s="30">
        <v>45994</v>
      </c>
      <c r="O4723" s="48">
        <v>22769.99</v>
      </c>
      <c r="P4723" s="21" t="s">
        <v>165</v>
      </c>
      <c r="Q4723" s="21">
        <v>58158883252</v>
      </c>
      <c r="R4723" s="21" t="s">
        <v>6107</v>
      </c>
      <c r="S4723" s="3" t="s">
        <v>299</v>
      </c>
      <c r="T4723" s="37"/>
      <c r="U4723" s="21" t="s">
        <v>4340</v>
      </c>
      <c r="V4723" s="21" t="str">
        <f>VLOOKUP(P4723,'Customer List'!B:C,2,)</f>
        <v>Lucknow</v>
      </c>
      <c r="W4723" s="38"/>
      <c r="X4723" s="30">
        <v>45996</v>
      </c>
      <c r="Y4723" s="21">
        <f t="shared" ref="Y4723" si="658">IF(X4723="", "", X4723-N4723)</f>
        <v>2</v>
      </c>
      <c r="Z4723" s="21" t="str">
        <f t="shared" ref="Z4723" si="659">IF(N4723="", "", TEXT(N4723, "dddd"))</f>
        <v>Wednesday</v>
      </c>
      <c r="AA4723" s="21" t="str">
        <f t="shared" ref="AA4723" si="660">IF(X4723="", "", TEXT(X4723, "dddd"))</f>
        <v>Friday</v>
      </c>
      <c r="AB4723" s="21" t="str">
        <f>VLOOKUP(U4723,'Currency Sheet'!A:C,3,)</f>
        <v>INR</v>
      </c>
      <c r="AC4723" s="42" t="str">
        <f>VLOOKUP(P4723,'Customer List'!B:D,3,)</f>
        <v>OutStation</v>
      </c>
    </row>
    <row r="4724" spans="1:29" x14ac:dyDescent="0.25">
      <c r="A4724" s="21">
        <v>4719</v>
      </c>
      <c r="B4724" s="21" t="s">
        <v>6328</v>
      </c>
      <c r="C4724" s="30">
        <v>45988</v>
      </c>
      <c r="D4724" s="30">
        <v>45993</v>
      </c>
      <c r="E4724" s="47">
        <v>20700</v>
      </c>
      <c r="F4724" s="47">
        <f t="shared" si="648"/>
        <v>20700</v>
      </c>
      <c r="G4724" s="48">
        <f t="shared" si="649"/>
        <v>41400</v>
      </c>
      <c r="H4724" s="21" t="s">
        <v>6329</v>
      </c>
      <c r="I4724" s="21"/>
      <c r="J4724" s="21">
        <v>2</v>
      </c>
      <c r="K4724" s="21">
        <v>2</v>
      </c>
      <c r="L4724" s="21">
        <f t="shared" ref="L4724:L4787" si="661">J4724-K4724</f>
        <v>0</v>
      </c>
      <c r="M4724" s="21" t="s">
        <v>6370</v>
      </c>
      <c r="N4724" s="30">
        <v>45994</v>
      </c>
      <c r="O4724" s="48">
        <v>21142</v>
      </c>
      <c r="P4724" s="21" t="s">
        <v>165</v>
      </c>
      <c r="Q4724" s="21">
        <v>58158883252</v>
      </c>
      <c r="R4724" s="21" t="s">
        <v>6107</v>
      </c>
      <c r="S4724" s="3" t="s">
        <v>299</v>
      </c>
      <c r="T4724" s="37"/>
      <c r="U4724" s="21" t="s">
        <v>4340</v>
      </c>
      <c r="V4724" s="21" t="str">
        <f>VLOOKUP(P4724,'Customer List'!B:C,2,)</f>
        <v>Lucknow</v>
      </c>
      <c r="W4724" s="38"/>
      <c r="X4724" s="30">
        <v>45996</v>
      </c>
      <c r="Y4724" s="21">
        <f t="shared" ref="Y4724" si="662">IF(X4724="", "", X4724-N4724)</f>
        <v>2</v>
      </c>
      <c r="Z4724" s="21" t="str">
        <f t="shared" ref="Z4724" si="663">IF(N4724="", "", TEXT(N4724, "dddd"))</f>
        <v>Wednesday</v>
      </c>
      <c r="AA4724" s="21" t="str">
        <f t="shared" ref="AA4724" si="664">IF(X4724="", "", TEXT(X4724, "dddd"))</f>
        <v>Friday</v>
      </c>
      <c r="AB4724" s="21" t="str">
        <f>VLOOKUP(U4724,'Currency Sheet'!A:C,3,)</f>
        <v>INR</v>
      </c>
      <c r="AC4724" s="42" t="str">
        <f>VLOOKUP(P4724,'Customer List'!B:D,3,)</f>
        <v>OutStation</v>
      </c>
    </row>
    <row r="4725" spans="1:29" x14ac:dyDescent="0.25">
      <c r="A4725" s="21">
        <v>4720</v>
      </c>
      <c r="B4725" s="21" t="s">
        <v>6348</v>
      </c>
      <c r="C4725" s="30">
        <v>45987</v>
      </c>
      <c r="D4725" s="30">
        <v>45993</v>
      </c>
      <c r="E4725" s="47">
        <v>21.6</v>
      </c>
      <c r="F4725" s="47">
        <f t="shared" si="648"/>
        <v>1900.8000000000002</v>
      </c>
      <c r="G4725" s="48">
        <f t="shared" si="649"/>
        <v>1900.8000000000002</v>
      </c>
      <c r="H4725" s="21">
        <v>100203</v>
      </c>
      <c r="I4725" s="21" t="s">
        <v>4746</v>
      </c>
      <c r="J4725" s="21">
        <v>1</v>
      </c>
      <c r="K4725" s="21">
        <v>1</v>
      </c>
      <c r="L4725" s="21">
        <f t="shared" si="661"/>
        <v>0</v>
      </c>
      <c r="M4725" s="21" t="s">
        <v>6375</v>
      </c>
      <c r="N4725" s="30">
        <v>45995</v>
      </c>
      <c r="O4725" s="48">
        <v>3348</v>
      </c>
      <c r="P4725" s="21" t="s">
        <v>3420</v>
      </c>
      <c r="Q4725" s="21" t="s">
        <v>5959</v>
      </c>
      <c r="R4725" s="21" t="s">
        <v>6376</v>
      </c>
      <c r="S4725" s="3">
        <v>4</v>
      </c>
      <c r="T4725" s="37"/>
      <c r="U4725" s="21" t="s">
        <v>5510</v>
      </c>
      <c r="V4725" s="21" t="str">
        <f>VLOOKUP(P4725,'Customer List'!B:C,2,)</f>
        <v>DELHI</v>
      </c>
      <c r="W4725" s="38"/>
      <c r="X4725" s="30" t="str">
        <f t="shared" si="638"/>
        <v/>
      </c>
      <c r="Y4725" s="21" t="str">
        <f t="shared" ref="Y4725:Y4788" si="665">IF(X4725="", "", X4725-N4725)</f>
        <v/>
      </c>
      <c r="Z4725" s="21" t="str">
        <f t="shared" ref="Z4725:Z4788" si="666">IF(N4725="", "", TEXT(N4725, "dddd"))</f>
        <v>Thursday</v>
      </c>
      <c r="AA4725" s="21" t="str">
        <f t="shared" ref="AA4725:AA4788" si="667">IF(X4725="", "", TEXT(X4725, "dddd"))</f>
        <v/>
      </c>
      <c r="AB4725" s="21" t="str">
        <f>VLOOKUP(U4725,'Currency Sheet'!A:C,3,)</f>
        <v>DOLLAR</v>
      </c>
      <c r="AC4725" s="42" t="str">
        <f>VLOOKUP(P4725,'Customer List'!B:D,3,)</f>
        <v>Local</v>
      </c>
    </row>
    <row r="4726" spans="1:29" x14ac:dyDescent="0.25">
      <c r="A4726" s="21">
        <v>4721</v>
      </c>
      <c r="B4726" s="21" t="s">
        <v>6348</v>
      </c>
      <c r="C4726" s="30">
        <v>45987</v>
      </c>
      <c r="D4726" s="30">
        <v>45993</v>
      </c>
      <c r="E4726" s="47">
        <v>148.80000000000001</v>
      </c>
      <c r="F4726" s="47">
        <f t="shared" si="648"/>
        <v>13094.400000000001</v>
      </c>
      <c r="G4726" s="48">
        <f t="shared" si="649"/>
        <v>13094.400000000001</v>
      </c>
      <c r="H4726" s="21">
        <v>100220</v>
      </c>
      <c r="I4726" s="21" t="s">
        <v>4746</v>
      </c>
      <c r="J4726" s="21">
        <v>1</v>
      </c>
      <c r="K4726" s="21">
        <v>1</v>
      </c>
      <c r="L4726" s="21">
        <f t="shared" si="661"/>
        <v>0</v>
      </c>
      <c r="M4726" s="21" t="s">
        <v>6424</v>
      </c>
      <c r="N4726" s="30">
        <v>45997</v>
      </c>
      <c r="O4726" s="48">
        <v>23064</v>
      </c>
      <c r="P4726" s="21" t="s">
        <v>26</v>
      </c>
      <c r="Q4726" s="21" t="s">
        <v>6431</v>
      </c>
      <c r="R4726" s="21" t="s">
        <v>5912</v>
      </c>
      <c r="S4726" s="3">
        <v>4</v>
      </c>
      <c r="T4726" s="37"/>
      <c r="U4726" s="21" t="s">
        <v>5510</v>
      </c>
      <c r="V4726" s="21" t="str">
        <f>VLOOKUP(P4726,'Customer List'!B:C,2,)</f>
        <v>Chandigarh</v>
      </c>
      <c r="W4726" s="38" t="s">
        <v>6371</v>
      </c>
      <c r="X4726" s="30">
        <v>46000</v>
      </c>
      <c r="Y4726" s="21">
        <f t="shared" si="665"/>
        <v>3</v>
      </c>
      <c r="Z4726" s="21" t="str">
        <f t="shared" si="666"/>
        <v>Saturday</v>
      </c>
      <c r="AA4726" s="21" t="str">
        <f t="shared" si="667"/>
        <v>Tuesday</v>
      </c>
      <c r="AB4726" s="21" t="str">
        <f>VLOOKUP(U4726,'Currency Sheet'!A:C,3,)</f>
        <v>DOLLAR</v>
      </c>
      <c r="AC4726" s="42" t="str">
        <f>VLOOKUP(P4726,'Customer List'!B:D,3,)</f>
        <v>OutStation</v>
      </c>
    </row>
    <row r="4727" spans="1:29" x14ac:dyDescent="0.25">
      <c r="A4727" s="21">
        <v>4722</v>
      </c>
      <c r="B4727" s="21" t="s">
        <v>6348</v>
      </c>
      <c r="C4727" s="30">
        <v>45987</v>
      </c>
      <c r="D4727" s="30">
        <v>45993</v>
      </c>
      <c r="E4727" s="47">
        <v>193.8</v>
      </c>
      <c r="F4727" s="47">
        <f t="shared" si="648"/>
        <v>17054.400000000001</v>
      </c>
      <c r="G4727" s="48">
        <f t="shared" si="649"/>
        <v>17054.400000000001</v>
      </c>
      <c r="H4727" s="21">
        <v>100434</v>
      </c>
      <c r="I4727" s="21" t="s">
        <v>4757</v>
      </c>
      <c r="J4727" s="21">
        <v>1</v>
      </c>
      <c r="K4727" s="21">
        <v>1</v>
      </c>
      <c r="L4727" s="21">
        <f t="shared" si="661"/>
        <v>0</v>
      </c>
      <c r="M4727" s="21" t="s">
        <v>6424</v>
      </c>
      <c r="N4727" s="30">
        <v>45997</v>
      </c>
      <c r="O4727" s="48">
        <v>30039</v>
      </c>
      <c r="P4727" s="21" t="s">
        <v>26</v>
      </c>
      <c r="Q4727" s="21" t="s">
        <v>6431</v>
      </c>
      <c r="R4727" s="21" t="s">
        <v>5912</v>
      </c>
      <c r="S4727" s="3">
        <v>4</v>
      </c>
      <c r="T4727" s="37"/>
      <c r="U4727" s="21" t="s">
        <v>5510</v>
      </c>
      <c r="V4727" s="21" t="str">
        <f>VLOOKUP(P4727,'Customer List'!B:C,2,)</f>
        <v>Chandigarh</v>
      </c>
      <c r="W4727" s="38" t="s">
        <v>6371</v>
      </c>
      <c r="X4727" s="30">
        <v>46000</v>
      </c>
      <c r="Y4727" s="21">
        <f t="shared" si="665"/>
        <v>3</v>
      </c>
      <c r="Z4727" s="21" t="str">
        <f t="shared" si="666"/>
        <v>Saturday</v>
      </c>
      <c r="AA4727" s="21" t="str">
        <f t="shared" si="667"/>
        <v>Tuesday</v>
      </c>
      <c r="AB4727" s="21" t="str">
        <f>VLOOKUP(U4727,'Currency Sheet'!A:C,3,)</f>
        <v>DOLLAR</v>
      </c>
      <c r="AC4727" s="42" t="str">
        <f>VLOOKUP(P4727,'Customer List'!B:D,3,)</f>
        <v>OutStation</v>
      </c>
    </row>
    <row r="4728" spans="1:29" x14ac:dyDescent="0.25">
      <c r="A4728" s="21">
        <v>4723</v>
      </c>
      <c r="B4728" s="21" t="s">
        <v>6348</v>
      </c>
      <c r="C4728" s="30">
        <v>45987</v>
      </c>
      <c r="D4728" s="30">
        <v>45993</v>
      </c>
      <c r="E4728" s="47">
        <v>15</v>
      </c>
      <c r="F4728" s="47">
        <f t="shared" si="648"/>
        <v>1320</v>
      </c>
      <c r="G4728" s="48">
        <f t="shared" si="649"/>
        <v>1320</v>
      </c>
      <c r="H4728" s="21">
        <v>100511</v>
      </c>
      <c r="I4728" s="21" t="s">
        <v>4757</v>
      </c>
      <c r="J4728" s="21">
        <v>1</v>
      </c>
      <c r="K4728" s="21">
        <v>1</v>
      </c>
      <c r="L4728" s="21">
        <f t="shared" si="661"/>
        <v>0</v>
      </c>
      <c r="M4728" s="21" t="s">
        <v>6375</v>
      </c>
      <c r="N4728" s="30">
        <v>45995</v>
      </c>
      <c r="O4728" s="48">
        <v>2325</v>
      </c>
      <c r="P4728" s="21" t="s">
        <v>3420</v>
      </c>
      <c r="Q4728" s="21" t="s">
        <v>5959</v>
      </c>
      <c r="R4728" s="21" t="s">
        <v>6376</v>
      </c>
      <c r="S4728" s="3">
        <v>4</v>
      </c>
      <c r="T4728" s="37"/>
      <c r="U4728" s="21" t="s">
        <v>5510</v>
      </c>
      <c r="V4728" s="21" t="str">
        <f>VLOOKUP(P4728,'Customer List'!B:C,2,)</f>
        <v>DELHI</v>
      </c>
      <c r="W4728" s="38"/>
      <c r="X4728" s="30" t="str">
        <f t="shared" si="638"/>
        <v/>
      </c>
      <c r="Y4728" s="21" t="str">
        <f t="shared" si="665"/>
        <v/>
      </c>
      <c r="Z4728" s="21" t="str">
        <f t="shared" si="666"/>
        <v>Thursday</v>
      </c>
      <c r="AA4728" s="21" t="str">
        <f t="shared" si="667"/>
        <v/>
      </c>
      <c r="AB4728" s="21" t="str">
        <f>VLOOKUP(U4728,'Currency Sheet'!A:C,3,)</f>
        <v>DOLLAR</v>
      </c>
      <c r="AC4728" s="42" t="str">
        <f>VLOOKUP(P4728,'Customer List'!B:D,3,)</f>
        <v>Local</v>
      </c>
    </row>
    <row r="4729" spans="1:29" x14ac:dyDescent="0.25">
      <c r="A4729" s="21">
        <v>4724</v>
      </c>
      <c r="B4729" s="21" t="s">
        <v>6348</v>
      </c>
      <c r="C4729" s="30">
        <v>45987</v>
      </c>
      <c r="D4729" s="30">
        <v>45993</v>
      </c>
      <c r="E4729" s="47">
        <v>64.2</v>
      </c>
      <c r="F4729" s="47">
        <f t="shared" si="648"/>
        <v>5649.6</v>
      </c>
      <c r="G4729" s="48">
        <f t="shared" si="649"/>
        <v>11299.2</v>
      </c>
      <c r="H4729" s="21">
        <v>100708</v>
      </c>
      <c r="I4729" s="21" t="s">
        <v>4747</v>
      </c>
      <c r="J4729" s="21">
        <v>2</v>
      </c>
      <c r="K4729" s="21">
        <v>2</v>
      </c>
      <c r="L4729" s="21">
        <f t="shared" si="661"/>
        <v>0</v>
      </c>
      <c r="M4729" s="21" t="s">
        <v>6424</v>
      </c>
      <c r="N4729" s="30">
        <v>45997</v>
      </c>
      <c r="O4729" s="48">
        <v>19902</v>
      </c>
      <c r="P4729" s="21" t="s">
        <v>26</v>
      </c>
      <c r="Q4729" s="21" t="s">
        <v>6431</v>
      </c>
      <c r="R4729" s="21" t="s">
        <v>5912</v>
      </c>
      <c r="S4729" s="3">
        <v>4</v>
      </c>
      <c r="T4729" s="37"/>
      <c r="U4729" s="21" t="s">
        <v>5510</v>
      </c>
      <c r="V4729" s="21" t="str">
        <f>VLOOKUP(P4729,'Customer List'!B:C,2,)</f>
        <v>Chandigarh</v>
      </c>
      <c r="W4729" s="38" t="s">
        <v>6371</v>
      </c>
      <c r="X4729" s="30">
        <v>46000</v>
      </c>
      <c r="Y4729" s="21">
        <f t="shared" si="665"/>
        <v>3</v>
      </c>
      <c r="Z4729" s="21" t="str">
        <f t="shared" si="666"/>
        <v>Saturday</v>
      </c>
      <c r="AA4729" s="21" t="str">
        <f t="shared" si="667"/>
        <v>Tuesday</v>
      </c>
      <c r="AB4729" s="21" t="str">
        <f>VLOOKUP(U4729,'Currency Sheet'!A:C,3,)</f>
        <v>DOLLAR</v>
      </c>
      <c r="AC4729" s="42" t="str">
        <f>VLOOKUP(P4729,'Customer List'!B:D,3,)</f>
        <v>OutStation</v>
      </c>
    </row>
    <row r="4730" spans="1:29" x14ac:dyDescent="0.25">
      <c r="A4730" s="21">
        <v>4725</v>
      </c>
      <c r="B4730" s="21" t="s">
        <v>6348</v>
      </c>
      <c r="C4730" s="30">
        <v>45987</v>
      </c>
      <c r="D4730" s="30">
        <v>45993</v>
      </c>
      <c r="E4730" s="47">
        <v>79.2</v>
      </c>
      <c r="F4730" s="47">
        <f t="shared" si="648"/>
        <v>6969.6</v>
      </c>
      <c r="G4730" s="48">
        <f t="shared" si="649"/>
        <v>6969.6</v>
      </c>
      <c r="H4730" s="21">
        <v>101206</v>
      </c>
      <c r="I4730" s="21" t="s">
        <v>4748</v>
      </c>
      <c r="J4730" s="21">
        <v>1</v>
      </c>
      <c r="K4730" s="21"/>
      <c r="L4730" s="21">
        <f t="shared" si="661"/>
        <v>1</v>
      </c>
      <c r="M4730" s="21"/>
      <c r="N4730" s="30"/>
      <c r="O4730" s="48"/>
      <c r="P4730" s="21" t="s">
        <v>168</v>
      </c>
      <c r="Q4730" s="21"/>
      <c r="R4730" s="21"/>
      <c r="S4730" s="3">
        <v>4</v>
      </c>
      <c r="T4730" s="37"/>
      <c r="U4730" s="21" t="s">
        <v>5510</v>
      </c>
      <c r="V4730" s="21" t="str">
        <f>VLOOKUP(P4730,'Customer List'!B:C,2,)</f>
        <v>Bhopal</v>
      </c>
      <c r="W4730" s="38" t="s">
        <v>6378</v>
      </c>
      <c r="X4730" s="30" t="str">
        <f t="shared" si="638"/>
        <v/>
      </c>
      <c r="Y4730" s="21" t="str">
        <f t="shared" si="665"/>
        <v/>
      </c>
      <c r="Z4730" s="21" t="str">
        <f t="shared" si="666"/>
        <v/>
      </c>
      <c r="AA4730" s="21" t="str">
        <f t="shared" si="667"/>
        <v/>
      </c>
      <c r="AB4730" s="21" t="str">
        <f>VLOOKUP(U4730,'Currency Sheet'!A:C,3,)</f>
        <v>DOLLAR</v>
      </c>
      <c r="AC4730" s="42" t="str">
        <f>VLOOKUP(P4730,'Customer List'!B:D,3,)</f>
        <v>OutStation</v>
      </c>
    </row>
    <row r="4731" spans="1:29" x14ac:dyDescent="0.25">
      <c r="A4731" s="21">
        <v>4726</v>
      </c>
      <c r="B4731" s="21" t="s">
        <v>6348</v>
      </c>
      <c r="C4731" s="30">
        <v>45987</v>
      </c>
      <c r="D4731" s="30">
        <v>45993</v>
      </c>
      <c r="E4731" s="47">
        <v>123.2</v>
      </c>
      <c r="F4731" s="47">
        <f t="shared" si="648"/>
        <v>10841.6</v>
      </c>
      <c r="G4731" s="48">
        <f t="shared" si="649"/>
        <v>10841.6</v>
      </c>
      <c r="H4731" s="21">
        <v>103039</v>
      </c>
      <c r="I4731" s="21" t="s">
        <v>5163</v>
      </c>
      <c r="J4731" s="21">
        <v>1</v>
      </c>
      <c r="K4731" s="21"/>
      <c r="L4731" s="21">
        <f t="shared" si="661"/>
        <v>1</v>
      </c>
      <c r="M4731" s="21"/>
      <c r="N4731" s="30"/>
      <c r="O4731" s="48"/>
      <c r="P4731" s="21" t="s">
        <v>168</v>
      </c>
      <c r="Q4731" s="21"/>
      <c r="R4731" s="21"/>
      <c r="S4731" s="3">
        <v>4</v>
      </c>
      <c r="T4731" s="37"/>
      <c r="U4731" s="21" t="s">
        <v>5510</v>
      </c>
      <c r="V4731" s="21" t="str">
        <f>VLOOKUP(P4731,'Customer List'!B:C,2,)</f>
        <v>Bhopal</v>
      </c>
      <c r="W4731" s="38" t="s">
        <v>6378</v>
      </c>
      <c r="X4731" s="30" t="str">
        <f t="shared" si="638"/>
        <v/>
      </c>
      <c r="Y4731" s="21" t="str">
        <f t="shared" si="665"/>
        <v/>
      </c>
      <c r="Z4731" s="21" t="str">
        <f t="shared" si="666"/>
        <v/>
      </c>
      <c r="AA4731" s="21" t="str">
        <f t="shared" si="667"/>
        <v/>
      </c>
      <c r="AB4731" s="21" t="str">
        <f>VLOOKUP(U4731,'Currency Sheet'!A:C,3,)</f>
        <v>DOLLAR</v>
      </c>
      <c r="AC4731" s="42" t="str">
        <f>VLOOKUP(P4731,'Customer List'!B:D,3,)</f>
        <v>OutStation</v>
      </c>
    </row>
    <row r="4732" spans="1:29" x14ac:dyDescent="0.25">
      <c r="A4732" s="21">
        <v>4727</v>
      </c>
      <c r="B4732" s="21" t="s">
        <v>6348</v>
      </c>
      <c r="C4732" s="30">
        <v>45987</v>
      </c>
      <c r="D4732" s="30">
        <v>45993</v>
      </c>
      <c r="E4732" s="47">
        <v>165.9</v>
      </c>
      <c r="F4732" s="47">
        <f t="shared" si="648"/>
        <v>14599.2</v>
      </c>
      <c r="G4732" s="48">
        <f t="shared" si="649"/>
        <v>14599.2</v>
      </c>
      <c r="H4732" s="21">
        <v>104729</v>
      </c>
      <c r="I4732" s="21" t="s">
        <v>4751</v>
      </c>
      <c r="J4732" s="21">
        <v>1</v>
      </c>
      <c r="K4732" s="21"/>
      <c r="L4732" s="21">
        <f t="shared" si="661"/>
        <v>1</v>
      </c>
      <c r="M4732" s="21"/>
      <c r="N4732" s="30"/>
      <c r="O4732" s="48"/>
      <c r="P4732" s="21" t="s">
        <v>168</v>
      </c>
      <c r="Q4732" s="21"/>
      <c r="R4732" s="21"/>
      <c r="S4732" s="3">
        <v>4</v>
      </c>
      <c r="T4732" s="37"/>
      <c r="U4732" s="21" t="s">
        <v>5510</v>
      </c>
      <c r="V4732" s="21" t="str">
        <f>VLOOKUP(P4732,'Customer List'!B:C,2,)</f>
        <v>Bhopal</v>
      </c>
      <c r="W4732" s="38" t="s">
        <v>6378</v>
      </c>
      <c r="X4732" s="30" t="str">
        <f t="shared" si="638"/>
        <v/>
      </c>
      <c r="Y4732" s="21" t="str">
        <f t="shared" si="665"/>
        <v/>
      </c>
      <c r="Z4732" s="21" t="str">
        <f t="shared" si="666"/>
        <v/>
      </c>
      <c r="AA4732" s="21" t="str">
        <f t="shared" si="667"/>
        <v/>
      </c>
      <c r="AB4732" s="21" t="str">
        <f>VLOOKUP(U4732,'Currency Sheet'!A:C,3,)</f>
        <v>DOLLAR</v>
      </c>
      <c r="AC4732" s="42" t="str">
        <f>VLOOKUP(P4732,'Customer List'!B:D,3,)</f>
        <v>OutStation</v>
      </c>
    </row>
    <row r="4733" spans="1:29" x14ac:dyDescent="0.25">
      <c r="A4733" s="21">
        <v>4728</v>
      </c>
      <c r="B4733" s="21" t="s">
        <v>6348</v>
      </c>
      <c r="C4733" s="30">
        <v>45987</v>
      </c>
      <c r="D4733" s="30">
        <v>45993</v>
      </c>
      <c r="E4733" s="47">
        <v>175.8</v>
      </c>
      <c r="F4733" s="47">
        <f t="shared" si="648"/>
        <v>15470.400000000001</v>
      </c>
      <c r="G4733" s="48">
        <f t="shared" si="649"/>
        <v>15470.400000000001</v>
      </c>
      <c r="H4733" s="21">
        <v>105606</v>
      </c>
      <c r="I4733" s="21" t="s">
        <v>6330</v>
      </c>
      <c r="J4733" s="21">
        <v>1</v>
      </c>
      <c r="K4733" s="21"/>
      <c r="L4733" s="21">
        <f t="shared" si="661"/>
        <v>1</v>
      </c>
      <c r="M4733" s="21"/>
      <c r="N4733" s="30"/>
      <c r="O4733" s="48"/>
      <c r="P4733" s="21" t="s">
        <v>168</v>
      </c>
      <c r="Q4733" s="21"/>
      <c r="R4733" s="21"/>
      <c r="S4733" s="3">
        <v>4</v>
      </c>
      <c r="T4733" s="37"/>
      <c r="U4733" s="21" t="s">
        <v>5510</v>
      </c>
      <c r="V4733" s="21" t="str">
        <f>VLOOKUP(P4733,'Customer List'!B:C,2,)</f>
        <v>Bhopal</v>
      </c>
      <c r="W4733" s="38" t="s">
        <v>6378</v>
      </c>
      <c r="X4733" s="30" t="str">
        <f t="shared" si="638"/>
        <v/>
      </c>
      <c r="Y4733" s="21" t="str">
        <f t="shared" si="665"/>
        <v/>
      </c>
      <c r="Z4733" s="21" t="str">
        <f t="shared" si="666"/>
        <v/>
      </c>
      <c r="AA4733" s="21" t="str">
        <f t="shared" si="667"/>
        <v/>
      </c>
      <c r="AB4733" s="21" t="str">
        <f>VLOOKUP(U4733,'Currency Sheet'!A:C,3,)</f>
        <v>DOLLAR</v>
      </c>
      <c r="AC4733" s="42" t="str">
        <f>VLOOKUP(P4733,'Customer List'!B:D,3,)</f>
        <v>OutStation</v>
      </c>
    </row>
    <row r="4734" spans="1:29" x14ac:dyDescent="0.25">
      <c r="A4734" s="21">
        <v>4729</v>
      </c>
      <c r="B4734" s="21" t="s">
        <v>6348</v>
      </c>
      <c r="C4734" s="30">
        <v>45987</v>
      </c>
      <c r="D4734" s="30">
        <v>45993</v>
      </c>
      <c r="E4734" s="47">
        <v>105.6</v>
      </c>
      <c r="F4734" s="47">
        <f t="shared" si="648"/>
        <v>9292.7999999999993</v>
      </c>
      <c r="G4734" s="48">
        <f t="shared" si="649"/>
        <v>9292.7999999999993</v>
      </c>
      <c r="H4734" s="21">
        <v>106315</v>
      </c>
      <c r="I4734" s="21" t="s">
        <v>5836</v>
      </c>
      <c r="J4734" s="21">
        <v>1</v>
      </c>
      <c r="K4734" s="21"/>
      <c r="L4734" s="21">
        <f t="shared" si="661"/>
        <v>1</v>
      </c>
      <c r="M4734" s="21"/>
      <c r="N4734" s="30"/>
      <c r="O4734" s="48"/>
      <c r="P4734" s="21" t="s">
        <v>168</v>
      </c>
      <c r="Q4734" s="21"/>
      <c r="R4734" s="21"/>
      <c r="S4734" s="3">
        <v>4</v>
      </c>
      <c r="T4734" s="37"/>
      <c r="U4734" s="21" t="s">
        <v>5510</v>
      </c>
      <c r="V4734" s="21" t="str">
        <f>VLOOKUP(P4734,'Customer List'!B:C,2,)</f>
        <v>Bhopal</v>
      </c>
      <c r="W4734" s="38" t="s">
        <v>6378</v>
      </c>
      <c r="X4734" s="30" t="str">
        <f t="shared" si="638"/>
        <v/>
      </c>
      <c r="Y4734" s="21" t="str">
        <f t="shared" si="665"/>
        <v/>
      </c>
      <c r="Z4734" s="21" t="str">
        <f t="shared" si="666"/>
        <v/>
      </c>
      <c r="AA4734" s="21" t="str">
        <f t="shared" si="667"/>
        <v/>
      </c>
      <c r="AB4734" s="21" t="str">
        <f>VLOOKUP(U4734,'Currency Sheet'!A:C,3,)</f>
        <v>DOLLAR</v>
      </c>
      <c r="AC4734" s="42" t="str">
        <f>VLOOKUP(P4734,'Customer List'!B:D,3,)</f>
        <v>OutStation</v>
      </c>
    </row>
    <row r="4735" spans="1:29" x14ac:dyDescent="0.25">
      <c r="A4735" s="21">
        <v>4730</v>
      </c>
      <c r="B4735" s="21" t="s">
        <v>6348</v>
      </c>
      <c r="C4735" s="30">
        <v>45987</v>
      </c>
      <c r="D4735" s="30">
        <v>45993</v>
      </c>
      <c r="E4735" s="47">
        <v>191.1</v>
      </c>
      <c r="F4735" s="47">
        <f t="shared" si="648"/>
        <v>16816.8</v>
      </c>
      <c r="G4735" s="48">
        <f t="shared" si="649"/>
        <v>16816.8</v>
      </c>
      <c r="H4735" s="21">
        <v>107643</v>
      </c>
      <c r="I4735" s="21" t="s">
        <v>4754</v>
      </c>
      <c r="J4735" s="21">
        <v>1</v>
      </c>
      <c r="K4735" s="21"/>
      <c r="L4735" s="21">
        <f t="shared" si="661"/>
        <v>1</v>
      </c>
      <c r="M4735" s="21"/>
      <c r="N4735" s="30"/>
      <c r="O4735" s="48"/>
      <c r="P4735" s="21" t="s">
        <v>168</v>
      </c>
      <c r="Q4735" s="21"/>
      <c r="R4735" s="21"/>
      <c r="S4735" s="3">
        <v>4</v>
      </c>
      <c r="T4735" s="37"/>
      <c r="U4735" s="21" t="s">
        <v>5510</v>
      </c>
      <c r="V4735" s="21" t="str">
        <f>VLOOKUP(P4735,'Customer List'!B:C,2,)</f>
        <v>Bhopal</v>
      </c>
      <c r="W4735" s="38" t="s">
        <v>6378</v>
      </c>
      <c r="X4735" s="30" t="str">
        <f t="shared" si="638"/>
        <v/>
      </c>
      <c r="Y4735" s="21" t="str">
        <f t="shared" si="665"/>
        <v/>
      </c>
      <c r="Z4735" s="21" t="str">
        <f t="shared" si="666"/>
        <v/>
      </c>
      <c r="AA4735" s="21" t="str">
        <f t="shared" si="667"/>
        <v/>
      </c>
      <c r="AB4735" s="21" t="str">
        <f>VLOOKUP(U4735,'Currency Sheet'!A:C,3,)</f>
        <v>DOLLAR</v>
      </c>
      <c r="AC4735" s="42" t="str">
        <f>VLOOKUP(P4735,'Customer List'!B:D,3,)</f>
        <v>OutStation</v>
      </c>
    </row>
    <row r="4736" spans="1:29" x14ac:dyDescent="0.25">
      <c r="A4736" s="21">
        <v>4731</v>
      </c>
      <c r="B4736" s="21" t="s">
        <v>6348</v>
      </c>
      <c r="C4736" s="30">
        <v>45987</v>
      </c>
      <c r="D4736" s="30">
        <v>45993</v>
      </c>
      <c r="E4736" s="47">
        <v>54</v>
      </c>
      <c r="F4736" s="47">
        <f t="shared" si="648"/>
        <v>4752</v>
      </c>
      <c r="G4736" s="48">
        <f t="shared" si="649"/>
        <v>4752</v>
      </c>
      <c r="H4736" s="21">
        <v>116119</v>
      </c>
      <c r="I4736" s="21" t="s">
        <v>5821</v>
      </c>
      <c r="J4736" s="21">
        <v>1</v>
      </c>
      <c r="K4736" s="21"/>
      <c r="L4736" s="21">
        <f t="shared" si="661"/>
        <v>1</v>
      </c>
      <c r="M4736" s="21"/>
      <c r="N4736" s="30"/>
      <c r="O4736" s="48"/>
      <c r="P4736" s="21" t="s">
        <v>168</v>
      </c>
      <c r="Q4736" s="21"/>
      <c r="R4736" s="21"/>
      <c r="S4736" s="3">
        <v>4</v>
      </c>
      <c r="T4736" s="37"/>
      <c r="U4736" s="21" t="s">
        <v>5510</v>
      </c>
      <c r="V4736" s="21" t="str">
        <f>VLOOKUP(P4736,'Customer List'!B:C,2,)</f>
        <v>Bhopal</v>
      </c>
      <c r="W4736" s="38" t="s">
        <v>6378</v>
      </c>
      <c r="X4736" s="30" t="str">
        <f t="shared" si="638"/>
        <v/>
      </c>
      <c r="Y4736" s="21" t="str">
        <f t="shared" si="665"/>
        <v/>
      </c>
      <c r="Z4736" s="21" t="str">
        <f t="shared" si="666"/>
        <v/>
      </c>
      <c r="AA4736" s="21" t="str">
        <f t="shared" si="667"/>
        <v/>
      </c>
      <c r="AB4736" s="21" t="str">
        <f>VLOOKUP(U4736,'Currency Sheet'!A:C,3,)</f>
        <v>DOLLAR</v>
      </c>
      <c r="AC4736" s="42" t="str">
        <f>VLOOKUP(P4736,'Customer List'!B:D,3,)</f>
        <v>OutStation</v>
      </c>
    </row>
    <row r="4737" spans="1:29" x14ac:dyDescent="0.25">
      <c r="A4737" s="21">
        <v>4732</v>
      </c>
      <c r="B4737" s="21" t="s">
        <v>6348</v>
      </c>
      <c r="C4737" s="30">
        <v>45987</v>
      </c>
      <c r="D4737" s="30">
        <v>45993</v>
      </c>
      <c r="E4737" s="47">
        <v>123.2</v>
      </c>
      <c r="F4737" s="47">
        <f t="shared" si="648"/>
        <v>10841.6</v>
      </c>
      <c r="G4737" s="48">
        <f t="shared" si="649"/>
        <v>10841.6</v>
      </c>
      <c r="H4737" s="21">
        <v>117329</v>
      </c>
      <c r="I4737" s="21" t="s">
        <v>4758</v>
      </c>
      <c r="J4737" s="21">
        <v>1</v>
      </c>
      <c r="K4737" s="21"/>
      <c r="L4737" s="21">
        <f t="shared" si="661"/>
        <v>1</v>
      </c>
      <c r="M4737" s="21"/>
      <c r="N4737" s="30"/>
      <c r="O4737" s="48"/>
      <c r="P4737" s="21" t="s">
        <v>168</v>
      </c>
      <c r="Q4737" s="21"/>
      <c r="R4737" s="21"/>
      <c r="S4737" s="3">
        <v>4</v>
      </c>
      <c r="T4737" s="37"/>
      <c r="U4737" s="21" t="s">
        <v>5510</v>
      </c>
      <c r="V4737" s="21" t="str">
        <f>VLOOKUP(P4737,'Customer List'!B:C,2,)</f>
        <v>Bhopal</v>
      </c>
      <c r="W4737" s="38" t="s">
        <v>6378</v>
      </c>
      <c r="X4737" s="30" t="str">
        <f t="shared" si="638"/>
        <v/>
      </c>
      <c r="Y4737" s="21" t="str">
        <f t="shared" si="665"/>
        <v/>
      </c>
      <c r="Z4737" s="21" t="str">
        <f t="shared" si="666"/>
        <v/>
      </c>
      <c r="AA4737" s="21" t="str">
        <f t="shared" si="667"/>
        <v/>
      </c>
      <c r="AB4737" s="21" t="str">
        <f>VLOOKUP(U4737,'Currency Sheet'!A:C,3,)</f>
        <v>DOLLAR</v>
      </c>
      <c r="AC4737" s="42" t="str">
        <f>VLOOKUP(P4737,'Customer List'!B:D,3,)</f>
        <v>OutStation</v>
      </c>
    </row>
    <row r="4738" spans="1:29" x14ac:dyDescent="0.25">
      <c r="A4738" s="21">
        <v>4733</v>
      </c>
      <c r="B4738" s="21" t="s">
        <v>6348</v>
      </c>
      <c r="C4738" s="30">
        <v>45987</v>
      </c>
      <c r="D4738" s="30">
        <v>45993</v>
      </c>
      <c r="E4738" s="47">
        <v>168</v>
      </c>
      <c r="F4738" s="47">
        <f t="shared" si="648"/>
        <v>14784</v>
      </c>
      <c r="G4738" s="48">
        <f t="shared" si="649"/>
        <v>14784</v>
      </c>
      <c r="H4738" s="21">
        <v>122023</v>
      </c>
      <c r="I4738" s="21" t="s">
        <v>5162</v>
      </c>
      <c r="J4738" s="21">
        <v>1</v>
      </c>
      <c r="K4738" s="21"/>
      <c r="L4738" s="21">
        <f t="shared" si="661"/>
        <v>1</v>
      </c>
      <c r="M4738" s="21"/>
      <c r="N4738" s="30"/>
      <c r="O4738" s="48"/>
      <c r="P4738" s="21" t="s">
        <v>168</v>
      </c>
      <c r="Q4738" s="21"/>
      <c r="R4738" s="21"/>
      <c r="S4738" s="3">
        <v>4</v>
      </c>
      <c r="T4738" s="37"/>
      <c r="U4738" s="21" t="s">
        <v>5510</v>
      </c>
      <c r="V4738" s="21" t="str">
        <f>VLOOKUP(P4738,'Customer List'!B:C,2,)</f>
        <v>Bhopal</v>
      </c>
      <c r="W4738" s="38" t="s">
        <v>6378</v>
      </c>
      <c r="X4738" s="30" t="str">
        <f t="shared" si="638"/>
        <v/>
      </c>
      <c r="Y4738" s="21" t="str">
        <f t="shared" si="665"/>
        <v/>
      </c>
      <c r="Z4738" s="21" t="str">
        <f t="shared" si="666"/>
        <v/>
      </c>
      <c r="AA4738" s="21" t="str">
        <f t="shared" si="667"/>
        <v/>
      </c>
      <c r="AB4738" s="21" t="str">
        <f>VLOOKUP(U4738,'Currency Sheet'!A:C,3,)</f>
        <v>DOLLAR</v>
      </c>
      <c r="AC4738" s="42" t="str">
        <f>VLOOKUP(P4738,'Customer List'!B:D,3,)</f>
        <v>OutStation</v>
      </c>
    </row>
    <row r="4739" spans="1:29" x14ac:dyDescent="0.25">
      <c r="A4739" s="21">
        <v>4734</v>
      </c>
      <c r="B4739" s="21" t="s">
        <v>6348</v>
      </c>
      <c r="C4739" s="30">
        <v>45987</v>
      </c>
      <c r="D4739" s="30">
        <v>45993</v>
      </c>
      <c r="E4739" s="47">
        <v>158.19999999999999</v>
      </c>
      <c r="F4739" s="47">
        <f t="shared" si="648"/>
        <v>13921.599999999999</v>
      </c>
      <c r="G4739" s="48">
        <f t="shared" si="649"/>
        <v>13921.599999999999</v>
      </c>
      <c r="H4739" s="21">
        <v>123133</v>
      </c>
      <c r="I4739" s="21" t="s">
        <v>4760</v>
      </c>
      <c r="J4739" s="21">
        <v>1</v>
      </c>
      <c r="K4739" s="21"/>
      <c r="L4739" s="21">
        <f t="shared" si="661"/>
        <v>1</v>
      </c>
      <c r="M4739" s="21"/>
      <c r="N4739" s="30"/>
      <c r="O4739" s="48"/>
      <c r="P4739" s="21" t="s">
        <v>168</v>
      </c>
      <c r="Q4739" s="21"/>
      <c r="R4739" s="21"/>
      <c r="S4739" s="3">
        <v>4</v>
      </c>
      <c r="T4739" s="37"/>
      <c r="U4739" s="21" t="s">
        <v>5510</v>
      </c>
      <c r="V4739" s="21" t="str">
        <f>VLOOKUP(P4739,'Customer List'!B:C,2,)</f>
        <v>Bhopal</v>
      </c>
      <c r="W4739" s="38" t="s">
        <v>6378</v>
      </c>
      <c r="X4739" s="30" t="str">
        <f t="shared" si="638"/>
        <v/>
      </c>
      <c r="Y4739" s="21" t="str">
        <f t="shared" si="665"/>
        <v/>
      </c>
      <c r="Z4739" s="21" t="str">
        <f t="shared" si="666"/>
        <v/>
      </c>
      <c r="AA4739" s="21" t="str">
        <f t="shared" si="667"/>
        <v/>
      </c>
      <c r="AB4739" s="21" t="str">
        <f>VLOOKUP(U4739,'Currency Sheet'!A:C,3,)</f>
        <v>DOLLAR</v>
      </c>
      <c r="AC4739" s="42" t="str">
        <f>VLOOKUP(P4739,'Customer List'!B:D,3,)</f>
        <v>OutStation</v>
      </c>
    </row>
    <row r="4740" spans="1:29" x14ac:dyDescent="0.25">
      <c r="A4740" s="21">
        <v>4735</v>
      </c>
      <c r="B4740" s="21" t="s">
        <v>6348</v>
      </c>
      <c r="C4740" s="30">
        <v>45987</v>
      </c>
      <c r="D4740" s="30">
        <v>45993</v>
      </c>
      <c r="E4740" s="47">
        <v>91.8</v>
      </c>
      <c r="F4740" s="47">
        <f t="shared" si="648"/>
        <v>8078.4</v>
      </c>
      <c r="G4740" s="48">
        <f t="shared" si="649"/>
        <v>8078.4</v>
      </c>
      <c r="H4740" s="21">
        <v>125605</v>
      </c>
      <c r="I4740" s="21" t="s">
        <v>6331</v>
      </c>
      <c r="J4740" s="21">
        <v>1</v>
      </c>
      <c r="K4740" s="21">
        <v>1</v>
      </c>
      <c r="L4740" s="21">
        <f t="shared" si="661"/>
        <v>0</v>
      </c>
      <c r="M4740" s="21" t="s">
        <v>6389</v>
      </c>
      <c r="N4740" s="30">
        <v>45994</v>
      </c>
      <c r="O4740" s="48">
        <v>16600.5</v>
      </c>
      <c r="P4740" s="21" t="s">
        <v>620</v>
      </c>
      <c r="Q4740" s="21">
        <v>58158882423</v>
      </c>
      <c r="R4740" s="21" t="s">
        <v>6107</v>
      </c>
      <c r="S4740" s="3">
        <v>4</v>
      </c>
      <c r="T4740" s="37"/>
      <c r="U4740" s="21" t="s">
        <v>5510</v>
      </c>
      <c r="V4740" s="21" t="str">
        <f>VLOOKUP(P4740,'Customer List'!B:C,2,)</f>
        <v>Mumbai</v>
      </c>
      <c r="W4740" s="38"/>
      <c r="X4740" s="30">
        <v>45995</v>
      </c>
      <c r="Y4740" s="21">
        <f t="shared" si="665"/>
        <v>1</v>
      </c>
      <c r="Z4740" s="21" t="str">
        <f t="shared" si="666"/>
        <v>Wednesday</v>
      </c>
      <c r="AA4740" s="21" t="str">
        <f t="shared" si="667"/>
        <v>Thursday</v>
      </c>
      <c r="AB4740" s="21" t="str">
        <f>VLOOKUP(U4740,'Currency Sheet'!A:C,3,)</f>
        <v>DOLLAR</v>
      </c>
      <c r="AC4740" s="42" t="str">
        <f>VLOOKUP(P4740,'Customer List'!B:D,3,)</f>
        <v>OutStation</v>
      </c>
    </row>
    <row r="4741" spans="1:29" x14ac:dyDescent="0.25">
      <c r="A4741" s="21">
        <v>4736</v>
      </c>
      <c r="B4741" s="21" t="s">
        <v>6348</v>
      </c>
      <c r="C4741" s="30">
        <v>45987</v>
      </c>
      <c r="D4741" s="30">
        <v>45993</v>
      </c>
      <c r="E4741" s="47">
        <v>89.4</v>
      </c>
      <c r="F4741" s="47">
        <f t="shared" si="648"/>
        <v>7867.2000000000007</v>
      </c>
      <c r="G4741" s="48">
        <f t="shared" si="649"/>
        <v>7867.2000000000007</v>
      </c>
      <c r="H4741" s="21">
        <v>126511</v>
      </c>
      <c r="I4741" s="21" t="s">
        <v>6036</v>
      </c>
      <c r="J4741" s="21">
        <v>1</v>
      </c>
      <c r="K4741" s="21"/>
      <c r="L4741" s="21">
        <f t="shared" si="661"/>
        <v>1</v>
      </c>
      <c r="M4741" s="21"/>
      <c r="N4741" s="30"/>
      <c r="O4741" s="48"/>
      <c r="P4741" s="21" t="s">
        <v>168</v>
      </c>
      <c r="Q4741" s="21"/>
      <c r="R4741" s="21"/>
      <c r="S4741" s="3">
        <v>4</v>
      </c>
      <c r="T4741" s="37"/>
      <c r="U4741" s="21" t="s">
        <v>5510</v>
      </c>
      <c r="V4741" s="21" t="str">
        <f>VLOOKUP(P4741,'Customer List'!B:C,2,)</f>
        <v>Bhopal</v>
      </c>
      <c r="W4741" s="38" t="s">
        <v>6378</v>
      </c>
      <c r="X4741" s="30" t="str">
        <f t="shared" ref="X4741:X4751" si="668">IF(OR(R4741 = "PRIYANKA MADAM", R4741 = "DEEPAK", R4741 = "PORTER"),N4741,"")</f>
        <v/>
      </c>
      <c r="Y4741" s="21" t="str">
        <f t="shared" si="665"/>
        <v/>
      </c>
      <c r="Z4741" s="21" t="str">
        <f t="shared" si="666"/>
        <v/>
      </c>
      <c r="AA4741" s="21" t="str">
        <f t="shared" si="667"/>
        <v/>
      </c>
      <c r="AB4741" s="21" t="str">
        <f>VLOOKUP(U4741,'Currency Sheet'!A:C,3,)</f>
        <v>DOLLAR</v>
      </c>
      <c r="AC4741" s="42" t="str">
        <f>VLOOKUP(P4741,'Customer List'!B:D,3,)</f>
        <v>OutStation</v>
      </c>
    </row>
    <row r="4742" spans="1:29" x14ac:dyDescent="0.25">
      <c r="A4742" s="21">
        <v>4737</v>
      </c>
      <c r="B4742" s="21" t="s">
        <v>6348</v>
      </c>
      <c r="C4742" s="30">
        <v>45987</v>
      </c>
      <c r="D4742" s="30">
        <v>45993</v>
      </c>
      <c r="E4742" s="47">
        <v>150.5</v>
      </c>
      <c r="F4742" s="47">
        <f t="shared" si="648"/>
        <v>13244</v>
      </c>
      <c r="G4742" s="48">
        <f t="shared" si="649"/>
        <v>13244</v>
      </c>
      <c r="H4742" s="21">
        <v>127215</v>
      </c>
      <c r="I4742" s="21" t="s">
        <v>6332</v>
      </c>
      <c r="J4742" s="21">
        <v>1</v>
      </c>
      <c r="K4742" s="21"/>
      <c r="L4742" s="21">
        <f t="shared" si="661"/>
        <v>1</v>
      </c>
      <c r="M4742" s="21"/>
      <c r="N4742" s="30"/>
      <c r="O4742" s="48"/>
      <c r="P4742" s="21" t="s">
        <v>168</v>
      </c>
      <c r="Q4742" s="21"/>
      <c r="R4742" s="21"/>
      <c r="S4742" s="3">
        <v>4</v>
      </c>
      <c r="T4742" s="37"/>
      <c r="U4742" s="21" t="s">
        <v>5510</v>
      </c>
      <c r="V4742" s="21" t="str">
        <f>VLOOKUP(P4742,'Customer List'!B:C,2,)</f>
        <v>Bhopal</v>
      </c>
      <c r="W4742" s="38" t="s">
        <v>6378</v>
      </c>
      <c r="X4742" s="30" t="str">
        <f t="shared" si="668"/>
        <v/>
      </c>
      <c r="Y4742" s="21" t="str">
        <f t="shared" si="665"/>
        <v/>
      </c>
      <c r="Z4742" s="21" t="str">
        <f t="shared" si="666"/>
        <v/>
      </c>
      <c r="AA4742" s="21" t="str">
        <f t="shared" si="667"/>
        <v/>
      </c>
      <c r="AB4742" s="21" t="str">
        <f>VLOOKUP(U4742,'Currency Sheet'!A:C,3,)</f>
        <v>DOLLAR</v>
      </c>
      <c r="AC4742" s="42" t="str">
        <f>VLOOKUP(P4742,'Customer List'!B:D,3,)</f>
        <v>OutStation</v>
      </c>
    </row>
    <row r="4743" spans="1:29" x14ac:dyDescent="0.25">
      <c r="A4743" s="21">
        <v>4738</v>
      </c>
      <c r="B4743" s="21" t="s">
        <v>6348</v>
      </c>
      <c r="C4743" s="30">
        <v>45987</v>
      </c>
      <c r="D4743" s="30">
        <v>45993</v>
      </c>
      <c r="E4743" s="47">
        <v>146.30000000000001</v>
      </c>
      <c r="F4743" s="47">
        <f t="shared" si="648"/>
        <v>12874.400000000001</v>
      </c>
      <c r="G4743" s="48">
        <f t="shared" si="649"/>
        <v>12874.400000000001</v>
      </c>
      <c r="H4743" s="21">
        <v>128035</v>
      </c>
      <c r="I4743" s="21" t="s">
        <v>5839</v>
      </c>
      <c r="J4743" s="21">
        <v>1</v>
      </c>
      <c r="K4743" s="21"/>
      <c r="L4743" s="21">
        <f t="shared" si="661"/>
        <v>1</v>
      </c>
      <c r="M4743" s="21"/>
      <c r="N4743" s="30"/>
      <c r="O4743" s="48"/>
      <c r="P4743" s="21" t="s">
        <v>168</v>
      </c>
      <c r="Q4743" s="21"/>
      <c r="R4743" s="21"/>
      <c r="S4743" s="3">
        <v>4</v>
      </c>
      <c r="T4743" s="37"/>
      <c r="U4743" s="21" t="s">
        <v>5510</v>
      </c>
      <c r="V4743" s="21" t="str">
        <f>VLOOKUP(P4743,'Customer List'!B:C,2,)</f>
        <v>Bhopal</v>
      </c>
      <c r="W4743" s="38" t="s">
        <v>6378</v>
      </c>
      <c r="X4743" s="30" t="str">
        <f t="shared" si="668"/>
        <v/>
      </c>
      <c r="Y4743" s="21" t="str">
        <f t="shared" si="665"/>
        <v/>
      </c>
      <c r="Z4743" s="21" t="str">
        <f t="shared" si="666"/>
        <v/>
      </c>
      <c r="AA4743" s="21" t="str">
        <f t="shared" si="667"/>
        <v/>
      </c>
      <c r="AB4743" s="21" t="str">
        <f>VLOOKUP(U4743,'Currency Sheet'!A:C,3,)</f>
        <v>DOLLAR</v>
      </c>
      <c r="AC4743" s="42" t="str">
        <f>VLOOKUP(P4743,'Customer List'!B:D,3,)</f>
        <v>OutStation</v>
      </c>
    </row>
    <row r="4744" spans="1:29" x14ac:dyDescent="0.25">
      <c r="A4744" s="21">
        <v>4739</v>
      </c>
      <c r="B4744" s="21" t="s">
        <v>6348</v>
      </c>
      <c r="C4744" s="30">
        <v>45987</v>
      </c>
      <c r="D4744" s="30">
        <v>45993</v>
      </c>
      <c r="E4744" s="47">
        <v>212.1</v>
      </c>
      <c r="F4744" s="47">
        <f t="shared" si="648"/>
        <v>18664.8</v>
      </c>
      <c r="G4744" s="48">
        <f t="shared" si="649"/>
        <v>18664.8</v>
      </c>
      <c r="H4744" s="21">
        <v>134021</v>
      </c>
      <c r="I4744" s="21" t="s">
        <v>5168</v>
      </c>
      <c r="J4744" s="21">
        <v>1</v>
      </c>
      <c r="K4744" s="21"/>
      <c r="L4744" s="21">
        <f t="shared" si="661"/>
        <v>1</v>
      </c>
      <c r="M4744" s="21"/>
      <c r="N4744" s="30"/>
      <c r="O4744" s="48"/>
      <c r="P4744" s="21" t="s">
        <v>168</v>
      </c>
      <c r="Q4744" s="21"/>
      <c r="R4744" s="21"/>
      <c r="S4744" s="3">
        <v>4</v>
      </c>
      <c r="T4744" s="37"/>
      <c r="U4744" s="21" t="s">
        <v>5510</v>
      </c>
      <c r="V4744" s="21" t="str">
        <f>VLOOKUP(P4744,'Customer List'!B:C,2,)</f>
        <v>Bhopal</v>
      </c>
      <c r="W4744" s="38" t="s">
        <v>6378</v>
      </c>
      <c r="X4744" s="30" t="str">
        <f t="shared" si="668"/>
        <v/>
      </c>
      <c r="Y4744" s="21" t="str">
        <f t="shared" si="665"/>
        <v/>
      </c>
      <c r="Z4744" s="21" t="str">
        <f t="shared" si="666"/>
        <v/>
      </c>
      <c r="AA4744" s="21" t="str">
        <f t="shared" si="667"/>
        <v/>
      </c>
      <c r="AB4744" s="21" t="str">
        <f>VLOOKUP(U4744,'Currency Sheet'!A:C,3,)</f>
        <v>DOLLAR</v>
      </c>
      <c r="AC4744" s="42" t="str">
        <f>VLOOKUP(P4744,'Customer List'!B:D,3,)</f>
        <v>OutStation</v>
      </c>
    </row>
    <row r="4745" spans="1:29" x14ac:dyDescent="0.25">
      <c r="A4745" s="21">
        <v>4740</v>
      </c>
      <c r="B4745" s="21" t="s">
        <v>6348</v>
      </c>
      <c r="C4745" s="30">
        <v>45987</v>
      </c>
      <c r="D4745" s="30">
        <v>45993</v>
      </c>
      <c r="E4745" s="47">
        <v>165.9</v>
      </c>
      <c r="F4745" s="47">
        <f t="shared" si="648"/>
        <v>14599.2</v>
      </c>
      <c r="G4745" s="48">
        <f t="shared" si="649"/>
        <v>14599.2</v>
      </c>
      <c r="H4745" s="21">
        <v>135219</v>
      </c>
      <c r="I4745" s="21" t="s">
        <v>5172</v>
      </c>
      <c r="J4745" s="21">
        <v>1</v>
      </c>
      <c r="K4745" s="21"/>
      <c r="L4745" s="21">
        <f t="shared" si="661"/>
        <v>1</v>
      </c>
      <c r="M4745" s="21"/>
      <c r="N4745" s="30"/>
      <c r="O4745" s="48"/>
      <c r="P4745" s="21" t="s">
        <v>168</v>
      </c>
      <c r="Q4745" s="21"/>
      <c r="R4745" s="21"/>
      <c r="S4745" s="3">
        <v>4</v>
      </c>
      <c r="T4745" s="37"/>
      <c r="U4745" s="21" t="s">
        <v>5510</v>
      </c>
      <c r="V4745" s="21" t="str">
        <f>VLOOKUP(P4745,'Customer List'!B:C,2,)</f>
        <v>Bhopal</v>
      </c>
      <c r="W4745" s="38" t="s">
        <v>6378</v>
      </c>
      <c r="X4745" s="30" t="str">
        <f t="shared" si="668"/>
        <v/>
      </c>
      <c r="Y4745" s="21" t="str">
        <f t="shared" si="665"/>
        <v/>
      </c>
      <c r="Z4745" s="21" t="str">
        <f t="shared" si="666"/>
        <v/>
      </c>
      <c r="AA4745" s="21" t="str">
        <f t="shared" si="667"/>
        <v/>
      </c>
      <c r="AB4745" s="21" t="str">
        <f>VLOOKUP(U4745,'Currency Sheet'!A:C,3,)</f>
        <v>DOLLAR</v>
      </c>
      <c r="AC4745" s="42" t="str">
        <f>VLOOKUP(P4745,'Customer List'!B:D,3,)</f>
        <v>OutStation</v>
      </c>
    </row>
    <row r="4746" spans="1:29" x14ac:dyDescent="0.25">
      <c r="A4746" s="21">
        <v>4741</v>
      </c>
      <c r="B4746" s="21" t="s">
        <v>6348</v>
      </c>
      <c r="C4746" s="30">
        <v>45987</v>
      </c>
      <c r="D4746" s="30">
        <v>45993</v>
      </c>
      <c r="E4746" s="47">
        <v>192.5</v>
      </c>
      <c r="F4746" s="47">
        <f t="shared" si="648"/>
        <v>16940</v>
      </c>
      <c r="G4746" s="48">
        <f t="shared" si="649"/>
        <v>16940</v>
      </c>
      <c r="H4746" s="21">
        <v>137017</v>
      </c>
      <c r="I4746" s="21" t="s">
        <v>6333</v>
      </c>
      <c r="J4746" s="21">
        <v>1</v>
      </c>
      <c r="K4746" s="21"/>
      <c r="L4746" s="21">
        <f t="shared" si="661"/>
        <v>1</v>
      </c>
      <c r="M4746" s="21"/>
      <c r="N4746" s="30"/>
      <c r="O4746" s="48"/>
      <c r="P4746" s="21" t="s">
        <v>168</v>
      </c>
      <c r="Q4746" s="21"/>
      <c r="R4746" s="21"/>
      <c r="S4746" s="3">
        <v>4</v>
      </c>
      <c r="T4746" s="37"/>
      <c r="U4746" s="21" t="s">
        <v>5510</v>
      </c>
      <c r="V4746" s="21" t="str">
        <f>VLOOKUP(P4746,'Customer List'!B:C,2,)</f>
        <v>Bhopal</v>
      </c>
      <c r="W4746" s="38" t="s">
        <v>6378</v>
      </c>
      <c r="X4746" s="30" t="str">
        <f t="shared" si="668"/>
        <v/>
      </c>
      <c r="Y4746" s="21" t="str">
        <f t="shared" si="665"/>
        <v/>
      </c>
      <c r="Z4746" s="21" t="str">
        <f t="shared" si="666"/>
        <v/>
      </c>
      <c r="AA4746" s="21" t="str">
        <f t="shared" si="667"/>
        <v/>
      </c>
      <c r="AB4746" s="21" t="str">
        <f>VLOOKUP(U4746,'Currency Sheet'!A:C,3,)</f>
        <v>DOLLAR</v>
      </c>
      <c r="AC4746" s="42" t="str">
        <f>VLOOKUP(P4746,'Customer List'!B:D,3,)</f>
        <v>OutStation</v>
      </c>
    </row>
    <row r="4747" spans="1:29" x14ac:dyDescent="0.25">
      <c r="A4747" s="21">
        <v>4742</v>
      </c>
      <c r="B4747" s="21" t="s">
        <v>6348</v>
      </c>
      <c r="C4747" s="30">
        <v>45987</v>
      </c>
      <c r="D4747" s="30">
        <v>45993</v>
      </c>
      <c r="E4747" s="47">
        <v>191.1</v>
      </c>
      <c r="F4747" s="47">
        <f t="shared" si="648"/>
        <v>16816.8</v>
      </c>
      <c r="G4747" s="48">
        <f t="shared" si="649"/>
        <v>16816.8</v>
      </c>
      <c r="H4747" s="21">
        <v>138427</v>
      </c>
      <c r="I4747" s="21" t="s">
        <v>5370</v>
      </c>
      <c r="J4747" s="21">
        <v>1</v>
      </c>
      <c r="K4747" s="21"/>
      <c r="L4747" s="21">
        <f t="shared" si="661"/>
        <v>1</v>
      </c>
      <c r="M4747" s="21"/>
      <c r="N4747" s="30"/>
      <c r="O4747" s="48"/>
      <c r="P4747" s="21" t="s">
        <v>168</v>
      </c>
      <c r="Q4747" s="21"/>
      <c r="R4747" s="21"/>
      <c r="S4747" s="3">
        <v>4</v>
      </c>
      <c r="T4747" s="37"/>
      <c r="U4747" s="21" t="s">
        <v>5510</v>
      </c>
      <c r="V4747" s="21" t="str">
        <f>VLOOKUP(P4747,'Customer List'!B:C,2,)</f>
        <v>Bhopal</v>
      </c>
      <c r="W4747" s="38" t="s">
        <v>6378</v>
      </c>
      <c r="X4747" s="30" t="str">
        <f t="shared" si="668"/>
        <v/>
      </c>
      <c r="Y4747" s="21" t="str">
        <f t="shared" si="665"/>
        <v/>
      </c>
      <c r="Z4747" s="21" t="str">
        <f t="shared" si="666"/>
        <v/>
      </c>
      <c r="AA4747" s="21" t="str">
        <f t="shared" si="667"/>
        <v/>
      </c>
      <c r="AB4747" s="21" t="str">
        <f>VLOOKUP(U4747,'Currency Sheet'!A:C,3,)</f>
        <v>DOLLAR</v>
      </c>
      <c r="AC4747" s="42" t="str">
        <f>VLOOKUP(P4747,'Customer List'!B:D,3,)</f>
        <v>OutStation</v>
      </c>
    </row>
    <row r="4748" spans="1:29" x14ac:dyDescent="0.25">
      <c r="A4748" s="21">
        <v>4743</v>
      </c>
      <c r="B4748" s="21" t="s">
        <v>6348</v>
      </c>
      <c r="C4748" s="30">
        <v>45987</v>
      </c>
      <c r="D4748" s="30">
        <v>45993</v>
      </c>
      <c r="E4748" s="47">
        <v>229.2</v>
      </c>
      <c r="F4748" s="47">
        <f t="shared" si="648"/>
        <v>20169.599999999999</v>
      </c>
      <c r="G4748" s="48">
        <f t="shared" si="649"/>
        <v>20169.599999999999</v>
      </c>
      <c r="H4748" s="21">
        <v>141716</v>
      </c>
      <c r="I4748" s="21" t="s">
        <v>4763</v>
      </c>
      <c r="J4748" s="21">
        <v>1</v>
      </c>
      <c r="K4748" s="21"/>
      <c r="L4748" s="21">
        <f t="shared" si="661"/>
        <v>1</v>
      </c>
      <c r="M4748" s="21"/>
      <c r="N4748" s="30"/>
      <c r="O4748" s="48"/>
      <c r="P4748" s="21" t="s">
        <v>168</v>
      </c>
      <c r="Q4748" s="21"/>
      <c r="R4748" s="21"/>
      <c r="S4748" s="3">
        <v>4</v>
      </c>
      <c r="T4748" s="37"/>
      <c r="U4748" s="21" t="s">
        <v>5510</v>
      </c>
      <c r="V4748" s="21" t="str">
        <f>VLOOKUP(P4748,'Customer List'!B:C,2,)</f>
        <v>Bhopal</v>
      </c>
      <c r="W4748" s="38" t="s">
        <v>6378</v>
      </c>
      <c r="X4748" s="30" t="str">
        <f t="shared" si="668"/>
        <v/>
      </c>
      <c r="Y4748" s="21" t="str">
        <f t="shared" si="665"/>
        <v/>
      </c>
      <c r="Z4748" s="21" t="str">
        <f t="shared" si="666"/>
        <v/>
      </c>
      <c r="AA4748" s="21" t="str">
        <f t="shared" si="667"/>
        <v/>
      </c>
      <c r="AB4748" s="21" t="str">
        <f>VLOOKUP(U4748,'Currency Sheet'!A:C,3,)</f>
        <v>DOLLAR</v>
      </c>
      <c r="AC4748" s="42" t="str">
        <f>VLOOKUP(P4748,'Customer List'!B:D,3,)</f>
        <v>OutStation</v>
      </c>
    </row>
    <row r="4749" spans="1:29" x14ac:dyDescent="0.25">
      <c r="A4749" s="21">
        <v>4744</v>
      </c>
      <c r="B4749" s="21" t="s">
        <v>6348</v>
      </c>
      <c r="C4749" s="30">
        <v>45987</v>
      </c>
      <c r="D4749" s="30">
        <v>45993</v>
      </c>
      <c r="E4749" s="47">
        <v>204.4</v>
      </c>
      <c r="F4749" s="47">
        <f t="shared" si="648"/>
        <v>17987.2</v>
      </c>
      <c r="G4749" s="48">
        <f t="shared" si="649"/>
        <v>17987.2</v>
      </c>
      <c r="H4749" s="21">
        <v>151227</v>
      </c>
      <c r="I4749" s="21" t="s">
        <v>6134</v>
      </c>
      <c r="J4749" s="21">
        <v>1</v>
      </c>
      <c r="K4749" s="21"/>
      <c r="L4749" s="21">
        <f t="shared" si="661"/>
        <v>1</v>
      </c>
      <c r="M4749" s="21"/>
      <c r="N4749" s="30"/>
      <c r="O4749" s="48"/>
      <c r="P4749" s="21" t="s">
        <v>168</v>
      </c>
      <c r="Q4749" s="21"/>
      <c r="R4749" s="21"/>
      <c r="S4749" s="3">
        <v>4</v>
      </c>
      <c r="T4749" s="37"/>
      <c r="U4749" s="21" t="s">
        <v>5510</v>
      </c>
      <c r="V4749" s="21" t="str">
        <f>VLOOKUP(P4749,'Customer List'!B:C,2,)</f>
        <v>Bhopal</v>
      </c>
      <c r="W4749" s="38" t="s">
        <v>6378</v>
      </c>
      <c r="X4749" s="30" t="str">
        <f t="shared" si="668"/>
        <v/>
      </c>
      <c r="Y4749" s="21" t="str">
        <f t="shared" si="665"/>
        <v/>
      </c>
      <c r="Z4749" s="21" t="str">
        <f t="shared" si="666"/>
        <v/>
      </c>
      <c r="AA4749" s="21" t="str">
        <f t="shared" si="667"/>
        <v/>
      </c>
      <c r="AB4749" s="21" t="str">
        <f>VLOOKUP(U4749,'Currency Sheet'!A:C,3,)</f>
        <v>DOLLAR</v>
      </c>
      <c r="AC4749" s="42" t="str">
        <f>VLOOKUP(P4749,'Customer List'!B:D,3,)</f>
        <v>OutStation</v>
      </c>
    </row>
    <row r="4750" spans="1:29" x14ac:dyDescent="0.25">
      <c r="A4750" s="21">
        <v>4745</v>
      </c>
      <c r="B4750" s="21" t="s">
        <v>6348</v>
      </c>
      <c r="C4750" s="30">
        <v>45987</v>
      </c>
      <c r="D4750" s="30">
        <v>45993</v>
      </c>
      <c r="E4750" s="47">
        <v>178.5</v>
      </c>
      <c r="F4750" s="47">
        <f t="shared" si="648"/>
        <v>15708</v>
      </c>
      <c r="G4750" s="48">
        <f t="shared" si="649"/>
        <v>15708</v>
      </c>
      <c r="H4750" s="21">
        <v>152421</v>
      </c>
      <c r="I4750" s="21" t="s">
        <v>5166</v>
      </c>
      <c r="J4750" s="21">
        <v>1</v>
      </c>
      <c r="K4750" s="21"/>
      <c r="L4750" s="21">
        <f t="shared" si="661"/>
        <v>1</v>
      </c>
      <c r="M4750" s="21"/>
      <c r="N4750" s="30"/>
      <c r="O4750" s="48"/>
      <c r="P4750" s="21" t="s">
        <v>168</v>
      </c>
      <c r="Q4750" s="21"/>
      <c r="R4750" s="21"/>
      <c r="S4750" s="3">
        <v>4</v>
      </c>
      <c r="T4750" s="37"/>
      <c r="U4750" s="21" t="s">
        <v>5510</v>
      </c>
      <c r="V4750" s="21" t="str">
        <f>VLOOKUP(P4750,'Customer List'!B:C,2,)</f>
        <v>Bhopal</v>
      </c>
      <c r="W4750" s="38" t="s">
        <v>6378</v>
      </c>
      <c r="X4750" s="30" t="str">
        <f t="shared" si="668"/>
        <v/>
      </c>
      <c r="Y4750" s="21" t="str">
        <f t="shared" si="665"/>
        <v/>
      </c>
      <c r="Z4750" s="21" t="str">
        <f t="shared" si="666"/>
        <v/>
      </c>
      <c r="AA4750" s="21" t="str">
        <f t="shared" si="667"/>
        <v/>
      </c>
      <c r="AB4750" s="21" t="str">
        <f>VLOOKUP(U4750,'Currency Sheet'!A:C,3,)</f>
        <v>DOLLAR</v>
      </c>
      <c r="AC4750" s="42" t="str">
        <f>VLOOKUP(P4750,'Customer List'!B:D,3,)</f>
        <v>OutStation</v>
      </c>
    </row>
    <row r="4751" spans="1:29" x14ac:dyDescent="0.25">
      <c r="A4751" s="21">
        <v>4746</v>
      </c>
      <c r="B4751" s="21" t="s">
        <v>6348</v>
      </c>
      <c r="C4751" s="30">
        <v>45987</v>
      </c>
      <c r="D4751" s="30">
        <v>45993</v>
      </c>
      <c r="E4751" s="47">
        <v>208.2</v>
      </c>
      <c r="F4751" s="47">
        <f t="shared" si="648"/>
        <v>18321.599999999999</v>
      </c>
      <c r="G4751" s="48">
        <f t="shared" si="649"/>
        <v>18321.599999999999</v>
      </c>
      <c r="H4751" s="21">
        <v>156908</v>
      </c>
      <c r="I4751" s="21" t="s">
        <v>6334</v>
      </c>
      <c r="J4751" s="21">
        <v>1</v>
      </c>
      <c r="K4751" s="21"/>
      <c r="L4751" s="21">
        <f t="shared" si="661"/>
        <v>1</v>
      </c>
      <c r="M4751" s="21"/>
      <c r="N4751" s="30"/>
      <c r="O4751" s="48"/>
      <c r="P4751" s="21" t="s">
        <v>168</v>
      </c>
      <c r="Q4751" s="21"/>
      <c r="R4751" s="21"/>
      <c r="S4751" s="3">
        <v>4</v>
      </c>
      <c r="T4751" s="37"/>
      <c r="U4751" s="21" t="s">
        <v>5510</v>
      </c>
      <c r="V4751" s="21" t="str">
        <f>VLOOKUP(P4751,'Customer List'!B:C,2,)</f>
        <v>Bhopal</v>
      </c>
      <c r="W4751" s="38" t="s">
        <v>6378</v>
      </c>
      <c r="X4751" s="30" t="str">
        <f t="shared" si="668"/>
        <v/>
      </c>
      <c r="Y4751" s="21" t="str">
        <f t="shared" si="665"/>
        <v/>
      </c>
      <c r="Z4751" s="21" t="str">
        <f t="shared" si="666"/>
        <v/>
      </c>
      <c r="AA4751" s="21" t="str">
        <f t="shared" si="667"/>
        <v/>
      </c>
      <c r="AB4751" s="21" t="str">
        <f>VLOOKUP(U4751,'Currency Sheet'!A:C,3,)</f>
        <v>DOLLAR</v>
      </c>
      <c r="AC4751" s="42" t="str">
        <f>VLOOKUP(P4751,'Customer List'!B:D,3,)</f>
        <v>OutStation</v>
      </c>
    </row>
    <row r="4752" spans="1:29" x14ac:dyDescent="0.25">
      <c r="A4752" s="21">
        <v>4747</v>
      </c>
      <c r="B4752" s="21" t="s">
        <v>6348</v>
      </c>
      <c r="C4752" s="30">
        <v>45987</v>
      </c>
      <c r="D4752" s="30">
        <v>45993</v>
      </c>
      <c r="E4752" s="47">
        <v>30</v>
      </c>
      <c r="F4752" s="47">
        <f t="shared" si="648"/>
        <v>2640</v>
      </c>
      <c r="G4752" s="48">
        <f t="shared" si="649"/>
        <v>2640</v>
      </c>
      <c r="H4752" s="21">
        <v>300406</v>
      </c>
      <c r="I4752" s="21" t="s">
        <v>4767</v>
      </c>
      <c r="J4752" s="21">
        <v>1</v>
      </c>
      <c r="K4752" s="21">
        <v>1</v>
      </c>
      <c r="L4752" s="21">
        <f t="shared" si="661"/>
        <v>0</v>
      </c>
      <c r="M4752" s="21" t="s">
        <v>6379</v>
      </c>
      <c r="N4752" s="30">
        <v>45994</v>
      </c>
      <c r="O4752" s="48">
        <v>7750</v>
      </c>
      <c r="P4752" s="21" t="s">
        <v>6349</v>
      </c>
      <c r="Q4752" s="21">
        <v>58158882725</v>
      </c>
      <c r="R4752" s="21" t="s">
        <v>6107</v>
      </c>
      <c r="S4752" s="3">
        <v>4</v>
      </c>
      <c r="T4752" s="37"/>
      <c r="U4752" s="21" t="s">
        <v>5510</v>
      </c>
      <c r="V4752" s="21" t="str">
        <f>VLOOKUP(P4752,'Customer List'!B:C,2,)</f>
        <v>Kolkata</v>
      </c>
      <c r="W4752" s="38"/>
      <c r="X4752" s="30">
        <v>45995</v>
      </c>
      <c r="Y4752" s="21">
        <f t="shared" si="665"/>
        <v>1</v>
      </c>
      <c r="Z4752" s="21" t="str">
        <f t="shared" si="666"/>
        <v>Wednesday</v>
      </c>
      <c r="AA4752" s="21" t="str">
        <f>IF(X4752="", "", TEXT(X4752, "dddd"))</f>
        <v>Thursday</v>
      </c>
      <c r="AB4752" s="21" t="str">
        <f>VLOOKUP(U4752,'Currency Sheet'!A:C,3,)</f>
        <v>DOLLAR</v>
      </c>
      <c r="AC4752" s="42" t="str">
        <f>VLOOKUP(P4752,'Customer List'!B:D,3,)</f>
        <v>OutStation</v>
      </c>
    </row>
    <row r="4753" spans="1:29" x14ac:dyDescent="0.25">
      <c r="A4753" s="21">
        <v>4748</v>
      </c>
      <c r="B4753" s="21" t="s">
        <v>6348</v>
      </c>
      <c r="C4753" s="30">
        <v>45987</v>
      </c>
      <c r="D4753" s="30">
        <v>45993</v>
      </c>
      <c r="E4753" s="47">
        <v>292.60000000000002</v>
      </c>
      <c r="F4753" s="47">
        <f t="shared" si="648"/>
        <v>25748.800000000003</v>
      </c>
      <c r="G4753" s="48">
        <f t="shared" si="649"/>
        <v>25748.800000000003</v>
      </c>
      <c r="H4753" s="21">
        <v>300554</v>
      </c>
      <c r="I4753" s="21" t="s">
        <v>4778</v>
      </c>
      <c r="J4753" s="21">
        <v>1</v>
      </c>
      <c r="K4753" s="21">
        <v>1</v>
      </c>
      <c r="L4753" s="21">
        <f t="shared" si="661"/>
        <v>0</v>
      </c>
      <c r="M4753" s="21" t="s">
        <v>6631</v>
      </c>
      <c r="N4753" s="30">
        <v>46003</v>
      </c>
      <c r="O4753" s="48">
        <v>35550.9</v>
      </c>
      <c r="P4753" s="21" t="s">
        <v>180</v>
      </c>
      <c r="Q4753" s="21" t="s">
        <v>5959</v>
      </c>
      <c r="R4753" s="21" t="s">
        <v>6091</v>
      </c>
      <c r="S4753" s="3">
        <v>4</v>
      </c>
      <c r="T4753" s="37" t="s">
        <v>6630</v>
      </c>
      <c r="U4753" s="21" t="s">
        <v>5510</v>
      </c>
      <c r="V4753" s="21" t="str">
        <f>VLOOKUP(P4753,'Customer List'!B:C,2,)</f>
        <v>Faridabad</v>
      </c>
      <c r="W4753" s="38" t="s">
        <v>637</v>
      </c>
      <c r="X4753" s="30">
        <f t="shared" ref="X4753" si="669">IF(OR(R4753 = "PRIYANKA MADAM", R4753 = "DEEPAK", R4753 = "PORTER"),N4753,"")</f>
        <v>46003</v>
      </c>
      <c r="Y4753" s="21">
        <f t="shared" si="665"/>
        <v>0</v>
      </c>
      <c r="Z4753" s="21" t="str">
        <f t="shared" si="666"/>
        <v>Friday</v>
      </c>
      <c r="AA4753" s="21" t="str">
        <f t="shared" si="667"/>
        <v>Friday</v>
      </c>
      <c r="AB4753" s="21" t="str">
        <f>VLOOKUP(U4753,'Currency Sheet'!A:C,3,)</f>
        <v>DOLLAR</v>
      </c>
      <c r="AC4753" s="42" t="str">
        <f>VLOOKUP(P4753,'Customer List'!B:D,3,)</f>
        <v>Local</v>
      </c>
    </row>
    <row r="4754" spans="1:29" x14ac:dyDescent="0.25">
      <c r="A4754" s="21">
        <v>4749</v>
      </c>
      <c r="B4754" s="21" t="s">
        <v>6348</v>
      </c>
      <c r="C4754" s="30">
        <v>45987</v>
      </c>
      <c r="D4754" s="30">
        <v>45993</v>
      </c>
      <c r="E4754" s="47">
        <v>144.19999999999999</v>
      </c>
      <c r="F4754" s="47">
        <f t="shared" si="648"/>
        <v>12689.599999999999</v>
      </c>
      <c r="G4754" s="48">
        <f t="shared" si="649"/>
        <v>12689.599999999999</v>
      </c>
      <c r="H4754" s="21">
        <v>301043</v>
      </c>
      <c r="I4754" s="21" t="s">
        <v>4768</v>
      </c>
      <c r="J4754" s="21">
        <v>1</v>
      </c>
      <c r="K4754" s="21">
        <v>1</v>
      </c>
      <c r="L4754" s="21">
        <f t="shared" si="661"/>
        <v>0</v>
      </c>
      <c r="M4754" s="21" t="s">
        <v>6379</v>
      </c>
      <c r="N4754" s="30">
        <v>45994</v>
      </c>
      <c r="O4754" s="48">
        <v>31930</v>
      </c>
      <c r="P4754" s="21" t="s">
        <v>6349</v>
      </c>
      <c r="Q4754" s="21">
        <v>58158882725</v>
      </c>
      <c r="R4754" s="21" t="s">
        <v>6107</v>
      </c>
      <c r="S4754" s="3">
        <v>4</v>
      </c>
      <c r="T4754" s="37"/>
      <c r="U4754" s="21" t="s">
        <v>5510</v>
      </c>
      <c r="V4754" s="21" t="str">
        <f>VLOOKUP(P4754,'Customer List'!B:C,2,)</f>
        <v>Kolkata</v>
      </c>
      <c r="W4754" s="38"/>
      <c r="X4754" s="30">
        <v>45995</v>
      </c>
      <c r="Y4754" s="21">
        <f t="shared" si="665"/>
        <v>1</v>
      </c>
      <c r="Z4754" s="21" t="str">
        <f t="shared" si="666"/>
        <v>Wednesday</v>
      </c>
      <c r="AA4754" s="21" t="str">
        <f t="shared" si="667"/>
        <v>Thursday</v>
      </c>
      <c r="AB4754" s="21" t="str">
        <f>VLOOKUP(U4754,'Currency Sheet'!A:C,3,)</f>
        <v>DOLLAR</v>
      </c>
      <c r="AC4754" s="42" t="str">
        <f>VLOOKUP(P4754,'Customer List'!B:D,3,)</f>
        <v>OutStation</v>
      </c>
    </row>
    <row r="4755" spans="1:29" x14ac:dyDescent="0.25">
      <c r="A4755" s="21">
        <v>4750</v>
      </c>
      <c r="B4755" s="21" t="s">
        <v>6348</v>
      </c>
      <c r="C4755" s="30">
        <v>45987</v>
      </c>
      <c r="D4755" s="30">
        <v>45993</v>
      </c>
      <c r="E4755" s="47">
        <v>26.4</v>
      </c>
      <c r="F4755" s="47">
        <f t="shared" si="648"/>
        <v>2323.1999999999998</v>
      </c>
      <c r="G4755" s="48">
        <f t="shared" si="649"/>
        <v>2323.1999999999998</v>
      </c>
      <c r="H4755" s="21">
        <v>302609</v>
      </c>
      <c r="I4755" s="21" t="s">
        <v>5376</v>
      </c>
      <c r="J4755" s="21">
        <v>1</v>
      </c>
      <c r="K4755" s="21">
        <v>1</v>
      </c>
      <c r="L4755" s="21">
        <f t="shared" si="661"/>
        <v>0</v>
      </c>
      <c r="M4755" s="21" t="s">
        <v>6379</v>
      </c>
      <c r="N4755" s="30">
        <v>45994</v>
      </c>
      <c r="O4755" s="48">
        <v>6820</v>
      </c>
      <c r="P4755" s="21" t="s">
        <v>6349</v>
      </c>
      <c r="Q4755" s="21">
        <v>58158882725</v>
      </c>
      <c r="R4755" s="21" t="s">
        <v>6107</v>
      </c>
      <c r="S4755" s="3">
        <v>4</v>
      </c>
      <c r="T4755" s="37"/>
      <c r="U4755" s="21" t="s">
        <v>5510</v>
      </c>
      <c r="V4755" s="21" t="str">
        <f>VLOOKUP(P4755,'Customer List'!B:C,2,)</f>
        <v>Kolkata</v>
      </c>
      <c r="W4755" s="38"/>
      <c r="X4755" s="30">
        <v>45995</v>
      </c>
      <c r="Y4755" s="21">
        <f t="shared" si="665"/>
        <v>1</v>
      </c>
      <c r="Z4755" s="21" t="str">
        <f t="shared" si="666"/>
        <v>Wednesday</v>
      </c>
      <c r="AA4755" s="21" t="str">
        <f t="shared" si="667"/>
        <v>Thursday</v>
      </c>
      <c r="AB4755" s="21" t="str">
        <f>VLOOKUP(U4755,'Currency Sheet'!A:C,3,)</f>
        <v>DOLLAR</v>
      </c>
      <c r="AC4755" s="42" t="str">
        <f>VLOOKUP(P4755,'Customer List'!B:D,3,)</f>
        <v>OutStation</v>
      </c>
    </row>
    <row r="4756" spans="1:29" x14ac:dyDescent="0.25">
      <c r="A4756" s="21">
        <v>4751</v>
      </c>
      <c r="B4756" s="21" t="s">
        <v>6348</v>
      </c>
      <c r="C4756" s="30">
        <v>45987</v>
      </c>
      <c r="D4756" s="30">
        <v>45993</v>
      </c>
      <c r="E4756" s="47">
        <v>67.8</v>
      </c>
      <c r="F4756" s="47">
        <f t="shared" si="648"/>
        <v>5966.4</v>
      </c>
      <c r="G4756" s="48">
        <f t="shared" si="649"/>
        <v>5966.4</v>
      </c>
      <c r="H4756" s="21">
        <v>303115</v>
      </c>
      <c r="I4756" s="21" t="s">
        <v>5377</v>
      </c>
      <c r="J4756" s="21">
        <v>1</v>
      </c>
      <c r="K4756" s="21">
        <v>1</v>
      </c>
      <c r="L4756" s="21">
        <f t="shared" si="661"/>
        <v>0</v>
      </c>
      <c r="M4756" s="21" t="s">
        <v>6389</v>
      </c>
      <c r="N4756" s="30">
        <v>45994</v>
      </c>
      <c r="O4756" s="48">
        <v>12260.5</v>
      </c>
      <c r="P4756" s="21" t="s">
        <v>620</v>
      </c>
      <c r="Q4756" s="21">
        <v>58158882423</v>
      </c>
      <c r="R4756" s="21" t="s">
        <v>6107</v>
      </c>
      <c r="S4756" s="3">
        <v>4</v>
      </c>
      <c r="T4756" s="37"/>
      <c r="U4756" s="21" t="s">
        <v>5510</v>
      </c>
      <c r="V4756" s="21" t="str">
        <f>VLOOKUP(P4756,'Customer List'!B:C,2,)</f>
        <v>Mumbai</v>
      </c>
      <c r="W4756" s="38"/>
      <c r="X4756" s="30">
        <v>45995</v>
      </c>
      <c r="Y4756" s="21">
        <f t="shared" si="665"/>
        <v>1</v>
      </c>
      <c r="Z4756" s="21" t="str">
        <f t="shared" si="666"/>
        <v>Wednesday</v>
      </c>
      <c r="AA4756" s="21" t="str">
        <f t="shared" si="667"/>
        <v>Thursday</v>
      </c>
      <c r="AB4756" s="21" t="str">
        <f>VLOOKUP(U4756,'Currency Sheet'!A:C,3,)</f>
        <v>DOLLAR</v>
      </c>
      <c r="AC4756" s="42" t="str">
        <f>VLOOKUP(P4756,'Customer List'!B:D,3,)</f>
        <v>OutStation</v>
      </c>
    </row>
    <row r="4757" spans="1:29" x14ac:dyDescent="0.25">
      <c r="A4757" s="21">
        <v>4752</v>
      </c>
      <c r="B4757" s="21" t="s">
        <v>6348</v>
      </c>
      <c r="C4757" s="30">
        <v>45987</v>
      </c>
      <c r="D4757" s="30">
        <v>45993</v>
      </c>
      <c r="E4757" s="47">
        <v>148.19999999999999</v>
      </c>
      <c r="F4757" s="47">
        <f t="shared" si="648"/>
        <v>13041.599999999999</v>
      </c>
      <c r="G4757" s="48">
        <f t="shared" si="649"/>
        <v>13041.599999999999</v>
      </c>
      <c r="H4757" s="21">
        <v>304056</v>
      </c>
      <c r="I4757" s="21" t="s">
        <v>4795</v>
      </c>
      <c r="J4757" s="21">
        <v>1</v>
      </c>
      <c r="K4757" s="21">
        <v>1</v>
      </c>
      <c r="L4757" s="21">
        <f t="shared" si="661"/>
        <v>0</v>
      </c>
      <c r="M4757" s="21" t="s">
        <v>6382</v>
      </c>
      <c r="N4757" s="30">
        <v>45994</v>
      </c>
      <c r="O4757" s="48">
        <v>26799.5</v>
      </c>
      <c r="P4757" s="21" t="s">
        <v>2048</v>
      </c>
      <c r="Q4757" s="21">
        <v>58158881815</v>
      </c>
      <c r="R4757" s="21" t="s">
        <v>6107</v>
      </c>
      <c r="S4757" s="3">
        <v>4</v>
      </c>
      <c r="T4757" s="37"/>
      <c r="U4757" s="21" t="s">
        <v>5510</v>
      </c>
      <c r="V4757" s="21" t="str">
        <f>VLOOKUP(P4757,'Customer List'!B:C,2,)</f>
        <v>Hyderabad</v>
      </c>
      <c r="W4757" s="38"/>
      <c r="X4757" s="30">
        <v>45996</v>
      </c>
      <c r="Y4757" s="21">
        <f t="shared" si="665"/>
        <v>2</v>
      </c>
      <c r="Z4757" s="21" t="str">
        <f t="shared" si="666"/>
        <v>Wednesday</v>
      </c>
      <c r="AA4757" s="21" t="str">
        <f t="shared" si="667"/>
        <v>Friday</v>
      </c>
      <c r="AB4757" s="21" t="str">
        <f>VLOOKUP(U4757,'Currency Sheet'!A:C,3,)</f>
        <v>DOLLAR</v>
      </c>
      <c r="AC4757" s="42" t="str">
        <f>VLOOKUP(P4757,'Customer List'!B:D,3,)</f>
        <v>OutStation</v>
      </c>
    </row>
    <row r="4758" spans="1:29" x14ac:dyDescent="0.25">
      <c r="A4758" s="21">
        <v>4753</v>
      </c>
      <c r="B4758" s="21" t="s">
        <v>6348</v>
      </c>
      <c r="C4758" s="30">
        <v>45987</v>
      </c>
      <c r="D4758" s="30">
        <v>45993</v>
      </c>
      <c r="E4758" s="47">
        <v>84.6</v>
      </c>
      <c r="F4758" s="47">
        <f t="shared" si="648"/>
        <v>7444.7999999999993</v>
      </c>
      <c r="G4758" s="48">
        <f t="shared" si="649"/>
        <v>7444.7999999999993</v>
      </c>
      <c r="H4758" s="21">
        <v>304121</v>
      </c>
      <c r="I4758" s="21" t="s">
        <v>4774</v>
      </c>
      <c r="J4758" s="21">
        <v>1</v>
      </c>
      <c r="K4758" s="21"/>
      <c r="L4758" s="21">
        <f t="shared" si="661"/>
        <v>1</v>
      </c>
      <c r="M4758" s="21"/>
      <c r="N4758" s="30"/>
      <c r="O4758" s="48"/>
      <c r="P4758" s="21" t="s">
        <v>168</v>
      </c>
      <c r="Q4758" s="21"/>
      <c r="R4758" s="21"/>
      <c r="S4758" s="3">
        <v>4</v>
      </c>
      <c r="T4758" s="37"/>
      <c r="U4758" s="21" t="s">
        <v>5510</v>
      </c>
      <c r="V4758" s="21" t="str">
        <f>VLOOKUP(P4758,'Customer List'!B:C,2,)</f>
        <v>Bhopal</v>
      </c>
      <c r="W4758" s="38" t="s">
        <v>6378</v>
      </c>
      <c r="X4758" s="30" t="str">
        <f t="shared" ref="X4758:X4759" si="670">IF(OR(R4758 = "PRIYANKA MADAM", R4758 = "DEEPAK", R4758 = "PORTER"),N4758,"")</f>
        <v/>
      </c>
      <c r="Y4758" s="21" t="str">
        <f t="shared" si="665"/>
        <v/>
      </c>
      <c r="Z4758" s="21" t="str">
        <f t="shared" si="666"/>
        <v/>
      </c>
      <c r="AA4758" s="21" t="str">
        <f t="shared" si="667"/>
        <v/>
      </c>
      <c r="AB4758" s="21" t="str">
        <f>VLOOKUP(U4758,'Currency Sheet'!A:C,3,)</f>
        <v>DOLLAR</v>
      </c>
      <c r="AC4758" s="42" t="str">
        <f>VLOOKUP(P4758,'Customer List'!B:D,3,)</f>
        <v>OutStation</v>
      </c>
    </row>
    <row r="4759" spans="1:29" x14ac:dyDescent="0.25">
      <c r="A4759" s="21">
        <v>4754</v>
      </c>
      <c r="B4759" s="21" t="s">
        <v>6348</v>
      </c>
      <c r="C4759" s="30">
        <v>45987</v>
      </c>
      <c r="D4759" s="30">
        <v>45993</v>
      </c>
      <c r="E4759" s="47">
        <v>140.69999999999999</v>
      </c>
      <c r="F4759" s="47">
        <f t="shared" si="648"/>
        <v>12381.599999999999</v>
      </c>
      <c r="G4759" s="48">
        <f t="shared" si="649"/>
        <v>12381.599999999999</v>
      </c>
      <c r="H4759" s="21">
        <v>304237</v>
      </c>
      <c r="I4759" s="21" t="s">
        <v>5379</v>
      </c>
      <c r="J4759" s="21">
        <v>1</v>
      </c>
      <c r="K4759" s="21"/>
      <c r="L4759" s="21">
        <f t="shared" si="661"/>
        <v>1</v>
      </c>
      <c r="M4759" s="21"/>
      <c r="N4759" s="30"/>
      <c r="O4759" s="48"/>
      <c r="P4759" s="21" t="s">
        <v>168</v>
      </c>
      <c r="Q4759" s="21"/>
      <c r="R4759" s="21"/>
      <c r="S4759" s="3">
        <v>4</v>
      </c>
      <c r="T4759" s="37"/>
      <c r="U4759" s="21" t="s">
        <v>5510</v>
      </c>
      <c r="V4759" s="21" t="str">
        <f>VLOOKUP(P4759,'Customer List'!B:C,2,)</f>
        <v>Bhopal</v>
      </c>
      <c r="W4759" s="38" t="s">
        <v>6378</v>
      </c>
      <c r="X4759" s="30" t="str">
        <f t="shared" si="670"/>
        <v/>
      </c>
      <c r="Y4759" s="21" t="str">
        <f t="shared" si="665"/>
        <v/>
      </c>
      <c r="Z4759" s="21" t="str">
        <f t="shared" si="666"/>
        <v/>
      </c>
      <c r="AA4759" s="21" t="str">
        <f t="shared" si="667"/>
        <v/>
      </c>
      <c r="AB4759" s="21" t="str">
        <f>VLOOKUP(U4759,'Currency Sheet'!A:C,3,)</f>
        <v>DOLLAR</v>
      </c>
      <c r="AC4759" s="42" t="str">
        <f>VLOOKUP(P4759,'Customer List'!B:D,3,)</f>
        <v>OutStation</v>
      </c>
    </row>
    <row r="4760" spans="1:29" x14ac:dyDescent="0.25">
      <c r="A4760" s="21">
        <v>4755</v>
      </c>
      <c r="B4760" s="21" t="s">
        <v>6348</v>
      </c>
      <c r="C4760" s="30">
        <v>45987</v>
      </c>
      <c r="D4760" s="30">
        <v>45993</v>
      </c>
      <c r="E4760" s="47">
        <v>182.4</v>
      </c>
      <c r="F4760" s="47">
        <f t="shared" si="648"/>
        <v>16051.2</v>
      </c>
      <c r="G4760" s="48">
        <f t="shared" si="649"/>
        <v>16051.2</v>
      </c>
      <c r="H4760" s="21">
        <v>308504</v>
      </c>
      <c r="I4760" s="21" t="s">
        <v>6335</v>
      </c>
      <c r="J4760" s="21">
        <v>1</v>
      </c>
      <c r="K4760" s="21">
        <v>1</v>
      </c>
      <c r="L4760" s="21">
        <f t="shared" si="661"/>
        <v>0</v>
      </c>
      <c r="M4760" s="21" t="s">
        <v>6379</v>
      </c>
      <c r="N4760" s="30">
        <v>45994</v>
      </c>
      <c r="O4760" s="48">
        <v>47120</v>
      </c>
      <c r="P4760" s="21" t="s">
        <v>6349</v>
      </c>
      <c r="Q4760" s="21">
        <v>58158882725</v>
      </c>
      <c r="R4760" s="21" t="s">
        <v>6107</v>
      </c>
      <c r="S4760" s="3">
        <v>4</v>
      </c>
      <c r="T4760" s="37"/>
      <c r="U4760" s="21" t="s">
        <v>5510</v>
      </c>
      <c r="V4760" s="21" t="str">
        <f>VLOOKUP(P4760,'Customer List'!B:C,2,)</f>
        <v>Kolkata</v>
      </c>
      <c r="W4760" s="38"/>
      <c r="X4760" s="30">
        <v>45995</v>
      </c>
      <c r="Y4760" s="21">
        <f t="shared" si="665"/>
        <v>1</v>
      </c>
      <c r="Z4760" s="21" t="str">
        <f t="shared" si="666"/>
        <v>Wednesday</v>
      </c>
      <c r="AA4760" s="21" t="str">
        <f>IF(X4760="", "", TEXT(X4760, "dddd"))</f>
        <v>Thursday</v>
      </c>
      <c r="AB4760" s="21" t="str">
        <f>VLOOKUP(U4760,'Currency Sheet'!A:C,3,)</f>
        <v>DOLLAR</v>
      </c>
      <c r="AC4760" s="42" t="str">
        <f>VLOOKUP(P4760,'Customer List'!B:D,3,)</f>
        <v>OutStation</v>
      </c>
    </row>
    <row r="4761" spans="1:29" x14ac:dyDescent="0.25">
      <c r="A4761" s="21">
        <v>4756</v>
      </c>
      <c r="B4761" s="21" t="s">
        <v>6348</v>
      </c>
      <c r="C4761" s="30">
        <v>45987</v>
      </c>
      <c r="D4761" s="30">
        <v>45993</v>
      </c>
      <c r="E4761" s="47">
        <v>105.6</v>
      </c>
      <c r="F4761" s="47">
        <f t="shared" si="648"/>
        <v>9292.7999999999993</v>
      </c>
      <c r="G4761" s="48">
        <f t="shared" si="649"/>
        <v>9292.7999999999993</v>
      </c>
      <c r="H4761" s="21">
        <v>310925</v>
      </c>
      <c r="I4761" s="21" t="s">
        <v>4777</v>
      </c>
      <c r="J4761" s="21">
        <v>1</v>
      </c>
      <c r="K4761" s="21"/>
      <c r="L4761" s="21">
        <f t="shared" si="661"/>
        <v>1</v>
      </c>
      <c r="M4761" s="21"/>
      <c r="N4761" s="30"/>
      <c r="O4761" s="48"/>
      <c r="P4761" s="21" t="s">
        <v>168</v>
      </c>
      <c r="Q4761" s="21"/>
      <c r="R4761" s="21"/>
      <c r="S4761" s="3">
        <v>4</v>
      </c>
      <c r="T4761" s="37"/>
      <c r="U4761" s="21" t="s">
        <v>5510</v>
      </c>
      <c r="V4761" s="21" t="str">
        <f>VLOOKUP(P4761,'Customer List'!B:C,2,)</f>
        <v>Bhopal</v>
      </c>
      <c r="W4761" s="38" t="s">
        <v>6378</v>
      </c>
      <c r="X4761" s="30" t="str">
        <f t="shared" ref="X4761" si="671">IF(OR(R4761 = "PRIYANKA MADAM", R4761 = "DEEPAK", R4761 = "PORTER"),N4761,"")</f>
        <v/>
      </c>
      <c r="Y4761" s="21" t="str">
        <f t="shared" si="665"/>
        <v/>
      </c>
      <c r="Z4761" s="21" t="str">
        <f t="shared" si="666"/>
        <v/>
      </c>
      <c r="AA4761" s="21" t="str">
        <f t="shared" si="667"/>
        <v/>
      </c>
      <c r="AB4761" s="21" t="str">
        <f>VLOOKUP(U4761,'Currency Sheet'!A:C,3,)</f>
        <v>DOLLAR</v>
      </c>
      <c r="AC4761" s="42" t="str">
        <f>VLOOKUP(P4761,'Customer List'!B:D,3,)</f>
        <v>OutStation</v>
      </c>
    </row>
    <row r="4762" spans="1:29" x14ac:dyDescent="0.25">
      <c r="A4762" s="21">
        <v>4757</v>
      </c>
      <c r="B4762" s="21" t="s">
        <v>6348</v>
      </c>
      <c r="C4762" s="30">
        <v>45987</v>
      </c>
      <c r="D4762" s="30">
        <v>45993</v>
      </c>
      <c r="E4762" s="47">
        <v>142.80000000000001</v>
      </c>
      <c r="F4762" s="47">
        <f t="shared" si="648"/>
        <v>12566.400000000001</v>
      </c>
      <c r="G4762" s="48">
        <f t="shared" si="649"/>
        <v>12566.400000000001</v>
      </c>
      <c r="H4762" s="21">
        <v>311431</v>
      </c>
      <c r="I4762" s="21" t="s">
        <v>6336</v>
      </c>
      <c r="J4762" s="21">
        <v>1</v>
      </c>
      <c r="K4762" s="21">
        <v>1</v>
      </c>
      <c r="L4762" s="21">
        <f t="shared" si="661"/>
        <v>0</v>
      </c>
      <c r="M4762" s="21" t="s">
        <v>6389</v>
      </c>
      <c r="N4762" s="30">
        <v>45994</v>
      </c>
      <c r="O4762" s="48">
        <v>22134</v>
      </c>
      <c r="P4762" s="21" t="s">
        <v>620</v>
      </c>
      <c r="Q4762" s="21">
        <v>58158882423</v>
      </c>
      <c r="R4762" s="21" t="s">
        <v>6107</v>
      </c>
      <c r="S4762" s="3">
        <v>4</v>
      </c>
      <c r="T4762" s="37"/>
      <c r="U4762" s="21" t="s">
        <v>5510</v>
      </c>
      <c r="V4762" s="21" t="str">
        <f>VLOOKUP(P4762,'Customer List'!B:C,2,)</f>
        <v>Mumbai</v>
      </c>
      <c r="W4762" s="38"/>
      <c r="X4762" s="30">
        <v>45995</v>
      </c>
      <c r="Y4762" s="21">
        <f t="shared" si="665"/>
        <v>1</v>
      </c>
      <c r="Z4762" s="21" t="str">
        <f t="shared" si="666"/>
        <v>Wednesday</v>
      </c>
      <c r="AA4762" s="21" t="str">
        <f t="shared" si="667"/>
        <v>Thursday</v>
      </c>
      <c r="AB4762" s="21" t="str">
        <f>VLOOKUP(U4762,'Currency Sheet'!A:C,3,)</f>
        <v>DOLLAR</v>
      </c>
      <c r="AC4762" s="42" t="str">
        <f>VLOOKUP(P4762,'Customer List'!B:D,3,)</f>
        <v>OutStation</v>
      </c>
    </row>
    <row r="4763" spans="1:29" x14ac:dyDescent="0.25">
      <c r="A4763" s="21">
        <v>4758</v>
      </c>
      <c r="B4763" s="21" t="s">
        <v>6348</v>
      </c>
      <c r="C4763" s="30">
        <v>45987</v>
      </c>
      <c r="D4763" s="30">
        <v>45993</v>
      </c>
      <c r="E4763" s="47">
        <v>121.2</v>
      </c>
      <c r="F4763" s="47">
        <f t="shared" si="648"/>
        <v>10665.6</v>
      </c>
      <c r="G4763" s="48">
        <f t="shared" si="649"/>
        <v>10665.6</v>
      </c>
      <c r="H4763" s="21">
        <v>320007</v>
      </c>
      <c r="I4763" s="21" t="s">
        <v>5536</v>
      </c>
      <c r="J4763" s="21">
        <v>1</v>
      </c>
      <c r="K4763" s="21">
        <v>1</v>
      </c>
      <c r="L4763" s="21">
        <f t="shared" si="661"/>
        <v>0</v>
      </c>
      <c r="M4763" s="21" t="s">
        <v>6379</v>
      </c>
      <c r="N4763" s="30">
        <v>45994</v>
      </c>
      <c r="O4763" s="48">
        <v>31310</v>
      </c>
      <c r="P4763" s="21" t="s">
        <v>6349</v>
      </c>
      <c r="Q4763" s="21">
        <v>58158882725</v>
      </c>
      <c r="R4763" s="21" t="s">
        <v>6107</v>
      </c>
      <c r="S4763" s="3">
        <v>4</v>
      </c>
      <c r="T4763" s="37"/>
      <c r="U4763" s="21" t="s">
        <v>5510</v>
      </c>
      <c r="V4763" s="21" t="str">
        <f>VLOOKUP(P4763,'Customer List'!B:C,2,)</f>
        <v>Kolkata</v>
      </c>
      <c r="W4763" s="38"/>
      <c r="X4763" s="30">
        <v>45995</v>
      </c>
      <c r="Y4763" s="21">
        <f t="shared" si="665"/>
        <v>1</v>
      </c>
      <c r="Z4763" s="21" t="str">
        <f t="shared" si="666"/>
        <v>Wednesday</v>
      </c>
      <c r="AA4763" s="21" t="str">
        <f>IF(X4763="", "", TEXT(X4763, "dddd"))</f>
        <v>Thursday</v>
      </c>
      <c r="AB4763" s="21" t="str">
        <f>VLOOKUP(U4763,'Currency Sheet'!A:C,3,)</f>
        <v>DOLLAR</v>
      </c>
      <c r="AC4763" s="42" t="str">
        <f>VLOOKUP(P4763,'Customer List'!B:D,3,)</f>
        <v>OutStation</v>
      </c>
    </row>
    <row r="4764" spans="1:29" x14ac:dyDescent="0.25">
      <c r="A4764" s="21">
        <v>4759</v>
      </c>
      <c r="B4764" s="21" t="s">
        <v>6348</v>
      </c>
      <c r="C4764" s="30">
        <v>45987</v>
      </c>
      <c r="D4764" s="30">
        <v>45993</v>
      </c>
      <c r="E4764" s="47">
        <v>226.2</v>
      </c>
      <c r="F4764" s="47">
        <f t="shared" si="648"/>
        <v>19905.599999999999</v>
      </c>
      <c r="G4764" s="48">
        <f t="shared" si="649"/>
        <v>19905.599999999999</v>
      </c>
      <c r="H4764" s="21">
        <v>320208</v>
      </c>
      <c r="I4764" s="21" t="s">
        <v>6337</v>
      </c>
      <c r="J4764" s="21">
        <v>1</v>
      </c>
      <c r="K4764" s="21">
        <v>1</v>
      </c>
      <c r="L4764" s="21">
        <f t="shared" si="661"/>
        <v>0</v>
      </c>
      <c r="M4764" s="21" t="s">
        <v>6631</v>
      </c>
      <c r="N4764" s="30">
        <v>46003</v>
      </c>
      <c r="O4764" s="48">
        <v>32063.85</v>
      </c>
      <c r="P4764" s="21" t="s">
        <v>180</v>
      </c>
      <c r="Q4764" s="21" t="s">
        <v>5959</v>
      </c>
      <c r="R4764" s="21" t="s">
        <v>6091</v>
      </c>
      <c r="S4764" s="3">
        <v>4</v>
      </c>
      <c r="T4764" s="37" t="s">
        <v>6630</v>
      </c>
      <c r="U4764" s="21" t="s">
        <v>5510</v>
      </c>
      <c r="V4764" s="21" t="str">
        <f>VLOOKUP(P4764,'Customer List'!B:C,2,)</f>
        <v>Faridabad</v>
      </c>
      <c r="W4764" s="38" t="s">
        <v>637</v>
      </c>
      <c r="X4764" s="30">
        <f t="shared" ref="X4764" si="672">IF(OR(R4764 = "PRIYANKA MADAM", R4764 = "DEEPAK", R4764 = "PORTER"),N4764,"")</f>
        <v>46003</v>
      </c>
      <c r="Y4764" s="21">
        <f t="shared" si="665"/>
        <v>0</v>
      </c>
      <c r="Z4764" s="21" t="str">
        <f t="shared" si="666"/>
        <v>Friday</v>
      </c>
      <c r="AA4764" s="21" t="str">
        <f t="shared" si="667"/>
        <v>Friday</v>
      </c>
      <c r="AB4764" s="21" t="str">
        <f>VLOOKUP(U4764,'Currency Sheet'!A:C,3,)</f>
        <v>DOLLAR</v>
      </c>
      <c r="AC4764" s="42" t="str">
        <f>VLOOKUP(P4764,'Customer List'!B:D,3,)</f>
        <v>Local</v>
      </c>
    </row>
    <row r="4765" spans="1:29" x14ac:dyDescent="0.25">
      <c r="A4765" s="21">
        <v>4760</v>
      </c>
      <c r="B4765" s="21" t="s">
        <v>6348</v>
      </c>
      <c r="C4765" s="30">
        <v>45987</v>
      </c>
      <c r="D4765" s="30">
        <v>45993</v>
      </c>
      <c r="E4765" s="47">
        <v>135.1</v>
      </c>
      <c r="F4765" s="47">
        <f t="shared" si="648"/>
        <v>11888.8</v>
      </c>
      <c r="G4765" s="48">
        <f t="shared" si="649"/>
        <v>11888.8</v>
      </c>
      <c r="H4765" s="21">
        <v>323219</v>
      </c>
      <c r="I4765" s="21" t="s">
        <v>6338</v>
      </c>
      <c r="J4765" s="21">
        <v>1</v>
      </c>
      <c r="K4765" s="21">
        <v>1</v>
      </c>
      <c r="L4765" s="21">
        <f t="shared" si="661"/>
        <v>0</v>
      </c>
      <c r="M4765" s="21" t="s">
        <v>6389</v>
      </c>
      <c r="N4765" s="30">
        <v>45994</v>
      </c>
      <c r="O4765" s="48">
        <v>20940.5</v>
      </c>
      <c r="P4765" s="21" t="s">
        <v>620</v>
      </c>
      <c r="Q4765" s="21">
        <v>58158882423</v>
      </c>
      <c r="R4765" s="21" t="s">
        <v>6107</v>
      </c>
      <c r="S4765" s="3">
        <v>4</v>
      </c>
      <c r="T4765" s="37"/>
      <c r="U4765" s="21" t="s">
        <v>5510</v>
      </c>
      <c r="V4765" s="21" t="str">
        <f>VLOOKUP(P4765,'Customer List'!B:C,2,)</f>
        <v>Mumbai</v>
      </c>
      <c r="W4765" s="38"/>
      <c r="X4765" s="30">
        <v>45995</v>
      </c>
      <c r="Y4765" s="21">
        <f t="shared" si="665"/>
        <v>1</v>
      </c>
      <c r="Z4765" s="21" t="str">
        <f t="shared" si="666"/>
        <v>Wednesday</v>
      </c>
      <c r="AA4765" s="21" t="str">
        <f t="shared" si="667"/>
        <v>Thursday</v>
      </c>
      <c r="AB4765" s="21" t="str">
        <f>VLOOKUP(U4765,'Currency Sheet'!A:C,3,)</f>
        <v>DOLLAR</v>
      </c>
      <c r="AC4765" s="42" t="str">
        <f>VLOOKUP(P4765,'Customer List'!B:D,3,)</f>
        <v>OutStation</v>
      </c>
    </row>
    <row r="4766" spans="1:29" x14ac:dyDescent="0.25">
      <c r="A4766" s="21">
        <v>4761</v>
      </c>
      <c r="B4766" s="21" t="s">
        <v>6348</v>
      </c>
      <c r="C4766" s="30">
        <v>45987</v>
      </c>
      <c r="D4766" s="30">
        <v>45993</v>
      </c>
      <c r="E4766" s="47">
        <v>73.2</v>
      </c>
      <c r="F4766" s="47">
        <f t="shared" si="648"/>
        <v>6441.6</v>
      </c>
      <c r="G4766" s="48">
        <f t="shared" si="649"/>
        <v>6441.6</v>
      </c>
      <c r="H4766" s="21">
        <v>323605</v>
      </c>
      <c r="I4766" s="21" t="s">
        <v>6009</v>
      </c>
      <c r="J4766" s="21">
        <v>1</v>
      </c>
      <c r="K4766" s="21">
        <v>1</v>
      </c>
      <c r="L4766" s="21">
        <f t="shared" si="661"/>
        <v>0</v>
      </c>
      <c r="M4766" s="21" t="s">
        <v>6389</v>
      </c>
      <c r="N4766" s="30">
        <v>45994</v>
      </c>
      <c r="O4766" s="48">
        <v>13237</v>
      </c>
      <c r="P4766" s="21" t="s">
        <v>620</v>
      </c>
      <c r="Q4766" s="21">
        <v>58158882423</v>
      </c>
      <c r="R4766" s="21" t="s">
        <v>6107</v>
      </c>
      <c r="S4766" s="3">
        <v>4</v>
      </c>
      <c r="T4766" s="37"/>
      <c r="U4766" s="21" t="s">
        <v>5510</v>
      </c>
      <c r="V4766" s="21" t="str">
        <f>VLOOKUP(P4766,'Customer List'!B:C,2,)</f>
        <v>Mumbai</v>
      </c>
      <c r="W4766" s="38"/>
      <c r="X4766" s="30">
        <v>45995</v>
      </c>
      <c r="Y4766" s="21">
        <f t="shared" si="665"/>
        <v>1</v>
      </c>
      <c r="Z4766" s="21" t="str">
        <f t="shared" si="666"/>
        <v>Wednesday</v>
      </c>
      <c r="AA4766" s="21" t="str">
        <f t="shared" si="667"/>
        <v>Thursday</v>
      </c>
      <c r="AB4766" s="21" t="str">
        <f>VLOOKUP(U4766,'Currency Sheet'!A:C,3,)</f>
        <v>DOLLAR</v>
      </c>
      <c r="AC4766" s="42" t="str">
        <f>VLOOKUP(P4766,'Customer List'!B:D,3,)</f>
        <v>OutStation</v>
      </c>
    </row>
    <row r="4767" spans="1:29" x14ac:dyDescent="0.25">
      <c r="A4767" s="21">
        <v>4762</v>
      </c>
      <c r="B4767" s="21" t="s">
        <v>6348</v>
      </c>
      <c r="C4767" s="30">
        <v>45987</v>
      </c>
      <c r="D4767" s="30">
        <v>45993</v>
      </c>
      <c r="E4767" s="47">
        <v>80.400000000000006</v>
      </c>
      <c r="F4767" s="47">
        <f t="shared" si="648"/>
        <v>7075.2000000000007</v>
      </c>
      <c r="G4767" s="48">
        <f t="shared" si="649"/>
        <v>7075.2000000000007</v>
      </c>
      <c r="H4767" s="21">
        <v>330105</v>
      </c>
      <c r="I4767" s="21" t="s">
        <v>6339</v>
      </c>
      <c r="J4767" s="21">
        <v>1</v>
      </c>
      <c r="K4767" s="21">
        <v>1</v>
      </c>
      <c r="L4767" s="21">
        <f t="shared" si="661"/>
        <v>0</v>
      </c>
      <c r="M4767" s="21" t="s">
        <v>6368</v>
      </c>
      <c r="N4767" s="30">
        <v>45994</v>
      </c>
      <c r="O4767" s="48">
        <v>0</v>
      </c>
      <c r="P4767" s="21" t="s">
        <v>6350</v>
      </c>
      <c r="Q4767" s="21" t="s">
        <v>5959</v>
      </c>
      <c r="R4767" s="21" t="s">
        <v>847</v>
      </c>
      <c r="S4767" s="3">
        <v>4</v>
      </c>
      <c r="T4767" s="37" t="s">
        <v>6369</v>
      </c>
      <c r="U4767" s="21" t="s">
        <v>5510</v>
      </c>
      <c r="V4767" s="21" t="str">
        <f>VLOOKUP(P4767,'Customer List'!B:C,2,)</f>
        <v>DELHI</v>
      </c>
      <c r="W4767" s="38" t="s">
        <v>2577</v>
      </c>
      <c r="X4767" s="30">
        <f t="shared" ref="X4767" si="673">IF(OR(R4767 = "PRIYANKA MADAM", R4767 = "DEEPAK", R4767 = "PORTER"),N4767,"")</f>
        <v>45994</v>
      </c>
      <c r="Y4767" s="21">
        <f t="shared" si="665"/>
        <v>0</v>
      </c>
      <c r="Z4767" s="21" t="str">
        <f t="shared" si="666"/>
        <v>Wednesday</v>
      </c>
      <c r="AA4767" s="21" t="str">
        <f t="shared" si="667"/>
        <v>Wednesday</v>
      </c>
      <c r="AB4767" s="21" t="str">
        <f>VLOOKUP(U4767,'Currency Sheet'!A:C,3,)</f>
        <v>DOLLAR</v>
      </c>
      <c r="AC4767" s="42" t="str">
        <f>VLOOKUP(P4767,'Customer List'!B:D,3,)</f>
        <v>Local</v>
      </c>
    </row>
    <row r="4768" spans="1:29" x14ac:dyDescent="0.25">
      <c r="A4768" s="21">
        <v>4763</v>
      </c>
      <c r="B4768" s="21" t="s">
        <v>6348</v>
      </c>
      <c r="C4768" s="30">
        <v>45987</v>
      </c>
      <c r="D4768" s="30">
        <v>45993</v>
      </c>
      <c r="E4768" s="47">
        <v>95.4</v>
      </c>
      <c r="F4768" s="47">
        <f t="shared" si="648"/>
        <v>8395.2000000000007</v>
      </c>
      <c r="G4768" s="48">
        <f t="shared" si="649"/>
        <v>8395.2000000000007</v>
      </c>
      <c r="H4768" s="21">
        <v>332025</v>
      </c>
      <c r="I4768" s="21" t="s">
        <v>6340</v>
      </c>
      <c r="J4768" s="21">
        <v>1</v>
      </c>
      <c r="K4768" s="21">
        <v>1</v>
      </c>
      <c r="L4768" s="21">
        <f t="shared" si="661"/>
        <v>0</v>
      </c>
      <c r="M4768" s="21" t="s">
        <v>6389</v>
      </c>
      <c r="N4768" s="30">
        <v>45994</v>
      </c>
      <c r="O4768" s="48">
        <v>17251.5</v>
      </c>
      <c r="P4768" s="21" t="s">
        <v>620</v>
      </c>
      <c r="Q4768" s="21">
        <v>58158882423</v>
      </c>
      <c r="R4768" s="21" t="s">
        <v>6107</v>
      </c>
      <c r="S4768" s="3">
        <v>4</v>
      </c>
      <c r="T4768" s="37"/>
      <c r="U4768" s="21" t="s">
        <v>5510</v>
      </c>
      <c r="V4768" s="21" t="str">
        <f>VLOOKUP(P4768,'Customer List'!B:C,2,)</f>
        <v>Mumbai</v>
      </c>
      <c r="W4768" s="38"/>
      <c r="X4768" s="30">
        <v>45995</v>
      </c>
      <c r="Y4768" s="21">
        <f t="shared" si="665"/>
        <v>1</v>
      </c>
      <c r="Z4768" s="21" t="str">
        <f t="shared" si="666"/>
        <v>Wednesday</v>
      </c>
      <c r="AA4768" s="21" t="str">
        <f t="shared" si="667"/>
        <v>Thursday</v>
      </c>
      <c r="AB4768" s="21" t="str">
        <f>VLOOKUP(U4768,'Currency Sheet'!A:C,3,)</f>
        <v>DOLLAR</v>
      </c>
      <c r="AC4768" s="42" t="str">
        <f>VLOOKUP(P4768,'Customer List'!B:D,3,)</f>
        <v>OutStation</v>
      </c>
    </row>
    <row r="4769" spans="1:29" x14ac:dyDescent="0.25">
      <c r="A4769" s="21">
        <v>4764</v>
      </c>
      <c r="B4769" s="21" t="s">
        <v>6348</v>
      </c>
      <c r="C4769" s="30">
        <v>45987</v>
      </c>
      <c r="D4769" s="30">
        <v>45993</v>
      </c>
      <c r="E4769" s="47">
        <v>92.4</v>
      </c>
      <c r="F4769" s="47">
        <f t="shared" si="648"/>
        <v>8131.2000000000007</v>
      </c>
      <c r="G4769" s="48">
        <f t="shared" si="649"/>
        <v>8131.2000000000007</v>
      </c>
      <c r="H4769" s="21">
        <v>339007</v>
      </c>
      <c r="I4769" s="21" t="s">
        <v>6341</v>
      </c>
      <c r="J4769" s="21">
        <v>1</v>
      </c>
      <c r="K4769" s="21"/>
      <c r="L4769" s="21">
        <f t="shared" si="661"/>
        <v>1</v>
      </c>
      <c r="M4769" s="21"/>
      <c r="N4769" s="30"/>
      <c r="O4769" s="48"/>
      <c r="P4769" s="21" t="s">
        <v>168</v>
      </c>
      <c r="Q4769" s="21"/>
      <c r="R4769" s="21"/>
      <c r="S4769" s="3">
        <v>4</v>
      </c>
      <c r="T4769" s="37"/>
      <c r="U4769" s="21" t="s">
        <v>5510</v>
      </c>
      <c r="V4769" s="21" t="str">
        <f>VLOOKUP(P4769,'Customer List'!B:C,2,)</f>
        <v>Bhopal</v>
      </c>
      <c r="W4769" s="38" t="s">
        <v>6378</v>
      </c>
      <c r="X4769" s="30" t="str">
        <f t="shared" ref="X4769:X4770" si="674">IF(OR(R4769 = "PRIYANKA MADAM", R4769 = "DEEPAK", R4769 = "PORTER"),N4769,"")</f>
        <v/>
      </c>
      <c r="Y4769" s="21" t="str">
        <f t="shared" si="665"/>
        <v/>
      </c>
      <c r="Z4769" s="21" t="str">
        <f t="shared" si="666"/>
        <v/>
      </c>
      <c r="AA4769" s="21" t="str">
        <f t="shared" si="667"/>
        <v/>
      </c>
      <c r="AB4769" s="21" t="str">
        <f>VLOOKUP(U4769,'Currency Sheet'!A:C,3,)</f>
        <v>DOLLAR</v>
      </c>
      <c r="AC4769" s="42" t="str">
        <f>VLOOKUP(P4769,'Customer List'!B:D,3,)</f>
        <v>OutStation</v>
      </c>
    </row>
    <row r="4770" spans="1:29" x14ac:dyDescent="0.25">
      <c r="A4770" s="21">
        <v>4765</v>
      </c>
      <c r="B4770" s="21" t="s">
        <v>6348</v>
      </c>
      <c r="C4770" s="30">
        <v>45987</v>
      </c>
      <c r="D4770" s="30">
        <v>45993</v>
      </c>
      <c r="E4770" s="47">
        <v>87</v>
      </c>
      <c r="F4770" s="47">
        <f t="shared" si="648"/>
        <v>7656</v>
      </c>
      <c r="G4770" s="48">
        <f t="shared" si="649"/>
        <v>7656</v>
      </c>
      <c r="H4770" s="21">
        <v>340009</v>
      </c>
      <c r="I4770" s="21" t="s">
        <v>5177</v>
      </c>
      <c r="J4770" s="21">
        <v>1</v>
      </c>
      <c r="K4770" s="21"/>
      <c r="L4770" s="21">
        <f t="shared" si="661"/>
        <v>1</v>
      </c>
      <c r="M4770" s="21"/>
      <c r="N4770" s="30"/>
      <c r="O4770" s="48"/>
      <c r="P4770" s="21" t="s">
        <v>168</v>
      </c>
      <c r="Q4770" s="21"/>
      <c r="R4770" s="21"/>
      <c r="S4770" s="3">
        <v>4</v>
      </c>
      <c r="T4770" s="37"/>
      <c r="U4770" s="21" t="s">
        <v>5510</v>
      </c>
      <c r="V4770" s="21" t="str">
        <f>VLOOKUP(P4770,'Customer List'!B:C,2,)</f>
        <v>Bhopal</v>
      </c>
      <c r="W4770" s="38" t="s">
        <v>6378</v>
      </c>
      <c r="X4770" s="30" t="str">
        <f t="shared" si="674"/>
        <v/>
      </c>
      <c r="Y4770" s="21" t="str">
        <f t="shared" si="665"/>
        <v/>
      </c>
      <c r="Z4770" s="21" t="str">
        <f t="shared" si="666"/>
        <v/>
      </c>
      <c r="AA4770" s="21" t="str">
        <f t="shared" si="667"/>
        <v/>
      </c>
      <c r="AB4770" s="21" t="str">
        <f>VLOOKUP(U4770,'Currency Sheet'!A:C,3,)</f>
        <v>DOLLAR</v>
      </c>
      <c r="AC4770" s="42" t="str">
        <f>VLOOKUP(P4770,'Customer List'!B:D,3,)</f>
        <v>OutStation</v>
      </c>
    </row>
    <row r="4771" spans="1:29" x14ac:dyDescent="0.25">
      <c r="A4771" s="21">
        <v>4766</v>
      </c>
      <c r="B4771" s="21" t="s">
        <v>6348</v>
      </c>
      <c r="C4771" s="30">
        <v>45987</v>
      </c>
      <c r="D4771" s="30">
        <v>45993</v>
      </c>
      <c r="E4771" s="47">
        <v>81.599999999999994</v>
      </c>
      <c r="F4771" s="47">
        <f t="shared" si="648"/>
        <v>7180.7999999999993</v>
      </c>
      <c r="G4771" s="48">
        <f t="shared" si="649"/>
        <v>7180.7999999999993</v>
      </c>
      <c r="H4771" s="21">
        <v>344009</v>
      </c>
      <c r="I4771" s="21" t="s">
        <v>6342</v>
      </c>
      <c r="J4771" s="21">
        <v>1</v>
      </c>
      <c r="K4771" s="21">
        <v>1</v>
      </c>
      <c r="L4771" s="21">
        <f t="shared" si="661"/>
        <v>0</v>
      </c>
      <c r="M4771" s="21" t="s">
        <v>6389</v>
      </c>
      <c r="N4771" s="30">
        <v>45994</v>
      </c>
      <c r="O4771" s="48">
        <v>14756</v>
      </c>
      <c r="P4771" s="21" t="s">
        <v>620</v>
      </c>
      <c r="Q4771" s="21">
        <v>58158882423</v>
      </c>
      <c r="R4771" s="21" t="s">
        <v>6107</v>
      </c>
      <c r="S4771" s="3">
        <v>4</v>
      </c>
      <c r="T4771" s="37"/>
      <c r="U4771" s="21" t="s">
        <v>5510</v>
      </c>
      <c r="V4771" s="21" t="str">
        <f>VLOOKUP(P4771,'Customer List'!B:C,2,)</f>
        <v>Mumbai</v>
      </c>
      <c r="W4771" s="38"/>
      <c r="X4771" s="30">
        <v>45995</v>
      </c>
      <c r="Y4771" s="21">
        <f t="shared" si="665"/>
        <v>1</v>
      </c>
      <c r="Z4771" s="21" t="str">
        <f t="shared" si="666"/>
        <v>Wednesday</v>
      </c>
      <c r="AA4771" s="21" t="str">
        <f t="shared" si="667"/>
        <v>Thursday</v>
      </c>
      <c r="AB4771" s="21" t="str">
        <f>VLOOKUP(U4771,'Currency Sheet'!A:C,3,)</f>
        <v>DOLLAR</v>
      </c>
      <c r="AC4771" s="42" t="str">
        <f>VLOOKUP(P4771,'Customer List'!B:D,3,)</f>
        <v>OutStation</v>
      </c>
    </row>
    <row r="4772" spans="1:29" x14ac:dyDescent="0.25">
      <c r="A4772" s="21">
        <v>4767</v>
      </c>
      <c r="B4772" s="21" t="s">
        <v>6348</v>
      </c>
      <c r="C4772" s="30">
        <v>45987</v>
      </c>
      <c r="D4772" s="30">
        <v>45993</v>
      </c>
      <c r="E4772" s="47">
        <v>135.1</v>
      </c>
      <c r="F4772" s="47">
        <f t="shared" si="648"/>
        <v>11888.8</v>
      </c>
      <c r="G4772" s="48">
        <f t="shared" si="649"/>
        <v>11888.8</v>
      </c>
      <c r="H4772" s="21">
        <v>344747</v>
      </c>
      <c r="I4772" s="21" t="s">
        <v>4787</v>
      </c>
      <c r="J4772" s="21">
        <v>1</v>
      </c>
      <c r="K4772" s="21"/>
      <c r="L4772" s="21">
        <f t="shared" si="661"/>
        <v>1</v>
      </c>
      <c r="M4772" s="21"/>
      <c r="N4772" s="30"/>
      <c r="O4772" s="48"/>
      <c r="P4772" s="21" t="s">
        <v>168</v>
      </c>
      <c r="Q4772" s="21"/>
      <c r="R4772" s="21"/>
      <c r="S4772" s="3">
        <v>4</v>
      </c>
      <c r="T4772" s="37"/>
      <c r="U4772" s="21" t="s">
        <v>5510</v>
      </c>
      <c r="V4772" s="21" t="str">
        <f>VLOOKUP(P4772,'Customer List'!B:C,2,)</f>
        <v>Bhopal</v>
      </c>
      <c r="W4772" s="38" t="s">
        <v>6378</v>
      </c>
      <c r="X4772" s="30" t="str">
        <f t="shared" ref="X4772" si="675">IF(OR(R4772 = "PRIYANKA MADAM", R4772 = "DEEPAK", R4772 = "PORTER"),N4772,"")</f>
        <v/>
      </c>
      <c r="Y4772" s="21" t="str">
        <f t="shared" si="665"/>
        <v/>
      </c>
      <c r="Z4772" s="21" t="str">
        <f t="shared" si="666"/>
        <v/>
      </c>
      <c r="AA4772" s="21" t="str">
        <f t="shared" si="667"/>
        <v/>
      </c>
      <c r="AB4772" s="21" t="str">
        <f>VLOOKUP(U4772,'Currency Sheet'!A:C,3,)</f>
        <v>DOLLAR</v>
      </c>
      <c r="AC4772" s="42" t="str">
        <f>VLOOKUP(P4772,'Customer List'!B:D,3,)</f>
        <v>OutStation</v>
      </c>
    </row>
    <row r="4773" spans="1:29" x14ac:dyDescent="0.25">
      <c r="A4773" s="21">
        <v>4768</v>
      </c>
      <c r="B4773" s="21" t="s">
        <v>6348</v>
      </c>
      <c r="C4773" s="30">
        <v>45987</v>
      </c>
      <c r="D4773" s="30">
        <v>45993</v>
      </c>
      <c r="E4773" s="47">
        <v>296.8</v>
      </c>
      <c r="F4773" s="47">
        <f t="shared" si="648"/>
        <v>26118.400000000001</v>
      </c>
      <c r="G4773" s="48">
        <f t="shared" si="649"/>
        <v>52236.800000000003</v>
      </c>
      <c r="H4773" s="21">
        <v>345030</v>
      </c>
      <c r="I4773" s="21" t="s">
        <v>5071</v>
      </c>
      <c r="J4773" s="21">
        <v>2</v>
      </c>
      <c r="K4773" s="21">
        <v>2</v>
      </c>
      <c r="L4773" s="21">
        <f t="shared" si="661"/>
        <v>0</v>
      </c>
      <c r="M4773" s="21" t="s">
        <v>6380</v>
      </c>
      <c r="N4773" s="30">
        <v>45994</v>
      </c>
      <c r="O4773" s="48">
        <v>72504</v>
      </c>
      <c r="P4773" s="21" t="s">
        <v>242</v>
      </c>
      <c r="Q4773" s="21">
        <v>58158882250</v>
      </c>
      <c r="R4773" s="21" t="s">
        <v>6107</v>
      </c>
      <c r="S4773" s="3">
        <v>4</v>
      </c>
      <c r="T4773" s="37"/>
      <c r="U4773" s="21" t="s">
        <v>5510</v>
      </c>
      <c r="V4773" s="21" t="str">
        <f>VLOOKUP(P4773,'Customer List'!B:C,2,)</f>
        <v>Mumbai</v>
      </c>
      <c r="W4773" s="38"/>
      <c r="X4773" s="30">
        <v>45995</v>
      </c>
      <c r="Y4773" s="21">
        <f t="shared" si="665"/>
        <v>1</v>
      </c>
      <c r="Z4773" s="21" t="str">
        <f t="shared" si="666"/>
        <v>Wednesday</v>
      </c>
      <c r="AA4773" s="21" t="str">
        <f t="shared" si="667"/>
        <v>Thursday</v>
      </c>
      <c r="AB4773" s="21" t="str">
        <f>VLOOKUP(U4773,'Currency Sheet'!A:C,3,)</f>
        <v>DOLLAR</v>
      </c>
      <c r="AC4773" s="42" t="str">
        <f>VLOOKUP(P4773,'Customer List'!B:D,3,)</f>
        <v>OutStation</v>
      </c>
    </row>
    <row r="4774" spans="1:29" x14ac:dyDescent="0.25">
      <c r="A4774" s="21">
        <v>4769</v>
      </c>
      <c r="B4774" s="21" t="s">
        <v>6348</v>
      </c>
      <c r="C4774" s="30">
        <v>45987</v>
      </c>
      <c r="D4774" s="30">
        <v>45993</v>
      </c>
      <c r="E4774" s="47">
        <v>214.8</v>
      </c>
      <c r="F4774" s="47">
        <f t="shared" si="648"/>
        <v>18902.400000000001</v>
      </c>
      <c r="G4774" s="48">
        <f t="shared" si="649"/>
        <v>18902.400000000001</v>
      </c>
      <c r="H4774" s="21">
        <v>348218</v>
      </c>
      <c r="I4774" s="21" t="s">
        <v>4789</v>
      </c>
      <c r="J4774" s="21">
        <v>1</v>
      </c>
      <c r="K4774" s="21">
        <v>1</v>
      </c>
      <c r="L4774" s="21">
        <f t="shared" si="661"/>
        <v>0</v>
      </c>
      <c r="M4774" s="21" t="s">
        <v>6392</v>
      </c>
      <c r="N4774" s="30">
        <v>45994</v>
      </c>
      <c r="O4774" s="48">
        <v>38843</v>
      </c>
      <c r="P4774" s="21" t="s">
        <v>630</v>
      </c>
      <c r="Q4774" s="21">
        <v>58158883425</v>
      </c>
      <c r="R4774" s="21" t="s">
        <v>6107</v>
      </c>
      <c r="S4774" s="3">
        <v>4</v>
      </c>
      <c r="T4774" s="37"/>
      <c r="U4774" s="21" t="s">
        <v>5510</v>
      </c>
      <c r="V4774" s="21" t="str">
        <f>VLOOKUP(P4774,'Customer List'!B:C,2,)</f>
        <v>Telangana</v>
      </c>
      <c r="W4774" s="38"/>
      <c r="X4774" s="30">
        <v>45996</v>
      </c>
      <c r="Y4774" s="21">
        <f t="shared" si="665"/>
        <v>2</v>
      </c>
      <c r="Z4774" s="21" t="str">
        <f t="shared" si="666"/>
        <v>Wednesday</v>
      </c>
      <c r="AA4774" s="21" t="str">
        <f t="shared" si="667"/>
        <v>Friday</v>
      </c>
      <c r="AB4774" s="21" t="str">
        <f>VLOOKUP(U4774,'Currency Sheet'!A:C,3,)</f>
        <v>DOLLAR</v>
      </c>
      <c r="AC4774" s="42" t="str">
        <f>VLOOKUP(P4774,'Customer List'!B:D,3,)</f>
        <v>OutStation</v>
      </c>
    </row>
    <row r="4775" spans="1:29" x14ac:dyDescent="0.25">
      <c r="A4775" s="21">
        <v>4770</v>
      </c>
      <c r="B4775" s="21" t="s">
        <v>6348</v>
      </c>
      <c r="C4775" s="30">
        <v>45987</v>
      </c>
      <c r="D4775" s="30">
        <v>45993</v>
      </c>
      <c r="E4775" s="47">
        <v>208.2</v>
      </c>
      <c r="F4775" s="47">
        <f t="shared" si="648"/>
        <v>18321.599999999999</v>
      </c>
      <c r="G4775" s="48">
        <f t="shared" si="649"/>
        <v>18321.599999999999</v>
      </c>
      <c r="H4775" s="21">
        <v>350116</v>
      </c>
      <c r="I4775" s="21" t="s">
        <v>5540</v>
      </c>
      <c r="J4775" s="21">
        <v>1</v>
      </c>
      <c r="K4775" s="21">
        <v>1</v>
      </c>
      <c r="L4775" s="21">
        <f t="shared" si="661"/>
        <v>0</v>
      </c>
      <c r="M4775" s="21" t="s">
        <v>6374</v>
      </c>
      <c r="N4775" s="30">
        <v>45995</v>
      </c>
      <c r="O4775" s="48">
        <v>32271</v>
      </c>
      <c r="P4775" s="21" t="s">
        <v>213</v>
      </c>
      <c r="Q4775" s="21" t="s">
        <v>1127</v>
      </c>
      <c r="R4775" s="21" t="s">
        <v>1127</v>
      </c>
      <c r="S4775" s="3">
        <v>4</v>
      </c>
      <c r="T4775" s="37" t="s">
        <v>6621</v>
      </c>
      <c r="U4775" s="21" t="s">
        <v>5510</v>
      </c>
      <c r="V4775" s="21" t="str">
        <f>VLOOKUP(P4775,'Customer List'!B:C,2,)</f>
        <v>Delhi</v>
      </c>
      <c r="W4775" s="38" t="s">
        <v>1127</v>
      </c>
      <c r="X4775" s="30">
        <f t="shared" ref="X4775" si="676">IF(OR(R4775 = "PRIYANKA MADAM", R4775 = "DEEPAK", R4775 = "PORTER"),N4775,"")</f>
        <v>45995</v>
      </c>
      <c r="Y4775" s="21">
        <f t="shared" si="665"/>
        <v>0</v>
      </c>
      <c r="Z4775" s="21" t="str">
        <f t="shared" si="666"/>
        <v>Thursday</v>
      </c>
      <c r="AA4775" s="21" t="str">
        <f t="shared" si="667"/>
        <v>Thursday</v>
      </c>
      <c r="AB4775" s="21" t="str">
        <f>VLOOKUP(U4775,'Currency Sheet'!A:C,3,)</f>
        <v>DOLLAR</v>
      </c>
      <c r="AC4775" s="42" t="str">
        <f>VLOOKUP(P4775,'Customer List'!B:D,3,)</f>
        <v>Local</v>
      </c>
    </row>
    <row r="4776" spans="1:29" x14ac:dyDescent="0.25">
      <c r="A4776" s="21">
        <v>4771</v>
      </c>
      <c r="B4776" s="21" t="s">
        <v>6348</v>
      </c>
      <c r="C4776" s="30">
        <v>45987</v>
      </c>
      <c r="D4776" s="30">
        <v>45993</v>
      </c>
      <c r="E4776" s="47">
        <v>82.2</v>
      </c>
      <c r="F4776" s="47">
        <f t="shared" ref="F4776:F4812" si="677">IF(AB4776="DOLLAR",E4776*88,E4776)</f>
        <v>7233.6</v>
      </c>
      <c r="G4776" s="48">
        <f t="shared" ref="G4776:G4812" si="678">F4776*J4776</f>
        <v>7233.6</v>
      </c>
      <c r="H4776" s="21">
        <v>353311</v>
      </c>
      <c r="I4776" s="21" t="s">
        <v>5074</v>
      </c>
      <c r="J4776" s="21">
        <v>1</v>
      </c>
      <c r="K4776" s="21">
        <v>1</v>
      </c>
      <c r="L4776" s="21">
        <f t="shared" si="661"/>
        <v>0</v>
      </c>
      <c r="M4776" s="21" t="s">
        <v>6379</v>
      </c>
      <c r="N4776" s="30">
        <v>45994</v>
      </c>
      <c r="O4776" s="48">
        <v>21235</v>
      </c>
      <c r="P4776" s="21" t="s">
        <v>6349</v>
      </c>
      <c r="Q4776" s="21">
        <v>58158882725</v>
      </c>
      <c r="R4776" s="21" t="s">
        <v>6107</v>
      </c>
      <c r="S4776" s="3">
        <v>4</v>
      </c>
      <c r="T4776" s="37"/>
      <c r="U4776" s="21" t="s">
        <v>5510</v>
      </c>
      <c r="V4776" s="21" t="str">
        <f>VLOOKUP(P4776,'Customer List'!B:C,2,)</f>
        <v>Kolkata</v>
      </c>
      <c r="W4776" s="38"/>
      <c r="X4776" s="30">
        <v>45995</v>
      </c>
      <c r="Y4776" s="21">
        <f t="shared" si="665"/>
        <v>1</v>
      </c>
      <c r="Z4776" s="21" t="str">
        <f t="shared" si="666"/>
        <v>Wednesday</v>
      </c>
      <c r="AA4776" s="21" t="str">
        <f>IF(X4776="", "", TEXT(X4776, "dddd"))</f>
        <v>Thursday</v>
      </c>
      <c r="AB4776" s="21" t="str">
        <f>VLOOKUP(U4776,'Currency Sheet'!A:C,3,)</f>
        <v>DOLLAR</v>
      </c>
      <c r="AC4776" s="42" t="str">
        <f>VLOOKUP(P4776,'Customer List'!B:D,3,)</f>
        <v>OutStation</v>
      </c>
    </row>
    <row r="4777" spans="1:29" x14ac:dyDescent="0.25">
      <c r="A4777" s="21">
        <v>4772</v>
      </c>
      <c r="B4777" s="21" t="s">
        <v>6348</v>
      </c>
      <c r="C4777" s="30">
        <v>45987</v>
      </c>
      <c r="D4777" s="30">
        <v>45993</v>
      </c>
      <c r="E4777" s="47">
        <v>160.80000000000001</v>
      </c>
      <c r="F4777" s="47">
        <f t="shared" si="677"/>
        <v>14150.400000000001</v>
      </c>
      <c r="G4777" s="48">
        <f t="shared" si="678"/>
        <v>14150.400000000001</v>
      </c>
      <c r="H4777" s="21">
        <v>356606</v>
      </c>
      <c r="I4777" s="21" t="s">
        <v>4773</v>
      </c>
      <c r="J4777" s="21">
        <v>1</v>
      </c>
      <c r="K4777" s="21">
        <v>1</v>
      </c>
      <c r="L4777" s="21">
        <f t="shared" si="661"/>
        <v>0</v>
      </c>
      <c r="M4777" s="21" t="s">
        <v>6392</v>
      </c>
      <c r="N4777" s="30">
        <v>45994</v>
      </c>
      <c r="O4777" s="48">
        <v>29078</v>
      </c>
      <c r="P4777" s="21" t="s">
        <v>630</v>
      </c>
      <c r="Q4777" s="21">
        <v>58158883425</v>
      </c>
      <c r="R4777" s="21" t="s">
        <v>6107</v>
      </c>
      <c r="S4777" s="3">
        <v>4</v>
      </c>
      <c r="T4777" s="37"/>
      <c r="U4777" s="21" t="s">
        <v>5510</v>
      </c>
      <c r="V4777" s="21" t="str">
        <f>VLOOKUP(P4777,'Customer List'!B:C,2,)</f>
        <v>Telangana</v>
      </c>
      <c r="W4777" s="38"/>
      <c r="X4777" s="30">
        <v>45996</v>
      </c>
      <c r="Y4777" s="21">
        <f t="shared" si="665"/>
        <v>2</v>
      </c>
      <c r="Z4777" s="21" t="str">
        <f t="shared" si="666"/>
        <v>Wednesday</v>
      </c>
      <c r="AA4777" s="21" t="str">
        <f t="shared" si="667"/>
        <v>Friday</v>
      </c>
      <c r="AB4777" s="21" t="str">
        <f>VLOOKUP(U4777,'Currency Sheet'!A:C,3,)</f>
        <v>DOLLAR</v>
      </c>
      <c r="AC4777" s="42" t="str">
        <f>VLOOKUP(P4777,'Customer List'!B:D,3,)</f>
        <v>OutStation</v>
      </c>
    </row>
    <row r="4778" spans="1:29" x14ac:dyDescent="0.25">
      <c r="A4778" s="21">
        <v>4773</v>
      </c>
      <c r="B4778" s="21" t="s">
        <v>6348</v>
      </c>
      <c r="C4778" s="30">
        <v>45987</v>
      </c>
      <c r="D4778" s="30">
        <v>45993</v>
      </c>
      <c r="E4778" s="47">
        <v>289.10000000000002</v>
      </c>
      <c r="F4778" s="47">
        <f t="shared" si="677"/>
        <v>25440.800000000003</v>
      </c>
      <c r="G4778" s="48">
        <f t="shared" si="678"/>
        <v>25440.800000000003</v>
      </c>
      <c r="H4778" s="21">
        <v>356920</v>
      </c>
      <c r="I4778" s="21" t="s">
        <v>6170</v>
      </c>
      <c r="J4778" s="21">
        <v>1</v>
      </c>
      <c r="K4778" s="21">
        <v>1</v>
      </c>
      <c r="L4778" s="21">
        <f t="shared" si="661"/>
        <v>0</v>
      </c>
      <c r="M4778" s="21" t="s">
        <v>6631</v>
      </c>
      <c r="N4778" s="30">
        <v>46003</v>
      </c>
      <c r="O4778" s="48">
        <v>35125.65</v>
      </c>
      <c r="P4778" s="21" t="s">
        <v>180</v>
      </c>
      <c r="Q4778" s="21" t="s">
        <v>5959</v>
      </c>
      <c r="R4778" s="21" t="s">
        <v>6091</v>
      </c>
      <c r="S4778" s="3">
        <v>4</v>
      </c>
      <c r="T4778" s="37" t="s">
        <v>6630</v>
      </c>
      <c r="U4778" s="21" t="s">
        <v>5510</v>
      </c>
      <c r="V4778" s="21" t="str">
        <f>VLOOKUP(P4778,'Customer List'!B:C,2,)</f>
        <v>Faridabad</v>
      </c>
      <c r="W4778" s="38" t="s">
        <v>637</v>
      </c>
      <c r="X4778" s="30">
        <f t="shared" ref="X4778:X4789" si="679">IF(OR(R4778 = "PRIYANKA MADAM", R4778 = "DEEPAK", R4778 = "PORTER"),N4778,"")</f>
        <v>46003</v>
      </c>
      <c r="Y4778" s="21">
        <f t="shared" si="665"/>
        <v>0</v>
      </c>
      <c r="Z4778" s="21" t="str">
        <f t="shared" si="666"/>
        <v>Friday</v>
      </c>
      <c r="AA4778" s="21" t="str">
        <f t="shared" si="667"/>
        <v>Friday</v>
      </c>
      <c r="AB4778" s="21" t="str">
        <f>VLOOKUP(U4778,'Currency Sheet'!A:C,3,)</f>
        <v>DOLLAR</v>
      </c>
      <c r="AC4778" s="42" t="str">
        <f>VLOOKUP(P4778,'Customer List'!B:D,3,)</f>
        <v>Local</v>
      </c>
    </row>
    <row r="4779" spans="1:29" x14ac:dyDescent="0.25">
      <c r="A4779" s="21">
        <v>4774</v>
      </c>
      <c r="B4779" s="21" t="s">
        <v>6348</v>
      </c>
      <c r="C4779" s="30">
        <v>45987</v>
      </c>
      <c r="D4779" s="30">
        <v>45993</v>
      </c>
      <c r="E4779" s="47">
        <v>77.400000000000006</v>
      </c>
      <c r="F4779" s="47">
        <f t="shared" si="677"/>
        <v>6811.2000000000007</v>
      </c>
      <c r="G4779" s="48">
        <f t="shared" si="678"/>
        <v>6811.2000000000007</v>
      </c>
      <c r="H4779" s="21">
        <v>364115</v>
      </c>
      <c r="I4779" s="21" t="s">
        <v>6343</v>
      </c>
      <c r="J4779" s="21">
        <v>1</v>
      </c>
      <c r="K4779" s="21"/>
      <c r="L4779" s="21">
        <f t="shared" si="661"/>
        <v>1</v>
      </c>
      <c r="M4779" s="21"/>
      <c r="N4779" s="30"/>
      <c r="O4779" s="48"/>
      <c r="P4779" s="21" t="s">
        <v>168</v>
      </c>
      <c r="Q4779" s="21"/>
      <c r="R4779" s="21"/>
      <c r="S4779" s="3">
        <v>4</v>
      </c>
      <c r="T4779" s="37"/>
      <c r="U4779" s="21" t="s">
        <v>5510</v>
      </c>
      <c r="V4779" s="21" t="str">
        <f>VLOOKUP(P4779,'Customer List'!B:C,2,)</f>
        <v>Bhopal</v>
      </c>
      <c r="W4779" s="38" t="s">
        <v>6378</v>
      </c>
      <c r="X4779" s="30" t="str">
        <f t="shared" si="679"/>
        <v/>
      </c>
      <c r="Y4779" s="21" t="str">
        <f t="shared" si="665"/>
        <v/>
      </c>
      <c r="Z4779" s="21" t="str">
        <f t="shared" si="666"/>
        <v/>
      </c>
      <c r="AA4779" s="21" t="str">
        <f t="shared" si="667"/>
        <v/>
      </c>
      <c r="AB4779" s="21" t="str">
        <f>VLOOKUP(U4779,'Currency Sheet'!A:C,3,)</f>
        <v>DOLLAR</v>
      </c>
      <c r="AC4779" s="42" t="str">
        <f>VLOOKUP(P4779,'Customer List'!B:D,3,)</f>
        <v>OutStation</v>
      </c>
    </row>
    <row r="4780" spans="1:29" x14ac:dyDescent="0.25">
      <c r="A4780" s="21">
        <v>4775</v>
      </c>
      <c r="B4780" s="21" t="s">
        <v>6348</v>
      </c>
      <c r="C4780" s="30">
        <v>45987</v>
      </c>
      <c r="D4780" s="30">
        <v>45993</v>
      </c>
      <c r="E4780" s="47">
        <v>82.8</v>
      </c>
      <c r="F4780" s="47">
        <f t="shared" si="677"/>
        <v>7286.4</v>
      </c>
      <c r="G4780" s="48">
        <f t="shared" si="678"/>
        <v>7286.4</v>
      </c>
      <c r="H4780" s="21">
        <v>364805</v>
      </c>
      <c r="I4780" s="21" t="s">
        <v>5071</v>
      </c>
      <c r="J4780" s="21">
        <v>1</v>
      </c>
      <c r="K4780" s="21"/>
      <c r="L4780" s="21">
        <f t="shared" si="661"/>
        <v>1</v>
      </c>
      <c r="M4780" s="21"/>
      <c r="N4780" s="30"/>
      <c r="O4780" s="48"/>
      <c r="P4780" s="21" t="s">
        <v>168</v>
      </c>
      <c r="Q4780" s="21"/>
      <c r="R4780" s="21"/>
      <c r="S4780" s="3">
        <v>4</v>
      </c>
      <c r="T4780" s="37"/>
      <c r="U4780" s="21" t="s">
        <v>5510</v>
      </c>
      <c r="V4780" s="21" t="str">
        <f>VLOOKUP(P4780,'Customer List'!B:C,2,)</f>
        <v>Bhopal</v>
      </c>
      <c r="W4780" s="38" t="s">
        <v>6378</v>
      </c>
      <c r="X4780" s="30" t="str">
        <f t="shared" si="679"/>
        <v/>
      </c>
      <c r="Y4780" s="21" t="str">
        <f t="shared" si="665"/>
        <v/>
      </c>
      <c r="Z4780" s="21" t="str">
        <f t="shared" si="666"/>
        <v/>
      </c>
      <c r="AA4780" s="21" t="str">
        <f t="shared" si="667"/>
        <v/>
      </c>
      <c r="AB4780" s="21" t="str">
        <f>VLOOKUP(U4780,'Currency Sheet'!A:C,3,)</f>
        <v>DOLLAR</v>
      </c>
      <c r="AC4780" s="42" t="str">
        <f>VLOOKUP(P4780,'Customer List'!B:D,3,)</f>
        <v>OutStation</v>
      </c>
    </row>
    <row r="4781" spans="1:29" x14ac:dyDescent="0.25">
      <c r="A4781" s="21">
        <v>4776</v>
      </c>
      <c r="B4781" s="21" t="s">
        <v>6348</v>
      </c>
      <c r="C4781" s="30">
        <v>45987</v>
      </c>
      <c r="D4781" s="30">
        <v>45993</v>
      </c>
      <c r="E4781" s="47">
        <v>66</v>
      </c>
      <c r="F4781" s="47">
        <f t="shared" si="677"/>
        <v>5808</v>
      </c>
      <c r="G4781" s="48">
        <f t="shared" si="678"/>
        <v>5808</v>
      </c>
      <c r="H4781" s="21">
        <v>369611</v>
      </c>
      <c r="I4781" s="21" t="s">
        <v>5076</v>
      </c>
      <c r="J4781" s="21">
        <v>1</v>
      </c>
      <c r="K4781" s="21"/>
      <c r="L4781" s="21">
        <f t="shared" si="661"/>
        <v>1</v>
      </c>
      <c r="M4781" s="21"/>
      <c r="N4781" s="30"/>
      <c r="O4781" s="48"/>
      <c r="P4781" s="21" t="s">
        <v>168</v>
      </c>
      <c r="Q4781" s="21"/>
      <c r="R4781" s="21"/>
      <c r="S4781" s="3">
        <v>4</v>
      </c>
      <c r="T4781" s="37"/>
      <c r="U4781" s="21" t="s">
        <v>5510</v>
      </c>
      <c r="V4781" s="21" t="str">
        <f>VLOOKUP(P4781,'Customer List'!B:C,2,)</f>
        <v>Bhopal</v>
      </c>
      <c r="W4781" s="38" t="s">
        <v>6378</v>
      </c>
      <c r="X4781" s="30" t="str">
        <f t="shared" si="679"/>
        <v/>
      </c>
      <c r="Y4781" s="21" t="str">
        <f t="shared" si="665"/>
        <v/>
      </c>
      <c r="Z4781" s="21" t="str">
        <f t="shared" si="666"/>
        <v/>
      </c>
      <c r="AA4781" s="21" t="str">
        <f t="shared" si="667"/>
        <v/>
      </c>
      <c r="AB4781" s="21" t="str">
        <f>VLOOKUP(U4781,'Currency Sheet'!A:C,3,)</f>
        <v>DOLLAR</v>
      </c>
      <c r="AC4781" s="42" t="str">
        <f>VLOOKUP(P4781,'Customer List'!B:D,3,)</f>
        <v>OutStation</v>
      </c>
    </row>
    <row r="4782" spans="1:29" x14ac:dyDescent="0.25">
      <c r="A4782" s="21">
        <v>4777</v>
      </c>
      <c r="B4782" s="21" t="s">
        <v>6348</v>
      </c>
      <c r="C4782" s="30">
        <v>45987</v>
      </c>
      <c r="D4782" s="30">
        <v>45993</v>
      </c>
      <c r="E4782" s="47">
        <v>63.6</v>
      </c>
      <c r="F4782" s="47">
        <f t="shared" si="677"/>
        <v>5596.8</v>
      </c>
      <c r="G4782" s="48">
        <f t="shared" si="678"/>
        <v>5596.8</v>
      </c>
      <c r="H4782" s="21">
        <v>379205</v>
      </c>
      <c r="I4782" s="21" t="s">
        <v>4781</v>
      </c>
      <c r="J4782" s="21">
        <v>1</v>
      </c>
      <c r="K4782" s="21"/>
      <c r="L4782" s="21">
        <f t="shared" si="661"/>
        <v>1</v>
      </c>
      <c r="M4782" s="21"/>
      <c r="N4782" s="30"/>
      <c r="O4782" s="48"/>
      <c r="P4782" s="21" t="s">
        <v>168</v>
      </c>
      <c r="Q4782" s="21"/>
      <c r="R4782" s="21"/>
      <c r="S4782" s="3">
        <v>4</v>
      </c>
      <c r="T4782" s="37"/>
      <c r="U4782" s="21" t="s">
        <v>5510</v>
      </c>
      <c r="V4782" s="21" t="str">
        <f>VLOOKUP(P4782,'Customer List'!B:C,2,)</f>
        <v>Bhopal</v>
      </c>
      <c r="W4782" s="38" t="s">
        <v>6378</v>
      </c>
      <c r="X4782" s="30" t="str">
        <f t="shared" si="679"/>
        <v/>
      </c>
      <c r="Y4782" s="21" t="str">
        <f t="shared" si="665"/>
        <v/>
      </c>
      <c r="Z4782" s="21" t="str">
        <f t="shared" si="666"/>
        <v/>
      </c>
      <c r="AA4782" s="21" t="str">
        <f t="shared" si="667"/>
        <v/>
      </c>
      <c r="AB4782" s="21" t="str">
        <f>VLOOKUP(U4782,'Currency Sheet'!A:C,3,)</f>
        <v>DOLLAR</v>
      </c>
      <c r="AC4782" s="42" t="str">
        <f>VLOOKUP(P4782,'Customer List'!B:D,3,)</f>
        <v>OutStation</v>
      </c>
    </row>
    <row r="4783" spans="1:29" x14ac:dyDescent="0.25">
      <c r="A4783" s="21">
        <v>4778</v>
      </c>
      <c r="B4783" s="21" t="s">
        <v>6348</v>
      </c>
      <c r="C4783" s="30">
        <v>45987</v>
      </c>
      <c r="D4783" s="30">
        <v>45993</v>
      </c>
      <c r="E4783" s="47">
        <v>28.8</v>
      </c>
      <c r="F4783" s="47">
        <f t="shared" si="677"/>
        <v>2534.4</v>
      </c>
      <c r="G4783" s="48">
        <f t="shared" si="678"/>
        <v>2534.4</v>
      </c>
      <c r="H4783" s="21">
        <v>400411</v>
      </c>
      <c r="I4783" s="21" t="s">
        <v>5829</v>
      </c>
      <c r="J4783" s="21">
        <v>1</v>
      </c>
      <c r="K4783" s="21">
        <v>1</v>
      </c>
      <c r="L4783" s="21">
        <f t="shared" si="661"/>
        <v>0</v>
      </c>
      <c r="M4783" s="21" t="s">
        <v>6375</v>
      </c>
      <c r="N4783" s="30">
        <v>45995</v>
      </c>
      <c r="O4783" s="48">
        <v>4464</v>
      </c>
      <c r="P4783" s="21" t="s">
        <v>3420</v>
      </c>
      <c r="Q4783" s="21" t="s">
        <v>5959</v>
      </c>
      <c r="R4783" s="21" t="s">
        <v>6376</v>
      </c>
      <c r="S4783" s="3">
        <v>4</v>
      </c>
      <c r="T4783" s="37"/>
      <c r="U4783" s="21" t="s">
        <v>5510</v>
      </c>
      <c r="V4783" s="21" t="str">
        <f>VLOOKUP(P4783,'Customer List'!B:C,2,)</f>
        <v>DELHI</v>
      </c>
      <c r="W4783" s="38"/>
      <c r="X4783" s="30" t="str">
        <f t="shared" si="679"/>
        <v/>
      </c>
      <c r="Y4783" s="21" t="str">
        <f t="shared" si="665"/>
        <v/>
      </c>
      <c r="Z4783" s="21" t="str">
        <f t="shared" si="666"/>
        <v>Thursday</v>
      </c>
      <c r="AA4783" s="21" t="str">
        <f t="shared" si="667"/>
        <v/>
      </c>
      <c r="AB4783" s="21" t="str">
        <f>VLOOKUP(U4783,'Currency Sheet'!A:C,3,)</f>
        <v>DOLLAR</v>
      </c>
      <c r="AC4783" s="42" t="str">
        <f>VLOOKUP(P4783,'Customer List'!B:D,3,)</f>
        <v>Local</v>
      </c>
    </row>
    <row r="4784" spans="1:29" x14ac:dyDescent="0.25">
      <c r="A4784" s="21">
        <v>4779</v>
      </c>
      <c r="B4784" s="21" t="s">
        <v>6348</v>
      </c>
      <c r="C4784" s="30">
        <v>45987</v>
      </c>
      <c r="D4784" s="30">
        <v>45993</v>
      </c>
      <c r="E4784" s="47">
        <v>29.4</v>
      </c>
      <c r="F4784" s="47">
        <f t="shared" si="677"/>
        <v>2587.1999999999998</v>
      </c>
      <c r="G4784" s="48">
        <f t="shared" si="678"/>
        <v>2587.1999999999998</v>
      </c>
      <c r="H4784" s="21">
        <v>400507</v>
      </c>
      <c r="I4784" s="21" t="s">
        <v>4802</v>
      </c>
      <c r="J4784" s="21">
        <v>1</v>
      </c>
      <c r="K4784" s="21">
        <v>1</v>
      </c>
      <c r="L4784" s="21">
        <f t="shared" si="661"/>
        <v>0</v>
      </c>
      <c r="M4784" s="21" t="s">
        <v>6375</v>
      </c>
      <c r="N4784" s="30">
        <v>45995</v>
      </c>
      <c r="O4784" s="48">
        <v>4557</v>
      </c>
      <c r="P4784" s="21" t="s">
        <v>3420</v>
      </c>
      <c r="Q4784" s="21" t="s">
        <v>5959</v>
      </c>
      <c r="R4784" s="21" t="s">
        <v>6376</v>
      </c>
      <c r="S4784" s="3">
        <v>4</v>
      </c>
      <c r="T4784" s="37"/>
      <c r="U4784" s="21" t="s">
        <v>5510</v>
      </c>
      <c r="V4784" s="21" t="str">
        <f>VLOOKUP(P4784,'Customer List'!B:C,2,)</f>
        <v>DELHI</v>
      </c>
      <c r="W4784" s="38"/>
      <c r="X4784" s="30" t="str">
        <f t="shared" si="679"/>
        <v/>
      </c>
      <c r="Y4784" s="21" t="str">
        <f t="shared" si="665"/>
        <v/>
      </c>
      <c r="Z4784" s="21" t="str">
        <f t="shared" si="666"/>
        <v>Thursday</v>
      </c>
      <c r="AA4784" s="21" t="str">
        <f t="shared" si="667"/>
        <v/>
      </c>
      <c r="AB4784" s="21" t="str">
        <f>VLOOKUP(U4784,'Currency Sheet'!A:C,3,)</f>
        <v>DOLLAR</v>
      </c>
      <c r="AC4784" s="42" t="str">
        <f>VLOOKUP(P4784,'Customer List'!B:D,3,)</f>
        <v>Local</v>
      </c>
    </row>
    <row r="4785" spans="1:29" x14ac:dyDescent="0.25">
      <c r="A4785" s="21">
        <v>4780</v>
      </c>
      <c r="B4785" s="21" t="s">
        <v>6348</v>
      </c>
      <c r="C4785" s="30">
        <v>45987</v>
      </c>
      <c r="D4785" s="30">
        <v>45993</v>
      </c>
      <c r="E4785" s="47">
        <v>21.6</v>
      </c>
      <c r="F4785" s="47">
        <f t="shared" si="677"/>
        <v>1900.8000000000002</v>
      </c>
      <c r="G4785" s="48">
        <f t="shared" si="678"/>
        <v>1900.8000000000002</v>
      </c>
      <c r="H4785" s="21">
        <v>400633</v>
      </c>
      <c r="I4785" s="21" t="s">
        <v>4801</v>
      </c>
      <c r="J4785" s="21">
        <v>1</v>
      </c>
      <c r="K4785" s="21">
        <v>1</v>
      </c>
      <c r="L4785" s="21">
        <f t="shared" si="661"/>
        <v>0</v>
      </c>
      <c r="M4785" s="21" t="s">
        <v>6375</v>
      </c>
      <c r="N4785" s="30">
        <v>45995</v>
      </c>
      <c r="O4785" s="48">
        <v>3348</v>
      </c>
      <c r="P4785" s="21" t="s">
        <v>3420</v>
      </c>
      <c r="Q4785" s="21" t="s">
        <v>5959</v>
      </c>
      <c r="R4785" s="21" t="s">
        <v>6376</v>
      </c>
      <c r="S4785" s="3">
        <v>4</v>
      </c>
      <c r="T4785" s="37"/>
      <c r="U4785" s="21" t="s">
        <v>5510</v>
      </c>
      <c r="V4785" s="21" t="str">
        <f>VLOOKUP(P4785,'Customer List'!B:C,2,)</f>
        <v>DELHI</v>
      </c>
      <c r="W4785" s="38"/>
      <c r="X4785" s="30" t="str">
        <f t="shared" si="679"/>
        <v/>
      </c>
      <c r="Y4785" s="21" t="str">
        <f t="shared" si="665"/>
        <v/>
      </c>
      <c r="Z4785" s="21" t="str">
        <f t="shared" si="666"/>
        <v>Thursday</v>
      </c>
      <c r="AA4785" s="21" t="str">
        <f t="shared" si="667"/>
        <v/>
      </c>
      <c r="AB4785" s="21" t="str">
        <f>VLOOKUP(U4785,'Currency Sheet'!A:C,3,)</f>
        <v>DOLLAR</v>
      </c>
      <c r="AC4785" s="42" t="str">
        <f>VLOOKUP(P4785,'Customer List'!B:D,3,)</f>
        <v>Local</v>
      </c>
    </row>
    <row r="4786" spans="1:29" x14ac:dyDescent="0.25">
      <c r="A4786" s="21">
        <v>4781</v>
      </c>
      <c r="B4786" s="21" t="s">
        <v>6348</v>
      </c>
      <c r="C4786" s="30">
        <v>45987</v>
      </c>
      <c r="D4786" s="30">
        <v>45993</v>
      </c>
      <c r="E4786" s="47">
        <v>142.80000000000001</v>
      </c>
      <c r="F4786" s="47">
        <f t="shared" si="677"/>
        <v>12566.400000000001</v>
      </c>
      <c r="G4786" s="48">
        <f t="shared" si="678"/>
        <v>12566.400000000001</v>
      </c>
      <c r="H4786" s="21">
        <v>406410</v>
      </c>
      <c r="I4786" s="21" t="s">
        <v>4806</v>
      </c>
      <c r="J4786" s="21">
        <v>1</v>
      </c>
      <c r="K4786" s="21"/>
      <c r="L4786" s="21">
        <f t="shared" si="661"/>
        <v>1</v>
      </c>
      <c r="M4786" s="21"/>
      <c r="N4786" s="30"/>
      <c r="O4786" s="48"/>
      <c r="P4786" s="21" t="s">
        <v>168</v>
      </c>
      <c r="Q4786" s="21"/>
      <c r="R4786" s="21"/>
      <c r="S4786" s="3">
        <v>4</v>
      </c>
      <c r="T4786" s="37" t="s">
        <v>609</v>
      </c>
      <c r="U4786" s="21" t="s">
        <v>5510</v>
      </c>
      <c r="V4786" s="21" t="str">
        <f>VLOOKUP(P4786,'Customer List'!B:C,2,)</f>
        <v>Bhopal</v>
      </c>
      <c r="W4786" s="38" t="s">
        <v>6378</v>
      </c>
      <c r="X4786" s="30" t="str">
        <f t="shared" si="679"/>
        <v/>
      </c>
      <c r="Y4786" s="21" t="str">
        <f t="shared" si="665"/>
        <v/>
      </c>
      <c r="Z4786" s="21" t="str">
        <f t="shared" si="666"/>
        <v/>
      </c>
      <c r="AA4786" s="21" t="str">
        <f t="shared" si="667"/>
        <v/>
      </c>
      <c r="AB4786" s="21" t="str">
        <f>VLOOKUP(U4786,'Currency Sheet'!A:C,3,)</f>
        <v>DOLLAR</v>
      </c>
      <c r="AC4786" s="42" t="str">
        <f>VLOOKUP(P4786,'Customer List'!B:D,3,)</f>
        <v>OutStation</v>
      </c>
    </row>
    <row r="4787" spans="1:29" x14ac:dyDescent="0.25">
      <c r="A4787" s="21">
        <v>4782</v>
      </c>
      <c r="B4787" s="21" t="s">
        <v>6348</v>
      </c>
      <c r="C4787" s="30">
        <v>45987</v>
      </c>
      <c r="D4787" s="30">
        <v>45993</v>
      </c>
      <c r="E4787" s="47">
        <v>39</v>
      </c>
      <c r="F4787" s="47">
        <f t="shared" si="677"/>
        <v>3432</v>
      </c>
      <c r="G4787" s="48">
        <f t="shared" si="678"/>
        <v>3432</v>
      </c>
      <c r="H4787" s="21">
        <v>420601</v>
      </c>
      <c r="I4787" s="21" t="s">
        <v>5196</v>
      </c>
      <c r="J4787" s="21">
        <v>1</v>
      </c>
      <c r="K4787" s="21"/>
      <c r="L4787" s="21">
        <f t="shared" si="661"/>
        <v>1</v>
      </c>
      <c r="M4787" s="21"/>
      <c r="N4787" s="30"/>
      <c r="O4787" s="48"/>
      <c r="P4787" s="21" t="s">
        <v>168</v>
      </c>
      <c r="Q4787" s="21"/>
      <c r="R4787" s="21"/>
      <c r="S4787" s="3">
        <v>4</v>
      </c>
      <c r="T4787" s="37" t="s">
        <v>609</v>
      </c>
      <c r="U4787" s="21" t="s">
        <v>5510</v>
      </c>
      <c r="V4787" s="21" t="str">
        <f>VLOOKUP(P4787,'Customer List'!B:C,2,)</f>
        <v>Bhopal</v>
      </c>
      <c r="W4787" s="38" t="s">
        <v>6378</v>
      </c>
      <c r="X4787" s="30" t="str">
        <f t="shared" si="679"/>
        <v/>
      </c>
      <c r="Y4787" s="21" t="str">
        <f t="shared" si="665"/>
        <v/>
      </c>
      <c r="Z4787" s="21" t="str">
        <f t="shared" si="666"/>
        <v/>
      </c>
      <c r="AA4787" s="21" t="str">
        <f t="shared" si="667"/>
        <v/>
      </c>
      <c r="AB4787" s="21" t="str">
        <f>VLOOKUP(U4787,'Currency Sheet'!A:C,3,)</f>
        <v>DOLLAR</v>
      </c>
      <c r="AC4787" s="42" t="str">
        <f>VLOOKUP(P4787,'Customer List'!B:D,3,)</f>
        <v>OutStation</v>
      </c>
    </row>
    <row r="4788" spans="1:29" x14ac:dyDescent="0.25">
      <c r="A4788" s="21">
        <v>4783</v>
      </c>
      <c r="B4788" s="21" t="s">
        <v>6348</v>
      </c>
      <c r="C4788" s="30">
        <v>45987</v>
      </c>
      <c r="D4788" s="30">
        <v>45993</v>
      </c>
      <c r="E4788" s="47">
        <v>35.4</v>
      </c>
      <c r="F4788" s="47">
        <f t="shared" si="677"/>
        <v>3115.2</v>
      </c>
      <c r="G4788" s="48">
        <f t="shared" si="678"/>
        <v>3115.2</v>
      </c>
      <c r="H4788" s="21">
        <v>420801</v>
      </c>
      <c r="I4788" s="21" t="s">
        <v>1242</v>
      </c>
      <c r="J4788" s="21">
        <v>1</v>
      </c>
      <c r="K4788" s="21"/>
      <c r="L4788" s="21">
        <f t="shared" ref="L4788:L4813" si="680">J4788-K4788</f>
        <v>1</v>
      </c>
      <c r="M4788" s="21"/>
      <c r="N4788" s="30"/>
      <c r="O4788" s="48"/>
      <c r="P4788" s="21" t="s">
        <v>168</v>
      </c>
      <c r="Q4788" s="21"/>
      <c r="R4788" s="21"/>
      <c r="S4788" s="3">
        <v>4</v>
      </c>
      <c r="T4788" s="37" t="s">
        <v>609</v>
      </c>
      <c r="U4788" s="21" t="s">
        <v>5510</v>
      </c>
      <c r="V4788" s="21" t="str">
        <f>VLOOKUP(P4788,'Customer List'!B:C,2,)</f>
        <v>Bhopal</v>
      </c>
      <c r="W4788" s="38" t="s">
        <v>6378</v>
      </c>
      <c r="X4788" s="30" t="str">
        <f t="shared" si="679"/>
        <v/>
      </c>
      <c r="Y4788" s="21" t="str">
        <f t="shared" si="665"/>
        <v/>
      </c>
      <c r="Z4788" s="21" t="str">
        <f t="shared" si="666"/>
        <v/>
      </c>
      <c r="AA4788" s="21" t="str">
        <f t="shared" si="667"/>
        <v/>
      </c>
      <c r="AB4788" s="21" t="str">
        <f>VLOOKUP(U4788,'Currency Sheet'!A:C,3,)</f>
        <v>DOLLAR</v>
      </c>
      <c r="AC4788" s="42" t="str">
        <f>VLOOKUP(P4788,'Customer List'!B:D,3,)</f>
        <v>OutStation</v>
      </c>
    </row>
    <row r="4789" spans="1:29" x14ac:dyDescent="0.25">
      <c r="A4789" s="21">
        <v>4784</v>
      </c>
      <c r="B4789" s="21" t="s">
        <v>6348</v>
      </c>
      <c r="C4789" s="30">
        <v>45987</v>
      </c>
      <c r="D4789" s="30">
        <v>45993</v>
      </c>
      <c r="E4789" s="47">
        <v>56.4</v>
      </c>
      <c r="F4789" s="47">
        <f t="shared" si="677"/>
        <v>4963.2</v>
      </c>
      <c r="G4789" s="48">
        <f t="shared" si="678"/>
        <v>4963.2</v>
      </c>
      <c r="H4789" s="21">
        <v>421002</v>
      </c>
      <c r="I4789" s="21" t="s">
        <v>4815</v>
      </c>
      <c r="J4789" s="21">
        <v>1</v>
      </c>
      <c r="K4789" s="21"/>
      <c r="L4789" s="21">
        <f t="shared" si="680"/>
        <v>1</v>
      </c>
      <c r="M4789" s="21"/>
      <c r="N4789" s="30"/>
      <c r="O4789" s="48"/>
      <c r="P4789" s="21" t="s">
        <v>168</v>
      </c>
      <c r="Q4789" s="21"/>
      <c r="R4789" s="21"/>
      <c r="S4789" s="3">
        <v>4</v>
      </c>
      <c r="T4789" s="37" t="s">
        <v>609</v>
      </c>
      <c r="U4789" s="21" t="s">
        <v>5510</v>
      </c>
      <c r="V4789" s="21" t="str">
        <f>VLOOKUP(P4789,'Customer List'!B:C,2,)</f>
        <v>Bhopal</v>
      </c>
      <c r="W4789" s="38" t="s">
        <v>6378</v>
      </c>
      <c r="X4789" s="30" t="str">
        <f t="shared" si="679"/>
        <v/>
      </c>
      <c r="Y4789" s="21" t="str">
        <f t="shared" ref="Y4789:Y4806" si="681">IF(X4789="", "", X4789-N4789)</f>
        <v/>
      </c>
      <c r="Z4789" s="21" t="str">
        <f t="shared" ref="Z4789:Z4806" si="682">IF(N4789="", "", TEXT(N4789, "dddd"))</f>
        <v/>
      </c>
      <c r="AA4789" s="21" t="str">
        <f t="shared" ref="AA4789:AA4806" si="683">IF(X4789="", "", TEXT(X4789, "dddd"))</f>
        <v/>
      </c>
      <c r="AB4789" s="21" t="str">
        <f>VLOOKUP(U4789,'Currency Sheet'!A:C,3,)</f>
        <v>DOLLAR</v>
      </c>
      <c r="AC4789" s="42" t="str">
        <f>VLOOKUP(P4789,'Customer List'!B:D,3,)</f>
        <v>OutStation</v>
      </c>
    </row>
    <row r="4790" spans="1:29" x14ac:dyDescent="0.25">
      <c r="A4790" s="21">
        <v>4785</v>
      </c>
      <c r="B4790" s="21" t="s">
        <v>6348</v>
      </c>
      <c r="C4790" s="30">
        <v>45987</v>
      </c>
      <c r="D4790" s="30">
        <v>45993</v>
      </c>
      <c r="E4790" s="47">
        <v>32.4</v>
      </c>
      <c r="F4790" s="47">
        <f t="shared" si="677"/>
        <v>2851.2</v>
      </c>
      <c r="G4790" s="48">
        <f t="shared" si="678"/>
        <v>2851.2</v>
      </c>
      <c r="H4790" s="21">
        <v>421301</v>
      </c>
      <c r="I4790" s="21" t="s">
        <v>1606</v>
      </c>
      <c r="J4790" s="21">
        <v>1</v>
      </c>
      <c r="K4790" s="21">
        <v>1</v>
      </c>
      <c r="L4790" s="21">
        <f t="shared" si="680"/>
        <v>0</v>
      </c>
      <c r="M4790" s="21" t="s">
        <v>6379</v>
      </c>
      <c r="N4790" s="30">
        <v>45994</v>
      </c>
      <c r="O4790" s="48">
        <v>8370</v>
      </c>
      <c r="P4790" s="21" t="s">
        <v>6349</v>
      </c>
      <c r="Q4790" s="21">
        <v>58158882725</v>
      </c>
      <c r="R4790" s="21" t="s">
        <v>6107</v>
      </c>
      <c r="S4790" s="3">
        <v>4</v>
      </c>
      <c r="T4790" s="37"/>
      <c r="U4790" s="21" t="s">
        <v>5510</v>
      </c>
      <c r="V4790" s="21" t="str">
        <f>VLOOKUP(P4790,'Customer List'!B:C,2,)</f>
        <v>Kolkata</v>
      </c>
      <c r="W4790" s="38"/>
      <c r="X4790" s="30">
        <v>45995</v>
      </c>
      <c r="Y4790" s="21">
        <f t="shared" si="681"/>
        <v>1</v>
      </c>
      <c r="Z4790" s="21" t="str">
        <f t="shared" si="682"/>
        <v>Wednesday</v>
      </c>
      <c r="AA4790" s="21" t="str">
        <f>IF(X4790="", "", TEXT(X4790, "dddd"))</f>
        <v>Thursday</v>
      </c>
      <c r="AB4790" s="21" t="str">
        <f>VLOOKUP(U4790,'Currency Sheet'!A:C,3,)</f>
        <v>DOLLAR</v>
      </c>
      <c r="AC4790" s="42" t="str">
        <f>VLOOKUP(P4790,'Customer List'!B:D,3,)</f>
        <v>OutStation</v>
      </c>
    </row>
    <row r="4791" spans="1:29" x14ac:dyDescent="0.25">
      <c r="A4791" s="21">
        <v>4786</v>
      </c>
      <c r="B4791" s="21" t="s">
        <v>6348</v>
      </c>
      <c r="C4791" s="30">
        <v>45987</v>
      </c>
      <c r="D4791" s="30">
        <v>45993</v>
      </c>
      <c r="E4791" s="47">
        <v>49.8</v>
      </c>
      <c r="F4791" s="47">
        <f t="shared" si="677"/>
        <v>4382.3999999999996</v>
      </c>
      <c r="G4791" s="48">
        <f t="shared" si="678"/>
        <v>4382.3999999999996</v>
      </c>
      <c r="H4791" s="21">
        <v>423113</v>
      </c>
      <c r="I4791" s="21" t="s">
        <v>1504</v>
      </c>
      <c r="J4791" s="21">
        <v>1</v>
      </c>
      <c r="K4791" s="21">
        <v>1</v>
      </c>
      <c r="L4791" s="21">
        <f t="shared" si="680"/>
        <v>0</v>
      </c>
      <c r="M4791" s="21" t="s">
        <v>6426</v>
      </c>
      <c r="N4791" s="30">
        <v>45997</v>
      </c>
      <c r="O4791" s="48">
        <v>7885</v>
      </c>
      <c r="P4791" s="21" t="s">
        <v>1133</v>
      </c>
      <c r="Q4791" s="21">
        <v>58159043526</v>
      </c>
      <c r="R4791" s="21" t="s">
        <v>5912</v>
      </c>
      <c r="S4791" s="3">
        <v>-20</v>
      </c>
      <c r="T4791" s="37"/>
      <c r="U4791" s="21" t="s">
        <v>5510</v>
      </c>
      <c r="V4791" s="21" t="str">
        <f>VLOOKUP(P4791,'Customer List'!B:C,2,)</f>
        <v>Kerala</v>
      </c>
      <c r="W4791" s="38" t="s">
        <v>6371</v>
      </c>
      <c r="X4791" s="30">
        <v>46000</v>
      </c>
      <c r="Y4791" s="21">
        <f t="shared" si="681"/>
        <v>3</v>
      </c>
      <c r="Z4791" s="21" t="str">
        <f t="shared" si="682"/>
        <v>Saturday</v>
      </c>
      <c r="AA4791" s="21" t="str">
        <f t="shared" si="683"/>
        <v>Tuesday</v>
      </c>
      <c r="AB4791" s="21" t="str">
        <f>VLOOKUP(U4791,'Currency Sheet'!A:C,3,)</f>
        <v>DOLLAR</v>
      </c>
      <c r="AC4791" s="42" t="str">
        <f>VLOOKUP(P4791,'Customer List'!B:D,3,)</f>
        <v>OutStation</v>
      </c>
    </row>
    <row r="4792" spans="1:29" x14ac:dyDescent="0.25">
      <c r="A4792" s="21">
        <v>4787</v>
      </c>
      <c r="B4792" s="21" t="s">
        <v>6348</v>
      </c>
      <c r="C4792" s="30">
        <v>45987</v>
      </c>
      <c r="D4792" s="30">
        <v>45993</v>
      </c>
      <c r="E4792" s="47">
        <v>53.4</v>
      </c>
      <c r="F4792" s="47">
        <f t="shared" si="677"/>
        <v>4699.2</v>
      </c>
      <c r="G4792" s="48">
        <f t="shared" si="678"/>
        <v>4699.2</v>
      </c>
      <c r="H4792" s="21">
        <v>423301</v>
      </c>
      <c r="I4792" s="21" t="s">
        <v>6344</v>
      </c>
      <c r="J4792" s="21">
        <v>1</v>
      </c>
      <c r="K4792" s="21"/>
      <c r="L4792" s="21">
        <f t="shared" si="680"/>
        <v>1</v>
      </c>
      <c r="M4792" s="21"/>
      <c r="N4792" s="30"/>
      <c r="O4792" s="48"/>
      <c r="P4792" s="21" t="s">
        <v>168</v>
      </c>
      <c r="Q4792" s="21"/>
      <c r="R4792" s="21"/>
      <c r="S4792" s="3">
        <v>-20</v>
      </c>
      <c r="T4792" s="37"/>
      <c r="U4792" s="21" t="s">
        <v>5510</v>
      </c>
      <c r="V4792" s="21" t="str">
        <f>VLOOKUP(P4792,'Customer List'!B:C,2,)</f>
        <v>Bhopal</v>
      </c>
      <c r="W4792" s="38" t="s">
        <v>6378</v>
      </c>
      <c r="X4792" s="30" t="str">
        <f t="shared" ref="X4792" si="684">IF(OR(R4792 = "PRIYANKA MADAM", R4792 = "DEEPAK", R4792 = "PORTER"),N4792,"")</f>
        <v/>
      </c>
      <c r="Y4792" s="21" t="str">
        <f t="shared" si="681"/>
        <v/>
      </c>
      <c r="Z4792" s="21" t="str">
        <f t="shared" si="682"/>
        <v/>
      </c>
      <c r="AA4792" s="21" t="str">
        <f t="shared" si="683"/>
        <v/>
      </c>
      <c r="AB4792" s="21" t="str">
        <f>VLOOKUP(U4792,'Currency Sheet'!A:C,3,)</f>
        <v>DOLLAR</v>
      </c>
      <c r="AC4792" s="42" t="str">
        <f>VLOOKUP(P4792,'Customer List'!B:D,3,)</f>
        <v>OutStation</v>
      </c>
    </row>
    <row r="4793" spans="1:29" x14ac:dyDescent="0.25">
      <c r="A4793" s="21">
        <v>4788</v>
      </c>
      <c r="B4793" s="21" t="s">
        <v>6348</v>
      </c>
      <c r="C4793" s="30">
        <v>45987</v>
      </c>
      <c r="D4793" s="30">
        <v>45993</v>
      </c>
      <c r="E4793" s="47">
        <v>159</v>
      </c>
      <c r="F4793" s="47">
        <f t="shared" si="677"/>
        <v>13992</v>
      </c>
      <c r="G4793" s="48">
        <f t="shared" si="678"/>
        <v>13992</v>
      </c>
      <c r="H4793" s="21">
        <v>431301</v>
      </c>
      <c r="I4793" s="21" t="s">
        <v>5545</v>
      </c>
      <c r="J4793" s="21">
        <v>1</v>
      </c>
      <c r="K4793" s="21">
        <v>1</v>
      </c>
      <c r="L4793" s="21">
        <f t="shared" si="680"/>
        <v>0</v>
      </c>
      <c r="M4793" s="21" t="s">
        <v>6426</v>
      </c>
      <c r="N4793" s="30">
        <v>45997</v>
      </c>
      <c r="O4793" s="48">
        <v>25175</v>
      </c>
      <c r="P4793" s="21" t="s">
        <v>1133</v>
      </c>
      <c r="Q4793" s="21">
        <v>58159043526</v>
      </c>
      <c r="R4793" s="21" t="s">
        <v>5912</v>
      </c>
      <c r="S4793" s="3">
        <v>4</v>
      </c>
      <c r="T4793" s="37"/>
      <c r="U4793" s="21" t="s">
        <v>5510</v>
      </c>
      <c r="V4793" s="21" t="str">
        <f>VLOOKUP(P4793,'Customer List'!B:C,2,)</f>
        <v>Kerala</v>
      </c>
      <c r="W4793" s="38" t="s">
        <v>6371</v>
      </c>
      <c r="X4793" s="30">
        <v>46000</v>
      </c>
      <c r="Y4793" s="21">
        <f t="shared" si="681"/>
        <v>3</v>
      </c>
      <c r="Z4793" s="21" t="str">
        <f t="shared" si="682"/>
        <v>Saturday</v>
      </c>
      <c r="AA4793" s="21" t="str">
        <f t="shared" si="683"/>
        <v>Tuesday</v>
      </c>
      <c r="AB4793" s="21" t="str">
        <f>VLOOKUP(U4793,'Currency Sheet'!A:C,3,)</f>
        <v>DOLLAR</v>
      </c>
      <c r="AC4793" s="42" t="str">
        <f>VLOOKUP(P4793,'Customer List'!B:D,3,)</f>
        <v>OutStation</v>
      </c>
    </row>
    <row r="4794" spans="1:29" x14ac:dyDescent="0.25">
      <c r="A4794" s="21">
        <v>4789</v>
      </c>
      <c r="B4794" s="21" t="s">
        <v>6348</v>
      </c>
      <c r="C4794" s="30">
        <v>45987</v>
      </c>
      <c r="D4794" s="30">
        <v>45993</v>
      </c>
      <c r="E4794" s="47">
        <v>362.25</v>
      </c>
      <c r="F4794" s="47">
        <f t="shared" si="677"/>
        <v>31878</v>
      </c>
      <c r="G4794" s="48">
        <f t="shared" si="678"/>
        <v>31878</v>
      </c>
      <c r="H4794" s="21">
        <v>480008</v>
      </c>
      <c r="I4794" s="21" t="s">
        <v>6144</v>
      </c>
      <c r="J4794" s="21">
        <v>1</v>
      </c>
      <c r="K4794" s="21">
        <v>1</v>
      </c>
      <c r="L4794" s="21">
        <f t="shared" si="680"/>
        <v>0</v>
      </c>
      <c r="M4794" s="21" t="s">
        <v>6391</v>
      </c>
      <c r="N4794" s="30">
        <v>45994</v>
      </c>
      <c r="O4794" s="48">
        <v>52405.5</v>
      </c>
      <c r="P4794" s="21" t="s">
        <v>2069</v>
      </c>
      <c r="Q4794" s="21">
        <v>58158881970</v>
      </c>
      <c r="R4794" s="21" t="s">
        <v>6107</v>
      </c>
      <c r="S4794" s="3">
        <v>4</v>
      </c>
      <c r="T4794" s="37"/>
      <c r="U4794" s="21" t="s">
        <v>5510</v>
      </c>
      <c r="V4794" s="21" t="str">
        <f>VLOOKUP(P4794,'Customer List'!B:C,2,)</f>
        <v>Kolkata</v>
      </c>
      <c r="W4794" s="38"/>
      <c r="X4794" s="30">
        <v>45995</v>
      </c>
      <c r="Y4794" s="21">
        <f t="shared" si="681"/>
        <v>1</v>
      </c>
      <c r="Z4794" s="21" t="str">
        <f t="shared" si="682"/>
        <v>Wednesday</v>
      </c>
      <c r="AA4794" s="21" t="str">
        <f>IF(X4794="", "", TEXT(X4794, "dddd"))</f>
        <v>Thursday</v>
      </c>
      <c r="AB4794" s="21" t="str">
        <f>VLOOKUP(U4794,'Currency Sheet'!A:C,3,)</f>
        <v>DOLLAR</v>
      </c>
      <c r="AC4794" s="42" t="str">
        <f>VLOOKUP(P4794,'Customer List'!B:D,3,)</f>
        <v>OutStation</v>
      </c>
    </row>
    <row r="4795" spans="1:29" x14ac:dyDescent="0.25">
      <c r="A4795" s="21">
        <v>4790</v>
      </c>
      <c r="B4795" s="21" t="s">
        <v>6348</v>
      </c>
      <c r="C4795" s="30">
        <v>45987</v>
      </c>
      <c r="D4795" s="30">
        <v>45993</v>
      </c>
      <c r="E4795" s="47">
        <v>150.5</v>
      </c>
      <c r="F4795" s="47">
        <f t="shared" si="677"/>
        <v>13244</v>
      </c>
      <c r="G4795" s="48">
        <f t="shared" si="678"/>
        <v>13244</v>
      </c>
      <c r="H4795" s="21">
        <v>500345</v>
      </c>
      <c r="I4795" s="21" t="s">
        <v>5078</v>
      </c>
      <c r="J4795" s="21">
        <v>1</v>
      </c>
      <c r="K4795" s="21"/>
      <c r="L4795" s="21">
        <f t="shared" si="680"/>
        <v>1</v>
      </c>
      <c r="M4795" s="21"/>
      <c r="N4795" s="30"/>
      <c r="O4795" s="48"/>
      <c r="P4795" s="21" t="s">
        <v>168</v>
      </c>
      <c r="Q4795" s="21"/>
      <c r="R4795" s="21"/>
      <c r="S4795" s="3">
        <v>4</v>
      </c>
      <c r="T4795" s="37"/>
      <c r="U4795" s="21" t="s">
        <v>5510</v>
      </c>
      <c r="V4795" s="21" t="str">
        <f>VLOOKUP(P4795,'Customer List'!B:C,2,)</f>
        <v>Bhopal</v>
      </c>
      <c r="W4795" s="38" t="s">
        <v>6378</v>
      </c>
      <c r="X4795" s="30" t="str">
        <f t="shared" ref="X4795:X4800" si="685">IF(OR(R4795 = "PRIYANKA MADAM", R4795 = "DEEPAK", R4795 = "PORTER"),N4795,"")</f>
        <v/>
      </c>
      <c r="Y4795" s="21" t="str">
        <f t="shared" si="681"/>
        <v/>
      </c>
      <c r="Z4795" s="21" t="str">
        <f t="shared" si="682"/>
        <v/>
      </c>
      <c r="AA4795" s="21" t="str">
        <f t="shared" si="683"/>
        <v/>
      </c>
      <c r="AB4795" s="21" t="str">
        <f>VLOOKUP(U4795,'Currency Sheet'!A:C,3,)</f>
        <v>DOLLAR</v>
      </c>
      <c r="AC4795" s="42" t="str">
        <f>VLOOKUP(P4795,'Customer List'!B:D,3,)</f>
        <v>OutStation</v>
      </c>
    </row>
    <row r="4796" spans="1:29" x14ac:dyDescent="0.25">
      <c r="A4796" s="21">
        <v>4791</v>
      </c>
      <c r="B4796" s="21" t="s">
        <v>6348</v>
      </c>
      <c r="C4796" s="30">
        <v>45987</v>
      </c>
      <c r="D4796" s="30">
        <v>45993</v>
      </c>
      <c r="E4796" s="47">
        <v>126</v>
      </c>
      <c r="F4796" s="47">
        <f t="shared" si="677"/>
        <v>11088</v>
      </c>
      <c r="G4796" s="48">
        <f t="shared" si="678"/>
        <v>11088</v>
      </c>
      <c r="H4796" s="21">
        <v>500847</v>
      </c>
      <c r="I4796" s="21" t="s">
        <v>6041</v>
      </c>
      <c r="J4796" s="21">
        <v>1</v>
      </c>
      <c r="K4796" s="21"/>
      <c r="L4796" s="21">
        <f t="shared" si="680"/>
        <v>1</v>
      </c>
      <c r="M4796" s="21"/>
      <c r="N4796" s="30"/>
      <c r="O4796" s="48"/>
      <c r="P4796" s="21" t="s">
        <v>168</v>
      </c>
      <c r="Q4796" s="21"/>
      <c r="R4796" s="21"/>
      <c r="S4796" s="3">
        <v>4</v>
      </c>
      <c r="T4796" s="37"/>
      <c r="U4796" s="21" t="s">
        <v>5510</v>
      </c>
      <c r="V4796" s="21" t="str">
        <f>VLOOKUP(P4796,'Customer List'!B:C,2,)</f>
        <v>Bhopal</v>
      </c>
      <c r="W4796" s="38" t="s">
        <v>6378</v>
      </c>
      <c r="X4796" s="30" t="str">
        <f t="shared" si="685"/>
        <v/>
      </c>
      <c r="Y4796" s="21" t="str">
        <f t="shared" si="681"/>
        <v/>
      </c>
      <c r="Z4796" s="21" t="str">
        <f t="shared" si="682"/>
        <v/>
      </c>
      <c r="AA4796" s="21" t="str">
        <f t="shared" si="683"/>
        <v/>
      </c>
      <c r="AB4796" s="21" t="str">
        <f>VLOOKUP(U4796,'Currency Sheet'!A:C,3,)</f>
        <v>DOLLAR</v>
      </c>
      <c r="AC4796" s="42" t="str">
        <f>VLOOKUP(P4796,'Customer List'!B:D,3,)</f>
        <v>OutStation</v>
      </c>
    </row>
    <row r="4797" spans="1:29" x14ac:dyDescent="0.25">
      <c r="A4797" s="21">
        <v>4792</v>
      </c>
      <c r="B4797" s="21" t="s">
        <v>6348</v>
      </c>
      <c r="C4797" s="30">
        <v>45987</v>
      </c>
      <c r="D4797" s="30">
        <v>45993</v>
      </c>
      <c r="E4797" s="47">
        <v>171.6</v>
      </c>
      <c r="F4797" s="47">
        <f t="shared" si="677"/>
        <v>15100.8</v>
      </c>
      <c r="G4797" s="48">
        <f t="shared" si="678"/>
        <v>15100.8</v>
      </c>
      <c r="H4797" s="21">
        <v>505010</v>
      </c>
      <c r="I4797" s="21" t="s">
        <v>5199</v>
      </c>
      <c r="J4797" s="21">
        <v>1</v>
      </c>
      <c r="K4797" s="21">
        <v>1</v>
      </c>
      <c r="L4797" s="21">
        <f t="shared" si="680"/>
        <v>0</v>
      </c>
      <c r="M4797" s="21" t="s">
        <v>6424</v>
      </c>
      <c r="N4797" s="30">
        <v>45997</v>
      </c>
      <c r="O4797" s="48">
        <v>26598</v>
      </c>
      <c r="P4797" s="21" t="s">
        <v>26</v>
      </c>
      <c r="Q4797" s="21" t="s">
        <v>6431</v>
      </c>
      <c r="R4797" s="21" t="s">
        <v>5912</v>
      </c>
      <c r="S4797" s="3">
        <v>4</v>
      </c>
      <c r="T4797" s="37"/>
      <c r="U4797" s="21" t="s">
        <v>5510</v>
      </c>
      <c r="V4797" s="21" t="str">
        <f>VLOOKUP(P4797,'Customer List'!B:C,2,)</f>
        <v>Chandigarh</v>
      </c>
      <c r="W4797" s="38" t="s">
        <v>6371</v>
      </c>
      <c r="X4797" s="30">
        <v>46000</v>
      </c>
      <c r="Y4797" s="21">
        <f t="shared" si="681"/>
        <v>3</v>
      </c>
      <c r="Z4797" s="21" t="str">
        <f t="shared" si="682"/>
        <v>Saturday</v>
      </c>
      <c r="AA4797" s="21" t="str">
        <f t="shared" si="683"/>
        <v>Tuesday</v>
      </c>
      <c r="AB4797" s="21" t="str">
        <f>VLOOKUP(U4797,'Currency Sheet'!A:C,3,)</f>
        <v>DOLLAR</v>
      </c>
      <c r="AC4797" s="42" t="str">
        <f>VLOOKUP(P4797,'Customer List'!B:D,3,)</f>
        <v>OutStation</v>
      </c>
    </row>
    <row r="4798" spans="1:29" x14ac:dyDescent="0.25">
      <c r="A4798" s="21">
        <v>4793</v>
      </c>
      <c r="B4798" s="21" t="s">
        <v>6348</v>
      </c>
      <c r="C4798" s="30">
        <v>45987</v>
      </c>
      <c r="D4798" s="30">
        <v>45993</v>
      </c>
      <c r="E4798" s="47">
        <v>191.1</v>
      </c>
      <c r="F4798" s="47">
        <f t="shared" si="677"/>
        <v>16816.8</v>
      </c>
      <c r="G4798" s="48">
        <f t="shared" si="678"/>
        <v>16816.8</v>
      </c>
      <c r="H4798" s="21">
        <v>505031</v>
      </c>
      <c r="I4798" s="21" t="s">
        <v>5199</v>
      </c>
      <c r="J4798" s="21">
        <v>1</v>
      </c>
      <c r="K4798" s="21"/>
      <c r="L4798" s="21">
        <f t="shared" si="680"/>
        <v>1</v>
      </c>
      <c r="M4798" s="21"/>
      <c r="N4798" s="30"/>
      <c r="O4798" s="48"/>
      <c r="P4798" s="21" t="s">
        <v>168</v>
      </c>
      <c r="Q4798" s="21"/>
      <c r="R4798" s="21"/>
      <c r="S4798" s="3">
        <v>4</v>
      </c>
      <c r="T4798" s="37"/>
      <c r="U4798" s="21" t="s">
        <v>5510</v>
      </c>
      <c r="V4798" s="21" t="str">
        <f>VLOOKUP(P4798,'Customer List'!B:C,2,)</f>
        <v>Bhopal</v>
      </c>
      <c r="W4798" s="38" t="s">
        <v>6378</v>
      </c>
      <c r="X4798" s="30" t="str">
        <f t="shared" si="685"/>
        <v/>
      </c>
      <c r="Y4798" s="21" t="str">
        <f t="shared" si="681"/>
        <v/>
      </c>
      <c r="Z4798" s="21" t="str">
        <f t="shared" si="682"/>
        <v/>
      </c>
      <c r="AA4798" s="21" t="str">
        <f t="shared" si="683"/>
        <v/>
      </c>
      <c r="AB4798" s="21" t="str">
        <f>VLOOKUP(U4798,'Currency Sheet'!A:C,3,)</f>
        <v>DOLLAR</v>
      </c>
      <c r="AC4798" s="42" t="str">
        <f>VLOOKUP(P4798,'Customer List'!B:D,3,)</f>
        <v>OutStation</v>
      </c>
    </row>
    <row r="4799" spans="1:29" x14ac:dyDescent="0.25">
      <c r="A4799" s="21">
        <v>4794</v>
      </c>
      <c r="B4799" s="21" t="s">
        <v>6348</v>
      </c>
      <c r="C4799" s="30">
        <v>45987</v>
      </c>
      <c r="D4799" s="30">
        <v>45993</v>
      </c>
      <c r="E4799" s="47">
        <v>59.4</v>
      </c>
      <c r="F4799" s="47">
        <f t="shared" si="677"/>
        <v>5227.2</v>
      </c>
      <c r="G4799" s="48">
        <f t="shared" si="678"/>
        <v>10454.4</v>
      </c>
      <c r="H4799" s="21">
        <v>505806</v>
      </c>
      <c r="I4799" s="21" t="s">
        <v>4824</v>
      </c>
      <c r="J4799" s="21">
        <v>2</v>
      </c>
      <c r="K4799" s="21">
        <v>2</v>
      </c>
      <c r="L4799" s="21">
        <f t="shared" si="680"/>
        <v>0</v>
      </c>
      <c r="M4799" s="21" t="s">
        <v>6424</v>
      </c>
      <c r="N4799" s="30">
        <v>45997</v>
      </c>
      <c r="O4799" s="48">
        <v>18414</v>
      </c>
      <c r="P4799" s="21" t="s">
        <v>26</v>
      </c>
      <c r="Q4799" s="21" t="s">
        <v>6431</v>
      </c>
      <c r="R4799" s="21" t="s">
        <v>5912</v>
      </c>
      <c r="S4799" s="3">
        <v>4</v>
      </c>
      <c r="T4799" s="37"/>
      <c r="U4799" s="21" t="s">
        <v>5510</v>
      </c>
      <c r="V4799" s="21" t="str">
        <f>VLOOKUP(P4799,'Customer List'!B:C,2,)</f>
        <v>Chandigarh</v>
      </c>
      <c r="W4799" s="38" t="s">
        <v>6371</v>
      </c>
      <c r="X4799" s="30">
        <v>46000</v>
      </c>
      <c r="Y4799" s="21">
        <f t="shared" si="681"/>
        <v>3</v>
      </c>
      <c r="Z4799" s="21" t="str">
        <f t="shared" si="682"/>
        <v>Saturday</v>
      </c>
      <c r="AA4799" s="21" t="str">
        <f t="shared" si="683"/>
        <v>Tuesday</v>
      </c>
      <c r="AB4799" s="21" t="str">
        <f>VLOOKUP(U4799,'Currency Sheet'!A:C,3,)</f>
        <v>DOLLAR</v>
      </c>
      <c r="AC4799" s="42" t="str">
        <f>VLOOKUP(P4799,'Customer List'!B:D,3,)</f>
        <v>OutStation</v>
      </c>
    </row>
    <row r="4800" spans="1:29" x14ac:dyDescent="0.25">
      <c r="A4800" s="21">
        <v>4795</v>
      </c>
      <c r="B4800" s="21" t="s">
        <v>6348</v>
      </c>
      <c r="C4800" s="30">
        <v>45987</v>
      </c>
      <c r="D4800" s="30">
        <v>45993</v>
      </c>
      <c r="E4800" s="47">
        <v>169.4</v>
      </c>
      <c r="F4800" s="47">
        <f t="shared" si="677"/>
        <v>14907.2</v>
      </c>
      <c r="G4800" s="48">
        <f t="shared" si="678"/>
        <v>14907.2</v>
      </c>
      <c r="H4800" s="21">
        <v>505830</v>
      </c>
      <c r="I4800" s="21" t="s">
        <v>4824</v>
      </c>
      <c r="J4800" s="21">
        <v>1</v>
      </c>
      <c r="K4800" s="21"/>
      <c r="L4800" s="21">
        <f t="shared" si="680"/>
        <v>1</v>
      </c>
      <c r="M4800" s="21"/>
      <c r="N4800" s="30"/>
      <c r="O4800" s="48"/>
      <c r="P4800" s="21" t="s">
        <v>168</v>
      </c>
      <c r="Q4800" s="21"/>
      <c r="R4800" s="21"/>
      <c r="S4800" s="3">
        <v>4</v>
      </c>
      <c r="T4800" s="37"/>
      <c r="U4800" s="21" t="s">
        <v>5510</v>
      </c>
      <c r="V4800" s="21" t="str">
        <f>VLOOKUP(P4800,'Customer List'!B:C,2,)</f>
        <v>Bhopal</v>
      </c>
      <c r="W4800" s="38" t="s">
        <v>6378</v>
      </c>
      <c r="X4800" s="30" t="str">
        <f t="shared" si="685"/>
        <v/>
      </c>
      <c r="Y4800" s="21" t="str">
        <f t="shared" si="681"/>
        <v/>
      </c>
      <c r="Z4800" s="21" t="str">
        <f t="shared" si="682"/>
        <v/>
      </c>
      <c r="AA4800" s="21" t="str">
        <f t="shared" si="683"/>
        <v/>
      </c>
      <c r="AB4800" s="21" t="str">
        <f>VLOOKUP(U4800,'Currency Sheet'!A:C,3,)</f>
        <v>DOLLAR</v>
      </c>
      <c r="AC4800" s="42" t="str">
        <f>VLOOKUP(P4800,'Customer List'!B:D,3,)</f>
        <v>OutStation</v>
      </c>
    </row>
    <row r="4801" spans="1:29" x14ac:dyDescent="0.25">
      <c r="A4801" s="21">
        <v>4796</v>
      </c>
      <c r="B4801" s="21" t="s">
        <v>6348</v>
      </c>
      <c r="C4801" s="30">
        <v>45987</v>
      </c>
      <c r="D4801" s="30">
        <v>45993</v>
      </c>
      <c r="E4801" s="47">
        <v>208.2</v>
      </c>
      <c r="F4801" s="47">
        <f t="shared" si="677"/>
        <v>18321.599999999999</v>
      </c>
      <c r="G4801" s="48">
        <f t="shared" si="678"/>
        <v>18321.599999999999</v>
      </c>
      <c r="H4801" s="21">
        <v>591706</v>
      </c>
      <c r="I4801" s="21" t="s">
        <v>6345</v>
      </c>
      <c r="J4801" s="21">
        <v>1</v>
      </c>
      <c r="K4801" s="21">
        <v>1</v>
      </c>
      <c r="L4801" s="21">
        <f t="shared" si="680"/>
        <v>0</v>
      </c>
      <c r="M4801" s="21" t="s">
        <v>6387</v>
      </c>
      <c r="N4801" s="30">
        <v>45994</v>
      </c>
      <c r="O4801" s="48">
        <v>37649.5</v>
      </c>
      <c r="P4801" s="21" t="s">
        <v>298</v>
      </c>
      <c r="Q4801" s="21">
        <v>58158883576</v>
      </c>
      <c r="R4801" s="21" t="s">
        <v>6107</v>
      </c>
      <c r="S4801" s="3">
        <v>-20</v>
      </c>
      <c r="T4801" s="37"/>
      <c r="U4801" s="21" t="s">
        <v>5510</v>
      </c>
      <c r="V4801" s="21" t="str">
        <f>VLOOKUP(P4801,'Customer List'!B:C,2,)</f>
        <v>Banglore</v>
      </c>
      <c r="W4801" s="38"/>
      <c r="X4801" s="30">
        <v>45995</v>
      </c>
      <c r="Y4801" s="21">
        <f t="shared" si="681"/>
        <v>1</v>
      </c>
      <c r="Z4801" s="21" t="str">
        <f t="shared" si="682"/>
        <v>Wednesday</v>
      </c>
      <c r="AA4801" s="21" t="str">
        <f t="shared" si="683"/>
        <v>Thursday</v>
      </c>
      <c r="AB4801" s="21" t="str">
        <f>VLOOKUP(U4801,'Currency Sheet'!A:C,3,)</f>
        <v>DOLLAR</v>
      </c>
      <c r="AC4801" s="42" t="str">
        <f>VLOOKUP(P4801,'Customer List'!B:D,3,)</f>
        <v>OutStation</v>
      </c>
    </row>
    <row r="4802" spans="1:29" x14ac:dyDescent="0.25">
      <c r="A4802" s="21">
        <v>4797</v>
      </c>
      <c r="B4802" s="21" t="s">
        <v>6348</v>
      </c>
      <c r="C4802" s="30">
        <v>45987</v>
      </c>
      <c r="D4802" s="30">
        <v>45993</v>
      </c>
      <c r="E4802" s="47">
        <v>77.400000000000006</v>
      </c>
      <c r="F4802" s="47">
        <f t="shared" si="677"/>
        <v>6811.2000000000007</v>
      </c>
      <c r="G4802" s="48">
        <f t="shared" si="678"/>
        <v>6811.2000000000007</v>
      </c>
      <c r="H4802" s="21">
        <v>640949</v>
      </c>
      <c r="I4802" s="21" t="s">
        <v>5204</v>
      </c>
      <c r="J4802" s="21">
        <v>1</v>
      </c>
      <c r="K4802" s="21"/>
      <c r="L4802" s="21">
        <f t="shared" si="680"/>
        <v>1</v>
      </c>
      <c r="M4802" s="21"/>
      <c r="N4802" s="30"/>
      <c r="O4802" s="48"/>
      <c r="P4802" s="21" t="s">
        <v>168</v>
      </c>
      <c r="Q4802" s="21"/>
      <c r="R4802" s="21"/>
      <c r="S4802" s="3">
        <v>4</v>
      </c>
      <c r="T4802" s="37"/>
      <c r="U4802" s="21" t="s">
        <v>5510</v>
      </c>
      <c r="V4802" s="21" t="str">
        <f>VLOOKUP(P4802,'Customer List'!B:C,2,)</f>
        <v>Bhopal</v>
      </c>
      <c r="W4802" s="38" t="s">
        <v>6378</v>
      </c>
      <c r="X4802" s="30" t="str">
        <f t="shared" ref="X4802:X4806" si="686">IF(OR(R4802 = "PRIYANKA MADAM", R4802 = "DEEPAK", R4802 = "PORTER"),N4802,"")</f>
        <v/>
      </c>
      <c r="Y4802" s="21" t="str">
        <f t="shared" si="681"/>
        <v/>
      </c>
      <c r="Z4802" s="21" t="str">
        <f t="shared" si="682"/>
        <v/>
      </c>
      <c r="AA4802" s="21" t="str">
        <f t="shared" si="683"/>
        <v/>
      </c>
      <c r="AB4802" s="21" t="str">
        <f>VLOOKUP(U4802,'Currency Sheet'!A:C,3,)</f>
        <v>DOLLAR</v>
      </c>
      <c r="AC4802" s="42" t="str">
        <f>VLOOKUP(P4802,'Customer List'!B:D,3,)</f>
        <v>OutStation</v>
      </c>
    </row>
    <row r="4803" spans="1:29" x14ac:dyDescent="0.25">
      <c r="A4803" s="21">
        <v>4798</v>
      </c>
      <c r="B4803" s="21" t="s">
        <v>6348</v>
      </c>
      <c r="C4803" s="30">
        <v>45987</v>
      </c>
      <c r="D4803" s="30">
        <v>45993</v>
      </c>
      <c r="E4803" s="47">
        <v>95.4</v>
      </c>
      <c r="F4803" s="47">
        <f t="shared" si="677"/>
        <v>8395.2000000000007</v>
      </c>
      <c r="G4803" s="48">
        <f t="shared" si="678"/>
        <v>8395.2000000000007</v>
      </c>
      <c r="H4803" s="21">
        <v>654003</v>
      </c>
      <c r="I4803" s="21" t="s">
        <v>6346</v>
      </c>
      <c r="J4803" s="21">
        <v>1</v>
      </c>
      <c r="K4803" s="21">
        <v>1</v>
      </c>
      <c r="L4803" s="21">
        <f t="shared" si="680"/>
        <v>0</v>
      </c>
      <c r="M4803" s="21" t="s">
        <v>6424</v>
      </c>
      <c r="N4803" s="30">
        <v>45997</v>
      </c>
      <c r="O4803" s="48">
        <v>14783</v>
      </c>
      <c r="P4803" s="21" t="s">
        <v>26</v>
      </c>
      <c r="Q4803" s="21" t="s">
        <v>6431</v>
      </c>
      <c r="R4803" s="21" t="s">
        <v>5912</v>
      </c>
      <c r="S4803" s="3">
        <v>4</v>
      </c>
      <c r="T4803" s="37"/>
      <c r="U4803" s="21" t="s">
        <v>5510</v>
      </c>
      <c r="V4803" s="21" t="str">
        <f>VLOOKUP(P4803,'Customer List'!B:C,2,)</f>
        <v>Chandigarh</v>
      </c>
      <c r="W4803" s="38" t="s">
        <v>6371</v>
      </c>
      <c r="X4803" s="30">
        <v>46000</v>
      </c>
      <c r="Y4803" s="21">
        <f t="shared" si="681"/>
        <v>3</v>
      </c>
      <c r="Z4803" s="21" t="str">
        <f t="shared" si="682"/>
        <v>Saturday</v>
      </c>
      <c r="AA4803" s="21" t="str">
        <f t="shared" si="683"/>
        <v>Tuesday</v>
      </c>
      <c r="AB4803" s="21" t="str">
        <f>VLOOKUP(U4803,'Currency Sheet'!A:C,3,)</f>
        <v>DOLLAR</v>
      </c>
      <c r="AC4803" s="42" t="str">
        <f>VLOOKUP(P4803,'Customer List'!B:D,3,)</f>
        <v>OutStation</v>
      </c>
    </row>
    <row r="4804" spans="1:29" x14ac:dyDescent="0.25">
      <c r="A4804" s="21">
        <v>4799</v>
      </c>
      <c r="B4804" s="21" t="s">
        <v>6348</v>
      </c>
      <c r="C4804" s="30">
        <v>45987</v>
      </c>
      <c r="D4804" s="30">
        <v>45993</v>
      </c>
      <c r="E4804" s="47">
        <v>234</v>
      </c>
      <c r="F4804" s="47">
        <f t="shared" si="677"/>
        <v>20592</v>
      </c>
      <c r="G4804" s="48">
        <f t="shared" si="678"/>
        <v>20592</v>
      </c>
      <c r="H4804" s="21">
        <v>696814</v>
      </c>
      <c r="I4804" s="21" t="s">
        <v>6152</v>
      </c>
      <c r="J4804" s="21">
        <v>1</v>
      </c>
      <c r="K4804" s="21"/>
      <c r="L4804" s="21">
        <f t="shared" si="680"/>
        <v>1</v>
      </c>
      <c r="M4804" s="21"/>
      <c r="N4804" s="30"/>
      <c r="O4804" s="48"/>
      <c r="P4804" s="21" t="s">
        <v>168</v>
      </c>
      <c r="Q4804" s="21"/>
      <c r="R4804" s="21"/>
      <c r="S4804" s="3">
        <v>4</v>
      </c>
      <c r="T4804" s="37"/>
      <c r="U4804" s="21" t="s">
        <v>5510</v>
      </c>
      <c r="V4804" s="21" t="str">
        <f>VLOOKUP(P4804,'Customer List'!B:C,2,)</f>
        <v>Bhopal</v>
      </c>
      <c r="W4804" s="38" t="s">
        <v>6378</v>
      </c>
      <c r="X4804" s="30" t="str">
        <f t="shared" si="686"/>
        <v/>
      </c>
      <c r="Y4804" s="21" t="str">
        <f t="shared" si="681"/>
        <v/>
      </c>
      <c r="Z4804" s="21" t="str">
        <f t="shared" si="682"/>
        <v/>
      </c>
      <c r="AA4804" s="21" t="str">
        <f t="shared" si="683"/>
        <v/>
      </c>
      <c r="AB4804" s="21" t="str">
        <f>VLOOKUP(U4804,'Currency Sheet'!A:C,3,)</f>
        <v>DOLLAR</v>
      </c>
      <c r="AC4804" s="42" t="str">
        <f>VLOOKUP(P4804,'Customer List'!B:D,3,)</f>
        <v>OutStation</v>
      </c>
    </row>
    <row r="4805" spans="1:29" x14ac:dyDescent="0.25">
      <c r="A4805" s="21">
        <v>4800</v>
      </c>
      <c r="B4805" s="21" t="s">
        <v>6348</v>
      </c>
      <c r="C4805" s="30">
        <v>45987</v>
      </c>
      <c r="D4805" s="30">
        <v>45993</v>
      </c>
      <c r="E4805" s="47">
        <v>1056.5999999999999</v>
      </c>
      <c r="F4805" s="47">
        <f t="shared" si="677"/>
        <v>92980.799999999988</v>
      </c>
      <c r="G4805" s="48">
        <f t="shared" si="678"/>
        <v>92980.799999999988</v>
      </c>
      <c r="H4805" s="21">
        <v>740809</v>
      </c>
      <c r="I4805" s="21" t="s">
        <v>4833</v>
      </c>
      <c r="J4805" s="21">
        <v>1</v>
      </c>
      <c r="K4805" s="21">
        <v>1</v>
      </c>
      <c r="L4805" s="21">
        <f t="shared" si="680"/>
        <v>0</v>
      </c>
      <c r="M4805" s="21" t="s">
        <v>6393</v>
      </c>
      <c r="N4805" s="30">
        <v>45994</v>
      </c>
      <c r="O4805" s="48">
        <v>191069</v>
      </c>
      <c r="P4805" s="21" t="s">
        <v>630</v>
      </c>
      <c r="Q4805" s="21">
        <v>58158883425</v>
      </c>
      <c r="R4805" s="21" t="s">
        <v>6107</v>
      </c>
      <c r="S4805" s="3">
        <v>4</v>
      </c>
      <c r="T4805" s="37"/>
      <c r="U4805" s="21" t="s">
        <v>5510</v>
      </c>
      <c r="V4805" s="21" t="str">
        <f>VLOOKUP(P4805,'Customer List'!B:C,2,)</f>
        <v>Telangana</v>
      </c>
      <c r="W4805" s="38"/>
      <c r="X4805" s="30">
        <v>45996</v>
      </c>
      <c r="Y4805" s="21">
        <f t="shared" si="681"/>
        <v>2</v>
      </c>
      <c r="Z4805" s="21" t="str">
        <f t="shared" si="682"/>
        <v>Wednesday</v>
      </c>
      <c r="AA4805" s="21" t="str">
        <f t="shared" si="683"/>
        <v>Friday</v>
      </c>
      <c r="AB4805" s="21" t="str">
        <f>VLOOKUP(U4805,'Currency Sheet'!A:C,3,)</f>
        <v>DOLLAR</v>
      </c>
      <c r="AC4805" s="42" t="str">
        <f>VLOOKUP(P4805,'Customer List'!B:D,3,)</f>
        <v>OutStation</v>
      </c>
    </row>
    <row r="4806" spans="1:29" x14ac:dyDescent="0.25">
      <c r="A4806" s="21">
        <v>4801</v>
      </c>
      <c r="B4806" s="21" t="s">
        <v>6348</v>
      </c>
      <c r="C4806" s="30">
        <v>45987</v>
      </c>
      <c r="D4806" s="30">
        <v>45993</v>
      </c>
      <c r="E4806" s="47">
        <v>193.8</v>
      </c>
      <c r="F4806" s="47">
        <f t="shared" si="677"/>
        <v>17054.400000000001</v>
      </c>
      <c r="G4806" s="48">
        <f t="shared" si="678"/>
        <v>17054.400000000001</v>
      </c>
      <c r="H4806" s="21">
        <v>824806</v>
      </c>
      <c r="I4806" s="21" t="s">
        <v>6347</v>
      </c>
      <c r="J4806" s="21">
        <v>1</v>
      </c>
      <c r="K4806" s="21"/>
      <c r="L4806" s="21">
        <f t="shared" si="680"/>
        <v>1</v>
      </c>
      <c r="M4806" s="21"/>
      <c r="N4806" s="30"/>
      <c r="O4806" s="48"/>
      <c r="P4806" s="21" t="s">
        <v>168</v>
      </c>
      <c r="Q4806" s="21"/>
      <c r="R4806" s="21"/>
      <c r="S4806" s="3">
        <v>4</v>
      </c>
      <c r="T4806" s="37"/>
      <c r="U4806" s="21" t="s">
        <v>5510</v>
      </c>
      <c r="V4806" s="21" t="str">
        <f>VLOOKUP(P4806,'Customer List'!B:C,2,)</f>
        <v>Bhopal</v>
      </c>
      <c r="W4806" s="38" t="s">
        <v>6378</v>
      </c>
      <c r="X4806" s="30" t="str">
        <f t="shared" si="686"/>
        <v/>
      </c>
      <c r="Y4806" s="21" t="str">
        <f t="shared" si="681"/>
        <v/>
      </c>
      <c r="Z4806" s="21" t="str">
        <f t="shared" si="682"/>
        <v/>
      </c>
      <c r="AA4806" s="21" t="str">
        <f t="shared" si="683"/>
        <v/>
      </c>
      <c r="AB4806" s="21" t="str">
        <f>VLOOKUP(U4806,'Currency Sheet'!A:C,3,)</f>
        <v>DOLLAR</v>
      </c>
      <c r="AC4806" s="42" t="str">
        <f>VLOOKUP(P4806,'Customer List'!B:D,3,)</f>
        <v>OutStation</v>
      </c>
    </row>
    <row r="4807" spans="1:29" x14ac:dyDescent="0.25">
      <c r="A4807" s="21">
        <v>4802</v>
      </c>
      <c r="B4807" s="21" t="s">
        <v>6351</v>
      </c>
      <c r="C4807" s="30">
        <v>45980</v>
      </c>
      <c r="D4807" s="30">
        <v>45994</v>
      </c>
      <c r="E4807" s="47">
        <v>50</v>
      </c>
      <c r="F4807" s="47">
        <f t="shared" si="677"/>
        <v>4400</v>
      </c>
      <c r="G4807" s="48">
        <f t="shared" si="678"/>
        <v>4400</v>
      </c>
      <c r="H4807" s="21" t="s">
        <v>6352</v>
      </c>
      <c r="I4807" s="21"/>
      <c r="J4807" s="21">
        <v>1</v>
      </c>
      <c r="K4807" s="21">
        <v>1</v>
      </c>
      <c r="L4807" s="21">
        <f t="shared" si="680"/>
        <v>0</v>
      </c>
      <c r="M4807" s="21" t="s">
        <v>6384</v>
      </c>
      <c r="N4807" s="30">
        <v>45994</v>
      </c>
      <c r="O4807" s="48">
        <v>6500</v>
      </c>
      <c r="P4807" s="21" t="s">
        <v>6300</v>
      </c>
      <c r="Q4807" s="21">
        <v>58158883882</v>
      </c>
      <c r="R4807" s="21" t="s">
        <v>6107</v>
      </c>
      <c r="S4807" s="3">
        <v>-20</v>
      </c>
      <c r="T4807" s="37"/>
      <c r="U4807" s="21" t="s">
        <v>5363</v>
      </c>
      <c r="V4807" s="21" t="str">
        <f>VLOOKUP(P4807,'Customer List'!B:C,2,)</f>
        <v>Kolkata</v>
      </c>
      <c r="W4807" s="38"/>
      <c r="X4807" s="30">
        <v>45995</v>
      </c>
      <c r="Y4807" s="21">
        <f t="shared" ref="Y4807:Y4812" si="687">IF(X4807="", "", X4807-N4807)</f>
        <v>1</v>
      </c>
      <c r="Z4807" s="21" t="str">
        <f t="shared" ref="Z4807:Z4812" si="688">IF(N4807="", "", TEXT(N4807, "dddd"))</f>
        <v>Wednesday</v>
      </c>
      <c r="AA4807" s="21" t="str">
        <f t="shared" ref="AA4807:AA4812" si="689">IF(X4807="", "", TEXT(X4807, "dddd"))</f>
        <v>Thursday</v>
      </c>
      <c r="AB4807" s="21" t="str">
        <f>VLOOKUP(U4807,'Currency Sheet'!A:C,3,)</f>
        <v>DOLLAR</v>
      </c>
      <c r="AC4807" s="42" t="str">
        <f>VLOOKUP(P4807,'Customer List'!B:D,3,)</f>
        <v>OutStation</v>
      </c>
    </row>
    <row r="4808" spans="1:29" x14ac:dyDescent="0.25">
      <c r="A4808" s="21">
        <v>4803</v>
      </c>
      <c r="B4808" s="21" t="s">
        <v>6351</v>
      </c>
      <c r="C4808" s="30">
        <v>45980</v>
      </c>
      <c r="D4808" s="30">
        <v>45994</v>
      </c>
      <c r="E4808" s="47">
        <v>50</v>
      </c>
      <c r="F4808" s="47">
        <f t="shared" si="677"/>
        <v>4400</v>
      </c>
      <c r="G4808" s="48">
        <f t="shared" si="678"/>
        <v>4400</v>
      </c>
      <c r="H4808" s="21" t="s">
        <v>6353</v>
      </c>
      <c r="I4808" s="21"/>
      <c r="J4808" s="21">
        <v>1</v>
      </c>
      <c r="K4808" s="21">
        <v>1</v>
      </c>
      <c r="L4808" s="21">
        <f t="shared" si="680"/>
        <v>0</v>
      </c>
      <c r="M4808" s="21" t="s">
        <v>6384</v>
      </c>
      <c r="N4808" s="30">
        <v>45994</v>
      </c>
      <c r="O4808" s="48">
        <v>6500</v>
      </c>
      <c r="P4808" s="21" t="s">
        <v>6300</v>
      </c>
      <c r="Q4808" s="21">
        <v>58158883882</v>
      </c>
      <c r="R4808" s="21" t="s">
        <v>6107</v>
      </c>
      <c r="S4808" s="3">
        <v>-20</v>
      </c>
      <c r="T4808" s="37"/>
      <c r="U4808" s="21" t="s">
        <v>5363</v>
      </c>
      <c r="V4808" s="21" t="str">
        <f>VLOOKUP(P4808,'Customer List'!B:C,2,)</f>
        <v>Kolkata</v>
      </c>
      <c r="W4808" s="38"/>
      <c r="X4808" s="30">
        <v>45995</v>
      </c>
      <c r="Y4808" s="21">
        <f t="shared" si="687"/>
        <v>1</v>
      </c>
      <c r="Z4808" s="21" t="str">
        <f t="shared" si="688"/>
        <v>Wednesday</v>
      </c>
      <c r="AA4808" s="21" t="str">
        <f t="shared" si="689"/>
        <v>Thursday</v>
      </c>
      <c r="AB4808" s="21" t="str">
        <f>VLOOKUP(U4808,'Currency Sheet'!A:C,3,)</f>
        <v>DOLLAR</v>
      </c>
      <c r="AC4808" s="42" t="str">
        <f>VLOOKUP(P4808,'Customer List'!B:D,3,)</f>
        <v>OutStation</v>
      </c>
    </row>
    <row r="4809" spans="1:29" x14ac:dyDescent="0.25">
      <c r="A4809" s="21">
        <v>4804</v>
      </c>
      <c r="B4809" s="21" t="s">
        <v>6351</v>
      </c>
      <c r="C4809" s="30">
        <v>45980</v>
      </c>
      <c r="D4809" s="30">
        <v>45994</v>
      </c>
      <c r="E4809" s="47">
        <v>50</v>
      </c>
      <c r="F4809" s="47">
        <f t="shared" si="677"/>
        <v>4400</v>
      </c>
      <c r="G4809" s="48">
        <f t="shared" si="678"/>
        <v>4400</v>
      </c>
      <c r="H4809" s="21" t="s">
        <v>6354</v>
      </c>
      <c r="I4809" s="21"/>
      <c r="J4809" s="21">
        <v>1</v>
      </c>
      <c r="K4809" s="21">
        <v>1</v>
      </c>
      <c r="L4809" s="21">
        <f t="shared" si="680"/>
        <v>0</v>
      </c>
      <c r="M4809" s="21" t="s">
        <v>6384</v>
      </c>
      <c r="N4809" s="30">
        <v>45994</v>
      </c>
      <c r="O4809" s="48">
        <v>6500</v>
      </c>
      <c r="P4809" s="21" t="s">
        <v>6300</v>
      </c>
      <c r="Q4809" s="21">
        <v>58158883882</v>
      </c>
      <c r="R4809" s="21" t="s">
        <v>6107</v>
      </c>
      <c r="S4809" s="3">
        <v>-20</v>
      </c>
      <c r="T4809" s="37"/>
      <c r="U4809" s="21" t="s">
        <v>5363</v>
      </c>
      <c r="V4809" s="21" t="str">
        <f>VLOOKUP(P4809,'Customer List'!B:C,2,)</f>
        <v>Kolkata</v>
      </c>
      <c r="W4809" s="38"/>
      <c r="X4809" s="30">
        <v>45995</v>
      </c>
      <c r="Y4809" s="21">
        <f t="shared" si="687"/>
        <v>1</v>
      </c>
      <c r="Z4809" s="21" t="str">
        <f t="shared" si="688"/>
        <v>Wednesday</v>
      </c>
      <c r="AA4809" s="21" t="str">
        <f t="shared" si="689"/>
        <v>Thursday</v>
      </c>
      <c r="AB4809" s="21" t="str">
        <f>VLOOKUP(U4809,'Currency Sheet'!A:C,3,)</f>
        <v>DOLLAR</v>
      </c>
      <c r="AC4809" s="42" t="str">
        <f>VLOOKUP(P4809,'Customer List'!B:D,3,)</f>
        <v>OutStation</v>
      </c>
    </row>
    <row r="4810" spans="1:29" x14ac:dyDescent="0.25">
      <c r="A4810" s="21">
        <v>4805</v>
      </c>
      <c r="B4810" s="21" t="s">
        <v>6351</v>
      </c>
      <c r="C4810" s="30">
        <v>45980</v>
      </c>
      <c r="D4810" s="30">
        <v>45994</v>
      </c>
      <c r="E4810" s="47">
        <v>50</v>
      </c>
      <c r="F4810" s="47">
        <f t="shared" si="677"/>
        <v>4400</v>
      </c>
      <c r="G4810" s="48">
        <f t="shared" si="678"/>
        <v>4400</v>
      </c>
      <c r="H4810" s="21" t="s">
        <v>6355</v>
      </c>
      <c r="I4810" s="21"/>
      <c r="J4810" s="21">
        <v>1</v>
      </c>
      <c r="K4810" s="21">
        <v>1</v>
      </c>
      <c r="L4810" s="21">
        <f t="shared" si="680"/>
        <v>0</v>
      </c>
      <c r="M4810" s="21" t="s">
        <v>6384</v>
      </c>
      <c r="N4810" s="30">
        <v>45994</v>
      </c>
      <c r="O4810" s="48">
        <v>6500</v>
      </c>
      <c r="P4810" s="21" t="s">
        <v>6300</v>
      </c>
      <c r="Q4810" s="21">
        <v>58158883882</v>
      </c>
      <c r="R4810" s="21" t="s">
        <v>6107</v>
      </c>
      <c r="S4810" s="3">
        <v>-20</v>
      </c>
      <c r="T4810" s="37"/>
      <c r="U4810" s="21" t="s">
        <v>5363</v>
      </c>
      <c r="V4810" s="21" t="str">
        <f>VLOOKUP(P4810,'Customer List'!B:C,2,)</f>
        <v>Kolkata</v>
      </c>
      <c r="W4810" s="38"/>
      <c r="X4810" s="30">
        <v>45995</v>
      </c>
      <c r="Y4810" s="21">
        <f t="shared" si="687"/>
        <v>1</v>
      </c>
      <c r="Z4810" s="21" t="str">
        <f t="shared" si="688"/>
        <v>Wednesday</v>
      </c>
      <c r="AA4810" s="21" t="str">
        <f t="shared" si="689"/>
        <v>Thursday</v>
      </c>
      <c r="AB4810" s="21" t="str">
        <f>VLOOKUP(U4810,'Currency Sheet'!A:C,3,)</f>
        <v>DOLLAR</v>
      </c>
      <c r="AC4810" s="42" t="str">
        <f>VLOOKUP(P4810,'Customer List'!B:D,3,)</f>
        <v>OutStation</v>
      </c>
    </row>
    <row r="4811" spans="1:29" x14ac:dyDescent="0.25">
      <c r="A4811" s="21">
        <v>4806</v>
      </c>
      <c r="B4811" s="21" t="s">
        <v>6351</v>
      </c>
      <c r="C4811" s="30">
        <v>45980</v>
      </c>
      <c r="D4811" s="30">
        <v>45994</v>
      </c>
      <c r="E4811" s="47">
        <v>50</v>
      </c>
      <c r="F4811" s="47">
        <f t="shared" si="677"/>
        <v>4400</v>
      </c>
      <c r="G4811" s="48">
        <f t="shared" si="678"/>
        <v>4400</v>
      </c>
      <c r="H4811" s="21" t="s">
        <v>6356</v>
      </c>
      <c r="I4811" s="21"/>
      <c r="J4811" s="21">
        <v>1</v>
      </c>
      <c r="K4811" s="21">
        <v>1</v>
      </c>
      <c r="L4811" s="21">
        <f t="shared" si="680"/>
        <v>0</v>
      </c>
      <c r="M4811" s="21" t="s">
        <v>6384</v>
      </c>
      <c r="N4811" s="30">
        <v>45994</v>
      </c>
      <c r="O4811" s="48">
        <v>6500</v>
      </c>
      <c r="P4811" s="21" t="s">
        <v>6300</v>
      </c>
      <c r="Q4811" s="21">
        <v>58158883882</v>
      </c>
      <c r="R4811" s="21" t="s">
        <v>6107</v>
      </c>
      <c r="S4811" s="3">
        <v>-20</v>
      </c>
      <c r="T4811" s="37"/>
      <c r="U4811" s="21" t="s">
        <v>5363</v>
      </c>
      <c r="V4811" s="21" t="str">
        <f>VLOOKUP(P4811,'Customer List'!B:C,2,)</f>
        <v>Kolkata</v>
      </c>
      <c r="W4811" s="38"/>
      <c r="X4811" s="30">
        <v>45995</v>
      </c>
      <c r="Y4811" s="21">
        <f t="shared" si="687"/>
        <v>1</v>
      </c>
      <c r="Z4811" s="21" t="str">
        <f t="shared" si="688"/>
        <v>Wednesday</v>
      </c>
      <c r="AA4811" s="21" t="str">
        <f t="shared" si="689"/>
        <v>Thursday</v>
      </c>
      <c r="AB4811" s="21" t="str">
        <f>VLOOKUP(U4811,'Currency Sheet'!A:C,3,)</f>
        <v>DOLLAR</v>
      </c>
      <c r="AC4811" s="42" t="str">
        <f>VLOOKUP(P4811,'Customer List'!B:D,3,)</f>
        <v>OutStation</v>
      </c>
    </row>
    <row r="4812" spans="1:29" x14ac:dyDescent="0.25">
      <c r="A4812" s="21">
        <v>4807</v>
      </c>
      <c r="B4812" s="21" t="s">
        <v>6351</v>
      </c>
      <c r="C4812" s="30">
        <v>45980</v>
      </c>
      <c r="D4812" s="30">
        <v>45994</v>
      </c>
      <c r="E4812" s="47">
        <v>50</v>
      </c>
      <c r="F4812" s="47">
        <f t="shared" si="677"/>
        <v>4400</v>
      </c>
      <c r="G4812" s="48">
        <f t="shared" si="678"/>
        <v>4400</v>
      </c>
      <c r="H4812" s="21" t="s">
        <v>6357</v>
      </c>
      <c r="I4812" s="21"/>
      <c r="J4812" s="21">
        <v>1</v>
      </c>
      <c r="K4812" s="21">
        <v>1</v>
      </c>
      <c r="L4812" s="21">
        <f t="shared" si="680"/>
        <v>0</v>
      </c>
      <c r="M4812" s="21" t="s">
        <v>6384</v>
      </c>
      <c r="N4812" s="30">
        <v>45994</v>
      </c>
      <c r="O4812" s="48">
        <v>6500</v>
      </c>
      <c r="P4812" s="21" t="s">
        <v>6300</v>
      </c>
      <c r="Q4812" s="21">
        <v>58158883882</v>
      </c>
      <c r="R4812" s="21" t="s">
        <v>6107</v>
      </c>
      <c r="S4812" s="3">
        <v>-20</v>
      </c>
      <c r="T4812" s="37"/>
      <c r="U4812" s="21" t="s">
        <v>5363</v>
      </c>
      <c r="V4812" s="21" t="str">
        <f>VLOOKUP(P4812,'Customer List'!B:C,2,)</f>
        <v>Kolkata</v>
      </c>
      <c r="W4812" s="38"/>
      <c r="X4812" s="30">
        <v>45995</v>
      </c>
      <c r="Y4812" s="21">
        <f t="shared" si="687"/>
        <v>1</v>
      </c>
      <c r="Z4812" s="21" t="str">
        <f t="shared" si="688"/>
        <v>Wednesday</v>
      </c>
      <c r="AA4812" s="21" t="str">
        <f t="shared" si="689"/>
        <v>Thursday</v>
      </c>
      <c r="AB4812" s="21" t="str">
        <f>VLOOKUP(U4812,'Currency Sheet'!A:C,3,)</f>
        <v>DOLLAR</v>
      </c>
      <c r="AC4812" s="42" t="str">
        <f>VLOOKUP(P4812,'Customer List'!B:D,3,)</f>
        <v>OutStation</v>
      </c>
    </row>
    <row r="4813" spans="1:29" x14ac:dyDescent="0.25">
      <c r="A4813" s="21">
        <v>4808</v>
      </c>
      <c r="B4813" s="21" t="s">
        <v>6399</v>
      </c>
      <c r="C4813" s="30">
        <v>45993</v>
      </c>
      <c r="D4813" s="30">
        <v>45996</v>
      </c>
      <c r="E4813" s="47">
        <v>215.4</v>
      </c>
      <c r="F4813" s="47">
        <f t="shared" ref="F4813" si="690">IF(AB4813="DOLLAR",E4813*88,E4813)</f>
        <v>18955.2</v>
      </c>
      <c r="G4813" s="48">
        <f t="shared" ref="G4813" si="691">F4813*J4813</f>
        <v>18955.2</v>
      </c>
      <c r="H4813" s="21" t="s">
        <v>6400</v>
      </c>
      <c r="I4813" s="21"/>
      <c r="J4813" s="21">
        <v>1</v>
      </c>
      <c r="K4813" s="21">
        <v>1</v>
      </c>
      <c r="L4813" s="21">
        <f t="shared" si="680"/>
        <v>0</v>
      </c>
      <c r="M4813" s="21" t="s">
        <v>6425</v>
      </c>
      <c r="N4813" s="30">
        <v>45997</v>
      </c>
      <c r="O4813" s="48">
        <v>36439</v>
      </c>
      <c r="P4813" s="21" t="s">
        <v>630</v>
      </c>
      <c r="Q4813" s="21">
        <v>58159040015</v>
      </c>
      <c r="R4813" s="21" t="s">
        <v>5912</v>
      </c>
      <c r="S4813" s="3">
        <v>-20</v>
      </c>
      <c r="T4813" s="37"/>
      <c r="U4813" s="21" t="s">
        <v>5025</v>
      </c>
      <c r="V4813" s="21" t="str">
        <f>VLOOKUP(P4813,'Customer List'!B:C,2,)</f>
        <v>Telangana</v>
      </c>
      <c r="W4813" s="38"/>
      <c r="X4813" s="30">
        <v>46000</v>
      </c>
      <c r="Y4813" s="21">
        <f t="shared" ref="Y4813" si="692">IF(X4813="", "", X4813-N4813)</f>
        <v>3</v>
      </c>
      <c r="Z4813" s="21" t="str">
        <f t="shared" ref="Z4813" si="693">IF(N4813="", "", TEXT(N4813, "dddd"))</f>
        <v>Saturday</v>
      </c>
      <c r="AA4813" s="21" t="str">
        <f t="shared" ref="AA4813" si="694">IF(X4813="", "", TEXT(X4813, "dddd"))</f>
        <v>Tuesday</v>
      </c>
      <c r="AB4813" s="21" t="str">
        <f>VLOOKUP(U4813,'Currency Sheet'!A:C,3,)</f>
        <v>DOLLAR</v>
      </c>
      <c r="AC4813" s="42" t="str">
        <f>VLOOKUP(P4813,'Customer List'!B:D,3,)</f>
        <v>OutStation</v>
      </c>
    </row>
    <row r="4814" spans="1:29" x14ac:dyDescent="0.25">
      <c r="A4814" s="21">
        <v>4809</v>
      </c>
      <c r="B4814" s="21" t="s">
        <v>6401</v>
      </c>
      <c r="C4814" s="30">
        <v>45993</v>
      </c>
      <c r="D4814" s="30">
        <v>45996</v>
      </c>
      <c r="E4814" s="47">
        <v>24</v>
      </c>
      <c r="F4814" s="47">
        <f t="shared" ref="F4814:F4815" si="695">IF(AB4814="DOLLAR",E4814*88,E4814)</f>
        <v>2112</v>
      </c>
      <c r="G4814" s="48">
        <f t="shared" ref="G4814:G4815" si="696">F4814*J4814</f>
        <v>2112</v>
      </c>
      <c r="H4814" s="21" t="s">
        <v>6402</v>
      </c>
      <c r="I4814" s="21"/>
      <c r="J4814" s="21">
        <v>1</v>
      </c>
      <c r="K4814" s="21">
        <v>1</v>
      </c>
      <c r="L4814" s="21">
        <f t="shared" ref="L4814:L4819" si="697">J4814-K4814</f>
        <v>0</v>
      </c>
      <c r="M4814" s="21" t="s">
        <v>6427</v>
      </c>
      <c r="N4814" s="30">
        <v>45997</v>
      </c>
      <c r="O4814" s="48">
        <v>4350</v>
      </c>
      <c r="P4814" s="21" t="s">
        <v>6404</v>
      </c>
      <c r="Q4814" s="21">
        <v>58159040376</v>
      </c>
      <c r="R4814" s="21" t="s">
        <v>6107</v>
      </c>
      <c r="S4814" s="3">
        <v>-20</v>
      </c>
      <c r="T4814" s="37"/>
      <c r="U4814" s="21" t="s">
        <v>5025</v>
      </c>
      <c r="V4814" s="21" t="str">
        <f>VLOOKUP(P4814,'Customer List'!B:C,2,)</f>
        <v>MANIPUR</v>
      </c>
      <c r="W4814" s="38"/>
      <c r="X4814" s="30">
        <v>46002</v>
      </c>
      <c r="Y4814" s="21">
        <f t="shared" ref="Y4814:Y4815" si="698">IF(X4814="", "", X4814-N4814)</f>
        <v>5</v>
      </c>
      <c r="Z4814" s="21" t="str">
        <f t="shared" ref="Z4814:Z4815" si="699">IF(N4814="", "", TEXT(N4814, "dddd"))</f>
        <v>Saturday</v>
      </c>
      <c r="AA4814" s="21" t="str">
        <f t="shared" ref="AA4814:AA4815" si="700">IF(X4814="", "", TEXT(X4814, "dddd"))</f>
        <v>Thursday</v>
      </c>
      <c r="AB4814" s="21" t="str">
        <f>VLOOKUP(U4814,'Currency Sheet'!A:C,3,)</f>
        <v>DOLLAR</v>
      </c>
      <c r="AC4814" s="42" t="str">
        <f>VLOOKUP(P4814,'Customer List'!B:D,3,)</f>
        <v>OutStation</v>
      </c>
    </row>
    <row r="4815" spans="1:29" x14ac:dyDescent="0.25">
      <c r="A4815" s="21">
        <v>4810</v>
      </c>
      <c r="B4815" s="21" t="s">
        <v>6401</v>
      </c>
      <c r="C4815" s="30">
        <v>45993</v>
      </c>
      <c r="D4815" s="30">
        <v>45996</v>
      </c>
      <c r="E4815" s="47">
        <v>20.399999999999999</v>
      </c>
      <c r="F4815" s="47">
        <f t="shared" si="695"/>
        <v>1795.1999999999998</v>
      </c>
      <c r="G4815" s="48">
        <f t="shared" si="696"/>
        <v>1795.1999999999998</v>
      </c>
      <c r="H4815" s="21" t="s">
        <v>6403</v>
      </c>
      <c r="I4815" s="21"/>
      <c r="J4815" s="21">
        <v>1</v>
      </c>
      <c r="K4815" s="21">
        <v>1</v>
      </c>
      <c r="L4815" s="21">
        <f t="shared" si="697"/>
        <v>0</v>
      </c>
      <c r="M4815" s="21" t="s">
        <v>6449</v>
      </c>
      <c r="N4815" s="30">
        <v>45999</v>
      </c>
      <c r="O4815" s="48">
        <v>3697.5</v>
      </c>
      <c r="P4815" s="21" t="s">
        <v>6450</v>
      </c>
      <c r="Q4815" s="21" t="s">
        <v>5959</v>
      </c>
      <c r="R4815" s="21" t="s">
        <v>6091</v>
      </c>
      <c r="S4815" s="3">
        <v>-20</v>
      </c>
      <c r="T4815" s="37"/>
      <c r="U4815" s="21" t="s">
        <v>5025</v>
      </c>
      <c r="V4815" s="21" t="str">
        <f>VLOOKUP(P4815,'Customer List'!B:C,2,)</f>
        <v>DELHI</v>
      </c>
      <c r="W4815" s="38"/>
      <c r="X4815" s="30">
        <f t="shared" ref="X4815" si="701">IF(OR(R4815 = "PRIYANKA MADAM", R4815 = "DEEPAK", R4815 = "PORTER"),N4815,"")</f>
        <v>45999</v>
      </c>
      <c r="Y4815" s="21">
        <f t="shared" si="698"/>
        <v>0</v>
      </c>
      <c r="Z4815" s="21" t="str">
        <f t="shared" si="699"/>
        <v>Monday</v>
      </c>
      <c r="AA4815" s="21" t="str">
        <f t="shared" si="700"/>
        <v>Monday</v>
      </c>
      <c r="AB4815" s="21" t="str">
        <f>VLOOKUP(U4815,'Currency Sheet'!A:C,3,)</f>
        <v>DOLLAR</v>
      </c>
      <c r="AC4815" s="42" t="str">
        <f>VLOOKUP(P4815,'Customer List'!B:D,3,)</f>
        <v>Local</v>
      </c>
    </row>
    <row r="4816" spans="1:29" x14ac:dyDescent="0.25">
      <c r="A4816" s="21">
        <v>4811</v>
      </c>
      <c r="B4816" s="21" t="s">
        <v>6405</v>
      </c>
      <c r="C4816" s="30">
        <v>45993</v>
      </c>
      <c r="D4816" s="30">
        <v>45996</v>
      </c>
      <c r="E4816" s="47">
        <v>251.4</v>
      </c>
      <c r="F4816" s="47">
        <f t="shared" ref="F4816:F4819" si="702">IF(AB4816="DOLLAR",E4816*88,E4816)</f>
        <v>22123.200000000001</v>
      </c>
      <c r="G4816" s="48">
        <f t="shared" ref="G4816:G4819" si="703">F4816*J4816</f>
        <v>22123.200000000001</v>
      </c>
      <c r="H4816" s="21" t="s">
        <v>535</v>
      </c>
      <c r="I4816" s="21"/>
      <c r="J4816" s="21">
        <v>1</v>
      </c>
      <c r="K4816" s="21">
        <v>1</v>
      </c>
      <c r="L4816" s="21">
        <f t="shared" si="697"/>
        <v>0</v>
      </c>
      <c r="M4816" s="21" t="s">
        <v>6429</v>
      </c>
      <c r="N4816" s="30">
        <v>45997</v>
      </c>
      <c r="O4816" s="48">
        <v>42528.5</v>
      </c>
      <c r="P4816" s="21" t="s">
        <v>694</v>
      </c>
      <c r="Q4816" s="21">
        <v>58159043084</v>
      </c>
      <c r="R4816" s="21" t="s">
        <v>5912</v>
      </c>
      <c r="S4816" s="3">
        <v>-20</v>
      </c>
      <c r="T4816" s="37"/>
      <c r="U4816" s="21" t="s">
        <v>5025</v>
      </c>
      <c r="V4816" s="21" t="str">
        <f>VLOOKUP(P4816,'Customer List'!B:C,2,)</f>
        <v>Dehradoon</v>
      </c>
      <c r="W4816" s="38"/>
      <c r="X4816" s="30">
        <v>46000</v>
      </c>
      <c r="Y4816" s="21">
        <f t="shared" ref="Y4816:Y4819" si="704">IF(X4816="", "", X4816-N4816)</f>
        <v>3</v>
      </c>
      <c r="Z4816" s="21" t="str">
        <f t="shared" ref="Z4816:Z4819" si="705">IF(N4816="", "", TEXT(N4816, "dddd"))</f>
        <v>Saturday</v>
      </c>
      <c r="AA4816" s="21" t="str">
        <f t="shared" ref="AA4816:AA4819" si="706">IF(X4816="", "", TEXT(X4816, "dddd"))</f>
        <v>Tuesday</v>
      </c>
      <c r="AB4816" s="21" t="str">
        <f>VLOOKUP(U4816,'Currency Sheet'!A:C,3,)</f>
        <v>DOLLAR</v>
      </c>
      <c r="AC4816" s="42" t="str">
        <f>VLOOKUP(P4816,'Customer List'!B:D,3,)</f>
        <v>OutStation</v>
      </c>
    </row>
    <row r="4817" spans="1:29" x14ac:dyDescent="0.25">
      <c r="A4817" s="21">
        <v>4812</v>
      </c>
      <c r="B4817" s="21" t="s">
        <v>6405</v>
      </c>
      <c r="C4817" s="30">
        <v>45993</v>
      </c>
      <c r="D4817" s="30">
        <v>45996</v>
      </c>
      <c r="E4817" s="47">
        <v>53.4</v>
      </c>
      <c r="F4817" s="47">
        <f t="shared" si="702"/>
        <v>4699.2</v>
      </c>
      <c r="G4817" s="48">
        <f t="shared" si="703"/>
        <v>4699.2</v>
      </c>
      <c r="H4817" s="21" t="s">
        <v>6406</v>
      </c>
      <c r="I4817" s="21"/>
      <c r="J4817" s="21">
        <v>1</v>
      </c>
      <c r="K4817" s="21">
        <v>1</v>
      </c>
      <c r="L4817" s="21">
        <f t="shared" si="697"/>
        <v>0</v>
      </c>
      <c r="M4817" s="21" t="s">
        <v>6429</v>
      </c>
      <c r="N4817" s="30">
        <v>45997</v>
      </c>
      <c r="O4817" s="48">
        <v>9033.5</v>
      </c>
      <c r="P4817" s="21" t="s">
        <v>694</v>
      </c>
      <c r="Q4817" s="21">
        <v>58159043084</v>
      </c>
      <c r="R4817" s="21" t="s">
        <v>5912</v>
      </c>
      <c r="S4817" s="3">
        <v>-20</v>
      </c>
      <c r="T4817" s="37"/>
      <c r="U4817" s="21" t="s">
        <v>5025</v>
      </c>
      <c r="V4817" s="21" t="str">
        <f>VLOOKUP(P4817,'Customer List'!B:C,2,)</f>
        <v>Dehradoon</v>
      </c>
      <c r="W4817" s="38"/>
      <c r="X4817" s="30">
        <v>46000</v>
      </c>
      <c r="Y4817" s="21">
        <f t="shared" si="704"/>
        <v>3</v>
      </c>
      <c r="Z4817" s="21" t="str">
        <f t="shared" si="705"/>
        <v>Saturday</v>
      </c>
      <c r="AA4817" s="21" t="str">
        <f t="shared" si="706"/>
        <v>Tuesday</v>
      </c>
      <c r="AB4817" s="21" t="str">
        <f>VLOOKUP(U4817,'Currency Sheet'!A:C,3,)</f>
        <v>DOLLAR</v>
      </c>
      <c r="AC4817" s="42" t="str">
        <f>VLOOKUP(P4817,'Customer List'!B:D,3,)</f>
        <v>OutStation</v>
      </c>
    </row>
    <row r="4818" spans="1:29" x14ac:dyDescent="0.25">
      <c r="A4818" s="21">
        <v>4813</v>
      </c>
      <c r="B4818" s="21" t="s">
        <v>6405</v>
      </c>
      <c r="C4818" s="30">
        <v>45993</v>
      </c>
      <c r="D4818" s="30">
        <v>45996</v>
      </c>
      <c r="E4818" s="47">
        <v>19.8</v>
      </c>
      <c r="F4818" s="47">
        <f t="shared" si="702"/>
        <v>1742.4</v>
      </c>
      <c r="G4818" s="48">
        <f t="shared" si="703"/>
        <v>1742.4</v>
      </c>
      <c r="H4818" s="21" t="s">
        <v>6407</v>
      </c>
      <c r="I4818" s="21"/>
      <c r="J4818" s="21">
        <v>1</v>
      </c>
      <c r="K4818" s="21">
        <v>1</v>
      </c>
      <c r="L4818" s="21">
        <f t="shared" si="697"/>
        <v>0</v>
      </c>
      <c r="M4818" s="21" t="s">
        <v>6429</v>
      </c>
      <c r="N4818" s="30">
        <v>45997</v>
      </c>
      <c r="O4818" s="48">
        <v>3349.5</v>
      </c>
      <c r="P4818" s="21" t="s">
        <v>694</v>
      </c>
      <c r="Q4818" s="21">
        <v>58159043084</v>
      </c>
      <c r="R4818" s="21" t="s">
        <v>5912</v>
      </c>
      <c r="S4818" s="3">
        <v>-20</v>
      </c>
      <c r="T4818" s="37"/>
      <c r="U4818" s="21" t="s">
        <v>5025</v>
      </c>
      <c r="V4818" s="21" t="str">
        <f>VLOOKUP(P4818,'Customer List'!B:C,2,)</f>
        <v>Dehradoon</v>
      </c>
      <c r="W4818" s="38"/>
      <c r="X4818" s="30">
        <v>46000</v>
      </c>
      <c r="Y4818" s="21">
        <f t="shared" si="704"/>
        <v>3</v>
      </c>
      <c r="Z4818" s="21" t="str">
        <f t="shared" si="705"/>
        <v>Saturday</v>
      </c>
      <c r="AA4818" s="21" t="str">
        <f t="shared" si="706"/>
        <v>Tuesday</v>
      </c>
      <c r="AB4818" s="21" t="str">
        <f>VLOOKUP(U4818,'Currency Sheet'!A:C,3,)</f>
        <v>DOLLAR</v>
      </c>
      <c r="AC4818" s="42" t="str">
        <f>VLOOKUP(P4818,'Customer List'!B:D,3,)</f>
        <v>OutStation</v>
      </c>
    </row>
    <row r="4819" spans="1:29" x14ac:dyDescent="0.25">
      <c r="A4819" s="21">
        <v>4814</v>
      </c>
      <c r="B4819" s="21" t="s">
        <v>6405</v>
      </c>
      <c r="C4819" s="30">
        <v>45993</v>
      </c>
      <c r="D4819" s="30">
        <v>45996</v>
      </c>
      <c r="E4819" s="47">
        <v>93</v>
      </c>
      <c r="F4819" s="47">
        <f t="shared" si="702"/>
        <v>8184</v>
      </c>
      <c r="G4819" s="48">
        <f t="shared" si="703"/>
        <v>8184</v>
      </c>
      <c r="H4819" s="21" t="s">
        <v>6408</v>
      </c>
      <c r="I4819" s="21"/>
      <c r="J4819" s="21">
        <v>1</v>
      </c>
      <c r="K4819" s="21">
        <v>1</v>
      </c>
      <c r="L4819" s="21">
        <f t="shared" si="697"/>
        <v>0</v>
      </c>
      <c r="M4819" s="21" t="s">
        <v>6429</v>
      </c>
      <c r="N4819" s="30">
        <v>45997</v>
      </c>
      <c r="O4819" s="48">
        <v>15732.5</v>
      </c>
      <c r="P4819" s="21" t="s">
        <v>694</v>
      </c>
      <c r="Q4819" s="21">
        <v>58159043084</v>
      </c>
      <c r="R4819" s="21" t="s">
        <v>5912</v>
      </c>
      <c r="S4819" s="3">
        <v>-20</v>
      </c>
      <c r="T4819" s="37"/>
      <c r="U4819" s="21" t="s">
        <v>5025</v>
      </c>
      <c r="V4819" s="21" t="str">
        <f>VLOOKUP(P4819,'Customer List'!B:C,2,)</f>
        <v>Dehradoon</v>
      </c>
      <c r="W4819" s="38"/>
      <c r="X4819" s="30">
        <v>46000</v>
      </c>
      <c r="Y4819" s="21">
        <f t="shared" si="704"/>
        <v>3</v>
      </c>
      <c r="Z4819" s="21" t="str">
        <f t="shared" si="705"/>
        <v>Saturday</v>
      </c>
      <c r="AA4819" s="21" t="str">
        <f t="shared" si="706"/>
        <v>Tuesday</v>
      </c>
      <c r="AB4819" s="21" t="str">
        <f>VLOOKUP(U4819,'Currency Sheet'!A:C,3,)</f>
        <v>DOLLAR</v>
      </c>
      <c r="AC4819" s="42" t="str">
        <f>VLOOKUP(P4819,'Customer List'!B:D,3,)</f>
        <v>OutStation</v>
      </c>
    </row>
    <row r="4820" spans="1:29" x14ac:dyDescent="0.25">
      <c r="A4820" s="21">
        <v>4815</v>
      </c>
      <c r="B4820" s="21" t="s">
        <v>6409</v>
      </c>
      <c r="C4820" s="30">
        <v>45993</v>
      </c>
      <c r="D4820" s="30">
        <v>45996</v>
      </c>
      <c r="E4820" s="47">
        <v>49.2</v>
      </c>
      <c r="F4820" s="47">
        <f t="shared" ref="F4820:F4822" si="707">IF(AB4820="DOLLAR",E4820*88,E4820)</f>
        <v>4329.6000000000004</v>
      </c>
      <c r="G4820" s="48">
        <f t="shared" ref="G4820:G4822" si="708">F4820*J4820</f>
        <v>4329.6000000000004</v>
      </c>
      <c r="H4820" s="21" t="s">
        <v>6410</v>
      </c>
      <c r="I4820" s="21"/>
      <c r="J4820" s="21">
        <v>1</v>
      </c>
      <c r="K4820" s="21">
        <v>1</v>
      </c>
      <c r="L4820" s="21">
        <f t="shared" ref="L4820:L4828" si="709">J4820-K4820</f>
        <v>0</v>
      </c>
      <c r="M4820" s="21" t="s">
        <v>6428</v>
      </c>
      <c r="N4820" s="30">
        <v>45997</v>
      </c>
      <c r="O4820" s="48">
        <v>9512</v>
      </c>
      <c r="P4820" s="21" t="s">
        <v>319</v>
      </c>
      <c r="Q4820" s="21">
        <v>58159040903</v>
      </c>
      <c r="R4820" s="21" t="s">
        <v>5912</v>
      </c>
      <c r="S4820" s="3">
        <v>-20</v>
      </c>
      <c r="T4820" s="37"/>
      <c r="U4820" s="21" t="s">
        <v>5025</v>
      </c>
      <c r="V4820" s="21" t="str">
        <f>VLOOKUP(P4820,'Customer List'!B:C,2,)</f>
        <v>Gujrat</v>
      </c>
      <c r="W4820" s="38"/>
      <c r="X4820" s="30">
        <v>46000</v>
      </c>
      <c r="Y4820" s="21">
        <f t="shared" ref="Y4820:Y4822" si="710">IF(X4820="", "", X4820-N4820)</f>
        <v>3</v>
      </c>
      <c r="Z4820" s="21" t="str">
        <f t="shared" ref="Z4820:Z4822" si="711">IF(N4820="", "", TEXT(N4820, "dddd"))</f>
        <v>Saturday</v>
      </c>
      <c r="AA4820" s="21" t="str">
        <f t="shared" ref="AA4820:AA4822" si="712">IF(X4820="", "", TEXT(X4820, "dddd"))</f>
        <v>Tuesday</v>
      </c>
      <c r="AB4820" s="21" t="str">
        <f>VLOOKUP(U4820,'Currency Sheet'!A:C,3,)</f>
        <v>DOLLAR</v>
      </c>
      <c r="AC4820" s="42" t="str">
        <f>VLOOKUP(P4820,'Customer List'!B:D,3,)</f>
        <v>OutStation</v>
      </c>
    </row>
    <row r="4821" spans="1:29" x14ac:dyDescent="0.25">
      <c r="A4821" s="21">
        <v>4816</v>
      </c>
      <c r="B4821" s="21" t="s">
        <v>6409</v>
      </c>
      <c r="C4821" s="30">
        <v>45993</v>
      </c>
      <c r="D4821" s="30">
        <v>45996</v>
      </c>
      <c r="E4821" s="47">
        <v>32.4</v>
      </c>
      <c r="F4821" s="47">
        <f t="shared" si="707"/>
        <v>2851.2</v>
      </c>
      <c r="G4821" s="48">
        <f t="shared" si="708"/>
        <v>2851.2</v>
      </c>
      <c r="H4821" s="21" t="s">
        <v>6411</v>
      </c>
      <c r="I4821" s="21"/>
      <c r="J4821" s="21">
        <v>1</v>
      </c>
      <c r="K4821" s="21">
        <v>1</v>
      </c>
      <c r="L4821" s="21">
        <f t="shared" si="709"/>
        <v>0</v>
      </c>
      <c r="M4821" s="21" t="s">
        <v>6412</v>
      </c>
      <c r="N4821" s="30">
        <v>45996</v>
      </c>
      <c r="O4821" s="48">
        <v>5481</v>
      </c>
      <c r="P4821" s="21" t="s">
        <v>208</v>
      </c>
      <c r="Q4821" s="21" t="s">
        <v>1127</v>
      </c>
      <c r="R4821" s="21" t="s">
        <v>1127</v>
      </c>
      <c r="S4821" s="3">
        <v>-20</v>
      </c>
      <c r="T4821" s="37"/>
      <c r="U4821" s="21" t="s">
        <v>5025</v>
      </c>
      <c r="V4821" s="21" t="str">
        <f>VLOOKUP(P4821,'Customer List'!B:C,2,)</f>
        <v>Delhi</v>
      </c>
      <c r="W4821" s="38"/>
      <c r="X4821" s="30">
        <f t="shared" ref="X4821" si="713">IF(OR(R4821 = "PRIYANKA MADAM", R4821 = "DEEPAK", R4821 = "PORTER"),N4821,"")</f>
        <v>45996</v>
      </c>
      <c r="Y4821" s="21">
        <f t="shared" si="710"/>
        <v>0</v>
      </c>
      <c r="Z4821" s="21" t="str">
        <f t="shared" si="711"/>
        <v>Friday</v>
      </c>
      <c r="AA4821" s="21" t="str">
        <f t="shared" si="712"/>
        <v>Friday</v>
      </c>
      <c r="AB4821" s="21" t="str">
        <f>VLOOKUP(U4821,'Currency Sheet'!A:C,3,)</f>
        <v>DOLLAR</v>
      </c>
      <c r="AC4821" s="42" t="str">
        <f>VLOOKUP(P4821,'Customer List'!B:D,3,)</f>
        <v>Local</v>
      </c>
    </row>
    <row r="4822" spans="1:29" x14ac:dyDescent="0.25">
      <c r="A4822" s="21">
        <v>4817</v>
      </c>
      <c r="B4822" s="21" t="s">
        <v>6409</v>
      </c>
      <c r="C4822" s="30">
        <v>45993</v>
      </c>
      <c r="D4822" s="30">
        <v>45996</v>
      </c>
      <c r="E4822" s="47">
        <v>49.2</v>
      </c>
      <c r="F4822" s="47">
        <f t="shared" si="707"/>
        <v>4329.6000000000004</v>
      </c>
      <c r="G4822" s="48">
        <f t="shared" si="708"/>
        <v>4329.6000000000004</v>
      </c>
      <c r="H4822" s="21" t="s">
        <v>6410</v>
      </c>
      <c r="I4822" s="21"/>
      <c r="J4822" s="21">
        <v>1</v>
      </c>
      <c r="K4822" s="21">
        <v>1</v>
      </c>
      <c r="L4822" s="21">
        <f t="shared" si="709"/>
        <v>0</v>
      </c>
      <c r="M4822" s="21" t="s">
        <v>6428</v>
      </c>
      <c r="N4822" s="30">
        <v>45997</v>
      </c>
      <c r="O4822" s="48">
        <v>9512</v>
      </c>
      <c r="P4822" s="21" t="s">
        <v>319</v>
      </c>
      <c r="Q4822" s="21">
        <v>58159040903</v>
      </c>
      <c r="R4822" s="21" t="s">
        <v>5912</v>
      </c>
      <c r="S4822" s="3">
        <v>-20</v>
      </c>
      <c r="T4822" s="37"/>
      <c r="U4822" s="21" t="s">
        <v>5025</v>
      </c>
      <c r="V4822" s="21" t="str">
        <f>VLOOKUP(P4822,'Customer List'!B:C,2,)</f>
        <v>Gujrat</v>
      </c>
      <c r="W4822" s="38"/>
      <c r="X4822" s="30">
        <v>46000</v>
      </c>
      <c r="Y4822" s="21">
        <f t="shared" si="710"/>
        <v>3</v>
      </c>
      <c r="Z4822" s="21" t="str">
        <f t="shared" si="711"/>
        <v>Saturday</v>
      </c>
      <c r="AA4822" s="21" t="str">
        <f t="shared" si="712"/>
        <v>Tuesday</v>
      </c>
      <c r="AB4822" s="21" t="str">
        <f>VLOOKUP(U4822,'Currency Sheet'!A:C,3,)</f>
        <v>DOLLAR</v>
      </c>
      <c r="AC4822" s="42" t="str">
        <f>VLOOKUP(P4822,'Customer List'!B:D,3,)</f>
        <v>OutStation</v>
      </c>
    </row>
    <row r="4823" spans="1:29" x14ac:dyDescent="0.25">
      <c r="A4823" s="21">
        <v>4818</v>
      </c>
      <c r="B4823" s="21">
        <v>182590</v>
      </c>
      <c r="C4823" s="30">
        <v>45992</v>
      </c>
      <c r="D4823" s="30">
        <v>45996</v>
      </c>
      <c r="E4823" s="47">
        <v>756</v>
      </c>
      <c r="F4823" s="47">
        <f t="shared" ref="F4823:F4825" si="714">IF(AB4823="DOLLAR",E4823*88,E4823)</f>
        <v>66528</v>
      </c>
      <c r="G4823" s="48">
        <f t="shared" ref="G4823:G4825" si="715">F4823*J4823</f>
        <v>133056</v>
      </c>
      <c r="H4823" s="21" t="s">
        <v>3338</v>
      </c>
      <c r="I4823" s="21"/>
      <c r="J4823" s="21">
        <v>2</v>
      </c>
      <c r="K4823" s="21">
        <v>2</v>
      </c>
      <c r="L4823" s="21">
        <f t="shared" si="709"/>
        <v>0</v>
      </c>
      <c r="M4823" s="21" t="s">
        <v>6422</v>
      </c>
      <c r="N4823" s="30">
        <v>45997</v>
      </c>
      <c r="O4823" s="48">
        <v>92610</v>
      </c>
      <c r="P4823" s="21" t="s">
        <v>228</v>
      </c>
      <c r="Q4823" s="21">
        <v>58159044635</v>
      </c>
      <c r="R4823" s="21" t="s">
        <v>5912</v>
      </c>
      <c r="S4823" s="3">
        <v>4</v>
      </c>
      <c r="T4823" s="37"/>
      <c r="U4823" s="21" t="s">
        <v>5214</v>
      </c>
      <c r="V4823" s="21" t="str">
        <f>VLOOKUP(P4823,'Customer List'!B:C,2,)</f>
        <v>Kolkata</v>
      </c>
      <c r="W4823" s="38"/>
      <c r="X4823" s="30">
        <v>46000</v>
      </c>
      <c r="Y4823" s="21">
        <f t="shared" ref="Y4823:Y4825" si="716">IF(X4823="", "", X4823-N4823)</f>
        <v>3</v>
      </c>
      <c r="Z4823" s="21" t="str">
        <f t="shared" ref="Z4823:Z4825" si="717">IF(N4823="", "", TEXT(N4823, "dddd"))</f>
        <v>Saturday</v>
      </c>
      <c r="AA4823" s="21" t="str">
        <f t="shared" ref="AA4823:AA4825" si="718">IF(X4823="", "", TEXT(X4823, "dddd"))</f>
        <v>Tuesday</v>
      </c>
      <c r="AB4823" s="21" t="str">
        <f>VLOOKUP(U4823,'Currency Sheet'!A:C,3,)</f>
        <v>DOLLAR</v>
      </c>
      <c r="AC4823" s="42" t="str">
        <f>VLOOKUP(P4823,'Customer List'!B:D,3,)</f>
        <v>OutStation</v>
      </c>
    </row>
    <row r="4824" spans="1:29" x14ac:dyDescent="0.25">
      <c r="A4824" s="21">
        <v>4819</v>
      </c>
      <c r="B4824" s="21">
        <v>182590</v>
      </c>
      <c r="C4824" s="30">
        <v>45992</v>
      </c>
      <c r="D4824" s="30">
        <v>45996</v>
      </c>
      <c r="E4824" s="47">
        <v>1905</v>
      </c>
      <c r="F4824" s="47">
        <f t="shared" si="714"/>
        <v>167640</v>
      </c>
      <c r="G4824" s="48">
        <f t="shared" si="715"/>
        <v>167640</v>
      </c>
      <c r="H4824" s="21" t="s">
        <v>6098</v>
      </c>
      <c r="I4824" s="21"/>
      <c r="J4824" s="21">
        <v>1</v>
      </c>
      <c r="K4824" s="21">
        <v>1</v>
      </c>
      <c r="L4824" s="21">
        <f t="shared" si="709"/>
        <v>0</v>
      </c>
      <c r="M4824" s="21" t="s">
        <v>6629</v>
      </c>
      <c r="N4824" s="30">
        <v>45997</v>
      </c>
      <c r="O4824" s="48">
        <v>233362.5</v>
      </c>
      <c r="P4824" s="21" t="s">
        <v>944</v>
      </c>
      <c r="Q4824" s="21">
        <v>58159045685</v>
      </c>
      <c r="R4824" s="21" t="s">
        <v>5912</v>
      </c>
      <c r="S4824" s="3">
        <v>4</v>
      </c>
      <c r="T4824" s="37"/>
      <c r="U4824" s="21" t="s">
        <v>5214</v>
      </c>
      <c r="V4824" s="21" t="str">
        <f>VLOOKUP(P4824,'Customer List'!B:C,2,)</f>
        <v>Banglore</v>
      </c>
      <c r="W4824" s="38"/>
      <c r="X4824" s="30">
        <v>46000</v>
      </c>
      <c r="Y4824" s="21">
        <f t="shared" si="716"/>
        <v>3</v>
      </c>
      <c r="Z4824" s="21" t="str">
        <f t="shared" si="717"/>
        <v>Saturday</v>
      </c>
      <c r="AA4824" s="21" t="str">
        <f t="shared" si="718"/>
        <v>Tuesday</v>
      </c>
      <c r="AB4824" s="21" t="str">
        <f>VLOOKUP(U4824,'Currency Sheet'!A:C,3,)</f>
        <v>DOLLAR</v>
      </c>
      <c r="AC4824" s="42" t="str">
        <f>VLOOKUP(P4824,'Customer List'!B:D,3,)</f>
        <v>OutStation</v>
      </c>
    </row>
    <row r="4825" spans="1:29" x14ac:dyDescent="0.25">
      <c r="A4825" s="21">
        <v>4820</v>
      </c>
      <c r="B4825" s="21">
        <v>182590</v>
      </c>
      <c r="C4825" s="30">
        <v>45992</v>
      </c>
      <c r="D4825" s="30">
        <v>45996</v>
      </c>
      <c r="E4825" s="47">
        <v>1905</v>
      </c>
      <c r="F4825" s="47">
        <f t="shared" si="714"/>
        <v>167640</v>
      </c>
      <c r="G4825" s="48">
        <f t="shared" si="715"/>
        <v>167640</v>
      </c>
      <c r="H4825" s="21" t="s">
        <v>2066</v>
      </c>
      <c r="I4825" s="21"/>
      <c r="J4825" s="21">
        <v>1</v>
      </c>
      <c r="K4825" s="21">
        <v>1</v>
      </c>
      <c r="L4825" s="21">
        <f t="shared" si="709"/>
        <v>0</v>
      </c>
      <c r="M4825" s="21" t="s">
        <v>6629</v>
      </c>
      <c r="N4825" s="30">
        <v>45997</v>
      </c>
      <c r="O4825" s="48">
        <v>233362.5</v>
      </c>
      <c r="P4825" s="21" t="s">
        <v>944</v>
      </c>
      <c r="Q4825" s="21">
        <v>58159045685</v>
      </c>
      <c r="R4825" s="21" t="s">
        <v>5912</v>
      </c>
      <c r="S4825" s="3">
        <v>4</v>
      </c>
      <c r="T4825" s="37"/>
      <c r="U4825" s="21" t="s">
        <v>5214</v>
      </c>
      <c r="V4825" s="21" t="str">
        <f>VLOOKUP(P4825,'Customer List'!B:C,2,)</f>
        <v>Banglore</v>
      </c>
      <c r="W4825" s="38"/>
      <c r="X4825" s="30">
        <v>46000</v>
      </c>
      <c r="Y4825" s="21">
        <f t="shared" si="716"/>
        <v>3</v>
      </c>
      <c r="Z4825" s="21" t="str">
        <f t="shared" si="717"/>
        <v>Saturday</v>
      </c>
      <c r="AA4825" s="21" t="str">
        <f t="shared" si="718"/>
        <v>Tuesday</v>
      </c>
      <c r="AB4825" s="21" t="str">
        <f>VLOOKUP(U4825,'Currency Sheet'!A:C,3,)</f>
        <v>DOLLAR</v>
      </c>
      <c r="AC4825" s="42" t="str">
        <f>VLOOKUP(P4825,'Customer List'!B:D,3,)</f>
        <v>OutStation</v>
      </c>
    </row>
    <row r="4826" spans="1:29" x14ac:dyDescent="0.25">
      <c r="A4826" s="21">
        <v>4821</v>
      </c>
      <c r="B4826" s="21">
        <v>90234842</v>
      </c>
      <c r="C4826" s="30">
        <v>45996</v>
      </c>
      <c r="D4826" s="30">
        <v>45999</v>
      </c>
      <c r="E4826" s="47">
        <v>109.9</v>
      </c>
      <c r="F4826" s="47">
        <f t="shared" ref="F4826" si="719">IF(AB4826="DOLLAR",E4826*88,E4826)</f>
        <v>9671.2000000000007</v>
      </c>
      <c r="G4826" s="48">
        <f t="shared" ref="G4826:G4827" si="720">F4826*J4826</f>
        <v>9671.2000000000007</v>
      </c>
      <c r="H4826" s="21" t="s">
        <v>6438</v>
      </c>
      <c r="I4826" s="21"/>
      <c r="J4826" s="21">
        <v>1</v>
      </c>
      <c r="K4826" s="21">
        <v>1</v>
      </c>
      <c r="L4826" s="21">
        <f t="shared" si="709"/>
        <v>0</v>
      </c>
      <c r="M4826" s="21" t="s">
        <v>6452</v>
      </c>
      <c r="N4826" s="30">
        <v>46000</v>
      </c>
      <c r="O4826" s="48">
        <v>13900.15</v>
      </c>
      <c r="P4826" s="21" t="s">
        <v>6442</v>
      </c>
      <c r="Q4826" s="21">
        <v>58159141541</v>
      </c>
      <c r="R4826" s="21" t="s">
        <v>6107</v>
      </c>
      <c r="S4826" s="3">
        <v>4</v>
      </c>
      <c r="T4826" s="37"/>
      <c r="U4826" s="21" t="s">
        <v>5042</v>
      </c>
      <c r="V4826" s="21" t="str">
        <f>VLOOKUP(P4826,'Customer List'!B:C,2,)</f>
        <v>BANGALORE</v>
      </c>
      <c r="W4826" s="38"/>
      <c r="X4826" s="30">
        <v>46001</v>
      </c>
      <c r="Y4826" s="21">
        <f t="shared" ref="Y4826" si="721">IF(X4826="", "", X4826-N4826)</f>
        <v>1</v>
      </c>
      <c r="Z4826" s="21" t="str">
        <f t="shared" ref="Z4826" si="722">IF(N4826="", "", TEXT(N4826, "dddd"))</f>
        <v>Tuesday</v>
      </c>
      <c r="AA4826" s="21" t="str">
        <f t="shared" ref="AA4826" si="723">IF(X4826="", "", TEXT(X4826, "dddd"))</f>
        <v>Wednesday</v>
      </c>
      <c r="AB4826" s="21" t="str">
        <f>VLOOKUP(U4826,'Currency Sheet'!A:C,3,)</f>
        <v>DOLLAR</v>
      </c>
      <c r="AC4826" s="42" t="str">
        <f>VLOOKUP(P4826,'Customer List'!B:D,3,)</f>
        <v>OutStation</v>
      </c>
    </row>
    <row r="4827" spans="1:29" x14ac:dyDescent="0.25">
      <c r="A4827" s="21">
        <v>4822</v>
      </c>
      <c r="B4827" s="21">
        <v>90234843</v>
      </c>
      <c r="C4827" s="30">
        <v>45996</v>
      </c>
      <c r="D4827" s="30">
        <v>45999</v>
      </c>
      <c r="E4827" s="47">
        <v>131.6</v>
      </c>
      <c r="F4827" s="47">
        <f t="shared" ref="F4827" si="724">IF(AB4827="DOLLAR",E4827*88,E4827)</f>
        <v>11580.8</v>
      </c>
      <c r="G4827" s="48">
        <f t="shared" si="720"/>
        <v>23161.599999999999</v>
      </c>
      <c r="H4827" s="21" t="s">
        <v>6439</v>
      </c>
      <c r="I4827" s="21"/>
      <c r="J4827" s="21">
        <v>2</v>
      </c>
      <c r="K4827" s="21">
        <v>2</v>
      </c>
      <c r="L4827" s="21">
        <f t="shared" si="709"/>
        <v>0</v>
      </c>
      <c r="M4827" s="21" t="s">
        <v>6453</v>
      </c>
      <c r="N4827" s="30">
        <v>46000</v>
      </c>
      <c r="O4827" s="48">
        <v>19740</v>
      </c>
      <c r="P4827" s="21" t="s">
        <v>6309</v>
      </c>
      <c r="Q4827" s="21">
        <v>58159141972</v>
      </c>
      <c r="R4827" s="21" t="s">
        <v>6107</v>
      </c>
      <c r="S4827" s="3">
        <v>4</v>
      </c>
      <c r="T4827" s="37"/>
      <c r="U4827" s="21" t="s">
        <v>5042</v>
      </c>
      <c r="V4827" s="21" t="str">
        <f>VLOOKUP(P4827,'Customer List'!B:C,2,)</f>
        <v>Banglore</v>
      </c>
      <c r="W4827" s="38"/>
      <c r="X4827" s="30">
        <v>46001</v>
      </c>
      <c r="Y4827" s="21">
        <f t="shared" ref="Y4827" si="725">IF(X4827="", "", X4827-N4827)</f>
        <v>1</v>
      </c>
      <c r="Z4827" s="21" t="str">
        <f t="shared" ref="Z4827" si="726">IF(N4827="", "", TEXT(N4827, "dddd"))</f>
        <v>Tuesday</v>
      </c>
      <c r="AA4827" s="21" t="str">
        <f t="shared" ref="AA4827" si="727">IF(X4827="", "", TEXT(X4827, "dddd"))</f>
        <v>Wednesday</v>
      </c>
      <c r="AB4827" s="21" t="str">
        <f>VLOOKUP(U4827,'Currency Sheet'!A:C,3,)</f>
        <v>DOLLAR</v>
      </c>
      <c r="AC4827" s="42" t="str">
        <f>VLOOKUP(P4827,'Customer List'!B:D,3,)</f>
        <v>OutStation</v>
      </c>
    </row>
    <row r="4828" spans="1:29" x14ac:dyDescent="0.25">
      <c r="A4828" s="21">
        <v>4823</v>
      </c>
      <c r="B4828" s="21">
        <v>90234841</v>
      </c>
      <c r="C4828" s="30">
        <v>45996</v>
      </c>
      <c r="D4828" s="30">
        <v>45999</v>
      </c>
      <c r="E4828" s="47">
        <v>324.8</v>
      </c>
      <c r="F4828" s="47">
        <f t="shared" ref="F4828" si="728">IF(AB4828="DOLLAR",E4828*88,E4828)</f>
        <v>28582.400000000001</v>
      </c>
      <c r="G4828" s="48">
        <f t="shared" ref="G4828" si="729">F4828*J4828</f>
        <v>28582.400000000001</v>
      </c>
      <c r="H4828" s="21" t="s">
        <v>6440</v>
      </c>
      <c r="I4828" s="21"/>
      <c r="J4828" s="21">
        <v>1</v>
      </c>
      <c r="K4828" s="21">
        <v>1</v>
      </c>
      <c r="L4828" s="21">
        <f t="shared" si="709"/>
        <v>0</v>
      </c>
      <c r="M4828" s="21" t="s">
        <v>6454</v>
      </c>
      <c r="N4828" s="30">
        <v>46000</v>
      </c>
      <c r="O4828" s="48">
        <v>42288.959999999999</v>
      </c>
      <c r="P4828" s="21" t="s">
        <v>3435</v>
      </c>
      <c r="Q4828" s="21">
        <v>58159141692</v>
      </c>
      <c r="R4828" s="21" t="s">
        <v>6107</v>
      </c>
      <c r="S4828" s="3">
        <v>4</v>
      </c>
      <c r="T4828" s="37"/>
      <c r="U4828" s="21" t="s">
        <v>5042</v>
      </c>
      <c r="V4828" s="21" t="str">
        <f>VLOOKUP(P4828,'Customer List'!B:C,2,)</f>
        <v>Banglore</v>
      </c>
      <c r="W4828" s="38"/>
      <c r="X4828" s="30">
        <v>46001</v>
      </c>
      <c r="Y4828" s="21">
        <f t="shared" ref="Y4828" si="730">IF(X4828="", "", X4828-N4828)</f>
        <v>1</v>
      </c>
      <c r="Z4828" s="21" t="str">
        <f t="shared" ref="Z4828" si="731">IF(N4828="", "", TEXT(N4828, "dddd"))</f>
        <v>Tuesday</v>
      </c>
      <c r="AA4828" s="21" t="str">
        <f t="shared" ref="AA4828" si="732">IF(X4828="", "", TEXT(X4828, "dddd"))</f>
        <v>Wednesday</v>
      </c>
      <c r="AB4828" s="21" t="str">
        <f>VLOOKUP(U4828,'Currency Sheet'!A:C,3,)</f>
        <v>DOLLAR</v>
      </c>
      <c r="AC4828" s="42" t="str">
        <f>VLOOKUP(P4828,'Customer List'!B:D,3,)</f>
        <v>OutStation</v>
      </c>
    </row>
    <row r="4829" spans="1:29" x14ac:dyDescent="0.25">
      <c r="A4829" s="21">
        <v>4824</v>
      </c>
      <c r="B4829" s="21">
        <v>90234844</v>
      </c>
      <c r="C4829" s="30">
        <v>45996</v>
      </c>
      <c r="D4829" s="30">
        <v>45999</v>
      </c>
      <c r="E4829" s="47">
        <v>91.7</v>
      </c>
      <c r="F4829" s="47">
        <f t="shared" ref="F4829" si="733">IF(AB4829="DOLLAR",E4829*88,E4829)</f>
        <v>8069.6</v>
      </c>
      <c r="G4829" s="48">
        <f t="shared" ref="G4829" si="734">F4829*J4829</f>
        <v>8069.6</v>
      </c>
      <c r="H4829" s="21" t="s">
        <v>6441</v>
      </c>
      <c r="I4829" s="21"/>
      <c r="J4829" s="21">
        <v>1</v>
      </c>
      <c r="K4829" s="21"/>
      <c r="L4829" s="21">
        <f t="shared" ref="L4829:L4892" si="735">J4829-K4829</f>
        <v>1</v>
      </c>
      <c r="M4829" s="21"/>
      <c r="N4829" s="30"/>
      <c r="O4829" s="48"/>
      <c r="P4829" s="21" t="s">
        <v>2025</v>
      </c>
      <c r="Q4829" s="21"/>
      <c r="R4829" s="21"/>
      <c r="S4829" s="3">
        <v>4</v>
      </c>
      <c r="T4829" s="37"/>
      <c r="U4829" s="21" t="s">
        <v>5042</v>
      </c>
      <c r="V4829" s="21" t="str">
        <f>VLOOKUP(P4829,'Customer List'!B:C,2,)</f>
        <v>STOCK</v>
      </c>
      <c r="W4829" s="38" t="s">
        <v>1145</v>
      </c>
      <c r="X4829" s="30" t="str">
        <f t="shared" ref="X4829" si="736">IF(OR(R4829 = "PRIYANKA MADAM", R4829 = "DEEPAK", R4829 = "PORTER"),N4829,"")</f>
        <v/>
      </c>
      <c r="Y4829" s="21" t="str">
        <f t="shared" ref="Y4829" si="737">IF(X4829="", "", X4829-N4829)</f>
        <v/>
      </c>
      <c r="Z4829" s="21" t="str">
        <f t="shared" ref="Z4829" si="738">IF(N4829="", "", TEXT(N4829, "dddd"))</f>
        <v/>
      </c>
      <c r="AA4829" s="21" t="str">
        <f t="shared" ref="AA4829" si="739">IF(X4829="", "", TEXT(X4829, "dddd"))</f>
        <v/>
      </c>
      <c r="AB4829" s="21" t="str">
        <f>VLOOKUP(U4829,'Currency Sheet'!A:C,3,)</f>
        <v>DOLLAR</v>
      </c>
      <c r="AC4829" s="42" t="str">
        <f>VLOOKUP(P4829,'Customer List'!B:D,3,)</f>
        <v>STOCK</v>
      </c>
    </row>
    <row r="4830" spans="1:29" x14ac:dyDescent="0.25">
      <c r="A4830" s="21">
        <f>A4829+1</f>
        <v>4825</v>
      </c>
      <c r="B4830" s="21" t="s">
        <v>6463</v>
      </c>
      <c r="C4830" s="30">
        <v>45995</v>
      </c>
      <c r="D4830" s="30">
        <v>46000</v>
      </c>
      <c r="E4830" s="47">
        <v>374</v>
      </c>
      <c r="F4830" s="47">
        <f t="shared" ref="F4830:F4893" si="740">IF(AB4830="DOLLAR",E4830*88,E4830)</f>
        <v>32912</v>
      </c>
      <c r="G4830" s="48">
        <f t="shared" ref="G4830:G4893" si="741">F4830*J4830</f>
        <v>32912</v>
      </c>
      <c r="H4830" s="21" t="s">
        <v>6466</v>
      </c>
      <c r="I4830" s="21" t="s">
        <v>6467</v>
      </c>
      <c r="J4830" s="21">
        <v>1</v>
      </c>
      <c r="K4830" s="21">
        <v>1</v>
      </c>
      <c r="L4830" s="21">
        <f t="shared" si="735"/>
        <v>0</v>
      </c>
      <c r="M4830" s="21" t="s">
        <v>6679</v>
      </c>
      <c r="N4830" s="30">
        <v>46002</v>
      </c>
      <c r="O4830" s="48">
        <v>45657</v>
      </c>
      <c r="P4830" s="21" t="s">
        <v>254</v>
      </c>
      <c r="Q4830" s="21" t="s">
        <v>5959</v>
      </c>
      <c r="R4830" s="21" t="s">
        <v>847</v>
      </c>
      <c r="S4830" s="3">
        <v>-20</v>
      </c>
      <c r="T4830" s="37"/>
      <c r="U4830" s="21" t="s">
        <v>320</v>
      </c>
      <c r="V4830" s="21" t="str">
        <f>VLOOKUP(P4830,'Customer List'!B:C,2,)</f>
        <v>Delhi</v>
      </c>
      <c r="W4830" s="38"/>
      <c r="X4830" s="30">
        <f t="shared" ref="X4830:X4893" si="742">IF(OR(R4830 = "PRIYANKA MADAM", R4830 = "DEEPAK", R4830 = "PORTER"),N4830,"")</f>
        <v>46002</v>
      </c>
      <c r="Y4830" s="21">
        <f t="shared" ref="Y4830:Y4893" si="743">IF(X4830="", "", X4830-N4830)</f>
        <v>0</v>
      </c>
      <c r="Z4830" s="21" t="str">
        <f t="shared" ref="Z4830:Z4893" si="744">IF(N4830="", "", TEXT(N4830, "dddd"))</f>
        <v>Thursday</v>
      </c>
      <c r="AA4830" s="21" t="str">
        <f t="shared" ref="AA4830:AA4893" si="745">IF(X4830="", "", TEXT(X4830, "dddd"))</f>
        <v>Thursday</v>
      </c>
      <c r="AB4830" s="21" t="str">
        <f>VLOOKUP(U4830,'Currency Sheet'!A:C,3,)</f>
        <v>DOLLAR</v>
      </c>
      <c r="AC4830" s="42" t="str">
        <f>VLOOKUP(P4830,'Customer List'!B:D,3,)</f>
        <v>Local</v>
      </c>
    </row>
    <row r="4831" spans="1:29" x14ac:dyDescent="0.25">
      <c r="A4831" s="21">
        <f t="shared" ref="A4831:A4894" si="746">A4830+1</f>
        <v>4826</v>
      </c>
      <c r="B4831" s="21" t="s">
        <v>6463</v>
      </c>
      <c r="C4831" s="30">
        <v>45995</v>
      </c>
      <c r="D4831" s="30">
        <v>46000</v>
      </c>
      <c r="E4831" s="47">
        <v>374</v>
      </c>
      <c r="F4831" s="47">
        <f t="shared" si="740"/>
        <v>32912</v>
      </c>
      <c r="G4831" s="48">
        <f t="shared" si="741"/>
        <v>32912</v>
      </c>
      <c r="H4831" s="21" t="s">
        <v>6468</v>
      </c>
      <c r="I4831" s="21" t="s">
        <v>6469</v>
      </c>
      <c r="J4831" s="21">
        <v>1</v>
      </c>
      <c r="K4831" s="21">
        <v>1</v>
      </c>
      <c r="L4831" s="21">
        <f t="shared" si="735"/>
        <v>0</v>
      </c>
      <c r="M4831" s="21" t="s">
        <v>6616</v>
      </c>
      <c r="N4831" s="30">
        <v>46001</v>
      </c>
      <c r="O4831" s="48">
        <v>48060</v>
      </c>
      <c r="P4831" s="21" t="s">
        <v>2046</v>
      </c>
      <c r="Q4831" s="21">
        <v>58159193120</v>
      </c>
      <c r="R4831" s="21" t="s">
        <v>6107</v>
      </c>
      <c r="S4831" s="3">
        <v>-20</v>
      </c>
      <c r="T4831" s="37"/>
      <c r="U4831" s="21" t="s">
        <v>320</v>
      </c>
      <c r="V4831" s="21" t="str">
        <f>VLOOKUP(P4831,'Customer List'!B:C,2,)</f>
        <v>Banglore</v>
      </c>
      <c r="W4831" s="38"/>
      <c r="X4831" s="30">
        <v>46002</v>
      </c>
      <c r="Y4831" s="21">
        <f t="shared" si="743"/>
        <v>1</v>
      </c>
      <c r="Z4831" s="21" t="str">
        <f t="shared" si="744"/>
        <v>Wednesday</v>
      </c>
      <c r="AA4831" s="21" t="str">
        <f t="shared" si="745"/>
        <v>Thursday</v>
      </c>
      <c r="AB4831" s="21" t="str">
        <f>VLOOKUP(U4831,'Currency Sheet'!A:C,3,)</f>
        <v>DOLLAR</v>
      </c>
      <c r="AC4831" s="42" t="str">
        <f>VLOOKUP(P4831,'Customer List'!B:D,3,)</f>
        <v>OutStation</v>
      </c>
    </row>
    <row r="4832" spans="1:29" x14ac:dyDescent="0.25">
      <c r="A4832" s="21">
        <f t="shared" si="746"/>
        <v>4827</v>
      </c>
      <c r="B4832" s="21" t="s">
        <v>6463</v>
      </c>
      <c r="C4832" s="30">
        <v>45995</v>
      </c>
      <c r="D4832" s="30">
        <v>46000</v>
      </c>
      <c r="E4832" s="47">
        <v>174</v>
      </c>
      <c r="F4832" s="47">
        <f t="shared" si="740"/>
        <v>15312</v>
      </c>
      <c r="G4832" s="48">
        <f t="shared" si="741"/>
        <v>15312</v>
      </c>
      <c r="H4832" s="21" t="s">
        <v>6470</v>
      </c>
      <c r="I4832" s="21" t="s">
        <v>6471</v>
      </c>
      <c r="J4832" s="21">
        <v>1</v>
      </c>
      <c r="K4832" s="21">
        <v>1</v>
      </c>
      <c r="L4832" s="21">
        <f t="shared" si="735"/>
        <v>0</v>
      </c>
      <c r="M4832" s="21" t="s">
        <v>6610</v>
      </c>
      <c r="N4832" s="30">
        <v>46001</v>
      </c>
      <c r="O4832" s="48">
        <v>22320</v>
      </c>
      <c r="P4832" s="21" t="s">
        <v>165</v>
      </c>
      <c r="Q4832" s="21">
        <v>58159196491</v>
      </c>
      <c r="R4832" s="21" t="s">
        <v>6107</v>
      </c>
      <c r="S4832" s="3">
        <v>-20</v>
      </c>
      <c r="T4832" s="37"/>
      <c r="U4832" s="21" t="s">
        <v>320</v>
      </c>
      <c r="V4832" s="21" t="str">
        <f>VLOOKUP(P4832,'Customer List'!B:C,2,)</f>
        <v>Lucknow</v>
      </c>
      <c r="W4832" s="38"/>
      <c r="X4832" s="30">
        <v>46004</v>
      </c>
      <c r="Y4832" s="21">
        <f t="shared" si="743"/>
        <v>3</v>
      </c>
      <c r="Z4832" s="21" t="str">
        <f t="shared" si="744"/>
        <v>Wednesday</v>
      </c>
      <c r="AA4832" s="21" t="str">
        <f t="shared" si="745"/>
        <v>Saturday</v>
      </c>
      <c r="AB4832" s="21" t="str">
        <f>VLOOKUP(U4832,'Currency Sheet'!A:C,3,)</f>
        <v>DOLLAR</v>
      </c>
      <c r="AC4832" s="42" t="str">
        <f>VLOOKUP(P4832,'Customer List'!B:D,3,)</f>
        <v>OutStation</v>
      </c>
    </row>
    <row r="4833" spans="1:29" x14ac:dyDescent="0.25">
      <c r="A4833" s="21">
        <f t="shared" si="746"/>
        <v>4828</v>
      </c>
      <c r="B4833" s="21" t="s">
        <v>6463</v>
      </c>
      <c r="C4833" s="30">
        <v>45995</v>
      </c>
      <c r="D4833" s="30">
        <v>46000</v>
      </c>
      <c r="E4833" s="47">
        <v>312</v>
      </c>
      <c r="F4833" s="47">
        <f t="shared" si="740"/>
        <v>27456</v>
      </c>
      <c r="G4833" s="48">
        <f t="shared" si="741"/>
        <v>27456</v>
      </c>
      <c r="H4833" s="21" t="s">
        <v>6472</v>
      </c>
      <c r="I4833" s="21" t="s">
        <v>6473</v>
      </c>
      <c r="J4833" s="21">
        <v>1</v>
      </c>
      <c r="K4833" s="21">
        <v>1</v>
      </c>
      <c r="L4833" s="21">
        <f t="shared" si="735"/>
        <v>0</v>
      </c>
      <c r="M4833" s="21" t="s">
        <v>6599</v>
      </c>
      <c r="N4833" s="30">
        <v>46002</v>
      </c>
      <c r="O4833" s="48">
        <v>38133</v>
      </c>
      <c r="P4833" s="21" t="s">
        <v>42</v>
      </c>
      <c r="Q4833" s="21" t="s">
        <v>5959</v>
      </c>
      <c r="R4833" s="21" t="s">
        <v>847</v>
      </c>
      <c r="S4833" s="3">
        <v>-20</v>
      </c>
      <c r="T4833" s="37"/>
      <c r="U4833" s="21" t="s">
        <v>320</v>
      </c>
      <c r="V4833" s="21" t="str">
        <f>VLOOKUP(P4833,'Customer List'!B:C,2,)</f>
        <v>Faridabad</v>
      </c>
      <c r="W4833" s="38"/>
      <c r="X4833" s="30">
        <f t="shared" si="742"/>
        <v>46002</v>
      </c>
      <c r="Y4833" s="21">
        <f t="shared" si="743"/>
        <v>0</v>
      </c>
      <c r="Z4833" s="21" t="str">
        <f t="shared" si="744"/>
        <v>Thursday</v>
      </c>
      <c r="AA4833" s="21" t="str">
        <f t="shared" si="745"/>
        <v>Thursday</v>
      </c>
      <c r="AB4833" s="21" t="str">
        <f>VLOOKUP(U4833,'Currency Sheet'!A:C,3,)</f>
        <v>DOLLAR</v>
      </c>
      <c r="AC4833" s="42" t="str">
        <f>VLOOKUP(P4833,'Customer List'!B:D,3,)</f>
        <v>Local</v>
      </c>
    </row>
    <row r="4834" spans="1:29" x14ac:dyDescent="0.25">
      <c r="A4834" s="21">
        <f t="shared" si="746"/>
        <v>4829</v>
      </c>
      <c r="B4834" s="21" t="s">
        <v>6463</v>
      </c>
      <c r="C4834" s="30">
        <v>45995</v>
      </c>
      <c r="D4834" s="30">
        <v>46000</v>
      </c>
      <c r="E4834" s="47">
        <v>374</v>
      </c>
      <c r="F4834" s="47">
        <f t="shared" si="740"/>
        <v>32912</v>
      </c>
      <c r="G4834" s="48">
        <f t="shared" si="741"/>
        <v>32912</v>
      </c>
      <c r="H4834" s="21" t="s">
        <v>6474</v>
      </c>
      <c r="I4834" s="21" t="s">
        <v>6475</v>
      </c>
      <c r="J4834" s="21">
        <v>1</v>
      </c>
      <c r="K4834" s="21">
        <v>1</v>
      </c>
      <c r="L4834" s="21">
        <f t="shared" si="735"/>
        <v>0</v>
      </c>
      <c r="M4834" s="21" t="s">
        <v>6599</v>
      </c>
      <c r="N4834" s="30">
        <v>46002</v>
      </c>
      <c r="O4834" s="48">
        <v>45657</v>
      </c>
      <c r="P4834" s="21" t="s">
        <v>42</v>
      </c>
      <c r="Q4834" s="21" t="s">
        <v>5959</v>
      </c>
      <c r="R4834" s="21" t="s">
        <v>847</v>
      </c>
      <c r="S4834" s="3">
        <v>-20</v>
      </c>
      <c r="T4834" s="37"/>
      <c r="U4834" s="21" t="s">
        <v>320</v>
      </c>
      <c r="V4834" s="21" t="str">
        <f>VLOOKUP(P4834,'Customer List'!B:C,2,)</f>
        <v>Faridabad</v>
      </c>
      <c r="W4834" s="38"/>
      <c r="X4834" s="30">
        <f t="shared" si="742"/>
        <v>46002</v>
      </c>
      <c r="Y4834" s="21">
        <f t="shared" si="743"/>
        <v>0</v>
      </c>
      <c r="Z4834" s="21" t="str">
        <f t="shared" si="744"/>
        <v>Thursday</v>
      </c>
      <c r="AA4834" s="21" t="str">
        <f t="shared" si="745"/>
        <v>Thursday</v>
      </c>
      <c r="AB4834" s="21" t="str">
        <f>VLOOKUP(U4834,'Currency Sheet'!A:C,3,)</f>
        <v>DOLLAR</v>
      </c>
      <c r="AC4834" s="42" t="str">
        <f>VLOOKUP(P4834,'Customer List'!B:D,3,)</f>
        <v>Local</v>
      </c>
    </row>
    <row r="4835" spans="1:29" x14ac:dyDescent="0.25">
      <c r="A4835" s="21">
        <f t="shared" si="746"/>
        <v>4830</v>
      </c>
      <c r="B4835" s="21" t="s">
        <v>6463</v>
      </c>
      <c r="C4835" s="30">
        <v>45995</v>
      </c>
      <c r="D4835" s="30">
        <v>46000</v>
      </c>
      <c r="E4835" s="47">
        <v>374</v>
      </c>
      <c r="F4835" s="47">
        <f t="shared" si="740"/>
        <v>32912</v>
      </c>
      <c r="G4835" s="48">
        <f t="shared" si="741"/>
        <v>32912</v>
      </c>
      <c r="H4835" s="21" t="s">
        <v>6476</v>
      </c>
      <c r="I4835" s="21" t="s">
        <v>6477</v>
      </c>
      <c r="J4835" s="21">
        <v>1</v>
      </c>
      <c r="K4835" s="21">
        <v>1</v>
      </c>
      <c r="L4835" s="21">
        <f t="shared" si="735"/>
        <v>0</v>
      </c>
      <c r="M4835" s="21" t="s">
        <v>6599</v>
      </c>
      <c r="N4835" s="30">
        <v>46002</v>
      </c>
      <c r="O4835" s="48">
        <v>45657</v>
      </c>
      <c r="P4835" s="21" t="s">
        <v>42</v>
      </c>
      <c r="Q4835" s="21" t="s">
        <v>5959</v>
      </c>
      <c r="R4835" s="21" t="s">
        <v>847</v>
      </c>
      <c r="S4835" s="3">
        <v>-20</v>
      </c>
      <c r="T4835" s="37"/>
      <c r="U4835" s="21" t="s">
        <v>320</v>
      </c>
      <c r="V4835" s="21" t="str">
        <f>VLOOKUP(P4835,'Customer List'!B:C,2,)</f>
        <v>Faridabad</v>
      </c>
      <c r="W4835" s="38"/>
      <c r="X4835" s="30">
        <f t="shared" si="742"/>
        <v>46002</v>
      </c>
      <c r="Y4835" s="21">
        <f t="shared" si="743"/>
        <v>0</v>
      </c>
      <c r="Z4835" s="21" t="str">
        <f t="shared" si="744"/>
        <v>Thursday</v>
      </c>
      <c r="AA4835" s="21" t="str">
        <f t="shared" si="745"/>
        <v>Thursday</v>
      </c>
      <c r="AB4835" s="21" t="str">
        <f>VLOOKUP(U4835,'Currency Sheet'!A:C,3,)</f>
        <v>DOLLAR</v>
      </c>
      <c r="AC4835" s="42" t="str">
        <f>VLOOKUP(P4835,'Customer List'!B:D,3,)</f>
        <v>Local</v>
      </c>
    </row>
    <row r="4836" spans="1:29" x14ac:dyDescent="0.25">
      <c r="A4836" s="21">
        <f t="shared" si="746"/>
        <v>4831</v>
      </c>
      <c r="B4836" s="21" t="s">
        <v>6463</v>
      </c>
      <c r="C4836" s="30">
        <v>45995</v>
      </c>
      <c r="D4836" s="30">
        <v>46000</v>
      </c>
      <c r="E4836" s="47">
        <v>158</v>
      </c>
      <c r="F4836" s="47">
        <f t="shared" si="740"/>
        <v>13904</v>
      </c>
      <c r="G4836" s="48">
        <f t="shared" si="741"/>
        <v>13904</v>
      </c>
      <c r="H4836" s="21" t="s">
        <v>6478</v>
      </c>
      <c r="I4836" s="21" t="s">
        <v>6479</v>
      </c>
      <c r="J4836" s="21">
        <v>1</v>
      </c>
      <c r="K4836" s="21">
        <v>1</v>
      </c>
      <c r="L4836" s="21">
        <f t="shared" si="735"/>
        <v>0</v>
      </c>
      <c r="M4836" s="21" t="s">
        <v>6611</v>
      </c>
      <c r="N4836" s="30">
        <v>46001</v>
      </c>
      <c r="O4836" s="48">
        <v>19323</v>
      </c>
      <c r="P4836" s="21" t="s">
        <v>242</v>
      </c>
      <c r="Q4836" s="21">
        <v>58159195603</v>
      </c>
      <c r="R4836" s="21" t="s">
        <v>6107</v>
      </c>
      <c r="S4836" s="3">
        <v>-20</v>
      </c>
      <c r="T4836" s="37"/>
      <c r="U4836" s="21" t="s">
        <v>320</v>
      </c>
      <c r="V4836" s="21" t="str">
        <f>VLOOKUP(P4836,'Customer List'!B:C,2,)</f>
        <v>Mumbai</v>
      </c>
      <c r="W4836" s="38"/>
      <c r="X4836" s="30">
        <v>46002</v>
      </c>
      <c r="Y4836" s="21">
        <f t="shared" si="743"/>
        <v>1</v>
      </c>
      <c r="Z4836" s="21" t="str">
        <f t="shared" si="744"/>
        <v>Wednesday</v>
      </c>
      <c r="AA4836" s="21" t="str">
        <f t="shared" si="745"/>
        <v>Thursday</v>
      </c>
      <c r="AB4836" s="21" t="str">
        <f>VLOOKUP(U4836,'Currency Sheet'!A:C,3,)</f>
        <v>DOLLAR</v>
      </c>
      <c r="AC4836" s="42" t="str">
        <f>VLOOKUP(P4836,'Customer List'!B:D,3,)</f>
        <v>OutStation</v>
      </c>
    </row>
    <row r="4837" spans="1:29" x14ac:dyDescent="0.25">
      <c r="A4837" s="21">
        <f t="shared" si="746"/>
        <v>4832</v>
      </c>
      <c r="B4837" s="21" t="s">
        <v>6463</v>
      </c>
      <c r="C4837" s="30">
        <v>45995</v>
      </c>
      <c r="D4837" s="30">
        <v>46000</v>
      </c>
      <c r="E4837" s="47">
        <v>174</v>
      </c>
      <c r="F4837" s="47">
        <f t="shared" si="740"/>
        <v>15312</v>
      </c>
      <c r="G4837" s="48">
        <f t="shared" si="741"/>
        <v>15312</v>
      </c>
      <c r="H4837" s="21" t="s">
        <v>6480</v>
      </c>
      <c r="I4837" s="21" t="s">
        <v>6481</v>
      </c>
      <c r="J4837" s="21">
        <v>1</v>
      </c>
      <c r="K4837" s="21"/>
      <c r="L4837" s="21">
        <f t="shared" si="735"/>
        <v>1</v>
      </c>
      <c r="M4837" s="21"/>
      <c r="N4837" s="30"/>
      <c r="O4837" s="48"/>
      <c r="P4837" s="21" t="s">
        <v>2733</v>
      </c>
      <c r="Q4837" s="21"/>
      <c r="R4837" s="21"/>
      <c r="S4837" s="3">
        <v>-20</v>
      </c>
      <c r="T4837" s="37"/>
      <c r="U4837" s="21" t="s">
        <v>320</v>
      </c>
      <c r="V4837" s="21" t="str">
        <f>VLOOKUP(P4837,'Customer List'!B:C,2,)</f>
        <v>DELHI</v>
      </c>
      <c r="W4837" s="38" t="s">
        <v>605</v>
      </c>
      <c r="X4837" s="30" t="str">
        <f t="shared" si="742"/>
        <v/>
      </c>
      <c r="Y4837" s="21" t="str">
        <f t="shared" si="743"/>
        <v/>
      </c>
      <c r="Z4837" s="21" t="str">
        <f t="shared" si="744"/>
        <v/>
      </c>
      <c r="AA4837" s="21" t="str">
        <f t="shared" si="745"/>
        <v/>
      </c>
      <c r="AB4837" s="21" t="str">
        <f>VLOOKUP(U4837,'Currency Sheet'!A:C,3,)</f>
        <v>DOLLAR</v>
      </c>
      <c r="AC4837" s="42" t="str">
        <f>VLOOKUP(P4837,'Customer List'!B:D,3,)</f>
        <v>Local</v>
      </c>
    </row>
    <row r="4838" spans="1:29" x14ac:dyDescent="0.25">
      <c r="A4838" s="21">
        <f t="shared" si="746"/>
        <v>4833</v>
      </c>
      <c r="B4838" s="21" t="s">
        <v>6463</v>
      </c>
      <c r="C4838" s="30">
        <v>45995</v>
      </c>
      <c r="D4838" s="30">
        <v>46000</v>
      </c>
      <c r="E4838" s="47">
        <v>108</v>
      </c>
      <c r="F4838" s="47">
        <f t="shared" si="740"/>
        <v>9504</v>
      </c>
      <c r="G4838" s="48">
        <f t="shared" si="741"/>
        <v>9504</v>
      </c>
      <c r="H4838" s="21" t="s">
        <v>6482</v>
      </c>
      <c r="I4838" s="21" t="s">
        <v>6483</v>
      </c>
      <c r="J4838" s="21">
        <v>1</v>
      </c>
      <c r="K4838" s="21"/>
      <c r="L4838" s="21">
        <f t="shared" si="735"/>
        <v>1</v>
      </c>
      <c r="M4838" s="21"/>
      <c r="N4838" s="30"/>
      <c r="O4838" s="48"/>
      <c r="P4838" s="21" t="s">
        <v>2733</v>
      </c>
      <c r="Q4838" s="21"/>
      <c r="R4838" s="21"/>
      <c r="S4838" s="3">
        <v>-20</v>
      </c>
      <c r="T4838" s="37"/>
      <c r="U4838" s="21" t="s">
        <v>320</v>
      </c>
      <c r="V4838" s="21" t="str">
        <f>VLOOKUP(P4838,'Customer List'!B:C,2,)</f>
        <v>DELHI</v>
      </c>
      <c r="W4838" s="38" t="s">
        <v>605</v>
      </c>
      <c r="X4838" s="30" t="str">
        <f t="shared" si="742"/>
        <v/>
      </c>
      <c r="Y4838" s="21" t="str">
        <f t="shared" si="743"/>
        <v/>
      </c>
      <c r="Z4838" s="21" t="str">
        <f t="shared" si="744"/>
        <v/>
      </c>
      <c r="AA4838" s="21" t="str">
        <f t="shared" si="745"/>
        <v/>
      </c>
      <c r="AB4838" s="21" t="str">
        <f>VLOOKUP(U4838,'Currency Sheet'!A:C,3,)</f>
        <v>DOLLAR</v>
      </c>
      <c r="AC4838" s="42" t="str">
        <f>VLOOKUP(P4838,'Customer List'!B:D,3,)</f>
        <v>Local</v>
      </c>
    </row>
    <row r="4839" spans="1:29" x14ac:dyDescent="0.25">
      <c r="A4839" s="21">
        <f t="shared" si="746"/>
        <v>4834</v>
      </c>
      <c r="B4839" s="21" t="s">
        <v>6463</v>
      </c>
      <c r="C4839" s="30">
        <v>45995</v>
      </c>
      <c r="D4839" s="30">
        <v>46000</v>
      </c>
      <c r="E4839" s="47">
        <v>731</v>
      </c>
      <c r="F4839" s="47">
        <f t="shared" si="740"/>
        <v>64328</v>
      </c>
      <c r="G4839" s="48">
        <f t="shared" si="741"/>
        <v>64328</v>
      </c>
      <c r="H4839" s="21" t="s">
        <v>6484</v>
      </c>
      <c r="I4839" s="21" t="s">
        <v>6485</v>
      </c>
      <c r="J4839" s="21">
        <v>1</v>
      </c>
      <c r="K4839" s="21">
        <v>1</v>
      </c>
      <c r="L4839" s="21">
        <f t="shared" si="735"/>
        <v>0</v>
      </c>
      <c r="M4839" s="21" t="s">
        <v>6609</v>
      </c>
      <c r="N4839" s="30">
        <v>46001</v>
      </c>
      <c r="O4839" s="48">
        <v>101790</v>
      </c>
      <c r="P4839" s="21" t="s">
        <v>6127</v>
      </c>
      <c r="Q4839" s="21">
        <v>58159194413</v>
      </c>
      <c r="R4839" s="21" t="s">
        <v>5912</v>
      </c>
      <c r="S4839" s="3">
        <v>-20</v>
      </c>
      <c r="T4839" s="37"/>
      <c r="U4839" s="21" t="s">
        <v>320</v>
      </c>
      <c r="V4839" s="21" t="str">
        <f>VLOOKUP(P4839,'Customer List'!B:C,2,)</f>
        <v>BANGALORE</v>
      </c>
      <c r="W4839" s="38"/>
      <c r="X4839" s="30">
        <v>46002</v>
      </c>
      <c r="Y4839" s="21">
        <f t="shared" si="743"/>
        <v>1</v>
      </c>
      <c r="Z4839" s="21" t="str">
        <f t="shared" si="744"/>
        <v>Wednesday</v>
      </c>
      <c r="AA4839" s="21" t="str">
        <f t="shared" si="745"/>
        <v>Thursday</v>
      </c>
      <c r="AB4839" s="21" t="str">
        <f>VLOOKUP(U4839,'Currency Sheet'!A:C,3,)</f>
        <v>DOLLAR</v>
      </c>
      <c r="AC4839" s="42" t="str">
        <f>VLOOKUP(P4839,'Customer List'!B:D,3,)</f>
        <v>OutStation</v>
      </c>
    </row>
    <row r="4840" spans="1:29" x14ac:dyDescent="0.25">
      <c r="A4840" s="21">
        <f t="shared" si="746"/>
        <v>4835</v>
      </c>
      <c r="B4840" s="21" t="s">
        <v>6463</v>
      </c>
      <c r="C4840" s="30">
        <v>45995</v>
      </c>
      <c r="D4840" s="30">
        <v>46000</v>
      </c>
      <c r="E4840" s="47">
        <v>731</v>
      </c>
      <c r="F4840" s="47">
        <f t="shared" si="740"/>
        <v>64328</v>
      </c>
      <c r="G4840" s="48">
        <f t="shared" si="741"/>
        <v>64328</v>
      </c>
      <c r="H4840" s="21" t="s">
        <v>6486</v>
      </c>
      <c r="I4840" s="21" t="s">
        <v>6487</v>
      </c>
      <c r="J4840" s="21">
        <v>1</v>
      </c>
      <c r="K4840" s="21">
        <v>1</v>
      </c>
      <c r="L4840" s="21">
        <f t="shared" si="735"/>
        <v>0</v>
      </c>
      <c r="M4840" s="21" t="s">
        <v>6609</v>
      </c>
      <c r="N4840" s="30">
        <v>46001</v>
      </c>
      <c r="O4840" s="48">
        <v>101790</v>
      </c>
      <c r="P4840" s="21" t="s">
        <v>6127</v>
      </c>
      <c r="Q4840" s="21">
        <v>58159194413</v>
      </c>
      <c r="R4840" s="21" t="s">
        <v>5912</v>
      </c>
      <c r="S4840" s="3">
        <v>-20</v>
      </c>
      <c r="T4840" s="37"/>
      <c r="U4840" s="21" t="s">
        <v>320</v>
      </c>
      <c r="V4840" s="21" t="str">
        <f>VLOOKUP(P4840,'Customer List'!B:C,2,)</f>
        <v>BANGALORE</v>
      </c>
      <c r="W4840" s="38"/>
      <c r="X4840" s="30">
        <v>46002</v>
      </c>
      <c r="Y4840" s="21">
        <f t="shared" si="743"/>
        <v>1</v>
      </c>
      <c r="Z4840" s="21" t="str">
        <f t="shared" si="744"/>
        <v>Wednesday</v>
      </c>
      <c r="AA4840" s="21" t="str">
        <f t="shared" si="745"/>
        <v>Thursday</v>
      </c>
      <c r="AB4840" s="21" t="str">
        <f>VLOOKUP(U4840,'Currency Sheet'!A:C,3,)</f>
        <v>DOLLAR</v>
      </c>
      <c r="AC4840" s="42" t="str">
        <f>VLOOKUP(P4840,'Customer List'!B:D,3,)</f>
        <v>OutStation</v>
      </c>
    </row>
    <row r="4841" spans="1:29" x14ac:dyDescent="0.25">
      <c r="A4841" s="21">
        <f t="shared" si="746"/>
        <v>4836</v>
      </c>
      <c r="B4841" s="21" t="s">
        <v>6463</v>
      </c>
      <c r="C4841" s="30">
        <v>45995</v>
      </c>
      <c r="D4841" s="30">
        <v>46000</v>
      </c>
      <c r="E4841" s="47">
        <v>731</v>
      </c>
      <c r="F4841" s="47">
        <f t="shared" si="740"/>
        <v>64328</v>
      </c>
      <c r="G4841" s="48">
        <f t="shared" si="741"/>
        <v>64328</v>
      </c>
      <c r="H4841" s="21" t="s">
        <v>6488</v>
      </c>
      <c r="I4841" s="21" t="s">
        <v>6489</v>
      </c>
      <c r="J4841" s="21">
        <v>1</v>
      </c>
      <c r="K4841" s="21">
        <v>1</v>
      </c>
      <c r="L4841" s="21">
        <f t="shared" si="735"/>
        <v>0</v>
      </c>
      <c r="M4841" s="21" t="s">
        <v>6609</v>
      </c>
      <c r="N4841" s="30">
        <v>46001</v>
      </c>
      <c r="O4841" s="48">
        <v>101790</v>
      </c>
      <c r="P4841" s="21" t="s">
        <v>6127</v>
      </c>
      <c r="Q4841" s="21">
        <v>58159194413</v>
      </c>
      <c r="R4841" s="21" t="s">
        <v>5912</v>
      </c>
      <c r="S4841" s="3">
        <v>-20</v>
      </c>
      <c r="T4841" s="37"/>
      <c r="U4841" s="21" t="s">
        <v>320</v>
      </c>
      <c r="V4841" s="21" t="str">
        <f>VLOOKUP(P4841,'Customer List'!B:C,2,)</f>
        <v>BANGALORE</v>
      </c>
      <c r="W4841" s="38"/>
      <c r="X4841" s="30">
        <v>46002</v>
      </c>
      <c r="Y4841" s="21">
        <f t="shared" si="743"/>
        <v>1</v>
      </c>
      <c r="Z4841" s="21" t="str">
        <f t="shared" si="744"/>
        <v>Wednesday</v>
      </c>
      <c r="AA4841" s="21" t="str">
        <f t="shared" si="745"/>
        <v>Thursday</v>
      </c>
      <c r="AB4841" s="21" t="str">
        <f>VLOOKUP(U4841,'Currency Sheet'!A:C,3,)</f>
        <v>DOLLAR</v>
      </c>
      <c r="AC4841" s="42" t="str">
        <f>VLOOKUP(P4841,'Customer List'!B:D,3,)</f>
        <v>OutStation</v>
      </c>
    </row>
    <row r="4842" spans="1:29" x14ac:dyDescent="0.25">
      <c r="A4842" s="21">
        <f t="shared" si="746"/>
        <v>4837</v>
      </c>
      <c r="B4842" s="21" t="s">
        <v>6463</v>
      </c>
      <c r="C4842" s="30">
        <v>45995</v>
      </c>
      <c r="D4842" s="30">
        <v>46000</v>
      </c>
      <c r="E4842" s="47">
        <v>731</v>
      </c>
      <c r="F4842" s="47">
        <f t="shared" si="740"/>
        <v>64328</v>
      </c>
      <c r="G4842" s="48">
        <f t="shared" si="741"/>
        <v>64328</v>
      </c>
      <c r="H4842" s="21" t="s">
        <v>6490</v>
      </c>
      <c r="I4842" s="21" t="s">
        <v>6491</v>
      </c>
      <c r="J4842" s="21">
        <v>1</v>
      </c>
      <c r="K4842" s="21">
        <v>1</v>
      </c>
      <c r="L4842" s="21">
        <f t="shared" si="735"/>
        <v>0</v>
      </c>
      <c r="M4842" s="21" t="s">
        <v>6609</v>
      </c>
      <c r="N4842" s="30">
        <v>46001</v>
      </c>
      <c r="O4842" s="48">
        <v>101790</v>
      </c>
      <c r="P4842" s="21" t="s">
        <v>6127</v>
      </c>
      <c r="Q4842" s="21">
        <v>58159194413</v>
      </c>
      <c r="R4842" s="21" t="s">
        <v>5912</v>
      </c>
      <c r="S4842" s="3">
        <v>-20</v>
      </c>
      <c r="T4842" s="37"/>
      <c r="U4842" s="21" t="s">
        <v>320</v>
      </c>
      <c r="V4842" s="21" t="str">
        <f>VLOOKUP(P4842,'Customer List'!B:C,2,)</f>
        <v>BANGALORE</v>
      </c>
      <c r="W4842" s="38"/>
      <c r="X4842" s="30">
        <v>46002</v>
      </c>
      <c r="Y4842" s="21">
        <f t="shared" si="743"/>
        <v>1</v>
      </c>
      <c r="Z4842" s="21" t="str">
        <f t="shared" si="744"/>
        <v>Wednesday</v>
      </c>
      <c r="AA4842" s="21" t="str">
        <f t="shared" si="745"/>
        <v>Thursday</v>
      </c>
      <c r="AB4842" s="21" t="str">
        <f>VLOOKUP(U4842,'Currency Sheet'!A:C,3,)</f>
        <v>DOLLAR</v>
      </c>
      <c r="AC4842" s="42" t="str">
        <f>VLOOKUP(P4842,'Customer List'!B:D,3,)</f>
        <v>OutStation</v>
      </c>
    </row>
    <row r="4843" spans="1:29" x14ac:dyDescent="0.25">
      <c r="A4843" s="21">
        <f t="shared" si="746"/>
        <v>4838</v>
      </c>
      <c r="B4843" s="21" t="s">
        <v>6463</v>
      </c>
      <c r="C4843" s="30">
        <v>45995</v>
      </c>
      <c r="D4843" s="30">
        <v>46000</v>
      </c>
      <c r="E4843" s="47">
        <v>374</v>
      </c>
      <c r="F4843" s="47">
        <f t="shared" si="740"/>
        <v>32912</v>
      </c>
      <c r="G4843" s="48">
        <f t="shared" si="741"/>
        <v>32912</v>
      </c>
      <c r="H4843" s="21" t="s">
        <v>6492</v>
      </c>
      <c r="I4843" s="21" t="s">
        <v>6493</v>
      </c>
      <c r="J4843" s="21">
        <v>1</v>
      </c>
      <c r="K4843" s="21">
        <v>1</v>
      </c>
      <c r="L4843" s="21">
        <f t="shared" si="735"/>
        <v>0</v>
      </c>
      <c r="M4843" s="21" t="s">
        <v>6612</v>
      </c>
      <c r="N4843" s="30">
        <v>46001</v>
      </c>
      <c r="O4843" s="48">
        <v>48060</v>
      </c>
      <c r="P4843" s="21" t="s">
        <v>228</v>
      </c>
      <c r="Q4843" s="21">
        <v>58159193912</v>
      </c>
      <c r="R4843" s="21" t="s">
        <v>6107</v>
      </c>
      <c r="S4843" s="3">
        <v>-20</v>
      </c>
      <c r="T4843" s="37"/>
      <c r="U4843" s="21" t="s">
        <v>320</v>
      </c>
      <c r="V4843" s="21" t="str">
        <f>VLOOKUP(P4843,'Customer List'!B:C,2,)</f>
        <v>Kolkata</v>
      </c>
      <c r="W4843" s="38"/>
      <c r="X4843" s="30">
        <v>46002</v>
      </c>
      <c r="Y4843" s="21">
        <f t="shared" si="743"/>
        <v>1</v>
      </c>
      <c r="Z4843" s="21" t="str">
        <f t="shared" si="744"/>
        <v>Wednesday</v>
      </c>
      <c r="AA4843" s="21" t="str">
        <f t="shared" si="745"/>
        <v>Thursday</v>
      </c>
      <c r="AB4843" s="21" t="str">
        <f>VLOOKUP(U4843,'Currency Sheet'!A:C,3,)</f>
        <v>DOLLAR</v>
      </c>
      <c r="AC4843" s="42" t="str">
        <f>VLOOKUP(P4843,'Customer List'!B:D,3,)</f>
        <v>OutStation</v>
      </c>
    </row>
    <row r="4844" spans="1:29" x14ac:dyDescent="0.25">
      <c r="A4844" s="21">
        <f t="shared" si="746"/>
        <v>4839</v>
      </c>
      <c r="B4844" s="21" t="s">
        <v>6463</v>
      </c>
      <c r="C4844" s="30">
        <v>45995</v>
      </c>
      <c r="D4844" s="30">
        <v>46000</v>
      </c>
      <c r="E4844" s="47">
        <v>374</v>
      </c>
      <c r="F4844" s="47">
        <f t="shared" si="740"/>
        <v>32912</v>
      </c>
      <c r="G4844" s="48">
        <f t="shared" si="741"/>
        <v>32912</v>
      </c>
      <c r="H4844" s="21" t="s">
        <v>6494</v>
      </c>
      <c r="I4844" s="21" t="s">
        <v>6495</v>
      </c>
      <c r="J4844" s="21">
        <v>1</v>
      </c>
      <c r="K4844" s="21">
        <v>1</v>
      </c>
      <c r="L4844" s="21">
        <f t="shared" si="735"/>
        <v>0</v>
      </c>
      <c r="M4844" s="21" t="s">
        <v>6617</v>
      </c>
      <c r="N4844" s="30">
        <v>46001</v>
      </c>
      <c r="O4844" s="48">
        <v>48060</v>
      </c>
      <c r="P4844" s="21" t="s">
        <v>2046</v>
      </c>
      <c r="Q4844" s="21">
        <v>58159193120</v>
      </c>
      <c r="R4844" s="21" t="s">
        <v>6107</v>
      </c>
      <c r="S4844" s="3">
        <v>-20</v>
      </c>
      <c r="T4844" s="37"/>
      <c r="U4844" s="21" t="s">
        <v>320</v>
      </c>
      <c r="V4844" s="21" t="str">
        <f>VLOOKUP(P4844,'Customer List'!B:C,2,)</f>
        <v>Banglore</v>
      </c>
      <c r="W4844" s="38"/>
      <c r="X4844" s="30">
        <v>46002</v>
      </c>
      <c r="Y4844" s="21">
        <f t="shared" si="743"/>
        <v>1</v>
      </c>
      <c r="Z4844" s="21" t="str">
        <f t="shared" si="744"/>
        <v>Wednesday</v>
      </c>
      <c r="AA4844" s="21" t="str">
        <f t="shared" si="745"/>
        <v>Thursday</v>
      </c>
      <c r="AB4844" s="21" t="str">
        <f>VLOOKUP(U4844,'Currency Sheet'!A:C,3,)</f>
        <v>DOLLAR</v>
      </c>
      <c r="AC4844" s="42" t="str">
        <f>VLOOKUP(P4844,'Customer List'!B:D,3,)</f>
        <v>OutStation</v>
      </c>
    </row>
    <row r="4845" spans="1:29" x14ac:dyDescent="0.25">
      <c r="A4845" s="21">
        <f t="shared" si="746"/>
        <v>4840</v>
      </c>
      <c r="B4845" s="21" t="s">
        <v>6463</v>
      </c>
      <c r="C4845" s="30">
        <v>45995</v>
      </c>
      <c r="D4845" s="30">
        <v>46000</v>
      </c>
      <c r="E4845" s="47">
        <v>374</v>
      </c>
      <c r="F4845" s="47">
        <f t="shared" si="740"/>
        <v>32912</v>
      </c>
      <c r="G4845" s="48">
        <f t="shared" si="741"/>
        <v>32912</v>
      </c>
      <c r="H4845" s="21" t="s">
        <v>6496</v>
      </c>
      <c r="I4845" s="21" t="s">
        <v>6497</v>
      </c>
      <c r="J4845" s="21">
        <v>1</v>
      </c>
      <c r="K4845" s="21"/>
      <c r="L4845" s="21">
        <f t="shared" si="735"/>
        <v>1</v>
      </c>
      <c r="M4845" s="21"/>
      <c r="N4845" s="30"/>
      <c r="O4845" s="48"/>
      <c r="P4845" s="21" t="s">
        <v>269</v>
      </c>
      <c r="Q4845" s="21"/>
      <c r="R4845" s="21"/>
      <c r="S4845" s="3">
        <v>-20</v>
      </c>
      <c r="T4845" s="37"/>
      <c r="U4845" s="21" t="s">
        <v>320</v>
      </c>
      <c r="V4845" s="21" t="str">
        <f>VLOOKUP(P4845,'Customer List'!B:C,2,)</f>
        <v>Kalyani</v>
      </c>
      <c r="W4845" s="38" t="s">
        <v>6692</v>
      </c>
      <c r="X4845" s="30" t="str">
        <f t="shared" si="742"/>
        <v/>
      </c>
      <c r="Y4845" s="21" t="str">
        <f t="shared" si="743"/>
        <v/>
      </c>
      <c r="Z4845" s="21" t="str">
        <f t="shared" si="744"/>
        <v/>
      </c>
      <c r="AA4845" s="21" t="str">
        <f t="shared" si="745"/>
        <v/>
      </c>
      <c r="AB4845" s="21" t="str">
        <f>VLOOKUP(U4845,'Currency Sheet'!A:C,3,)</f>
        <v>DOLLAR</v>
      </c>
      <c r="AC4845" s="42" t="str">
        <f>VLOOKUP(P4845,'Customer List'!B:D,3,)</f>
        <v>OutStation</v>
      </c>
    </row>
    <row r="4846" spans="1:29" x14ac:dyDescent="0.25">
      <c r="A4846" s="21">
        <f t="shared" si="746"/>
        <v>4841</v>
      </c>
      <c r="B4846" s="21" t="s">
        <v>6463</v>
      </c>
      <c r="C4846" s="30">
        <v>45995</v>
      </c>
      <c r="D4846" s="30">
        <v>46000</v>
      </c>
      <c r="E4846" s="47">
        <v>62</v>
      </c>
      <c r="F4846" s="47">
        <f t="shared" si="740"/>
        <v>5456</v>
      </c>
      <c r="G4846" s="48">
        <f t="shared" si="741"/>
        <v>5456</v>
      </c>
      <c r="H4846" s="21" t="s">
        <v>6498</v>
      </c>
      <c r="I4846" s="21" t="s">
        <v>6499</v>
      </c>
      <c r="J4846" s="21">
        <v>1</v>
      </c>
      <c r="K4846" s="21">
        <v>1</v>
      </c>
      <c r="L4846" s="21">
        <f t="shared" si="735"/>
        <v>0</v>
      </c>
      <c r="M4846" s="21" t="s">
        <v>6638</v>
      </c>
      <c r="N4846" s="30">
        <v>46004</v>
      </c>
      <c r="O4846" s="48">
        <v>10012.5</v>
      </c>
      <c r="P4846" s="21" t="s">
        <v>3683</v>
      </c>
      <c r="Q4846" s="21" t="s">
        <v>5959</v>
      </c>
      <c r="R4846" s="21" t="s">
        <v>6376</v>
      </c>
      <c r="S4846" s="3">
        <v>-80</v>
      </c>
      <c r="T4846" s="37"/>
      <c r="U4846" s="21" t="s">
        <v>320</v>
      </c>
      <c r="V4846" s="21" t="str">
        <f>VLOOKUP(P4846,'Customer List'!B:C,2,)</f>
        <v>DELHI</v>
      </c>
      <c r="W4846" s="38"/>
      <c r="X4846" s="30" t="str">
        <f t="shared" si="742"/>
        <v/>
      </c>
      <c r="Y4846" s="21" t="str">
        <f t="shared" si="743"/>
        <v/>
      </c>
      <c r="Z4846" s="21" t="str">
        <f t="shared" si="744"/>
        <v>Saturday</v>
      </c>
      <c r="AA4846" s="21" t="str">
        <f t="shared" si="745"/>
        <v/>
      </c>
      <c r="AB4846" s="21" t="str">
        <f>VLOOKUP(U4846,'Currency Sheet'!A:C,3,)</f>
        <v>DOLLAR</v>
      </c>
      <c r="AC4846" s="42" t="str">
        <f>VLOOKUP(P4846,'Customer List'!B:D,3,)</f>
        <v>Local</v>
      </c>
    </row>
    <row r="4847" spans="1:29" x14ac:dyDescent="0.25">
      <c r="A4847" s="21">
        <f t="shared" si="746"/>
        <v>4842</v>
      </c>
      <c r="B4847" s="21" t="s">
        <v>6463</v>
      </c>
      <c r="C4847" s="30">
        <v>45995</v>
      </c>
      <c r="D4847" s="30">
        <v>46000</v>
      </c>
      <c r="E4847" s="47">
        <v>62</v>
      </c>
      <c r="F4847" s="47">
        <f t="shared" si="740"/>
        <v>5456</v>
      </c>
      <c r="G4847" s="48">
        <f t="shared" si="741"/>
        <v>5456</v>
      </c>
      <c r="H4847" s="21" t="s">
        <v>6500</v>
      </c>
      <c r="I4847" s="21" t="s">
        <v>6501</v>
      </c>
      <c r="J4847" s="21">
        <v>1</v>
      </c>
      <c r="K4847" s="21">
        <v>1</v>
      </c>
      <c r="L4847" s="21">
        <f t="shared" si="735"/>
        <v>0</v>
      </c>
      <c r="M4847" s="21" t="s">
        <v>6638</v>
      </c>
      <c r="N4847" s="30">
        <v>46004</v>
      </c>
      <c r="O4847" s="48">
        <v>10012.5</v>
      </c>
      <c r="P4847" s="21" t="s">
        <v>3683</v>
      </c>
      <c r="Q4847" s="21" t="s">
        <v>5959</v>
      </c>
      <c r="R4847" s="21" t="s">
        <v>6376</v>
      </c>
      <c r="S4847" s="3">
        <v>-80</v>
      </c>
      <c r="T4847" s="37"/>
      <c r="U4847" s="21" t="s">
        <v>320</v>
      </c>
      <c r="V4847" s="21" t="str">
        <f>VLOOKUP(P4847,'Customer List'!B:C,2,)</f>
        <v>DELHI</v>
      </c>
      <c r="W4847" s="38"/>
      <c r="X4847" s="30" t="str">
        <f t="shared" si="742"/>
        <v/>
      </c>
      <c r="Y4847" s="21" t="str">
        <f t="shared" si="743"/>
        <v/>
      </c>
      <c r="Z4847" s="21" t="str">
        <f t="shared" si="744"/>
        <v>Saturday</v>
      </c>
      <c r="AA4847" s="21" t="str">
        <f t="shared" si="745"/>
        <v/>
      </c>
      <c r="AB4847" s="21" t="str">
        <f>VLOOKUP(U4847,'Currency Sheet'!A:C,3,)</f>
        <v>DOLLAR</v>
      </c>
      <c r="AC4847" s="42" t="str">
        <f>VLOOKUP(P4847,'Customer List'!B:D,3,)</f>
        <v>Local</v>
      </c>
    </row>
    <row r="4848" spans="1:29" x14ac:dyDescent="0.25">
      <c r="A4848" s="21">
        <f t="shared" si="746"/>
        <v>4843</v>
      </c>
      <c r="B4848" s="21" t="s">
        <v>6463</v>
      </c>
      <c r="C4848" s="30">
        <v>45995</v>
      </c>
      <c r="D4848" s="30">
        <v>46000</v>
      </c>
      <c r="E4848" s="47">
        <v>311</v>
      </c>
      <c r="F4848" s="47">
        <f t="shared" si="740"/>
        <v>27368</v>
      </c>
      <c r="G4848" s="48">
        <f t="shared" si="741"/>
        <v>27368</v>
      </c>
      <c r="H4848" s="21" t="s">
        <v>6502</v>
      </c>
      <c r="I4848" s="21" t="s">
        <v>6503</v>
      </c>
      <c r="J4848" s="21">
        <v>1</v>
      </c>
      <c r="K4848" s="21">
        <v>1</v>
      </c>
      <c r="L4848" s="21">
        <f t="shared" si="735"/>
        <v>0</v>
      </c>
      <c r="M4848" s="21" t="s">
        <v>6666</v>
      </c>
      <c r="N4848" s="30">
        <v>46006</v>
      </c>
      <c r="O4848" s="48">
        <v>40071</v>
      </c>
      <c r="P4848" s="21" t="s">
        <v>49</v>
      </c>
      <c r="Q4848" s="21" t="s">
        <v>5959</v>
      </c>
      <c r="R4848" s="21" t="s">
        <v>6091</v>
      </c>
      <c r="S4848" s="3">
        <v>-80</v>
      </c>
      <c r="T4848" s="37"/>
      <c r="U4848" s="21" t="s">
        <v>320</v>
      </c>
      <c r="V4848" s="21" t="str">
        <f>VLOOKUP(P4848,'Customer List'!B:C,2,)</f>
        <v>Delhi</v>
      </c>
      <c r="W4848" s="38"/>
      <c r="X4848" s="30">
        <f t="shared" si="742"/>
        <v>46006</v>
      </c>
      <c r="Y4848" s="21">
        <f t="shared" si="743"/>
        <v>0</v>
      </c>
      <c r="Z4848" s="21" t="str">
        <f t="shared" si="744"/>
        <v>Monday</v>
      </c>
      <c r="AA4848" s="21" t="str">
        <f t="shared" si="745"/>
        <v>Monday</v>
      </c>
      <c r="AB4848" s="21" t="str">
        <f>VLOOKUP(U4848,'Currency Sheet'!A:C,3,)</f>
        <v>DOLLAR</v>
      </c>
      <c r="AC4848" s="42" t="str">
        <f>VLOOKUP(P4848,'Customer List'!B:D,3,)</f>
        <v>Local</v>
      </c>
    </row>
    <row r="4849" spans="1:29" x14ac:dyDescent="0.25">
      <c r="A4849" s="21">
        <f t="shared" si="746"/>
        <v>4844</v>
      </c>
      <c r="B4849" s="21" t="s">
        <v>6463</v>
      </c>
      <c r="C4849" s="30">
        <v>45995</v>
      </c>
      <c r="D4849" s="30">
        <v>46000</v>
      </c>
      <c r="E4849" s="47">
        <v>72</v>
      </c>
      <c r="F4849" s="47">
        <f t="shared" si="740"/>
        <v>6336</v>
      </c>
      <c r="G4849" s="48">
        <f t="shared" si="741"/>
        <v>6336</v>
      </c>
      <c r="H4849" s="21" t="s">
        <v>6504</v>
      </c>
      <c r="I4849" s="21" t="s">
        <v>6505</v>
      </c>
      <c r="J4849" s="21">
        <v>1</v>
      </c>
      <c r="K4849" s="21"/>
      <c r="L4849" s="21">
        <f t="shared" si="735"/>
        <v>1</v>
      </c>
      <c r="M4849" s="21"/>
      <c r="N4849" s="30"/>
      <c r="O4849" s="48"/>
      <c r="P4849" s="21" t="s">
        <v>3593</v>
      </c>
      <c r="Q4849" s="21"/>
      <c r="R4849" s="21"/>
      <c r="S4849" s="3">
        <v>-80</v>
      </c>
      <c r="T4849" s="37"/>
      <c r="U4849" s="21" t="s">
        <v>320</v>
      </c>
      <c r="V4849" s="21" t="str">
        <f>VLOOKUP(P4849,'Customer List'!B:C,2,)</f>
        <v>Kharagpur</v>
      </c>
      <c r="W4849" s="38" t="s">
        <v>6626</v>
      </c>
      <c r="X4849" s="30" t="str">
        <f t="shared" si="742"/>
        <v/>
      </c>
      <c r="Y4849" s="21" t="str">
        <f t="shared" si="743"/>
        <v/>
      </c>
      <c r="Z4849" s="21" t="str">
        <f t="shared" si="744"/>
        <v/>
      </c>
      <c r="AA4849" s="21" t="str">
        <f t="shared" si="745"/>
        <v/>
      </c>
      <c r="AB4849" s="21" t="str">
        <f>VLOOKUP(U4849,'Currency Sheet'!A:C,3,)</f>
        <v>DOLLAR</v>
      </c>
      <c r="AC4849" s="42" t="str">
        <f>VLOOKUP(P4849,'Customer List'!B:D,3,)</f>
        <v>OutStation</v>
      </c>
    </row>
    <row r="4850" spans="1:29" x14ac:dyDescent="0.25">
      <c r="A4850" s="21">
        <f t="shared" si="746"/>
        <v>4845</v>
      </c>
      <c r="B4850" s="21" t="s">
        <v>6463</v>
      </c>
      <c r="C4850" s="30">
        <v>45995</v>
      </c>
      <c r="D4850" s="30">
        <v>46000</v>
      </c>
      <c r="E4850" s="47">
        <v>72</v>
      </c>
      <c r="F4850" s="47">
        <f t="shared" si="740"/>
        <v>6336</v>
      </c>
      <c r="G4850" s="48">
        <f t="shared" si="741"/>
        <v>6336</v>
      </c>
      <c r="H4850" s="21" t="s">
        <v>6506</v>
      </c>
      <c r="I4850" s="21" t="s">
        <v>6507</v>
      </c>
      <c r="J4850" s="21">
        <v>1</v>
      </c>
      <c r="K4850" s="21"/>
      <c r="L4850" s="21">
        <f t="shared" si="735"/>
        <v>1</v>
      </c>
      <c r="M4850" s="21"/>
      <c r="N4850" s="30"/>
      <c r="O4850" s="48"/>
      <c r="P4850" s="21" t="s">
        <v>3593</v>
      </c>
      <c r="Q4850" s="21"/>
      <c r="R4850" s="21"/>
      <c r="S4850" s="3">
        <v>-80</v>
      </c>
      <c r="T4850" s="37"/>
      <c r="U4850" s="21" t="s">
        <v>320</v>
      </c>
      <c r="V4850" s="21" t="str">
        <f>VLOOKUP(P4850,'Customer List'!B:C,2,)</f>
        <v>Kharagpur</v>
      </c>
      <c r="W4850" s="38" t="s">
        <v>6626</v>
      </c>
      <c r="X4850" s="30" t="str">
        <f t="shared" si="742"/>
        <v/>
      </c>
      <c r="Y4850" s="21" t="str">
        <f t="shared" si="743"/>
        <v/>
      </c>
      <c r="Z4850" s="21" t="str">
        <f t="shared" si="744"/>
        <v/>
      </c>
      <c r="AA4850" s="21" t="str">
        <f t="shared" si="745"/>
        <v/>
      </c>
      <c r="AB4850" s="21" t="str">
        <f>VLOOKUP(U4850,'Currency Sheet'!A:C,3,)</f>
        <v>DOLLAR</v>
      </c>
      <c r="AC4850" s="42" t="str">
        <f>VLOOKUP(P4850,'Customer List'!B:D,3,)</f>
        <v>OutStation</v>
      </c>
    </row>
    <row r="4851" spans="1:29" x14ac:dyDescent="0.25">
      <c r="A4851" s="21">
        <f t="shared" si="746"/>
        <v>4846</v>
      </c>
      <c r="B4851" s="21" t="s">
        <v>6463</v>
      </c>
      <c r="C4851" s="30">
        <v>45995</v>
      </c>
      <c r="D4851" s="30">
        <v>46000</v>
      </c>
      <c r="E4851" s="47">
        <v>72</v>
      </c>
      <c r="F4851" s="47">
        <f t="shared" si="740"/>
        <v>6336</v>
      </c>
      <c r="G4851" s="48">
        <f t="shared" si="741"/>
        <v>6336</v>
      </c>
      <c r="H4851" s="21" t="s">
        <v>6508</v>
      </c>
      <c r="I4851" s="21" t="s">
        <v>6509</v>
      </c>
      <c r="J4851" s="21">
        <v>1</v>
      </c>
      <c r="K4851" s="21"/>
      <c r="L4851" s="21">
        <f t="shared" si="735"/>
        <v>1</v>
      </c>
      <c r="M4851" s="21"/>
      <c r="N4851" s="30"/>
      <c r="O4851" s="48"/>
      <c r="P4851" s="21" t="s">
        <v>3593</v>
      </c>
      <c r="Q4851" s="21"/>
      <c r="R4851" s="21"/>
      <c r="S4851" s="3">
        <v>-80</v>
      </c>
      <c r="T4851" s="37"/>
      <c r="U4851" s="21" t="s">
        <v>320</v>
      </c>
      <c r="V4851" s="21" t="str">
        <f>VLOOKUP(P4851,'Customer List'!B:C,2,)</f>
        <v>Kharagpur</v>
      </c>
      <c r="W4851" s="38" t="s">
        <v>6626</v>
      </c>
      <c r="X4851" s="30" t="str">
        <f t="shared" si="742"/>
        <v/>
      </c>
      <c r="Y4851" s="21" t="str">
        <f t="shared" si="743"/>
        <v/>
      </c>
      <c r="Z4851" s="21" t="str">
        <f t="shared" si="744"/>
        <v/>
      </c>
      <c r="AA4851" s="21" t="str">
        <f t="shared" si="745"/>
        <v/>
      </c>
      <c r="AB4851" s="21" t="str">
        <f>VLOOKUP(U4851,'Currency Sheet'!A:C,3,)</f>
        <v>DOLLAR</v>
      </c>
      <c r="AC4851" s="42" t="str">
        <f>VLOOKUP(P4851,'Customer List'!B:D,3,)</f>
        <v>OutStation</v>
      </c>
    </row>
    <row r="4852" spans="1:29" x14ac:dyDescent="0.25">
      <c r="A4852" s="21">
        <f t="shared" si="746"/>
        <v>4847</v>
      </c>
      <c r="B4852" s="21" t="s">
        <v>6463</v>
      </c>
      <c r="C4852" s="30">
        <v>45995</v>
      </c>
      <c r="D4852" s="30">
        <v>46000</v>
      </c>
      <c r="E4852" s="47">
        <v>193</v>
      </c>
      <c r="F4852" s="47">
        <f t="shared" si="740"/>
        <v>16984</v>
      </c>
      <c r="G4852" s="48">
        <f t="shared" si="741"/>
        <v>16984</v>
      </c>
      <c r="H4852" s="21" t="s">
        <v>5738</v>
      </c>
      <c r="I4852" s="21" t="s">
        <v>6510</v>
      </c>
      <c r="J4852" s="21">
        <v>1</v>
      </c>
      <c r="K4852" s="21">
        <v>1</v>
      </c>
      <c r="L4852" s="21">
        <f t="shared" si="735"/>
        <v>0</v>
      </c>
      <c r="M4852" s="21" t="s">
        <v>6610</v>
      </c>
      <c r="N4852" s="30">
        <v>46001</v>
      </c>
      <c r="O4852" s="48">
        <v>24750</v>
      </c>
      <c r="P4852" s="21" t="s">
        <v>165</v>
      </c>
      <c r="Q4852" s="21">
        <v>58159196491</v>
      </c>
      <c r="R4852" s="21" t="s">
        <v>6107</v>
      </c>
      <c r="S4852" s="3">
        <v>-80</v>
      </c>
      <c r="T4852" s="37"/>
      <c r="U4852" s="21" t="s">
        <v>320</v>
      </c>
      <c r="V4852" s="21" t="str">
        <f>VLOOKUP(P4852,'Customer List'!B:C,2,)</f>
        <v>Lucknow</v>
      </c>
      <c r="W4852" s="38"/>
      <c r="X4852" s="30">
        <v>46004</v>
      </c>
      <c r="Y4852" s="21">
        <f t="shared" si="743"/>
        <v>3</v>
      </c>
      <c r="Z4852" s="21" t="str">
        <f t="shared" si="744"/>
        <v>Wednesday</v>
      </c>
      <c r="AA4852" s="21" t="str">
        <f t="shared" si="745"/>
        <v>Saturday</v>
      </c>
      <c r="AB4852" s="21" t="str">
        <f>VLOOKUP(U4852,'Currency Sheet'!A:C,3,)</f>
        <v>DOLLAR</v>
      </c>
      <c r="AC4852" s="42" t="str">
        <f>VLOOKUP(P4852,'Customer List'!B:D,3,)</f>
        <v>OutStation</v>
      </c>
    </row>
    <row r="4853" spans="1:29" x14ac:dyDescent="0.25">
      <c r="A4853" s="21">
        <f t="shared" si="746"/>
        <v>4848</v>
      </c>
      <c r="B4853" s="21" t="s">
        <v>6463</v>
      </c>
      <c r="C4853" s="30">
        <v>45995</v>
      </c>
      <c r="D4853" s="30">
        <v>46000</v>
      </c>
      <c r="E4853" s="47">
        <v>725</v>
      </c>
      <c r="F4853" s="47">
        <f t="shared" si="740"/>
        <v>63800</v>
      </c>
      <c r="G4853" s="48">
        <f t="shared" si="741"/>
        <v>63800</v>
      </c>
      <c r="H4853" s="21" t="s">
        <v>6511</v>
      </c>
      <c r="I4853" s="21" t="s">
        <v>6512</v>
      </c>
      <c r="J4853" s="21">
        <v>1</v>
      </c>
      <c r="K4853" s="21">
        <v>1</v>
      </c>
      <c r="L4853" s="21">
        <f t="shared" si="735"/>
        <v>0</v>
      </c>
      <c r="M4853" s="21" t="s">
        <v>6615</v>
      </c>
      <c r="N4853" s="30">
        <v>46001</v>
      </c>
      <c r="O4853" s="48">
        <v>93150</v>
      </c>
      <c r="P4853" s="21" t="s">
        <v>6459</v>
      </c>
      <c r="Q4853" s="21">
        <v>58159199000</v>
      </c>
      <c r="R4853" s="21" t="s">
        <v>6107</v>
      </c>
      <c r="S4853" s="3">
        <v>-80</v>
      </c>
      <c r="T4853" s="37"/>
      <c r="U4853" s="21" t="s">
        <v>320</v>
      </c>
      <c r="V4853" s="21" t="str">
        <f>VLOOKUP(P4853,'Customer List'!B:C,2,)</f>
        <v>Chennai</v>
      </c>
      <c r="W4853" s="38"/>
      <c r="X4853" s="30">
        <v>46002</v>
      </c>
      <c r="Y4853" s="21">
        <f t="shared" si="743"/>
        <v>1</v>
      </c>
      <c r="Z4853" s="21" t="str">
        <f t="shared" si="744"/>
        <v>Wednesday</v>
      </c>
      <c r="AA4853" s="21" t="str">
        <f t="shared" si="745"/>
        <v>Thursday</v>
      </c>
      <c r="AB4853" s="21" t="str">
        <f>VLOOKUP(U4853,'Currency Sheet'!A:C,3,)</f>
        <v>DOLLAR</v>
      </c>
      <c r="AC4853" s="42" t="str">
        <f>VLOOKUP(P4853,'Customer List'!B:D,3,)</f>
        <v>OutStation</v>
      </c>
    </row>
    <row r="4854" spans="1:29" x14ac:dyDescent="0.25">
      <c r="A4854" s="21">
        <f t="shared" si="746"/>
        <v>4849</v>
      </c>
      <c r="B4854" s="21" t="s">
        <v>6463</v>
      </c>
      <c r="C4854" s="30">
        <v>45995</v>
      </c>
      <c r="D4854" s="30">
        <v>46000</v>
      </c>
      <c r="E4854" s="47">
        <v>81</v>
      </c>
      <c r="F4854" s="47">
        <f t="shared" si="740"/>
        <v>7128</v>
      </c>
      <c r="G4854" s="48">
        <f t="shared" si="741"/>
        <v>7128</v>
      </c>
      <c r="H4854" s="21" t="s">
        <v>349</v>
      </c>
      <c r="I4854" s="21" t="s">
        <v>6513</v>
      </c>
      <c r="J4854" s="21">
        <v>1</v>
      </c>
      <c r="K4854" s="21">
        <v>1</v>
      </c>
      <c r="L4854" s="21">
        <f t="shared" si="735"/>
        <v>0</v>
      </c>
      <c r="M4854" s="21" t="s">
        <v>6679</v>
      </c>
      <c r="N4854" s="30">
        <v>46002</v>
      </c>
      <c r="O4854" s="48">
        <v>9918</v>
      </c>
      <c r="P4854" s="21" t="s">
        <v>254</v>
      </c>
      <c r="Q4854" s="21" t="s">
        <v>5959</v>
      </c>
      <c r="R4854" s="21" t="s">
        <v>847</v>
      </c>
      <c r="S4854" s="3">
        <v>4</v>
      </c>
      <c r="T4854" s="37"/>
      <c r="U4854" s="21" t="s">
        <v>320</v>
      </c>
      <c r="V4854" s="21" t="str">
        <f>VLOOKUP(P4854,'Customer List'!B:C,2,)</f>
        <v>Delhi</v>
      </c>
      <c r="W4854" s="38"/>
      <c r="X4854" s="30">
        <f t="shared" si="742"/>
        <v>46002</v>
      </c>
      <c r="Y4854" s="21">
        <f t="shared" si="743"/>
        <v>0</v>
      </c>
      <c r="Z4854" s="21" t="str">
        <f t="shared" si="744"/>
        <v>Thursday</v>
      </c>
      <c r="AA4854" s="21" t="str">
        <f t="shared" si="745"/>
        <v>Thursday</v>
      </c>
      <c r="AB4854" s="21" t="str">
        <f>VLOOKUP(U4854,'Currency Sheet'!A:C,3,)</f>
        <v>DOLLAR</v>
      </c>
      <c r="AC4854" s="42" t="str">
        <f>VLOOKUP(P4854,'Customer List'!B:D,3,)</f>
        <v>Local</v>
      </c>
    </row>
    <row r="4855" spans="1:29" x14ac:dyDescent="0.25">
      <c r="A4855" s="21">
        <f t="shared" si="746"/>
        <v>4850</v>
      </c>
      <c r="B4855" s="21" t="s">
        <v>6464</v>
      </c>
      <c r="C4855" s="30">
        <v>45996</v>
      </c>
      <c r="D4855" s="30">
        <v>46000</v>
      </c>
      <c r="E4855" s="47">
        <v>126</v>
      </c>
      <c r="F4855" s="47">
        <f t="shared" si="740"/>
        <v>11088</v>
      </c>
      <c r="G4855" s="48">
        <f t="shared" si="741"/>
        <v>11088</v>
      </c>
      <c r="H4855" s="21">
        <v>52408</v>
      </c>
      <c r="I4855" s="21" t="s">
        <v>6514</v>
      </c>
      <c r="J4855" s="21">
        <v>1</v>
      </c>
      <c r="K4855" s="21">
        <v>1</v>
      </c>
      <c r="L4855" s="21">
        <f t="shared" si="735"/>
        <v>0</v>
      </c>
      <c r="M4855" s="21" t="s">
        <v>6606</v>
      </c>
      <c r="N4855" s="30">
        <v>46001</v>
      </c>
      <c r="O4855" s="48">
        <v>22050</v>
      </c>
      <c r="P4855" s="21" t="s">
        <v>2481</v>
      </c>
      <c r="Q4855" s="21">
        <v>58159197132</v>
      </c>
      <c r="R4855" s="21" t="s">
        <v>6107</v>
      </c>
      <c r="S4855" s="3">
        <v>-80</v>
      </c>
      <c r="T4855" s="37"/>
      <c r="U4855" s="21" t="s">
        <v>492</v>
      </c>
      <c r="V4855" s="21" t="str">
        <f>VLOOKUP(P4855,'Customer List'!B:C,2,)</f>
        <v>Kolkata</v>
      </c>
      <c r="W4855" s="38"/>
      <c r="X4855" s="30">
        <v>46002</v>
      </c>
      <c r="Y4855" s="21">
        <f t="shared" si="743"/>
        <v>1</v>
      </c>
      <c r="Z4855" s="21" t="str">
        <f t="shared" si="744"/>
        <v>Wednesday</v>
      </c>
      <c r="AA4855" s="21" t="str">
        <f t="shared" si="745"/>
        <v>Thursday</v>
      </c>
      <c r="AB4855" s="21" t="str">
        <f>VLOOKUP(U4855,'Currency Sheet'!A:C,3,)</f>
        <v>DOLLAR</v>
      </c>
      <c r="AC4855" s="42" t="str">
        <f>VLOOKUP(P4855,'Customer List'!B:D,3,)</f>
        <v>OutStation</v>
      </c>
    </row>
    <row r="4856" spans="1:29" x14ac:dyDescent="0.25">
      <c r="A4856" s="21">
        <f t="shared" si="746"/>
        <v>4851</v>
      </c>
      <c r="B4856" s="21" t="s">
        <v>6464</v>
      </c>
      <c r="C4856" s="30">
        <v>45996</v>
      </c>
      <c r="D4856" s="30">
        <v>46000</v>
      </c>
      <c r="E4856" s="47">
        <v>126</v>
      </c>
      <c r="F4856" s="47">
        <f t="shared" si="740"/>
        <v>11088</v>
      </c>
      <c r="G4856" s="48">
        <f t="shared" si="741"/>
        <v>11088</v>
      </c>
      <c r="H4856" s="21">
        <v>52409</v>
      </c>
      <c r="I4856" s="21" t="s">
        <v>6515</v>
      </c>
      <c r="J4856" s="21">
        <v>1</v>
      </c>
      <c r="K4856" s="21">
        <v>1</v>
      </c>
      <c r="L4856" s="21">
        <f t="shared" si="735"/>
        <v>0</v>
      </c>
      <c r="M4856" s="21" t="s">
        <v>6606</v>
      </c>
      <c r="N4856" s="30">
        <v>46001</v>
      </c>
      <c r="O4856" s="48">
        <v>22050</v>
      </c>
      <c r="P4856" s="21" t="s">
        <v>2481</v>
      </c>
      <c r="Q4856" s="21">
        <v>58159197132</v>
      </c>
      <c r="R4856" s="21" t="s">
        <v>6107</v>
      </c>
      <c r="S4856" s="3">
        <v>-80</v>
      </c>
      <c r="T4856" s="37"/>
      <c r="U4856" s="21" t="s">
        <v>492</v>
      </c>
      <c r="V4856" s="21" t="str">
        <f>VLOOKUP(P4856,'Customer List'!B:C,2,)</f>
        <v>Kolkata</v>
      </c>
      <c r="W4856" s="38"/>
      <c r="X4856" s="30">
        <v>46002</v>
      </c>
      <c r="Y4856" s="21">
        <f t="shared" si="743"/>
        <v>1</v>
      </c>
      <c r="Z4856" s="21" t="str">
        <f t="shared" si="744"/>
        <v>Wednesday</v>
      </c>
      <c r="AA4856" s="21" t="str">
        <f t="shared" si="745"/>
        <v>Thursday</v>
      </c>
      <c r="AB4856" s="21" t="str">
        <f>VLOOKUP(U4856,'Currency Sheet'!A:C,3,)</f>
        <v>DOLLAR</v>
      </c>
      <c r="AC4856" s="42" t="str">
        <f>VLOOKUP(P4856,'Customer List'!B:D,3,)</f>
        <v>OutStation</v>
      </c>
    </row>
    <row r="4857" spans="1:29" x14ac:dyDescent="0.25">
      <c r="A4857" s="21">
        <f t="shared" si="746"/>
        <v>4852</v>
      </c>
      <c r="B4857" s="21" t="s">
        <v>6464</v>
      </c>
      <c r="C4857" s="30">
        <v>45996</v>
      </c>
      <c r="D4857" s="30">
        <v>46000</v>
      </c>
      <c r="E4857" s="47">
        <v>126</v>
      </c>
      <c r="F4857" s="47">
        <f t="shared" si="740"/>
        <v>11088</v>
      </c>
      <c r="G4857" s="48">
        <f t="shared" si="741"/>
        <v>11088</v>
      </c>
      <c r="H4857" s="21">
        <v>52407</v>
      </c>
      <c r="I4857" s="21" t="s">
        <v>6516</v>
      </c>
      <c r="J4857" s="21">
        <v>1</v>
      </c>
      <c r="K4857" s="21">
        <v>1</v>
      </c>
      <c r="L4857" s="21">
        <f t="shared" si="735"/>
        <v>0</v>
      </c>
      <c r="M4857" s="21" t="s">
        <v>6606</v>
      </c>
      <c r="N4857" s="30">
        <v>46001</v>
      </c>
      <c r="O4857" s="48">
        <v>22050</v>
      </c>
      <c r="P4857" s="21" t="s">
        <v>2481</v>
      </c>
      <c r="Q4857" s="21">
        <v>58159197132</v>
      </c>
      <c r="R4857" s="21" t="s">
        <v>6107</v>
      </c>
      <c r="S4857" s="3">
        <v>-80</v>
      </c>
      <c r="T4857" s="37"/>
      <c r="U4857" s="21" t="s">
        <v>492</v>
      </c>
      <c r="V4857" s="21" t="str">
        <f>VLOOKUP(P4857,'Customer List'!B:C,2,)</f>
        <v>Kolkata</v>
      </c>
      <c r="W4857" s="38"/>
      <c r="X4857" s="30">
        <v>46002</v>
      </c>
      <c r="Y4857" s="21">
        <f t="shared" si="743"/>
        <v>1</v>
      </c>
      <c r="Z4857" s="21" t="str">
        <f t="shared" si="744"/>
        <v>Wednesday</v>
      </c>
      <c r="AA4857" s="21" t="str">
        <f t="shared" si="745"/>
        <v>Thursday</v>
      </c>
      <c r="AB4857" s="21" t="str">
        <f>VLOOKUP(U4857,'Currency Sheet'!A:C,3,)</f>
        <v>DOLLAR</v>
      </c>
      <c r="AC4857" s="42" t="str">
        <f>VLOOKUP(P4857,'Customer List'!B:D,3,)</f>
        <v>OutStation</v>
      </c>
    </row>
    <row r="4858" spans="1:29" x14ac:dyDescent="0.25">
      <c r="A4858" s="21">
        <f t="shared" si="746"/>
        <v>4853</v>
      </c>
      <c r="B4858" s="21" t="s">
        <v>6464</v>
      </c>
      <c r="C4858" s="30">
        <v>45996</v>
      </c>
      <c r="D4858" s="30">
        <v>46000</v>
      </c>
      <c r="E4858" s="47">
        <v>126</v>
      </c>
      <c r="F4858" s="47">
        <f t="shared" si="740"/>
        <v>11088</v>
      </c>
      <c r="G4858" s="48">
        <f t="shared" si="741"/>
        <v>11088</v>
      </c>
      <c r="H4858" s="21">
        <v>52301</v>
      </c>
      <c r="I4858" s="21" t="s">
        <v>6517</v>
      </c>
      <c r="J4858" s="21">
        <v>1</v>
      </c>
      <c r="K4858" s="21">
        <v>1</v>
      </c>
      <c r="L4858" s="21">
        <f t="shared" si="735"/>
        <v>0</v>
      </c>
      <c r="M4858" s="21" t="s">
        <v>6606</v>
      </c>
      <c r="N4858" s="30">
        <v>46001</v>
      </c>
      <c r="O4858" s="48">
        <v>22050</v>
      </c>
      <c r="P4858" s="21" t="s">
        <v>2481</v>
      </c>
      <c r="Q4858" s="21">
        <v>58159197132</v>
      </c>
      <c r="R4858" s="21" t="s">
        <v>6107</v>
      </c>
      <c r="S4858" s="3">
        <v>-80</v>
      </c>
      <c r="T4858" s="37"/>
      <c r="U4858" s="21" t="s">
        <v>492</v>
      </c>
      <c r="V4858" s="21" t="str">
        <f>VLOOKUP(P4858,'Customer List'!B:C,2,)</f>
        <v>Kolkata</v>
      </c>
      <c r="W4858" s="38"/>
      <c r="X4858" s="30">
        <v>46002</v>
      </c>
      <c r="Y4858" s="21">
        <f t="shared" si="743"/>
        <v>1</v>
      </c>
      <c r="Z4858" s="21" t="str">
        <f t="shared" si="744"/>
        <v>Wednesday</v>
      </c>
      <c r="AA4858" s="21" t="str">
        <f t="shared" si="745"/>
        <v>Thursday</v>
      </c>
      <c r="AB4858" s="21" t="str">
        <f>VLOOKUP(U4858,'Currency Sheet'!A:C,3,)</f>
        <v>DOLLAR</v>
      </c>
      <c r="AC4858" s="42" t="str">
        <f>VLOOKUP(P4858,'Customer List'!B:D,3,)</f>
        <v>OutStation</v>
      </c>
    </row>
    <row r="4859" spans="1:29" x14ac:dyDescent="0.25">
      <c r="A4859" s="21">
        <f t="shared" si="746"/>
        <v>4854</v>
      </c>
      <c r="B4859" s="21" t="s">
        <v>6464</v>
      </c>
      <c r="C4859" s="30">
        <v>45996</v>
      </c>
      <c r="D4859" s="30">
        <v>46000</v>
      </c>
      <c r="E4859" s="47">
        <v>472.5</v>
      </c>
      <c r="F4859" s="47">
        <f t="shared" si="740"/>
        <v>41580</v>
      </c>
      <c r="G4859" s="48">
        <f t="shared" si="741"/>
        <v>83160</v>
      </c>
      <c r="H4859" s="21">
        <v>79315</v>
      </c>
      <c r="I4859" s="21" t="s">
        <v>6518</v>
      </c>
      <c r="J4859" s="21">
        <v>2</v>
      </c>
      <c r="K4859" s="21">
        <v>2</v>
      </c>
      <c r="L4859" s="21">
        <f t="shared" si="735"/>
        <v>0</v>
      </c>
      <c r="M4859" s="21" t="s">
        <v>6606</v>
      </c>
      <c r="N4859" s="30">
        <v>46001</v>
      </c>
      <c r="O4859" s="48">
        <v>147420</v>
      </c>
      <c r="P4859" s="21" t="s">
        <v>2481</v>
      </c>
      <c r="Q4859" s="21">
        <v>58159197132</v>
      </c>
      <c r="R4859" s="21" t="s">
        <v>6107</v>
      </c>
      <c r="S4859" s="3">
        <v>-80</v>
      </c>
      <c r="T4859" s="37"/>
      <c r="U4859" s="21" t="s">
        <v>492</v>
      </c>
      <c r="V4859" s="21" t="str">
        <f>VLOOKUP(P4859,'Customer List'!B:C,2,)</f>
        <v>Kolkata</v>
      </c>
      <c r="W4859" s="38"/>
      <c r="X4859" s="30">
        <v>46002</v>
      </c>
      <c r="Y4859" s="21">
        <f t="shared" si="743"/>
        <v>1</v>
      </c>
      <c r="Z4859" s="21" t="str">
        <f t="shared" si="744"/>
        <v>Wednesday</v>
      </c>
      <c r="AA4859" s="21" t="str">
        <f t="shared" si="745"/>
        <v>Thursday</v>
      </c>
      <c r="AB4859" s="21" t="str">
        <f>VLOOKUP(U4859,'Currency Sheet'!A:C,3,)</f>
        <v>DOLLAR</v>
      </c>
      <c r="AC4859" s="42" t="str">
        <f>VLOOKUP(P4859,'Customer List'!B:D,3,)</f>
        <v>OutStation</v>
      </c>
    </row>
    <row r="4860" spans="1:29" x14ac:dyDescent="0.25">
      <c r="A4860" s="21">
        <f t="shared" si="746"/>
        <v>4855</v>
      </c>
      <c r="B4860" s="21" t="s">
        <v>6464</v>
      </c>
      <c r="C4860" s="30">
        <v>45996</v>
      </c>
      <c r="D4860" s="30">
        <v>46000</v>
      </c>
      <c r="E4860" s="47">
        <v>452.5</v>
      </c>
      <c r="F4860" s="47">
        <f t="shared" si="740"/>
        <v>39820</v>
      </c>
      <c r="G4860" s="48">
        <f t="shared" si="741"/>
        <v>79640</v>
      </c>
      <c r="H4860" s="21">
        <v>79282</v>
      </c>
      <c r="I4860" s="21" t="s">
        <v>6519</v>
      </c>
      <c r="J4860" s="21">
        <v>2</v>
      </c>
      <c r="K4860" s="21">
        <v>2</v>
      </c>
      <c r="L4860" s="21">
        <f t="shared" si="735"/>
        <v>0</v>
      </c>
      <c r="M4860" s="21" t="s">
        <v>6606</v>
      </c>
      <c r="N4860" s="30">
        <v>46001</v>
      </c>
      <c r="O4860" s="48">
        <v>141180</v>
      </c>
      <c r="P4860" s="21" t="s">
        <v>2481</v>
      </c>
      <c r="Q4860" s="21">
        <v>58159197132</v>
      </c>
      <c r="R4860" s="21" t="s">
        <v>6107</v>
      </c>
      <c r="S4860" s="3">
        <v>-80</v>
      </c>
      <c r="T4860" s="37"/>
      <c r="U4860" s="21" t="s">
        <v>492</v>
      </c>
      <c r="V4860" s="21" t="str">
        <f>VLOOKUP(P4860,'Customer List'!B:C,2,)</f>
        <v>Kolkata</v>
      </c>
      <c r="W4860" s="38"/>
      <c r="X4860" s="30">
        <v>46002</v>
      </c>
      <c r="Y4860" s="21">
        <f t="shared" si="743"/>
        <v>1</v>
      </c>
      <c r="Z4860" s="21" t="str">
        <f t="shared" si="744"/>
        <v>Wednesday</v>
      </c>
      <c r="AA4860" s="21" t="str">
        <f t="shared" si="745"/>
        <v>Thursday</v>
      </c>
      <c r="AB4860" s="21" t="str">
        <f>VLOOKUP(U4860,'Currency Sheet'!A:C,3,)</f>
        <v>DOLLAR</v>
      </c>
      <c r="AC4860" s="42" t="str">
        <f>VLOOKUP(P4860,'Customer List'!B:D,3,)</f>
        <v>OutStation</v>
      </c>
    </row>
    <row r="4861" spans="1:29" x14ac:dyDescent="0.25">
      <c r="A4861" s="21">
        <f t="shared" si="746"/>
        <v>4856</v>
      </c>
      <c r="B4861" s="21" t="s">
        <v>6464</v>
      </c>
      <c r="C4861" s="30">
        <v>45996</v>
      </c>
      <c r="D4861" s="30">
        <v>46000</v>
      </c>
      <c r="E4861" s="47">
        <v>498</v>
      </c>
      <c r="F4861" s="47">
        <f t="shared" si="740"/>
        <v>43824</v>
      </c>
      <c r="G4861" s="48">
        <f t="shared" si="741"/>
        <v>43824</v>
      </c>
      <c r="H4861" s="21">
        <v>72053</v>
      </c>
      <c r="I4861" s="21" t="s">
        <v>6520</v>
      </c>
      <c r="J4861" s="21">
        <v>1</v>
      </c>
      <c r="K4861" s="21">
        <v>1</v>
      </c>
      <c r="L4861" s="21">
        <f t="shared" si="735"/>
        <v>0</v>
      </c>
      <c r="M4861" s="21" t="s">
        <v>6607</v>
      </c>
      <c r="N4861" s="30">
        <v>46001</v>
      </c>
      <c r="O4861" s="48">
        <v>101675</v>
      </c>
      <c r="P4861" s="21" t="s">
        <v>3563</v>
      </c>
      <c r="Q4861" s="21">
        <v>58159197762</v>
      </c>
      <c r="R4861" s="21" t="s">
        <v>6107</v>
      </c>
      <c r="S4861" s="3">
        <v>-80</v>
      </c>
      <c r="T4861" s="37"/>
      <c r="U4861" s="21" t="s">
        <v>492</v>
      </c>
      <c r="V4861" s="21" t="str">
        <f>VLOOKUP(P4861,'Customer List'!B:C,2,)</f>
        <v>JAIPUR</v>
      </c>
      <c r="W4861" s="38"/>
      <c r="X4861" s="30">
        <v>46002</v>
      </c>
      <c r="Y4861" s="21">
        <f t="shared" si="743"/>
        <v>1</v>
      </c>
      <c r="Z4861" s="21" t="str">
        <f t="shared" si="744"/>
        <v>Wednesday</v>
      </c>
      <c r="AA4861" s="21" t="str">
        <f t="shared" si="745"/>
        <v>Thursday</v>
      </c>
      <c r="AB4861" s="21" t="str">
        <f>VLOOKUP(U4861,'Currency Sheet'!A:C,3,)</f>
        <v>DOLLAR</v>
      </c>
      <c r="AC4861" s="42" t="str">
        <f>VLOOKUP(P4861,'Customer List'!B:D,3,)</f>
        <v>OutStation</v>
      </c>
    </row>
    <row r="4862" spans="1:29" x14ac:dyDescent="0.25">
      <c r="A4862" s="21">
        <f t="shared" si="746"/>
        <v>4857</v>
      </c>
      <c r="B4862" s="21" t="s">
        <v>6464</v>
      </c>
      <c r="C4862" s="30">
        <v>45996</v>
      </c>
      <c r="D4862" s="30">
        <v>46000</v>
      </c>
      <c r="E4862" s="47">
        <v>310</v>
      </c>
      <c r="F4862" s="47">
        <f t="shared" si="740"/>
        <v>27280</v>
      </c>
      <c r="G4862" s="48">
        <f t="shared" si="741"/>
        <v>27280</v>
      </c>
      <c r="H4862" s="21" t="s">
        <v>6521</v>
      </c>
      <c r="I4862" s="21" t="s">
        <v>6522</v>
      </c>
      <c r="J4862" s="21">
        <v>1</v>
      </c>
      <c r="K4862" s="21">
        <v>1</v>
      </c>
      <c r="L4862" s="21">
        <f t="shared" si="735"/>
        <v>0</v>
      </c>
      <c r="M4862" s="21" t="s">
        <v>6607</v>
      </c>
      <c r="N4862" s="30">
        <v>46001</v>
      </c>
      <c r="O4862" s="48">
        <v>37975</v>
      </c>
      <c r="P4862" s="21" t="s">
        <v>3563</v>
      </c>
      <c r="Q4862" s="21">
        <v>58159197762</v>
      </c>
      <c r="R4862" s="21" t="s">
        <v>6107</v>
      </c>
      <c r="S4862" s="3">
        <v>-80</v>
      </c>
      <c r="T4862" s="37"/>
      <c r="U4862" s="21" t="s">
        <v>492</v>
      </c>
      <c r="V4862" s="21" t="str">
        <f>VLOOKUP(P4862,'Customer List'!B:C,2,)</f>
        <v>JAIPUR</v>
      </c>
      <c r="W4862" s="38"/>
      <c r="X4862" s="30">
        <v>46002</v>
      </c>
      <c r="Y4862" s="21">
        <f t="shared" si="743"/>
        <v>1</v>
      </c>
      <c r="Z4862" s="21" t="str">
        <f t="shared" si="744"/>
        <v>Wednesday</v>
      </c>
      <c r="AA4862" s="21" t="str">
        <f t="shared" si="745"/>
        <v>Thursday</v>
      </c>
      <c r="AB4862" s="21" t="str">
        <f>VLOOKUP(U4862,'Currency Sheet'!A:C,3,)</f>
        <v>DOLLAR</v>
      </c>
      <c r="AC4862" s="42" t="str">
        <f>VLOOKUP(P4862,'Customer List'!B:D,3,)</f>
        <v>OutStation</v>
      </c>
    </row>
    <row r="4863" spans="1:29" x14ac:dyDescent="0.25">
      <c r="A4863" s="21">
        <f t="shared" si="746"/>
        <v>4858</v>
      </c>
      <c r="B4863" s="21" t="s">
        <v>6464</v>
      </c>
      <c r="C4863" s="30">
        <v>45996</v>
      </c>
      <c r="D4863" s="30">
        <v>46000</v>
      </c>
      <c r="E4863" s="47">
        <v>1197</v>
      </c>
      <c r="F4863" s="47">
        <f t="shared" si="740"/>
        <v>105336</v>
      </c>
      <c r="G4863" s="48">
        <f t="shared" si="741"/>
        <v>105336</v>
      </c>
      <c r="H4863" s="21">
        <v>60619</v>
      </c>
      <c r="I4863" s="21" t="s">
        <v>6523</v>
      </c>
      <c r="J4863" s="21">
        <v>1</v>
      </c>
      <c r="K4863" s="21">
        <v>1</v>
      </c>
      <c r="L4863" s="21">
        <f t="shared" si="735"/>
        <v>0</v>
      </c>
      <c r="M4863" s="21" t="s">
        <v>6608</v>
      </c>
      <c r="N4863" s="30">
        <v>46001</v>
      </c>
      <c r="O4863" s="48">
        <v>226931.25</v>
      </c>
      <c r="P4863" s="21" t="s">
        <v>6455</v>
      </c>
      <c r="Q4863" s="21">
        <v>58159196815</v>
      </c>
      <c r="R4863" s="21" t="s">
        <v>5912</v>
      </c>
      <c r="S4863" s="3">
        <v>-80</v>
      </c>
      <c r="T4863" s="37"/>
      <c r="U4863" s="21" t="s">
        <v>492</v>
      </c>
      <c r="V4863" s="21" t="str">
        <f>VLOOKUP(P4863,'Customer List'!B:C,2,)</f>
        <v>Lucknow</v>
      </c>
      <c r="W4863" s="38"/>
      <c r="X4863" s="30">
        <v>46003</v>
      </c>
      <c r="Y4863" s="21">
        <f t="shared" si="743"/>
        <v>2</v>
      </c>
      <c r="Z4863" s="21" t="str">
        <f t="shared" si="744"/>
        <v>Wednesday</v>
      </c>
      <c r="AA4863" s="21" t="str">
        <f t="shared" si="745"/>
        <v>Friday</v>
      </c>
      <c r="AB4863" s="21" t="str">
        <f>VLOOKUP(U4863,'Currency Sheet'!A:C,3,)</f>
        <v>DOLLAR</v>
      </c>
      <c r="AC4863" s="42" t="str">
        <f>VLOOKUP(P4863,'Customer List'!B:D,3,)</f>
        <v>OutStation</v>
      </c>
    </row>
    <row r="4864" spans="1:29" x14ac:dyDescent="0.25">
      <c r="A4864" s="21">
        <f t="shared" si="746"/>
        <v>4859</v>
      </c>
      <c r="B4864" s="21">
        <v>182819</v>
      </c>
      <c r="C4864" s="30">
        <v>45996</v>
      </c>
      <c r="D4864" s="30">
        <v>46000</v>
      </c>
      <c r="E4864" s="47">
        <v>1362</v>
      </c>
      <c r="F4864" s="47">
        <f t="shared" si="740"/>
        <v>119856</v>
      </c>
      <c r="G4864" s="48">
        <f t="shared" si="741"/>
        <v>119856</v>
      </c>
      <c r="H4864" s="21" t="s">
        <v>2067</v>
      </c>
      <c r="I4864" s="21"/>
      <c r="J4864" s="21">
        <v>1</v>
      </c>
      <c r="K4864" s="21">
        <v>1</v>
      </c>
      <c r="L4864" s="21">
        <f t="shared" si="735"/>
        <v>0</v>
      </c>
      <c r="M4864" s="21" t="s">
        <v>6614</v>
      </c>
      <c r="N4864" s="30">
        <v>46001</v>
      </c>
      <c r="O4864" s="48">
        <v>166845</v>
      </c>
      <c r="P4864" s="21" t="s">
        <v>2045</v>
      </c>
      <c r="Q4864" s="21">
        <v>58159193481</v>
      </c>
      <c r="R4864" s="21" t="s">
        <v>6107</v>
      </c>
      <c r="S4864" s="3">
        <v>4</v>
      </c>
      <c r="T4864" s="37"/>
      <c r="U4864" s="21" t="s">
        <v>5214</v>
      </c>
      <c r="V4864" s="21" t="str">
        <f>VLOOKUP(P4864,'Customer List'!B:C,2,)</f>
        <v>Hyderabad</v>
      </c>
      <c r="W4864" s="38"/>
      <c r="X4864" s="30">
        <v>46002</v>
      </c>
      <c r="Y4864" s="21">
        <f t="shared" si="743"/>
        <v>1</v>
      </c>
      <c r="Z4864" s="21" t="str">
        <f t="shared" si="744"/>
        <v>Wednesday</v>
      </c>
      <c r="AA4864" s="21" t="str">
        <f t="shared" si="745"/>
        <v>Thursday</v>
      </c>
      <c r="AB4864" s="21" t="str">
        <f>VLOOKUP(U4864,'Currency Sheet'!A:C,3,)</f>
        <v>DOLLAR</v>
      </c>
      <c r="AC4864" s="42" t="str">
        <f>VLOOKUP(P4864,'Customer List'!B:D,3,)</f>
        <v>OutStation</v>
      </c>
    </row>
    <row r="4865" spans="1:29" x14ac:dyDescent="0.25">
      <c r="A4865" s="21">
        <f t="shared" si="746"/>
        <v>4860</v>
      </c>
      <c r="B4865" s="21">
        <v>182819</v>
      </c>
      <c r="C4865" s="30">
        <v>45996</v>
      </c>
      <c r="D4865" s="30">
        <v>46000</v>
      </c>
      <c r="E4865" s="47">
        <v>1265.4000000000001</v>
      </c>
      <c r="F4865" s="47">
        <f t="shared" si="740"/>
        <v>111355.20000000001</v>
      </c>
      <c r="G4865" s="48">
        <f t="shared" si="741"/>
        <v>111355.20000000001</v>
      </c>
      <c r="H4865" s="21" t="s">
        <v>6524</v>
      </c>
      <c r="I4865" s="21"/>
      <c r="J4865" s="21">
        <v>1</v>
      </c>
      <c r="K4865" s="21">
        <v>1</v>
      </c>
      <c r="L4865" s="21">
        <f t="shared" si="735"/>
        <v>0</v>
      </c>
      <c r="M4865" s="21" t="s">
        <v>6614</v>
      </c>
      <c r="N4865" s="30">
        <v>46001</v>
      </c>
      <c r="O4865" s="48">
        <v>155011.5</v>
      </c>
      <c r="P4865" s="21" t="s">
        <v>2045</v>
      </c>
      <c r="Q4865" s="21">
        <v>58159193481</v>
      </c>
      <c r="R4865" s="21" t="s">
        <v>6107</v>
      </c>
      <c r="S4865" s="3">
        <v>4</v>
      </c>
      <c r="T4865" s="37"/>
      <c r="U4865" s="21" t="s">
        <v>5214</v>
      </c>
      <c r="V4865" s="21" t="str">
        <f>VLOOKUP(P4865,'Customer List'!B:C,2,)</f>
        <v>Hyderabad</v>
      </c>
      <c r="W4865" s="38"/>
      <c r="X4865" s="30">
        <v>46002</v>
      </c>
      <c r="Y4865" s="21">
        <f t="shared" si="743"/>
        <v>1</v>
      </c>
      <c r="Z4865" s="21" t="str">
        <f t="shared" si="744"/>
        <v>Wednesday</v>
      </c>
      <c r="AA4865" s="21" t="str">
        <f t="shared" si="745"/>
        <v>Thursday</v>
      </c>
      <c r="AB4865" s="21" t="str">
        <f>VLOOKUP(U4865,'Currency Sheet'!A:C,3,)</f>
        <v>DOLLAR</v>
      </c>
      <c r="AC4865" s="42" t="str">
        <f>VLOOKUP(P4865,'Customer List'!B:D,3,)</f>
        <v>OutStation</v>
      </c>
    </row>
    <row r="4866" spans="1:29" x14ac:dyDescent="0.25">
      <c r="A4866" s="21">
        <f t="shared" si="746"/>
        <v>4861</v>
      </c>
      <c r="B4866" s="21">
        <v>182819</v>
      </c>
      <c r="C4866" s="30">
        <v>45996</v>
      </c>
      <c r="D4866" s="30">
        <v>46000</v>
      </c>
      <c r="E4866" s="47">
        <v>378</v>
      </c>
      <c r="F4866" s="47">
        <f t="shared" si="740"/>
        <v>33264</v>
      </c>
      <c r="G4866" s="48">
        <f t="shared" si="741"/>
        <v>33264</v>
      </c>
      <c r="H4866" s="21" t="s">
        <v>6524</v>
      </c>
      <c r="I4866" s="21"/>
      <c r="J4866" s="21">
        <v>1</v>
      </c>
      <c r="K4866" s="21">
        <v>1</v>
      </c>
      <c r="L4866" s="21">
        <f t="shared" si="735"/>
        <v>0</v>
      </c>
      <c r="M4866" s="21" t="s">
        <v>6614</v>
      </c>
      <c r="N4866" s="30">
        <v>46001</v>
      </c>
      <c r="O4866" s="48">
        <v>46305</v>
      </c>
      <c r="P4866" s="21" t="s">
        <v>2045</v>
      </c>
      <c r="Q4866" s="21">
        <v>58159193481</v>
      </c>
      <c r="R4866" s="21" t="s">
        <v>6107</v>
      </c>
      <c r="S4866" s="3">
        <v>4</v>
      </c>
      <c r="T4866" s="37"/>
      <c r="U4866" s="21" t="s">
        <v>5214</v>
      </c>
      <c r="V4866" s="21" t="str">
        <f>VLOOKUP(P4866,'Customer List'!B:C,2,)</f>
        <v>Hyderabad</v>
      </c>
      <c r="W4866" s="38"/>
      <c r="X4866" s="30">
        <v>46002</v>
      </c>
      <c r="Y4866" s="21">
        <f t="shared" si="743"/>
        <v>1</v>
      </c>
      <c r="Z4866" s="21" t="str">
        <f t="shared" si="744"/>
        <v>Wednesday</v>
      </c>
      <c r="AA4866" s="21" t="str">
        <f t="shared" si="745"/>
        <v>Thursday</v>
      </c>
      <c r="AB4866" s="21" t="str">
        <f>VLOOKUP(U4866,'Currency Sheet'!A:C,3,)</f>
        <v>DOLLAR</v>
      </c>
      <c r="AC4866" s="42" t="str">
        <f>VLOOKUP(P4866,'Customer List'!B:D,3,)</f>
        <v>OutStation</v>
      </c>
    </row>
    <row r="4867" spans="1:29" x14ac:dyDescent="0.25">
      <c r="A4867" s="21">
        <f t="shared" si="746"/>
        <v>4862</v>
      </c>
      <c r="B4867" s="21">
        <v>923864</v>
      </c>
      <c r="C4867" s="30">
        <v>45996</v>
      </c>
      <c r="D4867" s="30">
        <v>46000</v>
      </c>
      <c r="E4867" s="47">
        <v>627.75</v>
      </c>
      <c r="F4867" s="47">
        <f t="shared" si="740"/>
        <v>55242</v>
      </c>
      <c r="G4867" s="48">
        <f t="shared" si="741"/>
        <v>55242</v>
      </c>
      <c r="H4867" s="21" t="s">
        <v>6525</v>
      </c>
      <c r="I4867" s="21"/>
      <c r="J4867" s="21">
        <v>1</v>
      </c>
      <c r="K4867" s="21">
        <v>1</v>
      </c>
      <c r="L4867" s="21">
        <f t="shared" si="735"/>
        <v>0</v>
      </c>
      <c r="M4867" s="21" t="s">
        <v>6672</v>
      </c>
      <c r="N4867" s="30">
        <v>46004</v>
      </c>
      <c r="O4867" s="48">
        <v>74418.75</v>
      </c>
      <c r="P4867" s="21" t="s">
        <v>6541</v>
      </c>
      <c r="Q4867" s="21">
        <v>58159346092</v>
      </c>
      <c r="R4867" s="21" t="s">
        <v>5912</v>
      </c>
      <c r="S4867" s="3">
        <v>4</v>
      </c>
      <c r="T4867" s="37"/>
      <c r="U4867" s="21" t="s">
        <v>3587</v>
      </c>
      <c r="V4867" s="21" t="str">
        <f>VLOOKUP(P4867,'Customer List'!B:C,2,)</f>
        <v>BANGALORE</v>
      </c>
      <c r="W4867" s="38"/>
      <c r="X4867" s="30">
        <v>46006</v>
      </c>
      <c r="Y4867" s="21">
        <f t="shared" si="743"/>
        <v>2</v>
      </c>
      <c r="Z4867" s="21" t="str">
        <f t="shared" si="744"/>
        <v>Saturday</v>
      </c>
      <c r="AA4867" s="21" t="str">
        <f t="shared" si="745"/>
        <v>Monday</v>
      </c>
      <c r="AB4867" s="21" t="str">
        <f>VLOOKUP(U4867,'Currency Sheet'!A:C,3,)</f>
        <v>DOLLAR</v>
      </c>
      <c r="AC4867" s="42" t="str">
        <f>VLOOKUP(P4867,'Customer List'!B:D,3,)</f>
        <v>OutStation</v>
      </c>
    </row>
    <row r="4868" spans="1:29" x14ac:dyDescent="0.25">
      <c r="A4868" s="21">
        <f t="shared" si="746"/>
        <v>4863</v>
      </c>
      <c r="B4868" s="21">
        <v>923864</v>
      </c>
      <c r="C4868" s="30">
        <v>45996</v>
      </c>
      <c r="D4868" s="30">
        <v>46000</v>
      </c>
      <c r="E4868" s="47">
        <v>569.5</v>
      </c>
      <c r="F4868" s="47">
        <f t="shared" si="740"/>
        <v>50116</v>
      </c>
      <c r="G4868" s="48">
        <f t="shared" si="741"/>
        <v>50116</v>
      </c>
      <c r="H4868" s="21" t="s">
        <v>6526</v>
      </c>
      <c r="I4868" s="21"/>
      <c r="J4868" s="21">
        <v>1</v>
      </c>
      <c r="K4868" s="21">
        <v>1</v>
      </c>
      <c r="L4868" s="21">
        <f t="shared" si="735"/>
        <v>0</v>
      </c>
      <c r="M4868" s="21" t="s">
        <v>6672</v>
      </c>
      <c r="N4868" s="30">
        <v>46004</v>
      </c>
      <c r="O4868" s="48">
        <v>67837.5</v>
      </c>
      <c r="P4868" s="21" t="s">
        <v>6541</v>
      </c>
      <c r="Q4868" s="21">
        <v>58159346092</v>
      </c>
      <c r="R4868" s="21" t="s">
        <v>5912</v>
      </c>
      <c r="S4868" s="3">
        <v>4</v>
      </c>
      <c r="T4868" s="37"/>
      <c r="U4868" s="21" t="s">
        <v>3587</v>
      </c>
      <c r="V4868" s="21" t="str">
        <f>VLOOKUP(P4868,'Customer List'!B:C,2,)</f>
        <v>BANGALORE</v>
      </c>
      <c r="W4868" s="38"/>
      <c r="X4868" s="30">
        <v>46006</v>
      </c>
      <c r="Y4868" s="21">
        <f t="shared" si="743"/>
        <v>2</v>
      </c>
      <c r="Z4868" s="21" t="str">
        <f t="shared" si="744"/>
        <v>Saturday</v>
      </c>
      <c r="AA4868" s="21" t="str">
        <f t="shared" si="745"/>
        <v>Monday</v>
      </c>
      <c r="AB4868" s="21" t="str">
        <f>VLOOKUP(U4868,'Currency Sheet'!A:C,3,)</f>
        <v>DOLLAR</v>
      </c>
      <c r="AC4868" s="42" t="str">
        <f>VLOOKUP(P4868,'Customer List'!B:D,3,)</f>
        <v>OutStation</v>
      </c>
    </row>
    <row r="4869" spans="1:29" x14ac:dyDescent="0.25">
      <c r="A4869" s="21">
        <f t="shared" si="746"/>
        <v>4864</v>
      </c>
      <c r="B4869" s="21" t="s">
        <v>6465</v>
      </c>
      <c r="C4869" s="30">
        <v>45996</v>
      </c>
      <c r="D4869" s="30">
        <v>46000</v>
      </c>
      <c r="E4869" s="47">
        <v>115.5</v>
      </c>
      <c r="F4869" s="47">
        <f t="shared" si="740"/>
        <v>10164</v>
      </c>
      <c r="G4869" s="48">
        <f t="shared" si="741"/>
        <v>10164</v>
      </c>
      <c r="H4869" s="21">
        <v>100437</v>
      </c>
      <c r="I4869" s="21" t="s">
        <v>4757</v>
      </c>
      <c r="J4869" s="21">
        <v>1</v>
      </c>
      <c r="K4869" s="21">
        <v>1</v>
      </c>
      <c r="L4869" s="21">
        <f t="shared" si="735"/>
        <v>0</v>
      </c>
      <c r="M4869" s="21" t="s">
        <v>6663</v>
      </c>
      <c r="N4869" s="30">
        <v>46004</v>
      </c>
      <c r="O4869" s="48">
        <v>15345</v>
      </c>
      <c r="P4869" s="21" t="s">
        <v>172</v>
      </c>
      <c r="Q4869" s="21">
        <v>58159346254</v>
      </c>
      <c r="R4869" s="21" t="s">
        <v>5912</v>
      </c>
      <c r="S4869" s="3">
        <v>4</v>
      </c>
      <c r="T4869" s="37"/>
      <c r="U4869" s="21" t="s">
        <v>18</v>
      </c>
      <c r="V4869" s="21" t="str">
        <f>VLOOKUP(P4869,'Customer List'!B:C,2,)</f>
        <v>Kolkata</v>
      </c>
      <c r="W4869" s="38"/>
      <c r="X4869" s="30">
        <v>46006</v>
      </c>
      <c r="Y4869" s="21">
        <f t="shared" si="743"/>
        <v>2</v>
      </c>
      <c r="Z4869" s="21" t="str">
        <f t="shared" si="744"/>
        <v>Saturday</v>
      </c>
      <c r="AA4869" s="21" t="str">
        <f t="shared" si="745"/>
        <v>Monday</v>
      </c>
      <c r="AB4869" s="21" t="str">
        <f>VLOOKUP(U4869,'Currency Sheet'!A:C,3,)</f>
        <v>DOLLAR</v>
      </c>
      <c r="AC4869" s="42" t="str">
        <f>VLOOKUP(P4869,'Customer List'!B:D,3,)</f>
        <v>OutStation</v>
      </c>
    </row>
    <row r="4870" spans="1:29" x14ac:dyDescent="0.25">
      <c r="A4870" s="21">
        <f t="shared" si="746"/>
        <v>4865</v>
      </c>
      <c r="B4870" s="21" t="s">
        <v>6465</v>
      </c>
      <c r="C4870" s="30">
        <v>45996</v>
      </c>
      <c r="D4870" s="30">
        <v>46000</v>
      </c>
      <c r="E4870" s="47">
        <v>129.6</v>
      </c>
      <c r="F4870" s="47">
        <f t="shared" si="740"/>
        <v>11404.8</v>
      </c>
      <c r="G4870" s="48">
        <f t="shared" si="741"/>
        <v>11404.8</v>
      </c>
      <c r="H4870" s="21">
        <v>101226</v>
      </c>
      <c r="I4870" s="21" t="s">
        <v>4748</v>
      </c>
      <c r="J4870" s="21">
        <v>1</v>
      </c>
      <c r="K4870" s="21">
        <v>1</v>
      </c>
      <c r="L4870" s="21">
        <f t="shared" si="735"/>
        <v>0</v>
      </c>
      <c r="M4870" s="21" t="s">
        <v>6619</v>
      </c>
      <c r="N4870" s="30">
        <v>46002</v>
      </c>
      <c r="O4870" s="48">
        <v>20088</v>
      </c>
      <c r="P4870" s="21" t="s">
        <v>213</v>
      </c>
      <c r="Q4870" s="21" t="s">
        <v>1127</v>
      </c>
      <c r="R4870" s="21" t="s">
        <v>1127</v>
      </c>
      <c r="S4870" s="3">
        <v>4</v>
      </c>
      <c r="T4870" s="37" t="s">
        <v>6621</v>
      </c>
      <c r="U4870" s="21" t="s">
        <v>18</v>
      </c>
      <c r="V4870" s="21" t="str">
        <f>VLOOKUP(P4870,'Customer List'!B:C,2,)</f>
        <v>Delhi</v>
      </c>
      <c r="W4870" s="38"/>
      <c r="X4870" s="30">
        <f t="shared" si="742"/>
        <v>46002</v>
      </c>
      <c r="Y4870" s="21">
        <f t="shared" si="743"/>
        <v>0</v>
      </c>
      <c r="Z4870" s="21" t="str">
        <f t="shared" si="744"/>
        <v>Thursday</v>
      </c>
      <c r="AA4870" s="21" t="str">
        <f t="shared" si="745"/>
        <v>Thursday</v>
      </c>
      <c r="AB4870" s="21" t="str">
        <f>VLOOKUP(U4870,'Currency Sheet'!A:C,3,)</f>
        <v>DOLLAR</v>
      </c>
      <c r="AC4870" s="42" t="str">
        <f>VLOOKUP(P4870,'Customer List'!B:D,3,)</f>
        <v>Local</v>
      </c>
    </row>
    <row r="4871" spans="1:29" x14ac:dyDescent="0.25">
      <c r="A4871" s="21">
        <f t="shared" si="746"/>
        <v>4866</v>
      </c>
      <c r="B4871" s="21" t="s">
        <v>6465</v>
      </c>
      <c r="C4871" s="30">
        <v>45996</v>
      </c>
      <c r="D4871" s="30">
        <v>46000</v>
      </c>
      <c r="E4871" s="47">
        <v>123.2</v>
      </c>
      <c r="F4871" s="47">
        <f t="shared" si="740"/>
        <v>10841.6</v>
      </c>
      <c r="G4871" s="48">
        <f t="shared" si="741"/>
        <v>10841.6</v>
      </c>
      <c r="H4871" s="21">
        <v>103043</v>
      </c>
      <c r="I4871" s="21" t="s">
        <v>5163</v>
      </c>
      <c r="J4871" s="21">
        <v>1</v>
      </c>
      <c r="K4871" s="21">
        <v>1</v>
      </c>
      <c r="L4871" s="21">
        <f t="shared" si="735"/>
        <v>0</v>
      </c>
      <c r="M4871" s="21" t="s">
        <v>6663</v>
      </c>
      <c r="N4871" s="30">
        <v>46004</v>
      </c>
      <c r="O4871" s="48">
        <v>16368</v>
      </c>
      <c r="P4871" s="21" t="s">
        <v>172</v>
      </c>
      <c r="Q4871" s="21">
        <v>58159346254</v>
      </c>
      <c r="R4871" s="21" t="s">
        <v>5912</v>
      </c>
      <c r="S4871" s="3">
        <v>4</v>
      </c>
      <c r="T4871" s="37"/>
      <c r="U4871" s="21" t="s">
        <v>18</v>
      </c>
      <c r="V4871" s="21" t="str">
        <f>VLOOKUP(P4871,'Customer List'!B:C,2,)</f>
        <v>Kolkata</v>
      </c>
      <c r="W4871" s="38"/>
      <c r="X4871" s="30">
        <v>46006</v>
      </c>
      <c r="Y4871" s="21">
        <f t="shared" si="743"/>
        <v>2</v>
      </c>
      <c r="Z4871" s="21" t="str">
        <f t="shared" si="744"/>
        <v>Saturday</v>
      </c>
      <c r="AA4871" s="21" t="str">
        <f t="shared" si="745"/>
        <v>Monday</v>
      </c>
      <c r="AB4871" s="21" t="str">
        <f>VLOOKUP(U4871,'Currency Sheet'!A:C,3,)</f>
        <v>DOLLAR</v>
      </c>
      <c r="AC4871" s="42" t="str">
        <f>VLOOKUP(P4871,'Customer List'!B:D,3,)</f>
        <v>OutStation</v>
      </c>
    </row>
    <row r="4872" spans="1:29" x14ac:dyDescent="0.25">
      <c r="A4872" s="21">
        <f t="shared" si="746"/>
        <v>4867</v>
      </c>
      <c r="B4872" s="21" t="s">
        <v>6465</v>
      </c>
      <c r="C4872" s="30">
        <v>45996</v>
      </c>
      <c r="D4872" s="30">
        <v>46000</v>
      </c>
      <c r="E4872" s="47">
        <v>64.2</v>
      </c>
      <c r="F4872" s="47">
        <f t="shared" si="740"/>
        <v>5649.6</v>
      </c>
      <c r="G4872" s="48">
        <f t="shared" si="741"/>
        <v>5649.6</v>
      </c>
      <c r="H4872" s="21">
        <v>103208</v>
      </c>
      <c r="I4872" s="21" t="s">
        <v>5530</v>
      </c>
      <c r="J4872" s="21">
        <v>1</v>
      </c>
      <c r="K4872" s="21">
        <v>1</v>
      </c>
      <c r="L4872" s="21">
        <f t="shared" si="735"/>
        <v>0</v>
      </c>
      <c r="M4872" s="21" t="s">
        <v>6654</v>
      </c>
      <c r="N4872" s="30">
        <v>46004</v>
      </c>
      <c r="O4872" s="48">
        <v>9951</v>
      </c>
      <c r="P4872" s="21" t="s">
        <v>295</v>
      </c>
      <c r="Q4872" s="21">
        <v>58159345355</v>
      </c>
      <c r="R4872" s="21" t="s">
        <v>5912</v>
      </c>
      <c r="S4872" s="3">
        <v>4</v>
      </c>
      <c r="T4872" s="37"/>
      <c r="U4872" s="21" t="s">
        <v>18</v>
      </c>
      <c r="V4872" s="21" t="str">
        <f>VLOOKUP(P4872,'Customer List'!B:C,2,)</f>
        <v>Kerala</v>
      </c>
      <c r="W4872" s="38"/>
      <c r="X4872" s="30">
        <v>46007</v>
      </c>
      <c r="Y4872" s="21">
        <f t="shared" si="743"/>
        <v>3</v>
      </c>
      <c r="Z4872" s="21" t="str">
        <f t="shared" si="744"/>
        <v>Saturday</v>
      </c>
      <c r="AA4872" s="21" t="str">
        <f t="shared" si="745"/>
        <v>Tuesday</v>
      </c>
      <c r="AB4872" s="21" t="str">
        <f>VLOOKUP(U4872,'Currency Sheet'!A:C,3,)</f>
        <v>DOLLAR</v>
      </c>
      <c r="AC4872" s="42" t="str">
        <f>VLOOKUP(P4872,'Customer List'!B:D,3,)</f>
        <v>OutStation</v>
      </c>
    </row>
    <row r="4873" spans="1:29" x14ac:dyDescent="0.25">
      <c r="A4873" s="21">
        <f t="shared" si="746"/>
        <v>4868</v>
      </c>
      <c r="B4873" s="21" t="s">
        <v>6465</v>
      </c>
      <c r="C4873" s="30">
        <v>45996</v>
      </c>
      <c r="D4873" s="30">
        <v>46000</v>
      </c>
      <c r="E4873" s="47">
        <v>52.8</v>
      </c>
      <c r="F4873" s="47">
        <f t="shared" si="740"/>
        <v>4646.3999999999996</v>
      </c>
      <c r="G4873" s="48">
        <f t="shared" si="741"/>
        <v>4646.3999999999996</v>
      </c>
      <c r="H4873" s="21">
        <v>103212</v>
      </c>
      <c r="I4873" s="21" t="s">
        <v>5530</v>
      </c>
      <c r="J4873" s="21">
        <v>1</v>
      </c>
      <c r="K4873" s="21">
        <v>1</v>
      </c>
      <c r="L4873" s="21">
        <f t="shared" si="735"/>
        <v>0</v>
      </c>
      <c r="M4873" s="21" t="s">
        <v>6654</v>
      </c>
      <c r="N4873" s="30">
        <v>46004</v>
      </c>
      <c r="O4873" s="48">
        <v>8184</v>
      </c>
      <c r="P4873" s="21" t="s">
        <v>295</v>
      </c>
      <c r="Q4873" s="21">
        <v>58159345355</v>
      </c>
      <c r="R4873" s="21" t="s">
        <v>5912</v>
      </c>
      <c r="S4873" s="3">
        <v>4</v>
      </c>
      <c r="T4873" s="37"/>
      <c r="U4873" s="21" t="s">
        <v>18</v>
      </c>
      <c r="V4873" s="21" t="str">
        <f>VLOOKUP(P4873,'Customer List'!B:C,2,)</f>
        <v>Kerala</v>
      </c>
      <c r="W4873" s="38"/>
      <c r="X4873" s="30">
        <v>46007</v>
      </c>
      <c r="Y4873" s="21">
        <f t="shared" si="743"/>
        <v>3</v>
      </c>
      <c r="Z4873" s="21" t="str">
        <f t="shared" si="744"/>
        <v>Saturday</v>
      </c>
      <c r="AA4873" s="21" t="str">
        <f t="shared" si="745"/>
        <v>Tuesday</v>
      </c>
      <c r="AB4873" s="21" t="str">
        <f>VLOOKUP(U4873,'Currency Sheet'!A:C,3,)</f>
        <v>DOLLAR</v>
      </c>
      <c r="AC4873" s="42" t="str">
        <f>VLOOKUP(P4873,'Customer List'!B:D,3,)</f>
        <v>OutStation</v>
      </c>
    </row>
    <row r="4874" spans="1:29" x14ac:dyDescent="0.25">
      <c r="A4874" s="21">
        <f t="shared" si="746"/>
        <v>4869</v>
      </c>
      <c r="B4874" s="21" t="s">
        <v>6465</v>
      </c>
      <c r="C4874" s="30">
        <v>45996</v>
      </c>
      <c r="D4874" s="30">
        <v>46000</v>
      </c>
      <c r="E4874" s="47">
        <v>52.2</v>
      </c>
      <c r="F4874" s="47">
        <f t="shared" si="740"/>
        <v>4593.6000000000004</v>
      </c>
      <c r="G4874" s="48">
        <f t="shared" si="741"/>
        <v>4593.6000000000004</v>
      </c>
      <c r="H4874" s="21">
        <v>103221</v>
      </c>
      <c r="I4874" s="21" t="s">
        <v>5530</v>
      </c>
      <c r="J4874" s="21">
        <v>1</v>
      </c>
      <c r="K4874" s="21">
        <v>1</v>
      </c>
      <c r="L4874" s="21">
        <f t="shared" si="735"/>
        <v>0</v>
      </c>
      <c r="M4874" s="21" t="s">
        <v>6663</v>
      </c>
      <c r="N4874" s="30">
        <v>46004</v>
      </c>
      <c r="O4874" s="48">
        <v>8091</v>
      </c>
      <c r="P4874" s="21" t="s">
        <v>172</v>
      </c>
      <c r="Q4874" s="21">
        <v>58159346254</v>
      </c>
      <c r="R4874" s="21" t="s">
        <v>5912</v>
      </c>
      <c r="S4874" s="3">
        <v>4</v>
      </c>
      <c r="T4874" s="37"/>
      <c r="U4874" s="21" t="s">
        <v>18</v>
      </c>
      <c r="V4874" s="21" t="str">
        <f>VLOOKUP(P4874,'Customer List'!B:C,2,)</f>
        <v>Kolkata</v>
      </c>
      <c r="W4874" s="38"/>
      <c r="X4874" s="30">
        <v>46006</v>
      </c>
      <c r="Y4874" s="21">
        <f t="shared" si="743"/>
        <v>2</v>
      </c>
      <c r="Z4874" s="21" t="str">
        <f t="shared" si="744"/>
        <v>Saturday</v>
      </c>
      <c r="AA4874" s="21" t="str">
        <f t="shared" si="745"/>
        <v>Monday</v>
      </c>
      <c r="AB4874" s="21" t="str">
        <f>VLOOKUP(U4874,'Currency Sheet'!A:C,3,)</f>
        <v>DOLLAR</v>
      </c>
      <c r="AC4874" s="42" t="str">
        <f>VLOOKUP(P4874,'Customer List'!B:D,3,)</f>
        <v>OutStation</v>
      </c>
    </row>
    <row r="4875" spans="1:29" x14ac:dyDescent="0.25">
      <c r="A4875" s="21">
        <f t="shared" si="746"/>
        <v>4870</v>
      </c>
      <c r="B4875" s="21" t="s">
        <v>6465</v>
      </c>
      <c r="C4875" s="30">
        <v>45996</v>
      </c>
      <c r="D4875" s="30">
        <v>46000</v>
      </c>
      <c r="E4875" s="47">
        <v>70.8</v>
      </c>
      <c r="F4875" s="47">
        <f t="shared" si="740"/>
        <v>6230.4</v>
      </c>
      <c r="G4875" s="48">
        <f t="shared" si="741"/>
        <v>6230.4</v>
      </c>
      <c r="H4875" s="21">
        <v>104431</v>
      </c>
      <c r="I4875" s="21" t="s">
        <v>5164</v>
      </c>
      <c r="J4875" s="21">
        <v>1</v>
      </c>
      <c r="K4875" s="21">
        <v>1</v>
      </c>
      <c r="L4875" s="21">
        <f t="shared" si="735"/>
        <v>0</v>
      </c>
      <c r="M4875" s="21" t="s">
        <v>6663</v>
      </c>
      <c r="N4875" s="30">
        <v>46004</v>
      </c>
      <c r="O4875" s="48">
        <v>10974</v>
      </c>
      <c r="P4875" s="21" t="s">
        <v>172</v>
      </c>
      <c r="Q4875" s="21">
        <v>58159346254</v>
      </c>
      <c r="R4875" s="21" t="s">
        <v>5912</v>
      </c>
      <c r="S4875" s="3">
        <v>4</v>
      </c>
      <c r="T4875" s="37"/>
      <c r="U4875" s="21" t="s">
        <v>18</v>
      </c>
      <c r="V4875" s="21" t="str">
        <f>VLOOKUP(P4875,'Customer List'!B:C,2,)</f>
        <v>Kolkata</v>
      </c>
      <c r="W4875" s="38"/>
      <c r="X4875" s="30">
        <v>46006</v>
      </c>
      <c r="Y4875" s="21">
        <f t="shared" si="743"/>
        <v>2</v>
      </c>
      <c r="Z4875" s="21" t="str">
        <f t="shared" si="744"/>
        <v>Saturday</v>
      </c>
      <c r="AA4875" s="21" t="str">
        <f t="shared" si="745"/>
        <v>Monday</v>
      </c>
      <c r="AB4875" s="21" t="str">
        <f>VLOOKUP(U4875,'Currency Sheet'!A:C,3,)</f>
        <v>DOLLAR</v>
      </c>
      <c r="AC4875" s="42" t="str">
        <f>VLOOKUP(P4875,'Customer List'!B:D,3,)</f>
        <v>OutStation</v>
      </c>
    </row>
    <row r="4876" spans="1:29" x14ac:dyDescent="0.25">
      <c r="A4876" s="21">
        <f t="shared" si="746"/>
        <v>4871</v>
      </c>
      <c r="B4876" s="21" t="s">
        <v>6465</v>
      </c>
      <c r="C4876" s="30">
        <v>45996</v>
      </c>
      <c r="D4876" s="30">
        <v>46000</v>
      </c>
      <c r="E4876" s="47">
        <v>229.6</v>
      </c>
      <c r="F4876" s="47">
        <f t="shared" si="740"/>
        <v>20204.8</v>
      </c>
      <c r="G4876" s="48">
        <f t="shared" si="741"/>
        <v>20204.8</v>
      </c>
      <c r="H4876" s="21">
        <v>104541</v>
      </c>
      <c r="I4876" s="21" t="s">
        <v>5165</v>
      </c>
      <c r="J4876" s="21">
        <v>1</v>
      </c>
      <c r="K4876" s="21">
        <v>1</v>
      </c>
      <c r="L4876" s="21">
        <f t="shared" si="735"/>
        <v>0</v>
      </c>
      <c r="M4876" s="21" t="s">
        <v>6663</v>
      </c>
      <c r="N4876" s="30">
        <v>46004</v>
      </c>
      <c r="O4876" s="48">
        <v>30504</v>
      </c>
      <c r="P4876" s="21" t="s">
        <v>172</v>
      </c>
      <c r="Q4876" s="21">
        <v>58159346254</v>
      </c>
      <c r="R4876" s="21" t="s">
        <v>5912</v>
      </c>
      <c r="S4876" s="3">
        <v>4</v>
      </c>
      <c r="T4876" s="37"/>
      <c r="U4876" s="21" t="s">
        <v>18</v>
      </c>
      <c r="V4876" s="21" t="str">
        <f>VLOOKUP(P4876,'Customer List'!B:C,2,)</f>
        <v>Kolkata</v>
      </c>
      <c r="W4876" s="38"/>
      <c r="X4876" s="30">
        <v>46006</v>
      </c>
      <c r="Y4876" s="21">
        <f t="shared" si="743"/>
        <v>2</v>
      </c>
      <c r="Z4876" s="21" t="str">
        <f t="shared" si="744"/>
        <v>Saturday</v>
      </c>
      <c r="AA4876" s="21" t="str">
        <f t="shared" si="745"/>
        <v>Monday</v>
      </c>
      <c r="AB4876" s="21" t="str">
        <f>VLOOKUP(U4876,'Currency Sheet'!A:C,3,)</f>
        <v>DOLLAR</v>
      </c>
      <c r="AC4876" s="42" t="str">
        <f>VLOOKUP(P4876,'Customer List'!B:D,3,)</f>
        <v>OutStation</v>
      </c>
    </row>
    <row r="4877" spans="1:29" x14ac:dyDescent="0.25">
      <c r="A4877" s="21">
        <f t="shared" si="746"/>
        <v>4872</v>
      </c>
      <c r="B4877" s="21" t="s">
        <v>6465</v>
      </c>
      <c r="C4877" s="30">
        <v>45996</v>
      </c>
      <c r="D4877" s="30">
        <v>46000</v>
      </c>
      <c r="E4877" s="47">
        <v>122.4</v>
      </c>
      <c r="F4877" s="47">
        <f t="shared" si="740"/>
        <v>10771.2</v>
      </c>
      <c r="G4877" s="48">
        <f t="shared" si="741"/>
        <v>10771.2</v>
      </c>
      <c r="H4877" s="21">
        <v>104706</v>
      </c>
      <c r="I4877" s="21" t="s">
        <v>4751</v>
      </c>
      <c r="J4877" s="21">
        <v>1</v>
      </c>
      <c r="K4877" s="21">
        <v>1</v>
      </c>
      <c r="L4877" s="21">
        <f t="shared" si="735"/>
        <v>0</v>
      </c>
      <c r="M4877" s="21" t="s">
        <v>6688</v>
      </c>
      <c r="N4877" s="30">
        <v>46006</v>
      </c>
      <c r="O4877" s="48">
        <v>18972</v>
      </c>
      <c r="P4877" s="21" t="s">
        <v>26</v>
      </c>
      <c r="Q4877" s="21" t="s">
        <v>6689</v>
      </c>
      <c r="R4877" s="21" t="s">
        <v>5912</v>
      </c>
      <c r="S4877" s="3">
        <v>4</v>
      </c>
      <c r="T4877" s="37"/>
      <c r="U4877" s="21" t="s">
        <v>18</v>
      </c>
      <c r="V4877" s="21" t="str">
        <f>VLOOKUP(P4877,'Customer List'!B:C,2,)</f>
        <v>Chandigarh</v>
      </c>
      <c r="W4877" s="38" t="s">
        <v>6047</v>
      </c>
      <c r="X4877" s="30">
        <v>46007</v>
      </c>
      <c r="Y4877" s="21">
        <f t="shared" si="743"/>
        <v>1</v>
      </c>
      <c r="Z4877" s="21" t="str">
        <f t="shared" si="744"/>
        <v>Monday</v>
      </c>
      <c r="AA4877" s="21" t="str">
        <f t="shared" si="745"/>
        <v>Tuesday</v>
      </c>
      <c r="AB4877" s="21" t="str">
        <f>VLOOKUP(U4877,'Currency Sheet'!A:C,3,)</f>
        <v>DOLLAR</v>
      </c>
      <c r="AC4877" s="42" t="str">
        <f>VLOOKUP(P4877,'Customer List'!B:D,3,)</f>
        <v>OutStation</v>
      </c>
    </row>
    <row r="4878" spans="1:29" x14ac:dyDescent="0.25">
      <c r="A4878" s="21">
        <f t="shared" si="746"/>
        <v>4873</v>
      </c>
      <c r="B4878" s="21" t="s">
        <v>6465</v>
      </c>
      <c r="C4878" s="30">
        <v>45996</v>
      </c>
      <c r="D4878" s="30">
        <v>46000</v>
      </c>
      <c r="E4878" s="47">
        <v>241.5</v>
      </c>
      <c r="F4878" s="47">
        <f t="shared" si="740"/>
        <v>21252</v>
      </c>
      <c r="G4878" s="48">
        <f t="shared" si="741"/>
        <v>21252</v>
      </c>
      <c r="H4878" s="21">
        <v>104743</v>
      </c>
      <c r="I4878" s="21" t="s">
        <v>4751</v>
      </c>
      <c r="J4878" s="21">
        <v>1</v>
      </c>
      <c r="K4878" s="21">
        <v>1</v>
      </c>
      <c r="L4878" s="21">
        <f t="shared" si="735"/>
        <v>0</v>
      </c>
      <c r="M4878" s="21" t="s">
        <v>6663</v>
      </c>
      <c r="N4878" s="30">
        <v>46004</v>
      </c>
      <c r="O4878" s="48">
        <v>32085</v>
      </c>
      <c r="P4878" s="21" t="s">
        <v>172</v>
      </c>
      <c r="Q4878" s="21">
        <v>58159346254</v>
      </c>
      <c r="R4878" s="21" t="s">
        <v>5912</v>
      </c>
      <c r="S4878" s="3">
        <v>4</v>
      </c>
      <c r="T4878" s="37"/>
      <c r="U4878" s="21" t="s">
        <v>18</v>
      </c>
      <c r="V4878" s="21" t="str">
        <f>VLOOKUP(P4878,'Customer List'!B:C,2,)</f>
        <v>Kolkata</v>
      </c>
      <c r="W4878" s="38"/>
      <c r="X4878" s="30">
        <v>46006</v>
      </c>
      <c r="Y4878" s="21">
        <f t="shared" si="743"/>
        <v>2</v>
      </c>
      <c r="Z4878" s="21" t="str">
        <f t="shared" si="744"/>
        <v>Saturday</v>
      </c>
      <c r="AA4878" s="21" t="str">
        <f t="shared" si="745"/>
        <v>Monday</v>
      </c>
      <c r="AB4878" s="21" t="str">
        <f>VLOOKUP(U4878,'Currency Sheet'!A:C,3,)</f>
        <v>DOLLAR</v>
      </c>
      <c r="AC4878" s="42" t="str">
        <f>VLOOKUP(P4878,'Customer List'!B:D,3,)</f>
        <v>OutStation</v>
      </c>
    </row>
    <row r="4879" spans="1:29" x14ac:dyDescent="0.25">
      <c r="A4879" s="21">
        <f t="shared" si="746"/>
        <v>4874</v>
      </c>
      <c r="B4879" s="21" t="s">
        <v>6465</v>
      </c>
      <c r="C4879" s="30">
        <v>45996</v>
      </c>
      <c r="D4879" s="30">
        <v>46000</v>
      </c>
      <c r="E4879" s="47">
        <v>168</v>
      </c>
      <c r="F4879" s="47">
        <f t="shared" si="740"/>
        <v>14784</v>
      </c>
      <c r="G4879" s="48">
        <f t="shared" si="741"/>
        <v>14784</v>
      </c>
      <c r="H4879" s="21">
        <v>105006</v>
      </c>
      <c r="I4879" s="21" t="s">
        <v>4752</v>
      </c>
      <c r="J4879" s="21">
        <v>1</v>
      </c>
      <c r="K4879" s="21">
        <v>1</v>
      </c>
      <c r="L4879" s="21">
        <f t="shared" si="735"/>
        <v>0</v>
      </c>
      <c r="M4879" s="21" t="s">
        <v>6688</v>
      </c>
      <c r="N4879" s="30">
        <v>46006</v>
      </c>
      <c r="O4879" s="48">
        <v>26040</v>
      </c>
      <c r="P4879" s="21" t="s">
        <v>26</v>
      </c>
      <c r="Q4879" s="21" t="s">
        <v>6689</v>
      </c>
      <c r="R4879" s="21" t="s">
        <v>5912</v>
      </c>
      <c r="S4879" s="3">
        <v>4</v>
      </c>
      <c r="T4879" s="37"/>
      <c r="U4879" s="21" t="s">
        <v>18</v>
      </c>
      <c r="V4879" s="21" t="str">
        <f>VLOOKUP(P4879,'Customer List'!B:C,2,)</f>
        <v>Chandigarh</v>
      </c>
      <c r="W4879" s="38" t="s">
        <v>6047</v>
      </c>
      <c r="X4879" s="30">
        <v>46007</v>
      </c>
      <c r="Y4879" s="21">
        <f t="shared" si="743"/>
        <v>1</v>
      </c>
      <c r="Z4879" s="21" t="str">
        <f t="shared" si="744"/>
        <v>Monday</v>
      </c>
      <c r="AA4879" s="21" t="str">
        <f t="shared" si="745"/>
        <v>Tuesday</v>
      </c>
      <c r="AB4879" s="21" t="str">
        <f>VLOOKUP(U4879,'Currency Sheet'!A:C,3,)</f>
        <v>DOLLAR</v>
      </c>
      <c r="AC4879" s="42" t="str">
        <f>VLOOKUP(P4879,'Customer List'!B:D,3,)</f>
        <v>OutStation</v>
      </c>
    </row>
    <row r="4880" spans="1:29" x14ac:dyDescent="0.25">
      <c r="A4880" s="21">
        <f t="shared" si="746"/>
        <v>4875</v>
      </c>
      <c r="B4880" s="21" t="s">
        <v>6465</v>
      </c>
      <c r="C4880" s="30">
        <v>45996</v>
      </c>
      <c r="D4880" s="30">
        <v>46000</v>
      </c>
      <c r="E4880" s="47">
        <v>137.4</v>
      </c>
      <c r="F4880" s="47">
        <f t="shared" si="740"/>
        <v>12091.2</v>
      </c>
      <c r="G4880" s="48">
        <f t="shared" si="741"/>
        <v>12091.2</v>
      </c>
      <c r="H4880" s="21">
        <v>105826</v>
      </c>
      <c r="I4880" s="21" t="s">
        <v>4753</v>
      </c>
      <c r="J4880" s="21">
        <v>1</v>
      </c>
      <c r="K4880" s="21">
        <v>1</v>
      </c>
      <c r="L4880" s="21">
        <f t="shared" si="735"/>
        <v>0</v>
      </c>
      <c r="M4880" s="21" t="s">
        <v>6654</v>
      </c>
      <c r="N4880" s="30">
        <v>46004</v>
      </c>
      <c r="O4880" s="48">
        <v>21297</v>
      </c>
      <c r="P4880" s="21" t="s">
        <v>295</v>
      </c>
      <c r="Q4880" s="21">
        <v>58159345355</v>
      </c>
      <c r="R4880" s="21" t="s">
        <v>5912</v>
      </c>
      <c r="S4880" s="3">
        <v>4</v>
      </c>
      <c r="T4880" s="37"/>
      <c r="U4880" s="21" t="s">
        <v>18</v>
      </c>
      <c r="V4880" s="21" t="str">
        <f>VLOOKUP(P4880,'Customer List'!B:C,2,)</f>
        <v>Kerala</v>
      </c>
      <c r="W4880" s="38"/>
      <c r="X4880" s="30">
        <v>46007</v>
      </c>
      <c r="Y4880" s="21">
        <f t="shared" si="743"/>
        <v>3</v>
      </c>
      <c r="Z4880" s="21" t="str">
        <f t="shared" si="744"/>
        <v>Saturday</v>
      </c>
      <c r="AA4880" s="21" t="str">
        <f t="shared" si="745"/>
        <v>Tuesday</v>
      </c>
      <c r="AB4880" s="21" t="str">
        <f>VLOOKUP(U4880,'Currency Sheet'!A:C,3,)</f>
        <v>DOLLAR</v>
      </c>
      <c r="AC4880" s="42" t="str">
        <f>VLOOKUP(P4880,'Customer List'!B:D,3,)</f>
        <v>OutStation</v>
      </c>
    </row>
    <row r="4881" spans="1:29" x14ac:dyDescent="0.25">
      <c r="A4881" s="21">
        <f t="shared" si="746"/>
        <v>4876</v>
      </c>
      <c r="B4881" s="21" t="s">
        <v>6465</v>
      </c>
      <c r="C4881" s="30">
        <v>45996</v>
      </c>
      <c r="D4881" s="30">
        <v>46000</v>
      </c>
      <c r="E4881" s="47">
        <v>169.4</v>
      </c>
      <c r="F4881" s="47">
        <f t="shared" si="740"/>
        <v>14907.2</v>
      </c>
      <c r="G4881" s="48">
        <f t="shared" si="741"/>
        <v>14907.2</v>
      </c>
      <c r="H4881" s="21">
        <v>107219</v>
      </c>
      <c r="I4881" s="21" t="s">
        <v>6527</v>
      </c>
      <c r="J4881" s="21">
        <v>1</v>
      </c>
      <c r="K4881" s="21">
        <v>1</v>
      </c>
      <c r="L4881" s="21">
        <f t="shared" si="735"/>
        <v>0</v>
      </c>
      <c r="M4881" s="21" t="s">
        <v>6663</v>
      </c>
      <c r="N4881" s="30">
        <v>46004</v>
      </c>
      <c r="O4881" s="48">
        <v>22506</v>
      </c>
      <c r="P4881" s="21" t="s">
        <v>172</v>
      </c>
      <c r="Q4881" s="21">
        <v>58159346254</v>
      </c>
      <c r="R4881" s="21" t="s">
        <v>5912</v>
      </c>
      <c r="S4881" s="3">
        <v>4</v>
      </c>
      <c r="T4881" s="37"/>
      <c r="U4881" s="21" t="s">
        <v>18</v>
      </c>
      <c r="V4881" s="21" t="str">
        <f>VLOOKUP(P4881,'Customer List'!B:C,2,)</f>
        <v>Kolkata</v>
      </c>
      <c r="W4881" s="38"/>
      <c r="X4881" s="30">
        <v>46006</v>
      </c>
      <c r="Y4881" s="21">
        <f t="shared" si="743"/>
        <v>2</v>
      </c>
      <c r="Z4881" s="21" t="str">
        <f t="shared" si="744"/>
        <v>Saturday</v>
      </c>
      <c r="AA4881" s="21" t="str">
        <f t="shared" si="745"/>
        <v>Monday</v>
      </c>
      <c r="AB4881" s="21" t="str">
        <f>VLOOKUP(U4881,'Currency Sheet'!A:C,3,)</f>
        <v>DOLLAR</v>
      </c>
      <c r="AC4881" s="42" t="str">
        <f>VLOOKUP(P4881,'Customer List'!B:D,3,)</f>
        <v>OutStation</v>
      </c>
    </row>
    <row r="4882" spans="1:29" x14ac:dyDescent="0.25">
      <c r="A4882" s="21">
        <f t="shared" si="746"/>
        <v>4877</v>
      </c>
      <c r="B4882" s="21" t="s">
        <v>6465</v>
      </c>
      <c r="C4882" s="30">
        <v>45996</v>
      </c>
      <c r="D4882" s="30">
        <v>46000</v>
      </c>
      <c r="E4882" s="47">
        <v>137.4</v>
      </c>
      <c r="F4882" s="47">
        <f t="shared" si="740"/>
        <v>12091.2</v>
      </c>
      <c r="G4882" s="48">
        <f t="shared" si="741"/>
        <v>12091.2</v>
      </c>
      <c r="H4882" s="21">
        <v>108418</v>
      </c>
      <c r="I4882" s="21" t="s">
        <v>4755</v>
      </c>
      <c r="J4882" s="21">
        <v>1</v>
      </c>
      <c r="K4882" s="21">
        <v>1</v>
      </c>
      <c r="L4882" s="21">
        <f t="shared" si="735"/>
        <v>0</v>
      </c>
      <c r="M4882" s="21" t="s">
        <v>6619</v>
      </c>
      <c r="N4882" s="30">
        <v>46002</v>
      </c>
      <c r="O4882" s="48">
        <v>21297</v>
      </c>
      <c r="P4882" s="21" t="s">
        <v>213</v>
      </c>
      <c r="Q4882" s="21" t="s">
        <v>1127</v>
      </c>
      <c r="R4882" s="21" t="s">
        <v>1127</v>
      </c>
      <c r="S4882" s="3">
        <v>4</v>
      </c>
      <c r="T4882" s="37" t="s">
        <v>6621</v>
      </c>
      <c r="U4882" s="21" t="s">
        <v>18</v>
      </c>
      <c r="V4882" s="21" t="str">
        <f>VLOOKUP(P4882,'Customer List'!B:C,2,)</f>
        <v>Delhi</v>
      </c>
      <c r="W4882" s="38"/>
      <c r="X4882" s="30">
        <f t="shared" si="742"/>
        <v>46002</v>
      </c>
      <c r="Y4882" s="21">
        <f t="shared" si="743"/>
        <v>0</v>
      </c>
      <c r="Z4882" s="21" t="str">
        <f t="shared" si="744"/>
        <v>Thursday</v>
      </c>
      <c r="AA4882" s="21" t="str">
        <f t="shared" si="745"/>
        <v>Thursday</v>
      </c>
      <c r="AB4882" s="21" t="str">
        <f>VLOOKUP(U4882,'Currency Sheet'!A:C,3,)</f>
        <v>DOLLAR</v>
      </c>
      <c r="AC4882" s="42" t="str">
        <f>VLOOKUP(P4882,'Customer List'!B:D,3,)</f>
        <v>Local</v>
      </c>
    </row>
    <row r="4883" spans="1:29" x14ac:dyDescent="0.25">
      <c r="A4883" s="21">
        <f t="shared" si="746"/>
        <v>4878</v>
      </c>
      <c r="B4883" s="21" t="s">
        <v>6465</v>
      </c>
      <c r="C4883" s="30">
        <v>45996</v>
      </c>
      <c r="D4883" s="30">
        <v>46000</v>
      </c>
      <c r="E4883" s="47">
        <v>141</v>
      </c>
      <c r="F4883" s="47">
        <f t="shared" si="740"/>
        <v>12408</v>
      </c>
      <c r="G4883" s="48">
        <f t="shared" si="741"/>
        <v>12408</v>
      </c>
      <c r="H4883" s="21">
        <v>108716</v>
      </c>
      <c r="I4883" s="21" t="s">
        <v>5532</v>
      </c>
      <c r="J4883" s="21">
        <v>1</v>
      </c>
      <c r="K4883" s="21">
        <v>1</v>
      </c>
      <c r="L4883" s="21">
        <f t="shared" si="735"/>
        <v>0</v>
      </c>
      <c r="M4883" s="21" t="s">
        <v>6652</v>
      </c>
      <c r="N4883" s="30">
        <v>46004</v>
      </c>
      <c r="O4883" s="48">
        <v>20973.75</v>
      </c>
      <c r="P4883" s="21" t="s">
        <v>6125</v>
      </c>
      <c r="Q4883" s="21">
        <v>58159344036</v>
      </c>
      <c r="R4883" s="21" t="s">
        <v>6107</v>
      </c>
      <c r="S4883" s="3">
        <v>4</v>
      </c>
      <c r="T4883" s="37"/>
      <c r="U4883" s="21" t="s">
        <v>18</v>
      </c>
      <c r="V4883" s="21" t="str">
        <f>VLOOKUP(P4883,'Customer List'!B:C,2,)</f>
        <v>Hyderabad</v>
      </c>
      <c r="W4883" s="38"/>
      <c r="X4883" s="30">
        <v>46006</v>
      </c>
      <c r="Y4883" s="21">
        <f t="shared" si="743"/>
        <v>2</v>
      </c>
      <c r="Z4883" s="21" t="str">
        <f t="shared" si="744"/>
        <v>Saturday</v>
      </c>
      <c r="AA4883" s="21" t="str">
        <f t="shared" si="745"/>
        <v>Monday</v>
      </c>
      <c r="AB4883" s="21" t="str">
        <f>VLOOKUP(U4883,'Currency Sheet'!A:C,3,)</f>
        <v>DOLLAR</v>
      </c>
      <c r="AC4883" s="42" t="str">
        <f>VLOOKUP(P4883,'Customer List'!B:D,3,)</f>
        <v>OutStation</v>
      </c>
    </row>
    <row r="4884" spans="1:29" x14ac:dyDescent="0.25">
      <c r="A4884" s="21">
        <f t="shared" si="746"/>
        <v>4879</v>
      </c>
      <c r="B4884" s="21" t="s">
        <v>6465</v>
      </c>
      <c r="C4884" s="30">
        <v>45996</v>
      </c>
      <c r="D4884" s="30">
        <v>46000</v>
      </c>
      <c r="E4884" s="47">
        <v>114.6</v>
      </c>
      <c r="F4884" s="47">
        <f t="shared" si="740"/>
        <v>10084.799999999999</v>
      </c>
      <c r="G4884" s="48">
        <f t="shared" si="741"/>
        <v>10084.799999999999</v>
      </c>
      <c r="H4884" s="21">
        <v>116208</v>
      </c>
      <c r="I4884" s="21" t="s">
        <v>6528</v>
      </c>
      <c r="J4884" s="21">
        <v>1</v>
      </c>
      <c r="K4884" s="21">
        <v>1</v>
      </c>
      <c r="L4884" s="21">
        <f t="shared" si="735"/>
        <v>0</v>
      </c>
      <c r="M4884" s="21" t="s">
        <v>6654</v>
      </c>
      <c r="N4884" s="30">
        <v>46004</v>
      </c>
      <c r="O4884" s="48">
        <v>17763</v>
      </c>
      <c r="P4884" s="21" t="s">
        <v>295</v>
      </c>
      <c r="Q4884" s="21">
        <v>58159345355</v>
      </c>
      <c r="R4884" s="21" t="s">
        <v>5912</v>
      </c>
      <c r="S4884" s="3">
        <v>4</v>
      </c>
      <c r="T4884" s="37"/>
      <c r="U4884" s="21" t="s">
        <v>18</v>
      </c>
      <c r="V4884" s="21" t="str">
        <f>VLOOKUP(P4884,'Customer List'!B:C,2,)</f>
        <v>Kerala</v>
      </c>
      <c r="W4884" s="38"/>
      <c r="X4884" s="30">
        <v>46007</v>
      </c>
      <c r="Y4884" s="21">
        <f t="shared" si="743"/>
        <v>3</v>
      </c>
      <c r="Z4884" s="21" t="str">
        <f t="shared" si="744"/>
        <v>Saturday</v>
      </c>
      <c r="AA4884" s="21" t="str">
        <f t="shared" si="745"/>
        <v>Tuesday</v>
      </c>
      <c r="AB4884" s="21" t="str">
        <f>VLOOKUP(U4884,'Currency Sheet'!A:C,3,)</f>
        <v>DOLLAR</v>
      </c>
      <c r="AC4884" s="42" t="str">
        <f>VLOOKUP(P4884,'Customer List'!B:D,3,)</f>
        <v>OutStation</v>
      </c>
    </row>
    <row r="4885" spans="1:29" x14ac:dyDescent="0.25">
      <c r="A4885" s="21">
        <f t="shared" si="746"/>
        <v>4880</v>
      </c>
      <c r="B4885" s="21" t="s">
        <v>6465</v>
      </c>
      <c r="C4885" s="30">
        <v>45996</v>
      </c>
      <c r="D4885" s="30">
        <v>46000</v>
      </c>
      <c r="E4885" s="47">
        <v>82.8</v>
      </c>
      <c r="F4885" s="47">
        <f t="shared" si="740"/>
        <v>7286.4</v>
      </c>
      <c r="G4885" s="48">
        <f t="shared" si="741"/>
        <v>14572.8</v>
      </c>
      <c r="H4885" s="21">
        <v>116212</v>
      </c>
      <c r="I4885" s="21" t="s">
        <v>6528</v>
      </c>
      <c r="J4885" s="21">
        <v>2</v>
      </c>
      <c r="K4885" s="21">
        <v>2</v>
      </c>
      <c r="L4885" s="21">
        <f t="shared" si="735"/>
        <v>0</v>
      </c>
      <c r="M4885" s="21" t="s">
        <v>6654</v>
      </c>
      <c r="N4885" s="30">
        <v>46004</v>
      </c>
      <c r="O4885" s="48">
        <v>25668</v>
      </c>
      <c r="P4885" s="21" t="s">
        <v>295</v>
      </c>
      <c r="Q4885" s="21">
        <v>58159345355</v>
      </c>
      <c r="R4885" s="21" t="s">
        <v>5912</v>
      </c>
      <c r="S4885" s="3">
        <v>4</v>
      </c>
      <c r="T4885" s="37"/>
      <c r="U4885" s="21" t="s">
        <v>18</v>
      </c>
      <c r="V4885" s="21" t="str">
        <f>VLOOKUP(P4885,'Customer List'!B:C,2,)</f>
        <v>Kerala</v>
      </c>
      <c r="W4885" s="38"/>
      <c r="X4885" s="30">
        <v>46007</v>
      </c>
      <c r="Y4885" s="21">
        <f t="shared" si="743"/>
        <v>3</v>
      </c>
      <c r="Z4885" s="21" t="str">
        <f t="shared" si="744"/>
        <v>Saturday</v>
      </c>
      <c r="AA4885" s="21" t="str">
        <f t="shared" si="745"/>
        <v>Tuesday</v>
      </c>
      <c r="AB4885" s="21" t="str">
        <f>VLOOKUP(U4885,'Currency Sheet'!A:C,3,)</f>
        <v>DOLLAR</v>
      </c>
      <c r="AC4885" s="42" t="str">
        <f>VLOOKUP(P4885,'Customer List'!B:D,3,)</f>
        <v>OutStation</v>
      </c>
    </row>
    <row r="4886" spans="1:29" x14ac:dyDescent="0.25">
      <c r="A4886" s="21">
        <f t="shared" si="746"/>
        <v>4881</v>
      </c>
      <c r="B4886" s="21" t="s">
        <v>6465</v>
      </c>
      <c r="C4886" s="30">
        <v>45996</v>
      </c>
      <c r="D4886" s="30">
        <v>46000</v>
      </c>
      <c r="E4886" s="47">
        <v>109.8</v>
      </c>
      <c r="F4886" s="47">
        <f t="shared" si="740"/>
        <v>9662.4</v>
      </c>
      <c r="G4886" s="48">
        <f t="shared" si="741"/>
        <v>9662.4</v>
      </c>
      <c r="H4886" s="21">
        <v>120105</v>
      </c>
      <c r="I4886" s="21" t="s">
        <v>6034</v>
      </c>
      <c r="J4886" s="21">
        <v>1</v>
      </c>
      <c r="K4886" s="21">
        <v>1</v>
      </c>
      <c r="L4886" s="21">
        <f t="shared" si="735"/>
        <v>0</v>
      </c>
      <c r="M4886" s="21" t="s">
        <v>6663</v>
      </c>
      <c r="N4886" s="30">
        <v>46004</v>
      </c>
      <c r="O4886" s="48">
        <v>17019</v>
      </c>
      <c r="P4886" s="21" t="s">
        <v>172</v>
      </c>
      <c r="Q4886" s="21">
        <v>58159346254</v>
      </c>
      <c r="R4886" s="21" t="s">
        <v>5912</v>
      </c>
      <c r="S4886" s="3">
        <v>4</v>
      </c>
      <c r="T4886" s="37"/>
      <c r="U4886" s="21" t="s">
        <v>18</v>
      </c>
      <c r="V4886" s="21" t="str">
        <f>VLOOKUP(P4886,'Customer List'!B:C,2,)</f>
        <v>Kolkata</v>
      </c>
      <c r="W4886" s="38"/>
      <c r="X4886" s="30">
        <v>46006</v>
      </c>
      <c r="Y4886" s="21">
        <f t="shared" si="743"/>
        <v>2</v>
      </c>
      <c r="Z4886" s="21" t="str">
        <f t="shared" si="744"/>
        <v>Saturday</v>
      </c>
      <c r="AA4886" s="21" t="str">
        <f t="shared" si="745"/>
        <v>Monday</v>
      </c>
      <c r="AB4886" s="21" t="str">
        <f>VLOOKUP(U4886,'Currency Sheet'!A:C,3,)</f>
        <v>DOLLAR</v>
      </c>
      <c r="AC4886" s="42" t="str">
        <f>VLOOKUP(P4886,'Customer List'!B:D,3,)</f>
        <v>OutStation</v>
      </c>
    </row>
    <row r="4887" spans="1:29" x14ac:dyDescent="0.25">
      <c r="A4887" s="21">
        <f t="shared" si="746"/>
        <v>4882</v>
      </c>
      <c r="B4887" s="21" t="s">
        <v>6465</v>
      </c>
      <c r="C4887" s="30">
        <v>45996</v>
      </c>
      <c r="D4887" s="30">
        <v>46000</v>
      </c>
      <c r="E4887" s="47">
        <v>193.8</v>
      </c>
      <c r="F4887" s="47">
        <f t="shared" si="740"/>
        <v>17054.400000000001</v>
      </c>
      <c r="G4887" s="48">
        <f t="shared" si="741"/>
        <v>17054.400000000001</v>
      </c>
      <c r="H4887" s="21">
        <v>122524</v>
      </c>
      <c r="I4887" s="21" t="s">
        <v>6032</v>
      </c>
      <c r="J4887" s="21">
        <v>1</v>
      </c>
      <c r="K4887" s="21">
        <v>1</v>
      </c>
      <c r="L4887" s="21">
        <f t="shared" si="735"/>
        <v>0</v>
      </c>
      <c r="M4887" s="21" t="s">
        <v>6654</v>
      </c>
      <c r="N4887" s="30">
        <v>46004</v>
      </c>
      <c r="O4887" s="48">
        <v>30039</v>
      </c>
      <c r="P4887" s="21" t="s">
        <v>295</v>
      </c>
      <c r="Q4887" s="21">
        <v>58159345355</v>
      </c>
      <c r="R4887" s="21" t="s">
        <v>5912</v>
      </c>
      <c r="S4887" s="3">
        <v>4</v>
      </c>
      <c r="T4887" s="37"/>
      <c r="U4887" s="21" t="s">
        <v>18</v>
      </c>
      <c r="V4887" s="21" t="str">
        <f>VLOOKUP(P4887,'Customer List'!B:C,2,)</f>
        <v>Kerala</v>
      </c>
      <c r="W4887" s="38"/>
      <c r="X4887" s="30">
        <v>46007</v>
      </c>
      <c r="Y4887" s="21">
        <f t="shared" si="743"/>
        <v>3</v>
      </c>
      <c r="Z4887" s="21" t="str">
        <f t="shared" si="744"/>
        <v>Saturday</v>
      </c>
      <c r="AA4887" s="21" t="str">
        <f t="shared" si="745"/>
        <v>Tuesday</v>
      </c>
      <c r="AB4887" s="21" t="str">
        <f>VLOOKUP(U4887,'Currency Sheet'!A:C,3,)</f>
        <v>DOLLAR</v>
      </c>
      <c r="AC4887" s="42" t="str">
        <f>VLOOKUP(P4887,'Customer List'!B:D,3,)</f>
        <v>OutStation</v>
      </c>
    </row>
    <row r="4888" spans="1:29" x14ac:dyDescent="0.25">
      <c r="A4888" s="21">
        <f t="shared" si="746"/>
        <v>4883</v>
      </c>
      <c r="B4888" s="21" t="s">
        <v>6465</v>
      </c>
      <c r="C4888" s="30">
        <v>45996</v>
      </c>
      <c r="D4888" s="30">
        <v>46000</v>
      </c>
      <c r="E4888" s="47">
        <v>85.8</v>
      </c>
      <c r="F4888" s="47">
        <f t="shared" si="740"/>
        <v>7550.4</v>
      </c>
      <c r="G4888" s="48">
        <f t="shared" si="741"/>
        <v>7550.4</v>
      </c>
      <c r="H4888" s="21">
        <v>123116</v>
      </c>
      <c r="I4888" s="21" t="s">
        <v>4760</v>
      </c>
      <c r="J4888" s="21">
        <v>1</v>
      </c>
      <c r="K4888" s="21">
        <v>1</v>
      </c>
      <c r="L4888" s="21">
        <f t="shared" si="735"/>
        <v>0</v>
      </c>
      <c r="M4888" s="21" t="s">
        <v>6654</v>
      </c>
      <c r="N4888" s="30">
        <v>46004</v>
      </c>
      <c r="O4888" s="48">
        <v>13299</v>
      </c>
      <c r="P4888" s="21" t="s">
        <v>295</v>
      </c>
      <c r="Q4888" s="21">
        <v>58159345355</v>
      </c>
      <c r="R4888" s="21" t="s">
        <v>5912</v>
      </c>
      <c r="S4888" s="3">
        <v>4</v>
      </c>
      <c r="T4888" s="37"/>
      <c r="U4888" s="21" t="s">
        <v>18</v>
      </c>
      <c r="V4888" s="21" t="str">
        <f>VLOOKUP(P4888,'Customer List'!B:C,2,)</f>
        <v>Kerala</v>
      </c>
      <c r="W4888" s="38"/>
      <c r="X4888" s="30">
        <v>46007</v>
      </c>
      <c r="Y4888" s="21">
        <f t="shared" si="743"/>
        <v>3</v>
      </c>
      <c r="Z4888" s="21" t="str">
        <f t="shared" si="744"/>
        <v>Saturday</v>
      </c>
      <c r="AA4888" s="21" t="str">
        <f t="shared" si="745"/>
        <v>Tuesday</v>
      </c>
      <c r="AB4888" s="21" t="str">
        <f>VLOOKUP(U4888,'Currency Sheet'!A:C,3,)</f>
        <v>DOLLAR</v>
      </c>
      <c r="AC4888" s="42" t="str">
        <f>VLOOKUP(P4888,'Customer List'!B:D,3,)</f>
        <v>OutStation</v>
      </c>
    </row>
    <row r="4889" spans="1:29" x14ac:dyDescent="0.25">
      <c r="A4889" s="21">
        <f t="shared" si="746"/>
        <v>4884</v>
      </c>
      <c r="B4889" s="21" t="s">
        <v>6465</v>
      </c>
      <c r="C4889" s="30">
        <v>45996</v>
      </c>
      <c r="D4889" s="30">
        <v>46000</v>
      </c>
      <c r="E4889" s="47">
        <v>82.8</v>
      </c>
      <c r="F4889" s="47">
        <f t="shared" si="740"/>
        <v>7286.4</v>
      </c>
      <c r="G4889" s="48">
        <f t="shared" si="741"/>
        <v>7286.4</v>
      </c>
      <c r="H4889" s="21">
        <v>123117</v>
      </c>
      <c r="I4889" s="21" t="s">
        <v>4760</v>
      </c>
      <c r="J4889" s="21">
        <v>1</v>
      </c>
      <c r="K4889" s="21">
        <v>1</v>
      </c>
      <c r="L4889" s="21">
        <f t="shared" si="735"/>
        <v>0</v>
      </c>
      <c r="M4889" s="21" t="s">
        <v>6613</v>
      </c>
      <c r="N4889" s="30">
        <v>46001</v>
      </c>
      <c r="O4889" s="48">
        <v>12843</v>
      </c>
      <c r="P4889" s="21" t="s">
        <v>228</v>
      </c>
      <c r="Q4889" s="21">
        <v>58159193912</v>
      </c>
      <c r="R4889" s="21" t="s">
        <v>6107</v>
      </c>
      <c r="S4889" s="3">
        <v>4</v>
      </c>
      <c r="T4889" s="37"/>
      <c r="U4889" s="21" t="s">
        <v>18</v>
      </c>
      <c r="V4889" s="21" t="str">
        <f>VLOOKUP(P4889,'Customer List'!B:C,2,)</f>
        <v>Kolkata</v>
      </c>
      <c r="W4889" s="38"/>
      <c r="X4889" s="30">
        <v>46002</v>
      </c>
      <c r="Y4889" s="21">
        <f t="shared" si="743"/>
        <v>1</v>
      </c>
      <c r="Z4889" s="21" t="str">
        <f t="shared" si="744"/>
        <v>Wednesday</v>
      </c>
      <c r="AA4889" s="21" t="str">
        <f t="shared" si="745"/>
        <v>Thursday</v>
      </c>
      <c r="AB4889" s="21" t="str">
        <f>VLOOKUP(U4889,'Currency Sheet'!A:C,3,)</f>
        <v>DOLLAR</v>
      </c>
      <c r="AC4889" s="42" t="str">
        <f>VLOOKUP(P4889,'Customer List'!B:D,3,)</f>
        <v>OutStation</v>
      </c>
    </row>
    <row r="4890" spans="1:29" x14ac:dyDescent="0.25">
      <c r="A4890" s="21">
        <f t="shared" si="746"/>
        <v>4885</v>
      </c>
      <c r="B4890" s="21" t="s">
        <v>6465</v>
      </c>
      <c r="C4890" s="30">
        <v>45996</v>
      </c>
      <c r="D4890" s="30">
        <v>46000</v>
      </c>
      <c r="E4890" s="47">
        <v>204</v>
      </c>
      <c r="F4890" s="47">
        <f t="shared" si="740"/>
        <v>17952</v>
      </c>
      <c r="G4890" s="48">
        <f t="shared" si="741"/>
        <v>17952</v>
      </c>
      <c r="H4890" s="21">
        <v>124608</v>
      </c>
      <c r="I4890" s="21" t="s">
        <v>4761</v>
      </c>
      <c r="J4890" s="21">
        <v>1</v>
      </c>
      <c r="K4890" s="21">
        <v>1</v>
      </c>
      <c r="L4890" s="21">
        <f t="shared" si="735"/>
        <v>0</v>
      </c>
      <c r="M4890" s="21" t="s">
        <v>6688</v>
      </c>
      <c r="N4890" s="30">
        <v>46006</v>
      </c>
      <c r="O4890" s="48">
        <v>31620</v>
      </c>
      <c r="P4890" s="21" t="s">
        <v>26</v>
      </c>
      <c r="Q4890" s="21" t="s">
        <v>6689</v>
      </c>
      <c r="R4890" s="21" t="s">
        <v>5912</v>
      </c>
      <c r="S4890" s="3">
        <v>4</v>
      </c>
      <c r="T4890" s="37"/>
      <c r="U4890" s="21" t="s">
        <v>18</v>
      </c>
      <c r="V4890" s="21" t="str">
        <f>VLOOKUP(P4890,'Customer List'!B:C,2,)</f>
        <v>Chandigarh</v>
      </c>
      <c r="W4890" s="38" t="s">
        <v>6047</v>
      </c>
      <c r="X4890" s="30">
        <v>46007</v>
      </c>
      <c r="Y4890" s="21">
        <f t="shared" si="743"/>
        <v>1</v>
      </c>
      <c r="Z4890" s="21" t="str">
        <f t="shared" si="744"/>
        <v>Monday</v>
      </c>
      <c r="AA4890" s="21" t="str">
        <f t="shared" si="745"/>
        <v>Tuesday</v>
      </c>
      <c r="AB4890" s="21" t="str">
        <f>VLOOKUP(U4890,'Currency Sheet'!A:C,3,)</f>
        <v>DOLLAR</v>
      </c>
      <c r="AC4890" s="42" t="str">
        <f>VLOOKUP(P4890,'Customer List'!B:D,3,)</f>
        <v>OutStation</v>
      </c>
    </row>
    <row r="4891" spans="1:29" x14ac:dyDescent="0.25">
      <c r="A4891" s="21">
        <f t="shared" si="746"/>
        <v>4886</v>
      </c>
      <c r="B4891" s="21" t="s">
        <v>6465</v>
      </c>
      <c r="C4891" s="30">
        <v>45996</v>
      </c>
      <c r="D4891" s="30">
        <v>46000</v>
      </c>
      <c r="E4891" s="47">
        <v>73.2</v>
      </c>
      <c r="F4891" s="47">
        <f t="shared" si="740"/>
        <v>6441.6</v>
      </c>
      <c r="G4891" s="48">
        <f t="shared" si="741"/>
        <v>6441.6</v>
      </c>
      <c r="H4891" s="21">
        <v>126505</v>
      </c>
      <c r="I4891" s="21" t="s">
        <v>6036</v>
      </c>
      <c r="J4891" s="21">
        <v>1</v>
      </c>
      <c r="K4891" s="21">
        <v>1</v>
      </c>
      <c r="L4891" s="21">
        <f t="shared" si="735"/>
        <v>0</v>
      </c>
      <c r="M4891" s="21" t="s">
        <v>6663</v>
      </c>
      <c r="N4891" s="30">
        <v>46004</v>
      </c>
      <c r="O4891" s="48">
        <v>11346</v>
      </c>
      <c r="P4891" s="21" t="s">
        <v>172</v>
      </c>
      <c r="Q4891" s="21">
        <v>58159346254</v>
      </c>
      <c r="R4891" s="21" t="s">
        <v>5912</v>
      </c>
      <c r="S4891" s="3">
        <v>4</v>
      </c>
      <c r="T4891" s="37"/>
      <c r="U4891" s="21" t="s">
        <v>18</v>
      </c>
      <c r="V4891" s="21" t="str">
        <f>VLOOKUP(P4891,'Customer List'!B:C,2,)</f>
        <v>Kolkata</v>
      </c>
      <c r="W4891" s="38"/>
      <c r="X4891" s="30">
        <v>46006</v>
      </c>
      <c r="Y4891" s="21">
        <f t="shared" si="743"/>
        <v>2</v>
      </c>
      <c r="Z4891" s="21" t="str">
        <f t="shared" si="744"/>
        <v>Saturday</v>
      </c>
      <c r="AA4891" s="21" t="str">
        <f t="shared" si="745"/>
        <v>Monday</v>
      </c>
      <c r="AB4891" s="21" t="str">
        <f>VLOOKUP(U4891,'Currency Sheet'!A:C,3,)</f>
        <v>DOLLAR</v>
      </c>
      <c r="AC4891" s="42" t="str">
        <f>VLOOKUP(P4891,'Customer List'!B:D,3,)</f>
        <v>OutStation</v>
      </c>
    </row>
    <row r="4892" spans="1:29" x14ac:dyDescent="0.25">
      <c r="A4892" s="21">
        <f t="shared" si="746"/>
        <v>4887</v>
      </c>
      <c r="B4892" s="21" t="s">
        <v>6465</v>
      </c>
      <c r="C4892" s="30">
        <v>45996</v>
      </c>
      <c r="D4892" s="30">
        <v>46000</v>
      </c>
      <c r="E4892" s="47">
        <v>150.5</v>
      </c>
      <c r="F4892" s="47">
        <f t="shared" si="740"/>
        <v>13244</v>
      </c>
      <c r="G4892" s="48">
        <f t="shared" si="741"/>
        <v>13244</v>
      </c>
      <c r="H4892" s="21">
        <v>127215</v>
      </c>
      <c r="I4892" s="21" t="s">
        <v>6332</v>
      </c>
      <c r="J4892" s="21">
        <v>1</v>
      </c>
      <c r="K4892" s="21">
        <v>1</v>
      </c>
      <c r="L4892" s="21">
        <f t="shared" si="735"/>
        <v>0</v>
      </c>
      <c r="M4892" s="21" t="s">
        <v>6663</v>
      </c>
      <c r="N4892" s="30">
        <v>46004</v>
      </c>
      <c r="O4892" s="48">
        <v>19995</v>
      </c>
      <c r="P4892" s="21" t="s">
        <v>172</v>
      </c>
      <c r="Q4892" s="21">
        <v>58159346254</v>
      </c>
      <c r="R4892" s="21" t="s">
        <v>5912</v>
      </c>
      <c r="S4892" s="3">
        <v>4</v>
      </c>
      <c r="T4892" s="37"/>
      <c r="U4892" s="21" t="s">
        <v>18</v>
      </c>
      <c r="V4892" s="21" t="str">
        <f>VLOOKUP(P4892,'Customer List'!B:C,2,)</f>
        <v>Kolkata</v>
      </c>
      <c r="W4892" s="38"/>
      <c r="X4892" s="30">
        <v>46006</v>
      </c>
      <c r="Y4892" s="21">
        <f t="shared" si="743"/>
        <v>2</v>
      </c>
      <c r="Z4892" s="21" t="str">
        <f t="shared" si="744"/>
        <v>Saturday</v>
      </c>
      <c r="AA4892" s="21" t="str">
        <f t="shared" si="745"/>
        <v>Monday</v>
      </c>
      <c r="AB4892" s="21" t="str">
        <f>VLOOKUP(U4892,'Currency Sheet'!A:C,3,)</f>
        <v>DOLLAR</v>
      </c>
      <c r="AC4892" s="42" t="str">
        <f>VLOOKUP(P4892,'Customer List'!B:D,3,)</f>
        <v>OutStation</v>
      </c>
    </row>
    <row r="4893" spans="1:29" x14ac:dyDescent="0.25">
      <c r="A4893" s="21">
        <f t="shared" si="746"/>
        <v>4888</v>
      </c>
      <c r="B4893" s="21" t="s">
        <v>6465</v>
      </c>
      <c r="C4893" s="30">
        <v>45996</v>
      </c>
      <c r="D4893" s="30">
        <v>46000</v>
      </c>
      <c r="E4893" s="47">
        <v>119.7</v>
      </c>
      <c r="F4893" s="47">
        <f t="shared" si="740"/>
        <v>10533.6</v>
      </c>
      <c r="G4893" s="48">
        <f t="shared" si="741"/>
        <v>10533.6</v>
      </c>
      <c r="H4893" s="21">
        <v>127627</v>
      </c>
      <c r="I4893" s="21" t="s">
        <v>5171</v>
      </c>
      <c r="J4893" s="21">
        <v>1</v>
      </c>
      <c r="K4893" s="21"/>
      <c r="L4893" s="21">
        <f t="shared" ref="L4893:L4956" si="747">J4893-K4893</f>
        <v>1</v>
      </c>
      <c r="M4893" s="21"/>
      <c r="N4893" s="30"/>
      <c r="O4893" s="48"/>
      <c r="P4893" s="21" t="s">
        <v>6460</v>
      </c>
      <c r="Q4893" s="21"/>
      <c r="R4893" s="21"/>
      <c r="S4893" s="3">
        <v>4</v>
      </c>
      <c r="T4893" s="37"/>
      <c r="U4893" s="21" t="s">
        <v>18</v>
      </c>
      <c r="V4893" s="21" t="str">
        <f>VLOOKUP(P4893,'Customer List'!B:C,2,)</f>
        <v>VARANASI</v>
      </c>
      <c r="W4893" s="38" t="s">
        <v>6624</v>
      </c>
      <c r="X4893" s="30" t="str">
        <f t="shared" si="742"/>
        <v/>
      </c>
      <c r="Y4893" s="21" t="str">
        <f t="shared" si="743"/>
        <v/>
      </c>
      <c r="Z4893" s="21" t="str">
        <f t="shared" si="744"/>
        <v/>
      </c>
      <c r="AA4893" s="21" t="str">
        <f t="shared" si="745"/>
        <v/>
      </c>
      <c r="AB4893" s="21" t="str">
        <f>VLOOKUP(U4893,'Currency Sheet'!A:C,3,)</f>
        <v>DOLLAR</v>
      </c>
      <c r="AC4893" s="42" t="str">
        <f>VLOOKUP(P4893,'Customer List'!B:D,3,)</f>
        <v>OutStation</v>
      </c>
    </row>
    <row r="4894" spans="1:29" x14ac:dyDescent="0.25">
      <c r="A4894" s="21">
        <f t="shared" si="746"/>
        <v>4889</v>
      </c>
      <c r="B4894" s="21" t="s">
        <v>6465</v>
      </c>
      <c r="C4894" s="30">
        <v>45996</v>
      </c>
      <c r="D4894" s="30">
        <v>46000</v>
      </c>
      <c r="E4894" s="47">
        <v>74.400000000000006</v>
      </c>
      <c r="F4894" s="47">
        <f t="shared" ref="F4894:F4927" si="748">IF(AB4894="DOLLAR",E4894*88,E4894)</f>
        <v>6547.2000000000007</v>
      </c>
      <c r="G4894" s="48">
        <f t="shared" ref="G4894:G4927" si="749">F4894*J4894</f>
        <v>6547.2000000000007</v>
      </c>
      <c r="H4894" s="21">
        <v>135019</v>
      </c>
      <c r="I4894" s="21" t="s">
        <v>5061</v>
      </c>
      <c r="J4894" s="21">
        <v>1</v>
      </c>
      <c r="K4894" s="21">
        <v>1</v>
      </c>
      <c r="L4894" s="21">
        <f t="shared" si="747"/>
        <v>0</v>
      </c>
      <c r="M4894" s="21" t="s">
        <v>6663</v>
      </c>
      <c r="N4894" s="30">
        <v>46004</v>
      </c>
      <c r="O4894" s="48">
        <v>11532</v>
      </c>
      <c r="P4894" s="21" t="s">
        <v>172</v>
      </c>
      <c r="Q4894" s="21">
        <v>58159346254</v>
      </c>
      <c r="R4894" s="21" t="s">
        <v>5912</v>
      </c>
      <c r="S4894" s="3">
        <v>4</v>
      </c>
      <c r="T4894" s="37"/>
      <c r="U4894" s="21" t="s">
        <v>18</v>
      </c>
      <c r="V4894" s="21" t="str">
        <f>VLOOKUP(P4894,'Customer List'!B:C,2,)</f>
        <v>Kolkata</v>
      </c>
      <c r="W4894" s="38"/>
      <c r="X4894" s="30">
        <v>46006</v>
      </c>
      <c r="Y4894" s="21">
        <f t="shared" ref="Y4894:Y4927" si="750">IF(X4894="", "", X4894-N4894)</f>
        <v>2</v>
      </c>
      <c r="Z4894" s="21" t="str">
        <f t="shared" ref="Z4894:Z4927" si="751">IF(N4894="", "", TEXT(N4894, "dddd"))</f>
        <v>Saturday</v>
      </c>
      <c r="AA4894" s="21" t="str">
        <f t="shared" ref="AA4894:AA4927" si="752">IF(X4894="", "", TEXT(X4894, "dddd"))</f>
        <v>Monday</v>
      </c>
      <c r="AB4894" s="21" t="str">
        <f>VLOOKUP(U4894,'Currency Sheet'!A:C,3,)</f>
        <v>DOLLAR</v>
      </c>
      <c r="AC4894" s="42" t="str">
        <f>VLOOKUP(P4894,'Customer List'!B:D,3,)</f>
        <v>OutStation</v>
      </c>
    </row>
    <row r="4895" spans="1:29" x14ac:dyDescent="0.25">
      <c r="A4895" s="21">
        <f t="shared" ref="A4895:A4958" si="753">A4894+1</f>
        <v>4890</v>
      </c>
      <c r="B4895" s="21" t="s">
        <v>6465</v>
      </c>
      <c r="C4895" s="30">
        <v>45996</v>
      </c>
      <c r="D4895" s="30">
        <v>46000</v>
      </c>
      <c r="E4895" s="47">
        <v>189</v>
      </c>
      <c r="F4895" s="47">
        <f t="shared" si="748"/>
        <v>16632</v>
      </c>
      <c r="G4895" s="48">
        <f t="shared" si="749"/>
        <v>16632</v>
      </c>
      <c r="H4895" s="21">
        <v>152423</v>
      </c>
      <c r="I4895" s="21" t="s">
        <v>5166</v>
      </c>
      <c r="J4895" s="21">
        <v>1</v>
      </c>
      <c r="K4895" s="21">
        <v>1</v>
      </c>
      <c r="L4895" s="21">
        <f t="shared" si="747"/>
        <v>0</v>
      </c>
      <c r="M4895" s="21" t="s">
        <v>6663</v>
      </c>
      <c r="N4895" s="30">
        <v>46004</v>
      </c>
      <c r="O4895" s="48">
        <v>25110</v>
      </c>
      <c r="P4895" s="21" t="s">
        <v>172</v>
      </c>
      <c r="Q4895" s="21">
        <v>58159346254</v>
      </c>
      <c r="R4895" s="21" t="s">
        <v>5912</v>
      </c>
      <c r="S4895" s="3">
        <v>4</v>
      </c>
      <c r="T4895" s="37"/>
      <c r="U4895" s="21" t="s">
        <v>18</v>
      </c>
      <c r="V4895" s="21" t="str">
        <f>VLOOKUP(P4895,'Customer List'!B:C,2,)</f>
        <v>Kolkata</v>
      </c>
      <c r="W4895" s="38"/>
      <c r="X4895" s="30">
        <v>46006</v>
      </c>
      <c r="Y4895" s="21">
        <f t="shared" si="750"/>
        <v>2</v>
      </c>
      <c r="Z4895" s="21" t="str">
        <f t="shared" si="751"/>
        <v>Saturday</v>
      </c>
      <c r="AA4895" s="21" t="str">
        <f t="shared" si="752"/>
        <v>Monday</v>
      </c>
      <c r="AB4895" s="21" t="str">
        <f>VLOOKUP(U4895,'Currency Sheet'!A:C,3,)</f>
        <v>DOLLAR</v>
      </c>
      <c r="AC4895" s="42" t="str">
        <f>VLOOKUP(P4895,'Customer List'!B:D,3,)</f>
        <v>OutStation</v>
      </c>
    </row>
    <row r="4896" spans="1:29" x14ac:dyDescent="0.25">
      <c r="A4896" s="21">
        <f t="shared" si="753"/>
        <v>4891</v>
      </c>
      <c r="B4896" s="21" t="s">
        <v>6465</v>
      </c>
      <c r="C4896" s="30">
        <v>45996</v>
      </c>
      <c r="D4896" s="30">
        <v>46000</v>
      </c>
      <c r="E4896" s="47">
        <v>58.8</v>
      </c>
      <c r="F4896" s="47">
        <f t="shared" si="748"/>
        <v>5174.3999999999996</v>
      </c>
      <c r="G4896" s="48">
        <f t="shared" si="749"/>
        <v>5174.3999999999996</v>
      </c>
      <c r="H4896" s="21">
        <v>158003</v>
      </c>
      <c r="I4896" s="21" t="s">
        <v>6529</v>
      </c>
      <c r="J4896" s="21">
        <v>1</v>
      </c>
      <c r="K4896" s="21"/>
      <c r="L4896" s="21">
        <f t="shared" si="747"/>
        <v>1</v>
      </c>
      <c r="M4896" s="21"/>
      <c r="N4896" s="30"/>
      <c r="O4896" s="48"/>
      <c r="P4896" s="21" t="s">
        <v>168</v>
      </c>
      <c r="Q4896" s="21"/>
      <c r="R4896" s="21"/>
      <c r="S4896" s="3">
        <v>4</v>
      </c>
      <c r="T4896" s="37"/>
      <c r="U4896" s="21" t="s">
        <v>18</v>
      </c>
      <c r="V4896" s="21" t="str">
        <f>VLOOKUP(P4896,'Customer List'!B:C,2,)</f>
        <v>Bhopal</v>
      </c>
      <c r="W4896" s="38" t="s">
        <v>6378</v>
      </c>
      <c r="X4896" s="30" t="str">
        <f t="shared" ref="X4896:X4957" si="754">IF(OR(R4896 = "PRIYANKA MADAM", R4896 = "DEEPAK", R4896 = "PORTER"),N4896,"")</f>
        <v/>
      </c>
      <c r="Y4896" s="21" t="str">
        <f t="shared" si="750"/>
        <v/>
      </c>
      <c r="Z4896" s="21" t="str">
        <f t="shared" si="751"/>
        <v/>
      </c>
      <c r="AA4896" s="21" t="str">
        <f t="shared" si="752"/>
        <v/>
      </c>
      <c r="AB4896" s="21" t="str">
        <f>VLOOKUP(U4896,'Currency Sheet'!A:C,3,)</f>
        <v>DOLLAR</v>
      </c>
      <c r="AC4896" s="42" t="str">
        <f>VLOOKUP(P4896,'Customer List'!B:D,3,)</f>
        <v>OutStation</v>
      </c>
    </row>
    <row r="4897" spans="1:29" x14ac:dyDescent="0.25">
      <c r="A4897" s="21">
        <f t="shared" si="753"/>
        <v>4892</v>
      </c>
      <c r="B4897" s="21" t="s">
        <v>6465</v>
      </c>
      <c r="C4897" s="30">
        <v>45996</v>
      </c>
      <c r="D4897" s="30">
        <v>46000</v>
      </c>
      <c r="E4897" s="47">
        <v>91.8</v>
      </c>
      <c r="F4897" s="47">
        <f t="shared" si="748"/>
        <v>8078.4</v>
      </c>
      <c r="G4897" s="48">
        <f t="shared" si="749"/>
        <v>16156.8</v>
      </c>
      <c r="H4897" s="21">
        <v>201805</v>
      </c>
      <c r="I4897" s="21" t="s">
        <v>6530</v>
      </c>
      <c r="J4897" s="21">
        <v>2</v>
      </c>
      <c r="K4897" s="21">
        <v>2</v>
      </c>
      <c r="L4897" s="21">
        <f t="shared" si="747"/>
        <v>0</v>
      </c>
      <c r="M4897" s="21" t="s">
        <v>6675</v>
      </c>
      <c r="N4897" s="30">
        <v>46004</v>
      </c>
      <c r="O4897" s="48">
        <v>33201</v>
      </c>
      <c r="P4897" s="21" t="s">
        <v>6097</v>
      </c>
      <c r="Q4897" s="21">
        <v>58159344703</v>
      </c>
      <c r="R4897" s="21" t="s">
        <v>5912</v>
      </c>
      <c r="S4897" s="3">
        <v>4</v>
      </c>
      <c r="T4897" s="37"/>
      <c r="U4897" s="21" t="s">
        <v>18</v>
      </c>
      <c r="V4897" s="21" t="str">
        <f>VLOOKUP(P4897,'Customer List'!B:C,2,)</f>
        <v>VADODARA</v>
      </c>
      <c r="W4897" s="38"/>
      <c r="X4897" s="30">
        <v>46006</v>
      </c>
      <c r="Y4897" s="21">
        <f t="shared" si="750"/>
        <v>2</v>
      </c>
      <c r="Z4897" s="21" t="str">
        <f t="shared" si="751"/>
        <v>Saturday</v>
      </c>
      <c r="AA4897" s="21" t="str">
        <f t="shared" si="752"/>
        <v>Monday</v>
      </c>
      <c r="AB4897" s="21" t="str">
        <f>VLOOKUP(U4897,'Currency Sheet'!A:C,3,)</f>
        <v>DOLLAR</v>
      </c>
      <c r="AC4897" s="42" t="str">
        <f>VLOOKUP(P4897,'Customer List'!B:D,3,)</f>
        <v>OutStation</v>
      </c>
    </row>
    <row r="4898" spans="1:29" x14ac:dyDescent="0.25">
      <c r="A4898" s="21">
        <f t="shared" si="753"/>
        <v>4893</v>
      </c>
      <c r="B4898" s="21" t="s">
        <v>6465</v>
      </c>
      <c r="C4898" s="30">
        <v>45996</v>
      </c>
      <c r="D4898" s="30">
        <v>46000</v>
      </c>
      <c r="E4898" s="47">
        <v>208.2</v>
      </c>
      <c r="F4898" s="47">
        <f t="shared" si="748"/>
        <v>18321.599999999999</v>
      </c>
      <c r="G4898" s="48">
        <f t="shared" si="749"/>
        <v>36643.199999999997</v>
      </c>
      <c r="H4898" s="21">
        <v>202216</v>
      </c>
      <c r="I4898" s="21" t="s">
        <v>5372</v>
      </c>
      <c r="J4898" s="21">
        <v>2</v>
      </c>
      <c r="K4898" s="21">
        <v>2</v>
      </c>
      <c r="L4898" s="21">
        <f t="shared" si="747"/>
        <v>0</v>
      </c>
      <c r="M4898" s="21" t="s">
        <v>6675</v>
      </c>
      <c r="N4898" s="30">
        <v>46004</v>
      </c>
      <c r="O4898" s="48">
        <v>75299</v>
      </c>
      <c r="P4898" s="21" t="s">
        <v>6097</v>
      </c>
      <c r="Q4898" s="21">
        <v>58159344703</v>
      </c>
      <c r="R4898" s="21" t="s">
        <v>5912</v>
      </c>
      <c r="S4898" s="3">
        <v>4</v>
      </c>
      <c r="T4898" s="37"/>
      <c r="U4898" s="21" t="s">
        <v>18</v>
      </c>
      <c r="V4898" s="21" t="str">
        <f>VLOOKUP(P4898,'Customer List'!B:C,2,)</f>
        <v>VADODARA</v>
      </c>
      <c r="W4898" s="38"/>
      <c r="X4898" s="30">
        <v>46006</v>
      </c>
      <c r="Y4898" s="21">
        <f t="shared" si="750"/>
        <v>2</v>
      </c>
      <c r="Z4898" s="21" t="str">
        <f t="shared" si="751"/>
        <v>Saturday</v>
      </c>
      <c r="AA4898" s="21" t="str">
        <f t="shared" si="752"/>
        <v>Monday</v>
      </c>
      <c r="AB4898" s="21" t="str">
        <f>VLOOKUP(U4898,'Currency Sheet'!A:C,3,)</f>
        <v>DOLLAR</v>
      </c>
      <c r="AC4898" s="42" t="str">
        <f>VLOOKUP(P4898,'Customer List'!B:D,3,)</f>
        <v>OutStation</v>
      </c>
    </row>
    <row r="4899" spans="1:29" x14ac:dyDescent="0.25">
      <c r="A4899" s="21">
        <f t="shared" si="753"/>
        <v>4894</v>
      </c>
      <c r="B4899" s="21" t="s">
        <v>6465</v>
      </c>
      <c r="C4899" s="30">
        <v>45996</v>
      </c>
      <c r="D4899" s="30">
        <v>46000</v>
      </c>
      <c r="E4899" s="47">
        <v>16.8</v>
      </c>
      <c r="F4899" s="47">
        <f t="shared" si="748"/>
        <v>1478.4</v>
      </c>
      <c r="G4899" s="48">
        <f t="shared" si="749"/>
        <v>1478.4</v>
      </c>
      <c r="H4899" s="21">
        <v>300507</v>
      </c>
      <c r="I4899" s="21" t="s">
        <v>4778</v>
      </c>
      <c r="J4899" s="21">
        <v>1</v>
      </c>
      <c r="K4899" s="21">
        <v>1</v>
      </c>
      <c r="L4899" s="21">
        <f t="shared" si="747"/>
        <v>0</v>
      </c>
      <c r="M4899" s="21" t="s">
        <v>6619</v>
      </c>
      <c r="N4899" s="30">
        <v>46002</v>
      </c>
      <c r="O4899" s="48">
        <v>2604</v>
      </c>
      <c r="P4899" s="21" t="s">
        <v>213</v>
      </c>
      <c r="Q4899" s="21" t="s">
        <v>1127</v>
      </c>
      <c r="R4899" s="21" t="s">
        <v>1127</v>
      </c>
      <c r="S4899" s="3">
        <v>4</v>
      </c>
      <c r="T4899" s="37" t="s">
        <v>6621</v>
      </c>
      <c r="U4899" s="21" t="s">
        <v>18</v>
      </c>
      <c r="V4899" s="21" t="str">
        <f>VLOOKUP(P4899,'Customer List'!B:C,2,)</f>
        <v>Delhi</v>
      </c>
      <c r="W4899" s="38"/>
      <c r="X4899" s="30">
        <f t="shared" si="754"/>
        <v>46002</v>
      </c>
      <c r="Y4899" s="21">
        <f t="shared" si="750"/>
        <v>0</v>
      </c>
      <c r="Z4899" s="21" t="str">
        <f t="shared" si="751"/>
        <v>Thursday</v>
      </c>
      <c r="AA4899" s="21" t="str">
        <f t="shared" si="752"/>
        <v>Thursday</v>
      </c>
      <c r="AB4899" s="21" t="str">
        <f>VLOOKUP(U4899,'Currency Sheet'!A:C,3,)</f>
        <v>DOLLAR</v>
      </c>
      <c r="AC4899" s="42" t="str">
        <f>VLOOKUP(P4899,'Customer List'!B:D,3,)</f>
        <v>Local</v>
      </c>
    </row>
    <row r="4900" spans="1:29" x14ac:dyDescent="0.25">
      <c r="A4900" s="21">
        <f t="shared" si="753"/>
        <v>4895</v>
      </c>
      <c r="B4900" s="21" t="s">
        <v>6465</v>
      </c>
      <c r="C4900" s="30">
        <v>45996</v>
      </c>
      <c r="D4900" s="30">
        <v>46000</v>
      </c>
      <c r="E4900" s="47">
        <v>214.8</v>
      </c>
      <c r="F4900" s="47">
        <f t="shared" si="748"/>
        <v>18902.400000000001</v>
      </c>
      <c r="G4900" s="48">
        <f t="shared" si="749"/>
        <v>18902.400000000001</v>
      </c>
      <c r="H4900" s="21">
        <v>301924</v>
      </c>
      <c r="I4900" s="21" t="s">
        <v>6138</v>
      </c>
      <c r="J4900" s="21">
        <v>1</v>
      </c>
      <c r="K4900" s="21">
        <v>1</v>
      </c>
      <c r="L4900" s="21">
        <f t="shared" si="747"/>
        <v>0</v>
      </c>
      <c r="M4900" s="21" t="s">
        <v>6656</v>
      </c>
      <c r="N4900" s="30">
        <v>46006</v>
      </c>
      <c r="O4900" s="48">
        <v>30609</v>
      </c>
      <c r="P4900" s="21" t="s">
        <v>16</v>
      </c>
      <c r="Q4900" s="21" t="s">
        <v>5959</v>
      </c>
      <c r="R4900" s="21" t="s">
        <v>6091</v>
      </c>
      <c r="S4900" s="3">
        <v>4</v>
      </c>
      <c r="T4900" s="37"/>
      <c r="U4900" s="21" t="s">
        <v>18</v>
      </c>
      <c r="V4900" s="21" t="str">
        <f>VLOOKUP(P4900,'Customer List'!B:C,2,)</f>
        <v>Delhi</v>
      </c>
      <c r="W4900" s="38"/>
      <c r="X4900" s="30">
        <f t="shared" si="754"/>
        <v>46006</v>
      </c>
      <c r="Y4900" s="21">
        <f t="shared" si="750"/>
        <v>0</v>
      </c>
      <c r="Z4900" s="21" t="str">
        <f t="shared" si="751"/>
        <v>Monday</v>
      </c>
      <c r="AA4900" s="21" t="str">
        <f t="shared" si="752"/>
        <v>Monday</v>
      </c>
      <c r="AB4900" s="21" t="str">
        <f>VLOOKUP(U4900,'Currency Sheet'!A:C,3,)</f>
        <v>DOLLAR</v>
      </c>
      <c r="AC4900" s="42" t="str">
        <f>VLOOKUP(P4900,'Customer List'!B:D,3,)</f>
        <v>Local</v>
      </c>
    </row>
    <row r="4901" spans="1:29" x14ac:dyDescent="0.25">
      <c r="A4901" s="21">
        <f t="shared" si="753"/>
        <v>4896</v>
      </c>
      <c r="B4901" s="21" t="s">
        <v>6465</v>
      </c>
      <c r="C4901" s="30">
        <v>45996</v>
      </c>
      <c r="D4901" s="30">
        <v>46000</v>
      </c>
      <c r="E4901" s="47">
        <v>304.5</v>
      </c>
      <c r="F4901" s="47">
        <f t="shared" si="748"/>
        <v>26796</v>
      </c>
      <c r="G4901" s="48">
        <f t="shared" si="749"/>
        <v>26796</v>
      </c>
      <c r="H4901" s="21">
        <v>302044</v>
      </c>
      <c r="I4901" s="21" t="s">
        <v>5179</v>
      </c>
      <c r="J4901" s="21">
        <v>1</v>
      </c>
      <c r="K4901" s="21">
        <v>1</v>
      </c>
      <c r="L4901" s="21">
        <f t="shared" si="747"/>
        <v>0</v>
      </c>
      <c r="M4901" s="21" t="s">
        <v>6656</v>
      </c>
      <c r="N4901" s="30">
        <v>46006</v>
      </c>
      <c r="O4901" s="48">
        <v>37192.5</v>
      </c>
      <c r="P4901" s="21" t="s">
        <v>16</v>
      </c>
      <c r="Q4901" s="21" t="s">
        <v>5959</v>
      </c>
      <c r="R4901" s="21" t="s">
        <v>6091</v>
      </c>
      <c r="S4901" s="3">
        <v>4</v>
      </c>
      <c r="T4901" s="37"/>
      <c r="U4901" s="21" t="s">
        <v>18</v>
      </c>
      <c r="V4901" s="21" t="str">
        <f>VLOOKUP(P4901,'Customer List'!B:C,2,)</f>
        <v>Delhi</v>
      </c>
      <c r="W4901" s="38"/>
      <c r="X4901" s="30">
        <f t="shared" si="754"/>
        <v>46006</v>
      </c>
      <c r="Y4901" s="21">
        <f t="shared" si="750"/>
        <v>0</v>
      </c>
      <c r="Z4901" s="21" t="str">
        <f t="shared" si="751"/>
        <v>Monday</v>
      </c>
      <c r="AA4901" s="21" t="str">
        <f t="shared" si="752"/>
        <v>Monday</v>
      </c>
      <c r="AB4901" s="21" t="str">
        <f>VLOOKUP(U4901,'Currency Sheet'!A:C,3,)</f>
        <v>DOLLAR</v>
      </c>
      <c r="AC4901" s="42" t="str">
        <f>VLOOKUP(P4901,'Customer List'!B:D,3,)</f>
        <v>Local</v>
      </c>
    </row>
    <row r="4902" spans="1:29" x14ac:dyDescent="0.25">
      <c r="A4902" s="21">
        <f t="shared" si="753"/>
        <v>4897</v>
      </c>
      <c r="B4902" s="21" t="s">
        <v>6465</v>
      </c>
      <c r="C4902" s="30">
        <v>45996</v>
      </c>
      <c r="D4902" s="30">
        <v>46000</v>
      </c>
      <c r="E4902" s="47">
        <v>26.4</v>
      </c>
      <c r="F4902" s="47">
        <f t="shared" si="748"/>
        <v>2323.1999999999998</v>
      </c>
      <c r="G4902" s="48">
        <f t="shared" si="749"/>
        <v>2323.1999999999998</v>
      </c>
      <c r="H4902" s="21">
        <v>303505</v>
      </c>
      <c r="I4902" s="21" t="s">
        <v>4773</v>
      </c>
      <c r="J4902" s="21">
        <v>1</v>
      </c>
      <c r="K4902" s="21">
        <v>1</v>
      </c>
      <c r="L4902" s="21">
        <f t="shared" si="747"/>
        <v>0</v>
      </c>
      <c r="M4902" s="21" t="s">
        <v>6619</v>
      </c>
      <c r="N4902" s="30">
        <v>46002</v>
      </c>
      <c r="O4902" s="48">
        <v>4092</v>
      </c>
      <c r="P4902" s="21" t="s">
        <v>213</v>
      </c>
      <c r="Q4902" s="21" t="s">
        <v>1127</v>
      </c>
      <c r="R4902" s="21" t="s">
        <v>1127</v>
      </c>
      <c r="S4902" s="3">
        <v>4</v>
      </c>
      <c r="T4902" s="37" t="s">
        <v>6621</v>
      </c>
      <c r="U4902" s="21" t="s">
        <v>18</v>
      </c>
      <c r="V4902" s="21" t="str">
        <f>VLOOKUP(P4902,'Customer List'!B:C,2,)</f>
        <v>Delhi</v>
      </c>
      <c r="W4902" s="38"/>
      <c r="X4902" s="30">
        <f t="shared" si="754"/>
        <v>46002</v>
      </c>
      <c r="Y4902" s="21">
        <f t="shared" si="750"/>
        <v>0</v>
      </c>
      <c r="Z4902" s="21" t="str">
        <f t="shared" si="751"/>
        <v>Thursday</v>
      </c>
      <c r="AA4902" s="21" t="str">
        <f t="shared" si="752"/>
        <v>Thursday</v>
      </c>
      <c r="AB4902" s="21" t="str">
        <f>VLOOKUP(U4902,'Currency Sheet'!A:C,3,)</f>
        <v>DOLLAR</v>
      </c>
      <c r="AC4902" s="42" t="str">
        <f>VLOOKUP(P4902,'Customer List'!B:D,3,)</f>
        <v>Local</v>
      </c>
    </row>
    <row r="4903" spans="1:29" x14ac:dyDescent="0.25">
      <c r="A4903" s="21">
        <f t="shared" si="753"/>
        <v>4898</v>
      </c>
      <c r="B4903" s="21" t="s">
        <v>6465</v>
      </c>
      <c r="C4903" s="30">
        <v>45996</v>
      </c>
      <c r="D4903" s="30">
        <v>46000</v>
      </c>
      <c r="E4903" s="47">
        <v>115.5</v>
      </c>
      <c r="F4903" s="47">
        <f t="shared" si="748"/>
        <v>10164</v>
      </c>
      <c r="G4903" s="48">
        <f t="shared" si="749"/>
        <v>10164</v>
      </c>
      <c r="H4903" s="21">
        <v>303735</v>
      </c>
      <c r="I4903" s="21" t="s">
        <v>6531</v>
      </c>
      <c r="J4903" s="21">
        <v>1</v>
      </c>
      <c r="K4903" s="21">
        <v>1</v>
      </c>
      <c r="L4903" s="21">
        <f t="shared" si="747"/>
        <v>0</v>
      </c>
      <c r="M4903" s="21" t="s">
        <v>6740</v>
      </c>
      <c r="N4903" s="30">
        <v>46007</v>
      </c>
      <c r="O4903" s="48">
        <v>17787</v>
      </c>
      <c r="P4903" s="21" t="s">
        <v>652</v>
      </c>
      <c r="Q4903" s="21" t="s">
        <v>5959</v>
      </c>
      <c r="R4903" s="21" t="s">
        <v>6091</v>
      </c>
      <c r="S4903" s="3">
        <v>4</v>
      </c>
      <c r="T4903" s="37"/>
      <c r="U4903" s="21" t="s">
        <v>18</v>
      </c>
      <c r="V4903" s="21" t="str">
        <f>VLOOKUP(P4903,'Customer List'!B:C,2,)</f>
        <v>Delhi</v>
      </c>
      <c r="W4903" s="38" t="s">
        <v>605</v>
      </c>
      <c r="X4903" s="30">
        <f t="shared" si="754"/>
        <v>46007</v>
      </c>
      <c r="Y4903" s="21">
        <f t="shared" si="750"/>
        <v>0</v>
      </c>
      <c r="Z4903" s="21" t="str">
        <f t="shared" si="751"/>
        <v>Tuesday</v>
      </c>
      <c r="AA4903" s="21" t="str">
        <f t="shared" si="752"/>
        <v>Tuesday</v>
      </c>
      <c r="AB4903" s="21" t="str">
        <f>VLOOKUP(U4903,'Currency Sheet'!A:C,3,)</f>
        <v>DOLLAR</v>
      </c>
      <c r="AC4903" s="42" t="str">
        <f>VLOOKUP(P4903,'Customer List'!B:D,3,)</f>
        <v>Local</v>
      </c>
    </row>
    <row r="4904" spans="1:29" x14ac:dyDescent="0.25">
      <c r="A4904" s="21">
        <f t="shared" si="753"/>
        <v>4899</v>
      </c>
      <c r="B4904" s="21" t="s">
        <v>6465</v>
      </c>
      <c r="C4904" s="30">
        <v>45996</v>
      </c>
      <c r="D4904" s="30">
        <v>46000</v>
      </c>
      <c r="E4904" s="47">
        <v>159</v>
      </c>
      <c r="F4904" s="47">
        <f t="shared" si="748"/>
        <v>13992</v>
      </c>
      <c r="G4904" s="48">
        <f t="shared" si="749"/>
        <v>13992</v>
      </c>
      <c r="H4904" s="21">
        <v>304024</v>
      </c>
      <c r="I4904" s="21" t="s">
        <v>4795</v>
      </c>
      <c r="J4904" s="21">
        <v>1</v>
      </c>
      <c r="K4904" s="21">
        <v>1</v>
      </c>
      <c r="L4904" s="21">
        <f t="shared" si="747"/>
        <v>0</v>
      </c>
      <c r="M4904" s="21" t="s">
        <v>6619</v>
      </c>
      <c r="N4904" s="30">
        <v>46002</v>
      </c>
      <c r="O4904" s="48">
        <v>24645</v>
      </c>
      <c r="P4904" s="21" t="s">
        <v>213</v>
      </c>
      <c r="Q4904" s="21" t="s">
        <v>1127</v>
      </c>
      <c r="R4904" s="21" t="s">
        <v>1127</v>
      </c>
      <c r="S4904" s="3">
        <v>4</v>
      </c>
      <c r="T4904" s="37" t="s">
        <v>6621</v>
      </c>
      <c r="U4904" s="21" t="s">
        <v>18</v>
      </c>
      <c r="V4904" s="21" t="str">
        <f>VLOOKUP(P4904,'Customer List'!B:C,2,)</f>
        <v>Delhi</v>
      </c>
      <c r="W4904" s="38"/>
      <c r="X4904" s="30">
        <f t="shared" si="754"/>
        <v>46002</v>
      </c>
      <c r="Y4904" s="21">
        <f t="shared" si="750"/>
        <v>0</v>
      </c>
      <c r="Z4904" s="21" t="str">
        <f t="shared" si="751"/>
        <v>Thursday</v>
      </c>
      <c r="AA4904" s="21" t="str">
        <f t="shared" si="752"/>
        <v>Thursday</v>
      </c>
      <c r="AB4904" s="21" t="str">
        <f>VLOOKUP(U4904,'Currency Sheet'!A:C,3,)</f>
        <v>DOLLAR</v>
      </c>
      <c r="AC4904" s="42" t="str">
        <f>VLOOKUP(P4904,'Customer List'!B:D,3,)</f>
        <v>Local</v>
      </c>
    </row>
    <row r="4905" spans="1:29" x14ac:dyDescent="0.25">
      <c r="A4905" s="21">
        <f t="shared" si="753"/>
        <v>4900</v>
      </c>
      <c r="B4905" s="21" t="s">
        <v>6465</v>
      </c>
      <c r="C4905" s="30">
        <v>45996</v>
      </c>
      <c r="D4905" s="30">
        <v>46000</v>
      </c>
      <c r="E4905" s="47">
        <v>95.4</v>
      </c>
      <c r="F4905" s="47">
        <f t="shared" si="748"/>
        <v>8395.2000000000007</v>
      </c>
      <c r="G4905" s="48">
        <f t="shared" si="749"/>
        <v>8395.2000000000007</v>
      </c>
      <c r="H4905" s="21">
        <v>313225</v>
      </c>
      <c r="I4905" s="21" t="s">
        <v>5535</v>
      </c>
      <c r="J4905" s="21">
        <v>1</v>
      </c>
      <c r="K4905" s="21">
        <v>1</v>
      </c>
      <c r="L4905" s="21">
        <f t="shared" si="747"/>
        <v>0</v>
      </c>
      <c r="M4905" s="21" t="s">
        <v>6619</v>
      </c>
      <c r="N4905" s="30">
        <v>46002</v>
      </c>
      <c r="O4905" s="48">
        <v>14787</v>
      </c>
      <c r="P4905" s="21" t="s">
        <v>213</v>
      </c>
      <c r="Q4905" s="21" t="s">
        <v>1127</v>
      </c>
      <c r="R4905" s="21" t="s">
        <v>1127</v>
      </c>
      <c r="S4905" s="3">
        <v>4</v>
      </c>
      <c r="T4905" s="37" t="s">
        <v>6621</v>
      </c>
      <c r="U4905" s="21" t="s">
        <v>18</v>
      </c>
      <c r="V4905" s="21" t="str">
        <f>VLOOKUP(P4905,'Customer List'!B:C,2,)</f>
        <v>Delhi</v>
      </c>
      <c r="W4905" s="38"/>
      <c r="X4905" s="30">
        <f t="shared" si="754"/>
        <v>46002</v>
      </c>
      <c r="Y4905" s="21">
        <f t="shared" si="750"/>
        <v>0</v>
      </c>
      <c r="Z4905" s="21" t="str">
        <f t="shared" si="751"/>
        <v>Thursday</v>
      </c>
      <c r="AA4905" s="21" t="str">
        <f t="shared" si="752"/>
        <v>Thursday</v>
      </c>
      <c r="AB4905" s="21" t="str">
        <f>VLOOKUP(U4905,'Currency Sheet'!A:C,3,)</f>
        <v>DOLLAR</v>
      </c>
      <c r="AC4905" s="42" t="str">
        <f>VLOOKUP(P4905,'Customer List'!B:D,3,)</f>
        <v>Local</v>
      </c>
    </row>
    <row r="4906" spans="1:29" x14ac:dyDescent="0.25">
      <c r="A4906" s="21">
        <f t="shared" si="753"/>
        <v>4901</v>
      </c>
      <c r="B4906" s="21" t="s">
        <v>6465</v>
      </c>
      <c r="C4906" s="30">
        <v>45996</v>
      </c>
      <c r="D4906" s="30">
        <v>46000</v>
      </c>
      <c r="E4906" s="47">
        <v>67.2</v>
      </c>
      <c r="F4906" s="47">
        <f t="shared" si="748"/>
        <v>5913.6</v>
      </c>
      <c r="G4906" s="48">
        <f t="shared" si="749"/>
        <v>5913.6</v>
      </c>
      <c r="H4906" s="21">
        <v>324215</v>
      </c>
      <c r="I4906" s="21" t="s">
        <v>6142</v>
      </c>
      <c r="J4906" s="21">
        <v>1</v>
      </c>
      <c r="K4906" s="21">
        <v>1</v>
      </c>
      <c r="L4906" s="21">
        <f t="shared" si="747"/>
        <v>0</v>
      </c>
      <c r="M4906" s="21" t="s">
        <v>6663</v>
      </c>
      <c r="N4906" s="30">
        <v>46004</v>
      </c>
      <c r="O4906" s="48">
        <v>10416</v>
      </c>
      <c r="P4906" s="21" t="s">
        <v>172</v>
      </c>
      <c r="Q4906" s="21">
        <v>58159346254</v>
      </c>
      <c r="R4906" s="21" t="s">
        <v>5912</v>
      </c>
      <c r="S4906" s="3">
        <v>4</v>
      </c>
      <c r="T4906" s="37"/>
      <c r="U4906" s="21" t="s">
        <v>18</v>
      </c>
      <c r="V4906" s="21" t="str">
        <f>VLOOKUP(P4906,'Customer List'!B:C,2,)</f>
        <v>Kolkata</v>
      </c>
      <c r="W4906" s="38"/>
      <c r="X4906" s="30">
        <v>46006</v>
      </c>
      <c r="Y4906" s="21">
        <f t="shared" si="750"/>
        <v>2</v>
      </c>
      <c r="Z4906" s="21" t="str">
        <f t="shared" si="751"/>
        <v>Saturday</v>
      </c>
      <c r="AA4906" s="21" t="str">
        <f t="shared" si="752"/>
        <v>Monday</v>
      </c>
      <c r="AB4906" s="21" t="str">
        <f>VLOOKUP(U4906,'Currency Sheet'!A:C,3,)</f>
        <v>DOLLAR</v>
      </c>
      <c r="AC4906" s="42" t="str">
        <f>VLOOKUP(P4906,'Customer List'!B:D,3,)</f>
        <v>OutStation</v>
      </c>
    </row>
    <row r="4907" spans="1:29" x14ac:dyDescent="0.25">
      <c r="A4907" s="21">
        <f t="shared" si="753"/>
        <v>4902</v>
      </c>
      <c r="B4907" s="21" t="s">
        <v>6465</v>
      </c>
      <c r="C4907" s="30">
        <v>45996</v>
      </c>
      <c r="D4907" s="30">
        <v>46000</v>
      </c>
      <c r="E4907" s="47">
        <v>61.2</v>
      </c>
      <c r="F4907" s="47">
        <f t="shared" si="748"/>
        <v>5385.6</v>
      </c>
      <c r="G4907" s="48">
        <f t="shared" si="749"/>
        <v>5385.6</v>
      </c>
      <c r="H4907" s="21">
        <v>343503</v>
      </c>
      <c r="I4907" s="21" t="s">
        <v>4786</v>
      </c>
      <c r="J4907" s="21">
        <v>1</v>
      </c>
      <c r="K4907" s="21">
        <v>1</v>
      </c>
      <c r="L4907" s="21">
        <f t="shared" si="747"/>
        <v>0</v>
      </c>
      <c r="M4907" s="21" t="s">
        <v>6619</v>
      </c>
      <c r="N4907" s="30">
        <v>46002</v>
      </c>
      <c r="O4907" s="48">
        <v>9486</v>
      </c>
      <c r="P4907" s="21" t="s">
        <v>213</v>
      </c>
      <c r="Q4907" s="21" t="s">
        <v>1127</v>
      </c>
      <c r="R4907" s="21" t="s">
        <v>1127</v>
      </c>
      <c r="S4907" s="3">
        <v>4</v>
      </c>
      <c r="T4907" s="37" t="s">
        <v>6621</v>
      </c>
      <c r="U4907" s="21" t="s">
        <v>18</v>
      </c>
      <c r="V4907" s="21" t="str">
        <f>VLOOKUP(P4907,'Customer List'!B:C,2,)</f>
        <v>Delhi</v>
      </c>
      <c r="W4907" s="38"/>
      <c r="X4907" s="30">
        <f t="shared" si="754"/>
        <v>46002</v>
      </c>
      <c r="Y4907" s="21">
        <f t="shared" si="750"/>
        <v>0</v>
      </c>
      <c r="Z4907" s="21" t="str">
        <f t="shared" si="751"/>
        <v>Thursday</v>
      </c>
      <c r="AA4907" s="21" t="str">
        <f t="shared" si="752"/>
        <v>Thursday</v>
      </c>
      <c r="AB4907" s="21" t="str">
        <f>VLOOKUP(U4907,'Currency Sheet'!A:C,3,)</f>
        <v>DOLLAR</v>
      </c>
      <c r="AC4907" s="42" t="str">
        <f>VLOOKUP(P4907,'Customer List'!B:D,3,)</f>
        <v>Local</v>
      </c>
    </row>
    <row r="4908" spans="1:29" x14ac:dyDescent="0.25">
      <c r="A4908" s="21">
        <f t="shared" si="753"/>
        <v>4903</v>
      </c>
      <c r="B4908" s="21" t="s">
        <v>6465</v>
      </c>
      <c r="C4908" s="30">
        <v>45996</v>
      </c>
      <c r="D4908" s="30">
        <v>46000</v>
      </c>
      <c r="E4908" s="47">
        <v>150.5</v>
      </c>
      <c r="F4908" s="47">
        <f t="shared" si="748"/>
        <v>13244</v>
      </c>
      <c r="G4908" s="48">
        <f t="shared" si="749"/>
        <v>13244</v>
      </c>
      <c r="H4908" s="21">
        <v>343625</v>
      </c>
      <c r="I4908" s="21" t="s">
        <v>4786</v>
      </c>
      <c r="J4908" s="21">
        <v>1</v>
      </c>
      <c r="K4908" s="21">
        <v>1</v>
      </c>
      <c r="L4908" s="21">
        <f t="shared" si="747"/>
        <v>0</v>
      </c>
      <c r="M4908" s="21" t="s">
        <v>6740</v>
      </c>
      <c r="N4908" s="30">
        <v>46007</v>
      </c>
      <c r="O4908" s="48">
        <v>23177</v>
      </c>
      <c r="P4908" s="21" t="s">
        <v>652</v>
      </c>
      <c r="Q4908" s="21" t="s">
        <v>5959</v>
      </c>
      <c r="R4908" s="21" t="s">
        <v>6091</v>
      </c>
      <c r="S4908" s="3">
        <v>4</v>
      </c>
      <c r="T4908" s="37"/>
      <c r="U4908" s="21" t="s">
        <v>18</v>
      </c>
      <c r="V4908" s="21" t="str">
        <f>VLOOKUP(P4908,'Customer List'!B:C,2,)</f>
        <v>Delhi</v>
      </c>
      <c r="W4908" s="38" t="s">
        <v>605</v>
      </c>
      <c r="X4908" s="30">
        <f t="shared" si="754"/>
        <v>46007</v>
      </c>
      <c r="Y4908" s="21">
        <f t="shared" si="750"/>
        <v>0</v>
      </c>
      <c r="Z4908" s="21" t="str">
        <f t="shared" si="751"/>
        <v>Tuesday</v>
      </c>
      <c r="AA4908" s="21" t="str">
        <f t="shared" si="752"/>
        <v>Tuesday</v>
      </c>
      <c r="AB4908" s="21" t="str">
        <f>VLOOKUP(U4908,'Currency Sheet'!A:C,3,)</f>
        <v>DOLLAR</v>
      </c>
      <c r="AC4908" s="42" t="str">
        <f>VLOOKUP(P4908,'Customer List'!B:D,3,)</f>
        <v>Local</v>
      </c>
    </row>
    <row r="4909" spans="1:29" x14ac:dyDescent="0.25">
      <c r="A4909" s="21">
        <f t="shared" si="753"/>
        <v>4904</v>
      </c>
      <c r="B4909" s="21" t="s">
        <v>6465</v>
      </c>
      <c r="C4909" s="30">
        <v>45996</v>
      </c>
      <c r="D4909" s="30">
        <v>46000</v>
      </c>
      <c r="E4909" s="47">
        <v>77.400000000000006</v>
      </c>
      <c r="F4909" s="47">
        <f t="shared" si="748"/>
        <v>6811.2000000000007</v>
      </c>
      <c r="G4909" s="48">
        <f t="shared" si="749"/>
        <v>6811.2000000000007</v>
      </c>
      <c r="H4909" s="21">
        <v>348505</v>
      </c>
      <c r="I4909" s="21" t="s">
        <v>6532</v>
      </c>
      <c r="J4909" s="21">
        <v>1</v>
      </c>
      <c r="K4909" s="21">
        <v>1</v>
      </c>
      <c r="L4909" s="21">
        <f t="shared" si="747"/>
        <v>0</v>
      </c>
      <c r="M4909" s="21" t="s">
        <v>6602</v>
      </c>
      <c r="N4909" s="30">
        <v>46002</v>
      </c>
      <c r="O4909" s="48">
        <v>12384</v>
      </c>
      <c r="P4909" s="21" t="s">
        <v>208</v>
      </c>
      <c r="Q4909" s="21" t="s">
        <v>1996</v>
      </c>
      <c r="R4909" s="21" t="s">
        <v>1996</v>
      </c>
      <c r="S4909" s="3">
        <v>4</v>
      </c>
      <c r="T4909" s="37"/>
      <c r="U4909" s="21" t="s">
        <v>18</v>
      </c>
      <c r="V4909" s="21" t="str">
        <f>VLOOKUP(P4909,'Customer List'!B:C,2,)</f>
        <v>Delhi</v>
      </c>
      <c r="W4909" s="38"/>
      <c r="X4909" s="30">
        <f t="shared" si="754"/>
        <v>46002</v>
      </c>
      <c r="Y4909" s="21">
        <f t="shared" si="750"/>
        <v>0</v>
      </c>
      <c r="Z4909" s="21" t="str">
        <f t="shared" si="751"/>
        <v>Thursday</v>
      </c>
      <c r="AA4909" s="21" t="str">
        <f t="shared" si="752"/>
        <v>Thursday</v>
      </c>
      <c r="AB4909" s="21" t="str">
        <f>VLOOKUP(U4909,'Currency Sheet'!A:C,3,)</f>
        <v>DOLLAR</v>
      </c>
      <c r="AC4909" s="42" t="str">
        <f>VLOOKUP(P4909,'Customer List'!B:D,3,)</f>
        <v>Local</v>
      </c>
    </row>
    <row r="4910" spans="1:29" x14ac:dyDescent="0.25">
      <c r="A4910" s="21">
        <f t="shared" si="753"/>
        <v>4905</v>
      </c>
      <c r="B4910" s="21" t="s">
        <v>6465</v>
      </c>
      <c r="C4910" s="30">
        <v>45996</v>
      </c>
      <c r="D4910" s="30">
        <v>46000</v>
      </c>
      <c r="E4910" s="47">
        <v>217.2</v>
      </c>
      <c r="F4910" s="47">
        <f t="shared" si="748"/>
        <v>19113.599999999999</v>
      </c>
      <c r="G4910" s="48">
        <f t="shared" si="749"/>
        <v>19113.599999999999</v>
      </c>
      <c r="H4910" s="21">
        <v>349114</v>
      </c>
      <c r="I4910" s="21" t="s">
        <v>6533</v>
      </c>
      <c r="J4910" s="21">
        <v>1</v>
      </c>
      <c r="K4910" s="21">
        <v>1</v>
      </c>
      <c r="L4910" s="21">
        <f t="shared" si="747"/>
        <v>0</v>
      </c>
      <c r="M4910" s="21" t="s">
        <v>6656</v>
      </c>
      <c r="N4910" s="30">
        <v>46006</v>
      </c>
      <c r="O4910" s="48">
        <v>30951</v>
      </c>
      <c r="P4910" s="21" t="s">
        <v>16</v>
      </c>
      <c r="Q4910" s="21" t="s">
        <v>5959</v>
      </c>
      <c r="R4910" s="21" t="s">
        <v>6091</v>
      </c>
      <c r="S4910" s="3">
        <v>4</v>
      </c>
      <c r="T4910" s="37"/>
      <c r="U4910" s="21" t="s">
        <v>18</v>
      </c>
      <c r="V4910" s="21" t="str">
        <f>VLOOKUP(P4910,'Customer List'!B:C,2,)</f>
        <v>Delhi</v>
      </c>
      <c r="W4910" s="38"/>
      <c r="X4910" s="30">
        <f t="shared" si="754"/>
        <v>46006</v>
      </c>
      <c r="Y4910" s="21">
        <f t="shared" si="750"/>
        <v>0</v>
      </c>
      <c r="Z4910" s="21" t="str">
        <f t="shared" si="751"/>
        <v>Monday</v>
      </c>
      <c r="AA4910" s="21" t="str">
        <f t="shared" si="752"/>
        <v>Monday</v>
      </c>
      <c r="AB4910" s="21" t="str">
        <f>VLOOKUP(U4910,'Currency Sheet'!A:C,3,)</f>
        <v>DOLLAR</v>
      </c>
      <c r="AC4910" s="42" t="str">
        <f>VLOOKUP(P4910,'Customer List'!B:D,3,)</f>
        <v>Local</v>
      </c>
    </row>
    <row r="4911" spans="1:29" x14ac:dyDescent="0.25">
      <c r="A4911" s="21">
        <f t="shared" si="753"/>
        <v>4906</v>
      </c>
      <c r="B4911" s="21" t="s">
        <v>6465</v>
      </c>
      <c r="C4911" s="30">
        <v>45996</v>
      </c>
      <c r="D4911" s="30">
        <v>46000</v>
      </c>
      <c r="E4911" s="47">
        <v>292.60000000000002</v>
      </c>
      <c r="F4911" s="47">
        <f t="shared" si="748"/>
        <v>25748.800000000003</v>
      </c>
      <c r="G4911" s="48">
        <f t="shared" si="749"/>
        <v>25748.800000000003</v>
      </c>
      <c r="H4911" s="21">
        <v>362532</v>
      </c>
      <c r="I4911" s="21" t="s">
        <v>4779</v>
      </c>
      <c r="J4911" s="21">
        <v>1</v>
      </c>
      <c r="K4911" s="21">
        <v>1</v>
      </c>
      <c r="L4911" s="21">
        <f t="shared" si="747"/>
        <v>0</v>
      </c>
      <c r="M4911" s="21" t="s">
        <v>6656</v>
      </c>
      <c r="N4911" s="30">
        <v>46006</v>
      </c>
      <c r="O4911" s="48">
        <v>35739</v>
      </c>
      <c r="P4911" s="21" t="s">
        <v>16</v>
      </c>
      <c r="Q4911" s="21" t="s">
        <v>5959</v>
      </c>
      <c r="R4911" s="21" t="s">
        <v>6091</v>
      </c>
      <c r="S4911" s="3">
        <v>4</v>
      </c>
      <c r="T4911" s="37"/>
      <c r="U4911" s="21" t="s">
        <v>18</v>
      </c>
      <c r="V4911" s="21" t="str">
        <f>VLOOKUP(P4911,'Customer List'!B:C,2,)</f>
        <v>Delhi</v>
      </c>
      <c r="W4911" s="38"/>
      <c r="X4911" s="30">
        <f t="shared" si="754"/>
        <v>46006</v>
      </c>
      <c r="Y4911" s="21">
        <f t="shared" si="750"/>
        <v>0</v>
      </c>
      <c r="Z4911" s="21" t="str">
        <f t="shared" si="751"/>
        <v>Monday</v>
      </c>
      <c r="AA4911" s="21" t="str">
        <f t="shared" si="752"/>
        <v>Monday</v>
      </c>
      <c r="AB4911" s="21" t="str">
        <f>VLOOKUP(U4911,'Currency Sheet'!A:C,3,)</f>
        <v>DOLLAR</v>
      </c>
      <c r="AC4911" s="42" t="str">
        <f>VLOOKUP(P4911,'Customer List'!B:D,3,)</f>
        <v>Local</v>
      </c>
    </row>
    <row r="4912" spans="1:29" x14ac:dyDescent="0.25">
      <c r="A4912" s="21">
        <f t="shared" si="753"/>
        <v>4907</v>
      </c>
      <c r="B4912" s="21" t="s">
        <v>6465</v>
      </c>
      <c r="C4912" s="30">
        <v>45996</v>
      </c>
      <c r="D4912" s="30">
        <v>46000</v>
      </c>
      <c r="E4912" s="47">
        <v>51</v>
      </c>
      <c r="F4912" s="47">
        <f t="shared" si="748"/>
        <v>4488</v>
      </c>
      <c r="G4912" s="48">
        <f t="shared" si="749"/>
        <v>4488</v>
      </c>
      <c r="H4912" s="21">
        <v>384403</v>
      </c>
      <c r="I4912" s="21" t="s">
        <v>6534</v>
      </c>
      <c r="J4912" s="21">
        <v>1</v>
      </c>
      <c r="K4912" s="21">
        <v>1</v>
      </c>
      <c r="L4912" s="21">
        <f t="shared" si="747"/>
        <v>0</v>
      </c>
      <c r="M4912" s="21" t="s">
        <v>6663</v>
      </c>
      <c r="N4912" s="30">
        <v>46004</v>
      </c>
      <c r="O4912" s="48">
        <v>7905</v>
      </c>
      <c r="P4912" s="21" t="s">
        <v>172</v>
      </c>
      <c r="Q4912" s="21">
        <v>58159346254</v>
      </c>
      <c r="R4912" s="21" t="s">
        <v>5912</v>
      </c>
      <c r="S4912" s="3">
        <v>4</v>
      </c>
      <c r="T4912" s="37"/>
      <c r="U4912" s="21" t="s">
        <v>18</v>
      </c>
      <c r="V4912" s="21" t="str">
        <f>VLOOKUP(P4912,'Customer List'!B:C,2,)</f>
        <v>Kolkata</v>
      </c>
      <c r="W4912" s="38"/>
      <c r="X4912" s="30">
        <v>46006</v>
      </c>
      <c r="Y4912" s="21">
        <f t="shared" si="750"/>
        <v>2</v>
      </c>
      <c r="Z4912" s="21" t="str">
        <f t="shared" si="751"/>
        <v>Saturday</v>
      </c>
      <c r="AA4912" s="21" t="str">
        <f t="shared" si="752"/>
        <v>Monday</v>
      </c>
      <c r="AB4912" s="21" t="str">
        <f>VLOOKUP(U4912,'Currency Sheet'!A:C,3,)</f>
        <v>DOLLAR</v>
      </c>
      <c r="AC4912" s="42" t="str">
        <f>VLOOKUP(P4912,'Customer List'!B:D,3,)</f>
        <v>OutStation</v>
      </c>
    </row>
    <row r="4913" spans="1:29" x14ac:dyDescent="0.25">
      <c r="A4913" s="21">
        <f t="shared" si="753"/>
        <v>4908</v>
      </c>
      <c r="B4913" s="21" t="s">
        <v>6465</v>
      </c>
      <c r="C4913" s="30">
        <v>45996</v>
      </c>
      <c r="D4913" s="30">
        <v>46000</v>
      </c>
      <c r="E4913" s="47">
        <v>95.4</v>
      </c>
      <c r="F4913" s="47">
        <f t="shared" si="748"/>
        <v>8395.2000000000007</v>
      </c>
      <c r="G4913" s="48">
        <f t="shared" si="749"/>
        <v>8395.2000000000007</v>
      </c>
      <c r="H4913" s="21">
        <v>396409</v>
      </c>
      <c r="I4913" s="21" t="s">
        <v>5077</v>
      </c>
      <c r="J4913" s="21">
        <v>1</v>
      </c>
      <c r="K4913" s="21">
        <v>1</v>
      </c>
      <c r="L4913" s="21">
        <f t="shared" si="747"/>
        <v>0</v>
      </c>
      <c r="M4913" s="21" t="s">
        <v>6663</v>
      </c>
      <c r="N4913" s="30">
        <v>46004</v>
      </c>
      <c r="O4913" s="48">
        <v>14787</v>
      </c>
      <c r="P4913" s="21" t="s">
        <v>172</v>
      </c>
      <c r="Q4913" s="21">
        <v>58159346254</v>
      </c>
      <c r="R4913" s="21" t="s">
        <v>5912</v>
      </c>
      <c r="S4913" s="3">
        <v>4</v>
      </c>
      <c r="T4913" s="37"/>
      <c r="U4913" s="21" t="s">
        <v>18</v>
      </c>
      <c r="V4913" s="21" t="str">
        <f>VLOOKUP(P4913,'Customer List'!B:C,2,)</f>
        <v>Kolkata</v>
      </c>
      <c r="W4913" s="38"/>
      <c r="X4913" s="30">
        <v>46006</v>
      </c>
      <c r="Y4913" s="21">
        <f t="shared" si="750"/>
        <v>2</v>
      </c>
      <c r="Z4913" s="21" t="str">
        <f t="shared" si="751"/>
        <v>Saturday</v>
      </c>
      <c r="AA4913" s="21" t="str">
        <f t="shared" si="752"/>
        <v>Monday</v>
      </c>
      <c r="AB4913" s="21" t="str">
        <f>VLOOKUP(U4913,'Currency Sheet'!A:C,3,)</f>
        <v>DOLLAR</v>
      </c>
      <c r="AC4913" s="42" t="str">
        <f>VLOOKUP(P4913,'Customer List'!B:D,3,)</f>
        <v>OutStation</v>
      </c>
    </row>
    <row r="4914" spans="1:29" x14ac:dyDescent="0.25">
      <c r="A4914" s="21">
        <f t="shared" si="753"/>
        <v>4909</v>
      </c>
      <c r="B4914" s="21" t="s">
        <v>6465</v>
      </c>
      <c r="C4914" s="30">
        <v>45996</v>
      </c>
      <c r="D4914" s="30">
        <v>46000</v>
      </c>
      <c r="E4914" s="47">
        <v>63.6</v>
      </c>
      <c r="F4914" s="47">
        <f t="shared" si="748"/>
        <v>5596.8</v>
      </c>
      <c r="G4914" s="48">
        <f t="shared" si="749"/>
        <v>11193.6</v>
      </c>
      <c r="H4914" s="21">
        <v>400402</v>
      </c>
      <c r="I4914" s="21" t="s">
        <v>5829</v>
      </c>
      <c r="J4914" s="21">
        <v>2</v>
      </c>
      <c r="K4914" s="21">
        <v>2</v>
      </c>
      <c r="L4914" s="21">
        <f t="shared" si="747"/>
        <v>0</v>
      </c>
      <c r="M4914" s="21" t="s">
        <v>6688</v>
      </c>
      <c r="N4914" s="30">
        <v>46006</v>
      </c>
      <c r="O4914" s="48">
        <v>19716.18</v>
      </c>
      <c r="P4914" s="21" t="s">
        <v>26</v>
      </c>
      <c r="Q4914" s="21" t="s">
        <v>6689</v>
      </c>
      <c r="R4914" s="21" t="s">
        <v>5912</v>
      </c>
      <c r="S4914" s="3">
        <v>4</v>
      </c>
      <c r="T4914" s="37"/>
      <c r="U4914" s="21" t="s">
        <v>18</v>
      </c>
      <c r="V4914" s="21" t="str">
        <f>VLOOKUP(P4914,'Customer List'!B:C,2,)</f>
        <v>Chandigarh</v>
      </c>
      <c r="W4914" s="38" t="s">
        <v>6047</v>
      </c>
      <c r="X4914" s="30">
        <v>46007</v>
      </c>
      <c r="Y4914" s="21">
        <f t="shared" si="750"/>
        <v>1</v>
      </c>
      <c r="Z4914" s="21" t="str">
        <f t="shared" si="751"/>
        <v>Monday</v>
      </c>
      <c r="AA4914" s="21" t="str">
        <f t="shared" si="752"/>
        <v>Tuesday</v>
      </c>
      <c r="AB4914" s="21" t="str">
        <f>VLOOKUP(U4914,'Currency Sheet'!A:C,3,)</f>
        <v>DOLLAR</v>
      </c>
      <c r="AC4914" s="42" t="str">
        <f>VLOOKUP(P4914,'Customer List'!B:D,3,)</f>
        <v>OutStation</v>
      </c>
    </row>
    <row r="4915" spans="1:29" x14ac:dyDescent="0.25">
      <c r="A4915" s="21">
        <f t="shared" si="753"/>
        <v>4910</v>
      </c>
      <c r="B4915" s="21" t="s">
        <v>6465</v>
      </c>
      <c r="C4915" s="30">
        <v>45996</v>
      </c>
      <c r="D4915" s="30">
        <v>46000</v>
      </c>
      <c r="E4915" s="47">
        <v>67.2</v>
      </c>
      <c r="F4915" s="47">
        <f t="shared" si="748"/>
        <v>5913.6</v>
      </c>
      <c r="G4915" s="48">
        <f t="shared" si="749"/>
        <v>5913.6</v>
      </c>
      <c r="H4915" s="21">
        <v>405707</v>
      </c>
      <c r="I4915" s="21" t="s">
        <v>5193</v>
      </c>
      <c r="J4915" s="21">
        <v>1</v>
      </c>
      <c r="K4915" s="21">
        <v>1</v>
      </c>
      <c r="L4915" s="21">
        <f t="shared" si="747"/>
        <v>0</v>
      </c>
      <c r="M4915" s="21" t="s">
        <v>6663</v>
      </c>
      <c r="N4915" s="30">
        <v>46004</v>
      </c>
      <c r="O4915" s="48">
        <v>10416</v>
      </c>
      <c r="P4915" s="21" t="s">
        <v>172</v>
      </c>
      <c r="Q4915" s="21">
        <v>58159346254</v>
      </c>
      <c r="R4915" s="21" t="s">
        <v>5912</v>
      </c>
      <c r="S4915" s="3">
        <v>4</v>
      </c>
      <c r="T4915" s="37"/>
      <c r="U4915" s="21" t="s">
        <v>18</v>
      </c>
      <c r="V4915" s="21" t="str">
        <f>VLOOKUP(P4915,'Customer List'!B:C,2,)</f>
        <v>Kolkata</v>
      </c>
      <c r="W4915" s="38"/>
      <c r="X4915" s="30">
        <v>46006</v>
      </c>
      <c r="Y4915" s="21">
        <f t="shared" si="750"/>
        <v>2</v>
      </c>
      <c r="Z4915" s="21" t="str">
        <f t="shared" si="751"/>
        <v>Saturday</v>
      </c>
      <c r="AA4915" s="21" t="str">
        <f t="shared" si="752"/>
        <v>Monday</v>
      </c>
      <c r="AB4915" s="21" t="str">
        <f>VLOOKUP(U4915,'Currency Sheet'!A:C,3,)</f>
        <v>DOLLAR</v>
      </c>
      <c r="AC4915" s="42" t="str">
        <f>VLOOKUP(P4915,'Customer List'!B:D,3,)</f>
        <v>OutStation</v>
      </c>
    </row>
    <row r="4916" spans="1:29" x14ac:dyDescent="0.25">
      <c r="A4916" s="21">
        <f t="shared" si="753"/>
        <v>4911</v>
      </c>
      <c r="B4916" s="21" t="s">
        <v>6465</v>
      </c>
      <c r="C4916" s="30">
        <v>45996</v>
      </c>
      <c r="D4916" s="30">
        <v>46000</v>
      </c>
      <c r="E4916" s="47">
        <v>53.4</v>
      </c>
      <c r="F4916" s="47">
        <f t="shared" si="748"/>
        <v>4699.2</v>
      </c>
      <c r="G4916" s="48">
        <f t="shared" si="749"/>
        <v>4699.2</v>
      </c>
      <c r="H4916" s="21">
        <v>406521</v>
      </c>
      <c r="I4916" s="21" t="s">
        <v>4807</v>
      </c>
      <c r="J4916" s="21">
        <v>1</v>
      </c>
      <c r="K4916" s="21">
        <v>1</v>
      </c>
      <c r="L4916" s="21">
        <f t="shared" si="747"/>
        <v>0</v>
      </c>
      <c r="M4916" s="21" t="s">
        <v>6663</v>
      </c>
      <c r="N4916" s="30">
        <v>46004</v>
      </c>
      <c r="O4916" s="48">
        <v>8277</v>
      </c>
      <c r="P4916" s="21" t="s">
        <v>172</v>
      </c>
      <c r="Q4916" s="21">
        <v>58159346254</v>
      </c>
      <c r="R4916" s="21" t="s">
        <v>5912</v>
      </c>
      <c r="S4916" s="3">
        <v>4</v>
      </c>
      <c r="T4916" s="37"/>
      <c r="U4916" s="21" t="s">
        <v>18</v>
      </c>
      <c r="V4916" s="21" t="str">
        <f>VLOOKUP(P4916,'Customer List'!B:C,2,)</f>
        <v>Kolkata</v>
      </c>
      <c r="W4916" s="38"/>
      <c r="X4916" s="30">
        <v>46006</v>
      </c>
      <c r="Y4916" s="21">
        <f t="shared" si="750"/>
        <v>2</v>
      </c>
      <c r="Z4916" s="21" t="str">
        <f t="shared" si="751"/>
        <v>Saturday</v>
      </c>
      <c r="AA4916" s="21" t="str">
        <f t="shared" si="752"/>
        <v>Monday</v>
      </c>
      <c r="AB4916" s="21" t="str">
        <f>VLOOKUP(U4916,'Currency Sheet'!A:C,3,)</f>
        <v>DOLLAR</v>
      </c>
      <c r="AC4916" s="42" t="str">
        <f>VLOOKUP(P4916,'Customer List'!B:D,3,)</f>
        <v>OutStation</v>
      </c>
    </row>
    <row r="4917" spans="1:29" x14ac:dyDescent="0.25">
      <c r="A4917" s="21">
        <f t="shared" si="753"/>
        <v>4912</v>
      </c>
      <c r="B4917" s="21" t="s">
        <v>6465</v>
      </c>
      <c r="C4917" s="30">
        <v>45996</v>
      </c>
      <c r="D4917" s="30">
        <v>46000</v>
      </c>
      <c r="E4917" s="47">
        <v>18</v>
      </c>
      <c r="F4917" s="47">
        <f t="shared" si="748"/>
        <v>1584</v>
      </c>
      <c r="G4917" s="48">
        <f t="shared" si="749"/>
        <v>1584</v>
      </c>
      <c r="H4917" s="21">
        <v>421501</v>
      </c>
      <c r="I4917" s="21" t="s">
        <v>6535</v>
      </c>
      <c r="J4917" s="21">
        <v>1</v>
      </c>
      <c r="K4917" s="21">
        <v>1</v>
      </c>
      <c r="L4917" s="21">
        <f t="shared" si="747"/>
        <v>0</v>
      </c>
      <c r="M4917" s="21" t="s">
        <v>6682</v>
      </c>
      <c r="N4917" s="30">
        <v>46006</v>
      </c>
      <c r="O4917" s="48">
        <v>0</v>
      </c>
      <c r="P4917" s="21" t="s">
        <v>16</v>
      </c>
      <c r="Q4917" s="21" t="s">
        <v>5959</v>
      </c>
      <c r="R4917" s="21" t="s">
        <v>6091</v>
      </c>
      <c r="S4917" s="3">
        <v>4</v>
      </c>
      <c r="T4917" s="37" t="s">
        <v>6683</v>
      </c>
      <c r="U4917" s="21" t="s">
        <v>18</v>
      </c>
      <c r="V4917" s="21" t="str">
        <f>VLOOKUP(P4917,'Customer List'!B:C,2,)</f>
        <v>Delhi</v>
      </c>
      <c r="W4917" s="38" t="s">
        <v>6162</v>
      </c>
      <c r="X4917" s="30">
        <f t="shared" si="754"/>
        <v>46006</v>
      </c>
      <c r="Y4917" s="21">
        <f t="shared" si="750"/>
        <v>0</v>
      </c>
      <c r="Z4917" s="21" t="str">
        <f t="shared" si="751"/>
        <v>Monday</v>
      </c>
      <c r="AA4917" s="21" t="str">
        <f t="shared" si="752"/>
        <v>Monday</v>
      </c>
      <c r="AB4917" s="21" t="str">
        <f>VLOOKUP(U4917,'Currency Sheet'!A:C,3,)</f>
        <v>DOLLAR</v>
      </c>
      <c r="AC4917" s="42" t="str">
        <f>VLOOKUP(P4917,'Customer List'!B:D,3,)</f>
        <v>Local</v>
      </c>
    </row>
    <row r="4918" spans="1:29" x14ac:dyDescent="0.25">
      <c r="A4918" s="21">
        <f t="shared" si="753"/>
        <v>4913</v>
      </c>
      <c r="B4918" s="21" t="s">
        <v>6465</v>
      </c>
      <c r="C4918" s="30">
        <v>45996</v>
      </c>
      <c r="D4918" s="30">
        <v>46000</v>
      </c>
      <c r="E4918" s="47">
        <v>21.6</v>
      </c>
      <c r="F4918" s="47">
        <f t="shared" si="748"/>
        <v>1900.8000000000002</v>
      </c>
      <c r="G4918" s="48">
        <f t="shared" si="749"/>
        <v>1900.8000000000002</v>
      </c>
      <c r="H4918" s="21">
        <v>423001</v>
      </c>
      <c r="I4918" s="21" t="s">
        <v>5809</v>
      </c>
      <c r="J4918" s="21">
        <v>1</v>
      </c>
      <c r="K4918" s="21">
        <v>1</v>
      </c>
      <c r="L4918" s="21">
        <f t="shared" si="747"/>
        <v>0</v>
      </c>
      <c r="M4918" s="21" t="s">
        <v>6682</v>
      </c>
      <c r="N4918" s="30">
        <v>46006</v>
      </c>
      <c r="O4918" s="48">
        <v>0</v>
      </c>
      <c r="P4918" s="21" t="s">
        <v>16</v>
      </c>
      <c r="Q4918" s="21" t="s">
        <v>5959</v>
      </c>
      <c r="R4918" s="21" t="s">
        <v>6091</v>
      </c>
      <c r="S4918" s="3" t="s">
        <v>299</v>
      </c>
      <c r="T4918" s="37" t="s">
        <v>6683</v>
      </c>
      <c r="U4918" s="21" t="s">
        <v>18</v>
      </c>
      <c r="V4918" s="21" t="str">
        <f>VLOOKUP(P4918,'Customer List'!B:C,2,)</f>
        <v>Delhi</v>
      </c>
      <c r="W4918" s="38" t="s">
        <v>6162</v>
      </c>
      <c r="X4918" s="30">
        <f t="shared" si="754"/>
        <v>46006</v>
      </c>
      <c r="Y4918" s="21">
        <f t="shared" si="750"/>
        <v>0</v>
      </c>
      <c r="Z4918" s="21" t="str">
        <f t="shared" si="751"/>
        <v>Monday</v>
      </c>
      <c r="AA4918" s="21" t="str">
        <f t="shared" si="752"/>
        <v>Monday</v>
      </c>
      <c r="AB4918" s="21" t="str">
        <f>VLOOKUP(U4918,'Currency Sheet'!A:C,3,)</f>
        <v>DOLLAR</v>
      </c>
      <c r="AC4918" s="42" t="str">
        <f>VLOOKUP(P4918,'Customer List'!B:D,3,)</f>
        <v>Local</v>
      </c>
    </row>
    <row r="4919" spans="1:29" x14ac:dyDescent="0.25">
      <c r="A4919" s="21">
        <f t="shared" si="753"/>
        <v>4914</v>
      </c>
      <c r="B4919" s="21" t="s">
        <v>6465</v>
      </c>
      <c r="C4919" s="30">
        <v>45996</v>
      </c>
      <c r="D4919" s="30">
        <v>46000</v>
      </c>
      <c r="E4919" s="47">
        <v>53.4</v>
      </c>
      <c r="F4919" s="47">
        <f t="shared" si="748"/>
        <v>4699.2</v>
      </c>
      <c r="G4919" s="48">
        <f t="shared" si="749"/>
        <v>4699.2</v>
      </c>
      <c r="H4919" s="21">
        <v>423109</v>
      </c>
      <c r="I4919" s="21" t="s">
        <v>2884</v>
      </c>
      <c r="J4919" s="21">
        <v>1</v>
      </c>
      <c r="K4919" s="21">
        <v>1</v>
      </c>
      <c r="L4919" s="21">
        <f t="shared" si="747"/>
        <v>0</v>
      </c>
      <c r="M4919" s="21" t="s">
        <v>6663</v>
      </c>
      <c r="N4919" s="30">
        <v>46004</v>
      </c>
      <c r="O4919" s="48">
        <v>8277</v>
      </c>
      <c r="P4919" s="21" t="s">
        <v>172</v>
      </c>
      <c r="Q4919" s="21">
        <v>58159346254</v>
      </c>
      <c r="R4919" s="21" t="s">
        <v>5912</v>
      </c>
      <c r="S4919" s="3">
        <v>-20</v>
      </c>
      <c r="T4919" s="37"/>
      <c r="U4919" s="21" t="s">
        <v>18</v>
      </c>
      <c r="V4919" s="21" t="str">
        <f>VLOOKUP(P4919,'Customer List'!B:C,2,)</f>
        <v>Kolkata</v>
      </c>
      <c r="W4919" s="38"/>
      <c r="X4919" s="30">
        <v>46006</v>
      </c>
      <c r="Y4919" s="21">
        <f t="shared" si="750"/>
        <v>2</v>
      </c>
      <c r="Z4919" s="21" t="str">
        <f t="shared" si="751"/>
        <v>Saturday</v>
      </c>
      <c r="AA4919" s="21" t="str">
        <f t="shared" si="752"/>
        <v>Monday</v>
      </c>
      <c r="AB4919" s="21" t="str">
        <f>VLOOKUP(U4919,'Currency Sheet'!A:C,3,)</f>
        <v>DOLLAR</v>
      </c>
      <c r="AC4919" s="42" t="str">
        <f>VLOOKUP(P4919,'Customer List'!B:D,3,)</f>
        <v>OutStation</v>
      </c>
    </row>
    <row r="4920" spans="1:29" x14ac:dyDescent="0.25">
      <c r="A4920" s="21">
        <f t="shared" si="753"/>
        <v>4915</v>
      </c>
      <c r="B4920" s="21" t="s">
        <v>6465</v>
      </c>
      <c r="C4920" s="30">
        <v>45996</v>
      </c>
      <c r="D4920" s="30">
        <v>46000</v>
      </c>
      <c r="E4920" s="47">
        <v>429</v>
      </c>
      <c r="F4920" s="47">
        <f t="shared" si="748"/>
        <v>37752</v>
      </c>
      <c r="G4920" s="48">
        <f t="shared" si="749"/>
        <v>37752</v>
      </c>
      <c r="H4920" s="21">
        <v>514418</v>
      </c>
      <c r="I4920" s="21" t="s">
        <v>6536</v>
      </c>
      <c r="J4920" s="21">
        <v>1</v>
      </c>
      <c r="K4920" s="21">
        <v>1</v>
      </c>
      <c r="L4920" s="21">
        <f t="shared" si="747"/>
        <v>0</v>
      </c>
      <c r="M4920" s="21" t="s">
        <v>6688</v>
      </c>
      <c r="N4920" s="30">
        <v>46006</v>
      </c>
      <c r="O4920" s="48">
        <v>66495</v>
      </c>
      <c r="P4920" s="21" t="s">
        <v>26</v>
      </c>
      <c r="Q4920" s="21" t="s">
        <v>6689</v>
      </c>
      <c r="R4920" s="21" t="s">
        <v>5912</v>
      </c>
      <c r="S4920" s="3">
        <v>4</v>
      </c>
      <c r="T4920" s="37"/>
      <c r="U4920" s="21" t="s">
        <v>18</v>
      </c>
      <c r="V4920" s="21" t="str">
        <f>VLOOKUP(P4920,'Customer List'!B:C,2,)</f>
        <v>Chandigarh</v>
      </c>
      <c r="W4920" s="38" t="s">
        <v>6047</v>
      </c>
      <c r="X4920" s="30">
        <v>46007</v>
      </c>
      <c r="Y4920" s="21">
        <f t="shared" si="750"/>
        <v>1</v>
      </c>
      <c r="Z4920" s="21" t="str">
        <f t="shared" si="751"/>
        <v>Monday</v>
      </c>
      <c r="AA4920" s="21" t="str">
        <f t="shared" si="752"/>
        <v>Tuesday</v>
      </c>
      <c r="AB4920" s="21" t="str">
        <f>VLOOKUP(U4920,'Currency Sheet'!A:C,3,)</f>
        <v>DOLLAR</v>
      </c>
      <c r="AC4920" s="42" t="str">
        <f>VLOOKUP(P4920,'Customer List'!B:D,3,)</f>
        <v>OutStation</v>
      </c>
    </row>
    <row r="4921" spans="1:29" x14ac:dyDescent="0.25">
      <c r="A4921" s="21">
        <f t="shared" si="753"/>
        <v>4916</v>
      </c>
      <c r="B4921" s="21" t="s">
        <v>6465</v>
      </c>
      <c r="C4921" s="30">
        <v>45996</v>
      </c>
      <c r="D4921" s="30">
        <v>46000</v>
      </c>
      <c r="E4921" s="47">
        <v>159</v>
      </c>
      <c r="F4921" s="47">
        <f t="shared" si="748"/>
        <v>13992</v>
      </c>
      <c r="G4921" s="48">
        <f t="shared" si="749"/>
        <v>13992</v>
      </c>
      <c r="H4921" s="21">
        <v>532101</v>
      </c>
      <c r="I4921" s="21" t="s">
        <v>6537</v>
      </c>
      <c r="J4921" s="21">
        <v>1</v>
      </c>
      <c r="K4921" s="21">
        <v>1</v>
      </c>
      <c r="L4921" s="21">
        <f t="shared" si="747"/>
        <v>0</v>
      </c>
      <c r="M4921" s="21" t="s">
        <v>6651</v>
      </c>
      <c r="N4921" s="30">
        <v>46004</v>
      </c>
      <c r="O4921" s="48">
        <v>24645</v>
      </c>
      <c r="P4921" s="21" t="s">
        <v>211</v>
      </c>
      <c r="Q4921" s="21">
        <v>58159344246</v>
      </c>
      <c r="R4921" s="21" t="s">
        <v>5912</v>
      </c>
      <c r="S4921" s="3">
        <v>4</v>
      </c>
      <c r="T4921" s="37"/>
      <c r="U4921" s="21" t="s">
        <v>18</v>
      </c>
      <c r="V4921" s="21" t="str">
        <f>VLOOKUP(P4921,'Customer List'!B:C,2,)</f>
        <v>Banglore</v>
      </c>
      <c r="W4921" s="38"/>
      <c r="X4921" s="30">
        <v>46006</v>
      </c>
      <c r="Y4921" s="21">
        <f t="shared" si="750"/>
        <v>2</v>
      </c>
      <c r="Z4921" s="21" t="str">
        <f t="shared" si="751"/>
        <v>Saturday</v>
      </c>
      <c r="AA4921" s="21" t="str">
        <f t="shared" si="752"/>
        <v>Monday</v>
      </c>
      <c r="AB4921" s="21" t="str">
        <f>VLOOKUP(U4921,'Currency Sheet'!A:C,3,)</f>
        <v>DOLLAR</v>
      </c>
      <c r="AC4921" s="42" t="str">
        <f>VLOOKUP(P4921,'Customer List'!B:D,3,)</f>
        <v>OutStation</v>
      </c>
    </row>
    <row r="4922" spans="1:29" x14ac:dyDescent="0.25">
      <c r="A4922" s="21">
        <f t="shared" si="753"/>
        <v>4917</v>
      </c>
      <c r="B4922" s="21" t="s">
        <v>6465</v>
      </c>
      <c r="C4922" s="30">
        <v>45996</v>
      </c>
      <c r="D4922" s="30">
        <v>46000</v>
      </c>
      <c r="E4922" s="47">
        <v>133.80000000000001</v>
      </c>
      <c r="F4922" s="47">
        <f t="shared" si="748"/>
        <v>11774.400000000001</v>
      </c>
      <c r="G4922" s="48">
        <f t="shared" si="749"/>
        <v>11774.400000000001</v>
      </c>
      <c r="H4922" s="21">
        <v>550502</v>
      </c>
      <c r="I4922" s="21" t="s">
        <v>6538</v>
      </c>
      <c r="J4922" s="21">
        <v>1</v>
      </c>
      <c r="K4922" s="21">
        <v>1</v>
      </c>
      <c r="L4922" s="21">
        <f t="shared" si="747"/>
        <v>0</v>
      </c>
      <c r="M4922" s="21" t="s">
        <v>6651</v>
      </c>
      <c r="N4922" s="30">
        <v>46004</v>
      </c>
      <c r="O4922" s="48">
        <v>20739</v>
      </c>
      <c r="P4922" s="21" t="s">
        <v>211</v>
      </c>
      <c r="Q4922" s="21">
        <v>58159344246</v>
      </c>
      <c r="R4922" s="21" t="s">
        <v>5912</v>
      </c>
      <c r="S4922" s="3">
        <v>-20</v>
      </c>
      <c r="T4922" s="37"/>
      <c r="U4922" s="21" t="s">
        <v>18</v>
      </c>
      <c r="V4922" s="21" t="str">
        <f>VLOOKUP(P4922,'Customer List'!B:C,2,)</f>
        <v>Banglore</v>
      </c>
      <c r="W4922" s="38"/>
      <c r="X4922" s="30">
        <v>46006</v>
      </c>
      <c r="Y4922" s="21">
        <f t="shared" si="750"/>
        <v>2</v>
      </c>
      <c r="Z4922" s="21" t="str">
        <f t="shared" si="751"/>
        <v>Saturday</v>
      </c>
      <c r="AA4922" s="21" t="str">
        <f t="shared" si="752"/>
        <v>Monday</v>
      </c>
      <c r="AB4922" s="21" t="str">
        <f>VLOOKUP(U4922,'Currency Sheet'!A:C,3,)</f>
        <v>DOLLAR</v>
      </c>
      <c r="AC4922" s="42" t="str">
        <f>VLOOKUP(P4922,'Customer List'!B:D,3,)</f>
        <v>OutStation</v>
      </c>
    </row>
    <row r="4923" spans="1:29" x14ac:dyDescent="0.25">
      <c r="A4923" s="21">
        <f t="shared" si="753"/>
        <v>4918</v>
      </c>
      <c r="B4923" s="21" t="s">
        <v>6465</v>
      </c>
      <c r="C4923" s="30">
        <v>45996</v>
      </c>
      <c r="D4923" s="30">
        <v>46000</v>
      </c>
      <c r="E4923" s="47">
        <v>51</v>
      </c>
      <c r="F4923" s="47">
        <f t="shared" si="748"/>
        <v>4488</v>
      </c>
      <c r="G4923" s="48">
        <f t="shared" si="749"/>
        <v>4488</v>
      </c>
      <c r="H4923" s="21">
        <v>567903</v>
      </c>
      <c r="I4923" s="21" t="s">
        <v>6539</v>
      </c>
      <c r="J4923" s="21">
        <v>1</v>
      </c>
      <c r="K4923" s="21">
        <v>1</v>
      </c>
      <c r="L4923" s="21">
        <f t="shared" si="747"/>
        <v>0</v>
      </c>
      <c r="M4923" s="21" t="s">
        <v>6751</v>
      </c>
      <c r="N4923" s="30">
        <v>46007</v>
      </c>
      <c r="O4923" s="48">
        <v>0</v>
      </c>
      <c r="P4923" s="21" t="s">
        <v>6752</v>
      </c>
      <c r="Q4923" s="21">
        <v>58159458350</v>
      </c>
      <c r="R4923" s="21"/>
      <c r="S4923" s="3">
        <v>4</v>
      </c>
      <c r="T4923" s="37" t="s">
        <v>6753</v>
      </c>
      <c r="U4923" s="21" t="s">
        <v>18</v>
      </c>
      <c r="V4923" s="21" t="str">
        <f>VLOOKUP(P4923,'Customer List'!B:C,2,)</f>
        <v>Hyderabad</v>
      </c>
      <c r="W4923" s="38"/>
      <c r="X4923" s="30" t="str">
        <f t="shared" si="754"/>
        <v/>
      </c>
      <c r="Y4923" s="21" t="str">
        <f t="shared" si="750"/>
        <v/>
      </c>
      <c r="Z4923" s="21" t="str">
        <f t="shared" si="751"/>
        <v>Tuesday</v>
      </c>
      <c r="AA4923" s="21" t="str">
        <f t="shared" si="752"/>
        <v/>
      </c>
      <c r="AB4923" s="21" t="str">
        <f>VLOOKUP(U4923,'Currency Sheet'!A:C,3,)</f>
        <v>DOLLAR</v>
      </c>
      <c r="AC4923" s="42" t="str">
        <f>VLOOKUP(P4923,'Customer List'!B:D,3,)</f>
        <v>OutStation</v>
      </c>
    </row>
    <row r="4924" spans="1:29" x14ac:dyDescent="0.25">
      <c r="A4924" s="21">
        <f t="shared" si="753"/>
        <v>4919</v>
      </c>
      <c r="B4924" s="21" t="s">
        <v>6465</v>
      </c>
      <c r="C4924" s="30">
        <v>45996</v>
      </c>
      <c r="D4924" s="30">
        <v>46000</v>
      </c>
      <c r="E4924" s="47">
        <v>135.6</v>
      </c>
      <c r="F4924" s="47">
        <f t="shared" si="748"/>
        <v>11932.8</v>
      </c>
      <c r="G4924" s="48">
        <f t="shared" si="749"/>
        <v>11932.8</v>
      </c>
      <c r="H4924" s="21">
        <v>640908</v>
      </c>
      <c r="I4924" s="21" t="s">
        <v>5204</v>
      </c>
      <c r="J4924" s="21">
        <v>1</v>
      </c>
      <c r="K4924" s="21"/>
      <c r="L4924" s="21">
        <f t="shared" si="747"/>
        <v>1</v>
      </c>
      <c r="M4924" s="21"/>
      <c r="N4924" s="30"/>
      <c r="O4924" s="48"/>
      <c r="P4924" s="21" t="s">
        <v>6460</v>
      </c>
      <c r="Q4924" s="21"/>
      <c r="R4924" s="21"/>
      <c r="S4924" s="3">
        <v>4</v>
      </c>
      <c r="T4924" s="37"/>
      <c r="U4924" s="21" t="s">
        <v>18</v>
      </c>
      <c r="V4924" s="21" t="str">
        <f>VLOOKUP(P4924,'Customer List'!B:C,2,)</f>
        <v>VARANASI</v>
      </c>
      <c r="W4924" s="38" t="s">
        <v>6624</v>
      </c>
      <c r="X4924" s="30" t="str">
        <f t="shared" si="754"/>
        <v/>
      </c>
      <c r="Y4924" s="21" t="str">
        <f t="shared" si="750"/>
        <v/>
      </c>
      <c r="Z4924" s="21" t="str">
        <f t="shared" si="751"/>
        <v/>
      </c>
      <c r="AA4924" s="21" t="str">
        <f t="shared" si="752"/>
        <v/>
      </c>
      <c r="AB4924" s="21" t="str">
        <f>VLOOKUP(U4924,'Currency Sheet'!A:C,3,)</f>
        <v>DOLLAR</v>
      </c>
      <c r="AC4924" s="42" t="str">
        <f>VLOOKUP(P4924,'Customer List'!B:D,3,)</f>
        <v>OutStation</v>
      </c>
    </row>
    <row r="4925" spans="1:29" x14ac:dyDescent="0.25">
      <c r="A4925" s="21">
        <f t="shared" si="753"/>
        <v>4920</v>
      </c>
      <c r="B4925" s="21" t="s">
        <v>6465</v>
      </c>
      <c r="C4925" s="30">
        <v>45996</v>
      </c>
      <c r="D4925" s="30">
        <v>46000</v>
      </c>
      <c r="E4925" s="47">
        <v>193.8</v>
      </c>
      <c r="F4925" s="47">
        <f t="shared" si="748"/>
        <v>17054.400000000001</v>
      </c>
      <c r="G4925" s="48">
        <f t="shared" si="749"/>
        <v>17054.400000000001</v>
      </c>
      <c r="H4925" s="21">
        <v>663104</v>
      </c>
      <c r="I4925" s="21" t="s">
        <v>6540</v>
      </c>
      <c r="J4925" s="21">
        <v>1</v>
      </c>
      <c r="K4925" s="21"/>
      <c r="L4925" s="21">
        <f t="shared" si="747"/>
        <v>1</v>
      </c>
      <c r="M4925" s="21"/>
      <c r="N4925" s="30"/>
      <c r="O4925" s="48"/>
      <c r="P4925" s="21" t="s">
        <v>332</v>
      </c>
      <c r="Q4925" s="21"/>
      <c r="R4925" s="21"/>
      <c r="S4925" s="3">
        <v>4</v>
      </c>
      <c r="T4925" s="37"/>
      <c r="U4925" s="21" t="s">
        <v>18</v>
      </c>
      <c r="V4925" s="21" t="str">
        <f>VLOOKUP(P4925,'Customer List'!B:C,2,)</f>
        <v>Banglore</v>
      </c>
      <c r="W4925" s="38" t="s">
        <v>6692</v>
      </c>
      <c r="X4925" s="30" t="str">
        <f t="shared" si="754"/>
        <v/>
      </c>
      <c r="Y4925" s="21" t="str">
        <f t="shared" si="750"/>
        <v/>
      </c>
      <c r="Z4925" s="21" t="str">
        <f t="shared" si="751"/>
        <v/>
      </c>
      <c r="AA4925" s="21" t="str">
        <f t="shared" si="752"/>
        <v/>
      </c>
      <c r="AB4925" s="21" t="str">
        <f>VLOOKUP(U4925,'Currency Sheet'!A:C,3,)</f>
        <v>DOLLAR</v>
      </c>
      <c r="AC4925" s="42" t="str">
        <f>VLOOKUP(P4925,'Customer List'!B:D,3,)</f>
        <v>OutStation</v>
      </c>
    </row>
    <row r="4926" spans="1:29" x14ac:dyDescent="0.25">
      <c r="A4926" s="21">
        <f t="shared" si="753"/>
        <v>4921</v>
      </c>
      <c r="B4926" s="21" t="s">
        <v>6465</v>
      </c>
      <c r="C4926" s="30">
        <v>45996</v>
      </c>
      <c r="D4926" s="30">
        <v>46000</v>
      </c>
      <c r="E4926" s="47">
        <v>1056.5999999999999</v>
      </c>
      <c r="F4926" s="47">
        <f t="shared" si="748"/>
        <v>92980.799999999988</v>
      </c>
      <c r="G4926" s="48">
        <f t="shared" si="749"/>
        <v>92980.799999999988</v>
      </c>
      <c r="H4926" s="21">
        <v>740809</v>
      </c>
      <c r="I4926" s="21" t="s">
        <v>4833</v>
      </c>
      <c r="J4926" s="21">
        <v>1</v>
      </c>
      <c r="K4926" s="21">
        <v>1</v>
      </c>
      <c r="L4926" s="21">
        <f t="shared" si="747"/>
        <v>0</v>
      </c>
      <c r="M4926" s="21" t="s">
        <v>6665</v>
      </c>
      <c r="N4926" s="30">
        <v>46004</v>
      </c>
      <c r="O4926" s="48">
        <v>157169.25</v>
      </c>
      <c r="P4926" s="21" t="s">
        <v>839</v>
      </c>
      <c r="Q4926" s="21">
        <v>58159346722</v>
      </c>
      <c r="R4926" s="21" t="s">
        <v>5912</v>
      </c>
      <c r="S4926" s="3">
        <v>4</v>
      </c>
      <c r="T4926" s="37"/>
      <c r="U4926" s="21" t="s">
        <v>18</v>
      </c>
      <c r="V4926" s="21" t="str">
        <f>VLOOKUP(P4926,'Customer List'!B:C,2,)</f>
        <v>Hyderabad</v>
      </c>
      <c r="W4926" s="38"/>
      <c r="X4926" s="30">
        <v>46007</v>
      </c>
      <c r="Y4926" s="21">
        <f t="shared" si="750"/>
        <v>3</v>
      </c>
      <c r="Z4926" s="21" t="str">
        <f t="shared" si="751"/>
        <v>Saturday</v>
      </c>
      <c r="AA4926" s="21" t="str">
        <f t="shared" si="752"/>
        <v>Tuesday</v>
      </c>
      <c r="AB4926" s="21" t="str">
        <f>VLOOKUP(U4926,'Currency Sheet'!A:C,3,)</f>
        <v>DOLLAR</v>
      </c>
      <c r="AC4926" s="42" t="str">
        <f>VLOOKUP(P4926,'Customer List'!B:D,3,)</f>
        <v>OutStation</v>
      </c>
    </row>
    <row r="4927" spans="1:29" x14ac:dyDescent="0.25">
      <c r="A4927" s="21">
        <f t="shared" si="753"/>
        <v>4922</v>
      </c>
      <c r="B4927" s="21" t="s">
        <v>6465</v>
      </c>
      <c r="C4927" s="30">
        <v>45996</v>
      </c>
      <c r="D4927" s="30">
        <v>46000</v>
      </c>
      <c r="E4927" s="47">
        <v>1056.5999999999999</v>
      </c>
      <c r="F4927" s="47">
        <f t="shared" si="748"/>
        <v>92980.799999999988</v>
      </c>
      <c r="G4927" s="48">
        <f t="shared" si="749"/>
        <v>185961.59999999998</v>
      </c>
      <c r="H4927" s="21">
        <v>740930</v>
      </c>
      <c r="I4927" s="21" t="s">
        <v>5557</v>
      </c>
      <c r="J4927" s="21">
        <v>2</v>
      </c>
      <c r="K4927" s="21">
        <v>2</v>
      </c>
      <c r="L4927" s="21">
        <f t="shared" si="747"/>
        <v>0</v>
      </c>
      <c r="M4927" s="21" t="s">
        <v>6671</v>
      </c>
      <c r="N4927" s="30">
        <v>46004</v>
      </c>
      <c r="O4927" s="48">
        <v>382136</v>
      </c>
      <c r="P4927" s="21" t="s">
        <v>630</v>
      </c>
      <c r="Q4927" s="21">
        <v>58159344935</v>
      </c>
      <c r="R4927" s="21" t="s">
        <v>5912</v>
      </c>
      <c r="S4927" s="3">
        <v>4</v>
      </c>
      <c r="T4927" s="37"/>
      <c r="U4927" s="21" t="s">
        <v>18</v>
      </c>
      <c r="V4927" s="21" t="str">
        <f>VLOOKUP(P4927,'Customer List'!B:C,2,)</f>
        <v>Telangana</v>
      </c>
      <c r="W4927" s="38"/>
      <c r="X4927" s="30">
        <v>46006</v>
      </c>
      <c r="Y4927" s="21">
        <f t="shared" si="750"/>
        <v>2</v>
      </c>
      <c r="Z4927" s="21" t="str">
        <f t="shared" si="751"/>
        <v>Saturday</v>
      </c>
      <c r="AA4927" s="21" t="str">
        <f t="shared" si="752"/>
        <v>Monday</v>
      </c>
      <c r="AB4927" s="21" t="str">
        <f>VLOOKUP(U4927,'Currency Sheet'!A:C,3,)</f>
        <v>DOLLAR</v>
      </c>
      <c r="AC4927" s="42" t="str">
        <f>VLOOKUP(P4927,'Customer List'!B:D,3,)</f>
        <v>OutStation</v>
      </c>
    </row>
    <row r="4928" spans="1:29" x14ac:dyDescent="0.25">
      <c r="A4928" s="21">
        <f t="shared" si="753"/>
        <v>4923</v>
      </c>
      <c r="B4928" s="21" t="s">
        <v>6542</v>
      </c>
      <c r="C4928" s="30">
        <v>45993</v>
      </c>
      <c r="D4928" s="30">
        <v>46001</v>
      </c>
      <c r="E4928" s="47">
        <v>145.19999999999999</v>
      </c>
      <c r="F4928" s="47">
        <f t="shared" ref="F4928:F4991" si="755">IF(AB4928="DOLLAR",E4928*88,E4928)</f>
        <v>12777.599999999999</v>
      </c>
      <c r="G4928" s="48">
        <f t="shared" ref="G4928:G4991" si="756">F4928*J4928</f>
        <v>12777.599999999999</v>
      </c>
      <c r="H4928" s="21">
        <v>100222</v>
      </c>
      <c r="I4928" s="21" t="s">
        <v>4746</v>
      </c>
      <c r="J4928" s="21">
        <v>1</v>
      </c>
      <c r="K4928" s="21">
        <v>1</v>
      </c>
      <c r="L4928" s="21">
        <f t="shared" si="747"/>
        <v>0</v>
      </c>
      <c r="M4928" s="21" t="s">
        <v>6674</v>
      </c>
      <c r="N4928" s="30">
        <v>46004</v>
      </c>
      <c r="O4928" s="48">
        <v>28132.5</v>
      </c>
      <c r="P4928" s="21" t="s">
        <v>319</v>
      </c>
      <c r="Q4928" s="21">
        <v>58159344574</v>
      </c>
      <c r="R4928" s="21" t="s">
        <v>6107</v>
      </c>
      <c r="S4928" s="3">
        <v>4</v>
      </c>
      <c r="T4928" s="37"/>
      <c r="U4928" s="21" t="s">
        <v>18</v>
      </c>
      <c r="V4928" s="21" t="str">
        <f>VLOOKUP(P4928,'Customer List'!B:C,2,)</f>
        <v>Gujrat</v>
      </c>
      <c r="W4928" s="38"/>
      <c r="X4928" s="30">
        <v>46006</v>
      </c>
      <c r="Y4928" s="21">
        <f t="shared" ref="Y4928:Y4991" si="757">IF(X4928="", "", X4928-N4928)</f>
        <v>2</v>
      </c>
      <c r="Z4928" s="21" t="str">
        <f t="shared" ref="Z4928:Z4991" si="758">IF(N4928="", "", TEXT(N4928, "dddd"))</f>
        <v>Saturday</v>
      </c>
      <c r="AA4928" s="21" t="str">
        <f t="shared" ref="AA4928:AA4991" si="759">IF(X4928="", "", TEXT(X4928, "dddd"))</f>
        <v>Monday</v>
      </c>
      <c r="AB4928" s="21" t="str">
        <f>VLOOKUP(U4928,'Currency Sheet'!A:C,3,)</f>
        <v>DOLLAR</v>
      </c>
      <c r="AC4928" s="42" t="str">
        <f>VLOOKUP(P4928,'Customer List'!B:D,3,)</f>
        <v>OutStation</v>
      </c>
    </row>
    <row r="4929" spans="1:29" x14ac:dyDescent="0.25">
      <c r="A4929" s="21">
        <f t="shared" si="753"/>
        <v>4924</v>
      </c>
      <c r="B4929" s="21" t="s">
        <v>6542</v>
      </c>
      <c r="C4929" s="30">
        <v>45993</v>
      </c>
      <c r="D4929" s="30">
        <v>46001</v>
      </c>
      <c r="E4929" s="47">
        <v>154</v>
      </c>
      <c r="F4929" s="47">
        <f t="shared" si="755"/>
        <v>13552</v>
      </c>
      <c r="G4929" s="48">
        <f t="shared" si="756"/>
        <v>13552</v>
      </c>
      <c r="H4929" s="21">
        <v>100229</v>
      </c>
      <c r="I4929" s="21" t="s">
        <v>4746</v>
      </c>
      <c r="J4929" s="21">
        <v>1</v>
      </c>
      <c r="K4929" s="21">
        <v>1</v>
      </c>
      <c r="L4929" s="21">
        <f t="shared" si="747"/>
        <v>0</v>
      </c>
      <c r="M4929" s="21" t="s">
        <v>6650</v>
      </c>
      <c r="N4929" s="30">
        <v>46004</v>
      </c>
      <c r="O4929" s="48">
        <v>20460</v>
      </c>
      <c r="P4929" s="21" t="s">
        <v>621</v>
      </c>
      <c r="Q4929" s="21">
        <v>58159348520</v>
      </c>
      <c r="R4929" s="21" t="s">
        <v>5912</v>
      </c>
      <c r="S4929" s="3">
        <v>4</v>
      </c>
      <c r="T4929" s="37"/>
      <c r="U4929" s="21" t="s">
        <v>18</v>
      </c>
      <c r="V4929" s="21" t="str">
        <f>VLOOKUP(P4929,'Customer List'!B:C,2,)</f>
        <v>Hyderabad</v>
      </c>
      <c r="W4929" s="38"/>
      <c r="X4929" s="30">
        <v>46006</v>
      </c>
      <c r="Y4929" s="21">
        <f t="shared" si="757"/>
        <v>2</v>
      </c>
      <c r="Z4929" s="21" t="str">
        <f t="shared" si="758"/>
        <v>Saturday</v>
      </c>
      <c r="AA4929" s="21" t="str">
        <f t="shared" si="759"/>
        <v>Monday</v>
      </c>
      <c r="AB4929" s="21" t="str">
        <f>VLOOKUP(U4929,'Currency Sheet'!A:C,3,)</f>
        <v>DOLLAR</v>
      </c>
      <c r="AC4929" s="42" t="str">
        <f>VLOOKUP(P4929,'Customer List'!B:D,3,)</f>
        <v>OutStation</v>
      </c>
    </row>
    <row r="4930" spans="1:29" x14ac:dyDescent="0.25">
      <c r="A4930" s="21">
        <f t="shared" si="753"/>
        <v>4925</v>
      </c>
      <c r="B4930" s="21" t="s">
        <v>6542</v>
      </c>
      <c r="C4930" s="30">
        <v>45993</v>
      </c>
      <c r="D4930" s="30">
        <v>46001</v>
      </c>
      <c r="E4930" s="47">
        <v>60.6</v>
      </c>
      <c r="F4930" s="47">
        <f t="shared" si="755"/>
        <v>5332.8</v>
      </c>
      <c r="G4930" s="48">
        <f t="shared" si="756"/>
        <v>5332.8</v>
      </c>
      <c r="H4930" s="21">
        <v>100273</v>
      </c>
      <c r="I4930" s="21" t="s">
        <v>4746</v>
      </c>
      <c r="J4930" s="21">
        <v>1</v>
      </c>
      <c r="K4930" s="21"/>
      <c r="L4930" s="21">
        <f t="shared" si="747"/>
        <v>1</v>
      </c>
      <c r="M4930" s="21"/>
      <c r="N4930" s="30"/>
      <c r="O4930" s="48"/>
      <c r="P4930" s="21" t="s">
        <v>42</v>
      </c>
      <c r="Q4930" s="21"/>
      <c r="R4930" s="21"/>
      <c r="S4930" s="3">
        <v>4</v>
      </c>
      <c r="T4930" s="37"/>
      <c r="U4930" s="21" t="s">
        <v>18</v>
      </c>
      <c r="V4930" s="21" t="str">
        <f>VLOOKUP(P4930,'Customer List'!B:C,2,)</f>
        <v>Faridabad</v>
      </c>
      <c r="W4930" s="38" t="s">
        <v>605</v>
      </c>
      <c r="X4930" s="30" t="str">
        <f t="shared" si="754"/>
        <v/>
      </c>
      <c r="Y4930" s="21" t="str">
        <f t="shared" si="757"/>
        <v/>
      </c>
      <c r="Z4930" s="21" t="str">
        <f t="shared" si="758"/>
        <v/>
      </c>
      <c r="AA4930" s="21" t="str">
        <f t="shared" si="759"/>
        <v/>
      </c>
      <c r="AB4930" s="21" t="str">
        <f>VLOOKUP(U4930,'Currency Sheet'!A:C,3,)</f>
        <v>DOLLAR</v>
      </c>
      <c r="AC4930" s="42" t="str">
        <f>VLOOKUP(P4930,'Customer List'!B:D,3,)</f>
        <v>Local</v>
      </c>
    </row>
    <row r="4931" spans="1:29" x14ac:dyDescent="0.25">
      <c r="A4931" s="21">
        <f t="shared" si="753"/>
        <v>4926</v>
      </c>
      <c r="B4931" s="21" t="s">
        <v>6542</v>
      </c>
      <c r="C4931" s="30">
        <v>45993</v>
      </c>
      <c r="D4931" s="30">
        <v>46001</v>
      </c>
      <c r="E4931" s="47">
        <v>79.2</v>
      </c>
      <c r="F4931" s="47">
        <f t="shared" si="755"/>
        <v>6969.6</v>
      </c>
      <c r="G4931" s="48">
        <f t="shared" si="756"/>
        <v>6969.6</v>
      </c>
      <c r="H4931" s="21">
        <v>100412</v>
      </c>
      <c r="I4931" s="21" t="s">
        <v>4757</v>
      </c>
      <c r="J4931" s="21">
        <v>1</v>
      </c>
      <c r="K4931" s="21"/>
      <c r="L4931" s="21">
        <f t="shared" si="747"/>
        <v>1</v>
      </c>
      <c r="M4931" s="21"/>
      <c r="N4931" s="30"/>
      <c r="O4931" s="48"/>
      <c r="P4931" s="21" t="s">
        <v>42</v>
      </c>
      <c r="Q4931" s="21"/>
      <c r="R4931" s="21"/>
      <c r="S4931" s="3">
        <v>4</v>
      </c>
      <c r="T4931" s="37"/>
      <c r="U4931" s="21" t="s">
        <v>18</v>
      </c>
      <c r="V4931" s="21" t="str">
        <f>VLOOKUP(P4931,'Customer List'!B:C,2,)</f>
        <v>Faridabad</v>
      </c>
      <c r="W4931" s="38" t="s">
        <v>605</v>
      </c>
      <c r="X4931" s="30" t="str">
        <f t="shared" si="754"/>
        <v/>
      </c>
      <c r="Y4931" s="21" t="str">
        <f t="shared" si="757"/>
        <v/>
      </c>
      <c r="Z4931" s="21" t="str">
        <f t="shared" si="758"/>
        <v/>
      </c>
      <c r="AA4931" s="21" t="str">
        <f t="shared" si="759"/>
        <v/>
      </c>
      <c r="AB4931" s="21" t="str">
        <f>VLOOKUP(U4931,'Currency Sheet'!A:C,3,)</f>
        <v>DOLLAR</v>
      </c>
      <c r="AC4931" s="42" t="str">
        <f>VLOOKUP(P4931,'Customer List'!B:D,3,)</f>
        <v>Local</v>
      </c>
    </row>
    <row r="4932" spans="1:29" x14ac:dyDescent="0.25">
      <c r="A4932" s="21">
        <f t="shared" si="753"/>
        <v>4927</v>
      </c>
      <c r="B4932" s="21" t="s">
        <v>6542</v>
      </c>
      <c r="C4932" s="30">
        <v>45993</v>
      </c>
      <c r="D4932" s="30">
        <v>46001</v>
      </c>
      <c r="E4932" s="47">
        <v>70.8</v>
      </c>
      <c r="F4932" s="47">
        <f t="shared" si="755"/>
        <v>6230.4</v>
      </c>
      <c r="G4932" s="48">
        <f t="shared" si="756"/>
        <v>6230.4</v>
      </c>
      <c r="H4932" s="21">
        <v>100433</v>
      </c>
      <c r="I4932" s="21" t="s">
        <v>4757</v>
      </c>
      <c r="J4932" s="21">
        <v>1</v>
      </c>
      <c r="K4932" s="21"/>
      <c r="L4932" s="21">
        <f t="shared" si="747"/>
        <v>1</v>
      </c>
      <c r="M4932" s="21"/>
      <c r="N4932" s="30"/>
      <c r="O4932" s="48"/>
      <c r="P4932" s="21" t="s">
        <v>254</v>
      </c>
      <c r="Q4932" s="21"/>
      <c r="R4932" s="21"/>
      <c r="S4932" s="3">
        <v>4</v>
      </c>
      <c r="T4932" s="37"/>
      <c r="U4932" s="21" t="s">
        <v>18</v>
      </c>
      <c r="V4932" s="21" t="str">
        <f>VLOOKUP(P4932,'Customer List'!B:C,2,)</f>
        <v>Delhi</v>
      </c>
      <c r="W4932" s="38" t="s">
        <v>605</v>
      </c>
      <c r="X4932" s="30" t="str">
        <f t="shared" si="754"/>
        <v/>
      </c>
      <c r="Y4932" s="21" t="str">
        <f t="shared" si="757"/>
        <v/>
      </c>
      <c r="Z4932" s="21" t="str">
        <f t="shared" si="758"/>
        <v/>
      </c>
      <c r="AA4932" s="21" t="str">
        <f t="shared" si="759"/>
        <v/>
      </c>
      <c r="AB4932" s="21" t="str">
        <f>VLOOKUP(U4932,'Currency Sheet'!A:C,3,)</f>
        <v>DOLLAR</v>
      </c>
      <c r="AC4932" s="42" t="str">
        <f>VLOOKUP(P4932,'Customer List'!B:D,3,)</f>
        <v>Local</v>
      </c>
    </row>
    <row r="4933" spans="1:29" x14ac:dyDescent="0.25">
      <c r="A4933" s="21">
        <f t="shared" si="753"/>
        <v>4928</v>
      </c>
      <c r="B4933" s="21" t="s">
        <v>6542</v>
      </c>
      <c r="C4933" s="30">
        <v>45993</v>
      </c>
      <c r="D4933" s="30">
        <v>46001</v>
      </c>
      <c r="E4933" s="47">
        <v>216.3</v>
      </c>
      <c r="F4933" s="47">
        <f t="shared" si="755"/>
        <v>19034.400000000001</v>
      </c>
      <c r="G4933" s="48">
        <f t="shared" si="756"/>
        <v>19034.400000000001</v>
      </c>
      <c r="H4933" s="21">
        <v>100451</v>
      </c>
      <c r="I4933" s="21" t="s">
        <v>4757</v>
      </c>
      <c r="J4933" s="21">
        <v>1</v>
      </c>
      <c r="K4933" s="21">
        <v>1</v>
      </c>
      <c r="L4933" s="21">
        <f t="shared" si="747"/>
        <v>0</v>
      </c>
      <c r="M4933" s="21" t="s">
        <v>6650</v>
      </c>
      <c r="N4933" s="30">
        <v>46004</v>
      </c>
      <c r="O4933" s="48">
        <v>28737</v>
      </c>
      <c r="P4933" s="21" t="s">
        <v>621</v>
      </c>
      <c r="Q4933" s="21"/>
      <c r="R4933" s="21"/>
      <c r="S4933" s="3">
        <v>4</v>
      </c>
      <c r="T4933" s="37"/>
      <c r="U4933" s="21" t="s">
        <v>18</v>
      </c>
      <c r="V4933" s="21" t="str">
        <f>VLOOKUP(P4933,'Customer List'!B:C,2,)</f>
        <v>Hyderabad</v>
      </c>
      <c r="W4933" s="38"/>
      <c r="X4933" s="30" t="str">
        <f t="shared" si="754"/>
        <v/>
      </c>
      <c r="Y4933" s="21" t="str">
        <f t="shared" si="757"/>
        <v/>
      </c>
      <c r="Z4933" s="21" t="str">
        <f t="shared" si="758"/>
        <v>Saturday</v>
      </c>
      <c r="AA4933" s="21" t="str">
        <f t="shared" si="759"/>
        <v/>
      </c>
      <c r="AB4933" s="21" t="str">
        <f>VLOOKUP(U4933,'Currency Sheet'!A:C,3,)</f>
        <v>DOLLAR</v>
      </c>
      <c r="AC4933" s="42" t="str">
        <f>VLOOKUP(P4933,'Customer List'!B:D,3,)</f>
        <v>OutStation</v>
      </c>
    </row>
    <row r="4934" spans="1:29" x14ac:dyDescent="0.25">
      <c r="A4934" s="21">
        <f t="shared" si="753"/>
        <v>4929</v>
      </c>
      <c r="B4934" s="21" t="s">
        <v>6542</v>
      </c>
      <c r="C4934" s="30">
        <v>45993</v>
      </c>
      <c r="D4934" s="30">
        <v>46001</v>
      </c>
      <c r="E4934" s="47">
        <v>191.1</v>
      </c>
      <c r="F4934" s="47">
        <f t="shared" si="755"/>
        <v>16816.8</v>
      </c>
      <c r="G4934" s="48">
        <f t="shared" si="756"/>
        <v>16816.8</v>
      </c>
      <c r="H4934" s="21">
        <v>100453</v>
      </c>
      <c r="I4934" s="21" t="s">
        <v>4757</v>
      </c>
      <c r="J4934" s="21">
        <v>1</v>
      </c>
      <c r="K4934" s="21">
        <v>1</v>
      </c>
      <c r="L4934" s="21">
        <f t="shared" si="747"/>
        <v>0</v>
      </c>
      <c r="M4934" s="21" t="s">
        <v>6750</v>
      </c>
      <c r="N4934" s="30">
        <v>46008</v>
      </c>
      <c r="O4934" s="48">
        <v>23341.5</v>
      </c>
      <c r="P4934" s="21" t="s">
        <v>625</v>
      </c>
      <c r="Q4934" s="21" t="s">
        <v>5959</v>
      </c>
      <c r="R4934" s="21" t="s">
        <v>6091</v>
      </c>
      <c r="S4934" s="3">
        <v>4</v>
      </c>
      <c r="T4934" s="37"/>
      <c r="U4934" s="21" t="s">
        <v>18</v>
      </c>
      <c r="V4934" s="21" t="str">
        <f>VLOOKUP(P4934,'Customer List'!B:C,2,)</f>
        <v>Delhi</v>
      </c>
      <c r="W4934" s="38" t="s">
        <v>605</v>
      </c>
      <c r="X4934" s="30">
        <v>46006</v>
      </c>
      <c r="Y4934" s="21">
        <f t="shared" si="757"/>
        <v>-2</v>
      </c>
      <c r="Z4934" s="21" t="str">
        <f t="shared" si="758"/>
        <v>Wednesday</v>
      </c>
      <c r="AA4934" s="21" t="str">
        <f t="shared" si="759"/>
        <v>Monday</v>
      </c>
      <c r="AB4934" s="21" t="str">
        <f>VLOOKUP(U4934,'Currency Sheet'!A:C,3,)</f>
        <v>DOLLAR</v>
      </c>
      <c r="AC4934" s="42" t="str">
        <f>VLOOKUP(P4934,'Customer List'!B:D,3,)</f>
        <v>Local</v>
      </c>
    </row>
    <row r="4935" spans="1:29" x14ac:dyDescent="0.25">
      <c r="A4935" s="21">
        <f t="shared" si="753"/>
        <v>4930</v>
      </c>
      <c r="B4935" s="21" t="s">
        <v>6542</v>
      </c>
      <c r="C4935" s="30">
        <v>45993</v>
      </c>
      <c r="D4935" s="30">
        <v>46001</v>
      </c>
      <c r="E4935" s="47">
        <v>129</v>
      </c>
      <c r="F4935" s="47">
        <f t="shared" si="755"/>
        <v>11352</v>
      </c>
      <c r="G4935" s="48">
        <f t="shared" si="756"/>
        <v>11352</v>
      </c>
      <c r="H4935" s="21">
        <v>100714</v>
      </c>
      <c r="I4935" s="21" t="s">
        <v>4747</v>
      </c>
      <c r="J4935" s="21">
        <v>1</v>
      </c>
      <c r="K4935" s="21"/>
      <c r="L4935" s="21">
        <f t="shared" si="747"/>
        <v>1</v>
      </c>
      <c r="M4935" s="21"/>
      <c r="N4935" s="30"/>
      <c r="O4935" s="48"/>
      <c r="P4935" s="21" t="s">
        <v>42</v>
      </c>
      <c r="Q4935" s="21"/>
      <c r="R4935" s="21"/>
      <c r="S4935" s="3">
        <v>4</v>
      </c>
      <c r="T4935" s="37"/>
      <c r="U4935" s="21" t="s">
        <v>18</v>
      </c>
      <c r="V4935" s="21" t="str">
        <f>VLOOKUP(P4935,'Customer List'!B:C,2,)</f>
        <v>Faridabad</v>
      </c>
      <c r="W4935" s="38" t="s">
        <v>605</v>
      </c>
      <c r="X4935" s="30" t="str">
        <f t="shared" si="754"/>
        <v/>
      </c>
      <c r="Y4935" s="21" t="str">
        <f t="shared" si="757"/>
        <v/>
      </c>
      <c r="Z4935" s="21" t="str">
        <f t="shared" si="758"/>
        <v/>
      </c>
      <c r="AA4935" s="21" t="str">
        <f t="shared" si="759"/>
        <v/>
      </c>
      <c r="AB4935" s="21" t="str">
        <f>VLOOKUP(U4935,'Currency Sheet'!A:C,3,)</f>
        <v>DOLLAR</v>
      </c>
      <c r="AC4935" s="42" t="str">
        <f>VLOOKUP(P4935,'Customer List'!B:D,3,)</f>
        <v>Local</v>
      </c>
    </row>
    <row r="4936" spans="1:29" x14ac:dyDescent="0.25">
      <c r="A4936" s="21">
        <f t="shared" si="753"/>
        <v>4931</v>
      </c>
      <c r="B4936" s="21" t="s">
        <v>6542</v>
      </c>
      <c r="C4936" s="30">
        <v>45993</v>
      </c>
      <c r="D4936" s="30">
        <v>46001</v>
      </c>
      <c r="E4936" s="47">
        <v>52.2</v>
      </c>
      <c r="F4936" s="47">
        <f t="shared" si="755"/>
        <v>4593.6000000000004</v>
      </c>
      <c r="G4936" s="48">
        <f t="shared" si="756"/>
        <v>4593.6000000000004</v>
      </c>
      <c r="H4936" s="21">
        <v>100733</v>
      </c>
      <c r="I4936" s="21" t="s">
        <v>4747</v>
      </c>
      <c r="J4936" s="21">
        <v>1</v>
      </c>
      <c r="K4936" s="21">
        <v>1</v>
      </c>
      <c r="L4936" s="21">
        <f t="shared" si="747"/>
        <v>0</v>
      </c>
      <c r="M4936" s="21" t="s">
        <v>6650</v>
      </c>
      <c r="N4936" s="30">
        <v>46004</v>
      </c>
      <c r="O4936" s="48">
        <v>8091</v>
      </c>
      <c r="P4936" s="21" t="s">
        <v>621</v>
      </c>
      <c r="Q4936" s="21"/>
      <c r="R4936" s="21"/>
      <c r="S4936" s="3">
        <v>4</v>
      </c>
      <c r="T4936" s="37"/>
      <c r="U4936" s="21" t="s">
        <v>18</v>
      </c>
      <c r="V4936" s="21" t="str">
        <f>VLOOKUP(P4936,'Customer List'!B:C,2,)</f>
        <v>Hyderabad</v>
      </c>
      <c r="W4936" s="38"/>
      <c r="X4936" s="30" t="str">
        <f t="shared" si="754"/>
        <v/>
      </c>
      <c r="Y4936" s="21" t="str">
        <f t="shared" si="757"/>
        <v/>
      </c>
      <c r="Z4936" s="21" t="str">
        <f t="shared" si="758"/>
        <v>Saturday</v>
      </c>
      <c r="AA4936" s="21" t="str">
        <f t="shared" si="759"/>
        <v/>
      </c>
      <c r="AB4936" s="21" t="str">
        <f>VLOOKUP(U4936,'Currency Sheet'!A:C,3,)</f>
        <v>DOLLAR</v>
      </c>
      <c r="AC4936" s="42" t="str">
        <f>VLOOKUP(P4936,'Customer List'!B:D,3,)</f>
        <v>OutStation</v>
      </c>
    </row>
    <row r="4937" spans="1:29" x14ac:dyDescent="0.25">
      <c r="A4937" s="21">
        <f t="shared" si="753"/>
        <v>4932</v>
      </c>
      <c r="B4937" s="21" t="s">
        <v>6542</v>
      </c>
      <c r="C4937" s="30">
        <v>45993</v>
      </c>
      <c r="D4937" s="30">
        <v>46001</v>
      </c>
      <c r="E4937" s="47">
        <v>191.1</v>
      </c>
      <c r="F4937" s="47">
        <f t="shared" si="755"/>
        <v>16816.8</v>
      </c>
      <c r="G4937" s="48">
        <f t="shared" si="756"/>
        <v>16816.8</v>
      </c>
      <c r="H4937" s="21">
        <v>100759</v>
      </c>
      <c r="I4937" s="21" t="s">
        <v>4747</v>
      </c>
      <c r="J4937" s="21">
        <v>1</v>
      </c>
      <c r="K4937" s="21">
        <v>1</v>
      </c>
      <c r="L4937" s="21">
        <f t="shared" si="747"/>
        <v>0</v>
      </c>
      <c r="M4937" s="21" t="s">
        <v>6750</v>
      </c>
      <c r="N4937" s="30">
        <v>46008</v>
      </c>
      <c r="O4937" s="48">
        <v>23341.5</v>
      </c>
      <c r="P4937" s="21" t="s">
        <v>625</v>
      </c>
      <c r="Q4937" s="21" t="s">
        <v>5959</v>
      </c>
      <c r="R4937" s="21" t="s">
        <v>6091</v>
      </c>
      <c r="S4937" s="3">
        <v>4</v>
      </c>
      <c r="T4937" s="37"/>
      <c r="U4937" s="21" t="s">
        <v>18</v>
      </c>
      <c r="V4937" s="21" t="str">
        <f>VLOOKUP(P4937,'Customer List'!B:C,2,)</f>
        <v>Delhi</v>
      </c>
      <c r="W4937" s="38" t="s">
        <v>605</v>
      </c>
      <c r="X4937" s="30">
        <v>46006</v>
      </c>
      <c r="Y4937" s="21">
        <f t="shared" si="757"/>
        <v>-2</v>
      </c>
      <c r="Z4937" s="21" t="str">
        <f t="shared" si="758"/>
        <v>Wednesday</v>
      </c>
      <c r="AA4937" s="21" t="str">
        <f t="shared" si="759"/>
        <v>Monday</v>
      </c>
      <c r="AB4937" s="21" t="str">
        <f>VLOOKUP(U4937,'Currency Sheet'!A:C,3,)</f>
        <v>DOLLAR</v>
      </c>
      <c r="AC4937" s="42" t="str">
        <f>VLOOKUP(P4937,'Customer List'!B:D,3,)</f>
        <v>Local</v>
      </c>
    </row>
    <row r="4938" spans="1:29" x14ac:dyDescent="0.25">
      <c r="A4938" s="21">
        <f t="shared" si="753"/>
        <v>4933</v>
      </c>
      <c r="B4938" s="21" t="s">
        <v>6542</v>
      </c>
      <c r="C4938" s="30">
        <v>45993</v>
      </c>
      <c r="D4938" s="30">
        <v>46001</v>
      </c>
      <c r="E4938" s="47">
        <v>175.2</v>
      </c>
      <c r="F4938" s="47">
        <f t="shared" si="755"/>
        <v>15417.599999999999</v>
      </c>
      <c r="G4938" s="48">
        <f t="shared" si="756"/>
        <v>15417.599999999999</v>
      </c>
      <c r="H4938" s="21">
        <v>101228</v>
      </c>
      <c r="I4938" s="21" t="s">
        <v>4748</v>
      </c>
      <c r="J4938" s="21">
        <v>1</v>
      </c>
      <c r="K4938" s="21">
        <v>1</v>
      </c>
      <c r="L4938" s="21">
        <f t="shared" si="747"/>
        <v>0</v>
      </c>
      <c r="M4938" s="21" t="s">
        <v>6757</v>
      </c>
      <c r="N4938" s="30">
        <v>46008</v>
      </c>
      <c r="O4938" s="48">
        <v>0</v>
      </c>
      <c r="P4938" s="21" t="s">
        <v>625</v>
      </c>
      <c r="Q4938" s="21" t="s">
        <v>5959</v>
      </c>
      <c r="R4938" s="21" t="s">
        <v>6091</v>
      </c>
      <c r="S4938" s="3">
        <v>4</v>
      </c>
      <c r="T4938" s="37"/>
      <c r="U4938" s="21" t="s">
        <v>18</v>
      </c>
      <c r="V4938" s="21" t="str">
        <f>VLOOKUP(P4938,'Customer List'!B:C,2,)</f>
        <v>Delhi</v>
      </c>
      <c r="W4938" s="38" t="s">
        <v>605</v>
      </c>
      <c r="X4938" s="30">
        <f t="shared" si="754"/>
        <v>46008</v>
      </c>
      <c r="Y4938" s="21">
        <f t="shared" si="757"/>
        <v>0</v>
      </c>
      <c r="Z4938" s="21" t="str">
        <f t="shared" si="758"/>
        <v>Wednesday</v>
      </c>
      <c r="AA4938" s="21" t="str">
        <f t="shared" si="759"/>
        <v>Wednesday</v>
      </c>
      <c r="AB4938" s="21" t="str">
        <f>VLOOKUP(U4938,'Currency Sheet'!A:C,3,)</f>
        <v>DOLLAR</v>
      </c>
      <c r="AC4938" s="42" t="str">
        <f>VLOOKUP(P4938,'Customer List'!B:D,3,)</f>
        <v>Local</v>
      </c>
    </row>
    <row r="4939" spans="1:29" x14ac:dyDescent="0.25">
      <c r="A4939" s="21">
        <f t="shared" si="753"/>
        <v>4934</v>
      </c>
      <c r="B4939" s="21" t="s">
        <v>6542</v>
      </c>
      <c r="C4939" s="30">
        <v>45993</v>
      </c>
      <c r="D4939" s="30">
        <v>46001</v>
      </c>
      <c r="E4939" s="47">
        <v>182.4</v>
      </c>
      <c r="F4939" s="47">
        <f t="shared" si="755"/>
        <v>16051.2</v>
      </c>
      <c r="G4939" s="48">
        <f t="shared" si="756"/>
        <v>16051.2</v>
      </c>
      <c r="H4939" s="21">
        <v>101256</v>
      </c>
      <c r="I4939" s="21" t="s">
        <v>4748</v>
      </c>
      <c r="J4939" s="21">
        <v>1</v>
      </c>
      <c r="K4939" s="21"/>
      <c r="L4939" s="21">
        <f t="shared" si="747"/>
        <v>1</v>
      </c>
      <c r="M4939" s="21"/>
      <c r="N4939" s="30"/>
      <c r="O4939" s="48"/>
      <c r="P4939" s="21" t="s">
        <v>42</v>
      </c>
      <c r="Q4939" s="21"/>
      <c r="R4939" s="21"/>
      <c r="S4939" s="3">
        <v>4</v>
      </c>
      <c r="T4939" s="37"/>
      <c r="U4939" s="21" t="s">
        <v>18</v>
      </c>
      <c r="V4939" s="21" t="str">
        <f>VLOOKUP(P4939,'Customer List'!B:C,2,)</f>
        <v>Faridabad</v>
      </c>
      <c r="W4939" s="38" t="s">
        <v>605</v>
      </c>
      <c r="X4939" s="30" t="str">
        <f t="shared" si="754"/>
        <v/>
      </c>
      <c r="Y4939" s="21" t="str">
        <f t="shared" si="757"/>
        <v/>
      </c>
      <c r="Z4939" s="21" t="str">
        <f t="shared" si="758"/>
        <v/>
      </c>
      <c r="AA4939" s="21" t="str">
        <f t="shared" si="759"/>
        <v/>
      </c>
      <c r="AB4939" s="21" t="str">
        <f>VLOOKUP(U4939,'Currency Sheet'!A:C,3,)</f>
        <v>DOLLAR</v>
      </c>
      <c r="AC4939" s="42" t="str">
        <f>VLOOKUP(P4939,'Customer List'!B:D,3,)</f>
        <v>Local</v>
      </c>
    </row>
    <row r="4940" spans="1:29" x14ac:dyDescent="0.25">
      <c r="A4940" s="21">
        <f t="shared" si="753"/>
        <v>4935</v>
      </c>
      <c r="B4940" s="21" t="s">
        <v>6542</v>
      </c>
      <c r="C4940" s="30">
        <v>45993</v>
      </c>
      <c r="D4940" s="30">
        <v>46001</v>
      </c>
      <c r="E4940" s="47">
        <v>151.80000000000001</v>
      </c>
      <c r="F4940" s="47">
        <f t="shared" si="755"/>
        <v>13358.400000000001</v>
      </c>
      <c r="G4940" s="48">
        <f t="shared" si="756"/>
        <v>13358.400000000001</v>
      </c>
      <c r="H4940" s="21">
        <v>101908</v>
      </c>
      <c r="I4940" s="21" t="s">
        <v>5161</v>
      </c>
      <c r="J4940" s="21">
        <v>1</v>
      </c>
      <c r="K4940" s="21"/>
      <c r="L4940" s="21">
        <f t="shared" si="747"/>
        <v>1</v>
      </c>
      <c r="M4940" s="21"/>
      <c r="N4940" s="30"/>
      <c r="O4940" s="48"/>
      <c r="P4940" s="21" t="s">
        <v>42</v>
      </c>
      <c r="Q4940" s="21"/>
      <c r="R4940" s="21"/>
      <c r="S4940" s="3">
        <v>4</v>
      </c>
      <c r="T4940" s="37"/>
      <c r="U4940" s="21" t="s">
        <v>18</v>
      </c>
      <c r="V4940" s="21" t="str">
        <f>VLOOKUP(P4940,'Customer List'!B:C,2,)</f>
        <v>Faridabad</v>
      </c>
      <c r="W4940" s="38" t="s">
        <v>605</v>
      </c>
      <c r="X4940" s="30" t="str">
        <f t="shared" si="754"/>
        <v/>
      </c>
      <c r="Y4940" s="21" t="str">
        <f t="shared" si="757"/>
        <v/>
      </c>
      <c r="Z4940" s="21" t="str">
        <f t="shared" si="758"/>
        <v/>
      </c>
      <c r="AA4940" s="21" t="str">
        <f t="shared" si="759"/>
        <v/>
      </c>
      <c r="AB4940" s="21" t="str">
        <f>VLOOKUP(U4940,'Currency Sheet'!A:C,3,)</f>
        <v>DOLLAR</v>
      </c>
      <c r="AC4940" s="42" t="str">
        <f>VLOOKUP(P4940,'Customer List'!B:D,3,)</f>
        <v>Local</v>
      </c>
    </row>
    <row r="4941" spans="1:29" x14ac:dyDescent="0.25">
      <c r="A4941" s="21">
        <f t="shared" si="753"/>
        <v>4936</v>
      </c>
      <c r="B4941" s="21" t="s">
        <v>6542</v>
      </c>
      <c r="C4941" s="30">
        <v>45993</v>
      </c>
      <c r="D4941" s="30">
        <v>46001</v>
      </c>
      <c r="E4941" s="47">
        <v>154.80000000000001</v>
      </c>
      <c r="F4941" s="47">
        <f t="shared" si="755"/>
        <v>13622.400000000001</v>
      </c>
      <c r="G4941" s="48">
        <f t="shared" si="756"/>
        <v>13622.400000000001</v>
      </c>
      <c r="H4941" s="21">
        <v>102202</v>
      </c>
      <c r="I4941" s="21" t="s">
        <v>6543</v>
      </c>
      <c r="J4941" s="21">
        <v>1</v>
      </c>
      <c r="K4941" s="21">
        <v>1</v>
      </c>
      <c r="L4941" s="21">
        <f t="shared" si="747"/>
        <v>0</v>
      </c>
      <c r="M4941" s="21" t="s">
        <v>6681</v>
      </c>
      <c r="N4941" s="30">
        <v>46004</v>
      </c>
      <c r="O4941" s="48">
        <v>19597.68</v>
      </c>
      <c r="P4941" s="21" t="s">
        <v>276</v>
      </c>
      <c r="Q4941" s="21"/>
      <c r="R4941" s="21"/>
      <c r="S4941" s="3">
        <v>4</v>
      </c>
      <c r="T4941" s="37"/>
      <c r="U4941" s="21" t="s">
        <v>18</v>
      </c>
      <c r="V4941" s="21" t="str">
        <f>VLOOKUP(P4941,'Customer List'!B:C,2,)</f>
        <v>Pune</v>
      </c>
      <c r="W4941" s="38"/>
      <c r="X4941" s="30" t="str">
        <f t="shared" si="754"/>
        <v/>
      </c>
      <c r="Y4941" s="21" t="str">
        <f t="shared" si="757"/>
        <v/>
      </c>
      <c r="Z4941" s="21" t="str">
        <f t="shared" si="758"/>
        <v>Saturday</v>
      </c>
      <c r="AA4941" s="21" t="str">
        <f t="shared" si="759"/>
        <v/>
      </c>
      <c r="AB4941" s="21" t="str">
        <f>VLOOKUP(U4941,'Currency Sheet'!A:C,3,)</f>
        <v>DOLLAR</v>
      </c>
      <c r="AC4941" s="42" t="str">
        <f>VLOOKUP(P4941,'Customer List'!B:D,3,)</f>
        <v>OutStation</v>
      </c>
    </row>
    <row r="4942" spans="1:29" x14ac:dyDescent="0.25">
      <c r="A4942" s="21">
        <f t="shared" si="753"/>
        <v>4937</v>
      </c>
      <c r="B4942" s="21" t="s">
        <v>6542</v>
      </c>
      <c r="C4942" s="30">
        <v>45993</v>
      </c>
      <c r="D4942" s="30">
        <v>46001</v>
      </c>
      <c r="E4942" s="47">
        <v>63</v>
      </c>
      <c r="F4942" s="47">
        <f t="shared" si="755"/>
        <v>5544</v>
      </c>
      <c r="G4942" s="48">
        <f t="shared" si="756"/>
        <v>5544</v>
      </c>
      <c r="H4942" s="21">
        <v>103012</v>
      </c>
      <c r="I4942" s="21" t="s">
        <v>5163</v>
      </c>
      <c r="J4942" s="21">
        <v>1</v>
      </c>
      <c r="K4942" s="21">
        <v>1</v>
      </c>
      <c r="L4942" s="21">
        <f t="shared" si="747"/>
        <v>0</v>
      </c>
      <c r="M4942" s="21" t="s">
        <v>6650</v>
      </c>
      <c r="N4942" s="30">
        <v>46004</v>
      </c>
      <c r="O4942" s="48">
        <v>9765</v>
      </c>
      <c r="P4942" s="21" t="s">
        <v>621</v>
      </c>
      <c r="Q4942" s="21">
        <v>58159345996</v>
      </c>
      <c r="R4942" s="21" t="s">
        <v>5912</v>
      </c>
      <c r="S4942" s="3">
        <v>4</v>
      </c>
      <c r="T4942" s="37"/>
      <c r="U4942" s="21" t="s">
        <v>18</v>
      </c>
      <c r="V4942" s="21" t="str">
        <f>VLOOKUP(P4942,'Customer List'!B:C,2,)</f>
        <v>Hyderabad</v>
      </c>
      <c r="W4942" s="38"/>
      <c r="X4942" s="30">
        <v>46006</v>
      </c>
      <c r="Y4942" s="21">
        <f t="shared" si="757"/>
        <v>2</v>
      </c>
      <c r="Z4942" s="21" t="str">
        <f t="shared" si="758"/>
        <v>Saturday</v>
      </c>
      <c r="AA4942" s="21" t="str">
        <f t="shared" si="759"/>
        <v>Monday</v>
      </c>
      <c r="AB4942" s="21" t="str">
        <f>VLOOKUP(U4942,'Currency Sheet'!A:C,3,)</f>
        <v>DOLLAR</v>
      </c>
      <c r="AC4942" s="42" t="str">
        <f>VLOOKUP(P4942,'Customer List'!B:D,3,)</f>
        <v>OutStation</v>
      </c>
    </row>
    <row r="4943" spans="1:29" x14ac:dyDescent="0.25">
      <c r="A4943" s="21">
        <f t="shared" si="753"/>
        <v>4938</v>
      </c>
      <c r="B4943" s="21" t="s">
        <v>6542</v>
      </c>
      <c r="C4943" s="30">
        <v>45993</v>
      </c>
      <c r="D4943" s="30">
        <v>46001</v>
      </c>
      <c r="E4943" s="47">
        <v>60.6</v>
      </c>
      <c r="F4943" s="47">
        <f t="shared" si="755"/>
        <v>5332.8</v>
      </c>
      <c r="G4943" s="48">
        <f t="shared" si="756"/>
        <v>5332.8</v>
      </c>
      <c r="H4943" s="21">
        <v>103123</v>
      </c>
      <c r="I4943" s="21" t="s">
        <v>4750</v>
      </c>
      <c r="J4943" s="21">
        <v>1</v>
      </c>
      <c r="K4943" s="21"/>
      <c r="L4943" s="21">
        <f t="shared" si="747"/>
        <v>1</v>
      </c>
      <c r="M4943" s="21"/>
      <c r="N4943" s="30"/>
      <c r="O4943" s="48"/>
      <c r="P4943" s="21" t="s">
        <v>42</v>
      </c>
      <c r="Q4943" s="21">
        <v>58159348520</v>
      </c>
      <c r="R4943" s="21" t="s">
        <v>5912</v>
      </c>
      <c r="S4943" s="3">
        <v>4</v>
      </c>
      <c r="T4943" s="37"/>
      <c r="U4943" s="21" t="s">
        <v>18</v>
      </c>
      <c r="V4943" s="21" t="str">
        <f>VLOOKUP(P4943,'Customer List'!B:C,2,)</f>
        <v>Faridabad</v>
      </c>
      <c r="W4943" s="38" t="s">
        <v>605</v>
      </c>
      <c r="X4943" s="30">
        <v>46006</v>
      </c>
      <c r="Y4943" s="21">
        <f t="shared" si="757"/>
        <v>46006</v>
      </c>
      <c r="Z4943" s="21" t="str">
        <f t="shared" si="758"/>
        <v/>
      </c>
      <c r="AA4943" s="21" t="str">
        <f t="shared" si="759"/>
        <v>Monday</v>
      </c>
      <c r="AB4943" s="21" t="str">
        <f>VLOOKUP(U4943,'Currency Sheet'!A:C,3,)</f>
        <v>DOLLAR</v>
      </c>
      <c r="AC4943" s="42" t="str">
        <f>VLOOKUP(P4943,'Customer List'!B:D,3,)</f>
        <v>Local</v>
      </c>
    </row>
    <row r="4944" spans="1:29" x14ac:dyDescent="0.25">
      <c r="A4944" s="21">
        <f t="shared" si="753"/>
        <v>4939</v>
      </c>
      <c r="B4944" s="21" t="s">
        <v>6542</v>
      </c>
      <c r="C4944" s="30">
        <v>45993</v>
      </c>
      <c r="D4944" s="30">
        <v>46001</v>
      </c>
      <c r="E4944" s="47">
        <v>64.2</v>
      </c>
      <c r="F4944" s="47">
        <f t="shared" si="755"/>
        <v>5649.6</v>
      </c>
      <c r="G4944" s="48">
        <f t="shared" si="756"/>
        <v>11299.2</v>
      </c>
      <c r="H4944" s="21">
        <v>103129</v>
      </c>
      <c r="I4944" s="21" t="s">
        <v>4750</v>
      </c>
      <c r="J4944" s="21">
        <v>2</v>
      </c>
      <c r="K4944" s="21"/>
      <c r="L4944" s="21">
        <f t="shared" si="747"/>
        <v>2</v>
      </c>
      <c r="M4944" s="21"/>
      <c r="N4944" s="30"/>
      <c r="O4944" s="48"/>
      <c r="P4944" s="21" t="s">
        <v>42</v>
      </c>
      <c r="Q4944" s="21"/>
      <c r="R4944" s="21"/>
      <c r="S4944" s="3">
        <v>4</v>
      </c>
      <c r="T4944" s="37"/>
      <c r="U4944" s="21" t="s">
        <v>18</v>
      </c>
      <c r="V4944" s="21" t="str">
        <f>VLOOKUP(P4944,'Customer List'!B:C,2,)</f>
        <v>Faridabad</v>
      </c>
      <c r="W4944" s="38" t="s">
        <v>605</v>
      </c>
      <c r="X4944" s="30" t="str">
        <f t="shared" si="754"/>
        <v/>
      </c>
      <c r="Y4944" s="21" t="str">
        <f t="shared" si="757"/>
        <v/>
      </c>
      <c r="Z4944" s="21" t="str">
        <f t="shared" si="758"/>
        <v/>
      </c>
      <c r="AA4944" s="21" t="str">
        <f t="shared" si="759"/>
        <v/>
      </c>
      <c r="AB4944" s="21" t="str">
        <f>VLOOKUP(U4944,'Currency Sheet'!A:C,3,)</f>
        <v>DOLLAR</v>
      </c>
      <c r="AC4944" s="42" t="str">
        <f>VLOOKUP(P4944,'Customer List'!B:D,3,)</f>
        <v>Local</v>
      </c>
    </row>
    <row r="4945" spans="1:29" x14ac:dyDescent="0.25">
      <c r="A4945" s="21">
        <f t="shared" si="753"/>
        <v>4940</v>
      </c>
      <c r="B4945" s="21" t="s">
        <v>6542</v>
      </c>
      <c r="C4945" s="30">
        <v>45993</v>
      </c>
      <c r="D4945" s="30">
        <v>46001</v>
      </c>
      <c r="E4945" s="47">
        <v>169.4</v>
      </c>
      <c r="F4945" s="47">
        <f t="shared" si="755"/>
        <v>14907.2</v>
      </c>
      <c r="G4945" s="48">
        <f t="shared" si="756"/>
        <v>29814.400000000001</v>
      </c>
      <c r="H4945" s="21">
        <v>103138</v>
      </c>
      <c r="I4945" s="21" t="s">
        <v>4750</v>
      </c>
      <c r="J4945" s="21">
        <v>2</v>
      </c>
      <c r="K4945" s="21">
        <v>2</v>
      </c>
      <c r="L4945" s="21">
        <f t="shared" si="747"/>
        <v>0</v>
      </c>
      <c r="M4945" s="21" t="s">
        <v>6650</v>
      </c>
      <c r="N4945" s="30">
        <v>46004</v>
      </c>
      <c r="O4945" s="48">
        <f>2*22506</f>
        <v>45012</v>
      </c>
      <c r="P4945" s="21" t="s">
        <v>621</v>
      </c>
      <c r="Q4945" s="21"/>
      <c r="R4945" s="21"/>
      <c r="S4945" s="3">
        <v>4</v>
      </c>
      <c r="T4945" s="37"/>
      <c r="U4945" s="21" t="s">
        <v>18</v>
      </c>
      <c r="V4945" s="21" t="str">
        <f>VLOOKUP(P4945,'Customer List'!B:C,2,)</f>
        <v>Hyderabad</v>
      </c>
      <c r="W4945" s="38"/>
      <c r="X4945" s="30" t="str">
        <f t="shared" si="754"/>
        <v/>
      </c>
      <c r="Y4945" s="21" t="str">
        <f t="shared" si="757"/>
        <v/>
      </c>
      <c r="Z4945" s="21" t="str">
        <f t="shared" si="758"/>
        <v>Saturday</v>
      </c>
      <c r="AA4945" s="21" t="str">
        <f t="shared" si="759"/>
        <v/>
      </c>
      <c r="AB4945" s="21" t="str">
        <f>VLOOKUP(U4945,'Currency Sheet'!A:C,3,)</f>
        <v>DOLLAR</v>
      </c>
      <c r="AC4945" s="42" t="str">
        <f>VLOOKUP(P4945,'Customer List'!B:D,3,)</f>
        <v>OutStation</v>
      </c>
    </row>
    <row r="4946" spans="1:29" x14ac:dyDescent="0.25">
      <c r="A4946" s="21">
        <f t="shared" si="753"/>
        <v>4941</v>
      </c>
      <c r="B4946" s="21" t="s">
        <v>6542</v>
      </c>
      <c r="C4946" s="30">
        <v>45993</v>
      </c>
      <c r="D4946" s="30">
        <v>46001</v>
      </c>
      <c r="E4946" s="47">
        <v>191.1</v>
      </c>
      <c r="F4946" s="47">
        <f t="shared" si="755"/>
        <v>16816.8</v>
      </c>
      <c r="G4946" s="48">
        <f t="shared" si="756"/>
        <v>16816.8</v>
      </c>
      <c r="H4946" s="21">
        <v>103149</v>
      </c>
      <c r="I4946" s="21" t="s">
        <v>4750</v>
      </c>
      <c r="J4946" s="21">
        <v>1</v>
      </c>
      <c r="K4946" s="21">
        <v>1</v>
      </c>
      <c r="L4946" s="21">
        <f t="shared" si="747"/>
        <v>0</v>
      </c>
      <c r="M4946" s="21" t="s">
        <v>6750</v>
      </c>
      <c r="N4946" s="30">
        <v>46008</v>
      </c>
      <c r="O4946" s="48">
        <v>23341.5</v>
      </c>
      <c r="P4946" s="21" t="s">
        <v>625</v>
      </c>
      <c r="Q4946" s="21" t="s">
        <v>5959</v>
      </c>
      <c r="R4946" s="21" t="s">
        <v>6091</v>
      </c>
      <c r="S4946" s="3">
        <v>4</v>
      </c>
      <c r="T4946" s="37"/>
      <c r="U4946" s="21" t="s">
        <v>18</v>
      </c>
      <c r="V4946" s="21" t="str">
        <f>VLOOKUP(P4946,'Customer List'!B:C,2,)</f>
        <v>Delhi</v>
      </c>
      <c r="W4946" s="38" t="s">
        <v>605</v>
      </c>
      <c r="X4946" s="30">
        <v>46006</v>
      </c>
      <c r="Y4946" s="21">
        <f t="shared" si="757"/>
        <v>-2</v>
      </c>
      <c r="Z4946" s="21" t="str">
        <f t="shared" si="758"/>
        <v>Wednesday</v>
      </c>
      <c r="AA4946" s="21" t="str">
        <f t="shared" si="759"/>
        <v>Monday</v>
      </c>
      <c r="AB4946" s="21" t="str">
        <f>VLOOKUP(U4946,'Currency Sheet'!A:C,3,)</f>
        <v>DOLLAR</v>
      </c>
      <c r="AC4946" s="42" t="str">
        <f>VLOOKUP(P4946,'Customer List'!B:D,3,)</f>
        <v>Local</v>
      </c>
    </row>
    <row r="4947" spans="1:29" x14ac:dyDescent="0.25">
      <c r="A4947" s="21">
        <f t="shared" si="753"/>
        <v>4942</v>
      </c>
      <c r="B4947" s="21" t="s">
        <v>6542</v>
      </c>
      <c r="C4947" s="30">
        <v>45993</v>
      </c>
      <c r="D4947" s="30">
        <v>46001</v>
      </c>
      <c r="E4947" s="47">
        <v>126.6</v>
      </c>
      <c r="F4947" s="47">
        <f t="shared" si="755"/>
        <v>11140.8</v>
      </c>
      <c r="G4947" s="48">
        <f t="shared" si="756"/>
        <v>11140.8</v>
      </c>
      <c r="H4947" s="21">
        <v>103210</v>
      </c>
      <c r="I4947" s="21" t="s">
        <v>5530</v>
      </c>
      <c r="J4947" s="21">
        <v>1</v>
      </c>
      <c r="K4947" s="21">
        <v>1</v>
      </c>
      <c r="L4947" s="21">
        <f t="shared" si="747"/>
        <v>0</v>
      </c>
      <c r="M4947" s="21" t="s">
        <v>6686</v>
      </c>
      <c r="N4947" s="30">
        <v>46006</v>
      </c>
      <c r="O4947" s="48">
        <v>22893</v>
      </c>
      <c r="P4947" s="21" t="s">
        <v>26</v>
      </c>
      <c r="Q4947" s="21" t="s">
        <v>6687</v>
      </c>
      <c r="R4947" s="21" t="s">
        <v>5912</v>
      </c>
      <c r="S4947" s="3">
        <v>4</v>
      </c>
      <c r="T4947" s="37"/>
      <c r="U4947" s="21" t="s">
        <v>18</v>
      </c>
      <c r="V4947" s="21" t="str">
        <f>VLOOKUP(P4947,'Customer List'!B:C,2,)</f>
        <v>Chandigarh</v>
      </c>
      <c r="W4947" s="38"/>
      <c r="X4947" s="30">
        <v>46007</v>
      </c>
      <c r="Y4947" s="21">
        <f t="shared" si="757"/>
        <v>1</v>
      </c>
      <c r="Z4947" s="21" t="str">
        <f t="shared" si="758"/>
        <v>Monday</v>
      </c>
      <c r="AA4947" s="21" t="str">
        <f t="shared" si="759"/>
        <v>Tuesday</v>
      </c>
      <c r="AB4947" s="21" t="str">
        <f>VLOOKUP(U4947,'Currency Sheet'!A:C,3,)</f>
        <v>DOLLAR</v>
      </c>
      <c r="AC4947" s="42" t="str">
        <f>VLOOKUP(P4947,'Customer List'!B:D,3,)</f>
        <v>OutStation</v>
      </c>
    </row>
    <row r="4948" spans="1:29" x14ac:dyDescent="0.25">
      <c r="A4948" s="21">
        <f t="shared" si="753"/>
        <v>4943</v>
      </c>
      <c r="B4948" s="21" t="s">
        <v>6542</v>
      </c>
      <c r="C4948" s="30">
        <v>45993</v>
      </c>
      <c r="D4948" s="30">
        <v>46001</v>
      </c>
      <c r="E4948" s="47">
        <v>64.2</v>
      </c>
      <c r="F4948" s="47">
        <f t="shared" si="755"/>
        <v>5649.6</v>
      </c>
      <c r="G4948" s="48">
        <f t="shared" si="756"/>
        <v>5649.6</v>
      </c>
      <c r="H4948" s="21">
        <v>103233</v>
      </c>
      <c r="I4948" s="21" t="s">
        <v>5530</v>
      </c>
      <c r="J4948" s="21">
        <v>1</v>
      </c>
      <c r="K4948" s="21"/>
      <c r="L4948" s="21">
        <f t="shared" si="747"/>
        <v>1</v>
      </c>
      <c r="M4948" s="21"/>
      <c r="N4948" s="30"/>
      <c r="O4948" s="48"/>
      <c r="P4948" s="21" t="s">
        <v>42</v>
      </c>
      <c r="Q4948" s="21"/>
      <c r="R4948" s="21"/>
      <c r="S4948" s="3">
        <v>4</v>
      </c>
      <c r="T4948" s="37"/>
      <c r="U4948" s="21" t="s">
        <v>18</v>
      </c>
      <c r="V4948" s="21" t="str">
        <f>VLOOKUP(P4948,'Customer List'!B:C,2,)</f>
        <v>Faridabad</v>
      </c>
      <c r="W4948" s="38" t="s">
        <v>6047</v>
      </c>
      <c r="X4948" s="30" t="str">
        <f t="shared" si="754"/>
        <v/>
      </c>
      <c r="Y4948" s="21" t="str">
        <f t="shared" si="757"/>
        <v/>
      </c>
      <c r="Z4948" s="21" t="str">
        <f t="shared" si="758"/>
        <v/>
      </c>
      <c r="AA4948" s="21" t="str">
        <f t="shared" si="759"/>
        <v/>
      </c>
      <c r="AB4948" s="21" t="str">
        <f>VLOOKUP(U4948,'Currency Sheet'!A:C,3,)</f>
        <v>DOLLAR</v>
      </c>
      <c r="AC4948" s="42" t="str">
        <f>VLOOKUP(P4948,'Customer List'!B:D,3,)</f>
        <v>Local</v>
      </c>
    </row>
    <row r="4949" spans="1:29" x14ac:dyDescent="0.25">
      <c r="A4949" s="21">
        <f t="shared" si="753"/>
        <v>4944</v>
      </c>
      <c r="B4949" s="21" t="s">
        <v>6542</v>
      </c>
      <c r="C4949" s="30">
        <v>45993</v>
      </c>
      <c r="D4949" s="30">
        <v>46001</v>
      </c>
      <c r="E4949" s="47">
        <v>137.4</v>
      </c>
      <c r="F4949" s="47">
        <f t="shared" si="755"/>
        <v>12091.2</v>
      </c>
      <c r="G4949" s="48">
        <f t="shared" si="756"/>
        <v>12091.2</v>
      </c>
      <c r="H4949" s="21">
        <v>103260</v>
      </c>
      <c r="I4949" s="21" t="s">
        <v>5530</v>
      </c>
      <c r="J4949" s="21">
        <v>1</v>
      </c>
      <c r="K4949" s="21">
        <v>1</v>
      </c>
      <c r="L4949" s="21">
        <f t="shared" si="747"/>
        <v>0</v>
      </c>
      <c r="M4949" s="21" t="s">
        <v>6650</v>
      </c>
      <c r="N4949" s="30">
        <v>46004</v>
      </c>
      <c r="O4949" s="48">
        <v>21297</v>
      </c>
      <c r="P4949" s="21" t="s">
        <v>621</v>
      </c>
      <c r="Q4949" s="21"/>
      <c r="R4949" s="21"/>
      <c r="S4949" s="3">
        <v>4</v>
      </c>
      <c r="T4949" s="37"/>
      <c r="U4949" s="21" t="s">
        <v>18</v>
      </c>
      <c r="V4949" s="21" t="str">
        <f>VLOOKUP(P4949,'Customer List'!B:C,2,)</f>
        <v>Hyderabad</v>
      </c>
      <c r="W4949" s="38"/>
      <c r="X4949" s="30" t="str">
        <f t="shared" si="754"/>
        <v/>
      </c>
      <c r="Y4949" s="21" t="str">
        <f t="shared" si="757"/>
        <v/>
      </c>
      <c r="Z4949" s="21" t="str">
        <f t="shared" si="758"/>
        <v>Saturday</v>
      </c>
      <c r="AA4949" s="21" t="str">
        <f t="shared" si="759"/>
        <v/>
      </c>
      <c r="AB4949" s="21" t="str">
        <f>VLOOKUP(U4949,'Currency Sheet'!A:C,3,)</f>
        <v>DOLLAR</v>
      </c>
      <c r="AC4949" s="42" t="str">
        <f>VLOOKUP(P4949,'Customer List'!B:D,3,)</f>
        <v>OutStation</v>
      </c>
    </row>
    <row r="4950" spans="1:29" x14ac:dyDescent="0.25">
      <c r="A4950" s="21">
        <f t="shared" si="753"/>
        <v>4945</v>
      </c>
      <c r="B4950" s="21" t="s">
        <v>6542</v>
      </c>
      <c r="C4950" s="30">
        <v>45993</v>
      </c>
      <c r="D4950" s="30">
        <v>46001</v>
      </c>
      <c r="E4950" s="47">
        <v>56.4</v>
      </c>
      <c r="F4950" s="47">
        <f t="shared" si="755"/>
        <v>4963.2</v>
      </c>
      <c r="G4950" s="48">
        <f t="shared" si="756"/>
        <v>4963.2</v>
      </c>
      <c r="H4950" s="21">
        <v>103425</v>
      </c>
      <c r="I4950" s="21" t="s">
        <v>6544</v>
      </c>
      <c r="J4950" s="21">
        <v>1</v>
      </c>
      <c r="K4950" s="21"/>
      <c r="L4950" s="21">
        <f t="shared" si="747"/>
        <v>1</v>
      </c>
      <c r="M4950" s="21"/>
      <c r="N4950" s="30"/>
      <c r="O4950" s="48"/>
      <c r="P4950" s="21" t="s">
        <v>42</v>
      </c>
      <c r="Q4950" s="21">
        <v>58159348520</v>
      </c>
      <c r="R4950" s="21" t="s">
        <v>5912</v>
      </c>
      <c r="S4950" s="3">
        <v>4</v>
      </c>
      <c r="T4950" s="37"/>
      <c r="U4950" s="21" t="s">
        <v>18</v>
      </c>
      <c r="V4950" s="21" t="str">
        <f>VLOOKUP(P4950,'Customer List'!B:C,2,)</f>
        <v>Faridabad</v>
      </c>
      <c r="W4950" s="38" t="s">
        <v>605</v>
      </c>
      <c r="X4950" s="30">
        <v>46006</v>
      </c>
      <c r="Y4950" s="21">
        <f t="shared" si="757"/>
        <v>46006</v>
      </c>
      <c r="Z4950" s="21" t="str">
        <f t="shared" si="758"/>
        <v/>
      </c>
      <c r="AA4950" s="21" t="str">
        <f t="shared" si="759"/>
        <v>Monday</v>
      </c>
      <c r="AB4950" s="21" t="str">
        <f>VLOOKUP(U4950,'Currency Sheet'!A:C,3,)</f>
        <v>DOLLAR</v>
      </c>
      <c r="AC4950" s="42" t="str">
        <f>VLOOKUP(P4950,'Customer List'!B:D,3,)</f>
        <v>Local</v>
      </c>
    </row>
    <row r="4951" spans="1:29" x14ac:dyDescent="0.25">
      <c r="A4951" s="21">
        <f t="shared" si="753"/>
        <v>4946</v>
      </c>
      <c r="B4951" s="21" t="s">
        <v>6542</v>
      </c>
      <c r="C4951" s="30">
        <v>45993</v>
      </c>
      <c r="D4951" s="30">
        <v>46001</v>
      </c>
      <c r="E4951" s="47">
        <v>60.6</v>
      </c>
      <c r="F4951" s="47">
        <f t="shared" si="755"/>
        <v>5332.8</v>
      </c>
      <c r="G4951" s="48">
        <f t="shared" si="756"/>
        <v>5332.8</v>
      </c>
      <c r="H4951" s="21">
        <v>103510</v>
      </c>
      <c r="I4951" s="21" t="s">
        <v>6545</v>
      </c>
      <c r="J4951" s="21">
        <v>1</v>
      </c>
      <c r="K4951" s="21"/>
      <c r="L4951" s="21">
        <f t="shared" si="747"/>
        <v>1</v>
      </c>
      <c r="M4951" s="21"/>
      <c r="N4951" s="30"/>
      <c r="O4951" s="48"/>
      <c r="P4951" s="21" t="s">
        <v>42</v>
      </c>
      <c r="Q4951" s="21"/>
      <c r="R4951" s="21"/>
      <c r="S4951" s="3">
        <v>4</v>
      </c>
      <c r="T4951" s="37"/>
      <c r="U4951" s="21" t="s">
        <v>18</v>
      </c>
      <c r="V4951" s="21" t="str">
        <f>VLOOKUP(P4951,'Customer List'!B:C,2,)</f>
        <v>Faridabad</v>
      </c>
      <c r="W4951" s="38" t="s">
        <v>605</v>
      </c>
      <c r="X4951" s="30" t="str">
        <f t="shared" si="754"/>
        <v/>
      </c>
      <c r="Y4951" s="21" t="str">
        <f t="shared" si="757"/>
        <v/>
      </c>
      <c r="Z4951" s="21" t="str">
        <f t="shared" si="758"/>
        <v/>
      </c>
      <c r="AA4951" s="21" t="str">
        <f t="shared" si="759"/>
        <v/>
      </c>
      <c r="AB4951" s="21" t="str">
        <f>VLOOKUP(U4951,'Currency Sheet'!A:C,3,)</f>
        <v>DOLLAR</v>
      </c>
      <c r="AC4951" s="42" t="str">
        <f>VLOOKUP(P4951,'Customer List'!B:D,3,)</f>
        <v>Local</v>
      </c>
    </row>
    <row r="4952" spans="1:29" x14ac:dyDescent="0.25">
      <c r="A4952" s="21">
        <f t="shared" si="753"/>
        <v>4947</v>
      </c>
      <c r="B4952" s="21" t="s">
        <v>6542</v>
      </c>
      <c r="C4952" s="30">
        <v>45993</v>
      </c>
      <c r="D4952" s="30">
        <v>46001</v>
      </c>
      <c r="E4952" s="47">
        <v>67.2</v>
      </c>
      <c r="F4952" s="47">
        <f t="shared" si="755"/>
        <v>5913.6</v>
      </c>
      <c r="G4952" s="48">
        <f t="shared" si="756"/>
        <v>5913.6</v>
      </c>
      <c r="H4952" s="21">
        <v>103519</v>
      </c>
      <c r="I4952" s="21" t="s">
        <v>6545</v>
      </c>
      <c r="J4952" s="21">
        <v>1</v>
      </c>
      <c r="K4952" s="21"/>
      <c r="L4952" s="21">
        <f t="shared" si="747"/>
        <v>1</v>
      </c>
      <c r="M4952" s="21"/>
      <c r="N4952" s="30"/>
      <c r="O4952" s="48"/>
      <c r="P4952" s="21" t="s">
        <v>42</v>
      </c>
      <c r="Q4952" s="21"/>
      <c r="R4952" s="21"/>
      <c r="S4952" s="3">
        <v>4</v>
      </c>
      <c r="T4952" s="37"/>
      <c r="U4952" s="21" t="s">
        <v>18</v>
      </c>
      <c r="V4952" s="21" t="str">
        <f>VLOOKUP(P4952,'Customer List'!B:C,2,)</f>
        <v>Faridabad</v>
      </c>
      <c r="W4952" s="38" t="s">
        <v>605</v>
      </c>
      <c r="X4952" s="30" t="str">
        <f t="shared" si="754"/>
        <v/>
      </c>
      <c r="Y4952" s="21" t="str">
        <f t="shared" si="757"/>
        <v/>
      </c>
      <c r="Z4952" s="21" t="str">
        <f t="shared" si="758"/>
        <v/>
      </c>
      <c r="AA4952" s="21" t="str">
        <f t="shared" si="759"/>
        <v/>
      </c>
      <c r="AB4952" s="21" t="str">
        <f>VLOOKUP(U4952,'Currency Sheet'!A:C,3,)</f>
        <v>DOLLAR</v>
      </c>
      <c r="AC4952" s="42" t="str">
        <f>VLOOKUP(P4952,'Customer List'!B:D,3,)</f>
        <v>Local</v>
      </c>
    </row>
    <row r="4953" spans="1:29" x14ac:dyDescent="0.25">
      <c r="A4953" s="21">
        <f t="shared" si="753"/>
        <v>4948</v>
      </c>
      <c r="B4953" s="21" t="s">
        <v>6542</v>
      </c>
      <c r="C4953" s="30">
        <v>45993</v>
      </c>
      <c r="D4953" s="30">
        <v>46001</v>
      </c>
      <c r="E4953" s="47">
        <v>114</v>
      </c>
      <c r="F4953" s="47">
        <f t="shared" si="755"/>
        <v>10032</v>
      </c>
      <c r="G4953" s="48">
        <f t="shared" si="756"/>
        <v>10032</v>
      </c>
      <c r="H4953" s="21">
        <v>104512</v>
      </c>
      <c r="I4953" s="21" t="s">
        <v>5165</v>
      </c>
      <c r="J4953" s="21">
        <v>1</v>
      </c>
      <c r="K4953" s="21">
        <v>1</v>
      </c>
      <c r="L4953" s="21">
        <f t="shared" si="747"/>
        <v>0</v>
      </c>
      <c r="M4953" s="21" t="s">
        <v>6673</v>
      </c>
      <c r="N4953" s="30">
        <v>46004</v>
      </c>
      <c r="O4953" s="48">
        <v>22087.5</v>
      </c>
      <c r="P4953" s="21" t="s">
        <v>319</v>
      </c>
      <c r="Q4953" s="21">
        <v>58159344574</v>
      </c>
      <c r="R4953" s="21" t="s">
        <v>6107</v>
      </c>
      <c r="S4953" s="3">
        <v>4</v>
      </c>
      <c r="T4953" s="37"/>
      <c r="U4953" s="21" t="s">
        <v>18</v>
      </c>
      <c r="V4953" s="21" t="str">
        <f>VLOOKUP(P4953,'Customer List'!B:C,2,)</f>
        <v>Gujrat</v>
      </c>
      <c r="W4953" s="38"/>
      <c r="X4953" s="30">
        <v>46006</v>
      </c>
      <c r="Y4953" s="21">
        <f t="shared" si="757"/>
        <v>2</v>
      </c>
      <c r="Z4953" s="21" t="str">
        <f t="shared" si="758"/>
        <v>Saturday</v>
      </c>
      <c r="AA4953" s="21" t="str">
        <f t="shared" si="759"/>
        <v>Monday</v>
      </c>
      <c r="AB4953" s="21" t="str">
        <f>VLOOKUP(U4953,'Currency Sheet'!A:C,3,)</f>
        <v>DOLLAR</v>
      </c>
      <c r="AC4953" s="42" t="str">
        <f>VLOOKUP(P4953,'Customer List'!B:D,3,)</f>
        <v>OutStation</v>
      </c>
    </row>
    <row r="4954" spans="1:29" x14ac:dyDescent="0.25">
      <c r="A4954" s="21">
        <f t="shared" si="753"/>
        <v>4949</v>
      </c>
      <c r="B4954" s="21" t="s">
        <v>6542</v>
      </c>
      <c r="C4954" s="30">
        <v>45993</v>
      </c>
      <c r="D4954" s="30">
        <v>46001</v>
      </c>
      <c r="E4954" s="47">
        <v>185.4</v>
      </c>
      <c r="F4954" s="47">
        <f t="shared" si="755"/>
        <v>16315.2</v>
      </c>
      <c r="G4954" s="48">
        <f t="shared" si="756"/>
        <v>16315.2</v>
      </c>
      <c r="H4954" s="21">
        <v>104522</v>
      </c>
      <c r="I4954" s="21" t="s">
        <v>5165</v>
      </c>
      <c r="J4954" s="21">
        <v>1</v>
      </c>
      <c r="K4954" s="21">
        <v>1</v>
      </c>
      <c r="L4954" s="21">
        <f t="shared" si="747"/>
        <v>0</v>
      </c>
      <c r="M4954" s="21" t="s">
        <v>6750</v>
      </c>
      <c r="N4954" s="30">
        <v>46008</v>
      </c>
      <c r="O4954" s="48">
        <v>26419.5</v>
      </c>
      <c r="P4954" s="21" t="s">
        <v>625</v>
      </c>
      <c r="Q4954" s="21" t="s">
        <v>5959</v>
      </c>
      <c r="R4954" s="21" t="s">
        <v>6091</v>
      </c>
      <c r="S4954" s="3">
        <v>4</v>
      </c>
      <c r="T4954" s="37"/>
      <c r="U4954" s="21" t="s">
        <v>18</v>
      </c>
      <c r="V4954" s="21" t="str">
        <f>VLOOKUP(P4954,'Customer List'!B:C,2,)</f>
        <v>Delhi</v>
      </c>
      <c r="W4954" s="38" t="s">
        <v>605</v>
      </c>
      <c r="X4954" s="30">
        <f t="shared" si="754"/>
        <v>46008</v>
      </c>
      <c r="Y4954" s="21">
        <f t="shared" si="757"/>
        <v>0</v>
      </c>
      <c r="Z4954" s="21" t="str">
        <f t="shared" si="758"/>
        <v>Wednesday</v>
      </c>
      <c r="AA4954" s="21" t="str">
        <f t="shared" si="759"/>
        <v>Wednesday</v>
      </c>
      <c r="AB4954" s="21" t="str">
        <f>VLOOKUP(U4954,'Currency Sheet'!A:C,3,)</f>
        <v>DOLLAR</v>
      </c>
      <c r="AC4954" s="42" t="str">
        <f>VLOOKUP(P4954,'Customer List'!B:D,3,)</f>
        <v>Local</v>
      </c>
    </row>
    <row r="4955" spans="1:29" x14ac:dyDescent="0.25">
      <c r="A4955" s="21">
        <f t="shared" si="753"/>
        <v>4950</v>
      </c>
      <c r="B4955" s="21" t="s">
        <v>6542</v>
      </c>
      <c r="C4955" s="30">
        <v>45993</v>
      </c>
      <c r="D4955" s="30">
        <v>46001</v>
      </c>
      <c r="E4955" s="47">
        <v>60.6</v>
      </c>
      <c r="F4955" s="47">
        <f t="shared" si="755"/>
        <v>5332.8</v>
      </c>
      <c r="G4955" s="48">
        <f t="shared" si="756"/>
        <v>5332.8</v>
      </c>
      <c r="H4955" s="21">
        <v>104717</v>
      </c>
      <c r="I4955" s="21" t="s">
        <v>4751</v>
      </c>
      <c r="J4955" s="21">
        <v>1</v>
      </c>
      <c r="K4955" s="21"/>
      <c r="L4955" s="21">
        <f t="shared" si="747"/>
        <v>1</v>
      </c>
      <c r="M4955" s="21"/>
      <c r="N4955" s="30"/>
      <c r="O4955" s="48"/>
      <c r="P4955" s="21" t="s">
        <v>42</v>
      </c>
      <c r="Q4955" s="21"/>
      <c r="R4955" s="21"/>
      <c r="S4955" s="3">
        <v>4</v>
      </c>
      <c r="T4955" s="37"/>
      <c r="U4955" s="21" t="s">
        <v>18</v>
      </c>
      <c r="V4955" s="21" t="str">
        <f>VLOOKUP(P4955,'Customer List'!B:C,2,)</f>
        <v>Faridabad</v>
      </c>
      <c r="W4955" s="38" t="s">
        <v>605</v>
      </c>
      <c r="X4955" s="30" t="str">
        <f t="shared" si="754"/>
        <v/>
      </c>
      <c r="Y4955" s="21" t="str">
        <f t="shared" si="757"/>
        <v/>
      </c>
      <c r="Z4955" s="21" t="str">
        <f t="shared" si="758"/>
        <v/>
      </c>
      <c r="AA4955" s="21" t="str">
        <f t="shared" si="759"/>
        <v/>
      </c>
      <c r="AB4955" s="21" t="str">
        <f>VLOOKUP(U4955,'Currency Sheet'!A:C,3,)</f>
        <v>DOLLAR</v>
      </c>
      <c r="AC4955" s="42" t="str">
        <f>VLOOKUP(P4955,'Customer List'!B:D,3,)</f>
        <v>Local</v>
      </c>
    </row>
    <row r="4956" spans="1:29" x14ac:dyDescent="0.25">
      <c r="A4956" s="21">
        <f t="shared" si="753"/>
        <v>4951</v>
      </c>
      <c r="B4956" s="21" t="s">
        <v>6542</v>
      </c>
      <c r="C4956" s="30">
        <v>45993</v>
      </c>
      <c r="D4956" s="30">
        <v>46001</v>
      </c>
      <c r="E4956" s="47">
        <v>50.4</v>
      </c>
      <c r="F4956" s="47">
        <f t="shared" si="755"/>
        <v>4435.2</v>
      </c>
      <c r="G4956" s="48">
        <f t="shared" si="756"/>
        <v>4435.2</v>
      </c>
      <c r="H4956" s="21">
        <v>105811</v>
      </c>
      <c r="I4956" s="21" t="s">
        <v>4753</v>
      </c>
      <c r="J4956" s="21">
        <v>1</v>
      </c>
      <c r="K4956" s="21"/>
      <c r="L4956" s="21">
        <f t="shared" si="747"/>
        <v>1</v>
      </c>
      <c r="M4956" s="21"/>
      <c r="N4956" s="30"/>
      <c r="O4956" s="48"/>
      <c r="P4956" s="21" t="s">
        <v>42</v>
      </c>
      <c r="Q4956" s="21"/>
      <c r="R4956" s="21"/>
      <c r="S4956" s="3">
        <v>4</v>
      </c>
      <c r="T4956" s="37"/>
      <c r="U4956" s="21" t="s">
        <v>18</v>
      </c>
      <c r="V4956" s="21" t="str">
        <f>VLOOKUP(P4956,'Customer List'!B:C,2,)</f>
        <v>Faridabad</v>
      </c>
      <c r="W4956" s="38" t="s">
        <v>605</v>
      </c>
      <c r="X4956" s="30" t="str">
        <f t="shared" si="754"/>
        <v/>
      </c>
      <c r="Y4956" s="21" t="str">
        <f t="shared" si="757"/>
        <v/>
      </c>
      <c r="Z4956" s="21" t="str">
        <f t="shared" si="758"/>
        <v/>
      </c>
      <c r="AA4956" s="21" t="str">
        <f t="shared" si="759"/>
        <v/>
      </c>
      <c r="AB4956" s="21" t="str">
        <f>VLOOKUP(U4956,'Currency Sheet'!A:C,3,)</f>
        <v>DOLLAR</v>
      </c>
      <c r="AC4956" s="42" t="str">
        <f>VLOOKUP(P4956,'Customer List'!B:D,3,)</f>
        <v>Local</v>
      </c>
    </row>
    <row r="4957" spans="1:29" x14ac:dyDescent="0.25">
      <c r="A4957" s="21">
        <f t="shared" si="753"/>
        <v>4952</v>
      </c>
      <c r="B4957" s="21" t="s">
        <v>6542</v>
      </c>
      <c r="C4957" s="30">
        <v>45993</v>
      </c>
      <c r="D4957" s="30">
        <v>46001</v>
      </c>
      <c r="E4957" s="47">
        <v>56.4</v>
      </c>
      <c r="F4957" s="47">
        <f t="shared" si="755"/>
        <v>4963.2</v>
      </c>
      <c r="G4957" s="48">
        <f t="shared" si="756"/>
        <v>4963.2</v>
      </c>
      <c r="H4957" s="21">
        <v>105825</v>
      </c>
      <c r="I4957" s="21" t="s">
        <v>4753</v>
      </c>
      <c r="J4957" s="21">
        <v>1</v>
      </c>
      <c r="K4957" s="21"/>
      <c r="L4957" s="21">
        <f t="shared" ref="L4957:L5020" si="760">J4957-K4957</f>
        <v>1</v>
      </c>
      <c r="M4957" s="21"/>
      <c r="N4957" s="30"/>
      <c r="O4957" s="48"/>
      <c r="P4957" s="21" t="s">
        <v>42</v>
      </c>
      <c r="Q4957" s="21"/>
      <c r="R4957" s="21"/>
      <c r="S4957" s="3">
        <v>4</v>
      </c>
      <c r="T4957" s="37"/>
      <c r="U4957" s="21" t="s">
        <v>18</v>
      </c>
      <c r="V4957" s="21" t="str">
        <f>VLOOKUP(P4957,'Customer List'!B:C,2,)</f>
        <v>Faridabad</v>
      </c>
      <c r="W4957" s="38" t="s">
        <v>605</v>
      </c>
      <c r="X4957" s="30" t="str">
        <f t="shared" si="754"/>
        <v/>
      </c>
      <c r="Y4957" s="21" t="str">
        <f t="shared" si="757"/>
        <v/>
      </c>
      <c r="Z4957" s="21" t="str">
        <f t="shared" si="758"/>
        <v/>
      </c>
      <c r="AA4957" s="21" t="str">
        <f t="shared" si="759"/>
        <v/>
      </c>
      <c r="AB4957" s="21" t="str">
        <f>VLOOKUP(U4957,'Currency Sheet'!A:C,3,)</f>
        <v>DOLLAR</v>
      </c>
      <c r="AC4957" s="42" t="str">
        <f>VLOOKUP(P4957,'Customer List'!B:D,3,)</f>
        <v>Local</v>
      </c>
    </row>
    <row r="4958" spans="1:29" x14ac:dyDescent="0.25">
      <c r="A4958" s="21">
        <f t="shared" si="753"/>
        <v>4953</v>
      </c>
      <c r="B4958" s="21" t="s">
        <v>6542</v>
      </c>
      <c r="C4958" s="30">
        <v>45993</v>
      </c>
      <c r="D4958" s="30">
        <v>46001</v>
      </c>
      <c r="E4958" s="47">
        <v>81.599999999999994</v>
      </c>
      <c r="F4958" s="47">
        <f t="shared" si="755"/>
        <v>7180.7999999999993</v>
      </c>
      <c r="G4958" s="48">
        <f t="shared" si="756"/>
        <v>7180.7999999999993</v>
      </c>
      <c r="H4958" s="21">
        <v>107215</v>
      </c>
      <c r="I4958" s="21" t="s">
        <v>6527</v>
      </c>
      <c r="J4958" s="21">
        <v>1</v>
      </c>
      <c r="K4958" s="21">
        <v>1</v>
      </c>
      <c r="L4958" s="21">
        <f t="shared" si="760"/>
        <v>0</v>
      </c>
      <c r="M4958" s="21" t="s">
        <v>6650</v>
      </c>
      <c r="N4958" s="30">
        <v>46004</v>
      </c>
      <c r="O4958" s="48">
        <v>12648</v>
      </c>
      <c r="P4958" s="21" t="s">
        <v>621</v>
      </c>
      <c r="Q4958" s="21">
        <v>58159348520</v>
      </c>
      <c r="R4958" s="21" t="s">
        <v>5912</v>
      </c>
      <c r="S4958" s="3">
        <v>4</v>
      </c>
      <c r="T4958" s="37"/>
      <c r="U4958" s="21" t="s">
        <v>18</v>
      </c>
      <c r="V4958" s="21" t="str">
        <f>VLOOKUP(P4958,'Customer List'!B:C,2,)</f>
        <v>Hyderabad</v>
      </c>
      <c r="W4958" s="38"/>
      <c r="X4958" s="30">
        <v>46006</v>
      </c>
      <c r="Y4958" s="21">
        <f t="shared" si="757"/>
        <v>2</v>
      </c>
      <c r="Z4958" s="21" t="str">
        <f t="shared" si="758"/>
        <v>Saturday</v>
      </c>
      <c r="AA4958" s="21" t="str">
        <f t="shared" si="759"/>
        <v>Monday</v>
      </c>
      <c r="AB4958" s="21" t="str">
        <f>VLOOKUP(U4958,'Currency Sheet'!A:C,3,)</f>
        <v>DOLLAR</v>
      </c>
      <c r="AC4958" s="42" t="str">
        <f>VLOOKUP(P4958,'Customer List'!B:D,3,)</f>
        <v>OutStation</v>
      </c>
    </row>
    <row r="4959" spans="1:29" x14ac:dyDescent="0.25">
      <c r="A4959" s="21">
        <f t="shared" ref="A4959:A5022" si="761">A4958+1</f>
        <v>4954</v>
      </c>
      <c r="B4959" s="21" t="s">
        <v>6542</v>
      </c>
      <c r="C4959" s="30">
        <v>45993</v>
      </c>
      <c r="D4959" s="30">
        <v>46001</v>
      </c>
      <c r="E4959" s="47">
        <v>135.1</v>
      </c>
      <c r="F4959" s="47">
        <f t="shared" si="755"/>
        <v>11888.8</v>
      </c>
      <c r="G4959" s="48">
        <f t="shared" si="756"/>
        <v>11888.8</v>
      </c>
      <c r="H4959" s="21">
        <v>108127</v>
      </c>
      <c r="I4959" s="21" t="s">
        <v>6032</v>
      </c>
      <c r="J4959" s="21">
        <v>1</v>
      </c>
      <c r="K4959" s="21"/>
      <c r="L4959" s="21">
        <f t="shared" si="760"/>
        <v>1</v>
      </c>
      <c r="M4959" s="21"/>
      <c r="N4959" s="30"/>
      <c r="O4959" s="48"/>
      <c r="P4959" s="21" t="s">
        <v>42</v>
      </c>
      <c r="Q4959" s="21"/>
      <c r="R4959" s="21"/>
      <c r="S4959" s="3">
        <v>4</v>
      </c>
      <c r="T4959" s="37"/>
      <c r="U4959" s="21" t="s">
        <v>18</v>
      </c>
      <c r="V4959" s="21" t="str">
        <f>VLOOKUP(P4959,'Customer List'!B:C,2,)</f>
        <v>Faridabad</v>
      </c>
      <c r="W4959" s="38" t="s">
        <v>605</v>
      </c>
      <c r="X4959" s="30" t="str">
        <f t="shared" ref="X4959:X5021" si="762">IF(OR(R4959 = "PRIYANKA MADAM", R4959 = "DEEPAK", R4959 = "PORTER"),N4959,"")</f>
        <v/>
      </c>
      <c r="Y4959" s="21" t="str">
        <f t="shared" si="757"/>
        <v/>
      </c>
      <c r="Z4959" s="21" t="str">
        <f t="shared" si="758"/>
        <v/>
      </c>
      <c r="AA4959" s="21" t="str">
        <f t="shared" si="759"/>
        <v/>
      </c>
      <c r="AB4959" s="21" t="str">
        <f>VLOOKUP(U4959,'Currency Sheet'!A:C,3,)</f>
        <v>DOLLAR</v>
      </c>
      <c r="AC4959" s="42" t="str">
        <f>VLOOKUP(P4959,'Customer List'!B:D,3,)</f>
        <v>Local</v>
      </c>
    </row>
    <row r="4960" spans="1:29" x14ac:dyDescent="0.25">
      <c r="A4960" s="21">
        <f t="shared" si="761"/>
        <v>4955</v>
      </c>
      <c r="B4960" s="21" t="s">
        <v>6542</v>
      </c>
      <c r="C4960" s="30">
        <v>45993</v>
      </c>
      <c r="D4960" s="30">
        <v>46001</v>
      </c>
      <c r="E4960" s="47">
        <v>169.4</v>
      </c>
      <c r="F4960" s="47">
        <f t="shared" si="755"/>
        <v>14907.2</v>
      </c>
      <c r="G4960" s="48">
        <f t="shared" si="756"/>
        <v>14907.2</v>
      </c>
      <c r="H4960" s="21">
        <v>108445</v>
      </c>
      <c r="I4960" s="21" t="s">
        <v>4755</v>
      </c>
      <c r="J4960" s="21">
        <v>1</v>
      </c>
      <c r="K4960" s="21"/>
      <c r="L4960" s="21">
        <f t="shared" si="760"/>
        <v>1</v>
      </c>
      <c r="M4960" s="21"/>
      <c r="N4960" s="30"/>
      <c r="O4960" s="48"/>
      <c r="P4960" s="21" t="s">
        <v>42</v>
      </c>
      <c r="Q4960" s="21"/>
      <c r="R4960" s="21"/>
      <c r="S4960" s="3">
        <v>4</v>
      </c>
      <c r="T4960" s="37"/>
      <c r="U4960" s="21" t="s">
        <v>18</v>
      </c>
      <c r="V4960" s="21" t="str">
        <f>VLOOKUP(P4960,'Customer List'!B:C,2,)</f>
        <v>Faridabad</v>
      </c>
      <c r="W4960" s="38" t="s">
        <v>605</v>
      </c>
      <c r="X4960" s="30" t="str">
        <f t="shared" si="762"/>
        <v/>
      </c>
      <c r="Y4960" s="21" t="str">
        <f t="shared" si="757"/>
        <v/>
      </c>
      <c r="Z4960" s="21" t="str">
        <f t="shared" si="758"/>
        <v/>
      </c>
      <c r="AA4960" s="21" t="str">
        <f t="shared" si="759"/>
        <v/>
      </c>
      <c r="AB4960" s="21" t="str">
        <f>VLOOKUP(U4960,'Currency Sheet'!A:C,3,)</f>
        <v>DOLLAR</v>
      </c>
      <c r="AC4960" s="42" t="str">
        <f>VLOOKUP(P4960,'Customer List'!B:D,3,)</f>
        <v>Local</v>
      </c>
    </row>
    <row r="4961" spans="1:29" x14ac:dyDescent="0.25">
      <c r="A4961" s="21">
        <f t="shared" si="761"/>
        <v>4956</v>
      </c>
      <c r="B4961" s="21" t="s">
        <v>6542</v>
      </c>
      <c r="C4961" s="30">
        <v>45993</v>
      </c>
      <c r="D4961" s="30">
        <v>46001</v>
      </c>
      <c r="E4961" s="47">
        <v>60</v>
      </c>
      <c r="F4961" s="47">
        <f t="shared" si="755"/>
        <v>5280</v>
      </c>
      <c r="G4961" s="48">
        <f t="shared" si="756"/>
        <v>5280</v>
      </c>
      <c r="H4961" s="21">
        <v>109003</v>
      </c>
      <c r="I4961" s="21" t="s">
        <v>6546</v>
      </c>
      <c r="J4961" s="21">
        <v>1</v>
      </c>
      <c r="K4961" s="21"/>
      <c r="L4961" s="21">
        <f t="shared" si="760"/>
        <v>1</v>
      </c>
      <c r="M4961" s="21"/>
      <c r="N4961" s="30"/>
      <c r="O4961" s="48"/>
      <c r="P4961" s="21" t="s">
        <v>42</v>
      </c>
      <c r="Q4961" s="21"/>
      <c r="R4961" s="21"/>
      <c r="S4961" s="3">
        <v>4</v>
      </c>
      <c r="T4961" s="37"/>
      <c r="U4961" s="21" t="s">
        <v>18</v>
      </c>
      <c r="V4961" s="21" t="str">
        <f>VLOOKUP(P4961,'Customer List'!B:C,2,)</f>
        <v>Faridabad</v>
      </c>
      <c r="W4961" s="38" t="s">
        <v>605</v>
      </c>
      <c r="X4961" s="30" t="str">
        <f t="shared" si="762"/>
        <v/>
      </c>
      <c r="Y4961" s="21" t="str">
        <f t="shared" si="757"/>
        <v/>
      </c>
      <c r="Z4961" s="21" t="str">
        <f t="shared" si="758"/>
        <v/>
      </c>
      <c r="AA4961" s="21" t="str">
        <f t="shared" si="759"/>
        <v/>
      </c>
      <c r="AB4961" s="21" t="str">
        <f>VLOOKUP(U4961,'Currency Sheet'!A:C,3,)</f>
        <v>DOLLAR</v>
      </c>
      <c r="AC4961" s="42" t="str">
        <f>VLOOKUP(P4961,'Customer List'!B:D,3,)</f>
        <v>Local</v>
      </c>
    </row>
    <row r="4962" spans="1:29" x14ac:dyDescent="0.25">
      <c r="A4962" s="21">
        <f t="shared" si="761"/>
        <v>4957</v>
      </c>
      <c r="B4962" s="21" t="s">
        <v>6542</v>
      </c>
      <c r="C4962" s="30">
        <v>45993</v>
      </c>
      <c r="D4962" s="30">
        <v>46001</v>
      </c>
      <c r="E4962" s="47">
        <v>69.599999999999994</v>
      </c>
      <c r="F4962" s="47">
        <f t="shared" si="755"/>
        <v>6124.7999999999993</v>
      </c>
      <c r="G4962" s="48">
        <f t="shared" si="756"/>
        <v>6124.7999999999993</v>
      </c>
      <c r="H4962" s="21">
        <v>109814</v>
      </c>
      <c r="I4962" s="21" t="s">
        <v>6547</v>
      </c>
      <c r="J4962" s="21">
        <v>1</v>
      </c>
      <c r="K4962" s="21"/>
      <c r="L4962" s="21">
        <f t="shared" si="760"/>
        <v>1</v>
      </c>
      <c r="M4962" s="21"/>
      <c r="N4962" s="30"/>
      <c r="O4962" s="48"/>
      <c r="P4962" s="21" t="s">
        <v>42</v>
      </c>
      <c r="Q4962" s="21"/>
      <c r="R4962" s="21"/>
      <c r="S4962" s="3">
        <v>4</v>
      </c>
      <c r="T4962" s="37"/>
      <c r="U4962" s="21" t="s">
        <v>18</v>
      </c>
      <c r="V4962" s="21" t="str">
        <f>VLOOKUP(P4962,'Customer List'!B:C,2,)</f>
        <v>Faridabad</v>
      </c>
      <c r="W4962" s="38" t="s">
        <v>605</v>
      </c>
      <c r="X4962" s="30" t="str">
        <f t="shared" si="762"/>
        <v/>
      </c>
      <c r="Y4962" s="21" t="str">
        <f t="shared" si="757"/>
        <v/>
      </c>
      <c r="Z4962" s="21" t="str">
        <f t="shared" si="758"/>
        <v/>
      </c>
      <c r="AA4962" s="21" t="str">
        <f t="shared" si="759"/>
        <v/>
      </c>
      <c r="AB4962" s="21" t="str">
        <f>VLOOKUP(U4962,'Currency Sheet'!A:C,3,)</f>
        <v>DOLLAR</v>
      </c>
      <c r="AC4962" s="42" t="str">
        <f>VLOOKUP(P4962,'Customer List'!B:D,3,)</f>
        <v>Local</v>
      </c>
    </row>
    <row r="4963" spans="1:29" x14ac:dyDescent="0.25">
      <c r="A4963" s="21">
        <f t="shared" si="761"/>
        <v>4958</v>
      </c>
      <c r="B4963" s="21" t="s">
        <v>6542</v>
      </c>
      <c r="C4963" s="30">
        <v>45993</v>
      </c>
      <c r="D4963" s="30">
        <v>46001</v>
      </c>
      <c r="E4963" s="47">
        <v>261.8</v>
      </c>
      <c r="F4963" s="47">
        <f t="shared" si="755"/>
        <v>23038.400000000001</v>
      </c>
      <c r="G4963" s="48">
        <f t="shared" si="756"/>
        <v>23038.400000000001</v>
      </c>
      <c r="H4963" s="21">
        <v>115538</v>
      </c>
      <c r="I4963" s="21" t="s">
        <v>5166</v>
      </c>
      <c r="J4963" s="21">
        <v>1</v>
      </c>
      <c r="K4963" s="21">
        <v>1</v>
      </c>
      <c r="L4963" s="21">
        <f t="shared" si="760"/>
        <v>0</v>
      </c>
      <c r="M4963" s="21" t="s">
        <v>6650</v>
      </c>
      <c r="N4963" s="30">
        <v>46004</v>
      </c>
      <c r="O4963" s="48">
        <v>34782</v>
      </c>
      <c r="P4963" s="21" t="s">
        <v>621</v>
      </c>
      <c r="Q4963" s="21">
        <v>58159348520</v>
      </c>
      <c r="R4963" s="21" t="s">
        <v>5912</v>
      </c>
      <c r="S4963" s="3">
        <v>4</v>
      </c>
      <c r="T4963" s="37"/>
      <c r="U4963" s="21" t="s">
        <v>18</v>
      </c>
      <c r="V4963" s="21" t="str">
        <f>VLOOKUP(P4963,'Customer List'!B:C,2,)</f>
        <v>Hyderabad</v>
      </c>
      <c r="W4963" s="38"/>
      <c r="X4963" s="30">
        <v>46006</v>
      </c>
      <c r="Y4963" s="21">
        <f t="shared" si="757"/>
        <v>2</v>
      </c>
      <c r="Z4963" s="21" t="str">
        <f t="shared" si="758"/>
        <v>Saturday</v>
      </c>
      <c r="AA4963" s="21" t="str">
        <f t="shared" si="759"/>
        <v>Monday</v>
      </c>
      <c r="AB4963" s="21" t="str">
        <f>VLOOKUP(U4963,'Currency Sheet'!A:C,3,)</f>
        <v>DOLLAR</v>
      </c>
      <c r="AC4963" s="42" t="str">
        <f>VLOOKUP(P4963,'Customer List'!B:D,3,)</f>
        <v>OutStation</v>
      </c>
    </row>
    <row r="4964" spans="1:29" x14ac:dyDescent="0.25">
      <c r="A4964" s="21">
        <f t="shared" si="761"/>
        <v>4959</v>
      </c>
      <c r="B4964" s="21" t="s">
        <v>6542</v>
      </c>
      <c r="C4964" s="30">
        <v>45993</v>
      </c>
      <c r="D4964" s="30">
        <v>46001</v>
      </c>
      <c r="E4964" s="47">
        <v>159</v>
      </c>
      <c r="F4964" s="47">
        <f t="shared" si="755"/>
        <v>13992</v>
      </c>
      <c r="G4964" s="48">
        <f t="shared" si="756"/>
        <v>13992</v>
      </c>
      <c r="H4964" s="21">
        <v>115918</v>
      </c>
      <c r="I4964" s="21" t="s">
        <v>6548</v>
      </c>
      <c r="J4964" s="21">
        <v>1</v>
      </c>
      <c r="K4964" s="21"/>
      <c r="L4964" s="21">
        <f t="shared" si="760"/>
        <v>1</v>
      </c>
      <c r="M4964" s="21"/>
      <c r="N4964" s="30"/>
      <c r="O4964" s="48"/>
      <c r="P4964" s="21" t="s">
        <v>42</v>
      </c>
      <c r="Q4964" s="21"/>
      <c r="R4964" s="21"/>
      <c r="S4964" s="3">
        <v>4</v>
      </c>
      <c r="T4964" s="37"/>
      <c r="U4964" s="21" t="s">
        <v>18</v>
      </c>
      <c r="V4964" s="21" t="str">
        <f>VLOOKUP(P4964,'Customer List'!B:C,2,)</f>
        <v>Faridabad</v>
      </c>
      <c r="W4964" s="38" t="s">
        <v>605</v>
      </c>
      <c r="X4964" s="30" t="str">
        <f t="shared" si="762"/>
        <v/>
      </c>
      <c r="Y4964" s="21" t="str">
        <f t="shared" si="757"/>
        <v/>
      </c>
      <c r="Z4964" s="21" t="str">
        <f t="shared" si="758"/>
        <v/>
      </c>
      <c r="AA4964" s="21" t="str">
        <f t="shared" si="759"/>
        <v/>
      </c>
      <c r="AB4964" s="21" t="str">
        <f>VLOOKUP(U4964,'Currency Sheet'!A:C,3,)</f>
        <v>DOLLAR</v>
      </c>
      <c r="AC4964" s="42" t="str">
        <f>VLOOKUP(P4964,'Customer List'!B:D,3,)</f>
        <v>Local</v>
      </c>
    </row>
    <row r="4965" spans="1:29" x14ac:dyDescent="0.25">
      <c r="A4965" s="21">
        <f t="shared" si="761"/>
        <v>4960</v>
      </c>
      <c r="B4965" s="21" t="s">
        <v>6542</v>
      </c>
      <c r="C4965" s="30">
        <v>45993</v>
      </c>
      <c r="D4965" s="30">
        <v>46001</v>
      </c>
      <c r="E4965" s="47">
        <v>74.400000000000006</v>
      </c>
      <c r="F4965" s="47">
        <f t="shared" si="755"/>
        <v>6547.2000000000007</v>
      </c>
      <c r="G4965" s="48">
        <f t="shared" si="756"/>
        <v>6547.2000000000007</v>
      </c>
      <c r="H4965" s="21">
        <v>116425</v>
      </c>
      <c r="I4965" s="21" t="s">
        <v>5822</v>
      </c>
      <c r="J4965" s="21">
        <v>1</v>
      </c>
      <c r="K4965" s="21"/>
      <c r="L4965" s="21">
        <f t="shared" si="760"/>
        <v>1</v>
      </c>
      <c r="M4965" s="21"/>
      <c r="N4965" s="30"/>
      <c r="O4965" s="48"/>
      <c r="P4965" s="21" t="s">
        <v>42</v>
      </c>
      <c r="Q4965" s="21"/>
      <c r="R4965" s="21"/>
      <c r="S4965" s="3">
        <v>4</v>
      </c>
      <c r="T4965" s="37"/>
      <c r="U4965" s="21" t="s">
        <v>18</v>
      </c>
      <c r="V4965" s="21" t="str">
        <f>VLOOKUP(P4965,'Customer List'!B:C,2,)</f>
        <v>Faridabad</v>
      </c>
      <c r="W4965" s="38" t="s">
        <v>605</v>
      </c>
      <c r="X4965" s="30" t="str">
        <f t="shared" si="762"/>
        <v/>
      </c>
      <c r="Y4965" s="21" t="str">
        <f t="shared" si="757"/>
        <v/>
      </c>
      <c r="Z4965" s="21" t="str">
        <f t="shared" si="758"/>
        <v/>
      </c>
      <c r="AA4965" s="21" t="str">
        <f t="shared" si="759"/>
        <v/>
      </c>
      <c r="AB4965" s="21" t="str">
        <f>VLOOKUP(U4965,'Currency Sheet'!A:C,3,)</f>
        <v>DOLLAR</v>
      </c>
      <c r="AC4965" s="42" t="str">
        <f>VLOOKUP(P4965,'Customer List'!B:D,3,)</f>
        <v>Local</v>
      </c>
    </row>
    <row r="4966" spans="1:29" x14ac:dyDescent="0.25">
      <c r="A4966" s="21">
        <f t="shared" si="761"/>
        <v>4961</v>
      </c>
      <c r="B4966" s="21" t="s">
        <v>6542</v>
      </c>
      <c r="C4966" s="30">
        <v>45993</v>
      </c>
      <c r="D4966" s="30">
        <v>46001</v>
      </c>
      <c r="E4966" s="47">
        <v>19.8</v>
      </c>
      <c r="F4966" s="47">
        <f t="shared" si="755"/>
        <v>1742.4</v>
      </c>
      <c r="G4966" s="48">
        <f t="shared" si="756"/>
        <v>1742.4</v>
      </c>
      <c r="H4966" s="21">
        <v>117309</v>
      </c>
      <c r="I4966" s="21" t="s">
        <v>4758</v>
      </c>
      <c r="J4966" s="21">
        <v>1</v>
      </c>
      <c r="K4966" s="21"/>
      <c r="L4966" s="21">
        <f t="shared" si="760"/>
        <v>1</v>
      </c>
      <c r="M4966" s="21"/>
      <c r="N4966" s="30"/>
      <c r="O4966" s="48"/>
      <c r="P4966" s="21" t="s">
        <v>42</v>
      </c>
      <c r="Q4966" s="21"/>
      <c r="R4966" s="21"/>
      <c r="S4966" s="3">
        <v>4</v>
      </c>
      <c r="T4966" s="37"/>
      <c r="U4966" s="21" t="s">
        <v>18</v>
      </c>
      <c r="V4966" s="21" t="str">
        <f>VLOOKUP(P4966,'Customer List'!B:C,2,)</f>
        <v>Faridabad</v>
      </c>
      <c r="W4966" s="38" t="s">
        <v>605</v>
      </c>
      <c r="X4966" s="30" t="str">
        <f t="shared" si="762"/>
        <v/>
      </c>
      <c r="Y4966" s="21" t="str">
        <f t="shared" si="757"/>
        <v/>
      </c>
      <c r="Z4966" s="21" t="str">
        <f t="shared" si="758"/>
        <v/>
      </c>
      <c r="AA4966" s="21" t="str">
        <f t="shared" si="759"/>
        <v/>
      </c>
      <c r="AB4966" s="21" t="str">
        <f>VLOOKUP(U4966,'Currency Sheet'!A:C,3,)</f>
        <v>DOLLAR</v>
      </c>
      <c r="AC4966" s="42" t="str">
        <f>VLOOKUP(P4966,'Customer List'!B:D,3,)</f>
        <v>Local</v>
      </c>
    </row>
    <row r="4967" spans="1:29" x14ac:dyDescent="0.25">
      <c r="A4967" s="21">
        <f t="shared" si="761"/>
        <v>4962</v>
      </c>
      <c r="B4967" s="21" t="s">
        <v>6542</v>
      </c>
      <c r="C4967" s="30">
        <v>45993</v>
      </c>
      <c r="D4967" s="30">
        <v>46001</v>
      </c>
      <c r="E4967" s="47">
        <v>216.3</v>
      </c>
      <c r="F4967" s="47">
        <f t="shared" si="755"/>
        <v>19034.400000000001</v>
      </c>
      <c r="G4967" s="48">
        <f t="shared" si="756"/>
        <v>19034.400000000001</v>
      </c>
      <c r="H4967" s="21">
        <v>117334</v>
      </c>
      <c r="I4967" s="21" t="s">
        <v>4758</v>
      </c>
      <c r="J4967" s="21">
        <v>1</v>
      </c>
      <c r="K4967" s="21"/>
      <c r="L4967" s="21">
        <f t="shared" si="760"/>
        <v>1</v>
      </c>
      <c r="M4967" s="21"/>
      <c r="N4967" s="30"/>
      <c r="O4967" s="48"/>
      <c r="P4967" s="21" t="s">
        <v>42</v>
      </c>
      <c r="Q4967" s="21"/>
      <c r="R4967" s="21"/>
      <c r="S4967" s="3">
        <v>4</v>
      </c>
      <c r="T4967" s="37"/>
      <c r="U4967" s="21" t="s">
        <v>18</v>
      </c>
      <c r="V4967" s="21" t="str">
        <f>VLOOKUP(P4967,'Customer List'!B:C,2,)</f>
        <v>Faridabad</v>
      </c>
      <c r="W4967" s="38" t="s">
        <v>605</v>
      </c>
      <c r="X4967" s="30" t="str">
        <f t="shared" si="762"/>
        <v/>
      </c>
      <c r="Y4967" s="21" t="str">
        <f t="shared" si="757"/>
        <v/>
      </c>
      <c r="Z4967" s="21" t="str">
        <f t="shared" si="758"/>
        <v/>
      </c>
      <c r="AA4967" s="21" t="str">
        <f t="shared" si="759"/>
        <v/>
      </c>
      <c r="AB4967" s="21" t="str">
        <f>VLOOKUP(U4967,'Currency Sheet'!A:C,3,)</f>
        <v>DOLLAR</v>
      </c>
      <c r="AC4967" s="42" t="str">
        <f>VLOOKUP(P4967,'Customer List'!B:D,3,)</f>
        <v>Local</v>
      </c>
    </row>
    <row r="4968" spans="1:29" x14ac:dyDescent="0.25">
      <c r="A4968" s="21">
        <f t="shared" si="761"/>
        <v>4963</v>
      </c>
      <c r="B4968" s="21" t="s">
        <v>6542</v>
      </c>
      <c r="C4968" s="30">
        <v>45993</v>
      </c>
      <c r="D4968" s="30">
        <v>46001</v>
      </c>
      <c r="E4968" s="47">
        <v>207.9</v>
      </c>
      <c r="F4968" s="47">
        <f t="shared" si="755"/>
        <v>18295.2</v>
      </c>
      <c r="G4968" s="48">
        <f t="shared" si="756"/>
        <v>18295.2</v>
      </c>
      <c r="H4968" s="21">
        <v>118227</v>
      </c>
      <c r="I4968" s="21" t="s">
        <v>5167</v>
      </c>
      <c r="J4968" s="21">
        <v>1</v>
      </c>
      <c r="K4968" s="21">
        <v>1</v>
      </c>
      <c r="L4968" s="21">
        <f t="shared" si="760"/>
        <v>0</v>
      </c>
      <c r="M4968" s="21" t="s">
        <v>6635</v>
      </c>
      <c r="N4968" s="30">
        <v>46004</v>
      </c>
      <c r="O4968" s="48">
        <v>25393.5</v>
      </c>
      <c r="P4968" s="21" t="s">
        <v>242</v>
      </c>
      <c r="Q4968" s="21">
        <v>58159344110</v>
      </c>
      <c r="R4968" s="21" t="s">
        <v>5912</v>
      </c>
      <c r="S4968" s="3">
        <v>4</v>
      </c>
      <c r="T4968" s="37"/>
      <c r="U4968" s="21" t="s">
        <v>18</v>
      </c>
      <c r="V4968" s="21" t="str">
        <f>VLOOKUP(P4968,'Customer List'!B:C,2,)</f>
        <v>Mumbai</v>
      </c>
      <c r="W4968" s="38"/>
      <c r="X4968" s="30">
        <v>46006</v>
      </c>
      <c r="Y4968" s="21">
        <f t="shared" si="757"/>
        <v>2</v>
      </c>
      <c r="Z4968" s="21" t="str">
        <f t="shared" si="758"/>
        <v>Saturday</v>
      </c>
      <c r="AA4968" s="21" t="str">
        <f t="shared" si="759"/>
        <v>Monday</v>
      </c>
      <c r="AB4968" s="21" t="str">
        <f>VLOOKUP(U4968,'Currency Sheet'!A:C,3,)</f>
        <v>DOLLAR</v>
      </c>
      <c r="AC4968" s="42" t="str">
        <f>VLOOKUP(P4968,'Customer List'!B:D,3,)</f>
        <v>OutStation</v>
      </c>
    </row>
    <row r="4969" spans="1:29" x14ac:dyDescent="0.25">
      <c r="A4969" s="21">
        <f t="shared" si="761"/>
        <v>4964</v>
      </c>
      <c r="B4969" s="21" t="s">
        <v>6542</v>
      </c>
      <c r="C4969" s="30">
        <v>45993</v>
      </c>
      <c r="D4969" s="30">
        <v>46001</v>
      </c>
      <c r="E4969" s="47">
        <v>196.7</v>
      </c>
      <c r="F4969" s="47">
        <f t="shared" si="755"/>
        <v>17309.599999999999</v>
      </c>
      <c r="G4969" s="48">
        <f t="shared" si="756"/>
        <v>17309.599999999999</v>
      </c>
      <c r="H4969" s="21">
        <v>121129</v>
      </c>
      <c r="I4969" s="21" t="s">
        <v>5061</v>
      </c>
      <c r="J4969" s="21">
        <v>1</v>
      </c>
      <c r="K4969" s="21"/>
      <c r="L4969" s="21">
        <f t="shared" si="760"/>
        <v>1</v>
      </c>
      <c r="M4969" s="21"/>
      <c r="N4969" s="30"/>
      <c r="O4969" s="48"/>
      <c r="P4969" s="21" t="s">
        <v>42</v>
      </c>
      <c r="Q4969" s="21"/>
      <c r="R4969" s="21"/>
      <c r="S4969" s="3">
        <v>4</v>
      </c>
      <c r="T4969" s="37"/>
      <c r="U4969" s="21" t="s">
        <v>18</v>
      </c>
      <c r="V4969" s="21" t="str">
        <f>VLOOKUP(P4969,'Customer List'!B:C,2,)</f>
        <v>Faridabad</v>
      </c>
      <c r="W4969" s="38" t="s">
        <v>605</v>
      </c>
      <c r="X4969" s="30" t="str">
        <f t="shared" si="762"/>
        <v/>
      </c>
      <c r="Y4969" s="21" t="str">
        <f t="shared" si="757"/>
        <v/>
      </c>
      <c r="Z4969" s="21" t="str">
        <f t="shared" si="758"/>
        <v/>
      </c>
      <c r="AA4969" s="21" t="str">
        <f t="shared" si="759"/>
        <v/>
      </c>
      <c r="AB4969" s="21" t="str">
        <f>VLOOKUP(U4969,'Currency Sheet'!A:C,3,)</f>
        <v>DOLLAR</v>
      </c>
      <c r="AC4969" s="42" t="str">
        <f>VLOOKUP(P4969,'Customer List'!B:D,3,)</f>
        <v>Local</v>
      </c>
    </row>
    <row r="4970" spans="1:29" x14ac:dyDescent="0.25">
      <c r="A4970" s="21">
        <f t="shared" si="761"/>
        <v>4965</v>
      </c>
      <c r="B4970" s="21" t="s">
        <v>6542</v>
      </c>
      <c r="C4970" s="30">
        <v>45993</v>
      </c>
      <c r="D4970" s="30">
        <v>46001</v>
      </c>
      <c r="E4970" s="47">
        <v>106.8</v>
      </c>
      <c r="F4970" s="47">
        <f t="shared" si="755"/>
        <v>9398.4</v>
      </c>
      <c r="G4970" s="48">
        <f t="shared" si="756"/>
        <v>9398.4</v>
      </c>
      <c r="H4970" s="21">
        <v>122207</v>
      </c>
      <c r="I4970" s="21" t="s">
        <v>6549</v>
      </c>
      <c r="J4970" s="21">
        <v>1</v>
      </c>
      <c r="K4970" s="21"/>
      <c r="L4970" s="21">
        <f t="shared" si="760"/>
        <v>1</v>
      </c>
      <c r="M4970" s="21"/>
      <c r="N4970" s="30"/>
      <c r="O4970" s="48"/>
      <c r="P4970" s="21" t="s">
        <v>42</v>
      </c>
      <c r="Q4970" s="21"/>
      <c r="R4970" s="21"/>
      <c r="S4970" s="3">
        <v>4</v>
      </c>
      <c r="T4970" s="37"/>
      <c r="U4970" s="21" t="s">
        <v>18</v>
      </c>
      <c r="V4970" s="21" t="str">
        <f>VLOOKUP(P4970,'Customer List'!B:C,2,)</f>
        <v>Faridabad</v>
      </c>
      <c r="W4970" s="38" t="s">
        <v>605</v>
      </c>
      <c r="X4970" s="30" t="str">
        <f t="shared" si="762"/>
        <v/>
      </c>
      <c r="Y4970" s="21" t="str">
        <f t="shared" si="757"/>
        <v/>
      </c>
      <c r="Z4970" s="21" t="str">
        <f t="shared" si="758"/>
        <v/>
      </c>
      <c r="AA4970" s="21" t="str">
        <f t="shared" si="759"/>
        <v/>
      </c>
      <c r="AB4970" s="21" t="str">
        <f>VLOOKUP(U4970,'Currency Sheet'!A:C,3,)</f>
        <v>DOLLAR</v>
      </c>
      <c r="AC4970" s="42" t="str">
        <f>VLOOKUP(P4970,'Customer List'!B:D,3,)</f>
        <v>Local</v>
      </c>
    </row>
    <row r="4971" spans="1:29" x14ac:dyDescent="0.25">
      <c r="A4971" s="21">
        <f t="shared" si="761"/>
        <v>4966</v>
      </c>
      <c r="B4971" s="21" t="s">
        <v>6542</v>
      </c>
      <c r="C4971" s="30">
        <v>45993</v>
      </c>
      <c r="D4971" s="30">
        <v>46001</v>
      </c>
      <c r="E4971" s="47">
        <v>25.8</v>
      </c>
      <c r="F4971" s="47">
        <f t="shared" si="755"/>
        <v>2270.4</v>
      </c>
      <c r="G4971" s="48">
        <f t="shared" si="756"/>
        <v>2270.4</v>
      </c>
      <c r="H4971" s="21">
        <v>123109</v>
      </c>
      <c r="I4971" s="21" t="s">
        <v>4760</v>
      </c>
      <c r="J4971" s="21">
        <v>1</v>
      </c>
      <c r="K4971" s="21"/>
      <c r="L4971" s="21">
        <f t="shared" si="760"/>
        <v>1</v>
      </c>
      <c r="M4971" s="21"/>
      <c r="N4971" s="30"/>
      <c r="O4971" s="48"/>
      <c r="P4971" s="21" t="s">
        <v>42</v>
      </c>
      <c r="Q4971" s="21"/>
      <c r="R4971" s="21"/>
      <c r="S4971" s="3">
        <v>4</v>
      </c>
      <c r="T4971" s="37"/>
      <c r="U4971" s="21" t="s">
        <v>18</v>
      </c>
      <c r="V4971" s="21" t="str">
        <f>VLOOKUP(P4971,'Customer List'!B:C,2,)</f>
        <v>Faridabad</v>
      </c>
      <c r="W4971" s="38" t="s">
        <v>605</v>
      </c>
      <c r="X4971" s="30" t="str">
        <f t="shared" si="762"/>
        <v/>
      </c>
      <c r="Y4971" s="21" t="str">
        <f t="shared" si="757"/>
        <v/>
      </c>
      <c r="Z4971" s="21" t="str">
        <f t="shared" si="758"/>
        <v/>
      </c>
      <c r="AA4971" s="21" t="str">
        <f t="shared" si="759"/>
        <v/>
      </c>
      <c r="AB4971" s="21" t="str">
        <f>VLOOKUP(U4971,'Currency Sheet'!A:C,3,)</f>
        <v>DOLLAR</v>
      </c>
      <c r="AC4971" s="42" t="str">
        <f>VLOOKUP(P4971,'Customer List'!B:D,3,)</f>
        <v>Local</v>
      </c>
    </row>
    <row r="4972" spans="1:29" x14ac:dyDescent="0.25">
      <c r="A4972" s="21">
        <f t="shared" si="761"/>
        <v>4967</v>
      </c>
      <c r="B4972" s="21" t="s">
        <v>6542</v>
      </c>
      <c r="C4972" s="30">
        <v>45993</v>
      </c>
      <c r="D4972" s="30">
        <v>46001</v>
      </c>
      <c r="E4972" s="47">
        <v>63</v>
      </c>
      <c r="F4972" s="47">
        <f t="shared" si="755"/>
        <v>5544</v>
      </c>
      <c r="G4972" s="48">
        <f t="shared" si="756"/>
        <v>5544</v>
      </c>
      <c r="H4972" s="21">
        <v>123113</v>
      </c>
      <c r="I4972" s="21" t="s">
        <v>4760</v>
      </c>
      <c r="J4972" s="21">
        <v>1</v>
      </c>
      <c r="K4972" s="21"/>
      <c r="L4972" s="21">
        <f t="shared" si="760"/>
        <v>1</v>
      </c>
      <c r="M4972" s="21"/>
      <c r="N4972" s="30"/>
      <c r="O4972" s="48"/>
      <c r="P4972" s="21" t="s">
        <v>42</v>
      </c>
      <c r="Q4972" s="21"/>
      <c r="R4972" s="21"/>
      <c r="S4972" s="3">
        <v>4</v>
      </c>
      <c r="T4972" s="37"/>
      <c r="U4972" s="21" t="s">
        <v>18</v>
      </c>
      <c r="V4972" s="21" t="str">
        <f>VLOOKUP(P4972,'Customer List'!B:C,2,)</f>
        <v>Faridabad</v>
      </c>
      <c r="W4972" s="38" t="s">
        <v>605</v>
      </c>
      <c r="X4972" s="30" t="str">
        <f t="shared" si="762"/>
        <v/>
      </c>
      <c r="Y4972" s="21" t="str">
        <f t="shared" si="757"/>
        <v/>
      </c>
      <c r="Z4972" s="21" t="str">
        <f t="shared" si="758"/>
        <v/>
      </c>
      <c r="AA4972" s="21" t="str">
        <f t="shared" si="759"/>
        <v/>
      </c>
      <c r="AB4972" s="21" t="str">
        <f>VLOOKUP(U4972,'Currency Sheet'!A:C,3,)</f>
        <v>DOLLAR</v>
      </c>
      <c r="AC4972" s="42" t="str">
        <f>VLOOKUP(P4972,'Customer List'!B:D,3,)</f>
        <v>Local</v>
      </c>
    </row>
    <row r="4973" spans="1:29" x14ac:dyDescent="0.25">
      <c r="A4973" s="21">
        <f t="shared" si="761"/>
        <v>4968</v>
      </c>
      <c r="B4973" s="21" t="s">
        <v>6542</v>
      </c>
      <c r="C4973" s="30">
        <v>45993</v>
      </c>
      <c r="D4973" s="30">
        <v>46001</v>
      </c>
      <c r="E4973" s="47">
        <v>188.4</v>
      </c>
      <c r="F4973" s="47">
        <f t="shared" si="755"/>
        <v>16579.2</v>
      </c>
      <c r="G4973" s="48">
        <f t="shared" si="756"/>
        <v>16579.2</v>
      </c>
      <c r="H4973" s="21">
        <v>125618</v>
      </c>
      <c r="I4973" s="21" t="s">
        <v>6331</v>
      </c>
      <c r="J4973" s="21">
        <v>1</v>
      </c>
      <c r="K4973" s="21"/>
      <c r="L4973" s="21">
        <f t="shared" si="760"/>
        <v>1</v>
      </c>
      <c r="M4973" s="21"/>
      <c r="N4973" s="30"/>
      <c r="O4973" s="48"/>
      <c r="P4973" s="21" t="s">
        <v>42</v>
      </c>
      <c r="Q4973" s="21"/>
      <c r="R4973" s="21"/>
      <c r="S4973" s="3">
        <v>4</v>
      </c>
      <c r="T4973" s="37"/>
      <c r="U4973" s="21" t="s">
        <v>18</v>
      </c>
      <c r="V4973" s="21" t="str">
        <f>VLOOKUP(P4973,'Customer List'!B:C,2,)</f>
        <v>Faridabad</v>
      </c>
      <c r="W4973" s="38" t="s">
        <v>605</v>
      </c>
      <c r="X4973" s="30" t="str">
        <f t="shared" si="762"/>
        <v/>
      </c>
      <c r="Y4973" s="21" t="str">
        <f t="shared" si="757"/>
        <v/>
      </c>
      <c r="Z4973" s="21" t="str">
        <f t="shared" si="758"/>
        <v/>
      </c>
      <c r="AA4973" s="21" t="str">
        <f t="shared" si="759"/>
        <v/>
      </c>
      <c r="AB4973" s="21" t="str">
        <f>VLOOKUP(U4973,'Currency Sheet'!A:C,3,)</f>
        <v>DOLLAR</v>
      </c>
      <c r="AC4973" s="42" t="str">
        <f>VLOOKUP(P4973,'Customer List'!B:D,3,)</f>
        <v>Local</v>
      </c>
    </row>
    <row r="4974" spans="1:29" x14ac:dyDescent="0.25">
      <c r="A4974" s="21">
        <f t="shared" si="761"/>
        <v>4969</v>
      </c>
      <c r="B4974" s="21" t="s">
        <v>6542</v>
      </c>
      <c r="C4974" s="30">
        <v>45993</v>
      </c>
      <c r="D4974" s="30">
        <v>46001</v>
      </c>
      <c r="E4974" s="47">
        <v>300.3</v>
      </c>
      <c r="F4974" s="47">
        <f t="shared" si="755"/>
        <v>26426.400000000001</v>
      </c>
      <c r="G4974" s="48">
        <f t="shared" si="756"/>
        <v>26426.400000000001</v>
      </c>
      <c r="H4974" s="21">
        <v>126522</v>
      </c>
      <c r="I4974" s="21" t="s">
        <v>6036</v>
      </c>
      <c r="J4974" s="21">
        <v>1</v>
      </c>
      <c r="K4974" s="21"/>
      <c r="L4974" s="21">
        <f t="shared" si="760"/>
        <v>1</v>
      </c>
      <c r="M4974" s="21"/>
      <c r="N4974" s="30"/>
      <c r="O4974" s="48"/>
      <c r="P4974" s="21" t="s">
        <v>42</v>
      </c>
      <c r="Q4974" s="21"/>
      <c r="R4974" s="21"/>
      <c r="S4974" s="3">
        <v>4</v>
      </c>
      <c r="T4974" s="37"/>
      <c r="U4974" s="21" t="s">
        <v>18</v>
      </c>
      <c r="V4974" s="21" t="str">
        <f>VLOOKUP(P4974,'Customer List'!B:C,2,)</f>
        <v>Faridabad</v>
      </c>
      <c r="W4974" s="38" t="s">
        <v>605</v>
      </c>
      <c r="X4974" s="30" t="str">
        <f t="shared" si="762"/>
        <v/>
      </c>
      <c r="Y4974" s="21" t="str">
        <f t="shared" si="757"/>
        <v/>
      </c>
      <c r="Z4974" s="21" t="str">
        <f t="shared" si="758"/>
        <v/>
      </c>
      <c r="AA4974" s="21" t="str">
        <f t="shared" si="759"/>
        <v/>
      </c>
      <c r="AB4974" s="21" t="str">
        <f>VLOOKUP(U4974,'Currency Sheet'!A:C,3,)</f>
        <v>DOLLAR</v>
      </c>
      <c r="AC4974" s="42" t="str">
        <f>VLOOKUP(P4974,'Customer List'!B:D,3,)</f>
        <v>Local</v>
      </c>
    </row>
    <row r="4975" spans="1:29" x14ac:dyDescent="0.25">
      <c r="A4975" s="21">
        <f t="shared" si="761"/>
        <v>4970</v>
      </c>
      <c r="B4975" s="21" t="s">
        <v>6542</v>
      </c>
      <c r="C4975" s="30">
        <v>45993</v>
      </c>
      <c r="D4975" s="30">
        <v>46001</v>
      </c>
      <c r="E4975" s="47">
        <v>53.4</v>
      </c>
      <c r="F4975" s="47">
        <f t="shared" si="755"/>
        <v>4699.2</v>
      </c>
      <c r="G4975" s="48">
        <f t="shared" si="756"/>
        <v>4699.2</v>
      </c>
      <c r="H4975" s="21">
        <v>128005</v>
      </c>
      <c r="I4975" s="21" t="s">
        <v>5839</v>
      </c>
      <c r="J4975" s="21">
        <v>1</v>
      </c>
      <c r="K4975" s="21"/>
      <c r="L4975" s="21">
        <f t="shared" si="760"/>
        <v>1</v>
      </c>
      <c r="M4975" s="21"/>
      <c r="N4975" s="30"/>
      <c r="O4975" s="48"/>
      <c r="P4975" s="21" t="s">
        <v>42</v>
      </c>
      <c r="Q4975" s="21"/>
      <c r="R4975" s="21"/>
      <c r="S4975" s="3">
        <v>4</v>
      </c>
      <c r="T4975" s="37"/>
      <c r="U4975" s="21" t="s">
        <v>18</v>
      </c>
      <c r="V4975" s="21" t="str">
        <f>VLOOKUP(P4975,'Customer List'!B:C,2,)</f>
        <v>Faridabad</v>
      </c>
      <c r="W4975" s="38" t="s">
        <v>605</v>
      </c>
      <c r="X4975" s="30" t="str">
        <f t="shared" si="762"/>
        <v/>
      </c>
      <c r="Y4975" s="21" t="str">
        <f t="shared" si="757"/>
        <v/>
      </c>
      <c r="Z4975" s="21" t="str">
        <f t="shared" si="758"/>
        <v/>
      </c>
      <c r="AA4975" s="21" t="str">
        <f t="shared" si="759"/>
        <v/>
      </c>
      <c r="AB4975" s="21" t="str">
        <f>VLOOKUP(U4975,'Currency Sheet'!A:C,3,)</f>
        <v>DOLLAR</v>
      </c>
      <c r="AC4975" s="42" t="str">
        <f>VLOOKUP(P4975,'Customer List'!B:D,3,)</f>
        <v>Local</v>
      </c>
    </row>
    <row r="4976" spans="1:29" x14ac:dyDescent="0.25">
      <c r="A4976" s="21">
        <f t="shared" si="761"/>
        <v>4971</v>
      </c>
      <c r="B4976" s="21" t="s">
        <v>6542</v>
      </c>
      <c r="C4976" s="30">
        <v>45993</v>
      </c>
      <c r="D4976" s="30">
        <v>46001</v>
      </c>
      <c r="E4976" s="47">
        <v>74.400000000000006</v>
      </c>
      <c r="F4976" s="47">
        <f t="shared" si="755"/>
        <v>6547.2000000000007</v>
      </c>
      <c r="G4976" s="48">
        <f t="shared" si="756"/>
        <v>6547.2000000000007</v>
      </c>
      <c r="H4976" s="21">
        <v>128023</v>
      </c>
      <c r="I4976" s="21" t="s">
        <v>5839</v>
      </c>
      <c r="J4976" s="21">
        <v>1</v>
      </c>
      <c r="K4976" s="21">
        <v>1</v>
      </c>
      <c r="L4976" s="21">
        <f t="shared" si="760"/>
        <v>0</v>
      </c>
      <c r="M4976" s="21" t="s">
        <v>6745</v>
      </c>
      <c r="N4976" s="30">
        <v>46007</v>
      </c>
      <c r="O4976" s="48">
        <v>18259</v>
      </c>
      <c r="P4976" s="21" t="s">
        <v>30</v>
      </c>
      <c r="Q4976" s="21" t="s">
        <v>636</v>
      </c>
      <c r="R4976" s="21" t="s">
        <v>847</v>
      </c>
      <c r="S4976" s="3">
        <v>4</v>
      </c>
      <c r="T4976" s="37"/>
      <c r="U4976" s="21" t="s">
        <v>18</v>
      </c>
      <c r="V4976" s="21" t="str">
        <f>VLOOKUP(P4976,'Customer List'!B:C,2,)</f>
        <v>Delhi</v>
      </c>
      <c r="W4976" s="38" t="s">
        <v>605</v>
      </c>
      <c r="X4976" s="30">
        <f t="shared" si="762"/>
        <v>46007</v>
      </c>
      <c r="Y4976" s="21">
        <f t="shared" si="757"/>
        <v>0</v>
      </c>
      <c r="Z4976" s="21" t="str">
        <f t="shared" si="758"/>
        <v>Tuesday</v>
      </c>
      <c r="AA4976" s="21" t="str">
        <f t="shared" si="759"/>
        <v>Tuesday</v>
      </c>
      <c r="AB4976" s="21" t="str">
        <f>VLOOKUP(U4976,'Currency Sheet'!A:C,3,)</f>
        <v>DOLLAR</v>
      </c>
      <c r="AC4976" s="42" t="str">
        <f>VLOOKUP(P4976,'Customer List'!B:D,3,)</f>
        <v>Local</v>
      </c>
    </row>
    <row r="4977" spans="1:29" x14ac:dyDescent="0.25">
      <c r="A4977" s="21">
        <f t="shared" si="761"/>
        <v>4972</v>
      </c>
      <c r="B4977" s="21" t="s">
        <v>6542</v>
      </c>
      <c r="C4977" s="30">
        <v>45993</v>
      </c>
      <c r="D4977" s="30">
        <v>46001</v>
      </c>
      <c r="E4977" s="47">
        <v>216.3</v>
      </c>
      <c r="F4977" s="47">
        <f t="shared" si="755"/>
        <v>19034.400000000001</v>
      </c>
      <c r="G4977" s="48">
        <f t="shared" si="756"/>
        <v>19034.400000000001</v>
      </c>
      <c r="H4977" s="21">
        <v>133921</v>
      </c>
      <c r="I4977" s="21" t="s">
        <v>6550</v>
      </c>
      <c r="J4977" s="21">
        <v>1</v>
      </c>
      <c r="K4977" s="21"/>
      <c r="L4977" s="21">
        <f t="shared" si="760"/>
        <v>1</v>
      </c>
      <c r="M4977" s="21"/>
      <c r="N4977" s="30"/>
      <c r="O4977" s="48"/>
      <c r="P4977" s="21" t="s">
        <v>42</v>
      </c>
      <c r="Q4977" s="21"/>
      <c r="R4977" s="21"/>
      <c r="S4977" s="3">
        <v>4</v>
      </c>
      <c r="T4977" s="37"/>
      <c r="U4977" s="21" t="s">
        <v>18</v>
      </c>
      <c r="V4977" s="21" t="str">
        <f>VLOOKUP(P4977,'Customer List'!B:C,2,)</f>
        <v>Faridabad</v>
      </c>
      <c r="W4977" s="38" t="s">
        <v>605</v>
      </c>
      <c r="X4977" s="30" t="str">
        <f t="shared" si="762"/>
        <v/>
      </c>
      <c r="Y4977" s="21" t="str">
        <f t="shared" si="757"/>
        <v/>
      </c>
      <c r="Z4977" s="21" t="str">
        <f t="shared" si="758"/>
        <v/>
      </c>
      <c r="AA4977" s="21" t="str">
        <f t="shared" si="759"/>
        <v/>
      </c>
      <c r="AB4977" s="21" t="str">
        <f>VLOOKUP(U4977,'Currency Sheet'!A:C,3,)</f>
        <v>DOLLAR</v>
      </c>
      <c r="AC4977" s="42" t="str">
        <f>VLOOKUP(P4977,'Customer List'!B:D,3,)</f>
        <v>Local</v>
      </c>
    </row>
    <row r="4978" spans="1:29" x14ac:dyDescent="0.25">
      <c r="A4978" s="21">
        <f t="shared" si="761"/>
        <v>4973</v>
      </c>
      <c r="B4978" s="21" t="s">
        <v>6542</v>
      </c>
      <c r="C4978" s="30">
        <v>45993</v>
      </c>
      <c r="D4978" s="30">
        <v>46001</v>
      </c>
      <c r="E4978" s="47">
        <v>71.400000000000006</v>
      </c>
      <c r="F4978" s="47">
        <f t="shared" si="755"/>
        <v>6283.2000000000007</v>
      </c>
      <c r="G4978" s="48">
        <f t="shared" si="756"/>
        <v>6283.2000000000007</v>
      </c>
      <c r="H4978" s="21">
        <v>135205</v>
      </c>
      <c r="I4978" s="21" t="s">
        <v>5172</v>
      </c>
      <c r="J4978" s="21">
        <v>1</v>
      </c>
      <c r="K4978" s="21"/>
      <c r="L4978" s="21">
        <f t="shared" si="760"/>
        <v>1</v>
      </c>
      <c r="M4978" s="21"/>
      <c r="N4978" s="30"/>
      <c r="O4978" s="48"/>
      <c r="P4978" s="21" t="s">
        <v>42</v>
      </c>
      <c r="Q4978" s="21"/>
      <c r="R4978" s="21"/>
      <c r="S4978" s="3">
        <v>4</v>
      </c>
      <c r="T4978" s="37"/>
      <c r="U4978" s="21" t="s">
        <v>18</v>
      </c>
      <c r="V4978" s="21" t="str">
        <f>VLOOKUP(P4978,'Customer List'!B:C,2,)</f>
        <v>Faridabad</v>
      </c>
      <c r="W4978" s="38" t="s">
        <v>605</v>
      </c>
      <c r="X4978" s="30" t="str">
        <f t="shared" si="762"/>
        <v/>
      </c>
      <c r="Y4978" s="21" t="str">
        <f t="shared" si="757"/>
        <v/>
      </c>
      <c r="Z4978" s="21" t="str">
        <f t="shared" si="758"/>
        <v/>
      </c>
      <c r="AA4978" s="21" t="str">
        <f t="shared" si="759"/>
        <v/>
      </c>
      <c r="AB4978" s="21" t="str">
        <f>VLOOKUP(U4978,'Currency Sheet'!A:C,3,)</f>
        <v>DOLLAR</v>
      </c>
      <c r="AC4978" s="42" t="str">
        <f>VLOOKUP(P4978,'Customer List'!B:D,3,)</f>
        <v>Local</v>
      </c>
    </row>
    <row r="4979" spans="1:29" x14ac:dyDescent="0.25">
      <c r="A4979" s="21">
        <f t="shared" si="761"/>
        <v>4974</v>
      </c>
      <c r="B4979" s="21" t="s">
        <v>6542</v>
      </c>
      <c r="C4979" s="30">
        <v>45993</v>
      </c>
      <c r="D4979" s="30">
        <v>46001</v>
      </c>
      <c r="E4979" s="47">
        <v>66</v>
      </c>
      <c r="F4979" s="47">
        <f t="shared" si="755"/>
        <v>5808</v>
      </c>
      <c r="G4979" s="48">
        <f t="shared" si="756"/>
        <v>5808</v>
      </c>
      <c r="H4979" s="21">
        <v>135259</v>
      </c>
      <c r="I4979" s="21" t="s">
        <v>5172</v>
      </c>
      <c r="J4979" s="21">
        <v>1</v>
      </c>
      <c r="K4979" s="21">
        <v>1</v>
      </c>
      <c r="L4979" s="21">
        <f t="shared" si="760"/>
        <v>0</v>
      </c>
      <c r="M4979" s="21" t="s">
        <v>6650</v>
      </c>
      <c r="N4979" s="30">
        <v>46004</v>
      </c>
      <c r="O4979" s="48">
        <v>10230</v>
      </c>
      <c r="P4979" s="21" t="s">
        <v>621</v>
      </c>
      <c r="Q4979" s="21">
        <v>58159348520</v>
      </c>
      <c r="R4979" s="21" t="s">
        <v>5912</v>
      </c>
      <c r="S4979" s="3">
        <v>4</v>
      </c>
      <c r="T4979" s="37"/>
      <c r="U4979" s="21" t="s">
        <v>18</v>
      </c>
      <c r="V4979" s="21" t="str">
        <f>VLOOKUP(P4979,'Customer List'!B:C,2,)</f>
        <v>Hyderabad</v>
      </c>
      <c r="W4979" s="38"/>
      <c r="X4979" s="30">
        <v>46006</v>
      </c>
      <c r="Y4979" s="21">
        <f t="shared" si="757"/>
        <v>2</v>
      </c>
      <c r="Z4979" s="21" t="str">
        <f t="shared" si="758"/>
        <v>Saturday</v>
      </c>
      <c r="AA4979" s="21" t="str">
        <f t="shared" si="759"/>
        <v>Monday</v>
      </c>
      <c r="AB4979" s="21" t="str">
        <f>VLOOKUP(U4979,'Currency Sheet'!A:C,3,)</f>
        <v>DOLLAR</v>
      </c>
      <c r="AC4979" s="42" t="str">
        <f>VLOOKUP(P4979,'Customer List'!B:D,3,)</f>
        <v>OutStation</v>
      </c>
    </row>
    <row r="4980" spans="1:29" x14ac:dyDescent="0.25">
      <c r="A4980" s="21">
        <f t="shared" si="761"/>
        <v>4975</v>
      </c>
      <c r="B4980" s="21" t="s">
        <v>6542</v>
      </c>
      <c r="C4980" s="30">
        <v>45993</v>
      </c>
      <c r="D4980" s="30">
        <v>46001</v>
      </c>
      <c r="E4980" s="47">
        <v>63.6</v>
      </c>
      <c r="F4980" s="47">
        <f t="shared" si="755"/>
        <v>5596.8</v>
      </c>
      <c r="G4980" s="48">
        <f t="shared" si="756"/>
        <v>5596.8</v>
      </c>
      <c r="H4980" s="21">
        <v>135311</v>
      </c>
      <c r="I4980" s="21" t="s">
        <v>6551</v>
      </c>
      <c r="J4980" s="21">
        <v>1</v>
      </c>
      <c r="K4980" s="21"/>
      <c r="L4980" s="21">
        <f t="shared" si="760"/>
        <v>1</v>
      </c>
      <c r="M4980" s="21"/>
      <c r="N4980" s="30"/>
      <c r="O4980" s="48"/>
      <c r="P4980" s="21" t="s">
        <v>42</v>
      </c>
      <c r="Q4980" s="21"/>
      <c r="R4980" s="21"/>
      <c r="S4980" s="3">
        <v>4</v>
      </c>
      <c r="T4980" s="37"/>
      <c r="U4980" s="21" t="s">
        <v>18</v>
      </c>
      <c r="V4980" s="21" t="str">
        <f>VLOOKUP(P4980,'Customer List'!B:C,2,)</f>
        <v>Faridabad</v>
      </c>
      <c r="W4980" s="38" t="s">
        <v>605</v>
      </c>
      <c r="X4980" s="30" t="str">
        <f t="shared" si="762"/>
        <v/>
      </c>
      <c r="Y4980" s="21" t="str">
        <f t="shared" si="757"/>
        <v/>
      </c>
      <c r="Z4980" s="21" t="str">
        <f t="shared" si="758"/>
        <v/>
      </c>
      <c r="AA4980" s="21" t="str">
        <f t="shared" si="759"/>
        <v/>
      </c>
      <c r="AB4980" s="21" t="str">
        <f>VLOOKUP(U4980,'Currency Sheet'!A:C,3,)</f>
        <v>DOLLAR</v>
      </c>
      <c r="AC4980" s="42" t="str">
        <f>VLOOKUP(P4980,'Customer List'!B:D,3,)</f>
        <v>Local</v>
      </c>
    </row>
    <row r="4981" spans="1:29" x14ac:dyDescent="0.25">
      <c r="A4981" s="21">
        <f t="shared" si="761"/>
        <v>4976</v>
      </c>
      <c r="B4981" s="21" t="s">
        <v>6542</v>
      </c>
      <c r="C4981" s="30">
        <v>45993</v>
      </c>
      <c r="D4981" s="30">
        <v>46001</v>
      </c>
      <c r="E4981" s="47">
        <v>201</v>
      </c>
      <c r="F4981" s="47">
        <f t="shared" si="755"/>
        <v>17688</v>
      </c>
      <c r="G4981" s="48">
        <f t="shared" si="756"/>
        <v>17688</v>
      </c>
      <c r="H4981" s="21">
        <v>138418</v>
      </c>
      <c r="I4981" s="21" t="s">
        <v>5370</v>
      </c>
      <c r="J4981" s="21">
        <v>1</v>
      </c>
      <c r="K4981" s="21"/>
      <c r="L4981" s="21">
        <f t="shared" si="760"/>
        <v>1</v>
      </c>
      <c r="M4981" s="21"/>
      <c r="N4981" s="30"/>
      <c r="O4981" s="48"/>
      <c r="P4981" s="21" t="s">
        <v>42</v>
      </c>
      <c r="Q4981" s="21"/>
      <c r="R4981" s="21"/>
      <c r="S4981" s="3">
        <v>4</v>
      </c>
      <c r="T4981" s="37"/>
      <c r="U4981" s="21" t="s">
        <v>18</v>
      </c>
      <c r="V4981" s="21" t="str">
        <f>VLOOKUP(P4981,'Customer List'!B:C,2,)</f>
        <v>Faridabad</v>
      </c>
      <c r="W4981" s="38" t="s">
        <v>605</v>
      </c>
      <c r="X4981" s="30" t="str">
        <f t="shared" si="762"/>
        <v/>
      </c>
      <c r="Y4981" s="21" t="str">
        <f t="shared" si="757"/>
        <v/>
      </c>
      <c r="Z4981" s="21" t="str">
        <f t="shared" si="758"/>
        <v/>
      </c>
      <c r="AA4981" s="21" t="str">
        <f t="shared" si="759"/>
        <v/>
      </c>
      <c r="AB4981" s="21" t="str">
        <f>VLOOKUP(U4981,'Currency Sheet'!A:C,3,)</f>
        <v>DOLLAR</v>
      </c>
      <c r="AC4981" s="42" t="str">
        <f>VLOOKUP(P4981,'Customer List'!B:D,3,)</f>
        <v>Local</v>
      </c>
    </row>
    <row r="4982" spans="1:29" x14ac:dyDescent="0.25">
      <c r="A4982" s="21">
        <f t="shared" si="761"/>
        <v>4977</v>
      </c>
      <c r="B4982" s="21" t="s">
        <v>6542</v>
      </c>
      <c r="C4982" s="30">
        <v>45993</v>
      </c>
      <c r="D4982" s="30">
        <v>46001</v>
      </c>
      <c r="E4982" s="47">
        <v>95.4</v>
      </c>
      <c r="F4982" s="47">
        <f t="shared" si="755"/>
        <v>8395.2000000000007</v>
      </c>
      <c r="G4982" s="48">
        <f t="shared" si="756"/>
        <v>8395.2000000000007</v>
      </c>
      <c r="H4982" s="21">
        <v>141211</v>
      </c>
      <c r="I4982" s="21" t="s">
        <v>6552</v>
      </c>
      <c r="J4982" s="21">
        <v>1</v>
      </c>
      <c r="K4982" s="21"/>
      <c r="L4982" s="21">
        <f t="shared" si="760"/>
        <v>1</v>
      </c>
      <c r="M4982" s="21"/>
      <c r="N4982" s="30"/>
      <c r="O4982" s="48"/>
      <c r="P4982" s="21" t="s">
        <v>42</v>
      </c>
      <c r="Q4982" s="21"/>
      <c r="R4982" s="21"/>
      <c r="S4982" s="3">
        <v>4</v>
      </c>
      <c r="T4982" s="37"/>
      <c r="U4982" s="21" t="s">
        <v>18</v>
      </c>
      <c r="V4982" s="21" t="str">
        <f>VLOOKUP(P4982,'Customer List'!B:C,2,)</f>
        <v>Faridabad</v>
      </c>
      <c r="W4982" s="38" t="s">
        <v>605</v>
      </c>
      <c r="X4982" s="30" t="str">
        <f t="shared" si="762"/>
        <v/>
      </c>
      <c r="Y4982" s="21" t="str">
        <f t="shared" si="757"/>
        <v/>
      </c>
      <c r="Z4982" s="21" t="str">
        <f t="shared" si="758"/>
        <v/>
      </c>
      <c r="AA4982" s="21" t="str">
        <f t="shared" si="759"/>
        <v/>
      </c>
      <c r="AB4982" s="21" t="str">
        <f>VLOOKUP(U4982,'Currency Sheet'!A:C,3,)</f>
        <v>DOLLAR</v>
      </c>
      <c r="AC4982" s="42" t="str">
        <f>VLOOKUP(P4982,'Customer List'!B:D,3,)</f>
        <v>Local</v>
      </c>
    </row>
    <row r="4983" spans="1:29" x14ac:dyDescent="0.25">
      <c r="A4983" s="21">
        <f t="shared" si="761"/>
        <v>4978</v>
      </c>
      <c r="B4983" s="21" t="s">
        <v>6542</v>
      </c>
      <c r="C4983" s="30">
        <v>45993</v>
      </c>
      <c r="D4983" s="30">
        <v>46001</v>
      </c>
      <c r="E4983" s="47">
        <v>54</v>
      </c>
      <c r="F4983" s="47">
        <f t="shared" si="755"/>
        <v>4752</v>
      </c>
      <c r="G4983" s="48">
        <f t="shared" si="756"/>
        <v>4752</v>
      </c>
      <c r="H4983" s="21">
        <v>144603</v>
      </c>
      <c r="I4983" s="21" t="s">
        <v>6553</v>
      </c>
      <c r="J4983" s="21">
        <v>1</v>
      </c>
      <c r="K4983" s="21">
        <v>1</v>
      </c>
      <c r="L4983" s="21">
        <f t="shared" si="760"/>
        <v>0</v>
      </c>
      <c r="M4983" s="21" t="s">
        <v>6650</v>
      </c>
      <c r="N4983" s="30">
        <v>46004</v>
      </c>
      <c r="O4983" s="48">
        <v>8370</v>
      </c>
      <c r="P4983" s="21" t="s">
        <v>621</v>
      </c>
      <c r="Q4983" s="21">
        <v>58159348520</v>
      </c>
      <c r="R4983" s="21" t="s">
        <v>5912</v>
      </c>
      <c r="S4983" s="3">
        <v>4</v>
      </c>
      <c r="T4983" s="37"/>
      <c r="U4983" s="21" t="s">
        <v>18</v>
      </c>
      <c r="V4983" s="21" t="str">
        <f>VLOOKUP(P4983,'Customer List'!B:C,2,)</f>
        <v>Hyderabad</v>
      </c>
      <c r="W4983" s="38"/>
      <c r="X4983" s="30">
        <v>46006</v>
      </c>
      <c r="Y4983" s="21">
        <f t="shared" si="757"/>
        <v>2</v>
      </c>
      <c r="Z4983" s="21" t="str">
        <f t="shared" si="758"/>
        <v>Saturday</v>
      </c>
      <c r="AA4983" s="21" t="str">
        <f t="shared" si="759"/>
        <v>Monday</v>
      </c>
      <c r="AB4983" s="21" t="str">
        <f>VLOOKUP(U4983,'Currency Sheet'!A:C,3,)</f>
        <v>DOLLAR</v>
      </c>
      <c r="AC4983" s="42" t="str">
        <f>VLOOKUP(P4983,'Customer List'!B:D,3,)</f>
        <v>OutStation</v>
      </c>
    </row>
    <row r="4984" spans="1:29" x14ac:dyDescent="0.25">
      <c r="A4984" s="21">
        <f t="shared" si="761"/>
        <v>4979</v>
      </c>
      <c r="B4984" s="21" t="s">
        <v>6542</v>
      </c>
      <c r="C4984" s="30">
        <v>45993</v>
      </c>
      <c r="D4984" s="30">
        <v>46001</v>
      </c>
      <c r="E4984" s="47">
        <v>88.2</v>
      </c>
      <c r="F4984" s="47">
        <f t="shared" si="755"/>
        <v>7761.6</v>
      </c>
      <c r="G4984" s="48">
        <f t="shared" si="756"/>
        <v>7761.6</v>
      </c>
      <c r="H4984" s="21">
        <v>145521</v>
      </c>
      <c r="I4984" s="21" t="s">
        <v>4765</v>
      </c>
      <c r="J4984" s="21">
        <v>1</v>
      </c>
      <c r="K4984" s="21">
        <v>1</v>
      </c>
      <c r="L4984" s="21">
        <f t="shared" si="760"/>
        <v>0</v>
      </c>
      <c r="M4984" s="21" t="s">
        <v>6650</v>
      </c>
      <c r="N4984" s="30">
        <v>46004</v>
      </c>
      <c r="O4984" s="48">
        <v>13671</v>
      </c>
      <c r="P4984" s="21" t="s">
        <v>621</v>
      </c>
      <c r="Q4984" s="21">
        <v>58159348520</v>
      </c>
      <c r="R4984" s="21" t="s">
        <v>5912</v>
      </c>
      <c r="S4984" s="3">
        <v>4</v>
      </c>
      <c r="T4984" s="37"/>
      <c r="U4984" s="21" t="s">
        <v>18</v>
      </c>
      <c r="V4984" s="21" t="str">
        <f>VLOOKUP(P4984,'Customer List'!B:C,2,)</f>
        <v>Hyderabad</v>
      </c>
      <c r="W4984" s="38"/>
      <c r="X4984" s="30">
        <v>46006</v>
      </c>
      <c r="Y4984" s="21">
        <f t="shared" si="757"/>
        <v>2</v>
      </c>
      <c r="Z4984" s="21" t="str">
        <f t="shared" si="758"/>
        <v>Saturday</v>
      </c>
      <c r="AA4984" s="21" t="str">
        <f t="shared" si="759"/>
        <v>Monday</v>
      </c>
      <c r="AB4984" s="21" t="str">
        <f>VLOOKUP(U4984,'Currency Sheet'!A:C,3,)</f>
        <v>DOLLAR</v>
      </c>
      <c r="AC4984" s="42" t="str">
        <f>VLOOKUP(P4984,'Customer List'!B:D,3,)</f>
        <v>OutStation</v>
      </c>
    </row>
    <row r="4985" spans="1:29" x14ac:dyDescent="0.25">
      <c r="A4985" s="21">
        <f t="shared" si="761"/>
        <v>4980</v>
      </c>
      <c r="B4985" s="21" t="s">
        <v>6542</v>
      </c>
      <c r="C4985" s="30">
        <v>45993</v>
      </c>
      <c r="D4985" s="30">
        <v>46001</v>
      </c>
      <c r="E4985" s="47">
        <v>214.8</v>
      </c>
      <c r="F4985" s="47">
        <f t="shared" si="755"/>
        <v>18902.400000000001</v>
      </c>
      <c r="G4985" s="48">
        <f t="shared" si="756"/>
        <v>18902.400000000001</v>
      </c>
      <c r="H4985" s="21">
        <v>145522</v>
      </c>
      <c r="I4985" s="21" t="s">
        <v>4765</v>
      </c>
      <c r="J4985" s="21">
        <v>1</v>
      </c>
      <c r="K4985" s="21"/>
      <c r="L4985" s="21">
        <f t="shared" si="760"/>
        <v>1</v>
      </c>
      <c r="M4985" s="21"/>
      <c r="N4985" s="30"/>
      <c r="O4985" s="48"/>
      <c r="P4985" s="21" t="s">
        <v>42</v>
      </c>
      <c r="Q4985" s="21"/>
      <c r="R4985" s="21"/>
      <c r="S4985" s="3">
        <v>4</v>
      </c>
      <c r="T4985" s="37"/>
      <c r="U4985" s="21" t="s">
        <v>18</v>
      </c>
      <c r="V4985" s="21" t="str">
        <f>VLOOKUP(P4985,'Customer List'!B:C,2,)</f>
        <v>Faridabad</v>
      </c>
      <c r="W4985" s="38" t="s">
        <v>605</v>
      </c>
      <c r="X4985" s="30" t="str">
        <f t="shared" si="762"/>
        <v/>
      </c>
      <c r="Y4985" s="21" t="str">
        <f t="shared" si="757"/>
        <v/>
      </c>
      <c r="Z4985" s="21" t="str">
        <f t="shared" si="758"/>
        <v/>
      </c>
      <c r="AA4985" s="21" t="str">
        <f t="shared" si="759"/>
        <v/>
      </c>
      <c r="AB4985" s="21" t="str">
        <f>VLOOKUP(U4985,'Currency Sheet'!A:C,3,)</f>
        <v>DOLLAR</v>
      </c>
      <c r="AC4985" s="42" t="str">
        <f>VLOOKUP(P4985,'Customer List'!B:D,3,)</f>
        <v>Local</v>
      </c>
    </row>
    <row r="4986" spans="1:29" x14ac:dyDescent="0.25">
      <c r="A4986" s="21">
        <f t="shared" si="761"/>
        <v>4981</v>
      </c>
      <c r="B4986" s="21" t="s">
        <v>6542</v>
      </c>
      <c r="C4986" s="30">
        <v>45993</v>
      </c>
      <c r="D4986" s="30">
        <v>46001</v>
      </c>
      <c r="E4986" s="47">
        <v>95.4</v>
      </c>
      <c r="F4986" s="47">
        <f t="shared" si="755"/>
        <v>8395.2000000000007</v>
      </c>
      <c r="G4986" s="48">
        <f t="shared" si="756"/>
        <v>8395.2000000000007</v>
      </c>
      <c r="H4986" s="21">
        <v>145525</v>
      </c>
      <c r="I4986" s="21" t="s">
        <v>4765</v>
      </c>
      <c r="J4986" s="21">
        <v>1</v>
      </c>
      <c r="K4986" s="21">
        <v>1</v>
      </c>
      <c r="L4986" s="21">
        <f t="shared" si="760"/>
        <v>0</v>
      </c>
      <c r="M4986" s="21" t="s">
        <v>6686</v>
      </c>
      <c r="N4986" s="30">
        <v>46006</v>
      </c>
      <c r="O4986" s="48">
        <v>17251.5</v>
      </c>
      <c r="P4986" s="21" t="s">
        <v>26</v>
      </c>
      <c r="Q4986" s="21" t="s">
        <v>6687</v>
      </c>
      <c r="R4986" s="21" t="s">
        <v>5912</v>
      </c>
      <c r="S4986" s="3">
        <v>4</v>
      </c>
      <c r="T4986" s="37"/>
      <c r="U4986" s="21" t="s">
        <v>18</v>
      </c>
      <c r="V4986" s="21" t="str">
        <f>VLOOKUP(P4986,'Customer List'!B:C,2,)</f>
        <v>Chandigarh</v>
      </c>
      <c r="W4986" s="38" t="s">
        <v>6047</v>
      </c>
      <c r="X4986" s="30">
        <v>46007</v>
      </c>
      <c r="Y4986" s="21">
        <f t="shared" si="757"/>
        <v>1</v>
      </c>
      <c r="Z4986" s="21" t="str">
        <f t="shared" si="758"/>
        <v>Monday</v>
      </c>
      <c r="AA4986" s="21" t="str">
        <f t="shared" si="759"/>
        <v>Tuesday</v>
      </c>
      <c r="AB4986" s="21" t="str">
        <f>VLOOKUP(U4986,'Currency Sheet'!A:C,3,)</f>
        <v>DOLLAR</v>
      </c>
      <c r="AC4986" s="42" t="str">
        <f>VLOOKUP(P4986,'Customer List'!B:D,3,)</f>
        <v>OutStation</v>
      </c>
    </row>
    <row r="4987" spans="1:29" x14ac:dyDescent="0.25">
      <c r="A4987" s="21">
        <f t="shared" si="761"/>
        <v>4982</v>
      </c>
      <c r="B4987" s="21" t="s">
        <v>6542</v>
      </c>
      <c r="C4987" s="30">
        <v>45993</v>
      </c>
      <c r="D4987" s="30">
        <v>46001</v>
      </c>
      <c r="E4987" s="47">
        <v>95.4</v>
      </c>
      <c r="F4987" s="47">
        <f t="shared" si="755"/>
        <v>8395.2000000000007</v>
      </c>
      <c r="G4987" s="48">
        <f t="shared" si="756"/>
        <v>8395.2000000000007</v>
      </c>
      <c r="H4987" s="21">
        <v>145533</v>
      </c>
      <c r="I4987" s="21" t="s">
        <v>4765</v>
      </c>
      <c r="J4987" s="21">
        <v>1</v>
      </c>
      <c r="K4987" s="21"/>
      <c r="L4987" s="21">
        <f t="shared" si="760"/>
        <v>1</v>
      </c>
      <c r="M4987" s="21"/>
      <c r="N4987" s="30"/>
      <c r="O4987" s="48"/>
      <c r="P4987" s="21" t="s">
        <v>42</v>
      </c>
      <c r="Q4987" s="21"/>
      <c r="R4987" s="21"/>
      <c r="S4987" s="3">
        <v>4</v>
      </c>
      <c r="T4987" s="37"/>
      <c r="U4987" s="21" t="s">
        <v>18</v>
      </c>
      <c r="V4987" s="21" t="str">
        <f>VLOOKUP(P4987,'Customer List'!B:C,2,)</f>
        <v>Faridabad</v>
      </c>
      <c r="W4987" s="38" t="s">
        <v>605</v>
      </c>
      <c r="X4987" s="30" t="str">
        <f t="shared" si="762"/>
        <v/>
      </c>
      <c r="Y4987" s="21" t="str">
        <f t="shared" si="757"/>
        <v/>
      </c>
      <c r="Z4987" s="21" t="str">
        <f t="shared" si="758"/>
        <v/>
      </c>
      <c r="AA4987" s="21" t="str">
        <f t="shared" si="759"/>
        <v/>
      </c>
      <c r="AB4987" s="21" t="str">
        <f>VLOOKUP(U4987,'Currency Sheet'!A:C,3,)</f>
        <v>DOLLAR</v>
      </c>
      <c r="AC4987" s="42" t="str">
        <f>VLOOKUP(P4987,'Customer List'!B:D,3,)</f>
        <v>Local</v>
      </c>
    </row>
    <row r="4988" spans="1:29" x14ac:dyDescent="0.25">
      <c r="A4988" s="21">
        <f t="shared" si="761"/>
        <v>4983</v>
      </c>
      <c r="B4988" s="21" t="s">
        <v>6542</v>
      </c>
      <c r="C4988" s="30">
        <v>45993</v>
      </c>
      <c r="D4988" s="30">
        <v>46001</v>
      </c>
      <c r="E4988" s="47">
        <v>204.4</v>
      </c>
      <c r="F4988" s="47">
        <f t="shared" si="755"/>
        <v>17987.2</v>
      </c>
      <c r="G4988" s="48">
        <f t="shared" si="756"/>
        <v>17987.2</v>
      </c>
      <c r="H4988" s="21">
        <v>146517</v>
      </c>
      <c r="I4988" s="21" t="s">
        <v>5824</v>
      </c>
      <c r="J4988" s="21">
        <v>1</v>
      </c>
      <c r="K4988" s="21"/>
      <c r="L4988" s="21">
        <f t="shared" si="760"/>
        <v>1</v>
      </c>
      <c r="M4988" s="21"/>
      <c r="N4988" s="30"/>
      <c r="O4988" s="48"/>
      <c r="P4988" s="21" t="s">
        <v>42</v>
      </c>
      <c r="Q4988" s="21"/>
      <c r="R4988" s="21"/>
      <c r="S4988" s="3">
        <v>4</v>
      </c>
      <c r="T4988" s="37"/>
      <c r="U4988" s="21" t="s">
        <v>18</v>
      </c>
      <c r="V4988" s="21" t="str">
        <f>VLOOKUP(P4988,'Customer List'!B:C,2,)</f>
        <v>Faridabad</v>
      </c>
      <c r="W4988" s="38" t="s">
        <v>605</v>
      </c>
      <c r="X4988" s="30" t="str">
        <f t="shared" si="762"/>
        <v/>
      </c>
      <c r="Y4988" s="21" t="str">
        <f t="shared" si="757"/>
        <v/>
      </c>
      <c r="Z4988" s="21" t="str">
        <f t="shared" si="758"/>
        <v/>
      </c>
      <c r="AA4988" s="21" t="str">
        <f t="shared" si="759"/>
        <v/>
      </c>
      <c r="AB4988" s="21" t="str">
        <f>VLOOKUP(U4988,'Currency Sheet'!A:C,3,)</f>
        <v>DOLLAR</v>
      </c>
      <c r="AC4988" s="42" t="str">
        <f>VLOOKUP(P4988,'Customer List'!B:D,3,)</f>
        <v>Local</v>
      </c>
    </row>
    <row r="4989" spans="1:29" x14ac:dyDescent="0.25">
      <c r="A4989" s="21">
        <f t="shared" si="761"/>
        <v>4984</v>
      </c>
      <c r="B4989" s="21" t="s">
        <v>6542</v>
      </c>
      <c r="C4989" s="30">
        <v>45993</v>
      </c>
      <c r="D4989" s="30">
        <v>46001</v>
      </c>
      <c r="E4989" s="47">
        <v>213</v>
      </c>
      <c r="F4989" s="47">
        <f t="shared" si="755"/>
        <v>18744</v>
      </c>
      <c r="G4989" s="48">
        <f t="shared" si="756"/>
        <v>18744</v>
      </c>
      <c r="H4989" s="21">
        <v>146606</v>
      </c>
      <c r="I4989" s="21" t="s">
        <v>6554</v>
      </c>
      <c r="J4989" s="21">
        <v>1</v>
      </c>
      <c r="K4989" s="21"/>
      <c r="L4989" s="21">
        <f t="shared" si="760"/>
        <v>1</v>
      </c>
      <c r="M4989" s="21"/>
      <c r="N4989" s="30"/>
      <c r="O4989" s="48"/>
      <c r="P4989" s="21" t="s">
        <v>42</v>
      </c>
      <c r="Q4989" s="21"/>
      <c r="R4989" s="21"/>
      <c r="S4989" s="3">
        <v>4</v>
      </c>
      <c r="T4989" s="37"/>
      <c r="U4989" s="21" t="s">
        <v>18</v>
      </c>
      <c r="V4989" s="21" t="str">
        <f>VLOOKUP(P4989,'Customer List'!B:C,2,)</f>
        <v>Faridabad</v>
      </c>
      <c r="W4989" s="38" t="s">
        <v>605</v>
      </c>
      <c r="X4989" s="30" t="str">
        <f t="shared" si="762"/>
        <v/>
      </c>
      <c r="Y4989" s="21" t="str">
        <f t="shared" si="757"/>
        <v/>
      </c>
      <c r="Z4989" s="21" t="str">
        <f t="shared" si="758"/>
        <v/>
      </c>
      <c r="AA4989" s="21" t="str">
        <f t="shared" si="759"/>
        <v/>
      </c>
      <c r="AB4989" s="21" t="str">
        <f>VLOOKUP(U4989,'Currency Sheet'!A:C,3,)</f>
        <v>DOLLAR</v>
      </c>
      <c r="AC4989" s="42" t="str">
        <f>VLOOKUP(P4989,'Customer List'!B:D,3,)</f>
        <v>Local</v>
      </c>
    </row>
    <row r="4990" spans="1:29" x14ac:dyDescent="0.25">
      <c r="A4990" s="21">
        <f t="shared" si="761"/>
        <v>4985</v>
      </c>
      <c r="B4990" s="21" t="s">
        <v>6542</v>
      </c>
      <c r="C4990" s="30">
        <v>45993</v>
      </c>
      <c r="D4990" s="30">
        <v>46001</v>
      </c>
      <c r="E4990" s="47">
        <v>199.2</v>
      </c>
      <c r="F4990" s="47">
        <f t="shared" si="755"/>
        <v>17529.599999999999</v>
      </c>
      <c r="G4990" s="48">
        <f t="shared" si="756"/>
        <v>17529.599999999999</v>
      </c>
      <c r="H4990" s="21">
        <v>150906</v>
      </c>
      <c r="I4990" s="21" t="s">
        <v>6555</v>
      </c>
      <c r="J4990" s="21">
        <v>1</v>
      </c>
      <c r="K4990" s="21"/>
      <c r="L4990" s="21">
        <f t="shared" si="760"/>
        <v>1</v>
      </c>
      <c r="M4990" s="21"/>
      <c r="N4990" s="30"/>
      <c r="O4990" s="48"/>
      <c r="P4990" s="21" t="s">
        <v>42</v>
      </c>
      <c r="Q4990" s="21"/>
      <c r="R4990" s="21"/>
      <c r="S4990" s="3">
        <v>4</v>
      </c>
      <c r="T4990" s="37"/>
      <c r="U4990" s="21" t="s">
        <v>18</v>
      </c>
      <c r="V4990" s="21" t="str">
        <f>VLOOKUP(P4990,'Customer List'!B:C,2,)</f>
        <v>Faridabad</v>
      </c>
      <c r="W4990" s="38" t="s">
        <v>605</v>
      </c>
      <c r="X4990" s="30" t="str">
        <f t="shared" si="762"/>
        <v/>
      </c>
      <c r="Y4990" s="21" t="str">
        <f t="shared" si="757"/>
        <v/>
      </c>
      <c r="Z4990" s="21" t="str">
        <f t="shared" si="758"/>
        <v/>
      </c>
      <c r="AA4990" s="21" t="str">
        <f t="shared" si="759"/>
        <v/>
      </c>
      <c r="AB4990" s="21" t="str">
        <f>VLOOKUP(U4990,'Currency Sheet'!A:C,3,)</f>
        <v>DOLLAR</v>
      </c>
      <c r="AC4990" s="42" t="str">
        <f>VLOOKUP(P4990,'Customer List'!B:D,3,)</f>
        <v>Local</v>
      </c>
    </row>
    <row r="4991" spans="1:29" x14ac:dyDescent="0.25">
      <c r="A4991" s="21">
        <f t="shared" si="761"/>
        <v>4986</v>
      </c>
      <c r="B4991" s="21" t="s">
        <v>6542</v>
      </c>
      <c r="C4991" s="30">
        <v>45993</v>
      </c>
      <c r="D4991" s="30">
        <v>46001</v>
      </c>
      <c r="E4991" s="47">
        <v>202.8</v>
      </c>
      <c r="F4991" s="47">
        <f t="shared" si="755"/>
        <v>17846.400000000001</v>
      </c>
      <c r="G4991" s="48">
        <f t="shared" si="756"/>
        <v>17846.400000000001</v>
      </c>
      <c r="H4991" s="21">
        <v>153406</v>
      </c>
      <c r="I4991" s="21" t="s">
        <v>6556</v>
      </c>
      <c r="J4991" s="21">
        <v>1</v>
      </c>
      <c r="K4991" s="21"/>
      <c r="L4991" s="21">
        <f t="shared" si="760"/>
        <v>1</v>
      </c>
      <c r="M4991" s="21"/>
      <c r="N4991" s="30"/>
      <c r="O4991" s="48"/>
      <c r="P4991" s="21" t="s">
        <v>42</v>
      </c>
      <c r="Q4991" s="21"/>
      <c r="R4991" s="21"/>
      <c r="S4991" s="3">
        <v>4</v>
      </c>
      <c r="T4991" s="37"/>
      <c r="U4991" s="21" t="s">
        <v>18</v>
      </c>
      <c r="V4991" s="21" t="str">
        <f>VLOOKUP(P4991,'Customer List'!B:C,2,)</f>
        <v>Faridabad</v>
      </c>
      <c r="W4991" s="38" t="s">
        <v>605</v>
      </c>
      <c r="X4991" s="30" t="str">
        <f t="shared" si="762"/>
        <v/>
      </c>
      <c r="Y4991" s="21" t="str">
        <f t="shared" si="757"/>
        <v/>
      </c>
      <c r="Z4991" s="21" t="str">
        <f t="shared" si="758"/>
        <v/>
      </c>
      <c r="AA4991" s="21" t="str">
        <f t="shared" si="759"/>
        <v/>
      </c>
      <c r="AB4991" s="21" t="str">
        <f>VLOOKUP(U4991,'Currency Sheet'!A:C,3,)</f>
        <v>DOLLAR</v>
      </c>
      <c r="AC4991" s="42" t="str">
        <f>VLOOKUP(P4991,'Customer List'!B:D,3,)</f>
        <v>Local</v>
      </c>
    </row>
    <row r="4992" spans="1:29" x14ac:dyDescent="0.25">
      <c r="A4992" s="21">
        <f t="shared" si="761"/>
        <v>4987</v>
      </c>
      <c r="B4992" s="21" t="s">
        <v>6542</v>
      </c>
      <c r="C4992" s="30">
        <v>45993</v>
      </c>
      <c r="D4992" s="30">
        <v>46001</v>
      </c>
      <c r="E4992" s="47">
        <v>257.39999999999998</v>
      </c>
      <c r="F4992" s="47">
        <f t="shared" ref="F4992:F5055" si="763">IF(AB4992="DOLLAR",E4992*88,E4992)</f>
        <v>22651.199999999997</v>
      </c>
      <c r="G4992" s="48">
        <f t="shared" ref="G4992:G5055" si="764">F4992*J4992</f>
        <v>22651.199999999997</v>
      </c>
      <c r="H4992" s="21">
        <v>154316</v>
      </c>
      <c r="I4992" s="21" t="s">
        <v>5841</v>
      </c>
      <c r="J4992" s="21">
        <v>1</v>
      </c>
      <c r="K4992" s="21"/>
      <c r="L4992" s="21">
        <f t="shared" si="760"/>
        <v>1</v>
      </c>
      <c r="M4992" s="21"/>
      <c r="N4992" s="30"/>
      <c r="O4992" s="48"/>
      <c r="P4992" s="21" t="s">
        <v>42</v>
      </c>
      <c r="Q4992" s="21"/>
      <c r="R4992" s="21"/>
      <c r="S4992" s="3">
        <v>4</v>
      </c>
      <c r="T4992" s="37"/>
      <c r="U4992" s="21" t="s">
        <v>18</v>
      </c>
      <c r="V4992" s="21" t="str">
        <f>VLOOKUP(P4992,'Customer List'!B:C,2,)</f>
        <v>Faridabad</v>
      </c>
      <c r="W4992" s="38" t="s">
        <v>605</v>
      </c>
      <c r="X4992" s="30" t="str">
        <f t="shared" si="762"/>
        <v/>
      </c>
      <c r="Y4992" s="21" t="str">
        <f t="shared" ref="Y4992:Y5055" si="765">IF(X4992="", "", X4992-N4992)</f>
        <v/>
      </c>
      <c r="Z4992" s="21" t="str">
        <f t="shared" ref="Z4992:Z5055" si="766">IF(N4992="", "", TEXT(N4992, "dddd"))</f>
        <v/>
      </c>
      <c r="AA4992" s="21" t="str">
        <f t="shared" ref="AA4992:AA5055" si="767">IF(X4992="", "", TEXT(X4992, "dddd"))</f>
        <v/>
      </c>
      <c r="AB4992" s="21" t="str">
        <f>VLOOKUP(U4992,'Currency Sheet'!A:C,3,)</f>
        <v>DOLLAR</v>
      </c>
      <c r="AC4992" s="42" t="str">
        <f>VLOOKUP(P4992,'Customer List'!B:D,3,)</f>
        <v>Local</v>
      </c>
    </row>
    <row r="4993" spans="1:29" x14ac:dyDescent="0.25">
      <c r="A4993" s="21">
        <f t="shared" si="761"/>
        <v>4988</v>
      </c>
      <c r="B4993" s="21" t="s">
        <v>6542</v>
      </c>
      <c r="C4993" s="30">
        <v>45993</v>
      </c>
      <c r="D4993" s="30">
        <v>46001</v>
      </c>
      <c r="E4993" s="47">
        <v>88.2</v>
      </c>
      <c r="F4993" s="47">
        <f t="shared" si="763"/>
        <v>7761.6</v>
      </c>
      <c r="G4993" s="48">
        <f t="shared" si="764"/>
        <v>7761.6</v>
      </c>
      <c r="H4993" s="21">
        <v>155519</v>
      </c>
      <c r="I4993" s="21" t="s">
        <v>5175</v>
      </c>
      <c r="J4993" s="21">
        <v>1</v>
      </c>
      <c r="K4993" s="21"/>
      <c r="L4993" s="21">
        <f t="shared" si="760"/>
        <v>1</v>
      </c>
      <c r="M4993" s="21"/>
      <c r="N4993" s="30"/>
      <c r="O4993" s="48"/>
      <c r="P4993" s="21" t="s">
        <v>42</v>
      </c>
      <c r="Q4993" s="21"/>
      <c r="R4993" s="21"/>
      <c r="S4993" s="3">
        <v>4</v>
      </c>
      <c r="T4993" s="37"/>
      <c r="U4993" s="21" t="s">
        <v>18</v>
      </c>
      <c r="V4993" s="21" t="str">
        <f>VLOOKUP(P4993,'Customer List'!B:C,2,)</f>
        <v>Faridabad</v>
      </c>
      <c r="W4993" s="38" t="s">
        <v>605</v>
      </c>
      <c r="X4993" s="30" t="str">
        <f t="shared" si="762"/>
        <v/>
      </c>
      <c r="Y4993" s="21" t="str">
        <f t="shared" si="765"/>
        <v/>
      </c>
      <c r="Z4993" s="21" t="str">
        <f t="shared" si="766"/>
        <v/>
      </c>
      <c r="AA4993" s="21" t="str">
        <f t="shared" si="767"/>
        <v/>
      </c>
      <c r="AB4993" s="21" t="str">
        <f>VLOOKUP(U4993,'Currency Sheet'!A:C,3,)</f>
        <v>DOLLAR</v>
      </c>
      <c r="AC4993" s="42" t="str">
        <f>VLOOKUP(P4993,'Customer List'!B:D,3,)</f>
        <v>Local</v>
      </c>
    </row>
    <row r="4994" spans="1:29" x14ac:dyDescent="0.25">
      <c r="A4994" s="21">
        <f t="shared" si="761"/>
        <v>4989</v>
      </c>
      <c r="B4994" s="21" t="s">
        <v>6542</v>
      </c>
      <c r="C4994" s="30">
        <v>45993</v>
      </c>
      <c r="D4994" s="30">
        <v>46001</v>
      </c>
      <c r="E4994" s="47">
        <v>95.4</v>
      </c>
      <c r="F4994" s="47">
        <f t="shared" si="763"/>
        <v>8395.2000000000007</v>
      </c>
      <c r="G4994" s="48">
        <f t="shared" si="764"/>
        <v>8395.2000000000007</v>
      </c>
      <c r="H4994" s="21">
        <v>155527</v>
      </c>
      <c r="I4994" s="21" t="s">
        <v>5175</v>
      </c>
      <c r="J4994" s="21">
        <v>1</v>
      </c>
      <c r="K4994" s="21"/>
      <c r="L4994" s="21">
        <f t="shared" si="760"/>
        <v>1</v>
      </c>
      <c r="M4994" s="21"/>
      <c r="N4994" s="30"/>
      <c r="O4994" s="48"/>
      <c r="P4994" s="21" t="s">
        <v>42</v>
      </c>
      <c r="Q4994" s="21"/>
      <c r="R4994" s="21"/>
      <c r="S4994" s="3">
        <v>4</v>
      </c>
      <c r="T4994" s="37"/>
      <c r="U4994" s="21" t="s">
        <v>18</v>
      </c>
      <c r="V4994" s="21" t="str">
        <f>VLOOKUP(P4994,'Customer List'!B:C,2,)</f>
        <v>Faridabad</v>
      </c>
      <c r="W4994" s="38" t="s">
        <v>605</v>
      </c>
      <c r="X4994" s="30" t="str">
        <f t="shared" si="762"/>
        <v/>
      </c>
      <c r="Y4994" s="21" t="str">
        <f t="shared" si="765"/>
        <v/>
      </c>
      <c r="Z4994" s="21" t="str">
        <f t="shared" si="766"/>
        <v/>
      </c>
      <c r="AA4994" s="21" t="str">
        <f t="shared" si="767"/>
        <v/>
      </c>
      <c r="AB4994" s="21" t="str">
        <f>VLOOKUP(U4994,'Currency Sheet'!A:C,3,)</f>
        <v>DOLLAR</v>
      </c>
      <c r="AC4994" s="42" t="str">
        <f>VLOOKUP(P4994,'Customer List'!B:D,3,)</f>
        <v>Local</v>
      </c>
    </row>
    <row r="4995" spans="1:29" x14ac:dyDescent="0.25">
      <c r="A4995" s="21">
        <f t="shared" si="761"/>
        <v>4990</v>
      </c>
      <c r="B4995" s="21" t="s">
        <v>6542</v>
      </c>
      <c r="C4995" s="30">
        <v>45993</v>
      </c>
      <c r="D4995" s="30">
        <v>46001</v>
      </c>
      <c r="E4995" s="47">
        <v>32.4</v>
      </c>
      <c r="F4995" s="47">
        <f t="shared" si="763"/>
        <v>2851.2</v>
      </c>
      <c r="G4995" s="48">
        <f t="shared" si="764"/>
        <v>2851.2</v>
      </c>
      <c r="H4995" s="21">
        <v>157305</v>
      </c>
      <c r="I4995" s="21" t="s">
        <v>6557</v>
      </c>
      <c r="J4995" s="21">
        <v>1</v>
      </c>
      <c r="K4995" s="21">
        <v>1</v>
      </c>
      <c r="L4995" s="21">
        <f t="shared" si="760"/>
        <v>0</v>
      </c>
      <c r="M4995" s="21" t="s">
        <v>6745</v>
      </c>
      <c r="N4995" s="30">
        <v>46007</v>
      </c>
      <c r="O4995" s="48">
        <v>7951.5</v>
      </c>
      <c r="P4995" s="21" t="s">
        <v>30</v>
      </c>
      <c r="Q4995" s="21" t="s">
        <v>636</v>
      </c>
      <c r="R4995" s="21" t="s">
        <v>847</v>
      </c>
      <c r="S4995" s="3">
        <v>4</v>
      </c>
      <c r="T4995" s="37"/>
      <c r="U4995" s="21" t="s">
        <v>18</v>
      </c>
      <c r="V4995" s="21" t="str">
        <f>VLOOKUP(P4995,'Customer List'!B:C,2,)</f>
        <v>Delhi</v>
      </c>
      <c r="W4995" s="38" t="s">
        <v>605</v>
      </c>
      <c r="X4995" s="30">
        <f t="shared" si="762"/>
        <v>46007</v>
      </c>
      <c r="Y4995" s="21">
        <f t="shared" si="765"/>
        <v>0</v>
      </c>
      <c r="Z4995" s="21" t="str">
        <f t="shared" si="766"/>
        <v>Tuesday</v>
      </c>
      <c r="AA4995" s="21" t="str">
        <f t="shared" si="767"/>
        <v>Tuesday</v>
      </c>
      <c r="AB4995" s="21" t="str">
        <f>VLOOKUP(U4995,'Currency Sheet'!A:C,3,)</f>
        <v>DOLLAR</v>
      </c>
      <c r="AC4995" s="42" t="str">
        <f>VLOOKUP(P4995,'Customer List'!B:D,3,)</f>
        <v>Local</v>
      </c>
    </row>
    <row r="4996" spans="1:29" x14ac:dyDescent="0.25">
      <c r="A4996" s="21">
        <f t="shared" si="761"/>
        <v>4991</v>
      </c>
      <c r="B4996" s="21" t="s">
        <v>6542</v>
      </c>
      <c r="C4996" s="30">
        <v>45993</v>
      </c>
      <c r="D4996" s="30">
        <v>46001</v>
      </c>
      <c r="E4996" s="47">
        <v>69</v>
      </c>
      <c r="F4996" s="47">
        <f t="shared" si="763"/>
        <v>6072</v>
      </c>
      <c r="G4996" s="48">
        <f t="shared" si="764"/>
        <v>6072</v>
      </c>
      <c r="H4996" s="21">
        <v>158105</v>
      </c>
      <c r="I4996" s="21" t="s">
        <v>6558</v>
      </c>
      <c r="J4996" s="21">
        <v>1</v>
      </c>
      <c r="K4996" s="21"/>
      <c r="L4996" s="21">
        <f t="shared" si="760"/>
        <v>1</v>
      </c>
      <c r="M4996" s="21"/>
      <c r="N4996" s="30"/>
      <c r="O4996" s="48"/>
      <c r="P4996" s="21" t="s">
        <v>42</v>
      </c>
      <c r="Q4996" s="21"/>
      <c r="R4996" s="21"/>
      <c r="S4996" s="3">
        <v>4</v>
      </c>
      <c r="T4996" s="37"/>
      <c r="U4996" s="21" t="s">
        <v>18</v>
      </c>
      <c r="V4996" s="21" t="str">
        <f>VLOOKUP(P4996,'Customer List'!B:C,2,)</f>
        <v>Faridabad</v>
      </c>
      <c r="W4996" s="38" t="s">
        <v>605</v>
      </c>
      <c r="X4996" s="30" t="str">
        <f t="shared" si="762"/>
        <v/>
      </c>
      <c r="Y4996" s="21" t="str">
        <f t="shared" si="765"/>
        <v/>
      </c>
      <c r="Z4996" s="21" t="str">
        <f t="shared" si="766"/>
        <v/>
      </c>
      <c r="AA4996" s="21" t="str">
        <f t="shared" si="767"/>
        <v/>
      </c>
      <c r="AB4996" s="21" t="str">
        <f>VLOOKUP(U4996,'Currency Sheet'!A:C,3,)</f>
        <v>DOLLAR</v>
      </c>
      <c r="AC4996" s="42" t="str">
        <f>VLOOKUP(P4996,'Customer List'!B:D,3,)</f>
        <v>Local</v>
      </c>
    </row>
    <row r="4997" spans="1:29" x14ac:dyDescent="0.25">
      <c r="A4997" s="21">
        <f t="shared" si="761"/>
        <v>4992</v>
      </c>
      <c r="B4997" s="21" t="s">
        <v>6542</v>
      </c>
      <c r="C4997" s="30">
        <v>45993</v>
      </c>
      <c r="D4997" s="30">
        <v>46001</v>
      </c>
      <c r="E4997" s="47">
        <v>218.4</v>
      </c>
      <c r="F4997" s="47">
        <f t="shared" si="763"/>
        <v>19219.2</v>
      </c>
      <c r="G4997" s="48">
        <f t="shared" si="764"/>
        <v>19219.2</v>
      </c>
      <c r="H4997" s="21">
        <v>159408</v>
      </c>
      <c r="I4997" s="21" t="s">
        <v>6559</v>
      </c>
      <c r="J4997" s="21">
        <v>1</v>
      </c>
      <c r="K4997" s="21"/>
      <c r="L4997" s="21">
        <f t="shared" si="760"/>
        <v>1</v>
      </c>
      <c r="M4997" s="21"/>
      <c r="N4997" s="30"/>
      <c r="O4997" s="48"/>
      <c r="P4997" s="21" t="s">
        <v>42</v>
      </c>
      <c r="Q4997" s="21"/>
      <c r="R4997" s="21"/>
      <c r="S4997" s="3">
        <v>4</v>
      </c>
      <c r="T4997" s="37"/>
      <c r="U4997" s="21" t="s">
        <v>18</v>
      </c>
      <c r="V4997" s="21" t="str">
        <f>VLOOKUP(P4997,'Customer List'!B:C,2,)</f>
        <v>Faridabad</v>
      </c>
      <c r="W4997" s="38" t="s">
        <v>605</v>
      </c>
      <c r="X4997" s="30" t="str">
        <f t="shared" si="762"/>
        <v/>
      </c>
      <c r="Y4997" s="21" t="str">
        <f t="shared" si="765"/>
        <v/>
      </c>
      <c r="Z4997" s="21" t="str">
        <f t="shared" si="766"/>
        <v/>
      </c>
      <c r="AA4997" s="21" t="str">
        <f t="shared" si="767"/>
        <v/>
      </c>
      <c r="AB4997" s="21" t="str">
        <f>VLOOKUP(U4997,'Currency Sheet'!A:C,3,)</f>
        <v>DOLLAR</v>
      </c>
      <c r="AC4997" s="42" t="str">
        <f>VLOOKUP(P4997,'Customer List'!B:D,3,)</f>
        <v>Local</v>
      </c>
    </row>
    <row r="4998" spans="1:29" x14ac:dyDescent="0.25">
      <c r="A4998" s="21">
        <f t="shared" si="761"/>
        <v>4993</v>
      </c>
      <c r="B4998" s="21" t="s">
        <v>6542</v>
      </c>
      <c r="C4998" s="30">
        <v>45993</v>
      </c>
      <c r="D4998" s="30">
        <v>46001</v>
      </c>
      <c r="E4998" s="47">
        <v>288</v>
      </c>
      <c r="F4998" s="47">
        <f t="shared" si="763"/>
        <v>25344</v>
      </c>
      <c r="G4998" s="48">
        <f t="shared" si="764"/>
        <v>25344</v>
      </c>
      <c r="H4998" s="21">
        <v>285205</v>
      </c>
      <c r="I4998" s="21" t="s">
        <v>6560</v>
      </c>
      <c r="J4998" s="21">
        <v>1</v>
      </c>
      <c r="K4998" s="21">
        <v>1</v>
      </c>
      <c r="L4998" s="21">
        <f t="shared" si="760"/>
        <v>0</v>
      </c>
      <c r="M4998" s="21" t="s">
        <v>6650</v>
      </c>
      <c r="N4998" s="30">
        <v>46004</v>
      </c>
      <c r="O4998" s="48">
        <v>26784</v>
      </c>
      <c r="P4998" s="21" t="s">
        <v>621</v>
      </c>
      <c r="Q4998" s="21">
        <v>58159348520</v>
      </c>
      <c r="R4998" s="21" t="s">
        <v>5912</v>
      </c>
      <c r="S4998" s="3">
        <v>4</v>
      </c>
      <c r="T4998" s="37"/>
      <c r="U4998" s="21" t="s">
        <v>18</v>
      </c>
      <c r="V4998" s="21" t="str">
        <f>VLOOKUP(P4998,'Customer List'!B:C,2,)</f>
        <v>Hyderabad</v>
      </c>
      <c r="W4998" s="38"/>
      <c r="X4998" s="30">
        <v>46006</v>
      </c>
      <c r="Y4998" s="21">
        <f t="shared" si="765"/>
        <v>2</v>
      </c>
      <c r="Z4998" s="21" t="str">
        <f t="shared" si="766"/>
        <v>Saturday</v>
      </c>
      <c r="AA4998" s="21" t="str">
        <f t="shared" si="767"/>
        <v>Monday</v>
      </c>
      <c r="AB4998" s="21" t="str">
        <f>VLOOKUP(U4998,'Currency Sheet'!A:C,3,)</f>
        <v>DOLLAR</v>
      </c>
      <c r="AC4998" s="42" t="str">
        <f>VLOOKUP(P4998,'Customer List'!B:D,3,)</f>
        <v>OutStation</v>
      </c>
    </row>
    <row r="4999" spans="1:29" x14ac:dyDescent="0.25">
      <c r="A4999" s="21">
        <f t="shared" si="761"/>
        <v>4994</v>
      </c>
      <c r="B4999" s="21" t="s">
        <v>6542</v>
      </c>
      <c r="C4999" s="30">
        <v>45993</v>
      </c>
      <c r="D4999" s="30">
        <v>46001</v>
      </c>
      <c r="E4999" s="47">
        <v>30</v>
      </c>
      <c r="F4999" s="47">
        <f t="shared" si="763"/>
        <v>2640</v>
      </c>
      <c r="G4999" s="48">
        <f t="shared" si="764"/>
        <v>7920</v>
      </c>
      <c r="H4999" s="21">
        <v>300406</v>
      </c>
      <c r="I4999" s="21" t="s">
        <v>4767</v>
      </c>
      <c r="J4999" s="21">
        <v>3</v>
      </c>
      <c r="K4999" s="21">
        <v>3</v>
      </c>
      <c r="L4999" s="21">
        <f t="shared" si="760"/>
        <v>0</v>
      </c>
      <c r="M4999" s="21" t="s">
        <v>6659</v>
      </c>
      <c r="N4999" s="30">
        <v>46004</v>
      </c>
      <c r="O4999" s="48">
        <v>13950</v>
      </c>
      <c r="P4999" s="21" t="s">
        <v>891</v>
      </c>
      <c r="Q4999" s="21">
        <v>58159348365</v>
      </c>
      <c r="R4999" s="21" t="s">
        <v>5912</v>
      </c>
      <c r="S4999" s="3">
        <v>4</v>
      </c>
      <c r="T4999" s="37"/>
      <c r="U4999" s="21" t="s">
        <v>18</v>
      </c>
      <c r="V4999" s="21" t="str">
        <f>VLOOKUP(P4999,'Customer List'!B:C,2,)</f>
        <v>Banglore</v>
      </c>
      <c r="W4999" s="38"/>
      <c r="X4999" s="30">
        <v>46006</v>
      </c>
      <c r="Y4999" s="21">
        <f t="shared" si="765"/>
        <v>2</v>
      </c>
      <c r="Z4999" s="21" t="str">
        <f t="shared" si="766"/>
        <v>Saturday</v>
      </c>
      <c r="AA4999" s="21" t="str">
        <f t="shared" si="767"/>
        <v>Monday</v>
      </c>
      <c r="AB4999" s="21" t="str">
        <f>VLOOKUP(U4999,'Currency Sheet'!A:C,3,)</f>
        <v>DOLLAR</v>
      </c>
      <c r="AC4999" s="42" t="str">
        <f>VLOOKUP(P4999,'Customer List'!B:D,3,)</f>
        <v>OutStation</v>
      </c>
    </row>
    <row r="5000" spans="1:29" x14ac:dyDescent="0.25">
      <c r="A5000" s="21">
        <f t="shared" si="761"/>
        <v>4995</v>
      </c>
      <c r="B5000" s="21" t="s">
        <v>6542</v>
      </c>
      <c r="C5000" s="30">
        <v>45993</v>
      </c>
      <c r="D5000" s="30">
        <v>46001</v>
      </c>
      <c r="E5000" s="47">
        <v>59.4</v>
      </c>
      <c r="F5000" s="47">
        <f t="shared" si="763"/>
        <v>5227.2</v>
      </c>
      <c r="G5000" s="48">
        <f t="shared" si="764"/>
        <v>5227.2</v>
      </c>
      <c r="H5000" s="21">
        <v>300408</v>
      </c>
      <c r="I5000" s="21" t="s">
        <v>4767</v>
      </c>
      <c r="J5000" s="21">
        <v>1</v>
      </c>
      <c r="K5000" s="21">
        <v>1</v>
      </c>
      <c r="L5000" s="21">
        <f t="shared" si="760"/>
        <v>0</v>
      </c>
      <c r="M5000" s="21" t="s">
        <v>6744</v>
      </c>
      <c r="N5000" s="30">
        <v>46007</v>
      </c>
      <c r="O5000" s="48">
        <v>8910</v>
      </c>
      <c r="P5000" s="21" t="s">
        <v>6593</v>
      </c>
      <c r="Q5000" s="21" t="s">
        <v>5959</v>
      </c>
      <c r="R5000" s="21" t="s">
        <v>6091</v>
      </c>
      <c r="S5000" s="3">
        <v>4</v>
      </c>
      <c r="T5000" s="37"/>
      <c r="U5000" s="21" t="s">
        <v>18</v>
      </c>
      <c r="V5000" s="21" t="str">
        <f>VLOOKUP(P5000,'Customer List'!B:C,2,)</f>
        <v>DELHI</v>
      </c>
      <c r="W5000" s="38" t="s">
        <v>605</v>
      </c>
      <c r="X5000" s="30">
        <f t="shared" si="762"/>
        <v>46007</v>
      </c>
      <c r="Y5000" s="21">
        <f t="shared" si="765"/>
        <v>0</v>
      </c>
      <c r="Z5000" s="21" t="str">
        <f t="shared" si="766"/>
        <v>Tuesday</v>
      </c>
      <c r="AA5000" s="21" t="str">
        <f t="shared" si="767"/>
        <v>Tuesday</v>
      </c>
      <c r="AB5000" s="21" t="str">
        <f>VLOOKUP(U5000,'Currency Sheet'!A:C,3,)</f>
        <v>DOLLAR</v>
      </c>
      <c r="AC5000" s="42" t="str">
        <f>VLOOKUP(P5000,'Customer List'!B:D,3,)</f>
        <v>Local</v>
      </c>
    </row>
    <row r="5001" spans="1:29" x14ac:dyDescent="0.25">
      <c r="A5001" s="21">
        <f t="shared" si="761"/>
        <v>4996</v>
      </c>
      <c r="B5001" s="21" t="s">
        <v>6542</v>
      </c>
      <c r="C5001" s="30">
        <v>45993</v>
      </c>
      <c r="D5001" s="30">
        <v>46001</v>
      </c>
      <c r="E5001" s="47">
        <v>296.8</v>
      </c>
      <c r="F5001" s="47">
        <f t="shared" si="763"/>
        <v>26118.400000000001</v>
      </c>
      <c r="G5001" s="48">
        <f t="shared" si="764"/>
        <v>26118.400000000001</v>
      </c>
      <c r="H5001" s="21">
        <v>302244</v>
      </c>
      <c r="I5001" s="21" t="s">
        <v>4769</v>
      </c>
      <c r="J5001" s="21">
        <v>1</v>
      </c>
      <c r="K5001" s="21">
        <v>1</v>
      </c>
      <c r="L5001" s="21">
        <f t="shared" si="760"/>
        <v>0</v>
      </c>
      <c r="M5001" s="21" t="s">
        <v>6744</v>
      </c>
      <c r="N5001" s="30">
        <v>46007</v>
      </c>
      <c r="O5001" s="48">
        <v>38160</v>
      </c>
      <c r="P5001" s="21" t="s">
        <v>6593</v>
      </c>
      <c r="Q5001" s="21" t="s">
        <v>5959</v>
      </c>
      <c r="R5001" s="21" t="s">
        <v>6091</v>
      </c>
      <c r="S5001" s="3">
        <v>4</v>
      </c>
      <c r="T5001" s="37"/>
      <c r="U5001" s="21" t="s">
        <v>18</v>
      </c>
      <c r="V5001" s="21" t="str">
        <f>VLOOKUP(P5001,'Customer List'!B:C,2,)</f>
        <v>DELHI</v>
      </c>
      <c r="W5001" s="38" t="s">
        <v>605</v>
      </c>
      <c r="X5001" s="30">
        <f t="shared" si="762"/>
        <v>46007</v>
      </c>
      <c r="Y5001" s="21">
        <f t="shared" si="765"/>
        <v>0</v>
      </c>
      <c r="Z5001" s="21" t="str">
        <f t="shared" si="766"/>
        <v>Tuesday</v>
      </c>
      <c r="AA5001" s="21" t="str">
        <f t="shared" si="767"/>
        <v>Tuesday</v>
      </c>
      <c r="AB5001" s="21" t="str">
        <f>VLOOKUP(U5001,'Currency Sheet'!A:C,3,)</f>
        <v>DOLLAR</v>
      </c>
      <c r="AC5001" s="42" t="str">
        <f>VLOOKUP(P5001,'Customer List'!B:D,3,)</f>
        <v>Local</v>
      </c>
    </row>
    <row r="5002" spans="1:29" x14ac:dyDescent="0.25">
      <c r="A5002" s="21">
        <f t="shared" si="761"/>
        <v>4997</v>
      </c>
      <c r="B5002" s="21" t="s">
        <v>6542</v>
      </c>
      <c r="C5002" s="30">
        <v>45993</v>
      </c>
      <c r="D5002" s="30">
        <v>46001</v>
      </c>
      <c r="E5002" s="47">
        <v>304.5</v>
      </c>
      <c r="F5002" s="47">
        <f t="shared" si="763"/>
        <v>26796</v>
      </c>
      <c r="G5002" s="48">
        <f t="shared" si="764"/>
        <v>26796</v>
      </c>
      <c r="H5002" s="21">
        <v>302830</v>
      </c>
      <c r="I5002" s="21" t="s">
        <v>4770</v>
      </c>
      <c r="J5002" s="21">
        <v>1</v>
      </c>
      <c r="K5002" s="21">
        <v>1</v>
      </c>
      <c r="L5002" s="21">
        <f t="shared" si="760"/>
        <v>0</v>
      </c>
      <c r="M5002" s="21" t="s">
        <v>6755</v>
      </c>
      <c r="N5002" s="30">
        <v>46007</v>
      </c>
      <c r="O5002" s="48">
        <v>47197.5</v>
      </c>
      <c r="P5002" s="21" t="s">
        <v>625</v>
      </c>
      <c r="Q5002" s="21" t="s">
        <v>5959</v>
      </c>
      <c r="R5002" s="21" t="s">
        <v>6091</v>
      </c>
      <c r="S5002" s="3">
        <v>4</v>
      </c>
      <c r="T5002" s="37" t="s">
        <v>6756</v>
      </c>
      <c r="U5002" s="21" t="s">
        <v>18</v>
      </c>
      <c r="V5002" s="21" t="str">
        <f>VLOOKUP(P5002,'Customer List'!B:C,2,)</f>
        <v>Delhi</v>
      </c>
      <c r="W5002" s="38" t="s">
        <v>605</v>
      </c>
      <c r="X5002" s="30">
        <f t="shared" si="762"/>
        <v>46007</v>
      </c>
      <c r="Y5002" s="21">
        <f t="shared" si="765"/>
        <v>0</v>
      </c>
      <c r="Z5002" s="21" t="str">
        <f t="shared" si="766"/>
        <v>Tuesday</v>
      </c>
      <c r="AA5002" s="21" t="str">
        <f t="shared" si="767"/>
        <v>Tuesday</v>
      </c>
      <c r="AB5002" s="21" t="str">
        <f>VLOOKUP(U5002,'Currency Sheet'!A:C,3,)</f>
        <v>DOLLAR</v>
      </c>
      <c r="AC5002" s="42" t="str">
        <f>VLOOKUP(P5002,'Customer List'!B:D,3,)</f>
        <v>Local</v>
      </c>
    </row>
    <row r="5003" spans="1:29" x14ac:dyDescent="0.25">
      <c r="A5003" s="21">
        <f t="shared" si="761"/>
        <v>4998</v>
      </c>
      <c r="B5003" s="21" t="s">
        <v>6542</v>
      </c>
      <c r="C5003" s="30">
        <v>45993</v>
      </c>
      <c r="D5003" s="30">
        <v>46001</v>
      </c>
      <c r="E5003" s="47">
        <v>292.60000000000002</v>
      </c>
      <c r="F5003" s="47">
        <f t="shared" si="763"/>
        <v>25748.800000000003</v>
      </c>
      <c r="G5003" s="48">
        <f t="shared" si="764"/>
        <v>25748.800000000003</v>
      </c>
      <c r="H5003" s="21">
        <v>303736</v>
      </c>
      <c r="I5003" s="21" t="s">
        <v>6531</v>
      </c>
      <c r="J5003" s="21">
        <v>1</v>
      </c>
      <c r="K5003" s="21">
        <v>1</v>
      </c>
      <c r="L5003" s="21">
        <f t="shared" si="760"/>
        <v>0</v>
      </c>
      <c r="M5003" s="21" t="s">
        <v>6750</v>
      </c>
      <c r="N5003" s="30">
        <v>46008</v>
      </c>
      <c r="O5003" s="48">
        <v>35739</v>
      </c>
      <c r="P5003" s="21" t="s">
        <v>625</v>
      </c>
      <c r="Q5003" s="21" t="s">
        <v>5959</v>
      </c>
      <c r="R5003" s="21" t="s">
        <v>6091</v>
      </c>
      <c r="S5003" s="3">
        <v>4</v>
      </c>
      <c r="T5003" s="37"/>
      <c r="U5003" s="21" t="s">
        <v>18</v>
      </c>
      <c r="V5003" s="21" t="str">
        <f>VLOOKUP(P5003,'Customer List'!B:C,2,)</f>
        <v>Delhi</v>
      </c>
      <c r="W5003" s="38" t="s">
        <v>605</v>
      </c>
      <c r="X5003" s="30">
        <f t="shared" si="762"/>
        <v>46008</v>
      </c>
      <c r="Y5003" s="21">
        <f t="shared" si="765"/>
        <v>0</v>
      </c>
      <c r="Z5003" s="21" t="str">
        <f t="shared" si="766"/>
        <v>Wednesday</v>
      </c>
      <c r="AA5003" s="21" t="str">
        <f t="shared" si="767"/>
        <v>Wednesday</v>
      </c>
      <c r="AB5003" s="21" t="str">
        <f>VLOOKUP(U5003,'Currency Sheet'!A:C,3,)</f>
        <v>DOLLAR</v>
      </c>
      <c r="AC5003" s="42" t="str">
        <f>VLOOKUP(P5003,'Customer List'!B:D,3,)</f>
        <v>Local</v>
      </c>
    </row>
    <row r="5004" spans="1:29" x14ac:dyDescent="0.25">
      <c r="A5004" s="21">
        <f t="shared" si="761"/>
        <v>4999</v>
      </c>
      <c r="B5004" s="21" t="s">
        <v>6542</v>
      </c>
      <c r="C5004" s="30">
        <v>45993</v>
      </c>
      <c r="D5004" s="30">
        <v>46001</v>
      </c>
      <c r="E5004" s="47">
        <v>292.60000000000002</v>
      </c>
      <c r="F5004" s="47">
        <f t="shared" si="763"/>
        <v>25748.800000000003</v>
      </c>
      <c r="G5004" s="48">
        <f t="shared" si="764"/>
        <v>25748.800000000003</v>
      </c>
      <c r="H5004" s="21">
        <v>303930</v>
      </c>
      <c r="I5004" s="21" t="s">
        <v>6561</v>
      </c>
      <c r="J5004" s="21">
        <v>1</v>
      </c>
      <c r="K5004" s="21">
        <v>1</v>
      </c>
      <c r="L5004" s="21">
        <f t="shared" si="760"/>
        <v>0</v>
      </c>
      <c r="M5004" s="21" t="s">
        <v>6748</v>
      </c>
      <c r="N5004" s="30">
        <v>46008</v>
      </c>
      <c r="O5004" s="48">
        <v>35739</v>
      </c>
      <c r="P5004" s="21" t="s">
        <v>625</v>
      </c>
      <c r="Q5004" s="21" t="s">
        <v>5959</v>
      </c>
      <c r="R5004" s="21" t="s">
        <v>6091</v>
      </c>
      <c r="S5004" s="3">
        <v>4</v>
      </c>
      <c r="T5004" s="37" t="s">
        <v>6749</v>
      </c>
      <c r="U5004" s="21" t="s">
        <v>18</v>
      </c>
      <c r="V5004" s="21" t="str">
        <f>VLOOKUP(P5004,'Customer List'!B:C,2,)</f>
        <v>Delhi</v>
      </c>
      <c r="W5004" s="38" t="s">
        <v>605</v>
      </c>
      <c r="X5004" s="30">
        <f t="shared" si="762"/>
        <v>46008</v>
      </c>
      <c r="Y5004" s="21">
        <f t="shared" si="765"/>
        <v>0</v>
      </c>
      <c r="Z5004" s="21" t="str">
        <f t="shared" si="766"/>
        <v>Wednesday</v>
      </c>
      <c r="AA5004" s="21" t="str">
        <f t="shared" si="767"/>
        <v>Wednesday</v>
      </c>
      <c r="AB5004" s="21" t="str">
        <f>VLOOKUP(U5004,'Currency Sheet'!A:C,3,)</f>
        <v>DOLLAR</v>
      </c>
      <c r="AC5004" s="42" t="str">
        <f>VLOOKUP(P5004,'Customer List'!B:D,3,)</f>
        <v>Local</v>
      </c>
    </row>
    <row r="5005" spans="1:29" x14ac:dyDescent="0.25">
      <c r="A5005" s="21">
        <f t="shared" si="761"/>
        <v>5000</v>
      </c>
      <c r="B5005" s="21" t="s">
        <v>6542</v>
      </c>
      <c r="C5005" s="30">
        <v>45993</v>
      </c>
      <c r="D5005" s="30">
        <v>46001</v>
      </c>
      <c r="E5005" s="47">
        <v>159</v>
      </c>
      <c r="F5005" s="47">
        <f t="shared" si="763"/>
        <v>13992</v>
      </c>
      <c r="G5005" s="48">
        <f t="shared" si="764"/>
        <v>13992</v>
      </c>
      <c r="H5005" s="21">
        <v>304024</v>
      </c>
      <c r="I5005" s="21" t="s">
        <v>4795</v>
      </c>
      <c r="J5005" s="21">
        <v>1</v>
      </c>
      <c r="K5005" s="21">
        <v>1</v>
      </c>
      <c r="L5005" s="21">
        <f t="shared" si="760"/>
        <v>0</v>
      </c>
      <c r="M5005" s="21" t="s">
        <v>6660</v>
      </c>
      <c r="N5005" s="30">
        <v>46004</v>
      </c>
      <c r="O5005" s="48">
        <v>28752.5</v>
      </c>
      <c r="P5005" s="21" t="s">
        <v>891</v>
      </c>
      <c r="Q5005" s="21"/>
      <c r="R5005" s="21"/>
      <c r="S5005" s="3">
        <v>4</v>
      </c>
      <c r="T5005" s="37"/>
      <c r="U5005" s="21" t="s">
        <v>18</v>
      </c>
      <c r="V5005" s="21" t="str">
        <f>VLOOKUP(P5005,'Customer List'!B:C,2,)</f>
        <v>Banglore</v>
      </c>
      <c r="W5005" s="38" t="s">
        <v>6047</v>
      </c>
      <c r="X5005" s="30" t="str">
        <f t="shared" si="762"/>
        <v/>
      </c>
      <c r="Y5005" s="21" t="str">
        <f t="shared" si="765"/>
        <v/>
      </c>
      <c r="Z5005" s="21" t="str">
        <f t="shared" si="766"/>
        <v>Saturday</v>
      </c>
      <c r="AA5005" s="21" t="str">
        <f t="shared" si="767"/>
        <v/>
      </c>
      <c r="AB5005" s="21" t="str">
        <f>VLOOKUP(U5005,'Currency Sheet'!A:C,3,)</f>
        <v>DOLLAR</v>
      </c>
      <c r="AC5005" s="42" t="str">
        <f>VLOOKUP(P5005,'Customer List'!B:D,3,)</f>
        <v>OutStation</v>
      </c>
    </row>
    <row r="5006" spans="1:29" x14ac:dyDescent="0.25">
      <c r="A5006" s="21">
        <f t="shared" si="761"/>
        <v>5001</v>
      </c>
      <c r="B5006" s="21" t="s">
        <v>6542</v>
      </c>
      <c r="C5006" s="30">
        <v>45993</v>
      </c>
      <c r="D5006" s="30">
        <v>46001</v>
      </c>
      <c r="E5006" s="47">
        <v>204</v>
      </c>
      <c r="F5006" s="47">
        <f t="shared" si="763"/>
        <v>17952</v>
      </c>
      <c r="G5006" s="48">
        <f t="shared" si="764"/>
        <v>35904</v>
      </c>
      <c r="H5006" s="21">
        <v>304028</v>
      </c>
      <c r="I5006" s="21" t="s">
        <v>4795</v>
      </c>
      <c r="J5006" s="21">
        <v>2</v>
      </c>
      <c r="K5006" s="21">
        <v>2</v>
      </c>
      <c r="L5006" s="21">
        <f t="shared" si="760"/>
        <v>0</v>
      </c>
      <c r="M5006" s="21" t="s">
        <v>6755</v>
      </c>
      <c r="N5006" s="30">
        <v>46007</v>
      </c>
      <c r="O5006" s="48">
        <v>63240</v>
      </c>
      <c r="P5006" s="21" t="s">
        <v>625</v>
      </c>
      <c r="Q5006" s="21" t="s">
        <v>5959</v>
      </c>
      <c r="R5006" s="21" t="s">
        <v>6091</v>
      </c>
      <c r="S5006" s="3">
        <v>4</v>
      </c>
      <c r="T5006" s="37" t="s">
        <v>6756</v>
      </c>
      <c r="U5006" s="21" t="s">
        <v>18</v>
      </c>
      <c r="V5006" s="21" t="str">
        <f>VLOOKUP(P5006,'Customer List'!B:C,2,)</f>
        <v>Delhi</v>
      </c>
      <c r="W5006" s="38" t="s">
        <v>605</v>
      </c>
      <c r="X5006" s="30">
        <f t="shared" si="762"/>
        <v>46007</v>
      </c>
      <c r="Y5006" s="21">
        <f t="shared" si="765"/>
        <v>0</v>
      </c>
      <c r="Z5006" s="21" t="str">
        <f t="shared" si="766"/>
        <v>Tuesday</v>
      </c>
      <c r="AA5006" s="21" t="str">
        <f t="shared" si="767"/>
        <v>Tuesday</v>
      </c>
      <c r="AB5006" s="21" t="str">
        <f>VLOOKUP(U5006,'Currency Sheet'!A:C,3,)</f>
        <v>DOLLAR</v>
      </c>
      <c r="AC5006" s="42" t="str">
        <f>VLOOKUP(P5006,'Customer List'!B:D,3,)</f>
        <v>Local</v>
      </c>
    </row>
    <row r="5007" spans="1:29" x14ac:dyDescent="0.25">
      <c r="A5007" s="21">
        <f t="shared" si="761"/>
        <v>5002</v>
      </c>
      <c r="B5007" s="21" t="s">
        <v>6542</v>
      </c>
      <c r="C5007" s="30">
        <v>45993</v>
      </c>
      <c r="D5007" s="30">
        <v>46001</v>
      </c>
      <c r="E5007" s="47">
        <v>89.4</v>
      </c>
      <c r="F5007" s="47">
        <f t="shared" si="763"/>
        <v>7867.2000000000007</v>
      </c>
      <c r="G5007" s="48">
        <f t="shared" si="764"/>
        <v>7867.2000000000007</v>
      </c>
      <c r="H5007" s="21">
        <v>304210</v>
      </c>
      <c r="I5007" s="21" t="s">
        <v>5379</v>
      </c>
      <c r="J5007" s="21">
        <v>1</v>
      </c>
      <c r="K5007" s="21">
        <v>1</v>
      </c>
      <c r="L5007" s="21">
        <f t="shared" si="760"/>
        <v>0</v>
      </c>
      <c r="M5007" s="21" t="s">
        <v>6639</v>
      </c>
      <c r="N5007" s="30">
        <v>46004</v>
      </c>
      <c r="O5007" s="48">
        <v>13857</v>
      </c>
      <c r="P5007" s="21" t="s">
        <v>621</v>
      </c>
      <c r="Q5007" s="21">
        <v>58159348520</v>
      </c>
      <c r="R5007" s="21" t="s">
        <v>5912</v>
      </c>
      <c r="S5007" s="3">
        <v>4</v>
      </c>
      <c r="T5007" s="37"/>
      <c r="U5007" s="21" t="s">
        <v>18</v>
      </c>
      <c r="V5007" s="21" t="str">
        <f>VLOOKUP(P5007,'Customer List'!B:C,2,)</f>
        <v>Hyderabad</v>
      </c>
      <c r="W5007" s="38"/>
      <c r="X5007" s="30">
        <v>46006</v>
      </c>
      <c r="Y5007" s="21">
        <f t="shared" si="765"/>
        <v>2</v>
      </c>
      <c r="Z5007" s="21" t="str">
        <f t="shared" si="766"/>
        <v>Saturday</v>
      </c>
      <c r="AA5007" s="21" t="str">
        <f t="shared" si="767"/>
        <v>Monday</v>
      </c>
      <c r="AB5007" s="21" t="str">
        <f>VLOOKUP(U5007,'Currency Sheet'!A:C,3,)</f>
        <v>DOLLAR</v>
      </c>
      <c r="AC5007" s="42" t="str">
        <f>VLOOKUP(P5007,'Customer List'!B:D,3,)</f>
        <v>OutStation</v>
      </c>
    </row>
    <row r="5008" spans="1:29" x14ac:dyDescent="0.25">
      <c r="A5008" s="21">
        <f t="shared" si="761"/>
        <v>5003</v>
      </c>
      <c r="B5008" s="21" t="s">
        <v>6542</v>
      </c>
      <c r="C5008" s="30">
        <v>45993</v>
      </c>
      <c r="D5008" s="30">
        <v>46001</v>
      </c>
      <c r="E5008" s="47">
        <v>50.4</v>
      </c>
      <c r="F5008" s="47">
        <f t="shared" si="763"/>
        <v>4435.2</v>
      </c>
      <c r="G5008" s="48">
        <f t="shared" si="764"/>
        <v>4435.2</v>
      </c>
      <c r="H5008" s="21">
        <v>304803</v>
      </c>
      <c r="I5008" s="21" t="s">
        <v>4775</v>
      </c>
      <c r="J5008" s="21">
        <v>1</v>
      </c>
      <c r="K5008" s="21">
        <v>1</v>
      </c>
      <c r="L5008" s="21">
        <f t="shared" si="760"/>
        <v>0</v>
      </c>
      <c r="M5008" s="21" t="s">
        <v>6633</v>
      </c>
      <c r="N5008" s="30">
        <v>46004</v>
      </c>
      <c r="O5008" s="48">
        <v>7812</v>
      </c>
      <c r="P5008" s="21" t="s">
        <v>228</v>
      </c>
      <c r="Q5008" s="21">
        <v>58159346626</v>
      </c>
      <c r="R5008" s="21" t="s">
        <v>5912</v>
      </c>
      <c r="S5008" s="3">
        <v>4</v>
      </c>
      <c r="T5008" s="37"/>
      <c r="U5008" s="21" t="s">
        <v>18</v>
      </c>
      <c r="V5008" s="21" t="str">
        <f>VLOOKUP(P5008,'Customer List'!B:C,2,)</f>
        <v>Kolkata</v>
      </c>
      <c r="W5008" s="38"/>
      <c r="X5008" s="30">
        <v>46006</v>
      </c>
      <c r="Y5008" s="21">
        <f t="shared" si="765"/>
        <v>2</v>
      </c>
      <c r="Z5008" s="21" t="str">
        <f t="shared" si="766"/>
        <v>Saturday</v>
      </c>
      <c r="AA5008" s="21" t="str">
        <f t="shared" si="767"/>
        <v>Monday</v>
      </c>
      <c r="AB5008" s="21" t="str">
        <f>VLOOKUP(U5008,'Currency Sheet'!A:C,3,)</f>
        <v>DOLLAR</v>
      </c>
      <c r="AC5008" s="42" t="str">
        <f>VLOOKUP(P5008,'Customer List'!B:D,3,)</f>
        <v>OutStation</v>
      </c>
    </row>
    <row r="5009" spans="1:29" x14ac:dyDescent="0.25">
      <c r="A5009" s="21">
        <f t="shared" si="761"/>
        <v>5004</v>
      </c>
      <c r="B5009" s="21" t="s">
        <v>6542</v>
      </c>
      <c r="C5009" s="30">
        <v>45993</v>
      </c>
      <c r="D5009" s="30">
        <v>46001</v>
      </c>
      <c r="E5009" s="47">
        <v>208.2</v>
      </c>
      <c r="F5009" s="47">
        <f t="shared" si="763"/>
        <v>18321.599999999999</v>
      </c>
      <c r="G5009" s="48">
        <f t="shared" si="764"/>
        <v>36643.199999999997</v>
      </c>
      <c r="H5009" s="21">
        <v>305022</v>
      </c>
      <c r="I5009" s="21" t="s">
        <v>5180</v>
      </c>
      <c r="J5009" s="21">
        <v>2</v>
      </c>
      <c r="K5009" s="21">
        <v>2</v>
      </c>
      <c r="L5009" s="21">
        <f t="shared" si="760"/>
        <v>0</v>
      </c>
      <c r="M5009" s="21" t="s">
        <v>6755</v>
      </c>
      <c r="N5009" s="30">
        <v>46007</v>
      </c>
      <c r="O5009" s="48">
        <v>64542</v>
      </c>
      <c r="P5009" s="21" t="s">
        <v>625</v>
      </c>
      <c r="Q5009" s="21" t="s">
        <v>5959</v>
      </c>
      <c r="R5009" s="21" t="s">
        <v>6091</v>
      </c>
      <c r="S5009" s="3">
        <v>4</v>
      </c>
      <c r="T5009" s="37" t="s">
        <v>6756</v>
      </c>
      <c r="U5009" s="21" t="s">
        <v>18</v>
      </c>
      <c r="V5009" s="21" t="str">
        <f>VLOOKUP(P5009,'Customer List'!B:C,2,)</f>
        <v>Delhi</v>
      </c>
      <c r="W5009" s="38" t="s">
        <v>605</v>
      </c>
      <c r="X5009" s="30">
        <f t="shared" si="762"/>
        <v>46007</v>
      </c>
      <c r="Y5009" s="21">
        <f t="shared" si="765"/>
        <v>0</v>
      </c>
      <c r="Z5009" s="21" t="str">
        <f t="shared" si="766"/>
        <v>Tuesday</v>
      </c>
      <c r="AA5009" s="21" t="str">
        <f t="shared" si="767"/>
        <v>Tuesday</v>
      </c>
      <c r="AB5009" s="21" t="str">
        <f>VLOOKUP(U5009,'Currency Sheet'!A:C,3,)</f>
        <v>DOLLAR</v>
      </c>
      <c r="AC5009" s="42" t="str">
        <f>VLOOKUP(P5009,'Customer List'!B:D,3,)</f>
        <v>Local</v>
      </c>
    </row>
    <row r="5010" spans="1:29" x14ac:dyDescent="0.25">
      <c r="A5010" s="21">
        <f t="shared" si="761"/>
        <v>5005</v>
      </c>
      <c r="B5010" s="21" t="s">
        <v>6542</v>
      </c>
      <c r="C5010" s="30">
        <v>45993</v>
      </c>
      <c r="D5010" s="30">
        <v>46001</v>
      </c>
      <c r="E5010" s="47">
        <v>84.6</v>
      </c>
      <c r="F5010" s="47">
        <f t="shared" si="763"/>
        <v>7444.7999999999993</v>
      </c>
      <c r="G5010" s="48">
        <f t="shared" si="764"/>
        <v>7444.7999999999993</v>
      </c>
      <c r="H5010" s="21">
        <v>305647</v>
      </c>
      <c r="I5010" s="21" t="s">
        <v>5063</v>
      </c>
      <c r="J5010" s="21">
        <v>1</v>
      </c>
      <c r="K5010" s="21">
        <v>1</v>
      </c>
      <c r="L5010" s="21">
        <f t="shared" si="760"/>
        <v>0</v>
      </c>
      <c r="M5010" s="21" t="s">
        <v>6658</v>
      </c>
      <c r="N5010" s="30">
        <v>46004</v>
      </c>
      <c r="O5010" s="48">
        <v>15298.5</v>
      </c>
      <c r="P5010" s="21" t="s">
        <v>891</v>
      </c>
      <c r="Q5010" s="21">
        <v>58159348365</v>
      </c>
      <c r="R5010" s="21" t="s">
        <v>5912</v>
      </c>
      <c r="S5010" s="3">
        <v>4</v>
      </c>
      <c r="T5010" s="37"/>
      <c r="U5010" s="21" t="s">
        <v>18</v>
      </c>
      <c r="V5010" s="21" t="str">
        <f>VLOOKUP(P5010,'Customer List'!B:C,2,)</f>
        <v>Banglore</v>
      </c>
      <c r="W5010" s="38"/>
      <c r="X5010" s="30">
        <v>46006</v>
      </c>
      <c r="Y5010" s="21">
        <f t="shared" si="765"/>
        <v>2</v>
      </c>
      <c r="Z5010" s="21" t="str">
        <f t="shared" si="766"/>
        <v>Saturday</v>
      </c>
      <c r="AA5010" s="21" t="str">
        <f t="shared" si="767"/>
        <v>Monday</v>
      </c>
      <c r="AB5010" s="21" t="str">
        <f>VLOOKUP(U5010,'Currency Sheet'!A:C,3,)</f>
        <v>DOLLAR</v>
      </c>
      <c r="AC5010" s="42" t="str">
        <f>VLOOKUP(P5010,'Customer List'!B:D,3,)</f>
        <v>OutStation</v>
      </c>
    </row>
    <row r="5011" spans="1:29" x14ac:dyDescent="0.25">
      <c r="A5011" s="21">
        <f t="shared" si="761"/>
        <v>5006</v>
      </c>
      <c r="B5011" s="21" t="s">
        <v>6542</v>
      </c>
      <c r="C5011" s="30">
        <v>45993</v>
      </c>
      <c r="D5011" s="30">
        <v>46001</v>
      </c>
      <c r="E5011" s="47">
        <v>304.5</v>
      </c>
      <c r="F5011" s="47">
        <f t="shared" si="763"/>
        <v>26796</v>
      </c>
      <c r="G5011" s="48">
        <f t="shared" si="764"/>
        <v>80388</v>
      </c>
      <c r="H5011" s="21">
        <v>306742</v>
      </c>
      <c r="I5011" s="21" t="s">
        <v>5826</v>
      </c>
      <c r="J5011" s="21">
        <v>3</v>
      </c>
      <c r="K5011" s="21">
        <v>3</v>
      </c>
      <c r="L5011" s="21">
        <f t="shared" si="760"/>
        <v>0</v>
      </c>
      <c r="M5011" s="21" t="s">
        <v>6659</v>
      </c>
      <c r="N5011" s="30">
        <v>46004</v>
      </c>
      <c r="O5011" s="48">
        <v>121365</v>
      </c>
      <c r="P5011" s="21" t="s">
        <v>891</v>
      </c>
      <c r="Q5011" s="21">
        <v>58159348365</v>
      </c>
      <c r="R5011" s="21" t="s">
        <v>5912</v>
      </c>
      <c r="S5011" s="3">
        <v>4</v>
      </c>
      <c r="T5011" s="37"/>
      <c r="U5011" s="21" t="s">
        <v>18</v>
      </c>
      <c r="V5011" s="21" t="str">
        <f>VLOOKUP(P5011,'Customer List'!B:C,2,)</f>
        <v>Banglore</v>
      </c>
      <c r="W5011" s="38"/>
      <c r="X5011" s="30">
        <v>46006</v>
      </c>
      <c r="Y5011" s="21">
        <f t="shared" si="765"/>
        <v>2</v>
      </c>
      <c r="Z5011" s="21" t="str">
        <f t="shared" si="766"/>
        <v>Saturday</v>
      </c>
      <c r="AA5011" s="21" t="str">
        <f t="shared" si="767"/>
        <v>Monday</v>
      </c>
      <c r="AB5011" s="21" t="str">
        <f>VLOOKUP(U5011,'Currency Sheet'!A:C,3,)</f>
        <v>DOLLAR</v>
      </c>
      <c r="AC5011" s="42" t="str">
        <f>VLOOKUP(P5011,'Customer List'!B:D,3,)</f>
        <v>OutStation</v>
      </c>
    </row>
    <row r="5012" spans="1:29" x14ac:dyDescent="0.25">
      <c r="A5012" s="21">
        <f t="shared" si="761"/>
        <v>5007</v>
      </c>
      <c r="B5012" s="21" t="s">
        <v>6542</v>
      </c>
      <c r="C5012" s="30">
        <v>45993</v>
      </c>
      <c r="D5012" s="30">
        <v>46001</v>
      </c>
      <c r="E5012" s="47">
        <v>312.2</v>
      </c>
      <c r="F5012" s="47">
        <f t="shared" si="763"/>
        <v>27473.599999999999</v>
      </c>
      <c r="G5012" s="48">
        <f t="shared" si="764"/>
        <v>27473.599999999999</v>
      </c>
      <c r="H5012" s="21">
        <v>310838</v>
      </c>
      <c r="I5012" s="21" t="s">
        <v>5065</v>
      </c>
      <c r="J5012" s="21">
        <v>1</v>
      </c>
      <c r="K5012" s="21">
        <v>1</v>
      </c>
      <c r="L5012" s="21">
        <f t="shared" si="760"/>
        <v>0</v>
      </c>
      <c r="M5012" s="21" t="s">
        <v>6750</v>
      </c>
      <c r="N5012" s="30">
        <v>46008</v>
      </c>
      <c r="O5012" s="48">
        <v>38133</v>
      </c>
      <c r="P5012" s="21" t="s">
        <v>625</v>
      </c>
      <c r="Q5012" s="21" t="s">
        <v>5959</v>
      </c>
      <c r="R5012" s="21" t="s">
        <v>6091</v>
      </c>
      <c r="S5012" s="3">
        <v>4</v>
      </c>
      <c r="T5012" s="37"/>
      <c r="U5012" s="21" t="s">
        <v>18</v>
      </c>
      <c r="V5012" s="21" t="str">
        <f>VLOOKUP(P5012,'Customer List'!B:C,2,)</f>
        <v>Delhi</v>
      </c>
      <c r="W5012" s="38" t="s">
        <v>605</v>
      </c>
      <c r="X5012" s="30">
        <f t="shared" si="762"/>
        <v>46008</v>
      </c>
      <c r="Y5012" s="21">
        <f t="shared" si="765"/>
        <v>0</v>
      </c>
      <c r="Z5012" s="21" t="str">
        <f t="shared" si="766"/>
        <v>Wednesday</v>
      </c>
      <c r="AA5012" s="21" t="str">
        <f t="shared" si="767"/>
        <v>Wednesday</v>
      </c>
      <c r="AB5012" s="21" t="str">
        <f>VLOOKUP(U5012,'Currency Sheet'!A:C,3,)</f>
        <v>DOLLAR</v>
      </c>
      <c r="AC5012" s="42" t="str">
        <f>VLOOKUP(P5012,'Customer List'!B:D,3,)</f>
        <v>Local</v>
      </c>
    </row>
    <row r="5013" spans="1:29" x14ac:dyDescent="0.25">
      <c r="A5013" s="21">
        <f t="shared" si="761"/>
        <v>5008</v>
      </c>
      <c r="B5013" s="21" t="s">
        <v>6542</v>
      </c>
      <c r="C5013" s="30">
        <v>45993</v>
      </c>
      <c r="D5013" s="30">
        <v>46001</v>
      </c>
      <c r="E5013" s="47">
        <v>266.7</v>
      </c>
      <c r="F5013" s="47">
        <f t="shared" si="763"/>
        <v>23469.599999999999</v>
      </c>
      <c r="G5013" s="48">
        <f t="shared" si="764"/>
        <v>23469.599999999999</v>
      </c>
      <c r="H5013" s="21">
        <v>310930</v>
      </c>
      <c r="I5013" s="21" t="s">
        <v>4777</v>
      </c>
      <c r="J5013" s="21">
        <v>1</v>
      </c>
      <c r="K5013" s="21">
        <v>1</v>
      </c>
      <c r="L5013" s="21">
        <f t="shared" si="760"/>
        <v>0</v>
      </c>
      <c r="M5013" s="21" t="s">
        <v>6744</v>
      </c>
      <c r="N5013" s="30">
        <v>46007</v>
      </c>
      <c r="O5013" s="48">
        <v>34290</v>
      </c>
      <c r="P5013" s="21" t="s">
        <v>6593</v>
      </c>
      <c r="Q5013" s="21" t="s">
        <v>5959</v>
      </c>
      <c r="R5013" s="21" t="s">
        <v>6091</v>
      </c>
      <c r="S5013" s="3">
        <v>4</v>
      </c>
      <c r="T5013" s="37"/>
      <c r="U5013" s="21" t="s">
        <v>18</v>
      </c>
      <c r="V5013" s="21" t="str">
        <f>VLOOKUP(P5013,'Customer List'!B:C,2,)</f>
        <v>DELHI</v>
      </c>
      <c r="W5013" s="38" t="s">
        <v>605</v>
      </c>
      <c r="X5013" s="30">
        <f t="shared" si="762"/>
        <v>46007</v>
      </c>
      <c r="Y5013" s="21">
        <f t="shared" si="765"/>
        <v>0</v>
      </c>
      <c r="Z5013" s="21" t="str">
        <f t="shared" si="766"/>
        <v>Tuesday</v>
      </c>
      <c r="AA5013" s="21" t="str">
        <f t="shared" si="767"/>
        <v>Tuesday</v>
      </c>
      <c r="AB5013" s="21" t="str">
        <f>VLOOKUP(U5013,'Currency Sheet'!A:C,3,)</f>
        <v>DOLLAR</v>
      </c>
      <c r="AC5013" s="42" t="str">
        <f>VLOOKUP(P5013,'Customer List'!B:D,3,)</f>
        <v>Local</v>
      </c>
    </row>
    <row r="5014" spans="1:29" x14ac:dyDescent="0.25">
      <c r="A5014" s="21">
        <f t="shared" si="761"/>
        <v>5009</v>
      </c>
      <c r="B5014" s="21" t="s">
        <v>6542</v>
      </c>
      <c r="C5014" s="30">
        <v>45993</v>
      </c>
      <c r="D5014" s="30">
        <v>46001</v>
      </c>
      <c r="E5014" s="47">
        <v>102.6</v>
      </c>
      <c r="F5014" s="47">
        <f t="shared" si="763"/>
        <v>9028.7999999999993</v>
      </c>
      <c r="G5014" s="48">
        <f t="shared" si="764"/>
        <v>9028.7999999999993</v>
      </c>
      <c r="H5014" s="21">
        <v>311131</v>
      </c>
      <c r="I5014" s="21" t="s">
        <v>6562</v>
      </c>
      <c r="J5014" s="21">
        <v>1</v>
      </c>
      <c r="K5014" s="21">
        <v>1</v>
      </c>
      <c r="L5014" s="21">
        <f t="shared" si="760"/>
        <v>0</v>
      </c>
      <c r="M5014" s="21" t="s">
        <v>6604</v>
      </c>
      <c r="N5014" s="30">
        <v>46002</v>
      </c>
      <c r="O5014" s="48">
        <v>15903</v>
      </c>
      <c r="P5014" s="21" t="s">
        <v>191</v>
      </c>
      <c r="Q5014" s="21" t="s">
        <v>6623</v>
      </c>
      <c r="R5014" s="21" t="s">
        <v>5912</v>
      </c>
      <c r="S5014" s="3">
        <v>4</v>
      </c>
      <c r="T5014" s="37"/>
      <c r="U5014" s="21" t="s">
        <v>18</v>
      </c>
      <c r="V5014" s="21" t="str">
        <f>VLOOKUP(P5014,'Customer List'!B:C,2,)</f>
        <v>Chandigarh</v>
      </c>
      <c r="W5014" s="38"/>
      <c r="X5014" s="30">
        <v>46004</v>
      </c>
      <c r="Y5014" s="21">
        <f t="shared" si="765"/>
        <v>2</v>
      </c>
      <c r="Z5014" s="21" t="str">
        <f t="shared" si="766"/>
        <v>Thursday</v>
      </c>
      <c r="AA5014" s="21" t="str">
        <f t="shared" si="767"/>
        <v>Saturday</v>
      </c>
      <c r="AB5014" s="21" t="str">
        <f>VLOOKUP(U5014,'Currency Sheet'!A:C,3,)</f>
        <v>DOLLAR</v>
      </c>
      <c r="AC5014" s="42" t="str">
        <f>VLOOKUP(P5014,'Customer List'!B:D,3,)</f>
        <v>OutStation</v>
      </c>
    </row>
    <row r="5015" spans="1:29" x14ac:dyDescent="0.25">
      <c r="A5015" s="21">
        <f t="shared" si="761"/>
        <v>5010</v>
      </c>
      <c r="B5015" s="21" t="s">
        <v>6542</v>
      </c>
      <c r="C5015" s="30">
        <v>45993</v>
      </c>
      <c r="D5015" s="30">
        <v>46001</v>
      </c>
      <c r="E5015" s="47">
        <v>69.599999999999994</v>
      </c>
      <c r="F5015" s="47">
        <f t="shared" si="763"/>
        <v>6124.7999999999993</v>
      </c>
      <c r="G5015" s="48">
        <f t="shared" si="764"/>
        <v>6124.7999999999993</v>
      </c>
      <c r="H5015" s="21">
        <v>317333</v>
      </c>
      <c r="I5015" s="21" t="s">
        <v>4767</v>
      </c>
      <c r="J5015" s="21">
        <v>1</v>
      </c>
      <c r="K5015" s="21">
        <v>1</v>
      </c>
      <c r="L5015" s="21">
        <f t="shared" si="760"/>
        <v>0</v>
      </c>
      <c r="M5015" s="21" t="s">
        <v>6633</v>
      </c>
      <c r="N5015" s="30">
        <v>46004</v>
      </c>
      <c r="O5015" s="48">
        <v>10509</v>
      </c>
      <c r="P5015" s="21" t="s">
        <v>228</v>
      </c>
      <c r="Q5015" s="21">
        <v>58159346626</v>
      </c>
      <c r="R5015" s="21" t="s">
        <v>5912</v>
      </c>
      <c r="S5015" s="3">
        <v>4</v>
      </c>
      <c r="T5015" s="37"/>
      <c r="U5015" s="21" t="s">
        <v>18</v>
      </c>
      <c r="V5015" s="21" t="str">
        <f>VLOOKUP(P5015,'Customer List'!B:C,2,)</f>
        <v>Kolkata</v>
      </c>
      <c r="W5015" s="38"/>
      <c r="X5015" s="30">
        <v>46006</v>
      </c>
      <c r="Y5015" s="21">
        <f t="shared" si="765"/>
        <v>2</v>
      </c>
      <c r="Z5015" s="21" t="str">
        <f t="shared" si="766"/>
        <v>Saturday</v>
      </c>
      <c r="AA5015" s="21" t="str">
        <f t="shared" si="767"/>
        <v>Monday</v>
      </c>
      <c r="AB5015" s="21" t="str">
        <f>VLOOKUP(U5015,'Currency Sheet'!A:C,3,)</f>
        <v>DOLLAR</v>
      </c>
      <c r="AC5015" s="42" t="str">
        <f>VLOOKUP(P5015,'Customer List'!B:D,3,)</f>
        <v>OutStation</v>
      </c>
    </row>
    <row r="5016" spans="1:29" x14ac:dyDescent="0.25">
      <c r="A5016" s="21">
        <f t="shared" si="761"/>
        <v>5011</v>
      </c>
      <c r="B5016" s="21" t="s">
        <v>6542</v>
      </c>
      <c r="C5016" s="30">
        <v>45993</v>
      </c>
      <c r="D5016" s="30">
        <v>46001</v>
      </c>
      <c r="E5016" s="47">
        <v>30</v>
      </c>
      <c r="F5016" s="47">
        <f t="shared" si="763"/>
        <v>2640</v>
      </c>
      <c r="G5016" s="48">
        <f t="shared" si="764"/>
        <v>2640</v>
      </c>
      <c r="H5016" s="21">
        <v>317408</v>
      </c>
      <c r="I5016" s="21" t="s">
        <v>4778</v>
      </c>
      <c r="J5016" s="21">
        <v>1</v>
      </c>
      <c r="K5016" s="21">
        <v>1</v>
      </c>
      <c r="L5016" s="21">
        <f t="shared" si="760"/>
        <v>0</v>
      </c>
      <c r="M5016" s="21" t="s">
        <v>6744</v>
      </c>
      <c r="N5016" s="30">
        <v>46007</v>
      </c>
      <c r="O5016" s="48">
        <v>4500</v>
      </c>
      <c r="P5016" s="21" t="s">
        <v>6593</v>
      </c>
      <c r="Q5016" s="21" t="s">
        <v>5959</v>
      </c>
      <c r="R5016" s="21" t="s">
        <v>6091</v>
      </c>
      <c r="S5016" s="3">
        <v>4</v>
      </c>
      <c r="T5016" s="37"/>
      <c r="U5016" s="21" t="s">
        <v>18</v>
      </c>
      <c r="V5016" s="21" t="str">
        <f>VLOOKUP(P5016,'Customer List'!B:C,2,)</f>
        <v>DELHI</v>
      </c>
      <c r="W5016" s="38" t="s">
        <v>605</v>
      </c>
      <c r="X5016" s="30">
        <f t="shared" si="762"/>
        <v>46007</v>
      </c>
      <c r="Y5016" s="21">
        <f t="shared" si="765"/>
        <v>0</v>
      </c>
      <c r="Z5016" s="21" t="str">
        <f t="shared" si="766"/>
        <v>Tuesday</v>
      </c>
      <c r="AA5016" s="21" t="str">
        <f t="shared" si="767"/>
        <v>Tuesday</v>
      </c>
      <c r="AB5016" s="21" t="str">
        <f>VLOOKUP(U5016,'Currency Sheet'!A:C,3,)</f>
        <v>DOLLAR</v>
      </c>
      <c r="AC5016" s="42" t="str">
        <f>VLOOKUP(P5016,'Customer List'!B:D,3,)</f>
        <v>Local</v>
      </c>
    </row>
    <row r="5017" spans="1:29" x14ac:dyDescent="0.25">
      <c r="A5017" s="21">
        <f t="shared" si="761"/>
        <v>5012</v>
      </c>
      <c r="B5017" s="21" t="s">
        <v>6542</v>
      </c>
      <c r="C5017" s="30">
        <v>45993</v>
      </c>
      <c r="D5017" s="30">
        <v>46001</v>
      </c>
      <c r="E5017" s="47">
        <v>74.400000000000006</v>
      </c>
      <c r="F5017" s="47">
        <f t="shared" si="763"/>
        <v>6547.2000000000007</v>
      </c>
      <c r="G5017" s="48">
        <f t="shared" si="764"/>
        <v>6547.2000000000007</v>
      </c>
      <c r="H5017" s="21">
        <v>317417</v>
      </c>
      <c r="I5017" s="21" t="s">
        <v>4778</v>
      </c>
      <c r="J5017" s="21">
        <v>1</v>
      </c>
      <c r="K5017" s="21">
        <v>1</v>
      </c>
      <c r="L5017" s="21">
        <f t="shared" si="760"/>
        <v>0</v>
      </c>
      <c r="M5017" s="21" t="s">
        <v>6634</v>
      </c>
      <c r="N5017" s="30">
        <v>46004</v>
      </c>
      <c r="O5017" s="48">
        <v>19220</v>
      </c>
      <c r="P5017" s="21" t="s">
        <v>6349</v>
      </c>
      <c r="Q5017" s="21">
        <v>58159344412</v>
      </c>
      <c r="R5017" s="21" t="s">
        <v>5912</v>
      </c>
      <c r="S5017" s="3">
        <v>4</v>
      </c>
      <c r="T5017" s="37"/>
      <c r="U5017" s="21" t="s">
        <v>18</v>
      </c>
      <c r="V5017" s="21" t="str">
        <f>VLOOKUP(P5017,'Customer List'!B:C,2,)</f>
        <v>Kolkata</v>
      </c>
      <c r="W5017" s="38"/>
      <c r="X5017" s="30">
        <v>46006</v>
      </c>
      <c r="Y5017" s="21">
        <f t="shared" si="765"/>
        <v>2</v>
      </c>
      <c r="Z5017" s="21" t="str">
        <f t="shared" si="766"/>
        <v>Saturday</v>
      </c>
      <c r="AA5017" s="21" t="str">
        <f t="shared" si="767"/>
        <v>Monday</v>
      </c>
      <c r="AB5017" s="21" t="str">
        <f>VLOOKUP(U5017,'Currency Sheet'!A:C,3,)</f>
        <v>DOLLAR</v>
      </c>
      <c r="AC5017" s="42" t="str">
        <f>VLOOKUP(P5017,'Customer List'!B:D,3,)</f>
        <v>OutStation</v>
      </c>
    </row>
    <row r="5018" spans="1:29" x14ac:dyDescent="0.25">
      <c r="A5018" s="21">
        <f t="shared" si="761"/>
        <v>5013</v>
      </c>
      <c r="B5018" s="21" t="s">
        <v>6542</v>
      </c>
      <c r="C5018" s="30">
        <v>45993</v>
      </c>
      <c r="D5018" s="30">
        <v>46001</v>
      </c>
      <c r="E5018" s="47">
        <v>159</v>
      </c>
      <c r="F5018" s="47">
        <f t="shared" si="763"/>
        <v>13992</v>
      </c>
      <c r="G5018" s="48">
        <f t="shared" si="764"/>
        <v>13992</v>
      </c>
      <c r="H5018" s="21">
        <v>317426</v>
      </c>
      <c r="I5018" s="21" t="s">
        <v>4778</v>
      </c>
      <c r="J5018" s="21">
        <v>1</v>
      </c>
      <c r="K5018" s="21">
        <v>1</v>
      </c>
      <c r="L5018" s="21">
        <f t="shared" si="760"/>
        <v>0</v>
      </c>
      <c r="M5018" s="21" t="s">
        <v>6757</v>
      </c>
      <c r="N5018" s="30">
        <v>46008</v>
      </c>
      <c r="O5018" s="48">
        <v>0</v>
      </c>
      <c r="P5018" s="21" t="s">
        <v>625</v>
      </c>
      <c r="Q5018" s="21" t="s">
        <v>5959</v>
      </c>
      <c r="R5018" s="21" t="s">
        <v>6091</v>
      </c>
      <c r="S5018" s="3">
        <v>4</v>
      </c>
      <c r="T5018" s="37"/>
      <c r="U5018" s="21" t="s">
        <v>18</v>
      </c>
      <c r="V5018" s="21" t="str">
        <f>VLOOKUP(P5018,'Customer List'!B:C,2,)</f>
        <v>Delhi</v>
      </c>
      <c r="W5018" s="38" t="s">
        <v>605</v>
      </c>
      <c r="X5018" s="30">
        <f t="shared" si="762"/>
        <v>46008</v>
      </c>
      <c r="Y5018" s="21">
        <f t="shared" si="765"/>
        <v>0</v>
      </c>
      <c r="Z5018" s="21" t="str">
        <f t="shared" si="766"/>
        <v>Wednesday</v>
      </c>
      <c r="AA5018" s="21" t="str">
        <f t="shared" si="767"/>
        <v>Wednesday</v>
      </c>
      <c r="AB5018" s="21" t="str">
        <f>VLOOKUP(U5018,'Currency Sheet'!A:C,3,)</f>
        <v>DOLLAR</v>
      </c>
      <c r="AC5018" s="42" t="str">
        <f>VLOOKUP(P5018,'Customer List'!B:D,3,)</f>
        <v>Local</v>
      </c>
    </row>
    <row r="5019" spans="1:29" x14ac:dyDescent="0.25">
      <c r="A5019" s="21">
        <f t="shared" si="761"/>
        <v>5014</v>
      </c>
      <c r="B5019" s="21" t="s">
        <v>6542</v>
      </c>
      <c r="C5019" s="30">
        <v>45993</v>
      </c>
      <c r="D5019" s="30">
        <v>46001</v>
      </c>
      <c r="E5019" s="47">
        <v>304.5</v>
      </c>
      <c r="F5019" s="47">
        <f t="shared" si="763"/>
        <v>26796</v>
      </c>
      <c r="G5019" s="48">
        <f t="shared" si="764"/>
        <v>26796</v>
      </c>
      <c r="H5019" s="21">
        <v>320136</v>
      </c>
      <c r="I5019" s="21" t="s">
        <v>6337</v>
      </c>
      <c r="J5019" s="21">
        <v>1</v>
      </c>
      <c r="K5019" s="21">
        <v>1</v>
      </c>
      <c r="L5019" s="21">
        <f t="shared" si="760"/>
        <v>0</v>
      </c>
      <c r="M5019" s="21" t="s">
        <v>6668</v>
      </c>
      <c r="N5019" s="30">
        <v>46004</v>
      </c>
      <c r="O5019" s="48">
        <v>47197.5</v>
      </c>
      <c r="P5019" s="21" t="s">
        <v>398</v>
      </c>
      <c r="Q5019" s="21">
        <v>58159345753</v>
      </c>
      <c r="R5019" s="21" t="s">
        <v>5912</v>
      </c>
      <c r="S5019" s="3">
        <v>4</v>
      </c>
      <c r="T5019" s="37"/>
      <c r="U5019" s="21" t="s">
        <v>18</v>
      </c>
      <c r="V5019" s="21" t="str">
        <f>VLOOKUP(P5019,'Customer List'!B:C,2,)</f>
        <v>Pune</v>
      </c>
      <c r="W5019" s="38"/>
      <c r="X5019" s="30">
        <v>46006</v>
      </c>
      <c r="Y5019" s="21">
        <f t="shared" si="765"/>
        <v>2</v>
      </c>
      <c r="Z5019" s="21" t="str">
        <f t="shared" si="766"/>
        <v>Saturday</v>
      </c>
      <c r="AA5019" s="21" t="str">
        <f t="shared" si="767"/>
        <v>Monday</v>
      </c>
      <c r="AB5019" s="21" t="str">
        <f>VLOOKUP(U5019,'Currency Sheet'!A:C,3,)</f>
        <v>DOLLAR</v>
      </c>
      <c r="AC5019" s="42" t="str">
        <f>VLOOKUP(P5019,'Customer List'!B:D,3,)</f>
        <v>OutStation</v>
      </c>
    </row>
    <row r="5020" spans="1:29" x14ac:dyDescent="0.25">
      <c r="A5020" s="21">
        <f t="shared" si="761"/>
        <v>5015</v>
      </c>
      <c r="B5020" s="21" t="s">
        <v>6542</v>
      </c>
      <c r="C5020" s="30">
        <v>45993</v>
      </c>
      <c r="D5020" s="30">
        <v>46001</v>
      </c>
      <c r="E5020" s="47">
        <v>188.4</v>
      </c>
      <c r="F5020" s="47">
        <f t="shared" si="763"/>
        <v>16579.2</v>
      </c>
      <c r="G5020" s="48">
        <f t="shared" si="764"/>
        <v>16579.2</v>
      </c>
      <c r="H5020" s="21">
        <v>324208</v>
      </c>
      <c r="I5020" s="21" t="s">
        <v>6142</v>
      </c>
      <c r="J5020" s="21">
        <v>1</v>
      </c>
      <c r="K5020" s="21">
        <v>1</v>
      </c>
      <c r="L5020" s="21">
        <f t="shared" si="760"/>
        <v>0</v>
      </c>
      <c r="M5020" s="21" t="s">
        <v>6605</v>
      </c>
      <c r="N5020" s="30">
        <v>46002</v>
      </c>
      <c r="O5020" s="48">
        <v>29202</v>
      </c>
      <c r="P5020" s="21" t="s">
        <v>191</v>
      </c>
      <c r="Q5020" s="21" t="s">
        <v>6623</v>
      </c>
      <c r="R5020" s="21" t="s">
        <v>5912</v>
      </c>
      <c r="S5020" s="3">
        <v>4</v>
      </c>
      <c r="T5020" s="37"/>
      <c r="U5020" s="21" t="s">
        <v>18</v>
      </c>
      <c r="V5020" s="21" t="str">
        <f>VLOOKUP(P5020,'Customer List'!B:C,2,)</f>
        <v>Chandigarh</v>
      </c>
      <c r="W5020" s="38"/>
      <c r="X5020" s="30">
        <v>46004</v>
      </c>
      <c r="Y5020" s="21">
        <f t="shared" si="765"/>
        <v>2</v>
      </c>
      <c r="Z5020" s="21" t="str">
        <f t="shared" si="766"/>
        <v>Thursday</v>
      </c>
      <c r="AA5020" s="21" t="str">
        <f t="shared" si="767"/>
        <v>Saturday</v>
      </c>
      <c r="AB5020" s="21" t="str">
        <f>VLOOKUP(U5020,'Currency Sheet'!A:C,3,)</f>
        <v>DOLLAR</v>
      </c>
      <c r="AC5020" s="42" t="str">
        <f>VLOOKUP(P5020,'Customer List'!B:D,3,)</f>
        <v>OutStation</v>
      </c>
    </row>
    <row r="5021" spans="1:29" x14ac:dyDescent="0.25">
      <c r="A5021" s="21">
        <f t="shared" si="761"/>
        <v>5016</v>
      </c>
      <c r="B5021" s="21" t="s">
        <v>6542</v>
      </c>
      <c r="C5021" s="30">
        <v>45993</v>
      </c>
      <c r="D5021" s="30">
        <v>46001</v>
      </c>
      <c r="E5021" s="47">
        <v>80.400000000000006</v>
      </c>
      <c r="F5021" s="47">
        <f t="shared" si="763"/>
        <v>7075.2000000000007</v>
      </c>
      <c r="G5021" s="48">
        <f t="shared" si="764"/>
        <v>7075.2000000000007</v>
      </c>
      <c r="H5021" s="21">
        <v>326107</v>
      </c>
      <c r="I5021" s="21" t="s">
        <v>6563</v>
      </c>
      <c r="J5021" s="21">
        <v>1</v>
      </c>
      <c r="K5021" s="21"/>
      <c r="L5021" s="21">
        <f t="shared" ref="L5021:L5084" si="768">J5021-K5021</f>
        <v>1</v>
      </c>
      <c r="M5021" s="21"/>
      <c r="N5021" s="30"/>
      <c r="O5021" s="48"/>
      <c r="P5021" s="21" t="s">
        <v>42</v>
      </c>
      <c r="Q5021" s="21"/>
      <c r="R5021" s="21"/>
      <c r="S5021" s="3">
        <v>4</v>
      </c>
      <c r="T5021" s="37"/>
      <c r="U5021" s="21" t="s">
        <v>18</v>
      </c>
      <c r="V5021" s="21" t="str">
        <f>VLOOKUP(P5021,'Customer List'!B:C,2,)</f>
        <v>Faridabad</v>
      </c>
      <c r="W5021" s="38" t="s">
        <v>605</v>
      </c>
      <c r="X5021" s="30" t="str">
        <f t="shared" si="762"/>
        <v/>
      </c>
      <c r="Y5021" s="21" t="str">
        <f t="shared" si="765"/>
        <v/>
      </c>
      <c r="Z5021" s="21" t="str">
        <f t="shared" si="766"/>
        <v/>
      </c>
      <c r="AA5021" s="21" t="str">
        <f t="shared" si="767"/>
        <v/>
      </c>
      <c r="AB5021" s="21" t="str">
        <f>VLOOKUP(U5021,'Currency Sheet'!A:C,3,)</f>
        <v>DOLLAR</v>
      </c>
      <c r="AC5021" s="42" t="str">
        <f>VLOOKUP(P5021,'Customer List'!B:D,3,)</f>
        <v>Local</v>
      </c>
    </row>
    <row r="5022" spans="1:29" x14ac:dyDescent="0.25">
      <c r="A5022" s="21">
        <f t="shared" si="761"/>
        <v>5017</v>
      </c>
      <c r="B5022" s="21" t="s">
        <v>6542</v>
      </c>
      <c r="C5022" s="30">
        <v>45993</v>
      </c>
      <c r="D5022" s="30">
        <v>46001</v>
      </c>
      <c r="E5022" s="47">
        <v>222</v>
      </c>
      <c r="F5022" s="47">
        <f t="shared" si="763"/>
        <v>19536</v>
      </c>
      <c r="G5022" s="48">
        <f t="shared" si="764"/>
        <v>19536</v>
      </c>
      <c r="H5022" s="21">
        <v>329718</v>
      </c>
      <c r="I5022" s="21" t="s">
        <v>5385</v>
      </c>
      <c r="J5022" s="21">
        <v>1</v>
      </c>
      <c r="K5022" s="21">
        <v>1</v>
      </c>
      <c r="L5022" s="21">
        <f t="shared" si="768"/>
        <v>0</v>
      </c>
      <c r="M5022" s="21" t="s">
        <v>6670</v>
      </c>
      <c r="N5022" s="30">
        <v>46004</v>
      </c>
      <c r="O5022" s="48">
        <v>40145</v>
      </c>
      <c r="P5022" s="21" t="s">
        <v>630</v>
      </c>
      <c r="Q5022" s="21">
        <v>58159344935</v>
      </c>
      <c r="R5022" s="21" t="s">
        <v>5912</v>
      </c>
      <c r="S5022" s="3">
        <v>4</v>
      </c>
      <c r="T5022" s="37"/>
      <c r="U5022" s="21" t="s">
        <v>18</v>
      </c>
      <c r="V5022" s="21" t="str">
        <f>VLOOKUP(P5022,'Customer List'!B:C,2,)</f>
        <v>Telangana</v>
      </c>
      <c r="W5022" s="38"/>
      <c r="X5022" s="30">
        <v>46006</v>
      </c>
      <c r="Y5022" s="21">
        <f t="shared" si="765"/>
        <v>2</v>
      </c>
      <c r="Z5022" s="21" t="str">
        <f t="shared" si="766"/>
        <v>Saturday</v>
      </c>
      <c r="AA5022" s="21" t="str">
        <f t="shared" si="767"/>
        <v>Monday</v>
      </c>
      <c r="AB5022" s="21" t="str">
        <f>VLOOKUP(U5022,'Currency Sheet'!A:C,3,)</f>
        <v>DOLLAR</v>
      </c>
      <c r="AC5022" s="42" t="str">
        <f>VLOOKUP(P5022,'Customer List'!B:D,3,)</f>
        <v>OutStation</v>
      </c>
    </row>
    <row r="5023" spans="1:29" x14ac:dyDescent="0.25">
      <c r="A5023" s="21">
        <f t="shared" ref="A5023:A5086" si="769">A5022+1</f>
        <v>5018</v>
      </c>
      <c r="B5023" s="21" t="s">
        <v>6542</v>
      </c>
      <c r="C5023" s="30">
        <v>45993</v>
      </c>
      <c r="D5023" s="30">
        <v>46001</v>
      </c>
      <c r="E5023" s="47">
        <v>312.2</v>
      </c>
      <c r="F5023" s="47">
        <f t="shared" si="763"/>
        <v>27473.599999999999</v>
      </c>
      <c r="G5023" s="48">
        <f t="shared" si="764"/>
        <v>27473.599999999999</v>
      </c>
      <c r="H5023" s="21">
        <v>329928</v>
      </c>
      <c r="I5023" s="21" t="s">
        <v>4781</v>
      </c>
      <c r="J5023" s="21">
        <v>1</v>
      </c>
      <c r="K5023" s="21">
        <v>1</v>
      </c>
      <c r="L5023" s="21">
        <f t="shared" si="768"/>
        <v>0</v>
      </c>
      <c r="M5023" s="21" t="s">
        <v>6748</v>
      </c>
      <c r="N5023" s="30">
        <v>46008</v>
      </c>
      <c r="O5023" s="48">
        <v>38133</v>
      </c>
      <c r="P5023" s="21" t="s">
        <v>625</v>
      </c>
      <c r="Q5023" s="21" t="s">
        <v>5959</v>
      </c>
      <c r="R5023" s="21" t="s">
        <v>6091</v>
      </c>
      <c r="S5023" s="3">
        <v>4</v>
      </c>
      <c r="T5023" s="37" t="s">
        <v>6749</v>
      </c>
      <c r="U5023" s="21" t="s">
        <v>18</v>
      </c>
      <c r="V5023" s="21" t="str">
        <f>VLOOKUP(P5023,'Customer List'!B:C,2,)</f>
        <v>Delhi</v>
      </c>
      <c r="W5023" s="38" t="s">
        <v>605</v>
      </c>
      <c r="X5023" s="30">
        <f t="shared" ref="X5023:X5085" si="770">IF(OR(R5023 = "PRIYANKA MADAM", R5023 = "DEEPAK", R5023 = "PORTER"),N5023,"")</f>
        <v>46008</v>
      </c>
      <c r="Y5023" s="21">
        <f t="shared" si="765"/>
        <v>0</v>
      </c>
      <c r="Z5023" s="21" t="str">
        <f t="shared" si="766"/>
        <v>Wednesday</v>
      </c>
      <c r="AA5023" s="21" t="str">
        <f t="shared" si="767"/>
        <v>Wednesday</v>
      </c>
      <c r="AB5023" s="21" t="str">
        <f>VLOOKUP(U5023,'Currency Sheet'!A:C,3,)</f>
        <v>DOLLAR</v>
      </c>
      <c r="AC5023" s="42" t="str">
        <f>VLOOKUP(P5023,'Customer List'!B:D,3,)</f>
        <v>Local</v>
      </c>
    </row>
    <row r="5024" spans="1:29" x14ac:dyDescent="0.25">
      <c r="A5024" s="21">
        <f t="shared" si="769"/>
        <v>5019</v>
      </c>
      <c r="B5024" s="21" t="s">
        <v>6542</v>
      </c>
      <c r="C5024" s="30">
        <v>45993</v>
      </c>
      <c r="D5024" s="30">
        <v>46001</v>
      </c>
      <c r="E5024" s="47">
        <v>99</v>
      </c>
      <c r="F5024" s="47">
        <f t="shared" si="763"/>
        <v>8712</v>
      </c>
      <c r="G5024" s="48">
        <f t="shared" si="764"/>
        <v>8712</v>
      </c>
      <c r="H5024" s="21">
        <v>330323</v>
      </c>
      <c r="I5024" s="21" t="s">
        <v>6564</v>
      </c>
      <c r="J5024" s="21">
        <v>1</v>
      </c>
      <c r="K5024" s="21"/>
      <c r="L5024" s="21">
        <f t="shared" si="768"/>
        <v>1</v>
      </c>
      <c r="M5024" s="21"/>
      <c r="N5024" s="30"/>
      <c r="O5024" s="48"/>
      <c r="P5024" s="21" t="s">
        <v>42</v>
      </c>
      <c r="Q5024" s="21"/>
      <c r="R5024" s="21"/>
      <c r="S5024" s="3">
        <v>4</v>
      </c>
      <c r="T5024" s="37"/>
      <c r="U5024" s="21" t="s">
        <v>18</v>
      </c>
      <c r="V5024" s="21" t="str">
        <f>VLOOKUP(P5024,'Customer List'!B:C,2,)</f>
        <v>Faridabad</v>
      </c>
      <c r="W5024" s="38" t="s">
        <v>605</v>
      </c>
      <c r="X5024" s="30" t="str">
        <f t="shared" si="770"/>
        <v/>
      </c>
      <c r="Y5024" s="21" t="str">
        <f t="shared" si="765"/>
        <v/>
      </c>
      <c r="Z5024" s="21" t="str">
        <f t="shared" si="766"/>
        <v/>
      </c>
      <c r="AA5024" s="21" t="str">
        <f t="shared" si="767"/>
        <v/>
      </c>
      <c r="AB5024" s="21" t="str">
        <f>VLOOKUP(U5024,'Currency Sheet'!A:C,3,)</f>
        <v>DOLLAR</v>
      </c>
      <c r="AC5024" s="42" t="str">
        <f>VLOOKUP(P5024,'Customer List'!B:D,3,)</f>
        <v>Local</v>
      </c>
    </row>
    <row r="5025" spans="1:29" x14ac:dyDescent="0.25">
      <c r="A5025" s="21">
        <f t="shared" si="769"/>
        <v>5020</v>
      </c>
      <c r="B5025" s="21" t="s">
        <v>6542</v>
      </c>
      <c r="C5025" s="30">
        <v>45993</v>
      </c>
      <c r="D5025" s="30">
        <v>46001</v>
      </c>
      <c r="E5025" s="47">
        <v>99</v>
      </c>
      <c r="F5025" s="47">
        <f t="shared" si="763"/>
        <v>8712</v>
      </c>
      <c r="G5025" s="48">
        <f t="shared" si="764"/>
        <v>8712</v>
      </c>
      <c r="H5025" s="21">
        <v>330411</v>
      </c>
      <c r="I5025" s="21" t="s">
        <v>6565</v>
      </c>
      <c r="J5025" s="21">
        <v>1</v>
      </c>
      <c r="K5025" s="21">
        <v>1</v>
      </c>
      <c r="L5025" s="21">
        <f t="shared" si="768"/>
        <v>0</v>
      </c>
      <c r="M5025" s="21" t="s">
        <v>6667</v>
      </c>
      <c r="N5025" s="30">
        <v>46004</v>
      </c>
      <c r="O5025" s="48">
        <v>17902.5</v>
      </c>
      <c r="P5025" s="21" t="s">
        <v>620</v>
      </c>
      <c r="Q5025" s="21">
        <v>58159346350</v>
      </c>
      <c r="R5025" s="21" t="s">
        <v>5912</v>
      </c>
      <c r="S5025" s="3">
        <v>4</v>
      </c>
      <c r="T5025" s="37"/>
      <c r="U5025" s="21" t="s">
        <v>18</v>
      </c>
      <c r="V5025" s="21" t="str">
        <f>VLOOKUP(P5025,'Customer List'!B:C,2,)</f>
        <v>Mumbai</v>
      </c>
      <c r="W5025" s="38"/>
      <c r="X5025" s="30">
        <v>46006</v>
      </c>
      <c r="Y5025" s="21">
        <f t="shared" si="765"/>
        <v>2</v>
      </c>
      <c r="Z5025" s="21" t="str">
        <f t="shared" si="766"/>
        <v>Saturday</v>
      </c>
      <c r="AA5025" s="21" t="str">
        <f t="shared" si="767"/>
        <v>Monday</v>
      </c>
      <c r="AB5025" s="21" t="str">
        <f>VLOOKUP(U5025,'Currency Sheet'!A:C,3,)</f>
        <v>DOLLAR</v>
      </c>
      <c r="AC5025" s="42" t="str">
        <f>VLOOKUP(P5025,'Customer List'!B:D,3,)</f>
        <v>OutStation</v>
      </c>
    </row>
    <row r="5026" spans="1:29" x14ac:dyDescent="0.25">
      <c r="A5026" s="21">
        <f t="shared" si="769"/>
        <v>5021</v>
      </c>
      <c r="B5026" s="21" t="s">
        <v>6542</v>
      </c>
      <c r="C5026" s="30">
        <v>45993</v>
      </c>
      <c r="D5026" s="30">
        <v>46001</v>
      </c>
      <c r="E5026" s="47">
        <v>160.80000000000001</v>
      </c>
      <c r="F5026" s="47">
        <f t="shared" si="763"/>
        <v>14150.400000000001</v>
      </c>
      <c r="G5026" s="48">
        <f t="shared" si="764"/>
        <v>42451.200000000004</v>
      </c>
      <c r="H5026" s="21">
        <v>331210</v>
      </c>
      <c r="I5026" s="21" t="s">
        <v>5827</v>
      </c>
      <c r="J5026" s="21">
        <v>3</v>
      </c>
      <c r="K5026" s="21">
        <v>3</v>
      </c>
      <c r="L5026" s="21">
        <f t="shared" si="768"/>
        <v>0</v>
      </c>
      <c r="M5026" s="21" t="s">
        <v>6659</v>
      </c>
      <c r="N5026" s="30">
        <v>46004</v>
      </c>
      <c r="O5026" s="48">
        <v>74772</v>
      </c>
      <c r="P5026" s="21" t="s">
        <v>891</v>
      </c>
      <c r="Q5026" s="21">
        <v>58159348365</v>
      </c>
      <c r="R5026" s="21" t="s">
        <v>5912</v>
      </c>
      <c r="S5026" s="3">
        <v>4</v>
      </c>
      <c r="T5026" s="37"/>
      <c r="U5026" s="21" t="s">
        <v>18</v>
      </c>
      <c r="V5026" s="21" t="str">
        <f>VLOOKUP(P5026,'Customer List'!B:C,2,)</f>
        <v>Banglore</v>
      </c>
      <c r="W5026" s="38"/>
      <c r="X5026" s="30">
        <v>46006</v>
      </c>
      <c r="Y5026" s="21">
        <f t="shared" si="765"/>
        <v>2</v>
      </c>
      <c r="Z5026" s="21" t="str">
        <f t="shared" si="766"/>
        <v>Saturday</v>
      </c>
      <c r="AA5026" s="21" t="str">
        <f t="shared" si="767"/>
        <v>Monday</v>
      </c>
      <c r="AB5026" s="21" t="str">
        <f>VLOOKUP(U5026,'Currency Sheet'!A:C,3,)</f>
        <v>DOLLAR</v>
      </c>
      <c r="AC5026" s="42" t="str">
        <f>VLOOKUP(P5026,'Customer List'!B:D,3,)</f>
        <v>OutStation</v>
      </c>
    </row>
    <row r="5027" spans="1:29" x14ac:dyDescent="0.25">
      <c r="A5027" s="21">
        <f t="shared" si="769"/>
        <v>5022</v>
      </c>
      <c r="B5027" s="21" t="s">
        <v>6542</v>
      </c>
      <c r="C5027" s="30">
        <v>45993</v>
      </c>
      <c r="D5027" s="30">
        <v>46001</v>
      </c>
      <c r="E5027" s="47">
        <v>208.2</v>
      </c>
      <c r="F5027" s="47">
        <f t="shared" si="763"/>
        <v>18321.599999999999</v>
      </c>
      <c r="G5027" s="48">
        <f t="shared" si="764"/>
        <v>18321.599999999999</v>
      </c>
      <c r="H5027" s="21">
        <v>336214</v>
      </c>
      <c r="I5027" s="21" t="s">
        <v>6566</v>
      </c>
      <c r="J5027" s="21">
        <v>1</v>
      </c>
      <c r="K5027" s="21">
        <v>1</v>
      </c>
      <c r="L5027" s="21">
        <f t="shared" si="768"/>
        <v>0</v>
      </c>
      <c r="M5027" s="21" t="s">
        <v>6748</v>
      </c>
      <c r="N5027" s="30">
        <v>46008</v>
      </c>
      <c r="O5027" s="48">
        <v>29668.5</v>
      </c>
      <c r="P5027" s="21" t="s">
        <v>625</v>
      </c>
      <c r="Q5027" s="21" t="s">
        <v>5959</v>
      </c>
      <c r="R5027" s="21" t="s">
        <v>6091</v>
      </c>
      <c r="S5027" s="3">
        <v>4</v>
      </c>
      <c r="T5027" s="37" t="s">
        <v>6749</v>
      </c>
      <c r="U5027" s="21" t="s">
        <v>18</v>
      </c>
      <c r="V5027" s="21" t="str">
        <f>VLOOKUP(P5027,'Customer List'!B:C,2,)</f>
        <v>Delhi</v>
      </c>
      <c r="W5027" s="38" t="s">
        <v>605</v>
      </c>
      <c r="X5027" s="30">
        <f t="shared" si="770"/>
        <v>46008</v>
      </c>
      <c r="Y5027" s="21">
        <f t="shared" si="765"/>
        <v>0</v>
      </c>
      <c r="Z5027" s="21" t="str">
        <f t="shared" si="766"/>
        <v>Wednesday</v>
      </c>
      <c r="AA5027" s="21" t="str">
        <f t="shared" si="767"/>
        <v>Wednesday</v>
      </c>
      <c r="AB5027" s="21" t="str">
        <f>VLOOKUP(U5027,'Currency Sheet'!A:C,3,)</f>
        <v>DOLLAR</v>
      </c>
      <c r="AC5027" s="42" t="str">
        <f>VLOOKUP(P5027,'Customer List'!B:D,3,)</f>
        <v>Local</v>
      </c>
    </row>
    <row r="5028" spans="1:29" x14ac:dyDescent="0.25">
      <c r="A5028" s="21">
        <f t="shared" si="769"/>
        <v>5023</v>
      </c>
      <c r="B5028" s="21" t="s">
        <v>6542</v>
      </c>
      <c r="C5028" s="30">
        <v>45993</v>
      </c>
      <c r="D5028" s="30">
        <v>46001</v>
      </c>
      <c r="E5028" s="47">
        <v>181.8</v>
      </c>
      <c r="F5028" s="47">
        <f t="shared" si="763"/>
        <v>15998.400000000001</v>
      </c>
      <c r="G5028" s="48">
        <f t="shared" si="764"/>
        <v>15998.400000000001</v>
      </c>
      <c r="H5028" s="21">
        <v>338010</v>
      </c>
      <c r="I5028" s="21" t="s">
        <v>6567</v>
      </c>
      <c r="J5028" s="21">
        <v>1</v>
      </c>
      <c r="K5028" s="21">
        <v>1</v>
      </c>
      <c r="L5028" s="21">
        <f t="shared" si="768"/>
        <v>0</v>
      </c>
      <c r="M5028" s="21" t="s">
        <v>6601</v>
      </c>
      <c r="N5028" s="30">
        <v>46002</v>
      </c>
      <c r="O5028" s="48">
        <v>29088</v>
      </c>
      <c r="P5028" s="21" t="s">
        <v>208</v>
      </c>
      <c r="Q5028" s="21" t="s">
        <v>1996</v>
      </c>
      <c r="R5028" s="21" t="s">
        <v>1996</v>
      </c>
      <c r="S5028" s="3">
        <v>4</v>
      </c>
      <c r="T5028" s="37"/>
      <c r="U5028" s="21" t="s">
        <v>18</v>
      </c>
      <c r="V5028" s="21" t="str">
        <f>VLOOKUP(P5028,'Customer List'!B:C,2,)</f>
        <v>Delhi</v>
      </c>
      <c r="W5028" s="38"/>
      <c r="X5028" s="30">
        <f t="shared" si="770"/>
        <v>46002</v>
      </c>
      <c r="Y5028" s="21">
        <f t="shared" si="765"/>
        <v>0</v>
      </c>
      <c r="Z5028" s="21" t="str">
        <f t="shared" si="766"/>
        <v>Thursday</v>
      </c>
      <c r="AA5028" s="21" t="str">
        <f t="shared" si="767"/>
        <v>Thursday</v>
      </c>
      <c r="AB5028" s="21" t="str">
        <f>VLOOKUP(U5028,'Currency Sheet'!A:C,3,)</f>
        <v>DOLLAR</v>
      </c>
      <c r="AC5028" s="42" t="str">
        <f>VLOOKUP(P5028,'Customer List'!B:D,3,)</f>
        <v>Local</v>
      </c>
    </row>
    <row r="5029" spans="1:29" x14ac:dyDescent="0.25">
      <c r="A5029" s="21">
        <f t="shared" si="769"/>
        <v>5024</v>
      </c>
      <c r="B5029" s="21" t="s">
        <v>6542</v>
      </c>
      <c r="C5029" s="30">
        <v>45993</v>
      </c>
      <c r="D5029" s="30">
        <v>46001</v>
      </c>
      <c r="E5029" s="47">
        <v>49.8</v>
      </c>
      <c r="F5029" s="47">
        <f t="shared" si="763"/>
        <v>4382.3999999999996</v>
      </c>
      <c r="G5029" s="48">
        <f t="shared" si="764"/>
        <v>4382.3999999999996</v>
      </c>
      <c r="H5029" s="21">
        <v>344606</v>
      </c>
      <c r="I5029" s="21" t="s">
        <v>4778</v>
      </c>
      <c r="J5029" s="21">
        <v>1</v>
      </c>
      <c r="K5029" s="21">
        <v>1</v>
      </c>
      <c r="L5029" s="21">
        <f t="shared" si="768"/>
        <v>0</v>
      </c>
      <c r="M5029" s="21" t="s">
        <v>6633</v>
      </c>
      <c r="N5029" s="30">
        <v>46004</v>
      </c>
      <c r="O5029" s="48">
        <v>7719</v>
      </c>
      <c r="P5029" s="21" t="s">
        <v>228</v>
      </c>
      <c r="Q5029" s="21">
        <v>58159346626</v>
      </c>
      <c r="R5029" s="21" t="s">
        <v>5912</v>
      </c>
      <c r="S5029" s="3">
        <v>4</v>
      </c>
      <c r="T5029" s="37"/>
      <c r="U5029" s="21" t="s">
        <v>18</v>
      </c>
      <c r="V5029" s="21" t="str">
        <f>VLOOKUP(P5029,'Customer List'!B:C,2,)</f>
        <v>Kolkata</v>
      </c>
      <c r="W5029" s="38"/>
      <c r="X5029" s="30">
        <v>46006</v>
      </c>
      <c r="Y5029" s="21">
        <f t="shared" si="765"/>
        <v>2</v>
      </c>
      <c r="Z5029" s="21" t="str">
        <f t="shared" si="766"/>
        <v>Saturday</v>
      </c>
      <c r="AA5029" s="21" t="str">
        <f t="shared" si="767"/>
        <v>Monday</v>
      </c>
      <c r="AB5029" s="21" t="str">
        <f>VLOOKUP(U5029,'Currency Sheet'!A:C,3,)</f>
        <v>DOLLAR</v>
      </c>
      <c r="AC5029" s="42" t="str">
        <f>VLOOKUP(P5029,'Customer List'!B:D,3,)</f>
        <v>OutStation</v>
      </c>
    </row>
    <row r="5030" spans="1:29" x14ac:dyDescent="0.25">
      <c r="A5030" s="21">
        <f t="shared" si="769"/>
        <v>5025</v>
      </c>
      <c r="B5030" s="21" t="s">
        <v>6542</v>
      </c>
      <c r="C5030" s="30">
        <v>45993</v>
      </c>
      <c r="D5030" s="30">
        <v>46001</v>
      </c>
      <c r="E5030" s="47">
        <v>72.599999999999994</v>
      </c>
      <c r="F5030" s="47">
        <f t="shared" si="763"/>
        <v>6388.7999999999993</v>
      </c>
      <c r="G5030" s="48">
        <f t="shared" si="764"/>
        <v>6388.7999999999993</v>
      </c>
      <c r="H5030" s="21">
        <v>344703</v>
      </c>
      <c r="I5030" s="21" t="s">
        <v>4787</v>
      </c>
      <c r="J5030" s="21">
        <v>1</v>
      </c>
      <c r="K5030" s="21">
        <v>1</v>
      </c>
      <c r="L5030" s="21">
        <f t="shared" si="768"/>
        <v>0</v>
      </c>
      <c r="M5030" s="21" t="s">
        <v>6633</v>
      </c>
      <c r="N5030" s="30">
        <v>46004</v>
      </c>
      <c r="O5030" s="48">
        <v>11253</v>
      </c>
      <c r="P5030" s="21" t="s">
        <v>228</v>
      </c>
      <c r="Q5030" s="21">
        <v>58159346626</v>
      </c>
      <c r="R5030" s="21" t="s">
        <v>5912</v>
      </c>
      <c r="S5030" s="3">
        <v>4</v>
      </c>
      <c r="T5030" s="37"/>
      <c r="U5030" s="21" t="s">
        <v>18</v>
      </c>
      <c r="V5030" s="21" t="str">
        <f>VLOOKUP(P5030,'Customer List'!B:C,2,)</f>
        <v>Kolkata</v>
      </c>
      <c r="W5030" s="38"/>
      <c r="X5030" s="30">
        <v>46006</v>
      </c>
      <c r="Y5030" s="21">
        <f t="shared" si="765"/>
        <v>2</v>
      </c>
      <c r="Z5030" s="21" t="str">
        <f t="shared" si="766"/>
        <v>Saturday</v>
      </c>
      <c r="AA5030" s="21" t="str">
        <f t="shared" si="767"/>
        <v>Monday</v>
      </c>
      <c r="AB5030" s="21" t="str">
        <f>VLOOKUP(U5030,'Currency Sheet'!A:C,3,)</f>
        <v>DOLLAR</v>
      </c>
      <c r="AC5030" s="42" t="str">
        <f>VLOOKUP(P5030,'Customer List'!B:D,3,)</f>
        <v>OutStation</v>
      </c>
    </row>
    <row r="5031" spans="1:29" x14ac:dyDescent="0.25">
      <c r="A5031" s="21">
        <f t="shared" si="769"/>
        <v>5026</v>
      </c>
      <c r="B5031" s="21" t="s">
        <v>6542</v>
      </c>
      <c r="C5031" s="30">
        <v>45993</v>
      </c>
      <c r="D5031" s="30">
        <v>46001</v>
      </c>
      <c r="E5031" s="47">
        <v>171.6</v>
      </c>
      <c r="F5031" s="47">
        <f t="shared" si="763"/>
        <v>15100.8</v>
      </c>
      <c r="G5031" s="48">
        <f t="shared" si="764"/>
        <v>15100.8</v>
      </c>
      <c r="H5031" s="21">
        <v>344714</v>
      </c>
      <c r="I5031" s="21" t="s">
        <v>4787</v>
      </c>
      <c r="J5031" s="21">
        <v>1</v>
      </c>
      <c r="K5031" s="21">
        <v>1</v>
      </c>
      <c r="L5031" s="21">
        <f t="shared" si="768"/>
        <v>0</v>
      </c>
      <c r="M5031" s="21" t="s">
        <v>6660</v>
      </c>
      <c r="N5031" s="30">
        <v>46004</v>
      </c>
      <c r="O5031" s="48">
        <v>31031</v>
      </c>
      <c r="P5031" s="21" t="s">
        <v>891</v>
      </c>
      <c r="Q5031" s="21">
        <v>58159348365</v>
      </c>
      <c r="R5031" s="21" t="s">
        <v>5912</v>
      </c>
      <c r="S5031" s="3">
        <v>4</v>
      </c>
      <c r="T5031" s="37"/>
      <c r="U5031" s="21" t="s">
        <v>18</v>
      </c>
      <c r="V5031" s="21" t="str">
        <f>VLOOKUP(P5031,'Customer List'!B:C,2,)</f>
        <v>Banglore</v>
      </c>
      <c r="W5031" s="38"/>
      <c r="X5031" s="30">
        <v>46006</v>
      </c>
      <c r="Y5031" s="21">
        <f t="shared" si="765"/>
        <v>2</v>
      </c>
      <c r="Z5031" s="21" t="str">
        <f t="shared" si="766"/>
        <v>Saturday</v>
      </c>
      <c r="AA5031" s="21" t="str">
        <f t="shared" si="767"/>
        <v>Monday</v>
      </c>
      <c r="AB5031" s="21" t="str">
        <f>VLOOKUP(U5031,'Currency Sheet'!A:C,3,)</f>
        <v>DOLLAR</v>
      </c>
      <c r="AC5031" s="42" t="str">
        <f>VLOOKUP(P5031,'Customer List'!B:D,3,)</f>
        <v>OutStation</v>
      </c>
    </row>
    <row r="5032" spans="1:29" x14ac:dyDescent="0.25">
      <c r="A5032" s="21">
        <f t="shared" si="769"/>
        <v>5027</v>
      </c>
      <c r="B5032" s="21" t="s">
        <v>6542</v>
      </c>
      <c r="C5032" s="30">
        <v>45993</v>
      </c>
      <c r="D5032" s="30">
        <v>46001</v>
      </c>
      <c r="E5032" s="47">
        <v>165.6</v>
      </c>
      <c r="F5032" s="47">
        <f t="shared" si="763"/>
        <v>14572.8</v>
      </c>
      <c r="G5032" s="48">
        <f t="shared" si="764"/>
        <v>14572.8</v>
      </c>
      <c r="H5032" s="21">
        <v>344724</v>
      </c>
      <c r="I5032" s="21" t="s">
        <v>4787</v>
      </c>
      <c r="J5032" s="21">
        <v>1</v>
      </c>
      <c r="K5032" s="21">
        <v>1</v>
      </c>
      <c r="L5032" s="21">
        <f t="shared" si="768"/>
        <v>0</v>
      </c>
      <c r="M5032" s="21" t="s">
        <v>6744</v>
      </c>
      <c r="N5032" s="30">
        <v>46007</v>
      </c>
      <c r="O5032" s="48">
        <v>24840</v>
      </c>
      <c r="P5032" s="21" t="s">
        <v>6593</v>
      </c>
      <c r="Q5032" s="21" t="s">
        <v>5959</v>
      </c>
      <c r="R5032" s="21" t="s">
        <v>6091</v>
      </c>
      <c r="S5032" s="3">
        <v>4</v>
      </c>
      <c r="T5032" s="37"/>
      <c r="U5032" s="21" t="s">
        <v>18</v>
      </c>
      <c r="V5032" s="21" t="str">
        <f>VLOOKUP(P5032,'Customer List'!B:C,2,)</f>
        <v>DELHI</v>
      </c>
      <c r="W5032" s="38" t="s">
        <v>605</v>
      </c>
      <c r="X5032" s="30">
        <f t="shared" si="770"/>
        <v>46007</v>
      </c>
      <c r="Y5032" s="21">
        <f t="shared" si="765"/>
        <v>0</v>
      </c>
      <c r="Z5032" s="21" t="str">
        <f t="shared" si="766"/>
        <v>Tuesday</v>
      </c>
      <c r="AA5032" s="21" t="str">
        <f t="shared" si="767"/>
        <v>Tuesday</v>
      </c>
      <c r="AB5032" s="21" t="str">
        <f>VLOOKUP(U5032,'Currency Sheet'!A:C,3,)</f>
        <v>DOLLAR</v>
      </c>
      <c r="AC5032" s="42" t="str">
        <f>VLOOKUP(P5032,'Customer List'!B:D,3,)</f>
        <v>Local</v>
      </c>
    </row>
    <row r="5033" spans="1:29" x14ac:dyDescent="0.25">
      <c r="A5033" s="21">
        <f t="shared" si="769"/>
        <v>5028</v>
      </c>
      <c r="B5033" s="21" t="s">
        <v>6542</v>
      </c>
      <c r="C5033" s="30">
        <v>45993</v>
      </c>
      <c r="D5033" s="30">
        <v>46001</v>
      </c>
      <c r="E5033" s="47">
        <v>172.9</v>
      </c>
      <c r="F5033" s="47">
        <f t="shared" si="763"/>
        <v>15215.2</v>
      </c>
      <c r="G5033" s="48">
        <f t="shared" si="764"/>
        <v>15215.2</v>
      </c>
      <c r="H5033" s="21">
        <v>344732</v>
      </c>
      <c r="I5033" s="21" t="s">
        <v>4787</v>
      </c>
      <c r="J5033" s="21">
        <v>1</v>
      </c>
      <c r="K5033" s="21">
        <v>1</v>
      </c>
      <c r="L5033" s="21">
        <f t="shared" si="768"/>
        <v>0</v>
      </c>
      <c r="M5033" s="21" t="s">
        <v>6748</v>
      </c>
      <c r="N5033" s="30">
        <v>46008</v>
      </c>
      <c r="O5033" s="48">
        <v>21118.5</v>
      </c>
      <c r="P5033" s="21" t="s">
        <v>625</v>
      </c>
      <c r="Q5033" s="21" t="s">
        <v>5959</v>
      </c>
      <c r="R5033" s="21" t="s">
        <v>6091</v>
      </c>
      <c r="S5033" s="3">
        <v>4</v>
      </c>
      <c r="T5033" s="37" t="s">
        <v>6749</v>
      </c>
      <c r="U5033" s="21" t="s">
        <v>18</v>
      </c>
      <c r="V5033" s="21" t="str">
        <f>VLOOKUP(P5033,'Customer List'!B:C,2,)</f>
        <v>Delhi</v>
      </c>
      <c r="W5033" s="38" t="s">
        <v>605</v>
      </c>
      <c r="X5033" s="30">
        <f t="shared" si="770"/>
        <v>46008</v>
      </c>
      <c r="Y5033" s="21">
        <f t="shared" si="765"/>
        <v>0</v>
      </c>
      <c r="Z5033" s="21" t="str">
        <f t="shared" si="766"/>
        <v>Wednesday</v>
      </c>
      <c r="AA5033" s="21" t="str">
        <f t="shared" si="767"/>
        <v>Wednesday</v>
      </c>
      <c r="AB5033" s="21" t="str">
        <f>VLOOKUP(U5033,'Currency Sheet'!A:C,3,)</f>
        <v>DOLLAR</v>
      </c>
      <c r="AC5033" s="42" t="str">
        <f>VLOOKUP(P5033,'Customer List'!B:D,3,)</f>
        <v>Local</v>
      </c>
    </row>
    <row r="5034" spans="1:29" x14ac:dyDescent="0.25">
      <c r="A5034" s="21">
        <f t="shared" si="769"/>
        <v>5029</v>
      </c>
      <c r="B5034" s="21" t="s">
        <v>6542</v>
      </c>
      <c r="C5034" s="30">
        <v>45993</v>
      </c>
      <c r="D5034" s="30">
        <v>46001</v>
      </c>
      <c r="E5034" s="47">
        <v>102.6</v>
      </c>
      <c r="F5034" s="47">
        <f t="shared" si="763"/>
        <v>9028.7999999999993</v>
      </c>
      <c r="G5034" s="48">
        <f t="shared" si="764"/>
        <v>9028.7999999999993</v>
      </c>
      <c r="H5034" s="21">
        <v>344807</v>
      </c>
      <c r="I5034" s="21" t="s">
        <v>4767</v>
      </c>
      <c r="J5034" s="21">
        <v>1</v>
      </c>
      <c r="K5034" s="21">
        <v>1</v>
      </c>
      <c r="L5034" s="21">
        <f t="shared" si="768"/>
        <v>0</v>
      </c>
      <c r="M5034" s="21" t="s">
        <v>6633</v>
      </c>
      <c r="N5034" s="30">
        <v>46004</v>
      </c>
      <c r="O5034" s="48">
        <v>15903</v>
      </c>
      <c r="P5034" s="21" t="s">
        <v>228</v>
      </c>
      <c r="Q5034" s="21">
        <v>58159346626</v>
      </c>
      <c r="R5034" s="21" t="s">
        <v>5912</v>
      </c>
      <c r="S5034" s="3">
        <v>4</v>
      </c>
      <c r="T5034" s="37"/>
      <c r="U5034" s="21" t="s">
        <v>18</v>
      </c>
      <c r="V5034" s="21" t="str">
        <f>VLOOKUP(P5034,'Customer List'!B:C,2,)</f>
        <v>Kolkata</v>
      </c>
      <c r="W5034" s="38"/>
      <c r="X5034" s="30">
        <v>46006</v>
      </c>
      <c r="Y5034" s="21">
        <f t="shared" si="765"/>
        <v>2</v>
      </c>
      <c r="Z5034" s="21" t="str">
        <f t="shared" si="766"/>
        <v>Saturday</v>
      </c>
      <c r="AA5034" s="21" t="str">
        <f t="shared" si="767"/>
        <v>Monday</v>
      </c>
      <c r="AB5034" s="21" t="str">
        <f>VLOOKUP(U5034,'Currency Sheet'!A:C,3,)</f>
        <v>DOLLAR</v>
      </c>
      <c r="AC5034" s="42" t="str">
        <f>VLOOKUP(P5034,'Customer List'!B:D,3,)</f>
        <v>OutStation</v>
      </c>
    </row>
    <row r="5035" spans="1:29" x14ac:dyDescent="0.25">
      <c r="A5035" s="21">
        <f t="shared" si="769"/>
        <v>5030</v>
      </c>
      <c r="B5035" s="21" t="s">
        <v>6542</v>
      </c>
      <c r="C5035" s="30">
        <v>45993</v>
      </c>
      <c r="D5035" s="30">
        <v>46001</v>
      </c>
      <c r="E5035" s="47">
        <v>53.4</v>
      </c>
      <c r="F5035" s="47">
        <f t="shared" si="763"/>
        <v>4699.2</v>
      </c>
      <c r="G5035" s="48">
        <f t="shared" si="764"/>
        <v>4699.2</v>
      </c>
      <c r="H5035" s="21">
        <v>353017</v>
      </c>
      <c r="I5035" s="21" t="s">
        <v>5849</v>
      </c>
      <c r="J5035" s="21">
        <v>1</v>
      </c>
      <c r="K5035" s="21">
        <v>1</v>
      </c>
      <c r="L5035" s="21">
        <f t="shared" si="768"/>
        <v>0</v>
      </c>
      <c r="M5035" s="21" t="s">
        <v>6655</v>
      </c>
      <c r="N5035" s="30">
        <v>46004</v>
      </c>
      <c r="O5035" s="48">
        <v>9656.5</v>
      </c>
      <c r="P5035" s="21" t="s">
        <v>4838</v>
      </c>
      <c r="Q5035" s="21">
        <v>58159349824</v>
      </c>
      <c r="R5035" s="21" t="s">
        <v>5912</v>
      </c>
      <c r="S5035" s="3">
        <v>4</v>
      </c>
      <c r="T5035" s="37"/>
      <c r="U5035" s="21" t="s">
        <v>18</v>
      </c>
      <c r="V5035" s="21" t="str">
        <f>VLOOKUP(P5035,'Customer List'!B:C,2,)</f>
        <v>Mumbai</v>
      </c>
      <c r="W5035" s="38"/>
      <c r="X5035" s="30">
        <v>46006</v>
      </c>
      <c r="Y5035" s="21">
        <f t="shared" si="765"/>
        <v>2</v>
      </c>
      <c r="Z5035" s="21" t="str">
        <f t="shared" si="766"/>
        <v>Saturday</v>
      </c>
      <c r="AA5035" s="21" t="str">
        <f t="shared" si="767"/>
        <v>Monday</v>
      </c>
      <c r="AB5035" s="21" t="str">
        <f>VLOOKUP(U5035,'Currency Sheet'!A:C,3,)</f>
        <v>DOLLAR</v>
      </c>
      <c r="AC5035" s="42" t="str">
        <f>VLOOKUP(P5035,'Customer List'!B:D,3,)</f>
        <v>OutStation</v>
      </c>
    </row>
    <row r="5036" spans="1:29" x14ac:dyDescent="0.25">
      <c r="A5036" s="21">
        <f t="shared" si="769"/>
        <v>5031</v>
      </c>
      <c r="B5036" s="21" t="s">
        <v>6542</v>
      </c>
      <c r="C5036" s="30">
        <v>45993</v>
      </c>
      <c r="D5036" s="30">
        <v>46001</v>
      </c>
      <c r="E5036" s="47">
        <v>197.4</v>
      </c>
      <c r="F5036" s="47">
        <f t="shared" si="763"/>
        <v>17371.2</v>
      </c>
      <c r="G5036" s="48">
        <f t="shared" si="764"/>
        <v>17371.2</v>
      </c>
      <c r="H5036" s="21">
        <v>353038</v>
      </c>
      <c r="I5036" s="21" t="s">
        <v>5849</v>
      </c>
      <c r="J5036" s="21">
        <v>1</v>
      </c>
      <c r="K5036" s="21">
        <v>1</v>
      </c>
      <c r="L5036" s="21">
        <f t="shared" si="768"/>
        <v>0</v>
      </c>
      <c r="M5036" s="21" t="s">
        <v>6750</v>
      </c>
      <c r="N5036" s="30">
        <v>46008</v>
      </c>
      <c r="O5036" s="48">
        <v>28129.5</v>
      </c>
      <c r="P5036" s="21" t="s">
        <v>625</v>
      </c>
      <c r="Q5036" s="21" t="s">
        <v>5959</v>
      </c>
      <c r="R5036" s="21" t="s">
        <v>6091</v>
      </c>
      <c r="S5036" s="3">
        <v>4</v>
      </c>
      <c r="T5036" s="37"/>
      <c r="U5036" s="21" t="s">
        <v>18</v>
      </c>
      <c r="V5036" s="21" t="str">
        <f>VLOOKUP(P5036,'Customer List'!B:C,2,)</f>
        <v>Delhi</v>
      </c>
      <c r="W5036" s="38" t="s">
        <v>605</v>
      </c>
      <c r="X5036" s="30">
        <f t="shared" si="770"/>
        <v>46008</v>
      </c>
      <c r="Y5036" s="21">
        <f t="shared" si="765"/>
        <v>0</v>
      </c>
      <c r="Z5036" s="21" t="str">
        <f t="shared" si="766"/>
        <v>Wednesday</v>
      </c>
      <c r="AA5036" s="21" t="str">
        <f t="shared" si="767"/>
        <v>Wednesday</v>
      </c>
      <c r="AB5036" s="21" t="str">
        <f>VLOOKUP(U5036,'Currency Sheet'!A:C,3,)</f>
        <v>DOLLAR</v>
      </c>
      <c r="AC5036" s="42" t="str">
        <f>VLOOKUP(P5036,'Customer List'!B:D,3,)</f>
        <v>Local</v>
      </c>
    </row>
    <row r="5037" spans="1:29" x14ac:dyDescent="0.25">
      <c r="A5037" s="21">
        <f t="shared" si="769"/>
        <v>5032</v>
      </c>
      <c r="B5037" s="21" t="s">
        <v>6542</v>
      </c>
      <c r="C5037" s="30">
        <v>45993</v>
      </c>
      <c r="D5037" s="30">
        <v>46001</v>
      </c>
      <c r="E5037" s="47">
        <v>202.8</v>
      </c>
      <c r="F5037" s="47">
        <f t="shared" si="763"/>
        <v>17846.400000000001</v>
      </c>
      <c r="G5037" s="48">
        <f t="shared" si="764"/>
        <v>35692.800000000003</v>
      </c>
      <c r="H5037" s="21">
        <v>353214</v>
      </c>
      <c r="I5037" s="21" t="s">
        <v>5073</v>
      </c>
      <c r="J5037" s="21">
        <v>2</v>
      </c>
      <c r="K5037" s="21">
        <v>2</v>
      </c>
      <c r="L5037" s="21">
        <f t="shared" si="768"/>
        <v>0</v>
      </c>
      <c r="M5037" s="21" t="s">
        <v>6660</v>
      </c>
      <c r="N5037" s="30">
        <v>46004</v>
      </c>
      <c r="O5037" s="48">
        <v>73346</v>
      </c>
      <c r="P5037" s="21" t="s">
        <v>891</v>
      </c>
      <c r="Q5037" s="21">
        <v>58159348365</v>
      </c>
      <c r="R5037" s="21" t="s">
        <v>5912</v>
      </c>
      <c r="S5037" s="3">
        <v>4</v>
      </c>
      <c r="T5037" s="37"/>
      <c r="U5037" s="21" t="s">
        <v>18</v>
      </c>
      <c r="V5037" s="21" t="str">
        <f>VLOOKUP(P5037,'Customer List'!B:C,2,)</f>
        <v>Banglore</v>
      </c>
      <c r="W5037" s="38"/>
      <c r="X5037" s="30">
        <v>46006</v>
      </c>
      <c r="Y5037" s="21">
        <f t="shared" si="765"/>
        <v>2</v>
      </c>
      <c r="Z5037" s="21" t="str">
        <f t="shared" si="766"/>
        <v>Saturday</v>
      </c>
      <c r="AA5037" s="21" t="str">
        <f t="shared" si="767"/>
        <v>Monday</v>
      </c>
      <c r="AB5037" s="21" t="str">
        <f>VLOOKUP(U5037,'Currency Sheet'!A:C,3,)</f>
        <v>DOLLAR</v>
      </c>
      <c r="AC5037" s="42" t="str">
        <f>VLOOKUP(P5037,'Customer List'!B:D,3,)</f>
        <v>OutStation</v>
      </c>
    </row>
    <row r="5038" spans="1:29" x14ac:dyDescent="0.25">
      <c r="A5038" s="21">
        <f t="shared" si="769"/>
        <v>5033</v>
      </c>
      <c r="B5038" s="21" t="s">
        <v>6542</v>
      </c>
      <c r="C5038" s="30">
        <v>45993</v>
      </c>
      <c r="D5038" s="30">
        <v>46001</v>
      </c>
      <c r="E5038" s="47">
        <v>201</v>
      </c>
      <c r="F5038" s="47">
        <f t="shared" si="763"/>
        <v>17688</v>
      </c>
      <c r="G5038" s="48">
        <f t="shared" si="764"/>
        <v>17688</v>
      </c>
      <c r="H5038" s="21">
        <v>353242</v>
      </c>
      <c r="I5038" s="21" t="s">
        <v>5073</v>
      </c>
      <c r="J5038" s="21">
        <v>1</v>
      </c>
      <c r="K5038" s="21">
        <v>1</v>
      </c>
      <c r="L5038" s="21">
        <f t="shared" si="768"/>
        <v>0</v>
      </c>
      <c r="M5038" s="21" t="s">
        <v>6639</v>
      </c>
      <c r="N5038" s="30">
        <v>46004</v>
      </c>
      <c r="O5038" s="48">
        <v>31155</v>
      </c>
      <c r="P5038" s="21" t="s">
        <v>621</v>
      </c>
      <c r="Q5038" s="21">
        <v>58159348520</v>
      </c>
      <c r="R5038" s="21" t="s">
        <v>5912</v>
      </c>
      <c r="S5038" s="3">
        <v>4</v>
      </c>
      <c r="T5038" s="37"/>
      <c r="U5038" s="21" t="s">
        <v>18</v>
      </c>
      <c r="V5038" s="21" t="str">
        <f>VLOOKUP(P5038,'Customer List'!B:C,2,)</f>
        <v>Hyderabad</v>
      </c>
      <c r="W5038" s="38"/>
      <c r="X5038" s="30">
        <v>46006</v>
      </c>
      <c r="Y5038" s="21">
        <f t="shared" si="765"/>
        <v>2</v>
      </c>
      <c r="Z5038" s="21" t="str">
        <f t="shared" si="766"/>
        <v>Saturday</v>
      </c>
      <c r="AA5038" s="21" t="str">
        <f t="shared" si="767"/>
        <v>Monday</v>
      </c>
      <c r="AB5038" s="21" t="str">
        <f>VLOOKUP(U5038,'Currency Sheet'!A:C,3,)</f>
        <v>DOLLAR</v>
      </c>
      <c r="AC5038" s="42" t="str">
        <f>VLOOKUP(P5038,'Customer List'!B:D,3,)</f>
        <v>OutStation</v>
      </c>
    </row>
    <row r="5039" spans="1:29" x14ac:dyDescent="0.25">
      <c r="A5039" s="21">
        <f t="shared" si="769"/>
        <v>5034</v>
      </c>
      <c r="B5039" s="21" t="s">
        <v>6542</v>
      </c>
      <c r="C5039" s="30">
        <v>45993</v>
      </c>
      <c r="D5039" s="30">
        <v>46001</v>
      </c>
      <c r="E5039" s="47">
        <v>105.6</v>
      </c>
      <c r="F5039" s="47">
        <f t="shared" si="763"/>
        <v>9292.7999999999993</v>
      </c>
      <c r="G5039" s="48">
        <f t="shared" si="764"/>
        <v>9292.7999999999993</v>
      </c>
      <c r="H5039" s="21">
        <v>357219</v>
      </c>
      <c r="I5039" s="21" t="s">
        <v>5805</v>
      </c>
      <c r="J5039" s="21">
        <v>1</v>
      </c>
      <c r="K5039" s="21">
        <v>1</v>
      </c>
      <c r="L5039" s="21">
        <f t="shared" si="768"/>
        <v>0</v>
      </c>
      <c r="M5039" s="21" t="s">
        <v>6604</v>
      </c>
      <c r="N5039" s="30">
        <v>46002</v>
      </c>
      <c r="O5039" s="48">
        <v>16368</v>
      </c>
      <c r="P5039" s="21" t="s">
        <v>191</v>
      </c>
      <c r="Q5039" s="21" t="s">
        <v>6623</v>
      </c>
      <c r="R5039" s="21" t="s">
        <v>5912</v>
      </c>
      <c r="S5039" s="3">
        <v>4</v>
      </c>
      <c r="T5039" s="37"/>
      <c r="U5039" s="21" t="s">
        <v>18</v>
      </c>
      <c r="V5039" s="21" t="str">
        <f>VLOOKUP(P5039,'Customer List'!B:C,2,)</f>
        <v>Chandigarh</v>
      </c>
      <c r="W5039" s="38"/>
      <c r="X5039" s="30">
        <v>46004</v>
      </c>
      <c r="Y5039" s="21">
        <f t="shared" si="765"/>
        <v>2</v>
      </c>
      <c r="Z5039" s="21" t="str">
        <f t="shared" si="766"/>
        <v>Thursday</v>
      </c>
      <c r="AA5039" s="21" t="str">
        <f t="shared" si="767"/>
        <v>Saturday</v>
      </c>
      <c r="AB5039" s="21" t="str">
        <f>VLOOKUP(U5039,'Currency Sheet'!A:C,3,)</f>
        <v>DOLLAR</v>
      </c>
      <c r="AC5039" s="42" t="str">
        <f>VLOOKUP(P5039,'Customer List'!B:D,3,)</f>
        <v>OutStation</v>
      </c>
    </row>
    <row r="5040" spans="1:29" x14ac:dyDescent="0.25">
      <c r="A5040" s="21">
        <f t="shared" si="769"/>
        <v>5035</v>
      </c>
      <c r="B5040" s="21" t="s">
        <v>6542</v>
      </c>
      <c r="C5040" s="30">
        <v>45993</v>
      </c>
      <c r="D5040" s="30">
        <v>46001</v>
      </c>
      <c r="E5040" s="47">
        <v>88.2</v>
      </c>
      <c r="F5040" s="47">
        <f t="shared" si="763"/>
        <v>7761.6</v>
      </c>
      <c r="G5040" s="48">
        <f t="shared" si="764"/>
        <v>7761.6</v>
      </c>
      <c r="H5040" s="21">
        <v>358513</v>
      </c>
      <c r="I5040" s="21" t="s">
        <v>5189</v>
      </c>
      <c r="J5040" s="21">
        <v>1</v>
      </c>
      <c r="K5040" s="21"/>
      <c r="L5040" s="21">
        <f t="shared" si="768"/>
        <v>1</v>
      </c>
      <c r="M5040" s="21"/>
      <c r="N5040" s="30"/>
      <c r="O5040" s="48"/>
      <c r="P5040" s="21" t="s">
        <v>42</v>
      </c>
      <c r="Q5040" s="21"/>
      <c r="R5040" s="21"/>
      <c r="S5040" s="3">
        <v>4</v>
      </c>
      <c r="T5040" s="37"/>
      <c r="U5040" s="21" t="s">
        <v>18</v>
      </c>
      <c r="V5040" s="21" t="str">
        <f>VLOOKUP(P5040,'Customer List'!B:C,2,)</f>
        <v>Faridabad</v>
      </c>
      <c r="W5040" s="38" t="s">
        <v>605</v>
      </c>
      <c r="X5040" s="30" t="str">
        <f t="shared" si="770"/>
        <v/>
      </c>
      <c r="Y5040" s="21" t="str">
        <f t="shared" si="765"/>
        <v/>
      </c>
      <c r="Z5040" s="21" t="str">
        <f t="shared" si="766"/>
        <v/>
      </c>
      <c r="AA5040" s="21" t="str">
        <f t="shared" si="767"/>
        <v/>
      </c>
      <c r="AB5040" s="21" t="str">
        <f>VLOOKUP(U5040,'Currency Sheet'!A:C,3,)</f>
        <v>DOLLAR</v>
      </c>
      <c r="AC5040" s="42" t="str">
        <f>VLOOKUP(P5040,'Customer List'!B:D,3,)</f>
        <v>Local</v>
      </c>
    </row>
    <row r="5041" spans="1:29" x14ac:dyDescent="0.25">
      <c r="A5041" s="21">
        <f t="shared" si="769"/>
        <v>5036</v>
      </c>
      <c r="B5041" s="21" t="s">
        <v>6542</v>
      </c>
      <c r="C5041" s="30">
        <v>45993</v>
      </c>
      <c r="D5041" s="30">
        <v>46001</v>
      </c>
      <c r="E5041" s="47">
        <v>96.6</v>
      </c>
      <c r="F5041" s="47">
        <f t="shared" si="763"/>
        <v>8500.7999999999993</v>
      </c>
      <c r="G5041" s="48">
        <f t="shared" si="764"/>
        <v>17001.599999999999</v>
      </c>
      <c r="H5041" s="21">
        <v>359005</v>
      </c>
      <c r="I5041" s="21" t="s">
        <v>6568</v>
      </c>
      <c r="J5041" s="21">
        <v>2</v>
      </c>
      <c r="K5041" s="21">
        <v>2</v>
      </c>
      <c r="L5041" s="21">
        <f t="shared" si="768"/>
        <v>0</v>
      </c>
      <c r="M5041" s="21" t="s">
        <v>6637</v>
      </c>
      <c r="N5041" s="30">
        <v>46004</v>
      </c>
      <c r="O5041" s="48">
        <v>29946</v>
      </c>
      <c r="P5041" s="21" t="s">
        <v>2048</v>
      </c>
      <c r="Q5041" s="21">
        <v>58159346416</v>
      </c>
      <c r="R5041" s="21" t="s">
        <v>5912</v>
      </c>
      <c r="S5041" s="3">
        <v>4</v>
      </c>
      <c r="T5041" s="37"/>
      <c r="U5041" s="21" t="s">
        <v>18</v>
      </c>
      <c r="V5041" s="21" t="str">
        <f>VLOOKUP(P5041,'Customer List'!B:C,2,)</f>
        <v>Hyderabad</v>
      </c>
      <c r="W5041" s="38"/>
      <c r="X5041" s="30">
        <v>46007</v>
      </c>
      <c r="Y5041" s="21">
        <f t="shared" si="765"/>
        <v>3</v>
      </c>
      <c r="Z5041" s="21" t="str">
        <f t="shared" si="766"/>
        <v>Saturday</v>
      </c>
      <c r="AA5041" s="21" t="str">
        <f t="shared" si="767"/>
        <v>Tuesday</v>
      </c>
      <c r="AB5041" s="21" t="str">
        <f>VLOOKUP(U5041,'Currency Sheet'!A:C,3,)</f>
        <v>DOLLAR</v>
      </c>
      <c r="AC5041" s="42" t="str">
        <f>VLOOKUP(P5041,'Customer List'!B:D,3,)</f>
        <v>OutStation</v>
      </c>
    </row>
    <row r="5042" spans="1:29" x14ac:dyDescent="0.25">
      <c r="A5042" s="21">
        <f t="shared" si="769"/>
        <v>5037</v>
      </c>
      <c r="B5042" s="21" t="s">
        <v>6542</v>
      </c>
      <c r="C5042" s="30">
        <v>45993</v>
      </c>
      <c r="D5042" s="30">
        <v>46001</v>
      </c>
      <c r="E5042" s="47">
        <v>180</v>
      </c>
      <c r="F5042" s="47">
        <f t="shared" si="763"/>
        <v>15840</v>
      </c>
      <c r="G5042" s="48">
        <f t="shared" si="764"/>
        <v>15840</v>
      </c>
      <c r="H5042" s="21">
        <v>362510</v>
      </c>
      <c r="I5042" s="21" t="s">
        <v>4779</v>
      </c>
      <c r="J5042" s="21">
        <v>1</v>
      </c>
      <c r="K5042" s="21">
        <v>1</v>
      </c>
      <c r="L5042" s="21">
        <f t="shared" si="768"/>
        <v>0</v>
      </c>
      <c r="M5042" s="21" t="s">
        <v>6605</v>
      </c>
      <c r="N5042" s="30">
        <v>46002</v>
      </c>
      <c r="O5042" s="48">
        <v>27900</v>
      </c>
      <c r="P5042" s="21" t="s">
        <v>191</v>
      </c>
      <c r="Q5042" s="21" t="s">
        <v>6623</v>
      </c>
      <c r="R5042" s="21" t="s">
        <v>5912</v>
      </c>
      <c r="S5042" s="3">
        <v>4</v>
      </c>
      <c r="T5042" s="37"/>
      <c r="U5042" s="21" t="s">
        <v>18</v>
      </c>
      <c r="V5042" s="21" t="str">
        <f>VLOOKUP(P5042,'Customer List'!B:C,2,)</f>
        <v>Chandigarh</v>
      </c>
      <c r="W5042" s="38"/>
      <c r="X5042" s="30">
        <v>46004</v>
      </c>
      <c r="Y5042" s="21">
        <f t="shared" si="765"/>
        <v>2</v>
      </c>
      <c r="Z5042" s="21" t="str">
        <f t="shared" si="766"/>
        <v>Thursday</v>
      </c>
      <c r="AA5042" s="21" t="str">
        <f t="shared" si="767"/>
        <v>Saturday</v>
      </c>
      <c r="AB5042" s="21" t="str">
        <f>VLOOKUP(U5042,'Currency Sheet'!A:C,3,)</f>
        <v>DOLLAR</v>
      </c>
      <c r="AC5042" s="42" t="str">
        <f>VLOOKUP(P5042,'Customer List'!B:D,3,)</f>
        <v>OutStation</v>
      </c>
    </row>
    <row r="5043" spans="1:29" x14ac:dyDescent="0.25">
      <c r="A5043" s="21">
        <f t="shared" si="769"/>
        <v>5038</v>
      </c>
      <c r="B5043" s="21" t="s">
        <v>6542</v>
      </c>
      <c r="C5043" s="30">
        <v>45993</v>
      </c>
      <c r="D5043" s="30">
        <v>46001</v>
      </c>
      <c r="E5043" s="47">
        <v>289.10000000000002</v>
      </c>
      <c r="F5043" s="47">
        <f t="shared" si="763"/>
        <v>25440.800000000003</v>
      </c>
      <c r="G5043" s="48">
        <f t="shared" si="764"/>
        <v>50881.600000000006</v>
      </c>
      <c r="H5043" s="21">
        <v>369324</v>
      </c>
      <c r="I5043" s="21" t="s">
        <v>5075</v>
      </c>
      <c r="J5043" s="21">
        <v>2</v>
      </c>
      <c r="K5043" s="21">
        <v>2</v>
      </c>
      <c r="L5043" s="21">
        <f t="shared" si="768"/>
        <v>0</v>
      </c>
      <c r="M5043" s="21" t="s">
        <v>6660</v>
      </c>
      <c r="N5043" s="30">
        <v>46004</v>
      </c>
      <c r="O5043" s="48">
        <v>89621</v>
      </c>
      <c r="P5043" s="21" t="s">
        <v>891</v>
      </c>
      <c r="Q5043" s="21">
        <v>58159348365</v>
      </c>
      <c r="R5043" s="21" t="s">
        <v>5912</v>
      </c>
      <c r="S5043" s="3">
        <v>4</v>
      </c>
      <c r="T5043" s="37"/>
      <c r="U5043" s="21" t="s">
        <v>18</v>
      </c>
      <c r="V5043" s="21" t="str">
        <f>VLOOKUP(P5043,'Customer List'!B:C,2,)</f>
        <v>Banglore</v>
      </c>
      <c r="W5043" s="38"/>
      <c r="X5043" s="30">
        <v>46006</v>
      </c>
      <c r="Y5043" s="21">
        <f t="shared" si="765"/>
        <v>2</v>
      </c>
      <c r="Z5043" s="21" t="str">
        <f t="shared" si="766"/>
        <v>Saturday</v>
      </c>
      <c r="AA5043" s="21" t="str">
        <f t="shared" si="767"/>
        <v>Monday</v>
      </c>
      <c r="AB5043" s="21" t="str">
        <f>VLOOKUP(U5043,'Currency Sheet'!A:C,3,)</f>
        <v>DOLLAR</v>
      </c>
      <c r="AC5043" s="42" t="str">
        <f>VLOOKUP(P5043,'Customer List'!B:D,3,)</f>
        <v>OutStation</v>
      </c>
    </row>
    <row r="5044" spans="1:29" x14ac:dyDescent="0.25">
      <c r="A5044" s="21">
        <f t="shared" si="769"/>
        <v>5039</v>
      </c>
      <c r="B5044" s="21" t="s">
        <v>6542</v>
      </c>
      <c r="C5044" s="30">
        <v>45993</v>
      </c>
      <c r="D5044" s="30">
        <v>46001</v>
      </c>
      <c r="E5044" s="47">
        <v>222</v>
      </c>
      <c r="F5044" s="47">
        <f t="shared" si="763"/>
        <v>19536</v>
      </c>
      <c r="G5044" s="48">
        <f t="shared" si="764"/>
        <v>19536</v>
      </c>
      <c r="H5044" s="21">
        <v>369708</v>
      </c>
      <c r="I5044" s="21" t="s">
        <v>5190</v>
      </c>
      <c r="J5044" s="21">
        <v>1</v>
      </c>
      <c r="K5044" s="21">
        <v>1</v>
      </c>
      <c r="L5044" s="21">
        <f t="shared" si="768"/>
        <v>0</v>
      </c>
      <c r="M5044" s="21" t="s">
        <v>6750</v>
      </c>
      <c r="N5044" s="30">
        <v>46008</v>
      </c>
      <c r="O5044" s="48">
        <v>31635</v>
      </c>
      <c r="P5044" s="21" t="s">
        <v>625</v>
      </c>
      <c r="Q5044" s="21" t="s">
        <v>5959</v>
      </c>
      <c r="R5044" s="21" t="s">
        <v>6091</v>
      </c>
      <c r="S5044" s="3">
        <v>4</v>
      </c>
      <c r="T5044" s="37"/>
      <c r="U5044" s="21" t="s">
        <v>18</v>
      </c>
      <c r="V5044" s="21" t="str">
        <f>VLOOKUP(P5044,'Customer List'!B:C,2,)</f>
        <v>Delhi</v>
      </c>
      <c r="W5044" s="38" t="s">
        <v>605</v>
      </c>
      <c r="X5044" s="30">
        <f t="shared" si="770"/>
        <v>46008</v>
      </c>
      <c r="Y5044" s="21">
        <f t="shared" si="765"/>
        <v>0</v>
      </c>
      <c r="Z5044" s="21" t="str">
        <f t="shared" si="766"/>
        <v>Wednesday</v>
      </c>
      <c r="AA5044" s="21" t="str">
        <f t="shared" si="767"/>
        <v>Wednesday</v>
      </c>
      <c r="AB5044" s="21" t="str">
        <f>VLOOKUP(U5044,'Currency Sheet'!A:C,3,)</f>
        <v>DOLLAR</v>
      </c>
      <c r="AC5044" s="42" t="str">
        <f>VLOOKUP(P5044,'Customer List'!B:D,3,)</f>
        <v>Local</v>
      </c>
    </row>
    <row r="5045" spans="1:29" x14ac:dyDescent="0.25">
      <c r="A5045" s="21">
        <f t="shared" si="769"/>
        <v>5040</v>
      </c>
      <c r="B5045" s="21" t="s">
        <v>6542</v>
      </c>
      <c r="C5045" s="30">
        <v>45993</v>
      </c>
      <c r="D5045" s="30">
        <v>46001</v>
      </c>
      <c r="E5045" s="47">
        <v>211.2</v>
      </c>
      <c r="F5045" s="47">
        <f t="shared" si="763"/>
        <v>18585.599999999999</v>
      </c>
      <c r="G5045" s="48">
        <f t="shared" si="764"/>
        <v>18585.599999999999</v>
      </c>
      <c r="H5045" s="21">
        <v>372220</v>
      </c>
      <c r="I5045" s="21" t="s">
        <v>5077</v>
      </c>
      <c r="J5045" s="21">
        <v>1</v>
      </c>
      <c r="K5045" s="21">
        <v>1</v>
      </c>
      <c r="L5045" s="21">
        <f t="shared" si="768"/>
        <v>0</v>
      </c>
      <c r="M5045" s="21" t="s">
        <v>6744</v>
      </c>
      <c r="N5045" s="30">
        <v>46007</v>
      </c>
      <c r="O5045" s="48">
        <v>31680</v>
      </c>
      <c r="P5045" s="21" t="s">
        <v>6593</v>
      </c>
      <c r="Q5045" s="21" t="s">
        <v>5959</v>
      </c>
      <c r="R5045" s="21" t="s">
        <v>6091</v>
      </c>
      <c r="S5045" s="3">
        <v>4</v>
      </c>
      <c r="T5045" s="37"/>
      <c r="U5045" s="21" t="s">
        <v>18</v>
      </c>
      <c r="V5045" s="21" t="str">
        <f>VLOOKUP(P5045,'Customer List'!B:C,2,)</f>
        <v>DELHI</v>
      </c>
      <c r="W5045" s="38" t="s">
        <v>605</v>
      </c>
      <c r="X5045" s="30">
        <f t="shared" si="770"/>
        <v>46007</v>
      </c>
      <c r="Y5045" s="21">
        <f t="shared" si="765"/>
        <v>0</v>
      </c>
      <c r="Z5045" s="21" t="str">
        <f t="shared" si="766"/>
        <v>Tuesday</v>
      </c>
      <c r="AA5045" s="21" t="str">
        <f t="shared" si="767"/>
        <v>Tuesday</v>
      </c>
      <c r="AB5045" s="21" t="str">
        <f>VLOOKUP(U5045,'Currency Sheet'!A:C,3,)</f>
        <v>DOLLAR</v>
      </c>
      <c r="AC5045" s="42" t="str">
        <f>VLOOKUP(P5045,'Customer List'!B:D,3,)</f>
        <v>Local</v>
      </c>
    </row>
    <row r="5046" spans="1:29" x14ac:dyDescent="0.25">
      <c r="A5046" s="21">
        <f t="shared" si="769"/>
        <v>5041</v>
      </c>
      <c r="B5046" s="21" t="s">
        <v>6542</v>
      </c>
      <c r="C5046" s="30">
        <v>45993</v>
      </c>
      <c r="D5046" s="30">
        <v>46001</v>
      </c>
      <c r="E5046" s="47">
        <v>162</v>
      </c>
      <c r="F5046" s="47">
        <f t="shared" si="763"/>
        <v>14256</v>
      </c>
      <c r="G5046" s="48">
        <f t="shared" si="764"/>
        <v>14256</v>
      </c>
      <c r="H5046" s="21">
        <v>379210</v>
      </c>
      <c r="I5046" s="21" t="s">
        <v>4781</v>
      </c>
      <c r="J5046" s="21">
        <v>1</v>
      </c>
      <c r="K5046" s="21">
        <v>1</v>
      </c>
      <c r="L5046" s="21">
        <f t="shared" si="768"/>
        <v>0</v>
      </c>
      <c r="M5046" s="21" t="s">
        <v>6754</v>
      </c>
      <c r="N5046" s="30">
        <v>46007</v>
      </c>
      <c r="O5046" s="48">
        <v>0</v>
      </c>
      <c r="P5046" s="21" t="s">
        <v>30</v>
      </c>
      <c r="Q5046" s="21" t="s">
        <v>5959</v>
      </c>
      <c r="R5046" s="21" t="s">
        <v>847</v>
      </c>
      <c r="S5046" s="3">
        <v>4</v>
      </c>
      <c r="T5046" s="37"/>
      <c r="U5046" s="21" t="s">
        <v>18</v>
      </c>
      <c r="V5046" s="21" t="str">
        <f>VLOOKUP(P5046,'Customer List'!B:C,2,)</f>
        <v>Delhi</v>
      </c>
      <c r="W5046" s="38" t="s">
        <v>605</v>
      </c>
      <c r="X5046" s="30">
        <f t="shared" si="770"/>
        <v>46007</v>
      </c>
      <c r="Y5046" s="21">
        <f t="shared" si="765"/>
        <v>0</v>
      </c>
      <c r="Z5046" s="21" t="str">
        <f t="shared" si="766"/>
        <v>Tuesday</v>
      </c>
      <c r="AA5046" s="21" t="str">
        <f t="shared" si="767"/>
        <v>Tuesday</v>
      </c>
      <c r="AB5046" s="21" t="str">
        <f>VLOOKUP(U5046,'Currency Sheet'!A:C,3,)</f>
        <v>DOLLAR</v>
      </c>
      <c r="AC5046" s="42" t="str">
        <f>VLOOKUP(P5046,'Customer List'!B:D,3,)</f>
        <v>Local</v>
      </c>
    </row>
    <row r="5047" spans="1:29" x14ac:dyDescent="0.25">
      <c r="A5047" s="21">
        <f t="shared" si="769"/>
        <v>5042</v>
      </c>
      <c r="B5047" s="21" t="s">
        <v>6542</v>
      </c>
      <c r="C5047" s="30">
        <v>45993</v>
      </c>
      <c r="D5047" s="30">
        <v>46001</v>
      </c>
      <c r="E5047" s="47">
        <v>217.8</v>
      </c>
      <c r="F5047" s="47">
        <f t="shared" si="763"/>
        <v>19166.400000000001</v>
      </c>
      <c r="G5047" s="48">
        <f t="shared" si="764"/>
        <v>38332.800000000003</v>
      </c>
      <c r="H5047" s="21">
        <v>384704</v>
      </c>
      <c r="I5047" s="21" t="s">
        <v>6569</v>
      </c>
      <c r="J5047" s="21">
        <v>2</v>
      </c>
      <c r="K5047" s="21">
        <v>2</v>
      </c>
      <c r="L5047" s="21">
        <f t="shared" si="768"/>
        <v>0</v>
      </c>
      <c r="M5047" s="21" t="s">
        <v>6636</v>
      </c>
      <c r="N5047" s="30">
        <v>46004</v>
      </c>
      <c r="O5047" s="48">
        <v>78771</v>
      </c>
      <c r="P5047" s="21" t="s">
        <v>2048</v>
      </c>
      <c r="Q5047" s="21">
        <v>58159346416</v>
      </c>
      <c r="R5047" s="21" t="s">
        <v>5912</v>
      </c>
      <c r="S5047" s="3">
        <v>4</v>
      </c>
      <c r="T5047" s="37"/>
      <c r="U5047" s="21" t="s">
        <v>18</v>
      </c>
      <c r="V5047" s="21" t="str">
        <f>VLOOKUP(P5047,'Customer List'!B:C,2,)</f>
        <v>Hyderabad</v>
      </c>
      <c r="W5047" s="38"/>
      <c r="X5047" s="30">
        <v>46007</v>
      </c>
      <c r="Y5047" s="21">
        <f t="shared" si="765"/>
        <v>3</v>
      </c>
      <c r="Z5047" s="21" t="str">
        <f t="shared" si="766"/>
        <v>Saturday</v>
      </c>
      <c r="AA5047" s="21" t="str">
        <f t="shared" si="767"/>
        <v>Tuesday</v>
      </c>
      <c r="AB5047" s="21" t="str">
        <f>VLOOKUP(U5047,'Currency Sheet'!A:C,3,)</f>
        <v>DOLLAR</v>
      </c>
      <c r="AC5047" s="42" t="str">
        <f>VLOOKUP(P5047,'Customer List'!B:D,3,)</f>
        <v>OutStation</v>
      </c>
    </row>
    <row r="5048" spans="1:29" x14ac:dyDescent="0.25">
      <c r="A5048" s="21">
        <f t="shared" si="769"/>
        <v>5043</v>
      </c>
      <c r="B5048" s="21" t="s">
        <v>6542</v>
      </c>
      <c r="C5048" s="30">
        <v>45993</v>
      </c>
      <c r="D5048" s="30">
        <v>46001</v>
      </c>
      <c r="E5048" s="47">
        <v>311.5</v>
      </c>
      <c r="F5048" s="47">
        <f t="shared" si="763"/>
        <v>27412</v>
      </c>
      <c r="G5048" s="48">
        <f t="shared" si="764"/>
        <v>27412</v>
      </c>
      <c r="H5048" s="21">
        <v>386912</v>
      </c>
      <c r="I5048" s="21" t="s">
        <v>6570</v>
      </c>
      <c r="J5048" s="21">
        <v>1</v>
      </c>
      <c r="K5048" s="21"/>
      <c r="L5048" s="21">
        <f t="shared" si="768"/>
        <v>1</v>
      </c>
      <c r="M5048" s="21"/>
      <c r="N5048" s="30"/>
      <c r="O5048" s="48"/>
      <c r="P5048" s="21" t="s">
        <v>42</v>
      </c>
      <c r="Q5048" s="21"/>
      <c r="R5048" s="21"/>
      <c r="S5048" s="3">
        <v>4</v>
      </c>
      <c r="T5048" s="37"/>
      <c r="U5048" s="21" t="s">
        <v>18</v>
      </c>
      <c r="V5048" s="21" t="str">
        <f>VLOOKUP(P5048,'Customer List'!B:C,2,)</f>
        <v>Faridabad</v>
      </c>
      <c r="W5048" s="38" t="s">
        <v>605</v>
      </c>
      <c r="X5048" s="30" t="str">
        <f t="shared" si="770"/>
        <v/>
      </c>
      <c r="Y5048" s="21" t="str">
        <f t="shared" si="765"/>
        <v/>
      </c>
      <c r="Z5048" s="21" t="str">
        <f t="shared" si="766"/>
        <v/>
      </c>
      <c r="AA5048" s="21" t="str">
        <f t="shared" si="767"/>
        <v/>
      </c>
      <c r="AB5048" s="21" t="str">
        <f>VLOOKUP(U5048,'Currency Sheet'!A:C,3,)</f>
        <v>DOLLAR</v>
      </c>
      <c r="AC5048" s="42" t="str">
        <f>VLOOKUP(P5048,'Customer List'!B:D,3,)</f>
        <v>Local</v>
      </c>
    </row>
    <row r="5049" spans="1:29" x14ac:dyDescent="0.25">
      <c r="A5049" s="21">
        <f t="shared" si="769"/>
        <v>5044</v>
      </c>
      <c r="B5049" s="21" t="s">
        <v>6542</v>
      </c>
      <c r="C5049" s="30">
        <v>45993</v>
      </c>
      <c r="D5049" s="30">
        <v>46001</v>
      </c>
      <c r="E5049" s="47">
        <v>213</v>
      </c>
      <c r="F5049" s="47">
        <f t="shared" si="763"/>
        <v>18744</v>
      </c>
      <c r="G5049" s="48">
        <f t="shared" si="764"/>
        <v>18744</v>
      </c>
      <c r="H5049" s="21">
        <v>393610</v>
      </c>
      <c r="I5049" s="21" t="s">
        <v>5385</v>
      </c>
      <c r="J5049" s="21">
        <v>1</v>
      </c>
      <c r="K5049" s="21">
        <v>1</v>
      </c>
      <c r="L5049" s="21">
        <f t="shared" si="768"/>
        <v>0</v>
      </c>
      <c r="M5049" s="21" t="s">
        <v>6748</v>
      </c>
      <c r="N5049" s="30">
        <v>46008</v>
      </c>
      <c r="O5049" s="48">
        <v>30352.5</v>
      </c>
      <c r="P5049" s="21" t="s">
        <v>625</v>
      </c>
      <c r="Q5049" s="21" t="s">
        <v>5959</v>
      </c>
      <c r="R5049" s="21" t="s">
        <v>6091</v>
      </c>
      <c r="S5049" s="3">
        <v>4</v>
      </c>
      <c r="T5049" s="37" t="s">
        <v>6749</v>
      </c>
      <c r="U5049" s="21" t="s">
        <v>18</v>
      </c>
      <c r="V5049" s="21" t="str">
        <f>VLOOKUP(P5049,'Customer List'!B:C,2,)</f>
        <v>Delhi</v>
      </c>
      <c r="W5049" s="38" t="s">
        <v>605</v>
      </c>
      <c r="X5049" s="30">
        <f t="shared" si="770"/>
        <v>46008</v>
      </c>
      <c r="Y5049" s="21">
        <f t="shared" si="765"/>
        <v>0</v>
      </c>
      <c r="Z5049" s="21" t="str">
        <f t="shared" si="766"/>
        <v>Wednesday</v>
      </c>
      <c r="AA5049" s="21" t="str">
        <f t="shared" si="767"/>
        <v>Wednesday</v>
      </c>
      <c r="AB5049" s="21" t="str">
        <f>VLOOKUP(U5049,'Currency Sheet'!A:C,3,)</f>
        <v>DOLLAR</v>
      </c>
      <c r="AC5049" s="42" t="str">
        <f>VLOOKUP(P5049,'Customer List'!B:D,3,)</f>
        <v>Local</v>
      </c>
    </row>
    <row r="5050" spans="1:29" x14ac:dyDescent="0.25">
      <c r="A5050" s="21">
        <f t="shared" si="769"/>
        <v>5045</v>
      </c>
      <c r="B5050" s="21" t="s">
        <v>6542</v>
      </c>
      <c r="C5050" s="30">
        <v>45993</v>
      </c>
      <c r="D5050" s="30">
        <v>46001</v>
      </c>
      <c r="E5050" s="47">
        <v>32.4</v>
      </c>
      <c r="F5050" s="47">
        <f t="shared" si="763"/>
        <v>2851.2</v>
      </c>
      <c r="G5050" s="48">
        <f t="shared" si="764"/>
        <v>2851.2</v>
      </c>
      <c r="H5050" s="21">
        <v>400511</v>
      </c>
      <c r="I5050" s="21" t="s">
        <v>4802</v>
      </c>
      <c r="J5050" s="21">
        <v>1</v>
      </c>
      <c r="K5050" s="21">
        <v>1</v>
      </c>
      <c r="L5050" s="21">
        <f t="shared" si="768"/>
        <v>0</v>
      </c>
      <c r="M5050" s="21" t="s">
        <v>6601</v>
      </c>
      <c r="N5050" s="30">
        <v>46002</v>
      </c>
      <c r="O5050" s="48">
        <v>5184</v>
      </c>
      <c r="P5050" s="21" t="s">
        <v>208</v>
      </c>
      <c r="Q5050" s="21" t="s">
        <v>1996</v>
      </c>
      <c r="R5050" s="21" t="s">
        <v>1996</v>
      </c>
      <c r="S5050" s="3">
        <v>4</v>
      </c>
      <c r="T5050" s="37"/>
      <c r="U5050" s="21" t="s">
        <v>18</v>
      </c>
      <c r="V5050" s="21" t="str">
        <f>VLOOKUP(P5050,'Customer List'!B:C,2,)</f>
        <v>Delhi</v>
      </c>
      <c r="W5050" s="38"/>
      <c r="X5050" s="30">
        <f t="shared" si="770"/>
        <v>46002</v>
      </c>
      <c r="Y5050" s="21">
        <f t="shared" si="765"/>
        <v>0</v>
      </c>
      <c r="Z5050" s="21" t="str">
        <f t="shared" si="766"/>
        <v>Thursday</v>
      </c>
      <c r="AA5050" s="21" t="str">
        <f t="shared" si="767"/>
        <v>Thursday</v>
      </c>
      <c r="AB5050" s="21" t="str">
        <f>VLOOKUP(U5050,'Currency Sheet'!A:C,3,)</f>
        <v>DOLLAR</v>
      </c>
      <c r="AC5050" s="42" t="str">
        <f>VLOOKUP(P5050,'Customer List'!B:D,3,)</f>
        <v>Local</v>
      </c>
    </row>
    <row r="5051" spans="1:29" x14ac:dyDescent="0.25">
      <c r="A5051" s="21">
        <f t="shared" si="769"/>
        <v>5046</v>
      </c>
      <c r="B5051" s="21" t="s">
        <v>6542</v>
      </c>
      <c r="C5051" s="30">
        <v>45993</v>
      </c>
      <c r="D5051" s="30">
        <v>46001</v>
      </c>
      <c r="E5051" s="47">
        <v>297</v>
      </c>
      <c r="F5051" s="47">
        <f t="shared" si="763"/>
        <v>26136</v>
      </c>
      <c r="G5051" s="48">
        <f t="shared" si="764"/>
        <v>78408</v>
      </c>
      <c r="H5051" s="21">
        <v>403502</v>
      </c>
      <c r="I5051" s="21" t="s">
        <v>4803</v>
      </c>
      <c r="J5051" s="21">
        <v>3</v>
      </c>
      <c r="K5051" s="21">
        <v>3</v>
      </c>
      <c r="L5051" s="21">
        <f t="shared" si="768"/>
        <v>0</v>
      </c>
      <c r="M5051" s="21" t="s">
        <v>6600</v>
      </c>
      <c r="N5051" s="30">
        <v>46002</v>
      </c>
      <c r="O5051" s="48">
        <v>141075</v>
      </c>
      <c r="P5051" s="21" t="s">
        <v>208</v>
      </c>
      <c r="Q5051" s="21" t="s">
        <v>1996</v>
      </c>
      <c r="R5051" s="21" t="s">
        <v>1996</v>
      </c>
      <c r="S5051" s="3">
        <v>4</v>
      </c>
      <c r="T5051" s="37"/>
      <c r="U5051" s="21" t="s">
        <v>18</v>
      </c>
      <c r="V5051" s="21" t="str">
        <f>VLOOKUP(P5051,'Customer List'!B:C,2,)</f>
        <v>Delhi</v>
      </c>
      <c r="W5051" s="38"/>
      <c r="X5051" s="30">
        <f t="shared" si="770"/>
        <v>46002</v>
      </c>
      <c r="Y5051" s="21">
        <f t="shared" si="765"/>
        <v>0</v>
      </c>
      <c r="Z5051" s="21" t="str">
        <f t="shared" si="766"/>
        <v>Thursday</v>
      </c>
      <c r="AA5051" s="21" t="str">
        <f t="shared" si="767"/>
        <v>Thursday</v>
      </c>
      <c r="AB5051" s="21" t="str">
        <f>VLOOKUP(U5051,'Currency Sheet'!A:C,3,)</f>
        <v>DOLLAR</v>
      </c>
      <c r="AC5051" s="42" t="str">
        <f>VLOOKUP(P5051,'Customer List'!B:D,3,)</f>
        <v>Local</v>
      </c>
    </row>
    <row r="5052" spans="1:29" x14ac:dyDescent="0.25">
      <c r="A5052" s="21">
        <f t="shared" si="769"/>
        <v>5047</v>
      </c>
      <c r="B5052" s="21" t="s">
        <v>6542</v>
      </c>
      <c r="C5052" s="30">
        <v>45993</v>
      </c>
      <c r="D5052" s="30">
        <v>46001</v>
      </c>
      <c r="E5052" s="47">
        <v>204</v>
      </c>
      <c r="F5052" s="47">
        <f t="shared" si="763"/>
        <v>17952</v>
      </c>
      <c r="G5052" s="48">
        <f t="shared" si="764"/>
        <v>17952</v>
      </c>
      <c r="H5052" s="21">
        <v>405720</v>
      </c>
      <c r="I5052" s="21" t="s">
        <v>5193</v>
      </c>
      <c r="J5052" s="21">
        <v>1</v>
      </c>
      <c r="K5052" s="21">
        <v>1</v>
      </c>
      <c r="L5052" s="21">
        <f t="shared" si="768"/>
        <v>0</v>
      </c>
      <c r="M5052" s="21" t="s">
        <v>6650</v>
      </c>
      <c r="N5052" s="30">
        <v>46004</v>
      </c>
      <c r="O5052" s="48">
        <v>31620</v>
      </c>
      <c r="P5052" s="21" t="s">
        <v>621</v>
      </c>
      <c r="Q5052" s="21">
        <v>58159348520</v>
      </c>
      <c r="R5052" s="21" t="s">
        <v>5912</v>
      </c>
      <c r="S5052" s="3">
        <v>4</v>
      </c>
      <c r="T5052" s="37"/>
      <c r="U5052" s="21" t="s">
        <v>18</v>
      </c>
      <c r="V5052" s="21" t="str">
        <f>VLOOKUP(P5052,'Customer List'!B:C,2,)</f>
        <v>Hyderabad</v>
      </c>
      <c r="W5052" s="38"/>
      <c r="X5052" s="30">
        <v>46006</v>
      </c>
      <c r="Y5052" s="21">
        <f t="shared" si="765"/>
        <v>2</v>
      </c>
      <c r="Z5052" s="21" t="str">
        <f t="shared" si="766"/>
        <v>Saturday</v>
      </c>
      <c r="AA5052" s="21" t="str">
        <f t="shared" si="767"/>
        <v>Monday</v>
      </c>
      <c r="AB5052" s="21" t="str">
        <f>VLOOKUP(U5052,'Currency Sheet'!A:C,3,)</f>
        <v>DOLLAR</v>
      </c>
      <c r="AC5052" s="42" t="str">
        <f>VLOOKUP(P5052,'Customer List'!B:D,3,)</f>
        <v>OutStation</v>
      </c>
    </row>
    <row r="5053" spans="1:29" x14ac:dyDescent="0.25">
      <c r="A5053" s="21">
        <f t="shared" si="769"/>
        <v>5048</v>
      </c>
      <c r="B5053" s="21" t="s">
        <v>6542</v>
      </c>
      <c r="C5053" s="30">
        <v>45993</v>
      </c>
      <c r="D5053" s="30">
        <v>46001</v>
      </c>
      <c r="E5053" s="47">
        <v>62.4</v>
      </c>
      <c r="F5053" s="47">
        <f t="shared" si="763"/>
        <v>5491.2</v>
      </c>
      <c r="G5053" s="48">
        <f t="shared" si="764"/>
        <v>5491.2</v>
      </c>
      <c r="H5053" s="21">
        <v>406421</v>
      </c>
      <c r="I5053" s="21" t="s">
        <v>4806</v>
      </c>
      <c r="J5053" s="21">
        <v>1</v>
      </c>
      <c r="K5053" s="21">
        <v>1</v>
      </c>
      <c r="L5053" s="21">
        <f t="shared" si="768"/>
        <v>0</v>
      </c>
      <c r="M5053" s="21" t="s">
        <v>6669</v>
      </c>
      <c r="N5053" s="30">
        <v>46004</v>
      </c>
      <c r="O5053" s="48">
        <v>11284</v>
      </c>
      <c r="P5053" s="21" t="s">
        <v>630</v>
      </c>
      <c r="Q5053" s="21">
        <v>58159344935</v>
      </c>
      <c r="R5053" s="21" t="s">
        <v>5912</v>
      </c>
      <c r="S5053" s="3">
        <v>4</v>
      </c>
      <c r="T5053" s="37"/>
      <c r="U5053" s="21" t="s">
        <v>18</v>
      </c>
      <c r="V5053" s="21" t="str">
        <f>VLOOKUP(P5053,'Customer List'!B:C,2,)</f>
        <v>Telangana</v>
      </c>
      <c r="W5053" s="38"/>
      <c r="X5053" s="30">
        <v>46006</v>
      </c>
      <c r="Y5053" s="21">
        <f t="shared" si="765"/>
        <v>2</v>
      </c>
      <c r="Z5053" s="21" t="str">
        <f t="shared" si="766"/>
        <v>Saturday</v>
      </c>
      <c r="AA5053" s="21" t="str">
        <f t="shared" si="767"/>
        <v>Monday</v>
      </c>
      <c r="AB5053" s="21" t="str">
        <f>VLOOKUP(U5053,'Currency Sheet'!A:C,3,)</f>
        <v>DOLLAR</v>
      </c>
      <c r="AC5053" s="42" t="str">
        <f>VLOOKUP(P5053,'Customer List'!B:D,3,)</f>
        <v>OutStation</v>
      </c>
    </row>
    <row r="5054" spans="1:29" x14ac:dyDescent="0.25">
      <c r="A5054" s="21">
        <f t="shared" si="769"/>
        <v>5049</v>
      </c>
      <c r="B5054" s="21" t="s">
        <v>6542</v>
      </c>
      <c r="C5054" s="30">
        <v>45993</v>
      </c>
      <c r="D5054" s="30">
        <v>46001</v>
      </c>
      <c r="E5054" s="47">
        <v>177.6</v>
      </c>
      <c r="F5054" s="47">
        <f t="shared" si="763"/>
        <v>15628.8</v>
      </c>
      <c r="G5054" s="48">
        <f t="shared" si="764"/>
        <v>15628.8</v>
      </c>
      <c r="H5054" s="21">
        <v>406509</v>
      </c>
      <c r="I5054" s="21" t="s">
        <v>4807</v>
      </c>
      <c r="J5054" s="21">
        <v>1</v>
      </c>
      <c r="K5054" s="21">
        <v>1</v>
      </c>
      <c r="L5054" s="21">
        <f t="shared" si="768"/>
        <v>0</v>
      </c>
      <c r="M5054" s="21" t="s">
        <v>6650</v>
      </c>
      <c r="N5054" s="30">
        <v>46004</v>
      </c>
      <c r="O5054" s="48">
        <v>27528</v>
      </c>
      <c r="P5054" s="21" t="s">
        <v>621</v>
      </c>
      <c r="Q5054" s="21">
        <v>58159348520</v>
      </c>
      <c r="R5054" s="21" t="s">
        <v>5912</v>
      </c>
      <c r="S5054" s="3">
        <v>4</v>
      </c>
      <c r="T5054" s="37"/>
      <c r="U5054" s="21" t="s">
        <v>18</v>
      </c>
      <c r="V5054" s="21" t="str">
        <f>VLOOKUP(P5054,'Customer List'!B:C,2,)</f>
        <v>Hyderabad</v>
      </c>
      <c r="W5054" s="38"/>
      <c r="X5054" s="30">
        <v>46006</v>
      </c>
      <c r="Y5054" s="21">
        <f t="shared" si="765"/>
        <v>2</v>
      </c>
      <c r="Z5054" s="21" t="str">
        <f t="shared" si="766"/>
        <v>Saturday</v>
      </c>
      <c r="AA5054" s="21" t="str">
        <f t="shared" si="767"/>
        <v>Monday</v>
      </c>
      <c r="AB5054" s="21" t="str">
        <f>VLOOKUP(U5054,'Currency Sheet'!A:C,3,)</f>
        <v>DOLLAR</v>
      </c>
      <c r="AC5054" s="42" t="str">
        <f>VLOOKUP(P5054,'Customer List'!B:D,3,)</f>
        <v>OutStation</v>
      </c>
    </row>
    <row r="5055" spans="1:29" x14ac:dyDescent="0.25">
      <c r="A5055" s="21">
        <f t="shared" si="769"/>
        <v>5050</v>
      </c>
      <c r="B5055" s="21" t="s">
        <v>6542</v>
      </c>
      <c r="C5055" s="30">
        <v>45993</v>
      </c>
      <c r="D5055" s="30">
        <v>46001</v>
      </c>
      <c r="E5055" s="47">
        <v>193.8</v>
      </c>
      <c r="F5055" s="47">
        <f t="shared" si="763"/>
        <v>17054.400000000001</v>
      </c>
      <c r="G5055" s="48">
        <f t="shared" si="764"/>
        <v>17054.400000000001</v>
      </c>
      <c r="H5055" s="21">
        <v>409904</v>
      </c>
      <c r="I5055" s="21" t="s">
        <v>6571</v>
      </c>
      <c r="J5055" s="21">
        <v>1</v>
      </c>
      <c r="K5055" s="21">
        <v>1</v>
      </c>
      <c r="L5055" s="21">
        <f t="shared" si="768"/>
        <v>0</v>
      </c>
      <c r="M5055" s="21" t="s">
        <v>6603</v>
      </c>
      <c r="N5055" s="30">
        <v>46002</v>
      </c>
      <c r="O5055" s="48">
        <v>30039</v>
      </c>
      <c r="P5055" s="21" t="s">
        <v>191</v>
      </c>
      <c r="Q5055" s="21" t="s">
        <v>6623</v>
      </c>
      <c r="R5055" s="21" t="s">
        <v>5912</v>
      </c>
      <c r="S5055" s="3">
        <v>4</v>
      </c>
      <c r="T5055" s="37"/>
      <c r="U5055" s="21" t="s">
        <v>18</v>
      </c>
      <c r="V5055" s="21" t="str">
        <f>VLOOKUP(P5055,'Customer List'!B:C,2,)</f>
        <v>Chandigarh</v>
      </c>
      <c r="W5055" s="38"/>
      <c r="X5055" s="30">
        <v>46004</v>
      </c>
      <c r="Y5055" s="21">
        <f t="shared" si="765"/>
        <v>2</v>
      </c>
      <c r="Z5055" s="21" t="str">
        <f t="shared" si="766"/>
        <v>Thursday</v>
      </c>
      <c r="AA5055" s="21" t="str">
        <f t="shared" si="767"/>
        <v>Saturday</v>
      </c>
      <c r="AB5055" s="21" t="str">
        <f>VLOOKUP(U5055,'Currency Sheet'!A:C,3,)</f>
        <v>DOLLAR</v>
      </c>
      <c r="AC5055" s="42" t="str">
        <f>VLOOKUP(P5055,'Customer List'!B:D,3,)</f>
        <v>OutStation</v>
      </c>
    </row>
    <row r="5056" spans="1:29" x14ac:dyDescent="0.25">
      <c r="A5056" s="21">
        <f t="shared" si="769"/>
        <v>5051</v>
      </c>
      <c r="B5056" s="21" t="s">
        <v>6542</v>
      </c>
      <c r="C5056" s="30">
        <v>45993</v>
      </c>
      <c r="D5056" s="30">
        <v>46001</v>
      </c>
      <c r="E5056" s="47">
        <v>296.8</v>
      </c>
      <c r="F5056" s="47">
        <f t="shared" ref="F5056:F5101" si="771">IF(AB5056="DOLLAR",E5056*88,E5056)</f>
        <v>26118.400000000001</v>
      </c>
      <c r="G5056" s="48">
        <f t="shared" ref="G5056:G5101" si="772">F5056*J5056</f>
        <v>26118.400000000001</v>
      </c>
      <c r="H5056" s="21">
        <v>410704</v>
      </c>
      <c r="I5056" s="21" t="s">
        <v>6038</v>
      </c>
      <c r="J5056" s="21">
        <v>1</v>
      </c>
      <c r="K5056" s="21">
        <v>1</v>
      </c>
      <c r="L5056" s="21">
        <f t="shared" si="768"/>
        <v>0</v>
      </c>
      <c r="M5056" s="21" t="s">
        <v>6659</v>
      </c>
      <c r="N5056" s="30">
        <v>46004</v>
      </c>
      <c r="O5056" s="48">
        <v>39432</v>
      </c>
      <c r="P5056" s="21" t="s">
        <v>891</v>
      </c>
      <c r="Q5056" s="21">
        <v>58159348365</v>
      </c>
      <c r="R5056" s="21" t="s">
        <v>5912</v>
      </c>
      <c r="S5056" s="3">
        <v>4</v>
      </c>
      <c r="T5056" s="37"/>
      <c r="U5056" s="21" t="s">
        <v>18</v>
      </c>
      <c r="V5056" s="21" t="str">
        <f>VLOOKUP(P5056,'Customer List'!B:C,2,)</f>
        <v>Banglore</v>
      </c>
      <c r="W5056" s="38"/>
      <c r="X5056" s="30">
        <v>46006</v>
      </c>
      <c r="Y5056" s="21">
        <f t="shared" ref="Y5056:Y5100" si="773">IF(X5056="", "", X5056-N5056)</f>
        <v>2</v>
      </c>
      <c r="Z5056" s="21" t="str">
        <f t="shared" ref="Z5056:Z5100" si="774">IF(N5056="", "", TEXT(N5056, "dddd"))</f>
        <v>Saturday</v>
      </c>
      <c r="AA5056" s="21" t="str">
        <f t="shared" ref="AA5056:AA5100" si="775">IF(X5056="", "", TEXT(X5056, "dddd"))</f>
        <v>Monday</v>
      </c>
      <c r="AB5056" s="21" t="str">
        <f>VLOOKUP(U5056,'Currency Sheet'!A:C,3,)</f>
        <v>DOLLAR</v>
      </c>
      <c r="AC5056" s="42" t="str">
        <f>VLOOKUP(P5056,'Customer List'!B:D,3,)</f>
        <v>OutStation</v>
      </c>
    </row>
    <row r="5057" spans="1:29" x14ac:dyDescent="0.25">
      <c r="A5057" s="21">
        <f t="shared" si="769"/>
        <v>5052</v>
      </c>
      <c r="B5057" s="21" t="s">
        <v>6542</v>
      </c>
      <c r="C5057" s="30">
        <v>45993</v>
      </c>
      <c r="D5057" s="30">
        <v>46001</v>
      </c>
      <c r="E5057" s="47">
        <v>53.4</v>
      </c>
      <c r="F5057" s="47">
        <f t="shared" si="771"/>
        <v>4699.2</v>
      </c>
      <c r="G5057" s="48">
        <f t="shared" si="772"/>
        <v>9398.4</v>
      </c>
      <c r="H5057" s="21">
        <v>420201</v>
      </c>
      <c r="I5057" s="21" t="s">
        <v>1605</v>
      </c>
      <c r="J5057" s="21">
        <v>2</v>
      </c>
      <c r="K5057" s="21"/>
      <c r="L5057" s="21">
        <f t="shared" si="768"/>
        <v>2</v>
      </c>
      <c r="M5057" s="21"/>
      <c r="N5057" s="30"/>
      <c r="O5057" s="48"/>
      <c r="P5057" s="21" t="s">
        <v>637</v>
      </c>
      <c r="Q5057" s="21"/>
      <c r="R5057" s="21"/>
      <c r="S5057" s="3">
        <v>4</v>
      </c>
      <c r="T5057" s="37"/>
      <c r="U5057" s="21" t="s">
        <v>18</v>
      </c>
      <c r="V5057" s="21" t="str">
        <f>VLOOKUP(P5057,'Customer List'!B:C,2,)</f>
        <v>Delhi</v>
      </c>
      <c r="W5057" s="38" t="s">
        <v>605</v>
      </c>
      <c r="X5057" s="30" t="str">
        <f t="shared" si="770"/>
        <v/>
      </c>
      <c r="Y5057" s="21" t="str">
        <f t="shared" si="773"/>
        <v/>
      </c>
      <c r="Z5057" s="21" t="str">
        <f t="shared" si="774"/>
        <v/>
      </c>
      <c r="AA5057" s="21" t="str">
        <f t="shared" si="775"/>
        <v/>
      </c>
      <c r="AB5057" s="21" t="str">
        <f>VLOOKUP(U5057,'Currency Sheet'!A:C,3,)</f>
        <v>DOLLAR</v>
      </c>
      <c r="AC5057" s="42" t="str">
        <f>VLOOKUP(P5057,'Customer List'!B:D,3,)</f>
        <v>Local</v>
      </c>
    </row>
    <row r="5058" spans="1:29" x14ac:dyDescent="0.25">
      <c r="A5058" s="21">
        <f t="shared" si="769"/>
        <v>5053</v>
      </c>
      <c r="B5058" s="21" t="s">
        <v>6542</v>
      </c>
      <c r="C5058" s="30">
        <v>45993</v>
      </c>
      <c r="D5058" s="30">
        <v>46001</v>
      </c>
      <c r="E5058" s="47">
        <v>53.4</v>
      </c>
      <c r="F5058" s="47">
        <f t="shared" si="771"/>
        <v>4699.2</v>
      </c>
      <c r="G5058" s="48">
        <f t="shared" si="772"/>
        <v>4699.2</v>
      </c>
      <c r="H5058" s="21">
        <v>420201</v>
      </c>
      <c r="I5058" s="21" t="s">
        <v>1605</v>
      </c>
      <c r="J5058" s="21">
        <v>1</v>
      </c>
      <c r="K5058" s="21">
        <v>1</v>
      </c>
      <c r="L5058" s="21">
        <f t="shared" si="768"/>
        <v>0</v>
      </c>
      <c r="M5058" s="21" t="s">
        <v>6632</v>
      </c>
      <c r="N5058" s="30">
        <v>46003</v>
      </c>
      <c r="O5058" s="48">
        <v>8277</v>
      </c>
      <c r="P5058" s="21" t="s">
        <v>1136</v>
      </c>
      <c r="Q5058" s="21" t="s">
        <v>5959</v>
      </c>
      <c r="R5058" s="21" t="s">
        <v>6091</v>
      </c>
      <c r="S5058" s="3">
        <v>4</v>
      </c>
      <c r="T5058" s="37"/>
      <c r="U5058" s="21" t="s">
        <v>18</v>
      </c>
      <c r="V5058" s="21" t="str">
        <f>VLOOKUP(P5058,'Customer List'!B:C,2,)</f>
        <v>Delhi</v>
      </c>
      <c r="W5058" s="38"/>
      <c r="X5058" s="30">
        <f t="shared" si="770"/>
        <v>46003</v>
      </c>
      <c r="Y5058" s="21">
        <f t="shared" si="773"/>
        <v>0</v>
      </c>
      <c r="Z5058" s="21" t="str">
        <f t="shared" si="774"/>
        <v>Friday</v>
      </c>
      <c r="AA5058" s="21" t="str">
        <f t="shared" si="775"/>
        <v>Friday</v>
      </c>
      <c r="AB5058" s="21" t="str">
        <f>VLOOKUP(U5058,'Currency Sheet'!A:C,3,)</f>
        <v>DOLLAR</v>
      </c>
      <c r="AC5058" s="42" t="str">
        <f>VLOOKUP(P5058,'Customer List'!B:D,3,)</f>
        <v>Local</v>
      </c>
    </row>
    <row r="5059" spans="1:29" x14ac:dyDescent="0.25">
      <c r="A5059" s="21">
        <f t="shared" si="769"/>
        <v>5054</v>
      </c>
      <c r="B5059" s="21" t="s">
        <v>6542</v>
      </c>
      <c r="C5059" s="30">
        <v>45993</v>
      </c>
      <c r="D5059" s="30">
        <v>46001</v>
      </c>
      <c r="E5059" s="47">
        <v>53.4</v>
      </c>
      <c r="F5059" s="47">
        <f t="shared" si="771"/>
        <v>4699.2</v>
      </c>
      <c r="G5059" s="48">
        <f t="shared" si="772"/>
        <v>4699.2</v>
      </c>
      <c r="H5059" s="21">
        <v>420201</v>
      </c>
      <c r="I5059" s="21" t="s">
        <v>1605</v>
      </c>
      <c r="J5059" s="21">
        <v>1</v>
      </c>
      <c r="K5059" s="21">
        <v>1</v>
      </c>
      <c r="L5059" s="21">
        <f t="shared" si="768"/>
        <v>0</v>
      </c>
      <c r="M5059" s="21" t="s">
        <v>6757</v>
      </c>
      <c r="N5059" s="30">
        <v>46008</v>
      </c>
      <c r="O5059" s="48">
        <v>0</v>
      </c>
      <c r="P5059" s="21" t="s">
        <v>625</v>
      </c>
      <c r="Q5059" s="21" t="s">
        <v>5959</v>
      </c>
      <c r="R5059" s="21" t="s">
        <v>6091</v>
      </c>
      <c r="S5059" s="3">
        <v>4</v>
      </c>
      <c r="T5059" s="37"/>
      <c r="U5059" s="21" t="s">
        <v>18</v>
      </c>
      <c r="V5059" s="21" t="str">
        <f>VLOOKUP(P5059,'Customer List'!B:C,2,)</f>
        <v>Delhi</v>
      </c>
      <c r="W5059" s="38" t="s">
        <v>605</v>
      </c>
      <c r="X5059" s="30">
        <f t="shared" si="770"/>
        <v>46008</v>
      </c>
      <c r="Y5059" s="21">
        <f t="shared" si="773"/>
        <v>0</v>
      </c>
      <c r="Z5059" s="21" t="str">
        <f t="shared" si="774"/>
        <v>Wednesday</v>
      </c>
      <c r="AA5059" s="21" t="str">
        <f t="shared" si="775"/>
        <v>Wednesday</v>
      </c>
      <c r="AB5059" s="21" t="str">
        <f>VLOOKUP(U5059,'Currency Sheet'!A:C,3,)</f>
        <v>DOLLAR</v>
      </c>
      <c r="AC5059" s="42" t="str">
        <f>VLOOKUP(P5059,'Customer List'!B:D,3,)</f>
        <v>Local</v>
      </c>
    </row>
    <row r="5060" spans="1:29" x14ac:dyDescent="0.25">
      <c r="A5060" s="21">
        <f t="shared" si="769"/>
        <v>5055</v>
      </c>
      <c r="B5060" s="21" t="s">
        <v>6542</v>
      </c>
      <c r="C5060" s="30">
        <v>45993</v>
      </c>
      <c r="D5060" s="30">
        <v>46001</v>
      </c>
      <c r="E5060" s="47">
        <v>35.4</v>
      </c>
      <c r="F5060" s="47">
        <f t="shared" si="771"/>
        <v>3115.2</v>
      </c>
      <c r="G5060" s="48">
        <f t="shared" si="772"/>
        <v>3115.2</v>
      </c>
      <c r="H5060" s="21">
        <v>420404</v>
      </c>
      <c r="I5060" s="21" t="s">
        <v>14</v>
      </c>
      <c r="J5060" s="21">
        <v>1</v>
      </c>
      <c r="K5060" s="21">
        <v>1</v>
      </c>
      <c r="L5060" s="21">
        <f t="shared" si="768"/>
        <v>0</v>
      </c>
      <c r="M5060" s="21" t="s">
        <v>6748</v>
      </c>
      <c r="N5060" s="30">
        <v>46008</v>
      </c>
      <c r="O5060" s="48">
        <v>5044.5</v>
      </c>
      <c r="P5060" s="21" t="s">
        <v>625</v>
      </c>
      <c r="Q5060" s="21" t="s">
        <v>5959</v>
      </c>
      <c r="R5060" s="21" t="s">
        <v>6091</v>
      </c>
      <c r="S5060" s="3">
        <v>4</v>
      </c>
      <c r="T5060" s="37" t="s">
        <v>6749</v>
      </c>
      <c r="U5060" s="21" t="s">
        <v>18</v>
      </c>
      <c r="V5060" s="21" t="str">
        <f>VLOOKUP(P5060,'Customer List'!B:C,2,)</f>
        <v>Delhi</v>
      </c>
      <c r="W5060" s="38" t="s">
        <v>605</v>
      </c>
      <c r="X5060" s="30">
        <f t="shared" si="770"/>
        <v>46008</v>
      </c>
      <c r="Y5060" s="21">
        <f t="shared" si="773"/>
        <v>0</v>
      </c>
      <c r="Z5060" s="21" t="str">
        <f t="shared" si="774"/>
        <v>Wednesday</v>
      </c>
      <c r="AA5060" s="21" t="str">
        <f t="shared" si="775"/>
        <v>Wednesday</v>
      </c>
      <c r="AB5060" s="21" t="str">
        <f>VLOOKUP(U5060,'Currency Sheet'!A:C,3,)</f>
        <v>DOLLAR</v>
      </c>
      <c r="AC5060" s="42" t="str">
        <f>VLOOKUP(P5060,'Customer List'!B:D,3,)</f>
        <v>Local</v>
      </c>
    </row>
    <row r="5061" spans="1:29" x14ac:dyDescent="0.25">
      <c r="A5061" s="21">
        <f t="shared" si="769"/>
        <v>5056</v>
      </c>
      <c r="B5061" s="21" t="s">
        <v>6542</v>
      </c>
      <c r="C5061" s="30">
        <v>45993</v>
      </c>
      <c r="D5061" s="30">
        <v>46001</v>
      </c>
      <c r="E5061" s="47">
        <v>56.4</v>
      </c>
      <c r="F5061" s="47">
        <f t="shared" si="771"/>
        <v>4963.2</v>
      </c>
      <c r="G5061" s="48">
        <f t="shared" si="772"/>
        <v>4963.2</v>
      </c>
      <c r="H5061" s="21">
        <v>421002</v>
      </c>
      <c r="I5061" s="21" t="s">
        <v>4815</v>
      </c>
      <c r="J5061" s="21">
        <v>1</v>
      </c>
      <c r="K5061" s="21">
        <v>1</v>
      </c>
      <c r="L5061" s="21">
        <f t="shared" si="768"/>
        <v>0</v>
      </c>
      <c r="M5061" s="21" t="s">
        <v>6757</v>
      </c>
      <c r="N5061" s="30">
        <v>46008</v>
      </c>
      <c r="O5061" s="48">
        <v>0</v>
      </c>
      <c r="P5061" s="21" t="s">
        <v>625</v>
      </c>
      <c r="Q5061" s="21" t="s">
        <v>5959</v>
      </c>
      <c r="R5061" s="21" t="s">
        <v>6091</v>
      </c>
      <c r="S5061" s="3">
        <v>4</v>
      </c>
      <c r="T5061" s="37"/>
      <c r="U5061" s="21" t="s">
        <v>18</v>
      </c>
      <c r="V5061" s="21" t="str">
        <f>VLOOKUP(P5061,'Customer List'!B:C,2,)</f>
        <v>Delhi</v>
      </c>
      <c r="W5061" s="38" t="s">
        <v>605</v>
      </c>
      <c r="X5061" s="30">
        <f t="shared" si="770"/>
        <v>46008</v>
      </c>
      <c r="Y5061" s="21">
        <f t="shared" si="773"/>
        <v>0</v>
      </c>
      <c r="Z5061" s="21" t="str">
        <f t="shared" si="774"/>
        <v>Wednesday</v>
      </c>
      <c r="AA5061" s="21" t="str">
        <f t="shared" si="775"/>
        <v>Wednesday</v>
      </c>
      <c r="AB5061" s="21" t="str">
        <f>VLOOKUP(U5061,'Currency Sheet'!A:C,3,)</f>
        <v>DOLLAR</v>
      </c>
      <c r="AC5061" s="42" t="str">
        <f>VLOOKUP(P5061,'Customer List'!B:D,3,)</f>
        <v>Local</v>
      </c>
    </row>
    <row r="5062" spans="1:29" x14ac:dyDescent="0.25">
      <c r="A5062" s="21">
        <f t="shared" si="769"/>
        <v>5057</v>
      </c>
      <c r="B5062" s="21" t="s">
        <v>6542</v>
      </c>
      <c r="C5062" s="30">
        <v>45993</v>
      </c>
      <c r="D5062" s="30">
        <v>46001</v>
      </c>
      <c r="E5062" s="47">
        <v>137.4</v>
      </c>
      <c r="F5062" s="47">
        <f t="shared" si="771"/>
        <v>12091.2</v>
      </c>
      <c r="G5062" s="48">
        <f t="shared" si="772"/>
        <v>24182.400000000001</v>
      </c>
      <c r="H5062" s="21">
        <v>422302</v>
      </c>
      <c r="I5062" s="21" t="s">
        <v>1503</v>
      </c>
      <c r="J5062" s="21">
        <v>2</v>
      </c>
      <c r="K5062" s="21">
        <v>2</v>
      </c>
      <c r="L5062" s="21">
        <f t="shared" si="768"/>
        <v>0</v>
      </c>
      <c r="M5062" s="21" t="s">
        <v>6660</v>
      </c>
      <c r="N5062" s="30">
        <v>46004</v>
      </c>
      <c r="O5062" s="48">
        <v>49693</v>
      </c>
      <c r="P5062" s="21" t="s">
        <v>891</v>
      </c>
      <c r="Q5062" s="21">
        <v>58159348365</v>
      </c>
      <c r="R5062" s="21" t="s">
        <v>5912</v>
      </c>
      <c r="S5062" s="3">
        <v>4</v>
      </c>
      <c r="T5062" s="37"/>
      <c r="U5062" s="21" t="s">
        <v>18</v>
      </c>
      <c r="V5062" s="21" t="str">
        <f>VLOOKUP(P5062,'Customer List'!B:C,2,)</f>
        <v>Banglore</v>
      </c>
      <c r="W5062" s="38"/>
      <c r="X5062" s="30">
        <v>46006</v>
      </c>
      <c r="Y5062" s="21">
        <f t="shared" si="773"/>
        <v>2</v>
      </c>
      <c r="Z5062" s="21" t="str">
        <f t="shared" si="774"/>
        <v>Saturday</v>
      </c>
      <c r="AA5062" s="21" t="str">
        <f t="shared" si="775"/>
        <v>Monday</v>
      </c>
      <c r="AB5062" s="21" t="str">
        <f>VLOOKUP(U5062,'Currency Sheet'!A:C,3,)</f>
        <v>DOLLAR</v>
      </c>
      <c r="AC5062" s="42" t="str">
        <f>VLOOKUP(P5062,'Customer List'!B:D,3,)</f>
        <v>OutStation</v>
      </c>
    </row>
    <row r="5063" spans="1:29" x14ac:dyDescent="0.25">
      <c r="A5063" s="21">
        <f t="shared" si="769"/>
        <v>5058</v>
      </c>
      <c r="B5063" s="21" t="s">
        <v>6542</v>
      </c>
      <c r="C5063" s="30">
        <v>45993</v>
      </c>
      <c r="D5063" s="30">
        <v>46001</v>
      </c>
      <c r="E5063" s="47">
        <v>53.4</v>
      </c>
      <c r="F5063" s="47">
        <f t="shared" si="771"/>
        <v>4699.2</v>
      </c>
      <c r="G5063" s="48">
        <f t="shared" si="772"/>
        <v>9398.4</v>
      </c>
      <c r="H5063" s="21">
        <v>423101</v>
      </c>
      <c r="I5063" s="21" t="s">
        <v>1265</v>
      </c>
      <c r="J5063" s="21">
        <v>2</v>
      </c>
      <c r="K5063" s="21">
        <v>2</v>
      </c>
      <c r="L5063" s="21">
        <f t="shared" si="768"/>
        <v>0</v>
      </c>
      <c r="M5063" s="21" t="s">
        <v>6662</v>
      </c>
      <c r="N5063" s="30">
        <v>46004</v>
      </c>
      <c r="O5063" s="48">
        <v>19313</v>
      </c>
      <c r="P5063" s="21" t="s">
        <v>2279</v>
      </c>
      <c r="Q5063" s="21">
        <v>58159343896</v>
      </c>
      <c r="R5063" s="21" t="s">
        <v>5912</v>
      </c>
      <c r="S5063" s="3">
        <v>-20</v>
      </c>
      <c r="T5063" s="37"/>
      <c r="U5063" s="21" t="s">
        <v>18</v>
      </c>
      <c r="V5063" s="21" t="str">
        <f>VLOOKUP(P5063,'Customer List'!B:C,2,)</f>
        <v>Ahemedabad</v>
      </c>
      <c r="W5063" s="38"/>
      <c r="X5063" s="30">
        <v>46006</v>
      </c>
      <c r="Y5063" s="21">
        <f t="shared" si="773"/>
        <v>2</v>
      </c>
      <c r="Z5063" s="21" t="str">
        <f t="shared" si="774"/>
        <v>Saturday</v>
      </c>
      <c r="AA5063" s="21" t="str">
        <f t="shared" si="775"/>
        <v>Monday</v>
      </c>
      <c r="AB5063" s="21" t="str">
        <f>VLOOKUP(U5063,'Currency Sheet'!A:C,3,)</f>
        <v>DOLLAR</v>
      </c>
      <c r="AC5063" s="42" t="str">
        <f>VLOOKUP(P5063,'Customer List'!B:D,3,)</f>
        <v>OutStation</v>
      </c>
    </row>
    <row r="5064" spans="1:29" x14ac:dyDescent="0.25">
      <c r="A5064" s="21">
        <f t="shared" si="769"/>
        <v>5059</v>
      </c>
      <c r="B5064" s="21" t="s">
        <v>6542</v>
      </c>
      <c r="C5064" s="30">
        <v>45993</v>
      </c>
      <c r="D5064" s="30">
        <v>46001</v>
      </c>
      <c r="E5064" s="47">
        <v>53.4</v>
      </c>
      <c r="F5064" s="47">
        <f t="shared" si="771"/>
        <v>4699.2</v>
      </c>
      <c r="G5064" s="48">
        <f t="shared" si="772"/>
        <v>4699.2</v>
      </c>
      <c r="H5064" s="21">
        <v>423105</v>
      </c>
      <c r="I5064" s="21" t="s">
        <v>19</v>
      </c>
      <c r="J5064" s="21">
        <v>1</v>
      </c>
      <c r="K5064" s="21">
        <v>1</v>
      </c>
      <c r="L5064" s="21">
        <f t="shared" si="768"/>
        <v>0</v>
      </c>
      <c r="M5064" s="21" t="s">
        <v>6669</v>
      </c>
      <c r="N5064" s="30">
        <v>46004</v>
      </c>
      <c r="O5064" s="48">
        <v>9657</v>
      </c>
      <c r="P5064" s="21" t="s">
        <v>630</v>
      </c>
      <c r="Q5064" s="21">
        <v>58159344935</v>
      </c>
      <c r="R5064" s="21" t="s">
        <v>5912</v>
      </c>
      <c r="S5064" s="3">
        <v>-20</v>
      </c>
      <c r="T5064" s="37"/>
      <c r="U5064" s="21" t="s">
        <v>18</v>
      </c>
      <c r="V5064" s="21" t="str">
        <f>VLOOKUP(P5064,'Customer List'!B:C,2,)</f>
        <v>Telangana</v>
      </c>
      <c r="W5064" s="38"/>
      <c r="X5064" s="30">
        <v>46006</v>
      </c>
      <c r="Y5064" s="21">
        <f t="shared" si="773"/>
        <v>2</v>
      </c>
      <c r="Z5064" s="21" t="str">
        <f t="shared" si="774"/>
        <v>Saturday</v>
      </c>
      <c r="AA5064" s="21" t="str">
        <f t="shared" si="775"/>
        <v>Monday</v>
      </c>
      <c r="AB5064" s="21" t="str">
        <f>VLOOKUP(U5064,'Currency Sheet'!A:C,3,)</f>
        <v>DOLLAR</v>
      </c>
      <c r="AC5064" s="42" t="str">
        <f>VLOOKUP(P5064,'Customer List'!B:D,3,)</f>
        <v>OutStation</v>
      </c>
    </row>
    <row r="5065" spans="1:29" x14ac:dyDescent="0.25">
      <c r="A5065" s="21">
        <f t="shared" si="769"/>
        <v>5060</v>
      </c>
      <c r="B5065" s="21" t="s">
        <v>6542</v>
      </c>
      <c r="C5065" s="30">
        <v>45993</v>
      </c>
      <c r="D5065" s="30">
        <v>46001</v>
      </c>
      <c r="E5065" s="47">
        <v>61.2</v>
      </c>
      <c r="F5065" s="47">
        <f t="shared" si="771"/>
        <v>5385.6</v>
      </c>
      <c r="G5065" s="48">
        <f t="shared" si="772"/>
        <v>5385.6</v>
      </c>
      <c r="H5065" s="21">
        <v>424601</v>
      </c>
      <c r="I5065" s="21" t="s">
        <v>1240</v>
      </c>
      <c r="J5065" s="21">
        <v>1</v>
      </c>
      <c r="K5065" s="21">
        <v>1</v>
      </c>
      <c r="L5065" s="21">
        <f t="shared" si="768"/>
        <v>0</v>
      </c>
      <c r="M5065" s="21" t="s">
        <v>6757</v>
      </c>
      <c r="N5065" s="30">
        <v>46008</v>
      </c>
      <c r="O5065" s="48">
        <v>0</v>
      </c>
      <c r="P5065" s="21" t="s">
        <v>625</v>
      </c>
      <c r="Q5065" s="21" t="s">
        <v>5959</v>
      </c>
      <c r="R5065" s="21" t="s">
        <v>6091</v>
      </c>
      <c r="S5065" s="3">
        <v>4</v>
      </c>
      <c r="T5065" s="37"/>
      <c r="U5065" s="21" t="s">
        <v>18</v>
      </c>
      <c r="V5065" s="21" t="str">
        <f>VLOOKUP(P5065,'Customer List'!B:C,2,)</f>
        <v>Delhi</v>
      </c>
      <c r="W5065" s="38" t="s">
        <v>605</v>
      </c>
      <c r="X5065" s="30">
        <f t="shared" si="770"/>
        <v>46008</v>
      </c>
      <c r="Y5065" s="21">
        <f t="shared" si="773"/>
        <v>0</v>
      </c>
      <c r="Z5065" s="21" t="str">
        <f t="shared" si="774"/>
        <v>Wednesday</v>
      </c>
      <c r="AA5065" s="21" t="str">
        <f t="shared" si="775"/>
        <v>Wednesday</v>
      </c>
      <c r="AB5065" s="21" t="str">
        <f>VLOOKUP(U5065,'Currency Sheet'!A:C,3,)</f>
        <v>DOLLAR</v>
      </c>
      <c r="AC5065" s="42" t="str">
        <f>VLOOKUP(P5065,'Customer List'!B:D,3,)</f>
        <v>Local</v>
      </c>
    </row>
    <row r="5066" spans="1:29" x14ac:dyDescent="0.25">
      <c r="A5066" s="21">
        <f t="shared" si="769"/>
        <v>5061</v>
      </c>
      <c r="B5066" s="21" t="s">
        <v>6542</v>
      </c>
      <c r="C5066" s="30">
        <v>45993</v>
      </c>
      <c r="D5066" s="30">
        <v>46001</v>
      </c>
      <c r="E5066" s="47">
        <v>35.4</v>
      </c>
      <c r="F5066" s="47">
        <f t="shared" si="771"/>
        <v>3115.2</v>
      </c>
      <c r="G5066" s="48">
        <f t="shared" si="772"/>
        <v>9345.5999999999985</v>
      </c>
      <c r="H5066" s="21">
        <v>424807</v>
      </c>
      <c r="I5066" s="21" t="s">
        <v>3036</v>
      </c>
      <c r="J5066" s="21">
        <v>3</v>
      </c>
      <c r="K5066" s="21">
        <v>3</v>
      </c>
      <c r="L5066" s="21">
        <f t="shared" si="768"/>
        <v>0</v>
      </c>
      <c r="M5066" s="21" t="s">
        <v>6653</v>
      </c>
      <c r="N5066" s="30">
        <v>46004</v>
      </c>
      <c r="O5066" s="48">
        <v>16461</v>
      </c>
      <c r="P5066" s="21" t="s">
        <v>295</v>
      </c>
      <c r="Q5066" s="21">
        <v>58159345355</v>
      </c>
      <c r="R5066" s="21" t="s">
        <v>5912</v>
      </c>
      <c r="S5066" s="3">
        <v>-20</v>
      </c>
      <c r="T5066" s="37"/>
      <c r="U5066" s="21" t="s">
        <v>18</v>
      </c>
      <c r="V5066" s="21" t="str">
        <f>VLOOKUP(P5066,'Customer List'!B:C,2,)</f>
        <v>Kerala</v>
      </c>
      <c r="W5066" s="38"/>
      <c r="X5066" s="30">
        <v>46007</v>
      </c>
      <c r="Y5066" s="21">
        <f t="shared" si="773"/>
        <v>3</v>
      </c>
      <c r="Z5066" s="21" t="str">
        <f t="shared" si="774"/>
        <v>Saturday</v>
      </c>
      <c r="AA5066" s="21" t="str">
        <f t="shared" si="775"/>
        <v>Tuesday</v>
      </c>
      <c r="AB5066" s="21" t="str">
        <f>VLOOKUP(U5066,'Currency Sheet'!A:C,3,)</f>
        <v>DOLLAR</v>
      </c>
      <c r="AC5066" s="42" t="str">
        <f>VLOOKUP(P5066,'Customer List'!B:D,3,)</f>
        <v>OutStation</v>
      </c>
    </row>
    <row r="5067" spans="1:29" x14ac:dyDescent="0.25">
      <c r="A5067" s="21">
        <f t="shared" si="769"/>
        <v>5062</v>
      </c>
      <c r="B5067" s="21" t="s">
        <v>6542</v>
      </c>
      <c r="C5067" s="30">
        <v>45993</v>
      </c>
      <c r="D5067" s="30">
        <v>46001</v>
      </c>
      <c r="E5067" s="47">
        <v>159</v>
      </c>
      <c r="F5067" s="47">
        <f t="shared" si="771"/>
        <v>13992</v>
      </c>
      <c r="G5067" s="48">
        <f t="shared" si="772"/>
        <v>13992</v>
      </c>
      <c r="H5067" s="21">
        <v>431501</v>
      </c>
      <c r="I5067" s="21" t="s">
        <v>5810</v>
      </c>
      <c r="J5067" s="21">
        <v>1</v>
      </c>
      <c r="K5067" s="21">
        <v>1</v>
      </c>
      <c r="L5067" s="21">
        <f t="shared" si="768"/>
        <v>0</v>
      </c>
      <c r="M5067" s="21" t="s">
        <v>6639</v>
      </c>
      <c r="N5067" s="30">
        <v>46004</v>
      </c>
      <c r="O5067" s="48">
        <v>24645</v>
      </c>
      <c r="P5067" s="21" t="s">
        <v>621</v>
      </c>
      <c r="Q5067" s="21">
        <v>58159348520</v>
      </c>
      <c r="R5067" s="21" t="s">
        <v>5912</v>
      </c>
      <c r="S5067" s="3">
        <v>4</v>
      </c>
      <c r="T5067" s="37"/>
      <c r="U5067" s="21" t="s">
        <v>18</v>
      </c>
      <c r="V5067" s="21" t="str">
        <f>VLOOKUP(P5067,'Customer List'!B:C,2,)</f>
        <v>Hyderabad</v>
      </c>
      <c r="W5067" s="38"/>
      <c r="X5067" s="30">
        <v>46006</v>
      </c>
      <c r="Y5067" s="21">
        <f t="shared" si="773"/>
        <v>2</v>
      </c>
      <c r="Z5067" s="21" t="str">
        <f t="shared" si="774"/>
        <v>Saturday</v>
      </c>
      <c r="AA5067" s="21" t="str">
        <f t="shared" si="775"/>
        <v>Monday</v>
      </c>
      <c r="AB5067" s="21" t="str">
        <f>VLOOKUP(U5067,'Currency Sheet'!A:C,3,)</f>
        <v>DOLLAR</v>
      </c>
      <c r="AC5067" s="42" t="str">
        <f>VLOOKUP(P5067,'Customer List'!B:D,3,)</f>
        <v>OutStation</v>
      </c>
    </row>
    <row r="5068" spans="1:29" x14ac:dyDescent="0.25">
      <c r="A5068" s="21">
        <f t="shared" si="769"/>
        <v>5063</v>
      </c>
      <c r="B5068" s="21" t="s">
        <v>6542</v>
      </c>
      <c r="C5068" s="30">
        <v>45993</v>
      </c>
      <c r="D5068" s="30">
        <v>46001</v>
      </c>
      <c r="E5068" s="47">
        <v>183</v>
      </c>
      <c r="F5068" s="47">
        <f t="shared" si="771"/>
        <v>16104</v>
      </c>
      <c r="G5068" s="48">
        <f t="shared" si="772"/>
        <v>16104</v>
      </c>
      <c r="H5068" s="21">
        <v>431804</v>
      </c>
      <c r="I5068" s="21" t="s">
        <v>6572</v>
      </c>
      <c r="J5068" s="21">
        <v>1</v>
      </c>
      <c r="K5068" s="21">
        <v>1</v>
      </c>
      <c r="L5068" s="21">
        <f t="shared" si="768"/>
        <v>0</v>
      </c>
      <c r="M5068" s="21" t="s">
        <v>6653</v>
      </c>
      <c r="N5068" s="30">
        <v>46004</v>
      </c>
      <c r="O5068" s="48">
        <v>28365</v>
      </c>
      <c r="P5068" s="21" t="s">
        <v>295</v>
      </c>
      <c r="Q5068" s="21">
        <v>58159345355</v>
      </c>
      <c r="R5068" s="21" t="s">
        <v>5912</v>
      </c>
      <c r="S5068" s="3">
        <v>4</v>
      </c>
      <c r="T5068" s="37"/>
      <c r="U5068" s="21" t="s">
        <v>18</v>
      </c>
      <c r="V5068" s="21" t="str">
        <f>VLOOKUP(P5068,'Customer List'!B:C,2,)</f>
        <v>Kerala</v>
      </c>
      <c r="W5068" s="38"/>
      <c r="X5068" s="30">
        <v>46007</v>
      </c>
      <c r="Y5068" s="21">
        <f t="shared" si="773"/>
        <v>3</v>
      </c>
      <c r="Z5068" s="21" t="str">
        <f t="shared" si="774"/>
        <v>Saturday</v>
      </c>
      <c r="AA5068" s="21" t="str">
        <f t="shared" si="775"/>
        <v>Tuesday</v>
      </c>
      <c r="AB5068" s="21" t="str">
        <f>VLOOKUP(U5068,'Currency Sheet'!A:C,3,)</f>
        <v>DOLLAR</v>
      </c>
      <c r="AC5068" s="42" t="str">
        <f>VLOOKUP(P5068,'Customer List'!B:D,3,)</f>
        <v>OutStation</v>
      </c>
    </row>
    <row r="5069" spans="1:29" x14ac:dyDescent="0.25">
      <c r="A5069" s="21">
        <f t="shared" si="769"/>
        <v>5064</v>
      </c>
      <c r="B5069" s="21" t="s">
        <v>6542</v>
      </c>
      <c r="C5069" s="30">
        <v>45993</v>
      </c>
      <c r="D5069" s="30">
        <v>46001</v>
      </c>
      <c r="E5069" s="47">
        <v>213.5</v>
      </c>
      <c r="F5069" s="47">
        <f t="shared" si="771"/>
        <v>18788</v>
      </c>
      <c r="G5069" s="48">
        <f t="shared" si="772"/>
        <v>18788</v>
      </c>
      <c r="H5069" s="21">
        <v>445804</v>
      </c>
      <c r="I5069" s="21" t="s">
        <v>6573</v>
      </c>
      <c r="J5069" s="21">
        <v>1</v>
      </c>
      <c r="K5069" s="21">
        <v>1</v>
      </c>
      <c r="L5069" s="21">
        <f t="shared" si="768"/>
        <v>0</v>
      </c>
      <c r="M5069" s="21" t="s">
        <v>6676</v>
      </c>
      <c r="N5069" s="30">
        <v>46004</v>
      </c>
      <c r="O5069" s="48">
        <v>30500</v>
      </c>
      <c r="P5069" s="21" t="s">
        <v>629</v>
      </c>
      <c r="Q5069" s="21">
        <v>58159343970</v>
      </c>
      <c r="R5069" s="21" t="s">
        <v>5912</v>
      </c>
      <c r="S5069" s="3">
        <v>4</v>
      </c>
      <c r="T5069" s="37"/>
      <c r="U5069" s="21" t="s">
        <v>18</v>
      </c>
      <c r="V5069" s="21" t="str">
        <f>VLOOKUP(P5069,'Customer List'!B:C,2,)</f>
        <v>Gujrat</v>
      </c>
      <c r="W5069" s="38"/>
      <c r="X5069" s="30">
        <v>46006</v>
      </c>
      <c r="Y5069" s="21">
        <f t="shared" si="773"/>
        <v>2</v>
      </c>
      <c r="Z5069" s="21" t="str">
        <f t="shared" si="774"/>
        <v>Saturday</v>
      </c>
      <c r="AA5069" s="21" t="str">
        <f t="shared" si="775"/>
        <v>Monday</v>
      </c>
      <c r="AB5069" s="21" t="str">
        <f>VLOOKUP(U5069,'Currency Sheet'!A:C,3,)</f>
        <v>DOLLAR</v>
      </c>
      <c r="AC5069" s="42" t="str">
        <f>VLOOKUP(P5069,'Customer List'!B:D,3,)</f>
        <v>OutStation</v>
      </c>
    </row>
    <row r="5070" spans="1:29" x14ac:dyDescent="0.25">
      <c r="A5070" s="21">
        <f t="shared" si="769"/>
        <v>5065</v>
      </c>
      <c r="B5070" s="21" t="s">
        <v>6542</v>
      </c>
      <c r="C5070" s="30">
        <v>45993</v>
      </c>
      <c r="D5070" s="30">
        <v>46001</v>
      </c>
      <c r="E5070" s="47">
        <v>162</v>
      </c>
      <c r="F5070" s="47">
        <f t="shared" si="771"/>
        <v>14256</v>
      </c>
      <c r="G5070" s="48">
        <f t="shared" si="772"/>
        <v>14256</v>
      </c>
      <c r="H5070" s="21">
        <v>446504</v>
      </c>
      <c r="I5070" s="21" t="s">
        <v>6574</v>
      </c>
      <c r="J5070" s="21">
        <v>1</v>
      </c>
      <c r="K5070" s="21">
        <v>1</v>
      </c>
      <c r="L5070" s="21">
        <f t="shared" si="768"/>
        <v>0</v>
      </c>
      <c r="M5070" s="21" t="s">
        <v>6639</v>
      </c>
      <c r="N5070" s="30">
        <v>46004</v>
      </c>
      <c r="O5070" s="48">
        <v>25110</v>
      </c>
      <c r="P5070" s="21" t="s">
        <v>621</v>
      </c>
      <c r="Q5070" s="21">
        <v>58159348520</v>
      </c>
      <c r="R5070" s="21" t="s">
        <v>5912</v>
      </c>
      <c r="S5070" s="3">
        <v>4</v>
      </c>
      <c r="T5070" s="37"/>
      <c r="U5070" s="21" t="s">
        <v>18</v>
      </c>
      <c r="V5070" s="21" t="str">
        <f>VLOOKUP(P5070,'Customer List'!B:C,2,)</f>
        <v>Hyderabad</v>
      </c>
      <c r="W5070" s="38"/>
      <c r="X5070" s="30">
        <v>46006</v>
      </c>
      <c r="Y5070" s="21">
        <f t="shared" si="773"/>
        <v>2</v>
      </c>
      <c r="Z5070" s="21" t="str">
        <f t="shared" si="774"/>
        <v>Saturday</v>
      </c>
      <c r="AA5070" s="21" t="str">
        <f t="shared" si="775"/>
        <v>Monday</v>
      </c>
      <c r="AB5070" s="21" t="str">
        <f>VLOOKUP(U5070,'Currency Sheet'!A:C,3,)</f>
        <v>DOLLAR</v>
      </c>
      <c r="AC5070" s="42" t="str">
        <f>VLOOKUP(P5070,'Customer List'!B:D,3,)</f>
        <v>OutStation</v>
      </c>
    </row>
    <row r="5071" spans="1:29" x14ac:dyDescent="0.25">
      <c r="A5071" s="21">
        <f t="shared" si="769"/>
        <v>5066</v>
      </c>
      <c r="B5071" s="21" t="s">
        <v>6542</v>
      </c>
      <c r="C5071" s="30">
        <v>45993</v>
      </c>
      <c r="D5071" s="30">
        <v>46001</v>
      </c>
      <c r="E5071" s="47">
        <v>148.5</v>
      </c>
      <c r="F5071" s="47">
        <f t="shared" si="771"/>
        <v>13068</v>
      </c>
      <c r="G5071" s="48">
        <f t="shared" si="772"/>
        <v>13068</v>
      </c>
      <c r="H5071" s="21">
        <v>480009</v>
      </c>
      <c r="I5071" s="21" t="s">
        <v>5811</v>
      </c>
      <c r="J5071" s="21">
        <v>1</v>
      </c>
      <c r="K5071" s="21">
        <v>1</v>
      </c>
      <c r="L5071" s="21">
        <f t="shared" si="768"/>
        <v>0</v>
      </c>
      <c r="M5071" s="21" t="s">
        <v>6601</v>
      </c>
      <c r="N5071" s="30">
        <v>46002</v>
      </c>
      <c r="O5071" s="48">
        <v>19008</v>
      </c>
      <c r="P5071" s="21" t="s">
        <v>208</v>
      </c>
      <c r="Q5071" s="21" t="s">
        <v>1996</v>
      </c>
      <c r="R5071" s="21" t="s">
        <v>1996</v>
      </c>
      <c r="S5071" s="3">
        <v>4</v>
      </c>
      <c r="T5071" s="37"/>
      <c r="U5071" s="21" t="s">
        <v>18</v>
      </c>
      <c r="V5071" s="21" t="str">
        <f>VLOOKUP(P5071,'Customer List'!B:C,2,)</f>
        <v>Delhi</v>
      </c>
      <c r="W5071" s="38"/>
      <c r="X5071" s="30">
        <f t="shared" si="770"/>
        <v>46002</v>
      </c>
      <c r="Y5071" s="21">
        <f t="shared" si="773"/>
        <v>0</v>
      </c>
      <c r="Z5071" s="21" t="str">
        <f t="shared" si="774"/>
        <v>Thursday</v>
      </c>
      <c r="AA5071" s="21" t="str">
        <f t="shared" si="775"/>
        <v>Thursday</v>
      </c>
      <c r="AB5071" s="21" t="str">
        <f>VLOOKUP(U5071,'Currency Sheet'!A:C,3,)</f>
        <v>DOLLAR</v>
      </c>
      <c r="AC5071" s="42" t="str">
        <f>VLOOKUP(P5071,'Customer List'!B:D,3,)</f>
        <v>Local</v>
      </c>
    </row>
    <row r="5072" spans="1:29" x14ac:dyDescent="0.25">
      <c r="A5072" s="21">
        <f t="shared" si="769"/>
        <v>5067</v>
      </c>
      <c r="B5072" s="21" t="s">
        <v>6542</v>
      </c>
      <c r="C5072" s="30">
        <v>45993</v>
      </c>
      <c r="D5072" s="30">
        <v>46001</v>
      </c>
      <c r="E5072" s="47">
        <v>169.5</v>
      </c>
      <c r="F5072" s="47">
        <f t="shared" si="771"/>
        <v>14916</v>
      </c>
      <c r="G5072" s="48">
        <f t="shared" si="772"/>
        <v>14916</v>
      </c>
      <c r="H5072" s="21">
        <v>480053</v>
      </c>
      <c r="I5072" s="21" t="s">
        <v>6575</v>
      </c>
      <c r="J5072" s="21">
        <v>1</v>
      </c>
      <c r="K5072" s="21">
        <v>1</v>
      </c>
      <c r="L5072" s="21">
        <f t="shared" si="768"/>
        <v>0</v>
      </c>
      <c r="M5072" s="21" t="s">
        <v>6601</v>
      </c>
      <c r="N5072" s="30">
        <v>46002</v>
      </c>
      <c r="O5072" s="48">
        <v>21696</v>
      </c>
      <c r="P5072" s="21" t="s">
        <v>208</v>
      </c>
      <c r="Q5072" s="21" t="s">
        <v>1996</v>
      </c>
      <c r="R5072" s="21" t="s">
        <v>1996</v>
      </c>
      <c r="S5072" s="3">
        <v>4</v>
      </c>
      <c r="T5072" s="37"/>
      <c r="U5072" s="21" t="s">
        <v>18</v>
      </c>
      <c r="V5072" s="21" t="str">
        <f>VLOOKUP(P5072,'Customer List'!B:C,2,)</f>
        <v>Delhi</v>
      </c>
      <c r="W5072" s="38"/>
      <c r="X5072" s="30">
        <f t="shared" si="770"/>
        <v>46002</v>
      </c>
      <c r="Y5072" s="21">
        <f t="shared" si="773"/>
        <v>0</v>
      </c>
      <c r="Z5072" s="21" t="str">
        <f t="shared" si="774"/>
        <v>Thursday</v>
      </c>
      <c r="AA5072" s="21" t="str">
        <f t="shared" si="775"/>
        <v>Thursday</v>
      </c>
      <c r="AB5072" s="21" t="str">
        <f>VLOOKUP(U5072,'Currency Sheet'!A:C,3,)</f>
        <v>DOLLAR</v>
      </c>
      <c r="AC5072" s="42" t="str">
        <f>VLOOKUP(P5072,'Customer List'!B:D,3,)</f>
        <v>Local</v>
      </c>
    </row>
    <row r="5073" spans="1:29" x14ac:dyDescent="0.25">
      <c r="A5073" s="21">
        <f t="shared" si="769"/>
        <v>5068</v>
      </c>
      <c r="B5073" s="21" t="s">
        <v>6542</v>
      </c>
      <c r="C5073" s="30">
        <v>45993</v>
      </c>
      <c r="D5073" s="30">
        <v>46001</v>
      </c>
      <c r="E5073" s="47">
        <v>186.75</v>
      </c>
      <c r="F5073" s="47">
        <f t="shared" si="771"/>
        <v>16434</v>
      </c>
      <c r="G5073" s="48">
        <f t="shared" si="772"/>
        <v>16434</v>
      </c>
      <c r="H5073" s="21">
        <v>480133</v>
      </c>
      <c r="I5073" s="21" t="s">
        <v>6576</v>
      </c>
      <c r="J5073" s="21">
        <v>1</v>
      </c>
      <c r="K5073" s="21">
        <v>1</v>
      </c>
      <c r="L5073" s="21">
        <f t="shared" si="768"/>
        <v>0</v>
      </c>
      <c r="M5073" s="21" t="s">
        <v>6601</v>
      </c>
      <c r="N5073" s="30">
        <v>46002</v>
      </c>
      <c r="O5073" s="48">
        <v>23904</v>
      </c>
      <c r="P5073" s="21" t="s">
        <v>208</v>
      </c>
      <c r="Q5073" s="21" t="s">
        <v>1996</v>
      </c>
      <c r="R5073" s="21" t="s">
        <v>1996</v>
      </c>
      <c r="S5073" s="3">
        <v>4</v>
      </c>
      <c r="T5073" s="37"/>
      <c r="U5073" s="21" t="s">
        <v>18</v>
      </c>
      <c r="V5073" s="21" t="str">
        <f>VLOOKUP(P5073,'Customer List'!B:C,2,)</f>
        <v>Delhi</v>
      </c>
      <c r="W5073" s="38"/>
      <c r="X5073" s="30">
        <f t="shared" si="770"/>
        <v>46002</v>
      </c>
      <c r="Y5073" s="21">
        <f t="shared" si="773"/>
        <v>0</v>
      </c>
      <c r="Z5073" s="21" t="str">
        <f t="shared" si="774"/>
        <v>Thursday</v>
      </c>
      <c r="AA5073" s="21" t="str">
        <f t="shared" si="775"/>
        <v>Thursday</v>
      </c>
      <c r="AB5073" s="21" t="str">
        <f>VLOOKUP(U5073,'Currency Sheet'!A:C,3,)</f>
        <v>DOLLAR</v>
      </c>
      <c r="AC5073" s="42" t="str">
        <f>VLOOKUP(P5073,'Customer List'!B:D,3,)</f>
        <v>Local</v>
      </c>
    </row>
    <row r="5074" spans="1:29" x14ac:dyDescent="0.25">
      <c r="A5074" s="21">
        <f t="shared" si="769"/>
        <v>5069</v>
      </c>
      <c r="B5074" s="21" t="s">
        <v>6542</v>
      </c>
      <c r="C5074" s="30">
        <v>45993</v>
      </c>
      <c r="D5074" s="30">
        <v>46001</v>
      </c>
      <c r="E5074" s="47">
        <v>312.2</v>
      </c>
      <c r="F5074" s="47">
        <f t="shared" si="771"/>
        <v>27473.599999999999</v>
      </c>
      <c r="G5074" s="48">
        <f t="shared" si="772"/>
        <v>27473.599999999999</v>
      </c>
      <c r="H5074" s="21">
        <v>502538</v>
      </c>
      <c r="I5074" s="21" t="s">
        <v>5079</v>
      </c>
      <c r="J5074" s="21">
        <v>1</v>
      </c>
      <c r="K5074" s="21">
        <v>1</v>
      </c>
      <c r="L5074" s="21">
        <f t="shared" si="768"/>
        <v>0</v>
      </c>
      <c r="M5074" s="21" t="s">
        <v>6744</v>
      </c>
      <c r="N5074" s="30">
        <v>46007</v>
      </c>
      <c r="O5074" s="48">
        <v>40140</v>
      </c>
      <c r="P5074" s="21" t="s">
        <v>6593</v>
      </c>
      <c r="Q5074" s="21" t="s">
        <v>5959</v>
      </c>
      <c r="R5074" s="21" t="s">
        <v>6091</v>
      </c>
      <c r="S5074" s="3">
        <v>4</v>
      </c>
      <c r="T5074" s="37"/>
      <c r="U5074" s="21" t="s">
        <v>18</v>
      </c>
      <c r="V5074" s="21" t="str">
        <f>VLOOKUP(P5074,'Customer List'!B:C,2,)</f>
        <v>DELHI</v>
      </c>
      <c r="W5074" s="38" t="s">
        <v>605</v>
      </c>
      <c r="X5074" s="30">
        <f t="shared" si="770"/>
        <v>46007</v>
      </c>
      <c r="Y5074" s="21">
        <f t="shared" si="773"/>
        <v>0</v>
      </c>
      <c r="Z5074" s="21" t="str">
        <f t="shared" si="774"/>
        <v>Tuesday</v>
      </c>
      <c r="AA5074" s="21" t="str">
        <f t="shared" si="775"/>
        <v>Tuesday</v>
      </c>
      <c r="AB5074" s="21" t="str">
        <f>VLOOKUP(U5074,'Currency Sheet'!A:C,3,)</f>
        <v>DOLLAR</v>
      </c>
      <c r="AC5074" s="42" t="str">
        <f>VLOOKUP(P5074,'Customer List'!B:D,3,)</f>
        <v>Local</v>
      </c>
    </row>
    <row r="5075" spans="1:29" x14ac:dyDescent="0.25">
      <c r="A5075" s="21">
        <f t="shared" si="769"/>
        <v>5070</v>
      </c>
      <c r="B5075" s="21" t="s">
        <v>6542</v>
      </c>
      <c r="C5075" s="30">
        <v>45993</v>
      </c>
      <c r="D5075" s="30">
        <v>46001</v>
      </c>
      <c r="E5075" s="47">
        <v>77.400000000000006</v>
      </c>
      <c r="F5075" s="47">
        <f t="shared" si="771"/>
        <v>6811.2000000000007</v>
      </c>
      <c r="G5075" s="48">
        <f t="shared" si="772"/>
        <v>6811.2000000000007</v>
      </c>
      <c r="H5075" s="21">
        <v>504123</v>
      </c>
      <c r="I5075" s="21" t="s">
        <v>6042</v>
      </c>
      <c r="J5075" s="21">
        <v>1</v>
      </c>
      <c r="K5075" s="21"/>
      <c r="L5075" s="21">
        <f t="shared" si="768"/>
        <v>1</v>
      </c>
      <c r="M5075" s="21"/>
      <c r="N5075" s="30"/>
      <c r="O5075" s="48"/>
      <c r="P5075" s="21" t="s">
        <v>42</v>
      </c>
      <c r="Q5075" s="21"/>
      <c r="R5075" s="21"/>
      <c r="S5075" s="3">
        <v>4</v>
      </c>
      <c r="T5075" s="37"/>
      <c r="U5075" s="21" t="s">
        <v>18</v>
      </c>
      <c r="V5075" s="21" t="str">
        <f>VLOOKUP(P5075,'Customer List'!B:C,2,)</f>
        <v>Faridabad</v>
      </c>
      <c r="W5075" s="38" t="s">
        <v>605</v>
      </c>
      <c r="X5075" s="30" t="str">
        <f t="shared" si="770"/>
        <v/>
      </c>
      <c r="Y5075" s="21" t="str">
        <f t="shared" si="773"/>
        <v/>
      </c>
      <c r="Z5075" s="21" t="str">
        <f t="shared" si="774"/>
        <v/>
      </c>
      <c r="AA5075" s="21" t="str">
        <f t="shared" si="775"/>
        <v/>
      </c>
      <c r="AB5075" s="21" t="str">
        <f>VLOOKUP(U5075,'Currency Sheet'!A:C,3,)</f>
        <v>DOLLAR</v>
      </c>
      <c r="AC5075" s="42" t="str">
        <f>VLOOKUP(P5075,'Customer List'!B:D,3,)</f>
        <v>Local</v>
      </c>
    </row>
    <row r="5076" spans="1:29" x14ac:dyDescent="0.25">
      <c r="A5076" s="21">
        <f t="shared" si="769"/>
        <v>5071</v>
      </c>
      <c r="B5076" s="21" t="s">
        <v>6542</v>
      </c>
      <c r="C5076" s="30">
        <v>45993</v>
      </c>
      <c r="D5076" s="30">
        <v>46001</v>
      </c>
      <c r="E5076" s="47">
        <v>169.8</v>
      </c>
      <c r="F5076" s="47">
        <f t="shared" si="771"/>
        <v>14942.400000000001</v>
      </c>
      <c r="G5076" s="48">
        <f t="shared" si="772"/>
        <v>14942.400000000001</v>
      </c>
      <c r="H5076" s="21">
        <v>504304</v>
      </c>
      <c r="I5076" s="21" t="s">
        <v>6019</v>
      </c>
      <c r="J5076" s="21">
        <v>1</v>
      </c>
      <c r="K5076" s="21"/>
      <c r="L5076" s="21">
        <f t="shared" si="768"/>
        <v>1</v>
      </c>
      <c r="M5076" s="21"/>
      <c r="N5076" s="30"/>
      <c r="O5076" s="48"/>
      <c r="P5076" s="21" t="s">
        <v>42</v>
      </c>
      <c r="Q5076" s="21"/>
      <c r="R5076" s="21"/>
      <c r="S5076" s="3">
        <v>4</v>
      </c>
      <c r="T5076" s="37"/>
      <c r="U5076" s="21" t="s">
        <v>18</v>
      </c>
      <c r="V5076" s="21" t="str">
        <f>VLOOKUP(P5076,'Customer List'!B:C,2,)</f>
        <v>Faridabad</v>
      </c>
      <c r="W5076" s="38" t="s">
        <v>605</v>
      </c>
      <c r="X5076" s="30" t="str">
        <f t="shared" si="770"/>
        <v/>
      </c>
      <c r="Y5076" s="21" t="str">
        <f t="shared" si="773"/>
        <v/>
      </c>
      <c r="Z5076" s="21" t="str">
        <f t="shared" si="774"/>
        <v/>
      </c>
      <c r="AA5076" s="21" t="str">
        <f t="shared" si="775"/>
        <v/>
      </c>
      <c r="AB5076" s="21" t="str">
        <f>VLOOKUP(U5076,'Currency Sheet'!A:C,3,)</f>
        <v>DOLLAR</v>
      </c>
      <c r="AC5076" s="42" t="str">
        <f>VLOOKUP(P5076,'Customer List'!B:D,3,)</f>
        <v>Local</v>
      </c>
    </row>
    <row r="5077" spans="1:29" x14ac:dyDescent="0.25">
      <c r="A5077" s="21">
        <f t="shared" si="769"/>
        <v>5072</v>
      </c>
      <c r="B5077" s="21" t="s">
        <v>6542</v>
      </c>
      <c r="C5077" s="30">
        <v>45993</v>
      </c>
      <c r="D5077" s="30">
        <v>46001</v>
      </c>
      <c r="E5077" s="47">
        <v>156.6</v>
      </c>
      <c r="F5077" s="47">
        <f t="shared" si="771"/>
        <v>13780.8</v>
      </c>
      <c r="G5077" s="48">
        <f t="shared" si="772"/>
        <v>13780.8</v>
      </c>
      <c r="H5077" s="21">
        <v>504508</v>
      </c>
      <c r="I5077" s="21" t="s">
        <v>6577</v>
      </c>
      <c r="J5077" s="21">
        <v>1</v>
      </c>
      <c r="K5077" s="21"/>
      <c r="L5077" s="21">
        <f t="shared" si="768"/>
        <v>1</v>
      </c>
      <c r="M5077" s="21"/>
      <c r="N5077" s="30"/>
      <c r="O5077" s="48"/>
      <c r="P5077" s="21" t="s">
        <v>42</v>
      </c>
      <c r="Q5077" s="21"/>
      <c r="R5077" s="21"/>
      <c r="S5077" s="3">
        <v>4</v>
      </c>
      <c r="T5077" s="37"/>
      <c r="U5077" s="21" t="s">
        <v>18</v>
      </c>
      <c r="V5077" s="21" t="str">
        <f>VLOOKUP(P5077,'Customer List'!B:C,2,)</f>
        <v>Faridabad</v>
      </c>
      <c r="W5077" s="38" t="s">
        <v>605</v>
      </c>
      <c r="X5077" s="30" t="str">
        <f t="shared" si="770"/>
        <v/>
      </c>
      <c r="Y5077" s="21" t="str">
        <f t="shared" si="773"/>
        <v/>
      </c>
      <c r="Z5077" s="21" t="str">
        <f t="shared" si="774"/>
        <v/>
      </c>
      <c r="AA5077" s="21" t="str">
        <f t="shared" si="775"/>
        <v/>
      </c>
      <c r="AB5077" s="21" t="str">
        <f>VLOOKUP(U5077,'Currency Sheet'!A:C,3,)</f>
        <v>DOLLAR</v>
      </c>
      <c r="AC5077" s="42" t="str">
        <f>VLOOKUP(P5077,'Customer List'!B:D,3,)</f>
        <v>Local</v>
      </c>
    </row>
    <row r="5078" spans="1:29" x14ac:dyDescent="0.25">
      <c r="A5078" s="21">
        <f t="shared" si="769"/>
        <v>5073</v>
      </c>
      <c r="B5078" s="21" t="s">
        <v>6542</v>
      </c>
      <c r="C5078" s="30">
        <v>45993</v>
      </c>
      <c r="D5078" s="30">
        <v>46001</v>
      </c>
      <c r="E5078" s="47">
        <v>169.4</v>
      </c>
      <c r="F5078" s="47">
        <f t="shared" si="771"/>
        <v>14907.2</v>
      </c>
      <c r="G5078" s="48">
        <f t="shared" si="772"/>
        <v>14907.2</v>
      </c>
      <c r="H5078" s="21">
        <v>505830</v>
      </c>
      <c r="I5078" s="21" t="s">
        <v>4824</v>
      </c>
      <c r="J5078" s="21">
        <v>1</v>
      </c>
      <c r="K5078" s="21">
        <v>1</v>
      </c>
      <c r="L5078" s="21">
        <f t="shared" si="768"/>
        <v>0</v>
      </c>
      <c r="M5078" s="21" t="s">
        <v>6750</v>
      </c>
      <c r="N5078" s="30">
        <v>46008</v>
      </c>
      <c r="O5078" s="48">
        <v>20691</v>
      </c>
      <c r="P5078" s="21" t="s">
        <v>625</v>
      </c>
      <c r="Q5078" s="21" t="s">
        <v>5959</v>
      </c>
      <c r="R5078" s="21" t="s">
        <v>6091</v>
      </c>
      <c r="S5078" s="3">
        <v>4</v>
      </c>
      <c r="T5078" s="37"/>
      <c r="U5078" s="21" t="s">
        <v>18</v>
      </c>
      <c r="V5078" s="21" t="str">
        <f>VLOOKUP(P5078,'Customer List'!B:C,2,)</f>
        <v>Delhi</v>
      </c>
      <c r="W5078" s="38" t="s">
        <v>605</v>
      </c>
      <c r="X5078" s="30">
        <f t="shared" si="770"/>
        <v>46008</v>
      </c>
      <c r="Y5078" s="21">
        <f t="shared" si="773"/>
        <v>0</v>
      </c>
      <c r="Z5078" s="21" t="str">
        <f t="shared" si="774"/>
        <v>Wednesday</v>
      </c>
      <c r="AA5078" s="21" t="str">
        <f t="shared" si="775"/>
        <v>Wednesday</v>
      </c>
      <c r="AB5078" s="21" t="str">
        <f>VLOOKUP(U5078,'Currency Sheet'!A:C,3,)</f>
        <v>DOLLAR</v>
      </c>
      <c r="AC5078" s="42" t="str">
        <f>VLOOKUP(P5078,'Customer List'!B:D,3,)</f>
        <v>Local</v>
      </c>
    </row>
    <row r="5079" spans="1:29" x14ac:dyDescent="0.25">
      <c r="A5079" s="21">
        <f t="shared" si="769"/>
        <v>5074</v>
      </c>
      <c r="B5079" s="21" t="s">
        <v>6542</v>
      </c>
      <c r="C5079" s="30">
        <v>45993</v>
      </c>
      <c r="D5079" s="30">
        <v>46001</v>
      </c>
      <c r="E5079" s="47">
        <v>181.3</v>
      </c>
      <c r="F5079" s="47">
        <f t="shared" si="771"/>
        <v>15954.400000000001</v>
      </c>
      <c r="G5079" s="48">
        <f t="shared" si="772"/>
        <v>15954.400000000001</v>
      </c>
      <c r="H5079" s="21">
        <v>506933</v>
      </c>
      <c r="I5079" s="21" t="s">
        <v>5550</v>
      </c>
      <c r="J5079" s="21">
        <v>1</v>
      </c>
      <c r="K5079" s="21">
        <v>1</v>
      </c>
      <c r="L5079" s="21">
        <f t="shared" si="768"/>
        <v>0</v>
      </c>
      <c r="M5079" s="21" t="s">
        <v>6750</v>
      </c>
      <c r="N5079" s="30">
        <v>46008</v>
      </c>
      <c r="O5079" s="48">
        <v>22144.5</v>
      </c>
      <c r="P5079" s="21" t="s">
        <v>625</v>
      </c>
      <c r="Q5079" s="21" t="s">
        <v>5959</v>
      </c>
      <c r="R5079" s="21" t="s">
        <v>6091</v>
      </c>
      <c r="S5079" s="3">
        <v>4</v>
      </c>
      <c r="T5079" s="37"/>
      <c r="U5079" s="21" t="s">
        <v>18</v>
      </c>
      <c r="V5079" s="21" t="str">
        <f>VLOOKUP(P5079,'Customer List'!B:C,2,)</f>
        <v>Delhi</v>
      </c>
      <c r="W5079" s="38" t="s">
        <v>605</v>
      </c>
      <c r="X5079" s="30">
        <f t="shared" si="770"/>
        <v>46008</v>
      </c>
      <c r="Y5079" s="21">
        <f t="shared" si="773"/>
        <v>0</v>
      </c>
      <c r="Z5079" s="21" t="str">
        <f t="shared" si="774"/>
        <v>Wednesday</v>
      </c>
      <c r="AA5079" s="21" t="str">
        <f t="shared" si="775"/>
        <v>Wednesday</v>
      </c>
      <c r="AB5079" s="21" t="str">
        <f>VLOOKUP(U5079,'Currency Sheet'!A:C,3,)</f>
        <v>DOLLAR</v>
      </c>
      <c r="AC5079" s="42" t="str">
        <f>VLOOKUP(P5079,'Customer List'!B:D,3,)</f>
        <v>Local</v>
      </c>
    </row>
    <row r="5080" spans="1:29" x14ac:dyDescent="0.25">
      <c r="A5080" s="21">
        <f t="shared" si="769"/>
        <v>5075</v>
      </c>
      <c r="B5080" s="21" t="s">
        <v>6542</v>
      </c>
      <c r="C5080" s="30">
        <v>45993</v>
      </c>
      <c r="D5080" s="30">
        <v>46001</v>
      </c>
      <c r="E5080" s="47">
        <v>141</v>
      </c>
      <c r="F5080" s="47">
        <f t="shared" si="771"/>
        <v>12408</v>
      </c>
      <c r="G5080" s="48">
        <f t="shared" si="772"/>
        <v>12408</v>
      </c>
      <c r="H5080" s="21">
        <v>508206</v>
      </c>
      <c r="I5080" s="21" t="s">
        <v>6578</v>
      </c>
      <c r="J5080" s="21">
        <v>1</v>
      </c>
      <c r="K5080" s="21"/>
      <c r="L5080" s="21">
        <f t="shared" si="768"/>
        <v>1</v>
      </c>
      <c r="M5080" s="21"/>
      <c r="N5080" s="30"/>
      <c r="O5080" s="48"/>
      <c r="P5080" s="21" t="s">
        <v>168</v>
      </c>
      <c r="Q5080" s="21"/>
      <c r="R5080" s="21"/>
      <c r="S5080" s="3">
        <v>4</v>
      </c>
      <c r="T5080" s="37"/>
      <c r="U5080" s="21" t="s">
        <v>18</v>
      </c>
      <c r="V5080" s="21" t="str">
        <f>VLOOKUP(P5080,'Customer List'!B:C,2,)</f>
        <v>Bhopal</v>
      </c>
      <c r="W5080" s="38" t="s">
        <v>6378</v>
      </c>
      <c r="X5080" s="30" t="str">
        <f t="shared" si="770"/>
        <v/>
      </c>
      <c r="Y5080" s="21" t="str">
        <f t="shared" si="773"/>
        <v/>
      </c>
      <c r="Z5080" s="21" t="str">
        <f t="shared" si="774"/>
        <v/>
      </c>
      <c r="AA5080" s="21" t="str">
        <f t="shared" si="775"/>
        <v/>
      </c>
      <c r="AB5080" s="21" t="str">
        <f>VLOOKUP(U5080,'Currency Sheet'!A:C,3,)</f>
        <v>DOLLAR</v>
      </c>
      <c r="AC5080" s="42" t="str">
        <f>VLOOKUP(P5080,'Customer List'!B:D,3,)</f>
        <v>OutStation</v>
      </c>
    </row>
    <row r="5081" spans="1:29" x14ac:dyDescent="0.25">
      <c r="A5081" s="21">
        <f t="shared" si="769"/>
        <v>5076</v>
      </c>
      <c r="B5081" s="21" t="s">
        <v>6542</v>
      </c>
      <c r="C5081" s="30">
        <v>45993</v>
      </c>
      <c r="D5081" s="30">
        <v>46001</v>
      </c>
      <c r="E5081" s="47">
        <v>312.2</v>
      </c>
      <c r="F5081" s="47">
        <f t="shared" si="771"/>
        <v>27473.599999999999</v>
      </c>
      <c r="G5081" s="48">
        <f t="shared" si="772"/>
        <v>27473.599999999999</v>
      </c>
      <c r="H5081" s="21">
        <v>512338</v>
      </c>
      <c r="I5081" s="21" t="s">
        <v>5553</v>
      </c>
      <c r="J5081" s="21">
        <v>1</v>
      </c>
      <c r="K5081" s="21">
        <v>1</v>
      </c>
      <c r="L5081" s="21">
        <f t="shared" si="768"/>
        <v>0</v>
      </c>
      <c r="M5081" s="21" t="s">
        <v>6744</v>
      </c>
      <c r="N5081" s="30">
        <v>46007</v>
      </c>
      <c r="O5081" s="48">
        <v>40140</v>
      </c>
      <c r="P5081" s="21" t="s">
        <v>6593</v>
      </c>
      <c r="Q5081" s="21" t="s">
        <v>5959</v>
      </c>
      <c r="R5081" s="21" t="s">
        <v>6091</v>
      </c>
      <c r="S5081" s="3">
        <v>4</v>
      </c>
      <c r="T5081" s="37"/>
      <c r="U5081" s="21" t="s">
        <v>18</v>
      </c>
      <c r="V5081" s="21" t="str">
        <f>VLOOKUP(P5081,'Customer List'!B:C,2,)</f>
        <v>DELHI</v>
      </c>
      <c r="W5081" s="38" t="s">
        <v>605</v>
      </c>
      <c r="X5081" s="30">
        <f t="shared" si="770"/>
        <v>46007</v>
      </c>
      <c r="Y5081" s="21">
        <f t="shared" si="773"/>
        <v>0</v>
      </c>
      <c r="Z5081" s="21" t="str">
        <f t="shared" si="774"/>
        <v>Tuesday</v>
      </c>
      <c r="AA5081" s="21" t="str">
        <f t="shared" si="775"/>
        <v>Tuesday</v>
      </c>
      <c r="AB5081" s="21" t="str">
        <f>VLOOKUP(U5081,'Currency Sheet'!A:C,3,)</f>
        <v>DOLLAR</v>
      </c>
      <c r="AC5081" s="42" t="str">
        <f>VLOOKUP(P5081,'Customer List'!B:D,3,)</f>
        <v>Local</v>
      </c>
    </row>
    <row r="5082" spans="1:29" x14ac:dyDescent="0.25">
      <c r="A5082" s="21">
        <f t="shared" si="769"/>
        <v>5077</v>
      </c>
      <c r="B5082" s="21" t="s">
        <v>6542</v>
      </c>
      <c r="C5082" s="30">
        <v>45993</v>
      </c>
      <c r="D5082" s="30">
        <v>46001</v>
      </c>
      <c r="E5082" s="47">
        <v>109.8</v>
      </c>
      <c r="F5082" s="47">
        <f t="shared" si="771"/>
        <v>9662.4</v>
      </c>
      <c r="G5082" s="48">
        <f t="shared" si="772"/>
        <v>9662.4</v>
      </c>
      <c r="H5082" s="21">
        <v>514103</v>
      </c>
      <c r="I5082" s="21" t="s">
        <v>6579</v>
      </c>
      <c r="J5082" s="21">
        <v>1</v>
      </c>
      <c r="K5082" s="21"/>
      <c r="L5082" s="21">
        <f t="shared" si="768"/>
        <v>1</v>
      </c>
      <c r="M5082" s="21"/>
      <c r="N5082" s="30"/>
      <c r="O5082" s="48"/>
      <c r="P5082" s="21" t="s">
        <v>42</v>
      </c>
      <c r="Q5082" s="21"/>
      <c r="R5082" s="21"/>
      <c r="S5082" s="3">
        <v>4</v>
      </c>
      <c r="T5082" s="37"/>
      <c r="U5082" s="21" t="s">
        <v>18</v>
      </c>
      <c r="V5082" s="21" t="str">
        <f>VLOOKUP(P5082,'Customer List'!B:C,2,)</f>
        <v>Faridabad</v>
      </c>
      <c r="W5082" s="38" t="s">
        <v>605</v>
      </c>
      <c r="X5082" s="30" t="str">
        <f t="shared" si="770"/>
        <v/>
      </c>
      <c r="Y5082" s="21" t="str">
        <f t="shared" si="773"/>
        <v/>
      </c>
      <c r="Z5082" s="21" t="str">
        <f t="shared" si="774"/>
        <v/>
      </c>
      <c r="AA5082" s="21" t="str">
        <f t="shared" si="775"/>
        <v/>
      </c>
      <c r="AB5082" s="21" t="str">
        <f>VLOOKUP(U5082,'Currency Sheet'!A:C,3,)</f>
        <v>DOLLAR</v>
      </c>
      <c r="AC5082" s="42" t="str">
        <f>VLOOKUP(P5082,'Customer List'!B:D,3,)</f>
        <v>Local</v>
      </c>
    </row>
    <row r="5083" spans="1:29" x14ac:dyDescent="0.25">
      <c r="A5083" s="21">
        <f t="shared" si="769"/>
        <v>5078</v>
      </c>
      <c r="B5083" s="21" t="s">
        <v>6542</v>
      </c>
      <c r="C5083" s="30">
        <v>45993</v>
      </c>
      <c r="D5083" s="30">
        <v>46001</v>
      </c>
      <c r="E5083" s="47">
        <v>218.4</v>
      </c>
      <c r="F5083" s="47">
        <f t="shared" si="771"/>
        <v>19219.2</v>
      </c>
      <c r="G5083" s="48">
        <f t="shared" si="772"/>
        <v>19219.2</v>
      </c>
      <c r="H5083" s="21">
        <v>515406</v>
      </c>
      <c r="I5083" s="21" t="s">
        <v>5405</v>
      </c>
      <c r="J5083" s="21">
        <v>1</v>
      </c>
      <c r="K5083" s="21"/>
      <c r="L5083" s="21">
        <f t="shared" si="768"/>
        <v>1</v>
      </c>
      <c r="M5083" s="21"/>
      <c r="N5083" s="30"/>
      <c r="O5083" s="48"/>
      <c r="P5083" s="21" t="s">
        <v>42</v>
      </c>
      <c r="Q5083" s="21"/>
      <c r="R5083" s="21"/>
      <c r="S5083" s="3">
        <v>4</v>
      </c>
      <c r="T5083" s="37"/>
      <c r="U5083" s="21" t="s">
        <v>18</v>
      </c>
      <c r="V5083" s="21" t="str">
        <f>VLOOKUP(P5083,'Customer List'!B:C,2,)</f>
        <v>Faridabad</v>
      </c>
      <c r="W5083" s="38" t="s">
        <v>605</v>
      </c>
      <c r="X5083" s="30" t="str">
        <f t="shared" si="770"/>
        <v/>
      </c>
      <c r="Y5083" s="21" t="str">
        <f t="shared" si="773"/>
        <v/>
      </c>
      <c r="Z5083" s="21" t="str">
        <f t="shared" si="774"/>
        <v/>
      </c>
      <c r="AA5083" s="21" t="str">
        <f t="shared" si="775"/>
        <v/>
      </c>
      <c r="AB5083" s="21" t="str">
        <f>VLOOKUP(U5083,'Currency Sheet'!A:C,3,)</f>
        <v>DOLLAR</v>
      </c>
      <c r="AC5083" s="42" t="str">
        <f>VLOOKUP(P5083,'Customer List'!B:D,3,)</f>
        <v>Local</v>
      </c>
    </row>
    <row r="5084" spans="1:29" x14ac:dyDescent="0.25">
      <c r="A5084" s="21">
        <f t="shared" si="769"/>
        <v>5079</v>
      </c>
      <c r="B5084" s="21" t="s">
        <v>6542</v>
      </c>
      <c r="C5084" s="30">
        <v>45993</v>
      </c>
      <c r="D5084" s="30">
        <v>46001</v>
      </c>
      <c r="E5084" s="47">
        <v>201</v>
      </c>
      <c r="F5084" s="47">
        <f t="shared" si="771"/>
        <v>17688</v>
      </c>
      <c r="G5084" s="48">
        <f t="shared" si="772"/>
        <v>17688</v>
      </c>
      <c r="H5084" s="21">
        <v>585404</v>
      </c>
      <c r="I5084" s="21" t="s">
        <v>6580</v>
      </c>
      <c r="J5084" s="21">
        <v>1</v>
      </c>
      <c r="K5084" s="21">
        <v>1</v>
      </c>
      <c r="L5084" s="21">
        <f t="shared" si="768"/>
        <v>0</v>
      </c>
      <c r="M5084" s="21" t="s">
        <v>6661</v>
      </c>
      <c r="N5084" s="30">
        <v>46004</v>
      </c>
      <c r="O5084" s="48">
        <v>36347.5</v>
      </c>
      <c r="P5084" s="21" t="s">
        <v>3435</v>
      </c>
      <c r="Q5084" s="21">
        <v>58159343804</v>
      </c>
      <c r="R5084" s="21" t="s">
        <v>5912</v>
      </c>
      <c r="S5084" s="3">
        <v>-20</v>
      </c>
      <c r="T5084" s="37"/>
      <c r="U5084" s="21" t="s">
        <v>18</v>
      </c>
      <c r="V5084" s="21" t="str">
        <f>VLOOKUP(P5084,'Customer List'!B:C,2,)</f>
        <v>Banglore</v>
      </c>
      <c r="W5084" s="38"/>
      <c r="X5084" s="30">
        <v>46006</v>
      </c>
      <c r="Y5084" s="21">
        <f t="shared" si="773"/>
        <v>2</v>
      </c>
      <c r="Z5084" s="21" t="str">
        <f t="shared" si="774"/>
        <v>Saturday</v>
      </c>
      <c r="AA5084" s="21" t="str">
        <f t="shared" si="775"/>
        <v>Monday</v>
      </c>
      <c r="AB5084" s="21" t="str">
        <f>VLOOKUP(U5084,'Currency Sheet'!A:C,3,)</f>
        <v>DOLLAR</v>
      </c>
      <c r="AC5084" s="42" t="str">
        <f>VLOOKUP(P5084,'Customer List'!B:D,3,)</f>
        <v>OutStation</v>
      </c>
    </row>
    <row r="5085" spans="1:29" x14ac:dyDescent="0.25">
      <c r="A5085" s="21">
        <f t="shared" si="769"/>
        <v>5080</v>
      </c>
      <c r="B5085" s="21" t="s">
        <v>6542</v>
      </c>
      <c r="C5085" s="30">
        <v>45993</v>
      </c>
      <c r="D5085" s="30">
        <v>46001</v>
      </c>
      <c r="E5085" s="47">
        <v>270</v>
      </c>
      <c r="F5085" s="47">
        <f t="shared" si="771"/>
        <v>23760</v>
      </c>
      <c r="G5085" s="48">
        <f t="shared" si="772"/>
        <v>23760</v>
      </c>
      <c r="H5085" s="21">
        <v>611354</v>
      </c>
      <c r="I5085" s="21" t="s">
        <v>6581</v>
      </c>
      <c r="J5085" s="21">
        <v>1</v>
      </c>
      <c r="K5085" s="21">
        <v>1</v>
      </c>
      <c r="L5085" s="21">
        <f t="shared" ref="L5085:L5136" si="776">J5085-K5085</f>
        <v>0</v>
      </c>
      <c r="M5085" s="21" t="s">
        <v>6748</v>
      </c>
      <c r="N5085" s="30">
        <v>46008</v>
      </c>
      <c r="O5085" s="48">
        <v>38475</v>
      </c>
      <c r="P5085" s="21" t="s">
        <v>625</v>
      </c>
      <c r="Q5085" s="21" t="s">
        <v>5959</v>
      </c>
      <c r="R5085" s="21" t="s">
        <v>6091</v>
      </c>
      <c r="S5085" s="3">
        <v>4</v>
      </c>
      <c r="T5085" s="37" t="s">
        <v>6749</v>
      </c>
      <c r="U5085" s="21" t="s">
        <v>18</v>
      </c>
      <c r="V5085" s="21" t="str">
        <f>VLOOKUP(P5085,'Customer List'!B:C,2,)</f>
        <v>Delhi</v>
      </c>
      <c r="W5085" s="38" t="s">
        <v>605</v>
      </c>
      <c r="X5085" s="30">
        <f t="shared" si="770"/>
        <v>46008</v>
      </c>
      <c r="Y5085" s="21">
        <f t="shared" si="773"/>
        <v>0</v>
      </c>
      <c r="Z5085" s="21" t="str">
        <f t="shared" si="774"/>
        <v>Wednesday</v>
      </c>
      <c r="AA5085" s="21" t="str">
        <f t="shared" si="775"/>
        <v>Wednesday</v>
      </c>
      <c r="AB5085" s="21" t="str">
        <f>VLOOKUP(U5085,'Currency Sheet'!A:C,3,)</f>
        <v>DOLLAR</v>
      </c>
      <c r="AC5085" s="42" t="str">
        <f>VLOOKUP(P5085,'Customer List'!B:D,3,)</f>
        <v>Local</v>
      </c>
    </row>
    <row r="5086" spans="1:29" x14ac:dyDescent="0.25">
      <c r="A5086" s="21">
        <f t="shared" si="769"/>
        <v>5081</v>
      </c>
      <c r="B5086" s="21" t="s">
        <v>6542</v>
      </c>
      <c r="C5086" s="30">
        <v>45993</v>
      </c>
      <c r="D5086" s="30">
        <v>46001</v>
      </c>
      <c r="E5086" s="47">
        <v>228</v>
      </c>
      <c r="F5086" s="47">
        <f t="shared" si="771"/>
        <v>20064</v>
      </c>
      <c r="G5086" s="48">
        <f t="shared" si="772"/>
        <v>20064</v>
      </c>
      <c r="H5086" s="21">
        <v>614154</v>
      </c>
      <c r="I5086" s="21" t="s">
        <v>6582</v>
      </c>
      <c r="J5086" s="21">
        <v>1</v>
      </c>
      <c r="K5086" s="21">
        <v>1</v>
      </c>
      <c r="L5086" s="21">
        <f t="shared" si="776"/>
        <v>0</v>
      </c>
      <c r="M5086" s="21" t="s">
        <v>6748</v>
      </c>
      <c r="N5086" s="30">
        <v>46008</v>
      </c>
      <c r="O5086" s="48">
        <v>32490</v>
      </c>
      <c r="P5086" s="21" t="s">
        <v>625</v>
      </c>
      <c r="Q5086" s="21" t="s">
        <v>5959</v>
      </c>
      <c r="R5086" s="21" t="s">
        <v>6091</v>
      </c>
      <c r="S5086" s="3">
        <v>4</v>
      </c>
      <c r="T5086" s="37" t="s">
        <v>6749</v>
      </c>
      <c r="U5086" s="21" t="s">
        <v>18</v>
      </c>
      <c r="V5086" s="21" t="str">
        <f>VLOOKUP(P5086,'Customer List'!B:C,2,)</f>
        <v>Delhi</v>
      </c>
      <c r="W5086" s="38" t="s">
        <v>605</v>
      </c>
      <c r="X5086" s="30">
        <f t="shared" ref="X5086:X5101" si="777">IF(OR(R5086 = "PRIYANKA MADAM", R5086 = "DEEPAK", R5086 = "PORTER"),N5086,"")</f>
        <v>46008</v>
      </c>
      <c r="Y5086" s="21">
        <f t="shared" si="773"/>
        <v>0</v>
      </c>
      <c r="Z5086" s="21" t="str">
        <f t="shared" si="774"/>
        <v>Wednesday</v>
      </c>
      <c r="AA5086" s="21" t="str">
        <f t="shared" si="775"/>
        <v>Wednesday</v>
      </c>
      <c r="AB5086" s="21" t="str">
        <f>VLOOKUP(U5086,'Currency Sheet'!A:C,3,)</f>
        <v>DOLLAR</v>
      </c>
      <c r="AC5086" s="42" t="str">
        <f>VLOOKUP(P5086,'Customer List'!B:D,3,)</f>
        <v>Local</v>
      </c>
    </row>
    <row r="5087" spans="1:29" x14ac:dyDescent="0.25">
      <c r="A5087" s="21">
        <f t="shared" ref="A5087:A5146" si="778">A5086+1</f>
        <v>5082</v>
      </c>
      <c r="B5087" s="21" t="s">
        <v>6542</v>
      </c>
      <c r="C5087" s="30">
        <v>45993</v>
      </c>
      <c r="D5087" s="30">
        <v>46001</v>
      </c>
      <c r="E5087" s="47">
        <v>282</v>
      </c>
      <c r="F5087" s="47">
        <f t="shared" si="771"/>
        <v>24816</v>
      </c>
      <c r="G5087" s="48">
        <f t="shared" si="772"/>
        <v>24816</v>
      </c>
      <c r="H5087" s="21">
        <v>626754</v>
      </c>
      <c r="I5087" s="21" t="s">
        <v>6583</v>
      </c>
      <c r="J5087" s="21">
        <v>1</v>
      </c>
      <c r="K5087" s="21">
        <v>1</v>
      </c>
      <c r="L5087" s="21">
        <f t="shared" si="776"/>
        <v>0</v>
      </c>
      <c r="M5087" s="21" t="s">
        <v>6748</v>
      </c>
      <c r="N5087" s="30">
        <v>46008</v>
      </c>
      <c r="O5087" s="48">
        <v>40185</v>
      </c>
      <c r="P5087" s="21" t="s">
        <v>625</v>
      </c>
      <c r="Q5087" s="21" t="s">
        <v>5959</v>
      </c>
      <c r="R5087" s="21" t="s">
        <v>6091</v>
      </c>
      <c r="S5087" s="3">
        <v>4</v>
      </c>
      <c r="T5087" s="37" t="s">
        <v>6749</v>
      </c>
      <c r="U5087" s="21" t="s">
        <v>18</v>
      </c>
      <c r="V5087" s="21" t="str">
        <f>VLOOKUP(P5087,'Customer List'!B:C,2,)</f>
        <v>Delhi</v>
      </c>
      <c r="W5087" s="38" t="s">
        <v>605</v>
      </c>
      <c r="X5087" s="30">
        <f t="shared" si="777"/>
        <v>46008</v>
      </c>
      <c r="Y5087" s="21">
        <f t="shared" si="773"/>
        <v>0</v>
      </c>
      <c r="Z5087" s="21" t="str">
        <f t="shared" si="774"/>
        <v>Wednesday</v>
      </c>
      <c r="AA5087" s="21" t="str">
        <f t="shared" si="775"/>
        <v>Wednesday</v>
      </c>
      <c r="AB5087" s="21" t="str">
        <f>VLOOKUP(U5087,'Currency Sheet'!A:C,3,)</f>
        <v>DOLLAR</v>
      </c>
      <c r="AC5087" s="42" t="str">
        <f>VLOOKUP(P5087,'Customer List'!B:D,3,)</f>
        <v>Local</v>
      </c>
    </row>
    <row r="5088" spans="1:29" x14ac:dyDescent="0.25">
      <c r="A5088" s="21">
        <f t="shared" si="778"/>
        <v>5083</v>
      </c>
      <c r="B5088" s="21" t="s">
        <v>6542</v>
      </c>
      <c r="C5088" s="30">
        <v>45993</v>
      </c>
      <c r="D5088" s="30">
        <v>46001</v>
      </c>
      <c r="E5088" s="47">
        <v>270</v>
      </c>
      <c r="F5088" s="47">
        <f t="shared" si="771"/>
        <v>23760</v>
      </c>
      <c r="G5088" s="48">
        <f t="shared" si="772"/>
        <v>23760</v>
      </c>
      <c r="H5088" s="21">
        <v>626756</v>
      </c>
      <c r="I5088" s="21" t="s">
        <v>6583</v>
      </c>
      <c r="J5088" s="21">
        <v>1</v>
      </c>
      <c r="K5088" s="21">
        <v>1</v>
      </c>
      <c r="L5088" s="21">
        <f t="shared" si="776"/>
        <v>0</v>
      </c>
      <c r="M5088" s="21" t="s">
        <v>6748</v>
      </c>
      <c r="N5088" s="30">
        <v>46008</v>
      </c>
      <c r="O5088" s="48">
        <v>38475</v>
      </c>
      <c r="P5088" s="21" t="s">
        <v>625</v>
      </c>
      <c r="Q5088" s="21" t="s">
        <v>5959</v>
      </c>
      <c r="R5088" s="21" t="s">
        <v>6091</v>
      </c>
      <c r="S5088" s="3">
        <v>4</v>
      </c>
      <c r="T5088" s="37" t="s">
        <v>6749</v>
      </c>
      <c r="U5088" s="21" t="s">
        <v>18</v>
      </c>
      <c r="V5088" s="21" t="str">
        <f>VLOOKUP(P5088,'Customer List'!B:C,2,)</f>
        <v>Delhi</v>
      </c>
      <c r="W5088" s="38" t="s">
        <v>605</v>
      </c>
      <c r="X5088" s="30">
        <f t="shared" si="777"/>
        <v>46008</v>
      </c>
      <c r="Y5088" s="21">
        <f t="shared" si="773"/>
        <v>0</v>
      </c>
      <c r="Z5088" s="21" t="str">
        <f t="shared" si="774"/>
        <v>Wednesday</v>
      </c>
      <c r="AA5088" s="21" t="str">
        <f t="shared" si="775"/>
        <v>Wednesday</v>
      </c>
      <c r="AB5088" s="21" t="str">
        <f>VLOOKUP(U5088,'Currency Sheet'!A:C,3,)</f>
        <v>DOLLAR</v>
      </c>
      <c r="AC5088" s="42" t="str">
        <f>VLOOKUP(P5088,'Customer List'!B:D,3,)</f>
        <v>Local</v>
      </c>
    </row>
    <row r="5089" spans="1:29" x14ac:dyDescent="0.25">
      <c r="A5089" s="21">
        <f t="shared" si="778"/>
        <v>5084</v>
      </c>
      <c r="B5089" s="21" t="s">
        <v>6542</v>
      </c>
      <c r="C5089" s="30">
        <v>45993</v>
      </c>
      <c r="D5089" s="30">
        <v>46001</v>
      </c>
      <c r="E5089" s="47">
        <v>132</v>
      </c>
      <c r="F5089" s="47">
        <f t="shared" si="771"/>
        <v>11616</v>
      </c>
      <c r="G5089" s="48">
        <f t="shared" si="772"/>
        <v>11616</v>
      </c>
      <c r="H5089" s="21">
        <v>640920</v>
      </c>
      <c r="I5089" s="21" t="s">
        <v>5204</v>
      </c>
      <c r="J5089" s="21">
        <v>1</v>
      </c>
      <c r="K5089" s="21">
        <v>1</v>
      </c>
      <c r="L5089" s="21">
        <f t="shared" si="776"/>
        <v>0</v>
      </c>
      <c r="M5089" s="21" t="s">
        <v>6757</v>
      </c>
      <c r="N5089" s="30">
        <v>46008</v>
      </c>
      <c r="O5089" s="48">
        <v>0</v>
      </c>
      <c r="P5089" s="21" t="s">
        <v>625</v>
      </c>
      <c r="Q5089" s="21" t="s">
        <v>5959</v>
      </c>
      <c r="R5089" s="21" t="s">
        <v>6091</v>
      </c>
      <c r="S5089" s="3">
        <v>4</v>
      </c>
      <c r="T5089" s="37"/>
      <c r="U5089" s="21" t="s">
        <v>18</v>
      </c>
      <c r="V5089" s="21" t="str">
        <f>VLOOKUP(P5089,'Customer List'!B:C,2,)</f>
        <v>Delhi</v>
      </c>
      <c r="W5089" s="38" t="s">
        <v>605</v>
      </c>
      <c r="X5089" s="30">
        <f t="shared" si="777"/>
        <v>46008</v>
      </c>
      <c r="Y5089" s="21">
        <f t="shared" si="773"/>
        <v>0</v>
      </c>
      <c r="Z5089" s="21" t="str">
        <f t="shared" si="774"/>
        <v>Wednesday</v>
      </c>
      <c r="AA5089" s="21" t="str">
        <f t="shared" si="775"/>
        <v>Wednesday</v>
      </c>
      <c r="AB5089" s="21" t="str">
        <f>VLOOKUP(U5089,'Currency Sheet'!A:C,3,)</f>
        <v>DOLLAR</v>
      </c>
      <c r="AC5089" s="42" t="str">
        <f>VLOOKUP(P5089,'Customer List'!B:D,3,)</f>
        <v>Local</v>
      </c>
    </row>
    <row r="5090" spans="1:29" x14ac:dyDescent="0.25">
      <c r="A5090" s="21">
        <f t="shared" si="778"/>
        <v>5085</v>
      </c>
      <c r="B5090" s="21" t="s">
        <v>6542</v>
      </c>
      <c r="C5090" s="30">
        <v>45993</v>
      </c>
      <c r="D5090" s="30">
        <v>46001</v>
      </c>
      <c r="E5090" s="47">
        <v>95.4</v>
      </c>
      <c r="F5090" s="47">
        <f t="shared" si="771"/>
        <v>8395.2000000000007</v>
      </c>
      <c r="G5090" s="48">
        <f t="shared" si="772"/>
        <v>8395.2000000000007</v>
      </c>
      <c r="H5090" s="21">
        <v>681303</v>
      </c>
      <c r="I5090" s="21" t="s">
        <v>6584</v>
      </c>
      <c r="J5090" s="21">
        <v>1</v>
      </c>
      <c r="K5090" s="21"/>
      <c r="L5090" s="21">
        <f t="shared" si="776"/>
        <v>1</v>
      </c>
      <c r="M5090" s="21"/>
      <c r="N5090" s="30"/>
      <c r="O5090" s="48"/>
      <c r="P5090" s="21" t="s">
        <v>42</v>
      </c>
      <c r="Q5090" s="21"/>
      <c r="R5090" s="21"/>
      <c r="S5090" s="3">
        <v>4</v>
      </c>
      <c r="T5090" s="37"/>
      <c r="U5090" s="21" t="s">
        <v>18</v>
      </c>
      <c r="V5090" s="21" t="str">
        <f>VLOOKUP(P5090,'Customer List'!B:C,2,)</f>
        <v>Faridabad</v>
      </c>
      <c r="W5090" s="38" t="s">
        <v>605</v>
      </c>
      <c r="X5090" s="30" t="str">
        <f t="shared" si="777"/>
        <v/>
      </c>
      <c r="Y5090" s="21" t="str">
        <f t="shared" si="773"/>
        <v/>
      </c>
      <c r="Z5090" s="21" t="str">
        <f t="shared" si="774"/>
        <v/>
      </c>
      <c r="AA5090" s="21" t="str">
        <f t="shared" si="775"/>
        <v/>
      </c>
      <c r="AB5090" s="21" t="str">
        <f>VLOOKUP(U5090,'Currency Sheet'!A:C,3,)</f>
        <v>DOLLAR</v>
      </c>
      <c r="AC5090" s="42" t="str">
        <f>VLOOKUP(P5090,'Customer List'!B:D,3,)</f>
        <v>Local</v>
      </c>
    </row>
    <row r="5091" spans="1:29" x14ac:dyDescent="0.25">
      <c r="A5091" s="21">
        <f t="shared" si="778"/>
        <v>5086</v>
      </c>
      <c r="B5091" s="21" t="s">
        <v>6542</v>
      </c>
      <c r="C5091" s="30">
        <v>45993</v>
      </c>
      <c r="D5091" s="30">
        <v>46001</v>
      </c>
      <c r="E5091" s="47">
        <v>106.2</v>
      </c>
      <c r="F5091" s="47">
        <f t="shared" si="771"/>
        <v>9345.6</v>
      </c>
      <c r="G5091" s="48">
        <f t="shared" si="772"/>
        <v>9345.6</v>
      </c>
      <c r="H5091" s="21">
        <v>740167</v>
      </c>
      <c r="I5091" s="21" t="s">
        <v>6585</v>
      </c>
      <c r="J5091" s="21">
        <v>1</v>
      </c>
      <c r="K5091" s="21">
        <v>1</v>
      </c>
      <c r="L5091" s="21">
        <f t="shared" si="776"/>
        <v>0</v>
      </c>
      <c r="M5091" s="21" t="s">
        <v>6603</v>
      </c>
      <c r="N5091" s="30">
        <v>46002</v>
      </c>
      <c r="O5091" s="48">
        <v>16461</v>
      </c>
      <c r="P5091" s="21" t="s">
        <v>191</v>
      </c>
      <c r="Q5091" s="21" t="s">
        <v>6623</v>
      </c>
      <c r="R5091" s="21" t="s">
        <v>5912</v>
      </c>
      <c r="S5091" s="3">
        <v>4</v>
      </c>
      <c r="T5091" s="37"/>
      <c r="U5091" s="21" t="s">
        <v>18</v>
      </c>
      <c r="V5091" s="21" t="str">
        <f>VLOOKUP(P5091,'Customer List'!B:C,2,)</f>
        <v>Chandigarh</v>
      </c>
      <c r="W5091" s="38"/>
      <c r="X5091" s="30">
        <v>46004</v>
      </c>
      <c r="Y5091" s="21">
        <f t="shared" si="773"/>
        <v>2</v>
      </c>
      <c r="Z5091" s="21" t="str">
        <f t="shared" si="774"/>
        <v>Thursday</v>
      </c>
      <c r="AA5091" s="21" t="str">
        <f t="shared" si="775"/>
        <v>Saturday</v>
      </c>
      <c r="AB5091" s="21" t="str">
        <f>VLOOKUP(U5091,'Currency Sheet'!A:C,3,)</f>
        <v>DOLLAR</v>
      </c>
      <c r="AC5091" s="42" t="str">
        <f>VLOOKUP(P5091,'Customer List'!B:D,3,)</f>
        <v>OutStation</v>
      </c>
    </row>
    <row r="5092" spans="1:29" x14ac:dyDescent="0.25">
      <c r="A5092" s="21">
        <f t="shared" si="778"/>
        <v>5087</v>
      </c>
      <c r="B5092" s="21" t="s">
        <v>6542</v>
      </c>
      <c r="C5092" s="30">
        <v>45993</v>
      </c>
      <c r="D5092" s="30">
        <v>46001</v>
      </c>
      <c r="E5092" s="47">
        <v>106.2</v>
      </c>
      <c r="F5092" s="47">
        <f t="shared" si="771"/>
        <v>9345.6</v>
      </c>
      <c r="G5092" s="48">
        <f t="shared" si="772"/>
        <v>9345.6</v>
      </c>
      <c r="H5092" s="21">
        <v>740173</v>
      </c>
      <c r="I5092" s="21" t="s">
        <v>6586</v>
      </c>
      <c r="J5092" s="21">
        <v>1</v>
      </c>
      <c r="K5092" s="21">
        <v>1</v>
      </c>
      <c r="L5092" s="21">
        <f t="shared" si="776"/>
        <v>0</v>
      </c>
      <c r="M5092" s="21" t="s">
        <v>6603</v>
      </c>
      <c r="N5092" s="30">
        <v>46002</v>
      </c>
      <c r="O5092" s="48">
        <v>16461</v>
      </c>
      <c r="P5092" s="21" t="s">
        <v>191</v>
      </c>
      <c r="Q5092" s="21" t="s">
        <v>6623</v>
      </c>
      <c r="R5092" s="21" t="s">
        <v>5912</v>
      </c>
      <c r="S5092" s="3">
        <v>4</v>
      </c>
      <c r="T5092" s="37"/>
      <c r="U5092" s="21" t="s">
        <v>18</v>
      </c>
      <c r="V5092" s="21" t="str">
        <f>VLOOKUP(P5092,'Customer List'!B:C,2,)</f>
        <v>Chandigarh</v>
      </c>
      <c r="W5092" s="38"/>
      <c r="X5092" s="30">
        <v>46004</v>
      </c>
      <c r="Y5092" s="21">
        <f t="shared" si="773"/>
        <v>2</v>
      </c>
      <c r="Z5092" s="21" t="str">
        <f t="shared" si="774"/>
        <v>Thursday</v>
      </c>
      <c r="AA5092" s="21" t="str">
        <f t="shared" si="775"/>
        <v>Saturday</v>
      </c>
      <c r="AB5092" s="21" t="str">
        <f>VLOOKUP(U5092,'Currency Sheet'!A:C,3,)</f>
        <v>DOLLAR</v>
      </c>
      <c r="AC5092" s="42" t="str">
        <f>VLOOKUP(P5092,'Customer List'!B:D,3,)</f>
        <v>OutStation</v>
      </c>
    </row>
    <row r="5093" spans="1:29" x14ac:dyDescent="0.25">
      <c r="A5093" s="21">
        <f t="shared" si="778"/>
        <v>5088</v>
      </c>
      <c r="B5093" s="21" t="s">
        <v>6542</v>
      </c>
      <c r="C5093" s="30">
        <v>45993</v>
      </c>
      <c r="D5093" s="30">
        <v>46001</v>
      </c>
      <c r="E5093" s="47">
        <v>106.2</v>
      </c>
      <c r="F5093" s="47">
        <f t="shared" si="771"/>
        <v>9345.6</v>
      </c>
      <c r="G5093" s="48">
        <f t="shared" si="772"/>
        <v>9345.6</v>
      </c>
      <c r="H5093" s="21">
        <v>740177</v>
      </c>
      <c r="I5093" s="21" t="s">
        <v>6587</v>
      </c>
      <c r="J5093" s="21">
        <v>1</v>
      </c>
      <c r="K5093" s="21">
        <v>1</v>
      </c>
      <c r="L5093" s="21">
        <f t="shared" si="776"/>
        <v>0</v>
      </c>
      <c r="M5093" s="21" t="s">
        <v>6603</v>
      </c>
      <c r="N5093" s="30">
        <v>46002</v>
      </c>
      <c r="O5093" s="48">
        <v>16461</v>
      </c>
      <c r="P5093" s="21" t="s">
        <v>191</v>
      </c>
      <c r="Q5093" s="21" t="s">
        <v>6623</v>
      </c>
      <c r="R5093" s="21" t="s">
        <v>5912</v>
      </c>
      <c r="S5093" s="3">
        <v>4</v>
      </c>
      <c r="T5093" s="37"/>
      <c r="U5093" s="21" t="s">
        <v>18</v>
      </c>
      <c r="V5093" s="21" t="str">
        <f>VLOOKUP(P5093,'Customer List'!B:C,2,)</f>
        <v>Chandigarh</v>
      </c>
      <c r="W5093" s="38"/>
      <c r="X5093" s="30">
        <v>46004</v>
      </c>
      <c r="Y5093" s="21">
        <f t="shared" si="773"/>
        <v>2</v>
      </c>
      <c r="Z5093" s="21" t="str">
        <f t="shared" si="774"/>
        <v>Thursday</v>
      </c>
      <c r="AA5093" s="21" t="str">
        <f t="shared" si="775"/>
        <v>Saturday</v>
      </c>
      <c r="AB5093" s="21" t="str">
        <f>VLOOKUP(U5093,'Currency Sheet'!A:C,3,)</f>
        <v>DOLLAR</v>
      </c>
      <c r="AC5093" s="42" t="str">
        <f>VLOOKUP(P5093,'Customer List'!B:D,3,)</f>
        <v>OutStation</v>
      </c>
    </row>
    <row r="5094" spans="1:29" x14ac:dyDescent="0.25">
      <c r="A5094" s="21">
        <f t="shared" si="778"/>
        <v>5089</v>
      </c>
      <c r="B5094" s="21" t="s">
        <v>6542</v>
      </c>
      <c r="C5094" s="30">
        <v>45993</v>
      </c>
      <c r="D5094" s="30">
        <v>46001</v>
      </c>
      <c r="E5094" s="47">
        <v>106.2</v>
      </c>
      <c r="F5094" s="47">
        <f t="shared" si="771"/>
        <v>9345.6</v>
      </c>
      <c r="G5094" s="48">
        <f t="shared" si="772"/>
        <v>9345.6</v>
      </c>
      <c r="H5094" s="21">
        <v>740178</v>
      </c>
      <c r="I5094" s="21" t="s">
        <v>6588</v>
      </c>
      <c r="J5094" s="21">
        <v>1</v>
      </c>
      <c r="K5094" s="21">
        <v>1</v>
      </c>
      <c r="L5094" s="21">
        <f t="shared" si="776"/>
        <v>0</v>
      </c>
      <c r="M5094" s="21" t="s">
        <v>6603</v>
      </c>
      <c r="N5094" s="30">
        <v>46002</v>
      </c>
      <c r="O5094" s="48">
        <v>16461</v>
      </c>
      <c r="P5094" s="21" t="s">
        <v>191</v>
      </c>
      <c r="Q5094" s="21" t="s">
        <v>6623</v>
      </c>
      <c r="R5094" s="21" t="s">
        <v>5912</v>
      </c>
      <c r="S5094" s="3">
        <v>4</v>
      </c>
      <c r="T5094" s="37"/>
      <c r="U5094" s="21" t="s">
        <v>18</v>
      </c>
      <c r="V5094" s="21" t="str">
        <f>VLOOKUP(P5094,'Customer List'!B:C,2,)</f>
        <v>Chandigarh</v>
      </c>
      <c r="W5094" s="38"/>
      <c r="X5094" s="30">
        <v>46004</v>
      </c>
      <c r="Y5094" s="21">
        <f t="shared" si="773"/>
        <v>2</v>
      </c>
      <c r="Z5094" s="21" t="str">
        <f t="shared" si="774"/>
        <v>Thursday</v>
      </c>
      <c r="AA5094" s="21" t="str">
        <f t="shared" si="775"/>
        <v>Saturday</v>
      </c>
      <c r="AB5094" s="21" t="str">
        <f>VLOOKUP(U5094,'Currency Sheet'!A:C,3,)</f>
        <v>DOLLAR</v>
      </c>
      <c r="AC5094" s="42" t="str">
        <f>VLOOKUP(P5094,'Customer List'!B:D,3,)</f>
        <v>OutStation</v>
      </c>
    </row>
    <row r="5095" spans="1:29" x14ac:dyDescent="0.25">
      <c r="A5095" s="21">
        <f t="shared" si="778"/>
        <v>5090</v>
      </c>
      <c r="B5095" s="21" t="s">
        <v>6542</v>
      </c>
      <c r="C5095" s="30">
        <v>45993</v>
      </c>
      <c r="D5095" s="30">
        <v>46001</v>
      </c>
      <c r="E5095" s="47">
        <v>106.2</v>
      </c>
      <c r="F5095" s="47">
        <f t="shared" si="771"/>
        <v>9345.6</v>
      </c>
      <c r="G5095" s="48">
        <f t="shared" si="772"/>
        <v>9345.6</v>
      </c>
      <c r="H5095" s="21">
        <v>740179</v>
      </c>
      <c r="I5095" s="21" t="s">
        <v>6589</v>
      </c>
      <c r="J5095" s="21">
        <v>1</v>
      </c>
      <c r="K5095" s="21">
        <v>1</v>
      </c>
      <c r="L5095" s="21">
        <f t="shared" si="776"/>
        <v>0</v>
      </c>
      <c r="M5095" s="21" t="s">
        <v>6603</v>
      </c>
      <c r="N5095" s="30">
        <v>46002</v>
      </c>
      <c r="O5095" s="48">
        <v>16461</v>
      </c>
      <c r="P5095" s="21" t="s">
        <v>191</v>
      </c>
      <c r="Q5095" s="21" t="s">
        <v>6623</v>
      </c>
      <c r="R5095" s="21" t="s">
        <v>5912</v>
      </c>
      <c r="S5095" s="3">
        <v>4</v>
      </c>
      <c r="T5095" s="37"/>
      <c r="U5095" s="21" t="s">
        <v>18</v>
      </c>
      <c r="V5095" s="21" t="str">
        <f>VLOOKUP(P5095,'Customer List'!B:C,2,)</f>
        <v>Chandigarh</v>
      </c>
      <c r="W5095" s="38"/>
      <c r="X5095" s="30">
        <v>46004</v>
      </c>
      <c r="Y5095" s="21">
        <f t="shared" si="773"/>
        <v>2</v>
      </c>
      <c r="Z5095" s="21" t="str">
        <f t="shared" si="774"/>
        <v>Thursday</v>
      </c>
      <c r="AA5095" s="21" t="str">
        <f t="shared" si="775"/>
        <v>Saturday</v>
      </c>
      <c r="AB5095" s="21" t="str">
        <f>VLOOKUP(U5095,'Currency Sheet'!A:C,3,)</f>
        <v>DOLLAR</v>
      </c>
      <c r="AC5095" s="42" t="str">
        <f>VLOOKUP(P5095,'Customer List'!B:D,3,)</f>
        <v>OutStation</v>
      </c>
    </row>
    <row r="5096" spans="1:29" x14ac:dyDescent="0.25">
      <c r="A5096" s="21">
        <f t="shared" si="778"/>
        <v>5091</v>
      </c>
      <c r="B5096" s="21" t="s">
        <v>6542</v>
      </c>
      <c r="C5096" s="30">
        <v>45993</v>
      </c>
      <c r="D5096" s="30">
        <v>46001</v>
      </c>
      <c r="E5096" s="47">
        <v>1056.5999999999999</v>
      </c>
      <c r="F5096" s="47">
        <f t="shared" si="771"/>
        <v>92980.799999999988</v>
      </c>
      <c r="G5096" s="48">
        <f t="shared" si="772"/>
        <v>92980.799999999988</v>
      </c>
      <c r="H5096" s="21">
        <v>740809</v>
      </c>
      <c r="I5096" s="21" t="s">
        <v>4833</v>
      </c>
      <c r="J5096" s="21">
        <v>1</v>
      </c>
      <c r="K5096" s="21">
        <v>1</v>
      </c>
      <c r="L5096" s="21">
        <f t="shared" si="776"/>
        <v>0</v>
      </c>
      <c r="M5096" s="21" t="s">
        <v>6670</v>
      </c>
      <c r="N5096" s="30">
        <v>46004</v>
      </c>
      <c r="O5096" s="48">
        <v>191069</v>
      </c>
      <c r="P5096" s="21" t="s">
        <v>630</v>
      </c>
      <c r="Q5096" s="21">
        <v>58159344935</v>
      </c>
      <c r="R5096" s="21" t="s">
        <v>5912</v>
      </c>
      <c r="S5096" s="3">
        <v>4</v>
      </c>
      <c r="T5096" s="37"/>
      <c r="U5096" s="21" t="s">
        <v>18</v>
      </c>
      <c r="V5096" s="21" t="str">
        <f>VLOOKUP(P5096,'Customer List'!B:C,2,)</f>
        <v>Telangana</v>
      </c>
      <c r="W5096" s="38"/>
      <c r="X5096" s="30">
        <v>46006</v>
      </c>
      <c r="Y5096" s="21">
        <f t="shared" si="773"/>
        <v>2</v>
      </c>
      <c r="Z5096" s="21" t="str">
        <f t="shared" si="774"/>
        <v>Saturday</v>
      </c>
      <c r="AA5096" s="21" t="str">
        <f t="shared" si="775"/>
        <v>Monday</v>
      </c>
      <c r="AB5096" s="21" t="str">
        <f>VLOOKUP(U5096,'Currency Sheet'!A:C,3,)</f>
        <v>DOLLAR</v>
      </c>
      <c r="AC5096" s="42" t="str">
        <f>VLOOKUP(P5096,'Customer List'!B:D,3,)</f>
        <v>OutStation</v>
      </c>
    </row>
    <row r="5097" spans="1:29" x14ac:dyDescent="0.25">
      <c r="A5097" s="21">
        <f t="shared" si="778"/>
        <v>5092</v>
      </c>
      <c r="B5097" s="21" t="s">
        <v>6542</v>
      </c>
      <c r="C5097" s="30">
        <v>45993</v>
      </c>
      <c r="D5097" s="30">
        <v>46001</v>
      </c>
      <c r="E5097" s="47">
        <v>1056.5999999999999</v>
      </c>
      <c r="F5097" s="47">
        <f t="shared" si="771"/>
        <v>92980.799999999988</v>
      </c>
      <c r="G5097" s="48">
        <f t="shared" si="772"/>
        <v>92980.799999999988</v>
      </c>
      <c r="H5097" s="21">
        <v>740930</v>
      </c>
      <c r="I5097" s="21" t="s">
        <v>5557</v>
      </c>
      <c r="J5097" s="21">
        <v>1</v>
      </c>
      <c r="K5097" s="21">
        <v>1</v>
      </c>
      <c r="L5097" s="21">
        <f t="shared" si="776"/>
        <v>0</v>
      </c>
      <c r="M5097" s="21" t="s">
        <v>6631</v>
      </c>
      <c r="N5097" s="30">
        <v>46003</v>
      </c>
      <c r="O5097" s="48">
        <v>149773.04999999999</v>
      </c>
      <c r="P5097" s="21" t="s">
        <v>180</v>
      </c>
      <c r="Q5097" s="21" t="s">
        <v>5959</v>
      </c>
      <c r="R5097" s="21" t="s">
        <v>6091</v>
      </c>
      <c r="S5097" s="3">
        <v>4</v>
      </c>
      <c r="T5097" s="37" t="s">
        <v>6630</v>
      </c>
      <c r="U5097" s="21" t="s">
        <v>18</v>
      </c>
      <c r="V5097" s="21" t="str">
        <f>VLOOKUP(P5097,'Customer List'!B:C,2,)</f>
        <v>Faridabad</v>
      </c>
      <c r="W5097" s="38"/>
      <c r="X5097" s="30">
        <f t="shared" si="777"/>
        <v>46003</v>
      </c>
      <c r="Y5097" s="21">
        <f t="shared" si="773"/>
        <v>0</v>
      </c>
      <c r="Z5097" s="21" t="str">
        <f t="shared" si="774"/>
        <v>Friday</v>
      </c>
      <c r="AA5097" s="21" t="str">
        <f t="shared" si="775"/>
        <v>Friday</v>
      </c>
      <c r="AB5097" s="21" t="str">
        <f>VLOOKUP(U5097,'Currency Sheet'!A:C,3,)</f>
        <v>DOLLAR</v>
      </c>
      <c r="AC5097" s="42" t="str">
        <f>VLOOKUP(P5097,'Customer List'!B:D,3,)</f>
        <v>Local</v>
      </c>
    </row>
    <row r="5098" spans="1:29" x14ac:dyDescent="0.25">
      <c r="A5098" s="21">
        <f t="shared" si="778"/>
        <v>5093</v>
      </c>
      <c r="B5098" s="21" t="s">
        <v>6542</v>
      </c>
      <c r="C5098" s="30">
        <v>45993</v>
      </c>
      <c r="D5098" s="30">
        <v>46001</v>
      </c>
      <c r="E5098" s="47">
        <v>67.2</v>
      </c>
      <c r="F5098" s="47">
        <f t="shared" si="771"/>
        <v>5913.6</v>
      </c>
      <c r="G5098" s="48">
        <f t="shared" si="772"/>
        <v>5913.6</v>
      </c>
      <c r="H5098" s="21">
        <v>791904</v>
      </c>
      <c r="I5098" s="21" t="s">
        <v>6590</v>
      </c>
      <c r="J5098" s="21">
        <v>1</v>
      </c>
      <c r="K5098" s="21">
        <v>1</v>
      </c>
      <c r="L5098" s="21">
        <f t="shared" si="776"/>
        <v>0</v>
      </c>
      <c r="M5098" s="21" t="s">
        <v>6741</v>
      </c>
      <c r="N5098" s="30">
        <v>46007</v>
      </c>
      <c r="O5098" s="48">
        <v>12152</v>
      </c>
      <c r="P5098" s="21" t="s">
        <v>4844</v>
      </c>
      <c r="Q5098" s="21">
        <v>58159461264</v>
      </c>
      <c r="R5098" s="21" t="s">
        <v>5912</v>
      </c>
      <c r="S5098" s="3">
        <v>-20</v>
      </c>
      <c r="T5098" s="37"/>
      <c r="U5098" s="21" t="s">
        <v>18</v>
      </c>
      <c r="V5098" s="21" t="str">
        <f>VLOOKUP(P5098,'Customer List'!B:C,2,)</f>
        <v>Banglore</v>
      </c>
      <c r="W5098" s="38"/>
      <c r="X5098" s="30">
        <v>46008</v>
      </c>
      <c r="Y5098" s="21">
        <f t="shared" si="773"/>
        <v>1</v>
      </c>
      <c r="Z5098" s="21" t="str">
        <f t="shared" si="774"/>
        <v>Tuesday</v>
      </c>
      <c r="AA5098" s="21" t="str">
        <f t="shared" si="775"/>
        <v>Wednesday</v>
      </c>
      <c r="AB5098" s="21" t="str">
        <f>VLOOKUP(U5098,'Currency Sheet'!A:C,3,)</f>
        <v>DOLLAR</v>
      </c>
      <c r="AC5098" s="42" t="str">
        <f>VLOOKUP(P5098,'Customer List'!B:D,3,)</f>
        <v>OutStation</v>
      </c>
    </row>
    <row r="5099" spans="1:29" x14ac:dyDescent="0.25">
      <c r="A5099" s="21">
        <f t="shared" si="778"/>
        <v>5094</v>
      </c>
      <c r="B5099" s="21" t="s">
        <v>6542</v>
      </c>
      <c r="C5099" s="30">
        <v>45993</v>
      </c>
      <c r="D5099" s="30">
        <v>46001</v>
      </c>
      <c r="E5099" s="47">
        <v>165</v>
      </c>
      <c r="F5099" s="47">
        <f t="shared" si="771"/>
        <v>14520</v>
      </c>
      <c r="G5099" s="48">
        <f t="shared" si="772"/>
        <v>14520</v>
      </c>
      <c r="H5099" s="21">
        <v>824101</v>
      </c>
      <c r="I5099" s="21" t="s">
        <v>6591</v>
      </c>
      <c r="J5099" s="21">
        <v>1</v>
      </c>
      <c r="K5099" s="21"/>
      <c r="L5099" s="21">
        <f t="shared" si="776"/>
        <v>1</v>
      </c>
      <c r="M5099" s="21"/>
      <c r="N5099" s="30"/>
      <c r="O5099" s="48"/>
      <c r="P5099" s="21" t="s">
        <v>42</v>
      </c>
      <c r="Q5099" s="21"/>
      <c r="R5099" s="21"/>
      <c r="S5099" s="3">
        <v>4</v>
      </c>
      <c r="T5099" s="37"/>
      <c r="U5099" s="21" t="s">
        <v>18</v>
      </c>
      <c r="V5099" s="21" t="str">
        <f>VLOOKUP(P5099,'Customer List'!B:C,2,)</f>
        <v>Faridabad</v>
      </c>
      <c r="W5099" s="38" t="s">
        <v>605</v>
      </c>
      <c r="X5099" s="30" t="str">
        <f t="shared" si="777"/>
        <v/>
      </c>
      <c r="Y5099" s="21" t="str">
        <f t="shared" si="773"/>
        <v/>
      </c>
      <c r="Z5099" s="21" t="str">
        <f t="shared" si="774"/>
        <v/>
      </c>
      <c r="AA5099" s="21" t="str">
        <f t="shared" si="775"/>
        <v/>
      </c>
      <c r="AB5099" s="21" t="str">
        <f>VLOOKUP(U5099,'Currency Sheet'!A:C,3,)</f>
        <v>DOLLAR</v>
      </c>
      <c r="AC5099" s="42" t="str">
        <f>VLOOKUP(P5099,'Customer List'!B:D,3,)</f>
        <v>Local</v>
      </c>
    </row>
    <row r="5100" spans="1:29" x14ac:dyDescent="0.25">
      <c r="A5100" s="21">
        <f t="shared" si="778"/>
        <v>5095</v>
      </c>
      <c r="B5100" s="21" t="s">
        <v>6542</v>
      </c>
      <c r="C5100" s="30">
        <v>45993</v>
      </c>
      <c r="D5100" s="30">
        <v>46001</v>
      </c>
      <c r="E5100" s="47">
        <v>193.8</v>
      </c>
      <c r="F5100" s="47">
        <f t="shared" si="771"/>
        <v>17054.400000000001</v>
      </c>
      <c r="G5100" s="48">
        <f t="shared" si="772"/>
        <v>17054.400000000001</v>
      </c>
      <c r="H5100" s="21">
        <v>943302</v>
      </c>
      <c r="I5100" s="21" t="s">
        <v>6592</v>
      </c>
      <c r="J5100" s="21">
        <v>1</v>
      </c>
      <c r="K5100" s="21">
        <v>1</v>
      </c>
      <c r="L5100" s="21">
        <f t="shared" si="776"/>
        <v>0</v>
      </c>
      <c r="M5100" s="21" t="s">
        <v>6680</v>
      </c>
      <c r="N5100" s="30">
        <v>46002</v>
      </c>
      <c r="O5100" s="48">
        <v>32542.25</v>
      </c>
      <c r="P5100" s="21" t="s">
        <v>3562</v>
      </c>
      <c r="Q5100" s="21" t="s">
        <v>1996</v>
      </c>
      <c r="R5100" s="21" t="s">
        <v>1996</v>
      </c>
      <c r="S5100" s="3">
        <v>4</v>
      </c>
      <c r="T5100" s="37" t="s">
        <v>6622</v>
      </c>
      <c r="U5100" s="21" t="s">
        <v>18</v>
      </c>
      <c r="V5100" s="21" t="str">
        <f>VLOOKUP(P5100,'Customer List'!B:C,2,)</f>
        <v>DELHI</v>
      </c>
      <c r="W5100" s="38"/>
      <c r="X5100" s="30">
        <f t="shared" si="777"/>
        <v>46002</v>
      </c>
      <c r="Y5100" s="21">
        <f t="shared" si="773"/>
        <v>0</v>
      </c>
      <c r="Z5100" s="21" t="str">
        <f t="shared" si="774"/>
        <v>Thursday</v>
      </c>
      <c r="AA5100" s="21" t="str">
        <f t="shared" si="775"/>
        <v>Thursday</v>
      </c>
      <c r="AB5100" s="21" t="str">
        <f>VLOOKUP(U5100,'Currency Sheet'!A:C,3,)</f>
        <v>DOLLAR</v>
      </c>
      <c r="AC5100" s="42" t="str">
        <f>VLOOKUP(P5100,'Customer List'!B:D,3,)</f>
        <v>Local</v>
      </c>
    </row>
    <row r="5101" spans="1:29" x14ac:dyDescent="0.25">
      <c r="A5101" s="21">
        <f t="shared" si="778"/>
        <v>5096</v>
      </c>
      <c r="B5101" s="21">
        <v>22039</v>
      </c>
      <c r="C5101" s="30">
        <v>45996</v>
      </c>
      <c r="D5101" s="30">
        <v>46001</v>
      </c>
      <c r="E5101" s="47">
        <v>870.98</v>
      </c>
      <c r="F5101" s="47">
        <f t="shared" si="771"/>
        <v>76646.240000000005</v>
      </c>
      <c r="G5101" s="48">
        <f t="shared" si="772"/>
        <v>76646.240000000005</v>
      </c>
      <c r="H5101" s="21" t="s">
        <v>3450</v>
      </c>
      <c r="I5101" s="21" t="s">
        <v>6594</v>
      </c>
      <c r="J5101" s="21">
        <v>1</v>
      </c>
      <c r="K5101" s="21"/>
      <c r="L5101" s="21">
        <f t="shared" si="776"/>
        <v>1</v>
      </c>
      <c r="M5101" s="21"/>
      <c r="N5101" s="30"/>
      <c r="O5101" s="48"/>
      <c r="P5101" s="21" t="s">
        <v>3464</v>
      </c>
      <c r="Q5101" s="21"/>
      <c r="R5101" s="21"/>
      <c r="S5101" s="3">
        <v>4</v>
      </c>
      <c r="T5101" s="37"/>
      <c r="U5101" s="21" t="s">
        <v>6595</v>
      </c>
      <c r="V5101" s="21" t="str">
        <f>VLOOKUP(P5101,'Customer List'!B:C,2,)</f>
        <v>PUNE</v>
      </c>
      <c r="W5101" s="38" t="s">
        <v>6625</v>
      </c>
      <c r="X5101" s="30" t="str">
        <f t="shared" si="777"/>
        <v/>
      </c>
      <c r="Y5101" s="21" t="str">
        <f t="shared" ref="Y5101" si="779">IF(X5101="", "", X5101-N5101)</f>
        <v/>
      </c>
      <c r="Z5101" s="21" t="str">
        <f t="shared" ref="Z5101" si="780">IF(N5101="", "", TEXT(N5101, "dddd"))</f>
        <v/>
      </c>
      <c r="AA5101" s="21" t="str">
        <f t="shared" ref="AA5101" si="781">IF(X5101="", "", TEXT(X5101, "dddd"))</f>
        <v/>
      </c>
      <c r="AB5101" s="21" t="str">
        <f>VLOOKUP(U5101,'Currency Sheet'!A:C,3,)</f>
        <v>DOLLAR</v>
      </c>
      <c r="AC5101" s="42" t="str">
        <f>VLOOKUP(P5101,'Customer List'!B:D,3,)</f>
        <v>OutStation</v>
      </c>
    </row>
    <row r="5102" spans="1:29" x14ac:dyDescent="0.25">
      <c r="A5102" s="21">
        <f t="shared" si="778"/>
        <v>5097</v>
      </c>
      <c r="B5102" s="21" t="s">
        <v>6596</v>
      </c>
      <c r="C5102" s="21" t="s">
        <v>6596</v>
      </c>
      <c r="D5102" s="30">
        <v>46001</v>
      </c>
      <c r="E5102" s="47">
        <v>0</v>
      </c>
      <c r="F5102" s="47" t="e">
        <f t="shared" ref="F5102" si="782">IF(AB5102="DOLLAR",E5102*88,E5102)</f>
        <v>#N/A</v>
      </c>
      <c r="G5102" s="48">
        <f>IFERROR(F5102*J5102,0)</f>
        <v>0</v>
      </c>
      <c r="H5102" s="21">
        <v>430659</v>
      </c>
      <c r="I5102" s="1"/>
      <c r="J5102" s="21">
        <v>1</v>
      </c>
      <c r="K5102" s="1"/>
      <c r="L5102" s="21">
        <f t="shared" si="776"/>
        <v>1</v>
      </c>
      <c r="M5102" s="1"/>
      <c r="N5102" s="2"/>
      <c r="O5102" s="1"/>
      <c r="P5102" s="21" t="s">
        <v>1145</v>
      </c>
      <c r="Q5102" s="21"/>
      <c r="R5102" s="21"/>
      <c r="S5102" s="3">
        <v>4</v>
      </c>
      <c r="T5102" s="59" t="s">
        <v>6597</v>
      </c>
      <c r="U5102" s="21" t="s">
        <v>3686</v>
      </c>
      <c r="V5102" s="21" t="str">
        <f>VLOOKUP(P5102,'Customer List'!B:C,2,)</f>
        <v>STOCK</v>
      </c>
      <c r="W5102" s="61" t="s">
        <v>6598</v>
      </c>
      <c r="X5102" s="30" t="str">
        <f t="shared" ref="X5102:X5103" si="783">IF(OR(R5102 = "PRIYANKA MADAM", R5102 = "DEEPAK", R5102 = "PORTER"),N5102,"")</f>
        <v/>
      </c>
      <c r="Y5102" s="21" t="str">
        <f t="shared" ref="Y5102:Y5111" si="784">IF(X5102="", "", X5102-N5102)</f>
        <v/>
      </c>
      <c r="Z5102" s="21" t="str">
        <f t="shared" ref="Z5102:Z5111" si="785">IF(N5102="", "", TEXT(N5102, "dddd"))</f>
        <v/>
      </c>
      <c r="AA5102" s="21" t="str">
        <f t="shared" ref="AA5102:AA5111" si="786">IF(X5102="", "", TEXT(X5102, "dddd"))</f>
        <v/>
      </c>
      <c r="AB5102" s="21" t="e">
        <f>VLOOKUP(U5102,'Currency Sheet'!A:C,3,)</f>
        <v>#N/A</v>
      </c>
      <c r="AC5102" s="42" t="str">
        <f>VLOOKUP(P5102,'Customer List'!B:D,3,)</f>
        <v>STOCK</v>
      </c>
    </row>
    <row r="5103" spans="1:29" x14ac:dyDescent="0.25">
      <c r="A5103" s="21">
        <f t="shared" si="778"/>
        <v>5098</v>
      </c>
      <c r="B5103" s="21" t="s">
        <v>6628</v>
      </c>
      <c r="C5103" s="30">
        <v>46000</v>
      </c>
      <c r="D5103" s="30">
        <v>46004</v>
      </c>
      <c r="E5103" s="47">
        <v>6500</v>
      </c>
      <c r="F5103" s="47">
        <f t="shared" ref="F5103:F5111" si="787">IF(AB5103="DOLLAR",E5103*88,E5103)</f>
        <v>6500</v>
      </c>
      <c r="G5103" s="48">
        <f>IFERROR(F5103*J5103,0)</f>
        <v>6500</v>
      </c>
      <c r="H5103" s="21" t="s">
        <v>2578</v>
      </c>
      <c r="I5103" s="21"/>
      <c r="J5103" s="21">
        <v>1</v>
      </c>
      <c r="K5103" s="21"/>
      <c r="L5103" s="21">
        <f t="shared" si="776"/>
        <v>1</v>
      </c>
      <c r="M5103" s="21"/>
      <c r="N5103" s="30"/>
      <c r="O5103" s="48"/>
      <c r="P5103" s="21" t="s">
        <v>1145</v>
      </c>
      <c r="Q5103" s="21"/>
      <c r="R5103" s="21"/>
      <c r="S5103" s="3" t="s">
        <v>299</v>
      </c>
      <c r="T5103" s="37"/>
      <c r="U5103" s="21" t="s">
        <v>4340</v>
      </c>
      <c r="V5103" s="21" t="str">
        <f>VLOOKUP(P5103,'Customer List'!B:C,2,)</f>
        <v>STOCK</v>
      </c>
      <c r="W5103" s="38" t="s">
        <v>1145</v>
      </c>
      <c r="X5103" s="30" t="str">
        <f t="shared" si="783"/>
        <v/>
      </c>
      <c r="Y5103" s="21" t="str">
        <f t="shared" ref="Y5103:Y5104" si="788">IF(X5103="", "", X5103-N5103)</f>
        <v/>
      </c>
      <c r="Z5103" s="21" t="str">
        <f t="shared" ref="Z5103:Z5104" si="789">IF(N5103="", "", TEXT(N5103, "dddd"))</f>
        <v/>
      </c>
      <c r="AA5103" s="21" t="str">
        <f t="shared" ref="AA5103:AA5104" si="790">IF(X5103="", "", TEXT(X5103, "dddd"))</f>
        <v/>
      </c>
      <c r="AB5103" s="21" t="str">
        <f>VLOOKUP(U5103,'Currency Sheet'!A:C,3,)</f>
        <v>INR</v>
      </c>
      <c r="AC5103" s="42" t="str">
        <f>VLOOKUP(P5103,'Customer List'!B:D,3,)</f>
        <v>STOCK</v>
      </c>
    </row>
    <row r="5104" spans="1:29" x14ac:dyDescent="0.25">
      <c r="A5104" s="21">
        <f t="shared" si="778"/>
        <v>5099</v>
      </c>
      <c r="B5104" s="21">
        <v>20251203</v>
      </c>
      <c r="C5104" s="30">
        <v>45994</v>
      </c>
      <c r="D5104" s="30">
        <v>46004</v>
      </c>
      <c r="E5104" s="47">
        <v>130</v>
      </c>
      <c r="F5104" s="47">
        <f t="shared" si="787"/>
        <v>11440</v>
      </c>
      <c r="G5104" s="48">
        <f t="shared" ref="G5104:G5111" si="791">IFERROR(F5104*J5104,0)</f>
        <v>22880</v>
      </c>
      <c r="H5104" s="21" t="s">
        <v>6643</v>
      </c>
      <c r="I5104" s="21"/>
      <c r="J5104" s="21">
        <v>2</v>
      </c>
      <c r="K5104" s="21">
        <v>2</v>
      </c>
      <c r="L5104" s="21">
        <f t="shared" si="776"/>
        <v>0</v>
      </c>
      <c r="M5104" s="21" t="s">
        <v>6684</v>
      </c>
      <c r="N5104" s="30">
        <v>46006</v>
      </c>
      <c r="O5104" s="48">
        <v>45000</v>
      </c>
      <c r="P5104" s="21" t="s">
        <v>625</v>
      </c>
      <c r="Q5104" s="21" t="s">
        <v>5959</v>
      </c>
      <c r="R5104" s="21" t="s">
        <v>6091</v>
      </c>
      <c r="S5104" s="3">
        <v>4</v>
      </c>
      <c r="T5104" s="37" t="s">
        <v>6685</v>
      </c>
      <c r="U5104" s="21" t="s">
        <v>6642</v>
      </c>
      <c r="V5104" s="21" t="str">
        <f>VLOOKUP(P5104,'Customer List'!B:C,2,)</f>
        <v>Delhi</v>
      </c>
      <c r="W5104" s="38"/>
      <c r="X5104" s="30"/>
      <c r="Y5104" s="21" t="str">
        <f t="shared" si="788"/>
        <v/>
      </c>
      <c r="Z5104" s="21" t="str">
        <f t="shared" si="789"/>
        <v>Monday</v>
      </c>
      <c r="AA5104" s="21" t="str">
        <f t="shared" si="790"/>
        <v/>
      </c>
      <c r="AB5104" s="21" t="str">
        <f>VLOOKUP(U5104,'Currency Sheet'!A:C,3,)</f>
        <v>DOLLAR</v>
      </c>
      <c r="AC5104" s="42" t="str">
        <f>VLOOKUP(P5104,'Customer List'!B:D,3,)</f>
        <v>Local</v>
      </c>
    </row>
    <row r="5105" spans="1:29" x14ac:dyDescent="0.25">
      <c r="A5105" s="21">
        <f t="shared" si="778"/>
        <v>5100</v>
      </c>
      <c r="B5105" s="21" t="s">
        <v>6649</v>
      </c>
      <c r="C5105" s="30">
        <v>45996</v>
      </c>
      <c r="D5105" s="30">
        <v>46004</v>
      </c>
      <c r="E5105" s="47">
        <v>50</v>
      </c>
      <c r="F5105" s="47">
        <f t="shared" ref="F5105:F5110" si="792">IF(AB5105="DOLLAR",E5105*88,E5105)</f>
        <v>4400</v>
      </c>
      <c r="G5105" s="48">
        <f t="shared" ref="G5105:G5110" si="793">IFERROR(F5105*J5105,0)</f>
        <v>4400</v>
      </c>
      <c r="H5105" s="21" t="s">
        <v>6644</v>
      </c>
      <c r="I5105" s="21"/>
      <c r="J5105" s="21">
        <v>1</v>
      </c>
      <c r="K5105" s="21">
        <v>1</v>
      </c>
      <c r="L5105" s="21">
        <f t="shared" si="776"/>
        <v>0</v>
      </c>
      <c r="M5105" s="21" t="s">
        <v>6664</v>
      </c>
      <c r="N5105" s="30">
        <v>46004</v>
      </c>
      <c r="O5105" s="48">
        <v>6500</v>
      </c>
      <c r="P5105" s="21" t="s">
        <v>172</v>
      </c>
      <c r="Q5105" s="21"/>
      <c r="R5105" s="21"/>
      <c r="S5105" s="3">
        <v>-20</v>
      </c>
      <c r="T5105" s="37"/>
      <c r="U5105" s="21" t="s">
        <v>5363</v>
      </c>
      <c r="V5105" s="21" t="str">
        <f>VLOOKUP(P5105,'Customer List'!B:C,2,)</f>
        <v>Kolkata</v>
      </c>
      <c r="W5105" s="38"/>
      <c r="X5105" s="30"/>
      <c r="Y5105" s="21" t="str">
        <f t="shared" ref="Y5105:Y5110" si="794">IF(X5105="", "", X5105-N5105)</f>
        <v/>
      </c>
      <c r="Z5105" s="21" t="str">
        <f t="shared" ref="Z5105:Z5110" si="795">IF(N5105="", "", TEXT(N5105, "dddd"))</f>
        <v>Saturday</v>
      </c>
      <c r="AA5105" s="21" t="str">
        <f t="shared" ref="AA5105:AA5110" si="796">IF(X5105="", "", TEXT(X5105, "dddd"))</f>
        <v/>
      </c>
      <c r="AB5105" s="21" t="str">
        <f>VLOOKUP(U5105,'Currency Sheet'!A:C,3,)</f>
        <v>DOLLAR</v>
      </c>
      <c r="AC5105" s="42" t="str">
        <f>VLOOKUP(P5105,'Customer List'!B:D,3,)</f>
        <v>OutStation</v>
      </c>
    </row>
    <row r="5106" spans="1:29" x14ac:dyDescent="0.25">
      <c r="A5106" s="21">
        <f t="shared" si="778"/>
        <v>5101</v>
      </c>
      <c r="B5106" s="21" t="s">
        <v>6649</v>
      </c>
      <c r="C5106" s="30">
        <v>45996</v>
      </c>
      <c r="D5106" s="30">
        <v>46004</v>
      </c>
      <c r="E5106" s="47">
        <v>50</v>
      </c>
      <c r="F5106" s="47">
        <f t="shared" si="792"/>
        <v>4400</v>
      </c>
      <c r="G5106" s="48">
        <f t="shared" si="793"/>
        <v>4400</v>
      </c>
      <c r="H5106" s="21" t="s">
        <v>6645</v>
      </c>
      <c r="I5106" s="21"/>
      <c r="J5106" s="21">
        <v>1</v>
      </c>
      <c r="K5106" s="21">
        <v>1</v>
      </c>
      <c r="L5106" s="21">
        <f t="shared" si="776"/>
        <v>0</v>
      </c>
      <c r="M5106" s="21" t="s">
        <v>6664</v>
      </c>
      <c r="N5106" s="30">
        <v>46004</v>
      </c>
      <c r="O5106" s="48">
        <v>6500</v>
      </c>
      <c r="P5106" s="21" t="s">
        <v>172</v>
      </c>
      <c r="Q5106" s="21"/>
      <c r="R5106" s="21"/>
      <c r="S5106" s="3">
        <v>-20</v>
      </c>
      <c r="T5106" s="37"/>
      <c r="U5106" s="21" t="s">
        <v>5363</v>
      </c>
      <c r="V5106" s="21" t="str">
        <f>VLOOKUP(P5106,'Customer List'!B:C,2,)</f>
        <v>Kolkata</v>
      </c>
      <c r="W5106" s="38"/>
      <c r="X5106" s="30"/>
      <c r="Y5106" s="21" t="str">
        <f t="shared" si="794"/>
        <v/>
      </c>
      <c r="Z5106" s="21" t="str">
        <f t="shared" si="795"/>
        <v>Saturday</v>
      </c>
      <c r="AA5106" s="21" t="str">
        <f t="shared" si="796"/>
        <v/>
      </c>
      <c r="AB5106" s="21" t="str">
        <f>VLOOKUP(U5106,'Currency Sheet'!A:C,3,)</f>
        <v>DOLLAR</v>
      </c>
      <c r="AC5106" s="42" t="str">
        <f>VLOOKUP(P5106,'Customer List'!B:D,3,)</f>
        <v>OutStation</v>
      </c>
    </row>
    <row r="5107" spans="1:29" x14ac:dyDescent="0.25">
      <c r="A5107" s="21">
        <f t="shared" si="778"/>
        <v>5102</v>
      </c>
      <c r="B5107" s="21" t="s">
        <v>6649</v>
      </c>
      <c r="C5107" s="30">
        <v>45996</v>
      </c>
      <c r="D5107" s="30">
        <v>46004</v>
      </c>
      <c r="E5107" s="47">
        <v>50</v>
      </c>
      <c r="F5107" s="47">
        <f t="shared" si="792"/>
        <v>4400</v>
      </c>
      <c r="G5107" s="48">
        <f t="shared" si="793"/>
        <v>4400</v>
      </c>
      <c r="H5107" s="21" t="s">
        <v>6646</v>
      </c>
      <c r="I5107" s="21"/>
      <c r="J5107" s="21">
        <v>1</v>
      </c>
      <c r="K5107" s="21">
        <v>1</v>
      </c>
      <c r="L5107" s="21">
        <f t="shared" si="776"/>
        <v>0</v>
      </c>
      <c r="M5107" s="21" t="s">
        <v>6664</v>
      </c>
      <c r="N5107" s="30">
        <v>46004</v>
      </c>
      <c r="O5107" s="48">
        <v>6500</v>
      </c>
      <c r="P5107" s="21" t="s">
        <v>172</v>
      </c>
      <c r="Q5107" s="21"/>
      <c r="R5107" s="21"/>
      <c r="S5107" s="3">
        <v>-20</v>
      </c>
      <c r="T5107" s="37"/>
      <c r="U5107" s="21" t="s">
        <v>5363</v>
      </c>
      <c r="V5107" s="21" t="str">
        <f>VLOOKUP(P5107,'Customer List'!B:C,2,)</f>
        <v>Kolkata</v>
      </c>
      <c r="W5107" s="38"/>
      <c r="X5107" s="30"/>
      <c r="Y5107" s="21" t="str">
        <f t="shared" si="794"/>
        <v/>
      </c>
      <c r="Z5107" s="21" t="str">
        <f t="shared" si="795"/>
        <v>Saturday</v>
      </c>
      <c r="AA5107" s="21" t="str">
        <f t="shared" si="796"/>
        <v/>
      </c>
      <c r="AB5107" s="21" t="str">
        <f>VLOOKUP(U5107,'Currency Sheet'!A:C,3,)</f>
        <v>DOLLAR</v>
      </c>
      <c r="AC5107" s="42" t="str">
        <f>VLOOKUP(P5107,'Customer List'!B:D,3,)</f>
        <v>OutStation</v>
      </c>
    </row>
    <row r="5108" spans="1:29" x14ac:dyDescent="0.25">
      <c r="A5108" s="21">
        <f t="shared" si="778"/>
        <v>5103</v>
      </c>
      <c r="B5108" s="21" t="s">
        <v>6649</v>
      </c>
      <c r="C5108" s="30">
        <v>45996</v>
      </c>
      <c r="D5108" s="30">
        <v>46004</v>
      </c>
      <c r="E5108" s="47">
        <v>50</v>
      </c>
      <c r="F5108" s="47">
        <f t="shared" si="792"/>
        <v>4400</v>
      </c>
      <c r="G5108" s="48">
        <f t="shared" si="793"/>
        <v>4400</v>
      </c>
      <c r="H5108" s="21" t="s">
        <v>6647</v>
      </c>
      <c r="I5108" s="21"/>
      <c r="J5108" s="21">
        <v>1</v>
      </c>
      <c r="K5108" s="21">
        <v>1</v>
      </c>
      <c r="L5108" s="21">
        <f t="shared" si="776"/>
        <v>0</v>
      </c>
      <c r="M5108" s="21" t="s">
        <v>6664</v>
      </c>
      <c r="N5108" s="30">
        <v>46004</v>
      </c>
      <c r="O5108" s="48">
        <v>6500</v>
      </c>
      <c r="P5108" s="21" t="s">
        <v>172</v>
      </c>
      <c r="Q5108" s="21"/>
      <c r="R5108" s="21"/>
      <c r="S5108" s="3">
        <v>-20</v>
      </c>
      <c r="T5108" s="37"/>
      <c r="U5108" s="21" t="s">
        <v>5363</v>
      </c>
      <c r="V5108" s="21" t="str">
        <f>VLOOKUP(P5108,'Customer List'!B:C,2,)</f>
        <v>Kolkata</v>
      </c>
      <c r="W5108" s="38"/>
      <c r="X5108" s="30"/>
      <c r="Y5108" s="21" t="str">
        <f t="shared" si="794"/>
        <v/>
      </c>
      <c r="Z5108" s="21" t="str">
        <f t="shared" si="795"/>
        <v>Saturday</v>
      </c>
      <c r="AA5108" s="21" t="str">
        <f t="shared" si="796"/>
        <v/>
      </c>
      <c r="AB5108" s="21" t="str">
        <f>VLOOKUP(U5108,'Currency Sheet'!A:C,3,)</f>
        <v>DOLLAR</v>
      </c>
      <c r="AC5108" s="42" t="str">
        <f>VLOOKUP(P5108,'Customer List'!B:D,3,)</f>
        <v>OutStation</v>
      </c>
    </row>
    <row r="5109" spans="1:29" x14ac:dyDescent="0.25">
      <c r="A5109" s="21">
        <f t="shared" si="778"/>
        <v>5104</v>
      </c>
      <c r="B5109" s="21" t="s">
        <v>6649</v>
      </c>
      <c r="C5109" s="30">
        <v>45996</v>
      </c>
      <c r="D5109" s="30">
        <v>46004</v>
      </c>
      <c r="E5109" s="47">
        <v>50</v>
      </c>
      <c r="F5109" s="47">
        <f t="shared" si="792"/>
        <v>4400</v>
      </c>
      <c r="G5109" s="48">
        <f t="shared" si="793"/>
        <v>4400</v>
      </c>
      <c r="H5109" s="21" t="s">
        <v>6648</v>
      </c>
      <c r="I5109" s="21"/>
      <c r="J5109" s="21">
        <v>1</v>
      </c>
      <c r="K5109" s="21">
        <v>1</v>
      </c>
      <c r="L5109" s="21">
        <f t="shared" si="776"/>
        <v>0</v>
      </c>
      <c r="M5109" s="21" t="s">
        <v>6664</v>
      </c>
      <c r="N5109" s="30">
        <v>46004</v>
      </c>
      <c r="O5109" s="48">
        <v>6500</v>
      </c>
      <c r="P5109" s="21" t="s">
        <v>172</v>
      </c>
      <c r="Q5109" s="21"/>
      <c r="R5109" s="21"/>
      <c r="S5109" s="3">
        <v>-20</v>
      </c>
      <c r="T5109" s="37"/>
      <c r="U5109" s="21" t="s">
        <v>5363</v>
      </c>
      <c r="V5109" s="21" t="str">
        <f>VLOOKUP(P5109,'Customer List'!B:C,2,)</f>
        <v>Kolkata</v>
      </c>
      <c r="W5109" s="38"/>
      <c r="X5109" s="30"/>
      <c r="Y5109" s="21" t="str">
        <f t="shared" si="794"/>
        <v/>
      </c>
      <c r="Z5109" s="21" t="str">
        <f t="shared" si="795"/>
        <v>Saturday</v>
      </c>
      <c r="AA5109" s="21" t="str">
        <f t="shared" si="796"/>
        <v/>
      </c>
      <c r="AB5109" s="21" t="str">
        <f>VLOOKUP(U5109,'Currency Sheet'!A:C,3,)</f>
        <v>DOLLAR</v>
      </c>
      <c r="AC5109" s="42" t="str">
        <f>VLOOKUP(P5109,'Customer List'!B:D,3,)</f>
        <v>OutStation</v>
      </c>
    </row>
    <row r="5110" spans="1:29" x14ac:dyDescent="0.25">
      <c r="A5110" s="21">
        <f t="shared" si="778"/>
        <v>5105</v>
      </c>
      <c r="B5110" s="21">
        <v>90235095</v>
      </c>
      <c r="C5110" s="30">
        <v>46003</v>
      </c>
      <c r="D5110" s="30">
        <v>46006</v>
      </c>
      <c r="E5110" s="47">
        <v>5</v>
      </c>
      <c r="F5110" s="47">
        <f t="shared" si="792"/>
        <v>440</v>
      </c>
      <c r="G5110" s="48">
        <f t="shared" si="793"/>
        <v>440</v>
      </c>
      <c r="H5110" s="21" t="s">
        <v>6640</v>
      </c>
      <c r="I5110" s="21"/>
      <c r="J5110" s="21">
        <v>1</v>
      </c>
      <c r="K5110" s="21">
        <v>1</v>
      </c>
      <c r="L5110" s="21">
        <f t="shared" si="776"/>
        <v>0</v>
      </c>
      <c r="M5110" s="21" t="s">
        <v>6743</v>
      </c>
      <c r="N5110" s="30">
        <v>46007</v>
      </c>
      <c r="O5110" s="48">
        <v>12838</v>
      </c>
      <c r="P5110" s="21" t="s">
        <v>228</v>
      </c>
      <c r="Q5110" s="21">
        <v>58159458626</v>
      </c>
      <c r="R5110" s="21" t="s">
        <v>5912</v>
      </c>
      <c r="S5110" s="3">
        <v>4</v>
      </c>
      <c r="T5110" s="37"/>
      <c r="U5110" s="21" t="s">
        <v>5042</v>
      </c>
      <c r="V5110" s="21" t="str">
        <f>VLOOKUP(P5110,'Customer List'!B:C,2,)</f>
        <v>Kolkata</v>
      </c>
      <c r="W5110" s="38"/>
      <c r="X5110" s="30">
        <v>46008</v>
      </c>
      <c r="Y5110" s="21">
        <f t="shared" si="794"/>
        <v>1</v>
      </c>
      <c r="Z5110" s="21" t="str">
        <f t="shared" si="795"/>
        <v>Tuesday</v>
      </c>
      <c r="AA5110" s="21" t="str">
        <f t="shared" si="796"/>
        <v>Wednesday</v>
      </c>
      <c r="AB5110" s="21" t="str">
        <f>VLOOKUP(U5110,'Currency Sheet'!A:C,3,)</f>
        <v>DOLLAR</v>
      </c>
      <c r="AC5110" s="42" t="str">
        <f>VLOOKUP(P5110,'Customer List'!B:D,3,)</f>
        <v>OutStation</v>
      </c>
    </row>
    <row r="5111" spans="1:29" x14ac:dyDescent="0.25">
      <c r="A5111" s="21">
        <f t="shared" si="778"/>
        <v>5106</v>
      </c>
      <c r="B5111" s="21">
        <v>90235096</v>
      </c>
      <c r="C5111" s="30">
        <v>46003</v>
      </c>
      <c r="D5111" s="30">
        <v>46006</v>
      </c>
      <c r="E5111" s="47">
        <v>91.7</v>
      </c>
      <c r="F5111" s="47">
        <f t="shared" si="787"/>
        <v>8069.6</v>
      </c>
      <c r="G5111" s="48">
        <f t="shared" si="791"/>
        <v>8069.6</v>
      </c>
      <c r="H5111" s="21" t="s">
        <v>6641</v>
      </c>
      <c r="I5111" s="21"/>
      <c r="J5111" s="21">
        <v>1</v>
      </c>
      <c r="K5111" s="21">
        <v>1</v>
      </c>
      <c r="L5111" s="21">
        <f t="shared" si="776"/>
        <v>0</v>
      </c>
      <c r="M5111" s="21" t="s">
        <v>6742</v>
      </c>
      <c r="N5111" s="30">
        <v>46007</v>
      </c>
      <c r="O5111" s="48">
        <v>11939.34</v>
      </c>
      <c r="P5111" s="21" t="s">
        <v>242</v>
      </c>
      <c r="Q5111" s="21">
        <v>58159458512</v>
      </c>
      <c r="R5111" s="21" t="s">
        <v>5912</v>
      </c>
      <c r="S5111" s="3">
        <v>4</v>
      </c>
      <c r="T5111" s="37"/>
      <c r="U5111" s="21" t="s">
        <v>5042</v>
      </c>
      <c r="V5111" s="21" t="str">
        <f>VLOOKUP(P5111,'Customer List'!B:C,2,)</f>
        <v>Mumbai</v>
      </c>
      <c r="W5111" s="38"/>
      <c r="X5111" s="30">
        <v>46009</v>
      </c>
      <c r="Y5111" s="21">
        <f t="shared" si="784"/>
        <v>2</v>
      </c>
      <c r="Z5111" s="21" t="str">
        <f t="shared" si="785"/>
        <v>Tuesday</v>
      </c>
      <c r="AA5111" s="21" t="str">
        <f t="shared" si="786"/>
        <v>Thursday</v>
      </c>
      <c r="AB5111" s="21" t="str">
        <f>VLOOKUP(U5111,'Currency Sheet'!A:C,3,)</f>
        <v>DOLLAR</v>
      </c>
      <c r="AC5111" s="42" t="str">
        <f>VLOOKUP(P5111,'Customer List'!B:D,3,)</f>
        <v>OutStation</v>
      </c>
    </row>
    <row r="5112" spans="1:29" x14ac:dyDescent="0.25">
      <c r="A5112" s="21">
        <f t="shared" si="778"/>
        <v>5107</v>
      </c>
      <c r="B5112" s="21" t="s">
        <v>6734</v>
      </c>
      <c r="C5112" s="30">
        <v>46003</v>
      </c>
      <c r="D5112" s="30">
        <v>46007</v>
      </c>
      <c r="E5112" s="47">
        <v>1547.81</v>
      </c>
      <c r="F5112" s="47">
        <f t="shared" ref="F5112:F5133" si="797">IF(AB5112="DOLLAR",E5112*88,E5112)</f>
        <v>136207.28</v>
      </c>
      <c r="G5112" s="48">
        <f t="shared" ref="G5112:G5133" si="798">IFERROR(F5112*J5112,0)</f>
        <v>136207.28</v>
      </c>
      <c r="H5112" s="21" t="s">
        <v>6694</v>
      </c>
      <c r="I5112" s="21" t="s">
        <v>6695</v>
      </c>
      <c r="J5112" s="21">
        <v>1</v>
      </c>
      <c r="K5112" s="21"/>
      <c r="L5112" s="21">
        <f t="shared" si="776"/>
        <v>1</v>
      </c>
      <c r="M5112" s="21"/>
      <c r="N5112" s="30"/>
      <c r="O5112" s="48"/>
      <c r="P5112" s="21" t="s">
        <v>319</v>
      </c>
      <c r="Q5112" s="21"/>
      <c r="R5112" s="21"/>
      <c r="S5112" s="3">
        <v>-20</v>
      </c>
      <c r="T5112" s="37"/>
      <c r="U5112" s="21" t="s">
        <v>3578</v>
      </c>
      <c r="V5112" s="21" t="str">
        <f>VLOOKUP(P5112,'Customer List'!B:C,2,)</f>
        <v>Gujrat</v>
      </c>
      <c r="W5112" s="38"/>
      <c r="X5112" s="30" t="str">
        <f t="shared" ref="X5112:X5133" si="799">IF(OR(R5112 = "PRIYANKA MADAM", R5112 = "DEEPAK", R5112 = "PORTER"),N5112,"")</f>
        <v/>
      </c>
      <c r="Y5112" s="21" t="str">
        <f t="shared" ref="Y5112:Y5133" si="800">IF(X5112="", "", X5112-N5112)</f>
        <v/>
      </c>
      <c r="Z5112" s="21" t="str">
        <f t="shared" ref="Z5112:Z5133" si="801">IF(N5112="", "", TEXT(N5112, "dddd"))</f>
        <v/>
      </c>
      <c r="AA5112" s="21" t="str">
        <f t="shared" ref="AA5112:AA5133" si="802">IF(X5112="", "", TEXT(X5112, "dddd"))</f>
        <v/>
      </c>
      <c r="AB5112" s="21" t="str">
        <f>VLOOKUP(U5112,'Currency Sheet'!A:C,3,)</f>
        <v>DOLLAR</v>
      </c>
      <c r="AC5112" s="42" t="str">
        <f>VLOOKUP(P5112,'Customer List'!B:D,3,)</f>
        <v>OutStation</v>
      </c>
    </row>
    <row r="5113" spans="1:29" x14ac:dyDescent="0.25">
      <c r="A5113" s="21">
        <f t="shared" si="778"/>
        <v>5108</v>
      </c>
      <c r="B5113" s="21" t="s">
        <v>6734</v>
      </c>
      <c r="C5113" s="30">
        <v>46003</v>
      </c>
      <c r="D5113" s="30">
        <v>46007</v>
      </c>
      <c r="E5113" s="47">
        <v>587</v>
      </c>
      <c r="F5113" s="47">
        <f t="shared" si="797"/>
        <v>51656</v>
      </c>
      <c r="G5113" s="48">
        <f t="shared" si="798"/>
        <v>51656</v>
      </c>
      <c r="H5113" s="21" t="s">
        <v>6696</v>
      </c>
      <c r="I5113" s="21" t="s">
        <v>6697</v>
      </c>
      <c r="J5113" s="21">
        <v>1</v>
      </c>
      <c r="K5113" s="21"/>
      <c r="L5113" s="21">
        <f t="shared" si="776"/>
        <v>1</v>
      </c>
      <c r="M5113" s="21"/>
      <c r="N5113" s="30"/>
      <c r="O5113" s="48"/>
      <c r="P5113" s="21" t="s">
        <v>269</v>
      </c>
      <c r="Q5113" s="21"/>
      <c r="R5113" s="21"/>
      <c r="S5113" s="3">
        <v>-20</v>
      </c>
      <c r="T5113" s="37"/>
      <c r="U5113" s="21" t="s">
        <v>3578</v>
      </c>
      <c r="V5113" s="21" t="str">
        <f>VLOOKUP(P5113,'Customer List'!B:C,2,)</f>
        <v>Kalyani</v>
      </c>
      <c r="W5113" s="38"/>
      <c r="X5113" s="30" t="str">
        <f t="shared" si="799"/>
        <v/>
      </c>
      <c r="Y5113" s="21" t="str">
        <f t="shared" si="800"/>
        <v/>
      </c>
      <c r="Z5113" s="21" t="str">
        <f t="shared" si="801"/>
        <v/>
      </c>
      <c r="AA5113" s="21" t="str">
        <f t="shared" si="802"/>
        <v/>
      </c>
      <c r="AB5113" s="21" t="str">
        <f>VLOOKUP(U5113,'Currency Sheet'!A:C,3,)</f>
        <v>DOLLAR</v>
      </c>
      <c r="AC5113" s="42" t="str">
        <f>VLOOKUP(P5113,'Customer List'!B:D,3,)</f>
        <v>OutStation</v>
      </c>
    </row>
    <row r="5114" spans="1:29" x14ac:dyDescent="0.25">
      <c r="A5114" s="21">
        <f t="shared" si="778"/>
        <v>5109</v>
      </c>
      <c r="B5114" s="21" t="s">
        <v>6734</v>
      </c>
      <c r="C5114" s="30">
        <v>46003</v>
      </c>
      <c r="D5114" s="30">
        <v>46007</v>
      </c>
      <c r="E5114" s="47">
        <v>587</v>
      </c>
      <c r="F5114" s="47">
        <f t="shared" si="797"/>
        <v>51656</v>
      </c>
      <c r="G5114" s="48">
        <f t="shared" si="798"/>
        <v>51656</v>
      </c>
      <c r="H5114" s="21" t="s">
        <v>6698</v>
      </c>
      <c r="I5114" s="21" t="s">
        <v>6699</v>
      </c>
      <c r="J5114" s="21">
        <v>1</v>
      </c>
      <c r="K5114" s="21"/>
      <c r="L5114" s="21">
        <f t="shared" si="776"/>
        <v>1</v>
      </c>
      <c r="M5114" s="21"/>
      <c r="N5114" s="30"/>
      <c r="O5114" s="48"/>
      <c r="P5114" s="21" t="s">
        <v>269</v>
      </c>
      <c r="Q5114" s="21"/>
      <c r="R5114" s="21"/>
      <c r="S5114" s="3">
        <v>-20</v>
      </c>
      <c r="T5114" s="37"/>
      <c r="U5114" s="21" t="s">
        <v>3578</v>
      </c>
      <c r="V5114" s="21" t="str">
        <f>VLOOKUP(P5114,'Customer List'!B:C,2,)</f>
        <v>Kalyani</v>
      </c>
      <c r="W5114" s="38"/>
      <c r="X5114" s="30" t="str">
        <f t="shared" si="799"/>
        <v/>
      </c>
      <c r="Y5114" s="21" t="str">
        <f t="shared" si="800"/>
        <v/>
      </c>
      <c r="Z5114" s="21" t="str">
        <f t="shared" si="801"/>
        <v/>
      </c>
      <c r="AA5114" s="21" t="str">
        <f t="shared" si="802"/>
        <v/>
      </c>
      <c r="AB5114" s="21" t="str">
        <f>VLOOKUP(U5114,'Currency Sheet'!A:C,3,)</f>
        <v>DOLLAR</v>
      </c>
      <c r="AC5114" s="42" t="str">
        <f>VLOOKUP(P5114,'Customer List'!B:D,3,)</f>
        <v>OutStation</v>
      </c>
    </row>
    <row r="5115" spans="1:29" x14ac:dyDescent="0.25">
      <c r="A5115" s="21">
        <f t="shared" si="778"/>
        <v>5110</v>
      </c>
      <c r="B5115" s="21" t="s">
        <v>6734</v>
      </c>
      <c r="C5115" s="30">
        <v>46003</v>
      </c>
      <c r="D5115" s="30">
        <v>46007</v>
      </c>
      <c r="E5115" s="47">
        <v>587</v>
      </c>
      <c r="F5115" s="47">
        <f t="shared" si="797"/>
        <v>51656</v>
      </c>
      <c r="G5115" s="48">
        <f t="shared" si="798"/>
        <v>51656</v>
      </c>
      <c r="H5115" s="21" t="s">
        <v>6700</v>
      </c>
      <c r="I5115" s="21" t="s">
        <v>6701</v>
      </c>
      <c r="J5115" s="21">
        <v>1</v>
      </c>
      <c r="K5115" s="21"/>
      <c r="L5115" s="21">
        <f t="shared" si="776"/>
        <v>1</v>
      </c>
      <c r="M5115" s="21"/>
      <c r="N5115" s="30"/>
      <c r="O5115" s="48"/>
      <c r="P5115" s="21" t="s">
        <v>269</v>
      </c>
      <c r="Q5115" s="21"/>
      <c r="R5115" s="21"/>
      <c r="S5115" s="3">
        <v>-20</v>
      </c>
      <c r="T5115" s="37"/>
      <c r="U5115" s="21" t="s">
        <v>3578</v>
      </c>
      <c r="V5115" s="21" t="str">
        <f>VLOOKUP(P5115,'Customer List'!B:C,2,)</f>
        <v>Kalyani</v>
      </c>
      <c r="W5115" s="38"/>
      <c r="X5115" s="30" t="str">
        <f t="shared" si="799"/>
        <v/>
      </c>
      <c r="Y5115" s="21" t="str">
        <f t="shared" si="800"/>
        <v/>
      </c>
      <c r="Z5115" s="21" t="str">
        <f t="shared" si="801"/>
        <v/>
      </c>
      <c r="AA5115" s="21" t="str">
        <f t="shared" si="802"/>
        <v/>
      </c>
      <c r="AB5115" s="21" t="str">
        <f>VLOOKUP(U5115,'Currency Sheet'!A:C,3,)</f>
        <v>DOLLAR</v>
      </c>
      <c r="AC5115" s="42" t="str">
        <f>VLOOKUP(P5115,'Customer List'!B:D,3,)</f>
        <v>OutStation</v>
      </c>
    </row>
    <row r="5116" spans="1:29" x14ac:dyDescent="0.25">
      <c r="A5116" s="21">
        <f t="shared" si="778"/>
        <v>5111</v>
      </c>
      <c r="B5116" s="21" t="s">
        <v>6734</v>
      </c>
      <c r="C5116" s="30">
        <v>46003</v>
      </c>
      <c r="D5116" s="30">
        <v>46007</v>
      </c>
      <c r="E5116" s="47">
        <v>587</v>
      </c>
      <c r="F5116" s="47">
        <f t="shared" si="797"/>
        <v>51656</v>
      </c>
      <c r="G5116" s="48">
        <f t="shared" si="798"/>
        <v>51656</v>
      </c>
      <c r="H5116" s="21" t="s">
        <v>6702</v>
      </c>
      <c r="I5116" s="21" t="s">
        <v>6703</v>
      </c>
      <c r="J5116" s="21">
        <v>1</v>
      </c>
      <c r="K5116" s="21"/>
      <c r="L5116" s="21">
        <f t="shared" si="776"/>
        <v>1</v>
      </c>
      <c r="M5116" s="21"/>
      <c r="N5116" s="30"/>
      <c r="O5116" s="48"/>
      <c r="P5116" s="21" t="s">
        <v>269</v>
      </c>
      <c r="Q5116" s="21"/>
      <c r="R5116" s="21"/>
      <c r="S5116" s="3">
        <v>-20</v>
      </c>
      <c r="T5116" s="37"/>
      <c r="U5116" s="21" t="s">
        <v>3578</v>
      </c>
      <c r="V5116" s="21" t="str">
        <f>VLOOKUP(P5116,'Customer List'!B:C,2,)</f>
        <v>Kalyani</v>
      </c>
      <c r="W5116" s="38"/>
      <c r="X5116" s="30" t="str">
        <f t="shared" si="799"/>
        <v/>
      </c>
      <c r="Y5116" s="21" t="str">
        <f t="shared" si="800"/>
        <v/>
      </c>
      <c r="Z5116" s="21" t="str">
        <f t="shared" si="801"/>
        <v/>
      </c>
      <c r="AA5116" s="21" t="str">
        <f t="shared" si="802"/>
        <v/>
      </c>
      <c r="AB5116" s="21" t="str">
        <f>VLOOKUP(U5116,'Currency Sheet'!A:C,3,)</f>
        <v>DOLLAR</v>
      </c>
      <c r="AC5116" s="42" t="str">
        <f>VLOOKUP(P5116,'Customer List'!B:D,3,)</f>
        <v>OutStation</v>
      </c>
    </row>
    <row r="5117" spans="1:29" x14ac:dyDescent="0.25">
      <c r="A5117" s="21">
        <f t="shared" si="778"/>
        <v>5112</v>
      </c>
      <c r="B5117" s="21" t="s">
        <v>6734</v>
      </c>
      <c r="C5117" s="30">
        <v>46003</v>
      </c>
      <c r="D5117" s="30">
        <v>46007</v>
      </c>
      <c r="E5117" s="47">
        <v>587</v>
      </c>
      <c r="F5117" s="47">
        <f t="shared" si="797"/>
        <v>51656</v>
      </c>
      <c r="G5117" s="48">
        <f t="shared" si="798"/>
        <v>51656</v>
      </c>
      <c r="H5117" s="21" t="s">
        <v>6704</v>
      </c>
      <c r="I5117" s="21" t="s">
        <v>6705</v>
      </c>
      <c r="J5117" s="21">
        <v>1</v>
      </c>
      <c r="K5117" s="21"/>
      <c r="L5117" s="21">
        <f t="shared" si="776"/>
        <v>1</v>
      </c>
      <c r="M5117" s="21"/>
      <c r="N5117" s="30"/>
      <c r="O5117" s="48"/>
      <c r="P5117" s="21" t="s">
        <v>269</v>
      </c>
      <c r="Q5117" s="21"/>
      <c r="R5117" s="21"/>
      <c r="S5117" s="3">
        <v>-20</v>
      </c>
      <c r="T5117" s="37"/>
      <c r="U5117" s="21" t="s">
        <v>3578</v>
      </c>
      <c r="V5117" s="21" t="str">
        <f>VLOOKUP(P5117,'Customer List'!B:C,2,)</f>
        <v>Kalyani</v>
      </c>
      <c r="W5117" s="38"/>
      <c r="X5117" s="30" t="str">
        <f t="shared" si="799"/>
        <v/>
      </c>
      <c r="Y5117" s="21" t="str">
        <f t="shared" si="800"/>
        <v/>
      </c>
      <c r="Z5117" s="21" t="str">
        <f t="shared" si="801"/>
        <v/>
      </c>
      <c r="AA5117" s="21" t="str">
        <f t="shared" si="802"/>
        <v/>
      </c>
      <c r="AB5117" s="21" t="str">
        <f>VLOOKUP(U5117,'Currency Sheet'!A:C,3,)</f>
        <v>DOLLAR</v>
      </c>
      <c r="AC5117" s="42" t="str">
        <f>VLOOKUP(P5117,'Customer List'!B:D,3,)</f>
        <v>OutStation</v>
      </c>
    </row>
    <row r="5118" spans="1:29" x14ac:dyDescent="0.25">
      <c r="A5118" s="21">
        <f t="shared" si="778"/>
        <v>5113</v>
      </c>
      <c r="B5118" s="21" t="s">
        <v>6734</v>
      </c>
      <c r="C5118" s="30">
        <v>46003</v>
      </c>
      <c r="D5118" s="30">
        <v>46007</v>
      </c>
      <c r="E5118" s="47">
        <v>441</v>
      </c>
      <c r="F5118" s="47">
        <f t="shared" si="797"/>
        <v>38808</v>
      </c>
      <c r="G5118" s="48">
        <f t="shared" si="798"/>
        <v>38808</v>
      </c>
      <c r="H5118" s="21" t="s">
        <v>340</v>
      </c>
      <c r="I5118" s="21" t="s">
        <v>6706</v>
      </c>
      <c r="J5118" s="21">
        <v>1</v>
      </c>
      <c r="K5118" s="21"/>
      <c r="L5118" s="21">
        <f t="shared" si="776"/>
        <v>1</v>
      </c>
      <c r="M5118" s="21"/>
      <c r="N5118" s="30"/>
      <c r="O5118" s="48"/>
      <c r="P5118" s="21" t="s">
        <v>269</v>
      </c>
      <c r="Q5118" s="21"/>
      <c r="R5118" s="21"/>
      <c r="S5118" s="3">
        <v>-20</v>
      </c>
      <c r="T5118" s="37"/>
      <c r="U5118" s="21" t="s">
        <v>3578</v>
      </c>
      <c r="V5118" s="21" t="str">
        <f>VLOOKUP(P5118,'Customer List'!B:C,2,)</f>
        <v>Kalyani</v>
      </c>
      <c r="W5118" s="38"/>
      <c r="X5118" s="30" t="str">
        <f t="shared" si="799"/>
        <v/>
      </c>
      <c r="Y5118" s="21" t="str">
        <f t="shared" si="800"/>
        <v/>
      </c>
      <c r="Z5118" s="21" t="str">
        <f t="shared" si="801"/>
        <v/>
      </c>
      <c r="AA5118" s="21" t="str">
        <f t="shared" si="802"/>
        <v/>
      </c>
      <c r="AB5118" s="21" t="str">
        <f>VLOOKUP(U5118,'Currency Sheet'!A:C,3,)</f>
        <v>DOLLAR</v>
      </c>
      <c r="AC5118" s="42" t="str">
        <f>VLOOKUP(P5118,'Customer List'!B:D,3,)</f>
        <v>OutStation</v>
      </c>
    </row>
    <row r="5119" spans="1:29" x14ac:dyDescent="0.25">
      <c r="A5119" s="21">
        <f t="shared" si="778"/>
        <v>5114</v>
      </c>
      <c r="B5119" s="21" t="s">
        <v>6734</v>
      </c>
      <c r="C5119" s="30">
        <v>46003</v>
      </c>
      <c r="D5119" s="30">
        <v>46007</v>
      </c>
      <c r="E5119" s="47">
        <v>972.76</v>
      </c>
      <c r="F5119" s="47">
        <f t="shared" si="797"/>
        <v>85602.880000000005</v>
      </c>
      <c r="G5119" s="48">
        <f t="shared" si="798"/>
        <v>85602.880000000005</v>
      </c>
      <c r="H5119" s="21" t="s">
        <v>6707</v>
      </c>
      <c r="I5119" s="21" t="s">
        <v>6708</v>
      </c>
      <c r="J5119" s="21">
        <v>1</v>
      </c>
      <c r="K5119" s="21">
        <v>1</v>
      </c>
      <c r="L5119" s="21">
        <f t="shared" si="776"/>
        <v>0</v>
      </c>
      <c r="M5119" s="21" t="s">
        <v>6746</v>
      </c>
      <c r="N5119" s="30">
        <v>46008</v>
      </c>
      <c r="O5119" s="48">
        <v>166758</v>
      </c>
      <c r="P5119" s="21" t="s">
        <v>30</v>
      </c>
      <c r="Q5119" s="21" t="s">
        <v>5959</v>
      </c>
      <c r="R5119" s="21" t="s">
        <v>6091</v>
      </c>
      <c r="S5119" s="3">
        <v>-20</v>
      </c>
      <c r="T5119" s="37"/>
      <c r="U5119" s="21" t="s">
        <v>3578</v>
      </c>
      <c r="V5119" s="21" t="str">
        <f>VLOOKUP(P5119,'Customer List'!B:C,2,)</f>
        <v>Delhi</v>
      </c>
      <c r="W5119" s="38"/>
      <c r="X5119" s="30">
        <f t="shared" si="799"/>
        <v>46008</v>
      </c>
      <c r="Y5119" s="21">
        <f t="shared" si="800"/>
        <v>0</v>
      </c>
      <c r="Z5119" s="21" t="str">
        <f t="shared" si="801"/>
        <v>Wednesday</v>
      </c>
      <c r="AA5119" s="21" t="str">
        <f t="shared" si="802"/>
        <v>Wednesday</v>
      </c>
      <c r="AB5119" s="21" t="str">
        <f>VLOOKUP(U5119,'Currency Sheet'!A:C,3,)</f>
        <v>DOLLAR</v>
      </c>
      <c r="AC5119" s="42" t="str">
        <f>VLOOKUP(P5119,'Customer List'!B:D,3,)</f>
        <v>Local</v>
      </c>
    </row>
    <row r="5120" spans="1:29" x14ac:dyDescent="0.25">
      <c r="A5120" s="21">
        <f t="shared" si="778"/>
        <v>5115</v>
      </c>
      <c r="B5120" s="21" t="s">
        <v>6734</v>
      </c>
      <c r="C5120" s="30">
        <v>46003</v>
      </c>
      <c r="D5120" s="30">
        <v>46007</v>
      </c>
      <c r="E5120" s="47">
        <v>972.76</v>
      </c>
      <c r="F5120" s="47">
        <f t="shared" si="797"/>
        <v>85602.880000000005</v>
      </c>
      <c r="G5120" s="48">
        <f t="shared" si="798"/>
        <v>85602.880000000005</v>
      </c>
      <c r="H5120" s="21" t="s">
        <v>6709</v>
      </c>
      <c r="I5120" s="21" t="s">
        <v>6710</v>
      </c>
      <c r="J5120" s="21">
        <v>1</v>
      </c>
      <c r="K5120" s="21">
        <v>1</v>
      </c>
      <c r="L5120" s="21">
        <f t="shared" si="776"/>
        <v>0</v>
      </c>
      <c r="M5120" s="21" t="s">
        <v>6747</v>
      </c>
      <c r="N5120" s="30">
        <v>46008</v>
      </c>
      <c r="O5120" s="48">
        <v>166758</v>
      </c>
      <c r="P5120" s="21" t="s">
        <v>30</v>
      </c>
      <c r="Q5120" s="21" t="s">
        <v>5959</v>
      </c>
      <c r="R5120" s="21" t="s">
        <v>6091</v>
      </c>
      <c r="S5120" s="3">
        <v>-20</v>
      </c>
      <c r="T5120" s="37"/>
      <c r="U5120" s="21" t="s">
        <v>3578</v>
      </c>
      <c r="V5120" s="21" t="str">
        <f>VLOOKUP(P5120,'Customer List'!B:C,2,)</f>
        <v>Delhi</v>
      </c>
      <c r="W5120" s="38"/>
      <c r="X5120" s="30">
        <f t="shared" si="799"/>
        <v>46008</v>
      </c>
      <c r="Y5120" s="21">
        <f t="shared" si="800"/>
        <v>0</v>
      </c>
      <c r="Z5120" s="21" t="str">
        <f t="shared" si="801"/>
        <v>Wednesday</v>
      </c>
      <c r="AA5120" s="21" t="str">
        <f t="shared" si="802"/>
        <v>Wednesday</v>
      </c>
      <c r="AB5120" s="21" t="str">
        <f>VLOOKUP(U5120,'Currency Sheet'!A:C,3,)</f>
        <v>DOLLAR</v>
      </c>
      <c r="AC5120" s="42" t="str">
        <f>VLOOKUP(P5120,'Customer List'!B:D,3,)</f>
        <v>Local</v>
      </c>
    </row>
    <row r="5121" spans="1:29" x14ac:dyDescent="0.25">
      <c r="A5121" s="21">
        <f t="shared" si="778"/>
        <v>5116</v>
      </c>
      <c r="B5121" s="21" t="s">
        <v>6734</v>
      </c>
      <c r="C5121" s="30">
        <v>46003</v>
      </c>
      <c r="D5121" s="30">
        <v>46007</v>
      </c>
      <c r="E5121" s="47">
        <v>105.46</v>
      </c>
      <c r="F5121" s="47">
        <f t="shared" si="797"/>
        <v>9280.48</v>
      </c>
      <c r="G5121" s="48">
        <f t="shared" si="798"/>
        <v>9280.48</v>
      </c>
      <c r="H5121" s="21" t="s">
        <v>6711</v>
      </c>
      <c r="I5121" s="21" t="s">
        <v>6712</v>
      </c>
      <c r="J5121" s="21">
        <v>1</v>
      </c>
      <c r="K5121" s="21"/>
      <c r="L5121" s="21">
        <f t="shared" si="776"/>
        <v>1</v>
      </c>
      <c r="M5121" s="21"/>
      <c r="N5121" s="30"/>
      <c r="O5121" s="48"/>
      <c r="P5121" s="21" t="s">
        <v>254</v>
      </c>
      <c r="Q5121" s="21"/>
      <c r="R5121" s="21"/>
      <c r="S5121" s="3">
        <v>-20</v>
      </c>
      <c r="T5121" s="37"/>
      <c r="U5121" s="21" t="s">
        <v>3578</v>
      </c>
      <c r="V5121" s="21" t="str">
        <f>VLOOKUP(P5121,'Customer List'!B:C,2,)</f>
        <v>Delhi</v>
      </c>
      <c r="W5121" s="38"/>
      <c r="X5121" s="30" t="str">
        <f t="shared" si="799"/>
        <v/>
      </c>
      <c r="Y5121" s="21" t="str">
        <f t="shared" si="800"/>
        <v/>
      </c>
      <c r="Z5121" s="21" t="str">
        <f t="shared" si="801"/>
        <v/>
      </c>
      <c r="AA5121" s="21" t="str">
        <f t="shared" si="802"/>
        <v/>
      </c>
      <c r="AB5121" s="21" t="str">
        <f>VLOOKUP(U5121,'Currency Sheet'!A:C,3,)</f>
        <v>DOLLAR</v>
      </c>
      <c r="AC5121" s="42" t="str">
        <f>VLOOKUP(P5121,'Customer List'!B:D,3,)</f>
        <v>Local</v>
      </c>
    </row>
    <row r="5122" spans="1:29" x14ac:dyDescent="0.25">
      <c r="A5122" s="21">
        <f t="shared" si="778"/>
        <v>5117</v>
      </c>
      <c r="B5122" s="21" t="s">
        <v>6734</v>
      </c>
      <c r="C5122" s="30">
        <v>46003</v>
      </c>
      <c r="D5122" s="30">
        <v>46007</v>
      </c>
      <c r="E5122" s="47">
        <v>105.46</v>
      </c>
      <c r="F5122" s="47">
        <f t="shared" si="797"/>
        <v>9280.48</v>
      </c>
      <c r="G5122" s="48">
        <f t="shared" si="798"/>
        <v>9280.48</v>
      </c>
      <c r="H5122" s="21" t="s">
        <v>6713</v>
      </c>
      <c r="I5122" s="21" t="s">
        <v>6714</v>
      </c>
      <c r="J5122" s="21">
        <v>1</v>
      </c>
      <c r="K5122" s="21"/>
      <c r="L5122" s="21">
        <f t="shared" si="776"/>
        <v>1</v>
      </c>
      <c r="M5122" s="21"/>
      <c r="N5122" s="30"/>
      <c r="O5122" s="48"/>
      <c r="P5122" s="21" t="s">
        <v>254</v>
      </c>
      <c r="Q5122" s="21"/>
      <c r="R5122" s="21"/>
      <c r="S5122" s="3">
        <v>-20</v>
      </c>
      <c r="T5122" s="37"/>
      <c r="U5122" s="21" t="s">
        <v>3578</v>
      </c>
      <c r="V5122" s="21" t="str">
        <f>VLOOKUP(P5122,'Customer List'!B:C,2,)</f>
        <v>Delhi</v>
      </c>
      <c r="W5122" s="38"/>
      <c r="X5122" s="30" t="str">
        <f t="shared" si="799"/>
        <v/>
      </c>
      <c r="Y5122" s="21" t="str">
        <f t="shared" si="800"/>
        <v/>
      </c>
      <c r="Z5122" s="21" t="str">
        <f t="shared" si="801"/>
        <v/>
      </c>
      <c r="AA5122" s="21" t="str">
        <f t="shared" si="802"/>
        <v/>
      </c>
      <c r="AB5122" s="21" t="str">
        <f>VLOOKUP(U5122,'Currency Sheet'!A:C,3,)</f>
        <v>DOLLAR</v>
      </c>
      <c r="AC5122" s="42" t="str">
        <f>VLOOKUP(P5122,'Customer List'!B:D,3,)</f>
        <v>Local</v>
      </c>
    </row>
    <row r="5123" spans="1:29" x14ac:dyDescent="0.25">
      <c r="A5123" s="21">
        <f t="shared" si="778"/>
        <v>5118</v>
      </c>
      <c r="B5123" s="21" t="s">
        <v>6734</v>
      </c>
      <c r="C5123" s="30">
        <v>46003</v>
      </c>
      <c r="D5123" s="30">
        <v>46007</v>
      </c>
      <c r="E5123" s="47">
        <v>258.39999999999998</v>
      </c>
      <c r="F5123" s="47">
        <f t="shared" si="797"/>
        <v>22739.199999999997</v>
      </c>
      <c r="G5123" s="48">
        <f t="shared" si="798"/>
        <v>22739.199999999997</v>
      </c>
      <c r="H5123" s="21" t="s">
        <v>6715</v>
      </c>
      <c r="I5123" s="21" t="s">
        <v>6716</v>
      </c>
      <c r="J5123" s="21">
        <v>1</v>
      </c>
      <c r="K5123" s="21"/>
      <c r="L5123" s="21">
        <f t="shared" si="776"/>
        <v>1</v>
      </c>
      <c r="M5123" s="21"/>
      <c r="N5123" s="30"/>
      <c r="O5123" s="48"/>
      <c r="P5123" s="21" t="s">
        <v>254</v>
      </c>
      <c r="Q5123" s="21"/>
      <c r="R5123" s="21"/>
      <c r="S5123" s="3">
        <v>-20</v>
      </c>
      <c r="T5123" s="37"/>
      <c r="U5123" s="21" t="s">
        <v>3578</v>
      </c>
      <c r="V5123" s="21" t="str">
        <f>VLOOKUP(P5123,'Customer List'!B:C,2,)</f>
        <v>Delhi</v>
      </c>
      <c r="W5123" s="38"/>
      <c r="X5123" s="30" t="str">
        <f t="shared" si="799"/>
        <v/>
      </c>
      <c r="Y5123" s="21" t="str">
        <f t="shared" si="800"/>
        <v/>
      </c>
      <c r="Z5123" s="21" t="str">
        <f t="shared" si="801"/>
        <v/>
      </c>
      <c r="AA5123" s="21" t="str">
        <f t="shared" si="802"/>
        <v/>
      </c>
      <c r="AB5123" s="21" t="str">
        <f>VLOOKUP(U5123,'Currency Sheet'!A:C,3,)</f>
        <v>DOLLAR</v>
      </c>
      <c r="AC5123" s="42" t="str">
        <f>VLOOKUP(P5123,'Customer List'!B:D,3,)</f>
        <v>Local</v>
      </c>
    </row>
    <row r="5124" spans="1:29" x14ac:dyDescent="0.25">
      <c r="A5124" s="21">
        <f t="shared" si="778"/>
        <v>5119</v>
      </c>
      <c r="B5124" s="21" t="s">
        <v>6734</v>
      </c>
      <c r="C5124" s="30">
        <v>46003</v>
      </c>
      <c r="D5124" s="30">
        <v>46007</v>
      </c>
      <c r="E5124" s="47">
        <v>105.46</v>
      </c>
      <c r="F5124" s="47">
        <f t="shared" si="797"/>
        <v>9280.48</v>
      </c>
      <c r="G5124" s="48">
        <f t="shared" si="798"/>
        <v>9280.48</v>
      </c>
      <c r="H5124" s="21" t="s">
        <v>6717</v>
      </c>
      <c r="I5124" s="21" t="s">
        <v>6718</v>
      </c>
      <c r="J5124" s="21">
        <v>1</v>
      </c>
      <c r="K5124" s="21"/>
      <c r="L5124" s="21">
        <f t="shared" si="776"/>
        <v>1</v>
      </c>
      <c r="M5124" s="21"/>
      <c r="N5124" s="30"/>
      <c r="O5124" s="48"/>
      <c r="P5124" s="21" t="s">
        <v>254</v>
      </c>
      <c r="Q5124" s="21"/>
      <c r="R5124" s="21"/>
      <c r="S5124" s="3">
        <v>-20</v>
      </c>
      <c r="T5124" s="37"/>
      <c r="U5124" s="21" t="s">
        <v>3578</v>
      </c>
      <c r="V5124" s="21" t="str">
        <f>VLOOKUP(P5124,'Customer List'!B:C,2,)</f>
        <v>Delhi</v>
      </c>
      <c r="W5124" s="38"/>
      <c r="X5124" s="30" t="str">
        <f t="shared" si="799"/>
        <v/>
      </c>
      <c r="Y5124" s="21" t="str">
        <f t="shared" si="800"/>
        <v/>
      </c>
      <c r="Z5124" s="21" t="str">
        <f t="shared" si="801"/>
        <v/>
      </c>
      <c r="AA5124" s="21" t="str">
        <f t="shared" si="802"/>
        <v/>
      </c>
      <c r="AB5124" s="21" t="str">
        <f>VLOOKUP(U5124,'Currency Sheet'!A:C,3,)</f>
        <v>DOLLAR</v>
      </c>
      <c r="AC5124" s="42" t="str">
        <f>VLOOKUP(P5124,'Customer List'!B:D,3,)</f>
        <v>Local</v>
      </c>
    </row>
    <row r="5125" spans="1:29" x14ac:dyDescent="0.25">
      <c r="A5125" s="21">
        <f t="shared" si="778"/>
        <v>5120</v>
      </c>
      <c r="B5125" s="21" t="s">
        <v>6734</v>
      </c>
      <c r="C5125" s="30">
        <v>46003</v>
      </c>
      <c r="D5125" s="30">
        <v>46007</v>
      </c>
      <c r="E5125" s="47">
        <v>105.46</v>
      </c>
      <c r="F5125" s="47">
        <f t="shared" si="797"/>
        <v>9280.48</v>
      </c>
      <c r="G5125" s="48">
        <f t="shared" si="798"/>
        <v>9280.48</v>
      </c>
      <c r="H5125" s="21" t="s">
        <v>6719</v>
      </c>
      <c r="I5125" s="21" t="s">
        <v>6720</v>
      </c>
      <c r="J5125" s="21">
        <v>1</v>
      </c>
      <c r="K5125" s="21"/>
      <c r="L5125" s="21">
        <f t="shared" si="776"/>
        <v>1</v>
      </c>
      <c r="M5125" s="21"/>
      <c r="N5125" s="30"/>
      <c r="O5125" s="48"/>
      <c r="P5125" s="21" t="s">
        <v>254</v>
      </c>
      <c r="Q5125" s="21"/>
      <c r="R5125" s="21"/>
      <c r="S5125" s="3">
        <v>-20</v>
      </c>
      <c r="T5125" s="37"/>
      <c r="U5125" s="21" t="s">
        <v>3578</v>
      </c>
      <c r="V5125" s="21" t="str">
        <f>VLOOKUP(P5125,'Customer List'!B:C,2,)</f>
        <v>Delhi</v>
      </c>
      <c r="W5125" s="38"/>
      <c r="X5125" s="30" t="str">
        <f t="shared" si="799"/>
        <v/>
      </c>
      <c r="Y5125" s="21" t="str">
        <f t="shared" si="800"/>
        <v/>
      </c>
      <c r="Z5125" s="21" t="str">
        <f t="shared" si="801"/>
        <v/>
      </c>
      <c r="AA5125" s="21" t="str">
        <f t="shared" si="802"/>
        <v/>
      </c>
      <c r="AB5125" s="21" t="str">
        <f>VLOOKUP(U5125,'Currency Sheet'!A:C,3,)</f>
        <v>DOLLAR</v>
      </c>
      <c r="AC5125" s="42" t="str">
        <f>VLOOKUP(P5125,'Customer List'!B:D,3,)</f>
        <v>Local</v>
      </c>
    </row>
    <row r="5126" spans="1:29" x14ac:dyDescent="0.25">
      <c r="A5126" s="21">
        <f t="shared" si="778"/>
        <v>5121</v>
      </c>
      <c r="B5126" s="21" t="s">
        <v>6734</v>
      </c>
      <c r="C5126" s="30">
        <v>46003</v>
      </c>
      <c r="D5126" s="30">
        <v>46007</v>
      </c>
      <c r="E5126" s="47">
        <v>346</v>
      </c>
      <c r="F5126" s="47">
        <f t="shared" si="797"/>
        <v>30448</v>
      </c>
      <c r="G5126" s="48">
        <f t="shared" si="798"/>
        <v>30448</v>
      </c>
      <c r="H5126" s="21" t="s">
        <v>6721</v>
      </c>
      <c r="I5126" s="21" t="s">
        <v>6722</v>
      </c>
      <c r="J5126" s="21">
        <v>1</v>
      </c>
      <c r="K5126" s="21"/>
      <c r="L5126" s="21">
        <f t="shared" si="776"/>
        <v>1</v>
      </c>
      <c r="M5126" s="21"/>
      <c r="N5126" s="30"/>
      <c r="O5126" s="48"/>
      <c r="P5126" s="21" t="s">
        <v>39</v>
      </c>
      <c r="Q5126" s="21"/>
      <c r="R5126" s="21"/>
      <c r="S5126" s="3">
        <v>-20</v>
      </c>
      <c r="T5126" s="37"/>
      <c r="U5126" s="21" t="s">
        <v>3578</v>
      </c>
      <c r="V5126" s="21" t="str">
        <f>VLOOKUP(P5126,'Customer List'!B:C,2,)</f>
        <v>Pune</v>
      </c>
      <c r="W5126" s="38"/>
      <c r="X5126" s="30" t="str">
        <f t="shared" si="799"/>
        <v/>
      </c>
      <c r="Y5126" s="21" t="str">
        <f t="shared" si="800"/>
        <v/>
      </c>
      <c r="Z5126" s="21" t="str">
        <f t="shared" si="801"/>
        <v/>
      </c>
      <c r="AA5126" s="21" t="str">
        <f t="shared" si="802"/>
        <v/>
      </c>
      <c r="AB5126" s="21" t="str">
        <f>VLOOKUP(U5126,'Currency Sheet'!A:C,3,)</f>
        <v>DOLLAR</v>
      </c>
      <c r="AC5126" s="42" t="str">
        <f>VLOOKUP(P5126,'Customer List'!B:D,3,)</f>
        <v>OutStation</v>
      </c>
    </row>
    <row r="5127" spans="1:29" x14ac:dyDescent="0.25">
      <c r="A5127" s="21">
        <f t="shared" si="778"/>
        <v>5122</v>
      </c>
      <c r="B5127" s="21" t="s">
        <v>6734</v>
      </c>
      <c r="C5127" s="30">
        <v>46003</v>
      </c>
      <c r="D5127" s="30">
        <v>46007</v>
      </c>
      <c r="E5127" s="47">
        <v>361</v>
      </c>
      <c r="F5127" s="47">
        <f t="shared" si="797"/>
        <v>31768</v>
      </c>
      <c r="G5127" s="48">
        <f t="shared" si="798"/>
        <v>31768</v>
      </c>
      <c r="H5127" s="21" t="s">
        <v>6723</v>
      </c>
      <c r="I5127" s="21" t="s">
        <v>6724</v>
      </c>
      <c r="J5127" s="21">
        <v>1</v>
      </c>
      <c r="K5127" s="21"/>
      <c r="L5127" s="21">
        <f t="shared" si="776"/>
        <v>1</v>
      </c>
      <c r="M5127" s="21"/>
      <c r="N5127" s="30"/>
      <c r="O5127" s="48"/>
      <c r="P5127" s="21" t="s">
        <v>295</v>
      </c>
      <c r="Q5127" s="21"/>
      <c r="R5127" s="21"/>
      <c r="S5127" s="3">
        <v>-80</v>
      </c>
      <c r="T5127" s="37"/>
      <c r="U5127" s="21" t="s">
        <v>3578</v>
      </c>
      <c r="V5127" s="21" t="str">
        <f>VLOOKUP(P5127,'Customer List'!B:C,2,)</f>
        <v>Kerala</v>
      </c>
      <c r="W5127" s="38"/>
      <c r="X5127" s="30" t="str">
        <f t="shared" si="799"/>
        <v/>
      </c>
      <c r="Y5127" s="21" t="str">
        <f t="shared" si="800"/>
        <v/>
      </c>
      <c r="Z5127" s="21" t="str">
        <f t="shared" si="801"/>
        <v/>
      </c>
      <c r="AA5127" s="21" t="str">
        <f t="shared" si="802"/>
        <v/>
      </c>
      <c r="AB5127" s="21" t="str">
        <f>VLOOKUP(U5127,'Currency Sheet'!A:C,3,)</f>
        <v>DOLLAR</v>
      </c>
      <c r="AC5127" s="42" t="str">
        <f>VLOOKUP(P5127,'Customer List'!B:D,3,)</f>
        <v>OutStation</v>
      </c>
    </row>
    <row r="5128" spans="1:29" x14ac:dyDescent="0.25">
      <c r="A5128" s="21">
        <f t="shared" si="778"/>
        <v>5123</v>
      </c>
      <c r="B5128" s="21" t="s">
        <v>6734</v>
      </c>
      <c r="C5128" s="30">
        <v>46003</v>
      </c>
      <c r="D5128" s="30">
        <v>46007</v>
      </c>
      <c r="E5128" s="47">
        <v>173</v>
      </c>
      <c r="F5128" s="47">
        <f t="shared" si="797"/>
        <v>15224</v>
      </c>
      <c r="G5128" s="48">
        <f t="shared" si="798"/>
        <v>15224</v>
      </c>
      <c r="H5128" s="21" t="s">
        <v>6725</v>
      </c>
      <c r="I5128" s="21" t="s">
        <v>6726</v>
      </c>
      <c r="J5128" s="21">
        <v>1</v>
      </c>
      <c r="K5128" s="21">
        <v>1</v>
      </c>
      <c r="L5128" s="21">
        <f t="shared" si="776"/>
        <v>0</v>
      </c>
      <c r="M5128" s="21" t="s">
        <v>6758</v>
      </c>
      <c r="N5128" s="30">
        <v>46009</v>
      </c>
      <c r="O5128" s="48">
        <v>25935</v>
      </c>
      <c r="P5128" s="21" t="s">
        <v>30</v>
      </c>
      <c r="Q5128" s="21" t="s">
        <v>5959</v>
      </c>
      <c r="R5128" s="21" t="s">
        <v>6091</v>
      </c>
      <c r="S5128" s="3">
        <v>-80</v>
      </c>
      <c r="T5128" s="37" t="s">
        <v>6761</v>
      </c>
      <c r="U5128" s="21" t="s">
        <v>3578</v>
      </c>
      <c r="V5128" s="21" t="str">
        <f>VLOOKUP(P5128,'Customer List'!B:C,2,)</f>
        <v>Delhi</v>
      </c>
      <c r="W5128" s="38"/>
      <c r="X5128" s="30">
        <f t="shared" si="799"/>
        <v>46009</v>
      </c>
      <c r="Y5128" s="21">
        <f t="shared" si="800"/>
        <v>0</v>
      </c>
      <c r="Z5128" s="21" t="str">
        <f t="shared" si="801"/>
        <v>Thursday</v>
      </c>
      <c r="AA5128" s="21" t="str">
        <f t="shared" si="802"/>
        <v>Thursday</v>
      </c>
      <c r="AB5128" s="21" t="str">
        <f>VLOOKUP(U5128,'Currency Sheet'!A:C,3,)</f>
        <v>DOLLAR</v>
      </c>
      <c r="AC5128" s="42" t="str">
        <f>VLOOKUP(P5128,'Customer List'!B:D,3,)</f>
        <v>Local</v>
      </c>
    </row>
    <row r="5129" spans="1:29" x14ac:dyDescent="0.25">
      <c r="A5129" s="21">
        <f t="shared" si="778"/>
        <v>5124</v>
      </c>
      <c r="B5129" s="21" t="s">
        <v>6734</v>
      </c>
      <c r="C5129" s="30">
        <v>46003</v>
      </c>
      <c r="D5129" s="30">
        <v>46007</v>
      </c>
      <c r="E5129" s="47">
        <v>173</v>
      </c>
      <c r="F5129" s="47">
        <f t="shared" si="797"/>
        <v>15224</v>
      </c>
      <c r="G5129" s="48">
        <f t="shared" si="798"/>
        <v>15224</v>
      </c>
      <c r="H5129" s="21" t="s">
        <v>6727</v>
      </c>
      <c r="I5129" s="21" t="s">
        <v>6726</v>
      </c>
      <c r="J5129" s="21">
        <v>1</v>
      </c>
      <c r="K5129" s="21">
        <v>1</v>
      </c>
      <c r="L5129" s="21">
        <f t="shared" si="776"/>
        <v>0</v>
      </c>
      <c r="M5129" s="21" t="s">
        <v>6758</v>
      </c>
      <c r="N5129" s="30">
        <v>46009</v>
      </c>
      <c r="O5129" s="48">
        <v>25935</v>
      </c>
      <c r="P5129" s="21" t="s">
        <v>30</v>
      </c>
      <c r="Q5129" s="21" t="s">
        <v>5959</v>
      </c>
      <c r="R5129" s="21" t="s">
        <v>6091</v>
      </c>
      <c r="S5129" s="3">
        <v>-80</v>
      </c>
      <c r="T5129" s="37" t="s">
        <v>6761</v>
      </c>
      <c r="U5129" s="21" t="s">
        <v>3578</v>
      </c>
      <c r="V5129" s="21" t="str">
        <f>VLOOKUP(P5129,'Customer List'!B:C,2,)</f>
        <v>Delhi</v>
      </c>
      <c r="W5129" s="38"/>
      <c r="X5129" s="30">
        <f t="shared" si="799"/>
        <v>46009</v>
      </c>
      <c r="Y5129" s="21">
        <f t="shared" si="800"/>
        <v>0</v>
      </c>
      <c r="Z5129" s="21" t="str">
        <f t="shared" si="801"/>
        <v>Thursday</v>
      </c>
      <c r="AA5129" s="21" t="str">
        <f t="shared" si="802"/>
        <v>Thursday</v>
      </c>
      <c r="AB5129" s="21" t="str">
        <f>VLOOKUP(U5129,'Currency Sheet'!A:C,3,)</f>
        <v>DOLLAR</v>
      </c>
      <c r="AC5129" s="42" t="str">
        <f>VLOOKUP(P5129,'Customer List'!B:D,3,)</f>
        <v>Local</v>
      </c>
    </row>
    <row r="5130" spans="1:29" x14ac:dyDescent="0.25">
      <c r="A5130" s="21">
        <f t="shared" si="778"/>
        <v>5125</v>
      </c>
      <c r="B5130" s="21" t="s">
        <v>6734</v>
      </c>
      <c r="C5130" s="30">
        <v>46003</v>
      </c>
      <c r="D5130" s="30">
        <v>46007</v>
      </c>
      <c r="E5130" s="47">
        <v>173</v>
      </c>
      <c r="F5130" s="47">
        <f t="shared" si="797"/>
        <v>15224</v>
      </c>
      <c r="G5130" s="48">
        <f t="shared" si="798"/>
        <v>15224</v>
      </c>
      <c r="H5130" s="21" t="s">
        <v>6728</v>
      </c>
      <c r="I5130" s="21" t="s">
        <v>6726</v>
      </c>
      <c r="J5130" s="21">
        <v>1</v>
      </c>
      <c r="K5130" s="21">
        <v>1</v>
      </c>
      <c r="L5130" s="21">
        <f t="shared" si="776"/>
        <v>0</v>
      </c>
      <c r="M5130" s="21" t="s">
        <v>6758</v>
      </c>
      <c r="N5130" s="30">
        <v>46009</v>
      </c>
      <c r="O5130" s="48">
        <v>25935</v>
      </c>
      <c r="P5130" s="21" t="s">
        <v>30</v>
      </c>
      <c r="Q5130" s="21" t="s">
        <v>5959</v>
      </c>
      <c r="R5130" s="21" t="s">
        <v>6091</v>
      </c>
      <c r="S5130" s="3">
        <v>-80</v>
      </c>
      <c r="T5130" s="37" t="s">
        <v>6761</v>
      </c>
      <c r="U5130" s="21" t="s">
        <v>3578</v>
      </c>
      <c r="V5130" s="21" t="str">
        <f>VLOOKUP(P5130,'Customer List'!B:C,2,)</f>
        <v>Delhi</v>
      </c>
      <c r="W5130" s="38"/>
      <c r="X5130" s="30">
        <f t="shared" si="799"/>
        <v>46009</v>
      </c>
      <c r="Y5130" s="21">
        <f t="shared" si="800"/>
        <v>0</v>
      </c>
      <c r="Z5130" s="21" t="str">
        <f t="shared" si="801"/>
        <v>Thursday</v>
      </c>
      <c r="AA5130" s="21" t="str">
        <f t="shared" si="802"/>
        <v>Thursday</v>
      </c>
      <c r="AB5130" s="21" t="str">
        <f>VLOOKUP(U5130,'Currency Sheet'!A:C,3,)</f>
        <v>DOLLAR</v>
      </c>
      <c r="AC5130" s="42" t="str">
        <f>VLOOKUP(P5130,'Customer List'!B:D,3,)</f>
        <v>Local</v>
      </c>
    </row>
    <row r="5131" spans="1:29" x14ac:dyDescent="0.25">
      <c r="A5131" s="21">
        <f t="shared" si="778"/>
        <v>5126</v>
      </c>
      <c r="B5131" s="21" t="s">
        <v>6734</v>
      </c>
      <c r="C5131" s="30">
        <v>46003</v>
      </c>
      <c r="D5131" s="30">
        <v>46007</v>
      </c>
      <c r="E5131" s="47">
        <v>361</v>
      </c>
      <c r="F5131" s="47">
        <f t="shared" si="797"/>
        <v>31768</v>
      </c>
      <c r="G5131" s="48">
        <f t="shared" si="798"/>
        <v>31768</v>
      </c>
      <c r="H5131" s="21" t="s">
        <v>6729</v>
      </c>
      <c r="I5131" s="21" t="s">
        <v>6730</v>
      </c>
      <c r="J5131" s="21">
        <v>1</v>
      </c>
      <c r="K5131" s="21">
        <v>1</v>
      </c>
      <c r="L5131" s="21">
        <f t="shared" si="776"/>
        <v>0</v>
      </c>
      <c r="M5131" s="21" t="s">
        <v>6759</v>
      </c>
      <c r="N5131" s="30">
        <v>46009</v>
      </c>
      <c r="O5131" s="48">
        <v>0</v>
      </c>
      <c r="P5131" s="21" t="s">
        <v>30</v>
      </c>
      <c r="Q5131" s="21" t="s">
        <v>5959</v>
      </c>
      <c r="R5131" s="21" t="s">
        <v>6091</v>
      </c>
      <c r="S5131" s="3">
        <v>-80</v>
      </c>
      <c r="T5131" s="37" t="s">
        <v>6760</v>
      </c>
      <c r="U5131" s="21" t="s">
        <v>3578</v>
      </c>
      <c r="V5131" s="21" t="str">
        <f>VLOOKUP(P5131,'Customer List'!B:C,2,)</f>
        <v>Delhi</v>
      </c>
      <c r="W5131" s="38"/>
      <c r="X5131" s="30">
        <f t="shared" si="799"/>
        <v>46009</v>
      </c>
      <c r="Y5131" s="21">
        <f t="shared" si="800"/>
        <v>0</v>
      </c>
      <c r="Z5131" s="21" t="str">
        <f t="shared" si="801"/>
        <v>Thursday</v>
      </c>
      <c r="AA5131" s="21" t="str">
        <f t="shared" si="802"/>
        <v>Thursday</v>
      </c>
      <c r="AB5131" s="21" t="str">
        <f>VLOOKUP(U5131,'Currency Sheet'!A:C,3,)</f>
        <v>DOLLAR</v>
      </c>
      <c r="AC5131" s="42" t="str">
        <f>VLOOKUP(P5131,'Customer List'!B:D,3,)</f>
        <v>Local</v>
      </c>
    </row>
    <row r="5132" spans="1:29" x14ac:dyDescent="0.25">
      <c r="A5132" s="21">
        <f t="shared" si="778"/>
        <v>5127</v>
      </c>
      <c r="B5132" s="21" t="s">
        <v>6734</v>
      </c>
      <c r="C5132" s="30">
        <v>46003</v>
      </c>
      <c r="D5132" s="30">
        <v>46007</v>
      </c>
      <c r="E5132" s="47">
        <v>333</v>
      </c>
      <c r="F5132" s="47">
        <f t="shared" si="797"/>
        <v>29304</v>
      </c>
      <c r="G5132" s="48">
        <f t="shared" si="798"/>
        <v>29304</v>
      </c>
      <c r="H5132" s="21" t="s">
        <v>6731</v>
      </c>
      <c r="I5132" s="21" t="s">
        <v>6732</v>
      </c>
      <c r="J5132" s="21">
        <v>1</v>
      </c>
      <c r="K5132" s="21"/>
      <c r="L5132" s="21">
        <f t="shared" si="776"/>
        <v>1</v>
      </c>
      <c r="M5132" s="21"/>
      <c r="N5132" s="30"/>
      <c r="O5132" s="48"/>
      <c r="P5132" s="21" t="s">
        <v>269</v>
      </c>
      <c r="Q5132" s="21"/>
      <c r="R5132" s="21"/>
      <c r="S5132" s="3">
        <v>-80</v>
      </c>
      <c r="T5132" s="37"/>
      <c r="U5132" s="21" t="s">
        <v>3578</v>
      </c>
      <c r="V5132" s="21" t="str">
        <f>VLOOKUP(P5132,'Customer List'!B:C,2,)</f>
        <v>Kalyani</v>
      </c>
      <c r="W5132" s="38"/>
      <c r="X5132" s="30" t="str">
        <f t="shared" si="799"/>
        <v/>
      </c>
      <c r="Y5132" s="21" t="str">
        <f t="shared" si="800"/>
        <v/>
      </c>
      <c r="Z5132" s="21" t="str">
        <f t="shared" si="801"/>
        <v/>
      </c>
      <c r="AA5132" s="21" t="str">
        <f t="shared" si="802"/>
        <v/>
      </c>
      <c r="AB5132" s="21" t="str">
        <f>VLOOKUP(U5132,'Currency Sheet'!A:C,3,)</f>
        <v>DOLLAR</v>
      </c>
      <c r="AC5132" s="42" t="str">
        <f>VLOOKUP(P5132,'Customer List'!B:D,3,)</f>
        <v>OutStation</v>
      </c>
    </row>
    <row r="5133" spans="1:29" x14ac:dyDescent="0.25">
      <c r="A5133" s="21">
        <f t="shared" si="778"/>
        <v>5128</v>
      </c>
      <c r="B5133" s="21" t="s">
        <v>6734</v>
      </c>
      <c r="C5133" s="30">
        <v>46003</v>
      </c>
      <c r="D5133" s="30">
        <v>46007</v>
      </c>
      <c r="E5133" s="47">
        <v>393</v>
      </c>
      <c r="F5133" s="47">
        <f t="shared" si="797"/>
        <v>34584</v>
      </c>
      <c r="G5133" s="48">
        <f t="shared" si="798"/>
        <v>34584</v>
      </c>
      <c r="H5133" s="21" t="s">
        <v>364</v>
      </c>
      <c r="I5133" s="21" t="s">
        <v>6733</v>
      </c>
      <c r="J5133" s="21">
        <v>1</v>
      </c>
      <c r="K5133" s="21">
        <v>1</v>
      </c>
      <c r="L5133" s="21">
        <f t="shared" si="776"/>
        <v>0</v>
      </c>
      <c r="M5133" s="21" t="s">
        <v>6763</v>
      </c>
      <c r="N5133" s="30">
        <v>46009</v>
      </c>
      <c r="O5133" s="48">
        <v>54795</v>
      </c>
      <c r="P5133" s="21" t="s">
        <v>4968</v>
      </c>
      <c r="Q5133" s="21" t="s">
        <v>5959</v>
      </c>
      <c r="R5133" s="21" t="s">
        <v>6091</v>
      </c>
      <c r="S5133" s="3">
        <v>4</v>
      </c>
      <c r="T5133" s="37"/>
      <c r="U5133" s="21" t="s">
        <v>3578</v>
      </c>
      <c r="V5133" s="21" t="str">
        <f>VLOOKUP(P5133,'Customer List'!B:C,2,)</f>
        <v>Delhi</v>
      </c>
      <c r="W5133" s="38"/>
      <c r="X5133" s="30">
        <f t="shared" si="799"/>
        <v>46009</v>
      </c>
      <c r="Y5133" s="21">
        <f t="shared" si="800"/>
        <v>0</v>
      </c>
      <c r="Z5133" s="21" t="str">
        <f t="shared" si="801"/>
        <v>Thursday</v>
      </c>
      <c r="AA5133" s="21" t="str">
        <f t="shared" si="802"/>
        <v>Thursday</v>
      </c>
      <c r="AB5133" s="21" t="str">
        <f>VLOOKUP(U5133,'Currency Sheet'!A:C,3,)</f>
        <v>DOLLAR</v>
      </c>
      <c r="AC5133" s="42" t="str">
        <f>VLOOKUP(P5133,'Customer List'!B:D,3,)</f>
        <v>Local</v>
      </c>
    </row>
    <row r="5134" spans="1:29" x14ac:dyDescent="0.25">
      <c r="A5134" s="21">
        <f t="shared" si="778"/>
        <v>5129</v>
      </c>
      <c r="B5134" s="21">
        <v>342346</v>
      </c>
      <c r="C5134" s="30">
        <v>46003</v>
      </c>
      <c r="D5134" s="30">
        <v>46008</v>
      </c>
      <c r="E5134" s="47">
        <v>173.25</v>
      </c>
      <c r="F5134" s="47">
        <f t="shared" ref="F5134" si="803">IF(AB5134="DOLLAR",E5134*88,E5134)</f>
        <v>15246</v>
      </c>
      <c r="G5134" s="48">
        <f t="shared" ref="G5134" si="804">IFERROR(F5134*J5134,0)</f>
        <v>15246</v>
      </c>
      <c r="H5134" s="21" t="s">
        <v>6735</v>
      </c>
      <c r="I5134" s="21"/>
      <c r="J5134" s="21">
        <v>1</v>
      </c>
      <c r="K5134" s="21"/>
      <c r="L5134" s="21">
        <f t="shared" si="776"/>
        <v>1</v>
      </c>
      <c r="M5134" s="21"/>
      <c r="N5134" s="30"/>
      <c r="O5134" s="48"/>
      <c r="P5134" s="21" t="s">
        <v>37</v>
      </c>
      <c r="Q5134" s="21"/>
      <c r="R5134" s="21"/>
      <c r="S5134" s="3">
        <v>4</v>
      </c>
      <c r="T5134" s="37"/>
      <c r="U5134" s="21" t="s">
        <v>4334</v>
      </c>
      <c r="V5134" s="21" t="str">
        <f>VLOOKUP(P5134,'Customer List'!B:C,2,)</f>
        <v>Banglore</v>
      </c>
      <c r="W5134" s="38"/>
      <c r="X5134" s="30" t="str">
        <f t="shared" ref="X5134" si="805">IF(OR(R5134 = "PRIYANKA MADAM", R5134 = "DEEPAK", R5134 = "PORTER"),N5134,"")</f>
        <v/>
      </c>
      <c r="Y5134" s="21" t="str">
        <f t="shared" ref="Y5134" si="806">IF(X5134="", "", X5134-N5134)</f>
        <v/>
      </c>
      <c r="Z5134" s="21" t="str">
        <f t="shared" ref="Z5134" si="807">IF(N5134="", "", TEXT(N5134, "dddd"))</f>
        <v/>
      </c>
      <c r="AA5134" s="21" t="str">
        <f t="shared" ref="AA5134" si="808">IF(X5134="", "", TEXT(X5134, "dddd"))</f>
        <v/>
      </c>
      <c r="AB5134" s="21" t="str">
        <f>VLOOKUP(U5134,'Currency Sheet'!A:C,3,)</f>
        <v>DOLLAR</v>
      </c>
      <c r="AC5134" s="42" t="str">
        <f>VLOOKUP(P5134,'Customer List'!B:D,3,)</f>
        <v>OutStation</v>
      </c>
    </row>
    <row r="5135" spans="1:29" x14ac:dyDescent="0.25">
      <c r="A5135" s="21">
        <f t="shared" si="778"/>
        <v>5130</v>
      </c>
      <c r="B5135" s="21">
        <v>923864</v>
      </c>
      <c r="C5135" s="30">
        <v>46002</v>
      </c>
      <c r="D5135" s="30">
        <v>46008</v>
      </c>
      <c r="E5135" s="47">
        <v>280.5</v>
      </c>
      <c r="F5135" s="47">
        <f t="shared" ref="F5135" si="809">IF(AB5135="DOLLAR",E5135*88,E5135)</f>
        <v>24684</v>
      </c>
      <c r="G5135" s="48">
        <f t="shared" ref="G5135" si="810">IFERROR(F5135*J5135,0)</f>
        <v>24684</v>
      </c>
      <c r="H5135" s="21" t="s">
        <v>6736</v>
      </c>
      <c r="I5135" s="21"/>
      <c r="J5135" s="21">
        <v>1</v>
      </c>
      <c r="K5135" s="21">
        <v>1</v>
      </c>
      <c r="L5135" s="21">
        <f t="shared" si="776"/>
        <v>0</v>
      </c>
      <c r="M5135" s="21" t="s">
        <v>6764</v>
      </c>
      <c r="N5135" s="30">
        <v>46009</v>
      </c>
      <c r="O5135" s="48">
        <v>25000</v>
      </c>
      <c r="P5135" s="21" t="s">
        <v>625</v>
      </c>
      <c r="Q5135" s="21" t="s">
        <v>5959</v>
      </c>
      <c r="R5135" s="21" t="s">
        <v>6091</v>
      </c>
      <c r="S5135" s="3">
        <v>4</v>
      </c>
      <c r="T5135" s="37" t="s">
        <v>6756</v>
      </c>
      <c r="U5135" s="21" t="s">
        <v>3587</v>
      </c>
      <c r="V5135" s="21" t="str">
        <f>VLOOKUP(P5135,'Customer List'!B:C,2,)</f>
        <v>Delhi</v>
      </c>
      <c r="W5135" s="38"/>
      <c r="X5135" s="30">
        <f t="shared" ref="X5135" si="811">IF(OR(R5135 = "PRIYANKA MADAM", R5135 = "DEEPAK", R5135 = "PORTER"),N5135,"")</f>
        <v>46009</v>
      </c>
      <c r="Y5135" s="21">
        <f t="shared" ref="Y5135" si="812">IF(X5135="", "", X5135-N5135)</f>
        <v>0</v>
      </c>
      <c r="Z5135" s="21" t="str">
        <f t="shared" ref="Z5135" si="813">IF(N5135="", "", TEXT(N5135, "dddd"))</f>
        <v>Thursday</v>
      </c>
      <c r="AA5135" s="21" t="str">
        <f t="shared" ref="AA5135" si="814">IF(X5135="", "", TEXT(X5135, "dddd"))</f>
        <v>Thursday</v>
      </c>
      <c r="AB5135" s="21" t="str">
        <f>VLOOKUP(U5135,'Currency Sheet'!A:C,3,)</f>
        <v>DOLLAR</v>
      </c>
      <c r="AC5135" s="42" t="str">
        <f>VLOOKUP(P5135,'Customer List'!B:D,3,)</f>
        <v>Local</v>
      </c>
    </row>
    <row r="5136" spans="1:29" x14ac:dyDescent="0.25">
      <c r="A5136" s="21">
        <f t="shared" si="778"/>
        <v>5131</v>
      </c>
      <c r="B5136" s="21">
        <v>923920</v>
      </c>
      <c r="C5136" s="30">
        <v>46002</v>
      </c>
      <c r="D5136" s="30">
        <v>46008</v>
      </c>
      <c r="E5136" s="47">
        <v>289</v>
      </c>
      <c r="F5136" s="47">
        <f t="shared" ref="F5136" si="815">IF(AB5136="DOLLAR",E5136*88,E5136)</f>
        <v>25432</v>
      </c>
      <c r="G5136" s="48">
        <f t="shared" ref="G5136" si="816">IFERROR(F5136*J5136,0)</f>
        <v>25432</v>
      </c>
      <c r="H5136" s="21" t="s">
        <v>6737</v>
      </c>
      <c r="I5136" s="21"/>
      <c r="J5136" s="21">
        <v>1</v>
      </c>
      <c r="K5136" s="21"/>
      <c r="L5136" s="21">
        <f t="shared" si="776"/>
        <v>1</v>
      </c>
      <c r="M5136" s="21"/>
      <c r="N5136" s="30"/>
      <c r="O5136" s="48"/>
      <c r="P5136" s="21" t="s">
        <v>2386</v>
      </c>
      <c r="Q5136" s="21"/>
      <c r="R5136" s="21"/>
      <c r="S5136" s="3">
        <v>4</v>
      </c>
      <c r="T5136" s="37"/>
      <c r="U5136" s="21" t="s">
        <v>3587</v>
      </c>
      <c r="V5136" s="21" t="str">
        <f>VLOOKUP(P5136,'Customer List'!B:C,2,)</f>
        <v>Vellore</v>
      </c>
      <c r="W5136" s="38"/>
      <c r="X5136" s="30" t="str">
        <f t="shared" ref="X5136" si="817">IF(OR(R5136 = "PRIYANKA MADAM", R5136 = "DEEPAK", R5136 = "PORTER"),N5136,"")</f>
        <v/>
      </c>
      <c r="Y5136" s="21" t="str">
        <f t="shared" ref="Y5136" si="818">IF(X5136="", "", X5136-N5136)</f>
        <v/>
      </c>
      <c r="Z5136" s="21" t="str">
        <f t="shared" ref="Z5136" si="819">IF(N5136="", "", TEXT(N5136, "dddd"))</f>
        <v/>
      </c>
      <c r="AA5136" s="21" t="str">
        <f t="shared" ref="AA5136" si="820">IF(X5136="", "", TEXT(X5136, "dddd"))</f>
        <v/>
      </c>
      <c r="AB5136" s="21" t="str">
        <f>VLOOKUP(U5136,'Currency Sheet'!A:C,3,)</f>
        <v>DOLLAR</v>
      </c>
      <c r="AC5136" s="42" t="str">
        <f>VLOOKUP(P5136,'Customer List'!B:D,3,)</f>
        <v>OutStation</v>
      </c>
    </row>
    <row r="5137" spans="1:29" x14ac:dyDescent="0.25">
      <c r="A5137" s="21">
        <f t="shared" si="778"/>
        <v>5132</v>
      </c>
      <c r="B5137" s="21">
        <v>924020</v>
      </c>
      <c r="C5137" s="30">
        <v>46002</v>
      </c>
      <c r="D5137" s="30">
        <v>46008</v>
      </c>
      <c r="E5137" s="47">
        <v>782</v>
      </c>
      <c r="F5137" s="47">
        <f t="shared" ref="F5137" si="821">IF(AB5137="DOLLAR",E5137*88,E5137)</f>
        <v>68816</v>
      </c>
      <c r="G5137" s="48">
        <f t="shared" ref="G5137" si="822">IFERROR(F5137*J5137,0)</f>
        <v>68816</v>
      </c>
      <c r="H5137" s="21" t="s">
        <v>6738</v>
      </c>
      <c r="I5137" s="21"/>
      <c r="J5137" s="21">
        <v>1</v>
      </c>
      <c r="K5137" s="21"/>
      <c r="L5137" s="21">
        <f t="shared" ref="L5137" si="823">J5137-K5137</f>
        <v>1</v>
      </c>
      <c r="M5137" s="21"/>
      <c r="N5137" s="30"/>
      <c r="O5137" s="48"/>
      <c r="P5137" s="21" t="s">
        <v>621</v>
      </c>
      <c r="Q5137" s="21"/>
      <c r="R5137" s="21"/>
      <c r="S5137" s="3">
        <v>4</v>
      </c>
      <c r="T5137" s="37"/>
      <c r="U5137" s="21" t="s">
        <v>3587</v>
      </c>
      <c r="V5137" s="21" t="str">
        <f>VLOOKUP(P5137,'Customer List'!B:C,2,)</f>
        <v>Hyderabad</v>
      </c>
      <c r="W5137" s="38"/>
      <c r="X5137" s="30" t="str">
        <f t="shared" ref="X5137" si="824">IF(OR(R5137 = "PRIYANKA MADAM", R5137 = "DEEPAK", R5137 = "PORTER"),N5137,"")</f>
        <v/>
      </c>
      <c r="Y5137" s="21" t="str">
        <f t="shared" ref="Y5137" si="825">IF(X5137="", "", X5137-N5137)</f>
        <v/>
      </c>
      <c r="Z5137" s="21" t="str">
        <f t="shared" ref="Z5137" si="826">IF(N5137="", "", TEXT(N5137, "dddd"))</f>
        <v/>
      </c>
      <c r="AA5137" s="21" t="str">
        <f t="shared" ref="AA5137" si="827">IF(X5137="", "", TEXT(X5137, "dddd"))</f>
        <v/>
      </c>
      <c r="AB5137" s="21" t="str">
        <f>VLOOKUP(U5137,'Currency Sheet'!A:C,3,)</f>
        <v>DOLLAR</v>
      </c>
      <c r="AC5137" s="42" t="str">
        <f>VLOOKUP(P5137,'Customer List'!B:D,3,)</f>
        <v>OutStation</v>
      </c>
    </row>
    <row r="5138" spans="1:29" x14ac:dyDescent="0.25">
      <c r="A5138" s="21">
        <f t="shared" si="778"/>
        <v>5133</v>
      </c>
      <c r="B5138" s="21" t="s">
        <v>6739</v>
      </c>
      <c r="C5138" s="30">
        <v>46003</v>
      </c>
      <c r="D5138" s="30">
        <v>46008</v>
      </c>
      <c r="E5138" s="47">
        <v>7000</v>
      </c>
      <c r="F5138" s="47">
        <f t="shared" ref="F5138" si="828">IF(AB5138="DOLLAR",E5138*88,E5138)</f>
        <v>7000</v>
      </c>
      <c r="G5138" s="48">
        <f t="shared" ref="G5138" si="829">IFERROR(F5138*J5138,0)</f>
        <v>7000</v>
      </c>
      <c r="H5138" s="21" t="s">
        <v>6312</v>
      </c>
      <c r="I5138" s="21"/>
      <c r="J5138" s="21">
        <v>1</v>
      </c>
      <c r="K5138" s="21"/>
      <c r="L5138" s="21">
        <f t="shared" ref="L5138" si="830">J5138-K5138</f>
        <v>1</v>
      </c>
      <c r="M5138" s="21"/>
      <c r="N5138" s="30"/>
      <c r="O5138" s="48"/>
      <c r="P5138" s="21" t="s">
        <v>1145</v>
      </c>
      <c r="Q5138" s="21"/>
      <c r="R5138" s="21"/>
      <c r="S5138" s="3" t="s">
        <v>299</v>
      </c>
      <c r="T5138" s="37"/>
      <c r="U5138" s="21" t="s">
        <v>4340</v>
      </c>
      <c r="V5138" s="21" t="str">
        <f>VLOOKUP(P5138,'Customer List'!B:C,2,)</f>
        <v>STOCK</v>
      </c>
      <c r="W5138" s="38"/>
      <c r="X5138" s="30" t="str">
        <f t="shared" ref="X5138" si="831">IF(OR(R5138 = "PRIYANKA MADAM", R5138 = "DEEPAK", R5138 = "PORTER"),N5138,"")</f>
        <v/>
      </c>
      <c r="Y5138" s="21" t="str">
        <f t="shared" ref="Y5138" si="832">IF(X5138="", "", X5138-N5138)</f>
        <v/>
      </c>
      <c r="Z5138" s="21" t="str">
        <f t="shared" ref="Z5138" si="833">IF(N5138="", "", TEXT(N5138, "dddd"))</f>
        <v/>
      </c>
      <c r="AA5138" s="21" t="str">
        <f t="shared" ref="AA5138" si="834">IF(X5138="", "", TEXT(X5138, "dddd"))</f>
        <v/>
      </c>
      <c r="AB5138" s="21" t="str">
        <f>VLOOKUP(U5138,'Currency Sheet'!A:C,3,)</f>
        <v>INR</v>
      </c>
      <c r="AC5138" s="42" t="str">
        <f>VLOOKUP(P5138,'Customer List'!B:D,3,)</f>
        <v>STOCK</v>
      </c>
    </row>
    <row r="5139" spans="1:29" x14ac:dyDescent="0.25">
      <c r="A5139" s="21">
        <f t="shared" si="778"/>
        <v>5134</v>
      </c>
      <c r="B5139" s="21">
        <v>183284</v>
      </c>
      <c r="C5139" s="30">
        <v>46006</v>
      </c>
      <c r="D5139" s="30">
        <v>46009</v>
      </c>
      <c r="E5139" s="47">
        <v>103.2</v>
      </c>
      <c r="F5139" s="47">
        <f t="shared" ref="F5139:F5146" si="835">IF(AB5139="DOLLAR",E5139*88,E5139)</f>
        <v>9081.6</v>
      </c>
      <c r="G5139" s="48">
        <f t="shared" ref="G5139:G5146" si="836">IFERROR(F5139*J5139,0)</f>
        <v>9081.6</v>
      </c>
      <c r="H5139" s="21" t="s">
        <v>420</v>
      </c>
      <c r="I5139" s="21"/>
      <c r="J5139" s="21">
        <v>1</v>
      </c>
      <c r="K5139" s="21"/>
      <c r="L5139" s="21">
        <f t="shared" ref="L5139:L5146" si="837">J5139-K5139</f>
        <v>1</v>
      </c>
      <c r="M5139" s="21"/>
      <c r="N5139" s="30"/>
      <c r="O5139" s="48"/>
      <c r="P5139" s="21" t="s">
        <v>658</v>
      </c>
      <c r="Q5139" s="21"/>
      <c r="R5139" s="21"/>
      <c r="S5139" s="3">
        <v>4</v>
      </c>
      <c r="T5139" s="37"/>
      <c r="U5139" s="21" t="s">
        <v>5214</v>
      </c>
      <c r="V5139" s="21" t="str">
        <f>VLOOKUP(P5139,'Customer List'!B:C,2,)</f>
        <v>Bhopal</v>
      </c>
      <c r="W5139" s="38"/>
      <c r="X5139" s="30" t="str">
        <f t="shared" ref="X5139:X5146" si="838">IF(OR(R5139 = "PRIYANKA MADAM", R5139 = "DEEPAK", R5139 = "PORTER"),N5139,"")</f>
        <v/>
      </c>
      <c r="Y5139" s="21" t="str">
        <f t="shared" ref="Y5139:Y5146" si="839">IF(X5139="", "", X5139-N5139)</f>
        <v/>
      </c>
      <c r="Z5139" s="21" t="str">
        <f t="shared" ref="Z5139:Z5146" si="840">IF(N5139="", "", TEXT(N5139, "dddd"))</f>
        <v/>
      </c>
      <c r="AA5139" s="21" t="str">
        <f t="shared" ref="AA5139:AA5146" si="841">IF(X5139="", "", TEXT(X5139, "dddd"))</f>
        <v/>
      </c>
      <c r="AB5139" s="21" t="str">
        <f>VLOOKUP(U5139,'Currency Sheet'!A:C,3,)</f>
        <v>DOLLAR</v>
      </c>
      <c r="AC5139" s="42" t="str">
        <f>VLOOKUP(P5139,'Customer List'!B:D,3,)</f>
        <v>OutStation</v>
      </c>
    </row>
    <row r="5140" spans="1:29" x14ac:dyDescent="0.25">
      <c r="A5140" s="21">
        <f t="shared" si="778"/>
        <v>5135</v>
      </c>
      <c r="B5140" s="21">
        <v>183284</v>
      </c>
      <c r="C5140" s="30">
        <v>46006</v>
      </c>
      <c r="D5140" s="30">
        <v>46009</v>
      </c>
      <c r="E5140" s="47">
        <v>103.2</v>
      </c>
      <c r="F5140" s="47">
        <f t="shared" si="835"/>
        <v>9081.6</v>
      </c>
      <c r="G5140" s="48">
        <f t="shared" si="836"/>
        <v>9081.6</v>
      </c>
      <c r="H5140" s="21" t="s">
        <v>654</v>
      </c>
      <c r="I5140" s="21"/>
      <c r="J5140" s="21">
        <v>1</v>
      </c>
      <c r="K5140" s="21"/>
      <c r="L5140" s="21">
        <f t="shared" si="837"/>
        <v>1</v>
      </c>
      <c r="M5140" s="21"/>
      <c r="N5140" s="30"/>
      <c r="O5140" s="48"/>
      <c r="P5140" s="21" t="s">
        <v>658</v>
      </c>
      <c r="Q5140" s="21"/>
      <c r="R5140" s="21"/>
      <c r="S5140" s="3">
        <v>4</v>
      </c>
      <c r="T5140" s="37"/>
      <c r="U5140" s="21" t="s">
        <v>5214</v>
      </c>
      <c r="V5140" s="21" t="str">
        <f>VLOOKUP(P5140,'Customer List'!B:C,2,)</f>
        <v>Bhopal</v>
      </c>
      <c r="W5140" s="38"/>
      <c r="X5140" s="30" t="str">
        <f t="shared" si="838"/>
        <v/>
      </c>
      <c r="Y5140" s="21" t="str">
        <f t="shared" si="839"/>
        <v/>
      </c>
      <c r="Z5140" s="21" t="str">
        <f t="shared" si="840"/>
        <v/>
      </c>
      <c r="AA5140" s="21" t="str">
        <f t="shared" si="841"/>
        <v/>
      </c>
      <c r="AB5140" s="21" t="str">
        <f>VLOOKUP(U5140,'Currency Sheet'!A:C,3,)</f>
        <v>DOLLAR</v>
      </c>
      <c r="AC5140" s="42" t="str">
        <f>VLOOKUP(P5140,'Customer List'!B:D,3,)</f>
        <v>OutStation</v>
      </c>
    </row>
    <row r="5141" spans="1:29" x14ac:dyDescent="0.25">
      <c r="A5141" s="21">
        <f t="shared" si="778"/>
        <v>5136</v>
      </c>
      <c r="B5141" s="21">
        <v>183284</v>
      </c>
      <c r="C5141" s="30">
        <v>46006</v>
      </c>
      <c r="D5141" s="30">
        <v>46009</v>
      </c>
      <c r="E5141" s="47">
        <v>103.2</v>
      </c>
      <c r="F5141" s="47">
        <f t="shared" si="835"/>
        <v>9081.6</v>
      </c>
      <c r="G5141" s="48">
        <f t="shared" si="836"/>
        <v>9081.6</v>
      </c>
      <c r="H5141" s="21" t="s">
        <v>655</v>
      </c>
      <c r="I5141" s="21"/>
      <c r="J5141" s="21">
        <v>1</v>
      </c>
      <c r="K5141" s="21"/>
      <c r="L5141" s="21">
        <f t="shared" si="837"/>
        <v>1</v>
      </c>
      <c r="M5141" s="21"/>
      <c r="N5141" s="30"/>
      <c r="O5141" s="48"/>
      <c r="P5141" s="21" t="s">
        <v>658</v>
      </c>
      <c r="Q5141" s="21"/>
      <c r="R5141" s="21"/>
      <c r="S5141" s="3">
        <v>4</v>
      </c>
      <c r="T5141" s="37"/>
      <c r="U5141" s="21" t="s">
        <v>5214</v>
      </c>
      <c r="V5141" s="21" t="str">
        <f>VLOOKUP(P5141,'Customer List'!B:C,2,)</f>
        <v>Bhopal</v>
      </c>
      <c r="W5141" s="38"/>
      <c r="X5141" s="30" t="str">
        <f t="shared" si="838"/>
        <v/>
      </c>
      <c r="Y5141" s="21" t="str">
        <f t="shared" si="839"/>
        <v/>
      </c>
      <c r="Z5141" s="21" t="str">
        <f t="shared" si="840"/>
        <v/>
      </c>
      <c r="AA5141" s="21" t="str">
        <f t="shared" si="841"/>
        <v/>
      </c>
      <c r="AB5141" s="21" t="str">
        <f>VLOOKUP(U5141,'Currency Sheet'!A:C,3,)</f>
        <v>DOLLAR</v>
      </c>
      <c r="AC5141" s="42" t="str">
        <f>VLOOKUP(P5141,'Customer List'!B:D,3,)</f>
        <v>OutStation</v>
      </c>
    </row>
    <row r="5142" spans="1:29" x14ac:dyDescent="0.25">
      <c r="A5142" s="21">
        <f t="shared" si="778"/>
        <v>5137</v>
      </c>
      <c r="B5142" s="21">
        <v>183284</v>
      </c>
      <c r="C5142" s="30">
        <v>46006</v>
      </c>
      <c r="D5142" s="30">
        <v>46009</v>
      </c>
      <c r="E5142" s="47">
        <v>103.2</v>
      </c>
      <c r="F5142" s="47">
        <f t="shared" si="835"/>
        <v>9081.6</v>
      </c>
      <c r="G5142" s="48">
        <f t="shared" si="836"/>
        <v>9081.6</v>
      </c>
      <c r="H5142" s="21" t="s">
        <v>656</v>
      </c>
      <c r="I5142" s="21"/>
      <c r="J5142" s="21">
        <v>1</v>
      </c>
      <c r="K5142" s="21"/>
      <c r="L5142" s="21">
        <f t="shared" si="837"/>
        <v>1</v>
      </c>
      <c r="M5142" s="21"/>
      <c r="N5142" s="30"/>
      <c r="O5142" s="48"/>
      <c r="P5142" s="21" t="s">
        <v>658</v>
      </c>
      <c r="Q5142" s="21"/>
      <c r="R5142" s="21"/>
      <c r="S5142" s="3">
        <v>4</v>
      </c>
      <c r="T5142" s="37"/>
      <c r="U5142" s="21" t="s">
        <v>5214</v>
      </c>
      <c r="V5142" s="21" t="str">
        <f>VLOOKUP(P5142,'Customer List'!B:C,2,)</f>
        <v>Bhopal</v>
      </c>
      <c r="W5142" s="38"/>
      <c r="X5142" s="30" t="str">
        <f t="shared" si="838"/>
        <v/>
      </c>
      <c r="Y5142" s="21" t="str">
        <f t="shared" si="839"/>
        <v/>
      </c>
      <c r="Z5142" s="21" t="str">
        <f t="shared" si="840"/>
        <v/>
      </c>
      <c r="AA5142" s="21" t="str">
        <f t="shared" si="841"/>
        <v/>
      </c>
      <c r="AB5142" s="21" t="str">
        <f>VLOOKUP(U5142,'Currency Sheet'!A:C,3,)</f>
        <v>DOLLAR</v>
      </c>
      <c r="AC5142" s="42" t="str">
        <f>VLOOKUP(P5142,'Customer List'!B:D,3,)</f>
        <v>OutStation</v>
      </c>
    </row>
    <row r="5143" spans="1:29" x14ac:dyDescent="0.25">
      <c r="A5143" s="21">
        <f t="shared" si="778"/>
        <v>5138</v>
      </c>
      <c r="B5143" s="21">
        <v>183284</v>
      </c>
      <c r="C5143" s="30">
        <v>46006</v>
      </c>
      <c r="D5143" s="30">
        <v>46009</v>
      </c>
      <c r="E5143" s="47">
        <v>103.2</v>
      </c>
      <c r="F5143" s="47">
        <f t="shared" si="835"/>
        <v>9081.6</v>
      </c>
      <c r="G5143" s="48">
        <f t="shared" si="836"/>
        <v>9081.6</v>
      </c>
      <c r="H5143" s="21" t="s">
        <v>657</v>
      </c>
      <c r="I5143" s="21"/>
      <c r="J5143" s="21">
        <v>1</v>
      </c>
      <c r="K5143" s="21"/>
      <c r="L5143" s="21">
        <f t="shared" si="837"/>
        <v>1</v>
      </c>
      <c r="M5143" s="21"/>
      <c r="N5143" s="30"/>
      <c r="O5143" s="48"/>
      <c r="P5143" s="21" t="s">
        <v>658</v>
      </c>
      <c r="Q5143" s="21"/>
      <c r="R5143" s="21"/>
      <c r="S5143" s="3">
        <v>4</v>
      </c>
      <c r="T5143" s="37"/>
      <c r="U5143" s="21" t="s">
        <v>5214</v>
      </c>
      <c r="V5143" s="21" t="str">
        <f>VLOOKUP(P5143,'Customer List'!B:C,2,)</f>
        <v>Bhopal</v>
      </c>
      <c r="W5143" s="38"/>
      <c r="X5143" s="30" t="str">
        <f t="shared" si="838"/>
        <v/>
      </c>
      <c r="Y5143" s="21" t="str">
        <f t="shared" si="839"/>
        <v/>
      </c>
      <c r="Z5143" s="21" t="str">
        <f t="shared" si="840"/>
        <v/>
      </c>
      <c r="AA5143" s="21" t="str">
        <f t="shared" si="841"/>
        <v/>
      </c>
      <c r="AB5143" s="21" t="str">
        <f>VLOOKUP(U5143,'Currency Sheet'!A:C,3,)</f>
        <v>DOLLAR</v>
      </c>
      <c r="AC5143" s="42" t="str">
        <f>VLOOKUP(P5143,'Customer List'!B:D,3,)</f>
        <v>OutStation</v>
      </c>
    </row>
    <row r="5144" spans="1:29" x14ac:dyDescent="0.25">
      <c r="A5144" s="21">
        <f t="shared" si="778"/>
        <v>5139</v>
      </c>
      <c r="B5144" s="21">
        <v>183284</v>
      </c>
      <c r="C5144" s="30">
        <v>46006</v>
      </c>
      <c r="D5144" s="30">
        <v>46009</v>
      </c>
      <c r="E5144" s="47">
        <v>103.2</v>
      </c>
      <c r="F5144" s="47">
        <f t="shared" si="835"/>
        <v>9081.6</v>
      </c>
      <c r="G5144" s="48">
        <f t="shared" si="836"/>
        <v>9081.6</v>
      </c>
      <c r="H5144" s="21" t="s">
        <v>941</v>
      </c>
      <c r="I5144" s="21"/>
      <c r="J5144" s="21">
        <v>1</v>
      </c>
      <c r="K5144" s="21"/>
      <c r="L5144" s="21">
        <f t="shared" si="837"/>
        <v>1</v>
      </c>
      <c r="M5144" s="21"/>
      <c r="N5144" s="30"/>
      <c r="O5144" s="48"/>
      <c r="P5144" s="21" t="s">
        <v>658</v>
      </c>
      <c r="Q5144" s="21"/>
      <c r="R5144" s="21"/>
      <c r="S5144" s="3">
        <v>4</v>
      </c>
      <c r="T5144" s="37"/>
      <c r="U5144" s="21" t="s">
        <v>5214</v>
      </c>
      <c r="V5144" s="21" t="str">
        <f>VLOOKUP(P5144,'Customer List'!B:C,2,)</f>
        <v>Bhopal</v>
      </c>
      <c r="W5144" s="38"/>
      <c r="X5144" s="30" t="str">
        <f t="shared" si="838"/>
        <v/>
      </c>
      <c r="Y5144" s="21" t="str">
        <f t="shared" si="839"/>
        <v/>
      </c>
      <c r="Z5144" s="21" t="str">
        <f t="shared" si="840"/>
        <v/>
      </c>
      <c r="AA5144" s="21" t="str">
        <f t="shared" si="841"/>
        <v/>
      </c>
      <c r="AB5144" s="21" t="str">
        <f>VLOOKUP(U5144,'Currency Sheet'!A:C,3,)</f>
        <v>DOLLAR</v>
      </c>
      <c r="AC5144" s="42" t="str">
        <f>VLOOKUP(P5144,'Customer List'!B:D,3,)</f>
        <v>OutStation</v>
      </c>
    </row>
    <row r="5145" spans="1:29" x14ac:dyDescent="0.25">
      <c r="A5145" s="21">
        <f t="shared" si="778"/>
        <v>5140</v>
      </c>
      <c r="B5145" s="21">
        <v>183284</v>
      </c>
      <c r="C5145" s="30">
        <v>46006</v>
      </c>
      <c r="D5145" s="30">
        <v>46009</v>
      </c>
      <c r="E5145" s="47">
        <v>103.2</v>
      </c>
      <c r="F5145" s="47">
        <f t="shared" si="835"/>
        <v>9081.6</v>
      </c>
      <c r="G5145" s="48">
        <f t="shared" si="836"/>
        <v>9081.6</v>
      </c>
      <c r="H5145" s="21" t="s">
        <v>654</v>
      </c>
      <c r="I5145" s="21"/>
      <c r="J5145" s="21">
        <v>1</v>
      </c>
      <c r="K5145" s="21"/>
      <c r="L5145" s="21">
        <f t="shared" si="837"/>
        <v>1</v>
      </c>
      <c r="M5145" s="21"/>
      <c r="N5145" s="30"/>
      <c r="O5145" s="48"/>
      <c r="P5145" s="21" t="s">
        <v>6765</v>
      </c>
      <c r="Q5145" s="21"/>
      <c r="R5145" s="21"/>
      <c r="S5145" s="3">
        <v>4</v>
      </c>
      <c r="T5145" s="37"/>
      <c r="U5145" s="21" t="s">
        <v>5214</v>
      </c>
      <c r="V5145" s="21" t="str">
        <f>VLOOKUP(P5145,'Customer List'!B:C,2,)</f>
        <v>Banglore</v>
      </c>
      <c r="W5145" s="38"/>
      <c r="X5145" s="30" t="str">
        <f t="shared" si="838"/>
        <v/>
      </c>
      <c r="Y5145" s="21" t="str">
        <f t="shared" si="839"/>
        <v/>
      </c>
      <c r="Z5145" s="21" t="str">
        <f t="shared" si="840"/>
        <v/>
      </c>
      <c r="AA5145" s="21" t="str">
        <f t="shared" si="841"/>
        <v/>
      </c>
      <c r="AB5145" s="21" t="str">
        <f>VLOOKUP(U5145,'Currency Sheet'!A:C,3,)</f>
        <v>DOLLAR</v>
      </c>
      <c r="AC5145" s="42" t="str">
        <f>VLOOKUP(P5145,'Customer List'!B:D,3,)</f>
        <v>OutStation</v>
      </c>
    </row>
    <row r="5146" spans="1:29" x14ac:dyDescent="0.25">
      <c r="A5146" s="21">
        <f t="shared" si="778"/>
        <v>5141</v>
      </c>
      <c r="B5146" s="21">
        <v>183284</v>
      </c>
      <c r="C5146" s="30">
        <v>46006</v>
      </c>
      <c r="D5146" s="30">
        <v>46009</v>
      </c>
      <c r="E5146" s="47">
        <v>103.2</v>
      </c>
      <c r="F5146" s="47">
        <f t="shared" si="835"/>
        <v>9081.6</v>
      </c>
      <c r="G5146" s="48">
        <f t="shared" si="836"/>
        <v>9081.6</v>
      </c>
      <c r="H5146" s="21" t="s">
        <v>420</v>
      </c>
      <c r="I5146" s="21"/>
      <c r="J5146" s="21">
        <v>1</v>
      </c>
      <c r="K5146" s="21"/>
      <c r="L5146" s="21">
        <f t="shared" si="837"/>
        <v>1</v>
      </c>
      <c r="M5146" s="21"/>
      <c r="N5146" s="30"/>
      <c r="O5146" s="48"/>
      <c r="P5146" s="21" t="s">
        <v>6765</v>
      </c>
      <c r="Q5146" s="21"/>
      <c r="R5146" s="21"/>
      <c r="S5146" s="3">
        <v>4</v>
      </c>
      <c r="T5146" s="37"/>
      <c r="U5146" s="21" t="s">
        <v>5214</v>
      </c>
      <c r="V5146" s="21" t="str">
        <f>VLOOKUP(P5146,'Customer List'!B:C,2,)</f>
        <v>Banglore</v>
      </c>
      <c r="W5146" s="38"/>
      <c r="X5146" s="30" t="str">
        <f t="shared" si="838"/>
        <v/>
      </c>
      <c r="Y5146" s="21" t="str">
        <f t="shared" si="839"/>
        <v/>
      </c>
      <c r="Z5146" s="21" t="str">
        <f t="shared" si="840"/>
        <v/>
      </c>
      <c r="AA5146" s="21" t="str">
        <f t="shared" si="841"/>
        <v/>
      </c>
      <c r="AB5146" s="21" t="str">
        <f>VLOOKUP(U5146,'Currency Sheet'!A:C,3,)</f>
        <v>DOLLAR</v>
      </c>
      <c r="AC5146" s="42" t="str">
        <f>VLOOKUP(P5146,'Customer List'!B:D,3,)</f>
        <v>OutStation</v>
      </c>
    </row>
    <row r="1048506" spans="24:24" x14ac:dyDescent="0.25">
      <c r="X1048506" s="30" t="str">
        <f t="shared" ref="X1048506" si="842">IF(OR(R1048506 = "PRIYANKA MADAM", R1048506 = "DEEPAK", R1048506 = "PORTER"),N1048506,"")</f>
        <v/>
      </c>
    </row>
  </sheetData>
  <conditionalFormatting sqref="P1049">
    <cfRule type="duplicateValues" dxfId="12" priority="65"/>
  </conditionalFormatting>
  <conditionalFormatting sqref="P1105">
    <cfRule type="duplicateValues" dxfId="11" priority="66"/>
  </conditionalFormatting>
  <conditionalFormatting sqref="P1343">
    <cfRule type="duplicateValues" dxfId="10" priority="59"/>
    <cfRule type="duplicateValues" dxfId="9" priority="60"/>
    <cfRule type="duplicateValues" dxfId="8" priority="61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9FB6C-18CB-474E-B18C-6F97021A2FF6}">
  <dimension ref="A1:F4"/>
  <sheetViews>
    <sheetView workbookViewId="0">
      <selection activeCell="A4" sqref="A4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14.5703125" bestFit="1" customWidth="1"/>
    <col min="4" max="4" width="94.85546875" customWidth="1"/>
    <col min="5" max="5" width="20.42578125" bestFit="1" customWidth="1"/>
  </cols>
  <sheetData>
    <row r="1" spans="1:6" s="58" customFormat="1" x14ac:dyDescent="0.25">
      <c r="A1" s="4" t="s">
        <v>6414</v>
      </c>
      <c r="B1" s="4" t="s">
        <v>6421</v>
      </c>
      <c r="C1" s="4" t="s">
        <v>6415</v>
      </c>
      <c r="D1" s="4" t="s">
        <v>6416</v>
      </c>
      <c r="E1" s="4" t="s">
        <v>6418</v>
      </c>
      <c r="F1" s="4" t="s">
        <v>6420</v>
      </c>
    </row>
    <row r="2" spans="1:6" x14ac:dyDescent="0.25">
      <c r="A2" s="2">
        <v>45996</v>
      </c>
      <c r="B2" s="2" t="str">
        <f>TEXT(A2,"dddd")</f>
        <v>Friday</v>
      </c>
      <c r="C2" s="1" t="s">
        <v>6417</v>
      </c>
      <c r="D2" s="1" t="s">
        <v>6436</v>
      </c>
      <c r="E2" s="1" t="s">
        <v>6419</v>
      </c>
      <c r="F2" s="1" t="s">
        <v>6437</v>
      </c>
    </row>
    <row r="3" spans="1:6" x14ac:dyDescent="0.25">
      <c r="A3" s="2">
        <v>45996</v>
      </c>
      <c r="B3" s="2" t="str">
        <f>TEXT(A3,"dddd")</f>
        <v>Friday</v>
      </c>
      <c r="C3" s="1" t="s">
        <v>6443</v>
      </c>
      <c r="D3" s="1" t="s">
        <v>6445</v>
      </c>
      <c r="E3" s="1" t="s">
        <v>6444</v>
      </c>
      <c r="F3" s="1" t="s">
        <v>6437</v>
      </c>
    </row>
    <row r="4" spans="1:6" x14ac:dyDescent="0.25">
      <c r="A4" s="2">
        <v>46000</v>
      </c>
      <c r="B4" s="2" t="str">
        <f>TEXT(A4,"dddd")</f>
        <v>Tuesday</v>
      </c>
      <c r="C4" s="1" t="s">
        <v>6432</v>
      </c>
      <c r="D4" s="1" t="s">
        <v>6433</v>
      </c>
      <c r="E4" s="1" t="s">
        <v>6434</v>
      </c>
      <c r="F4" s="1" t="s">
        <v>6435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4975"/>
  <sheetViews>
    <sheetView topLeftCell="C4528" zoomScale="115" zoomScaleNormal="115" workbookViewId="0">
      <selection activeCell="E4543" sqref="E4543"/>
    </sheetView>
  </sheetViews>
  <sheetFormatPr defaultColWidth="30.5703125" defaultRowHeight="15" x14ac:dyDescent="0.25"/>
  <cols>
    <col min="1" max="1" width="30.5703125" style="23"/>
    <col min="2" max="2" width="30.7109375" style="23" bestFit="1" customWidth="1"/>
    <col min="3" max="3" width="17" style="31" bestFit="1" customWidth="1"/>
    <col min="4" max="4" width="22.42578125" style="23" bestFit="1" customWidth="1"/>
    <col min="5" max="5" width="12" style="23" customWidth="1"/>
    <col min="6" max="6" width="4.140625" style="25" bestFit="1" customWidth="1"/>
    <col min="7" max="7" width="10" style="25" bestFit="1" customWidth="1"/>
    <col min="8" max="8" width="7.85546875" style="27" bestFit="1" customWidth="1"/>
    <col min="9" max="9" width="8.42578125" style="27" bestFit="1" customWidth="1"/>
    <col min="10" max="10" width="7.85546875" style="29" bestFit="1" customWidth="1"/>
    <col min="11" max="11" width="10" style="29" bestFit="1" customWidth="1"/>
    <col min="12" max="12" width="22.140625" style="23" bestFit="1" customWidth="1"/>
    <col min="13" max="16384" width="30.5703125" style="23"/>
  </cols>
  <sheetData>
    <row r="1" spans="1:12" x14ac:dyDescent="0.25">
      <c r="A1" s="21" t="str">
        <f>L1</f>
        <v>Brand</v>
      </c>
      <c r="B1" s="21" t="str" cm="1">
        <f t="array" ref="B1:D4975">_xlfn.UNIQUE(CHOOSE({1,2,3},MasterSheet!B:B,MasterSheet!D:D,MasterSheet!H:H))</f>
        <v>Invoice Number</v>
      </c>
      <c r="C1" s="30" t="str">
        <v>Goods Recd. Date</v>
      </c>
      <c r="D1" s="21" t="str">
        <v>Item Code</v>
      </c>
      <c r="E1" s="21" t="s">
        <v>3287</v>
      </c>
      <c r="F1" s="22" t="s">
        <v>603</v>
      </c>
      <c r="G1" s="22" t="s">
        <v>2526</v>
      </c>
      <c r="H1" s="26" t="s">
        <v>6</v>
      </c>
      <c r="I1" s="26" t="s">
        <v>2526</v>
      </c>
      <c r="J1" s="28" t="s">
        <v>2525</v>
      </c>
      <c r="K1" s="28" t="s">
        <v>2526</v>
      </c>
      <c r="L1" s="21" t="s">
        <v>12</v>
      </c>
    </row>
    <row r="2" spans="1:12" x14ac:dyDescent="0.25">
      <c r="A2" s="21" t="str">
        <f t="shared" ref="A2:A65" si="0">L2</f>
        <v>BIOLEGEND</v>
      </c>
      <c r="B2" s="21" t="str">
        <v>Opening Stock</v>
      </c>
      <c r="C2" s="30">
        <v>45808</v>
      </c>
      <c r="D2" s="21">
        <v>421101</v>
      </c>
      <c r="E2" s="21">
        <f>_xlfn.XLOOKUP(D2,MasterSheet!H:H,MasterSheet!F:F)</f>
        <v>2217.6</v>
      </c>
      <c r="F2" s="22">
        <f>SUMIFS(MasterSheet!J:J, MasterSheet!B:B, B2, MasterSheet!D:D, C2, MasterSheet!H:H, D2)</f>
        <v>5</v>
      </c>
      <c r="G2" s="22">
        <f>F2*E2</f>
        <v>11088</v>
      </c>
      <c r="H2" s="26">
        <f>SUMIFS(MasterSheet!K:K, MasterSheet!B:B, B2, MasterSheet!D:D, C2, MasterSheet!H:H, D2)</f>
        <v>5</v>
      </c>
      <c r="I2" s="26">
        <f>H2*E2</f>
        <v>11088</v>
      </c>
      <c r="J2" s="28">
        <f>SUMIFS(MasterSheet!L:L, MasterSheet!B:B, B2, MasterSheet!D:D, C2, MasterSheet!H:H, D2)</f>
        <v>0</v>
      </c>
      <c r="K2" s="28">
        <f>J2*E2</f>
        <v>0</v>
      </c>
      <c r="L2" s="21" t="str">
        <f>UPPER(VLOOKUP(D2,MasterSheet!H:U,14,))</f>
        <v>BIOLEGEND</v>
      </c>
    </row>
    <row r="3" spans="1:12" x14ac:dyDescent="0.25">
      <c r="A3" s="21" t="str">
        <f t="shared" si="0"/>
        <v>BIOLEGEND</v>
      </c>
      <c r="B3" s="21" t="str">
        <v>Opening Stock</v>
      </c>
      <c r="C3" s="30">
        <v>45808</v>
      </c>
      <c r="D3" s="21">
        <v>423501</v>
      </c>
      <c r="E3" s="21">
        <f>_xlfn.XLOOKUP(D3,MasterSheet!H:H,MasterSheet!F:F)</f>
        <v>2587.1999999999998</v>
      </c>
      <c r="F3" s="22">
        <f>SUMIFS(MasterSheet!J:J, MasterSheet!B:B, B3, MasterSheet!D:D, C3, MasterSheet!H:H, D3)</f>
        <v>1</v>
      </c>
      <c r="G3" s="22">
        <f t="shared" ref="G3:G66" si="1">F3*E3</f>
        <v>2587.1999999999998</v>
      </c>
      <c r="H3" s="26">
        <f>SUMIFS(MasterSheet!K:K, MasterSheet!B:B, B3, MasterSheet!D:D, C3, MasterSheet!H:H, D3)</f>
        <v>1</v>
      </c>
      <c r="I3" s="26">
        <f t="shared" ref="I3:I66" si="2">H3*E3</f>
        <v>2587.1999999999998</v>
      </c>
      <c r="J3" s="28">
        <f>SUMIFS(MasterSheet!L:L, MasterSheet!B:B, B3, MasterSheet!D:D, C3, MasterSheet!H:H, D3)</f>
        <v>0</v>
      </c>
      <c r="K3" s="28">
        <f t="shared" ref="K3:K66" si="3">J3*E3</f>
        <v>0</v>
      </c>
      <c r="L3" s="21" t="str">
        <f>UPPER(VLOOKUP(D3,MasterSheet!H:U,14,))</f>
        <v>BIOLEGEND</v>
      </c>
    </row>
    <row r="4" spans="1:12" x14ac:dyDescent="0.25">
      <c r="A4" s="21" t="str">
        <f t="shared" si="0"/>
        <v>BIOLEGEND</v>
      </c>
      <c r="B4" s="21" t="str">
        <v>Opening Stock</v>
      </c>
      <c r="C4" s="30">
        <v>45808</v>
      </c>
      <c r="D4" s="21">
        <v>313524</v>
      </c>
      <c r="E4" s="21">
        <f>_xlfn.XLOOKUP(D4,MasterSheet!H:H,MasterSheet!F:F)</f>
        <v>28314</v>
      </c>
      <c r="F4" s="22">
        <f>SUMIFS(MasterSheet!J:J, MasterSheet!B:B, B4, MasterSheet!D:D, C4, MasterSheet!H:H, D4)</f>
        <v>1</v>
      </c>
      <c r="G4" s="22">
        <f t="shared" si="1"/>
        <v>28314</v>
      </c>
      <c r="H4" s="26">
        <f>SUMIFS(MasterSheet!K:K, MasterSheet!B:B, B4, MasterSheet!D:D, C4, MasterSheet!H:H, D4)</f>
        <v>1</v>
      </c>
      <c r="I4" s="26">
        <f t="shared" si="2"/>
        <v>28314</v>
      </c>
      <c r="J4" s="28">
        <f>SUMIFS(MasterSheet!L:L, MasterSheet!B:B, B4, MasterSheet!D:D, C4, MasterSheet!H:H, D4)</f>
        <v>0</v>
      </c>
      <c r="K4" s="28">
        <f t="shared" si="3"/>
        <v>0</v>
      </c>
      <c r="L4" s="21" t="str">
        <f>UPPER(VLOOKUP(D4,MasterSheet!H:U,14,))</f>
        <v>BIOLEGEND</v>
      </c>
    </row>
    <row r="5" spans="1:12" x14ac:dyDescent="0.25">
      <c r="A5" s="21" t="str">
        <f t="shared" si="0"/>
        <v>BIOLEGEND</v>
      </c>
      <c r="B5" s="21" t="str">
        <v>Opening Stock</v>
      </c>
      <c r="C5" s="30">
        <v>45808</v>
      </c>
      <c r="D5" s="21">
        <v>320208</v>
      </c>
      <c r="E5" s="21">
        <f>_xlfn.XLOOKUP(D5,MasterSheet!H:H,MasterSheet!F:F)</f>
        <v>23223.199999999997</v>
      </c>
      <c r="F5" s="22">
        <f>SUMIFS(MasterSheet!J:J, MasterSheet!B:B, B5, MasterSheet!D:D, C5, MasterSheet!H:H, D5)</f>
        <v>1</v>
      </c>
      <c r="G5" s="22">
        <f t="shared" si="1"/>
        <v>23223.199999999997</v>
      </c>
      <c r="H5" s="26">
        <f>SUMIFS(MasterSheet!K:K, MasterSheet!B:B, B5, MasterSheet!D:D, C5, MasterSheet!H:H, D5)</f>
        <v>1</v>
      </c>
      <c r="I5" s="26">
        <f t="shared" si="2"/>
        <v>23223.199999999997</v>
      </c>
      <c r="J5" s="28">
        <f>SUMIFS(MasterSheet!L:L, MasterSheet!B:B, B5, MasterSheet!D:D, C5, MasterSheet!H:H, D5)</f>
        <v>0</v>
      </c>
      <c r="K5" s="28">
        <f t="shared" si="3"/>
        <v>0</v>
      </c>
      <c r="L5" s="21" t="str">
        <f>UPPER(VLOOKUP(D5,MasterSheet!H:U,14,))</f>
        <v>BIOLEGEND</v>
      </c>
    </row>
    <row r="6" spans="1:12" x14ac:dyDescent="0.25">
      <c r="A6" s="21" t="str">
        <f t="shared" si="0"/>
        <v>BIOLEGEND</v>
      </c>
      <c r="B6" s="21" t="str">
        <v>Opening Stock</v>
      </c>
      <c r="C6" s="30">
        <v>45808</v>
      </c>
      <c r="D6" s="21">
        <v>344604</v>
      </c>
      <c r="E6" s="21">
        <f>_xlfn.XLOOKUP(D6,MasterSheet!H:H,MasterSheet!F:F)</f>
        <v>3146</v>
      </c>
      <c r="F6" s="22">
        <f>SUMIFS(MasterSheet!J:J, MasterSheet!B:B, B6, MasterSheet!D:D, C6, MasterSheet!H:H, D6)</f>
        <v>1</v>
      </c>
      <c r="G6" s="22">
        <f t="shared" si="1"/>
        <v>3146</v>
      </c>
      <c r="H6" s="26">
        <f>SUMIFS(MasterSheet!K:K, MasterSheet!B:B, B6, MasterSheet!D:D, C6, MasterSheet!H:H, D6)</f>
        <v>1</v>
      </c>
      <c r="I6" s="26">
        <f t="shared" si="2"/>
        <v>3146</v>
      </c>
      <c r="J6" s="28">
        <f>SUMIFS(MasterSheet!L:L, MasterSheet!B:B, B6, MasterSheet!D:D, C6, MasterSheet!H:H, D6)</f>
        <v>0</v>
      </c>
      <c r="K6" s="28">
        <f t="shared" si="3"/>
        <v>0</v>
      </c>
      <c r="L6" s="21" t="str">
        <f>UPPER(VLOOKUP(D6,MasterSheet!H:U,14,))</f>
        <v>BIOLEGEND</v>
      </c>
    </row>
    <row r="7" spans="1:12" x14ac:dyDescent="0.25">
      <c r="A7" s="21" t="str">
        <f t="shared" si="0"/>
        <v>BIOLEGEND</v>
      </c>
      <c r="B7" s="21" t="str">
        <v>Opening Stock</v>
      </c>
      <c r="C7" s="30">
        <v>45808</v>
      </c>
      <c r="D7" s="21">
        <v>356908</v>
      </c>
      <c r="E7" s="21">
        <f>_xlfn.XLOOKUP(D7,MasterSheet!H:H,MasterSheet!F:F)</f>
        <v>22607.199999999997</v>
      </c>
      <c r="F7" s="22">
        <f>SUMIFS(MasterSheet!J:J, MasterSheet!B:B, B7, MasterSheet!D:D, C7, MasterSheet!H:H, D7)</f>
        <v>1</v>
      </c>
      <c r="G7" s="22">
        <f t="shared" si="1"/>
        <v>22607.199999999997</v>
      </c>
      <c r="H7" s="26">
        <f>SUMIFS(MasterSheet!K:K, MasterSheet!B:B, B7, MasterSheet!D:D, C7, MasterSheet!H:H, D7)</f>
        <v>1</v>
      </c>
      <c r="I7" s="26">
        <f t="shared" si="2"/>
        <v>22607.199999999997</v>
      </c>
      <c r="J7" s="28">
        <f>SUMIFS(MasterSheet!L:L, MasterSheet!B:B, B7, MasterSheet!D:D, C7, MasterSheet!H:H, D7)</f>
        <v>0</v>
      </c>
      <c r="K7" s="28">
        <f t="shared" si="3"/>
        <v>0</v>
      </c>
      <c r="L7" s="21" t="str">
        <f>UPPER(VLOOKUP(D7,MasterSheet!H:U,14,))</f>
        <v>BIOLEGEND</v>
      </c>
    </row>
    <row r="8" spans="1:12" x14ac:dyDescent="0.25">
      <c r="A8" s="21" t="str">
        <f t="shared" si="0"/>
        <v>BIOLEGEND</v>
      </c>
      <c r="B8" s="21" t="str">
        <v>Opening Stock</v>
      </c>
      <c r="C8" s="30">
        <v>45808</v>
      </c>
      <c r="D8" s="21">
        <v>379210</v>
      </c>
      <c r="E8" s="21">
        <f>_xlfn.XLOOKUP(D8,MasterSheet!H:H,MasterSheet!F:F)</f>
        <v>16632</v>
      </c>
      <c r="F8" s="22">
        <f>SUMIFS(MasterSheet!J:J, MasterSheet!B:B, B8, MasterSheet!D:D, C8, MasterSheet!H:H, D8)</f>
        <v>1</v>
      </c>
      <c r="G8" s="22">
        <f t="shared" si="1"/>
        <v>16632</v>
      </c>
      <c r="H8" s="26">
        <f>SUMIFS(MasterSheet!K:K, MasterSheet!B:B, B8, MasterSheet!D:D, C8, MasterSheet!H:H, D8)</f>
        <v>1</v>
      </c>
      <c r="I8" s="26">
        <f t="shared" si="2"/>
        <v>16632</v>
      </c>
      <c r="J8" s="28">
        <f>SUMIFS(MasterSheet!L:L, MasterSheet!B:B, B8, MasterSheet!D:D, C8, MasterSheet!H:H, D8)</f>
        <v>0</v>
      </c>
      <c r="K8" s="28">
        <f t="shared" si="3"/>
        <v>0</v>
      </c>
      <c r="L8" s="21" t="str">
        <f>UPPER(VLOOKUP(D8,MasterSheet!H:U,14,))</f>
        <v>BIOLEGEND</v>
      </c>
    </row>
    <row r="9" spans="1:12" x14ac:dyDescent="0.25">
      <c r="A9" s="21" t="str">
        <f t="shared" si="0"/>
        <v>BIOLEGEND</v>
      </c>
      <c r="B9" s="21" t="str">
        <v>Opening Stock</v>
      </c>
      <c r="C9" s="30">
        <v>45808</v>
      </c>
      <c r="D9" s="21">
        <v>582504</v>
      </c>
      <c r="E9" s="21">
        <f>_xlfn.XLOOKUP(D9,MasterSheet!H:H,MasterSheet!F:F)</f>
        <v>15584.8</v>
      </c>
      <c r="F9" s="22">
        <f>SUMIFS(MasterSheet!J:J, MasterSheet!B:B, B9, MasterSheet!D:D, C9, MasterSheet!H:H, D9)</f>
        <v>1</v>
      </c>
      <c r="G9" s="22">
        <f t="shared" si="1"/>
        <v>15584.8</v>
      </c>
      <c r="H9" s="26">
        <f>SUMIFS(MasterSheet!K:K, MasterSheet!B:B, B9, MasterSheet!D:D, C9, MasterSheet!H:H, D9)</f>
        <v>1</v>
      </c>
      <c r="I9" s="26">
        <f t="shared" si="2"/>
        <v>15584.8</v>
      </c>
      <c r="J9" s="28">
        <f>SUMIFS(MasterSheet!L:L, MasterSheet!B:B, B9, MasterSheet!D:D, C9, MasterSheet!H:H, D9)</f>
        <v>0</v>
      </c>
      <c r="K9" s="28">
        <f t="shared" si="3"/>
        <v>0</v>
      </c>
      <c r="L9" s="21" t="str">
        <f>UPPER(VLOOKUP(D9,MasterSheet!H:U,14,))</f>
        <v>BIOLEGEND</v>
      </c>
    </row>
    <row r="10" spans="1:12" x14ac:dyDescent="0.25">
      <c r="A10" s="21" t="str">
        <f t="shared" si="0"/>
        <v>BIOLEGEND</v>
      </c>
      <c r="B10" s="21" t="str">
        <v>Opening Stock</v>
      </c>
      <c r="C10" s="30">
        <v>45808</v>
      </c>
      <c r="D10" s="21">
        <v>505008</v>
      </c>
      <c r="E10" s="21">
        <f>_xlfn.XLOOKUP(D10,MasterSheet!H:H,MasterSheet!F:F)</f>
        <v>11932.8</v>
      </c>
      <c r="F10" s="22">
        <f>SUMIFS(MasterSheet!J:J, MasterSheet!B:B, B10, MasterSheet!D:D, C10, MasterSheet!H:H, D10)</f>
        <v>1</v>
      </c>
      <c r="G10" s="22">
        <f t="shared" si="1"/>
        <v>11932.8</v>
      </c>
      <c r="H10" s="26">
        <f>SUMIFS(MasterSheet!K:K, MasterSheet!B:B, B10, MasterSheet!D:D, C10, MasterSheet!H:H, D10)</f>
        <v>1</v>
      </c>
      <c r="I10" s="26">
        <f t="shared" si="2"/>
        <v>11932.8</v>
      </c>
      <c r="J10" s="28">
        <f>SUMIFS(MasterSheet!L:L, MasterSheet!B:B, B10, MasterSheet!D:D, C10, MasterSheet!H:H, D10)</f>
        <v>0</v>
      </c>
      <c r="K10" s="28">
        <f t="shared" si="3"/>
        <v>0</v>
      </c>
      <c r="L10" s="21" t="str">
        <f>UPPER(VLOOKUP(D10,MasterSheet!H:U,14,))</f>
        <v>BIOLEGEND</v>
      </c>
    </row>
    <row r="11" spans="1:12" x14ac:dyDescent="0.25">
      <c r="A11" s="21" t="str">
        <f t="shared" si="0"/>
        <v>BIOLEGEND</v>
      </c>
      <c r="B11" s="21" t="str">
        <v>Opening Stock</v>
      </c>
      <c r="C11" s="30">
        <v>45808</v>
      </c>
      <c r="D11" s="21">
        <v>424602</v>
      </c>
      <c r="E11" s="21">
        <f>_xlfn.XLOOKUP(D11,MasterSheet!H:H,MasterSheet!F:F)</f>
        <v>12408</v>
      </c>
      <c r="F11" s="22">
        <f>SUMIFS(MasterSheet!J:J, MasterSheet!B:B, B11, MasterSheet!D:D, C11, MasterSheet!H:H, D11)</f>
        <v>4</v>
      </c>
      <c r="G11" s="22">
        <f t="shared" si="1"/>
        <v>49632</v>
      </c>
      <c r="H11" s="26">
        <f>SUMIFS(MasterSheet!K:K, MasterSheet!B:B, B11, MasterSheet!D:D, C11, MasterSheet!H:H, D11)</f>
        <v>4</v>
      </c>
      <c r="I11" s="26">
        <f t="shared" si="2"/>
        <v>49632</v>
      </c>
      <c r="J11" s="28">
        <f>SUMIFS(MasterSheet!L:L, MasterSheet!B:B, B11, MasterSheet!D:D, C11, MasterSheet!H:H, D11)</f>
        <v>0</v>
      </c>
      <c r="K11" s="28">
        <f t="shared" si="3"/>
        <v>0</v>
      </c>
      <c r="L11" s="21" t="str">
        <f>UPPER(VLOOKUP(D11,MasterSheet!H:U,14,))</f>
        <v>BIOLEGEND</v>
      </c>
    </row>
    <row r="12" spans="1:12" x14ac:dyDescent="0.25">
      <c r="A12" s="21" t="str">
        <f t="shared" si="0"/>
        <v>BIOLEGEND</v>
      </c>
      <c r="B12" s="21" t="str">
        <v>Opening Stock</v>
      </c>
      <c r="C12" s="30">
        <v>45808</v>
      </c>
      <c r="D12" s="21">
        <v>421002</v>
      </c>
      <c r="E12" s="21">
        <f>_xlfn.XLOOKUP(D12,MasterSheet!H:H,MasterSheet!F:F)</f>
        <v>5376.8</v>
      </c>
      <c r="F12" s="22">
        <f>SUMIFS(MasterSheet!J:J, MasterSheet!B:B, B12, MasterSheet!D:D, C12, MasterSheet!H:H, D12)</f>
        <v>5</v>
      </c>
      <c r="G12" s="22">
        <f t="shared" si="1"/>
        <v>26884</v>
      </c>
      <c r="H12" s="26">
        <f>SUMIFS(MasterSheet!K:K, MasterSheet!B:B, B12, MasterSheet!D:D, C12, MasterSheet!H:H, D12)</f>
        <v>3</v>
      </c>
      <c r="I12" s="26">
        <f t="shared" si="2"/>
        <v>16130.400000000001</v>
      </c>
      <c r="J12" s="28">
        <f>SUMIFS(MasterSheet!L:L, MasterSheet!B:B, B12, MasterSheet!D:D, C12, MasterSheet!H:H, D12)</f>
        <v>2</v>
      </c>
      <c r="K12" s="28">
        <f t="shared" si="3"/>
        <v>10753.6</v>
      </c>
      <c r="L12" s="21" t="str">
        <f>UPPER(VLOOKUP(D12,MasterSheet!H:U,14,))</f>
        <v>BIOLEGEND</v>
      </c>
    </row>
    <row r="13" spans="1:12" x14ac:dyDescent="0.25">
      <c r="A13" s="21" t="str">
        <f t="shared" si="0"/>
        <v>BIOLEGEND</v>
      </c>
      <c r="B13" s="21" t="str">
        <v>Opening Stock</v>
      </c>
      <c r="C13" s="30">
        <v>45808</v>
      </c>
      <c r="D13" s="21">
        <v>420801</v>
      </c>
      <c r="E13" s="21">
        <f>_xlfn.XLOOKUP(D13,MasterSheet!H:H,MasterSheet!F:F)</f>
        <v>3374.8</v>
      </c>
      <c r="F13" s="22">
        <f>SUMIFS(MasterSheet!J:J, MasterSheet!B:B, B13, MasterSheet!D:D, C13, MasterSheet!H:H, D13)</f>
        <v>2</v>
      </c>
      <c r="G13" s="22">
        <f t="shared" si="1"/>
        <v>6749.6</v>
      </c>
      <c r="H13" s="26">
        <f>SUMIFS(MasterSheet!K:K, MasterSheet!B:B, B13, MasterSheet!D:D, C13, MasterSheet!H:H, D13)</f>
        <v>2</v>
      </c>
      <c r="I13" s="26">
        <f t="shared" si="2"/>
        <v>6749.6</v>
      </c>
      <c r="J13" s="28">
        <f>SUMIFS(MasterSheet!L:L, MasterSheet!B:B, B13, MasterSheet!D:D, C13, MasterSheet!H:H, D13)</f>
        <v>0</v>
      </c>
      <c r="K13" s="28">
        <f t="shared" si="3"/>
        <v>0</v>
      </c>
      <c r="L13" s="21" t="str">
        <f>UPPER(VLOOKUP(D13,MasterSheet!H:U,14,))</f>
        <v>BIOLEGEND</v>
      </c>
    </row>
    <row r="14" spans="1:12" x14ac:dyDescent="0.25">
      <c r="A14" s="21" t="str">
        <f t="shared" si="0"/>
        <v>BIOLEGEND</v>
      </c>
      <c r="B14" s="21" t="str">
        <v>Opening Stock</v>
      </c>
      <c r="C14" s="30">
        <v>45808</v>
      </c>
      <c r="D14" s="21">
        <v>421403</v>
      </c>
      <c r="E14" s="21">
        <f>_xlfn.XLOOKUP(D14,MasterSheet!H:H,MasterSheet!F:F)</f>
        <v>7444.7999999999993</v>
      </c>
      <c r="F14" s="22">
        <f>SUMIFS(MasterSheet!J:J, MasterSheet!B:B, B14, MasterSheet!D:D, C14, MasterSheet!H:H, D14)</f>
        <v>8</v>
      </c>
      <c r="G14" s="22">
        <f t="shared" si="1"/>
        <v>59558.399999999994</v>
      </c>
      <c r="H14" s="26">
        <f>SUMIFS(MasterSheet!K:K, MasterSheet!B:B, B14, MasterSheet!D:D, C14, MasterSheet!H:H, D14)</f>
        <v>4</v>
      </c>
      <c r="I14" s="26">
        <f t="shared" si="2"/>
        <v>29779.199999999997</v>
      </c>
      <c r="J14" s="28">
        <f>SUMIFS(MasterSheet!L:L, MasterSheet!B:B, B14, MasterSheet!D:D, C14, MasterSheet!H:H, D14)</f>
        <v>4</v>
      </c>
      <c r="K14" s="28">
        <f t="shared" si="3"/>
        <v>29779.199999999997</v>
      </c>
      <c r="L14" s="21" t="str">
        <f>UPPER(VLOOKUP(D14,MasterSheet!H:U,14,))</f>
        <v>BIOLEGEND</v>
      </c>
    </row>
    <row r="15" spans="1:12" x14ac:dyDescent="0.25">
      <c r="A15" s="21" t="str">
        <f t="shared" si="0"/>
        <v>BIOLEGEND</v>
      </c>
      <c r="B15" s="21" t="str">
        <v>Opening Stock</v>
      </c>
      <c r="C15" s="30">
        <v>45808</v>
      </c>
      <c r="D15" s="21">
        <v>407107</v>
      </c>
      <c r="E15" s="21">
        <f>_xlfn.XLOOKUP(D15,MasterSheet!H:H,MasterSheet!F:F)</f>
        <v>4928</v>
      </c>
      <c r="F15" s="22">
        <f>SUMIFS(MasterSheet!J:J, MasterSheet!B:B, B15, MasterSheet!D:D, C15, MasterSheet!H:H, D15)</f>
        <v>1</v>
      </c>
      <c r="G15" s="22">
        <f t="shared" si="1"/>
        <v>4928</v>
      </c>
      <c r="H15" s="26">
        <f>SUMIFS(MasterSheet!K:K, MasterSheet!B:B, B15, MasterSheet!D:D, C15, MasterSheet!H:H, D15)</f>
        <v>1</v>
      </c>
      <c r="I15" s="26">
        <f t="shared" si="2"/>
        <v>4928</v>
      </c>
      <c r="J15" s="28">
        <f>SUMIFS(MasterSheet!L:L, MasterSheet!B:B, B15, MasterSheet!D:D, C15, MasterSheet!H:H, D15)</f>
        <v>0</v>
      </c>
      <c r="K15" s="28">
        <f t="shared" si="3"/>
        <v>0</v>
      </c>
      <c r="L15" s="21" t="str">
        <f>UPPER(VLOOKUP(D15,MasterSheet!H:U,14,))</f>
        <v>BIOLEGEND</v>
      </c>
    </row>
    <row r="16" spans="1:12" x14ac:dyDescent="0.25">
      <c r="A16" s="21" t="str">
        <f t="shared" si="0"/>
        <v>BIOLEGEND</v>
      </c>
      <c r="B16" s="21" t="str">
        <v>Opening Stock</v>
      </c>
      <c r="C16" s="30">
        <v>45808</v>
      </c>
      <c r="D16" s="21">
        <v>420404</v>
      </c>
      <c r="E16" s="21">
        <f>_xlfn.XLOOKUP(D16,MasterSheet!H:H,MasterSheet!F:F)</f>
        <v>3115.2</v>
      </c>
      <c r="F16" s="22">
        <f>SUMIFS(MasterSheet!J:J, MasterSheet!B:B, B16, MasterSheet!D:D, C16, MasterSheet!H:H, D16)</f>
        <v>1</v>
      </c>
      <c r="G16" s="22">
        <f t="shared" si="1"/>
        <v>3115.2</v>
      </c>
      <c r="H16" s="26">
        <f>SUMIFS(MasterSheet!K:K, MasterSheet!B:B, B16, MasterSheet!D:D, C16, MasterSheet!H:H, D16)</f>
        <v>1</v>
      </c>
      <c r="I16" s="26">
        <f t="shared" si="2"/>
        <v>3115.2</v>
      </c>
      <c r="J16" s="28">
        <f>SUMIFS(MasterSheet!L:L, MasterSheet!B:B, B16, MasterSheet!D:D, C16, MasterSheet!H:H, D16)</f>
        <v>0</v>
      </c>
      <c r="K16" s="28">
        <f t="shared" si="3"/>
        <v>0</v>
      </c>
      <c r="L16" s="21" t="str">
        <f>UPPER(VLOOKUP(D16,MasterSheet!H:U,14,))</f>
        <v>BIOLEGEND</v>
      </c>
    </row>
    <row r="17" spans="1:12" x14ac:dyDescent="0.25">
      <c r="A17" s="21" t="str">
        <f t="shared" si="0"/>
        <v>BIOLEGEND</v>
      </c>
      <c r="B17" s="21" t="str">
        <v>Opening Stock</v>
      </c>
      <c r="C17" s="30">
        <v>45808</v>
      </c>
      <c r="D17" s="21">
        <v>316302</v>
      </c>
      <c r="E17" s="21">
        <f>_xlfn.XLOOKUP(D17,MasterSheet!H:H,MasterSheet!F:F)</f>
        <v>6899.2000000000007</v>
      </c>
      <c r="F17" s="22">
        <f>SUMIFS(MasterSheet!J:J, MasterSheet!B:B, B17, MasterSheet!D:D, C17, MasterSheet!H:H, D17)</f>
        <v>2</v>
      </c>
      <c r="G17" s="22">
        <f t="shared" si="1"/>
        <v>13798.400000000001</v>
      </c>
      <c r="H17" s="26">
        <f>SUMIFS(MasterSheet!K:K, MasterSheet!B:B, B17, MasterSheet!D:D, C17, MasterSheet!H:H, D17)</f>
        <v>0</v>
      </c>
      <c r="I17" s="26">
        <f t="shared" si="2"/>
        <v>0</v>
      </c>
      <c r="J17" s="28">
        <f>SUMIFS(MasterSheet!L:L, MasterSheet!B:B, B17, MasterSheet!D:D, C17, MasterSheet!H:H, D17)</f>
        <v>2</v>
      </c>
      <c r="K17" s="28">
        <f t="shared" si="3"/>
        <v>13798.400000000001</v>
      </c>
      <c r="L17" s="21" t="str">
        <f>UPPER(VLOOKUP(D17,MasterSheet!H:U,14,))</f>
        <v>BIOLEGEND</v>
      </c>
    </row>
    <row r="18" spans="1:12" x14ac:dyDescent="0.25">
      <c r="A18" s="21" t="str">
        <f t="shared" si="0"/>
        <v>BIOLEGEND</v>
      </c>
      <c r="B18" s="21" t="str">
        <v>Opening Stock</v>
      </c>
      <c r="C18" s="30">
        <v>45808</v>
      </c>
      <c r="D18" s="21">
        <v>556002</v>
      </c>
      <c r="E18" s="21">
        <f>_xlfn.XLOOKUP(D18,MasterSheet!H:H,MasterSheet!F:F)</f>
        <v>11774.400000000001</v>
      </c>
      <c r="F18" s="22">
        <f>SUMIFS(MasterSheet!J:J, MasterSheet!B:B, B18, MasterSheet!D:D, C18, MasterSheet!H:H, D18)</f>
        <v>5</v>
      </c>
      <c r="G18" s="22">
        <f t="shared" si="1"/>
        <v>58872.000000000007</v>
      </c>
      <c r="H18" s="26">
        <f>SUMIFS(MasterSheet!K:K, MasterSheet!B:B, B18, MasterSheet!D:D, C18, MasterSheet!H:H, D18)</f>
        <v>0</v>
      </c>
      <c r="I18" s="26">
        <f t="shared" si="2"/>
        <v>0</v>
      </c>
      <c r="J18" s="28">
        <f>SUMIFS(MasterSheet!L:L, MasterSheet!B:B, B18, MasterSheet!D:D, C18, MasterSheet!H:H, D18)</f>
        <v>5</v>
      </c>
      <c r="K18" s="28">
        <f t="shared" si="3"/>
        <v>58872.000000000007</v>
      </c>
      <c r="L18" s="21" t="str">
        <f>UPPER(VLOOKUP(D18,MasterSheet!H:U,14,))</f>
        <v>BIOLEGEND</v>
      </c>
    </row>
    <row r="19" spans="1:12" x14ac:dyDescent="0.25">
      <c r="A19" s="21" t="str">
        <f t="shared" si="0"/>
        <v>BIOLEGEND</v>
      </c>
      <c r="B19" s="21" t="str">
        <v>Opening Stock</v>
      </c>
      <c r="C19" s="30">
        <v>45808</v>
      </c>
      <c r="D19" s="21">
        <v>570802</v>
      </c>
      <c r="E19" s="21">
        <f>_xlfn.XLOOKUP(D19,MasterSheet!H:H,MasterSheet!F:F)</f>
        <v>7761.6</v>
      </c>
      <c r="F19" s="22">
        <f>SUMIFS(MasterSheet!J:J, MasterSheet!B:B, B19, MasterSheet!D:D, C19, MasterSheet!H:H, D19)</f>
        <v>5</v>
      </c>
      <c r="G19" s="22">
        <f t="shared" si="1"/>
        <v>38808</v>
      </c>
      <c r="H19" s="26">
        <f>SUMIFS(MasterSheet!K:K, MasterSheet!B:B, B19, MasterSheet!D:D, C19, MasterSheet!H:H, D19)</f>
        <v>3</v>
      </c>
      <c r="I19" s="26">
        <f t="shared" si="2"/>
        <v>23284.800000000003</v>
      </c>
      <c r="J19" s="28">
        <f>SUMIFS(MasterSheet!L:L, MasterSheet!B:B, B19, MasterSheet!D:D, C19, MasterSheet!H:H, D19)</f>
        <v>2</v>
      </c>
      <c r="K19" s="28">
        <f t="shared" si="3"/>
        <v>15523.2</v>
      </c>
      <c r="L19" s="21" t="str">
        <f>UPPER(VLOOKUP(D19,MasterSheet!H:U,14,))</f>
        <v>BIOLEGEND</v>
      </c>
    </row>
    <row r="20" spans="1:12" x14ac:dyDescent="0.25">
      <c r="A20" s="21" t="str">
        <f t="shared" si="0"/>
        <v>BIOLEGEND</v>
      </c>
      <c r="B20" s="21" t="str">
        <v>Opening Stock</v>
      </c>
      <c r="C20" s="30">
        <v>45808</v>
      </c>
      <c r="D20" s="21">
        <v>423303</v>
      </c>
      <c r="E20" s="21">
        <f>_xlfn.XLOOKUP(D20,MasterSheet!H:H,MasterSheet!F:F)</f>
        <v>5913.6</v>
      </c>
      <c r="F20" s="22">
        <f>SUMIFS(MasterSheet!J:J, MasterSheet!B:B, B20, MasterSheet!D:D, C20, MasterSheet!H:H, D20)</f>
        <v>5</v>
      </c>
      <c r="G20" s="22">
        <f t="shared" si="1"/>
        <v>29568</v>
      </c>
      <c r="H20" s="26">
        <f>SUMIFS(MasterSheet!K:K, MasterSheet!B:B, B20, MasterSheet!D:D, C20, MasterSheet!H:H, D20)</f>
        <v>4</v>
      </c>
      <c r="I20" s="26">
        <f t="shared" si="2"/>
        <v>23654.400000000001</v>
      </c>
      <c r="J20" s="28">
        <f>SUMIFS(MasterSheet!L:L, MasterSheet!B:B, B20, MasterSheet!D:D, C20, MasterSheet!H:H, D20)</f>
        <v>1</v>
      </c>
      <c r="K20" s="28">
        <f t="shared" si="3"/>
        <v>5913.6</v>
      </c>
      <c r="L20" s="21" t="str">
        <f>UPPER(VLOOKUP(D20,MasterSheet!H:U,14,))</f>
        <v>BIOLEGEND</v>
      </c>
    </row>
    <row r="21" spans="1:12" x14ac:dyDescent="0.25">
      <c r="A21" s="21" t="str">
        <f t="shared" si="0"/>
        <v>BIOLEGEND</v>
      </c>
      <c r="B21" s="21" t="str">
        <v>Opening Stock</v>
      </c>
      <c r="C21" s="30">
        <v>45808</v>
      </c>
      <c r="D21" s="21">
        <v>420301</v>
      </c>
      <c r="E21" s="21">
        <f>_xlfn.XLOOKUP(D21,MasterSheet!H:H,MasterSheet!F:F)</f>
        <v>4004</v>
      </c>
      <c r="F21" s="22">
        <f>SUMIFS(MasterSheet!J:J, MasterSheet!B:B, B21, MasterSheet!D:D, C21, MasterSheet!H:H, D21)</f>
        <v>2</v>
      </c>
      <c r="G21" s="22">
        <f t="shared" si="1"/>
        <v>8008</v>
      </c>
      <c r="H21" s="26">
        <f>SUMIFS(MasterSheet!K:K, MasterSheet!B:B, B21, MasterSheet!D:D, C21, MasterSheet!H:H, D21)</f>
        <v>2</v>
      </c>
      <c r="I21" s="26">
        <f t="shared" si="2"/>
        <v>8008</v>
      </c>
      <c r="J21" s="28">
        <f>SUMIFS(MasterSheet!L:L, MasterSheet!B:B, B21, MasterSheet!D:D, C21, MasterSheet!H:H, D21)</f>
        <v>0</v>
      </c>
      <c r="K21" s="28">
        <f t="shared" si="3"/>
        <v>0</v>
      </c>
      <c r="L21" s="21" t="str">
        <f>UPPER(VLOOKUP(D21,MasterSheet!H:U,14,))</f>
        <v>BIOLEGEND</v>
      </c>
    </row>
    <row r="22" spans="1:12" x14ac:dyDescent="0.25">
      <c r="A22" s="21" t="str">
        <f t="shared" si="0"/>
        <v>BIOLEGEND</v>
      </c>
      <c r="B22" s="21" t="str">
        <v>Opening Stock</v>
      </c>
      <c r="C22" s="30">
        <v>45808</v>
      </c>
      <c r="D22" s="21">
        <v>420601</v>
      </c>
      <c r="E22" s="21">
        <f>_xlfn.XLOOKUP(D22,MasterSheet!H:H,MasterSheet!F:F)</f>
        <v>4004</v>
      </c>
      <c r="F22" s="22">
        <f>SUMIFS(MasterSheet!J:J, MasterSheet!B:B, B22, MasterSheet!D:D, C22, MasterSheet!H:H, D22)</f>
        <v>4</v>
      </c>
      <c r="G22" s="22">
        <f t="shared" si="1"/>
        <v>16016</v>
      </c>
      <c r="H22" s="26">
        <f>SUMIFS(MasterSheet!K:K, MasterSheet!B:B, B22, MasterSheet!D:D, C22, MasterSheet!H:H, D22)</f>
        <v>4</v>
      </c>
      <c r="I22" s="26">
        <f t="shared" si="2"/>
        <v>16016</v>
      </c>
      <c r="J22" s="28">
        <f>SUMIFS(MasterSheet!L:L, MasterSheet!B:B, B22, MasterSheet!D:D, C22, MasterSheet!H:H, D22)</f>
        <v>0</v>
      </c>
      <c r="K22" s="28">
        <f t="shared" si="3"/>
        <v>0</v>
      </c>
      <c r="L22" s="21" t="str">
        <f>UPPER(VLOOKUP(D22,MasterSheet!H:U,14,))</f>
        <v>BIOLEGEND</v>
      </c>
    </row>
    <row r="23" spans="1:12" x14ac:dyDescent="0.25">
      <c r="A23" s="21" t="str">
        <f t="shared" si="0"/>
        <v>BIOLEGEND</v>
      </c>
      <c r="B23" s="21" t="str">
        <v>Opening Stock</v>
      </c>
      <c r="C23" s="30">
        <v>45808</v>
      </c>
      <c r="D23" s="21">
        <v>420701</v>
      </c>
      <c r="E23" s="21">
        <f>_xlfn.XLOOKUP(D23,MasterSheet!H:H,MasterSheet!F:F)</f>
        <v>3088.8</v>
      </c>
      <c r="F23" s="22">
        <f>SUMIFS(MasterSheet!J:J, MasterSheet!B:B, B23, MasterSheet!D:D, C23, MasterSheet!H:H, D23)</f>
        <v>3</v>
      </c>
      <c r="G23" s="22">
        <f t="shared" si="1"/>
        <v>9266.4000000000015</v>
      </c>
      <c r="H23" s="26">
        <f>SUMIFS(MasterSheet!K:K, MasterSheet!B:B, B23, MasterSheet!D:D, C23, MasterSheet!H:H, D23)</f>
        <v>3</v>
      </c>
      <c r="I23" s="26">
        <f t="shared" si="2"/>
        <v>9266.4000000000015</v>
      </c>
      <c r="J23" s="28">
        <f>SUMIFS(MasterSheet!L:L, MasterSheet!B:B, B23, MasterSheet!D:D, C23, MasterSheet!H:H, D23)</f>
        <v>0</v>
      </c>
      <c r="K23" s="28">
        <f t="shared" si="3"/>
        <v>0</v>
      </c>
      <c r="L23" s="21" t="str">
        <f>UPPER(VLOOKUP(D23,MasterSheet!H:U,14,))</f>
        <v>BIOLEGEND</v>
      </c>
    </row>
    <row r="24" spans="1:12" x14ac:dyDescent="0.25">
      <c r="A24" s="21" t="str">
        <f t="shared" si="0"/>
        <v>BIOLEGEND</v>
      </c>
      <c r="B24" s="21" t="str">
        <v>Opening Stock</v>
      </c>
      <c r="C24" s="30">
        <v>45808</v>
      </c>
      <c r="D24" s="21">
        <v>100261</v>
      </c>
      <c r="E24" s="21">
        <f>_xlfn.XLOOKUP(D24,MasterSheet!H:H,MasterSheet!F:F)</f>
        <v>8685.6</v>
      </c>
      <c r="F24" s="22">
        <f>SUMIFS(MasterSheet!J:J, MasterSheet!B:B, B24, MasterSheet!D:D, C24, MasterSheet!H:H, D24)</f>
        <v>1</v>
      </c>
      <c r="G24" s="22">
        <f t="shared" si="1"/>
        <v>8685.6</v>
      </c>
      <c r="H24" s="26">
        <f>SUMIFS(MasterSheet!K:K, MasterSheet!B:B, B24, MasterSheet!D:D, C24, MasterSheet!H:H, D24)</f>
        <v>0</v>
      </c>
      <c r="I24" s="26">
        <f t="shared" si="2"/>
        <v>0</v>
      </c>
      <c r="J24" s="28">
        <f>SUMIFS(MasterSheet!L:L, MasterSheet!B:B, B24, MasterSheet!D:D, C24, MasterSheet!H:H, D24)</f>
        <v>1</v>
      </c>
      <c r="K24" s="28">
        <f t="shared" si="3"/>
        <v>8685.6</v>
      </c>
      <c r="L24" s="21" t="str">
        <f>UPPER(VLOOKUP(D24,MasterSheet!H:U,14,))</f>
        <v>BIOLEGEND</v>
      </c>
    </row>
    <row r="25" spans="1:12" x14ac:dyDescent="0.25">
      <c r="A25" s="21" t="str">
        <f t="shared" si="0"/>
        <v>BIOLEGEND</v>
      </c>
      <c r="B25" s="21" t="str">
        <v>Opening Stock</v>
      </c>
      <c r="C25" s="30">
        <v>45808</v>
      </c>
      <c r="D25" s="21">
        <v>108123</v>
      </c>
      <c r="E25" s="21">
        <f>_xlfn.XLOOKUP(D25,MasterSheet!H:H,MasterSheet!F:F)</f>
        <v>6230.4</v>
      </c>
      <c r="F25" s="22">
        <f>SUMIFS(MasterSheet!J:J, MasterSheet!B:B, B25, MasterSheet!D:D, C25, MasterSheet!H:H, D25)</f>
        <v>1</v>
      </c>
      <c r="G25" s="22">
        <f t="shared" si="1"/>
        <v>6230.4</v>
      </c>
      <c r="H25" s="26">
        <f>SUMIFS(MasterSheet!K:K, MasterSheet!B:B, B25, MasterSheet!D:D, C25, MasterSheet!H:H, D25)</f>
        <v>0</v>
      </c>
      <c r="I25" s="26">
        <f t="shared" si="2"/>
        <v>0</v>
      </c>
      <c r="J25" s="28">
        <f>SUMIFS(MasterSheet!L:L, MasterSheet!B:B, B25, MasterSheet!D:D, C25, MasterSheet!H:H, D25)</f>
        <v>1</v>
      </c>
      <c r="K25" s="28">
        <f t="shared" si="3"/>
        <v>6230.4</v>
      </c>
      <c r="L25" s="21" t="str">
        <f>UPPER(VLOOKUP(D25,MasterSheet!H:U,14,))</f>
        <v>BIOLEGEND</v>
      </c>
    </row>
    <row r="26" spans="1:12" x14ac:dyDescent="0.25">
      <c r="A26" s="21" t="str">
        <f t="shared" si="0"/>
        <v>BIOLEGEND</v>
      </c>
      <c r="B26" s="21" t="str">
        <v>Opening Stock</v>
      </c>
      <c r="C26" s="30">
        <v>45808</v>
      </c>
      <c r="D26" s="21">
        <v>626812</v>
      </c>
      <c r="E26" s="21">
        <f>_xlfn.XLOOKUP(D26,MasterSheet!H:H,MasterSheet!F:F)</f>
        <v>19536</v>
      </c>
      <c r="F26" s="22">
        <f>SUMIFS(MasterSheet!J:J, MasterSheet!B:B, B26, MasterSheet!D:D, C26, MasterSheet!H:H, D26)</f>
        <v>3</v>
      </c>
      <c r="G26" s="22">
        <f t="shared" si="1"/>
        <v>58608</v>
      </c>
      <c r="H26" s="26">
        <f>SUMIFS(MasterSheet!K:K, MasterSheet!B:B, B26, MasterSheet!D:D, C26, MasterSheet!H:H, D26)</f>
        <v>3</v>
      </c>
      <c r="I26" s="26">
        <f t="shared" si="2"/>
        <v>58608</v>
      </c>
      <c r="J26" s="28">
        <f>SUMIFS(MasterSheet!L:L, MasterSheet!B:B, B26, MasterSheet!D:D, C26, MasterSheet!H:H, D26)</f>
        <v>0</v>
      </c>
      <c r="K26" s="28">
        <f t="shared" si="3"/>
        <v>0</v>
      </c>
      <c r="L26" s="21" t="str">
        <f>UPPER(VLOOKUP(D26,MasterSheet!H:U,14,))</f>
        <v>BIOLEGEND</v>
      </c>
    </row>
    <row r="27" spans="1:12" x14ac:dyDescent="0.25">
      <c r="A27" s="21" t="str">
        <f t="shared" si="0"/>
        <v>BIOLEGEND</v>
      </c>
      <c r="B27" s="21" t="str">
        <v>Opening Stock</v>
      </c>
      <c r="C27" s="30">
        <v>45808</v>
      </c>
      <c r="D27" s="21">
        <v>329702</v>
      </c>
      <c r="E27" s="21">
        <f>_xlfn.XLOOKUP(D27,MasterSheet!H:H,MasterSheet!F:F)</f>
        <v>5112.8</v>
      </c>
      <c r="F27" s="22">
        <f>SUMIFS(MasterSheet!J:J, MasterSheet!B:B, B27, MasterSheet!D:D, C27, MasterSheet!H:H, D27)</f>
        <v>2</v>
      </c>
      <c r="G27" s="22">
        <f t="shared" si="1"/>
        <v>10225.6</v>
      </c>
      <c r="H27" s="26">
        <f>SUMIFS(MasterSheet!K:K, MasterSheet!B:B, B27, MasterSheet!D:D, C27, MasterSheet!H:H, D27)</f>
        <v>0</v>
      </c>
      <c r="I27" s="26">
        <f t="shared" si="2"/>
        <v>0</v>
      </c>
      <c r="J27" s="28">
        <f>SUMIFS(MasterSheet!L:L, MasterSheet!B:B, B27, MasterSheet!D:D, C27, MasterSheet!H:H, D27)</f>
        <v>2</v>
      </c>
      <c r="K27" s="28">
        <f t="shared" si="3"/>
        <v>10225.6</v>
      </c>
      <c r="L27" s="21" t="str">
        <f>UPPER(VLOOKUP(D27,MasterSheet!H:U,14,))</f>
        <v>BIOLEGEND</v>
      </c>
    </row>
    <row r="28" spans="1:12" x14ac:dyDescent="0.25">
      <c r="A28" s="21" t="str">
        <f t="shared" si="0"/>
        <v>BIOLEGEND</v>
      </c>
      <c r="B28" s="21" t="str">
        <v>Opening Stock</v>
      </c>
      <c r="C28" s="30">
        <v>45808</v>
      </c>
      <c r="D28" s="21">
        <v>304006</v>
      </c>
      <c r="E28" s="21">
        <f>_xlfn.XLOOKUP(D28,MasterSheet!H:H,MasterSheet!F:F)</f>
        <v>4435.2</v>
      </c>
      <c r="F28" s="22">
        <f>SUMIFS(MasterSheet!J:J, MasterSheet!B:B, B28, MasterSheet!D:D, C28, MasterSheet!H:H, D28)</f>
        <v>1</v>
      </c>
      <c r="G28" s="22">
        <f t="shared" si="1"/>
        <v>4435.2</v>
      </c>
      <c r="H28" s="26">
        <f>SUMIFS(MasterSheet!K:K, MasterSheet!B:B, B28, MasterSheet!D:D, C28, MasterSheet!H:H, D28)</f>
        <v>1</v>
      </c>
      <c r="I28" s="26">
        <f t="shared" si="2"/>
        <v>4435.2</v>
      </c>
      <c r="J28" s="28">
        <f>SUMIFS(MasterSheet!L:L, MasterSheet!B:B, B28, MasterSheet!D:D, C28, MasterSheet!H:H, D28)</f>
        <v>0</v>
      </c>
      <c r="K28" s="28">
        <f t="shared" si="3"/>
        <v>0</v>
      </c>
      <c r="L28" s="21" t="str">
        <f>UPPER(VLOOKUP(D28,MasterSheet!H:U,14,))</f>
        <v>BIOLEGEND</v>
      </c>
    </row>
    <row r="29" spans="1:12" x14ac:dyDescent="0.25">
      <c r="A29" s="21" t="str">
        <f t="shared" si="0"/>
        <v>BIOLEGEND</v>
      </c>
      <c r="B29" s="21" t="str">
        <v>Return From IGIB</v>
      </c>
      <c r="C29" s="30">
        <v>45808</v>
      </c>
      <c r="D29" s="21">
        <v>420701</v>
      </c>
      <c r="E29" s="21">
        <f>_xlfn.XLOOKUP(D29,MasterSheet!H:H,MasterSheet!F:F)</f>
        <v>3088.8</v>
      </c>
      <c r="F29" s="22">
        <f>SUMIFS(MasterSheet!J:J, MasterSheet!B:B, B29, MasterSheet!D:D, C29, MasterSheet!H:H, D29)</f>
        <v>2</v>
      </c>
      <c r="G29" s="22">
        <f t="shared" si="1"/>
        <v>6177.6</v>
      </c>
      <c r="H29" s="26">
        <f>SUMIFS(MasterSheet!K:K, MasterSheet!B:B, B29, MasterSheet!D:D, C29, MasterSheet!H:H, D29)</f>
        <v>2</v>
      </c>
      <c r="I29" s="26">
        <f t="shared" si="2"/>
        <v>6177.6</v>
      </c>
      <c r="J29" s="28">
        <f>SUMIFS(MasterSheet!L:L, MasterSheet!B:B, B29, MasterSheet!D:D, C29, MasterSheet!H:H, D29)</f>
        <v>0</v>
      </c>
      <c r="K29" s="28">
        <f t="shared" si="3"/>
        <v>0</v>
      </c>
      <c r="L29" s="21" t="str">
        <f>UPPER(VLOOKUP(D29,MasterSheet!H:U,14,))</f>
        <v>BIOLEGEND</v>
      </c>
    </row>
    <row r="30" spans="1:12" x14ac:dyDescent="0.25">
      <c r="A30" s="21" t="str">
        <f t="shared" si="0"/>
        <v>BIOTIUM</v>
      </c>
      <c r="B30" s="21" t="str">
        <v>Opening Stock</v>
      </c>
      <c r="C30" s="30">
        <v>45808</v>
      </c>
      <c r="D30" s="21">
        <v>41010</v>
      </c>
      <c r="E30" s="21">
        <f>_xlfn.XLOOKUP(D30,MasterSheet!H:H,MasterSheet!F:F)</f>
        <v>6828.7999999999993</v>
      </c>
      <c r="F30" s="22">
        <f>SUMIFS(MasterSheet!J:J, MasterSheet!B:B, B30, MasterSheet!D:D, C30, MasterSheet!H:H, D30)</f>
        <v>1</v>
      </c>
      <c r="G30" s="22">
        <f t="shared" si="1"/>
        <v>6828.7999999999993</v>
      </c>
      <c r="H30" s="26">
        <f>SUMIFS(MasterSheet!K:K, MasterSheet!B:B, B30, MasterSheet!D:D, C30, MasterSheet!H:H, D30)</f>
        <v>1</v>
      </c>
      <c r="I30" s="26">
        <f t="shared" si="2"/>
        <v>6828.7999999999993</v>
      </c>
      <c r="J30" s="28">
        <f>SUMIFS(MasterSheet!L:L, MasterSheet!B:B, B30, MasterSheet!D:D, C30, MasterSheet!H:H, D30)</f>
        <v>0</v>
      </c>
      <c r="K30" s="28">
        <f t="shared" si="3"/>
        <v>0</v>
      </c>
      <c r="L30" s="21" t="str">
        <f>UPPER(VLOOKUP(D30,MasterSheet!H:U,14,))</f>
        <v>BIOTIUM</v>
      </c>
    </row>
    <row r="31" spans="1:12" x14ac:dyDescent="0.25">
      <c r="A31" s="21" t="str">
        <f t="shared" si="0"/>
        <v>DHARMACON</v>
      </c>
      <c r="B31" s="21" t="str">
        <v>Opening Stock</v>
      </c>
      <c r="C31" s="30">
        <v>45808</v>
      </c>
      <c r="D31" s="21" t="str">
        <v>RU-187978-00-0020</v>
      </c>
      <c r="E31" s="21">
        <f>_xlfn.XLOOKUP(D31,MasterSheet!H:H,MasterSheet!F:F)</f>
        <v>0</v>
      </c>
      <c r="F31" s="22">
        <f>SUMIFS(MasterSheet!J:J, MasterSheet!B:B, B31, MasterSheet!D:D, C31, MasterSheet!H:H, D31)</f>
        <v>1</v>
      </c>
      <c r="G31" s="22">
        <f t="shared" si="1"/>
        <v>0</v>
      </c>
      <c r="H31" s="26">
        <f>SUMIFS(MasterSheet!K:K, MasterSheet!B:B, B31, MasterSheet!D:D, C31, MasterSheet!H:H, D31)</f>
        <v>0</v>
      </c>
      <c r="I31" s="26">
        <f t="shared" si="2"/>
        <v>0</v>
      </c>
      <c r="J31" s="28">
        <f>SUMIFS(MasterSheet!L:L, MasterSheet!B:B, B31, MasterSheet!D:D, C31, MasterSheet!H:H, D31)</f>
        <v>1</v>
      </c>
      <c r="K31" s="28">
        <f t="shared" si="3"/>
        <v>0</v>
      </c>
      <c r="L31" s="21" t="str">
        <f>UPPER(VLOOKUP(D31,MasterSheet!H:U,14,))</f>
        <v>DHARMACON</v>
      </c>
    </row>
    <row r="32" spans="1:12" x14ac:dyDescent="0.25">
      <c r="A32" s="21" t="str">
        <f t="shared" si="0"/>
        <v>DHARMACON</v>
      </c>
      <c r="B32" s="21" t="str">
        <v>Opening Stock</v>
      </c>
      <c r="C32" s="30">
        <v>45808</v>
      </c>
      <c r="D32" s="21" t="str">
        <v>T-2001-02</v>
      </c>
      <c r="E32" s="21">
        <f>_xlfn.XLOOKUP(D32,MasterSheet!H:H,MasterSheet!F:F)</f>
        <v>20820.8</v>
      </c>
      <c r="F32" s="22">
        <f>SUMIFS(MasterSheet!J:J, MasterSheet!B:B, B32, MasterSheet!D:D, C32, MasterSheet!H:H, D32)</f>
        <v>1</v>
      </c>
      <c r="G32" s="22">
        <f t="shared" si="1"/>
        <v>20820.8</v>
      </c>
      <c r="H32" s="26">
        <f>SUMIFS(MasterSheet!K:K, MasterSheet!B:B, B32, MasterSheet!D:D, C32, MasterSheet!H:H, D32)</f>
        <v>1</v>
      </c>
      <c r="I32" s="26">
        <f t="shared" si="2"/>
        <v>20820.8</v>
      </c>
      <c r="J32" s="28">
        <f>SUMIFS(MasterSheet!L:L, MasterSheet!B:B, B32, MasterSheet!D:D, C32, MasterSheet!H:H, D32)</f>
        <v>0</v>
      </c>
      <c r="K32" s="28">
        <f t="shared" si="3"/>
        <v>0</v>
      </c>
      <c r="L32" s="21" t="str">
        <f>UPPER(VLOOKUP(D32,MasterSheet!H:U,14,))</f>
        <v>DHARMACON</v>
      </c>
    </row>
    <row r="33" spans="1:12" x14ac:dyDescent="0.25">
      <c r="A33" s="21" t="str">
        <f t="shared" si="0"/>
        <v>DHARMACON</v>
      </c>
      <c r="B33" s="21" t="str">
        <v>Opening Stock</v>
      </c>
      <c r="C33" s="30">
        <v>45808</v>
      </c>
      <c r="D33" s="21" t="str">
        <v>B-002000-UB-100</v>
      </c>
      <c r="E33" s="21">
        <f>_xlfn.XLOOKUP(D33,MasterSheet!H:H,MasterSheet!F:F)</f>
        <v>6072</v>
      </c>
      <c r="F33" s="22">
        <f>SUMIFS(MasterSheet!J:J, MasterSheet!B:B, B33, MasterSheet!D:D, C33, MasterSheet!H:H, D33)</f>
        <v>2</v>
      </c>
      <c r="G33" s="22">
        <f t="shared" si="1"/>
        <v>12144</v>
      </c>
      <c r="H33" s="26">
        <f>SUMIFS(MasterSheet!K:K, MasterSheet!B:B, B33, MasterSheet!D:D, C33, MasterSheet!H:H, D33)</f>
        <v>2</v>
      </c>
      <c r="I33" s="26">
        <f t="shared" si="2"/>
        <v>12144</v>
      </c>
      <c r="J33" s="28">
        <f>SUMIFS(MasterSheet!L:L, MasterSheet!B:B, B33, MasterSheet!D:D, C33, MasterSheet!H:H, D33)</f>
        <v>0</v>
      </c>
      <c r="K33" s="28">
        <f t="shared" si="3"/>
        <v>0</v>
      </c>
      <c r="L33" s="21" t="str">
        <f>UPPER(VLOOKUP(D33,MasterSheet!H:U,14,))</f>
        <v>DHARMACON</v>
      </c>
    </row>
    <row r="34" spans="1:12" x14ac:dyDescent="0.25">
      <c r="A34" s="21" t="str">
        <f t="shared" si="0"/>
        <v>DHARMACON</v>
      </c>
      <c r="B34" s="21" t="str">
        <v>Opening Stock</v>
      </c>
      <c r="C34" s="30">
        <v>45808</v>
      </c>
      <c r="D34" s="21" t="str">
        <v>J-004924-06-0010</v>
      </c>
      <c r="E34" s="21">
        <f>_xlfn.XLOOKUP(D34,MasterSheet!H:H,MasterSheet!F:F)</f>
        <v>22792</v>
      </c>
      <c r="F34" s="22">
        <f>SUMIFS(MasterSheet!J:J, MasterSheet!B:B, B34, MasterSheet!D:D, C34, MasterSheet!H:H, D34)</f>
        <v>1</v>
      </c>
      <c r="G34" s="22">
        <f t="shared" si="1"/>
        <v>22792</v>
      </c>
      <c r="H34" s="26">
        <f>SUMIFS(MasterSheet!K:K, MasterSheet!B:B, B34, MasterSheet!D:D, C34, MasterSheet!H:H, D34)</f>
        <v>0</v>
      </c>
      <c r="I34" s="26">
        <f t="shared" si="2"/>
        <v>0</v>
      </c>
      <c r="J34" s="28">
        <f>SUMIFS(MasterSheet!L:L, MasterSheet!B:B, B34, MasterSheet!D:D, C34, MasterSheet!H:H, D34)</f>
        <v>1</v>
      </c>
      <c r="K34" s="28">
        <f t="shared" si="3"/>
        <v>22792</v>
      </c>
      <c r="L34" s="21" t="str">
        <f>UPPER(VLOOKUP(D34,MasterSheet!H:U,14,))</f>
        <v>DHARMACON</v>
      </c>
    </row>
    <row r="35" spans="1:12" x14ac:dyDescent="0.25">
      <c r="A35" s="21" t="str">
        <f t="shared" si="0"/>
        <v>DHARMACON</v>
      </c>
      <c r="B35" s="21" t="str">
        <v>Opening Stock</v>
      </c>
      <c r="C35" s="30">
        <v>45808</v>
      </c>
      <c r="D35" s="21" t="str">
        <v>B-003000-WB-100</v>
      </c>
      <c r="E35" s="21">
        <f>_xlfn.XLOOKUP(D35,MasterSheet!H:H,MasterSheet!F:F)</f>
        <v>1971.1999999999998</v>
      </c>
      <c r="F35" s="22">
        <f>SUMIFS(MasterSheet!J:J, MasterSheet!B:B, B35, MasterSheet!D:D, C35, MasterSheet!H:H, D35)</f>
        <v>3</v>
      </c>
      <c r="G35" s="22">
        <f t="shared" si="1"/>
        <v>5913.5999999999995</v>
      </c>
      <c r="H35" s="26">
        <f>SUMIFS(MasterSheet!K:K, MasterSheet!B:B, B35, MasterSheet!D:D, C35, MasterSheet!H:H, D35)</f>
        <v>3</v>
      </c>
      <c r="I35" s="26">
        <f t="shared" si="2"/>
        <v>5913.5999999999995</v>
      </c>
      <c r="J35" s="28">
        <f>SUMIFS(MasterSheet!L:L, MasterSheet!B:B, B35, MasterSheet!D:D, C35, MasterSheet!H:H, D35)</f>
        <v>0</v>
      </c>
      <c r="K35" s="28">
        <f t="shared" si="3"/>
        <v>0</v>
      </c>
      <c r="L35" s="21" t="str">
        <f>UPPER(VLOOKUP(D35,MasterSheet!H:U,14,))</f>
        <v>DHARMACON</v>
      </c>
    </row>
    <row r="36" spans="1:12" x14ac:dyDescent="0.25">
      <c r="A36" s="21" t="str">
        <f t="shared" si="0"/>
        <v>DHARMACON</v>
      </c>
      <c r="B36" s="21" t="str">
        <v>Opening Stock</v>
      </c>
      <c r="C36" s="30">
        <v>45808</v>
      </c>
      <c r="D36" s="21" t="str">
        <v>T-2001-03</v>
      </c>
      <c r="E36" s="21">
        <f>_xlfn.XLOOKUP(D36,MasterSheet!H:H,MasterSheet!F:F)</f>
        <v>34619.199999999997</v>
      </c>
      <c r="F36" s="22">
        <f>SUMIFS(MasterSheet!J:J, MasterSheet!B:B, B36, MasterSheet!D:D, C36, MasterSheet!H:H, D36)</f>
        <v>1</v>
      </c>
      <c r="G36" s="22">
        <f t="shared" si="1"/>
        <v>34619.199999999997</v>
      </c>
      <c r="H36" s="26">
        <f>SUMIFS(MasterSheet!K:K, MasterSheet!B:B, B36, MasterSheet!D:D, C36, MasterSheet!H:H, D36)</f>
        <v>1</v>
      </c>
      <c r="I36" s="26">
        <f t="shared" si="2"/>
        <v>34619.199999999997</v>
      </c>
      <c r="J36" s="28">
        <f>SUMIFS(MasterSheet!L:L, MasterSheet!B:B, B36, MasterSheet!D:D, C36, MasterSheet!H:H, D36)</f>
        <v>0</v>
      </c>
      <c r="K36" s="28">
        <f t="shared" si="3"/>
        <v>0</v>
      </c>
      <c r="L36" s="21" t="str">
        <f>UPPER(VLOOKUP(D36,MasterSheet!H:U,14,))</f>
        <v>DHARMACON</v>
      </c>
    </row>
    <row r="37" spans="1:12" x14ac:dyDescent="0.25">
      <c r="A37" s="21" t="str">
        <f t="shared" si="0"/>
        <v>DHARMACON</v>
      </c>
      <c r="B37" s="21" t="str">
        <v>Opening Stock</v>
      </c>
      <c r="C37" s="30">
        <v>45808</v>
      </c>
      <c r="D37" s="21" t="str">
        <v>T-2001-01</v>
      </c>
      <c r="E37" s="21">
        <f>_xlfn.XLOOKUP(D37,MasterSheet!H:H,MasterSheet!F:F)</f>
        <v>7128</v>
      </c>
      <c r="F37" s="22">
        <f>SUMIFS(MasterSheet!J:J, MasterSheet!B:B, B37, MasterSheet!D:D, C37, MasterSheet!H:H, D37)</f>
        <v>2</v>
      </c>
      <c r="G37" s="22">
        <f t="shared" si="1"/>
        <v>14256</v>
      </c>
      <c r="H37" s="26">
        <f>SUMIFS(MasterSheet!K:K, MasterSheet!B:B, B37, MasterSheet!D:D, C37, MasterSheet!H:H, D37)</f>
        <v>2</v>
      </c>
      <c r="I37" s="26">
        <f t="shared" si="2"/>
        <v>14256</v>
      </c>
      <c r="J37" s="28">
        <f>SUMIFS(MasterSheet!L:L, MasterSheet!B:B, B37, MasterSheet!D:D, C37, MasterSheet!H:H, D37)</f>
        <v>0</v>
      </c>
      <c r="K37" s="28">
        <f t="shared" si="3"/>
        <v>0</v>
      </c>
      <c r="L37" s="21" t="str">
        <f>UPPER(VLOOKUP(D37,MasterSheet!H:U,14,))</f>
        <v>DHARMACON</v>
      </c>
    </row>
    <row r="38" spans="1:12" x14ac:dyDescent="0.25">
      <c r="A38" s="21" t="str">
        <f t="shared" si="0"/>
        <v>DHARMACON</v>
      </c>
      <c r="B38" s="21" t="str">
        <v>Return From IGIB</v>
      </c>
      <c r="C38" s="30">
        <v>45808</v>
      </c>
      <c r="D38" s="21" t="str">
        <v>B-003000-WB-100</v>
      </c>
      <c r="E38" s="21">
        <f>_xlfn.XLOOKUP(D38,MasterSheet!H:H,MasterSheet!F:F)</f>
        <v>1971.1999999999998</v>
      </c>
      <c r="F38" s="22">
        <f>SUMIFS(MasterSheet!J:J, MasterSheet!B:B, B38, MasterSheet!D:D, C38, MasterSheet!H:H, D38)</f>
        <v>2</v>
      </c>
      <c r="G38" s="22">
        <f t="shared" si="1"/>
        <v>3942.3999999999996</v>
      </c>
      <c r="H38" s="26">
        <f>SUMIFS(MasterSheet!K:K, MasterSheet!B:B, B38, MasterSheet!D:D, C38, MasterSheet!H:H, D38)</f>
        <v>2</v>
      </c>
      <c r="I38" s="26">
        <f t="shared" si="2"/>
        <v>3942.3999999999996</v>
      </c>
      <c r="J38" s="28">
        <f>SUMIFS(MasterSheet!L:L, MasterSheet!B:B, B38, MasterSheet!D:D, C38, MasterSheet!H:H, D38)</f>
        <v>0</v>
      </c>
      <c r="K38" s="28">
        <f t="shared" si="3"/>
        <v>0</v>
      </c>
      <c r="L38" s="21" t="str">
        <f>UPPER(VLOOKUP(D38,MasterSheet!H:U,14,))</f>
        <v>DHARMACON</v>
      </c>
    </row>
    <row r="39" spans="1:12" x14ac:dyDescent="0.25">
      <c r="A39" s="21" t="str">
        <f t="shared" si="0"/>
        <v>DHARMACON</v>
      </c>
      <c r="B39" s="21" t="str">
        <v>Return From IGIB</v>
      </c>
      <c r="C39" s="30">
        <v>45808</v>
      </c>
      <c r="D39" s="21" t="str">
        <v>T-2001-01</v>
      </c>
      <c r="E39" s="21">
        <f>_xlfn.XLOOKUP(D39,MasterSheet!H:H,MasterSheet!F:F)</f>
        <v>7128</v>
      </c>
      <c r="F39" s="22">
        <f>SUMIFS(MasterSheet!J:J, MasterSheet!B:B, B39, MasterSheet!D:D, C39, MasterSheet!H:H, D39)</f>
        <v>2</v>
      </c>
      <c r="G39" s="22">
        <f t="shared" si="1"/>
        <v>14256</v>
      </c>
      <c r="H39" s="26">
        <f>SUMIFS(MasterSheet!K:K, MasterSheet!B:B, B39, MasterSheet!D:D, C39, MasterSheet!H:H, D39)</f>
        <v>2</v>
      </c>
      <c r="I39" s="26">
        <f t="shared" si="2"/>
        <v>14256</v>
      </c>
      <c r="J39" s="28">
        <f>SUMIFS(MasterSheet!L:L, MasterSheet!B:B, B39, MasterSheet!D:D, C39, MasterSheet!H:H, D39)</f>
        <v>0</v>
      </c>
      <c r="K39" s="28">
        <f t="shared" si="3"/>
        <v>0</v>
      </c>
      <c r="L39" s="21" t="str">
        <f>UPPER(VLOOKUP(D39,MasterSheet!H:U,14,))</f>
        <v>DHARMACON</v>
      </c>
    </row>
    <row r="40" spans="1:12" x14ac:dyDescent="0.25">
      <c r="A40" s="21" t="str">
        <f t="shared" si="0"/>
        <v>MP BIO</v>
      </c>
      <c r="B40" s="21" t="str">
        <v>Opening Stock</v>
      </c>
      <c r="C40" s="30">
        <v>45808</v>
      </c>
      <c r="D40" s="21">
        <v>814326</v>
      </c>
      <c r="E40" s="21">
        <f>_xlfn.XLOOKUP(D40,MasterSheet!H:H,MasterSheet!F:F)</f>
        <v>0</v>
      </c>
      <c r="F40" s="22">
        <f>SUMIFS(MasterSheet!J:J, MasterSheet!B:B, B40, MasterSheet!D:D, C40, MasterSheet!H:H, D40)</f>
        <v>2</v>
      </c>
      <c r="G40" s="22">
        <f t="shared" si="1"/>
        <v>0</v>
      </c>
      <c r="H40" s="26">
        <f>SUMIFS(MasterSheet!K:K, MasterSheet!B:B, B40, MasterSheet!D:D, C40, MasterSheet!H:H, D40)</f>
        <v>0</v>
      </c>
      <c r="I40" s="26">
        <f t="shared" si="2"/>
        <v>0</v>
      </c>
      <c r="J40" s="28">
        <f>SUMIFS(MasterSheet!L:L, MasterSheet!B:B, B40, MasterSheet!D:D, C40, MasterSheet!H:H, D40)</f>
        <v>2</v>
      </c>
      <c r="K40" s="28">
        <f t="shared" si="3"/>
        <v>0</v>
      </c>
      <c r="L40" s="21" t="str">
        <f>UPPER(VLOOKUP(D40,MasterSheet!H:U,14,))</f>
        <v>MP BIO</v>
      </c>
    </row>
    <row r="41" spans="1:12" x14ac:dyDescent="0.25">
      <c r="A41" s="21" t="str">
        <f t="shared" si="0"/>
        <v>MP BIO</v>
      </c>
      <c r="B41" s="21" t="str">
        <v>Opening Stock</v>
      </c>
      <c r="C41" s="30">
        <v>45808</v>
      </c>
      <c r="D41" s="21">
        <v>194825</v>
      </c>
      <c r="E41" s="21">
        <f>_xlfn.XLOOKUP(D41,MasterSheet!H:H,MasterSheet!F:F)</f>
        <v>1320</v>
      </c>
      <c r="F41" s="22">
        <f>SUMIFS(MasterSheet!J:J, MasterSheet!B:B, B41, MasterSheet!D:D, C41, MasterSheet!H:H, D41)</f>
        <v>2</v>
      </c>
      <c r="G41" s="22">
        <f t="shared" si="1"/>
        <v>2640</v>
      </c>
      <c r="H41" s="26">
        <f>SUMIFS(MasterSheet!K:K, MasterSheet!B:B, B41, MasterSheet!D:D, C41, MasterSheet!H:H, D41)</f>
        <v>0</v>
      </c>
      <c r="I41" s="26">
        <f t="shared" si="2"/>
        <v>0</v>
      </c>
      <c r="J41" s="28">
        <f>SUMIFS(MasterSheet!L:L, MasterSheet!B:B, B41, MasterSheet!D:D, C41, MasterSheet!H:H, D41)</f>
        <v>2</v>
      </c>
      <c r="K41" s="28">
        <f t="shared" si="3"/>
        <v>2640</v>
      </c>
      <c r="L41" s="21" t="str">
        <f>UPPER(VLOOKUP(D41,MasterSheet!H:U,14,))</f>
        <v>MP BIO</v>
      </c>
    </row>
    <row r="42" spans="1:12" x14ac:dyDescent="0.25">
      <c r="A42" s="21" t="str">
        <f t="shared" si="0"/>
        <v>MP BIO</v>
      </c>
      <c r="B42" s="21" t="str">
        <v>Opening Stock</v>
      </c>
      <c r="C42" s="30">
        <v>45808</v>
      </c>
      <c r="D42" s="21">
        <v>104772</v>
      </c>
      <c r="E42" s="21">
        <f>_xlfn.XLOOKUP(D42,MasterSheet!H:H,MasterSheet!F:F)</f>
        <v>3266.4</v>
      </c>
      <c r="F42" s="22">
        <f>SUMIFS(MasterSheet!J:J, MasterSheet!B:B, B42, MasterSheet!D:D, C42, MasterSheet!H:H, D42)</f>
        <v>2</v>
      </c>
      <c r="G42" s="22">
        <f t="shared" si="1"/>
        <v>6532.8</v>
      </c>
      <c r="H42" s="26">
        <f>SUMIFS(MasterSheet!K:K, MasterSheet!B:B, B42, MasterSheet!D:D, C42, MasterSheet!H:H, D42)</f>
        <v>0</v>
      </c>
      <c r="I42" s="26">
        <f t="shared" si="2"/>
        <v>0</v>
      </c>
      <c r="J42" s="28">
        <f>SUMIFS(MasterSheet!L:L, MasterSheet!B:B, B42, MasterSheet!D:D, C42, MasterSheet!H:H, D42)</f>
        <v>2</v>
      </c>
      <c r="K42" s="28">
        <f t="shared" si="3"/>
        <v>6532.8</v>
      </c>
      <c r="L42" s="21" t="str">
        <f>UPPER(VLOOKUP(D42,MasterSheet!H:U,14,))</f>
        <v>MP BIO</v>
      </c>
    </row>
    <row r="43" spans="1:12" x14ac:dyDescent="0.25">
      <c r="A43" s="21" t="str">
        <f t="shared" si="0"/>
        <v>MP BIO</v>
      </c>
      <c r="B43" s="21" t="str">
        <v>Opening Stock</v>
      </c>
      <c r="C43" s="30">
        <v>45808</v>
      </c>
      <c r="D43" s="21">
        <v>100570</v>
      </c>
      <c r="E43" s="21">
        <f>_xlfn.XLOOKUP(D43,MasterSheet!H:H,MasterSheet!F:F)</f>
        <v>0</v>
      </c>
      <c r="F43" s="22">
        <f>SUMIFS(MasterSheet!J:J, MasterSheet!B:B, B43, MasterSheet!D:D, C43, MasterSheet!H:H, D43)</f>
        <v>1</v>
      </c>
      <c r="G43" s="22">
        <f t="shared" si="1"/>
        <v>0</v>
      </c>
      <c r="H43" s="26">
        <f>SUMIFS(MasterSheet!K:K, MasterSheet!B:B, B43, MasterSheet!D:D, C43, MasterSheet!H:H, D43)</f>
        <v>0</v>
      </c>
      <c r="I43" s="26">
        <f t="shared" si="2"/>
        <v>0</v>
      </c>
      <c r="J43" s="28">
        <f>SUMIFS(MasterSheet!L:L, MasterSheet!B:B, B43, MasterSheet!D:D, C43, MasterSheet!H:H, D43)</f>
        <v>1</v>
      </c>
      <c r="K43" s="28">
        <f t="shared" si="3"/>
        <v>0</v>
      </c>
      <c r="L43" s="21" t="str">
        <f>UPPER(VLOOKUP(D43,MasterSheet!H:U,14,))</f>
        <v>MP BIO</v>
      </c>
    </row>
    <row r="44" spans="1:12" x14ac:dyDescent="0.25">
      <c r="A44" s="21" t="str">
        <f t="shared" si="0"/>
        <v>MP BIO</v>
      </c>
      <c r="B44" s="21" t="str">
        <v>Opening Stock</v>
      </c>
      <c r="C44" s="30">
        <v>45808</v>
      </c>
      <c r="D44" s="21">
        <v>152574</v>
      </c>
      <c r="E44" s="21">
        <f>_xlfn.XLOOKUP(D44,MasterSheet!H:H,MasterSheet!F:F)</f>
        <v>0</v>
      </c>
      <c r="F44" s="22">
        <f>SUMIFS(MasterSheet!J:J, MasterSheet!B:B, B44, MasterSheet!D:D, C44, MasterSheet!H:H, D44)</f>
        <v>1</v>
      </c>
      <c r="G44" s="22">
        <f t="shared" si="1"/>
        <v>0</v>
      </c>
      <c r="H44" s="26">
        <f>SUMIFS(MasterSheet!K:K, MasterSheet!B:B, B44, MasterSheet!D:D, C44, MasterSheet!H:H, D44)</f>
        <v>0</v>
      </c>
      <c r="I44" s="26">
        <f t="shared" si="2"/>
        <v>0</v>
      </c>
      <c r="J44" s="28">
        <f>SUMIFS(MasterSheet!L:L, MasterSheet!B:B, B44, MasterSheet!D:D, C44, MasterSheet!H:H, D44)</f>
        <v>1</v>
      </c>
      <c r="K44" s="28">
        <f t="shared" si="3"/>
        <v>0</v>
      </c>
      <c r="L44" s="21" t="str">
        <f>UPPER(VLOOKUP(D44,MasterSheet!H:U,14,))</f>
        <v>MP BIO</v>
      </c>
    </row>
    <row r="45" spans="1:12" x14ac:dyDescent="0.25">
      <c r="A45" s="21" t="str">
        <f t="shared" si="0"/>
        <v>MP BIO</v>
      </c>
      <c r="B45" s="21" t="str">
        <v>Opening Stock</v>
      </c>
      <c r="C45" s="30">
        <v>45808</v>
      </c>
      <c r="D45" s="21">
        <v>193982</v>
      </c>
      <c r="E45" s="21">
        <f>_xlfn.XLOOKUP(D45,MasterSheet!H:H,MasterSheet!F:F)</f>
        <v>3811.2</v>
      </c>
      <c r="F45" s="22">
        <f>SUMIFS(MasterSheet!J:J, MasterSheet!B:B, B45, MasterSheet!D:D, C45, MasterSheet!H:H, D45)</f>
        <v>4</v>
      </c>
      <c r="G45" s="22">
        <f t="shared" si="1"/>
        <v>15244.8</v>
      </c>
      <c r="H45" s="26">
        <f>SUMIFS(MasterSheet!K:K, MasterSheet!B:B, B45, MasterSheet!D:D, C45, MasterSheet!H:H, D45)</f>
        <v>0</v>
      </c>
      <c r="I45" s="26">
        <f t="shared" si="2"/>
        <v>0</v>
      </c>
      <c r="J45" s="28">
        <f>SUMIFS(MasterSheet!L:L, MasterSheet!B:B, B45, MasterSheet!D:D, C45, MasterSheet!H:H, D45)</f>
        <v>4</v>
      </c>
      <c r="K45" s="28">
        <f t="shared" si="3"/>
        <v>15244.8</v>
      </c>
      <c r="L45" s="21" t="str">
        <f>UPPER(VLOOKUP(D45,MasterSheet!H:U,14,))</f>
        <v>MP BIO</v>
      </c>
    </row>
    <row r="46" spans="1:12" x14ac:dyDescent="0.25">
      <c r="A46" s="21" t="str">
        <f t="shared" si="0"/>
        <v>MP BIO</v>
      </c>
      <c r="B46" s="21" t="str">
        <v>Opening Stock</v>
      </c>
      <c r="C46" s="30">
        <v>45808</v>
      </c>
      <c r="D46" s="21">
        <v>1860454</v>
      </c>
      <c r="E46" s="21">
        <f>_xlfn.XLOOKUP(D46,MasterSheet!H:H,MasterSheet!F:F)</f>
        <v>1252.3</v>
      </c>
      <c r="F46" s="22">
        <f>SUMIFS(MasterSheet!J:J, MasterSheet!B:B, B46, MasterSheet!D:D, C46, MasterSheet!H:H, D46)</f>
        <v>2</v>
      </c>
      <c r="G46" s="22">
        <f t="shared" si="1"/>
        <v>2504.6</v>
      </c>
      <c r="H46" s="26">
        <f>SUMIFS(MasterSheet!K:K, MasterSheet!B:B, B46, MasterSheet!D:D, C46, MasterSheet!H:H, D46)</f>
        <v>1</v>
      </c>
      <c r="I46" s="26">
        <f t="shared" si="2"/>
        <v>1252.3</v>
      </c>
      <c r="J46" s="28">
        <f>SUMIFS(MasterSheet!L:L, MasterSheet!B:B, B46, MasterSheet!D:D, C46, MasterSheet!H:H, D46)</f>
        <v>1</v>
      </c>
      <c r="K46" s="28">
        <f t="shared" si="3"/>
        <v>1252.3</v>
      </c>
      <c r="L46" s="21" t="str">
        <f>UPPER(VLOOKUP(D46,MasterSheet!H:U,14,))</f>
        <v>MP BIO</v>
      </c>
    </row>
    <row r="47" spans="1:12" x14ac:dyDescent="0.25">
      <c r="A47" s="21" t="str">
        <f t="shared" si="0"/>
        <v>MP BIO</v>
      </c>
      <c r="B47" s="21" t="str">
        <v>Opening Stock</v>
      </c>
      <c r="C47" s="30">
        <v>45808</v>
      </c>
      <c r="D47" s="21">
        <v>6552050</v>
      </c>
      <c r="E47" s="21">
        <f>_xlfn.XLOOKUP(D47,MasterSheet!H:H,MasterSheet!F:F)</f>
        <v>4397.6000000000004</v>
      </c>
      <c r="F47" s="22">
        <f>SUMIFS(MasterSheet!J:J, MasterSheet!B:B, B47, MasterSheet!D:D, C47, MasterSheet!H:H, D47)</f>
        <v>5</v>
      </c>
      <c r="G47" s="22">
        <f t="shared" si="1"/>
        <v>21988</v>
      </c>
      <c r="H47" s="26">
        <f>SUMIFS(MasterSheet!K:K, MasterSheet!B:B, B47, MasterSheet!D:D, C47, MasterSheet!H:H, D47)</f>
        <v>5</v>
      </c>
      <c r="I47" s="26">
        <f t="shared" si="2"/>
        <v>21988</v>
      </c>
      <c r="J47" s="28">
        <f>SUMIFS(MasterSheet!L:L, MasterSheet!B:B, B47, MasterSheet!D:D, C47, MasterSheet!H:H, D47)</f>
        <v>0</v>
      </c>
      <c r="K47" s="28">
        <f t="shared" si="3"/>
        <v>0</v>
      </c>
      <c r="L47" s="21" t="str">
        <f>UPPER(VLOOKUP(D47,MasterSheet!H:U,14,))</f>
        <v>MP BIO</v>
      </c>
    </row>
    <row r="48" spans="1:12" x14ac:dyDescent="0.25">
      <c r="A48" s="21" t="str">
        <f t="shared" si="0"/>
        <v>MP BIO</v>
      </c>
      <c r="B48" s="21" t="str">
        <v>Opening Stock</v>
      </c>
      <c r="C48" s="30">
        <v>45808</v>
      </c>
      <c r="D48" s="21">
        <v>6553050</v>
      </c>
      <c r="E48" s="21">
        <f>_xlfn.XLOOKUP(D48,MasterSheet!H:H,MasterSheet!F:F)</f>
        <v>13155</v>
      </c>
      <c r="F48" s="22">
        <f>SUMIFS(MasterSheet!J:J, MasterSheet!B:B, B48, MasterSheet!D:D, C48, MasterSheet!H:H, D48)</f>
        <v>2</v>
      </c>
      <c r="G48" s="22">
        <f t="shared" si="1"/>
        <v>26310</v>
      </c>
      <c r="H48" s="26">
        <f>SUMIFS(MasterSheet!K:K, MasterSheet!B:B, B48, MasterSheet!D:D, C48, MasterSheet!H:H, D48)</f>
        <v>1</v>
      </c>
      <c r="I48" s="26">
        <f t="shared" si="2"/>
        <v>13155</v>
      </c>
      <c r="J48" s="28">
        <f>SUMIFS(MasterSheet!L:L, MasterSheet!B:B, B48, MasterSheet!D:D, C48, MasterSheet!H:H, D48)</f>
        <v>1</v>
      </c>
      <c r="K48" s="28">
        <f t="shared" si="3"/>
        <v>13155</v>
      </c>
      <c r="L48" s="21" t="str">
        <f>UPPER(VLOOKUP(D48,MasterSheet!H:U,14,))</f>
        <v>MP BIO</v>
      </c>
    </row>
    <row r="49" spans="1:12" x14ac:dyDescent="0.25">
      <c r="A49" s="21" t="str">
        <f t="shared" si="0"/>
        <v>MP BIO</v>
      </c>
      <c r="B49" s="21" t="str">
        <v>Opening Stock</v>
      </c>
      <c r="C49" s="30">
        <v>45808</v>
      </c>
      <c r="D49" s="21">
        <v>194002</v>
      </c>
      <c r="E49" s="21">
        <f>_xlfn.XLOOKUP(D49,MasterSheet!H:H,MasterSheet!F:F)</f>
        <v>1912</v>
      </c>
      <c r="F49" s="22">
        <f>SUMIFS(MasterSheet!J:J, MasterSheet!B:B, B49, MasterSheet!D:D, C49, MasterSheet!H:H, D49)</f>
        <v>2</v>
      </c>
      <c r="G49" s="22">
        <f t="shared" si="1"/>
        <v>3824</v>
      </c>
      <c r="H49" s="26">
        <f>SUMIFS(MasterSheet!K:K, MasterSheet!B:B, B49, MasterSheet!D:D, C49, MasterSheet!H:H, D49)</f>
        <v>0</v>
      </c>
      <c r="I49" s="26">
        <f t="shared" si="2"/>
        <v>0</v>
      </c>
      <c r="J49" s="28">
        <f>SUMIFS(MasterSheet!L:L, MasterSheet!B:B, B49, MasterSheet!D:D, C49, MasterSheet!H:H, D49)</f>
        <v>2</v>
      </c>
      <c r="K49" s="28">
        <f t="shared" si="3"/>
        <v>3824</v>
      </c>
      <c r="L49" s="21" t="str">
        <f>UPPER(VLOOKUP(D49,MasterSheet!H:U,14,))</f>
        <v>MP BIO</v>
      </c>
    </row>
    <row r="50" spans="1:12" x14ac:dyDescent="0.25">
      <c r="A50" s="21" t="str">
        <f t="shared" si="0"/>
        <v>MYBIOSOURCE</v>
      </c>
      <c r="B50" s="21" t="str">
        <v>Opening Stock</v>
      </c>
      <c r="C50" s="30">
        <v>45808</v>
      </c>
      <c r="D50" s="21" t="str">
        <v>MBS1200699</v>
      </c>
      <c r="E50" s="21">
        <f>_xlfn.XLOOKUP(D50,MasterSheet!H:H,MasterSheet!F:F)</f>
        <v>24310</v>
      </c>
      <c r="F50" s="22">
        <f>SUMIFS(MasterSheet!J:J, MasterSheet!B:B, B50, MasterSheet!D:D, C50, MasterSheet!H:H, D50)</f>
        <v>1</v>
      </c>
      <c r="G50" s="22">
        <f t="shared" si="1"/>
        <v>24310</v>
      </c>
      <c r="H50" s="26">
        <f>SUMIFS(MasterSheet!K:K, MasterSheet!B:B, B50, MasterSheet!D:D, C50, MasterSheet!H:H, D50)</f>
        <v>1</v>
      </c>
      <c r="I50" s="26">
        <f t="shared" si="2"/>
        <v>24310</v>
      </c>
      <c r="J50" s="28">
        <f>SUMIFS(MasterSheet!L:L, MasterSheet!B:B, B50, MasterSheet!D:D, C50, MasterSheet!H:H, D50)</f>
        <v>0</v>
      </c>
      <c r="K50" s="28">
        <f t="shared" si="3"/>
        <v>0</v>
      </c>
      <c r="L50" s="21" t="str">
        <f>UPPER(VLOOKUP(D50,MasterSheet!H:U,14,))</f>
        <v>MYBIOSOURCE</v>
      </c>
    </row>
    <row r="51" spans="1:12" x14ac:dyDescent="0.25">
      <c r="A51" s="21" t="str">
        <f t="shared" si="0"/>
        <v>SARTORIUS</v>
      </c>
      <c r="B51" s="21" t="str">
        <v>Opening Stock</v>
      </c>
      <c r="C51" s="30">
        <v>45808</v>
      </c>
      <c r="D51" s="21">
        <v>16532</v>
      </c>
      <c r="E51" s="21">
        <f>_xlfn.XLOOKUP(D51,MasterSheet!H:H,MasterSheet!F:F)</f>
        <v>2350</v>
      </c>
      <c r="F51" s="22">
        <f>SUMIFS(MasterSheet!J:J, MasterSheet!B:B, B51, MasterSheet!D:D, C51, MasterSheet!H:H, D51)</f>
        <v>63</v>
      </c>
      <c r="G51" s="22">
        <f t="shared" si="1"/>
        <v>148050</v>
      </c>
      <c r="H51" s="26">
        <f>SUMIFS(MasterSheet!K:K, MasterSheet!B:B, B51, MasterSheet!D:D, C51, MasterSheet!H:H, D51)</f>
        <v>32</v>
      </c>
      <c r="I51" s="26">
        <f t="shared" si="2"/>
        <v>75200</v>
      </c>
      <c r="J51" s="28">
        <f>SUMIFS(MasterSheet!L:L, MasterSheet!B:B, B51, MasterSheet!D:D, C51, MasterSheet!H:H, D51)</f>
        <v>31</v>
      </c>
      <c r="K51" s="28">
        <f t="shared" si="3"/>
        <v>72850</v>
      </c>
      <c r="L51" s="21" t="str">
        <f>UPPER(VLOOKUP(D51,MasterSheet!H:U,14,))</f>
        <v>SARTORIUS</v>
      </c>
    </row>
    <row r="52" spans="1:12" x14ac:dyDescent="0.25">
      <c r="A52" s="21" t="str">
        <f t="shared" si="0"/>
        <v>SARTORIUS</v>
      </c>
      <c r="B52" s="21" t="str">
        <v>Opening Stock</v>
      </c>
      <c r="C52" s="30">
        <v>45808</v>
      </c>
      <c r="D52" s="21">
        <v>16533</v>
      </c>
      <c r="E52" s="21">
        <f>_xlfn.XLOOKUP(D52,MasterSheet!H:H,MasterSheet!F:F)</f>
        <v>2350</v>
      </c>
      <c r="F52" s="22">
        <f>SUMIFS(MasterSheet!J:J, MasterSheet!B:B, B52, MasterSheet!D:D, C52, MasterSheet!H:H, D52)</f>
        <v>10</v>
      </c>
      <c r="G52" s="22">
        <f t="shared" si="1"/>
        <v>23500</v>
      </c>
      <c r="H52" s="26">
        <f>SUMIFS(MasterSheet!K:K, MasterSheet!B:B, B52, MasterSheet!D:D, C52, MasterSheet!H:H, D52)</f>
        <v>1</v>
      </c>
      <c r="I52" s="26">
        <f t="shared" si="2"/>
        <v>2350</v>
      </c>
      <c r="J52" s="28">
        <f>SUMIFS(MasterSheet!L:L, MasterSheet!B:B, B52, MasterSheet!D:D, C52, MasterSheet!H:H, D52)</f>
        <v>9</v>
      </c>
      <c r="K52" s="28">
        <f t="shared" si="3"/>
        <v>21150</v>
      </c>
      <c r="L52" s="21" t="str">
        <f>UPPER(VLOOKUP(D52,MasterSheet!H:U,14,))</f>
        <v>SARTORIUS</v>
      </c>
    </row>
    <row r="53" spans="1:12" x14ac:dyDescent="0.25">
      <c r="A53" s="21" t="str">
        <f t="shared" si="0"/>
        <v>SARTORIUS</v>
      </c>
      <c r="B53" s="21" t="str">
        <v>Opening Stock</v>
      </c>
      <c r="C53" s="30">
        <v>45808</v>
      </c>
      <c r="D53" s="21">
        <v>16537</v>
      </c>
      <c r="E53" s="21">
        <f>_xlfn.XLOOKUP(D53,MasterSheet!H:H,MasterSheet!F:F)</f>
        <v>0</v>
      </c>
      <c r="F53" s="22">
        <f>SUMIFS(MasterSheet!J:J, MasterSheet!B:B, B53, MasterSheet!D:D, C53, MasterSheet!H:H, D53)</f>
        <v>2</v>
      </c>
      <c r="G53" s="22">
        <f t="shared" si="1"/>
        <v>0</v>
      </c>
      <c r="H53" s="26">
        <f>SUMIFS(MasterSheet!K:K, MasterSheet!B:B, B53, MasterSheet!D:D, C53, MasterSheet!H:H, D53)</f>
        <v>2</v>
      </c>
      <c r="I53" s="26">
        <f t="shared" si="2"/>
        <v>0</v>
      </c>
      <c r="J53" s="28">
        <f>SUMIFS(MasterSheet!L:L, MasterSheet!B:B, B53, MasterSheet!D:D, C53, MasterSheet!H:H, D53)</f>
        <v>0</v>
      </c>
      <c r="K53" s="28">
        <f t="shared" si="3"/>
        <v>0</v>
      </c>
      <c r="L53" s="21" t="str">
        <f>UPPER(VLOOKUP(D53,MasterSheet!H:U,14,))</f>
        <v>SARTORIUS</v>
      </c>
    </row>
    <row r="54" spans="1:12" x14ac:dyDescent="0.25">
      <c r="A54" s="21" t="str">
        <f t="shared" si="0"/>
        <v>SARTORIUS</v>
      </c>
      <c r="B54" s="21" t="str">
        <v>Opening Stock</v>
      </c>
      <c r="C54" s="30">
        <v>45808</v>
      </c>
      <c r="D54" s="21" t="str">
        <v>VS0121</v>
      </c>
      <c r="E54" s="21">
        <f>_xlfn.XLOOKUP(D54,MasterSheet!H:H,MasterSheet!F:F)</f>
        <v>8000</v>
      </c>
      <c r="F54" s="22">
        <f>SUMIFS(MasterSheet!J:J, MasterSheet!B:B, B54, MasterSheet!D:D, C54, MasterSheet!H:H, D54)</f>
        <v>4</v>
      </c>
      <c r="G54" s="22">
        <f t="shared" si="1"/>
        <v>32000</v>
      </c>
      <c r="H54" s="26">
        <f>SUMIFS(MasterSheet!K:K, MasterSheet!B:B, B54, MasterSheet!D:D, C54, MasterSheet!H:H, D54)</f>
        <v>4</v>
      </c>
      <c r="I54" s="26">
        <f t="shared" si="2"/>
        <v>32000</v>
      </c>
      <c r="J54" s="28">
        <f>SUMIFS(MasterSheet!L:L, MasterSheet!B:B, B54, MasterSheet!D:D, C54, MasterSheet!H:H, D54)</f>
        <v>0</v>
      </c>
      <c r="K54" s="28">
        <f t="shared" si="3"/>
        <v>0</v>
      </c>
      <c r="L54" s="21" t="str">
        <f>UPPER(VLOOKUP(D54,MasterSheet!H:U,14,))</f>
        <v>SARTORIUS</v>
      </c>
    </row>
    <row r="55" spans="1:12" x14ac:dyDescent="0.25">
      <c r="A55" s="21" t="str">
        <f t="shared" si="0"/>
        <v>SARTORIUS</v>
      </c>
      <c r="B55" s="21" t="str">
        <v>Opening Stock</v>
      </c>
      <c r="C55" s="30">
        <v>45808</v>
      </c>
      <c r="D55" s="21" t="str">
        <v>VS0191</v>
      </c>
      <c r="E55" s="21">
        <f>_xlfn.XLOOKUP(D55,MasterSheet!H:H,MasterSheet!F:F)</f>
        <v>8000</v>
      </c>
      <c r="F55" s="22">
        <f>SUMIFS(MasterSheet!J:J, MasterSheet!B:B, B55, MasterSheet!D:D, C55, MasterSheet!H:H, D55)</f>
        <v>1</v>
      </c>
      <c r="G55" s="22">
        <f t="shared" si="1"/>
        <v>8000</v>
      </c>
      <c r="H55" s="26">
        <f>SUMIFS(MasterSheet!K:K, MasterSheet!B:B, B55, MasterSheet!D:D, C55, MasterSheet!H:H, D55)</f>
        <v>1</v>
      </c>
      <c r="I55" s="26">
        <f t="shared" si="2"/>
        <v>8000</v>
      </c>
      <c r="J55" s="28">
        <f>SUMIFS(MasterSheet!L:L, MasterSheet!B:B, B55, MasterSheet!D:D, C55, MasterSheet!H:H, D55)</f>
        <v>0</v>
      </c>
      <c r="K55" s="28">
        <f t="shared" si="3"/>
        <v>0</v>
      </c>
      <c r="L55" s="21" t="str">
        <f>UPPER(VLOOKUP(D55,MasterSheet!H:U,14,))</f>
        <v>SARTORIUS</v>
      </c>
    </row>
    <row r="56" spans="1:12" x14ac:dyDescent="0.25">
      <c r="A56" s="21" t="str">
        <f t="shared" si="0"/>
        <v>SARTORIUS</v>
      </c>
      <c r="B56" s="21" t="str">
        <v>Opening Stock</v>
      </c>
      <c r="C56" s="30">
        <v>45808</v>
      </c>
      <c r="D56" s="21" t="str">
        <v>VS0141</v>
      </c>
      <c r="E56" s="21">
        <f>_xlfn.XLOOKUP(D56,MasterSheet!H:H,MasterSheet!F:F)</f>
        <v>8000</v>
      </c>
      <c r="F56" s="22">
        <f>SUMIFS(MasterSheet!J:J, MasterSheet!B:B, B56, MasterSheet!D:D, C56, MasterSheet!H:H, D56)</f>
        <v>2</v>
      </c>
      <c r="G56" s="22">
        <f t="shared" si="1"/>
        <v>16000</v>
      </c>
      <c r="H56" s="26">
        <f>SUMIFS(MasterSheet!K:K, MasterSheet!B:B, B56, MasterSheet!D:D, C56, MasterSheet!H:H, D56)</f>
        <v>1</v>
      </c>
      <c r="I56" s="26">
        <f t="shared" si="2"/>
        <v>8000</v>
      </c>
      <c r="J56" s="28">
        <f>SUMIFS(MasterSheet!L:L, MasterSheet!B:B, B56, MasterSheet!D:D, C56, MasterSheet!H:H, D56)</f>
        <v>1</v>
      </c>
      <c r="K56" s="28">
        <f t="shared" si="3"/>
        <v>8000</v>
      </c>
      <c r="L56" s="21" t="str">
        <f>UPPER(VLOOKUP(D56,MasterSheet!H:U,14,))</f>
        <v>SARTORIUS</v>
      </c>
    </row>
    <row r="57" spans="1:12" x14ac:dyDescent="0.25">
      <c r="A57" s="21" t="str">
        <f t="shared" si="0"/>
        <v>SARTORIUS</v>
      </c>
      <c r="B57" s="21" t="str">
        <v>Opening Stock</v>
      </c>
      <c r="C57" s="30">
        <v>45808</v>
      </c>
      <c r="D57" s="21" t="str">
        <v>15407-47-MIN</v>
      </c>
      <c r="E57" s="21">
        <f>_xlfn.XLOOKUP(D57,MasterSheet!H:H,MasterSheet!F:F)</f>
        <v>2800</v>
      </c>
      <c r="F57" s="22">
        <f>SUMIFS(MasterSheet!J:J, MasterSheet!B:B, B57, MasterSheet!D:D, C57, MasterSheet!H:H, D57)</f>
        <v>2</v>
      </c>
      <c r="G57" s="22">
        <f t="shared" si="1"/>
        <v>5600</v>
      </c>
      <c r="H57" s="26">
        <f>SUMIFS(MasterSheet!K:K, MasterSheet!B:B, B57, MasterSheet!D:D, C57, MasterSheet!H:H, D57)</f>
        <v>0</v>
      </c>
      <c r="I57" s="26">
        <f t="shared" si="2"/>
        <v>0</v>
      </c>
      <c r="J57" s="28">
        <f>SUMIFS(MasterSheet!L:L, MasterSheet!B:B, B57, MasterSheet!D:D, C57, MasterSheet!H:H, D57)</f>
        <v>2</v>
      </c>
      <c r="K57" s="28">
        <f t="shared" si="3"/>
        <v>5600</v>
      </c>
      <c r="L57" s="21" t="str">
        <f>UPPER(VLOOKUP(D57,MasterSheet!H:U,14,))</f>
        <v>SARTORIUS</v>
      </c>
    </row>
    <row r="58" spans="1:12" x14ac:dyDescent="0.25">
      <c r="A58" s="21" t="str">
        <f t="shared" si="0"/>
        <v>SARTORIUS</v>
      </c>
      <c r="B58" s="21" t="str">
        <v>Opening Stock</v>
      </c>
      <c r="C58" s="30">
        <v>45808</v>
      </c>
      <c r="D58" s="21" t="str">
        <v>VS04T01</v>
      </c>
      <c r="E58" s="21">
        <f>_xlfn.XLOOKUP(D58,MasterSheet!H:H,MasterSheet!F:F)</f>
        <v>13000</v>
      </c>
      <c r="F58" s="22">
        <f>SUMIFS(MasterSheet!J:J, MasterSheet!B:B, B58, MasterSheet!D:D, C58, MasterSheet!H:H, D58)</f>
        <v>6</v>
      </c>
      <c r="G58" s="22">
        <f t="shared" si="1"/>
        <v>78000</v>
      </c>
      <c r="H58" s="26">
        <f>SUMIFS(MasterSheet!K:K, MasterSheet!B:B, B58, MasterSheet!D:D, C58, MasterSheet!H:H, D58)</f>
        <v>0</v>
      </c>
      <c r="I58" s="26">
        <f t="shared" si="2"/>
        <v>0</v>
      </c>
      <c r="J58" s="28">
        <f>SUMIFS(MasterSheet!L:L, MasterSheet!B:B, B58, MasterSheet!D:D, C58, MasterSheet!H:H, D58)</f>
        <v>6</v>
      </c>
      <c r="K58" s="28">
        <f t="shared" si="3"/>
        <v>78000</v>
      </c>
      <c r="L58" s="21" t="str">
        <f>UPPER(VLOOKUP(D58,MasterSheet!H:U,14,))</f>
        <v>SARTORIUS</v>
      </c>
    </row>
    <row r="59" spans="1:12" x14ac:dyDescent="0.25">
      <c r="A59" s="21" t="str">
        <f t="shared" si="0"/>
        <v>SARTORIUS</v>
      </c>
      <c r="B59" s="21" t="str">
        <v>Opening Stock</v>
      </c>
      <c r="C59" s="30">
        <v>45808</v>
      </c>
      <c r="D59" s="21" t="str">
        <v>VS15T91</v>
      </c>
      <c r="E59" s="21">
        <f>_xlfn.XLOOKUP(D59,MasterSheet!H:H,MasterSheet!F:F)</f>
        <v>8500</v>
      </c>
      <c r="F59" s="22">
        <f>SUMIFS(MasterSheet!J:J, MasterSheet!B:B, B59, MasterSheet!D:D, C59, MasterSheet!H:H, D59)</f>
        <v>5</v>
      </c>
      <c r="G59" s="22">
        <f t="shared" si="1"/>
        <v>42500</v>
      </c>
      <c r="H59" s="26">
        <f>SUMIFS(MasterSheet!K:K, MasterSheet!B:B, B59, MasterSheet!D:D, C59, MasterSheet!H:H, D59)</f>
        <v>5</v>
      </c>
      <c r="I59" s="26">
        <f t="shared" si="2"/>
        <v>42500</v>
      </c>
      <c r="J59" s="28">
        <f>SUMIFS(MasterSheet!L:L, MasterSheet!B:B, B59, MasterSheet!D:D, C59, MasterSheet!H:H, D59)</f>
        <v>0</v>
      </c>
      <c r="K59" s="28">
        <f t="shared" si="3"/>
        <v>0</v>
      </c>
      <c r="L59" s="21" t="str">
        <f>UPPER(VLOOKUP(D59,MasterSheet!H:U,14,))</f>
        <v>SARTORIUS</v>
      </c>
    </row>
    <row r="60" spans="1:12" x14ac:dyDescent="0.25">
      <c r="A60" s="21" t="str">
        <f t="shared" si="0"/>
        <v>SARTORIUS</v>
      </c>
      <c r="B60" s="21" t="str">
        <v>Opening Stock</v>
      </c>
      <c r="C60" s="30">
        <v>45808</v>
      </c>
      <c r="D60" s="21" t="str">
        <v>VS15T01</v>
      </c>
      <c r="E60" s="21">
        <f>_xlfn.XLOOKUP(D60,MasterSheet!H:H,MasterSheet!F:F)</f>
        <v>9000</v>
      </c>
      <c r="F60" s="22">
        <f>SUMIFS(MasterSheet!J:J, MasterSheet!B:B, B60, MasterSheet!D:D, C60, MasterSheet!H:H, D60)</f>
        <v>3</v>
      </c>
      <c r="G60" s="22">
        <f t="shared" si="1"/>
        <v>27000</v>
      </c>
      <c r="H60" s="26">
        <f>SUMIFS(MasterSheet!K:K, MasterSheet!B:B, B60, MasterSheet!D:D, C60, MasterSheet!H:H, D60)</f>
        <v>3</v>
      </c>
      <c r="I60" s="26">
        <f t="shared" si="2"/>
        <v>27000</v>
      </c>
      <c r="J60" s="28">
        <f>SUMIFS(MasterSheet!L:L, MasterSheet!B:B, B60, MasterSheet!D:D, C60, MasterSheet!H:H, D60)</f>
        <v>0</v>
      </c>
      <c r="K60" s="28">
        <f t="shared" si="3"/>
        <v>0</v>
      </c>
      <c r="L60" s="21" t="str">
        <f>UPPER(VLOOKUP(D60,MasterSheet!H:U,14,))</f>
        <v>SARTORIUS</v>
      </c>
    </row>
    <row r="61" spans="1:12" x14ac:dyDescent="0.25">
      <c r="A61" s="21" t="str">
        <f t="shared" si="0"/>
        <v>SARTORIUS</v>
      </c>
      <c r="B61" s="21" t="str">
        <v>Opening Stock</v>
      </c>
      <c r="C61" s="30">
        <v>45808</v>
      </c>
      <c r="D61" s="21" t="str">
        <v>VS15T21</v>
      </c>
      <c r="E61" s="21">
        <f>_xlfn.XLOOKUP(D61,MasterSheet!H:H,MasterSheet!F:F)</f>
        <v>6500</v>
      </c>
      <c r="F61" s="22">
        <f>SUMIFS(MasterSheet!J:J, MasterSheet!B:B, B61, MasterSheet!D:D, C61, MasterSheet!H:H, D61)</f>
        <v>1</v>
      </c>
      <c r="G61" s="22">
        <f t="shared" si="1"/>
        <v>6500</v>
      </c>
      <c r="H61" s="26">
        <f>SUMIFS(MasterSheet!K:K, MasterSheet!B:B, B61, MasterSheet!D:D, C61, MasterSheet!H:H, D61)</f>
        <v>0</v>
      </c>
      <c r="I61" s="26">
        <f t="shared" si="2"/>
        <v>0</v>
      </c>
      <c r="J61" s="28">
        <f>SUMIFS(MasterSheet!L:L, MasterSheet!B:B, B61, MasterSheet!D:D, C61, MasterSheet!H:H, D61)</f>
        <v>1</v>
      </c>
      <c r="K61" s="28">
        <f t="shared" si="3"/>
        <v>6500</v>
      </c>
      <c r="L61" s="21" t="str">
        <f>UPPER(VLOOKUP(D61,MasterSheet!H:U,14,))</f>
        <v>SARTORIUS</v>
      </c>
    </row>
    <row r="62" spans="1:12" x14ac:dyDescent="0.25">
      <c r="A62" s="21" t="str">
        <f t="shared" si="0"/>
        <v>SARTORIUS</v>
      </c>
      <c r="B62" s="21" t="str">
        <v>Opening Stock</v>
      </c>
      <c r="C62" s="30">
        <v>45808</v>
      </c>
      <c r="D62" s="21" t="str">
        <v>VS2051</v>
      </c>
      <c r="E62" s="21">
        <f>_xlfn.XLOOKUP(D62,MasterSheet!H:H,MasterSheet!F:F)</f>
        <v>8600</v>
      </c>
      <c r="F62" s="22">
        <f>SUMIFS(MasterSheet!J:J, MasterSheet!B:B, B62, MasterSheet!D:D, C62, MasterSheet!H:H, D62)</f>
        <v>1</v>
      </c>
      <c r="G62" s="22">
        <f t="shared" si="1"/>
        <v>8600</v>
      </c>
      <c r="H62" s="26">
        <f>SUMIFS(MasterSheet!K:K, MasterSheet!B:B, B62, MasterSheet!D:D, C62, MasterSheet!H:H, D62)</f>
        <v>0</v>
      </c>
      <c r="I62" s="26">
        <f t="shared" si="2"/>
        <v>0</v>
      </c>
      <c r="J62" s="28">
        <f>SUMIFS(MasterSheet!L:L, MasterSheet!B:B, B62, MasterSheet!D:D, C62, MasterSheet!H:H, D62)</f>
        <v>1</v>
      </c>
      <c r="K62" s="28">
        <f t="shared" si="3"/>
        <v>8600</v>
      </c>
      <c r="L62" s="21" t="str">
        <f>UPPER(VLOOKUP(D62,MasterSheet!H:U,14,))</f>
        <v>SARTORIUS</v>
      </c>
    </row>
    <row r="63" spans="1:12" x14ac:dyDescent="0.25">
      <c r="A63" s="21" t="str">
        <f t="shared" si="0"/>
        <v>SARTORIUS</v>
      </c>
      <c r="B63" s="21" t="str">
        <v>Opening Stock</v>
      </c>
      <c r="C63" s="30">
        <v>45808</v>
      </c>
      <c r="D63" s="21" t="str">
        <v>VS15TR01</v>
      </c>
      <c r="E63" s="21">
        <f>_xlfn.XLOOKUP(D63,MasterSheet!H:H,MasterSheet!F:F)</f>
        <v>8500</v>
      </c>
      <c r="F63" s="22">
        <f>SUMIFS(MasterSheet!J:J, MasterSheet!B:B, B63, MasterSheet!D:D, C63, MasterSheet!H:H, D63)</f>
        <v>6</v>
      </c>
      <c r="G63" s="22">
        <f t="shared" si="1"/>
        <v>51000</v>
      </c>
      <c r="H63" s="26">
        <f>SUMIFS(MasterSheet!K:K, MasterSheet!B:B, B63, MasterSheet!D:D, C63, MasterSheet!H:H, D63)</f>
        <v>6</v>
      </c>
      <c r="I63" s="26">
        <f t="shared" si="2"/>
        <v>51000</v>
      </c>
      <c r="J63" s="28">
        <f>SUMIFS(MasterSheet!L:L, MasterSheet!B:B, B63, MasterSheet!D:D, C63, MasterSheet!H:H, D63)</f>
        <v>0</v>
      </c>
      <c r="K63" s="28">
        <f t="shared" si="3"/>
        <v>0</v>
      </c>
      <c r="L63" s="21" t="str">
        <f>UPPER(VLOOKUP(D63,MasterSheet!H:U,14,))</f>
        <v>SARTORIUS</v>
      </c>
    </row>
    <row r="64" spans="1:12" x14ac:dyDescent="0.25">
      <c r="A64" s="21" t="str">
        <f t="shared" si="0"/>
        <v>SARTORIUS</v>
      </c>
      <c r="B64" s="21" t="str">
        <v>Opening Stock</v>
      </c>
      <c r="C64" s="30">
        <v>45808</v>
      </c>
      <c r="D64" s="21" t="str">
        <v>VS15TR21</v>
      </c>
      <c r="E64" s="21">
        <f>_xlfn.XLOOKUP(D64,MasterSheet!H:H,MasterSheet!F:F)</f>
        <v>8500</v>
      </c>
      <c r="F64" s="22">
        <f>SUMIFS(MasterSheet!J:J, MasterSheet!B:B, B64, MasterSheet!D:D, C64, MasterSheet!H:H, D64)</f>
        <v>2</v>
      </c>
      <c r="G64" s="22">
        <f t="shared" si="1"/>
        <v>17000</v>
      </c>
      <c r="H64" s="26">
        <f>SUMIFS(MasterSheet!K:K, MasterSheet!B:B, B64, MasterSheet!D:D, C64, MasterSheet!H:H, D64)</f>
        <v>2</v>
      </c>
      <c r="I64" s="26">
        <f t="shared" si="2"/>
        <v>17000</v>
      </c>
      <c r="J64" s="28">
        <f>SUMIFS(MasterSheet!L:L, MasterSheet!B:B, B64, MasterSheet!D:D, C64, MasterSheet!H:H, D64)</f>
        <v>0</v>
      </c>
      <c r="K64" s="28">
        <f t="shared" si="3"/>
        <v>0</v>
      </c>
      <c r="L64" s="21" t="str">
        <f>UPPER(VLOOKUP(D64,MasterSheet!H:U,14,))</f>
        <v>SARTORIUS</v>
      </c>
    </row>
    <row r="65" spans="1:12" x14ac:dyDescent="0.25">
      <c r="A65" s="21" t="str">
        <f t="shared" si="0"/>
        <v>SARTORIUS</v>
      </c>
      <c r="B65" s="21" t="str">
        <v>Opening Stock</v>
      </c>
      <c r="C65" s="30">
        <v>45808</v>
      </c>
      <c r="D65" s="21" t="str">
        <v>LH-729090</v>
      </c>
      <c r="E65" s="21">
        <f>_xlfn.XLOOKUP(D65,MasterSheet!H:H,MasterSheet!F:F)</f>
        <v>9800</v>
      </c>
      <c r="F65" s="22">
        <f>SUMIFS(MasterSheet!J:J, MasterSheet!B:B, B65, MasterSheet!D:D, C65, MasterSheet!H:H, D65)</f>
        <v>1</v>
      </c>
      <c r="G65" s="22">
        <f t="shared" si="1"/>
        <v>9800</v>
      </c>
      <c r="H65" s="26">
        <f>SUMIFS(MasterSheet!K:K, MasterSheet!B:B, B65, MasterSheet!D:D, C65, MasterSheet!H:H, D65)</f>
        <v>1</v>
      </c>
      <c r="I65" s="26">
        <f t="shared" si="2"/>
        <v>9800</v>
      </c>
      <c r="J65" s="28">
        <f>SUMIFS(MasterSheet!L:L, MasterSheet!B:B, B65, MasterSheet!D:D, C65, MasterSheet!H:H, D65)</f>
        <v>0</v>
      </c>
      <c r="K65" s="28">
        <f t="shared" si="3"/>
        <v>0</v>
      </c>
      <c r="L65" s="21" t="str">
        <f>UPPER(VLOOKUP(D65,MasterSheet!H:U,14,))</f>
        <v>SARTORIUS</v>
      </c>
    </row>
    <row r="66" spans="1:12" x14ac:dyDescent="0.25">
      <c r="A66" s="21" t="str">
        <f t="shared" ref="A66:A129" si="4">L66</f>
        <v>SARTORIUS</v>
      </c>
      <c r="B66" s="21" t="str">
        <v>Opening Stock</v>
      </c>
      <c r="C66" s="30">
        <v>45808</v>
      </c>
      <c r="D66" s="21" t="str">
        <v>LH-729020</v>
      </c>
      <c r="E66" s="21">
        <f>_xlfn.XLOOKUP(D66,MasterSheet!H:H,MasterSheet!F:F)</f>
        <v>9800</v>
      </c>
      <c r="F66" s="22">
        <f>SUMIFS(MasterSheet!J:J, MasterSheet!B:B, B66, MasterSheet!D:D, C66, MasterSheet!H:H, D66)</f>
        <v>1</v>
      </c>
      <c r="G66" s="22">
        <f t="shared" si="1"/>
        <v>9800</v>
      </c>
      <c r="H66" s="26">
        <f>SUMIFS(MasterSheet!K:K, MasterSheet!B:B, B66, MasterSheet!D:D, C66, MasterSheet!H:H, D66)</f>
        <v>1</v>
      </c>
      <c r="I66" s="26">
        <f t="shared" si="2"/>
        <v>9800</v>
      </c>
      <c r="J66" s="28">
        <f>SUMIFS(MasterSheet!L:L, MasterSheet!B:B, B66, MasterSheet!D:D, C66, MasterSheet!H:H, D66)</f>
        <v>0</v>
      </c>
      <c r="K66" s="28">
        <f t="shared" si="3"/>
        <v>0</v>
      </c>
      <c r="L66" s="21" t="str">
        <f>UPPER(VLOOKUP(D66,MasterSheet!H:U,14,))</f>
        <v>SARTORIUS</v>
      </c>
    </row>
    <row r="67" spans="1:12" x14ac:dyDescent="0.25">
      <c r="A67" s="21" t="str">
        <f t="shared" si="4"/>
        <v>TARGETMOL</v>
      </c>
      <c r="B67" s="21" t="str">
        <v>Opening Stock</v>
      </c>
      <c r="C67" s="30">
        <v>45808</v>
      </c>
      <c r="D67" s="21" t="str">
        <v>T7340</v>
      </c>
      <c r="E67" s="21">
        <f>_xlfn.XLOOKUP(D67,MasterSheet!H:H,MasterSheet!F:F)</f>
        <v>440</v>
      </c>
      <c r="F67" s="22">
        <f>SUMIFS(MasterSheet!J:J, MasterSheet!B:B, B67, MasterSheet!D:D, C67, MasterSheet!H:H, D67)</f>
        <v>2</v>
      </c>
      <c r="G67" s="22">
        <f t="shared" ref="G67:G130" si="5">F67*E67</f>
        <v>880</v>
      </c>
      <c r="H67" s="26">
        <f>SUMIFS(MasterSheet!K:K, MasterSheet!B:B, B67, MasterSheet!D:D, C67, MasterSheet!H:H, D67)</f>
        <v>2</v>
      </c>
      <c r="I67" s="26">
        <f t="shared" ref="I67:I130" si="6">H67*E67</f>
        <v>880</v>
      </c>
      <c r="J67" s="28">
        <f>SUMIFS(MasterSheet!L:L, MasterSheet!B:B, B67, MasterSheet!D:D, C67, MasterSheet!H:H, D67)</f>
        <v>0</v>
      </c>
      <c r="K67" s="28">
        <f t="shared" ref="K67:K130" si="7">J67*E67</f>
        <v>0</v>
      </c>
      <c r="L67" s="21" t="str">
        <f>UPPER(VLOOKUP(D67,MasterSheet!H:U,14,))</f>
        <v>TARGETMOL</v>
      </c>
    </row>
    <row r="68" spans="1:12" x14ac:dyDescent="0.25">
      <c r="A68" s="21" t="str">
        <f t="shared" si="4"/>
        <v>TARGETMOL</v>
      </c>
      <c r="B68" s="21" t="str">
        <v>Opening Stock</v>
      </c>
      <c r="C68" s="30">
        <v>45808</v>
      </c>
      <c r="D68" s="21" t="str">
        <v>T6979</v>
      </c>
      <c r="E68" s="21">
        <f>_xlfn.XLOOKUP(D68,MasterSheet!H:H,MasterSheet!F:F)</f>
        <v>440</v>
      </c>
      <c r="F68" s="22">
        <f>SUMIFS(MasterSheet!J:J, MasterSheet!B:B, B68, MasterSheet!D:D, C68, MasterSheet!H:H, D68)</f>
        <v>2</v>
      </c>
      <c r="G68" s="22">
        <f t="shared" si="5"/>
        <v>880</v>
      </c>
      <c r="H68" s="26">
        <f>SUMIFS(MasterSheet!K:K, MasterSheet!B:B, B68, MasterSheet!D:D, C68, MasterSheet!H:H, D68)</f>
        <v>2</v>
      </c>
      <c r="I68" s="26">
        <f t="shared" si="6"/>
        <v>880</v>
      </c>
      <c r="J68" s="28">
        <f>SUMIFS(MasterSheet!L:L, MasterSheet!B:B, B68, MasterSheet!D:D, C68, MasterSheet!H:H, D68)</f>
        <v>0</v>
      </c>
      <c r="K68" s="28">
        <f t="shared" si="7"/>
        <v>0</v>
      </c>
      <c r="L68" s="21" t="str">
        <f>UPPER(VLOOKUP(D68,MasterSheet!H:U,14,))</f>
        <v>TARGETMOL</v>
      </c>
    </row>
    <row r="69" spans="1:12" x14ac:dyDescent="0.25">
      <c r="A69" s="21" t="str">
        <f t="shared" si="4"/>
        <v>TARGETMOL</v>
      </c>
      <c r="B69" s="21" t="str">
        <v>Opening Stock</v>
      </c>
      <c r="C69" s="30">
        <v>45808</v>
      </c>
      <c r="D69" s="21" t="str">
        <v>T17190</v>
      </c>
      <c r="E69" s="21">
        <f>_xlfn.XLOOKUP(D69,MasterSheet!H:H,MasterSheet!F:F)</f>
        <v>440</v>
      </c>
      <c r="F69" s="22">
        <f>SUMIFS(MasterSheet!J:J, MasterSheet!B:B, B69, MasterSheet!D:D, C69, MasterSheet!H:H, D69)</f>
        <v>2</v>
      </c>
      <c r="G69" s="22">
        <f t="shared" si="5"/>
        <v>880</v>
      </c>
      <c r="H69" s="26">
        <f>SUMIFS(MasterSheet!K:K, MasterSheet!B:B, B69, MasterSheet!D:D, C69, MasterSheet!H:H, D69)</f>
        <v>2</v>
      </c>
      <c r="I69" s="26">
        <f t="shared" si="6"/>
        <v>880</v>
      </c>
      <c r="J69" s="28">
        <f>SUMIFS(MasterSheet!L:L, MasterSheet!B:B, B69, MasterSheet!D:D, C69, MasterSheet!H:H, D69)</f>
        <v>0</v>
      </c>
      <c r="K69" s="28">
        <f t="shared" si="7"/>
        <v>0</v>
      </c>
      <c r="L69" s="21" t="str">
        <f>UPPER(VLOOKUP(D69,MasterSheet!H:U,14,))</f>
        <v>TARGETMOL</v>
      </c>
    </row>
    <row r="70" spans="1:12" x14ac:dyDescent="0.25">
      <c r="A70" s="21" t="str">
        <f t="shared" si="4"/>
        <v>ARISTA</v>
      </c>
      <c r="B70" s="21">
        <v>90228222</v>
      </c>
      <c r="C70" s="30">
        <v>45810</v>
      </c>
      <c r="D70" s="21" t="str">
        <v>A303-069A</v>
      </c>
      <c r="E70" s="21">
        <f>_xlfn.XLOOKUP(D70,MasterSheet!H:H,MasterSheet!F:F)</f>
        <v>28582.400000000001</v>
      </c>
      <c r="F70" s="22">
        <f>SUMIFS(MasterSheet!J:J, MasterSheet!B:B, B70, MasterSheet!D:D, C70, MasterSheet!H:H, D70)</f>
        <v>1</v>
      </c>
      <c r="G70" s="22">
        <f t="shared" si="5"/>
        <v>28582.400000000001</v>
      </c>
      <c r="H70" s="26">
        <f>SUMIFS(MasterSheet!K:K, MasterSheet!B:B, B70, MasterSheet!D:D, C70, MasterSheet!H:H, D70)</f>
        <v>1</v>
      </c>
      <c r="I70" s="26">
        <f t="shared" si="6"/>
        <v>28582.400000000001</v>
      </c>
      <c r="J70" s="28">
        <f>SUMIFS(MasterSheet!L:L, MasterSheet!B:B, B70, MasterSheet!D:D, C70, MasterSheet!H:H, D70)</f>
        <v>0</v>
      </c>
      <c r="K70" s="28">
        <f t="shared" si="7"/>
        <v>0</v>
      </c>
      <c r="L70" s="21" t="str">
        <f>UPPER(VLOOKUP(D70,MasterSheet!H:U,14,))</f>
        <v>ARISTA</v>
      </c>
    </row>
    <row r="71" spans="1:12" x14ac:dyDescent="0.25">
      <c r="A71" s="21" t="str">
        <f t="shared" si="4"/>
        <v>ARISTA</v>
      </c>
      <c r="B71" s="21">
        <v>90228222</v>
      </c>
      <c r="C71" s="30">
        <v>45810</v>
      </c>
      <c r="D71" s="21" t="str">
        <v>A303-365A</v>
      </c>
      <c r="E71" s="21">
        <f>_xlfn.XLOOKUP(D71,MasterSheet!H:H,MasterSheet!F:F)</f>
        <v>28582.400000000001</v>
      </c>
      <c r="F71" s="22">
        <f>SUMIFS(MasterSheet!J:J, MasterSheet!B:B, B71, MasterSheet!D:D, C71, MasterSheet!H:H, D71)</f>
        <v>1</v>
      </c>
      <c r="G71" s="22">
        <f t="shared" si="5"/>
        <v>28582.400000000001</v>
      </c>
      <c r="H71" s="26">
        <f>SUMIFS(MasterSheet!K:K, MasterSheet!B:B, B71, MasterSheet!D:D, C71, MasterSheet!H:H, D71)</f>
        <v>1</v>
      </c>
      <c r="I71" s="26">
        <f t="shared" si="6"/>
        <v>28582.400000000001</v>
      </c>
      <c r="J71" s="28">
        <f>SUMIFS(MasterSheet!L:L, MasterSheet!B:B, B71, MasterSheet!D:D, C71, MasterSheet!H:H, D71)</f>
        <v>0</v>
      </c>
      <c r="K71" s="28">
        <f t="shared" si="7"/>
        <v>0</v>
      </c>
      <c r="L71" s="21" t="str">
        <f>UPPER(VLOOKUP(D71,MasterSheet!H:U,14,))</f>
        <v>ARISTA</v>
      </c>
    </row>
    <row r="72" spans="1:12" x14ac:dyDescent="0.25">
      <c r="A72" s="21" t="str">
        <f t="shared" si="4"/>
        <v>BETHYL</v>
      </c>
      <c r="B72" s="21">
        <v>90228065</v>
      </c>
      <c r="C72" s="30">
        <v>45810</v>
      </c>
      <c r="D72" s="21" t="str">
        <v>CGSTV-0600</v>
      </c>
      <c r="E72" s="21">
        <f>_xlfn.XLOOKUP(D72,MasterSheet!H:H,MasterSheet!F:F)</f>
        <v>5376.8</v>
      </c>
      <c r="F72" s="22">
        <f>SUMIFS(MasterSheet!J:J, MasterSheet!B:B, B72, MasterSheet!D:D, C72, MasterSheet!H:H, D72)</f>
        <v>10</v>
      </c>
      <c r="G72" s="22">
        <f t="shared" si="5"/>
        <v>53768</v>
      </c>
      <c r="H72" s="26">
        <f>SUMIFS(MasterSheet!K:K, MasterSheet!B:B, B72, MasterSheet!D:D, C72, MasterSheet!H:H, D72)</f>
        <v>10</v>
      </c>
      <c r="I72" s="26">
        <f t="shared" si="6"/>
        <v>53768</v>
      </c>
      <c r="J72" s="28">
        <f>SUMIFS(MasterSheet!L:L, MasterSheet!B:B, B72, MasterSheet!D:D, C72, MasterSheet!H:H, D72)</f>
        <v>0</v>
      </c>
      <c r="K72" s="28">
        <f t="shared" si="7"/>
        <v>0</v>
      </c>
      <c r="L72" s="21" t="str">
        <f>UPPER(VLOOKUP(D72,MasterSheet!H:U,14,))</f>
        <v>BETHYL</v>
      </c>
    </row>
    <row r="73" spans="1:12" x14ac:dyDescent="0.25">
      <c r="A73" s="21" t="str">
        <f t="shared" si="4"/>
        <v>BETHYL</v>
      </c>
      <c r="B73" s="21">
        <v>90228065</v>
      </c>
      <c r="C73" s="30">
        <v>45810</v>
      </c>
      <c r="D73" s="21" t="str">
        <v>CGPTG-0601</v>
      </c>
      <c r="E73" s="21">
        <f>_xlfn.XLOOKUP(D73,MasterSheet!H:H,MasterSheet!F:F)</f>
        <v>5376.8</v>
      </c>
      <c r="F73" s="22">
        <f>SUMIFS(MasterSheet!J:J, MasterSheet!B:B, B73, MasterSheet!D:D, C73, MasterSheet!H:H, D73)</f>
        <v>10</v>
      </c>
      <c r="G73" s="22">
        <f t="shared" si="5"/>
        <v>53768</v>
      </c>
      <c r="H73" s="26">
        <f>SUMIFS(MasterSheet!K:K, MasterSheet!B:B, B73, MasterSheet!D:D, C73, MasterSheet!H:H, D73)</f>
        <v>10</v>
      </c>
      <c r="I73" s="26">
        <f t="shared" si="6"/>
        <v>53768</v>
      </c>
      <c r="J73" s="28">
        <f>SUMIFS(MasterSheet!L:L, MasterSheet!B:B, B73, MasterSheet!D:D, C73, MasterSheet!H:H, D73)</f>
        <v>0</v>
      </c>
      <c r="K73" s="28">
        <f t="shared" si="7"/>
        <v>0</v>
      </c>
      <c r="L73" s="21" t="str">
        <f>UPPER(VLOOKUP(D73,MasterSheet!H:U,14,))</f>
        <v>BETHYL</v>
      </c>
    </row>
    <row r="74" spans="1:12" x14ac:dyDescent="0.25">
      <c r="A74" s="21" t="str">
        <f t="shared" si="4"/>
        <v>BIOXCELL</v>
      </c>
      <c r="B74" s="21">
        <v>173498</v>
      </c>
      <c r="C74" s="30">
        <v>45810</v>
      </c>
      <c r="D74" s="21" t="str">
        <v>BE0001-1</v>
      </c>
      <c r="E74" s="21">
        <f>_xlfn.XLOOKUP(D74,MasterSheet!H:H,MasterSheet!F:F)</f>
        <v>33264</v>
      </c>
      <c r="F74" s="22">
        <f>SUMIFS(MasterSheet!J:J, MasterSheet!B:B, B74, MasterSheet!D:D, C74, MasterSheet!H:H, D74)</f>
        <v>1</v>
      </c>
      <c r="G74" s="22">
        <f t="shared" si="5"/>
        <v>33264</v>
      </c>
      <c r="H74" s="26">
        <f>SUMIFS(MasterSheet!K:K, MasterSheet!B:B, B74, MasterSheet!D:D, C74, MasterSheet!H:H, D74)</f>
        <v>1</v>
      </c>
      <c r="I74" s="26">
        <f t="shared" si="6"/>
        <v>33264</v>
      </c>
      <c r="J74" s="28">
        <f>SUMIFS(MasterSheet!L:L, MasterSheet!B:B, B74, MasterSheet!D:D, C74, MasterSheet!H:H, D74)</f>
        <v>0</v>
      </c>
      <c r="K74" s="28">
        <f t="shared" si="7"/>
        <v>0</v>
      </c>
      <c r="L74" s="21" t="str">
        <f>UPPER(VLOOKUP(D74,MasterSheet!H:U,14,))</f>
        <v>BIOXCELL</v>
      </c>
    </row>
    <row r="75" spans="1:12" x14ac:dyDescent="0.25">
      <c r="A75" s="21" t="str">
        <f t="shared" si="4"/>
        <v>BIOXCELL</v>
      </c>
      <c r="B75" s="21">
        <v>173498</v>
      </c>
      <c r="C75" s="30">
        <v>45810</v>
      </c>
      <c r="D75" s="21" t="str">
        <v>SIM0004</v>
      </c>
      <c r="E75" s="21">
        <f>_xlfn.XLOOKUP(D75,MasterSheet!H:H,MasterSheet!F:F)</f>
        <v>48100.800000000003</v>
      </c>
      <c r="F75" s="22">
        <f>SUMIFS(MasterSheet!J:J, MasterSheet!B:B, B75, MasterSheet!D:D, C75, MasterSheet!H:H, D75)</f>
        <v>2</v>
      </c>
      <c r="G75" s="22">
        <f t="shared" si="5"/>
        <v>96201.600000000006</v>
      </c>
      <c r="H75" s="26">
        <f>SUMIFS(MasterSheet!K:K, MasterSheet!B:B, B75, MasterSheet!D:D, C75, MasterSheet!H:H, D75)</f>
        <v>2</v>
      </c>
      <c r="I75" s="26">
        <f t="shared" si="6"/>
        <v>96201.600000000006</v>
      </c>
      <c r="J75" s="28">
        <f>SUMIFS(MasterSheet!L:L, MasterSheet!B:B, B75, MasterSheet!D:D, C75, MasterSheet!H:H, D75)</f>
        <v>0</v>
      </c>
      <c r="K75" s="28">
        <f t="shared" si="7"/>
        <v>0</v>
      </c>
      <c r="L75" s="21" t="str">
        <f>UPPER(VLOOKUP(D75,MasterSheet!H:U,14,))</f>
        <v>BIOXCELL</v>
      </c>
    </row>
    <row r="76" spans="1:12" x14ac:dyDescent="0.25">
      <c r="A76" s="21" t="str">
        <f t="shared" si="4"/>
        <v>BIOXCELL</v>
      </c>
      <c r="B76" s="21">
        <v>173498</v>
      </c>
      <c r="C76" s="30">
        <v>45810</v>
      </c>
      <c r="D76" s="21" t="str">
        <v>SIM0009</v>
      </c>
      <c r="E76" s="21">
        <f>_xlfn.XLOOKUP(D76,MasterSheet!H:H,MasterSheet!F:F)</f>
        <v>48100.800000000003</v>
      </c>
      <c r="F76" s="22">
        <f>SUMIFS(MasterSheet!J:J, MasterSheet!B:B, B76, MasterSheet!D:D, C76, MasterSheet!H:H, D76)</f>
        <v>2</v>
      </c>
      <c r="G76" s="22">
        <f t="shared" si="5"/>
        <v>96201.600000000006</v>
      </c>
      <c r="H76" s="26">
        <f>SUMIFS(MasterSheet!K:K, MasterSheet!B:B, B76, MasterSheet!D:D, C76, MasterSheet!H:H, D76)</f>
        <v>2</v>
      </c>
      <c r="I76" s="26">
        <f t="shared" si="6"/>
        <v>96201.600000000006</v>
      </c>
      <c r="J76" s="28">
        <f>SUMIFS(MasterSheet!L:L, MasterSheet!B:B, B76, MasterSheet!D:D, C76, MasterSheet!H:H, D76)</f>
        <v>0</v>
      </c>
      <c r="K76" s="28">
        <f t="shared" si="7"/>
        <v>0</v>
      </c>
      <c r="L76" s="21" t="str">
        <f>UPPER(VLOOKUP(D76,MasterSheet!H:U,14,))</f>
        <v>BIOXCELL</v>
      </c>
    </row>
    <row r="77" spans="1:12" x14ac:dyDescent="0.25">
      <c r="A77" s="21" t="str">
        <f t="shared" si="4"/>
        <v>BIOXCELL</v>
      </c>
      <c r="B77" s="21">
        <v>173498</v>
      </c>
      <c r="C77" s="30">
        <v>45810</v>
      </c>
      <c r="D77" s="21" t="str">
        <v>CP171</v>
      </c>
      <c r="E77" s="21">
        <f>_xlfn.XLOOKUP(D77,MasterSheet!H:H,MasterSheet!F:F)</f>
        <v>48100.800000000003</v>
      </c>
      <c r="F77" s="22">
        <f>SUMIFS(MasterSheet!J:J, MasterSheet!B:B, B77, MasterSheet!D:D, C77, MasterSheet!H:H, D77)</f>
        <v>1</v>
      </c>
      <c r="G77" s="22">
        <f t="shared" si="5"/>
        <v>48100.800000000003</v>
      </c>
      <c r="H77" s="26">
        <f>SUMIFS(MasterSheet!K:K, MasterSheet!B:B, B77, MasterSheet!D:D, C77, MasterSheet!H:H, D77)</f>
        <v>1</v>
      </c>
      <c r="I77" s="26">
        <f t="shared" si="6"/>
        <v>48100.800000000003</v>
      </c>
      <c r="J77" s="28">
        <f>SUMIFS(MasterSheet!L:L, MasterSheet!B:B, B77, MasterSheet!D:D, C77, MasterSheet!H:H, D77)</f>
        <v>0</v>
      </c>
      <c r="K77" s="28">
        <f t="shared" si="7"/>
        <v>0</v>
      </c>
      <c r="L77" s="21" t="str">
        <f>UPPER(VLOOKUP(D77,MasterSheet!H:U,14,))</f>
        <v>BIOXCELL</v>
      </c>
    </row>
    <row r="78" spans="1:12" x14ac:dyDescent="0.25">
      <c r="A78" s="21" t="str">
        <f t="shared" si="4"/>
        <v>BIOXCELL</v>
      </c>
      <c r="B78" s="21">
        <v>173498</v>
      </c>
      <c r="C78" s="30">
        <v>45810</v>
      </c>
      <c r="D78" s="21" t="str">
        <v>CP174</v>
      </c>
      <c r="E78" s="21">
        <f>_xlfn.XLOOKUP(D78,MasterSheet!H:H,MasterSheet!F:F)</f>
        <v>48100.800000000003</v>
      </c>
      <c r="F78" s="22">
        <f>SUMIFS(MasterSheet!J:J, MasterSheet!B:B, B78, MasterSheet!D:D, C78, MasterSheet!H:H, D78)</f>
        <v>1</v>
      </c>
      <c r="G78" s="22">
        <f t="shared" si="5"/>
        <v>48100.800000000003</v>
      </c>
      <c r="H78" s="26">
        <f>SUMIFS(MasterSheet!K:K, MasterSheet!B:B, B78, MasterSheet!D:D, C78, MasterSheet!H:H, D78)</f>
        <v>1</v>
      </c>
      <c r="I78" s="26">
        <f t="shared" si="6"/>
        <v>48100.800000000003</v>
      </c>
      <c r="J78" s="28">
        <f>SUMIFS(MasterSheet!L:L, MasterSheet!B:B, B78, MasterSheet!D:D, C78, MasterSheet!H:H, D78)</f>
        <v>0</v>
      </c>
      <c r="K78" s="28">
        <f t="shared" si="7"/>
        <v>0</v>
      </c>
      <c r="L78" s="21" t="str">
        <f>UPPER(VLOOKUP(D78,MasterSheet!H:U,14,))</f>
        <v>BIOXCELL</v>
      </c>
    </row>
    <row r="79" spans="1:12" x14ac:dyDescent="0.25">
      <c r="A79" s="21" t="str">
        <f t="shared" si="4"/>
        <v>BIOXCELL</v>
      </c>
      <c r="B79" s="21">
        <v>173498</v>
      </c>
      <c r="C79" s="30">
        <v>45810</v>
      </c>
      <c r="D79" s="21" t="str">
        <v>CP147</v>
      </c>
      <c r="E79" s="21">
        <f>_xlfn.XLOOKUP(D79,MasterSheet!H:H,MasterSheet!F:F)</f>
        <v>167993.76</v>
      </c>
      <c r="F79" s="22">
        <f>SUMIFS(MasterSheet!J:J, MasterSheet!B:B, B79, MasterSheet!D:D, C79, MasterSheet!H:H, D79)</f>
        <v>1</v>
      </c>
      <c r="G79" s="22">
        <f t="shared" si="5"/>
        <v>167993.76</v>
      </c>
      <c r="H79" s="26">
        <f>SUMIFS(MasterSheet!K:K, MasterSheet!B:B, B79, MasterSheet!D:D, C79, MasterSheet!H:H, D79)</f>
        <v>1</v>
      </c>
      <c r="I79" s="26">
        <f t="shared" si="6"/>
        <v>167993.76</v>
      </c>
      <c r="J79" s="28">
        <f>SUMIFS(MasterSheet!L:L, MasterSheet!B:B, B79, MasterSheet!D:D, C79, MasterSheet!H:H, D79)</f>
        <v>0</v>
      </c>
      <c r="K79" s="28">
        <f t="shared" si="7"/>
        <v>0</v>
      </c>
      <c r="L79" s="21" t="str">
        <f>UPPER(VLOOKUP(D79,MasterSheet!H:U,14,))</f>
        <v>BIOXCELL</v>
      </c>
    </row>
    <row r="80" spans="1:12" x14ac:dyDescent="0.25">
      <c r="A80" s="21" t="str">
        <f t="shared" si="4"/>
        <v>BIOXCELL</v>
      </c>
      <c r="B80" s="21">
        <v>173498</v>
      </c>
      <c r="C80" s="30">
        <v>45810</v>
      </c>
      <c r="D80" s="21" t="str">
        <v>SIM0010</v>
      </c>
      <c r="E80" s="21">
        <f>_xlfn.XLOOKUP(D80,MasterSheet!H:H,MasterSheet!F:F)</f>
        <v>168009.60000000001</v>
      </c>
      <c r="F80" s="22">
        <f>SUMIFS(MasterSheet!J:J, MasterSheet!B:B, B80, MasterSheet!D:D, C80, MasterSheet!H:H, D80)</f>
        <v>1</v>
      </c>
      <c r="G80" s="22">
        <f t="shared" si="5"/>
        <v>168009.60000000001</v>
      </c>
      <c r="H80" s="26">
        <f>SUMIFS(MasterSheet!K:K, MasterSheet!B:B, B80, MasterSheet!D:D, C80, MasterSheet!H:H, D80)</f>
        <v>1</v>
      </c>
      <c r="I80" s="26">
        <f t="shared" si="6"/>
        <v>168009.60000000001</v>
      </c>
      <c r="J80" s="28">
        <f>SUMIFS(MasterSheet!L:L, MasterSheet!B:B, B80, MasterSheet!D:D, C80, MasterSheet!H:H, D80)</f>
        <v>0</v>
      </c>
      <c r="K80" s="28">
        <f t="shared" si="7"/>
        <v>0</v>
      </c>
      <c r="L80" s="21" t="str">
        <f>UPPER(VLOOKUP(D80,MasterSheet!H:U,14,))</f>
        <v>BIOXCELL</v>
      </c>
    </row>
    <row r="81" spans="1:12" x14ac:dyDescent="0.25">
      <c r="A81" s="21" t="str">
        <f t="shared" si="4"/>
        <v>BIOXCELL</v>
      </c>
      <c r="B81" s="21">
        <v>173498</v>
      </c>
      <c r="C81" s="30">
        <v>45810</v>
      </c>
      <c r="D81" s="21" t="str">
        <v>SIM0015</v>
      </c>
      <c r="E81" s="21">
        <f>_xlfn.XLOOKUP(D81,MasterSheet!H:H,MasterSheet!F:F)</f>
        <v>48100.800000000003</v>
      </c>
      <c r="F81" s="22">
        <f>SUMIFS(MasterSheet!J:J, MasterSheet!B:B, B81, MasterSheet!D:D, C81, MasterSheet!H:H, D81)</f>
        <v>1</v>
      </c>
      <c r="G81" s="22">
        <f t="shared" si="5"/>
        <v>48100.800000000003</v>
      </c>
      <c r="H81" s="26">
        <f>SUMIFS(MasterSheet!K:K, MasterSheet!B:B, B81, MasterSheet!D:D, C81, MasterSheet!H:H, D81)</f>
        <v>1</v>
      </c>
      <c r="I81" s="26">
        <f t="shared" si="6"/>
        <v>48100.800000000003</v>
      </c>
      <c r="J81" s="28">
        <f>SUMIFS(MasterSheet!L:L, MasterSheet!B:B, B81, MasterSheet!D:D, C81, MasterSheet!H:H, D81)</f>
        <v>0</v>
      </c>
      <c r="K81" s="28">
        <f t="shared" si="7"/>
        <v>0</v>
      </c>
      <c r="L81" s="21" t="str">
        <f>UPPER(VLOOKUP(D81,MasterSheet!H:U,14,))</f>
        <v>BIOXCELL</v>
      </c>
    </row>
    <row r="82" spans="1:12" x14ac:dyDescent="0.25">
      <c r="A82" s="21" t="str">
        <f t="shared" si="4"/>
        <v>BPS</v>
      </c>
      <c r="B82" s="21" t="str">
        <v>INV5218</v>
      </c>
      <c r="C82" s="30">
        <v>45811</v>
      </c>
      <c r="D82" s="21">
        <v>78383</v>
      </c>
      <c r="E82" s="21">
        <f>_xlfn.XLOOKUP(D82,MasterSheet!H:H,MasterSheet!F:F)</f>
        <v>107976</v>
      </c>
      <c r="F82" s="22">
        <f>SUMIFS(MasterSheet!J:J, MasterSheet!B:B, B82, MasterSheet!D:D, C82, MasterSheet!H:H, D82)</f>
        <v>1</v>
      </c>
      <c r="G82" s="22">
        <f t="shared" si="5"/>
        <v>107976</v>
      </c>
      <c r="H82" s="26">
        <f>SUMIFS(MasterSheet!K:K, MasterSheet!B:B, B82, MasterSheet!D:D, C82, MasterSheet!H:H, D82)</f>
        <v>1</v>
      </c>
      <c r="I82" s="26">
        <f t="shared" si="6"/>
        <v>107976</v>
      </c>
      <c r="J82" s="28">
        <f>SUMIFS(MasterSheet!L:L, MasterSheet!B:B, B82, MasterSheet!D:D, C82, MasterSheet!H:H, D82)</f>
        <v>0</v>
      </c>
      <c r="K82" s="28">
        <f t="shared" si="7"/>
        <v>0</v>
      </c>
      <c r="L82" s="21" t="str">
        <f>UPPER(VLOOKUP(D82,MasterSheet!H:U,14,))</f>
        <v>BPS</v>
      </c>
    </row>
    <row r="83" spans="1:12" x14ac:dyDescent="0.25">
      <c r="A83" s="21" t="str">
        <f t="shared" si="4"/>
        <v>BPS</v>
      </c>
      <c r="B83" s="21" t="str">
        <v>INV5230</v>
      </c>
      <c r="C83" s="30">
        <v>45811</v>
      </c>
      <c r="D83" s="21">
        <v>79326</v>
      </c>
      <c r="E83" s="21">
        <f>_xlfn.XLOOKUP(D83,MasterSheet!H:H,MasterSheet!F:F)</f>
        <v>70752</v>
      </c>
      <c r="F83" s="22">
        <f>SUMIFS(MasterSheet!J:J, MasterSheet!B:B, B83, MasterSheet!D:D, C83, MasterSheet!H:H, D83)</f>
        <v>1</v>
      </c>
      <c r="G83" s="22">
        <f t="shared" si="5"/>
        <v>70752</v>
      </c>
      <c r="H83" s="26">
        <f>SUMIFS(MasterSheet!K:K, MasterSheet!B:B, B83, MasterSheet!D:D, C83, MasterSheet!H:H, D83)</f>
        <v>1</v>
      </c>
      <c r="I83" s="26">
        <f t="shared" si="6"/>
        <v>70752</v>
      </c>
      <c r="J83" s="28">
        <f>SUMIFS(MasterSheet!L:L, MasterSheet!B:B, B83, MasterSheet!D:D, C83, MasterSheet!H:H, D83)</f>
        <v>0</v>
      </c>
      <c r="K83" s="28">
        <f t="shared" si="7"/>
        <v>0</v>
      </c>
      <c r="L83" s="21" t="str">
        <f>UPPER(VLOOKUP(D83,MasterSheet!H:U,14,))</f>
        <v>BPS</v>
      </c>
    </row>
    <row r="84" spans="1:12" x14ac:dyDescent="0.25">
      <c r="A84" s="21" t="str">
        <f t="shared" si="4"/>
        <v>BPS</v>
      </c>
      <c r="B84" s="21" t="str">
        <v>INV5212</v>
      </c>
      <c r="C84" s="30">
        <v>45811</v>
      </c>
      <c r="D84" s="21">
        <v>27003</v>
      </c>
      <c r="E84" s="21">
        <f>_xlfn.XLOOKUP(D84,MasterSheet!H:H,MasterSheet!F:F)</f>
        <v>0.88</v>
      </c>
      <c r="F84" s="22">
        <f>SUMIFS(MasterSheet!J:J, MasterSheet!B:B, B84, MasterSheet!D:D, C84, MasterSheet!H:H, D84)</f>
        <v>1</v>
      </c>
      <c r="G84" s="22">
        <f t="shared" si="5"/>
        <v>0.88</v>
      </c>
      <c r="H84" s="26">
        <f>SUMIFS(MasterSheet!K:K, MasterSheet!B:B, B84, MasterSheet!D:D, C84, MasterSheet!H:H, D84)</f>
        <v>1</v>
      </c>
      <c r="I84" s="26">
        <f t="shared" si="6"/>
        <v>0.88</v>
      </c>
      <c r="J84" s="28">
        <f>SUMIFS(MasterSheet!L:L, MasterSheet!B:B, B84, MasterSheet!D:D, C84, MasterSheet!H:H, D84)</f>
        <v>0</v>
      </c>
      <c r="K84" s="28">
        <f t="shared" si="7"/>
        <v>0</v>
      </c>
      <c r="L84" s="21" t="str">
        <f>UPPER(VLOOKUP(D84,MasterSheet!H:U,14,))</f>
        <v>BPS</v>
      </c>
    </row>
    <row r="85" spans="1:12" x14ac:dyDescent="0.25">
      <c r="A85" s="21" t="str">
        <f t="shared" si="4"/>
        <v>DHARMACON</v>
      </c>
      <c r="B85" s="21" t="str">
        <v>D052825IN3292836G</v>
      </c>
      <c r="C85" s="30">
        <v>45811</v>
      </c>
      <c r="D85" s="21" t="str">
        <v>CTM-1143308</v>
      </c>
      <c r="E85" s="21">
        <f>_xlfn.XLOOKUP(D85,MasterSheet!H:H,MasterSheet!F:F)</f>
        <v>431800.16</v>
      </c>
      <c r="F85" s="22">
        <f>SUMIFS(MasterSheet!J:J, MasterSheet!B:B, B85, MasterSheet!D:D, C85, MasterSheet!H:H, D85)</f>
        <v>1</v>
      </c>
      <c r="G85" s="22">
        <f t="shared" si="5"/>
        <v>431800.16</v>
      </c>
      <c r="H85" s="26">
        <f>SUMIFS(MasterSheet!K:K, MasterSheet!B:B, B85, MasterSheet!D:D, C85, MasterSheet!H:H, D85)</f>
        <v>1</v>
      </c>
      <c r="I85" s="26">
        <f t="shared" si="6"/>
        <v>431800.16</v>
      </c>
      <c r="J85" s="28">
        <f>SUMIFS(MasterSheet!L:L, MasterSheet!B:B, B85, MasterSheet!D:D, C85, MasterSheet!H:H, D85)</f>
        <v>0</v>
      </c>
      <c r="K85" s="28">
        <f t="shared" si="7"/>
        <v>0</v>
      </c>
      <c r="L85" s="21" t="str">
        <f>UPPER(VLOOKUP(D85,MasterSheet!H:U,14,))</f>
        <v>DHARMACON</v>
      </c>
    </row>
    <row r="86" spans="1:12" x14ac:dyDescent="0.25">
      <c r="A86" s="21" t="str">
        <f t="shared" si="4"/>
        <v>SOUTHERNBIOTECH</v>
      </c>
      <c r="B86" s="21">
        <v>3305058</v>
      </c>
      <c r="C86" s="30">
        <v>45813</v>
      </c>
      <c r="D86" s="21" t="str">
        <v>9042-08</v>
      </c>
      <c r="E86" s="21">
        <f>_xlfn.XLOOKUP(D86,MasterSheet!H:H,MasterSheet!F:F)</f>
        <v>13728</v>
      </c>
      <c r="F86" s="22">
        <f>SUMIFS(MasterSheet!J:J, MasterSheet!B:B, B86, MasterSheet!D:D, C86, MasterSheet!H:H, D86)</f>
        <v>2</v>
      </c>
      <c r="G86" s="22">
        <f t="shared" si="5"/>
        <v>27456</v>
      </c>
      <c r="H86" s="26">
        <f>SUMIFS(MasterSheet!K:K, MasterSheet!B:B, B86, MasterSheet!D:D, C86, MasterSheet!H:H, D86)</f>
        <v>2</v>
      </c>
      <c r="I86" s="26">
        <f t="shared" si="6"/>
        <v>27456</v>
      </c>
      <c r="J86" s="28">
        <f>SUMIFS(MasterSheet!L:L, MasterSheet!B:B, B86, MasterSheet!D:D, C86, MasterSheet!H:H, D86)</f>
        <v>0</v>
      </c>
      <c r="K86" s="28">
        <f t="shared" si="7"/>
        <v>0</v>
      </c>
      <c r="L86" s="21" t="str">
        <f>UPPER(VLOOKUP(D86,MasterSheet!H:U,14,))</f>
        <v>SOUTHERNBIOTECH</v>
      </c>
    </row>
    <row r="87" spans="1:12" x14ac:dyDescent="0.25">
      <c r="A87" s="21" t="str">
        <f t="shared" si="4"/>
        <v>SOUTHERNBIOTECH</v>
      </c>
      <c r="B87" s="21">
        <v>3305058</v>
      </c>
      <c r="C87" s="30">
        <v>45813</v>
      </c>
      <c r="D87" s="21" t="str">
        <v>9200-08</v>
      </c>
      <c r="E87" s="21">
        <f>_xlfn.XLOOKUP(D87,MasterSheet!H:H,MasterSheet!F:F)</f>
        <v>13398</v>
      </c>
      <c r="F87" s="22">
        <f>SUMIFS(MasterSheet!J:J, MasterSheet!B:B, B87, MasterSheet!D:D, C87, MasterSheet!H:H, D87)</f>
        <v>2</v>
      </c>
      <c r="G87" s="22">
        <f t="shared" si="5"/>
        <v>26796</v>
      </c>
      <c r="H87" s="26">
        <f>SUMIFS(MasterSheet!K:K, MasterSheet!B:B, B87, MasterSheet!D:D, C87, MasterSheet!H:H, D87)</f>
        <v>2</v>
      </c>
      <c r="I87" s="26">
        <f t="shared" si="6"/>
        <v>26796</v>
      </c>
      <c r="J87" s="28">
        <f>SUMIFS(MasterSheet!L:L, MasterSheet!B:B, B87, MasterSheet!D:D, C87, MasterSheet!H:H, D87)</f>
        <v>0</v>
      </c>
      <c r="K87" s="28">
        <f t="shared" si="7"/>
        <v>0</v>
      </c>
      <c r="L87" s="21" t="str">
        <f>UPPER(VLOOKUP(D87,MasterSheet!H:U,14,))</f>
        <v>SOUTHERNBIOTECH</v>
      </c>
    </row>
    <row r="88" spans="1:12" x14ac:dyDescent="0.25">
      <c r="A88" s="21" t="str">
        <f t="shared" si="4"/>
        <v>DHARMACON</v>
      </c>
      <c r="B88" s="21" t="str">
        <v>0052825IN3296786G</v>
      </c>
      <c r="C88" s="30">
        <v>45814</v>
      </c>
      <c r="D88" s="21" t="str">
        <v>CTM-1150447</v>
      </c>
      <c r="E88" s="21">
        <f>_xlfn.XLOOKUP(D88,MasterSheet!H:H,MasterSheet!F:F)</f>
        <v>9280.48</v>
      </c>
      <c r="F88" s="22">
        <f>SUMIFS(MasterSheet!J:J, MasterSheet!B:B, B88, MasterSheet!D:D, C88, MasterSheet!H:H, D88)</f>
        <v>1</v>
      </c>
      <c r="G88" s="22">
        <f t="shared" si="5"/>
        <v>9280.48</v>
      </c>
      <c r="H88" s="26">
        <f>SUMIFS(MasterSheet!K:K, MasterSheet!B:B, B88, MasterSheet!D:D, C88, MasterSheet!H:H, D88)</f>
        <v>1</v>
      </c>
      <c r="I88" s="26">
        <f t="shared" si="6"/>
        <v>9280.48</v>
      </c>
      <c r="J88" s="28">
        <f>SUMIFS(MasterSheet!L:L, MasterSheet!B:B, B88, MasterSheet!D:D, C88, MasterSheet!H:H, D88)</f>
        <v>0</v>
      </c>
      <c r="K88" s="28">
        <f t="shared" si="7"/>
        <v>0</v>
      </c>
      <c r="L88" s="21" t="str">
        <f>UPPER(VLOOKUP(D88,MasterSheet!H:U,14,))</f>
        <v>DHARMACON</v>
      </c>
    </row>
    <row r="89" spans="1:12" x14ac:dyDescent="0.25">
      <c r="A89" s="21" t="str">
        <f t="shared" si="4"/>
        <v>DHARMACON</v>
      </c>
      <c r="B89" s="21" t="str">
        <v>0052825IN3296786G</v>
      </c>
      <c r="C89" s="30">
        <v>45814</v>
      </c>
      <c r="D89" s="21" t="str">
        <v>L-009935-00-0005</v>
      </c>
      <c r="E89" s="21">
        <f>_xlfn.XLOOKUP(D89,MasterSheet!H:H,MasterSheet!F:F)</f>
        <v>32912</v>
      </c>
      <c r="F89" s="22">
        <f>SUMIFS(MasterSheet!J:J, MasterSheet!B:B, B89, MasterSheet!D:D, C89, MasterSheet!H:H, D89)</f>
        <v>1</v>
      </c>
      <c r="G89" s="22">
        <f t="shared" si="5"/>
        <v>32912</v>
      </c>
      <c r="H89" s="26">
        <f>SUMIFS(MasterSheet!K:K, MasterSheet!B:B, B89, MasterSheet!D:D, C89, MasterSheet!H:H, D89)</f>
        <v>1</v>
      </c>
      <c r="I89" s="26">
        <f t="shared" si="6"/>
        <v>32912</v>
      </c>
      <c r="J89" s="28">
        <f>SUMIFS(MasterSheet!L:L, MasterSheet!B:B, B89, MasterSheet!D:D, C89, MasterSheet!H:H, D89)</f>
        <v>0</v>
      </c>
      <c r="K89" s="28">
        <f t="shared" si="7"/>
        <v>0</v>
      </c>
      <c r="L89" s="21" t="str">
        <f>UPPER(VLOOKUP(D89,MasterSheet!H:U,14,))</f>
        <v>DHARMACON</v>
      </c>
    </row>
    <row r="90" spans="1:12" x14ac:dyDescent="0.25">
      <c r="A90" s="21" t="str">
        <f t="shared" si="4"/>
        <v>DHARMACON</v>
      </c>
      <c r="B90" s="21" t="str">
        <v>0052825IN3296786G</v>
      </c>
      <c r="C90" s="30">
        <v>45814</v>
      </c>
      <c r="D90" s="21" t="str">
        <v>L-008786-00-0005</v>
      </c>
      <c r="E90" s="21">
        <f>_xlfn.XLOOKUP(D90,MasterSheet!H:H,MasterSheet!F:F)</f>
        <v>32912</v>
      </c>
      <c r="F90" s="22">
        <f>SUMIFS(MasterSheet!J:J, MasterSheet!B:B, B90, MasterSheet!D:D, C90, MasterSheet!H:H, D90)</f>
        <v>1</v>
      </c>
      <c r="G90" s="22">
        <f t="shared" si="5"/>
        <v>32912</v>
      </c>
      <c r="H90" s="26">
        <f>SUMIFS(MasterSheet!K:K, MasterSheet!B:B, B90, MasterSheet!D:D, C90, MasterSheet!H:H, D90)</f>
        <v>1</v>
      </c>
      <c r="I90" s="26">
        <f t="shared" si="6"/>
        <v>32912</v>
      </c>
      <c r="J90" s="28">
        <f>SUMIFS(MasterSheet!L:L, MasterSheet!B:B, B90, MasterSheet!D:D, C90, MasterSheet!H:H, D90)</f>
        <v>0</v>
      </c>
      <c r="K90" s="28">
        <f t="shared" si="7"/>
        <v>0</v>
      </c>
      <c r="L90" s="21" t="str">
        <f>UPPER(VLOOKUP(D90,MasterSheet!H:U,14,))</f>
        <v>DHARMACON</v>
      </c>
    </row>
    <row r="91" spans="1:12" x14ac:dyDescent="0.25">
      <c r="A91" s="21" t="str">
        <f t="shared" si="4"/>
        <v>DHARMACON</v>
      </c>
      <c r="B91" s="21" t="str">
        <v>0052825IN3296786G</v>
      </c>
      <c r="C91" s="30">
        <v>45814</v>
      </c>
      <c r="D91" s="21" t="str">
        <v>D-001810-10-05</v>
      </c>
      <c r="E91" s="21">
        <f>_xlfn.XLOOKUP(D91,MasterSheet!H:H,MasterSheet!F:F)</f>
        <v>16544</v>
      </c>
      <c r="F91" s="22">
        <f>SUMIFS(MasterSheet!J:J, MasterSheet!B:B, B91, MasterSheet!D:D, C91, MasterSheet!H:H, D91)</f>
        <v>1</v>
      </c>
      <c r="G91" s="22">
        <f t="shared" si="5"/>
        <v>16544</v>
      </c>
      <c r="H91" s="26">
        <f>SUMIFS(MasterSheet!K:K, MasterSheet!B:B, B91, MasterSheet!D:D, C91, MasterSheet!H:H, D91)</f>
        <v>1</v>
      </c>
      <c r="I91" s="26">
        <f t="shared" si="6"/>
        <v>16544</v>
      </c>
      <c r="J91" s="28">
        <f>SUMIFS(MasterSheet!L:L, MasterSheet!B:B, B91, MasterSheet!D:D, C91, MasterSheet!H:H, D91)</f>
        <v>0</v>
      </c>
      <c r="K91" s="28">
        <f t="shared" si="7"/>
        <v>0</v>
      </c>
      <c r="L91" s="21" t="str">
        <f>UPPER(VLOOKUP(D91,MasterSheet!H:U,14,))</f>
        <v>DHARMACON</v>
      </c>
    </row>
    <row r="92" spans="1:12" x14ac:dyDescent="0.25">
      <c r="A92" s="21" t="str">
        <f t="shared" si="4"/>
        <v>DHARMACON</v>
      </c>
      <c r="B92" s="21" t="str">
        <v>0052825IN3296786G</v>
      </c>
      <c r="C92" s="30">
        <v>45814</v>
      </c>
      <c r="D92" s="21" t="str">
        <v>L-046846-01-0005</v>
      </c>
      <c r="E92" s="21">
        <f>_xlfn.XLOOKUP(D92,MasterSheet!H:H,MasterSheet!F:F)</f>
        <v>32912</v>
      </c>
      <c r="F92" s="22">
        <f>SUMIFS(MasterSheet!J:J, MasterSheet!B:B, B92, MasterSheet!D:D, C92, MasterSheet!H:H, D92)</f>
        <v>1</v>
      </c>
      <c r="G92" s="22">
        <f t="shared" si="5"/>
        <v>32912</v>
      </c>
      <c r="H92" s="26">
        <f>SUMIFS(MasterSheet!K:K, MasterSheet!B:B, B92, MasterSheet!D:D, C92, MasterSheet!H:H, D92)</f>
        <v>1</v>
      </c>
      <c r="I92" s="26">
        <f t="shared" si="6"/>
        <v>32912</v>
      </c>
      <c r="J92" s="28">
        <f>SUMIFS(MasterSheet!L:L, MasterSheet!B:B, B92, MasterSheet!D:D, C92, MasterSheet!H:H, D92)</f>
        <v>0</v>
      </c>
      <c r="K92" s="28">
        <f t="shared" si="7"/>
        <v>0</v>
      </c>
      <c r="L92" s="21" t="str">
        <f>UPPER(VLOOKUP(D92,MasterSheet!H:U,14,))</f>
        <v>DHARMACON</v>
      </c>
    </row>
    <row r="93" spans="1:12" x14ac:dyDescent="0.25">
      <c r="A93" s="21" t="str">
        <f t="shared" si="4"/>
        <v>DHARMACON</v>
      </c>
      <c r="B93" s="21" t="str">
        <v>0052825IN3296786G</v>
      </c>
      <c r="C93" s="30">
        <v>45814</v>
      </c>
      <c r="D93" s="21" t="str">
        <v>D-001810-10-20</v>
      </c>
      <c r="E93" s="21">
        <f>_xlfn.XLOOKUP(D93,MasterSheet!H:H,MasterSheet!F:F)</f>
        <v>38808</v>
      </c>
      <c r="F93" s="22">
        <f>SUMIFS(MasterSheet!J:J, MasterSheet!B:B, B93, MasterSheet!D:D, C93, MasterSheet!H:H, D93)</f>
        <v>1</v>
      </c>
      <c r="G93" s="22">
        <f t="shared" si="5"/>
        <v>38808</v>
      </c>
      <c r="H93" s="26">
        <f>SUMIFS(MasterSheet!K:K, MasterSheet!B:B, B93, MasterSheet!D:D, C93, MasterSheet!H:H, D93)</f>
        <v>1</v>
      </c>
      <c r="I93" s="26">
        <f t="shared" si="6"/>
        <v>38808</v>
      </c>
      <c r="J93" s="28">
        <f>SUMIFS(MasterSheet!L:L, MasterSheet!B:B, B93, MasterSheet!D:D, C93, MasterSheet!H:H, D93)</f>
        <v>0</v>
      </c>
      <c r="K93" s="28">
        <f t="shared" si="7"/>
        <v>0</v>
      </c>
      <c r="L93" s="21" t="str">
        <f>UPPER(VLOOKUP(D93,MasterSheet!H:U,14,))</f>
        <v>DHARMACON</v>
      </c>
    </row>
    <row r="94" spans="1:12" x14ac:dyDescent="0.25">
      <c r="A94" s="21" t="str">
        <f t="shared" si="4"/>
        <v>DHARMACON</v>
      </c>
      <c r="B94" s="21" t="str">
        <v>0052825IN3296786G</v>
      </c>
      <c r="C94" s="30">
        <v>45814</v>
      </c>
      <c r="D94" s="21" t="str">
        <v>L-006068-00-0010</v>
      </c>
      <c r="E94" s="21">
        <f>_xlfn.XLOOKUP(D94,MasterSheet!H:H,MasterSheet!F:F)</f>
        <v>51656</v>
      </c>
      <c r="F94" s="22">
        <f>SUMIFS(MasterSheet!J:J, MasterSheet!B:B, B94, MasterSheet!D:D, C94, MasterSheet!H:H, D94)</f>
        <v>1</v>
      </c>
      <c r="G94" s="22">
        <f t="shared" si="5"/>
        <v>51656</v>
      </c>
      <c r="H94" s="26">
        <f>SUMIFS(MasterSheet!K:K, MasterSheet!B:B, B94, MasterSheet!D:D, C94, MasterSheet!H:H, D94)</f>
        <v>1</v>
      </c>
      <c r="I94" s="26">
        <f t="shared" si="6"/>
        <v>51656</v>
      </c>
      <c r="J94" s="28">
        <f>SUMIFS(MasterSheet!L:L, MasterSheet!B:B, B94, MasterSheet!D:D, C94, MasterSheet!H:H, D94)</f>
        <v>0</v>
      </c>
      <c r="K94" s="28">
        <f t="shared" si="7"/>
        <v>0</v>
      </c>
      <c r="L94" s="21" t="str">
        <f>UPPER(VLOOKUP(D94,MasterSheet!H:U,14,))</f>
        <v>DHARMACON</v>
      </c>
    </row>
    <row r="95" spans="1:12" x14ac:dyDescent="0.25">
      <c r="A95" s="21" t="str">
        <f t="shared" si="4"/>
        <v>DHARMACON</v>
      </c>
      <c r="B95" s="21" t="str">
        <v>0052825IN3296786G</v>
      </c>
      <c r="C95" s="30">
        <v>45814</v>
      </c>
      <c r="D95" s="21" t="str">
        <v>MHS6278-202807649</v>
      </c>
      <c r="E95" s="21">
        <f>_xlfn.XLOOKUP(D95,MasterSheet!H:H,MasterSheet!F:F)</f>
        <v>7744</v>
      </c>
      <c r="F95" s="22">
        <f>SUMIFS(MasterSheet!J:J, MasterSheet!B:B, B95, MasterSheet!D:D, C95, MasterSheet!H:H, D95)</f>
        <v>1</v>
      </c>
      <c r="G95" s="22">
        <f t="shared" si="5"/>
        <v>7744</v>
      </c>
      <c r="H95" s="26">
        <f>SUMIFS(MasterSheet!K:K, MasterSheet!B:B, B95, MasterSheet!D:D, C95, MasterSheet!H:H, D95)</f>
        <v>1</v>
      </c>
      <c r="I95" s="26">
        <f t="shared" si="6"/>
        <v>7744</v>
      </c>
      <c r="J95" s="28">
        <f>SUMIFS(MasterSheet!L:L, MasterSheet!B:B, B95, MasterSheet!D:D, C95, MasterSheet!H:H, D95)</f>
        <v>0</v>
      </c>
      <c r="K95" s="28">
        <f t="shared" si="7"/>
        <v>0</v>
      </c>
      <c r="L95" s="21" t="str">
        <f>UPPER(VLOOKUP(D95,MasterSheet!H:U,14,))</f>
        <v>DHARMACON</v>
      </c>
    </row>
    <row r="96" spans="1:12" x14ac:dyDescent="0.25">
      <c r="A96" s="21" t="str">
        <f t="shared" si="4"/>
        <v>DHARMACON</v>
      </c>
      <c r="B96" s="21" t="str">
        <v>0052825IN3296786G</v>
      </c>
      <c r="C96" s="30">
        <v>45814</v>
      </c>
      <c r="D96" s="21" t="str">
        <v>MHS6278-202832260</v>
      </c>
      <c r="E96" s="21">
        <f>_xlfn.XLOOKUP(D96,MasterSheet!H:H,MasterSheet!F:F)</f>
        <v>7744</v>
      </c>
      <c r="F96" s="22">
        <f>SUMIFS(MasterSheet!J:J, MasterSheet!B:B, B96, MasterSheet!D:D, C96, MasterSheet!H:H, D96)</f>
        <v>1</v>
      </c>
      <c r="G96" s="22">
        <f t="shared" si="5"/>
        <v>7744</v>
      </c>
      <c r="H96" s="26">
        <f>SUMIFS(MasterSheet!K:K, MasterSheet!B:B, B96, MasterSheet!D:D, C96, MasterSheet!H:H, D96)</f>
        <v>1</v>
      </c>
      <c r="I96" s="26">
        <f t="shared" si="6"/>
        <v>7744</v>
      </c>
      <c r="J96" s="28">
        <f>SUMIFS(MasterSheet!L:L, MasterSheet!B:B, B96, MasterSheet!D:D, C96, MasterSheet!H:H, D96)</f>
        <v>0</v>
      </c>
      <c r="K96" s="28">
        <f t="shared" si="7"/>
        <v>0</v>
      </c>
      <c r="L96" s="21" t="str">
        <f>UPPER(VLOOKUP(D96,MasterSheet!H:U,14,))</f>
        <v>DHARMACON</v>
      </c>
    </row>
    <row r="97" spans="1:12" x14ac:dyDescent="0.25">
      <c r="A97" s="21" t="str">
        <f t="shared" si="4"/>
        <v>DHARMACON</v>
      </c>
      <c r="B97" s="21" t="str">
        <v>0052825IN3296786G</v>
      </c>
      <c r="C97" s="30">
        <v>45814</v>
      </c>
      <c r="D97" s="21" t="str">
        <v>T-2001-01</v>
      </c>
      <c r="E97" s="21">
        <f>_xlfn.XLOOKUP(D97,MasterSheet!H:H,MasterSheet!F:F)</f>
        <v>7128</v>
      </c>
      <c r="F97" s="22">
        <f>SUMIFS(MasterSheet!J:J, MasterSheet!B:B, B97, MasterSheet!D:D, C97, MasterSheet!H:H, D97)</f>
        <v>1</v>
      </c>
      <c r="G97" s="22">
        <f t="shared" si="5"/>
        <v>7128</v>
      </c>
      <c r="H97" s="26">
        <f>SUMIFS(MasterSheet!K:K, MasterSheet!B:B, B97, MasterSheet!D:D, C97, MasterSheet!H:H, D97)</f>
        <v>1</v>
      </c>
      <c r="I97" s="26">
        <f t="shared" si="6"/>
        <v>7128</v>
      </c>
      <c r="J97" s="28">
        <f>SUMIFS(MasterSheet!L:L, MasterSheet!B:B, B97, MasterSheet!D:D, C97, MasterSheet!H:H, D97)</f>
        <v>0</v>
      </c>
      <c r="K97" s="28">
        <f t="shared" si="7"/>
        <v>0</v>
      </c>
      <c r="L97" s="21" t="str">
        <f>UPPER(VLOOKUP(D97,MasterSheet!H:U,14,))</f>
        <v>DHARMACON</v>
      </c>
    </row>
    <row r="98" spans="1:12" x14ac:dyDescent="0.25">
      <c r="A98" s="21" t="str">
        <f t="shared" si="4"/>
        <v>DHARMACON</v>
      </c>
      <c r="B98" s="21" t="str">
        <v>0052825IN3296786G</v>
      </c>
      <c r="C98" s="30">
        <v>45814</v>
      </c>
      <c r="D98" s="21" t="str">
        <v>T-2004-01</v>
      </c>
      <c r="E98" s="21">
        <f>_xlfn.XLOOKUP(D98,MasterSheet!H:H,MasterSheet!F:F)</f>
        <v>7128</v>
      </c>
      <c r="F98" s="22">
        <f>SUMIFS(MasterSheet!J:J, MasterSheet!B:B, B98, MasterSheet!D:D, C98, MasterSheet!H:H, D98)</f>
        <v>1</v>
      </c>
      <c r="G98" s="22">
        <f t="shared" si="5"/>
        <v>7128</v>
      </c>
      <c r="H98" s="26">
        <f>SUMIFS(MasterSheet!K:K, MasterSheet!B:B, B98, MasterSheet!D:D, C98, MasterSheet!H:H, D98)</f>
        <v>1</v>
      </c>
      <c r="I98" s="26">
        <f t="shared" si="6"/>
        <v>7128</v>
      </c>
      <c r="J98" s="28">
        <f>SUMIFS(MasterSheet!L:L, MasterSheet!B:B, B98, MasterSheet!D:D, C98, MasterSheet!H:H, D98)</f>
        <v>0</v>
      </c>
      <c r="K98" s="28">
        <f t="shared" si="7"/>
        <v>0</v>
      </c>
      <c r="L98" s="21" t="str">
        <f>UPPER(VLOOKUP(D98,MasterSheet!H:U,14,))</f>
        <v>DHARMACON</v>
      </c>
    </row>
    <row r="99" spans="1:12" x14ac:dyDescent="0.25">
      <c r="A99" s="21" t="str">
        <f t="shared" si="4"/>
        <v>BIOXCELL</v>
      </c>
      <c r="B99" s="21">
        <v>173779</v>
      </c>
      <c r="C99" s="30">
        <v>45815</v>
      </c>
      <c r="D99" s="21" t="str">
        <v>BE0003-1</v>
      </c>
      <c r="E99" s="21">
        <f>_xlfn.XLOOKUP(D99,MasterSheet!H:H,MasterSheet!F:F)</f>
        <v>237283.20000000001</v>
      </c>
      <c r="F99" s="22">
        <f>SUMIFS(MasterSheet!J:J, MasterSheet!B:B, B99, MasterSheet!D:D, C99, MasterSheet!H:H, D99)</f>
        <v>2</v>
      </c>
      <c r="G99" s="22">
        <f t="shared" si="5"/>
        <v>474566.40000000002</v>
      </c>
      <c r="H99" s="26">
        <f>SUMIFS(MasterSheet!K:K, MasterSheet!B:B, B99, MasterSheet!D:D, C99, MasterSheet!H:H, D99)</f>
        <v>2</v>
      </c>
      <c r="I99" s="26">
        <f t="shared" si="6"/>
        <v>474566.40000000002</v>
      </c>
      <c r="J99" s="28">
        <f>SUMIFS(MasterSheet!L:L, MasterSheet!B:B, B99, MasterSheet!D:D, C99, MasterSheet!H:H, D99)</f>
        <v>0</v>
      </c>
      <c r="K99" s="28">
        <f t="shared" si="7"/>
        <v>0</v>
      </c>
      <c r="L99" s="21" t="str">
        <f>UPPER(VLOOKUP(D99,MasterSheet!H:U,14,))</f>
        <v>BIOXCELL</v>
      </c>
    </row>
    <row r="100" spans="1:12" x14ac:dyDescent="0.25">
      <c r="A100" s="21" t="str">
        <f t="shared" si="4"/>
        <v>BIOLEGEND</v>
      </c>
      <c r="B100" s="21" t="str">
        <v>EED115978</v>
      </c>
      <c r="C100" s="30">
        <v>45817</v>
      </c>
      <c r="D100" s="21">
        <v>101205</v>
      </c>
      <c r="E100" s="21">
        <f>_xlfn.XLOOKUP(D100,MasterSheet!H:H,MasterSheet!F:F)</f>
        <v>2895.2</v>
      </c>
      <c r="F100" s="22">
        <f>SUMIFS(MasterSheet!J:J, MasterSheet!B:B, B100, MasterSheet!D:D, C100, MasterSheet!H:H, D100)</f>
        <v>1</v>
      </c>
      <c r="G100" s="22">
        <f t="shared" si="5"/>
        <v>2895.2</v>
      </c>
      <c r="H100" s="26">
        <f>SUMIFS(MasterSheet!K:K, MasterSheet!B:B, B100, MasterSheet!D:D, C100, MasterSheet!H:H, D100)</f>
        <v>1</v>
      </c>
      <c r="I100" s="26">
        <f t="shared" si="6"/>
        <v>2895.2</v>
      </c>
      <c r="J100" s="28">
        <f>SUMIFS(MasterSheet!L:L, MasterSheet!B:B, B100, MasterSheet!D:D, C100, MasterSheet!H:H, D100)</f>
        <v>0</v>
      </c>
      <c r="K100" s="28">
        <f t="shared" si="7"/>
        <v>0</v>
      </c>
      <c r="L100" s="21" t="str">
        <f>UPPER(VLOOKUP(D100,MasterSheet!H:U,14,))</f>
        <v>BIOLEGEND</v>
      </c>
    </row>
    <row r="101" spans="1:12" x14ac:dyDescent="0.25">
      <c r="A101" s="21" t="str">
        <f t="shared" si="4"/>
        <v>BIOLEGEND</v>
      </c>
      <c r="B101" s="21" t="str">
        <v>EED115978</v>
      </c>
      <c r="C101" s="30">
        <v>45817</v>
      </c>
      <c r="D101" s="21">
        <v>101320</v>
      </c>
      <c r="E101" s="21">
        <f>_xlfn.XLOOKUP(D101,MasterSheet!H:H,MasterSheet!F:F)</f>
        <v>14106.400000000001</v>
      </c>
      <c r="F101" s="22">
        <f>SUMIFS(MasterSheet!J:J, MasterSheet!B:B, B101, MasterSheet!D:D, C101, MasterSheet!H:H, D101)</f>
        <v>1</v>
      </c>
      <c r="G101" s="22">
        <f t="shared" si="5"/>
        <v>14106.400000000001</v>
      </c>
      <c r="H101" s="26">
        <f>SUMIFS(MasterSheet!K:K, MasterSheet!B:B, B101, MasterSheet!D:D, C101, MasterSheet!H:H, D101)</f>
        <v>1</v>
      </c>
      <c r="I101" s="26">
        <f t="shared" si="6"/>
        <v>14106.400000000001</v>
      </c>
      <c r="J101" s="28">
        <f>SUMIFS(MasterSheet!L:L, MasterSheet!B:B, B101, MasterSheet!D:D, C101, MasterSheet!H:H, D101)</f>
        <v>0</v>
      </c>
      <c r="K101" s="28">
        <f t="shared" si="7"/>
        <v>0</v>
      </c>
      <c r="L101" s="21" t="str">
        <f>UPPER(VLOOKUP(D101,MasterSheet!H:U,14,))</f>
        <v>BIOLEGEND</v>
      </c>
    </row>
    <row r="102" spans="1:12" x14ac:dyDescent="0.25">
      <c r="A102" s="21" t="str">
        <f t="shared" si="4"/>
        <v>BIOLEGEND</v>
      </c>
      <c r="B102" s="21" t="str">
        <v>EED115978</v>
      </c>
      <c r="C102" s="30">
        <v>45817</v>
      </c>
      <c r="D102" s="21">
        <v>102443</v>
      </c>
      <c r="E102" s="21">
        <f>_xlfn.XLOOKUP(D102,MasterSheet!H:H,MasterSheet!F:F)</f>
        <v>8685.6</v>
      </c>
      <c r="F102" s="22">
        <f>SUMIFS(MasterSheet!J:J, MasterSheet!B:B, B102, MasterSheet!D:D, C102, MasterSheet!H:H, D102)</f>
        <v>1</v>
      </c>
      <c r="G102" s="22">
        <f t="shared" si="5"/>
        <v>8685.6</v>
      </c>
      <c r="H102" s="26">
        <f>SUMIFS(MasterSheet!K:K, MasterSheet!B:B, B102, MasterSheet!D:D, C102, MasterSheet!H:H, D102)</f>
        <v>1</v>
      </c>
      <c r="I102" s="26">
        <f t="shared" si="6"/>
        <v>8685.6</v>
      </c>
      <c r="J102" s="28">
        <f>SUMIFS(MasterSheet!L:L, MasterSheet!B:B, B102, MasterSheet!D:D, C102, MasterSheet!H:H, D102)</f>
        <v>0</v>
      </c>
      <c r="K102" s="28">
        <f t="shared" si="7"/>
        <v>0</v>
      </c>
      <c r="L102" s="21" t="str">
        <f>UPPER(VLOOKUP(D102,MasterSheet!H:U,14,))</f>
        <v>BIOLEGEND</v>
      </c>
    </row>
    <row r="103" spans="1:12" x14ac:dyDescent="0.25">
      <c r="A103" s="21" t="str">
        <f t="shared" si="4"/>
        <v>BIOLEGEND</v>
      </c>
      <c r="B103" s="21" t="str">
        <v>EED115978</v>
      </c>
      <c r="C103" s="30">
        <v>45817</v>
      </c>
      <c r="D103" s="21">
        <v>103116</v>
      </c>
      <c r="E103" s="21">
        <f>_xlfn.XLOOKUP(D103,MasterSheet!H:H,MasterSheet!F:F)</f>
        <v>12073.599999999999</v>
      </c>
      <c r="F103" s="22">
        <f>SUMIFS(MasterSheet!J:J, MasterSheet!B:B, B103, MasterSheet!D:D, C103, MasterSheet!H:H, D103)</f>
        <v>1</v>
      </c>
      <c r="G103" s="22">
        <f t="shared" si="5"/>
        <v>12073.599999999999</v>
      </c>
      <c r="H103" s="26">
        <f>SUMIFS(MasterSheet!K:K, MasterSheet!B:B, B103, MasterSheet!D:D, C103, MasterSheet!H:H, D103)</f>
        <v>1</v>
      </c>
      <c r="I103" s="26">
        <f t="shared" si="6"/>
        <v>12073.599999999999</v>
      </c>
      <c r="J103" s="28">
        <f>SUMIFS(MasterSheet!L:L, MasterSheet!B:B, B103, MasterSheet!D:D, C103, MasterSheet!H:H, D103)</f>
        <v>0</v>
      </c>
      <c r="K103" s="28">
        <f t="shared" si="7"/>
        <v>0</v>
      </c>
      <c r="L103" s="21" t="str">
        <f>UPPER(VLOOKUP(D103,MasterSheet!H:U,14,))</f>
        <v>BIOLEGEND</v>
      </c>
    </row>
    <row r="104" spans="1:12" x14ac:dyDescent="0.25">
      <c r="A104" s="21" t="str">
        <f t="shared" si="4"/>
        <v>BIOLEGEND</v>
      </c>
      <c r="B104" s="21" t="str">
        <v>EED115978</v>
      </c>
      <c r="C104" s="30">
        <v>45817</v>
      </c>
      <c r="D104" s="21">
        <v>107607</v>
      </c>
      <c r="E104" s="21">
        <f>_xlfn.XLOOKUP(D104,MasterSheet!H:H,MasterSheet!F:F)</f>
        <v>5262.4</v>
      </c>
      <c r="F104" s="22">
        <f>SUMIFS(MasterSheet!J:J, MasterSheet!B:B, B104, MasterSheet!D:D, C104, MasterSheet!H:H, D104)</f>
        <v>1</v>
      </c>
      <c r="G104" s="22">
        <f t="shared" si="5"/>
        <v>5262.4</v>
      </c>
      <c r="H104" s="26">
        <f>SUMIFS(MasterSheet!K:K, MasterSheet!B:B, B104, MasterSheet!D:D, C104, MasterSheet!H:H, D104)</f>
        <v>1</v>
      </c>
      <c r="I104" s="26">
        <f t="shared" si="6"/>
        <v>5262.4</v>
      </c>
      <c r="J104" s="28">
        <f>SUMIFS(MasterSheet!L:L, MasterSheet!B:B, B104, MasterSheet!D:D, C104, MasterSheet!H:H, D104)</f>
        <v>0</v>
      </c>
      <c r="K104" s="28">
        <f t="shared" si="7"/>
        <v>0</v>
      </c>
      <c r="L104" s="21" t="str">
        <f>UPPER(VLOOKUP(D104,MasterSheet!H:U,14,))</f>
        <v>BIOLEGEND</v>
      </c>
    </row>
    <row r="105" spans="1:12" x14ac:dyDescent="0.25">
      <c r="A105" s="21" t="str">
        <f t="shared" si="4"/>
        <v>BIOLEGEND</v>
      </c>
      <c r="B105" s="21" t="str">
        <v>EED115978</v>
      </c>
      <c r="C105" s="30">
        <v>45817</v>
      </c>
      <c r="D105" s="21">
        <v>117307</v>
      </c>
      <c r="E105" s="21">
        <f>_xlfn.XLOOKUP(D105,MasterSheet!H:H,MasterSheet!F:F)</f>
        <v>4435.2</v>
      </c>
      <c r="F105" s="22">
        <f>SUMIFS(MasterSheet!J:J, MasterSheet!B:B, B105, MasterSheet!D:D, C105, MasterSheet!H:H, D105)</f>
        <v>1</v>
      </c>
      <c r="G105" s="22">
        <f t="shared" si="5"/>
        <v>4435.2</v>
      </c>
      <c r="H105" s="26">
        <f>SUMIFS(MasterSheet!K:K, MasterSheet!B:B, B105, MasterSheet!D:D, C105, MasterSheet!H:H, D105)</f>
        <v>1</v>
      </c>
      <c r="I105" s="26">
        <f t="shared" si="6"/>
        <v>4435.2</v>
      </c>
      <c r="J105" s="28">
        <f>SUMIFS(MasterSheet!L:L, MasterSheet!B:B, B105, MasterSheet!D:D, C105, MasterSheet!H:H, D105)</f>
        <v>0</v>
      </c>
      <c r="K105" s="28">
        <f t="shared" si="7"/>
        <v>0</v>
      </c>
      <c r="L105" s="21" t="str">
        <f>UPPER(VLOOKUP(D105,MasterSheet!H:U,14,))</f>
        <v>BIOLEGEND</v>
      </c>
    </row>
    <row r="106" spans="1:12" x14ac:dyDescent="0.25">
      <c r="A106" s="21" t="str">
        <f t="shared" si="4"/>
        <v>BIOLEGEND</v>
      </c>
      <c r="B106" s="21" t="str">
        <v>EED115978</v>
      </c>
      <c r="C106" s="30">
        <v>45817</v>
      </c>
      <c r="D106" s="21">
        <v>117316</v>
      </c>
      <c r="E106" s="21">
        <f>_xlfn.XLOOKUP(D106,MasterSheet!H:H,MasterSheet!F:F)</f>
        <v>17987.2</v>
      </c>
      <c r="F106" s="22">
        <f>SUMIFS(MasterSheet!J:J, MasterSheet!B:B, B106, MasterSheet!D:D, C106, MasterSheet!H:H, D106)</f>
        <v>1</v>
      </c>
      <c r="G106" s="22">
        <f t="shared" si="5"/>
        <v>17987.2</v>
      </c>
      <c r="H106" s="26">
        <f>SUMIFS(MasterSheet!K:K, MasterSheet!B:B, B106, MasterSheet!D:D, C106, MasterSheet!H:H, D106)</f>
        <v>1</v>
      </c>
      <c r="I106" s="26">
        <f t="shared" si="6"/>
        <v>17987.2</v>
      </c>
      <c r="J106" s="28">
        <f>SUMIFS(MasterSheet!L:L, MasterSheet!B:B, B106, MasterSheet!D:D, C106, MasterSheet!H:H, D106)</f>
        <v>0</v>
      </c>
      <c r="K106" s="28">
        <f t="shared" si="7"/>
        <v>0</v>
      </c>
      <c r="L106" s="21" t="str">
        <f>UPPER(VLOOKUP(D106,MasterSheet!H:U,14,))</f>
        <v>BIOLEGEND</v>
      </c>
    </row>
    <row r="107" spans="1:12" x14ac:dyDescent="0.25">
      <c r="A107" s="21" t="str">
        <f t="shared" si="4"/>
        <v>BIOLEGEND</v>
      </c>
      <c r="B107" s="21" t="str">
        <v>EED115978</v>
      </c>
      <c r="C107" s="30">
        <v>45817</v>
      </c>
      <c r="D107" s="21">
        <v>122505</v>
      </c>
      <c r="E107" s="21">
        <f>_xlfn.XLOOKUP(D107,MasterSheet!H:H,MasterSheet!F:F)</f>
        <v>4004</v>
      </c>
      <c r="F107" s="22">
        <f>SUMIFS(MasterSheet!J:J, MasterSheet!B:B, B107, MasterSheet!D:D, C107, MasterSheet!H:H, D107)</f>
        <v>1</v>
      </c>
      <c r="G107" s="22">
        <f t="shared" si="5"/>
        <v>4004</v>
      </c>
      <c r="H107" s="26">
        <f>SUMIFS(MasterSheet!K:K, MasterSheet!B:B, B107, MasterSheet!D:D, C107, MasterSheet!H:H, D107)</f>
        <v>1</v>
      </c>
      <c r="I107" s="26">
        <f t="shared" si="6"/>
        <v>4004</v>
      </c>
      <c r="J107" s="28">
        <f>SUMIFS(MasterSheet!L:L, MasterSheet!B:B, B107, MasterSheet!D:D, C107, MasterSheet!H:H, D107)</f>
        <v>0</v>
      </c>
      <c r="K107" s="28">
        <f t="shared" si="7"/>
        <v>0</v>
      </c>
      <c r="L107" s="21" t="str">
        <f>UPPER(VLOOKUP(D107,MasterSheet!H:U,14,))</f>
        <v>BIOLEGEND</v>
      </c>
    </row>
    <row r="108" spans="1:12" x14ac:dyDescent="0.25">
      <c r="A108" s="21" t="str">
        <f t="shared" si="4"/>
        <v>BIOLEGEND</v>
      </c>
      <c r="B108" s="21" t="str">
        <v>EED115978</v>
      </c>
      <c r="C108" s="30">
        <v>45817</v>
      </c>
      <c r="D108" s="21">
        <v>123137</v>
      </c>
      <c r="E108" s="21">
        <f>_xlfn.XLOOKUP(D108,MasterSheet!H:H,MasterSheet!F:F)</f>
        <v>16698</v>
      </c>
      <c r="F108" s="22">
        <f>SUMIFS(MasterSheet!J:J, MasterSheet!B:B, B108, MasterSheet!D:D, C108, MasterSheet!H:H, D108)</f>
        <v>1</v>
      </c>
      <c r="G108" s="22">
        <f t="shared" si="5"/>
        <v>16698</v>
      </c>
      <c r="H108" s="26">
        <f>SUMIFS(MasterSheet!K:K, MasterSheet!B:B, B108, MasterSheet!D:D, C108, MasterSheet!H:H, D108)</f>
        <v>1</v>
      </c>
      <c r="I108" s="26">
        <f t="shared" si="6"/>
        <v>16698</v>
      </c>
      <c r="J108" s="28">
        <f>SUMIFS(MasterSheet!L:L, MasterSheet!B:B, B108, MasterSheet!D:D, C108, MasterSheet!H:H, D108)</f>
        <v>0</v>
      </c>
      <c r="K108" s="28">
        <f t="shared" si="7"/>
        <v>0</v>
      </c>
      <c r="L108" s="21" t="str">
        <f>UPPER(VLOOKUP(D108,MasterSheet!H:U,14,))</f>
        <v>BIOLEGEND</v>
      </c>
    </row>
    <row r="109" spans="1:12" x14ac:dyDescent="0.25">
      <c r="A109" s="21" t="str">
        <f t="shared" si="4"/>
        <v>BIOLEGEND</v>
      </c>
      <c r="B109" s="21" t="str">
        <v>EED115978</v>
      </c>
      <c r="C109" s="30">
        <v>45817</v>
      </c>
      <c r="D109" s="21">
        <v>135911</v>
      </c>
      <c r="E109" s="21">
        <f>_xlfn.XLOOKUP(D109,MasterSheet!H:H,MasterSheet!F:F)</f>
        <v>8377.6</v>
      </c>
      <c r="F109" s="22">
        <f>SUMIFS(MasterSheet!J:J, MasterSheet!B:B, B109, MasterSheet!D:D, C109, MasterSheet!H:H, D109)</f>
        <v>1</v>
      </c>
      <c r="G109" s="22">
        <f t="shared" si="5"/>
        <v>8377.6</v>
      </c>
      <c r="H109" s="26">
        <f>SUMIFS(MasterSheet!K:K, MasterSheet!B:B, B109, MasterSheet!D:D, C109, MasterSheet!H:H, D109)</f>
        <v>1</v>
      </c>
      <c r="I109" s="26">
        <f t="shared" si="6"/>
        <v>8377.6</v>
      </c>
      <c r="J109" s="28">
        <f>SUMIFS(MasterSheet!L:L, MasterSheet!B:B, B109, MasterSheet!D:D, C109, MasterSheet!H:H, D109)</f>
        <v>0</v>
      </c>
      <c r="K109" s="28">
        <f t="shared" si="7"/>
        <v>0</v>
      </c>
      <c r="L109" s="21" t="str">
        <f>UPPER(VLOOKUP(D109,MasterSheet!H:U,14,))</f>
        <v>BIOLEGEND</v>
      </c>
    </row>
    <row r="110" spans="1:12" x14ac:dyDescent="0.25">
      <c r="A110" s="21" t="str">
        <f t="shared" si="4"/>
        <v>BIOLEGEND</v>
      </c>
      <c r="B110" s="21" t="str">
        <v>EED115978</v>
      </c>
      <c r="C110" s="30">
        <v>45817</v>
      </c>
      <c r="D110" s="21">
        <v>137014</v>
      </c>
      <c r="E110" s="21">
        <f>_xlfn.XLOOKUP(D110,MasterSheet!H:H,MasterSheet!F:F)</f>
        <v>20636</v>
      </c>
      <c r="F110" s="22">
        <f>SUMIFS(MasterSheet!J:J, MasterSheet!B:B, B110, MasterSheet!D:D, C110, MasterSheet!H:H, D110)</f>
        <v>1</v>
      </c>
      <c r="G110" s="22">
        <f t="shared" si="5"/>
        <v>20636</v>
      </c>
      <c r="H110" s="26">
        <f>SUMIFS(MasterSheet!K:K, MasterSheet!B:B, B110, MasterSheet!D:D, C110, MasterSheet!H:H, D110)</f>
        <v>1</v>
      </c>
      <c r="I110" s="26">
        <f t="shared" si="6"/>
        <v>20636</v>
      </c>
      <c r="J110" s="28">
        <f>SUMIFS(MasterSheet!L:L, MasterSheet!B:B, B110, MasterSheet!D:D, C110, MasterSheet!H:H, D110)</f>
        <v>0</v>
      </c>
      <c r="K110" s="28">
        <f t="shared" si="7"/>
        <v>0</v>
      </c>
      <c r="L110" s="21" t="str">
        <f>UPPER(VLOOKUP(D110,MasterSheet!H:U,14,))</f>
        <v>BIOLEGEND</v>
      </c>
    </row>
    <row r="111" spans="1:12" x14ac:dyDescent="0.25">
      <c r="A111" s="21" t="str">
        <f t="shared" si="4"/>
        <v>BIOLEGEND</v>
      </c>
      <c r="B111" s="21" t="str">
        <v>EED115978</v>
      </c>
      <c r="C111" s="30">
        <v>45817</v>
      </c>
      <c r="D111" s="21">
        <v>141708</v>
      </c>
      <c r="E111" s="21">
        <f>_xlfn.XLOOKUP(D111,MasterSheet!H:H,MasterSheet!F:F)</f>
        <v>18233.599999999999</v>
      </c>
      <c r="F111" s="22">
        <f>SUMIFS(MasterSheet!J:J, MasterSheet!B:B, B111, MasterSheet!D:D, C111, MasterSheet!H:H, D111)</f>
        <v>1</v>
      </c>
      <c r="G111" s="22">
        <f t="shared" si="5"/>
        <v>18233.599999999999</v>
      </c>
      <c r="H111" s="26">
        <f>SUMIFS(MasterSheet!K:K, MasterSheet!B:B, B111, MasterSheet!D:D, C111, MasterSheet!H:H, D111)</f>
        <v>1</v>
      </c>
      <c r="I111" s="26">
        <f t="shared" si="6"/>
        <v>18233.599999999999</v>
      </c>
      <c r="J111" s="28">
        <f>SUMIFS(MasterSheet!L:L, MasterSheet!B:B, B111, MasterSheet!D:D, C111, MasterSheet!H:H, D111)</f>
        <v>0</v>
      </c>
      <c r="K111" s="28">
        <f t="shared" si="7"/>
        <v>0</v>
      </c>
      <c r="L111" s="21" t="str">
        <f>UPPER(VLOOKUP(D111,MasterSheet!H:U,14,))</f>
        <v>BIOLEGEND</v>
      </c>
    </row>
    <row r="112" spans="1:12" x14ac:dyDescent="0.25">
      <c r="A112" s="21" t="str">
        <f t="shared" si="4"/>
        <v>BIOLEGEND</v>
      </c>
      <c r="B112" s="21" t="str">
        <v>EED115978</v>
      </c>
      <c r="C112" s="30">
        <v>45817</v>
      </c>
      <c r="D112" s="21">
        <v>423101</v>
      </c>
      <c r="E112" s="21">
        <f>_xlfn.XLOOKUP(D112,MasterSheet!H:H,MasterSheet!F:F)</f>
        <v>5482.4</v>
      </c>
      <c r="F112" s="22">
        <f>SUMIFS(MasterSheet!J:J, MasterSheet!B:B, B112, MasterSheet!D:D, C112, MasterSheet!H:H, D112)</f>
        <v>1</v>
      </c>
      <c r="G112" s="22">
        <f t="shared" si="5"/>
        <v>5482.4</v>
      </c>
      <c r="H112" s="26">
        <f>SUMIFS(MasterSheet!K:K, MasterSheet!B:B, B112, MasterSheet!D:D, C112, MasterSheet!H:H, D112)</f>
        <v>1</v>
      </c>
      <c r="I112" s="26">
        <f t="shared" si="6"/>
        <v>5482.4</v>
      </c>
      <c r="J112" s="28">
        <f>SUMIFS(MasterSheet!L:L, MasterSheet!B:B, B112, MasterSheet!D:D, C112, MasterSheet!H:H, D112)</f>
        <v>0</v>
      </c>
      <c r="K112" s="28">
        <f t="shared" si="7"/>
        <v>0</v>
      </c>
      <c r="L112" s="21" t="str">
        <f>UPPER(VLOOKUP(D112,MasterSheet!H:U,14,))</f>
        <v>BIOLEGEND</v>
      </c>
    </row>
    <row r="113" spans="1:12" x14ac:dyDescent="0.25">
      <c r="A113" s="21" t="str">
        <f t="shared" si="4"/>
        <v>BIOLEGEND</v>
      </c>
      <c r="B113" s="21" t="str">
        <v>EED115978</v>
      </c>
      <c r="C113" s="30">
        <v>45817</v>
      </c>
      <c r="D113" s="21">
        <v>613411</v>
      </c>
      <c r="E113" s="21">
        <f>_xlfn.XLOOKUP(D113,MasterSheet!H:H,MasterSheet!F:F)</f>
        <v>9424.7999999999993</v>
      </c>
      <c r="F113" s="22">
        <f>SUMIFS(MasterSheet!J:J, MasterSheet!B:B, B113, MasterSheet!D:D, C113, MasterSheet!H:H, D113)</f>
        <v>1</v>
      </c>
      <c r="G113" s="22">
        <f t="shared" si="5"/>
        <v>9424.7999999999993</v>
      </c>
      <c r="H113" s="26">
        <f>SUMIFS(MasterSheet!K:K, MasterSheet!B:B, B113, MasterSheet!D:D, C113, MasterSheet!H:H, D113)</f>
        <v>1</v>
      </c>
      <c r="I113" s="26">
        <f t="shared" si="6"/>
        <v>9424.7999999999993</v>
      </c>
      <c r="J113" s="28">
        <f>SUMIFS(MasterSheet!L:L, MasterSheet!B:B, B113, MasterSheet!D:D, C113, MasterSheet!H:H, D113)</f>
        <v>0</v>
      </c>
      <c r="K113" s="28">
        <f t="shared" si="7"/>
        <v>0</v>
      </c>
      <c r="L113" s="21" t="str">
        <f>UPPER(VLOOKUP(D113,MasterSheet!H:U,14,))</f>
        <v>BIOLEGEND</v>
      </c>
    </row>
    <row r="114" spans="1:12" x14ac:dyDescent="0.25">
      <c r="A114" s="21" t="str">
        <f t="shared" si="4"/>
        <v>BIOLEGEND</v>
      </c>
      <c r="B114" s="21" t="str">
        <v>EED115978</v>
      </c>
      <c r="C114" s="30">
        <v>45817</v>
      </c>
      <c r="D114" s="21">
        <v>776706</v>
      </c>
      <c r="E114" s="21">
        <f>_xlfn.XLOOKUP(D114,MasterSheet!H:H,MasterSheet!F:F)</f>
        <v>34311.199999999997</v>
      </c>
      <c r="F114" s="22">
        <f>SUMIFS(MasterSheet!J:J, MasterSheet!B:B, B114, MasterSheet!D:D, C114, MasterSheet!H:H, D114)</f>
        <v>1</v>
      </c>
      <c r="G114" s="22">
        <f t="shared" si="5"/>
        <v>34311.199999999997</v>
      </c>
      <c r="H114" s="26">
        <f>SUMIFS(MasterSheet!K:K, MasterSheet!B:B, B114, MasterSheet!D:D, C114, MasterSheet!H:H, D114)</f>
        <v>1</v>
      </c>
      <c r="I114" s="26">
        <f t="shared" si="6"/>
        <v>34311.199999999997</v>
      </c>
      <c r="J114" s="28">
        <f>SUMIFS(MasterSheet!L:L, MasterSheet!B:B, B114, MasterSheet!D:D, C114, MasterSheet!H:H, D114)</f>
        <v>0</v>
      </c>
      <c r="K114" s="28">
        <f t="shared" si="7"/>
        <v>0</v>
      </c>
      <c r="L114" s="21" t="str">
        <f>UPPER(VLOOKUP(D114,MasterSheet!H:U,14,))</f>
        <v>BIOLEGEND</v>
      </c>
    </row>
    <row r="115" spans="1:12" x14ac:dyDescent="0.25">
      <c r="A115" s="21" t="str">
        <f t="shared" si="4"/>
        <v>MABTECH</v>
      </c>
      <c r="B115" s="21">
        <v>44075</v>
      </c>
      <c r="C115" s="30">
        <v>45817</v>
      </c>
      <c r="D115" s="21" t="str">
        <v>3617-1</v>
      </c>
      <c r="E115" s="21">
        <f>_xlfn.XLOOKUP(D115,MasterSheet!H:H,MasterSheet!F:F)</f>
        <v>12038.400000000001</v>
      </c>
      <c r="F115" s="22">
        <f>SUMIFS(MasterSheet!J:J, MasterSheet!B:B, B115, MasterSheet!D:D, C115, MasterSheet!H:H, D115)</f>
        <v>15</v>
      </c>
      <c r="G115" s="22">
        <f t="shared" si="5"/>
        <v>180576.00000000003</v>
      </c>
      <c r="H115" s="26">
        <f>SUMIFS(MasterSheet!K:K, MasterSheet!B:B, B115, MasterSheet!D:D, C115, MasterSheet!H:H, D115)</f>
        <v>15</v>
      </c>
      <c r="I115" s="26">
        <f t="shared" si="6"/>
        <v>180576.00000000003</v>
      </c>
      <c r="J115" s="28">
        <f>SUMIFS(MasterSheet!L:L, MasterSheet!B:B, B115, MasterSheet!D:D, C115, MasterSheet!H:H, D115)</f>
        <v>0</v>
      </c>
      <c r="K115" s="28">
        <f t="shared" si="7"/>
        <v>0</v>
      </c>
      <c r="L115" s="21" t="str">
        <f>UPPER(VLOOKUP(D115,MasterSheet!H:U,14,))</f>
        <v>MABTECH</v>
      </c>
    </row>
    <row r="116" spans="1:12" x14ac:dyDescent="0.25">
      <c r="A116" s="21" t="str">
        <f t="shared" si="4"/>
        <v>TARGETMOL</v>
      </c>
      <c r="B116" s="21" t="str">
        <v>INV250606-006</v>
      </c>
      <c r="C116" s="30">
        <v>45817</v>
      </c>
      <c r="D116" s="21" t="str">
        <v>TN4424</v>
      </c>
      <c r="E116" s="21">
        <f>_xlfn.XLOOKUP(D116,MasterSheet!H:H,MasterSheet!F:F)</f>
        <v>10507.2</v>
      </c>
      <c r="F116" s="22">
        <f>SUMIFS(MasterSheet!J:J, MasterSheet!B:B, B116, MasterSheet!D:D, C116, MasterSheet!H:H, D116)</f>
        <v>1</v>
      </c>
      <c r="G116" s="22">
        <f t="shared" si="5"/>
        <v>10507.2</v>
      </c>
      <c r="H116" s="26">
        <f>SUMIFS(MasterSheet!K:K, MasterSheet!B:B, B116, MasterSheet!D:D, C116, MasterSheet!H:H, D116)</f>
        <v>1</v>
      </c>
      <c r="I116" s="26">
        <f t="shared" si="6"/>
        <v>10507.2</v>
      </c>
      <c r="J116" s="28">
        <f>SUMIFS(MasterSheet!L:L, MasterSheet!B:B, B116, MasterSheet!D:D, C116, MasterSheet!H:H, D116)</f>
        <v>0</v>
      </c>
      <c r="K116" s="28">
        <f t="shared" si="7"/>
        <v>0</v>
      </c>
      <c r="L116" s="21" t="str">
        <f>UPPER(VLOOKUP(D116,MasterSheet!H:U,14,))</f>
        <v>TARGETMOL</v>
      </c>
    </row>
    <row r="117" spans="1:12" x14ac:dyDescent="0.25">
      <c r="A117" s="21" t="str">
        <f t="shared" si="4"/>
        <v>TARGETMOL</v>
      </c>
      <c r="B117" s="21" t="str">
        <v>INV250606-005</v>
      </c>
      <c r="C117" s="30">
        <v>45817</v>
      </c>
      <c r="D117" s="21" t="str">
        <v>T9267</v>
      </c>
      <c r="E117" s="21">
        <f>_xlfn.XLOOKUP(D117,MasterSheet!H:H,MasterSheet!F:F)</f>
        <v>17001.599999999999</v>
      </c>
      <c r="F117" s="22">
        <f>SUMIFS(MasterSheet!J:J, MasterSheet!B:B, B117, MasterSheet!D:D, C117, MasterSheet!H:H, D117)</f>
        <v>1</v>
      </c>
      <c r="G117" s="22">
        <f t="shared" si="5"/>
        <v>17001.599999999999</v>
      </c>
      <c r="H117" s="26">
        <f>SUMIFS(MasterSheet!K:K, MasterSheet!B:B, B117, MasterSheet!D:D, C117, MasterSheet!H:H, D117)</f>
        <v>1</v>
      </c>
      <c r="I117" s="26">
        <f t="shared" si="6"/>
        <v>17001.599999999999</v>
      </c>
      <c r="J117" s="28">
        <f>SUMIFS(MasterSheet!L:L, MasterSheet!B:B, B117, MasterSheet!D:D, C117, MasterSheet!H:H, D117)</f>
        <v>0</v>
      </c>
      <c r="K117" s="28">
        <f t="shared" si="7"/>
        <v>0</v>
      </c>
      <c r="L117" s="21" t="str">
        <f>UPPER(VLOOKUP(D117,MasterSheet!H:U,14,))</f>
        <v>TARGETMOL</v>
      </c>
    </row>
    <row r="118" spans="1:12" x14ac:dyDescent="0.25">
      <c r="A118" s="21" t="str">
        <f t="shared" si="4"/>
        <v>BIOLEGEND</v>
      </c>
      <c r="B118" s="21" t="str">
        <v>EED115898</v>
      </c>
      <c r="C118" s="30">
        <v>45818</v>
      </c>
      <c r="D118" s="21">
        <v>100202</v>
      </c>
      <c r="E118" s="21">
        <f>_xlfn.XLOOKUP(D118,MasterSheet!H:H,MasterSheet!F:F)</f>
        <v>5376.8</v>
      </c>
      <c r="F118" s="22">
        <f>SUMIFS(MasterSheet!J:J, MasterSheet!B:B, B118, MasterSheet!D:D, C118, MasterSheet!H:H, D118)</f>
        <v>1</v>
      </c>
      <c r="G118" s="22">
        <f t="shared" si="5"/>
        <v>5376.8</v>
      </c>
      <c r="H118" s="26">
        <f>SUMIFS(MasterSheet!K:K, MasterSheet!B:B, B118, MasterSheet!D:D, C118, MasterSheet!H:H, D118)</f>
        <v>1</v>
      </c>
      <c r="I118" s="26">
        <f t="shared" si="6"/>
        <v>5376.8</v>
      </c>
      <c r="J118" s="28">
        <f>SUMIFS(MasterSheet!L:L, MasterSheet!B:B, B118, MasterSheet!D:D, C118, MasterSheet!H:H, D118)</f>
        <v>0</v>
      </c>
      <c r="K118" s="28">
        <f t="shared" si="7"/>
        <v>0</v>
      </c>
      <c r="L118" s="21" t="str">
        <f>UPPER(VLOOKUP(D118,MasterSheet!H:U,14,))</f>
        <v>BIOLEGEND</v>
      </c>
    </row>
    <row r="119" spans="1:12" x14ac:dyDescent="0.25">
      <c r="A119" s="21" t="str">
        <f t="shared" si="4"/>
        <v>BIOLEGEND</v>
      </c>
      <c r="B119" s="21" t="str">
        <v>EED115898</v>
      </c>
      <c r="C119" s="30">
        <v>45818</v>
      </c>
      <c r="D119" s="21">
        <v>100204</v>
      </c>
      <c r="E119" s="21">
        <f>_xlfn.XLOOKUP(D119,MasterSheet!H:H,MasterSheet!F:F)</f>
        <v>8179.6</v>
      </c>
      <c r="F119" s="22">
        <f>SUMIFS(MasterSheet!J:J, MasterSheet!B:B, B119, MasterSheet!D:D, C119, MasterSheet!H:H, D119)</f>
        <v>1</v>
      </c>
      <c r="G119" s="22">
        <f t="shared" si="5"/>
        <v>8179.6</v>
      </c>
      <c r="H119" s="26">
        <f>SUMIFS(MasterSheet!K:K, MasterSheet!B:B, B119, MasterSheet!D:D, C119, MasterSheet!H:H, D119)</f>
        <v>1</v>
      </c>
      <c r="I119" s="26">
        <f t="shared" si="6"/>
        <v>8179.6</v>
      </c>
      <c r="J119" s="28">
        <f>SUMIFS(MasterSheet!L:L, MasterSheet!B:B, B119, MasterSheet!D:D, C119, MasterSheet!H:H, D119)</f>
        <v>0</v>
      </c>
      <c r="K119" s="28">
        <f t="shared" si="7"/>
        <v>0</v>
      </c>
      <c r="L119" s="21" t="str">
        <f>UPPER(VLOOKUP(D119,MasterSheet!H:U,14,))</f>
        <v>BIOLEGEND</v>
      </c>
    </row>
    <row r="120" spans="1:12" x14ac:dyDescent="0.25">
      <c r="A120" s="21" t="str">
        <f t="shared" si="4"/>
        <v>BIOLEGEND</v>
      </c>
      <c r="B120" s="21" t="str">
        <v>EED115898</v>
      </c>
      <c r="C120" s="30">
        <v>45818</v>
      </c>
      <c r="D120" s="21">
        <v>100227</v>
      </c>
      <c r="E120" s="21">
        <f>_xlfn.XLOOKUP(D120,MasterSheet!H:H,MasterSheet!F:F)</f>
        <v>10841.6</v>
      </c>
      <c r="F120" s="22">
        <f>SUMIFS(MasterSheet!J:J, MasterSheet!B:B, B120, MasterSheet!D:D, C120, MasterSheet!H:H, D120)</f>
        <v>1</v>
      </c>
      <c r="G120" s="22">
        <f t="shared" si="5"/>
        <v>10841.6</v>
      </c>
      <c r="H120" s="26">
        <f>SUMIFS(MasterSheet!K:K, MasterSheet!B:B, B120, MasterSheet!D:D, C120, MasterSheet!H:H, D120)</f>
        <v>1</v>
      </c>
      <c r="I120" s="26">
        <f t="shared" si="6"/>
        <v>10841.6</v>
      </c>
      <c r="J120" s="28">
        <f>SUMIFS(MasterSheet!L:L, MasterSheet!B:B, B120, MasterSheet!D:D, C120, MasterSheet!H:H, D120)</f>
        <v>0</v>
      </c>
      <c r="K120" s="28">
        <f t="shared" si="7"/>
        <v>0</v>
      </c>
      <c r="L120" s="21" t="str">
        <f>UPPER(VLOOKUP(D120,MasterSheet!H:U,14,))</f>
        <v>BIOLEGEND</v>
      </c>
    </row>
    <row r="121" spans="1:12" x14ac:dyDescent="0.25">
      <c r="A121" s="21" t="str">
        <f t="shared" si="4"/>
        <v>BIOLEGEND</v>
      </c>
      <c r="B121" s="21" t="str">
        <v>EED115898</v>
      </c>
      <c r="C121" s="30">
        <v>45818</v>
      </c>
      <c r="D121" s="21">
        <v>100229</v>
      </c>
      <c r="E121" s="21">
        <f>_xlfn.XLOOKUP(D121,MasterSheet!H:H,MasterSheet!F:F)</f>
        <v>14520</v>
      </c>
      <c r="F121" s="22">
        <f>SUMIFS(MasterSheet!J:J, MasterSheet!B:B, B121, MasterSheet!D:D, C121, MasterSheet!H:H, D121)</f>
        <v>1</v>
      </c>
      <c r="G121" s="22">
        <f t="shared" si="5"/>
        <v>14520</v>
      </c>
      <c r="H121" s="26">
        <f>SUMIFS(MasterSheet!K:K, MasterSheet!B:B, B121, MasterSheet!D:D, C121, MasterSheet!H:H, D121)</f>
        <v>1</v>
      </c>
      <c r="I121" s="26">
        <f t="shared" si="6"/>
        <v>14520</v>
      </c>
      <c r="J121" s="28">
        <f>SUMIFS(MasterSheet!L:L, MasterSheet!B:B, B121, MasterSheet!D:D, C121, MasterSheet!H:H, D121)</f>
        <v>0</v>
      </c>
      <c r="K121" s="28">
        <f t="shared" si="7"/>
        <v>0</v>
      </c>
      <c r="L121" s="21" t="str">
        <f>UPPER(VLOOKUP(D121,MasterSheet!H:U,14,))</f>
        <v>BIOLEGEND</v>
      </c>
    </row>
    <row r="122" spans="1:12" x14ac:dyDescent="0.25">
      <c r="A122" s="21" t="str">
        <f t="shared" si="4"/>
        <v>BIOLEGEND</v>
      </c>
      <c r="B122" s="21" t="str">
        <v>EED115898</v>
      </c>
      <c r="C122" s="30">
        <v>45818</v>
      </c>
      <c r="D122" s="21">
        <v>100231</v>
      </c>
      <c r="E122" s="21">
        <f>_xlfn.XLOOKUP(D122,MasterSheet!H:H,MasterSheet!F:F)</f>
        <v>13552</v>
      </c>
      <c r="F122" s="22">
        <f>SUMIFS(MasterSheet!J:J, MasterSheet!B:B, B122, MasterSheet!D:D, C122, MasterSheet!H:H, D122)</f>
        <v>1</v>
      </c>
      <c r="G122" s="22">
        <f t="shared" si="5"/>
        <v>13552</v>
      </c>
      <c r="H122" s="26">
        <f>SUMIFS(MasterSheet!K:K, MasterSheet!B:B, B122, MasterSheet!D:D, C122, MasterSheet!H:H, D122)</f>
        <v>1</v>
      </c>
      <c r="I122" s="26">
        <f t="shared" si="6"/>
        <v>13552</v>
      </c>
      <c r="J122" s="28">
        <f>SUMIFS(MasterSheet!L:L, MasterSheet!B:B, B122, MasterSheet!D:D, C122, MasterSheet!H:H, D122)</f>
        <v>0</v>
      </c>
      <c r="K122" s="28">
        <f t="shared" si="7"/>
        <v>0</v>
      </c>
      <c r="L122" s="21" t="str">
        <f>UPPER(VLOOKUP(D122,MasterSheet!H:U,14,))</f>
        <v>BIOLEGEND</v>
      </c>
    </row>
    <row r="123" spans="1:12" x14ac:dyDescent="0.25">
      <c r="A123" s="21" t="str">
        <f t="shared" si="4"/>
        <v>BIOLEGEND</v>
      </c>
      <c r="B123" s="21" t="str">
        <v>EED115898</v>
      </c>
      <c r="C123" s="30">
        <v>45818</v>
      </c>
      <c r="D123" s="21">
        <v>100240</v>
      </c>
      <c r="E123" s="21">
        <f>_xlfn.XLOOKUP(D123,MasterSheet!H:H,MasterSheet!F:F)</f>
        <v>15584.8</v>
      </c>
      <c r="F123" s="22">
        <f>SUMIFS(MasterSheet!J:J, MasterSheet!B:B, B123, MasterSheet!D:D, C123, MasterSheet!H:H, D123)</f>
        <v>1</v>
      </c>
      <c r="G123" s="22">
        <f t="shared" si="5"/>
        <v>15584.8</v>
      </c>
      <c r="H123" s="26">
        <f>SUMIFS(MasterSheet!K:K, MasterSheet!B:B, B123, MasterSheet!D:D, C123, MasterSheet!H:H, D123)</f>
        <v>1</v>
      </c>
      <c r="I123" s="26">
        <f t="shared" si="6"/>
        <v>15584.8</v>
      </c>
      <c r="J123" s="28">
        <f>SUMIFS(MasterSheet!L:L, MasterSheet!B:B, B123, MasterSheet!D:D, C123, MasterSheet!H:H, D123)</f>
        <v>0</v>
      </c>
      <c r="K123" s="28">
        <f t="shared" si="7"/>
        <v>0</v>
      </c>
      <c r="L123" s="21" t="str">
        <f>UPPER(VLOOKUP(D123,MasterSheet!H:U,14,))</f>
        <v>BIOLEGEND</v>
      </c>
    </row>
    <row r="124" spans="1:12" x14ac:dyDescent="0.25">
      <c r="A124" s="21" t="str">
        <f t="shared" si="4"/>
        <v>BIOLEGEND</v>
      </c>
      <c r="B124" s="21" t="str">
        <v>EED115898</v>
      </c>
      <c r="C124" s="30">
        <v>45818</v>
      </c>
      <c r="D124" s="21">
        <v>100302</v>
      </c>
      <c r="E124" s="21">
        <f>_xlfn.XLOOKUP(D124,MasterSheet!H:H,MasterSheet!F:F)</f>
        <v>4435.2</v>
      </c>
      <c r="F124" s="22">
        <f>SUMIFS(MasterSheet!J:J, MasterSheet!B:B, B124, MasterSheet!D:D, C124, MasterSheet!H:H, D124)</f>
        <v>2</v>
      </c>
      <c r="G124" s="22">
        <f t="shared" si="5"/>
        <v>8870.4</v>
      </c>
      <c r="H124" s="26">
        <f>SUMIFS(MasterSheet!K:K, MasterSheet!B:B, B124, MasterSheet!D:D, C124, MasterSheet!H:H, D124)</f>
        <v>2</v>
      </c>
      <c r="I124" s="26">
        <f t="shared" si="6"/>
        <v>8870.4</v>
      </c>
      <c r="J124" s="28">
        <f>SUMIFS(MasterSheet!L:L, MasterSheet!B:B, B124, MasterSheet!D:D, C124, MasterSheet!H:H, D124)</f>
        <v>0</v>
      </c>
      <c r="K124" s="28">
        <f t="shared" si="7"/>
        <v>0</v>
      </c>
      <c r="L124" s="21" t="str">
        <f>UPPER(VLOOKUP(D124,MasterSheet!H:U,14,))</f>
        <v>BIOLEGEND</v>
      </c>
    </row>
    <row r="125" spans="1:12" x14ac:dyDescent="0.25">
      <c r="A125" s="21" t="str">
        <f t="shared" si="4"/>
        <v>BIOLEGEND</v>
      </c>
      <c r="B125" s="21" t="str">
        <v>EED115898</v>
      </c>
      <c r="C125" s="30">
        <v>45818</v>
      </c>
      <c r="D125" s="21">
        <v>100353</v>
      </c>
      <c r="E125" s="21">
        <f>_xlfn.XLOOKUP(D125,MasterSheet!H:H,MasterSheet!F:F)</f>
        <v>15972</v>
      </c>
      <c r="F125" s="22">
        <f>SUMIFS(MasterSheet!J:J, MasterSheet!B:B, B125, MasterSheet!D:D, C125, MasterSheet!H:H, D125)</f>
        <v>1</v>
      </c>
      <c r="G125" s="22">
        <f t="shared" si="5"/>
        <v>15972</v>
      </c>
      <c r="H125" s="26">
        <f>SUMIFS(MasterSheet!K:K, MasterSheet!B:B, B125, MasterSheet!D:D, C125, MasterSheet!H:H, D125)</f>
        <v>1</v>
      </c>
      <c r="I125" s="26">
        <f t="shared" si="6"/>
        <v>15972</v>
      </c>
      <c r="J125" s="28">
        <f>SUMIFS(MasterSheet!L:L, MasterSheet!B:B, B125, MasterSheet!D:D, C125, MasterSheet!H:H, D125)</f>
        <v>0</v>
      </c>
      <c r="K125" s="28">
        <f t="shared" si="7"/>
        <v>0</v>
      </c>
      <c r="L125" s="21" t="str">
        <f>UPPER(VLOOKUP(D125,MasterSheet!H:U,14,))</f>
        <v>BIOLEGEND</v>
      </c>
    </row>
    <row r="126" spans="1:12" x14ac:dyDescent="0.25">
      <c r="A126" s="21" t="str">
        <f t="shared" si="4"/>
        <v>BIOLEGEND</v>
      </c>
      <c r="B126" s="21" t="str">
        <v>EED115898</v>
      </c>
      <c r="C126" s="30">
        <v>45818</v>
      </c>
      <c r="D126" s="21">
        <v>100412</v>
      </c>
      <c r="E126" s="21">
        <f>_xlfn.XLOOKUP(D126,MasterSheet!H:H,MasterSheet!F:F)</f>
        <v>8131.2000000000007</v>
      </c>
      <c r="F126" s="22">
        <f>SUMIFS(MasterSheet!J:J, MasterSheet!B:B, B126, MasterSheet!D:D, C126, MasterSheet!H:H, D126)</f>
        <v>1</v>
      </c>
      <c r="G126" s="22">
        <f t="shared" si="5"/>
        <v>8131.2000000000007</v>
      </c>
      <c r="H126" s="26">
        <f>SUMIFS(MasterSheet!K:K, MasterSheet!B:B, B126, MasterSheet!D:D, C126, MasterSheet!H:H, D126)</f>
        <v>1</v>
      </c>
      <c r="I126" s="26">
        <f t="shared" si="6"/>
        <v>8131.2000000000007</v>
      </c>
      <c r="J126" s="28">
        <f>SUMIFS(MasterSheet!L:L, MasterSheet!B:B, B126, MasterSheet!D:D, C126, MasterSheet!H:H, D126)</f>
        <v>0</v>
      </c>
      <c r="K126" s="28">
        <f t="shared" si="7"/>
        <v>0</v>
      </c>
      <c r="L126" s="21" t="str">
        <f>UPPER(VLOOKUP(D126,MasterSheet!H:U,14,))</f>
        <v>BIOLEGEND</v>
      </c>
    </row>
    <row r="127" spans="1:12" x14ac:dyDescent="0.25">
      <c r="A127" s="21" t="str">
        <f t="shared" si="4"/>
        <v>BIOLEGEND</v>
      </c>
      <c r="B127" s="21" t="str">
        <v>EED115898</v>
      </c>
      <c r="C127" s="30">
        <v>45818</v>
      </c>
      <c r="D127" s="21">
        <v>100510</v>
      </c>
      <c r="E127" s="21">
        <f>_xlfn.XLOOKUP(D127,MasterSheet!H:H,MasterSheet!F:F)</f>
        <v>5662.7999999999993</v>
      </c>
      <c r="F127" s="22">
        <f>SUMIFS(MasterSheet!J:J, MasterSheet!B:B, B127, MasterSheet!D:D, C127, MasterSheet!H:H, D127)</f>
        <v>1</v>
      </c>
      <c r="G127" s="22">
        <f t="shared" si="5"/>
        <v>5662.7999999999993</v>
      </c>
      <c r="H127" s="26">
        <f>SUMIFS(MasterSheet!K:K, MasterSheet!B:B, B127, MasterSheet!D:D, C127, MasterSheet!H:H, D127)</f>
        <v>1</v>
      </c>
      <c r="I127" s="26">
        <f t="shared" si="6"/>
        <v>5662.7999999999993</v>
      </c>
      <c r="J127" s="28">
        <f>SUMIFS(MasterSheet!L:L, MasterSheet!B:B, B127, MasterSheet!D:D, C127, MasterSheet!H:H, D127)</f>
        <v>0</v>
      </c>
      <c r="K127" s="28">
        <f t="shared" si="7"/>
        <v>0</v>
      </c>
      <c r="L127" s="21" t="str">
        <f>UPPER(VLOOKUP(D127,MasterSheet!H:U,14,))</f>
        <v>BIOLEGEND</v>
      </c>
    </row>
    <row r="128" spans="1:12" x14ac:dyDescent="0.25">
      <c r="A128" s="21" t="str">
        <f t="shared" si="4"/>
        <v>BIOLEGEND</v>
      </c>
      <c r="B128" s="21" t="str">
        <v>EED115898</v>
      </c>
      <c r="C128" s="30">
        <v>45818</v>
      </c>
      <c r="D128" s="21">
        <v>100538</v>
      </c>
      <c r="E128" s="21">
        <f>_xlfn.XLOOKUP(D128,MasterSheet!H:H,MasterSheet!F:F)</f>
        <v>14599.2</v>
      </c>
      <c r="F128" s="22">
        <f>SUMIFS(MasterSheet!J:J, MasterSheet!B:B, B128, MasterSheet!D:D, C128, MasterSheet!H:H, D128)</f>
        <v>2</v>
      </c>
      <c r="G128" s="22">
        <f t="shared" si="5"/>
        <v>29198.400000000001</v>
      </c>
      <c r="H128" s="26">
        <f>SUMIFS(MasterSheet!K:K, MasterSheet!B:B, B128, MasterSheet!D:D, C128, MasterSheet!H:H, D128)</f>
        <v>2</v>
      </c>
      <c r="I128" s="26">
        <f t="shared" si="6"/>
        <v>29198.400000000001</v>
      </c>
      <c r="J128" s="28">
        <f>SUMIFS(MasterSheet!L:L, MasterSheet!B:B, B128, MasterSheet!D:D, C128, MasterSheet!H:H, D128)</f>
        <v>0</v>
      </c>
      <c r="K128" s="28">
        <f t="shared" si="7"/>
        <v>0</v>
      </c>
      <c r="L128" s="21" t="str">
        <f>UPPER(VLOOKUP(D128,MasterSheet!H:U,14,))</f>
        <v>BIOLEGEND</v>
      </c>
    </row>
    <row r="129" spans="1:12" x14ac:dyDescent="0.25">
      <c r="A129" s="21" t="str">
        <f t="shared" si="4"/>
        <v>BIOLEGEND</v>
      </c>
      <c r="B129" s="21" t="str">
        <v>EED115898</v>
      </c>
      <c r="C129" s="30">
        <v>45818</v>
      </c>
      <c r="D129" s="21">
        <v>100539</v>
      </c>
      <c r="E129" s="21">
        <f>_xlfn.XLOOKUP(D129,MasterSheet!H:H,MasterSheet!F:F)</f>
        <v>5891.6</v>
      </c>
      <c r="F129" s="22">
        <f>SUMIFS(MasterSheet!J:J, MasterSheet!B:B, B129, MasterSheet!D:D, C129, MasterSheet!H:H, D129)</f>
        <v>1</v>
      </c>
      <c r="G129" s="22">
        <f t="shared" si="5"/>
        <v>5891.6</v>
      </c>
      <c r="H129" s="26">
        <f>SUMIFS(MasterSheet!K:K, MasterSheet!B:B, B129, MasterSheet!D:D, C129, MasterSheet!H:H, D129)</f>
        <v>1</v>
      </c>
      <c r="I129" s="26">
        <f t="shared" si="6"/>
        <v>5891.6</v>
      </c>
      <c r="J129" s="28">
        <f>SUMIFS(MasterSheet!L:L, MasterSheet!B:B, B129, MasterSheet!D:D, C129, MasterSheet!H:H, D129)</f>
        <v>0</v>
      </c>
      <c r="K129" s="28">
        <f t="shared" si="7"/>
        <v>0</v>
      </c>
      <c r="L129" s="21" t="str">
        <f>UPPER(VLOOKUP(D129,MasterSheet!H:U,14,))</f>
        <v>BIOLEGEND</v>
      </c>
    </row>
    <row r="130" spans="1:12" x14ac:dyDescent="0.25">
      <c r="A130" s="21" t="str">
        <f t="shared" ref="A130:A193" si="8">L130</f>
        <v>BIOLEGEND</v>
      </c>
      <c r="B130" s="21" t="str">
        <v>EED115898</v>
      </c>
      <c r="C130" s="30">
        <v>45818</v>
      </c>
      <c r="D130" s="21">
        <v>100552</v>
      </c>
      <c r="E130" s="21">
        <f>_xlfn.XLOOKUP(D130,MasterSheet!H:H,MasterSheet!F:F)</f>
        <v>18018</v>
      </c>
      <c r="F130" s="22">
        <f>SUMIFS(MasterSheet!J:J, MasterSheet!B:B, B130, MasterSheet!D:D, C130, MasterSheet!H:H, D130)</f>
        <v>1</v>
      </c>
      <c r="G130" s="22">
        <f t="shared" si="5"/>
        <v>18018</v>
      </c>
      <c r="H130" s="26">
        <f>SUMIFS(MasterSheet!K:K, MasterSheet!B:B, B130, MasterSheet!D:D, C130, MasterSheet!H:H, D130)</f>
        <v>1</v>
      </c>
      <c r="I130" s="26">
        <f t="shared" si="6"/>
        <v>18018</v>
      </c>
      <c r="J130" s="28">
        <f>SUMIFS(MasterSheet!L:L, MasterSheet!B:B, B130, MasterSheet!D:D, C130, MasterSheet!H:H, D130)</f>
        <v>0</v>
      </c>
      <c r="K130" s="28">
        <f t="shared" si="7"/>
        <v>0</v>
      </c>
      <c r="L130" s="21" t="str">
        <f>UPPER(VLOOKUP(D130,MasterSheet!H:U,14,))</f>
        <v>BIOLEGEND</v>
      </c>
    </row>
    <row r="131" spans="1:12" x14ac:dyDescent="0.25">
      <c r="A131" s="21" t="str">
        <f t="shared" si="8"/>
        <v>BIOLEGEND</v>
      </c>
      <c r="B131" s="21" t="str">
        <v>EED115898</v>
      </c>
      <c r="C131" s="30">
        <v>45818</v>
      </c>
      <c r="D131" s="21">
        <v>100706</v>
      </c>
      <c r="E131" s="21">
        <f>_xlfn.XLOOKUP(D131,MasterSheet!H:H,MasterSheet!F:F)</f>
        <v>6098.4</v>
      </c>
      <c r="F131" s="22">
        <f>SUMIFS(MasterSheet!J:J, MasterSheet!B:B, B131, MasterSheet!D:D, C131, MasterSheet!H:H, D131)</f>
        <v>1</v>
      </c>
      <c r="G131" s="22">
        <f t="shared" ref="G131:G194" si="9">F131*E131</f>
        <v>6098.4</v>
      </c>
      <c r="H131" s="26">
        <f>SUMIFS(MasterSheet!K:K, MasterSheet!B:B, B131, MasterSheet!D:D, C131, MasterSheet!H:H, D131)</f>
        <v>1</v>
      </c>
      <c r="I131" s="26">
        <f t="shared" ref="I131:I194" si="10">H131*E131</f>
        <v>6098.4</v>
      </c>
      <c r="J131" s="28">
        <f>SUMIFS(MasterSheet!L:L, MasterSheet!B:B, B131, MasterSheet!D:D, C131, MasterSheet!H:H, D131)</f>
        <v>0</v>
      </c>
      <c r="K131" s="28">
        <f t="shared" ref="K131:K194" si="11">J131*E131</f>
        <v>0</v>
      </c>
      <c r="L131" s="21" t="str">
        <f>UPPER(VLOOKUP(D131,MasterSheet!H:U,14,))</f>
        <v>BIOLEGEND</v>
      </c>
    </row>
    <row r="132" spans="1:12" x14ac:dyDescent="0.25">
      <c r="A132" s="21" t="str">
        <f t="shared" si="8"/>
        <v>BIOLEGEND</v>
      </c>
      <c r="B132" s="21" t="str">
        <v>EED115898</v>
      </c>
      <c r="C132" s="30">
        <v>45818</v>
      </c>
      <c r="D132" s="21">
        <v>100714</v>
      </c>
      <c r="E132" s="21">
        <f>_xlfn.XLOOKUP(D132,MasterSheet!H:H,MasterSheet!F:F)</f>
        <v>12771</v>
      </c>
      <c r="F132" s="22">
        <f>SUMIFS(MasterSheet!J:J, MasterSheet!B:B, B132, MasterSheet!D:D, C132, MasterSheet!H:H, D132)</f>
        <v>2</v>
      </c>
      <c r="G132" s="22">
        <f t="shared" si="9"/>
        <v>25542</v>
      </c>
      <c r="H132" s="26">
        <f>SUMIFS(MasterSheet!K:K, MasterSheet!B:B, B132, MasterSheet!D:D, C132, MasterSheet!H:H, D132)</f>
        <v>2</v>
      </c>
      <c r="I132" s="26">
        <f t="shared" si="10"/>
        <v>25542</v>
      </c>
      <c r="J132" s="28">
        <f>SUMIFS(MasterSheet!L:L, MasterSheet!B:B, B132, MasterSheet!D:D, C132, MasterSheet!H:H, D132)</f>
        <v>0</v>
      </c>
      <c r="K132" s="28">
        <f t="shared" si="11"/>
        <v>0</v>
      </c>
      <c r="L132" s="21" t="str">
        <f>UPPER(VLOOKUP(D132,MasterSheet!H:U,14,))</f>
        <v>BIOLEGEND</v>
      </c>
    </row>
    <row r="133" spans="1:12" x14ac:dyDescent="0.25">
      <c r="A133" s="21" t="str">
        <f t="shared" si="8"/>
        <v>BIOLEGEND</v>
      </c>
      <c r="B133" s="21" t="str">
        <v>EED115898</v>
      </c>
      <c r="C133" s="30">
        <v>45818</v>
      </c>
      <c r="D133" s="21">
        <v>100722</v>
      </c>
      <c r="E133" s="21">
        <f>_xlfn.XLOOKUP(D133,MasterSheet!H:H,MasterSheet!F:F)</f>
        <v>12196.8</v>
      </c>
      <c r="F133" s="22">
        <f>SUMIFS(MasterSheet!J:J, MasterSheet!B:B, B133, MasterSheet!D:D, C133, MasterSheet!H:H, D133)</f>
        <v>1</v>
      </c>
      <c r="G133" s="22">
        <f t="shared" si="9"/>
        <v>12196.8</v>
      </c>
      <c r="H133" s="26">
        <f>SUMIFS(MasterSheet!K:K, MasterSheet!B:B, B133, MasterSheet!D:D, C133, MasterSheet!H:H, D133)</f>
        <v>1</v>
      </c>
      <c r="I133" s="26">
        <f t="shared" si="10"/>
        <v>12196.8</v>
      </c>
      <c r="J133" s="28">
        <f>SUMIFS(MasterSheet!L:L, MasterSheet!B:B, B133, MasterSheet!D:D, C133, MasterSheet!H:H, D133)</f>
        <v>0</v>
      </c>
      <c r="K133" s="28">
        <f t="shared" si="11"/>
        <v>0</v>
      </c>
      <c r="L133" s="21" t="str">
        <f>UPPER(VLOOKUP(D133,MasterSheet!H:U,14,))</f>
        <v>BIOLEGEND</v>
      </c>
    </row>
    <row r="134" spans="1:12" x14ac:dyDescent="0.25">
      <c r="A134" s="21" t="str">
        <f t="shared" si="8"/>
        <v>BIOLEGEND</v>
      </c>
      <c r="B134" s="21" t="str">
        <v>EED115898</v>
      </c>
      <c r="C134" s="30">
        <v>45818</v>
      </c>
      <c r="D134" s="21">
        <v>101207</v>
      </c>
      <c r="E134" s="21">
        <f>_xlfn.XLOOKUP(D134,MasterSheet!H:H,MasterSheet!F:F)</f>
        <v>3449.6000000000004</v>
      </c>
      <c r="F134" s="22">
        <f>SUMIFS(MasterSheet!J:J, MasterSheet!B:B, B134, MasterSheet!D:D, C134, MasterSheet!H:H, D134)</f>
        <v>1</v>
      </c>
      <c r="G134" s="22">
        <f t="shared" si="9"/>
        <v>3449.6000000000004</v>
      </c>
      <c r="H134" s="26">
        <f>SUMIFS(MasterSheet!K:K, MasterSheet!B:B, B134, MasterSheet!D:D, C134, MasterSheet!H:H, D134)</f>
        <v>1</v>
      </c>
      <c r="I134" s="26">
        <f t="shared" si="10"/>
        <v>3449.6000000000004</v>
      </c>
      <c r="J134" s="28">
        <f>SUMIFS(MasterSheet!L:L, MasterSheet!B:B, B134, MasterSheet!D:D, C134, MasterSheet!H:H, D134)</f>
        <v>0</v>
      </c>
      <c r="K134" s="28">
        <f t="shared" si="11"/>
        <v>0</v>
      </c>
      <c r="L134" s="21" t="str">
        <f>UPPER(VLOOKUP(D134,MasterSheet!H:U,14,))</f>
        <v>BIOLEGEND</v>
      </c>
    </row>
    <row r="135" spans="1:12" x14ac:dyDescent="0.25">
      <c r="A135" s="21" t="str">
        <f t="shared" si="8"/>
        <v>BIOLEGEND</v>
      </c>
      <c r="B135" s="21" t="str">
        <v>EED115898</v>
      </c>
      <c r="C135" s="30">
        <v>45818</v>
      </c>
      <c r="D135" s="21">
        <v>101216</v>
      </c>
      <c r="E135" s="21">
        <f>_xlfn.XLOOKUP(D135,MasterSheet!H:H,MasterSheet!F:F)</f>
        <v>12997.599999999999</v>
      </c>
      <c r="F135" s="22">
        <f>SUMIFS(MasterSheet!J:J, MasterSheet!B:B, B135, MasterSheet!D:D, C135, MasterSheet!H:H, D135)</f>
        <v>1</v>
      </c>
      <c r="G135" s="22">
        <f t="shared" si="9"/>
        <v>12997.599999999999</v>
      </c>
      <c r="H135" s="26">
        <f>SUMIFS(MasterSheet!K:K, MasterSheet!B:B, B135, MasterSheet!D:D, C135, MasterSheet!H:H, D135)</f>
        <v>1</v>
      </c>
      <c r="I135" s="26">
        <f t="shared" si="10"/>
        <v>12997.599999999999</v>
      </c>
      <c r="J135" s="28">
        <f>SUMIFS(MasterSheet!L:L, MasterSheet!B:B, B135, MasterSheet!D:D, C135, MasterSheet!H:H, D135)</f>
        <v>0</v>
      </c>
      <c r="K135" s="28">
        <f t="shared" si="11"/>
        <v>0</v>
      </c>
      <c r="L135" s="21" t="str">
        <f>UPPER(VLOOKUP(D135,MasterSheet!H:U,14,))</f>
        <v>BIOLEGEND</v>
      </c>
    </row>
    <row r="136" spans="1:12" x14ac:dyDescent="0.25">
      <c r="A136" s="21" t="str">
        <f t="shared" si="8"/>
        <v>BIOLEGEND</v>
      </c>
      <c r="B136" s="21" t="str">
        <v>EED115898</v>
      </c>
      <c r="C136" s="30">
        <v>45818</v>
      </c>
      <c r="D136" s="21">
        <v>101226</v>
      </c>
      <c r="E136" s="21">
        <f>_xlfn.XLOOKUP(D136,MasterSheet!H:H,MasterSheet!F:F)</f>
        <v>12355.2</v>
      </c>
      <c r="F136" s="22">
        <f>SUMIFS(MasterSheet!J:J, MasterSheet!B:B, B136, MasterSheet!D:D, C136, MasterSheet!H:H, D136)</f>
        <v>1</v>
      </c>
      <c r="G136" s="22">
        <f t="shared" si="9"/>
        <v>12355.2</v>
      </c>
      <c r="H136" s="26">
        <f>SUMIFS(MasterSheet!K:K, MasterSheet!B:B, B136, MasterSheet!D:D, C136, MasterSheet!H:H, D136)</f>
        <v>1</v>
      </c>
      <c r="I136" s="26">
        <f t="shared" si="10"/>
        <v>12355.2</v>
      </c>
      <c r="J136" s="28">
        <f>SUMIFS(MasterSheet!L:L, MasterSheet!B:B, B136, MasterSheet!D:D, C136, MasterSheet!H:H, D136)</f>
        <v>0</v>
      </c>
      <c r="K136" s="28">
        <f t="shared" si="11"/>
        <v>0</v>
      </c>
      <c r="L136" s="21" t="str">
        <f>UPPER(VLOOKUP(D136,MasterSheet!H:U,14,))</f>
        <v>BIOLEGEND</v>
      </c>
    </row>
    <row r="137" spans="1:12" x14ac:dyDescent="0.25">
      <c r="A137" s="21" t="str">
        <f t="shared" si="8"/>
        <v>BIOLEGEND</v>
      </c>
      <c r="B137" s="21" t="str">
        <v>EED115898</v>
      </c>
      <c r="C137" s="30">
        <v>45818</v>
      </c>
      <c r="D137" s="21">
        <v>102012</v>
      </c>
      <c r="E137" s="21">
        <f>_xlfn.XLOOKUP(D137,MasterSheet!H:H,MasterSheet!F:F)</f>
        <v>8923.2000000000007</v>
      </c>
      <c r="F137" s="22">
        <f>SUMIFS(MasterSheet!J:J, MasterSheet!B:B, B137, MasterSheet!D:D, C137, MasterSheet!H:H, D137)</f>
        <v>1</v>
      </c>
      <c r="G137" s="22">
        <f t="shared" si="9"/>
        <v>8923.2000000000007</v>
      </c>
      <c r="H137" s="26">
        <f>SUMIFS(MasterSheet!K:K, MasterSheet!B:B, B137, MasterSheet!D:D, C137, MasterSheet!H:H, D137)</f>
        <v>1</v>
      </c>
      <c r="I137" s="26">
        <f t="shared" si="10"/>
        <v>8923.2000000000007</v>
      </c>
      <c r="J137" s="28">
        <f>SUMIFS(MasterSheet!L:L, MasterSheet!B:B, B137, MasterSheet!D:D, C137, MasterSheet!H:H, D137)</f>
        <v>0</v>
      </c>
      <c r="K137" s="28">
        <f t="shared" si="11"/>
        <v>0</v>
      </c>
      <c r="L137" s="21" t="str">
        <f>UPPER(VLOOKUP(D137,MasterSheet!H:U,14,))</f>
        <v>BIOLEGEND</v>
      </c>
    </row>
    <row r="138" spans="1:12" x14ac:dyDescent="0.25">
      <c r="A138" s="21" t="str">
        <f t="shared" si="8"/>
        <v>BIOLEGEND</v>
      </c>
      <c r="B138" s="21" t="str">
        <v>EED115898</v>
      </c>
      <c r="C138" s="30">
        <v>45818</v>
      </c>
      <c r="D138" s="21">
        <v>102102</v>
      </c>
      <c r="E138" s="21">
        <f>_xlfn.XLOOKUP(D138,MasterSheet!H:H,MasterSheet!F:F)</f>
        <v>7264.4</v>
      </c>
      <c r="F138" s="22">
        <f>SUMIFS(MasterSheet!J:J, MasterSheet!B:B, B138, MasterSheet!D:D, C138, MasterSheet!H:H, D138)</f>
        <v>2</v>
      </c>
      <c r="G138" s="22">
        <f t="shared" si="9"/>
        <v>14528.8</v>
      </c>
      <c r="H138" s="26">
        <f>SUMIFS(MasterSheet!K:K, MasterSheet!B:B, B138, MasterSheet!D:D, C138, MasterSheet!H:H, D138)</f>
        <v>2</v>
      </c>
      <c r="I138" s="26">
        <f t="shared" si="10"/>
        <v>14528.8</v>
      </c>
      <c r="J138" s="28">
        <f>SUMIFS(MasterSheet!L:L, MasterSheet!B:B, B138, MasterSheet!D:D, C138, MasterSheet!H:H, D138)</f>
        <v>0</v>
      </c>
      <c r="K138" s="28">
        <f t="shared" si="11"/>
        <v>0</v>
      </c>
      <c r="L138" s="21" t="str">
        <f>UPPER(VLOOKUP(D138,MasterSheet!H:U,14,))</f>
        <v>BIOLEGEND</v>
      </c>
    </row>
    <row r="139" spans="1:12" x14ac:dyDescent="0.25">
      <c r="A139" s="21" t="str">
        <f t="shared" si="8"/>
        <v>BIOLEGEND</v>
      </c>
      <c r="B139" s="21" t="str">
        <v>EED115898</v>
      </c>
      <c r="C139" s="30">
        <v>45818</v>
      </c>
      <c r="D139" s="21">
        <v>103006</v>
      </c>
      <c r="E139" s="21">
        <f>_xlfn.XLOOKUP(D139,MasterSheet!H:H,MasterSheet!F:F)</f>
        <v>6776</v>
      </c>
      <c r="F139" s="22">
        <f>SUMIFS(MasterSheet!J:J, MasterSheet!B:B, B139, MasterSheet!D:D, C139, MasterSheet!H:H, D139)</f>
        <v>1</v>
      </c>
      <c r="G139" s="22">
        <f t="shared" si="9"/>
        <v>6776</v>
      </c>
      <c r="H139" s="26">
        <f>SUMIFS(MasterSheet!K:K, MasterSheet!B:B, B139, MasterSheet!D:D, C139, MasterSheet!H:H, D139)</f>
        <v>1</v>
      </c>
      <c r="I139" s="26">
        <f t="shared" si="10"/>
        <v>6776</v>
      </c>
      <c r="J139" s="28">
        <f>SUMIFS(MasterSheet!L:L, MasterSheet!B:B, B139, MasterSheet!D:D, C139, MasterSheet!H:H, D139)</f>
        <v>0</v>
      </c>
      <c r="K139" s="28">
        <f t="shared" si="11"/>
        <v>0</v>
      </c>
      <c r="L139" s="21" t="str">
        <f>UPPER(VLOOKUP(D139,MasterSheet!H:U,14,))</f>
        <v>BIOLEGEND</v>
      </c>
    </row>
    <row r="140" spans="1:12" x14ac:dyDescent="0.25">
      <c r="A140" s="21" t="str">
        <f t="shared" si="8"/>
        <v>BIOLEGEND</v>
      </c>
      <c r="B140" s="21" t="str">
        <v>EED115898</v>
      </c>
      <c r="C140" s="30">
        <v>45818</v>
      </c>
      <c r="D140" s="21">
        <v>103008</v>
      </c>
      <c r="E140" s="21">
        <f>_xlfn.XLOOKUP(D140,MasterSheet!H:H,MasterSheet!F:F)</f>
        <v>8351.2000000000007</v>
      </c>
      <c r="F140" s="22">
        <f>SUMIFS(MasterSheet!J:J, MasterSheet!B:B, B140, MasterSheet!D:D, C140, MasterSheet!H:H, D140)</f>
        <v>1</v>
      </c>
      <c r="G140" s="22">
        <f t="shared" si="9"/>
        <v>8351.2000000000007</v>
      </c>
      <c r="H140" s="26">
        <f>SUMIFS(MasterSheet!K:K, MasterSheet!B:B, B140, MasterSheet!D:D, C140, MasterSheet!H:H, D140)</f>
        <v>1</v>
      </c>
      <c r="I140" s="26">
        <f t="shared" si="10"/>
        <v>8351.2000000000007</v>
      </c>
      <c r="J140" s="28">
        <f>SUMIFS(MasterSheet!L:L, MasterSheet!B:B, B140, MasterSheet!D:D, C140, MasterSheet!H:H, D140)</f>
        <v>0</v>
      </c>
      <c r="K140" s="28">
        <f t="shared" si="11"/>
        <v>0</v>
      </c>
      <c r="L140" s="21" t="str">
        <f>UPPER(VLOOKUP(D140,MasterSheet!H:U,14,))</f>
        <v>BIOLEGEND</v>
      </c>
    </row>
    <row r="141" spans="1:12" x14ac:dyDescent="0.25">
      <c r="A141" s="21" t="str">
        <f t="shared" si="8"/>
        <v>BIOLEGEND</v>
      </c>
      <c r="B141" s="21" t="str">
        <v>EED115898</v>
      </c>
      <c r="C141" s="30">
        <v>45818</v>
      </c>
      <c r="D141" s="21">
        <v>103131</v>
      </c>
      <c r="E141" s="21">
        <f>_xlfn.XLOOKUP(D141,MasterSheet!H:H,MasterSheet!F:F)</f>
        <v>5359.2</v>
      </c>
      <c r="F141" s="22">
        <f>SUMIFS(MasterSheet!J:J, MasterSheet!B:B, B141, MasterSheet!D:D, C141, MasterSheet!H:H, D141)</f>
        <v>1</v>
      </c>
      <c r="G141" s="22">
        <f t="shared" si="9"/>
        <v>5359.2</v>
      </c>
      <c r="H141" s="26">
        <f>SUMIFS(MasterSheet!K:K, MasterSheet!B:B, B141, MasterSheet!D:D, C141, MasterSheet!H:H, D141)</f>
        <v>1</v>
      </c>
      <c r="I141" s="26">
        <f t="shared" si="10"/>
        <v>5359.2</v>
      </c>
      <c r="J141" s="28">
        <f>SUMIFS(MasterSheet!L:L, MasterSheet!B:B, B141, MasterSheet!D:D, C141, MasterSheet!H:H, D141)</f>
        <v>0</v>
      </c>
      <c r="K141" s="28">
        <f t="shared" si="11"/>
        <v>0</v>
      </c>
      <c r="L141" s="21" t="str">
        <f>UPPER(VLOOKUP(D141,MasterSheet!H:U,14,))</f>
        <v>BIOLEGEND</v>
      </c>
    </row>
    <row r="142" spans="1:12" x14ac:dyDescent="0.25">
      <c r="A142" s="21" t="str">
        <f t="shared" si="8"/>
        <v>BIOLEGEND</v>
      </c>
      <c r="B142" s="21" t="str">
        <v>EED115898</v>
      </c>
      <c r="C142" s="30">
        <v>45818</v>
      </c>
      <c r="D142" s="21">
        <v>103228</v>
      </c>
      <c r="E142" s="21">
        <f>_xlfn.XLOOKUP(D142,MasterSheet!H:H,MasterSheet!F:F)</f>
        <v>6221.6</v>
      </c>
      <c r="F142" s="22">
        <f>SUMIFS(MasterSheet!J:J, MasterSheet!B:B, B142, MasterSheet!D:D, C142, MasterSheet!H:H, D142)</f>
        <v>1</v>
      </c>
      <c r="G142" s="22">
        <f t="shared" si="9"/>
        <v>6221.6</v>
      </c>
      <c r="H142" s="26">
        <f>SUMIFS(MasterSheet!K:K, MasterSheet!B:B, B142, MasterSheet!D:D, C142, MasterSheet!H:H, D142)</f>
        <v>1</v>
      </c>
      <c r="I142" s="26">
        <f t="shared" si="10"/>
        <v>6221.6</v>
      </c>
      <c r="J142" s="28">
        <f>SUMIFS(MasterSheet!L:L, MasterSheet!B:B, B142, MasterSheet!D:D, C142, MasterSheet!H:H, D142)</f>
        <v>0</v>
      </c>
      <c r="K142" s="28">
        <f t="shared" si="11"/>
        <v>0</v>
      </c>
      <c r="L142" s="21" t="str">
        <f>UPPER(VLOOKUP(D142,MasterSheet!H:U,14,))</f>
        <v>BIOLEGEND</v>
      </c>
    </row>
    <row r="143" spans="1:12" x14ac:dyDescent="0.25">
      <c r="A143" s="21" t="str">
        <f t="shared" si="8"/>
        <v>BIOLEGEND</v>
      </c>
      <c r="B143" s="21" t="str">
        <v>EED115898</v>
      </c>
      <c r="C143" s="30">
        <v>45818</v>
      </c>
      <c r="D143" s="21">
        <v>103520</v>
      </c>
      <c r="E143" s="21">
        <f>_xlfn.XLOOKUP(D143,MasterSheet!H:H,MasterSheet!F:F)</f>
        <v>20636</v>
      </c>
      <c r="F143" s="22">
        <f>SUMIFS(MasterSheet!J:J, MasterSheet!B:B, B143, MasterSheet!D:D, C143, MasterSheet!H:H, D143)</f>
        <v>1</v>
      </c>
      <c r="G143" s="22">
        <f t="shared" si="9"/>
        <v>20636</v>
      </c>
      <c r="H143" s="26">
        <f>SUMIFS(MasterSheet!K:K, MasterSheet!B:B, B143, MasterSheet!D:D, C143, MasterSheet!H:H, D143)</f>
        <v>1</v>
      </c>
      <c r="I143" s="26">
        <f t="shared" si="10"/>
        <v>20636</v>
      </c>
      <c r="J143" s="28">
        <f>SUMIFS(MasterSheet!L:L, MasterSheet!B:B, B143, MasterSheet!D:D, C143, MasterSheet!H:H, D143)</f>
        <v>0</v>
      </c>
      <c r="K143" s="28">
        <f t="shared" si="11"/>
        <v>0</v>
      </c>
      <c r="L143" s="21" t="str">
        <f>UPPER(VLOOKUP(D143,MasterSheet!H:U,14,))</f>
        <v>BIOLEGEND</v>
      </c>
    </row>
    <row r="144" spans="1:12" x14ac:dyDescent="0.25">
      <c r="A144" s="21" t="str">
        <f t="shared" si="8"/>
        <v>BIOLEGEND</v>
      </c>
      <c r="B144" s="21" t="str">
        <v>EED115898</v>
      </c>
      <c r="C144" s="30">
        <v>45818</v>
      </c>
      <c r="D144" s="21">
        <v>104412</v>
      </c>
      <c r="E144" s="21">
        <f>_xlfn.XLOOKUP(D144,MasterSheet!H:H,MasterSheet!F:F)</f>
        <v>11888.8</v>
      </c>
      <c r="F144" s="22">
        <f>SUMIFS(MasterSheet!J:J, MasterSheet!B:B, B144, MasterSheet!D:D, C144, MasterSheet!H:H, D144)</f>
        <v>1</v>
      </c>
      <c r="G144" s="22">
        <f t="shared" si="9"/>
        <v>11888.8</v>
      </c>
      <c r="H144" s="26">
        <f>SUMIFS(MasterSheet!K:K, MasterSheet!B:B, B144, MasterSheet!D:D, C144, MasterSheet!H:H, D144)</f>
        <v>1</v>
      </c>
      <c r="I144" s="26">
        <f t="shared" si="10"/>
        <v>11888.8</v>
      </c>
      <c r="J144" s="28">
        <f>SUMIFS(MasterSheet!L:L, MasterSheet!B:B, B144, MasterSheet!D:D, C144, MasterSheet!H:H, D144)</f>
        <v>0</v>
      </c>
      <c r="K144" s="28">
        <f t="shared" si="11"/>
        <v>0</v>
      </c>
      <c r="L144" s="21" t="str">
        <f>UPPER(VLOOKUP(D144,MasterSheet!H:U,14,))</f>
        <v>BIOLEGEND</v>
      </c>
    </row>
    <row r="145" spans="1:12" x14ac:dyDescent="0.25">
      <c r="A145" s="21" t="str">
        <f t="shared" si="8"/>
        <v>BIOLEGEND</v>
      </c>
      <c r="B145" s="21" t="str">
        <v>EED115898</v>
      </c>
      <c r="C145" s="30">
        <v>45818</v>
      </c>
      <c r="D145" s="21">
        <v>104430</v>
      </c>
      <c r="E145" s="21">
        <f>_xlfn.XLOOKUP(D145,MasterSheet!H:H,MasterSheet!F:F)</f>
        <v>17740.8</v>
      </c>
      <c r="F145" s="22">
        <f>SUMIFS(MasterSheet!J:J, MasterSheet!B:B, B145, MasterSheet!D:D, C145, MasterSheet!H:H, D145)</f>
        <v>1</v>
      </c>
      <c r="G145" s="22">
        <f t="shared" si="9"/>
        <v>17740.8</v>
      </c>
      <c r="H145" s="26">
        <f>SUMIFS(MasterSheet!K:K, MasterSheet!B:B, B145, MasterSheet!D:D, C145, MasterSheet!H:H, D145)</f>
        <v>1</v>
      </c>
      <c r="I145" s="26">
        <f t="shared" si="10"/>
        <v>17740.8</v>
      </c>
      <c r="J145" s="28">
        <f>SUMIFS(MasterSheet!L:L, MasterSheet!B:B, B145, MasterSheet!D:D, C145, MasterSheet!H:H, D145)</f>
        <v>0</v>
      </c>
      <c r="K145" s="28">
        <f t="shared" si="11"/>
        <v>0</v>
      </c>
      <c r="L145" s="21" t="str">
        <f>UPPER(VLOOKUP(D145,MasterSheet!H:U,14,))</f>
        <v>BIOLEGEND</v>
      </c>
    </row>
    <row r="146" spans="1:12" x14ac:dyDescent="0.25">
      <c r="A146" s="21" t="str">
        <f t="shared" si="8"/>
        <v>BIOLEGEND</v>
      </c>
      <c r="B146" s="21" t="str">
        <v>EED115898</v>
      </c>
      <c r="C146" s="30">
        <v>45818</v>
      </c>
      <c r="D146" s="21">
        <v>104510</v>
      </c>
      <c r="E146" s="21">
        <f>_xlfn.XLOOKUP(D146,MasterSheet!H:H,MasterSheet!F:F)</f>
        <v>18048.8</v>
      </c>
      <c r="F146" s="22">
        <f>SUMIFS(MasterSheet!J:J, MasterSheet!B:B, B146, MasterSheet!D:D, C146, MasterSheet!H:H, D146)</f>
        <v>1</v>
      </c>
      <c r="G146" s="22">
        <f t="shared" si="9"/>
        <v>18048.8</v>
      </c>
      <c r="H146" s="26">
        <f>SUMIFS(MasterSheet!K:K, MasterSheet!B:B, B146, MasterSheet!D:D, C146, MasterSheet!H:H, D146)</f>
        <v>1</v>
      </c>
      <c r="I146" s="26">
        <f t="shared" si="10"/>
        <v>18048.8</v>
      </c>
      <c r="J146" s="28">
        <f>SUMIFS(MasterSheet!L:L, MasterSheet!B:B, B146, MasterSheet!D:D, C146, MasterSheet!H:H, D146)</f>
        <v>0</v>
      </c>
      <c r="K146" s="28">
        <f t="shared" si="11"/>
        <v>0</v>
      </c>
      <c r="L146" s="21" t="str">
        <f>UPPER(VLOOKUP(D146,MasterSheet!H:U,14,))</f>
        <v>BIOLEGEND</v>
      </c>
    </row>
    <row r="147" spans="1:12" x14ac:dyDescent="0.25">
      <c r="A147" s="21" t="str">
        <f t="shared" si="8"/>
        <v>BIOLEGEND</v>
      </c>
      <c r="B147" s="21" t="str">
        <v>EED115898</v>
      </c>
      <c r="C147" s="30">
        <v>45818</v>
      </c>
      <c r="D147" s="21">
        <v>104711</v>
      </c>
      <c r="E147" s="21">
        <f>_xlfn.XLOOKUP(D147,MasterSheet!H:H,MasterSheet!F:F)</f>
        <v>5376.8</v>
      </c>
      <c r="F147" s="22">
        <f>SUMIFS(MasterSheet!J:J, MasterSheet!B:B, B147, MasterSheet!D:D, C147, MasterSheet!H:H, D147)</f>
        <v>1</v>
      </c>
      <c r="G147" s="22">
        <f t="shared" si="9"/>
        <v>5376.8</v>
      </c>
      <c r="H147" s="26">
        <f>SUMIFS(MasterSheet!K:K, MasterSheet!B:B, B147, MasterSheet!D:D, C147, MasterSheet!H:H, D147)</f>
        <v>1</v>
      </c>
      <c r="I147" s="26">
        <f t="shared" si="10"/>
        <v>5376.8</v>
      </c>
      <c r="J147" s="28">
        <f>SUMIFS(MasterSheet!L:L, MasterSheet!B:B, B147, MasterSheet!D:D, C147, MasterSheet!H:H, D147)</f>
        <v>0</v>
      </c>
      <c r="K147" s="28">
        <f t="shared" si="11"/>
        <v>0</v>
      </c>
      <c r="L147" s="21" t="str">
        <f>UPPER(VLOOKUP(D147,MasterSheet!H:U,14,))</f>
        <v>BIOLEGEND</v>
      </c>
    </row>
    <row r="148" spans="1:12" x14ac:dyDescent="0.25">
      <c r="A148" s="21" t="str">
        <f t="shared" si="8"/>
        <v>BIOLEGEND</v>
      </c>
      <c r="B148" s="21" t="str">
        <v>EED115898</v>
      </c>
      <c r="C148" s="30">
        <v>45818</v>
      </c>
      <c r="D148" s="21">
        <v>105807</v>
      </c>
      <c r="E148" s="21">
        <f>_xlfn.XLOOKUP(D148,MasterSheet!H:H,MasterSheet!F:F)</f>
        <v>6036.7999999999993</v>
      </c>
      <c r="F148" s="22">
        <f>SUMIFS(MasterSheet!J:J, MasterSheet!B:B, B148, MasterSheet!D:D, C148, MasterSheet!H:H, D148)</f>
        <v>1</v>
      </c>
      <c r="G148" s="22">
        <f t="shared" si="9"/>
        <v>6036.7999999999993</v>
      </c>
      <c r="H148" s="26">
        <f>SUMIFS(MasterSheet!K:K, MasterSheet!B:B, B148, MasterSheet!D:D, C148, MasterSheet!H:H, D148)</f>
        <v>1</v>
      </c>
      <c r="I148" s="26">
        <f t="shared" si="10"/>
        <v>6036.7999999999993</v>
      </c>
      <c r="J148" s="28">
        <f>SUMIFS(MasterSheet!L:L, MasterSheet!B:B, B148, MasterSheet!D:D, C148, MasterSheet!H:H, D148)</f>
        <v>0</v>
      </c>
      <c r="K148" s="28">
        <f t="shared" si="11"/>
        <v>0</v>
      </c>
      <c r="L148" s="21" t="str">
        <f>UPPER(VLOOKUP(D148,MasterSheet!H:U,14,))</f>
        <v>BIOLEGEND</v>
      </c>
    </row>
    <row r="149" spans="1:12" x14ac:dyDescent="0.25">
      <c r="A149" s="21" t="str">
        <f t="shared" si="8"/>
        <v>BIOLEGEND</v>
      </c>
      <c r="B149" s="21" t="str">
        <v>EED115898</v>
      </c>
      <c r="C149" s="30">
        <v>45818</v>
      </c>
      <c r="D149" s="21">
        <v>107607</v>
      </c>
      <c r="E149" s="21">
        <f>_xlfn.XLOOKUP(D149,MasterSheet!H:H,MasterSheet!F:F)</f>
        <v>5262.4</v>
      </c>
      <c r="F149" s="22">
        <f>SUMIFS(MasterSheet!J:J, MasterSheet!B:B, B149, MasterSheet!D:D, C149, MasterSheet!H:H, D149)</f>
        <v>1</v>
      </c>
      <c r="G149" s="22">
        <f t="shared" si="9"/>
        <v>5262.4</v>
      </c>
      <c r="H149" s="26">
        <f>SUMIFS(MasterSheet!K:K, MasterSheet!B:B, B149, MasterSheet!D:D, C149, MasterSheet!H:H, D149)</f>
        <v>1</v>
      </c>
      <c r="I149" s="26">
        <f t="shared" si="10"/>
        <v>5262.4</v>
      </c>
      <c r="J149" s="28">
        <f>SUMIFS(MasterSheet!L:L, MasterSheet!B:B, B149, MasterSheet!D:D, C149, MasterSheet!H:H, D149)</f>
        <v>0</v>
      </c>
      <c r="K149" s="28">
        <f t="shared" si="11"/>
        <v>0</v>
      </c>
      <c r="L149" s="21" t="str">
        <f>UPPER(VLOOKUP(D149,MasterSheet!H:U,14,))</f>
        <v>BIOLEGEND</v>
      </c>
    </row>
    <row r="150" spans="1:12" x14ac:dyDescent="0.25">
      <c r="A150" s="21" t="str">
        <f t="shared" si="8"/>
        <v>BIOLEGEND</v>
      </c>
      <c r="B150" s="21" t="str">
        <v>EED115898</v>
      </c>
      <c r="C150" s="30">
        <v>45818</v>
      </c>
      <c r="D150" s="21">
        <v>108127</v>
      </c>
      <c r="E150" s="21">
        <f>_xlfn.XLOOKUP(D150,MasterSheet!H:H,MasterSheet!F:F)</f>
        <v>11888.8</v>
      </c>
      <c r="F150" s="22">
        <f>SUMIFS(MasterSheet!J:J, MasterSheet!B:B, B150, MasterSheet!D:D, C150, MasterSheet!H:H, D150)</f>
        <v>1</v>
      </c>
      <c r="G150" s="22">
        <f t="shared" si="9"/>
        <v>11888.8</v>
      </c>
      <c r="H150" s="26">
        <f>SUMIFS(MasterSheet!K:K, MasterSheet!B:B, B150, MasterSheet!D:D, C150, MasterSheet!H:H, D150)</f>
        <v>1</v>
      </c>
      <c r="I150" s="26">
        <f t="shared" si="10"/>
        <v>11888.8</v>
      </c>
      <c r="J150" s="28">
        <f>SUMIFS(MasterSheet!L:L, MasterSheet!B:B, B150, MasterSheet!D:D, C150, MasterSheet!H:H, D150)</f>
        <v>0</v>
      </c>
      <c r="K150" s="28">
        <f t="shared" si="11"/>
        <v>0</v>
      </c>
      <c r="L150" s="21" t="str">
        <f>UPPER(VLOOKUP(D150,MasterSheet!H:U,14,))</f>
        <v>BIOLEGEND</v>
      </c>
    </row>
    <row r="151" spans="1:12" x14ac:dyDescent="0.25">
      <c r="A151" s="21" t="str">
        <f t="shared" si="8"/>
        <v>BIOLEGEND</v>
      </c>
      <c r="B151" s="21" t="str">
        <v>EED115898</v>
      </c>
      <c r="C151" s="30">
        <v>45818</v>
      </c>
      <c r="D151" s="21">
        <v>115534</v>
      </c>
      <c r="E151" s="21">
        <f>_xlfn.XLOOKUP(D151,MasterSheet!H:H,MasterSheet!F:F)</f>
        <v>17740.8</v>
      </c>
      <c r="F151" s="22">
        <f>SUMIFS(MasterSheet!J:J, MasterSheet!B:B, B151, MasterSheet!D:D, C151, MasterSheet!H:H, D151)</f>
        <v>1</v>
      </c>
      <c r="G151" s="22">
        <f t="shared" si="9"/>
        <v>17740.8</v>
      </c>
      <c r="H151" s="26">
        <f>SUMIFS(MasterSheet!K:K, MasterSheet!B:B, B151, MasterSheet!D:D, C151, MasterSheet!H:H, D151)</f>
        <v>1</v>
      </c>
      <c r="I151" s="26">
        <f t="shared" si="10"/>
        <v>17740.8</v>
      </c>
      <c r="J151" s="28">
        <f>SUMIFS(MasterSheet!L:L, MasterSheet!B:B, B151, MasterSheet!D:D, C151, MasterSheet!H:H, D151)</f>
        <v>0</v>
      </c>
      <c r="K151" s="28">
        <f t="shared" si="11"/>
        <v>0</v>
      </c>
      <c r="L151" s="21" t="str">
        <f>UPPER(VLOOKUP(D151,MasterSheet!H:U,14,))</f>
        <v>BIOLEGEND</v>
      </c>
    </row>
    <row r="152" spans="1:12" x14ac:dyDescent="0.25">
      <c r="A152" s="21" t="str">
        <f t="shared" si="8"/>
        <v>BIOLEGEND</v>
      </c>
      <c r="B152" s="21" t="str">
        <v>EED115898</v>
      </c>
      <c r="C152" s="30">
        <v>45818</v>
      </c>
      <c r="D152" s="21">
        <v>117310</v>
      </c>
      <c r="E152" s="21">
        <f>_xlfn.XLOOKUP(D152,MasterSheet!H:H,MasterSheet!F:F)</f>
        <v>6635.2000000000007</v>
      </c>
      <c r="F152" s="22">
        <f>SUMIFS(MasterSheet!J:J, MasterSheet!B:B, B152, MasterSheet!D:D, C152, MasterSheet!H:H, D152)</f>
        <v>1</v>
      </c>
      <c r="G152" s="22">
        <f t="shared" si="9"/>
        <v>6635.2000000000007</v>
      </c>
      <c r="H152" s="26">
        <f>SUMIFS(MasterSheet!K:K, MasterSheet!B:B, B152, MasterSheet!D:D, C152, MasterSheet!H:H, D152)</f>
        <v>1</v>
      </c>
      <c r="I152" s="26">
        <f t="shared" si="10"/>
        <v>6635.2000000000007</v>
      </c>
      <c r="J152" s="28">
        <f>SUMIFS(MasterSheet!L:L, MasterSheet!B:B, B152, MasterSheet!D:D, C152, MasterSheet!H:H, D152)</f>
        <v>0</v>
      </c>
      <c r="K152" s="28">
        <f t="shared" si="11"/>
        <v>0</v>
      </c>
      <c r="L152" s="21" t="str">
        <f>UPPER(VLOOKUP(D152,MasterSheet!H:U,14,))</f>
        <v>BIOLEGEND</v>
      </c>
    </row>
    <row r="153" spans="1:12" x14ac:dyDescent="0.25">
      <c r="A153" s="21" t="str">
        <f t="shared" si="8"/>
        <v>BIOLEGEND</v>
      </c>
      <c r="B153" s="21" t="str">
        <v>EED115898</v>
      </c>
      <c r="C153" s="30">
        <v>45818</v>
      </c>
      <c r="D153" s="21">
        <v>127611</v>
      </c>
      <c r="E153" s="21">
        <f>_xlfn.XLOOKUP(D153,MasterSheet!H:H,MasterSheet!F:F)</f>
        <v>6468</v>
      </c>
      <c r="F153" s="22">
        <f>SUMIFS(MasterSheet!J:J, MasterSheet!B:B, B153, MasterSheet!D:D, C153, MasterSheet!H:H, D153)</f>
        <v>1</v>
      </c>
      <c r="G153" s="22">
        <f t="shared" si="9"/>
        <v>6468</v>
      </c>
      <c r="H153" s="26">
        <f>SUMIFS(MasterSheet!K:K, MasterSheet!B:B, B153, MasterSheet!D:D, C153, MasterSheet!H:H, D153)</f>
        <v>1</v>
      </c>
      <c r="I153" s="26">
        <f t="shared" si="10"/>
        <v>6468</v>
      </c>
      <c r="J153" s="28">
        <f>SUMIFS(MasterSheet!L:L, MasterSheet!B:B, B153, MasterSheet!D:D, C153, MasterSheet!H:H, D153)</f>
        <v>0</v>
      </c>
      <c r="K153" s="28">
        <f t="shared" si="11"/>
        <v>0</v>
      </c>
      <c r="L153" s="21" t="str">
        <f>UPPER(VLOOKUP(D153,MasterSheet!H:U,14,))</f>
        <v>BIOLEGEND</v>
      </c>
    </row>
    <row r="154" spans="1:12" x14ac:dyDescent="0.25">
      <c r="A154" s="21" t="str">
        <f t="shared" si="8"/>
        <v>BIOLEGEND</v>
      </c>
      <c r="B154" s="21" t="str">
        <v>EED115898</v>
      </c>
      <c r="C154" s="30">
        <v>45818</v>
      </c>
      <c r="D154" s="21">
        <v>127641</v>
      </c>
      <c r="E154" s="21">
        <f>_xlfn.XLOOKUP(D154,MasterSheet!H:H,MasterSheet!F:F)</f>
        <v>18295.2</v>
      </c>
      <c r="F154" s="22">
        <f>SUMIFS(MasterSheet!J:J, MasterSheet!B:B, B154, MasterSheet!D:D, C154, MasterSheet!H:H, D154)</f>
        <v>1</v>
      </c>
      <c r="G154" s="22">
        <f t="shared" si="9"/>
        <v>18295.2</v>
      </c>
      <c r="H154" s="26">
        <f>SUMIFS(MasterSheet!K:K, MasterSheet!B:B, B154, MasterSheet!D:D, C154, MasterSheet!H:H, D154)</f>
        <v>1</v>
      </c>
      <c r="I154" s="26">
        <f t="shared" si="10"/>
        <v>18295.2</v>
      </c>
      <c r="J154" s="28">
        <f>SUMIFS(MasterSheet!L:L, MasterSheet!B:B, B154, MasterSheet!D:D, C154, MasterSheet!H:H, D154)</f>
        <v>0</v>
      </c>
      <c r="K154" s="28">
        <f t="shared" si="11"/>
        <v>0</v>
      </c>
      <c r="L154" s="21" t="str">
        <f>UPPER(VLOOKUP(D154,MasterSheet!H:U,14,))</f>
        <v>BIOLEGEND</v>
      </c>
    </row>
    <row r="155" spans="1:12" x14ac:dyDescent="0.25">
      <c r="A155" s="21" t="str">
        <f t="shared" si="8"/>
        <v>BIOLEGEND</v>
      </c>
      <c r="B155" s="21" t="str">
        <v>EED115898</v>
      </c>
      <c r="C155" s="30">
        <v>45818</v>
      </c>
      <c r="D155" s="21">
        <v>128023</v>
      </c>
      <c r="E155" s="21">
        <f>_xlfn.XLOOKUP(D155,MasterSheet!H:H,MasterSheet!F:F)</f>
        <v>7638.4</v>
      </c>
      <c r="F155" s="22">
        <f>SUMIFS(MasterSheet!J:J, MasterSheet!B:B, B155, MasterSheet!D:D, C155, MasterSheet!H:H, D155)</f>
        <v>1</v>
      </c>
      <c r="G155" s="22">
        <f t="shared" si="9"/>
        <v>7638.4</v>
      </c>
      <c r="H155" s="26">
        <f>SUMIFS(MasterSheet!K:K, MasterSheet!B:B, B155, MasterSheet!D:D, C155, MasterSheet!H:H, D155)</f>
        <v>1</v>
      </c>
      <c r="I155" s="26">
        <f t="shared" si="10"/>
        <v>7638.4</v>
      </c>
      <c r="J155" s="28">
        <f>SUMIFS(MasterSheet!L:L, MasterSheet!B:B, B155, MasterSheet!D:D, C155, MasterSheet!H:H, D155)</f>
        <v>0</v>
      </c>
      <c r="K155" s="28">
        <f t="shared" si="11"/>
        <v>0</v>
      </c>
      <c r="L155" s="21" t="str">
        <f>UPPER(VLOOKUP(D155,MasterSheet!H:U,14,))</f>
        <v>BIOLEGEND</v>
      </c>
    </row>
    <row r="156" spans="1:12" x14ac:dyDescent="0.25">
      <c r="A156" s="21" t="str">
        <f t="shared" si="8"/>
        <v>BIOLEGEND</v>
      </c>
      <c r="B156" s="21" t="str">
        <v>EED115898</v>
      </c>
      <c r="C156" s="30">
        <v>45818</v>
      </c>
      <c r="D156" s="21">
        <v>128041</v>
      </c>
      <c r="E156" s="21">
        <f>_xlfn.XLOOKUP(D156,MasterSheet!H:H,MasterSheet!F:F)</f>
        <v>17617.599999999999</v>
      </c>
      <c r="F156" s="22">
        <f>SUMIFS(MasterSheet!J:J, MasterSheet!B:B, B156, MasterSheet!D:D, C156, MasterSheet!H:H, D156)</f>
        <v>1</v>
      </c>
      <c r="G156" s="22">
        <f t="shared" si="9"/>
        <v>17617.599999999999</v>
      </c>
      <c r="H156" s="26">
        <f>SUMIFS(MasterSheet!K:K, MasterSheet!B:B, B156, MasterSheet!D:D, C156, MasterSheet!H:H, D156)</f>
        <v>1</v>
      </c>
      <c r="I156" s="26">
        <f t="shared" si="10"/>
        <v>17617.599999999999</v>
      </c>
      <c r="J156" s="28">
        <f>SUMIFS(MasterSheet!L:L, MasterSheet!B:B, B156, MasterSheet!D:D, C156, MasterSheet!H:H, D156)</f>
        <v>0</v>
      </c>
      <c r="K156" s="28">
        <f t="shared" si="11"/>
        <v>0</v>
      </c>
      <c r="L156" s="21" t="str">
        <f>UPPER(VLOOKUP(D156,MasterSheet!H:U,14,))</f>
        <v>BIOLEGEND</v>
      </c>
    </row>
    <row r="157" spans="1:12" x14ac:dyDescent="0.25">
      <c r="A157" s="21" t="str">
        <f t="shared" si="8"/>
        <v>BIOLEGEND</v>
      </c>
      <c r="B157" s="21" t="str">
        <v>EED115898</v>
      </c>
      <c r="C157" s="30">
        <v>45818</v>
      </c>
      <c r="D157" s="21">
        <v>129814</v>
      </c>
      <c r="E157" s="21">
        <f>_xlfn.XLOOKUP(D157,MasterSheet!H:H,MasterSheet!F:F)</f>
        <v>21560</v>
      </c>
      <c r="F157" s="22">
        <f>SUMIFS(MasterSheet!J:J, MasterSheet!B:B, B157, MasterSheet!D:D, C157, MasterSheet!H:H, D157)</f>
        <v>1</v>
      </c>
      <c r="G157" s="22">
        <f t="shared" si="9"/>
        <v>21560</v>
      </c>
      <c r="H157" s="26">
        <f>SUMIFS(MasterSheet!K:K, MasterSheet!B:B, B157, MasterSheet!D:D, C157, MasterSheet!H:H, D157)</f>
        <v>1</v>
      </c>
      <c r="I157" s="26">
        <f t="shared" si="10"/>
        <v>21560</v>
      </c>
      <c r="J157" s="28">
        <f>SUMIFS(MasterSheet!L:L, MasterSheet!B:B, B157, MasterSheet!D:D, C157, MasterSheet!H:H, D157)</f>
        <v>0</v>
      </c>
      <c r="K157" s="28">
        <f t="shared" si="11"/>
        <v>0</v>
      </c>
      <c r="L157" s="21" t="str">
        <f>UPPER(VLOOKUP(D157,MasterSheet!H:U,14,))</f>
        <v>BIOLEGEND</v>
      </c>
    </row>
    <row r="158" spans="1:12" x14ac:dyDescent="0.25">
      <c r="A158" s="21" t="str">
        <f t="shared" si="8"/>
        <v>BIOLEGEND</v>
      </c>
      <c r="B158" s="21" t="str">
        <v>EED115898</v>
      </c>
      <c r="C158" s="30">
        <v>45818</v>
      </c>
      <c r="D158" s="21">
        <v>129819</v>
      </c>
      <c r="E158" s="21">
        <f>_xlfn.XLOOKUP(D158,MasterSheet!H:H,MasterSheet!F:F)</f>
        <v>17987.2</v>
      </c>
      <c r="F158" s="22">
        <f>SUMIFS(MasterSheet!J:J, MasterSheet!B:B, B158, MasterSheet!D:D, C158, MasterSheet!H:H, D158)</f>
        <v>1</v>
      </c>
      <c r="G158" s="22">
        <f t="shared" si="9"/>
        <v>17987.2</v>
      </c>
      <c r="H158" s="26">
        <f>SUMIFS(MasterSheet!K:K, MasterSheet!B:B, B158, MasterSheet!D:D, C158, MasterSheet!H:H, D158)</f>
        <v>1</v>
      </c>
      <c r="I158" s="26">
        <f t="shared" si="10"/>
        <v>17987.2</v>
      </c>
      <c r="J158" s="28">
        <f>SUMIFS(MasterSheet!L:L, MasterSheet!B:B, B158, MasterSheet!D:D, C158, MasterSheet!H:H, D158)</f>
        <v>0</v>
      </c>
      <c r="K158" s="28">
        <f t="shared" si="11"/>
        <v>0</v>
      </c>
      <c r="L158" s="21" t="str">
        <f>UPPER(VLOOKUP(D158,MasterSheet!H:U,14,))</f>
        <v>BIOLEGEND</v>
      </c>
    </row>
    <row r="159" spans="1:12" x14ac:dyDescent="0.25">
      <c r="A159" s="21" t="str">
        <f t="shared" si="8"/>
        <v>BIOLEGEND</v>
      </c>
      <c r="B159" s="21" t="str">
        <v>EED115898</v>
      </c>
      <c r="C159" s="30">
        <v>45818</v>
      </c>
      <c r="D159" s="21">
        <v>133303</v>
      </c>
      <c r="E159" s="21">
        <f>_xlfn.XLOOKUP(D159,MasterSheet!H:H,MasterSheet!F:F)</f>
        <v>29629.599999999999</v>
      </c>
      <c r="F159" s="22">
        <f>SUMIFS(MasterSheet!J:J, MasterSheet!B:B, B159, MasterSheet!D:D, C159, MasterSheet!H:H, D159)</f>
        <v>1</v>
      </c>
      <c r="G159" s="22">
        <f t="shared" si="9"/>
        <v>29629.599999999999</v>
      </c>
      <c r="H159" s="26">
        <f>SUMIFS(MasterSheet!K:K, MasterSheet!B:B, B159, MasterSheet!D:D, C159, MasterSheet!H:H, D159)</f>
        <v>1</v>
      </c>
      <c r="I159" s="26">
        <f t="shared" si="10"/>
        <v>29629.599999999999</v>
      </c>
      <c r="J159" s="28">
        <f>SUMIFS(MasterSheet!L:L, MasterSheet!B:B, B159, MasterSheet!D:D, C159, MasterSheet!H:H, D159)</f>
        <v>0</v>
      </c>
      <c r="K159" s="28">
        <f t="shared" si="11"/>
        <v>0</v>
      </c>
      <c r="L159" s="21" t="str">
        <f>UPPER(VLOOKUP(D159,MasterSheet!H:U,14,))</f>
        <v>BIOLEGEND</v>
      </c>
    </row>
    <row r="160" spans="1:12" x14ac:dyDescent="0.25">
      <c r="A160" s="21" t="str">
        <f t="shared" si="8"/>
        <v>BIOLEGEND</v>
      </c>
      <c r="B160" s="21" t="str">
        <v>EED115898</v>
      </c>
      <c r="C160" s="30">
        <v>45818</v>
      </c>
      <c r="D160" s="21">
        <v>135014</v>
      </c>
      <c r="E160" s="21">
        <f>_xlfn.XLOOKUP(D160,MasterSheet!H:H,MasterSheet!F:F)</f>
        <v>21683.200000000001</v>
      </c>
      <c r="F160" s="22">
        <f>SUMIFS(MasterSheet!J:J, MasterSheet!B:B, B160, MasterSheet!D:D, C160, MasterSheet!H:H, D160)</f>
        <v>1</v>
      </c>
      <c r="G160" s="22">
        <f t="shared" si="9"/>
        <v>21683.200000000001</v>
      </c>
      <c r="H160" s="26">
        <f>SUMIFS(MasterSheet!K:K, MasterSheet!B:B, B160, MasterSheet!D:D, C160, MasterSheet!H:H, D160)</f>
        <v>1</v>
      </c>
      <c r="I160" s="26">
        <f t="shared" si="10"/>
        <v>21683.200000000001</v>
      </c>
      <c r="J160" s="28">
        <f>SUMIFS(MasterSheet!L:L, MasterSheet!B:B, B160, MasterSheet!D:D, C160, MasterSheet!H:H, D160)</f>
        <v>0</v>
      </c>
      <c r="K160" s="28">
        <f t="shared" si="11"/>
        <v>0</v>
      </c>
      <c r="L160" s="21" t="str">
        <f>UPPER(VLOOKUP(D160,MasterSheet!H:U,14,))</f>
        <v>BIOLEGEND</v>
      </c>
    </row>
    <row r="161" spans="1:12" x14ac:dyDescent="0.25">
      <c r="A161" s="21" t="str">
        <f t="shared" si="8"/>
        <v>BIOLEGEND</v>
      </c>
      <c r="B161" s="21" t="str">
        <v>EED115898</v>
      </c>
      <c r="C161" s="30">
        <v>45818</v>
      </c>
      <c r="D161" s="21">
        <v>135015</v>
      </c>
      <c r="E161" s="21">
        <f>_xlfn.XLOOKUP(D161,MasterSheet!H:H,MasterSheet!F:F)</f>
        <v>8408.4</v>
      </c>
      <c r="F161" s="22">
        <f>SUMIFS(MasterSheet!J:J, MasterSheet!B:B, B161, MasterSheet!D:D, C161, MasterSheet!H:H, D161)</f>
        <v>1</v>
      </c>
      <c r="G161" s="22">
        <f t="shared" si="9"/>
        <v>8408.4</v>
      </c>
      <c r="H161" s="26">
        <f>SUMIFS(MasterSheet!K:K, MasterSheet!B:B, B161, MasterSheet!D:D, C161, MasterSheet!H:H, D161)</f>
        <v>1</v>
      </c>
      <c r="I161" s="26">
        <f t="shared" si="10"/>
        <v>8408.4</v>
      </c>
      <c r="J161" s="28">
        <f>SUMIFS(MasterSheet!L:L, MasterSheet!B:B, B161, MasterSheet!D:D, C161, MasterSheet!H:H, D161)</f>
        <v>0</v>
      </c>
      <c r="K161" s="28">
        <f t="shared" si="11"/>
        <v>0</v>
      </c>
      <c r="L161" s="21" t="str">
        <f>UPPER(VLOOKUP(D161,MasterSheet!H:U,14,))</f>
        <v>BIOLEGEND</v>
      </c>
    </row>
    <row r="162" spans="1:12" x14ac:dyDescent="0.25">
      <c r="A162" s="21" t="str">
        <f t="shared" si="8"/>
        <v>BIOLEGEND</v>
      </c>
      <c r="B162" s="21" t="str">
        <v>EED115898</v>
      </c>
      <c r="C162" s="30">
        <v>45818</v>
      </c>
      <c r="D162" s="21">
        <v>135241</v>
      </c>
      <c r="E162" s="21">
        <f>_xlfn.XLOOKUP(D162,MasterSheet!H:H,MasterSheet!F:F)</f>
        <v>15954.400000000001</v>
      </c>
      <c r="F162" s="22">
        <f>SUMIFS(MasterSheet!J:J, MasterSheet!B:B, B162, MasterSheet!D:D, C162, MasterSheet!H:H, D162)</f>
        <v>1</v>
      </c>
      <c r="G162" s="22">
        <f t="shared" si="9"/>
        <v>15954.400000000001</v>
      </c>
      <c r="H162" s="26">
        <f>SUMIFS(MasterSheet!K:K, MasterSheet!B:B, B162, MasterSheet!D:D, C162, MasterSheet!H:H, D162)</f>
        <v>1</v>
      </c>
      <c r="I162" s="26">
        <f t="shared" si="10"/>
        <v>15954.400000000001</v>
      </c>
      <c r="J162" s="28">
        <f>SUMIFS(MasterSheet!L:L, MasterSheet!B:B, B162, MasterSheet!D:D, C162, MasterSheet!H:H, D162)</f>
        <v>0</v>
      </c>
      <c r="K162" s="28">
        <f t="shared" si="11"/>
        <v>0</v>
      </c>
      <c r="L162" s="21" t="str">
        <f>UPPER(VLOOKUP(D162,MasterSheet!H:U,14,))</f>
        <v>BIOLEGEND</v>
      </c>
    </row>
    <row r="163" spans="1:12" x14ac:dyDescent="0.25">
      <c r="A163" s="21" t="str">
        <f t="shared" si="8"/>
        <v>BIOLEGEND</v>
      </c>
      <c r="B163" s="21" t="str">
        <v>EED115898</v>
      </c>
      <c r="C163" s="30">
        <v>45818</v>
      </c>
      <c r="D163" s="21">
        <v>137623</v>
      </c>
      <c r="E163" s="21">
        <f>_xlfn.XLOOKUP(D163,MasterSheet!H:H,MasterSheet!F:F)</f>
        <v>17292</v>
      </c>
      <c r="F163" s="22">
        <f>SUMIFS(MasterSheet!J:J, MasterSheet!B:B, B163, MasterSheet!D:D, C163, MasterSheet!H:H, D163)</f>
        <v>1</v>
      </c>
      <c r="G163" s="22">
        <f t="shared" si="9"/>
        <v>17292</v>
      </c>
      <c r="H163" s="26">
        <f>SUMIFS(MasterSheet!K:K, MasterSheet!B:B, B163, MasterSheet!D:D, C163, MasterSheet!H:H, D163)</f>
        <v>1</v>
      </c>
      <c r="I163" s="26">
        <f t="shared" si="10"/>
        <v>17292</v>
      </c>
      <c r="J163" s="28">
        <f>SUMIFS(MasterSheet!L:L, MasterSheet!B:B, B163, MasterSheet!D:D, C163, MasterSheet!H:H, D163)</f>
        <v>0</v>
      </c>
      <c r="K163" s="28">
        <f t="shared" si="11"/>
        <v>0</v>
      </c>
      <c r="L163" s="21" t="str">
        <f>UPPER(VLOOKUP(D163,MasterSheet!H:U,14,))</f>
        <v>BIOLEGEND</v>
      </c>
    </row>
    <row r="164" spans="1:12" x14ac:dyDescent="0.25">
      <c r="A164" s="21" t="str">
        <f t="shared" si="8"/>
        <v>BIOLEGEND</v>
      </c>
      <c r="B164" s="21" t="str">
        <v>EED115898</v>
      </c>
      <c r="C164" s="30">
        <v>45818</v>
      </c>
      <c r="D164" s="21">
        <v>141719</v>
      </c>
      <c r="E164" s="21">
        <f>_xlfn.XLOOKUP(D164,MasterSheet!H:H,MasterSheet!F:F)</f>
        <v>9094.7999999999993</v>
      </c>
      <c r="F164" s="22">
        <f>SUMIFS(MasterSheet!J:J, MasterSheet!B:B, B164, MasterSheet!D:D, C164, MasterSheet!H:H, D164)</f>
        <v>1</v>
      </c>
      <c r="G164" s="22">
        <f t="shared" si="9"/>
        <v>9094.7999999999993</v>
      </c>
      <c r="H164" s="26">
        <f>SUMIFS(MasterSheet!K:K, MasterSheet!B:B, B164, MasterSheet!D:D, C164, MasterSheet!H:H, D164)</f>
        <v>1</v>
      </c>
      <c r="I164" s="26">
        <f t="shared" si="10"/>
        <v>9094.7999999999993</v>
      </c>
      <c r="J164" s="28">
        <f>SUMIFS(MasterSheet!L:L, MasterSheet!B:B, B164, MasterSheet!D:D, C164, MasterSheet!H:H, D164)</f>
        <v>0</v>
      </c>
      <c r="K164" s="28">
        <f t="shared" si="11"/>
        <v>0</v>
      </c>
      <c r="L164" s="21" t="str">
        <f>UPPER(VLOOKUP(D164,MasterSheet!H:U,14,))</f>
        <v>BIOLEGEND</v>
      </c>
    </row>
    <row r="165" spans="1:12" x14ac:dyDescent="0.25">
      <c r="A165" s="21" t="str">
        <f t="shared" si="8"/>
        <v>BIOLEGEND</v>
      </c>
      <c r="B165" s="21" t="str">
        <v>EED115898</v>
      </c>
      <c r="C165" s="30">
        <v>45818</v>
      </c>
      <c r="D165" s="21">
        <v>144605</v>
      </c>
      <c r="E165" s="21">
        <f>_xlfn.XLOOKUP(D165,MasterSheet!H:H,MasterSheet!F:F)</f>
        <v>5790.4</v>
      </c>
      <c r="F165" s="22">
        <f>SUMIFS(MasterSheet!J:J, MasterSheet!B:B, B165, MasterSheet!D:D, C165, MasterSheet!H:H, D165)</f>
        <v>1</v>
      </c>
      <c r="G165" s="22">
        <f t="shared" si="9"/>
        <v>5790.4</v>
      </c>
      <c r="H165" s="26">
        <f>SUMIFS(MasterSheet!K:K, MasterSheet!B:B, B165, MasterSheet!D:D, C165, MasterSheet!H:H, D165)</f>
        <v>1</v>
      </c>
      <c r="I165" s="26">
        <f t="shared" si="10"/>
        <v>5790.4</v>
      </c>
      <c r="J165" s="28">
        <f>SUMIFS(MasterSheet!L:L, MasterSheet!B:B, B165, MasterSheet!D:D, C165, MasterSheet!H:H, D165)</f>
        <v>0</v>
      </c>
      <c r="K165" s="28">
        <f t="shared" si="11"/>
        <v>0</v>
      </c>
      <c r="L165" s="21" t="str">
        <f>UPPER(VLOOKUP(D165,MasterSheet!H:U,14,))</f>
        <v>BIOLEGEND</v>
      </c>
    </row>
    <row r="166" spans="1:12" x14ac:dyDescent="0.25">
      <c r="A166" s="21" t="str">
        <f t="shared" si="8"/>
        <v>BIOLEGEND</v>
      </c>
      <c r="B166" s="21" t="str">
        <v>EED115898</v>
      </c>
      <c r="C166" s="30">
        <v>45818</v>
      </c>
      <c r="D166" s="21">
        <v>145505</v>
      </c>
      <c r="E166" s="21">
        <f>_xlfn.XLOOKUP(D166,MasterSheet!H:H,MasterSheet!F:F)</f>
        <v>8522.7999999999993</v>
      </c>
      <c r="F166" s="22">
        <f>SUMIFS(MasterSheet!J:J, MasterSheet!B:B, B166, MasterSheet!D:D, C166, MasterSheet!H:H, D166)</f>
        <v>1</v>
      </c>
      <c r="G166" s="22">
        <f t="shared" si="9"/>
        <v>8522.7999999999993</v>
      </c>
      <c r="H166" s="26">
        <f>SUMIFS(MasterSheet!K:K, MasterSheet!B:B, B166, MasterSheet!D:D, C166, MasterSheet!H:H, D166)</f>
        <v>1</v>
      </c>
      <c r="I166" s="26">
        <f t="shared" si="10"/>
        <v>8522.7999999999993</v>
      </c>
      <c r="J166" s="28">
        <f>SUMIFS(MasterSheet!L:L, MasterSheet!B:B, B166, MasterSheet!D:D, C166, MasterSheet!H:H, D166)</f>
        <v>0</v>
      </c>
      <c r="K166" s="28">
        <f t="shared" si="11"/>
        <v>0</v>
      </c>
      <c r="L166" s="21" t="str">
        <f>UPPER(VLOOKUP(D166,MasterSheet!H:U,14,))</f>
        <v>BIOLEGEND</v>
      </c>
    </row>
    <row r="167" spans="1:12" x14ac:dyDescent="0.25">
      <c r="A167" s="21" t="str">
        <f t="shared" si="8"/>
        <v>BIOLEGEND</v>
      </c>
      <c r="B167" s="21" t="str">
        <v>EED115898</v>
      </c>
      <c r="C167" s="30">
        <v>45818</v>
      </c>
      <c r="D167" s="21">
        <v>145511</v>
      </c>
      <c r="E167" s="21">
        <f>_xlfn.XLOOKUP(D167,MasterSheet!H:H,MasterSheet!F:F)</f>
        <v>12342</v>
      </c>
      <c r="F167" s="22">
        <f>SUMIFS(MasterSheet!J:J, MasterSheet!B:B, B167, MasterSheet!D:D, C167, MasterSheet!H:H, D167)</f>
        <v>1</v>
      </c>
      <c r="G167" s="22">
        <f t="shared" si="9"/>
        <v>12342</v>
      </c>
      <c r="H167" s="26">
        <f>SUMIFS(MasterSheet!K:K, MasterSheet!B:B, B167, MasterSheet!D:D, C167, MasterSheet!H:H, D167)</f>
        <v>1</v>
      </c>
      <c r="I167" s="26">
        <f t="shared" si="10"/>
        <v>12342</v>
      </c>
      <c r="J167" s="28">
        <f>SUMIFS(MasterSheet!L:L, MasterSheet!B:B, B167, MasterSheet!D:D, C167, MasterSheet!H:H, D167)</f>
        <v>0</v>
      </c>
      <c r="K167" s="28">
        <f t="shared" si="11"/>
        <v>0</v>
      </c>
      <c r="L167" s="21" t="str">
        <f>UPPER(VLOOKUP(D167,MasterSheet!H:U,14,))</f>
        <v>BIOLEGEND</v>
      </c>
    </row>
    <row r="168" spans="1:12" x14ac:dyDescent="0.25">
      <c r="A168" s="21" t="str">
        <f t="shared" si="8"/>
        <v>BIOLEGEND</v>
      </c>
      <c r="B168" s="21" t="str">
        <v>EED115898</v>
      </c>
      <c r="C168" s="30">
        <v>45818</v>
      </c>
      <c r="D168" s="21">
        <v>145521</v>
      </c>
      <c r="E168" s="21">
        <f>_xlfn.XLOOKUP(D168,MasterSheet!H:H,MasterSheet!F:F)</f>
        <v>8408.4</v>
      </c>
      <c r="F168" s="22">
        <f>SUMIFS(MasterSheet!J:J, MasterSheet!B:B, B168, MasterSheet!D:D, C168, MasterSheet!H:H, D168)</f>
        <v>1</v>
      </c>
      <c r="G168" s="22">
        <f t="shared" si="9"/>
        <v>8408.4</v>
      </c>
      <c r="H168" s="26">
        <f>SUMIFS(MasterSheet!K:K, MasterSheet!B:B, B168, MasterSheet!D:D, C168, MasterSheet!H:H, D168)</f>
        <v>1</v>
      </c>
      <c r="I168" s="26">
        <f t="shared" si="10"/>
        <v>8408.4</v>
      </c>
      <c r="J168" s="28">
        <f>SUMIFS(MasterSheet!L:L, MasterSheet!B:B, B168, MasterSheet!D:D, C168, MasterSheet!H:H, D168)</f>
        <v>0</v>
      </c>
      <c r="K168" s="28">
        <f t="shared" si="11"/>
        <v>0</v>
      </c>
      <c r="L168" s="21" t="str">
        <f>UPPER(VLOOKUP(D168,MasterSheet!H:U,14,))</f>
        <v>BIOLEGEND</v>
      </c>
    </row>
    <row r="169" spans="1:12" x14ac:dyDescent="0.25">
      <c r="A169" s="21" t="str">
        <f t="shared" si="8"/>
        <v>BIOLEGEND</v>
      </c>
      <c r="B169" s="21" t="str">
        <v>EED115898</v>
      </c>
      <c r="C169" s="30">
        <v>45818</v>
      </c>
      <c r="D169" s="21">
        <v>146606</v>
      </c>
      <c r="E169" s="21">
        <f>_xlfn.XLOOKUP(D169,MasterSheet!H:H,MasterSheet!F:F)</f>
        <v>21868</v>
      </c>
      <c r="F169" s="22">
        <f>SUMIFS(MasterSheet!J:J, MasterSheet!B:B, B169, MasterSheet!D:D, C169, MasterSheet!H:H, D169)</f>
        <v>1</v>
      </c>
      <c r="G169" s="22">
        <f t="shared" si="9"/>
        <v>21868</v>
      </c>
      <c r="H169" s="26">
        <f>SUMIFS(MasterSheet!K:K, MasterSheet!B:B, B169, MasterSheet!D:D, C169, MasterSheet!H:H, D169)</f>
        <v>1</v>
      </c>
      <c r="I169" s="26">
        <f t="shared" si="10"/>
        <v>21868</v>
      </c>
      <c r="J169" s="28">
        <f>SUMIFS(MasterSheet!L:L, MasterSheet!B:B, B169, MasterSheet!D:D, C169, MasterSheet!H:H, D169)</f>
        <v>0</v>
      </c>
      <c r="K169" s="28">
        <f t="shared" si="11"/>
        <v>0</v>
      </c>
      <c r="L169" s="21" t="str">
        <f>UPPER(VLOOKUP(D169,MasterSheet!H:U,14,))</f>
        <v>BIOLEGEND</v>
      </c>
    </row>
    <row r="170" spans="1:12" x14ac:dyDescent="0.25">
      <c r="A170" s="21" t="str">
        <f t="shared" si="8"/>
        <v>BIOLEGEND</v>
      </c>
      <c r="B170" s="21" t="str">
        <v>EED115898</v>
      </c>
      <c r="C170" s="30">
        <v>45818</v>
      </c>
      <c r="D170" s="21">
        <v>147710</v>
      </c>
      <c r="E170" s="21">
        <f>_xlfn.XLOOKUP(D170,MasterSheet!H:H,MasterSheet!F:F)</f>
        <v>12755.599999999999</v>
      </c>
      <c r="F170" s="22">
        <f>SUMIFS(MasterSheet!J:J, MasterSheet!B:B, B170, MasterSheet!D:D, C170, MasterSheet!H:H, D170)</f>
        <v>1</v>
      </c>
      <c r="G170" s="22">
        <f t="shared" si="9"/>
        <v>12755.599999999999</v>
      </c>
      <c r="H170" s="26">
        <f>SUMIFS(MasterSheet!K:K, MasterSheet!B:B, B170, MasterSheet!D:D, C170, MasterSheet!H:H, D170)</f>
        <v>1</v>
      </c>
      <c r="I170" s="26">
        <f t="shared" si="10"/>
        <v>12755.599999999999</v>
      </c>
      <c r="J170" s="28">
        <f>SUMIFS(MasterSheet!L:L, MasterSheet!B:B, B170, MasterSheet!D:D, C170, MasterSheet!H:H, D170)</f>
        <v>0</v>
      </c>
      <c r="K170" s="28">
        <f t="shared" si="11"/>
        <v>0</v>
      </c>
      <c r="L170" s="21" t="str">
        <f>UPPER(VLOOKUP(D170,MasterSheet!H:U,14,))</f>
        <v>BIOLEGEND</v>
      </c>
    </row>
    <row r="171" spans="1:12" x14ac:dyDescent="0.25">
      <c r="A171" s="21" t="str">
        <f t="shared" si="8"/>
        <v>BIOLEGEND</v>
      </c>
      <c r="B171" s="21" t="str">
        <v>EED115898</v>
      </c>
      <c r="C171" s="30">
        <v>45818</v>
      </c>
      <c r="D171" s="21">
        <v>148233</v>
      </c>
      <c r="E171" s="21">
        <f>_xlfn.XLOOKUP(D171,MasterSheet!H:H,MasterSheet!F:F)</f>
        <v>11096.8</v>
      </c>
      <c r="F171" s="22">
        <f>SUMIFS(MasterSheet!J:J, MasterSheet!B:B, B171, MasterSheet!D:D, C171, MasterSheet!H:H, D171)</f>
        <v>1</v>
      </c>
      <c r="G171" s="22">
        <f t="shared" si="9"/>
        <v>11096.8</v>
      </c>
      <c r="H171" s="26">
        <f>SUMIFS(MasterSheet!K:K, MasterSheet!B:B, B171, MasterSheet!D:D, C171, MasterSheet!H:H, D171)</f>
        <v>1</v>
      </c>
      <c r="I171" s="26">
        <f t="shared" si="10"/>
        <v>11096.8</v>
      </c>
      <c r="J171" s="28">
        <f>SUMIFS(MasterSheet!L:L, MasterSheet!B:B, B171, MasterSheet!D:D, C171, MasterSheet!H:H, D171)</f>
        <v>0</v>
      </c>
      <c r="K171" s="28">
        <f t="shared" si="11"/>
        <v>0</v>
      </c>
      <c r="L171" s="21" t="str">
        <f>UPPER(VLOOKUP(D171,MasterSheet!H:U,14,))</f>
        <v>BIOLEGEND</v>
      </c>
    </row>
    <row r="172" spans="1:12" x14ac:dyDescent="0.25">
      <c r="A172" s="21" t="str">
        <f t="shared" si="8"/>
        <v>BIOLEGEND</v>
      </c>
      <c r="B172" s="21" t="str">
        <v>EED115898</v>
      </c>
      <c r="C172" s="30">
        <v>45818</v>
      </c>
      <c r="D172" s="21">
        <v>154308</v>
      </c>
      <c r="E172" s="21">
        <f>_xlfn.XLOOKUP(D172,MasterSheet!H:H,MasterSheet!F:F)</f>
        <v>23100</v>
      </c>
      <c r="F172" s="22">
        <f>SUMIFS(MasterSheet!J:J, MasterSheet!B:B, B172, MasterSheet!D:D, C172, MasterSheet!H:H, D172)</f>
        <v>1</v>
      </c>
      <c r="G172" s="22">
        <f t="shared" si="9"/>
        <v>23100</v>
      </c>
      <c r="H172" s="26">
        <f>SUMIFS(MasterSheet!K:K, MasterSheet!B:B, B172, MasterSheet!D:D, C172, MasterSheet!H:H, D172)</f>
        <v>1</v>
      </c>
      <c r="I172" s="26">
        <f t="shared" si="10"/>
        <v>23100</v>
      </c>
      <c r="J172" s="28">
        <f>SUMIFS(MasterSheet!L:L, MasterSheet!B:B, B172, MasterSheet!D:D, C172, MasterSheet!H:H, D172)</f>
        <v>0</v>
      </c>
      <c r="K172" s="28">
        <f t="shared" si="11"/>
        <v>0</v>
      </c>
      <c r="L172" s="21" t="str">
        <f>UPPER(VLOOKUP(D172,MasterSheet!H:U,14,))</f>
        <v>BIOLEGEND</v>
      </c>
    </row>
    <row r="173" spans="1:12" x14ac:dyDescent="0.25">
      <c r="A173" s="21" t="str">
        <f t="shared" si="8"/>
        <v>BIOLEGEND</v>
      </c>
      <c r="B173" s="21" t="str">
        <v>EED115898</v>
      </c>
      <c r="C173" s="30">
        <v>45818</v>
      </c>
      <c r="D173" s="21">
        <v>155526</v>
      </c>
      <c r="E173" s="21">
        <f>_xlfn.XLOOKUP(D173,MasterSheet!H:H,MasterSheet!F:F)</f>
        <v>21450</v>
      </c>
      <c r="F173" s="22">
        <f>SUMIFS(MasterSheet!J:J, MasterSheet!B:B, B173, MasterSheet!D:D, C173, MasterSheet!H:H, D173)</f>
        <v>1</v>
      </c>
      <c r="G173" s="22">
        <f t="shared" si="9"/>
        <v>21450</v>
      </c>
      <c r="H173" s="26">
        <f>SUMIFS(MasterSheet!K:K, MasterSheet!B:B, B173, MasterSheet!D:D, C173, MasterSheet!H:H, D173)</f>
        <v>1</v>
      </c>
      <c r="I173" s="26">
        <f t="shared" si="10"/>
        <v>21450</v>
      </c>
      <c r="J173" s="28">
        <f>SUMIFS(MasterSheet!L:L, MasterSheet!B:B, B173, MasterSheet!D:D, C173, MasterSheet!H:H, D173)</f>
        <v>0</v>
      </c>
      <c r="K173" s="28">
        <f t="shared" si="11"/>
        <v>0</v>
      </c>
      <c r="L173" s="21" t="str">
        <f>UPPER(VLOOKUP(D173,MasterSheet!H:U,14,))</f>
        <v>BIOLEGEND</v>
      </c>
    </row>
    <row r="174" spans="1:12" x14ac:dyDescent="0.25">
      <c r="A174" s="21" t="str">
        <f t="shared" si="8"/>
        <v>BIOLEGEND</v>
      </c>
      <c r="B174" s="21" t="str">
        <v>EED115898</v>
      </c>
      <c r="C174" s="30">
        <v>45818</v>
      </c>
      <c r="D174" s="21">
        <v>155909</v>
      </c>
      <c r="E174" s="21">
        <f>_xlfn.XLOOKUP(D174,MasterSheet!H:H,MasterSheet!F:F)</f>
        <v>8065.2000000000007</v>
      </c>
      <c r="F174" s="22">
        <f>SUMIFS(MasterSheet!J:J, MasterSheet!B:B, B174, MasterSheet!D:D, C174, MasterSheet!H:H, D174)</f>
        <v>1</v>
      </c>
      <c r="G174" s="22">
        <f t="shared" si="9"/>
        <v>8065.2000000000007</v>
      </c>
      <c r="H174" s="26">
        <f>SUMIFS(MasterSheet!K:K, MasterSheet!B:B, B174, MasterSheet!D:D, C174, MasterSheet!H:H, D174)</f>
        <v>1</v>
      </c>
      <c r="I174" s="26">
        <f t="shared" si="10"/>
        <v>8065.2000000000007</v>
      </c>
      <c r="J174" s="28">
        <f>SUMIFS(MasterSheet!L:L, MasterSheet!B:B, B174, MasterSheet!D:D, C174, MasterSheet!H:H, D174)</f>
        <v>0</v>
      </c>
      <c r="K174" s="28">
        <f t="shared" si="11"/>
        <v>0</v>
      </c>
      <c r="L174" s="21" t="str">
        <f>UPPER(VLOOKUP(D174,MasterSheet!H:U,14,))</f>
        <v>BIOLEGEND</v>
      </c>
    </row>
    <row r="175" spans="1:12" x14ac:dyDescent="0.25">
      <c r="A175" s="21" t="str">
        <f t="shared" si="8"/>
        <v>BIOLEGEND</v>
      </c>
      <c r="B175" s="21" t="str">
        <v>EED115898</v>
      </c>
      <c r="C175" s="30">
        <v>45818</v>
      </c>
      <c r="D175" s="21">
        <v>156541</v>
      </c>
      <c r="E175" s="21">
        <f>_xlfn.XLOOKUP(D175,MasterSheet!H:H,MasterSheet!F:F)</f>
        <v>20020</v>
      </c>
      <c r="F175" s="22">
        <f>SUMIFS(MasterSheet!J:J, MasterSheet!B:B, B175, MasterSheet!D:D, C175, MasterSheet!H:H, D175)</f>
        <v>1</v>
      </c>
      <c r="G175" s="22">
        <f t="shared" si="9"/>
        <v>20020</v>
      </c>
      <c r="H175" s="26">
        <f>SUMIFS(MasterSheet!K:K, MasterSheet!B:B, B175, MasterSheet!D:D, C175, MasterSheet!H:H, D175)</f>
        <v>1</v>
      </c>
      <c r="I175" s="26">
        <f t="shared" si="10"/>
        <v>20020</v>
      </c>
      <c r="J175" s="28">
        <f>SUMIFS(MasterSheet!L:L, MasterSheet!B:B, B175, MasterSheet!D:D, C175, MasterSheet!H:H, D175)</f>
        <v>0</v>
      </c>
      <c r="K175" s="28">
        <f t="shared" si="11"/>
        <v>0</v>
      </c>
      <c r="L175" s="21" t="str">
        <f>UPPER(VLOOKUP(D175,MasterSheet!H:U,14,))</f>
        <v>BIOLEGEND</v>
      </c>
    </row>
    <row r="176" spans="1:12" x14ac:dyDescent="0.25">
      <c r="A176" s="21" t="str">
        <f t="shared" si="8"/>
        <v>BIOLEGEND</v>
      </c>
      <c r="B176" s="21" t="str">
        <v>EED115898</v>
      </c>
      <c r="C176" s="30">
        <v>45818</v>
      </c>
      <c r="D176" s="21">
        <v>156918</v>
      </c>
      <c r="E176" s="21">
        <f>_xlfn.XLOOKUP(D176,MasterSheet!H:H,MasterSheet!F:F)</f>
        <v>19404</v>
      </c>
      <c r="F176" s="22">
        <f>SUMIFS(MasterSheet!J:J, MasterSheet!B:B, B176, MasterSheet!D:D, C176, MasterSheet!H:H, D176)</f>
        <v>1</v>
      </c>
      <c r="G176" s="22">
        <f t="shared" si="9"/>
        <v>19404</v>
      </c>
      <c r="H176" s="26">
        <f>SUMIFS(MasterSheet!K:K, MasterSheet!B:B, B176, MasterSheet!D:D, C176, MasterSheet!H:H, D176)</f>
        <v>1</v>
      </c>
      <c r="I176" s="26">
        <f t="shared" si="10"/>
        <v>19404</v>
      </c>
      <c r="J176" s="28">
        <f>SUMIFS(MasterSheet!L:L, MasterSheet!B:B, B176, MasterSheet!D:D, C176, MasterSheet!H:H, D176)</f>
        <v>0</v>
      </c>
      <c r="K176" s="28">
        <f t="shared" si="11"/>
        <v>0</v>
      </c>
      <c r="L176" s="21" t="str">
        <f>UPPER(VLOOKUP(D176,MasterSheet!H:U,14,))</f>
        <v>BIOLEGEND</v>
      </c>
    </row>
    <row r="177" spans="1:12" x14ac:dyDescent="0.25">
      <c r="A177" s="21" t="str">
        <f t="shared" si="8"/>
        <v>BIOLEGEND</v>
      </c>
      <c r="B177" s="21" t="str">
        <v>EED115898</v>
      </c>
      <c r="C177" s="30">
        <v>45818</v>
      </c>
      <c r="D177" s="21">
        <v>157305</v>
      </c>
      <c r="E177" s="21">
        <f>_xlfn.XLOOKUP(D177,MasterSheet!H:H,MasterSheet!F:F)</f>
        <v>3326.3999999999996</v>
      </c>
      <c r="F177" s="22">
        <f>SUMIFS(MasterSheet!J:J, MasterSheet!B:B, B177, MasterSheet!D:D, C177, MasterSheet!H:H, D177)</f>
        <v>1</v>
      </c>
      <c r="G177" s="22">
        <f t="shared" si="9"/>
        <v>3326.3999999999996</v>
      </c>
      <c r="H177" s="26">
        <f>SUMIFS(MasterSheet!K:K, MasterSheet!B:B, B177, MasterSheet!D:D, C177, MasterSheet!H:H, D177)</f>
        <v>1</v>
      </c>
      <c r="I177" s="26">
        <f t="shared" si="10"/>
        <v>3326.3999999999996</v>
      </c>
      <c r="J177" s="28">
        <f>SUMIFS(MasterSheet!L:L, MasterSheet!B:B, B177, MasterSheet!D:D, C177, MasterSheet!H:H, D177)</f>
        <v>0</v>
      </c>
      <c r="K177" s="28">
        <f t="shared" si="11"/>
        <v>0</v>
      </c>
      <c r="L177" s="21" t="str">
        <f>UPPER(VLOOKUP(D177,MasterSheet!H:U,14,))</f>
        <v>BIOLEGEND</v>
      </c>
    </row>
    <row r="178" spans="1:12" x14ac:dyDescent="0.25">
      <c r="A178" s="21" t="str">
        <f t="shared" si="8"/>
        <v>BIOLEGEND</v>
      </c>
      <c r="B178" s="21" t="str">
        <v>EED115898</v>
      </c>
      <c r="C178" s="30">
        <v>45818</v>
      </c>
      <c r="D178" s="21">
        <v>161006</v>
      </c>
      <c r="E178" s="21">
        <f>_xlfn.XLOOKUP(D178,MasterSheet!H:H,MasterSheet!F:F)</f>
        <v>16077.599999999999</v>
      </c>
      <c r="F178" s="22">
        <f>SUMIFS(MasterSheet!J:J, MasterSheet!B:B, B178, MasterSheet!D:D, C178, MasterSheet!H:H, D178)</f>
        <v>1</v>
      </c>
      <c r="G178" s="22">
        <f t="shared" si="9"/>
        <v>16077.599999999999</v>
      </c>
      <c r="H178" s="26">
        <f>SUMIFS(MasterSheet!K:K, MasterSheet!B:B, B178, MasterSheet!D:D, C178, MasterSheet!H:H, D178)</f>
        <v>1</v>
      </c>
      <c r="I178" s="26">
        <f t="shared" si="10"/>
        <v>16077.599999999999</v>
      </c>
      <c r="J178" s="28">
        <f>SUMIFS(MasterSheet!L:L, MasterSheet!B:B, B178, MasterSheet!D:D, C178, MasterSheet!H:H, D178)</f>
        <v>0</v>
      </c>
      <c r="K178" s="28">
        <f t="shared" si="11"/>
        <v>0</v>
      </c>
      <c r="L178" s="21" t="str">
        <f>UPPER(VLOOKUP(D178,MasterSheet!H:U,14,))</f>
        <v>BIOLEGEND</v>
      </c>
    </row>
    <row r="179" spans="1:12" x14ac:dyDescent="0.25">
      <c r="A179" s="21" t="str">
        <f t="shared" si="8"/>
        <v>BIOLEGEND</v>
      </c>
      <c r="B179" s="21" t="str">
        <v>EED115898</v>
      </c>
      <c r="C179" s="30">
        <v>45818</v>
      </c>
      <c r="D179" s="21">
        <v>161218</v>
      </c>
      <c r="E179" s="21">
        <f>_xlfn.XLOOKUP(D179,MasterSheet!H:H,MasterSheet!F:F)</f>
        <v>10582</v>
      </c>
      <c r="F179" s="22">
        <f>SUMIFS(MasterSheet!J:J, MasterSheet!B:B, B179, MasterSheet!D:D, C179, MasterSheet!H:H, D179)</f>
        <v>1</v>
      </c>
      <c r="G179" s="22">
        <f t="shared" si="9"/>
        <v>10582</v>
      </c>
      <c r="H179" s="26">
        <f>SUMIFS(MasterSheet!K:K, MasterSheet!B:B, B179, MasterSheet!D:D, C179, MasterSheet!H:H, D179)</f>
        <v>1</v>
      </c>
      <c r="I179" s="26">
        <f t="shared" si="10"/>
        <v>10582</v>
      </c>
      <c r="J179" s="28">
        <f>SUMIFS(MasterSheet!L:L, MasterSheet!B:B, B179, MasterSheet!D:D, C179, MasterSheet!H:H, D179)</f>
        <v>0</v>
      </c>
      <c r="K179" s="28">
        <f t="shared" si="11"/>
        <v>0</v>
      </c>
      <c r="L179" s="21" t="str">
        <f>UPPER(VLOOKUP(D179,MasterSheet!H:U,14,))</f>
        <v>BIOLEGEND</v>
      </c>
    </row>
    <row r="180" spans="1:12" x14ac:dyDescent="0.25">
      <c r="A180" s="21" t="str">
        <f t="shared" si="8"/>
        <v>BIOLEGEND</v>
      </c>
      <c r="B180" s="21" t="str">
        <v>EED115898</v>
      </c>
      <c r="C180" s="30">
        <v>45818</v>
      </c>
      <c r="D180" s="21">
        <v>164204</v>
      </c>
      <c r="E180" s="21">
        <f>_xlfn.XLOOKUP(D180,MasterSheet!H:H,MasterSheet!F:F)</f>
        <v>14128.400000000001</v>
      </c>
      <c r="F180" s="22">
        <f>SUMIFS(MasterSheet!J:J, MasterSheet!B:B, B180, MasterSheet!D:D, C180, MasterSheet!H:H, D180)</f>
        <v>1</v>
      </c>
      <c r="G180" s="22">
        <f t="shared" si="9"/>
        <v>14128.400000000001</v>
      </c>
      <c r="H180" s="26">
        <f>SUMIFS(MasterSheet!K:K, MasterSheet!B:B, B180, MasterSheet!D:D, C180, MasterSheet!H:H, D180)</f>
        <v>1</v>
      </c>
      <c r="I180" s="26">
        <f t="shared" si="10"/>
        <v>14128.400000000001</v>
      </c>
      <c r="J180" s="28">
        <f>SUMIFS(MasterSheet!L:L, MasterSheet!B:B, B180, MasterSheet!D:D, C180, MasterSheet!H:H, D180)</f>
        <v>0</v>
      </c>
      <c r="K180" s="28">
        <f t="shared" si="11"/>
        <v>0</v>
      </c>
      <c r="L180" s="21" t="str">
        <f>UPPER(VLOOKUP(D180,MasterSheet!H:U,14,))</f>
        <v>BIOLEGEND</v>
      </c>
    </row>
    <row r="181" spans="1:12" x14ac:dyDescent="0.25">
      <c r="A181" s="21" t="str">
        <f t="shared" si="8"/>
        <v>BIOLEGEND</v>
      </c>
      <c r="B181" s="21" t="str">
        <v>EED115898</v>
      </c>
      <c r="C181" s="30">
        <v>45818</v>
      </c>
      <c r="D181" s="21">
        <v>165602</v>
      </c>
      <c r="E181" s="21">
        <f>_xlfn.XLOOKUP(D181,MasterSheet!H:H,MasterSheet!F:F)</f>
        <v>6776</v>
      </c>
      <c r="F181" s="22">
        <f>SUMIFS(MasterSheet!J:J, MasterSheet!B:B, B181, MasterSheet!D:D, C181, MasterSheet!H:H, D181)</f>
        <v>1</v>
      </c>
      <c r="G181" s="22">
        <f t="shared" si="9"/>
        <v>6776</v>
      </c>
      <c r="H181" s="26">
        <f>SUMIFS(MasterSheet!K:K, MasterSheet!B:B, B181, MasterSheet!D:D, C181, MasterSheet!H:H, D181)</f>
        <v>1</v>
      </c>
      <c r="I181" s="26">
        <f t="shared" si="10"/>
        <v>6776</v>
      </c>
      <c r="J181" s="28">
        <f>SUMIFS(MasterSheet!L:L, MasterSheet!B:B, B181, MasterSheet!D:D, C181, MasterSheet!H:H, D181)</f>
        <v>0</v>
      </c>
      <c r="K181" s="28">
        <f t="shared" si="11"/>
        <v>0</v>
      </c>
      <c r="L181" s="21" t="str">
        <f>UPPER(VLOOKUP(D181,MasterSheet!H:U,14,))</f>
        <v>BIOLEGEND</v>
      </c>
    </row>
    <row r="182" spans="1:12" x14ac:dyDescent="0.25">
      <c r="A182" s="21" t="str">
        <f t="shared" si="8"/>
        <v>BIOLEGEND</v>
      </c>
      <c r="B182" s="21" t="str">
        <v>EED115898</v>
      </c>
      <c r="C182" s="30">
        <v>45818</v>
      </c>
      <c r="D182" s="21">
        <v>300406</v>
      </c>
      <c r="E182" s="21">
        <f>_xlfn.XLOOKUP(D182,MasterSheet!H:H,MasterSheet!F:F)</f>
        <v>3080</v>
      </c>
      <c r="F182" s="22">
        <f>SUMIFS(MasterSheet!J:J, MasterSheet!B:B, B182, MasterSheet!D:D, C182, MasterSheet!H:H, D182)</f>
        <v>2</v>
      </c>
      <c r="G182" s="22">
        <f t="shared" si="9"/>
        <v>6160</v>
      </c>
      <c r="H182" s="26">
        <f>SUMIFS(MasterSheet!K:K, MasterSheet!B:B, B182, MasterSheet!D:D, C182, MasterSheet!H:H, D182)</f>
        <v>2</v>
      </c>
      <c r="I182" s="26">
        <f t="shared" si="10"/>
        <v>6160</v>
      </c>
      <c r="J182" s="28">
        <f>SUMIFS(MasterSheet!L:L, MasterSheet!B:B, B182, MasterSheet!D:D, C182, MasterSheet!H:H, D182)</f>
        <v>0</v>
      </c>
      <c r="K182" s="28">
        <f t="shared" si="11"/>
        <v>0</v>
      </c>
      <c r="L182" s="21" t="str">
        <f>UPPER(VLOOKUP(D182,MasterSheet!H:U,14,))</f>
        <v>BIOLEGEND</v>
      </c>
    </row>
    <row r="183" spans="1:12" x14ac:dyDescent="0.25">
      <c r="A183" s="21" t="str">
        <f t="shared" si="8"/>
        <v>BIOLEGEND</v>
      </c>
      <c r="B183" s="21" t="str">
        <v>EED115898</v>
      </c>
      <c r="C183" s="30">
        <v>45818</v>
      </c>
      <c r="D183" s="21">
        <v>300529</v>
      </c>
      <c r="E183" s="21">
        <f>_xlfn.XLOOKUP(D183,MasterSheet!H:H,MasterSheet!F:F)</f>
        <v>6406.4</v>
      </c>
      <c r="F183" s="22">
        <f>SUMIFS(MasterSheet!J:J, MasterSheet!B:B, B183, MasterSheet!D:D, C183, MasterSheet!H:H, D183)</f>
        <v>1</v>
      </c>
      <c r="G183" s="22">
        <f t="shared" si="9"/>
        <v>6406.4</v>
      </c>
      <c r="H183" s="26">
        <f>SUMIFS(MasterSheet!K:K, MasterSheet!B:B, B183, MasterSheet!D:D, C183, MasterSheet!H:H, D183)</f>
        <v>1</v>
      </c>
      <c r="I183" s="26">
        <f t="shared" si="10"/>
        <v>6406.4</v>
      </c>
      <c r="J183" s="28">
        <f>SUMIFS(MasterSheet!L:L, MasterSheet!B:B, B183, MasterSheet!D:D, C183, MasterSheet!H:H, D183)</f>
        <v>0</v>
      </c>
      <c r="K183" s="28">
        <f t="shared" si="11"/>
        <v>0</v>
      </c>
      <c r="L183" s="21" t="str">
        <f>UPPER(VLOOKUP(D183,MasterSheet!H:U,14,))</f>
        <v>BIOLEGEND</v>
      </c>
    </row>
    <row r="184" spans="1:12" x14ac:dyDescent="0.25">
      <c r="A184" s="21" t="str">
        <f t="shared" si="8"/>
        <v>BIOLEGEND</v>
      </c>
      <c r="B184" s="21" t="str">
        <v>EED115898</v>
      </c>
      <c r="C184" s="30">
        <v>45818</v>
      </c>
      <c r="D184" s="21">
        <v>300925</v>
      </c>
      <c r="E184" s="21">
        <f>_xlfn.XLOOKUP(D184,MasterSheet!H:H,MasterSheet!F:F)</f>
        <v>8734</v>
      </c>
      <c r="F184" s="22">
        <f>SUMIFS(MasterSheet!J:J, MasterSheet!B:B, B184, MasterSheet!D:D, C184, MasterSheet!H:H, D184)</f>
        <v>1</v>
      </c>
      <c r="G184" s="22">
        <f t="shared" si="9"/>
        <v>8734</v>
      </c>
      <c r="H184" s="26">
        <f>SUMIFS(MasterSheet!K:K, MasterSheet!B:B, B184, MasterSheet!D:D, C184, MasterSheet!H:H, D184)</f>
        <v>1</v>
      </c>
      <c r="I184" s="26">
        <f t="shared" si="10"/>
        <v>8734</v>
      </c>
      <c r="J184" s="28">
        <f>SUMIFS(MasterSheet!L:L, MasterSheet!B:B, B184, MasterSheet!D:D, C184, MasterSheet!H:H, D184)</f>
        <v>0</v>
      </c>
      <c r="K184" s="28">
        <f t="shared" si="11"/>
        <v>0</v>
      </c>
      <c r="L184" s="21" t="str">
        <f>UPPER(VLOOKUP(D184,MasterSheet!H:U,14,))</f>
        <v>BIOLEGEND</v>
      </c>
    </row>
    <row r="185" spans="1:12" x14ac:dyDescent="0.25">
      <c r="A185" s="21" t="str">
        <f t="shared" si="8"/>
        <v>BIOLEGEND</v>
      </c>
      <c r="B185" s="21" t="str">
        <v>EED115898</v>
      </c>
      <c r="C185" s="30">
        <v>45818</v>
      </c>
      <c r="D185" s="21">
        <v>301820</v>
      </c>
      <c r="E185" s="21">
        <f>_xlfn.XLOOKUP(D185,MasterSheet!H:H,MasterSheet!F:F)</f>
        <v>17987.2</v>
      </c>
      <c r="F185" s="22">
        <f>SUMIFS(MasterSheet!J:J, MasterSheet!B:B, B185, MasterSheet!D:D, C185, MasterSheet!H:H, D185)</f>
        <v>1</v>
      </c>
      <c r="G185" s="22">
        <f t="shared" si="9"/>
        <v>17987.2</v>
      </c>
      <c r="H185" s="26">
        <f>SUMIFS(MasterSheet!K:K, MasterSheet!B:B, B185, MasterSheet!D:D, C185, MasterSheet!H:H, D185)</f>
        <v>1</v>
      </c>
      <c r="I185" s="26">
        <f t="shared" si="10"/>
        <v>17987.2</v>
      </c>
      <c r="J185" s="28">
        <f>SUMIFS(MasterSheet!L:L, MasterSheet!B:B, B185, MasterSheet!D:D, C185, MasterSheet!H:H, D185)</f>
        <v>0</v>
      </c>
      <c r="K185" s="28">
        <f t="shared" si="11"/>
        <v>0</v>
      </c>
      <c r="L185" s="21" t="str">
        <f>UPPER(VLOOKUP(D185,MasterSheet!H:U,14,))</f>
        <v>BIOLEGEND</v>
      </c>
    </row>
    <row r="186" spans="1:12" x14ac:dyDescent="0.25">
      <c r="A186" s="21" t="str">
        <f t="shared" si="8"/>
        <v>BIOLEGEND</v>
      </c>
      <c r="B186" s="21" t="str">
        <v>EED115898</v>
      </c>
      <c r="C186" s="30">
        <v>45818</v>
      </c>
      <c r="D186" s="21">
        <v>302011</v>
      </c>
      <c r="E186" s="21">
        <f>_xlfn.XLOOKUP(D186,MasterSheet!H:H,MasterSheet!F:F)</f>
        <v>8131.2000000000007</v>
      </c>
      <c r="F186" s="22">
        <f>SUMIFS(MasterSheet!J:J, MasterSheet!B:B, B186, MasterSheet!D:D, C186, MasterSheet!H:H, D186)</f>
        <v>1</v>
      </c>
      <c r="G186" s="22">
        <f t="shared" si="9"/>
        <v>8131.2000000000007</v>
      </c>
      <c r="H186" s="26">
        <f>SUMIFS(MasterSheet!K:K, MasterSheet!B:B, B186, MasterSheet!D:D, C186, MasterSheet!H:H, D186)</f>
        <v>1</v>
      </c>
      <c r="I186" s="26">
        <f t="shared" si="10"/>
        <v>8131.2000000000007</v>
      </c>
      <c r="J186" s="28">
        <f>SUMIFS(MasterSheet!L:L, MasterSheet!B:B, B186, MasterSheet!D:D, C186, MasterSheet!H:H, D186)</f>
        <v>0</v>
      </c>
      <c r="K186" s="28">
        <f t="shared" si="11"/>
        <v>0</v>
      </c>
      <c r="L186" s="21" t="str">
        <f>UPPER(VLOOKUP(D186,MasterSheet!H:U,14,))</f>
        <v>BIOLEGEND</v>
      </c>
    </row>
    <row r="187" spans="1:12" x14ac:dyDescent="0.25">
      <c r="A187" s="21" t="str">
        <f t="shared" si="8"/>
        <v>BIOLEGEND</v>
      </c>
      <c r="B187" s="21" t="str">
        <v>EED115898</v>
      </c>
      <c r="C187" s="30">
        <v>45818</v>
      </c>
      <c r="D187" s="21">
        <v>302048</v>
      </c>
      <c r="E187" s="21">
        <f>_xlfn.XLOOKUP(D187,MasterSheet!H:H,MasterSheet!F:F)</f>
        <v>24816</v>
      </c>
      <c r="F187" s="22">
        <f>SUMIFS(MasterSheet!J:J, MasterSheet!B:B, B187, MasterSheet!D:D, C187, MasterSheet!H:H, D187)</f>
        <v>1</v>
      </c>
      <c r="G187" s="22">
        <f t="shared" si="9"/>
        <v>24816</v>
      </c>
      <c r="H187" s="26">
        <f>SUMIFS(MasterSheet!K:K, MasterSheet!B:B, B187, MasterSheet!D:D, C187, MasterSheet!H:H, D187)</f>
        <v>1</v>
      </c>
      <c r="I187" s="26">
        <f t="shared" si="10"/>
        <v>24816</v>
      </c>
      <c r="J187" s="28">
        <f>SUMIFS(MasterSheet!L:L, MasterSheet!B:B, B187, MasterSheet!D:D, C187, MasterSheet!H:H, D187)</f>
        <v>0</v>
      </c>
      <c r="K187" s="28">
        <f t="shared" si="11"/>
        <v>0</v>
      </c>
      <c r="L187" s="21" t="str">
        <f>UPPER(VLOOKUP(D187,MasterSheet!H:U,14,))</f>
        <v>BIOLEGEND</v>
      </c>
    </row>
    <row r="188" spans="1:12" x14ac:dyDescent="0.25">
      <c r="A188" s="21" t="str">
        <f t="shared" si="8"/>
        <v>BIOLEGEND</v>
      </c>
      <c r="B188" s="21" t="str">
        <v>EED115898</v>
      </c>
      <c r="C188" s="30">
        <v>45818</v>
      </c>
      <c r="D188" s="21">
        <v>302244</v>
      </c>
      <c r="E188" s="21">
        <f>_xlfn.XLOOKUP(D188,MasterSheet!H:H,MasterSheet!F:F)</f>
        <v>27984</v>
      </c>
      <c r="F188" s="22">
        <f>SUMIFS(MasterSheet!J:J, MasterSheet!B:B, B188, MasterSheet!D:D, C188, MasterSheet!H:H, D188)</f>
        <v>1</v>
      </c>
      <c r="G188" s="22">
        <f t="shared" si="9"/>
        <v>27984</v>
      </c>
      <c r="H188" s="26">
        <f>SUMIFS(MasterSheet!K:K, MasterSheet!B:B, B188, MasterSheet!D:D, C188, MasterSheet!H:H, D188)</f>
        <v>1</v>
      </c>
      <c r="I188" s="26">
        <f t="shared" si="10"/>
        <v>27984</v>
      </c>
      <c r="J188" s="28">
        <f>SUMIFS(MasterSheet!L:L, MasterSheet!B:B, B188, MasterSheet!D:D, C188, MasterSheet!H:H, D188)</f>
        <v>0</v>
      </c>
      <c r="K188" s="28">
        <f t="shared" si="11"/>
        <v>0</v>
      </c>
      <c r="L188" s="21" t="str">
        <f>UPPER(VLOOKUP(D188,MasterSheet!H:U,14,))</f>
        <v>BIOLEGEND</v>
      </c>
    </row>
    <row r="189" spans="1:12" x14ac:dyDescent="0.25">
      <c r="A189" s="21" t="str">
        <f t="shared" si="8"/>
        <v>BIOLEGEND</v>
      </c>
      <c r="B189" s="21" t="str">
        <v>EED115898</v>
      </c>
      <c r="C189" s="30">
        <v>45818</v>
      </c>
      <c r="D189" s="21">
        <v>302610</v>
      </c>
      <c r="E189" s="21">
        <f>_xlfn.XLOOKUP(D189,MasterSheet!H:H,MasterSheet!F:F)</f>
        <v>6292</v>
      </c>
      <c r="F189" s="22">
        <f>SUMIFS(MasterSheet!J:J, MasterSheet!B:B, B189, MasterSheet!D:D, C189, MasterSheet!H:H, D189)</f>
        <v>1</v>
      </c>
      <c r="G189" s="22">
        <f t="shared" si="9"/>
        <v>6292</v>
      </c>
      <c r="H189" s="26">
        <f>SUMIFS(MasterSheet!K:K, MasterSheet!B:B, B189, MasterSheet!D:D, C189, MasterSheet!H:H, D189)</f>
        <v>1</v>
      </c>
      <c r="I189" s="26">
        <f t="shared" si="10"/>
        <v>6292</v>
      </c>
      <c r="J189" s="28">
        <f>SUMIFS(MasterSheet!L:L, MasterSheet!B:B, B189, MasterSheet!D:D, C189, MasterSheet!H:H, D189)</f>
        <v>0</v>
      </c>
      <c r="K189" s="28">
        <f t="shared" si="11"/>
        <v>0</v>
      </c>
      <c r="L189" s="21" t="str">
        <f>UPPER(VLOOKUP(D189,MasterSheet!H:U,14,))</f>
        <v>BIOLEGEND</v>
      </c>
    </row>
    <row r="190" spans="1:12" x14ac:dyDescent="0.25">
      <c r="A190" s="21" t="str">
        <f t="shared" si="8"/>
        <v>BIOLEGEND</v>
      </c>
      <c r="B190" s="21" t="str">
        <v>EED115898</v>
      </c>
      <c r="C190" s="30">
        <v>45818</v>
      </c>
      <c r="D190" s="21">
        <v>302902</v>
      </c>
      <c r="E190" s="21">
        <f>_xlfn.XLOOKUP(D190,MasterSheet!H:H,MasterSheet!F:F)</f>
        <v>2933.04</v>
      </c>
      <c r="F190" s="22">
        <f>SUMIFS(MasterSheet!J:J, MasterSheet!B:B, B190, MasterSheet!D:D, C190, MasterSheet!H:H, D190)</f>
        <v>3</v>
      </c>
      <c r="G190" s="22">
        <f t="shared" si="9"/>
        <v>8799.119999999999</v>
      </c>
      <c r="H190" s="26">
        <f>SUMIFS(MasterSheet!K:K, MasterSheet!B:B, B190, MasterSheet!D:D, C190, MasterSheet!H:H, D190)</f>
        <v>3</v>
      </c>
      <c r="I190" s="26">
        <f t="shared" si="10"/>
        <v>8799.119999999999</v>
      </c>
      <c r="J190" s="28">
        <f>SUMIFS(MasterSheet!L:L, MasterSheet!B:B, B190, MasterSheet!D:D, C190, MasterSheet!H:H, D190)</f>
        <v>0</v>
      </c>
      <c r="K190" s="28">
        <f t="shared" si="11"/>
        <v>0</v>
      </c>
      <c r="L190" s="21" t="str">
        <f>UPPER(VLOOKUP(D190,MasterSheet!H:U,14,))</f>
        <v>BIOLEGEND</v>
      </c>
    </row>
    <row r="191" spans="1:12" x14ac:dyDescent="0.25">
      <c r="A191" s="21" t="str">
        <f t="shared" si="8"/>
        <v>BIOLEGEND</v>
      </c>
      <c r="B191" s="21" t="str">
        <v>EED115898</v>
      </c>
      <c r="C191" s="30">
        <v>45818</v>
      </c>
      <c r="D191" s="21">
        <v>303003</v>
      </c>
      <c r="E191" s="21">
        <f>_xlfn.XLOOKUP(D191,MasterSheet!H:H,MasterSheet!F:F)</f>
        <v>6160</v>
      </c>
      <c r="F191" s="22">
        <f>SUMIFS(MasterSheet!J:J, MasterSheet!B:B, B191, MasterSheet!D:D, C191, MasterSheet!H:H, D191)</f>
        <v>1</v>
      </c>
      <c r="G191" s="22">
        <f t="shared" si="9"/>
        <v>6160</v>
      </c>
      <c r="H191" s="26">
        <f>SUMIFS(MasterSheet!K:K, MasterSheet!B:B, B191, MasterSheet!D:D, C191, MasterSheet!H:H, D191)</f>
        <v>1</v>
      </c>
      <c r="I191" s="26">
        <f t="shared" si="10"/>
        <v>6160</v>
      </c>
      <c r="J191" s="28">
        <f>SUMIFS(MasterSheet!L:L, MasterSheet!B:B, B191, MasterSheet!D:D, C191, MasterSheet!H:H, D191)</f>
        <v>0</v>
      </c>
      <c r="K191" s="28">
        <f t="shared" si="11"/>
        <v>0</v>
      </c>
      <c r="L191" s="21" t="str">
        <f>UPPER(VLOOKUP(D191,MasterSheet!H:U,14,))</f>
        <v>BIOLEGEND</v>
      </c>
    </row>
    <row r="192" spans="1:12" x14ac:dyDescent="0.25">
      <c r="A192" s="21" t="str">
        <f t="shared" si="8"/>
        <v>BIOLEGEND</v>
      </c>
      <c r="B192" s="21" t="str">
        <v>EED115898</v>
      </c>
      <c r="C192" s="30">
        <v>45818</v>
      </c>
      <c r="D192" s="21">
        <v>303115</v>
      </c>
      <c r="E192" s="21">
        <f>_xlfn.XLOOKUP(D192,MasterSheet!H:H,MasterSheet!F:F)</f>
        <v>6960.7999999999993</v>
      </c>
      <c r="F192" s="22">
        <f>SUMIFS(MasterSheet!J:J, MasterSheet!B:B, B192, MasterSheet!D:D, C192, MasterSheet!H:H, D192)</f>
        <v>1</v>
      </c>
      <c r="G192" s="22">
        <f t="shared" si="9"/>
        <v>6960.7999999999993</v>
      </c>
      <c r="H192" s="26">
        <f>SUMIFS(MasterSheet!K:K, MasterSheet!B:B, B192, MasterSheet!D:D, C192, MasterSheet!H:H, D192)</f>
        <v>1</v>
      </c>
      <c r="I192" s="26">
        <f t="shared" si="10"/>
        <v>6960.7999999999993</v>
      </c>
      <c r="J192" s="28">
        <f>SUMIFS(MasterSheet!L:L, MasterSheet!B:B, B192, MasterSheet!D:D, C192, MasterSheet!H:H, D192)</f>
        <v>0</v>
      </c>
      <c r="K192" s="28">
        <f t="shared" si="11"/>
        <v>0</v>
      </c>
      <c r="L192" s="21" t="str">
        <f>UPPER(VLOOKUP(D192,MasterSheet!H:U,14,))</f>
        <v>BIOLEGEND</v>
      </c>
    </row>
    <row r="193" spans="1:12" x14ac:dyDescent="0.25">
      <c r="A193" s="21" t="str">
        <f t="shared" si="8"/>
        <v>BIOLEGEND</v>
      </c>
      <c r="B193" s="21" t="str">
        <v>EED115898</v>
      </c>
      <c r="C193" s="30">
        <v>45818</v>
      </c>
      <c r="D193" s="21">
        <v>303526</v>
      </c>
      <c r="E193" s="21">
        <f>_xlfn.XLOOKUP(D193,MasterSheet!H:H,MasterSheet!F:F)</f>
        <v>25146</v>
      </c>
      <c r="F193" s="22">
        <f>SUMIFS(MasterSheet!J:J, MasterSheet!B:B, B193, MasterSheet!D:D, C193, MasterSheet!H:H, D193)</f>
        <v>2</v>
      </c>
      <c r="G193" s="22">
        <f t="shared" si="9"/>
        <v>50292</v>
      </c>
      <c r="H193" s="26">
        <f>SUMIFS(MasterSheet!K:K, MasterSheet!B:B, B193, MasterSheet!D:D, C193, MasterSheet!H:H, D193)</f>
        <v>2</v>
      </c>
      <c r="I193" s="26">
        <f t="shared" si="10"/>
        <v>50292</v>
      </c>
      <c r="J193" s="28">
        <f>SUMIFS(MasterSheet!L:L, MasterSheet!B:B, B193, MasterSheet!D:D, C193, MasterSheet!H:H, D193)</f>
        <v>0</v>
      </c>
      <c r="K193" s="28">
        <f t="shared" si="11"/>
        <v>0</v>
      </c>
      <c r="L193" s="21" t="str">
        <f>UPPER(VLOOKUP(D193,MasterSheet!H:U,14,))</f>
        <v>BIOLEGEND</v>
      </c>
    </row>
    <row r="194" spans="1:12" x14ac:dyDescent="0.25">
      <c r="A194" s="21" t="str">
        <f t="shared" ref="A194:A257" si="12">L194</f>
        <v>BIOLEGEND</v>
      </c>
      <c r="B194" s="21" t="str">
        <v>EED115898</v>
      </c>
      <c r="C194" s="30">
        <v>45818</v>
      </c>
      <c r="D194" s="21">
        <v>304006</v>
      </c>
      <c r="E194" s="21">
        <f>_xlfn.XLOOKUP(D194,MasterSheet!H:H,MasterSheet!F:F)</f>
        <v>4435.2</v>
      </c>
      <c r="F194" s="22">
        <f>SUMIFS(MasterSheet!J:J, MasterSheet!B:B, B194, MasterSheet!D:D, C194, MasterSheet!H:H, D194)</f>
        <v>1</v>
      </c>
      <c r="G194" s="22">
        <f t="shared" si="9"/>
        <v>4435.2</v>
      </c>
      <c r="H194" s="26">
        <f>SUMIFS(MasterSheet!K:K, MasterSheet!B:B, B194, MasterSheet!D:D, C194, MasterSheet!H:H, D194)</f>
        <v>1</v>
      </c>
      <c r="I194" s="26">
        <f t="shared" si="10"/>
        <v>4435.2</v>
      </c>
      <c r="J194" s="28">
        <f>SUMIFS(MasterSheet!L:L, MasterSheet!B:B, B194, MasterSheet!D:D, C194, MasterSheet!H:H, D194)</f>
        <v>0</v>
      </c>
      <c r="K194" s="28">
        <f t="shared" si="11"/>
        <v>0</v>
      </c>
      <c r="L194" s="21" t="str">
        <f>UPPER(VLOOKUP(D194,MasterSheet!H:U,14,))</f>
        <v>BIOLEGEND</v>
      </c>
    </row>
    <row r="195" spans="1:12" x14ac:dyDescent="0.25">
      <c r="A195" s="21" t="str">
        <f t="shared" si="12"/>
        <v>BIOLEGEND</v>
      </c>
      <c r="B195" s="21" t="str">
        <v>EED115898</v>
      </c>
      <c r="C195" s="30">
        <v>45818</v>
      </c>
      <c r="D195" s="21">
        <v>304242</v>
      </c>
      <c r="E195" s="21">
        <f>_xlfn.XLOOKUP(D195,MasterSheet!H:H,MasterSheet!F:F)</f>
        <v>8065.2000000000007</v>
      </c>
      <c r="F195" s="22">
        <f>SUMIFS(MasterSheet!J:J, MasterSheet!B:B, B195, MasterSheet!D:D, C195, MasterSheet!H:H, D195)</f>
        <v>1</v>
      </c>
      <c r="G195" s="22">
        <f t="shared" ref="G195:G258" si="13">F195*E195</f>
        <v>8065.2000000000007</v>
      </c>
      <c r="H195" s="26">
        <f>SUMIFS(MasterSheet!K:K, MasterSheet!B:B, B195, MasterSheet!D:D, C195, MasterSheet!H:H, D195)</f>
        <v>1</v>
      </c>
      <c r="I195" s="26">
        <f t="shared" ref="I195:I258" si="14">H195*E195</f>
        <v>8065.2000000000007</v>
      </c>
      <c r="J195" s="28">
        <f>SUMIFS(MasterSheet!L:L, MasterSheet!B:B, B195, MasterSheet!D:D, C195, MasterSheet!H:H, D195)</f>
        <v>0</v>
      </c>
      <c r="K195" s="28">
        <f t="shared" ref="K195:K258" si="15">J195*E195</f>
        <v>0</v>
      </c>
      <c r="L195" s="21" t="str">
        <f>UPPER(VLOOKUP(D195,MasterSheet!H:U,14,))</f>
        <v>BIOLEGEND</v>
      </c>
    </row>
    <row r="196" spans="1:12" x14ac:dyDescent="0.25">
      <c r="A196" s="21" t="str">
        <f t="shared" si="12"/>
        <v>BIOLEGEND</v>
      </c>
      <c r="B196" s="21" t="str">
        <v>EED115898</v>
      </c>
      <c r="C196" s="30">
        <v>45818</v>
      </c>
      <c r="D196" s="21">
        <v>305623</v>
      </c>
      <c r="E196" s="21">
        <f>_xlfn.XLOOKUP(D196,MasterSheet!H:H,MasterSheet!F:F)</f>
        <v>11704</v>
      </c>
      <c r="F196" s="22">
        <f>SUMIFS(MasterSheet!J:J, MasterSheet!B:B, B196, MasterSheet!D:D, C196, MasterSheet!H:H, D196)</f>
        <v>1</v>
      </c>
      <c r="G196" s="22">
        <f t="shared" si="13"/>
        <v>11704</v>
      </c>
      <c r="H196" s="26">
        <f>SUMIFS(MasterSheet!K:K, MasterSheet!B:B, B196, MasterSheet!D:D, C196, MasterSheet!H:H, D196)</f>
        <v>1</v>
      </c>
      <c r="I196" s="26">
        <f t="shared" si="14"/>
        <v>11704</v>
      </c>
      <c r="J196" s="28">
        <f>SUMIFS(MasterSheet!L:L, MasterSheet!B:B, B196, MasterSheet!D:D, C196, MasterSheet!H:H, D196)</f>
        <v>0</v>
      </c>
      <c r="K196" s="28">
        <f t="shared" si="15"/>
        <v>0</v>
      </c>
      <c r="L196" s="21" t="str">
        <f>UPPER(VLOOKUP(D196,MasterSheet!H:U,14,))</f>
        <v>BIOLEGEND</v>
      </c>
    </row>
    <row r="197" spans="1:12" x14ac:dyDescent="0.25">
      <c r="A197" s="21" t="str">
        <f t="shared" si="12"/>
        <v>BIOLEGEND</v>
      </c>
      <c r="B197" s="21" t="str">
        <v>EED115898</v>
      </c>
      <c r="C197" s="30">
        <v>45818</v>
      </c>
      <c r="D197" s="21">
        <v>306742</v>
      </c>
      <c r="E197" s="21">
        <f>_xlfn.XLOOKUP(D197,MasterSheet!H:H,MasterSheet!F:F)</f>
        <v>28710</v>
      </c>
      <c r="F197" s="22">
        <f>SUMIFS(MasterSheet!J:J, MasterSheet!B:B, B197, MasterSheet!D:D, C197, MasterSheet!H:H, D197)</f>
        <v>2</v>
      </c>
      <c r="G197" s="22">
        <f t="shared" si="13"/>
        <v>57420</v>
      </c>
      <c r="H197" s="26">
        <f>SUMIFS(MasterSheet!K:K, MasterSheet!B:B, B197, MasterSheet!D:D, C197, MasterSheet!H:H, D197)</f>
        <v>2</v>
      </c>
      <c r="I197" s="26">
        <f t="shared" si="14"/>
        <v>57420</v>
      </c>
      <c r="J197" s="28">
        <f>SUMIFS(MasterSheet!L:L, MasterSheet!B:B, B197, MasterSheet!D:D, C197, MasterSheet!H:H, D197)</f>
        <v>0</v>
      </c>
      <c r="K197" s="28">
        <f t="shared" si="15"/>
        <v>0</v>
      </c>
      <c r="L197" s="21" t="str">
        <f>UPPER(VLOOKUP(D197,MasterSheet!H:U,14,))</f>
        <v>BIOLEGEND</v>
      </c>
    </row>
    <row r="198" spans="1:12" x14ac:dyDescent="0.25">
      <c r="A198" s="21" t="str">
        <f t="shared" si="12"/>
        <v>BIOLEGEND</v>
      </c>
      <c r="B198" s="21" t="str">
        <v>EED115898</v>
      </c>
      <c r="C198" s="30">
        <v>45818</v>
      </c>
      <c r="D198" s="21">
        <v>307627</v>
      </c>
      <c r="E198" s="21">
        <f>_xlfn.XLOOKUP(D198,MasterSheet!H:H,MasterSheet!F:F)</f>
        <v>8808.7999999999993</v>
      </c>
      <c r="F198" s="22">
        <f>SUMIFS(MasterSheet!J:J, MasterSheet!B:B, B198, MasterSheet!D:D, C198, MasterSheet!H:H, D198)</f>
        <v>1</v>
      </c>
      <c r="G198" s="22">
        <f t="shared" si="13"/>
        <v>8808.7999999999993</v>
      </c>
      <c r="H198" s="26">
        <f>SUMIFS(MasterSheet!K:K, MasterSheet!B:B, B198, MasterSheet!D:D, C198, MasterSheet!H:H, D198)</f>
        <v>1</v>
      </c>
      <c r="I198" s="26">
        <f t="shared" si="14"/>
        <v>8808.7999999999993</v>
      </c>
      <c r="J198" s="28">
        <f>SUMIFS(MasterSheet!L:L, MasterSheet!B:B, B198, MasterSheet!D:D, C198, MasterSheet!H:H, D198)</f>
        <v>0</v>
      </c>
      <c r="K198" s="28">
        <f t="shared" si="15"/>
        <v>0</v>
      </c>
      <c r="L198" s="21" t="str">
        <f>UPPER(VLOOKUP(D198,MasterSheet!H:U,14,))</f>
        <v>BIOLEGEND</v>
      </c>
    </row>
    <row r="199" spans="1:12" x14ac:dyDescent="0.25">
      <c r="A199" s="21" t="str">
        <f t="shared" si="12"/>
        <v>BIOLEGEND</v>
      </c>
      <c r="B199" s="21" t="str">
        <v>EED115898</v>
      </c>
      <c r="C199" s="30">
        <v>45818</v>
      </c>
      <c r="D199" s="21">
        <v>308102</v>
      </c>
      <c r="E199" s="21">
        <f>_xlfn.XLOOKUP(D199,MasterSheet!H:H,MasterSheet!F:F)</f>
        <v>12689.599999999999</v>
      </c>
      <c r="F199" s="22">
        <f>SUMIFS(MasterSheet!J:J, MasterSheet!B:B, B199, MasterSheet!D:D, C199, MasterSheet!H:H, D199)</f>
        <v>1</v>
      </c>
      <c r="G199" s="22">
        <f t="shared" si="13"/>
        <v>12689.599999999999</v>
      </c>
      <c r="H199" s="26">
        <f>SUMIFS(MasterSheet!K:K, MasterSheet!B:B, B199, MasterSheet!D:D, C199, MasterSheet!H:H, D199)</f>
        <v>1</v>
      </c>
      <c r="I199" s="26">
        <f t="shared" si="14"/>
        <v>12689.599999999999</v>
      </c>
      <c r="J199" s="28">
        <f>SUMIFS(MasterSheet!L:L, MasterSheet!B:B, B199, MasterSheet!D:D, C199, MasterSheet!H:H, D199)</f>
        <v>0</v>
      </c>
      <c r="K199" s="28">
        <f t="shared" si="15"/>
        <v>0</v>
      </c>
      <c r="L199" s="21" t="str">
        <f>UPPER(VLOOKUP(D199,MasterSheet!H:U,14,))</f>
        <v>BIOLEGEND</v>
      </c>
    </row>
    <row r="200" spans="1:12" x14ac:dyDescent="0.25">
      <c r="A200" s="21" t="str">
        <f t="shared" si="12"/>
        <v>BIOLEGEND</v>
      </c>
      <c r="B200" s="21" t="str">
        <v>EED115898</v>
      </c>
      <c r="C200" s="30">
        <v>45818</v>
      </c>
      <c r="D200" s="21">
        <v>308104</v>
      </c>
      <c r="E200" s="21">
        <f>_xlfn.XLOOKUP(D200,MasterSheet!H:H,MasterSheet!F:F)</f>
        <v>15892.8</v>
      </c>
      <c r="F200" s="22">
        <f>SUMIFS(MasterSheet!J:J, MasterSheet!B:B, B200, MasterSheet!D:D, C200, MasterSheet!H:H, D200)</f>
        <v>1</v>
      </c>
      <c r="G200" s="22">
        <f t="shared" si="13"/>
        <v>15892.8</v>
      </c>
      <c r="H200" s="26">
        <f>SUMIFS(MasterSheet!K:K, MasterSheet!B:B, B200, MasterSheet!D:D, C200, MasterSheet!H:H, D200)</f>
        <v>1</v>
      </c>
      <c r="I200" s="26">
        <f t="shared" si="14"/>
        <v>15892.8</v>
      </c>
      <c r="J200" s="28">
        <f>SUMIFS(MasterSheet!L:L, MasterSheet!B:B, B200, MasterSheet!D:D, C200, MasterSheet!H:H, D200)</f>
        <v>0</v>
      </c>
      <c r="K200" s="28">
        <f t="shared" si="15"/>
        <v>0</v>
      </c>
      <c r="L200" s="21" t="str">
        <f>UPPER(VLOOKUP(D200,MasterSheet!H:U,14,))</f>
        <v>BIOLEGEND</v>
      </c>
    </row>
    <row r="201" spans="1:12" x14ac:dyDescent="0.25">
      <c r="A201" s="21" t="str">
        <f t="shared" si="12"/>
        <v>BIOLEGEND</v>
      </c>
      <c r="B201" s="21" t="str">
        <v>EED115898</v>
      </c>
      <c r="C201" s="30">
        <v>45818</v>
      </c>
      <c r="D201" s="21">
        <v>310906</v>
      </c>
      <c r="E201" s="21">
        <f>_xlfn.XLOOKUP(D201,MasterSheet!H:H,MasterSheet!F:F)</f>
        <v>8808.7999999999993</v>
      </c>
      <c r="F201" s="22">
        <f>SUMIFS(MasterSheet!J:J, MasterSheet!B:B, B201, MasterSheet!D:D, C201, MasterSheet!H:H, D201)</f>
        <v>1</v>
      </c>
      <c r="G201" s="22">
        <f t="shared" si="13"/>
        <v>8808.7999999999993</v>
      </c>
      <c r="H201" s="26">
        <f>SUMIFS(MasterSheet!K:K, MasterSheet!B:B, B201, MasterSheet!D:D, C201, MasterSheet!H:H, D201)</f>
        <v>1</v>
      </c>
      <c r="I201" s="26">
        <f t="shared" si="14"/>
        <v>8808.7999999999993</v>
      </c>
      <c r="J201" s="28">
        <f>SUMIFS(MasterSheet!L:L, MasterSheet!B:B, B201, MasterSheet!D:D, C201, MasterSheet!H:H, D201)</f>
        <v>0</v>
      </c>
      <c r="K201" s="28">
        <f t="shared" si="15"/>
        <v>0</v>
      </c>
      <c r="L201" s="21" t="str">
        <f>UPPER(VLOOKUP(D201,MasterSheet!H:U,14,))</f>
        <v>BIOLEGEND</v>
      </c>
    </row>
    <row r="202" spans="1:12" x14ac:dyDescent="0.25">
      <c r="A202" s="21" t="str">
        <f t="shared" si="12"/>
        <v>BIOLEGEND</v>
      </c>
      <c r="B202" s="21" t="str">
        <v>EED115898</v>
      </c>
      <c r="C202" s="30">
        <v>45818</v>
      </c>
      <c r="D202" s="21">
        <v>315809</v>
      </c>
      <c r="E202" s="21">
        <f>_xlfn.XLOOKUP(D202,MasterSheet!H:H,MasterSheet!F:F)</f>
        <v>10164</v>
      </c>
      <c r="F202" s="22">
        <f>SUMIFS(MasterSheet!J:J, MasterSheet!B:B, B202, MasterSheet!D:D, C202, MasterSheet!H:H, D202)</f>
        <v>1</v>
      </c>
      <c r="G202" s="22">
        <f t="shared" si="13"/>
        <v>10164</v>
      </c>
      <c r="H202" s="26">
        <f>SUMIFS(MasterSheet!K:K, MasterSheet!B:B, B202, MasterSheet!D:D, C202, MasterSheet!H:H, D202)</f>
        <v>1</v>
      </c>
      <c r="I202" s="26">
        <f t="shared" si="14"/>
        <v>10164</v>
      </c>
      <c r="J202" s="28">
        <f>SUMIFS(MasterSheet!L:L, MasterSheet!B:B, B202, MasterSheet!D:D, C202, MasterSheet!H:H, D202)</f>
        <v>0</v>
      </c>
      <c r="K202" s="28">
        <f t="shared" si="15"/>
        <v>0</v>
      </c>
      <c r="L202" s="21" t="str">
        <f>UPPER(VLOOKUP(D202,MasterSheet!H:U,14,))</f>
        <v>BIOLEGEND</v>
      </c>
    </row>
    <row r="203" spans="1:12" x14ac:dyDescent="0.25">
      <c r="A203" s="21" t="str">
        <f t="shared" si="12"/>
        <v>BIOLEGEND</v>
      </c>
      <c r="B203" s="21" t="str">
        <v>EED115898</v>
      </c>
      <c r="C203" s="30">
        <v>45818</v>
      </c>
      <c r="D203" s="21">
        <v>317302</v>
      </c>
      <c r="E203" s="21">
        <f>_xlfn.XLOOKUP(D203,MasterSheet!H:H,MasterSheet!F:F)</f>
        <v>3146</v>
      </c>
      <c r="F203" s="22">
        <f>SUMIFS(MasterSheet!J:J, MasterSheet!B:B, B203, MasterSheet!D:D, C203, MasterSheet!H:H, D203)</f>
        <v>1</v>
      </c>
      <c r="G203" s="22">
        <f t="shared" si="13"/>
        <v>3146</v>
      </c>
      <c r="H203" s="26">
        <f>SUMIFS(MasterSheet!K:K, MasterSheet!B:B, B203, MasterSheet!D:D, C203, MasterSheet!H:H, D203)</f>
        <v>1</v>
      </c>
      <c r="I203" s="26">
        <f t="shared" si="14"/>
        <v>3146</v>
      </c>
      <c r="J203" s="28">
        <f>SUMIFS(MasterSheet!L:L, MasterSheet!B:B, B203, MasterSheet!D:D, C203, MasterSheet!H:H, D203)</f>
        <v>0</v>
      </c>
      <c r="K203" s="28">
        <f t="shared" si="15"/>
        <v>0</v>
      </c>
      <c r="L203" s="21" t="str">
        <f>UPPER(VLOOKUP(D203,MasterSheet!H:U,14,))</f>
        <v>BIOLEGEND</v>
      </c>
    </row>
    <row r="204" spans="1:12" x14ac:dyDescent="0.25">
      <c r="A204" s="21" t="str">
        <f t="shared" si="12"/>
        <v>BIOLEGEND</v>
      </c>
      <c r="B204" s="21" t="str">
        <v>EED115898</v>
      </c>
      <c r="C204" s="30">
        <v>45818</v>
      </c>
      <c r="D204" s="21">
        <v>317329</v>
      </c>
      <c r="E204" s="21">
        <f>_xlfn.XLOOKUP(D204,MasterSheet!H:H,MasterSheet!F:F)</f>
        <v>12381.599999999999</v>
      </c>
      <c r="F204" s="22">
        <f>SUMIFS(MasterSheet!J:J, MasterSheet!B:B, B204, MasterSheet!D:D, C204, MasterSheet!H:H, D204)</f>
        <v>1</v>
      </c>
      <c r="G204" s="22">
        <f t="shared" si="13"/>
        <v>12381.599999999999</v>
      </c>
      <c r="H204" s="26">
        <f>SUMIFS(MasterSheet!K:K, MasterSheet!B:B, B204, MasterSheet!D:D, C204, MasterSheet!H:H, D204)</f>
        <v>1</v>
      </c>
      <c r="I204" s="26">
        <f t="shared" si="14"/>
        <v>12381.599999999999</v>
      </c>
      <c r="J204" s="28">
        <f>SUMIFS(MasterSheet!L:L, MasterSheet!B:B, B204, MasterSheet!D:D, C204, MasterSheet!H:H, D204)</f>
        <v>0</v>
      </c>
      <c r="K204" s="28">
        <f t="shared" si="15"/>
        <v>0</v>
      </c>
      <c r="L204" s="21" t="str">
        <f>UPPER(VLOOKUP(D204,MasterSheet!H:U,14,))</f>
        <v>BIOLEGEND</v>
      </c>
    </row>
    <row r="205" spans="1:12" x14ac:dyDescent="0.25">
      <c r="A205" s="21" t="str">
        <f t="shared" si="12"/>
        <v>BIOLEGEND</v>
      </c>
      <c r="B205" s="21" t="str">
        <v>EED115898</v>
      </c>
      <c r="C205" s="30">
        <v>45818</v>
      </c>
      <c r="D205" s="21">
        <v>318304</v>
      </c>
      <c r="E205" s="21">
        <f>_xlfn.XLOOKUP(D205,MasterSheet!H:H,MasterSheet!F:F)</f>
        <v>12997.599999999999</v>
      </c>
      <c r="F205" s="22">
        <f>SUMIFS(MasterSheet!J:J, MasterSheet!B:B, B205, MasterSheet!D:D, C205, MasterSheet!H:H, D205)</f>
        <v>1</v>
      </c>
      <c r="G205" s="22">
        <f t="shared" si="13"/>
        <v>12997.599999999999</v>
      </c>
      <c r="H205" s="26">
        <f>SUMIFS(MasterSheet!K:K, MasterSheet!B:B, B205, MasterSheet!D:D, C205, MasterSheet!H:H, D205)</f>
        <v>1</v>
      </c>
      <c r="I205" s="26">
        <f t="shared" si="14"/>
        <v>12997.599999999999</v>
      </c>
      <c r="J205" s="28">
        <f>SUMIFS(MasterSheet!L:L, MasterSheet!B:B, B205, MasterSheet!D:D, C205, MasterSheet!H:H, D205)</f>
        <v>0</v>
      </c>
      <c r="K205" s="28">
        <f t="shared" si="15"/>
        <v>0</v>
      </c>
      <c r="L205" s="21" t="str">
        <f>UPPER(VLOOKUP(D205,MasterSheet!H:U,14,))</f>
        <v>BIOLEGEND</v>
      </c>
    </row>
    <row r="206" spans="1:12" x14ac:dyDescent="0.25">
      <c r="A206" s="21" t="str">
        <f t="shared" si="12"/>
        <v>BIOLEGEND</v>
      </c>
      <c r="B206" s="21" t="str">
        <v>EED115898</v>
      </c>
      <c r="C206" s="30">
        <v>45818</v>
      </c>
      <c r="D206" s="21">
        <v>318317</v>
      </c>
      <c r="E206" s="21">
        <f>_xlfn.XLOOKUP(D206,MasterSheet!H:H,MasterSheet!F:F)</f>
        <v>9424.7999999999993</v>
      </c>
      <c r="F206" s="22">
        <f>SUMIFS(MasterSheet!J:J, MasterSheet!B:B, B206, MasterSheet!D:D, C206, MasterSheet!H:H, D206)</f>
        <v>2</v>
      </c>
      <c r="G206" s="22">
        <f t="shared" si="13"/>
        <v>18849.599999999999</v>
      </c>
      <c r="H206" s="26">
        <f>SUMIFS(MasterSheet!K:K, MasterSheet!B:B, B206, MasterSheet!D:D, C206, MasterSheet!H:H, D206)</f>
        <v>2</v>
      </c>
      <c r="I206" s="26">
        <f t="shared" si="14"/>
        <v>18849.599999999999</v>
      </c>
      <c r="J206" s="28">
        <f>SUMIFS(MasterSheet!L:L, MasterSheet!B:B, B206, MasterSheet!D:D, C206, MasterSheet!H:H, D206)</f>
        <v>0</v>
      </c>
      <c r="K206" s="28">
        <f t="shared" si="15"/>
        <v>0</v>
      </c>
      <c r="L206" s="21" t="str">
        <f>UPPER(VLOOKUP(D206,MasterSheet!H:U,14,))</f>
        <v>BIOLEGEND</v>
      </c>
    </row>
    <row r="207" spans="1:12" x14ac:dyDescent="0.25">
      <c r="A207" s="21" t="str">
        <f t="shared" si="12"/>
        <v>BIOLEGEND</v>
      </c>
      <c r="B207" s="21" t="str">
        <v>EED115898</v>
      </c>
      <c r="C207" s="30">
        <v>45818</v>
      </c>
      <c r="D207" s="21">
        <v>323204</v>
      </c>
      <c r="E207" s="21">
        <f>_xlfn.XLOOKUP(D207,MasterSheet!H:H,MasterSheet!F:F)</f>
        <v>10533.6</v>
      </c>
      <c r="F207" s="22">
        <f>SUMIFS(MasterSheet!J:J, MasterSheet!B:B, B207, MasterSheet!D:D, C207, MasterSheet!H:H, D207)</f>
        <v>1</v>
      </c>
      <c r="G207" s="22">
        <f t="shared" si="13"/>
        <v>10533.6</v>
      </c>
      <c r="H207" s="26">
        <f>SUMIFS(MasterSheet!K:K, MasterSheet!B:B, B207, MasterSheet!D:D, C207, MasterSheet!H:H, D207)</f>
        <v>1</v>
      </c>
      <c r="I207" s="26">
        <f t="shared" si="14"/>
        <v>10533.6</v>
      </c>
      <c r="J207" s="28">
        <f>SUMIFS(MasterSheet!L:L, MasterSheet!B:B, B207, MasterSheet!D:D, C207, MasterSheet!H:H, D207)</f>
        <v>0</v>
      </c>
      <c r="K207" s="28">
        <f t="shared" si="15"/>
        <v>0</v>
      </c>
      <c r="L207" s="21" t="str">
        <f>UPPER(VLOOKUP(D207,MasterSheet!H:U,14,))</f>
        <v>BIOLEGEND</v>
      </c>
    </row>
    <row r="208" spans="1:12" x14ac:dyDescent="0.25">
      <c r="A208" s="21" t="str">
        <f t="shared" si="12"/>
        <v>BIOLEGEND</v>
      </c>
      <c r="B208" s="21" t="str">
        <v>EED115898</v>
      </c>
      <c r="C208" s="30">
        <v>45818</v>
      </c>
      <c r="D208" s="21">
        <v>328610</v>
      </c>
      <c r="E208" s="21">
        <f>_xlfn.XLOOKUP(D208,MasterSheet!H:H,MasterSheet!F:F)</f>
        <v>16508.8</v>
      </c>
      <c r="F208" s="22">
        <f>SUMIFS(MasterSheet!J:J, MasterSheet!B:B, B208, MasterSheet!D:D, C208, MasterSheet!H:H, D208)</f>
        <v>1</v>
      </c>
      <c r="G208" s="22">
        <f t="shared" si="13"/>
        <v>16508.8</v>
      </c>
      <c r="H208" s="26">
        <f>SUMIFS(MasterSheet!K:K, MasterSheet!B:B, B208, MasterSheet!D:D, C208, MasterSheet!H:H, D208)</f>
        <v>1</v>
      </c>
      <c r="I208" s="26">
        <f t="shared" si="14"/>
        <v>16508.8</v>
      </c>
      <c r="J208" s="28">
        <f>SUMIFS(MasterSheet!L:L, MasterSheet!B:B, B208, MasterSheet!D:D, C208, MasterSheet!H:H, D208)</f>
        <v>0</v>
      </c>
      <c r="K208" s="28">
        <f t="shared" si="15"/>
        <v>0</v>
      </c>
      <c r="L208" s="21" t="str">
        <f>UPPER(VLOOKUP(D208,MasterSheet!H:U,14,))</f>
        <v>BIOLEGEND</v>
      </c>
    </row>
    <row r="209" spans="1:12" x14ac:dyDescent="0.25">
      <c r="A209" s="21" t="str">
        <f t="shared" si="12"/>
        <v>BIOLEGEND</v>
      </c>
      <c r="B209" s="21" t="str">
        <v>EED115898</v>
      </c>
      <c r="C209" s="30">
        <v>45818</v>
      </c>
      <c r="D209" s="21">
        <v>329904</v>
      </c>
      <c r="E209" s="21">
        <f>_xlfn.XLOOKUP(D209,MasterSheet!H:H,MasterSheet!F:F)</f>
        <v>14106.400000000001</v>
      </c>
      <c r="F209" s="22">
        <f>SUMIFS(MasterSheet!J:J, MasterSheet!B:B, B209, MasterSheet!D:D, C209, MasterSheet!H:H, D209)</f>
        <v>1</v>
      </c>
      <c r="G209" s="22">
        <f t="shared" si="13"/>
        <v>14106.400000000001</v>
      </c>
      <c r="H209" s="26">
        <f>SUMIFS(MasterSheet!K:K, MasterSheet!B:B, B209, MasterSheet!D:D, C209, MasterSheet!H:H, D209)</f>
        <v>1</v>
      </c>
      <c r="I209" s="26">
        <f t="shared" si="14"/>
        <v>14106.400000000001</v>
      </c>
      <c r="J209" s="28">
        <f>SUMIFS(MasterSheet!L:L, MasterSheet!B:B, B209, MasterSheet!D:D, C209, MasterSheet!H:H, D209)</f>
        <v>0</v>
      </c>
      <c r="K209" s="28">
        <f t="shared" si="15"/>
        <v>0</v>
      </c>
      <c r="L209" s="21" t="str">
        <f>UPPER(VLOOKUP(D209,MasterSheet!H:U,14,))</f>
        <v>BIOLEGEND</v>
      </c>
    </row>
    <row r="210" spans="1:12" x14ac:dyDescent="0.25">
      <c r="A210" s="21" t="str">
        <f t="shared" si="12"/>
        <v>BIOLEGEND</v>
      </c>
      <c r="B210" s="21" t="str">
        <v>EED115898</v>
      </c>
      <c r="C210" s="30">
        <v>45818</v>
      </c>
      <c r="D210" s="21">
        <v>329931</v>
      </c>
      <c r="E210" s="21">
        <f>_xlfn.XLOOKUP(D210,MasterSheet!H:H,MasterSheet!F:F)</f>
        <v>12566.400000000001</v>
      </c>
      <c r="F210" s="22">
        <f>SUMIFS(MasterSheet!J:J, MasterSheet!B:B, B210, MasterSheet!D:D, C210, MasterSheet!H:H, D210)</f>
        <v>1</v>
      </c>
      <c r="G210" s="22">
        <f t="shared" si="13"/>
        <v>12566.400000000001</v>
      </c>
      <c r="H210" s="26">
        <f>SUMIFS(MasterSheet!K:K, MasterSheet!B:B, B210, MasterSheet!D:D, C210, MasterSheet!H:H, D210)</f>
        <v>1</v>
      </c>
      <c r="I210" s="26">
        <f t="shared" si="14"/>
        <v>12566.400000000001</v>
      </c>
      <c r="J210" s="28">
        <f>SUMIFS(MasterSheet!L:L, MasterSheet!B:B, B210, MasterSheet!D:D, C210, MasterSheet!H:H, D210)</f>
        <v>0</v>
      </c>
      <c r="K210" s="28">
        <f t="shared" si="15"/>
        <v>0</v>
      </c>
      <c r="L210" s="21" t="str">
        <f>UPPER(VLOOKUP(D210,MasterSheet!H:U,14,))</f>
        <v>BIOLEGEND</v>
      </c>
    </row>
    <row r="211" spans="1:12" x14ac:dyDescent="0.25">
      <c r="A211" s="21" t="str">
        <f t="shared" si="12"/>
        <v>BIOLEGEND</v>
      </c>
      <c r="B211" s="21" t="str">
        <v>EED115898</v>
      </c>
      <c r="C211" s="30">
        <v>45818</v>
      </c>
      <c r="D211" s="21">
        <v>331210</v>
      </c>
      <c r="E211" s="21">
        <f>_xlfn.XLOOKUP(D211,MasterSheet!H:H,MasterSheet!F:F)</f>
        <v>16508.8</v>
      </c>
      <c r="F211" s="22">
        <f>SUMIFS(MasterSheet!J:J, MasterSheet!B:B, B211, MasterSheet!D:D, C211, MasterSheet!H:H, D211)</f>
        <v>2</v>
      </c>
      <c r="G211" s="22">
        <f t="shared" si="13"/>
        <v>33017.599999999999</v>
      </c>
      <c r="H211" s="26">
        <f>SUMIFS(MasterSheet!K:K, MasterSheet!B:B, B211, MasterSheet!D:D, C211, MasterSheet!H:H, D211)</f>
        <v>2</v>
      </c>
      <c r="I211" s="26">
        <f t="shared" si="14"/>
        <v>33017.599999999999</v>
      </c>
      <c r="J211" s="28">
        <f>SUMIFS(MasterSheet!L:L, MasterSheet!B:B, B211, MasterSheet!D:D, C211, MasterSheet!H:H, D211)</f>
        <v>0</v>
      </c>
      <c r="K211" s="28">
        <f t="shared" si="15"/>
        <v>0</v>
      </c>
      <c r="L211" s="21" t="str">
        <f>UPPER(VLOOKUP(D211,MasterSheet!H:U,14,))</f>
        <v>BIOLEGEND</v>
      </c>
    </row>
    <row r="212" spans="1:12" x14ac:dyDescent="0.25">
      <c r="A212" s="21" t="str">
        <f t="shared" si="12"/>
        <v>BIOLEGEND</v>
      </c>
      <c r="B212" s="21" t="str">
        <v>EED115898</v>
      </c>
      <c r="C212" s="30">
        <v>45818</v>
      </c>
      <c r="D212" s="21">
        <v>343616</v>
      </c>
      <c r="E212" s="21">
        <f>_xlfn.XLOOKUP(D212,MasterSheet!H:H,MasterSheet!F:F)</f>
        <v>22052.799999999999</v>
      </c>
      <c r="F212" s="22">
        <f>SUMIFS(MasterSheet!J:J, MasterSheet!B:B, B212, MasterSheet!D:D, C212, MasterSheet!H:H, D212)</f>
        <v>1</v>
      </c>
      <c r="G212" s="22">
        <f t="shared" si="13"/>
        <v>22052.799999999999</v>
      </c>
      <c r="H212" s="26">
        <f>SUMIFS(MasterSheet!K:K, MasterSheet!B:B, B212, MasterSheet!D:D, C212, MasterSheet!H:H, D212)</f>
        <v>1</v>
      </c>
      <c r="I212" s="26">
        <f t="shared" si="14"/>
        <v>22052.799999999999</v>
      </c>
      <c r="J212" s="28">
        <f>SUMIFS(MasterSheet!L:L, MasterSheet!B:B, B212, MasterSheet!D:D, C212, MasterSheet!H:H, D212)</f>
        <v>0</v>
      </c>
      <c r="K212" s="28">
        <f t="shared" si="15"/>
        <v>0</v>
      </c>
      <c r="L212" s="21" t="str">
        <f>UPPER(VLOOKUP(D212,MasterSheet!H:U,14,))</f>
        <v>BIOLEGEND</v>
      </c>
    </row>
    <row r="213" spans="1:12" x14ac:dyDescent="0.25">
      <c r="A213" s="21" t="str">
        <f t="shared" si="12"/>
        <v>BIOLEGEND</v>
      </c>
      <c r="B213" s="21" t="str">
        <v>EED115898</v>
      </c>
      <c r="C213" s="30">
        <v>45818</v>
      </c>
      <c r="D213" s="21">
        <v>344604</v>
      </c>
      <c r="E213" s="21">
        <f>_xlfn.XLOOKUP(D213,MasterSheet!H:H,MasterSheet!F:F)</f>
        <v>3146</v>
      </c>
      <c r="F213" s="22">
        <f>SUMIFS(MasterSheet!J:J, MasterSheet!B:B, B213, MasterSheet!D:D, C213, MasterSheet!H:H, D213)</f>
        <v>1</v>
      </c>
      <c r="G213" s="22">
        <f t="shared" si="13"/>
        <v>3146</v>
      </c>
      <c r="H213" s="26">
        <f>SUMIFS(MasterSheet!K:K, MasterSheet!B:B, B213, MasterSheet!D:D, C213, MasterSheet!H:H, D213)</f>
        <v>1</v>
      </c>
      <c r="I213" s="26">
        <f t="shared" si="14"/>
        <v>3146</v>
      </c>
      <c r="J213" s="28">
        <f>SUMIFS(MasterSheet!L:L, MasterSheet!B:B, B213, MasterSheet!D:D, C213, MasterSheet!H:H, D213)</f>
        <v>0</v>
      </c>
      <c r="K213" s="28">
        <f t="shared" si="15"/>
        <v>0</v>
      </c>
      <c r="L213" s="21" t="str">
        <f>UPPER(VLOOKUP(D213,MasterSheet!H:U,14,))</f>
        <v>BIOLEGEND</v>
      </c>
    </row>
    <row r="214" spans="1:12" x14ac:dyDescent="0.25">
      <c r="A214" s="21" t="str">
        <f t="shared" si="12"/>
        <v>BIOLEGEND</v>
      </c>
      <c r="B214" s="21" t="str">
        <v>EED115898</v>
      </c>
      <c r="C214" s="30">
        <v>45818</v>
      </c>
      <c r="D214" s="21">
        <v>348006</v>
      </c>
      <c r="E214" s="21">
        <f>_xlfn.XLOOKUP(D214,MasterSheet!H:H,MasterSheet!F:F)</f>
        <v>18048.8</v>
      </c>
      <c r="F214" s="22">
        <f>SUMIFS(MasterSheet!J:J, MasterSheet!B:B, B214, MasterSheet!D:D, C214, MasterSheet!H:H, D214)</f>
        <v>1</v>
      </c>
      <c r="G214" s="22">
        <f t="shared" si="13"/>
        <v>18048.8</v>
      </c>
      <c r="H214" s="26">
        <f>SUMIFS(MasterSheet!K:K, MasterSheet!B:B, B214, MasterSheet!D:D, C214, MasterSheet!H:H, D214)</f>
        <v>1</v>
      </c>
      <c r="I214" s="26">
        <f t="shared" si="14"/>
        <v>18048.8</v>
      </c>
      <c r="J214" s="28">
        <f>SUMIFS(MasterSheet!L:L, MasterSheet!B:B, B214, MasterSheet!D:D, C214, MasterSheet!H:H, D214)</f>
        <v>0</v>
      </c>
      <c r="K214" s="28">
        <f t="shared" si="15"/>
        <v>0</v>
      </c>
      <c r="L214" s="21" t="str">
        <f>UPPER(VLOOKUP(D214,MasterSheet!H:U,14,))</f>
        <v>BIOLEGEND</v>
      </c>
    </row>
    <row r="215" spans="1:12" x14ac:dyDescent="0.25">
      <c r="A215" s="21" t="str">
        <f t="shared" si="12"/>
        <v>BIOLEGEND</v>
      </c>
      <c r="B215" s="21" t="str">
        <v>EED115898</v>
      </c>
      <c r="C215" s="30">
        <v>45818</v>
      </c>
      <c r="D215" s="21">
        <v>349509</v>
      </c>
      <c r="E215" s="21">
        <f>_xlfn.XLOOKUP(D215,MasterSheet!H:H,MasterSheet!F:F)</f>
        <v>6591.2000000000007</v>
      </c>
      <c r="F215" s="22">
        <f>SUMIFS(MasterSheet!J:J, MasterSheet!B:B, B215, MasterSheet!D:D, C215, MasterSheet!H:H, D215)</f>
        <v>1</v>
      </c>
      <c r="G215" s="22">
        <f t="shared" si="13"/>
        <v>6591.2000000000007</v>
      </c>
      <c r="H215" s="26">
        <f>SUMIFS(MasterSheet!K:K, MasterSheet!B:B, B215, MasterSheet!D:D, C215, MasterSheet!H:H, D215)</f>
        <v>1</v>
      </c>
      <c r="I215" s="26">
        <f t="shared" si="14"/>
        <v>6591.2000000000007</v>
      </c>
      <c r="J215" s="28">
        <f>SUMIFS(MasterSheet!L:L, MasterSheet!B:B, B215, MasterSheet!D:D, C215, MasterSheet!H:H, D215)</f>
        <v>0</v>
      </c>
      <c r="K215" s="28">
        <f t="shared" si="15"/>
        <v>0</v>
      </c>
      <c r="L215" s="21" t="str">
        <f>UPPER(VLOOKUP(D215,MasterSheet!H:U,14,))</f>
        <v>BIOLEGEND</v>
      </c>
    </row>
    <row r="216" spans="1:12" x14ac:dyDescent="0.25">
      <c r="A216" s="21" t="str">
        <f t="shared" si="12"/>
        <v>BIOLEGEND</v>
      </c>
      <c r="B216" s="21" t="str">
        <v>EED115898</v>
      </c>
      <c r="C216" s="30">
        <v>45818</v>
      </c>
      <c r="D216" s="21">
        <v>351323</v>
      </c>
      <c r="E216" s="21">
        <f>_xlfn.XLOOKUP(D216,MasterSheet!H:H,MasterSheet!F:F)</f>
        <v>8408.4</v>
      </c>
      <c r="F216" s="22">
        <f>SUMIFS(MasterSheet!J:J, MasterSheet!B:B, B216, MasterSheet!D:D, C216, MasterSheet!H:H, D216)</f>
        <v>1</v>
      </c>
      <c r="G216" s="22">
        <f t="shared" si="13"/>
        <v>8408.4</v>
      </c>
      <c r="H216" s="26">
        <f>SUMIFS(MasterSheet!K:K, MasterSheet!B:B, B216, MasterSheet!D:D, C216, MasterSheet!H:H, D216)</f>
        <v>1</v>
      </c>
      <c r="I216" s="26">
        <f t="shared" si="14"/>
        <v>8408.4</v>
      </c>
      <c r="J216" s="28">
        <f>SUMIFS(MasterSheet!L:L, MasterSheet!B:B, B216, MasterSheet!D:D, C216, MasterSheet!H:H, D216)</f>
        <v>0</v>
      </c>
      <c r="K216" s="28">
        <f t="shared" si="15"/>
        <v>0</v>
      </c>
      <c r="L216" s="21" t="str">
        <f>UPPER(VLOOKUP(D216,MasterSheet!H:U,14,))</f>
        <v>BIOLEGEND</v>
      </c>
    </row>
    <row r="217" spans="1:12" x14ac:dyDescent="0.25">
      <c r="A217" s="21" t="str">
        <f t="shared" si="12"/>
        <v>BIOLEGEND</v>
      </c>
      <c r="B217" s="21" t="str">
        <v>EED115898</v>
      </c>
      <c r="C217" s="30">
        <v>45818</v>
      </c>
      <c r="D217" s="21">
        <v>352908</v>
      </c>
      <c r="E217" s="21">
        <f>_xlfn.XLOOKUP(D217,MasterSheet!H:H,MasterSheet!F:F)</f>
        <v>21375.200000000001</v>
      </c>
      <c r="F217" s="22">
        <f>SUMIFS(MasterSheet!J:J, MasterSheet!B:B, B217, MasterSheet!D:D, C217, MasterSheet!H:H, D217)</f>
        <v>1</v>
      </c>
      <c r="G217" s="22">
        <f t="shared" si="13"/>
        <v>21375.200000000001</v>
      </c>
      <c r="H217" s="26">
        <f>SUMIFS(MasterSheet!K:K, MasterSheet!B:B, B217, MasterSheet!D:D, C217, MasterSheet!H:H, D217)</f>
        <v>1</v>
      </c>
      <c r="I217" s="26">
        <f t="shared" si="14"/>
        <v>21375.200000000001</v>
      </c>
      <c r="J217" s="28">
        <f>SUMIFS(MasterSheet!L:L, MasterSheet!B:B, B217, MasterSheet!D:D, C217, MasterSheet!H:H, D217)</f>
        <v>0</v>
      </c>
      <c r="K217" s="28">
        <f t="shared" si="15"/>
        <v>0</v>
      </c>
      <c r="L217" s="21" t="str">
        <f>UPPER(VLOOKUP(D217,MasterSheet!H:U,14,))</f>
        <v>BIOLEGEND</v>
      </c>
    </row>
    <row r="218" spans="1:12" x14ac:dyDescent="0.25">
      <c r="A218" s="21" t="str">
        <f t="shared" si="12"/>
        <v>BIOLEGEND</v>
      </c>
      <c r="B218" s="21" t="str">
        <v>EED115898</v>
      </c>
      <c r="C218" s="30">
        <v>45818</v>
      </c>
      <c r="D218" s="21">
        <v>353224</v>
      </c>
      <c r="E218" s="21">
        <f>_xlfn.XLOOKUP(D218,MasterSheet!H:H,MasterSheet!F:F)</f>
        <v>29436</v>
      </c>
      <c r="F218" s="22">
        <f>SUMIFS(MasterSheet!J:J, MasterSheet!B:B, B218, MasterSheet!D:D, C218, MasterSheet!H:H, D218)</f>
        <v>1</v>
      </c>
      <c r="G218" s="22">
        <f t="shared" si="13"/>
        <v>29436</v>
      </c>
      <c r="H218" s="26">
        <f>SUMIFS(MasterSheet!K:K, MasterSheet!B:B, B218, MasterSheet!D:D, C218, MasterSheet!H:H, D218)</f>
        <v>1</v>
      </c>
      <c r="I218" s="26">
        <f t="shared" si="14"/>
        <v>29436</v>
      </c>
      <c r="J218" s="28">
        <f>SUMIFS(MasterSheet!L:L, MasterSheet!B:B, B218, MasterSheet!D:D, C218, MasterSheet!H:H, D218)</f>
        <v>0</v>
      </c>
      <c r="K218" s="28">
        <f t="shared" si="15"/>
        <v>0</v>
      </c>
      <c r="L218" s="21" t="str">
        <f>UPPER(VLOOKUP(D218,MasterSheet!H:U,14,))</f>
        <v>BIOLEGEND</v>
      </c>
    </row>
    <row r="219" spans="1:12" x14ac:dyDescent="0.25">
      <c r="A219" s="21" t="str">
        <f t="shared" si="12"/>
        <v>BIOLEGEND</v>
      </c>
      <c r="B219" s="21" t="str">
        <v>EED115898</v>
      </c>
      <c r="C219" s="30">
        <v>45818</v>
      </c>
      <c r="D219" s="21">
        <v>353227</v>
      </c>
      <c r="E219" s="21">
        <f>_xlfn.XLOOKUP(D219,MasterSheet!H:H,MasterSheet!F:F)</f>
        <v>14907.2</v>
      </c>
      <c r="F219" s="22">
        <f>SUMIFS(MasterSheet!J:J, MasterSheet!B:B, B219, MasterSheet!D:D, C219, MasterSheet!H:H, D219)</f>
        <v>1</v>
      </c>
      <c r="G219" s="22">
        <f t="shared" si="13"/>
        <v>14907.2</v>
      </c>
      <c r="H219" s="26">
        <f>SUMIFS(MasterSheet!K:K, MasterSheet!B:B, B219, MasterSheet!D:D, C219, MasterSheet!H:H, D219)</f>
        <v>1</v>
      </c>
      <c r="I219" s="26">
        <f t="shared" si="14"/>
        <v>14907.2</v>
      </c>
      <c r="J219" s="28">
        <f>SUMIFS(MasterSheet!L:L, MasterSheet!B:B, B219, MasterSheet!D:D, C219, MasterSheet!H:H, D219)</f>
        <v>0</v>
      </c>
      <c r="K219" s="28">
        <f t="shared" si="15"/>
        <v>0</v>
      </c>
      <c r="L219" s="21" t="str">
        <f>UPPER(VLOOKUP(D219,MasterSheet!H:U,14,))</f>
        <v>BIOLEGEND</v>
      </c>
    </row>
    <row r="220" spans="1:12" x14ac:dyDescent="0.25">
      <c r="A220" s="21" t="str">
        <f t="shared" si="12"/>
        <v>BIOLEGEND</v>
      </c>
      <c r="B220" s="21" t="str">
        <v>EED115898</v>
      </c>
      <c r="C220" s="30">
        <v>45818</v>
      </c>
      <c r="D220" s="21">
        <v>353419</v>
      </c>
      <c r="E220" s="21">
        <f>_xlfn.XLOOKUP(D220,MasterSheet!H:H,MasterSheet!F:F)</f>
        <v>15276.8</v>
      </c>
      <c r="F220" s="22">
        <f>SUMIFS(MasterSheet!J:J, MasterSheet!B:B, B220, MasterSheet!D:D, C220, MasterSheet!H:H, D220)</f>
        <v>1</v>
      </c>
      <c r="G220" s="22">
        <f t="shared" si="13"/>
        <v>15276.8</v>
      </c>
      <c r="H220" s="26">
        <f>SUMIFS(MasterSheet!K:K, MasterSheet!B:B, B220, MasterSheet!D:D, C220, MasterSheet!H:H, D220)</f>
        <v>1</v>
      </c>
      <c r="I220" s="26">
        <f t="shared" si="14"/>
        <v>15276.8</v>
      </c>
      <c r="J220" s="28">
        <f>SUMIFS(MasterSheet!L:L, MasterSheet!B:B, B220, MasterSheet!D:D, C220, MasterSheet!H:H, D220)</f>
        <v>0</v>
      </c>
      <c r="K220" s="28">
        <f t="shared" si="15"/>
        <v>0</v>
      </c>
      <c r="L220" s="21" t="str">
        <f>UPPER(VLOOKUP(D220,MasterSheet!H:U,14,))</f>
        <v>BIOLEGEND</v>
      </c>
    </row>
    <row r="221" spans="1:12" x14ac:dyDescent="0.25">
      <c r="A221" s="21" t="str">
        <f t="shared" si="12"/>
        <v>BIOLEGEND</v>
      </c>
      <c r="B221" s="21" t="str">
        <v>EED115898</v>
      </c>
      <c r="C221" s="30">
        <v>45818</v>
      </c>
      <c r="D221" s="21">
        <v>353719</v>
      </c>
      <c r="E221" s="21">
        <f>_xlfn.XLOOKUP(D221,MasterSheet!H:H,MasterSheet!F:F)</f>
        <v>9094.7999999999993</v>
      </c>
      <c r="F221" s="22">
        <f>SUMIFS(MasterSheet!J:J, MasterSheet!B:B, B221, MasterSheet!D:D, C221, MasterSheet!H:H, D221)</f>
        <v>1</v>
      </c>
      <c r="G221" s="22">
        <f t="shared" si="13"/>
        <v>9094.7999999999993</v>
      </c>
      <c r="H221" s="26">
        <f>SUMIFS(MasterSheet!K:K, MasterSheet!B:B, B221, MasterSheet!D:D, C221, MasterSheet!H:H, D221)</f>
        <v>1</v>
      </c>
      <c r="I221" s="26">
        <f t="shared" si="14"/>
        <v>9094.7999999999993</v>
      </c>
      <c r="J221" s="28">
        <f>SUMIFS(MasterSheet!L:L, MasterSheet!B:B, B221, MasterSheet!D:D, C221, MasterSheet!H:H, D221)</f>
        <v>0</v>
      </c>
      <c r="K221" s="28">
        <f t="shared" si="15"/>
        <v>0</v>
      </c>
      <c r="L221" s="21" t="str">
        <f>UPPER(VLOOKUP(D221,MasterSheet!H:U,14,))</f>
        <v>BIOLEGEND</v>
      </c>
    </row>
    <row r="222" spans="1:12" x14ac:dyDescent="0.25">
      <c r="A222" s="21" t="str">
        <f t="shared" si="12"/>
        <v>BIOLEGEND</v>
      </c>
      <c r="B222" s="21" t="str">
        <v>EED115898</v>
      </c>
      <c r="C222" s="30">
        <v>45818</v>
      </c>
      <c r="D222" s="21">
        <v>356907</v>
      </c>
      <c r="E222" s="21">
        <f>_xlfn.XLOOKUP(D222,MasterSheet!H:H,MasterSheet!F:F)</f>
        <v>8122.4</v>
      </c>
      <c r="F222" s="22">
        <f>SUMIFS(MasterSheet!J:J, MasterSheet!B:B, B222, MasterSheet!D:D, C222, MasterSheet!H:H, D222)</f>
        <v>1</v>
      </c>
      <c r="G222" s="22">
        <f t="shared" si="13"/>
        <v>8122.4</v>
      </c>
      <c r="H222" s="26">
        <f>SUMIFS(MasterSheet!K:K, MasterSheet!B:B, B222, MasterSheet!D:D, C222, MasterSheet!H:H, D222)</f>
        <v>1</v>
      </c>
      <c r="I222" s="26">
        <f t="shared" si="14"/>
        <v>8122.4</v>
      </c>
      <c r="J222" s="28">
        <f>SUMIFS(MasterSheet!L:L, MasterSheet!B:B, B222, MasterSheet!D:D, C222, MasterSheet!H:H, D222)</f>
        <v>0</v>
      </c>
      <c r="K222" s="28">
        <f t="shared" si="15"/>
        <v>0</v>
      </c>
      <c r="L222" s="21" t="str">
        <f>UPPER(VLOOKUP(D222,MasterSheet!H:U,14,))</f>
        <v>BIOLEGEND</v>
      </c>
    </row>
    <row r="223" spans="1:12" x14ac:dyDescent="0.25">
      <c r="A223" s="21" t="str">
        <f t="shared" si="12"/>
        <v>BIOLEGEND</v>
      </c>
      <c r="B223" s="21" t="str">
        <v>EED115898</v>
      </c>
      <c r="C223" s="30">
        <v>45818</v>
      </c>
      <c r="D223" s="21">
        <v>356927</v>
      </c>
      <c r="E223" s="21">
        <f>_xlfn.XLOOKUP(D223,MasterSheet!H:H,MasterSheet!F:F)</f>
        <v>9094.7999999999993</v>
      </c>
      <c r="F223" s="22">
        <f>SUMIFS(MasterSheet!J:J, MasterSheet!B:B, B223, MasterSheet!D:D, C223, MasterSheet!H:H, D223)</f>
        <v>1</v>
      </c>
      <c r="G223" s="22">
        <f t="shared" si="13"/>
        <v>9094.7999999999993</v>
      </c>
      <c r="H223" s="26">
        <f>SUMIFS(MasterSheet!K:K, MasterSheet!B:B, B223, MasterSheet!D:D, C223, MasterSheet!H:H, D223)</f>
        <v>1</v>
      </c>
      <c r="I223" s="26">
        <f t="shared" si="14"/>
        <v>9094.7999999999993</v>
      </c>
      <c r="J223" s="28">
        <f>SUMIFS(MasterSheet!L:L, MasterSheet!B:B, B223, MasterSheet!D:D, C223, MasterSheet!H:H, D223)</f>
        <v>0</v>
      </c>
      <c r="K223" s="28">
        <f t="shared" si="15"/>
        <v>0</v>
      </c>
      <c r="L223" s="21" t="str">
        <f>UPPER(VLOOKUP(D223,MasterSheet!H:U,14,))</f>
        <v>BIOLEGEND</v>
      </c>
    </row>
    <row r="224" spans="1:12" x14ac:dyDescent="0.25">
      <c r="A224" s="21" t="str">
        <f t="shared" si="12"/>
        <v>BIOLEGEND</v>
      </c>
      <c r="B224" s="21" t="str">
        <v>EED115898</v>
      </c>
      <c r="C224" s="30">
        <v>45818</v>
      </c>
      <c r="D224" s="21">
        <v>357506</v>
      </c>
      <c r="E224" s="21">
        <f>_xlfn.XLOOKUP(D224,MasterSheet!H:H,MasterSheet!F:F)</f>
        <v>23716</v>
      </c>
      <c r="F224" s="22">
        <f>SUMIFS(MasterSheet!J:J, MasterSheet!B:B, B224, MasterSheet!D:D, C224, MasterSheet!H:H, D224)</f>
        <v>2</v>
      </c>
      <c r="G224" s="22">
        <f t="shared" si="13"/>
        <v>47432</v>
      </c>
      <c r="H224" s="26">
        <f>SUMIFS(MasterSheet!K:K, MasterSheet!B:B, B224, MasterSheet!D:D, C224, MasterSheet!H:H, D224)</f>
        <v>2</v>
      </c>
      <c r="I224" s="26">
        <f t="shared" si="14"/>
        <v>47432</v>
      </c>
      <c r="J224" s="28">
        <f>SUMIFS(MasterSheet!L:L, MasterSheet!B:B, B224, MasterSheet!D:D, C224, MasterSheet!H:H, D224)</f>
        <v>0</v>
      </c>
      <c r="K224" s="28">
        <f t="shared" si="15"/>
        <v>0</v>
      </c>
      <c r="L224" s="21" t="str">
        <f>UPPER(VLOOKUP(D224,MasterSheet!H:U,14,))</f>
        <v>BIOLEGEND</v>
      </c>
    </row>
    <row r="225" spans="1:12" x14ac:dyDescent="0.25">
      <c r="A225" s="21" t="str">
        <f t="shared" si="12"/>
        <v>BIOLEGEND</v>
      </c>
      <c r="B225" s="21" t="str">
        <v>EED115898</v>
      </c>
      <c r="C225" s="30">
        <v>45818</v>
      </c>
      <c r="D225" s="21">
        <v>363402</v>
      </c>
      <c r="E225" s="21">
        <f>_xlfn.XLOOKUP(D225,MasterSheet!H:H,MasterSheet!F:F)</f>
        <v>6899.2000000000007</v>
      </c>
      <c r="F225" s="22">
        <f>SUMIFS(MasterSheet!J:J, MasterSheet!B:B, B225, MasterSheet!D:D, C225, MasterSheet!H:H, D225)</f>
        <v>1</v>
      </c>
      <c r="G225" s="22">
        <f t="shared" si="13"/>
        <v>6899.2000000000007</v>
      </c>
      <c r="H225" s="26">
        <f>SUMIFS(MasterSheet!K:K, MasterSheet!B:B, B225, MasterSheet!D:D, C225, MasterSheet!H:H, D225)</f>
        <v>1</v>
      </c>
      <c r="I225" s="26">
        <f t="shared" si="14"/>
        <v>6899.2000000000007</v>
      </c>
      <c r="J225" s="28">
        <f>SUMIFS(MasterSheet!L:L, MasterSheet!B:B, B225, MasterSheet!D:D, C225, MasterSheet!H:H, D225)</f>
        <v>0</v>
      </c>
      <c r="K225" s="28">
        <f t="shared" si="15"/>
        <v>0</v>
      </c>
      <c r="L225" s="21" t="str">
        <f>UPPER(VLOOKUP(D225,MasterSheet!H:U,14,))</f>
        <v>BIOLEGEND</v>
      </c>
    </row>
    <row r="226" spans="1:12" x14ac:dyDescent="0.25">
      <c r="A226" s="21" t="str">
        <f t="shared" si="12"/>
        <v>BIOLEGEND</v>
      </c>
      <c r="B226" s="21" t="str">
        <v>EED115898</v>
      </c>
      <c r="C226" s="30">
        <v>45818</v>
      </c>
      <c r="D226" s="21">
        <v>372214</v>
      </c>
      <c r="E226" s="21">
        <f>_xlfn.XLOOKUP(D226,MasterSheet!H:H,MasterSheet!F:F)</f>
        <v>22792</v>
      </c>
      <c r="F226" s="22">
        <f>SUMIFS(MasterSheet!J:J, MasterSheet!B:B, B226, MasterSheet!D:D, C226, MasterSheet!H:H, D226)</f>
        <v>1</v>
      </c>
      <c r="G226" s="22">
        <f t="shared" si="13"/>
        <v>22792</v>
      </c>
      <c r="H226" s="26">
        <f>SUMIFS(MasterSheet!K:K, MasterSheet!B:B, B226, MasterSheet!D:D, C226, MasterSheet!H:H, D226)</f>
        <v>1</v>
      </c>
      <c r="I226" s="26">
        <f t="shared" si="14"/>
        <v>22792</v>
      </c>
      <c r="J226" s="28">
        <f>SUMIFS(MasterSheet!L:L, MasterSheet!B:B, B226, MasterSheet!D:D, C226, MasterSheet!H:H, D226)</f>
        <v>0</v>
      </c>
      <c r="K226" s="28">
        <f t="shared" si="15"/>
        <v>0</v>
      </c>
      <c r="L226" s="21" t="str">
        <f>UPPER(VLOOKUP(D226,MasterSheet!H:U,14,))</f>
        <v>BIOLEGEND</v>
      </c>
    </row>
    <row r="227" spans="1:12" x14ac:dyDescent="0.25">
      <c r="A227" s="21" t="str">
        <f t="shared" si="12"/>
        <v>BIOLEGEND</v>
      </c>
      <c r="B227" s="21" t="str">
        <v>EED115898</v>
      </c>
      <c r="C227" s="30">
        <v>45818</v>
      </c>
      <c r="D227" s="21">
        <v>372714</v>
      </c>
      <c r="E227" s="21">
        <f>_xlfn.XLOOKUP(D227,MasterSheet!H:H,MasterSheet!F:F)</f>
        <v>26426.400000000001</v>
      </c>
      <c r="F227" s="22">
        <f>SUMIFS(MasterSheet!J:J, MasterSheet!B:B, B227, MasterSheet!D:D, C227, MasterSheet!H:H, D227)</f>
        <v>1</v>
      </c>
      <c r="G227" s="22">
        <f t="shared" si="13"/>
        <v>26426.400000000001</v>
      </c>
      <c r="H227" s="26">
        <f>SUMIFS(MasterSheet!K:K, MasterSheet!B:B, B227, MasterSheet!D:D, C227, MasterSheet!H:H, D227)</f>
        <v>1</v>
      </c>
      <c r="I227" s="26">
        <f t="shared" si="14"/>
        <v>26426.400000000001</v>
      </c>
      <c r="J227" s="28">
        <f>SUMIFS(MasterSheet!L:L, MasterSheet!B:B, B227, MasterSheet!D:D, C227, MasterSheet!H:H, D227)</f>
        <v>0</v>
      </c>
      <c r="K227" s="28">
        <f t="shared" si="15"/>
        <v>0</v>
      </c>
      <c r="L227" s="21" t="str">
        <f>UPPER(VLOOKUP(D227,MasterSheet!H:U,14,))</f>
        <v>BIOLEGEND</v>
      </c>
    </row>
    <row r="228" spans="1:12" x14ac:dyDescent="0.25">
      <c r="A228" s="21" t="str">
        <f t="shared" si="12"/>
        <v>BIOLEGEND</v>
      </c>
      <c r="B228" s="21" t="str">
        <v>EED115898</v>
      </c>
      <c r="C228" s="30">
        <v>45818</v>
      </c>
      <c r="D228" s="21">
        <v>388604</v>
      </c>
      <c r="E228" s="21">
        <f>_xlfn.XLOOKUP(D228,MasterSheet!H:H,MasterSheet!F:F)</f>
        <v>8008</v>
      </c>
      <c r="F228" s="22">
        <f>SUMIFS(MasterSheet!J:J, MasterSheet!B:B, B228, MasterSheet!D:D, C228, MasterSheet!H:H, D228)</f>
        <v>1</v>
      </c>
      <c r="G228" s="22">
        <f t="shared" si="13"/>
        <v>8008</v>
      </c>
      <c r="H228" s="26">
        <f>SUMIFS(MasterSheet!K:K, MasterSheet!B:B, B228, MasterSheet!D:D, C228, MasterSheet!H:H, D228)</f>
        <v>1</v>
      </c>
      <c r="I228" s="26">
        <f t="shared" si="14"/>
        <v>8008</v>
      </c>
      <c r="J228" s="28">
        <f>SUMIFS(MasterSheet!L:L, MasterSheet!B:B, B228, MasterSheet!D:D, C228, MasterSheet!H:H, D228)</f>
        <v>0</v>
      </c>
      <c r="K228" s="28">
        <f t="shared" si="15"/>
        <v>0</v>
      </c>
      <c r="L228" s="21" t="str">
        <f>UPPER(VLOOKUP(D228,MasterSheet!H:U,14,))</f>
        <v>BIOLEGEND</v>
      </c>
    </row>
    <row r="229" spans="1:12" x14ac:dyDescent="0.25">
      <c r="A229" s="21" t="str">
        <f t="shared" si="12"/>
        <v>BIOLEGEND</v>
      </c>
      <c r="B229" s="21" t="str">
        <v>EED115898</v>
      </c>
      <c r="C229" s="30">
        <v>45818</v>
      </c>
      <c r="D229" s="21">
        <v>391501</v>
      </c>
      <c r="E229" s="21">
        <f>_xlfn.XLOOKUP(D229,MasterSheet!H:H,MasterSheet!F:F)</f>
        <v>35050.400000000001</v>
      </c>
      <c r="F229" s="22">
        <f>SUMIFS(MasterSheet!J:J, MasterSheet!B:B, B229, MasterSheet!D:D, C229, MasterSheet!H:H, D229)</f>
        <v>1</v>
      </c>
      <c r="G229" s="22">
        <f t="shared" si="13"/>
        <v>35050.400000000001</v>
      </c>
      <c r="H229" s="26">
        <f>SUMIFS(MasterSheet!K:K, MasterSheet!B:B, B229, MasterSheet!D:D, C229, MasterSheet!H:H, D229)</f>
        <v>1</v>
      </c>
      <c r="I229" s="26">
        <f t="shared" si="14"/>
        <v>35050.400000000001</v>
      </c>
      <c r="J229" s="28">
        <f>SUMIFS(MasterSheet!L:L, MasterSheet!B:B, B229, MasterSheet!D:D, C229, MasterSheet!H:H, D229)</f>
        <v>0</v>
      </c>
      <c r="K229" s="28">
        <f t="shared" si="15"/>
        <v>0</v>
      </c>
      <c r="L229" s="21" t="str">
        <f>UPPER(VLOOKUP(D229,MasterSheet!H:U,14,))</f>
        <v>BIOLEGEND</v>
      </c>
    </row>
    <row r="230" spans="1:12" x14ac:dyDescent="0.25">
      <c r="A230" s="21" t="str">
        <f t="shared" si="12"/>
        <v>BIOLEGEND</v>
      </c>
      <c r="B230" s="21" t="str">
        <v>EED115898</v>
      </c>
      <c r="C230" s="30">
        <v>45818</v>
      </c>
      <c r="D230" s="21">
        <v>396434</v>
      </c>
      <c r="E230" s="21">
        <f>_xlfn.XLOOKUP(D230,MasterSheet!H:H,MasterSheet!F:F)</f>
        <v>28710</v>
      </c>
      <c r="F230" s="22">
        <f>SUMIFS(MasterSheet!J:J, MasterSheet!B:B, B230, MasterSheet!D:D, C230, MasterSheet!H:H, D230)</f>
        <v>1</v>
      </c>
      <c r="G230" s="22">
        <f t="shared" si="13"/>
        <v>28710</v>
      </c>
      <c r="H230" s="26">
        <f>SUMIFS(MasterSheet!K:K, MasterSheet!B:B, B230, MasterSheet!D:D, C230, MasterSheet!H:H, D230)</f>
        <v>1</v>
      </c>
      <c r="I230" s="26">
        <f t="shared" si="14"/>
        <v>28710</v>
      </c>
      <c r="J230" s="28">
        <f>SUMIFS(MasterSheet!L:L, MasterSheet!B:B, B230, MasterSheet!D:D, C230, MasterSheet!H:H, D230)</f>
        <v>0</v>
      </c>
      <c r="K230" s="28">
        <f t="shared" si="15"/>
        <v>0</v>
      </c>
      <c r="L230" s="21" t="str">
        <f>UPPER(VLOOKUP(D230,MasterSheet!H:U,14,))</f>
        <v>BIOLEGEND</v>
      </c>
    </row>
    <row r="231" spans="1:12" x14ac:dyDescent="0.25">
      <c r="A231" s="21" t="str">
        <f t="shared" si="12"/>
        <v>BIOLEGEND</v>
      </c>
      <c r="B231" s="21" t="str">
        <v>EED115898</v>
      </c>
      <c r="C231" s="30">
        <v>45818</v>
      </c>
      <c r="D231" s="21">
        <v>400110</v>
      </c>
      <c r="E231" s="21">
        <f>_xlfn.XLOOKUP(D231,MasterSheet!H:H,MasterSheet!F:F)</f>
        <v>6591.2000000000007</v>
      </c>
      <c r="F231" s="22">
        <f>SUMIFS(MasterSheet!J:J, MasterSheet!B:B, B231, MasterSheet!D:D, C231, MasterSheet!H:H, D231)</f>
        <v>2</v>
      </c>
      <c r="G231" s="22">
        <f t="shared" si="13"/>
        <v>13182.400000000001</v>
      </c>
      <c r="H231" s="26">
        <f>SUMIFS(MasterSheet!K:K, MasterSheet!B:B, B231, MasterSheet!D:D, C231, MasterSheet!H:H, D231)</f>
        <v>2</v>
      </c>
      <c r="I231" s="26">
        <f t="shared" si="14"/>
        <v>13182.400000000001</v>
      </c>
      <c r="J231" s="28">
        <f>SUMIFS(MasterSheet!L:L, MasterSheet!B:B, B231, MasterSheet!D:D, C231, MasterSheet!H:H, D231)</f>
        <v>0</v>
      </c>
      <c r="K231" s="28">
        <f t="shared" si="15"/>
        <v>0</v>
      </c>
      <c r="L231" s="21" t="str">
        <f>UPPER(VLOOKUP(D231,MasterSheet!H:U,14,))</f>
        <v>BIOLEGEND</v>
      </c>
    </row>
    <row r="232" spans="1:12" x14ac:dyDescent="0.25">
      <c r="A232" s="21" t="str">
        <f t="shared" si="12"/>
        <v>BIOLEGEND</v>
      </c>
      <c r="B232" s="21" t="str">
        <v>EED115898</v>
      </c>
      <c r="C232" s="30">
        <v>45818</v>
      </c>
      <c r="D232" s="21">
        <v>420302</v>
      </c>
      <c r="E232" s="21">
        <f>_xlfn.XLOOKUP(D232,MasterSheet!H:H,MasterSheet!F:F)</f>
        <v>11783.2</v>
      </c>
      <c r="F232" s="22">
        <f>SUMIFS(MasterSheet!J:J, MasterSheet!B:B, B232, MasterSheet!D:D, C232, MasterSheet!H:H, D232)</f>
        <v>1</v>
      </c>
      <c r="G232" s="22">
        <f t="shared" si="13"/>
        <v>11783.2</v>
      </c>
      <c r="H232" s="26">
        <f>SUMIFS(MasterSheet!K:K, MasterSheet!B:B, B232, MasterSheet!D:D, C232, MasterSheet!H:H, D232)</f>
        <v>1</v>
      </c>
      <c r="I232" s="26">
        <f t="shared" si="14"/>
        <v>11783.2</v>
      </c>
      <c r="J232" s="28">
        <f>SUMIFS(MasterSheet!L:L, MasterSheet!B:B, B232, MasterSheet!D:D, C232, MasterSheet!H:H, D232)</f>
        <v>0</v>
      </c>
      <c r="K232" s="28">
        <f t="shared" si="15"/>
        <v>0</v>
      </c>
      <c r="L232" s="21" t="str">
        <f>UPPER(VLOOKUP(D232,MasterSheet!H:U,14,))</f>
        <v>BIOLEGEND</v>
      </c>
    </row>
    <row r="233" spans="1:12" x14ac:dyDescent="0.25">
      <c r="A233" s="21" t="str">
        <f t="shared" si="12"/>
        <v>BIOLEGEND</v>
      </c>
      <c r="B233" s="21" t="str">
        <v>EED115898</v>
      </c>
      <c r="C233" s="30">
        <v>45818</v>
      </c>
      <c r="D233" s="21">
        <v>420403</v>
      </c>
      <c r="E233" s="21">
        <f>_xlfn.XLOOKUP(D233,MasterSheet!H:H,MasterSheet!F:F)</f>
        <v>1848</v>
      </c>
      <c r="F233" s="22">
        <f>SUMIFS(MasterSheet!J:J, MasterSheet!B:B, B233, MasterSheet!D:D, C233, MasterSheet!H:H, D233)</f>
        <v>1</v>
      </c>
      <c r="G233" s="22">
        <f t="shared" si="13"/>
        <v>1848</v>
      </c>
      <c r="H233" s="26">
        <f>SUMIFS(MasterSheet!K:K, MasterSheet!B:B, B233, MasterSheet!D:D, C233, MasterSheet!H:H, D233)</f>
        <v>1</v>
      </c>
      <c r="I233" s="26">
        <f t="shared" si="14"/>
        <v>1848</v>
      </c>
      <c r="J233" s="28">
        <f>SUMIFS(MasterSheet!L:L, MasterSheet!B:B, B233, MasterSheet!D:D, C233, MasterSheet!H:H, D233)</f>
        <v>0</v>
      </c>
      <c r="K233" s="28">
        <f t="shared" si="15"/>
        <v>0</v>
      </c>
      <c r="L233" s="21" t="str">
        <f>UPPER(VLOOKUP(D233,MasterSheet!H:U,14,))</f>
        <v>BIOLEGEND</v>
      </c>
    </row>
    <row r="234" spans="1:12" x14ac:dyDescent="0.25">
      <c r="A234" s="21" t="str">
        <f t="shared" si="12"/>
        <v>BIOLEGEND</v>
      </c>
      <c r="B234" s="21" t="str">
        <v>EED115898</v>
      </c>
      <c r="C234" s="30">
        <v>45818</v>
      </c>
      <c r="D234" s="21">
        <v>420601</v>
      </c>
      <c r="E234" s="21">
        <f>_xlfn.XLOOKUP(D234,MasterSheet!H:H,MasterSheet!F:F)</f>
        <v>4004</v>
      </c>
      <c r="F234" s="22">
        <f>SUMIFS(MasterSheet!J:J, MasterSheet!B:B, B234, MasterSheet!D:D, C234, MasterSheet!H:H, D234)</f>
        <v>2</v>
      </c>
      <c r="G234" s="22">
        <f t="shared" si="13"/>
        <v>8008</v>
      </c>
      <c r="H234" s="26">
        <f>SUMIFS(MasterSheet!K:K, MasterSheet!B:B, B234, MasterSheet!D:D, C234, MasterSheet!H:H, D234)</f>
        <v>2</v>
      </c>
      <c r="I234" s="26">
        <f t="shared" si="14"/>
        <v>8008</v>
      </c>
      <c r="J234" s="28">
        <f>SUMIFS(MasterSheet!L:L, MasterSheet!B:B, B234, MasterSheet!D:D, C234, MasterSheet!H:H, D234)</f>
        <v>0</v>
      </c>
      <c r="K234" s="28">
        <f t="shared" si="15"/>
        <v>0</v>
      </c>
      <c r="L234" s="21" t="str">
        <f>UPPER(VLOOKUP(D234,MasterSheet!H:U,14,))</f>
        <v>BIOLEGEND</v>
      </c>
    </row>
    <row r="235" spans="1:12" x14ac:dyDescent="0.25">
      <c r="A235" s="21" t="str">
        <f t="shared" si="12"/>
        <v>BIOLEGEND</v>
      </c>
      <c r="B235" s="21" t="str">
        <v>EED115898</v>
      </c>
      <c r="C235" s="30">
        <v>45818</v>
      </c>
      <c r="D235" s="21">
        <v>420801</v>
      </c>
      <c r="E235" s="21">
        <f>_xlfn.XLOOKUP(D235,MasterSheet!H:H,MasterSheet!F:F)</f>
        <v>3374.8</v>
      </c>
      <c r="F235" s="22">
        <f>SUMIFS(MasterSheet!J:J, MasterSheet!B:B, B235, MasterSheet!D:D, C235, MasterSheet!H:H, D235)</f>
        <v>2</v>
      </c>
      <c r="G235" s="22">
        <f t="shared" si="13"/>
        <v>6749.6</v>
      </c>
      <c r="H235" s="26">
        <f>SUMIFS(MasterSheet!K:K, MasterSheet!B:B, B235, MasterSheet!D:D, C235, MasterSheet!H:H, D235)</f>
        <v>2</v>
      </c>
      <c r="I235" s="26">
        <f t="shared" si="14"/>
        <v>6749.6</v>
      </c>
      <c r="J235" s="28">
        <f>SUMIFS(MasterSheet!L:L, MasterSheet!B:B, B235, MasterSheet!D:D, C235, MasterSheet!H:H, D235)</f>
        <v>0</v>
      </c>
      <c r="K235" s="28">
        <f t="shared" si="15"/>
        <v>0</v>
      </c>
      <c r="L235" s="21" t="str">
        <f>UPPER(VLOOKUP(D235,MasterSheet!H:U,14,))</f>
        <v>BIOLEGEND</v>
      </c>
    </row>
    <row r="236" spans="1:12" x14ac:dyDescent="0.25">
      <c r="A236" s="21" t="str">
        <f t="shared" si="12"/>
        <v>BIOLEGEND</v>
      </c>
      <c r="B236" s="21" t="str">
        <v>EED115898</v>
      </c>
      <c r="C236" s="30">
        <v>45818</v>
      </c>
      <c r="D236" s="21">
        <v>421002</v>
      </c>
      <c r="E236" s="21">
        <f>_xlfn.XLOOKUP(D236,MasterSheet!H:H,MasterSheet!F:F)</f>
        <v>5376.8</v>
      </c>
      <c r="F236" s="22">
        <f>SUMIFS(MasterSheet!J:J, MasterSheet!B:B, B236, MasterSheet!D:D, C236, MasterSheet!H:H, D236)</f>
        <v>2</v>
      </c>
      <c r="G236" s="22">
        <f t="shared" si="13"/>
        <v>10753.6</v>
      </c>
      <c r="H236" s="26">
        <f>SUMIFS(MasterSheet!K:K, MasterSheet!B:B, B236, MasterSheet!D:D, C236, MasterSheet!H:H, D236)</f>
        <v>2</v>
      </c>
      <c r="I236" s="26">
        <f t="shared" si="14"/>
        <v>10753.6</v>
      </c>
      <c r="J236" s="28">
        <f>SUMIFS(MasterSheet!L:L, MasterSheet!B:B, B236, MasterSheet!D:D, C236, MasterSheet!H:H, D236)</f>
        <v>0</v>
      </c>
      <c r="K236" s="28">
        <f t="shared" si="15"/>
        <v>0</v>
      </c>
      <c r="L236" s="21" t="str">
        <f>UPPER(VLOOKUP(D236,MasterSheet!H:U,14,))</f>
        <v>BIOLEGEND</v>
      </c>
    </row>
    <row r="237" spans="1:12" x14ac:dyDescent="0.25">
      <c r="A237" s="21" t="str">
        <f t="shared" si="12"/>
        <v>BIOLEGEND</v>
      </c>
      <c r="B237" s="21" t="str">
        <v>EED115898</v>
      </c>
      <c r="C237" s="30">
        <v>45818</v>
      </c>
      <c r="D237" s="21">
        <v>422301</v>
      </c>
      <c r="E237" s="21">
        <f>_xlfn.XLOOKUP(D237,MasterSheet!H:H,MasterSheet!F:F)</f>
        <v>6221.6</v>
      </c>
      <c r="F237" s="22">
        <f>SUMIFS(MasterSheet!J:J, MasterSheet!B:B, B237, MasterSheet!D:D, C237, MasterSheet!H:H, D237)</f>
        <v>1</v>
      </c>
      <c r="G237" s="22">
        <f t="shared" si="13"/>
        <v>6221.6</v>
      </c>
      <c r="H237" s="26">
        <f>SUMIFS(MasterSheet!K:K, MasterSheet!B:B, B237, MasterSheet!D:D, C237, MasterSheet!H:H, D237)</f>
        <v>1</v>
      </c>
      <c r="I237" s="26">
        <f t="shared" si="14"/>
        <v>6221.6</v>
      </c>
      <c r="J237" s="28">
        <f>SUMIFS(MasterSheet!L:L, MasterSheet!B:B, B237, MasterSheet!D:D, C237, MasterSheet!H:H, D237)</f>
        <v>0</v>
      </c>
      <c r="K237" s="28">
        <f t="shared" si="15"/>
        <v>0</v>
      </c>
      <c r="L237" s="21" t="str">
        <f>UPPER(VLOOKUP(D237,MasterSheet!H:U,14,))</f>
        <v>BIOLEGEND</v>
      </c>
    </row>
    <row r="238" spans="1:12" x14ac:dyDescent="0.25">
      <c r="A238" s="21" t="str">
        <f t="shared" si="12"/>
        <v>BIOLEGEND</v>
      </c>
      <c r="B238" s="21" t="str">
        <v>EED115898</v>
      </c>
      <c r="C238" s="30">
        <v>45818</v>
      </c>
      <c r="D238" s="21">
        <v>422401</v>
      </c>
      <c r="E238" s="21">
        <f>_xlfn.XLOOKUP(D238,MasterSheet!H:H,MasterSheet!F:F)</f>
        <v>8685.6</v>
      </c>
      <c r="F238" s="22">
        <f>SUMIFS(MasterSheet!J:J, MasterSheet!B:B, B238, MasterSheet!D:D, C238, MasterSheet!H:H, D238)</f>
        <v>1</v>
      </c>
      <c r="G238" s="22">
        <f t="shared" si="13"/>
        <v>8685.6</v>
      </c>
      <c r="H238" s="26">
        <f>SUMIFS(MasterSheet!K:K, MasterSheet!B:B, B238, MasterSheet!D:D, C238, MasterSheet!H:H, D238)</f>
        <v>1</v>
      </c>
      <c r="I238" s="26">
        <f t="shared" si="14"/>
        <v>8685.6</v>
      </c>
      <c r="J238" s="28">
        <f>SUMIFS(MasterSheet!L:L, MasterSheet!B:B, B238, MasterSheet!D:D, C238, MasterSheet!H:H, D238)</f>
        <v>0</v>
      </c>
      <c r="K238" s="28">
        <f t="shared" si="15"/>
        <v>0</v>
      </c>
      <c r="L238" s="21" t="str">
        <f>UPPER(VLOOKUP(D238,MasterSheet!H:U,14,))</f>
        <v>BIOLEGEND</v>
      </c>
    </row>
    <row r="239" spans="1:12" x14ac:dyDescent="0.25">
      <c r="A239" s="21" t="str">
        <f t="shared" si="12"/>
        <v>BIOLEGEND</v>
      </c>
      <c r="B239" s="21" t="str">
        <v>EED115898</v>
      </c>
      <c r="C239" s="30">
        <v>45818</v>
      </c>
      <c r="D239" s="21">
        <v>423102</v>
      </c>
      <c r="E239" s="21">
        <f>_xlfn.XLOOKUP(D239,MasterSheet!H:H,MasterSheet!F:F)</f>
        <v>20636</v>
      </c>
      <c r="F239" s="22">
        <f>SUMIFS(MasterSheet!J:J, MasterSheet!B:B, B239, MasterSheet!D:D, C239, MasterSheet!H:H, D239)</f>
        <v>1</v>
      </c>
      <c r="G239" s="22">
        <f t="shared" si="13"/>
        <v>20636</v>
      </c>
      <c r="H239" s="26">
        <f>SUMIFS(MasterSheet!K:K, MasterSheet!B:B, B239, MasterSheet!D:D, C239, MasterSheet!H:H, D239)</f>
        <v>1</v>
      </c>
      <c r="I239" s="26">
        <f t="shared" si="14"/>
        <v>20636</v>
      </c>
      <c r="J239" s="28">
        <f>SUMIFS(MasterSheet!L:L, MasterSheet!B:B, B239, MasterSheet!D:D, C239, MasterSheet!H:H, D239)</f>
        <v>0</v>
      </c>
      <c r="K239" s="28">
        <f t="shared" si="15"/>
        <v>0</v>
      </c>
      <c r="L239" s="21" t="str">
        <f>UPPER(VLOOKUP(D239,MasterSheet!H:U,14,))</f>
        <v>BIOLEGEND</v>
      </c>
    </row>
    <row r="240" spans="1:12" x14ac:dyDescent="0.25">
      <c r="A240" s="21" t="str">
        <f t="shared" si="12"/>
        <v>BIOLEGEND</v>
      </c>
      <c r="B240" s="21" t="str">
        <v>EED115898</v>
      </c>
      <c r="C240" s="30">
        <v>45818</v>
      </c>
      <c r="D240" s="21">
        <v>423106</v>
      </c>
      <c r="E240" s="21">
        <f>_xlfn.XLOOKUP(D240,MasterSheet!H:H,MasterSheet!F:F)</f>
        <v>20636</v>
      </c>
      <c r="F240" s="22">
        <f>SUMIFS(MasterSheet!J:J, MasterSheet!B:B, B240, MasterSheet!D:D, C240, MasterSheet!H:H, D240)</f>
        <v>1</v>
      </c>
      <c r="G240" s="22">
        <f t="shared" si="13"/>
        <v>20636</v>
      </c>
      <c r="H240" s="26">
        <f>SUMIFS(MasterSheet!K:K, MasterSheet!B:B, B240, MasterSheet!D:D, C240, MasterSheet!H:H, D240)</f>
        <v>1</v>
      </c>
      <c r="I240" s="26">
        <f t="shared" si="14"/>
        <v>20636</v>
      </c>
      <c r="J240" s="28">
        <f>SUMIFS(MasterSheet!L:L, MasterSheet!B:B, B240, MasterSheet!D:D, C240, MasterSheet!H:H, D240)</f>
        <v>0</v>
      </c>
      <c r="K240" s="28">
        <f t="shared" si="15"/>
        <v>0</v>
      </c>
      <c r="L240" s="21" t="str">
        <f>UPPER(VLOOKUP(D240,MasterSheet!H:U,14,))</f>
        <v>BIOLEGEND</v>
      </c>
    </row>
    <row r="241" spans="1:12" x14ac:dyDescent="0.25">
      <c r="A241" s="21" t="str">
        <f t="shared" si="12"/>
        <v>BIOLEGEND</v>
      </c>
      <c r="B241" s="21" t="str">
        <v>EED115898</v>
      </c>
      <c r="C241" s="30">
        <v>45818</v>
      </c>
      <c r="D241" s="21">
        <v>424401</v>
      </c>
      <c r="E241" s="21">
        <f>_xlfn.XLOOKUP(D241,MasterSheet!H:H,MasterSheet!F:F)</f>
        <v>9438</v>
      </c>
      <c r="F241" s="22">
        <f>SUMIFS(MasterSheet!J:J, MasterSheet!B:B, B241, MasterSheet!D:D, C241, MasterSheet!H:H, D241)</f>
        <v>1</v>
      </c>
      <c r="G241" s="22">
        <f t="shared" si="13"/>
        <v>9438</v>
      </c>
      <c r="H241" s="26">
        <f>SUMIFS(MasterSheet!K:K, MasterSheet!B:B, B241, MasterSheet!D:D, C241, MasterSheet!H:H, D241)</f>
        <v>1</v>
      </c>
      <c r="I241" s="26">
        <f t="shared" si="14"/>
        <v>9438</v>
      </c>
      <c r="J241" s="28">
        <f>SUMIFS(MasterSheet!L:L, MasterSheet!B:B, B241, MasterSheet!D:D, C241, MasterSheet!H:H, D241)</f>
        <v>0</v>
      </c>
      <c r="K241" s="28">
        <f t="shared" si="15"/>
        <v>0</v>
      </c>
      <c r="L241" s="21" t="str">
        <f>UPPER(VLOOKUP(D241,MasterSheet!H:U,14,))</f>
        <v>BIOLEGEND</v>
      </c>
    </row>
    <row r="242" spans="1:12" x14ac:dyDescent="0.25">
      <c r="A242" s="21" t="str">
        <f t="shared" si="12"/>
        <v>BIOLEGEND</v>
      </c>
      <c r="B242" s="21" t="str">
        <v>EED115898</v>
      </c>
      <c r="C242" s="30">
        <v>45818</v>
      </c>
      <c r="D242" s="21">
        <v>425003</v>
      </c>
      <c r="E242" s="21">
        <f>_xlfn.XLOOKUP(D242,MasterSheet!H:H,MasterSheet!F:F)</f>
        <v>5482.4</v>
      </c>
      <c r="F242" s="22">
        <f>SUMIFS(MasterSheet!J:J, MasterSheet!B:B, B242, MasterSheet!D:D, C242, MasterSheet!H:H, D242)</f>
        <v>1</v>
      </c>
      <c r="G242" s="22">
        <f t="shared" si="13"/>
        <v>5482.4</v>
      </c>
      <c r="H242" s="26">
        <f>SUMIFS(MasterSheet!K:K, MasterSheet!B:B, B242, MasterSheet!D:D, C242, MasterSheet!H:H, D242)</f>
        <v>1</v>
      </c>
      <c r="I242" s="26">
        <f t="shared" si="14"/>
        <v>5482.4</v>
      </c>
      <c r="J242" s="28">
        <f>SUMIFS(MasterSheet!L:L, MasterSheet!B:B, B242, MasterSheet!D:D, C242, MasterSheet!H:H, D242)</f>
        <v>0</v>
      </c>
      <c r="K242" s="28">
        <f t="shared" si="15"/>
        <v>0</v>
      </c>
      <c r="L242" s="21" t="str">
        <f>UPPER(VLOOKUP(D242,MasterSheet!H:U,14,))</f>
        <v>BIOLEGEND</v>
      </c>
    </row>
    <row r="243" spans="1:12" x14ac:dyDescent="0.25">
      <c r="A243" s="21" t="str">
        <f t="shared" si="12"/>
        <v>BIOLEGEND</v>
      </c>
      <c r="B243" s="21" t="str">
        <v>EED115898</v>
      </c>
      <c r="C243" s="30">
        <v>45818</v>
      </c>
      <c r="D243" s="21">
        <v>430515</v>
      </c>
      <c r="E243" s="21">
        <f>_xlfn.XLOOKUP(D243,MasterSheet!H:H,MasterSheet!F:F)</f>
        <v>36097.599999999999</v>
      </c>
      <c r="F243" s="22">
        <f>SUMIFS(MasterSheet!J:J, MasterSheet!B:B, B243, MasterSheet!D:D, C243, MasterSheet!H:H, D243)</f>
        <v>1</v>
      </c>
      <c r="G243" s="22">
        <f t="shared" si="13"/>
        <v>36097.599999999999</v>
      </c>
      <c r="H243" s="26">
        <f>SUMIFS(MasterSheet!K:K, MasterSheet!B:B, B243, MasterSheet!D:D, C243, MasterSheet!H:H, D243)</f>
        <v>1</v>
      </c>
      <c r="I243" s="26">
        <f t="shared" si="14"/>
        <v>36097.599999999999</v>
      </c>
      <c r="J243" s="28">
        <f>SUMIFS(MasterSheet!L:L, MasterSheet!B:B, B243, MasterSheet!D:D, C243, MasterSheet!H:H, D243)</f>
        <v>0</v>
      </c>
      <c r="K243" s="28">
        <f t="shared" si="15"/>
        <v>0</v>
      </c>
      <c r="L243" s="21" t="str">
        <f>UPPER(VLOOKUP(D243,MasterSheet!H:U,14,))</f>
        <v>BIOLEGEND</v>
      </c>
    </row>
    <row r="244" spans="1:12" x14ac:dyDescent="0.25">
      <c r="A244" s="21" t="str">
        <f t="shared" si="12"/>
        <v>BIOLEGEND</v>
      </c>
      <c r="B244" s="21" t="str">
        <v>EED115898</v>
      </c>
      <c r="C244" s="30">
        <v>45818</v>
      </c>
      <c r="D244" s="21">
        <v>503818</v>
      </c>
      <c r="E244" s="21">
        <f>_xlfn.XLOOKUP(D244,MasterSheet!H:H,MasterSheet!F:F)</f>
        <v>16324</v>
      </c>
      <c r="F244" s="22">
        <f>SUMIFS(MasterSheet!J:J, MasterSheet!B:B, B244, MasterSheet!D:D, C244, MasterSheet!H:H, D244)</f>
        <v>1</v>
      </c>
      <c r="G244" s="22">
        <f t="shared" si="13"/>
        <v>16324</v>
      </c>
      <c r="H244" s="26">
        <f>SUMIFS(MasterSheet!K:K, MasterSheet!B:B, B244, MasterSheet!D:D, C244, MasterSheet!H:H, D244)</f>
        <v>1</v>
      </c>
      <c r="I244" s="26">
        <f t="shared" si="14"/>
        <v>16324</v>
      </c>
      <c r="J244" s="28">
        <f>SUMIFS(MasterSheet!L:L, MasterSheet!B:B, B244, MasterSheet!D:D, C244, MasterSheet!H:H, D244)</f>
        <v>0</v>
      </c>
      <c r="K244" s="28">
        <f t="shared" si="15"/>
        <v>0</v>
      </c>
      <c r="L244" s="21" t="str">
        <f>UPPER(VLOOKUP(D244,MasterSheet!H:U,14,))</f>
        <v>BIOLEGEND</v>
      </c>
    </row>
    <row r="245" spans="1:12" x14ac:dyDescent="0.25">
      <c r="A245" s="21" t="str">
        <f t="shared" si="12"/>
        <v>BIOLEGEND</v>
      </c>
      <c r="B245" s="21" t="str">
        <v>EED115898</v>
      </c>
      <c r="C245" s="30">
        <v>45818</v>
      </c>
      <c r="D245" s="21">
        <v>504104</v>
      </c>
      <c r="E245" s="21">
        <f>_xlfn.XLOOKUP(D245,MasterSheet!H:H,MasterSheet!F:F)</f>
        <v>15584.8</v>
      </c>
      <c r="F245" s="22">
        <f>SUMIFS(MasterSheet!J:J, MasterSheet!B:B, B245, MasterSheet!D:D, C245, MasterSheet!H:H, D245)</f>
        <v>2</v>
      </c>
      <c r="G245" s="22">
        <f t="shared" si="13"/>
        <v>31169.599999999999</v>
      </c>
      <c r="H245" s="26">
        <f>SUMIFS(MasterSheet!K:K, MasterSheet!B:B, B245, MasterSheet!D:D, C245, MasterSheet!H:H, D245)</f>
        <v>2</v>
      </c>
      <c r="I245" s="26">
        <f t="shared" si="14"/>
        <v>31169.599999999999</v>
      </c>
      <c r="J245" s="28">
        <f>SUMIFS(MasterSheet!L:L, MasterSheet!B:B, B245, MasterSheet!D:D, C245, MasterSheet!H:H, D245)</f>
        <v>0</v>
      </c>
      <c r="K245" s="28">
        <f t="shared" si="15"/>
        <v>0</v>
      </c>
      <c r="L245" s="21" t="str">
        <f>UPPER(VLOOKUP(D245,MasterSheet!H:U,14,))</f>
        <v>BIOLEGEND</v>
      </c>
    </row>
    <row r="246" spans="1:12" x14ac:dyDescent="0.25">
      <c r="A246" s="21" t="str">
        <f t="shared" si="12"/>
        <v>BIOLEGEND</v>
      </c>
      <c r="B246" s="21" t="str">
        <v>EED115898</v>
      </c>
      <c r="C246" s="30">
        <v>45818</v>
      </c>
      <c r="D246" s="21">
        <v>504118</v>
      </c>
      <c r="E246" s="21">
        <f>_xlfn.XLOOKUP(D246,MasterSheet!H:H,MasterSheet!F:F)</f>
        <v>20636</v>
      </c>
      <c r="F246" s="22">
        <f>SUMIFS(MasterSheet!J:J, MasterSheet!B:B, B246, MasterSheet!D:D, C246, MasterSheet!H:H, D246)</f>
        <v>1</v>
      </c>
      <c r="G246" s="22">
        <f t="shared" si="13"/>
        <v>20636</v>
      </c>
      <c r="H246" s="26">
        <f>SUMIFS(MasterSheet!K:K, MasterSheet!B:B, B246, MasterSheet!D:D, C246, MasterSheet!H:H, D246)</f>
        <v>1</v>
      </c>
      <c r="I246" s="26">
        <f t="shared" si="14"/>
        <v>20636</v>
      </c>
      <c r="J246" s="28">
        <f>SUMIFS(MasterSheet!L:L, MasterSheet!B:B, B246, MasterSheet!D:D, C246, MasterSheet!H:H, D246)</f>
        <v>0</v>
      </c>
      <c r="K246" s="28">
        <f t="shared" si="15"/>
        <v>0</v>
      </c>
      <c r="L246" s="21" t="str">
        <f>UPPER(VLOOKUP(D246,MasterSheet!H:U,14,))</f>
        <v>BIOLEGEND</v>
      </c>
    </row>
    <row r="247" spans="1:12" x14ac:dyDescent="0.25">
      <c r="A247" s="21" t="str">
        <f t="shared" si="12"/>
        <v>BIOLEGEND</v>
      </c>
      <c r="B247" s="21" t="str">
        <v>EED115898</v>
      </c>
      <c r="C247" s="30">
        <v>45818</v>
      </c>
      <c r="D247" s="21">
        <v>504124</v>
      </c>
      <c r="E247" s="21">
        <f>_xlfn.XLOOKUP(D247,MasterSheet!H:H,MasterSheet!F:F)</f>
        <v>20636</v>
      </c>
      <c r="F247" s="22">
        <f>SUMIFS(MasterSheet!J:J, MasterSheet!B:B, B247, MasterSheet!D:D, C247, MasterSheet!H:H, D247)</f>
        <v>1</v>
      </c>
      <c r="G247" s="22">
        <f t="shared" si="13"/>
        <v>20636</v>
      </c>
      <c r="H247" s="26">
        <f>SUMIFS(MasterSheet!K:K, MasterSheet!B:B, B247, MasterSheet!D:D, C247, MasterSheet!H:H, D247)</f>
        <v>1</v>
      </c>
      <c r="I247" s="26">
        <f t="shared" si="14"/>
        <v>20636</v>
      </c>
      <c r="J247" s="28">
        <f>SUMIFS(MasterSheet!L:L, MasterSheet!B:B, B247, MasterSheet!D:D, C247, MasterSheet!H:H, D247)</f>
        <v>0</v>
      </c>
      <c r="K247" s="28">
        <f t="shared" si="15"/>
        <v>0</v>
      </c>
      <c r="L247" s="21" t="str">
        <f>UPPER(VLOOKUP(D247,MasterSheet!H:U,14,))</f>
        <v>BIOLEGEND</v>
      </c>
    </row>
    <row r="248" spans="1:12" x14ac:dyDescent="0.25">
      <c r="A248" s="21" t="str">
        <f t="shared" si="12"/>
        <v>BIOLEGEND</v>
      </c>
      <c r="B248" s="21" t="str">
        <v>EED115898</v>
      </c>
      <c r="C248" s="30">
        <v>45818</v>
      </c>
      <c r="D248" s="21">
        <v>505039</v>
      </c>
      <c r="E248" s="21">
        <f>_xlfn.XLOOKUP(D248,MasterSheet!H:H,MasterSheet!F:F)</f>
        <v>18150</v>
      </c>
      <c r="F248" s="22">
        <f>SUMIFS(MasterSheet!J:J, MasterSheet!B:B, B248, MasterSheet!D:D, C248, MasterSheet!H:H, D248)</f>
        <v>1</v>
      </c>
      <c r="G248" s="22">
        <f t="shared" si="13"/>
        <v>18150</v>
      </c>
      <c r="H248" s="26">
        <f>SUMIFS(MasterSheet!K:K, MasterSheet!B:B, B248, MasterSheet!D:D, C248, MasterSheet!H:H, D248)</f>
        <v>1</v>
      </c>
      <c r="I248" s="26">
        <f t="shared" si="14"/>
        <v>18150</v>
      </c>
      <c r="J248" s="28">
        <f>SUMIFS(MasterSheet!L:L, MasterSheet!B:B, B248, MasterSheet!D:D, C248, MasterSheet!H:H, D248)</f>
        <v>0</v>
      </c>
      <c r="K248" s="28">
        <f t="shared" si="15"/>
        <v>0</v>
      </c>
      <c r="L248" s="21" t="str">
        <f>UPPER(VLOOKUP(D248,MasterSheet!H:U,14,))</f>
        <v>BIOLEGEND</v>
      </c>
    </row>
    <row r="249" spans="1:12" x14ac:dyDescent="0.25">
      <c r="A249" s="21" t="str">
        <f t="shared" si="12"/>
        <v>BIOLEGEND</v>
      </c>
      <c r="B249" s="21" t="str">
        <v>EED115898</v>
      </c>
      <c r="C249" s="30">
        <v>45818</v>
      </c>
      <c r="D249" s="21">
        <v>505808</v>
      </c>
      <c r="E249" s="21">
        <f>_xlfn.XLOOKUP(D249,MasterSheet!H:H,MasterSheet!F:F)</f>
        <v>6776</v>
      </c>
      <c r="F249" s="22">
        <f>SUMIFS(MasterSheet!J:J, MasterSheet!B:B, B249, MasterSheet!D:D, C249, MasterSheet!H:H, D249)</f>
        <v>1</v>
      </c>
      <c r="G249" s="22">
        <f t="shared" si="13"/>
        <v>6776</v>
      </c>
      <c r="H249" s="26">
        <f>SUMIFS(MasterSheet!K:K, MasterSheet!B:B, B249, MasterSheet!D:D, C249, MasterSheet!H:H, D249)</f>
        <v>1</v>
      </c>
      <c r="I249" s="26">
        <f t="shared" si="14"/>
        <v>6776</v>
      </c>
      <c r="J249" s="28">
        <f>SUMIFS(MasterSheet!L:L, MasterSheet!B:B, B249, MasterSheet!D:D, C249, MasterSheet!H:H, D249)</f>
        <v>0</v>
      </c>
      <c r="K249" s="28">
        <f t="shared" si="15"/>
        <v>0</v>
      </c>
      <c r="L249" s="21" t="str">
        <f>UPPER(VLOOKUP(D249,MasterSheet!H:U,14,))</f>
        <v>BIOLEGEND</v>
      </c>
    </row>
    <row r="250" spans="1:12" x14ac:dyDescent="0.25">
      <c r="A250" s="21" t="str">
        <f t="shared" si="12"/>
        <v>BIOLEGEND</v>
      </c>
      <c r="B250" s="21" t="str">
        <v>EED115898</v>
      </c>
      <c r="C250" s="30">
        <v>45818</v>
      </c>
      <c r="D250" s="21">
        <v>505810</v>
      </c>
      <c r="E250" s="21">
        <f>_xlfn.XLOOKUP(D250,MasterSheet!H:H,MasterSheet!F:F)</f>
        <v>8131.2000000000007</v>
      </c>
      <c r="F250" s="22">
        <f>SUMIFS(MasterSheet!J:J, MasterSheet!B:B, B250, MasterSheet!D:D, C250, MasterSheet!H:H, D250)</f>
        <v>1</v>
      </c>
      <c r="G250" s="22">
        <f t="shared" si="13"/>
        <v>8131.2000000000007</v>
      </c>
      <c r="H250" s="26">
        <f>SUMIFS(MasterSheet!K:K, MasterSheet!B:B, B250, MasterSheet!D:D, C250, MasterSheet!H:H, D250)</f>
        <v>1</v>
      </c>
      <c r="I250" s="26">
        <f t="shared" si="14"/>
        <v>8131.2000000000007</v>
      </c>
      <c r="J250" s="28">
        <f>SUMIFS(MasterSheet!L:L, MasterSheet!B:B, B250, MasterSheet!D:D, C250, MasterSheet!H:H, D250)</f>
        <v>0</v>
      </c>
      <c r="K250" s="28">
        <f t="shared" si="15"/>
        <v>0</v>
      </c>
      <c r="L250" s="21" t="str">
        <f>UPPER(VLOOKUP(D250,MasterSheet!H:U,14,))</f>
        <v>BIOLEGEND</v>
      </c>
    </row>
    <row r="251" spans="1:12" x14ac:dyDescent="0.25">
      <c r="A251" s="21" t="str">
        <f t="shared" si="12"/>
        <v>BIOLEGEND</v>
      </c>
      <c r="B251" s="21" t="str">
        <v>EED115898</v>
      </c>
      <c r="C251" s="30">
        <v>45818</v>
      </c>
      <c r="D251" s="21">
        <v>505842</v>
      </c>
      <c r="E251" s="21">
        <f>_xlfn.XLOOKUP(D251,MasterSheet!H:H,MasterSheet!F:F)</f>
        <v>17094</v>
      </c>
      <c r="F251" s="22">
        <f>SUMIFS(MasterSheet!J:J, MasterSheet!B:B, B251, MasterSheet!D:D, C251, MasterSheet!H:H, D251)</f>
        <v>1</v>
      </c>
      <c r="G251" s="22">
        <f t="shared" si="13"/>
        <v>17094</v>
      </c>
      <c r="H251" s="26">
        <f>SUMIFS(MasterSheet!K:K, MasterSheet!B:B, B251, MasterSheet!D:D, C251, MasterSheet!H:H, D251)</f>
        <v>1</v>
      </c>
      <c r="I251" s="26">
        <f t="shared" si="14"/>
        <v>17094</v>
      </c>
      <c r="J251" s="28">
        <f>SUMIFS(MasterSheet!L:L, MasterSheet!B:B, B251, MasterSheet!D:D, C251, MasterSheet!H:H, D251)</f>
        <v>0</v>
      </c>
      <c r="K251" s="28">
        <f t="shared" si="15"/>
        <v>0</v>
      </c>
      <c r="L251" s="21" t="str">
        <f>UPPER(VLOOKUP(D251,MasterSheet!H:U,14,))</f>
        <v>BIOLEGEND</v>
      </c>
    </row>
    <row r="252" spans="1:12" x14ac:dyDescent="0.25">
      <c r="A252" s="21" t="str">
        <f t="shared" si="12"/>
        <v>BIOLEGEND</v>
      </c>
      <c r="B252" s="21" t="str">
        <v>EED115898</v>
      </c>
      <c r="C252" s="30">
        <v>45818</v>
      </c>
      <c r="D252" s="21">
        <v>506324</v>
      </c>
      <c r="E252" s="21">
        <f>_xlfn.XLOOKUP(D252,MasterSheet!H:H,MasterSheet!F:F)</f>
        <v>19527.2</v>
      </c>
      <c r="F252" s="22">
        <f>SUMIFS(MasterSheet!J:J, MasterSheet!B:B, B252, MasterSheet!D:D, C252, MasterSheet!H:H, D252)</f>
        <v>1</v>
      </c>
      <c r="G252" s="22">
        <f t="shared" si="13"/>
        <v>19527.2</v>
      </c>
      <c r="H252" s="26">
        <f>SUMIFS(MasterSheet!K:K, MasterSheet!B:B, B252, MasterSheet!D:D, C252, MasterSheet!H:H, D252)</f>
        <v>1</v>
      </c>
      <c r="I252" s="26">
        <f t="shared" si="14"/>
        <v>19527.2</v>
      </c>
      <c r="J252" s="28">
        <f>SUMIFS(MasterSheet!L:L, MasterSheet!B:B, B252, MasterSheet!D:D, C252, MasterSheet!H:H, D252)</f>
        <v>0</v>
      </c>
      <c r="K252" s="28">
        <f t="shared" si="15"/>
        <v>0</v>
      </c>
      <c r="L252" s="21" t="str">
        <f>UPPER(VLOOKUP(D252,MasterSheet!H:U,14,))</f>
        <v>BIOLEGEND</v>
      </c>
    </row>
    <row r="253" spans="1:12" x14ac:dyDescent="0.25">
      <c r="A253" s="21" t="str">
        <f t="shared" si="12"/>
        <v>BIOLEGEND</v>
      </c>
      <c r="B253" s="21" t="str">
        <v>EED115898</v>
      </c>
      <c r="C253" s="30">
        <v>45818</v>
      </c>
      <c r="D253" s="21">
        <v>506904</v>
      </c>
      <c r="E253" s="21">
        <f>_xlfn.XLOOKUP(D253,MasterSheet!H:H,MasterSheet!F:F)</f>
        <v>17248</v>
      </c>
      <c r="F253" s="22">
        <f>SUMIFS(MasterSheet!J:J, MasterSheet!B:B, B253, MasterSheet!D:D, C253, MasterSheet!H:H, D253)</f>
        <v>1</v>
      </c>
      <c r="G253" s="22">
        <f t="shared" si="13"/>
        <v>17248</v>
      </c>
      <c r="H253" s="26">
        <f>SUMIFS(MasterSheet!K:K, MasterSheet!B:B, B253, MasterSheet!D:D, C253, MasterSheet!H:H, D253)</f>
        <v>1</v>
      </c>
      <c r="I253" s="26">
        <f t="shared" si="14"/>
        <v>17248</v>
      </c>
      <c r="J253" s="28">
        <f>SUMIFS(MasterSheet!L:L, MasterSheet!B:B, B253, MasterSheet!D:D, C253, MasterSheet!H:H, D253)</f>
        <v>0</v>
      </c>
      <c r="K253" s="28">
        <f t="shared" si="15"/>
        <v>0</v>
      </c>
      <c r="L253" s="21" t="str">
        <f>UPPER(VLOOKUP(D253,MasterSheet!H:U,14,))</f>
        <v>BIOLEGEND</v>
      </c>
    </row>
    <row r="254" spans="1:12" x14ac:dyDescent="0.25">
      <c r="A254" s="21" t="str">
        <f t="shared" si="12"/>
        <v>BIOLEGEND</v>
      </c>
      <c r="B254" s="21" t="str">
        <v>EED115898</v>
      </c>
      <c r="C254" s="30">
        <v>45818</v>
      </c>
      <c r="D254" s="21">
        <v>506922</v>
      </c>
      <c r="E254" s="21">
        <f>_xlfn.XLOOKUP(D254,MasterSheet!H:H,MasterSheet!F:F)</f>
        <v>21375.200000000001</v>
      </c>
      <c r="F254" s="22">
        <f>SUMIFS(MasterSheet!J:J, MasterSheet!B:B, B254, MasterSheet!D:D, C254, MasterSheet!H:H, D254)</f>
        <v>1</v>
      </c>
      <c r="G254" s="22">
        <f t="shared" si="13"/>
        <v>21375.200000000001</v>
      </c>
      <c r="H254" s="26">
        <f>SUMIFS(MasterSheet!K:K, MasterSheet!B:B, B254, MasterSheet!D:D, C254, MasterSheet!H:H, D254)</f>
        <v>1</v>
      </c>
      <c r="I254" s="26">
        <f t="shared" si="14"/>
        <v>21375.200000000001</v>
      </c>
      <c r="J254" s="28">
        <f>SUMIFS(MasterSheet!L:L, MasterSheet!B:B, B254, MasterSheet!D:D, C254, MasterSheet!H:H, D254)</f>
        <v>0</v>
      </c>
      <c r="K254" s="28">
        <f t="shared" si="15"/>
        <v>0</v>
      </c>
      <c r="L254" s="21" t="str">
        <f>UPPER(VLOOKUP(D254,MasterSheet!H:U,14,))</f>
        <v>BIOLEGEND</v>
      </c>
    </row>
    <row r="255" spans="1:12" x14ac:dyDescent="0.25">
      <c r="A255" s="21" t="str">
        <f t="shared" si="12"/>
        <v>BIOLEGEND</v>
      </c>
      <c r="B255" s="21" t="str">
        <v>EED115898</v>
      </c>
      <c r="C255" s="30">
        <v>45818</v>
      </c>
      <c r="D255" s="21">
        <v>514104</v>
      </c>
      <c r="E255" s="21">
        <f>_xlfn.XLOOKUP(D255,MasterSheet!H:H,MasterSheet!F:F)</f>
        <v>21375.200000000001</v>
      </c>
      <c r="F255" s="22">
        <f>SUMIFS(MasterSheet!J:J, MasterSheet!B:B, B255, MasterSheet!D:D, C255, MasterSheet!H:H, D255)</f>
        <v>1</v>
      </c>
      <c r="G255" s="22">
        <f t="shared" si="13"/>
        <v>21375.200000000001</v>
      </c>
      <c r="H255" s="26">
        <f>SUMIFS(MasterSheet!K:K, MasterSheet!B:B, B255, MasterSheet!D:D, C255, MasterSheet!H:H, D255)</f>
        <v>1</v>
      </c>
      <c r="I255" s="26">
        <f t="shared" si="14"/>
        <v>21375.200000000001</v>
      </c>
      <c r="J255" s="28">
        <f>SUMIFS(MasterSheet!L:L, MasterSheet!B:B, B255, MasterSheet!D:D, C255, MasterSheet!H:H, D255)</f>
        <v>0</v>
      </c>
      <c r="K255" s="28">
        <f t="shared" si="15"/>
        <v>0</v>
      </c>
      <c r="L255" s="21" t="str">
        <f>UPPER(VLOOKUP(D255,MasterSheet!H:U,14,))</f>
        <v>BIOLEGEND</v>
      </c>
    </row>
    <row r="256" spans="1:12" x14ac:dyDescent="0.25">
      <c r="A256" s="21" t="str">
        <f t="shared" si="12"/>
        <v>BIOLEGEND</v>
      </c>
      <c r="B256" s="21" t="str">
        <v>EED115898</v>
      </c>
      <c r="C256" s="30">
        <v>45818</v>
      </c>
      <c r="D256" s="21">
        <v>552906</v>
      </c>
      <c r="E256" s="21">
        <f>_xlfn.XLOOKUP(D256,MasterSheet!H:H,MasterSheet!F:F)</f>
        <v>21375.200000000001</v>
      </c>
      <c r="F256" s="22">
        <f>SUMIFS(MasterSheet!J:J, MasterSheet!B:B, B256, MasterSheet!D:D, C256, MasterSheet!H:H, D256)</f>
        <v>1</v>
      </c>
      <c r="G256" s="22">
        <f t="shared" si="13"/>
        <v>21375.200000000001</v>
      </c>
      <c r="H256" s="26">
        <f>SUMIFS(MasterSheet!K:K, MasterSheet!B:B, B256, MasterSheet!D:D, C256, MasterSheet!H:H, D256)</f>
        <v>1</v>
      </c>
      <c r="I256" s="26">
        <f t="shared" si="14"/>
        <v>21375.200000000001</v>
      </c>
      <c r="J256" s="28">
        <f>SUMIFS(MasterSheet!L:L, MasterSheet!B:B, B256, MasterSheet!D:D, C256, MasterSheet!H:H, D256)</f>
        <v>0</v>
      </c>
      <c r="K256" s="28">
        <f t="shared" si="15"/>
        <v>0</v>
      </c>
      <c r="L256" s="21" t="str">
        <f>UPPER(VLOOKUP(D256,MasterSheet!H:U,14,))</f>
        <v>BIOLEGEND</v>
      </c>
    </row>
    <row r="257" spans="1:12" x14ac:dyDescent="0.25">
      <c r="A257" s="21" t="str">
        <f t="shared" si="12"/>
        <v>BIOLEGEND</v>
      </c>
      <c r="B257" s="21" t="str">
        <v>EED115898</v>
      </c>
      <c r="C257" s="30">
        <v>45818</v>
      </c>
      <c r="D257" s="21">
        <v>570804</v>
      </c>
      <c r="E257" s="21">
        <f>_xlfn.XLOOKUP(D257,MasterSheet!H:H,MasterSheet!F:F)</f>
        <v>15584.8</v>
      </c>
      <c r="F257" s="22">
        <f>SUMIFS(MasterSheet!J:J, MasterSheet!B:B, B257, MasterSheet!D:D, C257, MasterSheet!H:H, D257)</f>
        <v>14</v>
      </c>
      <c r="G257" s="22">
        <f t="shared" si="13"/>
        <v>218187.19999999998</v>
      </c>
      <c r="H257" s="26">
        <f>SUMIFS(MasterSheet!K:K, MasterSheet!B:B, B257, MasterSheet!D:D, C257, MasterSheet!H:H, D257)</f>
        <v>14</v>
      </c>
      <c r="I257" s="26">
        <f t="shared" si="14"/>
        <v>218187.19999999998</v>
      </c>
      <c r="J257" s="28">
        <f>SUMIFS(MasterSheet!L:L, MasterSheet!B:B, B257, MasterSheet!D:D, C257, MasterSheet!H:H, D257)</f>
        <v>0</v>
      </c>
      <c r="K257" s="28">
        <f t="shared" si="15"/>
        <v>0</v>
      </c>
      <c r="L257" s="21" t="str">
        <f>UPPER(VLOOKUP(D257,MasterSheet!H:U,14,))</f>
        <v>BIOLEGEND</v>
      </c>
    </row>
    <row r="258" spans="1:12" x14ac:dyDescent="0.25">
      <c r="A258" s="21" t="str">
        <f t="shared" ref="A258:A321" si="16">L258</f>
        <v>BIOLEGEND</v>
      </c>
      <c r="B258" s="21" t="str">
        <v>EED115898</v>
      </c>
      <c r="C258" s="30">
        <v>45818</v>
      </c>
      <c r="D258" s="21">
        <v>574306</v>
      </c>
      <c r="E258" s="21">
        <f>_xlfn.XLOOKUP(D258,MasterSheet!H:H,MasterSheet!F:F)</f>
        <v>46939.199999999997</v>
      </c>
      <c r="F258" s="22">
        <f>SUMIFS(MasterSheet!J:J, MasterSheet!B:B, B258, MasterSheet!D:D, C258, MasterSheet!H:H, D258)</f>
        <v>1</v>
      </c>
      <c r="G258" s="22">
        <f t="shared" si="13"/>
        <v>46939.199999999997</v>
      </c>
      <c r="H258" s="26">
        <f>SUMIFS(MasterSheet!K:K, MasterSheet!B:B, B258, MasterSheet!D:D, C258, MasterSheet!H:H, D258)</f>
        <v>1</v>
      </c>
      <c r="I258" s="26">
        <f t="shared" si="14"/>
        <v>46939.199999999997</v>
      </c>
      <c r="J258" s="28">
        <f>SUMIFS(MasterSheet!L:L, MasterSheet!B:B, B258, MasterSheet!D:D, C258, MasterSheet!H:H, D258)</f>
        <v>0</v>
      </c>
      <c r="K258" s="28">
        <f t="shared" si="15"/>
        <v>0</v>
      </c>
      <c r="L258" s="21" t="str">
        <f>UPPER(VLOOKUP(D258,MasterSheet!H:U,14,))</f>
        <v>BIOLEGEND</v>
      </c>
    </row>
    <row r="259" spans="1:12" x14ac:dyDescent="0.25">
      <c r="A259" s="21" t="str">
        <f t="shared" si="16"/>
        <v>BIOLEGEND</v>
      </c>
      <c r="B259" s="21" t="str">
        <v>EED115898</v>
      </c>
      <c r="C259" s="30">
        <v>45818</v>
      </c>
      <c r="D259" s="21">
        <v>575804</v>
      </c>
      <c r="E259" s="21">
        <f>_xlfn.XLOOKUP(D259,MasterSheet!H:H,MasterSheet!F:F)</f>
        <v>21375.200000000001</v>
      </c>
      <c r="F259" s="22">
        <f>SUMIFS(MasterSheet!J:J, MasterSheet!B:B, B259, MasterSheet!D:D, C259, MasterSheet!H:H, D259)</f>
        <v>1</v>
      </c>
      <c r="G259" s="22">
        <f t="shared" ref="G259:G322" si="17">F259*E259</f>
        <v>21375.200000000001</v>
      </c>
      <c r="H259" s="26">
        <f>SUMIFS(MasterSheet!K:K, MasterSheet!B:B, B259, MasterSheet!D:D, C259, MasterSheet!H:H, D259)</f>
        <v>1</v>
      </c>
      <c r="I259" s="26">
        <f t="shared" ref="I259:I322" si="18">H259*E259</f>
        <v>21375.200000000001</v>
      </c>
      <c r="J259" s="28">
        <f>SUMIFS(MasterSheet!L:L, MasterSheet!B:B, B259, MasterSheet!D:D, C259, MasterSheet!H:H, D259)</f>
        <v>0</v>
      </c>
      <c r="K259" s="28">
        <f t="shared" ref="K259:K322" si="19">J259*E259</f>
        <v>0</v>
      </c>
      <c r="L259" s="21" t="str">
        <f>UPPER(VLOOKUP(D259,MasterSheet!H:U,14,))</f>
        <v>BIOLEGEND</v>
      </c>
    </row>
    <row r="260" spans="1:12" x14ac:dyDescent="0.25">
      <c r="A260" s="21" t="str">
        <f t="shared" si="16"/>
        <v>BIOLEGEND</v>
      </c>
      <c r="B260" s="21" t="str">
        <v>EED115898</v>
      </c>
      <c r="C260" s="30">
        <v>45818</v>
      </c>
      <c r="D260" s="21">
        <v>576306</v>
      </c>
      <c r="E260" s="21">
        <f>_xlfn.XLOOKUP(D260,MasterSheet!H:H,MasterSheet!F:F)</f>
        <v>46939.199999999997</v>
      </c>
      <c r="F260" s="22">
        <f>SUMIFS(MasterSheet!J:J, MasterSheet!B:B, B260, MasterSheet!D:D, C260, MasterSheet!H:H, D260)</f>
        <v>1</v>
      </c>
      <c r="G260" s="22">
        <f t="shared" si="17"/>
        <v>46939.199999999997</v>
      </c>
      <c r="H260" s="26">
        <f>SUMIFS(MasterSheet!K:K, MasterSheet!B:B, B260, MasterSheet!D:D, C260, MasterSheet!H:H, D260)</f>
        <v>1</v>
      </c>
      <c r="I260" s="26">
        <f t="shared" si="18"/>
        <v>46939.199999999997</v>
      </c>
      <c r="J260" s="28">
        <f>SUMIFS(MasterSheet!L:L, MasterSheet!B:B, B260, MasterSheet!D:D, C260, MasterSheet!H:H, D260)</f>
        <v>0</v>
      </c>
      <c r="K260" s="28">
        <f t="shared" si="19"/>
        <v>0</v>
      </c>
      <c r="L260" s="21" t="str">
        <f>UPPER(VLOOKUP(D260,MasterSheet!H:U,14,))</f>
        <v>BIOLEGEND</v>
      </c>
    </row>
    <row r="261" spans="1:12" x14ac:dyDescent="0.25">
      <c r="A261" s="21" t="str">
        <f t="shared" si="16"/>
        <v>BIOLEGEND</v>
      </c>
      <c r="B261" s="21" t="str">
        <v>EED115898</v>
      </c>
      <c r="C261" s="30">
        <v>45818</v>
      </c>
      <c r="D261" s="21">
        <v>609551</v>
      </c>
      <c r="E261" s="21">
        <f>_xlfn.XLOOKUP(D261,MasterSheet!H:H,MasterSheet!F:F)</f>
        <v>9548</v>
      </c>
      <c r="F261" s="22">
        <f>SUMIFS(MasterSheet!J:J, MasterSheet!B:B, B261, MasterSheet!D:D, C261, MasterSheet!H:H, D261)</f>
        <v>1</v>
      </c>
      <c r="G261" s="22">
        <f t="shared" si="17"/>
        <v>9548</v>
      </c>
      <c r="H261" s="26">
        <f>SUMIFS(MasterSheet!K:K, MasterSheet!B:B, B261, MasterSheet!D:D, C261, MasterSheet!H:H, D261)</f>
        <v>1</v>
      </c>
      <c r="I261" s="26">
        <f t="shared" si="18"/>
        <v>9548</v>
      </c>
      <c r="J261" s="28">
        <f>SUMIFS(MasterSheet!L:L, MasterSheet!B:B, B261, MasterSheet!D:D, C261, MasterSheet!H:H, D261)</f>
        <v>0</v>
      </c>
      <c r="K261" s="28">
        <f t="shared" si="19"/>
        <v>0</v>
      </c>
      <c r="L261" s="21" t="str">
        <f>UPPER(VLOOKUP(D261,MasterSheet!H:U,14,))</f>
        <v>BIOLEGEND</v>
      </c>
    </row>
    <row r="262" spans="1:12" x14ac:dyDescent="0.25">
      <c r="A262" s="21" t="str">
        <f t="shared" si="16"/>
        <v>BIOLEGEND</v>
      </c>
      <c r="B262" s="21" t="str">
        <v>EED115898</v>
      </c>
      <c r="C262" s="30">
        <v>45818</v>
      </c>
      <c r="D262" s="21">
        <v>640914</v>
      </c>
      <c r="E262" s="21">
        <f>_xlfn.XLOOKUP(D262,MasterSheet!H:H,MasterSheet!F:F)</f>
        <v>15584.8</v>
      </c>
      <c r="F262" s="22">
        <f>SUMIFS(MasterSheet!J:J, MasterSheet!B:B, B262, MasterSheet!D:D, C262, MasterSheet!H:H, D262)</f>
        <v>2</v>
      </c>
      <c r="G262" s="22">
        <f t="shared" si="17"/>
        <v>31169.599999999999</v>
      </c>
      <c r="H262" s="26">
        <f>SUMIFS(MasterSheet!K:K, MasterSheet!B:B, B262, MasterSheet!D:D, C262, MasterSheet!H:H, D262)</f>
        <v>2</v>
      </c>
      <c r="I262" s="26">
        <f t="shared" si="18"/>
        <v>31169.599999999999</v>
      </c>
      <c r="J262" s="28">
        <f>SUMIFS(MasterSheet!L:L, MasterSheet!B:B, B262, MasterSheet!D:D, C262, MasterSheet!H:H, D262)</f>
        <v>0</v>
      </c>
      <c r="K262" s="28">
        <f t="shared" si="19"/>
        <v>0</v>
      </c>
      <c r="L262" s="21" t="str">
        <f>UPPER(VLOOKUP(D262,MasterSheet!H:U,14,))</f>
        <v>BIOLEGEND</v>
      </c>
    </row>
    <row r="263" spans="1:12" x14ac:dyDescent="0.25">
      <c r="A263" s="21" t="str">
        <f t="shared" si="16"/>
        <v>BIOLEGEND</v>
      </c>
      <c r="B263" s="21" t="str">
        <v>EED115898</v>
      </c>
      <c r="C263" s="30">
        <v>45818</v>
      </c>
      <c r="D263" s="21">
        <v>740715</v>
      </c>
      <c r="E263" s="21">
        <f>_xlfn.XLOOKUP(D263,MasterSheet!H:H,MasterSheet!F:F)</f>
        <v>43428</v>
      </c>
      <c r="F263" s="22">
        <f>SUMIFS(MasterSheet!J:J, MasterSheet!B:B, B263, MasterSheet!D:D, C263, MasterSheet!H:H, D263)</f>
        <v>3</v>
      </c>
      <c r="G263" s="22">
        <f t="shared" si="17"/>
        <v>130284</v>
      </c>
      <c r="H263" s="26">
        <f>SUMIFS(MasterSheet!K:K, MasterSheet!B:B, B263, MasterSheet!D:D, C263, MasterSheet!H:H, D263)</f>
        <v>3</v>
      </c>
      <c r="I263" s="26">
        <f t="shared" si="18"/>
        <v>130284</v>
      </c>
      <c r="J263" s="28">
        <f>SUMIFS(MasterSheet!L:L, MasterSheet!B:B, B263, MasterSheet!D:D, C263, MasterSheet!H:H, D263)</f>
        <v>0</v>
      </c>
      <c r="K263" s="28">
        <f t="shared" si="19"/>
        <v>0</v>
      </c>
      <c r="L263" s="21" t="str">
        <f>UPPER(VLOOKUP(D263,MasterSheet!H:U,14,))</f>
        <v>BIOLEGEND</v>
      </c>
    </row>
    <row r="264" spans="1:12" x14ac:dyDescent="0.25">
      <c r="A264" s="21" t="str">
        <f t="shared" si="16"/>
        <v>BIOLEGEND</v>
      </c>
      <c r="B264" s="21" t="str">
        <v>EED115898</v>
      </c>
      <c r="C264" s="30">
        <v>45818</v>
      </c>
      <c r="D264" s="21">
        <v>741029</v>
      </c>
      <c r="E264" s="21">
        <f>_xlfn.XLOOKUP(D264,MasterSheet!H:H,MasterSheet!F:F)</f>
        <v>67152.800000000003</v>
      </c>
      <c r="F264" s="22">
        <f>SUMIFS(MasterSheet!J:J, MasterSheet!B:B, B264, MasterSheet!D:D, C264, MasterSheet!H:H, D264)</f>
        <v>1</v>
      </c>
      <c r="G264" s="22">
        <f t="shared" si="17"/>
        <v>67152.800000000003</v>
      </c>
      <c r="H264" s="26">
        <f>SUMIFS(MasterSheet!K:K, MasterSheet!B:B, B264, MasterSheet!D:D, C264, MasterSheet!H:H, D264)</f>
        <v>1</v>
      </c>
      <c r="I264" s="26">
        <f t="shared" si="18"/>
        <v>67152.800000000003</v>
      </c>
      <c r="J264" s="28">
        <f>SUMIFS(MasterSheet!L:L, MasterSheet!B:B, B264, MasterSheet!D:D, C264, MasterSheet!H:H, D264)</f>
        <v>0</v>
      </c>
      <c r="K264" s="28">
        <f t="shared" si="19"/>
        <v>0</v>
      </c>
      <c r="L264" s="21" t="str">
        <f>UPPER(VLOOKUP(D264,MasterSheet!H:U,14,))</f>
        <v>BIOLEGEND</v>
      </c>
    </row>
    <row r="265" spans="1:12" x14ac:dyDescent="0.25">
      <c r="A265" s="21" t="str">
        <f t="shared" si="16"/>
        <v>BIOLEGEND</v>
      </c>
      <c r="B265" s="21" t="str">
        <v>EED115898</v>
      </c>
      <c r="C265" s="30">
        <v>45818</v>
      </c>
      <c r="D265" s="21">
        <v>803004</v>
      </c>
      <c r="E265" s="21">
        <f>_xlfn.XLOOKUP(D265,MasterSheet!H:H,MasterSheet!F:F)</f>
        <v>6899.2000000000007</v>
      </c>
      <c r="F265" s="22">
        <f>SUMIFS(MasterSheet!J:J, MasterSheet!B:B, B265, MasterSheet!D:D, C265, MasterSheet!H:H, D265)</f>
        <v>1</v>
      </c>
      <c r="G265" s="22">
        <f t="shared" si="17"/>
        <v>6899.2000000000007</v>
      </c>
      <c r="H265" s="26">
        <f>SUMIFS(MasterSheet!K:K, MasterSheet!B:B, B265, MasterSheet!D:D, C265, MasterSheet!H:H, D265)</f>
        <v>1</v>
      </c>
      <c r="I265" s="26">
        <f t="shared" si="18"/>
        <v>6899.2000000000007</v>
      </c>
      <c r="J265" s="28">
        <f>SUMIFS(MasterSheet!L:L, MasterSheet!B:B, B265, MasterSheet!D:D, C265, MasterSheet!H:H, D265)</f>
        <v>0</v>
      </c>
      <c r="K265" s="28">
        <f t="shared" si="19"/>
        <v>0</v>
      </c>
      <c r="L265" s="21" t="str">
        <f>UPPER(VLOOKUP(D265,MasterSheet!H:U,14,))</f>
        <v>BIOLEGEND</v>
      </c>
    </row>
    <row r="266" spans="1:12" x14ac:dyDescent="0.25">
      <c r="A266" s="21" t="str">
        <f t="shared" si="16"/>
        <v>BIOXCELL</v>
      </c>
      <c r="B266" s="21">
        <v>174006</v>
      </c>
      <c r="C266" s="30">
        <v>45818</v>
      </c>
      <c r="D266" s="21" t="str">
        <v>BE0234</v>
      </c>
      <c r="E266" s="21">
        <f>_xlfn.XLOOKUP(D266,MasterSheet!H:H,MasterSheet!F:F)</f>
        <v>9081.6</v>
      </c>
      <c r="F266" s="22">
        <f>SUMIFS(MasterSheet!J:J, MasterSheet!B:B, B266, MasterSheet!D:D, C266, MasterSheet!H:H, D266)</f>
        <v>1</v>
      </c>
      <c r="G266" s="22">
        <f t="shared" si="17"/>
        <v>9081.6</v>
      </c>
      <c r="H266" s="26">
        <f>SUMIFS(MasterSheet!K:K, MasterSheet!B:B, B266, MasterSheet!D:D, C266, MasterSheet!H:H, D266)</f>
        <v>1</v>
      </c>
      <c r="I266" s="26">
        <f t="shared" si="18"/>
        <v>9081.6</v>
      </c>
      <c r="J266" s="28">
        <f>SUMIFS(MasterSheet!L:L, MasterSheet!B:B, B266, MasterSheet!D:D, C266, MasterSheet!H:H, D266)</f>
        <v>0</v>
      </c>
      <c r="K266" s="28">
        <f t="shared" si="19"/>
        <v>0</v>
      </c>
      <c r="L266" s="21" t="str">
        <f>UPPER(VLOOKUP(D266,MasterSheet!H:U,14,))</f>
        <v>BIOXCELL</v>
      </c>
    </row>
    <row r="267" spans="1:12" x14ac:dyDescent="0.25">
      <c r="A267" s="21" t="str">
        <f t="shared" si="16"/>
        <v>BIOXCELL</v>
      </c>
      <c r="B267" s="21">
        <v>174006</v>
      </c>
      <c r="C267" s="30">
        <v>45818</v>
      </c>
      <c r="D267" s="21" t="str">
        <v>BE0235</v>
      </c>
      <c r="E267" s="21">
        <f>_xlfn.XLOOKUP(D267,MasterSheet!H:H,MasterSheet!F:F)</f>
        <v>9081.6</v>
      </c>
      <c r="F267" s="22">
        <f>SUMIFS(MasterSheet!J:J, MasterSheet!B:B, B267, MasterSheet!D:D, C267, MasterSheet!H:H, D267)</f>
        <v>1</v>
      </c>
      <c r="G267" s="22">
        <f t="shared" si="17"/>
        <v>9081.6</v>
      </c>
      <c r="H267" s="26">
        <f>SUMIFS(MasterSheet!K:K, MasterSheet!B:B, B267, MasterSheet!D:D, C267, MasterSheet!H:H, D267)</f>
        <v>1</v>
      </c>
      <c r="I267" s="26">
        <f t="shared" si="18"/>
        <v>9081.6</v>
      </c>
      <c r="J267" s="28">
        <f>SUMIFS(MasterSheet!L:L, MasterSheet!B:B, B267, MasterSheet!D:D, C267, MasterSheet!H:H, D267)</f>
        <v>0</v>
      </c>
      <c r="K267" s="28">
        <f t="shared" si="19"/>
        <v>0</v>
      </c>
      <c r="L267" s="21" t="str">
        <f>UPPER(VLOOKUP(D267,MasterSheet!H:U,14,))</f>
        <v>BIOXCELL</v>
      </c>
    </row>
    <row r="268" spans="1:12" x14ac:dyDescent="0.25">
      <c r="A268" s="21" t="str">
        <f t="shared" si="16"/>
        <v>BIOXCELL</v>
      </c>
      <c r="B268" s="21">
        <v>174008</v>
      </c>
      <c r="C268" s="30">
        <v>45818</v>
      </c>
      <c r="D268" s="21" t="str">
        <v>BE0206</v>
      </c>
      <c r="E268" s="21">
        <f>_xlfn.XLOOKUP(D268,MasterSheet!H:H,MasterSheet!F:F)</f>
        <v>9081.6</v>
      </c>
      <c r="F268" s="22">
        <f>SUMIFS(MasterSheet!J:J, MasterSheet!B:B, B268, MasterSheet!D:D, C268, MasterSheet!H:H, D268)</f>
        <v>1</v>
      </c>
      <c r="G268" s="22">
        <f t="shared" si="17"/>
        <v>9081.6</v>
      </c>
      <c r="H268" s="26">
        <f>SUMIFS(MasterSheet!K:K, MasterSheet!B:B, B268, MasterSheet!D:D, C268, MasterSheet!H:H, D268)</f>
        <v>1</v>
      </c>
      <c r="I268" s="26">
        <f t="shared" si="18"/>
        <v>9081.6</v>
      </c>
      <c r="J268" s="28">
        <f>SUMIFS(MasterSheet!L:L, MasterSheet!B:B, B268, MasterSheet!D:D, C268, MasterSheet!H:H, D268)</f>
        <v>0</v>
      </c>
      <c r="K268" s="28">
        <f t="shared" si="19"/>
        <v>0</v>
      </c>
      <c r="L268" s="21" t="str">
        <f>UPPER(VLOOKUP(D268,MasterSheet!H:U,14,))</f>
        <v>BIOXCELL</v>
      </c>
    </row>
    <row r="269" spans="1:12" x14ac:dyDescent="0.25">
      <c r="A269" s="21" t="str">
        <f t="shared" si="16"/>
        <v>BIOXCELL</v>
      </c>
      <c r="B269" s="21">
        <v>174008</v>
      </c>
      <c r="C269" s="30">
        <v>45818</v>
      </c>
      <c r="D269" s="21" t="str">
        <v>SIM0003</v>
      </c>
      <c r="E269" s="21">
        <f>_xlfn.XLOOKUP(D269,MasterSheet!H:H,MasterSheet!F:F)</f>
        <v>12408</v>
      </c>
      <c r="F269" s="22">
        <f>SUMIFS(MasterSheet!J:J, MasterSheet!B:B, B269, MasterSheet!D:D, C269, MasterSheet!H:H, D269)</f>
        <v>1</v>
      </c>
      <c r="G269" s="22">
        <f t="shared" si="17"/>
        <v>12408</v>
      </c>
      <c r="H269" s="26">
        <f>SUMIFS(MasterSheet!K:K, MasterSheet!B:B, B269, MasterSheet!D:D, C269, MasterSheet!H:H, D269)</f>
        <v>1</v>
      </c>
      <c r="I269" s="26">
        <f t="shared" si="18"/>
        <v>12408</v>
      </c>
      <c r="J269" s="28">
        <f>SUMIFS(MasterSheet!L:L, MasterSheet!B:B, B269, MasterSheet!D:D, C269, MasterSheet!H:H, D269)</f>
        <v>0</v>
      </c>
      <c r="K269" s="28">
        <f t="shared" si="19"/>
        <v>0</v>
      </c>
      <c r="L269" s="21" t="str">
        <f>UPPER(VLOOKUP(D269,MasterSheet!H:U,14,))</f>
        <v>BIOXCELL</v>
      </c>
    </row>
    <row r="270" spans="1:12" x14ac:dyDescent="0.25">
      <c r="A270" s="21" t="str">
        <f t="shared" si="16"/>
        <v>BIOXCELL</v>
      </c>
      <c r="B270" s="21">
        <v>174008</v>
      </c>
      <c r="C270" s="30">
        <v>45818</v>
      </c>
      <c r="D270" s="21" t="str">
        <v>BE0207</v>
      </c>
      <c r="E270" s="21">
        <f>_xlfn.XLOOKUP(D270,MasterSheet!H:H,MasterSheet!F:F)</f>
        <v>33264</v>
      </c>
      <c r="F270" s="22">
        <f>SUMIFS(MasterSheet!J:J, MasterSheet!B:B, B270, MasterSheet!D:D, C270, MasterSheet!H:H, D270)</f>
        <v>1</v>
      </c>
      <c r="G270" s="22">
        <f t="shared" si="17"/>
        <v>33264</v>
      </c>
      <c r="H270" s="26">
        <f>SUMIFS(MasterSheet!K:K, MasterSheet!B:B, B270, MasterSheet!D:D, C270, MasterSheet!H:H, D270)</f>
        <v>1</v>
      </c>
      <c r="I270" s="26">
        <f t="shared" si="18"/>
        <v>33264</v>
      </c>
      <c r="J270" s="28">
        <f>SUMIFS(MasterSheet!L:L, MasterSheet!B:B, B270, MasterSheet!D:D, C270, MasterSheet!H:H, D270)</f>
        <v>0</v>
      </c>
      <c r="K270" s="28">
        <f t="shared" si="19"/>
        <v>0</v>
      </c>
      <c r="L270" s="21" t="str">
        <f>UPPER(VLOOKUP(D270,MasterSheet!H:U,14,))</f>
        <v>BIOXCELL</v>
      </c>
    </row>
    <row r="271" spans="1:12" x14ac:dyDescent="0.25">
      <c r="A271" s="21" t="str">
        <f t="shared" si="16"/>
        <v>BPS</v>
      </c>
      <c r="B271" s="21" t="str">
        <v>INV5388</v>
      </c>
      <c r="C271" s="30">
        <v>45818</v>
      </c>
      <c r="D271" s="21">
        <v>40321</v>
      </c>
      <c r="E271" s="21">
        <f>_xlfn.XLOOKUP(D271,MasterSheet!H:H,MasterSheet!F:F)</f>
        <v>31152</v>
      </c>
      <c r="F271" s="22">
        <f>SUMIFS(MasterSheet!J:J, MasterSheet!B:B, B271, MasterSheet!D:D, C271, MasterSheet!H:H, D271)</f>
        <v>2</v>
      </c>
      <c r="G271" s="22">
        <f t="shared" si="17"/>
        <v>62304</v>
      </c>
      <c r="H271" s="26">
        <f>SUMIFS(MasterSheet!K:K, MasterSheet!B:B, B271, MasterSheet!D:D, C271, MasterSheet!H:H, D271)</f>
        <v>2</v>
      </c>
      <c r="I271" s="26">
        <f t="shared" si="18"/>
        <v>62304</v>
      </c>
      <c r="J271" s="28">
        <f>SUMIFS(MasterSheet!L:L, MasterSheet!B:B, B271, MasterSheet!D:D, C271, MasterSheet!H:H, D271)</f>
        <v>0</v>
      </c>
      <c r="K271" s="28">
        <f t="shared" si="19"/>
        <v>0</v>
      </c>
      <c r="L271" s="21" t="str">
        <f>UPPER(VLOOKUP(D271,MasterSheet!H:U,14,))</f>
        <v>BPS</v>
      </c>
    </row>
    <row r="272" spans="1:12" x14ac:dyDescent="0.25">
      <c r="A272" s="21" t="str">
        <f t="shared" si="16"/>
        <v>MYBIOSOURCE</v>
      </c>
      <c r="B272" s="21">
        <v>919364</v>
      </c>
      <c r="C272" s="30">
        <v>45818</v>
      </c>
      <c r="D272" s="21" t="str">
        <v>MBS706667</v>
      </c>
      <c r="E272" s="21">
        <f>_xlfn.XLOOKUP(D272,MasterSheet!H:H,MasterSheet!F:F)</f>
        <v>47124</v>
      </c>
      <c r="F272" s="22">
        <f>SUMIFS(MasterSheet!J:J, MasterSheet!B:B, B272, MasterSheet!D:D, C272, MasterSheet!H:H, D272)</f>
        <v>1</v>
      </c>
      <c r="G272" s="22">
        <f t="shared" si="17"/>
        <v>47124</v>
      </c>
      <c r="H272" s="26">
        <f>SUMIFS(MasterSheet!K:K, MasterSheet!B:B, B272, MasterSheet!D:D, C272, MasterSheet!H:H, D272)</f>
        <v>1</v>
      </c>
      <c r="I272" s="26">
        <f t="shared" si="18"/>
        <v>47124</v>
      </c>
      <c r="J272" s="28">
        <f>SUMIFS(MasterSheet!L:L, MasterSheet!B:B, B272, MasterSheet!D:D, C272, MasterSheet!H:H, D272)</f>
        <v>0</v>
      </c>
      <c r="K272" s="28">
        <f t="shared" si="19"/>
        <v>0</v>
      </c>
      <c r="L272" s="21" t="str">
        <f>UPPER(VLOOKUP(D272,MasterSheet!H:U,14,))</f>
        <v>MYBIOSOURCE</v>
      </c>
    </row>
    <row r="273" spans="1:12" x14ac:dyDescent="0.25">
      <c r="A273" s="21" t="str">
        <f t="shared" si="16"/>
        <v>MYBIOSOURCE</v>
      </c>
      <c r="B273" s="21">
        <v>919467</v>
      </c>
      <c r="C273" s="30">
        <v>45818</v>
      </c>
      <c r="D273" s="21" t="str">
        <v>MBS760229</v>
      </c>
      <c r="E273" s="21">
        <f>_xlfn.XLOOKUP(D273,MasterSheet!H:H,MasterSheet!F:F)</f>
        <v>53856</v>
      </c>
      <c r="F273" s="22">
        <f>SUMIFS(MasterSheet!J:J, MasterSheet!B:B, B273, MasterSheet!D:D, C273, MasterSheet!H:H, D273)</f>
        <v>2</v>
      </c>
      <c r="G273" s="22">
        <f t="shared" si="17"/>
        <v>107712</v>
      </c>
      <c r="H273" s="26">
        <f>SUMIFS(MasterSheet!K:K, MasterSheet!B:B, B273, MasterSheet!D:D, C273, MasterSheet!H:H, D273)</f>
        <v>2</v>
      </c>
      <c r="I273" s="26">
        <f t="shared" si="18"/>
        <v>107712</v>
      </c>
      <c r="J273" s="28">
        <f>SUMIFS(MasterSheet!L:L, MasterSheet!B:B, B273, MasterSheet!D:D, C273, MasterSheet!H:H, D273)</f>
        <v>0</v>
      </c>
      <c r="K273" s="28">
        <f t="shared" si="19"/>
        <v>0</v>
      </c>
      <c r="L273" s="21" t="str">
        <f>UPPER(VLOOKUP(D273,MasterSheet!H:U,14,))</f>
        <v>MYBIOSOURCE</v>
      </c>
    </row>
    <row r="274" spans="1:12" x14ac:dyDescent="0.25">
      <c r="A274" s="21" t="str">
        <f t="shared" si="16"/>
        <v>MYBIOSOURCE</v>
      </c>
      <c r="B274" s="21">
        <v>919467</v>
      </c>
      <c r="C274" s="30">
        <v>45818</v>
      </c>
      <c r="D274" s="21" t="str">
        <v>MBS704061</v>
      </c>
      <c r="E274" s="21">
        <f>_xlfn.XLOOKUP(D274,MasterSheet!H:H,MasterSheet!F:F)</f>
        <v>77792</v>
      </c>
      <c r="F274" s="22">
        <f>SUMIFS(MasterSheet!J:J, MasterSheet!B:B, B274, MasterSheet!D:D, C274, MasterSheet!H:H, D274)</f>
        <v>2</v>
      </c>
      <c r="G274" s="22">
        <f t="shared" si="17"/>
        <v>155584</v>
      </c>
      <c r="H274" s="26">
        <f>SUMIFS(MasterSheet!K:K, MasterSheet!B:B, B274, MasterSheet!D:D, C274, MasterSheet!H:H, D274)</f>
        <v>2</v>
      </c>
      <c r="I274" s="26">
        <f t="shared" si="18"/>
        <v>155584</v>
      </c>
      <c r="J274" s="28">
        <f>SUMIFS(MasterSheet!L:L, MasterSheet!B:B, B274, MasterSheet!D:D, C274, MasterSheet!H:H, D274)</f>
        <v>0</v>
      </c>
      <c r="K274" s="28">
        <f t="shared" si="19"/>
        <v>0</v>
      </c>
      <c r="L274" s="21" t="str">
        <f>UPPER(VLOOKUP(D274,MasterSheet!H:U,14,))</f>
        <v>MYBIOSOURCE</v>
      </c>
    </row>
    <row r="275" spans="1:12" x14ac:dyDescent="0.25">
      <c r="A275" s="21" t="str">
        <f t="shared" si="16"/>
        <v>MYBIOSOURCE</v>
      </c>
      <c r="B275" s="21">
        <v>919601</v>
      </c>
      <c r="C275" s="30">
        <v>45818</v>
      </c>
      <c r="D275" s="21" t="str">
        <v>MBS568997</v>
      </c>
      <c r="E275" s="21">
        <f>_xlfn.XLOOKUP(D275,MasterSheet!H:H,MasterSheet!F:F)</f>
        <v>21318</v>
      </c>
      <c r="F275" s="22">
        <f>SUMIFS(MasterSheet!J:J, MasterSheet!B:B, B275, MasterSheet!D:D, C275, MasterSheet!H:H, D275)</f>
        <v>1</v>
      </c>
      <c r="G275" s="22">
        <f t="shared" si="17"/>
        <v>21318</v>
      </c>
      <c r="H275" s="26">
        <f>SUMIFS(MasterSheet!K:K, MasterSheet!B:B, B275, MasterSheet!D:D, C275, MasterSheet!H:H, D275)</f>
        <v>1</v>
      </c>
      <c r="I275" s="26">
        <f t="shared" si="18"/>
        <v>21318</v>
      </c>
      <c r="J275" s="28">
        <f>SUMIFS(MasterSheet!L:L, MasterSheet!B:B, B275, MasterSheet!D:D, C275, MasterSheet!H:H, D275)</f>
        <v>0</v>
      </c>
      <c r="K275" s="28">
        <f t="shared" si="19"/>
        <v>0</v>
      </c>
      <c r="L275" s="21" t="str">
        <f>UPPER(VLOOKUP(D275,MasterSheet!H:U,14,))</f>
        <v>MYBIOSOURCE</v>
      </c>
    </row>
    <row r="276" spans="1:12" x14ac:dyDescent="0.25">
      <c r="A276" s="21" t="str">
        <f t="shared" si="16"/>
        <v>MYBIOSOURCE</v>
      </c>
      <c r="B276" s="21">
        <v>919601</v>
      </c>
      <c r="C276" s="30">
        <v>45818</v>
      </c>
      <c r="D276" s="21" t="str">
        <v>MBS568995</v>
      </c>
      <c r="E276" s="21">
        <f>_xlfn.XLOOKUP(D276,MasterSheet!H:H,MasterSheet!F:F)</f>
        <v>21318</v>
      </c>
      <c r="F276" s="22">
        <f>SUMIFS(MasterSheet!J:J, MasterSheet!B:B, B276, MasterSheet!D:D, C276, MasterSheet!H:H, D276)</f>
        <v>1</v>
      </c>
      <c r="G276" s="22">
        <f t="shared" si="17"/>
        <v>21318</v>
      </c>
      <c r="H276" s="26">
        <f>SUMIFS(MasterSheet!K:K, MasterSheet!B:B, B276, MasterSheet!D:D, C276, MasterSheet!H:H, D276)</f>
        <v>1</v>
      </c>
      <c r="I276" s="26">
        <f t="shared" si="18"/>
        <v>21318</v>
      </c>
      <c r="J276" s="28">
        <f>SUMIFS(MasterSheet!L:L, MasterSheet!B:B, B276, MasterSheet!D:D, C276, MasterSheet!H:H, D276)</f>
        <v>0</v>
      </c>
      <c r="K276" s="28">
        <f t="shared" si="19"/>
        <v>0</v>
      </c>
      <c r="L276" s="21" t="str">
        <f>UPPER(VLOOKUP(D276,MasterSheet!H:U,14,))</f>
        <v>MYBIOSOURCE</v>
      </c>
    </row>
    <row r="277" spans="1:12" x14ac:dyDescent="0.25">
      <c r="A277" s="21" t="str">
        <f t="shared" si="16"/>
        <v>AFFINITY</v>
      </c>
      <c r="B277" s="21" t="str">
        <v>250530IN-BI</v>
      </c>
      <c r="C277" s="30">
        <v>45820</v>
      </c>
      <c r="D277" s="21" t="str">
        <v>DF12204</v>
      </c>
      <c r="E277" s="21">
        <f>_xlfn.XLOOKUP(D277,MasterSheet!H:H,MasterSheet!F:F)</f>
        <v>4400</v>
      </c>
      <c r="F277" s="22">
        <f>SUMIFS(MasterSheet!J:J, MasterSheet!B:B, B277, MasterSheet!D:D, C277, MasterSheet!H:H, D277)</f>
        <v>1</v>
      </c>
      <c r="G277" s="22">
        <f t="shared" si="17"/>
        <v>4400</v>
      </c>
      <c r="H277" s="26">
        <f>SUMIFS(MasterSheet!K:K, MasterSheet!B:B, B277, MasterSheet!D:D, C277, MasterSheet!H:H, D277)</f>
        <v>1</v>
      </c>
      <c r="I277" s="26">
        <f t="shared" si="18"/>
        <v>4400</v>
      </c>
      <c r="J277" s="28">
        <f>SUMIFS(MasterSheet!L:L, MasterSheet!B:B, B277, MasterSheet!D:D, C277, MasterSheet!H:H, D277)</f>
        <v>0</v>
      </c>
      <c r="K277" s="28">
        <f t="shared" si="19"/>
        <v>0</v>
      </c>
      <c r="L277" s="21" t="str">
        <f>UPPER(VLOOKUP(D277,MasterSheet!H:U,14,))</f>
        <v>AFFINITY</v>
      </c>
    </row>
    <row r="278" spans="1:12" x14ac:dyDescent="0.25">
      <c r="A278" s="21" t="str">
        <f t="shared" si="16"/>
        <v>AFFINITY</v>
      </c>
      <c r="B278" s="21" t="str">
        <v>250530IN-BI</v>
      </c>
      <c r="C278" s="30">
        <v>45820</v>
      </c>
      <c r="D278" s="21" t="str">
        <v>DF8506</v>
      </c>
      <c r="E278" s="21">
        <f>_xlfn.XLOOKUP(D278,MasterSheet!H:H,MasterSheet!F:F)</f>
        <v>12320</v>
      </c>
      <c r="F278" s="22">
        <f>SUMIFS(MasterSheet!J:J, MasterSheet!B:B, B278, MasterSheet!D:D, C278, MasterSheet!H:H, D278)</f>
        <v>1</v>
      </c>
      <c r="G278" s="22">
        <f t="shared" si="17"/>
        <v>12320</v>
      </c>
      <c r="H278" s="26">
        <f>SUMIFS(MasterSheet!K:K, MasterSheet!B:B, B278, MasterSheet!D:D, C278, MasterSheet!H:H, D278)</f>
        <v>1</v>
      </c>
      <c r="I278" s="26">
        <f t="shared" si="18"/>
        <v>12320</v>
      </c>
      <c r="J278" s="28">
        <f>SUMIFS(MasterSheet!L:L, MasterSheet!B:B, B278, MasterSheet!D:D, C278, MasterSheet!H:H, D278)</f>
        <v>0</v>
      </c>
      <c r="K278" s="28">
        <f t="shared" si="19"/>
        <v>0</v>
      </c>
      <c r="L278" s="21" t="str">
        <f>UPPER(VLOOKUP(D278,MasterSheet!H:U,14,))</f>
        <v>AFFINITY</v>
      </c>
    </row>
    <row r="279" spans="1:12" x14ac:dyDescent="0.25">
      <c r="A279" s="21" t="str">
        <f t="shared" si="16"/>
        <v>AFFINITY</v>
      </c>
      <c r="B279" s="21" t="str">
        <v>250604IN-BI</v>
      </c>
      <c r="C279" s="30">
        <v>45820</v>
      </c>
      <c r="D279" s="21" t="str">
        <v>DF10308</v>
      </c>
      <c r="E279" s="21">
        <f>_xlfn.XLOOKUP(D279,MasterSheet!H:H,MasterSheet!F:F)</f>
        <v>12320</v>
      </c>
      <c r="F279" s="22">
        <f>SUMIFS(MasterSheet!J:J, MasterSheet!B:B, B279, MasterSheet!D:D, C279, MasterSheet!H:H, D279)</f>
        <v>1</v>
      </c>
      <c r="G279" s="22">
        <f t="shared" si="17"/>
        <v>12320</v>
      </c>
      <c r="H279" s="26">
        <f>SUMIFS(MasterSheet!K:K, MasterSheet!B:B, B279, MasterSheet!D:D, C279, MasterSheet!H:H, D279)</f>
        <v>1</v>
      </c>
      <c r="I279" s="26">
        <f t="shared" si="18"/>
        <v>12320</v>
      </c>
      <c r="J279" s="28">
        <f>SUMIFS(MasterSheet!L:L, MasterSheet!B:B, B279, MasterSheet!D:D, C279, MasterSheet!H:H, D279)</f>
        <v>0</v>
      </c>
      <c r="K279" s="28">
        <f t="shared" si="19"/>
        <v>0</v>
      </c>
      <c r="L279" s="21" t="str">
        <f>UPPER(VLOOKUP(D279,MasterSheet!H:U,14,))</f>
        <v>AFFINITY</v>
      </c>
    </row>
    <row r="280" spans="1:12" x14ac:dyDescent="0.25">
      <c r="A280" s="21" t="str">
        <f t="shared" si="16"/>
        <v>AFFINITY</v>
      </c>
      <c r="B280" s="21" t="str">
        <v>250604IN-BI</v>
      </c>
      <c r="C280" s="30">
        <v>45820</v>
      </c>
      <c r="D280" s="21" t="str">
        <v>DF12304</v>
      </c>
      <c r="E280" s="21">
        <f>_xlfn.XLOOKUP(D280,MasterSheet!H:H,MasterSheet!F:F)</f>
        <v>12320</v>
      </c>
      <c r="F280" s="22">
        <f>SUMIFS(MasterSheet!J:J, MasterSheet!B:B, B280, MasterSheet!D:D, C280, MasterSheet!H:H, D280)</f>
        <v>1</v>
      </c>
      <c r="G280" s="22">
        <f t="shared" si="17"/>
        <v>12320</v>
      </c>
      <c r="H280" s="26">
        <f>SUMIFS(MasterSheet!K:K, MasterSheet!B:B, B280, MasterSheet!D:D, C280, MasterSheet!H:H, D280)</f>
        <v>1</v>
      </c>
      <c r="I280" s="26">
        <f t="shared" si="18"/>
        <v>12320</v>
      </c>
      <c r="J280" s="28">
        <f>SUMIFS(MasterSheet!L:L, MasterSheet!B:B, B280, MasterSheet!D:D, C280, MasterSheet!H:H, D280)</f>
        <v>0</v>
      </c>
      <c r="K280" s="28">
        <f t="shared" si="19"/>
        <v>0</v>
      </c>
      <c r="L280" s="21" t="str">
        <f>UPPER(VLOOKUP(D280,MasterSheet!H:U,14,))</f>
        <v>AFFINITY</v>
      </c>
    </row>
    <row r="281" spans="1:12" x14ac:dyDescent="0.25">
      <c r="A281" s="21" t="str">
        <f t="shared" si="16"/>
        <v>AFFINITY</v>
      </c>
      <c r="B281" s="21" t="str">
        <v>250604IN-BI</v>
      </c>
      <c r="C281" s="30">
        <v>45820</v>
      </c>
      <c r="D281" s="21" t="str">
        <v>AF7011</v>
      </c>
      <c r="E281" s="21">
        <f>_xlfn.XLOOKUP(D281,MasterSheet!H:H,MasterSheet!F:F)</f>
        <v>11000</v>
      </c>
      <c r="F281" s="22">
        <f>SUMIFS(MasterSheet!J:J, MasterSheet!B:B, B281, MasterSheet!D:D, C281, MasterSheet!H:H, D281)</f>
        <v>1</v>
      </c>
      <c r="G281" s="22">
        <f t="shared" si="17"/>
        <v>11000</v>
      </c>
      <c r="H281" s="26">
        <f>SUMIFS(MasterSheet!K:K, MasterSheet!B:B, B281, MasterSheet!D:D, C281, MasterSheet!H:H, D281)</f>
        <v>1</v>
      </c>
      <c r="I281" s="26">
        <f t="shared" si="18"/>
        <v>11000</v>
      </c>
      <c r="J281" s="28">
        <f>SUMIFS(MasterSheet!L:L, MasterSheet!B:B, B281, MasterSheet!D:D, C281, MasterSheet!H:H, D281)</f>
        <v>0</v>
      </c>
      <c r="K281" s="28">
        <f t="shared" si="19"/>
        <v>0</v>
      </c>
      <c r="L281" s="21" t="str">
        <f>UPPER(VLOOKUP(D281,MasterSheet!H:U,14,))</f>
        <v>AFFINITY</v>
      </c>
    </row>
    <row r="282" spans="1:12" x14ac:dyDescent="0.25">
      <c r="A282" s="21" t="str">
        <f t="shared" si="16"/>
        <v>AFFINITY</v>
      </c>
      <c r="B282" s="21" t="str">
        <v>250604IN-BI</v>
      </c>
      <c r="C282" s="30">
        <v>45820</v>
      </c>
      <c r="D282" s="21" t="str">
        <v>S0001</v>
      </c>
      <c r="E282" s="21">
        <f>_xlfn.XLOOKUP(D282,MasterSheet!H:H,MasterSheet!F:F)</f>
        <v>15400</v>
      </c>
      <c r="F282" s="22">
        <f>SUMIFS(MasterSheet!J:J, MasterSheet!B:B, B282, MasterSheet!D:D, C282, MasterSheet!H:H, D282)</f>
        <v>1</v>
      </c>
      <c r="G282" s="22">
        <f t="shared" si="17"/>
        <v>15400</v>
      </c>
      <c r="H282" s="26">
        <f>SUMIFS(MasterSheet!K:K, MasterSheet!B:B, B282, MasterSheet!D:D, C282, MasterSheet!H:H, D282)</f>
        <v>1</v>
      </c>
      <c r="I282" s="26">
        <f t="shared" si="18"/>
        <v>15400</v>
      </c>
      <c r="J282" s="28">
        <f>SUMIFS(MasterSheet!L:L, MasterSheet!B:B, B282, MasterSheet!D:D, C282, MasterSheet!H:H, D282)</f>
        <v>0</v>
      </c>
      <c r="K282" s="28">
        <f t="shared" si="19"/>
        <v>0</v>
      </c>
      <c r="L282" s="21" t="str">
        <f>UPPER(VLOOKUP(D282,MasterSheet!H:U,14,))</f>
        <v>AFFINITY</v>
      </c>
    </row>
    <row r="283" spans="1:12" x14ac:dyDescent="0.25">
      <c r="A283" s="21" t="str">
        <f t="shared" si="16"/>
        <v>BIOLEGEND</v>
      </c>
      <c r="B283" s="21" t="str">
        <v>EED116107</v>
      </c>
      <c r="C283" s="30">
        <v>45821</v>
      </c>
      <c r="D283" s="21">
        <v>100204</v>
      </c>
      <c r="E283" s="21">
        <f>_xlfn.XLOOKUP(D283,MasterSheet!H:H,MasterSheet!F:F)</f>
        <v>8179.6</v>
      </c>
      <c r="F283" s="22">
        <f>SUMIFS(MasterSheet!J:J, MasterSheet!B:B, B283, MasterSheet!D:D, C283, MasterSheet!H:H, D283)</f>
        <v>1</v>
      </c>
      <c r="G283" s="22">
        <f t="shared" si="17"/>
        <v>8179.6</v>
      </c>
      <c r="H283" s="26">
        <f>SUMIFS(MasterSheet!K:K, MasterSheet!B:B, B283, MasterSheet!D:D, C283, MasterSheet!H:H, D283)</f>
        <v>1</v>
      </c>
      <c r="I283" s="26">
        <f t="shared" si="18"/>
        <v>8179.6</v>
      </c>
      <c r="J283" s="28">
        <f>SUMIFS(MasterSheet!L:L, MasterSheet!B:B, B283, MasterSheet!D:D, C283, MasterSheet!H:H, D283)</f>
        <v>0</v>
      </c>
      <c r="K283" s="28">
        <f t="shared" si="19"/>
        <v>0</v>
      </c>
      <c r="L283" s="21" t="str">
        <f>UPPER(VLOOKUP(D283,MasterSheet!H:U,14,))</f>
        <v>BIOLEGEND</v>
      </c>
    </row>
    <row r="284" spans="1:12" x14ac:dyDescent="0.25">
      <c r="A284" s="21" t="str">
        <f t="shared" si="16"/>
        <v>BIOLEGEND</v>
      </c>
      <c r="B284" s="21" t="str">
        <v>EED116107</v>
      </c>
      <c r="C284" s="30">
        <v>45821</v>
      </c>
      <c r="D284" s="21">
        <v>100220</v>
      </c>
      <c r="E284" s="21">
        <f>_xlfn.XLOOKUP(D284,MasterSheet!H:H,MasterSheet!F:F)</f>
        <v>15276.8</v>
      </c>
      <c r="F284" s="22">
        <f>SUMIFS(MasterSheet!J:J, MasterSheet!B:B, B284, MasterSheet!D:D, C284, MasterSheet!H:H, D284)</f>
        <v>1</v>
      </c>
      <c r="G284" s="22">
        <f t="shared" si="17"/>
        <v>15276.8</v>
      </c>
      <c r="H284" s="26">
        <f>SUMIFS(MasterSheet!K:K, MasterSheet!B:B, B284, MasterSheet!D:D, C284, MasterSheet!H:H, D284)</f>
        <v>1</v>
      </c>
      <c r="I284" s="26">
        <f t="shared" si="18"/>
        <v>15276.8</v>
      </c>
      <c r="J284" s="28">
        <f>SUMIFS(MasterSheet!L:L, MasterSheet!B:B, B284, MasterSheet!D:D, C284, MasterSheet!H:H, D284)</f>
        <v>0</v>
      </c>
      <c r="K284" s="28">
        <f t="shared" si="19"/>
        <v>0</v>
      </c>
      <c r="L284" s="21" t="str">
        <f>UPPER(VLOOKUP(D284,MasterSheet!H:U,14,))</f>
        <v>BIOLEGEND</v>
      </c>
    </row>
    <row r="285" spans="1:12" x14ac:dyDescent="0.25">
      <c r="A285" s="21" t="str">
        <f t="shared" si="16"/>
        <v>BIOLEGEND</v>
      </c>
      <c r="B285" s="21" t="str">
        <v>EED116107</v>
      </c>
      <c r="C285" s="30">
        <v>45821</v>
      </c>
      <c r="D285" s="21">
        <v>100236</v>
      </c>
      <c r="E285" s="21">
        <f>_xlfn.XLOOKUP(D285,MasterSheet!H:H,MasterSheet!F:F)</f>
        <v>4743.2</v>
      </c>
      <c r="F285" s="22">
        <f>SUMIFS(MasterSheet!J:J, MasterSheet!B:B, B285, MasterSheet!D:D, C285, MasterSheet!H:H, D285)</f>
        <v>1</v>
      </c>
      <c r="G285" s="22">
        <f t="shared" si="17"/>
        <v>4743.2</v>
      </c>
      <c r="H285" s="26">
        <f>SUMIFS(MasterSheet!K:K, MasterSheet!B:B, B285, MasterSheet!D:D, C285, MasterSheet!H:H, D285)</f>
        <v>1</v>
      </c>
      <c r="I285" s="26">
        <f t="shared" si="18"/>
        <v>4743.2</v>
      </c>
      <c r="J285" s="28">
        <f>SUMIFS(MasterSheet!L:L, MasterSheet!B:B, B285, MasterSheet!D:D, C285, MasterSheet!H:H, D285)</f>
        <v>0</v>
      </c>
      <c r="K285" s="28">
        <f t="shared" si="19"/>
        <v>0</v>
      </c>
      <c r="L285" s="21" t="str">
        <f>UPPER(VLOOKUP(D285,MasterSheet!H:U,14,))</f>
        <v>BIOLEGEND</v>
      </c>
    </row>
    <row r="286" spans="1:12" x14ac:dyDescent="0.25">
      <c r="A286" s="21" t="str">
        <f t="shared" si="16"/>
        <v>BIOLEGEND</v>
      </c>
      <c r="B286" s="21" t="str">
        <v>EED116107</v>
      </c>
      <c r="C286" s="30">
        <v>45821</v>
      </c>
      <c r="D286" s="21">
        <v>100434</v>
      </c>
      <c r="E286" s="21">
        <f>_xlfn.XLOOKUP(D286,MasterSheet!H:H,MasterSheet!F:F)</f>
        <v>19896.8</v>
      </c>
      <c r="F286" s="22">
        <f>SUMIFS(MasterSheet!J:J, MasterSheet!B:B, B286, MasterSheet!D:D, C286, MasterSheet!H:H, D286)</f>
        <v>1</v>
      </c>
      <c r="G286" s="22">
        <f t="shared" si="17"/>
        <v>19896.8</v>
      </c>
      <c r="H286" s="26">
        <f>SUMIFS(MasterSheet!K:K, MasterSheet!B:B, B286, MasterSheet!D:D, C286, MasterSheet!H:H, D286)</f>
        <v>1</v>
      </c>
      <c r="I286" s="26">
        <f t="shared" si="18"/>
        <v>19896.8</v>
      </c>
      <c r="J286" s="28">
        <f>SUMIFS(MasterSheet!L:L, MasterSheet!B:B, B286, MasterSheet!D:D, C286, MasterSheet!H:H, D286)</f>
        <v>0</v>
      </c>
      <c r="K286" s="28">
        <f t="shared" si="19"/>
        <v>0</v>
      </c>
      <c r="L286" s="21" t="str">
        <f>UPPER(VLOOKUP(D286,MasterSheet!H:U,14,))</f>
        <v>BIOLEGEND</v>
      </c>
    </row>
    <row r="287" spans="1:12" x14ac:dyDescent="0.25">
      <c r="A287" s="21" t="str">
        <f t="shared" si="16"/>
        <v>BIOLEGEND</v>
      </c>
      <c r="B287" s="21" t="str">
        <v>EED116107</v>
      </c>
      <c r="C287" s="30">
        <v>45821</v>
      </c>
      <c r="D287" s="21">
        <v>101259</v>
      </c>
      <c r="E287" s="21">
        <f>_xlfn.XLOOKUP(D287,MasterSheet!H:H,MasterSheet!F:F)</f>
        <v>18018</v>
      </c>
      <c r="F287" s="22">
        <f>SUMIFS(MasterSheet!J:J, MasterSheet!B:B, B287, MasterSheet!D:D, C287, MasterSheet!H:H, D287)</f>
        <v>1</v>
      </c>
      <c r="G287" s="22">
        <f t="shared" si="17"/>
        <v>18018</v>
      </c>
      <c r="H287" s="26">
        <f>SUMIFS(MasterSheet!K:K, MasterSheet!B:B, B287, MasterSheet!D:D, C287, MasterSheet!H:H, D287)</f>
        <v>1</v>
      </c>
      <c r="I287" s="26">
        <f t="shared" si="18"/>
        <v>18018</v>
      </c>
      <c r="J287" s="28">
        <f>SUMIFS(MasterSheet!L:L, MasterSheet!B:B, B287, MasterSheet!D:D, C287, MasterSheet!H:H, D287)</f>
        <v>0</v>
      </c>
      <c r="K287" s="28">
        <f t="shared" si="19"/>
        <v>0</v>
      </c>
      <c r="L287" s="21" t="str">
        <f>UPPER(VLOOKUP(D287,MasterSheet!H:U,14,))</f>
        <v>BIOLEGEND</v>
      </c>
    </row>
    <row r="288" spans="1:12" x14ac:dyDescent="0.25">
      <c r="A288" s="21" t="str">
        <f t="shared" si="16"/>
        <v>BIOLEGEND</v>
      </c>
      <c r="B288" s="21" t="str">
        <v>EED116107</v>
      </c>
      <c r="C288" s="30">
        <v>45821</v>
      </c>
      <c r="D288" s="21">
        <v>104445</v>
      </c>
      <c r="E288" s="21">
        <f>_xlfn.XLOOKUP(D288,MasterSheet!H:H,MasterSheet!F:F)</f>
        <v>19714.2</v>
      </c>
      <c r="F288" s="22">
        <f>SUMIFS(MasterSheet!J:J, MasterSheet!B:B, B288, MasterSheet!D:D, C288, MasterSheet!H:H, D288)</f>
        <v>2</v>
      </c>
      <c r="G288" s="22">
        <f t="shared" si="17"/>
        <v>39428.400000000001</v>
      </c>
      <c r="H288" s="26">
        <f>SUMIFS(MasterSheet!K:K, MasterSheet!B:B, B288, MasterSheet!D:D, C288, MasterSheet!H:H, D288)</f>
        <v>2</v>
      </c>
      <c r="I288" s="26">
        <f t="shared" si="18"/>
        <v>39428.400000000001</v>
      </c>
      <c r="J288" s="28">
        <f>SUMIFS(MasterSheet!L:L, MasterSheet!B:B, B288, MasterSheet!D:D, C288, MasterSheet!H:H, D288)</f>
        <v>0</v>
      </c>
      <c r="K288" s="28">
        <f t="shared" si="19"/>
        <v>0</v>
      </c>
      <c r="L288" s="21" t="str">
        <f>UPPER(VLOOKUP(D288,MasterSheet!H:U,14,))</f>
        <v>BIOLEGEND</v>
      </c>
    </row>
    <row r="289" spans="1:12" x14ac:dyDescent="0.25">
      <c r="A289" s="21" t="str">
        <f t="shared" si="16"/>
        <v>BIOLEGEND</v>
      </c>
      <c r="B289" s="21" t="str">
        <v>EED116107</v>
      </c>
      <c r="C289" s="30">
        <v>45821</v>
      </c>
      <c r="D289" s="21">
        <v>118904</v>
      </c>
      <c r="E289" s="21">
        <f>_xlfn.XLOOKUP(D289,MasterSheet!H:H,MasterSheet!F:F)</f>
        <v>19712</v>
      </c>
      <c r="F289" s="22">
        <f>SUMIFS(MasterSheet!J:J, MasterSheet!B:B, B289, MasterSheet!D:D, C289, MasterSheet!H:H, D289)</f>
        <v>1</v>
      </c>
      <c r="G289" s="22">
        <f t="shared" si="17"/>
        <v>19712</v>
      </c>
      <c r="H289" s="26">
        <f>SUMIFS(MasterSheet!K:K, MasterSheet!B:B, B289, MasterSheet!D:D, C289, MasterSheet!H:H, D289)</f>
        <v>1</v>
      </c>
      <c r="I289" s="26">
        <f t="shared" si="18"/>
        <v>19712</v>
      </c>
      <c r="J289" s="28">
        <f>SUMIFS(MasterSheet!L:L, MasterSheet!B:B, B289, MasterSheet!D:D, C289, MasterSheet!H:H, D289)</f>
        <v>0</v>
      </c>
      <c r="K289" s="28">
        <f t="shared" si="19"/>
        <v>0</v>
      </c>
      <c r="L289" s="21" t="str">
        <f>UPPER(VLOOKUP(D289,MasterSheet!H:U,14,))</f>
        <v>BIOLEGEND</v>
      </c>
    </row>
    <row r="290" spans="1:12" x14ac:dyDescent="0.25">
      <c r="A290" s="21" t="str">
        <f t="shared" si="16"/>
        <v>BIOLEGEND</v>
      </c>
      <c r="B290" s="21" t="str">
        <v>EED116107</v>
      </c>
      <c r="C290" s="30">
        <v>45821</v>
      </c>
      <c r="D290" s="21">
        <v>127525</v>
      </c>
      <c r="E290" s="21">
        <f>_xlfn.XLOOKUP(D290,MasterSheet!H:H,MasterSheet!F:F)</f>
        <v>10533.6</v>
      </c>
      <c r="F290" s="22">
        <f>SUMIFS(MasterSheet!J:J, MasterSheet!B:B, B290, MasterSheet!D:D, C290, MasterSheet!H:H, D290)</f>
        <v>1</v>
      </c>
      <c r="G290" s="22">
        <f t="shared" si="17"/>
        <v>10533.6</v>
      </c>
      <c r="H290" s="26">
        <f>SUMIFS(MasterSheet!K:K, MasterSheet!B:B, B290, MasterSheet!D:D, C290, MasterSheet!H:H, D290)</f>
        <v>1</v>
      </c>
      <c r="I290" s="26">
        <f t="shared" si="18"/>
        <v>10533.6</v>
      </c>
      <c r="J290" s="28">
        <f>SUMIFS(MasterSheet!L:L, MasterSheet!B:B, B290, MasterSheet!D:D, C290, MasterSheet!H:H, D290)</f>
        <v>0</v>
      </c>
      <c r="K290" s="28">
        <f t="shared" si="19"/>
        <v>0</v>
      </c>
      <c r="L290" s="21" t="str">
        <f>UPPER(VLOOKUP(D290,MasterSheet!H:U,14,))</f>
        <v>BIOLEGEND</v>
      </c>
    </row>
    <row r="291" spans="1:12" x14ac:dyDescent="0.25">
      <c r="A291" s="21" t="str">
        <f t="shared" si="16"/>
        <v>BIOLEGEND</v>
      </c>
      <c r="B291" s="21" t="str">
        <v>EED116107</v>
      </c>
      <c r="C291" s="30">
        <v>45821</v>
      </c>
      <c r="D291" s="21">
        <v>129822</v>
      </c>
      <c r="E291" s="21">
        <f>_xlfn.XLOOKUP(D291,MasterSheet!H:H,MasterSheet!F:F)</f>
        <v>24948</v>
      </c>
      <c r="F291" s="22">
        <f>SUMIFS(MasterSheet!J:J, MasterSheet!B:B, B291, MasterSheet!D:D, C291, MasterSheet!H:H, D291)</f>
        <v>1</v>
      </c>
      <c r="G291" s="22">
        <f t="shared" si="17"/>
        <v>24948</v>
      </c>
      <c r="H291" s="26">
        <f>SUMIFS(MasterSheet!K:K, MasterSheet!B:B, B291, MasterSheet!D:D, C291, MasterSheet!H:H, D291)</f>
        <v>1</v>
      </c>
      <c r="I291" s="26">
        <f t="shared" si="18"/>
        <v>24948</v>
      </c>
      <c r="J291" s="28">
        <f>SUMIFS(MasterSheet!L:L, MasterSheet!B:B, B291, MasterSheet!D:D, C291, MasterSheet!H:H, D291)</f>
        <v>0</v>
      </c>
      <c r="K291" s="28">
        <f t="shared" si="19"/>
        <v>0</v>
      </c>
      <c r="L291" s="21" t="str">
        <f>UPPER(VLOOKUP(D291,MasterSheet!H:U,14,))</f>
        <v>BIOLEGEND</v>
      </c>
    </row>
    <row r="292" spans="1:12" x14ac:dyDescent="0.25">
      <c r="A292" s="21" t="str">
        <f t="shared" si="16"/>
        <v>BIOLEGEND</v>
      </c>
      <c r="B292" s="21" t="str">
        <v>EED116107</v>
      </c>
      <c r="C292" s="30">
        <v>45821</v>
      </c>
      <c r="D292" s="21">
        <v>163002</v>
      </c>
      <c r="E292" s="21">
        <f>_xlfn.XLOOKUP(D292,MasterSheet!H:H,MasterSheet!F:F)</f>
        <v>6529.6</v>
      </c>
      <c r="F292" s="22">
        <f>SUMIFS(MasterSheet!J:J, MasterSheet!B:B, B292, MasterSheet!D:D, C292, MasterSheet!H:H, D292)</f>
        <v>1</v>
      </c>
      <c r="G292" s="22">
        <f t="shared" si="17"/>
        <v>6529.6</v>
      </c>
      <c r="H292" s="26">
        <f>SUMIFS(MasterSheet!K:K, MasterSheet!B:B, B292, MasterSheet!D:D, C292, MasterSheet!H:H, D292)</f>
        <v>1</v>
      </c>
      <c r="I292" s="26">
        <f t="shared" si="18"/>
        <v>6529.6</v>
      </c>
      <c r="J292" s="28">
        <f>SUMIFS(MasterSheet!L:L, MasterSheet!B:B, B292, MasterSheet!D:D, C292, MasterSheet!H:H, D292)</f>
        <v>0</v>
      </c>
      <c r="K292" s="28">
        <f t="shared" si="19"/>
        <v>0</v>
      </c>
      <c r="L292" s="21" t="str">
        <f>UPPER(VLOOKUP(D292,MasterSheet!H:U,14,))</f>
        <v>BIOLEGEND</v>
      </c>
    </row>
    <row r="293" spans="1:12" x14ac:dyDescent="0.25">
      <c r="A293" s="21" t="str">
        <f t="shared" si="16"/>
        <v>BIOLEGEND</v>
      </c>
      <c r="B293" s="21" t="str">
        <v>EED116107</v>
      </c>
      <c r="C293" s="30">
        <v>45821</v>
      </c>
      <c r="D293" s="21">
        <v>300431</v>
      </c>
      <c r="E293" s="21">
        <f>_xlfn.XLOOKUP(D293,MasterSheet!H:H,MasterSheet!F:F)</f>
        <v>16262.400000000001</v>
      </c>
      <c r="F293" s="22">
        <f>SUMIFS(MasterSheet!J:J, MasterSheet!B:B, B293, MasterSheet!D:D, C293, MasterSheet!H:H, D293)</f>
        <v>1</v>
      </c>
      <c r="G293" s="22">
        <f t="shared" si="17"/>
        <v>16262.400000000001</v>
      </c>
      <c r="H293" s="26">
        <f>SUMIFS(MasterSheet!K:K, MasterSheet!B:B, B293, MasterSheet!D:D, C293, MasterSheet!H:H, D293)</f>
        <v>1</v>
      </c>
      <c r="I293" s="26">
        <f t="shared" si="18"/>
        <v>16262.400000000001</v>
      </c>
      <c r="J293" s="28">
        <f>SUMIFS(MasterSheet!L:L, MasterSheet!B:B, B293, MasterSheet!D:D, C293, MasterSheet!H:H, D293)</f>
        <v>0</v>
      </c>
      <c r="K293" s="28">
        <f t="shared" si="19"/>
        <v>0</v>
      </c>
      <c r="L293" s="21" t="str">
        <f>UPPER(VLOOKUP(D293,MasterSheet!H:U,14,))</f>
        <v>BIOLEGEND</v>
      </c>
    </row>
    <row r="294" spans="1:12" x14ac:dyDescent="0.25">
      <c r="A294" s="21" t="str">
        <f t="shared" si="16"/>
        <v>BIOLEGEND</v>
      </c>
      <c r="B294" s="21" t="str">
        <v>EED116107</v>
      </c>
      <c r="C294" s="30">
        <v>45821</v>
      </c>
      <c r="D294" s="21">
        <v>300546</v>
      </c>
      <c r="E294" s="21">
        <f>_xlfn.XLOOKUP(D294,MasterSheet!H:H,MasterSheet!F:F)</f>
        <v>27984</v>
      </c>
      <c r="F294" s="22">
        <f>SUMIFS(MasterSheet!J:J, MasterSheet!B:B, B294, MasterSheet!D:D, C294, MasterSheet!H:H, D294)</f>
        <v>1</v>
      </c>
      <c r="G294" s="22">
        <f t="shared" si="17"/>
        <v>27984</v>
      </c>
      <c r="H294" s="26">
        <f>SUMIFS(MasterSheet!K:K, MasterSheet!B:B, B294, MasterSheet!D:D, C294, MasterSheet!H:H, D294)</f>
        <v>1</v>
      </c>
      <c r="I294" s="26">
        <f t="shared" si="18"/>
        <v>27984</v>
      </c>
      <c r="J294" s="28">
        <f>SUMIFS(MasterSheet!L:L, MasterSheet!B:B, B294, MasterSheet!D:D, C294, MasterSheet!H:H, D294)</f>
        <v>0</v>
      </c>
      <c r="K294" s="28">
        <f t="shared" si="19"/>
        <v>0</v>
      </c>
      <c r="L294" s="21" t="str">
        <f>UPPER(VLOOKUP(D294,MasterSheet!H:U,14,))</f>
        <v>BIOLEGEND</v>
      </c>
    </row>
    <row r="295" spans="1:12" x14ac:dyDescent="0.25">
      <c r="A295" s="21" t="str">
        <f t="shared" si="16"/>
        <v>BIOLEGEND</v>
      </c>
      <c r="B295" s="21" t="str">
        <v>EED116107</v>
      </c>
      <c r="C295" s="30">
        <v>45821</v>
      </c>
      <c r="D295" s="21">
        <v>301046</v>
      </c>
      <c r="E295" s="21">
        <f>_xlfn.XLOOKUP(D295,MasterSheet!H:H,MasterSheet!F:F)</f>
        <v>26136</v>
      </c>
      <c r="F295" s="22">
        <f>SUMIFS(MasterSheet!J:J, MasterSheet!B:B, B295, MasterSheet!D:D, C295, MasterSheet!H:H, D295)</f>
        <v>1</v>
      </c>
      <c r="G295" s="22">
        <f t="shared" si="17"/>
        <v>26136</v>
      </c>
      <c r="H295" s="26">
        <f>SUMIFS(MasterSheet!K:K, MasterSheet!B:B, B295, MasterSheet!D:D, C295, MasterSheet!H:H, D295)</f>
        <v>1</v>
      </c>
      <c r="I295" s="26">
        <f t="shared" si="18"/>
        <v>26136</v>
      </c>
      <c r="J295" s="28">
        <f>SUMIFS(MasterSheet!L:L, MasterSheet!B:B, B295, MasterSheet!D:D, C295, MasterSheet!H:H, D295)</f>
        <v>0</v>
      </c>
      <c r="K295" s="28">
        <f t="shared" si="19"/>
        <v>0</v>
      </c>
      <c r="L295" s="21" t="str">
        <f>UPPER(VLOOKUP(D295,MasterSheet!H:U,14,))</f>
        <v>BIOLEGEND</v>
      </c>
    </row>
    <row r="296" spans="1:12" x14ac:dyDescent="0.25">
      <c r="A296" s="21" t="str">
        <f t="shared" si="16"/>
        <v>BIOLEGEND</v>
      </c>
      <c r="B296" s="21" t="str">
        <v>EED116107</v>
      </c>
      <c r="C296" s="30">
        <v>45821</v>
      </c>
      <c r="D296" s="21">
        <v>301334</v>
      </c>
      <c r="E296" s="21">
        <f>_xlfn.XLOOKUP(D296,MasterSheet!H:H,MasterSheet!F:F)</f>
        <v>28710</v>
      </c>
      <c r="F296" s="22">
        <f>SUMIFS(MasterSheet!J:J, MasterSheet!B:B, B296, MasterSheet!D:D, C296, MasterSheet!H:H, D296)</f>
        <v>1</v>
      </c>
      <c r="G296" s="22">
        <f t="shared" si="17"/>
        <v>28710</v>
      </c>
      <c r="H296" s="26">
        <f>SUMIFS(MasterSheet!K:K, MasterSheet!B:B, B296, MasterSheet!D:D, C296, MasterSheet!H:H, D296)</f>
        <v>1</v>
      </c>
      <c r="I296" s="26">
        <f t="shared" si="18"/>
        <v>28710</v>
      </c>
      <c r="J296" s="28">
        <f>SUMIFS(MasterSheet!L:L, MasterSheet!B:B, B296, MasterSheet!D:D, C296, MasterSheet!H:H, D296)</f>
        <v>0</v>
      </c>
      <c r="K296" s="28">
        <f t="shared" si="19"/>
        <v>0</v>
      </c>
      <c r="L296" s="21" t="str">
        <f>UPPER(VLOOKUP(D296,MasterSheet!H:U,14,))</f>
        <v>BIOLEGEND</v>
      </c>
    </row>
    <row r="297" spans="1:12" x14ac:dyDescent="0.25">
      <c r="A297" s="21" t="str">
        <f t="shared" si="16"/>
        <v>BIOLEGEND</v>
      </c>
      <c r="B297" s="21" t="str">
        <v>EED116107</v>
      </c>
      <c r="C297" s="30">
        <v>45821</v>
      </c>
      <c r="D297" s="21">
        <v>301344</v>
      </c>
      <c r="E297" s="21">
        <f>_xlfn.XLOOKUP(D297,MasterSheet!H:H,MasterSheet!F:F)</f>
        <v>28314</v>
      </c>
      <c r="F297" s="22">
        <f>SUMIFS(MasterSheet!J:J, MasterSheet!B:B, B297, MasterSheet!D:D, C297, MasterSheet!H:H, D297)</f>
        <v>2</v>
      </c>
      <c r="G297" s="22">
        <f t="shared" si="17"/>
        <v>56628</v>
      </c>
      <c r="H297" s="26">
        <f>SUMIFS(MasterSheet!K:K, MasterSheet!B:B, B297, MasterSheet!D:D, C297, MasterSheet!H:H, D297)</f>
        <v>2</v>
      </c>
      <c r="I297" s="26">
        <f t="shared" si="18"/>
        <v>56628</v>
      </c>
      <c r="J297" s="28">
        <f>SUMIFS(MasterSheet!L:L, MasterSheet!B:B, B297, MasterSheet!D:D, C297, MasterSheet!H:H, D297)</f>
        <v>0</v>
      </c>
      <c r="K297" s="28">
        <f t="shared" si="19"/>
        <v>0</v>
      </c>
      <c r="L297" s="21" t="str">
        <f>UPPER(VLOOKUP(D297,MasterSheet!H:U,14,))</f>
        <v>BIOLEGEND</v>
      </c>
    </row>
    <row r="298" spans="1:12" x14ac:dyDescent="0.25">
      <c r="A298" s="21" t="str">
        <f t="shared" si="16"/>
        <v>BIOLEGEND</v>
      </c>
      <c r="B298" s="21" t="str">
        <v>EED116107</v>
      </c>
      <c r="C298" s="30">
        <v>45821</v>
      </c>
      <c r="D298" s="21">
        <v>301808</v>
      </c>
      <c r="E298" s="21">
        <f>_xlfn.XLOOKUP(D298,MasterSheet!H:H,MasterSheet!F:F)</f>
        <v>8316</v>
      </c>
      <c r="F298" s="22">
        <f>SUMIFS(MasterSheet!J:J, MasterSheet!B:B, B298, MasterSheet!D:D, C298, MasterSheet!H:H, D298)</f>
        <v>1</v>
      </c>
      <c r="G298" s="22">
        <f t="shared" si="17"/>
        <v>8316</v>
      </c>
      <c r="H298" s="26">
        <f>SUMIFS(MasterSheet!K:K, MasterSheet!B:B, B298, MasterSheet!D:D, C298, MasterSheet!H:H, D298)</f>
        <v>1</v>
      </c>
      <c r="I298" s="26">
        <f t="shared" si="18"/>
        <v>8316</v>
      </c>
      <c r="J298" s="28">
        <f>SUMIFS(MasterSheet!L:L, MasterSheet!B:B, B298, MasterSheet!D:D, C298, MasterSheet!H:H, D298)</f>
        <v>0</v>
      </c>
      <c r="K298" s="28">
        <f t="shared" si="19"/>
        <v>0</v>
      </c>
      <c r="L298" s="21" t="str">
        <f>UPPER(VLOOKUP(D298,MasterSheet!H:U,14,))</f>
        <v>BIOLEGEND</v>
      </c>
    </row>
    <row r="299" spans="1:12" x14ac:dyDescent="0.25">
      <c r="A299" s="21" t="str">
        <f t="shared" si="16"/>
        <v>BIOLEGEND</v>
      </c>
      <c r="B299" s="21" t="str">
        <v>EED116107</v>
      </c>
      <c r="C299" s="30">
        <v>45821</v>
      </c>
      <c r="D299" s="21">
        <v>301814</v>
      </c>
      <c r="E299" s="21">
        <f>_xlfn.XLOOKUP(D299,MasterSheet!H:H,MasterSheet!F:F)</f>
        <v>17987.2</v>
      </c>
      <c r="F299" s="22">
        <f>SUMIFS(MasterSheet!J:J, MasterSheet!B:B, B299, MasterSheet!D:D, C299, MasterSheet!H:H, D299)</f>
        <v>1</v>
      </c>
      <c r="G299" s="22">
        <f t="shared" si="17"/>
        <v>17987.2</v>
      </c>
      <c r="H299" s="26">
        <f>SUMIFS(MasterSheet!K:K, MasterSheet!B:B, B299, MasterSheet!D:D, C299, MasterSheet!H:H, D299)</f>
        <v>1</v>
      </c>
      <c r="I299" s="26">
        <f t="shared" si="18"/>
        <v>17987.2</v>
      </c>
      <c r="J299" s="28">
        <f>SUMIFS(MasterSheet!L:L, MasterSheet!B:B, B299, MasterSheet!D:D, C299, MasterSheet!H:H, D299)</f>
        <v>0</v>
      </c>
      <c r="K299" s="28">
        <f t="shared" si="19"/>
        <v>0</v>
      </c>
      <c r="L299" s="21" t="str">
        <f>UPPER(VLOOKUP(D299,MasterSheet!H:U,14,))</f>
        <v>BIOLEGEND</v>
      </c>
    </row>
    <row r="300" spans="1:12" x14ac:dyDescent="0.25">
      <c r="A300" s="21" t="str">
        <f t="shared" si="16"/>
        <v>BIOLEGEND</v>
      </c>
      <c r="B300" s="21" t="str">
        <v>EED116107</v>
      </c>
      <c r="C300" s="30">
        <v>45821</v>
      </c>
      <c r="D300" s="21">
        <v>302044</v>
      </c>
      <c r="E300" s="21">
        <f>_xlfn.XLOOKUP(D300,MasterSheet!H:H,MasterSheet!F:F)</f>
        <v>28710</v>
      </c>
      <c r="F300" s="22">
        <f>SUMIFS(MasterSheet!J:J, MasterSheet!B:B, B300, MasterSheet!D:D, C300, MasterSheet!H:H, D300)</f>
        <v>1</v>
      </c>
      <c r="G300" s="22">
        <f t="shared" si="17"/>
        <v>28710</v>
      </c>
      <c r="H300" s="26">
        <f>SUMIFS(MasterSheet!K:K, MasterSheet!B:B, B300, MasterSheet!D:D, C300, MasterSheet!H:H, D300)</f>
        <v>1</v>
      </c>
      <c r="I300" s="26">
        <f t="shared" si="18"/>
        <v>28710</v>
      </c>
      <c r="J300" s="28">
        <f>SUMIFS(MasterSheet!L:L, MasterSheet!B:B, B300, MasterSheet!D:D, C300, MasterSheet!H:H, D300)</f>
        <v>0</v>
      </c>
      <c r="K300" s="28">
        <f t="shared" si="19"/>
        <v>0</v>
      </c>
      <c r="L300" s="21" t="str">
        <f>UPPER(VLOOKUP(D300,MasterSheet!H:U,14,))</f>
        <v>BIOLEGEND</v>
      </c>
    </row>
    <row r="301" spans="1:12" x14ac:dyDescent="0.25">
      <c r="A301" s="21" t="str">
        <f t="shared" si="16"/>
        <v>BIOLEGEND</v>
      </c>
      <c r="B301" s="21" t="str">
        <v>EED116107</v>
      </c>
      <c r="C301" s="30">
        <v>45821</v>
      </c>
      <c r="D301" s="21">
        <v>302106</v>
      </c>
      <c r="E301" s="21">
        <f>_xlfn.XLOOKUP(D301,MasterSheet!H:H,MasterSheet!F:F)</f>
        <v>14106.400000000001</v>
      </c>
      <c r="F301" s="22">
        <f>SUMIFS(MasterSheet!J:J, MasterSheet!B:B, B301, MasterSheet!D:D, C301, MasterSheet!H:H, D301)</f>
        <v>1</v>
      </c>
      <c r="G301" s="22">
        <f t="shared" si="17"/>
        <v>14106.400000000001</v>
      </c>
      <c r="H301" s="26">
        <f>SUMIFS(MasterSheet!K:K, MasterSheet!B:B, B301, MasterSheet!D:D, C301, MasterSheet!H:H, D301)</f>
        <v>1</v>
      </c>
      <c r="I301" s="26">
        <f t="shared" si="18"/>
        <v>14106.400000000001</v>
      </c>
      <c r="J301" s="28">
        <f>SUMIFS(MasterSheet!L:L, MasterSheet!B:B, B301, MasterSheet!D:D, C301, MasterSheet!H:H, D301)</f>
        <v>0</v>
      </c>
      <c r="K301" s="28">
        <f t="shared" si="19"/>
        <v>0</v>
      </c>
      <c r="L301" s="21" t="str">
        <f>UPPER(VLOOKUP(D301,MasterSheet!H:U,14,))</f>
        <v>BIOLEGEND</v>
      </c>
    </row>
    <row r="302" spans="1:12" x14ac:dyDescent="0.25">
      <c r="A302" s="21" t="str">
        <f t="shared" si="16"/>
        <v>BIOLEGEND</v>
      </c>
      <c r="B302" s="21" t="str">
        <v>EED116107</v>
      </c>
      <c r="C302" s="30">
        <v>45821</v>
      </c>
      <c r="D302" s="21">
        <v>302206</v>
      </c>
      <c r="E302" s="21">
        <f>_xlfn.XLOOKUP(D302,MasterSheet!H:H,MasterSheet!F:F)</f>
        <v>6344.7999999999993</v>
      </c>
      <c r="F302" s="22">
        <f>SUMIFS(MasterSheet!J:J, MasterSheet!B:B, B302, MasterSheet!D:D, C302, MasterSheet!H:H, D302)</f>
        <v>1</v>
      </c>
      <c r="G302" s="22">
        <f t="shared" si="17"/>
        <v>6344.7999999999993</v>
      </c>
      <c r="H302" s="26">
        <f>SUMIFS(MasterSheet!K:K, MasterSheet!B:B, B302, MasterSheet!D:D, C302, MasterSheet!H:H, D302)</f>
        <v>1</v>
      </c>
      <c r="I302" s="26">
        <f t="shared" si="18"/>
        <v>6344.7999999999993</v>
      </c>
      <c r="J302" s="28">
        <f>SUMIFS(MasterSheet!L:L, MasterSheet!B:B, B302, MasterSheet!D:D, C302, MasterSheet!H:H, D302)</f>
        <v>0</v>
      </c>
      <c r="K302" s="28">
        <f t="shared" si="19"/>
        <v>0</v>
      </c>
      <c r="L302" s="21" t="str">
        <f>UPPER(VLOOKUP(D302,MasterSheet!H:U,14,))</f>
        <v>BIOLEGEND</v>
      </c>
    </row>
    <row r="303" spans="1:12" x14ac:dyDescent="0.25">
      <c r="A303" s="21" t="str">
        <f t="shared" si="16"/>
        <v>BIOLEGEND</v>
      </c>
      <c r="B303" s="21" t="str">
        <v>EED116107</v>
      </c>
      <c r="C303" s="30">
        <v>45821</v>
      </c>
      <c r="D303" s="21">
        <v>302208</v>
      </c>
      <c r="E303" s="21">
        <f>_xlfn.XLOOKUP(D303,MasterSheet!H:H,MasterSheet!F:F)</f>
        <v>4065.6000000000004</v>
      </c>
      <c r="F303" s="22">
        <f>SUMIFS(MasterSheet!J:J, MasterSheet!B:B, B303, MasterSheet!D:D, C303, MasterSheet!H:H, D303)</f>
        <v>2</v>
      </c>
      <c r="G303" s="22">
        <f t="shared" si="17"/>
        <v>8131.2000000000007</v>
      </c>
      <c r="H303" s="26">
        <f>SUMIFS(MasterSheet!K:K, MasterSheet!B:B, B303, MasterSheet!D:D, C303, MasterSheet!H:H, D303)</f>
        <v>2</v>
      </c>
      <c r="I303" s="26">
        <f t="shared" si="18"/>
        <v>8131.2000000000007</v>
      </c>
      <c r="J303" s="28">
        <f>SUMIFS(MasterSheet!L:L, MasterSheet!B:B, B303, MasterSheet!D:D, C303, MasterSheet!H:H, D303)</f>
        <v>0</v>
      </c>
      <c r="K303" s="28">
        <f t="shared" si="19"/>
        <v>0</v>
      </c>
      <c r="L303" s="21" t="str">
        <f>UPPER(VLOOKUP(D303,MasterSheet!H:U,14,))</f>
        <v>BIOLEGEND</v>
      </c>
    </row>
    <row r="304" spans="1:12" x14ac:dyDescent="0.25">
      <c r="A304" s="21" t="str">
        <f t="shared" si="16"/>
        <v>BIOLEGEND</v>
      </c>
      <c r="B304" s="21" t="str">
        <v>EED116107</v>
      </c>
      <c r="C304" s="30">
        <v>45821</v>
      </c>
      <c r="D304" s="21">
        <v>302220</v>
      </c>
      <c r="E304" s="21">
        <f>_xlfn.XLOOKUP(D304,MasterSheet!H:H,MasterSheet!F:F)</f>
        <v>16324</v>
      </c>
      <c r="F304" s="22">
        <f>SUMIFS(MasterSheet!J:J, MasterSheet!B:B, B304, MasterSheet!D:D, C304, MasterSheet!H:H, D304)</f>
        <v>1</v>
      </c>
      <c r="G304" s="22">
        <f t="shared" si="17"/>
        <v>16324</v>
      </c>
      <c r="H304" s="26">
        <f>SUMIFS(MasterSheet!K:K, MasterSheet!B:B, B304, MasterSheet!D:D, C304, MasterSheet!H:H, D304)</f>
        <v>1</v>
      </c>
      <c r="I304" s="26">
        <f t="shared" si="18"/>
        <v>16324</v>
      </c>
      <c r="J304" s="28">
        <f>SUMIFS(MasterSheet!L:L, MasterSheet!B:B, B304, MasterSheet!D:D, C304, MasterSheet!H:H, D304)</f>
        <v>0</v>
      </c>
      <c r="K304" s="28">
        <f t="shared" si="19"/>
        <v>0</v>
      </c>
      <c r="L304" s="21" t="str">
        <f>UPPER(VLOOKUP(D304,MasterSheet!H:U,14,))</f>
        <v>BIOLEGEND</v>
      </c>
    </row>
    <row r="305" spans="1:12" x14ac:dyDescent="0.25">
      <c r="A305" s="21" t="str">
        <f t="shared" si="16"/>
        <v>BIOLEGEND</v>
      </c>
      <c r="B305" s="21" t="str">
        <v>EED116107</v>
      </c>
      <c r="C305" s="30">
        <v>45821</v>
      </c>
      <c r="D305" s="21">
        <v>302304</v>
      </c>
      <c r="E305" s="21">
        <f>_xlfn.XLOOKUP(D305,MasterSheet!H:H,MasterSheet!F:F)</f>
        <v>8131.2000000000007</v>
      </c>
      <c r="F305" s="22">
        <f>SUMIFS(MasterSheet!J:J, MasterSheet!B:B, B305, MasterSheet!D:D, C305, MasterSheet!H:H, D305)</f>
        <v>1</v>
      </c>
      <c r="G305" s="22">
        <f t="shared" si="17"/>
        <v>8131.2000000000007</v>
      </c>
      <c r="H305" s="26">
        <f>SUMIFS(MasterSheet!K:K, MasterSheet!B:B, B305, MasterSheet!D:D, C305, MasterSheet!H:H, D305)</f>
        <v>1</v>
      </c>
      <c r="I305" s="26">
        <f t="shared" si="18"/>
        <v>8131.2000000000007</v>
      </c>
      <c r="J305" s="28">
        <f>SUMIFS(MasterSheet!L:L, MasterSheet!B:B, B305, MasterSheet!D:D, C305, MasterSheet!H:H, D305)</f>
        <v>0</v>
      </c>
      <c r="K305" s="28">
        <f t="shared" si="19"/>
        <v>0</v>
      </c>
      <c r="L305" s="21" t="str">
        <f>UPPER(VLOOKUP(D305,MasterSheet!H:U,14,))</f>
        <v>BIOLEGEND</v>
      </c>
    </row>
    <row r="306" spans="1:12" x14ac:dyDescent="0.25">
      <c r="A306" s="21" t="str">
        <f t="shared" si="16"/>
        <v>BIOLEGEND</v>
      </c>
      <c r="B306" s="21" t="str">
        <v>EED116107</v>
      </c>
      <c r="C306" s="30">
        <v>45821</v>
      </c>
      <c r="D306" s="21">
        <v>302506</v>
      </c>
      <c r="E306" s="21">
        <f>_xlfn.XLOOKUP(D306,MasterSheet!H:H,MasterSheet!F:F)</f>
        <v>15523.2</v>
      </c>
      <c r="F306" s="22">
        <f>SUMIFS(MasterSheet!J:J, MasterSheet!B:B, B306, MasterSheet!D:D, C306, MasterSheet!H:H, D306)</f>
        <v>1</v>
      </c>
      <c r="G306" s="22">
        <f t="shared" si="17"/>
        <v>15523.2</v>
      </c>
      <c r="H306" s="26">
        <f>SUMIFS(MasterSheet!K:K, MasterSheet!B:B, B306, MasterSheet!D:D, C306, MasterSheet!H:H, D306)</f>
        <v>1</v>
      </c>
      <c r="I306" s="26">
        <f t="shared" si="18"/>
        <v>15523.2</v>
      </c>
      <c r="J306" s="28">
        <f>SUMIFS(MasterSheet!L:L, MasterSheet!B:B, B306, MasterSheet!D:D, C306, MasterSheet!H:H, D306)</f>
        <v>0</v>
      </c>
      <c r="K306" s="28">
        <f t="shared" si="19"/>
        <v>0</v>
      </c>
      <c r="L306" s="21" t="str">
        <f>UPPER(VLOOKUP(D306,MasterSheet!H:U,14,))</f>
        <v>BIOLEGEND</v>
      </c>
    </row>
    <row r="307" spans="1:12" x14ac:dyDescent="0.25">
      <c r="A307" s="21" t="str">
        <f t="shared" si="16"/>
        <v>BIOLEGEND</v>
      </c>
      <c r="B307" s="21" t="str">
        <v>EED116107</v>
      </c>
      <c r="C307" s="30">
        <v>45821</v>
      </c>
      <c r="D307" s="21">
        <v>303430</v>
      </c>
      <c r="E307" s="21">
        <f>_xlfn.XLOOKUP(D307,MasterSheet!H:H,MasterSheet!F:F)</f>
        <v>28710</v>
      </c>
      <c r="F307" s="22">
        <f>SUMIFS(MasterSheet!J:J, MasterSheet!B:B, B307, MasterSheet!D:D, C307, MasterSheet!H:H, D307)</f>
        <v>1</v>
      </c>
      <c r="G307" s="22">
        <f t="shared" si="17"/>
        <v>28710</v>
      </c>
      <c r="H307" s="26">
        <f>SUMIFS(MasterSheet!K:K, MasterSheet!B:B, B307, MasterSheet!D:D, C307, MasterSheet!H:H, D307)</f>
        <v>1</v>
      </c>
      <c r="I307" s="26">
        <f t="shared" si="18"/>
        <v>28710</v>
      </c>
      <c r="J307" s="28">
        <f>SUMIFS(MasterSheet!L:L, MasterSheet!B:B, B307, MasterSheet!D:D, C307, MasterSheet!H:H, D307)</f>
        <v>0</v>
      </c>
      <c r="K307" s="28">
        <f t="shared" si="19"/>
        <v>0</v>
      </c>
      <c r="L307" s="21" t="str">
        <f>UPPER(VLOOKUP(D307,MasterSheet!H:U,14,))</f>
        <v>BIOLEGEND</v>
      </c>
    </row>
    <row r="308" spans="1:12" x14ac:dyDescent="0.25">
      <c r="A308" s="21" t="str">
        <f t="shared" si="16"/>
        <v>BIOLEGEND</v>
      </c>
      <c r="B308" s="21" t="str">
        <v>EED116107</v>
      </c>
      <c r="C308" s="30">
        <v>45821</v>
      </c>
      <c r="D308" s="21">
        <v>304006</v>
      </c>
      <c r="E308" s="21">
        <f>_xlfn.XLOOKUP(D308,MasterSheet!H:H,MasterSheet!F:F)</f>
        <v>4435.2</v>
      </c>
      <c r="F308" s="22">
        <f>SUMIFS(MasterSheet!J:J, MasterSheet!B:B, B308, MasterSheet!D:D, C308, MasterSheet!H:H, D308)</f>
        <v>1</v>
      </c>
      <c r="G308" s="22">
        <f t="shared" si="17"/>
        <v>4435.2</v>
      </c>
      <c r="H308" s="26">
        <f>SUMIFS(MasterSheet!K:K, MasterSheet!B:B, B308, MasterSheet!D:D, C308, MasterSheet!H:H, D308)</f>
        <v>1</v>
      </c>
      <c r="I308" s="26">
        <f t="shared" si="18"/>
        <v>4435.2</v>
      </c>
      <c r="J308" s="28">
        <f>SUMIFS(MasterSheet!L:L, MasterSheet!B:B, B308, MasterSheet!D:D, C308, MasterSheet!H:H, D308)</f>
        <v>0</v>
      </c>
      <c r="K308" s="28">
        <f t="shared" si="19"/>
        <v>0</v>
      </c>
      <c r="L308" s="21" t="str">
        <f>UPPER(VLOOKUP(D308,MasterSheet!H:U,14,))</f>
        <v>BIOLEGEND</v>
      </c>
    </row>
    <row r="309" spans="1:12" x14ac:dyDescent="0.25">
      <c r="A309" s="21" t="str">
        <f t="shared" si="16"/>
        <v>BIOLEGEND</v>
      </c>
      <c r="B309" s="21" t="str">
        <v>EED116107</v>
      </c>
      <c r="C309" s="30">
        <v>45821</v>
      </c>
      <c r="D309" s="21">
        <v>304032</v>
      </c>
      <c r="E309" s="21">
        <f>_xlfn.XLOOKUP(D309,MasterSheet!H:H,MasterSheet!F:F)</f>
        <v>25146</v>
      </c>
      <c r="F309" s="22">
        <f>SUMIFS(MasterSheet!J:J, MasterSheet!B:B, B309, MasterSheet!D:D, C309, MasterSheet!H:H, D309)</f>
        <v>1</v>
      </c>
      <c r="G309" s="22">
        <f t="shared" si="17"/>
        <v>25146</v>
      </c>
      <c r="H309" s="26">
        <f>SUMIFS(MasterSheet!K:K, MasterSheet!B:B, B309, MasterSheet!D:D, C309, MasterSheet!H:H, D309)</f>
        <v>1</v>
      </c>
      <c r="I309" s="26">
        <f t="shared" si="18"/>
        <v>25146</v>
      </c>
      <c r="J309" s="28">
        <f>SUMIFS(MasterSheet!L:L, MasterSheet!B:B, B309, MasterSheet!D:D, C309, MasterSheet!H:H, D309)</f>
        <v>0</v>
      </c>
      <c r="K309" s="28">
        <f t="shared" si="19"/>
        <v>0</v>
      </c>
      <c r="L309" s="21" t="str">
        <f>UPPER(VLOOKUP(D309,MasterSheet!H:U,14,))</f>
        <v>BIOLEGEND</v>
      </c>
    </row>
    <row r="310" spans="1:12" x14ac:dyDescent="0.25">
      <c r="A310" s="21" t="str">
        <f t="shared" si="16"/>
        <v>BIOLEGEND</v>
      </c>
      <c r="B310" s="21" t="str">
        <v>EED116107</v>
      </c>
      <c r="C310" s="30">
        <v>45821</v>
      </c>
      <c r="D310" s="21">
        <v>304122</v>
      </c>
      <c r="E310" s="21">
        <f>_xlfn.XLOOKUP(D310,MasterSheet!H:H,MasterSheet!F:F)</f>
        <v>16508.8</v>
      </c>
      <c r="F310" s="22">
        <f>SUMIFS(MasterSheet!J:J, MasterSheet!B:B, B310, MasterSheet!D:D, C310, MasterSheet!H:H, D310)</f>
        <v>2</v>
      </c>
      <c r="G310" s="22">
        <f t="shared" si="17"/>
        <v>33017.599999999999</v>
      </c>
      <c r="H310" s="26">
        <f>SUMIFS(MasterSheet!K:K, MasterSheet!B:B, B310, MasterSheet!D:D, C310, MasterSheet!H:H, D310)</f>
        <v>2</v>
      </c>
      <c r="I310" s="26">
        <f t="shared" si="18"/>
        <v>33017.599999999999</v>
      </c>
      <c r="J310" s="28">
        <f>SUMIFS(MasterSheet!L:L, MasterSheet!B:B, B310, MasterSheet!D:D, C310, MasterSheet!H:H, D310)</f>
        <v>0</v>
      </c>
      <c r="K310" s="28">
        <f t="shared" si="19"/>
        <v>0</v>
      </c>
      <c r="L310" s="21" t="str">
        <f>UPPER(VLOOKUP(D310,MasterSheet!H:U,14,))</f>
        <v>BIOLEGEND</v>
      </c>
    </row>
    <row r="311" spans="1:12" x14ac:dyDescent="0.25">
      <c r="A311" s="21" t="str">
        <f t="shared" si="16"/>
        <v>BIOLEGEND</v>
      </c>
      <c r="B311" s="21" t="str">
        <v>EED116107</v>
      </c>
      <c r="C311" s="30">
        <v>45821</v>
      </c>
      <c r="D311" s="21">
        <v>304123</v>
      </c>
      <c r="E311" s="21">
        <f>_xlfn.XLOOKUP(D311,MasterSheet!H:H,MasterSheet!F:F)</f>
        <v>16262.400000000001</v>
      </c>
      <c r="F311" s="22">
        <f>SUMIFS(MasterSheet!J:J, MasterSheet!B:B, B311, MasterSheet!D:D, C311, MasterSheet!H:H, D311)</f>
        <v>1</v>
      </c>
      <c r="G311" s="22">
        <f t="shared" si="17"/>
        <v>16262.400000000001</v>
      </c>
      <c r="H311" s="26">
        <f>SUMIFS(MasterSheet!K:K, MasterSheet!B:B, B311, MasterSheet!D:D, C311, MasterSheet!H:H, D311)</f>
        <v>1</v>
      </c>
      <c r="I311" s="26">
        <f t="shared" si="18"/>
        <v>16262.400000000001</v>
      </c>
      <c r="J311" s="28">
        <f>SUMIFS(MasterSheet!L:L, MasterSheet!B:B, B311, MasterSheet!D:D, C311, MasterSheet!H:H, D311)</f>
        <v>0</v>
      </c>
      <c r="K311" s="28">
        <f t="shared" si="19"/>
        <v>0</v>
      </c>
      <c r="L311" s="21" t="str">
        <f>UPPER(VLOOKUP(D311,MasterSheet!H:U,14,))</f>
        <v>BIOLEGEND</v>
      </c>
    </row>
    <row r="312" spans="1:12" x14ac:dyDescent="0.25">
      <c r="A312" s="21" t="str">
        <f t="shared" si="16"/>
        <v>BIOLEGEND</v>
      </c>
      <c r="B312" s="21" t="str">
        <v>EED116107</v>
      </c>
      <c r="C312" s="30">
        <v>45821</v>
      </c>
      <c r="D312" s="21">
        <v>304218</v>
      </c>
      <c r="E312" s="21">
        <f>_xlfn.XLOOKUP(D312,MasterSheet!H:H,MasterSheet!F:F)</f>
        <v>16324</v>
      </c>
      <c r="F312" s="22">
        <f>SUMIFS(MasterSheet!J:J, MasterSheet!B:B, B312, MasterSheet!D:D, C312, MasterSheet!H:H, D312)</f>
        <v>1</v>
      </c>
      <c r="G312" s="22">
        <f t="shared" si="17"/>
        <v>16324</v>
      </c>
      <c r="H312" s="26">
        <f>SUMIFS(MasterSheet!K:K, MasterSheet!B:B, B312, MasterSheet!D:D, C312, MasterSheet!H:H, D312)</f>
        <v>1</v>
      </c>
      <c r="I312" s="26">
        <f t="shared" si="18"/>
        <v>16324</v>
      </c>
      <c r="J312" s="28">
        <f>SUMIFS(MasterSheet!L:L, MasterSheet!B:B, B312, MasterSheet!D:D, C312, MasterSheet!H:H, D312)</f>
        <v>0</v>
      </c>
      <c r="K312" s="28">
        <f t="shared" si="19"/>
        <v>0</v>
      </c>
      <c r="L312" s="21" t="str">
        <f>UPPER(VLOOKUP(D312,MasterSheet!H:U,14,))</f>
        <v>BIOLEGEND</v>
      </c>
    </row>
    <row r="313" spans="1:12" x14ac:dyDescent="0.25">
      <c r="A313" s="21" t="str">
        <f t="shared" si="16"/>
        <v>BIOLEGEND</v>
      </c>
      <c r="B313" s="21" t="str">
        <v>EED116107</v>
      </c>
      <c r="C313" s="30">
        <v>45821</v>
      </c>
      <c r="D313" s="21">
        <v>305044</v>
      </c>
      <c r="E313" s="21">
        <f>_xlfn.XLOOKUP(D313,MasterSheet!H:H,MasterSheet!F:F)</f>
        <v>28710</v>
      </c>
      <c r="F313" s="22">
        <f>SUMIFS(MasterSheet!J:J, MasterSheet!B:B, B313, MasterSheet!D:D, C313, MasterSheet!H:H, D313)</f>
        <v>1</v>
      </c>
      <c r="G313" s="22">
        <f t="shared" si="17"/>
        <v>28710</v>
      </c>
      <c r="H313" s="26">
        <f>SUMIFS(MasterSheet!K:K, MasterSheet!B:B, B313, MasterSheet!D:D, C313, MasterSheet!H:H, D313)</f>
        <v>1</v>
      </c>
      <c r="I313" s="26">
        <f t="shared" si="18"/>
        <v>28710</v>
      </c>
      <c r="J313" s="28">
        <f>SUMIFS(MasterSheet!L:L, MasterSheet!B:B, B313, MasterSheet!D:D, C313, MasterSheet!H:H, D313)</f>
        <v>0</v>
      </c>
      <c r="K313" s="28">
        <f t="shared" si="19"/>
        <v>0</v>
      </c>
      <c r="L313" s="21" t="str">
        <f>UPPER(VLOOKUP(D313,MasterSheet!H:U,14,))</f>
        <v>BIOLEGEND</v>
      </c>
    </row>
    <row r="314" spans="1:12" x14ac:dyDescent="0.25">
      <c r="A314" s="21" t="str">
        <f t="shared" si="16"/>
        <v>BIOLEGEND</v>
      </c>
      <c r="B314" s="21" t="str">
        <v>EED116107</v>
      </c>
      <c r="C314" s="30">
        <v>45821</v>
      </c>
      <c r="D314" s="21">
        <v>305116</v>
      </c>
      <c r="E314" s="21">
        <f>_xlfn.XLOOKUP(D314,MasterSheet!H:H,MasterSheet!F:F)</f>
        <v>22792</v>
      </c>
      <c r="F314" s="22">
        <f>SUMIFS(MasterSheet!J:J, MasterSheet!B:B, B314, MasterSheet!D:D, C314, MasterSheet!H:H, D314)</f>
        <v>1</v>
      </c>
      <c r="G314" s="22">
        <f t="shared" si="17"/>
        <v>22792</v>
      </c>
      <c r="H314" s="26">
        <f>SUMIFS(MasterSheet!K:K, MasterSheet!B:B, B314, MasterSheet!D:D, C314, MasterSheet!H:H, D314)</f>
        <v>1</v>
      </c>
      <c r="I314" s="26">
        <f t="shared" si="18"/>
        <v>22792</v>
      </c>
      <c r="J314" s="28">
        <f>SUMIFS(MasterSheet!L:L, MasterSheet!B:B, B314, MasterSheet!D:D, C314, MasterSheet!H:H, D314)</f>
        <v>0</v>
      </c>
      <c r="K314" s="28">
        <f t="shared" si="19"/>
        <v>0</v>
      </c>
      <c r="L314" s="21" t="str">
        <f>UPPER(VLOOKUP(D314,MasterSheet!H:U,14,))</f>
        <v>BIOLEGEND</v>
      </c>
    </row>
    <row r="315" spans="1:12" x14ac:dyDescent="0.25">
      <c r="A315" s="21" t="str">
        <f t="shared" si="16"/>
        <v>BIOLEGEND</v>
      </c>
      <c r="B315" s="21" t="str">
        <v>EED116107</v>
      </c>
      <c r="C315" s="30">
        <v>45821</v>
      </c>
      <c r="D315" s="21">
        <v>307654</v>
      </c>
      <c r="E315" s="21">
        <f>_xlfn.XLOOKUP(D315,MasterSheet!H:H,MasterSheet!F:F)</f>
        <v>21375.200000000001</v>
      </c>
      <c r="F315" s="22">
        <f>SUMIFS(MasterSheet!J:J, MasterSheet!B:B, B315, MasterSheet!D:D, C315, MasterSheet!H:H, D315)</f>
        <v>1</v>
      </c>
      <c r="G315" s="22">
        <f t="shared" si="17"/>
        <v>21375.200000000001</v>
      </c>
      <c r="H315" s="26">
        <f>SUMIFS(MasterSheet!K:K, MasterSheet!B:B, B315, MasterSheet!D:D, C315, MasterSheet!H:H, D315)</f>
        <v>1</v>
      </c>
      <c r="I315" s="26">
        <f t="shared" si="18"/>
        <v>21375.200000000001</v>
      </c>
      <c r="J315" s="28">
        <f>SUMIFS(MasterSheet!L:L, MasterSheet!B:B, B315, MasterSheet!D:D, C315, MasterSheet!H:H, D315)</f>
        <v>0</v>
      </c>
      <c r="K315" s="28">
        <f t="shared" si="19"/>
        <v>0</v>
      </c>
      <c r="L315" s="21" t="str">
        <f>UPPER(VLOOKUP(D315,MasterSheet!H:U,14,))</f>
        <v>BIOLEGEND</v>
      </c>
    </row>
    <row r="316" spans="1:12" x14ac:dyDescent="0.25">
      <c r="A316" s="21" t="str">
        <f t="shared" si="16"/>
        <v>BIOLEGEND</v>
      </c>
      <c r="B316" s="21" t="str">
        <v>EED116107</v>
      </c>
      <c r="C316" s="30">
        <v>45821</v>
      </c>
      <c r="D316" s="21">
        <v>311504</v>
      </c>
      <c r="E316" s="21">
        <f>_xlfn.XLOOKUP(D316,MasterSheet!H:H,MasterSheet!F:F)</f>
        <v>17248</v>
      </c>
      <c r="F316" s="22">
        <f>SUMIFS(MasterSheet!J:J, MasterSheet!B:B, B316, MasterSheet!D:D, C316, MasterSheet!H:H, D316)</f>
        <v>2</v>
      </c>
      <c r="G316" s="22">
        <f t="shared" si="17"/>
        <v>34496</v>
      </c>
      <c r="H316" s="26">
        <f>SUMIFS(MasterSheet!K:K, MasterSheet!B:B, B316, MasterSheet!D:D, C316, MasterSheet!H:H, D316)</f>
        <v>2</v>
      </c>
      <c r="I316" s="26">
        <f t="shared" si="18"/>
        <v>34496</v>
      </c>
      <c r="J316" s="28">
        <f>SUMIFS(MasterSheet!L:L, MasterSheet!B:B, B316, MasterSheet!D:D, C316, MasterSheet!H:H, D316)</f>
        <v>0</v>
      </c>
      <c r="K316" s="28">
        <f t="shared" si="19"/>
        <v>0</v>
      </c>
      <c r="L316" s="21" t="str">
        <f>UPPER(VLOOKUP(D316,MasterSheet!H:U,14,))</f>
        <v>BIOLEGEND</v>
      </c>
    </row>
    <row r="317" spans="1:12" x14ac:dyDescent="0.25">
      <c r="A317" s="21" t="str">
        <f t="shared" si="16"/>
        <v>BIOLEGEND</v>
      </c>
      <c r="B317" s="21" t="str">
        <v>EED116107</v>
      </c>
      <c r="C317" s="30">
        <v>45821</v>
      </c>
      <c r="D317" s="21">
        <v>312108</v>
      </c>
      <c r="E317" s="21">
        <f>_xlfn.XLOOKUP(D317,MasterSheet!H:H,MasterSheet!F:F)</f>
        <v>16447.2</v>
      </c>
      <c r="F317" s="22">
        <f>SUMIFS(MasterSheet!J:J, MasterSheet!B:B, B317, MasterSheet!D:D, C317, MasterSheet!H:H, D317)</f>
        <v>1</v>
      </c>
      <c r="G317" s="22">
        <f t="shared" si="17"/>
        <v>16447.2</v>
      </c>
      <c r="H317" s="26">
        <f>SUMIFS(MasterSheet!K:K, MasterSheet!B:B, B317, MasterSheet!D:D, C317, MasterSheet!H:H, D317)</f>
        <v>1</v>
      </c>
      <c r="I317" s="26">
        <f t="shared" si="18"/>
        <v>16447.2</v>
      </c>
      <c r="J317" s="28">
        <f>SUMIFS(MasterSheet!L:L, MasterSheet!B:B, B317, MasterSheet!D:D, C317, MasterSheet!H:H, D317)</f>
        <v>0</v>
      </c>
      <c r="K317" s="28">
        <f t="shared" si="19"/>
        <v>0</v>
      </c>
      <c r="L317" s="21" t="str">
        <f>UPPER(VLOOKUP(D317,MasterSheet!H:U,14,))</f>
        <v>BIOLEGEND</v>
      </c>
    </row>
    <row r="318" spans="1:12" x14ac:dyDescent="0.25">
      <c r="A318" s="21" t="str">
        <f t="shared" si="16"/>
        <v>BIOLEGEND</v>
      </c>
      <c r="B318" s="21" t="str">
        <v>EED116107</v>
      </c>
      <c r="C318" s="30">
        <v>45821</v>
      </c>
      <c r="D318" s="21">
        <v>314510</v>
      </c>
      <c r="E318" s="21">
        <f>_xlfn.XLOOKUP(D318,MasterSheet!H:H,MasterSheet!F:F)</f>
        <v>17925.599999999999</v>
      </c>
      <c r="F318" s="22">
        <f>SUMIFS(MasterSheet!J:J, MasterSheet!B:B, B318, MasterSheet!D:D, C318, MasterSheet!H:H, D318)</f>
        <v>1</v>
      </c>
      <c r="G318" s="22">
        <f t="shared" si="17"/>
        <v>17925.599999999999</v>
      </c>
      <c r="H318" s="26">
        <f>SUMIFS(MasterSheet!K:K, MasterSheet!B:B, B318, MasterSheet!D:D, C318, MasterSheet!H:H, D318)</f>
        <v>1</v>
      </c>
      <c r="I318" s="26">
        <f t="shared" si="18"/>
        <v>17925.599999999999</v>
      </c>
      <c r="J318" s="28">
        <f>SUMIFS(MasterSheet!L:L, MasterSheet!B:B, B318, MasterSheet!D:D, C318, MasterSheet!H:H, D318)</f>
        <v>0</v>
      </c>
      <c r="K318" s="28">
        <f t="shared" si="19"/>
        <v>0</v>
      </c>
      <c r="L318" s="21" t="str">
        <f>UPPER(VLOOKUP(D318,MasterSheet!H:U,14,))</f>
        <v>BIOLEGEND</v>
      </c>
    </row>
    <row r="319" spans="1:12" x14ac:dyDescent="0.25">
      <c r="A319" s="21" t="str">
        <f t="shared" si="16"/>
        <v>BIOLEGEND</v>
      </c>
      <c r="B319" s="21" t="str">
        <v>EED116107</v>
      </c>
      <c r="C319" s="30">
        <v>45821</v>
      </c>
      <c r="D319" s="21">
        <v>316317</v>
      </c>
      <c r="E319" s="21">
        <f>_xlfn.XLOOKUP(D319,MasterSheet!H:H,MasterSheet!F:F)</f>
        <v>10841.6</v>
      </c>
      <c r="F319" s="22">
        <f>SUMIFS(MasterSheet!J:J, MasterSheet!B:B, B319, MasterSheet!D:D, C319, MasterSheet!H:H, D319)</f>
        <v>2</v>
      </c>
      <c r="G319" s="22">
        <f t="shared" si="17"/>
        <v>21683.200000000001</v>
      </c>
      <c r="H319" s="26">
        <f>SUMIFS(MasterSheet!K:K, MasterSheet!B:B, B319, MasterSheet!D:D, C319, MasterSheet!H:H, D319)</f>
        <v>2</v>
      </c>
      <c r="I319" s="26">
        <f t="shared" si="18"/>
        <v>21683.200000000001</v>
      </c>
      <c r="J319" s="28">
        <f>SUMIFS(MasterSheet!L:L, MasterSheet!B:B, B319, MasterSheet!D:D, C319, MasterSheet!H:H, D319)</f>
        <v>0</v>
      </c>
      <c r="K319" s="28">
        <f t="shared" si="19"/>
        <v>0</v>
      </c>
      <c r="L319" s="21" t="str">
        <f>UPPER(VLOOKUP(D319,MasterSheet!H:U,14,))</f>
        <v>BIOLEGEND</v>
      </c>
    </row>
    <row r="320" spans="1:12" x14ac:dyDescent="0.25">
      <c r="A320" s="21" t="str">
        <f t="shared" si="16"/>
        <v>BIOLEGEND</v>
      </c>
      <c r="B320" s="21" t="str">
        <v>EED116107</v>
      </c>
      <c r="C320" s="30">
        <v>45821</v>
      </c>
      <c r="D320" s="21">
        <v>317352</v>
      </c>
      <c r="E320" s="21">
        <f>_xlfn.XLOOKUP(D320,MasterSheet!H:H,MasterSheet!F:F)</f>
        <v>21375.200000000001</v>
      </c>
      <c r="F320" s="22">
        <f>SUMIFS(MasterSheet!J:J, MasterSheet!B:B, B320, MasterSheet!D:D, C320, MasterSheet!H:H, D320)</f>
        <v>1</v>
      </c>
      <c r="G320" s="22">
        <f t="shared" si="17"/>
        <v>21375.200000000001</v>
      </c>
      <c r="H320" s="26">
        <f>SUMIFS(MasterSheet!K:K, MasterSheet!B:B, B320, MasterSheet!D:D, C320, MasterSheet!H:H, D320)</f>
        <v>1</v>
      </c>
      <c r="I320" s="26">
        <f t="shared" si="18"/>
        <v>21375.200000000001</v>
      </c>
      <c r="J320" s="28">
        <f>SUMIFS(MasterSheet!L:L, MasterSheet!B:B, B320, MasterSheet!D:D, C320, MasterSheet!H:H, D320)</f>
        <v>0</v>
      </c>
      <c r="K320" s="28">
        <f t="shared" si="19"/>
        <v>0</v>
      </c>
      <c r="L320" s="21" t="str">
        <f>UPPER(VLOOKUP(D320,MasterSheet!H:U,14,))</f>
        <v>BIOLEGEND</v>
      </c>
    </row>
    <row r="321" spans="1:12" x14ac:dyDescent="0.25">
      <c r="A321" s="21" t="str">
        <f t="shared" si="16"/>
        <v>BIOLEGEND</v>
      </c>
      <c r="B321" s="21" t="str">
        <v>EED116107</v>
      </c>
      <c r="C321" s="30">
        <v>45821</v>
      </c>
      <c r="D321" s="21">
        <v>321140</v>
      </c>
      <c r="E321" s="21">
        <f>_xlfn.XLOOKUP(D321,MasterSheet!H:H,MasterSheet!F:F)</f>
        <v>27588</v>
      </c>
      <c r="F321" s="22">
        <f>SUMIFS(MasterSheet!J:J, MasterSheet!B:B, B321, MasterSheet!D:D, C321, MasterSheet!H:H, D321)</f>
        <v>1</v>
      </c>
      <c r="G321" s="22">
        <f t="shared" si="17"/>
        <v>27588</v>
      </c>
      <c r="H321" s="26">
        <f>SUMIFS(MasterSheet!K:K, MasterSheet!B:B, B321, MasterSheet!D:D, C321, MasterSheet!H:H, D321)</f>
        <v>1</v>
      </c>
      <c r="I321" s="26">
        <f t="shared" si="18"/>
        <v>27588</v>
      </c>
      <c r="J321" s="28">
        <f>SUMIFS(MasterSheet!L:L, MasterSheet!B:B, B321, MasterSheet!D:D, C321, MasterSheet!H:H, D321)</f>
        <v>0</v>
      </c>
      <c r="K321" s="28">
        <f t="shared" si="19"/>
        <v>0</v>
      </c>
      <c r="L321" s="21" t="str">
        <f>UPPER(VLOOKUP(D321,MasterSheet!H:U,14,))</f>
        <v>BIOLEGEND</v>
      </c>
    </row>
    <row r="322" spans="1:12" x14ac:dyDescent="0.25">
      <c r="A322" s="21" t="str">
        <f t="shared" ref="A322:A385" si="20">L322</f>
        <v>BIOLEGEND</v>
      </c>
      <c r="B322" s="21" t="str">
        <v>EED116107</v>
      </c>
      <c r="C322" s="30">
        <v>45821</v>
      </c>
      <c r="D322" s="21">
        <v>322008</v>
      </c>
      <c r="E322" s="21">
        <f>_xlfn.XLOOKUP(D322,MasterSheet!H:H,MasterSheet!F:F)</f>
        <v>18726.400000000001</v>
      </c>
      <c r="F322" s="22">
        <f>SUMIFS(MasterSheet!J:J, MasterSheet!B:B, B322, MasterSheet!D:D, C322, MasterSheet!H:H, D322)</f>
        <v>1</v>
      </c>
      <c r="G322" s="22">
        <f t="shared" si="17"/>
        <v>18726.400000000001</v>
      </c>
      <c r="H322" s="26">
        <f>SUMIFS(MasterSheet!K:K, MasterSheet!B:B, B322, MasterSheet!D:D, C322, MasterSheet!H:H, D322)</f>
        <v>1</v>
      </c>
      <c r="I322" s="26">
        <f t="shared" si="18"/>
        <v>18726.400000000001</v>
      </c>
      <c r="J322" s="28">
        <f>SUMIFS(MasterSheet!L:L, MasterSheet!B:B, B322, MasterSheet!D:D, C322, MasterSheet!H:H, D322)</f>
        <v>0</v>
      </c>
      <c r="K322" s="28">
        <f t="shared" si="19"/>
        <v>0</v>
      </c>
      <c r="L322" s="21" t="str">
        <f>UPPER(VLOOKUP(D322,MasterSheet!H:U,14,))</f>
        <v>BIOLEGEND</v>
      </c>
    </row>
    <row r="323" spans="1:12" x14ac:dyDescent="0.25">
      <c r="A323" s="21" t="str">
        <f t="shared" si="20"/>
        <v>BIOLEGEND</v>
      </c>
      <c r="B323" s="21" t="str">
        <v>EED116107</v>
      </c>
      <c r="C323" s="30">
        <v>45821</v>
      </c>
      <c r="D323" s="21">
        <v>325227</v>
      </c>
      <c r="E323" s="21">
        <f>_xlfn.XLOOKUP(D323,MasterSheet!H:H,MasterSheet!F:F)</f>
        <v>11616</v>
      </c>
      <c r="F323" s="22">
        <f>SUMIFS(MasterSheet!J:J, MasterSheet!B:B, B323, MasterSheet!D:D, C323, MasterSheet!H:H, D323)</f>
        <v>1</v>
      </c>
      <c r="G323" s="22">
        <f t="shared" ref="G323:G386" si="21">F323*E323</f>
        <v>11616</v>
      </c>
      <c r="H323" s="26">
        <f>SUMIFS(MasterSheet!K:K, MasterSheet!B:B, B323, MasterSheet!D:D, C323, MasterSheet!H:H, D323)</f>
        <v>1</v>
      </c>
      <c r="I323" s="26">
        <f t="shared" ref="I323:I386" si="22">H323*E323</f>
        <v>11616</v>
      </c>
      <c r="J323" s="28">
        <f>SUMIFS(MasterSheet!L:L, MasterSheet!B:B, B323, MasterSheet!D:D, C323, MasterSheet!H:H, D323)</f>
        <v>0</v>
      </c>
      <c r="K323" s="28">
        <f t="shared" ref="K323:K386" si="23">J323*E323</f>
        <v>0</v>
      </c>
      <c r="L323" s="21" t="str">
        <f>UPPER(VLOOKUP(D323,MasterSheet!H:U,14,))</f>
        <v>BIOLEGEND</v>
      </c>
    </row>
    <row r="324" spans="1:12" x14ac:dyDescent="0.25">
      <c r="A324" s="21" t="str">
        <f t="shared" si="20"/>
        <v>BIOLEGEND</v>
      </c>
      <c r="B324" s="21" t="str">
        <v>EED116107</v>
      </c>
      <c r="C324" s="30">
        <v>45821</v>
      </c>
      <c r="D324" s="21">
        <v>331917</v>
      </c>
      <c r="E324" s="21">
        <f>_xlfn.XLOOKUP(D324,MasterSheet!H:H,MasterSheet!F:F)</f>
        <v>8747.2000000000007</v>
      </c>
      <c r="F324" s="22">
        <f>SUMIFS(MasterSheet!J:J, MasterSheet!B:B, B324, MasterSheet!D:D, C324, MasterSheet!H:H, D324)</f>
        <v>1</v>
      </c>
      <c r="G324" s="22">
        <f t="shared" si="21"/>
        <v>8747.2000000000007</v>
      </c>
      <c r="H324" s="26">
        <f>SUMIFS(MasterSheet!K:K, MasterSheet!B:B, B324, MasterSheet!D:D, C324, MasterSheet!H:H, D324)</f>
        <v>1</v>
      </c>
      <c r="I324" s="26">
        <f t="shared" si="22"/>
        <v>8747.2000000000007</v>
      </c>
      <c r="J324" s="28">
        <f>SUMIFS(MasterSheet!L:L, MasterSheet!B:B, B324, MasterSheet!D:D, C324, MasterSheet!H:H, D324)</f>
        <v>0</v>
      </c>
      <c r="K324" s="28">
        <f t="shared" si="23"/>
        <v>0</v>
      </c>
      <c r="L324" s="21" t="str">
        <f>UPPER(VLOOKUP(D324,MasterSheet!H:U,14,))</f>
        <v>BIOLEGEND</v>
      </c>
    </row>
    <row r="325" spans="1:12" x14ac:dyDescent="0.25">
      <c r="A325" s="21" t="str">
        <f t="shared" si="20"/>
        <v>BIOLEGEND</v>
      </c>
      <c r="B325" s="21" t="str">
        <v>EED116107</v>
      </c>
      <c r="C325" s="30">
        <v>45821</v>
      </c>
      <c r="D325" s="21">
        <v>333634</v>
      </c>
      <c r="E325" s="21">
        <f>_xlfn.XLOOKUP(D325,MasterSheet!H:H,MasterSheet!F:F)</f>
        <v>21375.200000000001</v>
      </c>
      <c r="F325" s="22">
        <f>SUMIFS(MasterSheet!J:J, MasterSheet!B:B, B325, MasterSheet!D:D, C325, MasterSheet!H:H, D325)</f>
        <v>1</v>
      </c>
      <c r="G325" s="22">
        <f t="shared" si="21"/>
        <v>21375.200000000001</v>
      </c>
      <c r="H325" s="26">
        <f>SUMIFS(MasterSheet!K:K, MasterSheet!B:B, B325, MasterSheet!D:D, C325, MasterSheet!H:H, D325)</f>
        <v>1</v>
      </c>
      <c r="I325" s="26">
        <f t="shared" si="22"/>
        <v>21375.200000000001</v>
      </c>
      <c r="J325" s="28">
        <f>SUMIFS(MasterSheet!L:L, MasterSheet!B:B, B325, MasterSheet!D:D, C325, MasterSheet!H:H, D325)</f>
        <v>0</v>
      </c>
      <c r="K325" s="28">
        <f t="shared" si="23"/>
        <v>0</v>
      </c>
      <c r="L325" s="21" t="str">
        <f>UPPER(VLOOKUP(D325,MasterSheet!H:U,14,))</f>
        <v>BIOLEGEND</v>
      </c>
    </row>
    <row r="326" spans="1:12" x14ac:dyDescent="0.25">
      <c r="A326" s="21" t="str">
        <f t="shared" si="20"/>
        <v>BIOLEGEND</v>
      </c>
      <c r="B326" s="21" t="str">
        <v>EED116107</v>
      </c>
      <c r="C326" s="30">
        <v>45821</v>
      </c>
      <c r="D326" s="21">
        <v>337248</v>
      </c>
      <c r="E326" s="21">
        <f>_xlfn.XLOOKUP(D326,MasterSheet!H:H,MasterSheet!F:F)</f>
        <v>23531.199999999997</v>
      </c>
      <c r="F326" s="22">
        <f>SUMIFS(MasterSheet!J:J, MasterSheet!B:B, B326, MasterSheet!D:D, C326, MasterSheet!H:H, D326)</f>
        <v>1</v>
      </c>
      <c r="G326" s="22">
        <f t="shared" si="21"/>
        <v>23531.199999999997</v>
      </c>
      <c r="H326" s="26">
        <f>SUMIFS(MasterSheet!K:K, MasterSheet!B:B, B326, MasterSheet!D:D, C326, MasterSheet!H:H, D326)</f>
        <v>1</v>
      </c>
      <c r="I326" s="26">
        <f t="shared" si="22"/>
        <v>23531.199999999997</v>
      </c>
      <c r="J326" s="28">
        <f>SUMIFS(MasterSheet!L:L, MasterSheet!B:B, B326, MasterSheet!D:D, C326, MasterSheet!H:H, D326)</f>
        <v>0</v>
      </c>
      <c r="K326" s="28">
        <f t="shared" si="23"/>
        <v>0</v>
      </c>
      <c r="L326" s="21" t="str">
        <f>UPPER(VLOOKUP(D326,MasterSheet!H:U,14,))</f>
        <v>BIOLEGEND</v>
      </c>
    </row>
    <row r="327" spans="1:12" x14ac:dyDescent="0.25">
      <c r="A327" s="21" t="str">
        <f t="shared" si="20"/>
        <v>BIOLEGEND</v>
      </c>
      <c r="B327" s="21" t="str">
        <v>EED116107</v>
      </c>
      <c r="C327" s="30">
        <v>45821</v>
      </c>
      <c r="D327" s="21">
        <v>344722</v>
      </c>
      <c r="E327" s="21">
        <f>_xlfn.XLOOKUP(D327,MasterSheet!H:H,MasterSheet!F:F)</f>
        <v>20020</v>
      </c>
      <c r="F327" s="22">
        <f>SUMIFS(MasterSheet!J:J, MasterSheet!B:B, B327, MasterSheet!D:D, C327, MasterSheet!H:H, D327)</f>
        <v>1</v>
      </c>
      <c r="G327" s="22">
        <f t="shared" si="21"/>
        <v>20020</v>
      </c>
      <c r="H327" s="26">
        <f>SUMIFS(MasterSheet!K:K, MasterSheet!B:B, B327, MasterSheet!D:D, C327, MasterSheet!H:H, D327)</f>
        <v>1</v>
      </c>
      <c r="I327" s="26">
        <f t="shared" si="22"/>
        <v>20020</v>
      </c>
      <c r="J327" s="28">
        <f>SUMIFS(MasterSheet!L:L, MasterSheet!B:B, B327, MasterSheet!D:D, C327, MasterSheet!H:H, D327)</f>
        <v>0</v>
      </c>
      <c r="K327" s="28">
        <f t="shared" si="23"/>
        <v>0</v>
      </c>
      <c r="L327" s="21" t="str">
        <f>UPPER(VLOOKUP(D327,MasterSheet!H:U,14,))</f>
        <v>BIOLEGEND</v>
      </c>
    </row>
    <row r="328" spans="1:12" x14ac:dyDescent="0.25">
      <c r="A328" s="21" t="str">
        <f t="shared" si="20"/>
        <v>BIOLEGEND</v>
      </c>
      <c r="B328" s="21" t="str">
        <v>EED116107</v>
      </c>
      <c r="C328" s="30">
        <v>45821</v>
      </c>
      <c r="D328" s="21">
        <v>344804</v>
      </c>
      <c r="E328" s="21">
        <f>_xlfn.XLOOKUP(D328,MasterSheet!H:H,MasterSheet!F:F)</f>
        <v>9856</v>
      </c>
      <c r="F328" s="22">
        <f>SUMIFS(MasterSheet!J:J, MasterSheet!B:B, B328, MasterSheet!D:D, C328, MasterSheet!H:H, D328)</f>
        <v>1</v>
      </c>
      <c r="G328" s="22">
        <f t="shared" si="21"/>
        <v>9856</v>
      </c>
      <c r="H328" s="26">
        <f>SUMIFS(MasterSheet!K:K, MasterSheet!B:B, B328, MasterSheet!D:D, C328, MasterSheet!H:H, D328)</f>
        <v>1</v>
      </c>
      <c r="I328" s="26">
        <f t="shared" si="22"/>
        <v>9856</v>
      </c>
      <c r="J328" s="28">
        <f>SUMIFS(MasterSheet!L:L, MasterSheet!B:B, B328, MasterSheet!D:D, C328, MasterSheet!H:H, D328)</f>
        <v>0</v>
      </c>
      <c r="K328" s="28">
        <f t="shared" si="23"/>
        <v>0</v>
      </c>
      <c r="L328" s="21" t="str">
        <f>UPPER(VLOOKUP(D328,MasterSheet!H:U,14,))</f>
        <v>BIOLEGEND</v>
      </c>
    </row>
    <row r="329" spans="1:12" x14ac:dyDescent="0.25">
      <c r="A329" s="21" t="str">
        <f t="shared" si="20"/>
        <v>BIOLEGEND</v>
      </c>
      <c r="B329" s="21" t="str">
        <v>EED116107</v>
      </c>
      <c r="C329" s="30">
        <v>45821</v>
      </c>
      <c r="D329" s="21">
        <v>344812</v>
      </c>
      <c r="E329" s="21">
        <f>_xlfn.XLOOKUP(D329,MasterSheet!H:H,MasterSheet!F:F)</f>
        <v>15276.8</v>
      </c>
      <c r="F329" s="22">
        <f>SUMIFS(MasterSheet!J:J, MasterSheet!B:B, B329, MasterSheet!D:D, C329, MasterSheet!H:H, D329)</f>
        <v>1</v>
      </c>
      <c r="G329" s="22">
        <f t="shared" si="21"/>
        <v>15276.8</v>
      </c>
      <c r="H329" s="26">
        <f>SUMIFS(MasterSheet!K:K, MasterSheet!B:B, B329, MasterSheet!D:D, C329, MasterSheet!H:H, D329)</f>
        <v>1</v>
      </c>
      <c r="I329" s="26">
        <f t="shared" si="22"/>
        <v>15276.8</v>
      </c>
      <c r="J329" s="28">
        <f>SUMIFS(MasterSheet!L:L, MasterSheet!B:B, B329, MasterSheet!D:D, C329, MasterSheet!H:H, D329)</f>
        <v>0</v>
      </c>
      <c r="K329" s="28">
        <f t="shared" si="23"/>
        <v>0</v>
      </c>
      <c r="L329" s="21" t="str">
        <f>UPPER(VLOOKUP(D329,MasterSheet!H:U,14,))</f>
        <v>BIOLEGEND</v>
      </c>
    </row>
    <row r="330" spans="1:12" x14ac:dyDescent="0.25">
      <c r="A330" s="21" t="str">
        <f t="shared" si="20"/>
        <v>BIOLEGEND</v>
      </c>
      <c r="B330" s="21" t="str">
        <v>EED116107</v>
      </c>
      <c r="C330" s="30">
        <v>45821</v>
      </c>
      <c r="D330" s="21">
        <v>345041</v>
      </c>
      <c r="E330" s="21">
        <f>_xlfn.XLOOKUP(D330,MasterSheet!H:H,MasterSheet!F:F)</f>
        <v>8377.6</v>
      </c>
      <c r="F330" s="22">
        <f>SUMIFS(MasterSheet!J:J, MasterSheet!B:B, B330, MasterSheet!D:D, C330, MasterSheet!H:H, D330)</f>
        <v>1</v>
      </c>
      <c r="G330" s="22">
        <f t="shared" si="21"/>
        <v>8377.6</v>
      </c>
      <c r="H330" s="26">
        <f>SUMIFS(MasterSheet!K:K, MasterSheet!B:B, B330, MasterSheet!D:D, C330, MasterSheet!H:H, D330)</f>
        <v>1</v>
      </c>
      <c r="I330" s="26">
        <f t="shared" si="22"/>
        <v>8377.6</v>
      </c>
      <c r="J330" s="28">
        <f>SUMIFS(MasterSheet!L:L, MasterSheet!B:B, B330, MasterSheet!D:D, C330, MasterSheet!H:H, D330)</f>
        <v>0</v>
      </c>
      <c r="K330" s="28">
        <f t="shared" si="23"/>
        <v>0</v>
      </c>
      <c r="L330" s="21" t="str">
        <f>UPPER(VLOOKUP(D330,MasterSheet!H:U,14,))</f>
        <v>BIOLEGEND</v>
      </c>
    </row>
    <row r="331" spans="1:12" x14ac:dyDescent="0.25">
      <c r="A331" s="21" t="str">
        <f t="shared" si="20"/>
        <v>BIOLEGEND</v>
      </c>
      <c r="B331" s="21" t="str">
        <v>EED116107</v>
      </c>
      <c r="C331" s="30">
        <v>45821</v>
      </c>
      <c r="D331" s="21">
        <v>348206</v>
      </c>
      <c r="E331" s="21">
        <f>_xlfn.XLOOKUP(D331,MasterSheet!H:H,MasterSheet!F:F)</f>
        <v>15523.2</v>
      </c>
      <c r="F331" s="22">
        <f>SUMIFS(MasterSheet!J:J, MasterSheet!B:B, B331, MasterSheet!D:D, C331, MasterSheet!H:H, D331)</f>
        <v>1</v>
      </c>
      <c r="G331" s="22">
        <f t="shared" si="21"/>
        <v>15523.2</v>
      </c>
      <c r="H331" s="26">
        <f>SUMIFS(MasterSheet!K:K, MasterSheet!B:B, B331, MasterSheet!D:D, C331, MasterSheet!H:H, D331)</f>
        <v>1</v>
      </c>
      <c r="I331" s="26">
        <f t="shared" si="22"/>
        <v>15523.2</v>
      </c>
      <c r="J331" s="28">
        <f>SUMIFS(MasterSheet!L:L, MasterSheet!B:B, B331, MasterSheet!D:D, C331, MasterSheet!H:H, D331)</f>
        <v>0</v>
      </c>
      <c r="K331" s="28">
        <f t="shared" si="23"/>
        <v>0</v>
      </c>
      <c r="L331" s="21" t="str">
        <f>UPPER(VLOOKUP(D331,MasterSheet!H:U,14,))</f>
        <v>BIOLEGEND</v>
      </c>
    </row>
    <row r="332" spans="1:12" x14ac:dyDescent="0.25">
      <c r="A332" s="21" t="str">
        <f t="shared" si="20"/>
        <v>BIOLEGEND</v>
      </c>
      <c r="B332" s="21" t="str">
        <v>EED116107</v>
      </c>
      <c r="C332" s="30">
        <v>45821</v>
      </c>
      <c r="D332" s="21">
        <v>348801</v>
      </c>
      <c r="E332" s="21">
        <f>_xlfn.XLOOKUP(D332,MasterSheet!H:H,MasterSheet!F:F)</f>
        <v>39362.400000000001</v>
      </c>
      <c r="F332" s="22">
        <f>SUMIFS(MasterSheet!J:J, MasterSheet!B:B, B332, MasterSheet!D:D, C332, MasterSheet!H:H, D332)</f>
        <v>1</v>
      </c>
      <c r="G332" s="22">
        <f t="shared" si="21"/>
        <v>39362.400000000001</v>
      </c>
      <c r="H332" s="26">
        <f>SUMIFS(MasterSheet!K:K, MasterSheet!B:B, B332, MasterSheet!D:D, C332, MasterSheet!H:H, D332)</f>
        <v>1</v>
      </c>
      <c r="I332" s="26">
        <f t="shared" si="22"/>
        <v>39362.400000000001</v>
      </c>
      <c r="J332" s="28">
        <f>SUMIFS(MasterSheet!L:L, MasterSheet!B:B, B332, MasterSheet!D:D, C332, MasterSheet!H:H, D332)</f>
        <v>0</v>
      </c>
      <c r="K332" s="28">
        <f t="shared" si="23"/>
        <v>0</v>
      </c>
      <c r="L332" s="21" t="str">
        <f>UPPER(VLOOKUP(D332,MasterSheet!H:U,14,))</f>
        <v>BIOLEGEND</v>
      </c>
    </row>
    <row r="333" spans="1:12" x14ac:dyDescent="0.25">
      <c r="A333" s="21" t="str">
        <f t="shared" si="20"/>
        <v>BIOLEGEND</v>
      </c>
      <c r="B333" s="21" t="str">
        <v>EED116107</v>
      </c>
      <c r="C333" s="30">
        <v>45821</v>
      </c>
      <c r="D333" s="21">
        <v>358512</v>
      </c>
      <c r="E333" s="21">
        <f>_xlfn.XLOOKUP(D333,MasterSheet!H:H,MasterSheet!F:F)</f>
        <v>23531.199999999997</v>
      </c>
      <c r="F333" s="22">
        <f>SUMIFS(MasterSheet!J:J, MasterSheet!B:B, B333, MasterSheet!D:D, C333, MasterSheet!H:H, D333)</f>
        <v>1</v>
      </c>
      <c r="G333" s="22">
        <f t="shared" si="21"/>
        <v>23531.199999999997</v>
      </c>
      <c r="H333" s="26">
        <f>SUMIFS(MasterSheet!K:K, MasterSheet!B:B, B333, MasterSheet!D:D, C333, MasterSheet!H:H, D333)</f>
        <v>1</v>
      </c>
      <c r="I333" s="26">
        <f t="shared" si="22"/>
        <v>23531.199999999997</v>
      </c>
      <c r="J333" s="28">
        <f>SUMIFS(MasterSheet!L:L, MasterSheet!B:B, B333, MasterSheet!D:D, C333, MasterSheet!H:H, D333)</f>
        <v>0</v>
      </c>
      <c r="K333" s="28">
        <f t="shared" si="23"/>
        <v>0</v>
      </c>
      <c r="L333" s="21" t="str">
        <f>UPPER(VLOOKUP(D333,MasterSheet!H:U,14,))</f>
        <v>BIOLEGEND</v>
      </c>
    </row>
    <row r="334" spans="1:12" x14ac:dyDescent="0.25">
      <c r="A334" s="21" t="str">
        <f t="shared" si="20"/>
        <v>BIOLEGEND</v>
      </c>
      <c r="B334" s="21" t="str">
        <v>EED116107</v>
      </c>
      <c r="C334" s="30">
        <v>45821</v>
      </c>
      <c r="D334" s="21">
        <v>359122</v>
      </c>
      <c r="E334" s="21">
        <f>_xlfn.XLOOKUP(D334,MasterSheet!H:H,MasterSheet!F:F)</f>
        <v>19342.400000000001</v>
      </c>
      <c r="F334" s="22">
        <f>SUMIFS(MasterSheet!J:J, MasterSheet!B:B, B334, MasterSheet!D:D, C334, MasterSheet!H:H, D334)</f>
        <v>1</v>
      </c>
      <c r="G334" s="22">
        <f t="shared" si="21"/>
        <v>19342.400000000001</v>
      </c>
      <c r="H334" s="26">
        <f>SUMIFS(MasterSheet!K:K, MasterSheet!B:B, B334, MasterSheet!D:D, C334, MasterSheet!H:H, D334)</f>
        <v>1</v>
      </c>
      <c r="I334" s="26">
        <f t="shared" si="22"/>
        <v>19342.400000000001</v>
      </c>
      <c r="J334" s="28">
        <f>SUMIFS(MasterSheet!L:L, MasterSheet!B:B, B334, MasterSheet!D:D, C334, MasterSheet!H:H, D334)</f>
        <v>0</v>
      </c>
      <c r="K334" s="28">
        <f t="shared" si="23"/>
        <v>0</v>
      </c>
      <c r="L334" s="21" t="str">
        <f>UPPER(VLOOKUP(D334,MasterSheet!H:U,14,))</f>
        <v>BIOLEGEND</v>
      </c>
    </row>
    <row r="335" spans="1:12" x14ac:dyDescent="0.25">
      <c r="A335" s="21" t="str">
        <f t="shared" si="20"/>
        <v>BIOLEGEND</v>
      </c>
      <c r="B335" s="21" t="str">
        <v>EED116107</v>
      </c>
      <c r="C335" s="30">
        <v>45821</v>
      </c>
      <c r="D335" s="21">
        <v>369607</v>
      </c>
      <c r="E335" s="21">
        <f>_xlfn.XLOOKUP(D335,MasterSheet!H:H,MasterSheet!F:F)</f>
        <v>8377.6</v>
      </c>
      <c r="F335" s="22">
        <f>SUMIFS(MasterSheet!J:J, MasterSheet!B:B, B335, MasterSheet!D:D, C335, MasterSheet!H:H, D335)</f>
        <v>1</v>
      </c>
      <c r="G335" s="22">
        <f t="shared" si="21"/>
        <v>8377.6</v>
      </c>
      <c r="H335" s="26">
        <f>SUMIFS(MasterSheet!K:K, MasterSheet!B:B, B335, MasterSheet!D:D, C335, MasterSheet!H:H, D335)</f>
        <v>1</v>
      </c>
      <c r="I335" s="26">
        <f t="shared" si="22"/>
        <v>8377.6</v>
      </c>
      <c r="J335" s="28">
        <f>SUMIFS(MasterSheet!L:L, MasterSheet!B:B, B335, MasterSheet!D:D, C335, MasterSheet!H:H, D335)</f>
        <v>0</v>
      </c>
      <c r="K335" s="28">
        <f t="shared" si="23"/>
        <v>0</v>
      </c>
      <c r="L335" s="21" t="str">
        <f>UPPER(VLOOKUP(D335,MasterSheet!H:U,14,))</f>
        <v>BIOLEGEND</v>
      </c>
    </row>
    <row r="336" spans="1:12" x14ac:dyDescent="0.25">
      <c r="A336" s="21" t="str">
        <f t="shared" si="20"/>
        <v>BIOLEGEND</v>
      </c>
      <c r="B336" s="21" t="str">
        <v>EED116107</v>
      </c>
      <c r="C336" s="30">
        <v>45821</v>
      </c>
      <c r="D336" s="21">
        <v>374209</v>
      </c>
      <c r="E336" s="21">
        <f>_xlfn.XLOOKUP(D336,MasterSheet!H:H,MasterSheet!F:F)</f>
        <v>8377.6</v>
      </c>
      <c r="F336" s="22">
        <f>SUMIFS(MasterSheet!J:J, MasterSheet!B:B, B336, MasterSheet!D:D, C336, MasterSheet!H:H, D336)</f>
        <v>1</v>
      </c>
      <c r="G336" s="22">
        <f t="shared" si="21"/>
        <v>8377.6</v>
      </c>
      <c r="H336" s="26">
        <f>SUMIFS(MasterSheet!K:K, MasterSheet!B:B, B336, MasterSheet!D:D, C336, MasterSheet!H:H, D336)</f>
        <v>1</v>
      </c>
      <c r="I336" s="26">
        <f t="shared" si="22"/>
        <v>8377.6</v>
      </c>
      <c r="J336" s="28">
        <f>SUMIFS(MasterSheet!L:L, MasterSheet!B:B, B336, MasterSheet!D:D, C336, MasterSheet!H:H, D336)</f>
        <v>0</v>
      </c>
      <c r="K336" s="28">
        <f t="shared" si="23"/>
        <v>0</v>
      </c>
      <c r="L336" s="21" t="str">
        <f>UPPER(VLOOKUP(D336,MasterSheet!H:U,14,))</f>
        <v>BIOLEGEND</v>
      </c>
    </row>
    <row r="337" spans="1:12" x14ac:dyDescent="0.25">
      <c r="A337" s="21" t="str">
        <f t="shared" si="20"/>
        <v>BIOLEGEND</v>
      </c>
      <c r="B337" s="21" t="str">
        <v>EED116107</v>
      </c>
      <c r="C337" s="30">
        <v>45821</v>
      </c>
      <c r="D337" s="21">
        <v>375403</v>
      </c>
      <c r="E337" s="21">
        <f>_xlfn.XLOOKUP(D337,MasterSheet!H:H,MasterSheet!F:F)</f>
        <v>6591.2000000000007</v>
      </c>
      <c r="F337" s="22">
        <f>SUMIFS(MasterSheet!J:J, MasterSheet!B:B, B337, MasterSheet!D:D, C337, MasterSheet!H:H, D337)</f>
        <v>1</v>
      </c>
      <c r="G337" s="22">
        <f t="shared" si="21"/>
        <v>6591.2000000000007</v>
      </c>
      <c r="H337" s="26">
        <f>SUMIFS(MasterSheet!K:K, MasterSheet!B:B, B337, MasterSheet!D:D, C337, MasterSheet!H:H, D337)</f>
        <v>1</v>
      </c>
      <c r="I337" s="26">
        <f t="shared" si="22"/>
        <v>6591.2000000000007</v>
      </c>
      <c r="J337" s="28">
        <f>SUMIFS(MasterSheet!L:L, MasterSheet!B:B, B337, MasterSheet!D:D, C337, MasterSheet!H:H, D337)</f>
        <v>0</v>
      </c>
      <c r="K337" s="28">
        <f t="shared" si="23"/>
        <v>0</v>
      </c>
      <c r="L337" s="21" t="str">
        <f>UPPER(VLOOKUP(D337,MasterSheet!H:U,14,))</f>
        <v>BIOLEGEND</v>
      </c>
    </row>
    <row r="338" spans="1:12" x14ac:dyDescent="0.25">
      <c r="A338" s="21" t="str">
        <f t="shared" si="20"/>
        <v>BIOLEGEND</v>
      </c>
      <c r="B338" s="21" t="str">
        <v>EED116107</v>
      </c>
      <c r="C338" s="30">
        <v>45821</v>
      </c>
      <c r="D338" s="21">
        <v>392114</v>
      </c>
      <c r="E338" s="21">
        <f>_xlfn.XLOOKUP(D338,MasterSheet!H:H,MasterSheet!F:F)</f>
        <v>20636</v>
      </c>
      <c r="F338" s="22">
        <f>SUMIFS(MasterSheet!J:J, MasterSheet!B:B, B338, MasterSheet!D:D, C338, MasterSheet!H:H, D338)</f>
        <v>1</v>
      </c>
      <c r="G338" s="22">
        <f t="shared" si="21"/>
        <v>20636</v>
      </c>
      <c r="H338" s="26">
        <f>SUMIFS(MasterSheet!K:K, MasterSheet!B:B, B338, MasterSheet!D:D, C338, MasterSheet!H:H, D338)</f>
        <v>1</v>
      </c>
      <c r="I338" s="26">
        <f t="shared" si="22"/>
        <v>20636</v>
      </c>
      <c r="J338" s="28">
        <f>SUMIFS(MasterSheet!L:L, MasterSheet!B:B, B338, MasterSheet!D:D, C338, MasterSheet!H:H, D338)</f>
        <v>0</v>
      </c>
      <c r="K338" s="28">
        <f t="shared" si="23"/>
        <v>0</v>
      </c>
      <c r="L338" s="21" t="str">
        <f>UPPER(VLOOKUP(D338,MasterSheet!H:U,14,))</f>
        <v>BIOLEGEND</v>
      </c>
    </row>
    <row r="339" spans="1:12" x14ac:dyDescent="0.25">
      <c r="A339" s="21" t="str">
        <f t="shared" si="20"/>
        <v>BIOLEGEND</v>
      </c>
      <c r="B339" s="21" t="str">
        <v>EED116107</v>
      </c>
      <c r="C339" s="30">
        <v>45821</v>
      </c>
      <c r="D339" s="21">
        <v>393607</v>
      </c>
      <c r="E339" s="21">
        <f>_xlfn.XLOOKUP(D339,MasterSheet!H:H,MasterSheet!F:F)</f>
        <v>9424.7999999999993</v>
      </c>
      <c r="F339" s="22">
        <f>SUMIFS(MasterSheet!J:J, MasterSheet!B:B, B339, MasterSheet!D:D, C339, MasterSheet!H:H, D339)</f>
        <v>1</v>
      </c>
      <c r="G339" s="22">
        <f t="shared" si="21"/>
        <v>9424.7999999999993</v>
      </c>
      <c r="H339" s="26">
        <f>SUMIFS(MasterSheet!K:K, MasterSheet!B:B, B339, MasterSheet!D:D, C339, MasterSheet!H:H, D339)</f>
        <v>1</v>
      </c>
      <c r="I339" s="26">
        <f t="shared" si="22"/>
        <v>9424.7999999999993</v>
      </c>
      <c r="J339" s="28">
        <f>SUMIFS(MasterSheet!L:L, MasterSheet!B:B, B339, MasterSheet!D:D, C339, MasterSheet!H:H, D339)</f>
        <v>0</v>
      </c>
      <c r="K339" s="28">
        <f t="shared" si="23"/>
        <v>0</v>
      </c>
      <c r="L339" s="21" t="str">
        <f>UPPER(VLOOKUP(D339,MasterSheet!H:U,14,))</f>
        <v>BIOLEGEND</v>
      </c>
    </row>
    <row r="340" spans="1:12" x14ac:dyDescent="0.25">
      <c r="A340" s="21" t="str">
        <f t="shared" si="20"/>
        <v>BIOLEGEND</v>
      </c>
      <c r="B340" s="21" t="str">
        <v>EED116107</v>
      </c>
      <c r="C340" s="30">
        <v>45821</v>
      </c>
      <c r="D340" s="21">
        <v>400329</v>
      </c>
      <c r="E340" s="21">
        <f>_xlfn.XLOOKUP(D340,MasterSheet!H:H,MasterSheet!F:F)</f>
        <v>12689.599999999999</v>
      </c>
      <c r="F340" s="22">
        <f>SUMIFS(MasterSheet!J:J, MasterSheet!B:B, B340, MasterSheet!D:D, C340, MasterSheet!H:H, D340)</f>
        <v>1</v>
      </c>
      <c r="G340" s="22">
        <f t="shared" si="21"/>
        <v>12689.599999999999</v>
      </c>
      <c r="H340" s="26">
        <f>SUMIFS(MasterSheet!K:K, MasterSheet!B:B, B340, MasterSheet!D:D, C340, MasterSheet!H:H, D340)</f>
        <v>1</v>
      </c>
      <c r="I340" s="26">
        <f t="shared" si="22"/>
        <v>12689.599999999999</v>
      </c>
      <c r="J340" s="28">
        <f>SUMIFS(MasterSheet!L:L, MasterSheet!B:B, B340, MasterSheet!D:D, C340, MasterSheet!H:H, D340)</f>
        <v>0</v>
      </c>
      <c r="K340" s="28">
        <f t="shared" si="23"/>
        <v>0</v>
      </c>
      <c r="L340" s="21" t="str">
        <f>UPPER(VLOOKUP(D340,MasterSheet!H:U,14,))</f>
        <v>BIOLEGEND</v>
      </c>
    </row>
    <row r="341" spans="1:12" x14ac:dyDescent="0.25">
      <c r="A341" s="21" t="str">
        <f t="shared" si="20"/>
        <v>BIOLEGEND</v>
      </c>
      <c r="B341" s="21" t="str">
        <v>EED116107</v>
      </c>
      <c r="C341" s="30">
        <v>45821</v>
      </c>
      <c r="D341" s="21">
        <v>405201</v>
      </c>
      <c r="E341" s="21">
        <f>_xlfn.XLOOKUP(D341,MasterSheet!H:H,MasterSheet!F:F)</f>
        <v>2587.1999999999998</v>
      </c>
      <c r="F341" s="22">
        <f>SUMIFS(MasterSheet!J:J, MasterSheet!B:B, B341, MasterSheet!D:D, C341, MasterSheet!H:H, D341)</f>
        <v>1</v>
      </c>
      <c r="G341" s="22">
        <f t="shared" si="21"/>
        <v>2587.1999999999998</v>
      </c>
      <c r="H341" s="26">
        <f>SUMIFS(MasterSheet!K:K, MasterSheet!B:B, B341, MasterSheet!D:D, C341, MasterSheet!H:H, D341)</f>
        <v>1</v>
      </c>
      <c r="I341" s="26">
        <f t="shared" si="22"/>
        <v>2587.1999999999998</v>
      </c>
      <c r="J341" s="28">
        <f>SUMIFS(MasterSheet!L:L, MasterSheet!B:B, B341, MasterSheet!D:D, C341, MasterSheet!H:H, D341)</f>
        <v>0</v>
      </c>
      <c r="K341" s="28">
        <f t="shared" si="23"/>
        <v>0</v>
      </c>
      <c r="L341" s="21" t="str">
        <f>UPPER(VLOOKUP(D341,MasterSheet!H:U,14,))</f>
        <v>BIOLEGEND</v>
      </c>
    </row>
    <row r="342" spans="1:12" x14ac:dyDescent="0.25">
      <c r="A342" s="21" t="str">
        <f t="shared" si="20"/>
        <v>BIOLEGEND</v>
      </c>
      <c r="B342" s="21" t="str">
        <v>EED116107</v>
      </c>
      <c r="C342" s="30">
        <v>45821</v>
      </c>
      <c r="D342" s="21">
        <v>422302</v>
      </c>
      <c r="E342" s="21">
        <f>_xlfn.XLOOKUP(D342,MasterSheet!H:H,MasterSheet!F:F)</f>
        <v>14106.400000000001</v>
      </c>
      <c r="F342" s="22">
        <f>SUMIFS(MasterSheet!J:J, MasterSheet!B:B, B342, MasterSheet!D:D, C342, MasterSheet!H:H, D342)</f>
        <v>1</v>
      </c>
      <c r="G342" s="22">
        <f t="shared" si="21"/>
        <v>14106.400000000001</v>
      </c>
      <c r="H342" s="26">
        <f>SUMIFS(MasterSheet!K:K, MasterSheet!B:B, B342, MasterSheet!D:D, C342, MasterSheet!H:H, D342)</f>
        <v>1</v>
      </c>
      <c r="I342" s="26">
        <f t="shared" si="22"/>
        <v>14106.400000000001</v>
      </c>
      <c r="J342" s="28">
        <f>SUMIFS(MasterSheet!L:L, MasterSheet!B:B, B342, MasterSheet!D:D, C342, MasterSheet!H:H, D342)</f>
        <v>0</v>
      </c>
      <c r="K342" s="28">
        <f t="shared" si="23"/>
        <v>0</v>
      </c>
      <c r="L342" s="21" t="str">
        <f>UPPER(VLOOKUP(D342,MasterSheet!H:U,14,))</f>
        <v>BIOLEGEND</v>
      </c>
    </row>
    <row r="343" spans="1:12" x14ac:dyDescent="0.25">
      <c r="A343" s="21" t="str">
        <f t="shared" si="20"/>
        <v>BIOLEGEND</v>
      </c>
      <c r="B343" s="21" t="str">
        <v>EED116107</v>
      </c>
      <c r="C343" s="30">
        <v>45821</v>
      </c>
      <c r="D343" s="21">
        <v>423105</v>
      </c>
      <c r="E343" s="21">
        <f>_xlfn.XLOOKUP(D343,MasterSheet!H:H,MasterSheet!F:F)</f>
        <v>5482.4</v>
      </c>
      <c r="F343" s="22">
        <f>SUMIFS(MasterSheet!J:J, MasterSheet!B:B, B343, MasterSheet!D:D, C343, MasterSheet!H:H, D343)</f>
        <v>1</v>
      </c>
      <c r="G343" s="22">
        <f t="shared" si="21"/>
        <v>5482.4</v>
      </c>
      <c r="H343" s="26">
        <f>SUMIFS(MasterSheet!K:K, MasterSheet!B:B, B343, MasterSheet!D:D, C343, MasterSheet!H:H, D343)</f>
        <v>1</v>
      </c>
      <c r="I343" s="26">
        <f t="shared" si="22"/>
        <v>5482.4</v>
      </c>
      <c r="J343" s="28">
        <f>SUMIFS(MasterSheet!L:L, MasterSheet!B:B, B343, MasterSheet!D:D, C343, MasterSheet!H:H, D343)</f>
        <v>0</v>
      </c>
      <c r="K343" s="28">
        <f t="shared" si="23"/>
        <v>0</v>
      </c>
      <c r="L343" s="21" t="str">
        <f>UPPER(VLOOKUP(D343,MasterSheet!H:U,14,))</f>
        <v>BIOLEGEND</v>
      </c>
    </row>
    <row r="344" spans="1:12" x14ac:dyDescent="0.25">
      <c r="A344" s="21" t="str">
        <f t="shared" si="20"/>
        <v>BIOLEGEND</v>
      </c>
      <c r="B344" s="21" t="str">
        <v>EED116107</v>
      </c>
      <c r="C344" s="30">
        <v>45821</v>
      </c>
      <c r="D344" s="21">
        <v>430115</v>
      </c>
      <c r="E344" s="21">
        <f>_xlfn.XLOOKUP(D344,MasterSheet!H:H,MasterSheet!F:F)</f>
        <v>36097.599999999999</v>
      </c>
      <c r="F344" s="22">
        <f>SUMIFS(MasterSheet!J:J, MasterSheet!B:B, B344, MasterSheet!D:D, C344, MasterSheet!H:H, D344)</f>
        <v>1</v>
      </c>
      <c r="G344" s="22">
        <f t="shared" si="21"/>
        <v>36097.599999999999</v>
      </c>
      <c r="H344" s="26">
        <f>SUMIFS(MasterSheet!K:K, MasterSheet!B:B, B344, MasterSheet!D:D, C344, MasterSheet!H:H, D344)</f>
        <v>1</v>
      </c>
      <c r="I344" s="26">
        <f t="shared" si="22"/>
        <v>36097.599999999999</v>
      </c>
      <c r="J344" s="28">
        <f>SUMIFS(MasterSheet!L:L, MasterSheet!B:B, B344, MasterSheet!D:D, C344, MasterSheet!H:H, D344)</f>
        <v>0</v>
      </c>
      <c r="K344" s="28">
        <f t="shared" si="23"/>
        <v>0</v>
      </c>
      <c r="L344" s="21" t="str">
        <f>UPPER(VLOOKUP(D344,MasterSheet!H:U,14,))</f>
        <v>BIOLEGEND</v>
      </c>
    </row>
    <row r="345" spans="1:12" x14ac:dyDescent="0.25">
      <c r="A345" s="21" t="str">
        <f t="shared" si="20"/>
        <v>BIOLEGEND</v>
      </c>
      <c r="B345" s="21" t="str">
        <v>EED116107</v>
      </c>
      <c r="C345" s="30">
        <v>45821</v>
      </c>
      <c r="D345" s="21">
        <v>480090</v>
      </c>
      <c r="E345" s="21">
        <f>_xlfn.XLOOKUP(D345,MasterSheet!H:H,MasterSheet!F:F)</f>
        <v>43560</v>
      </c>
      <c r="F345" s="22">
        <f>SUMIFS(MasterSheet!J:J, MasterSheet!B:B, B345, MasterSheet!D:D, C345, MasterSheet!H:H, D345)</f>
        <v>1</v>
      </c>
      <c r="G345" s="22">
        <f t="shared" si="21"/>
        <v>43560</v>
      </c>
      <c r="H345" s="26">
        <f>SUMIFS(MasterSheet!K:K, MasterSheet!B:B, B345, MasterSheet!D:D, C345, MasterSheet!H:H, D345)</f>
        <v>1</v>
      </c>
      <c r="I345" s="26">
        <f t="shared" si="22"/>
        <v>43560</v>
      </c>
      <c r="J345" s="28">
        <f>SUMIFS(MasterSheet!L:L, MasterSheet!B:B, B345, MasterSheet!D:D, C345, MasterSheet!H:H, D345)</f>
        <v>0</v>
      </c>
      <c r="K345" s="28">
        <f t="shared" si="23"/>
        <v>0</v>
      </c>
      <c r="L345" s="21" t="str">
        <f>UPPER(VLOOKUP(D345,MasterSheet!H:U,14,))</f>
        <v>BIOLEGEND</v>
      </c>
    </row>
    <row r="346" spans="1:12" x14ac:dyDescent="0.25">
      <c r="A346" s="21" t="str">
        <f t="shared" si="20"/>
        <v>BIOLEGEND</v>
      </c>
      <c r="B346" s="21" t="str">
        <v>EED116107</v>
      </c>
      <c r="C346" s="30">
        <v>45821</v>
      </c>
      <c r="D346" s="21">
        <v>504133</v>
      </c>
      <c r="E346" s="21">
        <f>_xlfn.XLOOKUP(D346,MasterSheet!H:H,MasterSheet!F:F)</f>
        <v>18018</v>
      </c>
      <c r="F346" s="22">
        <f>SUMIFS(MasterSheet!J:J, MasterSheet!B:B, B346, MasterSheet!D:D, C346, MasterSheet!H:H, D346)</f>
        <v>1</v>
      </c>
      <c r="G346" s="22">
        <f t="shared" si="21"/>
        <v>18018</v>
      </c>
      <c r="H346" s="26">
        <f>SUMIFS(MasterSheet!K:K, MasterSheet!B:B, B346, MasterSheet!D:D, C346, MasterSheet!H:H, D346)</f>
        <v>1</v>
      </c>
      <c r="I346" s="26">
        <f t="shared" si="22"/>
        <v>18018</v>
      </c>
      <c r="J346" s="28">
        <f>SUMIFS(MasterSheet!L:L, MasterSheet!B:B, B346, MasterSheet!D:D, C346, MasterSheet!H:H, D346)</f>
        <v>0</v>
      </c>
      <c r="K346" s="28">
        <f t="shared" si="23"/>
        <v>0</v>
      </c>
      <c r="L346" s="21" t="str">
        <f>UPPER(VLOOKUP(D346,MasterSheet!H:U,14,))</f>
        <v>BIOLEGEND</v>
      </c>
    </row>
    <row r="347" spans="1:12" x14ac:dyDescent="0.25">
      <c r="A347" s="21" t="str">
        <f t="shared" si="20"/>
        <v>BIOLEGEND</v>
      </c>
      <c r="B347" s="21" t="str">
        <v>EED116107</v>
      </c>
      <c r="C347" s="30">
        <v>45821</v>
      </c>
      <c r="D347" s="21">
        <v>505022</v>
      </c>
      <c r="E347" s="21">
        <f>_xlfn.XLOOKUP(D347,MasterSheet!H:H,MasterSheet!F:F)</f>
        <v>17292</v>
      </c>
      <c r="F347" s="22">
        <f>SUMIFS(MasterSheet!J:J, MasterSheet!B:B, B347, MasterSheet!D:D, C347, MasterSheet!H:H, D347)</f>
        <v>2</v>
      </c>
      <c r="G347" s="22">
        <f t="shared" si="21"/>
        <v>34584</v>
      </c>
      <c r="H347" s="26">
        <f>SUMIFS(MasterSheet!K:K, MasterSheet!B:B, B347, MasterSheet!D:D, C347, MasterSheet!H:H, D347)</f>
        <v>2</v>
      </c>
      <c r="I347" s="26">
        <f t="shared" si="22"/>
        <v>34584</v>
      </c>
      <c r="J347" s="28">
        <f>SUMIFS(MasterSheet!L:L, MasterSheet!B:B, B347, MasterSheet!D:D, C347, MasterSheet!H:H, D347)</f>
        <v>0</v>
      </c>
      <c r="K347" s="28">
        <f t="shared" si="23"/>
        <v>0</v>
      </c>
      <c r="L347" s="21" t="str">
        <f>UPPER(VLOOKUP(D347,MasterSheet!H:U,14,))</f>
        <v>BIOLEGEND</v>
      </c>
    </row>
    <row r="348" spans="1:12" x14ac:dyDescent="0.25">
      <c r="A348" s="21" t="str">
        <f t="shared" si="20"/>
        <v>BIOLEGEND</v>
      </c>
      <c r="B348" s="21" t="str">
        <v>EED116107</v>
      </c>
      <c r="C348" s="30">
        <v>45821</v>
      </c>
      <c r="D348" s="21">
        <v>514104</v>
      </c>
      <c r="E348" s="21">
        <f>_xlfn.XLOOKUP(D348,MasterSheet!H:H,MasterSheet!F:F)</f>
        <v>21375.200000000001</v>
      </c>
      <c r="F348" s="22">
        <f>SUMIFS(MasterSheet!J:J, MasterSheet!B:B, B348, MasterSheet!D:D, C348, MasterSheet!H:H, D348)</f>
        <v>1</v>
      </c>
      <c r="G348" s="22">
        <f t="shared" si="21"/>
        <v>21375.200000000001</v>
      </c>
      <c r="H348" s="26">
        <f>SUMIFS(MasterSheet!K:K, MasterSheet!B:B, B348, MasterSheet!D:D, C348, MasterSheet!H:H, D348)</f>
        <v>1</v>
      </c>
      <c r="I348" s="26">
        <f t="shared" si="22"/>
        <v>21375.200000000001</v>
      </c>
      <c r="J348" s="28">
        <f>SUMIFS(MasterSheet!L:L, MasterSheet!B:B, B348, MasterSheet!D:D, C348, MasterSheet!H:H, D348)</f>
        <v>0</v>
      </c>
      <c r="K348" s="28">
        <f t="shared" si="23"/>
        <v>0</v>
      </c>
      <c r="L348" s="21" t="str">
        <f>UPPER(VLOOKUP(D348,MasterSheet!H:U,14,))</f>
        <v>BIOLEGEND</v>
      </c>
    </row>
    <row r="349" spans="1:12" x14ac:dyDescent="0.25">
      <c r="A349" s="21" t="str">
        <f t="shared" si="20"/>
        <v>BIOLEGEND</v>
      </c>
      <c r="B349" s="21" t="str">
        <v>EED116107</v>
      </c>
      <c r="C349" s="30">
        <v>45821</v>
      </c>
      <c r="D349" s="21">
        <v>576406</v>
      </c>
      <c r="E349" s="21">
        <f>_xlfn.XLOOKUP(D349,MasterSheet!H:H,MasterSheet!F:F)</f>
        <v>30738.400000000001</v>
      </c>
      <c r="F349" s="22">
        <f>SUMIFS(MasterSheet!J:J, MasterSheet!B:B, B349, MasterSheet!D:D, C349, MasterSheet!H:H, D349)</f>
        <v>1</v>
      </c>
      <c r="G349" s="22">
        <f t="shared" si="21"/>
        <v>30738.400000000001</v>
      </c>
      <c r="H349" s="26">
        <f>SUMIFS(MasterSheet!K:K, MasterSheet!B:B, B349, MasterSheet!D:D, C349, MasterSheet!H:H, D349)</f>
        <v>1</v>
      </c>
      <c r="I349" s="26">
        <f t="shared" si="22"/>
        <v>30738.400000000001</v>
      </c>
      <c r="J349" s="28">
        <f>SUMIFS(MasterSheet!L:L, MasterSheet!B:B, B349, MasterSheet!D:D, C349, MasterSheet!H:H, D349)</f>
        <v>0</v>
      </c>
      <c r="K349" s="28">
        <f t="shared" si="23"/>
        <v>0</v>
      </c>
      <c r="L349" s="21" t="str">
        <f>UPPER(VLOOKUP(D349,MasterSheet!H:U,14,))</f>
        <v>BIOLEGEND</v>
      </c>
    </row>
    <row r="350" spans="1:12" x14ac:dyDescent="0.25">
      <c r="A350" s="21" t="str">
        <f t="shared" si="20"/>
        <v>BIOLEGEND</v>
      </c>
      <c r="B350" s="21" t="str">
        <v>EED116107</v>
      </c>
      <c r="C350" s="30">
        <v>45821</v>
      </c>
      <c r="D350" s="21">
        <v>607901</v>
      </c>
      <c r="E350" s="21">
        <f>_xlfn.XLOOKUP(D350,MasterSheet!H:H,MasterSheet!F:F)</f>
        <v>6221.6</v>
      </c>
      <c r="F350" s="22">
        <f>SUMIFS(MasterSheet!J:J, MasterSheet!B:B, B350, MasterSheet!D:D, C350, MasterSheet!H:H, D350)</f>
        <v>1</v>
      </c>
      <c r="G350" s="22">
        <f t="shared" si="21"/>
        <v>6221.6</v>
      </c>
      <c r="H350" s="26">
        <f>SUMIFS(MasterSheet!K:K, MasterSheet!B:B, B350, MasterSheet!D:D, C350, MasterSheet!H:H, D350)</f>
        <v>1</v>
      </c>
      <c r="I350" s="26">
        <f t="shared" si="22"/>
        <v>6221.6</v>
      </c>
      <c r="J350" s="28">
        <f>SUMIFS(MasterSheet!L:L, MasterSheet!B:B, B350, MasterSheet!D:D, C350, MasterSheet!H:H, D350)</f>
        <v>0</v>
      </c>
      <c r="K350" s="28">
        <f t="shared" si="23"/>
        <v>0</v>
      </c>
      <c r="L350" s="21" t="str">
        <f>UPPER(VLOOKUP(D350,MasterSheet!H:U,14,))</f>
        <v>BIOLEGEND</v>
      </c>
    </row>
    <row r="351" spans="1:12" x14ac:dyDescent="0.25">
      <c r="A351" s="21" t="str">
        <f t="shared" si="20"/>
        <v>BIOLEGEND</v>
      </c>
      <c r="B351" s="21" t="str">
        <v>EED116107</v>
      </c>
      <c r="C351" s="30">
        <v>45821</v>
      </c>
      <c r="D351" s="21">
        <v>627702</v>
      </c>
      <c r="E351" s="21">
        <f>_xlfn.XLOOKUP(D351,MasterSheet!H:H,MasterSheet!F:F)</f>
        <v>14106.400000000001</v>
      </c>
      <c r="F351" s="22">
        <f>SUMIFS(MasterSheet!J:J, MasterSheet!B:B, B351, MasterSheet!D:D, C351, MasterSheet!H:H, D351)</f>
        <v>1</v>
      </c>
      <c r="G351" s="22">
        <f t="shared" si="21"/>
        <v>14106.400000000001</v>
      </c>
      <c r="H351" s="26">
        <f>SUMIFS(MasterSheet!K:K, MasterSheet!B:B, B351, MasterSheet!D:D, C351, MasterSheet!H:H, D351)</f>
        <v>1</v>
      </c>
      <c r="I351" s="26">
        <f t="shared" si="22"/>
        <v>14106.400000000001</v>
      </c>
      <c r="J351" s="28">
        <f>SUMIFS(MasterSheet!L:L, MasterSheet!B:B, B351, MasterSheet!D:D, C351, MasterSheet!H:H, D351)</f>
        <v>0</v>
      </c>
      <c r="K351" s="28">
        <f t="shared" si="23"/>
        <v>0</v>
      </c>
      <c r="L351" s="21" t="str">
        <f>UPPER(VLOOKUP(D351,MasterSheet!H:U,14,))</f>
        <v>BIOLEGEND</v>
      </c>
    </row>
    <row r="352" spans="1:12" x14ac:dyDescent="0.25">
      <c r="A352" s="21" t="str">
        <f t="shared" si="20"/>
        <v>BIOLEGEND</v>
      </c>
      <c r="B352" s="21" t="str">
        <v>EED116107</v>
      </c>
      <c r="C352" s="30">
        <v>45821</v>
      </c>
      <c r="D352" s="21">
        <v>631151</v>
      </c>
      <c r="E352" s="21">
        <f>_xlfn.XLOOKUP(D352,MasterSheet!H:H,MasterSheet!F:F)</f>
        <v>440</v>
      </c>
      <c r="F352" s="22">
        <f>SUMIFS(MasterSheet!J:J, MasterSheet!B:B, B352, MasterSheet!D:D, C352, MasterSheet!H:H, D352)</f>
        <v>1</v>
      </c>
      <c r="G352" s="22">
        <f t="shared" si="21"/>
        <v>440</v>
      </c>
      <c r="H352" s="26">
        <f>SUMIFS(MasterSheet!K:K, MasterSheet!B:B, B352, MasterSheet!D:D, C352, MasterSheet!H:H, D352)</f>
        <v>0</v>
      </c>
      <c r="I352" s="26">
        <f t="shared" si="22"/>
        <v>0</v>
      </c>
      <c r="J352" s="28">
        <f>SUMIFS(MasterSheet!L:L, MasterSheet!B:B, B352, MasterSheet!D:D, C352, MasterSheet!H:H, D352)</f>
        <v>1</v>
      </c>
      <c r="K352" s="28">
        <f t="shared" si="23"/>
        <v>440</v>
      </c>
      <c r="L352" s="21" t="str">
        <f>UPPER(VLOOKUP(D352,MasterSheet!H:U,14,))</f>
        <v>BIOLEGEND</v>
      </c>
    </row>
    <row r="353" spans="1:12" x14ac:dyDescent="0.25">
      <c r="A353" s="21" t="str">
        <f t="shared" si="20"/>
        <v>BIOLEGEND</v>
      </c>
      <c r="B353" s="21" t="str">
        <v>EED116107</v>
      </c>
      <c r="C353" s="30">
        <v>45821</v>
      </c>
      <c r="D353" s="21">
        <v>656801</v>
      </c>
      <c r="E353" s="21">
        <f>_xlfn.XLOOKUP(D353,MasterSheet!H:H,MasterSheet!F:F)</f>
        <v>440</v>
      </c>
      <c r="F353" s="22">
        <f>SUMIFS(MasterSheet!J:J, MasterSheet!B:B, B353, MasterSheet!D:D, C353, MasterSheet!H:H, D353)</f>
        <v>1</v>
      </c>
      <c r="G353" s="22">
        <f t="shared" si="21"/>
        <v>440</v>
      </c>
      <c r="H353" s="26">
        <f>SUMIFS(MasterSheet!K:K, MasterSheet!B:B, B353, MasterSheet!D:D, C353, MasterSheet!H:H, D353)</f>
        <v>0</v>
      </c>
      <c r="I353" s="26">
        <f t="shared" si="22"/>
        <v>0</v>
      </c>
      <c r="J353" s="28">
        <f>SUMIFS(MasterSheet!L:L, MasterSheet!B:B, B353, MasterSheet!D:D, C353, MasterSheet!H:H, D353)</f>
        <v>1</v>
      </c>
      <c r="K353" s="28">
        <f t="shared" si="23"/>
        <v>440</v>
      </c>
      <c r="L353" s="21" t="str">
        <f>UPPER(VLOOKUP(D353,MasterSheet!H:U,14,))</f>
        <v>BIOLEGEND</v>
      </c>
    </row>
    <row r="354" spans="1:12" x14ac:dyDescent="0.25">
      <c r="A354" s="21" t="str">
        <f t="shared" si="20"/>
        <v>BIOLEGEND</v>
      </c>
      <c r="B354" s="21" t="str">
        <v>EED116107</v>
      </c>
      <c r="C354" s="30">
        <v>45821</v>
      </c>
      <c r="D354" s="21">
        <v>658402</v>
      </c>
      <c r="E354" s="21">
        <f>_xlfn.XLOOKUP(D354,MasterSheet!H:H,MasterSheet!F:F)</f>
        <v>16324</v>
      </c>
      <c r="F354" s="22">
        <f>SUMIFS(MasterSheet!J:J, MasterSheet!B:B, B354, MasterSheet!D:D, C354, MasterSheet!H:H, D354)</f>
        <v>1</v>
      </c>
      <c r="G354" s="22">
        <f t="shared" si="21"/>
        <v>16324</v>
      </c>
      <c r="H354" s="26">
        <f>SUMIFS(MasterSheet!K:K, MasterSheet!B:B, B354, MasterSheet!D:D, C354, MasterSheet!H:H, D354)</f>
        <v>1</v>
      </c>
      <c r="I354" s="26">
        <f t="shared" si="22"/>
        <v>16324</v>
      </c>
      <c r="J354" s="28">
        <f>SUMIFS(MasterSheet!L:L, MasterSheet!B:B, B354, MasterSheet!D:D, C354, MasterSheet!H:H, D354)</f>
        <v>0</v>
      </c>
      <c r="K354" s="28">
        <f t="shared" si="23"/>
        <v>0</v>
      </c>
      <c r="L354" s="21" t="str">
        <f>UPPER(VLOOKUP(D354,MasterSheet!H:U,14,))</f>
        <v>BIOLEGEND</v>
      </c>
    </row>
    <row r="355" spans="1:12" x14ac:dyDescent="0.25">
      <c r="A355" s="21" t="str">
        <f t="shared" si="20"/>
        <v>BIOLEGEND</v>
      </c>
      <c r="B355" s="21" t="str">
        <v>EED116107</v>
      </c>
      <c r="C355" s="30">
        <v>45821</v>
      </c>
      <c r="D355" s="21">
        <v>740121</v>
      </c>
      <c r="E355" s="21">
        <f>_xlfn.XLOOKUP(D355,MasterSheet!H:H,MasterSheet!F:F)</f>
        <v>7268.7999999999993</v>
      </c>
      <c r="F355" s="22">
        <f>SUMIFS(MasterSheet!J:J, MasterSheet!B:B, B355, MasterSheet!D:D, C355, MasterSheet!H:H, D355)</f>
        <v>1</v>
      </c>
      <c r="G355" s="22">
        <f t="shared" si="21"/>
        <v>7268.7999999999993</v>
      </c>
      <c r="H355" s="26">
        <f>SUMIFS(MasterSheet!K:K, MasterSheet!B:B, B355, MasterSheet!D:D, C355, MasterSheet!H:H, D355)</f>
        <v>1</v>
      </c>
      <c r="I355" s="26">
        <f t="shared" si="22"/>
        <v>7268.7999999999993</v>
      </c>
      <c r="J355" s="28">
        <f>SUMIFS(MasterSheet!L:L, MasterSheet!B:B, B355, MasterSheet!D:D, C355, MasterSheet!H:H, D355)</f>
        <v>0</v>
      </c>
      <c r="K355" s="28">
        <f t="shared" si="23"/>
        <v>0</v>
      </c>
      <c r="L355" s="21" t="str">
        <f>UPPER(VLOOKUP(D355,MasterSheet!H:U,14,))</f>
        <v>BIOLEGEND</v>
      </c>
    </row>
    <row r="356" spans="1:12" x14ac:dyDescent="0.25">
      <c r="A356" s="21" t="str">
        <f t="shared" si="20"/>
        <v>BIOLEGEND</v>
      </c>
      <c r="B356" s="21" t="str">
        <v>EED116107</v>
      </c>
      <c r="C356" s="30">
        <v>45821</v>
      </c>
      <c r="D356" s="21">
        <v>740122</v>
      </c>
      <c r="E356" s="21">
        <f>_xlfn.XLOOKUP(D356,MasterSheet!H:H,MasterSheet!F:F)</f>
        <v>7268.7999999999993</v>
      </c>
      <c r="F356" s="22">
        <f>SUMIFS(MasterSheet!J:J, MasterSheet!B:B, B356, MasterSheet!D:D, C356, MasterSheet!H:H, D356)</f>
        <v>1</v>
      </c>
      <c r="G356" s="22">
        <f t="shared" si="21"/>
        <v>7268.7999999999993</v>
      </c>
      <c r="H356" s="26">
        <f>SUMIFS(MasterSheet!K:K, MasterSheet!B:B, B356, MasterSheet!D:D, C356, MasterSheet!H:H, D356)</f>
        <v>1</v>
      </c>
      <c r="I356" s="26">
        <f t="shared" si="22"/>
        <v>7268.7999999999993</v>
      </c>
      <c r="J356" s="28">
        <f>SUMIFS(MasterSheet!L:L, MasterSheet!B:B, B356, MasterSheet!D:D, C356, MasterSheet!H:H, D356)</f>
        <v>0</v>
      </c>
      <c r="K356" s="28">
        <f t="shared" si="23"/>
        <v>0</v>
      </c>
      <c r="L356" s="21" t="str">
        <f>UPPER(VLOOKUP(D356,MasterSheet!H:U,14,))</f>
        <v>BIOLEGEND</v>
      </c>
    </row>
    <row r="357" spans="1:12" x14ac:dyDescent="0.25">
      <c r="A357" s="21" t="str">
        <f t="shared" si="20"/>
        <v>BIOLEGEND</v>
      </c>
      <c r="B357" s="21" t="str">
        <v>EED116107</v>
      </c>
      <c r="C357" s="30">
        <v>45821</v>
      </c>
      <c r="D357" s="21">
        <v>740124</v>
      </c>
      <c r="E357" s="21">
        <f>_xlfn.XLOOKUP(D357,MasterSheet!H:H,MasterSheet!F:F)</f>
        <v>7268.7999999999993</v>
      </c>
      <c r="F357" s="22">
        <f>SUMIFS(MasterSheet!J:J, MasterSheet!B:B, B357, MasterSheet!D:D, C357, MasterSheet!H:H, D357)</f>
        <v>1</v>
      </c>
      <c r="G357" s="22">
        <f t="shared" si="21"/>
        <v>7268.7999999999993</v>
      </c>
      <c r="H357" s="26">
        <f>SUMIFS(MasterSheet!K:K, MasterSheet!B:B, B357, MasterSheet!D:D, C357, MasterSheet!H:H, D357)</f>
        <v>1</v>
      </c>
      <c r="I357" s="26">
        <f t="shared" si="22"/>
        <v>7268.7999999999993</v>
      </c>
      <c r="J357" s="28">
        <f>SUMIFS(MasterSheet!L:L, MasterSheet!B:B, B357, MasterSheet!D:D, C357, MasterSheet!H:H, D357)</f>
        <v>0</v>
      </c>
      <c r="K357" s="28">
        <f t="shared" si="23"/>
        <v>0</v>
      </c>
      <c r="L357" s="21" t="str">
        <f>UPPER(VLOOKUP(D357,MasterSheet!H:U,14,))</f>
        <v>BIOLEGEND</v>
      </c>
    </row>
    <row r="358" spans="1:12" x14ac:dyDescent="0.25">
      <c r="A358" s="21" t="str">
        <f t="shared" si="20"/>
        <v>BIOLEGEND</v>
      </c>
      <c r="B358" s="21" t="str">
        <v>EED116107</v>
      </c>
      <c r="C358" s="30">
        <v>45821</v>
      </c>
      <c r="D358" s="21">
        <v>740126</v>
      </c>
      <c r="E358" s="21">
        <f>_xlfn.XLOOKUP(D358,MasterSheet!H:H,MasterSheet!F:F)</f>
        <v>7268.7999999999993</v>
      </c>
      <c r="F358" s="22">
        <f>SUMIFS(MasterSheet!J:J, MasterSheet!B:B, B358, MasterSheet!D:D, C358, MasterSheet!H:H, D358)</f>
        <v>1</v>
      </c>
      <c r="G358" s="22">
        <f t="shared" si="21"/>
        <v>7268.7999999999993</v>
      </c>
      <c r="H358" s="26">
        <f>SUMIFS(MasterSheet!K:K, MasterSheet!B:B, B358, MasterSheet!D:D, C358, MasterSheet!H:H, D358)</f>
        <v>1</v>
      </c>
      <c r="I358" s="26">
        <f t="shared" si="22"/>
        <v>7268.7999999999993</v>
      </c>
      <c r="J358" s="28">
        <f>SUMIFS(MasterSheet!L:L, MasterSheet!B:B, B358, MasterSheet!D:D, C358, MasterSheet!H:H, D358)</f>
        <v>0</v>
      </c>
      <c r="K358" s="28">
        <f t="shared" si="23"/>
        <v>0</v>
      </c>
      <c r="L358" s="21" t="str">
        <f>UPPER(VLOOKUP(D358,MasterSheet!H:U,14,))</f>
        <v>BIOLEGEND</v>
      </c>
    </row>
    <row r="359" spans="1:12" x14ac:dyDescent="0.25">
      <c r="A359" s="21" t="str">
        <f t="shared" si="20"/>
        <v>BIOLEGEND</v>
      </c>
      <c r="B359" s="21" t="str">
        <v>EED116107</v>
      </c>
      <c r="C359" s="30">
        <v>45821</v>
      </c>
      <c r="D359" s="21">
        <v>740129</v>
      </c>
      <c r="E359" s="21">
        <f>_xlfn.XLOOKUP(D359,MasterSheet!H:H,MasterSheet!F:F)</f>
        <v>7268.7999999999993</v>
      </c>
      <c r="F359" s="22">
        <f>SUMIFS(MasterSheet!J:J, MasterSheet!B:B, B359, MasterSheet!D:D, C359, MasterSheet!H:H, D359)</f>
        <v>1</v>
      </c>
      <c r="G359" s="22">
        <f t="shared" si="21"/>
        <v>7268.7999999999993</v>
      </c>
      <c r="H359" s="26">
        <f>SUMIFS(MasterSheet!K:K, MasterSheet!B:B, B359, MasterSheet!D:D, C359, MasterSheet!H:H, D359)</f>
        <v>1</v>
      </c>
      <c r="I359" s="26">
        <f t="shared" si="22"/>
        <v>7268.7999999999993</v>
      </c>
      <c r="J359" s="28">
        <f>SUMIFS(MasterSheet!L:L, MasterSheet!B:B, B359, MasterSheet!D:D, C359, MasterSheet!H:H, D359)</f>
        <v>0</v>
      </c>
      <c r="K359" s="28">
        <f t="shared" si="23"/>
        <v>0</v>
      </c>
      <c r="L359" s="21" t="str">
        <f>UPPER(VLOOKUP(D359,MasterSheet!H:U,14,))</f>
        <v>BIOLEGEND</v>
      </c>
    </row>
    <row r="360" spans="1:12" x14ac:dyDescent="0.25">
      <c r="A360" s="21" t="str">
        <f t="shared" si="20"/>
        <v>BIOLEGEND</v>
      </c>
      <c r="B360" s="21" t="str">
        <v>EED116107</v>
      </c>
      <c r="C360" s="30">
        <v>45821</v>
      </c>
      <c r="D360" s="21">
        <v>740379</v>
      </c>
      <c r="E360" s="21">
        <f>_xlfn.XLOOKUP(D360,MasterSheet!H:H,MasterSheet!F:F)</f>
        <v>431.20000000000005</v>
      </c>
      <c r="F360" s="22">
        <f>SUMIFS(MasterSheet!J:J, MasterSheet!B:B, B360, MasterSheet!D:D, C360, MasterSheet!H:H, D360)</f>
        <v>2</v>
      </c>
      <c r="G360" s="22">
        <f t="shared" si="21"/>
        <v>862.40000000000009</v>
      </c>
      <c r="H360" s="26">
        <f>SUMIFS(MasterSheet!K:K, MasterSheet!B:B, B360, MasterSheet!D:D, C360, MasterSheet!H:H, D360)</f>
        <v>2</v>
      </c>
      <c r="I360" s="26">
        <f t="shared" si="22"/>
        <v>862.40000000000009</v>
      </c>
      <c r="J360" s="28">
        <f>SUMIFS(MasterSheet!L:L, MasterSheet!B:B, B360, MasterSheet!D:D, C360, MasterSheet!H:H, D360)</f>
        <v>0</v>
      </c>
      <c r="K360" s="28">
        <f t="shared" si="23"/>
        <v>0</v>
      </c>
      <c r="L360" s="21" t="str">
        <f>UPPER(VLOOKUP(D360,MasterSheet!H:U,14,))</f>
        <v>BIOLEGEND</v>
      </c>
    </row>
    <row r="361" spans="1:12" x14ac:dyDescent="0.25">
      <c r="A361" s="21" t="str">
        <f t="shared" si="20"/>
        <v>BIOLEGEND</v>
      </c>
      <c r="B361" s="21" t="str">
        <v>EED116107</v>
      </c>
      <c r="C361" s="30">
        <v>45821</v>
      </c>
      <c r="D361" s="21">
        <v>740810</v>
      </c>
      <c r="E361" s="21">
        <f>_xlfn.XLOOKUP(D361,MasterSheet!H:H,MasterSheet!F:F)</f>
        <v>18110.400000000001</v>
      </c>
      <c r="F361" s="22">
        <f>SUMIFS(MasterSheet!J:J, MasterSheet!B:B, B361, MasterSheet!D:D, C361, MasterSheet!H:H, D361)</f>
        <v>1</v>
      </c>
      <c r="G361" s="22">
        <f t="shared" si="21"/>
        <v>18110.400000000001</v>
      </c>
      <c r="H361" s="26">
        <f>SUMIFS(MasterSheet!K:K, MasterSheet!B:B, B361, MasterSheet!D:D, C361, MasterSheet!H:H, D361)</f>
        <v>1</v>
      </c>
      <c r="I361" s="26">
        <f t="shared" si="22"/>
        <v>18110.400000000001</v>
      </c>
      <c r="J361" s="28">
        <f>SUMIFS(MasterSheet!L:L, MasterSheet!B:B, B361, MasterSheet!D:D, C361, MasterSheet!H:H, D361)</f>
        <v>0</v>
      </c>
      <c r="K361" s="28">
        <f t="shared" si="23"/>
        <v>0</v>
      </c>
      <c r="L361" s="21" t="str">
        <f>UPPER(VLOOKUP(D361,MasterSheet!H:U,14,))</f>
        <v>BIOLEGEND</v>
      </c>
    </row>
    <row r="362" spans="1:12" x14ac:dyDescent="0.25">
      <c r="A362" s="21" t="str">
        <f t="shared" si="20"/>
        <v>BIOLEGEND</v>
      </c>
      <c r="B362" s="21" t="str">
        <v>EED116107</v>
      </c>
      <c r="C362" s="30">
        <v>45821</v>
      </c>
      <c r="D362" s="21">
        <v>740811</v>
      </c>
      <c r="E362" s="21">
        <f>_xlfn.XLOOKUP(D362,MasterSheet!H:H,MasterSheet!F:F)</f>
        <v>3634.3999999999996</v>
      </c>
      <c r="F362" s="22">
        <f>SUMIFS(MasterSheet!J:J, MasterSheet!B:B, B362, MasterSheet!D:D, C362, MasterSheet!H:H, D362)</f>
        <v>1</v>
      </c>
      <c r="G362" s="22">
        <f t="shared" si="21"/>
        <v>3634.3999999999996</v>
      </c>
      <c r="H362" s="26">
        <f>SUMIFS(MasterSheet!K:K, MasterSheet!B:B, B362, MasterSheet!D:D, C362, MasterSheet!H:H, D362)</f>
        <v>1</v>
      </c>
      <c r="I362" s="26">
        <f t="shared" si="22"/>
        <v>3634.3999999999996</v>
      </c>
      <c r="J362" s="28">
        <f>SUMIFS(MasterSheet!L:L, MasterSheet!B:B, B362, MasterSheet!D:D, C362, MasterSheet!H:H, D362)</f>
        <v>0</v>
      </c>
      <c r="K362" s="28">
        <f t="shared" si="23"/>
        <v>0</v>
      </c>
      <c r="L362" s="21" t="str">
        <f>UPPER(VLOOKUP(D362,MasterSheet!H:U,14,))</f>
        <v>BIOLEGEND</v>
      </c>
    </row>
    <row r="363" spans="1:12" x14ac:dyDescent="0.25">
      <c r="A363" s="21" t="str">
        <f t="shared" si="20"/>
        <v>BIOLEGEND</v>
      </c>
      <c r="B363" s="21" t="str">
        <v>EED116107</v>
      </c>
      <c r="C363" s="30">
        <v>45821</v>
      </c>
      <c r="D363" s="21">
        <v>740812</v>
      </c>
      <c r="E363" s="21">
        <f>_xlfn.XLOOKUP(D363,MasterSheet!H:H,MasterSheet!F:F)</f>
        <v>7268.7999999999993</v>
      </c>
      <c r="F363" s="22">
        <f>SUMIFS(MasterSheet!J:J, MasterSheet!B:B, B363, MasterSheet!D:D, C363, MasterSheet!H:H, D363)</f>
        <v>1</v>
      </c>
      <c r="G363" s="22">
        <f t="shared" si="21"/>
        <v>7268.7999999999993</v>
      </c>
      <c r="H363" s="26">
        <f>SUMIFS(MasterSheet!K:K, MasterSheet!B:B, B363, MasterSheet!D:D, C363, MasterSheet!H:H, D363)</f>
        <v>1</v>
      </c>
      <c r="I363" s="26">
        <f t="shared" si="22"/>
        <v>7268.7999999999993</v>
      </c>
      <c r="J363" s="28">
        <f>SUMIFS(MasterSheet!L:L, MasterSheet!B:B, B363, MasterSheet!D:D, C363, MasterSheet!H:H, D363)</f>
        <v>0</v>
      </c>
      <c r="K363" s="28">
        <f t="shared" si="23"/>
        <v>0</v>
      </c>
      <c r="L363" s="21" t="str">
        <f>UPPER(VLOOKUP(D363,MasterSheet!H:U,14,))</f>
        <v>BIOLEGEND</v>
      </c>
    </row>
    <row r="364" spans="1:12" x14ac:dyDescent="0.25">
      <c r="A364" s="21" t="str">
        <f t="shared" si="20"/>
        <v>BIOLEGEND</v>
      </c>
      <c r="B364" s="21" t="str">
        <v>EED116107</v>
      </c>
      <c r="C364" s="30">
        <v>45821</v>
      </c>
      <c r="D364" s="21">
        <v>740986</v>
      </c>
      <c r="E364" s="21">
        <f>_xlfn.XLOOKUP(D364,MasterSheet!H:H,MasterSheet!F:F)</f>
        <v>18110.400000000001</v>
      </c>
      <c r="F364" s="22">
        <f>SUMIFS(MasterSheet!J:J, MasterSheet!B:B, B364, MasterSheet!D:D, C364, MasterSheet!H:H, D364)</f>
        <v>1</v>
      </c>
      <c r="G364" s="22">
        <f t="shared" si="21"/>
        <v>18110.400000000001</v>
      </c>
      <c r="H364" s="26">
        <f>SUMIFS(MasterSheet!K:K, MasterSheet!B:B, B364, MasterSheet!D:D, C364, MasterSheet!H:H, D364)</f>
        <v>1</v>
      </c>
      <c r="I364" s="26">
        <f t="shared" si="22"/>
        <v>18110.400000000001</v>
      </c>
      <c r="J364" s="28">
        <f>SUMIFS(MasterSheet!L:L, MasterSheet!B:B, B364, MasterSheet!D:D, C364, MasterSheet!H:H, D364)</f>
        <v>0</v>
      </c>
      <c r="K364" s="28">
        <f t="shared" si="23"/>
        <v>0</v>
      </c>
      <c r="L364" s="21" t="str">
        <f>UPPER(VLOOKUP(D364,MasterSheet!H:U,14,))</f>
        <v>BIOLEGEND</v>
      </c>
    </row>
    <row r="365" spans="1:12" x14ac:dyDescent="0.25">
      <c r="A365" s="21" t="str">
        <f t="shared" si="20"/>
        <v>BIOLEGEND</v>
      </c>
      <c r="B365" s="21" t="str">
        <v>EED116107</v>
      </c>
      <c r="C365" s="30">
        <v>45821</v>
      </c>
      <c r="D365" s="21">
        <v>740987</v>
      </c>
      <c r="E365" s="21">
        <f>_xlfn.XLOOKUP(D365,MasterSheet!H:H,MasterSheet!F:F)</f>
        <v>3634.3999999999996</v>
      </c>
      <c r="F365" s="22">
        <f>SUMIFS(MasterSheet!J:J, MasterSheet!B:B, B365, MasterSheet!D:D, C365, MasterSheet!H:H, D365)</f>
        <v>1</v>
      </c>
      <c r="G365" s="22">
        <f t="shared" si="21"/>
        <v>3634.3999999999996</v>
      </c>
      <c r="H365" s="26">
        <f>SUMIFS(MasterSheet!K:K, MasterSheet!B:B, B365, MasterSheet!D:D, C365, MasterSheet!H:H, D365)</f>
        <v>1</v>
      </c>
      <c r="I365" s="26">
        <f t="shared" si="22"/>
        <v>3634.3999999999996</v>
      </c>
      <c r="J365" s="28">
        <f>SUMIFS(MasterSheet!L:L, MasterSheet!B:B, B365, MasterSheet!D:D, C365, MasterSheet!H:H, D365)</f>
        <v>0</v>
      </c>
      <c r="K365" s="28">
        <f t="shared" si="23"/>
        <v>0</v>
      </c>
      <c r="L365" s="21" t="str">
        <f>UPPER(VLOOKUP(D365,MasterSheet!H:U,14,))</f>
        <v>BIOLEGEND</v>
      </c>
    </row>
    <row r="366" spans="1:12" x14ac:dyDescent="0.25">
      <c r="A366" s="21" t="str">
        <f t="shared" si="20"/>
        <v>BIOLEGEND</v>
      </c>
      <c r="B366" s="21" t="str">
        <v>EED116107</v>
      </c>
      <c r="C366" s="30">
        <v>45821</v>
      </c>
      <c r="D366" s="21">
        <v>740989</v>
      </c>
      <c r="E366" s="21">
        <f>_xlfn.XLOOKUP(D366,MasterSheet!H:H,MasterSheet!F:F)</f>
        <v>7268.7999999999993</v>
      </c>
      <c r="F366" s="22">
        <f>SUMIFS(MasterSheet!J:J, MasterSheet!B:B, B366, MasterSheet!D:D, C366, MasterSheet!H:H, D366)</f>
        <v>1</v>
      </c>
      <c r="G366" s="22">
        <f t="shared" si="21"/>
        <v>7268.7999999999993</v>
      </c>
      <c r="H366" s="26">
        <f>SUMIFS(MasterSheet!K:K, MasterSheet!B:B, B366, MasterSheet!D:D, C366, MasterSheet!H:H, D366)</f>
        <v>1</v>
      </c>
      <c r="I366" s="26">
        <f t="shared" si="22"/>
        <v>7268.7999999999993</v>
      </c>
      <c r="J366" s="28">
        <f>SUMIFS(MasterSheet!L:L, MasterSheet!B:B, B366, MasterSheet!D:D, C366, MasterSheet!H:H, D366)</f>
        <v>0</v>
      </c>
      <c r="K366" s="28">
        <f t="shared" si="23"/>
        <v>0</v>
      </c>
      <c r="L366" s="21" t="str">
        <f>UPPER(VLOOKUP(D366,MasterSheet!H:U,14,))</f>
        <v>BIOLEGEND</v>
      </c>
    </row>
    <row r="367" spans="1:12" x14ac:dyDescent="0.25">
      <c r="A367" s="21" t="str">
        <f t="shared" si="20"/>
        <v>BIOLEGEND</v>
      </c>
      <c r="B367" s="21" t="str">
        <v>EED116107</v>
      </c>
      <c r="C367" s="30">
        <v>45821</v>
      </c>
      <c r="D367" s="21">
        <v>740994</v>
      </c>
      <c r="E367" s="21">
        <f>_xlfn.XLOOKUP(D367,MasterSheet!H:H,MasterSheet!F:F)</f>
        <v>7268.7999999999993</v>
      </c>
      <c r="F367" s="22">
        <f>SUMIFS(MasterSheet!J:J, MasterSheet!B:B, B367, MasterSheet!D:D, C367, MasterSheet!H:H, D367)</f>
        <v>1</v>
      </c>
      <c r="G367" s="22">
        <f t="shared" si="21"/>
        <v>7268.7999999999993</v>
      </c>
      <c r="H367" s="26">
        <f>SUMIFS(MasterSheet!K:K, MasterSheet!B:B, B367, MasterSheet!D:D, C367, MasterSheet!H:H, D367)</f>
        <v>1</v>
      </c>
      <c r="I367" s="26">
        <f t="shared" si="22"/>
        <v>7268.7999999999993</v>
      </c>
      <c r="J367" s="28">
        <f>SUMIFS(MasterSheet!L:L, MasterSheet!B:B, B367, MasterSheet!D:D, C367, MasterSheet!H:H, D367)</f>
        <v>0</v>
      </c>
      <c r="K367" s="28">
        <f t="shared" si="23"/>
        <v>0</v>
      </c>
      <c r="L367" s="21" t="str">
        <f>UPPER(VLOOKUP(D367,MasterSheet!H:U,14,))</f>
        <v>BIOLEGEND</v>
      </c>
    </row>
    <row r="368" spans="1:12" x14ac:dyDescent="0.25">
      <c r="A368" s="21" t="str">
        <f t="shared" si="20"/>
        <v>BIOLEGEND</v>
      </c>
      <c r="B368" s="21" t="str">
        <v>EED116107</v>
      </c>
      <c r="C368" s="30">
        <v>45821</v>
      </c>
      <c r="D368" s="21">
        <v>740995</v>
      </c>
      <c r="E368" s="21">
        <f>_xlfn.XLOOKUP(D368,MasterSheet!H:H,MasterSheet!F:F)</f>
        <v>7268.7999999999993</v>
      </c>
      <c r="F368" s="22">
        <f>SUMIFS(MasterSheet!J:J, MasterSheet!B:B, B368, MasterSheet!D:D, C368, MasterSheet!H:H, D368)</f>
        <v>1</v>
      </c>
      <c r="G368" s="22">
        <f t="shared" si="21"/>
        <v>7268.7999999999993</v>
      </c>
      <c r="H368" s="26">
        <f>SUMIFS(MasterSheet!K:K, MasterSheet!B:B, B368, MasterSheet!D:D, C368, MasterSheet!H:H, D368)</f>
        <v>1</v>
      </c>
      <c r="I368" s="26">
        <f t="shared" si="22"/>
        <v>7268.7999999999993</v>
      </c>
      <c r="J368" s="28">
        <f>SUMIFS(MasterSheet!L:L, MasterSheet!B:B, B368, MasterSheet!D:D, C368, MasterSheet!H:H, D368)</f>
        <v>0</v>
      </c>
      <c r="K368" s="28">
        <f t="shared" si="23"/>
        <v>0</v>
      </c>
      <c r="L368" s="21" t="str">
        <f>UPPER(VLOOKUP(D368,MasterSheet!H:U,14,))</f>
        <v>BIOLEGEND</v>
      </c>
    </row>
    <row r="369" spans="1:12" x14ac:dyDescent="0.25">
      <c r="A369" s="21" t="str">
        <f t="shared" si="20"/>
        <v>BIOLEGEND</v>
      </c>
      <c r="B369" s="21" t="str">
        <v>EED116107</v>
      </c>
      <c r="C369" s="30">
        <v>45821</v>
      </c>
      <c r="D369" s="21">
        <v>741053</v>
      </c>
      <c r="E369" s="21">
        <f>_xlfn.XLOOKUP(D369,MasterSheet!H:H,MasterSheet!F:F)</f>
        <v>67152.800000000003</v>
      </c>
      <c r="F369" s="22">
        <f>SUMIFS(MasterSheet!J:J, MasterSheet!B:B, B369, MasterSheet!D:D, C369, MasterSheet!H:H, D369)</f>
        <v>1</v>
      </c>
      <c r="G369" s="22">
        <f t="shared" si="21"/>
        <v>67152.800000000003</v>
      </c>
      <c r="H369" s="26">
        <f>SUMIFS(MasterSheet!K:K, MasterSheet!B:B, B369, MasterSheet!D:D, C369, MasterSheet!H:H, D369)</f>
        <v>1</v>
      </c>
      <c r="I369" s="26">
        <f t="shared" si="22"/>
        <v>67152.800000000003</v>
      </c>
      <c r="J369" s="28">
        <f>SUMIFS(MasterSheet!L:L, MasterSheet!B:B, B369, MasterSheet!D:D, C369, MasterSheet!H:H, D369)</f>
        <v>0</v>
      </c>
      <c r="K369" s="28">
        <f t="shared" si="23"/>
        <v>0</v>
      </c>
      <c r="L369" s="21" t="str">
        <f>UPPER(VLOOKUP(D369,MasterSheet!H:U,14,))</f>
        <v>BIOLEGEND</v>
      </c>
    </row>
    <row r="370" spans="1:12" x14ac:dyDescent="0.25">
      <c r="A370" s="21" t="str">
        <f t="shared" si="20"/>
        <v>BIOLEGEND</v>
      </c>
      <c r="B370" s="21" t="str">
        <v>EED116107</v>
      </c>
      <c r="C370" s="30">
        <v>45821</v>
      </c>
      <c r="D370" s="21">
        <v>741146</v>
      </c>
      <c r="E370" s="21">
        <f>_xlfn.XLOOKUP(D370,MasterSheet!H:H,MasterSheet!F:F)</f>
        <v>7268.7999999999993</v>
      </c>
      <c r="F370" s="22">
        <f>SUMIFS(MasterSheet!J:J, MasterSheet!B:B, B370, MasterSheet!D:D, C370, MasterSheet!H:H, D370)</f>
        <v>1</v>
      </c>
      <c r="G370" s="22">
        <f t="shared" si="21"/>
        <v>7268.7999999999993</v>
      </c>
      <c r="H370" s="26">
        <f>SUMIFS(MasterSheet!K:K, MasterSheet!B:B, B370, MasterSheet!D:D, C370, MasterSheet!H:H, D370)</f>
        <v>1</v>
      </c>
      <c r="I370" s="26">
        <f t="shared" si="22"/>
        <v>7268.7999999999993</v>
      </c>
      <c r="J370" s="28">
        <f>SUMIFS(MasterSheet!L:L, MasterSheet!B:B, B370, MasterSheet!D:D, C370, MasterSheet!H:H, D370)</f>
        <v>0</v>
      </c>
      <c r="K370" s="28">
        <f t="shared" si="23"/>
        <v>0</v>
      </c>
      <c r="L370" s="21" t="str">
        <f>UPPER(VLOOKUP(D370,MasterSheet!H:U,14,))</f>
        <v>BIOLEGEND</v>
      </c>
    </row>
    <row r="371" spans="1:12" x14ac:dyDescent="0.25">
      <c r="A371" s="21" t="str">
        <f t="shared" si="20"/>
        <v>BIOLEGEND</v>
      </c>
      <c r="B371" s="21" t="str">
        <v>EED116107</v>
      </c>
      <c r="C371" s="30">
        <v>45821</v>
      </c>
      <c r="D371" s="21">
        <v>805002</v>
      </c>
      <c r="E371" s="21">
        <f>_xlfn.XLOOKUP(D371,MasterSheet!H:H,MasterSheet!F:F)</f>
        <v>440</v>
      </c>
      <c r="F371" s="22">
        <f>SUMIFS(MasterSheet!J:J, MasterSheet!B:B, B371, MasterSheet!D:D, C371, MasterSheet!H:H, D371)</f>
        <v>1</v>
      </c>
      <c r="G371" s="22">
        <f t="shared" si="21"/>
        <v>440</v>
      </c>
      <c r="H371" s="26">
        <f>SUMIFS(MasterSheet!K:K, MasterSheet!B:B, B371, MasterSheet!D:D, C371, MasterSheet!H:H, D371)</f>
        <v>0</v>
      </c>
      <c r="I371" s="26">
        <f t="shared" si="22"/>
        <v>0</v>
      </c>
      <c r="J371" s="28">
        <f>SUMIFS(MasterSheet!L:L, MasterSheet!B:B, B371, MasterSheet!D:D, C371, MasterSheet!H:H, D371)</f>
        <v>1</v>
      </c>
      <c r="K371" s="28">
        <f t="shared" si="23"/>
        <v>440</v>
      </c>
      <c r="L371" s="21" t="str">
        <f>UPPER(VLOOKUP(D371,MasterSheet!H:U,14,))</f>
        <v>BIOLEGEND</v>
      </c>
    </row>
    <row r="372" spans="1:12" x14ac:dyDescent="0.25">
      <c r="A372" s="21" t="str">
        <f t="shared" si="20"/>
        <v>BIOLEGEND</v>
      </c>
      <c r="B372" s="21" t="str">
        <v>EED116107</v>
      </c>
      <c r="C372" s="30">
        <v>45821</v>
      </c>
      <c r="D372" s="21">
        <v>853318</v>
      </c>
      <c r="E372" s="21">
        <f>_xlfn.XLOOKUP(D372,MasterSheet!H:H,MasterSheet!F:F)</f>
        <v>26180</v>
      </c>
      <c r="F372" s="22">
        <f>SUMIFS(MasterSheet!J:J, MasterSheet!B:B, B372, MasterSheet!D:D, C372, MasterSheet!H:H, D372)</f>
        <v>1</v>
      </c>
      <c r="G372" s="22">
        <f t="shared" si="21"/>
        <v>26180</v>
      </c>
      <c r="H372" s="26">
        <f>SUMIFS(MasterSheet!K:K, MasterSheet!B:B, B372, MasterSheet!D:D, C372, MasterSheet!H:H, D372)</f>
        <v>1</v>
      </c>
      <c r="I372" s="26">
        <f t="shared" si="22"/>
        <v>26180</v>
      </c>
      <c r="J372" s="28">
        <f>SUMIFS(MasterSheet!L:L, MasterSheet!B:B, B372, MasterSheet!D:D, C372, MasterSheet!H:H, D372)</f>
        <v>0</v>
      </c>
      <c r="K372" s="28">
        <f t="shared" si="23"/>
        <v>0</v>
      </c>
      <c r="L372" s="21" t="str">
        <f>UPPER(VLOOKUP(D372,MasterSheet!H:U,14,))</f>
        <v>BIOLEGEND</v>
      </c>
    </row>
    <row r="373" spans="1:12" x14ac:dyDescent="0.25">
      <c r="A373" s="21" t="str">
        <f t="shared" si="20"/>
        <v>DHARMACON</v>
      </c>
      <c r="B373" s="21" t="str">
        <v>D060925IN3292836G</v>
      </c>
      <c r="C373" s="30">
        <v>45821</v>
      </c>
      <c r="D373" s="21" t="str">
        <v>CTM-1142155</v>
      </c>
      <c r="E373" s="21">
        <f>_xlfn.XLOOKUP(D373,MasterSheet!H:H,MasterSheet!F:F)</f>
        <v>733832</v>
      </c>
      <c r="F373" s="22">
        <f>SUMIFS(MasterSheet!J:J, MasterSheet!B:B, B373, MasterSheet!D:D, C373, MasterSheet!H:H, D373)</f>
        <v>1</v>
      </c>
      <c r="G373" s="22">
        <f t="shared" si="21"/>
        <v>733832</v>
      </c>
      <c r="H373" s="26">
        <f>SUMIFS(MasterSheet!K:K, MasterSheet!B:B, B373, MasterSheet!D:D, C373, MasterSheet!H:H, D373)</f>
        <v>1</v>
      </c>
      <c r="I373" s="26">
        <f t="shared" si="22"/>
        <v>733832</v>
      </c>
      <c r="J373" s="28">
        <f>SUMIFS(MasterSheet!L:L, MasterSheet!B:B, B373, MasterSheet!D:D, C373, MasterSheet!H:H, D373)</f>
        <v>0</v>
      </c>
      <c r="K373" s="28">
        <f t="shared" si="23"/>
        <v>0</v>
      </c>
      <c r="L373" s="21" t="str">
        <f>UPPER(VLOOKUP(D373,MasterSheet!H:U,14,))</f>
        <v>DHARMACON</v>
      </c>
    </row>
    <row r="374" spans="1:12" x14ac:dyDescent="0.25">
      <c r="A374" s="21" t="str">
        <f t="shared" si="20"/>
        <v>MP BIO</v>
      </c>
      <c r="B374" s="21" t="str">
        <v>MP/LS/25-26/0530</v>
      </c>
      <c r="C374" s="30">
        <v>45821</v>
      </c>
      <c r="D374" s="21" t="str">
        <v>092921154</v>
      </c>
      <c r="E374" s="21">
        <f>_xlfn.XLOOKUP(D374,MasterSheet!H:H,MasterSheet!F:F)</f>
        <v>12906.08</v>
      </c>
      <c r="F374" s="22">
        <f>SUMIFS(MasterSheet!J:J, MasterSheet!B:B, B374, MasterSheet!D:D, C374, MasterSheet!H:H, D374)</f>
        <v>1</v>
      </c>
      <c r="G374" s="22">
        <f t="shared" si="21"/>
        <v>12906.08</v>
      </c>
      <c r="H374" s="26">
        <f>SUMIFS(MasterSheet!K:K, MasterSheet!B:B, B374, MasterSheet!D:D, C374, MasterSheet!H:H, D374)</f>
        <v>1</v>
      </c>
      <c r="I374" s="26">
        <f t="shared" si="22"/>
        <v>12906.08</v>
      </c>
      <c r="J374" s="28">
        <f>SUMIFS(MasterSheet!L:L, MasterSheet!B:B, B374, MasterSheet!D:D, C374, MasterSheet!H:H, D374)</f>
        <v>0</v>
      </c>
      <c r="K374" s="28">
        <f t="shared" si="23"/>
        <v>0</v>
      </c>
      <c r="L374" s="21" t="str">
        <f>UPPER(VLOOKUP(D374,MasterSheet!H:U,14,))</f>
        <v>MP BIO</v>
      </c>
    </row>
    <row r="375" spans="1:12" x14ac:dyDescent="0.25">
      <c r="A375" s="21" t="str">
        <f t="shared" si="20"/>
        <v>MP BIO</v>
      </c>
      <c r="B375" s="21" t="str">
        <v>MP/LS/25-26/0530</v>
      </c>
      <c r="C375" s="30">
        <v>45821</v>
      </c>
      <c r="D375" s="21" t="str">
        <v>0210057005</v>
      </c>
      <c r="E375" s="21">
        <f>_xlfn.XLOOKUP(D375,MasterSheet!H:H,MasterSheet!F:F)</f>
        <v>20000</v>
      </c>
      <c r="F375" s="22">
        <f>SUMIFS(MasterSheet!J:J, MasterSheet!B:B, B375, MasterSheet!D:D, C375, MasterSheet!H:H, D375)</f>
        <v>1</v>
      </c>
      <c r="G375" s="22">
        <f t="shared" si="21"/>
        <v>20000</v>
      </c>
      <c r="H375" s="26">
        <f>SUMIFS(MasterSheet!K:K, MasterSheet!B:B, B375, MasterSheet!D:D, C375, MasterSheet!H:H, D375)</f>
        <v>1</v>
      </c>
      <c r="I375" s="26">
        <f t="shared" si="22"/>
        <v>20000</v>
      </c>
      <c r="J375" s="28">
        <f>SUMIFS(MasterSheet!L:L, MasterSheet!B:B, B375, MasterSheet!D:D, C375, MasterSheet!H:H, D375)</f>
        <v>0</v>
      </c>
      <c r="K375" s="28">
        <f t="shared" si="23"/>
        <v>0</v>
      </c>
      <c r="L375" s="21" t="str">
        <f>UPPER(VLOOKUP(D375,MasterSheet!H:U,14,))</f>
        <v>MP BIO</v>
      </c>
    </row>
    <row r="376" spans="1:12" x14ac:dyDescent="0.25">
      <c r="A376" s="21" t="str">
        <f t="shared" si="20"/>
        <v>MP BIO</v>
      </c>
      <c r="B376" s="21" t="str">
        <v>MP/LS/25-26/0530</v>
      </c>
      <c r="C376" s="30">
        <v>45821</v>
      </c>
      <c r="D376" s="21" t="str">
        <v>08320922</v>
      </c>
      <c r="E376" s="21">
        <f>_xlfn.XLOOKUP(D376,MasterSheet!H:H,MasterSheet!F:F)</f>
        <v>9925.69</v>
      </c>
      <c r="F376" s="22">
        <f>SUMIFS(MasterSheet!J:J, MasterSheet!B:B, B376, MasterSheet!D:D, C376, MasterSheet!H:H, D376)</f>
        <v>1</v>
      </c>
      <c r="G376" s="22">
        <f t="shared" si="21"/>
        <v>9925.69</v>
      </c>
      <c r="H376" s="26">
        <f>SUMIFS(MasterSheet!K:K, MasterSheet!B:B, B376, MasterSheet!D:D, C376, MasterSheet!H:H, D376)</f>
        <v>1</v>
      </c>
      <c r="I376" s="26">
        <f t="shared" si="22"/>
        <v>9925.69</v>
      </c>
      <c r="J376" s="28">
        <f>SUMIFS(MasterSheet!L:L, MasterSheet!B:B, B376, MasterSheet!D:D, C376, MasterSheet!H:H, D376)</f>
        <v>0</v>
      </c>
      <c r="K376" s="28">
        <f t="shared" si="23"/>
        <v>0</v>
      </c>
      <c r="L376" s="21" t="str">
        <f>UPPER(VLOOKUP(D376,MasterSheet!H:U,14,))</f>
        <v>MP BIO</v>
      </c>
    </row>
    <row r="377" spans="1:12" x14ac:dyDescent="0.25">
      <c r="A377" s="21" t="str">
        <f t="shared" si="20"/>
        <v>BIOLEGEND</v>
      </c>
      <c r="B377" s="21" t="str">
        <v>EED116209</v>
      </c>
      <c r="C377" s="30">
        <v>45824</v>
      </c>
      <c r="D377" s="21">
        <v>100203</v>
      </c>
      <c r="E377" s="21">
        <f>_xlfn.XLOOKUP(D377,MasterSheet!H:H,MasterSheet!F:F)</f>
        <v>1900.8000000000002</v>
      </c>
      <c r="F377" s="22">
        <f>SUMIFS(MasterSheet!J:J, MasterSheet!B:B, B377, MasterSheet!D:D, C377, MasterSheet!H:H, D377)</f>
        <v>1</v>
      </c>
      <c r="G377" s="22">
        <f t="shared" si="21"/>
        <v>1900.8000000000002</v>
      </c>
      <c r="H377" s="26">
        <f>SUMIFS(MasterSheet!K:K, MasterSheet!B:B, B377, MasterSheet!D:D, C377, MasterSheet!H:H, D377)</f>
        <v>1</v>
      </c>
      <c r="I377" s="26">
        <f t="shared" si="22"/>
        <v>1900.8000000000002</v>
      </c>
      <c r="J377" s="28">
        <f>SUMIFS(MasterSheet!L:L, MasterSheet!B:B, B377, MasterSheet!D:D, C377, MasterSheet!H:H, D377)</f>
        <v>0</v>
      </c>
      <c r="K377" s="28">
        <f t="shared" si="23"/>
        <v>0</v>
      </c>
      <c r="L377" s="21" t="str">
        <f>UPPER(VLOOKUP(D377,MasterSheet!H:U,14,))</f>
        <v>BIOLEGEND</v>
      </c>
    </row>
    <row r="378" spans="1:12" x14ac:dyDescent="0.25">
      <c r="A378" s="21" t="str">
        <f t="shared" si="20"/>
        <v>BIOLEGEND</v>
      </c>
      <c r="B378" s="21" t="str">
        <v>EED116209</v>
      </c>
      <c r="C378" s="30">
        <v>45824</v>
      </c>
      <c r="D378" s="21">
        <v>100216</v>
      </c>
      <c r="E378" s="21">
        <f>_xlfn.XLOOKUP(D378,MasterSheet!H:H,MasterSheet!F:F)</f>
        <v>11352</v>
      </c>
      <c r="F378" s="22">
        <f>SUMIFS(MasterSheet!J:J, MasterSheet!B:B, B378, MasterSheet!D:D, C378, MasterSheet!H:H, D378)</f>
        <v>2</v>
      </c>
      <c r="G378" s="22">
        <f t="shared" si="21"/>
        <v>22704</v>
      </c>
      <c r="H378" s="26">
        <f>SUMIFS(MasterSheet!K:K, MasterSheet!B:B, B378, MasterSheet!D:D, C378, MasterSheet!H:H, D378)</f>
        <v>2</v>
      </c>
      <c r="I378" s="26">
        <f t="shared" si="22"/>
        <v>22704</v>
      </c>
      <c r="J378" s="28">
        <f>SUMIFS(MasterSheet!L:L, MasterSheet!B:B, B378, MasterSheet!D:D, C378, MasterSheet!H:H, D378)</f>
        <v>0</v>
      </c>
      <c r="K378" s="28">
        <f t="shared" si="23"/>
        <v>0</v>
      </c>
      <c r="L378" s="21" t="str">
        <f>UPPER(VLOOKUP(D378,MasterSheet!H:U,14,))</f>
        <v>BIOLEGEND</v>
      </c>
    </row>
    <row r="379" spans="1:12" x14ac:dyDescent="0.25">
      <c r="A379" s="21" t="str">
        <f t="shared" si="20"/>
        <v>BIOLEGEND</v>
      </c>
      <c r="B379" s="21" t="str">
        <v>EED116209</v>
      </c>
      <c r="C379" s="30">
        <v>45824</v>
      </c>
      <c r="D379" s="21">
        <v>100458</v>
      </c>
      <c r="E379" s="21">
        <f>_xlfn.XLOOKUP(D379,MasterSheet!H:H,MasterSheet!F:F)</f>
        <v>74342.399999999994</v>
      </c>
      <c r="F379" s="22">
        <f>SUMIFS(MasterSheet!J:J, MasterSheet!B:B, B379, MasterSheet!D:D, C379, MasterSheet!H:H, D379)</f>
        <v>1</v>
      </c>
      <c r="G379" s="22">
        <f t="shared" si="21"/>
        <v>74342.399999999994</v>
      </c>
      <c r="H379" s="26">
        <f>SUMIFS(MasterSheet!K:K, MasterSheet!B:B, B379, MasterSheet!D:D, C379, MasterSheet!H:H, D379)</f>
        <v>1</v>
      </c>
      <c r="I379" s="26">
        <f t="shared" si="22"/>
        <v>74342.399999999994</v>
      </c>
      <c r="J379" s="28">
        <f>SUMIFS(MasterSheet!L:L, MasterSheet!B:B, B379, MasterSheet!D:D, C379, MasterSheet!H:H, D379)</f>
        <v>0</v>
      </c>
      <c r="K379" s="28">
        <f t="shared" si="23"/>
        <v>0</v>
      </c>
      <c r="L379" s="21" t="str">
        <f>UPPER(VLOOKUP(D379,MasterSheet!H:U,14,))</f>
        <v>BIOLEGEND</v>
      </c>
    </row>
    <row r="380" spans="1:12" x14ac:dyDescent="0.25">
      <c r="A380" s="21" t="str">
        <f t="shared" si="20"/>
        <v>BIOLEGEND</v>
      </c>
      <c r="B380" s="21" t="str">
        <v>EED116209</v>
      </c>
      <c r="C380" s="30">
        <v>45824</v>
      </c>
      <c r="D380" s="21">
        <v>100536</v>
      </c>
      <c r="E380" s="21">
        <f>_xlfn.XLOOKUP(D380,MasterSheet!H:H,MasterSheet!F:F)</f>
        <v>11352</v>
      </c>
      <c r="F380" s="22">
        <f>SUMIFS(MasterSheet!J:J, MasterSheet!B:B, B380, MasterSheet!D:D, C380, MasterSheet!H:H, D380)</f>
        <v>2</v>
      </c>
      <c r="G380" s="22">
        <f t="shared" si="21"/>
        <v>22704</v>
      </c>
      <c r="H380" s="26">
        <f>SUMIFS(MasterSheet!K:K, MasterSheet!B:B, B380, MasterSheet!D:D, C380, MasterSheet!H:H, D380)</f>
        <v>2</v>
      </c>
      <c r="I380" s="26">
        <f t="shared" si="22"/>
        <v>22704</v>
      </c>
      <c r="J380" s="28">
        <f>SUMIFS(MasterSheet!L:L, MasterSheet!B:B, B380, MasterSheet!D:D, C380, MasterSheet!H:H, D380)</f>
        <v>0</v>
      </c>
      <c r="K380" s="28">
        <f t="shared" si="23"/>
        <v>0</v>
      </c>
      <c r="L380" s="21" t="str">
        <f>UPPER(VLOOKUP(D380,MasterSheet!H:U,14,))</f>
        <v>BIOLEGEND</v>
      </c>
    </row>
    <row r="381" spans="1:12" x14ac:dyDescent="0.25">
      <c r="A381" s="21" t="str">
        <f t="shared" si="20"/>
        <v>BIOLEGEND</v>
      </c>
      <c r="B381" s="21" t="str">
        <v>EED116209</v>
      </c>
      <c r="C381" s="30">
        <v>45824</v>
      </c>
      <c r="D381" s="21">
        <v>100540</v>
      </c>
      <c r="E381" s="21">
        <f>_xlfn.XLOOKUP(D381,MasterSheet!H:H,MasterSheet!F:F)</f>
        <v>14942.400000000001</v>
      </c>
      <c r="F381" s="22">
        <f>SUMIFS(MasterSheet!J:J, MasterSheet!B:B, B381, MasterSheet!D:D, C381, MasterSheet!H:H, D381)</f>
        <v>2</v>
      </c>
      <c r="G381" s="22">
        <f t="shared" si="21"/>
        <v>29884.800000000003</v>
      </c>
      <c r="H381" s="26">
        <f>SUMIFS(MasterSheet!K:K, MasterSheet!B:B, B381, MasterSheet!D:D, C381, MasterSheet!H:H, D381)</f>
        <v>2</v>
      </c>
      <c r="I381" s="26">
        <f t="shared" si="22"/>
        <v>29884.800000000003</v>
      </c>
      <c r="J381" s="28">
        <f>SUMIFS(MasterSheet!L:L, MasterSheet!B:B, B381, MasterSheet!D:D, C381, MasterSheet!H:H, D381)</f>
        <v>0</v>
      </c>
      <c r="K381" s="28">
        <f t="shared" si="23"/>
        <v>0</v>
      </c>
      <c r="L381" s="21" t="str">
        <f>UPPER(VLOOKUP(D381,MasterSheet!H:U,14,))</f>
        <v>BIOLEGEND</v>
      </c>
    </row>
    <row r="382" spans="1:12" x14ac:dyDescent="0.25">
      <c r="A382" s="21" t="str">
        <f t="shared" si="20"/>
        <v>BIOLEGEND</v>
      </c>
      <c r="B382" s="21" t="str">
        <v>EED116209</v>
      </c>
      <c r="C382" s="30">
        <v>45824</v>
      </c>
      <c r="D382" s="21">
        <v>100708</v>
      </c>
      <c r="E382" s="21">
        <f>_xlfn.XLOOKUP(D382,MasterSheet!H:H,MasterSheet!F:F)</f>
        <v>5649.6</v>
      </c>
      <c r="F382" s="22">
        <f>SUMIFS(MasterSheet!J:J, MasterSheet!B:B, B382, MasterSheet!D:D, C382, MasterSheet!H:H, D382)</f>
        <v>1</v>
      </c>
      <c r="G382" s="22">
        <f t="shared" si="21"/>
        <v>5649.6</v>
      </c>
      <c r="H382" s="26">
        <f>SUMIFS(MasterSheet!K:K, MasterSheet!B:B, B382, MasterSheet!D:D, C382, MasterSheet!H:H, D382)</f>
        <v>1</v>
      </c>
      <c r="I382" s="26">
        <f t="shared" si="22"/>
        <v>5649.6</v>
      </c>
      <c r="J382" s="28">
        <f>SUMIFS(MasterSheet!L:L, MasterSheet!B:B, B382, MasterSheet!D:D, C382, MasterSheet!H:H, D382)</f>
        <v>0</v>
      </c>
      <c r="K382" s="28">
        <f t="shared" si="23"/>
        <v>0</v>
      </c>
      <c r="L382" s="21" t="str">
        <f>UPPER(VLOOKUP(D382,MasterSheet!H:U,14,))</f>
        <v>BIOLEGEND</v>
      </c>
    </row>
    <row r="383" spans="1:12" x14ac:dyDescent="0.25">
      <c r="A383" s="21" t="str">
        <f t="shared" si="20"/>
        <v>BIOLEGEND</v>
      </c>
      <c r="B383" s="21" t="str">
        <v>EED116209</v>
      </c>
      <c r="C383" s="30">
        <v>45824</v>
      </c>
      <c r="D383" s="21">
        <v>100764</v>
      </c>
      <c r="E383" s="21">
        <f>_xlfn.XLOOKUP(D383,MasterSheet!H:H,MasterSheet!F:F)</f>
        <v>74342.399999999994</v>
      </c>
      <c r="F383" s="22">
        <f>SUMIFS(MasterSheet!J:J, MasterSheet!B:B, B383, MasterSheet!D:D, C383, MasterSheet!H:H, D383)</f>
        <v>1</v>
      </c>
      <c r="G383" s="22">
        <f t="shared" si="21"/>
        <v>74342.399999999994</v>
      </c>
      <c r="H383" s="26">
        <f>SUMIFS(MasterSheet!K:K, MasterSheet!B:B, B383, MasterSheet!D:D, C383, MasterSheet!H:H, D383)</f>
        <v>1</v>
      </c>
      <c r="I383" s="26">
        <f t="shared" si="22"/>
        <v>74342.399999999994</v>
      </c>
      <c r="J383" s="28">
        <f>SUMIFS(MasterSheet!L:L, MasterSheet!B:B, B383, MasterSheet!D:D, C383, MasterSheet!H:H, D383)</f>
        <v>0</v>
      </c>
      <c r="K383" s="28">
        <f t="shared" si="23"/>
        <v>0</v>
      </c>
      <c r="L383" s="21" t="str">
        <f>UPPER(VLOOKUP(D383,MasterSheet!H:U,14,))</f>
        <v>BIOLEGEND</v>
      </c>
    </row>
    <row r="384" spans="1:12" x14ac:dyDescent="0.25">
      <c r="A384" s="21" t="str">
        <f t="shared" si="20"/>
        <v>BIOLEGEND</v>
      </c>
      <c r="B384" s="21" t="str">
        <v>EED116209</v>
      </c>
      <c r="C384" s="30">
        <v>45824</v>
      </c>
      <c r="D384" s="21">
        <v>102702</v>
      </c>
      <c r="E384" s="21">
        <f>_xlfn.XLOOKUP(D384,MasterSheet!H:H,MasterSheet!F:F)</f>
        <v>14572.8</v>
      </c>
      <c r="F384" s="22">
        <f>SUMIFS(MasterSheet!J:J, MasterSheet!B:B, B384, MasterSheet!D:D, C384, MasterSheet!H:H, D384)</f>
        <v>2</v>
      </c>
      <c r="G384" s="22">
        <f t="shared" si="21"/>
        <v>29145.599999999999</v>
      </c>
      <c r="H384" s="26">
        <f>SUMIFS(MasterSheet!K:K, MasterSheet!B:B, B384, MasterSheet!D:D, C384, MasterSheet!H:H, D384)</f>
        <v>2</v>
      </c>
      <c r="I384" s="26">
        <f t="shared" si="22"/>
        <v>29145.599999999999</v>
      </c>
      <c r="J384" s="28">
        <f>SUMIFS(MasterSheet!L:L, MasterSheet!B:B, B384, MasterSheet!D:D, C384, MasterSheet!H:H, D384)</f>
        <v>0</v>
      </c>
      <c r="K384" s="28">
        <f t="shared" si="23"/>
        <v>0</v>
      </c>
      <c r="L384" s="21" t="str">
        <f>UPPER(VLOOKUP(D384,MasterSheet!H:U,14,))</f>
        <v>BIOLEGEND</v>
      </c>
    </row>
    <row r="385" spans="1:12" x14ac:dyDescent="0.25">
      <c r="A385" s="21" t="str">
        <f t="shared" si="20"/>
        <v>BIOLEGEND</v>
      </c>
      <c r="B385" s="21" t="str">
        <v>EED116209</v>
      </c>
      <c r="C385" s="30">
        <v>45824</v>
      </c>
      <c r="D385" s="21">
        <v>102730</v>
      </c>
      <c r="E385" s="21">
        <f>_xlfn.XLOOKUP(D385,MasterSheet!H:H,MasterSheet!F:F)</f>
        <v>18902.400000000001</v>
      </c>
      <c r="F385" s="22">
        <f>SUMIFS(MasterSheet!J:J, MasterSheet!B:B, B385, MasterSheet!D:D, C385, MasterSheet!H:H, D385)</f>
        <v>2</v>
      </c>
      <c r="G385" s="22">
        <f t="shared" si="21"/>
        <v>37804.800000000003</v>
      </c>
      <c r="H385" s="26">
        <f>SUMIFS(MasterSheet!K:K, MasterSheet!B:B, B385, MasterSheet!D:D, C385, MasterSheet!H:H, D385)</f>
        <v>2</v>
      </c>
      <c r="I385" s="26">
        <f t="shared" si="22"/>
        <v>37804.800000000003</v>
      </c>
      <c r="J385" s="28">
        <f>SUMIFS(MasterSheet!L:L, MasterSheet!B:B, B385, MasterSheet!D:D, C385, MasterSheet!H:H, D385)</f>
        <v>0</v>
      </c>
      <c r="K385" s="28">
        <f t="shared" si="23"/>
        <v>0</v>
      </c>
      <c r="L385" s="21" t="str">
        <f>UPPER(VLOOKUP(D385,MasterSheet!H:U,14,))</f>
        <v>BIOLEGEND</v>
      </c>
    </row>
    <row r="386" spans="1:12" x14ac:dyDescent="0.25">
      <c r="A386" s="21" t="str">
        <f t="shared" ref="A386:A449" si="24">L386</f>
        <v>BIOLEGEND</v>
      </c>
      <c r="B386" s="21" t="str">
        <v>EED116209</v>
      </c>
      <c r="C386" s="30">
        <v>45824</v>
      </c>
      <c r="D386" s="21">
        <v>103047</v>
      </c>
      <c r="E386" s="21">
        <f>_xlfn.XLOOKUP(D386,MasterSheet!H:H,MasterSheet!F:F)</f>
        <v>17688</v>
      </c>
      <c r="F386" s="22">
        <f>SUMIFS(MasterSheet!J:J, MasterSheet!B:B, B386, MasterSheet!D:D, C386, MasterSheet!H:H, D386)</f>
        <v>2</v>
      </c>
      <c r="G386" s="22">
        <f t="shared" si="21"/>
        <v>35376</v>
      </c>
      <c r="H386" s="26">
        <f>SUMIFS(MasterSheet!K:K, MasterSheet!B:B, B386, MasterSheet!D:D, C386, MasterSheet!H:H, D386)</f>
        <v>2</v>
      </c>
      <c r="I386" s="26">
        <f t="shared" si="22"/>
        <v>35376</v>
      </c>
      <c r="J386" s="28">
        <f>SUMIFS(MasterSheet!L:L, MasterSheet!B:B, B386, MasterSheet!D:D, C386, MasterSheet!H:H, D386)</f>
        <v>0</v>
      </c>
      <c r="K386" s="28">
        <f t="shared" si="23"/>
        <v>0</v>
      </c>
      <c r="L386" s="21" t="str">
        <f>UPPER(VLOOKUP(D386,MasterSheet!H:U,14,))</f>
        <v>BIOLEGEND</v>
      </c>
    </row>
    <row r="387" spans="1:12" x14ac:dyDescent="0.25">
      <c r="A387" s="21" t="str">
        <f t="shared" si="24"/>
        <v>BIOLEGEND</v>
      </c>
      <c r="B387" s="21" t="str">
        <v>EED116209</v>
      </c>
      <c r="C387" s="30">
        <v>45824</v>
      </c>
      <c r="D387" s="21">
        <v>103232</v>
      </c>
      <c r="E387" s="21">
        <f>_xlfn.XLOOKUP(D387,MasterSheet!H:H,MasterSheet!F:F)</f>
        <v>11140.8</v>
      </c>
      <c r="F387" s="22">
        <f>SUMIFS(MasterSheet!J:J, MasterSheet!B:B, B387, MasterSheet!D:D, C387, MasterSheet!H:H, D387)</f>
        <v>2</v>
      </c>
      <c r="G387" s="22">
        <f t="shared" ref="G387:G450" si="25">F387*E387</f>
        <v>22281.599999999999</v>
      </c>
      <c r="H387" s="26">
        <f>SUMIFS(MasterSheet!K:K, MasterSheet!B:B, B387, MasterSheet!D:D, C387, MasterSheet!H:H, D387)</f>
        <v>2</v>
      </c>
      <c r="I387" s="26">
        <f t="shared" ref="I387:I450" si="26">H387*E387</f>
        <v>22281.599999999999</v>
      </c>
      <c r="J387" s="28">
        <f>SUMIFS(MasterSheet!L:L, MasterSheet!B:B, B387, MasterSheet!D:D, C387, MasterSheet!H:H, D387)</f>
        <v>0</v>
      </c>
      <c r="K387" s="28">
        <f t="shared" ref="K387:K450" si="27">J387*E387</f>
        <v>0</v>
      </c>
      <c r="L387" s="21" t="str">
        <f>UPPER(VLOOKUP(D387,MasterSheet!H:U,14,))</f>
        <v>BIOLEGEND</v>
      </c>
    </row>
    <row r="388" spans="1:12" x14ac:dyDescent="0.25">
      <c r="A388" s="21" t="str">
        <f t="shared" si="24"/>
        <v>BIOLEGEND</v>
      </c>
      <c r="B388" s="21" t="str">
        <v>EED116209</v>
      </c>
      <c r="C388" s="30">
        <v>45824</v>
      </c>
      <c r="D388" s="21">
        <v>103241</v>
      </c>
      <c r="E388" s="21">
        <f>_xlfn.XLOOKUP(D388,MasterSheet!H:H,MasterSheet!F:F)</f>
        <v>13794</v>
      </c>
      <c r="F388" s="22">
        <f>SUMIFS(MasterSheet!J:J, MasterSheet!B:B, B388, MasterSheet!D:D, C388, MasterSheet!H:H, D388)</f>
        <v>2</v>
      </c>
      <c r="G388" s="22">
        <f t="shared" si="25"/>
        <v>27588</v>
      </c>
      <c r="H388" s="26">
        <f>SUMIFS(MasterSheet!K:K, MasterSheet!B:B, B388, MasterSheet!D:D, C388, MasterSheet!H:H, D388)</f>
        <v>2</v>
      </c>
      <c r="I388" s="26">
        <f t="shared" si="26"/>
        <v>27588</v>
      </c>
      <c r="J388" s="28">
        <f>SUMIFS(MasterSheet!L:L, MasterSheet!B:B, B388, MasterSheet!D:D, C388, MasterSheet!H:H, D388)</f>
        <v>0</v>
      </c>
      <c r="K388" s="28">
        <f t="shared" si="27"/>
        <v>0</v>
      </c>
      <c r="L388" s="21" t="str">
        <f>UPPER(VLOOKUP(D388,MasterSheet!H:U,14,))</f>
        <v>BIOLEGEND</v>
      </c>
    </row>
    <row r="389" spans="1:12" x14ac:dyDescent="0.25">
      <c r="A389" s="21" t="str">
        <f t="shared" si="24"/>
        <v>BIOLEGEND</v>
      </c>
      <c r="B389" s="21" t="str">
        <v>EED116209</v>
      </c>
      <c r="C389" s="30">
        <v>45824</v>
      </c>
      <c r="D389" s="21">
        <v>104418</v>
      </c>
      <c r="E389" s="21">
        <f>_xlfn.XLOOKUP(D389,MasterSheet!H:H,MasterSheet!F:F)</f>
        <v>11352</v>
      </c>
      <c r="F389" s="22">
        <f>SUMIFS(MasterSheet!J:J, MasterSheet!B:B, B389, MasterSheet!D:D, C389, MasterSheet!H:H, D389)</f>
        <v>2</v>
      </c>
      <c r="G389" s="22">
        <f t="shared" si="25"/>
        <v>22704</v>
      </c>
      <c r="H389" s="26">
        <f>SUMIFS(MasterSheet!K:K, MasterSheet!B:B, B389, MasterSheet!D:D, C389, MasterSheet!H:H, D389)</f>
        <v>2</v>
      </c>
      <c r="I389" s="26">
        <f t="shared" si="26"/>
        <v>22704</v>
      </c>
      <c r="J389" s="28">
        <f>SUMIFS(MasterSheet!L:L, MasterSheet!B:B, B389, MasterSheet!D:D, C389, MasterSheet!H:H, D389)</f>
        <v>0</v>
      </c>
      <c r="K389" s="28">
        <f t="shared" si="27"/>
        <v>0</v>
      </c>
      <c r="L389" s="21" t="str">
        <f>UPPER(VLOOKUP(D389,MasterSheet!H:U,14,))</f>
        <v>BIOLEGEND</v>
      </c>
    </row>
    <row r="390" spans="1:12" x14ac:dyDescent="0.25">
      <c r="A390" s="21" t="str">
        <f t="shared" si="24"/>
        <v>BIOLEGEND</v>
      </c>
      <c r="B390" s="21" t="str">
        <v>EED116209</v>
      </c>
      <c r="C390" s="30">
        <v>45824</v>
      </c>
      <c r="D390" s="21">
        <v>106214</v>
      </c>
      <c r="E390" s="21">
        <f>_xlfn.XLOOKUP(D390,MasterSheet!H:H,MasterSheet!F:F)</f>
        <v>74342.399999999994</v>
      </c>
      <c r="F390" s="22">
        <f>SUMIFS(MasterSheet!J:J, MasterSheet!B:B, B390, MasterSheet!D:D, C390, MasterSheet!H:H, D390)</f>
        <v>1</v>
      </c>
      <c r="G390" s="22">
        <f t="shared" si="25"/>
        <v>74342.399999999994</v>
      </c>
      <c r="H390" s="26">
        <f>SUMIFS(MasterSheet!K:K, MasterSheet!B:B, B390, MasterSheet!D:D, C390, MasterSheet!H:H, D390)</f>
        <v>1</v>
      </c>
      <c r="I390" s="26">
        <f t="shared" si="26"/>
        <v>74342.399999999994</v>
      </c>
      <c r="J390" s="28">
        <f>SUMIFS(MasterSheet!L:L, MasterSheet!B:B, B390, MasterSheet!D:D, C390, MasterSheet!H:H, D390)</f>
        <v>0</v>
      </c>
      <c r="K390" s="28">
        <f t="shared" si="27"/>
        <v>0</v>
      </c>
      <c r="L390" s="21" t="str">
        <f>UPPER(VLOOKUP(D390,MasterSheet!H:U,14,))</f>
        <v>BIOLEGEND</v>
      </c>
    </row>
    <row r="391" spans="1:12" x14ac:dyDescent="0.25">
      <c r="A391" s="21" t="str">
        <f t="shared" si="24"/>
        <v>BIOLEGEND</v>
      </c>
      <c r="B391" s="21" t="str">
        <v>EED116209</v>
      </c>
      <c r="C391" s="30">
        <v>45824</v>
      </c>
      <c r="D391" s="21">
        <v>108422</v>
      </c>
      <c r="E391" s="21">
        <f>_xlfn.XLOOKUP(D391,MasterSheet!H:H,MasterSheet!F:F)</f>
        <v>11352</v>
      </c>
      <c r="F391" s="22">
        <f>SUMIFS(MasterSheet!J:J, MasterSheet!B:B, B391, MasterSheet!D:D, C391, MasterSheet!H:H, D391)</f>
        <v>2</v>
      </c>
      <c r="G391" s="22">
        <f t="shared" si="25"/>
        <v>22704</v>
      </c>
      <c r="H391" s="26">
        <f>SUMIFS(MasterSheet!K:K, MasterSheet!B:B, B391, MasterSheet!D:D, C391, MasterSheet!H:H, D391)</f>
        <v>2</v>
      </c>
      <c r="I391" s="26">
        <f t="shared" si="26"/>
        <v>22704</v>
      </c>
      <c r="J391" s="28">
        <f>SUMIFS(MasterSheet!L:L, MasterSheet!B:B, B391, MasterSheet!D:D, C391, MasterSheet!H:H, D391)</f>
        <v>0</v>
      </c>
      <c r="K391" s="28">
        <f t="shared" si="27"/>
        <v>0</v>
      </c>
      <c r="L391" s="21" t="str">
        <f>UPPER(VLOOKUP(D391,MasterSheet!H:U,14,))</f>
        <v>BIOLEGEND</v>
      </c>
    </row>
    <row r="392" spans="1:12" x14ac:dyDescent="0.25">
      <c r="A392" s="21" t="str">
        <f t="shared" si="24"/>
        <v>BIOLEGEND</v>
      </c>
      <c r="B392" s="21" t="str">
        <v>EED116209</v>
      </c>
      <c r="C392" s="30">
        <v>45824</v>
      </c>
      <c r="D392" s="21">
        <v>109104</v>
      </c>
      <c r="E392" s="21">
        <f>_xlfn.XLOOKUP(D392,MasterSheet!H:H,MasterSheet!F:F)</f>
        <v>18638.400000000001</v>
      </c>
      <c r="F392" s="22">
        <f>SUMIFS(MasterSheet!J:J, MasterSheet!B:B, B392, MasterSheet!D:D, C392, MasterSheet!H:H, D392)</f>
        <v>2</v>
      </c>
      <c r="G392" s="22">
        <f t="shared" si="25"/>
        <v>37276.800000000003</v>
      </c>
      <c r="H392" s="26">
        <f>SUMIFS(MasterSheet!K:K, MasterSheet!B:B, B392, MasterSheet!D:D, C392, MasterSheet!H:H, D392)</f>
        <v>2</v>
      </c>
      <c r="I392" s="26">
        <f t="shared" si="26"/>
        <v>37276.800000000003</v>
      </c>
      <c r="J392" s="28">
        <f>SUMIFS(MasterSheet!L:L, MasterSheet!B:B, B392, MasterSheet!D:D, C392, MasterSheet!H:H, D392)</f>
        <v>0</v>
      </c>
      <c r="K392" s="28">
        <f t="shared" si="27"/>
        <v>0</v>
      </c>
      <c r="L392" s="21" t="str">
        <f>UPPER(VLOOKUP(D392,MasterSheet!H:U,14,))</f>
        <v>BIOLEGEND</v>
      </c>
    </row>
    <row r="393" spans="1:12" x14ac:dyDescent="0.25">
      <c r="A393" s="21" t="str">
        <f t="shared" si="24"/>
        <v>BIOLEGEND</v>
      </c>
      <c r="B393" s="21" t="str">
        <v>EED116209</v>
      </c>
      <c r="C393" s="30">
        <v>45824</v>
      </c>
      <c r="D393" s="21">
        <v>109116</v>
      </c>
      <c r="E393" s="21">
        <f>_xlfn.XLOOKUP(D393,MasterSheet!H:H,MasterSheet!F:F)</f>
        <v>16051.2</v>
      </c>
      <c r="F393" s="22">
        <f>SUMIFS(MasterSheet!J:J, MasterSheet!B:B, B393, MasterSheet!D:D, C393, MasterSheet!H:H, D393)</f>
        <v>2</v>
      </c>
      <c r="G393" s="22">
        <f t="shared" si="25"/>
        <v>32102.400000000001</v>
      </c>
      <c r="H393" s="26">
        <f>SUMIFS(MasterSheet!K:K, MasterSheet!B:B, B393, MasterSheet!D:D, C393, MasterSheet!H:H, D393)</f>
        <v>2</v>
      </c>
      <c r="I393" s="26">
        <f t="shared" si="26"/>
        <v>32102.400000000001</v>
      </c>
      <c r="J393" s="28">
        <f>SUMIFS(MasterSheet!L:L, MasterSheet!B:B, B393, MasterSheet!D:D, C393, MasterSheet!H:H, D393)</f>
        <v>0</v>
      </c>
      <c r="K393" s="28">
        <f t="shared" si="27"/>
        <v>0</v>
      </c>
      <c r="L393" s="21" t="str">
        <f>UPPER(VLOOKUP(D393,MasterSheet!H:U,14,))</f>
        <v>BIOLEGEND</v>
      </c>
    </row>
    <row r="394" spans="1:12" x14ac:dyDescent="0.25">
      <c r="A394" s="21" t="str">
        <f t="shared" si="24"/>
        <v>BIOLEGEND</v>
      </c>
      <c r="B394" s="21" t="str">
        <v>EED116209</v>
      </c>
      <c r="C394" s="30">
        <v>45824</v>
      </c>
      <c r="D394" s="21">
        <v>113815</v>
      </c>
      <c r="E394" s="21">
        <f>_xlfn.XLOOKUP(D394,MasterSheet!H:H,MasterSheet!F:F)</f>
        <v>7761.6</v>
      </c>
      <c r="F394" s="22">
        <f>SUMIFS(MasterSheet!J:J, MasterSheet!B:B, B394, MasterSheet!D:D, C394, MasterSheet!H:H, D394)</f>
        <v>1</v>
      </c>
      <c r="G394" s="22">
        <f t="shared" si="25"/>
        <v>7761.6</v>
      </c>
      <c r="H394" s="26">
        <f>SUMIFS(MasterSheet!K:K, MasterSheet!B:B, B394, MasterSheet!D:D, C394, MasterSheet!H:H, D394)</f>
        <v>1</v>
      </c>
      <c r="I394" s="26">
        <f t="shared" si="26"/>
        <v>7761.6</v>
      </c>
      <c r="J394" s="28">
        <f>SUMIFS(MasterSheet!L:L, MasterSheet!B:B, B394, MasterSheet!D:D, C394, MasterSheet!H:H, D394)</f>
        <v>0</v>
      </c>
      <c r="K394" s="28">
        <f t="shared" si="27"/>
        <v>0</v>
      </c>
      <c r="L394" s="21" t="str">
        <f>UPPER(VLOOKUP(D394,MasterSheet!H:U,14,))</f>
        <v>BIOLEGEND</v>
      </c>
    </row>
    <row r="395" spans="1:12" x14ac:dyDescent="0.25">
      <c r="A395" s="21" t="str">
        <f t="shared" si="24"/>
        <v>BIOLEGEND</v>
      </c>
      <c r="B395" s="21" t="str">
        <v>EED116209</v>
      </c>
      <c r="C395" s="30">
        <v>45824</v>
      </c>
      <c r="D395" s="21">
        <v>115502</v>
      </c>
      <c r="E395" s="21">
        <f>_xlfn.XLOOKUP(D395,MasterSheet!H:H,MasterSheet!F:F)</f>
        <v>6547.2000000000007</v>
      </c>
      <c r="F395" s="22">
        <f>SUMIFS(MasterSheet!J:J, MasterSheet!B:B, B395, MasterSheet!D:D, C395, MasterSheet!H:H, D395)</f>
        <v>2</v>
      </c>
      <c r="G395" s="22">
        <f t="shared" si="25"/>
        <v>13094.400000000001</v>
      </c>
      <c r="H395" s="26">
        <f>SUMIFS(MasterSheet!K:K, MasterSheet!B:B, B395, MasterSheet!D:D, C395, MasterSheet!H:H, D395)</f>
        <v>2</v>
      </c>
      <c r="I395" s="26">
        <f t="shared" si="26"/>
        <v>13094.400000000001</v>
      </c>
      <c r="J395" s="28">
        <f>SUMIFS(MasterSheet!L:L, MasterSheet!B:B, B395, MasterSheet!D:D, C395, MasterSheet!H:H, D395)</f>
        <v>0</v>
      </c>
      <c r="K395" s="28">
        <f t="shared" si="27"/>
        <v>0</v>
      </c>
      <c r="L395" s="21" t="str">
        <f>UPPER(VLOOKUP(D395,MasterSheet!H:U,14,))</f>
        <v>BIOLEGEND</v>
      </c>
    </row>
    <row r="396" spans="1:12" x14ac:dyDescent="0.25">
      <c r="A396" s="21" t="str">
        <f t="shared" si="24"/>
        <v>BIOLEGEND</v>
      </c>
      <c r="B396" s="21" t="str">
        <v>EED116209</v>
      </c>
      <c r="C396" s="30">
        <v>45824</v>
      </c>
      <c r="D396" s="21">
        <v>115520</v>
      </c>
      <c r="E396" s="21">
        <f>_xlfn.XLOOKUP(D396,MasterSheet!H:H,MasterSheet!F:F)</f>
        <v>11352</v>
      </c>
      <c r="F396" s="22">
        <f>SUMIFS(MasterSheet!J:J, MasterSheet!B:B, B396, MasterSheet!D:D, C396, MasterSheet!H:H, D396)</f>
        <v>2</v>
      </c>
      <c r="G396" s="22">
        <f t="shared" si="25"/>
        <v>22704</v>
      </c>
      <c r="H396" s="26">
        <f>SUMIFS(MasterSheet!K:K, MasterSheet!B:B, B396, MasterSheet!D:D, C396, MasterSheet!H:H, D396)</f>
        <v>2</v>
      </c>
      <c r="I396" s="26">
        <f t="shared" si="26"/>
        <v>22704</v>
      </c>
      <c r="J396" s="28">
        <f>SUMIFS(MasterSheet!L:L, MasterSheet!B:B, B396, MasterSheet!D:D, C396, MasterSheet!H:H, D396)</f>
        <v>0</v>
      </c>
      <c r="K396" s="28">
        <f t="shared" si="27"/>
        <v>0</v>
      </c>
      <c r="L396" s="21" t="str">
        <f>UPPER(VLOOKUP(D396,MasterSheet!H:U,14,))</f>
        <v>BIOLEGEND</v>
      </c>
    </row>
    <row r="397" spans="1:12" x14ac:dyDescent="0.25">
      <c r="A397" s="21" t="str">
        <f t="shared" si="24"/>
        <v>BIOLEGEND</v>
      </c>
      <c r="B397" s="21" t="str">
        <v>EED116209</v>
      </c>
      <c r="C397" s="30">
        <v>45824</v>
      </c>
      <c r="D397" s="21">
        <v>116220</v>
      </c>
      <c r="E397" s="21">
        <f>_xlfn.XLOOKUP(D397,MasterSheet!H:H,MasterSheet!F:F)</f>
        <v>11352</v>
      </c>
      <c r="F397" s="22">
        <f>SUMIFS(MasterSheet!J:J, MasterSheet!B:B, B397, MasterSheet!D:D, C397, MasterSheet!H:H, D397)</f>
        <v>1</v>
      </c>
      <c r="G397" s="22">
        <f t="shared" si="25"/>
        <v>11352</v>
      </c>
      <c r="H397" s="26">
        <f>SUMIFS(MasterSheet!K:K, MasterSheet!B:B, B397, MasterSheet!D:D, C397, MasterSheet!H:H, D397)</f>
        <v>1</v>
      </c>
      <c r="I397" s="26">
        <f t="shared" si="26"/>
        <v>11352</v>
      </c>
      <c r="J397" s="28">
        <f>SUMIFS(MasterSheet!L:L, MasterSheet!B:B, B397, MasterSheet!D:D, C397, MasterSheet!H:H, D397)</f>
        <v>0</v>
      </c>
      <c r="K397" s="28">
        <f t="shared" si="27"/>
        <v>0</v>
      </c>
      <c r="L397" s="21" t="str">
        <f>UPPER(VLOOKUP(D397,MasterSheet!H:U,14,))</f>
        <v>BIOLEGEND</v>
      </c>
    </row>
    <row r="398" spans="1:12" x14ac:dyDescent="0.25">
      <c r="A398" s="21" t="str">
        <f t="shared" si="24"/>
        <v>BIOLEGEND</v>
      </c>
      <c r="B398" s="21" t="str">
        <v>EED116209</v>
      </c>
      <c r="C398" s="30">
        <v>45824</v>
      </c>
      <c r="D398" s="21">
        <v>123130</v>
      </c>
      <c r="E398" s="21">
        <f>_xlfn.XLOOKUP(D398,MasterSheet!H:H,MasterSheet!F:F)</f>
        <v>16579.2</v>
      </c>
      <c r="F398" s="22">
        <f>SUMIFS(MasterSheet!J:J, MasterSheet!B:B, B398, MasterSheet!D:D, C398, MasterSheet!H:H, D398)</f>
        <v>2</v>
      </c>
      <c r="G398" s="22">
        <f t="shared" si="25"/>
        <v>33158.400000000001</v>
      </c>
      <c r="H398" s="26">
        <f>SUMIFS(MasterSheet!K:K, MasterSheet!B:B, B398, MasterSheet!D:D, C398, MasterSheet!H:H, D398)</f>
        <v>2</v>
      </c>
      <c r="I398" s="26">
        <f t="shared" si="26"/>
        <v>33158.400000000001</v>
      </c>
      <c r="J398" s="28">
        <f>SUMIFS(MasterSheet!L:L, MasterSheet!B:B, B398, MasterSheet!D:D, C398, MasterSheet!H:H, D398)</f>
        <v>0</v>
      </c>
      <c r="K398" s="28">
        <f t="shared" si="27"/>
        <v>0</v>
      </c>
      <c r="L398" s="21" t="str">
        <f>UPPER(VLOOKUP(D398,MasterSheet!H:U,14,))</f>
        <v>BIOLEGEND</v>
      </c>
    </row>
    <row r="399" spans="1:12" x14ac:dyDescent="0.25">
      <c r="A399" s="21" t="str">
        <f t="shared" si="24"/>
        <v>BIOLEGEND</v>
      </c>
      <c r="B399" s="21" t="str">
        <v>EED116209</v>
      </c>
      <c r="C399" s="30">
        <v>45824</v>
      </c>
      <c r="D399" s="21">
        <v>135248</v>
      </c>
      <c r="E399" s="21">
        <f>_xlfn.XLOOKUP(D399,MasterSheet!H:H,MasterSheet!F:F)</f>
        <v>74342.399999999994</v>
      </c>
      <c r="F399" s="22">
        <f>SUMIFS(MasterSheet!J:J, MasterSheet!B:B, B399, MasterSheet!D:D, C399, MasterSheet!H:H, D399)</f>
        <v>1</v>
      </c>
      <c r="G399" s="22">
        <f t="shared" si="25"/>
        <v>74342.399999999994</v>
      </c>
      <c r="H399" s="26">
        <f>SUMIFS(MasterSheet!K:K, MasterSheet!B:B, B399, MasterSheet!D:D, C399, MasterSheet!H:H, D399)</f>
        <v>1</v>
      </c>
      <c r="I399" s="26">
        <f t="shared" si="26"/>
        <v>74342.399999999994</v>
      </c>
      <c r="J399" s="28">
        <f>SUMIFS(MasterSheet!L:L, MasterSheet!B:B, B399, MasterSheet!D:D, C399, MasterSheet!H:H, D399)</f>
        <v>0</v>
      </c>
      <c r="K399" s="28">
        <f t="shared" si="27"/>
        <v>0</v>
      </c>
      <c r="L399" s="21" t="str">
        <f>UPPER(VLOOKUP(D399,MasterSheet!H:U,14,))</f>
        <v>BIOLEGEND</v>
      </c>
    </row>
    <row r="400" spans="1:12" x14ac:dyDescent="0.25">
      <c r="A400" s="21" t="str">
        <f t="shared" si="24"/>
        <v>BIOLEGEND</v>
      </c>
      <c r="B400" s="21" t="str">
        <v>EED116209</v>
      </c>
      <c r="C400" s="30">
        <v>45824</v>
      </c>
      <c r="D400" s="21">
        <v>142512</v>
      </c>
      <c r="E400" s="21">
        <f>_xlfn.XLOOKUP(D400,MasterSheet!H:H,MasterSheet!F:F)</f>
        <v>16816.8</v>
      </c>
      <c r="F400" s="22">
        <f>SUMIFS(MasterSheet!J:J, MasterSheet!B:B, B400, MasterSheet!D:D, C400, MasterSheet!H:H, D400)</f>
        <v>2</v>
      </c>
      <c r="G400" s="22">
        <f t="shared" si="25"/>
        <v>33633.599999999999</v>
      </c>
      <c r="H400" s="26">
        <f>SUMIFS(MasterSheet!K:K, MasterSheet!B:B, B400, MasterSheet!D:D, C400, MasterSheet!H:H, D400)</f>
        <v>2</v>
      </c>
      <c r="I400" s="26">
        <f t="shared" si="26"/>
        <v>33633.599999999999</v>
      </c>
      <c r="J400" s="28">
        <f>SUMIFS(MasterSheet!L:L, MasterSheet!B:B, B400, MasterSheet!D:D, C400, MasterSheet!H:H, D400)</f>
        <v>0</v>
      </c>
      <c r="K400" s="28">
        <f t="shared" si="27"/>
        <v>0</v>
      </c>
      <c r="L400" s="21" t="str">
        <f>UPPER(VLOOKUP(D400,MasterSheet!H:U,14,))</f>
        <v>BIOLEGEND</v>
      </c>
    </row>
    <row r="401" spans="1:12" x14ac:dyDescent="0.25">
      <c r="A401" s="21" t="str">
        <f t="shared" si="24"/>
        <v>BIOLEGEND</v>
      </c>
      <c r="B401" s="21" t="str">
        <v>EED116209</v>
      </c>
      <c r="C401" s="30">
        <v>45824</v>
      </c>
      <c r="D401" s="21">
        <v>144610</v>
      </c>
      <c r="E401" s="21">
        <f>_xlfn.XLOOKUP(D401,MasterSheet!H:H,MasterSheet!F:F)</f>
        <v>20169.599999999999</v>
      </c>
      <c r="F401" s="22">
        <f>SUMIFS(MasterSheet!J:J, MasterSheet!B:B, B401, MasterSheet!D:D, C401, MasterSheet!H:H, D401)</f>
        <v>2</v>
      </c>
      <c r="G401" s="22">
        <f t="shared" si="25"/>
        <v>40339.199999999997</v>
      </c>
      <c r="H401" s="26">
        <f>SUMIFS(MasterSheet!K:K, MasterSheet!B:B, B401, MasterSheet!D:D, C401, MasterSheet!H:H, D401)</f>
        <v>2</v>
      </c>
      <c r="I401" s="26">
        <f t="shared" si="26"/>
        <v>40339.199999999997</v>
      </c>
      <c r="J401" s="28">
        <f>SUMIFS(MasterSheet!L:L, MasterSheet!B:B, B401, MasterSheet!D:D, C401, MasterSheet!H:H, D401)</f>
        <v>0</v>
      </c>
      <c r="K401" s="28">
        <f t="shared" si="27"/>
        <v>0</v>
      </c>
      <c r="L401" s="21" t="str">
        <f>UPPER(VLOOKUP(D401,MasterSheet!H:U,14,))</f>
        <v>BIOLEGEND</v>
      </c>
    </row>
    <row r="402" spans="1:12" x14ac:dyDescent="0.25">
      <c r="A402" s="21" t="str">
        <f t="shared" si="24"/>
        <v>BIOLEGEND</v>
      </c>
      <c r="B402" s="21" t="str">
        <v>EED116209</v>
      </c>
      <c r="C402" s="30">
        <v>45824</v>
      </c>
      <c r="D402" s="21">
        <v>144612</v>
      </c>
      <c r="E402" s="21">
        <f>_xlfn.XLOOKUP(D402,MasterSheet!H:H,MasterSheet!F:F)</f>
        <v>10243.200000000001</v>
      </c>
      <c r="F402" s="22">
        <f>SUMIFS(MasterSheet!J:J, MasterSheet!B:B, B402, MasterSheet!D:D, C402, MasterSheet!H:H, D402)</f>
        <v>2</v>
      </c>
      <c r="G402" s="22">
        <f t="shared" si="25"/>
        <v>20486.400000000001</v>
      </c>
      <c r="H402" s="26">
        <f>SUMIFS(MasterSheet!K:K, MasterSheet!B:B, B402, MasterSheet!D:D, C402, MasterSheet!H:H, D402)</f>
        <v>2</v>
      </c>
      <c r="I402" s="26">
        <f t="shared" si="26"/>
        <v>20486.400000000001</v>
      </c>
      <c r="J402" s="28">
        <f>SUMIFS(MasterSheet!L:L, MasterSheet!B:B, B402, MasterSheet!D:D, C402, MasterSheet!H:H, D402)</f>
        <v>0</v>
      </c>
      <c r="K402" s="28">
        <f t="shared" si="27"/>
        <v>0</v>
      </c>
      <c r="L402" s="21" t="str">
        <f>UPPER(VLOOKUP(D402,MasterSheet!H:U,14,))</f>
        <v>BIOLEGEND</v>
      </c>
    </row>
    <row r="403" spans="1:12" x14ac:dyDescent="0.25">
      <c r="A403" s="21" t="str">
        <f t="shared" si="24"/>
        <v>BIOLEGEND</v>
      </c>
      <c r="B403" s="21" t="str">
        <v>EED116209</v>
      </c>
      <c r="C403" s="30">
        <v>45824</v>
      </c>
      <c r="D403" s="21">
        <v>302339</v>
      </c>
      <c r="E403" s="21">
        <f>_xlfn.XLOOKUP(D403,MasterSheet!H:H,MasterSheet!F:F)</f>
        <v>12012</v>
      </c>
      <c r="F403" s="22">
        <f>SUMIFS(MasterSheet!J:J, MasterSheet!B:B, B403, MasterSheet!D:D, C403, MasterSheet!H:H, D403)</f>
        <v>2</v>
      </c>
      <c r="G403" s="22">
        <f t="shared" si="25"/>
        <v>24024</v>
      </c>
      <c r="H403" s="26">
        <f>SUMIFS(MasterSheet!K:K, MasterSheet!B:B, B403, MasterSheet!D:D, C403, MasterSheet!H:H, D403)</f>
        <v>2</v>
      </c>
      <c r="I403" s="26">
        <f t="shared" si="26"/>
        <v>24024</v>
      </c>
      <c r="J403" s="28">
        <f>SUMIFS(MasterSheet!L:L, MasterSheet!B:B, B403, MasterSheet!D:D, C403, MasterSheet!H:H, D403)</f>
        <v>0</v>
      </c>
      <c r="K403" s="28">
        <f t="shared" si="27"/>
        <v>0</v>
      </c>
      <c r="L403" s="21" t="str">
        <f>UPPER(VLOOKUP(D403,MasterSheet!H:U,14,))</f>
        <v>BIOLEGEND</v>
      </c>
    </row>
    <row r="404" spans="1:12" x14ac:dyDescent="0.25">
      <c r="A404" s="21" t="str">
        <f t="shared" si="24"/>
        <v>BIOLEGEND</v>
      </c>
      <c r="B404" s="21" t="str">
        <v>EED116209</v>
      </c>
      <c r="C404" s="30">
        <v>45824</v>
      </c>
      <c r="D404" s="21">
        <v>310910</v>
      </c>
      <c r="E404" s="21">
        <f>_xlfn.XLOOKUP(D404,MasterSheet!H:H,MasterSheet!F:F)</f>
        <v>8131.2000000000007</v>
      </c>
      <c r="F404" s="22">
        <f>SUMIFS(MasterSheet!J:J, MasterSheet!B:B, B404, MasterSheet!D:D, C404, MasterSheet!H:H, D404)</f>
        <v>1</v>
      </c>
      <c r="G404" s="22">
        <f t="shared" si="25"/>
        <v>8131.2000000000007</v>
      </c>
      <c r="H404" s="26">
        <f>SUMIFS(MasterSheet!K:K, MasterSheet!B:B, B404, MasterSheet!D:D, C404, MasterSheet!H:H, D404)</f>
        <v>1</v>
      </c>
      <c r="I404" s="26">
        <f t="shared" si="26"/>
        <v>8131.2000000000007</v>
      </c>
      <c r="J404" s="28">
        <f>SUMIFS(MasterSheet!L:L, MasterSheet!B:B, B404, MasterSheet!D:D, C404, MasterSheet!H:H, D404)</f>
        <v>0</v>
      </c>
      <c r="K404" s="28">
        <f t="shared" si="27"/>
        <v>0</v>
      </c>
      <c r="L404" s="21" t="str">
        <f>UPPER(VLOOKUP(D404,MasterSheet!H:U,14,))</f>
        <v>BIOLEGEND</v>
      </c>
    </row>
    <row r="405" spans="1:12" x14ac:dyDescent="0.25">
      <c r="A405" s="21" t="str">
        <f t="shared" si="24"/>
        <v>BIOLEGEND</v>
      </c>
      <c r="B405" s="21" t="str">
        <v>EED116209</v>
      </c>
      <c r="C405" s="30">
        <v>45824</v>
      </c>
      <c r="D405" s="21">
        <v>317433</v>
      </c>
      <c r="E405" s="21">
        <f>_xlfn.XLOOKUP(D405,MasterSheet!H:H,MasterSheet!F:F)</f>
        <v>10890</v>
      </c>
      <c r="F405" s="22">
        <f>SUMIFS(MasterSheet!J:J, MasterSheet!B:B, B405, MasterSheet!D:D, C405, MasterSheet!H:H, D405)</f>
        <v>1</v>
      </c>
      <c r="G405" s="22">
        <f t="shared" si="25"/>
        <v>10890</v>
      </c>
      <c r="H405" s="26">
        <f>SUMIFS(MasterSheet!K:K, MasterSheet!B:B, B405, MasterSheet!D:D, C405, MasterSheet!H:H, D405)</f>
        <v>1</v>
      </c>
      <c r="I405" s="26">
        <f t="shared" si="26"/>
        <v>10890</v>
      </c>
      <c r="J405" s="28">
        <f>SUMIFS(MasterSheet!L:L, MasterSheet!B:B, B405, MasterSheet!D:D, C405, MasterSheet!H:H, D405)</f>
        <v>0</v>
      </c>
      <c r="K405" s="28">
        <f t="shared" si="27"/>
        <v>0</v>
      </c>
      <c r="L405" s="21" t="str">
        <f>UPPER(VLOOKUP(D405,MasterSheet!H:U,14,))</f>
        <v>BIOLEGEND</v>
      </c>
    </row>
    <row r="406" spans="1:12" x14ac:dyDescent="0.25">
      <c r="A406" s="21" t="str">
        <f t="shared" si="24"/>
        <v>BIOLEGEND</v>
      </c>
      <c r="B406" s="21" t="str">
        <v>EED116209</v>
      </c>
      <c r="C406" s="30">
        <v>45824</v>
      </c>
      <c r="D406" s="21">
        <v>328109</v>
      </c>
      <c r="E406" s="21">
        <f>_xlfn.XLOOKUP(D406,MasterSheet!H:H,MasterSheet!F:F)</f>
        <v>7075.2000000000007</v>
      </c>
      <c r="F406" s="22">
        <f>SUMIFS(MasterSheet!J:J, MasterSheet!B:B, B406, MasterSheet!D:D, C406, MasterSheet!H:H, D406)</f>
        <v>1</v>
      </c>
      <c r="G406" s="22">
        <f t="shared" si="25"/>
        <v>7075.2000000000007</v>
      </c>
      <c r="H406" s="26">
        <f>SUMIFS(MasterSheet!K:K, MasterSheet!B:B, B406, MasterSheet!D:D, C406, MasterSheet!H:H, D406)</f>
        <v>1</v>
      </c>
      <c r="I406" s="26">
        <f t="shared" si="26"/>
        <v>7075.2000000000007</v>
      </c>
      <c r="J406" s="28">
        <f>SUMIFS(MasterSheet!L:L, MasterSheet!B:B, B406, MasterSheet!D:D, C406, MasterSheet!H:H, D406)</f>
        <v>0</v>
      </c>
      <c r="K406" s="28">
        <f t="shared" si="27"/>
        <v>0</v>
      </c>
      <c r="L406" s="21" t="str">
        <f>UPPER(VLOOKUP(D406,MasterSheet!H:U,14,))</f>
        <v>BIOLEGEND</v>
      </c>
    </row>
    <row r="407" spans="1:12" x14ac:dyDescent="0.25">
      <c r="A407" s="21" t="str">
        <f t="shared" si="24"/>
        <v>BIOLEGEND</v>
      </c>
      <c r="B407" s="21" t="str">
        <v>EED116209</v>
      </c>
      <c r="C407" s="30">
        <v>45824</v>
      </c>
      <c r="D407" s="21">
        <v>343509</v>
      </c>
      <c r="E407" s="21">
        <f>_xlfn.XLOOKUP(D407,MasterSheet!H:H,MasterSheet!F:F)</f>
        <v>5966.4</v>
      </c>
      <c r="F407" s="22">
        <f>SUMIFS(MasterSheet!J:J, MasterSheet!B:B, B407, MasterSheet!D:D, C407, MasterSheet!H:H, D407)</f>
        <v>1</v>
      </c>
      <c r="G407" s="22">
        <f t="shared" si="25"/>
        <v>5966.4</v>
      </c>
      <c r="H407" s="26">
        <f>SUMIFS(MasterSheet!K:K, MasterSheet!B:B, B407, MasterSheet!D:D, C407, MasterSheet!H:H, D407)</f>
        <v>1</v>
      </c>
      <c r="I407" s="26">
        <f t="shared" si="26"/>
        <v>5966.4</v>
      </c>
      <c r="J407" s="28">
        <f>SUMIFS(MasterSheet!L:L, MasterSheet!B:B, B407, MasterSheet!D:D, C407, MasterSheet!H:H, D407)</f>
        <v>0</v>
      </c>
      <c r="K407" s="28">
        <f t="shared" si="27"/>
        <v>0</v>
      </c>
      <c r="L407" s="21" t="str">
        <f>UPPER(VLOOKUP(D407,MasterSheet!H:U,14,))</f>
        <v>BIOLEGEND</v>
      </c>
    </row>
    <row r="408" spans="1:12" x14ac:dyDescent="0.25">
      <c r="A408" s="21" t="str">
        <f t="shared" si="24"/>
        <v>BIOLEGEND</v>
      </c>
      <c r="B408" s="21" t="str">
        <v>EED116209</v>
      </c>
      <c r="C408" s="30">
        <v>45824</v>
      </c>
      <c r="D408" s="21">
        <v>344007</v>
      </c>
      <c r="E408" s="21">
        <f>_xlfn.XLOOKUP(D408,MasterSheet!H:H,MasterSheet!F:F)</f>
        <v>12540</v>
      </c>
      <c r="F408" s="22">
        <f>SUMIFS(MasterSheet!J:J, MasterSheet!B:B, B408, MasterSheet!D:D, C408, MasterSheet!H:H, D408)</f>
        <v>1</v>
      </c>
      <c r="G408" s="22">
        <f t="shared" si="25"/>
        <v>12540</v>
      </c>
      <c r="H408" s="26">
        <f>SUMIFS(MasterSheet!K:K, MasterSheet!B:B, B408, MasterSheet!D:D, C408, MasterSheet!H:H, D408)</f>
        <v>1</v>
      </c>
      <c r="I408" s="26">
        <f t="shared" si="26"/>
        <v>12540</v>
      </c>
      <c r="J408" s="28">
        <f>SUMIFS(MasterSheet!L:L, MasterSheet!B:B, B408, MasterSheet!D:D, C408, MasterSheet!H:H, D408)</f>
        <v>0</v>
      </c>
      <c r="K408" s="28">
        <f t="shared" si="27"/>
        <v>0</v>
      </c>
      <c r="L408" s="21" t="str">
        <f>UPPER(VLOOKUP(D408,MasterSheet!H:U,14,))</f>
        <v>BIOLEGEND</v>
      </c>
    </row>
    <row r="409" spans="1:12" x14ac:dyDescent="0.25">
      <c r="A409" s="21" t="str">
        <f t="shared" si="24"/>
        <v>BIOLEGEND</v>
      </c>
      <c r="B409" s="21" t="str">
        <v>EED116209</v>
      </c>
      <c r="C409" s="30">
        <v>45824</v>
      </c>
      <c r="D409" s="21">
        <v>353214</v>
      </c>
      <c r="E409" s="21">
        <f>_xlfn.XLOOKUP(D409,MasterSheet!H:H,MasterSheet!F:F)</f>
        <v>17846.400000000001</v>
      </c>
      <c r="F409" s="22">
        <f>SUMIFS(MasterSheet!J:J, MasterSheet!B:B, B409, MasterSheet!D:D, C409, MasterSheet!H:H, D409)</f>
        <v>4</v>
      </c>
      <c r="G409" s="22">
        <f t="shared" si="25"/>
        <v>71385.600000000006</v>
      </c>
      <c r="H409" s="26">
        <f>SUMIFS(MasterSheet!K:K, MasterSheet!B:B, B409, MasterSheet!D:D, C409, MasterSheet!H:H, D409)</f>
        <v>4</v>
      </c>
      <c r="I409" s="26">
        <f t="shared" si="26"/>
        <v>71385.600000000006</v>
      </c>
      <c r="J409" s="28">
        <f>SUMIFS(MasterSheet!L:L, MasterSheet!B:B, B409, MasterSheet!D:D, C409, MasterSheet!H:H, D409)</f>
        <v>0</v>
      </c>
      <c r="K409" s="28">
        <f t="shared" si="27"/>
        <v>0</v>
      </c>
      <c r="L409" s="21" t="str">
        <f>UPPER(VLOOKUP(D409,MasterSheet!H:U,14,))</f>
        <v>BIOLEGEND</v>
      </c>
    </row>
    <row r="410" spans="1:12" x14ac:dyDescent="0.25">
      <c r="A410" s="21" t="str">
        <f t="shared" si="24"/>
        <v>BIOLEGEND</v>
      </c>
      <c r="B410" s="21" t="str">
        <v>EED116209</v>
      </c>
      <c r="C410" s="30">
        <v>45824</v>
      </c>
      <c r="D410" s="21">
        <v>356619</v>
      </c>
      <c r="E410" s="21">
        <f>_xlfn.XLOOKUP(D410,MasterSheet!H:H,MasterSheet!F:F)</f>
        <v>13794</v>
      </c>
      <c r="F410" s="22">
        <f>SUMIFS(MasterSheet!J:J, MasterSheet!B:B, B410, MasterSheet!D:D, C410, MasterSheet!H:H, D410)</f>
        <v>1</v>
      </c>
      <c r="G410" s="22">
        <f t="shared" si="25"/>
        <v>13794</v>
      </c>
      <c r="H410" s="26">
        <f>SUMIFS(MasterSheet!K:K, MasterSheet!B:B, B410, MasterSheet!D:D, C410, MasterSheet!H:H, D410)</f>
        <v>1</v>
      </c>
      <c r="I410" s="26">
        <f t="shared" si="26"/>
        <v>13794</v>
      </c>
      <c r="J410" s="28">
        <f>SUMIFS(MasterSheet!L:L, MasterSheet!B:B, B410, MasterSheet!D:D, C410, MasterSheet!H:H, D410)</f>
        <v>0</v>
      </c>
      <c r="K410" s="28">
        <f t="shared" si="27"/>
        <v>0</v>
      </c>
      <c r="L410" s="21" t="str">
        <f>UPPER(VLOOKUP(D410,MasterSheet!H:U,14,))</f>
        <v>BIOLEGEND</v>
      </c>
    </row>
    <row r="411" spans="1:12" x14ac:dyDescent="0.25">
      <c r="A411" s="21" t="str">
        <f t="shared" si="24"/>
        <v>BIOLEGEND</v>
      </c>
      <c r="B411" s="21" t="str">
        <v>EED116209</v>
      </c>
      <c r="C411" s="30">
        <v>45824</v>
      </c>
      <c r="D411" s="21">
        <v>359413</v>
      </c>
      <c r="E411" s="21">
        <f>_xlfn.XLOOKUP(D411,MasterSheet!H:H,MasterSheet!F:F)</f>
        <v>12012</v>
      </c>
      <c r="F411" s="22">
        <f>SUMIFS(MasterSheet!J:J, MasterSheet!B:B, B411, MasterSheet!D:D, C411, MasterSheet!H:H, D411)</f>
        <v>1</v>
      </c>
      <c r="G411" s="22">
        <f t="shared" si="25"/>
        <v>12012</v>
      </c>
      <c r="H411" s="26">
        <f>SUMIFS(MasterSheet!K:K, MasterSheet!B:B, B411, MasterSheet!D:D, C411, MasterSheet!H:H, D411)</f>
        <v>1</v>
      </c>
      <c r="I411" s="26">
        <f t="shared" si="26"/>
        <v>12012</v>
      </c>
      <c r="J411" s="28">
        <f>SUMIFS(MasterSheet!L:L, MasterSheet!B:B, B411, MasterSheet!D:D, C411, MasterSheet!H:H, D411)</f>
        <v>0</v>
      </c>
      <c r="K411" s="28">
        <f t="shared" si="27"/>
        <v>0</v>
      </c>
      <c r="L411" s="21" t="str">
        <f>UPPER(VLOOKUP(D411,MasterSheet!H:U,14,))</f>
        <v>BIOLEGEND</v>
      </c>
    </row>
    <row r="412" spans="1:12" x14ac:dyDescent="0.25">
      <c r="A412" s="21" t="str">
        <f t="shared" si="24"/>
        <v>BIOLEGEND</v>
      </c>
      <c r="B412" s="21" t="str">
        <v>EED116209</v>
      </c>
      <c r="C412" s="30">
        <v>45824</v>
      </c>
      <c r="D412" s="21">
        <v>360731</v>
      </c>
      <c r="E412" s="21">
        <f>_xlfn.XLOOKUP(D412,MasterSheet!H:H,MasterSheet!F:F)</f>
        <v>15642</v>
      </c>
      <c r="F412" s="22">
        <f>SUMIFS(MasterSheet!J:J, MasterSheet!B:B, B412, MasterSheet!D:D, C412, MasterSheet!H:H, D412)</f>
        <v>1</v>
      </c>
      <c r="G412" s="22">
        <f t="shared" si="25"/>
        <v>15642</v>
      </c>
      <c r="H412" s="26">
        <f>SUMIFS(MasterSheet!K:K, MasterSheet!B:B, B412, MasterSheet!D:D, C412, MasterSheet!H:H, D412)</f>
        <v>1</v>
      </c>
      <c r="I412" s="26">
        <f t="shared" si="26"/>
        <v>15642</v>
      </c>
      <c r="J412" s="28">
        <f>SUMIFS(MasterSheet!L:L, MasterSheet!B:B, B412, MasterSheet!D:D, C412, MasterSheet!H:H, D412)</f>
        <v>0</v>
      </c>
      <c r="K412" s="28">
        <f t="shared" si="27"/>
        <v>0</v>
      </c>
      <c r="L412" s="21" t="str">
        <f>UPPER(VLOOKUP(D412,MasterSheet!H:U,14,))</f>
        <v>BIOLEGEND</v>
      </c>
    </row>
    <row r="413" spans="1:12" x14ac:dyDescent="0.25">
      <c r="A413" s="21" t="str">
        <f t="shared" si="24"/>
        <v>BIOLEGEND</v>
      </c>
      <c r="B413" s="21" t="str">
        <v>EED116209</v>
      </c>
      <c r="C413" s="30">
        <v>45824</v>
      </c>
      <c r="D413" s="21">
        <v>362510</v>
      </c>
      <c r="E413" s="21">
        <f>_xlfn.XLOOKUP(D413,MasterSheet!H:H,MasterSheet!F:F)</f>
        <v>15840</v>
      </c>
      <c r="F413" s="22">
        <f>SUMIFS(MasterSheet!J:J, MasterSheet!B:B, B413, MasterSheet!D:D, C413, MasterSheet!H:H, D413)</f>
        <v>1</v>
      </c>
      <c r="G413" s="22">
        <f t="shared" si="25"/>
        <v>15840</v>
      </c>
      <c r="H413" s="26">
        <f>SUMIFS(MasterSheet!K:K, MasterSheet!B:B, B413, MasterSheet!D:D, C413, MasterSheet!H:H, D413)</f>
        <v>1</v>
      </c>
      <c r="I413" s="26">
        <f t="shared" si="26"/>
        <v>15840</v>
      </c>
      <c r="J413" s="28">
        <f>SUMIFS(MasterSheet!L:L, MasterSheet!B:B, B413, MasterSheet!D:D, C413, MasterSheet!H:H, D413)</f>
        <v>0</v>
      </c>
      <c r="K413" s="28">
        <f t="shared" si="27"/>
        <v>0</v>
      </c>
      <c r="L413" s="21" t="str">
        <f>UPPER(VLOOKUP(D413,MasterSheet!H:U,14,))</f>
        <v>BIOLEGEND</v>
      </c>
    </row>
    <row r="414" spans="1:12" x14ac:dyDescent="0.25">
      <c r="A414" s="21" t="str">
        <f t="shared" si="24"/>
        <v>BIOLEGEND</v>
      </c>
      <c r="B414" s="21" t="str">
        <v>EED116209</v>
      </c>
      <c r="C414" s="30">
        <v>45824</v>
      </c>
      <c r="D414" s="21">
        <v>379207</v>
      </c>
      <c r="E414" s="21">
        <f>_xlfn.XLOOKUP(D414,MasterSheet!H:H,MasterSheet!F:F)</f>
        <v>7550.4</v>
      </c>
      <c r="F414" s="22">
        <f>SUMIFS(MasterSheet!J:J, MasterSheet!B:B, B414, MasterSheet!D:D, C414, MasterSheet!H:H, D414)</f>
        <v>1</v>
      </c>
      <c r="G414" s="22">
        <f t="shared" si="25"/>
        <v>7550.4</v>
      </c>
      <c r="H414" s="26">
        <f>SUMIFS(MasterSheet!K:K, MasterSheet!B:B, B414, MasterSheet!D:D, C414, MasterSheet!H:H, D414)</f>
        <v>1</v>
      </c>
      <c r="I414" s="26">
        <f t="shared" si="26"/>
        <v>7550.4</v>
      </c>
      <c r="J414" s="28">
        <f>SUMIFS(MasterSheet!L:L, MasterSheet!B:B, B414, MasterSheet!D:D, C414, MasterSheet!H:H, D414)</f>
        <v>0</v>
      </c>
      <c r="K414" s="28">
        <f t="shared" si="27"/>
        <v>0</v>
      </c>
      <c r="L414" s="21" t="str">
        <f>UPPER(VLOOKUP(D414,MasterSheet!H:U,14,))</f>
        <v>BIOLEGEND</v>
      </c>
    </row>
    <row r="415" spans="1:12" x14ac:dyDescent="0.25">
      <c r="A415" s="21" t="str">
        <f t="shared" si="24"/>
        <v>BIOLEGEND</v>
      </c>
      <c r="B415" s="21" t="str">
        <v>EED116209</v>
      </c>
      <c r="C415" s="30">
        <v>45824</v>
      </c>
      <c r="D415" s="21">
        <v>381506</v>
      </c>
      <c r="E415" s="21">
        <f>_xlfn.XLOOKUP(D415,MasterSheet!H:H,MasterSheet!F:F)</f>
        <v>21067.200000000001</v>
      </c>
      <c r="F415" s="22">
        <f>SUMIFS(MasterSheet!J:J, MasterSheet!B:B, B415, MasterSheet!D:D, C415, MasterSheet!H:H, D415)</f>
        <v>1</v>
      </c>
      <c r="G415" s="22">
        <f t="shared" si="25"/>
        <v>21067.200000000001</v>
      </c>
      <c r="H415" s="26">
        <f>SUMIFS(MasterSheet!K:K, MasterSheet!B:B, B415, MasterSheet!D:D, C415, MasterSheet!H:H, D415)</f>
        <v>1</v>
      </c>
      <c r="I415" s="26">
        <f t="shared" si="26"/>
        <v>21067.200000000001</v>
      </c>
      <c r="J415" s="28">
        <f>SUMIFS(MasterSheet!L:L, MasterSheet!B:B, B415, MasterSheet!D:D, C415, MasterSheet!H:H, D415)</f>
        <v>0</v>
      </c>
      <c r="K415" s="28">
        <f t="shared" si="27"/>
        <v>0</v>
      </c>
      <c r="L415" s="21" t="str">
        <f>UPPER(VLOOKUP(D415,MasterSheet!H:U,14,))</f>
        <v>BIOLEGEND</v>
      </c>
    </row>
    <row r="416" spans="1:12" x14ac:dyDescent="0.25">
      <c r="A416" s="21" t="str">
        <f t="shared" si="24"/>
        <v>BIOLEGEND</v>
      </c>
      <c r="B416" s="21" t="str">
        <v>EED116209</v>
      </c>
      <c r="C416" s="30">
        <v>45824</v>
      </c>
      <c r="D416" s="21">
        <v>397907</v>
      </c>
      <c r="E416" s="21">
        <f>_xlfn.XLOOKUP(D416,MasterSheet!H:H,MasterSheet!F:F)</f>
        <v>6600</v>
      </c>
      <c r="F416" s="22">
        <f>SUMIFS(MasterSheet!J:J, MasterSheet!B:B, B416, MasterSheet!D:D, C416, MasterSheet!H:H, D416)</f>
        <v>1</v>
      </c>
      <c r="G416" s="22">
        <f t="shared" si="25"/>
        <v>6600</v>
      </c>
      <c r="H416" s="26">
        <f>SUMIFS(MasterSheet!K:K, MasterSheet!B:B, B416, MasterSheet!D:D, C416, MasterSheet!H:H, D416)</f>
        <v>1</v>
      </c>
      <c r="I416" s="26">
        <f t="shared" si="26"/>
        <v>6600</v>
      </c>
      <c r="J416" s="28">
        <f>SUMIFS(MasterSheet!L:L, MasterSheet!B:B, B416, MasterSheet!D:D, C416, MasterSheet!H:H, D416)</f>
        <v>0</v>
      </c>
      <c r="K416" s="28">
        <f t="shared" si="27"/>
        <v>0</v>
      </c>
      <c r="L416" s="21" t="str">
        <f>UPPER(VLOOKUP(D416,MasterSheet!H:U,14,))</f>
        <v>BIOLEGEND</v>
      </c>
    </row>
    <row r="417" spans="1:12" x14ac:dyDescent="0.25">
      <c r="A417" s="21" t="str">
        <f t="shared" si="24"/>
        <v>BIOLEGEND</v>
      </c>
      <c r="B417" s="21" t="str">
        <v>EED116209</v>
      </c>
      <c r="C417" s="30">
        <v>45824</v>
      </c>
      <c r="D417" s="21">
        <v>400401</v>
      </c>
      <c r="E417" s="21">
        <f>_xlfn.XLOOKUP(D417,MasterSheet!H:H,MasterSheet!F:F)</f>
        <v>1584</v>
      </c>
      <c r="F417" s="22">
        <f>SUMIFS(MasterSheet!J:J, MasterSheet!B:B, B417, MasterSheet!D:D, C417, MasterSheet!H:H, D417)</f>
        <v>1</v>
      </c>
      <c r="G417" s="22">
        <f t="shared" si="25"/>
        <v>1584</v>
      </c>
      <c r="H417" s="26">
        <f>SUMIFS(MasterSheet!K:K, MasterSheet!B:B, B417, MasterSheet!D:D, C417, MasterSheet!H:H, D417)</f>
        <v>1</v>
      </c>
      <c r="I417" s="26">
        <f t="shared" si="26"/>
        <v>1584</v>
      </c>
      <c r="J417" s="28">
        <f>SUMIFS(MasterSheet!L:L, MasterSheet!B:B, B417, MasterSheet!D:D, C417, MasterSheet!H:H, D417)</f>
        <v>0</v>
      </c>
      <c r="K417" s="28">
        <f t="shared" si="27"/>
        <v>0</v>
      </c>
      <c r="L417" s="21" t="str">
        <f>UPPER(VLOOKUP(D417,MasterSheet!H:U,14,))</f>
        <v>BIOLEGEND</v>
      </c>
    </row>
    <row r="418" spans="1:12" x14ac:dyDescent="0.25">
      <c r="A418" s="21" t="str">
        <f t="shared" si="24"/>
        <v>BIOLEGEND</v>
      </c>
      <c r="B418" s="21" t="str">
        <v>EED116209</v>
      </c>
      <c r="C418" s="30">
        <v>45824</v>
      </c>
      <c r="D418" s="21">
        <v>400672</v>
      </c>
      <c r="E418" s="21">
        <f>_xlfn.XLOOKUP(D418,MasterSheet!H:H,MasterSheet!F:F)</f>
        <v>74342.399999999994</v>
      </c>
      <c r="F418" s="22">
        <f>SUMIFS(MasterSheet!J:J, MasterSheet!B:B, B418, MasterSheet!D:D, C418, MasterSheet!H:H, D418)</f>
        <v>1</v>
      </c>
      <c r="G418" s="22">
        <f t="shared" si="25"/>
        <v>74342.399999999994</v>
      </c>
      <c r="H418" s="26">
        <f>SUMIFS(MasterSheet!K:K, MasterSheet!B:B, B418, MasterSheet!D:D, C418, MasterSheet!H:H, D418)</f>
        <v>1</v>
      </c>
      <c r="I418" s="26">
        <f t="shared" si="26"/>
        <v>74342.399999999994</v>
      </c>
      <c r="J418" s="28">
        <f>SUMIFS(MasterSheet!L:L, MasterSheet!B:B, B418, MasterSheet!D:D, C418, MasterSheet!H:H, D418)</f>
        <v>0</v>
      </c>
      <c r="K418" s="28">
        <f t="shared" si="27"/>
        <v>0</v>
      </c>
      <c r="L418" s="21" t="str">
        <f>UPPER(VLOOKUP(D418,MasterSheet!H:U,14,))</f>
        <v>BIOLEGEND</v>
      </c>
    </row>
    <row r="419" spans="1:12" x14ac:dyDescent="0.25">
      <c r="A419" s="21" t="str">
        <f t="shared" si="24"/>
        <v>BIOLEGEND</v>
      </c>
      <c r="B419" s="21" t="str">
        <v>EED116209</v>
      </c>
      <c r="C419" s="30">
        <v>45824</v>
      </c>
      <c r="D419" s="21">
        <v>405225</v>
      </c>
      <c r="E419" s="21">
        <f>_xlfn.XLOOKUP(D419,MasterSheet!H:H,MasterSheet!F:F)</f>
        <v>30492</v>
      </c>
      <c r="F419" s="22">
        <f>SUMIFS(MasterSheet!J:J, MasterSheet!B:B, B419, MasterSheet!D:D, C419, MasterSheet!H:H, D419)</f>
        <v>2</v>
      </c>
      <c r="G419" s="22">
        <f t="shared" si="25"/>
        <v>60984</v>
      </c>
      <c r="H419" s="26">
        <f>SUMIFS(MasterSheet!K:K, MasterSheet!B:B, B419, MasterSheet!D:D, C419, MasterSheet!H:H, D419)</f>
        <v>2</v>
      </c>
      <c r="I419" s="26">
        <f t="shared" si="26"/>
        <v>60984</v>
      </c>
      <c r="J419" s="28">
        <f>SUMIFS(MasterSheet!L:L, MasterSheet!B:B, B419, MasterSheet!D:D, C419, MasterSheet!H:H, D419)</f>
        <v>0</v>
      </c>
      <c r="K419" s="28">
        <f t="shared" si="27"/>
        <v>0</v>
      </c>
      <c r="L419" s="21" t="str">
        <f>UPPER(VLOOKUP(D419,MasterSheet!H:U,14,))</f>
        <v>BIOLEGEND</v>
      </c>
    </row>
    <row r="420" spans="1:12" x14ac:dyDescent="0.25">
      <c r="A420" s="21" t="str">
        <f t="shared" si="24"/>
        <v>BIOLEGEND</v>
      </c>
      <c r="B420" s="21" t="str">
        <v>EED116209</v>
      </c>
      <c r="C420" s="30">
        <v>45824</v>
      </c>
      <c r="D420" s="21">
        <v>405235</v>
      </c>
      <c r="E420" s="21">
        <f>_xlfn.XLOOKUP(D420,MasterSheet!H:H,MasterSheet!F:F)</f>
        <v>10876.8</v>
      </c>
      <c r="F420" s="22">
        <f>SUMIFS(MasterSheet!J:J, MasterSheet!B:B, B420, MasterSheet!D:D, C420, MasterSheet!H:H, D420)</f>
        <v>2</v>
      </c>
      <c r="G420" s="22">
        <f t="shared" si="25"/>
        <v>21753.599999999999</v>
      </c>
      <c r="H420" s="26">
        <f>SUMIFS(MasterSheet!K:K, MasterSheet!B:B, B420, MasterSheet!D:D, C420, MasterSheet!H:H, D420)</f>
        <v>2</v>
      </c>
      <c r="I420" s="26">
        <f t="shared" si="26"/>
        <v>21753.599999999999</v>
      </c>
      <c r="J420" s="28">
        <f>SUMIFS(MasterSheet!L:L, MasterSheet!B:B, B420, MasterSheet!D:D, C420, MasterSheet!H:H, D420)</f>
        <v>0</v>
      </c>
      <c r="K420" s="28">
        <f t="shared" si="27"/>
        <v>0</v>
      </c>
      <c r="L420" s="21" t="str">
        <f>UPPER(VLOOKUP(D420,MasterSheet!H:U,14,))</f>
        <v>BIOLEGEND</v>
      </c>
    </row>
    <row r="421" spans="1:12" x14ac:dyDescent="0.25">
      <c r="A421" s="21" t="str">
        <f t="shared" si="24"/>
        <v>BIOLEGEND</v>
      </c>
      <c r="B421" s="21" t="str">
        <v>EED116209</v>
      </c>
      <c r="C421" s="30">
        <v>45824</v>
      </c>
      <c r="D421" s="21">
        <v>405237</v>
      </c>
      <c r="E421" s="21">
        <f>_xlfn.XLOOKUP(D421,MasterSheet!H:H,MasterSheet!F:F)</f>
        <v>10876.8</v>
      </c>
      <c r="F421" s="22">
        <f>SUMIFS(MasterSheet!J:J, MasterSheet!B:B, B421, MasterSheet!D:D, C421, MasterSheet!H:H, D421)</f>
        <v>2</v>
      </c>
      <c r="G421" s="22">
        <f t="shared" si="25"/>
        <v>21753.599999999999</v>
      </c>
      <c r="H421" s="26">
        <f>SUMIFS(MasterSheet!K:K, MasterSheet!B:B, B421, MasterSheet!D:D, C421, MasterSheet!H:H, D421)</f>
        <v>2</v>
      </c>
      <c r="I421" s="26">
        <f t="shared" si="26"/>
        <v>21753.599999999999</v>
      </c>
      <c r="J421" s="28">
        <f>SUMIFS(MasterSheet!L:L, MasterSheet!B:B, B421, MasterSheet!D:D, C421, MasterSheet!H:H, D421)</f>
        <v>0</v>
      </c>
      <c r="K421" s="28">
        <f t="shared" si="27"/>
        <v>0</v>
      </c>
      <c r="L421" s="21" t="str">
        <f>UPPER(VLOOKUP(D421,MasterSheet!H:U,14,))</f>
        <v>BIOLEGEND</v>
      </c>
    </row>
    <row r="422" spans="1:12" x14ac:dyDescent="0.25">
      <c r="A422" s="21" t="str">
        <f t="shared" si="24"/>
        <v>BIOLEGEND</v>
      </c>
      <c r="B422" s="21" t="str">
        <v>EED116209</v>
      </c>
      <c r="C422" s="30">
        <v>45824</v>
      </c>
      <c r="D422" s="21">
        <v>405710</v>
      </c>
      <c r="E422" s="21">
        <f>_xlfn.XLOOKUP(D422,MasterSheet!H:H,MasterSheet!F:F)</f>
        <v>18321.599999999999</v>
      </c>
      <c r="F422" s="22">
        <f>SUMIFS(MasterSheet!J:J, MasterSheet!B:B, B422, MasterSheet!D:D, C422, MasterSheet!H:H, D422)</f>
        <v>2</v>
      </c>
      <c r="G422" s="22">
        <f t="shared" si="25"/>
        <v>36643.199999999997</v>
      </c>
      <c r="H422" s="26">
        <f>SUMIFS(MasterSheet!K:K, MasterSheet!B:B, B422, MasterSheet!D:D, C422, MasterSheet!H:H, D422)</f>
        <v>2</v>
      </c>
      <c r="I422" s="26">
        <f t="shared" si="26"/>
        <v>36643.199999999997</v>
      </c>
      <c r="J422" s="28">
        <f>SUMIFS(MasterSheet!L:L, MasterSheet!B:B, B422, MasterSheet!D:D, C422, MasterSheet!H:H, D422)</f>
        <v>0</v>
      </c>
      <c r="K422" s="28">
        <f t="shared" si="27"/>
        <v>0</v>
      </c>
      <c r="L422" s="21" t="str">
        <f>UPPER(VLOOKUP(D422,MasterSheet!H:U,14,))</f>
        <v>BIOLEGEND</v>
      </c>
    </row>
    <row r="423" spans="1:12" x14ac:dyDescent="0.25">
      <c r="A423" s="21" t="str">
        <f t="shared" si="24"/>
        <v>BIOLEGEND</v>
      </c>
      <c r="B423" s="21" t="str">
        <v>EED116209</v>
      </c>
      <c r="C423" s="30">
        <v>45824</v>
      </c>
      <c r="D423" s="21">
        <v>405720</v>
      </c>
      <c r="E423" s="21">
        <f>_xlfn.XLOOKUP(D423,MasterSheet!H:H,MasterSheet!F:F)</f>
        <v>17952</v>
      </c>
      <c r="F423" s="22">
        <f>SUMIFS(MasterSheet!J:J, MasterSheet!B:B, B423, MasterSheet!D:D, C423, MasterSheet!H:H, D423)</f>
        <v>2</v>
      </c>
      <c r="G423" s="22">
        <f t="shared" si="25"/>
        <v>35904</v>
      </c>
      <c r="H423" s="26">
        <f>SUMIFS(MasterSheet!K:K, MasterSheet!B:B, B423, MasterSheet!D:D, C423, MasterSheet!H:H, D423)</f>
        <v>2</v>
      </c>
      <c r="I423" s="26">
        <f t="shared" si="26"/>
        <v>35904</v>
      </c>
      <c r="J423" s="28">
        <f>SUMIFS(MasterSheet!L:L, MasterSheet!B:B, B423, MasterSheet!D:D, C423, MasterSheet!H:H, D423)</f>
        <v>0</v>
      </c>
      <c r="K423" s="28">
        <f t="shared" si="27"/>
        <v>0</v>
      </c>
      <c r="L423" s="21" t="str">
        <f>UPPER(VLOOKUP(D423,MasterSheet!H:U,14,))</f>
        <v>BIOLEGEND</v>
      </c>
    </row>
    <row r="424" spans="1:12" x14ac:dyDescent="0.25">
      <c r="A424" s="21" t="str">
        <f t="shared" si="24"/>
        <v>BIOLEGEND</v>
      </c>
      <c r="B424" s="21" t="str">
        <v>EED116209</v>
      </c>
      <c r="C424" s="30">
        <v>45824</v>
      </c>
      <c r="D424" s="21">
        <v>420404</v>
      </c>
      <c r="E424" s="21">
        <f>_xlfn.XLOOKUP(D424,MasterSheet!H:H,MasterSheet!F:F)</f>
        <v>3115.2</v>
      </c>
      <c r="F424" s="22">
        <f>SUMIFS(MasterSheet!J:J, MasterSheet!B:B, B424, MasterSheet!D:D, C424, MasterSheet!H:H, D424)</f>
        <v>5</v>
      </c>
      <c r="G424" s="22">
        <f t="shared" si="25"/>
        <v>15576</v>
      </c>
      <c r="H424" s="26">
        <f>SUMIFS(MasterSheet!K:K, MasterSheet!B:B, B424, MasterSheet!D:D, C424, MasterSheet!H:H, D424)</f>
        <v>5</v>
      </c>
      <c r="I424" s="26">
        <f t="shared" si="26"/>
        <v>15576</v>
      </c>
      <c r="J424" s="28">
        <f>SUMIFS(MasterSheet!L:L, MasterSheet!B:B, B424, MasterSheet!D:D, C424, MasterSheet!H:H, D424)</f>
        <v>0</v>
      </c>
      <c r="K424" s="28">
        <f t="shared" si="27"/>
        <v>0</v>
      </c>
      <c r="L424" s="21" t="str">
        <f>UPPER(VLOOKUP(D424,MasterSheet!H:U,14,))</f>
        <v>BIOLEGEND</v>
      </c>
    </row>
    <row r="425" spans="1:12" x14ac:dyDescent="0.25">
      <c r="A425" s="21" t="str">
        <f t="shared" si="24"/>
        <v>BIOLEGEND</v>
      </c>
      <c r="B425" s="21" t="str">
        <v>EED116209</v>
      </c>
      <c r="C425" s="30">
        <v>45824</v>
      </c>
      <c r="D425" s="21">
        <v>422302</v>
      </c>
      <c r="E425" s="21">
        <f>_xlfn.XLOOKUP(D425,MasterSheet!H:H,MasterSheet!F:F)</f>
        <v>14106.400000000001</v>
      </c>
      <c r="F425" s="22">
        <f>SUMIFS(MasterSheet!J:J, MasterSheet!B:B, B425, MasterSheet!D:D, C425, MasterSheet!H:H, D425)</f>
        <v>5</v>
      </c>
      <c r="G425" s="22">
        <f t="shared" si="25"/>
        <v>70532</v>
      </c>
      <c r="H425" s="26">
        <f>SUMIFS(MasterSheet!K:K, MasterSheet!B:B, B425, MasterSheet!D:D, C425, MasterSheet!H:H, D425)</f>
        <v>5</v>
      </c>
      <c r="I425" s="26">
        <f t="shared" si="26"/>
        <v>70532</v>
      </c>
      <c r="J425" s="28">
        <f>SUMIFS(MasterSheet!L:L, MasterSheet!B:B, B425, MasterSheet!D:D, C425, MasterSheet!H:H, D425)</f>
        <v>0</v>
      </c>
      <c r="K425" s="28">
        <f t="shared" si="27"/>
        <v>0</v>
      </c>
      <c r="L425" s="21" t="str">
        <f>UPPER(VLOOKUP(D425,MasterSheet!H:U,14,))</f>
        <v>BIOLEGEND</v>
      </c>
    </row>
    <row r="426" spans="1:12" x14ac:dyDescent="0.25">
      <c r="A426" s="21" t="str">
        <f t="shared" si="24"/>
        <v>BIOLEGEND</v>
      </c>
      <c r="B426" s="21" t="str">
        <v>EED116209</v>
      </c>
      <c r="C426" s="30">
        <v>45824</v>
      </c>
      <c r="D426" s="21">
        <v>430501</v>
      </c>
      <c r="E426" s="21">
        <f>_xlfn.XLOOKUP(D426,MasterSheet!H:H,MasterSheet!F:F)</f>
        <v>13992</v>
      </c>
      <c r="F426" s="22">
        <f>SUMIFS(MasterSheet!J:J, MasterSheet!B:B, B426, MasterSheet!D:D, C426, MasterSheet!H:H, D426)</f>
        <v>3</v>
      </c>
      <c r="G426" s="22">
        <f t="shared" si="25"/>
        <v>41976</v>
      </c>
      <c r="H426" s="26">
        <f>SUMIFS(MasterSheet!K:K, MasterSheet!B:B, B426, MasterSheet!D:D, C426, MasterSheet!H:H, D426)</f>
        <v>3</v>
      </c>
      <c r="I426" s="26">
        <f t="shared" si="26"/>
        <v>41976</v>
      </c>
      <c r="J426" s="28">
        <f>SUMIFS(MasterSheet!L:L, MasterSheet!B:B, B426, MasterSheet!D:D, C426, MasterSheet!H:H, D426)</f>
        <v>0</v>
      </c>
      <c r="K426" s="28">
        <f t="shared" si="27"/>
        <v>0</v>
      </c>
      <c r="L426" s="21" t="str">
        <f>UPPER(VLOOKUP(D426,MasterSheet!H:U,14,))</f>
        <v>BIOLEGEND</v>
      </c>
    </row>
    <row r="427" spans="1:12" x14ac:dyDescent="0.25">
      <c r="A427" s="21" t="str">
        <f t="shared" si="24"/>
        <v>BIOLEGEND</v>
      </c>
      <c r="B427" s="21" t="str">
        <v>EED116209</v>
      </c>
      <c r="C427" s="30">
        <v>45824</v>
      </c>
      <c r="D427" s="21">
        <v>506344</v>
      </c>
      <c r="E427" s="21">
        <f>_xlfn.XLOOKUP(D427,MasterSheet!H:H,MasterSheet!F:F)</f>
        <v>17054.400000000001</v>
      </c>
      <c r="F427" s="22">
        <f>SUMIFS(MasterSheet!J:J, MasterSheet!B:B, B427, MasterSheet!D:D, C427, MasterSheet!H:H, D427)</f>
        <v>1</v>
      </c>
      <c r="G427" s="22">
        <f t="shared" si="25"/>
        <v>17054.400000000001</v>
      </c>
      <c r="H427" s="26">
        <f>SUMIFS(MasterSheet!K:K, MasterSheet!B:B, B427, MasterSheet!D:D, C427, MasterSheet!H:H, D427)</f>
        <v>1</v>
      </c>
      <c r="I427" s="26">
        <f t="shared" si="26"/>
        <v>17054.400000000001</v>
      </c>
      <c r="J427" s="28">
        <f>SUMIFS(MasterSheet!L:L, MasterSheet!B:B, B427, MasterSheet!D:D, C427, MasterSheet!H:H, D427)</f>
        <v>0</v>
      </c>
      <c r="K427" s="28">
        <f t="shared" si="27"/>
        <v>0</v>
      </c>
      <c r="L427" s="21" t="str">
        <f>UPPER(VLOOKUP(D427,MasterSheet!H:U,14,))</f>
        <v>BIOLEGEND</v>
      </c>
    </row>
    <row r="428" spans="1:12" x14ac:dyDescent="0.25">
      <c r="A428" s="21" t="str">
        <f t="shared" si="24"/>
        <v>BIOLEGEND</v>
      </c>
      <c r="B428" s="21" t="str">
        <v>EED116209</v>
      </c>
      <c r="C428" s="30">
        <v>45824</v>
      </c>
      <c r="D428" s="21">
        <v>575306</v>
      </c>
      <c r="E428" s="21">
        <f>_xlfn.XLOOKUP(D428,MasterSheet!H:H,MasterSheet!F:F)</f>
        <v>12091.2</v>
      </c>
      <c r="F428" s="22">
        <f>SUMIFS(MasterSheet!J:J, MasterSheet!B:B, B428, MasterSheet!D:D, C428, MasterSheet!H:H, D428)</f>
        <v>1</v>
      </c>
      <c r="G428" s="22">
        <f t="shared" si="25"/>
        <v>12091.2</v>
      </c>
      <c r="H428" s="26">
        <f>SUMIFS(MasterSheet!K:K, MasterSheet!B:B, B428, MasterSheet!D:D, C428, MasterSheet!H:H, D428)</f>
        <v>1</v>
      </c>
      <c r="I428" s="26">
        <f t="shared" si="26"/>
        <v>12091.2</v>
      </c>
      <c r="J428" s="28">
        <f>SUMIFS(MasterSheet!L:L, MasterSheet!B:B, B428, MasterSheet!D:D, C428, MasterSheet!H:H, D428)</f>
        <v>0</v>
      </c>
      <c r="K428" s="28">
        <f t="shared" si="27"/>
        <v>0</v>
      </c>
      <c r="L428" s="21" t="str">
        <f>UPPER(VLOOKUP(D428,MasterSheet!H:U,14,))</f>
        <v>BIOLEGEND</v>
      </c>
    </row>
    <row r="429" spans="1:12" x14ac:dyDescent="0.25">
      <c r="A429" s="21" t="str">
        <f t="shared" si="24"/>
        <v>CYTOSKELETON</v>
      </c>
      <c r="B429" s="21">
        <v>19795</v>
      </c>
      <c r="C429" s="30">
        <v>45824</v>
      </c>
      <c r="D429" s="21" t="str">
        <v>CY-SC001</v>
      </c>
      <c r="E429" s="21">
        <f>_xlfn.XLOOKUP(D429,MasterSheet!H:H,MasterSheet!F:F)</f>
        <v>45742.399999999994</v>
      </c>
      <c r="F429" s="22">
        <f>SUMIFS(MasterSheet!J:J, MasterSheet!B:B, B429, MasterSheet!D:D, C429, MasterSheet!H:H, D429)</f>
        <v>1</v>
      </c>
      <c r="G429" s="22">
        <f t="shared" si="25"/>
        <v>45742.399999999994</v>
      </c>
      <c r="H429" s="26">
        <f>SUMIFS(MasterSheet!K:K, MasterSheet!B:B, B429, MasterSheet!D:D, C429, MasterSheet!H:H, D429)</f>
        <v>1</v>
      </c>
      <c r="I429" s="26">
        <f t="shared" si="26"/>
        <v>45742.399999999994</v>
      </c>
      <c r="J429" s="28">
        <f>SUMIFS(MasterSheet!L:L, MasterSheet!B:B, B429, MasterSheet!D:D, C429, MasterSheet!H:H, D429)</f>
        <v>0</v>
      </c>
      <c r="K429" s="28">
        <f t="shared" si="27"/>
        <v>0</v>
      </c>
      <c r="L429" s="21" t="str">
        <f>UPPER(VLOOKUP(D429,MasterSheet!H:U,14,))</f>
        <v>CYTOSKELETON</v>
      </c>
    </row>
    <row r="430" spans="1:12" x14ac:dyDescent="0.25">
      <c r="A430" s="21" t="str">
        <f t="shared" si="24"/>
        <v>DHARMACON</v>
      </c>
      <c r="B430" s="21" t="str">
        <v>D061125IN3298458G</v>
      </c>
      <c r="C430" s="30">
        <v>45826</v>
      </c>
      <c r="D430" s="21" t="str">
        <v>D-001810-10-05</v>
      </c>
      <c r="E430" s="21">
        <f>_xlfn.XLOOKUP(D430,MasterSheet!H:H,MasterSheet!F:F)</f>
        <v>16544</v>
      </c>
      <c r="F430" s="22">
        <f>SUMIFS(MasterSheet!J:J, MasterSheet!B:B, B430, MasterSheet!D:D, C430, MasterSheet!H:H, D430)</f>
        <v>1</v>
      </c>
      <c r="G430" s="22">
        <f t="shared" si="25"/>
        <v>16544</v>
      </c>
      <c r="H430" s="26">
        <f>SUMIFS(MasterSheet!K:K, MasterSheet!B:B, B430, MasterSheet!D:D, C430, MasterSheet!H:H, D430)</f>
        <v>1</v>
      </c>
      <c r="I430" s="26">
        <f t="shared" si="26"/>
        <v>16544</v>
      </c>
      <c r="J430" s="28">
        <f>SUMIFS(MasterSheet!L:L, MasterSheet!B:B, B430, MasterSheet!D:D, C430, MasterSheet!H:H, D430)</f>
        <v>0</v>
      </c>
      <c r="K430" s="28">
        <f t="shared" si="27"/>
        <v>0</v>
      </c>
      <c r="L430" s="21" t="str">
        <f>UPPER(VLOOKUP(D430,MasterSheet!H:U,14,))</f>
        <v>DHARMACON</v>
      </c>
    </row>
    <row r="431" spans="1:12" x14ac:dyDescent="0.25">
      <c r="A431" s="21" t="str">
        <f t="shared" si="24"/>
        <v>DHARMACON</v>
      </c>
      <c r="B431" s="21" t="str">
        <v>D061125IN3298458G</v>
      </c>
      <c r="C431" s="30">
        <v>45826</v>
      </c>
      <c r="D431" s="21" t="str">
        <v>L-003518-00-0005</v>
      </c>
      <c r="E431" s="21">
        <f>_xlfn.XLOOKUP(D431,MasterSheet!H:H,MasterSheet!F:F)</f>
        <v>32912</v>
      </c>
      <c r="F431" s="22">
        <f>SUMIFS(MasterSheet!J:J, MasterSheet!B:B, B431, MasterSheet!D:D, C431, MasterSheet!H:H, D431)</f>
        <v>1</v>
      </c>
      <c r="G431" s="22">
        <f t="shared" si="25"/>
        <v>32912</v>
      </c>
      <c r="H431" s="26">
        <f>SUMIFS(MasterSheet!K:K, MasterSheet!B:B, B431, MasterSheet!D:D, C431, MasterSheet!H:H, D431)</f>
        <v>1</v>
      </c>
      <c r="I431" s="26">
        <f t="shared" si="26"/>
        <v>32912</v>
      </c>
      <c r="J431" s="28">
        <f>SUMIFS(MasterSheet!L:L, MasterSheet!B:B, B431, MasterSheet!D:D, C431, MasterSheet!H:H, D431)</f>
        <v>0</v>
      </c>
      <c r="K431" s="28">
        <f t="shared" si="27"/>
        <v>0</v>
      </c>
      <c r="L431" s="21" t="str">
        <f>UPPER(VLOOKUP(D431,MasterSheet!H:U,14,))</f>
        <v>DHARMACON</v>
      </c>
    </row>
    <row r="432" spans="1:12" x14ac:dyDescent="0.25">
      <c r="A432" s="21" t="str">
        <f t="shared" si="24"/>
        <v>DHARMACON</v>
      </c>
      <c r="B432" s="21" t="str">
        <v>D061125IN3298458G</v>
      </c>
      <c r="C432" s="30">
        <v>45826</v>
      </c>
      <c r="D432" s="21" t="str">
        <v>G-CUSTOM-1146500</v>
      </c>
      <c r="E432" s="21">
        <f>_xlfn.XLOOKUP(D432,MasterSheet!H:H,MasterSheet!F:F)</f>
        <v>64416</v>
      </c>
      <c r="F432" s="22">
        <f>SUMIFS(MasterSheet!J:J, MasterSheet!B:B, B432, MasterSheet!D:D, C432, MasterSheet!H:H, D432)</f>
        <v>1</v>
      </c>
      <c r="G432" s="22">
        <f t="shared" si="25"/>
        <v>64416</v>
      </c>
      <c r="H432" s="26">
        <f>SUMIFS(MasterSheet!K:K, MasterSheet!B:B, B432, MasterSheet!D:D, C432, MasterSheet!H:H, D432)</f>
        <v>1</v>
      </c>
      <c r="I432" s="26">
        <f t="shared" si="26"/>
        <v>64416</v>
      </c>
      <c r="J432" s="28">
        <f>SUMIFS(MasterSheet!L:L, MasterSheet!B:B, B432, MasterSheet!D:D, C432, MasterSheet!H:H, D432)</f>
        <v>0</v>
      </c>
      <c r="K432" s="28">
        <f t="shared" si="27"/>
        <v>0</v>
      </c>
      <c r="L432" s="21" t="str">
        <f>UPPER(VLOOKUP(D432,MasterSheet!H:U,14,))</f>
        <v>DHARMACON</v>
      </c>
    </row>
    <row r="433" spans="1:12" x14ac:dyDescent="0.25">
      <c r="A433" s="21" t="str">
        <f t="shared" si="24"/>
        <v>DHARMACON</v>
      </c>
      <c r="B433" s="21" t="str">
        <v>D061125IN3298458G</v>
      </c>
      <c r="C433" s="30">
        <v>45826</v>
      </c>
      <c r="D433" s="21" t="str">
        <v>CTM-1151489</v>
      </c>
      <c r="E433" s="21">
        <f>_xlfn.XLOOKUP(D433,MasterSheet!H:H,MasterSheet!F:F)</f>
        <v>11165.439999999999</v>
      </c>
      <c r="F433" s="22">
        <f>SUMIFS(MasterSheet!J:J, MasterSheet!B:B, B433, MasterSheet!D:D, C433, MasterSheet!H:H, D433)</f>
        <v>1</v>
      </c>
      <c r="G433" s="22">
        <f t="shared" si="25"/>
        <v>11165.439999999999</v>
      </c>
      <c r="H433" s="26">
        <f>SUMIFS(MasterSheet!K:K, MasterSheet!B:B, B433, MasterSheet!D:D, C433, MasterSheet!H:H, D433)</f>
        <v>1</v>
      </c>
      <c r="I433" s="26">
        <f t="shared" si="26"/>
        <v>11165.439999999999</v>
      </c>
      <c r="J433" s="28">
        <f>SUMIFS(MasterSheet!L:L, MasterSheet!B:B, B433, MasterSheet!D:D, C433, MasterSheet!H:H, D433)</f>
        <v>0</v>
      </c>
      <c r="K433" s="28">
        <f t="shared" si="27"/>
        <v>0</v>
      </c>
      <c r="L433" s="21" t="str">
        <f>UPPER(VLOOKUP(D433,MasterSheet!H:U,14,))</f>
        <v>DHARMACON</v>
      </c>
    </row>
    <row r="434" spans="1:12" x14ac:dyDescent="0.25">
      <c r="A434" s="21" t="str">
        <f t="shared" si="24"/>
        <v>DHARMACON</v>
      </c>
      <c r="B434" s="21" t="str">
        <v>D061125IN3298458G</v>
      </c>
      <c r="C434" s="30">
        <v>45826</v>
      </c>
      <c r="D434" s="21" t="str">
        <v>CTM-1151490</v>
      </c>
      <c r="E434" s="21">
        <f>_xlfn.XLOOKUP(D434,MasterSheet!H:H,MasterSheet!F:F)</f>
        <v>9280.48</v>
      </c>
      <c r="F434" s="22">
        <f>SUMIFS(MasterSheet!J:J, MasterSheet!B:B, B434, MasterSheet!D:D, C434, MasterSheet!H:H, D434)</f>
        <v>1</v>
      </c>
      <c r="G434" s="22">
        <f t="shared" si="25"/>
        <v>9280.48</v>
      </c>
      <c r="H434" s="26">
        <f>SUMIFS(MasterSheet!K:K, MasterSheet!B:B, B434, MasterSheet!D:D, C434, MasterSheet!H:H, D434)</f>
        <v>1</v>
      </c>
      <c r="I434" s="26">
        <f t="shared" si="26"/>
        <v>9280.48</v>
      </c>
      <c r="J434" s="28">
        <f>SUMIFS(MasterSheet!L:L, MasterSheet!B:B, B434, MasterSheet!D:D, C434, MasterSheet!H:H, D434)</f>
        <v>0</v>
      </c>
      <c r="K434" s="28">
        <f t="shared" si="27"/>
        <v>0</v>
      </c>
      <c r="L434" s="21" t="str">
        <f>UPPER(VLOOKUP(D434,MasterSheet!H:U,14,))</f>
        <v>DHARMACON</v>
      </c>
    </row>
    <row r="435" spans="1:12" x14ac:dyDescent="0.25">
      <c r="A435" s="21" t="str">
        <f t="shared" si="24"/>
        <v>DHARMACON</v>
      </c>
      <c r="B435" s="21" t="str">
        <v>D061125IN3298458G</v>
      </c>
      <c r="C435" s="30">
        <v>45826</v>
      </c>
      <c r="D435" s="21" t="str">
        <v>D-001960-01-05</v>
      </c>
      <c r="E435" s="21">
        <f>_xlfn.XLOOKUP(D435,MasterSheet!H:H,MasterSheet!F:F)</f>
        <v>16896</v>
      </c>
      <c r="F435" s="22">
        <f>SUMIFS(MasterSheet!J:J, MasterSheet!B:B, B435, MasterSheet!D:D, C435, MasterSheet!H:H, D435)</f>
        <v>1</v>
      </c>
      <c r="G435" s="22">
        <f t="shared" si="25"/>
        <v>16896</v>
      </c>
      <c r="H435" s="26">
        <f>SUMIFS(MasterSheet!K:K, MasterSheet!B:B, B435, MasterSheet!D:D, C435, MasterSheet!H:H, D435)</f>
        <v>1</v>
      </c>
      <c r="I435" s="26">
        <f t="shared" si="26"/>
        <v>16896</v>
      </c>
      <c r="J435" s="28">
        <f>SUMIFS(MasterSheet!L:L, MasterSheet!B:B, B435, MasterSheet!D:D, C435, MasterSheet!H:H, D435)</f>
        <v>0</v>
      </c>
      <c r="K435" s="28">
        <f t="shared" si="27"/>
        <v>0</v>
      </c>
      <c r="L435" s="21" t="str">
        <f>UPPER(VLOOKUP(D435,MasterSheet!H:U,14,))</f>
        <v>DHARMACON</v>
      </c>
    </row>
    <row r="436" spans="1:12" x14ac:dyDescent="0.25">
      <c r="A436" s="21" t="str">
        <f t="shared" si="24"/>
        <v>DHARMACON</v>
      </c>
      <c r="B436" s="21" t="str">
        <v>D061125IN3298458G</v>
      </c>
      <c r="C436" s="30">
        <v>45826</v>
      </c>
      <c r="D436" s="21" t="str">
        <v>D-001630-01-05</v>
      </c>
      <c r="E436" s="21">
        <f>_xlfn.XLOOKUP(D436,MasterSheet!H:H,MasterSheet!F:F)</f>
        <v>15664</v>
      </c>
      <c r="F436" s="22">
        <f>SUMIFS(MasterSheet!J:J, MasterSheet!B:B, B436, MasterSheet!D:D, C436, MasterSheet!H:H, D436)</f>
        <v>1</v>
      </c>
      <c r="G436" s="22">
        <f t="shared" si="25"/>
        <v>15664</v>
      </c>
      <c r="H436" s="26">
        <f>SUMIFS(MasterSheet!K:K, MasterSheet!B:B, B436, MasterSheet!D:D, C436, MasterSheet!H:H, D436)</f>
        <v>1</v>
      </c>
      <c r="I436" s="26">
        <f t="shared" si="26"/>
        <v>15664</v>
      </c>
      <c r="J436" s="28">
        <f>SUMIFS(MasterSheet!L:L, MasterSheet!B:B, B436, MasterSheet!D:D, C436, MasterSheet!H:H, D436)</f>
        <v>0</v>
      </c>
      <c r="K436" s="28">
        <f t="shared" si="27"/>
        <v>0</v>
      </c>
      <c r="L436" s="21" t="str">
        <f>UPPER(VLOOKUP(D436,MasterSheet!H:U,14,))</f>
        <v>DHARMACON</v>
      </c>
    </row>
    <row r="437" spans="1:12" x14ac:dyDescent="0.25">
      <c r="A437" s="21" t="str">
        <f t="shared" si="24"/>
        <v>DHARMACON</v>
      </c>
      <c r="B437" s="21" t="str">
        <v>D061125IN3298458G</v>
      </c>
      <c r="C437" s="30">
        <v>45826</v>
      </c>
      <c r="D437" s="21" t="str">
        <v>CTM-1155024</v>
      </c>
      <c r="E437" s="21">
        <f>_xlfn.XLOOKUP(D437,MasterSheet!H:H,MasterSheet!F:F)</f>
        <v>16858.16</v>
      </c>
      <c r="F437" s="22">
        <f>SUMIFS(MasterSheet!J:J, MasterSheet!B:B, B437, MasterSheet!D:D, C437, MasterSheet!H:H, D437)</f>
        <v>1</v>
      </c>
      <c r="G437" s="22">
        <f t="shared" si="25"/>
        <v>16858.16</v>
      </c>
      <c r="H437" s="26">
        <f>SUMIFS(MasterSheet!K:K, MasterSheet!B:B, B437, MasterSheet!D:D, C437, MasterSheet!H:H, D437)</f>
        <v>1</v>
      </c>
      <c r="I437" s="26">
        <f t="shared" si="26"/>
        <v>16858.16</v>
      </c>
      <c r="J437" s="28">
        <f>SUMIFS(MasterSheet!L:L, MasterSheet!B:B, B437, MasterSheet!D:D, C437, MasterSheet!H:H, D437)</f>
        <v>0</v>
      </c>
      <c r="K437" s="28">
        <f t="shared" si="27"/>
        <v>0</v>
      </c>
      <c r="L437" s="21" t="str">
        <f>UPPER(VLOOKUP(D437,MasterSheet!H:U,14,))</f>
        <v>DHARMACON</v>
      </c>
    </row>
    <row r="438" spans="1:12" x14ac:dyDescent="0.25">
      <c r="A438" s="21" t="str">
        <f t="shared" si="24"/>
        <v>DHARMACON</v>
      </c>
      <c r="B438" s="21" t="str">
        <v>D061125IN3298458G</v>
      </c>
      <c r="C438" s="30">
        <v>45826</v>
      </c>
      <c r="D438" s="21" t="str">
        <v>L-005125-00-0005</v>
      </c>
      <c r="E438" s="21">
        <f>_xlfn.XLOOKUP(D438,MasterSheet!H:H,MasterSheet!F:F)</f>
        <v>32912</v>
      </c>
      <c r="F438" s="22">
        <f>SUMIFS(MasterSheet!J:J, MasterSheet!B:B, B438, MasterSheet!D:D, C438, MasterSheet!H:H, D438)</f>
        <v>1</v>
      </c>
      <c r="G438" s="22">
        <f t="shared" si="25"/>
        <v>32912</v>
      </c>
      <c r="H438" s="26">
        <f>SUMIFS(MasterSheet!K:K, MasterSheet!B:B, B438, MasterSheet!D:D, C438, MasterSheet!H:H, D438)</f>
        <v>1</v>
      </c>
      <c r="I438" s="26">
        <f t="shared" si="26"/>
        <v>32912</v>
      </c>
      <c r="J438" s="28">
        <f>SUMIFS(MasterSheet!L:L, MasterSheet!B:B, B438, MasterSheet!D:D, C438, MasterSheet!H:H, D438)</f>
        <v>0</v>
      </c>
      <c r="K438" s="28">
        <f t="shared" si="27"/>
        <v>0</v>
      </c>
      <c r="L438" s="21" t="str">
        <f>UPPER(VLOOKUP(D438,MasterSheet!H:U,14,))</f>
        <v>DHARMACON</v>
      </c>
    </row>
    <row r="439" spans="1:12" x14ac:dyDescent="0.25">
      <c r="A439" s="21" t="str">
        <f t="shared" si="24"/>
        <v>DHARMACON</v>
      </c>
      <c r="B439" s="21" t="str">
        <v>D061125IN3298458G</v>
      </c>
      <c r="C439" s="30">
        <v>45826</v>
      </c>
      <c r="D439" s="21" t="str">
        <v>R-191018-00-0005</v>
      </c>
      <c r="E439" s="21">
        <f>_xlfn.XLOOKUP(D439,MasterSheet!H:H,MasterSheet!F:F)</f>
        <v>27456</v>
      </c>
      <c r="F439" s="22">
        <f>SUMIFS(MasterSheet!J:J, MasterSheet!B:B, B439, MasterSheet!D:D, C439, MasterSheet!H:H, D439)</f>
        <v>1</v>
      </c>
      <c r="G439" s="22">
        <f t="shared" si="25"/>
        <v>27456</v>
      </c>
      <c r="H439" s="26">
        <f>SUMIFS(MasterSheet!K:K, MasterSheet!B:B, B439, MasterSheet!D:D, C439, MasterSheet!H:H, D439)</f>
        <v>1</v>
      </c>
      <c r="I439" s="26">
        <f t="shared" si="26"/>
        <v>27456</v>
      </c>
      <c r="J439" s="28">
        <f>SUMIFS(MasterSheet!L:L, MasterSheet!B:B, B439, MasterSheet!D:D, C439, MasterSheet!H:H, D439)</f>
        <v>0</v>
      </c>
      <c r="K439" s="28">
        <f t="shared" si="27"/>
        <v>0</v>
      </c>
      <c r="L439" s="21" t="str">
        <f>UPPER(VLOOKUP(D439,MasterSheet!H:U,14,))</f>
        <v>DHARMACON</v>
      </c>
    </row>
    <row r="440" spans="1:12" x14ac:dyDescent="0.25">
      <c r="A440" s="21" t="str">
        <f t="shared" si="24"/>
        <v>DHARMACON</v>
      </c>
      <c r="B440" s="21" t="str">
        <v>D061125IN3298458G</v>
      </c>
      <c r="C440" s="30">
        <v>45826</v>
      </c>
      <c r="D440" s="21" t="str">
        <v>D-001320-10-05</v>
      </c>
      <c r="E440" s="21">
        <f>_xlfn.XLOOKUP(D440,MasterSheet!H:H,MasterSheet!F:F)</f>
        <v>16544</v>
      </c>
      <c r="F440" s="22">
        <f>SUMIFS(MasterSheet!J:J, MasterSheet!B:B, B440, MasterSheet!D:D, C440, MasterSheet!H:H, D440)</f>
        <v>1</v>
      </c>
      <c r="G440" s="22">
        <f t="shared" si="25"/>
        <v>16544</v>
      </c>
      <c r="H440" s="26">
        <f>SUMIFS(MasterSheet!K:K, MasterSheet!B:B, B440, MasterSheet!D:D, C440, MasterSheet!H:H, D440)</f>
        <v>1</v>
      </c>
      <c r="I440" s="26">
        <f t="shared" si="26"/>
        <v>16544</v>
      </c>
      <c r="J440" s="28">
        <f>SUMIFS(MasterSheet!L:L, MasterSheet!B:B, B440, MasterSheet!D:D, C440, MasterSheet!H:H, D440)</f>
        <v>0</v>
      </c>
      <c r="K440" s="28">
        <f t="shared" si="27"/>
        <v>0</v>
      </c>
      <c r="L440" s="21" t="str">
        <f>UPPER(VLOOKUP(D440,MasterSheet!H:U,14,))</f>
        <v>DHARMACON</v>
      </c>
    </row>
    <row r="441" spans="1:12" x14ac:dyDescent="0.25">
      <c r="A441" s="21" t="str">
        <f t="shared" si="24"/>
        <v>DHARMACON</v>
      </c>
      <c r="B441" s="21" t="str">
        <v>D061125IN3298458G</v>
      </c>
      <c r="C441" s="30">
        <v>45826</v>
      </c>
      <c r="D441" s="21" t="str">
        <v>EQ-172975-00-0002</v>
      </c>
      <c r="E441" s="21">
        <f>_xlfn.XLOOKUP(D441,MasterSheet!H:H,MasterSheet!F:F)</f>
        <v>57904</v>
      </c>
      <c r="F441" s="22">
        <f>SUMIFS(MasterSheet!J:J, MasterSheet!B:B, B441, MasterSheet!D:D, C441, MasterSheet!H:H, D441)</f>
        <v>1</v>
      </c>
      <c r="G441" s="22">
        <f t="shared" si="25"/>
        <v>57904</v>
      </c>
      <c r="H441" s="26">
        <f>SUMIFS(MasterSheet!K:K, MasterSheet!B:B, B441, MasterSheet!D:D, C441, MasterSheet!H:H, D441)</f>
        <v>1</v>
      </c>
      <c r="I441" s="26">
        <f t="shared" si="26"/>
        <v>57904</v>
      </c>
      <c r="J441" s="28">
        <f>SUMIFS(MasterSheet!L:L, MasterSheet!B:B, B441, MasterSheet!D:D, C441, MasterSheet!H:H, D441)</f>
        <v>0</v>
      </c>
      <c r="K441" s="28">
        <f t="shared" si="27"/>
        <v>0</v>
      </c>
      <c r="L441" s="21" t="str">
        <f>UPPER(VLOOKUP(D441,MasterSheet!H:U,14,))</f>
        <v>DHARMACON</v>
      </c>
    </row>
    <row r="442" spans="1:12" x14ac:dyDescent="0.25">
      <c r="A442" s="21" t="str">
        <f t="shared" si="24"/>
        <v>DHARMACON</v>
      </c>
      <c r="B442" s="21" t="str">
        <v>D061125IN3298458G</v>
      </c>
      <c r="C442" s="30">
        <v>45826</v>
      </c>
      <c r="D442" s="21" t="str">
        <v>B-005000-100</v>
      </c>
      <c r="E442" s="21">
        <f>_xlfn.XLOOKUP(D442,MasterSheet!H:H,MasterSheet!F:F)</f>
        <v>1232</v>
      </c>
      <c r="F442" s="22">
        <f>SUMIFS(MasterSheet!J:J, MasterSheet!B:B, B442, MasterSheet!D:D, C442, MasterSheet!H:H, D442)</f>
        <v>1</v>
      </c>
      <c r="G442" s="22">
        <f t="shared" si="25"/>
        <v>1232</v>
      </c>
      <c r="H442" s="26">
        <f>SUMIFS(MasterSheet!K:K, MasterSheet!B:B, B442, MasterSheet!D:D, C442, MasterSheet!H:H, D442)</f>
        <v>1</v>
      </c>
      <c r="I442" s="26">
        <f t="shared" si="26"/>
        <v>1232</v>
      </c>
      <c r="J442" s="28">
        <f>SUMIFS(MasterSheet!L:L, MasterSheet!B:B, B442, MasterSheet!D:D, C442, MasterSheet!H:H, D442)</f>
        <v>0</v>
      </c>
      <c r="K442" s="28">
        <f t="shared" si="27"/>
        <v>0</v>
      </c>
      <c r="L442" s="21" t="str">
        <f>UPPER(VLOOKUP(D442,MasterSheet!H:U,14,))</f>
        <v>DHARMACON</v>
      </c>
    </row>
    <row r="443" spans="1:12" x14ac:dyDescent="0.25">
      <c r="A443" s="21" t="str">
        <f t="shared" si="24"/>
        <v>TARGETMOL</v>
      </c>
      <c r="B443" s="21" t="str">
        <v>INV250613-069</v>
      </c>
      <c r="C443" s="30">
        <v>45826</v>
      </c>
      <c r="D443" s="21" t="str">
        <v>TN2346</v>
      </c>
      <c r="E443" s="21">
        <f>_xlfn.XLOOKUP(D443,MasterSheet!H:H,MasterSheet!F:F)</f>
        <v>22123.200000000001</v>
      </c>
      <c r="F443" s="22">
        <f>SUMIFS(MasterSheet!J:J, MasterSheet!B:B, B443, MasterSheet!D:D, C443, MasterSheet!H:H, D443)</f>
        <v>1</v>
      </c>
      <c r="G443" s="22">
        <f t="shared" si="25"/>
        <v>22123.200000000001</v>
      </c>
      <c r="H443" s="26">
        <f>SUMIFS(MasterSheet!K:K, MasterSheet!B:B, B443, MasterSheet!D:D, C443, MasterSheet!H:H, D443)</f>
        <v>1</v>
      </c>
      <c r="I443" s="26">
        <f t="shared" si="26"/>
        <v>22123.200000000001</v>
      </c>
      <c r="J443" s="28">
        <f>SUMIFS(MasterSheet!L:L, MasterSheet!B:B, B443, MasterSheet!D:D, C443, MasterSheet!H:H, D443)</f>
        <v>0</v>
      </c>
      <c r="K443" s="28">
        <f t="shared" si="27"/>
        <v>0</v>
      </c>
      <c r="L443" s="21" t="str">
        <f>UPPER(VLOOKUP(D443,MasterSheet!H:U,14,))</f>
        <v>TARGETMOL</v>
      </c>
    </row>
    <row r="444" spans="1:12" x14ac:dyDescent="0.25">
      <c r="A444" s="21" t="str">
        <f t="shared" si="24"/>
        <v>TARGETMOL</v>
      </c>
      <c r="B444" s="21" t="str">
        <v>INV250613-068</v>
      </c>
      <c r="C444" s="30">
        <v>45826</v>
      </c>
      <c r="D444" s="21" t="str">
        <v>TMPY-01864</v>
      </c>
      <c r="E444" s="21">
        <f>_xlfn.XLOOKUP(D444,MasterSheet!H:H,MasterSheet!F:F)</f>
        <v>7180.7999999999993</v>
      </c>
      <c r="F444" s="22">
        <f>SUMIFS(MasterSheet!J:J, MasterSheet!B:B, B444, MasterSheet!D:D, C444, MasterSheet!H:H, D444)</f>
        <v>1</v>
      </c>
      <c r="G444" s="22">
        <f t="shared" si="25"/>
        <v>7180.7999999999993</v>
      </c>
      <c r="H444" s="26">
        <f>SUMIFS(MasterSheet!K:K, MasterSheet!B:B, B444, MasterSheet!D:D, C444, MasterSheet!H:H, D444)</f>
        <v>1</v>
      </c>
      <c r="I444" s="26">
        <f t="shared" si="26"/>
        <v>7180.7999999999993</v>
      </c>
      <c r="J444" s="28">
        <f>SUMIFS(MasterSheet!L:L, MasterSheet!B:B, B444, MasterSheet!D:D, C444, MasterSheet!H:H, D444)</f>
        <v>0</v>
      </c>
      <c r="K444" s="28">
        <f t="shared" si="27"/>
        <v>0</v>
      </c>
      <c r="L444" s="21" t="str">
        <f>UPPER(VLOOKUP(D444,MasterSheet!H:U,14,))</f>
        <v>TARGETMOL</v>
      </c>
    </row>
    <row r="445" spans="1:12" x14ac:dyDescent="0.25">
      <c r="A445" s="21" t="str">
        <f t="shared" si="24"/>
        <v>TARGETMOL</v>
      </c>
      <c r="B445" s="21" t="str">
        <v>INV250613-068</v>
      </c>
      <c r="C445" s="30">
        <v>45826</v>
      </c>
      <c r="D445" s="21" t="str">
        <v>T2802</v>
      </c>
      <c r="E445" s="21">
        <f>_xlfn.XLOOKUP(D445,MasterSheet!H:H,MasterSheet!F:F)</f>
        <v>2640</v>
      </c>
      <c r="F445" s="22">
        <f>SUMIFS(MasterSheet!J:J, MasterSheet!B:B, B445, MasterSheet!D:D, C445, MasterSheet!H:H, D445)</f>
        <v>1</v>
      </c>
      <c r="G445" s="22">
        <f t="shared" si="25"/>
        <v>2640</v>
      </c>
      <c r="H445" s="26">
        <f>SUMIFS(MasterSheet!K:K, MasterSheet!B:B, B445, MasterSheet!D:D, C445, MasterSheet!H:H, D445)</f>
        <v>1</v>
      </c>
      <c r="I445" s="26">
        <f t="shared" si="26"/>
        <v>2640</v>
      </c>
      <c r="J445" s="28">
        <f>SUMIFS(MasterSheet!L:L, MasterSheet!B:B, B445, MasterSheet!D:D, C445, MasterSheet!H:H, D445)</f>
        <v>0</v>
      </c>
      <c r="K445" s="28">
        <f t="shared" si="27"/>
        <v>0</v>
      </c>
      <c r="L445" s="21" t="str">
        <f>UPPER(VLOOKUP(D445,MasterSheet!H:U,14,))</f>
        <v>TARGETMOL</v>
      </c>
    </row>
    <row r="446" spans="1:12" x14ac:dyDescent="0.25">
      <c r="A446" s="21" t="str">
        <f t="shared" si="24"/>
        <v>TARGETMOL</v>
      </c>
      <c r="B446" s="21" t="str">
        <v>INV250613-068</v>
      </c>
      <c r="C446" s="30">
        <v>45826</v>
      </c>
      <c r="D446" s="21" t="str">
        <v>T6276</v>
      </c>
      <c r="E446" s="21">
        <f>_xlfn.XLOOKUP(D446,MasterSheet!H:H,MasterSheet!F:F)</f>
        <v>2851.2</v>
      </c>
      <c r="F446" s="22">
        <f>SUMIFS(MasterSheet!J:J, MasterSheet!B:B, B446, MasterSheet!D:D, C446, MasterSheet!H:H, D446)</f>
        <v>1</v>
      </c>
      <c r="G446" s="22">
        <f t="shared" si="25"/>
        <v>2851.2</v>
      </c>
      <c r="H446" s="26">
        <f>SUMIFS(MasterSheet!K:K, MasterSheet!B:B, B446, MasterSheet!D:D, C446, MasterSheet!H:H, D446)</f>
        <v>1</v>
      </c>
      <c r="I446" s="26">
        <f t="shared" si="26"/>
        <v>2851.2</v>
      </c>
      <c r="J446" s="28">
        <f>SUMIFS(MasterSheet!L:L, MasterSheet!B:B, B446, MasterSheet!D:D, C446, MasterSheet!H:H, D446)</f>
        <v>0</v>
      </c>
      <c r="K446" s="28">
        <f t="shared" si="27"/>
        <v>0</v>
      </c>
      <c r="L446" s="21" t="str">
        <f>UPPER(VLOOKUP(D446,MasterSheet!H:U,14,))</f>
        <v>TARGETMOL</v>
      </c>
    </row>
    <row r="447" spans="1:12" x14ac:dyDescent="0.25">
      <c r="A447" s="21" t="str">
        <f t="shared" si="24"/>
        <v>TARGETMOL</v>
      </c>
      <c r="B447" s="21" t="str">
        <v>INV250613-068</v>
      </c>
      <c r="C447" s="30">
        <v>45826</v>
      </c>
      <c r="D447" s="21" t="str">
        <v>T1724</v>
      </c>
      <c r="E447" s="21">
        <f>_xlfn.XLOOKUP(D447,MasterSheet!H:H,MasterSheet!F:F)</f>
        <v>2428.8000000000002</v>
      </c>
      <c r="F447" s="22">
        <f>SUMIFS(MasterSheet!J:J, MasterSheet!B:B, B447, MasterSheet!D:D, C447, MasterSheet!H:H, D447)</f>
        <v>1</v>
      </c>
      <c r="G447" s="22">
        <f t="shared" si="25"/>
        <v>2428.8000000000002</v>
      </c>
      <c r="H447" s="26">
        <f>SUMIFS(MasterSheet!K:K, MasterSheet!B:B, B447, MasterSheet!D:D, C447, MasterSheet!H:H, D447)</f>
        <v>1</v>
      </c>
      <c r="I447" s="26">
        <f t="shared" si="26"/>
        <v>2428.8000000000002</v>
      </c>
      <c r="J447" s="28">
        <f>SUMIFS(MasterSheet!L:L, MasterSheet!B:B, B447, MasterSheet!D:D, C447, MasterSheet!H:H, D447)</f>
        <v>0</v>
      </c>
      <c r="K447" s="28">
        <f t="shared" si="27"/>
        <v>0</v>
      </c>
      <c r="L447" s="21" t="str">
        <f>UPPER(VLOOKUP(D447,MasterSheet!H:U,14,))</f>
        <v>TARGETMOL</v>
      </c>
    </row>
    <row r="448" spans="1:12" x14ac:dyDescent="0.25">
      <c r="A448" s="21" t="str">
        <f t="shared" si="24"/>
        <v>TARGETMOL</v>
      </c>
      <c r="B448" s="21" t="str">
        <v>INV250613-068</v>
      </c>
      <c r="C448" s="30">
        <v>45826</v>
      </c>
      <c r="D448" s="21" t="str">
        <v>T6972</v>
      </c>
      <c r="E448" s="21">
        <f>_xlfn.XLOOKUP(D448,MasterSheet!H:H,MasterSheet!F:F)</f>
        <v>3801.6000000000004</v>
      </c>
      <c r="F448" s="22">
        <f>SUMIFS(MasterSheet!J:J, MasterSheet!B:B, B448, MasterSheet!D:D, C448, MasterSheet!H:H, D448)</f>
        <v>1</v>
      </c>
      <c r="G448" s="22">
        <f t="shared" si="25"/>
        <v>3801.6000000000004</v>
      </c>
      <c r="H448" s="26">
        <f>SUMIFS(MasterSheet!K:K, MasterSheet!B:B, B448, MasterSheet!D:D, C448, MasterSheet!H:H, D448)</f>
        <v>1</v>
      </c>
      <c r="I448" s="26">
        <f t="shared" si="26"/>
        <v>3801.6000000000004</v>
      </c>
      <c r="J448" s="28">
        <f>SUMIFS(MasterSheet!L:L, MasterSheet!B:B, B448, MasterSheet!D:D, C448, MasterSheet!H:H, D448)</f>
        <v>0</v>
      </c>
      <c r="K448" s="28">
        <f t="shared" si="27"/>
        <v>0</v>
      </c>
      <c r="L448" s="21" t="str">
        <f>UPPER(VLOOKUP(D448,MasterSheet!H:U,14,))</f>
        <v>TARGETMOL</v>
      </c>
    </row>
    <row r="449" spans="1:12" x14ac:dyDescent="0.25">
      <c r="A449" s="21" t="str">
        <f t="shared" si="24"/>
        <v>TARGETMOL</v>
      </c>
      <c r="B449" s="21" t="str">
        <v>INV250613-068</v>
      </c>
      <c r="C449" s="30">
        <v>45826</v>
      </c>
      <c r="D449" s="21" t="str">
        <v>T1508</v>
      </c>
      <c r="E449" s="21">
        <f>_xlfn.XLOOKUP(D449,MasterSheet!H:H,MasterSheet!F:F)</f>
        <v>1584</v>
      </c>
      <c r="F449" s="22">
        <f>SUMIFS(MasterSheet!J:J, MasterSheet!B:B, B449, MasterSheet!D:D, C449, MasterSheet!H:H, D449)</f>
        <v>1</v>
      </c>
      <c r="G449" s="22">
        <f t="shared" si="25"/>
        <v>1584</v>
      </c>
      <c r="H449" s="26">
        <f>SUMIFS(MasterSheet!K:K, MasterSheet!B:B, B449, MasterSheet!D:D, C449, MasterSheet!H:H, D449)</f>
        <v>1</v>
      </c>
      <c r="I449" s="26">
        <f t="shared" si="26"/>
        <v>1584</v>
      </c>
      <c r="J449" s="28">
        <f>SUMIFS(MasterSheet!L:L, MasterSheet!B:B, B449, MasterSheet!D:D, C449, MasterSheet!H:H, D449)</f>
        <v>0</v>
      </c>
      <c r="K449" s="28">
        <f t="shared" si="27"/>
        <v>0</v>
      </c>
      <c r="L449" s="21" t="str">
        <f>UPPER(VLOOKUP(D449,MasterSheet!H:U,14,))</f>
        <v>TARGETMOL</v>
      </c>
    </row>
    <row r="450" spans="1:12" x14ac:dyDescent="0.25">
      <c r="A450" s="21" t="str">
        <f t="shared" ref="A450:A513" si="28">L450</f>
        <v>TARGETMOL</v>
      </c>
      <c r="B450" s="21" t="str">
        <v>INV250613-068</v>
      </c>
      <c r="C450" s="30">
        <v>45826</v>
      </c>
      <c r="D450" s="21" t="str">
        <v>T2038</v>
      </c>
      <c r="E450" s="21">
        <f>_xlfn.XLOOKUP(D450,MasterSheet!H:H,MasterSheet!F:F)</f>
        <v>6283.2000000000007</v>
      </c>
      <c r="F450" s="22">
        <f>SUMIFS(MasterSheet!J:J, MasterSheet!B:B, B450, MasterSheet!D:D, C450, MasterSheet!H:H, D450)</f>
        <v>1</v>
      </c>
      <c r="G450" s="22">
        <f t="shared" si="25"/>
        <v>6283.2000000000007</v>
      </c>
      <c r="H450" s="26">
        <f>SUMIFS(MasterSheet!K:K, MasterSheet!B:B, B450, MasterSheet!D:D, C450, MasterSheet!H:H, D450)</f>
        <v>1</v>
      </c>
      <c r="I450" s="26">
        <f t="shared" si="26"/>
        <v>6283.2000000000007</v>
      </c>
      <c r="J450" s="28">
        <f>SUMIFS(MasterSheet!L:L, MasterSheet!B:B, B450, MasterSheet!D:D, C450, MasterSheet!H:H, D450)</f>
        <v>0</v>
      </c>
      <c r="K450" s="28">
        <f t="shared" si="27"/>
        <v>0</v>
      </c>
      <c r="L450" s="21" t="str">
        <f>UPPER(VLOOKUP(D450,MasterSheet!H:U,14,))</f>
        <v>TARGETMOL</v>
      </c>
    </row>
    <row r="451" spans="1:12" x14ac:dyDescent="0.25">
      <c r="A451" s="21" t="str">
        <f t="shared" si="28"/>
        <v>TARGETMOL</v>
      </c>
      <c r="B451" s="21" t="str">
        <v>INV250613-068</v>
      </c>
      <c r="C451" s="30">
        <v>45826</v>
      </c>
      <c r="D451" s="21" t="str">
        <v>T11469</v>
      </c>
      <c r="E451" s="21">
        <f>_xlfn.XLOOKUP(D451,MasterSheet!H:H,MasterSheet!F:F)</f>
        <v>6441.6</v>
      </c>
      <c r="F451" s="22">
        <f>SUMIFS(MasterSheet!J:J, MasterSheet!B:B, B451, MasterSheet!D:D, C451, MasterSheet!H:H, D451)</f>
        <v>1</v>
      </c>
      <c r="G451" s="22">
        <f t="shared" ref="G451:G514" si="29">F451*E451</f>
        <v>6441.6</v>
      </c>
      <c r="H451" s="26">
        <f>SUMIFS(MasterSheet!K:K, MasterSheet!B:B, B451, MasterSheet!D:D, C451, MasterSheet!H:H, D451)</f>
        <v>1</v>
      </c>
      <c r="I451" s="26">
        <f t="shared" ref="I451:I514" si="30">H451*E451</f>
        <v>6441.6</v>
      </c>
      <c r="J451" s="28">
        <f>SUMIFS(MasterSheet!L:L, MasterSheet!B:B, B451, MasterSheet!D:D, C451, MasterSheet!H:H, D451)</f>
        <v>0</v>
      </c>
      <c r="K451" s="28">
        <f t="shared" ref="K451:K514" si="31">J451*E451</f>
        <v>0</v>
      </c>
      <c r="L451" s="21" t="str">
        <f>UPPER(VLOOKUP(D451,MasterSheet!H:U,14,))</f>
        <v>TARGETMOL</v>
      </c>
    </row>
    <row r="452" spans="1:12" x14ac:dyDescent="0.25">
      <c r="A452" s="21" t="str">
        <f t="shared" si="28"/>
        <v>TARGETMOL</v>
      </c>
      <c r="B452" s="21" t="str">
        <v>INV250613-067</v>
      </c>
      <c r="C452" s="30">
        <v>45826</v>
      </c>
      <c r="D452" s="21" t="str">
        <v>TN1597</v>
      </c>
      <c r="E452" s="21">
        <f>_xlfn.XLOOKUP(D452,MasterSheet!H:H,MasterSheet!F:F)</f>
        <v>25977.599999999999</v>
      </c>
      <c r="F452" s="22">
        <f>SUMIFS(MasterSheet!J:J, MasterSheet!B:B, B452, MasterSheet!D:D, C452, MasterSheet!H:H, D452)</f>
        <v>1</v>
      </c>
      <c r="G452" s="22">
        <f t="shared" si="29"/>
        <v>25977.599999999999</v>
      </c>
      <c r="H452" s="26">
        <f>SUMIFS(MasterSheet!K:K, MasterSheet!B:B, B452, MasterSheet!D:D, C452, MasterSheet!H:H, D452)</f>
        <v>1</v>
      </c>
      <c r="I452" s="26">
        <f t="shared" si="30"/>
        <v>25977.599999999999</v>
      </c>
      <c r="J452" s="28">
        <f>SUMIFS(MasterSheet!L:L, MasterSheet!B:B, B452, MasterSheet!D:D, C452, MasterSheet!H:H, D452)</f>
        <v>0</v>
      </c>
      <c r="K452" s="28">
        <f t="shared" si="31"/>
        <v>0</v>
      </c>
      <c r="L452" s="21" t="str">
        <f>UPPER(VLOOKUP(D452,MasterSheet!H:U,14,))</f>
        <v>TARGETMOL</v>
      </c>
    </row>
    <row r="453" spans="1:12" x14ac:dyDescent="0.25">
      <c r="A453" s="21" t="str">
        <f t="shared" si="28"/>
        <v>TARGETMOL</v>
      </c>
      <c r="B453" s="21" t="str">
        <v>INV250613-067</v>
      </c>
      <c r="C453" s="30">
        <v>45826</v>
      </c>
      <c r="D453" s="21" t="str">
        <v>T4964</v>
      </c>
      <c r="E453" s="21">
        <f>_xlfn.XLOOKUP(D453,MasterSheet!H:H,MasterSheet!F:F)</f>
        <v>6864</v>
      </c>
      <c r="F453" s="22">
        <f>SUMIFS(MasterSheet!J:J, MasterSheet!B:B, B453, MasterSheet!D:D, C453, MasterSheet!H:H, D453)</f>
        <v>1</v>
      </c>
      <c r="G453" s="22">
        <f t="shared" si="29"/>
        <v>6864</v>
      </c>
      <c r="H453" s="26">
        <f>SUMIFS(MasterSheet!K:K, MasterSheet!B:B, B453, MasterSheet!D:D, C453, MasterSheet!H:H, D453)</f>
        <v>1</v>
      </c>
      <c r="I453" s="26">
        <f t="shared" si="30"/>
        <v>6864</v>
      </c>
      <c r="J453" s="28">
        <f>SUMIFS(MasterSheet!L:L, MasterSheet!B:B, B453, MasterSheet!D:D, C453, MasterSheet!H:H, D453)</f>
        <v>0</v>
      </c>
      <c r="K453" s="28">
        <f t="shared" si="31"/>
        <v>0</v>
      </c>
      <c r="L453" s="21" t="str">
        <f>UPPER(VLOOKUP(D453,MasterSheet!H:U,14,))</f>
        <v>TARGETMOL</v>
      </c>
    </row>
    <row r="454" spans="1:12" x14ac:dyDescent="0.25">
      <c r="A454" s="21" t="str">
        <f t="shared" si="28"/>
        <v>BIOXCELL</v>
      </c>
      <c r="B454" s="21">
        <v>174509</v>
      </c>
      <c r="C454" s="30">
        <v>45828</v>
      </c>
      <c r="D454" s="21" t="str">
        <v>BE0101</v>
      </c>
      <c r="E454" s="21">
        <f>_xlfn.XLOOKUP(D454,MasterSheet!H:H,MasterSheet!F:F)</f>
        <v>35654.080000000002</v>
      </c>
      <c r="F454" s="22">
        <f>SUMIFS(MasterSheet!J:J, MasterSheet!B:B, B454, MasterSheet!D:D, C454, MasterSheet!H:H, D454)</f>
        <v>2</v>
      </c>
      <c r="G454" s="22">
        <f t="shared" si="29"/>
        <v>71308.160000000003</v>
      </c>
      <c r="H454" s="26">
        <f>SUMIFS(MasterSheet!K:K, MasterSheet!B:B, B454, MasterSheet!D:D, C454, MasterSheet!H:H, D454)</f>
        <v>2</v>
      </c>
      <c r="I454" s="26">
        <f t="shared" si="30"/>
        <v>71308.160000000003</v>
      </c>
      <c r="J454" s="28">
        <f>SUMIFS(MasterSheet!L:L, MasterSheet!B:B, B454, MasterSheet!D:D, C454, MasterSheet!H:H, D454)</f>
        <v>0</v>
      </c>
      <c r="K454" s="28">
        <f t="shared" si="31"/>
        <v>0</v>
      </c>
      <c r="L454" s="21" t="str">
        <f>UPPER(VLOOKUP(D454,MasterSheet!H:U,14,))</f>
        <v>BIOXCELL</v>
      </c>
    </row>
    <row r="455" spans="1:12" x14ac:dyDescent="0.25">
      <c r="A455" s="21" t="str">
        <f t="shared" si="28"/>
        <v>BIOXCELL</v>
      </c>
      <c r="B455" s="21">
        <v>174509</v>
      </c>
      <c r="C455" s="30">
        <v>45828</v>
      </c>
      <c r="D455" s="21" t="str">
        <v>CS010-RCUS</v>
      </c>
      <c r="E455" s="21">
        <f>_xlfn.XLOOKUP(D455,MasterSheet!H:H,MasterSheet!F:F)</f>
        <v>14502.400000000001</v>
      </c>
      <c r="F455" s="22">
        <f>SUMIFS(MasterSheet!J:J, MasterSheet!B:B, B455, MasterSheet!D:D, C455, MasterSheet!H:H, D455)</f>
        <v>1</v>
      </c>
      <c r="G455" s="22">
        <f t="shared" si="29"/>
        <v>14502.400000000001</v>
      </c>
      <c r="H455" s="26">
        <f>SUMIFS(MasterSheet!K:K, MasterSheet!B:B, B455, MasterSheet!D:D, C455, MasterSheet!H:H, D455)</f>
        <v>1</v>
      </c>
      <c r="I455" s="26">
        <f t="shared" si="30"/>
        <v>14502.400000000001</v>
      </c>
      <c r="J455" s="28">
        <f>SUMIFS(MasterSheet!L:L, MasterSheet!B:B, B455, MasterSheet!D:D, C455, MasterSheet!H:H, D455)</f>
        <v>0</v>
      </c>
      <c r="K455" s="28">
        <f t="shared" si="31"/>
        <v>0</v>
      </c>
      <c r="L455" s="21" t="str">
        <f>UPPER(VLOOKUP(D455,MasterSheet!H:U,14,))</f>
        <v>BIOXCELL</v>
      </c>
    </row>
    <row r="456" spans="1:12" x14ac:dyDescent="0.25">
      <c r="A456" s="21" t="str">
        <f t="shared" si="28"/>
        <v>MP BIO</v>
      </c>
      <c r="B456" s="21" t="str">
        <v>MP/LS/25-26/0617</v>
      </c>
      <c r="C456" s="30">
        <v>45828</v>
      </c>
      <c r="D456" s="21">
        <v>2100201</v>
      </c>
      <c r="E456" s="21">
        <f>_xlfn.XLOOKUP(D456,MasterSheet!H:H,MasterSheet!F:F)</f>
        <v>0</v>
      </c>
      <c r="F456" s="22">
        <f>SUMIFS(MasterSheet!J:J, MasterSheet!B:B, B456, MasterSheet!D:D, C456, MasterSheet!H:H, D456)</f>
        <v>1</v>
      </c>
      <c r="G456" s="22">
        <f t="shared" si="29"/>
        <v>0</v>
      </c>
      <c r="H456" s="26">
        <f>SUMIFS(MasterSheet!K:K, MasterSheet!B:B, B456, MasterSheet!D:D, C456, MasterSheet!H:H, D456)</f>
        <v>1</v>
      </c>
      <c r="I456" s="26">
        <f t="shared" si="30"/>
        <v>0</v>
      </c>
      <c r="J456" s="28">
        <f>SUMIFS(MasterSheet!L:L, MasterSheet!B:B, B456, MasterSheet!D:D, C456, MasterSheet!H:H, D456)</f>
        <v>0</v>
      </c>
      <c r="K456" s="28">
        <f t="shared" si="31"/>
        <v>0</v>
      </c>
      <c r="L456" s="21" t="str">
        <f>UPPER(VLOOKUP(D456,MasterSheet!H:U,14,))</f>
        <v>MP BIO</v>
      </c>
    </row>
    <row r="457" spans="1:12" x14ac:dyDescent="0.25">
      <c r="A457" s="21" t="str">
        <f t="shared" si="28"/>
        <v>MP BIO</v>
      </c>
      <c r="B457" s="21" t="str">
        <v>MP/LS/25-26/0601</v>
      </c>
      <c r="C457" s="30">
        <v>45828</v>
      </c>
      <c r="D457" s="21">
        <v>903050853</v>
      </c>
      <c r="E457" s="21">
        <f>_xlfn.XLOOKUP(D457,MasterSheet!H:H,MasterSheet!F:F)</f>
        <v>8000</v>
      </c>
      <c r="F457" s="22">
        <f>SUMIFS(MasterSheet!J:J, MasterSheet!B:B, B457, MasterSheet!D:D, C457, MasterSheet!H:H, D457)</f>
        <v>2</v>
      </c>
      <c r="G457" s="22">
        <f t="shared" si="29"/>
        <v>16000</v>
      </c>
      <c r="H457" s="26">
        <f>SUMIFS(MasterSheet!K:K, MasterSheet!B:B, B457, MasterSheet!D:D, C457, MasterSheet!H:H, D457)</f>
        <v>2</v>
      </c>
      <c r="I457" s="26">
        <f t="shared" si="30"/>
        <v>16000</v>
      </c>
      <c r="J457" s="28">
        <f>SUMIFS(MasterSheet!L:L, MasterSheet!B:B, B457, MasterSheet!D:D, C457, MasterSheet!H:H, D457)</f>
        <v>0</v>
      </c>
      <c r="K457" s="28">
        <f t="shared" si="31"/>
        <v>0</v>
      </c>
      <c r="L457" s="21" t="str">
        <f>UPPER(VLOOKUP(D457,MasterSheet!H:U,14,))</f>
        <v>MP BIO</v>
      </c>
    </row>
    <row r="458" spans="1:12" x14ac:dyDescent="0.25">
      <c r="A458" s="21" t="str">
        <f t="shared" si="28"/>
        <v>MP BIO</v>
      </c>
      <c r="B458" s="21" t="str">
        <v>MP/LS/25-26/0617</v>
      </c>
      <c r="C458" s="30">
        <v>45828</v>
      </c>
      <c r="D458" s="21" t="str">
        <v>0210054310</v>
      </c>
      <c r="E458" s="21">
        <f>_xlfn.XLOOKUP(D458,MasterSheet!H:H,MasterSheet!F:F)</f>
        <v>2688.75</v>
      </c>
      <c r="F458" s="22">
        <f>SUMIFS(MasterSheet!J:J, MasterSheet!B:B, B458, MasterSheet!D:D, C458, MasterSheet!H:H, D458)</f>
        <v>5</v>
      </c>
      <c r="G458" s="22">
        <f t="shared" si="29"/>
        <v>13443.75</v>
      </c>
      <c r="H458" s="26">
        <f>SUMIFS(MasterSheet!K:K, MasterSheet!B:B, B458, MasterSheet!D:D, C458, MasterSheet!H:H, D458)</f>
        <v>5</v>
      </c>
      <c r="I458" s="26">
        <f t="shared" si="30"/>
        <v>13443.75</v>
      </c>
      <c r="J458" s="28">
        <f>SUMIFS(MasterSheet!L:L, MasterSheet!B:B, B458, MasterSheet!D:D, C458, MasterSheet!H:H, D458)</f>
        <v>0</v>
      </c>
      <c r="K458" s="28">
        <f t="shared" si="31"/>
        <v>0</v>
      </c>
      <c r="L458" s="21" t="str">
        <f>UPPER(VLOOKUP(D458,MasterSheet!H:U,14,))</f>
        <v>MP BIO</v>
      </c>
    </row>
    <row r="459" spans="1:12" x14ac:dyDescent="0.25">
      <c r="A459" s="21" t="str">
        <f t="shared" si="28"/>
        <v>MP BIO</v>
      </c>
      <c r="B459" s="21" t="str">
        <v>MP/LS/25-26/0617</v>
      </c>
      <c r="C459" s="30">
        <v>45828</v>
      </c>
      <c r="D459" s="21">
        <v>114511012</v>
      </c>
      <c r="E459" s="21">
        <f>_xlfn.XLOOKUP(D459,MasterSheet!H:H,MasterSheet!F:F)</f>
        <v>9097.7999999999993</v>
      </c>
      <c r="F459" s="22">
        <f>SUMIFS(MasterSheet!J:J, MasterSheet!B:B, B459, MasterSheet!D:D, C459, MasterSheet!H:H, D459)</f>
        <v>1</v>
      </c>
      <c r="G459" s="22">
        <f t="shared" si="29"/>
        <v>9097.7999999999993</v>
      </c>
      <c r="H459" s="26">
        <f>SUMIFS(MasterSheet!K:K, MasterSheet!B:B, B459, MasterSheet!D:D, C459, MasterSheet!H:H, D459)</f>
        <v>1</v>
      </c>
      <c r="I459" s="26">
        <f t="shared" si="30"/>
        <v>9097.7999999999993</v>
      </c>
      <c r="J459" s="28">
        <f>SUMIFS(MasterSheet!L:L, MasterSheet!B:B, B459, MasterSheet!D:D, C459, MasterSheet!H:H, D459)</f>
        <v>0</v>
      </c>
      <c r="K459" s="28">
        <f t="shared" si="31"/>
        <v>0</v>
      </c>
      <c r="L459" s="21" t="str">
        <f>UPPER(VLOOKUP(D459,MasterSheet!H:U,14,))</f>
        <v>MP BIO</v>
      </c>
    </row>
    <row r="460" spans="1:12" x14ac:dyDescent="0.25">
      <c r="A460" s="21" t="str">
        <f t="shared" si="28"/>
        <v>MP BIO</v>
      </c>
      <c r="B460" s="21" t="str">
        <v>MP/LS/25-26/0617</v>
      </c>
      <c r="C460" s="30">
        <v>45828</v>
      </c>
      <c r="D460" s="21">
        <v>112100200</v>
      </c>
      <c r="E460" s="21">
        <f>_xlfn.XLOOKUP(D460,MasterSheet!H:H,MasterSheet!F:F)</f>
        <v>5200.26</v>
      </c>
      <c r="F460" s="22">
        <f>SUMIFS(MasterSheet!J:J, MasterSheet!B:B, B460, MasterSheet!D:D, C460, MasterSheet!H:H, D460)</f>
        <v>1</v>
      </c>
      <c r="G460" s="22">
        <f t="shared" si="29"/>
        <v>5200.26</v>
      </c>
      <c r="H460" s="26">
        <f>SUMIFS(MasterSheet!K:K, MasterSheet!B:B, B460, MasterSheet!D:D, C460, MasterSheet!H:H, D460)</f>
        <v>1</v>
      </c>
      <c r="I460" s="26">
        <f t="shared" si="30"/>
        <v>5200.26</v>
      </c>
      <c r="J460" s="28">
        <f>SUMIFS(MasterSheet!L:L, MasterSheet!B:B, B460, MasterSheet!D:D, C460, MasterSheet!H:H, D460)</f>
        <v>0</v>
      </c>
      <c r="K460" s="28">
        <f t="shared" si="31"/>
        <v>0</v>
      </c>
      <c r="L460" s="21" t="str">
        <f>UPPER(VLOOKUP(D460,MasterSheet!H:U,14,))</f>
        <v>MP BIO</v>
      </c>
    </row>
    <row r="461" spans="1:12" x14ac:dyDescent="0.25">
      <c r="A461" s="21" t="str">
        <f t="shared" si="28"/>
        <v>MYBIOSOURCE</v>
      </c>
      <c r="B461" s="21" t="str">
        <v>919467A</v>
      </c>
      <c r="C461" s="30">
        <v>45828</v>
      </c>
      <c r="D461" s="21" t="str">
        <v>MBS163838</v>
      </c>
      <c r="E461" s="21">
        <f>_xlfn.XLOOKUP(D461,MasterSheet!H:H,MasterSheet!F:F)</f>
        <v>64702</v>
      </c>
      <c r="F461" s="22">
        <f>SUMIFS(MasterSheet!J:J, MasterSheet!B:B, B461, MasterSheet!D:D, C461, MasterSheet!H:H, D461)</f>
        <v>2</v>
      </c>
      <c r="G461" s="22">
        <f t="shared" si="29"/>
        <v>129404</v>
      </c>
      <c r="H461" s="26">
        <f>SUMIFS(MasterSheet!K:K, MasterSheet!B:B, B461, MasterSheet!D:D, C461, MasterSheet!H:H, D461)</f>
        <v>2</v>
      </c>
      <c r="I461" s="26">
        <f t="shared" si="30"/>
        <v>129404</v>
      </c>
      <c r="J461" s="28">
        <f>SUMIFS(MasterSheet!L:L, MasterSheet!B:B, B461, MasterSheet!D:D, C461, MasterSheet!H:H, D461)</f>
        <v>0</v>
      </c>
      <c r="K461" s="28">
        <f t="shared" si="31"/>
        <v>0</v>
      </c>
      <c r="L461" s="21" t="str">
        <f>UPPER(VLOOKUP(D461,MasterSheet!H:U,14,))</f>
        <v>MYBIOSOURCE</v>
      </c>
    </row>
    <row r="462" spans="1:12" x14ac:dyDescent="0.25">
      <c r="A462" s="21" t="str">
        <f t="shared" si="28"/>
        <v>MYBIOSOURCE</v>
      </c>
      <c r="B462" s="21">
        <v>919889</v>
      </c>
      <c r="C462" s="30">
        <v>45828</v>
      </c>
      <c r="D462" s="21" t="str">
        <v>MBS560259</v>
      </c>
      <c r="E462" s="21">
        <f>_xlfn.XLOOKUP(D462,MasterSheet!H:H,MasterSheet!F:F)</f>
        <v>19448</v>
      </c>
      <c r="F462" s="22">
        <f>SUMIFS(MasterSheet!J:J, MasterSheet!B:B, B462, MasterSheet!D:D, C462, MasterSheet!H:H, D462)</f>
        <v>1</v>
      </c>
      <c r="G462" s="22">
        <f t="shared" si="29"/>
        <v>19448</v>
      </c>
      <c r="H462" s="26">
        <f>SUMIFS(MasterSheet!K:K, MasterSheet!B:B, B462, MasterSheet!D:D, C462, MasterSheet!H:H, D462)</f>
        <v>1</v>
      </c>
      <c r="I462" s="26">
        <f t="shared" si="30"/>
        <v>19448</v>
      </c>
      <c r="J462" s="28">
        <f>SUMIFS(MasterSheet!L:L, MasterSheet!B:B, B462, MasterSheet!D:D, C462, MasterSheet!H:H, D462)</f>
        <v>0</v>
      </c>
      <c r="K462" s="28">
        <f t="shared" si="31"/>
        <v>0</v>
      </c>
      <c r="L462" s="21" t="str">
        <f>UPPER(VLOOKUP(D462,MasterSheet!H:U,14,))</f>
        <v>MYBIOSOURCE</v>
      </c>
    </row>
    <row r="463" spans="1:12" x14ac:dyDescent="0.25">
      <c r="A463" s="21" t="str">
        <f t="shared" si="28"/>
        <v>4AXIS</v>
      </c>
      <c r="B463" s="21" t="str">
        <v>INV/2526/278</v>
      </c>
      <c r="C463" s="30">
        <v>45831</v>
      </c>
      <c r="D463" s="21" t="str">
        <v>R0539</v>
      </c>
      <c r="E463" s="21">
        <f>_xlfn.XLOOKUP(D463,MasterSheet!H:H,MasterSheet!F:F)</f>
        <v>9024</v>
      </c>
      <c r="F463" s="22">
        <f>SUMIFS(MasterSheet!J:J, MasterSheet!B:B, B463, MasterSheet!D:D, C463, MasterSheet!H:H, D463)</f>
        <v>1</v>
      </c>
      <c r="G463" s="22">
        <f t="shared" si="29"/>
        <v>9024</v>
      </c>
      <c r="H463" s="26">
        <f>SUMIFS(MasterSheet!K:K, MasterSheet!B:B, B463, MasterSheet!D:D, C463, MasterSheet!H:H, D463)</f>
        <v>1</v>
      </c>
      <c r="I463" s="26">
        <f t="shared" si="30"/>
        <v>9024</v>
      </c>
      <c r="J463" s="28">
        <f>SUMIFS(MasterSheet!L:L, MasterSheet!B:B, B463, MasterSheet!D:D, C463, MasterSheet!H:H, D463)</f>
        <v>0</v>
      </c>
      <c r="K463" s="28">
        <f t="shared" si="31"/>
        <v>0</v>
      </c>
      <c r="L463" s="21" t="str">
        <f>UPPER(VLOOKUP(D463,MasterSheet!H:U,14,))</f>
        <v>4AXIS</v>
      </c>
    </row>
    <row r="464" spans="1:12" x14ac:dyDescent="0.25">
      <c r="A464" s="21" t="str">
        <f t="shared" si="28"/>
        <v>4AXIS</v>
      </c>
      <c r="B464" s="21" t="str">
        <v>INV/2526/278</v>
      </c>
      <c r="C464" s="30">
        <v>45831</v>
      </c>
      <c r="D464" s="21" t="str">
        <v>R0136S</v>
      </c>
      <c r="E464" s="21">
        <f>_xlfn.XLOOKUP(D464,MasterSheet!H:H,MasterSheet!F:F)</f>
        <v>8008.8</v>
      </c>
      <c r="F464" s="22">
        <f>SUMIFS(MasterSheet!J:J, MasterSheet!B:B, B464, MasterSheet!D:D, C464, MasterSheet!H:H, D464)</f>
        <v>1</v>
      </c>
      <c r="G464" s="22">
        <f t="shared" si="29"/>
        <v>8008.8</v>
      </c>
      <c r="H464" s="26">
        <f>SUMIFS(MasterSheet!K:K, MasterSheet!B:B, B464, MasterSheet!D:D, C464, MasterSheet!H:H, D464)</f>
        <v>1</v>
      </c>
      <c r="I464" s="26">
        <f t="shared" si="30"/>
        <v>8008.8</v>
      </c>
      <c r="J464" s="28">
        <f>SUMIFS(MasterSheet!L:L, MasterSheet!B:B, B464, MasterSheet!D:D, C464, MasterSheet!H:H, D464)</f>
        <v>0</v>
      </c>
      <c r="K464" s="28">
        <f t="shared" si="31"/>
        <v>0</v>
      </c>
      <c r="L464" s="21" t="str">
        <f>UPPER(VLOOKUP(D464,MasterSheet!H:U,14,))</f>
        <v>4AXIS</v>
      </c>
    </row>
    <row r="465" spans="1:12" x14ac:dyDescent="0.25">
      <c r="A465" s="21" t="str">
        <f t="shared" si="28"/>
        <v>4AXIS</v>
      </c>
      <c r="B465" s="21" t="str">
        <v>INV/2526/278</v>
      </c>
      <c r="C465" s="30">
        <v>45831</v>
      </c>
      <c r="D465" s="21" t="str">
        <v>R0146S</v>
      </c>
      <c r="E465" s="21">
        <f>_xlfn.XLOOKUP(D465,MasterSheet!H:H,MasterSheet!F:F)</f>
        <v>8911.2000000000007</v>
      </c>
      <c r="F465" s="22">
        <f>SUMIFS(MasterSheet!J:J, MasterSheet!B:B, B465, MasterSheet!D:D, C465, MasterSheet!H:H, D465)</f>
        <v>1</v>
      </c>
      <c r="G465" s="22">
        <f t="shared" si="29"/>
        <v>8911.2000000000007</v>
      </c>
      <c r="H465" s="26">
        <f>SUMIFS(MasterSheet!K:K, MasterSheet!B:B, B465, MasterSheet!D:D, C465, MasterSheet!H:H, D465)</f>
        <v>1</v>
      </c>
      <c r="I465" s="26">
        <f t="shared" si="30"/>
        <v>8911.2000000000007</v>
      </c>
      <c r="J465" s="28">
        <f>SUMIFS(MasterSheet!L:L, MasterSheet!B:B, B465, MasterSheet!D:D, C465, MasterSheet!H:H, D465)</f>
        <v>0</v>
      </c>
      <c r="K465" s="28">
        <f t="shared" si="31"/>
        <v>0</v>
      </c>
      <c r="L465" s="21" t="str">
        <f>UPPER(VLOOKUP(D465,MasterSheet!H:U,14,))</f>
        <v>4AXIS</v>
      </c>
    </row>
    <row r="466" spans="1:12" x14ac:dyDescent="0.25">
      <c r="A466" s="21" t="str">
        <f t="shared" si="28"/>
        <v>4AXIS</v>
      </c>
      <c r="B466" s="21" t="str">
        <v>INV/2526/278</v>
      </c>
      <c r="C466" s="30">
        <v>45831</v>
      </c>
      <c r="D466" s="21" t="str">
        <v>R3104S</v>
      </c>
      <c r="E466" s="21">
        <f>_xlfn.XLOOKUP(D466,MasterSheet!H:H,MasterSheet!F:F)</f>
        <v>7783.2</v>
      </c>
      <c r="F466" s="22">
        <f>SUMIFS(MasterSheet!J:J, MasterSheet!B:B, B466, MasterSheet!D:D, C466, MasterSheet!H:H, D466)</f>
        <v>1</v>
      </c>
      <c r="G466" s="22">
        <f t="shared" si="29"/>
        <v>7783.2</v>
      </c>
      <c r="H466" s="26">
        <f>SUMIFS(MasterSheet!K:K, MasterSheet!B:B, B466, MasterSheet!D:D, C466, MasterSheet!H:H, D466)</f>
        <v>1</v>
      </c>
      <c r="I466" s="26">
        <f t="shared" si="30"/>
        <v>7783.2</v>
      </c>
      <c r="J466" s="28">
        <f>SUMIFS(MasterSheet!L:L, MasterSheet!B:B, B466, MasterSheet!D:D, C466, MasterSheet!H:H, D466)</f>
        <v>0</v>
      </c>
      <c r="K466" s="28">
        <f t="shared" si="31"/>
        <v>0</v>
      </c>
      <c r="L466" s="21" t="str">
        <f>UPPER(VLOOKUP(D466,MasterSheet!H:U,14,))</f>
        <v>4AXIS</v>
      </c>
    </row>
    <row r="467" spans="1:12" x14ac:dyDescent="0.25">
      <c r="A467" s="21" t="str">
        <f t="shared" si="28"/>
        <v>4AXIS</v>
      </c>
      <c r="B467" s="21" t="str">
        <v>INV/2526/278</v>
      </c>
      <c r="C467" s="30">
        <v>45831</v>
      </c>
      <c r="D467" s="21" t="str">
        <v>R3101S</v>
      </c>
      <c r="E467" s="21">
        <f>_xlfn.XLOOKUP(D467,MasterSheet!H:H,MasterSheet!F:F)</f>
        <v>7783.2</v>
      </c>
      <c r="F467" s="22">
        <f>SUMIFS(MasterSheet!J:J, MasterSheet!B:B, B467, MasterSheet!D:D, C467, MasterSheet!H:H, D467)</f>
        <v>1</v>
      </c>
      <c r="G467" s="22">
        <f t="shared" si="29"/>
        <v>7783.2</v>
      </c>
      <c r="H467" s="26">
        <f>SUMIFS(MasterSheet!K:K, MasterSheet!B:B, B467, MasterSheet!D:D, C467, MasterSheet!H:H, D467)</f>
        <v>1</v>
      </c>
      <c r="I467" s="26">
        <f t="shared" si="30"/>
        <v>7783.2</v>
      </c>
      <c r="J467" s="28">
        <f>SUMIFS(MasterSheet!L:L, MasterSheet!B:B, B467, MasterSheet!D:D, C467, MasterSheet!H:H, D467)</f>
        <v>0</v>
      </c>
      <c r="K467" s="28">
        <f t="shared" si="31"/>
        <v>0</v>
      </c>
      <c r="L467" s="21" t="str">
        <f>UPPER(VLOOKUP(D467,MasterSheet!H:U,14,))</f>
        <v>4AXIS</v>
      </c>
    </row>
    <row r="468" spans="1:12" x14ac:dyDescent="0.25">
      <c r="A468" s="21" t="str">
        <f t="shared" si="28"/>
        <v>BETHYL</v>
      </c>
      <c r="B468" s="21">
        <v>90228940</v>
      </c>
      <c r="C468" s="30">
        <v>45831</v>
      </c>
      <c r="D468" s="21" t="str">
        <v>A303-936A</v>
      </c>
      <c r="E468" s="21">
        <f>_xlfn.XLOOKUP(D468,MasterSheet!H:H,MasterSheet!F:F)</f>
        <v>28582.400000000001</v>
      </c>
      <c r="F468" s="22">
        <f>SUMIFS(MasterSheet!J:J, MasterSheet!B:B, B468, MasterSheet!D:D, C468, MasterSheet!H:H, D468)</f>
        <v>1</v>
      </c>
      <c r="G468" s="22">
        <f t="shared" si="29"/>
        <v>28582.400000000001</v>
      </c>
      <c r="H468" s="26">
        <f>SUMIFS(MasterSheet!K:K, MasterSheet!B:B, B468, MasterSheet!D:D, C468, MasterSheet!H:H, D468)</f>
        <v>1</v>
      </c>
      <c r="I468" s="26">
        <f t="shared" si="30"/>
        <v>28582.400000000001</v>
      </c>
      <c r="J468" s="28">
        <f>SUMIFS(MasterSheet!L:L, MasterSheet!B:B, B468, MasterSheet!D:D, C468, MasterSheet!H:H, D468)</f>
        <v>0</v>
      </c>
      <c r="K468" s="28">
        <f t="shared" si="31"/>
        <v>0</v>
      </c>
      <c r="L468" s="21" t="str">
        <f>UPPER(VLOOKUP(D468,MasterSheet!H:U,14,))</f>
        <v>BETHYL</v>
      </c>
    </row>
    <row r="469" spans="1:12" x14ac:dyDescent="0.25">
      <c r="A469" s="21" t="str">
        <f t="shared" si="28"/>
        <v>BIOLEGEND</v>
      </c>
      <c r="B469" s="21" t="str">
        <v>EED116333</v>
      </c>
      <c r="C469" s="30">
        <v>45831</v>
      </c>
      <c r="D469" s="21">
        <v>100215</v>
      </c>
      <c r="E469" s="21">
        <f>_xlfn.XLOOKUP(D469,MasterSheet!H:H,MasterSheet!F:F)</f>
        <v>4963.2</v>
      </c>
      <c r="F469" s="22">
        <f>SUMIFS(MasterSheet!J:J, MasterSheet!B:B, B469, MasterSheet!D:D, C469, MasterSheet!H:H, D469)</f>
        <v>1</v>
      </c>
      <c r="G469" s="22">
        <f t="shared" si="29"/>
        <v>4963.2</v>
      </c>
      <c r="H469" s="26">
        <f>SUMIFS(MasterSheet!K:K, MasterSheet!B:B, B469, MasterSheet!D:D, C469, MasterSheet!H:H, D469)</f>
        <v>1</v>
      </c>
      <c r="I469" s="26">
        <f t="shared" si="30"/>
        <v>4963.2</v>
      </c>
      <c r="J469" s="28">
        <f>SUMIFS(MasterSheet!L:L, MasterSheet!B:B, B469, MasterSheet!D:D, C469, MasterSheet!H:H, D469)</f>
        <v>0</v>
      </c>
      <c r="K469" s="28">
        <f t="shared" si="31"/>
        <v>0</v>
      </c>
      <c r="L469" s="21" t="str">
        <f>UPPER(VLOOKUP(D469,MasterSheet!H:U,14,))</f>
        <v>BIOLEGEND</v>
      </c>
    </row>
    <row r="470" spans="1:12" x14ac:dyDescent="0.25">
      <c r="A470" s="21" t="str">
        <f t="shared" si="28"/>
        <v>BIOLEGEND</v>
      </c>
      <c r="B470" s="21" t="str">
        <v>EED116333</v>
      </c>
      <c r="C470" s="30">
        <v>45831</v>
      </c>
      <c r="D470" s="21">
        <v>100221</v>
      </c>
      <c r="E470" s="21">
        <f>_xlfn.XLOOKUP(D470,MasterSheet!H:H,MasterSheet!F:F)</f>
        <v>5544</v>
      </c>
      <c r="F470" s="22">
        <f>SUMIFS(MasterSheet!J:J, MasterSheet!B:B, B470, MasterSheet!D:D, C470, MasterSheet!H:H, D470)</f>
        <v>1</v>
      </c>
      <c r="G470" s="22">
        <f t="shared" si="29"/>
        <v>5544</v>
      </c>
      <c r="H470" s="26">
        <f>SUMIFS(MasterSheet!K:K, MasterSheet!B:B, B470, MasterSheet!D:D, C470, MasterSheet!H:H, D470)</f>
        <v>1</v>
      </c>
      <c r="I470" s="26">
        <f t="shared" si="30"/>
        <v>5544</v>
      </c>
      <c r="J470" s="28">
        <f>SUMIFS(MasterSheet!L:L, MasterSheet!B:B, B470, MasterSheet!D:D, C470, MasterSheet!H:H, D470)</f>
        <v>0</v>
      </c>
      <c r="K470" s="28">
        <f t="shared" si="31"/>
        <v>0</v>
      </c>
      <c r="L470" s="21" t="str">
        <f>UPPER(VLOOKUP(D470,MasterSheet!H:U,14,))</f>
        <v>BIOLEGEND</v>
      </c>
    </row>
    <row r="471" spans="1:12" x14ac:dyDescent="0.25">
      <c r="A471" s="21" t="str">
        <f t="shared" si="28"/>
        <v>BIOLEGEND</v>
      </c>
      <c r="B471" s="21" t="str">
        <v>EED116333</v>
      </c>
      <c r="C471" s="30">
        <v>45831</v>
      </c>
      <c r="D471" s="21">
        <v>100234</v>
      </c>
      <c r="E471" s="21">
        <f>_xlfn.XLOOKUP(D471,MasterSheet!H:H,MasterSheet!F:F)</f>
        <v>18084</v>
      </c>
      <c r="F471" s="22">
        <f>SUMIFS(MasterSheet!J:J, MasterSheet!B:B, B471, MasterSheet!D:D, C471, MasterSheet!H:H, D471)</f>
        <v>1</v>
      </c>
      <c r="G471" s="22">
        <f t="shared" si="29"/>
        <v>18084</v>
      </c>
      <c r="H471" s="26">
        <f>SUMIFS(MasterSheet!K:K, MasterSheet!B:B, B471, MasterSheet!D:D, C471, MasterSheet!H:H, D471)</f>
        <v>1</v>
      </c>
      <c r="I471" s="26">
        <f t="shared" si="30"/>
        <v>18084</v>
      </c>
      <c r="J471" s="28">
        <f>SUMIFS(MasterSheet!L:L, MasterSheet!B:B, B471, MasterSheet!D:D, C471, MasterSheet!H:H, D471)</f>
        <v>0</v>
      </c>
      <c r="K471" s="28">
        <f t="shared" si="31"/>
        <v>0</v>
      </c>
      <c r="L471" s="21" t="str">
        <f>UPPER(VLOOKUP(D471,MasterSheet!H:U,14,))</f>
        <v>BIOLEGEND</v>
      </c>
    </row>
    <row r="472" spans="1:12" x14ac:dyDescent="0.25">
      <c r="A472" s="21" t="str">
        <f t="shared" si="28"/>
        <v>BIOLEGEND</v>
      </c>
      <c r="B472" s="21" t="str">
        <v>EED116333</v>
      </c>
      <c r="C472" s="30">
        <v>45831</v>
      </c>
      <c r="D472" s="21">
        <v>100306</v>
      </c>
      <c r="E472" s="21">
        <f>_xlfn.XLOOKUP(D472,MasterSheet!H:H,MasterSheet!F:F)</f>
        <v>5227.2</v>
      </c>
      <c r="F472" s="22">
        <f>SUMIFS(MasterSheet!J:J, MasterSheet!B:B, B472, MasterSheet!D:D, C472, MasterSheet!H:H, D472)</f>
        <v>1</v>
      </c>
      <c r="G472" s="22">
        <f t="shared" si="29"/>
        <v>5227.2</v>
      </c>
      <c r="H472" s="26">
        <f>SUMIFS(MasterSheet!K:K, MasterSheet!B:B, B472, MasterSheet!D:D, C472, MasterSheet!H:H, D472)</f>
        <v>1</v>
      </c>
      <c r="I472" s="26">
        <f t="shared" si="30"/>
        <v>5227.2</v>
      </c>
      <c r="J472" s="28">
        <f>SUMIFS(MasterSheet!L:L, MasterSheet!B:B, B472, MasterSheet!D:D, C472, MasterSheet!H:H, D472)</f>
        <v>0</v>
      </c>
      <c r="K472" s="28">
        <f t="shared" si="31"/>
        <v>0</v>
      </c>
      <c r="L472" s="21" t="str">
        <f>UPPER(VLOOKUP(D472,MasterSheet!H:U,14,))</f>
        <v>BIOLEGEND</v>
      </c>
    </row>
    <row r="473" spans="1:12" x14ac:dyDescent="0.25">
      <c r="A473" s="21" t="str">
        <f t="shared" si="28"/>
        <v>BIOLEGEND</v>
      </c>
      <c r="B473" s="21" t="str">
        <v>EED116333</v>
      </c>
      <c r="C473" s="30">
        <v>45831</v>
      </c>
      <c r="D473" s="21">
        <v>100327</v>
      </c>
      <c r="E473" s="21">
        <f>_xlfn.XLOOKUP(D473,MasterSheet!H:H,MasterSheet!F:F)</f>
        <v>4329.6000000000004</v>
      </c>
      <c r="F473" s="22">
        <f>SUMIFS(MasterSheet!J:J, MasterSheet!B:B, B473, MasterSheet!D:D, C473, MasterSheet!H:H, D473)</f>
        <v>5</v>
      </c>
      <c r="G473" s="22">
        <f t="shared" si="29"/>
        <v>21648</v>
      </c>
      <c r="H473" s="26">
        <f>SUMIFS(MasterSheet!K:K, MasterSheet!B:B, B473, MasterSheet!D:D, C473, MasterSheet!H:H, D473)</f>
        <v>5</v>
      </c>
      <c r="I473" s="26">
        <f t="shared" si="30"/>
        <v>21648</v>
      </c>
      <c r="J473" s="28">
        <f>SUMIFS(MasterSheet!L:L, MasterSheet!B:B, B473, MasterSheet!D:D, C473, MasterSheet!H:H, D473)</f>
        <v>0</v>
      </c>
      <c r="K473" s="28">
        <f t="shared" si="31"/>
        <v>0</v>
      </c>
      <c r="L473" s="21" t="str">
        <f>UPPER(VLOOKUP(D473,MasterSheet!H:U,14,))</f>
        <v>BIOLEGEND</v>
      </c>
    </row>
    <row r="474" spans="1:12" x14ac:dyDescent="0.25">
      <c r="A474" s="21" t="str">
        <f t="shared" si="28"/>
        <v>BIOLEGEND</v>
      </c>
      <c r="B474" s="21" t="str">
        <v>EED116333</v>
      </c>
      <c r="C474" s="30">
        <v>45831</v>
      </c>
      <c r="D474" s="21">
        <v>100425</v>
      </c>
      <c r="E474" s="21">
        <f>_xlfn.XLOOKUP(D474,MasterSheet!H:H,MasterSheet!F:F)</f>
        <v>5332.8</v>
      </c>
      <c r="F474" s="22">
        <f>SUMIFS(MasterSheet!J:J, MasterSheet!B:B, B474, MasterSheet!D:D, C474, MasterSheet!H:H, D474)</f>
        <v>1</v>
      </c>
      <c r="G474" s="22">
        <f t="shared" si="29"/>
        <v>5332.8</v>
      </c>
      <c r="H474" s="26">
        <f>SUMIFS(MasterSheet!K:K, MasterSheet!B:B, B474, MasterSheet!D:D, C474, MasterSheet!H:H, D474)</f>
        <v>1</v>
      </c>
      <c r="I474" s="26">
        <f t="shared" si="30"/>
        <v>5332.8</v>
      </c>
      <c r="J474" s="28">
        <f>SUMIFS(MasterSheet!L:L, MasterSheet!B:B, B474, MasterSheet!D:D, C474, MasterSheet!H:H, D474)</f>
        <v>0</v>
      </c>
      <c r="K474" s="28">
        <f t="shared" si="31"/>
        <v>0</v>
      </c>
      <c r="L474" s="21" t="str">
        <f>UPPER(VLOOKUP(D474,MasterSheet!H:U,14,))</f>
        <v>BIOLEGEND</v>
      </c>
    </row>
    <row r="475" spans="1:12" x14ac:dyDescent="0.25">
      <c r="A475" s="21" t="str">
        <f t="shared" si="28"/>
        <v>BIOLEGEND</v>
      </c>
      <c r="B475" s="21" t="str">
        <v>EED116333</v>
      </c>
      <c r="C475" s="30">
        <v>45831</v>
      </c>
      <c r="D475" s="21">
        <v>100432</v>
      </c>
      <c r="E475" s="21">
        <f>_xlfn.XLOOKUP(D475,MasterSheet!H:H,MasterSheet!F:F)</f>
        <v>15206.400000000001</v>
      </c>
      <c r="F475" s="22">
        <f>SUMIFS(MasterSheet!J:J, MasterSheet!B:B, B475, MasterSheet!D:D, C475, MasterSheet!H:H, D475)</f>
        <v>1</v>
      </c>
      <c r="G475" s="22">
        <f t="shared" si="29"/>
        <v>15206.400000000001</v>
      </c>
      <c r="H475" s="26">
        <f>SUMIFS(MasterSheet!K:K, MasterSheet!B:B, B475, MasterSheet!D:D, C475, MasterSheet!H:H, D475)</f>
        <v>1</v>
      </c>
      <c r="I475" s="26">
        <f t="shared" si="30"/>
        <v>15206.400000000001</v>
      </c>
      <c r="J475" s="28">
        <f>SUMIFS(MasterSheet!L:L, MasterSheet!B:B, B475, MasterSheet!D:D, C475, MasterSheet!H:H, D475)</f>
        <v>0</v>
      </c>
      <c r="K475" s="28">
        <f t="shared" si="31"/>
        <v>0</v>
      </c>
      <c r="L475" s="21" t="str">
        <f>UPPER(VLOOKUP(D475,MasterSheet!H:U,14,))</f>
        <v>BIOLEGEND</v>
      </c>
    </row>
    <row r="476" spans="1:12" x14ac:dyDescent="0.25">
      <c r="A476" s="21" t="str">
        <f t="shared" si="28"/>
        <v>BIOLEGEND</v>
      </c>
      <c r="B476" s="21" t="str">
        <v>EED116333</v>
      </c>
      <c r="C476" s="30">
        <v>45831</v>
      </c>
      <c r="D476" s="21">
        <v>100510</v>
      </c>
      <c r="E476" s="21">
        <f>_xlfn.XLOOKUP(D476,MasterSheet!H:H,MasterSheet!F:F)</f>
        <v>5662.7999999999993</v>
      </c>
      <c r="F476" s="22">
        <f>SUMIFS(MasterSheet!J:J, MasterSheet!B:B, B476, MasterSheet!D:D, C476, MasterSheet!H:H, D476)</f>
        <v>1</v>
      </c>
      <c r="G476" s="22">
        <f t="shared" si="29"/>
        <v>5662.7999999999993</v>
      </c>
      <c r="H476" s="26">
        <f>SUMIFS(MasterSheet!K:K, MasterSheet!B:B, B476, MasterSheet!D:D, C476, MasterSheet!H:H, D476)</f>
        <v>1</v>
      </c>
      <c r="I476" s="26">
        <f t="shared" si="30"/>
        <v>5662.7999999999993</v>
      </c>
      <c r="J476" s="28">
        <f>SUMIFS(MasterSheet!L:L, MasterSheet!B:B, B476, MasterSheet!D:D, C476, MasterSheet!H:H, D476)</f>
        <v>0</v>
      </c>
      <c r="K476" s="28">
        <f t="shared" si="31"/>
        <v>0</v>
      </c>
      <c r="L476" s="21" t="str">
        <f>UPPER(VLOOKUP(D476,MasterSheet!H:U,14,))</f>
        <v>BIOLEGEND</v>
      </c>
    </row>
    <row r="477" spans="1:12" x14ac:dyDescent="0.25">
      <c r="A477" s="21" t="str">
        <f t="shared" si="28"/>
        <v>BIOLEGEND</v>
      </c>
      <c r="B477" s="21" t="str">
        <v>EED116333</v>
      </c>
      <c r="C477" s="30">
        <v>45831</v>
      </c>
      <c r="D477" s="21">
        <v>100512</v>
      </c>
      <c r="E477" s="21">
        <f>_xlfn.XLOOKUP(D477,MasterSheet!H:H,MasterSheet!F:F)</f>
        <v>4752</v>
      </c>
      <c r="F477" s="22">
        <f>SUMIFS(MasterSheet!J:J, MasterSheet!B:B, B477, MasterSheet!D:D, C477, MasterSheet!H:H, D477)</f>
        <v>1</v>
      </c>
      <c r="G477" s="22">
        <f t="shared" si="29"/>
        <v>4752</v>
      </c>
      <c r="H477" s="26">
        <f>SUMIFS(MasterSheet!K:K, MasterSheet!B:B, B477, MasterSheet!D:D, C477, MasterSheet!H:H, D477)</f>
        <v>1</v>
      </c>
      <c r="I477" s="26">
        <f t="shared" si="30"/>
        <v>4752</v>
      </c>
      <c r="J477" s="28">
        <f>SUMIFS(MasterSheet!L:L, MasterSheet!B:B, B477, MasterSheet!D:D, C477, MasterSheet!H:H, D477)</f>
        <v>0</v>
      </c>
      <c r="K477" s="28">
        <f t="shared" si="31"/>
        <v>0</v>
      </c>
      <c r="L477" s="21" t="str">
        <f>UPPER(VLOOKUP(D477,MasterSheet!H:U,14,))</f>
        <v>BIOLEGEND</v>
      </c>
    </row>
    <row r="478" spans="1:12" x14ac:dyDescent="0.25">
      <c r="A478" s="21" t="str">
        <f t="shared" si="28"/>
        <v>BIOLEGEND</v>
      </c>
      <c r="B478" s="21" t="str">
        <v>EED116333</v>
      </c>
      <c r="C478" s="30">
        <v>45831</v>
      </c>
      <c r="D478" s="21">
        <v>100516</v>
      </c>
      <c r="E478" s="21">
        <f>_xlfn.XLOOKUP(D478,MasterSheet!H:H,MasterSheet!F:F)</f>
        <v>5544</v>
      </c>
      <c r="F478" s="22">
        <f>SUMIFS(MasterSheet!J:J, MasterSheet!B:B, B478, MasterSheet!D:D, C478, MasterSheet!H:H, D478)</f>
        <v>1</v>
      </c>
      <c r="G478" s="22">
        <f t="shared" si="29"/>
        <v>5544</v>
      </c>
      <c r="H478" s="26">
        <f>SUMIFS(MasterSheet!K:K, MasterSheet!B:B, B478, MasterSheet!D:D, C478, MasterSheet!H:H, D478)</f>
        <v>1</v>
      </c>
      <c r="I478" s="26">
        <f t="shared" si="30"/>
        <v>5544</v>
      </c>
      <c r="J478" s="28">
        <f>SUMIFS(MasterSheet!L:L, MasterSheet!B:B, B478, MasterSheet!D:D, C478, MasterSheet!H:H, D478)</f>
        <v>0</v>
      </c>
      <c r="K478" s="28">
        <f t="shared" si="31"/>
        <v>0</v>
      </c>
      <c r="L478" s="21" t="str">
        <f>UPPER(VLOOKUP(D478,MasterSheet!H:U,14,))</f>
        <v>BIOLEGEND</v>
      </c>
    </row>
    <row r="479" spans="1:12" x14ac:dyDescent="0.25">
      <c r="A479" s="21" t="str">
        <f t="shared" si="28"/>
        <v>BIOLEGEND</v>
      </c>
      <c r="B479" s="21" t="str">
        <v>EED116333</v>
      </c>
      <c r="C479" s="30">
        <v>45831</v>
      </c>
      <c r="D479" s="21">
        <v>100530</v>
      </c>
      <c r="E479" s="21">
        <f>_xlfn.XLOOKUP(D479,MasterSheet!H:H,MasterSheet!F:F)</f>
        <v>12302.400000000001</v>
      </c>
      <c r="F479" s="22">
        <f>SUMIFS(MasterSheet!J:J, MasterSheet!B:B, B479, MasterSheet!D:D, C479, MasterSheet!H:H, D479)</f>
        <v>1</v>
      </c>
      <c r="G479" s="22">
        <f t="shared" si="29"/>
        <v>12302.400000000001</v>
      </c>
      <c r="H479" s="26">
        <f>SUMIFS(MasterSheet!K:K, MasterSheet!B:B, B479, MasterSheet!D:D, C479, MasterSheet!H:H, D479)</f>
        <v>1</v>
      </c>
      <c r="I479" s="26">
        <f t="shared" si="30"/>
        <v>12302.400000000001</v>
      </c>
      <c r="J479" s="28">
        <f>SUMIFS(MasterSheet!L:L, MasterSheet!B:B, B479, MasterSheet!D:D, C479, MasterSheet!H:H, D479)</f>
        <v>0</v>
      </c>
      <c r="K479" s="28">
        <f t="shared" si="31"/>
        <v>0</v>
      </c>
      <c r="L479" s="21" t="str">
        <f>UPPER(VLOOKUP(D479,MasterSheet!H:U,14,))</f>
        <v>BIOLEGEND</v>
      </c>
    </row>
    <row r="480" spans="1:12" x14ac:dyDescent="0.25">
      <c r="A480" s="21" t="str">
        <f t="shared" si="28"/>
        <v>BIOLEGEND</v>
      </c>
      <c r="B480" s="21" t="str">
        <v>EED116333</v>
      </c>
      <c r="C480" s="30">
        <v>45831</v>
      </c>
      <c r="D480" s="21">
        <v>100705</v>
      </c>
      <c r="E480" s="21">
        <f>_xlfn.XLOOKUP(D480,MasterSheet!H:H,MasterSheet!F:F)</f>
        <v>1584</v>
      </c>
      <c r="F480" s="22">
        <f>SUMIFS(MasterSheet!J:J, MasterSheet!B:B, B480, MasterSheet!D:D, C480, MasterSheet!H:H, D480)</f>
        <v>1</v>
      </c>
      <c r="G480" s="22">
        <f t="shared" si="29"/>
        <v>1584</v>
      </c>
      <c r="H480" s="26">
        <f>SUMIFS(MasterSheet!K:K, MasterSheet!B:B, B480, MasterSheet!D:D, C480, MasterSheet!H:H, D480)</f>
        <v>1</v>
      </c>
      <c r="I480" s="26">
        <f t="shared" si="30"/>
        <v>1584</v>
      </c>
      <c r="J480" s="28">
        <f>SUMIFS(MasterSheet!L:L, MasterSheet!B:B, B480, MasterSheet!D:D, C480, MasterSheet!H:H, D480)</f>
        <v>0</v>
      </c>
      <c r="K480" s="28">
        <f t="shared" si="31"/>
        <v>0</v>
      </c>
      <c r="L480" s="21" t="str">
        <f>UPPER(VLOOKUP(D480,MasterSheet!H:U,14,))</f>
        <v>BIOLEGEND</v>
      </c>
    </row>
    <row r="481" spans="1:12" x14ac:dyDescent="0.25">
      <c r="A481" s="21" t="str">
        <f t="shared" si="28"/>
        <v>BIOLEGEND</v>
      </c>
      <c r="B481" s="21" t="str">
        <v>EED116333</v>
      </c>
      <c r="C481" s="30">
        <v>45831</v>
      </c>
      <c r="D481" s="21">
        <v>100708</v>
      </c>
      <c r="E481" s="21">
        <f>_xlfn.XLOOKUP(D481,MasterSheet!H:H,MasterSheet!F:F)</f>
        <v>5649.6</v>
      </c>
      <c r="F481" s="22">
        <f>SUMIFS(MasterSheet!J:J, MasterSheet!B:B, B481, MasterSheet!D:D, C481, MasterSheet!H:H, D481)</f>
        <v>1</v>
      </c>
      <c r="G481" s="22">
        <f t="shared" si="29"/>
        <v>5649.6</v>
      </c>
      <c r="H481" s="26">
        <f>SUMIFS(MasterSheet!K:K, MasterSheet!B:B, B481, MasterSheet!D:D, C481, MasterSheet!H:H, D481)</f>
        <v>1</v>
      </c>
      <c r="I481" s="26">
        <f t="shared" si="30"/>
        <v>5649.6</v>
      </c>
      <c r="J481" s="28">
        <f>SUMIFS(MasterSheet!L:L, MasterSheet!B:B, B481, MasterSheet!D:D, C481, MasterSheet!H:H, D481)</f>
        <v>0</v>
      </c>
      <c r="K481" s="28">
        <f t="shared" si="31"/>
        <v>0</v>
      </c>
      <c r="L481" s="21" t="str">
        <f>UPPER(VLOOKUP(D481,MasterSheet!H:U,14,))</f>
        <v>BIOLEGEND</v>
      </c>
    </row>
    <row r="482" spans="1:12" x14ac:dyDescent="0.25">
      <c r="A482" s="21" t="str">
        <f t="shared" si="28"/>
        <v>BIOLEGEND</v>
      </c>
      <c r="B482" s="21" t="str">
        <v>EED116333</v>
      </c>
      <c r="C482" s="30">
        <v>45831</v>
      </c>
      <c r="D482" s="21">
        <v>100723</v>
      </c>
      <c r="E482" s="21">
        <f>_xlfn.XLOOKUP(D482,MasterSheet!H:H,MasterSheet!F:F)</f>
        <v>3801.6000000000004</v>
      </c>
      <c r="F482" s="22">
        <f>SUMIFS(MasterSheet!J:J, MasterSheet!B:B, B482, MasterSheet!D:D, C482, MasterSheet!H:H, D482)</f>
        <v>1</v>
      </c>
      <c r="G482" s="22">
        <f t="shared" si="29"/>
        <v>3801.6000000000004</v>
      </c>
      <c r="H482" s="26">
        <f>SUMIFS(MasterSheet!K:K, MasterSheet!B:B, B482, MasterSheet!D:D, C482, MasterSheet!H:H, D482)</f>
        <v>1</v>
      </c>
      <c r="I482" s="26">
        <f t="shared" si="30"/>
        <v>3801.6000000000004</v>
      </c>
      <c r="J482" s="28">
        <f>SUMIFS(MasterSheet!L:L, MasterSheet!B:B, B482, MasterSheet!D:D, C482, MasterSheet!H:H, D482)</f>
        <v>0</v>
      </c>
      <c r="K482" s="28">
        <f t="shared" si="31"/>
        <v>0</v>
      </c>
      <c r="L482" s="21" t="str">
        <f>UPPER(VLOOKUP(D482,MasterSheet!H:U,14,))</f>
        <v>BIOLEGEND</v>
      </c>
    </row>
    <row r="483" spans="1:12" x14ac:dyDescent="0.25">
      <c r="A483" s="21" t="str">
        <f t="shared" si="28"/>
        <v>BIOLEGEND</v>
      </c>
      <c r="B483" s="21" t="str">
        <v>EED116333</v>
      </c>
      <c r="C483" s="30">
        <v>45831</v>
      </c>
      <c r="D483" s="21">
        <v>100744</v>
      </c>
      <c r="E483" s="21">
        <f>_xlfn.XLOOKUP(D483,MasterSheet!H:H,MasterSheet!F:F)</f>
        <v>18018</v>
      </c>
      <c r="F483" s="22">
        <f>SUMIFS(MasterSheet!J:J, MasterSheet!B:B, B483, MasterSheet!D:D, C483, MasterSheet!H:H, D483)</f>
        <v>1</v>
      </c>
      <c r="G483" s="22">
        <f t="shared" si="29"/>
        <v>18018</v>
      </c>
      <c r="H483" s="26">
        <f>SUMIFS(MasterSheet!K:K, MasterSheet!B:B, B483, MasterSheet!D:D, C483, MasterSheet!H:H, D483)</f>
        <v>1</v>
      </c>
      <c r="I483" s="26">
        <f t="shared" si="30"/>
        <v>18018</v>
      </c>
      <c r="J483" s="28">
        <f>SUMIFS(MasterSheet!L:L, MasterSheet!B:B, B483, MasterSheet!D:D, C483, MasterSheet!H:H, D483)</f>
        <v>0</v>
      </c>
      <c r="K483" s="28">
        <f t="shared" si="31"/>
        <v>0</v>
      </c>
      <c r="L483" s="21" t="str">
        <f>UPPER(VLOOKUP(D483,MasterSheet!H:U,14,))</f>
        <v>BIOLEGEND</v>
      </c>
    </row>
    <row r="484" spans="1:12" x14ac:dyDescent="0.25">
      <c r="A484" s="21" t="str">
        <f t="shared" si="28"/>
        <v>BIOLEGEND</v>
      </c>
      <c r="B484" s="21" t="str">
        <v>EED116333</v>
      </c>
      <c r="C484" s="30">
        <v>45831</v>
      </c>
      <c r="D484" s="21">
        <v>100753</v>
      </c>
      <c r="E484" s="21">
        <f>_xlfn.XLOOKUP(D484,MasterSheet!H:H,MasterSheet!F:F)</f>
        <v>16632</v>
      </c>
      <c r="F484" s="22">
        <f>SUMIFS(MasterSheet!J:J, MasterSheet!B:B, B484, MasterSheet!D:D, C484, MasterSheet!H:H, D484)</f>
        <v>1</v>
      </c>
      <c r="G484" s="22">
        <f t="shared" si="29"/>
        <v>16632</v>
      </c>
      <c r="H484" s="26">
        <f>SUMIFS(MasterSheet!K:K, MasterSheet!B:B, B484, MasterSheet!D:D, C484, MasterSheet!H:H, D484)</f>
        <v>1</v>
      </c>
      <c r="I484" s="26">
        <f t="shared" si="30"/>
        <v>16632</v>
      </c>
      <c r="J484" s="28">
        <f>SUMIFS(MasterSheet!L:L, MasterSheet!B:B, B484, MasterSheet!D:D, C484, MasterSheet!H:H, D484)</f>
        <v>0</v>
      </c>
      <c r="K484" s="28">
        <f t="shared" si="31"/>
        <v>0</v>
      </c>
      <c r="L484" s="21" t="str">
        <f>UPPER(VLOOKUP(D484,MasterSheet!H:U,14,))</f>
        <v>BIOLEGEND</v>
      </c>
    </row>
    <row r="485" spans="1:12" x14ac:dyDescent="0.25">
      <c r="A485" s="21" t="str">
        <f t="shared" si="28"/>
        <v>BIOLEGEND</v>
      </c>
      <c r="B485" s="21" t="str">
        <v>EED116333</v>
      </c>
      <c r="C485" s="30">
        <v>45831</v>
      </c>
      <c r="D485" s="21">
        <v>101211</v>
      </c>
      <c r="E485" s="21">
        <f>_xlfn.XLOOKUP(D485,MasterSheet!H:H,MasterSheet!F:F)</f>
        <v>1742.4</v>
      </c>
      <c r="F485" s="22">
        <f>SUMIFS(MasterSheet!J:J, MasterSheet!B:B, B485, MasterSheet!D:D, C485, MasterSheet!H:H, D485)</f>
        <v>1</v>
      </c>
      <c r="G485" s="22">
        <f t="shared" si="29"/>
        <v>1742.4</v>
      </c>
      <c r="H485" s="26">
        <f>SUMIFS(MasterSheet!K:K, MasterSheet!B:B, B485, MasterSheet!D:D, C485, MasterSheet!H:H, D485)</f>
        <v>1</v>
      </c>
      <c r="I485" s="26">
        <f t="shared" si="30"/>
        <v>1742.4</v>
      </c>
      <c r="J485" s="28">
        <f>SUMIFS(MasterSheet!L:L, MasterSheet!B:B, B485, MasterSheet!D:D, C485, MasterSheet!H:H, D485)</f>
        <v>0</v>
      </c>
      <c r="K485" s="28">
        <f t="shared" si="31"/>
        <v>0</v>
      </c>
      <c r="L485" s="21" t="str">
        <f>UPPER(VLOOKUP(D485,MasterSheet!H:U,14,))</f>
        <v>BIOLEGEND</v>
      </c>
    </row>
    <row r="486" spans="1:12" x14ac:dyDescent="0.25">
      <c r="A486" s="21" t="str">
        <f t="shared" si="28"/>
        <v>BIOLEGEND</v>
      </c>
      <c r="B486" s="21" t="str">
        <v>EED116333</v>
      </c>
      <c r="C486" s="30">
        <v>45831</v>
      </c>
      <c r="D486" s="21">
        <v>101230</v>
      </c>
      <c r="E486" s="21">
        <f>_xlfn.XLOOKUP(D486,MasterSheet!H:H,MasterSheet!F:F)</f>
        <v>15206.400000000001</v>
      </c>
      <c r="F486" s="22">
        <f>SUMIFS(MasterSheet!J:J, MasterSheet!B:B, B486, MasterSheet!D:D, C486, MasterSheet!H:H, D486)</f>
        <v>2</v>
      </c>
      <c r="G486" s="22">
        <f t="shared" si="29"/>
        <v>30412.800000000003</v>
      </c>
      <c r="H486" s="26">
        <f>SUMIFS(MasterSheet!K:K, MasterSheet!B:B, B486, MasterSheet!D:D, C486, MasterSheet!H:H, D486)</f>
        <v>2</v>
      </c>
      <c r="I486" s="26">
        <f t="shared" si="30"/>
        <v>30412.800000000003</v>
      </c>
      <c r="J486" s="28">
        <f>SUMIFS(MasterSheet!L:L, MasterSheet!B:B, B486, MasterSheet!D:D, C486, MasterSheet!H:H, D486)</f>
        <v>0</v>
      </c>
      <c r="K486" s="28">
        <f t="shared" si="31"/>
        <v>0</v>
      </c>
      <c r="L486" s="21" t="str">
        <f>UPPER(VLOOKUP(D486,MasterSheet!H:U,14,))</f>
        <v>BIOLEGEND</v>
      </c>
    </row>
    <row r="487" spans="1:12" x14ac:dyDescent="0.25">
      <c r="A487" s="21" t="str">
        <f t="shared" si="28"/>
        <v>BIOLEGEND</v>
      </c>
      <c r="B487" s="21" t="str">
        <v>EED116333</v>
      </c>
      <c r="C487" s="30">
        <v>45831</v>
      </c>
      <c r="D487" s="21">
        <v>101256</v>
      </c>
      <c r="E487" s="21">
        <f>_xlfn.XLOOKUP(D487,MasterSheet!H:H,MasterSheet!F:F)</f>
        <v>16051.2</v>
      </c>
      <c r="F487" s="22">
        <f>SUMIFS(MasterSheet!J:J, MasterSheet!B:B, B487, MasterSheet!D:D, C487, MasterSheet!H:H, D487)</f>
        <v>1</v>
      </c>
      <c r="G487" s="22">
        <f t="shared" si="29"/>
        <v>16051.2</v>
      </c>
      <c r="H487" s="26">
        <f>SUMIFS(MasterSheet!K:K, MasterSheet!B:B, B487, MasterSheet!D:D, C487, MasterSheet!H:H, D487)</f>
        <v>1</v>
      </c>
      <c r="I487" s="26">
        <f t="shared" si="30"/>
        <v>16051.2</v>
      </c>
      <c r="J487" s="28">
        <f>SUMIFS(MasterSheet!L:L, MasterSheet!B:B, B487, MasterSheet!D:D, C487, MasterSheet!H:H, D487)</f>
        <v>0</v>
      </c>
      <c r="K487" s="28">
        <f t="shared" si="31"/>
        <v>0</v>
      </c>
      <c r="L487" s="21" t="str">
        <f>UPPER(VLOOKUP(D487,MasterSheet!H:U,14,))</f>
        <v>BIOLEGEND</v>
      </c>
    </row>
    <row r="488" spans="1:12" x14ac:dyDescent="0.25">
      <c r="A488" s="21" t="str">
        <f t="shared" si="28"/>
        <v>BIOLEGEND</v>
      </c>
      <c r="B488" s="21" t="str">
        <v>EED116333</v>
      </c>
      <c r="C488" s="30">
        <v>45831</v>
      </c>
      <c r="D488" s="21">
        <v>102005</v>
      </c>
      <c r="E488" s="21">
        <f>_xlfn.XLOOKUP(D488,MasterSheet!H:H,MasterSheet!F:F)</f>
        <v>3748.8</v>
      </c>
      <c r="F488" s="22">
        <f>SUMIFS(MasterSheet!J:J, MasterSheet!B:B, B488, MasterSheet!D:D, C488, MasterSheet!H:H, D488)</f>
        <v>6</v>
      </c>
      <c r="G488" s="22">
        <f t="shared" si="29"/>
        <v>22492.800000000003</v>
      </c>
      <c r="H488" s="26">
        <f>SUMIFS(MasterSheet!K:K, MasterSheet!B:B, B488, MasterSheet!D:D, C488, MasterSheet!H:H, D488)</f>
        <v>6</v>
      </c>
      <c r="I488" s="26">
        <f t="shared" si="30"/>
        <v>22492.800000000003</v>
      </c>
      <c r="J488" s="28">
        <f>SUMIFS(MasterSheet!L:L, MasterSheet!B:B, B488, MasterSheet!D:D, C488, MasterSheet!H:H, D488)</f>
        <v>0</v>
      </c>
      <c r="K488" s="28">
        <f t="shared" si="31"/>
        <v>0</v>
      </c>
      <c r="L488" s="21" t="str">
        <f>UPPER(VLOOKUP(D488,MasterSheet!H:U,14,))</f>
        <v>BIOLEGEND</v>
      </c>
    </row>
    <row r="489" spans="1:12" x14ac:dyDescent="0.25">
      <c r="A489" s="21" t="str">
        <f t="shared" si="28"/>
        <v>BIOLEGEND</v>
      </c>
      <c r="B489" s="21" t="str">
        <v>EED116333</v>
      </c>
      <c r="C489" s="30">
        <v>45831</v>
      </c>
      <c r="D489" s="21">
        <v>102015</v>
      </c>
      <c r="E489" s="21">
        <f>_xlfn.XLOOKUP(D489,MasterSheet!H:H,MasterSheet!F:F)</f>
        <v>4593.6000000000004</v>
      </c>
      <c r="F489" s="22">
        <f>SUMIFS(MasterSheet!J:J, MasterSheet!B:B, B489, MasterSheet!D:D, C489, MasterSheet!H:H, D489)</f>
        <v>1</v>
      </c>
      <c r="G489" s="22">
        <f t="shared" si="29"/>
        <v>4593.6000000000004</v>
      </c>
      <c r="H489" s="26">
        <f>SUMIFS(MasterSheet!K:K, MasterSheet!B:B, B489, MasterSheet!D:D, C489, MasterSheet!H:H, D489)</f>
        <v>1</v>
      </c>
      <c r="I489" s="26">
        <f t="shared" si="30"/>
        <v>4593.6000000000004</v>
      </c>
      <c r="J489" s="28">
        <f>SUMIFS(MasterSheet!L:L, MasterSheet!B:B, B489, MasterSheet!D:D, C489, MasterSheet!H:H, D489)</f>
        <v>0</v>
      </c>
      <c r="K489" s="28">
        <f t="shared" si="31"/>
        <v>0</v>
      </c>
      <c r="L489" s="21" t="str">
        <f>UPPER(VLOOKUP(D489,MasterSheet!H:U,14,))</f>
        <v>BIOLEGEND</v>
      </c>
    </row>
    <row r="490" spans="1:12" x14ac:dyDescent="0.25">
      <c r="A490" s="21" t="str">
        <f t="shared" si="28"/>
        <v>BIOLEGEND</v>
      </c>
      <c r="B490" s="21" t="str">
        <v>EED116333</v>
      </c>
      <c r="C490" s="30">
        <v>45831</v>
      </c>
      <c r="D490" s="21">
        <v>102205</v>
      </c>
      <c r="E490" s="21">
        <f>_xlfn.XLOOKUP(D490,MasterSheet!H:H,MasterSheet!F:F)</f>
        <v>5332.8</v>
      </c>
      <c r="F490" s="22">
        <f>SUMIFS(MasterSheet!J:J, MasterSheet!B:B, B490, MasterSheet!D:D, C490, MasterSheet!H:H, D490)</f>
        <v>1</v>
      </c>
      <c r="G490" s="22">
        <f t="shared" si="29"/>
        <v>5332.8</v>
      </c>
      <c r="H490" s="26">
        <f>SUMIFS(MasterSheet!K:K, MasterSheet!B:B, B490, MasterSheet!D:D, C490, MasterSheet!H:H, D490)</f>
        <v>1</v>
      </c>
      <c r="I490" s="26">
        <f t="shared" si="30"/>
        <v>5332.8</v>
      </c>
      <c r="J490" s="28">
        <f>SUMIFS(MasterSheet!L:L, MasterSheet!B:B, B490, MasterSheet!D:D, C490, MasterSheet!H:H, D490)</f>
        <v>0</v>
      </c>
      <c r="K490" s="28">
        <f t="shared" si="31"/>
        <v>0</v>
      </c>
      <c r="L490" s="21" t="str">
        <f>UPPER(VLOOKUP(D490,MasterSheet!H:U,14,))</f>
        <v>BIOLEGEND</v>
      </c>
    </row>
    <row r="491" spans="1:12" x14ac:dyDescent="0.25">
      <c r="A491" s="21" t="str">
        <f t="shared" si="28"/>
        <v>BIOLEGEND</v>
      </c>
      <c r="B491" s="21" t="str">
        <v>EED116333</v>
      </c>
      <c r="C491" s="30">
        <v>45831</v>
      </c>
      <c r="D491" s="21">
        <v>103007</v>
      </c>
      <c r="E491" s="21">
        <f>_xlfn.XLOOKUP(D491,MasterSheet!H:H,MasterSheet!F:F)</f>
        <v>2956.8</v>
      </c>
      <c r="F491" s="22">
        <f>SUMIFS(MasterSheet!J:J, MasterSheet!B:B, B491, MasterSheet!D:D, C491, MasterSheet!H:H, D491)</f>
        <v>1</v>
      </c>
      <c r="G491" s="22">
        <f t="shared" si="29"/>
        <v>2956.8</v>
      </c>
      <c r="H491" s="26">
        <f>SUMIFS(MasterSheet!K:K, MasterSheet!B:B, B491, MasterSheet!D:D, C491, MasterSheet!H:H, D491)</f>
        <v>1</v>
      </c>
      <c r="I491" s="26">
        <f t="shared" si="30"/>
        <v>2956.8</v>
      </c>
      <c r="J491" s="28">
        <f>SUMIFS(MasterSheet!L:L, MasterSheet!B:B, B491, MasterSheet!D:D, C491, MasterSheet!H:H, D491)</f>
        <v>0</v>
      </c>
      <c r="K491" s="28">
        <f t="shared" si="31"/>
        <v>0</v>
      </c>
      <c r="L491" s="21" t="str">
        <f>UPPER(VLOOKUP(D491,MasterSheet!H:U,14,))</f>
        <v>BIOLEGEND</v>
      </c>
    </row>
    <row r="492" spans="1:12" x14ac:dyDescent="0.25">
      <c r="A492" s="21" t="str">
        <f t="shared" si="28"/>
        <v>BIOLEGEND</v>
      </c>
      <c r="B492" s="21" t="str">
        <v>EED116333</v>
      </c>
      <c r="C492" s="30">
        <v>45831</v>
      </c>
      <c r="D492" s="21">
        <v>103017</v>
      </c>
      <c r="E492" s="21">
        <f>_xlfn.XLOOKUP(D492,MasterSheet!H:H,MasterSheet!F:F)</f>
        <v>5332.8</v>
      </c>
      <c r="F492" s="22">
        <f>SUMIFS(MasterSheet!J:J, MasterSheet!B:B, B492, MasterSheet!D:D, C492, MasterSheet!H:H, D492)</f>
        <v>2</v>
      </c>
      <c r="G492" s="22">
        <f t="shared" si="29"/>
        <v>10665.6</v>
      </c>
      <c r="H492" s="26">
        <f>SUMIFS(MasterSheet!K:K, MasterSheet!B:B, B492, MasterSheet!D:D, C492, MasterSheet!H:H, D492)</f>
        <v>2</v>
      </c>
      <c r="I492" s="26">
        <f t="shared" si="30"/>
        <v>10665.6</v>
      </c>
      <c r="J492" s="28">
        <f>SUMIFS(MasterSheet!L:L, MasterSheet!B:B, B492, MasterSheet!D:D, C492, MasterSheet!H:H, D492)</f>
        <v>0</v>
      </c>
      <c r="K492" s="28">
        <f t="shared" si="31"/>
        <v>0</v>
      </c>
      <c r="L492" s="21" t="str">
        <f>UPPER(VLOOKUP(D492,MasterSheet!H:U,14,))</f>
        <v>BIOLEGEND</v>
      </c>
    </row>
    <row r="493" spans="1:12" x14ac:dyDescent="0.25">
      <c r="A493" s="21" t="str">
        <f t="shared" si="28"/>
        <v>BIOLEGEND</v>
      </c>
      <c r="B493" s="21" t="str">
        <v>EED116333</v>
      </c>
      <c r="C493" s="30">
        <v>45831</v>
      </c>
      <c r="D493" s="21">
        <v>103023</v>
      </c>
      <c r="E493" s="21">
        <f>_xlfn.XLOOKUP(D493,MasterSheet!H:H,MasterSheet!F:F)</f>
        <v>2323.1999999999998</v>
      </c>
      <c r="F493" s="22">
        <f>SUMIFS(MasterSheet!J:J, MasterSheet!B:B, B493, MasterSheet!D:D, C493, MasterSheet!H:H, D493)</f>
        <v>1</v>
      </c>
      <c r="G493" s="22">
        <f t="shared" si="29"/>
        <v>2323.1999999999998</v>
      </c>
      <c r="H493" s="26">
        <f>SUMIFS(MasterSheet!K:K, MasterSheet!B:B, B493, MasterSheet!D:D, C493, MasterSheet!H:H, D493)</f>
        <v>1</v>
      </c>
      <c r="I493" s="26">
        <f t="shared" si="30"/>
        <v>2323.1999999999998</v>
      </c>
      <c r="J493" s="28">
        <f>SUMIFS(MasterSheet!L:L, MasterSheet!B:B, B493, MasterSheet!D:D, C493, MasterSheet!H:H, D493)</f>
        <v>0</v>
      </c>
      <c r="K493" s="28">
        <f t="shared" si="31"/>
        <v>0</v>
      </c>
      <c r="L493" s="21" t="str">
        <f>UPPER(VLOOKUP(D493,MasterSheet!H:U,14,))</f>
        <v>BIOLEGEND</v>
      </c>
    </row>
    <row r="494" spans="1:12" x14ac:dyDescent="0.25">
      <c r="A494" s="21" t="str">
        <f t="shared" si="28"/>
        <v>BIOLEGEND</v>
      </c>
      <c r="B494" s="21" t="str">
        <v>EED116333</v>
      </c>
      <c r="C494" s="30">
        <v>45831</v>
      </c>
      <c r="D494" s="21">
        <v>103032</v>
      </c>
      <c r="E494" s="21">
        <f>_xlfn.XLOOKUP(D494,MasterSheet!H:H,MasterSheet!F:F)</f>
        <v>13992</v>
      </c>
      <c r="F494" s="22">
        <f>SUMIFS(MasterSheet!J:J, MasterSheet!B:B, B494, MasterSheet!D:D, C494, MasterSheet!H:H, D494)</f>
        <v>1</v>
      </c>
      <c r="G494" s="22">
        <f t="shared" si="29"/>
        <v>13992</v>
      </c>
      <c r="H494" s="26">
        <f>SUMIFS(MasterSheet!K:K, MasterSheet!B:B, B494, MasterSheet!D:D, C494, MasterSheet!H:H, D494)</f>
        <v>1</v>
      </c>
      <c r="I494" s="26">
        <f t="shared" si="30"/>
        <v>13992</v>
      </c>
      <c r="J494" s="28">
        <f>SUMIFS(MasterSheet!L:L, MasterSheet!B:B, B494, MasterSheet!D:D, C494, MasterSheet!H:H, D494)</f>
        <v>0</v>
      </c>
      <c r="K494" s="28">
        <f t="shared" si="31"/>
        <v>0</v>
      </c>
      <c r="L494" s="21" t="str">
        <f>UPPER(VLOOKUP(D494,MasterSheet!H:U,14,))</f>
        <v>BIOLEGEND</v>
      </c>
    </row>
    <row r="495" spans="1:12" x14ac:dyDescent="0.25">
      <c r="A495" s="21" t="str">
        <f t="shared" si="28"/>
        <v>BIOLEGEND</v>
      </c>
      <c r="B495" s="21" t="str">
        <v>EED116333</v>
      </c>
      <c r="C495" s="30">
        <v>45831</v>
      </c>
      <c r="D495" s="21">
        <v>103059</v>
      </c>
      <c r="E495" s="21">
        <f>_xlfn.XLOOKUP(D495,MasterSheet!H:H,MasterSheet!F:F)</f>
        <v>18018</v>
      </c>
      <c r="F495" s="22">
        <f>SUMIFS(MasterSheet!J:J, MasterSheet!B:B, B495, MasterSheet!D:D, C495, MasterSheet!H:H, D495)</f>
        <v>1</v>
      </c>
      <c r="G495" s="22">
        <f t="shared" si="29"/>
        <v>18018</v>
      </c>
      <c r="H495" s="26">
        <f>SUMIFS(MasterSheet!K:K, MasterSheet!B:B, B495, MasterSheet!D:D, C495, MasterSheet!H:H, D495)</f>
        <v>1</v>
      </c>
      <c r="I495" s="26">
        <f t="shared" si="30"/>
        <v>18018</v>
      </c>
      <c r="J495" s="28">
        <f>SUMIFS(MasterSheet!L:L, MasterSheet!B:B, B495, MasterSheet!D:D, C495, MasterSheet!H:H, D495)</f>
        <v>0</v>
      </c>
      <c r="K495" s="28">
        <f t="shared" si="31"/>
        <v>0</v>
      </c>
      <c r="L495" s="21" t="str">
        <f>UPPER(VLOOKUP(D495,MasterSheet!H:U,14,))</f>
        <v>BIOLEGEND</v>
      </c>
    </row>
    <row r="496" spans="1:12" x14ac:dyDescent="0.25">
      <c r="A496" s="21" t="str">
        <f t="shared" si="28"/>
        <v>BIOLEGEND</v>
      </c>
      <c r="B496" s="21" t="str">
        <v>EED116333</v>
      </c>
      <c r="C496" s="30">
        <v>45831</v>
      </c>
      <c r="D496" s="21">
        <v>103133</v>
      </c>
      <c r="E496" s="21">
        <f>_xlfn.XLOOKUP(D496,MasterSheet!H:H,MasterSheet!F:F)</f>
        <v>12012</v>
      </c>
      <c r="F496" s="22">
        <f>SUMIFS(MasterSheet!J:J, MasterSheet!B:B, B496, MasterSheet!D:D, C496, MasterSheet!H:H, D496)</f>
        <v>1</v>
      </c>
      <c r="G496" s="22">
        <f t="shared" si="29"/>
        <v>12012</v>
      </c>
      <c r="H496" s="26">
        <f>SUMIFS(MasterSheet!K:K, MasterSheet!B:B, B496, MasterSheet!D:D, C496, MasterSheet!H:H, D496)</f>
        <v>1</v>
      </c>
      <c r="I496" s="26">
        <f t="shared" si="30"/>
        <v>12012</v>
      </c>
      <c r="J496" s="28">
        <f>SUMIFS(MasterSheet!L:L, MasterSheet!B:B, B496, MasterSheet!D:D, C496, MasterSheet!H:H, D496)</f>
        <v>0</v>
      </c>
      <c r="K496" s="28">
        <f t="shared" si="31"/>
        <v>0</v>
      </c>
      <c r="L496" s="21" t="str">
        <f>UPPER(VLOOKUP(D496,MasterSheet!H:U,14,))</f>
        <v>BIOLEGEND</v>
      </c>
    </row>
    <row r="497" spans="1:12" x14ac:dyDescent="0.25">
      <c r="A497" s="21" t="str">
        <f t="shared" si="28"/>
        <v>BIOLEGEND</v>
      </c>
      <c r="B497" s="21" t="str">
        <v>EED116333</v>
      </c>
      <c r="C497" s="30">
        <v>45831</v>
      </c>
      <c r="D497" s="21">
        <v>103155</v>
      </c>
      <c r="E497" s="21">
        <f>_xlfn.XLOOKUP(D497,MasterSheet!H:H,MasterSheet!F:F)</f>
        <v>17292</v>
      </c>
      <c r="F497" s="22">
        <f>SUMIFS(MasterSheet!J:J, MasterSheet!B:B, B497, MasterSheet!D:D, C497, MasterSheet!H:H, D497)</f>
        <v>1</v>
      </c>
      <c r="G497" s="22">
        <f t="shared" si="29"/>
        <v>17292</v>
      </c>
      <c r="H497" s="26">
        <f>SUMIFS(MasterSheet!K:K, MasterSheet!B:B, B497, MasterSheet!D:D, C497, MasterSheet!H:H, D497)</f>
        <v>1</v>
      </c>
      <c r="I497" s="26">
        <f t="shared" si="30"/>
        <v>17292</v>
      </c>
      <c r="J497" s="28">
        <f>SUMIFS(MasterSheet!L:L, MasterSheet!B:B, B497, MasterSheet!D:D, C497, MasterSheet!H:H, D497)</f>
        <v>0</v>
      </c>
      <c r="K497" s="28">
        <f t="shared" si="31"/>
        <v>0</v>
      </c>
      <c r="L497" s="21" t="str">
        <f>UPPER(VLOOKUP(D497,MasterSheet!H:U,14,))</f>
        <v>BIOLEGEND</v>
      </c>
    </row>
    <row r="498" spans="1:12" x14ac:dyDescent="0.25">
      <c r="A498" s="21" t="str">
        <f t="shared" si="28"/>
        <v>BIOLEGEND</v>
      </c>
      <c r="B498" s="21" t="str">
        <v>EED116333</v>
      </c>
      <c r="C498" s="30">
        <v>45831</v>
      </c>
      <c r="D498" s="21">
        <v>104412</v>
      </c>
      <c r="E498" s="21">
        <f>_xlfn.XLOOKUP(D498,MasterSheet!H:H,MasterSheet!F:F)</f>
        <v>11888.8</v>
      </c>
      <c r="F498" s="22">
        <f>SUMIFS(MasterSheet!J:J, MasterSheet!B:B, B498, MasterSheet!D:D, C498, MasterSheet!H:H, D498)</f>
        <v>2</v>
      </c>
      <c r="G498" s="22">
        <f t="shared" si="29"/>
        <v>23777.599999999999</v>
      </c>
      <c r="H498" s="26">
        <f>SUMIFS(MasterSheet!K:K, MasterSheet!B:B, B498, MasterSheet!D:D, C498, MasterSheet!H:H, D498)</f>
        <v>2</v>
      </c>
      <c r="I498" s="26">
        <f t="shared" si="30"/>
        <v>23777.599999999999</v>
      </c>
      <c r="J498" s="28">
        <f>SUMIFS(MasterSheet!L:L, MasterSheet!B:B, B498, MasterSheet!D:D, C498, MasterSheet!H:H, D498)</f>
        <v>0</v>
      </c>
      <c r="K498" s="28">
        <f t="shared" si="31"/>
        <v>0</v>
      </c>
      <c r="L498" s="21" t="str">
        <f>UPPER(VLOOKUP(D498,MasterSheet!H:U,14,))</f>
        <v>BIOLEGEND</v>
      </c>
    </row>
    <row r="499" spans="1:12" x14ac:dyDescent="0.25">
      <c r="A499" s="21" t="str">
        <f t="shared" si="28"/>
        <v>BIOLEGEND</v>
      </c>
      <c r="B499" s="21" t="str">
        <v>EED116333</v>
      </c>
      <c r="C499" s="30">
        <v>45831</v>
      </c>
      <c r="D499" s="21">
        <v>104505</v>
      </c>
      <c r="E499" s="21">
        <f>_xlfn.XLOOKUP(D499,MasterSheet!H:H,MasterSheet!F:F)</f>
        <v>4382.3999999999996</v>
      </c>
      <c r="F499" s="22">
        <f>SUMIFS(MasterSheet!J:J, MasterSheet!B:B, B499, MasterSheet!D:D, C499, MasterSheet!H:H, D499)</f>
        <v>1</v>
      </c>
      <c r="G499" s="22">
        <f t="shared" si="29"/>
        <v>4382.3999999999996</v>
      </c>
      <c r="H499" s="26">
        <f>SUMIFS(MasterSheet!K:K, MasterSheet!B:B, B499, MasterSheet!D:D, C499, MasterSheet!H:H, D499)</f>
        <v>1</v>
      </c>
      <c r="I499" s="26">
        <f t="shared" si="30"/>
        <v>4382.3999999999996</v>
      </c>
      <c r="J499" s="28">
        <f>SUMIFS(MasterSheet!L:L, MasterSheet!B:B, B499, MasterSheet!D:D, C499, MasterSheet!H:H, D499)</f>
        <v>0</v>
      </c>
      <c r="K499" s="28">
        <f t="shared" si="31"/>
        <v>0</v>
      </c>
      <c r="L499" s="21" t="str">
        <f>UPPER(VLOOKUP(D499,MasterSheet!H:U,14,))</f>
        <v>BIOLEGEND</v>
      </c>
    </row>
    <row r="500" spans="1:12" x14ac:dyDescent="0.25">
      <c r="A500" s="21" t="str">
        <f t="shared" si="28"/>
        <v>BIOLEGEND</v>
      </c>
      <c r="B500" s="21" t="str">
        <v>EED116333</v>
      </c>
      <c r="C500" s="30">
        <v>45831</v>
      </c>
      <c r="D500" s="21">
        <v>104508</v>
      </c>
      <c r="E500" s="21">
        <f>_xlfn.XLOOKUP(D500,MasterSheet!H:H,MasterSheet!F:F)</f>
        <v>15470.400000000001</v>
      </c>
      <c r="F500" s="22">
        <f>SUMIFS(MasterSheet!J:J, MasterSheet!B:B, B500, MasterSheet!D:D, C500, MasterSheet!H:H, D500)</f>
        <v>1</v>
      </c>
      <c r="G500" s="22">
        <f t="shared" si="29"/>
        <v>15470.400000000001</v>
      </c>
      <c r="H500" s="26">
        <f>SUMIFS(MasterSheet!K:K, MasterSheet!B:B, B500, MasterSheet!D:D, C500, MasterSheet!H:H, D500)</f>
        <v>1</v>
      </c>
      <c r="I500" s="26">
        <f t="shared" si="30"/>
        <v>15470.400000000001</v>
      </c>
      <c r="J500" s="28">
        <f>SUMIFS(MasterSheet!L:L, MasterSheet!B:B, B500, MasterSheet!D:D, C500, MasterSheet!H:H, D500)</f>
        <v>0</v>
      </c>
      <c r="K500" s="28">
        <f t="shared" si="31"/>
        <v>0</v>
      </c>
      <c r="L500" s="21" t="str">
        <f>UPPER(VLOOKUP(D500,MasterSheet!H:U,14,))</f>
        <v>BIOLEGEND</v>
      </c>
    </row>
    <row r="501" spans="1:12" x14ac:dyDescent="0.25">
      <c r="A501" s="21" t="str">
        <f t="shared" si="28"/>
        <v>BIOLEGEND</v>
      </c>
      <c r="B501" s="21" t="str">
        <v>EED116333</v>
      </c>
      <c r="C501" s="30">
        <v>45831</v>
      </c>
      <c r="D501" s="21">
        <v>104525</v>
      </c>
      <c r="E501" s="21">
        <f>_xlfn.XLOOKUP(D501,MasterSheet!H:H,MasterSheet!F:F)</f>
        <v>4382.3999999999996</v>
      </c>
      <c r="F501" s="22">
        <f>SUMIFS(MasterSheet!J:J, MasterSheet!B:B, B501, MasterSheet!D:D, C501, MasterSheet!H:H, D501)</f>
        <v>1</v>
      </c>
      <c r="G501" s="22">
        <f t="shared" si="29"/>
        <v>4382.3999999999996</v>
      </c>
      <c r="H501" s="26">
        <f>SUMIFS(MasterSheet!K:K, MasterSheet!B:B, B501, MasterSheet!D:D, C501, MasterSheet!H:H, D501)</f>
        <v>1</v>
      </c>
      <c r="I501" s="26">
        <f t="shared" si="30"/>
        <v>4382.3999999999996</v>
      </c>
      <c r="J501" s="28">
        <f>SUMIFS(MasterSheet!L:L, MasterSheet!B:B, B501, MasterSheet!D:D, C501, MasterSheet!H:H, D501)</f>
        <v>0</v>
      </c>
      <c r="K501" s="28">
        <f t="shared" si="31"/>
        <v>0</v>
      </c>
      <c r="L501" s="21" t="str">
        <f>UPPER(VLOOKUP(D501,MasterSheet!H:U,14,))</f>
        <v>BIOLEGEND</v>
      </c>
    </row>
    <row r="502" spans="1:12" x14ac:dyDescent="0.25">
      <c r="A502" s="21" t="str">
        <f t="shared" si="28"/>
        <v>BIOLEGEND</v>
      </c>
      <c r="B502" s="21" t="str">
        <v>EED116333</v>
      </c>
      <c r="C502" s="30">
        <v>45831</v>
      </c>
      <c r="D502" s="21">
        <v>104718</v>
      </c>
      <c r="E502" s="21">
        <f>_xlfn.XLOOKUP(D502,MasterSheet!H:H,MasterSheet!F:F)</f>
        <v>12091.2</v>
      </c>
      <c r="F502" s="22">
        <f>SUMIFS(MasterSheet!J:J, MasterSheet!B:B, B502, MasterSheet!D:D, C502, MasterSheet!H:H, D502)</f>
        <v>1</v>
      </c>
      <c r="G502" s="22">
        <f t="shared" si="29"/>
        <v>12091.2</v>
      </c>
      <c r="H502" s="26">
        <f>SUMIFS(MasterSheet!K:K, MasterSheet!B:B, B502, MasterSheet!D:D, C502, MasterSheet!H:H, D502)</f>
        <v>1</v>
      </c>
      <c r="I502" s="26">
        <f t="shared" si="30"/>
        <v>12091.2</v>
      </c>
      <c r="J502" s="28">
        <f>SUMIFS(MasterSheet!L:L, MasterSheet!B:B, B502, MasterSheet!D:D, C502, MasterSheet!H:H, D502)</f>
        <v>0</v>
      </c>
      <c r="K502" s="28">
        <f t="shared" si="31"/>
        <v>0</v>
      </c>
      <c r="L502" s="21" t="str">
        <f>UPPER(VLOOKUP(D502,MasterSheet!H:U,14,))</f>
        <v>BIOLEGEND</v>
      </c>
    </row>
    <row r="503" spans="1:12" x14ac:dyDescent="0.25">
      <c r="A503" s="21" t="str">
        <f t="shared" si="28"/>
        <v>BIOLEGEND</v>
      </c>
      <c r="B503" s="21" t="str">
        <v>EED116333</v>
      </c>
      <c r="C503" s="30">
        <v>45831</v>
      </c>
      <c r="D503" s="21">
        <v>106105</v>
      </c>
      <c r="E503" s="21">
        <f>_xlfn.XLOOKUP(D503,MasterSheet!H:H,MasterSheet!F:F)</f>
        <v>5491.2</v>
      </c>
      <c r="F503" s="22">
        <f>SUMIFS(MasterSheet!J:J, MasterSheet!B:B, B503, MasterSheet!D:D, C503, MasterSheet!H:H, D503)</f>
        <v>2</v>
      </c>
      <c r="G503" s="22">
        <f t="shared" si="29"/>
        <v>10982.4</v>
      </c>
      <c r="H503" s="26">
        <f>SUMIFS(MasterSheet!K:K, MasterSheet!B:B, B503, MasterSheet!D:D, C503, MasterSheet!H:H, D503)</f>
        <v>2</v>
      </c>
      <c r="I503" s="26">
        <f t="shared" si="30"/>
        <v>10982.4</v>
      </c>
      <c r="J503" s="28">
        <f>SUMIFS(MasterSheet!L:L, MasterSheet!B:B, B503, MasterSheet!D:D, C503, MasterSheet!H:H, D503)</f>
        <v>0</v>
      </c>
      <c r="K503" s="28">
        <f t="shared" si="31"/>
        <v>0</v>
      </c>
      <c r="L503" s="21" t="str">
        <f>UPPER(VLOOKUP(D503,MasterSheet!H:U,14,))</f>
        <v>BIOLEGEND</v>
      </c>
    </row>
    <row r="504" spans="1:12" x14ac:dyDescent="0.25">
      <c r="A504" s="21" t="str">
        <f t="shared" si="28"/>
        <v>BIOLEGEND</v>
      </c>
      <c r="B504" s="21" t="str">
        <v>EED116333</v>
      </c>
      <c r="C504" s="30">
        <v>45831</v>
      </c>
      <c r="D504" s="21">
        <v>107614</v>
      </c>
      <c r="E504" s="21">
        <f>_xlfn.XLOOKUP(D504,MasterSheet!H:H,MasterSheet!F:F)</f>
        <v>11035.2</v>
      </c>
      <c r="F504" s="22">
        <f>SUMIFS(MasterSheet!J:J, MasterSheet!B:B, B504, MasterSheet!D:D, C504, MasterSheet!H:H, D504)</f>
        <v>1</v>
      </c>
      <c r="G504" s="22">
        <f t="shared" si="29"/>
        <v>11035.2</v>
      </c>
      <c r="H504" s="26">
        <f>SUMIFS(MasterSheet!K:K, MasterSheet!B:B, B504, MasterSheet!D:D, C504, MasterSheet!H:H, D504)</f>
        <v>1</v>
      </c>
      <c r="I504" s="26">
        <f t="shared" si="30"/>
        <v>11035.2</v>
      </c>
      <c r="J504" s="28">
        <f>SUMIFS(MasterSheet!L:L, MasterSheet!B:B, B504, MasterSheet!D:D, C504, MasterSheet!H:H, D504)</f>
        <v>0</v>
      </c>
      <c r="K504" s="28">
        <f t="shared" si="31"/>
        <v>0</v>
      </c>
      <c r="L504" s="21" t="str">
        <f>UPPER(VLOOKUP(D504,MasterSheet!H:U,14,))</f>
        <v>BIOLEGEND</v>
      </c>
    </row>
    <row r="505" spans="1:12" x14ac:dyDescent="0.25">
      <c r="A505" s="21" t="str">
        <f t="shared" si="28"/>
        <v>BIOLEGEND</v>
      </c>
      <c r="B505" s="21" t="str">
        <v>EED116333</v>
      </c>
      <c r="C505" s="30">
        <v>45831</v>
      </c>
      <c r="D505" s="21">
        <v>108133</v>
      </c>
      <c r="E505" s="21">
        <f>_xlfn.XLOOKUP(D505,MasterSheet!H:H,MasterSheet!F:F)</f>
        <v>14520</v>
      </c>
      <c r="F505" s="22">
        <f>SUMIFS(MasterSheet!J:J, MasterSheet!B:B, B505, MasterSheet!D:D, C505, MasterSheet!H:H, D505)</f>
        <v>1</v>
      </c>
      <c r="G505" s="22">
        <f t="shared" si="29"/>
        <v>14520</v>
      </c>
      <c r="H505" s="26">
        <f>SUMIFS(MasterSheet!K:K, MasterSheet!B:B, B505, MasterSheet!D:D, C505, MasterSheet!H:H, D505)</f>
        <v>1</v>
      </c>
      <c r="I505" s="26">
        <f t="shared" si="30"/>
        <v>14520</v>
      </c>
      <c r="J505" s="28">
        <f>SUMIFS(MasterSheet!L:L, MasterSheet!B:B, B505, MasterSheet!D:D, C505, MasterSheet!H:H, D505)</f>
        <v>0</v>
      </c>
      <c r="K505" s="28">
        <f t="shared" si="31"/>
        <v>0</v>
      </c>
      <c r="L505" s="21" t="str">
        <f>UPPER(VLOOKUP(D505,MasterSheet!H:U,14,))</f>
        <v>BIOLEGEND</v>
      </c>
    </row>
    <row r="506" spans="1:12" x14ac:dyDescent="0.25">
      <c r="A506" s="21" t="str">
        <f t="shared" si="28"/>
        <v>BIOLEGEND</v>
      </c>
      <c r="B506" s="21" t="str">
        <v>EED116333</v>
      </c>
      <c r="C506" s="30">
        <v>45831</v>
      </c>
      <c r="D506" s="21">
        <v>108408</v>
      </c>
      <c r="E506" s="21">
        <f>_xlfn.XLOOKUP(D506,MasterSheet!H:H,MasterSheet!F:F)</f>
        <v>9662.4</v>
      </c>
      <c r="F506" s="22">
        <f>SUMIFS(MasterSheet!J:J, MasterSheet!B:B, B506, MasterSheet!D:D, C506, MasterSheet!H:H, D506)</f>
        <v>1</v>
      </c>
      <c r="G506" s="22">
        <f t="shared" si="29"/>
        <v>9662.4</v>
      </c>
      <c r="H506" s="26">
        <f>SUMIFS(MasterSheet!K:K, MasterSheet!B:B, B506, MasterSheet!D:D, C506, MasterSheet!H:H, D506)</f>
        <v>1</v>
      </c>
      <c r="I506" s="26">
        <f t="shared" si="30"/>
        <v>9662.4</v>
      </c>
      <c r="J506" s="28">
        <f>SUMIFS(MasterSheet!L:L, MasterSheet!B:B, B506, MasterSheet!D:D, C506, MasterSheet!H:H, D506)</f>
        <v>0</v>
      </c>
      <c r="K506" s="28">
        <f t="shared" si="31"/>
        <v>0</v>
      </c>
      <c r="L506" s="21" t="str">
        <f>UPPER(VLOOKUP(D506,MasterSheet!H:U,14,))</f>
        <v>BIOLEGEND</v>
      </c>
    </row>
    <row r="507" spans="1:12" x14ac:dyDescent="0.25">
      <c r="A507" s="21" t="str">
        <f t="shared" si="28"/>
        <v>BIOLEGEND</v>
      </c>
      <c r="B507" s="21" t="str">
        <v>EED116333</v>
      </c>
      <c r="C507" s="30">
        <v>45831</v>
      </c>
      <c r="D507" s="21">
        <v>108437</v>
      </c>
      <c r="E507" s="21">
        <f>_xlfn.XLOOKUP(D507,MasterSheet!H:H,MasterSheet!F:F)</f>
        <v>11616</v>
      </c>
      <c r="F507" s="22">
        <f>SUMIFS(MasterSheet!J:J, MasterSheet!B:B, B507, MasterSheet!D:D, C507, MasterSheet!H:H, D507)</f>
        <v>1</v>
      </c>
      <c r="G507" s="22">
        <f t="shared" si="29"/>
        <v>11616</v>
      </c>
      <c r="H507" s="26">
        <f>SUMIFS(MasterSheet!K:K, MasterSheet!B:B, B507, MasterSheet!D:D, C507, MasterSheet!H:H, D507)</f>
        <v>1</v>
      </c>
      <c r="I507" s="26">
        <f t="shared" si="30"/>
        <v>11616</v>
      </c>
      <c r="J507" s="28">
        <f>SUMIFS(MasterSheet!L:L, MasterSheet!B:B, B507, MasterSheet!D:D, C507, MasterSheet!H:H, D507)</f>
        <v>0</v>
      </c>
      <c r="K507" s="28">
        <f t="shared" si="31"/>
        <v>0</v>
      </c>
      <c r="L507" s="21" t="str">
        <f>UPPER(VLOOKUP(D507,MasterSheet!H:U,14,))</f>
        <v>BIOLEGEND</v>
      </c>
    </row>
    <row r="508" spans="1:12" x14ac:dyDescent="0.25">
      <c r="A508" s="21" t="str">
        <f t="shared" si="28"/>
        <v>BIOLEGEND</v>
      </c>
      <c r="B508" s="21" t="str">
        <v>EED116333</v>
      </c>
      <c r="C508" s="30">
        <v>45831</v>
      </c>
      <c r="D508" s="21">
        <v>108442</v>
      </c>
      <c r="E508" s="21">
        <f>_xlfn.XLOOKUP(D508,MasterSheet!H:H,MasterSheet!F:F)</f>
        <v>20856</v>
      </c>
      <c r="F508" s="22">
        <f>SUMIFS(MasterSheet!J:J, MasterSheet!B:B, B508, MasterSheet!D:D, C508, MasterSheet!H:H, D508)</f>
        <v>1</v>
      </c>
      <c r="G508" s="22">
        <f t="shared" si="29"/>
        <v>20856</v>
      </c>
      <c r="H508" s="26">
        <f>SUMIFS(MasterSheet!K:K, MasterSheet!B:B, B508, MasterSheet!D:D, C508, MasterSheet!H:H, D508)</f>
        <v>1</v>
      </c>
      <c r="I508" s="26">
        <f t="shared" si="30"/>
        <v>20856</v>
      </c>
      <c r="J508" s="28">
        <f>SUMIFS(MasterSheet!L:L, MasterSheet!B:B, B508, MasterSheet!D:D, C508, MasterSheet!H:H, D508)</f>
        <v>0</v>
      </c>
      <c r="K508" s="28">
        <f t="shared" si="31"/>
        <v>0</v>
      </c>
      <c r="L508" s="21" t="str">
        <f>UPPER(VLOOKUP(D508,MasterSheet!H:U,14,))</f>
        <v>BIOLEGEND</v>
      </c>
    </row>
    <row r="509" spans="1:12" x14ac:dyDescent="0.25">
      <c r="A509" s="21" t="str">
        <f t="shared" si="28"/>
        <v>BIOLEGEND</v>
      </c>
      <c r="B509" s="21" t="str">
        <v>EED116333</v>
      </c>
      <c r="C509" s="30">
        <v>45831</v>
      </c>
      <c r="D509" s="21">
        <v>108713</v>
      </c>
      <c r="E509" s="21">
        <f>_xlfn.XLOOKUP(D509,MasterSheet!H:H,MasterSheet!F:F)</f>
        <v>4593.6000000000004</v>
      </c>
      <c r="F509" s="22">
        <f>SUMIFS(MasterSheet!J:J, MasterSheet!B:B, B509, MasterSheet!D:D, C509, MasterSheet!H:H, D509)</f>
        <v>1</v>
      </c>
      <c r="G509" s="22">
        <f t="shared" si="29"/>
        <v>4593.6000000000004</v>
      </c>
      <c r="H509" s="26">
        <f>SUMIFS(MasterSheet!K:K, MasterSheet!B:B, B509, MasterSheet!D:D, C509, MasterSheet!H:H, D509)</f>
        <v>1</v>
      </c>
      <c r="I509" s="26">
        <f t="shared" si="30"/>
        <v>4593.6000000000004</v>
      </c>
      <c r="J509" s="28">
        <f>SUMIFS(MasterSheet!L:L, MasterSheet!B:B, B509, MasterSheet!D:D, C509, MasterSheet!H:H, D509)</f>
        <v>0</v>
      </c>
      <c r="K509" s="28">
        <f t="shared" si="31"/>
        <v>0</v>
      </c>
      <c r="L509" s="21" t="str">
        <f>UPPER(VLOOKUP(D509,MasterSheet!H:U,14,))</f>
        <v>BIOLEGEND</v>
      </c>
    </row>
    <row r="510" spans="1:12" x14ac:dyDescent="0.25">
      <c r="A510" s="21" t="str">
        <f t="shared" si="28"/>
        <v>BIOLEGEND</v>
      </c>
      <c r="B510" s="21" t="str">
        <v>EED116333</v>
      </c>
      <c r="C510" s="30">
        <v>45831</v>
      </c>
      <c r="D510" s="21">
        <v>109830</v>
      </c>
      <c r="E510" s="21">
        <f>_xlfn.XLOOKUP(D510,MasterSheet!H:H,MasterSheet!F:F)</f>
        <v>11035.2</v>
      </c>
      <c r="F510" s="22">
        <f>SUMIFS(MasterSheet!J:J, MasterSheet!B:B, B510, MasterSheet!D:D, C510, MasterSheet!H:H, D510)</f>
        <v>1</v>
      </c>
      <c r="G510" s="22">
        <f t="shared" si="29"/>
        <v>11035.2</v>
      </c>
      <c r="H510" s="26">
        <f>SUMIFS(MasterSheet!K:K, MasterSheet!B:B, B510, MasterSheet!D:D, C510, MasterSheet!H:H, D510)</f>
        <v>1</v>
      </c>
      <c r="I510" s="26">
        <f t="shared" si="30"/>
        <v>11035.2</v>
      </c>
      <c r="J510" s="28">
        <f>SUMIFS(MasterSheet!L:L, MasterSheet!B:B, B510, MasterSheet!D:D, C510, MasterSheet!H:H, D510)</f>
        <v>0</v>
      </c>
      <c r="K510" s="28">
        <f t="shared" si="31"/>
        <v>0</v>
      </c>
      <c r="L510" s="21" t="str">
        <f>UPPER(VLOOKUP(D510,MasterSheet!H:U,14,))</f>
        <v>BIOLEGEND</v>
      </c>
    </row>
    <row r="511" spans="1:12" x14ac:dyDescent="0.25">
      <c r="A511" s="21" t="str">
        <f t="shared" si="28"/>
        <v>BIOLEGEND</v>
      </c>
      <c r="B511" s="21" t="str">
        <v>EED116333</v>
      </c>
      <c r="C511" s="30">
        <v>45831</v>
      </c>
      <c r="D511" s="21">
        <v>119409</v>
      </c>
      <c r="E511" s="21">
        <f>_xlfn.XLOOKUP(D511,MasterSheet!H:H,MasterSheet!F:F)</f>
        <v>6441.6</v>
      </c>
      <c r="F511" s="22">
        <f>SUMIFS(MasterSheet!J:J, MasterSheet!B:B, B511, MasterSheet!D:D, C511, MasterSheet!H:H, D511)</f>
        <v>1</v>
      </c>
      <c r="G511" s="22">
        <f t="shared" si="29"/>
        <v>6441.6</v>
      </c>
      <c r="H511" s="26">
        <f>SUMIFS(MasterSheet!K:K, MasterSheet!B:B, B511, MasterSheet!D:D, C511, MasterSheet!H:H, D511)</f>
        <v>1</v>
      </c>
      <c r="I511" s="26">
        <f t="shared" si="30"/>
        <v>6441.6</v>
      </c>
      <c r="J511" s="28">
        <f>SUMIFS(MasterSheet!L:L, MasterSheet!B:B, B511, MasterSheet!D:D, C511, MasterSheet!H:H, D511)</f>
        <v>0</v>
      </c>
      <c r="K511" s="28">
        <f t="shared" si="31"/>
        <v>0</v>
      </c>
      <c r="L511" s="21" t="str">
        <f>UPPER(VLOOKUP(D511,MasterSheet!H:U,14,))</f>
        <v>BIOLEGEND</v>
      </c>
    </row>
    <row r="512" spans="1:12" x14ac:dyDescent="0.25">
      <c r="A512" s="21" t="str">
        <f t="shared" si="28"/>
        <v>BIOLEGEND</v>
      </c>
      <c r="B512" s="21" t="str">
        <v>EED116333</v>
      </c>
      <c r="C512" s="30">
        <v>45831</v>
      </c>
      <c r="D512" s="21">
        <v>119413</v>
      </c>
      <c r="E512" s="21">
        <f>_xlfn.XLOOKUP(D512,MasterSheet!H:H,MasterSheet!F:F)</f>
        <v>6124.8000000000011</v>
      </c>
      <c r="F512" s="22">
        <f>SUMIFS(MasterSheet!J:J, MasterSheet!B:B, B512, MasterSheet!D:D, C512, MasterSheet!H:H, D512)</f>
        <v>3</v>
      </c>
      <c r="G512" s="22">
        <f t="shared" si="29"/>
        <v>18374.400000000001</v>
      </c>
      <c r="H512" s="26">
        <f>SUMIFS(MasterSheet!K:K, MasterSheet!B:B, B512, MasterSheet!D:D, C512, MasterSheet!H:H, D512)</f>
        <v>3</v>
      </c>
      <c r="I512" s="26">
        <f t="shared" si="30"/>
        <v>18374.400000000001</v>
      </c>
      <c r="J512" s="28">
        <f>SUMIFS(MasterSheet!L:L, MasterSheet!B:B, B512, MasterSheet!D:D, C512, MasterSheet!H:H, D512)</f>
        <v>0</v>
      </c>
      <c r="K512" s="28">
        <f t="shared" si="31"/>
        <v>0</v>
      </c>
      <c r="L512" s="21" t="str">
        <f>UPPER(VLOOKUP(D512,MasterSheet!H:U,14,))</f>
        <v>BIOLEGEND</v>
      </c>
    </row>
    <row r="513" spans="1:12" x14ac:dyDescent="0.25">
      <c r="A513" s="21" t="str">
        <f t="shared" si="28"/>
        <v>BIOLEGEND</v>
      </c>
      <c r="B513" s="21" t="str">
        <v>EED116333</v>
      </c>
      <c r="C513" s="30">
        <v>45831</v>
      </c>
      <c r="D513" s="21">
        <v>120127</v>
      </c>
      <c r="E513" s="21">
        <f>_xlfn.XLOOKUP(D513,MasterSheet!H:H,MasterSheet!F:F)</f>
        <v>17688</v>
      </c>
      <c r="F513" s="22">
        <f>SUMIFS(MasterSheet!J:J, MasterSheet!B:B, B513, MasterSheet!D:D, C513, MasterSheet!H:H, D513)</f>
        <v>1</v>
      </c>
      <c r="G513" s="22">
        <f t="shared" si="29"/>
        <v>17688</v>
      </c>
      <c r="H513" s="26">
        <f>SUMIFS(MasterSheet!K:K, MasterSheet!B:B, B513, MasterSheet!D:D, C513, MasterSheet!H:H, D513)</f>
        <v>1</v>
      </c>
      <c r="I513" s="26">
        <f t="shared" si="30"/>
        <v>17688</v>
      </c>
      <c r="J513" s="28">
        <f>SUMIFS(MasterSheet!L:L, MasterSheet!B:B, B513, MasterSheet!D:D, C513, MasterSheet!H:H, D513)</f>
        <v>0</v>
      </c>
      <c r="K513" s="28">
        <f t="shared" si="31"/>
        <v>0</v>
      </c>
      <c r="L513" s="21" t="str">
        <f>UPPER(VLOOKUP(D513,MasterSheet!H:U,14,))</f>
        <v>BIOLEGEND</v>
      </c>
    </row>
    <row r="514" spans="1:12" x14ac:dyDescent="0.25">
      <c r="A514" s="21" t="str">
        <f t="shared" ref="A514:A577" si="32">L514</f>
        <v>BIOLEGEND</v>
      </c>
      <c r="B514" s="21" t="str">
        <v>EED116333</v>
      </c>
      <c r="C514" s="30">
        <v>45831</v>
      </c>
      <c r="D514" s="21">
        <v>120409</v>
      </c>
      <c r="E514" s="21">
        <f>_xlfn.XLOOKUP(D514,MasterSheet!H:H,MasterSheet!F:F)</f>
        <v>7761.6</v>
      </c>
      <c r="F514" s="22">
        <f>SUMIFS(MasterSheet!J:J, MasterSheet!B:B, B514, MasterSheet!D:D, C514, MasterSheet!H:H, D514)</f>
        <v>1</v>
      </c>
      <c r="G514" s="22">
        <f t="shared" si="29"/>
        <v>7761.6</v>
      </c>
      <c r="H514" s="26">
        <f>SUMIFS(MasterSheet!K:K, MasterSheet!B:B, B514, MasterSheet!D:D, C514, MasterSheet!H:H, D514)</f>
        <v>1</v>
      </c>
      <c r="I514" s="26">
        <f t="shared" si="30"/>
        <v>7761.6</v>
      </c>
      <c r="J514" s="28">
        <f>SUMIFS(MasterSheet!L:L, MasterSheet!B:B, B514, MasterSheet!D:D, C514, MasterSheet!H:H, D514)</f>
        <v>0</v>
      </c>
      <c r="K514" s="28">
        <f t="shared" si="31"/>
        <v>0</v>
      </c>
      <c r="L514" s="21" t="str">
        <f>UPPER(VLOOKUP(D514,MasterSheet!H:U,14,))</f>
        <v>BIOLEGEND</v>
      </c>
    </row>
    <row r="515" spans="1:12" x14ac:dyDescent="0.25">
      <c r="A515" s="21" t="str">
        <f t="shared" si="32"/>
        <v>BIOLEGEND</v>
      </c>
      <c r="B515" s="21" t="str">
        <v>EED116333</v>
      </c>
      <c r="C515" s="30">
        <v>45831</v>
      </c>
      <c r="D515" s="21">
        <v>121435</v>
      </c>
      <c r="E515" s="21">
        <f>_xlfn.XLOOKUP(D515,MasterSheet!H:H,MasterSheet!F:F)</f>
        <v>18876</v>
      </c>
      <c r="F515" s="22">
        <f>SUMIFS(MasterSheet!J:J, MasterSheet!B:B, B515, MasterSheet!D:D, C515, MasterSheet!H:H, D515)</f>
        <v>1</v>
      </c>
      <c r="G515" s="22">
        <f t="shared" ref="G515:G578" si="33">F515*E515</f>
        <v>18876</v>
      </c>
      <c r="H515" s="26">
        <f>SUMIFS(MasterSheet!K:K, MasterSheet!B:B, B515, MasterSheet!D:D, C515, MasterSheet!H:H, D515)</f>
        <v>1</v>
      </c>
      <c r="I515" s="26">
        <f t="shared" ref="I515:I578" si="34">H515*E515</f>
        <v>18876</v>
      </c>
      <c r="J515" s="28">
        <f>SUMIFS(MasterSheet!L:L, MasterSheet!B:B, B515, MasterSheet!D:D, C515, MasterSheet!H:H, D515)</f>
        <v>0</v>
      </c>
      <c r="K515" s="28">
        <f t="shared" ref="K515:K578" si="35">J515*E515</f>
        <v>0</v>
      </c>
      <c r="L515" s="21" t="str">
        <f>UPPER(VLOOKUP(D515,MasterSheet!H:U,14,))</f>
        <v>BIOLEGEND</v>
      </c>
    </row>
    <row r="516" spans="1:12" x14ac:dyDescent="0.25">
      <c r="A516" s="21" t="str">
        <f t="shared" si="32"/>
        <v>BIOLEGEND</v>
      </c>
      <c r="B516" s="21" t="str">
        <v>EED116333</v>
      </c>
      <c r="C516" s="30">
        <v>45831</v>
      </c>
      <c r="D516" s="21">
        <v>123110</v>
      </c>
      <c r="E516" s="21">
        <f>_xlfn.XLOOKUP(D516,MasterSheet!H:H,MasterSheet!F:F)</f>
        <v>7444.7999999999993</v>
      </c>
      <c r="F516" s="22">
        <f>SUMIFS(MasterSheet!J:J, MasterSheet!B:B, B516, MasterSheet!D:D, C516, MasterSheet!H:H, D516)</f>
        <v>1</v>
      </c>
      <c r="G516" s="22">
        <f t="shared" si="33"/>
        <v>7444.7999999999993</v>
      </c>
      <c r="H516" s="26">
        <f>SUMIFS(MasterSheet!K:K, MasterSheet!B:B, B516, MasterSheet!D:D, C516, MasterSheet!H:H, D516)</f>
        <v>1</v>
      </c>
      <c r="I516" s="26">
        <f t="shared" si="34"/>
        <v>7444.7999999999993</v>
      </c>
      <c r="J516" s="28">
        <f>SUMIFS(MasterSheet!L:L, MasterSheet!B:B, B516, MasterSheet!D:D, C516, MasterSheet!H:H, D516)</f>
        <v>0</v>
      </c>
      <c r="K516" s="28">
        <f t="shared" si="35"/>
        <v>0</v>
      </c>
      <c r="L516" s="21" t="str">
        <f>UPPER(VLOOKUP(D516,MasterSheet!H:U,14,))</f>
        <v>BIOLEGEND</v>
      </c>
    </row>
    <row r="517" spans="1:12" x14ac:dyDescent="0.25">
      <c r="A517" s="21" t="str">
        <f t="shared" si="32"/>
        <v>BIOLEGEND</v>
      </c>
      <c r="B517" s="21" t="str">
        <v>EED116333</v>
      </c>
      <c r="C517" s="30">
        <v>45831</v>
      </c>
      <c r="D517" s="21">
        <v>123112</v>
      </c>
      <c r="E517" s="21">
        <f>_xlfn.XLOOKUP(D517,MasterSheet!H:H,MasterSheet!F:F)</f>
        <v>15470.400000000001</v>
      </c>
      <c r="F517" s="22">
        <f>SUMIFS(MasterSheet!J:J, MasterSheet!B:B, B517, MasterSheet!D:D, C517, MasterSheet!H:H, D517)</f>
        <v>1</v>
      </c>
      <c r="G517" s="22">
        <f t="shared" si="33"/>
        <v>15470.400000000001</v>
      </c>
      <c r="H517" s="26">
        <f>SUMIFS(MasterSheet!K:K, MasterSheet!B:B, B517, MasterSheet!D:D, C517, MasterSheet!H:H, D517)</f>
        <v>1</v>
      </c>
      <c r="I517" s="26">
        <f t="shared" si="34"/>
        <v>15470.400000000001</v>
      </c>
      <c r="J517" s="28">
        <f>SUMIFS(MasterSheet!L:L, MasterSheet!B:B, B517, MasterSheet!D:D, C517, MasterSheet!H:H, D517)</f>
        <v>0</v>
      </c>
      <c r="K517" s="28">
        <f t="shared" si="35"/>
        <v>0</v>
      </c>
      <c r="L517" s="21" t="str">
        <f>UPPER(VLOOKUP(D517,MasterSheet!H:U,14,))</f>
        <v>BIOLEGEND</v>
      </c>
    </row>
    <row r="518" spans="1:12" x14ac:dyDescent="0.25">
      <c r="A518" s="21" t="str">
        <f t="shared" si="32"/>
        <v>BIOLEGEND</v>
      </c>
      <c r="B518" s="21" t="str">
        <v>EED116333</v>
      </c>
      <c r="C518" s="30">
        <v>45831</v>
      </c>
      <c r="D518" s="21">
        <v>123116</v>
      </c>
      <c r="E518" s="21">
        <f>_xlfn.XLOOKUP(D518,MasterSheet!H:H,MasterSheet!F:F)</f>
        <v>7550.4</v>
      </c>
      <c r="F518" s="22">
        <f>SUMIFS(MasterSheet!J:J, MasterSheet!B:B, B518, MasterSheet!D:D, C518, MasterSheet!H:H, D518)</f>
        <v>1</v>
      </c>
      <c r="G518" s="22">
        <f t="shared" si="33"/>
        <v>7550.4</v>
      </c>
      <c r="H518" s="26">
        <f>SUMIFS(MasterSheet!K:K, MasterSheet!B:B, B518, MasterSheet!D:D, C518, MasterSheet!H:H, D518)</f>
        <v>1</v>
      </c>
      <c r="I518" s="26">
        <f t="shared" si="34"/>
        <v>7550.4</v>
      </c>
      <c r="J518" s="28">
        <f>SUMIFS(MasterSheet!L:L, MasterSheet!B:B, B518, MasterSheet!D:D, C518, MasterSheet!H:H, D518)</f>
        <v>0</v>
      </c>
      <c r="K518" s="28">
        <f t="shared" si="35"/>
        <v>0</v>
      </c>
      <c r="L518" s="21" t="str">
        <f>UPPER(VLOOKUP(D518,MasterSheet!H:U,14,))</f>
        <v>BIOLEGEND</v>
      </c>
    </row>
    <row r="519" spans="1:12" x14ac:dyDescent="0.25">
      <c r="A519" s="21" t="str">
        <f t="shared" si="32"/>
        <v>BIOLEGEND</v>
      </c>
      <c r="B519" s="21" t="str">
        <v>EED116333</v>
      </c>
      <c r="C519" s="30">
        <v>45831</v>
      </c>
      <c r="D519" s="21">
        <v>126407</v>
      </c>
      <c r="E519" s="21">
        <f>_xlfn.XLOOKUP(D519,MasterSheet!H:H,MasterSheet!F:F)</f>
        <v>9926.4</v>
      </c>
      <c r="F519" s="22">
        <f>SUMIFS(MasterSheet!J:J, MasterSheet!B:B, B519, MasterSheet!D:D, C519, MasterSheet!H:H, D519)</f>
        <v>1</v>
      </c>
      <c r="G519" s="22">
        <f t="shared" si="33"/>
        <v>9926.4</v>
      </c>
      <c r="H519" s="26">
        <f>SUMIFS(MasterSheet!K:K, MasterSheet!B:B, B519, MasterSheet!D:D, C519, MasterSheet!H:H, D519)</f>
        <v>1</v>
      </c>
      <c r="I519" s="26">
        <f t="shared" si="34"/>
        <v>9926.4</v>
      </c>
      <c r="J519" s="28">
        <f>SUMIFS(MasterSheet!L:L, MasterSheet!B:B, B519, MasterSheet!D:D, C519, MasterSheet!H:H, D519)</f>
        <v>0</v>
      </c>
      <c r="K519" s="28">
        <f t="shared" si="35"/>
        <v>0</v>
      </c>
      <c r="L519" s="21" t="str">
        <f>UPPER(VLOOKUP(D519,MasterSheet!H:U,14,))</f>
        <v>BIOLEGEND</v>
      </c>
    </row>
    <row r="520" spans="1:12" x14ac:dyDescent="0.25">
      <c r="A520" s="21" t="str">
        <f t="shared" si="32"/>
        <v>BIOLEGEND</v>
      </c>
      <c r="B520" s="21" t="str">
        <v>EED116333</v>
      </c>
      <c r="C520" s="30">
        <v>45831</v>
      </c>
      <c r="D520" s="21">
        <v>126408</v>
      </c>
      <c r="E520" s="21">
        <f>_xlfn.XLOOKUP(D520,MasterSheet!H:H,MasterSheet!F:F)</f>
        <v>19536</v>
      </c>
      <c r="F520" s="22">
        <f>SUMIFS(MasterSheet!J:J, MasterSheet!B:B, B520, MasterSheet!D:D, C520, MasterSheet!H:H, D520)</f>
        <v>1</v>
      </c>
      <c r="G520" s="22">
        <f t="shared" si="33"/>
        <v>19536</v>
      </c>
      <c r="H520" s="26">
        <f>SUMIFS(MasterSheet!K:K, MasterSheet!B:B, B520, MasterSheet!D:D, C520, MasterSheet!H:H, D520)</f>
        <v>1</v>
      </c>
      <c r="I520" s="26">
        <f t="shared" si="34"/>
        <v>19536</v>
      </c>
      <c r="J520" s="28">
        <f>SUMIFS(MasterSheet!L:L, MasterSheet!B:B, B520, MasterSheet!D:D, C520, MasterSheet!H:H, D520)</f>
        <v>0</v>
      </c>
      <c r="K520" s="28">
        <f t="shared" si="35"/>
        <v>0</v>
      </c>
      <c r="L520" s="21" t="str">
        <f>UPPER(VLOOKUP(D520,MasterSheet!H:U,14,))</f>
        <v>BIOLEGEND</v>
      </c>
    </row>
    <row r="521" spans="1:12" x14ac:dyDescent="0.25">
      <c r="A521" s="21" t="str">
        <f t="shared" si="32"/>
        <v>BIOLEGEND</v>
      </c>
      <c r="B521" s="21" t="str">
        <v>EED116333</v>
      </c>
      <c r="C521" s="30">
        <v>45831</v>
      </c>
      <c r="D521" s="21">
        <v>127622</v>
      </c>
      <c r="E521" s="21">
        <f>_xlfn.XLOOKUP(D521,MasterSheet!H:H,MasterSheet!F:F)</f>
        <v>13094.400000000001</v>
      </c>
      <c r="F521" s="22">
        <f>SUMIFS(MasterSheet!J:J, MasterSheet!B:B, B521, MasterSheet!D:D, C521, MasterSheet!H:H, D521)</f>
        <v>1</v>
      </c>
      <c r="G521" s="22">
        <f t="shared" si="33"/>
        <v>13094.400000000001</v>
      </c>
      <c r="H521" s="26">
        <f>SUMIFS(MasterSheet!K:K, MasterSheet!B:B, B521, MasterSheet!D:D, C521, MasterSheet!H:H, D521)</f>
        <v>1</v>
      </c>
      <c r="I521" s="26">
        <f t="shared" si="34"/>
        <v>13094.400000000001</v>
      </c>
      <c r="J521" s="28">
        <f>SUMIFS(MasterSheet!L:L, MasterSheet!B:B, B521, MasterSheet!D:D, C521, MasterSheet!H:H, D521)</f>
        <v>0</v>
      </c>
      <c r="K521" s="28">
        <f t="shared" si="35"/>
        <v>0</v>
      </c>
      <c r="L521" s="21" t="str">
        <f>UPPER(VLOOKUP(D521,MasterSheet!H:U,14,))</f>
        <v>BIOLEGEND</v>
      </c>
    </row>
    <row r="522" spans="1:12" x14ac:dyDescent="0.25">
      <c r="A522" s="21" t="str">
        <f t="shared" si="32"/>
        <v>BIOLEGEND</v>
      </c>
      <c r="B522" s="21" t="str">
        <v>EED116333</v>
      </c>
      <c r="C522" s="30">
        <v>45831</v>
      </c>
      <c r="D522" s="21">
        <v>135015</v>
      </c>
      <c r="E522" s="21">
        <f>_xlfn.XLOOKUP(D522,MasterSheet!H:H,MasterSheet!F:F)</f>
        <v>8408.4</v>
      </c>
      <c r="F522" s="22">
        <f>SUMIFS(MasterSheet!J:J, MasterSheet!B:B, B522, MasterSheet!D:D, C522, MasterSheet!H:H, D522)</f>
        <v>1</v>
      </c>
      <c r="G522" s="22">
        <f t="shared" si="33"/>
        <v>8408.4</v>
      </c>
      <c r="H522" s="26">
        <f>SUMIFS(MasterSheet!K:K, MasterSheet!B:B, B522, MasterSheet!D:D, C522, MasterSheet!H:H, D522)</f>
        <v>1</v>
      </c>
      <c r="I522" s="26">
        <f t="shared" si="34"/>
        <v>8408.4</v>
      </c>
      <c r="J522" s="28">
        <f>SUMIFS(MasterSheet!L:L, MasterSheet!B:B, B522, MasterSheet!D:D, C522, MasterSheet!H:H, D522)</f>
        <v>0</v>
      </c>
      <c r="K522" s="28">
        <f t="shared" si="35"/>
        <v>0</v>
      </c>
      <c r="L522" s="21" t="str">
        <f>UPPER(VLOOKUP(D522,MasterSheet!H:U,14,))</f>
        <v>BIOLEGEND</v>
      </c>
    </row>
    <row r="523" spans="1:12" x14ac:dyDescent="0.25">
      <c r="A523" s="21" t="str">
        <f t="shared" si="32"/>
        <v>BIOLEGEND</v>
      </c>
      <c r="B523" s="21" t="str">
        <v>EED116333</v>
      </c>
      <c r="C523" s="30">
        <v>45831</v>
      </c>
      <c r="D523" s="21">
        <v>137012</v>
      </c>
      <c r="E523" s="21">
        <f>_xlfn.XLOOKUP(D523,MasterSheet!H:H,MasterSheet!F:F)</f>
        <v>18321.599999999999</v>
      </c>
      <c r="F523" s="22">
        <f>SUMIFS(MasterSheet!J:J, MasterSheet!B:B, B523, MasterSheet!D:D, C523, MasterSheet!H:H, D523)</f>
        <v>1</v>
      </c>
      <c r="G523" s="22">
        <f t="shared" si="33"/>
        <v>18321.599999999999</v>
      </c>
      <c r="H523" s="26">
        <f>SUMIFS(MasterSheet!K:K, MasterSheet!B:B, B523, MasterSheet!D:D, C523, MasterSheet!H:H, D523)</f>
        <v>1</v>
      </c>
      <c r="I523" s="26">
        <f t="shared" si="34"/>
        <v>18321.599999999999</v>
      </c>
      <c r="J523" s="28">
        <f>SUMIFS(MasterSheet!L:L, MasterSheet!B:B, B523, MasterSheet!D:D, C523, MasterSheet!H:H, D523)</f>
        <v>0</v>
      </c>
      <c r="K523" s="28">
        <f t="shared" si="35"/>
        <v>0</v>
      </c>
      <c r="L523" s="21" t="str">
        <f>UPPER(VLOOKUP(D523,MasterSheet!H:U,14,))</f>
        <v>BIOLEGEND</v>
      </c>
    </row>
    <row r="524" spans="1:12" x14ac:dyDescent="0.25">
      <c r="A524" s="21" t="str">
        <f t="shared" si="32"/>
        <v>BIOLEGEND</v>
      </c>
      <c r="B524" s="21" t="str">
        <v>EED116333</v>
      </c>
      <c r="C524" s="30">
        <v>45831</v>
      </c>
      <c r="D524" s="21">
        <v>140417</v>
      </c>
      <c r="E524" s="21">
        <f>_xlfn.XLOOKUP(D524,MasterSheet!H:H,MasterSheet!F:F)</f>
        <v>6547.2000000000007</v>
      </c>
      <c r="F524" s="22">
        <f>SUMIFS(MasterSheet!J:J, MasterSheet!B:B, B524, MasterSheet!D:D, C524, MasterSheet!H:H, D524)</f>
        <v>1</v>
      </c>
      <c r="G524" s="22">
        <f t="shared" si="33"/>
        <v>6547.2000000000007</v>
      </c>
      <c r="H524" s="26">
        <f>SUMIFS(MasterSheet!K:K, MasterSheet!B:B, B524, MasterSheet!D:D, C524, MasterSheet!H:H, D524)</f>
        <v>1</v>
      </c>
      <c r="I524" s="26">
        <f t="shared" si="34"/>
        <v>6547.2000000000007</v>
      </c>
      <c r="J524" s="28">
        <f>SUMIFS(MasterSheet!L:L, MasterSheet!B:B, B524, MasterSheet!D:D, C524, MasterSheet!H:H, D524)</f>
        <v>0</v>
      </c>
      <c r="K524" s="28">
        <f t="shared" si="35"/>
        <v>0</v>
      </c>
      <c r="L524" s="21" t="str">
        <f>UPPER(VLOOKUP(D524,MasterSheet!H:U,14,))</f>
        <v>BIOLEGEND</v>
      </c>
    </row>
    <row r="525" spans="1:12" x14ac:dyDescent="0.25">
      <c r="A525" s="21" t="str">
        <f t="shared" si="32"/>
        <v>BIOLEGEND</v>
      </c>
      <c r="B525" s="21" t="str">
        <v>EED116333</v>
      </c>
      <c r="C525" s="30">
        <v>45831</v>
      </c>
      <c r="D525" s="21">
        <v>141702</v>
      </c>
      <c r="E525" s="21">
        <f>_xlfn.XLOOKUP(D525,MasterSheet!H:H,MasterSheet!F:F)</f>
        <v>13992</v>
      </c>
      <c r="F525" s="22">
        <f>SUMIFS(MasterSheet!J:J, MasterSheet!B:B, B525, MasterSheet!D:D, C525, MasterSheet!H:H, D525)</f>
        <v>1</v>
      </c>
      <c r="G525" s="22">
        <f t="shared" si="33"/>
        <v>13992</v>
      </c>
      <c r="H525" s="26">
        <f>SUMIFS(MasterSheet!K:K, MasterSheet!B:B, B525, MasterSheet!D:D, C525, MasterSheet!H:H, D525)</f>
        <v>1</v>
      </c>
      <c r="I525" s="26">
        <f t="shared" si="34"/>
        <v>13992</v>
      </c>
      <c r="J525" s="28">
        <f>SUMIFS(MasterSheet!L:L, MasterSheet!B:B, B525, MasterSheet!D:D, C525, MasterSheet!H:H, D525)</f>
        <v>0</v>
      </c>
      <c r="K525" s="28">
        <f t="shared" si="35"/>
        <v>0</v>
      </c>
      <c r="L525" s="21" t="str">
        <f>UPPER(VLOOKUP(D525,MasterSheet!H:U,14,))</f>
        <v>BIOLEGEND</v>
      </c>
    </row>
    <row r="526" spans="1:12" x14ac:dyDescent="0.25">
      <c r="A526" s="21" t="str">
        <f t="shared" si="32"/>
        <v>BIOLEGEND</v>
      </c>
      <c r="B526" s="21" t="str">
        <v>EED116333</v>
      </c>
      <c r="C526" s="30">
        <v>45831</v>
      </c>
      <c r="D526" s="21">
        <v>141727</v>
      </c>
      <c r="E526" s="21">
        <f>_xlfn.XLOOKUP(D526,MasterSheet!H:H,MasterSheet!F:F)</f>
        <v>19998</v>
      </c>
      <c r="F526" s="22">
        <f>SUMIFS(MasterSheet!J:J, MasterSheet!B:B, B526, MasterSheet!D:D, C526, MasterSheet!H:H, D526)</f>
        <v>1</v>
      </c>
      <c r="G526" s="22">
        <f t="shared" si="33"/>
        <v>19998</v>
      </c>
      <c r="H526" s="26">
        <f>SUMIFS(MasterSheet!K:K, MasterSheet!B:B, B526, MasterSheet!D:D, C526, MasterSheet!H:H, D526)</f>
        <v>1</v>
      </c>
      <c r="I526" s="26">
        <f t="shared" si="34"/>
        <v>19998</v>
      </c>
      <c r="J526" s="28">
        <f>SUMIFS(MasterSheet!L:L, MasterSheet!B:B, B526, MasterSheet!D:D, C526, MasterSheet!H:H, D526)</f>
        <v>0</v>
      </c>
      <c r="K526" s="28">
        <f t="shared" si="35"/>
        <v>0</v>
      </c>
      <c r="L526" s="21" t="str">
        <f>UPPER(VLOOKUP(D526,MasterSheet!H:U,14,))</f>
        <v>BIOLEGEND</v>
      </c>
    </row>
    <row r="527" spans="1:12" x14ac:dyDescent="0.25">
      <c r="A527" s="21" t="str">
        <f t="shared" si="32"/>
        <v>BIOLEGEND</v>
      </c>
      <c r="B527" s="21" t="str">
        <v>EED116333</v>
      </c>
      <c r="C527" s="30">
        <v>45831</v>
      </c>
      <c r="D527" s="21">
        <v>152203</v>
      </c>
      <c r="E527" s="21">
        <f>_xlfn.XLOOKUP(D527,MasterSheet!H:H,MasterSheet!F:F)</f>
        <v>5174.3999999999996</v>
      </c>
      <c r="F527" s="22">
        <f>SUMIFS(MasterSheet!J:J, MasterSheet!B:B, B527, MasterSheet!D:D, C527, MasterSheet!H:H, D527)</f>
        <v>1</v>
      </c>
      <c r="G527" s="22">
        <f t="shared" si="33"/>
        <v>5174.3999999999996</v>
      </c>
      <c r="H527" s="26">
        <f>SUMIFS(MasterSheet!K:K, MasterSheet!B:B, B527, MasterSheet!D:D, C527, MasterSheet!H:H, D527)</f>
        <v>1</v>
      </c>
      <c r="I527" s="26">
        <f t="shared" si="34"/>
        <v>5174.3999999999996</v>
      </c>
      <c r="J527" s="28">
        <f>SUMIFS(MasterSheet!L:L, MasterSheet!B:B, B527, MasterSheet!D:D, C527, MasterSheet!H:H, D527)</f>
        <v>0</v>
      </c>
      <c r="K527" s="28">
        <f t="shared" si="35"/>
        <v>0</v>
      </c>
      <c r="L527" s="21" t="str">
        <f>UPPER(VLOOKUP(D527,MasterSheet!H:U,14,))</f>
        <v>BIOLEGEND</v>
      </c>
    </row>
    <row r="528" spans="1:12" x14ac:dyDescent="0.25">
      <c r="A528" s="21" t="str">
        <f t="shared" si="32"/>
        <v>BIOLEGEND</v>
      </c>
      <c r="B528" s="21" t="str">
        <v>EED116333</v>
      </c>
      <c r="C528" s="30">
        <v>45831</v>
      </c>
      <c r="D528" s="21">
        <v>154316</v>
      </c>
      <c r="E528" s="21">
        <f>_xlfn.XLOOKUP(D528,MasterSheet!H:H,MasterSheet!F:F)</f>
        <v>22651.199999999997</v>
      </c>
      <c r="F528" s="22">
        <f>SUMIFS(MasterSheet!J:J, MasterSheet!B:B, B528, MasterSheet!D:D, C528, MasterSheet!H:H, D528)</f>
        <v>1</v>
      </c>
      <c r="G528" s="22">
        <f t="shared" si="33"/>
        <v>22651.199999999997</v>
      </c>
      <c r="H528" s="26">
        <f>SUMIFS(MasterSheet!K:K, MasterSheet!B:B, B528, MasterSheet!D:D, C528, MasterSheet!H:H, D528)</f>
        <v>1</v>
      </c>
      <c r="I528" s="26">
        <f t="shared" si="34"/>
        <v>22651.199999999997</v>
      </c>
      <c r="J528" s="28">
        <f>SUMIFS(MasterSheet!L:L, MasterSheet!B:B, B528, MasterSheet!D:D, C528, MasterSheet!H:H, D528)</f>
        <v>0</v>
      </c>
      <c r="K528" s="28">
        <f t="shared" si="35"/>
        <v>0</v>
      </c>
      <c r="L528" s="21" t="str">
        <f>UPPER(VLOOKUP(D528,MasterSheet!H:U,14,))</f>
        <v>BIOLEGEND</v>
      </c>
    </row>
    <row r="529" spans="1:12" x14ac:dyDescent="0.25">
      <c r="A529" s="21" t="str">
        <f t="shared" si="32"/>
        <v>BIOLEGEND</v>
      </c>
      <c r="B529" s="21" t="str">
        <v>EED116333</v>
      </c>
      <c r="C529" s="30">
        <v>45831</v>
      </c>
      <c r="D529" s="21">
        <v>155528</v>
      </c>
      <c r="E529" s="21">
        <f>_xlfn.XLOOKUP(D529,MasterSheet!H:H,MasterSheet!F:F)</f>
        <v>19800</v>
      </c>
      <c r="F529" s="22">
        <f>SUMIFS(MasterSheet!J:J, MasterSheet!B:B, B529, MasterSheet!D:D, C529, MasterSheet!H:H, D529)</f>
        <v>1</v>
      </c>
      <c r="G529" s="22">
        <f t="shared" si="33"/>
        <v>19800</v>
      </c>
      <c r="H529" s="26">
        <f>SUMIFS(MasterSheet!K:K, MasterSheet!B:B, B529, MasterSheet!D:D, C529, MasterSheet!H:H, D529)</f>
        <v>1</v>
      </c>
      <c r="I529" s="26">
        <f t="shared" si="34"/>
        <v>19800</v>
      </c>
      <c r="J529" s="28">
        <f>SUMIFS(MasterSheet!L:L, MasterSheet!B:B, B529, MasterSheet!D:D, C529, MasterSheet!H:H, D529)</f>
        <v>0</v>
      </c>
      <c r="K529" s="28">
        <f t="shared" si="35"/>
        <v>0</v>
      </c>
      <c r="L529" s="21" t="str">
        <f>UPPER(VLOOKUP(D529,MasterSheet!H:U,14,))</f>
        <v>BIOLEGEND</v>
      </c>
    </row>
    <row r="530" spans="1:12" x14ac:dyDescent="0.25">
      <c r="A530" s="21" t="str">
        <f t="shared" si="32"/>
        <v>BIOLEGEND</v>
      </c>
      <c r="B530" s="21" t="str">
        <v>EED116333</v>
      </c>
      <c r="C530" s="30">
        <v>45831</v>
      </c>
      <c r="D530" s="21">
        <v>156506</v>
      </c>
      <c r="E530" s="21">
        <f>_xlfn.XLOOKUP(D530,MasterSheet!H:H,MasterSheet!F:F)</f>
        <v>16262.400000000001</v>
      </c>
      <c r="F530" s="22">
        <f>SUMIFS(MasterSheet!J:J, MasterSheet!B:B, B530, MasterSheet!D:D, C530, MasterSheet!H:H, D530)</f>
        <v>1</v>
      </c>
      <c r="G530" s="22">
        <f t="shared" si="33"/>
        <v>16262.400000000001</v>
      </c>
      <c r="H530" s="26">
        <f>SUMIFS(MasterSheet!K:K, MasterSheet!B:B, B530, MasterSheet!D:D, C530, MasterSheet!H:H, D530)</f>
        <v>1</v>
      </c>
      <c r="I530" s="26">
        <f t="shared" si="34"/>
        <v>16262.400000000001</v>
      </c>
      <c r="J530" s="28">
        <f>SUMIFS(MasterSheet!L:L, MasterSheet!B:B, B530, MasterSheet!D:D, C530, MasterSheet!H:H, D530)</f>
        <v>0</v>
      </c>
      <c r="K530" s="28">
        <f t="shared" si="35"/>
        <v>0</v>
      </c>
      <c r="L530" s="21" t="str">
        <f>UPPER(VLOOKUP(D530,MasterSheet!H:U,14,))</f>
        <v>BIOLEGEND</v>
      </c>
    </row>
    <row r="531" spans="1:12" x14ac:dyDescent="0.25">
      <c r="A531" s="21" t="str">
        <f t="shared" si="32"/>
        <v>BIOLEGEND</v>
      </c>
      <c r="B531" s="21" t="str">
        <v>EED116333</v>
      </c>
      <c r="C531" s="30">
        <v>45831</v>
      </c>
      <c r="D531" s="21">
        <v>166405</v>
      </c>
      <c r="E531" s="21">
        <f>_xlfn.XLOOKUP(D531,MasterSheet!H:H,MasterSheet!F:F)</f>
        <v>5280</v>
      </c>
      <c r="F531" s="22">
        <f>SUMIFS(MasterSheet!J:J, MasterSheet!B:B, B531, MasterSheet!D:D, C531, MasterSheet!H:H, D531)</f>
        <v>1</v>
      </c>
      <c r="G531" s="22">
        <f t="shared" si="33"/>
        <v>5280</v>
      </c>
      <c r="H531" s="26">
        <f>SUMIFS(MasterSheet!K:K, MasterSheet!B:B, B531, MasterSheet!D:D, C531, MasterSheet!H:H, D531)</f>
        <v>1</v>
      </c>
      <c r="I531" s="26">
        <f t="shared" si="34"/>
        <v>5280</v>
      </c>
      <c r="J531" s="28">
        <f>SUMIFS(MasterSheet!L:L, MasterSheet!B:B, B531, MasterSheet!D:D, C531, MasterSheet!H:H, D531)</f>
        <v>0</v>
      </c>
      <c r="K531" s="28">
        <f t="shared" si="35"/>
        <v>0</v>
      </c>
      <c r="L531" s="21" t="str">
        <f>UPPER(VLOOKUP(D531,MasterSheet!H:U,14,))</f>
        <v>BIOLEGEND</v>
      </c>
    </row>
    <row r="532" spans="1:12" x14ac:dyDescent="0.25">
      <c r="A532" s="21" t="str">
        <f t="shared" si="32"/>
        <v>BIOLEGEND</v>
      </c>
      <c r="B532" s="21" t="str">
        <v>EED116333</v>
      </c>
      <c r="C532" s="30">
        <v>45831</v>
      </c>
      <c r="D532" s="21">
        <v>300308</v>
      </c>
      <c r="E532" s="21">
        <f>_xlfn.XLOOKUP(D532,MasterSheet!H:H,MasterSheet!F:F)</f>
        <v>3220.8</v>
      </c>
      <c r="F532" s="22">
        <f>SUMIFS(MasterSheet!J:J, MasterSheet!B:B, B532, MasterSheet!D:D, C532, MasterSheet!H:H, D532)</f>
        <v>1</v>
      </c>
      <c r="G532" s="22">
        <f t="shared" si="33"/>
        <v>3220.8</v>
      </c>
      <c r="H532" s="26">
        <f>SUMIFS(MasterSheet!K:K, MasterSheet!B:B, B532, MasterSheet!D:D, C532, MasterSheet!H:H, D532)</f>
        <v>1</v>
      </c>
      <c r="I532" s="26">
        <f t="shared" si="34"/>
        <v>3220.8</v>
      </c>
      <c r="J532" s="28">
        <f>SUMIFS(MasterSheet!L:L, MasterSheet!B:B, B532, MasterSheet!D:D, C532, MasterSheet!H:H, D532)</f>
        <v>0</v>
      </c>
      <c r="K532" s="28">
        <f t="shared" si="35"/>
        <v>0</v>
      </c>
      <c r="L532" s="21" t="str">
        <f>UPPER(VLOOKUP(D532,MasterSheet!H:U,14,))</f>
        <v>BIOLEGEND</v>
      </c>
    </row>
    <row r="533" spans="1:12" x14ac:dyDescent="0.25">
      <c r="A533" s="21" t="str">
        <f t="shared" si="32"/>
        <v>BIOLEGEND</v>
      </c>
      <c r="B533" s="21" t="str">
        <v>EED116333</v>
      </c>
      <c r="C533" s="30">
        <v>45831</v>
      </c>
      <c r="D533" s="21">
        <v>300415</v>
      </c>
      <c r="E533" s="21">
        <f>_xlfn.XLOOKUP(D533,MasterSheet!H:H,MasterSheet!F:F)</f>
        <v>440</v>
      </c>
      <c r="F533" s="22">
        <f>SUMIFS(MasterSheet!J:J, MasterSheet!B:B, B533, MasterSheet!D:D, C533, MasterSheet!H:H, D533)</f>
        <v>1</v>
      </c>
      <c r="G533" s="22">
        <f t="shared" si="33"/>
        <v>440</v>
      </c>
      <c r="H533" s="26">
        <f>SUMIFS(MasterSheet!K:K, MasterSheet!B:B, B533, MasterSheet!D:D, C533, MasterSheet!H:H, D533)</f>
        <v>1</v>
      </c>
      <c r="I533" s="26">
        <f t="shared" si="34"/>
        <v>440</v>
      </c>
      <c r="J533" s="28">
        <f>SUMIFS(MasterSheet!L:L, MasterSheet!B:B, B533, MasterSheet!D:D, C533, MasterSheet!H:H, D533)</f>
        <v>0</v>
      </c>
      <c r="K533" s="28">
        <f t="shared" si="35"/>
        <v>0</v>
      </c>
      <c r="L533" s="21" t="str">
        <f>UPPER(VLOOKUP(D533,MasterSheet!H:U,14,))</f>
        <v>BIOLEGEND</v>
      </c>
    </row>
    <row r="534" spans="1:12" x14ac:dyDescent="0.25">
      <c r="A534" s="21" t="str">
        <f t="shared" si="32"/>
        <v>BIOLEGEND</v>
      </c>
      <c r="B534" s="21" t="str">
        <v>EED116333</v>
      </c>
      <c r="C534" s="30">
        <v>45831</v>
      </c>
      <c r="D534" s="21">
        <v>301036</v>
      </c>
      <c r="E534" s="21">
        <f>_xlfn.XLOOKUP(D534,MasterSheet!H:H,MasterSheet!F:F)</f>
        <v>25146</v>
      </c>
      <c r="F534" s="22">
        <f>SUMIFS(MasterSheet!J:J, MasterSheet!B:B, B534, MasterSheet!D:D, C534, MasterSheet!H:H, D534)</f>
        <v>1</v>
      </c>
      <c r="G534" s="22">
        <f t="shared" si="33"/>
        <v>25146</v>
      </c>
      <c r="H534" s="26">
        <f>SUMIFS(MasterSheet!K:K, MasterSheet!B:B, B534, MasterSheet!D:D, C534, MasterSheet!H:H, D534)</f>
        <v>1</v>
      </c>
      <c r="I534" s="26">
        <f t="shared" si="34"/>
        <v>25146</v>
      </c>
      <c r="J534" s="28">
        <f>SUMIFS(MasterSheet!L:L, MasterSheet!B:B, B534, MasterSheet!D:D, C534, MasterSheet!H:H, D534)</f>
        <v>0</v>
      </c>
      <c r="K534" s="28">
        <f t="shared" si="35"/>
        <v>0</v>
      </c>
      <c r="L534" s="21" t="str">
        <f>UPPER(VLOOKUP(D534,MasterSheet!H:U,14,))</f>
        <v>BIOLEGEND</v>
      </c>
    </row>
    <row r="535" spans="1:12" x14ac:dyDescent="0.25">
      <c r="A535" s="21" t="str">
        <f t="shared" si="32"/>
        <v>BIOLEGEND</v>
      </c>
      <c r="B535" s="21" t="str">
        <v>EED116333</v>
      </c>
      <c r="C535" s="30">
        <v>45831</v>
      </c>
      <c r="D535" s="21">
        <v>301906</v>
      </c>
      <c r="E535" s="21">
        <f>_xlfn.XLOOKUP(D535,MasterSheet!H:H,MasterSheet!F:F)</f>
        <v>13833.599999999999</v>
      </c>
      <c r="F535" s="22">
        <f>SUMIFS(MasterSheet!J:J, MasterSheet!B:B, B535, MasterSheet!D:D, C535, MasterSheet!H:H, D535)</f>
        <v>1</v>
      </c>
      <c r="G535" s="22">
        <f t="shared" si="33"/>
        <v>13833.599999999999</v>
      </c>
      <c r="H535" s="26">
        <f>SUMIFS(MasterSheet!K:K, MasterSheet!B:B, B535, MasterSheet!D:D, C535, MasterSheet!H:H, D535)</f>
        <v>1</v>
      </c>
      <c r="I535" s="26">
        <f t="shared" si="34"/>
        <v>13833.599999999999</v>
      </c>
      <c r="J535" s="28">
        <f>SUMIFS(MasterSheet!L:L, MasterSheet!B:B, B535, MasterSheet!D:D, C535, MasterSheet!H:H, D535)</f>
        <v>0</v>
      </c>
      <c r="K535" s="28">
        <f t="shared" si="35"/>
        <v>0</v>
      </c>
      <c r="L535" s="21" t="str">
        <f>UPPER(VLOOKUP(D535,MasterSheet!H:U,14,))</f>
        <v>BIOLEGEND</v>
      </c>
    </row>
    <row r="536" spans="1:12" x14ac:dyDescent="0.25">
      <c r="A536" s="21" t="str">
        <f t="shared" si="32"/>
        <v>BIOLEGEND</v>
      </c>
      <c r="B536" s="21" t="str">
        <v>EED116333</v>
      </c>
      <c r="C536" s="30">
        <v>45831</v>
      </c>
      <c r="D536" s="21">
        <v>301928</v>
      </c>
      <c r="E536" s="21">
        <f>_xlfn.XLOOKUP(D536,MasterSheet!H:H,MasterSheet!F:F)</f>
        <v>18216</v>
      </c>
      <c r="F536" s="22">
        <f>SUMIFS(MasterSheet!J:J, MasterSheet!B:B, B536, MasterSheet!D:D, C536, MasterSheet!H:H, D536)</f>
        <v>1</v>
      </c>
      <c r="G536" s="22">
        <f t="shared" si="33"/>
        <v>18216</v>
      </c>
      <c r="H536" s="26">
        <f>SUMIFS(MasterSheet!K:K, MasterSheet!B:B, B536, MasterSheet!D:D, C536, MasterSheet!H:H, D536)</f>
        <v>1</v>
      </c>
      <c r="I536" s="26">
        <f t="shared" si="34"/>
        <v>18216</v>
      </c>
      <c r="J536" s="28">
        <f>SUMIFS(MasterSheet!L:L, MasterSheet!B:B, B536, MasterSheet!D:D, C536, MasterSheet!H:H, D536)</f>
        <v>0</v>
      </c>
      <c r="K536" s="28">
        <f t="shared" si="35"/>
        <v>0</v>
      </c>
      <c r="L536" s="21" t="str">
        <f>UPPER(VLOOKUP(D536,MasterSheet!H:U,14,))</f>
        <v>BIOLEGEND</v>
      </c>
    </row>
    <row r="537" spans="1:12" x14ac:dyDescent="0.25">
      <c r="A537" s="21" t="str">
        <f t="shared" si="32"/>
        <v>BIOLEGEND</v>
      </c>
      <c r="B537" s="21" t="str">
        <v>EED116333</v>
      </c>
      <c r="C537" s="30">
        <v>45831</v>
      </c>
      <c r="D537" s="21">
        <v>302015</v>
      </c>
      <c r="E537" s="21">
        <f>_xlfn.XLOOKUP(D537,MasterSheet!H:H,MasterSheet!F:F)</f>
        <v>7550.4</v>
      </c>
      <c r="F537" s="22">
        <f>SUMIFS(MasterSheet!J:J, MasterSheet!B:B, B537, MasterSheet!D:D, C537, MasterSheet!H:H, D537)</f>
        <v>1</v>
      </c>
      <c r="G537" s="22">
        <f t="shared" si="33"/>
        <v>7550.4</v>
      </c>
      <c r="H537" s="26">
        <f>SUMIFS(MasterSheet!K:K, MasterSheet!B:B, B537, MasterSheet!D:D, C537, MasterSheet!H:H, D537)</f>
        <v>1</v>
      </c>
      <c r="I537" s="26">
        <f t="shared" si="34"/>
        <v>7550.4</v>
      </c>
      <c r="J537" s="28">
        <f>SUMIFS(MasterSheet!L:L, MasterSheet!B:B, B537, MasterSheet!D:D, C537, MasterSheet!H:H, D537)</f>
        <v>0</v>
      </c>
      <c r="K537" s="28">
        <f t="shared" si="35"/>
        <v>0</v>
      </c>
      <c r="L537" s="21" t="str">
        <f>UPPER(VLOOKUP(D537,MasterSheet!H:U,14,))</f>
        <v>BIOLEGEND</v>
      </c>
    </row>
    <row r="538" spans="1:12" x14ac:dyDescent="0.25">
      <c r="A538" s="21" t="str">
        <f t="shared" si="32"/>
        <v>BIOLEGEND</v>
      </c>
      <c r="B538" s="21" t="str">
        <v>EED116333</v>
      </c>
      <c r="C538" s="30">
        <v>45831</v>
      </c>
      <c r="D538" s="21">
        <v>302218</v>
      </c>
      <c r="E538" s="21">
        <f>_xlfn.XLOOKUP(D538,MasterSheet!H:H,MasterSheet!F:F)</f>
        <v>16420.8</v>
      </c>
      <c r="F538" s="22">
        <f>SUMIFS(MasterSheet!J:J, MasterSheet!B:B, B538, MasterSheet!D:D, C538, MasterSheet!H:H, D538)</f>
        <v>1</v>
      </c>
      <c r="G538" s="22">
        <f t="shared" si="33"/>
        <v>16420.8</v>
      </c>
      <c r="H538" s="26">
        <f>SUMIFS(MasterSheet!K:K, MasterSheet!B:B, B538, MasterSheet!D:D, C538, MasterSheet!H:H, D538)</f>
        <v>1</v>
      </c>
      <c r="I538" s="26">
        <f t="shared" si="34"/>
        <v>16420.8</v>
      </c>
      <c r="J538" s="28">
        <f>SUMIFS(MasterSheet!L:L, MasterSheet!B:B, B538, MasterSheet!D:D, C538, MasterSheet!H:H, D538)</f>
        <v>0</v>
      </c>
      <c r="K538" s="28">
        <f t="shared" si="35"/>
        <v>0</v>
      </c>
      <c r="L538" s="21" t="str">
        <f>UPPER(VLOOKUP(D538,MasterSheet!H:U,14,))</f>
        <v>BIOLEGEND</v>
      </c>
    </row>
    <row r="539" spans="1:12" x14ac:dyDescent="0.25">
      <c r="A539" s="21" t="str">
        <f t="shared" si="32"/>
        <v>BIOLEGEND</v>
      </c>
      <c r="B539" s="21" t="str">
        <v>EED116333</v>
      </c>
      <c r="C539" s="30">
        <v>45831</v>
      </c>
      <c r="D539" s="21">
        <v>302240</v>
      </c>
      <c r="E539" s="21">
        <f>_xlfn.XLOOKUP(D539,MasterSheet!H:H,MasterSheet!F:F)</f>
        <v>27984</v>
      </c>
      <c r="F539" s="22">
        <f>SUMIFS(MasterSheet!J:J, MasterSheet!B:B, B539, MasterSheet!D:D, C539, MasterSheet!H:H, D539)</f>
        <v>2</v>
      </c>
      <c r="G539" s="22">
        <f t="shared" si="33"/>
        <v>55968</v>
      </c>
      <c r="H539" s="26">
        <f>SUMIFS(MasterSheet!K:K, MasterSheet!B:B, B539, MasterSheet!D:D, C539, MasterSheet!H:H, D539)</f>
        <v>2</v>
      </c>
      <c r="I539" s="26">
        <f t="shared" si="34"/>
        <v>55968</v>
      </c>
      <c r="J539" s="28">
        <f>SUMIFS(MasterSheet!L:L, MasterSheet!B:B, B539, MasterSheet!D:D, C539, MasterSheet!H:H, D539)</f>
        <v>0</v>
      </c>
      <c r="K539" s="28">
        <f t="shared" si="35"/>
        <v>0</v>
      </c>
      <c r="L539" s="21" t="str">
        <f>UPPER(VLOOKUP(D539,MasterSheet!H:U,14,))</f>
        <v>BIOLEGEND</v>
      </c>
    </row>
    <row r="540" spans="1:12" x14ac:dyDescent="0.25">
      <c r="A540" s="21" t="str">
        <f t="shared" si="32"/>
        <v>BIOLEGEND</v>
      </c>
      <c r="B540" s="21" t="str">
        <v>EED116333</v>
      </c>
      <c r="C540" s="30">
        <v>45831</v>
      </c>
      <c r="D540" s="21">
        <v>304012</v>
      </c>
      <c r="E540" s="21">
        <f>_xlfn.XLOOKUP(D540,MasterSheet!H:H,MasterSheet!F:F)</f>
        <v>440</v>
      </c>
      <c r="F540" s="22">
        <f>SUMIFS(MasterSheet!J:J, MasterSheet!B:B, B540, MasterSheet!D:D, C540, MasterSheet!H:H, D540)</f>
        <v>1</v>
      </c>
      <c r="G540" s="22">
        <f t="shared" si="33"/>
        <v>440</v>
      </c>
      <c r="H540" s="26">
        <f>SUMIFS(MasterSheet!K:K, MasterSheet!B:B, B540, MasterSheet!D:D, C540, MasterSheet!H:H, D540)</f>
        <v>1</v>
      </c>
      <c r="I540" s="26">
        <f t="shared" si="34"/>
        <v>440</v>
      </c>
      <c r="J540" s="28">
        <f>SUMIFS(MasterSheet!L:L, MasterSheet!B:B, B540, MasterSheet!D:D, C540, MasterSheet!H:H, D540)</f>
        <v>0</v>
      </c>
      <c r="K540" s="28">
        <f t="shared" si="35"/>
        <v>0</v>
      </c>
      <c r="L540" s="21" t="str">
        <f>UPPER(VLOOKUP(D540,MasterSheet!H:U,14,))</f>
        <v>BIOLEGEND</v>
      </c>
    </row>
    <row r="541" spans="1:12" x14ac:dyDescent="0.25">
      <c r="A541" s="21" t="str">
        <f t="shared" si="32"/>
        <v>BIOLEGEND</v>
      </c>
      <c r="B541" s="21" t="str">
        <v>EED116333</v>
      </c>
      <c r="C541" s="30">
        <v>45831</v>
      </c>
      <c r="D541" s="21">
        <v>304120</v>
      </c>
      <c r="E541" s="21">
        <f>_xlfn.XLOOKUP(D541,MasterSheet!H:H,MasterSheet!F:F)</f>
        <v>13992</v>
      </c>
      <c r="F541" s="22">
        <f>SUMIFS(MasterSheet!J:J, MasterSheet!B:B, B541, MasterSheet!D:D, C541, MasterSheet!H:H, D541)</f>
        <v>1</v>
      </c>
      <c r="G541" s="22">
        <f t="shared" si="33"/>
        <v>13992</v>
      </c>
      <c r="H541" s="26">
        <f>SUMIFS(MasterSheet!K:K, MasterSheet!B:B, B541, MasterSheet!D:D, C541, MasterSheet!H:H, D541)</f>
        <v>1</v>
      </c>
      <c r="I541" s="26">
        <f t="shared" si="34"/>
        <v>13992</v>
      </c>
      <c r="J541" s="28">
        <f>SUMIFS(MasterSheet!L:L, MasterSheet!B:B, B541, MasterSheet!D:D, C541, MasterSheet!H:H, D541)</f>
        <v>0</v>
      </c>
      <c r="K541" s="28">
        <f t="shared" si="35"/>
        <v>0</v>
      </c>
      <c r="L541" s="21" t="str">
        <f>UPPER(VLOOKUP(D541,MasterSheet!H:U,14,))</f>
        <v>BIOLEGEND</v>
      </c>
    </row>
    <row r="542" spans="1:12" x14ac:dyDescent="0.25">
      <c r="A542" s="21" t="str">
        <f t="shared" si="32"/>
        <v>BIOLEGEND</v>
      </c>
      <c r="B542" s="21" t="str">
        <v>EED116333</v>
      </c>
      <c r="C542" s="30">
        <v>45831</v>
      </c>
      <c r="D542" s="21">
        <v>304126</v>
      </c>
      <c r="E542" s="21">
        <f>_xlfn.XLOOKUP(D542,MasterSheet!H:H,MasterSheet!F:F)</f>
        <v>17160</v>
      </c>
      <c r="F542" s="22">
        <f>SUMIFS(MasterSheet!J:J, MasterSheet!B:B, B542, MasterSheet!D:D, C542, MasterSheet!H:H, D542)</f>
        <v>1</v>
      </c>
      <c r="G542" s="22">
        <f t="shared" si="33"/>
        <v>17160</v>
      </c>
      <c r="H542" s="26">
        <f>SUMIFS(MasterSheet!K:K, MasterSheet!B:B, B542, MasterSheet!D:D, C542, MasterSheet!H:H, D542)</f>
        <v>1</v>
      </c>
      <c r="I542" s="26">
        <f t="shared" si="34"/>
        <v>17160</v>
      </c>
      <c r="J542" s="28">
        <f>SUMIFS(MasterSheet!L:L, MasterSheet!B:B, B542, MasterSheet!D:D, C542, MasterSheet!H:H, D542)</f>
        <v>0</v>
      </c>
      <c r="K542" s="28">
        <f t="shared" si="35"/>
        <v>0</v>
      </c>
      <c r="L542" s="21" t="str">
        <f>UPPER(VLOOKUP(D542,MasterSheet!H:U,14,))</f>
        <v>BIOLEGEND</v>
      </c>
    </row>
    <row r="543" spans="1:12" x14ac:dyDescent="0.25">
      <c r="A543" s="21" t="str">
        <f t="shared" si="32"/>
        <v>BIOLEGEND</v>
      </c>
      <c r="B543" s="21" t="str">
        <v>EED116333</v>
      </c>
      <c r="C543" s="30">
        <v>45831</v>
      </c>
      <c r="D543" s="21">
        <v>304132</v>
      </c>
      <c r="E543" s="21">
        <f>_xlfn.XLOOKUP(D543,MasterSheet!H:H,MasterSheet!F:F)</f>
        <v>28314</v>
      </c>
      <c r="F543" s="22">
        <f>SUMIFS(MasterSheet!J:J, MasterSheet!B:B, B543, MasterSheet!D:D, C543, MasterSheet!H:H, D543)</f>
        <v>1</v>
      </c>
      <c r="G543" s="22">
        <f t="shared" si="33"/>
        <v>28314</v>
      </c>
      <c r="H543" s="26">
        <f>SUMIFS(MasterSheet!K:K, MasterSheet!B:B, B543, MasterSheet!D:D, C543, MasterSheet!H:H, D543)</f>
        <v>1</v>
      </c>
      <c r="I543" s="26">
        <f t="shared" si="34"/>
        <v>28314</v>
      </c>
      <c r="J543" s="28">
        <f>SUMIFS(MasterSheet!L:L, MasterSheet!B:B, B543, MasterSheet!D:D, C543, MasterSheet!H:H, D543)</f>
        <v>0</v>
      </c>
      <c r="K543" s="28">
        <f t="shared" si="35"/>
        <v>0</v>
      </c>
      <c r="L543" s="21" t="str">
        <f>UPPER(VLOOKUP(D543,MasterSheet!H:U,14,))</f>
        <v>BIOLEGEND</v>
      </c>
    </row>
    <row r="544" spans="1:12" x14ac:dyDescent="0.25">
      <c r="A544" s="21" t="str">
        <f t="shared" si="32"/>
        <v>BIOLEGEND</v>
      </c>
      <c r="B544" s="21" t="str">
        <v>EED116333</v>
      </c>
      <c r="C544" s="30">
        <v>45831</v>
      </c>
      <c r="D544" s="21">
        <v>304154</v>
      </c>
      <c r="E544" s="21">
        <f>_xlfn.XLOOKUP(D544,MasterSheet!H:H,MasterSheet!F:F)</f>
        <v>13992</v>
      </c>
      <c r="F544" s="22">
        <f>SUMIFS(MasterSheet!J:J, MasterSheet!B:B, B544, MasterSheet!D:D, C544, MasterSheet!H:H, D544)</f>
        <v>1</v>
      </c>
      <c r="G544" s="22">
        <f t="shared" si="33"/>
        <v>13992</v>
      </c>
      <c r="H544" s="26">
        <f>SUMIFS(MasterSheet!K:K, MasterSheet!B:B, B544, MasterSheet!D:D, C544, MasterSheet!H:H, D544)</f>
        <v>1</v>
      </c>
      <c r="I544" s="26">
        <f t="shared" si="34"/>
        <v>13992</v>
      </c>
      <c r="J544" s="28">
        <f>SUMIFS(MasterSheet!L:L, MasterSheet!B:B, B544, MasterSheet!D:D, C544, MasterSheet!H:H, D544)</f>
        <v>0</v>
      </c>
      <c r="K544" s="28">
        <f t="shared" si="35"/>
        <v>0</v>
      </c>
      <c r="L544" s="21" t="str">
        <f>UPPER(VLOOKUP(D544,MasterSheet!H:U,14,))</f>
        <v>BIOLEGEND</v>
      </c>
    </row>
    <row r="545" spans="1:12" x14ac:dyDescent="0.25">
      <c r="A545" s="21" t="str">
        <f t="shared" si="32"/>
        <v>BIOLEGEND</v>
      </c>
      <c r="B545" s="21" t="str">
        <v>EED116333</v>
      </c>
      <c r="C545" s="30">
        <v>45831</v>
      </c>
      <c r="D545" s="21">
        <v>304302</v>
      </c>
      <c r="E545" s="21">
        <f>_xlfn.XLOOKUP(D545,MasterSheet!H:H,MasterSheet!F:F)</f>
        <v>5385.6</v>
      </c>
      <c r="F545" s="22">
        <f>SUMIFS(MasterSheet!J:J, MasterSheet!B:B, B545, MasterSheet!D:D, C545, MasterSheet!H:H, D545)</f>
        <v>4</v>
      </c>
      <c r="G545" s="22">
        <f t="shared" si="33"/>
        <v>21542.400000000001</v>
      </c>
      <c r="H545" s="26">
        <f>SUMIFS(MasterSheet!K:K, MasterSheet!B:B, B545, MasterSheet!D:D, C545, MasterSheet!H:H, D545)</f>
        <v>4</v>
      </c>
      <c r="I545" s="26">
        <f t="shared" si="34"/>
        <v>21542.400000000001</v>
      </c>
      <c r="J545" s="28">
        <f>SUMIFS(MasterSheet!L:L, MasterSheet!B:B, B545, MasterSheet!D:D, C545, MasterSheet!H:H, D545)</f>
        <v>0</v>
      </c>
      <c r="K545" s="28">
        <f t="shared" si="35"/>
        <v>0</v>
      </c>
      <c r="L545" s="21" t="str">
        <f>UPPER(VLOOKUP(D545,MasterSheet!H:U,14,))</f>
        <v>BIOLEGEND</v>
      </c>
    </row>
    <row r="546" spans="1:12" x14ac:dyDescent="0.25">
      <c r="A546" s="21" t="str">
        <f t="shared" si="32"/>
        <v>BIOLEGEND</v>
      </c>
      <c r="B546" s="21" t="str">
        <v>EED116333</v>
      </c>
      <c r="C546" s="30">
        <v>45831</v>
      </c>
      <c r="D546" s="21">
        <v>307638</v>
      </c>
      <c r="E546" s="21">
        <f>_xlfn.XLOOKUP(D546,MasterSheet!H:H,MasterSheet!F:F)</f>
        <v>29040</v>
      </c>
      <c r="F546" s="22">
        <f>SUMIFS(MasterSheet!J:J, MasterSheet!B:B, B546, MasterSheet!D:D, C546, MasterSheet!H:H, D546)</f>
        <v>1</v>
      </c>
      <c r="G546" s="22">
        <f t="shared" si="33"/>
        <v>29040</v>
      </c>
      <c r="H546" s="26">
        <f>SUMIFS(MasterSheet!K:K, MasterSheet!B:B, B546, MasterSheet!D:D, C546, MasterSheet!H:H, D546)</f>
        <v>1</v>
      </c>
      <c r="I546" s="26">
        <f t="shared" si="34"/>
        <v>29040</v>
      </c>
      <c r="J546" s="28">
        <f>SUMIFS(MasterSheet!L:L, MasterSheet!B:B, B546, MasterSheet!D:D, C546, MasterSheet!H:H, D546)</f>
        <v>0</v>
      </c>
      <c r="K546" s="28">
        <f t="shared" si="35"/>
        <v>0</v>
      </c>
      <c r="L546" s="21" t="str">
        <f>UPPER(VLOOKUP(D546,MasterSheet!H:U,14,))</f>
        <v>BIOLEGEND</v>
      </c>
    </row>
    <row r="547" spans="1:12" x14ac:dyDescent="0.25">
      <c r="A547" s="21" t="str">
        <f t="shared" si="32"/>
        <v>BIOLEGEND</v>
      </c>
      <c r="B547" s="21" t="str">
        <v>EED116333</v>
      </c>
      <c r="C547" s="30">
        <v>45831</v>
      </c>
      <c r="D547" s="21">
        <v>310614</v>
      </c>
      <c r="E547" s="21">
        <f>_xlfn.XLOOKUP(D547,MasterSheet!H:H,MasterSheet!F:F)</f>
        <v>14256</v>
      </c>
      <c r="F547" s="22">
        <f>SUMIFS(MasterSheet!J:J, MasterSheet!B:B, B547, MasterSheet!D:D, C547, MasterSheet!H:H, D547)</f>
        <v>2</v>
      </c>
      <c r="G547" s="22">
        <f t="shared" si="33"/>
        <v>28512</v>
      </c>
      <c r="H547" s="26">
        <f>SUMIFS(MasterSheet!K:K, MasterSheet!B:B, B547, MasterSheet!D:D, C547, MasterSheet!H:H, D547)</f>
        <v>2</v>
      </c>
      <c r="I547" s="26">
        <f t="shared" si="34"/>
        <v>28512</v>
      </c>
      <c r="J547" s="28">
        <f>SUMIFS(MasterSheet!L:L, MasterSheet!B:B, B547, MasterSheet!D:D, C547, MasterSheet!H:H, D547)</f>
        <v>0</v>
      </c>
      <c r="K547" s="28">
        <f t="shared" si="35"/>
        <v>0</v>
      </c>
      <c r="L547" s="21" t="str">
        <f>UPPER(VLOOKUP(D547,MasterSheet!H:U,14,))</f>
        <v>BIOLEGEND</v>
      </c>
    </row>
    <row r="548" spans="1:12" x14ac:dyDescent="0.25">
      <c r="A548" s="21" t="str">
        <f t="shared" si="32"/>
        <v>BIOLEGEND</v>
      </c>
      <c r="B548" s="21" t="str">
        <v>EED116333</v>
      </c>
      <c r="C548" s="30">
        <v>45831</v>
      </c>
      <c r="D548" s="21">
        <v>310930</v>
      </c>
      <c r="E548" s="21">
        <f>_xlfn.XLOOKUP(D548,MasterSheet!H:H,MasterSheet!F:F)</f>
        <v>25146</v>
      </c>
      <c r="F548" s="22">
        <f>SUMIFS(MasterSheet!J:J, MasterSheet!B:B, B548, MasterSheet!D:D, C548, MasterSheet!H:H, D548)</f>
        <v>1</v>
      </c>
      <c r="G548" s="22">
        <f t="shared" si="33"/>
        <v>25146</v>
      </c>
      <c r="H548" s="26">
        <f>SUMIFS(MasterSheet!K:K, MasterSheet!B:B, B548, MasterSheet!D:D, C548, MasterSheet!H:H, D548)</f>
        <v>1</v>
      </c>
      <c r="I548" s="26">
        <f t="shared" si="34"/>
        <v>25146</v>
      </c>
      <c r="J548" s="28">
        <f>SUMIFS(MasterSheet!L:L, MasterSheet!B:B, B548, MasterSheet!D:D, C548, MasterSheet!H:H, D548)</f>
        <v>0</v>
      </c>
      <c r="K548" s="28">
        <f t="shared" si="35"/>
        <v>0</v>
      </c>
      <c r="L548" s="21" t="str">
        <f>UPPER(VLOOKUP(D548,MasterSheet!H:U,14,))</f>
        <v>BIOLEGEND</v>
      </c>
    </row>
    <row r="549" spans="1:12" x14ac:dyDescent="0.25">
      <c r="A549" s="21" t="str">
        <f t="shared" si="32"/>
        <v>BIOLEGEND</v>
      </c>
      <c r="B549" s="21" t="str">
        <v>EED116333</v>
      </c>
      <c r="C549" s="30">
        <v>45831</v>
      </c>
      <c r="D549" s="21">
        <v>313238</v>
      </c>
      <c r="E549" s="21">
        <f>_xlfn.XLOOKUP(D549,MasterSheet!H:H,MasterSheet!F:F)</f>
        <v>28710</v>
      </c>
      <c r="F549" s="22">
        <f>SUMIFS(MasterSheet!J:J, MasterSheet!B:B, B549, MasterSheet!D:D, C549, MasterSheet!H:H, D549)</f>
        <v>8</v>
      </c>
      <c r="G549" s="22">
        <f t="shared" si="33"/>
        <v>229680</v>
      </c>
      <c r="H549" s="26">
        <f>SUMIFS(MasterSheet!K:K, MasterSheet!B:B, B549, MasterSheet!D:D, C549, MasterSheet!H:H, D549)</f>
        <v>8</v>
      </c>
      <c r="I549" s="26">
        <f t="shared" si="34"/>
        <v>229680</v>
      </c>
      <c r="J549" s="28">
        <f>SUMIFS(MasterSheet!L:L, MasterSheet!B:B, B549, MasterSheet!D:D, C549, MasterSheet!H:H, D549)</f>
        <v>0</v>
      </c>
      <c r="K549" s="28">
        <f t="shared" si="35"/>
        <v>0</v>
      </c>
      <c r="L549" s="21" t="str">
        <f>UPPER(VLOOKUP(D549,MasterSheet!H:U,14,))</f>
        <v>BIOLEGEND</v>
      </c>
    </row>
    <row r="550" spans="1:12" x14ac:dyDescent="0.25">
      <c r="A550" s="21" t="str">
        <f t="shared" si="32"/>
        <v>BIOLEGEND</v>
      </c>
      <c r="B550" s="21" t="str">
        <v>EED116333</v>
      </c>
      <c r="C550" s="30">
        <v>45831</v>
      </c>
      <c r="D550" s="21">
        <v>317332</v>
      </c>
      <c r="E550" s="21">
        <f>_xlfn.XLOOKUP(D550,MasterSheet!H:H,MasterSheet!F:F)</f>
        <v>24090</v>
      </c>
      <c r="F550" s="22">
        <f>SUMIFS(MasterSheet!J:J, MasterSheet!B:B, B550, MasterSheet!D:D, C550, MasterSheet!H:H, D550)</f>
        <v>1</v>
      </c>
      <c r="G550" s="22">
        <f t="shared" si="33"/>
        <v>24090</v>
      </c>
      <c r="H550" s="26">
        <f>SUMIFS(MasterSheet!K:K, MasterSheet!B:B, B550, MasterSheet!D:D, C550, MasterSheet!H:H, D550)</f>
        <v>1</v>
      </c>
      <c r="I550" s="26">
        <f t="shared" si="34"/>
        <v>24090</v>
      </c>
      <c r="J550" s="28">
        <f>SUMIFS(MasterSheet!L:L, MasterSheet!B:B, B550, MasterSheet!D:D, C550, MasterSheet!H:H, D550)</f>
        <v>0</v>
      </c>
      <c r="K550" s="28">
        <f t="shared" si="35"/>
        <v>0</v>
      </c>
      <c r="L550" s="21" t="str">
        <f>UPPER(VLOOKUP(D550,MasterSheet!H:U,14,))</f>
        <v>BIOLEGEND</v>
      </c>
    </row>
    <row r="551" spans="1:12" x14ac:dyDescent="0.25">
      <c r="A551" s="21" t="str">
        <f t="shared" si="32"/>
        <v>BIOLEGEND</v>
      </c>
      <c r="B551" s="21" t="str">
        <v>EED116333</v>
      </c>
      <c r="C551" s="30">
        <v>45831</v>
      </c>
      <c r="D551" s="21">
        <v>318332</v>
      </c>
      <c r="E551" s="21">
        <f>_xlfn.XLOOKUP(D551,MasterSheet!H:H,MasterSheet!F:F)</f>
        <v>17688</v>
      </c>
      <c r="F551" s="22">
        <f>SUMIFS(MasterSheet!J:J, MasterSheet!B:B, B551, MasterSheet!D:D, C551, MasterSheet!H:H, D551)</f>
        <v>1</v>
      </c>
      <c r="G551" s="22">
        <f t="shared" si="33"/>
        <v>17688</v>
      </c>
      <c r="H551" s="26">
        <f>SUMIFS(MasterSheet!K:K, MasterSheet!B:B, B551, MasterSheet!D:D, C551, MasterSheet!H:H, D551)</f>
        <v>1</v>
      </c>
      <c r="I551" s="26">
        <f t="shared" si="34"/>
        <v>17688</v>
      </c>
      <c r="J551" s="28">
        <f>SUMIFS(MasterSheet!L:L, MasterSheet!B:B, B551, MasterSheet!D:D, C551, MasterSheet!H:H, D551)</f>
        <v>0</v>
      </c>
      <c r="K551" s="28">
        <f t="shared" si="35"/>
        <v>0</v>
      </c>
      <c r="L551" s="21" t="str">
        <f>UPPER(VLOOKUP(D551,MasterSheet!H:U,14,))</f>
        <v>BIOLEGEND</v>
      </c>
    </row>
    <row r="552" spans="1:12" x14ac:dyDescent="0.25">
      <c r="A552" s="21" t="str">
        <f t="shared" si="32"/>
        <v>BIOLEGEND</v>
      </c>
      <c r="B552" s="21" t="str">
        <v>EED116333</v>
      </c>
      <c r="C552" s="30">
        <v>45831</v>
      </c>
      <c r="D552" s="21">
        <v>321142</v>
      </c>
      <c r="E552" s="21">
        <f>_xlfn.XLOOKUP(D552,MasterSheet!H:H,MasterSheet!F:F)</f>
        <v>27588</v>
      </c>
      <c r="F552" s="22">
        <f>SUMIFS(MasterSheet!J:J, MasterSheet!B:B, B552, MasterSheet!D:D, C552, MasterSheet!H:H, D552)</f>
        <v>1</v>
      </c>
      <c r="G552" s="22">
        <f t="shared" si="33"/>
        <v>27588</v>
      </c>
      <c r="H552" s="26">
        <f>SUMIFS(MasterSheet!K:K, MasterSheet!B:B, B552, MasterSheet!D:D, C552, MasterSheet!H:H, D552)</f>
        <v>1</v>
      </c>
      <c r="I552" s="26">
        <f t="shared" si="34"/>
        <v>27588</v>
      </c>
      <c r="J552" s="28">
        <f>SUMIFS(MasterSheet!L:L, MasterSheet!B:B, B552, MasterSheet!D:D, C552, MasterSheet!H:H, D552)</f>
        <v>0</v>
      </c>
      <c r="K552" s="28">
        <f t="shared" si="35"/>
        <v>0</v>
      </c>
      <c r="L552" s="21" t="str">
        <f>UPPER(VLOOKUP(D552,MasterSheet!H:U,14,))</f>
        <v>BIOLEGEND</v>
      </c>
    </row>
    <row r="553" spans="1:12" x14ac:dyDescent="0.25">
      <c r="A553" s="21" t="str">
        <f t="shared" si="32"/>
        <v>BIOLEGEND</v>
      </c>
      <c r="B553" s="21" t="str">
        <v>EED116333</v>
      </c>
      <c r="C553" s="30">
        <v>45831</v>
      </c>
      <c r="D553" s="21">
        <v>325622</v>
      </c>
      <c r="E553" s="21">
        <f>_xlfn.XLOOKUP(D553,MasterSheet!H:H,MasterSheet!F:F)</f>
        <v>20169.599999999999</v>
      </c>
      <c r="F553" s="22">
        <f>SUMIFS(MasterSheet!J:J, MasterSheet!B:B, B553, MasterSheet!D:D, C553, MasterSheet!H:H, D553)</f>
        <v>1</v>
      </c>
      <c r="G553" s="22">
        <f t="shared" si="33"/>
        <v>20169.599999999999</v>
      </c>
      <c r="H553" s="26">
        <f>SUMIFS(MasterSheet!K:K, MasterSheet!B:B, B553, MasterSheet!D:D, C553, MasterSheet!H:H, D553)</f>
        <v>1</v>
      </c>
      <c r="I553" s="26">
        <f t="shared" si="34"/>
        <v>20169.599999999999</v>
      </c>
      <c r="J553" s="28">
        <f>SUMIFS(MasterSheet!L:L, MasterSheet!B:B, B553, MasterSheet!D:D, C553, MasterSheet!H:H, D553)</f>
        <v>0</v>
      </c>
      <c r="K553" s="28">
        <f t="shared" si="35"/>
        <v>0</v>
      </c>
      <c r="L553" s="21" t="str">
        <f>UPPER(VLOOKUP(D553,MasterSheet!H:U,14,))</f>
        <v>BIOLEGEND</v>
      </c>
    </row>
    <row r="554" spans="1:12" x14ac:dyDescent="0.25">
      <c r="A554" s="21" t="str">
        <f t="shared" si="32"/>
        <v>BIOLEGEND</v>
      </c>
      <c r="B554" s="21" t="str">
        <v>EED116333</v>
      </c>
      <c r="C554" s="30">
        <v>45831</v>
      </c>
      <c r="D554" s="21">
        <v>331218</v>
      </c>
      <c r="E554" s="21">
        <f>_xlfn.XLOOKUP(D554,MasterSheet!H:H,MasterSheet!F:F)</f>
        <v>440</v>
      </c>
      <c r="F554" s="22">
        <f>SUMIFS(MasterSheet!J:J, MasterSheet!B:B, B554, MasterSheet!D:D, C554, MasterSheet!H:H, D554)</f>
        <v>1</v>
      </c>
      <c r="G554" s="22">
        <f t="shared" si="33"/>
        <v>440</v>
      </c>
      <c r="H554" s="26">
        <f>SUMIFS(MasterSheet!K:K, MasterSheet!B:B, B554, MasterSheet!D:D, C554, MasterSheet!H:H, D554)</f>
        <v>1</v>
      </c>
      <c r="I554" s="26">
        <f t="shared" si="34"/>
        <v>440</v>
      </c>
      <c r="J554" s="28">
        <f>SUMIFS(MasterSheet!L:L, MasterSheet!B:B, B554, MasterSheet!D:D, C554, MasterSheet!H:H, D554)</f>
        <v>0</v>
      </c>
      <c r="K554" s="28">
        <f t="shared" si="35"/>
        <v>0</v>
      </c>
      <c r="L554" s="21" t="str">
        <f>UPPER(VLOOKUP(D554,MasterSheet!H:U,14,))</f>
        <v>BIOLEGEND</v>
      </c>
    </row>
    <row r="555" spans="1:12" x14ac:dyDescent="0.25">
      <c r="A555" s="21" t="str">
        <f t="shared" si="32"/>
        <v>BIOLEGEND</v>
      </c>
      <c r="B555" s="21" t="str">
        <v>EED116333</v>
      </c>
      <c r="C555" s="30">
        <v>45831</v>
      </c>
      <c r="D555" s="21">
        <v>333504</v>
      </c>
      <c r="E555" s="21">
        <f>_xlfn.XLOOKUP(D555,MasterSheet!H:H,MasterSheet!F:F)</f>
        <v>13305.599999999999</v>
      </c>
      <c r="F555" s="22">
        <f>SUMIFS(MasterSheet!J:J, MasterSheet!B:B, B555, MasterSheet!D:D, C555, MasterSheet!H:H, D555)</f>
        <v>1</v>
      </c>
      <c r="G555" s="22">
        <f t="shared" si="33"/>
        <v>13305.599999999999</v>
      </c>
      <c r="H555" s="26">
        <f>SUMIFS(MasterSheet!K:K, MasterSheet!B:B, B555, MasterSheet!D:D, C555, MasterSheet!H:H, D555)</f>
        <v>1</v>
      </c>
      <c r="I555" s="26">
        <f t="shared" si="34"/>
        <v>13305.599999999999</v>
      </c>
      <c r="J555" s="28">
        <f>SUMIFS(MasterSheet!L:L, MasterSheet!B:B, B555, MasterSheet!D:D, C555, MasterSheet!H:H, D555)</f>
        <v>0</v>
      </c>
      <c r="K555" s="28">
        <f t="shared" si="35"/>
        <v>0</v>
      </c>
      <c r="L555" s="21" t="str">
        <f>UPPER(VLOOKUP(D555,MasterSheet!H:U,14,))</f>
        <v>BIOLEGEND</v>
      </c>
    </row>
    <row r="556" spans="1:12" x14ac:dyDescent="0.25">
      <c r="A556" s="21" t="str">
        <f t="shared" si="32"/>
        <v>BIOLEGEND</v>
      </c>
      <c r="B556" s="21" t="str">
        <v>EED116333</v>
      </c>
      <c r="C556" s="30">
        <v>45831</v>
      </c>
      <c r="D556" s="21">
        <v>341424</v>
      </c>
      <c r="E556" s="21">
        <f>_xlfn.XLOOKUP(D556,MasterSheet!H:H,MasterSheet!F:F)</f>
        <v>19219.2</v>
      </c>
      <c r="F556" s="22">
        <f>SUMIFS(MasterSheet!J:J, MasterSheet!B:B, B556, MasterSheet!D:D, C556, MasterSheet!H:H, D556)</f>
        <v>1</v>
      </c>
      <c r="G556" s="22">
        <f t="shared" si="33"/>
        <v>19219.2</v>
      </c>
      <c r="H556" s="26">
        <f>SUMIFS(MasterSheet!K:K, MasterSheet!B:B, B556, MasterSheet!D:D, C556, MasterSheet!H:H, D556)</f>
        <v>1</v>
      </c>
      <c r="I556" s="26">
        <f t="shared" si="34"/>
        <v>19219.2</v>
      </c>
      <c r="J556" s="28">
        <f>SUMIFS(MasterSheet!L:L, MasterSheet!B:B, B556, MasterSheet!D:D, C556, MasterSheet!H:H, D556)</f>
        <v>0</v>
      </c>
      <c r="K556" s="28">
        <f t="shared" si="35"/>
        <v>0</v>
      </c>
      <c r="L556" s="21" t="str">
        <f>UPPER(VLOOKUP(D556,MasterSheet!H:U,14,))</f>
        <v>BIOLEGEND</v>
      </c>
    </row>
    <row r="557" spans="1:12" x14ac:dyDescent="0.25">
      <c r="A557" s="21" t="str">
        <f t="shared" si="32"/>
        <v>BIOLEGEND</v>
      </c>
      <c r="B557" s="21" t="str">
        <v>EED116333</v>
      </c>
      <c r="C557" s="30">
        <v>45831</v>
      </c>
      <c r="D557" s="21">
        <v>342903</v>
      </c>
      <c r="E557" s="21">
        <f>_xlfn.XLOOKUP(D557,MasterSheet!H:H,MasterSheet!F:F)</f>
        <v>7075.2000000000007</v>
      </c>
      <c r="F557" s="22">
        <f>SUMIFS(MasterSheet!J:J, MasterSheet!B:B, B557, MasterSheet!D:D, C557, MasterSheet!H:H, D557)</f>
        <v>1</v>
      </c>
      <c r="G557" s="22">
        <f t="shared" si="33"/>
        <v>7075.2000000000007</v>
      </c>
      <c r="H557" s="26">
        <f>SUMIFS(MasterSheet!K:K, MasterSheet!B:B, B557, MasterSheet!D:D, C557, MasterSheet!H:H, D557)</f>
        <v>1</v>
      </c>
      <c r="I557" s="26">
        <f t="shared" si="34"/>
        <v>7075.2000000000007</v>
      </c>
      <c r="J557" s="28">
        <f>SUMIFS(MasterSheet!L:L, MasterSheet!B:B, B557, MasterSheet!D:D, C557, MasterSheet!H:H, D557)</f>
        <v>0</v>
      </c>
      <c r="K557" s="28">
        <f t="shared" si="35"/>
        <v>0</v>
      </c>
      <c r="L557" s="21" t="str">
        <f>UPPER(VLOOKUP(D557,MasterSheet!H:U,14,))</f>
        <v>BIOLEGEND</v>
      </c>
    </row>
    <row r="558" spans="1:12" x14ac:dyDescent="0.25">
      <c r="A558" s="21" t="str">
        <f t="shared" si="32"/>
        <v>BIOLEGEND</v>
      </c>
      <c r="B558" s="21" t="str">
        <v>EED116333</v>
      </c>
      <c r="C558" s="30">
        <v>45831</v>
      </c>
      <c r="D558" s="21">
        <v>343105</v>
      </c>
      <c r="E558" s="21">
        <f>_xlfn.XLOOKUP(D558,MasterSheet!H:H,MasterSheet!F:F)</f>
        <v>6036.7999999999993</v>
      </c>
      <c r="F558" s="22">
        <f>SUMIFS(MasterSheet!J:J, MasterSheet!B:B, B558, MasterSheet!D:D, C558, MasterSheet!H:H, D558)</f>
        <v>1</v>
      </c>
      <c r="G558" s="22">
        <f t="shared" si="33"/>
        <v>6036.7999999999993</v>
      </c>
      <c r="H558" s="26">
        <f>SUMIFS(MasterSheet!K:K, MasterSheet!B:B, B558, MasterSheet!D:D, C558, MasterSheet!H:H, D558)</f>
        <v>1</v>
      </c>
      <c r="I558" s="26">
        <f t="shared" si="34"/>
        <v>6036.7999999999993</v>
      </c>
      <c r="J558" s="28">
        <f>SUMIFS(MasterSheet!L:L, MasterSheet!B:B, B558, MasterSheet!D:D, C558, MasterSheet!H:H, D558)</f>
        <v>0</v>
      </c>
      <c r="K558" s="28">
        <f t="shared" si="35"/>
        <v>0</v>
      </c>
      <c r="L558" s="21" t="str">
        <f>UPPER(VLOOKUP(D558,MasterSheet!H:U,14,))</f>
        <v>BIOLEGEND</v>
      </c>
    </row>
    <row r="559" spans="1:12" x14ac:dyDescent="0.25">
      <c r="A559" s="21" t="str">
        <f t="shared" si="32"/>
        <v>BIOLEGEND</v>
      </c>
      <c r="B559" s="21" t="str">
        <v>EED116333</v>
      </c>
      <c r="C559" s="30">
        <v>45831</v>
      </c>
      <c r="D559" s="21">
        <v>343108</v>
      </c>
      <c r="E559" s="21">
        <f>_xlfn.XLOOKUP(D559,MasterSheet!H:H,MasterSheet!F:F)</f>
        <v>13780.8</v>
      </c>
      <c r="F559" s="22">
        <f>SUMIFS(MasterSheet!J:J, MasterSheet!B:B, B559, MasterSheet!D:D, C559, MasterSheet!H:H, D559)</f>
        <v>1</v>
      </c>
      <c r="G559" s="22">
        <f t="shared" si="33"/>
        <v>13780.8</v>
      </c>
      <c r="H559" s="26">
        <f>SUMIFS(MasterSheet!K:K, MasterSheet!B:B, B559, MasterSheet!D:D, C559, MasterSheet!H:H, D559)</f>
        <v>1</v>
      </c>
      <c r="I559" s="26">
        <f t="shared" si="34"/>
        <v>13780.8</v>
      </c>
      <c r="J559" s="28">
        <f>SUMIFS(MasterSheet!L:L, MasterSheet!B:B, B559, MasterSheet!D:D, C559, MasterSheet!H:H, D559)</f>
        <v>0</v>
      </c>
      <c r="K559" s="28">
        <f t="shared" si="35"/>
        <v>0</v>
      </c>
      <c r="L559" s="21" t="str">
        <f>UPPER(VLOOKUP(D559,MasterSheet!H:U,14,))</f>
        <v>BIOLEGEND</v>
      </c>
    </row>
    <row r="560" spans="1:12" x14ac:dyDescent="0.25">
      <c r="A560" s="21" t="str">
        <f t="shared" si="32"/>
        <v>BIOLEGEND</v>
      </c>
      <c r="B560" s="21" t="str">
        <v>EED116333</v>
      </c>
      <c r="C560" s="30">
        <v>45831</v>
      </c>
      <c r="D560" s="21">
        <v>343510</v>
      </c>
      <c r="E560" s="21">
        <f>_xlfn.XLOOKUP(D560,MasterSheet!H:H,MasterSheet!F:F)</f>
        <v>15100.8</v>
      </c>
      <c r="F560" s="22">
        <f>SUMIFS(MasterSheet!J:J, MasterSheet!B:B, B560, MasterSheet!D:D, C560, MasterSheet!H:H, D560)</f>
        <v>1</v>
      </c>
      <c r="G560" s="22">
        <f t="shared" si="33"/>
        <v>15100.8</v>
      </c>
      <c r="H560" s="26">
        <f>SUMIFS(MasterSheet!K:K, MasterSheet!B:B, B560, MasterSheet!D:D, C560, MasterSheet!H:H, D560)</f>
        <v>1</v>
      </c>
      <c r="I560" s="26">
        <f t="shared" si="34"/>
        <v>15100.8</v>
      </c>
      <c r="J560" s="28">
        <f>SUMIFS(MasterSheet!L:L, MasterSheet!B:B, B560, MasterSheet!D:D, C560, MasterSheet!H:H, D560)</f>
        <v>0</v>
      </c>
      <c r="K560" s="28">
        <f t="shared" si="35"/>
        <v>0</v>
      </c>
      <c r="L560" s="21" t="str">
        <f>UPPER(VLOOKUP(D560,MasterSheet!H:U,14,))</f>
        <v>BIOLEGEND</v>
      </c>
    </row>
    <row r="561" spans="1:12" x14ac:dyDescent="0.25">
      <c r="A561" s="21" t="str">
        <f t="shared" si="32"/>
        <v>BIOLEGEND</v>
      </c>
      <c r="B561" s="21" t="str">
        <v>EED116333</v>
      </c>
      <c r="C561" s="30">
        <v>45831</v>
      </c>
      <c r="D561" s="21">
        <v>343608</v>
      </c>
      <c r="E561" s="21">
        <f>_xlfn.XLOOKUP(D561,MasterSheet!H:H,MasterSheet!F:F)</f>
        <v>14995.2</v>
      </c>
      <c r="F561" s="22">
        <f>SUMIFS(MasterSheet!J:J, MasterSheet!B:B, B561, MasterSheet!D:D, C561, MasterSheet!H:H, D561)</f>
        <v>1</v>
      </c>
      <c r="G561" s="22">
        <f t="shared" si="33"/>
        <v>14995.2</v>
      </c>
      <c r="H561" s="26">
        <f>SUMIFS(MasterSheet!K:K, MasterSheet!B:B, B561, MasterSheet!D:D, C561, MasterSheet!H:H, D561)</f>
        <v>1</v>
      </c>
      <c r="I561" s="26">
        <f t="shared" si="34"/>
        <v>14995.2</v>
      </c>
      <c r="J561" s="28">
        <f>SUMIFS(MasterSheet!L:L, MasterSheet!B:B, B561, MasterSheet!D:D, C561, MasterSheet!H:H, D561)</f>
        <v>0</v>
      </c>
      <c r="K561" s="28">
        <f t="shared" si="35"/>
        <v>0</v>
      </c>
      <c r="L561" s="21" t="str">
        <f>UPPER(VLOOKUP(D561,MasterSheet!H:U,14,))</f>
        <v>BIOLEGEND</v>
      </c>
    </row>
    <row r="562" spans="1:12" x14ac:dyDescent="0.25">
      <c r="A562" s="21" t="str">
        <f t="shared" si="32"/>
        <v>BIOLEGEND</v>
      </c>
      <c r="B562" s="21" t="str">
        <v>EED116333</v>
      </c>
      <c r="C562" s="30">
        <v>45831</v>
      </c>
      <c r="D562" s="21">
        <v>344016</v>
      </c>
      <c r="E562" s="21">
        <f>_xlfn.XLOOKUP(D562,MasterSheet!H:H,MasterSheet!F:F)</f>
        <v>11404.8</v>
      </c>
      <c r="F562" s="22">
        <f>SUMIFS(MasterSheet!J:J, MasterSheet!B:B, B562, MasterSheet!D:D, C562, MasterSheet!H:H, D562)</f>
        <v>1</v>
      </c>
      <c r="G562" s="22">
        <f t="shared" si="33"/>
        <v>11404.8</v>
      </c>
      <c r="H562" s="26">
        <f>SUMIFS(MasterSheet!K:K, MasterSheet!B:B, B562, MasterSheet!D:D, C562, MasterSheet!H:H, D562)</f>
        <v>1</v>
      </c>
      <c r="I562" s="26">
        <f t="shared" si="34"/>
        <v>11404.8</v>
      </c>
      <c r="J562" s="28">
        <f>SUMIFS(MasterSheet!L:L, MasterSheet!B:B, B562, MasterSheet!D:D, C562, MasterSheet!H:H, D562)</f>
        <v>0</v>
      </c>
      <c r="K562" s="28">
        <f t="shared" si="35"/>
        <v>0</v>
      </c>
      <c r="L562" s="21" t="str">
        <f>UPPER(VLOOKUP(D562,MasterSheet!H:U,14,))</f>
        <v>BIOLEGEND</v>
      </c>
    </row>
    <row r="563" spans="1:12" x14ac:dyDescent="0.25">
      <c r="A563" s="21" t="str">
        <f t="shared" si="32"/>
        <v>BIOLEGEND</v>
      </c>
      <c r="B563" s="21" t="str">
        <v>EED116333</v>
      </c>
      <c r="C563" s="30">
        <v>45831</v>
      </c>
      <c r="D563" s="21">
        <v>353234</v>
      </c>
      <c r="E563" s="21">
        <f>_xlfn.XLOOKUP(D563,MasterSheet!H:H,MasterSheet!F:F)</f>
        <v>29436</v>
      </c>
      <c r="F563" s="22">
        <f>SUMIFS(MasterSheet!J:J, MasterSheet!B:B, B563, MasterSheet!D:D, C563, MasterSheet!H:H, D563)</f>
        <v>1</v>
      </c>
      <c r="G563" s="22">
        <f t="shared" si="33"/>
        <v>29436</v>
      </c>
      <c r="H563" s="26">
        <f>SUMIFS(MasterSheet!K:K, MasterSheet!B:B, B563, MasterSheet!D:D, C563, MasterSheet!H:H, D563)</f>
        <v>1</v>
      </c>
      <c r="I563" s="26">
        <f t="shared" si="34"/>
        <v>29436</v>
      </c>
      <c r="J563" s="28">
        <f>SUMIFS(MasterSheet!L:L, MasterSheet!B:B, B563, MasterSheet!D:D, C563, MasterSheet!H:H, D563)</f>
        <v>0</v>
      </c>
      <c r="K563" s="28">
        <f t="shared" si="35"/>
        <v>0</v>
      </c>
      <c r="L563" s="21" t="str">
        <f>UPPER(VLOOKUP(D563,MasterSheet!H:U,14,))</f>
        <v>BIOLEGEND</v>
      </c>
    </row>
    <row r="564" spans="1:12" x14ac:dyDescent="0.25">
      <c r="A564" s="21" t="str">
        <f t="shared" si="32"/>
        <v>BIOLEGEND</v>
      </c>
      <c r="B564" s="21" t="str">
        <v>EED116333</v>
      </c>
      <c r="C564" s="30">
        <v>45831</v>
      </c>
      <c r="D564" s="21">
        <v>354515</v>
      </c>
      <c r="E564" s="21">
        <f>_xlfn.XLOOKUP(D564,MasterSheet!H:H,MasterSheet!F:F)</f>
        <v>13464</v>
      </c>
      <c r="F564" s="22">
        <f>SUMIFS(MasterSheet!J:J, MasterSheet!B:B, B564, MasterSheet!D:D, C564, MasterSheet!H:H, D564)</f>
        <v>1</v>
      </c>
      <c r="G564" s="22">
        <f t="shared" si="33"/>
        <v>13464</v>
      </c>
      <c r="H564" s="26">
        <f>SUMIFS(MasterSheet!K:K, MasterSheet!B:B, B564, MasterSheet!D:D, C564, MasterSheet!H:H, D564)</f>
        <v>1</v>
      </c>
      <c r="I564" s="26">
        <f t="shared" si="34"/>
        <v>13464</v>
      </c>
      <c r="J564" s="28">
        <f>SUMIFS(MasterSheet!L:L, MasterSheet!B:B, B564, MasterSheet!D:D, C564, MasterSheet!H:H, D564)</f>
        <v>0</v>
      </c>
      <c r="K564" s="28">
        <f t="shared" si="35"/>
        <v>0</v>
      </c>
      <c r="L564" s="21" t="str">
        <f>UPPER(VLOOKUP(D564,MasterSheet!H:U,14,))</f>
        <v>BIOLEGEND</v>
      </c>
    </row>
    <row r="565" spans="1:12" x14ac:dyDescent="0.25">
      <c r="A565" s="21" t="str">
        <f t="shared" si="32"/>
        <v>BIOLEGEND</v>
      </c>
      <c r="B565" s="21" t="str">
        <v>EED116333</v>
      </c>
      <c r="C565" s="30">
        <v>45831</v>
      </c>
      <c r="D565" s="21">
        <v>362508</v>
      </c>
      <c r="E565" s="21">
        <f>_xlfn.XLOOKUP(D565,MasterSheet!H:H,MasterSheet!F:F)</f>
        <v>440</v>
      </c>
      <c r="F565" s="22">
        <f>SUMIFS(MasterSheet!J:J, MasterSheet!B:B, B565, MasterSheet!D:D, C565, MasterSheet!H:H, D565)</f>
        <v>1</v>
      </c>
      <c r="G565" s="22">
        <f t="shared" si="33"/>
        <v>440</v>
      </c>
      <c r="H565" s="26">
        <f>SUMIFS(MasterSheet!K:K, MasterSheet!B:B, B565, MasterSheet!D:D, C565, MasterSheet!H:H, D565)</f>
        <v>1</v>
      </c>
      <c r="I565" s="26">
        <f t="shared" si="34"/>
        <v>440</v>
      </c>
      <c r="J565" s="28">
        <f>SUMIFS(MasterSheet!L:L, MasterSheet!B:B, B565, MasterSheet!D:D, C565, MasterSheet!H:H, D565)</f>
        <v>0</v>
      </c>
      <c r="K565" s="28">
        <f t="shared" si="35"/>
        <v>0</v>
      </c>
      <c r="L565" s="21" t="str">
        <f>UPPER(VLOOKUP(D565,MasterSheet!H:U,14,))</f>
        <v>BIOLEGEND</v>
      </c>
    </row>
    <row r="566" spans="1:12" x14ac:dyDescent="0.25">
      <c r="A566" s="21" t="str">
        <f t="shared" si="32"/>
        <v>BIOLEGEND</v>
      </c>
      <c r="B566" s="21" t="str">
        <v>EED116333</v>
      </c>
      <c r="C566" s="30">
        <v>45831</v>
      </c>
      <c r="D566" s="21">
        <v>362510</v>
      </c>
      <c r="E566" s="21">
        <f>_xlfn.XLOOKUP(D566,MasterSheet!H:H,MasterSheet!F:F)</f>
        <v>15840</v>
      </c>
      <c r="F566" s="22">
        <f>SUMIFS(MasterSheet!J:J, MasterSheet!B:B, B566, MasterSheet!D:D, C566, MasterSheet!H:H, D566)</f>
        <v>1</v>
      </c>
      <c r="G566" s="22">
        <f t="shared" si="33"/>
        <v>15840</v>
      </c>
      <c r="H566" s="26">
        <f>SUMIFS(MasterSheet!K:K, MasterSheet!B:B, B566, MasterSheet!D:D, C566, MasterSheet!H:H, D566)</f>
        <v>1</v>
      </c>
      <c r="I566" s="26">
        <f t="shared" si="34"/>
        <v>15840</v>
      </c>
      <c r="J566" s="28">
        <f>SUMIFS(MasterSheet!L:L, MasterSheet!B:B, B566, MasterSheet!D:D, C566, MasterSheet!H:H, D566)</f>
        <v>0</v>
      </c>
      <c r="K566" s="28">
        <f t="shared" si="35"/>
        <v>0</v>
      </c>
      <c r="L566" s="21" t="str">
        <f>UPPER(VLOOKUP(D566,MasterSheet!H:U,14,))</f>
        <v>BIOLEGEND</v>
      </c>
    </row>
    <row r="567" spans="1:12" x14ac:dyDescent="0.25">
      <c r="A567" s="21" t="str">
        <f t="shared" si="32"/>
        <v>BIOLEGEND</v>
      </c>
      <c r="B567" s="21" t="str">
        <v>EED116333</v>
      </c>
      <c r="C567" s="30">
        <v>45831</v>
      </c>
      <c r="D567" s="21">
        <v>362564</v>
      </c>
      <c r="E567" s="21">
        <f>_xlfn.XLOOKUP(D567,MasterSheet!H:H,MasterSheet!F:F)</f>
        <v>16420.8</v>
      </c>
      <c r="F567" s="22">
        <f>SUMIFS(MasterSheet!J:J, MasterSheet!B:B, B567, MasterSheet!D:D, C567, MasterSheet!H:H, D567)</f>
        <v>1</v>
      </c>
      <c r="G567" s="22">
        <f t="shared" si="33"/>
        <v>16420.8</v>
      </c>
      <c r="H567" s="26">
        <f>SUMIFS(MasterSheet!K:K, MasterSheet!B:B, B567, MasterSheet!D:D, C567, MasterSheet!H:H, D567)</f>
        <v>1</v>
      </c>
      <c r="I567" s="26">
        <f t="shared" si="34"/>
        <v>16420.8</v>
      </c>
      <c r="J567" s="28">
        <f>SUMIFS(MasterSheet!L:L, MasterSheet!B:B, B567, MasterSheet!D:D, C567, MasterSheet!H:H, D567)</f>
        <v>0</v>
      </c>
      <c r="K567" s="28">
        <f t="shared" si="35"/>
        <v>0</v>
      </c>
      <c r="L567" s="21" t="str">
        <f>UPPER(VLOOKUP(D567,MasterSheet!H:U,14,))</f>
        <v>BIOLEGEND</v>
      </c>
    </row>
    <row r="568" spans="1:12" x14ac:dyDescent="0.25">
      <c r="A568" s="21" t="str">
        <f t="shared" si="32"/>
        <v>BIOLEGEND</v>
      </c>
      <c r="B568" s="21" t="str">
        <v>EED116333</v>
      </c>
      <c r="C568" s="30">
        <v>45831</v>
      </c>
      <c r="D568" s="21">
        <v>364804</v>
      </c>
      <c r="E568" s="21">
        <f>_xlfn.XLOOKUP(D568,MasterSheet!H:H,MasterSheet!F:F)</f>
        <v>18744</v>
      </c>
      <c r="F568" s="22">
        <f>SUMIFS(MasterSheet!J:J, MasterSheet!B:B, B568, MasterSheet!D:D, C568, MasterSheet!H:H, D568)</f>
        <v>1</v>
      </c>
      <c r="G568" s="22">
        <f t="shared" si="33"/>
        <v>18744</v>
      </c>
      <c r="H568" s="26">
        <f>SUMIFS(MasterSheet!K:K, MasterSheet!B:B, B568, MasterSheet!D:D, C568, MasterSheet!H:H, D568)</f>
        <v>1</v>
      </c>
      <c r="I568" s="26">
        <f t="shared" si="34"/>
        <v>18744</v>
      </c>
      <c r="J568" s="28">
        <f>SUMIFS(MasterSheet!L:L, MasterSheet!B:B, B568, MasterSheet!D:D, C568, MasterSheet!H:H, D568)</f>
        <v>0</v>
      </c>
      <c r="K568" s="28">
        <f t="shared" si="35"/>
        <v>0</v>
      </c>
      <c r="L568" s="21" t="str">
        <f>UPPER(VLOOKUP(D568,MasterSheet!H:U,14,))</f>
        <v>BIOLEGEND</v>
      </c>
    </row>
    <row r="569" spans="1:12" x14ac:dyDescent="0.25">
      <c r="A569" s="21" t="str">
        <f t="shared" si="32"/>
        <v>BIOLEGEND</v>
      </c>
      <c r="B569" s="21" t="str">
        <v>EED116333</v>
      </c>
      <c r="C569" s="30">
        <v>45831</v>
      </c>
      <c r="D569" s="21">
        <v>369324</v>
      </c>
      <c r="E569" s="21">
        <f>_xlfn.XLOOKUP(D569,MasterSheet!H:H,MasterSheet!F:F)</f>
        <v>27258</v>
      </c>
      <c r="F569" s="22">
        <f>SUMIFS(MasterSheet!J:J, MasterSheet!B:B, B569, MasterSheet!D:D, C569, MasterSheet!H:H, D569)</f>
        <v>1</v>
      </c>
      <c r="G569" s="22">
        <f t="shared" si="33"/>
        <v>27258</v>
      </c>
      <c r="H569" s="26">
        <f>SUMIFS(MasterSheet!K:K, MasterSheet!B:B, B569, MasterSheet!D:D, C569, MasterSheet!H:H, D569)</f>
        <v>1</v>
      </c>
      <c r="I569" s="26">
        <f t="shared" si="34"/>
        <v>27258</v>
      </c>
      <c r="J569" s="28">
        <f>SUMIFS(MasterSheet!L:L, MasterSheet!B:B, B569, MasterSheet!D:D, C569, MasterSheet!H:H, D569)</f>
        <v>0</v>
      </c>
      <c r="K569" s="28">
        <f t="shared" si="35"/>
        <v>0</v>
      </c>
      <c r="L569" s="21" t="str">
        <f>UPPER(VLOOKUP(D569,MasterSheet!H:U,14,))</f>
        <v>BIOLEGEND</v>
      </c>
    </row>
    <row r="570" spans="1:12" x14ac:dyDescent="0.25">
      <c r="A570" s="21" t="str">
        <f t="shared" si="32"/>
        <v>BIOLEGEND</v>
      </c>
      <c r="B570" s="21" t="str">
        <v>EED116333</v>
      </c>
      <c r="C570" s="30">
        <v>45831</v>
      </c>
      <c r="D570" s="21">
        <v>392414</v>
      </c>
      <c r="E570" s="21">
        <f>_xlfn.XLOOKUP(D570,MasterSheet!H:H,MasterSheet!F:F)</f>
        <v>13041.599999999999</v>
      </c>
      <c r="F570" s="22">
        <f>SUMIFS(MasterSheet!J:J, MasterSheet!B:B, B570, MasterSheet!D:D, C570, MasterSheet!H:H, D570)</f>
        <v>1</v>
      </c>
      <c r="G570" s="22">
        <f t="shared" si="33"/>
        <v>13041.599999999999</v>
      </c>
      <c r="H570" s="26">
        <f>SUMIFS(MasterSheet!K:K, MasterSheet!B:B, B570, MasterSheet!D:D, C570, MasterSheet!H:H, D570)</f>
        <v>1</v>
      </c>
      <c r="I570" s="26">
        <f t="shared" si="34"/>
        <v>13041.599999999999</v>
      </c>
      <c r="J570" s="28">
        <f>SUMIFS(MasterSheet!L:L, MasterSheet!B:B, B570, MasterSheet!D:D, C570, MasterSheet!H:H, D570)</f>
        <v>0</v>
      </c>
      <c r="K570" s="28">
        <f t="shared" si="35"/>
        <v>0</v>
      </c>
      <c r="L570" s="21" t="str">
        <f>UPPER(VLOOKUP(D570,MasterSheet!H:U,14,))</f>
        <v>BIOLEGEND</v>
      </c>
    </row>
    <row r="571" spans="1:12" x14ac:dyDescent="0.25">
      <c r="A571" s="21" t="str">
        <f t="shared" si="32"/>
        <v>BIOLEGEND</v>
      </c>
      <c r="B571" s="21" t="str">
        <v>EED116333</v>
      </c>
      <c r="C571" s="30">
        <v>45831</v>
      </c>
      <c r="D571" s="21">
        <v>402422</v>
      </c>
      <c r="E571" s="21">
        <f>_xlfn.XLOOKUP(D571,MasterSheet!H:H,MasterSheet!F:F)</f>
        <v>12091.2</v>
      </c>
      <c r="F571" s="22">
        <f>SUMIFS(MasterSheet!J:J, MasterSheet!B:B, B571, MasterSheet!D:D, C571, MasterSheet!H:H, D571)</f>
        <v>1</v>
      </c>
      <c r="G571" s="22">
        <f t="shared" si="33"/>
        <v>12091.2</v>
      </c>
      <c r="H571" s="26">
        <f>SUMIFS(MasterSheet!K:K, MasterSheet!B:B, B571, MasterSheet!D:D, C571, MasterSheet!H:H, D571)</f>
        <v>1</v>
      </c>
      <c r="I571" s="26">
        <f t="shared" si="34"/>
        <v>12091.2</v>
      </c>
      <c r="J571" s="28">
        <f>SUMIFS(MasterSheet!L:L, MasterSheet!B:B, B571, MasterSheet!D:D, C571, MasterSheet!H:H, D571)</f>
        <v>0</v>
      </c>
      <c r="K571" s="28">
        <f t="shared" si="35"/>
        <v>0</v>
      </c>
      <c r="L571" s="21" t="str">
        <f>UPPER(VLOOKUP(D571,MasterSheet!H:U,14,))</f>
        <v>BIOLEGEND</v>
      </c>
    </row>
    <row r="572" spans="1:12" x14ac:dyDescent="0.25">
      <c r="A572" s="21" t="str">
        <f t="shared" si="32"/>
        <v>BIOLEGEND</v>
      </c>
      <c r="B572" s="21" t="str">
        <v>EED116333</v>
      </c>
      <c r="C572" s="30">
        <v>45831</v>
      </c>
      <c r="D572" s="21">
        <v>405201</v>
      </c>
      <c r="E572" s="21">
        <f>_xlfn.XLOOKUP(D572,MasterSheet!H:H,MasterSheet!F:F)</f>
        <v>2587.1999999999998</v>
      </c>
      <c r="F572" s="22">
        <f>SUMIFS(MasterSheet!J:J, MasterSheet!B:B, B572, MasterSheet!D:D, C572, MasterSheet!H:H, D572)</f>
        <v>2</v>
      </c>
      <c r="G572" s="22">
        <f t="shared" si="33"/>
        <v>5174.3999999999996</v>
      </c>
      <c r="H572" s="26">
        <f>SUMIFS(MasterSheet!K:K, MasterSheet!B:B, B572, MasterSheet!D:D, C572, MasterSheet!H:H, D572)</f>
        <v>2</v>
      </c>
      <c r="I572" s="26">
        <f t="shared" si="34"/>
        <v>5174.3999999999996</v>
      </c>
      <c r="J572" s="28">
        <f>SUMIFS(MasterSheet!L:L, MasterSheet!B:B, B572, MasterSheet!D:D, C572, MasterSheet!H:H, D572)</f>
        <v>0</v>
      </c>
      <c r="K572" s="28">
        <f t="shared" si="35"/>
        <v>0</v>
      </c>
      <c r="L572" s="21" t="str">
        <f>UPPER(VLOOKUP(D572,MasterSheet!H:U,14,))</f>
        <v>BIOLEGEND</v>
      </c>
    </row>
    <row r="573" spans="1:12" x14ac:dyDescent="0.25">
      <c r="A573" s="21" t="str">
        <f t="shared" si="32"/>
        <v>BIOLEGEND</v>
      </c>
      <c r="B573" s="21" t="str">
        <v>EED116333</v>
      </c>
      <c r="C573" s="30">
        <v>45831</v>
      </c>
      <c r="D573" s="21">
        <v>405207</v>
      </c>
      <c r="E573" s="21">
        <f>_xlfn.XLOOKUP(D573,MasterSheet!H:H,MasterSheet!F:F)</f>
        <v>6283.2000000000007</v>
      </c>
      <c r="F573" s="22">
        <f>SUMIFS(MasterSheet!J:J, MasterSheet!B:B, B573, MasterSheet!D:D, C573, MasterSheet!H:H, D573)</f>
        <v>1</v>
      </c>
      <c r="G573" s="22">
        <f t="shared" si="33"/>
        <v>6283.2000000000007</v>
      </c>
      <c r="H573" s="26">
        <f>SUMIFS(MasterSheet!K:K, MasterSheet!B:B, B573, MasterSheet!D:D, C573, MasterSheet!H:H, D573)</f>
        <v>1</v>
      </c>
      <c r="I573" s="26">
        <f t="shared" si="34"/>
        <v>6283.2000000000007</v>
      </c>
      <c r="J573" s="28">
        <f>SUMIFS(MasterSheet!L:L, MasterSheet!B:B, B573, MasterSheet!D:D, C573, MasterSheet!H:H, D573)</f>
        <v>0</v>
      </c>
      <c r="K573" s="28">
        <f t="shared" si="35"/>
        <v>0</v>
      </c>
      <c r="L573" s="21" t="str">
        <f>UPPER(VLOOKUP(D573,MasterSheet!H:U,14,))</f>
        <v>BIOLEGEND</v>
      </c>
    </row>
    <row r="574" spans="1:12" x14ac:dyDescent="0.25">
      <c r="A574" s="21" t="str">
        <f t="shared" si="32"/>
        <v>BIOLEGEND</v>
      </c>
      <c r="B574" s="21" t="str">
        <v>EED116333</v>
      </c>
      <c r="C574" s="30">
        <v>45831</v>
      </c>
      <c r="D574" s="21">
        <v>420404</v>
      </c>
      <c r="E574" s="21">
        <f>_xlfn.XLOOKUP(D574,MasterSheet!H:H,MasterSheet!F:F)</f>
        <v>3115.2</v>
      </c>
      <c r="F574" s="22">
        <f>SUMIFS(MasterSheet!J:J, MasterSheet!B:B, B574, MasterSheet!D:D, C574, MasterSheet!H:H, D574)</f>
        <v>5</v>
      </c>
      <c r="G574" s="22">
        <f t="shared" si="33"/>
        <v>15576</v>
      </c>
      <c r="H574" s="26">
        <f>SUMIFS(MasterSheet!K:K, MasterSheet!B:B, B574, MasterSheet!D:D, C574, MasterSheet!H:H, D574)</f>
        <v>5</v>
      </c>
      <c r="I574" s="26">
        <f t="shared" si="34"/>
        <v>15576</v>
      </c>
      <c r="J574" s="28">
        <f>SUMIFS(MasterSheet!L:L, MasterSheet!B:B, B574, MasterSheet!D:D, C574, MasterSheet!H:H, D574)</f>
        <v>0</v>
      </c>
      <c r="K574" s="28">
        <f t="shared" si="35"/>
        <v>0</v>
      </c>
      <c r="L574" s="21" t="str">
        <f>UPPER(VLOOKUP(D574,MasterSheet!H:U,14,))</f>
        <v>BIOLEGEND</v>
      </c>
    </row>
    <row r="575" spans="1:12" x14ac:dyDescent="0.25">
      <c r="A575" s="21" t="str">
        <f t="shared" si="32"/>
        <v>BIOLEGEND</v>
      </c>
      <c r="B575" s="21" t="str">
        <v>EED116333</v>
      </c>
      <c r="C575" s="30">
        <v>45831</v>
      </c>
      <c r="D575" s="21">
        <v>421101</v>
      </c>
      <c r="E575" s="21">
        <f>_xlfn.XLOOKUP(D575,MasterSheet!H:H,MasterSheet!F:F)</f>
        <v>2217.6</v>
      </c>
      <c r="F575" s="22">
        <f>SUMIFS(MasterSheet!J:J, MasterSheet!B:B, B575, MasterSheet!D:D, C575, MasterSheet!H:H, D575)</f>
        <v>1</v>
      </c>
      <c r="G575" s="22">
        <f t="shared" si="33"/>
        <v>2217.6</v>
      </c>
      <c r="H575" s="26">
        <f>SUMIFS(MasterSheet!K:K, MasterSheet!B:B, B575, MasterSheet!D:D, C575, MasterSheet!H:H, D575)</f>
        <v>1</v>
      </c>
      <c r="I575" s="26">
        <f t="shared" si="34"/>
        <v>2217.6</v>
      </c>
      <c r="J575" s="28">
        <f>SUMIFS(MasterSheet!L:L, MasterSheet!B:B, B575, MasterSheet!D:D, C575, MasterSheet!H:H, D575)</f>
        <v>0</v>
      </c>
      <c r="K575" s="28">
        <f t="shared" si="35"/>
        <v>0</v>
      </c>
      <c r="L575" s="21" t="str">
        <f>UPPER(VLOOKUP(D575,MasterSheet!H:U,14,))</f>
        <v>BIOLEGEND</v>
      </c>
    </row>
    <row r="576" spans="1:12" x14ac:dyDescent="0.25">
      <c r="A576" s="21" t="str">
        <f t="shared" si="32"/>
        <v>BIOLEGEND</v>
      </c>
      <c r="B576" s="21" t="str">
        <v>EED116333</v>
      </c>
      <c r="C576" s="30">
        <v>45831</v>
      </c>
      <c r="D576" s="21">
        <v>422301</v>
      </c>
      <c r="E576" s="21">
        <f>_xlfn.XLOOKUP(D576,MasterSheet!H:H,MasterSheet!F:F)</f>
        <v>6221.6</v>
      </c>
      <c r="F576" s="22">
        <f>SUMIFS(MasterSheet!J:J, MasterSheet!B:B, B576, MasterSheet!D:D, C576, MasterSheet!H:H, D576)</f>
        <v>7</v>
      </c>
      <c r="G576" s="22">
        <f t="shared" si="33"/>
        <v>43551.200000000004</v>
      </c>
      <c r="H576" s="26">
        <f>SUMIFS(MasterSheet!K:K, MasterSheet!B:B, B576, MasterSheet!D:D, C576, MasterSheet!H:H, D576)</f>
        <v>7</v>
      </c>
      <c r="I576" s="26">
        <f t="shared" si="34"/>
        <v>43551.200000000004</v>
      </c>
      <c r="J576" s="28">
        <f>SUMIFS(MasterSheet!L:L, MasterSheet!B:B, B576, MasterSheet!D:D, C576, MasterSheet!H:H, D576)</f>
        <v>0</v>
      </c>
      <c r="K576" s="28">
        <f t="shared" si="35"/>
        <v>0</v>
      </c>
      <c r="L576" s="21" t="str">
        <f>UPPER(VLOOKUP(D576,MasterSheet!H:U,14,))</f>
        <v>BIOLEGEND</v>
      </c>
    </row>
    <row r="577" spans="1:12" x14ac:dyDescent="0.25">
      <c r="A577" s="21" t="str">
        <f t="shared" si="32"/>
        <v>BIOLEGEND</v>
      </c>
      <c r="B577" s="21" t="str">
        <v>EED116333</v>
      </c>
      <c r="C577" s="30">
        <v>45831</v>
      </c>
      <c r="D577" s="21">
        <v>422302</v>
      </c>
      <c r="E577" s="21">
        <f>_xlfn.XLOOKUP(D577,MasterSheet!H:H,MasterSheet!F:F)</f>
        <v>14106.400000000001</v>
      </c>
      <c r="F577" s="22">
        <f>SUMIFS(MasterSheet!J:J, MasterSheet!B:B, B577, MasterSheet!D:D, C577, MasterSheet!H:H, D577)</f>
        <v>1</v>
      </c>
      <c r="G577" s="22">
        <f t="shared" si="33"/>
        <v>14106.400000000001</v>
      </c>
      <c r="H577" s="26">
        <f>SUMIFS(MasterSheet!K:K, MasterSheet!B:B, B577, MasterSheet!D:D, C577, MasterSheet!H:H, D577)</f>
        <v>1</v>
      </c>
      <c r="I577" s="26">
        <f t="shared" si="34"/>
        <v>14106.400000000001</v>
      </c>
      <c r="J577" s="28">
        <f>SUMIFS(MasterSheet!L:L, MasterSheet!B:B, B577, MasterSheet!D:D, C577, MasterSheet!H:H, D577)</f>
        <v>0</v>
      </c>
      <c r="K577" s="28">
        <f t="shared" si="35"/>
        <v>0</v>
      </c>
      <c r="L577" s="21" t="str">
        <f>UPPER(VLOOKUP(D577,MasterSheet!H:U,14,))</f>
        <v>BIOLEGEND</v>
      </c>
    </row>
    <row r="578" spans="1:12" x14ac:dyDescent="0.25">
      <c r="A578" s="21" t="str">
        <f t="shared" ref="A578:A641" si="36">L578</f>
        <v>BIOLEGEND</v>
      </c>
      <c r="B578" s="21" t="str">
        <v>EED116333</v>
      </c>
      <c r="C578" s="30">
        <v>45831</v>
      </c>
      <c r="D578" s="21">
        <v>422304</v>
      </c>
      <c r="E578" s="21">
        <f>_xlfn.XLOOKUP(D578,MasterSheet!H:H,MasterSheet!F:F)</f>
        <v>20856</v>
      </c>
      <c r="F578" s="22">
        <f>SUMIFS(MasterSheet!J:J, MasterSheet!B:B, B578, MasterSheet!D:D, C578, MasterSheet!H:H, D578)</f>
        <v>1</v>
      </c>
      <c r="G578" s="22">
        <f t="shared" si="33"/>
        <v>20856</v>
      </c>
      <c r="H578" s="26">
        <f>SUMIFS(MasterSheet!K:K, MasterSheet!B:B, B578, MasterSheet!D:D, C578, MasterSheet!H:H, D578)</f>
        <v>1</v>
      </c>
      <c r="I578" s="26">
        <f t="shared" si="34"/>
        <v>20856</v>
      </c>
      <c r="J578" s="28">
        <f>SUMIFS(MasterSheet!L:L, MasterSheet!B:B, B578, MasterSheet!D:D, C578, MasterSheet!H:H, D578)</f>
        <v>0</v>
      </c>
      <c r="K578" s="28">
        <f t="shared" si="35"/>
        <v>0</v>
      </c>
      <c r="L578" s="21" t="str">
        <f>UPPER(VLOOKUP(D578,MasterSheet!H:U,14,))</f>
        <v>BIOLEGEND</v>
      </c>
    </row>
    <row r="579" spans="1:12" x14ac:dyDescent="0.25">
      <c r="A579" s="21" t="str">
        <f t="shared" si="36"/>
        <v>BIOLEGEND</v>
      </c>
      <c r="B579" s="21" t="str">
        <v>EED116333</v>
      </c>
      <c r="C579" s="30">
        <v>45831</v>
      </c>
      <c r="D579" s="21">
        <v>423113</v>
      </c>
      <c r="E579" s="21">
        <f>_xlfn.XLOOKUP(D579,MasterSheet!H:H,MasterSheet!F:F)</f>
        <v>4382.3999999999996</v>
      </c>
      <c r="F579" s="22">
        <f>SUMIFS(MasterSheet!J:J, MasterSheet!B:B, B579, MasterSheet!D:D, C579, MasterSheet!H:H, D579)</f>
        <v>1</v>
      </c>
      <c r="G579" s="22">
        <f t="shared" ref="G579:G642" si="37">F579*E579</f>
        <v>4382.3999999999996</v>
      </c>
      <c r="H579" s="26">
        <f>SUMIFS(MasterSheet!K:K, MasterSheet!B:B, B579, MasterSheet!D:D, C579, MasterSheet!H:H, D579)</f>
        <v>1</v>
      </c>
      <c r="I579" s="26">
        <f t="shared" ref="I579:I642" si="38">H579*E579</f>
        <v>4382.3999999999996</v>
      </c>
      <c r="J579" s="28">
        <f>SUMIFS(MasterSheet!L:L, MasterSheet!B:B, B579, MasterSheet!D:D, C579, MasterSheet!H:H, D579)</f>
        <v>0</v>
      </c>
      <c r="K579" s="28">
        <f t="shared" ref="K579:K642" si="39">J579*E579</f>
        <v>0</v>
      </c>
      <c r="L579" s="21" t="str">
        <f>UPPER(VLOOKUP(D579,MasterSheet!H:U,14,))</f>
        <v>BIOLEGEND</v>
      </c>
    </row>
    <row r="580" spans="1:12" x14ac:dyDescent="0.25">
      <c r="A580" s="21" t="str">
        <f t="shared" si="36"/>
        <v>BIOLEGEND</v>
      </c>
      <c r="B580" s="21" t="str">
        <v>EED116333</v>
      </c>
      <c r="C580" s="30">
        <v>45831</v>
      </c>
      <c r="D580" s="21">
        <v>423601</v>
      </c>
      <c r="E580" s="21">
        <f>_xlfn.XLOOKUP(D580,MasterSheet!H:H,MasterSheet!F:F)</f>
        <v>4065.6000000000004</v>
      </c>
      <c r="F580" s="22">
        <f>SUMIFS(MasterSheet!J:J, MasterSheet!B:B, B580, MasterSheet!D:D, C580, MasterSheet!H:H, D580)</f>
        <v>4</v>
      </c>
      <c r="G580" s="22">
        <f t="shared" si="37"/>
        <v>16262.400000000001</v>
      </c>
      <c r="H580" s="26">
        <f>SUMIFS(MasterSheet!K:K, MasterSheet!B:B, B580, MasterSheet!D:D, C580, MasterSheet!H:H, D580)</f>
        <v>4</v>
      </c>
      <c r="I580" s="26">
        <f t="shared" si="38"/>
        <v>16262.400000000001</v>
      </c>
      <c r="J580" s="28">
        <f>SUMIFS(MasterSheet!L:L, MasterSheet!B:B, B580, MasterSheet!D:D, C580, MasterSheet!H:H, D580)</f>
        <v>0</v>
      </c>
      <c r="K580" s="28">
        <f t="shared" si="39"/>
        <v>0</v>
      </c>
      <c r="L580" s="21" t="str">
        <f>UPPER(VLOOKUP(D580,MasterSheet!H:U,14,))</f>
        <v>BIOLEGEND</v>
      </c>
    </row>
    <row r="581" spans="1:12" x14ac:dyDescent="0.25">
      <c r="A581" s="21" t="str">
        <f t="shared" si="36"/>
        <v>BIOLEGEND</v>
      </c>
      <c r="B581" s="21" t="str">
        <v>EED116333</v>
      </c>
      <c r="C581" s="30">
        <v>45831</v>
      </c>
      <c r="D581" s="21">
        <v>449507</v>
      </c>
      <c r="E581" s="21">
        <f>_xlfn.XLOOKUP(D581,MasterSheet!H:H,MasterSheet!F:F)</f>
        <v>40348</v>
      </c>
      <c r="F581" s="22">
        <f>SUMIFS(MasterSheet!J:J, MasterSheet!B:B, B581, MasterSheet!D:D, C581, MasterSheet!H:H, D581)</f>
        <v>1</v>
      </c>
      <c r="G581" s="22">
        <f t="shared" si="37"/>
        <v>40348</v>
      </c>
      <c r="H581" s="26">
        <f>SUMIFS(MasterSheet!K:K, MasterSheet!B:B, B581, MasterSheet!D:D, C581, MasterSheet!H:H, D581)</f>
        <v>1</v>
      </c>
      <c r="I581" s="26">
        <f t="shared" si="38"/>
        <v>40348</v>
      </c>
      <c r="J581" s="28">
        <f>SUMIFS(MasterSheet!L:L, MasterSheet!B:B, B581, MasterSheet!D:D, C581, MasterSheet!H:H, D581)</f>
        <v>0</v>
      </c>
      <c r="K581" s="28">
        <f t="shared" si="39"/>
        <v>0</v>
      </c>
      <c r="L581" s="21" t="str">
        <f>UPPER(VLOOKUP(D581,MasterSheet!H:U,14,))</f>
        <v>BIOLEGEND</v>
      </c>
    </row>
    <row r="582" spans="1:12" x14ac:dyDescent="0.25">
      <c r="A582" s="21" t="str">
        <f t="shared" si="36"/>
        <v>BIOLEGEND</v>
      </c>
      <c r="B582" s="21" t="str">
        <v>EED116333</v>
      </c>
      <c r="C582" s="30">
        <v>45831</v>
      </c>
      <c r="D582" s="21">
        <v>480058</v>
      </c>
      <c r="E582" s="21">
        <f>_xlfn.XLOOKUP(D582,MasterSheet!H:H,MasterSheet!F:F)</f>
        <v>43164</v>
      </c>
      <c r="F582" s="22">
        <f>SUMIFS(MasterSheet!J:J, MasterSheet!B:B, B582, MasterSheet!D:D, C582, MasterSheet!H:H, D582)</f>
        <v>1</v>
      </c>
      <c r="G582" s="22">
        <f t="shared" si="37"/>
        <v>43164</v>
      </c>
      <c r="H582" s="26">
        <f>SUMIFS(MasterSheet!K:K, MasterSheet!B:B, B582, MasterSheet!D:D, C582, MasterSheet!H:H, D582)</f>
        <v>1</v>
      </c>
      <c r="I582" s="26">
        <f t="shared" si="38"/>
        <v>43164</v>
      </c>
      <c r="J582" s="28">
        <f>SUMIFS(MasterSheet!L:L, MasterSheet!B:B, B582, MasterSheet!D:D, C582, MasterSheet!H:H, D582)</f>
        <v>0</v>
      </c>
      <c r="K582" s="28">
        <f t="shared" si="39"/>
        <v>0</v>
      </c>
      <c r="L582" s="21" t="str">
        <f>UPPER(VLOOKUP(D582,MasterSheet!H:U,14,))</f>
        <v>BIOLEGEND</v>
      </c>
    </row>
    <row r="583" spans="1:12" x14ac:dyDescent="0.25">
      <c r="A583" s="21" t="str">
        <f t="shared" si="36"/>
        <v>BIOLEGEND</v>
      </c>
      <c r="B583" s="21" t="str">
        <v>EED116333</v>
      </c>
      <c r="C583" s="30">
        <v>45831</v>
      </c>
      <c r="D583" s="21">
        <v>501118</v>
      </c>
      <c r="E583" s="21">
        <f>_xlfn.XLOOKUP(D583,MasterSheet!H:H,MasterSheet!F:F)</f>
        <v>18321.599999999999</v>
      </c>
      <c r="F583" s="22">
        <f>SUMIFS(MasterSheet!J:J, MasterSheet!B:B, B583, MasterSheet!D:D, C583, MasterSheet!H:H, D583)</f>
        <v>1</v>
      </c>
      <c r="G583" s="22">
        <f t="shared" si="37"/>
        <v>18321.599999999999</v>
      </c>
      <c r="H583" s="26">
        <f>SUMIFS(MasterSheet!K:K, MasterSheet!B:B, B583, MasterSheet!D:D, C583, MasterSheet!H:H, D583)</f>
        <v>1</v>
      </c>
      <c r="I583" s="26">
        <f t="shared" si="38"/>
        <v>18321.599999999999</v>
      </c>
      <c r="J583" s="28">
        <f>SUMIFS(MasterSheet!L:L, MasterSheet!B:B, B583, MasterSheet!D:D, C583, MasterSheet!H:H, D583)</f>
        <v>0</v>
      </c>
      <c r="K583" s="28">
        <f t="shared" si="39"/>
        <v>0</v>
      </c>
      <c r="L583" s="21" t="str">
        <f>UPPER(VLOOKUP(D583,MasterSheet!H:U,14,))</f>
        <v>BIOLEGEND</v>
      </c>
    </row>
    <row r="584" spans="1:12" x14ac:dyDescent="0.25">
      <c r="A584" s="21" t="str">
        <f t="shared" si="36"/>
        <v>BIOLEGEND</v>
      </c>
      <c r="B584" s="21" t="str">
        <v>EED116333</v>
      </c>
      <c r="C584" s="30">
        <v>45831</v>
      </c>
      <c r="D584" s="21">
        <v>502510</v>
      </c>
      <c r="E584" s="21">
        <f>_xlfn.XLOOKUP(D584,MasterSheet!H:H,MasterSheet!F:F)</f>
        <v>8712</v>
      </c>
      <c r="F584" s="22">
        <f>SUMIFS(MasterSheet!J:J, MasterSheet!B:B, B584, MasterSheet!D:D, C584, MasterSheet!H:H, D584)</f>
        <v>1</v>
      </c>
      <c r="G584" s="22">
        <f t="shared" si="37"/>
        <v>8712</v>
      </c>
      <c r="H584" s="26">
        <f>SUMIFS(MasterSheet!K:K, MasterSheet!B:B, B584, MasterSheet!D:D, C584, MasterSheet!H:H, D584)</f>
        <v>1</v>
      </c>
      <c r="I584" s="26">
        <f t="shared" si="38"/>
        <v>8712</v>
      </c>
      <c r="J584" s="28">
        <f>SUMIFS(MasterSheet!L:L, MasterSheet!B:B, B584, MasterSheet!D:D, C584, MasterSheet!H:H, D584)</f>
        <v>0</v>
      </c>
      <c r="K584" s="28">
        <f t="shared" si="39"/>
        <v>0</v>
      </c>
      <c r="L584" s="21" t="str">
        <f>UPPER(VLOOKUP(D584,MasterSheet!H:U,14,))</f>
        <v>BIOLEGEND</v>
      </c>
    </row>
    <row r="585" spans="1:12" x14ac:dyDescent="0.25">
      <c r="A585" s="21" t="str">
        <f t="shared" si="36"/>
        <v>BIOLEGEND</v>
      </c>
      <c r="B585" s="21" t="str">
        <v>EED116333</v>
      </c>
      <c r="C585" s="30">
        <v>45831</v>
      </c>
      <c r="D585" s="21">
        <v>502912</v>
      </c>
      <c r="E585" s="21">
        <f>_xlfn.XLOOKUP(D585,MasterSheet!H:H,MasterSheet!F:F)</f>
        <v>14731.2</v>
      </c>
      <c r="F585" s="22">
        <f>SUMIFS(MasterSheet!J:J, MasterSheet!B:B, B585, MasterSheet!D:D, C585, MasterSheet!H:H, D585)</f>
        <v>2</v>
      </c>
      <c r="G585" s="22">
        <f t="shared" si="37"/>
        <v>29462.400000000001</v>
      </c>
      <c r="H585" s="26">
        <f>SUMIFS(MasterSheet!K:K, MasterSheet!B:B, B585, MasterSheet!D:D, C585, MasterSheet!H:H, D585)</f>
        <v>2</v>
      </c>
      <c r="I585" s="26">
        <f t="shared" si="38"/>
        <v>29462.400000000001</v>
      </c>
      <c r="J585" s="28">
        <f>SUMIFS(MasterSheet!L:L, MasterSheet!B:B, B585, MasterSheet!D:D, C585, MasterSheet!H:H, D585)</f>
        <v>0</v>
      </c>
      <c r="K585" s="28">
        <f t="shared" si="39"/>
        <v>0</v>
      </c>
      <c r="L585" s="21" t="str">
        <f>UPPER(VLOOKUP(D585,MasterSheet!H:U,14,))</f>
        <v>BIOLEGEND</v>
      </c>
    </row>
    <row r="586" spans="1:12" x14ac:dyDescent="0.25">
      <c r="A586" s="21" t="str">
        <f t="shared" si="36"/>
        <v>BIOLEGEND</v>
      </c>
      <c r="B586" s="21" t="str">
        <v>EED116333</v>
      </c>
      <c r="C586" s="30">
        <v>45831</v>
      </c>
      <c r="D586" s="21">
        <v>502930</v>
      </c>
      <c r="E586" s="21">
        <f>_xlfn.XLOOKUP(D586,MasterSheet!H:H,MasterSheet!F:F)</f>
        <v>15681.599999999999</v>
      </c>
      <c r="F586" s="22">
        <f>SUMIFS(MasterSheet!J:J, MasterSheet!B:B, B586, MasterSheet!D:D, C586, MasterSheet!H:H, D586)</f>
        <v>1</v>
      </c>
      <c r="G586" s="22">
        <f t="shared" si="37"/>
        <v>15681.599999999999</v>
      </c>
      <c r="H586" s="26">
        <f>SUMIFS(MasterSheet!K:K, MasterSheet!B:B, B586, MasterSheet!D:D, C586, MasterSheet!H:H, D586)</f>
        <v>1</v>
      </c>
      <c r="I586" s="26">
        <f t="shared" si="38"/>
        <v>15681.599999999999</v>
      </c>
      <c r="J586" s="28">
        <f>SUMIFS(MasterSheet!L:L, MasterSheet!B:B, B586, MasterSheet!D:D, C586, MasterSheet!H:H, D586)</f>
        <v>0</v>
      </c>
      <c r="K586" s="28">
        <f t="shared" si="39"/>
        <v>0</v>
      </c>
      <c r="L586" s="21" t="str">
        <f>UPPER(VLOOKUP(D586,MasterSheet!H:U,14,))</f>
        <v>BIOLEGEND</v>
      </c>
    </row>
    <row r="587" spans="1:12" x14ac:dyDescent="0.25">
      <c r="A587" s="21" t="str">
        <f t="shared" si="36"/>
        <v>BIOLEGEND</v>
      </c>
      <c r="B587" s="21" t="str">
        <v>EED116333</v>
      </c>
      <c r="C587" s="30">
        <v>45831</v>
      </c>
      <c r="D587" s="21">
        <v>503837</v>
      </c>
      <c r="E587" s="21">
        <f>_xlfn.XLOOKUP(D587,MasterSheet!H:H,MasterSheet!F:F)</f>
        <v>18876</v>
      </c>
      <c r="F587" s="22">
        <f>SUMIFS(MasterSheet!J:J, MasterSheet!B:B, B587, MasterSheet!D:D, C587, MasterSheet!H:H, D587)</f>
        <v>1</v>
      </c>
      <c r="G587" s="22">
        <f t="shared" si="37"/>
        <v>18876</v>
      </c>
      <c r="H587" s="26">
        <f>SUMIFS(MasterSheet!K:K, MasterSheet!B:B, B587, MasterSheet!D:D, C587, MasterSheet!H:H, D587)</f>
        <v>1</v>
      </c>
      <c r="I587" s="26">
        <f t="shared" si="38"/>
        <v>18876</v>
      </c>
      <c r="J587" s="28">
        <f>SUMIFS(MasterSheet!L:L, MasterSheet!B:B, B587, MasterSheet!D:D, C587, MasterSheet!H:H, D587)</f>
        <v>0</v>
      </c>
      <c r="K587" s="28">
        <f t="shared" si="39"/>
        <v>0</v>
      </c>
      <c r="L587" s="21" t="str">
        <f>UPPER(VLOOKUP(D587,MasterSheet!H:U,14,))</f>
        <v>BIOLEGEND</v>
      </c>
    </row>
    <row r="588" spans="1:12" x14ac:dyDescent="0.25">
      <c r="A588" s="21" t="str">
        <f t="shared" si="36"/>
        <v>BIOLEGEND</v>
      </c>
      <c r="B588" s="21" t="str">
        <v>EED116333</v>
      </c>
      <c r="C588" s="30">
        <v>45831</v>
      </c>
      <c r="D588" s="21">
        <v>504105</v>
      </c>
      <c r="E588" s="21">
        <f>_xlfn.XLOOKUP(D588,MasterSheet!H:H,MasterSheet!F:F)</f>
        <v>4646.3999999999996</v>
      </c>
      <c r="F588" s="22">
        <f>SUMIFS(MasterSheet!J:J, MasterSheet!B:B, B588, MasterSheet!D:D, C588, MasterSheet!H:H, D588)</f>
        <v>1</v>
      </c>
      <c r="G588" s="22">
        <f t="shared" si="37"/>
        <v>4646.3999999999996</v>
      </c>
      <c r="H588" s="26">
        <f>SUMIFS(MasterSheet!K:K, MasterSheet!B:B, B588, MasterSheet!D:D, C588, MasterSheet!H:H, D588)</f>
        <v>1</v>
      </c>
      <c r="I588" s="26">
        <f t="shared" si="38"/>
        <v>4646.3999999999996</v>
      </c>
      <c r="J588" s="28">
        <f>SUMIFS(MasterSheet!L:L, MasterSheet!B:B, B588, MasterSheet!D:D, C588, MasterSheet!H:H, D588)</f>
        <v>0</v>
      </c>
      <c r="K588" s="28">
        <f t="shared" si="39"/>
        <v>0</v>
      </c>
      <c r="L588" s="21" t="str">
        <f>UPPER(VLOOKUP(D588,MasterSheet!H:U,14,))</f>
        <v>BIOLEGEND</v>
      </c>
    </row>
    <row r="589" spans="1:12" x14ac:dyDescent="0.25">
      <c r="A589" s="21" t="str">
        <f t="shared" si="36"/>
        <v>BIOLEGEND</v>
      </c>
      <c r="B589" s="21" t="str">
        <v>EED116333</v>
      </c>
      <c r="C589" s="30">
        <v>45831</v>
      </c>
      <c r="D589" s="21">
        <v>504127</v>
      </c>
      <c r="E589" s="21">
        <f>_xlfn.XLOOKUP(D589,MasterSheet!H:H,MasterSheet!F:F)</f>
        <v>18018</v>
      </c>
      <c r="F589" s="22">
        <f>SUMIFS(MasterSheet!J:J, MasterSheet!B:B, B589, MasterSheet!D:D, C589, MasterSheet!H:H, D589)</f>
        <v>1</v>
      </c>
      <c r="G589" s="22">
        <f t="shared" si="37"/>
        <v>18018</v>
      </c>
      <c r="H589" s="26">
        <f>SUMIFS(MasterSheet!K:K, MasterSheet!B:B, B589, MasterSheet!D:D, C589, MasterSheet!H:H, D589)</f>
        <v>1</v>
      </c>
      <c r="I589" s="26">
        <f t="shared" si="38"/>
        <v>18018</v>
      </c>
      <c r="J589" s="28">
        <f>SUMIFS(MasterSheet!L:L, MasterSheet!B:B, B589, MasterSheet!D:D, C589, MasterSheet!H:H, D589)</f>
        <v>0</v>
      </c>
      <c r="K589" s="28">
        <f t="shared" si="39"/>
        <v>0</v>
      </c>
      <c r="L589" s="21" t="str">
        <f>UPPER(VLOOKUP(D589,MasterSheet!H:U,14,))</f>
        <v>BIOLEGEND</v>
      </c>
    </row>
    <row r="590" spans="1:12" x14ac:dyDescent="0.25">
      <c r="A590" s="21" t="str">
        <f t="shared" si="36"/>
        <v>BIOLEGEND</v>
      </c>
      <c r="B590" s="21" t="str">
        <v>EED116333</v>
      </c>
      <c r="C590" s="30">
        <v>45831</v>
      </c>
      <c r="D590" s="21">
        <v>504135</v>
      </c>
      <c r="E590" s="21">
        <f>_xlfn.XLOOKUP(D590,MasterSheet!H:H,MasterSheet!F:F)</f>
        <v>28459.199999999997</v>
      </c>
      <c r="F590" s="22">
        <f>SUMIFS(MasterSheet!J:J, MasterSheet!B:B, B590, MasterSheet!D:D, C590, MasterSheet!H:H, D590)</f>
        <v>1</v>
      </c>
      <c r="G590" s="22">
        <f t="shared" si="37"/>
        <v>28459.199999999997</v>
      </c>
      <c r="H590" s="26">
        <f>SUMIFS(MasterSheet!K:K, MasterSheet!B:B, B590, MasterSheet!D:D, C590, MasterSheet!H:H, D590)</f>
        <v>1</v>
      </c>
      <c r="I590" s="26">
        <f t="shared" si="38"/>
        <v>28459.199999999997</v>
      </c>
      <c r="J590" s="28">
        <f>SUMIFS(MasterSheet!L:L, MasterSheet!B:B, B590, MasterSheet!D:D, C590, MasterSheet!H:H, D590)</f>
        <v>0</v>
      </c>
      <c r="K590" s="28">
        <f t="shared" si="39"/>
        <v>0</v>
      </c>
      <c r="L590" s="21" t="str">
        <f>UPPER(VLOOKUP(D590,MasterSheet!H:U,14,))</f>
        <v>BIOLEGEND</v>
      </c>
    </row>
    <row r="591" spans="1:12" x14ac:dyDescent="0.25">
      <c r="A591" s="21" t="str">
        <f t="shared" si="36"/>
        <v>BIOLEGEND</v>
      </c>
      <c r="B591" s="21" t="str">
        <v>EED116333</v>
      </c>
      <c r="C591" s="30">
        <v>45831</v>
      </c>
      <c r="D591" s="21">
        <v>505008</v>
      </c>
      <c r="E591" s="21">
        <f>_xlfn.XLOOKUP(D591,MasterSheet!H:H,MasterSheet!F:F)</f>
        <v>11932.8</v>
      </c>
      <c r="F591" s="22">
        <f>SUMIFS(MasterSheet!J:J, MasterSheet!B:B, B591, MasterSheet!D:D, C591, MasterSheet!H:H, D591)</f>
        <v>1</v>
      </c>
      <c r="G591" s="22">
        <f t="shared" si="37"/>
        <v>11932.8</v>
      </c>
      <c r="H591" s="26">
        <f>SUMIFS(MasterSheet!K:K, MasterSheet!B:B, B591, MasterSheet!D:D, C591, MasterSheet!H:H, D591)</f>
        <v>1</v>
      </c>
      <c r="I591" s="26">
        <f t="shared" si="38"/>
        <v>11932.8</v>
      </c>
      <c r="J591" s="28">
        <f>SUMIFS(MasterSheet!L:L, MasterSheet!B:B, B591, MasterSheet!D:D, C591, MasterSheet!H:H, D591)</f>
        <v>0</v>
      </c>
      <c r="K591" s="28">
        <f t="shared" si="39"/>
        <v>0</v>
      </c>
      <c r="L591" s="21" t="str">
        <f>UPPER(VLOOKUP(D591,MasterSheet!H:U,14,))</f>
        <v>BIOLEGEND</v>
      </c>
    </row>
    <row r="592" spans="1:12" x14ac:dyDescent="0.25">
      <c r="A592" s="21" t="str">
        <f t="shared" si="36"/>
        <v>BIOLEGEND</v>
      </c>
      <c r="B592" s="21" t="str">
        <v>EED116333</v>
      </c>
      <c r="C592" s="30">
        <v>45831</v>
      </c>
      <c r="D592" s="21">
        <v>505710</v>
      </c>
      <c r="E592" s="21">
        <f>_xlfn.XLOOKUP(D592,MasterSheet!H:H,MasterSheet!F:F)</f>
        <v>28459.199999999997</v>
      </c>
      <c r="F592" s="22">
        <f>SUMIFS(MasterSheet!J:J, MasterSheet!B:B, B592, MasterSheet!D:D, C592, MasterSheet!H:H, D592)</f>
        <v>1</v>
      </c>
      <c r="G592" s="22">
        <f t="shared" si="37"/>
        <v>28459.199999999997</v>
      </c>
      <c r="H592" s="26">
        <f>SUMIFS(MasterSheet!K:K, MasterSheet!B:B, B592, MasterSheet!D:D, C592, MasterSheet!H:H, D592)</f>
        <v>1</v>
      </c>
      <c r="I592" s="26">
        <f t="shared" si="38"/>
        <v>28459.199999999997</v>
      </c>
      <c r="J592" s="28">
        <f>SUMIFS(MasterSheet!L:L, MasterSheet!B:B, B592, MasterSheet!D:D, C592, MasterSheet!H:H, D592)</f>
        <v>0</v>
      </c>
      <c r="K592" s="28">
        <f t="shared" si="39"/>
        <v>0</v>
      </c>
      <c r="L592" s="21" t="str">
        <f>UPPER(VLOOKUP(D592,MasterSheet!H:U,14,))</f>
        <v>BIOLEGEND</v>
      </c>
    </row>
    <row r="593" spans="1:12" x14ac:dyDescent="0.25">
      <c r="A593" s="21" t="str">
        <f t="shared" si="36"/>
        <v>BIOLEGEND</v>
      </c>
      <c r="B593" s="21" t="str">
        <v>EED116333</v>
      </c>
      <c r="C593" s="30">
        <v>45831</v>
      </c>
      <c r="D593" s="21">
        <v>505830</v>
      </c>
      <c r="E593" s="21">
        <f>_xlfn.XLOOKUP(D593,MasterSheet!H:H,MasterSheet!F:F)</f>
        <v>15972</v>
      </c>
      <c r="F593" s="22">
        <f>SUMIFS(MasterSheet!J:J, MasterSheet!B:B, B593, MasterSheet!D:D, C593, MasterSheet!H:H, D593)</f>
        <v>1</v>
      </c>
      <c r="G593" s="22">
        <f t="shared" si="37"/>
        <v>15972</v>
      </c>
      <c r="H593" s="26">
        <f>SUMIFS(MasterSheet!K:K, MasterSheet!B:B, B593, MasterSheet!D:D, C593, MasterSheet!H:H, D593)</f>
        <v>1</v>
      </c>
      <c r="I593" s="26">
        <f t="shared" si="38"/>
        <v>15972</v>
      </c>
      <c r="J593" s="28">
        <f>SUMIFS(MasterSheet!L:L, MasterSheet!B:B, B593, MasterSheet!D:D, C593, MasterSheet!H:H, D593)</f>
        <v>0</v>
      </c>
      <c r="K593" s="28">
        <f t="shared" si="39"/>
        <v>0</v>
      </c>
      <c r="L593" s="21" t="str">
        <f>UPPER(VLOOKUP(D593,MasterSheet!H:U,14,))</f>
        <v>BIOLEGEND</v>
      </c>
    </row>
    <row r="594" spans="1:12" x14ac:dyDescent="0.25">
      <c r="A594" s="21" t="str">
        <f t="shared" si="36"/>
        <v>BIOLEGEND</v>
      </c>
      <c r="B594" s="21" t="str">
        <v>EED116333</v>
      </c>
      <c r="C594" s="30">
        <v>45831</v>
      </c>
      <c r="D594" s="21">
        <v>505835</v>
      </c>
      <c r="E594" s="21">
        <f>_xlfn.XLOOKUP(D594,MasterSheet!H:H,MasterSheet!F:F)</f>
        <v>15642</v>
      </c>
      <c r="F594" s="22">
        <f>SUMIFS(MasterSheet!J:J, MasterSheet!B:B, B594, MasterSheet!D:D, C594, MasterSheet!H:H, D594)</f>
        <v>1</v>
      </c>
      <c r="G594" s="22">
        <f t="shared" si="37"/>
        <v>15642</v>
      </c>
      <c r="H594" s="26">
        <f>SUMIFS(MasterSheet!K:K, MasterSheet!B:B, B594, MasterSheet!D:D, C594, MasterSheet!H:H, D594)</f>
        <v>1</v>
      </c>
      <c r="I594" s="26">
        <f t="shared" si="38"/>
        <v>15642</v>
      </c>
      <c r="J594" s="28">
        <f>SUMIFS(MasterSheet!L:L, MasterSheet!B:B, B594, MasterSheet!D:D, C594, MasterSheet!H:H, D594)</f>
        <v>0</v>
      </c>
      <c r="K594" s="28">
        <f t="shared" si="39"/>
        <v>0</v>
      </c>
      <c r="L594" s="21" t="str">
        <f>UPPER(VLOOKUP(D594,MasterSheet!H:U,14,))</f>
        <v>BIOLEGEND</v>
      </c>
    </row>
    <row r="595" spans="1:12" x14ac:dyDescent="0.25">
      <c r="A595" s="21" t="str">
        <f t="shared" si="36"/>
        <v>BIOLEGEND</v>
      </c>
      <c r="B595" s="21" t="str">
        <v>EED116333</v>
      </c>
      <c r="C595" s="30">
        <v>45831</v>
      </c>
      <c r="D595" s="21">
        <v>506333</v>
      </c>
      <c r="E595" s="21">
        <f>_xlfn.XLOOKUP(D595,MasterSheet!H:H,MasterSheet!F:F)</f>
        <v>18018</v>
      </c>
      <c r="F595" s="22">
        <f>SUMIFS(MasterSheet!J:J, MasterSheet!B:B, B595, MasterSheet!D:D, C595, MasterSheet!H:H, D595)</f>
        <v>1</v>
      </c>
      <c r="G595" s="22">
        <f t="shared" si="37"/>
        <v>18018</v>
      </c>
      <c r="H595" s="26">
        <f>SUMIFS(MasterSheet!K:K, MasterSheet!B:B, B595, MasterSheet!D:D, C595, MasterSheet!H:H, D595)</f>
        <v>1</v>
      </c>
      <c r="I595" s="26">
        <f t="shared" si="38"/>
        <v>18018</v>
      </c>
      <c r="J595" s="28">
        <f>SUMIFS(MasterSheet!L:L, MasterSheet!B:B, B595, MasterSheet!D:D, C595, MasterSheet!H:H, D595)</f>
        <v>0</v>
      </c>
      <c r="K595" s="28">
        <f t="shared" si="39"/>
        <v>0</v>
      </c>
      <c r="L595" s="21" t="str">
        <f>UPPER(VLOOKUP(D595,MasterSheet!H:U,14,))</f>
        <v>BIOLEGEND</v>
      </c>
    </row>
    <row r="596" spans="1:12" x14ac:dyDescent="0.25">
      <c r="A596" s="21" t="str">
        <f t="shared" si="36"/>
        <v>BIOLEGEND</v>
      </c>
      <c r="B596" s="21" t="str">
        <v>EED116333</v>
      </c>
      <c r="C596" s="30">
        <v>45831</v>
      </c>
      <c r="D596" s="21">
        <v>506341</v>
      </c>
      <c r="E596" s="21">
        <f>_xlfn.XLOOKUP(D596,MasterSheet!H:H,MasterSheet!F:F)</f>
        <v>18876</v>
      </c>
      <c r="F596" s="22">
        <f>SUMIFS(MasterSheet!J:J, MasterSheet!B:B, B596, MasterSheet!D:D, C596, MasterSheet!H:H, D596)</f>
        <v>1</v>
      </c>
      <c r="G596" s="22">
        <f t="shared" si="37"/>
        <v>18876</v>
      </c>
      <c r="H596" s="26">
        <f>SUMIFS(MasterSheet!K:K, MasterSheet!B:B, B596, MasterSheet!D:D, C596, MasterSheet!H:H, D596)</f>
        <v>1</v>
      </c>
      <c r="I596" s="26">
        <f t="shared" si="38"/>
        <v>18876</v>
      </c>
      <c r="J596" s="28">
        <f>SUMIFS(MasterSheet!L:L, MasterSheet!B:B, B596, MasterSheet!D:D, C596, MasterSheet!H:H, D596)</f>
        <v>0</v>
      </c>
      <c r="K596" s="28">
        <f t="shared" si="39"/>
        <v>0</v>
      </c>
      <c r="L596" s="21" t="str">
        <f>UPPER(VLOOKUP(D596,MasterSheet!H:U,14,))</f>
        <v>BIOLEGEND</v>
      </c>
    </row>
    <row r="597" spans="1:12" x14ac:dyDescent="0.25">
      <c r="A597" s="21" t="str">
        <f t="shared" si="36"/>
        <v>BIOLEGEND</v>
      </c>
      <c r="B597" s="21" t="str">
        <v>EED116333</v>
      </c>
      <c r="C597" s="30">
        <v>45831</v>
      </c>
      <c r="D597" s="21">
        <v>506903</v>
      </c>
      <c r="E597" s="21">
        <f>_xlfn.XLOOKUP(D597,MasterSheet!H:H,MasterSheet!F:F)</f>
        <v>5808</v>
      </c>
      <c r="F597" s="22">
        <f>SUMIFS(MasterSheet!J:J, MasterSheet!B:B, B597, MasterSheet!D:D, C597, MasterSheet!H:H, D597)</f>
        <v>1</v>
      </c>
      <c r="G597" s="22">
        <f t="shared" si="37"/>
        <v>5808</v>
      </c>
      <c r="H597" s="26">
        <f>SUMIFS(MasterSheet!K:K, MasterSheet!B:B, B597, MasterSheet!D:D, C597, MasterSheet!H:H, D597)</f>
        <v>1</v>
      </c>
      <c r="I597" s="26">
        <f t="shared" si="38"/>
        <v>5808</v>
      </c>
      <c r="J597" s="28">
        <f>SUMIFS(MasterSheet!L:L, MasterSheet!B:B, B597, MasterSheet!D:D, C597, MasterSheet!H:H, D597)</f>
        <v>0</v>
      </c>
      <c r="K597" s="28">
        <f t="shared" si="39"/>
        <v>0</v>
      </c>
      <c r="L597" s="21" t="str">
        <f>UPPER(VLOOKUP(D597,MasterSheet!H:U,14,))</f>
        <v>BIOLEGEND</v>
      </c>
    </row>
    <row r="598" spans="1:12" x14ac:dyDescent="0.25">
      <c r="A598" s="21" t="str">
        <f t="shared" si="36"/>
        <v>BIOLEGEND</v>
      </c>
      <c r="B598" s="21" t="str">
        <v>EED116333</v>
      </c>
      <c r="C598" s="30">
        <v>45831</v>
      </c>
      <c r="D598" s="21">
        <v>506910</v>
      </c>
      <c r="E598" s="21">
        <f>_xlfn.XLOOKUP(D598,MasterSheet!H:H,MasterSheet!F:F)</f>
        <v>13992</v>
      </c>
      <c r="F598" s="22">
        <f>SUMIFS(MasterSheet!J:J, MasterSheet!B:B, B598, MasterSheet!D:D, C598, MasterSheet!H:H, D598)</f>
        <v>1</v>
      </c>
      <c r="G598" s="22">
        <f t="shared" si="37"/>
        <v>13992</v>
      </c>
      <c r="H598" s="26">
        <f>SUMIFS(MasterSheet!K:K, MasterSheet!B:B, B598, MasterSheet!D:D, C598, MasterSheet!H:H, D598)</f>
        <v>1</v>
      </c>
      <c r="I598" s="26">
        <f t="shared" si="38"/>
        <v>13992</v>
      </c>
      <c r="J598" s="28">
        <f>SUMIFS(MasterSheet!L:L, MasterSheet!B:B, B598, MasterSheet!D:D, C598, MasterSheet!H:H, D598)</f>
        <v>0</v>
      </c>
      <c r="K598" s="28">
        <f t="shared" si="39"/>
        <v>0</v>
      </c>
      <c r="L598" s="21" t="str">
        <f>UPPER(VLOOKUP(D598,MasterSheet!H:U,14,))</f>
        <v>BIOLEGEND</v>
      </c>
    </row>
    <row r="599" spans="1:12" x14ac:dyDescent="0.25">
      <c r="A599" s="21" t="str">
        <f t="shared" si="36"/>
        <v>BIOLEGEND</v>
      </c>
      <c r="B599" s="21" t="str">
        <v>EED116333</v>
      </c>
      <c r="C599" s="30">
        <v>45831</v>
      </c>
      <c r="D599" s="21">
        <v>506938</v>
      </c>
      <c r="E599" s="21">
        <f>_xlfn.XLOOKUP(D599,MasterSheet!H:H,MasterSheet!F:F)</f>
        <v>18321.599999999999</v>
      </c>
      <c r="F599" s="22">
        <f>SUMIFS(MasterSheet!J:J, MasterSheet!B:B, B599, MasterSheet!D:D, C599, MasterSheet!H:H, D599)</f>
        <v>1</v>
      </c>
      <c r="G599" s="22">
        <f t="shared" si="37"/>
        <v>18321.599999999999</v>
      </c>
      <c r="H599" s="26">
        <f>SUMIFS(MasterSheet!K:K, MasterSheet!B:B, B599, MasterSheet!D:D, C599, MasterSheet!H:H, D599)</f>
        <v>1</v>
      </c>
      <c r="I599" s="26">
        <f t="shared" si="38"/>
        <v>18321.599999999999</v>
      </c>
      <c r="J599" s="28">
        <f>SUMIFS(MasterSheet!L:L, MasterSheet!B:B, B599, MasterSheet!D:D, C599, MasterSheet!H:H, D599)</f>
        <v>0</v>
      </c>
      <c r="K599" s="28">
        <f t="shared" si="39"/>
        <v>0</v>
      </c>
      <c r="L599" s="21" t="str">
        <f>UPPER(VLOOKUP(D599,MasterSheet!H:U,14,))</f>
        <v>BIOLEGEND</v>
      </c>
    </row>
    <row r="600" spans="1:12" x14ac:dyDescent="0.25">
      <c r="A600" s="21" t="str">
        <f t="shared" si="36"/>
        <v>BIOLEGEND</v>
      </c>
      <c r="B600" s="21" t="str">
        <v>EED116333</v>
      </c>
      <c r="C600" s="30">
        <v>45831</v>
      </c>
      <c r="D600" s="21">
        <v>506941</v>
      </c>
      <c r="E600" s="21">
        <f>_xlfn.XLOOKUP(D600,MasterSheet!H:H,MasterSheet!F:F)</f>
        <v>18876</v>
      </c>
      <c r="F600" s="22">
        <f>SUMIFS(MasterSheet!J:J, MasterSheet!B:B, B600, MasterSheet!D:D, C600, MasterSheet!H:H, D600)</f>
        <v>1</v>
      </c>
      <c r="G600" s="22">
        <f t="shared" si="37"/>
        <v>18876</v>
      </c>
      <c r="H600" s="26">
        <f>SUMIFS(MasterSheet!K:K, MasterSheet!B:B, B600, MasterSheet!D:D, C600, MasterSheet!H:H, D600)</f>
        <v>1</v>
      </c>
      <c r="I600" s="26">
        <f t="shared" si="38"/>
        <v>18876</v>
      </c>
      <c r="J600" s="28">
        <f>SUMIFS(MasterSheet!L:L, MasterSheet!B:B, B600, MasterSheet!D:D, C600, MasterSheet!H:H, D600)</f>
        <v>0</v>
      </c>
      <c r="K600" s="28">
        <f t="shared" si="39"/>
        <v>0</v>
      </c>
      <c r="L600" s="21" t="str">
        <f>UPPER(VLOOKUP(D600,MasterSheet!H:U,14,))</f>
        <v>BIOLEGEND</v>
      </c>
    </row>
    <row r="601" spans="1:12" x14ac:dyDescent="0.25">
      <c r="A601" s="21" t="str">
        <f t="shared" si="36"/>
        <v>BIOLEGEND</v>
      </c>
      <c r="B601" s="21" t="str">
        <v>EED116333</v>
      </c>
      <c r="C601" s="30">
        <v>45831</v>
      </c>
      <c r="D601" s="21">
        <v>613401</v>
      </c>
      <c r="E601" s="21">
        <f>_xlfn.XLOOKUP(D601,MasterSheet!H:H,MasterSheet!F:F)</f>
        <v>6230.4</v>
      </c>
      <c r="F601" s="22">
        <f>SUMIFS(MasterSheet!J:J, MasterSheet!B:B, B601, MasterSheet!D:D, C601, MasterSheet!H:H, D601)</f>
        <v>1</v>
      </c>
      <c r="G601" s="22">
        <f t="shared" si="37"/>
        <v>6230.4</v>
      </c>
      <c r="H601" s="26">
        <f>SUMIFS(MasterSheet!K:K, MasterSheet!B:B, B601, MasterSheet!D:D, C601, MasterSheet!H:H, D601)</f>
        <v>1</v>
      </c>
      <c r="I601" s="26">
        <f t="shared" si="38"/>
        <v>6230.4</v>
      </c>
      <c r="J601" s="28">
        <f>SUMIFS(MasterSheet!L:L, MasterSheet!B:B, B601, MasterSheet!D:D, C601, MasterSheet!H:H, D601)</f>
        <v>0</v>
      </c>
      <c r="K601" s="28">
        <f t="shared" si="39"/>
        <v>0</v>
      </c>
      <c r="L601" s="21" t="str">
        <f>UPPER(VLOOKUP(D601,MasterSheet!H:U,14,))</f>
        <v>BIOLEGEND</v>
      </c>
    </row>
    <row r="602" spans="1:12" x14ac:dyDescent="0.25">
      <c r="A602" s="21" t="str">
        <f t="shared" si="36"/>
        <v>BIOLEGEND</v>
      </c>
      <c r="B602" s="21" t="str">
        <v>EED116333</v>
      </c>
      <c r="C602" s="30">
        <v>45831</v>
      </c>
      <c r="D602" s="21">
        <v>644828</v>
      </c>
      <c r="E602" s="21">
        <f>_xlfn.XLOOKUP(D602,MasterSheet!H:H,MasterSheet!F:F)</f>
        <v>20169.599999999999</v>
      </c>
      <c r="F602" s="22">
        <f>SUMIFS(MasterSheet!J:J, MasterSheet!B:B, B602, MasterSheet!D:D, C602, MasterSheet!H:H, D602)</f>
        <v>1</v>
      </c>
      <c r="G602" s="22">
        <f t="shared" si="37"/>
        <v>20169.599999999999</v>
      </c>
      <c r="H602" s="26">
        <f>SUMIFS(MasterSheet!K:K, MasterSheet!B:B, B602, MasterSheet!D:D, C602, MasterSheet!H:H, D602)</f>
        <v>1</v>
      </c>
      <c r="I602" s="26">
        <f t="shared" si="38"/>
        <v>20169.599999999999</v>
      </c>
      <c r="J602" s="28">
        <f>SUMIFS(MasterSheet!L:L, MasterSheet!B:B, B602, MasterSheet!D:D, C602, MasterSheet!H:H, D602)</f>
        <v>0</v>
      </c>
      <c r="K602" s="28">
        <f t="shared" si="39"/>
        <v>0</v>
      </c>
      <c r="L602" s="21" t="str">
        <f>UPPER(VLOOKUP(D602,MasterSheet!H:U,14,))</f>
        <v>BIOLEGEND</v>
      </c>
    </row>
    <row r="603" spans="1:12" x14ac:dyDescent="0.25">
      <c r="A603" s="21" t="str">
        <f t="shared" si="36"/>
        <v>BIOLEGEND</v>
      </c>
      <c r="B603" s="21" t="str">
        <v>EED116333</v>
      </c>
      <c r="C603" s="30">
        <v>45831</v>
      </c>
      <c r="D603" s="21">
        <v>652509</v>
      </c>
      <c r="E603" s="21">
        <f>_xlfn.XLOOKUP(D603,MasterSheet!H:H,MasterSheet!F:F)</f>
        <v>8395.2000000000007</v>
      </c>
      <c r="F603" s="22">
        <f>SUMIFS(MasterSheet!J:J, MasterSheet!B:B, B603, MasterSheet!D:D, C603, MasterSheet!H:H, D603)</f>
        <v>1</v>
      </c>
      <c r="G603" s="22">
        <f t="shared" si="37"/>
        <v>8395.2000000000007</v>
      </c>
      <c r="H603" s="26">
        <f>SUMIFS(MasterSheet!K:K, MasterSheet!B:B, B603, MasterSheet!D:D, C603, MasterSheet!H:H, D603)</f>
        <v>1</v>
      </c>
      <c r="I603" s="26">
        <f t="shared" si="38"/>
        <v>8395.2000000000007</v>
      </c>
      <c r="J603" s="28">
        <f>SUMIFS(MasterSheet!L:L, MasterSheet!B:B, B603, MasterSheet!D:D, C603, MasterSheet!H:H, D603)</f>
        <v>0</v>
      </c>
      <c r="K603" s="28">
        <f t="shared" si="39"/>
        <v>0</v>
      </c>
      <c r="L603" s="21" t="str">
        <f>UPPER(VLOOKUP(D603,MasterSheet!H:U,14,))</f>
        <v>BIOLEGEND</v>
      </c>
    </row>
    <row r="604" spans="1:12" x14ac:dyDescent="0.25">
      <c r="A604" s="21" t="str">
        <f t="shared" si="36"/>
        <v>BIOLEGEND</v>
      </c>
      <c r="B604" s="21" t="str">
        <v>EED116333</v>
      </c>
      <c r="C604" s="30">
        <v>45831</v>
      </c>
      <c r="D604" s="21">
        <v>740368</v>
      </c>
      <c r="E604" s="21">
        <f>_xlfn.XLOOKUP(D604,MasterSheet!H:H,MasterSheet!F:F)</f>
        <v>7268.7999999999993</v>
      </c>
      <c r="F604" s="22">
        <f>SUMIFS(MasterSheet!J:J, MasterSheet!B:B, B604, MasterSheet!D:D, C604, MasterSheet!H:H, D604)</f>
        <v>1</v>
      </c>
      <c r="G604" s="22">
        <f t="shared" si="37"/>
        <v>7268.7999999999993</v>
      </c>
      <c r="H604" s="26">
        <f>SUMIFS(MasterSheet!K:K, MasterSheet!B:B, B604, MasterSheet!D:D, C604, MasterSheet!H:H, D604)</f>
        <v>1</v>
      </c>
      <c r="I604" s="26">
        <f t="shared" si="38"/>
        <v>7268.7999999999993</v>
      </c>
      <c r="J604" s="28">
        <f>SUMIFS(MasterSheet!L:L, MasterSheet!B:B, B604, MasterSheet!D:D, C604, MasterSheet!H:H, D604)</f>
        <v>0</v>
      </c>
      <c r="K604" s="28">
        <f t="shared" si="39"/>
        <v>0</v>
      </c>
      <c r="L604" s="21" t="str">
        <f>UPPER(VLOOKUP(D604,MasterSheet!H:U,14,))</f>
        <v>BIOLEGEND</v>
      </c>
    </row>
    <row r="605" spans="1:12" x14ac:dyDescent="0.25">
      <c r="A605" s="21" t="str">
        <f t="shared" si="36"/>
        <v>BIOLEGEND</v>
      </c>
      <c r="B605" s="21" t="str">
        <v>EED116333</v>
      </c>
      <c r="C605" s="30">
        <v>45831</v>
      </c>
      <c r="D605" s="21">
        <v>825701</v>
      </c>
      <c r="E605" s="21">
        <f>_xlfn.XLOOKUP(D605,MasterSheet!H:H,MasterSheet!F:F)</f>
        <v>17688</v>
      </c>
      <c r="F605" s="22">
        <f>SUMIFS(MasterSheet!J:J, MasterSheet!B:B, B605, MasterSheet!D:D, C605, MasterSheet!H:H, D605)</f>
        <v>2</v>
      </c>
      <c r="G605" s="22">
        <f t="shared" si="37"/>
        <v>35376</v>
      </c>
      <c r="H605" s="26">
        <f>SUMIFS(MasterSheet!K:K, MasterSheet!B:B, B605, MasterSheet!D:D, C605, MasterSheet!H:H, D605)</f>
        <v>2</v>
      </c>
      <c r="I605" s="26">
        <f t="shared" si="38"/>
        <v>35376</v>
      </c>
      <c r="J605" s="28">
        <f>SUMIFS(MasterSheet!L:L, MasterSheet!B:B, B605, MasterSheet!D:D, C605, MasterSheet!H:H, D605)</f>
        <v>0</v>
      </c>
      <c r="K605" s="28">
        <f t="shared" si="39"/>
        <v>0</v>
      </c>
      <c r="L605" s="21" t="str">
        <f>UPPER(VLOOKUP(D605,MasterSheet!H:U,14,))</f>
        <v>BIOLEGEND</v>
      </c>
    </row>
    <row r="606" spans="1:12" x14ac:dyDescent="0.25">
      <c r="A606" s="21" t="str">
        <f t="shared" si="36"/>
        <v>SOUTHERNBIOTECH</v>
      </c>
      <c r="B606" s="21">
        <v>335866</v>
      </c>
      <c r="C606" s="30">
        <v>45833</v>
      </c>
      <c r="D606" s="21" t="str">
        <v>1200-01S</v>
      </c>
      <c r="E606" s="21">
        <f>_xlfn.XLOOKUP(D606,MasterSheet!H:H,MasterSheet!F:F)</f>
        <v>16038</v>
      </c>
      <c r="F606" s="22">
        <f>SUMIFS(MasterSheet!J:J, MasterSheet!B:B, B606, MasterSheet!D:D, C606, MasterSheet!H:H, D606)</f>
        <v>1</v>
      </c>
      <c r="G606" s="22">
        <f t="shared" si="37"/>
        <v>16038</v>
      </c>
      <c r="H606" s="26">
        <f>SUMIFS(MasterSheet!K:K, MasterSheet!B:B, B606, MasterSheet!D:D, C606, MasterSheet!H:H, D606)</f>
        <v>1</v>
      </c>
      <c r="I606" s="26">
        <f t="shared" si="38"/>
        <v>16038</v>
      </c>
      <c r="J606" s="28">
        <f>SUMIFS(MasterSheet!L:L, MasterSheet!B:B, B606, MasterSheet!D:D, C606, MasterSheet!H:H, D606)</f>
        <v>0</v>
      </c>
      <c r="K606" s="28">
        <f t="shared" si="39"/>
        <v>0</v>
      </c>
      <c r="L606" s="21" t="str">
        <f>UPPER(VLOOKUP(D606,MasterSheet!H:U,14,))</f>
        <v>SOUTHERNBIOTECH</v>
      </c>
    </row>
    <row r="607" spans="1:12" x14ac:dyDescent="0.25">
      <c r="A607" s="21" t="str">
        <f t="shared" si="36"/>
        <v>BIOLEGEND</v>
      </c>
      <c r="B607" s="21" t="str">
        <v>EED116563</v>
      </c>
      <c r="C607" s="30">
        <v>45834</v>
      </c>
      <c r="D607" s="21">
        <v>100209</v>
      </c>
      <c r="E607" s="21">
        <f>_xlfn.XLOOKUP(D607,MasterSheet!H:H,MasterSheet!F:F)</f>
        <v>11668.8</v>
      </c>
      <c r="F607" s="22">
        <f>SUMIFS(MasterSheet!J:J, MasterSheet!B:B, B607, MasterSheet!D:D, C607, MasterSheet!H:H, D607)</f>
        <v>1</v>
      </c>
      <c r="G607" s="22">
        <f t="shared" si="37"/>
        <v>11668.8</v>
      </c>
      <c r="H607" s="26">
        <f>SUMIFS(MasterSheet!K:K, MasterSheet!B:B, B607, MasterSheet!D:D, C607, MasterSheet!H:H, D607)</f>
        <v>1</v>
      </c>
      <c r="I607" s="26">
        <f t="shared" si="38"/>
        <v>11668.8</v>
      </c>
      <c r="J607" s="28">
        <f>SUMIFS(MasterSheet!L:L, MasterSheet!B:B, B607, MasterSheet!D:D, C607, MasterSheet!H:H, D607)</f>
        <v>0</v>
      </c>
      <c r="K607" s="28">
        <f t="shared" si="39"/>
        <v>0</v>
      </c>
      <c r="L607" s="21" t="str">
        <f>UPPER(VLOOKUP(D607,MasterSheet!H:U,14,))</f>
        <v>BIOLEGEND</v>
      </c>
    </row>
    <row r="608" spans="1:12" x14ac:dyDescent="0.25">
      <c r="A608" s="21" t="str">
        <f t="shared" si="36"/>
        <v>BIOLEGEND</v>
      </c>
      <c r="B608" s="21" t="str">
        <v>EED116563</v>
      </c>
      <c r="C608" s="30">
        <v>45834</v>
      </c>
      <c r="D608" s="21">
        <v>100210</v>
      </c>
      <c r="E608" s="21">
        <f>_xlfn.XLOOKUP(D608,MasterSheet!H:H,MasterSheet!F:F)</f>
        <v>12091.2</v>
      </c>
      <c r="F608" s="22">
        <f>SUMIFS(MasterSheet!J:J, MasterSheet!B:B, B608, MasterSheet!D:D, C608, MasterSheet!H:H, D608)</f>
        <v>1</v>
      </c>
      <c r="G608" s="22">
        <f t="shared" si="37"/>
        <v>12091.2</v>
      </c>
      <c r="H608" s="26">
        <f>SUMIFS(MasterSheet!K:K, MasterSheet!B:B, B608, MasterSheet!D:D, C608, MasterSheet!H:H, D608)</f>
        <v>1</v>
      </c>
      <c r="I608" s="26">
        <f t="shared" si="38"/>
        <v>12091.2</v>
      </c>
      <c r="J608" s="28">
        <f>SUMIFS(MasterSheet!L:L, MasterSheet!B:B, B608, MasterSheet!D:D, C608, MasterSheet!H:H, D608)</f>
        <v>0</v>
      </c>
      <c r="K608" s="28">
        <f t="shared" si="39"/>
        <v>0</v>
      </c>
      <c r="L608" s="21" t="str">
        <f>UPPER(VLOOKUP(D608,MasterSheet!H:U,14,))</f>
        <v>BIOLEGEND</v>
      </c>
    </row>
    <row r="609" spans="1:12" x14ac:dyDescent="0.25">
      <c r="A609" s="21" t="str">
        <f t="shared" si="36"/>
        <v>BIOLEGEND</v>
      </c>
      <c r="B609" s="21" t="str">
        <v>EED116563</v>
      </c>
      <c r="C609" s="30">
        <v>45834</v>
      </c>
      <c r="D609" s="21">
        <v>100229</v>
      </c>
      <c r="E609" s="21">
        <f>_xlfn.XLOOKUP(D609,MasterSheet!H:H,MasterSheet!F:F)</f>
        <v>14520</v>
      </c>
      <c r="F609" s="22">
        <f>SUMIFS(MasterSheet!J:J, MasterSheet!B:B, B609, MasterSheet!D:D, C609, MasterSheet!H:H, D609)</f>
        <v>1</v>
      </c>
      <c r="G609" s="22">
        <f t="shared" si="37"/>
        <v>14520</v>
      </c>
      <c r="H609" s="26">
        <f>SUMIFS(MasterSheet!K:K, MasterSheet!B:B, B609, MasterSheet!D:D, C609, MasterSheet!H:H, D609)</f>
        <v>1</v>
      </c>
      <c r="I609" s="26">
        <f t="shared" si="38"/>
        <v>14520</v>
      </c>
      <c r="J609" s="28">
        <f>SUMIFS(MasterSheet!L:L, MasterSheet!B:B, B609, MasterSheet!D:D, C609, MasterSheet!H:H, D609)</f>
        <v>0</v>
      </c>
      <c r="K609" s="28">
        <f t="shared" si="39"/>
        <v>0</v>
      </c>
      <c r="L609" s="21" t="str">
        <f>UPPER(VLOOKUP(D609,MasterSheet!H:U,14,))</f>
        <v>BIOLEGEND</v>
      </c>
    </row>
    <row r="610" spans="1:12" x14ac:dyDescent="0.25">
      <c r="A610" s="21" t="str">
        <f t="shared" si="36"/>
        <v>BIOLEGEND</v>
      </c>
      <c r="B610" s="21" t="str">
        <v>EED116563</v>
      </c>
      <c r="C610" s="30">
        <v>45834</v>
      </c>
      <c r="D610" s="21">
        <v>100320</v>
      </c>
      <c r="E610" s="21">
        <f>_xlfn.XLOOKUP(D610,MasterSheet!H:H,MasterSheet!F:F)</f>
        <v>10454.4</v>
      </c>
      <c r="F610" s="22">
        <f>SUMIFS(MasterSheet!J:J, MasterSheet!B:B, B610, MasterSheet!D:D, C610, MasterSheet!H:H, D610)</f>
        <v>1</v>
      </c>
      <c r="G610" s="22">
        <f t="shared" si="37"/>
        <v>10454.4</v>
      </c>
      <c r="H610" s="26">
        <f>SUMIFS(MasterSheet!K:K, MasterSheet!B:B, B610, MasterSheet!D:D, C610, MasterSheet!H:H, D610)</f>
        <v>1</v>
      </c>
      <c r="I610" s="26">
        <f t="shared" si="38"/>
        <v>10454.4</v>
      </c>
      <c r="J610" s="28">
        <f>SUMIFS(MasterSheet!L:L, MasterSheet!B:B, B610, MasterSheet!D:D, C610, MasterSheet!H:H, D610)</f>
        <v>0</v>
      </c>
      <c r="K610" s="28">
        <f t="shared" si="39"/>
        <v>0</v>
      </c>
      <c r="L610" s="21" t="str">
        <f>UPPER(VLOOKUP(D610,MasterSheet!H:U,14,))</f>
        <v>BIOLEGEND</v>
      </c>
    </row>
    <row r="611" spans="1:12" x14ac:dyDescent="0.25">
      <c r="A611" s="21" t="str">
        <f t="shared" si="36"/>
        <v>BIOLEGEND</v>
      </c>
      <c r="B611" s="21" t="str">
        <v>EED116563</v>
      </c>
      <c r="C611" s="30">
        <v>45834</v>
      </c>
      <c r="D611" s="21">
        <v>100340</v>
      </c>
      <c r="E611" s="21">
        <f>_xlfn.XLOOKUP(D611,MasterSheet!H:H,MasterSheet!F:F)</f>
        <v>8659.2000000000007</v>
      </c>
      <c r="F611" s="22">
        <f>SUMIFS(MasterSheet!J:J, MasterSheet!B:B, B611, MasterSheet!D:D, C611, MasterSheet!H:H, D611)</f>
        <v>1</v>
      </c>
      <c r="G611" s="22">
        <f t="shared" si="37"/>
        <v>8659.2000000000007</v>
      </c>
      <c r="H611" s="26">
        <f>SUMIFS(MasterSheet!K:K, MasterSheet!B:B, B611, MasterSheet!D:D, C611, MasterSheet!H:H, D611)</f>
        <v>1</v>
      </c>
      <c r="I611" s="26">
        <f t="shared" si="38"/>
        <v>8659.2000000000007</v>
      </c>
      <c r="J611" s="28">
        <f>SUMIFS(MasterSheet!L:L, MasterSheet!B:B, B611, MasterSheet!D:D, C611, MasterSheet!H:H, D611)</f>
        <v>0</v>
      </c>
      <c r="K611" s="28">
        <f t="shared" si="39"/>
        <v>0</v>
      </c>
      <c r="L611" s="21" t="str">
        <f>UPPER(VLOOKUP(D611,MasterSheet!H:U,14,))</f>
        <v>BIOLEGEND</v>
      </c>
    </row>
    <row r="612" spans="1:12" x14ac:dyDescent="0.25">
      <c r="A612" s="21" t="str">
        <f t="shared" si="36"/>
        <v>BIOLEGEND</v>
      </c>
      <c r="B612" s="21" t="str">
        <v>EED116563</v>
      </c>
      <c r="C612" s="30">
        <v>45834</v>
      </c>
      <c r="D612" s="21">
        <v>100432</v>
      </c>
      <c r="E612" s="21">
        <f>_xlfn.XLOOKUP(D612,MasterSheet!H:H,MasterSheet!F:F)</f>
        <v>15206.400000000001</v>
      </c>
      <c r="F612" s="22">
        <f>SUMIFS(MasterSheet!J:J, MasterSheet!B:B, B612, MasterSheet!D:D, C612, MasterSheet!H:H, D612)</f>
        <v>1</v>
      </c>
      <c r="G612" s="22">
        <f t="shared" si="37"/>
        <v>15206.400000000001</v>
      </c>
      <c r="H612" s="26">
        <f>SUMIFS(MasterSheet!K:K, MasterSheet!B:B, B612, MasterSheet!D:D, C612, MasterSheet!H:H, D612)</f>
        <v>1</v>
      </c>
      <c r="I612" s="26">
        <f t="shared" si="38"/>
        <v>15206.400000000001</v>
      </c>
      <c r="J612" s="28">
        <f>SUMIFS(MasterSheet!L:L, MasterSheet!B:B, B612, MasterSheet!D:D, C612, MasterSheet!H:H, D612)</f>
        <v>0</v>
      </c>
      <c r="K612" s="28">
        <f t="shared" si="39"/>
        <v>0</v>
      </c>
      <c r="L612" s="21" t="str">
        <f>UPPER(VLOOKUP(D612,MasterSheet!H:U,14,))</f>
        <v>BIOLEGEND</v>
      </c>
    </row>
    <row r="613" spans="1:12" x14ac:dyDescent="0.25">
      <c r="A613" s="21" t="str">
        <f t="shared" si="36"/>
        <v>BIOLEGEND</v>
      </c>
      <c r="B613" s="21" t="str">
        <v>EED116563</v>
      </c>
      <c r="C613" s="30">
        <v>45834</v>
      </c>
      <c r="D613" s="21">
        <v>100527</v>
      </c>
      <c r="E613" s="21">
        <f>_xlfn.XLOOKUP(D613,MasterSheet!H:H,MasterSheet!F:F)</f>
        <v>37171.199999999997</v>
      </c>
      <c r="F613" s="22">
        <f>SUMIFS(MasterSheet!J:J, MasterSheet!B:B, B613, MasterSheet!D:D, C613, MasterSheet!H:H, D613)</f>
        <v>8</v>
      </c>
      <c r="G613" s="22">
        <f t="shared" si="37"/>
        <v>297369.59999999998</v>
      </c>
      <c r="H613" s="26">
        <f>SUMIFS(MasterSheet!K:K, MasterSheet!B:B, B613, MasterSheet!D:D, C613, MasterSheet!H:H, D613)</f>
        <v>8</v>
      </c>
      <c r="I613" s="26">
        <f t="shared" si="38"/>
        <v>297369.59999999998</v>
      </c>
      <c r="J613" s="28">
        <f>SUMIFS(MasterSheet!L:L, MasterSheet!B:B, B613, MasterSheet!D:D, C613, MasterSheet!H:H, D613)</f>
        <v>0</v>
      </c>
      <c r="K613" s="28">
        <f t="shared" si="39"/>
        <v>0</v>
      </c>
      <c r="L613" s="21" t="str">
        <f>UPPER(VLOOKUP(D613,MasterSheet!H:U,14,))</f>
        <v>BIOLEGEND</v>
      </c>
    </row>
    <row r="614" spans="1:12" x14ac:dyDescent="0.25">
      <c r="A614" s="21" t="str">
        <f t="shared" si="36"/>
        <v>BIOLEGEND</v>
      </c>
      <c r="B614" s="21" t="str">
        <v>EED116563</v>
      </c>
      <c r="C614" s="30">
        <v>45834</v>
      </c>
      <c r="D614" s="21">
        <v>100607</v>
      </c>
      <c r="E614" s="21">
        <f>_xlfn.XLOOKUP(D614,MasterSheet!H:H,MasterSheet!F:F)</f>
        <v>4540.8</v>
      </c>
      <c r="F614" s="22">
        <f>SUMIFS(MasterSheet!J:J, MasterSheet!B:B, B614, MasterSheet!D:D, C614, MasterSheet!H:H, D614)</f>
        <v>1</v>
      </c>
      <c r="G614" s="22">
        <f t="shared" si="37"/>
        <v>4540.8</v>
      </c>
      <c r="H614" s="26">
        <f>SUMIFS(MasterSheet!K:K, MasterSheet!B:B, B614, MasterSheet!D:D, C614, MasterSheet!H:H, D614)</f>
        <v>1</v>
      </c>
      <c r="I614" s="26">
        <f t="shared" si="38"/>
        <v>4540.8</v>
      </c>
      <c r="J614" s="28">
        <f>SUMIFS(MasterSheet!L:L, MasterSheet!B:B, B614, MasterSheet!D:D, C614, MasterSheet!H:H, D614)</f>
        <v>0</v>
      </c>
      <c r="K614" s="28">
        <f t="shared" si="39"/>
        <v>0</v>
      </c>
      <c r="L614" s="21" t="str">
        <f>UPPER(VLOOKUP(D614,MasterSheet!H:U,14,))</f>
        <v>BIOLEGEND</v>
      </c>
    </row>
    <row r="615" spans="1:12" x14ac:dyDescent="0.25">
      <c r="A615" s="21" t="str">
        <f t="shared" si="36"/>
        <v>BIOLEGEND</v>
      </c>
      <c r="B615" s="21" t="str">
        <v>EED116563</v>
      </c>
      <c r="C615" s="30">
        <v>45834</v>
      </c>
      <c r="D615" s="21">
        <v>100761</v>
      </c>
      <c r="E615" s="21">
        <f>_xlfn.XLOOKUP(D615,MasterSheet!H:H,MasterSheet!F:F)</f>
        <v>7339.2000000000007</v>
      </c>
      <c r="F615" s="22">
        <f>SUMIFS(MasterSheet!J:J, MasterSheet!B:B, B615, MasterSheet!D:D, C615, MasterSheet!H:H, D615)</f>
        <v>1</v>
      </c>
      <c r="G615" s="22">
        <f t="shared" si="37"/>
        <v>7339.2000000000007</v>
      </c>
      <c r="H615" s="26">
        <f>SUMIFS(MasterSheet!K:K, MasterSheet!B:B, B615, MasterSheet!D:D, C615, MasterSheet!H:H, D615)</f>
        <v>1</v>
      </c>
      <c r="I615" s="26">
        <f t="shared" si="38"/>
        <v>7339.2000000000007</v>
      </c>
      <c r="J615" s="28">
        <f>SUMIFS(MasterSheet!L:L, MasterSheet!B:B, B615, MasterSheet!D:D, C615, MasterSheet!H:H, D615)</f>
        <v>0</v>
      </c>
      <c r="K615" s="28">
        <f t="shared" si="39"/>
        <v>0</v>
      </c>
      <c r="L615" s="21" t="str">
        <f>UPPER(VLOOKUP(D615,MasterSheet!H:U,14,))</f>
        <v>BIOLEGEND</v>
      </c>
    </row>
    <row r="616" spans="1:12" x14ac:dyDescent="0.25">
      <c r="A616" s="21" t="str">
        <f t="shared" si="36"/>
        <v>BIOLEGEND</v>
      </c>
      <c r="B616" s="21" t="str">
        <v>EED116563</v>
      </c>
      <c r="C616" s="30">
        <v>45834</v>
      </c>
      <c r="D616" s="21">
        <v>101212</v>
      </c>
      <c r="E616" s="21">
        <f>_xlfn.XLOOKUP(D616,MasterSheet!H:H,MasterSheet!F:F)</f>
        <v>5544</v>
      </c>
      <c r="F616" s="22">
        <f>SUMIFS(MasterSheet!J:J, MasterSheet!B:B, B616, MasterSheet!D:D, C616, MasterSheet!H:H, D616)</f>
        <v>1</v>
      </c>
      <c r="G616" s="22">
        <f t="shared" si="37"/>
        <v>5544</v>
      </c>
      <c r="H616" s="26">
        <f>SUMIFS(MasterSheet!K:K, MasterSheet!B:B, B616, MasterSheet!D:D, C616, MasterSheet!H:H, D616)</f>
        <v>1</v>
      </c>
      <c r="I616" s="26">
        <f t="shared" si="38"/>
        <v>5544</v>
      </c>
      <c r="J616" s="28">
        <f>SUMIFS(MasterSheet!L:L, MasterSheet!B:B, B616, MasterSheet!D:D, C616, MasterSheet!H:H, D616)</f>
        <v>0</v>
      </c>
      <c r="K616" s="28">
        <f t="shared" si="39"/>
        <v>0</v>
      </c>
      <c r="L616" s="21" t="str">
        <f>UPPER(VLOOKUP(D616,MasterSheet!H:U,14,))</f>
        <v>BIOLEGEND</v>
      </c>
    </row>
    <row r="617" spans="1:12" x14ac:dyDescent="0.25">
      <c r="A617" s="21" t="str">
        <f t="shared" si="36"/>
        <v>BIOLEGEND</v>
      </c>
      <c r="B617" s="21" t="str">
        <v>EED116563</v>
      </c>
      <c r="C617" s="30">
        <v>45834</v>
      </c>
      <c r="D617" s="21">
        <v>101245</v>
      </c>
      <c r="E617" s="21">
        <f>_xlfn.XLOOKUP(D617,MasterSheet!H:H,MasterSheet!F:F)</f>
        <v>21780</v>
      </c>
      <c r="F617" s="22">
        <f>SUMIFS(MasterSheet!J:J, MasterSheet!B:B, B617, MasterSheet!D:D, C617, MasterSheet!H:H, D617)</f>
        <v>2</v>
      </c>
      <c r="G617" s="22">
        <f t="shared" si="37"/>
        <v>43560</v>
      </c>
      <c r="H617" s="26">
        <f>SUMIFS(MasterSheet!K:K, MasterSheet!B:B, B617, MasterSheet!D:D, C617, MasterSheet!H:H, D617)</f>
        <v>2</v>
      </c>
      <c r="I617" s="26">
        <f t="shared" si="38"/>
        <v>43560</v>
      </c>
      <c r="J617" s="28">
        <f>SUMIFS(MasterSheet!L:L, MasterSheet!B:B, B617, MasterSheet!D:D, C617, MasterSheet!H:H, D617)</f>
        <v>0</v>
      </c>
      <c r="K617" s="28">
        <f t="shared" si="39"/>
        <v>0</v>
      </c>
      <c r="L617" s="21" t="str">
        <f>UPPER(VLOOKUP(D617,MasterSheet!H:U,14,))</f>
        <v>BIOLEGEND</v>
      </c>
    </row>
    <row r="618" spans="1:12" x14ac:dyDescent="0.25">
      <c r="A618" s="21" t="str">
        <f t="shared" si="36"/>
        <v>BIOLEGEND</v>
      </c>
      <c r="B618" s="21" t="str">
        <v>EED116563</v>
      </c>
      <c r="C618" s="30">
        <v>45834</v>
      </c>
      <c r="D618" s="21">
        <v>101255</v>
      </c>
      <c r="E618" s="21">
        <f>_xlfn.XLOOKUP(D618,MasterSheet!H:H,MasterSheet!F:F)</f>
        <v>6652.7999999999993</v>
      </c>
      <c r="F618" s="22">
        <f>SUMIFS(MasterSheet!J:J, MasterSheet!B:B, B618, MasterSheet!D:D, C618, MasterSheet!H:H, D618)</f>
        <v>1</v>
      </c>
      <c r="G618" s="22">
        <f t="shared" si="37"/>
        <v>6652.7999999999993</v>
      </c>
      <c r="H618" s="26">
        <f>SUMIFS(MasterSheet!K:K, MasterSheet!B:B, B618, MasterSheet!D:D, C618, MasterSheet!H:H, D618)</f>
        <v>1</v>
      </c>
      <c r="I618" s="26">
        <f t="shared" si="38"/>
        <v>6652.7999999999993</v>
      </c>
      <c r="J618" s="28">
        <f>SUMIFS(MasterSheet!L:L, MasterSheet!B:B, B618, MasterSheet!D:D, C618, MasterSheet!H:H, D618)</f>
        <v>0</v>
      </c>
      <c r="K618" s="28">
        <f t="shared" si="39"/>
        <v>0</v>
      </c>
      <c r="L618" s="21" t="str">
        <f>UPPER(VLOOKUP(D618,MasterSheet!H:U,14,))</f>
        <v>BIOLEGEND</v>
      </c>
    </row>
    <row r="619" spans="1:12" x14ac:dyDescent="0.25">
      <c r="A619" s="21" t="str">
        <f t="shared" si="36"/>
        <v>BIOLEGEND</v>
      </c>
      <c r="B619" s="21" t="str">
        <v>EED116563</v>
      </c>
      <c r="C619" s="30">
        <v>45834</v>
      </c>
      <c r="D619" s="21">
        <v>101620</v>
      </c>
      <c r="E619" s="21">
        <f>_xlfn.XLOOKUP(D619,MasterSheet!H:H,MasterSheet!F:F)</f>
        <v>12249.599999999999</v>
      </c>
      <c r="F619" s="22">
        <f>SUMIFS(MasterSheet!J:J, MasterSheet!B:B, B619, MasterSheet!D:D, C619, MasterSheet!H:H, D619)</f>
        <v>1</v>
      </c>
      <c r="G619" s="22">
        <f t="shared" si="37"/>
        <v>12249.599999999999</v>
      </c>
      <c r="H619" s="26">
        <f>SUMIFS(MasterSheet!K:K, MasterSheet!B:B, B619, MasterSheet!D:D, C619, MasterSheet!H:H, D619)</f>
        <v>1</v>
      </c>
      <c r="I619" s="26">
        <f t="shared" si="38"/>
        <v>12249.599999999999</v>
      </c>
      <c r="J619" s="28">
        <f>SUMIFS(MasterSheet!L:L, MasterSheet!B:B, B619, MasterSheet!D:D, C619, MasterSheet!H:H, D619)</f>
        <v>0</v>
      </c>
      <c r="K619" s="28">
        <f t="shared" si="39"/>
        <v>0</v>
      </c>
      <c r="L619" s="21" t="str">
        <f>UPPER(VLOOKUP(D619,MasterSheet!H:U,14,))</f>
        <v>BIOLEGEND</v>
      </c>
    </row>
    <row r="620" spans="1:12" x14ac:dyDescent="0.25">
      <c r="A620" s="21" t="str">
        <f t="shared" si="36"/>
        <v>BIOLEGEND</v>
      </c>
      <c r="B620" s="21" t="str">
        <v>EED116563</v>
      </c>
      <c r="C620" s="30">
        <v>45834</v>
      </c>
      <c r="D620" s="21">
        <v>102227</v>
      </c>
      <c r="E620" s="21">
        <f>_xlfn.XLOOKUP(D620,MasterSheet!H:H,MasterSheet!F:F)</f>
        <v>5913.6</v>
      </c>
      <c r="F620" s="22">
        <f>SUMIFS(MasterSheet!J:J, MasterSheet!B:B, B620, MasterSheet!D:D, C620, MasterSheet!H:H, D620)</f>
        <v>1</v>
      </c>
      <c r="G620" s="22">
        <f t="shared" si="37"/>
        <v>5913.6</v>
      </c>
      <c r="H620" s="26">
        <f>SUMIFS(MasterSheet!K:K, MasterSheet!B:B, B620, MasterSheet!D:D, C620, MasterSheet!H:H, D620)</f>
        <v>1</v>
      </c>
      <c r="I620" s="26">
        <f t="shared" si="38"/>
        <v>5913.6</v>
      </c>
      <c r="J620" s="28">
        <f>SUMIFS(MasterSheet!L:L, MasterSheet!B:B, B620, MasterSheet!D:D, C620, MasterSheet!H:H, D620)</f>
        <v>0</v>
      </c>
      <c r="K620" s="28">
        <f t="shared" si="39"/>
        <v>0</v>
      </c>
      <c r="L620" s="21" t="str">
        <f>UPPER(VLOOKUP(D620,MasterSheet!H:U,14,))</f>
        <v>BIOLEGEND</v>
      </c>
    </row>
    <row r="621" spans="1:12" x14ac:dyDescent="0.25">
      <c r="A621" s="21" t="str">
        <f t="shared" si="36"/>
        <v>BIOLEGEND</v>
      </c>
      <c r="B621" s="21" t="str">
        <v>EED116563</v>
      </c>
      <c r="C621" s="30">
        <v>45834</v>
      </c>
      <c r="D621" s="21">
        <v>102405</v>
      </c>
      <c r="E621" s="21">
        <f>_xlfn.XLOOKUP(D621,MasterSheet!H:H,MasterSheet!F:F)</f>
        <v>4699.2</v>
      </c>
      <c r="F621" s="22">
        <f>SUMIFS(MasterSheet!J:J, MasterSheet!B:B, B621, MasterSheet!D:D, C621, MasterSheet!H:H, D621)</f>
        <v>1</v>
      </c>
      <c r="G621" s="22">
        <f t="shared" si="37"/>
        <v>4699.2</v>
      </c>
      <c r="H621" s="26">
        <f>SUMIFS(MasterSheet!K:K, MasterSheet!B:B, B621, MasterSheet!D:D, C621, MasterSheet!H:H, D621)</f>
        <v>1</v>
      </c>
      <c r="I621" s="26">
        <f t="shared" si="38"/>
        <v>4699.2</v>
      </c>
      <c r="J621" s="28">
        <f>SUMIFS(MasterSheet!L:L, MasterSheet!B:B, B621, MasterSheet!D:D, C621, MasterSheet!H:H, D621)</f>
        <v>0</v>
      </c>
      <c r="K621" s="28">
        <f t="shared" si="39"/>
        <v>0</v>
      </c>
      <c r="L621" s="21" t="str">
        <f>UPPER(VLOOKUP(D621,MasterSheet!H:U,14,))</f>
        <v>BIOLEGEND</v>
      </c>
    </row>
    <row r="622" spans="1:12" x14ac:dyDescent="0.25">
      <c r="A622" s="21" t="str">
        <f t="shared" si="36"/>
        <v>BIOLEGEND</v>
      </c>
      <c r="B622" s="21" t="str">
        <v>EED116563</v>
      </c>
      <c r="C622" s="30">
        <v>45834</v>
      </c>
      <c r="D622" s="21">
        <v>102705</v>
      </c>
      <c r="E622" s="21">
        <f>_xlfn.XLOOKUP(D622,MasterSheet!H:H,MasterSheet!F:F)</f>
        <v>4699.2</v>
      </c>
      <c r="F622" s="22">
        <f>SUMIFS(MasterSheet!J:J, MasterSheet!B:B, B622, MasterSheet!D:D, C622, MasterSheet!H:H, D622)</f>
        <v>1</v>
      </c>
      <c r="G622" s="22">
        <f t="shared" si="37"/>
        <v>4699.2</v>
      </c>
      <c r="H622" s="26">
        <f>SUMIFS(MasterSheet!K:K, MasterSheet!B:B, B622, MasterSheet!D:D, C622, MasterSheet!H:H, D622)</f>
        <v>1</v>
      </c>
      <c r="I622" s="26">
        <f t="shared" si="38"/>
        <v>4699.2</v>
      </c>
      <c r="J622" s="28">
        <f>SUMIFS(MasterSheet!L:L, MasterSheet!B:B, B622, MasterSheet!D:D, C622, MasterSheet!H:H, D622)</f>
        <v>0</v>
      </c>
      <c r="K622" s="28">
        <f t="shared" si="39"/>
        <v>0</v>
      </c>
      <c r="L622" s="21" t="str">
        <f>UPPER(VLOOKUP(D622,MasterSheet!H:U,14,))</f>
        <v>BIOLEGEND</v>
      </c>
    </row>
    <row r="623" spans="1:12" x14ac:dyDescent="0.25">
      <c r="A623" s="21" t="str">
        <f t="shared" si="36"/>
        <v>BIOLEGEND</v>
      </c>
      <c r="B623" s="21" t="str">
        <v>EED116563</v>
      </c>
      <c r="C623" s="30">
        <v>45834</v>
      </c>
      <c r="D623" s="21">
        <v>103005</v>
      </c>
      <c r="E623" s="21">
        <f>_xlfn.XLOOKUP(D623,MasterSheet!H:H,MasterSheet!F:F)</f>
        <v>2481.6</v>
      </c>
      <c r="F623" s="22">
        <f>SUMIFS(MasterSheet!J:J, MasterSheet!B:B, B623, MasterSheet!D:D, C623, MasterSheet!H:H, D623)</f>
        <v>1</v>
      </c>
      <c r="G623" s="22">
        <f t="shared" si="37"/>
        <v>2481.6</v>
      </c>
      <c r="H623" s="26">
        <f>SUMIFS(MasterSheet!K:K, MasterSheet!B:B, B623, MasterSheet!D:D, C623, MasterSheet!H:H, D623)</f>
        <v>1</v>
      </c>
      <c r="I623" s="26">
        <f t="shared" si="38"/>
        <v>2481.6</v>
      </c>
      <c r="J623" s="28">
        <f>SUMIFS(MasterSheet!L:L, MasterSheet!B:B, B623, MasterSheet!D:D, C623, MasterSheet!H:H, D623)</f>
        <v>0</v>
      </c>
      <c r="K623" s="28">
        <f t="shared" si="39"/>
        <v>0</v>
      </c>
      <c r="L623" s="21" t="str">
        <f>UPPER(VLOOKUP(D623,MasterSheet!H:U,14,))</f>
        <v>BIOLEGEND</v>
      </c>
    </row>
    <row r="624" spans="1:12" x14ac:dyDescent="0.25">
      <c r="A624" s="21" t="str">
        <f t="shared" si="36"/>
        <v>BIOLEGEND</v>
      </c>
      <c r="B624" s="21" t="str">
        <v>EED116563</v>
      </c>
      <c r="C624" s="30">
        <v>45834</v>
      </c>
      <c r="D624" s="21">
        <v>103107</v>
      </c>
      <c r="E624" s="21">
        <f>_xlfn.XLOOKUP(D624,MasterSheet!H:H,MasterSheet!F:F)</f>
        <v>1900.8000000000002</v>
      </c>
      <c r="F624" s="22">
        <f>SUMIFS(MasterSheet!J:J, MasterSheet!B:B, B624, MasterSheet!D:D, C624, MasterSheet!H:H, D624)</f>
        <v>1</v>
      </c>
      <c r="G624" s="22">
        <f t="shared" si="37"/>
        <v>1900.8000000000002</v>
      </c>
      <c r="H624" s="26">
        <f>SUMIFS(MasterSheet!K:K, MasterSheet!B:B, B624, MasterSheet!D:D, C624, MasterSheet!H:H, D624)</f>
        <v>1</v>
      </c>
      <c r="I624" s="26">
        <f t="shared" si="38"/>
        <v>1900.8000000000002</v>
      </c>
      <c r="J624" s="28">
        <f>SUMIFS(MasterSheet!L:L, MasterSheet!B:B, B624, MasterSheet!D:D, C624, MasterSheet!H:H, D624)</f>
        <v>0</v>
      </c>
      <c r="K624" s="28">
        <f t="shared" si="39"/>
        <v>0</v>
      </c>
      <c r="L624" s="21" t="str">
        <f>UPPER(VLOOKUP(D624,MasterSheet!H:U,14,))</f>
        <v>BIOLEGEND</v>
      </c>
    </row>
    <row r="625" spans="1:12" x14ac:dyDescent="0.25">
      <c r="A625" s="21" t="str">
        <f t="shared" si="36"/>
        <v>BIOLEGEND</v>
      </c>
      <c r="B625" s="21" t="str">
        <v>EED116563</v>
      </c>
      <c r="C625" s="30">
        <v>45834</v>
      </c>
      <c r="D625" s="21">
        <v>103605</v>
      </c>
      <c r="E625" s="21">
        <f>_xlfn.XLOOKUP(D625,MasterSheet!H:H,MasterSheet!F:F)</f>
        <v>4382.3999999999996</v>
      </c>
      <c r="F625" s="22">
        <f>SUMIFS(MasterSheet!J:J, MasterSheet!B:B, B625, MasterSheet!D:D, C625, MasterSheet!H:H, D625)</f>
        <v>1</v>
      </c>
      <c r="G625" s="22">
        <f t="shared" si="37"/>
        <v>4382.3999999999996</v>
      </c>
      <c r="H625" s="26">
        <f>SUMIFS(MasterSheet!K:K, MasterSheet!B:B, B625, MasterSheet!D:D, C625, MasterSheet!H:H, D625)</f>
        <v>1</v>
      </c>
      <c r="I625" s="26">
        <f t="shared" si="38"/>
        <v>4382.3999999999996</v>
      </c>
      <c r="J625" s="28">
        <f>SUMIFS(MasterSheet!L:L, MasterSheet!B:B, B625, MasterSheet!D:D, C625, MasterSheet!H:H, D625)</f>
        <v>0</v>
      </c>
      <c r="K625" s="28">
        <f t="shared" si="39"/>
        <v>0</v>
      </c>
      <c r="L625" s="21" t="str">
        <f>UPPER(VLOOKUP(D625,MasterSheet!H:U,14,))</f>
        <v>BIOLEGEND</v>
      </c>
    </row>
    <row r="626" spans="1:12" x14ac:dyDescent="0.25">
      <c r="A626" s="21" t="str">
        <f t="shared" si="36"/>
        <v>BIOLEGEND</v>
      </c>
      <c r="B626" s="21" t="str">
        <v>EED116563</v>
      </c>
      <c r="C626" s="30">
        <v>45834</v>
      </c>
      <c r="D626" s="21" t="str">
        <v>104453</v>
      </c>
      <c r="E626" s="21">
        <f>_xlfn.XLOOKUP(D626,MasterSheet!H:H,MasterSheet!F:F)</f>
        <v>18018</v>
      </c>
      <c r="F626" s="22">
        <f>SUMIFS(MasterSheet!J:J, MasterSheet!B:B, B626, MasterSheet!D:D, C626, MasterSheet!H:H, D626)</f>
        <v>1</v>
      </c>
      <c r="G626" s="22">
        <f t="shared" si="37"/>
        <v>18018</v>
      </c>
      <c r="H626" s="26">
        <f>SUMIFS(MasterSheet!K:K, MasterSheet!B:B, B626, MasterSheet!D:D, C626, MasterSheet!H:H, D626)</f>
        <v>1</v>
      </c>
      <c r="I626" s="26">
        <f t="shared" si="38"/>
        <v>18018</v>
      </c>
      <c r="J626" s="28">
        <f>SUMIFS(MasterSheet!L:L, MasterSheet!B:B, B626, MasterSheet!D:D, C626, MasterSheet!H:H, D626)</f>
        <v>0</v>
      </c>
      <c r="K626" s="28">
        <f t="shared" si="39"/>
        <v>0</v>
      </c>
      <c r="L626" s="21" t="str">
        <f>UPPER(VLOOKUP(D626,MasterSheet!H:U,14,))</f>
        <v>BIOLEGEND</v>
      </c>
    </row>
    <row r="627" spans="1:12" x14ac:dyDescent="0.25">
      <c r="A627" s="21" t="str">
        <f t="shared" si="36"/>
        <v>BIOLEGEND</v>
      </c>
      <c r="B627" s="21" t="str">
        <v>EED116563</v>
      </c>
      <c r="C627" s="30">
        <v>45834</v>
      </c>
      <c r="D627" s="21">
        <v>104705</v>
      </c>
      <c r="E627" s="21">
        <f>_xlfn.XLOOKUP(D627,MasterSheet!H:H,MasterSheet!F:F)</f>
        <v>3748.8</v>
      </c>
      <c r="F627" s="22">
        <f>SUMIFS(MasterSheet!J:J, MasterSheet!B:B, B627, MasterSheet!D:D, C627, MasterSheet!H:H, D627)</f>
        <v>1</v>
      </c>
      <c r="G627" s="22">
        <f t="shared" si="37"/>
        <v>3748.8</v>
      </c>
      <c r="H627" s="26">
        <f>SUMIFS(MasterSheet!K:K, MasterSheet!B:B, B627, MasterSheet!D:D, C627, MasterSheet!H:H, D627)</f>
        <v>1</v>
      </c>
      <c r="I627" s="26">
        <f t="shared" si="38"/>
        <v>3748.8</v>
      </c>
      <c r="J627" s="28">
        <f>SUMIFS(MasterSheet!L:L, MasterSheet!B:B, B627, MasterSheet!D:D, C627, MasterSheet!H:H, D627)</f>
        <v>0</v>
      </c>
      <c r="K627" s="28">
        <f t="shared" si="39"/>
        <v>0</v>
      </c>
      <c r="L627" s="21" t="str">
        <f>UPPER(VLOOKUP(D627,MasterSheet!H:U,14,))</f>
        <v>BIOLEGEND</v>
      </c>
    </row>
    <row r="628" spans="1:12" x14ac:dyDescent="0.25">
      <c r="A628" s="21" t="str">
        <f t="shared" si="36"/>
        <v>BIOLEGEND</v>
      </c>
      <c r="B628" s="21" t="str">
        <v>EED116563</v>
      </c>
      <c r="C628" s="30">
        <v>45834</v>
      </c>
      <c r="D628" s="21">
        <v>105011</v>
      </c>
      <c r="E628" s="21">
        <f>_xlfn.XLOOKUP(D628,MasterSheet!H:H,MasterSheet!F:F)</f>
        <v>5068.8</v>
      </c>
      <c r="F628" s="22">
        <f>SUMIFS(MasterSheet!J:J, MasterSheet!B:B, B628, MasterSheet!D:D, C628, MasterSheet!H:H, D628)</f>
        <v>1</v>
      </c>
      <c r="G628" s="22">
        <f t="shared" si="37"/>
        <v>5068.8</v>
      </c>
      <c r="H628" s="26">
        <f>SUMIFS(MasterSheet!K:K, MasterSheet!B:B, B628, MasterSheet!D:D, C628, MasterSheet!H:H, D628)</f>
        <v>1</v>
      </c>
      <c r="I628" s="26">
        <f t="shared" si="38"/>
        <v>5068.8</v>
      </c>
      <c r="J628" s="28">
        <f>SUMIFS(MasterSheet!L:L, MasterSheet!B:B, B628, MasterSheet!D:D, C628, MasterSheet!H:H, D628)</f>
        <v>0</v>
      </c>
      <c r="K628" s="28">
        <f t="shared" si="39"/>
        <v>0</v>
      </c>
      <c r="L628" s="21" t="str">
        <f>UPPER(VLOOKUP(D628,MasterSheet!H:U,14,))</f>
        <v>BIOLEGEND</v>
      </c>
    </row>
    <row r="629" spans="1:12" x14ac:dyDescent="0.25">
      <c r="A629" s="21" t="str">
        <f t="shared" si="36"/>
        <v>BIOLEGEND</v>
      </c>
      <c r="B629" s="21" t="str">
        <v>EED116563</v>
      </c>
      <c r="C629" s="30">
        <v>45834</v>
      </c>
      <c r="D629" s="21">
        <v>106305</v>
      </c>
      <c r="E629" s="21">
        <f>_xlfn.XLOOKUP(D629,MasterSheet!H:H,MasterSheet!F:F)</f>
        <v>5808</v>
      </c>
      <c r="F629" s="22">
        <f>SUMIFS(MasterSheet!J:J, MasterSheet!B:B, B629, MasterSheet!D:D, C629, MasterSheet!H:H, D629)</f>
        <v>1</v>
      </c>
      <c r="G629" s="22">
        <f t="shared" si="37"/>
        <v>5808</v>
      </c>
      <c r="H629" s="26">
        <f>SUMIFS(MasterSheet!K:K, MasterSheet!B:B, B629, MasterSheet!D:D, C629, MasterSheet!H:H, D629)</f>
        <v>1</v>
      </c>
      <c r="I629" s="26">
        <f t="shared" si="38"/>
        <v>5808</v>
      </c>
      <c r="J629" s="28">
        <f>SUMIFS(MasterSheet!L:L, MasterSheet!B:B, B629, MasterSheet!D:D, C629, MasterSheet!H:H, D629)</f>
        <v>0</v>
      </c>
      <c r="K629" s="28">
        <f t="shared" si="39"/>
        <v>0</v>
      </c>
      <c r="L629" s="21" t="str">
        <f>UPPER(VLOOKUP(D629,MasterSheet!H:U,14,))</f>
        <v>BIOLEGEND</v>
      </c>
    </row>
    <row r="630" spans="1:12" x14ac:dyDescent="0.25">
      <c r="A630" s="21" t="str">
        <f t="shared" si="36"/>
        <v>BIOLEGEND</v>
      </c>
      <c r="B630" s="21" t="str">
        <v>EED116563</v>
      </c>
      <c r="C630" s="30">
        <v>45834</v>
      </c>
      <c r="D630" s="21">
        <v>107628</v>
      </c>
      <c r="E630" s="21">
        <f>_xlfn.XLOOKUP(D630,MasterSheet!H:H,MasterSheet!F:F)</f>
        <v>15417.599999999999</v>
      </c>
      <c r="F630" s="22">
        <f>SUMIFS(MasterSheet!J:J, MasterSheet!B:B, B630, MasterSheet!D:D, C630, MasterSheet!H:H, D630)</f>
        <v>1</v>
      </c>
      <c r="G630" s="22">
        <f t="shared" si="37"/>
        <v>15417.599999999999</v>
      </c>
      <c r="H630" s="26">
        <f>SUMIFS(MasterSheet!K:K, MasterSheet!B:B, B630, MasterSheet!D:D, C630, MasterSheet!H:H, D630)</f>
        <v>1</v>
      </c>
      <c r="I630" s="26">
        <f t="shared" si="38"/>
        <v>15417.599999999999</v>
      </c>
      <c r="J630" s="28">
        <f>SUMIFS(MasterSheet!L:L, MasterSheet!B:B, B630, MasterSheet!D:D, C630, MasterSheet!H:H, D630)</f>
        <v>0</v>
      </c>
      <c r="K630" s="28">
        <f t="shared" si="39"/>
        <v>0</v>
      </c>
      <c r="L630" s="21" t="str">
        <f>UPPER(VLOOKUP(D630,MasterSheet!H:U,14,))</f>
        <v>BIOLEGEND</v>
      </c>
    </row>
    <row r="631" spans="1:12" x14ac:dyDescent="0.25">
      <c r="A631" s="21" t="str">
        <f t="shared" si="36"/>
        <v>BIOLEGEND</v>
      </c>
      <c r="B631" s="21" t="str">
        <v>EED116563</v>
      </c>
      <c r="C631" s="30">
        <v>45834</v>
      </c>
      <c r="D631" s="21">
        <v>108111</v>
      </c>
      <c r="E631" s="21">
        <f>_xlfn.XLOOKUP(D631,MasterSheet!H:H,MasterSheet!F:F)</f>
        <v>4382.3999999999996</v>
      </c>
      <c r="F631" s="22">
        <f>SUMIFS(MasterSheet!J:J, MasterSheet!B:B, B631, MasterSheet!D:D, C631, MasterSheet!H:H, D631)</f>
        <v>1</v>
      </c>
      <c r="G631" s="22">
        <f t="shared" si="37"/>
        <v>4382.3999999999996</v>
      </c>
      <c r="H631" s="26">
        <f>SUMIFS(MasterSheet!K:K, MasterSheet!B:B, B631, MasterSheet!D:D, C631, MasterSheet!H:H, D631)</f>
        <v>1</v>
      </c>
      <c r="I631" s="26">
        <f t="shared" si="38"/>
        <v>4382.3999999999996</v>
      </c>
      <c r="J631" s="28">
        <f>SUMIFS(MasterSheet!L:L, MasterSheet!B:B, B631, MasterSheet!D:D, C631, MasterSheet!H:H, D631)</f>
        <v>0</v>
      </c>
      <c r="K631" s="28">
        <f t="shared" si="39"/>
        <v>0</v>
      </c>
      <c r="L631" s="21" t="str">
        <f>UPPER(VLOOKUP(D631,MasterSheet!H:U,14,))</f>
        <v>BIOLEGEND</v>
      </c>
    </row>
    <row r="632" spans="1:12" x14ac:dyDescent="0.25">
      <c r="A632" s="21" t="str">
        <f t="shared" si="36"/>
        <v>BIOLEGEND</v>
      </c>
      <c r="B632" s="21" t="str">
        <v>EED116563</v>
      </c>
      <c r="C632" s="30">
        <v>45834</v>
      </c>
      <c r="D632" s="21">
        <v>115533</v>
      </c>
      <c r="E632" s="21">
        <f>_xlfn.XLOOKUP(D632,MasterSheet!H:H,MasterSheet!F:F)</f>
        <v>4699.2</v>
      </c>
      <c r="F632" s="22">
        <f>SUMIFS(MasterSheet!J:J, MasterSheet!B:B, B632, MasterSheet!D:D, C632, MasterSheet!H:H, D632)</f>
        <v>1</v>
      </c>
      <c r="G632" s="22">
        <f t="shared" si="37"/>
        <v>4699.2</v>
      </c>
      <c r="H632" s="26">
        <f>SUMIFS(MasterSheet!K:K, MasterSheet!B:B, B632, MasterSheet!D:D, C632, MasterSheet!H:H, D632)</f>
        <v>1</v>
      </c>
      <c r="I632" s="26">
        <f t="shared" si="38"/>
        <v>4699.2</v>
      </c>
      <c r="J632" s="28">
        <f>SUMIFS(MasterSheet!L:L, MasterSheet!B:B, B632, MasterSheet!D:D, C632, MasterSheet!H:H, D632)</f>
        <v>0</v>
      </c>
      <c r="K632" s="28">
        <f t="shared" si="39"/>
        <v>0</v>
      </c>
      <c r="L632" s="21" t="str">
        <f>UPPER(VLOOKUP(D632,MasterSheet!H:U,14,))</f>
        <v>BIOLEGEND</v>
      </c>
    </row>
    <row r="633" spans="1:12" x14ac:dyDescent="0.25">
      <c r="A633" s="21" t="str">
        <f t="shared" si="36"/>
        <v>BIOLEGEND</v>
      </c>
      <c r="B633" s="21" t="str">
        <v>EED116563</v>
      </c>
      <c r="C633" s="30">
        <v>45834</v>
      </c>
      <c r="D633" s="21">
        <v>117339</v>
      </c>
      <c r="E633" s="21">
        <f>_xlfn.XLOOKUP(D633,MasterSheet!H:H,MasterSheet!F:F)</f>
        <v>19272</v>
      </c>
      <c r="F633" s="22">
        <f>SUMIFS(MasterSheet!J:J, MasterSheet!B:B, B633, MasterSheet!D:D, C633, MasterSheet!H:H, D633)</f>
        <v>1</v>
      </c>
      <c r="G633" s="22">
        <f t="shared" si="37"/>
        <v>19272</v>
      </c>
      <c r="H633" s="26">
        <f>SUMIFS(MasterSheet!K:K, MasterSheet!B:B, B633, MasterSheet!D:D, C633, MasterSheet!H:H, D633)</f>
        <v>1</v>
      </c>
      <c r="I633" s="26">
        <f t="shared" si="38"/>
        <v>19272</v>
      </c>
      <c r="J633" s="28">
        <f>SUMIFS(MasterSheet!L:L, MasterSheet!B:B, B633, MasterSheet!D:D, C633, MasterSheet!H:H, D633)</f>
        <v>0</v>
      </c>
      <c r="K633" s="28">
        <f t="shared" si="39"/>
        <v>0</v>
      </c>
      <c r="L633" s="21" t="str">
        <f>UPPER(VLOOKUP(D633,MasterSheet!H:U,14,))</f>
        <v>BIOLEGEND</v>
      </c>
    </row>
    <row r="634" spans="1:12" x14ac:dyDescent="0.25">
      <c r="A634" s="21" t="str">
        <f t="shared" si="36"/>
        <v>BIOLEGEND</v>
      </c>
      <c r="B634" s="21" t="str">
        <v>EED116563</v>
      </c>
      <c r="C634" s="30">
        <v>45834</v>
      </c>
      <c r="D634" s="21">
        <v>119309</v>
      </c>
      <c r="E634" s="21">
        <f>_xlfn.XLOOKUP(D634,MasterSheet!H:H,MasterSheet!F:F)</f>
        <v>5016</v>
      </c>
      <c r="F634" s="22">
        <f>SUMIFS(MasterSheet!J:J, MasterSheet!B:B, B634, MasterSheet!D:D, C634, MasterSheet!H:H, D634)</f>
        <v>1</v>
      </c>
      <c r="G634" s="22">
        <f t="shared" si="37"/>
        <v>5016</v>
      </c>
      <c r="H634" s="26">
        <f>SUMIFS(MasterSheet!K:K, MasterSheet!B:B, B634, MasterSheet!D:D, C634, MasterSheet!H:H, D634)</f>
        <v>1</v>
      </c>
      <c r="I634" s="26">
        <f t="shared" si="38"/>
        <v>5016</v>
      </c>
      <c r="J634" s="28">
        <f>SUMIFS(MasterSheet!L:L, MasterSheet!B:B, B634, MasterSheet!D:D, C634, MasterSheet!H:H, D634)</f>
        <v>0</v>
      </c>
      <c r="K634" s="28">
        <f t="shared" si="39"/>
        <v>0</v>
      </c>
      <c r="L634" s="21" t="str">
        <f>UPPER(VLOOKUP(D634,MasterSheet!H:U,14,))</f>
        <v>BIOLEGEND</v>
      </c>
    </row>
    <row r="635" spans="1:12" x14ac:dyDescent="0.25">
      <c r="A635" s="21" t="str">
        <f t="shared" si="36"/>
        <v>BIOLEGEND</v>
      </c>
      <c r="B635" s="21" t="str">
        <v>EED116563</v>
      </c>
      <c r="C635" s="30">
        <v>45834</v>
      </c>
      <c r="D635" s="21">
        <v>119715</v>
      </c>
      <c r="E635" s="21">
        <f>_xlfn.XLOOKUP(D635,MasterSheet!H:H,MasterSheet!F:F)</f>
        <v>6547.2000000000007</v>
      </c>
      <c r="F635" s="22">
        <f>SUMIFS(MasterSheet!J:J, MasterSheet!B:B, B635, MasterSheet!D:D, C635, MasterSheet!H:H, D635)</f>
        <v>1</v>
      </c>
      <c r="G635" s="22">
        <f t="shared" si="37"/>
        <v>6547.2000000000007</v>
      </c>
      <c r="H635" s="26">
        <f>SUMIFS(MasterSheet!K:K, MasterSheet!B:B, B635, MasterSheet!D:D, C635, MasterSheet!H:H, D635)</f>
        <v>1</v>
      </c>
      <c r="I635" s="26">
        <f t="shared" si="38"/>
        <v>6547.2000000000007</v>
      </c>
      <c r="J635" s="28">
        <f>SUMIFS(MasterSheet!L:L, MasterSheet!B:B, B635, MasterSheet!D:D, C635, MasterSheet!H:H, D635)</f>
        <v>0</v>
      </c>
      <c r="K635" s="28">
        <f t="shared" si="39"/>
        <v>0</v>
      </c>
      <c r="L635" s="21" t="str">
        <f>UPPER(VLOOKUP(D635,MasterSheet!H:U,14,))</f>
        <v>BIOLEGEND</v>
      </c>
    </row>
    <row r="636" spans="1:12" x14ac:dyDescent="0.25">
      <c r="A636" s="21" t="str">
        <f t="shared" si="36"/>
        <v>BIOLEGEND</v>
      </c>
      <c r="B636" s="21" t="str">
        <v>EED116563</v>
      </c>
      <c r="C636" s="30">
        <v>45834</v>
      </c>
      <c r="D636" s="21">
        <v>123109</v>
      </c>
      <c r="E636" s="21">
        <f>_xlfn.XLOOKUP(D636,MasterSheet!H:H,MasterSheet!F:F)</f>
        <v>2270.4</v>
      </c>
      <c r="F636" s="22">
        <f>SUMIFS(MasterSheet!J:J, MasterSheet!B:B, B636, MasterSheet!D:D, C636, MasterSheet!H:H, D636)</f>
        <v>1</v>
      </c>
      <c r="G636" s="22">
        <f t="shared" si="37"/>
        <v>2270.4</v>
      </c>
      <c r="H636" s="26">
        <f>SUMIFS(MasterSheet!K:K, MasterSheet!B:B, B636, MasterSheet!D:D, C636, MasterSheet!H:H, D636)</f>
        <v>1</v>
      </c>
      <c r="I636" s="26">
        <f t="shared" si="38"/>
        <v>2270.4</v>
      </c>
      <c r="J636" s="28">
        <f>SUMIFS(MasterSheet!L:L, MasterSheet!B:B, B636, MasterSheet!D:D, C636, MasterSheet!H:H, D636)</f>
        <v>0</v>
      </c>
      <c r="K636" s="28">
        <f t="shared" si="39"/>
        <v>0</v>
      </c>
      <c r="L636" s="21" t="str">
        <f>UPPER(VLOOKUP(D636,MasterSheet!H:U,14,))</f>
        <v>BIOLEGEND</v>
      </c>
    </row>
    <row r="637" spans="1:12" x14ac:dyDescent="0.25">
      <c r="A637" s="21" t="str">
        <f t="shared" si="36"/>
        <v>BIOLEGEND</v>
      </c>
      <c r="B637" s="21" t="str">
        <v>EED116563</v>
      </c>
      <c r="C637" s="30">
        <v>45834</v>
      </c>
      <c r="D637" s="21">
        <v>124225</v>
      </c>
      <c r="E637" s="21">
        <f>_xlfn.XLOOKUP(D637,MasterSheet!H:H,MasterSheet!F:F)</f>
        <v>7761.6</v>
      </c>
      <c r="F637" s="22">
        <f>SUMIFS(MasterSheet!J:J, MasterSheet!B:B, B637, MasterSheet!D:D, C637, MasterSheet!H:H, D637)</f>
        <v>1</v>
      </c>
      <c r="G637" s="22">
        <f t="shared" si="37"/>
        <v>7761.6</v>
      </c>
      <c r="H637" s="26">
        <f>SUMIFS(MasterSheet!K:K, MasterSheet!B:B, B637, MasterSheet!D:D, C637, MasterSheet!H:H, D637)</f>
        <v>1</v>
      </c>
      <c r="I637" s="26">
        <f t="shared" si="38"/>
        <v>7761.6</v>
      </c>
      <c r="J637" s="28">
        <f>SUMIFS(MasterSheet!L:L, MasterSheet!B:B, B637, MasterSheet!D:D, C637, MasterSheet!H:H, D637)</f>
        <v>0</v>
      </c>
      <c r="K637" s="28">
        <f t="shared" si="39"/>
        <v>0</v>
      </c>
      <c r="L637" s="21" t="str">
        <f>UPPER(VLOOKUP(D637,MasterSheet!H:U,14,))</f>
        <v>BIOLEGEND</v>
      </c>
    </row>
    <row r="638" spans="1:12" x14ac:dyDescent="0.25">
      <c r="A638" s="21" t="str">
        <f t="shared" si="36"/>
        <v>BIOLEGEND</v>
      </c>
      <c r="B638" s="21" t="str">
        <v>EED116563</v>
      </c>
      <c r="C638" s="30">
        <v>45834</v>
      </c>
      <c r="D638" s="21">
        <v>127617</v>
      </c>
      <c r="E638" s="21">
        <f>_xlfn.XLOOKUP(D638,MasterSheet!H:H,MasterSheet!F:F)</f>
        <v>5227.2</v>
      </c>
      <c r="F638" s="22">
        <f>SUMIFS(MasterSheet!J:J, MasterSheet!B:B, B638, MasterSheet!D:D, C638, MasterSheet!H:H, D638)</f>
        <v>1</v>
      </c>
      <c r="G638" s="22">
        <f t="shared" si="37"/>
        <v>5227.2</v>
      </c>
      <c r="H638" s="26">
        <f>SUMIFS(MasterSheet!K:K, MasterSheet!B:B, B638, MasterSheet!D:D, C638, MasterSheet!H:H, D638)</f>
        <v>1</v>
      </c>
      <c r="I638" s="26">
        <f t="shared" si="38"/>
        <v>5227.2</v>
      </c>
      <c r="J638" s="28">
        <f>SUMIFS(MasterSheet!L:L, MasterSheet!B:B, B638, MasterSheet!D:D, C638, MasterSheet!H:H, D638)</f>
        <v>0</v>
      </c>
      <c r="K638" s="28">
        <f t="shared" si="39"/>
        <v>0</v>
      </c>
      <c r="L638" s="21" t="str">
        <f>UPPER(VLOOKUP(D638,MasterSheet!H:U,14,))</f>
        <v>BIOLEGEND</v>
      </c>
    </row>
    <row r="639" spans="1:12" x14ac:dyDescent="0.25">
      <c r="A639" s="21" t="str">
        <f t="shared" si="36"/>
        <v>BIOLEGEND</v>
      </c>
      <c r="B639" s="21" t="str">
        <v>EED116563</v>
      </c>
      <c r="C639" s="30">
        <v>45834</v>
      </c>
      <c r="D639" s="21">
        <v>127624</v>
      </c>
      <c r="E639" s="21">
        <f>_xlfn.XLOOKUP(D639,MasterSheet!H:H,MasterSheet!F:F)</f>
        <v>15998.400000000001</v>
      </c>
      <c r="F639" s="22">
        <f>SUMIFS(MasterSheet!J:J, MasterSheet!B:B, B639, MasterSheet!D:D, C639, MasterSheet!H:H, D639)</f>
        <v>1</v>
      </c>
      <c r="G639" s="22">
        <f t="shared" si="37"/>
        <v>15998.400000000001</v>
      </c>
      <c r="H639" s="26">
        <f>SUMIFS(MasterSheet!K:K, MasterSheet!B:B, B639, MasterSheet!D:D, C639, MasterSheet!H:H, D639)</f>
        <v>1</v>
      </c>
      <c r="I639" s="26">
        <f t="shared" si="38"/>
        <v>15998.400000000001</v>
      </c>
      <c r="J639" s="28">
        <f>SUMIFS(MasterSheet!L:L, MasterSheet!B:B, B639, MasterSheet!D:D, C639, MasterSheet!H:H, D639)</f>
        <v>0</v>
      </c>
      <c r="K639" s="28">
        <f t="shared" si="39"/>
        <v>0</v>
      </c>
      <c r="L639" s="21" t="str">
        <f>UPPER(VLOOKUP(D639,MasterSheet!H:U,14,))</f>
        <v>BIOLEGEND</v>
      </c>
    </row>
    <row r="640" spans="1:12" x14ac:dyDescent="0.25">
      <c r="A640" s="21" t="str">
        <f t="shared" si="36"/>
        <v>BIOLEGEND</v>
      </c>
      <c r="B640" s="21" t="str">
        <v>EED116563</v>
      </c>
      <c r="C640" s="30">
        <v>45834</v>
      </c>
      <c r="D640" s="21">
        <v>128011</v>
      </c>
      <c r="E640" s="21">
        <f>_xlfn.XLOOKUP(D640,MasterSheet!H:H,MasterSheet!F:F)</f>
        <v>7444.7999999999993</v>
      </c>
      <c r="F640" s="22">
        <f>SUMIFS(MasterSheet!J:J, MasterSheet!B:B, B640, MasterSheet!D:D, C640, MasterSheet!H:H, D640)</f>
        <v>1</v>
      </c>
      <c r="G640" s="22">
        <f t="shared" si="37"/>
        <v>7444.7999999999993</v>
      </c>
      <c r="H640" s="26">
        <f>SUMIFS(MasterSheet!K:K, MasterSheet!B:B, B640, MasterSheet!D:D, C640, MasterSheet!H:H, D640)</f>
        <v>1</v>
      </c>
      <c r="I640" s="26">
        <f t="shared" si="38"/>
        <v>7444.7999999999993</v>
      </c>
      <c r="J640" s="28">
        <f>SUMIFS(MasterSheet!L:L, MasterSheet!B:B, B640, MasterSheet!D:D, C640, MasterSheet!H:H, D640)</f>
        <v>0</v>
      </c>
      <c r="K640" s="28">
        <f t="shared" si="39"/>
        <v>0</v>
      </c>
      <c r="L640" s="21" t="str">
        <f>UPPER(VLOOKUP(D640,MasterSheet!H:U,14,))</f>
        <v>BIOLEGEND</v>
      </c>
    </row>
    <row r="641" spans="1:12" x14ac:dyDescent="0.25">
      <c r="A641" s="21" t="str">
        <f t="shared" si="36"/>
        <v>BIOLEGEND</v>
      </c>
      <c r="B641" s="21" t="str">
        <v>EED116563</v>
      </c>
      <c r="C641" s="30">
        <v>45834</v>
      </c>
      <c r="D641" s="21">
        <v>128025</v>
      </c>
      <c r="E641" s="21">
        <f>_xlfn.XLOOKUP(D641,MasterSheet!H:H,MasterSheet!F:F)</f>
        <v>6811.2000000000007</v>
      </c>
      <c r="F641" s="22">
        <f>SUMIFS(MasterSheet!J:J, MasterSheet!B:B, B641, MasterSheet!D:D, C641, MasterSheet!H:H, D641)</f>
        <v>1</v>
      </c>
      <c r="G641" s="22">
        <f t="shared" si="37"/>
        <v>6811.2000000000007</v>
      </c>
      <c r="H641" s="26">
        <f>SUMIFS(MasterSheet!K:K, MasterSheet!B:B, B641, MasterSheet!D:D, C641, MasterSheet!H:H, D641)</f>
        <v>1</v>
      </c>
      <c r="I641" s="26">
        <f t="shared" si="38"/>
        <v>6811.2000000000007</v>
      </c>
      <c r="J641" s="28">
        <f>SUMIFS(MasterSheet!L:L, MasterSheet!B:B, B641, MasterSheet!D:D, C641, MasterSheet!H:H, D641)</f>
        <v>0</v>
      </c>
      <c r="K641" s="28">
        <f t="shared" si="39"/>
        <v>0</v>
      </c>
      <c r="L641" s="21" t="str">
        <f>UPPER(VLOOKUP(D641,MasterSheet!H:U,14,))</f>
        <v>BIOLEGEND</v>
      </c>
    </row>
    <row r="642" spans="1:12" x14ac:dyDescent="0.25">
      <c r="A642" s="21" t="str">
        <f t="shared" ref="A642:A705" si="40">L642</f>
        <v>BIOLEGEND</v>
      </c>
      <c r="B642" s="21" t="str">
        <v>EED116563</v>
      </c>
      <c r="C642" s="30">
        <v>45834</v>
      </c>
      <c r="D642" s="21">
        <v>128032</v>
      </c>
      <c r="E642" s="21">
        <f>_xlfn.XLOOKUP(D642,MasterSheet!H:H,MasterSheet!F:F)</f>
        <v>26136</v>
      </c>
      <c r="F642" s="22">
        <f>SUMIFS(MasterSheet!J:J, MasterSheet!B:B, B642, MasterSheet!D:D, C642, MasterSheet!H:H, D642)</f>
        <v>1</v>
      </c>
      <c r="G642" s="22">
        <f t="shared" si="37"/>
        <v>26136</v>
      </c>
      <c r="H642" s="26">
        <f>SUMIFS(MasterSheet!K:K, MasterSheet!B:B, B642, MasterSheet!D:D, C642, MasterSheet!H:H, D642)</f>
        <v>1</v>
      </c>
      <c r="I642" s="26">
        <f t="shared" si="38"/>
        <v>26136</v>
      </c>
      <c r="J642" s="28">
        <f>SUMIFS(MasterSheet!L:L, MasterSheet!B:B, B642, MasterSheet!D:D, C642, MasterSheet!H:H, D642)</f>
        <v>0</v>
      </c>
      <c r="K642" s="28">
        <f t="shared" si="39"/>
        <v>0</v>
      </c>
      <c r="L642" s="21" t="str">
        <f>UPPER(VLOOKUP(D642,MasterSheet!H:U,14,))</f>
        <v>BIOLEGEND</v>
      </c>
    </row>
    <row r="643" spans="1:12" x14ac:dyDescent="0.25">
      <c r="A643" s="21" t="str">
        <f t="shared" si="40"/>
        <v>BIOLEGEND</v>
      </c>
      <c r="B643" s="21" t="str">
        <v>EED116563</v>
      </c>
      <c r="C643" s="30">
        <v>45834</v>
      </c>
      <c r="D643" s="21">
        <v>135505</v>
      </c>
      <c r="E643" s="21">
        <f>_xlfn.XLOOKUP(D643,MasterSheet!H:H,MasterSheet!F:F)</f>
        <v>6177.6</v>
      </c>
      <c r="F643" s="22">
        <f>SUMIFS(MasterSheet!J:J, MasterSheet!B:B, B643, MasterSheet!D:D, C643, MasterSheet!H:H, D643)</f>
        <v>1</v>
      </c>
      <c r="G643" s="22">
        <f t="shared" ref="G643:G706" si="41">F643*E643</f>
        <v>6177.6</v>
      </c>
      <c r="H643" s="26">
        <f>SUMIFS(MasterSheet!K:K, MasterSheet!B:B, B643, MasterSheet!D:D, C643, MasterSheet!H:H, D643)</f>
        <v>1</v>
      </c>
      <c r="I643" s="26">
        <f t="shared" ref="I643:I706" si="42">H643*E643</f>
        <v>6177.6</v>
      </c>
      <c r="J643" s="28">
        <f>SUMIFS(MasterSheet!L:L, MasterSheet!B:B, B643, MasterSheet!D:D, C643, MasterSheet!H:H, D643)</f>
        <v>0</v>
      </c>
      <c r="K643" s="28">
        <f t="shared" ref="K643:K706" si="43">J643*E643</f>
        <v>0</v>
      </c>
      <c r="L643" s="21" t="str">
        <f>UPPER(VLOOKUP(D643,MasterSheet!H:U,14,))</f>
        <v>BIOLEGEND</v>
      </c>
    </row>
    <row r="644" spans="1:12" x14ac:dyDescent="0.25">
      <c r="A644" s="21" t="str">
        <f t="shared" si="40"/>
        <v>BIOLEGEND</v>
      </c>
      <c r="B644" s="21" t="str">
        <v>EED116563</v>
      </c>
      <c r="C644" s="30">
        <v>45834</v>
      </c>
      <c r="D644" s="21">
        <v>137618</v>
      </c>
      <c r="E644" s="21">
        <f>_xlfn.XLOOKUP(D644,MasterSheet!H:H,MasterSheet!F:F)</f>
        <v>19219.2</v>
      </c>
      <c r="F644" s="22">
        <f>SUMIFS(MasterSheet!J:J, MasterSheet!B:B, B644, MasterSheet!D:D, C644, MasterSheet!H:H, D644)</f>
        <v>1</v>
      </c>
      <c r="G644" s="22">
        <f t="shared" si="41"/>
        <v>19219.2</v>
      </c>
      <c r="H644" s="26">
        <f>SUMIFS(MasterSheet!K:K, MasterSheet!B:B, B644, MasterSheet!D:D, C644, MasterSheet!H:H, D644)</f>
        <v>1</v>
      </c>
      <c r="I644" s="26">
        <f t="shared" si="42"/>
        <v>19219.2</v>
      </c>
      <c r="J644" s="28">
        <f>SUMIFS(MasterSheet!L:L, MasterSheet!B:B, B644, MasterSheet!D:D, C644, MasterSheet!H:H, D644)</f>
        <v>0</v>
      </c>
      <c r="K644" s="28">
        <f t="shared" si="43"/>
        <v>0</v>
      </c>
      <c r="L644" s="21" t="str">
        <f>UPPER(VLOOKUP(D644,MasterSheet!H:U,14,))</f>
        <v>BIOLEGEND</v>
      </c>
    </row>
    <row r="645" spans="1:12" x14ac:dyDescent="0.25">
      <c r="A645" s="21" t="str">
        <f t="shared" si="40"/>
        <v>BIOLEGEND</v>
      </c>
      <c r="B645" s="21" t="str">
        <v>EED116563</v>
      </c>
      <c r="C645" s="30">
        <v>45834</v>
      </c>
      <c r="D645" s="21">
        <v>138421</v>
      </c>
      <c r="E645" s="21">
        <f>_xlfn.XLOOKUP(D645,MasterSheet!H:H,MasterSheet!F:F)</f>
        <v>20394</v>
      </c>
      <c r="F645" s="22">
        <f>SUMIFS(MasterSheet!J:J, MasterSheet!B:B, B645, MasterSheet!D:D, C645, MasterSheet!H:H, D645)</f>
        <v>1</v>
      </c>
      <c r="G645" s="22">
        <f t="shared" si="41"/>
        <v>20394</v>
      </c>
      <c r="H645" s="26">
        <f>SUMIFS(MasterSheet!K:K, MasterSheet!B:B, B645, MasterSheet!D:D, C645, MasterSheet!H:H, D645)</f>
        <v>1</v>
      </c>
      <c r="I645" s="26">
        <f t="shared" si="42"/>
        <v>20394</v>
      </c>
      <c r="J645" s="28">
        <f>SUMIFS(MasterSheet!L:L, MasterSheet!B:B, B645, MasterSheet!D:D, C645, MasterSheet!H:H, D645)</f>
        <v>0</v>
      </c>
      <c r="K645" s="28">
        <f t="shared" si="43"/>
        <v>0</v>
      </c>
      <c r="L645" s="21" t="str">
        <f>UPPER(VLOOKUP(D645,MasterSheet!H:U,14,))</f>
        <v>BIOLEGEND</v>
      </c>
    </row>
    <row r="646" spans="1:12" x14ac:dyDescent="0.25">
      <c r="A646" s="21" t="str">
        <f t="shared" si="40"/>
        <v>BIOLEGEND</v>
      </c>
      <c r="B646" s="21" t="str">
        <v>EED116563</v>
      </c>
      <c r="C646" s="30">
        <v>45834</v>
      </c>
      <c r="D646" s="21">
        <v>141611</v>
      </c>
      <c r="E646" s="21">
        <f>_xlfn.XLOOKUP(D646,MasterSheet!H:H,MasterSheet!F:F)</f>
        <v>6811.2000000000007</v>
      </c>
      <c r="F646" s="22">
        <f>SUMIFS(MasterSheet!J:J, MasterSheet!B:B, B646, MasterSheet!D:D, C646, MasterSheet!H:H, D646)</f>
        <v>1</v>
      </c>
      <c r="G646" s="22">
        <f t="shared" si="41"/>
        <v>6811.2000000000007</v>
      </c>
      <c r="H646" s="26">
        <f>SUMIFS(MasterSheet!K:K, MasterSheet!B:B, B646, MasterSheet!D:D, C646, MasterSheet!H:H, D646)</f>
        <v>1</v>
      </c>
      <c r="I646" s="26">
        <f t="shared" si="42"/>
        <v>6811.2000000000007</v>
      </c>
      <c r="J646" s="28">
        <f>SUMIFS(MasterSheet!L:L, MasterSheet!B:B, B646, MasterSheet!D:D, C646, MasterSheet!H:H, D646)</f>
        <v>0</v>
      </c>
      <c r="K646" s="28">
        <f t="shared" si="43"/>
        <v>0</v>
      </c>
      <c r="L646" s="21" t="str">
        <f>UPPER(VLOOKUP(D646,MasterSheet!H:U,14,))</f>
        <v>BIOLEGEND</v>
      </c>
    </row>
    <row r="647" spans="1:12" x14ac:dyDescent="0.25">
      <c r="A647" s="21" t="str">
        <f t="shared" si="40"/>
        <v>BIOLEGEND</v>
      </c>
      <c r="B647" s="21" t="str">
        <v>EED116563</v>
      </c>
      <c r="C647" s="30">
        <v>45834</v>
      </c>
      <c r="D647" s="21">
        <v>141717</v>
      </c>
      <c r="E647" s="21">
        <f>_xlfn.XLOOKUP(D647,MasterSheet!H:H,MasterSheet!F:F)</f>
        <v>13464</v>
      </c>
      <c r="F647" s="22">
        <f>SUMIFS(MasterSheet!J:J, MasterSheet!B:B, B647, MasterSheet!D:D, C647, MasterSheet!H:H, D647)</f>
        <v>1</v>
      </c>
      <c r="G647" s="22">
        <f t="shared" si="41"/>
        <v>13464</v>
      </c>
      <c r="H647" s="26">
        <f>SUMIFS(MasterSheet!K:K, MasterSheet!B:B, B647, MasterSheet!D:D, C647, MasterSheet!H:H, D647)</f>
        <v>1</v>
      </c>
      <c r="I647" s="26">
        <f t="shared" si="42"/>
        <v>13464</v>
      </c>
      <c r="J647" s="28">
        <f>SUMIFS(MasterSheet!L:L, MasterSheet!B:B, B647, MasterSheet!D:D, C647, MasterSheet!H:H, D647)</f>
        <v>0</v>
      </c>
      <c r="K647" s="28">
        <f t="shared" si="43"/>
        <v>0</v>
      </c>
      <c r="L647" s="21" t="str">
        <f>UPPER(VLOOKUP(D647,MasterSheet!H:U,14,))</f>
        <v>BIOLEGEND</v>
      </c>
    </row>
    <row r="648" spans="1:12" x14ac:dyDescent="0.25">
      <c r="A648" s="21" t="str">
        <f t="shared" si="40"/>
        <v>BIOLEGEND</v>
      </c>
      <c r="B648" s="21" t="str">
        <v>EED116563</v>
      </c>
      <c r="C648" s="30">
        <v>45834</v>
      </c>
      <c r="D648" s="21">
        <v>141720</v>
      </c>
      <c r="E648" s="21">
        <f>_xlfn.XLOOKUP(D648,MasterSheet!H:H,MasterSheet!F:F)</f>
        <v>18902.400000000001</v>
      </c>
      <c r="F648" s="22">
        <f>SUMIFS(MasterSheet!J:J, MasterSheet!B:B, B648, MasterSheet!D:D, C648, MasterSheet!H:H, D648)</f>
        <v>1</v>
      </c>
      <c r="G648" s="22">
        <f t="shared" si="41"/>
        <v>18902.400000000001</v>
      </c>
      <c r="H648" s="26">
        <f>SUMIFS(MasterSheet!K:K, MasterSheet!B:B, B648, MasterSheet!D:D, C648, MasterSheet!H:H, D648)</f>
        <v>1</v>
      </c>
      <c r="I648" s="26">
        <f t="shared" si="42"/>
        <v>18902.400000000001</v>
      </c>
      <c r="J648" s="28">
        <f>SUMIFS(MasterSheet!L:L, MasterSheet!B:B, B648, MasterSheet!D:D, C648, MasterSheet!H:H, D648)</f>
        <v>0</v>
      </c>
      <c r="K648" s="28">
        <f t="shared" si="43"/>
        <v>0</v>
      </c>
      <c r="L648" s="21" t="str">
        <f>UPPER(VLOOKUP(D648,MasterSheet!H:U,14,))</f>
        <v>BIOLEGEND</v>
      </c>
    </row>
    <row r="649" spans="1:12" x14ac:dyDescent="0.25">
      <c r="A649" s="21" t="str">
        <f t="shared" si="40"/>
        <v>BIOLEGEND</v>
      </c>
      <c r="B649" s="21" t="str">
        <v>EED116563</v>
      </c>
      <c r="C649" s="30">
        <v>45834</v>
      </c>
      <c r="D649" s="21">
        <v>142503</v>
      </c>
      <c r="E649" s="21">
        <f>_xlfn.XLOOKUP(D649,MasterSheet!H:H,MasterSheet!F:F)</f>
        <v>7128</v>
      </c>
      <c r="F649" s="22">
        <f>SUMIFS(MasterSheet!J:J, MasterSheet!B:B, B649, MasterSheet!D:D, C649, MasterSheet!H:H, D649)</f>
        <v>1</v>
      </c>
      <c r="G649" s="22">
        <f t="shared" si="41"/>
        <v>7128</v>
      </c>
      <c r="H649" s="26">
        <f>SUMIFS(MasterSheet!K:K, MasterSheet!B:B, B649, MasterSheet!D:D, C649, MasterSheet!H:H, D649)</f>
        <v>1</v>
      </c>
      <c r="I649" s="26">
        <f t="shared" si="42"/>
        <v>7128</v>
      </c>
      <c r="J649" s="28">
        <f>SUMIFS(MasterSheet!L:L, MasterSheet!B:B, B649, MasterSheet!D:D, C649, MasterSheet!H:H, D649)</f>
        <v>0</v>
      </c>
      <c r="K649" s="28">
        <f t="shared" si="43"/>
        <v>0</v>
      </c>
      <c r="L649" s="21" t="str">
        <f>UPPER(VLOOKUP(D649,MasterSheet!H:U,14,))</f>
        <v>BIOLEGEND</v>
      </c>
    </row>
    <row r="650" spans="1:12" x14ac:dyDescent="0.25">
      <c r="A650" s="21" t="str">
        <f t="shared" si="40"/>
        <v>BIOLEGEND</v>
      </c>
      <c r="B650" s="21" t="str">
        <v>EED116563</v>
      </c>
      <c r="C650" s="30">
        <v>45834</v>
      </c>
      <c r="D650" s="21">
        <v>143215</v>
      </c>
      <c r="E650" s="21">
        <f>_xlfn.XLOOKUP(D650,MasterSheet!H:H,MasterSheet!F:F)</f>
        <v>8395.2000000000007</v>
      </c>
      <c r="F650" s="22">
        <f>SUMIFS(MasterSheet!J:J, MasterSheet!B:B, B650, MasterSheet!D:D, C650, MasterSheet!H:H, D650)</f>
        <v>1</v>
      </c>
      <c r="G650" s="22">
        <f t="shared" si="41"/>
        <v>8395.2000000000007</v>
      </c>
      <c r="H650" s="26">
        <f>SUMIFS(MasterSheet!K:K, MasterSheet!B:B, B650, MasterSheet!D:D, C650, MasterSheet!H:H, D650)</f>
        <v>1</v>
      </c>
      <c r="I650" s="26">
        <f t="shared" si="42"/>
        <v>8395.2000000000007</v>
      </c>
      <c r="J650" s="28">
        <f>SUMIFS(MasterSheet!L:L, MasterSheet!B:B, B650, MasterSheet!D:D, C650, MasterSheet!H:H, D650)</f>
        <v>0</v>
      </c>
      <c r="K650" s="28">
        <f t="shared" si="43"/>
        <v>0</v>
      </c>
      <c r="L650" s="21" t="str">
        <f>UPPER(VLOOKUP(D650,MasterSheet!H:U,14,))</f>
        <v>BIOLEGEND</v>
      </c>
    </row>
    <row r="651" spans="1:12" x14ac:dyDescent="0.25">
      <c r="A651" s="21" t="str">
        <f t="shared" si="40"/>
        <v>BIOLEGEND</v>
      </c>
      <c r="B651" s="21" t="str">
        <v>EED116563</v>
      </c>
      <c r="C651" s="30">
        <v>45834</v>
      </c>
      <c r="D651" s="21">
        <v>151003</v>
      </c>
      <c r="E651" s="21">
        <f>_xlfn.XLOOKUP(D651,MasterSheet!H:H,MasterSheet!F:F)</f>
        <v>8395.2000000000007</v>
      </c>
      <c r="F651" s="22">
        <f>SUMIFS(MasterSheet!J:J, MasterSheet!B:B, B651, MasterSheet!D:D, C651, MasterSheet!H:H, D651)</f>
        <v>1</v>
      </c>
      <c r="G651" s="22">
        <f t="shared" si="41"/>
        <v>8395.2000000000007</v>
      </c>
      <c r="H651" s="26">
        <f>SUMIFS(MasterSheet!K:K, MasterSheet!B:B, B651, MasterSheet!D:D, C651, MasterSheet!H:H, D651)</f>
        <v>1</v>
      </c>
      <c r="I651" s="26">
        <f t="shared" si="42"/>
        <v>8395.2000000000007</v>
      </c>
      <c r="J651" s="28">
        <f>SUMIFS(MasterSheet!L:L, MasterSheet!B:B, B651, MasterSheet!D:D, C651, MasterSheet!H:H, D651)</f>
        <v>0</v>
      </c>
      <c r="K651" s="28">
        <f t="shared" si="43"/>
        <v>0</v>
      </c>
      <c r="L651" s="21" t="str">
        <f>UPPER(VLOOKUP(D651,MasterSheet!H:U,14,))</f>
        <v>BIOLEGEND</v>
      </c>
    </row>
    <row r="652" spans="1:12" x14ac:dyDescent="0.25">
      <c r="A652" s="21" t="str">
        <f t="shared" si="40"/>
        <v>BIOLEGEND</v>
      </c>
      <c r="B652" s="21" t="str">
        <v>EED116563</v>
      </c>
      <c r="C652" s="30">
        <v>45834</v>
      </c>
      <c r="D652" s="21">
        <v>152404</v>
      </c>
      <c r="E652" s="21">
        <f>_xlfn.XLOOKUP(D652,MasterSheet!H:H,MasterSheet!F:F)</f>
        <v>9662.4</v>
      </c>
      <c r="F652" s="22">
        <f>SUMIFS(MasterSheet!J:J, MasterSheet!B:B, B652, MasterSheet!D:D, C652, MasterSheet!H:H, D652)</f>
        <v>1</v>
      </c>
      <c r="G652" s="22">
        <f t="shared" si="41"/>
        <v>9662.4</v>
      </c>
      <c r="H652" s="26">
        <f>SUMIFS(MasterSheet!K:K, MasterSheet!B:B, B652, MasterSheet!D:D, C652, MasterSheet!H:H, D652)</f>
        <v>1</v>
      </c>
      <c r="I652" s="26">
        <f t="shared" si="42"/>
        <v>9662.4</v>
      </c>
      <c r="J652" s="28">
        <f>SUMIFS(MasterSheet!L:L, MasterSheet!B:B, B652, MasterSheet!D:D, C652, MasterSheet!H:H, D652)</f>
        <v>0</v>
      </c>
      <c r="K652" s="28">
        <f t="shared" si="43"/>
        <v>0</v>
      </c>
      <c r="L652" s="21" t="str">
        <f>UPPER(VLOOKUP(D652,MasterSheet!H:U,14,))</f>
        <v>BIOLEGEND</v>
      </c>
    </row>
    <row r="653" spans="1:12" x14ac:dyDescent="0.25">
      <c r="A653" s="21" t="str">
        <f t="shared" si="40"/>
        <v>BIOLEGEND</v>
      </c>
      <c r="B653" s="21" t="str">
        <v>EED116563</v>
      </c>
      <c r="C653" s="30">
        <v>45834</v>
      </c>
      <c r="D653" s="21">
        <v>152421</v>
      </c>
      <c r="E653" s="21">
        <f>_xlfn.XLOOKUP(D653,MasterSheet!H:H,MasterSheet!F:F)</f>
        <v>16830</v>
      </c>
      <c r="F653" s="22">
        <f>SUMIFS(MasterSheet!J:J, MasterSheet!B:B, B653, MasterSheet!D:D, C653, MasterSheet!H:H, D653)</f>
        <v>1</v>
      </c>
      <c r="G653" s="22">
        <f t="shared" si="41"/>
        <v>16830</v>
      </c>
      <c r="H653" s="26">
        <f>SUMIFS(MasterSheet!K:K, MasterSheet!B:B, B653, MasterSheet!D:D, C653, MasterSheet!H:H, D653)</f>
        <v>1</v>
      </c>
      <c r="I653" s="26">
        <f t="shared" si="42"/>
        <v>16830</v>
      </c>
      <c r="J653" s="28">
        <f>SUMIFS(MasterSheet!L:L, MasterSheet!B:B, B653, MasterSheet!D:D, C653, MasterSheet!H:H, D653)</f>
        <v>0</v>
      </c>
      <c r="K653" s="28">
        <f t="shared" si="43"/>
        <v>0</v>
      </c>
      <c r="L653" s="21" t="str">
        <f>UPPER(VLOOKUP(D653,MasterSheet!H:U,14,))</f>
        <v>BIOLEGEND</v>
      </c>
    </row>
    <row r="654" spans="1:12" x14ac:dyDescent="0.25">
      <c r="A654" s="21" t="str">
        <f t="shared" si="40"/>
        <v>BIOLEGEND</v>
      </c>
      <c r="B654" s="21" t="str">
        <v>EED116563</v>
      </c>
      <c r="C654" s="30">
        <v>45834</v>
      </c>
      <c r="D654" s="21">
        <v>153404</v>
      </c>
      <c r="E654" s="21">
        <f>_xlfn.XLOOKUP(D654,MasterSheet!H:H,MasterSheet!F:F)</f>
        <v>35376</v>
      </c>
      <c r="F654" s="22">
        <f>SUMIFS(MasterSheet!J:J, MasterSheet!B:B, B654, MasterSheet!D:D, C654, MasterSheet!H:H, D654)</f>
        <v>2</v>
      </c>
      <c r="G654" s="22">
        <f t="shared" si="41"/>
        <v>70752</v>
      </c>
      <c r="H654" s="26">
        <f>SUMIFS(MasterSheet!K:K, MasterSheet!B:B, B654, MasterSheet!D:D, C654, MasterSheet!H:H, D654)</f>
        <v>2</v>
      </c>
      <c r="I654" s="26">
        <f t="shared" si="42"/>
        <v>70752</v>
      </c>
      <c r="J654" s="28">
        <f>SUMIFS(MasterSheet!L:L, MasterSheet!B:B, B654, MasterSheet!D:D, C654, MasterSheet!H:H, D654)</f>
        <v>0</v>
      </c>
      <c r="K654" s="28">
        <f t="shared" si="43"/>
        <v>0</v>
      </c>
      <c r="L654" s="21" t="str">
        <f>UPPER(VLOOKUP(D654,MasterSheet!H:U,14,))</f>
        <v>BIOLEGEND</v>
      </c>
    </row>
    <row r="655" spans="1:12" x14ac:dyDescent="0.25">
      <c r="A655" s="21" t="str">
        <f t="shared" si="40"/>
        <v>BIOLEGEND</v>
      </c>
      <c r="B655" s="21" t="str">
        <v>EED116563</v>
      </c>
      <c r="C655" s="30">
        <v>45834</v>
      </c>
      <c r="D655" s="21">
        <v>156511</v>
      </c>
      <c r="E655" s="21">
        <f>_xlfn.XLOOKUP(D655,MasterSheet!H:H,MasterSheet!F:F)</f>
        <v>10665.6</v>
      </c>
      <c r="F655" s="22">
        <f>SUMIFS(MasterSheet!J:J, MasterSheet!B:B, B655, MasterSheet!D:D, C655, MasterSheet!H:H, D655)</f>
        <v>2</v>
      </c>
      <c r="G655" s="22">
        <f t="shared" si="41"/>
        <v>21331.200000000001</v>
      </c>
      <c r="H655" s="26">
        <f>SUMIFS(MasterSheet!K:K, MasterSheet!B:B, B655, MasterSheet!D:D, C655, MasterSheet!H:H, D655)</f>
        <v>2</v>
      </c>
      <c r="I655" s="26">
        <f t="shared" si="42"/>
        <v>21331.200000000001</v>
      </c>
      <c r="J655" s="28">
        <f>SUMIFS(MasterSheet!L:L, MasterSheet!B:B, B655, MasterSheet!D:D, C655, MasterSheet!H:H, D655)</f>
        <v>0</v>
      </c>
      <c r="K655" s="28">
        <f t="shared" si="43"/>
        <v>0</v>
      </c>
      <c r="L655" s="21" t="str">
        <f>UPPER(VLOOKUP(D655,MasterSheet!H:U,14,))</f>
        <v>BIOLEGEND</v>
      </c>
    </row>
    <row r="656" spans="1:12" x14ac:dyDescent="0.25">
      <c r="A656" s="21" t="str">
        <f t="shared" si="40"/>
        <v>BIOLEGEND</v>
      </c>
      <c r="B656" s="21" t="str">
        <v>EED116563</v>
      </c>
      <c r="C656" s="30">
        <v>45834</v>
      </c>
      <c r="D656" s="21">
        <v>158007</v>
      </c>
      <c r="E656" s="21">
        <f>_xlfn.XLOOKUP(D656,MasterSheet!H:H,MasterSheet!F:F)</f>
        <v>4382.3999999999996</v>
      </c>
      <c r="F656" s="22">
        <f>SUMIFS(MasterSheet!J:J, MasterSheet!B:B, B656, MasterSheet!D:D, C656, MasterSheet!H:H, D656)</f>
        <v>1</v>
      </c>
      <c r="G656" s="22">
        <f t="shared" si="41"/>
        <v>4382.3999999999996</v>
      </c>
      <c r="H656" s="26">
        <f>SUMIFS(MasterSheet!K:K, MasterSheet!B:B, B656, MasterSheet!D:D, C656, MasterSheet!H:H, D656)</f>
        <v>1</v>
      </c>
      <c r="I656" s="26">
        <f t="shared" si="42"/>
        <v>4382.3999999999996</v>
      </c>
      <c r="J656" s="28">
        <f>SUMIFS(MasterSheet!L:L, MasterSheet!B:B, B656, MasterSheet!D:D, C656, MasterSheet!H:H, D656)</f>
        <v>0</v>
      </c>
      <c r="K656" s="28">
        <f t="shared" si="43"/>
        <v>0</v>
      </c>
      <c r="L656" s="21" t="str">
        <f>UPPER(VLOOKUP(D656,MasterSheet!H:U,14,))</f>
        <v>BIOLEGEND</v>
      </c>
    </row>
    <row r="657" spans="1:12" x14ac:dyDescent="0.25">
      <c r="A657" s="21" t="str">
        <f t="shared" si="40"/>
        <v>BIOLEGEND</v>
      </c>
      <c r="B657" s="21" t="str">
        <v>EED116563</v>
      </c>
      <c r="C657" s="30">
        <v>45834</v>
      </c>
      <c r="D657" s="21">
        <v>162905</v>
      </c>
      <c r="E657" s="21">
        <f>_xlfn.XLOOKUP(D657,MasterSheet!H:H,MasterSheet!F:F)</f>
        <v>8395.2000000000007</v>
      </c>
      <c r="F657" s="22">
        <f>SUMIFS(MasterSheet!J:J, MasterSheet!B:B, B657, MasterSheet!D:D, C657, MasterSheet!H:H, D657)</f>
        <v>1</v>
      </c>
      <c r="G657" s="22">
        <f t="shared" si="41"/>
        <v>8395.2000000000007</v>
      </c>
      <c r="H657" s="26">
        <f>SUMIFS(MasterSheet!K:K, MasterSheet!B:B, B657, MasterSheet!D:D, C657, MasterSheet!H:H, D657)</f>
        <v>1</v>
      </c>
      <c r="I657" s="26">
        <f t="shared" si="42"/>
        <v>8395.2000000000007</v>
      </c>
      <c r="J657" s="28">
        <f>SUMIFS(MasterSheet!L:L, MasterSheet!B:B, B657, MasterSheet!D:D, C657, MasterSheet!H:H, D657)</f>
        <v>0</v>
      </c>
      <c r="K657" s="28">
        <f t="shared" si="43"/>
        <v>0</v>
      </c>
      <c r="L657" s="21" t="str">
        <f>UPPER(VLOOKUP(D657,MasterSheet!H:U,14,))</f>
        <v>BIOLEGEND</v>
      </c>
    </row>
    <row r="658" spans="1:12" x14ac:dyDescent="0.25">
      <c r="A658" s="21" t="str">
        <f t="shared" si="40"/>
        <v>BIOLEGEND</v>
      </c>
      <c r="B658" s="21" t="str">
        <v>EED116563</v>
      </c>
      <c r="C658" s="30">
        <v>45834</v>
      </c>
      <c r="D658" s="21">
        <v>165803</v>
      </c>
      <c r="E658" s="21">
        <f>_xlfn.XLOOKUP(D658,MasterSheet!H:H,MasterSheet!F:F)</f>
        <v>6600</v>
      </c>
      <c r="F658" s="22">
        <f>SUMIFS(MasterSheet!J:J, MasterSheet!B:B, B658, MasterSheet!D:D, C658, MasterSheet!H:H, D658)</f>
        <v>1</v>
      </c>
      <c r="G658" s="22">
        <f t="shared" si="41"/>
        <v>6600</v>
      </c>
      <c r="H658" s="26">
        <f>SUMIFS(MasterSheet!K:K, MasterSheet!B:B, B658, MasterSheet!D:D, C658, MasterSheet!H:H, D658)</f>
        <v>1</v>
      </c>
      <c r="I658" s="26">
        <f t="shared" si="42"/>
        <v>6600</v>
      </c>
      <c r="J658" s="28">
        <f>SUMIFS(MasterSheet!L:L, MasterSheet!B:B, B658, MasterSheet!D:D, C658, MasterSheet!H:H, D658)</f>
        <v>0</v>
      </c>
      <c r="K658" s="28">
        <f t="shared" si="43"/>
        <v>0</v>
      </c>
      <c r="L658" s="21" t="str">
        <f>UPPER(VLOOKUP(D658,MasterSheet!H:U,14,))</f>
        <v>BIOLEGEND</v>
      </c>
    </row>
    <row r="659" spans="1:12" x14ac:dyDescent="0.25">
      <c r="A659" s="21" t="str">
        <f t="shared" si="40"/>
        <v>BIOLEGEND</v>
      </c>
      <c r="B659" s="21" t="str">
        <v>EED116563</v>
      </c>
      <c r="C659" s="30">
        <v>45834</v>
      </c>
      <c r="D659" s="21">
        <v>300456</v>
      </c>
      <c r="E659" s="21">
        <f>_xlfn.XLOOKUP(D659,MasterSheet!H:H,MasterSheet!F:F)</f>
        <v>5491.2</v>
      </c>
      <c r="F659" s="22">
        <f>SUMIFS(MasterSheet!J:J, MasterSheet!B:B, B659, MasterSheet!D:D, C659, MasterSheet!H:H, D659)</f>
        <v>1</v>
      </c>
      <c r="G659" s="22">
        <f t="shared" si="41"/>
        <v>5491.2</v>
      </c>
      <c r="H659" s="26">
        <f>SUMIFS(MasterSheet!K:K, MasterSheet!B:B, B659, MasterSheet!D:D, C659, MasterSheet!H:H, D659)</f>
        <v>1</v>
      </c>
      <c r="I659" s="26">
        <f t="shared" si="42"/>
        <v>5491.2</v>
      </c>
      <c r="J659" s="28">
        <f>SUMIFS(MasterSheet!L:L, MasterSheet!B:B, B659, MasterSheet!D:D, C659, MasterSheet!H:H, D659)</f>
        <v>0</v>
      </c>
      <c r="K659" s="28">
        <f t="shared" si="43"/>
        <v>0</v>
      </c>
      <c r="L659" s="21" t="str">
        <f>UPPER(VLOOKUP(D659,MasterSheet!H:U,14,))</f>
        <v>BIOLEGEND</v>
      </c>
    </row>
    <row r="660" spans="1:12" x14ac:dyDescent="0.25">
      <c r="A660" s="21" t="str">
        <f t="shared" si="40"/>
        <v>BIOLEGEND</v>
      </c>
      <c r="B660" s="21" t="str">
        <v>EED116563</v>
      </c>
      <c r="C660" s="30">
        <v>45834</v>
      </c>
      <c r="D660" s="21">
        <v>301334</v>
      </c>
      <c r="E660" s="21">
        <f>_xlfn.XLOOKUP(D660,MasterSheet!H:H,MasterSheet!F:F)</f>
        <v>28710</v>
      </c>
      <c r="F660" s="22">
        <f>SUMIFS(MasterSheet!J:J, MasterSheet!B:B, B660, MasterSheet!D:D, C660, MasterSheet!H:H, D660)</f>
        <v>2</v>
      </c>
      <c r="G660" s="22">
        <f t="shared" si="41"/>
        <v>57420</v>
      </c>
      <c r="H660" s="26">
        <f>SUMIFS(MasterSheet!K:K, MasterSheet!B:B, B660, MasterSheet!D:D, C660, MasterSheet!H:H, D660)</f>
        <v>2</v>
      </c>
      <c r="I660" s="26">
        <f t="shared" si="42"/>
        <v>57420</v>
      </c>
      <c r="J660" s="28">
        <f>SUMIFS(MasterSheet!L:L, MasterSheet!B:B, B660, MasterSheet!D:D, C660, MasterSheet!H:H, D660)</f>
        <v>0</v>
      </c>
      <c r="K660" s="28">
        <f t="shared" si="43"/>
        <v>0</v>
      </c>
      <c r="L660" s="21" t="str">
        <f>UPPER(VLOOKUP(D660,MasterSheet!H:U,14,))</f>
        <v>BIOLEGEND</v>
      </c>
    </row>
    <row r="661" spans="1:12" x14ac:dyDescent="0.25">
      <c r="A661" s="21" t="str">
        <f t="shared" si="40"/>
        <v>BIOLEGEND</v>
      </c>
      <c r="B661" s="21" t="str">
        <v>EED116563</v>
      </c>
      <c r="C661" s="30">
        <v>45834</v>
      </c>
      <c r="D661" s="21">
        <v>301808</v>
      </c>
      <c r="E661" s="21">
        <f>_xlfn.XLOOKUP(D661,MasterSheet!H:H,MasterSheet!F:F)</f>
        <v>8316</v>
      </c>
      <c r="F661" s="22">
        <f>SUMIFS(MasterSheet!J:J, MasterSheet!B:B, B661, MasterSheet!D:D, C661, MasterSheet!H:H, D661)</f>
        <v>3</v>
      </c>
      <c r="G661" s="22">
        <f t="shared" si="41"/>
        <v>24948</v>
      </c>
      <c r="H661" s="26">
        <f>SUMIFS(MasterSheet!K:K, MasterSheet!B:B, B661, MasterSheet!D:D, C661, MasterSheet!H:H, D661)</f>
        <v>3</v>
      </c>
      <c r="I661" s="26">
        <f t="shared" si="42"/>
        <v>24948</v>
      </c>
      <c r="J661" s="28">
        <f>SUMIFS(MasterSheet!L:L, MasterSheet!B:B, B661, MasterSheet!D:D, C661, MasterSheet!H:H, D661)</f>
        <v>0</v>
      </c>
      <c r="K661" s="28">
        <f t="shared" si="43"/>
        <v>0</v>
      </c>
      <c r="L661" s="21" t="str">
        <f>UPPER(VLOOKUP(D661,MasterSheet!H:U,14,))</f>
        <v>BIOLEGEND</v>
      </c>
    </row>
    <row r="662" spans="1:12" x14ac:dyDescent="0.25">
      <c r="A662" s="21" t="str">
        <f t="shared" si="40"/>
        <v>BIOLEGEND</v>
      </c>
      <c r="B662" s="21" t="str">
        <v>EED116563</v>
      </c>
      <c r="C662" s="30">
        <v>45834</v>
      </c>
      <c r="D662" s="21">
        <v>302025</v>
      </c>
      <c r="E662" s="21">
        <f>_xlfn.XLOOKUP(D662,MasterSheet!H:H,MasterSheet!F:F)</f>
        <v>6547.2000000000007</v>
      </c>
      <c r="F662" s="22">
        <f>SUMIFS(MasterSheet!J:J, MasterSheet!B:B, B662, MasterSheet!D:D, C662, MasterSheet!H:H, D662)</f>
        <v>1</v>
      </c>
      <c r="G662" s="22">
        <f t="shared" si="41"/>
        <v>6547.2000000000007</v>
      </c>
      <c r="H662" s="26">
        <f>SUMIFS(MasterSheet!K:K, MasterSheet!B:B, B662, MasterSheet!D:D, C662, MasterSheet!H:H, D662)</f>
        <v>1</v>
      </c>
      <c r="I662" s="26">
        <f t="shared" si="42"/>
        <v>6547.2000000000007</v>
      </c>
      <c r="J662" s="28">
        <f>SUMIFS(MasterSheet!L:L, MasterSheet!B:B, B662, MasterSheet!D:D, C662, MasterSheet!H:H, D662)</f>
        <v>0</v>
      </c>
      <c r="K662" s="28">
        <f t="shared" si="43"/>
        <v>0</v>
      </c>
      <c r="L662" s="21" t="str">
        <f>UPPER(VLOOKUP(D662,MasterSheet!H:U,14,))</f>
        <v>BIOLEGEND</v>
      </c>
    </row>
    <row r="663" spans="1:12" x14ac:dyDescent="0.25">
      <c r="A663" s="21" t="str">
        <f t="shared" si="40"/>
        <v>BIOLEGEND</v>
      </c>
      <c r="B663" s="21" t="str">
        <v>EED116563</v>
      </c>
      <c r="C663" s="30">
        <v>45834</v>
      </c>
      <c r="D663" s="21">
        <v>302216</v>
      </c>
      <c r="E663" s="21">
        <f>_xlfn.XLOOKUP(D663,MasterSheet!H:H,MasterSheet!F:F)</f>
        <v>46252.800000000003</v>
      </c>
      <c r="F663" s="22">
        <f>SUMIFS(MasterSheet!J:J, MasterSheet!B:B, B663, MasterSheet!D:D, C663, MasterSheet!H:H, D663)</f>
        <v>3</v>
      </c>
      <c r="G663" s="22">
        <f t="shared" si="41"/>
        <v>138758.40000000002</v>
      </c>
      <c r="H663" s="26">
        <f>SUMIFS(MasterSheet!K:K, MasterSheet!B:B, B663, MasterSheet!D:D, C663, MasterSheet!H:H, D663)</f>
        <v>3</v>
      </c>
      <c r="I663" s="26">
        <f t="shared" si="42"/>
        <v>138758.40000000002</v>
      </c>
      <c r="J663" s="28">
        <f>SUMIFS(MasterSheet!L:L, MasterSheet!B:B, B663, MasterSheet!D:D, C663, MasterSheet!H:H, D663)</f>
        <v>0</v>
      </c>
      <c r="K663" s="28">
        <f t="shared" si="43"/>
        <v>0</v>
      </c>
      <c r="L663" s="21" t="str">
        <f>UPPER(VLOOKUP(D663,MasterSheet!H:U,14,))</f>
        <v>BIOLEGEND</v>
      </c>
    </row>
    <row r="664" spans="1:12" x14ac:dyDescent="0.25">
      <c r="A664" s="21" t="str">
        <f t="shared" si="40"/>
        <v>BIOLEGEND</v>
      </c>
      <c r="B664" s="21" t="str">
        <v>EED116563</v>
      </c>
      <c r="C664" s="30">
        <v>45834</v>
      </c>
      <c r="D664" s="21">
        <v>302244</v>
      </c>
      <c r="E664" s="21">
        <f>_xlfn.XLOOKUP(D664,MasterSheet!H:H,MasterSheet!F:F)</f>
        <v>27984</v>
      </c>
      <c r="F664" s="22">
        <f>SUMIFS(MasterSheet!J:J, MasterSheet!B:B, B664, MasterSheet!D:D, C664, MasterSheet!H:H, D664)</f>
        <v>1</v>
      </c>
      <c r="G664" s="22">
        <f t="shared" si="41"/>
        <v>27984</v>
      </c>
      <c r="H664" s="26">
        <f>SUMIFS(MasterSheet!K:K, MasterSheet!B:B, B664, MasterSheet!D:D, C664, MasterSheet!H:H, D664)</f>
        <v>1</v>
      </c>
      <c r="I664" s="26">
        <f t="shared" si="42"/>
        <v>27984</v>
      </c>
      <c r="J664" s="28">
        <f>SUMIFS(MasterSheet!L:L, MasterSheet!B:B, B664, MasterSheet!D:D, C664, MasterSheet!H:H, D664)</f>
        <v>0</v>
      </c>
      <c r="K664" s="28">
        <f t="shared" si="43"/>
        <v>0</v>
      </c>
      <c r="L664" s="21" t="str">
        <f>UPPER(VLOOKUP(D664,MasterSheet!H:U,14,))</f>
        <v>BIOLEGEND</v>
      </c>
    </row>
    <row r="665" spans="1:12" x14ac:dyDescent="0.25">
      <c r="A665" s="21" t="str">
        <f t="shared" si="40"/>
        <v>BIOLEGEND</v>
      </c>
      <c r="B665" s="21" t="str">
        <v>EED116563</v>
      </c>
      <c r="C665" s="30">
        <v>45834</v>
      </c>
      <c r="D665" s="21">
        <v>302324</v>
      </c>
      <c r="E665" s="21">
        <f>_xlfn.XLOOKUP(D665,MasterSheet!H:H,MasterSheet!F:F)</f>
        <v>53064</v>
      </c>
      <c r="F665" s="22">
        <f>SUMIFS(MasterSheet!J:J, MasterSheet!B:B, B665, MasterSheet!D:D, C665, MasterSheet!H:H, D665)</f>
        <v>3</v>
      </c>
      <c r="G665" s="22">
        <f t="shared" si="41"/>
        <v>159192</v>
      </c>
      <c r="H665" s="26">
        <f>SUMIFS(MasterSheet!K:K, MasterSheet!B:B, B665, MasterSheet!D:D, C665, MasterSheet!H:H, D665)</f>
        <v>3</v>
      </c>
      <c r="I665" s="26">
        <f t="shared" si="42"/>
        <v>159192</v>
      </c>
      <c r="J665" s="28">
        <f>SUMIFS(MasterSheet!L:L, MasterSheet!B:B, B665, MasterSheet!D:D, C665, MasterSheet!H:H, D665)</f>
        <v>0</v>
      </c>
      <c r="K665" s="28">
        <f t="shared" si="43"/>
        <v>0</v>
      </c>
      <c r="L665" s="21" t="str">
        <f>UPPER(VLOOKUP(D665,MasterSheet!H:U,14,))</f>
        <v>BIOLEGEND</v>
      </c>
    </row>
    <row r="666" spans="1:12" x14ac:dyDescent="0.25">
      <c r="A666" s="21" t="str">
        <f t="shared" si="40"/>
        <v>BIOLEGEND</v>
      </c>
      <c r="B666" s="21" t="str">
        <v>EED116563</v>
      </c>
      <c r="C666" s="30">
        <v>45834</v>
      </c>
      <c r="D666" s="21">
        <v>303002</v>
      </c>
      <c r="E666" s="21">
        <f>_xlfn.XLOOKUP(D666,MasterSheet!H:H,MasterSheet!F:F)</f>
        <v>5913.6</v>
      </c>
      <c r="F666" s="22">
        <f>SUMIFS(MasterSheet!J:J, MasterSheet!B:B, B666, MasterSheet!D:D, C666, MasterSheet!H:H, D666)</f>
        <v>1</v>
      </c>
      <c r="G666" s="22">
        <f t="shared" si="41"/>
        <v>5913.6</v>
      </c>
      <c r="H666" s="26">
        <f>SUMIFS(MasterSheet!K:K, MasterSheet!B:B, B666, MasterSheet!D:D, C666, MasterSheet!H:H, D666)</f>
        <v>1</v>
      </c>
      <c r="I666" s="26">
        <f t="shared" si="42"/>
        <v>5913.6</v>
      </c>
      <c r="J666" s="28">
        <f>SUMIFS(MasterSheet!L:L, MasterSheet!B:B, B666, MasterSheet!D:D, C666, MasterSheet!H:H, D666)</f>
        <v>0</v>
      </c>
      <c r="K666" s="28">
        <f t="shared" si="43"/>
        <v>0</v>
      </c>
      <c r="L666" s="21" t="str">
        <f>UPPER(VLOOKUP(D666,MasterSheet!H:U,14,))</f>
        <v>BIOLEGEND</v>
      </c>
    </row>
    <row r="667" spans="1:12" x14ac:dyDescent="0.25">
      <c r="A667" s="21" t="str">
        <f t="shared" si="40"/>
        <v>BIOLEGEND</v>
      </c>
      <c r="B667" s="21" t="str">
        <v>EED116563</v>
      </c>
      <c r="C667" s="30">
        <v>45834</v>
      </c>
      <c r="D667" s="21">
        <v>304006</v>
      </c>
      <c r="E667" s="21">
        <f>_xlfn.XLOOKUP(D667,MasterSheet!H:H,MasterSheet!F:F)</f>
        <v>4435.2</v>
      </c>
      <c r="F667" s="22">
        <f>SUMIFS(MasterSheet!J:J, MasterSheet!B:B, B667, MasterSheet!D:D, C667, MasterSheet!H:H, D667)</f>
        <v>1</v>
      </c>
      <c r="G667" s="22">
        <f t="shared" si="41"/>
        <v>4435.2</v>
      </c>
      <c r="H667" s="26">
        <f>SUMIFS(MasterSheet!K:K, MasterSheet!B:B, B667, MasterSheet!D:D, C667, MasterSheet!H:H, D667)</f>
        <v>1</v>
      </c>
      <c r="I667" s="26">
        <f t="shared" si="42"/>
        <v>4435.2</v>
      </c>
      <c r="J667" s="28">
        <f>SUMIFS(MasterSheet!L:L, MasterSheet!B:B, B667, MasterSheet!D:D, C667, MasterSheet!H:H, D667)</f>
        <v>0</v>
      </c>
      <c r="K667" s="28">
        <f t="shared" si="43"/>
        <v>0</v>
      </c>
      <c r="L667" s="21" t="str">
        <f>UPPER(VLOOKUP(D667,MasterSheet!H:U,14,))</f>
        <v>BIOLEGEND</v>
      </c>
    </row>
    <row r="668" spans="1:12" x14ac:dyDescent="0.25">
      <c r="A668" s="21" t="str">
        <f t="shared" si="40"/>
        <v>BIOLEGEND</v>
      </c>
      <c r="B668" s="21" t="str">
        <v>EED116563</v>
      </c>
      <c r="C668" s="30">
        <v>45834</v>
      </c>
      <c r="D668" s="21">
        <v>304128</v>
      </c>
      <c r="E668" s="21">
        <f>_xlfn.XLOOKUP(D668,MasterSheet!H:H,MasterSheet!F:F)</f>
        <v>17740.8</v>
      </c>
      <c r="F668" s="22">
        <f>SUMIFS(MasterSheet!J:J, MasterSheet!B:B, B668, MasterSheet!D:D, C668, MasterSheet!H:H, D668)</f>
        <v>1</v>
      </c>
      <c r="G668" s="22">
        <f t="shared" si="41"/>
        <v>17740.8</v>
      </c>
      <c r="H668" s="26">
        <f>SUMIFS(MasterSheet!K:K, MasterSheet!B:B, B668, MasterSheet!D:D, C668, MasterSheet!H:H, D668)</f>
        <v>1</v>
      </c>
      <c r="I668" s="26">
        <f t="shared" si="42"/>
        <v>17740.8</v>
      </c>
      <c r="J668" s="28">
        <f>SUMIFS(MasterSheet!L:L, MasterSheet!B:B, B668, MasterSheet!D:D, C668, MasterSheet!H:H, D668)</f>
        <v>0</v>
      </c>
      <c r="K668" s="28">
        <f t="shared" si="43"/>
        <v>0</v>
      </c>
      <c r="L668" s="21" t="str">
        <f>UPPER(VLOOKUP(D668,MasterSheet!H:U,14,))</f>
        <v>BIOLEGEND</v>
      </c>
    </row>
    <row r="669" spans="1:12" x14ac:dyDescent="0.25">
      <c r="A669" s="21" t="str">
        <f t="shared" si="40"/>
        <v>BIOLEGEND</v>
      </c>
      <c r="B669" s="21" t="str">
        <v>EED116563</v>
      </c>
      <c r="C669" s="30">
        <v>45834</v>
      </c>
      <c r="D669" s="21">
        <v>304150</v>
      </c>
      <c r="E669" s="21">
        <f>_xlfn.XLOOKUP(D669,MasterSheet!H:H,MasterSheet!F:F)</f>
        <v>7233.6</v>
      </c>
      <c r="F669" s="22">
        <f>SUMIFS(MasterSheet!J:J, MasterSheet!B:B, B669, MasterSheet!D:D, C669, MasterSheet!H:H, D669)</f>
        <v>1</v>
      </c>
      <c r="G669" s="22">
        <f t="shared" si="41"/>
        <v>7233.6</v>
      </c>
      <c r="H669" s="26">
        <f>SUMIFS(MasterSheet!K:K, MasterSheet!B:B, B669, MasterSheet!D:D, C669, MasterSheet!H:H, D669)</f>
        <v>1</v>
      </c>
      <c r="I669" s="26">
        <f t="shared" si="42"/>
        <v>7233.6</v>
      </c>
      <c r="J669" s="28">
        <f>SUMIFS(MasterSheet!L:L, MasterSheet!B:B, B669, MasterSheet!D:D, C669, MasterSheet!H:H, D669)</f>
        <v>0</v>
      </c>
      <c r="K669" s="28">
        <f t="shared" si="43"/>
        <v>0</v>
      </c>
      <c r="L669" s="21" t="str">
        <f>UPPER(VLOOKUP(D669,MasterSheet!H:U,14,))</f>
        <v>BIOLEGEND</v>
      </c>
    </row>
    <row r="670" spans="1:12" x14ac:dyDescent="0.25">
      <c r="A670" s="21" t="str">
        <f t="shared" si="40"/>
        <v>BIOLEGEND</v>
      </c>
      <c r="B670" s="21" t="str">
        <v>EED116563</v>
      </c>
      <c r="C670" s="30">
        <v>45834</v>
      </c>
      <c r="D670" s="21">
        <v>304210</v>
      </c>
      <c r="E670" s="21">
        <f>_xlfn.XLOOKUP(D670,MasterSheet!H:H,MasterSheet!F:F)</f>
        <v>7867.2000000000007</v>
      </c>
      <c r="F670" s="22">
        <f>SUMIFS(MasterSheet!J:J, MasterSheet!B:B, B670, MasterSheet!D:D, C670, MasterSheet!H:H, D670)</f>
        <v>1</v>
      </c>
      <c r="G670" s="22">
        <f t="shared" si="41"/>
        <v>7867.2000000000007</v>
      </c>
      <c r="H670" s="26">
        <f>SUMIFS(MasterSheet!K:K, MasterSheet!B:B, B670, MasterSheet!D:D, C670, MasterSheet!H:H, D670)</f>
        <v>1</v>
      </c>
      <c r="I670" s="26">
        <f t="shared" si="42"/>
        <v>7867.2000000000007</v>
      </c>
      <c r="J670" s="28">
        <f>SUMIFS(MasterSheet!L:L, MasterSheet!B:B, B670, MasterSheet!D:D, C670, MasterSheet!H:H, D670)</f>
        <v>0</v>
      </c>
      <c r="K670" s="28">
        <f t="shared" si="43"/>
        <v>0</v>
      </c>
      <c r="L670" s="21" t="str">
        <f>UPPER(VLOOKUP(D670,MasterSheet!H:U,14,))</f>
        <v>BIOLEGEND</v>
      </c>
    </row>
    <row r="671" spans="1:12" x14ac:dyDescent="0.25">
      <c r="A671" s="21" t="str">
        <f t="shared" si="40"/>
        <v>BIOLEGEND</v>
      </c>
      <c r="B671" s="21" t="str">
        <v>EED116563</v>
      </c>
      <c r="C671" s="30">
        <v>45834</v>
      </c>
      <c r="D671" s="21">
        <v>304315</v>
      </c>
      <c r="E671" s="21">
        <f>_xlfn.XLOOKUP(D671,MasterSheet!H:H,MasterSheet!F:F)</f>
        <v>6547.2000000000007</v>
      </c>
      <c r="F671" s="22">
        <f>SUMIFS(MasterSheet!J:J, MasterSheet!B:B, B671, MasterSheet!D:D, C671, MasterSheet!H:H, D671)</f>
        <v>1</v>
      </c>
      <c r="G671" s="22">
        <f t="shared" si="41"/>
        <v>6547.2000000000007</v>
      </c>
      <c r="H671" s="26">
        <f>SUMIFS(MasterSheet!K:K, MasterSheet!B:B, B671, MasterSheet!D:D, C671, MasterSheet!H:H, D671)</f>
        <v>1</v>
      </c>
      <c r="I671" s="26">
        <f t="shared" si="42"/>
        <v>6547.2000000000007</v>
      </c>
      <c r="J671" s="28">
        <f>SUMIFS(MasterSheet!L:L, MasterSheet!B:B, B671, MasterSheet!D:D, C671, MasterSheet!H:H, D671)</f>
        <v>0</v>
      </c>
      <c r="K671" s="28">
        <f t="shared" si="43"/>
        <v>0</v>
      </c>
      <c r="L671" s="21" t="str">
        <f>UPPER(VLOOKUP(D671,MasterSheet!H:U,14,))</f>
        <v>BIOLEGEND</v>
      </c>
    </row>
    <row r="672" spans="1:12" x14ac:dyDescent="0.25">
      <c r="A672" s="21" t="str">
        <f t="shared" si="40"/>
        <v>BIOLEGEND</v>
      </c>
      <c r="B672" s="21" t="str">
        <v>EED116563</v>
      </c>
      <c r="C672" s="30">
        <v>45834</v>
      </c>
      <c r="D672" s="21">
        <v>307616</v>
      </c>
      <c r="E672" s="21">
        <f>_xlfn.XLOOKUP(D672,MasterSheet!H:H,MasterSheet!F:F)</f>
        <v>32841.599999999999</v>
      </c>
      <c r="F672" s="22">
        <f>SUMIFS(MasterSheet!J:J, MasterSheet!B:B, B672, MasterSheet!D:D, C672, MasterSheet!H:H, D672)</f>
        <v>2</v>
      </c>
      <c r="G672" s="22">
        <f t="shared" si="41"/>
        <v>65683.199999999997</v>
      </c>
      <c r="H672" s="26">
        <f>SUMIFS(MasterSheet!K:K, MasterSheet!B:B, B672, MasterSheet!D:D, C672, MasterSheet!H:H, D672)</f>
        <v>2</v>
      </c>
      <c r="I672" s="26">
        <f t="shared" si="42"/>
        <v>65683.199999999997</v>
      </c>
      <c r="J672" s="28">
        <f>SUMIFS(MasterSheet!L:L, MasterSheet!B:B, B672, MasterSheet!D:D, C672, MasterSheet!H:H, D672)</f>
        <v>0</v>
      </c>
      <c r="K672" s="28">
        <f t="shared" si="43"/>
        <v>0</v>
      </c>
      <c r="L672" s="21" t="str">
        <f>UPPER(VLOOKUP(D672,MasterSheet!H:U,14,))</f>
        <v>BIOLEGEND</v>
      </c>
    </row>
    <row r="673" spans="1:12" x14ac:dyDescent="0.25">
      <c r="A673" s="21" t="str">
        <f t="shared" si="40"/>
        <v>BIOLEGEND</v>
      </c>
      <c r="B673" s="21" t="str">
        <v>EED116563</v>
      </c>
      <c r="C673" s="30">
        <v>45834</v>
      </c>
      <c r="D673" s="21" t="str">
        <v>310909</v>
      </c>
      <c r="E673" s="21">
        <f>_xlfn.XLOOKUP(D673,MasterSheet!H:H,MasterSheet!F:F)</f>
        <v>3801.6000000000004</v>
      </c>
      <c r="F673" s="22">
        <f>SUMIFS(MasterSheet!J:J, MasterSheet!B:B, B673, MasterSheet!D:D, C673, MasterSheet!H:H, D673)</f>
        <v>1</v>
      </c>
      <c r="G673" s="22">
        <f t="shared" si="41"/>
        <v>3801.6000000000004</v>
      </c>
      <c r="H673" s="26">
        <f>SUMIFS(MasterSheet!K:K, MasterSheet!B:B, B673, MasterSheet!D:D, C673, MasterSheet!H:H, D673)</f>
        <v>1</v>
      </c>
      <c r="I673" s="26">
        <f t="shared" si="42"/>
        <v>3801.6000000000004</v>
      </c>
      <c r="J673" s="28">
        <f>SUMIFS(MasterSheet!L:L, MasterSheet!B:B, B673, MasterSheet!D:D, C673, MasterSheet!H:H, D673)</f>
        <v>0</v>
      </c>
      <c r="K673" s="28">
        <f t="shared" si="43"/>
        <v>0</v>
      </c>
      <c r="L673" s="21" t="str">
        <f>UPPER(VLOOKUP(D673,MasterSheet!H:U,14,))</f>
        <v>BIOLEGEND</v>
      </c>
    </row>
    <row r="674" spans="1:12" x14ac:dyDescent="0.25">
      <c r="A674" s="21" t="str">
        <f t="shared" si="40"/>
        <v>BIOLEGEND</v>
      </c>
      <c r="B674" s="21" t="str">
        <v>EED116563</v>
      </c>
      <c r="C674" s="30">
        <v>45834</v>
      </c>
      <c r="D674" s="21">
        <v>310930</v>
      </c>
      <c r="E674" s="21">
        <f>_xlfn.XLOOKUP(D674,MasterSheet!H:H,MasterSheet!F:F)</f>
        <v>25146</v>
      </c>
      <c r="F674" s="22">
        <f>SUMIFS(MasterSheet!J:J, MasterSheet!B:B, B674, MasterSheet!D:D, C674, MasterSheet!H:H, D674)</f>
        <v>1</v>
      </c>
      <c r="G674" s="22">
        <f t="shared" si="41"/>
        <v>25146</v>
      </c>
      <c r="H674" s="26">
        <f>SUMIFS(MasterSheet!K:K, MasterSheet!B:B, B674, MasterSheet!D:D, C674, MasterSheet!H:H, D674)</f>
        <v>1</v>
      </c>
      <c r="I674" s="26">
        <f t="shared" si="42"/>
        <v>25146</v>
      </c>
      <c r="J674" s="28">
        <f>SUMIFS(MasterSheet!L:L, MasterSheet!B:B, B674, MasterSheet!D:D, C674, MasterSheet!H:H, D674)</f>
        <v>0</v>
      </c>
      <c r="K674" s="28">
        <f t="shared" si="43"/>
        <v>0</v>
      </c>
      <c r="L674" s="21" t="str">
        <f>UPPER(VLOOKUP(D674,MasterSheet!H:U,14,))</f>
        <v>BIOLEGEND</v>
      </c>
    </row>
    <row r="675" spans="1:12" x14ac:dyDescent="0.25">
      <c r="A675" s="21" t="str">
        <f t="shared" si="40"/>
        <v>BIOLEGEND</v>
      </c>
      <c r="B675" s="21" t="str">
        <v>EED116563</v>
      </c>
      <c r="C675" s="30">
        <v>45834</v>
      </c>
      <c r="D675" s="21">
        <v>311124</v>
      </c>
      <c r="E675" s="21">
        <f>_xlfn.XLOOKUP(D675,MasterSheet!H:H,MasterSheet!F:F)</f>
        <v>26796</v>
      </c>
      <c r="F675" s="22">
        <f>SUMIFS(MasterSheet!J:J, MasterSheet!B:B, B675, MasterSheet!D:D, C675, MasterSheet!H:H, D675)</f>
        <v>1</v>
      </c>
      <c r="G675" s="22">
        <f t="shared" si="41"/>
        <v>26796</v>
      </c>
      <c r="H675" s="26">
        <f>SUMIFS(MasterSheet!K:K, MasterSheet!B:B, B675, MasterSheet!D:D, C675, MasterSheet!H:H, D675)</f>
        <v>1</v>
      </c>
      <c r="I675" s="26">
        <f t="shared" si="42"/>
        <v>26796</v>
      </c>
      <c r="J675" s="28">
        <f>SUMIFS(MasterSheet!L:L, MasterSheet!B:B, B675, MasterSheet!D:D, C675, MasterSheet!H:H, D675)</f>
        <v>0</v>
      </c>
      <c r="K675" s="28">
        <f t="shared" si="43"/>
        <v>0</v>
      </c>
      <c r="L675" s="21" t="str">
        <f>UPPER(VLOOKUP(D675,MasterSheet!H:U,14,))</f>
        <v>BIOLEGEND</v>
      </c>
    </row>
    <row r="676" spans="1:12" x14ac:dyDescent="0.25">
      <c r="A676" s="21" t="str">
        <f t="shared" si="40"/>
        <v>BIOLEGEND</v>
      </c>
      <c r="B676" s="21" t="str">
        <v>EED116563</v>
      </c>
      <c r="C676" s="30">
        <v>45834</v>
      </c>
      <c r="D676" s="21">
        <v>314532</v>
      </c>
      <c r="E676" s="21">
        <f>_xlfn.XLOOKUP(D676,MasterSheet!H:H,MasterSheet!F:F)</f>
        <v>19219.2</v>
      </c>
      <c r="F676" s="22">
        <f>SUMIFS(MasterSheet!J:J, MasterSheet!B:B, B676, MasterSheet!D:D, C676, MasterSheet!H:H, D676)</f>
        <v>1</v>
      </c>
      <c r="G676" s="22">
        <f t="shared" si="41"/>
        <v>19219.2</v>
      </c>
      <c r="H676" s="26">
        <f>SUMIFS(MasterSheet!K:K, MasterSheet!B:B, B676, MasterSheet!D:D, C676, MasterSheet!H:H, D676)</f>
        <v>1</v>
      </c>
      <c r="I676" s="26">
        <f t="shared" si="42"/>
        <v>19219.2</v>
      </c>
      <c r="J676" s="28">
        <f>SUMIFS(MasterSheet!L:L, MasterSheet!B:B, B676, MasterSheet!D:D, C676, MasterSheet!H:H, D676)</f>
        <v>0</v>
      </c>
      <c r="K676" s="28">
        <f t="shared" si="43"/>
        <v>0</v>
      </c>
      <c r="L676" s="21" t="str">
        <f>UPPER(VLOOKUP(D676,MasterSheet!H:U,14,))</f>
        <v>BIOLEGEND</v>
      </c>
    </row>
    <row r="677" spans="1:12" x14ac:dyDescent="0.25">
      <c r="A677" s="21" t="str">
        <f t="shared" si="40"/>
        <v>BIOLEGEND</v>
      </c>
      <c r="B677" s="21" t="str">
        <v>EED116563</v>
      </c>
      <c r="C677" s="30">
        <v>45834</v>
      </c>
      <c r="D677" s="21">
        <v>318310</v>
      </c>
      <c r="E677" s="21">
        <f>_xlfn.XLOOKUP(D677,MasterSheet!H:H,MasterSheet!F:F)</f>
        <v>82896</v>
      </c>
      <c r="F677" s="22">
        <f>SUMIFS(MasterSheet!J:J, MasterSheet!B:B, B677, MasterSheet!D:D, C677, MasterSheet!H:H, D677)</f>
        <v>5</v>
      </c>
      <c r="G677" s="22">
        <f t="shared" si="41"/>
        <v>414480</v>
      </c>
      <c r="H677" s="26">
        <f>SUMIFS(MasterSheet!K:K, MasterSheet!B:B, B677, MasterSheet!D:D, C677, MasterSheet!H:H, D677)</f>
        <v>5</v>
      </c>
      <c r="I677" s="26">
        <f t="shared" si="42"/>
        <v>414480</v>
      </c>
      <c r="J677" s="28">
        <f>SUMIFS(MasterSheet!L:L, MasterSheet!B:B, B677, MasterSheet!D:D, C677, MasterSheet!H:H, D677)</f>
        <v>0</v>
      </c>
      <c r="K677" s="28">
        <f t="shared" si="43"/>
        <v>0</v>
      </c>
      <c r="L677" s="21" t="str">
        <f>UPPER(VLOOKUP(D677,MasterSheet!H:U,14,))</f>
        <v>BIOLEGEND</v>
      </c>
    </row>
    <row r="678" spans="1:12" x14ac:dyDescent="0.25">
      <c r="A678" s="21" t="str">
        <f t="shared" si="40"/>
        <v>BIOLEGEND</v>
      </c>
      <c r="B678" s="21" t="str">
        <v>EED116563</v>
      </c>
      <c r="C678" s="30">
        <v>45834</v>
      </c>
      <c r="D678" s="21">
        <v>320812</v>
      </c>
      <c r="E678" s="21">
        <f>_xlfn.XLOOKUP(D678,MasterSheet!H:H,MasterSheet!F:F)</f>
        <v>16420.8</v>
      </c>
      <c r="F678" s="22">
        <f>SUMIFS(MasterSheet!J:J, MasterSheet!B:B, B678, MasterSheet!D:D, C678, MasterSheet!H:H, D678)</f>
        <v>1</v>
      </c>
      <c r="G678" s="22">
        <f t="shared" si="41"/>
        <v>16420.8</v>
      </c>
      <c r="H678" s="26">
        <f>SUMIFS(MasterSheet!K:K, MasterSheet!B:B, B678, MasterSheet!D:D, C678, MasterSheet!H:H, D678)</f>
        <v>1</v>
      </c>
      <c r="I678" s="26">
        <f t="shared" si="42"/>
        <v>16420.8</v>
      </c>
      <c r="J678" s="28">
        <f>SUMIFS(MasterSheet!L:L, MasterSheet!B:B, B678, MasterSheet!D:D, C678, MasterSheet!H:H, D678)</f>
        <v>0</v>
      </c>
      <c r="K678" s="28">
        <f t="shared" si="43"/>
        <v>0</v>
      </c>
      <c r="L678" s="21" t="str">
        <f>UPPER(VLOOKUP(D678,MasterSheet!H:U,14,))</f>
        <v>BIOLEGEND</v>
      </c>
    </row>
    <row r="679" spans="1:12" x14ac:dyDescent="0.25">
      <c r="A679" s="21" t="str">
        <f t="shared" si="40"/>
        <v>BIOLEGEND</v>
      </c>
      <c r="B679" s="21" t="str">
        <v>EED116563</v>
      </c>
      <c r="C679" s="30">
        <v>45834</v>
      </c>
      <c r="D679" s="21">
        <v>326811</v>
      </c>
      <c r="E679" s="21">
        <f>_xlfn.XLOOKUP(D679,MasterSheet!H:H,MasterSheet!F:F)</f>
        <v>6600</v>
      </c>
      <c r="F679" s="22">
        <f>SUMIFS(MasterSheet!J:J, MasterSheet!B:B, B679, MasterSheet!D:D, C679, MasterSheet!H:H, D679)</f>
        <v>1</v>
      </c>
      <c r="G679" s="22">
        <f t="shared" si="41"/>
        <v>6600</v>
      </c>
      <c r="H679" s="26">
        <f>SUMIFS(MasterSheet!K:K, MasterSheet!B:B, B679, MasterSheet!D:D, C679, MasterSheet!H:H, D679)</f>
        <v>1</v>
      </c>
      <c r="I679" s="26">
        <f t="shared" si="42"/>
        <v>6600</v>
      </c>
      <c r="J679" s="28">
        <f>SUMIFS(MasterSheet!L:L, MasterSheet!B:B, B679, MasterSheet!D:D, C679, MasterSheet!H:H, D679)</f>
        <v>0</v>
      </c>
      <c r="K679" s="28">
        <f t="shared" si="43"/>
        <v>0</v>
      </c>
      <c r="L679" s="21" t="str">
        <f>UPPER(VLOOKUP(D679,MasterSheet!H:U,14,))</f>
        <v>BIOLEGEND</v>
      </c>
    </row>
    <row r="680" spans="1:12" x14ac:dyDescent="0.25">
      <c r="A680" s="21" t="str">
        <f t="shared" si="40"/>
        <v>BIOLEGEND</v>
      </c>
      <c r="B680" s="21" t="str">
        <v>EED116563</v>
      </c>
      <c r="C680" s="30">
        <v>45834</v>
      </c>
      <c r="D680" s="21">
        <v>328630</v>
      </c>
      <c r="E680" s="21">
        <f>_xlfn.XLOOKUP(D680,MasterSheet!H:H,MasterSheet!F:F)</f>
        <v>75609.600000000006</v>
      </c>
      <c r="F680" s="22">
        <f>SUMIFS(MasterSheet!J:J, MasterSheet!B:B, B680, MasterSheet!D:D, C680, MasterSheet!H:H, D680)</f>
        <v>4</v>
      </c>
      <c r="G680" s="22">
        <f t="shared" si="41"/>
        <v>302438.40000000002</v>
      </c>
      <c r="H680" s="26">
        <f>SUMIFS(MasterSheet!K:K, MasterSheet!B:B, B680, MasterSheet!D:D, C680, MasterSheet!H:H, D680)</f>
        <v>4</v>
      </c>
      <c r="I680" s="26">
        <f t="shared" si="42"/>
        <v>302438.40000000002</v>
      </c>
      <c r="J680" s="28">
        <f>SUMIFS(MasterSheet!L:L, MasterSheet!B:B, B680, MasterSheet!D:D, C680, MasterSheet!H:H, D680)</f>
        <v>0</v>
      </c>
      <c r="K680" s="28">
        <f t="shared" si="43"/>
        <v>0</v>
      </c>
      <c r="L680" s="21" t="str">
        <f>UPPER(VLOOKUP(D680,MasterSheet!H:U,14,))</f>
        <v>BIOLEGEND</v>
      </c>
    </row>
    <row r="681" spans="1:12" x14ac:dyDescent="0.25">
      <c r="A681" s="21" t="str">
        <f t="shared" si="40"/>
        <v>BIOLEGEND</v>
      </c>
      <c r="B681" s="21" t="str">
        <v>EED116563</v>
      </c>
      <c r="C681" s="30">
        <v>45834</v>
      </c>
      <c r="D681" s="21">
        <v>331416</v>
      </c>
      <c r="E681" s="21">
        <f>_xlfn.XLOOKUP(D681,MasterSheet!H:H,MasterSheet!F:F)</f>
        <v>19800</v>
      </c>
      <c r="F681" s="22">
        <f>SUMIFS(MasterSheet!J:J, MasterSheet!B:B, B681, MasterSheet!D:D, C681, MasterSheet!H:H, D681)</f>
        <v>1</v>
      </c>
      <c r="G681" s="22">
        <f t="shared" si="41"/>
        <v>19800</v>
      </c>
      <c r="H681" s="26">
        <f>SUMIFS(MasterSheet!K:K, MasterSheet!B:B, B681, MasterSheet!D:D, C681, MasterSheet!H:H, D681)</f>
        <v>1</v>
      </c>
      <c r="I681" s="26">
        <f t="shared" si="42"/>
        <v>19800</v>
      </c>
      <c r="J681" s="28">
        <f>SUMIFS(MasterSheet!L:L, MasterSheet!B:B, B681, MasterSheet!D:D, C681, MasterSheet!H:H, D681)</f>
        <v>0</v>
      </c>
      <c r="K681" s="28">
        <f t="shared" si="43"/>
        <v>0</v>
      </c>
      <c r="L681" s="21" t="str">
        <f>UPPER(VLOOKUP(D681,MasterSheet!H:U,14,))</f>
        <v>BIOLEGEND</v>
      </c>
    </row>
    <row r="682" spans="1:12" x14ac:dyDescent="0.25">
      <c r="A682" s="21" t="str">
        <f t="shared" si="40"/>
        <v>BIOLEGEND</v>
      </c>
      <c r="B682" s="21" t="str">
        <v>EED116563</v>
      </c>
      <c r="C682" s="30">
        <v>45834</v>
      </c>
      <c r="D682" s="21">
        <v>333808</v>
      </c>
      <c r="E682" s="21">
        <f>_xlfn.XLOOKUP(D682,MasterSheet!H:H,MasterSheet!F:F)</f>
        <v>42451.199999999997</v>
      </c>
      <c r="F682" s="22">
        <f>SUMIFS(MasterSheet!J:J, MasterSheet!B:B, B682, MasterSheet!D:D, C682, MasterSheet!H:H, D682)</f>
        <v>3</v>
      </c>
      <c r="G682" s="22">
        <f t="shared" si="41"/>
        <v>127353.59999999999</v>
      </c>
      <c r="H682" s="26">
        <f>SUMIFS(MasterSheet!K:K, MasterSheet!B:B, B682, MasterSheet!D:D, C682, MasterSheet!H:H, D682)</f>
        <v>3</v>
      </c>
      <c r="I682" s="26">
        <f t="shared" si="42"/>
        <v>127353.59999999999</v>
      </c>
      <c r="J682" s="28">
        <f>SUMIFS(MasterSheet!L:L, MasterSheet!B:B, B682, MasterSheet!D:D, C682, MasterSheet!H:H, D682)</f>
        <v>0</v>
      </c>
      <c r="K682" s="28">
        <f t="shared" si="43"/>
        <v>0</v>
      </c>
      <c r="L682" s="21" t="str">
        <f>UPPER(VLOOKUP(D682,MasterSheet!H:U,14,))</f>
        <v>BIOLEGEND</v>
      </c>
    </row>
    <row r="683" spans="1:12" x14ac:dyDescent="0.25">
      <c r="A683" s="21" t="str">
        <f t="shared" si="40"/>
        <v>BIOLEGEND</v>
      </c>
      <c r="B683" s="21" t="str">
        <v>EED116563</v>
      </c>
      <c r="C683" s="30">
        <v>45834</v>
      </c>
      <c r="D683" s="21">
        <v>337218</v>
      </c>
      <c r="E683" s="21">
        <f>_xlfn.XLOOKUP(D683,MasterSheet!H:H,MasterSheet!F:F)</f>
        <v>58608</v>
      </c>
      <c r="F683" s="22">
        <f>SUMIFS(MasterSheet!J:J, MasterSheet!B:B, B683, MasterSheet!D:D, C683, MasterSheet!H:H, D683)</f>
        <v>3</v>
      </c>
      <c r="G683" s="22">
        <f t="shared" si="41"/>
        <v>175824</v>
      </c>
      <c r="H683" s="26">
        <f>SUMIFS(MasterSheet!K:K, MasterSheet!B:B, B683, MasterSheet!D:D, C683, MasterSheet!H:H, D683)</f>
        <v>3</v>
      </c>
      <c r="I683" s="26">
        <f t="shared" si="42"/>
        <v>175824</v>
      </c>
      <c r="J683" s="28">
        <f>SUMIFS(MasterSheet!L:L, MasterSheet!B:B, B683, MasterSheet!D:D, C683, MasterSheet!H:H, D683)</f>
        <v>0</v>
      </c>
      <c r="K683" s="28">
        <f t="shared" si="43"/>
        <v>0</v>
      </c>
      <c r="L683" s="21" t="str">
        <f>UPPER(VLOOKUP(D683,MasterSheet!H:U,14,))</f>
        <v>BIOLEGEND</v>
      </c>
    </row>
    <row r="684" spans="1:12" x14ac:dyDescent="0.25">
      <c r="A684" s="21" t="str">
        <f t="shared" si="40"/>
        <v>BIOLEGEND</v>
      </c>
      <c r="B684" s="21" t="str">
        <v>EED116563</v>
      </c>
      <c r="C684" s="30">
        <v>45834</v>
      </c>
      <c r="D684" s="21">
        <v>344706</v>
      </c>
      <c r="E684" s="21">
        <f>_xlfn.XLOOKUP(D684,MasterSheet!H:H,MasterSheet!F:F)</f>
        <v>51480</v>
      </c>
      <c r="F684" s="22">
        <f>SUMIFS(MasterSheet!J:J, MasterSheet!B:B, B684, MasterSheet!D:D, C684, MasterSheet!H:H, D684)</f>
        <v>3</v>
      </c>
      <c r="G684" s="22">
        <f t="shared" si="41"/>
        <v>154440</v>
      </c>
      <c r="H684" s="26">
        <f>SUMIFS(MasterSheet!K:K, MasterSheet!B:B, B684, MasterSheet!D:D, C684, MasterSheet!H:H, D684)</f>
        <v>3</v>
      </c>
      <c r="I684" s="26">
        <f t="shared" si="42"/>
        <v>154440</v>
      </c>
      <c r="J684" s="28">
        <f>SUMIFS(MasterSheet!L:L, MasterSheet!B:B, B684, MasterSheet!D:D, C684, MasterSheet!H:H, D684)</f>
        <v>0</v>
      </c>
      <c r="K684" s="28">
        <f t="shared" si="43"/>
        <v>0</v>
      </c>
      <c r="L684" s="21" t="str">
        <f>UPPER(VLOOKUP(D684,MasterSheet!H:U,14,))</f>
        <v>BIOLEGEND</v>
      </c>
    </row>
    <row r="685" spans="1:12" x14ac:dyDescent="0.25">
      <c r="A685" s="21" t="str">
        <f t="shared" si="40"/>
        <v>BIOLEGEND</v>
      </c>
      <c r="B685" s="21" t="str">
        <v>EED116563</v>
      </c>
      <c r="C685" s="30">
        <v>45834</v>
      </c>
      <c r="D685" s="21">
        <v>348605</v>
      </c>
      <c r="E685" s="21">
        <f>_xlfn.XLOOKUP(D685,MasterSheet!H:H,MasterSheet!F:F)</f>
        <v>7708.7999999999993</v>
      </c>
      <c r="F685" s="22">
        <f>SUMIFS(MasterSheet!J:J, MasterSheet!B:B, B685, MasterSheet!D:D, C685, MasterSheet!H:H, D685)</f>
        <v>1</v>
      </c>
      <c r="G685" s="22">
        <f t="shared" si="41"/>
        <v>7708.7999999999993</v>
      </c>
      <c r="H685" s="26">
        <f>SUMIFS(MasterSheet!K:K, MasterSheet!B:B, B685, MasterSheet!D:D, C685, MasterSheet!H:H, D685)</f>
        <v>1</v>
      </c>
      <c r="I685" s="26">
        <f t="shared" si="42"/>
        <v>7708.7999999999993</v>
      </c>
      <c r="J685" s="28">
        <f>SUMIFS(MasterSheet!L:L, MasterSheet!B:B, B685, MasterSheet!D:D, C685, MasterSheet!H:H, D685)</f>
        <v>0</v>
      </c>
      <c r="K685" s="28">
        <f t="shared" si="43"/>
        <v>0</v>
      </c>
      <c r="L685" s="21" t="str">
        <f>UPPER(VLOOKUP(D685,MasterSheet!H:U,14,))</f>
        <v>BIOLEGEND</v>
      </c>
    </row>
    <row r="686" spans="1:12" x14ac:dyDescent="0.25">
      <c r="A686" s="21" t="str">
        <f t="shared" si="40"/>
        <v>BIOLEGEND</v>
      </c>
      <c r="B686" s="21" t="str">
        <v>EED116563</v>
      </c>
      <c r="C686" s="30">
        <v>45834</v>
      </c>
      <c r="D686" s="21">
        <v>350504</v>
      </c>
      <c r="E686" s="21">
        <f>_xlfn.XLOOKUP(D686,MasterSheet!H:H,MasterSheet!F:F)</f>
        <v>18321.599999999999</v>
      </c>
      <c r="F686" s="22">
        <f>SUMIFS(MasterSheet!J:J, MasterSheet!B:B, B686, MasterSheet!D:D, C686, MasterSheet!H:H, D686)</f>
        <v>1</v>
      </c>
      <c r="G686" s="22">
        <f t="shared" si="41"/>
        <v>18321.599999999999</v>
      </c>
      <c r="H686" s="26">
        <f>SUMIFS(MasterSheet!K:K, MasterSheet!B:B, B686, MasterSheet!D:D, C686, MasterSheet!H:H, D686)</f>
        <v>1</v>
      </c>
      <c r="I686" s="26">
        <f t="shared" si="42"/>
        <v>18321.599999999999</v>
      </c>
      <c r="J686" s="28">
        <f>SUMIFS(MasterSheet!L:L, MasterSheet!B:B, B686, MasterSheet!D:D, C686, MasterSheet!H:H, D686)</f>
        <v>0</v>
      </c>
      <c r="K686" s="28">
        <f t="shared" si="43"/>
        <v>0</v>
      </c>
      <c r="L686" s="21" t="str">
        <f>UPPER(VLOOKUP(D686,MasterSheet!H:U,14,))</f>
        <v>BIOLEGEND</v>
      </c>
    </row>
    <row r="687" spans="1:12" x14ac:dyDescent="0.25">
      <c r="A687" s="21" t="str">
        <f t="shared" si="40"/>
        <v>BIOLEGEND</v>
      </c>
      <c r="B687" s="21" t="str">
        <v>EED116563</v>
      </c>
      <c r="C687" s="30">
        <v>45834</v>
      </c>
      <c r="D687" s="21">
        <v>353228</v>
      </c>
      <c r="E687" s="21">
        <f>_xlfn.XLOOKUP(D687,MasterSheet!H:H,MasterSheet!F:F)</f>
        <v>29436</v>
      </c>
      <c r="F687" s="22">
        <f>SUMIFS(MasterSheet!J:J, MasterSheet!B:B, B687, MasterSheet!D:D, C687, MasterSheet!H:H, D687)</f>
        <v>1</v>
      </c>
      <c r="G687" s="22">
        <f t="shared" si="41"/>
        <v>29436</v>
      </c>
      <c r="H687" s="26">
        <f>SUMIFS(MasterSheet!K:K, MasterSheet!B:B, B687, MasterSheet!D:D, C687, MasterSheet!H:H, D687)</f>
        <v>1</v>
      </c>
      <c r="I687" s="26">
        <f t="shared" si="42"/>
        <v>29436</v>
      </c>
      <c r="J687" s="28">
        <f>SUMIFS(MasterSheet!L:L, MasterSheet!B:B, B687, MasterSheet!D:D, C687, MasterSheet!H:H, D687)</f>
        <v>0</v>
      </c>
      <c r="K687" s="28">
        <f t="shared" si="43"/>
        <v>0</v>
      </c>
      <c r="L687" s="21" t="str">
        <f>UPPER(VLOOKUP(D687,MasterSheet!H:U,14,))</f>
        <v>BIOLEGEND</v>
      </c>
    </row>
    <row r="688" spans="1:12" x14ac:dyDescent="0.25">
      <c r="A688" s="21" t="str">
        <f t="shared" si="40"/>
        <v>BIOLEGEND</v>
      </c>
      <c r="B688" s="21" t="str">
        <v>EED116563</v>
      </c>
      <c r="C688" s="30">
        <v>45834</v>
      </c>
      <c r="D688" s="21">
        <v>353236</v>
      </c>
      <c r="E688" s="21">
        <f>_xlfn.XLOOKUP(D688,MasterSheet!H:H,MasterSheet!F:F)</f>
        <v>20169.599999999999</v>
      </c>
      <c r="F688" s="22">
        <f>SUMIFS(MasterSheet!J:J, MasterSheet!B:B, B688, MasterSheet!D:D, C688, MasterSheet!H:H, D688)</f>
        <v>1</v>
      </c>
      <c r="G688" s="22">
        <f t="shared" si="41"/>
        <v>20169.599999999999</v>
      </c>
      <c r="H688" s="26">
        <f>SUMIFS(MasterSheet!K:K, MasterSheet!B:B, B688, MasterSheet!D:D, C688, MasterSheet!H:H, D688)</f>
        <v>1</v>
      </c>
      <c r="I688" s="26">
        <f t="shared" si="42"/>
        <v>20169.599999999999</v>
      </c>
      <c r="J688" s="28">
        <f>SUMIFS(MasterSheet!L:L, MasterSheet!B:B, B688, MasterSheet!D:D, C688, MasterSheet!H:H, D688)</f>
        <v>0</v>
      </c>
      <c r="K688" s="28">
        <f t="shared" si="43"/>
        <v>0</v>
      </c>
      <c r="L688" s="21" t="str">
        <f>UPPER(VLOOKUP(D688,MasterSheet!H:U,14,))</f>
        <v>BIOLEGEND</v>
      </c>
    </row>
    <row r="689" spans="1:12" x14ac:dyDescent="0.25">
      <c r="A689" s="21" t="str">
        <f t="shared" si="40"/>
        <v>BIOLEGEND</v>
      </c>
      <c r="B689" s="21" t="str">
        <v>EED116563</v>
      </c>
      <c r="C689" s="30">
        <v>45834</v>
      </c>
      <c r="D689" s="21">
        <v>360732</v>
      </c>
      <c r="E689" s="21">
        <f>_xlfn.XLOOKUP(D689,MasterSheet!H:H,MasterSheet!F:F)</f>
        <v>86130</v>
      </c>
      <c r="F689" s="22">
        <f>SUMIFS(MasterSheet!J:J, MasterSheet!B:B, B689, MasterSheet!D:D, C689, MasterSheet!H:H, D689)</f>
        <v>3</v>
      </c>
      <c r="G689" s="22">
        <f t="shared" si="41"/>
        <v>258390</v>
      </c>
      <c r="H689" s="26">
        <f>SUMIFS(MasterSheet!K:K, MasterSheet!B:B, B689, MasterSheet!D:D, C689, MasterSheet!H:H, D689)</f>
        <v>3</v>
      </c>
      <c r="I689" s="26">
        <f t="shared" si="42"/>
        <v>258390</v>
      </c>
      <c r="J689" s="28">
        <f>SUMIFS(MasterSheet!L:L, MasterSheet!B:B, B689, MasterSheet!D:D, C689, MasterSheet!H:H, D689)</f>
        <v>0</v>
      </c>
      <c r="K689" s="28">
        <f t="shared" si="43"/>
        <v>0</v>
      </c>
      <c r="L689" s="21" t="str">
        <f>UPPER(VLOOKUP(D689,MasterSheet!H:U,14,))</f>
        <v>BIOLEGEND</v>
      </c>
    </row>
    <row r="690" spans="1:12" x14ac:dyDescent="0.25">
      <c r="A690" s="21" t="str">
        <f t="shared" si="40"/>
        <v>BIOLEGEND</v>
      </c>
      <c r="B690" s="21" t="str">
        <v>EED116563</v>
      </c>
      <c r="C690" s="30">
        <v>45834</v>
      </c>
      <c r="D690" s="21">
        <v>362526</v>
      </c>
      <c r="E690" s="21">
        <f>_xlfn.XLOOKUP(D690,MasterSheet!H:H,MasterSheet!F:F)</f>
        <v>40867.199999999997</v>
      </c>
      <c r="F690" s="22">
        <f>SUMIFS(MasterSheet!J:J, MasterSheet!B:B, B690, MasterSheet!D:D, C690, MasterSheet!H:H, D690)</f>
        <v>3</v>
      </c>
      <c r="G690" s="22">
        <f t="shared" si="41"/>
        <v>122601.59999999999</v>
      </c>
      <c r="H690" s="26">
        <f>SUMIFS(MasterSheet!K:K, MasterSheet!B:B, B690, MasterSheet!D:D, C690, MasterSheet!H:H, D690)</f>
        <v>3</v>
      </c>
      <c r="I690" s="26">
        <f t="shared" si="42"/>
        <v>122601.59999999999</v>
      </c>
      <c r="J690" s="28">
        <f>SUMIFS(MasterSheet!L:L, MasterSheet!B:B, B690, MasterSheet!D:D, C690, MasterSheet!H:H, D690)</f>
        <v>0</v>
      </c>
      <c r="K690" s="28">
        <f t="shared" si="43"/>
        <v>0</v>
      </c>
      <c r="L690" s="21" t="str">
        <f>UPPER(VLOOKUP(D690,MasterSheet!H:U,14,))</f>
        <v>BIOLEGEND</v>
      </c>
    </row>
    <row r="691" spans="1:12" x14ac:dyDescent="0.25">
      <c r="A691" s="21" t="str">
        <f t="shared" si="40"/>
        <v>BIOLEGEND</v>
      </c>
      <c r="B691" s="21" t="str">
        <v>EED116563</v>
      </c>
      <c r="C691" s="30">
        <v>45834</v>
      </c>
      <c r="D691" s="21">
        <v>362533</v>
      </c>
      <c r="E691" s="21">
        <f>_xlfn.XLOOKUP(D691,MasterSheet!H:H,MasterSheet!F:F)</f>
        <v>25476</v>
      </c>
      <c r="F691" s="22">
        <f>SUMIFS(MasterSheet!J:J, MasterSheet!B:B, B691, MasterSheet!D:D, C691, MasterSheet!H:H, D691)</f>
        <v>2</v>
      </c>
      <c r="G691" s="22">
        <f t="shared" si="41"/>
        <v>50952</v>
      </c>
      <c r="H691" s="26">
        <f>SUMIFS(MasterSheet!K:K, MasterSheet!B:B, B691, MasterSheet!D:D, C691, MasterSheet!H:H, D691)</f>
        <v>2</v>
      </c>
      <c r="I691" s="26">
        <f t="shared" si="42"/>
        <v>50952</v>
      </c>
      <c r="J691" s="28">
        <f>SUMIFS(MasterSheet!L:L, MasterSheet!B:B, B691, MasterSheet!D:D, C691, MasterSheet!H:H, D691)</f>
        <v>0</v>
      </c>
      <c r="K691" s="28">
        <f t="shared" si="43"/>
        <v>0</v>
      </c>
      <c r="L691" s="21" t="str">
        <f>UPPER(VLOOKUP(D691,MasterSheet!H:U,14,))</f>
        <v>BIOLEGEND</v>
      </c>
    </row>
    <row r="692" spans="1:12" x14ac:dyDescent="0.25">
      <c r="A692" s="21" t="str">
        <f t="shared" si="40"/>
        <v>BIOLEGEND</v>
      </c>
      <c r="B692" s="21" t="str">
        <v>EED116563</v>
      </c>
      <c r="C692" s="30">
        <v>45834</v>
      </c>
      <c r="D692" s="21">
        <v>367414</v>
      </c>
      <c r="E692" s="21">
        <f>_xlfn.XLOOKUP(D692,MasterSheet!H:H,MasterSheet!F:F)</f>
        <v>39072</v>
      </c>
      <c r="F692" s="22">
        <f>SUMIFS(MasterSheet!J:J, MasterSheet!B:B, B692, MasterSheet!D:D, C692, MasterSheet!H:H, D692)</f>
        <v>2</v>
      </c>
      <c r="G692" s="22">
        <f t="shared" si="41"/>
        <v>78144</v>
      </c>
      <c r="H692" s="26">
        <f>SUMIFS(MasterSheet!K:K, MasterSheet!B:B, B692, MasterSheet!D:D, C692, MasterSheet!H:H, D692)</f>
        <v>2</v>
      </c>
      <c r="I692" s="26">
        <f t="shared" si="42"/>
        <v>78144</v>
      </c>
      <c r="J692" s="28">
        <f>SUMIFS(MasterSheet!L:L, MasterSheet!B:B, B692, MasterSheet!D:D, C692, MasterSheet!H:H, D692)</f>
        <v>0</v>
      </c>
      <c r="K692" s="28">
        <f t="shared" si="43"/>
        <v>0</v>
      </c>
      <c r="L692" s="21" t="str">
        <f>UPPER(VLOOKUP(D692,MasterSheet!H:U,14,))</f>
        <v>BIOLEGEND</v>
      </c>
    </row>
    <row r="693" spans="1:12" x14ac:dyDescent="0.25">
      <c r="A693" s="21" t="str">
        <f t="shared" si="40"/>
        <v>BIOLEGEND</v>
      </c>
      <c r="B693" s="21" t="str">
        <v>EED116563</v>
      </c>
      <c r="C693" s="30">
        <v>45834</v>
      </c>
      <c r="D693" s="21">
        <v>372203</v>
      </c>
      <c r="E693" s="21">
        <f>_xlfn.XLOOKUP(D693,MasterSheet!H:H,MasterSheet!F:F)</f>
        <v>6600</v>
      </c>
      <c r="F693" s="22">
        <f>SUMIFS(MasterSheet!J:J, MasterSheet!B:B, B693, MasterSheet!D:D, C693, MasterSheet!H:H, D693)</f>
        <v>1</v>
      </c>
      <c r="G693" s="22">
        <f t="shared" si="41"/>
        <v>6600</v>
      </c>
      <c r="H693" s="26">
        <f>SUMIFS(MasterSheet!K:K, MasterSheet!B:B, B693, MasterSheet!D:D, C693, MasterSheet!H:H, D693)</f>
        <v>1</v>
      </c>
      <c r="I693" s="26">
        <f t="shared" si="42"/>
        <v>6600</v>
      </c>
      <c r="J693" s="28">
        <f>SUMIFS(MasterSheet!L:L, MasterSheet!B:B, B693, MasterSheet!D:D, C693, MasterSheet!H:H, D693)</f>
        <v>0</v>
      </c>
      <c r="K693" s="28">
        <f t="shared" si="43"/>
        <v>0</v>
      </c>
      <c r="L693" s="21" t="str">
        <f>UPPER(VLOOKUP(D693,MasterSheet!H:U,14,))</f>
        <v>BIOLEGEND</v>
      </c>
    </row>
    <row r="694" spans="1:12" x14ac:dyDescent="0.25">
      <c r="A694" s="21" t="str">
        <f t="shared" si="40"/>
        <v>BIOLEGEND</v>
      </c>
      <c r="B694" s="21" t="str">
        <v>EED116563</v>
      </c>
      <c r="C694" s="30">
        <v>45834</v>
      </c>
      <c r="D694" s="21">
        <v>394706</v>
      </c>
      <c r="E694" s="21">
        <f>_xlfn.XLOOKUP(D694,MasterSheet!H:H,MasterSheet!F:F)</f>
        <v>9926.4</v>
      </c>
      <c r="F694" s="22">
        <f>SUMIFS(MasterSheet!J:J, MasterSheet!B:B, B694, MasterSheet!D:D, C694, MasterSheet!H:H, D694)</f>
        <v>1</v>
      </c>
      <c r="G694" s="22">
        <f t="shared" si="41"/>
        <v>9926.4</v>
      </c>
      <c r="H694" s="26">
        <f>SUMIFS(MasterSheet!K:K, MasterSheet!B:B, B694, MasterSheet!D:D, C694, MasterSheet!H:H, D694)</f>
        <v>1</v>
      </c>
      <c r="I694" s="26">
        <f t="shared" si="42"/>
        <v>9926.4</v>
      </c>
      <c r="J694" s="28">
        <f>SUMIFS(MasterSheet!L:L, MasterSheet!B:B, B694, MasterSheet!D:D, C694, MasterSheet!H:H, D694)</f>
        <v>0</v>
      </c>
      <c r="K694" s="28">
        <f t="shared" si="43"/>
        <v>0</v>
      </c>
      <c r="L694" s="21" t="str">
        <f>UPPER(VLOOKUP(D694,MasterSheet!H:U,14,))</f>
        <v>BIOLEGEND</v>
      </c>
    </row>
    <row r="695" spans="1:12" x14ac:dyDescent="0.25">
      <c r="A695" s="21" t="str">
        <f t="shared" si="40"/>
        <v>BIOLEGEND</v>
      </c>
      <c r="B695" s="21" t="str">
        <v>EED116563</v>
      </c>
      <c r="C695" s="30">
        <v>45834</v>
      </c>
      <c r="D695" s="21">
        <v>396414</v>
      </c>
      <c r="E695" s="21">
        <f>_xlfn.XLOOKUP(D695,MasterSheet!H:H,MasterSheet!F:F)</f>
        <v>28314</v>
      </c>
      <c r="F695" s="22">
        <f>SUMIFS(MasterSheet!J:J, MasterSheet!B:B, B695, MasterSheet!D:D, C695, MasterSheet!H:H, D695)</f>
        <v>1</v>
      </c>
      <c r="G695" s="22">
        <f t="shared" si="41"/>
        <v>28314</v>
      </c>
      <c r="H695" s="26">
        <f>SUMIFS(MasterSheet!K:K, MasterSheet!B:B, B695, MasterSheet!D:D, C695, MasterSheet!H:H, D695)</f>
        <v>1</v>
      </c>
      <c r="I695" s="26">
        <f t="shared" si="42"/>
        <v>28314</v>
      </c>
      <c r="J695" s="28">
        <f>SUMIFS(MasterSheet!L:L, MasterSheet!B:B, B695, MasterSheet!D:D, C695, MasterSheet!H:H, D695)</f>
        <v>0</v>
      </c>
      <c r="K695" s="28">
        <f t="shared" si="43"/>
        <v>0</v>
      </c>
      <c r="L695" s="21" t="str">
        <f>UPPER(VLOOKUP(D695,MasterSheet!H:U,14,))</f>
        <v>BIOLEGEND</v>
      </c>
    </row>
    <row r="696" spans="1:12" x14ac:dyDescent="0.25">
      <c r="A696" s="21" t="str">
        <f t="shared" si="40"/>
        <v>BIOLEGEND</v>
      </c>
      <c r="B696" s="21" t="str">
        <v>EED116563</v>
      </c>
      <c r="C696" s="30">
        <v>45834</v>
      </c>
      <c r="D696" s="21">
        <v>396416</v>
      </c>
      <c r="E696" s="21">
        <f>_xlfn.XLOOKUP(D696,MasterSheet!H:H,MasterSheet!F:F)</f>
        <v>16896</v>
      </c>
      <c r="F696" s="22">
        <f>SUMIFS(MasterSheet!J:J, MasterSheet!B:B, B696, MasterSheet!D:D, C696, MasterSheet!H:H, D696)</f>
        <v>1</v>
      </c>
      <c r="G696" s="22">
        <f t="shared" si="41"/>
        <v>16896</v>
      </c>
      <c r="H696" s="26">
        <f>SUMIFS(MasterSheet!K:K, MasterSheet!B:B, B696, MasterSheet!D:D, C696, MasterSheet!H:H, D696)</f>
        <v>1</v>
      </c>
      <c r="I696" s="26">
        <f t="shared" si="42"/>
        <v>16896</v>
      </c>
      <c r="J696" s="28">
        <f>SUMIFS(MasterSheet!L:L, MasterSheet!B:B, B696, MasterSheet!D:D, C696, MasterSheet!H:H, D696)</f>
        <v>0</v>
      </c>
      <c r="K696" s="28">
        <f t="shared" si="43"/>
        <v>0</v>
      </c>
      <c r="L696" s="21" t="str">
        <f>UPPER(VLOOKUP(D696,MasterSheet!H:U,14,))</f>
        <v>BIOLEGEND</v>
      </c>
    </row>
    <row r="697" spans="1:12" x14ac:dyDescent="0.25">
      <c r="A697" s="21" t="str">
        <f t="shared" si="40"/>
        <v>BIOLEGEND</v>
      </c>
      <c r="B697" s="21" t="str">
        <v>EED116563</v>
      </c>
      <c r="C697" s="30">
        <v>45834</v>
      </c>
      <c r="D697" s="21">
        <v>396435</v>
      </c>
      <c r="E697" s="21">
        <f>_xlfn.XLOOKUP(D697,MasterSheet!H:H,MasterSheet!F:F)</f>
        <v>14586</v>
      </c>
      <c r="F697" s="22">
        <f>SUMIFS(MasterSheet!J:J, MasterSheet!B:B, B697, MasterSheet!D:D, C697, MasterSheet!H:H, D697)</f>
        <v>1</v>
      </c>
      <c r="G697" s="22">
        <f t="shared" si="41"/>
        <v>14586</v>
      </c>
      <c r="H697" s="26">
        <f>SUMIFS(MasterSheet!K:K, MasterSheet!B:B, B697, MasterSheet!D:D, C697, MasterSheet!H:H, D697)</f>
        <v>1</v>
      </c>
      <c r="I697" s="26">
        <f t="shared" si="42"/>
        <v>14586</v>
      </c>
      <c r="J697" s="28">
        <f>SUMIFS(MasterSheet!L:L, MasterSheet!B:B, B697, MasterSheet!D:D, C697, MasterSheet!H:H, D697)</f>
        <v>0</v>
      </c>
      <c r="K697" s="28">
        <f t="shared" si="43"/>
        <v>0</v>
      </c>
      <c r="L697" s="21" t="str">
        <f>UPPER(VLOOKUP(D697,MasterSheet!H:U,14,))</f>
        <v>BIOLEGEND</v>
      </c>
    </row>
    <row r="698" spans="1:12" x14ac:dyDescent="0.25">
      <c r="A698" s="21" t="str">
        <f t="shared" si="40"/>
        <v>BIOLEGEND</v>
      </c>
      <c r="B698" s="21" t="str">
        <v>EED116563</v>
      </c>
      <c r="C698" s="30">
        <v>45834</v>
      </c>
      <c r="D698" s="21">
        <v>396910</v>
      </c>
      <c r="E698" s="21">
        <f>_xlfn.XLOOKUP(D698,MasterSheet!H:H,MasterSheet!F:F)</f>
        <v>58608</v>
      </c>
      <c r="F698" s="22">
        <f>SUMIFS(MasterSheet!J:J, MasterSheet!B:B, B698, MasterSheet!D:D, C698, MasterSheet!H:H, D698)</f>
        <v>3</v>
      </c>
      <c r="G698" s="22">
        <f t="shared" si="41"/>
        <v>175824</v>
      </c>
      <c r="H698" s="26">
        <f>SUMIFS(MasterSheet!K:K, MasterSheet!B:B, B698, MasterSheet!D:D, C698, MasterSheet!H:H, D698)</f>
        <v>3</v>
      </c>
      <c r="I698" s="26">
        <f t="shared" si="42"/>
        <v>175824</v>
      </c>
      <c r="J698" s="28">
        <f>SUMIFS(MasterSheet!L:L, MasterSheet!B:B, B698, MasterSheet!D:D, C698, MasterSheet!H:H, D698)</f>
        <v>0</v>
      </c>
      <c r="K698" s="28">
        <f t="shared" si="43"/>
        <v>0</v>
      </c>
      <c r="L698" s="21" t="str">
        <f>UPPER(VLOOKUP(D698,MasterSheet!H:U,14,))</f>
        <v>BIOLEGEND</v>
      </c>
    </row>
    <row r="699" spans="1:12" x14ac:dyDescent="0.25">
      <c r="A699" s="21" t="str">
        <f t="shared" si="40"/>
        <v>BIOLEGEND</v>
      </c>
      <c r="B699" s="21" t="str">
        <v>EED116563</v>
      </c>
      <c r="C699" s="30">
        <v>45834</v>
      </c>
      <c r="D699" s="21">
        <v>399206</v>
      </c>
      <c r="E699" s="21">
        <f>_xlfn.XLOOKUP(D699,MasterSheet!H:H,MasterSheet!F:F)</f>
        <v>15364.8</v>
      </c>
      <c r="F699" s="22">
        <f>SUMIFS(MasterSheet!J:J, MasterSheet!B:B, B699, MasterSheet!D:D, C699, MasterSheet!H:H, D699)</f>
        <v>1</v>
      </c>
      <c r="G699" s="22">
        <f t="shared" si="41"/>
        <v>15364.8</v>
      </c>
      <c r="H699" s="26">
        <f>SUMIFS(MasterSheet!K:K, MasterSheet!B:B, B699, MasterSheet!D:D, C699, MasterSheet!H:H, D699)</f>
        <v>1</v>
      </c>
      <c r="I699" s="26">
        <f t="shared" si="42"/>
        <v>15364.8</v>
      </c>
      <c r="J699" s="28">
        <f>SUMIFS(MasterSheet!L:L, MasterSheet!B:B, B699, MasterSheet!D:D, C699, MasterSheet!H:H, D699)</f>
        <v>0</v>
      </c>
      <c r="K699" s="28">
        <f t="shared" si="43"/>
        <v>0</v>
      </c>
      <c r="L699" s="21" t="str">
        <f>UPPER(VLOOKUP(D699,MasterSheet!H:U,14,))</f>
        <v>BIOLEGEND</v>
      </c>
    </row>
    <row r="700" spans="1:12" x14ac:dyDescent="0.25">
      <c r="A700" s="21" t="str">
        <f t="shared" si="40"/>
        <v>BIOLEGEND</v>
      </c>
      <c r="B700" s="21" t="str">
        <v>EED116563</v>
      </c>
      <c r="C700" s="30">
        <v>45834</v>
      </c>
      <c r="D700" s="21">
        <v>399214</v>
      </c>
      <c r="E700" s="21">
        <f>_xlfn.XLOOKUP(D700,MasterSheet!H:H,MasterSheet!F:F)</f>
        <v>39072</v>
      </c>
      <c r="F700" s="22">
        <f>SUMIFS(MasterSheet!J:J, MasterSheet!B:B, B700, MasterSheet!D:D, C700, MasterSheet!H:H, D700)</f>
        <v>2</v>
      </c>
      <c r="G700" s="22">
        <f t="shared" si="41"/>
        <v>78144</v>
      </c>
      <c r="H700" s="26">
        <f>SUMIFS(MasterSheet!K:K, MasterSheet!B:B, B700, MasterSheet!D:D, C700, MasterSheet!H:H, D700)</f>
        <v>2</v>
      </c>
      <c r="I700" s="26">
        <f t="shared" si="42"/>
        <v>78144</v>
      </c>
      <c r="J700" s="28">
        <f>SUMIFS(MasterSheet!L:L, MasterSheet!B:B, B700, MasterSheet!D:D, C700, MasterSheet!H:H, D700)</f>
        <v>0</v>
      </c>
      <c r="K700" s="28">
        <f t="shared" si="43"/>
        <v>0</v>
      </c>
      <c r="L700" s="21" t="str">
        <f>UPPER(VLOOKUP(D700,MasterSheet!H:U,14,))</f>
        <v>BIOLEGEND</v>
      </c>
    </row>
    <row r="701" spans="1:12" x14ac:dyDescent="0.25">
      <c r="A701" s="21" t="str">
        <f t="shared" si="40"/>
        <v>BIOLEGEND</v>
      </c>
      <c r="B701" s="21" t="str">
        <v>EED116563</v>
      </c>
      <c r="C701" s="30">
        <v>45834</v>
      </c>
      <c r="D701" s="21">
        <v>400143</v>
      </c>
      <c r="E701" s="21">
        <f>_xlfn.XLOOKUP(D701,MasterSheet!H:H,MasterSheet!F:F)</f>
        <v>4382.3999999999996</v>
      </c>
      <c r="F701" s="22">
        <f>SUMIFS(MasterSheet!J:J, MasterSheet!B:B, B701, MasterSheet!D:D, C701, MasterSheet!H:H, D701)</f>
        <v>1</v>
      </c>
      <c r="G701" s="22">
        <f t="shared" si="41"/>
        <v>4382.3999999999996</v>
      </c>
      <c r="H701" s="26">
        <f>SUMIFS(MasterSheet!K:K, MasterSheet!B:B, B701, MasterSheet!D:D, C701, MasterSheet!H:H, D701)</f>
        <v>1</v>
      </c>
      <c r="I701" s="26">
        <f t="shared" si="42"/>
        <v>4382.3999999999996</v>
      </c>
      <c r="J701" s="28">
        <f>SUMIFS(MasterSheet!L:L, MasterSheet!B:B, B701, MasterSheet!D:D, C701, MasterSheet!H:H, D701)</f>
        <v>0</v>
      </c>
      <c r="K701" s="28">
        <f t="shared" si="43"/>
        <v>0</v>
      </c>
      <c r="L701" s="21" t="str">
        <f>UPPER(VLOOKUP(D701,MasterSheet!H:U,14,))</f>
        <v>BIOLEGEND</v>
      </c>
    </row>
    <row r="702" spans="1:12" x14ac:dyDescent="0.25">
      <c r="A702" s="21" t="str">
        <f t="shared" si="40"/>
        <v>BIOLEGEND</v>
      </c>
      <c r="B702" s="21" t="str">
        <v>EED116563</v>
      </c>
      <c r="C702" s="30">
        <v>45834</v>
      </c>
      <c r="D702" s="21">
        <v>405207</v>
      </c>
      <c r="E702" s="21">
        <f>_xlfn.XLOOKUP(D702,MasterSheet!H:H,MasterSheet!F:F)</f>
        <v>6283.2000000000007</v>
      </c>
      <c r="F702" s="22">
        <f>SUMIFS(MasterSheet!J:J, MasterSheet!B:B, B702, MasterSheet!D:D, C702, MasterSheet!H:H, D702)</f>
        <v>4</v>
      </c>
      <c r="G702" s="22">
        <f t="shared" si="41"/>
        <v>25132.800000000003</v>
      </c>
      <c r="H702" s="26">
        <f>SUMIFS(MasterSheet!K:K, MasterSheet!B:B, B702, MasterSheet!D:D, C702, MasterSheet!H:H, D702)</f>
        <v>4</v>
      </c>
      <c r="I702" s="26">
        <f t="shared" si="42"/>
        <v>25132.800000000003</v>
      </c>
      <c r="J702" s="28">
        <f>SUMIFS(MasterSheet!L:L, MasterSheet!B:B, B702, MasterSheet!D:D, C702, MasterSheet!H:H, D702)</f>
        <v>0</v>
      </c>
      <c r="K702" s="28">
        <f t="shared" si="43"/>
        <v>0</v>
      </c>
      <c r="L702" s="21" t="str">
        <f>UPPER(VLOOKUP(D702,MasterSheet!H:U,14,))</f>
        <v>BIOLEGEND</v>
      </c>
    </row>
    <row r="703" spans="1:12" x14ac:dyDescent="0.25">
      <c r="A703" s="21" t="str">
        <f t="shared" si="40"/>
        <v>BIOLEGEND</v>
      </c>
      <c r="B703" s="21" t="str">
        <v>EED116563</v>
      </c>
      <c r="C703" s="30">
        <v>45834</v>
      </c>
      <c r="D703" s="21">
        <v>405226</v>
      </c>
      <c r="E703" s="21">
        <f>_xlfn.XLOOKUP(D703,MasterSheet!H:H,MasterSheet!F:F)</f>
        <v>12738</v>
      </c>
      <c r="F703" s="22">
        <f>SUMIFS(MasterSheet!J:J, MasterSheet!B:B, B703, MasterSheet!D:D, C703, MasterSheet!H:H, D703)</f>
        <v>1</v>
      </c>
      <c r="G703" s="22">
        <f t="shared" si="41"/>
        <v>12738</v>
      </c>
      <c r="H703" s="26">
        <f>SUMIFS(MasterSheet!K:K, MasterSheet!B:B, B703, MasterSheet!D:D, C703, MasterSheet!H:H, D703)</f>
        <v>1</v>
      </c>
      <c r="I703" s="26">
        <f t="shared" si="42"/>
        <v>12738</v>
      </c>
      <c r="J703" s="28">
        <f>SUMIFS(MasterSheet!L:L, MasterSheet!B:B, B703, MasterSheet!D:D, C703, MasterSheet!H:H, D703)</f>
        <v>0</v>
      </c>
      <c r="K703" s="28">
        <f t="shared" si="43"/>
        <v>0</v>
      </c>
      <c r="L703" s="21" t="str">
        <f>UPPER(VLOOKUP(D703,MasterSheet!H:U,14,))</f>
        <v>BIOLEGEND</v>
      </c>
    </row>
    <row r="704" spans="1:12" x14ac:dyDescent="0.25">
      <c r="A704" s="21" t="str">
        <f t="shared" si="40"/>
        <v>BIOLEGEND</v>
      </c>
      <c r="B704" s="21" t="str">
        <v>EED116563</v>
      </c>
      <c r="C704" s="30">
        <v>45834</v>
      </c>
      <c r="D704" s="21">
        <v>410710</v>
      </c>
      <c r="E704" s="21">
        <f>_xlfn.XLOOKUP(D704,MasterSheet!H:H,MasterSheet!F:F)</f>
        <v>20169.599999999999</v>
      </c>
      <c r="F704" s="22">
        <f>SUMIFS(MasterSheet!J:J, MasterSheet!B:B, B704, MasterSheet!D:D, C704, MasterSheet!H:H, D704)</f>
        <v>1</v>
      </c>
      <c r="G704" s="22">
        <f t="shared" si="41"/>
        <v>20169.599999999999</v>
      </c>
      <c r="H704" s="26">
        <f>SUMIFS(MasterSheet!K:K, MasterSheet!B:B, B704, MasterSheet!D:D, C704, MasterSheet!H:H, D704)</f>
        <v>1</v>
      </c>
      <c r="I704" s="26">
        <f t="shared" si="42"/>
        <v>20169.599999999999</v>
      </c>
      <c r="J704" s="28">
        <f>SUMIFS(MasterSheet!L:L, MasterSheet!B:B, B704, MasterSheet!D:D, C704, MasterSheet!H:H, D704)</f>
        <v>0</v>
      </c>
      <c r="K704" s="28">
        <f t="shared" si="43"/>
        <v>0</v>
      </c>
      <c r="L704" s="21" t="str">
        <f>UPPER(VLOOKUP(D704,MasterSheet!H:U,14,))</f>
        <v>BIOLEGEND</v>
      </c>
    </row>
    <row r="705" spans="1:12" x14ac:dyDescent="0.25">
      <c r="A705" s="21" t="str">
        <f t="shared" si="40"/>
        <v>BIOLEGEND</v>
      </c>
      <c r="B705" s="21" t="str">
        <v>EED116563</v>
      </c>
      <c r="C705" s="30">
        <v>45834</v>
      </c>
      <c r="D705" s="21">
        <v>420201</v>
      </c>
      <c r="E705" s="21">
        <f>_xlfn.XLOOKUP(D705,MasterSheet!H:H,MasterSheet!F:F)</f>
        <v>4699.2</v>
      </c>
      <c r="F705" s="22">
        <f>SUMIFS(MasterSheet!J:J, MasterSheet!B:B, B705, MasterSheet!D:D, C705, MasterSheet!H:H, D705)</f>
        <v>1</v>
      </c>
      <c r="G705" s="22">
        <f t="shared" si="41"/>
        <v>4699.2</v>
      </c>
      <c r="H705" s="26">
        <f>SUMIFS(MasterSheet!K:K, MasterSheet!B:B, B705, MasterSheet!D:D, C705, MasterSheet!H:H, D705)</f>
        <v>1</v>
      </c>
      <c r="I705" s="26">
        <f t="shared" si="42"/>
        <v>4699.2</v>
      </c>
      <c r="J705" s="28">
        <f>SUMIFS(MasterSheet!L:L, MasterSheet!B:B, B705, MasterSheet!D:D, C705, MasterSheet!H:H, D705)</f>
        <v>0</v>
      </c>
      <c r="K705" s="28">
        <f t="shared" si="43"/>
        <v>0</v>
      </c>
      <c r="L705" s="21" t="str">
        <f>UPPER(VLOOKUP(D705,MasterSheet!H:U,14,))</f>
        <v>BIOLEGEND</v>
      </c>
    </row>
    <row r="706" spans="1:12" x14ac:dyDescent="0.25">
      <c r="A706" s="21" t="str">
        <f t="shared" ref="A706:A769" si="44">L706</f>
        <v>BIOLEGEND</v>
      </c>
      <c r="B706" s="21" t="str">
        <v>EED116563</v>
      </c>
      <c r="C706" s="30">
        <v>45834</v>
      </c>
      <c r="D706" s="21">
        <v>421002</v>
      </c>
      <c r="E706" s="21">
        <f>_xlfn.XLOOKUP(D706,MasterSheet!H:H,MasterSheet!F:F)</f>
        <v>5376.8</v>
      </c>
      <c r="F706" s="22">
        <f>SUMIFS(MasterSheet!J:J, MasterSheet!B:B, B706, MasterSheet!D:D, C706, MasterSheet!H:H, D706)</f>
        <v>2</v>
      </c>
      <c r="G706" s="22">
        <f t="shared" si="41"/>
        <v>10753.6</v>
      </c>
      <c r="H706" s="26">
        <f>SUMIFS(MasterSheet!K:K, MasterSheet!B:B, B706, MasterSheet!D:D, C706, MasterSheet!H:H, D706)</f>
        <v>2</v>
      </c>
      <c r="I706" s="26">
        <f t="shared" si="42"/>
        <v>10753.6</v>
      </c>
      <c r="J706" s="28">
        <f>SUMIFS(MasterSheet!L:L, MasterSheet!B:B, B706, MasterSheet!D:D, C706, MasterSheet!H:H, D706)</f>
        <v>0</v>
      </c>
      <c r="K706" s="28">
        <f t="shared" si="43"/>
        <v>0</v>
      </c>
      <c r="L706" s="21" t="str">
        <f>UPPER(VLOOKUP(D706,MasterSheet!H:U,14,))</f>
        <v>BIOLEGEND</v>
      </c>
    </row>
    <row r="707" spans="1:12" x14ac:dyDescent="0.25">
      <c r="A707" s="21" t="str">
        <f t="shared" si="44"/>
        <v>BIOLEGEND</v>
      </c>
      <c r="B707" s="21" t="str">
        <v>EED116563</v>
      </c>
      <c r="C707" s="30">
        <v>45834</v>
      </c>
      <c r="D707" s="21">
        <v>421301</v>
      </c>
      <c r="E707" s="21">
        <f>_xlfn.XLOOKUP(D707,MasterSheet!H:H,MasterSheet!F:F)</f>
        <v>2851.2</v>
      </c>
      <c r="F707" s="22">
        <f>SUMIFS(MasterSheet!J:J, MasterSheet!B:B, B707, MasterSheet!D:D, C707, MasterSheet!H:H, D707)</f>
        <v>1</v>
      </c>
      <c r="G707" s="22">
        <f t="shared" ref="G707:G770" si="45">F707*E707</f>
        <v>2851.2</v>
      </c>
      <c r="H707" s="26">
        <f>SUMIFS(MasterSheet!K:K, MasterSheet!B:B, B707, MasterSheet!D:D, C707, MasterSheet!H:H, D707)</f>
        <v>1</v>
      </c>
      <c r="I707" s="26">
        <f t="shared" ref="I707:I770" si="46">H707*E707</f>
        <v>2851.2</v>
      </c>
      <c r="J707" s="28">
        <f>SUMIFS(MasterSheet!L:L, MasterSheet!B:B, B707, MasterSheet!D:D, C707, MasterSheet!H:H, D707)</f>
        <v>0</v>
      </c>
      <c r="K707" s="28">
        <f t="shared" ref="K707:K770" si="47">J707*E707</f>
        <v>0</v>
      </c>
      <c r="L707" s="21" t="str">
        <f>UPPER(VLOOKUP(D707,MasterSheet!H:U,14,))</f>
        <v>BIOLEGEND</v>
      </c>
    </row>
    <row r="708" spans="1:12" x14ac:dyDescent="0.25">
      <c r="A708" s="21" t="str">
        <f t="shared" si="44"/>
        <v>BIOLEGEND</v>
      </c>
      <c r="B708" s="21" t="str">
        <v>EED116563</v>
      </c>
      <c r="C708" s="30">
        <v>45834</v>
      </c>
      <c r="D708" s="21">
        <v>421601</v>
      </c>
      <c r="E708" s="21">
        <f>_xlfn.XLOOKUP(D708,MasterSheet!H:H,MasterSheet!F:F)</f>
        <v>7444.7999999999993</v>
      </c>
      <c r="F708" s="22">
        <f>SUMIFS(MasterSheet!J:J, MasterSheet!B:B, B708, MasterSheet!D:D, C708, MasterSheet!H:H, D708)</f>
        <v>1</v>
      </c>
      <c r="G708" s="22">
        <f t="shared" si="45"/>
        <v>7444.7999999999993</v>
      </c>
      <c r="H708" s="26">
        <f>SUMIFS(MasterSheet!K:K, MasterSheet!B:B, B708, MasterSheet!D:D, C708, MasterSheet!H:H, D708)</f>
        <v>1</v>
      </c>
      <c r="I708" s="26">
        <f t="shared" si="46"/>
        <v>7444.7999999999993</v>
      </c>
      <c r="J708" s="28">
        <f>SUMIFS(MasterSheet!L:L, MasterSheet!B:B, B708, MasterSheet!D:D, C708, MasterSheet!H:H, D708)</f>
        <v>0</v>
      </c>
      <c r="K708" s="28">
        <f t="shared" si="47"/>
        <v>0</v>
      </c>
      <c r="L708" s="21" t="str">
        <f>UPPER(VLOOKUP(D708,MasterSheet!H:U,14,))</f>
        <v>BIOLEGEND</v>
      </c>
    </row>
    <row r="709" spans="1:12" x14ac:dyDescent="0.25">
      <c r="A709" s="21" t="str">
        <f t="shared" si="44"/>
        <v>BIOLEGEND</v>
      </c>
      <c r="B709" s="21" t="str">
        <v>EED116563</v>
      </c>
      <c r="C709" s="30">
        <v>45834</v>
      </c>
      <c r="D709" s="21">
        <v>422302</v>
      </c>
      <c r="E709" s="21">
        <f>_xlfn.XLOOKUP(D709,MasterSheet!H:H,MasterSheet!F:F)</f>
        <v>14106.400000000001</v>
      </c>
      <c r="F709" s="22">
        <f>SUMIFS(MasterSheet!J:J, MasterSheet!B:B, B709, MasterSheet!D:D, C709, MasterSheet!H:H, D709)</f>
        <v>4</v>
      </c>
      <c r="G709" s="22">
        <f t="shared" si="45"/>
        <v>56425.600000000006</v>
      </c>
      <c r="H709" s="26">
        <f>SUMIFS(MasterSheet!K:K, MasterSheet!B:B, B709, MasterSheet!D:D, C709, MasterSheet!H:H, D709)</f>
        <v>4</v>
      </c>
      <c r="I709" s="26">
        <f t="shared" si="46"/>
        <v>56425.600000000006</v>
      </c>
      <c r="J709" s="28">
        <f>SUMIFS(MasterSheet!L:L, MasterSheet!B:B, B709, MasterSheet!D:D, C709, MasterSheet!H:H, D709)</f>
        <v>0</v>
      </c>
      <c r="K709" s="28">
        <f t="shared" si="47"/>
        <v>0</v>
      </c>
      <c r="L709" s="21" t="str">
        <f>UPPER(VLOOKUP(D709,MasterSheet!H:U,14,))</f>
        <v>BIOLEGEND</v>
      </c>
    </row>
    <row r="710" spans="1:12" x14ac:dyDescent="0.25">
      <c r="A710" s="21" t="str">
        <f t="shared" si="44"/>
        <v>BIOLEGEND</v>
      </c>
      <c r="B710" s="21" t="str">
        <v>EED116563</v>
      </c>
      <c r="C710" s="30">
        <v>45834</v>
      </c>
      <c r="D710" s="21">
        <v>423101</v>
      </c>
      <c r="E710" s="21">
        <f>_xlfn.XLOOKUP(D710,MasterSheet!H:H,MasterSheet!F:F)</f>
        <v>5482.4</v>
      </c>
      <c r="F710" s="22">
        <f>SUMIFS(MasterSheet!J:J, MasterSheet!B:B, B710, MasterSheet!D:D, C710, MasterSheet!H:H, D710)</f>
        <v>1</v>
      </c>
      <c r="G710" s="22">
        <f t="shared" si="45"/>
        <v>5482.4</v>
      </c>
      <c r="H710" s="26">
        <f>SUMIFS(MasterSheet!K:K, MasterSheet!B:B, B710, MasterSheet!D:D, C710, MasterSheet!H:H, D710)</f>
        <v>1</v>
      </c>
      <c r="I710" s="26">
        <f t="shared" si="46"/>
        <v>5482.4</v>
      </c>
      <c r="J710" s="28">
        <f>SUMIFS(MasterSheet!L:L, MasterSheet!B:B, B710, MasterSheet!D:D, C710, MasterSheet!H:H, D710)</f>
        <v>0</v>
      </c>
      <c r="K710" s="28">
        <f t="shared" si="47"/>
        <v>0</v>
      </c>
      <c r="L710" s="21" t="str">
        <f>UPPER(VLOOKUP(D710,MasterSheet!H:U,14,))</f>
        <v>BIOLEGEND</v>
      </c>
    </row>
    <row r="711" spans="1:12" x14ac:dyDescent="0.25">
      <c r="A711" s="21" t="str">
        <f t="shared" si="44"/>
        <v>BIOLEGEND</v>
      </c>
      <c r="B711" s="21" t="str">
        <v>EED116563</v>
      </c>
      <c r="C711" s="30">
        <v>45834</v>
      </c>
      <c r="D711" s="21">
        <v>423113</v>
      </c>
      <c r="E711" s="21">
        <f>_xlfn.XLOOKUP(D711,MasterSheet!H:H,MasterSheet!F:F)</f>
        <v>4382.3999999999996</v>
      </c>
      <c r="F711" s="22">
        <f>SUMIFS(MasterSheet!J:J, MasterSheet!B:B, B711, MasterSheet!D:D, C711, MasterSheet!H:H, D711)</f>
        <v>1</v>
      </c>
      <c r="G711" s="22">
        <f t="shared" si="45"/>
        <v>4382.3999999999996</v>
      </c>
      <c r="H711" s="26">
        <f>SUMIFS(MasterSheet!K:K, MasterSheet!B:B, B711, MasterSheet!D:D, C711, MasterSheet!H:H, D711)</f>
        <v>1</v>
      </c>
      <c r="I711" s="26">
        <f t="shared" si="46"/>
        <v>4382.3999999999996</v>
      </c>
      <c r="J711" s="28">
        <f>SUMIFS(MasterSheet!L:L, MasterSheet!B:B, B711, MasterSheet!D:D, C711, MasterSheet!H:H, D711)</f>
        <v>0</v>
      </c>
      <c r="K711" s="28">
        <f t="shared" si="47"/>
        <v>0</v>
      </c>
      <c r="L711" s="21" t="str">
        <f>UPPER(VLOOKUP(D711,MasterSheet!H:U,14,))</f>
        <v>BIOLEGEND</v>
      </c>
    </row>
    <row r="712" spans="1:12" x14ac:dyDescent="0.25">
      <c r="A712" s="21" t="str">
        <f t="shared" si="44"/>
        <v>BIOLEGEND</v>
      </c>
      <c r="B712" s="21" t="str">
        <v>EED116563</v>
      </c>
      <c r="C712" s="30">
        <v>45834</v>
      </c>
      <c r="D712" s="21">
        <v>423115</v>
      </c>
      <c r="E712" s="21">
        <f>_xlfn.XLOOKUP(D712,MasterSheet!H:H,MasterSheet!F:F)</f>
        <v>4699.2</v>
      </c>
      <c r="F712" s="22">
        <f>SUMIFS(MasterSheet!J:J, MasterSheet!B:B, B712, MasterSheet!D:D, C712, MasterSheet!H:H, D712)</f>
        <v>1</v>
      </c>
      <c r="G712" s="22">
        <f t="shared" si="45"/>
        <v>4699.2</v>
      </c>
      <c r="H712" s="26">
        <f>SUMIFS(MasterSheet!K:K, MasterSheet!B:B, B712, MasterSheet!D:D, C712, MasterSheet!H:H, D712)</f>
        <v>1</v>
      </c>
      <c r="I712" s="26">
        <f t="shared" si="46"/>
        <v>4699.2</v>
      </c>
      <c r="J712" s="28">
        <f>SUMIFS(MasterSheet!L:L, MasterSheet!B:B, B712, MasterSheet!D:D, C712, MasterSheet!H:H, D712)</f>
        <v>0</v>
      </c>
      <c r="K712" s="28">
        <f t="shared" si="47"/>
        <v>0</v>
      </c>
      <c r="L712" s="21" t="str">
        <f>UPPER(VLOOKUP(D712,MasterSheet!H:U,14,))</f>
        <v>BIOLEGEND</v>
      </c>
    </row>
    <row r="713" spans="1:12" x14ac:dyDescent="0.25">
      <c r="A713" s="21" t="str">
        <f t="shared" si="44"/>
        <v>BIOLEGEND</v>
      </c>
      <c r="B713" s="21" t="str">
        <v>EED116563</v>
      </c>
      <c r="C713" s="30">
        <v>45834</v>
      </c>
      <c r="D713" s="21">
        <v>423303</v>
      </c>
      <c r="E713" s="21">
        <f>_xlfn.XLOOKUP(D713,MasterSheet!H:H,MasterSheet!F:F)</f>
        <v>5913.6</v>
      </c>
      <c r="F713" s="22">
        <f>SUMIFS(MasterSheet!J:J, MasterSheet!B:B, B713, MasterSheet!D:D, C713, MasterSheet!H:H, D713)</f>
        <v>3</v>
      </c>
      <c r="G713" s="22">
        <f t="shared" si="45"/>
        <v>17740.800000000003</v>
      </c>
      <c r="H713" s="26">
        <f>SUMIFS(MasterSheet!K:K, MasterSheet!B:B, B713, MasterSheet!D:D, C713, MasterSheet!H:H, D713)</f>
        <v>3</v>
      </c>
      <c r="I713" s="26">
        <f t="shared" si="46"/>
        <v>17740.800000000003</v>
      </c>
      <c r="J713" s="28">
        <f>SUMIFS(MasterSheet!L:L, MasterSheet!B:B, B713, MasterSheet!D:D, C713, MasterSheet!H:H, D713)</f>
        <v>0</v>
      </c>
      <c r="K713" s="28">
        <f t="shared" si="47"/>
        <v>0</v>
      </c>
      <c r="L713" s="21" t="str">
        <f>UPPER(VLOOKUP(D713,MasterSheet!H:U,14,))</f>
        <v>BIOLEGEND</v>
      </c>
    </row>
    <row r="714" spans="1:12" x14ac:dyDescent="0.25">
      <c r="A714" s="21" t="str">
        <f t="shared" si="44"/>
        <v>BIOLEGEND</v>
      </c>
      <c r="B714" s="21" t="str">
        <v>EED116563</v>
      </c>
      <c r="C714" s="30">
        <v>45834</v>
      </c>
      <c r="D714" s="21">
        <v>423801</v>
      </c>
      <c r="E714" s="21">
        <f>_xlfn.XLOOKUP(D714,MasterSheet!H:H,MasterSheet!F:F)</f>
        <v>6666</v>
      </c>
      <c r="F714" s="22">
        <f>SUMIFS(MasterSheet!J:J, MasterSheet!B:B, B714, MasterSheet!D:D, C714, MasterSheet!H:H, D714)</f>
        <v>1</v>
      </c>
      <c r="G714" s="22">
        <f t="shared" si="45"/>
        <v>6666</v>
      </c>
      <c r="H714" s="26">
        <f>SUMIFS(MasterSheet!K:K, MasterSheet!B:B, B714, MasterSheet!D:D, C714, MasterSheet!H:H, D714)</f>
        <v>1</v>
      </c>
      <c r="I714" s="26">
        <f t="shared" si="46"/>
        <v>6666</v>
      </c>
      <c r="J714" s="28">
        <f>SUMIFS(MasterSheet!L:L, MasterSheet!B:B, B714, MasterSheet!D:D, C714, MasterSheet!H:H, D714)</f>
        <v>0</v>
      </c>
      <c r="K714" s="28">
        <f t="shared" si="47"/>
        <v>0</v>
      </c>
      <c r="L714" s="21" t="str">
        <f>UPPER(VLOOKUP(D714,MasterSheet!H:U,14,))</f>
        <v>BIOLEGEND</v>
      </c>
    </row>
    <row r="715" spans="1:12" x14ac:dyDescent="0.25">
      <c r="A715" s="21" t="str">
        <f t="shared" si="44"/>
        <v>BIOLEGEND</v>
      </c>
      <c r="B715" s="21" t="str">
        <v>EED116563</v>
      </c>
      <c r="C715" s="30">
        <v>45834</v>
      </c>
      <c r="D715" s="21">
        <v>426803</v>
      </c>
      <c r="E715" s="21">
        <f>_xlfn.XLOOKUP(D715,MasterSheet!H:H,MasterSheet!F:F)</f>
        <v>14572.8</v>
      </c>
      <c r="F715" s="22">
        <f>SUMIFS(MasterSheet!J:J, MasterSheet!B:B, B715, MasterSheet!D:D, C715, MasterSheet!H:H, D715)</f>
        <v>1</v>
      </c>
      <c r="G715" s="22">
        <f t="shared" si="45"/>
        <v>14572.8</v>
      </c>
      <c r="H715" s="26">
        <f>SUMIFS(MasterSheet!K:K, MasterSheet!B:B, B715, MasterSheet!D:D, C715, MasterSheet!H:H, D715)</f>
        <v>1</v>
      </c>
      <c r="I715" s="26">
        <f t="shared" si="46"/>
        <v>14572.8</v>
      </c>
      <c r="J715" s="28">
        <f>SUMIFS(MasterSheet!L:L, MasterSheet!B:B, B715, MasterSheet!D:D, C715, MasterSheet!H:H, D715)</f>
        <v>0</v>
      </c>
      <c r="K715" s="28">
        <f t="shared" si="47"/>
        <v>0</v>
      </c>
      <c r="L715" s="21" t="str">
        <f>UPPER(VLOOKUP(D715,MasterSheet!H:U,14,))</f>
        <v>BIOLEGEND</v>
      </c>
    </row>
    <row r="716" spans="1:12" x14ac:dyDescent="0.25">
      <c r="A716" s="21" t="str">
        <f t="shared" si="44"/>
        <v>BIOLEGEND</v>
      </c>
      <c r="B716" s="21" t="str">
        <v>EED116563</v>
      </c>
      <c r="C716" s="30">
        <v>45834</v>
      </c>
      <c r="D716" s="21">
        <v>430104</v>
      </c>
      <c r="E716" s="21">
        <f>_xlfn.XLOOKUP(D716,MasterSheet!H:H,MasterSheet!F:F)</f>
        <v>32208</v>
      </c>
      <c r="F716" s="22">
        <f>SUMIFS(MasterSheet!J:J, MasterSheet!B:B, B716, MasterSheet!D:D, C716, MasterSheet!H:H, D716)</f>
        <v>2</v>
      </c>
      <c r="G716" s="22">
        <f t="shared" si="45"/>
        <v>64416</v>
      </c>
      <c r="H716" s="26">
        <f>SUMIFS(MasterSheet!K:K, MasterSheet!B:B, B716, MasterSheet!D:D, C716, MasterSheet!H:H, D716)</f>
        <v>2</v>
      </c>
      <c r="I716" s="26">
        <f t="shared" si="46"/>
        <v>64416</v>
      </c>
      <c r="J716" s="28">
        <f>SUMIFS(MasterSheet!L:L, MasterSheet!B:B, B716, MasterSheet!D:D, C716, MasterSheet!H:H, D716)</f>
        <v>0</v>
      </c>
      <c r="K716" s="28">
        <f t="shared" si="47"/>
        <v>0</v>
      </c>
      <c r="L716" s="21" t="str">
        <f>UPPER(VLOOKUP(D716,MasterSheet!H:U,14,))</f>
        <v>BIOLEGEND</v>
      </c>
    </row>
    <row r="717" spans="1:12" x14ac:dyDescent="0.25">
      <c r="A717" s="21" t="str">
        <f t="shared" si="44"/>
        <v>BIOLEGEND</v>
      </c>
      <c r="B717" s="21" t="str">
        <v>EED116563</v>
      </c>
      <c r="C717" s="30">
        <v>45834</v>
      </c>
      <c r="D717" s="21">
        <v>439707</v>
      </c>
      <c r="E717" s="21">
        <f>_xlfn.XLOOKUP(D717,MasterSheet!H:H,MasterSheet!F:F)</f>
        <v>25608</v>
      </c>
      <c r="F717" s="22">
        <f>SUMIFS(MasterSheet!J:J, MasterSheet!B:B, B717, MasterSheet!D:D, C717, MasterSheet!H:H, D717)</f>
        <v>1</v>
      </c>
      <c r="G717" s="22">
        <f t="shared" si="45"/>
        <v>25608</v>
      </c>
      <c r="H717" s="26">
        <f>SUMIFS(MasterSheet!K:K, MasterSheet!B:B, B717, MasterSheet!D:D, C717, MasterSheet!H:H, D717)</f>
        <v>1</v>
      </c>
      <c r="I717" s="26">
        <f t="shared" si="46"/>
        <v>25608</v>
      </c>
      <c r="J717" s="28">
        <f>SUMIFS(MasterSheet!L:L, MasterSheet!B:B, B717, MasterSheet!D:D, C717, MasterSheet!H:H, D717)</f>
        <v>0</v>
      </c>
      <c r="K717" s="28">
        <f t="shared" si="47"/>
        <v>0</v>
      </c>
      <c r="L717" s="21" t="str">
        <f>UPPER(VLOOKUP(D717,MasterSheet!H:U,14,))</f>
        <v>BIOLEGEND</v>
      </c>
    </row>
    <row r="718" spans="1:12" x14ac:dyDescent="0.25">
      <c r="A718" s="21" t="str">
        <f t="shared" si="44"/>
        <v>BIOLEGEND</v>
      </c>
      <c r="B718" s="21" t="str">
        <v>EED116563</v>
      </c>
      <c r="C718" s="30">
        <v>45834</v>
      </c>
      <c r="D718" s="21">
        <v>502528</v>
      </c>
      <c r="E718" s="21">
        <f>_xlfn.XLOOKUP(D718,MasterSheet!H:H,MasterSheet!F:F)</f>
        <v>17054.400000000001</v>
      </c>
      <c r="F718" s="22">
        <f>SUMIFS(MasterSheet!J:J, MasterSheet!B:B, B718, MasterSheet!D:D, C718, MasterSheet!H:H, D718)</f>
        <v>1</v>
      </c>
      <c r="G718" s="22">
        <f t="shared" si="45"/>
        <v>17054.400000000001</v>
      </c>
      <c r="H718" s="26">
        <f>SUMIFS(MasterSheet!K:K, MasterSheet!B:B, B718, MasterSheet!D:D, C718, MasterSheet!H:H, D718)</f>
        <v>1</v>
      </c>
      <c r="I718" s="26">
        <f t="shared" si="46"/>
        <v>17054.400000000001</v>
      </c>
      <c r="J718" s="28">
        <f>SUMIFS(MasterSheet!L:L, MasterSheet!B:B, B718, MasterSheet!D:D, C718, MasterSheet!H:H, D718)</f>
        <v>0</v>
      </c>
      <c r="K718" s="28">
        <f t="shared" si="47"/>
        <v>0</v>
      </c>
      <c r="L718" s="21" t="str">
        <f>UPPER(VLOOKUP(D718,MasterSheet!H:U,14,))</f>
        <v>BIOLEGEND</v>
      </c>
    </row>
    <row r="719" spans="1:12" x14ac:dyDescent="0.25">
      <c r="A719" s="21" t="str">
        <f t="shared" si="44"/>
        <v>BIOLEGEND</v>
      </c>
      <c r="B719" s="21" t="str">
        <v>EED116563</v>
      </c>
      <c r="C719" s="30">
        <v>45834</v>
      </c>
      <c r="D719" s="21">
        <v>503807</v>
      </c>
      <c r="E719" s="21">
        <f>_xlfn.XLOOKUP(D719,MasterSheet!H:H,MasterSheet!F:F)</f>
        <v>8764.7999999999993</v>
      </c>
      <c r="F719" s="22">
        <f>SUMIFS(MasterSheet!J:J, MasterSheet!B:B, B719, MasterSheet!D:D, C719, MasterSheet!H:H, D719)</f>
        <v>2</v>
      </c>
      <c r="G719" s="22">
        <f t="shared" si="45"/>
        <v>17529.599999999999</v>
      </c>
      <c r="H719" s="26">
        <f>SUMIFS(MasterSheet!K:K, MasterSheet!B:B, B719, MasterSheet!D:D, C719, MasterSheet!H:H, D719)</f>
        <v>2</v>
      </c>
      <c r="I719" s="26">
        <f t="shared" si="46"/>
        <v>17529.599999999999</v>
      </c>
      <c r="J719" s="28">
        <f>SUMIFS(MasterSheet!L:L, MasterSheet!B:B, B719, MasterSheet!D:D, C719, MasterSheet!H:H, D719)</f>
        <v>0</v>
      </c>
      <c r="K719" s="28">
        <f t="shared" si="47"/>
        <v>0</v>
      </c>
      <c r="L719" s="21" t="str">
        <f>UPPER(VLOOKUP(D719,MasterSheet!H:U,14,))</f>
        <v>BIOLEGEND</v>
      </c>
    </row>
    <row r="720" spans="1:12" x14ac:dyDescent="0.25">
      <c r="A720" s="21" t="str">
        <f t="shared" si="44"/>
        <v>BIOLEGEND</v>
      </c>
      <c r="B720" s="21" t="str">
        <v>EED116563</v>
      </c>
      <c r="C720" s="30">
        <v>45834</v>
      </c>
      <c r="D720" s="21">
        <v>505824</v>
      </c>
      <c r="E720" s="21">
        <f>_xlfn.XLOOKUP(D720,MasterSheet!H:H,MasterSheet!F:F)</f>
        <v>25766.400000000001</v>
      </c>
      <c r="F720" s="22">
        <f>SUMIFS(MasterSheet!J:J, MasterSheet!B:B, B720, MasterSheet!D:D, C720, MasterSheet!H:H, D720)</f>
        <v>2</v>
      </c>
      <c r="G720" s="22">
        <f t="shared" si="45"/>
        <v>51532.800000000003</v>
      </c>
      <c r="H720" s="26">
        <f>SUMIFS(MasterSheet!K:K, MasterSheet!B:B, B720, MasterSheet!D:D, C720, MasterSheet!H:H, D720)</f>
        <v>2</v>
      </c>
      <c r="I720" s="26">
        <f t="shared" si="46"/>
        <v>51532.800000000003</v>
      </c>
      <c r="J720" s="28">
        <f>SUMIFS(MasterSheet!L:L, MasterSheet!B:B, B720, MasterSheet!D:D, C720, MasterSheet!H:H, D720)</f>
        <v>0</v>
      </c>
      <c r="K720" s="28">
        <f t="shared" si="47"/>
        <v>0</v>
      </c>
      <c r="L720" s="21" t="str">
        <f>UPPER(VLOOKUP(D720,MasterSheet!H:U,14,))</f>
        <v>BIOLEGEND</v>
      </c>
    </row>
    <row r="721" spans="1:12" x14ac:dyDescent="0.25">
      <c r="A721" s="21" t="str">
        <f t="shared" si="44"/>
        <v>BIOLEGEND</v>
      </c>
      <c r="B721" s="21" t="str">
        <v>EED116563</v>
      </c>
      <c r="C721" s="30">
        <v>45834</v>
      </c>
      <c r="D721" s="21">
        <v>573002</v>
      </c>
      <c r="E721" s="21">
        <f>_xlfn.XLOOKUP(D721,MasterSheet!H:H,MasterSheet!F:F)</f>
        <v>12091.2</v>
      </c>
      <c r="F721" s="22">
        <f>SUMIFS(MasterSheet!J:J, MasterSheet!B:B, B721, MasterSheet!D:D, C721, MasterSheet!H:H, D721)</f>
        <v>1</v>
      </c>
      <c r="G721" s="22">
        <f t="shared" si="45"/>
        <v>12091.2</v>
      </c>
      <c r="H721" s="26">
        <f>SUMIFS(MasterSheet!K:K, MasterSheet!B:B, B721, MasterSheet!D:D, C721, MasterSheet!H:H, D721)</f>
        <v>1</v>
      </c>
      <c r="I721" s="26">
        <f t="shared" si="46"/>
        <v>12091.2</v>
      </c>
      <c r="J721" s="28">
        <f>SUMIFS(MasterSheet!L:L, MasterSheet!B:B, B721, MasterSheet!D:D, C721, MasterSheet!H:H, D721)</f>
        <v>0</v>
      </c>
      <c r="K721" s="28">
        <f t="shared" si="47"/>
        <v>0</v>
      </c>
      <c r="L721" s="21" t="str">
        <f>UPPER(VLOOKUP(D721,MasterSheet!H:U,14,))</f>
        <v>BIOLEGEND</v>
      </c>
    </row>
    <row r="722" spans="1:12" x14ac:dyDescent="0.25">
      <c r="A722" s="21" t="str">
        <f t="shared" si="44"/>
        <v>BIOLEGEND</v>
      </c>
      <c r="B722" s="21" t="str">
        <v>EED116563</v>
      </c>
      <c r="C722" s="30">
        <v>45834</v>
      </c>
      <c r="D722" s="21">
        <v>575402</v>
      </c>
      <c r="E722" s="21">
        <f>_xlfn.XLOOKUP(D722,MasterSheet!H:H,MasterSheet!F:F)</f>
        <v>9926.4</v>
      </c>
      <c r="F722" s="22">
        <f>SUMIFS(MasterSheet!J:J, MasterSheet!B:B, B722, MasterSheet!D:D, C722, MasterSheet!H:H, D722)</f>
        <v>2</v>
      </c>
      <c r="G722" s="22">
        <f t="shared" si="45"/>
        <v>19852.8</v>
      </c>
      <c r="H722" s="26">
        <f>SUMIFS(MasterSheet!K:K, MasterSheet!B:B, B722, MasterSheet!D:D, C722, MasterSheet!H:H, D722)</f>
        <v>2</v>
      </c>
      <c r="I722" s="26">
        <f t="shared" si="46"/>
        <v>19852.8</v>
      </c>
      <c r="J722" s="28">
        <f>SUMIFS(MasterSheet!L:L, MasterSheet!B:B, B722, MasterSheet!D:D, C722, MasterSheet!H:H, D722)</f>
        <v>0</v>
      </c>
      <c r="K722" s="28">
        <f t="shared" si="47"/>
        <v>0</v>
      </c>
      <c r="L722" s="21" t="str">
        <f>UPPER(VLOOKUP(D722,MasterSheet!H:U,14,))</f>
        <v>BIOLEGEND</v>
      </c>
    </row>
    <row r="723" spans="1:12" x14ac:dyDescent="0.25">
      <c r="A723" s="21" t="str">
        <f t="shared" si="44"/>
        <v>BIOLEGEND</v>
      </c>
      <c r="B723" s="21" t="str">
        <v>EED116563</v>
      </c>
      <c r="C723" s="30">
        <v>45834</v>
      </c>
      <c r="D723" s="21">
        <v>633601</v>
      </c>
      <c r="E723" s="21">
        <f>_xlfn.XLOOKUP(D723,MasterSheet!H:H,MasterSheet!F:F)</f>
        <v>5332.8</v>
      </c>
      <c r="F723" s="22">
        <f>SUMIFS(MasterSheet!J:J, MasterSheet!B:B, B723, MasterSheet!D:D, C723, MasterSheet!H:H, D723)</f>
        <v>1</v>
      </c>
      <c r="G723" s="22">
        <f t="shared" si="45"/>
        <v>5332.8</v>
      </c>
      <c r="H723" s="26">
        <f>SUMIFS(MasterSheet!K:K, MasterSheet!B:B, B723, MasterSheet!D:D, C723, MasterSheet!H:H, D723)</f>
        <v>1</v>
      </c>
      <c r="I723" s="26">
        <f t="shared" si="46"/>
        <v>5332.8</v>
      </c>
      <c r="J723" s="28">
        <f>SUMIFS(MasterSheet!L:L, MasterSheet!B:B, B723, MasterSheet!D:D, C723, MasterSheet!H:H, D723)</f>
        <v>0</v>
      </c>
      <c r="K723" s="28">
        <f t="shared" si="47"/>
        <v>0</v>
      </c>
      <c r="L723" s="21" t="str">
        <f>UPPER(VLOOKUP(D723,MasterSheet!H:U,14,))</f>
        <v>BIOLEGEND</v>
      </c>
    </row>
    <row r="724" spans="1:12" x14ac:dyDescent="0.25">
      <c r="A724" s="21" t="str">
        <f t="shared" si="44"/>
        <v>BIOLEGEND</v>
      </c>
      <c r="B724" s="21" t="str">
        <v>EED116563</v>
      </c>
      <c r="C724" s="30">
        <v>45834</v>
      </c>
      <c r="D724" s="21">
        <v>640905</v>
      </c>
      <c r="E724" s="21">
        <f>_xlfn.XLOOKUP(D724,MasterSheet!H:H,MasterSheet!F:F)</f>
        <v>4382.3999999999996</v>
      </c>
      <c r="F724" s="22">
        <f>SUMIFS(MasterSheet!J:J, MasterSheet!B:B, B724, MasterSheet!D:D, C724, MasterSheet!H:H, D724)</f>
        <v>1</v>
      </c>
      <c r="G724" s="22">
        <f t="shared" si="45"/>
        <v>4382.3999999999996</v>
      </c>
      <c r="H724" s="26">
        <f>SUMIFS(MasterSheet!K:K, MasterSheet!B:B, B724, MasterSheet!D:D, C724, MasterSheet!H:H, D724)</f>
        <v>1</v>
      </c>
      <c r="I724" s="26">
        <f t="shared" si="46"/>
        <v>4382.3999999999996</v>
      </c>
      <c r="J724" s="28">
        <f>SUMIFS(MasterSheet!L:L, MasterSheet!B:B, B724, MasterSheet!D:D, C724, MasterSheet!H:H, D724)</f>
        <v>0</v>
      </c>
      <c r="K724" s="28">
        <f t="shared" si="47"/>
        <v>0</v>
      </c>
      <c r="L724" s="21" t="str">
        <f>UPPER(VLOOKUP(D724,MasterSheet!H:U,14,))</f>
        <v>BIOLEGEND</v>
      </c>
    </row>
    <row r="725" spans="1:12" x14ac:dyDescent="0.25">
      <c r="A725" s="21" t="str">
        <f t="shared" si="44"/>
        <v>BIOLEGEND</v>
      </c>
      <c r="B725" s="21" t="str">
        <v>EED116563</v>
      </c>
      <c r="C725" s="30">
        <v>45834</v>
      </c>
      <c r="D725" s="21">
        <v>640930</v>
      </c>
      <c r="E725" s="21">
        <f>_xlfn.XLOOKUP(D725,MasterSheet!H:H,MasterSheet!F:F)</f>
        <v>14097.599999999999</v>
      </c>
      <c r="F725" s="22">
        <f>SUMIFS(MasterSheet!J:J, MasterSheet!B:B, B725, MasterSheet!D:D, C725, MasterSheet!H:H, D725)</f>
        <v>1</v>
      </c>
      <c r="G725" s="22">
        <f t="shared" si="45"/>
        <v>14097.599999999999</v>
      </c>
      <c r="H725" s="26">
        <f>SUMIFS(MasterSheet!K:K, MasterSheet!B:B, B725, MasterSheet!D:D, C725, MasterSheet!H:H, D725)</f>
        <v>1</v>
      </c>
      <c r="I725" s="26">
        <f t="shared" si="46"/>
        <v>14097.599999999999</v>
      </c>
      <c r="J725" s="28">
        <f>SUMIFS(MasterSheet!L:L, MasterSheet!B:B, B725, MasterSheet!D:D, C725, MasterSheet!H:H, D725)</f>
        <v>0</v>
      </c>
      <c r="K725" s="28">
        <f t="shared" si="47"/>
        <v>0</v>
      </c>
      <c r="L725" s="21" t="str">
        <f>UPPER(VLOOKUP(D725,MasterSheet!H:U,14,))</f>
        <v>BIOLEGEND</v>
      </c>
    </row>
    <row r="726" spans="1:12" x14ac:dyDescent="0.25">
      <c r="A726" s="21" t="str">
        <f t="shared" si="44"/>
        <v>BIOLEGEND</v>
      </c>
      <c r="B726" s="21" t="str">
        <v>EED116563</v>
      </c>
      <c r="C726" s="30">
        <v>45834</v>
      </c>
      <c r="D726" s="21">
        <v>640932</v>
      </c>
      <c r="E726" s="21">
        <f>_xlfn.XLOOKUP(D726,MasterSheet!H:H,MasterSheet!F:F)</f>
        <v>14097.599999999999</v>
      </c>
      <c r="F726" s="22">
        <f>SUMIFS(MasterSheet!J:J, MasterSheet!B:B, B726, MasterSheet!D:D, C726, MasterSheet!H:H, D726)</f>
        <v>1</v>
      </c>
      <c r="G726" s="22">
        <f t="shared" si="45"/>
        <v>14097.599999999999</v>
      </c>
      <c r="H726" s="26">
        <f>SUMIFS(MasterSheet!K:K, MasterSheet!B:B, B726, MasterSheet!D:D, C726, MasterSheet!H:H, D726)</f>
        <v>1</v>
      </c>
      <c r="I726" s="26">
        <f t="shared" si="46"/>
        <v>14097.599999999999</v>
      </c>
      <c r="J726" s="28">
        <f>SUMIFS(MasterSheet!L:L, MasterSheet!B:B, B726, MasterSheet!D:D, C726, MasterSheet!H:H, D726)</f>
        <v>0</v>
      </c>
      <c r="K726" s="28">
        <f t="shared" si="47"/>
        <v>0</v>
      </c>
      <c r="L726" s="21" t="str">
        <f>UPPER(VLOOKUP(D726,MasterSheet!H:U,14,))</f>
        <v>BIOLEGEND</v>
      </c>
    </row>
    <row r="727" spans="1:12" x14ac:dyDescent="0.25">
      <c r="A727" s="21" t="str">
        <f t="shared" si="44"/>
        <v>BIOLEGEND</v>
      </c>
      <c r="B727" s="21" t="str">
        <v>EED116563</v>
      </c>
      <c r="C727" s="30">
        <v>45834</v>
      </c>
      <c r="D727" s="21">
        <v>801807</v>
      </c>
      <c r="E727" s="21">
        <f>_xlfn.XLOOKUP(D727,MasterSheet!H:H,MasterSheet!F:F)</f>
        <v>17054.400000000001</v>
      </c>
      <c r="F727" s="22">
        <f>SUMIFS(MasterSheet!J:J, MasterSheet!B:B, B727, MasterSheet!D:D, C727, MasterSheet!H:H, D727)</f>
        <v>1</v>
      </c>
      <c r="G727" s="22">
        <f t="shared" si="45"/>
        <v>17054.400000000001</v>
      </c>
      <c r="H727" s="26">
        <f>SUMIFS(MasterSheet!K:K, MasterSheet!B:B, B727, MasterSheet!D:D, C727, MasterSheet!H:H, D727)</f>
        <v>1</v>
      </c>
      <c r="I727" s="26">
        <f t="shared" si="46"/>
        <v>17054.400000000001</v>
      </c>
      <c r="J727" s="28">
        <f>SUMIFS(MasterSheet!L:L, MasterSheet!B:B, B727, MasterSheet!D:D, C727, MasterSheet!H:H, D727)</f>
        <v>0</v>
      </c>
      <c r="K727" s="28">
        <f t="shared" si="47"/>
        <v>0</v>
      </c>
      <c r="L727" s="21" t="str">
        <f>UPPER(VLOOKUP(D727,MasterSheet!H:U,14,))</f>
        <v>BIOLEGEND</v>
      </c>
    </row>
    <row r="728" spans="1:12" x14ac:dyDescent="0.25">
      <c r="A728" s="21" t="str">
        <f t="shared" si="44"/>
        <v>BIOLEGEND</v>
      </c>
      <c r="B728" s="21" t="str">
        <v>EED116563</v>
      </c>
      <c r="C728" s="30">
        <v>45834</v>
      </c>
      <c r="D728" s="21">
        <v>802001</v>
      </c>
      <c r="E728" s="21">
        <f>_xlfn.XLOOKUP(D728,MasterSheet!H:H,MasterSheet!F:F)</f>
        <v>22862.400000000001</v>
      </c>
      <c r="F728" s="22">
        <f>SUMIFS(MasterSheet!J:J, MasterSheet!B:B, B728, MasterSheet!D:D, C728, MasterSheet!H:H, D728)</f>
        <v>1</v>
      </c>
      <c r="G728" s="22">
        <f t="shared" si="45"/>
        <v>22862.400000000001</v>
      </c>
      <c r="H728" s="26">
        <f>SUMIFS(MasterSheet!K:K, MasterSheet!B:B, B728, MasterSheet!D:D, C728, MasterSheet!H:H, D728)</f>
        <v>1</v>
      </c>
      <c r="I728" s="26">
        <f t="shared" si="46"/>
        <v>22862.400000000001</v>
      </c>
      <c r="J728" s="28">
        <f>SUMIFS(MasterSheet!L:L, MasterSheet!B:B, B728, MasterSheet!D:D, C728, MasterSheet!H:H, D728)</f>
        <v>0</v>
      </c>
      <c r="K728" s="28">
        <f t="shared" si="47"/>
        <v>0</v>
      </c>
      <c r="L728" s="21" t="str">
        <f>UPPER(VLOOKUP(D728,MasterSheet!H:U,14,))</f>
        <v>BIOLEGEND</v>
      </c>
    </row>
    <row r="729" spans="1:12" x14ac:dyDescent="0.25">
      <c r="A729" s="21" t="str">
        <f t="shared" si="44"/>
        <v>BIOLEGEND</v>
      </c>
      <c r="B729" s="21" t="str">
        <v>EED116563</v>
      </c>
      <c r="C729" s="30">
        <v>45834</v>
      </c>
      <c r="D729" s="21">
        <v>803001</v>
      </c>
      <c r="E729" s="21">
        <f>_xlfn.XLOOKUP(D729,MasterSheet!H:H,MasterSheet!F:F)</f>
        <v>29251.199999999997</v>
      </c>
      <c r="F729" s="22">
        <f>SUMIFS(MasterSheet!J:J, MasterSheet!B:B, B729, MasterSheet!D:D, C729, MasterSheet!H:H, D729)</f>
        <v>1</v>
      </c>
      <c r="G729" s="22">
        <f t="shared" si="45"/>
        <v>29251.199999999997</v>
      </c>
      <c r="H729" s="26">
        <f>SUMIFS(MasterSheet!K:K, MasterSheet!B:B, B729, MasterSheet!D:D, C729, MasterSheet!H:H, D729)</f>
        <v>1</v>
      </c>
      <c r="I729" s="26">
        <f t="shared" si="46"/>
        <v>29251.199999999997</v>
      </c>
      <c r="J729" s="28">
        <f>SUMIFS(MasterSheet!L:L, MasterSheet!B:B, B729, MasterSheet!D:D, C729, MasterSheet!H:H, D729)</f>
        <v>0</v>
      </c>
      <c r="K729" s="28">
        <f t="shared" si="47"/>
        <v>0</v>
      </c>
      <c r="L729" s="21" t="str">
        <f>UPPER(VLOOKUP(D729,MasterSheet!H:U,14,))</f>
        <v>BIOLEGEND</v>
      </c>
    </row>
    <row r="730" spans="1:12" x14ac:dyDescent="0.25">
      <c r="A730" s="21" t="str">
        <f t="shared" si="44"/>
        <v>BIOLEGEND</v>
      </c>
      <c r="B730" s="21" t="str">
        <v>AMRITA</v>
      </c>
      <c r="C730" s="30">
        <v>45834</v>
      </c>
      <c r="D730" s="21">
        <v>740809</v>
      </c>
      <c r="E730" s="21">
        <f>_xlfn.XLOOKUP(D730,MasterSheet!H:H,MasterSheet!F:F)</f>
        <v>440</v>
      </c>
      <c r="F730" s="22">
        <f>SUMIFS(MasterSheet!J:J, MasterSheet!B:B, B730, MasterSheet!D:D, C730, MasterSheet!H:H, D730)</f>
        <v>1</v>
      </c>
      <c r="G730" s="22">
        <f t="shared" si="45"/>
        <v>440</v>
      </c>
      <c r="H730" s="26">
        <f>SUMIFS(MasterSheet!K:K, MasterSheet!B:B, B730, MasterSheet!D:D, C730, MasterSheet!H:H, D730)</f>
        <v>1</v>
      </c>
      <c r="I730" s="26">
        <f t="shared" si="46"/>
        <v>440</v>
      </c>
      <c r="J730" s="28">
        <f>SUMIFS(MasterSheet!L:L, MasterSheet!B:B, B730, MasterSheet!D:D, C730, MasterSheet!H:H, D730)</f>
        <v>0</v>
      </c>
      <c r="K730" s="28">
        <f t="shared" si="47"/>
        <v>0</v>
      </c>
      <c r="L730" s="21" t="str">
        <f>UPPER(VLOOKUP(D730,MasterSheet!H:U,14,))</f>
        <v>BIOLEGEND</v>
      </c>
    </row>
    <row r="731" spans="1:12" x14ac:dyDescent="0.25">
      <c r="A731" s="21" t="str">
        <f t="shared" si="44"/>
        <v>BIOLEGEND</v>
      </c>
      <c r="B731" s="21" t="str">
        <v>AMRITA</v>
      </c>
      <c r="C731" s="30">
        <v>45834</v>
      </c>
      <c r="D731" s="21">
        <v>740811</v>
      </c>
      <c r="E731" s="21">
        <f>_xlfn.XLOOKUP(D731,MasterSheet!H:H,MasterSheet!F:F)</f>
        <v>3634.3999999999996</v>
      </c>
      <c r="F731" s="22">
        <f>SUMIFS(MasterSheet!J:J, MasterSheet!B:B, B731, MasterSheet!D:D, C731, MasterSheet!H:H, D731)</f>
        <v>1</v>
      </c>
      <c r="G731" s="22">
        <f t="shared" si="45"/>
        <v>3634.3999999999996</v>
      </c>
      <c r="H731" s="26">
        <f>SUMIFS(MasterSheet!K:K, MasterSheet!B:B, B731, MasterSheet!D:D, C731, MasterSheet!H:H, D731)</f>
        <v>1</v>
      </c>
      <c r="I731" s="26">
        <f t="shared" si="46"/>
        <v>3634.3999999999996</v>
      </c>
      <c r="J731" s="28">
        <f>SUMIFS(MasterSheet!L:L, MasterSheet!B:B, B731, MasterSheet!D:D, C731, MasterSheet!H:H, D731)</f>
        <v>0</v>
      </c>
      <c r="K731" s="28">
        <f t="shared" si="47"/>
        <v>0</v>
      </c>
      <c r="L731" s="21" t="str">
        <f>UPPER(VLOOKUP(D731,MasterSheet!H:U,14,))</f>
        <v>BIOLEGEND</v>
      </c>
    </row>
    <row r="732" spans="1:12" x14ac:dyDescent="0.25">
      <c r="A732" s="21" t="str">
        <f t="shared" si="44"/>
        <v>BIOLEGEND</v>
      </c>
      <c r="B732" s="21" t="str">
        <v>AMRITA</v>
      </c>
      <c r="C732" s="30">
        <v>45834</v>
      </c>
      <c r="D732" s="21">
        <v>741146</v>
      </c>
      <c r="E732" s="21">
        <f>_xlfn.XLOOKUP(D732,MasterSheet!H:H,MasterSheet!F:F)</f>
        <v>7268.7999999999993</v>
      </c>
      <c r="F732" s="22">
        <f>SUMIFS(MasterSheet!J:J, MasterSheet!B:B, B732, MasterSheet!D:D, C732, MasterSheet!H:H, D732)</f>
        <v>1</v>
      </c>
      <c r="G732" s="22">
        <f t="shared" si="45"/>
        <v>7268.7999999999993</v>
      </c>
      <c r="H732" s="26">
        <f>SUMIFS(MasterSheet!K:K, MasterSheet!B:B, B732, MasterSheet!D:D, C732, MasterSheet!H:H, D732)</f>
        <v>1</v>
      </c>
      <c r="I732" s="26">
        <f t="shared" si="46"/>
        <v>7268.7999999999993</v>
      </c>
      <c r="J732" s="28">
        <f>SUMIFS(MasterSheet!L:L, MasterSheet!B:B, B732, MasterSheet!D:D, C732, MasterSheet!H:H, D732)</f>
        <v>0</v>
      </c>
      <c r="K732" s="28">
        <f t="shared" si="47"/>
        <v>0</v>
      </c>
      <c r="L732" s="21" t="str">
        <f>UPPER(VLOOKUP(D732,MasterSheet!H:U,14,))</f>
        <v>BIOLEGEND</v>
      </c>
    </row>
    <row r="733" spans="1:12" x14ac:dyDescent="0.25">
      <c r="A733" s="21" t="str">
        <f t="shared" si="44"/>
        <v>MP BIO</v>
      </c>
      <c r="B733" s="21" t="str">
        <v>MP/LS/25-26/0644</v>
      </c>
      <c r="C733" s="30">
        <v>45834</v>
      </c>
      <c r="D733" s="21">
        <v>154210</v>
      </c>
      <c r="E733" s="21">
        <f>_xlfn.XLOOKUP(D733,MasterSheet!H:H,MasterSheet!F:F)</f>
        <v>5384.34</v>
      </c>
      <c r="F733" s="22">
        <f>SUMIFS(MasterSheet!J:J, MasterSheet!B:B, B733, MasterSheet!D:D, C733, MasterSheet!H:H, D733)</f>
        <v>1</v>
      </c>
      <c r="G733" s="22">
        <f t="shared" si="45"/>
        <v>5384.34</v>
      </c>
      <c r="H733" s="26">
        <f>SUMIFS(MasterSheet!K:K, MasterSheet!B:B, B733, MasterSheet!D:D, C733, MasterSheet!H:H, D733)</f>
        <v>1</v>
      </c>
      <c r="I733" s="26">
        <f t="shared" si="46"/>
        <v>5384.34</v>
      </c>
      <c r="J733" s="28">
        <f>SUMIFS(MasterSheet!L:L, MasterSheet!B:B, B733, MasterSheet!D:D, C733, MasterSheet!H:H, D733)</f>
        <v>0</v>
      </c>
      <c r="K733" s="28">
        <f t="shared" si="47"/>
        <v>0</v>
      </c>
      <c r="L733" s="21" t="str">
        <f>UPPER(VLOOKUP(D733,MasterSheet!H:U,14,))</f>
        <v>MP BIO</v>
      </c>
    </row>
    <row r="734" spans="1:12" x14ac:dyDescent="0.25">
      <c r="A734" s="21" t="str">
        <f t="shared" si="44"/>
        <v>MP BIO</v>
      </c>
      <c r="B734" s="21" t="str">
        <v>MP/LS/25-26/0658</v>
      </c>
      <c r="C734" s="30">
        <v>45834</v>
      </c>
      <c r="D734" s="21" t="str">
        <v>092913726</v>
      </c>
      <c r="E734" s="21">
        <f>_xlfn.XLOOKUP(D734,MasterSheet!H:H,MasterSheet!F:F)</f>
        <v>16000</v>
      </c>
      <c r="F734" s="22">
        <f>SUMIFS(MasterSheet!J:J, MasterSheet!B:B, B734, MasterSheet!D:D, C734, MasterSheet!H:H, D734)</f>
        <v>17</v>
      </c>
      <c r="G734" s="22">
        <f t="shared" si="45"/>
        <v>272000</v>
      </c>
      <c r="H734" s="26">
        <f>SUMIFS(MasterSheet!K:K, MasterSheet!B:B, B734, MasterSheet!D:D, C734, MasterSheet!H:H, D734)</f>
        <v>17</v>
      </c>
      <c r="I734" s="26">
        <f t="shared" si="46"/>
        <v>272000</v>
      </c>
      <c r="J734" s="28">
        <f>SUMIFS(MasterSheet!L:L, MasterSheet!B:B, B734, MasterSheet!D:D, C734, MasterSheet!H:H, D734)</f>
        <v>0</v>
      </c>
      <c r="K734" s="28">
        <f t="shared" si="47"/>
        <v>0</v>
      </c>
      <c r="L734" s="21" t="str">
        <f>UPPER(VLOOKUP(D734,MasterSheet!H:U,14,))</f>
        <v>MP BIO</v>
      </c>
    </row>
    <row r="735" spans="1:12" x14ac:dyDescent="0.25">
      <c r="A735" s="21" t="str">
        <f t="shared" si="44"/>
        <v>MYBIOSOURCE</v>
      </c>
      <c r="B735" s="21" t="str">
        <v>919467B</v>
      </c>
      <c r="C735" s="30">
        <v>45834</v>
      </c>
      <c r="D735" s="21" t="str">
        <v>MBS722456</v>
      </c>
      <c r="E735" s="21">
        <f>_xlfn.XLOOKUP(D735,MasterSheet!H:H,MasterSheet!F:F)</f>
        <v>81532</v>
      </c>
      <c r="F735" s="22">
        <f>SUMIFS(MasterSheet!J:J, MasterSheet!B:B, B735, MasterSheet!D:D, C735, MasterSheet!H:H, D735)</f>
        <v>2</v>
      </c>
      <c r="G735" s="22">
        <f t="shared" si="45"/>
        <v>163064</v>
      </c>
      <c r="H735" s="26">
        <f>SUMIFS(MasterSheet!K:K, MasterSheet!B:B, B735, MasterSheet!D:D, C735, MasterSheet!H:H, D735)</f>
        <v>2</v>
      </c>
      <c r="I735" s="26">
        <f t="shared" si="46"/>
        <v>163064</v>
      </c>
      <c r="J735" s="28">
        <f>SUMIFS(MasterSheet!L:L, MasterSheet!B:B, B735, MasterSheet!D:D, C735, MasterSheet!H:H, D735)</f>
        <v>0</v>
      </c>
      <c r="K735" s="28">
        <f t="shared" si="47"/>
        <v>0</v>
      </c>
      <c r="L735" s="21" t="str">
        <f>UPPER(VLOOKUP(D735,MasterSheet!H:U,14,))</f>
        <v>MYBIOSOURCE</v>
      </c>
    </row>
    <row r="736" spans="1:12" x14ac:dyDescent="0.25">
      <c r="A736" s="21" t="str">
        <f t="shared" si="44"/>
        <v>BIOTIUM</v>
      </c>
      <c r="B736" s="21" t="str">
        <v>I235615-IN</v>
      </c>
      <c r="C736" s="30">
        <v>45835</v>
      </c>
      <c r="D736" s="21" t="str">
        <v>31000-T</v>
      </c>
      <c r="E736" s="21">
        <f>_xlfn.XLOOKUP(D736,MasterSheet!H:H,MasterSheet!F:F)</f>
        <v>3942.3999999999996</v>
      </c>
      <c r="F736" s="22">
        <f>SUMIFS(MasterSheet!J:J, MasterSheet!B:B, B736, MasterSheet!D:D, C736, MasterSheet!H:H, D736)</f>
        <v>1</v>
      </c>
      <c r="G736" s="22">
        <f t="shared" si="45"/>
        <v>3942.3999999999996</v>
      </c>
      <c r="H736" s="26">
        <f>SUMIFS(MasterSheet!K:K, MasterSheet!B:B, B736, MasterSheet!D:D, C736, MasterSheet!H:H, D736)</f>
        <v>1</v>
      </c>
      <c r="I736" s="26">
        <f t="shared" si="46"/>
        <v>3942.3999999999996</v>
      </c>
      <c r="J736" s="28">
        <f>SUMIFS(MasterSheet!L:L, MasterSheet!B:B, B736, MasterSheet!D:D, C736, MasterSheet!H:H, D736)</f>
        <v>0</v>
      </c>
      <c r="K736" s="28">
        <f t="shared" si="47"/>
        <v>0</v>
      </c>
      <c r="L736" s="21" t="str">
        <f>UPPER(VLOOKUP(D736,MasterSheet!H:U,14,))</f>
        <v>BIOTIUM</v>
      </c>
    </row>
    <row r="737" spans="1:12" x14ac:dyDescent="0.25">
      <c r="A737" s="21" t="str">
        <f t="shared" si="44"/>
        <v>BIOTIUM</v>
      </c>
      <c r="B737" s="21" t="str">
        <v>I235615-IN</v>
      </c>
      <c r="C737" s="30">
        <v>45835</v>
      </c>
      <c r="D737" s="21" t="str">
        <v>29024-1</v>
      </c>
      <c r="E737" s="21">
        <f>_xlfn.XLOOKUP(D737,MasterSheet!H:H,MasterSheet!F:F)</f>
        <v>6336</v>
      </c>
      <c r="F737" s="22">
        <f>SUMIFS(MasterSheet!J:J, MasterSheet!B:B, B737, MasterSheet!D:D, C737, MasterSheet!H:H, D737)</f>
        <v>1</v>
      </c>
      <c r="G737" s="22">
        <f t="shared" si="45"/>
        <v>6336</v>
      </c>
      <c r="H737" s="26">
        <f>SUMIFS(MasterSheet!K:K, MasterSheet!B:B, B737, MasterSheet!D:D, C737, MasterSheet!H:H, D737)</f>
        <v>1</v>
      </c>
      <c r="I737" s="26">
        <f t="shared" si="46"/>
        <v>6336</v>
      </c>
      <c r="J737" s="28">
        <f>SUMIFS(MasterSheet!L:L, MasterSheet!B:B, B737, MasterSheet!D:D, C737, MasterSheet!H:H, D737)</f>
        <v>0</v>
      </c>
      <c r="K737" s="28">
        <f t="shared" si="47"/>
        <v>0</v>
      </c>
      <c r="L737" s="21" t="str">
        <f>UPPER(VLOOKUP(D737,MasterSheet!H:U,14,))</f>
        <v>BIOTIUM</v>
      </c>
    </row>
    <row r="738" spans="1:12" x14ac:dyDescent="0.25">
      <c r="A738" s="21" t="str">
        <f t="shared" si="44"/>
        <v>BIOTIUM</v>
      </c>
      <c r="B738" s="21" t="str">
        <v>I235615-IN</v>
      </c>
      <c r="C738" s="30">
        <v>45835</v>
      </c>
      <c r="D738" s="21">
        <v>60036</v>
      </c>
      <c r="E738" s="21">
        <f>_xlfn.XLOOKUP(D738,MasterSheet!H:H,MasterSheet!F:F)</f>
        <v>22457.599999999999</v>
      </c>
      <c r="F738" s="22">
        <f>SUMIFS(MasterSheet!J:J, MasterSheet!B:B, B738, MasterSheet!D:D, C738, MasterSheet!H:H, D738)</f>
        <v>1</v>
      </c>
      <c r="G738" s="22">
        <f t="shared" si="45"/>
        <v>22457.599999999999</v>
      </c>
      <c r="H738" s="26">
        <f>SUMIFS(MasterSheet!K:K, MasterSheet!B:B, B738, MasterSheet!D:D, C738, MasterSheet!H:H, D738)</f>
        <v>1</v>
      </c>
      <c r="I738" s="26">
        <f t="shared" si="46"/>
        <v>22457.599999999999</v>
      </c>
      <c r="J738" s="28">
        <f>SUMIFS(MasterSheet!L:L, MasterSheet!B:B, B738, MasterSheet!D:D, C738, MasterSheet!H:H, D738)</f>
        <v>0</v>
      </c>
      <c r="K738" s="28">
        <f t="shared" si="47"/>
        <v>0</v>
      </c>
      <c r="L738" s="21" t="str">
        <f>UPPER(VLOOKUP(D738,MasterSheet!H:U,14,))</f>
        <v>BIOTIUM</v>
      </c>
    </row>
    <row r="739" spans="1:12" x14ac:dyDescent="0.25">
      <c r="A739" s="21" t="str">
        <f t="shared" si="44"/>
        <v>BIOTIUM</v>
      </c>
      <c r="B739" s="21" t="str">
        <v>I235613-IN</v>
      </c>
      <c r="C739" s="30">
        <v>45835</v>
      </c>
      <c r="D739" s="21" t="str">
        <v>21003-1L</v>
      </c>
      <c r="E739" s="21">
        <f>_xlfn.XLOOKUP(D739,MasterSheet!H:H,MasterSheet!F:F)</f>
        <v>9222.4</v>
      </c>
      <c r="F739" s="22">
        <f>SUMIFS(MasterSheet!J:J, MasterSheet!B:B, B739, MasterSheet!D:D, C739, MasterSheet!H:H, D739)</f>
        <v>1</v>
      </c>
      <c r="G739" s="22">
        <f t="shared" si="45"/>
        <v>9222.4</v>
      </c>
      <c r="H739" s="26">
        <f>SUMIFS(MasterSheet!K:K, MasterSheet!B:B, B739, MasterSheet!D:D, C739, MasterSheet!H:H, D739)</f>
        <v>1</v>
      </c>
      <c r="I739" s="26">
        <f t="shared" si="46"/>
        <v>9222.4</v>
      </c>
      <c r="J739" s="28">
        <f>SUMIFS(MasterSheet!L:L, MasterSheet!B:B, B739, MasterSheet!D:D, C739, MasterSheet!H:H, D739)</f>
        <v>0</v>
      </c>
      <c r="K739" s="28">
        <f t="shared" si="47"/>
        <v>0</v>
      </c>
      <c r="L739" s="21" t="str">
        <f>UPPER(VLOOKUP(D739,MasterSheet!H:U,14,))</f>
        <v>BIOTIUM</v>
      </c>
    </row>
    <row r="740" spans="1:12" x14ac:dyDescent="0.25">
      <c r="A740" s="21" t="str">
        <f t="shared" si="44"/>
        <v>BIOTIUM</v>
      </c>
      <c r="B740" s="21" t="str">
        <v>I235613-IN</v>
      </c>
      <c r="C740" s="30">
        <v>45835</v>
      </c>
      <c r="D740" s="21" t="str">
        <v>22011</v>
      </c>
      <c r="E740" s="21">
        <f>_xlfn.XLOOKUP(D740,MasterSheet!H:H,MasterSheet!F:F)</f>
        <v>4787.2</v>
      </c>
      <c r="F740" s="22">
        <f>SUMIFS(MasterSheet!J:J, MasterSheet!B:B, B740, MasterSheet!D:D, C740, MasterSheet!H:H, D740)</f>
        <v>1</v>
      </c>
      <c r="G740" s="22">
        <f t="shared" si="45"/>
        <v>4787.2</v>
      </c>
      <c r="H740" s="26">
        <f>SUMIFS(MasterSheet!K:K, MasterSheet!B:B, B740, MasterSheet!D:D, C740, MasterSheet!H:H, D740)</f>
        <v>1</v>
      </c>
      <c r="I740" s="26">
        <f t="shared" si="46"/>
        <v>4787.2</v>
      </c>
      <c r="J740" s="28">
        <f>SUMIFS(MasterSheet!L:L, MasterSheet!B:B, B740, MasterSheet!D:D, C740, MasterSheet!H:H, D740)</f>
        <v>0</v>
      </c>
      <c r="K740" s="28">
        <f t="shared" si="47"/>
        <v>0</v>
      </c>
      <c r="L740" s="21" t="str">
        <f>UPPER(VLOOKUP(D740,MasterSheet!H:U,14,))</f>
        <v>BIOTIUM</v>
      </c>
    </row>
    <row r="741" spans="1:12" x14ac:dyDescent="0.25">
      <c r="A741" s="21" t="str">
        <f t="shared" si="44"/>
        <v>BIOTIUM</v>
      </c>
      <c r="B741" s="21" t="str">
        <v>I235614-IN</v>
      </c>
      <c r="C741" s="30">
        <v>45835</v>
      </c>
      <c r="D741" s="21">
        <v>31000</v>
      </c>
      <c r="E741" s="21">
        <f>_xlfn.XLOOKUP(D741,MasterSheet!H:H,MasterSheet!F:F)</f>
        <v>17248</v>
      </c>
      <c r="F741" s="22">
        <f>SUMIFS(MasterSheet!J:J, MasterSheet!B:B, B741, MasterSheet!D:D, C741, MasterSheet!H:H, D741)</f>
        <v>1</v>
      </c>
      <c r="G741" s="22">
        <f t="shared" si="45"/>
        <v>17248</v>
      </c>
      <c r="H741" s="26">
        <f>SUMIFS(MasterSheet!K:K, MasterSheet!B:B, B741, MasterSheet!D:D, C741, MasterSheet!H:H, D741)</f>
        <v>1</v>
      </c>
      <c r="I741" s="26">
        <f t="shared" si="46"/>
        <v>17248</v>
      </c>
      <c r="J741" s="28">
        <f>SUMIFS(MasterSheet!L:L, MasterSheet!B:B, B741, MasterSheet!D:D, C741, MasterSheet!H:H, D741)</f>
        <v>0</v>
      </c>
      <c r="K741" s="28">
        <f t="shared" si="47"/>
        <v>0</v>
      </c>
      <c r="L741" s="21" t="str">
        <f>UPPER(VLOOKUP(D741,MasterSheet!H:U,14,))</f>
        <v>BIOTIUM</v>
      </c>
    </row>
    <row r="742" spans="1:12" x14ac:dyDescent="0.25">
      <c r="A742" s="21" t="str">
        <f t="shared" si="44"/>
        <v>BIOXCELL</v>
      </c>
      <c r="B742" s="21">
        <v>174958</v>
      </c>
      <c r="C742" s="30">
        <v>45835</v>
      </c>
      <c r="D742" s="21" t="str">
        <v>BE0061</v>
      </c>
      <c r="E742" s="21">
        <f>_xlfn.XLOOKUP(D742,MasterSheet!H:H,MasterSheet!F:F)</f>
        <v>9081.6</v>
      </c>
      <c r="F742" s="22">
        <f>SUMIFS(MasterSheet!J:J, MasterSheet!B:B, B742, MasterSheet!D:D, C742, MasterSheet!H:H, D742)</f>
        <v>1</v>
      </c>
      <c r="G742" s="22">
        <f t="shared" si="45"/>
        <v>9081.6</v>
      </c>
      <c r="H742" s="26">
        <f>SUMIFS(MasterSheet!K:K, MasterSheet!B:B, B742, MasterSheet!D:D, C742, MasterSheet!H:H, D742)</f>
        <v>1</v>
      </c>
      <c r="I742" s="26">
        <f t="shared" si="46"/>
        <v>9081.6</v>
      </c>
      <c r="J742" s="28">
        <f>SUMIFS(MasterSheet!L:L, MasterSheet!B:B, B742, MasterSheet!D:D, C742, MasterSheet!H:H, D742)</f>
        <v>0</v>
      </c>
      <c r="K742" s="28">
        <f t="shared" si="47"/>
        <v>0</v>
      </c>
      <c r="L742" s="21" t="str">
        <f>UPPER(VLOOKUP(D742,MasterSheet!H:U,14,))</f>
        <v>BIOXCELL</v>
      </c>
    </row>
    <row r="743" spans="1:12" x14ac:dyDescent="0.25">
      <c r="A743" s="21" t="str">
        <f t="shared" si="44"/>
        <v>BIOXCELL</v>
      </c>
      <c r="B743" s="21">
        <v>174958</v>
      </c>
      <c r="C743" s="30">
        <v>45835</v>
      </c>
      <c r="D743" s="21" t="str">
        <v>BE0001-1</v>
      </c>
      <c r="E743" s="21">
        <f>_xlfn.XLOOKUP(D743,MasterSheet!H:H,MasterSheet!F:F)</f>
        <v>33264</v>
      </c>
      <c r="F743" s="22">
        <f>SUMIFS(MasterSheet!J:J, MasterSheet!B:B, B743, MasterSheet!D:D, C743, MasterSheet!H:H, D743)</f>
        <v>1</v>
      </c>
      <c r="G743" s="22">
        <f t="shared" si="45"/>
        <v>33264</v>
      </c>
      <c r="H743" s="26">
        <f>SUMIFS(MasterSheet!K:K, MasterSheet!B:B, B743, MasterSheet!D:D, C743, MasterSheet!H:H, D743)</f>
        <v>1</v>
      </c>
      <c r="I743" s="26">
        <f t="shared" si="46"/>
        <v>33264</v>
      </c>
      <c r="J743" s="28">
        <f>SUMIFS(MasterSheet!L:L, MasterSheet!B:B, B743, MasterSheet!D:D, C743, MasterSheet!H:H, D743)</f>
        <v>0</v>
      </c>
      <c r="K743" s="28">
        <f t="shared" si="47"/>
        <v>0</v>
      </c>
      <c r="L743" s="21" t="str">
        <f>UPPER(VLOOKUP(D743,MasterSheet!H:U,14,))</f>
        <v>BIOXCELL</v>
      </c>
    </row>
    <row r="744" spans="1:12" x14ac:dyDescent="0.25">
      <c r="A744" s="21" t="str">
        <f t="shared" si="44"/>
        <v>BIOXCELL</v>
      </c>
      <c r="B744" s="21">
        <v>174958</v>
      </c>
      <c r="C744" s="30">
        <v>45835</v>
      </c>
      <c r="D744" s="21" t="str">
        <v>BE0015-1</v>
      </c>
      <c r="E744" s="21">
        <f>_xlfn.XLOOKUP(D744,MasterSheet!H:H,MasterSheet!F:F)</f>
        <v>9081.6</v>
      </c>
      <c r="F744" s="22">
        <f>SUMIFS(MasterSheet!J:J, MasterSheet!B:B, B744, MasterSheet!D:D, C744, MasterSheet!H:H, D744)</f>
        <v>1</v>
      </c>
      <c r="G744" s="22">
        <f t="shared" si="45"/>
        <v>9081.6</v>
      </c>
      <c r="H744" s="26">
        <f>SUMIFS(MasterSheet!K:K, MasterSheet!B:B, B744, MasterSheet!D:D, C744, MasterSheet!H:H, D744)</f>
        <v>1</v>
      </c>
      <c r="I744" s="26">
        <f t="shared" si="46"/>
        <v>9081.6</v>
      </c>
      <c r="J744" s="28">
        <f>SUMIFS(MasterSheet!L:L, MasterSheet!B:B, B744, MasterSheet!D:D, C744, MasterSheet!H:H, D744)</f>
        <v>0</v>
      </c>
      <c r="K744" s="28">
        <f t="shared" si="47"/>
        <v>0</v>
      </c>
      <c r="L744" s="21" t="str">
        <f>UPPER(VLOOKUP(D744,MasterSheet!H:U,14,))</f>
        <v>BIOXCELL</v>
      </c>
    </row>
    <row r="745" spans="1:12" x14ac:dyDescent="0.25">
      <c r="A745" s="21" t="str">
        <f t="shared" si="44"/>
        <v>BIOXCELL</v>
      </c>
      <c r="B745" s="21">
        <v>174958</v>
      </c>
      <c r="C745" s="30">
        <v>45835</v>
      </c>
      <c r="D745" s="21" t="str">
        <v>BE0045</v>
      </c>
      <c r="E745" s="21">
        <f>_xlfn.XLOOKUP(D745,MasterSheet!H:H,MasterSheet!F:F)</f>
        <v>9081.6</v>
      </c>
      <c r="F745" s="22">
        <f>SUMIFS(MasterSheet!J:J, MasterSheet!B:B, B745, MasterSheet!D:D, C745, MasterSheet!H:H, D745)</f>
        <v>1</v>
      </c>
      <c r="G745" s="22">
        <f t="shared" si="45"/>
        <v>9081.6</v>
      </c>
      <c r="H745" s="26">
        <f>SUMIFS(MasterSheet!K:K, MasterSheet!B:B, B745, MasterSheet!D:D, C745, MasterSheet!H:H, D745)</f>
        <v>1</v>
      </c>
      <c r="I745" s="26">
        <f t="shared" si="46"/>
        <v>9081.6</v>
      </c>
      <c r="J745" s="28">
        <f>SUMIFS(MasterSheet!L:L, MasterSheet!B:B, B745, MasterSheet!D:D, C745, MasterSheet!H:H, D745)</f>
        <v>0</v>
      </c>
      <c r="K745" s="28">
        <f t="shared" si="47"/>
        <v>0</v>
      </c>
      <c r="L745" s="21" t="str">
        <f>UPPER(VLOOKUP(D745,MasterSheet!H:U,14,))</f>
        <v>BIOXCELL</v>
      </c>
    </row>
    <row r="746" spans="1:12" x14ac:dyDescent="0.25">
      <c r="A746" s="21" t="str">
        <f t="shared" si="44"/>
        <v>BIOXCELL</v>
      </c>
      <c r="B746" s="21">
        <v>174958</v>
      </c>
      <c r="C746" s="30">
        <v>45835</v>
      </c>
      <c r="D746" s="21" t="str">
        <v>BE0043</v>
      </c>
      <c r="E746" s="21">
        <f>_xlfn.XLOOKUP(D746,MasterSheet!H:H,MasterSheet!F:F)</f>
        <v>9081.6</v>
      </c>
      <c r="F746" s="22">
        <f>SUMIFS(MasterSheet!J:J, MasterSheet!B:B, B746, MasterSheet!D:D, C746, MasterSheet!H:H, D746)</f>
        <v>1</v>
      </c>
      <c r="G746" s="22">
        <f t="shared" si="45"/>
        <v>9081.6</v>
      </c>
      <c r="H746" s="26">
        <f>SUMIFS(MasterSheet!K:K, MasterSheet!B:B, B746, MasterSheet!D:D, C746, MasterSheet!H:H, D746)</f>
        <v>1</v>
      </c>
      <c r="I746" s="26">
        <f t="shared" si="46"/>
        <v>9081.6</v>
      </c>
      <c r="J746" s="28">
        <f>SUMIFS(MasterSheet!L:L, MasterSheet!B:B, B746, MasterSheet!D:D, C746, MasterSheet!H:H, D746)</f>
        <v>0</v>
      </c>
      <c r="K746" s="28">
        <f t="shared" si="47"/>
        <v>0</v>
      </c>
      <c r="L746" s="21" t="str">
        <f>UPPER(VLOOKUP(D746,MasterSheet!H:U,14,))</f>
        <v>BIOXCELL</v>
      </c>
    </row>
    <row r="747" spans="1:12" x14ac:dyDescent="0.25">
      <c r="A747" s="21" t="str">
        <f t="shared" si="44"/>
        <v>BIOXCELL</v>
      </c>
      <c r="B747" s="21">
        <v>174958</v>
      </c>
      <c r="C747" s="30">
        <v>45835</v>
      </c>
      <c r="D747" s="21" t="str">
        <v>BE0055</v>
      </c>
      <c r="E747" s="21">
        <f>_xlfn.XLOOKUP(D747,MasterSheet!H:H,MasterSheet!F:F)</f>
        <v>9081.6</v>
      </c>
      <c r="F747" s="22">
        <f>SUMIFS(MasterSheet!J:J, MasterSheet!B:B, B747, MasterSheet!D:D, C747, MasterSheet!H:H, D747)</f>
        <v>1</v>
      </c>
      <c r="G747" s="22">
        <f t="shared" si="45"/>
        <v>9081.6</v>
      </c>
      <c r="H747" s="26">
        <f>SUMIFS(MasterSheet!K:K, MasterSheet!B:B, B747, MasterSheet!D:D, C747, MasterSheet!H:H, D747)</f>
        <v>1</v>
      </c>
      <c r="I747" s="26">
        <f t="shared" si="46"/>
        <v>9081.6</v>
      </c>
      <c r="J747" s="28">
        <f>SUMIFS(MasterSheet!L:L, MasterSheet!B:B, B747, MasterSheet!D:D, C747, MasterSheet!H:H, D747)</f>
        <v>0</v>
      </c>
      <c r="K747" s="28">
        <f t="shared" si="47"/>
        <v>0</v>
      </c>
      <c r="L747" s="21" t="str">
        <f>UPPER(VLOOKUP(D747,MasterSheet!H:U,14,))</f>
        <v>BIOXCELL</v>
      </c>
    </row>
    <row r="748" spans="1:12" x14ac:dyDescent="0.25">
      <c r="A748" s="21" t="str">
        <f t="shared" si="44"/>
        <v>MABTECH</v>
      </c>
      <c r="B748" s="21" t="str">
        <v>SE041087</v>
      </c>
      <c r="C748" s="30">
        <v>45835</v>
      </c>
      <c r="D748" s="21" t="str">
        <v>3698-1</v>
      </c>
      <c r="E748" s="21">
        <f>_xlfn.XLOOKUP(D748,MasterSheet!H:H,MasterSheet!F:F)</f>
        <v>26752</v>
      </c>
      <c r="F748" s="22">
        <f>SUMIFS(MasterSheet!J:J, MasterSheet!B:B, B748, MasterSheet!D:D, C748, MasterSheet!H:H, D748)</f>
        <v>1</v>
      </c>
      <c r="G748" s="22">
        <f t="shared" si="45"/>
        <v>26752</v>
      </c>
      <c r="H748" s="26">
        <f>SUMIFS(MasterSheet!K:K, MasterSheet!B:B, B748, MasterSheet!D:D, C748, MasterSheet!H:H, D748)</f>
        <v>1</v>
      </c>
      <c r="I748" s="26">
        <f t="shared" si="46"/>
        <v>26752</v>
      </c>
      <c r="J748" s="28">
        <f>SUMIFS(MasterSheet!L:L, MasterSheet!B:B, B748, MasterSheet!D:D, C748, MasterSheet!H:H, D748)</f>
        <v>0</v>
      </c>
      <c r="K748" s="28">
        <f t="shared" si="47"/>
        <v>0</v>
      </c>
      <c r="L748" s="21" t="str">
        <f>UPPER(VLOOKUP(D748,MasterSheet!H:U,14,))</f>
        <v>MABTECH</v>
      </c>
    </row>
    <row r="749" spans="1:12" x14ac:dyDescent="0.25">
      <c r="A749" s="21" t="str">
        <f t="shared" si="44"/>
        <v>MABTECH</v>
      </c>
      <c r="B749" s="21" t="str">
        <v>SE041087</v>
      </c>
      <c r="C749" s="30">
        <v>45835</v>
      </c>
      <c r="D749" s="21" t="str">
        <v>3695-1</v>
      </c>
      <c r="E749" s="21">
        <f>_xlfn.XLOOKUP(D749,MasterSheet!H:H,MasterSheet!F:F)</f>
        <v>31680</v>
      </c>
      <c r="F749" s="22">
        <f>SUMIFS(MasterSheet!J:J, MasterSheet!B:B, B749, MasterSheet!D:D, C749, MasterSheet!H:H, D749)</f>
        <v>1</v>
      </c>
      <c r="G749" s="22">
        <f t="shared" si="45"/>
        <v>31680</v>
      </c>
      <c r="H749" s="26">
        <f>SUMIFS(MasterSheet!K:K, MasterSheet!B:B, B749, MasterSheet!D:D, C749, MasterSheet!H:H, D749)</f>
        <v>1</v>
      </c>
      <c r="I749" s="26">
        <f t="shared" si="46"/>
        <v>31680</v>
      </c>
      <c r="J749" s="28">
        <f>SUMIFS(MasterSheet!L:L, MasterSheet!B:B, B749, MasterSheet!D:D, C749, MasterSheet!H:H, D749)</f>
        <v>0</v>
      </c>
      <c r="K749" s="28">
        <f t="shared" si="47"/>
        <v>0</v>
      </c>
      <c r="L749" s="21" t="str">
        <f>UPPER(VLOOKUP(D749,MasterSheet!H:U,14,))</f>
        <v>MABTECH</v>
      </c>
    </row>
    <row r="750" spans="1:12" x14ac:dyDescent="0.25">
      <c r="A750" s="21" t="str">
        <f t="shared" si="44"/>
        <v>MABTECH</v>
      </c>
      <c r="B750" s="21" t="str">
        <v>SE041087</v>
      </c>
      <c r="C750" s="30">
        <v>45835</v>
      </c>
      <c r="D750" s="21" t="str">
        <v>3317-1H-6</v>
      </c>
      <c r="E750" s="21">
        <f>_xlfn.XLOOKUP(D750,MasterSheet!H:H,MasterSheet!F:F)</f>
        <v>22484</v>
      </c>
      <c r="F750" s="22">
        <f>SUMIFS(MasterSheet!J:J, MasterSheet!B:B, B750, MasterSheet!D:D, C750, MasterSheet!H:H, D750)</f>
        <v>1</v>
      </c>
      <c r="G750" s="22">
        <f t="shared" si="45"/>
        <v>22484</v>
      </c>
      <c r="H750" s="26">
        <f>SUMIFS(MasterSheet!K:K, MasterSheet!B:B, B750, MasterSheet!D:D, C750, MasterSheet!H:H, D750)</f>
        <v>1</v>
      </c>
      <c r="I750" s="26">
        <f t="shared" si="46"/>
        <v>22484</v>
      </c>
      <c r="J750" s="28">
        <f>SUMIFS(MasterSheet!L:L, MasterSheet!B:B, B750, MasterSheet!D:D, C750, MasterSheet!H:H, D750)</f>
        <v>0</v>
      </c>
      <c r="K750" s="28">
        <f t="shared" si="47"/>
        <v>0</v>
      </c>
      <c r="L750" s="21" t="str">
        <f>UPPER(VLOOKUP(D750,MasterSheet!H:U,14,))</f>
        <v>MABTECH</v>
      </c>
    </row>
    <row r="751" spans="1:12" x14ac:dyDescent="0.25">
      <c r="A751" s="21" t="str">
        <f t="shared" si="44"/>
        <v>MISC</v>
      </c>
      <c r="B751" s="21">
        <v>100039473</v>
      </c>
      <c r="C751" s="30">
        <v>45836</v>
      </c>
      <c r="D751" s="21" t="str">
        <v>PG-122</v>
      </c>
      <c r="E751" s="21">
        <f>_xlfn.XLOOKUP(D751,MasterSheet!H:H,MasterSheet!F:F)</f>
        <v>8632</v>
      </c>
      <c r="F751" s="22">
        <f>SUMIFS(MasterSheet!J:J, MasterSheet!B:B, B751, MasterSheet!D:D, C751, MasterSheet!H:H, D751)</f>
        <v>2</v>
      </c>
      <c r="G751" s="22">
        <f t="shared" si="45"/>
        <v>17264</v>
      </c>
      <c r="H751" s="26">
        <f>SUMIFS(MasterSheet!K:K, MasterSheet!B:B, B751, MasterSheet!D:D, C751, MasterSheet!H:H, D751)</f>
        <v>2</v>
      </c>
      <c r="I751" s="26">
        <f t="shared" si="46"/>
        <v>17264</v>
      </c>
      <c r="J751" s="28">
        <f>SUMIFS(MasterSheet!L:L, MasterSheet!B:B, B751, MasterSheet!D:D, C751, MasterSheet!H:H, D751)</f>
        <v>0</v>
      </c>
      <c r="K751" s="28">
        <f t="shared" si="47"/>
        <v>0</v>
      </c>
      <c r="L751" s="21" t="str">
        <f>UPPER(VLOOKUP(D751,MasterSheet!H:U,14,))</f>
        <v>MISC</v>
      </c>
    </row>
    <row r="752" spans="1:12" x14ac:dyDescent="0.25">
      <c r="A752" s="21" t="str">
        <f t="shared" si="44"/>
        <v>MYBIOSOURCE</v>
      </c>
      <c r="B752" s="21">
        <v>919950</v>
      </c>
      <c r="C752" s="30">
        <v>45836</v>
      </c>
      <c r="D752" s="21" t="str">
        <v>MBS269947</v>
      </c>
      <c r="E752" s="21">
        <f>_xlfn.XLOOKUP(D752,MasterSheet!H:H,MasterSheet!F:F)</f>
        <v>34782</v>
      </c>
      <c r="F752" s="22">
        <f>SUMIFS(MasterSheet!J:J, MasterSheet!B:B, B752, MasterSheet!D:D, C752, MasterSheet!H:H, D752)</f>
        <v>1</v>
      </c>
      <c r="G752" s="22">
        <f t="shared" si="45"/>
        <v>34782</v>
      </c>
      <c r="H752" s="26">
        <f>SUMIFS(MasterSheet!K:K, MasterSheet!B:B, B752, MasterSheet!D:D, C752, MasterSheet!H:H, D752)</f>
        <v>1</v>
      </c>
      <c r="I752" s="26">
        <f t="shared" si="46"/>
        <v>34782</v>
      </c>
      <c r="J752" s="28">
        <f>SUMIFS(MasterSheet!L:L, MasterSheet!B:B, B752, MasterSheet!D:D, C752, MasterSheet!H:H, D752)</f>
        <v>0</v>
      </c>
      <c r="K752" s="28">
        <f t="shared" si="47"/>
        <v>0</v>
      </c>
      <c r="L752" s="21" t="str">
        <f>UPPER(VLOOKUP(D752,MasterSheet!H:U,14,))</f>
        <v>MYBIOSOURCE</v>
      </c>
    </row>
    <row r="753" spans="1:12" x14ac:dyDescent="0.25">
      <c r="A753" s="21" t="str">
        <f t="shared" si="44"/>
        <v>MYBIOSOURCE</v>
      </c>
      <c r="B753" s="21">
        <v>919950</v>
      </c>
      <c r="C753" s="30">
        <v>45836</v>
      </c>
      <c r="D753" s="21" t="str">
        <v>MBS7269084</v>
      </c>
      <c r="E753" s="21">
        <f>_xlfn.XLOOKUP(D753,MasterSheet!H:H,MasterSheet!F:F)</f>
        <v>60214</v>
      </c>
      <c r="F753" s="22">
        <f>SUMIFS(MasterSheet!J:J, MasterSheet!B:B, B753, MasterSheet!D:D, C753, MasterSheet!H:H, D753)</f>
        <v>1</v>
      </c>
      <c r="G753" s="22">
        <f t="shared" si="45"/>
        <v>60214</v>
      </c>
      <c r="H753" s="26">
        <f>SUMIFS(MasterSheet!K:K, MasterSheet!B:B, B753, MasterSheet!D:D, C753, MasterSheet!H:H, D753)</f>
        <v>1</v>
      </c>
      <c r="I753" s="26">
        <f t="shared" si="46"/>
        <v>60214</v>
      </c>
      <c r="J753" s="28">
        <f>SUMIFS(MasterSheet!L:L, MasterSheet!B:B, B753, MasterSheet!D:D, C753, MasterSheet!H:H, D753)</f>
        <v>0</v>
      </c>
      <c r="K753" s="28">
        <f t="shared" si="47"/>
        <v>0</v>
      </c>
      <c r="L753" s="21" t="str">
        <f>UPPER(VLOOKUP(D753,MasterSheet!H:U,14,))</f>
        <v>MYBIOSOURCE</v>
      </c>
    </row>
    <row r="754" spans="1:12" x14ac:dyDescent="0.25">
      <c r="A754" s="21" t="str">
        <f t="shared" si="44"/>
        <v>BIOLEGEND</v>
      </c>
      <c r="B754" s="21" t="str">
        <v>EED116673</v>
      </c>
      <c r="C754" s="30">
        <v>45838</v>
      </c>
      <c r="D754" s="21">
        <v>100216</v>
      </c>
      <c r="E754" s="21">
        <f>_xlfn.XLOOKUP(D754,MasterSheet!H:H,MasterSheet!F:F)</f>
        <v>11352</v>
      </c>
      <c r="F754" s="22">
        <f>SUMIFS(MasterSheet!J:J, MasterSheet!B:B, B754, MasterSheet!D:D, C754, MasterSheet!H:H, D754)</f>
        <v>2</v>
      </c>
      <c r="G754" s="22">
        <f t="shared" si="45"/>
        <v>22704</v>
      </c>
      <c r="H754" s="26">
        <f>SUMIFS(MasterSheet!K:K, MasterSheet!B:B, B754, MasterSheet!D:D, C754, MasterSheet!H:H, D754)</f>
        <v>2</v>
      </c>
      <c r="I754" s="26">
        <f t="shared" si="46"/>
        <v>22704</v>
      </c>
      <c r="J754" s="28">
        <f>SUMIFS(MasterSheet!L:L, MasterSheet!B:B, B754, MasterSheet!D:D, C754, MasterSheet!H:H, D754)</f>
        <v>0</v>
      </c>
      <c r="K754" s="28">
        <f t="shared" si="47"/>
        <v>0</v>
      </c>
      <c r="L754" s="21" t="str">
        <f>UPPER(VLOOKUP(D754,MasterSheet!H:U,14,))</f>
        <v>BIOLEGEND</v>
      </c>
    </row>
    <row r="755" spans="1:12" x14ac:dyDescent="0.25">
      <c r="A755" s="21" t="str">
        <f t="shared" si="44"/>
        <v>BIOLEGEND</v>
      </c>
      <c r="B755" s="21" t="str">
        <v>EED116673</v>
      </c>
      <c r="C755" s="30">
        <v>45838</v>
      </c>
      <c r="D755" s="21">
        <v>100722</v>
      </c>
      <c r="E755" s="21">
        <f>_xlfn.XLOOKUP(D755,MasterSheet!H:H,MasterSheet!F:F)</f>
        <v>12196.8</v>
      </c>
      <c r="F755" s="22">
        <f>SUMIFS(MasterSheet!J:J, MasterSheet!B:B, B755, MasterSheet!D:D, C755, MasterSheet!H:H, D755)</f>
        <v>2</v>
      </c>
      <c r="G755" s="22">
        <f t="shared" si="45"/>
        <v>24393.599999999999</v>
      </c>
      <c r="H755" s="26">
        <f>SUMIFS(MasterSheet!K:K, MasterSheet!B:B, B755, MasterSheet!D:D, C755, MasterSheet!H:H, D755)</f>
        <v>2</v>
      </c>
      <c r="I755" s="26">
        <f t="shared" si="46"/>
        <v>24393.599999999999</v>
      </c>
      <c r="J755" s="28">
        <f>SUMIFS(MasterSheet!L:L, MasterSheet!B:B, B755, MasterSheet!D:D, C755, MasterSheet!H:H, D755)</f>
        <v>0</v>
      </c>
      <c r="K755" s="28">
        <f t="shared" si="47"/>
        <v>0</v>
      </c>
      <c r="L755" s="21" t="str">
        <f>UPPER(VLOOKUP(D755,MasterSheet!H:U,14,))</f>
        <v>BIOLEGEND</v>
      </c>
    </row>
    <row r="756" spans="1:12" x14ac:dyDescent="0.25">
      <c r="A756" s="21" t="str">
        <f t="shared" si="44"/>
        <v>BIOLEGEND</v>
      </c>
      <c r="B756" s="21" t="str">
        <v>EED116673</v>
      </c>
      <c r="C756" s="30">
        <v>45838</v>
      </c>
      <c r="D756" s="21">
        <v>103047</v>
      </c>
      <c r="E756" s="21">
        <f>_xlfn.XLOOKUP(D756,MasterSheet!H:H,MasterSheet!F:F)</f>
        <v>17688</v>
      </c>
      <c r="F756" s="22">
        <f>SUMIFS(MasterSheet!J:J, MasterSheet!B:B, B756, MasterSheet!D:D, C756, MasterSheet!H:H, D756)</f>
        <v>3</v>
      </c>
      <c r="G756" s="22">
        <f t="shared" si="45"/>
        <v>53064</v>
      </c>
      <c r="H756" s="26">
        <f>SUMIFS(MasterSheet!K:K, MasterSheet!B:B, B756, MasterSheet!D:D, C756, MasterSheet!H:H, D756)</f>
        <v>3</v>
      </c>
      <c r="I756" s="26">
        <f t="shared" si="46"/>
        <v>53064</v>
      </c>
      <c r="J756" s="28">
        <f>SUMIFS(MasterSheet!L:L, MasterSheet!B:B, B756, MasterSheet!D:D, C756, MasterSheet!H:H, D756)</f>
        <v>0</v>
      </c>
      <c r="K756" s="28">
        <f t="shared" si="47"/>
        <v>0</v>
      </c>
      <c r="L756" s="21" t="str">
        <f>UPPER(VLOOKUP(D756,MasterSheet!H:U,14,))</f>
        <v>BIOLEGEND</v>
      </c>
    </row>
    <row r="757" spans="1:12" x14ac:dyDescent="0.25">
      <c r="A757" s="21" t="str">
        <f t="shared" si="44"/>
        <v>BIOLEGEND</v>
      </c>
      <c r="B757" s="21" t="str">
        <v>EED116673</v>
      </c>
      <c r="C757" s="30">
        <v>45838</v>
      </c>
      <c r="D757" s="21">
        <v>104448</v>
      </c>
      <c r="E757" s="21">
        <f>_xlfn.XLOOKUP(D757,MasterSheet!H:H,MasterSheet!F:F)</f>
        <v>17107.2</v>
      </c>
      <c r="F757" s="22">
        <f>SUMIFS(MasterSheet!J:J, MasterSheet!B:B, B757, MasterSheet!D:D, C757, MasterSheet!H:H, D757)</f>
        <v>2</v>
      </c>
      <c r="G757" s="22">
        <f t="shared" si="45"/>
        <v>34214.400000000001</v>
      </c>
      <c r="H757" s="26">
        <f>SUMIFS(MasterSheet!K:K, MasterSheet!B:B, B757, MasterSheet!D:D, C757, MasterSheet!H:H, D757)</f>
        <v>2</v>
      </c>
      <c r="I757" s="26">
        <f t="shared" si="46"/>
        <v>34214.400000000001</v>
      </c>
      <c r="J757" s="28">
        <f>SUMIFS(MasterSheet!L:L, MasterSheet!B:B, B757, MasterSheet!D:D, C757, MasterSheet!H:H, D757)</f>
        <v>0</v>
      </c>
      <c r="K757" s="28">
        <f t="shared" si="47"/>
        <v>0</v>
      </c>
      <c r="L757" s="21" t="str">
        <f>UPPER(VLOOKUP(D757,MasterSheet!H:U,14,))</f>
        <v>BIOLEGEND</v>
      </c>
    </row>
    <row r="758" spans="1:12" x14ac:dyDescent="0.25">
      <c r="A758" s="21" t="str">
        <f t="shared" si="44"/>
        <v>BIOLEGEND</v>
      </c>
      <c r="B758" s="21" t="str">
        <v>EED116673</v>
      </c>
      <c r="C758" s="30">
        <v>45838</v>
      </c>
      <c r="D758" s="21">
        <v>116006</v>
      </c>
      <c r="E758" s="21">
        <f>_xlfn.XLOOKUP(D758,MasterSheet!H:H,MasterSheet!F:F)</f>
        <v>12883.2</v>
      </c>
      <c r="F758" s="22">
        <f>SUMIFS(MasterSheet!J:J, MasterSheet!B:B, B758, MasterSheet!D:D, C758, MasterSheet!H:H, D758)</f>
        <v>2</v>
      </c>
      <c r="G758" s="22">
        <f t="shared" si="45"/>
        <v>25766.400000000001</v>
      </c>
      <c r="H758" s="26">
        <f>SUMIFS(MasterSheet!K:K, MasterSheet!B:B, B758, MasterSheet!D:D, C758, MasterSheet!H:H, D758)</f>
        <v>2</v>
      </c>
      <c r="I758" s="26">
        <f t="shared" si="46"/>
        <v>25766.400000000001</v>
      </c>
      <c r="J758" s="28">
        <f>SUMIFS(MasterSheet!L:L, MasterSheet!B:B, B758, MasterSheet!D:D, C758, MasterSheet!H:H, D758)</f>
        <v>0</v>
      </c>
      <c r="K758" s="28">
        <f t="shared" si="47"/>
        <v>0</v>
      </c>
      <c r="L758" s="21" t="str">
        <f>UPPER(VLOOKUP(D758,MasterSheet!H:U,14,))</f>
        <v>BIOLEGEND</v>
      </c>
    </row>
    <row r="759" spans="1:12" x14ac:dyDescent="0.25">
      <c r="A759" s="21" t="str">
        <f t="shared" si="44"/>
        <v>BIOLEGEND</v>
      </c>
      <c r="B759" s="21" t="str">
        <v>EED116673</v>
      </c>
      <c r="C759" s="30">
        <v>45838</v>
      </c>
      <c r="D759" s="21">
        <v>117312</v>
      </c>
      <c r="E759" s="21">
        <f>_xlfn.XLOOKUP(D759,MasterSheet!H:H,MasterSheet!F:F)</f>
        <v>12091.2</v>
      </c>
      <c r="F759" s="22">
        <f>SUMIFS(MasterSheet!J:J, MasterSheet!B:B, B759, MasterSheet!D:D, C759, MasterSheet!H:H, D759)</f>
        <v>1</v>
      </c>
      <c r="G759" s="22">
        <f t="shared" si="45"/>
        <v>12091.2</v>
      </c>
      <c r="H759" s="26">
        <f>SUMIFS(MasterSheet!K:K, MasterSheet!B:B, B759, MasterSheet!D:D, C759, MasterSheet!H:H, D759)</f>
        <v>1</v>
      </c>
      <c r="I759" s="26">
        <f t="shared" si="46"/>
        <v>12091.2</v>
      </c>
      <c r="J759" s="28">
        <f>SUMIFS(MasterSheet!L:L, MasterSheet!B:B, B759, MasterSheet!D:D, C759, MasterSheet!H:H, D759)</f>
        <v>0</v>
      </c>
      <c r="K759" s="28">
        <f t="shared" si="47"/>
        <v>0</v>
      </c>
      <c r="L759" s="21" t="str">
        <f>UPPER(VLOOKUP(D759,MasterSheet!H:U,14,))</f>
        <v>BIOLEGEND</v>
      </c>
    </row>
    <row r="760" spans="1:12" x14ac:dyDescent="0.25">
      <c r="A760" s="21" t="str">
        <f t="shared" si="44"/>
        <v>BIOLEGEND</v>
      </c>
      <c r="B760" s="21" t="str">
        <v>EED116673</v>
      </c>
      <c r="C760" s="30">
        <v>45838</v>
      </c>
      <c r="D760" s="21">
        <v>154304</v>
      </c>
      <c r="E760" s="21">
        <f>_xlfn.XLOOKUP(D760,MasterSheet!H:H,MasterSheet!F:F)</f>
        <v>19747.2</v>
      </c>
      <c r="F760" s="22">
        <f>SUMIFS(MasterSheet!J:J, MasterSheet!B:B, B760, MasterSheet!D:D, C760, MasterSheet!H:H, D760)</f>
        <v>1</v>
      </c>
      <c r="G760" s="22">
        <f t="shared" si="45"/>
        <v>19747.2</v>
      </c>
      <c r="H760" s="26">
        <f>SUMIFS(MasterSheet!K:K, MasterSheet!B:B, B760, MasterSheet!D:D, C760, MasterSheet!H:H, D760)</f>
        <v>1</v>
      </c>
      <c r="I760" s="26">
        <f t="shared" si="46"/>
        <v>19747.2</v>
      </c>
      <c r="J760" s="28">
        <f>SUMIFS(MasterSheet!L:L, MasterSheet!B:B, B760, MasterSheet!D:D, C760, MasterSheet!H:H, D760)</f>
        <v>0</v>
      </c>
      <c r="K760" s="28">
        <f t="shared" si="47"/>
        <v>0</v>
      </c>
      <c r="L760" s="21" t="str">
        <f>UPPER(VLOOKUP(D760,MasterSheet!H:U,14,))</f>
        <v>BIOLEGEND</v>
      </c>
    </row>
    <row r="761" spans="1:12" x14ac:dyDescent="0.25">
      <c r="A761" s="21" t="str">
        <f t="shared" si="44"/>
        <v>BIOLEGEND</v>
      </c>
      <c r="B761" s="21" t="str">
        <v>EED116673</v>
      </c>
      <c r="C761" s="30">
        <v>45838</v>
      </c>
      <c r="D761" s="21">
        <v>396414</v>
      </c>
      <c r="E761" s="21">
        <f>_xlfn.XLOOKUP(D761,MasterSheet!H:H,MasterSheet!F:F)</f>
        <v>28314</v>
      </c>
      <c r="F761" s="22">
        <f>SUMIFS(MasterSheet!J:J, MasterSheet!B:B, B761, MasterSheet!D:D, C761, MasterSheet!H:H, D761)</f>
        <v>1</v>
      </c>
      <c r="G761" s="22">
        <f t="shared" si="45"/>
        <v>28314</v>
      </c>
      <c r="H761" s="26">
        <f>SUMIFS(MasterSheet!K:K, MasterSheet!B:B, B761, MasterSheet!D:D, C761, MasterSheet!H:H, D761)</f>
        <v>1</v>
      </c>
      <c r="I761" s="26">
        <f t="shared" si="46"/>
        <v>28314</v>
      </c>
      <c r="J761" s="28">
        <f>SUMIFS(MasterSheet!L:L, MasterSheet!B:B, B761, MasterSheet!D:D, C761, MasterSheet!H:H, D761)</f>
        <v>0</v>
      </c>
      <c r="K761" s="28">
        <f t="shared" si="47"/>
        <v>0</v>
      </c>
      <c r="L761" s="21" t="str">
        <f>UPPER(VLOOKUP(D761,MasterSheet!H:U,14,))</f>
        <v>BIOLEGEND</v>
      </c>
    </row>
    <row r="762" spans="1:12" x14ac:dyDescent="0.25">
      <c r="A762" s="21" t="str">
        <f t="shared" si="44"/>
        <v>BIOLEGEND</v>
      </c>
      <c r="B762" s="21" t="str">
        <v>EED116673</v>
      </c>
      <c r="C762" s="30">
        <v>45838</v>
      </c>
      <c r="D762" s="21">
        <v>400430</v>
      </c>
      <c r="E762" s="21">
        <f>_xlfn.XLOOKUP(D762,MasterSheet!H:H,MasterSheet!F:F)</f>
        <v>23628</v>
      </c>
      <c r="F762" s="22">
        <f>SUMIFS(MasterSheet!J:J, MasterSheet!B:B, B762, MasterSheet!D:D, C762, MasterSheet!H:H, D762)</f>
        <v>1</v>
      </c>
      <c r="G762" s="22">
        <f t="shared" si="45"/>
        <v>23628</v>
      </c>
      <c r="H762" s="26">
        <f>SUMIFS(MasterSheet!K:K, MasterSheet!B:B, B762, MasterSheet!D:D, C762, MasterSheet!H:H, D762)</f>
        <v>1</v>
      </c>
      <c r="I762" s="26">
        <f t="shared" si="46"/>
        <v>23628</v>
      </c>
      <c r="J762" s="28">
        <f>SUMIFS(MasterSheet!L:L, MasterSheet!B:B, B762, MasterSheet!D:D, C762, MasterSheet!H:H, D762)</f>
        <v>0</v>
      </c>
      <c r="K762" s="28">
        <f t="shared" si="47"/>
        <v>0</v>
      </c>
      <c r="L762" s="21" t="str">
        <f>UPPER(VLOOKUP(D762,MasterSheet!H:U,14,))</f>
        <v>BIOLEGEND</v>
      </c>
    </row>
    <row r="763" spans="1:12" x14ac:dyDescent="0.25">
      <c r="A763" s="21" t="str">
        <f t="shared" si="44"/>
        <v>BIOLEGEND</v>
      </c>
      <c r="B763" s="21" t="str">
        <v>EED116673</v>
      </c>
      <c r="C763" s="30">
        <v>45838</v>
      </c>
      <c r="D763" s="21">
        <v>400438</v>
      </c>
      <c r="E763" s="21">
        <f>_xlfn.XLOOKUP(D763,MasterSheet!H:H,MasterSheet!F:F)</f>
        <v>16698</v>
      </c>
      <c r="F763" s="22">
        <f>SUMIFS(MasterSheet!J:J, MasterSheet!B:B, B763, MasterSheet!D:D, C763, MasterSheet!H:H, D763)</f>
        <v>1</v>
      </c>
      <c r="G763" s="22">
        <f t="shared" si="45"/>
        <v>16698</v>
      </c>
      <c r="H763" s="26">
        <f>SUMIFS(MasterSheet!K:K, MasterSheet!B:B, B763, MasterSheet!D:D, C763, MasterSheet!H:H, D763)</f>
        <v>1</v>
      </c>
      <c r="I763" s="26">
        <f t="shared" si="46"/>
        <v>16698</v>
      </c>
      <c r="J763" s="28">
        <f>SUMIFS(MasterSheet!L:L, MasterSheet!B:B, B763, MasterSheet!D:D, C763, MasterSheet!H:H, D763)</f>
        <v>0</v>
      </c>
      <c r="K763" s="28">
        <f t="shared" si="47"/>
        <v>0</v>
      </c>
      <c r="L763" s="21" t="str">
        <f>UPPER(VLOOKUP(D763,MasterSheet!H:U,14,))</f>
        <v>BIOLEGEND</v>
      </c>
    </row>
    <row r="764" spans="1:12" x14ac:dyDescent="0.25">
      <c r="A764" s="21" t="str">
        <f t="shared" si="44"/>
        <v>BIOLEGEND</v>
      </c>
      <c r="B764" s="21" t="str">
        <v>EED116673</v>
      </c>
      <c r="C764" s="30">
        <v>45838</v>
      </c>
      <c r="D764" s="21">
        <v>400441</v>
      </c>
      <c r="E764" s="21">
        <f>_xlfn.XLOOKUP(D764,MasterSheet!H:H,MasterSheet!F:F)</f>
        <v>18546</v>
      </c>
      <c r="F764" s="22">
        <f>SUMIFS(MasterSheet!J:J, MasterSheet!B:B, B764, MasterSheet!D:D, C764, MasterSheet!H:H, D764)</f>
        <v>1</v>
      </c>
      <c r="G764" s="22">
        <f t="shared" si="45"/>
        <v>18546</v>
      </c>
      <c r="H764" s="26">
        <f>SUMIFS(MasterSheet!K:K, MasterSheet!B:B, B764, MasterSheet!D:D, C764, MasterSheet!H:H, D764)</f>
        <v>1</v>
      </c>
      <c r="I764" s="26">
        <f t="shared" si="46"/>
        <v>18546</v>
      </c>
      <c r="J764" s="28">
        <f>SUMIFS(MasterSheet!L:L, MasterSheet!B:B, B764, MasterSheet!D:D, C764, MasterSheet!H:H, D764)</f>
        <v>0</v>
      </c>
      <c r="K764" s="28">
        <f t="shared" si="47"/>
        <v>0</v>
      </c>
      <c r="L764" s="21" t="str">
        <f>UPPER(VLOOKUP(D764,MasterSheet!H:U,14,))</f>
        <v>BIOLEGEND</v>
      </c>
    </row>
    <row r="765" spans="1:12" x14ac:dyDescent="0.25">
      <c r="A765" s="21" t="str">
        <f t="shared" si="44"/>
        <v>BIOLEGEND</v>
      </c>
      <c r="B765" s="21" t="str">
        <v>EED116673</v>
      </c>
      <c r="C765" s="30">
        <v>45838</v>
      </c>
      <c r="D765" s="21">
        <v>420601</v>
      </c>
      <c r="E765" s="21">
        <f>_xlfn.XLOOKUP(D765,MasterSheet!H:H,MasterSheet!F:F)</f>
        <v>4004</v>
      </c>
      <c r="F765" s="22">
        <f>SUMIFS(MasterSheet!J:J, MasterSheet!B:B, B765, MasterSheet!D:D, C765, MasterSheet!H:H, D765)</f>
        <v>2</v>
      </c>
      <c r="G765" s="22">
        <f t="shared" si="45"/>
        <v>8008</v>
      </c>
      <c r="H765" s="26">
        <f>SUMIFS(MasterSheet!K:K, MasterSheet!B:B, B765, MasterSheet!D:D, C765, MasterSheet!H:H, D765)</f>
        <v>2</v>
      </c>
      <c r="I765" s="26">
        <f t="shared" si="46"/>
        <v>8008</v>
      </c>
      <c r="J765" s="28">
        <f>SUMIFS(MasterSheet!L:L, MasterSheet!B:B, B765, MasterSheet!D:D, C765, MasterSheet!H:H, D765)</f>
        <v>0</v>
      </c>
      <c r="K765" s="28">
        <f t="shared" si="47"/>
        <v>0</v>
      </c>
      <c r="L765" s="21" t="str">
        <f>UPPER(VLOOKUP(D765,MasterSheet!H:U,14,))</f>
        <v>BIOLEGEND</v>
      </c>
    </row>
    <row r="766" spans="1:12" x14ac:dyDescent="0.25">
      <c r="A766" s="21" t="str">
        <f t="shared" si="44"/>
        <v>BIOLEGEND</v>
      </c>
      <c r="B766" s="21" t="str">
        <v>EED116673</v>
      </c>
      <c r="C766" s="30">
        <v>45838</v>
      </c>
      <c r="D766" s="21">
        <v>505830</v>
      </c>
      <c r="E766" s="21">
        <f>_xlfn.XLOOKUP(D766,MasterSheet!H:H,MasterSheet!F:F)</f>
        <v>15972</v>
      </c>
      <c r="F766" s="22">
        <f>SUMIFS(MasterSheet!J:J, MasterSheet!B:B, B766, MasterSheet!D:D, C766, MasterSheet!H:H, D766)</f>
        <v>3</v>
      </c>
      <c r="G766" s="22">
        <f t="shared" si="45"/>
        <v>47916</v>
      </c>
      <c r="H766" s="26">
        <f>SUMIFS(MasterSheet!K:K, MasterSheet!B:B, B766, MasterSheet!D:D, C766, MasterSheet!H:H, D766)</f>
        <v>3</v>
      </c>
      <c r="I766" s="26">
        <f t="shared" si="46"/>
        <v>47916</v>
      </c>
      <c r="J766" s="28">
        <f>SUMIFS(MasterSheet!L:L, MasterSheet!B:B, B766, MasterSheet!D:D, C766, MasterSheet!H:H, D766)</f>
        <v>0</v>
      </c>
      <c r="K766" s="28">
        <f t="shared" si="47"/>
        <v>0</v>
      </c>
      <c r="L766" s="21" t="str">
        <f>UPPER(VLOOKUP(D766,MasterSheet!H:U,14,))</f>
        <v>BIOLEGEND</v>
      </c>
    </row>
    <row r="767" spans="1:12" x14ac:dyDescent="0.25">
      <c r="A767" s="21" t="str">
        <f t="shared" si="44"/>
        <v>BIOLEGEND</v>
      </c>
      <c r="B767" s="21" t="str">
        <v>EED116673</v>
      </c>
      <c r="C767" s="30">
        <v>45838</v>
      </c>
      <c r="D767" s="21">
        <v>505836</v>
      </c>
      <c r="E767" s="21">
        <f>_xlfn.XLOOKUP(D767,MasterSheet!H:H,MasterSheet!F:F)</f>
        <v>18678</v>
      </c>
      <c r="F767" s="22">
        <f>SUMIFS(MasterSheet!J:J, MasterSheet!B:B, B767, MasterSheet!D:D, C767, MasterSheet!H:H, D767)</f>
        <v>1</v>
      </c>
      <c r="G767" s="22">
        <f t="shared" si="45"/>
        <v>18678</v>
      </c>
      <c r="H767" s="26">
        <f>SUMIFS(MasterSheet!K:K, MasterSheet!B:B, B767, MasterSheet!D:D, C767, MasterSheet!H:H, D767)</f>
        <v>1</v>
      </c>
      <c r="I767" s="26">
        <f t="shared" si="46"/>
        <v>18678</v>
      </c>
      <c r="J767" s="28">
        <f>SUMIFS(MasterSheet!L:L, MasterSheet!B:B, B767, MasterSheet!D:D, C767, MasterSheet!H:H, D767)</f>
        <v>0</v>
      </c>
      <c r="K767" s="28">
        <f t="shared" si="47"/>
        <v>0</v>
      </c>
      <c r="L767" s="21" t="str">
        <f>UPPER(VLOOKUP(D767,MasterSheet!H:U,14,))</f>
        <v>BIOLEGEND</v>
      </c>
    </row>
    <row r="768" spans="1:12" x14ac:dyDescent="0.25">
      <c r="A768" s="21" t="str">
        <f t="shared" si="44"/>
        <v>BIOLEGEND</v>
      </c>
      <c r="B768" s="21" t="str">
        <v>EED116673</v>
      </c>
      <c r="C768" s="30">
        <v>45838</v>
      </c>
      <c r="D768" s="21">
        <v>506333</v>
      </c>
      <c r="E768" s="21">
        <f>_xlfn.XLOOKUP(D768,MasterSheet!H:H,MasterSheet!F:F)</f>
        <v>18018</v>
      </c>
      <c r="F768" s="22">
        <f>SUMIFS(MasterSheet!J:J, MasterSheet!B:B, B768, MasterSheet!D:D, C768, MasterSheet!H:H, D768)</f>
        <v>1</v>
      </c>
      <c r="G768" s="22">
        <f t="shared" si="45"/>
        <v>18018</v>
      </c>
      <c r="H768" s="26">
        <f>SUMIFS(MasterSheet!K:K, MasterSheet!B:B, B768, MasterSheet!D:D, C768, MasterSheet!H:H, D768)</f>
        <v>1</v>
      </c>
      <c r="I768" s="26">
        <f t="shared" si="46"/>
        <v>18018</v>
      </c>
      <c r="J768" s="28">
        <f>SUMIFS(MasterSheet!L:L, MasterSheet!B:B, B768, MasterSheet!D:D, C768, MasterSheet!H:H, D768)</f>
        <v>0</v>
      </c>
      <c r="K768" s="28">
        <f t="shared" si="47"/>
        <v>0</v>
      </c>
      <c r="L768" s="21" t="str">
        <f>UPPER(VLOOKUP(D768,MasterSheet!H:U,14,))</f>
        <v>BIOLEGEND</v>
      </c>
    </row>
    <row r="769" spans="1:12" x14ac:dyDescent="0.25">
      <c r="A769" s="21" t="str">
        <f t="shared" si="44"/>
        <v>BIOLEGEND</v>
      </c>
      <c r="B769" s="21" t="str">
        <v>EED116673</v>
      </c>
      <c r="C769" s="30">
        <v>45838</v>
      </c>
      <c r="D769" s="21">
        <v>506346</v>
      </c>
      <c r="E769" s="21">
        <f>_xlfn.XLOOKUP(D769,MasterSheet!H:H,MasterSheet!F:F)</f>
        <v>17054.400000000001</v>
      </c>
      <c r="F769" s="22">
        <f>SUMIFS(MasterSheet!J:J, MasterSheet!B:B, B769, MasterSheet!D:D, C769, MasterSheet!H:H, D769)</f>
        <v>2</v>
      </c>
      <c r="G769" s="22">
        <f t="shared" si="45"/>
        <v>34108.800000000003</v>
      </c>
      <c r="H769" s="26">
        <f>SUMIFS(MasterSheet!K:K, MasterSheet!B:B, B769, MasterSheet!D:D, C769, MasterSheet!H:H, D769)</f>
        <v>2</v>
      </c>
      <c r="I769" s="26">
        <f t="shared" si="46"/>
        <v>34108.800000000003</v>
      </c>
      <c r="J769" s="28">
        <f>SUMIFS(MasterSheet!L:L, MasterSheet!B:B, B769, MasterSheet!D:D, C769, MasterSheet!H:H, D769)</f>
        <v>0</v>
      </c>
      <c r="K769" s="28">
        <f t="shared" si="47"/>
        <v>0</v>
      </c>
      <c r="L769" s="21" t="str">
        <f>UPPER(VLOOKUP(D769,MasterSheet!H:U,14,))</f>
        <v>BIOLEGEND</v>
      </c>
    </row>
    <row r="770" spans="1:12" x14ac:dyDescent="0.25">
      <c r="A770" s="21" t="str">
        <f t="shared" ref="A770:A833" si="48">L770</f>
        <v>CELLA SOLUTION</v>
      </c>
      <c r="B770" s="21" t="str">
        <v>25-26/CS/0280</v>
      </c>
      <c r="C770" s="30">
        <v>45838</v>
      </c>
      <c r="D770" s="21">
        <v>31800022</v>
      </c>
      <c r="E770" s="21">
        <f>_xlfn.XLOOKUP(D770,MasterSheet!H:H,MasterSheet!F:F)</f>
        <v>6969.6</v>
      </c>
      <c r="F770" s="22">
        <f>SUMIFS(MasterSheet!J:J, MasterSheet!B:B, B770, MasterSheet!D:D, C770, MasterSheet!H:H, D770)</f>
        <v>2</v>
      </c>
      <c r="G770" s="22">
        <f t="shared" si="45"/>
        <v>13939.2</v>
      </c>
      <c r="H770" s="26">
        <f>SUMIFS(MasterSheet!K:K, MasterSheet!B:B, B770, MasterSheet!D:D, C770, MasterSheet!H:H, D770)</f>
        <v>2</v>
      </c>
      <c r="I770" s="26">
        <f t="shared" si="46"/>
        <v>13939.2</v>
      </c>
      <c r="J770" s="28">
        <f>SUMIFS(MasterSheet!L:L, MasterSheet!B:B, B770, MasterSheet!D:D, C770, MasterSheet!H:H, D770)</f>
        <v>0</v>
      </c>
      <c r="K770" s="28">
        <f t="shared" si="47"/>
        <v>0</v>
      </c>
      <c r="L770" s="21" t="str">
        <f>UPPER(VLOOKUP(D770,MasterSheet!H:U,14,))</f>
        <v>CELLA SOLUTION</v>
      </c>
    </row>
    <row r="771" spans="1:12" x14ac:dyDescent="0.25">
      <c r="A771" s="21" t="str">
        <f t="shared" si="48"/>
        <v>CELLA SOLUTION</v>
      </c>
      <c r="B771" s="21" t="str">
        <v>25-26/CS/0280</v>
      </c>
      <c r="C771" s="30">
        <v>45838</v>
      </c>
      <c r="D771" s="21">
        <v>89900</v>
      </c>
      <c r="E771" s="21">
        <f>_xlfn.XLOOKUP(D771,MasterSheet!H:H,MasterSheet!F:F)</f>
        <v>13911</v>
      </c>
      <c r="F771" s="22">
        <f>SUMIFS(MasterSheet!J:J, MasterSheet!B:B, B771, MasterSheet!D:D, C771, MasterSheet!H:H, D771)</f>
        <v>1</v>
      </c>
      <c r="G771" s="22">
        <f t="shared" ref="G771:G834" si="49">F771*E771</f>
        <v>13911</v>
      </c>
      <c r="H771" s="26">
        <f>SUMIFS(MasterSheet!K:K, MasterSheet!B:B, B771, MasterSheet!D:D, C771, MasterSheet!H:H, D771)</f>
        <v>1</v>
      </c>
      <c r="I771" s="26">
        <f t="shared" ref="I771:I834" si="50">H771*E771</f>
        <v>13911</v>
      </c>
      <c r="J771" s="28">
        <f>SUMIFS(MasterSheet!L:L, MasterSheet!B:B, B771, MasterSheet!D:D, C771, MasterSheet!H:H, D771)</f>
        <v>0</v>
      </c>
      <c r="K771" s="28">
        <f t="shared" ref="K771:K834" si="51">J771*E771</f>
        <v>0</v>
      </c>
      <c r="L771" s="21" t="str">
        <f>UPPER(VLOOKUP(D771,MasterSheet!H:U,14,))</f>
        <v>CELLA SOLUTION</v>
      </c>
    </row>
    <row r="772" spans="1:12" x14ac:dyDescent="0.25">
      <c r="A772" s="21" t="str">
        <f t="shared" si="48"/>
        <v>REVVITY</v>
      </c>
      <c r="B772" s="21">
        <v>4513060194</v>
      </c>
      <c r="C772" s="30">
        <v>45838</v>
      </c>
      <c r="D772" s="21" t="str">
        <v>TM125-220</v>
      </c>
      <c r="E772" s="21">
        <f>_xlfn.XLOOKUP(D772,MasterSheet!H:H,MasterSheet!F:F)</f>
        <v>487219.85</v>
      </c>
      <c r="F772" s="22">
        <f>SUMIFS(MasterSheet!J:J, MasterSheet!B:B, B772, MasterSheet!D:D, C772, MasterSheet!H:H, D772)</f>
        <v>1</v>
      </c>
      <c r="G772" s="22">
        <f t="shared" si="49"/>
        <v>487219.85</v>
      </c>
      <c r="H772" s="26">
        <f>SUMIFS(MasterSheet!K:K, MasterSheet!B:B, B772, MasterSheet!D:D, C772, MasterSheet!H:H, D772)</f>
        <v>0</v>
      </c>
      <c r="I772" s="26">
        <f t="shared" si="50"/>
        <v>0</v>
      </c>
      <c r="J772" s="28">
        <f>SUMIFS(MasterSheet!L:L, MasterSheet!B:B, B772, MasterSheet!D:D, C772, MasterSheet!H:H, D772)</f>
        <v>1</v>
      </c>
      <c r="K772" s="28">
        <f t="shared" si="51"/>
        <v>487219.85</v>
      </c>
      <c r="L772" s="21" t="str">
        <f>UPPER(VLOOKUP(D772,MasterSheet!H:U,14,))</f>
        <v>REVVITY</v>
      </c>
    </row>
    <row r="773" spans="1:12" x14ac:dyDescent="0.25">
      <c r="A773" s="21" t="str">
        <f t="shared" si="48"/>
        <v>REVVITY</v>
      </c>
      <c r="B773" s="21">
        <v>4513060239</v>
      </c>
      <c r="C773" s="30">
        <v>45838</v>
      </c>
      <c r="D773" s="21" t="str">
        <v>TM-125-220-05</v>
      </c>
      <c r="E773" s="21">
        <f>_xlfn.XLOOKUP(D773,MasterSheet!H:H,MasterSheet!F:F)</f>
        <v>135000</v>
      </c>
      <c r="F773" s="22">
        <f>SUMIFS(MasterSheet!J:J, MasterSheet!B:B, B773, MasterSheet!D:D, C773, MasterSheet!H:H, D773)</f>
        <v>1</v>
      </c>
      <c r="G773" s="22">
        <f t="shared" si="49"/>
        <v>135000</v>
      </c>
      <c r="H773" s="26">
        <f>SUMIFS(MasterSheet!K:K, MasterSheet!B:B, B773, MasterSheet!D:D, C773, MasterSheet!H:H, D773)</f>
        <v>0</v>
      </c>
      <c r="I773" s="26">
        <f t="shared" si="50"/>
        <v>0</v>
      </c>
      <c r="J773" s="28">
        <f>SUMIFS(MasterSheet!L:L, MasterSheet!B:B, B773, MasterSheet!D:D, C773, MasterSheet!H:H, D773)</f>
        <v>1</v>
      </c>
      <c r="K773" s="28">
        <f t="shared" si="51"/>
        <v>135000</v>
      </c>
      <c r="L773" s="21" t="str">
        <f>UPPER(VLOOKUP(D773,MasterSheet!H:U,14,))</f>
        <v>REVVITY</v>
      </c>
    </row>
    <row r="774" spans="1:12" x14ac:dyDescent="0.25">
      <c r="A774" s="21" t="str">
        <f t="shared" si="48"/>
        <v>BIOXCELL</v>
      </c>
      <c r="B774" s="21">
        <v>175023</v>
      </c>
      <c r="C774" s="30">
        <v>45839</v>
      </c>
      <c r="D774" s="21" t="str">
        <v>BE0079</v>
      </c>
      <c r="E774" s="21">
        <f>_xlfn.XLOOKUP(D774,MasterSheet!H:H,MasterSheet!F:F)</f>
        <v>111355.20000000001</v>
      </c>
      <c r="F774" s="22">
        <f>SUMIFS(MasterSheet!J:J, MasterSheet!B:B, B774, MasterSheet!D:D, C774, MasterSheet!H:H, D774)</f>
        <v>1</v>
      </c>
      <c r="G774" s="22">
        <f t="shared" si="49"/>
        <v>111355.20000000001</v>
      </c>
      <c r="H774" s="26">
        <f>SUMIFS(MasterSheet!K:K, MasterSheet!B:B, B774, MasterSheet!D:D, C774, MasterSheet!H:H, D774)</f>
        <v>1</v>
      </c>
      <c r="I774" s="26">
        <f t="shared" si="50"/>
        <v>111355.20000000001</v>
      </c>
      <c r="J774" s="28">
        <f>SUMIFS(MasterSheet!L:L, MasterSheet!B:B, B774, MasterSheet!D:D, C774, MasterSheet!H:H, D774)</f>
        <v>0</v>
      </c>
      <c r="K774" s="28">
        <f t="shared" si="51"/>
        <v>0</v>
      </c>
      <c r="L774" s="21" t="str">
        <f>UPPER(VLOOKUP(D774,MasterSheet!H:U,14,))</f>
        <v>BIOXCELL</v>
      </c>
    </row>
    <row r="775" spans="1:12" x14ac:dyDescent="0.25">
      <c r="A775" s="21" t="str">
        <f t="shared" si="48"/>
        <v>DHARMACON</v>
      </c>
      <c r="B775" s="21" t="str">
        <v>O061725IN3298043G</v>
      </c>
      <c r="C775" s="30">
        <v>45839</v>
      </c>
      <c r="D775" s="21" t="str">
        <v>M-003104-03-0005</v>
      </c>
      <c r="E775" s="21">
        <f>_xlfn.XLOOKUP(D775,MasterSheet!H:H,MasterSheet!F:F)</f>
        <v>25608</v>
      </c>
      <c r="F775" s="22">
        <f>SUMIFS(MasterSheet!J:J, MasterSheet!B:B, B775, MasterSheet!D:D, C775, MasterSheet!H:H, D775)</f>
        <v>1</v>
      </c>
      <c r="G775" s="22">
        <f t="shared" si="49"/>
        <v>25608</v>
      </c>
      <c r="H775" s="26">
        <f>SUMIFS(MasterSheet!K:K, MasterSheet!B:B, B775, MasterSheet!D:D, C775, MasterSheet!H:H, D775)</f>
        <v>1</v>
      </c>
      <c r="I775" s="26">
        <f t="shared" si="50"/>
        <v>25608</v>
      </c>
      <c r="J775" s="28">
        <f>SUMIFS(MasterSheet!L:L, MasterSheet!B:B, B775, MasterSheet!D:D, C775, MasterSheet!H:H, D775)</f>
        <v>0</v>
      </c>
      <c r="K775" s="28">
        <f t="shared" si="51"/>
        <v>0</v>
      </c>
      <c r="L775" s="21" t="str">
        <f>UPPER(VLOOKUP(D775,MasterSheet!H:U,14,))</f>
        <v>DHARMACON</v>
      </c>
    </row>
    <row r="776" spans="1:12" x14ac:dyDescent="0.25">
      <c r="A776" s="21" t="str">
        <f t="shared" si="48"/>
        <v>DHARMACON</v>
      </c>
      <c r="B776" s="21" t="str">
        <v>O061725IN3298043G</v>
      </c>
      <c r="C776" s="30">
        <v>45839</v>
      </c>
      <c r="D776" s="21" t="str">
        <v>IN-001005-01-05</v>
      </c>
      <c r="E776" s="21">
        <f>_xlfn.XLOOKUP(D776,MasterSheet!H:H,MasterSheet!F:F)</f>
        <v>17688</v>
      </c>
      <c r="F776" s="22">
        <f>SUMIFS(MasterSheet!J:J, MasterSheet!B:B, B776, MasterSheet!D:D, C776, MasterSheet!H:H, D776)</f>
        <v>1</v>
      </c>
      <c r="G776" s="22">
        <f t="shared" si="49"/>
        <v>17688</v>
      </c>
      <c r="H776" s="26">
        <f>SUMIFS(MasterSheet!K:K, MasterSheet!B:B, B776, MasterSheet!D:D, C776, MasterSheet!H:H, D776)</f>
        <v>1</v>
      </c>
      <c r="I776" s="26">
        <f t="shared" si="50"/>
        <v>17688</v>
      </c>
      <c r="J776" s="28">
        <f>SUMIFS(MasterSheet!L:L, MasterSheet!B:B, B776, MasterSheet!D:D, C776, MasterSheet!H:H, D776)</f>
        <v>0</v>
      </c>
      <c r="K776" s="28">
        <f t="shared" si="51"/>
        <v>0</v>
      </c>
      <c r="L776" s="21" t="str">
        <f>UPPER(VLOOKUP(D776,MasterSheet!H:U,14,))</f>
        <v>DHARMACON</v>
      </c>
    </row>
    <row r="777" spans="1:12" x14ac:dyDescent="0.25">
      <c r="A777" s="21" t="str">
        <f t="shared" si="48"/>
        <v>DHARMACON</v>
      </c>
      <c r="B777" s="21" t="str">
        <v>O061725IN3298043G</v>
      </c>
      <c r="C777" s="30">
        <v>45839</v>
      </c>
      <c r="D777" s="21" t="str">
        <v>IH-301032-02-0005</v>
      </c>
      <c r="E777" s="21">
        <f>_xlfn.XLOOKUP(D777,MasterSheet!H:H,MasterSheet!F:F)</f>
        <v>17688</v>
      </c>
      <c r="F777" s="22">
        <f>SUMIFS(MasterSheet!J:J, MasterSheet!B:B, B777, MasterSheet!D:D, C777, MasterSheet!H:H, D777)</f>
        <v>1</v>
      </c>
      <c r="G777" s="22">
        <f t="shared" si="49"/>
        <v>17688</v>
      </c>
      <c r="H777" s="26">
        <f>SUMIFS(MasterSheet!K:K, MasterSheet!B:B, B777, MasterSheet!D:D, C777, MasterSheet!H:H, D777)</f>
        <v>1</v>
      </c>
      <c r="I777" s="26">
        <f t="shared" si="50"/>
        <v>17688</v>
      </c>
      <c r="J777" s="28">
        <f>SUMIFS(MasterSheet!L:L, MasterSheet!B:B, B777, MasterSheet!D:D, C777, MasterSheet!H:H, D777)</f>
        <v>0</v>
      </c>
      <c r="K777" s="28">
        <f t="shared" si="51"/>
        <v>0</v>
      </c>
      <c r="L777" s="21" t="str">
        <f>UPPER(VLOOKUP(D777,MasterSheet!H:U,14,))</f>
        <v>DHARMACON</v>
      </c>
    </row>
    <row r="778" spans="1:12" x14ac:dyDescent="0.25">
      <c r="A778" s="21" t="str">
        <f t="shared" si="48"/>
        <v>DHARMACON</v>
      </c>
      <c r="B778" s="21" t="str">
        <v>O061725IN3298043G</v>
      </c>
      <c r="C778" s="30">
        <v>45839</v>
      </c>
      <c r="D778" s="21" t="str">
        <v>C-301032-01-0005</v>
      </c>
      <c r="E778" s="21">
        <f>_xlfn.XLOOKUP(D778,MasterSheet!H:H,MasterSheet!F:F)</f>
        <v>17688</v>
      </c>
      <c r="F778" s="22">
        <f>SUMIFS(MasterSheet!J:J, MasterSheet!B:B, B778, MasterSheet!D:D, C778, MasterSheet!H:H, D778)</f>
        <v>1</v>
      </c>
      <c r="G778" s="22">
        <f t="shared" si="49"/>
        <v>17688</v>
      </c>
      <c r="H778" s="26">
        <f>SUMIFS(MasterSheet!K:K, MasterSheet!B:B, B778, MasterSheet!D:D, C778, MasterSheet!H:H, D778)</f>
        <v>1</v>
      </c>
      <c r="I778" s="26">
        <f t="shared" si="50"/>
        <v>17688</v>
      </c>
      <c r="J778" s="28">
        <f>SUMIFS(MasterSheet!L:L, MasterSheet!B:B, B778, MasterSheet!D:D, C778, MasterSheet!H:H, D778)</f>
        <v>0</v>
      </c>
      <c r="K778" s="28">
        <f t="shared" si="51"/>
        <v>0</v>
      </c>
      <c r="L778" s="21" t="str">
        <f>UPPER(VLOOKUP(D778,MasterSheet!H:U,14,))</f>
        <v>DHARMACON</v>
      </c>
    </row>
    <row r="779" spans="1:12" x14ac:dyDescent="0.25">
      <c r="A779" s="21" t="str">
        <f t="shared" si="48"/>
        <v>DHARMACON</v>
      </c>
      <c r="B779" s="21" t="str">
        <v>O061725IN3298043G</v>
      </c>
      <c r="C779" s="30">
        <v>45839</v>
      </c>
      <c r="D779" s="21" t="str">
        <v>CN-001000-01-05</v>
      </c>
      <c r="E779" s="21">
        <f>_xlfn.XLOOKUP(D779,MasterSheet!H:H,MasterSheet!F:F)</f>
        <v>17688</v>
      </c>
      <c r="F779" s="22">
        <f>SUMIFS(MasterSheet!J:J, MasterSheet!B:B, B779, MasterSheet!D:D, C779, MasterSheet!H:H, D779)</f>
        <v>1</v>
      </c>
      <c r="G779" s="22">
        <f t="shared" si="49"/>
        <v>17688</v>
      </c>
      <c r="H779" s="26">
        <f>SUMIFS(MasterSheet!K:K, MasterSheet!B:B, B779, MasterSheet!D:D, C779, MasterSheet!H:H, D779)</f>
        <v>1</v>
      </c>
      <c r="I779" s="26">
        <f t="shared" si="50"/>
        <v>17688</v>
      </c>
      <c r="J779" s="28">
        <f>SUMIFS(MasterSheet!L:L, MasterSheet!B:B, B779, MasterSheet!D:D, C779, MasterSheet!H:H, D779)</f>
        <v>0</v>
      </c>
      <c r="K779" s="28">
        <f t="shared" si="51"/>
        <v>0</v>
      </c>
      <c r="L779" s="21" t="str">
        <f>UPPER(VLOOKUP(D779,MasterSheet!H:U,14,))</f>
        <v>DHARMACON</v>
      </c>
    </row>
    <row r="780" spans="1:12" x14ac:dyDescent="0.25">
      <c r="A780" s="21" t="str">
        <f t="shared" si="48"/>
        <v>DHARMACON</v>
      </c>
      <c r="B780" s="21" t="str">
        <v>O061725IN3298043G</v>
      </c>
      <c r="C780" s="30">
        <v>45839</v>
      </c>
      <c r="D780" s="21" t="str">
        <v>L-065395-00-0005</v>
      </c>
      <c r="E780" s="21">
        <f>_xlfn.XLOOKUP(D780,MasterSheet!H:H,MasterSheet!F:F)</f>
        <v>32912</v>
      </c>
      <c r="F780" s="22">
        <f>SUMIFS(MasterSheet!J:J, MasterSheet!B:B, B780, MasterSheet!D:D, C780, MasterSheet!H:H, D780)</f>
        <v>1</v>
      </c>
      <c r="G780" s="22">
        <f t="shared" si="49"/>
        <v>32912</v>
      </c>
      <c r="H780" s="26">
        <f>SUMIFS(MasterSheet!K:K, MasterSheet!B:B, B780, MasterSheet!D:D, C780, MasterSheet!H:H, D780)</f>
        <v>1</v>
      </c>
      <c r="I780" s="26">
        <f t="shared" si="50"/>
        <v>32912</v>
      </c>
      <c r="J780" s="28">
        <f>SUMIFS(MasterSheet!L:L, MasterSheet!B:B, B780, MasterSheet!D:D, C780, MasterSheet!H:H, D780)</f>
        <v>0</v>
      </c>
      <c r="K780" s="28">
        <f t="shared" si="51"/>
        <v>0</v>
      </c>
      <c r="L780" s="21" t="str">
        <f>UPPER(VLOOKUP(D780,MasterSheet!H:U,14,))</f>
        <v>DHARMACON</v>
      </c>
    </row>
    <row r="781" spans="1:12" x14ac:dyDescent="0.25">
      <c r="A781" s="21" t="str">
        <f t="shared" si="48"/>
        <v>DHARMACON</v>
      </c>
      <c r="B781" s="21" t="str">
        <v>O061725IN3298043G</v>
      </c>
      <c r="C781" s="30">
        <v>45839</v>
      </c>
      <c r="D781" s="21" t="str">
        <v>D-001810-10-05</v>
      </c>
      <c r="E781" s="21">
        <f>_xlfn.XLOOKUP(D781,MasterSheet!H:H,MasterSheet!F:F)</f>
        <v>16544</v>
      </c>
      <c r="F781" s="22">
        <f>SUMIFS(MasterSheet!J:J, MasterSheet!B:B, B781, MasterSheet!D:D, C781, MasterSheet!H:H, D781)</f>
        <v>1</v>
      </c>
      <c r="G781" s="22">
        <f t="shared" si="49"/>
        <v>16544</v>
      </c>
      <c r="H781" s="26">
        <f>SUMIFS(MasterSheet!K:K, MasterSheet!B:B, B781, MasterSheet!D:D, C781, MasterSheet!H:H, D781)</f>
        <v>1</v>
      </c>
      <c r="I781" s="26">
        <f t="shared" si="50"/>
        <v>16544</v>
      </c>
      <c r="J781" s="28">
        <f>SUMIFS(MasterSheet!L:L, MasterSheet!B:B, B781, MasterSheet!D:D, C781, MasterSheet!H:H, D781)</f>
        <v>0</v>
      </c>
      <c r="K781" s="28">
        <f t="shared" si="51"/>
        <v>0</v>
      </c>
      <c r="L781" s="21" t="str">
        <f>UPPER(VLOOKUP(D781,MasterSheet!H:U,14,))</f>
        <v>DHARMACON</v>
      </c>
    </row>
    <row r="782" spans="1:12" x14ac:dyDescent="0.25">
      <c r="A782" s="21" t="str">
        <f t="shared" si="48"/>
        <v>DHARMACON</v>
      </c>
      <c r="B782" s="21" t="str">
        <v>O061725IN3298043G</v>
      </c>
      <c r="C782" s="30">
        <v>45839</v>
      </c>
      <c r="D782" s="21" t="str">
        <v>L-050742-00-0005</v>
      </c>
      <c r="E782" s="21">
        <f>_xlfn.XLOOKUP(D782,MasterSheet!H:H,MasterSheet!F:F)</f>
        <v>32912</v>
      </c>
      <c r="F782" s="22">
        <f>SUMIFS(MasterSheet!J:J, MasterSheet!B:B, B782, MasterSheet!D:D, C782, MasterSheet!H:H, D782)</f>
        <v>1</v>
      </c>
      <c r="G782" s="22">
        <f t="shared" si="49"/>
        <v>32912</v>
      </c>
      <c r="H782" s="26">
        <f>SUMIFS(MasterSheet!K:K, MasterSheet!B:B, B782, MasterSheet!D:D, C782, MasterSheet!H:H, D782)</f>
        <v>1</v>
      </c>
      <c r="I782" s="26">
        <f t="shared" si="50"/>
        <v>32912</v>
      </c>
      <c r="J782" s="28">
        <f>SUMIFS(MasterSheet!L:L, MasterSheet!B:B, B782, MasterSheet!D:D, C782, MasterSheet!H:H, D782)</f>
        <v>0</v>
      </c>
      <c r="K782" s="28">
        <f t="shared" si="51"/>
        <v>0</v>
      </c>
      <c r="L782" s="21" t="str">
        <f>UPPER(VLOOKUP(D782,MasterSheet!H:U,14,))</f>
        <v>DHARMACON</v>
      </c>
    </row>
    <row r="783" spans="1:12" x14ac:dyDescent="0.25">
      <c r="A783" s="21" t="str">
        <f t="shared" si="48"/>
        <v>DHARMACON</v>
      </c>
      <c r="B783" s="21" t="str">
        <v>O061725IN3298043G</v>
      </c>
      <c r="C783" s="30">
        <v>45839</v>
      </c>
      <c r="D783" s="21" t="str">
        <v>M-003690-01-0005</v>
      </c>
      <c r="E783" s="21">
        <f>_xlfn.XLOOKUP(D783,MasterSheet!H:H,MasterSheet!F:F)</f>
        <v>25608</v>
      </c>
      <c r="F783" s="22">
        <f>SUMIFS(MasterSheet!J:J, MasterSheet!B:B, B783, MasterSheet!D:D, C783, MasterSheet!H:H, D783)</f>
        <v>1</v>
      </c>
      <c r="G783" s="22">
        <f t="shared" si="49"/>
        <v>25608</v>
      </c>
      <c r="H783" s="26">
        <f>SUMIFS(MasterSheet!K:K, MasterSheet!B:B, B783, MasterSheet!D:D, C783, MasterSheet!H:H, D783)</f>
        <v>1</v>
      </c>
      <c r="I783" s="26">
        <f t="shared" si="50"/>
        <v>25608</v>
      </c>
      <c r="J783" s="28">
        <f>SUMIFS(MasterSheet!L:L, MasterSheet!B:B, B783, MasterSheet!D:D, C783, MasterSheet!H:H, D783)</f>
        <v>0</v>
      </c>
      <c r="K783" s="28">
        <f t="shared" si="51"/>
        <v>0</v>
      </c>
      <c r="L783" s="21" t="str">
        <f>UPPER(VLOOKUP(D783,MasterSheet!H:U,14,))</f>
        <v>DHARMACON</v>
      </c>
    </row>
    <row r="784" spans="1:12" x14ac:dyDescent="0.25">
      <c r="A784" s="21" t="str">
        <f t="shared" si="48"/>
        <v>DHARMACON</v>
      </c>
      <c r="B784" s="21" t="str">
        <v>O061725IN3298043G</v>
      </c>
      <c r="C784" s="30">
        <v>45839</v>
      </c>
      <c r="D784" s="21" t="str">
        <v>L-007338-02-0005</v>
      </c>
      <c r="E784" s="21">
        <f>_xlfn.XLOOKUP(D784,MasterSheet!H:H,MasterSheet!F:F)</f>
        <v>32912</v>
      </c>
      <c r="F784" s="22">
        <f>SUMIFS(MasterSheet!J:J, MasterSheet!B:B, B784, MasterSheet!D:D, C784, MasterSheet!H:H, D784)</f>
        <v>1</v>
      </c>
      <c r="G784" s="22">
        <f t="shared" si="49"/>
        <v>32912</v>
      </c>
      <c r="H784" s="26">
        <f>SUMIFS(MasterSheet!K:K, MasterSheet!B:B, B784, MasterSheet!D:D, C784, MasterSheet!H:H, D784)</f>
        <v>1</v>
      </c>
      <c r="I784" s="26">
        <f t="shared" si="50"/>
        <v>32912</v>
      </c>
      <c r="J784" s="28">
        <f>SUMIFS(MasterSheet!L:L, MasterSheet!B:B, B784, MasterSheet!D:D, C784, MasterSheet!H:H, D784)</f>
        <v>0</v>
      </c>
      <c r="K784" s="28">
        <f t="shared" si="51"/>
        <v>0</v>
      </c>
      <c r="L784" s="21" t="str">
        <f>UPPER(VLOOKUP(D784,MasterSheet!H:U,14,))</f>
        <v>DHARMACON</v>
      </c>
    </row>
    <row r="785" spans="1:12" x14ac:dyDescent="0.25">
      <c r="A785" s="21" t="str">
        <f t="shared" si="48"/>
        <v>DHARMACON</v>
      </c>
      <c r="B785" s="21" t="str">
        <v>O061725IN3298043G</v>
      </c>
      <c r="C785" s="30">
        <v>45839</v>
      </c>
      <c r="D785" s="21" t="str">
        <v>L-183094-00-0005</v>
      </c>
      <c r="E785" s="21">
        <f>_xlfn.XLOOKUP(D785,MasterSheet!H:H,MasterSheet!F:F)</f>
        <v>32912</v>
      </c>
      <c r="F785" s="22">
        <f>SUMIFS(MasterSheet!J:J, MasterSheet!B:B, B785, MasterSheet!D:D, C785, MasterSheet!H:H, D785)</f>
        <v>1</v>
      </c>
      <c r="G785" s="22">
        <f t="shared" si="49"/>
        <v>32912</v>
      </c>
      <c r="H785" s="26">
        <f>SUMIFS(MasterSheet!K:K, MasterSheet!B:B, B785, MasterSheet!D:D, C785, MasterSheet!H:H, D785)</f>
        <v>1</v>
      </c>
      <c r="I785" s="26">
        <f t="shared" si="50"/>
        <v>32912</v>
      </c>
      <c r="J785" s="28">
        <f>SUMIFS(MasterSheet!L:L, MasterSheet!B:B, B785, MasterSheet!D:D, C785, MasterSheet!H:H, D785)</f>
        <v>0</v>
      </c>
      <c r="K785" s="28">
        <f t="shared" si="51"/>
        <v>0</v>
      </c>
      <c r="L785" s="21" t="str">
        <f>UPPER(VLOOKUP(D785,MasterSheet!H:U,14,))</f>
        <v>DHARMACON</v>
      </c>
    </row>
    <row r="786" spans="1:12" x14ac:dyDescent="0.25">
      <c r="A786" s="21" t="str">
        <f t="shared" si="48"/>
        <v>DHARMACON</v>
      </c>
      <c r="B786" s="21" t="str">
        <v>O061725IN3298043G</v>
      </c>
      <c r="C786" s="30">
        <v>45839</v>
      </c>
      <c r="D786" s="21" t="str">
        <v>D-001810-10-20</v>
      </c>
      <c r="E786" s="21">
        <f>_xlfn.XLOOKUP(D786,MasterSheet!H:H,MasterSheet!F:F)</f>
        <v>38808</v>
      </c>
      <c r="F786" s="22">
        <f>SUMIFS(MasterSheet!J:J, MasterSheet!B:B, B786, MasterSheet!D:D, C786, MasterSheet!H:H, D786)</f>
        <v>1</v>
      </c>
      <c r="G786" s="22">
        <f t="shared" si="49"/>
        <v>38808</v>
      </c>
      <c r="H786" s="26">
        <f>SUMIFS(MasterSheet!K:K, MasterSheet!B:B, B786, MasterSheet!D:D, C786, MasterSheet!H:H, D786)</f>
        <v>1</v>
      </c>
      <c r="I786" s="26">
        <f t="shared" si="50"/>
        <v>38808</v>
      </c>
      <c r="J786" s="28">
        <f>SUMIFS(MasterSheet!L:L, MasterSheet!B:B, B786, MasterSheet!D:D, C786, MasterSheet!H:H, D786)</f>
        <v>0</v>
      </c>
      <c r="K786" s="28">
        <f t="shared" si="51"/>
        <v>0</v>
      </c>
      <c r="L786" s="21" t="str">
        <f>UPPER(VLOOKUP(D786,MasterSheet!H:U,14,))</f>
        <v>DHARMACON</v>
      </c>
    </row>
    <row r="787" spans="1:12" x14ac:dyDescent="0.25">
      <c r="A787" s="21" t="str">
        <f t="shared" si="48"/>
        <v>DHARMACON</v>
      </c>
      <c r="B787" s="21" t="str">
        <v>O061725IN3298043G</v>
      </c>
      <c r="C787" s="30">
        <v>45839</v>
      </c>
      <c r="D787" s="21" t="str">
        <v>L-004274-00-0005</v>
      </c>
      <c r="E787" s="21">
        <f>_xlfn.XLOOKUP(D787,MasterSheet!H:H,MasterSheet!F:F)</f>
        <v>32912</v>
      </c>
      <c r="F787" s="22">
        <f>SUMIFS(MasterSheet!J:J, MasterSheet!B:B, B787, MasterSheet!D:D, C787, MasterSheet!H:H, D787)</f>
        <v>1</v>
      </c>
      <c r="G787" s="22">
        <f t="shared" si="49"/>
        <v>32912</v>
      </c>
      <c r="H787" s="26">
        <f>SUMIFS(MasterSheet!K:K, MasterSheet!B:B, B787, MasterSheet!D:D, C787, MasterSheet!H:H, D787)</f>
        <v>1</v>
      </c>
      <c r="I787" s="26">
        <f t="shared" si="50"/>
        <v>32912</v>
      </c>
      <c r="J787" s="28">
        <f>SUMIFS(MasterSheet!L:L, MasterSheet!B:B, B787, MasterSheet!D:D, C787, MasterSheet!H:H, D787)</f>
        <v>0</v>
      </c>
      <c r="K787" s="28">
        <f t="shared" si="51"/>
        <v>0</v>
      </c>
      <c r="L787" s="21" t="str">
        <f>UPPER(VLOOKUP(D787,MasterSheet!H:U,14,))</f>
        <v>DHARMACON</v>
      </c>
    </row>
    <row r="788" spans="1:12" x14ac:dyDescent="0.25">
      <c r="A788" s="21" t="str">
        <f t="shared" si="48"/>
        <v>DHARMACON</v>
      </c>
      <c r="B788" s="21" t="str">
        <v>O061725IN3298043G</v>
      </c>
      <c r="C788" s="30">
        <v>45839</v>
      </c>
      <c r="D788" s="21" t="str">
        <v>L-015785-01-0005</v>
      </c>
      <c r="E788" s="21">
        <f>_xlfn.XLOOKUP(D788,MasterSheet!H:H,MasterSheet!F:F)</f>
        <v>32912</v>
      </c>
      <c r="F788" s="22">
        <f>SUMIFS(MasterSheet!J:J, MasterSheet!B:B, B788, MasterSheet!D:D, C788, MasterSheet!H:H, D788)</f>
        <v>1</v>
      </c>
      <c r="G788" s="22">
        <f t="shared" si="49"/>
        <v>32912</v>
      </c>
      <c r="H788" s="26">
        <f>SUMIFS(MasterSheet!K:K, MasterSheet!B:B, B788, MasterSheet!D:D, C788, MasterSheet!H:H, D788)</f>
        <v>1</v>
      </c>
      <c r="I788" s="26">
        <f t="shared" si="50"/>
        <v>32912</v>
      </c>
      <c r="J788" s="28">
        <f>SUMIFS(MasterSheet!L:L, MasterSheet!B:B, B788, MasterSheet!D:D, C788, MasterSheet!H:H, D788)</f>
        <v>0</v>
      </c>
      <c r="K788" s="28">
        <f t="shared" si="51"/>
        <v>0</v>
      </c>
      <c r="L788" s="21" t="str">
        <f>UPPER(VLOOKUP(D788,MasterSheet!H:U,14,))</f>
        <v>DHARMACON</v>
      </c>
    </row>
    <row r="789" spans="1:12" x14ac:dyDescent="0.25">
      <c r="A789" s="21" t="str">
        <f t="shared" si="48"/>
        <v>DHARMACON</v>
      </c>
      <c r="B789" s="21" t="str">
        <v>O061725IN3298043G</v>
      </c>
      <c r="C789" s="30">
        <v>45839</v>
      </c>
      <c r="D789" s="21" t="str">
        <v>L-021247-00-0005</v>
      </c>
      <c r="E789" s="21">
        <f>_xlfn.XLOOKUP(D789,MasterSheet!H:H,MasterSheet!F:F)</f>
        <v>32912</v>
      </c>
      <c r="F789" s="22">
        <f>SUMIFS(MasterSheet!J:J, MasterSheet!B:B, B789, MasterSheet!D:D, C789, MasterSheet!H:H, D789)</f>
        <v>1</v>
      </c>
      <c r="G789" s="22">
        <f t="shared" si="49"/>
        <v>32912</v>
      </c>
      <c r="H789" s="26">
        <f>SUMIFS(MasterSheet!K:K, MasterSheet!B:B, B789, MasterSheet!D:D, C789, MasterSheet!H:H, D789)</f>
        <v>1</v>
      </c>
      <c r="I789" s="26">
        <f t="shared" si="50"/>
        <v>32912</v>
      </c>
      <c r="J789" s="28">
        <f>SUMIFS(MasterSheet!L:L, MasterSheet!B:B, B789, MasterSheet!D:D, C789, MasterSheet!H:H, D789)</f>
        <v>0</v>
      </c>
      <c r="K789" s="28">
        <f t="shared" si="51"/>
        <v>0</v>
      </c>
      <c r="L789" s="21" t="str">
        <f>UPPER(VLOOKUP(D789,MasterSheet!H:U,14,))</f>
        <v>DHARMACON</v>
      </c>
    </row>
    <row r="790" spans="1:12" x14ac:dyDescent="0.25">
      <c r="A790" s="21" t="str">
        <f t="shared" si="48"/>
        <v>DHARMACON</v>
      </c>
      <c r="B790" s="21" t="str">
        <v>O061725IN3298043G</v>
      </c>
      <c r="C790" s="30">
        <v>45839</v>
      </c>
      <c r="D790" s="21" t="str">
        <v>L-003422-00-0005</v>
      </c>
      <c r="E790" s="21">
        <f>_xlfn.XLOOKUP(D790,MasterSheet!H:H,MasterSheet!F:F)</f>
        <v>32912</v>
      </c>
      <c r="F790" s="22">
        <f>SUMIFS(MasterSheet!J:J, MasterSheet!B:B, B790, MasterSheet!D:D, C790, MasterSheet!H:H, D790)</f>
        <v>1</v>
      </c>
      <c r="G790" s="22">
        <f t="shared" si="49"/>
        <v>32912</v>
      </c>
      <c r="H790" s="26">
        <f>SUMIFS(MasterSheet!K:K, MasterSheet!B:B, B790, MasterSheet!D:D, C790, MasterSheet!H:H, D790)</f>
        <v>1</v>
      </c>
      <c r="I790" s="26">
        <f t="shared" si="50"/>
        <v>32912</v>
      </c>
      <c r="J790" s="28">
        <f>SUMIFS(MasterSheet!L:L, MasterSheet!B:B, B790, MasterSheet!D:D, C790, MasterSheet!H:H, D790)</f>
        <v>0</v>
      </c>
      <c r="K790" s="28">
        <f t="shared" si="51"/>
        <v>0</v>
      </c>
      <c r="L790" s="21" t="str">
        <f>UPPER(VLOOKUP(D790,MasterSheet!H:U,14,))</f>
        <v>DHARMACON</v>
      </c>
    </row>
    <row r="791" spans="1:12" x14ac:dyDescent="0.25">
      <c r="A791" s="21" t="str">
        <f t="shared" si="48"/>
        <v>DHARMACON</v>
      </c>
      <c r="B791" s="21" t="str">
        <v>O061725IN3298043G</v>
      </c>
      <c r="C791" s="30">
        <v>45839</v>
      </c>
      <c r="D791" s="21" t="str">
        <v>G-CUSTOM-1157519</v>
      </c>
      <c r="E791" s="21">
        <f>_xlfn.XLOOKUP(D791,MasterSheet!H:H,MasterSheet!F:F)</f>
        <v>86240</v>
      </c>
      <c r="F791" s="22">
        <f>SUMIFS(MasterSheet!J:J, MasterSheet!B:B, B791, MasterSheet!D:D, C791, MasterSheet!H:H, D791)</f>
        <v>1</v>
      </c>
      <c r="G791" s="22">
        <f t="shared" si="49"/>
        <v>86240</v>
      </c>
      <c r="H791" s="26">
        <f>SUMIFS(MasterSheet!K:K, MasterSheet!B:B, B791, MasterSheet!D:D, C791, MasterSheet!H:H, D791)</f>
        <v>1</v>
      </c>
      <c r="I791" s="26">
        <f t="shared" si="50"/>
        <v>86240</v>
      </c>
      <c r="J791" s="28">
        <f>SUMIFS(MasterSheet!L:L, MasterSheet!B:B, B791, MasterSheet!D:D, C791, MasterSheet!H:H, D791)</f>
        <v>0</v>
      </c>
      <c r="K791" s="28">
        <f t="shared" si="51"/>
        <v>0</v>
      </c>
      <c r="L791" s="21" t="str">
        <f>UPPER(VLOOKUP(D791,MasterSheet!H:U,14,))</f>
        <v>DHARMACON</v>
      </c>
    </row>
    <row r="792" spans="1:12" x14ac:dyDescent="0.25">
      <c r="A792" s="21" t="str">
        <f t="shared" si="48"/>
        <v>DHARMACON</v>
      </c>
      <c r="B792" s="21" t="str">
        <v>O061725IN3298043G</v>
      </c>
      <c r="C792" s="30">
        <v>45839</v>
      </c>
      <c r="D792" s="21" t="str">
        <v>L-047897-01-0005</v>
      </c>
      <c r="E792" s="21">
        <f>_xlfn.XLOOKUP(D792,MasterSheet!H:H,MasterSheet!F:F)</f>
        <v>32912</v>
      </c>
      <c r="F792" s="22">
        <f>SUMIFS(MasterSheet!J:J, MasterSheet!B:B, B792, MasterSheet!D:D, C792, MasterSheet!H:H, D792)</f>
        <v>1</v>
      </c>
      <c r="G792" s="22">
        <f t="shared" si="49"/>
        <v>32912</v>
      </c>
      <c r="H792" s="26">
        <f>SUMIFS(MasterSheet!K:K, MasterSheet!B:B, B792, MasterSheet!D:D, C792, MasterSheet!H:H, D792)</f>
        <v>1</v>
      </c>
      <c r="I792" s="26">
        <f t="shared" si="50"/>
        <v>32912</v>
      </c>
      <c r="J792" s="28">
        <f>SUMIFS(MasterSheet!L:L, MasterSheet!B:B, B792, MasterSheet!D:D, C792, MasterSheet!H:H, D792)</f>
        <v>0</v>
      </c>
      <c r="K792" s="28">
        <f t="shared" si="51"/>
        <v>0</v>
      </c>
      <c r="L792" s="21" t="str">
        <f>UPPER(VLOOKUP(D792,MasterSheet!H:U,14,))</f>
        <v>DHARMACON</v>
      </c>
    </row>
    <row r="793" spans="1:12" x14ac:dyDescent="0.25">
      <c r="A793" s="21" t="str">
        <f t="shared" si="48"/>
        <v>DHARMACON</v>
      </c>
      <c r="B793" s="21" t="str">
        <v>O061725IN3298043G</v>
      </c>
      <c r="C793" s="30">
        <v>45839</v>
      </c>
      <c r="D793" s="21" t="str">
        <v>V3SH11258-245429352</v>
      </c>
      <c r="E793" s="21">
        <f>_xlfn.XLOOKUP(D793,MasterSheet!H:H,MasterSheet!F:F)</f>
        <v>29040</v>
      </c>
      <c r="F793" s="22">
        <f>SUMIFS(MasterSheet!J:J, MasterSheet!B:B, B793, MasterSheet!D:D, C793, MasterSheet!H:H, D793)</f>
        <v>1</v>
      </c>
      <c r="G793" s="22">
        <f t="shared" si="49"/>
        <v>29040</v>
      </c>
      <c r="H793" s="26">
        <f>SUMIFS(MasterSheet!K:K, MasterSheet!B:B, B793, MasterSheet!D:D, C793, MasterSheet!H:H, D793)</f>
        <v>1</v>
      </c>
      <c r="I793" s="26">
        <f t="shared" si="50"/>
        <v>29040</v>
      </c>
      <c r="J793" s="28">
        <f>SUMIFS(MasterSheet!L:L, MasterSheet!B:B, B793, MasterSheet!D:D, C793, MasterSheet!H:H, D793)</f>
        <v>0</v>
      </c>
      <c r="K793" s="28">
        <f t="shared" si="51"/>
        <v>0</v>
      </c>
      <c r="L793" s="21" t="str">
        <f>UPPER(VLOOKUP(D793,MasterSheet!H:U,14,))</f>
        <v>DHARMACON</v>
      </c>
    </row>
    <row r="794" spans="1:12" x14ac:dyDescent="0.25">
      <c r="A794" s="21" t="str">
        <f t="shared" si="48"/>
        <v>DHARMACON</v>
      </c>
      <c r="B794" s="21" t="str">
        <v>O061725IN3298043G</v>
      </c>
      <c r="C794" s="30">
        <v>45839</v>
      </c>
      <c r="D794" s="21" t="str">
        <v>YSC6273-201936988</v>
      </c>
      <c r="E794" s="21">
        <f>_xlfn.XLOOKUP(D794,MasterSheet!H:H,MasterSheet!F:F)</f>
        <v>4840</v>
      </c>
      <c r="F794" s="22">
        <f>SUMIFS(MasterSheet!J:J, MasterSheet!B:B, B794, MasterSheet!D:D, C794, MasterSheet!H:H, D794)</f>
        <v>1</v>
      </c>
      <c r="G794" s="22">
        <f t="shared" si="49"/>
        <v>4840</v>
      </c>
      <c r="H794" s="26">
        <f>SUMIFS(MasterSheet!K:K, MasterSheet!B:B, B794, MasterSheet!D:D, C794, MasterSheet!H:H, D794)</f>
        <v>1</v>
      </c>
      <c r="I794" s="26">
        <f t="shared" si="50"/>
        <v>4840</v>
      </c>
      <c r="J794" s="28">
        <f>SUMIFS(MasterSheet!L:L, MasterSheet!B:B, B794, MasterSheet!D:D, C794, MasterSheet!H:H, D794)</f>
        <v>0</v>
      </c>
      <c r="K794" s="28">
        <f t="shared" si="51"/>
        <v>0</v>
      </c>
      <c r="L794" s="21" t="str">
        <f>UPPER(VLOOKUP(D794,MasterSheet!H:U,14,))</f>
        <v>DHARMACON</v>
      </c>
    </row>
    <row r="795" spans="1:12" x14ac:dyDescent="0.25">
      <c r="A795" s="21" t="str">
        <f t="shared" si="48"/>
        <v>DHARMACON</v>
      </c>
      <c r="B795" s="21" t="str">
        <v>O061725IN3298043G</v>
      </c>
      <c r="C795" s="30">
        <v>45839</v>
      </c>
      <c r="D795" s="21" t="str">
        <v>OEC4987-200829875</v>
      </c>
      <c r="E795" s="21">
        <f>_xlfn.XLOOKUP(D795,MasterSheet!H:H,MasterSheet!F:F)</f>
        <v>6336</v>
      </c>
      <c r="F795" s="22">
        <f>SUMIFS(MasterSheet!J:J, MasterSheet!B:B, B795, MasterSheet!D:D, C795, MasterSheet!H:H, D795)</f>
        <v>1</v>
      </c>
      <c r="G795" s="22">
        <f t="shared" si="49"/>
        <v>6336</v>
      </c>
      <c r="H795" s="26">
        <f>SUMIFS(MasterSheet!K:K, MasterSheet!B:B, B795, MasterSheet!D:D, C795, MasterSheet!H:H, D795)</f>
        <v>1</v>
      </c>
      <c r="I795" s="26">
        <f t="shared" si="50"/>
        <v>6336</v>
      </c>
      <c r="J795" s="28">
        <f>SUMIFS(MasterSheet!L:L, MasterSheet!B:B, B795, MasterSheet!D:D, C795, MasterSheet!H:H, D795)</f>
        <v>0</v>
      </c>
      <c r="K795" s="28">
        <f t="shared" si="51"/>
        <v>0</v>
      </c>
      <c r="L795" s="21" t="str">
        <f>UPPER(VLOOKUP(D795,MasterSheet!H:U,14,))</f>
        <v>DHARMACON</v>
      </c>
    </row>
    <row r="796" spans="1:12" x14ac:dyDescent="0.25">
      <c r="A796" s="21" t="str">
        <f t="shared" si="48"/>
        <v>DHARMACON</v>
      </c>
      <c r="B796" s="21" t="str">
        <v>O061725IN3298043G</v>
      </c>
      <c r="C796" s="30">
        <v>45839</v>
      </c>
      <c r="D796" s="21" t="str">
        <v>OEC4987-213606323</v>
      </c>
      <c r="E796" s="21">
        <f>_xlfn.XLOOKUP(D796,MasterSheet!H:H,MasterSheet!F:F)</f>
        <v>6336</v>
      </c>
      <c r="F796" s="22">
        <f>SUMIFS(MasterSheet!J:J, MasterSheet!B:B, B796, MasterSheet!D:D, C796, MasterSheet!H:H, D796)</f>
        <v>1</v>
      </c>
      <c r="G796" s="22">
        <f t="shared" si="49"/>
        <v>6336</v>
      </c>
      <c r="H796" s="26">
        <f>SUMIFS(MasterSheet!K:K, MasterSheet!B:B, B796, MasterSheet!D:D, C796, MasterSheet!H:H, D796)</f>
        <v>1</v>
      </c>
      <c r="I796" s="26">
        <f t="shared" si="50"/>
        <v>6336</v>
      </c>
      <c r="J796" s="28">
        <f>SUMIFS(MasterSheet!L:L, MasterSheet!B:B, B796, MasterSheet!D:D, C796, MasterSheet!H:H, D796)</f>
        <v>0</v>
      </c>
      <c r="K796" s="28">
        <f t="shared" si="51"/>
        <v>0</v>
      </c>
      <c r="L796" s="21" t="str">
        <f>UPPER(VLOOKUP(D796,MasterSheet!H:U,14,))</f>
        <v>DHARMACON</v>
      </c>
    </row>
    <row r="797" spans="1:12" x14ac:dyDescent="0.25">
      <c r="A797" s="21" t="str">
        <f t="shared" si="48"/>
        <v>DHARMACON</v>
      </c>
      <c r="B797" s="21" t="str">
        <v>O061725IN3298043G</v>
      </c>
      <c r="C797" s="30">
        <v>45839</v>
      </c>
      <c r="D797" s="21" t="str">
        <v>OEC4987-213606322</v>
      </c>
      <c r="E797" s="21">
        <f>_xlfn.XLOOKUP(D797,MasterSheet!H:H,MasterSheet!F:F)</f>
        <v>6336</v>
      </c>
      <c r="F797" s="22">
        <f>SUMIFS(MasterSheet!J:J, MasterSheet!B:B, B797, MasterSheet!D:D, C797, MasterSheet!H:H, D797)</f>
        <v>1</v>
      </c>
      <c r="G797" s="22">
        <f t="shared" si="49"/>
        <v>6336</v>
      </c>
      <c r="H797" s="26">
        <f>SUMIFS(MasterSheet!K:K, MasterSheet!B:B, B797, MasterSheet!D:D, C797, MasterSheet!H:H, D797)</f>
        <v>1</v>
      </c>
      <c r="I797" s="26">
        <f t="shared" si="50"/>
        <v>6336</v>
      </c>
      <c r="J797" s="28">
        <f>SUMIFS(MasterSheet!L:L, MasterSheet!B:B, B797, MasterSheet!D:D, C797, MasterSheet!H:H, D797)</f>
        <v>0</v>
      </c>
      <c r="K797" s="28">
        <f t="shared" si="51"/>
        <v>0</v>
      </c>
      <c r="L797" s="21" t="str">
        <f>UPPER(VLOOKUP(D797,MasterSheet!H:U,14,))</f>
        <v>DHARMACON</v>
      </c>
    </row>
    <row r="798" spans="1:12" x14ac:dyDescent="0.25">
      <c r="A798" s="21" t="str">
        <f t="shared" si="48"/>
        <v>DHARMACON</v>
      </c>
      <c r="B798" s="21" t="str">
        <v>O061725IN3298043G</v>
      </c>
      <c r="C798" s="30">
        <v>45839</v>
      </c>
      <c r="D798" s="21" t="str">
        <v>LQ-093328-02-0002</v>
      </c>
      <c r="E798" s="21">
        <f>_xlfn.XLOOKUP(D798,MasterSheet!H:H,MasterSheet!F:F)</f>
        <v>0</v>
      </c>
      <c r="F798" s="22">
        <f>SUMIFS(MasterSheet!J:J, MasterSheet!B:B, B798, MasterSheet!D:D, C798, MasterSheet!H:H, D798)</f>
        <v>1</v>
      </c>
      <c r="G798" s="22">
        <f t="shared" si="49"/>
        <v>0</v>
      </c>
      <c r="H798" s="26">
        <f>SUMIFS(MasterSheet!K:K, MasterSheet!B:B, B798, MasterSheet!D:D, C798, MasterSheet!H:H, D798)</f>
        <v>1</v>
      </c>
      <c r="I798" s="26">
        <f t="shared" si="50"/>
        <v>0</v>
      </c>
      <c r="J798" s="28">
        <f>SUMIFS(MasterSheet!L:L, MasterSheet!B:B, B798, MasterSheet!D:D, C798, MasterSheet!H:H, D798)</f>
        <v>0</v>
      </c>
      <c r="K798" s="28">
        <f t="shared" si="51"/>
        <v>0</v>
      </c>
      <c r="L798" s="21" t="str">
        <f>UPPER(VLOOKUP(D798,MasterSheet!H:U,14,))</f>
        <v>DHARMACON</v>
      </c>
    </row>
    <row r="799" spans="1:12" x14ac:dyDescent="0.25">
      <c r="A799" s="21" t="str">
        <f t="shared" si="48"/>
        <v>NOVABIOSYS</v>
      </c>
      <c r="B799" s="21" t="str">
        <v>NBS/25-26/182</v>
      </c>
      <c r="C799" s="30">
        <v>45839</v>
      </c>
      <c r="D799" s="21">
        <v>93070</v>
      </c>
      <c r="E799" s="21">
        <f>_xlfn.XLOOKUP(D799,MasterSheet!H:H,MasterSheet!F:F)</f>
        <v>5906.25</v>
      </c>
      <c r="F799" s="22">
        <f>SUMIFS(MasterSheet!J:J, MasterSheet!B:B, B799, MasterSheet!D:D, C799, MasterSheet!H:H, D799)</f>
        <v>1</v>
      </c>
      <c r="G799" s="22">
        <f t="shared" si="49"/>
        <v>5906.25</v>
      </c>
      <c r="H799" s="26">
        <f>SUMIFS(MasterSheet!K:K, MasterSheet!B:B, B799, MasterSheet!D:D, C799, MasterSheet!H:H, D799)</f>
        <v>1</v>
      </c>
      <c r="I799" s="26">
        <f t="shared" si="50"/>
        <v>5906.25</v>
      </c>
      <c r="J799" s="28">
        <f>SUMIFS(MasterSheet!L:L, MasterSheet!B:B, B799, MasterSheet!D:D, C799, MasterSheet!H:H, D799)</f>
        <v>0</v>
      </c>
      <c r="K799" s="28">
        <f t="shared" si="51"/>
        <v>0</v>
      </c>
      <c r="L799" s="21" t="str">
        <f>UPPER(VLOOKUP(D799,MasterSheet!H:U,14,))</f>
        <v>NOVABIOSYS</v>
      </c>
    </row>
    <row r="800" spans="1:12" x14ac:dyDescent="0.25">
      <c r="A800" s="21" t="str">
        <f t="shared" si="48"/>
        <v>AFFINITY</v>
      </c>
      <c r="B800" s="21" t="str">
        <v>2506261N-BI</v>
      </c>
      <c r="C800" s="30">
        <v>45841</v>
      </c>
      <c r="D800" s="21" t="str">
        <v>AF7021</v>
      </c>
      <c r="E800" s="21">
        <f>_xlfn.XLOOKUP(D800,MasterSheet!H:H,MasterSheet!F:F)</f>
        <v>11000</v>
      </c>
      <c r="F800" s="22">
        <f>SUMIFS(MasterSheet!J:J, MasterSheet!B:B, B800, MasterSheet!D:D, C800, MasterSheet!H:H, D800)</f>
        <v>1</v>
      </c>
      <c r="G800" s="22">
        <f t="shared" si="49"/>
        <v>11000</v>
      </c>
      <c r="H800" s="26">
        <f>SUMIFS(MasterSheet!K:K, MasterSheet!B:B, B800, MasterSheet!D:D, C800, MasterSheet!H:H, D800)</f>
        <v>1</v>
      </c>
      <c r="I800" s="26">
        <f t="shared" si="50"/>
        <v>11000</v>
      </c>
      <c r="J800" s="28">
        <f>SUMIFS(MasterSheet!L:L, MasterSheet!B:B, B800, MasterSheet!D:D, C800, MasterSheet!H:H, D800)</f>
        <v>0</v>
      </c>
      <c r="K800" s="28">
        <f t="shared" si="51"/>
        <v>0</v>
      </c>
      <c r="L800" s="21" t="str">
        <f>UPPER(VLOOKUP(D800,MasterSheet!H:U,14,))</f>
        <v>AFFINITY</v>
      </c>
    </row>
    <row r="801" spans="1:12" x14ac:dyDescent="0.25">
      <c r="A801" s="21" t="str">
        <f t="shared" si="48"/>
        <v>MABTECH</v>
      </c>
      <c r="B801" s="21" t="str">
        <v>SE041175</v>
      </c>
      <c r="C801" s="30">
        <v>45841</v>
      </c>
      <c r="D801" s="21" t="str">
        <v>3617-1</v>
      </c>
      <c r="E801" s="21">
        <f>_xlfn.XLOOKUP(D801,MasterSheet!H:H,MasterSheet!F:F)</f>
        <v>12038.400000000001</v>
      </c>
      <c r="F801" s="22">
        <f>SUMIFS(MasterSheet!J:J, MasterSheet!B:B, B801, MasterSheet!D:D, C801, MasterSheet!H:H, D801)</f>
        <v>4</v>
      </c>
      <c r="G801" s="22">
        <f t="shared" si="49"/>
        <v>48153.600000000006</v>
      </c>
      <c r="H801" s="26">
        <f>SUMIFS(MasterSheet!K:K, MasterSheet!B:B, B801, MasterSheet!D:D, C801, MasterSheet!H:H, D801)</f>
        <v>4</v>
      </c>
      <c r="I801" s="26">
        <f t="shared" si="50"/>
        <v>48153.600000000006</v>
      </c>
      <c r="J801" s="28">
        <f>SUMIFS(MasterSheet!L:L, MasterSheet!B:B, B801, MasterSheet!D:D, C801, MasterSheet!H:H, D801)</f>
        <v>0</v>
      </c>
      <c r="K801" s="28">
        <f t="shared" si="51"/>
        <v>0</v>
      </c>
      <c r="L801" s="21" t="str">
        <f>UPPER(VLOOKUP(D801,MasterSheet!H:U,14,))</f>
        <v>MABTECH</v>
      </c>
    </row>
    <row r="802" spans="1:12" x14ac:dyDescent="0.25">
      <c r="A802" s="21" t="str">
        <f t="shared" si="48"/>
        <v>NOVABIOSYS</v>
      </c>
      <c r="B802" s="21" t="str">
        <v>NBS/25-26/205</v>
      </c>
      <c r="C802" s="30">
        <v>45841</v>
      </c>
      <c r="D802" s="21">
        <v>93070</v>
      </c>
      <c r="E802" s="21">
        <f>_xlfn.XLOOKUP(D802,MasterSheet!H:H,MasterSheet!F:F)</f>
        <v>5906.25</v>
      </c>
      <c r="F802" s="22">
        <f>SUMIFS(MasterSheet!J:J, MasterSheet!B:B, B802, MasterSheet!D:D, C802, MasterSheet!H:H, D802)</f>
        <v>1</v>
      </c>
      <c r="G802" s="22">
        <f t="shared" si="49"/>
        <v>5906.25</v>
      </c>
      <c r="H802" s="26">
        <f>SUMIFS(MasterSheet!K:K, MasterSheet!B:B, B802, MasterSheet!D:D, C802, MasterSheet!H:H, D802)</f>
        <v>1</v>
      </c>
      <c r="I802" s="26">
        <f t="shared" si="50"/>
        <v>5906.25</v>
      </c>
      <c r="J802" s="28">
        <f>SUMIFS(MasterSheet!L:L, MasterSheet!B:B, B802, MasterSheet!D:D, C802, MasterSheet!H:H, D802)</f>
        <v>0</v>
      </c>
      <c r="K802" s="28">
        <f t="shared" si="51"/>
        <v>0</v>
      </c>
      <c r="L802" s="21" t="str">
        <f>UPPER(VLOOKUP(D802,MasterSheet!H:U,14,))</f>
        <v>NOVABIOSYS</v>
      </c>
    </row>
    <row r="803" spans="1:12" x14ac:dyDescent="0.25">
      <c r="A803" s="21" t="str">
        <f t="shared" si="48"/>
        <v>BIOLEGEND</v>
      </c>
      <c r="B803" s="21" t="str">
        <v xml:space="preserve">EED116824  </v>
      </c>
      <c r="C803" s="30">
        <v>45845</v>
      </c>
      <c r="D803" s="21">
        <v>100222</v>
      </c>
      <c r="E803" s="21">
        <f>_xlfn.XLOOKUP(D803,MasterSheet!H:H,MasterSheet!F:F)</f>
        <v>12777.599999999999</v>
      </c>
      <c r="F803" s="22">
        <f>SUMIFS(MasterSheet!J:J, MasterSheet!B:B, B803, MasterSheet!D:D, C803, MasterSheet!H:H, D803)</f>
        <v>1</v>
      </c>
      <c r="G803" s="22">
        <f t="shared" si="49"/>
        <v>12777.599999999999</v>
      </c>
      <c r="H803" s="26">
        <f>SUMIFS(MasterSheet!K:K, MasterSheet!B:B, B803, MasterSheet!D:D, C803, MasterSheet!H:H, D803)</f>
        <v>1</v>
      </c>
      <c r="I803" s="26">
        <f t="shared" si="50"/>
        <v>12777.599999999999</v>
      </c>
      <c r="J803" s="28">
        <f>SUMIFS(MasterSheet!L:L, MasterSheet!B:B, B803, MasterSheet!D:D, C803, MasterSheet!H:H, D803)</f>
        <v>0</v>
      </c>
      <c r="K803" s="28">
        <f t="shared" si="51"/>
        <v>0</v>
      </c>
      <c r="L803" s="21" t="str">
        <f>UPPER(VLOOKUP(D803,MasterSheet!H:U,14,))</f>
        <v>BIOLEGEND</v>
      </c>
    </row>
    <row r="804" spans="1:12" x14ac:dyDescent="0.25">
      <c r="A804" s="21" t="str">
        <f t="shared" si="48"/>
        <v>BIOLEGEND</v>
      </c>
      <c r="B804" s="21" t="str">
        <v xml:space="preserve">EED116824  </v>
      </c>
      <c r="C804" s="30">
        <v>45845</v>
      </c>
      <c r="D804" s="21">
        <v>100305</v>
      </c>
      <c r="E804" s="21">
        <f>_xlfn.XLOOKUP(D804,MasterSheet!H:H,MasterSheet!F:F)</f>
        <v>1584</v>
      </c>
      <c r="F804" s="22">
        <f>SUMIFS(MasterSheet!J:J, MasterSheet!B:B, B804, MasterSheet!D:D, C804, MasterSheet!H:H, D804)</f>
        <v>2</v>
      </c>
      <c r="G804" s="22">
        <f t="shared" si="49"/>
        <v>3168</v>
      </c>
      <c r="H804" s="26">
        <f>SUMIFS(MasterSheet!K:K, MasterSheet!B:B, B804, MasterSheet!D:D, C804, MasterSheet!H:H, D804)</f>
        <v>2</v>
      </c>
      <c r="I804" s="26">
        <f t="shared" si="50"/>
        <v>3168</v>
      </c>
      <c r="J804" s="28">
        <f>SUMIFS(MasterSheet!L:L, MasterSheet!B:B, B804, MasterSheet!D:D, C804, MasterSheet!H:H, D804)</f>
        <v>0</v>
      </c>
      <c r="K804" s="28">
        <f t="shared" si="51"/>
        <v>0</v>
      </c>
      <c r="L804" s="21" t="str">
        <f>UPPER(VLOOKUP(D804,MasterSheet!H:U,14,))</f>
        <v>BIOLEGEND</v>
      </c>
    </row>
    <row r="805" spans="1:12" x14ac:dyDescent="0.25">
      <c r="A805" s="21" t="str">
        <f t="shared" si="48"/>
        <v>BIOLEGEND</v>
      </c>
      <c r="B805" s="21" t="str">
        <v xml:space="preserve">EED116824  </v>
      </c>
      <c r="C805" s="30">
        <v>45845</v>
      </c>
      <c r="D805" s="21">
        <v>100312</v>
      </c>
      <c r="E805" s="21">
        <f>_xlfn.XLOOKUP(D805,MasterSheet!H:H,MasterSheet!F:F)</f>
        <v>5544</v>
      </c>
      <c r="F805" s="22">
        <f>SUMIFS(MasterSheet!J:J, MasterSheet!B:B, B805, MasterSheet!D:D, C805, MasterSheet!H:H, D805)</f>
        <v>1</v>
      </c>
      <c r="G805" s="22">
        <f t="shared" si="49"/>
        <v>5544</v>
      </c>
      <c r="H805" s="26">
        <f>SUMIFS(MasterSheet!K:K, MasterSheet!B:B, B805, MasterSheet!D:D, C805, MasterSheet!H:H, D805)</f>
        <v>1</v>
      </c>
      <c r="I805" s="26">
        <f t="shared" si="50"/>
        <v>5544</v>
      </c>
      <c r="J805" s="28">
        <f>SUMIFS(MasterSheet!L:L, MasterSheet!B:B, B805, MasterSheet!D:D, C805, MasterSheet!H:H, D805)</f>
        <v>0</v>
      </c>
      <c r="K805" s="28">
        <f t="shared" si="51"/>
        <v>0</v>
      </c>
      <c r="L805" s="21" t="str">
        <f>UPPER(VLOOKUP(D805,MasterSheet!H:U,14,))</f>
        <v>BIOLEGEND</v>
      </c>
    </row>
    <row r="806" spans="1:12" x14ac:dyDescent="0.25">
      <c r="A806" s="21" t="str">
        <f t="shared" si="48"/>
        <v>BIOLEGEND</v>
      </c>
      <c r="B806" s="21" t="str">
        <v xml:space="preserve">EED116824  </v>
      </c>
      <c r="C806" s="30">
        <v>45845</v>
      </c>
      <c r="D806" s="21">
        <v>100432</v>
      </c>
      <c r="E806" s="21">
        <f>_xlfn.XLOOKUP(D806,MasterSheet!H:H,MasterSheet!F:F)</f>
        <v>15206.400000000001</v>
      </c>
      <c r="F806" s="22">
        <f>SUMIFS(MasterSheet!J:J, MasterSheet!B:B, B806, MasterSheet!D:D, C806, MasterSheet!H:H, D806)</f>
        <v>2</v>
      </c>
      <c r="G806" s="22">
        <f t="shared" si="49"/>
        <v>30412.800000000003</v>
      </c>
      <c r="H806" s="26">
        <f>SUMIFS(MasterSheet!K:K, MasterSheet!B:B, B806, MasterSheet!D:D, C806, MasterSheet!H:H, D806)</f>
        <v>2</v>
      </c>
      <c r="I806" s="26">
        <f t="shared" si="50"/>
        <v>30412.800000000003</v>
      </c>
      <c r="J806" s="28">
        <f>SUMIFS(MasterSheet!L:L, MasterSheet!B:B, B806, MasterSheet!D:D, C806, MasterSheet!H:H, D806)</f>
        <v>0</v>
      </c>
      <c r="K806" s="28">
        <f t="shared" si="51"/>
        <v>0</v>
      </c>
      <c r="L806" s="21" t="str">
        <f>UPPER(VLOOKUP(D806,MasterSheet!H:U,14,))</f>
        <v>BIOLEGEND</v>
      </c>
    </row>
    <row r="807" spans="1:12" x14ac:dyDescent="0.25">
      <c r="A807" s="21" t="str">
        <f t="shared" si="48"/>
        <v>BIOLEGEND</v>
      </c>
      <c r="B807" s="21" t="str">
        <v xml:space="preserve">EED116824  </v>
      </c>
      <c r="C807" s="30">
        <v>45845</v>
      </c>
      <c r="D807" s="21">
        <v>100706</v>
      </c>
      <c r="E807" s="21">
        <f>_xlfn.XLOOKUP(D807,MasterSheet!H:H,MasterSheet!F:F)</f>
        <v>6098.4</v>
      </c>
      <c r="F807" s="22">
        <f>SUMIFS(MasterSheet!J:J, MasterSheet!B:B, B807, MasterSheet!D:D, C807, MasterSheet!H:H, D807)</f>
        <v>1</v>
      </c>
      <c r="G807" s="22">
        <f t="shared" si="49"/>
        <v>6098.4</v>
      </c>
      <c r="H807" s="26">
        <f>SUMIFS(MasterSheet!K:K, MasterSheet!B:B, B807, MasterSheet!D:D, C807, MasterSheet!H:H, D807)</f>
        <v>1</v>
      </c>
      <c r="I807" s="26">
        <f t="shared" si="50"/>
        <v>6098.4</v>
      </c>
      <c r="J807" s="28">
        <f>SUMIFS(MasterSheet!L:L, MasterSheet!B:B, B807, MasterSheet!D:D, C807, MasterSheet!H:H, D807)</f>
        <v>0</v>
      </c>
      <c r="K807" s="28">
        <f t="shared" si="51"/>
        <v>0</v>
      </c>
      <c r="L807" s="21" t="str">
        <f>UPPER(VLOOKUP(D807,MasterSheet!H:U,14,))</f>
        <v>BIOLEGEND</v>
      </c>
    </row>
    <row r="808" spans="1:12" x14ac:dyDescent="0.25">
      <c r="A808" s="21" t="str">
        <f t="shared" si="48"/>
        <v>BIOLEGEND</v>
      </c>
      <c r="B808" s="21" t="str">
        <v xml:space="preserve">EED116824  </v>
      </c>
      <c r="C808" s="30">
        <v>45845</v>
      </c>
      <c r="D808" s="21">
        <v>101207</v>
      </c>
      <c r="E808" s="21">
        <f>_xlfn.XLOOKUP(D808,MasterSheet!H:H,MasterSheet!F:F)</f>
        <v>3449.6000000000004</v>
      </c>
      <c r="F808" s="22">
        <f>SUMIFS(MasterSheet!J:J, MasterSheet!B:B, B808, MasterSheet!D:D, C808, MasterSheet!H:H, D808)</f>
        <v>1</v>
      </c>
      <c r="G808" s="22">
        <f t="shared" si="49"/>
        <v>3449.6000000000004</v>
      </c>
      <c r="H808" s="26">
        <f>SUMIFS(MasterSheet!K:K, MasterSheet!B:B, B808, MasterSheet!D:D, C808, MasterSheet!H:H, D808)</f>
        <v>1</v>
      </c>
      <c r="I808" s="26">
        <f t="shared" si="50"/>
        <v>3449.6000000000004</v>
      </c>
      <c r="J808" s="28">
        <f>SUMIFS(MasterSheet!L:L, MasterSheet!B:B, B808, MasterSheet!D:D, C808, MasterSheet!H:H, D808)</f>
        <v>0</v>
      </c>
      <c r="K808" s="28">
        <f t="shared" si="51"/>
        <v>0</v>
      </c>
      <c r="L808" s="21" t="str">
        <f>UPPER(VLOOKUP(D808,MasterSheet!H:U,14,))</f>
        <v>BIOLEGEND</v>
      </c>
    </row>
    <row r="809" spans="1:12" x14ac:dyDescent="0.25">
      <c r="A809" s="21" t="str">
        <f t="shared" si="48"/>
        <v>BIOLEGEND</v>
      </c>
      <c r="B809" s="21" t="str">
        <v xml:space="preserve">EED116824  </v>
      </c>
      <c r="C809" s="30">
        <v>45845</v>
      </c>
      <c r="D809" s="21">
        <v>104419</v>
      </c>
      <c r="E809" s="21">
        <f>_xlfn.XLOOKUP(D809,MasterSheet!H:H,MasterSheet!F:F)</f>
        <v>5332.8</v>
      </c>
      <c r="F809" s="22">
        <f>SUMIFS(MasterSheet!J:J, MasterSheet!B:B, B809, MasterSheet!D:D, C809, MasterSheet!H:H, D809)</f>
        <v>1</v>
      </c>
      <c r="G809" s="22">
        <f t="shared" si="49"/>
        <v>5332.8</v>
      </c>
      <c r="H809" s="26">
        <f>SUMIFS(MasterSheet!K:K, MasterSheet!B:B, B809, MasterSheet!D:D, C809, MasterSheet!H:H, D809)</f>
        <v>1</v>
      </c>
      <c r="I809" s="26">
        <f t="shared" si="50"/>
        <v>5332.8</v>
      </c>
      <c r="J809" s="28">
        <f>SUMIFS(MasterSheet!L:L, MasterSheet!B:B, B809, MasterSheet!D:D, C809, MasterSheet!H:H, D809)</f>
        <v>0</v>
      </c>
      <c r="K809" s="28">
        <f t="shared" si="51"/>
        <v>0</v>
      </c>
      <c r="L809" s="21" t="str">
        <f>UPPER(VLOOKUP(D809,MasterSheet!H:U,14,))</f>
        <v>BIOLEGEND</v>
      </c>
    </row>
    <row r="810" spans="1:12" x14ac:dyDescent="0.25">
      <c r="A810" s="21" t="str">
        <f t="shared" si="48"/>
        <v>BIOLEGEND</v>
      </c>
      <c r="B810" s="21" t="str">
        <v xml:space="preserve">EED116824  </v>
      </c>
      <c r="C810" s="30">
        <v>45845</v>
      </c>
      <c r="D810" s="21">
        <v>116101</v>
      </c>
      <c r="E810" s="21">
        <f>_xlfn.XLOOKUP(D810,MasterSheet!H:H,MasterSheet!F:F)</f>
        <v>2851.2</v>
      </c>
      <c r="F810" s="22">
        <f>SUMIFS(MasterSheet!J:J, MasterSheet!B:B, B810, MasterSheet!D:D, C810, MasterSheet!H:H, D810)</f>
        <v>1</v>
      </c>
      <c r="G810" s="22">
        <f t="shared" si="49"/>
        <v>2851.2</v>
      </c>
      <c r="H810" s="26">
        <f>SUMIFS(MasterSheet!K:K, MasterSheet!B:B, B810, MasterSheet!D:D, C810, MasterSheet!H:H, D810)</f>
        <v>1</v>
      </c>
      <c r="I810" s="26">
        <f t="shared" si="50"/>
        <v>2851.2</v>
      </c>
      <c r="J810" s="28">
        <f>SUMIFS(MasterSheet!L:L, MasterSheet!B:B, B810, MasterSheet!D:D, C810, MasterSheet!H:H, D810)</f>
        <v>0</v>
      </c>
      <c r="K810" s="28">
        <f t="shared" si="51"/>
        <v>0</v>
      </c>
      <c r="L810" s="21" t="str">
        <f>UPPER(VLOOKUP(D810,MasterSheet!H:U,14,))</f>
        <v>BIOLEGEND</v>
      </c>
    </row>
    <row r="811" spans="1:12" x14ac:dyDescent="0.25">
      <c r="A811" s="21" t="str">
        <f t="shared" si="48"/>
        <v>BIOLEGEND</v>
      </c>
      <c r="B811" s="21" t="str">
        <v xml:space="preserve">EED116824  </v>
      </c>
      <c r="C811" s="30">
        <v>45845</v>
      </c>
      <c r="D811" s="21">
        <v>117323</v>
      </c>
      <c r="E811" s="21">
        <f>_xlfn.XLOOKUP(D811,MasterSheet!H:H,MasterSheet!F:F)</f>
        <v>4963.2</v>
      </c>
      <c r="F811" s="22">
        <f>SUMIFS(MasterSheet!J:J, MasterSheet!B:B, B811, MasterSheet!D:D, C811, MasterSheet!H:H, D811)</f>
        <v>1</v>
      </c>
      <c r="G811" s="22">
        <f t="shared" si="49"/>
        <v>4963.2</v>
      </c>
      <c r="H811" s="26">
        <f>SUMIFS(MasterSheet!K:K, MasterSheet!B:B, B811, MasterSheet!D:D, C811, MasterSheet!H:H, D811)</f>
        <v>1</v>
      </c>
      <c r="I811" s="26">
        <f t="shared" si="50"/>
        <v>4963.2</v>
      </c>
      <c r="J811" s="28">
        <f>SUMIFS(MasterSheet!L:L, MasterSheet!B:B, B811, MasterSheet!D:D, C811, MasterSheet!H:H, D811)</f>
        <v>0</v>
      </c>
      <c r="K811" s="28">
        <f t="shared" si="51"/>
        <v>0</v>
      </c>
      <c r="L811" s="21" t="str">
        <f>UPPER(VLOOKUP(D811,MasterSheet!H:U,14,))</f>
        <v>BIOLEGEND</v>
      </c>
    </row>
    <row r="812" spans="1:12" x14ac:dyDescent="0.25">
      <c r="A812" s="21" t="str">
        <f t="shared" si="48"/>
        <v>BIOLEGEND</v>
      </c>
      <c r="B812" s="21" t="str">
        <v xml:space="preserve">EED116824  </v>
      </c>
      <c r="C812" s="30">
        <v>45845</v>
      </c>
      <c r="D812" s="21">
        <v>125611</v>
      </c>
      <c r="E812" s="21">
        <f>_xlfn.XLOOKUP(D812,MasterSheet!H:H,MasterSheet!F:F)</f>
        <v>7761.6</v>
      </c>
      <c r="F812" s="22">
        <f>SUMIFS(MasterSheet!J:J, MasterSheet!B:B, B812, MasterSheet!D:D, C812, MasterSheet!H:H, D812)</f>
        <v>1</v>
      </c>
      <c r="G812" s="22">
        <f t="shared" si="49"/>
        <v>7761.6</v>
      </c>
      <c r="H812" s="26">
        <f>SUMIFS(MasterSheet!K:K, MasterSheet!B:B, B812, MasterSheet!D:D, C812, MasterSheet!H:H, D812)</f>
        <v>1</v>
      </c>
      <c r="I812" s="26">
        <f t="shared" si="50"/>
        <v>7761.6</v>
      </c>
      <c r="J812" s="28">
        <f>SUMIFS(MasterSheet!L:L, MasterSheet!B:B, B812, MasterSheet!D:D, C812, MasterSheet!H:H, D812)</f>
        <v>0</v>
      </c>
      <c r="K812" s="28">
        <f t="shared" si="51"/>
        <v>0</v>
      </c>
      <c r="L812" s="21" t="str">
        <f>UPPER(VLOOKUP(D812,MasterSheet!H:U,14,))</f>
        <v>BIOLEGEND</v>
      </c>
    </row>
    <row r="813" spans="1:12" x14ac:dyDescent="0.25">
      <c r="A813" s="21" t="str">
        <f t="shared" si="48"/>
        <v>BIOLEGEND</v>
      </c>
      <c r="B813" s="21" t="str">
        <v xml:space="preserve">EED116824  </v>
      </c>
      <c r="C813" s="30">
        <v>45845</v>
      </c>
      <c r="D813" s="21">
        <v>127617</v>
      </c>
      <c r="E813" s="21">
        <f>_xlfn.XLOOKUP(D813,MasterSheet!H:H,MasterSheet!F:F)</f>
        <v>5227.2</v>
      </c>
      <c r="F813" s="22">
        <f>SUMIFS(MasterSheet!J:J, MasterSheet!B:B, B813, MasterSheet!D:D, C813, MasterSheet!H:H, D813)</f>
        <v>1</v>
      </c>
      <c r="G813" s="22">
        <f t="shared" si="49"/>
        <v>5227.2</v>
      </c>
      <c r="H813" s="26">
        <f>SUMIFS(MasterSheet!K:K, MasterSheet!B:B, B813, MasterSheet!D:D, C813, MasterSheet!H:H, D813)</f>
        <v>1</v>
      </c>
      <c r="I813" s="26">
        <f t="shared" si="50"/>
        <v>5227.2</v>
      </c>
      <c r="J813" s="28">
        <f>SUMIFS(MasterSheet!L:L, MasterSheet!B:B, B813, MasterSheet!D:D, C813, MasterSheet!H:H, D813)</f>
        <v>0</v>
      </c>
      <c r="K813" s="28">
        <f t="shared" si="51"/>
        <v>0</v>
      </c>
      <c r="L813" s="21" t="str">
        <f>UPPER(VLOOKUP(D813,MasterSheet!H:U,14,))</f>
        <v>BIOLEGEND</v>
      </c>
    </row>
    <row r="814" spans="1:12" x14ac:dyDescent="0.25">
      <c r="A814" s="21" t="str">
        <f t="shared" si="48"/>
        <v>BIOLEGEND</v>
      </c>
      <c r="B814" s="21" t="str">
        <v xml:space="preserve">EED116824  </v>
      </c>
      <c r="C814" s="30">
        <v>45845</v>
      </c>
      <c r="D814" s="21">
        <v>128012</v>
      </c>
      <c r="E814" s="21">
        <f>_xlfn.XLOOKUP(D814,MasterSheet!H:H,MasterSheet!F:F)</f>
        <v>17688</v>
      </c>
      <c r="F814" s="22">
        <f>SUMIFS(MasterSheet!J:J, MasterSheet!B:B, B814, MasterSheet!D:D, C814, MasterSheet!H:H, D814)</f>
        <v>1</v>
      </c>
      <c r="G814" s="22">
        <f t="shared" si="49"/>
        <v>17688</v>
      </c>
      <c r="H814" s="26">
        <f>SUMIFS(MasterSheet!K:K, MasterSheet!B:B, B814, MasterSheet!D:D, C814, MasterSheet!H:H, D814)</f>
        <v>1</v>
      </c>
      <c r="I814" s="26">
        <f t="shared" si="50"/>
        <v>17688</v>
      </c>
      <c r="J814" s="28">
        <f>SUMIFS(MasterSheet!L:L, MasterSheet!B:B, B814, MasterSheet!D:D, C814, MasterSheet!H:H, D814)</f>
        <v>0</v>
      </c>
      <c r="K814" s="28">
        <f t="shared" si="51"/>
        <v>0</v>
      </c>
      <c r="L814" s="21" t="str">
        <f>UPPER(VLOOKUP(D814,MasterSheet!H:U,14,))</f>
        <v>BIOLEGEND</v>
      </c>
    </row>
    <row r="815" spans="1:12" x14ac:dyDescent="0.25">
      <c r="A815" s="21" t="str">
        <f t="shared" si="48"/>
        <v>BIOLEGEND</v>
      </c>
      <c r="B815" s="21" t="str">
        <v xml:space="preserve">EED116824  </v>
      </c>
      <c r="C815" s="30">
        <v>45845</v>
      </c>
      <c r="D815" s="21">
        <v>129817</v>
      </c>
      <c r="E815" s="21">
        <f>_xlfn.XLOOKUP(D815,MasterSheet!H:H,MasterSheet!F:F)</f>
        <v>14190</v>
      </c>
      <c r="F815" s="22">
        <f>SUMIFS(MasterSheet!J:J, MasterSheet!B:B, B815, MasterSheet!D:D, C815, MasterSheet!H:H, D815)</f>
        <v>1</v>
      </c>
      <c r="G815" s="22">
        <f t="shared" si="49"/>
        <v>14190</v>
      </c>
      <c r="H815" s="26">
        <f>SUMIFS(MasterSheet!K:K, MasterSheet!B:B, B815, MasterSheet!D:D, C815, MasterSheet!H:H, D815)</f>
        <v>1</v>
      </c>
      <c r="I815" s="26">
        <f t="shared" si="50"/>
        <v>14190</v>
      </c>
      <c r="J815" s="28">
        <f>SUMIFS(MasterSheet!L:L, MasterSheet!B:B, B815, MasterSheet!D:D, C815, MasterSheet!H:H, D815)</f>
        <v>0</v>
      </c>
      <c r="K815" s="28">
        <f t="shared" si="51"/>
        <v>0</v>
      </c>
      <c r="L815" s="21" t="str">
        <f>UPPER(VLOOKUP(D815,MasterSheet!H:U,14,))</f>
        <v>BIOLEGEND</v>
      </c>
    </row>
    <row r="816" spans="1:12" x14ac:dyDescent="0.25">
      <c r="A816" s="21" t="str">
        <f t="shared" si="48"/>
        <v>BIOLEGEND</v>
      </c>
      <c r="B816" s="21" t="str">
        <v xml:space="preserve">EED116824  </v>
      </c>
      <c r="C816" s="30">
        <v>45845</v>
      </c>
      <c r="D816" s="21">
        <v>300005</v>
      </c>
      <c r="E816" s="21">
        <f>_xlfn.XLOOKUP(D816,MasterSheet!H:H,MasterSheet!F:F)</f>
        <v>7867.2000000000007</v>
      </c>
      <c r="F816" s="22">
        <f>SUMIFS(MasterSheet!J:J, MasterSheet!B:B, B816, MasterSheet!D:D, C816, MasterSheet!H:H, D816)</f>
        <v>1</v>
      </c>
      <c r="G816" s="22">
        <f t="shared" si="49"/>
        <v>7867.2000000000007</v>
      </c>
      <c r="H816" s="26">
        <f>SUMIFS(MasterSheet!K:K, MasterSheet!B:B, B816, MasterSheet!D:D, C816, MasterSheet!H:H, D816)</f>
        <v>1</v>
      </c>
      <c r="I816" s="26">
        <f t="shared" si="50"/>
        <v>7867.2000000000007</v>
      </c>
      <c r="J816" s="28">
        <f>SUMIFS(MasterSheet!L:L, MasterSheet!B:B, B816, MasterSheet!D:D, C816, MasterSheet!H:H, D816)</f>
        <v>0</v>
      </c>
      <c r="K816" s="28">
        <f t="shared" si="51"/>
        <v>0</v>
      </c>
      <c r="L816" s="21" t="str">
        <f>UPPER(VLOOKUP(D816,MasterSheet!H:U,14,))</f>
        <v>BIOLEGEND</v>
      </c>
    </row>
    <row r="817" spans="1:12" x14ac:dyDescent="0.25">
      <c r="A817" s="21" t="str">
        <f t="shared" si="48"/>
        <v>BIOLEGEND</v>
      </c>
      <c r="B817" s="21" t="str">
        <v xml:space="preserve">EED116824  </v>
      </c>
      <c r="C817" s="30">
        <v>45845</v>
      </c>
      <c r="D817" s="21">
        <v>300332</v>
      </c>
      <c r="E817" s="21">
        <f>_xlfn.XLOOKUP(D817,MasterSheet!H:H,MasterSheet!F:F)</f>
        <v>20908.8</v>
      </c>
      <c r="F817" s="22">
        <f>SUMIFS(MasterSheet!J:J, MasterSheet!B:B, B817, MasterSheet!D:D, C817, MasterSheet!H:H, D817)</f>
        <v>2</v>
      </c>
      <c r="G817" s="22">
        <f t="shared" si="49"/>
        <v>41817.599999999999</v>
      </c>
      <c r="H817" s="26">
        <f>SUMIFS(MasterSheet!K:K, MasterSheet!B:B, B817, MasterSheet!D:D, C817, MasterSheet!H:H, D817)</f>
        <v>2</v>
      </c>
      <c r="I817" s="26">
        <f t="shared" si="50"/>
        <v>41817.599999999999</v>
      </c>
      <c r="J817" s="28">
        <f>SUMIFS(MasterSheet!L:L, MasterSheet!B:B, B817, MasterSheet!D:D, C817, MasterSheet!H:H, D817)</f>
        <v>0</v>
      </c>
      <c r="K817" s="28">
        <f t="shared" si="51"/>
        <v>0</v>
      </c>
      <c r="L817" s="21" t="str">
        <f>UPPER(VLOOKUP(D817,MasterSheet!H:U,14,))</f>
        <v>BIOLEGEND</v>
      </c>
    </row>
    <row r="818" spans="1:12" x14ac:dyDescent="0.25">
      <c r="A818" s="21" t="str">
        <f t="shared" si="48"/>
        <v>BIOLEGEND</v>
      </c>
      <c r="B818" s="21" t="str">
        <v xml:space="preserve">EED116824  </v>
      </c>
      <c r="C818" s="30">
        <v>45845</v>
      </c>
      <c r="D818" s="21">
        <v>302820</v>
      </c>
      <c r="E818" s="21">
        <f>_xlfn.XLOOKUP(D818,MasterSheet!H:H,MasterSheet!F:F)</f>
        <v>18216</v>
      </c>
      <c r="F818" s="22">
        <f>SUMIFS(MasterSheet!J:J, MasterSheet!B:B, B818, MasterSheet!D:D, C818, MasterSheet!H:H, D818)</f>
        <v>1</v>
      </c>
      <c r="G818" s="22">
        <f t="shared" si="49"/>
        <v>18216</v>
      </c>
      <c r="H818" s="26">
        <f>SUMIFS(MasterSheet!K:K, MasterSheet!B:B, B818, MasterSheet!D:D, C818, MasterSheet!H:H, D818)</f>
        <v>1</v>
      </c>
      <c r="I818" s="26">
        <f t="shared" si="50"/>
        <v>18216</v>
      </c>
      <c r="J818" s="28">
        <f>SUMIFS(MasterSheet!L:L, MasterSheet!B:B, B818, MasterSheet!D:D, C818, MasterSheet!H:H, D818)</f>
        <v>0</v>
      </c>
      <c r="K818" s="28">
        <f t="shared" si="51"/>
        <v>0</v>
      </c>
      <c r="L818" s="21" t="str">
        <f>UPPER(VLOOKUP(D818,MasterSheet!H:U,14,))</f>
        <v>BIOLEGEND</v>
      </c>
    </row>
    <row r="819" spans="1:12" x14ac:dyDescent="0.25">
      <c r="A819" s="21" t="str">
        <f t="shared" si="48"/>
        <v>BIOLEGEND</v>
      </c>
      <c r="B819" s="21" t="str">
        <v xml:space="preserve">EED116824  </v>
      </c>
      <c r="C819" s="30">
        <v>45845</v>
      </c>
      <c r="D819" s="21">
        <v>302934</v>
      </c>
      <c r="E819" s="21">
        <f>_xlfn.XLOOKUP(D819,MasterSheet!H:H,MasterSheet!F:F)</f>
        <v>7867.2000000000007</v>
      </c>
      <c r="F819" s="22">
        <f>SUMIFS(MasterSheet!J:J, MasterSheet!B:B, B819, MasterSheet!D:D, C819, MasterSheet!H:H, D819)</f>
        <v>2</v>
      </c>
      <c r="G819" s="22">
        <f t="shared" si="49"/>
        <v>15734.400000000001</v>
      </c>
      <c r="H819" s="26">
        <f>SUMIFS(MasterSheet!K:K, MasterSheet!B:B, B819, MasterSheet!D:D, C819, MasterSheet!H:H, D819)</f>
        <v>2</v>
      </c>
      <c r="I819" s="26">
        <f t="shared" si="50"/>
        <v>15734.400000000001</v>
      </c>
      <c r="J819" s="28">
        <f>SUMIFS(MasterSheet!L:L, MasterSheet!B:B, B819, MasterSheet!D:D, C819, MasterSheet!H:H, D819)</f>
        <v>0</v>
      </c>
      <c r="K819" s="28">
        <f t="shared" si="51"/>
        <v>0</v>
      </c>
      <c r="L819" s="21" t="str">
        <f>UPPER(VLOOKUP(D819,MasterSheet!H:U,14,))</f>
        <v>BIOLEGEND</v>
      </c>
    </row>
    <row r="820" spans="1:12" x14ac:dyDescent="0.25">
      <c r="A820" s="21" t="str">
        <f t="shared" si="48"/>
        <v>BIOLEGEND</v>
      </c>
      <c r="B820" s="21" t="str">
        <v xml:space="preserve">EED116824  </v>
      </c>
      <c r="C820" s="30">
        <v>45845</v>
      </c>
      <c r="D820" s="21">
        <v>304022</v>
      </c>
      <c r="E820" s="21">
        <f>_xlfn.XLOOKUP(D820,MasterSheet!H:H,MasterSheet!F:F)</f>
        <v>13992</v>
      </c>
      <c r="F820" s="22">
        <f>SUMIFS(MasterSheet!J:J, MasterSheet!B:B, B820, MasterSheet!D:D, C820, MasterSheet!H:H, D820)</f>
        <v>1</v>
      </c>
      <c r="G820" s="22">
        <f t="shared" si="49"/>
        <v>13992</v>
      </c>
      <c r="H820" s="26">
        <f>SUMIFS(MasterSheet!K:K, MasterSheet!B:B, B820, MasterSheet!D:D, C820, MasterSheet!H:H, D820)</f>
        <v>1</v>
      </c>
      <c r="I820" s="26">
        <f t="shared" si="50"/>
        <v>13992</v>
      </c>
      <c r="J820" s="28">
        <f>SUMIFS(MasterSheet!L:L, MasterSheet!B:B, B820, MasterSheet!D:D, C820, MasterSheet!H:H, D820)</f>
        <v>0</v>
      </c>
      <c r="K820" s="28">
        <f t="shared" si="51"/>
        <v>0</v>
      </c>
      <c r="L820" s="21" t="str">
        <f>UPPER(VLOOKUP(D820,MasterSheet!H:U,14,))</f>
        <v>BIOLEGEND</v>
      </c>
    </row>
    <row r="821" spans="1:12" x14ac:dyDescent="0.25">
      <c r="A821" s="21" t="str">
        <f t="shared" si="48"/>
        <v>BIOLEGEND</v>
      </c>
      <c r="B821" s="21" t="str">
        <v xml:space="preserve">EED116824  </v>
      </c>
      <c r="C821" s="30">
        <v>45845</v>
      </c>
      <c r="D821" s="21">
        <v>309719</v>
      </c>
      <c r="E821" s="21">
        <f>_xlfn.XLOOKUP(D821,MasterSheet!H:H,MasterSheet!F:F)</f>
        <v>8131.2000000000007</v>
      </c>
      <c r="F821" s="22">
        <f>SUMIFS(MasterSheet!J:J, MasterSheet!B:B, B821, MasterSheet!D:D, C821, MasterSheet!H:H, D821)</f>
        <v>1</v>
      </c>
      <c r="G821" s="22">
        <f t="shared" si="49"/>
        <v>8131.2000000000007</v>
      </c>
      <c r="H821" s="26">
        <f>SUMIFS(MasterSheet!K:K, MasterSheet!B:B, B821, MasterSheet!D:D, C821, MasterSheet!H:H, D821)</f>
        <v>1</v>
      </c>
      <c r="I821" s="26">
        <f t="shared" si="50"/>
        <v>8131.2000000000007</v>
      </c>
      <c r="J821" s="28">
        <f>SUMIFS(MasterSheet!L:L, MasterSheet!B:B, B821, MasterSheet!D:D, C821, MasterSheet!H:H, D821)</f>
        <v>0</v>
      </c>
      <c r="K821" s="28">
        <f t="shared" si="51"/>
        <v>0</v>
      </c>
      <c r="L821" s="21" t="str">
        <f>UPPER(VLOOKUP(D821,MasterSheet!H:U,14,))</f>
        <v>BIOLEGEND</v>
      </c>
    </row>
    <row r="822" spans="1:12" x14ac:dyDescent="0.25">
      <c r="A822" s="21" t="str">
        <f t="shared" si="48"/>
        <v>BIOLEGEND</v>
      </c>
      <c r="B822" s="21" t="str">
        <v xml:space="preserve">EED116824  </v>
      </c>
      <c r="C822" s="30">
        <v>45845</v>
      </c>
      <c r="D822" s="21">
        <v>311122</v>
      </c>
      <c r="E822" s="21">
        <f>_xlfn.XLOOKUP(D822,MasterSheet!H:H,MasterSheet!F:F)</f>
        <v>25146</v>
      </c>
      <c r="F822" s="22">
        <f>SUMIFS(MasterSheet!J:J, MasterSheet!B:B, B822, MasterSheet!D:D, C822, MasterSheet!H:H, D822)</f>
        <v>1</v>
      </c>
      <c r="G822" s="22">
        <f t="shared" si="49"/>
        <v>25146</v>
      </c>
      <c r="H822" s="26">
        <f>SUMIFS(MasterSheet!K:K, MasterSheet!B:B, B822, MasterSheet!D:D, C822, MasterSheet!H:H, D822)</f>
        <v>1</v>
      </c>
      <c r="I822" s="26">
        <f t="shared" si="50"/>
        <v>25146</v>
      </c>
      <c r="J822" s="28">
        <f>SUMIFS(MasterSheet!L:L, MasterSheet!B:B, B822, MasterSheet!D:D, C822, MasterSheet!H:H, D822)</f>
        <v>0</v>
      </c>
      <c r="K822" s="28">
        <f t="shared" si="51"/>
        <v>0</v>
      </c>
      <c r="L822" s="21" t="str">
        <f>UPPER(VLOOKUP(D822,MasterSheet!H:U,14,))</f>
        <v>BIOLEGEND</v>
      </c>
    </row>
    <row r="823" spans="1:12" x14ac:dyDescent="0.25">
      <c r="A823" s="21" t="str">
        <f t="shared" si="48"/>
        <v>BIOLEGEND</v>
      </c>
      <c r="B823" s="21" t="str">
        <v xml:space="preserve">EED116824  </v>
      </c>
      <c r="C823" s="30">
        <v>45845</v>
      </c>
      <c r="D823" s="21">
        <v>312815</v>
      </c>
      <c r="E823" s="21">
        <f>_xlfn.XLOOKUP(D823,MasterSheet!H:H,MasterSheet!F:F)</f>
        <v>7867.2000000000007</v>
      </c>
      <c r="F823" s="22">
        <f>SUMIFS(MasterSheet!J:J, MasterSheet!B:B, B823, MasterSheet!D:D, C823, MasterSheet!H:H, D823)</f>
        <v>1</v>
      </c>
      <c r="G823" s="22">
        <f t="shared" si="49"/>
        <v>7867.2000000000007</v>
      </c>
      <c r="H823" s="26">
        <f>SUMIFS(MasterSheet!K:K, MasterSheet!B:B, B823, MasterSheet!D:D, C823, MasterSheet!H:H, D823)</f>
        <v>1</v>
      </c>
      <c r="I823" s="26">
        <f t="shared" si="50"/>
        <v>7867.2000000000007</v>
      </c>
      <c r="J823" s="28">
        <f>SUMIFS(MasterSheet!L:L, MasterSheet!B:B, B823, MasterSheet!D:D, C823, MasterSheet!H:H, D823)</f>
        <v>0</v>
      </c>
      <c r="K823" s="28">
        <f t="shared" si="51"/>
        <v>0</v>
      </c>
      <c r="L823" s="21" t="str">
        <f>UPPER(VLOOKUP(D823,MasterSheet!H:U,14,))</f>
        <v>BIOLEGEND</v>
      </c>
    </row>
    <row r="824" spans="1:12" x14ac:dyDescent="0.25">
      <c r="A824" s="21" t="str">
        <f t="shared" si="48"/>
        <v>BIOLEGEND</v>
      </c>
      <c r="B824" s="21" t="str">
        <v xml:space="preserve">EED116824  </v>
      </c>
      <c r="C824" s="30">
        <v>45845</v>
      </c>
      <c r="D824" s="21">
        <v>320107</v>
      </c>
      <c r="E824" s="21">
        <f>_xlfn.XLOOKUP(D824,MasterSheet!H:H,MasterSheet!F:F)</f>
        <v>9662.4</v>
      </c>
      <c r="F824" s="22">
        <f>SUMIFS(MasterSheet!J:J, MasterSheet!B:B, B824, MasterSheet!D:D, C824, MasterSheet!H:H, D824)</f>
        <v>1</v>
      </c>
      <c r="G824" s="22">
        <f t="shared" si="49"/>
        <v>9662.4</v>
      </c>
      <c r="H824" s="26">
        <f>SUMIFS(MasterSheet!K:K, MasterSheet!B:B, B824, MasterSheet!D:D, C824, MasterSheet!H:H, D824)</f>
        <v>1</v>
      </c>
      <c r="I824" s="26">
        <f t="shared" si="50"/>
        <v>9662.4</v>
      </c>
      <c r="J824" s="28">
        <f>SUMIFS(MasterSheet!L:L, MasterSheet!B:B, B824, MasterSheet!D:D, C824, MasterSheet!H:H, D824)</f>
        <v>0</v>
      </c>
      <c r="K824" s="28">
        <f t="shared" si="51"/>
        <v>0</v>
      </c>
      <c r="L824" s="21" t="str">
        <f>UPPER(VLOOKUP(D824,MasterSheet!H:U,14,))</f>
        <v>BIOLEGEND</v>
      </c>
    </row>
    <row r="825" spans="1:12" x14ac:dyDescent="0.25">
      <c r="A825" s="21" t="str">
        <f t="shared" si="48"/>
        <v>BIOLEGEND</v>
      </c>
      <c r="B825" s="21" t="str">
        <v xml:space="preserve">EED116824  </v>
      </c>
      <c r="C825" s="30">
        <v>45845</v>
      </c>
      <c r="D825" s="21">
        <v>323006</v>
      </c>
      <c r="E825" s="21">
        <f>_xlfn.XLOOKUP(D825,MasterSheet!H:H,MasterSheet!F:F)</f>
        <v>13569.599999999999</v>
      </c>
      <c r="F825" s="22">
        <f>SUMIFS(MasterSheet!J:J, MasterSheet!B:B, B825, MasterSheet!D:D, C825, MasterSheet!H:H, D825)</f>
        <v>1</v>
      </c>
      <c r="G825" s="22">
        <f t="shared" si="49"/>
        <v>13569.599999999999</v>
      </c>
      <c r="H825" s="26">
        <f>SUMIFS(MasterSheet!K:K, MasterSheet!B:B, B825, MasterSheet!D:D, C825, MasterSheet!H:H, D825)</f>
        <v>1</v>
      </c>
      <c r="I825" s="26">
        <f t="shared" si="50"/>
        <v>13569.599999999999</v>
      </c>
      <c r="J825" s="28">
        <f>SUMIFS(MasterSheet!L:L, MasterSheet!B:B, B825, MasterSheet!D:D, C825, MasterSheet!H:H, D825)</f>
        <v>0</v>
      </c>
      <c r="K825" s="28">
        <f t="shared" si="51"/>
        <v>0</v>
      </c>
      <c r="L825" s="21" t="str">
        <f>UPPER(VLOOKUP(D825,MasterSheet!H:U,14,))</f>
        <v>BIOLEGEND</v>
      </c>
    </row>
    <row r="826" spans="1:12" x14ac:dyDescent="0.25">
      <c r="A826" s="21" t="str">
        <f t="shared" si="48"/>
        <v>BIOLEGEND</v>
      </c>
      <c r="B826" s="21" t="str">
        <v xml:space="preserve">EED116824  </v>
      </c>
      <c r="C826" s="30">
        <v>45845</v>
      </c>
      <c r="D826" s="21">
        <v>323028</v>
      </c>
      <c r="E826" s="21">
        <f>_xlfn.XLOOKUP(D826,MasterSheet!H:H,MasterSheet!F:F)</f>
        <v>27984</v>
      </c>
      <c r="F826" s="22">
        <f>SUMIFS(MasterSheet!J:J, MasterSheet!B:B, B826, MasterSheet!D:D, C826, MasterSheet!H:H, D826)</f>
        <v>1</v>
      </c>
      <c r="G826" s="22">
        <f t="shared" si="49"/>
        <v>27984</v>
      </c>
      <c r="H826" s="26">
        <f>SUMIFS(MasterSheet!K:K, MasterSheet!B:B, B826, MasterSheet!D:D, C826, MasterSheet!H:H, D826)</f>
        <v>1</v>
      </c>
      <c r="I826" s="26">
        <f t="shared" si="50"/>
        <v>27984</v>
      </c>
      <c r="J826" s="28">
        <f>SUMIFS(MasterSheet!L:L, MasterSheet!B:B, B826, MasterSheet!D:D, C826, MasterSheet!H:H, D826)</f>
        <v>0</v>
      </c>
      <c r="K826" s="28">
        <f t="shared" si="51"/>
        <v>0</v>
      </c>
      <c r="L826" s="21" t="str">
        <f>UPPER(VLOOKUP(D826,MasterSheet!H:U,14,))</f>
        <v>BIOLEGEND</v>
      </c>
    </row>
    <row r="827" spans="1:12" x14ac:dyDescent="0.25">
      <c r="A827" s="21" t="str">
        <f t="shared" si="48"/>
        <v>BIOLEGEND</v>
      </c>
      <c r="B827" s="21" t="str">
        <v xml:space="preserve">EED116824  </v>
      </c>
      <c r="C827" s="30">
        <v>45845</v>
      </c>
      <c r="D827" s="21">
        <v>332306</v>
      </c>
      <c r="E827" s="21">
        <f>_xlfn.XLOOKUP(D827,MasterSheet!H:H,MasterSheet!F:F)</f>
        <v>22651.199999999997</v>
      </c>
      <c r="F827" s="22">
        <f>SUMIFS(MasterSheet!J:J, MasterSheet!B:B, B827, MasterSheet!D:D, C827, MasterSheet!H:H, D827)</f>
        <v>2</v>
      </c>
      <c r="G827" s="22">
        <f t="shared" si="49"/>
        <v>45302.399999999994</v>
      </c>
      <c r="H827" s="26">
        <f>SUMIFS(MasterSheet!K:K, MasterSheet!B:B, B827, MasterSheet!D:D, C827, MasterSheet!H:H, D827)</f>
        <v>2</v>
      </c>
      <c r="I827" s="26">
        <f t="shared" si="50"/>
        <v>45302.399999999994</v>
      </c>
      <c r="J827" s="28">
        <f>SUMIFS(MasterSheet!L:L, MasterSheet!B:B, B827, MasterSheet!D:D, C827, MasterSheet!H:H, D827)</f>
        <v>0</v>
      </c>
      <c r="K827" s="28">
        <f t="shared" si="51"/>
        <v>0</v>
      </c>
      <c r="L827" s="21" t="str">
        <f>UPPER(VLOOKUP(D827,MasterSheet!H:U,14,))</f>
        <v>BIOLEGEND</v>
      </c>
    </row>
    <row r="828" spans="1:12" x14ac:dyDescent="0.25">
      <c r="A828" s="21" t="str">
        <f t="shared" si="48"/>
        <v>BIOLEGEND</v>
      </c>
      <c r="B828" s="21" t="str">
        <v xml:space="preserve">EED116824  </v>
      </c>
      <c r="C828" s="30">
        <v>45845</v>
      </c>
      <c r="D828" s="21">
        <v>344750</v>
      </c>
      <c r="E828" s="21">
        <f>_xlfn.XLOOKUP(D828,MasterSheet!H:H,MasterSheet!F:F)</f>
        <v>12091.2</v>
      </c>
      <c r="F828" s="22">
        <f>SUMIFS(MasterSheet!J:J, MasterSheet!B:B, B828, MasterSheet!D:D, C828, MasterSheet!H:H, D828)</f>
        <v>1</v>
      </c>
      <c r="G828" s="22">
        <f t="shared" si="49"/>
        <v>12091.2</v>
      </c>
      <c r="H828" s="26">
        <f>SUMIFS(MasterSheet!K:K, MasterSheet!B:B, B828, MasterSheet!D:D, C828, MasterSheet!H:H, D828)</f>
        <v>1</v>
      </c>
      <c r="I828" s="26">
        <f t="shared" si="50"/>
        <v>12091.2</v>
      </c>
      <c r="J828" s="28">
        <f>SUMIFS(MasterSheet!L:L, MasterSheet!B:B, B828, MasterSheet!D:D, C828, MasterSheet!H:H, D828)</f>
        <v>0</v>
      </c>
      <c r="K828" s="28">
        <f t="shared" si="51"/>
        <v>0</v>
      </c>
      <c r="L828" s="21" t="str">
        <f>UPPER(VLOOKUP(D828,MasterSheet!H:U,14,))</f>
        <v>BIOLEGEND</v>
      </c>
    </row>
    <row r="829" spans="1:12" x14ac:dyDescent="0.25">
      <c r="A829" s="21" t="str">
        <f t="shared" si="48"/>
        <v>BIOLEGEND</v>
      </c>
      <c r="B829" s="21" t="str">
        <v xml:space="preserve">EED116824  </v>
      </c>
      <c r="C829" s="30">
        <v>45845</v>
      </c>
      <c r="D829" s="21">
        <v>348219</v>
      </c>
      <c r="E829" s="21">
        <f>_xlfn.XLOOKUP(D829,MasterSheet!H:H,MasterSheet!F:F)</f>
        <v>12738</v>
      </c>
      <c r="F829" s="22">
        <f>SUMIFS(MasterSheet!J:J, MasterSheet!B:B, B829, MasterSheet!D:D, C829, MasterSheet!H:H, D829)</f>
        <v>2</v>
      </c>
      <c r="G829" s="22">
        <f t="shared" si="49"/>
        <v>25476</v>
      </c>
      <c r="H829" s="26">
        <f>SUMIFS(MasterSheet!K:K, MasterSheet!B:B, B829, MasterSheet!D:D, C829, MasterSheet!H:H, D829)</f>
        <v>2</v>
      </c>
      <c r="I829" s="26">
        <f t="shared" si="50"/>
        <v>25476</v>
      </c>
      <c r="J829" s="28">
        <f>SUMIFS(MasterSheet!L:L, MasterSheet!B:B, B829, MasterSheet!D:D, C829, MasterSheet!H:H, D829)</f>
        <v>0</v>
      </c>
      <c r="K829" s="28">
        <f t="shared" si="51"/>
        <v>0</v>
      </c>
      <c r="L829" s="21" t="str">
        <f>UPPER(VLOOKUP(D829,MasterSheet!H:U,14,))</f>
        <v>BIOLEGEND</v>
      </c>
    </row>
    <row r="830" spans="1:12" x14ac:dyDescent="0.25">
      <c r="A830" s="21" t="str">
        <f t="shared" si="48"/>
        <v>BIOLEGEND</v>
      </c>
      <c r="B830" s="21" t="str">
        <v xml:space="preserve">EED116824  </v>
      </c>
      <c r="C830" s="30">
        <v>45845</v>
      </c>
      <c r="D830" s="21">
        <v>356607</v>
      </c>
      <c r="E830" s="21">
        <f>_xlfn.XLOOKUP(D830,MasterSheet!H:H,MasterSheet!F:F)</f>
        <v>7761.6</v>
      </c>
      <c r="F830" s="22">
        <f>SUMIFS(MasterSheet!J:J, MasterSheet!B:B, B830, MasterSheet!D:D, C830, MasterSheet!H:H, D830)</f>
        <v>1</v>
      </c>
      <c r="G830" s="22">
        <f t="shared" si="49"/>
        <v>7761.6</v>
      </c>
      <c r="H830" s="26">
        <f>SUMIFS(MasterSheet!K:K, MasterSheet!B:B, B830, MasterSheet!D:D, C830, MasterSheet!H:H, D830)</f>
        <v>1</v>
      </c>
      <c r="I830" s="26">
        <f t="shared" si="50"/>
        <v>7761.6</v>
      </c>
      <c r="J830" s="28">
        <f>SUMIFS(MasterSheet!L:L, MasterSheet!B:B, B830, MasterSheet!D:D, C830, MasterSheet!H:H, D830)</f>
        <v>0</v>
      </c>
      <c r="K830" s="28">
        <f t="shared" si="51"/>
        <v>0</v>
      </c>
      <c r="L830" s="21" t="str">
        <f>UPPER(VLOOKUP(D830,MasterSheet!H:U,14,))</f>
        <v>BIOLEGEND</v>
      </c>
    </row>
    <row r="831" spans="1:12" x14ac:dyDescent="0.25">
      <c r="A831" s="21" t="str">
        <f t="shared" si="48"/>
        <v>BIOLEGEND</v>
      </c>
      <c r="B831" s="21" t="str">
        <v xml:space="preserve">EED116824  </v>
      </c>
      <c r="C831" s="30">
        <v>45845</v>
      </c>
      <c r="D831" s="21">
        <v>368504</v>
      </c>
      <c r="E831" s="21">
        <f>_xlfn.XLOOKUP(D831,MasterSheet!H:H,MasterSheet!F:F)</f>
        <v>20169.599999999999</v>
      </c>
      <c r="F831" s="22">
        <f>SUMIFS(MasterSheet!J:J, MasterSheet!B:B, B831, MasterSheet!D:D, C831, MasterSheet!H:H, D831)</f>
        <v>1</v>
      </c>
      <c r="G831" s="22">
        <f t="shared" si="49"/>
        <v>20169.599999999999</v>
      </c>
      <c r="H831" s="26">
        <f>SUMIFS(MasterSheet!K:K, MasterSheet!B:B, B831, MasterSheet!D:D, C831, MasterSheet!H:H, D831)</f>
        <v>1</v>
      </c>
      <c r="I831" s="26">
        <f t="shared" si="50"/>
        <v>20169.599999999999</v>
      </c>
      <c r="J831" s="28">
        <f>SUMIFS(MasterSheet!L:L, MasterSheet!B:B, B831, MasterSheet!D:D, C831, MasterSheet!H:H, D831)</f>
        <v>0</v>
      </c>
      <c r="K831" s="28">
        <f t="shared" si="51"/>
        <v>0</v>
      </c>
      <c r="L831" s="21" t="str">
        <f>UPPER(VLOOKUP(D831,MasterSheet!H:U,14,))</f>
        <v>BIOLEGEND</v>
      </c>
    </row>
    <row r="832" spans="1:12" x14ac:dyDescent="0.25">
      <c r="A832" s="21" t="str">
        <f t="shared" si="48"/>
        <v>BIOLEGEND</v>
      </c>
      <c r="B832" s="21" t="str">
        <v xml:space="preserve">EED116824  </v>
      </c>
      <c r="C832" s="30">
        <v>45845</v>
      </c>
      <c r="D832" s="21">
        <v>420302</v>
      </c>
      <c r="E832" s="21">
        <f>_xlfn.XLOOKUP(D832,MasterSheet!H:H,MasterSheet!F:F)</f>
        <v>11783.2</v>
      </c>
      <c r="F832" s="22">
        <f>SUMIFS(MasterSheet!J:J, MasterSheet!B:B, B832, MasterSheet!D:D, C832, MasterSheet!H:H, D832)</f>
        <v>4</v>
      </c>
      <c r="G832" s="22">
        <f t="shared" si="49"/>
        <v>47132.800000000003</v>
      </c>
      <c r="H832" s="26">
        <f>SUMIFS(MasterSheet!K:K, MasterSheet!B:B, B832, MasterSheet!D:D, C832, MasterSheet!H:H, D832)</f>
        <v>4</v>
      </c>
      <c r="I832" s="26">
        <f t="shared" si="50"/>
        <v>47132.800000000003</v>
      </c>
      <c r="J832" s="28">
        <f>SUMIFS(MasterSheet!L:L, MasterSheet!B:B, B832, MasterSheet!D:D, C832, MasterSheet!H:H, D832)</f>
        <v>0</v>
      </c>
      <c r="K832" s="28">
        <f t="shared" si="51"/>
        <v>0</v>
      </c>
      <c r="L832" s="21" t="str">
        <f>UPPER(VLOOKUP(D832,MasterSheet!H:U,14,))</f>
        <v>BIOLEGEND</v>
      </c>
    </row>
    <row r="833" spans="1:12" x14ac:dyDescent="0.25">
      <c r="A833" s="21" t="str">
        <f t="shared" si="48"/>
        <v>BIOLEGEND</v>
      </c>
      <c r="B833" s="21" t="str">
        <v xml:space="preserve">EED116824  </v>
      </c>
      <c r="C833" s="30">
        <v>45845</v>
      </c>
      <c r="D833" s="21">
        <v>421601</v>
      </c>
      <c r="E833" s="21">
        <f>_xlfn.XLOOKUP(D833,MasterSheet!H:H,MasterSheet!F:F)</f>
        <v>7444.7999999999993</v>
      </c>
      <c r="F833" s="22">
        <f>SUMIFS(MasterSheet!J:J, MasterSheet!B:B, B833, MasterSheet!D:D, C833, MasterSheet!H:H, D833)</f>
        <v>1</v>
      </c>
      <c r="G833" s="22">
        <f t="shared" si="49"/>
        <v>7444.7999999999993</v>
      </c>
      <c r="H833" s="26">
        <f>SUMIFS(MasterSheet!K:K, MasterSheet!B:B, B833, MasterSheet!D:D, C833, MasterSheet!H:H, D833)</f>
        <v>1</v>
      </c>
      <c r="I833" s="26">
        <f t="shared" si="50"/>
        <v>7444.7999999999993</v>
      </c>
      <c r="J833" s="28">
        <f>SUMIFS(MasterSheet!L:L, MasterSheet!B:B, B833, MasterSheet!D:D, C833, MasterSheet!H:H, D833)</f>
        <v>0</v>
      </c>
      <c r="K833" s="28">
        <f t="shared" si="51"/>
        <v>0</v>
      </c>
      <c r="L833" s="21" t="str">
        <f>UPPER(VLOOKUP(D833,MasterSheet!H:U,14,))</f>
        <v>BIOLEGEND</v>
      </c>
    </row>
    <row r="834" spans="1:12" x14ac:dyDescent="0.25">
      <c r="A834" s="21" t="str">
        <f t="shared" ref="A834:A897" si="52">L834</f>
        <v>BIOLEGEND</v>
      </c>
      <c r="B834" s="21" t="str">
        <v xml:space="preserve">EED116824  </v>
      </c>
      <c r="C834" s="30">
        <v>45845</v>
      </c>
      <c r="D834" s="21">
        <v>423111</v>
      </c>
      <c r="E834" s="21">
        <f>_xlfn.XLOOKUP(D834,MasterSheet!H:H,MasterSheet!F:F)</f>
        <v>4699.2</v>
      </c>
      <c r="F834" s="22">
        <f>SUMIFS(MasterSheet!J:J, MasterSheet!B:B, B834, MasterSheet!D:D, C834, MasterSheet!H:H, D834)</f>
        <v>1</v>
      </c>
      <c r="G834" s="22">
        <f t="shared" si="49"/>
        <v>4699.2</v>
      </c>
      <c r="H834" s="26">
        <f>SUMIFS(MasterSheet!K:K, MasterSheet!B:B, B834, MasterSheet!D:D, C834, MasterSheet!H:H, D834)</f>
        <v>1</v>
      </c>
      <c r="I834" s="26">
        <f t="shared" si="50"/>
        <v>4699.2</v>
      </c>
      <c r="J834" s="28">
        <f>SUMIFS(MasterSheet!L:L, MasterSheet!B:B, B834, MasterSheet!D:D, C834, MasterSheet!H:H, D834)</f>
        <v>0</v>
      </c>
      <c r="K834" s="28">
        <f t="shared" si="51"/>
        <v>0</v>
      </c>
      <c r="L834" s="21" t="str">
        <f>UPPER(VLOOKUP(D834,MasterSheet!H:U,14,))</f>
        <v>BIOLEGEND</v>
      </c>
    </row>
    <row r="835" spans="1:12" x14ac:dyDescent="0.25">
      <c r="A835" s="21" t="str">
        <f t="shared" si="52"/>
        <v>BIOLEGEND</v>
      </c>
      <c r="B835" s="21" t="str">
        <v xml:space="preserve">EED116824  </v>
      </c>
      <c r="C835" s="30">
        <v>45845</v>
      </c>
      <c r="D835" s="21">
        <v>430104</v>
      </c>
      <c r="E835" s="21">
        <f>_xlfn.XLOOKUP(D835,MasterSheet!H:H,MasterSheet!F:F)</f>
        <v>32208</v>
      </c>
      <c r="F835" s="22">
        <f>SUMIFS(MasterSheet!J:J, MasterSheet!B:B, B835, MasterSheet!D:D, C835, MasterSheet!H:H, D835)</f>
        <v>1</v>
      </c>
      <c r="G835" s="22">
        <f t="shared" ref="G835:G898" si="53">F835*E835</f>
        <v>32208</v>
      </c>
      <c r="H835" s="26">
        <f>SUMIFS(MasterSheet!K:K, MasterSheet!B:B, B835, MasterSheet!D:D, C835, MasterSheet!H:H, D835)</f>
        <v>1</v>
      </c>
      <c r="I835" s="26">
        <f t="shared" ref="I835:I898" si="54">H835*E835</f>
        <v>32208</v>
      </c>
      <c r="J835" s="28">
        <f>SUMIFS(MasterSheet!L:L, MasterSheet!B:B, B835, MasterSheet!D:D, C835, MasterSheet!H:H, D835)</f>
        <v>0</v>
      </c>
      <c r="K835" s="28">
        <f t="shared" ref="K835:K898" si="55">J835*E835</f>
        <v>0</v>
      </c>
      <c r="L835" s="21" t="str">
        <f>UPPER(VLOOKUP(D835,MasterSheet!H:U,14,))</f>
        <v>BIOLEGEND</v>
      </c>
    </row>
    <row r="836" spans="1:12" x14ac:dyDescent="0.25">
      <c r="A836" s="21" t="str">
        <f t="shared" si="52"/>
        <v>BIOLEGEND</v>
      </c>
      <c r="B836" s="21" t="str">
        <v xml:space="preserve">EED116824  </v>
      </c>
      <c r="C836" s="30">
        <v>45845</v>
      </c>
      <c r="D836" s="21">
        <v>505808</v>
      </c>
      <c r="E836" s="21">
        <f>_xlfn.XLOOKUP(D836,MasterSheet!H:H,MasterSheet!F:F)</f>
        <v>6776</v>
      </c>
      <c r="F836" s="22">
        <f>SUMIFS(MasterSheet!J:J, MasterSheet!B:B, B836, MasterSheet!D:D, C836, MasterSheet!H:H, D836)</f>
        <v>1</v>
      </c>
      <c r="G836" s="22">
        <f t="shared" si="53"/>
        <v>6776</v>
      </c>
      <c r="H836" s="26">
        <f>SUMIFS(MasterSheet!K:K, MasterSheet!B:B, B836, MasterSheet!D:D, C836, MasterSheet!H:H, D836)</f>
        <v>1</v>
      </c>
      <c r="I836" s="26">
        <f t="shared" si="54"/>
        <v>6776</v>
      </c>
      <c r="J836" s="28">
        <f>SUMIFS(MasterSheet!L:L, MasterSheet!B:B, B836, MasterSheet!D:D, C836, MasterSheet!H:H, D836)</f>
        <v>0</v>
      </c>
      <c r="K836" s="28">
        <f t="shared" si="55"/>
        <v>0</v>
      </c>
      <c r="L836" s="21" t="str">
        <f>UPPER(VLOOKUP(D836,MasterSheet!H:U,14,))</f>
        <v>BIOLEGEND</v>
      </c>
    </row>
    <row r="837" spans="1:12" x14ac:dyDescent="0.25">
      <c r="A837" s="21" t="str">
        <f t="shared" si="52"/>
        <v>BIOLEGEND</v>
      </c>
      <c r="B837" s="21" t="str">
        <v xml:space="preserve">EED116824  </v>
      </c>
      <c r="C837" s="30">
        <v>45845</v>
      </c>
      <c r="D837" s="21">
        <v>505816</v>
      </c>
      <c r="E837" s="21">
        <f>_xlfn.XLOOKUP(D837,MasterSheet!H:H,MasterSheet!F:F)</f>
        <v>5913.6</v>
      </c>
      <c r="F837" s="22">
        <f>SUMIFS(MasterSheet!J:J, MasterSheet!B:B, B837, MasterSheet!D:D, C837, MasterSheet!H:H, D837)</f>
        <v>2</v>
      </c>
      <c r="G837" s="22">
        <f t="shared" si="53"/>
        <v>11827.2</v>
      </c>
      <c r="H837" s="26">
        <f>SUMIFS(MasterSheet!K:K, MasterSheet!B:B, B837, MasterSheet!D:D, C837, MasterSheet!H:H, D837)</f>
        <v>2</v>
      </c>
      <c r="I837" s="26">
        <f t="shared" si="54"/>
        <v>11827.2</v>
      </c>
      <c r="J837" s="28">
        <f>SUMIFS(MasterSheet!L:L, MasterSheet!B:B, B837, MasterSheet!D:D, C837, MasterSheet!H:H, D837)</f>
        <v>0</v>
      </c>
      <c r="K837" s="28">
        <f t="shared" si="55"/>
        <v>0</v>
      </c>
      <c r="L837" s="21" t="str">
        <f>UPPER(VLOOKUP(D837,MasterSheet!H:U,14,))</f>
        <v>BIOLEGEND</v>
      </c>
    </row>
    <row r="838" spans="1:12" x14ac:dyDescent="0.25">
      <c r="A838" s="21" t="str">
        <f t="shared" si="52"/>
        <v>BIOLEGEND</v>
      </c>
      <c r="B838" s="21" t="str">
        <v xml:space="preserve">EED116824  </v>
      </c>
      <c r="C838" s="30">
        <v>45845</v>
      </c>
      <c r="D838" s="21">
        <v>506507</v>
      </c>
      <c r="E838" s="21">
        <f>_xlfn.XLOOKUP(D838,MasterSheet!H:H,MasterSheet!F:F)</f>
        <v>13041.599999999999</v>
      </c>
      <c r="F838" s="22">
        <f>SUMIFS(MasterSheet!J:J, MasterSheet!B:B, B838, MasterSheet!D:D, C838, MasterSheet!H:H, D838)</f>
        <v>1</v>
      </c>
      <c r="G838" s="22">
        <f t="shared" si="53"/>
        <v>13041.599999999999</v>
      </c>
      <c r="H838" s="26">
        <f>SUMIFS(MasterSheet!K:K, MasterSheet!B:B, B838, MasterSheet!D:D, C838, MasterSheet!H:H, D838)</f>
        <v>1</v>
      </c>
      <c r="I838" s="26">
        <f t="shared" si="54"/>
        <v>13041.599999999999</v>
      </c>
      <c r="J838" s="28">
        <f>SUMIFS(MasterSheet!L:L, MasterSheet!B:B, B838, MasterSheet!D:D, C838, MasterSheet!H:H, D838)</f>
        <v>0</v>
      </c>
      <c r="K838" s="28">
        <f t="shared" si="55"/>
        <v>0</v>
      </c>
      <c r="L838" s="21" t="str">
        <f>UPPER(VLOOKUP(D838,MasterSheet!H:U,14,))</f>
        <v>BIOLEGEND</v>
      </c>
    </row>
    <row r="839" spans="1:12" x14ac:dyDescent="0.25">
      <c r="A839" s="21" t="str">
        <f t="shared" si="52"/>
        <v>BIOLEGEND</v>
      </c>
      <c r="B839" s="21" t="str">
        <v xml:space="preserve">EED116824  </v>
      </c>
      <c r="C839" s="30">
        <v>45845</v>
      </c>
      <c r="D839" s="21">
        <v>506804</v>
      </c>
      <c r="E839" s="21">
        <f>_xlfn.XLOOKUP(D839,MasterSheet!H:H,MasterSheet!F:F)</f>
        <v>11299.2</v>
      </c>
      <c r="F839" s="22">
        <f>SUMIFS(MasterSheet!J:J, MasterSheet!B:B, B839, MasterSheet!D:D, C839, MasterSheet!H:H, D839)</f>
        <v>1</v>
      </c>
      <c r="G839" s="22">
        <f t="shared" si="53"/>
        <v>11299.2</v>
      </c>
      <c r="H839" s="26">
        <f>SUMIFS(MasterSheet!K:K, MasterSheet!B:B, B839, MasterSheet!D:D, C839, MasterSheet!H:H, D839)</f>
        <v>1</v>
      </c>
      <c r="I839" s="26">
        <f t="shared" si="54"/>
        <v>11299.2</v>
      </c>
      <c r="J839" s="28">
        <f>SUMIFS(MasterSheet!L:L, MasterSheet!B:B, B839, MasterSheet!D:D, C839, MasterSheet!H:H, D839)</f>
        <v>0</v>
      </c>
      <c r="K839" s="28">
        <f t="shared" si="55"/>
        <v>0</v>
      </c>
      <c r="L839" s="21" t="str">
        <f>UPPER(VLOOKUP(D839,MasterSheet!H:U,14,))</f>
        <v>BIOLEGEND</v>
      </c>
    </row>
    <row r="840" spans="1:12" x14ac:dyDescent="0.25">
      <c r="A840" s="21" t="str">
        <f t="shared" si="52"/>
        <v>BIOLEGEND</v>
      </c>
      <c r="B840" s="21" t="str">
        <v xml:space="preserve">EED116824  </v>
      </c>
      <c r="C840" s="30">
        <v>45845</v>
      </c>
      <c r="D840" s="21">
        <v>506916</v>
      </c>
      <c r="E840" s="21">
        <f>_xlfn.XLOOKUP(D840,MasterSheet!H:H,MasterSheet!F:F)</f>
        <v>15628.8</v>
      </c>
      <c r="F840" s="22">
        <f>SUMIFS(MasterSheet!J:J, MasterSheet!B:B, B840, MasterSheet!D:D, C840, MasterSheet!H:H, D840)</f>
        <v>1</v>
      </c>
      <c r="G840" s="22">
        <f t="shared" si="53"/>
        <v>15628.8</v>
      </c>
      <c r="H840" s="26">
        <f>SUMIFS(MasterSheet!K:K, MasterSheet!B:B, B840, MasterSheet!D:D, C840, MasterSheet!H:H, D840)</f>
        <v>1</v>
      </c>
      <c r="I840" s="26">
        <f t="shared" si="54"/>
        <v>15628.8</v>
      </c>
      <c r="J840" s="28">
        <f>SUMIFS(MasterSheet!L:L, MasterSheet!B:B, B840, MasterSheet!D:D, C840, MasterSheet!H:H, D840)</f>
        <v>0</v>
      </c>
      <c r="K840" s="28">
        <f t="shared" si="55"/>
        <v>0</v>
      </c>
      <c r="L840" s="21" t="str">
        <f>UPPER(VLOOKUP(D840,MasterSheet!H:U,14,))</f>
        <v>BIOLEGEND</v>
      </c>
    </row>
    <row r="841" spans="1:12" x14ac:dyDescent="0.25">
      <c r="A841" s="21" t="str">
        <f t="shared" si="52"/>
        <v>BIOLEGEND</v>
      </c>
      <c r="B841" s="21" t="str">
        <v xml:space="preserve">EED116824  </v>
      </c>
      <c r="C841" s="30">
        <v>45845</v>
      </c>
      <c r="D841" s="21">
        <v>591706</v>
      </c>
      <c r="E841" s="21">
        <f>_xlfn.XLOOKUP(D841,MasterSheet!H:H,MasterSheet!F:F)</f>
        <v>18321.599999999999</v>
      </c>
      <c r="F841" s="22">
        <f>SUMIFS(MasterSheet!J:J, MasterSheet!B:B, B841, MasterSheet!D:D, C841, MasterSheet!H:H, D841)</f>
        <v>2</v>
      </c>
      <c r="G841" s="22">
        <f t="shared" si="53"/>
        <v>36643.199999999997</v>
      </c>
      <c r="H841" s="26">
        <f>SUMIFS(MasterSheet!K:K, MasterSheet!B:B, B841, MasterSheet!D:D, C841, MasterSheet!H:H, D841)</f>
        <v>2</v>
      </c>
      <c r="I841" s="26">
        <f t="shared" si="54"/>
        <v>36643.199999999997</v>
      </c>
      <c r="J841" s="28">
        <f>SUMIFS(MasterSheet!L:L, MasterSheet!B:B, B841, MasterSheet!D:D, C841, MasterSheet!H:H, D841)</f>
        <v>0</v>
      </c>
      <c r="K841" s="28">
        <f t="shared" si="55"/>
        <v>0</v>
      </c>
      <c r="L841" s="21" t="str">
        <f>UPPER(VLOOKUP(D841,MasterSheet!H:U,14,))</f>
        <v>BIOLEGEND</v>
      </c>
    </row>
    <row r="842" spans="1:12" x14ac:dyDescent="0.25">
      <c r="A842" s="21" t="str">
        <f t="shared" si="52"/>
        <v>BIOLEGEND</v>
      </c>
      <c r="B842" s="21" t="str">
        <v xml:space="preserve">EED116824  </v>
      </c>
      <c r="C842" s="30">
        <v>45845</v>
      </c>
      <c r="D842" s="21">
        <v>801701</v>
      </c>
      <c r="E842" s="21">
        <f>_xlfn.XLOOKUP(D842,MasterSheet!H:H,MasterSheet!F:F)</f>
        <v>14572.8</v>
      </c>
      <c r="F842" s="22">
        <f>SUMIFS(MasterSheet!J:J, MasterSheet!B:B, B842, MasterSheet!D:D, C842, MasterSheet!H:H, D842)</f>
        <v>1</v>
      </c>
      <c r="G842" s="22">
        <f t="shared" si="53"/>
        <v>14572.8</v>
      </c>
      <c r="H842" s="26">
        <f>SUMIFS(MasterSheet!K:K, MasterSheet!B:B, B842, MasterSheet!D:D, C842, MasterSheet!H:H, D842)</f>
        <v>1</v>
      </c>
      <c r="I842" s="26">
        <f t="shared" si="54"/>
        <v>14572.8</v>
      </c>
      <c r="J842" s="28">
        <f>SUMIFS(MasterSheet!L:L, MasterSheet!B:B, B842, MasterSheet!D:D, C842, MasterSheet!H:H, D842)</f>
        <v>0</v>
      </c>
      <c r="K842" s="28">
        <f t="shared" si="55"/>
        <v>0</v>
      </c>
      <c r="L842" s="21" t="str">
        <f>UPPER(VLOOKUP(D842,MasterSheet!H:U,14,))</f>
        <v>BIOLEGEND</v>
      </c>
    </row>
    <row r="843" spans="1:12" x14ac:dyDescent="0.25">
      <c r="A843" s="21" t="str">
        <f t="shared" si="52"/>
        <v>BIOLEGEND</v>
      </c>
      <c r="B843" s="21" t="str">
        <v xml:space="preserve">EED116824  </v>
      </c>
      <c r="C843" s="30">
        <v>45845</v>
      </c>
      <c r="D843" s="21">
        <v>100236</v>
      </c>
      <c r="E843" s="21">
        <f>_xlfn.XLOOKUP(D843,MasterSheet!H:H,MasterSheet!F:F)</f>
        <v>4743.2</v>
      </c>
      <c r="F843" s="22">
        <f>SUMIFS(MasterSheet!J:J, MasterSheet!B:B, B843, MasterSheet!D:D, C843, MasterSheet!H:H, D843)</f>
        <v>1</v>
      </c>
      <c r="G843" s="22">
        <f t="shared" si="53"/>
        <v>4743.2</v>
      </c>
      <c r="H843" s="26">
        <f>SUMIFS(MasterSheet!K:K, MasterSheet!B:B, B843, MasterSheet!D:D, C843, MasterSheet!H:H, D843)</f>
        <v>1</v>
      </c>
      <c r="I843" s="26">
        <f t="shared" si="54"/>
        <v>4743.2</v>
      </c>
      <c r="J843" s="28">
        <f>SUMIFS(MasterSheet!L:L, MasterSheet!B:B, B843, MasterSheet!D:D, C843, MasterSheet!H:H, D843)</f>
        <v>0</v>
      </c>
      <c r="K843" s="28">
        <f t="shared" si="55"/>
        <v>0</v>
      </c>
      <c r="L843" s="21" t="str">
        <f>UPPER(VLOOKUP(D843,MasterSheet!H:U,14,))</f>
        <v>BIOLEGEND</v>
      </c>
    </row>
    <row r="844" spans="1:12" x14ac:dyDescent="0.25">
      <c r="A844" s="21" t="str">
        <f t="shared" si="52"/>
        <v>BIOLEGEND</v>
      </c>
      <c r="B844" s="21" t="str">
        <v xml:space="preserve">EED116824  </v>
      </c>
      <c r="C844" s="30">
        <v>45845</v>
      </c>
      <c r="D844" s="21">
        <v>100612</v>
      </c>
      <c r="E844" s="21">
        <f>_xlfn.XLOOKUP(D844,MasterSheet!H:H,MasterSheet!F:F)</f>
        <v>12091.2</v>
      </c>
      <c r="F844" s="22">
        <f>SUMIFS(MasterSheet!J:J, MasterSheet!B:B, B844, MasterSheet!D:D, C844, MasterSheet!H:H, D844)</f>
        <v>1</v>
      </c>
      <c r="G844" s="22">
        <f t="shared" si="53"/>
        <v>12091.2</v>
      </c>
      <c r="H844" s="26">
        <f>SUMIFS(MasterSheet!K:K, MasterSheet!B:B, B844, MasterSheet!D:D, C844, MasterSheet!H:H, D844)</f>
        <v>1</v>
      </c>
      <c r="I844" s="26">
        <f t="shared" si="54"/>
        <v>12091.2</v>
      </c>
      <c r="J844" s="28">
        <f>SUMIFS(MasterSheet!L:L, MasterSheet!B:B, B844, MasterSheet!D:D, C844, MasterSheet!H:H, D844)</f>
        <v>0</v>
      </c>
      <c r="K844" s="28">
        <f t="shared" si="55"/>
        <v>0</v>
      </c>
      <c r="L844" s="21" t="str">
        <f>UPPER(VLOOKUP(D844,MasterSheet!H:U,14,))</f>
        <v>BIOLEGEND</v>
      </c>
    </row>
    <row r="845" spans="1:12" x14ac:dyDescent="0.25">
      <c r="A845" s="21" t="str">
        <f t="shared" si="52"/>
        <v>BIOLEGEND</v>
      </c>
      <c r="B845" s="21" t="str">
        <v xml:space="preserve">EED116824  </v>
      </c>
      <c r="C845" s="30">
        <v>45845</v>
      </c>
      <c r="D845" s="21">
        <v>100708</v>
      </c>
      <c r="E845" s="21">
        <f>_xlfn.XLOOKUP(D845,MasterSheet!H:H,MasterSheet!F:F)</f>
        <v>5649.6</v>
      </c>
      <c r="F845" s="22">
        <f>SUMIFS(MasterSheet!J:J, MasterSheet!B:B, B845, MasterSheet!D:D, C845, MasterSheet!H:H, D845)</f>
        <v>1</v>
      </c>
      <c r="G845" s="22">
        <f t="shared" si="53"/>
        <v>5649.6</v>
      </c>
      <c r="H845" s="26">
        <f>SUMIFS(MasterSheet!K:K, MasterSheet!B:B, B845, MasterSheet!D:D, C845, MasterSheet!H:H, D845)</f>
        <v>1</v>
      </c>
      <c r="I845" s="26">
        <f t="shared" si="54"/>
        <v>5649.6</v>
      </c>
      <c r="J845" s="28">
        <f>SUMIFS(MasterSheet!L:L, MasterSheet!B:B, B845, MasterSheet!D:D, C845, MasterSheet!H:H, D845)</f>
        <v>0</v>
      </c>
      <c r="K845" s="28">
        <f t="shared" si="55"/>
        <v>0</v>
      </c>
      <c r="L845" s="21" t="str">
        <f>UPPER(VLOOKUP(D845,MasterSheet!H:U,14,))</f>
        <v>BIOLEGEND</v>
      </c>
    </row>
    <row r="846" spans="1:12" x14ac:dyDescent="0.25">
      <c r="A846" s="21" t="str">
        <f t="shared" si="52"/>
        <v>BIOLEGEND</v>
      </c>
      <c r="B846" s="21" t="str">
        <v xml:space="preserve">EED116824  </v>
      </c>
      <c r="C846" s="30">
        <v>45845</v>
      </c>
      <c r="D846" s="21">
        <v>101823</v>
      </c>
      <c r="E846" s="21">
        <f>_xlfn.XLOOKUP(D846,MasterSheet!H:H,MasterSheet!F:F)</f>
        <v>7180.7999999999993</v>
      </c>
      <c r="F846" s="22">
        <f>SUMIFS(MasterSheet!J:J, MasterSheet!B:B, B846, MasterSheet!D:D, C846, MasterSheet!H:H, D846)</f>
        <v>1</v>
      </c>
      <c r="G846" s="22">
        <f t="shared" si="53"/>
        <v>7180.7999999999993</v>
      </c>
      <c r="H846" s="26">
        <f>SUMIFS(MasterSheet!K:K, MasterSheet!B:B, B846, MasterSheet!D:D, C846, MasterSheet!H:H, D846)</f>
        <v>1</v>
      </c>
      <c r="I846" s="26">
        <f t="shared" si="54"/>
        <v>7180.7999999999993</v>
      </c>
      <c r="J846" s="28">
        <f>SUMIFS(MasterSheet!L:L, MasterSheet!B:B, B846, MasterSheet!D:D, C846, MasterSheet!H:H, D846)</f>
        <v>0</v>
      </c>
      <c r="K846" s="28">
        <f t="shared" si="55"/>
        <v>0</v>
      </c>
      <c r="L846" s="21" t="str">
        <f>UPPER(VLOOKUP(D846,MasterSheet!H:U,14,))</f>
        <v>BIOLEGEND</v>
      </c>
    </row>
    <row r="847" spans="1:12" x14ac:dyDescent="0.25">
      <c r="A847" s="21" t="str">
        <f t="shared" si="52"/>
        <v>BIOLEGEND</v>
      </c>
      <c r="B847" s="21" t="str">
        <v xml:space="preserve">EED116824  </v>
      </c>
      <c r="C847" s="30">
        <v>45845</v>
      </c>
      <c r="D847" s="21">
        <v>102116</v>
      </c>
      <c r="E847" s="21">
        <f>_xlfn.XLOOKUP(D847,MasterSheet!H:H,MasterSheet!F:F)</f>
        <v>8659.1999999999989</v>
      </c>
      <c r="F847" s="22">
        <f>SUMIFS(MasterSheet!J:J, MasterSheet!B:B, B847, MasterSheet!D:D, C847, MasterSheet!H:H, D847)</f>
        <v>3</v>
      </c>
      <c r="G847" s="22">
        <f t="shared" si="53"/>
        <v>25977.599999999999</v>
      </c>
      <c r="H847" s="26">
        <f>SUMIFS(MasterSheet!K:K, MasterSheet!B:B, B847, MasterSheet!D:D, C847, MasterSheet!H:H, D847)</f>
        <v>3</v>
      </c>
      <c r="I847" s="26">
        <f t="shared" si="54"/>
        <v>25977.599999999999</v>
      </c>
      <c r="J847" s="28">
        <f>SUMIFS(MasterSheet!L:L, MasterSheet!B:B, B847, MasterSheet!D:D, C847, MasterSheet!H:H, D847)</f>
        <v>0</v>
      </c>
      <c r="K847" s="28">
        <f t="shared" si="55"/>
        <v>0</v>
      </c>
      <c r="L847" s="21" t="str">
        <f>UPPER(VLOOKUP(D847,MasterSheet!H:U,14,))</f>
        <v>BIOLEGEND</v>
      </c>
    </row>
    <row r="848" spans="1:12" x14ac:dyDescent="0.25">
      <c r="A848" s="21" t="str">
        <f t="shared" si="52"/>
        <v>BIOLEGEND</v>
      </c>
      <c r="B848" s="21" t="str">
        <v xml:space="preserve">EED116824  </v>
      </c>
      <c r="C848" s="30">
        <v>45845</v>
      </c>
      <c r="D848" s="21">
        <v>102720</v>
      </c>
      <c r="E848" s="21">
        <f>_xlfn.XLOOKUP(D848,MasterSheet!H:H,MasterSheet!F:F)</f>
        <v>12724.8</v>
      </c>
      <c r="F848" s="22">
        <f>SUMIFS(MasterSheet!J:J, MasterSheet!B:B, B848, MasterSheet!D:D, C848, MasterSheet!H:H, D848)</f>
        <v>1</v>
      </c>
      <c r="G848" s="22">
        <f t="shared" si="53"/>
        <v>12724.8</v>
      </c>
      <c r="H848" s="26">
        <f>SUMIFS(MasterSheet!K:K, MasterSheet!B:B, B848, MasterSheet!D:D, C848, MasterSheet!H:H, D848)</f>
        <v>1</v>
      </c>
      <c r="I848" s="26">
        <f t="shared" si="54"/>
        <v>12724.8</v>
      </c>
      <c r="J848" s="28">
        <f>SUMIFS(MasterSheet!L:L, MasterSheet!B:B, B848, MasterSheet!D:D, C848, MasterSheet!H:H, D848)</f>
        <v>0</v>
      </c>
      <c r="K848" s="28">
        <f t="shared" si="55"/>
        <v>0</v>
      </c>
      <c r="L848" s="21" t="str">
        <f>UPPER(VLOOKUP(D848,MasterSheet!H:U,14,))</f>
        <v>BIOLEGEND</v>
      </c>
    </row>
    <row r="849" spans="1:12" x14ac:dyDescent="0.25">
      <c r="A849" s="21" t="str">
        <f t="shared" si="52"/>
        <v>BIOLEGEND</v>
      </c>
      <c r="B849" s="21" t="str">
        <v xml:space="preserve">EED116824  </v>
      </c>
      <c r="C849" s="30">
        <v>45845</v>
      </c>
      <c r="D849" s="21">
        <v>103028</v>
      </c>
      <c r="E849" s="21">
        <f>_xlfn.XLOOKUP(D849,MasterSheet!H:H,MasterSheet!F:F)</f>
        <v>13094.400000000001</v>
      </c>
      <c r="F849" s="22">
        <f>SUMIFS(MasterSheet!J:J, MasterSheet!B:B, B849, MasterSheet!D:D, C849, MasterSheet!H:H, D849)</f>
        <v>1</v>
      </c>
      <c r="G849" s="22">
        <f t="shared" si="53"/>
        <v>13094.400000000001</v>
      </c>
      <c r="H849" s="26">
        <f>SUMIFS(MasterSheet!K:K, MasterSheet!B:B, B849, MasterSheet!D:D, C849, MasterSheet!H:H, D849)</f>
        <v>1</v>
      </c>
      <c r="I849" s="26">
        <f t="shared" si="54"/>
        <v>13094.400000000001</v>
      </c>
      <c r="J849" s="28">
        <f>SUMIFS(MasterSheet!L:L, MasterSheet!B:B, B849, MasterSheet!D:D, C849, MasterSheet!H:H, D849)</f>
        <v>0</v>
      </c>
      <c r="K849" s="28">
        <f t="shared" si="55"/>
        <v>0</v>
      </c>
      <c r="L849" s="21" t="str">
        <f>UPPER(VLOOKUP(D849,MasterSheet!H:U,14,))</f>
        <v>BIOLEGEND</v>
      </c>
    </row>
    <row r="850" spans="1:12" x14ac:dyDescent="0.25">
      <c r="A850" s="21" t="str">
        <f t="shared" si="52"/>
        <v>BIOLEGEND</v>
      </c>
      <c r="B850" s="21" t="str">
        <v xml:space="preserve">EED116824  </v>
      </c>
      <c r="C850" s="30">
        <v>45845</v>
      </c>
      <c r="D850" s="21">
        <v>103106</v>
      </c>
      <c r="E850" s="21">
        <f>_xlfn.XLOOKUP(D850,MasterSheet!H:H,MasterSheet!F:F)</f>
        <v>4540.8</v>
      </c>
      <c r="F850" s="22">
        <f>SUMIFS(MasterSheet!J:J, MasterSheet!B:B, B850, MasterSheet!D:D, C850, MasterSheet!H:H, D850)</f>
        <v>1</v>
      </c>
      <c r="G850" s="22">
        <f t="shared" si="53"/>
        <v>4540.8</v>
      </c>
      <c r="H850" s="26">
        <f>SUMIFS(MasterSheet!K:K, MasterSheet!B:B, B850, MasterSheet!D:D, C850, MasterSheet!H:H, D850)</f>
        <v>1</v>
      </c>
      <c r="I850" s="26">
        <f t="shared" si="54"/>
        <v>4540.8</v>
      </c>
      <c r="J850" s="28">
        <f>SUMIFS(MasterSheet!L:L, MasterSheet!B:B, B850, MasterSheet!D:D, C850, MasterSheet!H:H, D850)</f>
        <v>0</v>
      </c>
      <c r="K850" s="28">
        <f t="shared" si="55"/>
        <v>0</v>
      </c>
      <c r="L850" s="21" t="str">
        <f>UPPER(VLOOKUP(D850,MasterSheet!H:U,14,))</f>
        <v>BIOLEGEND</v>
      </c>
    </row>
    <row r="851" spans="1:12" x14ac:dyDescent="0.25">
      <c r="A851" s="21" t="str">
        <f t="shared" si="52"/>
        <v>BIOLEGEND</v>
      </c>
      <c r="B851" s="21" t="str">
        <v xml:space="preserve">EED116824  </v>
      </c>
      <c r="C851" s="30">
        <v>45845</v>
      </c>
      <c r="D851" s="21">
        <v>104420</v>
      </c>
      <c r="E851" s="21">
        <f>_xlfn.XLOOKUP(D851,MasterSheet!H:H,MasterSheet!F:F)</f>
        <v>12091.2</v>
      </c>
      <c r="F851" s="22">
        <f>SUMIFS(MasterSheet!J:J, MasterSheet!B:B, B851, MasterSheet!D:D, C851, MasterSheet!H:H, D851)</f>
        <v>1</v>
      </c>
      <c r="G851" s="22">
        <f t="shared" si="53"/>
        <v>12091.2</v>
      </c>
      <c r="H851" s="26">
        <f>SUMIFS(MasterSheet!K:K, MasterSheet!B:B, B851, MasterSheet!D:D, C851, MasterSheet!H:H, D851)</f>
        <v>1</v>
      </c>
      <c r="I851" s="26">
        <f t="shared" si="54"/>
        <v>12091.2</v>
      </c>
      <c r="J851" s="28">
        <f>SUMIFS(MasterSheet!L:L, MasterSheet!B:B, B851, MasterSheet!D:D, C851, MasterSheet!H:H, D851)</f>
        <v>0</v>
      </c>
      <c r="K851" s="28">
        <f t="shared" si="55"/>
        <v>0</v>
      </c>
      <c r="L851" s="21" t="str">
        <f>UPPER(VLOOKUP(D851,MasterSheet!H:U,14,))</f>
        <v>BIOLEGEND</v>
      </c>
    </row>
    <row r="852" spans="1:12" x14ac:dyDescent="0.25">
      <c r="A852" s="21" t="str">
        <f t="shared" si="52"/>
        <v>BIOLEGEND</v>
      </c>
      <c r="B852" s="21" t="str">
        <v xml:space="preserve">EED116824  </v>
      </c>
      <c r="C852" s="30">
        <v>45845</v>
      </c>
      <c r="D852" s="21">
        <v>104732</v>
      </c>
      <c r="E852" s="21">
        <f>_xlfn.XLOOKUP(D852,MasterSheet!H:H,MasterSheet!F:F)</f>
        <v>19338</v>
      </c>
      <c r="F852" s="22">
        <f>SUMIFS(MasterSheet!J:J, MasterSheet!B:B, B852, MasterSheet!D:D, C852, MasterSheet!H:H, D852)</f>
        <v>1</v>
      </c>
      <c r="G852" s="22">
        <f t="shared" si="53"/>
        <v>19338</v>
      </c>
      <c r="H852" s="26">
        <f>SUMIFS(MasterSheet!K:K, MasterSheet!B:B, B852, MasterSheet!D:D, C852, MasterSheet!H:H, D852)</f>
        <v>1</v>
      </c>
      <c r="I852" s="26">
        <f t="shared" si="54"/>
        <v>19338</v>
      </c>
      <c r="J852" s="28">
        <f>SUMIFS(MasterSheet!L:L, MasterSheet!B:B, B852, MasterSheet!D:D, C852, MasterSheet!H:H, D852)</f>
        <v>0</v>
      </c>
      <c r="K852" s="28">
        <f t="shared" si="55"/>
        <v>0</v>
      </c>
      <c r="L852" s="21" t="str">
        <f>UPPER(VLOOKUP(D852,MasterSheet!H:U,14,))</f>
        <v>BIOLEGEND</v>
      </c>
    </row>
    <row r="853" spans="1:12" x14ac:dyDescent="0.25">
      <c r="A853" s="21" t="str">
        <f t="shared" si="52"/>
        <v>BIOLEGEND</v>
      </c>
      <c r="B853" s="21" t="str">
        <v xml:space="preserve">EED116824  </v>
      </c>
      <c r="C853" s="30">
        <v>45845</v>
      </c>
      <c r="D853" s="21">
        <v>105011</v>
      </c>
      <c r="E853" s="21">
        <f>_xlfn.XLOOKUP(D853,MasterSheet!H:H,MasterSheet!F:F)</f>
        <v>5068.8</v>
      </c>
      <c r="F853" s="22">
        <f>SUMIFS(MasterSheet!J:J, MasterSheet!B:B, B853, MasterSheet!D:D, C853, MasterSheet!H:H, D853)</f>
        <v>1</v>
      </c>
      <c r="G853" s="22">
        <f t="shared" si="53"/>
        <v>5068.8</v>
      </c>
      <c r="H853" s="26">
        <f>SUMIFS(MasterSheet!K:K, MasterSheet!B:B, B853, MasterSheet!D:D, C853, MasterSheet!H:H, D853)</f>
        <v>1</v>
      </c>
      <c r="I853" s="26">
        <f t="shared" si="54"/>
        <v>5068.8</v>
      </c>
      <c r="J853" s="28">
        <f>SUMIFS(MasterSheet!L:L, MasterSheet!B:B, B853, MasterSheet!D:D, C853, MasterSheet!H:H, D853)</f>
        <v>0</v>
      </c>
      <c r="K853" s="28">
        <f t="shared" si="55"/>
        <v>0</v>
      </c>
      <c r="L853" s="21" t="str">
        <f>UPPER(VLOOKUP(D853,MasterSheet!H:U,14,))</f>
        <v>BIOLEGEND</v>
      </c>
    </row>
    <row r="854" spans="1:12" x14ac:dyDescent="0.25">
      <c r="A854" s="21" t="str">
        <f t="shared" si="52"/>
        <v>BIOLEGEND</v>
      </c>
      <c r="B854" s="21" t="str">
        <v xml:space="preserve">EED116824  </v>
      </c>
      <c r="C854" s="30">
        <v>45845</v>
      </c>
      <c r="D854" s="21">
        <v>105719</v>
      </c>
      <c r="E854" s="21">
        <f>_xlfn.XLOOKUP(D854,MasterSheet!H:H,MasterSheet!F:F)</f>
        <v>7444.7999999999993</v>
      </c>
      <c r="F854" s="22">
        <f>SUMIFS(MasterSheet!J:J, MasterSheet!B:B, B854, MasterSheet!D:D, C854, MasterSheet!H:H, D854)</f>
        <v>1</v>
      </c>
      <c r="G854" s="22">
        <f t="shared" si="53"/>
        <v>7444.7999999999993</v>
      </c>
      <c r="H854" s="26">
        <f>SUMIFS(MasterSheet!K:K, MasterSheet!B:B, B854, MasterSheet!D:D, C854, MasterSheet!H:H, D854)</f>
        <v>1</v>
      </c>
      <c r="I854" s="26">
        <f t="shared" si="54"/>
        <v>7444.7999999999993</v>
      </c>
      <c r="J854" s="28">
        <f>SUMIFS(MasterSheet!L:L, MasterSheet!B:B, B854, MasterSheet!D:D, C854, MasterSheet!H:H, D854)</f>
        <v>0</v>
      </c>
      <c r="K854" s="28">
        <f t="shared" si="55"/>
        <v>0</v>
      </c>
      <c r="L854" s="21" t="str">
        <f>UPPER(VLOOKUP(D854,MasterSheet!H:U,14,))</f>
        <v>BIOLEGEND</v>
      </c>
    </row>
    <row r="855" spans="1:12" x14ac:dyDescent="0.25">
      <c r="A855" s="21" t="str">
        <f t="shared" si="52"/>
        <v>BIOLEGEND</v>
      </c>
      <c r="B855" s="21" t="str">
        <v xml:space="preserve">EED116824  </v>
      </c>
      <c r="C855" s="30">
        <v>45845</v>
      </c>
      <c r="D855" s="21">
        <v>106338</v>
      </c>
      <c r="E855" s="21">
        <f>_xlfn.XLOOKUP(D855,MasterSheet!H:H,MasterSheet!F:F)</f>
        <v>18902.400000000001</v>
      </c>
      <c r="F855" s="22">
        <f>SUMIFS(MasterSheet!J:J, MasterSheet!B:B, B855, MasterSheet!D:D, C855, MasterSheet!H:H, D855)</f>
        <v>1</v>
      </c>
      <c r="G855" s="22">
        <f t="shared" si="53"/>
        <v>18902.400000000001</v>
      </c>
      <c r="H855" s="26">
        <f>SUMIFS(MasterSheet!K:K, MasterSheet!B:B, B855, MasterSheet!D:D, C855, MasterSheet!H:H, D855)</f>
        <v>1</v>
      </c>
      <c r="I855" s="26">
        <f t="shared" si="54"/>
        <v>18902.400000000001</v>
      </c>
      <c r="J855" s="28">
        <f>SUMIFS(MasterSheet!L:L, MasterSheet!B:B, B855, MasterSheet!D:D, C855, MasterSheet!H:H, D855)</f>
        <v>0</v>
      </c>
      <c r="K855" s="28">
        <f t="shared" si="55"/>
        <v>0</v>
      </c>
      <c r="L855" s="21" t="str">
        <f>UPPER(VLOOKUP(D855,MasterSheet!H:U,14,))</f>
        <v>BIOLEGEND</v>
      </c>
    </row>
    <row r="856" spans="1:12" x14ac:dyDescent="0.25">
      <c r="A856" s="21" t="str">
        <f t="shared" si="52"/>
        <v>BIOLEGEND</v>
      </c>
      <c r="B856" s="21" t="str">
        <v xml:space="preserve">EED116824  </v>
      </c>
      <c r="C856" s="30">
        <v>45845</v>
      </c>
      <c r="D856" s="21">
        <v>108111</v>
      </c>
      <c r="E856" s="21">
        <f>_xlfn.XLOOKUP(D856,MasterSheet!H:H,MasterSheet!F:F)</f>
        <v>4382.3999999999996</v>
      </c>
      <c r="F856" s="22">
        <f>SUMIFS(MasterSheet!J:J, MasterSheet!B:B, B856, MasterSheet!D:D, C856, MasterSheet!H:H, D856)</f>
        <v>1</v>
      </c>
      <c r="G856" s="22">
        <f t="shared" si="53"/>
        <v>4382.3999999999996</v>
      </c>
      <c r="H856" s="26">
        <f>SUMIFS(MasterSheet!K:K, MasterSheet!B:B, B856, MasterSheet!D:D, C856, MasterSheet!H:H, D856)</f>
        <v>1</v>
      </c>
      <c r="I856" s="26">
        <f t="shared" si="54"/>
        <v>4382.3999999999996</v>
      </c>
      <c r="J856" s="28">
        <f>SUMIFS(MasterSheet!L:L, MasterSheet!B:B, B856, MasterSheet!D:D, C856, MasterSheet!H:H, D856)</f>
        <v>0</v>
      </c>
      <c r="K856" s="28">
        <f t="shared" si="55"/>
        <v>0</v>
      </c>
      <c r="L856" s="21" t="str">
        <f>UPPER(VLOOKUP(D856,MasterSheet!H:U,14,))</f>
        <v>BIOLEGEND</v>
      </c>
    </row>
    <row r="857" spans="1:12" x14ac:dyDescent="0.25">
      <c r="A857" s="21" t="str">
        <f t="shared" si="52"/>
        <v>BIOLEGEND</v>
      </c>
      <c r="B857" s="21" t="str">
        <v xml:space="preserve">EED116824  </v>
      </c>
      <c r="C857" s="30">
        <v>45845</v>
      </c>
      <c r="D857" s="21">
        <v>113828</v>
      </c>
      <c r="E857" s="21">
        <f>_xlfn.XLOOKUP(D857,MasterSheet!H:H,MasterSheet!F:F)</f>
        <v>17688</v>
      </c>
      <c r="F857" s="22">
        <f>SUMIFS(MasterSheet!J:J, MasterSheet!B:B, B857, MasterSheet!D:D, C857, MasterSheet!H:H, D857)</f>
        <v>1</v>
      </c>
      <c r="G857" s="22">
        <f t="shared" si="53"/>
        <v>17688</v>
      </c>
      <c r="H857" s="26">
        <f>SUMIFS(MasterSheet!K:K, MasterSheet!B:B, B857, MasterSheet!D:D, C857, MasterSheet!H:H, D857)</f>
        <v>1</v>
      </c>
      <c r="I857" s="26">
        <f t="shared" si="54"/>
        <v>17688</v>
      </c>
      <c r="J857" s="28">
        <f>SUMIFS(MasterSheet!L:L, MasterSheet!B:B, B857, MasterSheet!D:D, C857, MasterSheet!H:H, D857)</f>
        <v>0</v>
      </c>
      <c r="K857" s="28">
        <f t="shared" si="55"/>
        <v>0</v>
      </c>
      <c r="L857" s="21" t="str">
        <f>UPPER(VLOOKUP(D857,MasterSheet!H:U,14,))</f>
        <v>BIOLEGEND</v>
      </c>
    </row>
    <row r="858" spans="1:12" x14ac:dyDescent="0.25">
      <c r="A858" s="21" t="str">
        <f t="shared" si="52"/>
        <v>BIOLEGEND</v>
      </c>
      <c r="B858" s="21" t="str">
        <v xml:space="preserve">EED116824  </v>
      </c>
      <c r="C858" s="30">
        <v>45845</v>
      </c>
      <c r="D858" s="21">
        <v>115508</v>
      </c>
      <c r="E858" s="21">
        <f>_xlfn.XLOOKUP(D858,MasterSheet!H:H,MasterSheet!F:F)</f>
        <v>7075.2000000000007</v>
      </c>
      <c r="F858" s="22">
        <f>SUMIFS(MasterSheet!J:J, MasterSheet!B:B, B858, MasterSheet!D:D, C858, MasterSheet!H:H, D858)</f>
        <v>1</v>
      </c>
      <c r="G858" s="22">
        <f t="shared" si="53"/>
        <v>7075.2000000000007</v>
      </c>
      <c r="H858" s="26">
        <f>SUMIFS(MasterSheet!K:K, MasterSheet!B:B, B858, MasterSheet!D:D, C858, MasterSheet!H:H, D858)</f>
        <v>1</v>
      </c>
      <c r="I858" s="26">
        <f t="shared" si="54"/>
        <v>7075.2000000000007</v>
      </c>
      <c r="J858" s="28">
        <f>SUMIFS(MasterSheet!L:L, MasterSheet!B:B, B858, MasterSheet!D:D, C858, MasterSheet!H:H, D858)</f>
        <v>0</v>
      </c>
      <c r="K858" s="28">
        <f t="shared" si="55"/>
        <v>0</v>
      </c>
      <c r="L858" s="21" t="str">
        <f>UPPER(VLOOKUP(D858,MasterSheet!H:U,14,))</f>
        <v>BIOLEGEND</v>
      </c>
    </row>
    <row r="859" spans="1:12" x14ac:dyDescent="0.25">
      <c r="A859" s="21" t="str">
        <f t="shared" si="52"/>
        <v>BIOLEGEND</v>
      </c>
      <c r="B859" s="21" t="str">
        <v xml:space="preserve">EED116824  </v>
      </c>
      <c r="C859" s="30">
        <v>45845</v>
      </c>
      <c r="D859" s="21">
        <v>115526</v>
      </c>
      <c r="E859" s="21">
        <f>_xlfn.XLOOKUP(D859,MasterSheet!H:H,MasterSheet!F:F)</f>
        <v>4963.2</v>
      </c>
      <c r="F859" s="22">
        <f>SUMIFS(MasterSheet!J:J, MasterSheet!B:B, B859, MasterSheet!D:D, C859, MasterSheet!H:H, D859)</f>
        <v>1</v>
      </c>
      <c r="G859" s="22">
        <f t="shared" si="53"/>
        <v>4963.2</v>
      </c>
      <c r="H859" s="26">
        <f>SUMIFS(MasterSheet!K:K, MasterSheet!B:B, B859, MasterSheet!D:D, C859, MasterSheet!H:H, D859)</f>
        <v>1</v>
      </c>
      <c r="I859" s="26">
        <f t="shared" si="54"/>
        <v>4963.2</v>
      </c>
      <c r="J859" s="28">
        <f>SUMIFS(MasterSheet!L:L, MasterSheet!B:B, B859, MasterSheet!D:D, C859, MasterSheet!H:H, D859)</f>
        <v>0</v>
      </c>
      <c r="K859" s="28">
        <f t="shared" si="55"/>
        <v>0</v>
      </c>
      <c r="L859" s="21" t="str">
        <f>UPPER(VLOOKUP(D859,MasterSheet!H:U,14,))</f>
        <v>BIOLEGEND</v>
      </c>
    </row>
    <row r="860" spans="1:12" x14ac:dyDescent="0.25">
      <c r="A860" s="21" t="str">
        <f t="shared" si="52"/>
        <v>BIOLEGEND</v>
      </c>
      <c r="B860" s="21" t="str">
        <v xml:space="preserve">EED116824  </v>
      </c>
      <c r="C860" s="30">
        <v>45845</v>
      </c>
      <c r="D860" s="21">
        <v>115923</v>
      </c>
      <c r="E860" s="21">
        <f>_xlfn.XLOOKUP(D860,MasterSheet!H:H,MasterSheet!F:F)</f>
        <v>7761.6</v>
      </c>
      <c r="F860" s="22">
        <f>SUMIFS(MasterSheet!J:J, MasterSheet!B:B, B860, MasterSheet!D:D, C860, MasterSheet!H:H, D860)</f>
        <v>1</v>
      </c>
      <c r="G860" s="22">
        <f t="shared" si="53"/>
        <v>7761.6</v>
      </c>
      <c r="H860" s="26">
        <f>SUMIFS(MasterSheet!K:K, MasterSheet!B:B, B860, MasterSheet!D:D, C860, MasterSheet!H:H, D860)</f>
        <v>1</v>
      </c>
      <c r="I860" s="26">
        <f t="shared" si="54"/>
        <v>7761.6</v>
      </c>
      <c r="J860" s="28">
        <f>SUMIFS(MasterSheet!L:L, MasterSheet!B:B, B860, MasterSheet!D:D, C860, MasterSheet!H:H, D860)</f>
        <v>0</v>
      </c>
      <c r="K860" s="28">
        <f t="shared" si="55"/>
        <v>0</v>
      </c>
      <c r="L860" s="21" t="str">
        <f>UPPER(VLOOKUP(D860,MasterSheet!H:U,14,))</f>
        <v>BIOLEGEND</v>
      </c>
    </row>
    <row r="861" spans="1:12" x14ac:dyDescent="0.25">
      <c r="A861" s="21" t="str">
        <f t="shared" si="52"/>
        <v>BIOLEGEND</v>
      </c>
      <c r="B861" s="21" t="str">
        <v xml:space="preserve">EED116824  </v>
      </c>
      <c r="C861" s="30">
        <v>45845</v>
      </c>
      <c r="D861" s="21">
        <v>118108</v>
      </c>
      <c r="E861" s="21">
        <f>_xlfn.XLOOKUP(D861,MasterSheet!H:H,MasterSheet!F:F)</f>
        <v>7603.2000000000007</v>
      </c>
      <c r="F861" s="22">
        <f>SUMIFS(MasterSheet!J:J, MasterSheet!B:B, B861, MasterSheet!D:D, C861, MasterSheet!H:H, D861)</f>
        <v>1</v>
      </c>
      <c r="G861" s="22">
        <f t="shared" si="53"/>
        <v>7603.2000000000007</v>
      </c>
      <c r="H861" s="26">
        <f>SUMIFS(MasterSheet!K:K, MasterSheet!B:B, B861, MasterSheet!D:D, C861, MasterSheet!H:H, D861)</f>
        <v>1</v>
      </c>
      <c r="I861" s="26">
        <f t="shared" si="54"/>
        <v>7603.2000000000007</v>
      </c>
      <c r="J861" s="28">
        <f>SUMIFS(MasterSheet!L:L, MasterSheet!B:B, B861, MasterSheet!D:D, C861, MasterSheet!H:H, D861)</f>
        <v>0</v>
      </c>
      <c r="K861" s="28">
        <f t="shared" si="55"/>
        <v>0</v>
      </c>
      <c r="L861" s="21" t="str">
        <f>UPPER(VLOOKUP(D861,MasterSheet!H:U,14,))</f>
        <v>BIOLEGEND</v>
      </c>
    </row>
    <row r="862" spans="1:12" x14ac:dyDescent="0.25">
      <c r="A862" s="21" t="str">
        <f t="shared" si="52"/>
        <v>BIOLEGEND</v>
      </c>
      <c r="B862" s="21" t="str">
        <v xml:space="preserve">EED116824  </v>
      </c>
      <c r="C862" s="30">
        <v>45845</v>
      </c>
      <c r="D862" s="21">
        <v>124210</v>
      </c>
      <c r="E862" s="21">
        <f>_xlfn.XLOOKUP(D862,MasterSheet!H:H,MasterSheet!F:F)</f>
        <v>17688</v>
      </c>
      <c r="F862" s="22">
        <f>SUMIFS(MasterSheet!J:J, MasterSheet!B:B, B862, MasterSheet!D:D, C862, MasterSheet!H:H, D862)</f>
        <v>1</v>
      </c>
      <c r="G862" s="22">
        <f t="shared" si="53"/>
        <v>17688</v>
      </c>
      <c r="H862" s="26">
        <f>SUMIFS(MasterSheet!K:K, MasterSheet!B:B, B862, MasterSheet!D:D, C862, MasterSheet!H:H, D862)</f>
        <v>1</v>
      </c>
      <c r="I862" s="26">
        <f t="shared" si="54"/>
        <v>17688</v>
      </c>
      <c r="J862" s="28">
        <f>SUMIFS(MasterSheet!L:L, MasterSheet!B:B, B862, MasterSheet!D:D, C862, MasterSheet!H:H, D862)</f>
        <v>0</v>
      </c>
      <c r="K862" s="28">
        <f t="shared" si="55"/>
        <v>0</v>
      </c>
      <c r="L862" s="21" t="str">
        <f>UPPER(VLOOKUP(D862,MasterSheet!H:U,14,))</f>
        <v>BIOLEGEND</v>
      </c>
    </row>
    <row r="863" spans="1:12" x14ac:dyDescent="0.25">
      <c r="A863" s="21" t="str">
        <f t="shared" si="52"/>
        <v>BIOLEGEND</v>
      </c>
      <c r="B863" s="21" t="str">
        <v xml:space="preserve">EED116824  </v>
      </c>
      <c r="C863" s="30">
        <v>45845</v>
      </c>
      <c r="D863" s="21">
        <v>124312</v>
      </c>
      <c r="E863" s="21">
        <f>_xlfn.XLOOKUP(D863,MasterSheet!H:H,MasterSheet!F:F)</f>
        <v>14256</v>
      </c>
      <c r="F863" s="22">
        <f>SUMIFS(MasterSheet!J:J, MasterSheet!B:B, B863, MasterSheet!D:D, C863, MasterSheet!H:H, D863)</f>
        <v>1</v>
      </c>
      <c r="G863" s="22">
        <f t="shared" si="53"/>
        <v>14256</v>
      </c>
      <c r="H863" s="26">
        <f>SUMIFS(MasterSheet!K:K, MasterSheet!B:B, B863, MasterSheet!D:D, C863, MasterSheet!H:H, D863)</f>
        <v>1</v>
      </c>
      <c r="I863" s="26">
        <f t="shared" si="54"/>
        <v>14256</v>
      </c>
      <c r="J863" s="28">
        <f>SUMIFS(MasterSheet!L:L, MasterSheet!B:B, B863, MasterSheet!D:D, C863, MasterSheet!H:H, D863)</f>
        <v>0</v>
      </c>
      <c r="K863" s="28">
        <f t="shared" si="55"/>
        <v>0</v>
      </c>
      <c r="L863" s="21" t="str">
        <f>UPPER(VLOOKUP(D863,MasterSheet!H:U,14,))</f>
        <v>BIOLEGEND</v>
      </c>
    </row>
    <row r="864" spans="1:12" x14ac:dyDescent="0.25">
      <c r="A864" s="21" t="str">
        <f t="shared" si="52"/>
        <v>BIOLEGEND</v>
      </c>
      <c r="B864" s="21" t="str">
        <v xml:space="preserve">EED116824  </v>
      </c>
      <c r="C864" s="30">
        <v>45845</v>
      </c>
      <c r="D864" s="21">
        <v>126606</v>
      </c>
      <c r="E864" s="21">
        <f>_xlfn.XLOOKUP(D864,MasterSheet!H:H,MasterSheet!F:F)</f>
        <v>12408</v>
      </c>
      <c r="F864" s="22">
        <f>SUMIFS(MasterSheet!J:J, MasterSheet!B:B, B864, MasterSheet!D:D, C864, MasterSheet!H:H, D864)</f>
        <v>1</v>
      </c>
      <c r="G864" s="22">
        <f t="shared" si="53"/>
        <v>12408</v>
      </c>
      <c r="H864" s="26">
        <f>SUMIFS(MasterSheet!K:K, MasterSheet!B:B, B864, MasterSheet!D:D, C864, MasterSheet!H:H, D864)</f>
        <v>1</v>
      </c>
      <c r="I864" s="26">
        <f t="shared" si="54"/>
        <v>12408</v>
      </c>
      <c r="J864" s="28">
        <f>SUMIFS(MasterSheet!L:L, MasterSheet!B:B, B864, MasterSheet!D:D, C864, MasterSheet!H:H, D864)</f>
        <v>0</v>
      </c>
      <c r="K864" s="28">
        <f t="shared" si="55"/>
        <v>0</v>
      </c>
      <c r="L864" s="21" t="str">
        <f>UPPER(VLOOKUP(D864,MasterSheet!H:U,14,))</f>
        <v>BIOLEGEND</v>
      </c>
    </row>
    <row r="865" spans="1:12" x14ac:dyDescent="0.25">
      <c r="A865" s="21" t="str">
        <f t="shared" si="52"/>
        <v>BIOLEGEND</v>
      </c>
      <c r="B865" s="21" t="str">
        <v xml:space="preserve">EED116824  </v>
      </c>
      <c r="C865" s="30">
        <v>45845</v>
      </c>
      <c r="D865" s="21">
        <v>126618</v>
      </c>
      <c r="E865" s="21">
        <f>_xlfn.XLOOKUP(D865,MasterSheet!H:H,MasterSheet!F:F)</f>
        <v>16420.8</v>
      </c>
      <c r="F865" s="22">
        <f>SUMIFS(MasterSheet!J:J, MasterSheet!B:B, B865, MasterSheet!D:D, C865, MasterSheet!H:H, D865)</f>
        <v>1</v>
      </c>
      <c r="G865" s="22">
        <f t="shared" si="53"/>
        <v>16420.8</v>
      </c>
      <c r="H865" s="26">
        <f>SUMIFS(MasterSheet!K:K, MasterSheet!B:B, B865, MasterSheet!D:D, C865, MasterSheet!H:H, D865)</f>
        <v>1</v>
      </c>
      <c r="I865" s="26">
        <f t="shared" si="54"/>
        <v>16420.8</v>
      </c>
      <c r="J865" s="28">
        <f>SUMIFS(MasterSheet!L:L, MasterSheet!B:B, B865, MasterSheet!D:D, C865, MasterSheet!H:H, D865)</f>
        <v>0</v>
      </c>
      <c r="K865" s="28">
        <f t="shared" si="55"/>
        <v>0</v>
      </c>
      <c r="L865" s="21" t="str">
        <f>UPPER(VLOOKUP(D865,MasterSheet!H:U,14,))</f>
        <v>BIOLEGEND</v>
      </c>
    </row>
    <row r="866" spans="1:12" x14ac:dyDescent="0.25">
      <c r="A866" s="21" t="str">
        <f t="shared" si="52"/>
        <v>BIOLEGEND</v>
      </c>
      <c r="B866" s="21" t="str">
        <v xml:space="preserve">EED116824  </v>
      </c>
      <c r="C866" s="30">
        <v>45845</v>
      </c>
      <c r="D866" s="21">
        <v>128004</v>
      </c>
      <c r="E866" s="21">
        <f>_xlfn.XLOOKUP(D866,MasterSheet!H:H,MasterSheet!F:F)</f>
        <v>14572.8</v>
      </c>
      <c r="F866" s="22">
        <f>SUMIFS(MasterSheet!J:J, MasterSheet!B:B, B866, MasterSheet!D:D, C866, MasterSheet!H:H, D866)</f>
        <v>1</v>
      </c>
      <c r="G866" s="22">
        <f t="shared" si="53"/>
        <v>14572.8</v>
      </c>
      <c r="H866" s="26">
        <f>SUMIFS(MasterSheet!K:K, MasterSheet!B:B, B866, MasterSheet!D:D, C866, MasterSheet!H:H, D866)</f>
        <v>1</v>
      </c>
      <c r="I866" s="26">
        <f t="shared" si="54"/>
        <v>14572.8</v>
      </c>
      <c r="J866" s="28">
        <f>SUMIFS(MasterSheet!L:L, MasterSheet!B:B, B866, MasterSheet!D:D, C866, MasterSheet!H:H, D866)</f>
        <v>0</v>
      </c>
      <c r="K866" s="28">
        <f t="shared" si="55"/>
        <v>0</v>
      </c>
      <c r="L866" s="21" t="str">
        <f>UPPER(VLOOKUP(D866,MasterSheet!H:U,14,))</f>
        <v>BIOLEGEND</v>
      </c>
    </row>
    <row r="867" spans="1:12" x14ac:dyDescent="0.25">
      <c r="A867" s="21" t="str">
        <f t="shared" si="52"/>
        <v>BIOLEGEND</v>
      </c>
      <c r="B867" s="21" t="str">
        <v xml:space="preserve">EED116824  </v>
      </c>
      <c r="C867" s="30">
        <v>45845</v>
      </c>
      <c r="D867" s="21">
        <v>133310</v>
      </c>
      <c r="E867" s="21">
        <f>_xlfn.XLOOKUP(D867,MasterSheet!H:H,MasterSheet!F:F)</f>
        <v>28828.800000000003</v>
      </c>
      <c r="F867" s="22">
        <f>SUMIFS(MasterSheet!J:J, MasterSheet!B:B, B867, MasterSheet!D:D, C867, MasterSheet!H:H, D867)</f>
        <v>1</v>
      </c>
      <c r="G867" s="22">
        <f t="shared" si="53"/>
        <v>28828.800000000003</v>
      </c>
      <c r="H867" s="26">
        <f>SUMIFS(MasterSheet!K:K, MasterSheet!B:B, B867, MasterSheet!D:D, C867, MasterSheet!H:H, D867)</f>
        <v>1</v>
      </c>
      <c r="I867" s="26">
        <f t="shared" si="54"/>
        <v>28828.800000000003</v>
      </c>
      <c r="J867" s="28">
        <f>SUMIFS(MasterSheet!L:L, MasterSheet!B:B, B867, MasterSheet!D:D, C867, MasterSheet!H:H, D867)</f>
        <v>0</v>
      </c>
      <c r="K867" s="28">
        <f t="shared" si="55"/>
        <v>0</v>
      </c>
      <c r="L867" s="21" t="str">
        <f>UPPER(VLOOKUP(D867,MasterSheet!H:U,14,))</f>
        <v>BIOLEGEND</v>
      </c>
    </row>
    <row r="868" spans="1:12" x14ac:dyDescent="0.25">
      <c r="A868" s="21" t="str">
        <f t="shared" si="52"/>
        <v>BIOLEGEND</v>
      </c>
      <c r="B868" s="21" t="str">
        <v xml:space="preserve">EED116824  </v>
      </c>
      <c r="C868" s="30">
        <v>45845</v>
      </c>
      <c r="D868" s="21">
        <v>134019</v>
      </c>
      <c r="E868" s="21">
        <f>_xlfn.XLOOKUP(D868,MasterSheet!H:H,MasterSheet!F:F)</f>
        <v>19272</v>
      </c>
      <c r="F868" s="22">
        <f>SUMIFS(MasterSheet!J:J, MasterSheet!B:B, B868, MasterSheet!D:D, C868, MasterSheet!H:H, D868)</f>
        <v>1</v>
      </c>
      <c r="G868" s="22">
        <f t="shared" si="53"/>
        <v>19272</v>
      </c>
      <c r="H868" s="26">
        <f>SUMIFS(MasterSheet!K:K, MasterSheet!B:B, B868, MasterSheet!D:D, C868, MasterSheet!H:H, D868)</f>
        <v>1</v>
      </c>
      <c r="I868" s="26">
        <f t="shared" si="54"/>
        <v>19272</v>
      </c>
      <c r="J868" s="28">
        <f>SUMIFS(MasterSheet!L:L, MasterSheet!B:B, B868, MasterSheet!D:D, C868, MasterSheet!H:H, D868)</f>
        <v>0</v>
      </c>
      <c r="K868" s="28">
        <f t="shared" si="55"/>
        <v>0</v>
      </c>
      <c r="L868" s="21" t="str">
        <f>UPPER(VLOOKUP(D868,MasterSheet!H:U,14,))</f>
        <v>BIOLEGEND</v>
      </c>
    </row>
    <row r="869" spans="1:12" x14ac:dyDescent="0.25">
      <c r="A869" s="21" t="str">
        <f t="shared" si="52"/>
        <v>BIOLEGEND</v>
      </c>
      <c r="B869" s="21" t="str">
        <v xml:space="preserve">EED116824  </v>
      </c>
      <c r="C869" s="30">
        <v>45845</v>
      </c>
      <c r="D869" s="21">
        <v>134021</v>
      </c>
      <c r="E869" s="21">
        <f>_xlfn.XLOOKUP(D869,MasterSheet!H:H,MasterSheet!F:F)</f>
        <v>19998</v>
      </c>
      <c r="F869" s="22">
        <f>SUMIFS(MasterSheet!J:J, MasterSheet!B:B, B869, MasterSheet!D:D, C869, MasterSheet!H:H, D869)</f>
        <v>1</v>
      </c>
      <c r="G869" s="22">
        <f t="shared" si="53"/>
        <v>19998</v>
      </c>
      <c r="H869" s="26">
        <f>SUMIFS(MasterSheet!K:K, MasterSheet!B:B, B869, MasterSheet!D:D, C869, MasterSheet!H:H, D869)</f>
        <v>1</v>
      </c>
      <c r="I869" s="26">
        <f t="shared" si="54"/>
        <v>19998</v>
      </c>
      <c r="J869" s="28">
        <f>SUMIFS(MasterSheet!L:L, MasterSheet!B:B, B869, MasterSheet!D:D, C869, MasterSheet!H:H, D869)</f>
        <v>0</v>
      </c>
      <c r="K869" s="28">
        <f t="shared" si="55"/>
        <v>0</v>
      </c>
      <c r="L869" s="21" t="str">
        <f>UPPER(VLOOKUP(D869,MasterSheet!H:U,14,))</f>
        <v>BIOLEGEND</v>
      </c>
    </row>
    <row r="870" spans="1:12" x14ac:dyDescent="0.25">
      <c r="A870" s="21" t="str">
        <f t="shared" si="52"/>
        <v>BIOLEGEND</v>
      </c>
      <c r="B870" s="21" t="str">
        <v xml:space="preserve">EED116824  </v>
      </c>
      <c r="C870" s="30">
        <v>45845</v>
      </c>
      <c r="D870" s="21">
        <v>135216</v>
      </c>
      <c r="E870" s="21">
        <f>_xlfn.XLOOKUP(D870,MasterSheet!H:H,MasterSheet!F:F)</f>
        <v>18321.599999999999</v>
      </c>
      <c r="F870" s="22">
        <f>SUMIFS(MasterSheet!J:J, MasterSheet!B:B, B870, MasterSheet!D:D, C870, MasterSheet!H:H, D870)</f>
        <v>1</v>
      </c>
      <c r="G870" s="22">
        <f t="shared" si="53"/>
        <v>18321.599999999999</v>
      </c>
      <c r="H870" s="26">
        <f>SUMIFS(MasterSheet!K:K, MasterSheet!B:B, B870, MasterSheet!D:D, C870, MasterSheet!H:H, D870)</f>
        <v>1</v>
      </c>
      <c r="I870" s="26">
        <f t="shared" si="54"/>
        <v>18321.599999999999</v>
      </c>
      <c r="J870" s="28">
        <f>SUMIFS(MasterSheet!L:L, MasterSheet!B:B, B870, MasterSheet!D:D, C870, MasterSheet!H:H, D870)</f>
        <v>0</v>
      </c>
      <c r="K870" s="28">
        <f t="shared" si="55"/>
        <v>0</v>
      </c>
      <c r="L870" s="21" t="str">
        <f>UPPER(VLOOKUP(D870,MasterSheet!H:U,14,))</f>
        <v>BIOLEGEND</v>
      </c>
    </row>
    <row r="871" spans="1:12" x14ac:dyDescent="0.25">
      <c r="A871" s="21" t="str">
        <f t="shared" si="52"/>
        <v>BIOLEGEND</v>
      </c>
      <c r="B871" s="21" t="str">
        <v xml:space="preserve">EED116824  </v>
      </c>
      <c r="C871" s="30">
        <v>45845</v>
      </c>
      <c r="D871" s="21">
        <v>140704</v>
      </c>
      <c r="E871" s="21">
        <f>_xlfn.XLOOKUP(D871,MasterSheet!H:H,MasterSheet!F:F)</f>
        <v>14150.400000000001</v>
      </c>
      <c r="F871" s="22">
        <f>SUMIFS(MasterSheet!J:J, MasterSheet!B:B, B871, MasterSheet!D:D, C871, MasterSheet!H:H, D871)</f>
        <v>1</v>
      </c>
      <c r="G871" s="22">
        <f t="shared" si="53"/>
        <v>14150.400000000001</v>
      </c>
      <c r="H871" s="26">
        <f>SUMIFS(MasterSheet!K:K, MasterSheet!B:B, B871, MasterSheet!D:D, C871, MasterSheet!H:H, D871)</f>
        <v>1</v>
      </c>
      <c r="I871" s="26">
        <f t="shared" si="54"/>
        <v>14150.400000000001</v>
      </c>
      <c r="J871" s="28">
        <f>SUMIFS(MasterSheet!L:L, MasterSheet!B:B, B871, MasterSheet!D:D, C871, MasterSheet!H:H, D871)</f>
        <v>0</v>
      </c>
      <c r="K871" s="28">
        <f t="shared" si="55"/>
        <v>0</v>
      </c>
      <c r="L871" s="21" t="str">
        <f>UPPER(VLOOKUP(D871,MasterSheet!H:U,14,))</f>
        <v>BIOLEGEND</v>
      </c>
    </row>
    <row r="872" spans="1:12" x14ac:dyDescent="0.25">
      <c r="A872" s="21" t="str">
        <f t="shared" si="52"/>
        <v>BIOLEGEND</v>
      </c>
      <c r="B872" s="21" t="str">
        <v xml:space="preserve">EED116824  </v>
      </c>
      <c r="C872" s="30">
        <v>45845</v>
      </c>
      <c r="D872" s="21">
        <v>142506</v>
      </c>
      <c r="E872" s="21">
        <f>_xlfn.XLOOKUP(D872,MasterSheet!H:H,MasterSheet!F:F)</f>
        <v>19852.8</v>
      </c>
      <c r="F872" s="22">
        <f>SUMIFS(MasterSheet!J:J, MasterSheet!B:B, B872, MasterSheet!D:D, C872, MasterSheet!H:H, D872)</f>
        <v>1</v>
      </c>
      <c r="G872" s="22">
        <f t="shared" si="53"/>
        <v>19852.8</v>
      </c>
      <c r="H872" s="26">
        <f>SUMIFS(MasterSheet!K:K, MasterSheet!B:B, B872, MasterSheet!D:D, C872, MasterSheet!H:H, D872)</f>
        <v>1</v>
      </c>
      <c r="I872" s="26">
        <f t="shared" si="54"/>
        <v>19852.8</v>
      </c>
      <c r="J872" s="28">
        <f>SUMIFS(MasterSheet!L:L, MasterSheet!B:B, B872, MasterSheet!D:D, C872, MasterSheet!H:H, D872)</f>
        <v>0</v>
      </c>
      <c r="K872" s="28">
        <f t="shared" si="55"/>
        <v>0</v>
      </c>
      <c r="L872" s="21" t="str">
        <f>UPPER(VLOOKUP(D872,MasterSheet!H:U,14,))</f>
        <v>BIOLEGEND</v>
      </c>
    </row>
    <row r="873" spans="1:12" x14ac:dyDescent="0.25">
      <c r="A873" s="21" t="str">
        <f t="shared" si="52"/>
        <v>BIOLEGEND</v>
      </c>
      <c r="B873" s="21" t="str">
        <v xml:space="preserve">EED116824  </v>
      </c>
      <c r="C873" s="30">
        <v>45845</v>
      </c>
      <c r="D873" s="21">
        <v>142521</v>
      </c>
      <c r="E873" s="21">
        <f>_xlfn.XLOOKUP(D873,MasterSheet!H:H,MasterSheet!F:F)</f>
        <v>17292</v>
      </c>
      <c r="F873" s="22">
        <f>SUMIFS(MasterSheet!J:J, MasterSheet!B:B, B873, MasterSheet!D:D, C873, MasterSheet!H:H, D873)</f>
        <v>1</v>
      </c>
      <c r="G873" s="22">
        <f t="shared" si="53"/>
        <v>17292</v>
      </c>
      <c r="H873" s="26">
        <f>SUMIFS(MasterSheet!K:K, MasterSheet!B:B, B873, MasterSheet!D:D, C873, MasterSheet!H:H, D873)</f>
        <v>1</v>
      </c>
      <c r="I873" s="26">
        <f t="shared" si="54"/>
        <v>17292</v>
      </c>
      <c r="J873" s="28">
        <f>SUMIFS(MasterSheet!L:L, MasterSheet!B:B, B873, MasterSheet!D:D, C873, MasterSheet!H:H, D873)</f>
        <v>0</v>
      </c>
      <c r="K873" s="28">
        <f t="shared" si="55"/>
        <v>0</v>
      </c>
      <c r="L873" s="21" t="str">
        <f>UPPER(VLOOKUP(D873,MasterSheet!H:U,14,))</f>
        <v>BIOLEGEND</v>
      </c>
    </row>
    <row r="874" spans="1:12" x14ac:dyDescent="0.25">
      <c r="A874" s="21" t="str">
        <f t="shared" si="52"/>
        <v>BIOLEGEND</v>
      </c>
      <c r="B874" s="21" t="str">
        <v xml:space="preserve">EED116824  </v>
      </c>
      <c r="C874" s="30">
        <v>45845</v>
      </c>
      <c r="D874" s="21">
        <v>150408</v>
      </c>
      <c r="E874" s="21">
        <f>_xlfn.XLOOKUP(D874,MasterSheet!H:H,MasterSheet!F:F)</f>
        <v>16420.8</v>
      </c>
      <c r="F874" s="22">
        <f>SUMIFS(MasterSheet!J:J, MasterSheet!B:B, B874, MasterSheet!D:D, C874, MasterSheet!H:H, D874)</f>
        <v>1</v>
      </c>
      <c r="G874" s="22">
        <f t="shared" si="53"/>
        <v>16420.8</v>
      </c>
      <c r="H874" s="26">
        <f>SUMIFS(MasterSheet!K:K, MasterSheet!B:B, B874, MasterSheet!D:D, C874, MasterSheet!H:H, D874)</f>
        <v>1</v>
      </c>
      <c r="I874" s="26">
        <f t="shared" si="54"/>
        <v>16420.8</v>
      </c>
      <c r="J874" s="28">
        <f>SUMIFS(MasterSheet!L:L, MasterSheet!B:B, B874, MasterSheet!D:D, C874, MasterSheet!H:H, D874)</f>
        <v>0</v>
      </c>
      <c r="K874" s="28">
        <f t="shared" si="55"/>
        <v>0</v>
      </c>
      <c r="L874" s="21" t="str">
        <f>UPPER(VLOOKUP(D874,MasterSheet!H:U,14,))</f>
        <v>BIOLEGEND</v>
      </c>
    </row>
    <row r="875" spans="1:12" x14ac:dyDescent="0.25">
      <c r="A875" s="21" t="str">
        <f t="shared" si="52"/>
        <v>BIOLEGEND</v>
      </c>
      <c r="B875" s="21" t="str">
        <v xml:space="preserve">EED116824  </v>
      </c>
      <c r="C875" s="30">
        <v>45845</v>
      </c>
      <c r="D875" s="21">
        <v>158015</v>
      </c>
      <c r="E875" s="21">
        <f>_xlfn.XLOOKUP(D875,MasterSheet!H:H,MasterSheet!F:F)</f>
        <v>4963.2</v>
      </c>
      <c r="F875" s="22">
        <f>SUMIFS(MasterSheet!J:J, MasterSheet!B:B, B875, MasterSheet!D:D, C875, MasterSheet!H:H, D875)</f>
        <v>1</v>
      </c>
      <c r="G875" s="22">
        <f t="shared" si="53"/>
        <v>4963.2</v>
      </c>
      <c r="H875" s="26">
        <f>SUMIFS(MasterSheet!K:K, MasterSheet!B:B, B875, MasterSheet!D:D, C875, MasterSheet!H:H, D875)</f>
        <v>1</v>
      </c>
      <c r="I875" s="26">
        <f t="shared" si="54"/>
        <v>4963.2</v>
      </c>
      <c r="J875" s="28">
        <f>SUMIFS(MasterSheet!L:L, MasterSheet!B:B, B875, MasterSheet!D:D, C875, MasterSheet!H:H, D875)</f>
        <v>0</v>
      </c>
      <c r="K875" s="28">
        <f t="shared" si="55"/>
        <v>0</v>
      </c>
      <c r="L875" s="21" t="str">
        <f>UPPER(VLOOKUP(D875,MasterSheet!H:U,14,))</f>
        <v>BIOLEGEND</v>
      </c>
    </row>
    <row r="876" spans="1:12" x14ac:dyDescent="0.25">
      <c r="A876" s="21" t="str">
        <f t="shared" si="52"/>
        <v>BIOLEGEND</v>
      </c>
      <c r="B876" s="21" t="str">
        <v xml:space="preserve">EED116824  </v>
      </c>
      <c r="C876" s="30">
        <v>45845</v>
      </c>
      <c r="D876" s="21">
        <v>160903</v>
      </c>
      <c r="E876" s="21">
        <f>_xlfn.XLOOKUP(D876,MasterSheet!H:H,MasterSheet!F:F)</f>
        <v>4118.3999999999996</v>
      </c>
      <c r="F876" s="22">
        <f>SUMIFS(MasterSheet!J:J, MasterSheet!B:B, B876, MasterSheet!D:D, C876, MasterSheet!H:H, D876)</f>
        <v>1</v>
      </c>
      <c r="G876" s="22">
        <f t="shared" si="53"/>
        <v>4118.3999999999996</v>
      </c>
      <c r="H876" s="26">
        <f>SUMIFS(MasterSheet!K:K, MasterSheet!B:B, B876, MasterSheet!D:D, C876, MasterSheet!H:H, D876)</f>
        <v>1</v>
      </c>
      <c r="I876" s="26">
        <f t="shared" si="54"/>
        <v>4118.3999999999996</v>
      </c>
      <c r="J876" s="28">
        <f>SUMIFS(MasterSheet!L:L, MasterSheet!B:B, B876, MasterSheet!D:D, C876, MasterSheet!H:H, D876)</f>
        <v>0</v>
      </c>
      <c r="K876" s="28">
        <f t="shared" si="55"/>
        <v>0</v>
      </c>
      <c r="L876" s="21" t="str">
        <f>UPPER(VLOOKUP(D876,MasterSheet!H:U,14,))</f>
        <v>BIOLEGEND</v>
      </c>
    </row>
    <row r="877" spans="1:12" x14ac:dyDescent="0.25">
      <c r="A877" s="21" t="str">
        <f t="shared" si="52"/>
        <v>BIOLEGEND</v>
      </c>
      <c r="B877" s="21" t="str">
        <v xml:space="preserve">EED116824  </v>
      </c>
      <c r="C877" s="30">
        <v>45845</v>
      </c>
      <c r="D877" s="21">
        <v>166403</v>
      </c>
      <c r="E877" s="21">
        <f>_xlfn.XLOOKUP(D877,MasterSheet!H:H,MasterSheet!F:F)</f>
        <v>4224</v>
      </c>
      <c r="F877" s="22">
        <f>SUMIFS(MasterSheet!J:J, MasterSheet!B:B, B877, MasterSheet!D:D, C877, MasterSheet!H:H, D877)</f>
        <v>1</v>
      </c>
      <c r="G877" s="22">
        <f t="shared" si="53"/>
        <v>4224</v>
      </c>
      <c r="H877" s="26">
        <f>SUMIFS(MasterSheet!K:K, MasterSheet!B:B, B877, MasterSheet!D:D, C877, MasterSheet!H:H, D877)</f>
        <v>1</v>
      </c>
      <c r="I877" s="26">
        <f t="shared" si="54"/>
        <v>4224</v>
      </c>
      <c r="J877" s="28">
        <f>SUMIFS(MasterSheet!L:L, MasterSheet!B:B, B877, MasterSheet!D:D, C877, MasterSheet!H:H, D877)</f>
        <v>0</v>
      </c>
      <c r="K877" s="28">
        <f t="shared" si="55"/>
        <v>0</v>
      </c>
      <c r="L877" s="21" t="str">
        <f>UPPER(VLOOKUP(D877,MasterSheet!H:U,14,))</f>
        <v>BIOLEGEND</v>
      </c>
    </row>
    <row r="878" spans="1:12" x14ac:dyDescent="0.25">
      <c r="A878" s="21" t="str">
        <f t="shared" si="52"/>
        <v>BIOLEGEND</v>
      </c>
      <c r="B878" s="21" t="str">
        <v xml:space="preserve">EED116824  </v>
      </c>
      <c r="C878" s="30">
        <v>45845</v>
      </c>
      <c r="D878" s="21">
        <v>300006</v>
      </c>
      <c r="E878" s="21">
        <f>_xlfn.XLOOKUP(D878,MasterSheet!H:H,MasterSheet!F:F)</f>
        <v>18480</v>
      </c>
      <c r="F878" s="22">
        <f>SUMIFS(MasterSheet!J:J, MasterSheet!B:B, B878, MasterSheet!D:D, C878, MasterSheet!H:H, D878)</f>
        <v>1</v>
      </c>
      <c r="G878" s="22">
        <f t="shared" si="53"/>
        <v>18480</v>
      </c>
      <c r="H878" s="26">
        <f>SUMIFS(MasterSheet!K:K, MasterSheet!B:B, B878, MasterSheet!D:D, C878, MasterSheet!H:H, D878)</f>
        <v>1</v>
      </c>
      <c r="I878" s="26">
        <f t="shared" si="54"/>
        <v>18480</v>
      </c>
      <c r="J878" s="28">
        <f>SUMIFS(MasterSheet!L:L, MasterSheet!B:B, B878, MasterSheet!D:D, C878, MasterSheet!H:H, D878)</f>
        <v>0</v>
      </c>
      <c r="K878" s="28">
        <f t="shared" si="55"/>
        <v>0</v>
      </c>
      <c r="L878" s="21" t="str">
        <f>UPPER(VLOOKUP(D878,MasterSheet!H:U,14,))</f>
        <v>BIOLEGEND</v>
      </c>
    </row>
    <row r="879" spans="1:12" x14ac:dyDescent="0.25">
      <c r="A879" s="21" t="str">
        <f t="shared" si="52"/>
        <v>BIOLEGEND</v>
      </c>
      <c r="B879" s="21" t="str">
        <v xml:space="preserve">EED116824  </v>
      </c>
      <c r="C879" s="30">
        <v>45845</v>
      </c>
      <c r="D879" s="21">
        <v>300308</v>
      </c>
      <c r="E879" s="21">
        <f>_xlfn.XLOOKUP(D879,MasterSheet!H:H,MasterSheet!F:F)</f>
        <v>3220.8</v>
      </c>
      <c r="F879" s="22">
        <f>SUMIFS(MasterSheet!J:J, MasterSheet!B:B, B879, MasterSheet!D:D, C879, MasterSheet!H:H, D879)</f>
        <v>2</v>
      </c>
      <c r="G879" s="22">
        <f t="shared" si="53"/>
        <v>6441.6</v>
      </c>
      <c r="H879" s="26">
        <f>SUMIFS(MasterSheet!K:K, MasterSheet!B:B, B879, MasterSheet!D:D, C879, MasterSheet!H:H, D879)</f>
        <v>2</v>
      </c>
      <c r="I879" s="26">
        <f t="shared" si="54"/>
        <v>6441.6</v>
      </c>
      <c r="J879" s="28">
        <f>SUMIFS(MasterSheet!L:L, MasterSheet!B:B, B879, MasterSheet!D:D, C879, MasterSheet!H:H, D879)</f>
        <v>0</v>
      </c>
      <c r="K879" s="28">
        <f t="shared" si="55"/>
        <v>0</v>
      </c>
      <c r="L879" s="21" t="str">
        <f>UPPER(VLOOKUP(D879,MasterSheet!H:U,14,))</f>
        <v>BIOLEGEND</v>
      </c>
    </row>
    <row r="880" spans="1:12" x14ac:dyDescent="0.25">
      <c r="A880" s="21" t="str">
        <f t="shared" si="52"/>
        <v>BIOLEGEND</v>
      </c>
      <c r="B880" s="21" t="str">
        <v xml:space="preserve">EED116824  </v>
      </c>
      <c r="C880" s="30">
        <v>45845</v>
      </c>
      <c r="D880" s="21">
        <v>300312</v>
      </c>
      <c r="E880" s="21">
        <f>_xlfn.XLOOKUP(D880,MasterSheet!H:H,MasterSheet!F:F)</f>
        <v>4382.3999999999996</v>
      </c>
      <c r="F880" s="22">
        <f>SUMIFS(MasterSheet!J:J, MasterSheet!B:B, B880, MasterSheet!D:D, C880, MasterSheet!H:H, D880)</f>
        <v>5</v>
      </c>
      <c r="G880" s="22">
        <f t="shared" si="53"/>
        <v>21912</v>
      </c>
      <c r="H880" s="26">
        <f>SUMIFS(MasterSheet!K:K, MasterSheet!B:B, B880, MasterSheet!D:D, C880, MasterSheet!H:H, D880)</f>
        <v>5</v>
      </c>
      <c r="I880" s="26">
        <f t="shared" si="54"/>
        <v>21912</v>
      </c>
      <c r="J880" s="28">
        <f>SUMIFS(MasterSheet!L:L, MasterSheet!B:B, B880, MasterSheet!D:D, C880, MasterSheet!H:H, D880)</f>
        <v>0</v>
      </c>
      <c r="K880" s="28">
        <f t="shared" si="55"/>
        <v>0</v>
      </c>
      <c r="L880" s="21" t="str">
        <f>UPPER(VLOOKUP(D880,MasterSheet!H:U,14,))</f>
        <v>BIOLEGEND</v>
      </c>
    </row>
    <row r="881" spans="1:12" x14ac:dyDescent="0.25">
      <c r="A881" s="21" t="str">
        <f t="shared" si="52"/>
        <v>BIOLEGEND</v>
      </c>
      <c r="B881" s="21" t="str">
        <v xml:space="preserve">EED116824  </v>
      </c>
      <c r="C881" s="30">
        <v>45845</v>
      </c>
      <c r="D881" s="21">
        <v>300406</v>
      </c>
      <c r="E881" s="21">
        <f>_xlfn.XLOOKUP(D881,MasterSheet!H:H,MasterSheet!F:F)</f>
        <v>3080</v>
      </c>
      <c r="F881" s="22">
        <f>SUMIFS(MasterSheet!J:J, MasterSheet!B:B, B881, MasterSheet!D:D, C881, MasterSheet!H:H, D881)</f>
        <v>4</v>
      </c>
      <c r="G881" s="22">
        <f t="shared" si="53"/>
        <v>12320</v>
      </c>
      <c r="H881" s="26">
        <f>SUMIFS(MasterSheet!K:K, MasterSheet!B:B, B881, MasterSheet!D:D, C881, MasterSheet!H:H, D881)</f>
        <v>4</v>
      </c>
      <c r="I881" s="26">
        <f t="shared" si="54"/>
        <v>12320</v>
      </c>
      <c r="J881" s="28">
        <f>SUMIFS(MasterSheet!L:L, MasterSheet!B:B, B881, MasterSheet!D:D, C881, MasterSheet!H:H, D881)</f>
        <v>0</v>
      </c>
      <c r="K881" s="28">
        <f t="shared" si="55"/>
        <v>0</v>
      </c>
      <c r="L881" s="21" t="str">
        <f>UPPER(VLOOKUP(D881,MasterSheet!H:U,14,))</f>
        <v>BIOLEGEND</v>
      </c>
    </row>
    <row r="882" spans="1:12" x14ac:dyDescent="0.25">
      <c r="A882" s="21" t="str">
        <f t="shared" si="52"/>
        <v>BIOLEGEND</v>
      </c>
      <c r="B882" s="21" t="str">
        <v xml:space="preserve">EED116824  </v>
      </c>
      <c r="C882" s="30">
        <v>45845</v>
      </c>
      <c r="D882" s="21">
        <v>300428</v>
      </c>
      <c r="E882" s="21">
        <f>_xlfn.XLOOKUP(D882,MasterSheet!H:H,MasterSheet!F:F)</f>
        <v>17688</v>
      </c>
      <c r="F882" s="22">
        <f>SUMIFS(MasterSheet!J:J, MasterSheet!B:B, B882, MasterSheet!D:D, C882, MasterSheet!H:H, D882)</f>
        <v>1</v>
      </c>
      <c r="G882" s="22">
        <f t="shared" si="53"/>
        <v>17688</v>
      </c>
      <c r="H882" s="26">
        <f>SUMIFS(MasterSheet!K:K, MasterSheet!B:B, B882, MasterSheet!D:D, C882, MasterSheet!H:H, D882)</f>
        <v>1</v>
      </c>
      <c r="I882" s="26">
        <f t="shared" si="54"/>
        <v>17688</v>
      </c>
      <c r="J882" s="28">
        <f>SUMIFS(MasterSheet!L:L, MasterSheet!B:B, B882, MasterSheet!D:D, C882, MasterSheet!H:H, D882)</f>
        <v>0</v>
      </c>
      <c r="K882" s="28">
        <f t="shared" si="55"/>
        <v>0</v>
      </c>
      <c r="L882" s="21" t="str">
        <f>UPPER(VLOOKUP(D882,MasterSheet!H:U,14,))</f>
        <v>BIOLEGEND</v>
      </c>
    </row>
    <row r="883" spans="1:12" x14ac:dyDescent="0.25">
      <c r="A883" s="21" t="str">
        <f t="shared" si="52"/>
        <v>BIOLEGEND</v>
      </c>
      <c r="B883" s="21" t="str">
        <v xml:space="preserve">EED116824  </v>
      </c>
      <c r="C883" s="30">
        <v>45845</v>
      </c>
      <c r="D883" s="21">
        <v>302077</v>
      </c>
      <c r="E883" s="21">
        <f>_xlfn.XLOOKUP(D883,MasterSheet!H:H,MasterSheet!F:F)</f>
        <v>10032</v>
      </c>
      <c r="F883" s="22">
        <f>SUMIFS(MasterSheet!J:J, MasterSheet!B:B, B883, MasterSheet!D:D, C883, MasterSheet!H:H, D883)</f>
        <v>1</v>
      </c>
      <c r="G883" s="22">
        <f t="shared" si="53"/>
        <v>10032</v>
      </c>
      <c r="H883" s="26">
        <f>SUMIFS(MasterSheet!K:K, MasterSheet!B:B, B883, MasterSheet!D:D, C883, MasterSheet!H:H, D883)</f>
        <v>1</v>
      </c>
      <c r="I883" s="26">
        <f t="shared" si="54"/>
        <v>10032</v>
      </c>
      <c r="J883" s="28">
        <f>SUMIFS(MasterSheet!L:L, MasterSheet!B:B, B883, MasterSheet!D:D, C883, MasterSheet!H:H, D883)</f>
        <v>0</v>
      </c>
      <c r="K883" s="28">
        <f t="shared" si="55"/>
        <v>0</v>
      </c>
      <c r="L883" s="21" t="str">
        <f>UPPER(VLOOKUP(D883,MasterSheet!H:U,14,))</f>
        <v>BIOLEGEND</v>
      </c>
    </row>
    <row r="884" spans="1:12" x14ac:dyDescent="0.25">
      <c r="A884" s="21" t="str">
        <f t="shared" si="52"/>
        <v>BIOLEGEND</v>
      </c>
      <c r="B884" s="21" t="str">
        <v xml:space="preserve">EED116824  </v>
      </c>
      <c r="C884" s="30">
        <v>45845</v>
      </c>
      <c r="D884" s="21">
        <v>302109</v>
      </c>
      <c r="E884" s="21">
        <f>_xlfn.XLOOKUP(D884,MasterSheet!H:H,MasterSheet!F:F)</f>
        <v>6811.2000000000007</v>
      </c>
      <c r="F884" s="22">
        <f>SUMIFS(MasterSheet!J:J, MasterSheet!B:B, B884, MasterSheet!D:D, C884, MasterSheet!H:H, D884)</f>
        <v>2</v>
      </c>
      <c r="G884" s="22">
        <f t="shared" si="53"/>
        <v>13622.400000000001</v>
      </c>
      <c r="H884" s="26">
        <f>SUMIFS(MasterSheet!K:K, MasterSheet!B:B, B884, MasterSheet!D:D, C884, MasterSheet!H:H, D884)</f>
        <v>2</v>
      </c>
      <c r="I884" s="26">
        <f t="shared" si="54"/>
        <v>13622.400000000001</v>
      </c>
      <c r="J884" s="28">
        <f>SUMIFS(MasterSheet!L:L, MasterSheet!B:B, B884, MasterSheet!D:D, C884, MasterSheet!H:H, D884)</f>
        <v>0</v>
      </c>
      <c r="K884" s="28">
        <f t="shared" si="55"/>
        <v>0</v>
      </c>
      <c r="L884" s="21" t="str">
        <f>UPPER(VLOOKUP(D884,MasterSheet!H:U,14,))</f>
        <v>BIOLEGEND</v>
      </c>
    </row>
    <row r="885" spans="1:12" x14ac:dyDescent="0.25">
      <c r="A885" s="21" t="str">
        <f t="shared" si="52"/>
        <v>BIOLEGEND</v>
      </c>
      <c r="B885" s="21" t="str">
        <v xml:space="preserve">EED116824  </v>
      </c>
      <c r="C885" s="30">
        <v>45845</v>
      </c>
      <c r="D885" s="21">
        <v>302630</v>
      </c>
      <c r="E885" s="21">
        <f>_xlfn.XLOOKUP(D885,MasterSheet!H:H,MasterSheet!F:F)</f>
        <v>25146</v>
      </c>
      <c r="F885" s="22">
        <f>SUMIFS(MasterSheet!J:J, MasterSheet!B:B, B885, MasterSheet!D:D, C885, MasterSheet!H:H, D885)</f>
        <v>1</v>
      </c>
      <c r="G885" s="22">
        <f t="shared" si="53"/>
        <v>25146</v>
      </c>
      <c r="H885" s="26">
        <f>SUMIFS(MasterSheet!K:K, MasterSheet!B:B, B885, MasterSheet!D:D, C885, MasterSheet!H:H, D885)</f>
        <v>1</v>
      </c>
      <c r="I885" s="26">
        <f t="shared" si="54"/>
        <v>25146</v>
      </c>
      <c r="J885" s="28">
        <f>SUMIFS(MasterSheet!L:L, MasterSheet!B:B, B885, MasterSheet!D:D, C885, MasterSheet!H:H, D885)</f>
        <v>0</v>
      </c>
      <c r="K885" s="28">
        <f t="shared" si="55"/>
        <v>0</v>
      </c>
      <c r="L885" s="21" t="str">
        <f>UPPER(VLOOKUP(D885,MasterSheet!H:U,14,))</f>
        <v>BIOLEGEND</v>
      </c>
    </row>
    <row r="886" spans="1:12" x14ac:dyDescent="0.25">
      <c r="A886" s="21" t="str">
        <f t="shared" si="52"/>
        <v>BIOLEGEND</v>
      </c>
      <c r="B886" s="21" t="str">
        <v xml:space="preserve">EED116824  </v>
      </c>
      <c r="C886" s="30">
        <v>45845</v>
      </c>
      <c r="D886" s="21">
        <v>303706</v>
      </c>
      <c r="E886" s="21">
        <f>_xlfn.XLOOKUP(D886,MasterSheet!H:H,MasterSheet!F:F)</f>
        <v>13305.599999999999</v>
      </c>
      <c r="F886" s="22">
        <f>SUMIFS(MasterSheet!J:J, MasterSheet!B:B, B886, MasterSheet!D:D, C886, MasterSheet!H:H, D886)</f>
        <v>1</v>
      </c>
      <c r="G886" s="22">
        <f t="shared" si="53"/>
        <v>13305.599999999999</v>
      </c>
      <c r="H886" s="26">
        <f>SUMIFS(MasterSheet!K:K, MasterSheet!B:B, B886, MasterSheet!D:D, C886, MasterSheet!H:H, D886)</f>
        <v>1</v>
      </c>
      <c r="I886" s="26">
        <f t="shared" si="54"/>
        <v>13305.599999999999</v>
      </c>
      <c r="J886" s="28">
        <f>SUMIFS(MasterSheet!L:L, MasterSheet!B:B, B886, MasterSheet!D:D, C886, MasterSheet!H:H, D886)</f>
        <v>0</v>
      </c>
      <c r="K886" s="28">
        <f t="shared" si="55"/>
        <v>0</v>
      </c>
      <c r="L886" s="21" t="str">
        <f>UPPER(VLOOKUP(D886,MasterSheet!H:U,14,))</f>
        <v>BIOLEGEND</v>
      </c>
    </row>
    <row r="887" spans="1:12" x14ac:dyDescent="0.25">
      <c r="A887" s="21" t="str">
        <f t="shared" si="52"/>
        <v>BIOLEGEND</v>
      </c>
      <c r="B887" s="21" t="str">
        <v xml:space="preserve">EED116824  </v>
      </c>
      <c r="C887" s="30">
        <v>45845</v>
      </c>
      <c r="D887" s="21">
        <v>304024</v>
      </c>
      <c r="E887" s="21">
        <f>_xlfn.XLOOKUP(D887,MasterSheet!H:H,MasterSheet!F:F)</f>
        <v>13992</v>
      </c>
      <c r="F887" s="22">
        <f>SUMIFS(MasterSheet!J:J, MasterSheet!B:B, B887, MasterSheet!D:D, C887, MasterSheet!H:H, D887)</f>
        <v>1</v>
      </c>
      <c r="G887" s="22">
        <f t="shared" si="53"/>
        <v>13992</v>
      </c>
      <c r="H887" s="26">
        <f>SUMIFS(MasterSheet!K:K, MasterSheet!B:B, B887, MasterSheet!D:D, C887, MasterSheet!H:H, D887)</f>
        <v>1</v>
      </c>
      <c r="I887" s="26">
        <f t="shared" si="54"/>
        <v>13992</v>
      </c>
      <c r="J887" s="28">
        <f>SUMIFS(MasterSheet!L:L, MasterSheet!B:B, B887, MasterSheet!D:D, C887, MasterSheet!H:H, D887)</f>
        <v>0</v>
      </c>
      <c r="K887" s="28">
        <f t="shared" si="55"/>
        <v>0</v>
      </c>
      <c r="L887" s="21" t="str">
        <f>UPPER(VLOOKUP(D887,MasterSheet!H:U,14,))</f>
        <v>BIOLEGEND</v>
      </c>
    </row>
    <row r="888" spans="1:12" x14ac:dyDescent="0.25">
      <c r="A888" s="21" t="str">
        <f t="shared" si="52"/>
        <v>BIOLEGEND</v>
      </c>
      <c r="B888" s="21" t="str">
        <v xml:space="preserve">EED116824  </v>
      </c>
      <c r="C888" s="30">
        <v>45845</v>
      </c>
      <c r="D888" s="21">
        <v>304105</v>
      </c>
      <c r="E888" s="21">
        <f>_xlfn.XLOOKUP(D888,MasterSheet!H:H,MasterSheet!F:F)</f>
        <v>1478.4</v>
      </c>
      <c r="F888" s="22">
        <f>SUMIFS(MasterSheet!J:J, MasterSheet!B:B, B888, MasterSheet!D:D, C888, MasterSheet!H:H, D888)</f>
        <v>1</v>
      </c>
      <c r="G888" s="22">
        <f t="shared" si="53"/>
        <v>1478.4</v>
      </c>
      <c r="H888" s="26">
        <f>SUMIFS(MasterSheet!K:K, MasterSheet!B:B, B888, MasterSheet!D:D, C888, MasterSheet!H:H, D888)</f>
        <v>1</v>
      </c>
      <c r="I888" s="26">
        <f t="shared" si="54"/>
        <v>1478.4</v>
      </c>
      <c r="J888" s="28">
        <f>SUMIFS(MasterSheet!L:L, MasterSheet!B:B, B888, MasterSheet!D:D, C888, MasterSheet!H:H, D888)</f>
        <v>0</v>
      </c>
      <c r="K888" s="28">
        <f t="shared" si="55"/>
        <v>0</v>
      </c>
      <c r="L888" s="21" t="str">
        <f>UPPER(VLOOKUP(D888,MasterSheet!H:U,14,))</f>
        <v>BIOLEGEND</v>
      </c>
    </row>
    <row r="889" spans="1:12" x14ac:dyDescent="0.25">
      <c r="A889" s="21" t="str">
        <f t="shared" si="52"/>
        <v>BIOLEGEND</v>
      </c>
      <c r="B889" s="21" t="str">
        <v xml:space="preserve">EED116824  </v>
      </c>
      <c r="C889" s="30">
        <v>45845</v>
      </c>
      <c r="D889" s="21">
        <v>305227</v>
      </c>
      <c r="E889" s="21">
        <f>_xlfn.XLOOKUP(D889,MasterSheet!H:H,MasterSheet!F:F)</f>
        <v>16368</v>
      </c>
      <c r="F889" s="22">
        <f>SUMIFS(MasterSheet!J:J, MasterSheet!B:B, B889, MasterSheet!D:D, C889, MasterSheet!H:H, D889)</f>
        <v>1</v>
      </c>
      <c r="G889" s="22">
        <f t="shared" si="53"/>
        <v>16368</v>
      </c>
      <c r="H889" s="26">
        <f>SUMIFS(MasterSheet!K:K, MasterSheet!B:B, B889, MasterSheet!D:D, C889, MasterSheet!H:H, D889)</f>
        <v>1</v>
      </c>
      <c r="I889" s="26">
        <f t="shared" si="54"/>
        <v>16368</v>
      </c>
      <c r="J889" s="28">
        <f>SUMIFS(MasterSheet!L:L, MasterSheet!B:B, B889, MasterSheet!D:D, C889, MasterSheet!H:H, D889)</f>
        <v>0</v>
      </c>
      <c r="K889" s="28">
        <f t="shared" si="55"/>
        <v>0</v>
      </c>
      <c r="L889" s="21" t="str">
        <f>UPPER(VLOOKUP(D889,MasterSheet!H:U,14,))</f>
        <v>BIOLEGEND</v>
      </c>
    </row>
    <row r="890" spans="1:12" x14ac:dyDescent="0.25">
      <c r="A890" s="21" t="str">
        <f t="shared" si="52"/>
        <v>BIOLEGEND</v>
      </c>
      <c r="B890" s="21" t="str">
        <v xml:space="preserve">EED116824  </v>
      </c>
      <c r="C890" s="30">
        <v>45845</v>
      </c>
      <c r="D890" s="21">
        <v>305461</v>
      </c>
      <c r="E890" s="21">
        <f>_xlfn.XLOOKUP(D890,MasterSheet!H:H,MasterSheet!F:F)</f>
        <v>9292.7999999999993</v>
      </c>
      <c r="F890" s="22">
        <f>SUMIFS(MasterSheet!J:J, MasterSheet!B:B, B890, MasterSheet!D:D, C890, MasterSheet!H:H, D890)</f>
        <v>1</v>
      </c>
      <c r="G890" s="22">
        <f t="shared" si="53"/>
        <v>9292.7999999999993</v>
      </c>
      <c r="H890" s="26">
        <f>SUMIFS(MasterSheet!K:K, MasterSheet!B:B, B890, MasterSheet!D:D, C890, MasterSheet!H:H, D890)</f>
        <v>1</v>
      </c>
      <c r="I890" s="26">
        <f t="shared" si="54"/>
        <v>9292.7999999999993</v>
      </c>
      <c r="J890" s="28">
        <f>SUMIFS(MasterSheet!L:L, MasterSheet!B:B, B890, MasterSheet!D:D, C890, MasterSheet!H:H, D890)</f>
        <v>0</v>
      </c>
      <c r="K890" s="28">
        <f t="shared" si="55"/>
        <v>0</v>
      </c>
      <c r="L890" s="21" t="str">
        <f>UPPER(VLOOKUP(D890,MasterSheet!H:U,14,))</f>
        <v>BIOLEGEND</v>
      </c>
    </row>
    <row r="891" spans="1:12" x14ac:dyDescent="0.25">
      <c r="A891" s="21" t="str">
        <f t="shared" si="52"/>
        <v>BIOLEGEND</v>
      </c>
      <c r="B891" s="21" t="str">
        <v xml:space="preserve">EED116824  </v>
      </c>
      <c r="C891" s="30">
        <v>45845</v>
      </c>
      <c r="D891" s="21">
        <v>306505</v>
      </c>
      <c r="E891" s="21">
        <f>_xlfn.XLOOKUP(D891,MasterSheet!H:H,MasterSheet!F:F)</f>
        <v>6811.2000000000007</v>
      </c>
      <c r="F891" s="22">
        <f>SUMIFS(MasterSheet!J:J, MasterSheet!B:B, B891, MasterSheet!D:D, C891, MasterSheet!H:H, D891)</f>
        <v>1</v>
      </c>
      <c r="G891" s="22">
        <f t="shared" si="53"/>
        <v>6811.2000000000007</v>
      </c>
      <c r="H891" s="26">
        <f>SUMIFS(MasterSheet!K:K, MasterSheet!B:B, B891, MasterSheet!D:D, C891, MasterSheet!H:H, D891)</f>
        <v>1</v>
      </c>
      <c r="I891" s="26">
        <f t="shared" si="54"/>
        <v>6811.2000000000007</v>
      </c>
      <c r="J891" s="28">
        <f>SUMIFS(MasterSheet!L:L, MasterSheet!B:B, B891, MasterSheet!D:D, C891, MasterSheet!H:H, D891)</f>
        <v>0</v>
      </c>
      <c r="K891" s="28">
        <f t="shared" si="55"/>
        <v>0</v>
      </c>
      <c r="L891" s="21" t="str">
        <f>UPPER(VLOOKUP(D891,MasterSheet!H:U,14,))</f>
        <v>BIOLEGEND</v>
      </c>
    </row>
    <row r="892" spans="1:12" x14ac:dyDescent="0.25">
      <c r="A892" s="21" t="str">
        <f t="shared" si="52"/>
        <v>BIOLEGEND</v>
      </c>
      <c r="B892" s="21" t="str">
        <v xml:space="preserve">EED116824  </v>
      </c>
      <c r="C892" s="30">
        <v>45845</v>
      </c>
      <c r="D892" s="21">
        <v>307626</v>
      </c>
      <c r="E892" s="21">
        <f>_xlfn.XLOOKUP(D892,MasterSheet!H:H,MasterSheet!F:F)</f>
        <v>13992</v>
      </c>
      <c r="F892" s="22">
        <f>SUMIFS(MasterSheet!J:J, MasterSheet!B:B, B892, MasterSheet!D:D, C892, MasterSheet!H:H, D892)</f>
        <v>1</v>
      </c>
      <c r="G892" s="22">
        <f t="shared" si="53"/>
        <v>13992</v>
      </c>
      <c r="H892" s="26">
        <f>SUMIFS(MasterSheet!K:K, MasterSheet!B:B, B892, MasterSheet!D:D, C892, MasterSheet!H:H, D892)</f>
        <v>1</v>
      </c>
      <c r="I892" s="26">
        <f t="shared" si="54"/>
        <v>13992</v>
      </c>
      <c r="J892" s="28">
        <f>SUMIFS(MasterSheet!L:L, MasterSheet!B:B, B892, MasterSheet!D:D, C892, MasterSheet!H:H, D892)</f>
        <v>0</v>
      </c>
      <c r="K892" s="28">
        <f t="shared" si="55"/>
        <v>0</v>
      </c>
      <c r="L892" s="21" t="str">
        <f>UPPER(VLOOKUP(D892,MasterSheet!H:U,14,))</f>
        <v>BIOLEGEND</v>
      </c>
    </row>
    <row r="893" spans="1:12" x14ac:dyDescent="0.25">
      <c r="A893" s="21" t="str">
        <f t="shared" si="52"/>
        <v>BIOLEGEND</v>
      </c>
      <c r="B893" s="21" t="str">
        <v xml:space="preserve">EED116824  </v>
      </c>
      <c r="C893" s="30">
        <v>45845</v>
      </c>
      <c r="D893" s="21">
        <v>307673</v>
      </c>
      <c r="E893" s="21">
        <f>_xlfn.XLOOKUP(D893,MasterSheet!H:H,MasterSheet!F:F)</f>
        <v>9292.7999999999993</v>
      </c>
      <c r="F893" s="22">
        <f>SUMIFS(MasterSheet!J:J, MasterSheet!B:B, B893, MasterSheet!D:D, C893, MasterSheet!H:H, D893)</f>
        <v>1</v>
      </c>
      <c r="G893" s="22">
        <f t="shared" si="53"/>
        <v>9292.7999999999993</v>
      </c>
      <c r="H893" s="26">
        <f>SUMIFS(MasterSheet!K:K, MasterSheet!B:B, B893, MasterSheet!D:D, C893, MasterSheet!H:H, D893)</f>
        <v>1</v>
      </c>
      <c r="I893" s="26">
        <f t="shared" si="54"/>
        <v>9292.7999999999993</v>
      </c>
      <c r="J893" s="28">
        <f>SUMIFS(MasterSheet!L:L, MasterSheet!B:B, B893, MasterSheet!D:D, C893, MasterSheet!H:H, D893)</f>
        <v>0</v>
      </c>
      <c r="K893" s="28">
        <f t="shared" si="55"/>
        <v>0</v>
      </c>
      <c r="L893" s="21" t="str">
        <f>UPPER(VLOOKUP(D893,MasterSheet!H:U,14,))</f>
        <v>BIOLEGEND</v>
      </c>
    </row>
    <row r="894" spans="1:12" x14ac:dyDescent="0.25">
      <c r="A894" s="21" t="str">
        <f t="shared" si="52"/>
        <v>BIOLEGEND</v>
      </c>
      <c r="B894" s="21" t="str">
        <v xml:space="preserve">EED116824  </v>
      </c>
      <c r="C894" s="30">
        <v>45845</v>
      </c>
      <c r="D894" s="21">
        <v>308119</v>
      </c>
      <c r="E894" s="21">
        <f>_xlfn.XLOOKUP(D894,MasterSheet!H:H,MasterSheet!F:F)</f>
        <v>12738</v>
      </c>
      <c r="F894" s="22">
        <f>SUMIFS(MasterSheet!J:J, MasterSheet!B:B, B894, MasterSheet!D:D, C894, MasterSheet!H:H, D894)</f>
        <v>1</v>
      </c>
      <c r="G894" s="22">
        <f t="shared" si="53"/>
        <v>12738</v>
      </c>
      <c r="H894" s="26">
        <f>SUMIFS(MasterSheet!K:K, MasterSheet!B:B, B894, MasterSheet!D:D, C894, MasterSheet!H:H, D894)</f>
        <v>1</v>
      </c>
      <c r="I894" s="26">
        <f t="shared" si="54"/>
        <v>12738</v>
      </c>
      <c r="J894" s="28">
        <f>SUMIFS(MasterSheet!L:L, MasterSheet!B:B, B894, MasterSheet!D:D, C894, MasterSheet!H:H, D894)</f>
        <v>0</v>
      </c>
      <c r="K894" s="28">
        <f t="shared" si="55"/>
        <v>0</v>
      </c>
      <c r="L894" s="21" t="str">
        <f>UPPER(VLOOKUP(D894,MasterSheet!H:U,14,))</f>
        <v>BIOLEGEND</v>
      </c>
    </row>
    <row r="895" spans="1:12" x14ac:dyDescent="0.25">
      <c r="A895" s="21" t="str">
        <f t="shared" si="52"/>
        <v>BIOLEGEND</v>
      </c>
      <c r="B895" s="21" t="str">
        <v xml:space="preserve">EED116824  </v>
      </c>
      <c r="C895" s="30">
        <v>45845</v>
      </c>
      <c r="D895" s="21">
        <v>310918</v>
      </c>
      <c r="E895" s="21">
        <f>_xlfn.XLOOKUP(D895,MasterSheet!H:H,MasterSheet!F:F)</f>
        <v>13992</v>
      </c>
      <c r="F895" s="22">
        <f>SUMIFS(MasterSheet!J:J, MasterSheet!B:B, B895, MasterSheet!D:D, C895, MasterSheet!H:H, D895)</f>
        <v>1</v>
      </c>
      <c r="G895" s="22">
        <f t="shared" si="53"/>
        <v>13992</v>
      </c>
      <c r="H895" s="26">
        <f>SUMIFS(MasterSheet!K:K, MasterSheet!B:B, B895, MasterSheet!D:D, C895, MasterSheet!H:H, D895)</f>
        <v>1</v>
      </c>
      <c r="I895" s="26">
        <f t="shared" si="54"/>
        <v>13992</v>
      </c>
      <c r="J895" s="28">
        <f>SUMIFS(MasterSheet!L:L, MasterSheet!B:B, B895, MasterSheet!D:D, C895, MasterSheet!H:H, D895)</f>
        <v>0</v>
      </c>
      <c r="K895" s="28">
        <f t="shared" si="55"/>
        <v>0</v>
      </c>
      <c r="L895" s="21" t="str">
        <f>UPPER(VLOOKUP(D895,MasterSheet!H:U,14,))</f>
        <v>BIOLEGEND</v>
      </c>
    </row>
    <row r="896" spans="1:12" x14ac:dyDescent="0.25">
      <c r="A896" s="21" t="str">
        <f t="shared" si="52"/>
        <v>BIOLEGEND</v>
      </c>
      <c r="B896" s="21" t="str">
        <v xml:space="preserve">EED116824  </v>
      </c>
      <c r="C896" s="30">
        <v>45845</v>
      </c>
      <c r="D896" s="21">
        <v>311115</v>
      </c>
      <c r="E896" s="21">
        <f>_xlfn.XLOOKUP(D896,MasterSheet!H:H,MasterSheet!F:F)</f>
        <v>9292.7999999999993</v>
      </c>
      <c r="F896" s="22">
        <f>SUMIFS(MasterSheet!J:J, MasterSheet!B:B, B896, MasterSheet!D:D, C896, MasterSheet!H:H, D896)</f>
        <v>1</v>
      </c>
      <c r="G896" s="22">
        <f t="shared" si="53"/>
        <v>9292.7999999999993</v>
      </c>
      <c r="H896" s="26">
        <f>SUMIFS(MasterSheet!K:K, MasterSheet!B:B, B896, MasterSheet!D:D, C896, MasterSheet!H:H, D896)</f>
        <v>1</v>
      </c>
      <c r="I896" s="26">
        <f t="shared" si="54"/>
        <v>9292.7999999999993</v>
      </c>
      <c r="J896" s="28">
        <f>SUMIFS(MasterSheet!L:L, MasterSheet!B:B, B896, MasterSheet!D:D, C896, MasterSheet!H:H, D896)</f>
        <v>0</v>
      </c>
      <c r="K896" s="28">
        <f t="shared" si="55"/>
        <v>0</v>
      </c>
      <c r="L896" s="21" t="str">
        <f>UPPER(VLOOKUP(D896,MasterSheet!H:U,14,))</f>
        <v>BIOLEGEND</v>
      </c>
    </row>
    <row r="897" spans="1:12" x14ac:dyDescent="0.25">
      <c r="A897" s="21" t="str">
        <f t="shared" si="52"/>
        <v>BIOLEGEND</v>
      </c>
      <c r="B897" s="21" t="str">
        <v xml:space="preserve">EED116824  </v>
      </c>
      <c r="C897" s="30">
        <v>45845</v>
      </c>
      <c r="D897" s="21">
        <v>311430</v>
      </c>
      <c r="E897" s="21">
        <f>_xlfn.XLOOKUP(D897,MasterSheet!H:H,MasterSheet!F:F)</f>
        <v>15206.400000000001</v>
      </c>
      <c r="F897" s="22">
        <f>SUMIFS(MasterSheet!J:J, MasterSheet!B:B, B897, MasterSheet!D:D, C897, MasterSheet!H:H, D897)</f>
        <v>1</v>
      </c>
      <c r="G897" s="22">
        <f t="shared" si="53"/>
        <v>15206.400000000001</v>
      </c>
      <c r="H897" s="26">
        <f>SUMIFS(MasterSheet!K:K, MasterSheet!B:B, B897, MasterSheet!D:D, C897, MasterSheet!H:H, D897)</f>
        <v>1</v>
      </c>
      <c r="I897" s="26">
        <f t="shared" si="54"/>
        <v>15206.400000000001</v>
      </c>
      <c r="J897" s="28">
        <f>SUMIFS(MasterSheet!L:L, MasterSheet!B:B, B897, MasterSheet!D:D, C897, MasterSheet!H:H, D897)</f>
        <v>0</v>
      </c>
      <c r="K897" s="28">
        <f t="shared" si="55"/>
        <v>0</v>
      </c>
      <c r="L897" s="21" t="str">
        <f>UPPER(VLOOKUP(D897,MasterSheet!H:U,14,))</f>
        <v>BIOLEGEND</v>
      </c>
    </row>
    <row r="898" spans="1:12" x14ac:dyDescent="0.25">
      <c r="A898" s="21" t="str">
        <f t="shared" ref="A898:A961" si="56">L898</f>
        <v>BIOLEGEND</v>
      </c>
      <c r="B898" s="21" t="str">
        <v xml:space="preserve">EED116824  </v>
      </c>
      <c r="C898" s="30">
        <v>45845</v>
      </c>
      <c r="D898" s="21">
        <v>311504</v>
      </c>
      <c r="E898" s="21">
        <f>_xlfn.XLOOKUP(D898,MasterSheet!H:H,MasterSheet!F:F)</f>
        <v>17248</v>
      </c>
      <c r="F898" s="22">
        <f>SUMIFS(MasterSheet!J:J, MasterSheet!B:B, B898, MasterSheet!D:D, C898, MasterSheet!H:H, D898)</f>
        <v>1</v>
      </c>
      <c r="G898" s="22">
        <f t="shared" si="53"/>
        <v>17248</v>
      </c>
      <c r="H898" s="26">
        <f>SUMIFS(MasterSheet!K:K, MasterSheet!B:B, B898, MasterSheet!D:D, C898, MasterSheet!H:H, D898)</f>
        <v>1</v>
      </c>
      <c r="I898" s="26">
        <f t="shared" si="54"/>
        <v>17248</v>
      </c>
      <c r="J898" s="28">
        <f>SUMIFS(MasterSheet!L:L, MasterSheet!B:B, B898, MasterSheet!D:D, C898, MasterSheet!H:H, D898)</f>
        <v>0</v>
      </c>
      <c r="K898" s="28">
        <f t="shared" si="55"/>
        <v>0</v>
      </c>
      <c r="L898" s="21" t="str">
        <f>UPPER(VLOOKUP(D898,MasterSheet!H:U,14,))</f>
        <v>BIOLEGEND</v>
      </c>
    </row>
    <row r="899" spans="1:12" x14ac:dyDescent="0.25">
      <c r="A899" s="21" t="str">
        <f t="shared" si="56"/>
        <v>BIOLEGEND</v>
      </c>
      <c r="B899" s="21" t="str">
        <v xml:space="preserve">EED116824  </v>
      </c>
      <c r="C899" s="30">
        <v>45845</v>
      </c>
      <c r="D899" s="21">
        <v>314520</v>
      </c>
      <c r="E899" s="21">
        <f>_xlfn.XLOOKUP(D899,MasterSheet!H:H,MasterSheet!F:F)</f>
        <v>18321.599999999999</v>
      </c>
      <c r="F899" s="22">
        <f>SUMIFS(MasterSheet!J:J, MasterSheet!B:B, B899, MasterSheet!D:D, C899, MasterSheet!H:H, D899)</f>
        <v>1</v>
      </c>
      <c r="G899" s="22">
        <f t="shared" ref="G899:G962" si="57">F899*E899</f>
        <v>18321.599999999999</v>
      </c>
      <c r="H899" s="26">
        <f>SUMIFS(MasterSheet!K:K, MasterSheet!B:B, B899, MasterSheet!D:D, C899, MasterSheet!H:H, D899)</f>
        <v>1</v>
      </c>
      <c r="I899" s="26">
        <f t="shared" ref="I899:I962" si="58">H899*E899</f>
        <v>18321.599999999999</v>
      </c>
      <c r="J899" s="28">
        <f>SUMIFS(MasterSheet!L:L, MasterSheet!B:B, B899, MasterSheet!D:D, C899, MasterSheet!H:H, D899)</f>
        <v>0</v>
      </c>
      <c r="K899" s="28">
        <f t="shared" ref="K899:K962" si="59">J899*E899</f>
        <v>0</v>
      </c>
      <c r="L899" s="21" t="str">
        <f>UPPER(VLOOKUP(D899,MasterSheet!H:U,14,))</f>
        <v>BIOLEGEND</v>
      </c>
    </row>
    <row r="900" spans="1:12" x14ac:dyDescent="0.25">
      <c r="A900" s="21" t="str">
        <f t="shared" si="56"/>
        <v>BIOLEGEND</v>
      </c>
      <c r="B900" s="21" t="str">
        <v xml:space="preserve">EED116824  </v>
      </c>
      <c r="C900" s="30">
        <v>45845</v>
      </c>
      <c r="D900" s="21">
        <v>317307</v>
      </c>
      <c r="E900" s="21">
        <f>_xlfn.XLOOKUP(D900,MasterSheet!H:H,MasterSheet!F:F)</f>
        <v>1478.4</v>
      </c>
      <c r="F900" s="22">
        <f>SUMIFS(MasterSheet!J:J, MasterSheet!B:B, B900, MasterSheet!D:D, C900, MasterSheet!H:H, D900)</f>
        <v>2</v>
      </c>
      <c r="G900" s="22">
        <f t="shared" si="57"/>
        <v>2956.8</v>
      </c>
      <c r="H900" s="26">
        <f>SUMIFS(MasterSheet!K:K, MasterSheet!B:B, B900, MasterSheet!D:D, C900, MasterSheet!H:H, D900)</f>
        <v>2</v>
      </c>
      <c r="I900" s="26">
        <f t="shared" si="58"/>
        <v>2956.8</v>
      </c>
      <c r="J900" s="28">
        <f>SUMIFS(MasterSheet!L:L, MasterSheet!B:B, B900, MasterSheet!D:D, C900, MasterSheet!H:H, D900)</f>
        <v>0</v>
      </c>
      <c r="K900" s="28">
        <f t="shared" si="59"/>
        <v>0</v>
      </c>
      <c r="L900" s="21" t="str">
        <f>UPPER(VLOOKUP(D900,MasterSheet!H:U,14,))</f>
        <v>BIOLEGEND</v>
      </c>
    </row>
    <row r="901" spans="1:12" x14ac:dyDescent="0.25">
      <c r="A901" s="21" t="str">
        <f t="shared" si="56"/>
        <v>BIOLEGEND</v>
      </c>
      <c r="B901" s="21" t="str">
        <v xml:space="preserve">EED116824  </v>
      </c>
      <c r="C901" s="30">
        <v>45845</v>
      </c>
      <c r="D901" s="21">
        <v>317332</v>
      </c>
      <c r="E901" s="21">
        <f>_xlfn.XLOOKUP(D901,MasterSheet!H:H,MasterSheet!F:F)</f>
        <v>24090</v>
      </c>
      <c r="F901" s="22">
        <f>SUMIFS(MasterSheet!J:J, MasterSheet!B:B, B901, MasterSheet!D:D, C901, MasterSheet!H:H, D901)</f>
        <v>1</v>
      </c>
      <c r="G901" s="22">
        <f t="shared" si="57"/>
        <v>24090</v>
      </c>
      <c r="H901" s="26">
        <f>SUMIFS(MasterSheet!K:K, MasterSheet!B:B, B901, MasterSheet!D:D, C901, MasterSheet!H:H, D901)</f>
        <v>1</v>
      </c>
      <c r="I901" s="26">
        <f t="shared" si="58"/>
        <v>24090</v>
      </c>
      <c r="J901" s="28">
        <f>SUMIFS(MasterSheet!L:L, MasterSheet!B:B, B901, MasterSheet!D:D, C901, MasterSheet!H:H, D901)</f>
        <v>0</v>
      </c>
      <c r="K901" s="28">
        <f t="shared" si="59"/>
        <v>0</v>
      </c>
      <c r="L901" s="21" t="str">
        <f>UPPER(VLOOKUP(D901,MasterSheet!H:U,14,))</f>
        <v>BIOLEGEND</v>
      </c>
    </row>
    <row r="902" spans="1:12" x14ac:dyDescent="0.25">
      <c r="A902" s="21" t="str">
        <f t="shared" si="56"/>
        <v>BIOLEGEND</v>
      </c>
      <c r="B902" s="21" t="str">
        <v xml:space="preserve">EED116824  </v>
      </c>
      <c r="C902" s="30">
        <v>45845</v>
      </c>
      <c r="D902" s="21">
        <v>317409</v>
      </c>
      <c r="E902" s="21">
        <f>_xlfn.XLOOKUP(D902,MasterSheet!H:H,MasterSheet!F:F)</f>
        <v>1478.4</v>
      </c>
      <c r="F902" s="22">
        <f>SUMIFS(MasterSheet!J:J, MasterSheet!B:B, B902, MasterSheet!D:D, C902, MasterSheet!H:H, D902)</f>
        <v>1</v>
      </c>
      <c r="G902" s="22">
        <f t="shared" si="57"/>
        <v>1478.4</v>
      </c>
      <c r="H902" s="26">
        <f>SUMIFS(MasterSheet!K:K, MasterSheet!B:B, B902, MasterSheet!D:D, C902, MasterSheet!H:H, D902)</f>
        <v>1</v>
      </c>
      <c r="I902" s="26">
        <f t="shared" si="58"/>
        <v>1478.4</v>
      </c>
      <c r="J902" s="28">
        <f>SUMIFS(MasterSheet!L:L, MasterSheet!B:B, B902, MasterSheet!D:D, C902, MasterSheet!H:H, D902)</f>
        <v>0</v>
      </c>
      <c r="K902" s="28">
        <f t="shared" si="59"/>
        <v>0</v>
      </c>
      <c r="L902" s="21" t="str">
        <f>UPPER(VLOOKUP(D902,MasterSheet!H:U,14,))</f>
        <v>BIOLEGEND</v>
      </c>
    </row>
    <row r="903" spans="1:12" x14ac:dyDescent="0.25">
      <c r="A903" s="21" t="str">
        <f t="shared" si="56"/>
        <v>BIOLEGEND</v>
      </c>
      <c r="B903" s="21" t="str">
        <v xml:space="preserve">EED116824  </v>
      </c>
      <c r="C903" s="30">
        <v>45845</v>
      </c>
      <c r="D903" s="21">
        <v>317438</v>
      </c>
      <c r="E903" s="21">
        <f>_xlfn.XLOOKUP(D903,MasterSheet!H:H,MasterSheet!F:F)</f>
        <v>27984</v>
      </c>
      <c r="F903" s="22">
        <f>SUMIFS(MasterSheet!J:J, MasterSheet!B:B, B903, MasterSheet!D:D, C903, MasterSheet!H:H, D903)</f>
        <v>1</v>
      </c>
      <c r="G903" s="22">
        <f t="shared" si="57"/>
        <v>27984</v>
      </c>
      <c r="H903" s="26">
        <f>SUMIFS(MasterSheet!K:K, MasterSheet!B:B, B903, MasterSheet!D:D, C903, MasterSheet!H:H, D903)</f>
        <v>1</v>
      </c>
      <c r="I903" s="26">
        <f t="shared" si="58"/>
        <v>27984</v>
      </c>
      <c r="J903" s="28">
        <f>SUMIFS(MasterSheet!L:L, MasterSheet!B:B, B903, MasterSheet!D:D, C903, MasterSheet!H:H, D903)</f>
        <v>0</v>
      </c>
      <c r="K903" s="28">
        <f t="shared" si="59"/>
        <v>0</v>
      </c>
      <c r="L903" s="21" t="str">
        <f>UPPER(VLOOKUP(D903,MasterSheet!H:U,14,))</f>
        <v>BIOLEGEND</v>
      </c>
    </row>
    <row r="904" spans="1:12" x14ac:dyDescent="0.25">
      <c r="A904" s="21" t="str">
        <f t="shared" si="56"/>
        <v>BIOLEGEND</v>
      </c>
      <c r="B904" s="21" t="str">
        <v xml:space="preserve">EED116824  </v>
      </c>
      <c r="C904" s="30">
        <v>45845</v>
      </c>
      <c r="D904" s="21">
        <v>318306</v>
      </c>
      <c r="E904" s="21">
        <f>_xlfn.XLOOKUP(D904,MasterSheet!H:H,MasterSheet!F:F)</f>
        <v>14150.400000000001</v>
      </c>
      <c r="F904" s="22">
        <f>SUMIFS(MasterSheet!J:J, MasterSheet!B:B, B904, MasterSheet!D:D, C904, MasterSheet!H:H, D904)</f>
        <v>1</v>
      </c>
      <c r="G904" s="22">
        <f t="shared" si="57"/>
        <v>14150.400000000001</v>
      </c>
      <c r="H904" s="26">
        <f>SUMIFS(MasterSheet!K:K, MasterSheet!B:B, B904, MasterSheet!D:D, C904, MasterSheet!H:H, D904)</f>
        <v>1</v>
      </c>
      <c r="I904" s="26">
        <f t="shared" si="58"/>
        <v>14150.400000000001</v>
      </c>
      <c r="J904" s="28">
        <f>SUMIFS(MasterSheet!L:L, MasterSheet!B:B, B904, MasterSheet!D:D, C904, MasterSheet!H:H, D904)</f>
        <v>0</v>
      </c>
      <c r="K904" s="28">
        <f t="shared" si="59"/>
        <v>0</v>
      </c>
      <c r="L904" s="21" t="str">
        <f>UPPER(VLOOKUP(D904,MasterSheet!H:U,14,))</f>
        <v>BIOLEGEND</v>
      </c>
    </row>
    <row r="905" spans="1:12" x14ac:dyDescent="0.25">
      <c r="A905" s="21" t="str">
        <f t="shared" si="56"/>
        <v>BIOLEGEND</v>
      </c>
      <c r="B905" s="21" t="str">
        <v xml:space="preserve">EED116824  </v>
      </c>
      <c r="C905" s="30">
        <v>45845</v>
      </c>
      <c r="D905" s="21">
        <v>320114</v>
      </c>
      <c r="E905" s="21">
        <f>_xlfn.XLOOKUP(D905,MasterSheet!H:H,MasterSheet!F:F)</f>
        <v>19536</v>
      </c>
      <c r="F905" s="22">
        <f>SUMIFS(MasterSheet!J:J, MasterSheet!B:B, B905, MasterSheet!D:D, C905, MasterSheet!H:H, D905)</f>
        <v>1</v>
      </c>
      <c r="G905" s="22">
        <f t="shared" si="57"/>
        <v>19536</v>
      </c>
      <c r="H905" s="26">
        <f>SUMIFS(MasterSheet!K:K, MasterSheet!B:B, B905, MasterSheet!D:D, C905, MasterSheet!H:H, D905)</f>
        <v>1</v>
      </c>
      <c r="I905" s="26">
        <f t="shared" si="58"/>
        <v>19536</v>
      </c>
      <c r="J905" s="28">
        <f>SUMIFS(MasterSheet!L:L, MasterSheet!B:B, B905, MasterSheet!D:D, C905, MasterSheet!H:H, D905)</f>
        <v>0</v>
      </c>
      <c r="K905" s="28">
        <f t="shared" si="59"/>
        <v>0</v>
      </c>
      <c r="L905" s="21" t="str">
        <f>UPPER(VLOOKUP(D905,MasterSheet!H:U,14,))</f>
        <v>BIOLEGEND</v>
      </c>
    </row>
    <row r="906" spans="1:12" x14ac:dyDescent="0.25">
      <c r="A906" s="21" t="str">
        <f t="shared" si="56"/>
        <v>BIOLEGEND</v>
      </c>
      <c r="B906" s="21" t="str">
        <v xml:space="preserve">EED116824  </v>
      </c>
      <c r="C906" s="30">
        <v>45845</v>
      </c>
      <c r="D906" s="21">
        <v>321120</v>
      </c>
      <c r="E906" s="21">
        <f>_xlfn.XLOOKUP(D906,MasterSheet!H:H,MasterSheet!F:F)</f>
        <v>16104</v>
      </c>
      <c r="F906" s="22">
        <f>SUMIFS(MasterSheet!J:J, MasterSheet!B:B, B906, MasterSheet!D:D, C906, MasterSheet!H:H, D906)</f>
        <v>1</v>
      </c>
      <c r="G906" s="22">
        <f t="shared" si="57"/>
        <v>16104</v>
      </c>
      <c r="H906" s="26">
        <f>SUMIFS(MasterSheet!K:K, MasterSheet!B:B, B906, MasterSheet!D:D, C906, MasterSheet!H:H, D906)</f>
        <v>1</v>
      </c>
      <c r="I906" s="26">
        <f t="shared" si="58"/>
        <v>16104</v>
      </c>
      <c r="J906" s="28">
        <f>SUMIFS(MasterSheet!L:L, MasterSheet!B:B, B906, MasterSheet!D:D, C906, MasterSheet!H:H, D906)</f>
        <v>0</v>
      </c>
      <c r="K906" s="28">
        <f t="shared" si="59"/>
        <v>0</v>
      </c>
      <c r="L906" s="21" t="str">
        <f>UPPER(VLOOKUP(D906,MasterSheet!H:U,14,))</f>
        <v>BIOLEGEND</v>
      </c>
    </row>
    <row r="907" spans="1:12" x14ac:dyDescent="0.25">
      <c r="A907" s="21" t="str">
        <f t="shared" si="56"/>
        <v>BIOLEGEND</v>
      </c>
      <c r="B907" s="21" t="str">
        <v xml:space="preserve">EED116824  </v>
      </c>
      <c r="C907" s="30">
        <v>45845</v>
      </c>
      <c r="D907" s="21">
        <v>321122</v>
      </c>
      <c r="E907" s="21">
        <f>_xlfn.XLOOKUP(D907,MasterSheet!H:H,MasterSheet!F:F)</f>
        <v>20169.599999999999</v>
      </c>
      <c r="F907" s="22">
        <f>SUMIFS(MasterSheet!J:J, MasterSheet!B:B, B907, MasterSheet!D:D, C907, MasterSheet!H:H, D907)</f>
        <v>1</v>
      </c>
      <c r="G907" s="22">
        <f t="shared" si="57"/>
        <v>20169.599999999999</v>
      </c>
      <c r="H907" s="26">
        <f>SUMIFS(MasterSheet!K:K, MasterSheet!B:B, B907, MasterSheet!D:D, C907, MasterSheet!H:H, D907)</f>
        <v>1</v>
      </c>
      <c r="I907" s="26">
        <f t="shared" si="58"/>
        <v>20169.599999999999</v>
      </c>
      <c r="J907" s="28">
        <f>SUMIFS(MasterSheet!L:L, MasterSheet!B:B, B907, MasterSheet!D:D, C907, MasterSheet!H:H, D907)</f>
        <v>0</v>
      </c>
      <c r="K907" s="28">
        <f t="shared" si="59"/>
        <v>0</v>
      </c>
      <c r="L907" s="21" t="str">
        <f>UPPER(VLOOKUP(D907,MasterSheet!H:U,14,))</f>
        <v>BIOLEGEND</v>
      </c>
    </row>
    <row r="908" spans="1:12" x14ac:dyDescent="0.25">
      <c r="A908" s="21" t="str">
        <f t="shared" si="56"/>
        <v>BIOLEGEND</v>
      </c>
      <c r="B908" s="21" t="str">
        <v xml:space="preserve">EED116824  </v>
      </c>
      <c r="C908" s="30">
        <v>45845</v>
      </c>
      <c r="D908" s="21">
        <v>324217</v>
      </c>
      <c r="E908" s="21">
        <f>_xlfn.XLOOKUP(D908,MasterSheet!H:H,MasterSheet!F:F)</f>
        <v>7761.6</v>
      </c>
      <c r="F908" s="22">
        <f>SUMIFS(MasterSheet!J:J, MasterSheet!B:B, B908, MasterSheet!D:D, C908, MasterSheet!H:H, D908)</f>
        <v>1</v>
      </c>
      <c r="G908" s="22">
        <f t="shared" si="57"/>
        <v>7761.6</v>
      </c>
      <c r="H908" s="26">
        <f>SUMIFS(MasterSheet!K:K, MasterSheet!B:B, B908, MasterSheet!D:D, C908, MasterSheet!H:H, D908)</f>
        <v>1</v>
      </c>
      <c r="I908" s="26">
        <f t="shared" si="58"/>
        <v>7761.6</v>
      </c>
      <c r="J908" s="28">
        <f>SUMIFS(MasterSheet!L:L, MasterSheet!B:B, B908, MasterSheet!D:D, C908, MasterSheet!H:H, D908)</f>
        <v>0</v>
      </c>
      <c r="K908" s="28">
        <f t="shared" si="59"/>
        <v>0</v>
      </c>
      <c r="L908" s="21" t="str">
        <f>UPPER(VLOOKUP(D908,MasterSheet!H:U,14,))</f>
        <v>BIOLEGEND</v>
      </c>
    </row>
    <row r="909" spans="1:12" x14ac:dyDescent="0.25">
      <c r="A909" s="21" t="str">
        <f t="shared" si="56"/>
        <v>BIOLEGEND</v>
      </c>
      <c r="B909" s="21" t="str">
        <v xml:space="preserve">EED116824  </v>
      </c>
      <c r="C909" s="30">
        <v>45845</v>
      </c>
      <c r="D909" s="21">
        <v>328239</v>
      </c>
      <c r="E909" s="21">
        <f>_xlfn.XLOOKUP(D909,MasterSheet!H:H,MasterSheet!F:F)</f>
        <v>15246</v>
      </c>
      <c r="F909" s="22">
        <f>SUMIFS(MasterSheet!J:J, MasterSheet!B:B, B909, MasterSheet!D:D, C909, MasterSheet!H:H, D909)</f>
        <v>1</v>
      </c>
      <c r="G909" s="22">
        <f t="shared" si="57"/>
        <v>15246</v>
      </c>
      <c r="H909" s="26">
        <f>SUMIFS(MasterSheet!K:K, MasterSheet!B:B, B909, MasterSheet!D:D, C909, MasterSheet!H:H, D909)</f>
        <v>1</v>
      </c>
      <c r="I909" s="26">
        <f t="shared" si="58"/>
        <v>15246</v>
      </c>
      <c r="J909" s="28">
        <f>SUMIFS(MasterSheet!L:L, MasterSheet!B:B, B909, MasterSheet!D:D, C909, MasterSheet!H:H, D909)</f>
        <v>0</v>
      </c>
      <c r="K909" s="28">
        <f t="shared" si="59"/>
        <v>0</v>
      </c>
      <c r="L909" s="21" t="str">
        <f>UPPER(VLOOKUP(D909,MasterSheet!H:U,14,))</f>
        <v>BIOLEGEND</v>
      </c>
    </row>
    <row r="910" spans="1:12" x14ac:dyDescent="0.25">
      <c r="A910" s="21" t="str">
        <f t="shared" si="56"/>
        <v>BIOLEGEND</v>
      </c>
      <c r="B910" s="21" t="str">
        <v xml:space="preserve">EED116824  </v>
      </c>
      <c r="C910" s="30">
        <v>45845</v>
      </c>
      <c r="D910" s="21">
        <v>328629</v>
      </c>
      <c r="E910" s="21">
        <f>_xlfn.XLOOKUP(D910,MasterSheet!H:H,MasterSheet!F:F)</f>
        <v>8395.2000000000007</v>
      </c>
      <c r="F910" s="22">
        <f>SUMIFS(MasterSheet!J:J, MasterSheet!B:B, B910, MasterSheet!D:D, C910, MasterSheet!H:H, D910)</f>
        <v>1</v>
      </c>
      <c r="G910" s="22">
        <f t="shared" si="57"/>
        <v>8395.2000000000007</v>
      </c>
      <c r="H910" s="26">
        <f>SUMIFS(MasterSheet!K:K, MasterSheet!B:B, B910, MasterSheet!D:D, C910, MasterSheet!H:H, D910)</f>
        <v>1</v>
      </c>
      <c r="I910" s="26">
        <f t="shared" si="58"/>
        <v>8395.2000000000007</v>
      </c>
      <c r="J910" s="28">
        <f>SUMIFS(MasterSheet!L:L, MasterSheet!B:B, B910, MasterSheet!D:D, C910, MasterSheet!H:H, D910)</f>
        <v>0</v>
      </c>
      <c r="K910" s="28">
        <f t="shared" si="59"/>
        <v>0</v>
      </c>
      <c r="L910" s="21" t="str">
        <f>UPPER(VLOOKUP(D910,MasterSheet!H:U,14,))</f>
        <v>BIOLEGEND</v>
      </c>
    </row>
    <row r="911" spans="1:12" x14ac:dyDescent="0.25">
      <c r="A911" s="21" t="str">
        <f t="shared" si="56"/>
        <v>BIOLEGEND</v>
      </c>
      <c r="B911" s="21" t="str">
        <v xml:space="preserve">EED116824  </v>
      </c>
      <c r="C911" s="30">
        <v>45845</v>
      </c>
      <c r="D911" s="21">
        <v>329740</v>
      </c>
      <c r="E911" s="21">
        <f>_xlfn.XLOOKUP(D911,MasterSheet!H:H,MasterSheet!F:F)</f>
        <v>27984</v>
      </c>
      <c r="F911" s="22">
        <f>SUMIFS(MasterSheet!J:J, MasterSheet!B:B, B911, MasterSheet!D:D, C911, MasterSheet!H:H, D911)</f>
        <v>1</v>
      </c>
      <c r="G911" s="22">
        <f t="shared" si="57"/>
        <v>27984</v>
      </c>
      <c r="H911" s="26">
        <f>SUMIFS(MasterSheet!K:K, MasterSheet!B:B, B911, MasterSheet!D:D, C911, MasterSheet!H:H, D911)</f>
        <v>1</v>
      </c>
      <c r="I911" s="26">
        <f t="shared" si="58"/>
        <v>27984</v>
      </c>
      <c r="J911" s="28">
        <f>SUMIFS(MasterSheet!L:L, MasterSheet!B:B, B911, MasterSheet!D:D, C911, MasterSheet!H:H, D911)</f>
        <v>0</v>
      </c>
      <c r="K911" s="28">
        <f t="shared" si="59"/>
        <v>0</v>
      </c>
      <c r="L911" s="21" t="str">
        <f>UPPER(VLOOKUP(D911,MasterSheet!H:U,14,))</f>
        <v>BIOLEGEND</v>
      </c>
    </row>
    <row r="912" spans="1:12" x14ac:dyDescent="0.25">
      <c r="A912" s="21" t="str">
        <f t="shared" si="56"/>
        <v>BIOLEGEND</v>
      </c>
      <c r="B912" s="21" t="str">
        <v xml:space="preserve">EED116824  </v>
      </c>
      <c r="C912" s="30">
        <v>45845</v>
      </c>
      <c r="D912" s="21">
        <v>329920</v>
      </c>
      <c r="E912" s="21">
        <f>_xlfn.XLOOKUP(D912,MasterSheet!H:H,MasterSheet!F:F)</f>
        <v>26532</v>
      </c>
      <c r="F912" s="22">
        <f>SUMIFS(MasterSheet!J:J, MasterSheet!B:B, B912, MasterSheet!D:D, C912, MasterSheet!H:H, D912)</f>
        <v>1</v>
      </c>
      <c r="G912" s="22">
        <f t="shared" si="57"/>
        <v>26532</v>
      </c>
      <c r="H912" s="26">
        <f>SUMIFS(MasterSheet!K:K, MasterSheet!B:B, B912, MasterSheet!D:D, C912, MasterSheet!H:H, D912)</f>
        <v>1</v>
      </c>
      <c r="I912" s="26">
        <f t="shared" si="58"/>
        <v>26532</v>
      </c>
      <c r="J912" s="28">
        <f>SUMIFS(MasterSheet!L:L, MasterSheet!B:B, B912, MasterSheet!D:D, C912, MasterSheet!H:H, D912)</f>
        <v>0</v>
      </c>
      <c r="K912" s="28">
        <f t="shared" si="59"/>
        <v>0</v>
      </c>
      <c r="L912" s="21" t="str">
        <f>UPPER(VLOOKUP(D912,MasterSheet!H:U,14,))</f>
        <v>BIOLEGEND</v>
      </c>
    </row>
    <row r="913" spans="1:12" x14ac:dyDescent="0.25">
      <c r="A913" s="21" t="str">
        <f t="shared" si="56"/>
        <v>BIOLEGEND</v>
      </c>
      <c r="B913" s="21" t="str">
        <v xml:space="preserve">EED116824  </v>
      </c>
      <c r="C913" s="30">
        <v>45845</v>
      </c>
      <c r="D913" s="21">
        <v>333614</v>
      </c>
      <c r="E913" s="21">
        <f>_xlfn.XLOOKUP(D913,MasterSheet!H:H,MasterSheet!F:F)</f>
        <v>20169.599999999999</v>
      </c>
      <c r="F913" s="22">
        <f>SUMIFS(MasterSheet!J:J, MasterSheet!B:B, B913, MasterSheet!D:D, C913, MasterSheet!H:H, D913)</f>
        <v>1</v>
      </c>
      <c r="G913" s="22">
        <f t="shared" si="57"/>
        <v>20169.599999999999</v>
      </c>
      <c r="H913" s="26">
        <f>SUMIFS(MasterSheet!K:K, MasterSheet!B:B, B913, MasterSheet!D:D, C913, MasterSheet!H:H, D913)</f>
        <v>1</v>
      </c>
      <c r="I913" s="26">
        <f t="shared" si="58"/>
        <v>20169.599999999999</v>
      </c>
      <c r="J913" s="28">
        <f>SUMIFS(MasterSheet!L:L, MasterSheet!B:B, B913, MasterSheet!D:D, C913, MasterSheet!H:H, D913)</f>
        <v>0</v>
      </c>
      <c r="K913" s="28">
        <f t="shared" si="59"/>
        <v>0</v>
      </c>
      <c r="L913" s="21" t="str">
        <f>UPPER(VLOOKUP(D913,MasterSheet!H:U,14,))</f>
        <v>BIOLEGEND</v>
      </c>
    </row>
    <row r="914" spans="1:12" x14ac:dyDescent="0.25">
      <c r="A914" s="21" t="str">
        <f t="shared" si="56"/>
        <v>BIOLEGEND</v>
      </c>
      <c r="B914" s="21" t="str">
        <v xml:space="preserve">EED116824  </v>
      </c>
      <c r="C914" s="30">
        <v>45845</v>
      </c>
      <c r="D914" s="21">
        <v>334110</v>
      </c>
      <c r="E914" s="21">
        <f>_xlfn.XLOOKUP(D914,MasterSheet!H:H,MasterSheet!F:F)</f>
        <v>12091.2</v>
      </c>
      <c r="F914" s="22">
        <f>SUMIFS(MasterSheet!J:J, MasterSheet!B:B, B914, MasterSheet!D:D, C914, MasterSheet!H:H, D914)</f>
        <v>1</v>
      </c>
      <c r="G914" s="22">
        <f t="shared" si="57"/>
        <v>12091.2</v>
      </c>
      <c r="H914" s="26">
        <f>SUMIFS(MasterSheet!K:K, MasterSheet!B:B, B914, MasterSheet!D:D, C914, MasterSheet!H:H, D914)</f>
        <v>1</v>
      </c>
      <c r="I914" s="26">
        <f t="shared" si="58"/>
        <v>12091.2</v>
      </c>
      <c r="J914" s="28">
        <f>SUMIFS(MasterSheet!L:L, MasterSheet!B:B, B914, MasterSheet!D:D, C914, MasterSheet!H:H, D914)</f>
        <v>0</v>
      </c>
      <c r="K914" s="28">
        <f t="shared" si="59"/>
        <v>0</v>
      </c>
      <c r="L914" s="21" t="str">
        <f>UPPER(VLOOKUP(D914,MasterSheet!H:U,14,))</f>
        <v>BIOLEGEND</v>
      </c>
    </row>
    <row r="915" spans="1:12" x14ac:dyDescent="0.25">
      <c r="A915" s="21" t="str">
        <f t="shared" si="56"/>
        <v>BIOLEGEND</v>
      </c>
      <c r="B915" s="21" t="str">
        <v xml:space="preserve">EED116824  </v>
      </c>
      <c r="C915" s="30">
        <v>45845</v>
      </c>
      <c r="D915" s="21">
        <v>334338</v>
      </c>
      <c r="E915" s="21">
        <f>_xlfn.XLOOKUP(D915,MasterSheet!H:H,MasterSheet!F:F)</f>
        <v>28710</v>
      </c>
      <c r="F915" s="22">
        <f>SUMIFS(MasterSheet!J:J, MasterSheet!B:B, B915, MasterSheet!D:D, C915, MasterSheet!H:H, D915)</f>
        <v>1</v>
      </c>
      <c r="G915" s="22">
        <f t="shared" si="57"/>
        <v>28710</v>
      </c>
      <c r="H915" s="26">
        <f>SUMIFS(MasterSheet!K:K, MasterSheet!B:B, B915, MasterSheet!D:D, C915, MasterSheet!H:H, D915)</f>
        <v>1</v>
      </c>
      <c r="I915" s="26">
        <f t="shared" si="58"/>
        <v>28710</v>
      </c>
      <c r="J915" s="28">
        <f>SUMIFS(MasterSheet!L:L, MasterSheet!B:B, B915, MasterSheet!D:D, C915, MasterSheet!H:H, D915)</f>
        <v>0</v>
      </c>
      <c r="K915" s="28">
        <f t="shared" si="59"/>
        <v>0</v>
      </c>
      <c r="L915" s="21" t="str">
        <f>UPPER(VLOOKUP(D915,MasterSheet!H:U,14,))</f>
        <v>BIOLEGEND</v>
      </c>
    </row>
    <row r="916" spans="1:12" x14ac:dyDescent="0.25">
      <c r="A916" s="21" t="str">
        <f t="shared" si="56"/>
        <v>BIOLEGEND</v>
      </c>
      <c r="B916" s="21" t="str">
        <v xml:space="preserve">EED116824  </v>
      </c>
      <c r="C916" s="30">
        <v>45845</v>
      </c>
      <c r="D916" s="21">
        <v>344133</v>
      </c>
      <c r="E916" s="21">
        <f>_xlfn.XLOOKUP(D916,MasterSheet!H:H,MasterSheet!F:F)</f>
        <v>9926.4</v>
      </c>
      <c r="F916" s="22">
        <f>SUMIFS(MasterSheet!J:J, MasterSheet!B:B, B916, MasterSheet!D:D, C916, MasterSheet!H:H, D916)</f>
        <v>1</v>
      </c>
      <c r="G916" s="22">
        <f t="shared" si="57"/>
        <v>9926.4</v>
      </c>
      <c r="H916" s="26">
        <f>SUMIFS(MasterSheet!K:K, MasterSheet!B:B, B916, MasterSheet!D:D, C916, MasterSheet!H:H, D916)</f>
        <v>1</v>
      </c>
      <c r="I916" s="26">
        <f t="shared" si="58"/>
        <v>9926.4</v>
      </c>
      <c r="J916" s="28">
        <f>SUMIFS(MasterSheet!L:L, MasterSheet!B:B, B916, MasterSheet!D:D, C916, MasterSheet!H:H, D916)</f>
        <v>0</v>
      </c>
      <c r="K916" s="28">
        <f t="shared" si="59"/>
        <v>0</v>
      </c>
      <c r="L916" s="21" t="str">
        <f>UPPER(VLOOKUP(D916,MasterSheet!H:U,14,))</f>
        <v>BIOLEGEND</v>
      </c>
    </row>
    <row r="917" spans="1:12" x14ac:dyDescent="0.25">
      <c r="A917" s="21" t="str">
        <f t="shared" si="56"/>
        <v>BIOLEGEND</v>
      </c>
      <c r="B917" s="21" t="str">
        <v xml:space="preserve">EED116824  </v>
      </c>
      <c r="C917" s="30">
        <v>45845</v>
      </c>
      <c r="D917" s="21">
        <v>344622</v>
      </c>
      <c r="E917" s="21">
        <f>_xlfn.XLOOKUP(D917,MasterSheet!H:H,MasterSheet!F:F)</f>
        <v>12513.599999999999</v>
      </c>
      <c r="F917" s="22">
        <f>SUMIFS(MasterSheet!J:J, MasterSheet!B:B, B917, MasterSheet!D:D, C917, MasterSheet!H:H, D917)</f>
        <v>1</v>
      </c>
      <c r="G917" s="22">
        <f t="shared" si="57"/>
        <v>12513.599999999999</v>
      </c>
      <c r="H917" s="26">
        <f>SUMIFS(MasterSheet!K:K, MasterSheet!B:B, B917, MasterSheet!D:D, C917, MasterSheet!H:H, D917)</f>
        <v>1</v>
      </c>
      <c r="I917" s="26">
        <f t="shared" si="58"/>
        <v>12513.599999999999</v>
      </c>
      <c r="J917" s="28">
        <f>SUMIFS(MasterSheet!L:L, MasterSheet!B:B, B917, MasterSheet!D:D, C917, MasterSheet!H:H, D917)</f>
        <v>0</v>
      </c>
      <c r="K917" s="28">
        <f t="shared" si="59"/>
        <v>0</v>
      </c>
      <c r="L917" s="21" t="str">
        <f>UPPER(VLOOKUP(D917,MasterSheet!H:U,14,))</f>
        <v>BIOLEGEND</v>
      </c>
    </row>
    <row r="918" spans="1:12" x14ac:dyDescent="0.25">
      <c r="A918" s="21" t="str">
        <f t="shared" si="56"/>
        <v>BIOLEGEND</v>
      </c>
      <c r="B918" s="21" t="str">
        <v xml:space="preserve">EED116824  </v>
      </c>
      <c r="C918" s="30">
        <v>45845</v>
      </c>
      <c r="D918" s="21">
        <v>344747</v>
      </c>
      <c r="E918" s="21">
        <f>_xlfn.XLOOKUP(D918,MasterSheet!H:H,MasterSheet!F:F)</f>
        <v>12738</v>
      </c>
      <c r="F918" s="22">
        <f>SUMIFS(MasterSheet!J:J, MasterSheet!B:B, B918, MasterSheet!D:D, C918, MasterSheet!H:H, D918)</f>
        <v>1</v>
      </c>
      <c r="G918" s="22">
        <f t="shared" si="57"/>
        <v>12738</v>
      </c>
      <c r="H918" s="26">
        <f>SUMIFS(MasterSheet!K:K, MasterSheet!B:B, B918, MasterSheet!D:D, C918, MasterSheet!H:H, D918)</f>
        <v>1</v>
      </c>
      <c r="I918" s="26">
        <f t="shared" si="58"/>
        <v>12738</v>
      </c>
      <c r="J918" s="28">
        <f>SUMIFS(MasterSheet!L:L, MasterSheet!B:B, B918, MasterSheet!D:D, C918, MasterSheet!H:H, D918)</f>
        <v>0</v>
      </c>
      <c r="K918" s="28">
        <f t="shared" si="59"/>
        <v>0</v>
      </c>
      <c r="L918" s="21" t="str">
        <f>UPPER(VLOOKUP(D918,MasterSheet!H:U,14,))</f>
        <v>BIOLEGEND</v>
      </c>
    </row>
    <row r="919" spans="1:12" x14ac:dyDescent="0.25">
      <c r="A919" s="21" t="str">
        <f t="shared" si="56"/>
        <v>BIOLEGEND</v>
      </c>
      <c r="B919" s="21" t="str">
        <v xml:space="preserve">EED116824  </v>
      </c>
      <c r="C919" s="30">
        <v>45845</v>
      </c>
      <c r="D919" s="21">
        <v>344769</v>
      </c>
      <c r="E919" s="21">
        <f>_xlfn.XLOOKUP(D919,MasterSheet!H:H,MasterSheet!F:F)</f>
        <v>6547.2000000000007</v>
      </c>
      <c r="F919" s="22">
        <f>SUMIFS(MasterSheet!J:J, MasterSheet!B:B, B919, MasterSheet!D:D, C919, MasterSheet!H:H, D919)</f>
        <v>1</v>
      </c>
      <c r="G919" s="22">
        <f t="shared" si="57"/>
        <v>6547.2000000000007</v>
      </c>
      <c r="H919" s="26">
        <f>SUMIFS(MasterSheet!K:K, MasterSheet!B:B, B919, MasterSheet!D:D, C919, MasterSheet!H:H, D919)</f>
        <v>1</v>
      </c>
      <c r="I919" s="26">
        <f t="shared" si="58"/>
        <v>6547.2000000000007</v>
      </c>
      <c r="J919" s="28">
        <f>SUMIFS(MasterSheet!L:L, MasterSheet!B:B, B919, MasterSheet!D:D, C919, MasterSheet!H:H, D919)</f>
        <v>0</v>
      </c>
      <c r="K919" s="28">
        <f t="shared" si="59"/>
        <v>0</v>
      </c>
      <c r="L919" s="21" t="str">
        <f>UPPER(VLOOKUP(D919,MasterSheet!H:U,14,))</f>
        <v>BIOLEGEND</v>
      </c>
    </row>
    <row r="920" spans="1:12" x14ac:dyDescent="0.25">
      <c r="A920" s="21" t="str">
        <f t="shared" si="56"/>
        <v>BIOLEGEND</v>
      </c>
      <c r="B920" s="21" t="str">
        <v xml:space="preserve">EED116824  </v>
      </c>
      <c r="C920" s="30">
        <v>45845</v>
      </c>
      <c r="D920" s="21">
        <v>345024</v>
      </c>
      <c r="E920" s="21">
        <f>_xlfn.XLOOKUP(D920,MasterSheet!H:H,MasterSheet!F:F)</f>
        <v>29436</v>
      </c>
      <c r="F920" s="22">
        <f>SUMIFS(MasterSheet!J:J, MasterSheet!B:B, B920, MasterSheet!D:D, C920, MasterSheet!H:H, D920)</f>
        <v>1</v>
      </c>
      <c r="G920" s="22">
        <f t="shared" si="57"/>
        <v>29436</v>
      </c>
      <c r="H920" s="26">
        <f>SUMIFS(MasterSheet!K:K, MasterSheet!B:B, B920, MasterSheet!D:D, C920, MasterSheet!H:H, D920)</f>
        <v>1</v>
      </c>
      <c r="I920" s="26">
        <f t="shared" si="58"/>
        <v>29436</v>
      </c>
      <c r="J920" s="28">
        <f>SUMIFS(MasterSheet!L:L, MasterSheet!B:B, B920, MasterSheet!D:D, C920, MasterSheet!H:H, D920)</f>
        <v>0</v>
      </c>
      <c r="K920" s="28">
        <f t="shared" si="59"/>
        <v>0</v>
      </c>
      <c r="L920" s="21" t="str">
        <f>UPPER(VLOOKUP(D920,MasterSheet!H:U,14,))</f>
        <v>BIOLEGEND</v>
      </c>
    </row>
    <row r="921" spans="1:12" x14ac:dyDescent="0.25">
      <c r="A921" s="21" t="str">
        <f t="shared" si="56"/>
        <v>BIOLEGEND</v>
      </c>
      <c r="B921" s="21" t="str">
        <v xml:space="preserve">EED116824  </v>
      </c>
      <c r="C921" s="30">
        <v>45845</v>
      </c>
      <c r="D921" s="21">
        <v>345108</v>
      </c>
      <c r="E921" s="21">
        <f>_xlfn.XLOOKUP(D921,MasterSheet!H:H,MasterSheet!F:F)</f>
        <v>17212.8</v>
      </c>
      <c r="F921" s="22">
        <f>SUMIFS(MasterSheet!J:J, MasterSheet!B:B, B921, MasterSheet!D:D, C921, MasterSheet!H:H, D921)</f>
        <v>1</v>
      </c>
      <c r="G921" s="22">
        <f t="shared" si="57"/>
        <v>17212.8</v>
      </c>
      <c r="H921" s="26">
        <f>SUMIFS(MasterSheet!K:K, MasterSheet!B:B, B921, MasterSheet!D:D, C921, MasterSheet!H:H, D921)</f>
        <v>1</v>
      </c>
      <c r="I921" s="26">
        <f t="shared" si="58"/>
        <v>17212.8</v>
      </c>
      <c r="J921" s="28">
        <f>SUMIFS(MasterSheet!L:L, MasterSheet!B:B, B921, MasterSheet!D:D, C921, MasterSheet!H:H, D921)</f>
        <v>0</v>
      </c>
      <c r="K921" s="28">
        <f t="shared" si="59"/>
        <v>0</v>
      </c>
      <c r="L921" s="21" t="str">
        <f>UPPER(VLOOKUP(D921,MasterSheet!H:U,14,))</f>
        <v>BIOLEGEND</v>
      </c>
    </row>
    <row r="922" spans="1:12" x14ac:dyDescent="0.25">
      <c r="A922" s="21" t="str">
        <f t="shared" si="56"/>
        <v>BIOLEGEND</v>
      </c>
      <c r="B922" s="21" t="str">
        <v xml:space="preserve">EED116824  </v>
      </c>
      <c r="C922" s="30">
        <v>45845</v>
      </c>
      <c r="D922" s="21">
        <v>346109</v>
      </c>
      <c r="E922" s="21">
        <f>_xlfn.XLOOKUP(D922,MasterSheet!H:H,MasterSheet!F:F)</f>
        <v>7761.6</v>
      </c>
      <c r="F922" s="22">
        <f>SUMIFS(MasterSheet!J:J, MasterSheet!B:B, B922, MasterSheet!D:D, C922, MasterSheet!H:H, D922)</f>
        <v>1</v>
      </c>
      <c r="G922" s="22">
        <f t="shared" si="57"/>
        <v>7761.6</v>
      </c>
      <c r="H922" s="26">
        <f>SUMIFS(MasterSheet!K:K, MasterSheet!B:B, B922, MasterSheet!D:D, C922, MasterSheet!H:H, D922)</f>
        <v>1</v>
      </c>
      <c r="I922" s="26">
        <f t="shared" si="58"/>
        <v>7761.6</v>
      </c>
      <c r="J922" s="28">
        <f>SUMIFS(MasterSheet!L:L, MasterSheet!B:B, B922, MasterSheet!D:D, C922, MasterSheet!H:H, D922)</f>
        <v>0</v>
      </c>
      <c r="K922" s="28">
        <f t="shared" si="59"/>
        <v>0</v>
      </c>
      <c r="L922" s="21" t="str">
        <f>UPPER(VLOOKUP(D922,MasterSheet!H:U,14,))</f>
        <v>BIOLEGEND</v>
      </c>
    </row>
    <row r="923" spans="1:12" x14ac:dyDescent="0.25">
      <c r="A923" s="21" t="str">
        <f t="shared" si="56"/>
        <v>BIOLEGEND</v>
      </c>
      <c r="B923" s="21" t="str">
        <v xml:space="preserve">EED116824  </v>
      </c>
      <c r="C923" s="30">
        <v>45845</v>
      </c>
      <c r="D923" s="21">
        <v>348211</v>
      </c>
      <c r="E923" s="21">
        <f>_xlfn.XLOOKUP(D923,MasterSheet!H:H,MasterSheet!F:F)</f>
        <v>3748.8</v>
      </c>
      <c r="F923" s="22">
        <f>SUMIFS(MasterSheet!J:J, MasterSheet!B:B, B923, MasterSheet!D:D, C923, MasterSheet!H:H, D923)</f>
        <v>1</v>
      </c>
      <c r="G923" s="22">
        <f t="shared" si="57"/>
        <v>3748.8</v>
      </c>
      <c r="H923" s="26">
        <f>SUMIFS(MasterSheet!K:K, MasterSheet!B:B, B923, MasterSheet!D:D, C923, MasterSheet!H:H, D923)</f>
        <v>1</v>
      </c>
      <c r="I923" s="26">
        <f t="shared" si="58"/>
        <v>3748.8</v>
      </c>
      <c r="J923" s="28">
        <f>SUMIFS(MasterSheet!L:L, MasterSheet!B:B, B923, MasterSheet!D:D, C923, MasterSheet!H:H, D923)</f>
        <v>0</v>
      </c>
      <c r="K923" s="28">
        <f t="shared" si="59"/>
        <v>0</v>
      </c>
      <c r="L923" s="21" t="str">
        <f>UPPER(VLOOKUP(D923,MasterSheet!H:U,14,))</f>
        <v>BIOLEGEND</v>
      </c>
    </row>
    <row r="924" spans="1:12" x14ac:dyDescent="0.25">
      <c r="A924" s="21" t="str">
        <f t="shared" si="56"/>
        <v>BIOLEGEND</v>
      </c>
      <c r="B924" s="21" t="str">
        <v xml:space="preserve">EED116824  </v>
      </c>
      <c r="C924" s="30">
        <v>45845</v>
      </c>
      <c r="D924" s="21">
        <v>353218</v>
      </c>
      <c r="E924" s="21">
        <f>_xlfn.XLOOKUP(D924,MasterSheet!H:H,MasterSheet!F:F)</f>
        <v>17054.400000000001</v>
      </c>
      <c r="F924" s="22">
        <f>SUMIFS(MasterSheet!J:J, MasterSheet!B:B, B924, MasterSheet!D:D, C924, MasterSheet!H:H, D924)</f>
        <v>4</v>
      </c>
      <c r="G924" s="22">
        <f t="shared" si="57"/>
        <v>68217.600000000006</v>
      </c>
      <c r="H924" s="26">
        <f>SUMIFS(MasterSheet!K:K, MasterSheet!B:B, B924, MasterSheet!D:D, C924, MasterSheet!H:H, D924)</f>
        <v>4</v>
      </c>
      <c r="I924" s="26">
        <f t="shared" si="58"/>
        <v>68217.600000000006</v>
      </c>
      <c r="J924" s="28">
        <f>SUMIFS(MasterSheet!L:L, MasterSheet!B:B, B924, MasterSheet!D:D, C924, MasterSheet!H:H, D924)</f>
        <v>0</v>
      </c>
      <c r="K924" s="28">
        <f t="shared" si="59"/>
        <v>0</v>
      </c>
      <c r="L924" s="21" t="str">
        <f>UPPER(VLOOKUP(D924,MasterSheet!H:U,14,))</f>
        <v>BIOLEGEND</v>
      </c>
    </row>
    <row r="925" spans="1:12" x14ac:dyDescent="0.25">
      <c r="A925" s="21" t="str">
        <f t="shared" si="56"/>
        <v>BIOLEGEND</v>
      </c>
      <c r="B925" s="21" t="str">
        <v xml:space="preserve">EED116824  </v>
      </c>
      <c r="C925" s="30">
        <v>45845</v>
      </c>
      <c r="D925" s="21">
        <v>356518</v>
      </c>
      <c r="E925" s="21">
        <f>_xlfn.XLOOKUP(D925,MasterSheet!H:H,MasterSheet!F:F)</f>
        <v>27258</v>
      </c>
      <c r="F925" s="22">
        <f>SUMIFS(MasterSheet!J:J, MasterSheet!B:B, B925, MasterSheet!D:D, C925, MasterSheet!H:H, D925)</f>
        <v>1</v>
      </c>
      <c r="G925" s="22">
        <f t="shared" si="57"/>
        <v>27258</v>
      </c>
      <c r="H925" s="26">
        <f>SUMIFS(MasterSheet!K:K, MasterSheet!B:B, B925, MasterSheet!D:D, C925, MasterSheet!H:H, D925)</f>
        <v>1</v>
      </c>
      <c r="I925" s="26">
        <f t="shared" si="58"/>
        <v>27258</v>
      </c>
      <c r="J925" s="28">
        <f>SUMIFS(MasterSheet!L:L, MasterSheet!B:B, B925, MasterSheet!D:D, C925, MasterSheet!H:H, D925)</f>
        <v>0</v>
      </c>
      <c r="K925" s="28">
        <f t="shared" si="59"/>
        <v>0</v>
      </c>
      <c r="L925" s="21" t="str">
        <f>UPPER(VLOOKUP(D925,MasterSheet!H:U,14,))</f>
        <v>BIOLEGEND</v>
      </c>
    </row>
    <row r="926" spans="1:12" x14ac:dyDescent="0.25">
      <c r="A926" s="21" t="str">
        <f t="shared" si="56"/>
        <v>BIOLEGEND</v>
      </c>
      <c r="B926" s="21" t="str">
        <v xml:space="preserve">EED116824  </v>
      </c>
      <c r="C926" s="30">
        <v>45845</v>
      </c>
      <c r="D926" s="21">
        <v>356930</v>
      </c>
      <c r="E926" s="21">
        <f>_xlfn.XLOOKUP(D926,MasterSheet!H:H,MasterSheet!F:F)</f>
        <v>28710</v>
      </c>
      <c r="F926" s="22">
        <f>SUMIFS(MasterSheet!J:J, MasterSheet!B:B, B926, MasterSheet!D:D, C926, MasterSheet!H:H, D926)</f>
        <v>1</v>
      </c>
      <c r="G926" s="22">
        <f t="shared" si="57"/>
        <v>28710</v>
      </c>
      <c r="H926" s="26">
        <f>SUMIFS(MasterSheet!K:K, MasterSheet!B:B, B926, MasterSheet!D:D, C926, MasterSheet!H:H, D926)</f>
        <v>1</v>
      </c>
      <c r="I926" s="26">
        <f t="shared" si="58"/>
        <v>28710</v>
      </c>
      <c r="J926" s="28">
        <f>SUMIFS(MasterSheet!L:L, MasterSheet!B:B, B926, MasterSheet!D:D, C926, MasterSheet!H:H, D926)</f>
        <v>0</v>
      </c>
      <c r="K926" s="28">
        <f t="shared" si="59"/>
        <v>0</v>
      </c>
      <c r="L926" s="21" t="str">
        <f>UPPER(VLOOKUP(D926,MasterSheet!H:U,14,))</f>
        <v>BIOLEGEND</v>
      </c>
    </row>
    <row r="927" spans="1:12" x14ac:dyDescent="0.25">
      <c r="A927" s="21" t="str">
        <f t="shared" si="56"/>
        <v>BIOLEGEND</v>
      </c>
      <c r="B927" s="21" t="str">
        <v xml:space="preserve">EED116824  </v>
      </c>
      <c r="C927" s="30">
        <v>45845</v>
      </c>
      <c r="D927" s="21">
        <v>357504</v>
      </c>
      <c r="E927" s="21">
        <f>_xlfn.XLOOKUP(D927,MasterSheet!H:H,MasterSheet!F:F)</f>
        <v>19008</v>
      </c>
      <c r="F927" s="22">
        <f>SUMIFS(MasterSheet!J:J, MasterSheet!B:B, B927, MasterSheet!D:D, C927, MasterSheet!H:H, D927)</f>
        <v>2</v>
      </c>
      <c r="G927" s="22">
        <f t="shared" si="57"/>
        <v>38016</v>
      </c>
      <c r="H927" s="26">
        <f>SUMIFS(MasterSheet!K:K, MasterSheet!B:B, B927, MasterSheet!D:D, C927, MasterSheet!H:H, D927)</f>
        <v>2</v>
      </c>
      <c r="I927" s="26">
        <f t="shared" si="58"/>
        <v>38016</v>
      </c>
      <c r="J927" s="28">
        <f>SUMIFS(MasterSheet!L:L, MasterSheet!B:B, B927, MasterSheet!D:D, C927, MasterSheet!H:H, D927)</f>
        <v>0</v>
      </c>
      <c r="K927" s="28">
        <f t="shared" si="59"/>
        <v>0</v>
      </c>
      <c r="L927" s="21" t="str">
        <f>UPPER(VLOOKUP(D927,MasterSheet!H:U,14,))</f>
        <v>BIOLEGEND</v>
      </c>
    </row>
    <row r="928" spans="1:12" x14ac:dyDescent="0.25">
      <c r="A928" s="21" t="str">
        <f t="shared" si="56"/>
        <v>BIOLEGEND</v>
      </c>
      <c r="B928" s="21" t="str">
        <v xml:space="preserve">EED116824  </v>
      </c>
      <c r="C928" s="30">
        <v>45845</v>
      </c>
      <c r="D928" s="21">
        <v>357905</v>
      </c>
      <c r="E928" s="21">
        <f>_xlfn.XLOOKUP(D928,MasterSheet!H:H,MasterSheet!F:F)</f>
        <v>7867.2000000000007</v>
      </c>
      <c r="F928" s="22">
        <f>SUMIFS(MasterSheet!J:J, MasterSheet!B:B, B928, MasterSheet!D:D, C928, MasterSheet!H:H, D928)</f>
        <v>1</v>
      </c>
      <c r="G928" s="22">
        <f t="shared" si="57"/>
        <v>7867.2000000000007</v>
      </c>
      <c r="H928" s="26">
        <f>SUMIFS(MasterSheet!K:K, MasterSheet!B:B, B928, MasterSheet!D:D, C928, MasterSheet!H:H, D928)</f>
        <v>1</v>
      </c>
      <c r="I928" s="26">
        <f t="shared" si="58"/>
        <v>7867.2000000000007</v>
      </c>
      <c r="J928" s="28">
        <f>SUMIFS(MasterSheet!L:L, MasterSheet!B:B, B928, MasterSheet!D:D, C928, MasterSheet!H:H, D928)</f>
        <v>0</v>
      </c>
      <c r="K928" s="28">
        <f t="shared" si="59"/>
        <v>0</v>
      </c>
      <c r="L928" s="21" t="str">
        <f>UPPER(VLOOKUP(D928,MasterSheet!H:U,14,))</f>
        <v>BIOLEGEND</v>
      </c>
    </row>
    <row r="929" spans="1:12" x14ac:dyDescent="0.25">
      <c r="A929" s="21" t="str">
        <f t="shared" si="56"/>
        <v>BIOLEGEND</v>
      </c>
      <c r="B929" s="21" t="str">
        <v xml:space="preserve">EED116824  </v>
      </c>
      <c r="C929" s="30">
        <v>45845</v>
      </c>
      <c r="D929" s="21">
        <v>360707</v>
      </c>
      <c r="E929" s="21">
        <f>_xlfn.XLOOKUP(D929,MasterSheet!H:H,MasterSheet!F:F)</f>
        <v>8395.2000000000007</v>
      </c>
      <c r="F929" s="22">
        <f>SUMIFS(MasterSheet!J:J, MasterSheet!B:B, B929, MasterSheet!D:D, C929, MasterSheet!H:H, D929)</f>
        <v>1</v>
      </c>
      <c r="G929" s="22">
        <f t="shared" si="57"/>
        <v>8395.2000000000007</v>
      </c>
      <c r="H929" s="26">
        <f>SUMIFS(MasterSheet!K:K, MasterSheet!B:B, B929, MasterSheet!D:D, C929, MasterSheet!H:H, D929)</f>
        <v>1</v>
      </c>
      <c r="I929" s="26">
        <f t="shared" si="58"/>
        <v>8395.2000000000007</v>
      </c>
      <c r="J929" s="28">
        <f>SUMIFS(MasterSheet!L:L, MasterSheet!B:B, B929, MasterSheet!D:D, C929, MasterSheet!H:H, D929)</f>
        <v>0</v>
      </c>
      <c r="K929" s="28">
        <f t="shared" si="59"/>
        <v>0</v>
      </c>
      <c r="L929" s="21" t="str">
        <f>UPPER(VLOOKUP(D929,MasterSheet!H:U,14,))</f>
        <v>BIOLEGEND</v>
      </c>
    </row>
    <row r="930" spans="1:12" x14ac:dyDescent="0.25">
      <c r="A930" s="21" t="str">
        <f t="shared" si="56"/>
        <v>BIOLEGEND</v>
      </c>
      <c r="B930" s="21" t="str">
        <v xml:space="preserve">EED116824  </v>
      </c>
      <c r="C930" s="30">
        <v>45845</v>
      </c>
      <c r="D930" s="21">
        <v>361710</v>
      </c>
      <c r="E930" s="21">
        <f>_xlfn.XLOOKUP(D930,MasterSheet!H:H,MasterSheet!F:F)</f>
        <v>20169.599999999999</v>
      </c>
      <c r="F930" s="22">
        <f>SUMIFS(MasterSheet!J:J, MasterSheet!B:B, B930, MasterSheet!D:D, C930, MasterSheet!H:H, D930)</f>
        <v>1</v>
      </c>
      <c r="G930" s="22">
        <f t="shared" si="57"/>
        <v>20169.599999999999</v>
      </c>
      <c r="H930" s="26">
        <f>SUMIFS(MasterSheet!K:K, MasterSheet!B:B, B930, MasterSheet!D:D, C930, MasterSheet!H:H, D930)</f>
        <v>1</v>
      </c>
      <c r="I930" s="26">
        <f t="shared" si="58"/>
        <v>20169.599999999999</v>
      </c>
      <c r="J930" s="28">
        <f>SUMIFS(MasterSheet!L:L, MasterSheet!B:B, B930, MasterSheet!D:D, C930, MasterSheet!H:H, D930)</f>
        <v>0</v>
      </c>
      <c r="K930" s="28">
        <f t="shared" si="59"/>
        <v>0</v>
      </c>
      <c r="L930" s="21" t="str">
        <f>UPPER(VLOOKUP(D930,MasterSheet!H:U,14,))</f>
        <v>BIOLEGEND</v>
      </c>
    </row>
    <row r="931" spans="1:12" x14ac:dyDescent="0.25">
      <c r="A931" s="21" t="str">
        <f t="shared" si="56"/>
        <v>BIOLEGEND</v>
      </c>
      <c r="B931" s="21" t="str">
        <v xml:space="preserve">EED116824  </v>
      </c>
      <c r="C931" s="30">
        <v>45845</v>
      </c>
      <c r="D931" s="21">
        <v>362503</v>
      </c>
      <c r="E931" s="21">
        <f>_xlfn.XLOOKUP(D931,MasterSheet!H:H,MasterSheet!F:F)</f>
        <v>6600</v>
      </c>
      <c r="F931" s="22">
        <f>SUMIFS(MasterSheet!J:J, MasterSheet!B:B, B931, MasterSheet!D:D, C931, MasterSheet!H:H, D931)</f>
        <v>1</v>
      </c>
      <c r="G931" s="22">
        <f t="shared" si="57"/>
        <v>6600</v>
      </c>
      <c r="H931" s="26">
        <f>SUMIFS(MasterSheet!K:K, MasterSheet!B:B, B931, MasterSheet!D:D, C931, MasterSheet!H:H, D931)</f>
        <v>1</v>
      </c>
      <c r="I931" s="26">
        <f t="shared" si="58"/>
        <v>6600</v>
      </c>
      <c r="J931" s="28">
        <f>SUMIFS(MasterSheet!L:L, MasterSheet!B:B, B931, MasterSheet!D:D, C931, MasterSheet!H:H, D931)</f>
        <v>0</v>
      </c>
      <c r="K931" s="28">
        <f t="shared" si="59"/>
        <v>0</v>
      </c>
      <c r="L931" s="21" t="str">
        <f>UPPER(VLOOKUP(D931,MasterSheet!H:U,14,))</f>
        <v>BIOLEGEND</v>
      </c>
    </row>
    <row r="932" spans="1:12" x14ac:dyDescent="0.25">
      <c r="A932" s="21" t="str">
        <f t="shared" si="56"/>
        <v>BIOLEGEND</v>
      </c>
      <c r="B932" s="21" t="str">
        <v xml:space="preserve">EED116824  </v>
      </c>
      <c r="C932" s="30">
        <v>45845</v>
      </c>
      <c r="D932" s="21">
        <v>369314</v>
      </c>
      <c r="E932" s="21">
        <f>_xlfn.XLOOKUP(D932,MasterSheet!H:H,MasterSheet!F:F)</f>
        <v>26532</v>
      </c>
      <c r="F932" s="22">
        <f>SUMIFS(MasterSheet!J:J, MasterSheet!B:B, B932, MasterSheet!D:D, C932, MasterSheet!H:H, D932)</f>
        <v>1</v>
      </c>
      <c r="G932" s="22">
        <f t="shared" si="57"/>
        <v>26532</v>
      </c>
      <c r="H932" s="26">
        <f>SUMIFS(MasterSheet!K:K, MasterSheet!B:B, B932, MasterSheet!D:D, C932, MasterSheet!H:H, D932)</f>
        <v>1</v>
      </c>
      <c r="I932" s="26">
        <f t="shared" si="58"/>
        <v>26532</v>
      </c>
      <c r="J932" s="28">
        <f>SUMIFS(MasterSheet!L:L, MasterSheet!B:B, B932, MasterSheet!D:D, C932, MasterSheet!H:H, D932)</f>
        <v>0</v>
      </c>
      <c r="K932" s="28">
        <f t="shared" si="59"/>
        <v>0</v>
      </c>
      <c r="L932" s="21" t="str">
        <f>UPPER(VLOOKUP(D932,MasterSheet!H:U,14,))</f>
        <v>BIOLEGEND</v>
      </c>
    </row>
    <row r="933" spans="1:12" x14ac:dyDescent="0.25">
      <c r="A933" s="21" t="str">
        <f t="shared" si="56"/>
        <v>BIOLEGEND</v>
      </c>
      <c r="B933" s="21" t="str">
        <v xml:space="preserve">EED116824  </v>
      </c>
      <c r="C933" s="30">
        <v>45845</v>
      </c>
      <c r="D933" s="21">
        <v>369604</v>
      </c>
      <c r="E933" s="21">
        <f>_xlfn.XLOOKUP(D933,MasterSheet!H:H,MasterSheet!F:F)</f>
        <v>15153.599999999999</v>
      </c>
      <c r="F933" s="22">
        <f>SUMIFS(MasterSheet!J:J, MasterSheet!B:B, B933, MasterSheet!D:D, C933, MasterSheet!H:H, D933)</f>
        <v>1</v>
      </c>
      <c r="G933" s="22">
        <f t="shared" si="57"/>
        <v>15153.599999999999</v>
      </c>
      <c r="H933" s="26">
        <f>SUMIFS(MasterSheet!K:K, MasterSheet!B:B, B933, MasterSheet!D:D, C933, MasterSheet!H:H, D933)</f>
        <v>1</v>
      </c>
      <c r="I933" s="26">
        <f t="shared" si="58"/>
        <v>15153.599999999999</v>
      </c>
      <c r="J933" s="28">
        <f>SUMIFS(MasterSheet!L:L, MasterSheet!B:B, B933, MasterSheet!D:D, C933, MasterSheet!H:H, D933)</f>
        <v>0</v>
      </c>
      <c r="K933" s="28">
        <f t="shared" si="59"/>
        <v>0</v>
      </c>
      <c r="L933" s="21" t="str">
        <f>UPPER(VLOOKUP(D933,MasterSheet!H:U,14,))</f>
        <v>BIOLEGEND</v>
      </c>
    </row>
    <row r="934" spans="1:12" x14ac:dyDescent="0.25">
      <c r="A934" s="21" t="str">
        <f t="shared" si="56"/>
        <v>BIOLEGEND</v>
      </c>
      <c r="B934" s="21" t="str">
        <v xml:space="preserve">EED116824  </v>
      </c>
      <c r="C934" s="30">
        <v>45845</v>
      </c>
      <c r="D934" s="21">
        <v>374208</v>
      </c>
      <c r="E934" s="21">
        <f>_xlfn.XLOOKUP(D934,MasterSheet!H:H,MasterSheet!F:F)</f>
        <v>15364.8</v>
      </c>
      <c r="F934" s="22">
        <f>SUMIFS(MasterSheet!J:J, MasterSheet!B:B, B934, MasterSheet!D:D, C934, MasterSheet!H:H, D934)</f>
        <v>1</v>
      </c>
      <c r="G934" s="22">
        <f t="shared" si="57"/>
        <v>15364.8</v>
      </c>
      <c r="H934" s="26">
        <f>SUMIFS(MasterSheet!K:K, MasterSheet!B:B, B934, MasterSheet!D:D, C934, MasterSheet!H:H, D934)</f>
        <v>1</v>
      </c>
      <c r="I934" s="26">
        <f t="shared" si="58"/>
        <v>15364.8</v>
      </c>
      <c r="J934" s="28">
        <f>SUMIFS(MasterSheet!L:L, MasterSheet!B:B, B934, MasterSheet!D:D, C934, MasterSheet!H:H, D934)</f>
        <v>0</v>
      </c>
      <c r="K934" s="28">
        <f t="shared" si="59"/>
        <v>0</v>
      </c>
      <c r="L934" s="21" t="str">
        <f>UPPER(VLOOKUP(D934,MasterSheet!H:U,14,))</f>
        <v>BIOLEGEND</v>
      </c>
    </row>
    <row r="935" spans="1:12" x14ac:dyDescent="0.25">
      <c r="A935" s="21" t="str">
        <f t="shared" si="56"/>
        <v>BIOLEGEND</v>
      </c>
      <c r="B935" s="21" t="str">
        <v xml:space="preserve">EED116824  </v>
      </c>
      <c r="C935" s="30">
        <v>45845</v>
      </c>
      <c r="D935" s="21">
        <v>375406</v>
      </c>
      <c r="E935" s="21">
        <f>_xlfn.XLOOKUP(D935,MasterSheet!H:H,MasterSheet!F:F)</f>
        <v>9662.4</v>
      </c>
      <c r="F935" s="22">
        <f>SUMIFS(MasterSheet!J:J, MasterSheet!B:B, B935, MasterSheet!D:D, C935, MasterSheet!H:H, D935)</f>
        <v>1</v>
      </c>
      <c r="G935" s="22">
        <f t="shared" si="57"/>
        <v>9662.4</v>
      </c>
      <c r="H935" s="26">
        <f>SUMIFS(MasterSheet!K:K, MasterSheet!B:B, B935, MasterSheet!D:D, C935, MasterSheet!H:H, D935)</f>
        <v>1</v>
      </c>
      <c r="I935" s="26">
        <f t="shared" si="58"/>
        <v>9662.4</v>
      </c>
      <c r="J935" s="28">
        <f>SUMIFS(MasterSheet!L:L, MasterSheet!B:B, B935, MasterSheet!D:D, C935, MasterSheet!H:H, D935)</f>
        <v>0</v>
      </c>
      <c r="K935" s="28">
        <f t="shared" si="59"/>
        <v>0</v>
      </c>
      <c r="L935" s="21" t="str">
        <f>UPPER(VLOOKUP(D935,MasterSheet!H:U,14,))</f>
        <v>BIOLEGEND</v>
      </c>
    </row>
    <row r="936" spans="1:12" x14ac:dyDescent="0.25">
      <c r="A936" s="21" t="str">
        <f t="shared" si="56"/>
        <v>BIOLEGEND</v>
      </c>
      <c r="B936" s="21" t="str">
        <v xml:space="preserve">EED116824  </v>
      </c>
      <c r="C936" s="30">
        <v>45845</v>
      </c>
      <c r="D936" s="21">
        <v>379206</v>
      </c>
      <c r="E936" s="21">
        <f>_xlfn.XLOOKUP(D936,MasterSheet!H:H,MasterSheet!F:F)</f>
        <v>13622.400000000001</v>
      </c>
      <c r="F936" s="22">
        <f>SUMIFS(MasterSheet!J:J, MasterSheet!B:B, B936, MasterSheet!D:D, C936, MasterSheet!H:H, D936)</f>
        <v>1</v>
      </c>
      <c r="G936" s="22">
        <f t="shared" si="57"/>
        <v>13622.400000000001</v>
      </c>
      <c r="H936" s="26">
        <f>SUMIFS(MasterSheet!K:K, MasterSheet!B:B, B936, MasterSheet!D:D, C936, MasterSheet!H:H, D936)</f>
        <v>1</v>
      </c>
      <c r="I936" s="26">
        <f t="shared" si="58"/>
        <v>13622.400000000001</v>
      </c>
      <c r="J936" s="28">
        <f>SUMIFS(MasterSheet!L:L, MasterSheet!B:B, B936, MasterSheet!D:D, C936, MasterSheet!H:H, D936)</f>
        <v>0</v>
      </c>
      <c r="K936" s="28">
        <f t="shared" si="59"/>
        <v>0</v>
      </c>
      <c r="L936" s="21" t="str">
        <f>UPPER(VLOOKUP(D936,MasterSheet!H:U,14,))</f>
        <v>BIOLEGEND</v>
      </c>
    </row>
    <row r="937" spans="1:12" x14ac:dyDescent="0.25">
      <c r="A937" s="21" t="str">
        <f t="shared" si="56"/>
        <v>BIOLEGEND</v>
      </c>
      <c r="B937" s="21" t="str">
        <v xml:space="preserve">EED116824  </v>
      </c>
      <c r="C937" s="30">
        <v>45845</v>
      </c>
      <c r="D937" s="21">
        <v>381504</v>
      </c>
      <c r="E937" s="21">
        <f>_xlfn.XLOOKUP(D937,MasterSheet!H:H,MasterSheet!F:F)</f>
        <v>19483.2</v>
      </c>
      <c r="F937" s="22">
        <f>SUMIFS(MasterSheet!J:J, MasterSheet!B:B, B937, MasterSheet!D:D, C937, MasterSheet!H:H, D937)</f>
        <v>1</v>
      </c>
      <c r="G937" s="22">
        <f t="shared" si="57"/>
        <v>19483.2</v>
      </c>
      <c r="H937" s="26">
        <f>SUMIFS(MasterSheet!K:K, MasterSheet!B:B, B937, MasterSheet!D:D, C937, MasterSheet!H:H, D937)</f>
        <v>1</v>
      </c>
      <c r="I937" s="26">
        <f t="shared" si="58"/>
        <v>19483.2</v>
      </c>
      <c r="J937" s="28">
        <f>SUMIFS(MasterSheet!L:L, MasterSheet!B:B, B937, MasterSheet!D:D, C937, MasterSheet!H:H, D937)</f>
        <v>0</v>
      </c>
      <c r="K937" s="28">
        <f t="shared" si="59"/>
        <v>0</v>
      </c>
      <c r="L937" s="21" t="str">
        <f>UPPER(VLOOKUP(D937,MasterSheet!H:U,14,))</f>
        <v>BIOLEGEND</v>
      </c>
    </row>
    <row r="938" spans="1:12" x14ac:dyDescent="0.25">
      <c r="A938" s="21" t="str">
        <f t="shared" si="56"/>
        <v>BIOLEGEND</v>
      </c>
      <c r="B938" s="21" t="str">
        <v xml:space="preserve">EED116824  </v>
      </c>
      <c r="C938" s="30">
        <v>45845</v>
      </c>
      <c r="D938" s="21">
        <v>389212</v>
      </c>
      <c r="E938" s="21">
        <f>_xlfn.XLOOKUP(D938,MasterSheet!H:H,MasterSheet!F:F)</f>
        <v>20169.599999999999</v>
      </c>
      <c r="F938" s="22">
        <f>SUMIFS(MasterSheet!J:J, MasterSheet!B:B, B938, MasterSheet!D:D, C938, MasterSheet!H:H, D938)</f>
        <v>1</v>
      </c>
      <c r="G938" s="22">
        <f t="shared" si="57"/>
        <v>20169.599999999999</v>
      </c>
      <c r="H938" s="26">
        <f>SUMIFS(MasterSheet!K:K, MasterSheet!B:B, B938, MasterSheet!D:D, C938, MasterSheet!H:H, D938)</f>
        <v>1</v>
      </c>
      <c r="I938" s="26">
        <f t="shared" si="58"/>
        <v>20169.599999999999</v>
      </c>
      <c r="J938" s="28">
        <f>SUMIFS(MasterSheet!L:L, MasterSheet!B:B, B938, MasterSheet!D:D, C938, MasterSheet!H:H, D938)</f>
        <v>0</v>
      </c>
      <c r="K938" s="28">
        <f t="shared" si="59"/>
        <v>0</v>
      </c>
      <c r="L938" s="21" t="str">
        <f>UPPER(VLOOKUP(D938,MasterSheet!H:U,14,))</f>
        <v>BIOLEGEND</v>
      </c>
    </row>
    <row r="939" spans="1:12" x14ac:dyDescent="0.25">
      <c r="A939" s="21" t="str">
        <f t="shared" si="56"/>
        <v>BIOLEGEND</v>
      </c>
      <c r="B939" s="21" t="str">
        <v xml:space="preserve">EED116824  </v>
      </c>
      <c r="C939" s="30">
        <v>45845</v>
      </c>
      <c r="D939" s="21">
        <v>398315</v>
      </c>
      <c r="E939" s="21">
        <f>_xlfn.XLOOKUP(D939,MasterSheet!H:H,MasterSheet!F:F)</f>
        <v>10560</v>
      </c>
      <c r="F939" s="22">
        <f>SUMIFS(MasterSheet!J:J, MasterSheet!B:B, B939, MasterSheet!D:D, C939, MasterSheet!H:H, D939)</f>
        <v>1</v>
      </c>
      <c r="G939" s="22">
        <f t="shared" si="57"/>
        <v>10560</v>
      </c>
      <c r="H939" s="26">
        <f>SUMIFS(MasterSheet!K:K, MasterSheet!B:B, B939, MasterSheet!D:D, C939, MasterSheet!H:H, D939)</f>
        <v>1</v>
      </c>
      <c r="I939" s="26">
        <f t="shared" si="58"/>
        <v>10560</v>
      </c>
      <c r="J939" s="28">
        <f>SUMIFS(MasterSheet!L:L, MasterSheet!B:B, B939, MasterSheet!D:D, C939, MasterSheet!H:H, D939)</f>
        <v>0</v>
      </c>
      <c r="K939" s="28">
        <f t="shared" si="59"/>
        <v>0</v>
      </c>
      <c r="L939" s="21" t="str">
        <f>UPPER(VLOOKUP(D939,MasterSheet!H:U,14,))</f>
        <v>BIOLEGEND</v>
      </c>
    </row>
    <row r="940" spans="1:12" x14ac:dyDescent="0.25">
      <c r="A940" s="21" t="str">
        <f t="shared" si="56"/>
        <v>BIOLEGEND</v>
      </c>
      <c r="B940" s="21" t="str">
        <v xml:space="preserve">EED116824  </v>
      </c>
      <c r="C940" s="30">
        <v>45845</v>
      </c>
      <c r="D940" s="21">
        <v>400107</v>
      </c>
      <c r="E940" s="21">
        <f>_xlfn.XLOOKUP(D940,MasterSheet!H:H,MasterSheet!F:F)</f>
        <v>1584</v>
      </c>
      <c r="F940" s="22">
        <f>SUMIFS(MasterSheet!J:J, MasterSheet!B:B, B940, MasterSheet!D:D, C940, MasterSheet!H:H, D940)</f>
        <v>1</v>
      </c>
      <c r="G940" s="22">
        <f t="shared" si="57"/>
        <v>1584</v>
      </c>
      <c r="H940" s="26">
        <f>SUMIFS(MasterSheet!K:K, MasterSheet!B:B, B940, MasterSheet!D:D, C940, MasterSheet!H:H, D940)</f>
        <v>1</v>
      </c>
      <c r="I940" s="26">
        <f t="shared" si="58"/>
        <v>1584</v>
      </c>
      <c r="J940" s="28">
        <f>SUMIFS(MasterSheet!L:L, MasterSheet!B:B, B940, MasterSheet!D:D, C940, MasterSheet!H:H, D940)</f>
        <v>0</v>
      </c>
      <c r="K940" s="28">
        <f t="shared" si="59"/>
        <v>0</v>
      </c>
      <c r="L940" s="21" t="str">
        <f>UPPER(VLOOKUP(D940,MasterSheet!H:U,14,))</f>
        <v>BIOLEGEND</v>
      </c>
    </row>
    <row r="941" spans="1:12" x14ac:dyDescent="0.25">
      <c r="A941" s="21" t="str">
        <f t="shared" si="56"/>
        <v>BIOLEGEND</v>
      </c>
      <c r="B941" s="21" t="str">
        <v xml:space="preserve">EED116824  </v>
      </c>
      <c r="C941" s="30">
        <v>45845</v>
      </c>
      <c r="D941" s="21">
        <v>400114</v>
      </c>
      <c r="E941" s="21">
        <f>_xlfn.XLOOKUP(D941,MasterSheet!H:H,MasterSheet!F:F)</f>
        <v>6811.2000000000007</v>
      </c>
      <c r="F941" s="22">
        <f>SUMIFS(MasterSheet!J:J, MasterSheet!B:B, B941, MasterSheet!D:D, C941, MasterSheet!H:H, D941)</f>
        <v>1</v>
      </c>
      <c r="G941" s="22">
        <f t="shared" si="57"/>
        <v>6811.2000000000007</v>
      </c>
      <c r="H941" s="26">
        <f>SUMIFS(MasterSheet!K:K, MasterSheet!B:B, B941, MasterSheet!D:D, C941, MasterSheet!H:H, D941)</f>
        <v>1</v>
      </c>
      <c r="I941" s="26">
        <f t="shared" si="58"/>
        <v>6811.2000000000007</v>
      </c>
      <c r="J941" s="28">
        <f>SUMIFS(MasterSheet!L:L, MasterSheet!B:B, B941, MasterSheet!D:D, C941, MasterSheet!H:H, D941)</f>
        <v>0</v>
      </c>
      <c r="K941" s="28">
        <f t="shared" si="59"/>
        <v>0</v>
      </c>
      <c r="L941" s="21" t="str">
        <f>UPPER(VLOOKUP(D941,MasterSheet!H:U,14,))</f>
        <v>BIOLEGEND</v>
      </c>
    </row>
    <row r="942" spans="1:12" x14ac:dyDescent="0.25">
      <c r="A942" s="21" t="str">
        <f t="shared" si="56"/>
        <v>BIOLEGEND</v>
      </c>
      <c r="B942" s="21" t="str">
        <v xml:space="preserve">EED116824  </v>
      </c>
      <c r="C942" s="30">
        <v>45845</v>
      </c>
      <c r="D942" s="21">
        <v>400120</v>
      </c>
      <c r="E942" s="21">
        <f>_xlfn.XLOOKUP(D942,MasterSheet!H:H,MasterSheet!F:F)</f>
        <v>4646.3999999999996</v>
      </c>
      <c r="F942" s="22">
        <f>SUMIFS(MasterSheet!J:J, MasterSheet!B:B, B942, MasterSheet!D:D, C942, MasterSheet!H:H, D942)</f>
        <v>2</v>
      </c>
      <c r="G942" s="22">
        <f t="shared" si="57"/>
        <v>9292.7999999999993</v>
      </c>
      <c r="H942" s="26">
        <f>SUMIFS(MasterSheet!K:K, MasterSheet!B:B, B942, MasterSheet!D:D, C942, MasterSheet!H:H, D942)</f>
        <v>2</v>
      </c>
      <c r="I942" s="26">
        <f t="shared" si="58"/>
        <v>9292.7999999999993</v>
      </c>
      <c r="J942" s="28">
        <f>SUMIFS(MasterSheet!L:L, MasterSheet!B:B, B942, MasterSheet!D:D, C942, MasterSheet!H:H, D942)</f>
        <v>0</v>
      </c>
      <c r="K942" s="28">
        <f t="shared" si="59"/>
        <v>0</v>
      </c>
      <c r="L942" s="21" t="str">
        <f>UPPER(VLOOKUP(D942,MasterSheet!H:U,14,))</f>
        <v>BIOLEGEND</v>
      </c>
    </row>
    <row r="943" spans="1:12" x14ac:dyDescent="0.25">
      <c r="A943" s="21" t="str">
        <f t="shared" si="56"/>
        <v>BIOLEGEND</v>
      </c>
      <c r="B943" s="21" t="str">
        <v xml:space="preserve">EED116824  </v>
      </c>
      <c r="C943" s="30">
        <v>45845</v>
      </c>
      <c r="D943" s="21">
        <v>400121</v>
      </c>
      <c r="E943" s="21">
        <f>_xlfn.XLOOKUP(D943,MasterSheet!H:H,MasterSheet!F:F)</f>
        <v>5649.6</v>
      </c>
      <c r="F943" s="22">
        <f>SUMIFS(MasterSheet!J:J, MasterSheet!B:B, B943, MasterSheet!D:D, C943, MasterSheet!H:H, D943)</f>
        <v>1</v>
      </c>
      <c r="G943" s="22">
        <f t="shared" si="57"/>
        <v>5649.6</v>
      </c>
      <c r="H943" s="26">
        <f>SUMIFS(MasterSheet!K:K, MasterSheet!B:B, B943, MasterSheet!D:D, C943, MasterSheet!H:H, D943)</f>
        <v>1</v>
      </c>
      <c r="I943" s="26">
        <f t="shared" si="58"/>
        <v>5649.6</v>
      </c>
      <c r="J943" s="28">
        <f>SUMIFS(MasterSheet!L:L, MasterSheet!B:B, B943, MasterSheet!D:D, C943, MasterSheet!H:H, D943)</f>
        <v>0</v>
      </c>
      <c r="K943" s="28">
        <f t="shared" si="59"/>
        <v>0</v>
      </c>
      <c r="L943" s="21" t="str">
        <f>UPPER(VLOOKUP(D943,MasterSheet!H:U,14,))</f>
        <v>BIOLEGEND</v>
      </c>
    </row>
    <row r="944" spans="1:12" x14ac:dyDescent="0.25">
      <c r="A944" s="21" t="str">
        <f t="shared" si="56"/>
        <v>BIOLEGEND</v>
      </c>
      <c r="B944" s="21" t="str">
        <v xml:space="preserve">EED116824  </v>
      </c>
      <c r="C944" s="30">
        <v>45845</v>
      </c>
      <c r="D944" s="21">
        <v>400143</v>
      </c>
      <c r="E944" s="21">
        <f>_xlfn.XLOOKUP(D944,MasterSheet!H:H,MasterSheet!F:F)</f>
        <v>4382.3999999999996</v>
      </c>
      <c r="F944" s="22">
        <f>SUMIFS(MasterSheet!J:J, MasterSheet!B:B, B944, MasterSheet!D:D, C944, MasterSheet!H:H, D944)</f>
        <v>1</v>
      </c>
      <c r="G944" s="22">
        <f t="shared" si="57"/>
        <v>4382.3999999999996</v>
      </c>
      <c r="H944" s="26">
        <f>SUMIFS(MasterSheet!K:K, MasterSheet!B:B, B944, MasterSheet!D:D, C944, MasterSheet!H:H, D944)</f>
        <v>1</v>
      </c>
      <c r="I944" s="26">
        <f t="shared" si="58"/>
        <v>4382.3999999999996</v>
      </c>
      <c r="J944" s="28">
        <f>SUMIFS(MasterSheet!L:L, MasterSheet!B:B, B944, MasterSheet!D:D, C944, MasterSheet!H:H, D944)</f>
        <v>0</v>
      </c>
      <c r="K944" s="28">
        <f t="shared" si="59"/>
        <v>0</v>
      </c>
      <c r="L944" s="21" t="str">
        <f>UPPER(VLOOKUP(D944,MasterSheet!H:U,14,))</f>
        <v>BIOLEGEND</v>
      </c>
    </row>
    <row r="945" spans="1:12" x14ac:dyDescent="0.25">
      <c r="A945" s="21" t="str">
        <f t="shared" si="56"/>
        <v>BIOLEGEND</v>
      </c>
      <c r="B945" s="21" t="str">
        <v xml:space="preserve">EED116824  </v>
      </c>
      <c r="C945" s="30">
        <v>45845</v>
      </c>
      <c r="D945" s="21">
        <v>400150</v>
      </c>
      <c r="E945" s="21">
        <f>_xlfn.XLOOKUP(D945,MasterSheet!H:H,MasterSheet!F:F)</f>
        <v>12724.8</v>
      </c>
      <c r="F945" s="22">
        <f>SUMIFS(MasterSheet!J:J, MasterSheet!B:B, B945, MasterSheet!D:D, C945, MasterSheet!H:H, D945)</f>
        <v>1</v>
      </c>
      <c r="G945" s="22">
        <f t="shared" si="57"/>
        <v>12724.8</v>
      </c>
      <c r="H945" s="26">
        <f>SUMIFS(MasterSheet!K:K, MasterSheet!B:B, B945, MasterSheet!D:D, C945, MasterSheet!H:H, D945)</f>
        <v>1</v>
      </c>
      <c r="I945" s="26">
        <f t="shared" si="58"/>
        <v>12724.8</v>
      </c>
      <c r="J945" s="28">
        <f>SUMIFS(MasterSheet!L:L, MasterSheet!B:B, B945, MasterSheet!D:D, C945, MasterSheet!H:H, D945)</f>
        <v>0</v>
      </c>
      <c r="K945" s="28">
        <f t="shared" si="59"/>
        <v>0</v>
      </c>
      <c r="L945" s="21" t="str">
        <f>UPPER(VLOOKUP(D945,MasterSheet!H:U,14,))</f>
        <v>BIOLEGEND</v>
      </c>
    </row>
    <row r="946" spans="1:12" x14ac:dyDescent="0.25">
      <c r="A946" s="21" t="str">
        <f t="shared" si="56"/>
        <v>BIOLEGEND</v>
      </c>
      <c r="B946" s="21" t="str">
        <v xml:space="preserve">EED116824  </v>
      </c>
      <c r="C946" s="30">
        <v>45845</v>
      </c>
      <c r="D946" s="21">
        <v>400163</v>
      </c>
      <c r="E946" s="21">
        <f>_xlfn.XLOOKUP(D946,MasterSheet!H:H,MasterSheet!F:F)</f>
        <v>13464</v>
      </c>
      <c r="F946" s="22">
        <f>SUMIFS(MasterSheet!J:J, MasterSheet!B:B, B946, MasterSheet!D:D, C946, MasterSheet!H:H, D946)</f>
        <v>1</v>
      </c>
      <c r="G946" s="22">
        <f t="shared" si="57"/>
        <v>13464</v>
      </c>
      <c r="H946" s="26">
        <f>SUMIFS(MasterSheet!K:K, MasterSheet!B:B, B946, MasterSheet!D:D, C946, MasterSheet!H:H, D946)</f>
        <v>1</v>
      </c>
      <c r="I946" s="26">
        <f t="shared" si="58"/>
        <v>13464</v>
      </c>
      <c r="J946" s="28">
        <f>SUMIFS(MasterSheet!L:L, MasterSheet!B:B, B946, MasterSheet!D:D, C946, MasterSheet!H:H, D946)</f>
        <v>0</v>
      </c>
      <c r="K946" s="28">
        <f t="shared" si="59"/>
        <v>0</v>
      </c>
      <c r="L946" s="21" t="str">
        <f>UPPER(VLOOKUP(D946,MasterSheet!H:U,14,))</f>
        <v>BIOLEGEND</v>
      </c>
    </row>
    <row r="947" spans="1:12" x14ac:dyDescent="0.25">
      <c r="A947" s="21" t="str">
        <f t="shared" si="56"/>
        <v>BIOLEGEND</v>
      </c>
      <c r="B947" s="21" t="str">
        <v xml:space="preserve">EED116824  </v>
      </c>
      <c r="C947" s="30">
        <v>45845</v>
      </c>
      <c r="D947" s="21">
        <v>400211</v>
      </c>
      <c r="E947" s="21">
        <f>_xlfn.XLOOKUP(D947,MasterSheet!H:H,MasterSheet!F:F)</f>
        <v>1953.6</v>
      </c>
      <c r="F947" s="22">
        <f>SUMIFS(MasterSheet!J:J, MasterSheet!B:B, B947, MasterSheet!D:D, C947, MasterSheet!H:H, D947)</f>
        <v>1</v>
      </c>
      <c r="G947" s="22">
        <f t="shared" si="57"/>
        <v>1953.6</v>
      </c>
      <c r="H947" s="26">
        <f>SUMIFS(MasterSheet!K:K, MasterSheet!B:B, B947, MasterSheet!D:D, C947, MasterSheet!H:H, D947)</f>
        <v>1</v>
      </c>
      <c r="I947" s="26">
        <f t="shared" si="58"/>
        <v>1953.6</v>
      </c>
      <c r="J947" s="28">
        <f>SUMIFS(MasterSheet!L:L, MasterSheet!B:B, B947, MasterSheet!D:D, C947, MasterSheet!H:H, D947)</f>
        <v>0</v>
      </c>
      <c r="K947" s="28">
        <f t="shared" si="59"/>
        <v>0</v>
      </c>
      <c r="L947" s="21" t="str">
        <f>UPPER(VLOOKUP(D947,MasterSheet!H:U,14,))</f>
        <v>BIOLEGEND</v>
      </c>
    </row>
    <row r="948" spans="1:12" x14ac:dyDescent="0.25">
      <c r="A948" s="21" t="str">
        <f t="shared" si="56"/>
        <v>BIOLEGEND</v>
      </c>
      <c r="B948" s="21" t="str">
        <v xml:space="preserve">EED116824  </v>
      </c>
      <c r="C948" s="30">
        <v>45845</v>
      </c>
      <c r="D948" s="21">
        <v>400220</v>
      </c>
      <c r="E948" s="21">
        <f>_xlfn.XLOOKUP(D948,MasterSheet!H:H,MasterSheet!F:F)</f>
        <v>5016</v>
      </c>
      <c r="F948" s="22">
        <f>SUMIFS(MasterSheet!J:J, MasterSheet!B:B, B948, MasterSheet!D:D, C948, MasterSheet!H:H, D948)</f>
        <v>3</v>
      </c>
      <c r="G948" s="22">
        <f t="shared" si="57"/>
        <v>15048</v>
      </c>
      <c r="H948" s="26">
        <f>SUMIFS(MasterSheet!K:K, MasterSheet!B:B, B948, MasterSheet!D:D, C948, MasterSheet!H:H, D948)</f>
        <v>3</v>
      </c>
      <c r="I948" s="26">
        <f t="shared" si="58"/>
        <v>15048</v>
      </c>
      <c r="J948" s="28">
        <f>SUMIFS(MasterSheet!L:L, MasterSheet!B:B, B948, MasterSheet!D:D, C948, MasterSheet!H:H, D948)</f>
        <v>0</v>
      </c>
      <c r="K948" s="28">
        <f t="shared" si="59"/>
        <v>0</v>
      </c>
      <c r="L948" s="21" t="str">
        <f>UPPER(VLOOKUP(D948,MasterSheet!H:U,14,))</f>
        <v>BIOLEGEND</v>
      </c>
    </row>
    <row r="949" spans="1:12" x14ac:dyDescent="0.25">
      <c r="A949" s="21" t="str">
        <f t="shared" si="56"/>
        <v>BIOLEGEND</v>
      </c>
      <c r="B949" s="21" t="str">
        <v xml:space="preserve">EED116824  </v>
      </c>
      <c r="C949" s="30">
        <v>45845</v>
      </c>
      <c r="D949" s="21">
        <v>400234</v>
      </c>
      <c r="E949" s="21">
        <f>_xlfn.XLOOKUP(D949,MasterSheet!H:H,MasterSheet!F:F)</f>
        <v>10876.8</v>
      </c>
      <c r="F949" s="22">
        <f>SUMIFS(MasterSheet!J:J, MasterSheet!B:B, B949, MasterSheet!D:D, C949, MasterSheet!H:H, D949)</f>
        <v>2</v>
      </c>
      <c r="G949" s="22">
        <f t="shared" si="57"/>
        <v>21753.599999999999</v>
      </c>
      <c r="H949" s="26">
        <f>SUMIFS(MasterSheet!K:K, MasterSheet!B:B, B949, MasterSheet!D:D, C949, MasterSheet!H:H, D949)</f>
        <v>2</v>
      </c>
      <c r="I949" s="26">
        <f t="shared" si="58"/>
        <v>21753.599999999999</v>
      </c>
      <c r="J949" s="28">
        <f>SUMIFS(MasterSheet!L:L, MasterSheet!B:B, B949, MasterSheet!D:D, C949, MasterSheet!H:H, D949)</f>
        <v>0</v>
      </c>
      <c r="K949" s="28">
        <f t="shared" si="59"/>
        <v>0</v>
      </c>
      <c r="L949" s="21" t="str">
        <f>UPPER(VLOOKUP(D949,MasterSheet!H:U,14,))</f>
        <v>BIOLEGEND</v>
      </c>
    </row>
    <row r="950" spans="1:12" x14ac:dyDescent="0.25">
      <c r="A950" s="21" t="str">
        <f t="shared" si="56"/>
        <v>BIOLEGEND</v>
      </c>
      <c r="B950" s="21" t="str">
        <v xml:space="preserve">EED116824  </v>
      </c>
      <c r="C950" s="30">
        <v>45845</v>
      </c>
      <c r="D950" s="21">
        <v>400253</v>
      </c>
      <c r="E950" s="21">
        <f>_xlfn.XLOOKUP(D950,MasterSheet!H:H,MasterSheet!F:F)</f>
        <v>5596.8</v>
      </c>
      <c r="F950" s="22">
        <f>SUMIFS(MasterSheet!J:J, MasterSheet!B:B, B950, MasterSheet!D:D, C950, MasterSheet!H:H, D950)</f>
        <v>1</v>
      </c>
      <c r="G950" s="22">
        <f t="shared" si="57"/>
        <v>5596.8</v>
      </c>
      <c r="H950" s="26">
        <f>SUMIFS(MasterSheet!K:K, MasterSheet!B:B, B950, MasterSheet!D:D, C950, MasterSheet!H:H, D950)</f>
        <v>1</v>
      </c>
      <c r="I950" s="26">
        <f t="shared" si="58"/>
        <v>5596.8</v>
      </c>
      <c r="J950" s="28">
        <f>SUMIFS(MasterSheet!L:L, MasterSheet!B:B, B950, MasterSheet!D:D, C950, MasterSheet!H:H, D950)</f>
        <v>0</v>
      </c>
      <c r="K950" s="28">
        <f t="shared" si="59"/>
        <v>0</v>
      </c>
      <c r="L950" s="21" t="str">
        <f>UPPER(VLOOKUP(D950,MasterSheet!H:U,14,))</f>
        <v>BIOLEGEND</v>
      </c>
    </row>
    <row r="951" spans="1:12" x14ac:dyDescent="0.25">
      <c r="A951" s="21" t="str">
        <f t="shared" si="56"/>
        <v>BIOLEGEND</v>
      </c>
      <c r="B951" s="21" t="str">
        <v xml:space="preserve">EED116824  </v>
      </c>
      <c r="C951" s="30">
        <v>45845</v>
      </c>
      <c r="D951" s="21">
        <v>400268</v>
      </c>
      <c r="E951" s="21">
        <f>_xlfn.XLOOKUP(D951,MasterSheet!H:H,MasterSheet!F:F)</f>
        <v>26532</v>
      </c>
      <c r="F951" s="22">
        <f>SUMIFS(MasterSheet!J:J, MasterSheet!B:B, B951, MasterSheet!D:D, C951, MasterSheet!H:H, D951)</f>
        <v>2</v>
      </c>
      <c r="G951" s="22">
        <f t="shared" si="57"/>
        <v>53064</v>
      </c>
      <c r="H951" s="26">
        <f>SUMIFS(MasterSheet!K:K, MasterSheet!B:B, B951, MasterSheet!D:D, C951, MasterSheet!H:H, D951)</f>
        <v>2</v>
      </c>
      <c r="I951" s="26">
        <f t="shared" si="58"/>
        <v>53064</v>
      </c>
      <c r="J951" s="28">
        <f>SUMIFS(MasterSheet!L:L, MasterSheet!B:B, B951, MasterSheet!D:D, C951, MasterSheet!H:H, D951)</f>
        <v>0</v>
      </c>
      <c r="K951" s="28">
        <f t="shared" si="59"/>
        <v>0</v>
      </c>
      <c r="L951" s="21" t="str">
        <f>UPPER(VLOOKUP(D951,MasterSheet!H:U,14,))</f>
        <v>BIOLEGEND</v>
      </c>
    </row>
    <row r="952" spans="1:12" x14ac:dyDescent="0.25">
      <c r="A952" s="21" t="str">
        <f t="shared" si="56"/>
        <v>BIOLEGEND</v>
      </c>
      <c r="B952" s="21" t="str">
        <v xml:space="preserve">EED116824  </v>
      </c>
      <c r="C952" s="30">
        <v>45845</v>
      </c>
      <c r="D952" s="21">
        <v>400322</v>
      </c>
      <c r="E952" s="21">
        <f>_xlfn.XLOOKUP(D952,MasterSheet!H:H,MasterSheet!F:F)</f>
        <v>4752</v>
      </c>
      <c r="F952" s="22">
        <f>SUMIFS(MasterSheet!J:J, MasterSheet!B:B, B952, MasterSheet!D:D, C952, MasterSheet!H:H, D952)</f>
        <v>1</v>
      </c>
      <c r="G952" s="22">
        <f t="shared" si="57"/>
        <v>4752</v>
      </c>
      <c r="H952" s="26">
        <f>SUMIFS(MasterSheet!K:K, MasterSheet!B:B, B952, MasterSheet!D:D, C952, MasterSheet!H:H, D952)</f>
        <v>1</v>
      </c>
      <c r="I952" s="26">
        <f t="shared" si="58"/>
        <v>4752</v>
      </c>
      <c r="J952" s="28">
        <f>SUMIFS(MasterSheet!L:L, MasterSheet!B:B, B952, MasterSheet!D:D, C952, MasterSheet!H:H, D952)</f>
        <v>0</v>
      </c>
      <c r="K952" s="28">
        <f t="shared" si="59"/>
        <v>0</v>
      </c>
      <c r="L952" s="21" t="str">
        <f>UPPER(VLOOKUP(D952,MasterSheet!H:U,14,))</f>
        <v>BIOLEGEND</v>
      </c>
    </row>
    <row r="953" spans="1:12" x14ac:dyDescent="0.25">
      <c r="A953" s="21" t="str">
        <f t="shared" si="56"/>
        <v>BIOLEGEND</v>
      </c>
      <c r="B953" s="21" t="str">
        <v xml:space="preserve">EED116824  </v>
      </c>
      <c r="C953" s="30">
        <v>45845</v>
      </c>
      <c r="D953" s="21">
        <v>400511</v>
      </c>
      <c r="E953" s="21">
        <f>_xlfn.XLOOKUP(D953,MasterSheet!H:H,MasterSheet!F:F)</f>
        <v>2851.2</v>
      </c>
      <c r="F953" s="22">
        <f>SUMIFS(MasterSheet!J:J, MasterSheet!B:B, B953, MasterSheet!D:D, C953, MasterSheet!H:H, D953)</f>
        <v>1</v>
      </c>
      <c r="G953" s="22">
        <f t="shared" si="57"/>
        <v>2851.2</v>
      </c>
      <c r="H953" s="26">
        <f>SUMIFS(MasterSheet!K:K, MasterSheet!B:B, B953, MasterSheet!D:D, C953, MasterSheet!H:H, D953)</f>
        <v>1</v>
      </c>
      <c r="I953" s="26">
        <f t="shared" si="58"/>
        <v>2851.2</v>
      </c>
      <c r="J953" s="28">
        <f>SUMIFS(MasterSheet!L:L, MasterSheet!B:B, B953, MasterSheet!D:D, C953, MasterSheet!H:H, D953)</f>
        <v>0</v>
      </c>
      <c r="K953" s="28">
        <f t="shared" si="59"/>
        <v>0</v>
      </c>
      <c r="L953" s="21" t="str">
        <f>UPPER(VLOOKUP(D953,MasterSheet!H:U,14,))</f>
        <v>BIOLEGEND</v>
      </c>
    </row>
    <row r="954" spans="1:12" x14ac:dyDescent="0.25">
      <c r="A954" s="21" t="str">
        <f t="shared" si="56"/>
        <v>BIOLEGEND</v>
      </c>
      <c r="B954" s="21" t="str">
        <v xml:space="preserve">EED116824  </v>
      </c>
      <c r="C954" s="30">
        <v>45845</v>
      </c>
      <c r="D954" s="21">
        <v>400512</v>
      </c>
      <c r="E954" s="21">
        <f>_xlfn.XLOOKUP(D954,MasterSheet!H:H,MasterSheet!F:F)</f>
        <v>5649.6</v>
      </c>
      <c r="F954" s="22">
        <f>SUMIFS(MasterSheet!J:J, MasterSheet!B:B, B954, MasterSheet!D:D, C954, MasterSheet!H:H, D954)</f>
        <v>1</v>
      </c>
      <c r="G954" s="22">
        <f t="shared" si="57"/>
        <v>5649.6</v>
      </c>
      <c r="H954" s="26">
        <f>SUMIFS(MasterSheet!K:K, MasterSheet!B:B, B954, MasterSheet!D:D, C954, MasterSheet!H:H, D954)</f>
        <v>1</v>
      </c>
      <c r="I954" s="26">
        <f t="shared" si="58"/>
        <v>5649.6</v>
      </c>
      <c r="J954" s="28">
        <f>SUMIFS(MasterSheet!L:L, MasterSheet!B:B, B954, MasterSheet!D:D, C954, MasterSheet!H:H, D954)</f>
        <v>0</v>
      </c>
      <c r="K954" s="28">
        <f t="shared" si="59"/>
        <v>0</v>
      </c>
      <c r="L954" s="21" t="str">
        <f>UPPER(VLOOKUP(D954,MasterSheet!H:U,14,))</f>
        <v>BIOLEGEND</v>
      </c>
    </row>
    <row r="955" spans="1:12" x14ac:dyDescent="0.25">
      <c r="A955" s="21" t="str">
        <f t="shared" si="56"/>
        <v>BIOLEGEND</v>
      </c>
      <c r="B955" s="21" t="str">
        <v xml:space="preserve">EED116824  </v>
      </c>
      <c r="C955" s="30">
        <v>45845</v>
      </c>
      <c r="D955" s="21">
        <v>400527</v>
      </c>
      <c r="E955" s="21">
        <f>_xlfn.XLOOKUP(D955,MasterSheet!H:H,MasterSheet!F:F)</f>
        <v>10876.8</v>
      </c>
      <c r="F955" s="22">
        <f>SUMIFS(MasterSheet!J:J, MasterSheet!B:B, B955, MasterSheet!D:D, C955, MasterSheet!H:H, D955)</f>
        <v>1</v>
      </c>
      <c r="G955" s="22">
        <f t="shared" si="57"/>
        <v>10876.8</v>
      </c>
      <c r="H955" s="26">
        <f>SUMIFS(MasterSheet!K:K, MasterSheet!B:B, B955, MasterSheet!D:D, C955, MasterSheet!H:H, D955)</f>
        <v>1</v>
      </c>
      <c r="I955" s="26">
        <f t="shared" si="58"/>
        <v>10876.8</v>
      </c>
      <c r="J955" s="28">
        <f>SUMIFS(MasterSheet!L:L, MasterSheet!B:B, B955, MasterSheet!D:D, C955, MasterSheet!H:H, D955)</f>
        <v>0</v>
      </c>
      <c r="K955" s="28">
        <f t="shared" si="59"/>
        <v>0</v>
      </c>
      <c r="L955" s="21" t="str">
        <f>UPPER(VLOOKUP(D955,MasterSheet!H:U,14,))</f>
        <v>BIOLEGEND</v>
      </c>
    </row>
    <row r="956" spans="1:12" x14ac:dyDescent="0.25">
      <c r="A956" s="21" t="str">
        <f t="shared" si="56"/>
        <v>BIOLEGEND</v>
      </c>
      <c r="B956" s="21" t="str">
        <v xml:space="preserve">EED116824  </v>
      </c>
      <c r="C956" s="30">
        <v>45845</v>
      </c>
      <c r="D956" s="21">
        <v>400557</v>
      </c>
      <c r="E956" s="21">
        <f>_xlfn.XLOOKUP(D956,MasterSheet!H:H,MasterSheet!F:F)</f>
        <v>5913.6</v>
      </c>
      <c r="F956" s="22">
        <f>SUMIFS(MasterSheet!J:J, MasterSheet!B:B, B956, MasterSheet!D:D, C956, MasterSheet!H:H, D956)</f>
        <v>1</v>
      </c>
      <c r="G956" s="22">
        <f t="shared" si="57"/>
        <v>5913.6</v>
      </c>
      <c r="H956" s="26">
        <f>SUMIFS(MasterSheet!K:K, MasterSheet!B:B, B956, MasterSheet!D:D, C956, MasterSheet!H:H, D956)</f>
        <v>1</v>
      </c>
      <c r="I956" s="26">
        <f t="shared" si="58"/>
        <v>5913.6</v>
      </c>
      <c r="J956" s="28">
        <f>SUMIFS(MasterSheet!L:L, MasterSheet!B:B, B956, MasterSheet!D:D, C956, MasterSheet!H:H, D956)</f>
        <v>0</v>
      </c>
      <c r="K956" s="28">
        <f t="shared" si="59"/>
        <v>0</v>
      </c>
      <c r="L956" s="21" t="str">
        <f>UPPER(VLOOKUP(D956,MasterSheet!H:U,14,))</f>
        <v>BIOLEGEND</v>
      </c>
    </row>
    <row r="957" spans="1:12" x14ac:dyDescent="0.25">
      <c r="A957" s="21" t="str">
        <f t="shared" si="56"/>
        <v>BIOLEGEND</v>
      </c>
      <c r="B957" s="21" t="str">
        <v xml:space="preserve">EED116824  </v>
      </c>
      <c r="C957" s="30">
        <v>45845</v>
      </c>
      <c r="D957" s="21">
        <v>400625</v>
      </c>
      <c r="E957" s="21">
        <f>_xlfn.XLOOKUP(D957,MasterSheet!H:H,MasterSheet!F:F)</f>
        <v>9292.7999999999993</v>
      </c>
      <c r="F957" s="22">
        <f>SUMIFS(MasterSheet!J:J, MasterSheet!B:B, B957, MasterSheet!D:D, C957, MasterSheet!H:H, D957)</f>
        <v>1</v>
      </c>
      <c r="G957" s="22">
        <f t="shared" si="57"/>
        <v>9292.7999999999993</v>
      </c>
      <c r="H957" s="26">
        <f>SUMIFS(MasterSheet!K:K, MasterSheet!B:B, B957, MasterSheet!D:D, C957, MasterSheet!H:H, D957)</f>
        <v>1</v>
      </c>
      <c r="I957" s="26">
        <f t="shared" si="58"/>
        <v>9292.7999999999993</v>
      </c>
      <c r="J957" s="28">
        <f>SUMIFS(MasterSheet!L:L, MasterSheet!B:B, B957, MasterSheet!D:D, C957, MasterSheet!H:H, D957)</f>
        <v>0</v>
      </c>
      <c r="K957" s="28">
        <f t="shared" si="59"/>
        <v>0</v>
      </c>
      <c r="L957" s="21" t="str">
        <f>UPPER(VLOOKUP(D957,MasterSheet!H:U,14,))</f>
        <v>BIOLEGEND</v>
      </c>
    </row>
    <row r="958" spans="1:12" x14ac:dyDescent="0.25">
      <c r="A958" s="21" t="str">
        <f t="shared" si="56"/>
        <v>BIOLEGEND</v>
      </c>
      <c r="B958" s="21" t="str">
        <v xml:space="preserve">EED116824  </v>
      </c>
      <c r="C958" s="30">
        <v>45845</v>
      </c>
      <c r="D958" s="21">
        <v>400633</v>
      </c>
      <c r="E958" s="21">
        <f>_xlfn.XLOOKUP(D958,MasterSheet!H:H,MasterSheet!F:F)</f>
        <v>1900.8000000000002</v>
      </c>
      <c r="F958" s="22">
        <f>SUMIFS(MasterSheet!J:J, MasterSheet!B:B, B958, MasterSheet!D:D, C958, MasterSheet!H:H, D958)</f>
        <v>1</v>
      </c>
      <c r="G958" s="22">
        <f t="shared" si="57"/>
        <v>1900.8000000000002</v>
      </c>
      <c r="H958" s="26">
        <f>SUMIFS(MasterSheet!K:K, MasterSheet!B:B, B958, MasterSheet!D:D, C958, MasterSheet!H:H, D958)</f>
        <v>1</v>
      </c>
      <c r="I958" s="26">
        <f t="shared" si="58"/>
        <v>1900.8000000000002</v>
      </c>
      <c r="J958" s="28">
        <f>SUMIFS(MasterSheet!L:L, MasterSheet!B:B, B958, MasterSheet!D:D, C958, MasterSheet!H:H, D958)</f>
        <v>0</v>
      </c>
      <c r="K958" s="28">
        <f t="shared" si="59"/>
        <v>0</v>
      </c>
      <c r="L958" s="21" t="str">
        <f>UPPER(VLOOKUP(D958,MasterSheet!H:U,14,))</f>
        <v>BIOLEGEND</v>
      </c>
    </row>
    <row r="959" spans="1:12" x14ac:dyDescent="0.25">
      <c r="A959" s="21" t="str">
        <f t="shared" si="56"/>
        <v>BIOLEGEND</v>
      </c>
      <c r="B959" s="21" t="str">
        <v xml:space="preserve">EED116824  </v>
      </c>
      <c r="C959" s="30">
        <v>45845</v>
      </c>
      <c r="D959" s="21">
        <v>400636</v>
      </c>
      <c r="E959" s="21">
        <f>_xlfn.XLOOKUP(D959,MasterSheet!H:H,MasterSheet!F:F)</f>
        <v>5174.3999999999996</v>
      </c>
      <c r="F959" s="22">
        <f>SUMIFS(MasterSheet!J:J, MasterSheet!B:B, B959, MasterSheet!D:D, C959, MasterSheet!H:H, D959)</f>
        <v>1</v>
      </c>
      <c r="G959" s="22">
        <f t="shared" si="57"/>
        <v>5174.3999999999996</v>
      </c>
      <c r="H959" s="26">
        <f>SUMIFS(MasterSheet!K:K, MasterSheet!B:B, B959, MasterSheet!D:D, C959, MasterSheet!H:H, D959)</f>
        <v>1</v>
      </c>
      <c r="I959" s="26">
        <f t="shared" si="58"/>
        <v>5174.3999999999996</v>
      </c>
      <c r="J959" s="28">
        <f>SUMIFS(MasterSheet!L:L, MasterSheet!B:B, B959, MasterSheet!D:D, C959, MasterSheet!H:H, D959)</f>
        <v>0</v>
      </c>
      <c r="K959" s="28">
        <f t="shared" si="59"/>
        <v>0</v>
      </c>
      <c r="L959" s="21" t="str">
        <f>UPPER(VLOOKUP(D959,MasterSheet!H:U,14,))</f>
        <v>BIOLEGEND</v>
      </c>
    </row>
    <row r="960" spans="1:12" x14ac:dyDescent="0.25">
      <c r="A960" s="21" t="str">
        <f t="shared" si="56"/>
        <v>BIOLEGEND</v>
      </c>
      <c r="B960" s="21" t="str">
        <v xml:space="preserve">EED116824  </v>
      </c>
      <c r="C960" s="30">
        <v>45845</v>
      </c>
      <c r="D960" s="21">
        <v>400703</v>
      </c>
      <c r="E960" s="21">
        <f>_xlfn.XLOOKUP(D960,MasterSheet!H:H,MasterSheet!F:F)</f>
        <v>3748.8</v>
      </c>
      <c r="F960" s="22">
        <f>SUMIFS(MasterSheet!J:J, MasterSheet!B:B, B960, MasterSheet!D:D, C960, MasterSheet!H:H, D960)</f>
        <v>1</v>
      </c>
      <c r="G960" s="22">
        <f t="shared" si="57"/>
        <v>3748.8</v>
      </c>
      <c r="H960" s="26">
        <f>SUMIFS(MasterSheet!K:K, MasterSheet!B:B, B960, MasterSheet!D:D, C960, MasterSheet!H:H, D960)</f>
        <v>1</v>
      </c>
      <c r="I960" s="26">
        <f t="shared" si="58"/>
        <v>3748.8</v>
      </c>
      <c r="J960" s="28">
        <f>SUMIFS(MasterSheet!L:L, MasterSheet!B:B, B960, MasterSheet!D:D, C960, MasterSheet!H:H, D960)</f>
        <v>0</v>
      </c>
      <c r="K960" s="28">
        <f t="shared" si="59"/>
        <v>0</v>
      </c>
      <c r="L960" s="21" t="str">
        <f>UPPER(VLOOKUP(D960,MasterSheet!H:U,14,))</f>
        <v>BIOLEGEND</v>
      </c>
    </row>
    <row r="961" spans="1:12" x14ac:dyDescent="0.25">
      <c r="A961" s="21" t="str">
        <f t="shared" si="56"/>
        <v>BIOLEGEND</v>
      </c>
      <c r="B961" s="21" t="str">
        <v xml:space="preserve">EED116824  </v>
      </c>
      <c r="C961" s="30">
        <v>45845</v>
      </c>
      <c r="D961" s="21">
        <v>405103</v>
      </c>
      <c r="E961" s="21">
        <f>_xlfn.XLOOKUP(D961,MasterSheet!H:H,MasterSheet!F:F)</f>
        <v>440</v>
      </c>
      <c r="F961" s="22">
        <f>SUMIFS(MasterSheet!J:J, MasterSheet!B:B, B961, MasterSheet!D:D, C961, MasterSheet!H:H, D961)</f>
        <v>1</v>
      </c>
      <c r="G961" s="22">
        <f t="shared" si="57"/>
        <v>440</v>
      </c>
      <c r="H961" s="26">
        <f>SUMIFS(MasterSheet!K:K, MasterSheet!B:B, B961, MasterSheet!D:D, C961, MasterSheet!H:H, D961)</f>
        <v>1</v>
      </c>
      <c r="I961" s="26">
        <f t="shared" si="58"/>
        <v>440</v>
      </c>
      <c r="J961" s="28">
        <f>SUMIFS(MasterSheet!L:L, MasterSheet!B:B, B961, MasterSheet!D:D, C961, MasterSheet!H:H, D961)</f>
        <v>0</v>
      </c>
      <c r="K961" s="28">
        <f t="shared" si="59"/>
        <v>0</v>
      </c>
      <c r="L961" s="21" t="str">
        <f>UPPER(VLOOKUP(D961,MasterSheet!H:U,14,))</f>
        <v>BIOLEGEND</v>
      </c>
    </row>
    <row r="962" spans="1:12" x14ac:dyDescent="0.25">
      <c r="A962" s="21" t="str">
        <f t="shared" ref="A962:A1025" si="60">L962</f>
        <v>BIOLEGEND</v>
      </c>
      <c r="B962" s="21" t="str">
        <v xml:space="preserve">EED116824  </v>
      </c>
      <c r="C962" s="30">
        <v>45845</v>
      </c>
      <c r="D962" s="21">
        <v>405203</v>
      </c>
      <c r="E962" s="21">
        <f>_xlfn.XLOOKUP(D962,MasterSheet!H:H,MasterSheet!F:F)</f>
        <v>2956.8</v>
      </c>
      <c r="F962" s="22">
        <f>SUMIFS(MasterSheet!J:J, MasterSheet!B:B, B962, MasterSheet!D:D, C962, MasterSheet!H:H, D962)</f>
        <v>1</v>
      </c>
      <c r="G962" s="22">
        <f t="shared" si="57"/>
        <v>2956.8</v>
      </c>
      <c r="H962" s="26">
        <f>SUMIFS(MasterSheet!K:K, MasterSheet!B:B, B962, MasterSheet!D:D, C962, MasterSheet!H:H, D962)</f>
        <v>1</v>
      </c>
      <c r="I962" s="26">
        <f t="shared" si="58"/>
        <v>2956.8</v>
      </c>
      <c r="J962" s="28">
        <f>SUMIFS(MasterSheet!L:L, MasterSheet!B:B, B962, MasterSheet!D:D, C962, MasterSheet!H:H, D962)</f>
        <v>0</v>
      </c>
      <c r="K962" s="28">
        <f t="shared" si="59"/>
        <v>0</v>
      </c>
      <c r="L962" s="21" t="str">
        <f>UPPER(VLOOKUP(D962,MasterSheet!H:U,14,))</f>
        <v>BIOLEGEND</v>
      </c>
    </row>
    <row r="963" spans="1:12" x14ac:dyDescent="0.25">
      <c r="A963" s="21" t="str">
        <f t="shared" si="60"/>
        <v>BIOLEGEND</v>
      </c>
      <c r="B963" s="21" t="str">
        <v xml:space="preserve">EED116824  </v>
      </c>
      <c r="C963" s="30">
        <v>45845</v>
      </c>
      <c r="D963" s="21">
        <v>405334</v>
      </c>
      <c r="E963" s="21">
        <f>_xlfn.XLOOKUP(D963,MasterSheet!H:H,MasterSheet!F:F)</f>
        <v>13992</v>
      </c>
      <c r="F963" s="22">
        <f>SUMIFS(MasterSheet!J:J, MasterSheet!B:B, B963, MasterSheet!D:D, C963, MasterSheet!H:H, D963)</f>
        <v>1</v>
      </c>
      <c r="G963" s="22">
        <f t="shared" ref="G963:G1026" si="61">F963*E963</f>
        <v>13992</v>
      </c>
      <c r="H963" s="26">
        <f>SUMIFS(MasterSheet!K:K, MasterSheet!B:B, B963, MasterSheet!D:D, C963, MasterSheet!H:H, D963)</f>
        <v>1</v>
      </c>
      <c r="I963" s="26">
        <f t="shared" ref="I963:I1026" si="62">H963*E963</f>
        <v>13992</v>
      </c>
      <c r="J963" s="28">
        <f>SUMIFS(MasterSheet!L:L, MasterSheet!B:B, B963, MasterSheet!D:D, C963, MasterSheet!H:H, D963)</f>
        <v>0</v>
      </c>
      <c r="K963" s="28">
        <f t="shared" ref="K963:K1026" si="63">J963*E963</f>
        <v>0</v>
      </c>
      <c r="L963" s="21" t="str">
        <f>UPPER(VLOOKUP(D963,MasterSheet!H:U,14,))</f>
        <v>BIOLEGEND</v>
      </c>
    </row>
    <row r="964" spans="1:12" x14ac:dyDescent="0.25">
      <c r="A964" s="21" t="str">
        <f t="shared" si="60"/>
        <v>BIOLEGEND</v>
      </c>
      <c r="B964" s="21" t="str">
        <v xml:space="preserve">EED116824  </v>
      </c>
      <c r="C964" s="30">
        <v>45845</v>
      </c>
      <c r="D964" s="21">
        <v>406516</v>
      </c>
      <c r="E964" s="21">
        <f>_xlfn.XLOOKUP(D964,MasterSheet!H:H,MasterSheet!F:F)</f>
        <v>13992</v>
      </c>
      <c r="F964" s="22">
        <f>SUMIFS(MasterSheet!J:J, MasterSheet!B:B, B964, MasterSheet!D:D, C964, MasterSheet!H:H, D964)</f>
        <v>1</v>
      </c>
      <c r="G964" s="22">
        <f t="shared" si="61"/>
        <v>13992</v>
      </c>
      <c r="H964" s="26">
        <f>SUMIFS(MasterSheet!K:K, MasterSheet!B:B, B964, MasterSheet!D:D, C964, MasterSheet!H:H, D964)</f>
        <v>1</v>
      </c>
      <c r="I964" s="26">
        <f t="shared" si="62"/>
        <v>13992</v>
      </c>
      <c r="J964" s="28">
        <f>SUMIFS(MasterSheet!L:L, MasterSheet!B:B, B964, MasterSheet!D:D, C964, MasterSheet!H:H, D964)</f>
        <v>0</v>
      </c>
      <c r="K964" s="28">
        <f t="shared" si="63"/>
        <v>0</v>
      </c>
      <c r="L964" s="21" t="str">
        <f>UPPER(VLOOKUP(D964,MasterSheet!H:U,14,))</f>
        <v>BIOLEGEND</v>
      </c>
    </row>
    <row r="965" spans="1:12" x14ac:dyDescent="0.25">
      <c r="A965" s="21" t="str">
        <f t="shared" si="60"/>
        <v>BIOLEGEND</v>
      </c>
      <c r="B965" s="21" t="str">
        <v xml:space="preserve">EED116824  </v>
      </c>
      <c r="C965" s="30">
        <v>45845</v>
      </c>
      <c r="D965" s="21">
        <v>407105</v>
      </c>
      <c r="E965" s="21">
        <f>_xlfn.XLOOKUP(D965,MasterSheet!H:H,MasterSheet!F:F)</f>
        <v>4382.3999999999996</v>
      </c>
      <c r="F965" s="22">
        <f>SUMIFS(MasterSheet!J:J, MasterSheet!B:B, B965, MasterSheet!D:D, C965, MasterSheet!H:H, D965)</f>
        <v>1</v>
      </c>
      <c r="G965" s="22">
        <f t="shared" si="61"/>
        <v>4382.3999999999996</v>
      </c>
      <c r="H965" s="26">
        <f>SUMIFS(MasterSheet!K:K, MasterSheet!B:B, B965, MasterSheet!D:D, C965, MasterSheet!H:H, D965)</f>
        <v>1</v>
      </c>
      <c r="I965" s="26">
        <f t="shared" si="62"/>
        <v>4382.3999999999996</v>
      </c>
      <c r="J965" s="28">
        <f>SUMIFS(MasterSheet!L:L, MasterSheet!B:B, B965, MasterSheet!D:D, C965, MasterSheet!H:H, D965)</f>
        <v>0</v>
      </c>
      <c r="K965" s="28">
        <f t="shared" si="63"/>
        <v>0</v>
      </c>
      <c r="L965" s="21" t="str">
        <f>UPPER(VLOOKUP(D965,MasterSheet!H:U,14,))</f>
        <v>BIOLEGEND</v>
      </c>
    </row>
    <row r="966" spans="1:12" x14ac:dyDescent="0.25">
      <c r="A966" s="21" t="str">
        <f t="shared" si="60"/>
        <v>BIOLEGEND</v>
      </c>
      <c r="B966" s="21" t="str">
        <v xml:space="preserve">EED116824  </v>
      </c>
      <c r="C966" s="30">
        <v>45845</v>
      </c>
      <c r="D966" s="21">
        <v>410708</v>
      </c>
      <c r="E966" s="21">
        <f>_xlfn.XLOOKUP(D966,MasterSheet!H:H,MasterSheet!F:F)</f>
        <v>17054.400000000001</v>
      </c>
      <c r="F966" s="22">
        <f>SUMIFS(MasterSheet!J:J, MasterSheet!B:B, B966, MasterSheet!D:D, C966, MasterSheet!H:H, D966)</f>
        <v>1</v>
      </c>
      <c r="G966" s="22">
        <f t="shared" si="61"/>
        <v>17054.400000000001</v>
      </c>
      <c r="H966" s="26">
        <f>SUMIFS(MasterSheet!K:K, MasterSheet!B:B, B966, MasterSheet!D:D, C966, MasterSheet!H:H, D966)</f>
        <v>1</v>
      </c>
      <c r="I966" s="26">
        <f t="shared" si="62"/>
        <v>17054.400000000001</v>
      </c>
      <c r="J966" s="28">
        <f>SUMIFS(MasterSheet!L:L, MasterSheet!B:B, B966, MasterSheet!D:D, C966, MasterSheet!H:H, D966)</f>
        <v>0</v>
      </c>
      <c r="K966" s="28">
        <f t="shared" si="63"/>
        <v>0</v>
      </c>
      <c r="L966" s="21" t="str">
        <f>UPPER(VLOOKUP(D966,MasterSheet!H:U,14,))</f>
        <v>BIOLEGEND</v>
      </c>
    </row>
    <row r="967" spans="1:12" x14ac:dyDescent="0.25">
      <c r="A967" s="21" t="str">
        <f t="shared" si="60"/>
        <v>BIOLEGEND</v>
      </c>
      <c r="B967" s="21" t="str">
        <v xml:space="preserve">EED116824  </v>
      </c>
      <c r="C967" s="30">
        <v>45845</v>
      </c>
      <c r="D967" s="21">
        <v>420201</v>
      </c>
      <c r="E967" s="21">
        <f>_xlfn.XLOOKUP(D967,MasterSheet!H:H,MasterSheet!F:F)</f>
        <v>4699.2</v>
      </c>
      <c r="F967" s="22">
        <f>SUMIFS(MasterSheet!J:J, MasterSheet!B:B, B967, MasterSheet!D:D, C967, MasterSheet!H:H, D967)</f>
        <v>1</v>
      </c>
      <c r="G967" s="22">
        <f t="shared" si="61"/>
        <v>4699.2</v>
      </c>
      <c r="H967" s="26">
        <f>SUMIFS(MasterSheet!K:K, MasterSheet!B:B, B967, MasterSheet!D:D, C967, MasterSheet!H:H, D967)</f>
        <v>1</v>
      </c>
      <c r="I967" s="26">
        <f t="shared" si="62"/>
        <v>4699.2</v>
      </c>
      <c r="J967" s="28">
        <f>SUMIFS(MasterSheet!L:L, MasterSheet!B:B, B967, MasterSheet!D:D, C967, MasterSheet!H:H, D967)</f>
        <v>0</v>
      </c>
      <c r="K967" s="28">
        <f t="shared" si="63"/>
        <v>0</v>
      </c>
      <c r="L967" s="21" t="str">
        <f>UPPER(VLOOKUP(D967,MasterSheet!H:U,14,))</f>
        <v>BIOLEGEND</v>
      </c>
    </row>
    <row r="968" spans="1:12" x14ac:dyDescent="0.25">
      <c r="A968" s="21" t="str">
        <f t="shared" si="60"/>
        <v>BIOLEGEND</v>
      </c>
      <c r="B968" s="21" t="str">
        <v xml:space="preserve">EED116824  </v>
      </c>
      <c r="C968" s="30">
        <v>45845</v>
      </c>
      <c r="D968" s="21">
        <v>420701</v>
      </c>
      <c r="E968" s="21">
        <f>_xlfn.XLOOKUP(D968,MasterSheet!H:H,MasterSheet!F:F)</f>
        <v>3088.8</v>
      </c>
      <c r="F968" s="22">
        <f>SUMIFS(MasterSheet!J:J, MasterSheet!B:B, B968, MasterSheet!D:D, C968, MasterSheet!H:H, D968)</f>
        <v>1</v>
      </c>
      <c r="G968" s="22">
        <f t="shared" si="61"/>
        <v>3088.8</v>
      </c>
      <c r="H968" s="26">
        <f>SUMIFS(MasterSheet!K:K, MasterSheet!B:B, B968, MasterSheet!D:D, C968, MasterSheet!H:H, D968)</f>
        <v>1</v>
      </c>
      <c r="I968" s="26">
        <f t="shared" si="62"/>
        <v>3088.8</v>
      </c>
      <c r="J968" s="28">
        <f>SUMIFS(MasterSheet!L:L, MasterSheet!B:B, B968, MasterSheet!D:D, C968, MasterSheet!H:H, D968)</f>
        <v>0</v>
      </c>
      <c r="K968" s="28">
        <f t="shared" si="63"/>
        <v>0</v>
      </c>
      <c r="L968" s="21" t="str">
        <f>UPPER(VLOOKUP(D968,MasterSheet!H:U,14,))</f>
        <v>BIOLEGEND</v>
      </c>
    </row>
    <row r="969" spans="1:12" x14ac:dyDescent="0.25">
      <c r="A969" s="21" t="str">
        <f t="shared" si="60"/>
        <v>BIOLEGEND</v>
      </c>
      <c r="B969" s="21" t="str">
        <v xml:space="preserve">EED116824  </v>
      </c>
      <c r="C969" s="30">
        <v>45845</v>
      </c>
      <c r="D969" s="21">
        <v>422302</v>
      </c>
      <c r="E969" s="21">
        <f>_xlfn.XLOOKUP(D969,MasterSheet!H:H,MasterSheet!F:F)</f>
        <v>14106.400000000001</v>
      </c>
      <c r="F969" s="22">
        <f>SUMIFS(MasterSheet!J:J, MasterSheet!B:B, B969, MasterSheet!D:D, C969, MasterSheet!H:H, D969)</f>
        <v>2</v>
      </c>
      <c r="G969" s="22">
        <f t="shared" si="61"/>
        <v>28212.800000000003</v>
      </c>
      <c r="H969" s="26">
        <f>SUMIFS(MasterSheet!K:K, MasterSheet!B:B, B969, MasterSheet!D:D, C969, MasterSheet!H:H, D969)</f>
        <v>2</v>
      </c>
      <c r="I969" s="26">
        <f t="shared" si="62"/>
        <v>28212.800000000003</v>
      </c>
      <c r="J969" s="28">
        <f>SUMIFS(MasterSheet!L:L, MasterSheet!B:B, B969, MasterSheet!D:D, C969, MasterSheet!H:H, D969)</f>
        <v>0</v>
      </c>
      <c r="K969" s="28">
        <f t="shared" si="63"/>
        <v>0</v>
      </c>
      <c r="L969" s="21" t="str">
        <f>UPPER(VLOOKUP(D969,MasterSheet!H:U,14,))</f>
        <v>BIOLEGEND</v>
      </c>
    </row>
    <row r="970" spans="1:12" x14ac:dyDescent="0.25">
      <c r="A970" s="21" t="str">
        <f t="shared" si="60"/>
        <v>BIOLEGEND</v>
      </c>
      <c r="B970" s="21" t="str">
        <v xml:space="preserve">EED116824  </v>
      </c>
      <c r="C970" s="30">
        <v>45845</v>
      </c>
      <c r="D970" s="21">
        <v>423101</v>
      </c>
      <c r="E970" s="21">
        <f>_xlfn.XLOOKUP(D970,MasterSheet!H:H,MasterSheet!F:F)</f>
        <v>5482.4</v>
      </c>
      <c r="F970" s="22">
        <f>SUMIFS(MasterSheet!J:J, MasterSheet!B:B, B970, MasterSheet!D:D, C970, MasterSheet!H:H, D970)</f>
        <v>1</v>
      </c>
      <c r="G970" s="22">
        <f t="shared" si="61"/>
        <v>5482.4</v>
      </c>
      <c r="H970" s="26">
        <f>SUMIFS(MasterSheet!K:K, MasterSheet!B:B, B970, MasterSheet!D:D, C970, MasterSheet!H:H, D970)</f>
        <v>1</v>
      </c>
      <c r="I970" s="26">
        <f t="shared" si="62"/>
        <v>5482.4</v>
      </c>
      <c r="J970" s="28">
        <f>SUMIFS(MasterSheet!L:L, MasterSheet!B:B, B970, MasterSheet!D:D, C970, MasterSheet!H:H, D970)</f>
        <v>0</v>
      </c>
      <c r="K970" s="28">
        <f t="shared" si="63"/>
        <v>0</v>
      </c>
      <c r="L970" s="21" t="str">
        <f>UPPER(VLOOKUP(D970,MasterSheet!H:U,14,))</f>
        <v>BIOLEGEND</v>
      </c>
    </row>
    <row r="971" spans="1:12" x14ac:dyDescent="0.25">
      <c r="A971" s="21" t="str">
        <f t="shared" si="60"/>
        <v>BIOLEGEND</v>
      </c>
      <c r="B971" s="21" t="str">
        <v xml:space="preserve">EED116824  </v>
      </c>
      <c r="C971" s="30">
        <v>45845</v>
      </c>
      <c r="D971" s="21">
        <v>423113</v>
      </c>
      <c r="E971" s="21">
        <f>_xlfn.XLOOKUP(D971,MasterSheet!H:H,MasterSheet!F:F)</f>
        <v>4382.3999999999996</v>
      </c>
      <c r="F971" s="22">
        <f>SUMIFS(MasterSheet!J:J, MasterSheet!B:B, B971, MasterSheet!D:D, C971, MasterSheet!H:H, D971)</f>
        <v>1</v>
      </c>
      <c r="G971" s="22">
        <f t="shared" si="61"/>
        <v>4382.3999999999996</v>
      </c>
      <c r="H971" s="26">
        <f>SUMIFS(MasterSheet!K:K, MasterSheet!B:B, B971, MasterSheet!D:D, C971, MasterSheet!H:H, D971)</f>
        <v>1</v>
      </c>
      <c r="I971" s="26">
        <f t="shared" si="62"/>
        <v>4382.3999999999996</v>
      </c>
      <c r="J971" s="28">
        <f>SUMIFS(MasterSheet!L:L, MasterSheet!B:B, B971, MasterSheet!D:D, C971, MasterSheet!H:H, D971)</f>
        <v>0</v>
      </c>
      <c r="K971" s="28">
        <f t="shared" si="63"/>
        <v>0</v>
      </c>
      <c r="L971" s="21" t="str">
        <f>UPPER(VLOOKUP(D971,MasterSheet!H:U,14,))</f>
        <v>BIOLEGEND</v>
      </c>
    </row>
    <row r="972" spans="1:12" x14ac:dyDescent="0.25">
      <c r="A972" s="21" t="str">
        <f t="shared" si="60"/>
        <v>BIOLEGEND</v>
      </c>
      <c r="B972" s="21" t="str">
        <v xml:space="preserve">EED116824  </v>
      </c>
      <c r="C972" s="30">
        <v>45845</v>
      </c>
      <c r="D972" s="21">
        <v>426105</v>
      </c>
      <c r="E972" s="21">
        <f>_xlfn.XLOOKUP(D972,MasterSheet!H:H,MasterSheet!F:F)</f>
        <v>6600</v>
      </c>
      <c r="F972" s="22">
        <f>SUMIFS(MasterSheet!J:J, MasterSheet!B:B, B972, MasterSheet!D:D, C972, MasterSheet!H:H, D972)</f>
        <v>1</v>
      </c>
      <c r="G972" s="22">
        <f t="shared" si="61"/>
        <v>6600</v>
      </c>
      <c r="H972" s="26">
        <f>SUMIFS(MasterSheet!K:K, MasterSheet!B:B, B972, MasterSheet!D:D, C972, MasterSheet!H:H, D972)</f>
        <v>1</v>
      </c>
      <c r="I972" s="26">
        <f t="shared" si="62"/>
        <v>6600</v>
      </c>
      <c r="J972" s="28">
        <f>SUMIFS(MasterSheet!L:L, MasterSheet!B:B, B972, MasterSheet!D:D, C972, MasterSheet!H:H, D972)</f>
        <v>0</v>
      </c>
      <c r="K972" s="28">
        <f t="shared" si="63"/>
        <v>0</v>
      </c>
      <c r="L972" s="21" t="str">
        <f>UPPER(VLOOKUP(D972,MasterSheet!H:U,14,))</f>
        <v>BIOLEGEND</v>
      </c>
    </row>
    <row r="973" spans="1:12" x14ac:dyDescent="0.25">
      <c r="A973" s="21" t="str">
        <f t="shared" si="60"/>
        <v>BIOLEGEND</v>
      </c>
      <c r="B973" s="21" t="str">
        <v xml:space="preserve">EED116824  </v>
      </c>
      <c r="C973" s="30">
        <v>45845</v>
      </c>
      <c r="D973" s="21">
        <v>426201</v>
      </c>
      <c r="E973" s="21">
        <f>_xlfn.XLOOKUP(D973,MasterSheet!H:H,MasterSheet!F:F)</f>
        <v>4699.2</v>
      </c>
      <c r="F973" s="22">
        <f>SUMIFS(MasterSheet!J:J, MasterSheet!B:B, B973, MasterSheet!D:D, C973, MasterSheet!H:H, D973)</f>
        <v>1</v>
      </c>
      <c r="G973" s="22">
        <f t="shared" si="61"/>
        <v>4699.2</v>
      </c>
      <c r="H973" s="26">
        <f>SUMIFS(MasterSheet!K:K, MasterSheet!B:B, B973, MasterSheet!D:D, C973, MasterSheet!H:H, D973)</f>
        <v>1</v>
      </c>
      <c r="I973" s="26">
        <f t="shared" si="62"/>
        <v>4699.2</v>
      </c>
      <c r="J973" s="28">
        <f>SUMIFS(MasterSheet!L:L, MasterSheet!B:B, B973, MasterSheet!D:D, C973, MasterSheet!H:H, D973)</f>
        <v>0</v>
      </c>
      <c r="K973" s="28">
        <f t="shared" si="63"/>
        <v>0</v>
      </c>
      <c r="L973" s="21" t="str">
        <f>UPPER(VLOOKUP(D973,MasterSheet!H:U,14,))</f>
        <v>BIOLEGEND</v>
      </c>
    </row>
    <row r="974" spans="1:12" x14ac:dyDescent="0.25">
      <c r="A974" s="21" t="str">
        <f t="shared" si="60"/>
        <v>BIOLEGEND</v>
      </c>
      <c r="B974" s="21" t="str">
        <v xml:space="preserve">EED116824  </v>
      </c>
      <c r="C974" s="30">
        <v>45845</v>
      </c>
      <c r="D974" s="21">
        <v>430101</v>
      </c>
      <c r="E974" s="21">
        <f>_xlfn.XLOOKUP(D974,MasterSheet!H:H,MasterSheet!F:F)</f>
        <v>13992</v>
      </c>
      <c r="F974" s="22">
        <f>SUMIFS(MasterSheet!J:J, MasterSheet!B:B, B974, MasterSheet!D:D, C974, MasterSheet!H:H, D974)</f>
        <v>1</v>
      </c>
      <c r="G974" s="22">
        <f t="shared" si="61"/>
        <v>13992</v>
      </c>
      <c r="H974" s="26">
        <f>SUMIFS(MasterSheet!K:K, MasterSheet!B:B, B974, MasterSheet!D:D, C974, MasterSheet!H:H, D974)</f>
        <v>1</v>
      </c>
      <c r="I974" s="26">
        <f t="shared" si="62"/>
        <v>13992</v>
      </c>
      <c r="J974" s="28">
        <f>SUMIFS(MasterSheet!L:L, MasterSheet!B:B, B974, MasterSheet!D:D, C974, MasterSheet!H:H, D974)</f>
        <v>0</v>
      </c>
      <c r="K974" s="28">
        <f t="shared" si="63"/>
        <v>0</v>
      </c>
      <c r="L974" s="21" t="str">
        <f>UPPER(VLOOKUP(D974,MasterSheet!H:U,14,))</f>
        <v>BIOLEGEND</v>
      </c>
    </row>
    <row r="975" spans="1:12" x14ac:dyDescent="0.25">
      <c r="A975" s="21" t="str">
        <f t="shared" si="60"/>
        <v>BIOLEGEND</v>
      </c>
      <c r="B975" s="21" t="str">
        <v xml:space="preserve">EED116824  </v>
      </c>
      <c r="C975" s="30">
        <v>45845</v>
      </c>
      <c r="D975" s="21">
        <v>430501</v>
      </c>
      <c r="E975" s="21">
        <f>_xlfn.XLOOKUP(D975,MasterSheet!H:H,MasterSheet!F:F)</f>
        <v>13992</v>
      </c>
      <c r="F975" s="22">
        <f>SUMIFS(MasterSheet!J:J, MasterSheet!B:B, B975, MasterSheet!D:D, C975, MasterSheet!H:H, D975)</f>
        <v>3</v>
      </c>
      <c r="G975" s="22">
        <f t="shared" si="61"/>
        <v>41976</v>
      </c>
      <c r="H975" s="26">
        <f>SUMIFS(MasterSheet!K:K, MasterSheet!B:B, B975, MasterSheet!D:D, C975, MasterSheet!H:H, D975)</f>
        <v>3</v>
      </c>
      <c r="I975" s="26">
        <f t="shared" si="62"/>
        <v>41976</v>
      </c>
      <c r="J975" s="28">
        <f>SUMIFS(MasterSheet!L:L, MasterSheet!B:B, B975, MasterSheet!D:D, C975, MasterSheet!H:H, D975)</f>
        <v>0</v>
      </c>
      <c r="K975" s="28">
        <f t="shared" si="63"/>
        <v>0</v>
      </c>
      <c r="L975" s="21" t="str">
        <f>UPPER(VLOOKUP(D975,MasterSheet!H:U,14,))</f>
        <v>BIOLEGEND</v>
      </c>
    </row>
    <row r="976" spans="1:12" x14ac:dyDescent="0.25">
      <c r="A976" s="21" t="str">
        <f t="shared" si="60"/>
        <v>BIOLEGEND</v>
      </c>
      <c r="B976" s="21" t="str">
        <v xml:space="preserve">EED116824  </v>
      </c>
      <c r="C976" s="30">
        <v>45845</v>
      </c>
      <c r="D976" s="21">
        <v>430601</v>
      </c>
      <c r="E976" s="21">
        <f>_xlfn.XLOOKUP(D976,MasterSheet!H:H,MasterSheet!F:F)</f>
        <v>13992</v>
      </c>
      <c r="F976" s="22">
        <f>SUMIFS(MasterSheet!J:J, MasterSheet!B:B, B976, MasterSheet!D:D, C976, MasterSheet!H:H, D976)</f>
        <v>1</v>
      </c>
      <c r="G976" s="22">
        <f t="shared" si="61"/>
        <v>13992</v>
      </c>
      <c r="H976" s="26">
        <f>SUMIFS(MasterSheet!K:K, MasterSheet!B:B, B976, MasterSheet!D:D, C976, MasterSheet!H:H, D976)</f>
        <v>1</v>
      </c>
      <c r="I976" s="26">
        <f t="shared" si="62"/>
        <v>13992</v>
      </c>
      <c r="J976" s="28">
        <f>SUMIFS(MasterSheet!L:L, MasterSheet!B:B, B976, MasterSheet!D:D, C976, MasterSheet!H:H, D976)</f>
        <v>0</v>
      </c>
      <c r="K976" s="28">
        <f t="shared" si="63"/>
        <v>0</v>
      </c>
      <c r="L976" s="21" t="str">
        <f>UPPER(VLOOKUP(D976,MasterSheet!H:U,14,))</f>
        <v>BIOLEGEND</v>
      </c>
    </row>
    <row r="977" spans="1:12" x14ac:dyDescent="0.25">
      <c r="A977" s="21" t="str">
        <f t="shared" si="60"/>
        <v>BIOLEGEND</v>
      </c>
      <c r="B977" s="21" t="str">
        <v xml:space="preserve">EED116824  </v>
      </c>
      <c r="C977" s="30">
        <v>45845</v>
      </c>
      <c r="D977" s="21">
        <v>430801</v>
      </c>
      <c r="E977" s="21">
        <f>_xlfn.XLOOKUP(D977,MasterSheet!H:H,MasterSheet!F:F)</f>
        <v>13992</v>
      </c>
      <c r="F977" s="22">
        <f>SUMIFS(MasterSheet!J:J, MasterSheet!B:B, B977, MasterSheet!D:D, C977, MasterSheet!H:H, D977)</f>
        <v>1</v>
      </c>
      <c r="G977" s="22">
        <f t="shared" si="61"/>
        <v>13992</v>
      </c>
      <c r="H977" s="26">
        <f>SUMIFS(MasterSheet!K:K, MasterSheet!B:B, B977, MasterSheet!D:D, C977, MasterSheet!H:H, D977)</f>
        <v>1</v>
      </c>
      <c r="I977" s="26">
        <f t="shared" si="62"/>
        <v>13992</v>
      </c>
      <c r="J977" s="28">
        <f>SUMIFS(MasterSheet!L:L, MasterSheet!B:B, B977, MasterSheet!D:D, C977, MasterSheet!H:H, D977)</f>
        <v>0</v>
      </c>
      <c r="K977" s="28">
        <f t="shared" si="63"/>
        <v>0</v>
      </c>
      <c r="L977" s="21" t="str">
        <f>UPPER(VLOOKUP(D977,MasterSheet!H:U,14,))</f>
        <v>BIOLEGEND</v>
      </c>
    </row>
    <row r="978" spans="1:12" x14ac:dyDescent="0.25">
      <c r="A978" s="21" t="str">
        <f t="shared" si="60"/>
        <v>BIOLEGEND</v>
      </c>
      <c r="B978" s="21" t="str">
        <v xml:space="preserve">EED116824  </v>
      </c>
      <c r="C978" s="30">
        <v>45845</v>
      </c>
      <c r="D978" s="21">
        <v>431104</v>
      </c>
      <c r="E978" s="21">
        <f>_xlfn.XLOOKUP(D978,MasterSheet!H:H,MasterSheet!F:F)</f>
        <v>16104</v>
      </c>
      <c r="F978" s="22">
        <f>SUMIFS(MasterSheet!J:J, MasterSheet!B:B, B978, MasterSheet!D:D, C978, MasterSheet!H:H, D978)</f>
        <v>1</v>
      </c>
      <c r="G978" s="22">
        <f t="shared" si="61"/>
        <v>16104</v>
      </c>
      <c r="H978" s="26">
        <f>SUMIFS(MasterSheet!K:K, MasterSheet!B:B, B978, MasterSheet!D:D, C978, MasterSheet!H:H, D978)</f>
        <v>1</v>
      </c>
      <c r="I978" s="26">
        <f t="shared" si="62"/>
        <v>16104</v>
      </c>
      <c r="J978" s="28">
        <f>SUMIFS(MasterSheet!L:L, MasterSheet!B:B, B978, MasterSheet!D:D, C978, MasterSheet!H:H, D978)</f>
        <v>0</v>
      </c>
      <c r="K978" s="28">
        <f t="shared" si="63"/>
        <v>0</v>
      </c>
      <c r="L978" s="21" t="str">
        <f>UPPER(VLOOKUP(D978,MasterSheet!H:U,14,))</f>
        <v>BIOLEGEND</v>
      </c>
    </row>
    <row r="979" spans="1:12" x14ac:dyDescent="0.25">
      <c r="A979" s="21" t="str">
        <f t="shared" si="60"/>
        <v>BIOLEGEND</v>
      </c>
      <c r="B979" s="21" t="str">
        <v xml:space="preserve">EED116824  </v>
      </c>
      <c r="C979" s="30">
        <v>45845</v>
      </c>
      <c r="D979" s="21">
        <v>431411</v>
      </c>
      <c r="E979" s="21">
        <f>_xlfn.XLOOKUP(D979,MasterSheet!H:H,MasterSheet!F:F)</f>
        <v>13992</v>
      </c>
      <c r="F979" s="22">
        <f>SUMIFS(MasterSheet!J:J, MasterSheet!B:B, B979, MasterSheet!D:D, C979, MasterSheet!H:H, D979)</f>
        <v>1</v>
      </c>
      <c r="G979" s="22">
        <f t="shared" si="61"/>
        <v>13992</v>
      </c>
      <c r="H979" s="26">
        <f>SUMIFS(MasterSheet!K:K, MasterSheet!B:B, B979, MasterSheet!D:D, C979, MasterSheet!H:H, D979)</f>
        <v>1</v>
      </c>
      <c r="I979" s="26">
        <f t="shared" si="62"/>
        <v>13992</v>
      </c>
      <c r="J979" s="28">
        <f>SUMIFS(MasterSheet!L:L, MasterSheet!B:B, B979, MasterSheet!D:D, C979, MasterSheet!H:H, D979)</f>
        <v>0</v>
      </c>
      <c r="K979" s="28">
        <f t="shared" si="63"/>
        <v>0</v>
      </c>
      <c r="L979" s="21" t="str">
        <f>UPPER(VLOOKUP(D979,MasterSheet!H:U,14,))</f>
        <v>BIOLEGEND</v>
      </c>
    </row>
    <row r="980" spans="1:12" x14ac:dyDescent="0.25">
      <c r="A980" s="21" t="str">
        <f t="shared" si="60"/>
        <v>BIOLEGEND</v>
      </c>
      <c r="B980" s="21" t="str">
        <v xml:space="preserve">EED116824  </v>
      </c>
      <c r="C980" s="30">
        <v>45845</v>
      </c>
      <c r="D980" s="21">
        <v>439707</v>
      </c>
      <c r="E980" s="21">
        <f>_xlfn.XLOOKUP(D980,MasterSheet!H:H,MasterSheet!F:F)</f>
        <v>25608</v>
      </c>
      <c r="F980" s="22">
        <f>SUMIFS(MasterSheet!J:J, MasterSheet!B:B, B980, MasterSheet!D:D, C980, MasterSheet!H:H, D980)</f>
        <v>1</v>
      </c>
      <c r="G980" s="22">
        <f t="shared" si="61"/>
        <v>25608</v>
      </c>
      <c r="H980" s="26">
        <f>SUMIFS(MasterSheet!K:K, MasterSheet!B:B, B980, MasterSheet!D:D, C980, MasterSheet!H:H, D980)</f>
        <v>1</v>
      </c>
      <c r="I980" s="26">
        <f t="shared" si="62"/>
        <v>25608</v>
      </c>
      <c r="J980" s="28">
        <f>SUMIFS(MasterSheet!L:L, MasterSheet!B:B, B980, MasterSheet!D:D, C980, MasterSheet!H:H, D980)</f>
        <v>0</v>
      </c>
      <c r="K980" s="28">
        <f t="shared" si="63"/>
        <v>0</v>
      </c>
      <c r="L980" s="21" t="str">
        <f>UPPER(VLOOKUP(D980,MasterSheet!H:U,14,))</f>
        <v>BIOLEGEND</v>
      </c>
    </row>
    <row r="981" spans="1:12" x14ac:dyDescent="0.25">
      <c r="A981" s="21" t="str">
        <f t="shared" si="60"/>
        <v>BIOLEGEND</v>
      </c>
      <c r="B981" s="21" t="str">
        <v xml:space="preserve">EED116824  </v>
      </c>
      <c r="C981" s="30">
        <v>45845</v>
      </c>
      <c r="D981" s="21">
        <v>502317</v>
      </c>
      <c r="E981" s="21">
        <f>_xlfn.XLOOKUP(D981,MasterSheet!H:H,MasterSheet!F:F)</f>
        <v>8712</v>
      </c>
      <c r="F981" s="22">
        <f>SUMIFS(MasterSheet!J:J, MasterSheet!B:B, B981, MasterSheet!D:D, C981, MasterSheet!H:H, D981)</f>
        <v>1</v>
      </c>
      <c r="G981" s="22">
        <f t="shared" si="61"/>
        <v>8712</v>
      </c>
      <c r="H981" s="26">
        <f>SUMIFS(MasterSheet!K:K, MasterSheet!B:B, B981, MasterSheet!D:D, C981, MasterSheet!H:H, D981)</f>
        <v>1</v>
      </c>
      <c r="I981" s="26">
        <f t="shared" si="62"/>
        <v>8712</v>
      </c>
      <c r="J981" s="28">
        <f>SUMIFS(MasterSheet!L:L, MasterSheet!B:B, B981, MasterSheet!D:D, C981, MasterSheet!H:H, D981)</f>
        <v>0</v>
      </c>
      <c r="K981" s="28">
        <f t="shared" si="63"/>
        <v>0</v>
      </c>
      <c r="L981" s="21" t="str">
        <f>UPPER(VLOOKUP(D981,MasterSheet!H:U,14,))</f>
        <v>BIOLEGEND</v>
      </c>
    </row>
    <row r="982" spans="1:12" x14ac:dyDescent="0.25">
      <c r="A982" s="21" t="str">
        <f t="shared" si="60"/>
        <v>BIOLEGEND</v>
      </c>
      <c r="B982" s="21" t="str">
        <v xml:space="preserve">EED116824  </v>
      </c>
      <c r="C982" s="30">
        <v>45845</v>
      </c>
      <c r="D982" s="21">
        <v>502323</v>
      </c>
      <c r="E982" s="21">
        <f>_xlfn.XLOOKUP(D982,MasterSheet!H:H,MasterSheet!F:F)</f>
        <v>12540</v>
      </c>
      <c r="F982" s="22">
        <f>SUMIFS(MasterSheet!J:J, MasterSheet!B:B, B982, MasterSheet!D:D, C982, MasterSheet!H:H, D982)</f>
        <v>1</v>
      </c>
      <c r="G982" s="22">
        <f t="shared" si="61"/>
        <v>12540</v>
      </c>
      <c r="H982" s="26">
        <f>SUMIFS(MasterSheet!K:K, MasterSheet!B:B, B982, MasterSheet!D:D, C982, MasterSheet!H:H, D982)</f>
        <v>1</v>
      </c>
      <c r="I982" s="26">
        <f t="shared" si="62"/>
        <v>12540</v>
      </c>
      <c r="J982" s="28">
        <f>SUMIFS(MasterSheet!L:L, MasterSheet!B:B, B982, MasterSheet!D:D, C982, MasterSheet!H:H, D982)</f>
        <v>0</v>
      </c>
      <c r="K982" s="28">
        <f t="shared" si="63"/>
        <v>0</v>
      </c>
      <c r="L982" s="21" t="str">
        <f>UPPER(VLOOKUP(D982,MasterSheet!H:U,14,))</f>
        <v>BIOLEGEND</v>
      </c>
    </row>
    <row r="983" spans="1:12" x14ac:dyDescent="0.25">
      <c r="A983" s="21" t="str">
        <f t="shared" si="60"/>
        <v>BIOLEGEND</v>
      </c>
      <c r="B983" s="21" t="str">
        <v xml:space="preserve">EED116824  </v>
      </c>
      <c r="C983" s="30">
        <v>45845</v>
      </c>
      <c r="D983" s="21">
        <v>502515</v>
      </c>
      <c r="E983" s="21">
        <f>_xlfn.XLOOKUP(D983,MasterSheet!H:H,MasterSheet!F:F)</f>
        <v>13992</v>
      </c>
      <c r="F983" s="22">
        <f>SUMIFS(MasterSheet!J:J, MasterSheet!B:B, B983, MasterSheet!D:D, C983, MasterSheet!H:H, D983)</f>
        <v>1</v>
      </c>
      <c r="G983" s="22">
        <f t="shared" si="61"/>
        <v>13992</v>
      </c>
      <c r="H983" s="26">
        <f>SUMIFS(MasterSheet!K:K, MasterSheet!B:B, B983, MasterSheet!D:D, C983, MasterSheet!H:H, D983)</f>
        <v>1</v>
      </c>
      <c r="I983" s="26">
        <f t="shared" si="62"/>
        <v>13992</v>
      </c>
      <c r="J983" s="28">
        <f>SUMIFS(MasterSheet!L:L, MasterSheet!B:B, B983, MasterSheet!D:D, C983, MasterSheet!H:H, D983)</f>
        <v>0</v>
      </c>
      <c r="K983" s="28">
        <f t="shared" si="63"/>
        <v>0</v>
      </c>
      <c r="L983" s="21" t="str">
        <f>UPPER(VLOOKUP(D983,MasterSheet!H:U,14,))</f>
        <v>BIOLEGEND</v>
      </c>
    </row>
    <row r="984" spans="1:12" x14ac:dyDescent="0.25">
      <c r="A984" s="21" t="str">
        <f t="shared" si="60"/>
        <v>BIOLEGEND</v>
      </c>
      <c r="B984" s="21" t="str">
        <v xml:space="preserve">EED116824  </v>
      </c>
      <c r="C984" s="30">
        <v>45845</v>
      </c>
      <c r="D984" s="21">
        <v>502516</v>
      </c>
      <c r="E984" s="21">
        <f>_xlfn.XLOOKUP(D984,MasterSheet!H:H,MasterSheet!F:F)</f>
        <v>13992</v>
      </c>
      <c r="F984" s="22">
        <f>SUMIFS(MasterSheet!J:J, MasterSheet!B:B, B984, MasterSheet!D:D, C984, MasterSheet!H:H, D984)</f>
        <v>1</v>
      </c>
      <c r="G984" s="22">
        <f t="shared" si="61"/>
        <v>13992</v>
      </c>
      <c r="H984" s="26">
        <f>SUMIFS(MasterSheet!K:K, MasterSheet!B:B, B984, MasterSheet!D:D, C984, MasterSheet!H:H, D984)</f>
        <v>1</v>
      </c>
      <c r="I984" s="26">
        <f t="shared" si="62"/>
        <v>13992</v>
      </c>
      <c r="J984" s="28">
        <f>SUMIFS(MasterSheet!L:L, MasterSheet!B:B, B984, MasterSheet!D:D, C984, MasterSheet!H:H, D984)</f>
        <v>0</v>
      </c>
      <c r="K984" s="28">
        <f t="shared" si="63"/>
        <v>0</v>
      </c>
      <c r="L984" s="21" t="str">
        <f>UPPER(VLOOKUP(D984,MasterSheet!H:U,14,))</f>
        <v>BIOLEGEND</v>
      </c>
    </row>
    <row r="985" spans="1:12" x14ac:dyDescent="0.25">
      <c r="A985" s="21" t="str">
        <f t="shared" si="60"/>
        <v>BIOLEGEND</v>
      </c>
      <c r="B985" s="21" t="str">
        <v xml:space="preserve">EED116824  </v>
      </c>
      <c r="C985" s="30">
        <v>45845</v>
      </c>
      <c r="D985" s="21">
        <v>502926</v>
      </c>
      <c r="E985" s="21">
        <f>_xlfn.XLOOKUP(D985,MasterSheet!H:H,MasterSheet!F:F)</f>
        <v>20169.599999999999</v>
      </c>
      <c r="F985" s="22">
        <f>SUMIFS(MasterSheet!J:J, MasterSheet!B:B, B985, MasterSheet!D:D, C985, MasterSheet!H:H, D985)</f>
        <v>1</v>
      </c>
      <c r="G985" s="22">
        <f t="shared" si="61"/>
        <v>20169.599999999999</v>
      </c>
      <c r="H985" s="26">
        <f>SUMIFS(MasterSheet!K:K, MasterSheet!B:B, B985, MasterSheet!D:D, C985, MasterSheet!H:H, D985)</f>
        <v>1</v>
      </c>
      <c r="I985" s="26">
        <f t="shared" si="62"/>
        <v>20169.599999999999</v>
      </c>
      <c r="J985" s="28">
        <f>SUMIFS(MasterSheet!L:L, MasterSheet!B:B, B985, MasterSheet!D:D, C985, MasterSheet!H:H, D985)</f>
        <v>0</v>
      </c>
      <c r="K985" s="28">
        <f t="shared" si="63"/>
        <v>0</v>
      </c>
      <c r="L985" s="21" t="str">
        <f>UPPER(VLOOKUP(D985,MasterSheet!H:U,14,))</f>
        <v>BIOLEGEND</v>
      </c>
    </row>
    <row r="986" spans="1:12" x14ac:dyDescent="0.25">
      <c r="A986" s="21" t="str">
        <f t="shared" si="60"/>
        <v>BIOLEGEND</v>
      </c>
      <c r="B986" s="21" t="str">
        <v xml:space="preserve">EED116824  </v>
      </c>
      <c r="C986" s="30">
        <v>45845</v>
      </c>
      <c r="D986" s="21">
        <v>502927</v>
      </c>
      <c r="E986" s="21">
        <f>_xlfn.XLOOKUP(D986,MasterSheet!H:H,MasterSheet!F:F)</f>
        <v>7180.7999999999993</v>
      </c>
      <c r="F986" s="22">
        <f>SUMIFS(MasterSheet!J:J, MasterSheet!B:B, B986, MasterSheet!D:D, C986, MasterSheet!H:H, D986)</f>
        <v>1</v>
      </c>
      <c r="G986" s="22">
        <f t="shared" si="61"/>
        <v>7180.7999999999993</v>
      </c>
      <c r="H986" s="26">
        <f>SUMIFS(MasterSheet!K:K, MasterSheet!B:B, B986, MasterSheet!D:D, C986, MasterSheet!H:H, D986)</f>
        <v>1</v>
      </c>
      <c r="I986" s="26">
        <f t="shared" si="62"/>
        <v>7180.7999999999993</v>
      </c>
      <c r="J986" s="28">
        <f>SUMIFS(MasterSheet!L:L, MasterSheet!B:B, B986, MasterSheet!D:D, C986, MasterSheet!H:H, D986)</f>
        <v>0</v>
      </c>
      <c r="K986" s="28">
        <f t="shared" si="63"/>
        <v>0</v>
      </c>
      <c r="L986" s="21" t="str">
        <f>UPPER(VLOOKUP(D986,MasterSheet!H:U,14,))</f>
        <v>BIOLEGEND</v>
      </c>
    </row>
    <row r="987" spans="1:12" x14ac:dyDescent="0.25">
      <c r="A987" s="21" t="str">
        <f t="shared" si="60"/>
        <v>BIOLEGEND</v>
      </c>
      <c r="B987" s="21" t="str">
        <v xml:space="preserve">EED116824  </v>
      </c>
      <c r="C987" s="30">
        <v>45845</v>
      </c>
      <c r="D987" s="21">
        <v>502928</v>
      </c>
      <c r="E987" s="21">
        <f>_xlfn.XLOOKUP(D987,MasterSheet!H:H,MasterSheet!F:F)</f>
        <v>15206.400000000001</v>
      </c>
      <c r="F987" s="22">
        <f>SUMIFS(MasterSheet!J:J, MasterSheet!B:B, B987, MasterSheet!D:D, C987, MasterSheet!H:H, D987)</f>
        <v>1</v>
      </c>
      <c r="G987" s="22">
        <f t="shared" si="61"/>
        <v>15206.400000000001</v>
      </c>
      <c r="H987" s="26">
        <f>SUMIFS(MasterSheet!K:K, MasterSheet!B:B, B987, MasterSheet!D:D, C987, MasterSheet!H:H, D987)</f>
        <v>1</v>
      </c>
      <c r="I987" s="26">
        <f t="shared" si="62"/>
        <v>15206.400000000001</v>
      </c>
      <c r="J987" s="28">
        <f>SUMIFS(MasterSheet!L:L, MasterSheet!B:B, B987, MasterSheet!D:D, C987, MasterSheet!H:H, D987)</f>
        <v>0</v>
      </c>
      <c r="K987" s="28">
        <f t="shared" si="63"/>
        <v>0</v>
      </c>
      <c r="L987" s="21" t="str">
        <f>UPPER(VLOOKUP(D987,MasterSheet!H:U,14,))</f>
        <v>BIOLEGEND</v>
      </c>
    </row>
    <row r="988" spans="1:12" x14ac:dyDescent="0.25">
      <c r="A988" s="21" t="str">
        <f t="shared" si="60"/>
        <v>BIOLEGEND</v>
      </c>
      <c r="B988" s="21" t="str">
        <v xml:space="preserve">EED116824  </v>
      </c>
      <c r="C988" s="30">
        <v>45845</v>
      </c>
      <c r="D988" s="21">
        <v>505039</v>
      </c>
      <c r="E988" s="21">
        <f>_xlfn.XLOOKUP(D988,MasterSheet!H:H,MasterSheet!F:F)</f>
        <v>18150</v>
      </c>
      <c r="F988" s="22">
        <f>SUMIFS(MasterSheet!J:J, MasterSheet!B:B, B988, MasterSheet!D:D, C988, MasterSheet!H:H, D988)</f>
        <v>1</v>
      </c>
      <c r="G988" s="22">
        <f t="shared" si="61"/>
        <v>18150</v>
      </c>
      <c r="H988" s="26">
        <f>SUMIFS(MasterSheet!K:K, MasterSheet!B:B, B988, MasterSheet!D:D, C988, MasterSheet!H:H, D988)</f>
        <v>1</v>
      </c>
      <c r="I988" s="26">
        <f t="shared" si="62"/>
        <v>18150</v>
      </c>
      <c r="J988" s="28">
        <f>SUMIFS(MasterSheet!L:L, MasterSheet!B:B, B988, MasterSheet!D:D, C988, MasterSheet!H:H, D988)</f>
        <v>0</v>
      </c>
      <c r="K988" s="28">
        <f t="shared" si="63"/>
        <v>0</v>
      </c>
      <c r="L988" s="21" t="str">
        <f>UPPER(VLOOKUP(D988,MasterSheet!H:U,14,))</f>
        <v>BIOLEGEND</v>
      </c>
    </row>
    <row r="989" spans="1:12" x14ac:dyDescent="0.25">
      <c r="A989" s="21" t="str">
        <f t="shared" si="60"/>
        <v>BIOLEGEND</v>
      </c>
      <c r="B989" s="21" t="str">
        <v xml:space="preserve">EED116824  </v>
      </c>
      <c r="C989" s="30">
        <v>45845</v>
      </c>
      <c r="D989" s="21">
        <v>505813</v>
      </c>
      <c r="E989" s="21">
        <f>_xlfn.XLOOKUP(D989,MasterSheet!H:H,MasterSheet!F:F)</f>
        <v>13305.599999999999</v>
      </c>
      <c r="F989" s="22">
        <f>SUMIFS(MasterSheet!J:J, MasterSheet!B:B, B989, MasterSheet!D:D, C989, MasterSheet!H:H, D989)</f>
        <v>1</v>
      </c>
      <c r="G989" s="22">
        <f t="shared" si="61"/>
        <v>13305.599999999999</v>
      </c>
      <c r="H989" s="26">
        <f>SUMIFS(MasterSheet!K:K, MasterSheet!B:B, B989, MasterSheet!D:D, C989, MasterSheet!H:H, D989)</f>
        <v>1</v>
      </c>
      <c r="I989" s="26">
        <f t="shared" si="62"/>
        <v>13305.599999999999</v>
      </c>
      <c r="J989" s="28">
        <f>SUMIFS(MasterSheet!L:L, MasterSheet!B:B, B989, MasterSheet!D:D, C989, MasterSheet!H:H, D989)</f>
        <v>0</v>
      </c>
      <c r="K989" s="28">
        <f t="shared" si="63"/>
        <v>0</v>
      </c>
      <c r="L989" s="21" t="str">
        <f>UPPER(VLOOKUP(D989,MasterSheet!H:U,14,))</f>
        <v>BIOLEGEND</v>
      </c>
    </row>
    <row r="990" spans="1:12" x14ac:dyDescent="0.25">
      <c r="A990" s="21" t="str">
        <f t="shared" si="60"/>
        <v>BIOLEGEND</v>
      </c>
      <c r="B990" s="21" t="str">
        <v xml:space="preserve">EED116824  </v>
      </c>
      <c r="C990" s="30">
        <v>45845</v>
      </c>
      <c r="D990" s="21">
        <v>512306</v>
      </c>
      <c r="E990" s="21">
        <f>_xlfn.XLOOKUP(D990,MasterSheet!H:H,MasterSheet!F:F)</f>
        <v>16737.599999999999</v>
      </c>
      <c r="F990" s="22">
        <f>SUMIFS(MasterSheet!J:J, MasterSheet!B:B, B990, MasterSheet!D:D, C990, MasterSheet!H:H, D990)</f>
        <v>1</v>
      </c>
      <c r="G990" s="22">
        <f t="shared" si="61"/>
        <v>16737.599999999999</v>
      </c>
      <c r="H990" s="26">
        <f>SUMIFS(MasterSheet!K:K, MasterSheet!B:B, B990, MasterSheet!D:D, C990, MasterSheet!H:H, D990)</f>
        <v>1</v>
      </c>
      <c r="I990" s="26">
        <f t="shared" si="62"/>
        <v>16737.599999999999</v>
      </c>
      <c r="J990" s="28">
        <f>SUMIFS(MasterSheet!L:L, MasterSheet!B:B, B990, MasterSheet!D:D, C990, MasterSheet!H:H, D990)</f>
        <v>0</v>
      </c>
      <c r="K990" s="28">
        <f t="shared" si="63"/>
        <v>0</v>
      </c>
      <c r="L990" s="21" t="str">
        <f>UPPER(VLOOKUP(D990,MasterSheet!H:U,14,))</f>
        <v>BIOLEGEND</v>
      </c>
    </row>
    <row r="991" spans="1:12" x14ac:dyDescent="0.25">
      <c r="A991" s="21" t="str">
        <f t="shared" si="60"/>
        <v>BIOLEGEND</v>
      </c>
      <c r="B991" s="21" t="str">
        <v xml:space="preserve">EED116824  </v>
      </c>
      <c r="C991" s="30">
        <v>45845</v>
      </c>
      <c r="D991" s="21">
        <v>576304</v>
      </c>
      <c r="E991" s="21">
        <f>_xlfn.XLOOKUP(D991,MasterSheet!H:H,MasterSheet!F:F)</f>
        <v>13358.400000000001</v>
      </c>
      <c r="F991" s="22">
        <f>SUMIFS(MasterSheet!J:J, MasterSheet!B:B, B991, MasterSheet!D:D, C991, MasterSheet!H:H, D991)</f>
        <v>1</v>
      </c>
      <c r="G991" s="22">
        <f t="shared" si="61"/>
        <v>13358.400000000001</v>
      </c>
      <c r="H991" s="26">
        <f>SUMIFS(MasterSheet!K:K, MasterSheet!B:B, B991, MasterSheet!D:D, C991, MasterSheet!H:H, D991)</f>
        <v>1</v>
      </c>
      <c r="I991" s="26">
        <f t="shared" si="62"/>
        <v>13358.400000000001</v>
      </c>
      <c r="J991" s="28">
        <f>SUMIFS(MasterSheet!L:L, MasterSheet!B:B, B991, MasterSheet!D:D, C991, MasterSheet!H:H, D991)</f>
        <v>0</v>
      </c>
      <c r="K991" s="28">
        <f t="shared" si="63"/>
        <v>0</v>
      </c>
      <c r="L991" s="21" t="str">
        <f>UPPER(VLOOKUP(D991,MasterSheet!H:U,14,))</f>
        <v>BIOLEGEND</v>
      </c>
    </row>
    <row r="992" spans="1:12" x14ac:dyDescent="0.25">
      <c r="A992" s="21" t="str">
        <f t="shared" si="60"/>
        <v>BIOLEGEND</v>
      </c>
      <c r="B992" s="21" t="str">
        <v xml:space="preserve">EED116824  </v>
      </c>
      <c r="C992" s="30">
        <v>45845</v>
      </c>
      <c r="D992" s="21">
        <v>576402</v>
      </c>
      <c r="E992" s="21">
        <f>_xlfn.XLOOKUP(D992,MasterSheet!H:H,MasterSheet!F:F)</f>
        <v>5332.8</v>
      </c>
      <c r="F992" s="22">
        <f>SUMIFS(MasterSheet!J:J, MasterSheet!B:B, B992, MasterSheet!D:D, C992, MasterSheet!H:H, D992)</f>
        <v>1</v>
      </c>
      <c r="G992" s="22">
        <f t="shared" si="61"/>
        <v>5332.8</v>
      </c>
      <c r="H992" s="26">
        <f>SUMIFS(MasterSheet!K:K, MasterSheet!B:B, B992, MasterSheet!D:D, C992, MasterSheet!H:H, D992)</f>
        <v>1</v>
      </c>
      <c r="I992" s="26">
        <f t="shared" si="62"/>
        <v>5332.8</v>
      </c>
      <c r="J992" s="28">
        <f>SUMIFS(MasterSheet!L:L, MasterSheet!B:B, B992, MasterSheet!D:D, C992, MasterSheet!H:H, D992)</f>
        <v>0</v>
      </c>
      <c r="K992" s="28">
        <f t="shared" si="63"/>
        <v>0</v>
      </c>
      <c r="L992" s="21" t="str">
        <f>UPPER(VLOOKUP(D992,MasterSheet!H:U,14,))</f>
        <v>BIOLEGEND</v>
      </c>
    </row>
    <row r="993" spans="1:12" x14ac:dyDescent="0.25">
      <c r="A993" s="21" t="str">
        <f t="shared" si="60"/>
        <v>BIOLEGEND</v>
      </c>
      <c r="B993" s="21" t="str">
        <v xml:space="preserve">EED116824  </v>
      </c>
      <c r="C993" s="30">
        <v>45845</v>
      </c>
      <c r="D993" s="21">
        <v>587306</v>
      </c>
      <c r="E993" s="21">
        <f>_xlfn.XLOOKUP(D993,MasterSheet!H:H,MasterSheet!F:F)</f>
        <v>37118.400000000001</v>
      </c>
      <c r="F993" s="22">
        <f>SUMIFS(MasterSheet!J:J, MasterSheet!B:B, B993, MasterSheet!D:D, C993, MasterSheet!H:H, D993)</f>
        <v>1</v>
      </c>
      <c r="G993" s="22">
        <f t="shared" si="61"/>
        <v>37118.400000000001</v>
      </c>
      <c r="H993" s="26">
        <f>SUMIFS(MasterSheet!K:K, MasterSheet!B:B, B993, MasterSheet!D:D, C993, MasterSheet!H:H, D993)</f>
        <v>1</v>
      </c>
      <c r="I993" s="26">
        <f t="shared" si="62"/>
        <v>37118.400000000001</v>
      </c>
      <c r="J993" s="28">
        <f>SUMIFS(MasterSheet!L:L, MasterSheet!B:B, B993, MasterSheet!D:D, C993, MasterSheet!H:H, D993)</f>
        <v>0</v>
      </c>
      <c r="K993" s="28">
        <f t="shared" si="63"/>
        <v>0</v>
      </c>
      <c r="L993" s="21" t="str">
        <f>UPPER(VLOOKUP(D993,MasterSheet!H:U,14,))</f>
        <v>BIOLEGEND</v>
      </c>
    </row>
    <row r="994" spans="1:12" x14ac:dyDescent="0.25">
      <c r="A994" s="21" t="str">
        <f t="shared" si="60"/>
        <v>BIOLEGEND</v>
      </c>
      <c r="B994" s="21" t="str">
        <v xml:space="preserve">EED116824  </v>
      </c>
      <c r="C994" s="30">
        <v>45845</v>
      </c>
      <c r="D994" s="21">
        <v>648003</v>
      </c>
      <c r="E994" s="21">
        <f>_xlfn.XLOOKUP(D994,MasterSheet!H:H,MasterSheet!F:F)</f>
        <v>8712</v>
      </c>
      <c r="F994" s="22">
        <f>SUMIFS(MasterSheet!J:J, MasterSheet!B:B, B994, MasterSheet!D:D, C994, MasterSheet!H:H, D994)</f>
        <v>1</v>
      </c>
      <c r="G994" s="22">
        <f t="shared" si="61"/>
        <v>8712</v>
      </c>
      <c r="H994" s="26">
        <f>SUMIFS(MasterSheet!K:K, MasterSheet!B:B, B994, MasterSheet!D:D, C994, MasterSheet!H:H, D994)</f>
        <v>1</v>
      </c>
      <c r="I994" s="26">
        <f t="shared" si="62"/>
        <v>8712</v>
      </c>
      <c r="J994" s="28">
        <f>SUMIFS(MasterSheet!L:L, MasterSheet!B:B, B994, MasterSheet!D:D, C994, MasterSheet!H:H, D994)</f>
        <v>0</v>
      </c>
      <c r="K994" s="28">
        <f t="shared" si="63"/>
        <v>0</v>
      </c>
      <c r="L994" s="21" t="str">
        <f>UPPER(VLOOKUP(D994,MasterSheet!H:U,14,))</f>
        <v>BIOLEGEND</v>
      </c>
    </row>
    <row r="995" spans="1:12" x14ac:dyDescent="0.25">
      <c r="A995" s="21" t="str">
        <f t="shared" si="60"/>
        <v>BIOLEGEND</v>
      </c>
      <c r="B995" s="21" t="str">
        <v xml:space="preserve">EED116824  </v>
      </c>
      <c r="C995" s="30">
        <v>45845</v>
      </c>
      <c r="D995" s="21">
        <v>651403</v>
      </c>
      <c r="E995" s="21">
        <f>_xlfn.XLOOKUP(D995,MasterSheet!H:H,MasterSheet!F:F)</f>
        <v>7444.7999999999993</v>
      </c>
      <c r="F995" s="22">
        <f>SUMIFS(MasterSheet!J:J, MasterSheet!B:B, B995, MasterSheet!D:D, C995, MasterSheet!H:H, D995)</f>
        <v>1</v>
      </c>
      <c r="G995" s="22">
        <f t="shared" si="61"/>
        <v>7444.7999999999993</v>
      </c>
      <c r="H995" s="26">
        <f>SUMIFS(MasterSheet!K:K, MasterSheet!B:B, B995, MasterSheet!D:D, C995, MasterSheet!H:H, D995)</f>
        <v>1</v>
      </c>
      <c r="I995" s="26">
        <f t="shared" si="62"/>
        <v>7444.7999999999993</v>
      </c>
      <c r="J995" s="28">
        <f>SUMIFS(MasterSheet!L:L, MasterSheet!B:B, B995, MasterSheet!D:D, C995, MasterSheet!H:H, D995)</f>
        <v>0</v>
      </c>
      <c r="K995" s="28">
        <f t="shared" si="63"/>
        <v>0</v>
      </c>
      <c r="L995" s="21" t="str">
        <f>UPPER(VLOOKUP(D995,MasterSheet!H:U,14,))</f>
        <v>BIOLEGEND</v>
      </c>
    </row>
    <row r="996" spans="1:12" x14ac:dyDescent="0.25">
      <c r="A996" s="21" t="str">
        <f t="shared" si="60"/>
        <v>BIOLEGEND</v>
      </c>
      <c r="B996" s="21" t="str">
        <v xml:space="preserve">EED116824  </v>
      </c>
      <c r="C996" s="30">
        <v>45845</v>
      </c>
      <c r="D996" s="21">
        <v>655207</v>
      </c>
      <c r="E996" s="21">
        <f>_xlfn.XLOOKUP(D996,MasterSheet!H:H,MasterSheet!F:F)</f>
        <v>7444.7999999999993</v>
      </c>
      <c r="F996" s="22">
        <f>SUMIFS(MasterSheet!J:J, MasterSheet!B:B, B996, MasterSheet!D:D, C996, MasterSheet!H:H, D996)</f>
        <v>1</v>
      </c>
      <c r="G996" s="22">
        <f t="shared" si="61"/>
        <v>7444.7999999999993</v>
      </c>
      <c r="H996" s="26">
        <f>SUMIFS(MasterSheet!K:K, MasterSheet!B:B, B996, MasterSheet!D:D, C996, MasterSheet!H:H, D996)</f>
        <v>1</v>
      </c>
      <c r="I996" s="26">
        <f t="shared" si="62"/>
        <v>7444.7999999999993</v>
      </c>
      <c r="J996" s="28">
        <f>SUMIFS(MasterSheet!L:L, MasterSheet!B:B, B996, MasterSheet!D:D, C996, MasterSheet!H:H, D996)</f>
        <v>0</v>
      </c>
      <c r="K996" s="28">
        <f t="shared" si="63"/>
        <v>0</v>
      </c>
      <c r="L996" s="21" t="str">
        <f>UPPER(VLOOKUP(D996,MasterSheet!H:U,14,))</f>
        <v>BIOLEGEND</v>
      </c>
    </row>
    <row r="997" spans="1:12" x14ac:dyDescent="0.25">
      <c r="A997" s="21" t="str">
        <f t="shared" si="60"/>
        <v>BIOLEGEND</v>
      </c>
      <c r="B997" s="21" t="str">
        <v xml:space="preserve">EED116824  </v>
      </c>
      <c r="C997" s="30">
        <v>45845</v>
      </c>
      <c r="D997" s="21">
        <v>659702</v>
      </c>
      <c r="E997" s="21">
        <f>_xlfn.XLOOKUP(D997,MasterSheet!H:H,MasterSheet!F:F)</f>
        <v>13992</v>
      </c>
      <c r="F997" s="22">
        <f>SUMIFS(MasterSheet!J:J, MasterSheet!B:B, B997, MasterSheet!D:D, C997, MasterSheet!H:H, D997)</f>
        <v>1</v>
      </c>
      <c r="G997" s="22">
        <f t="shared" si="61"/>
        <v>13992</v>
      </c>
      <c r="H997" s="26">
        <f>SUMIFS(MasterSheet!K:K, MasterSheet!B:B, B997, MasterSheet!D:D, C997, MasterSheet!H:H, D997)</f>
        <v>1</v>
      </c>
      <c r="I997" s="26">
        <f t="shared" si="62"/>
        <v>13992</v>
      </c>
      <c r="J997" s="28">
        <f>SUMIFS(MasterSheet!L:L, MasterSheet!B:B, B997, MasterSheet!D:D, C997, MasterSheet!H:H, D997)</f>
        <v>0</v>
      </c>
      <c r="K997" s="28">
        <f t="shared" si="63"/>
        <v>0</v>
      </c>
      <c r="L997" s="21" t="str">
        <f>UPPER(VLOOKUP(D997,MasterSheet!H:U,14,))</f>
        <v>BIOLEGEND</v>
      </c>
    </row>
    <row r="998" spans="1:12" x14ac:dyDescent="0.25">
      <c r="A998" s="21" t="str">
        <f t="shared" si="60"/>
        <v>BIOLEGEND</v>
      </c>
      <c r="B998" s="21" t="str">
        <v xml:space="preserve">EED116824  </v>
      </c>
      <c r="C998" s="30">
        <v>45845</v>
      </c>
      <c r="D998" s="21">
        <v>666404</v>
      </c>
      <c r="E998" s="21">
        <f>_xlfn.XLOOKUP(D998,MasterSheet!H:H,MasterSheet!F:F)</f>
        <v>18321.599999999999</v>
      </c>
      <c r="F998" s="22">
        <f>SUMIFS(MasterSheet!J:J, MasterSheet!B:B, B998, MasterSheet!D:D, C998, MasterSheet!H:H, D998)</f>
        <v>1</v>
      </c>
      <c r="G998" s="22">
        <f t="shared" si="61"/>
        <v>18321.599999999999</v>
      </c>
      <c r="H998" s="26">
        <f>SUMIFS(MasterSheet!K:K, MasterSheet!B:B, B998, MasterSheet!D:D, C998, MasterSheet!H:H, D998)</f>
        <v>1</v>
      </c>
      <c r="I998" s="26">
        <f t="shared" si="62"/>
        <v>18321.599999999999</v>
      </c>
      <c r="J998" s="28">
        <f>SUMIFS(MasterSheet!L:L, MasterSheet!B:B, B998, MasterSheet!D:D, C998, MasterSheet!H:H, D998)</f>
        <v>0</v>
      </c>
      <c r="K998" s="28">
        <f t="shared" si="63"/>
        <v>0</v>
      </c>
      <c r="L998" s="21" t="str">
        <f>UPPER(VLOOKUP(D998,MasterSheet!H:U,14,))</f>
        <v>BIOLEGEND</v>
      </c>
    </row>
    <row r="999" spans="1:12" x14ac:dyDescent="0.25">
      <c r="A999" s="21" t="str">
        <f t="shared" si="60"/>
        <v>BIOLEGEND</v>
      </c>
      <c r="B999" s="21" t="str">
        <v xml:space="preserve">EED116824  </v>
      </c>
      <c r="C999" s="30">
        <v>45845</v>
      </c>
      <c r="D999" s="21">
        <v>686019</v>
      </c>
      <c r="E999" s="21">
        <f>_xlfn.XLOOKUP(D999,MasterSheet!H:H,MasterSheet!F:F)</f>
        <v>13464</v>
      </c>
      <c r="F999" s="22">
        <f>SUMIFS(MasterSheet!J:J, MasterSheet!B:B, B999, MasterSheet!D:D, C999, MasterSheet!H:H, D999)</f>
        <v>1</v>
      </c>
      <c r="G999" s="22">
        <f t="shared" si="61"/>
        <v>13464</v>
      </c>
      <c r="H999" s="26">
        <f>SUMIFS(MasterSheet!K:K, MasterSheet!B:B, B999, MasterSheet!D:D, C999, MasterSheet!H:H, D999)</f>
        <v>1</v>
      </c>
      <c r="I999" s="26">
        <f t="shared" si="62"/>
        <v>13464</v>
      </c>
      <c r="J999" s="28">
        <f>SUMIFS(MasterSheet!L:L, MasterSheet!B:B, B999, MasterSheet!D:D, C999, MasterSheet!H:H, D999)</f>
        <v>0</v>
      </c>
      <c r="K999" s="28">
        <f t="shared" si="63"/>
        <v>0</v>
      </c>
      <c r="L999" s="21" t="str">
        <f>UPPER(VLOOKUP(D999,MasterSheet!H:U,14,))</f>
        <v>BIOLEGEND</v>
      </c>
    </row>
    <row r="1000" spans="1:12" x14ac:dyDescent="0.25">
      <c r="A1000" s="21" t="str">
        <f t="shared" si="60"/>
        <v>BIOLEGEND</v>
      </c>
      <c r="B1000" s="21" t="str">
        <v xml:space="preserve">EED116824  </v>
      </c>
      <c r="C1000" s="30">
        <v>45845</v>
      </c>
      <c r="D1000" s="21">
        <v>686411</v>
      </c>
      <c r="E1000" s="21">
        <f>_xlfn.XLOOKUP(D1000,MasterSheet!H:H,MasterSheet!F:F)</f>
        <v>7444.7999999999993</v>
      </c>
      <c r="F1000" s="22">
        <f>SUMIFS(MasterSheet!J:J, MasterSheet!B:B, B1000, MasterSheet!D:D, C1000, MasterSheet!H:H, D1000)</f>
        <v>1</v>
      </c>
      <c r="G1000" s="22">
        <f t="shared" si="61"/>
        <v>7444.7999999999993</v>
      </c>
      <c r="H1000" s="26">
        <f>SUMIFS(MasterSheet!K:K, MasterSheet!B:B, B1000, MasterSheet!D:D, C1000, MasterSheet!H:H, D1000)</f>
        <v>1</v>
      </c>
      <c r="I1000" s="26">
        <f t="shared" si="62"/>
        <v>7444.7999999999993</v>
      </c>
      <c r="J1000" s="28">
        <f>SUMIFS(MasterSheet!L:L, MasterSheet!B:B, B1000, MasterSheet!D:D, C1000, MasterSheet!H:H, D1000)</f>
        <v>0</v>
      </c>
      <c r="K1000" s="28">
        <f t="shared" si="63"/>
        <v>0</v>
      </c>
      <c r="L1000" s="21" t="str">
        <f>UPPER(VLOOKUP(D1000,MasterSheet!H:U,14,))</f>
        <v>BIOLEGEND</v>
      </c>
    </row>
    <row r="1001" spans="1:12" x14ac:dyDescent="0.25">
      <c r="A1001" s="21" t="str">
        <f t="shared" si="60"/>
        <v>BIOLEGEND</v>
      </c>
      <c r="B1001" s="21" t="str">
        <v xml:space="preserve">EED116824  </v>
      </c>
      <c r="C1001" s="30">
        <v>45845</v>
      </c>
      <c r="D1001" s="21">
        <v>698905</v>
      </c>
      <c r="E1001" s="21">
        <f>_xlfn.XLOOKUP(D1001,MasterSheet!H:H,MasterSheet!F:F)</f>
        <v>8078.4</v>
      </c>
      <c r="F1001" s="22">
        <f>SUMIFS(MasterSheet!J:J, MasterSheet!B:B, B1001, MasterSheet!D:D, C1001, MasterSheet!H:H, D1001)</f>
        <v>1</v>
      </c>
      <c r="G1001" s="22">
        <f t="shared" si="61"/>
        <v>8078.4</v>
      </c>
      <c r="H1001" s="26">
        <f>SUMIFS(MasterSheet!K:K, MasterSheet!B:B, B1001, MasterSheet!D:D, C1001, MasterSheet!H:H, D1001)</f>
        <v>1</v>
      </c>
      <c r="I1001" s="26">
        <f t="shared" si="62"/>
        <v>8078.4</v>
      </c>
      <c r="J1001" s="28">
        <f>SUMIFS(MasterSheet!L:L, MasterSheet!B:B, B1001, MasterSheet!D:D, C1001, MasterSheet!H:H, D1001)</f>
        <v>0</v>
      </c>
      <c r="K1001" s="28">
        <f t="shared" si="63"/>
        <v>0</v>
      </c>
      <c r="L1001" s="21" t="str">
        <f>UPPER(VLOOKUP(D1001,MasterSheet!H:U,14,))</f>
        <v>BIOLEGEND</v>
      </c>
    </row>
    <row r="1002" spans="1:12" x14ac:dyDescent="0.25">
      <c r="A1002" s="21" t="str">
        <f t="shared" si="60"/>
        <v>BIOLEGEND</v>
      </c>
      <c r="B1002" s="21" t="str">
        <v xml:space="preserve">EED116824  </v>
      </c>
      <c r="C1002" s="30">
        <v>45845</v>
      </c>
      <c r="D1002" s="21">
        <v>740379</v>
      </c>
      <c r="E1002" s="21">
        <f>_xlfn.XLOOKUP(D1002,MasterSheet!H:H,MasterSheet!F:F)</f>
        <v>431.20000000000005</v>
      </c>
      <c r="F1002" s="22">
        <f>SUMIFS(MasterSheet!J:J, MasterSheet!B:B, B1002, MasterSheet!D:D, C1002, MasterSheet!H:H, D1002)</f>
        <v>1</v>
      </c>
      <c r="G1002" s="22">
        <f t="shared" si="61"/>
        <v>431.20000000000005</v>
      </c>
      <c r="H1002" s="26">
        <f>SUMIFS(MasterSheet!K:K, MasterSheet!B:B, B1002, MasterSheet!D:D, C1002, MasterSheet!H:H, D1002)</f>
        <v>1</v>
      </c>
      <c r="I1002" s="26">
        <f t="shared" si="62"/>
        <v>431.20000000000005</v>
      </c>
      <c r="J1002" s="28">
        <f>SUMIFS(MasterSheet!L:L, MasterSheet!B:B, B1002, MasterSheet!D:D, C1002, MasterSheet!H:H, D1002)</f>
        <v>0</v>
      </c>
      <c r="K1002" s="28">
        <f t="shared" si="63"/>
        <v>0</v>
      </c>
      <c r="L1002" s="21" t="str">
        <f>UPPER(VLOOKUP(D1002,MasterSheet!H:U,14,))</f>
        <v>BIOLEGEND</v>
      </c>
    </row>
    <row r="1003" spans="1:12" x14ac:dyDescent="0.25">
      <c r="A1003" s="21" t="str">
        <f t="shared" si="60"/>
        <v>BIOLEGEND</v>
      </c>
      <c r="B1003" s="21" t="str">
        <v xml:space="preserve">EED116824  </v>
      </c>
      <c r="C1003" s="30">
        <v>45845</v>
      </c>
      <c r="D1003" s="21">
        <v>740851</v>
      </c>
      <c r="E1003" s="21">
        <f>_xlfn.XLOOKUP(D1003,MasterSheet!H:H,MasterSheet!F:F)</f>
        <v>15523.2</v>
      </c>
      <c r="F1003" s="22">
        <f>SUMIFS(MasterSheet!J:J, MasterSheet!B:B, B1003, MasterSheet!D:D, C1003, MasterSheet!H:H, D1003)</f>
        <v>1</v>
      </c>
      <c r="G1003" s="22">
        <f t="shared" si="61"/>
        <v>15523.2</v>
      </c>
      <c r="H1003" s="26">
        <f>SUMIFS(MasterSheet!K:K, MasterSheet!B:B, B1003, MasterSheet!D:D, C1003, MasterSheet!H:H, D1003)</f>
        <v>1</v>
      </c>
      <c r="I1003" s="26">
        <f t="shared" si="62"/>
        <v>15523.2</v>
      </c>
      <c r="J1003" s="28">
        <f>SUMIFS(MasterSheet!L:L, MasterSheet!B:B, B1003, MasterSheet!D:D, C1003, MasterSheet!H:H, D1003)</f>
        <v>0</v>
      </c>
      <c r="K1003" s="28">
        <f t="shared" si="63"/>
        <v>0</v>
      </c>
      <c r="L1003" s="21" t="str">
        <f>UPPER(VLOOKUP(D1003,MasterSheet!H:U,14,))</f>
        <v>BIOLEGEND</v>
      </c>
    </row>
    <row r="1004" spans="1:12" x14ac:dyDescent="0.25">
      <c r="A1004" s="21" t="str">
        <f t="shared" si="60"/>
        <v>BIOLEGEND</v>
      </c>
      <c r="B1004" s="21" t="str">
        <v xml:space="preserve">EED116824  </v>
      </c>
      <c r="C1004" s="30">
        <v>45845</v>
      </c>
      <c r="D1004" s="21">
        <v>740852</v>
      </c>
      <c r="E1004" s="21">
        <f>_xlfn.XLOOKUP(D1004,MasterSheet!H:H,MasterSheet!F:F)</f>
        <v>3115.2</v>
      </c>
      <c r="F1004" s="22">
        <f>SUMIFS(MasterSheet!J:J, MasterSheet!B:B, B1004, MasterSheet!D:D, C1004, MasterSheet!H:H, D1004)</f>
        <v>1</v>
      </c>
      <c r="G1004" s="22">
        <f t="shared" si="61"/>
        <v>3115.2</v>
      </c>
      <c r="H1004" s="26">
        <f>SUMIFS(MasterSheet!K:K, MasterSheet!B:B, B1004, MasterSheet!D:D, C1004, MasterSheet!H:H, D1004)</f>
        <v>1</v>
      </c>
      <c r="I1004" s="26">
        <f t="shared" si="62"/>
        <v>3115.2</v>
      </c>
      <c r="J1004" s="28">
        <f>SUMIFS(MasterSheet!L:L, MasterSheet!B:B, B1004, MasterSheet!D:D, C1004, MasterSheet!H:H, D1004)</f>
        <v>0</v>
      </c>
      <c r="K1004" s="28">
        <f t="shared" si="63"/>
        <v>0</v>
      </c>
      <c r="L1004" s="21" t="str">
        <f>UPPER(VLOOKUP(D1004,MasterSheet!H:U,14,))</f>
        <v>BIOLEGEND</v>
      </c>
    </row>
    <row r="1005" spans="1:12" x14ac:dyDescent="0.25">
      <c r="A1005" s="21" t="str">
        <f t="shared" si="60"/>
        <v>BIOLEGEND</v>
      </c>
      <c r="B1005" s="21" t="str">
        <v xml:space="preserve">EED116824  </v>
      </c>
      <c r="C1005" s="30">
        <v>45845</v>
      </c>
      <c r="D1005" s="21">
        <v>740854</v>
      </c>
      <c r="E1005" s="21">
        <f>_xlfn.XLOOKUP(D1005,MasterSheet!H:H,MasterSheet!F:F)</f>
        <v>6230.4</v>
      </c>
      <c r="F1005" s="22">
        <f>SUMIFS(MasterSheet!J:J, MasterSheet!B:B, B1005, MasterSheet!D:D, C1005, MasterSheet!H:H, D1005)</f>
        <v>1</v>
      </c>
      <c r="G1005" s="22">
        <f t="shared" si="61"/>
        <v>6230.4</v>
      </c>
      <c r="H1005" s="26">
        <f>SUMIFS(MasterSheet!K:K, MasterSheet!B:B, B1005, MasterSheet!D:D, C1005, MasterSheet!H:H, D1005)</f>
        <v>1</v>
      </c>
      <c r="I1005" s="26">
        <f t="shared" si="62"/>
        <v>6230.4</v>
      </c>
      <c r="J1005" s="28">
        <f>SUMIFS(MasterSheet!L:L, MasterSheet!B:B, B1005, MasterSheet!D:D, C1005, MasterSheet!H:H, D1005)</f>
        <v>0</v>
      </c>
      <c r="K1005" s="28">
        <f t="shared" si="63"/>
        <v>0</v>
      </c>
      <c r="L1005" s="21" t="str">
        <f>UPPER(VLOOKUP(D1005,MasterSheet!H:U,14,))</f>
        <v>BIOLEGEND</v>
      </c>
    </row>
    <row r="1006" spans="1:12" x14ac:dyDescent="0.25">
      <c r="A1006" s="21" t="str">
        <f t="shared" si="60"/>
        <v>BIOLEGEND</v>
      </c>
      <c r="B1006" s="21" t="str">
        <v xml:space="preserve">EED116824  </v>
      </c>
      <c r="C1006" s="30">
        <v>45845</v>
      </c>
      <c r="D1006" s="21">
        <v>740856</v>
      </c>
      <c r="E1006" s="21">
        <f>_xlfn.XLOOKUP(D1006,MasterSheet!H:H,MasterSheet!F:F)</f>
        <v>6230.4</v>
      </c>
      <c r="F1006" s="22">
        <f>SUMIFS(MasterSheet!J:J, MasterSheet!B:B, B1006, MasterSheet!D:D, C1006, MasterSheet!H:H, D1006)</f>
        <v>1</v>
      </c>
      <c r="G1006" s="22">
        <f t="shared" si="61"/>
        <v>6230.4</v>
      </c>
      <c r="H1006" s="26">
        <f>SUMIFS(MasterSheet!K:K, MasterSheet!B:B, B1006, MasterSheet!D:D, C1006, MasterSheet!H:H, D1006)</f>
        <v>1</v>
      </c>
      <c r="I1006" s="26">
        <f t="shared" si="62"/>
        <v>6230.4</v>
      </c>
      <c r="J1006" s="28">
        <f>SUMIFS(MasterSheet!L:L, MasterSheet!B:B, B1006, MasterSheet!D:D, C1006, MasterSheet!H:H, D1006)</f>
        <v>0</v>
      </c>
      <c r="K1006" s="28">
        <f t="shared" si="63"/>
        <v>0</v>
      </c>
      <c r="L1006" s="21" t="str">
        <f>UPPER(VLOOKUP(D1006,MasterSheet!H:U,14,))</f>
        <v>BIOLEGEND</v>
      </c>
    </row>
    <row r="1007" spans="1:12" x14ac:dyDescent="0.25">
      <c r="A1007" s="21" t="str">
        <f t="shared" si="60"/>
        <v>BIOLEGEND</v>
      </c>
      <c r="B1007" s="21" t="str">
        <v xml:space="preserve">EED116824  </v>
      </c>
      <c r="C1007" s="30">
        <v>45845</v>
      </c>
      <c r="D1007" s="21">
        <v>740858</v>
      </c>
      <c r="E1007" s="21">
        <f>_xlfn.XLOOKUP(D1007,MasterSheet!H:H,MasterSheet!F:F)</f>
        <v>6230.4</v>
      </c>
      <c r="F1007" s="22">
        <f>SUMIFS(MasterSheet!J:J, MasterSheet!B:B, B1007, MasterSheet!D:D, C1007, MasterSheet!H:H, D1007)</f>
        <v>1</v>
      </c>
      <c r="G1007" s="22">
        <f t="shared" si="61"/>
        <v>6230.4</v>
      </c>
      <c r="H1007" s="26">
        <f>SUMIFS(MasterSheet!K:K, MasterSheet!B:B, B1007, MasterSheet!D:D, C1007, MasterSheet!H:H, D1007)</f>
        <v>1</v>
      </c>
      <c r="I1007" s="26">
        <f t="shared" si="62"/>
        <v>6230.4</v>
      </c>
      <c r="J1007" s="28">
        <f>SUMIFS(MasterSheet!L:L, MasterSheet!B:B, B1007, MasterSheet!D:D, C1007, MasterSheet!H:H, D1007)</f>
        <v>0</v>
      </c>
      <c r="K1007" s="28">
        <f t="shared" si="63"/>
        <v>0</v>
      </c>
      <c r="L1007" s="21" t="str">
        <f>UPPER(VLOOKUP(D1007,MasterSheet!H:U,14,))</f>
        <v>BIOLEGEND</v>
      </c>
    </row>
    <row r="1008" spans="1:12" x14ac:dyDescent="0.25">
      <c r="A1008" s="21" t="str">
        <f t="shared" si="60"/>
        <v>BIOLEGEND</v>
      </c>
      <c r="B1008" s="21" t="str">
        <v xml:space="preserve">EED116824  </v>
      </c>
      <c r="C1008" s="30">
        <v>45845</v>
      </c>
      <c r="D1008" s="21">
        <v>740860</v>
      </c>
      <c r="E1008" s="21">
        <f>_xlfn.XLOOKUP(D1008,MasterSheet!H:H,MasterSheet!F:F)</f>
        <v>6230.4</v>
      </c>
      <c r="F1008" s="22">
        <f>SUMIFS(MasterSheet!J:J, MasterSheet!B:B, B1008, MasterSheet!D:D, C1008, MasterSheet!H:H, D1008)</f>
        <v>1</v>
      </c>
      <c r="G1008" s="22">
        <f t="shared" si="61"/>
        <v>6230.4</v>
      </c>
      <c r="H1008" s="26">
        <f>SUMIFS(MasterSheet!K:K, MasterSheet!B:B, B1008, MasterSheet!D:D, C1008, MasterSheet!H:H, D1008)</f>
        <v>1</v>
      </c>
      <c r="I1008" s="26">
        <f t="shared" si="62"/>
        <v>6230.4</v>
      </c>
      <c r="J1008" s="28">
        <f>SUMIFS(MasterSheet!L:L, MasterSheet!B:B, B1008, MasterSheet!D:D, C1008, MasterSheet!H:H, D1008)</f>
        <v>0</v>
      </c>
      <c r="K1008" s="28">
        <f t="shared" si="63"/>
        <v>0</v>
      </c>
      <c r="L1008" s="21" t="str">
        <f>UPPER(VLOOKUP(D1008,MasterSheet!H:U,14,))</f>
        <v>BIOLEGEND</v>
      </c>
    </row>
    <row r="1009" spans="1:12" x14ac:dyDescent="0.25">
      <c r="A1009" s="21" t="str">
        <f t="shared" si="60"/>
        <v>BIOLEGEND</v>
      </c>
      <c r="B1009" s="21" t="str">
        <v xml:space="preserve">EED116824  </v>
      </c>
      <c r="C1009" s="30">
        <v>45845</v>
      </c>
      <c r="D1009" s="21">
        <v>740861</v>
      </c>
      <c r="E1009" s="21">
        <f>_xlfn.XLOOKUP(D1009,MasterSheet!H:H,MasterSheet!F:F)</f>
        <v>6230.4</v>
      </c>
      <c r="F1009" s="22">
        <f>SUMIFS(MasterSheet!J:J, MasterSheet!B:B, B1009, MasterSheet!D:D, C1009, MasterSheet!H:H, D1009)</f>
        <v>1</v>
      </c>
      <c r="G1009" s="22">
        <f t="shared" si="61"/>
        <v>6230.4</v>
      </c>
      <c r="H1009" s="26">
        <f>SUMIFS(MasterSheet!K:K, MasterSheet!B:B, B1009, MasterSheet!D:D, C1009, MasterSheet!H:H, D1009)</f>
        <v>1</v>
      </c>
      <c r="I1009" s="26">
        <f t="shared" si="62"/>
        <v>6230.4</v>
      </c>
      <c r="J1009" s="28">
        <f>SUMIFS(MasterSheet!L:L, MasterSheet!B:B, B1009, MasterSheet!D:D, C1009, MasterSheet!H:H, D1009)</f>
        <v>0</v>
      </c>
      <c r="K1009" s="28">
        <f t="shared" si="63"/>
        <v>0</v>
      </c>
      <c r="L1009" s="21" t="str">
        <f>UPPER(VLOOKUP(D1009,MasterSheet!H:U,14,))</f>
        <v>BIOLEGEND</v>
      </c>
    </row>
    <row r="1010" spans="1:12" x14ac:dyDescent="0.25">
      <c r="A1010" s="21" t="str">
        <f t="shared" si="60"/>
        <v>BIOLEGEND</v>
      </c>
      <c r="B1010" s="21" t="str">
        <v xml:space="preserve">EED116824  </v>
      </c>
      <c r="C1010" s="30">
        <v>45845</v>
      </c>
      <c r="D1010" s="21">
        <v>740865</v>
      </c>
      <c r="E1010" s="21">
        <f>_xlfn.XLOOKUP(D1010,MasterSheet!H:H,MasterSheet!F:F)</f>
        <v>6230.4</v>
      </c>
      <c r="F1010" s="22">
        <f>SUMIFS(MasterSheet!J:J, MasterSheet!B:B, B1010, MasterSheet!D:D, C1010, MasterSheet!H:H, D1010)</f>
        <v>1</v>
      </c>
      <c r="G1010" s="22">
        <f t="shared" si="61"/>
        <v>6230.4</v>
      </c>
      <c r="H1010" s="26">
        <f>SUMIFS(MasterSheet!K:K, MasterSheet!B:B, B1010, MasterSheet!D:D, C1010, MasterSheet!H:H, D1010)</f>
        <v>1</v>
      </c>
      <c r="I1010" s="26">
        <f t="shared" si="62"/>
        <v>6230.4</v>
      </c>
      <c r="J1010" s="28">
        <f>SUMIFS(MasterSheet!L:L, MasterSheet!B:B, B1010, MasterSheet!D:D, C1010, MasterSheet!H:H, D1010)</f>
        <v>0</v>
      </c>
      <c r="K1010" s="28">
        <f t="shared" si="63"/>
        <v>0</v>
      </c>
      <c r="L1010" s="21" t="str">
        <f>UPPER(VLOOKUP(D1010,MasterSheet!H:U,14,))</f>
        <v>BIOLEGEND</v>
      </c>
    </row>
    <row r="1011" spans="1:12" x14ac:dyDescent="0.25">
      <c r="A1011" s="21" t="str">
        <f t="shared" si="60"/>
        <v>BIOLEGEND</v>
      </c>
      <c r="B1011" s="21" t="str">
        <v xml:space="preserve">EED116824  </v>
      </c>
      <c r="C1011" s="30">
        <v>45845</v>
      </c>
      <c r="D1011" s="21">
        <v>740929</v>
      </c>
      <c r="E1011" s="21">
        <f>_xlfn.XLOOKUP(D1011,MasterSheet!H:H,MasterSheet!F:F)</f>
        <v>92980.800000000017</v>
      </c>
      <c r="F1011" s="22">
        <f>SUMIFS(MasterSheet!J:J, MasterSheet!B:B, B1011, MasterSheet!D:D, C1011, MasterSheet!H:H, D1011)</f>
        <v>6</v>
      </c>
      <c r="G1011" s="22">
        <f t="shared" si="61"/>
        <v>557884.80000000005</v>
      </c>
      <c r="H1011" s="26">
        <f>SUMIFS(MasterSheet!K:K, MasterSheet!B:B, B1011, MasterSheet!D:D, C1011, MasterSheet!H:H, D1011)</f>
        <v>6</v>
      </c>
      <c r="I1011" s="26">
        <f t="shared" si="62"/>
        <v>557884.80000000005</v>
      </c>
      <c r="J1011" s="28">
        <f>SUMIFS(MasterSheet!L:L, MasterSheet!B:B, B1011, MasterSheet!D:D, C1011, MasterSheet!H:H, D1011)</f>
        <v>0</v>
      </c>
      <c r="K1011" s="28">
        <f t="shared" si="63"/>
        <v>0</v>
      </c>
      <c r="L1011" s="21" t="str">
        <f>UPPER(VLOOKUP(D1011,MasterSheet!H:U,14,))</f>
        <v>BIOLEGEND</v>
      </c>
    </row>
    <row r="1012" spans="1:12" x14ac:dyDescent="0.25">
      <c r="A1012" s="21" t="str">
        <f t="shared" si="60"/>
        <v>BIOLEGEND</v>
      </c>
      <c r="B1012" s="21" t="str">
        <v xml:space="preserve">EED116824  </v>
      </c>
      <c r="C1012" s="30">
        <v>45845</v>
      </c>
      <c r="D1012" s="21">
        <v>741044</v>
      </c>
      <c r="E1012" s="21">
        <f>_xlfn.XLOOKUP(D1012,MasterSheet!H:H,MasterSheet!F:F)</f>
        <v>86803.199999999997</v>
      </c>
      <c r="F1012" s="22">
        <f>SUMIFS(MasterSheet!J:J, MasterSheet!B:B, B1012, MasterSheet!D:D, C1012, MasterSheet!H:H, D1012)</f>
        <v>1</v>
      </c>
      <c r="G1012" s="22">
        <f t="shared" si="61"/>
        <v>86803.199999999997</v>
      </c>
      <c r="H1012" s="26">
        <f>SUMIFS(MasterSheet!K:K, MasterSheet!B:B, B1012, MasterSheet!D:D, C1012, MasterSheet!H:H, D1012)</f>
        <v>1</v>
      </c>
      <c r="I1012" s="26">
        <f t="shared" si="62"/>
        <v>86803.199999999997</v>
      </c>
      <c r="J1012" s="28">
        <f>SUMIFS(MasterSheet!L:L, MasterSheet!B:B, B1012, MasterSheet!D:D, C1012, MasterSheet!H:H, D1012)</f>
        <v>0</v>
      </c>
      <c r="K1012" s="28">
        <f t="shared" si="63"/>
        <v>0</v>
      </c>
      <c r="L1012" s="21" t="str">
        <f>UPPER(VLOOKUP(D1012,MasterSheet!H:U,14,))</f>
        <v>BIOLEGEND</v>
      </c>
    </row>
    <row r="1013" spans="1:12" x14ac:dyDescent="0.25">
      <c r="A1013" s="21" t="str">
        <f t="shared" si="60"/>
        <v>BIOLEGEND</v>
      </c>
      <c r="B1013" s="21" t="str">
        <v xml:space="preserve">EED116824  </v>
      </c>
      <c r="C1013" s="30">
        <v>45845</v>
      </c>
      <c r="D1013" s="21">
        <v>741271</v>
      </c>
      <c r="E1013" s="21">
        <f>_xlfn.XLOOKUP(D1013,MasterSheet!H:H,MasterSheet!F:F)</f>
        <v>47018.400000000009</v>
      </c>
      <c r="F1013" s="22">
        <f>SUMIFS(MasterSheet!J:J, MasterSheet!B:B, B1013, MasterSheet!D:D, C1013, MasterSheet!H:H, D1013)</f>
        <v>6</v>
      </c>
      <c r="G1013" s="22">
        <f t="shared" si="61"/>
        <v>282110.40000000002</v>
      </c>
      <c r="H1013" s="26">
        <f>SUMIFS(MasterSheet!K:K, MasterSheet!B:B, B1013, MasterSheet!D:D, C1013, MasterSheet!H:H, D1013)</f>
        <v>6</v>
      </c>
      <c r="I1013" s="26">
        <f t="shared" si="62"/>
        <v>282110.40000000002</v>
      </c>
      <c r="J1013" s="28">
        <f>SUMIFS(MasterSheet!L:L, MasterSheet!B:B, B1013, MasterSheet!D:D, C1013, MasterSheet!H:H, D1013)</f>
        <v>0</v>
      </c>
      <c r="K1013" s="28">
        <f t="shared" si="63"/>
        <v>0</v>
      </c>
      <c r="L1013" s="21" t="str">
        <f>UPPER(VLOOKUP(D1013,MasterSheet!H:U,14,))</f>
        <v>BIOLEGEND</v>
      </c>
    </row>
    <row r="1014" spans="1:12" x14ac:dyDescent="0.25">
      <c r="A1014" s="21" t="str">
        <f t="shared" si="60"/>
        <v>BIOLEGEND</v>
      </c>
      <c r="B1014" s="21" t="str">
        <v xml:space="preserve">EED116824  </v>
      </c>
      <c r="C1014" s="30">
        <v>45845</v>
      </c>
      <c r="D1014" s="21">
        <v>741446</v>
      </c>
      <c r="E1014" s="21">
        <f>_xlfn.XLOOKUP(D1014,MasterSheet!H:H,MasterSheet!F:F)</f>
        <v>6230.4</v>
      </c>
      <c r="F1014" s="22">
        <f>SUMIFS(MasterSheet!J:J, MasterSheet!B:B, B1014, MasterSheet!D:D, C1014, MasterSheet!H:H, D1014)</f>
        <v>1</v>
      </c>
      <c r="G1014" s="22">
        <f t="shared" si="61"/>
        <v>6230.4</v>
      </c>
      <c r="H1014" s="26">
        <f>SUMIFS(MasterSheet!K:K, MasterSheet!B:B, B1014, MasterSheet!D:D, C1014, MasterSheet!H:H, D1014)</f>
        <v>1</v>
      </c>
      <c r="I1014" s="26">
        <f t="shared" si="62"/>
        <v>6230.4</v>
      </c>
      <c r="J1014" s="28">
        <f>SUMIFS(MasterSheet!L:L, MasterSheet!B:B, B1014, MasterSheet!D:D, C1014, MasterSheet!H:H, D1014)</f>
        <v>0</v>
      </c>
      <c r="K1014" s="28">
        <f t="shared" si="63"/>
        <v>0</v>
      </c>
      <c r="L1014" s="21" t="str">
        <f>UPPER(VLOOKUP(D1014,MasterSheet!H:U,14,))</f>
        <v>BIOLEGEND</v>
      </c>
    </row>
    <row r="1015" spans="1:12" x14ac:dyDescent="0.25">
      <c r="A1015" s="21" t="str">
        <f t="shared" si="60"/>
        <v>BIOLEGEND</v>
      </c>
      <c r="B1015" s="21" t="str">
        <v xml:space="preserve">EED116824  </v>
      </c>
      <c r="C1015" s="30">
        <v>45845</v>
      </c>
      <c r="D1015" s="21">
        <v>764202</v>
      </c>
      <c r="E1015" s="21">
        <f>_xlfn.XLOOKUP(D1015,MasterSheet!H:H,MasterSheet!F:F)</f>
        <v>11774.400000000001</v>
      </c>
      <c r="F1015" s="22">
        <f>SUMIFS(MasterSheet!J:J, MasterSheet!B:B, B1015, MasterSheet!D:D, C1015, MasterSheet!H:H, D1015)</f>
        <v>1</v>
      </c>
      <c r="G1015" s="22">
        <f t="shared" si="61"/>
        <v>11774.400000000001</v>
      </c>
      <c r="H1015" s="26">
        <f>SUMIFS(MasterSheet!K:K, MasterSheet!B:B, B1015, MasterSheet!D:D, C1015, MasterSheet!H:H, D1015)</f>
        <v>1</v>
      </c>
      <c r="I1015" s="26">
        <f t="shared" si="62"/>
        <v>11774.400000000001</v>
      </c>
      <c r="J1015" s="28">
        <f>SUMIFS(MasterSheet!L:L, MasterSheet!B:B, B1015, MasterSheet!D:D, C1015, MasterSheet!H:H, D1015)</f>
        <v>0</v>
      </c>
      <c r="K1015" s="28">
        <f t="shared" si="63"/>
        <v>0</v>
      </c>
      <c r="L1015" s="21" t="str">
        <f>UPPER(VLOOKUP(D1015,MasterSheet!H:U,14,))</f>
        <v>BIOLEGEND</v>
      </c>
    </row>
    <row r="1016" spans="1:12" x14ac:dyDescent="0.25">
      <c r="A1016" s="21" t="str">
        <f t="shared" si="60"/>
        <v>BIOLEGEND</v>
      </c>
      <c r="B1016" s="21" t="str">
        <v xml:space="preserve">EED116824  </v>
      </c>
      <c r="C1016" s="30">
        <v>45845</v>
      </c>
      <c r="D1016" s="21">
        <v>781804</v>
      </c>
      <c r="E1016" s="21">
        <f>_xlfn.XLOOKUP(D1016,MasterSheet!H:H,MasterSheet!F:F)</f>
        <v>23232</v>
      </c>
      <c r="F1016" s="22">
        <f>SUMIFS(MasterSheet!J:J, MasterSheet!B:B, B1016, MasterSheet!D:D, C1016, MasterSheet!H:H, D1016)</f>
        <v>1</v>
      </c>
      <c r="G1016" s="22">
        <f t="shared" si="61"/>
        <v>23232</v>
      </c>
      <c r="H1016" s="26">
        <f>SUMIFS(MasterSheet!K:K, MasterSheet!B:B, B1016, MasterSheet!D:D, C1016, MasterSheet!H:H, D1016)</f>
        <v>1</v>
      </c>
      <c r="I1016" s="26">
        <f t="shared" si="62"/>
        <v>23232</v>
      </c>
      <c r="J1016" s="28">
        <f>SUMIFS(MasterSheet!L:L, MasterSheet!B:B, B1016, MasterSheet!D:D, C1016, MasterSheet!H:H, D1016)</f>
        <v>0</v>
      </c>
      <c r="K1016" s="28">
        <f t="shared" si="63"/>
        <v>0</v>
      </c>
      <c r="L1016" s="21" t="str">
        <f>UPPER(VLOOKUP(D1016,MasterSheet!H:U,14,))</f>
        <v>BIOLEGEND</v>
      </c>
    </row>
    <row r="1017" spans="1:12" x14ac:dyDescent="0.25">
      <c r="A1017" s="21" t="str">
        <f t="shared" si="60"/>
        <v>BIOLEGEND</v>
      </c>
      <c r="B1017" s="21" t="str">
        <v xml:space="preserve">EED116885  </v>
      </c>
      <c r="C1017" s="30">
        <v>45845</v>
      </c>
      <c r="D1017" s="21">
        <v>100339</v>
      </c>
      <c r="E1017" s="21">
        <f>_xlfn.XLOOKUP(D1017,MasterSheet!H:H,MasterSheet!F:F)</f>
        <v>3326.3999999999996</v>
      </c>
      <c r="F1017" s="22">
        <f>SUMIFS(MasterSheet!J:J, MasterSheet!B:B, B1017, MasterSheet!D:D, C1017, MasterSheet!H:H, D1017)</f>
        <v>1</v>
      </c>
      <c r="G1017" s="22">
        <f t="shared" si="61"/>
        <v>3326.3999999999996</v>
      </c>
      <c r="H1017" s="26">
        <f>SUMIFS(MasterSheet!K:K, MasterSheet!B:B, B1017, MasterSheet!D:D, C1017, MasterSheet!H:H, D1017)</f>
        <v>1</v>
      </c>
      <c r="I1017" s="26">
        <f t="shared" si="62"/>
        <v>3326.3999999999996</v>
      </c>
      <c r="J1017" s="28">
        <f>SUMIFS(MasterSheet!L:L, MasterSheet!B:B, B1017, MasterSheet!D:D, C1017, MasterSheet!H:H, D1017)</f>
        <v>0</v>
      </c>
      <c r="K1017" s="28">
        <f t="shared" si="63"/>
        <v>0</v>
      </c>
      <c r="L1017" s="21" t="str">
        <f>UPPER(VLOOKUP(D1017,MasterSheet!H:U,14,))</f>
        <v>BIOLEGEND</v>
      </c>
    </row>
    <row r="1018" spans="1:12" x14ac:dyDescent="0.25">
      <c r="A1018" s="21" t="str">
        <f t="shared" si="60"/>
        <v>BIOLEGEND</v>
      </c>
      <c r="B1018" s="21" t="str">
        <v xml:space="preserve">EED116885  </v>
      </c>
      <c r="C1018" s="30">
        <v>45845</v>
      </c>
      <c r="D1018" s="21">
        <v>101227</v>
      </c>
      <c r="E1018" s="21">
        <f>_xlfn.XLOOKUP(D1018,MasterSheet!H:H,MasterSheet!F:F)</f>
        <v>4752</v>
      </c>
      <c r="F1018" s="22">
        <f>SUMIFS(MasterSheet!J:J, MasterSheet!B:B, B1018, MasterSheet!D:D, C1018, MasterSheet!H:H, D1018)</f>
        <v>1</v>
      </c>
      <c r="G1018" s="22">
        <f t="shared" si="61"/>
        <v>4752</v>
      </c>
      <c r="H1018" s="26">
        <f>SUMIFS(MasterSheet!K:K, MasterSheet!B:B, B1018, MasterSheet!D:D, C1018, MasterSheet!H:H, D1018)</f>
        <v>1</v>
      </c>
      <c r="I1018" s="26">
        <f t="shared" si="62"/>
        <v>4752</v>
      </c>
      <c r="J1018" s="28">
        <f>SUMIFS(MasterSheet!L:L, MasterSheet!B:B, B1018, MasterSheet!D:D, C1018, MasterSheet!H:H, D1018)</f>
        <v>0</v>
      </c>
      <c r="K1018" s="28">
        <f t="shared" si="63"/>
        <v>0</v>
      </c>
      <c r="L1018" s="21" t="str">
        <f>UPPER(VLOOKUP(D1018,MasterSheet!H:U,14,))</f>
        <v>BIOLEGEND</v>
      </c>
    </row>
    <row r="1019" spans="1:12" x14ac:dyDescent="0.25">
      <c r="A1019" s="21" t="str">
        <f t="shared" si="60"/>
        <v>BIOLEGEND</v>
      </c>
      <c r="B1019" s="21" t="str">
        <v xml:space="preserve">EED116885  </v>
      </c>
      <c r="C1019" s="30">
        <v>45845</v>
      </c>
      <c r="D1019" s="21">
        <v>102115</v>
      </c>
      <c r="E1019" s="21">
        <f>_xlfn.XLOOKUP(D1019,MasterSheet!H:H,MasterSheet!F:F)</f>
        <v>5808</v>
      </c>
      <c r="F1019" s="22">
        <f>SUMIFS(MasterSheet!J:J, MasterSheet!B:B, B1019, MasterSheet!D:D, C1019, MasterSheet!H:H, D1019)</f>
        <v>1</v>
      </c>
      <c r="G1019" s="22">
        <f t="shared" si="61"/>
        <v>5808</v>
      </c>
      <c r="H1019" s="26">
        <f>SUMIFS(MasterSheet!K:K, MasterSheet!B:B, B1019, MasterSheet!D:D, C1019, MasterSheet!H:H, D1019)</f>
        <v>1</v>
      </c>
      <c r="I1019" s="26">
        <f t="shared" si="62"/>
        <v>5808</v>
      </c>
      <c r="J1019" s="28">
        <f>SUMIFS(MasterSheet!L:L, MasterSheet!B:B, B1019, MasterSheet!D:D, C1019, MasterSheet!H:H, D1019)</f>
        <v>0</v>
      </c>
      <c r="K1019" s="28">
        <f t="shared" si="63"/>
        <v>0</v>
      </c>
      <c r="L1019" s="21" t="str">
        <f>UPPER(VLOOKUP(D1019,MasterSheet!H:U,14,))</f>
        <v>BIOLEGEND</v>
      </c>
    </row>
    <row r="1020" spans="1:12" x14ac:dyDescent="0.25">
      <c r="A1020" s="21" t="str">
        <f t="shared" si="60"/>
        <v>BIOLEGEND</v>
      </c>
      <c r="B1020" s="21" t="str">
        <v xml:space="preserve">EED116885  </v>
      </c>
      <c r="C1020" s="30">
        <v>45845</v>
      </c>
      <c r="D1020" s="21">
        <v>103144</v>
      </c>
      <c r="E1020" s="21">
        <f>_xlfn.XLOOKUP(D1020,MasterSheet!H:H,MasterSheet!F:F)</f>
        <v>13358.400000000001</v>
      </c>
      <c r="F1020" s="22">
        <f>SUMIFS(MasterSheet!J:J, MasterSheet!B:B, B1020, MasterSheet!D:D, C1020, MasterSheet!H:H, D1020)</f>
        <v>1</v>
      </c>
      <c r="G1020" s="22">
        <f t="shared" si="61"/>
        <v>13358.400000000001</v>
      </c>
      <c r="H1020" s="26">
        <f>SUMIFS(MasterSheet!K:K, MasterSheet!B:B, B1020, MasterSheet!D:D, C1020, MasterSheet!H:H, D1020)</f>
        <v>1</v>
      </c>
      <c r="I1020" s="26">
        <f t="shared" si="62"/>
        <v>13358.400000000001</v>
      </c>
      <c r="J1020" s="28">
        <f>SUMIFS(MasterSheet!L:L, MasterSheet!B:B, B1020, MasterSheet!D:D, C1020, MasterSheet!H:H, D1020)</f>
        <v>0</v>
      </c>
      <c r="K1020" s="28">
        <f t="shared" si="63"/>
        <v>0</v>
      </c>
      <c r="L1020" s="21" t="str">
        <f>UPPER(VLOOKUP(D1020,MasterSheet!H:U,14,))</f>
        <v>BIOLEGEND</v>
      </c>
    </row>
    <row r="1021" spans="1:12" x14ac:dyDescent="0.25">
      <c r="A1021" s="21" t="str">
        <f t="shared" si="60"/>
        <v>BIOLEGEND</v>
      </c>
      <c r="B1021" s="21" t="str">
        <v xml:space="preserve">EED116885  </v>
      </c>
      <c r="C1021" s="30">
        <v>45845</v>
      </c>
      <c r="D1021" s="21">
        <v>103206</v>
      </c>
      <c r="E1021" s="21">
        <f>_xlfn.XLOOKUP(D1021,MasterSheet!H:H,MasterSheet!F:F)</f>
        <v>5544</v>
      </c>
      <c r="F1021" s="22">
        <f>SUMIFS(MasterSheet!J:J, MasterSheet!B:B, B1021, MasterSheet!D:D, C1021, MasterSheet!H:H, D1021)</f>
        <v>1</v>
      </c>
      <c r="G1021" s="22">
        <f t="shared" si="61"/>
        <v>5544</v>
      </c>
      <c r="H1021" s="26">
        <f>SUMIFS(MasterSheet!K:K, MasterSheet!B:B, B1021, MasterSheet!D:D, C1021, MasterSheet!H:H, D1021)</f>
        <v>1</v>
      </c>
      <c r="I1021" s="26">
        <f t="shared" si="62"/>
        <v>5544</v>
      </c>
      <c r="J1021" s="28">
        <f>SUMIFS(MasterSheet!L:L, MasterSheet!B:B, B1021, MasterSheet!D:D, C1021, MasterSheet!H:H, D1021)</f>
        <v>0</v>
      </c>
      <c r="K1021" s="28">
        <f t="shared" si="63"/>
        <v>0</v>
      </c>
      <c r="L1021" s="21" t="str">
        <f>UPPER(VLOOKUP(D1021,MasterSheet!H:U,14,))</f>
        <v>BIOLEGEND</v>
      </c>
    </row>
    <row r="1022" spans="1:12" x14ac:dyDescent="0.25">
      <c r="A1022" s="21" t="str">
        <f t="shared" si="60"/>
        <v>BIOLEGEND</v>
      </c>
      <c r="B1022" s="21" t="str">
        <v xml:space="preserve">EED116885  </v>
      </c>
      <c r="C1022" s="30">
        <v>45845</v>
      </c>
      <c r="D1022" s="21">
        <v>103236</v>
      </c>
      <c r="E1022" s="21">
        <f>_xlfn.XLOOKUP(D1022,MasterSheet!H:H,MasterSheet!F:F)</f>
        <v>12936</v>
      </c>
      <c r="F1022" s="22">
        <f>SUMIFS(MasterSheet!J:J, MasterSheet!B:B, B1022, MasterSheet!D:D, C1022, MasterSheet!H:H, D1022)</f>
        <v>1</v>
      </c>
      <c r="G1022" s="22">
        <f t="shared" si="61"/>
        <v>12936</v>
      </c>
      <c r="H1022" s="26">
        <f>SUMIFS(MasterSheet!K:K, MasterSheet!B:B, B1022, MasterSheet!D:D, C1022, MasterSheet!H:H, D1022)</f>
        <v>1</v>
      </c>
      <c r="I1022" s="26">
        <f t="shared" si="62"/>
        <v>12936</v>
      </c>
      <c r="J1022" s="28">
        <f>SUMIFS(MasterSheet!L:L, MasterSheet!B:B, B1022, MasterSheet!D:D, C1022, MasterSheet!H:H, D1022)</f>
        <v>0</v>
      </c>
      <c r="K1022" s="28">
        <f t="shared" si="63"/>
        <v>0</v>
      </c>
      <c r="L1022" s="21" t="str">
        <f>UPPER(VLOOKUP(D1022,MasterSheet!H:U,14,))</f>
        <v>BIOLEGEND</v>
      </c>
    </row>
    <row r="1023" spans="1:12" x14ac:dyDescent="0.25">
      <c r="A1023" s="21" t="str">
        <f t="shared" si="60"/>
        <v>BIOLEGEND</v>
      </c>
      <c r="B1023" s="21" t="str">
        <v xml:space="preserve">EED116885  </v>
      </c>
      <c r="C1023" s="30">
        <v>45845</v>
      </c>
      <c r="D1023" s="21">
        <v>104743</v>
      </c>
      <c r="E1023" s="21">
        <f>_xlfn.XLOOKUP(D1023,MasterSheet!H:H,MasterSheet!F:F)</f>
        <v>22770</v>
      </c>
      <c r="F1023" s="22">
        <f>SUMIFS(MasterSheet!J:J, MasterSheet!B:B, B1023, MasterSheet!D:D, C1023, MasterSheet!H:H, D1023)</f>
        <v>1</v>
      </c>
      <c r="G1023" s="22">
        <f t="shared" si="61"/>
        <v>22770</v>
      </c>
      <c r="H1023" s="26">
        <f>SUMIFS(MasterSheet!K:K, MasterSheet!B:B, B1023, MasterSheet!D:D, C1023, MasterSheet!H:H, D1023)</f>
        <v>1</v>
      </c>
      <c r="I1023" s="26">
        <f t="shared" si="62"/>
        <v>22770</v>
      </c>
      <c r="J1023" s="28">
        <f>SUMIFS(MasterSheet!L:L, MasterSheet!B:B, B1023, MasterSheet!D:D, C1023, MasterSheet!H:H, D1023)</f>
        <v>0</v>
      </c>
      <c r="K1023" s="28">
        <f t="shared" si="63"/>
        <v>0</v>
      </c>
      <c r="L1023" s="21" t="str">
        <f>UPPER(VLOOKUP(D1023,MasterSheet!H:U,14,))</f>
        <v>BIOLEGEND</v>
      </c>
    </row>
    <row r="1024" spans="1:12" x14ac:dyDescent="0.25">
      <c r="A1024" s="21" t="str">
        <f t="shared" si="60"/>
        <v>BIOLEGEND</v>
      </c>
      <c r="B1024" s="21" t="str">
        <v xml:space="preserve">EED116885  </v>
      </c>
      <c r="C1024" s="30">
        <v>45845</v>
      </c>
      <c r="D1024" s="21">
        <v>105032</v>
      </c>
      <c r="E1024" s="21">
        <f>_xlfn.XLOOKUP(D1024,MasterSheet!H:H,MasterSheet!F:F)</f>
        <v>15972</v>
      </c>
      <c r="F1024" s="22">
        <f>SUMIFS(MasterSheet!J:J, MasterSheet!B:B, B1024, MasterSheet!D:D, C1024, MasterSheet!H:H, D1024)</f>
        <v>1</v>
      </c>
      <c r="G1024" s="22">
        <f t="shared" si="61"/>
        <v>15972</v>
      </c>
      <c r="H1024" s="26">
        <f>SUMIFS(MasterSheet!K:K, MasterSheet!B:B, B1024, MasterSheet!D:D, C1024, MasterSheet!H:H, D1024)</f>
        <v>1</v>
      </c>
      <c r="I1024" s="26">
        <f t="shared" si="62"/>
        <v>15972</v>
      </c>
      <c r="J1024" s="28">
        <f>SUMIFS(MasterSheet!L:L, MasterSheet!B:B, B1024, MasterSheet!D:D, C1024, MasterSheet!H:H, D1024)</f>
        <v>0</v>
      </c>
      <c r="K1024" s="28">
        <f t="shared" si="63"/>
        <v>0</v>
      </c>
      <c r="L1024" s="21" t="str">
        <f>UPPER(VLOOKUP(D1024,MasterSheet!H:U,14,))</f>
        <v>BIOLEGEND</v>
      </c>
    </row>
    <row r="1025" spans="1:12" x14ac:dyDescent="0.25">
      <c r="A1025" s="21" t="str">
        <f t="shared" si="60"/>
        <v>BIOLEGEND</v>
      </c>
      <c r="B1025" s="21" t="str">
        <v xml:space="preserve">EED116885  </v>
      </c>
      <c r="C1025" s="30">
        <v>45845</v>
      </c>
      <c r="D1025" s="21">
        <v>107210</v>
      </c>
      <c r="E1025" s="21">
        <f>_xlfn.XLOOKUP(D1025,MasterSheet!H:H,MasterSheet!F:F)</f>
        <v>16051.2</v>
      </c>
      <c r="F1025" s="22">
        <f>SUMIFS(MasterSheet!J:J, MasterSheet!B:B, B1025, MasterSheet!D:D, C1025, MasterSheet!H:H, D1025)</f>
        <v>2</v>
      </c>
      <c r="G1025" s="22">
        <f t="shared" si="61"/>
        <v>32102.400000000001</v>
      </c>
      <c r="H1025" s="26">
        <f>SUMIFS(MasterSheet!K:K, MasterSheet!B:B, B1025, MasterSheet!D:D, C1025, MasterSheet!H:H, D1025)</f>
        <v>2</v>
      </c>
      <c r="I1025" s="26">
        <f t="shared" si="62"/>
        <v>32102.400000000001</v>
      </c>
      <c r="J1025" s="28">
        <f>SUMIFS(MasterSheet!L:L, MasterSheet!B:B, B1025, MasterSheet!D:D, C1025, MasterSheet!H:H, D1025)</f>
        <v>0</v>
      </c>
      <c r="K1025" s="28">
        <f t="shared" si="63"/>
        <v>0</v>
      </c>
      <c r="L1025" s="21" t="str">
        <f>UPPER(VLOOKUP(D1025,MasterSheet!H:U,14,))</f>
        <v>BIOLEGEND</v>
      </c>
    </row>
    <row r="1026" spans="1:12" x14ac:dyDescent="0.25">
      <c r="A1026" s="21" t="str">
        <f t="shared" ref="A1026:A1089" si="64">L1026</f>
        <v>BIOLEGEND</v>
      </c>
      <c r="B1026" s="21" t="str">
        <v xml:space="preserve">EED116885  </v>
      </c>
      <c r="C1026" s="30">
        <v>45845</v>
      </c>
      <c r="D1026" s="21">
        <v>126408</v>
      </c>
      <c r="E1026" s="21">
        <f>_xlfn.XLOOKUP(D1026,MasterSheet!H:H,MasterSheet!F:F)</f>
        <v>19536</v>
      </c>
      <c r="F1026" s="22">
        <f>SUMIFS(MasterSheet!J:J, MasterSheet!B:B, B1026, MasterSheet!D:D, C1026, MasterSheet!H:H, D1026)</f>
        <v>1</v>
      </c>
      <c r="G1026" s="22">
        <f t="shared" si="61"/>
        <v>19536</v>
      </c>
      <c r="H1026" s="26">
        <f>SUMIFS(MasterSheet!K:K, MasterSheet!B:B, B1026, MasterSheet!D:D, C1026, MasterSheet!H:H, D1026)</f>
        <v>1</v>
      </c>
      <c r="I1026" s="26">
        <f t="shared" si="62"/>
        <v>19536</v>
      </c>
      <c r="J1026" s="28">
        <f>SUMIFS(MasterSheet!L:L, MasterSheet!B:B, B1026, MasterSheet!D:D, C1026, MasterSheet!H:H, D1026)</f>
        <v>0</v>
      </c>
      <c r="K1026" s="28">
        <f t="shared" si="63"/>
        <v>0</v>
      </c>
      <c r="L1026" s="21" t="str">
        <f>UPPER(VLOOKUP(D1026,MasterSheet!H:U,14,))</f>
        <v>BIOLEGEND</v>
      </c>
    </row>
    <row r="1027" spans="1:12" x14ac:dyDescent="0.25">
      <c r="A1027" s="21" t="str">
        <f t="shared" si="64"/>
        <v>BIOLEGEND</v>
      </c>
      <c r="B1027" s="21" t="str">
        <v xml:space="preserve">EED116885  </v>
      </c>
      <c r="C1027" s="30">
        <v>45845</v>
      </c>
      <c r="D1027" s="21">
        <v>141710</v>
      </c>
      <c r="E1027" s="21">
        <f>_xlfn.XLOOKUP(D1027,MasterSheet!H:H,MasterSheet!F:F)</f>
        <v>15470.400000000001</v>
      </c>
      <c r="F1027" s="22">
        <f>SUMIFS(MasterSheet!J:J, MasterSheet!B:B, B1027, MasterSheet!D:D, C1027, MasterSheet!H:H, D1027)</f>
        <v>1</v>
      </c>
      <c r="G1027" s="22">
        <f t="shared" ref="G1027:G1090" si="65">F1027*E1027</f>
        <v>15470.400000000001</v>
      </c>
      <c r="H1027" s="26">
        <f>SUMIFS(MasterSheet!K:K, MasterSheet!B:B, B1027, MasterSheet!D:D, C1027, MasterSheet!H:H, D1027)</f>
        <v>1</v>
      </c>
      <c r="I1027" s="26">
        <f t="shared" ref="I1027:I1090" si="66">H1027*E1027</f>
        <v>15470.400000000001</v>
      </c>
      <c r="J1027" s="28">
        <f>SUMIFS(MasterSheet!L:L, MasterSheet!B:B, B1027, MasterSheet!D:D, C1027, MasterSheet!H:H, D1027)</f>
        <v>0</v>
      </c>
      <c r="K1027" s="28">
        <f t="shared" ref="K1027:K1090" si="67">J1027*E1027</f>
        <v>0</v>
      </c>
      <c r="L1027" s="21" t="str">
        <f>UPPER(VLOOKUP(D1027,MasterSheet!H:U,14,))</f>
        <v>BIOLEGEND</v>
      </c>
    </row>
    <row r="1028" spans="1:12" x14ac:dyDescent="0.25">
      <c r="A1028" s="21" t="str">
        <f t="shared" si="64"/>
        <v>BIOLEGEND</v>
      </c>
      <c r="B1028" s="21" t="str">
        <v xml:space="preserve">EED116885  </v>
      </c>
      <c r="C1028" s="30">
        <v>45845</v>
      </c>
      <c r="D1028" s="21">
        <v>142534</v>
      </c>
      <c r="E1028" s="21">
        <f>_xlfn.XLOOKUP(D1028,MasterSheet!H:H,MasterSheet!F:F)</f>
        <v>20394</v>
      </c>
      <c r="F1028" s="22">
        <f>SUMIFS(MasterSheet!J:J, MasterSheet!B:B, B1028, MasterSheet!D:D, C1028, MasterSheet!H:H, D1028)</f>
        <v>1</v>
      </c>
      <c r="G1028" s="22">
        <f t="shared" si="65"/>
        <v>20394</v>
      </c>
      <c r="H1028" s="26">
        <f>SUMIFS(MasterSheet!K:K, MasterSheet!B:B, B1028, MasterSheet!D:D, C1028, MasterSheet!H:H, D1028)</f>
        <v>1</v>
      </c>
      <c r="I1028" s="26">
        <f t="shared" si="66"/>
        <v>20394</v>
      </c>
      <c r="J1028" s="28">
        <f>SUMIFS(MasterSheet!L:L, MasterSheet!B:B, B1028, MasterSheet!D:D, C1028, MasterSheet!H:H, D1028)</f>
        <v>0</v>
      </c>
      <c r="K1028" s="28">
        <f t="shared" si="67"/>
        <v>0</v>
      </c>
      <c r="L1028" s="21" t="str">
        <f>UPPER(VLOOKUP(D1028,MasterSheet!H:U,14,))</f>
        <v>BIOLEGEND</v>
      </c>
    </row>
    <row r="1029" spans="1:12" x14ac:dyDescent="0.25">
      <c r="A1029" s="21" t="str">
        <f t="shared" si="64"/>
        <v>BIOLEGEND</v>
      </c>
      <c r="B1029" s="21" t="str">
        <v xml:space="preserve">EED116885  </v>
      </c>
      <c r="C1029" s="30">
        <v>45845</v>
      </c>
      <c r="D1029" s="21">
        <v>162703</v>
      </c>
      <c r="E1029" s="21">
        <f>_xlfn.XLOOKUP(D1029,MasterSheet!H:H,MasterSheet!F:F)</f>
        <v>13182.400000000001</v>
      </c>
      <c r="F1029" s="22">
        <f>SUMIFS(MasterSheet!J:J, MasterSheet!B:B, B1029, MasterSheet!D:D, C1029, MasterSheet!H:H, D1029)</f>
        <v>1</v>
      </c>
      <c r="G1029" s="22">
        <f t="shared" si="65"/>
        <v>13182.400000000001</v>
      </c>
      <c r="H1029" s="26">
        <f>SUMIFS(MasterSheet!K:K, MasterSheet!B:B, B1029, MasterSheet!D:D, C1029, MasterSheet!H:H, D1029)</f>
        <v>1</v>
      </c>
      <c r="I1029" s="26">
        <f t="shared" si="66"/>
        <v>13182.400000000001</v>
      </c>
      <c r="J1029" s="28">
        <f>SUMIFS(MasterSheet!L:L, MasterSheet!B:B, B1029, MasterSheet!D:D, C1029, MasterSheet!H:H, D1029)</f>
        <v>0</v>
      </c>
      <c r="K1029" s="28">
        <f t="shared" si="67"/>
        <v>0</v>
      </c>
      <c r="L1029" s="21" t="str">
        <f>UPPER(VLOOKUP(D1029,MasterSheet!H:U,14,))</f>
        <v>BIOLEGEND</v>
      </c>
    </row>
    <row r="1030" spans="1:12" x14ac:dyDescent="0.25">
      <c r="A1030" s="21" t="str">
        <f t="shared" si="64"/>
        <v>BIOLEGEND</v>
      </c>
      <c r="B1030" s="21" t="str">
        <v xml:space="preserve">EED116885  </v>
      </c>
      <c r="C1030" s="30">
        <v>45845</v>
      </c>
      <c r="D1030" s="21">
        <v>300440</v>
      </c>
      <c r="E1030" s="21">
        <f>_xlfn.XLOOKUP(D1030,MasterSheet!H:H,MasterSheet!F:F)</f>
        <v>10771.2</v>
      </c>
      <c r="F1030" s="22">
        <f>SUMIFS(MasterSheet!J:J, MasterSheet!B:B, B1030, MasterSheet!D:D, C1030, MasterSheet!H:H, D1030)</f>
        <v>1</v>
      </c>
      <c r="G1030" s="22">
        <f t="shared" si="65"/>
        <v>10771.2</v>
      </c>
      <c r="H1030" s="26">
        <f>SUMIFS(MasterSheet!K:K, MasterSheet!B:B, B1030, MasterSheet!D:D, C1030, MasterSheet!H:H, D1030)</f>
        <v>1</v>
      </c>
      <c r="I1030" s="26">
        <f t="shared" si="66"/>
        <v>10771.2</v>
      </c>
      <c r="J1030" s="28">
        <f>SUMIFS(MasterSheet!L:L, MasterSheet!B:B, B1030, MasterSheet!D:D, C1030, MasterSheet!H:H, D1030)</f>
        <v>0</v>
      </c>
      <c r="K1030" s="28">
        <f t="shared" si="67"/>
        <v>0</v>
      </c>
      <c r="L1030" s="21" t="str">
        <f>UPPER(VLOOKUP(D1030,MasterSheet!H:U,14,))</f>
        <v>BIOLEGEND</v>
      </c>
    </row>
    <row r="1031" spans="1:12" x14ac:dyDescent="0.25">
      <c r="A1031" s="21" t="str">
        <f t="shared" si="64"/>
        <v>BIOLEGEND</v>
      </c>
      <c r="B1031" s="21" t="str">
        <v xml:space="preserve">EED116885  </v>
      </c>
      <c r="C1031" s="30">
        <v>45845</v>
      </c>
      <c r="D1031" s="21">
        <v>300908</v>
      </c>
      <c r="E1031" s="21">
        <f>_xlfn.XLOOKUP(D1031,MasterSheet!H:H,MasterSheet!F:F)</f>
        <v>3801.6000000000004</v>
      </c>
      <c r="F1031" s="22">
        <f>SUMIFS(MasterSheet!J:J, MasterSheet!B:B, B1031, MasterSheet!D:D, C1031, MasterSheet!H:H, D1031)</f>
        <v>1</v>
      </c>
      <c r="G1031" s="22">
        <f t="shared" si="65"/>
        <v>3801.6000000000004</v>
      </c>
      <c r="H1031" s="26">
        <f>SUMIFS(MasterSheet!K:K, MasterSheet!B:B, B1031, MasterSheet!D:D, C1031, MasterSheet!H:H, D1031)</f>
        <v>1</v>
      </c>
      <c r="I1031" s="26">
        <f t="shared" si="66"/>
        <v>3801.6000000000004</v>
      </c>
      <c r="J1031" s="28">
        <f>SUMIFS(MasterSheet!L:L, MasterSheet!B:B, B1031, MasterSheet!D:D, C1031, MasterSheet!H:H, D1031)</f>
        <v>0</v>
      </c>
      <c r="K1031" s="28">
        <f t="shared" si="67"/>
        <v>0</v>
      </c>
      <c r="L1031" s="21" t="str">
        <f>UPPER(VLOOKUP(D1031,MasterSheet!H:U,14,))</f>
        <v>BIOLEGEND</v>
      </c>
    </row>
    <row r="1032" spans="1:12" x14ac:dyDescent="0.25">
      <c r="A1032" s="21" t="str">
        <f t="shared" si="64"/>
        <v>BIOLEGEND</v>
      </c>
      <c r="B1032" s="21" t="str">
        <v xml:space="preserve">EED116885  </v>
      </c>
      <c r="C1032" s="30">
        <v>45845</v>
      </c>
      <c r="D1032" s="21">
        <v>302828</v>
      </c>
      <c r="E1032" s="21">
        <f>_xlfn.XLOOKUP(D1032,MasterSheet!H:H,MasterSheet!F:F)</f>
        <v>27984</v>
      </c>
      <c r="F1032" s="22">
        <f>SUMIFS(MasterSheet!J:J, MasterSheet!B:B, B1032, MasterSheet!D:D, C1032, MasterSheet!H:H, D1032)</f>
        <v>1</v>
      </c>
      <c r="G1032" s="22">
        <f t="shared" si="65"/>
        <v>27984</v>
      </c>
      <c r="H1032" s="26">
        <f>SUMIFS(MasterSheet!K:K, MasterSheet!B:B, B1032, MasterSheet!D:D, C1032, MasterSheet!H:H, D1032)</f>
        <v>1</v>
      </c>
      <c r="I1032" s="26">
        <f t="shared" si="66"/>
        <v>27984</v>
      </c>
      <c r="J1032" s="28">
        <f>SUMIFS(MasterSheet!L:L, MasterSheet!B:B, B1032, MasterSheet!D:D, C1032, MasterSheet!H:H, D1032)</f>
        <v>0</v>
      </c>
      <c r="K1032" s="28">
        <f t="shared" si="67"/>
        <v>0</v>
      </c>
      <c r="L1032" s="21" t="str">
        <f>UPPER(VLOOKUP(D1032,MasterSheet!H:U,14,))</f>
        <v>BIOLEGEND</v>
      </c>
    </row>
    <row r="1033" spans="1:12" x14ac:dyDescent="0.25">
      <c r="A1033" s="21" t="str">
        <f t="shared" si="64"/>
        <v>BIOLEGEND</v>
      </c>
      <c r="B1033" s="21" t="str">
        <v xml:space="preserve">EED116885  </v>
      </c>
      <c r="C1033" s="30">
        <v>45845</v>
      </c>
      <c r="D1033" s="21">
        <v>302940</v>
      </c>
      <c r="E1033" s="21">
        <f>_xlfn.XLOOKUP(D1033,MasterSheet!H:H,MasterSheet!F:F)</f>
        <v>12196.8</v>
      </c>
      <c r="F1033" s="22">
        <f>SUMIFS(MasterSheet!J:J, MasterSheet!B:B, B1033, MasterSheet!D:D, C1033, MasterSheet!H:H, D1033)</f>
        <v>2</v>
      </c>
      <c r="G1033" s="22">
        <f t="shared" si="65"/>
        <v>24393.599999999999</v>
      </c>
      <c r="H1033" s="26">
        <f>SUMIFS(MasterSheet!K:K, MasterSheet!B:B, B1033, MasterSheet!D:D, C1033, MasterSheet!H:H, D1033)</f>
        <v>2</v>
      </c>
      <c r="I1033" s="26">
        <f t="shared" si="66"/>
        <v>24393.599999999999</v>
      </c>
      <c r="J1033" s="28">
        <f>SUMIFS(MasterSheet!L:L, MasterSheet!B:B, B1033, MasterSheet!D:D, C1033, MasterSheet!H:H, D1033)</f>
        <v>0</v>
      </c>
      <c r="K1033" s="28">
        <f t="shared" si="67"/>
        <v>0</v>
      </c>
      <c r="L1033" s="21" t="str">
        <f>UPPER(VLOOKUP(D1033,MasterSheet!H:U,14,))</f>
        <v>BIOLEGEND</v>
      </c>
    </row>
    <row r="1034" spans="1:12" x14ac:dyDescent="0.25">
      <c r="A1034" s="21" t="str">
        <f t="shared" si="64"/>
        <v>BIOLEGEND</v>
      </c>
      <c r="B1034" s="21" t="str">
        <v xml:space="preserve">EED116885  </v>
      </c>
      <c r="C1034" s="30">
        <v>45845</v>
      </c>
      <c r="D1034" s="21">
        <v>304006</v>
      </c>
      <c r="E1034" s="21">
        <f>_xlfn.XLOOKUP(D1034,MasterSheet!H:H,MasterSheet!F:F)</f>
        <v>4435.2</v>
      </c>
      <c r="F1034" s="22">
        <f>SUMIFS(MasterSheet!J:J, MasterSheet!B:B, B1034, MasterSheet!D:D, C1034, MasterSheet!H:H, D1034)</f>
        <v>1</v>
      </c>
      <c r="G1034" s="22">
        <f t="shared" si="65"/>
        <v>4435.2</v>
      </c>
      <c r="H1034" s="26">
        <f>SUMIFS(MasterSheet!K:K, MasterSheet!B:B, B1034, MasterSheet!D:D, C1034, MasterSheet!H:H, D1034)</f>
        <v>1</v>
      </c>
      <c r="I1034" s="26">
        <f t="shared" si="66"/>
        <v>4435.2</v>
      </c>
      <c r="J1034" s="28">
        <f>SUMIFS(MasterSheet!L:L, MasterSheet!B:B, B1034, MasterSheet!D:D, C1034, MasterSheet!H:H, D1034)</f>
        <v>0</v>
      </c>
      <c r="K1034" s="28">
        <f t="shared" si="67"/>
        <v>0</v>
      </c>
      <c r="L1034" s="21" t="str">
        <f>UPPER(VLOOKUP(D1034,MasterSheet!H:U,14,))</f>
        <v>BIOLEGEND</v>
      </c>
    </row>
    <row r="1035" spans="1:12" x14ac:dyDescent="0.25">
      <c r="A1035" s="21" t="str">
        <f t="shared" si="64"/>
        <v>BIOLEGEND</v>
      </c>
      <c r="B1035" s="21" t="str">
        <v xml:space="preserve">EED116885  </v>
      </c>
      <c r="C1035" s="30">
        <v>45845</v>
      </c>
      <c r="D1035" s="21">
        <v>304112</v>
      </c>
      <c r="E1035" s="21">
        <f>_xlfn.XLOOKUP(D1035,MasterSheet!H:H,MasterSheet!F:F)</f>
        <v>6969.6</v>
      </c>
      <c r="F1035" s="22">
        <f>SUMIFS(MasterSheet!J:J, MasterSheet!B:B, B1035, MasterSheet!D:D, C1035, MasterSheet!H:H, D1035)</f>
        <v>3</v>
      </c>
      <c r="G1035" s="22">
        <f t="shared" si="65"/>
        <v>20908.800000000003</v>
      </c>
      <c r="H1035" s="26">
        <f>SUMIFS(MasterSheet!K:K, MasterSheet!B:B, B1035, MasterSheet!D:D, C1035, MasterSheet!H:H, D1035)</f>
        <v>3</v>
      </c>
      <c r="I1035" s="26">
        <f t="shared" si="66"/>
        <v>20908.800000000003</v>
      </c>
      <c r="J1035" s="28">
        <f>SUMIFS(MasterSheet!L:L, MasterSheet!B:B, B1035, MasterSheet!D:D, C1035, MasterSheet!H:H, D1035)</f>
        <v>0</v>
      </c>
      <c r="K1035" s="28">
        <f t="shared" si="67"/>
        <v>0</v>
      </c>
      <c r="L1035" s="21" t="str">
        <f>UPPER(VLOOKUP(D1035,MasterSheet!H:U,14,))</f>
        <v>BIOLEGEND</v>
      </c>
    </row>
    <row r="1036" spans="1:12" x14ac:dyDescent="0.25">
      <c r="A1036" s="21" t="str">
        <f t="shared" si="64"/>
        <v>BIOLEGEND</v>
      </c>
      <c r="B1036" s="21" t="str">
        <v xml:space="preserve">EED116885  </v>
      </c>
      <c r="C1036" s="30">
        <v>45845</v>
      </c>
      <c r="D1036" s="21">
        <v>304140</v>
      </c>
      <c r="E1036" s="21">
        <f>_xlfn.XLOOKUP(D1036,MasterSheet!H:H,MasterSheet!F:F)</f>
        <v>28710</v>
      </c>
      <c r="F1036" s="22">
        <f>SUMIFS(MasterSheet!J:J, MasterSheet!B:B, B1036, MasterSheet!D:D, C1036, MasterSheet!H:H, D1036)</f>
        <v>1</v>
      </c>
      <c r="G1036" s="22">
        <f t="shared" si="65"/>
        <v>28710</v>
      </c>
      <c r="H1036" s="26">
        <f>SUMIFS(MasterSheet!K:K, MasterSheet!B:B, B1036, MasterSheet!D:D, C1036, MasterSheet!H:H, D1036)</f>
        <v>1</v>
      </c>
      <c r="I1036" s="26">
        <f t="shared" si="66"/>
        <v>28710</v>
      </c>
      <c r="J1036" s="28">
        <f>SUMIFS(MasterSheet!L:L, MasterSheet!B:B, B1036, MasterSheet!D:D, C1036, MasterSheet!H:H, D1036)</f>
        <v>0</v>
      </c>
      <c r="K1036" s="28">
        <f t="shared" si="67"/>
        <v>0</v>
      </c>
      <c r="L1036" s="21" t="str">
        <f>UPPER(VLOOKUP(D1036,MasterSheet!H:U,14,))</f>
        <v>BIOLEGEND</v>
      </c>
    </row>
    <row r="1037" spans="1:12" x14ac:dyDescent="0.25">
      <c r="A1037" s="21" t="str">
        <f t="shared" si="64"/>
        <v>BIOLEGEND</v>
      </c>
      <c r="B1037" s="21" t="str">
        <v xml:space="preserve">EED116885  </v>
      </c>
      <c r="C1037" s="30">
        <v>45845</v>
      </c>
      <c r="D1037" s="21">
        <v>304810</v>
      </c>
      <c r="E1037" s="21">
        <f>_xlfn.XLOOKUP(D1037,MasterSheet!H:H,MasterSheet!F:F)</f>
        <v>16684.8</v>
      </c>
      <c r="F1037" s="22">
        <f>SUMIFS(MasterSheet!J:J, MasterSheet!B:B, B1037, MasterSheet!D:D, C1037, MasterSheet!H:H, D1037)</f>
        <v>3</v>
      </c>
      <c r="G1037" s="22">
        <f t="shared" si="65"/>
        <v>50054.399999999994</v>
      </c>
      <c r="H1037" s="26">
        <f>SUMIFS(MasterSheet!K:K, MasterSheet!B:B, B1037, MasterSheet!D:D, C1037, MasterSheet!H:H, D1037)</f>
        <v>3</v>
      </c>
      <c r="I1037" s="26">
        <f t="shared" si="66"/>
        <v>50054.399999999994</v>
      </c>
      <c r="J1037" s="28">
        <f>SUMIFS(MasterSheet!L:L, MasterSheet!B:B, B1037, MasterSheet!D:D, C1037, MasterSheet!H:H, D1037)</f>
        <v>0</v>
      </c>
      <c r="K1037" s="28">
        <f t="shared" si="67"/>
        <v>0</v>
      </c>
      <c r="L1037" s="21" t="str">
        <f>UPPER(VLOOKUP(D1037,MasterSheet!H:U,14,))</f>
        <v>BIOLEGEND</v>
      </c>
    </row>
    <row r="1038" spans="1:12" x14ac:dyDescent="0.25">
      <c r="A1038" s="21" t="str">
        <f t="shared" si="64"/>
        <v>BIOLEGEND</v>
      </c>
      <c r="B1038" s="21" t="str">
        <v xml:space="preserve">EED116885  </v>
      </c>
      <c r="C1038" s="30">
        <v>45845</v>
      </c>
      <c r="D1038" s="21">
        <v>305026</v>
      </c>
      <c r="E1038" s="21">
        <f>_xlfn.XLOOKUP(D1038,MasterSheet!H:H,MasterSheet!F:F)</f>
        <v>18902.400000000001</v>
      </c>
      <c r="F1038" s="22">
        <f>SUMIFS(MasterSheet!J:J, MasterSheet!B:B, B1038, MasterSheet!D:D, C1038, MasterSheet!H:H, D1038)</f>
        <v>1</v>
      </c>
      <c r="G1038" s="22">
        <f t="shared" si="65"/>
        <v>18902.400000000001</v>
      </c>
      <c r="H1038" s="26">
        <f>SUMIFS(MasterSheet!K:K, MasterSheet!B:B, B1038, MasterSheet!D:D, C1038, MasterSheet!H:H, D1038)</f>
        <v>1</v>
      </c>
      <c r="I1038" s="26">
        <f t="shared" si="66"/>
        <v>18902.400000000001</v>
      </c>
      <c r="J1038" s="28">
        <f>SUMIFS(MasterSheet!L:L, MasterSheet!B:B, B1038, MasterSheet!D:D, C1038, MasterSheet!H:H, D1038)</f>
        <v>0</v>
      </c>
      <c r="K1038" s="28">
        <f t="shared" si="67"/>
        <v>0</v>
      </c>
      <c r="L1038" s="21" t="str">
        <f>UPPER(VLOOKUP(D1038,MasterSheet!H:U,14,))</f>
        <v>BIOLEGEND</v>
      </c>
    </row>
    <row r="1039" spans="1:12" x14ac:dyDescent="0.25">
      <c r="A1039" s="21" t="str">
        <f t="shared" si="64"/>
        <v>BIOLEGEND</v>
      </c>
      <c r="B1039" s="21" t="str">
        <v xml:space="preserve">EED116885  </v>
      </c>
      <c r="C1039" s="30">
        <v>45845</v>
      </c>
      <c r="D1039" s="21">
        <v>307807</v>
      </c>
      <c r="E1039" s="21">
        <f>_xlfn.XLOOKUP(D1039,MasterSheet!H:H,MasterSheet!F:F)</f>
        <v>5596.8</v>
      </c>
      <c r="F1039" s="22">
        <f>SUMIFS(MasterSheet!J:J, MasterSheet!B:B, B1039, MasterSheet!D:D, C1039, MasterSheet!H:H, D1039)</f>
        <v>1</v>
      </c>
      <c r="G1039" s="22">
        <f t="shared" si="65"/>
        <v>5596.8</v>
      </c>
      <c r="H1039" s="26">
        <f>SUMIFS(MasterSheet!K:K, MasterSheet!B:B, B1039, MasterSheet!D:D, C1039, MasterSheet!H:H, D1039)</f>
        <v>1</v>
      </c>
      <c r="I1039" s="26">
        <f t="shared" si="66"/>
        <v>5596.8</v>
      </c>
      <c r="J1039" s="28">
        <f>SUMIFS(MasterSheet!L:L, MasterSheet!B:B, B1039, MasterSheet!D:D, C1039, MasterSheet!H:H, D1039)</f>
        <v>0</v>
      </c>
      <c r="K1039" s="28">
        <f t="shared" si="67"/>
        <v>0</v>
      </c>
      <c r="L1039" s="21" t="str">
        <f>UPPER(VLOOKUP(D1039,MasterSheet!H:U,14,))</f>
        <v>BIOLEGEND</v>
      </c>
    </row>
    <row r="1040" spans="1:12" x14ac:dyDescent="0.25">
      <c r="A1040" s="21" t="str">
        <f t="shared" si="64"/>
        <v>BIOLEGEND</v>
      </c>
      <c r="B1040" s="21" t="str">
        <v xml:space="preserve">EED116885  </v>
      </c>
      <c r="C1040" s="30">
        <v>45845</v>
      </c>
      <c r="D1040" s="21">
        <v>308120</v>
      </c>
      <c r="E1040" s="21">
        <f>_xlfn.XLOOKUP(D1040,MasterSheet!H:H,MasterSheet!F:F)</f>
        <v>27984</v>
      </c>
      <c r="F1040" s="22">
        <f>SUMIFS(MasterSheet!J:J, MasterSheet!B:B, B1040, MasterSheet!D:D, C1040, MasterSheet!H:H, D1040)</f>
        <v>1</v>
      </c>
      <c r="G1040" s="22">
        <f t="shared" si="65"/>
        <v>27984</v>
      </c>
      <c r="H1040" s="26">
        <f>SUMIFS(MasterSheet!K:K, MasterSheet!B:B, B1040, MasterSheet!D:D, C1040, MasterSheet!H:H, D1040)</f>
        <v>1</v>
      </c>
      <c r="I1040" s="26">
        <f t="shared" si="66"/>
        <v>27984</v>
      </c>
      <c r="J1040" s="28">
        <f>SUMIFS(MasterSheet!L:L, MasterSheet!B:B, B1040, MasterSheet!D:D, C1040, MasterSheet!H:H, D1040)</f>
        <v>0</v>
      </c>
      <c r="K1040" s="28">
        <f t="shared" si="67"/>
        <v>0</v>
      </c>
      <c r="L1040" s="21" t="str">
        <f>UPPER(VLOOKUP(D1040,MasterSheet!H:U,14,))</f>
        <v>BIOLEGEND</v>
      </c>
    </row>
    <row r="1041" spans="1:12" x14ac:dyDescent="0.25">
      <c r="A1041" s="21" t="str">
        <f t="shared" si="64"/>
        <v>BIOLEGEND</v>
      </c>
      <c r="B1041" s="21" t="str">
        <v xml:space="preserve">EED116885  </v>
      </c>
      <c r="C1041" s="30">
        <v>45845</v>
      </c>
      <c r="D1041" s="21">
        <v>310912</v>
      </c>
      <c r="E1041" s="21">
        <f>_xlfn.XLOOKUP(D1041,MasterSheet!H:H,MasterSheet!F:F)</f>
        <v>15417.599999999999</v>
      </c>
      <c r="F1041" s="22">
        <f>SUMIFS(MasterSheet!J:J, MasterSheet!B:B, B1041, MasterSheet!D:D, C1041, MasterSheet!H:H, D1041)</f>
        <v>1</v>
      </c>
      <c r="G1041" s="22">
        <f t="shared" si="65"/>
        <v>15417.599999999999</v>
      </c>
      <c r="H1041" s="26">
        <f>SUMIFS(MasterSheet!K:K, MasterSheet!B:B, B1041, MasterSheet!D:D, C1041, MasterSheet!H:H, D1041)</f>
        <v>1</v>
      </c>
      <c r="I1041" s="26">
        <f t="shared" si="66"/>
        <v>15417.599999999999</v>
      </c>
      <c r="J1041" s="28">
        <f>SUMIFS(MasterSheet!L:L, MasterSheet!B:B, B1041, MasterSheet!D:D, C1041, MasterSheet!H:H, D1041)</f>
        <v>0</v>
      </c>
      <c r="K1041" s="28">
        <f t="shared" si="67"/>
        <v>0</v>
      </c>
      <c r="L1041" s="21" t="str">
        <f>UPPER(VLOOKUP(D1041,MasterSheet!H:U,14,))</f>
        <v>BIOLEGEND</v>
      </c>
    </row>
    <row r="1042" spans="1:12" x14ac:dyDescent="0.25">
      <c r="A1042" s="21" t="str">
        <f t="shared" si="64"/>
        <v>BIOLEGEND</v>
      </c>
      <c r="B1042" s="21" t="str">
        <v xml:space="preserve">EED116885  </v>
      </c>
      <c r="C1042" s="30">
        <v>45845</v>
      </c>
      <c r="D1042" s="21">
        <v>310914</v>
      </c>
      <c r="E1042" s="21">
        <f>_xlfn.XLOOKUP(D1042,MasterSheet!H:H,MasterSheet!F:F)</f>
        <v>16684.8</v>
      </c>
      <c r="F1042" s="22">
        <f>SUMIFS(MasterSheet!J:J, MasterSheet!B:B, B1042, MasterSheet!D:D, C1042, MasterSheet!H:H, D1042)</f>
        <v>1</v>
      </c>
      <c r="G1042" s="22">
        <f t="shared" si="65"/>
        <v>16684.8</v>
      </c>
      <c r="H1042" s="26">
        <f>SUMIFS(MasterSheet!K:K, MasterSheet!B:B, B1042, MasterSheet!D:D, C1042, MasterSheet!H:H, D1042)</f>
        <v>1</v>
      </c>
      <c r="I1042" s="26">
        <f t="shared" si="66"/>
        <v>16684.8</v>
      </c>
      <c r="J1042" s="28">
        <f>SUMIFS(MasterSheet!L:L, MasterSheet!B:B, B1042, MasterSheet!D:D, C1042, MasterSheet!H:H, D1042)</f>
        <v>0</v>
      </c>
      <c r="K1042" s="28">
        <f t="shared" si="67"/>
        <v>0</v>
      </c>
      <c r="L1042" s="21" t="str">
        <f>UPPER(VLOOKUP(D1042,MasterSheet!H:U,14,))</f>
        <v>BIOLEGEND</v>
      </c>
    </row>
    <row r="1043" spans="1:12" x14ac:dyDescent="0.25">
      <c r="A1043" s="21" t="str">
        <f t="shared" si="64"/>
        <v>BIOLEGEND</v>
      </c>
      <c r="B1043" s="21" t="str">
        <v xml:space="preserve">EED116885  </v>
      </c>
      <c r="C1043" s="30">
        <v>45845</v>
      </c>
      <c r="D1043" s="21">
        <v>314507</v>
      </c>
      <c r="E1043" s="21">
        <f>_xlfn.XLOOKUP(D1043,MasterSheet!H:H,MasterSheet!F:F)</f>
        <v>5808</v>
      </c>
      <c r="F1043" s="22">
        <f>SUMIFS(MasterSheet!J:J, MasterSheet!B:B, B1043, MasterSheet!D:D, C1043, MasterSheet!H:H, D1043)</f>
        <v>1</v>
      </c>
      <c r="G1043" s="22">
        <f t="shared" si="65"/>
        <v>5808</v>
      </c>
      <c r="H1043" s="26">
        <f>SUMIFS(MasterSheet!K:K, MasterSheet!B:B, B1043, MasterSheet!D:D, C1043, MasterSheet!H:H, D1043)</f>
        <v>1</v>
      </c>
      <c r="I1043" s="26">
        <f t="shared" si="66"/>
        <v>5808</v>
      </c>
      <c r="J1043" s="28">
        <f>SUMIFS(MasterSheet!L:L, MasterSheet!B:B, B1043, MasterSheet!D:D, C1043, MasterSheet!H:H, D1043)</f>
        <v>0</v>
      </c>
      <c r="K1043" s="28">
        <f t="shared" si="67"/>
        <v>0</v>
      </c>
      <c r="L1043" s="21" t="str">
        <f>UPPER(VLOOKUP(D1043,MasterSheet!H:U,14,))</f>
        <v>BIOLEGEND</v>
      </c>
    </row>
    <row r="1044" spans="1:12" x14ac:dyDescent="0.25">
      <c r="A1044" s="21" t="str">
        <f t="shared" si="64"/>
        <v>BIOLEGEND</v>
      </c>
      <c r="B1044" s="21" t="str">
        <v xml:space="preserve">EED116885  </v>
      </c>
      <c r="C1044" s="30">
        <v>45845</v>
      </c>
      <c r="D1044" s="21">
        <v>314512</v>
      </c>
      <c r="E1044" s="21">
        <f>_xlfn.XLOOKUP(D1044,MasterSheet!H:H,MasterSheet!F:F)</f>
        <v>20169.599999999999</v>
      </c>
      <c r="F1044" s="22">
        <f>SUMIFS(MasterSheet!J:J, MasterSheet!B:B, B1044, MasterSheet!D:D, C1044, MasterSheet!H:H, D1044)</f>
        <v>1</v>
      </c>
      <c r="G1044" s="22">
        <f t="shared" si="65"/>
        <v>20169.599999999999</v>
      </c>
      <c r="H1044" s="26">
        <f>SUMIFS(MasterSheet!K:K, MasterSheet!B:B, B1044, MasterSheet!D:D, C1044, MasterSheet!H:H, D1044)</f>
        <v>1</v>
      </c>
      <c r="I1044" s="26">
        <f t="shared" si="66"/>
        <v>20169.599999999999</v>
      </c>
      <c r="J1044" s="28">
        <f>SUMIFS(MasterSheet!L:L, MasterSheet!B:B, B1044, MasterSheet!D:D, C1044, MasterSheet!H:H, D1044)</f>
        <v>0</v>
      </c>
      <c r="K1044" s="28">
        <f t="shared" si="67"/>
        <v>0</v>
      </c>
      <c r="L1044" s="21" t="str">
        <f>UPPER(VLOOKUP(D1044,MasterSheet!H:U,14,))</f>
        <v>BIOLEGEND</v>
      </c>
    </row>
    <row r="1045" spans="1:12" x14ac:dyDescent="0.25">
      <c r="A1045" s="21" t="str">
        <f t="shared" si="64"/>
        <v>BIOLEGEND</v>
      </c>
      <c r="B1045" s="21" t="str">
        <v xml:space="preserve">EED116885  </v>
      </c>
      <c r="C1045" s="30">
        <v>45845</v>
      </c>
      <c r="D1045" s="21">
        <v>320828</v>
      </c>
      <c r="E1045" s="21">
        <f>_xlfn.XLOOKUP(D1045,MasterSheet!H:H,MasterSheet!F:F)</f>
        <v>18321.599999999999</v>
      </c>
      <c r="F1045" s="22">
        <f>SUMIFS(MasterSheet!J:J, MasterSheet!B:B, B1045, MasterSheet!D:D, C1045, MasterSheet!H:H, D1045)</f>
        <v>1</v>
      </c>
      <c r="G1045" s="22">
        <f t="shared" si="65"/>
        <v>18321.599999999999</v>
      </c>
      <c r="H1045" s="26">
        <f>SUMIFS(MasterSheet!K:K, MasterSheet!B:B, B1045, MasterSheet!D:D, C1045, MasterSheet!H:H, D1045)</f>
        <v>1</v>
      </c>
      <c r="I1045" s="26">
        <f t="shared" si="66"/>
        <v>18321.599999999999</v>
      </c>
      <c r="J1045" s="28">
        <f>SUMIFS(MasterSheet!L:L, MasterSheet!B:B, B1045, MasterSheet!D:D, C1045, MasterSheet!H:H, D1045)</f>
        <v>0</v>
      </c>
      <c r="K1045" s="28">
        <f t="shared" si="67"/>
        <v>0</v>
      </c>
      <c r="L1045" s="21" t="str">
        <f>UPPER(VLOOKUP(D1045,MasterSheet!H:U,14,))</f>
        <v>BIOLEGEND</v>
      </c>
    </row>
    <row r="1046" spans="1:12" x14ac:dyDescent="0.25">
      <c r="A1046" s="21" t="str">
        <f t="shared" si="64"/>
        <v>BIOLEGEND</v>
      </c>
      <c r="B1046" s="21" t="str">
        <v xml:space="preserve">EED116885  </v>
      </c>
      <c r="C1046" s="30">
        <v>45845</v>
      </c>
      <c r="D1046" s="21">
        <v>323050</v>
      </c>
      <c r="E1046" s="21">
        <f>_xlfn.XLOOKUP(D1046,MasterSheet!H:H,MasterSheet!F:F)</f>
        <v>27588</v>
      </c>
      <c r="F1046" s="22">
        <f>SUMIFS(MasterSheet!J:J, MasterSheet!B:B, B1046, MasterSheet!D:D, C1046, MasterSheet!H:H, D1046)</f>
        <v>1</v>
      </c>
      <c r="G1046" s="22">
        <f t="shared" si="65"/>
        <v>27588</v>
      </c>
      <c r="H1046" s="26">
        <f>SUMIFS(MasterSheet!K:K, MasterSheet!B:B, B1046, MasterSheet!D:D, C1046, MasterSheet!H:H, D1046)</f>
        <v>1</v>
      </c>
      <c r="I1046" s="26">
        <f t="shared" si="66"/>
        <v>27588</v>
      </c>
      <c r="J1046" s="28">
        <f>SUMIFS(MasterSheet!L:L, MasterSheet!B:B, B1046, MasterSheet!D:D, C1046, MasterSheet!H:H, D1046)</f>
        <v>0</v>
      </c>
      <c r="K1046" s="28">
        <f t="shared" si="67"/>
        <v>0</v>
      </c>
      <c r="L1046" s="21" t="str">
        <f>UPPER(VLOOKUP(D1046,MasterSheet!H:U,14,))</f>
        <v>BIOLEGEND</v>
      </c>
    </row>
    <row r="1047" spans="1:12" x14ac:dyDescent="0.25">
      <c r="A1047" s="21" t="str">
        <f t="shared" si="64"/>
        <v>BIOLEGEND</v>
      </c>
      <c r="B1047" s="21" t="str">
        <v xml:space="preserve">EED116885  </v>
      </c>
      <c r="C1047" s="30">
        <v>45845</v>
      </c>
      <c r="D1047" s="21">
        <v>328605</v>
      </c>
      <c r="E1047" s="21">
        <f>_xlfn.XLOOKUP(D1047,MasterSheet!H:H,MasterSheet!F:F)</f>
        <v>5174.3999999999996</v>
      </c>
      <c r="F1047" s="22">
        <f>SUMIFS(MasterSheet!J:J, MasterSheet!B:B, B1047, MasterSheet!D:D, C1047, MasterSheet!H:H, D1047)</f>
        <v>1</v>
      </c>
      <c r="G1047" s="22">
        <f t="shared" si="65"/>
        <v>5174.3999999999996</v>
      </c>
      <c r="H1047" s="26">
        <f>SUMIFS(MasterSheet!K:K, MasterSheet!B:B, B1047, MasterSheet!D:D, C1047, MasterSheet!H:H, D1047)</f>
        <v>1</v>
      </c>
      <c r="I1047" s="26">
        <f t="shared" si="66"/>
        <v>5174.3999999999996</v>
      </c>
      <c r="J1047" s="28">
        <f>SUMIFS(MasterSheet!L:L, MasterSheet!B:B, B1047, MasterSheet!D:D, C1047, MasterSheet!H:H, D1047)</f>
        <v>0</v>
      </c>
      <c r="K1047" s="28">
        <f t="shared" si="67"/>
        <v>0</v>
      </c>
      <c r="L1047" s="21" t="str">
        <f>UPPER(VLOOKUP(D1047,MasterSheet!H:U,14,))</f>
        <v>BIOLEGEND</v>
      </c>
    </row>
    <row r="1048" spans="1:12" x14ac:dyDescent="0.25">
      <c r="A1048" s="21" t="str">
        <f t="shared" si="64"/>
        <v>BIOLEGEND</v>
      </c>
      <c r="B1048" s="21" t="str">
        <v xml:space="preserve">EED116885  </v>
      </c>
      <c r="C1048" s="30">
        <v>45845</v>
      </c>
      <c r="D1048" s="21">
        <v>328624</v>
      </c>
      <c r="E1048" s="21">
        <f>_xlfn.XLOOKUP(D1048,MasterSheet!H:H,MasterSheet!F:F)</f>
        <v>15470.400000000001</v>
      </c>
      <c r="F1048" s="22">
        <f>SUMIFS(MasterSheet!J:J, MasterSheet!B:B, B1048, MasterSheet!D:D, C1048, MasterSheet!H:H, D1048)</f>
        <v>1</v>
      </c>
      <c r="G1048" s="22">
        <f t="shared" si="65"/>
        <v>15470.400000000001</v>
      </c>
      <c r="H1048" s="26">
        <f>SUMIFS(MasterSheet!K:K, MasterSheet!B:B, B1048, MasterSheet!D:D, C1048, MasterSheet!H:H, D1048)</f>
        <v>1</v>
      </c>
      <c r="I1048" s="26">
        <f t="shared" si="66"/>
        <v>15470.400000000001</v>
      </c>
      <c r="J1048" s="28">
        <f>SUMIFS(MasterSheet!L:L, MasterSheet!B:B, B1048, MasterSheet!D:D, C1048, MasterSheet!H:H, D1048)</f>
        <v>0</v>
      </c>
      <c r="K1048" s="28">
        <f t="shared" si="67"/>
        <v>0</v>
      </c>
      <c r="L1048" s="21" t="str">
        <f>UPPER(VLOOKUP(D1048,MasterSheet!H:U,14,))</f>
        <v>BIOLEGEND</v>
      </c>
    </row>
    <row r="1049" spans="1:12" x14ac:dyDescent="0.25">
      <c r="A1049" s="21" t="str">
        <f t="shared" si="64"/>
        <v>BIOLEGEND</v>
      </c>
      <c r="B1049" s="21" t="str">
        <v xml:space="preserve">EED116885  </v>
      </c>
      <c r="C1049" s="30">
        <v>45845</v>
      </c>
      <c r="D1049" s="21">
        <v>329908</v>
      </c>
      <c r="E1049" s="21">
        <f>_xlfn.XLOOKUP(D1049,MasterSheet!H:H,MasterSheet!F:F)</f>
        <v>16579.2</v>
      </c>
      <c r="F1049" s="22">
        <f>SUMIFS(MasterSheet!J:J, MasterSheet!B:B, B1049, MasterSheet!D:D, C1049, MasterSheet!H:H, D1049)</f>
        <v>1</v>
      </c>
      <c r="G1049" s="22">
        <f t="shared" si="65"/>
        <v>16579.2</v>
      </c>
      <c r="H1049" s="26">
        <f>SUMIFS(MasterSheet!K:K, MasterSheet!B:B, B1049, MasterSheet!D:D, C1049, MasterSheet!H:H, D1049)</f>
        <v>1</v>
      </c>
      <c r="I1049" s="26">
        <f t="shared" si="66"/>
        <v>16579.2</v>
      </c>
      <c r="J1049" s="28">
        <f>SUMIFS(MasterSheet!L:L, MasterSheet!B:B, B1049, MasterSheet!D:D, C1049, MasterSheet!H:H, D1049)</f>
        <v>0</v>
      </c>
      <c r="K1049" s="28">
        <f t="shared" si="67"/>
        <v>0</v>
      </c>
      <c r="L1049" s="21" t="str">
        <f>UPPER(VLOOKUP(D1049,MasterSheet!H:U,14,))</f>
        <v>BIOLEGEND</v>
      </c>
    </row>
    <row r="1050" spans="1:12" x14ac:dyDescent="0.25">
      <c r="A1050" s="21" t="str">
        <f t="shared" si="64"/>
        <v>BIOLEGEND</v>
      </c>
      <c r="B1050" s="21" t="str">
        <v xml:space="preserve">EED116885  </v>
      </c>
      <c r="C1050" s="30">
        <v>45845</v>
      </c>
      <c r="D1050" s="21">
        <v>329918</v>
      </c>
      <c r="E1050" s="21">
        <f>_xlfn.XLOOKUP(D1050,MasterSheet!H:H,MasterSheet!F:F)</f>
        <v>20169.599999999999</v>
      </c>
      <c r="F1050" s="22">
        <f>SUMIFS(MasterSheet!J:J, MasterSheet!B:B, B1050, MasterSheet!D:D, C1050, MasterSheet!H:H, D1050)</f>
        <v>1</v>
      </c>
      <c r="G1050" s="22">
        <f t="shared" si="65"/>
        <v>20169.599999999999</v>
      </c>
      <c r="H1050" s="26">
        <f>SUMIFS(MasterSheet!K:K, MasterSheet!B:B, B1050, MasterSheet!D:D, C1050, MasterSheet!H:H, D1050)</f>
        <v>1</v>
      </c>
      <c r="I1050" s="26">
        <f t="shared" si="66"/>
        <v>20169.599999999999</v>
      </c>
      <c r="J1050" s="28">
        <f>SUMIFS(MasterSheet!L:L, MasterSheet!B:B, B1050, MasterSheet!D:D, C1050, MasterSheet!H:H, D1050)</f>
        <v>0</v>
      </c>
      <c r="K1050" s="28">
        <f t="shared" si="67"/>
        <v>0</v>
      </c>
      <c r="L1050" s="21" t="str">
        <f>UPPER(VLOOKUP(D1050,MasterSheet!H:U,14,))</f>
        <v>BIOLEGEND</v>
      </c>
    </row>
    <row r="1051" spans="1:12" x14ac:dyDescent="0.25">
      <c r="A1051" s="21" t="str">
        <f t="shared" si="64"/>
        <v>BIOLEGEND</v>
      </c>
      <c r="B1051" s="21" t="str">
        <v xml:space="preserve">EED116885  </v>
      </c>
      <c r="C1051" s="30">
        <v>45845</v>
      </c>
      <c r="D1051" s="21">
        <v>334607</v>
      </c>
      <c r="E1051" s="21">
        <f>_xlfn.XLOOKUP(D1051,MasterSheet!H:H,MasterSheet!F:F)</f>
        <v>6811.2000000000007</v>
      </c>
      <c r="F1051" s="22">
        <f>SUMIFS(MasterSheet!J:J, MasterSheet!B:B, B1051, MasterSheet!D:D, C1051, MasterSheet!H:H, D1051)</f>
        <v>1</v>
      </c>
      <c r="G1051" s="22">
        <f t="shared" si="65"/>
        <v>6811.2000000000007</v>
      </c>
      <c r="H1051" s="26">
        <f>SUMIFS(MasterSheet!K:K, MasterSheet!B:B, B1051, MasterSheet!D:D, C1051, MasterSheet!H:H, D1051)</f>
        <v>1</v>
      </c>
      <c r="I1051" s="26">
        <f t="shared" si="66"/>
        <v>6811.2000000000007</v>
      </c>
      <c r="J1051" s="28">
        <f>SUMIFS(MasterSheet!L:L, MasterSheet!B:B, B1051, MasterSheet!D:D, C1051, MasterSheet!H:H, D1051)</f>
        <v>0</v>
      </c>
      <c r="K1051" s="28">
        <f t="shared" si="67"/>
        <v>0</v>
      </c>
      <c r="L1051" s="21" t="str">
        <f>UPPER(VLOOKUP(D1051,MasterSheet!H:U,14,))</f>
        <v>BIOLEGEND</v>
      </c>
    </row>
    <row r="1052" spans="1:12" x14ac:dyDescent="0.25">
      <c r="A1052" s="21" t="str">
        <f t="shared" si="64"/>
        <v>BIOLEGEND</v>
      </c>
      <c r="B1052" s="21" t="str">
        <v xml:space="preserve">EED116885  </v>
      </c>
      <c r="C1052" s="30">
        <v>45845</v>
      </c>
      <c r="D1052" s="21">
        <v>338608</v>
      </c>
      <c r="E1052" s="21">
        <f>_xlfn.XLOOKUP(D1052,MasterSheet!H:H,MasterSheet!F:F)</f>
        <v>17529.599999999999</v>
      </c>
      <c r="F1052" s="22">
        <f>SUMIFS(MasterSheet!J:J, MasterSheet!B:B, B1052, MasterSheet!D:D, C1052, MasterSheet!H:H, D1052)</f>
        <v>1</v>
      </c>
      <c r="G1052" s="22">
        <f t="shared" si="65"/>
        <v>17529.599999999999</v>
      </c>
      <c r="H1052" s="26">
        <f>SUMIFS(MasterSheet!K:K, MasterSheet!B:B, B1052, MasterSheet!D:D, C1052, MasterSheet!H:H, D1052)</f>
        <v>1</v>
      </c>
      <c r="I1052" s="26">
        <f t="shared" si="66"/>
        <v>17529.599999999999</v>
      </c>
      <c r="J1052" s="28">
        <f>SUMIFS(MasterSheet!L:L, MasterSheet!B:B, B1052, MasterSheet!D:D, C1052, MasterSheet!H:H, D1052)</f>
        <v>0</v>
      </c>
      <c r="K1052" s="28">
        <f t="shared" si="67"/>
        <v>0</v>
      </c>
      <c r="L1052" s="21" t="str">
        <f>UPPER(VLOOKUP(D1052,MasterSheet!H:U,14,))</f>
        <v>BIOLEGEND</v>
      </c>
    </row>
    <row r="1053" spans="1:12" x14ac:dyDescent="0.25">
      <c r="A1053" s="21" t="str">
        <f t="shared" si="64"/>
        <v>BIOLEGEND</v>
      </c>
      <c r="B1053" s="21" t="str">
        <v xml:space="preserve">EED116885  </v>
      </c>
      <c r="C1053" s="30">
        <v>45845</v>
      </c>
      <c r="D1053" s="21">
        <v>344611</v>
      </c>
      <c r="E1053" s="21">
        <f>_xlfn.XLOOKUP(D1053,MasterSheet!H:H,MasterSheet!F:F)</f>
        <v>8131.2000000000007</v>
      </c>
      <c r="F1053" s="22">
        <f>SUMIFS(MasterSheet!J:J, MasterSheet!B:B, B1053, MasterSheet!D:D, C1053, MasterSheet!H:H, D1053)</f>
        <v>1</v>
      </c>
      <c r="G1053" s="22">
        <f t="shared" si="65"/>
        <v>8131.2000000000007</v>
      </c>
      <c r="H1053" s="26">
        <f>SUMIFS(MasterSheet!K:K, MasterSheet!B:B, B1053, MasterSheet!D:D, C1053, MasterSheet!H:H, D1053)</f>
        <v>1</v>
      </c>
      <c r="I1053" s="26">
        <f t="shared" si="66"/>
        <v>8131.2000000000007</v>
      </c>
      <c r="J1053" s="28">
        <f>SUMIFS(MasterSheet!L:L, MasterSheet!B:B, B1053, MasterSheet!D:D, C1053, MasterSheet!H:H, D1053)</f>
        <v>0</v>
      </c>
      <c r="K1053" s="28">
        <f t="shared" si="67"/>
        <v>0</v>
      </c>
      <c r="L1053" s="21" t="str">
        <f>UPPER(VLOOKUP(D1053,MasterSheet!H:U,14,))</f>
        <v>BIOLEGEND</v>
      </c>
    </row>
    <row r="1054" spans="1:12" x14ac:dyDescent="0.25">
      <c r="A1054" s="21" t="str">
        <f t="shared" si="64"/>
        <v>BIOLEGEND</v>
      </c>
      <c r="B1054" s="21" t="str">
        <v xml:space="preserve">EED116885  </v>
      </c>
      <c r="C1054" s="30">
        <v>45845</v>
      </c>
      <c r="D1054" s="21">
        <v>344707</v>
      </c>
      <c r="E1054" s="21">
        <f>_xlfn.XLOOKUP(D1054,MasterSheet!H:H,MasterSheet!F:F)</f>
        <v>7867.2000000000007</v>
      </c>
      <c r="F1054" s="22">
        <f>SUMIFS(MasterSheet!J:J, MasterSheet!B:B, B1054, MasterSheet!D:D, C1054, MasterSheet!H:H, D1054)</f>
        <v>1</v>
      </c>
      <c r="G1054" s="22">
        <f t="shared" si="65"/>
        <v>7867.2000000000007</v>
      </c>
      <c r="H1054" s="26">
        <f>SUMIFS(MasterSheet!K:K, MasterSheet!B:B, B1054, MasterSheet!D:D, C1054, MasterSheet!H:H, D1054)</f>
        <v>1</v>
      </c>
      <c r="I1054" s="26">
        <f t="shared" si="66"/>
        <v>7867.2000000000007</v>
      </c>
      <c r="J1054" s="28">
        <f>SUMIFS(MasterSheet!L:L, MasterSheet!B:B, B1054, MasterSheet!D:D, C1054, MasterSheet!H:H, D1054)</f>
        <v>0</v>
      </c>
      <c r="K1054" s="28">
        <f t="shared" si="67"/>
        <v>0</v>
      </c>
      <c r="L1054" s="21" t="str">
        <f>UPPER(VLOOKUP(D1054,MasterSheet!H:U,14,))</f>
        <v>BIOLEGEND</v>
      </c>
    </row>
    <row r="1055" spans="1:12" x14ac:dyDescent="0.25">
      <c r="A1055" s="21" t="str">
        <f t="shared" si="64"/>
        <v>BIOLEGEND</v>
      </c>
      <c r="B1055" s="21" t="str">
        <v xml:space="preserve">EED116885  </v>
      </c>
      <c r="C1055" s="30">
        <v>45845</v>
      </c>
      <c r="D1055" s="21">
        <v>344724</v>
      </c>
      <c r="E1055" s="21">
        <f>_xlfn.XLOOKUP(D1055,MasterSheet!H:H,MasterSheet!F:F)</f>
        <v>14572.8</v>
      </c>
      <c r="F1055" s="22">
        <f>SUMIFS(MasterSheet!J:J, MasterSheet!B:B, B1055, MasterSheet!D:D, C1055, MasterSheet!H:H, D1055)</f>
        <v>1</v>
      </c>
      <c r="G1055" s="22">
        <f t="shared" si="65"/>
        <v>14572.8</v>
      </c>
      <c r="H1055" s="26">
        <f>SUMIFS(MasterSheet!K:K, MasterSheet!B:B, B1055, MasterSheet!D:D, C1055, MasterSheet!H:H, D1055)</f>
        <v>1</v>
      </c>
      <c r="I1055" s="26">
        <f t="shared" si="66"/>
        <v>14572.8</v>
      </c>
      <c r="J1055" s="28">
        <f>SUMIFS(MasterSheet!L:L, MasterSheet!B:B, B1055, MasterSheet!D:D, C1055, MasterSheet!H:H, D1055)</f>
        <v>0</v>
      </c>
      <c r="K1055" s="28">
        <f t="shared" si="67"/>
        <v>0</v>
      </c>
      <c r="L1055" s="21" t="str">
        <f>UPPER(VLOOKUP(D1055,MasterSheet!H:U,14,))</f>
        <v>BIOLEGEND</v>
      </c>
    </row>
    <row r="1056" spans="1:12" x14ac:dyDescent="0.25">
      <c r="A1056" s="21" t="str">
        <f t="shared" si="64"/>
        <v>BIOLEGEND</v>
      </c>
      <c r="B1056" s="21" t="str">
        <v xml:space="preserve">EED116885  </v>
      </c>
      <c r="C1056" s="30">
        <v>45845</v>
      </c>
      <c r="D1056" s="21">
        <v>344836</v>
      </c>
      <c r="E1056" s="21">
        <f>_xlfn.XLOOKUP(D1056,MasterSheet!H:H,MasterSheet!F:F)</f>
        <v>26796</v>
      </c>
      <c r="F1056" s="22">
        <f>SUMIFS(MasterSheet!J:J, MasterSheet!B:B, B1056, MasterSheet!D:D, C1056, MasterSheet!H:H, D1056)</f>
        <v>1</v>
      </c>
      <c r="G1056" s="22">
        <f t="shared" si="65"/>
        <v>26796</v>
      </c>
      <c r="H1056" s="26">
        <f>SUMIFS(MasterSheet!K:K, MasterSheet!B:B, B1056, MasterSheet!D:D, C1056, MasterSheet!H:H, D1056)</f>
        <v>1</v>
      </c>
      <c r="I1056" s="26">
        <f t="shared" si="66"/>
        <v>26796</v>
      </c>
      <c r="J1056" s="28">
        <f>SUMIFS(MasterSheet!L:L, MasterSheet!B:B, B1056, MasterSheet!D:D, C1056, MasterSheet!H:H, D1056)</f>
        <v>0</v>
      </c>
      <c r="K1056" s="28">
        <f t="shared" si="67"/>
        <v>0</v>
      </c>
      <c r="L1056" s="21" t="str">
        <f>UPPER(VLOOKUP(D1056,MasterSheet!H:U,14,))</f>
        <v>BIOLEGEND</v>
      </c>
    </row>
    <row r="1057" spans="1:12" x14ac:dyDescent="0.25">
      <c r="A1057" s="21" t="str">
        <f t="shared" si="64"/>
        <v>BIOLEGEND</v>
      </c>
      <c r="B1057" s="21" t="str">
        <v xml:space="preserve">EED116885  </v>
      </c>
      <c r="C1057" s="30">
        <v>45845</v>
      </c>
      <c r="D1057" s="21">
        <v>347317</v>
      </c>
      <c r="E1057" s="21">
        <f>_xlfn.XLOOKUP(D1057,MasterSheet!H:H,MasterSheet!F:F)</f>
        <v>12012</v>
      </c>
      <c r="F1057" s="22">
        <f>SUMIFS(MasterSheet!J:J, MasterSheet!B:B, B1057, MasterSheet!D:D, C1057, MasterSheet!H:H, D1057)</f>
        <v>1</v>
      </c>
      <c r="G1057" s="22">
        <f t="shared" si="65"/>
        <v>12012</v>
      </c>
      <c r="H1057" s="26">
        <f>SUMIFS(MasterSheet!K:K, MasterSheet!B:B, B1057, MasterSheet!D:D, C1057, MasterSheet!H:H, D1057)</f>
        <v>1</v>
      </c>
      <c r="I1057" s="26">
        <f t="shared" si="66"/>
        <v>12012</v>
      </c>
      <c r="J1057" s="28">
        <f>SUMIFS(MasterSheet!L:L, MasterSheet!B:B, B1057, MasterSheet!D:D, C1057, MasterSheet!H:H, D1057)</f>
        <v>0</v>
      </c>
      <c r="K1057" s="28">
        <f t="shared" si="67"/>
        <v>0</v>
      </c>
      <c r="L1057" s="21" t="str">
        <f>UPPER(VLOOKUP(D1057,MasterSheet!H:U,14,))</f>
        <v>BIOLEGEND</v>
      </c>
    </row>
    <row r="1058" spans="1:12" x14ac:dyDescent="0.25">
      <c r="A1058" s="21" t="str">
        <f t="shared" si="64"/>
        <v>BIOLEGEND</v>
      </c>
      <c r="B1058" s="21" t="str">
        <v xml:space="preserve">EED116885  </v>
      </c>
      <c r="C1058" s="30">
        <v>45845</v>
      </c>
      <c r="D1058" s="21">
        <v>351304</v>
      </c>
      <c r="E1058" s="21">
        <f>_xlfn.XLOOKUP(D1058,MasterSheet!H:H,MasterSheet!F:F)</f>
        <v>15787.2</v>
      </c>
      <c r="F1058" s="22">
        <f>SUMIFS(MasterSheet!J:J, MasterSheet!B:B, B1058, MasterSheet!D:D, C1058, MasterSheet!H:H, D1058)</f>
        <v>1</v>
      </c>
      <c r="G1058" s="22">
        <f t="shared" si="65"/>
        <v>15787.2</v>
      </c>
      <c r="H1058" s="26">
        <f>SUMIFS(MasterSheet!K:K, MasterSheet!B:B, B1058, MasterSheet!D:D, C1058, MasterSheet!H:H, D1058)</f>
        <v>1</v>
      </c>
      <c r="I1058" s="26">
        <f t="shared" si="66"/>
        <v>15787.2</v>
      </c>
      <c r="J1058" s="28">
        <f>SUMIFS(MasterSheet!L:L, MasterSheet!B:B, B1058, MasterSheet!D:D, C1058, MasterSheet!H:H, D1058)</f>
        <v>0</v>
      </c>
      <c r="K1058" s="28">
        <f t="shared" si="67"/>
        <v>0</v>
      </c>
      <c r="L1058" s="21" t="str">
        <f>UPPER(VLOOKUP(D1058,MasterSheet!H:U,14,))</f>
        <v>BIOLEGEND</v>
      </c>
    </row>
    <row r="1059" spans="1:12" x14ac:dyDescent="0.25">
      <c r="A1059" s="21" t="str">
        <f t="shared" si="64"/>
        <v>BIOLEGEND</v>
      </c>
      <c r="B1059" s="21" t="str">
        <v xml:space="preserve">EED116885  </v>
      </c>
      <c r="C1059" s="30">
        <v>45845</v>
      </c>
      <c r="D1059" s="21">
        <v>353204</v>
      </c>
      <c r="E1059" s="21">
        <f>_xlfn.XLOOKUP(D1059,MasterSheet!H:H,MasterSheet!F:F)</f>
        <v>15153.599999999999</v>
      </c>
      <c r="F1059" s="22">
        <f>SUMIFS(MasterSheet!J:J, MasterSheet!B:B, B1059, MasterSheet!D:D, C1059, MasterSheet!H:H, D1059)</f>
        <v>4</v>
      </c>
      <c r="G1059" s="22">
        <f t="shared" si="65"/>
        <v>60614.399999999994</v>
      </c>
      <c r="H1059" s="26">
        <f>SUMIFS(MasterSheet!K:K, MasterSheet!B:B, B1059, MasterSheet!D:D, C1059, MasterSheet!H:H, D1059)</f>
        <v>4</v>
      </c>
      <c r="I1059" s="26">
        <f t="shared" si="66"/>
        <v>60614.399999999994</v>
      </c>
      <c r="J1059" s="28">
        <f>SUMIFS(MasterSheet!L:L, MasterSheet!B:B, B1059, MasterSheet!D:D, C1059, MasterSheet!H:H, D1059)</f>
        <v>0</v>
      </c>
      <c r="K1059" s="28">
        <f t="shared" si="67"/>
        <v>0</v>
      </c>
      <c r="L1059" s="21" t="str">
        <f>UPPER(VLOOKUP(D1059,MasterSheet!H:U,14,))</f>
        <v>BIOLEGEND</v>
      </c>
    </row>
    <row r="1060" spans="1:12" x14ac:dyDescent="0.25">
      <c r="A1060" s="21" t="str">
        <f t="shared" si="64"/>
        <v>BIOLEGEND</v>
      </c>
      <c r="B1060" s="21" t="str">
        <v xml:space="preserve">EED116885  </v>
      </c>
      <c r="C1060" s="30">
        <v>45845</v>
      </c>
      <c r="D1060" s="21">
        <v>353212</v>
      </c>
      <c r="E1060" s="21">
        <f>_xlfn.XLOOKUP(D1060,MasterSheet!H:H,MasterSheet!F:F)</f>
        <v>20169.599999999999</v>
      </c>
      <c r="F1060" s="22">
        <f>SUMIFS(MasterSheet!J:J, MasterSheet!B:B, B1060, MasterSheet!D:D, C1060, MasterSheet!H:H, D1060)</f>
        <v>1</v>
      </c>
      <c r="G1060" s="22">
        <f t="shared" si="65"/>
        <v>20169.599999999999</v>
      </c>
      <c r="H1060" s="26">
        <f>SUMIFS(MasterSheet!K:K, MasterSheet!B:B, B1060, MasterSheet!D:D, C1060, MasterSheet!H:H, D1060)</f>
        <v>1</v>
      </c>
      <c r="I1060" s="26">
        <f t="shared" si="66"/>
        <v>20169.599999999999</v>
      </c>
      <c r="J1060" s="28">
        <f>SUMIFS(MasterSheet!L:L, MasterSheet!B:B, B1060, MasterSheet!D:D, C1060, MasterSheet!H:H, D1060)</f>
        <v>0</v>
      </c>
      <c r="K1060" s="28">
        <f t="shared" si="67"/>
        <v>0</v>
      </c>
      <c r="L1060" s="21" t="str">
        <f>UPPER(VLOOKUP(D1060,MasterSheet!H:U,14,))</f>
        <v>BIOLEGEND</v>
      </c>
    </row>
    <row r="1061" spans="1:12" x14ac:dyDescent="0.25">
      <c r="A1061" s="21" t="str">
        <f t="shared" si="64"/>
        <v>BIOLEGEND</v>
      </c>
      <c r="B1061" s="21" t="str">
        <v xml:space="preserve">EED116885  </v>
      </c>
      <c r="C1061" s="30">
        <v>45845</v>
      </c>
      <c r="D1061" s="21">
        <v>353709</v>
      </c>
      <c r="E1061" s="21">
        <f>_xlfn.XLOOKUP(D1061,MasterSheet!H:H,MasterSheet!F:F)</f>
        <v>8395.2000000000007</v>
      </c>
      <c r="F1061" s="22">
        <f>SUMIFS(MasterSheet!J:J, MasterSheet!B:B, B1061, MasterSheet!D:D, C1061, MasterSheet!H:H, D1061)</f>
        <v>1</v>
      </c>
      <c r="G1061" s="22">
        <f t="shared" si="65"/>
        <v>8395.2000000000007</v>
      </c>
      <c r="H1061" s="26">
        <f>SUMIFS(MasterSheet!K:K, MasterSheet!B:B, B1061, MasterSheet!D:D, C1061, MasterSheet!H:H, D1061)</f>
        <v>1</v>
      </c>
      <c r="I1061" s="26">
        <f t="shared" si="66"/>
        <v>8395.2000000000007</v>
      </c>
      <c r="J1061" s="28">
        <f>SUMIFS(MasterSheet!L:L, MasterSheet!B:B, B1061, MasterSheet!D:D, C1061, MasterSheet!H:H, D1061)</f>
        <v>0</v>
      </c>
      <c r="K1061" s="28">
        <f t="shared" si="67"/>
        <v>0</v>
      </c>
      <c r="L1061" s="21" t="str">
        <f>UPPER(VLOOKUP(D1061,MasterSheet!H:U,14,))</f>
        <v>BIOLEGEND</v>
      </c>
    </row>
    <row r="1062" spans="1:12" x14ac:dyDescent="0.25">
      <c r="A1062" s="21" t="str">
        <f t="shared" si="64"/>
        <v>BIOLEGEND</v>
      </c>
      <c r="B1062" s="21" t="str">
        <v xml:space="preserve">EED116885  </v>
      </c>
      <c r="C1062" s="30">
        <v>45845</v>
      </c>
      <c r="D1062" s="21">
        <v>357415</v>
      </c>
      <c r="E1062" s="21">
        <f>_xlfn.XLOOKUP(D1062,MasterSheet!H:H,MasterSheet!F:F)</f>
        <v>6547.2000000000007</v>
      </c>
      <c r="F1062" s="22">
        <f>SUMIFS(MasterSheet!J:J, MasterSheet!B:B, B1062, MasterSheet!D:D, C1062, MasterSheet!H:H, D1062)</f>
        <v>1</v>
      </c>
      <c r="G1062" s="22">
        <f t="shared" si="65"/>
        <v>6547.2000000000007</v>
      </c>
      <c r="H1062" s="26">
        <f>SUMIFS(MasterSheet!K:K, MasterSheet!B:B, B1062, MasterSheet!D:D, C1062, MasterSheet!H:H, D1062)</f>
        <v>1</v>
      </c>
      <c r="I1062" s="26">
        <f t="shared" si="66"/>
        <v>6547.2000000000007</v>
      </c>
      <c r="J1062" s="28">
        <f>SUMIFS(MasterSheet!L:L, MasterSheet!B:B, B1062, MasterSheet!D:D, C1062, MasterSheet!H:H, D1062)</f>
        <v>0</v>
      </c>
      <c r="K1062" s="28">
        <f t="shared" si="67"/>
        <v>0</v>
      </c>
      <c r="L1062" s="21" t="str">
        <f>UPPER(VLOOKUP(D1062,MasterSheet!H:U,14,))</f>
        <v>BIOLEGEND</v>
      </c>
    </row>
    <row r="1063" spans="1:12" x14ac:dyDescent="0.25">
      <c r="A1063" s="21" t="str">
        <f t="shared" si="64"/>
        <v>BIOLEGEND</v>
      </c>
      <c r="B1063" s="21" t="str">
        <v xml:space="preserve">EED116885  </v>
      </c>
      <c r="C1063" s="30">
        <v>45845</v>
      </c>
      <c r="D1063" s="21">
        <v>362526</v>
      </c>
      <c r="E1063" s="21">
        <f>_xlfn.XLOOKUP(D1063,MasterSheet!H:H,MasterSheet!F:F)</f>
        <v>40867.199999999997</v>
      </c>
      <c r="F1063" s="22">
        <f>SUMIFS(MasterSheet!J:J, MasterSheet!B:B, B1063, MasterSheet!D:D, C1063, MasterSheet!H:H, D1063)</f>
        <v>1</v>
      </c>
      <c r="G1063" s="22">
        <f t="shared" si="65"/>
        <v>40867.199999999997</v>
      </c>
      <c r="H1063" s="26">
        <f>SUMIFS(MasterSheet!K:K, MasterSheet!B:B, B1063, MasterSheet!D:D, C1063, MasterSheet!H:H, D1063)</f>
        <v>1</v>
      </c>
      <c r="I1063" s="26">
        <f t="shared" si="66"/>
        <v>40867.199999999997</v>
      </c>
      <c r="J1063" s="28">
        <f>SUMIFS(MasterSheet!L:L, MasterSheet!B:B, B1063, MasterSheet!D:D, C1063, MasterSheet!H:H, D1063)</f>
        <v>0</v>
      </c>
      <c r="K1063" s="28">
        <f t="shared" si="67"/>
        <v>0</v>
      </c>
      <c r="L1063" s="21" t="str">
        <f>UPPER(VLOOKUP(D1063,MasterSheet!H:U,14,))</f>
        <v>BIOLEGEND</v>
      </c>
    </row>
    <row r="1064" spans="1:12" x14ac:dyDescent="0.25">
      <c r="A1064" s="21" t="str">
        <f t="shared" si="64"/>
        <v>BIOLEGEND</v>
      </c>
      <c r="B1064" s="21" t="str">
        <v xml:space="preserve">EED116885  </v>
      </c>
      <c r="C1064" s="30">
        <v>45845</v>
      </c>
      <c r="D1064" s="21">
        <v>367402</v>
      </c>
      <c r="E1064" s="21">
        <f>_xlfn.XLOOKUP(D1064,MasterSheet!H:H,MasterSheet!F:F)</f>
        <v>5913.6</v>
      </c>
      <c r="F1064" s="22">
        <f>SUMIFS(MasterSheet!J:J, MasterSheet!B:B, B1064, MasterSheet!D:D, C1064, MasterSheet!H:H, D1064)</f>
        <v>1</v>
      </c>
      <c r="G1064" s="22">
        <f t="shared" si="65"/>
        <v>5913.6</v>
      </c>
      <c r="H1064" s="26">
        <f>SUMIFS(MasterSheet!K:K, MasterSheet!B:B, B1064, MasterSheet!D:D, C1064, MasterSheet!H:H, D1064)</f>
        <v>1</v>
      </c>
      <c r="I1064" s="26">
        <f t="shared" si="66"/>
        <v>5913.6</v>
      </c>
      <c r="J1064" s="28">
        <f>SUMIFS(MasterSheet!L:L, MasterSheet!B:B, B1064, MasterSheet!D:D, C1064, MasterSheet!H:H, D1064)</f>
        <v>0</v>
      </c>
      <c r="K1064" s="28">
        <f t="shared" si="67"/>
        <v>0</v>
      </c>
      <c r="L1064" s="21" t="str">
        <f>UPPER(VLOOKUP(D1064,MasterSheet!H:U,14,))</f>
        <v>BIOLEGEND</v>
      </c>
    </row>
    <row r="1065" spans="1:12" x14ac:dyDescent="0.25">
      <c r="A1065" s="21" t="str">
        <f t="shared" si="64"/>
        <v>BIOLEGEND</v>
      </c>
      <c r="B1065" s="21" t="str">
        <v xml:space="preserve">EED116885  </v>
      </c>
      <c r="C1065" s="30">
        <v>45845</v>
      </c>
      <c r="D1065" s="21">
        <v>369616</v>
      </c>
      <c r="E1065" s="21">
        <f>_xlfn.XLOOKUP(D1065,MasterSheet!H:H,MasterSheet!F:F)</f>
        <v>19536</v>
      </c>
      <c r="F1065" s="22">
        <f>SUMIFS(MasterSheet!J:J, MasterSheet!B:B, B1065, MasterSheet!D:D, C1065, MasterSheet!H:H, D1065)</f>
        <v>1</v>
      </c>
      <c r="G1065" s="22">
        <f t="shared" si="65"/>
        <v>19536</v>
      </c>
      <c r="H1065" s="26">
        <f>SUMIFS(MasterSheet!K:K, MasterSheet!B:B, B1065, MasterSheet!D:D, C1065, MasterSheet!H:H, D1065)</f>
        <v>1</v>
      </c>
      <c r="I1065" s="26">
        <f t="shared" si="66"/>
        <v>19536</v>
      </c>
      <c r="J1065" s="28">
        <f>SUMIFS(MasterSheet!L:L, MasterSheet!B:B, B1065, MasterSheet!D:D, C1065, MasterSheet!H:H, D1065)</f>
        <v>0</v>
      </c>
      <c r="K1065" s="28">
        <f t="shared" si="67"/>
        <v>0</v>
      </c>
      <c r="L1065" s="21" t="str">
        <f>UPPER(VLOOKUP(D1065,MasterSheet!H:U,14,))</f>
        <v>BIOLEGEND</v>
      </c>
    </row>
    <row r="1066" spans="1:12" x14ac:dyDescent="0.25">
      <c r="A1066" s="21" t="str">
        <f t="shared" si="64"/>
        <v>BIOLEGEND</v>
      </c>
      <c r="B1066" s="21" t="str">
        <v xml:space="preserve">EED116885  </v>
      </c>
      <c r="C1066" s="30">
        <v>45845</v>
      </c>
      <c r="D1066" s="21">
        <v>372714</v>
      </c>
      <c r="E1066" s="21">
        <f>_xlfn.XLOOKUP(D1066,MasterSheet!H:H,MasterSheet!F:F)</f>
        <v>26426.400000000001</v>
      </c>
      <c r="F1066" s="22">
        <f>SUMIFS(MasterSheet!J:J, MasterSheet!B:B, B1066, MasterSheet!D:D, C1066, MasterSheet!H:H, D1066)</f>
        <v>1</v>
      </c>
      <c r="G1066" s="22">
        <f t="shared" si="65"/>
        <v>26426.400000000001</v>
      </c>
      <c r="H1066" s="26">
        <f>SUMIFS(MasterSheet!K:K, MasterSheet!B:B, B1066, MasterSheet!D:D, C1066, MasterSheet!H:H, D1066)</f>
        <v>1</v>
      </c>
      <c r="I1066" s="26">
        <f t="shared" si="66"/>
        <v>26426.400000000001</v>
      </c>
      <c r="J1066" s="28">
        <f>SUMIFS(MasterSheet!L:L, MasterSheet!B:B, B1066, MasterSheet!D:D, C1066, MasterSheet!H:H, D1066)</f>
        <v>0</v>
      </c>
      <c r="K1066" s="28">
        <f t="shared" si="67"/>
        <v>0</v>
      </c>
      <c r="L1066" s="21" t="str">
        <f>UPPER(VLOOKUP(D1066,MasterSheet!H:U,14,))</f>
        <v>BIOLEGEND</v>
      </c>
    </row>
    <row r="1067" spans="1:12" x14ac:dyDescent="0.25">
      <c r="A1067" s="21" t="str">
        <f t="shared" si="64"/>
        <v>BIOLEGEND</v>
      </c>
      <c r="B1067" s="21" t="str">
        <v xml:space="preserve">EED116885  </v>
      </c>
      <c r="C1067" s="30">
        <v>45845</v>
      </c>
      <c r="D1067" s="21">
        <v>374904</v>
      </c>
      <c r="E1067" s="21">
        <f>_xlfn.XLOOKUP(D1067,MasterSheet!H:H,MasterSheet!F:F)</f>
        <v>16051.2</v>
      </c>
      <c r="F1067" s="22">
        <f>SUMIFS(MasterSheet!J:J, MasterSheet!B:B, B1067, MasterSheet!D:D, C1067, MasterSheet!H:H, D1067)</f>
        <v>1</v>
      </c>
      <c r="G1067" s="22">
        <f t="shared" si="65"/>
        <v>16051.2</v>
      </c>
      <c r="H1067" s="26">
        <f>SUMIFS(MasterSheet!K:K, MasterSheet!B:B, B1067, MasterSheet!D:D, C1067, MasterSheet!H:H, D1067)</f>
        <v>1</v>
      </c>
      <c r="I1067" s="26">
        <f t="shared" si="66"/>
        <v>16051.2</v>
      </c>
      <c r="J1067" s="28">
        <f>SUMIFS(MasterSheet!L:L, MasterSheet!B:B, B1067, MasterSheet!D:D, C1067, MasterSheet!H:H, D1067)</f>
        <v>0</v>
      </c>
      <c r="K1067" s="28">
        <f t="shared" si="67"/>
        <v>0</v>
      </c>
      <c r="L1067" s="21" t="str">
        <f>UPPER(VLOOKUP(D1067,MasterSheet!H:U,14,))</f>
        <v>BIOLEGEND</v>
      </c>
    </row>
    <row r="1068" spans="1:12" x14ac:dyDescent="0.25">
      <c r="A1068" s="21" t="str">
        <f t="shared" si="64"/>
        <v>BIOLEGEND</v>
      </c>
      <c r="B1068" s="21" t="str">
        <v xml:space="preserve">EED116885  </v>
      </c>
      <c r="C1068" s="30">
        <v>45845</v>
      </c>
      <c r="D1068" s="21">
        <v>385202</v>
      </c>
      <c r="E1068" s="21">
        <f>_xlfn.XLOOKUP(D1068,MasterSheet!H:H,MasterSheet!F:F)</f>
        <v>5649.6</v>
      </c>
      <c r="F1068" s="22">
        <f>SUMIFS(MasterSheet!J:J, MasterSheet!B:B, B1068, MasterSheet!D:D, C1068, MasterSheet!H:H, D1068)</f>
        <v>1</v>
      </c>
      <c r="G1068" s="22">
        <f t="shared" si="65"/>
        <v>5649.6</v>
      </c>
      <c r="H1068" s="26">
        <f>SUMIFS(MasterSheet!K:K, MasterSheet!B:B, B1068, MasterSheet!D:D, C1068, MasterSheet!H:H, D1068)</f>
        <v>1</v>
      </c>
      <c r="I1068" s="26">
        <f t="shared" si="66"/>
        <v>5649.6</v>
      </c>
      <c r="J1068" s="28">
        <f>SUMIFS(MasterSheet!L:L, MasterSheet!B:B, B1068, MasterSheet!D:D, C1068, MasterSheet!H:H, D1068)</f>
        <v>0</v>
      </c>
      <c r="K1068" s="28">
        <f t="shared" si="67"/>
        <v>0</v>
      </c>
      <c r="L1068" s="21" t="str">
        <f>UPPER(VLOOKUP(D1068,MasterSheet!H:U,14,))</f>
        <v>BIOLEGEND</v>
      </c>
    </row>
    <row r="1069" spans="1:12" x14ac:dyDescent="0.25">
      <c r="A1069" s="21" t="str">
        <f t="shared" si="64"/>
        <v>BIOLEGEND</v>
      </c>
      <c r="B1069" s="21" t="str">
        <v xml:space="preserve">EED116885  </v>
      </c>
      <c r="C1069" s="30">
        <v>45845</v>
      </c>
      <c r="D1069" s="21">
        <v>388602</v>
      </c>
      <c r="E1069" s="21">
        <f>_xlfn.XLOOKUP(D1069,MasterSheet!H:H,MasterSheet!F:F)</f>
        <v>2904</v>
      </c>
      <c r="F1069" s="22">
        <f>SUMIFS(MasterSheet!J:J, MasterSheet!B:B, B1069, MasterSheet!D:D, C1069, MasterSheet!H:H, D1069)</f>
        <v>1</v>
      </c>
      <c r="G1069" s="22">
        <f t="shared" si="65"/>
        <v>2904</v>
      </c>
      <c r="H1069" s="26">
        <f>SUMIFS(MasterSheet!K:K, MasterSheet!B:B, B1069, MasterSheet!D:D, C1069, MasterSheet!H:H, D1069)</f>
        <v>1</v>
      </c>
      <c r="I1069" s="26">
        <f t="shared" si="66"/>
        <v>2904</v>
      </c>
      <c r="J1069" s="28">
        <f>SUMIFS(MasterSheet!L:L, MasterSheet!B:B, B1069, MasterSheet!D:D, C1069, MasterSheet!H:H, D1069)</f>
        <v>0</v>
      </c>
      <c r="K1069" s="28">
        <f t="shared" si="67"/>
        <v>0</v>
      </c>
      <c r="L1069" s="21" t="str">
        <f>UPPER(VLOOKUP(D1069,MasterSheet!H:U,14,))</f>
        <v>BIOLEGEND</v>
      </c>
    </row>
    <row r="1070" spans="1:12" x14ac:dyDescent="0.25">
      <c r="A1070" s="21" t="str">
        <f t="shared" si="64"/>
        <v>BIOLEGEND</v>
      </c>
      <c r="B1070" s="21" t="str">
        <v xml:space="preserve">EED116885  </v>
      </c>
      <c r="C1070" s="30">
        <v>45845</v>
      </c>
      <c r="D1070" s="21">
        <v>396434</v>
      </c>
      <c r="E1070" s="21">
        <f>_xlfn.XLOOKUP(D1070,MasterSheet!H:H,MasterSheet!F:F)</f>
        <v>28710</v>
      </c>
      <c r="F1070" s="22">
        <f>SUMIFS(MasterSheet!J:J, MasterSheet!B:B, B1070, MasterSheet!D:D, C1070, MasterSheet!H:H, D1070)</f>
        <v>1</v>
      </c>
      <c r="G1070" s="22">
        <f t="shared" si="65"/>
        <v>28710</v>
      </c>
      <c r="H1070" s="26">
        <f>SUMIFS(MasterSheet!K:K, MasterSheet!B:B, B1070, MasterSheet!D:D, C1070, MasterSheet!H:H, D1070)</f>
        <v>1</v>
      </c>
      <c r="I1070" s="26">
        <f t="shared" si="66"/>
        <v>28710</v>
      </c>
      <c r="J1070" s="28">
        <f>SUMIFS(MasterSheet!L:L, MasterSheet!B:B, B1070, MasterSheet!D:D, C1070, MasterSheet!H:H, D1070)</f>
        <v>0</v>
      </c>
      <c r="K1070" s="28">
        <f t="shared" si="67"/>
        <v>0</v>
      </c>
      <c r="L1070" s="21" t="str">
        <f>UPPER(VLOOKUP(D1070,MasterSheet!H:U,14,))</f>
        <v>BIOLEGEND</v>
      </c>
    </row>
    <row r="1071" spans="1:12" x14ac:dyDescent="0.25">
      <c r="A1071" s="21" t="str">
        <f t="shared" si="64"/>
        <v>BIOLEGEND</v>
      </c>
      <c r="B1071" s="21" t="str">
        <v xml:space="preserve">EED116885  </v>
      </c>
      <c r="C1071" s="30">
        <v>45845</v>
      </c>
      <c r="D1071" s="21">
        <v>400247</v>
      </c>
      <c r="E1071" s="21">
        <f>_xlfn.XLOOKUP(D1071,MasterSheet!H:H,MasterSheet!F:F)</f>
        <v>4382.3999999999996</v>
      </c>
      <c r="F1071" s="22">
        <f>SUMIFS(MasterSheet!J:J, MasterSheet!B:B, B1071, MasterSheet!D:D, C1071, MasterSheet!H:H, D1071)</f>
        <v>1</v>
      </c>
      <c r="G1071" s="22">
        <f t="shared" si="65"/>
        <v>4382.3999999999996</v>
      </c>
      <c r="H1071" s="26">
        <f>SUMIFS(MasterSheet!K:K, MasterSheet!B:B, B1071, MasterSheet!D:D, C1071, MasterSheet!H:H, D1071)</f>
        <v>1</v>
      </c>
      <c r="I1071" s="26">
        <f t="shared" si="66"/>
        <v>4382.3999999999996</v>
      </c>
      <c r="J1071" s="28">
        <f>SUMIFS(MasterSheet!L:L, MasterSheet!B:B, B1071, MasterSheet!D:D, C1071, MasterSheet!H:H, D1071)</f>
        <v>0</v>
      </c>
      <c r="K1071" s="28">
        <f t="shared" si="67"/>
        <v>0</v>
      </c>
      <c r="L1071" s="21" t="str">
        <f>UPPER(VLOOKUP(D1071,MasterSheet!H:U,14,))</f>
        <v>BIOLEGEND</v>
      </c>
    </row>
    <row r="1072" spans="1:12" x14ac:dyDescent="0.25">
      <c r="A1072" s="21" t="str">
        <f t="shared" si="64"/>
        <v>BIOLEGEND</v>
      </c>
      <c r="B1072" s="21" t="str">
        <v xml:space="preserve">EED116885  </v>
      </c>
      <c r="C1072" s="30">
        <v>45845</v>
      </c>
      <c r="D1072" s="21">
        <v>406001</v>
      </c>
      <c r="E1072" s="21">
        <f>_xlfn.XLOOKUP(D1072,MasterSheet!H:H,MasterSheet!F:F)</f>
        <v>6124.7999999999993</v>
      </c>
      <c r="F1072" s="22">
        <f>SUMIFS(MasterSheet!J:J, MasterSheet!B:B, B1072, MasterSheet!D:D, C1072, MasterSheet!H:H, D1072)</f>
        <v>1</v>
      </c>
      <c r="G1072" s="22">
        <f t="shared" si="65"/>
        <v>6124.7999999999993</v>
      </c>
      <c r="H1072" s="26">
        <f>SUMIFS(MasterSheet!K:K, MasterSheet!B:B, B1072, MasterSheet!D:D, C1072, MasterSheet!H:H, D1072)</f>
        <v>1</v>
      </c>
      <c r="I1072" s="26">
        <f t="shared" si="66"/>
        <v>6124.7999999999993</v>
      </c>
      <c r="J1072" s="28">
        <f>SUMIFS(MasterSheet!L:L, MasterSheet!B:B, B1072, MasterSheet!D:D, C1072, MasterSheet!H:H, D1072)</f>
        <v>0</v>
      </c>
      <c r="K1072" s="28">
        <f t="shared" si="67"/>
        <v>0</v>
      </c>
      <c r="L1072" s="21" t="str">
        <f>UPPER(VLOOKUP(D1072,MasterSheet!H:U,14,))</f>
        <v>BIOLEGEND</v>
      </c>
    </row>
    <row r="1073" spans="1:12" x14ac:dyDescent="0.25">
      <c r="A1073" s="21" t="str">
        <f t="shared" si="64"/>
        <v>BIOLEGEND</v>
      </c>
      <c r="B1073" s="21" t="str">
        <v xml:space="preserve">EED116885  </v>
      </c>
      <c r="C1073" s="30">
        <v>45845</v>
      </c>
      <c r="D1073" s="21">
        <v>406514</v>
      </c>
      <c r="E1073" s="21">
        <f>_xlfn.XLOOKUP(D1073,MasterSheet!H:H,MasterSheet!F:F)</f>
        <v>12091.2</v>
      </c>
      <c r="F1073" s="22">
        <f>SUMIFS(MasterSheet!J:J, MasterSheet!B:B, B1073, MasterSheet!D:D, C1073, MasterSheet!H:H, D1073)</f>
        <v>2</v>
      </c>
      <c r="G1073" s="22">
        <f t="shared" si="65"/>
        <v>24182.400000000001</v>
      </c>
      <c r="H1073" s="26">
        <f>SUMIFS(MasterSheet!K:K, MasterSheet!B:B, B1073, MasterSheet!D:D, C1073, MasterSheet!H:H, D1073)</f>
        <v>2</v>
      </c>
      <c r="I1073" s="26">
        <f t="shared" si="66"/>
        <v>24182.400000000001</v>
      </c>
      <c r="J1073" s="28">
        <f>SUMIFS(MasterSheet!L:L, MasterSheet!B:B, B1073, MasterSheet!D:D, C1073, MasterSheet!H:H, D1073)</f>
        <v>0</v>
      </c>
      <c r="K1073" s="28">
        <f t="shared" si="67"/>
        <v>0</v>
      </c>
      <c r="L1073" s="21" t="str">
        <f>UPPER(VLOOKUP(D1073,MasterSheet!H:U,14,))</f>
        <v>BIOLEGEND</v>
      </c>
    </row>
    <row r="1074" spans="1:12" x14ac:dyDescent="0.25">
      <c r="A1074" s="21" t="str">
        <f t="shared" si="64"/>
        <v>BIOLEGEND</v>
      </c>
      <c r="B1074" s="21" t="str">
        <v xml:space="preserve">EED116885  </v>
      </c>
      <c r="C1074" s="30">
        <v>45845</v>
      </c>
      <c r="D1074" s="21">
        <v>406608</v>
      </c>
      <c r="E1074" s="21">
        <f>_xlfn.XLOOKUP(D1074,MasterSheet!H:H,MasterSheet!F:F)</f>
        <v>17054.400000000001</v>
      </c>
      <c r="F1074" s="22">
        <f>SUMIFS(MasterSheet!J:J, MasterSheet!B:B, B1074, MasterSheet!D:D, C1074, MasterSheet!H:H, D1074)</f>
        <v>1</v>
      </c>
      <c r="G1074" s="22">
        <f t="shared" si="65"/>
        <v>17054.400000000001</v>
      </c>
      <c r="H1074" s="26">
        <f>SUMIFS(MasterSheet!K:K, MasterSheet!B:B, B1074, MasterSheet!D:D, C1074, MasterSheet!H:H, D1074)</f>
        <v>1</v>
      </c>
      <c r="I1074" s="26">
        <f t="shared" si="66"/>
        <v>17054.400000000001</v>
      </c>
      <c r="J1074" s="28">
        <f>SUMIFS(MasterSheet!L:L, MasterSheet!B:B, B1074, MasterSheet!D:D, C1074, MasterSheet!H:H, D1074)</f>
        <v>0</v>
      </c>
      <c r="K1074" s="28">
        <f t="shared" si="67"/>
        <v>0</v>
      </c>
      <c r="L1074" s="21" t="str">
        <f>UPPER(VLOOKUP(D1074,MasterSheet!H:U,14,))</f>
        <v>BIOLEGEND</v>
      </c>
    </row>
    <row r="1075" spans="1:12" x14ac:dyDescent="0.25">
      <c r="A1075" s="21" t="str">
        <f t="shared" si="64"/>
        <v>BIOLEGEND</v>
      </c>
      <c r="B1075" s="21" t="str">
        <v xml:space="preserve">EED116885  </v>
      </c>
      <c r="C1075" s="30">
        <v>45845</v>
      </c>
      <c r="D1075" s="21">
        <v>406708</v>
      </c>
      <c r="E1075" s="21">
        <f>_xlfn.XLOOKUP(D1075,MasterSheet!H:H,MasterSheet!F:F)</f>
        <v>9345.6</v>
      </c>
      <c r="F1075" s="22">
        <f>SUMIFS(MasterSheet!J:J, MasterSheet!B:B, B1075, MasterSheet!D:D, C1075, MasterSheet!H:H, D1075)</f>
        <v>1</v>
      </c>
      <c r="G1075" s="22">
        <f t="shared" si="65"/>
        <v>9345.6</v>
      </c>
      <c r="H1075" s="26">
        <f>SUMIFS(MasterSheet!K:K, MasterSheet!B:B, B1075, MasterSheet!D:D, C1075, MasterSheet!H:H, D1075)</f>
        <v>1</v>
      </c>
      <c r="I1075" s="26">
        <f t="shared" si="66"/>
        <v>9345.6</v>
      </c>
      <c r="J1075" s="28">
        <f>SUMIFS(MasterSheet!L:L, MasterSheet!B:B, B1075, MasterSheet!D:D, C1075, MasterSheet!H:H, D1075)</f>
        <v>0</v>
      </c>
      <c r="K1075" s="28">
        <f t="shared" si="67"/>
        <v>0</v>
      </c>
      <c r="L1075" s="21" t="str">
        <f>UPPER(VLOOKUP(D1075,MasterSheet!H:U,14,))</f>
        <v>BIOLEGEND</v>
      </c>
    </row>
    <row r="1076" spans="1:12" x14ac:dyDescent="0.25">
      <c r="A1076" s="21" t="str">
        <f t="shared" si="64"/>
        <v>BIOLEGEND</v>
      </c>
      <c r="B1076" s="21" t="str">
        <v xml:space="preserve">EED116885  </v>
      </c>
      <c r="C1076" s="30">
        <v>45845</v>
      </c>
      <c r="D1076" s="21">
        <v>407108</v>
      </c>
      <c r="E1076" s="21">
        <f>_xlfn.XLOOKUP(D1076,MasterSheet!H:H,MasterSheet!F:F)</f>
        <v>9345.6</v>
      </c>
      <c r="F1076" s="22">
        <f>SUMIFS(MasterSheet!J:J, MasterSheet!B:B, B1076, MasterSheet!D:D, C1076, MasterSheet!H:H, D1076)</f>
        <v>1</v>
      </c>
      <c r="G1076" s="22">
        <f t="shared" si="65"/>
        <v>9345.6</v>
      </c>
      <c r="H1076" s="26">
        <f>SUMIFS(MasterSheet!K:K, MasterSheet!B:B, B1076, MasterSheet!D:D, C1076, MasterSheet!H:H, D1076)</f>
        <v>1</v>
      </c>
      <c r="I1076" s="26">
        <f t="shared" si="66"/>
        <v>9345.6</v>
      </c>
      <c r="J1076" s="28">
        <f>SUMIFS(MasterSheet!L:L, MasterSheet!B:B, B1076, MasterSheet!D:D, C1076, MasterSheet!H:H, D1076)</f>
        <v>0</v>
      </c>
      <c r="K1076" s="28">
        <f t="shared" si="67"/>
        <v>0</v>
      </c>
      <c r="L1076" s="21" t="str">
        <f>UPPER(VLOOKUP(D1076,MasterSheet!H:U,14,))</f>
        <v>BIOLEGEND</v>
      </c>
    </row>
    <row r="1077" spans="1:12" x14ac:dyDescent="0.25">
      <c r="A1077" s="21" t="str">
        <f t="shared" si="64"/>
        <v>BIOLEGEND</v>
      </c>
      <c r="B1077" s="21" t="str">
        <v xml:space="preserve">EED116885  </v>
      </c>
      <c r="C1077" s="30">
        <v>45845</v>
      </c>
      <c r="D1077" s="21">
        <v>410719</v>
      </c>
      <c r="E1077" s="21">
        <f>_xlfn.XLOOKUP(D1077,MasterSheet!H:H,MasterSheet!F:F)</f>
        <v>6547.2000000000007</v>
      </c>
      <c r="F1077" s="22">
        <f>SUMIFS(MasterSheet!J:J, MasterSheet!B:B, B1077, MasterSheet!D:D, C1077, MasterSheet!H:H, D1077)</f>
        <v>1</v>
      </c>
      <c r="G1077" s="22">
        <f t="shared" si="65"/>
        <v>6547.2000000000007</v>
      </c>
      <c r="H1077" s="26">
        <f>SUMIFS(MasterSheet!K:K, MasterSheet!B:B, B1077, MasterSheet!D:D, C1077, MasterSheet!H:H, D1077)</f>
        <v>1</v>
      </c>
      <c r="I1077" s="26">
        <f t="shared" si="66"/>
        <v>6547.2000000000007</v>
      </c>
      <c r="J1077" s="28">
        <f>SUMIFS(MasterSheet!L:L, MasterSheet!B:B, B1077, MasterSheet!D:D, C1077, MasterSheet!H:H, D1077)</f>
        <v>0</v>
      </c>
      <c r="K1077" s="28">
        <f t="shared" si="67"/>
        <v>0</v>
      </c>
      <c r="L1077" s="21" t="str">
        <f>UPPER(VLOOKUP(D1077,MasterSheet!H:U,14,))</f>
        <v>BIOLEGEND</v>
      </c>
    </row>
    <row r="1078" spans="1:12" x14ac:dyDescent="0.25">
      <c r="A1078" s="21" t="str">
        <f t="shared" si="64"/>
        <v>BIOLEGEND</v>
      </c>
      <c r="B1078" s="21" t="str">
        <v xml:space="preserve">EED116885  </v>
      </c>
      <c r="C1078" s="30">
        <v>45845</v>
      </c>
      <c r="D1078" s="21">
        <v>420404</v>
      </c>
      <c r="E1078" s="21">
        <f>_xlfn.XLOOKUP(D1078,MasterSheet!H:H,MasterSheet!F:F)</f>
        <v>3115.2</v>
      </c>
      <c r="F1078" s="22">
        <f>SUMIFS(MasterSheet!J:J, MasterSheet!B:B, B1078, MasterSheet!D:D, C1078, MasterSheet!H:H, D1078)</f>
        <v>1</v>
      </c>
      <c r="G1078" s="22">
        <f t="shared" si="65"/>
        <v>3115.2</v>
      </c>
      <c r="H1078" s="26">
        <f>SUMIFS(MasterSheet!K:K, MasterSheet!B:B, B1078, MasterSheet!D:D, C1078, MasterSheet!H:H, D1078)</f>
        <v>1</v>
      </c>
      <c r="I1078" s="26">
        <f t="shared" si="66"/>
        <v>3115.2</v>
      </c>
      <c r="J1078" s="28">
        <f>SUMIFS(MasterSheet!L:L, MasterSheet!B:B, B1078, MasterSheet!D:D, C1078, MasterSheet!H:H, D1078)</f>
        <v>0</v>
      </c>
      <c r="K1078" s="28">
        <f t="shared" si="67"/>
        <v>0</v>
      </c>
      <c r="L1078" s="21" t="str">
        <f>UPPER(VLOOKUP(D1078,MasterSheet!H:U,14,))</f>
        <v>BIOLEGEND</v>
      </c>
    </row>
    <row r="1079" spans="1:12" x14ac:dyDescent="0.25">
      <c r="A1079" s="21" t="str">
        <f t="shared" si="64"/>
        <v>BIOLEGEND</v>
      </c>
      <c r="B1079" s="21" t="str">
        <v xml:space="preserve">EED116885  </v>
      </c>
      <c r="C1079" s="30">
        <v>45845</v>
      </c>
      <c r="D1079" s="21">
        <v>424401</v>
      </c>
      <c r="E1079" s="21">
        <f>_xlfn.XLOOKUP(D1079,MasterSheet!H:H,MasterSheet!F:F)</f>
        <v>9438</v>
      </c>
      <c r="F1079" s="22">
        <f>SUMIFS(MasterSheet!J:J, MasterSheet!B:B, B1079, MasterSheet!D:D, C1079, MasterSheet!H:H, D1079)</f>
        <v>1</v>
      </c>
      <c r="G1079" s="22">
        <f t="shared" si="65"/>
        <v>9438</v>
      </c>
      <c r="H1079" s="26">
        <f>SUMIFS(MasterSheet!K:K, MasterSheet!B:B, B1079, MasterSheet!D:D, C1079, MasterSheet!H:H, D1079)</f>
        <v>1</v>
      </c>
      <c r="I1079" s="26">
        <f t="shared" si="66"/>
        <v>9438</v>
      </c>
      <c r="J1079" s="28">
        <f>SUMIFS(MasterSheet!L:L, MasterSheet!B:B, B1079, MasterSheet!D:D, C1079, MasterSheet!H:H, D1079)</f>
        <v>0</v>
      </c>
      <c r="K1079" s="28">
        <f t="shared" si="67"/>
        <v>0</v>
      </c>
      <c r="L1079" s="21" t="str">
        <f>UPPER(VLOOKUP(D1079,MasterSheet!H:U,14,))</f>
        <v>BIOLEGEND</v>
      </c>
    </row>
    <row r="1080" spans="1:12" x14ac:dyDescent="0.25">
      <c r="A1080" s="21" t="str">
        <f t="shared" si="64"/>
        <v>BIOLEGEND</v>
      </c>
      <c r="B1080" s="21" t="str">
        <v xml:space="preserve">EED116885  </v>
      </c>
      <c r="C1080" s="30">
        <v>45845</v>
      </c>
      <c r="D1080" s="21">
        <v>480043</v>
      </c>
      <c r="E1080" s="21">
        <f>_xlfn.XLOOKUP(D1080,MasterSheet!H:H,MasterSheet!F:F)</f>
        <v>16170</v>
      </c>
      <c r="F1080" s="22">
        <f>SUMIFS(MasterSheet!J:J, MasterSheet!B:B, B1080, MasterSheet!D:D, C1080, MasterSheet!H:H, D1080)</f>
        <v>1</v>
      </c>
      <c r="G1080" s="22">
        <f t="shared" si="65"/>
        <v>16170</v>
      </c>
      <c r="H1080" s="26">
        <f>SUMIFS(MasterSheet!K:K, MasterSheet!B:B, B1080, MasterSheet!D:D, C1080, MasterSheet!H:H, D1080)</f>
        <v>1</v>
      </c>
      <c r="I1080" s="26">
        <f t="shared" si="66"/>
        <v>16170</v>
      </c>
      <c r="J1080" s="28">
        <f>SUMIFS(MasterSheet!L:L, MasterSheet!B:B, B1080, MasterSheet!D:D, C1080, MasterSheet!H:H, D1080)</f>
        <v>0</v>
      </c>
      <c r="K1080" s="28">
        <f t="shared" si="67"/>
        <v>0</v>
      </c>
      <c r="L1080" s="21" t="str">
        <f>UPPER(VLOOKUP(D1080,MasterSheet!H:U,14,))</f>
        <v>BIOLEGEND</v>
      </c>
    </row>
    <row r="1081" spans="1:12" x14ac:dyDescent="0.25">
      <c r="A1081" s="21" t="str">
        <f t="shared" si="64"/>
        <v>BIOLEGEND</v>
      </c>
      <c r="B1081" s="21" t="str">
        <v xml:space="preserve">EED116885  </v>
      </c>
      <c r="C1081" s="30">
        <v>45845</v>
      </c>
      <c r="D1081" s="21">
        <v>480137</v>
      </c>
      <c r="E1081" s="21">
        <f>_xlfn.XLOOKUP(D1081,MasterSheet!H:H,MasterSheet!F:F)</f>
        <v>51546</v>
      </c>
      <c r="F1081" s="22">
        <f>SUMIFS(MasterSheet!J:J, MasterSheet!B:B, B1081, MasterSheet!D:D, C1081, MasterSheet!H:H, D1081)</f>
        <v>1</v>
      </c>
      <c r="G1081" s="22">
        <f t="shared" si="65"/>
        <v>51546</v>
      </c>
      <c r="H1081" s="26">
        <f>SUMIFS(MasterSheet!K:K, MasterSheet!B:B, B1081, MasterSheet!D:D, C1081, MasterSheet!H:H, D1081)</f>
        <v>1</v>
      </c>
      <c r="I1081" s="26">
        <f t="shared" si="66"/>
        <v>51546</v>
      </c>
      <c r="J1081" s="28">
        <f>SUMIFS(MasterSheet!L:L, MasterSheet!B:B, B1081, MasterSheet!D:D, C1081, MasterSheet!H:H, D1081)</f>
        <v>0</v>
      </c>
      <c r="K1081" s="28">
        <f t="shared" si="67"/>
        <v>0</v>
      </c>
      <c r="L1081" s="21" t="str">
        <f>UPPER(VLOOKUP(D1081,MasterSheet!H:U,14,))</f>
        <v>BIOLEGEND</v>
      </c>
    </row>
    <row r="1082" spans="1:12" x14ac:dyDescent="0.25">
      <c r="A1082" s="21" t="str">
        <f t="shared" si="64"/>
        <v>BIOLEGEND</v>
      </c>
      <c r="B1082" s="21" t="str">
        <v xml:space="preserve">EED116885  </v>
      </c>
      <c r="C1082" s="30">
        <v>45845</v>
      </c>
      <c r="D1082" s="21">
        <v>500827</v>
      </c>
      <c r="E1082" s="21">
        <f>_xlfn.XLOOKUP(D1082,MasterSheet!H:H,MasterSheet!F:F)</f>
        <v>14916</v>
      </c>
      <c r="F1082" s="22">
        <f>SUMIFS(MasterSheet!J:J, MasterSheet!B:B, B1082, MasterSheet!D:D, C1082, MasterSheet!H:H, D1082)</f>
        <v>1</v>
      </c>
      <c r="G1082" s="22">
        <f t="shared" si="65"/>
        <v>14916</v>
      </c>
      <c r="H1082" s="26">
        <f>SUMIFS(MasterSheet!K:K, MasterSheet!B:B, B1082, MasterSheet!D:D, C1082, MasterSheet!H:H, D1082)</f>
        <v>1</v>
      </c>
      <c r="I1082" s="26">
        <f t="shared" si="66"/>
        <v>14916</v>
      </c>
      <c r="J1082" s="28">
        <f>SUMIFS(MasterSheet!L:L, MasterSheet!B:B, B1082, MasterSheet!D:D, C1082, MasterSheet!H:H, D1082)</f>
        <v>0</v>
      </c>
      <c r="K1082" s="28">
        <f t="shared" si="67"/>
        <v>0</v>
      </c>
      <c r="L1082" s="21" t="str">
        <f>UPPER(VLOOKUP(D1082,MasterSheet!H:U,14,))</f>
        <v>BIOLEGEND</v>
      </c>
    </row>
    <row r="1083" spans="1:12" x14ac:dyDescent="0.25">
      <c r="A1083" s="21" t="str">
        <f t="shared" si="64"/>
        <v>BIOLEGEND</v>
      </c>
      <c r="B1083" s="21" t="str">
        <v xml:space="preserve">EED116885  </v>
      </c>
      <c r="C1083" s="30">
        <v>45845</v>
      </c>
      <c r="D1083" s="21">
        <v>502540</v>
      </c>
      <c r="E1083" s="21">
        <f>_xlfn.XLOOKUP(D1083,MasterSheet!H:H,MasterSheet!F:F)</f>
        <v>29436</v>
      </c>
      <c r="F1083" s="22">
        <f>SUMIFS(MasterSheet!J:J, MasterSheet!B:B, B1083, MasterSheet!D:D, C1083, MasterSheet!H:H, D1083)</f>
        <v>1</v>
      </c>
      <c r="G1083" s="22">
        <f t="shared" si="65"/>
        <v>29436</v>
      </c>
      <c r="H1083" s="26">
        <f>SUMIFS(MasterSheet!K:K, MasterSheet!B:B, B1083, MasterSheet!D:D, C1083, MasterSheet!H:H, D1083)</f>
        <v>1</v>
      </c>
      <c r="I1083" s="26">
        <f t="shared" si="66"/>
        <v>29436</v>
      </c>
      <c r="J1083" s="28">
        <f>SUMIFS(MasterSheet!L:L, MasterSheet!B:B, B1083, MasterSheet!D:D, C1083, MasterSheet!H:H, D1083)</f>
        <v>0</v>
      </c>
      <c r="K1083" s="28">
        <f t="shared" si="67"/>
        <v>0</v>
      </c>
      <c r="L1083" s="21" t="str">
        <f>UPPER(VLOOKUP(D1083,MasterSheet!H:U,14,))</f>
        <v>BIOLEGEND</v>
      </c>
    </row>
    <row r="1084" spans="1:12" x14ac:dyDescent="0.25">
      <c r="A1084" s="21" t="str">
        <f t="shared" si="64"/>
        <v>BIOLEGEND</v>
      </c>
      <c r="B1084" s="21" t="str">
        <v xml:space="preserve">EED116885  </v>
      </c>
      <c r="C1084" s="30">
        <v>45845</v>
      </c>
      <c r="D1084" s="21">
        <v>502948</v>
      </c>
      <c r="E1084" s="21">
        <f>_xlfn.XLOOKUP(D1084,MasterSheet!H:H,MasterSheet!F:F)</f>
        <v>28314</v>
      </c>
      <c r="F1084" s="22">
        <f>SUMIFS(MasterSheet!J:J, MasterSheet!B:B, B1084, MasterSheet!D:D, C1084, MasterSheet!H:H, D1084)</f>
        <v>1</v>
      </c>
      <c r="G1084" s="22">
        <f t="shared" si="65"/>
        <v>28314</v>
      </c>
      <c r="H1084" s="26">
        <f>SUMIFS(MasterSheet!K:K, MasterSheet!B:B, B1084, MasterSheet!D:D, C1084, MasterSheet!H:H, D1084)</f>
        <v>1</v>
      </c>
      <c r="I1084" s="26">
        <f t="shared" si="66"/>
        <v>28314</v>
      </c>
      <c r="J1084" s="28">
        <f>SUMIFS(MasterSheet!L:L, MasterSheet!B:B, B1084, MasterSheet!D:D, C1084, MasterSheet!H:H, D1084)</f>
        <v>0</v>
      </c>
      <c r="K1084" s="28">
        <f t="shared" si="67"/>
        <v>0</v>
      </c>
      <c r="L1084" s="21" t="str">
        <f>UPPER(VLOOKUP(D1084,MasterSheet!H:U,14,))</f>
        <v>BIOLEGEND</v>
      </c>
    </row>
    <row r="1085" spans="1:12" x14ac:dyDescent="0.25">
      <c r="A1085" s="21" t="str">
        <f t="shared" si="64"/>
        <v>BIOLEGEND</v>
      </c>
      <c r="B1085" s="21" t="str">
        <v xml:space="preserve">EED116885  </v>
      </c>
      <c r="C1085" s="30">
        <v>45845</v>
      </c>
      <c r="D1085" s="21">
        <v>506313</v>
      </c>
      <c r="E1085" s="21">
        <f>_xlfn.XLOOKUP(D1085,MasterSheet!H:H,MasterSheet!F:F)</f>
        <v>14150.400000000001</v>
      </c>
      <c r="F1085" s="22">
        <f>SUMIFS(MasterSheet!J:J, MasterSheet!B:B, B1085, MasterSheet!D:D, C1085, MasterSheet!H:H, D1085)</f>
        <v>1</v>
      </c>
      <c r="G1085" s="22">
        <f t="shared" si="65"/>
        <v>14150.400000000001</v>
      </c>
      <c r="H1085" s="26">
        <f>SUMIFS(MasterSheet!K:K, MasterSheet!B:B, B1085, MasterSheet!D:D, C1085, MasterSheet!H:H, D1085)</f>
        <v>1</v>
      </c>
      <c r="I1085" s="26">
        <f t="shared" si="66"/>
        <v>14150.400000000001</v>
      </c>
      <c r="J1085" s="28">
        <f>SUMIFS(MasterSheet!L:L, MasterSheet!B:B, B1085, MasterSheet!D:D, C1085, MasterSheet!H:H, D1085)</f>
        <v>0</v>
      </c>
      <c r="K1085" s="28">
        <f t="shared" si="67"/>
        <v>0</v>
      </c>
      <c r="L1085" s="21" t="str">
        <f>UPPER(VLOOKUP(D1085,MasterSheet!H:U,14,))</f>
        <v>BIOLEGEND</v>
      </c>
    </row>
    <row r="1086" spans="1:12" x14ac:dyDescent="0.25">
      <c r="A1086" s="21" t="str">
        <f t="shared" si="64"/>
        <v>BIOLEGEND</v>
      </c>
      <c r="B1086" s="21" t="str">
        <v xml:space="preserve">EED116885  </v>
      </c>
      <c r="C1086" s="30">
        <v>45845</v>
      </c>
      <c r="D1086" s="21">
        <v>575402</v>
      </c>
      <c r="E1086" s="21">
        <f>_xlfn.XLOOKUP(D1086,MasterSheet!H:H,MasterSheet!F:F)</f>
        <v>9926.4</v>
      </c>
      <c r="F1086" s="22">
        <f>SUMIFS(MasterSheet!J:J, MasterSheet!B:B, B1086, MasterSheet!D:D, C1086, MasterSheet!H:H, D1086)</f>
        <v>1</v>
      </c>
      <c r="G1086" s="22">
        <f t="shared" si="65"/>
        <v>9926.4</v>
      </c>
      <c r="H1086" s="26">
        <f>SUMIFS(MasterSheet!K:K, MasterSheet!B:B, B1086, MasterSheet!D:D, C1086, MasterSheet!H:H, D1086)</f>
        <v>1</v>
      </c>
      <c r="I1086" s="26">
        <f t="shared" si="66"/>
        <v>9926.4</v>
      </c>
      <c r="J1086" s="28">
        <f>SUMIFS(MasterSheet!L:L, MasterSheet!B:B, B1086, MasterSheet!D:D, C1086, MasterSheet!H:H, D1086)</f>
        <v>0</v>
      </c>
      <c r="K1086" s="28">
        <f t="shared" si="67"/>
        <v>0</v>
      </c>
      <c r="L1086" s="21" t="str">
        <f>UPPER(VLOOKUP(D1086,MasterSheet!H:U,14,))</f>
        <v>BIOLEGEND</v>
      </c>
    </row>
    <row r="1087" spans="1:12" x14ac:dyDescent="0.25">
      <c r="A1087" s="21" t="str">
        <f t="shared" si="64"/>
        <v>BIOLEGEND</v>
      </c>
      <c r="B1087" s="21" t="str">
        <v xml:space="preserve">EED116885  </v>
      </c>
      <c r="C1087" s="30">
        <v>45845</v>
      </c>
      <c r="D1087" s="21">
        <v>591704</v>
      </c>
      <c r="E1087" s="21">
        <f>_xlfn.XLOOKUP(D1087,MasterSheet!H:H,MasterSheet!F:F)</f>
        <v>7761.6</v>
      </c>
      <c r="F1087" s="22">
        <f>SUMIFS(MasterSheet!J:J, MasterSheet!B:B, B1087, MasterSheet!D:D, C1087, MasterSheet!H:H, D1087)</f>
        <v>3</v>
      </c>
      <c r="G1087" s="22">
        <f t="shared" si="65"/>
        <v>23284.800000000003</v>
      </c>
      <c r="H1087" s="26">
        <f>SUMIFS(MasterSheet!K:K, MasterSheet!B:B, B1087, MasterSheet!D:D, C1087, MasterSheet!H:H, D1087)</f>
        <v>3</v>
      </c>
      <c r="I1087" s="26">
        <f t="shared" si="66"/>
        <v>23284.800000000003</v>
      </c>
      <c r="J1087" s="28">
        <f>SUMIFS(MasterSheet!L:L, MasterSheet!B:B, B1087, MasterSheet!D:D, C1087, MasterSheet!H:H, D1087)</f>
        <v>0</v>
      </c>
      <c r="K1087" s="28">
        <f t="shared" si="67"/>
        <v>0</v>
      </c>
      <c r="L1087" s="21" t="str">
        <f>UPPER(VLOOKUP(D1087,MasterSheet!H:U,14,))</f>
        <v>BIOLEGEND</v>
      </c>
    </row>
    <row r="1088" spans="1:12" x14ac:dyDescent="0.25">
      <c r="A1088" s="21" t="str">
        <f t="shared" si="64"/>
        <v>BIOLEGEND</v>
      </c>
      <c r="B1088" s="21" t="str">
        <v xml:space="preserve">EED116885  </v>
      </c>
      <c r="C1088" s="30">
        <v>45845</v>
      </c>
      <c r="D1088" s="21">
        <v>626812</v>
      </c>
      <c r="E1088" s="21">
        <f>_xlfn.XLOOKUP(D1088,MasterSheet!H:H,MasterSheet!F:F)</f>
        <v>19536</v>
      </c>
      <c r="F1088" s="22">
        <f>SUMIFS(MasterSheet!J:J, MasterSheet!B:B, B1088, MasterSheet!D:D, C1088, MasterSheet!H:H, D1088)</f>
        <v>10</v>
      </c>
      <c r="G1088" s="22">
        <f t="shared" si="65"/>
        <v>195360</v>
      </c>
      <c r="H1088" s="26">
        <f>SUMIFS(MasterSheet!K:K, MasterSheet!B:B, B1088, MasterSheet!D:D, C1088, MasterSheet!H:H, D1088)</f>
        <v>10</v>
      </c>
      <c r="I1088" s="26">
        <f t="shared" si="66"/>
        <v>195360</v>
      </c>
      <c r="J1088" s="28">
        <f>SUMIFS(MasterSheet!L:L, MasterSheet!B:B, B1088, MasterSheet!D:D, C1088, MasterSheet!H:H, D1088)</f>
        <v>0</v>
      </c>
      <c r="K1088" s="28">
        <f t="shared" si="67"/>
        <v>0</v>
      </c>
      <c r="L1088" s="21" t="str">
        <f>UPPER(VLOOKUP(D1088,MasterSheet!H:U,14,))</f>
        <v>BIOLEGEND</v>
      </c>
    </row>
    <row r="1089" spans="1:12" x14ac:dyDescent="0.25">
      <c r="A1089" s="21" t="str">
        <f t="shared" si="64"/>
        <v>BIOLEGEND</v>
      </c>
      <c r="B1089" s="21" t="str">
        <v xml:space="preserve">EED116885  </v>
      </c>
      <c r="C1089" s="30">
        <v>45845</v>
      </c>
      <c r="D1089" s="21">
        <v>646408</v>
      </c>
      <c r="E1089" s="21">
        <f>_xlfn.XLOOKUP(D1089,MasterSheet!H:H,MasterSheet!F:F)</f>
        <v>17054.400000000001</v>
      </c>
      <c r="F1089" s="22">
        <f>SUMIFS(MasterSheet!J:J, MasterSheet!B:B, B1089, MasterSheet!D:D, C1089, MasterSheet!H:H, D1089)</f>
        <v>1</v>
      </c>
      <c r="G1089" s="22">
        <f t="shared" si="65"/>
        <v>17054.400000000001</v>
      </c>
      <c r="H1089" s="26">
        <f>SUMIFS(MasterSheet!K:K, MasterSheet!B:B, B1089, MasterSheet!D:D, C1089, MasterSheet!H:H, D1089)</f>
        <v>1</v>
      </c>
      <c r="I1089" s="26">
        <f t="shared" si="66"/>
        <v>17054.400000000001</v>
      </c>
      <c r="J1089" s="28">
        <f>SUMIFS(MasterSheet!L:L, MasterSheet!B:B, B1089, MasterSheet!D:D, C1089, MasterSheet!H:H, D1089)</f>
        <v>0</v>
      </c>
      <c r="K1089" s="28">
        <f t="shared" si="67"/>
        <v>0</v>
      </c>
      <c r="L1089" s="21" t="str">
        <f>UPPER(VLOOKUP(D1089,MasterSheet!H:U,14,))</f>
        <v>BIOLEGEND</v>
      </c>
    </row>
    <row r="1090" spans="1:12" x14ac:dyDescent="0.25">
      <c r="A1090" s="21" t="str">
        <f t="shared" ref="A1090:A1153" si="68">L1090</f>
        <v>BIOLEGEND</v>
      </c>
      <c r="B1090" s="21" t="str">
        <v xml:space="preserve">EED116885  </v>
      </c>
      <c r="C1090" s="30">
        <v>45845</v>
      </c>
      <c r="D1090" s="21">
        <v>652503</v>
      </c>
      <c r="E1090" s="21">
        <f>_xlfn.XLOOKUP(D1090,MasterSheet!H:H,MasterSheet!F:F)</f>
        <v>5913.6</v>
      </c>
      <c r="F1090" s="22">
        <f>SUMIFS(MasterSheet!J:J, MasterSheet!B:B, B1090, MasterSheet!D:D, C1090, MasterSheet!H:H, D1090)</f>
        <v>1</v>
      </c>
      <c r="G1090" s="22">
        <f t="shared" si="65"/>
        <v>5913.6</v>
      </c>
      <c r="H1090" s="26">
        <f>SUMIFS(MasterSheet!K:K, MasterSheet!B:B, B1090, MasterSheet!D:D, C1090, MasterSheet!H:H, D1090)</f>
        <v>1</v>
      </c>
      <c r="I1090" s="26">
        <f t="shared" si="66"/>
        <v>5913.6</v>
      </c>
      <c r="J1090" s="28">
        <f>SUMIFS(MasterSheet!L:L, MasterSheet!B:B, B1090, MasterSheet!D:D, C1090, MasterSheet!H:H, D1090)</f>
        <v>0</v>
      </c>
      <c r="K1090" s="28">
        <f t="shared" si="67"/>
        <v>0</v>
      </c>
      <c r="L1090" s="21" t="str">
        <f>UPPER(VLOOKUP(D1090,MasterSheet!H:U,14,))</f>
        <v>BIOLEGEND</v>
      </c>
    </row>
    <row r="1091" spans="1:12" x14ac:dyDescent="0.25">
      <c r="A1091" s="21" t="str">
        <f t="shared" si="68"/>
        <v>BIOLEGEND</v>
      </c>
      <c r="B1091" s="21" t="str">
        <v xml:space="preserve">EED116885  </v>
      </c>
      <c r="C1091" s="30">
        <v>45845</v>
      </c>
      <c r="D1091" s="21">
        <v>741271</v>
      </c>
      <c r="E1091" s="21">
        <f>_xlfn.XLOOKUP(D1091,MasterSheet!H:H,MasterSheet!F:F)</f>
        <v>47018.400000000009</v>
      </c>
      <c r="F1091" s="22">
        <f>SUMIFS(MasterSheet!J:J, MasterSheet!B:B, B1091, MasterSheet!D:D, C1091, MasterSheet!H:H, D1091)</f>
        <v>6</v>
      </c>
      <c r="G1091" s="22">
        <f t="shared" ref="G1091:G1154" si="69">F1091*E1091</f>
        <v>282110.40000000002</v>
      </c>
      <c r="H1091" s="26">
        <f>SUMIFS(MasterSheet!K:K, MasterSheet!B:B, B1091, MasterSheet!D:D, C1091, MasterSheet!H:H, D1091)</f>
        <v>6</v>
      </c>
      <c r="I1091" s="26">
        <f t="shared" ref="I1091:I1154" si="70">H1091*E1091</f>
        <v>282110.40000000002</v>
      </c>
      <c r="J1091" s="28">
        <f>SUMIFS(MasterSheet!L:L, MasterSheet!B:B, B1091, MasterSheet!D:D, C1091, MasterSheet!H:H, D1091)</f>
        <v>0</v>
      </c>
      <c r="K1091" s="28">
        <f t="shared" ref="K1091:K1154" si="71">J1091*E1091</f>
        <v>0</v>
      </c>
      <c r="L1091" s="21" t="str">
        <f>UPPER(VLOOKUP(D1091,MasterSheet!H:U,14,))</f>
        <v>BIOLEGEND</v>
      </c>
    </row>
    <row r="1092" spans="1:12" x14ac:dyDescent="0.25">
      <c r="A1092" s="21" t="str">
        <f t="shared" si="68"/>
        <v>BIOLEGEND</v>
      </c>
      <c r="B1092" s="21" t="str">
        <v xml:space="preserve">EED116885  </v>
      </c>
      <c r="C1092" s="30">
        <v>45845</v>
      </c>
      <c r="D1092" s="21">
        <v>781802</v>
      </c>
      <c r="E1092" s="21">
        <f>_xlfn.XLOOKUP(D1092,MasterSheet!H:H,MasterSheet!F:F)</f>
        <v>11774.400000000001</v>
      </c>
      <c r="F1092" s="22">
        <f>SUMIFS(MasterSheet!J:J, MasterSheet!B:B, B1092, MasterSheet!D:D, C1092, MasterSheet!H:H, D1092)</f>
        <v>1</v>
      </c>
      <c r="G1092" s="22">
        <f t="shared" si="69"/>
        <v>11774.400000000001</v>
      </c>
      <c r="H1092" s="26">
        <f>SUMIFS(MasterSheet!K:K, MasterSheet!B:B, B1092, MasterSheet!D:D, C1092, MasterSheet!H:H, D1092)</f>
        <v>1</v>
      </c>
      <c r="I1092" s="26">
        <f t="shared" si="70"/>
        <v>11774.400000000001</v>
      </c>
      <c r="J1092" s="28">
        <f>SUMIFS(MasterSheet!L:L, MasterSheet!B:B, B1092, MasterSheet!D:D, C1092, MasterSheet!H:H, D1092)</f>
        <v>0</v>
      </c>
      <c r="K1092" s="28">
        <f t="shared" si="71"/>
        <v>0</v>
      </c>
      <c r="L1092" s="21" t="str">
        <f>UPPER(VLOOKUP(D1092,MasterSheet!H:U,14,))</f>
        <v>BIOLEGEND</v>
      </c>
    </row>
    <row r="1093" spans="1:12" x14ac:dyDescent="0.25">
      <c r="A1093" s="21" t="str">
        <f t="shared" si="68"/>
        <v>BIOLEGEND</v>
      </c>
      <c r="B1093" s="21" t="str">
        <v xml:space="preserve">EED116885  </v>
      </c>
      <c r="C1093" s="30">
        <v>45845</v>
      </c>
      <c r="D1093" s="21">
        <v>908303</v>
      </c>
      <c r="E1093" s="21">
        <f>_xlfn.XLOOKUP(D1093,MasterSheet!H:H,MasterSheet!F:F)</f>
        <v>8078.4</v>
      </c>
      <c r="F1093" s="22">
        <f>SUMIFS(MasterSheet!J:J, MasterSheet!B:B, B1093, MasterSheet!D:D, C1093, MasterSheet!H:H, D1093)</f>
        <v>1</v>
      </c>
      <c r="G1093" s="22">
        <f t="shared" si="69"/>
        <v>8078.4</v>
      </c>
      <c r="H1093" s="26">
        <f>SUMIFS(MasterSheet!K:K, MasterSheet!B:B, B1093, MasterSheet!D:D, C1093, MasterSheet!H:H, D1093)</f>
        <v>1</v>
      </c>
      <c r="I1093" s="26">
        <f t="shared" si="70"/>
        <v>8078.4</v>
      </c>
      <c r="J1093" s="28">
        <f>SUMIFS(MasterSheet!L:L, MasterSheet!B:B, B1093, MasterSheet!D:D, C1093, MasterSheet!H:H, D1093)</f>
        <v>0</v>
      </c>
      <c r="K1093" s="28">
        <f t="shared" si="71"/>
        <v>0</v>
      </c>
      <c r="L1093" s="21" t="str">
        <f>UPPER(VLOOKUP(D1093,MasterSheet!H:U,14,))</f>
        <v>BIOLEGEND</v>
      </c>
    </row>
    <row r="1094" spans="1:12" x14ac:dyDescent="0.25">
      <c r="A1094" s="21" t="str">
        <f t="shared" si="68"/>
        <v>BIOLEGEND</v>
      </c>
      <c r="B1094" s="21" t="str">
        <v>EED116829</v>
      </c>
      <c r="C1094" s="30">
        <v>45845</v>
      </c>
      <c r="D1094" s="21">
        <v>100229</v>
      </c>
      <c r="E1094" s="21">
        <f>_xlfn.XLOOKUP(D1094,MasterSheet!H:H,MasterSheet!F:F)</f>
        <v>14520</v>
      </c>
      <c r="F1094" s="22">
        <f>SUMIFS(MasterSheet!J:J, MasterSheet!B:B, B1094, MasterSheet!D:D, C1094, MasterSheet!H:H, D1094)</f>
        <v>1</v>
      </c>
      <c r="G1094" s="22">
        <f t="shared" si="69"/>
        <v>14520</v>
      </c>
      <c r="H1094" s="26">
        <f>SUMIFS(MasterSheet!K:K, MasterSheet!B:B, B1094, MasterSheet!D:D, C1094, MasterSheet!H:H, D1094)</f>
        <v>1</v>
      </c>
      <c r="I1094" s="26">
        <f t="shared" si="70"/>
        <v>14520</v>
      </c>
      <c r="J1094" s="28">
        <f>SUMIFS(MasterSheet!L:L, MasterSheet!B:B, B1094, MasterSheet!D:D, C1094, MasterSheet!H:H, D1094)</f>
        <v>0</v>
      </c>
      <c r="K1094" s="28">
        <f t="shared" si="71"/>
        <v>0</v>
      </c>
      <c r="L1094" s="21" t="str">
        <f>UPPER(VLOOKUP(D1094,MasterSheet!H:U,14,))</f>
        <v>BIOLEGEND</v>
      </c>
    </row>
    <row r="1095" spans="1:12" x14ac:dyDescent="0.25">
      <c r="A1095" s="21" t="str">
        <f t="shared" si="68"/>
        <v>BIOLEGEND</v>
      </c>
      <c r="B1095" s="21" t="str">
        <v>EED116829</v>
      </c>
      <c r="C1095" s="30">
        <v>45845</v>
      </c>
      <c r="D1095" s="21">
        <v>100451</v>
      </c>
      <c r="E1095" s="21">
        <f>_xlfn.XLOOKUP(D1095,MasterSheet!H:H,MasterSheet!F:F)</f>
        <v>20394</v>
      </c>
      <c r="F1095" s="22">
        <f>SUMIFS(MasterSheet!J:J, MasterSheet!B:B, B1095, MasterSheet!D:D, C1095, MasterSheet!H:H, D1095)</f>
        <v>1</v>
      </c>
      <c r="G1095" s="22">
        <f t="shared" si="69"/>
        <v>20394</v>
      </c>
      <c r="H1095" s="26">
        <f>SUMIFS(MasterSheet!K:K, MasterSheet!B:B, B1095, MasterSheet!D:D, C1095, MasterSheet!H:H, D1095)</f>
        <v>1</v>
      </c>
      <c r="I1095" s="26">
        <f t="shared" si="70"/>
        <v>20394</v>
      </c>
      <c r="J1095" s="28">
        <f>SUMIFS(MasterSheet!L:L, MasterSheet!B:B, B1095, MasterSheet!D:D, C1095, MasterSheet!H:H, D1095)</f>
        <v>0</v>
      </c>
      <c r="K1095" s="28">
        <f t="shared" si="71"/>
        <v>0</v>
      </c>
      <c r="L1095" s="21" t="str">
        <f>UPPER(VLOOKUP(D1095,MasterSheet!H:U,14,))</f>
        <v>BIOLEGEND</v>
      </c>
    </row>
    <row r="1096" spans="1:12" x14ac:dyDescent="0.25">
      <c r="A1096" s="21" t="str">
        <f t="shared" si="68"/>
        <v>BIOLEGEND</v>
      </c>
      <c r="B1096" s="21" t="str">
        <v>EED116829</v>
      </c>
      <c r="C1096" s="30">
        <v>45845</v>
      </c>
      <c r="D1096" s="21">
        <v>100733</v>
      </c>
      <c r="E1096" s="21">
        <f>_xlfn.XLOOKUP(D1096,MasterSheet!H:H,MasterSheet!F:F)</f>
        <v>4593.6000000000004</v>
      </c>
      <c r="F1096" s="22">
        <f>SUMIFS(MasterSheet!J:J, MasterSheet!B:B, B1096, MasterSheet!D:D, C1096, MasterSheet!H:H, D1096)</f>
        <v>1</v>
      </c>
      <c r="G1096" s="22">
        <f t="shared" si="69"/>
        <v>4593.6000000000004</v>
      </c>
      <c r="H1096" s="26">
        <f>SUMIFS(MasterSheet!K:K, MasterSheet!B:B, B1096, MasterSheet!D:D, C1096, MasterSheet!H:H, D1096)</f>
        <v>1</v>
      </c>
      <c r="I1096" s="26">
        <f t="shared" si="70"/>
        <v>4593.6000000000004</v>
      </c>
      <c r="J1096" s="28">
        <f>SUMIFS(MasterSheet!L:L, MasterSheet!B:B, B1096, MasterSheet!D:D, C1096, MasterSheet!H:H, D1096)</f>
        <v>0</v>
      </c>
      <c r="K1096" s="28">
        <f t="shared" si="71"/>
        <v>0</v>
      </c>
      <c r="L1096" s="21" t="str">
        <f>UPPER(VLOOKUP(D1096,MasterSheet!H:U,14,))</f>
        <v>BIOLEGEND</v>
      </c>
    </row>
    <row r="1097" spans="1:12" x14ac:dyDescent="0.25">
      <c r="A1097" s="21" t="str">
        <f t="shared" si="68"/>
        <v>BIOLEGEND</v>
      </c>
      <c r="B1097" s="21" t="str">
        <v>EED116829</v>
      </c>
      <c r="C1097" s="30">
        <v>45845</v>
      </c>
      <c r="D1097" s="21">
        <v>102054</v>
      </c>
      <c r="E1097" s="21">
        <f>_xlfn.XLOOKUP(D1097,MasterSheet!H:H,MasterSheet!F:F)</f>
        <v>18321.599999999999</v>
      </c>
      <c r="F1097" s="22">
        <f>SUMIFS(MasterSheet!J:J, MasterSheet!B:B, B1097, MasterSheet!D:D, C1097, MasterSheet!H:H, D1097)</f>
        <v>1</v>
      </c>
      <c r="G1097" s="22">
        <f t="shared" si="69"/>
        <v>18321.599999999999</v>
      </c>
      <c r="H1097" s="26">
        <f>SUMIFS(MasterSheet!K:K, MasterSheet!B:B, B1097, MasterSheet!D:D, C1097, MasterSheet!H:H, D1097)</f>
        <v>1</v>
      </c>
      <c r="I1097" s="26">
        <f t="shared" si="70"/>
        <v>18321.599999999999</v>
      </c>
      <c r="J1097" s="28">
        <f>SUMIFS(MasterSheet!L:L, MasterSheet!B:B, B1097, MasterSheet!D:D, C1097, MasterSheet!H:H, D1097)</f>
        <v>0</v>
      </c>
      <c r="K1097" s="28">
        <f t="shared" si="71"/>
        <v>0</v>
      </c>
      <c r="L1097" s="21" t="str">
        <f>UPPER(VLOOKUP(D1097,MasterSheet!H:U,14,))</f>
        <v>BIOLEGEND</v>
      </c>
    </row>
    <row r="1098" spans="1:12" x14ac:dyDescent="0.25">
      <c r="A1098" s="21" t="str">
        <f t="shared" si="68"/>
        <v>BIOLEGEND</v>
      </c>
      <c r="B1098" s="21" t="str">
        <v>EED116829</v>
      </c>
      <c r="C1098" s="30">
        <v>45845</v>
      </c>
      <c r="D1098" s="21">
        <v>103012</v>
      </c>
      <c r="E1098" s="21">
        <f>_xlfn.XLOOKUP(D1098,MasterSheet!H:H,MasterSheet!F:F)</f>
        <v>5544</v>
      </c>
      <c r="F1098" s="22">
        <f>SUMIFS(MasterSheet!J:J, MasterSheet!B:B, B1098, MasterSheet!D:D, C1098, MasterSheet!H:H, D1098)</f>
        <v>1</v>
      </c>
      <c r="G1098" s="22">
        <f t="shared" si="69"/>
        <v>5544</v>
      </c>
      <c r="H1098" s="26">
        <f>SUMIFS(MasterSheet!K:K, MasterSheet!B:B, B1098, MasterSheet!D:D, C1098, MasterSheet!H:H, D1098)</f>
        <v>1</v>
      </c>
      <c r="I1098" s="26">
        <f t="shared" si="70"/>
        <v>5544</v>
      </c>
      <c r="J1098" s="28">
        <f>SUMIFS(MasterSheet!L:L, MasterSheet!B:B, B1098, MasterSheet!D:D, C1098, MasterSheet!H:H, D1098)</f>
        <v>0</v>
      </c>
      <c r="K1098" s="28">
        <f t="shared" si="71"/>
        <v>0</v>
      </c>
      <c r="L1098" s="21" t="str">
        <f>UPPER(VLOOKUP(D1098,MasterSheet!H:U,14,))</f>
        <v>BIOLEGEND</v>
      </c>
    </row>
    <row r="1099" spans="1:12" x14ac:dyDescent="0.25">
      <c r="A1099" s="21" t="str">
        <f t="shared" si="68"/>
        <v>BIOLEGEND</v>
      </c>
      <c r="B1099" s="21" t="str">
        <v>EED116829</v>
      </c>
      <c r="C1099" s="30">
        <v>45845</v>
      </c>
      <c r="D1099" s="21">
        <v>103138</v>
      </c>
      <c r="E1099" s="21">
        <f>_xlfn.XLOOKUP(D1099,MasterSheet!H:H,MasterSheet!F:F)</f>
        <v>15972</v>
      </c>
      <c r="F1099" s="22">
        <f>SUMIFS(MasterSheet!J:J, MasterSheet!B:B, B1099, MasterSheet!D:D, C1099, MasterSheet!H:H, D1099)</f>
        <v>1</v>
      </c>
      <c r="G1099" s="22">
        <f t="shared" si="69"/>
        <v>15972</v>
      </c>
      <c r="H1099" s="26">
        <f>SUMIFS(MasterSheet!K:K, MasterSheet!B:B, B1099, MasterSheet!D:D, C1099, MasterSheet!H:H, D1099)</f>
        <v>1</v>
      </c>
      <c r="I1099" s="26">
        <f t="shared" si="70"/>
        <v>15972</v>
      </c>
      <c r="J1099" s="28">
        <f>SUMIFS(MasterSheet!L:L, MasterSheet!B:B, B1099, MasterSheet!D:D, C1099, MasterSheet!H:H, D1099)</f>
        <v>0</v>
      </c>
      <c r="K1099" s="28">
        <f t="shared" si="71"/>
        <v>0</v>
      </c>
      <c r="L1099" s="21" t="str">
        <f>UPPER(VLOOKUP(D1099,MasterSheet!H:U,14,))</f>
        <v>BIOLEGEND</v>
      </c>
    </row>
    <row r="1100" spans="1:12" x14ac:dyDescent="0.25">
      <c r="A1100" s="21" t="str">
        <f t="shared" si="68"/>
        <v>BIOLEGEND</v>
      </c>
      <c r="B1100" s="21" t="str">
        <v>EED116829</v>
      </c>
      <c r="C1100" s="30">
        <v>45845</v>
      </c>
      <c r="D1100" s="21">
        <v>103259</v>
      </c>
      <c r="E1100" s="21">
        <f>_xlfn.XLOOKUP(D1100,MasterSheet!H:H,MasterSheet!F:F)</f>
        <v>5913.6</v>
      </c>
      <c r="F1100" s="22">
        <f>SUMIFS(MasterSheet!J:J, MasterSheet!B:B, B1100, MasterSheet!D:D, C1100, MasterSheet!H:H, D1100)</f>
        <v>1</v>
      </c>
      <c r="G1100" s="22">
        <f t="shared" si="69"/>
        <v>5913.6</v>
      </c>
      <c r="H1100" s="26">
        <f>SUMIFS(MasterSheet!K:K, MasterSheet!B:B, B1100, MasterSheet!D:D, C1100, MasterSheet!H:H, D1100)</f>
        <v>1</v>
      </c>
      <c r="I1100" s="26">
        <f t="shared" si="70"/>
        <v>5913.6</v>
      </c>
      <c r="J1100" s="28">
        <f>SUMIFS(MasterSheet!L:L, MasterSheet!B:B, B1100, MasterSheet!D:D, C1100, MasterSheet!H:H, D1100)</f>
        <v>0</v>
      </c>
      <c r="K1100" s="28">
        <f t="shared" si="71"/>
        <v>0</v>
      </c>
      <c r="L1100" s="21" t="str">
        <f>UPPER(VLOOKUP(D1100,MasterSheet!H:U,14,))</f>
        <v>BIOLEGEND</v>
      </c>
    </row>
    <row r="1101" spans="1:12" x14ac:dyDescent="0.25">
      <c r="A1101" s="21" t="str">
        <f t="shared" si="68"/>
        <v>BIOLEGEND</v>
      </c>
      <c r="B1101" s="21" t="str">
        <v>EED116829</v>
      </c>
      <c r="C1101" s="30">
        <v>45845</v>
      </c>
      <c r="D1101" s="21">
        <v>103260</v>
      </c>
      <c r="E1101" s="21">
        <f>_xlfn.XLOOKUP(D1101,MasterSheet!H:H,MasterSheet!F:F)</f>
        <v>12091.2</v>
      </c>
      <c r="F1101" s="22">
        <f>SUMIFS(MasterSheet!J:J, MasterSheet!B:B, B1101, MasterSheet!D:D, C1101, MasterSheet!H:H, D1101)</f>
        <v>1</v>
      </c>
      <c r="G1101" s="22">
        <f t="shared" si="69"/>
        <v>12091.2</v>
      </c>
      <c r="H1101" s="26">
        <f>SUMIFS(MasterSheet!K:K, MasterSheet!B:B, B1101, MasterSheet!D:D, C1101, MasterSheet!H:H, D1101)</f>
        <v>1</v>
      </c>
      <c r="I1101" s="26">
        <f t="shared" si="70"/>
        <v>12091.2</v>
      </c>
      <c r="J1101" s="28">
        <f>SUMIFS(MasterSheet!L:L, MasterSheet!B:B, B1101, MasterSheet!D:D, C1101, MasterSheet!H:H, D1101)</f>
        <v>0</v>
      </c>
      <c r="K1101" s="28">
        <f t="shared" si="71"/>
        <v>0</v>
      </c>
      <c r="L1101" s="21" t="str">
        <f>UPPER(VLOOKUP(D1101,MasterSheet!H:U,14,))</f>
        <v>BIOLEGEND</v>
      </c>
    </row>
    <row r="1102" spans="1:12" x14ac:dyDescent="0.25">
      <c r="A1102" s="21" t="str">
        <f t="shared" si="68"/>
        <v>BIOLEGEND</v>
      </c>
      <c r="B1102" s="21" t="str">
        <v>EED116829</v>
      </c>
      <c r="C1102" s="30">
        <v>45845</v>
      </c>
      <c r="D1102" s="21">
        <v>104418</v>
      </c>
      <c r="E1102" s="21">
        <f>_xlfn.XLOOKUP(D1102,MasterSheet!H:H,MasterSheet!F:F)</f>
        <v>11352</v>
      </c>
      <c r="F1102" s="22">
        <f>SUMIFS(MasterSheet!J:J, MasterSheet!B:B, B1102, MasterSheet!D:D, C1102, MasterSheet!H:H, D1102)</f>
        <v>1</v>
      </c>
      <c r="G1102" s="22">
        <f t="shared" si="69"/>
        <v>11352</v>
      </c>
      <c r="H1102" s="26">
        <f>SUMIFS(MasterSheet!K:K, MasterSheet!B:B, B1102, MasterSheet!D:D, C1102, MasterSheet!H:H, D1102)</f>
        <v>1</v>
      </c>
      <c r="I1102" s="26">
        <f t="shared" si="70"/>
        <v>11352</v>
      </c>
      <c r="J1102" s="28">
        <f>SUMIFS(MasterSheet!L:L, MasterSheet!B:B, B1102, MasterSheet!D:D, C1102, MasterSheet!H:H, D1102)</f>
        <v>0</v>
      </c>
      <c r="K1102" s="28">
        <f t="shared" si="71"/>
        <v>0</v>
      </c>
      <c r="L1102" s="21" t="str">
        <f>UPPER(VLOOKUP(D1102,MasterSheet!H:U,14,))</f>
        <v>BIOLEGEND</v>
      </c>
    </row>
    <row r="1103" spans="1:12" x14ac:dyDescent="0.25">
      <c r="A1103" s="21" t="str">
        <f t="shared" si="68"/>
        <v>BIOLEGEND</v>
      </c>
      <c r="B1103" s="21" t="str">
        <v>EED116829</v>
      </c>
      <c r="C1103" s="30">
        <v>45845</v>
      </c>
      <c r="D1103" s="21">
        <v>104705</v>
      </c>
      <c r="E1103" s="21">
        <f>_xlfn.XLOOKUP(D1103,MasterSheet!H:H,MasterSheet!F:F)</f>
        <v>3748.8</v>
      </c>
      <c r="F1103" s="22">
        <f>SUMIFS(MasterSheet!J:J, MasterSheet!B:B, B1103, MasterSheet!D:D, C1103, MasterSheet!H:H, D1103)</f>
        <v>1</v>
      </c>
      <c r="G1103" s="22">
        <f t="shared" si="69"/>
        <v>3748.8</v>
      </c>
      <c r="H1103" s="26">
        <f>SUMIFS(MasterSheet!K:K, MasterSheet!B:B, B1103, MasterSheet!D:D, C1103, MasterSheet!H:H, D1103)</f>
        <v>1</v>
      </c>
      <c r="I1103" s="26">
        <f t="shared" si="70"/>
        <v>3748.8</v>
      </c>
      <c r="J1103" s="28">
        <f>SUMIFS(MasterSheet!L:L, MasterSheet!B:B, B1103, MasterSheet!D:D, C1103, MasterSheet!H:H, D1103)</f>
        <v>0</v>
      </c>
      <c r="K1103" s="28">
        <f t="shared" si="71"/>
        <v>0</v>
      </c>
      <c r="L1103" s="21" t="str">
        <f>UPPER(VLOOKUP(D1103,MasterSheet!H:U,14,))</f>
        <v>BIOLEGEND</v>
      </c>
    </row>
    <row r="1104" spans="1:12" x14ac:dyDescent="0.25">
      <c r="A1104" s="21" t="str">
        <f t="shared" si="68"/>
        <v>BIOLEGEND</v>
      </c>
      <c r="B1104" s="21" t="str">
        <v>EED116829</v>
      </c>
      <c r="C1104" s="30">
        <v>45845</v>
      </c>
      <c r="D1104" s="21">
        <v>107215</v>
      </c>
      <c r="E1104" s="21">
        <f>_xlfn.XLOOKUP(D1104,MasterSheet!H:H,MasterSheet!F:F)</f>
        <v>7180.7999999999993</v>
      </c>
      <c r="F1104" s="22">
        <f>SUMIFS(MasterSheet!J:J, MasterSheet!B:B, B1104, MasterSheet!D:D, C1104, MasterSheet!H:H, D1104)</f>
        <v>1</v>
      </c>
      <c r="G1104" s="22">
        <f t="shared" si="69"/>
        <v>7180.7999999999993</v>
      </c>
      <c r="H1104" s="26">
        <f>SUMIFS(MasterSheet!K:K, MasterSheet!B:B, B1104, MasterSheet!D:D, C1104, MasterSheet!H:H, D1104)</f>
        <v>1</v>
      </c>
      <c r="I1104" s="26">
        <f t="shared" si="70"/>
        <v>7180.7999999999993</v>
      </c>
      <c r="J1104" s="28">
        <f>SUMIFS(MasterSheet!L:L, MasterSheet!B:B, B1104, MasterSheet!D:D, C1104, MasterSheet!H:H, D1104)</f>
        <v>0</v>
      </c>
      <c r="K1104" s="28">
        <f t="shared" si="71"/>
        <v>0</v>
      </c>
      <c r="L1104" s="21" t="str">
        <f>UPPER(VLOOKUP(D1104,MasterSheet!H:U,14,))</f>
        <v>BIOLEGEND</v>
      </c>
    </row>
    <row r="1105" spans="1:12" x14ac:dyDescent="0.25">
      <c r="A1105" s="21" t="str">
        <f t="shared" si="68"/>
        <v>BIOLEGEND</v>
      </c>
      <c r="B1105" s="21" t="str">
        <v>EED116829</v>
      </c>
      <c r="C1105" s="30">
        <v>45845</v>
      </c>
      <c r="D1105" s="21">
        <v>107641</v>
      </c>
      <c r="E1105" s="21">
        <f>_xlfn.XLOOKUP(D1105,MasterSheet!H:H,MasterSheet!F:F)</f>
        <v>18018</v>
      </c>
      <c r="F1105" s="22">
        <f>SUMIFS(MasterSheet!J:J, MasterSheet!B:B, B1105, MasterSheet!D:D, C1105, MasterSheet!H:H, D1105)</f>
        <v>1</v>
      </c>
      <c r="G1105" s="22">
        <f t="shared" si="69"/>
        <v>18018</v>
      </c>
      <c r="H1105" s="26">
        <f>SUMIFS(MasterSheet!K:K, MasterSheet!B:B, B1105, MasterSheet!D:D, C1105, MasterSheet!H:H, D1105)</f>
        <v>1</v>
      </c>
      <c r="I1105" s="26">
        <f t="shared" si="70"/>
        <v>18018</v>
      </c>
      <c r="J1105" s="28">
        <f>SUMIFS(MasterSheet!L:L, MasterSheet!B:B, B1105, MasterSheet!D:D, C1105, MasterSheet!H:H, D1105)</f>
        <v>0</v>
      </c>
      <c r="K1105" s="28">
        <f t="shared" si="71"/>
        <v>0</v>
      </c>
      <c r="L1105" s="21" t="str">
        <f>UPPER(VLOOKUP(D1105,MasterSheet!H:U,14,))</f>
        <v>BIOLEGEND</v>
      </c>
    </row>
    <row r="1106" spans="1:12" x14ac:dyDescent="0.25">
      <c r="A1106" s="21" t="str">
        <f t="shared" si="68"/>
        <v>BIOLEGEND</v>
      </c>
      <c r="B1106" s="21" t="str">
        <v>EED116829</v>
      </c>
      <c r="C1106" s="30">
        <v>45845</v>
      </c>
      <c r="D1106" s="21">
        <v>115537</v>
      </c>
      <c r="E1106" s="21">
        <f>_xlfn.XLOOKUP(D1106,MasterSheet!H:H,MasterSheet!F:F)</f>
        <v>10890</v>
      </c>
      <c r="F1106" s="22">
        <f>SUMIFS(MasterSheet!J:J, MasterSheet!B:B, B1106, MasterSheet!D:D, C1106, MasterSheet!H:H, D1106)</f>
        <v>1</v>
      </c>
      <c r="G1106" s="22">
        <f t="shared" si="69"/>
        <v>10890</v>
      </c>
      <c r="H1106" s="26">
        <f>SUMIFS(MasterSheet!K:K, MasterSheet!B:B, B1106, MasterSheet!D:D, C1106, MasterSheet!H:H, D1106)</f>
        <v>1</v>
      </c>
      <c r="I1106" s="26">
        <f t="shared" si="70"/>
        <v>10890</v>
      </c>
      <c r="J1106" s="28">
        <f>SUMIFS(MasterSheet!L:L, MasterSheet!B:B, B1106, MasterSheet!D:D, C1106, MasterSheet!H:H, D1106)</f>
        <v>0</v>
      </c>
      <c r="K1106" s="28">
        <f t="shared" si="71"/>
        <v>0</v>
      </c>
      <c r="L1106" s="21" t="str">
        <f>UPPER(VLOOKUP(D1106,MasterSheet!H:U,14,))</f>
        <v>BIOLEGEND</v>
      </c>
    </row>
    <row r="1107" spans="1:12" x14ac:dyDescent="0.25">
      <c r="A1107" s="21" t="str">
        <f t="shared" si="68"/>
        <v>BIOLEGEND</v>
      </c>
      <c r="B1107" s="21" t="str">
        <v>EED116829</v>
      </c>
      <c r="C1107" s="30">
        <v>45845</v>
      </c>
      <c r="D1107" s="21">
        <v>115538</v>
      </c>
      <c r="E1107" s="21">
        <f>_xlfn.XLOOKUP(D1107,MasterSheet!H:H,MasterSheet!F:F)</f>
        <v>24684</v>
      </c>
      <c r="F1107" s="22">
        <f>SUMIFS(MasterSheet!J:J, MasterSheet!B:B, B1107, MasterSheet!D:D, C1107, MasterSheet!H:H, D1107)</f>
        <v>1</v>
      </c>
      <c r="G1107" s="22">
        <f t="shared" si="69"/>
        <v>24684</v>
      </c>
      <c r="H1107" s="26">
        <f>SUMIFS(MasterSheet!K:K, MasterSheet!B:B, B1107, MasterSheet!D:D, C1107, MasterSheet!H:H, D1107)</f>
        <v>1</v>
      </c>
      <c r="I1107" s="26">
        <f t="shared" si="70"/>
        <v>24684</v>
      </c>
      <c r="J1107" s="28">
        <f>SUMIFS(MasterSheet!L:L, MasterSheet!B:B, B1107, MasterSheet!D:D, C1107, MasterSheet!H:H, D1107)</f>
        <v>0</v>
      </c>
      <c r="K1107" s="28">
        <f t="shared" si="71"/>
        <v>0</v>
      </c>
      <c r="L1107" s="21" t="str">
        <f>UPPER(VLOOKUP(D1107,MasterSheet!H:U,14,))</f>
        <v>BIOLEGEND</v>
      </c>
    </row>
    <row r="1108" spans="1:12" x14ac:dyDescent="0.25">
      <c r="A1108" s="21" t="str">
        <f t="shared" si="68"/>
        <v>BIOLEGEND</v>
      </c>
      <c r="B1108" s="21" t="str">
        <v>EED116829</v>
      </c>
      <c r="C1108" s="30">
        <v>45845</v>
      </c>
      <c r="D1108" s="21">
        <v>117429</v>
      </c>
      <c r="E1108" s="21">
        <f>_xlfn.XLOOKUP(D1108,MasterSheet!H:H,MasterSheet!F:F)</f>
        <v>16500</v>
      </c>
      <c r="F1108" s="22">
        <f>SUMIFS(MasterSheet!J:J, MasterSheet!B:B, B1108, MasterSheet!D:D, C1108, MasterSheet!H:H, D1108)</f>
        <v>1</v>
      </c>
      <c r="G1108" s="22">
        <f t="shared" si="69"/>
        <v>16500</v>
      </c>
      <c r="H1108" s="26">
        <f>SUMIFS(MasterSheet!K:K, MasterSheet!B:B, B1108, MasterSheet!D:D, C1108, MasterSheet!H:H, D1108)</f>
        <v>1</v>
      </c>
      <c r="I1108" s="26">
        <f t="shared" si="70"/>
        <v>16500</v>
      </c>
      <c r="J1108" s="28">
        <f>SUMIFS(MasterSheet!L:L, MasterSheet!B:B, B1108, MasterSheet!D:D, C1108, MasterSheet!H:H, D1108)</f>
        <v>0</v>
      </c>
      <c r="K1108" s="28">
        <f t="shared" si="71"/>
        <v>0</v>
      </c>
      <c r="L1108" s="21" t="str">
        <f>UPPER(VLOOKUP(D1108,MasterSheet!H:U,14,))</f>
        <v>BIOLEGEND</v>
      </c>
    </row>
    <row r="1109" spans="1:12" x14ac:dyDescent="0.25">
      <c r="A1109" s="21" t="str">
        <f t="shared" si="68"/>
        <v>BIOLEGEND</v>
      </c>
      <c r="B1109" s="21" t="str">
        <v>EED116829</v>
      </c>
      <c r="C1109" s="30">
        <v>45845</v>
      </c>
      <c r="D1109" s="21">
        <v>135259</v>
      </c>
      <c r="E1109" s="21">
        <f>_xlfn.XLOOKUP(D1109,MasterSheet!H:H,MasterSheet!F:F)</f>
        <v>5808</v>
      </c>
      <c r="F1109" s="22">
        <f>SUMIFS(MasterSheet!J:J, MasterSheet!B:B, B1109, MasterSheet!D:D, C1109, MasterSheet!H:H, D1109)</f>
        <v>1</v>
      </c>
      <c r="G1109" s="22">
        <f t="shared" si="69"/>
        <v>5808</v>
      </c>
      <c r="H1109" s="26">
        <f>SUMIFS(MasterSheet!K:K, MasterSheet!B:B, B1109, MasterSheet!D:D, C1109, MasterSheet!H:H, D1109)</f>
        <v>1</v>
      </c>
      <c r="I1109" s="26">
        <f t="shared" si="70"/>
        <v>5808</v>
      </c>
      <c r="J1109" s="28">
        <f>SUMIFS(MasterSheet!L:L, MasterSheet!B:B, B1109, MasterSheet!D:D, C1109, MasterSheet!H:H, D1109)</f>
        <v>0</v>
      </c>
      <c r="K1109" s="28">
        <f t="shared" si="71"/>
        <v>0</v>
      </c>
      <c r="L1109" s="21" t="str">
        <f>UPPER(VLOOKUP(D1109,MasterSheet!H:U,14,))</f>
        <v>BIOLEGEND</v>
      </c>
    </row>
    <row r="1110" spans="1:12" x14ac:dyDescent="0.25">
      <c r="A1110" s="21" t="str">
        <f t="shared" si="68"/>
        <v>BIOLEGEND</v>
      </c>
      <c r="B1110" s="21" t="str">
        <v>EED116829</v>
      </c>
      <c r="C1110" s="30">
        <v>45845</v>
      </c>
      <c r="D1110" s="21">
        <v>145521</v>
      </c>
      <c r="E1110" s="21">
        <f>_xlfn.XLOOKUP(D1110,MasterSheet!H:H,MasterSheet!F:F)</f>
        <v>8408.4</v>
      </c>
      <c r="F1110" s="22">
        <f>SUMIFS(MasterSheet!J:J, MasterSheet!B:B, B1110, MasterSheet!D:D, C1110, MasterSheet!H:H, D1110)</f>
        <v>1</v>
      </c>
      <c r="G1110" s="22">
        <f t="shared" si="69"/>
        <v>8408.4</v>
      </c>
      <c r="H1110" s="26">
        <f>SUMIFS(MasterSheet!K:K, MasterSheet!B:B, B1110, MasterSheet!D:D, C1110, MasterSheet!H:H, D1110)</f>
        <v>1</v>
      </c>
      <c r="I1110" s="26">
        <f t="shared" si="70"/>
        <v>8408.4</v>
      </c>
      <c r="J1110" s="28">
        <f>SUMIFS(MasterSheet!L:L, MasterSheet!B:B, B1110, MasterSheet!D:D, C1110, MasterSheet!H:H, D1110)</f>
        <v>0</v>
      </c>
      <c r="K1110" s="28">
        <f t="shared" si="71"/>
        <v>0</v>
      </c>
      <c r="L1110" s="21" t="str">
        <f>UPPER(VLOOKUP(D1110,MasterSheet!H:U,14,))</f>
        <v>BIOLEGEND</v>
      </c>
    </row>
    <row r="1111" spans="1:12" x14ac:dyDescent="0.25">
      <c r="A1111" s="21" t="str">
        <f t="shared" si="68"/>
        <v>BIOLEGEND</v>
      </c>
      <c r="B1111" s="21" t="str">
        <v>EED116829</v>
      </c>
      <c r="C1111" s="30">
        <v>45845</v>
      </c>
      <c r="D1111" s="21">
        <v>285205</v>
      </c>
      <c r="E1111" s="21">
        <f>_xlfn.XLOOKUP(D1111,MasterSheet!H:H,MasterSheet!F:F)</f>
        <v>25344</v>
      </c>
      <c r="F1111" s="22">
        <f>SUMIFS(MasterSheet!J:J, MasterSheet!B:B, B1111, MasterSheet!D:D, C1111, MasterSheet!H:H, D1111)</f>
        <v>1</v>
      </c>
      <c r="G1111" s="22">
        <f t="shared" si="69"/>
        <v>25344</v>
      </c>
      <c r="H1111" s="26">
        <f>SUMIFS(MasterSheet!K:K, MasterSheet!B:B, B1111, MasterSheet!D:D, C1111, MasterSheet!H:H, D1111)</f>
        <v>1</v>
      </c>
      <c r="I1111" s="26">
        <f t="shared" si="70"/>
        <v>25344</v>
      </c>
      <c r="J1111" s="28">
        <f>SUMIFS(MasterSheet!L:L, MasterSheet!B:B, B1111, MasterSheet!D:D, C1111, MasterSheet!H:H, D1111)</f>
        <v>0</v>
      </c>
      <c r="K1111" s="28">
        <f t="shared" si="71"/>
        <v>0</v>
      </c>
      <c r="L1111" s="21" t="str">
        <f>UPPER(VLOOKUP(D1111,MasterSheet!H:U,14,))</f>
        <v>BIOLEGEND</v>
      </c>
    </row>
    <row r="1112" spans="1:12" x14ac:dyDescent="0.25">
      <c r="A1112" s="21" t="str">
        <f t="shared" si="68"/>
        <v>BIOLEGEND</v>
      </c>
      <c r="B1112" s="21" t="str">
        <v>EED116829</v>
      </c>
      <c r="C1112" s="30">
        <v>45845</v>
      </c>
      <c r="D1112" s="21">
        <v>320011</v>
      </c>
      <c r="E1112" s="21">
        <f>_xlfn.XLOOKUP(D1112,MasterSheet!H:H,MasterSheet!F:F)</f>
        <v>9926.4</v>
      </c>
      <c r="F1112" s="22">
        <f>SUMIFS(MasterSheet!J:J, MasterSheet!B:B, B1112, MasterSheet!D:D, C1112, MasterSheet!H:H, D1112)</f>
        <v>1</v>
      </c>
      <c r="G1112" s="22">
        <f t="shared" si="69"/>
        <v>9926.4</v>
      </c>
      <c r="H1112" s="26">
        <f>SUMIFS(MasterSheet!K:K, MasterSheet!B:B, B1112, MasterSheet!D:D, C1112, MasterSheet!H:H, D1112)</f>
        <v>1</v>
      </c>
      <c r="I1112" s="26">
        <f t="shared" si="70"/>
        <v>9926.4</v>
      </c>
      <c r="J1112" s="28">
        <f>SUMIFS(MasterSheet!L:L, MasterSheet!B:B, B1112, MasterSheet!D:D, C1112, MasterSheet!H:H, D1112)</f>
        <v>0</v>
      </c>
      <c r="K1112" s="28">
        <f t="shared" si="71"/>
        <v>0</v>
      </c>
      <c r="L1112" s="21" t="str">
        <f>UPPER(VLOOKUP(D1112,MasterSheet!H:U,14,))</f>
        <v>BIOLEGEND</v>
      </c>
    </row>
    <row r="1113" spans="1:12" x14ac:dyDescent="0.25">
      <c r="A1113" s="21" t="str">
        <f t="shared" si="68"/>
        <v>BIOLEGEND</v>
      </c>
      <c r="B1113" s="21" t="str">
        <v>EED116829</v>
      </c>
      <c r="C1113" s="30">
        <v>45845</v>
      </c>
      <c r="D1113" s="21">
        <v>320012</v>
      </c>
      <c r="E1113" s="21">
        <f>_xlfn.XLOOKUP(D1113,MasterSheet!H:H,MasterSheet!F:F)</f>
        <v>19536</v>
      </c>
      <c r="F1113" s="22">
        <f>SUMIFS(MasterSheet!J:J, MasterSheet!B:B, B1113, MasterSheet!D:D, C1113, MasterSheet!H:H, D1113)</f>
        <v>1</v>
      </c>
      <c r="G1113" s="22">
        <f t="shared" si="69"/>
        <v>19536</v>
      </c>
      <c r="H1113" s="26">
        <f>SUMIFS(MasterSheet!K:K, MasterSheet!B:B, B1113, MasterSheet!D:D, C1113, MasterSheet!H:H, D1113)</f>
        <v>1</v>
      </c>
      <c r="I1113" s="26">
        <f t="shared" si="70"/>
        <v>19536</v>
      </c>
      <c r="J1113" s="28">
        <f>SUMIFS(MasterSheet!L:L, MasterSheet!B:B, B1113, MasterSheet!D:D, C1113, MasterSheet!H:H, D1113)</f>
        <v>0</v>
      </c>
      <c r="K1113" s="28">
        <f t="shared" si="71"/>
        <v>0</v>
      </c>
      <c r="L1113" s="21" t="str">
        <f>UPPER(VLOOKUP(D1113,MasterSheet!H:U,14,))</f>
        <v>BIOLEGEND</v>
      </c>
    </row>
    <row r="1114" spans="1:12" x14ac:dyDescent="0.25">
      <c r="A1114" s="21" t="str">
        <f t="shared" si="68"/>
        <v>BIOLEGEND</v>
      </c>
      <c r="B1114" s="21" t="str">
        <v>EED116829</v>
      </c>
      <c r="C1114" s="30">
        <v>45845</v>
      </c>
      <c r="D1114" s="21">
        <v>405719</v>
      </c>
      <c r="E1114" s="21">
        <f>_xlfn.XLOOKUP(D1114,MasterSheet!H:H,MasterSheet!F:F)</f>
        <v>6811.2000000000007</v>
      </c>
      <c r="F1114" s="22">
        <f>SUMIFS(MasterSheet!J:J, MasterSheet!B:B, B1114, MasterSheet!D:D, C1114, MasterSheet!H:H, D1114)</f>
        <v>1</v>
      </c>
      <c r="G1114" s="22">
        <f t="shared" si="69"/>
        <v>6811.2000000000007</v>
      </c>
      <c r="H1114" s="26">
        <f>SUMIFS(MasterSheet!K:K, MasterSheet!B:B, B1114, MasterSheet!D:D, C1114, MasterSheet!H:H, D1114)</f>
        <v>1</v>
      </c>
      <c r="I1114" s="26">
        <f t="shared" si="70"/>
        <v>6811.2000000000007</v>
      </c>
      <c r="J1114" s="28">
        <f>SUMIFS(MasterSheet!L:L, MasterSheet!B:B, B1114, MasterSheet!D:D, C1114, MasterSheet!H:H, D1114)</f>
        <v>0</v>
      </c>
      <c r="K1114" s="28">
        <f t="shared" si="71"/>
        <v>0</v>
      </c>
      <c r="L1114" s="21" t="str">
        <f>UPPER(VLOOKUP(D1114,MasterSheet!H:U,14,))</f>
        <v>BIOLEGEND</v>
      </c>
    </row>
    <row r="1115" spans="1:12" x14ac:dyDescent="0.25">
      <c r="A1115" s="21" t="str">
        <f t="shared" si="68"/>
        <v>BIOLEGEND</v>
      </c>
      <c r="B1115" s="21" t="str">
        <v>EED116829</v>
      </c>
      <c r="C1115" s="30">
        <v>45845</v>
      </c>
      <c r="D1115" s="21">
        <v>405720</v>
      </c>
      <c r="E1115" s="21">
        <f>_xlfn.XLOOKUP(D1115,MasterSheet!H:H,MasterSheet!F:F)</f>
        <v>17952</v>
      </c>
      <c r="F1115" s="22">
        <f>SUMIFS(MasterSheet!J:J, MasterSheet!B:B, B1115, MasterSheet!D:D, C1115, MasterSheet!H:H, D1115)</f>
        <v>1</v>
      </c>
      <c r="G1115" s="22">
        <f t="shared" si="69"/>
        <v>17952</v>
      </c>
      <c r="H1115" s="26">
        <f>SUMIFS(MasterSheet!K:K, MasterSheet!B:B, B1115, MasterSheet!D:D, C1115, MasterSheet!H:H, D1115)</f>
        <v>1</v>
      </c>
      <c r="I1115" s="26">
        <f t="shared" si="70"/>
        <v>17952</v>
      </c>
      <c r="J1115" s="28">
        <f>SUMIFS(MasterSheet!L:L, MasterSheet!B:B, B1115, MasterSheet!D:D, C1115, MasterSheet!H:H, D1115)</f>
        <v>0</v>
      </c>
      <c r="K1115" s="28">
        <f t="shared" si="71"/>
        <v>0</v>
      </c>
      <c r="L1115" s="21" t="str">
        <f>UPPER(VLOOKUP(D1115,MasterSheet!H:U,14,))</f>
        <v>BIOLEGEND</v>
      </c>
    </row>
    <row r="1116" spans="1:12" x14ac:dyDescent="0.25">
      <c r="A1116" s="21" t="str">
        <f t="shared" si="68"/>
        <v>BIOLEGEND</v>
      </c>
      <c r="B1116" s="21" t="str">
        <v>EED116829</v>
      </c>
      <c r="C1116" s="30">
        <v>45845</v>
      </c>
      <c r="D1116" s="21">
        <v>406509</v>
      </c>
      <c r="E1116" s="21">
        <f>_xlfn.XLOOKUP(D1116,MasterSheet!H:H,MasterSheet!F:F)</f>
        <v>15628.8</v>
      </c>
      <c r="F1116" s="22">
        <f>SUMIFS(MasterSheet!J:J, MasterSheet!B:B, B1116, MasterSheet!D:D, C1116, MasterSheet!H:H, D1116)</f>
        <v>1</v>
      </c>
      <c r="G1116" s="22">
        <f t="shared" si="69"/>
        <v>15628.8</v>
      </c>
      <c r="H1116" s="26">
        <f>SUMIFS(MasterSheet!K:K, MasterSheet!B:B, B1116, MasterSheet!D:D, C1116, MasterSheet!H:H, D1116)</f>
        <v>1</v>
      </c>
      <c r="I1116" s="26">
        <f t="shared" si="70"/>
        <v>15628.8</v>
      </c>
      <c r="J1116" s="28">
        <f>SUMIFS(MasterSheet!L:L, MasterSheet!B:B, B1116, MasterSheet!D:D, C1116, MasterSheet!H:H, D1116)</f>
        <v>0</v>
      </c>
      <c r="K1116" s="28">
        <f t="shared" si="71"/>
        <v>0</v>
      </c>
      <c r="L1116" s="21" t="str">
        <f>UPPER(VLOOKUP(D1116,MasterSheet!H:U,14,))</f>
        <v>BIOLEGEND</v>
      </c>
    </row>
    <row r="1117" spans="1:12" x14ac:dyDescent="0.25">
      <c r="A1117" s="21" t="str">
        <f t="shared" si="68"/>
        <v>DHARMACON</v>
      </c>
      <c r="B1117" s="21" t="str">
        <v>O062425IN3302513G</v>
      </c>
      <c r="C1117" s="30">
        <v>45845</v>
      </c>
      <c r="D1117" s="21" t="str">
        <v>CTM-1157442</v>
      </c>
      <c r="E1117" s="21">
        <f>_xlfn.XLOOKUP(D1117,MasterSheet!H:H,MasterSheet!F:F)</f>
        <v>64402.8</v>
      </c>
      <c r="F1117" s="22">
        <f>SUMIFS(MasterSheet!J:J, MasterSheet!B:B, B1117, MasterSheet!D:D, C1117, MasterSheet!H:H, D1117)</f>
        <v>1</v>
      </c>
      <c r="G1117" s="22">
        <f t="shared" si="69"/>
        <v>64402.8</v>
      </c>
      <c r="H1117" s="26">
        <f>SUMIFS(MasterSheet!K:K, MasterSheet!B:B, B1117, MasterSheet!D:D, C1117, MasterSheet!H:H, D1117)</f>
        <v>1</v>
      </c>
      <c r="I1117" s="26">
        <f t="shared" si="70"/>
        <v>64402.8</v>
      </c>
      <c r="J1117" s="28">
        <f>SUMIFS(MasterSheet!L:L, MasterSheet!B:B, B1117, MasterSheet!D:D, C1117, MasterSheet!H:H, D1117)</f>
        <v>0</v>
      </c>
      <c r="K1117" s="28">
        <f t="shared" si="71"/>
        <v>0</v>
      </c>
      <c r="L1117" s="21" t="str">
        <f>UPPER(VLOOKUP(D1117,MasterSheet!H:U,14,))</f>
        <v>DHARMACON</v>
      </c>
    </row>
    <row r="1118" spans="1:12" x14ac:dyDescent="0.25">
      <c r="A1118" s="21" t="str">
        <f t="shared" si="68"/>
        <v>DHARMACON</v>
      </c>
      <c r="B1118" s="21" t="str">
        <v>O062425IN3302513G</v>
      </c>
      <c r="C1118" s="30">
        <v>45845</v>
      </c>
      <c r="D1118" s="21" t="str">
        <v>CTM-1157443</v>
      </c>
      <c r="E1118" s="21">
        <f>_xlfn.XLOOKUP(D1118,MasterSheet!H:H,MasterSheet!F:F)</f>
        <v>64402.8</v>
      </c>
      <c r="F1118" s="22">
        <f>SUMIFS(MasterSheet!J:J, MasterSheet!B:B, B1118, MasterSheet!D:D, C1118, MasterSheet!H:H, D1118)</f>
        <v>1</v>
      </c>
      <c r="G1118" s="22">
        <f t="shared" si="69"/>
        <v>64402.8</v>
      </c>
      <c r="H1118" s="26">
        <f>SUMIFS(MasterSheet!K:K, MasterSheet!B:B, B1118, MasterSheet!D:D, C1118, MasterSheet!H:H, D1118)</f>
        <v>1</v>
      </c>
      <c r="I1118" s="26">
        <f t="shared" si="70"/>
        <v>64402.8</v>
      </c>
      <c r="J1118" s="28">
        <f>SUMIFS(MasterSheet!L:L, MasterSheet!B:B, B1118, MasterSheet!D:D, C1118, MasterSheet!H:H, D1118)</f>
        <v>0</v>
      </c>
      <c r="K1118" s="28">
        <f t="shared" si="71"/>
        <v>0</v>
      </c>
      <c r="L1118" s="21" t="str">
        <f>UPPER(VLOOKUP(D1118,MasterSheet!H:U,14,))</f>
        <v>DHARMACON</v>
      </c>
    </row>
    <row r="1119" spans="1:12" x14ac:dyDescent="0.25">
      <c r="A1119" s="21" t="str">
        <f t="shared" si="68"/>
        <v>DHARMACON</v>
      </c>
      <c r="B1119" s="21" t="str">
        <v>O062425IN3302513G</v>
      </c>
      <c r="C1119" s="30">
        <v>45845</v>
      </c>
      <c r="D1119" s="21" t="str">
        <v>CTM-1157444</v>
      </c>
      <c r="E1119" s="21">
        <f>_xlfn.XLOOKUP(D1119,MasterSheet!H:H,MasterSheet!F:F)</f>
        <v>64402.8</v>
      </c>
      <c r="F1119" s="22">
        <f>SUMIFS(MasterSheet!J:J, MasterSheet!B:B, B1119, MasterSheet!D:D, C1119, MasterSheet!H:H, D1119)</f>
        <v>1</v>
      </c>
      <c r="G1119" s="22">
        <f t="shared" si="69"/>
        <v>64402.8</v>
      </c>
      <c r="H1119" s="26">
        <f>SUMIFS(MasterSheet!K:K, MasterSheet!B:B, B1119, MasterSheet!D:D, C1119, MasterSheet!H:H, D1119)</f>
        <v>1</v>
      </c>
      <c r="I1119" s="26">
        <f t="shared" si="70"/>
        <v>64402.8</v>
      </c>
      <c r="J1119" s="28">
        <f>SUMIFS(MasterSheet!L:L, MasterSheet!B:B, B1119, MasterSheet!D:D, C1119, MasterSheet!H:H, D1119)</f>
        <v>0</v>
      </c>
      <c r="K1119" s="28">
        <f t="shared" si="71"/>
        <v>0</v>
      </c>
      <c r="L1119" s="21" t="str">
        <f>UPPER(VLOOKUP(D1119,MasterSheet!H:U,14,))</f>
        <v>DHARMACON</v>
      </c>
    </row>
    <row r="1120" spans="1:12" x14ac:dyDescent="0.25">
      <c r="A1120" s="21" t="str">
        <f t="shared" si="68"/>
        <v>DHARMACON</v>
      </c>
      <c r="B1120" s="21" t="str">
        <v>O062425IN3302513G</v>
      </c>
      <c r="C1120" s="30">
        <v>45845</v>
      </c>
      <c r="D1120" s="21" t="str">
        <v>D-001810-01-20</v>
      </c>
      <c r="E1120" s="21">
        <f>_xlfn.XLOOKUP(D1120,MasterSheet!H:H,MasterSheet!F:F)</f>
        <v>35464</v>
      </c>
      <c r="F1120" s="22">
        <f>SUMIFS(MasterSheet!J:J, MasterSheet!B:B, B1120, MasterSheet!D:D, C1120, MasterSheet!H:H, D1120)</f>
        <v>1</v>
      </c>
      <c r="G1120" s="22">
        <f t="shared" si="69"/>
        <v>35464</v>
      </c>
      <c r="H1120" s="26">
        <f>SUMIFS(MasterSheet!K:K, MasterSheet!B:B, B1120, MasterSheet!D:D, C1120, MasterSheet!H:H, D1120)</f>
        <v>1</v>
      </c>
      <c r="I1120" s="26">
        <f t="shared" si="70"/>
        <v>35464</v>
      </c>
      <c r="J1120" s="28">
        <f>SUMIFS(MasterSheet!L:L, MasterSheet!B:B, B1120, MasterSheet!D:D, C1120, MasterSheet!H:H, D1120)</f>
        <v>0</v>
      </c>
      <c r="K1120" s="28">
        <f t="shared" si="71"/>
        <v>0</v>
      </c>
      <c r="L1120" s="21" t="str">
        <f>UPPER(VLOOKUP(D1120,MasterSheet!H:U,14,))</f>
        <v>DHARMACON</v>
      </c>
    </row>
    <row r="1121" spans="1:12" x14ac:dyDescent="0.25">
      <c r="A1121" s="21" t="str">
        <f t="shared" si="68"/>
        <v>DHARMACON</v>
      </c>
      <c r="B1121" s="21" t="str">
        <v>O062425IN3302513G</v>
      </c>
      <c r="C1121" s="30">
        <v>45845</v>
      </c>
      <c r="D1121" s="21" t="str">
        <v>M-009837-00-0005</v>
      </c>
      <c r="E1121" s="21">
        <f>_xlfn.XLOOKUP(D1121,MasterSheet!H:H,MasterSheet!F:F)</f>
        <v>25608</v>
      </c>
      <c r="F1121" s="22">
        <f>SUMIFS(MasterSheet!J:J, MasterSheet!B:B, B1121, MasterSheet!D:D, C1121, MasterSheet!H:H, D1121)</f>
        <v>1</v>
      </c>
      <c r="G1121" s="22">
        <f t="shared" si="69"/>
        <v>25608</v>
      </c>
      <c r="H1121" s="26">
        <f>SUMIFS(MasterSheet!K:K, MasterSheet!B:B, B1121, MasterSheet!D:D, C1121, MasterSheet!H:H, D1121)</f>
        <v>1</v>
      </c>
      <c r="I1121" s="26">
        <f t="shared" si="70"/>
        <v>25608</v>
      </c>
      <c r="J1121" s="28">
        <f>SUMIFS(MasterSheet!L:L, MasterSheet!B:B, B1121, MasterSheet!D:D, C1121, MasterSheet!H:H, D1121)</f>
        <v>0</v>
      </c>
      <c r="K1121" s="28">
        <f t="shared" si="71"/>
        <v>0</v>
      </c>
      <c r="L1121" s="21" t="str">
        <f>UPPER(VLOOKUP(D1121,MasterSheet!H:U,14,))</f>
        <v>DHARMACON</v>
      </c>
    </row>
    <row r="1122" spans="1:12" x14ac:dyDescent="0.25">
      <c r="A1122" s="21" t="str">
        <f t="shared" si="68"/>
        <v>DHARMACON</v>
      </c>
      <c r="B1122" s="21" t="str">
        <v>O062425IN3302513G</v>
      </c>
      <c r="C1122" s="30">
        <v>45845</v>
      </c>
      <c r="D1122" s="21" t="str">
        <v>M-020466-01-0005</v>
      </c>
      <c r="E1122" s="21">
        <f>_xlfn.XLOOKUP(D1122,MasterSheet!H:H,MasterSheet!F:F)</f>
        <v>25608</v>
      </c>
      <c r="F1122" s="22">
        <f>SUMIFS(MasterSheet!J:J, MasterSheet!B:B, B1122, MasterSheet!D:D, C1122, MasterSheet!H:H, D1122)</f>
        <v>1</v>
      </c>
      <c r="G1122" s="22">
        <f t="shared" si="69"/>
        <v>25608</v>
      </c>
      <c r="H1122" s="26">
        <f>SUMIFS(MasterSheet!K:K, MasterSheet!B:B, B1122, MasterSheet!D:D, C1122, MasterSheet!H:H, D1122)</f>
        <v>1</v>
      </c>
      <c r="I1122" s="26">
        <f t="shared" si="70"/>
        <v>25608</v>
      </c>
      <c r="J1122" s="28">
        <f>SUMIFS(MasterSheet!L:L, MasterSheet!B:B, B1122, MasterSheet!D:D, C1122, MasterSheet!H:H, D1122)</f>
        <v>0</v>
      </c>
      <c r="K1122" s="28">
        <f t="shared" si="71"/>
        <v>0</v>
      </c>
      <c r="L1122" s="21" t="str">
        <f>UPPER(VLOOKUP(D1122,MasterSheet!H:U,14,))</f>
        <v>DHARMACON</v>
      </c>
    </row>
    <row r="1123" spans="1:12" x14ac:dyDescent="0.25">
      <c r="A1123" s="21" t="str">
        <f t="shared" si="68"/>
        <v>DHARMACON</v>
      </c>
      <c r="B1123" s="21" t="str">
        <v>O062425IN3302513G</v>
      </c>
      <c r="C1123" s="30">
        <v>45845</v>
      </c>
      <c r="D1123" s="21" t="str">
        <v>M-018929-00-0005</v>
      </c>
      <c r="E1123" s="21">
        <f>_xlfn.XLOOKUP(D1123,MasterSheet!H:H,MasterSheet!F:F)</f>
        <v>25608</v>
      </c>
      <c r="F1123" s="22">
        <f>SUMIFS(MasterSheet!J:J, MasterSheet!B:B, B1123, MasterSheet!D:D, C1123, MasterSheet!H:H, D1123)</f>
        <v>1</v>
      </c>
      <c r="G1123" s="22">
        <f t="shared" si="69"/>
        <v>25608</v>
      </c>
      <c r="H1123" s="26">
        <f>SUMIFS(MasterSheet!K:K, MasterSheet!B:B, B1123, MasterSheet!D:D, C1123, MasterSheet!H:H, D1123)</f>
        <v>1</v>
      </c>
      <c r="I1123" s="26">
        <f t="shared" si="70"/>
        <v>25608</v>
      </c>
      <c r="J1123" s="28">
        <f>SUMIFS(MasterSheet!L:L, MasterSheet!B:B, B1123, MasterSheet!D:D, C1123, MasterSheet!H:H, D1123)</f>
        <v>0</v>
      </c>
      <c r="K1123" s="28">
        <f t="shared" si="71"/>
        <v>0</v>
      </c>
      <c r="L1123" s="21" t="str">
        <f>UPPER(VLOOKUP(D1123,MasterSheet!H:U,14,))</f>
        <v>DHARMACON</v>
      </c>
    </row>
    <row r="1124" spans="1:12" x14ac:dyDescent="0.25">
      <c r="A1124" s="21" t="str">
        <f t="shared" si="68"/>
        <v>DHARMACON</v>
      </c>
      <c r="B1124" s="21" t="str">
        <v>O062425IN3302513G</v>
      </c>
      <c r="C1124" s="30">
        <v>45845</v>
      </c>
      <c r="D1124" s="21" t="str">
        <v>M-005326-00-0005</v>
      </c>
      <c r="E1124" s="21">
        <f>_xlfn.XLOOKUP(D1124,MasterSheet!H:H,MasterSheet!F:F)</f>
        <v>25608</v>
      </c>
      <c r="F1124" s="22">
        <f>SUMIFS(MasterSheet!J:J, MasterSheet!B:B, B1124, MasterSheet!D:D, C1124, MasterSheet!H:H, D1124)</f>
        <v>1</v>
      </c>
      <c r="G1124" s="22">
        <f t="shared" si="69"/>
        <v>25608</v>
      </c>
      <c r="H1124" s="26">
        <f>SUMIFS(MasterSheet!K:K, MasterSheet!B:B, B1124, MasterSheet!D:D, C1124, MasterSheet!H:H, D1124)</f>
        <v>1</v>
      </c>
      <c r="I1124" s="26">
        <f t="shared" si="70"/>
        <v>25608</v>
      </c>
      <c r="J1124" s="28">
        <f>SUMIFS(MasterSheet!L:L, MasterSheet!B:B, B1124, MasterSheet!D:D, C1124, MasterSheet!H:H, D1124)</f>
        <v>0</v>
      </c>
      <c r="K1124" s="28">
        <f t="shared" si="71"/>
        <v>0</v>
      </c>
      <c r="L1124" s="21" t="str">
        <f>UPPER(VLOOKUP(D1124,MasterSheet!H:U,14,))</f>
        <v>DHARMACON</v>
      </c>
    </row>
    <row r="1125" spans="1:12" x14ac:dyDescent="0.25">
      <c r="A1125" s="21" t="str">
        <f t="shared" si="68"/>
        <v>DHARMACON</v>
      </c>
      <c r="B1125" s="21" t="str">
        <v>O062425IN3302513G</v>
      </c>
      <c r="C1125" s="30">
        <v>45845</v>
      </c>
      <c r="D1125" s="21" t="str">
        <v>M-014650-00-0005</v>
      </c>
      <c r="E1125" s="21">
        <f>_xlfn.XLOOKUP(D1125,MasterSheet!H:H,MasterSheet!F:F)</f>
        <v>25608</v>
      </c>
      <c r="F1125" s="22">
        <f>SUMIFS(MasterSheet!J:J, MasterSheet!B:B, B1125, MasterSheet!D:D, C1125, MasterSheet!H:H, D1125)</f>
        <v>1</v>
      </c>
      <c r="G1125" s="22">
        <f t="shared" si="69"/>
        <v>25608</v>
      </c>
      <c r="H1125" s="26">
        <f>SUMIFS(MasterSheet!K:K, MasterSheet!B:B, B1125, MasterSheet!D:D, C1125, MasterSheet!H:H, D1125)</f>
        <v>1</v>
      </c>
      <c r="I1125" s="26">
        <f t="shared" si="70"/>
        <v>25608</v>
      </c>
      <c r="J1125" s="28">
        <f>SUMIFS(MasterSheet!L:L, MasterSheet!B:B, B1125, MasterSheet!D:D, C1125, MasterSheet!H:H, D1125)</f>
        <v>0</v>
      </c>
      <c r="K1125" s="28">
        <f t="shared" si="71"/>
        <v>0</v>
      </c>
      <c r="L1125" s="21" t="str">
        <f>UPPER(VLOOKUP(D1125,MasterSheet!H:U,14,))</f>
        <v>DHARMACON</v>
      </c>
    </row>
    <row r="1126" spans="1:12" x14ac:dyDescent="0.25">
      <c r="A1126" s="21" t="str">
        <f t="shared" si="68"/>
        <v>DHARMACON</v>
      </c>
      <c r="B1126" s="21" t="str">
        <v>O062425IN3302513G</v>
      </c>
      <c r="C1126" s="30">
        <v>45845</v>
      </c>
      <c r="D1126" s="21" t="str">
        <v>M-004401-03-0005</v>
      </c>
      <c r="E1126" s="21">
        <f>_xlfn.XLOOKUP(D1126,MasterSheet!H:H,MasterSheet!F:F)</f>
        <v>25608</v>
      </c>
      <c r="F1126" s="22">
        <f>SUMIFS(MasterSheet!J:J, MasterSheet!B:B, B1126, MasterSheet!D:D, C1126, MasterSheet!H:H, D1126)</f>
        <v>1</v>
      </c>
      <c r="G1126" s="22">
        <f t="shared" si="69"/>
        <v>25608</v>
      </c>
      <c r="H1126" s="26">
        <f>SUMIFS(MasterSheet!K:K, MasterSheet!B:B, B1126, MasterSheet!D:D, C1126, MasterSheet!H:H, D1126)</f>
        <v>1</v>
      </c>
      <c r="I1126" s="26">
        <f t="shared" si="70"/>
        <v>25608</v>
      </c>
      <c r="J1126" s="28">
        <f>SUMIFS(MasterSheet!L:L, MasterSheet!B:B, B1126, MasterSheet!D:D, C1126, MasterSheet!H:H, D1126)</f>
        <v>0</v>
      </c>
      <c r="K1126" s="28">
        <f t="shared" si="71"/>
        <v>0</v>
      </c>
      <c r="L1126" s="21" t="str">
        <f>UPPER(VLOOKUP(D1126,MasterSheet!H:U,14,))</f>
        <v>DHARMACON</v>
      </c>
    </row>
    <row r="1127" spans="1:12" x14ac:dyDescent="0.25">
      <c r="A1127" s="21" t="str">
        <f t="shared" si="68"/>
        <v>DHARMACON</v>
      </c>
      <c r="B1127" s="21" t="str">
        <v>O062425IN3302513G</v>
      </c>
      <c r="C1127" s="30">
        <v>45845</v>
      </c>
      <c r="D1127" s="21" t="str">
        <v>M-016512-00-0005</v>
      </c>
      <c r="E1127" s="21">
        <f>_xlfn.XLOOKUP(D1127,MasterSheet!H:H,MasterSheet!F:F)</f>
        <v>25608</v>
      </c>
      <c r="F1127" s="22">
        <f>SUMIFS(MasterSheet!J:J, MasterSheet!B:B, B1127, MasterSheet!D:D, C1127, MasterSheet!H:H, D1127)</f>
        <v>1</v>
      </c>
      <c r="G1127" s="22">
        <f t="shared" si="69"/>
        <v>25608</v>
      </c>
      <c r="H1127" s="26">
        <f>SUMIFS(MasterSheet!K:K, MasterSheet!B:B, B1127, MasterSheet!D:D, C1127, MasterSheet!H:H, D1127)</f>
        <v>1</v>
      </c>
      <c r="I1127" s="26">
        <f t="shared" si="70"/>
        <v>25608</v>
      </c>
      <c r="J1127" s="28">
        <f>SUMIFS(MasterSheet!L:L, MasterSheet!B:B, B1127, MasterSheet!D:D, C1127, MasterSheet!H:H, D1127)</f>
        <v>0</v>
      </c>
      <c r="K1127" s="28">
        <f t="shared" si="71"/>
        <v>0</v>
      </c>
      <c r="L1127" s="21" t="str">
        <f>UPPER(VLOOKUP(D1127,MasterSheet!H:U,14,))</f>
        <v>DHARMACON</v>
      </c>
    </row>
    <row r="1128" spans="1:12" x14ac:dyDescent="0.25">
      <c r="A1128" s="21" t="str">
        <f t="shared" si="68"/>
        <v>DHARMACON</v>
      </c>
      <c r="B1128" s="21" t="str">
        <v>O062425IN3302513G</v>
      </c>
      <c r="C1128" s="30">
        <v>45845</v>
      </c>
      <c r="D1128" s="21" t="str">
        <v>G-CUSTOM-1158658</v>
      </c>
      <c r="E1128" s="21">
        <f>_xlfn.XLOOKUP(D1128,MasterSheet!H:H,MasterSheet!F:F)</f>
        <v>66528</v>
      </c>
      <c r="F1128" s="22">
        <f>SUMIFS(MasterSheet!J:J, MasterSheet!B:B, B1128, MasterSheet!D:D, C1128, MasterSheet!H:H, D1128)</f>
        <v>1</v>
      </c>
      <c r="G1128" s="22">
        <f t="shared" si="69"/>
        <v>66528</v>
      </c>
      <c r="H1128" s="26">
        <f>SUMIFS(MasterSheet!K:K, MasterSheet!B:B, B1128, MasterSheet!D:D, C1128, MasterSheet!H:H, D1128)</f>
        <v>1</v>
      </c>
      <c r="I1128" s="26">
        <f t="shared" si="70"/>
        <v>66528</v>
      </c>
      <c r="J1128" s="28">
        <f>SUMIFS(MasterSheet!L:L, MasterSheet!B:B, B1128, MasterSheet!D:D, C1128, MasterSheet!H:H, D1128)</f>
        <v>0</v>
      </c>
      <c r="K1128" s="28">
        <f t="shared" si="71"/>
        <v>0</v>
      </c>
      <c r="L1128" s="21" t="str">
        <f>UPPER(VLOOKUP(D1128,MasterSheet!H:U,14,))</f>
        <v>DHARMACON</v>
      </c>
    </row>
    <row r="1129" spans="1:12" x14ac:dyDescent="0.25">
      <c r="A1129" s="21" t="str">
        <f t="shared" si="68"/>
        <v>DHARMACON</v>
      </c>
      <c r="B1129" s="21" t="str">
        <v>O062425IN3302513G</v>
      </c>
      <c r="C1129" s="30">
        <v>45845</v>
      </c>
      <c r="D1129" s="21" t="str">
        <v>MHS6278-202808614</v>
      </c>
      <c r="E1129" s="21">
        <f>_xlfn.XLOOKUP(D1129,MasterSheet!H:H,MasterSheet!F:F)</f>
        <v>7744</v>
      </c>
      <c r="F1129" s="22">
        <f>SUMIFS(MasterSheet!J:J, MasterSheet!B:B, B1129, MasterSheet!D:D, C1129, MasterSheet!H:H, D1129)</f>
        <v>1</v>
      </c>
      <c r="G1129" s="22">
        <f t="shared" si="69"/>
        <v>7744</v>
      </c>
      <c r="H1129" s="26">
        <f>SUMIFS(MasterSheet!K:K, MasterSheet!B:B, B1129, MasterSheet!D:D, C1129, MasterSheet!H:H, D1129)</f>
        <v>1</v>
      </c>
      <c r="I1129" s="26">
        <f t="shared" si="70"/>
        <v>7744</v>
      </c>
      <c r="J1129" s="28">
        <f>SUMIFS(MasterSheet!L:L, MasterSheet!B:B, B1129, MasterSheet!D:D, C1129, MasterSheet!H:H, D1129)</f>
        <v>0</v>
      </c>
      <c r="K1129" s="28">
        <f t="shared" si="71"/>
        <v>0</v>
      </c>
      <c r="L1129" s="21" t="str">
        <f>UPPER(VLOOKUP(D1129,MasterSheet!H:U,14,))</f>
        <v>DHARMACON</v>
      </c>
    </row>
    <row r="1130" spans="1:12" x14ac:dyDescent="0.25">
      <c r="A1130" s="21" t="str">
        <f t="shared" si="68"/>
        <v>DHARMACON</v>
      </c>
      <c r="B1130" s="21" t="str">
        <v>O062425IN3302513G</v>
      </c>
      <c r="C1130" s="30">
        <v>45845</v>
      </c>
      <c r="D1130" s="21" t="str">
        <v>RHS4740-EG4851</v>
      </c>
      <c r="E1130" s="21">
        <f>_xlfn.XLOOKUP(D1130,MasterSheet!H:H,MasterSheet!F:F)</f>
        <v>33176</v>
      </c>
      <c r="F1130" s="22">
        <f>SUMIFS(MasterSheet!J:J, MasterSheet!B:B, B1130, MasterSheet!D:D, C1130, MasterSheet!H:H, D1130)</f>
        <v>1</v>
      </c>
      <c r="G1130" s="22">
        <f t="shared" si="69"/>
        <v>33176</v>
      </c>
      <c r="H1130" s="26">
        <f>SUMIFS(MasterSheet!K:K, MasterSheet!B:B, B1130, MasterSheet!D:D, C1130, MasterSheet!H:H, D1130)</f>
        <v>1</v>
      </c>
      <c r="I1130" s="26">
        <f t="shared" si="70"/>
        <v>33176</v>
      </c>
      <c r="J1130" s="28">
        <f>SUMIFS(MasterSheet!L:L, MasterSheet!B:B, B1130, MasterSheet!D:D, C1130, MasterSheet!H:H, D1130)</f>
        <v>0</v>
      </c>
      <c r="K1130" s="28">
        <f t="shared" si="71"/>
        <v>0</v>
      </c>
      <c r="L1130" s="21" t="str">
        <f>UPPER(VLOOKUP(D1130,MasterSheet!H:U,14,))</f>
        <v>DHARMACON</v>
      </c>
    </row>
    <row r="1131" spans="1:12" x14ac:dyDescent="0.25">
      <c r="A1131" s="21" t="str">
        <f t="shared" si="68"/>
        <v>DHARMACON</v>
      </c>
      <c r="B1131" s="21" t="str">
        <v>O062425IN3302513G</v>
      </c>
      <c r="C1131" s="30">
        <v>45845</v>
      </c>
      <c r="D1131" s="21" t="str">
        <v>RHS4740-EG4853</v>
      </c>
      <c r="E1131" s="21">
        <f>_xlfn.XLOOKUP(D1131,MasterSheet!H:H,MasterSheet!F:F)</f>
        <v>33176</v>
      </c>
      <c r="F1131" s="22">
        <f>SUMIFS(MasterSheet!J:J, MasterSheet!B:B, B1131, MasterSheet!D:D, C1131, MasterSheet!H:H, D1131)</f>
        <v>1</v>
      </c>
      <c r="G1131" s="22">
        <f t="shared" si="69"/>
        <v>33176</v>
      </c>
      <c r="H1131" s="26">
        <f>SUMIFS(MasterSheet!K:K, MasterSheet!B:B, B1131, MasterSheet!D:D, C1131, MasterSheet!H:H, D1131)</f>
        <v>1</v>
      </c>
      <c r="I1131" s="26">
        <f t="shared" si="70"/>
        <v>33176</v>
      </c>
      <c r="J1131" s="28">
        <f>SUMIFS(MasterSheet!L:L, MasterSheet!B:B, B1131, MasterSheet!D:D, C1131, MasterSheet!H:H, D1131)</f>
        <v>0</v>
      </c>
      <c r="K1131" s="28">
        <f t="shared" si="71"/>
        <v>0</v>
      </c>
      <c r="L1131" s="21" t="str">
        <f>UPPER(VLOOKUP(D1131,MasterSheet!H:U,14,))</f>
        <v>DHARMACON</v>
      </c>
    </row>
    <row r="1132" spans="1:12" x14ac:dyDescent="0.25">
      <c r="A1132" s="21" t="str">
        <f t="shared" si="68"/>
        <v>DHARMACON</v>
      </c>
      <c r="B1132" s="21" t="str">
        <v>O062425IN3302513G</v>
      </c>
      <c r="C1132" s="30">
        <v>45845</v>
      </c>
      <c r="D1132" s="21" t="str">
        <v>RHS4740-EG4854</v>
      </c>
      <c r="E1132" s="21">
        <f>_xlfn.XLOOKUP(D1132,MasterSheet!H:H,MasterSheet!F:F)</f>
        <v>33176</v>
      </c>
      <c r="F1132" s="22">
        <f>SUMIFS(MasterSheet!J:J, MasterSheet!B:B, B1132, MasterSheet!D:D, C1132, MasterSheet!H:H, D1132)</f>
        <v>1</v>
      </c>
      <c r="G1132" s="22">
        <f t="shared" si="69"/>
        <v>33176</v>
      </c>
      <c r="H1132" s="26">
        <f>SUMIFS(MasterSheet!K:K, MasterSheet!B:B, B1132, MasterSheet!D:D, C1132, MasterSheet!H:H, D1132)</f>
        <v>1</v>
      </c>
      <c r="I1132" s="26">
        <f t="shared" si="70"/>
        <v>33176</v>
      </c>
      <c r="J1132" s="28">
        <f>SUMIFS(MasterSheet!L:L, MasterSheet!B:B, B1132, MasterSheet!D:D, C1132, MasterSheet!H:H, D1132)</f>
        <v>0</v>
      </c>
      <c r="K1132" s="28">
        <f t="shared" si="71"/>
        <v>0</v>
      </c>
      <c r="L1132" s="21" t="str">
        <f>UPPER(VLOOKUP(D1132,MasterSheet!H:U,14,))</f>
        <v>DHARMACON</v>
      </c>
    </row>
    <row r="1133" spans="1:12" x14ac:dyDescent="0.25">
      <c r="A1133" s="21" t="str">
        <f t="shared" si="68"/>
        <v>DHARMACON</v>
      </c>
      <c r="B1133" s="21" t="str">
        <v>O062425IN3302513G</v>
      </c>
      <c r="C1133" s="30">
        <v>45845</v>
      </c>
      <c r="D1133" s="21" t="str">
        <v>RHS4740-EG3673</v>
      </c>
      <c r="E1133" s="21">
        <f>_xlfn.XLOOKUP(D1133,MasterSheet!H:H,MasterSheet!F:F)</f>
        <v>33176</v>
      </c>
      <c r="F1133" s="22">
        <f>SUMIFS(MasterSheet!J:J, MasterSheet!B:B, B1133, MasterSheet!D:D, C1133, MasterSheet!H:H, D1133)</f>
        <v>1</v>
      </c>
      <c r="G1133" s="22">
        <f t="shared" si="69"/>
        <v>33176</v>
      </c>
      <c r="H1133" s="26">
        <f>SUMIFS(MasterSheet!K:K, MasterSheet!B:B, B1133, MasterSheet!D:D, C1133, MasterSheet!H:H, D1133)</f>
        <v>1</v>
      </c>
      <c r="I1133" s="26">
        <f t="shared" si="70"/>
        <v>33176</v>
      </c>
      <c r="J1133" s="28">
        <f>SUMIFS(MasterSheet!L:L, MasterSheet!B:B, B1133, MasterSheet!D:D, C1133, MasterSheet!H:H, D1133)</f>
        <v>0</v>
      </c>
      <c r="K1133" s="28">
        <f t="shared" si="71"/>
        <v>0</v>
      </c>
      <c r="L1133" s="21" t="str">
        <f>UPPER(VLOOKUP(D1133,MasterSheet!H:U,14,))</f>
        <v>DHARMACON</v>
      </c>
    </row>
    <row r="1134" spans="1:12" x14ac:dyDescent="0.25">
      <c r="A1134" s="21" t="str">
        <f t="shared" si="68"/>
        <v>DHARMACON</v>
      </c>
      <c r="B1134" s="21" t="str">
        <v>O062425IN3302513G</v>
      </c>
      <c r="C1134" s="30">
        <v>45845</v>
      </c>
      <c r="D1134" s="21" t="str">
        <v>PMAPUD</v>
      </c>
      <c r="E1134" s="21">
        <f>_xlfn.XLOOKUP(D1134,MasterSheet!H:H,MasterSheet!F:F)</f>
        <v>0.88</v>
      </c>
      <c r="F1134" s="22">
        <f>SUMIFS(MasterSheet!J:J, MasterSheet!B:B, B1134, MasterSheet!D:D, C1134, MasterSheet!H:H, D1134)</f>
        <v>1</v>
      </c>
      <c r="G1134" s="22">
        <f t="shared" si="69"/>
        <v>0.88</v>
      </c>
      <c r="H1134" s="26">
        <f>SUMIFS(MasterSheet!K:K, MasterSheet!B:B, B1134, MasterSheet!D:D, C1134, MasterSheet!H:H, D1134)</f>
        <v>1</v>
      </c>
      <c r="I1134" s="26">
        <f t="shared" si="70"/>
        <v>0.88</v>
      </c>
      <c r="J1134" s="28">
        <f>SUMIFS(MasterSheet!L:L, MasterSheet!B:B, B1134, MasterSheet!D:D, C1134, MasterSheet!H:H, D1134)</f>
        <v>0</v>
      </c>
      <c r="K1134" s="28">
        <f t="shared" si="71"/>
        <v>0</v>
      </c>
      <c r="L1134" s="21" t="str">
        <f>UPPER(VLOOKUP(D1134,MasterSheet!H:U,14,))</f>
        <v>DHARMACON</v>
      </c>
    </row>
    <row r="1135" spans="1:12" x14ac:dyDescent="0.25">
      <c r="A1135" s="21" t="str">
        <f t="shared" si="68"/>
        <v>DHARMACON</v>
      </c>
      <c r="B1135" s="21" t="str">
        <v>RETURN FROM BIO SOLUTION</v>
      </c>
      <c r="C1135" s="30">
        <v>45845</v>
      </c>
      <c r="D1135" s="21" t="str">
        <v>D-001810-10-20</v>
      </c>
      <c r="E1135" s="21">
        <f>_xlfn.XLOOKUP(D1135,MasterSheet!H:H,MasterSheet!F:F)</f>
        <v>38808</v>
      </c>
      <c r="F1135" s="22">
        <f>SUMIFS(MasterSheet!J:J, MasterSheet!B:B, B1135, MasterSheet!D:D, C1135, MasterSheet!H:H, D1135)</f>
        <v>1</v>
      </c>
      <c r="G1135" s="22">
        <f t="shared" si="69"/>
        <v>38808</v>
      </c>
      <c r="H1135" s="26">
        <f>SUMIFS(MasterSheet!K:K, MasterSheet!B:B, B1135, MasterSheet!D:D, C1135, MasterSheet!H:H, D1135)</f>
        <v>1</v>
      </c>
      <c r="I1135" s="26">
        <f t="shared" si="70"/>
        <v>38808</v>
      </c>
      <c r="J1135" s="28">
        <f>SUMIFS(MasterSheet!L:L, MasterSheet!B:B, B1135, MasterSheet!D:D, C1135, MasterSheet!H:H, D1135)</f>
        <v>0</v>
      </c>
      <c r="K1135" s="28">
        <f t="shared" si="71"/>
        <v>0</v>
      </c>
      <c r="L1135" s="21" t="str">
        <f>UPPER(VLOOKUP(D1135,MasterSheet!H:U,14,))</f>
        <v>DHARMACON</v>
      </c>
    </row>
    <row r="1136" spans="1:12" x14ac:dyDescent="0.25">
      <c r="A1136" s="21" t="str">
        <f t="shared" si="68"/>
        <v>BIOLEGEND</v>
      </c>
      <c r="B1136" s="21" t="str">
        <v>RETURN FROM BIO HEALTH</v>
      </c>
      <c r="C1136" s="30">
        <v>45846</v>
      </c>
      <c r="D1136" s="21">
        <v>344812</v>
      </c>
      <c r="E1136" s="21">
        <f>_xlfn.XLOOKUP(D1136,MasterSheet!H:H,MasterSheet!F:F)</f>
        <v>15276.8</v>
      </c>
      <c r="F1136" s="22">
        <f>SUMIFS(MasterSheet!J:J, MasterSheet!B:B, B1136, MasterSheet!D:D, C1136, MasterSheet!H:H, D1136)</f>
        <v>1</v>
      </c>
      <c r="G1136" s="22">
        <f t="shared" si="69"/>
        <v>15276.8</v>
      </c>
      <c r="H1136" s="26">
        <f>SUMIFS(MasterSheet!K:K, MasterSheet!B:B, B1136, MasterSheet!D:D, C1136, MasterSheet!H:H, D1136)</f>
        <v>0</v>
      </c>
      <c r="I1136" s="26">
        <f t="shared" si="70"/>
        <v>0</v>
      </c>
      <c r="J1136" s="28">
        <f>SUMIFS(MasterSheet!L:L, MasterSheet!B:B, B1136, MasterSheet!D:D, C1136, MasterSheet!H:H, D1136)</f>
        <v>1</v>
      </c>
      <c r="K1136" s="28">
        <f t="shared" si="71"/>
        <v>15276.8</v>
      </c>
      <c r="L1136" s="21" t="str">
        <f>UPPER(VLOOKUP(D1136,MasterSheet!H:U,14,))</f>
        <v>BIOLEGEND</v>
      </c>
    </row>
    <row r="1137" spans="1:12" x14ac:dyDescent="0.25">
      <c r="A1137" s="21" t="str">
        <f t="shared" si="68"/>
        <v>BIOXCELL</v>
      </c>
      <c r="B1137" s="21">
        <v>175326</v>
      </c>
      <c r="C1137" s="30">
        <v>45846</v>
      </c>
      <c r="D1137" s="21" t="str">
        <v>BE0150</v>
      </c>
      <c r="E1137" s="21">
        <f>_xlfn.XLOOKUP(D1137,MasterSheet!H:H,MasterSheet!F:F)</f>
        <v>9081.6</v>
      </c>
      <c r="F1137" s="22">
        <f>SUMIFS(MasterSheet!J:J, MasterSheet!B:B, B1137, MasterSheet!D:D, C1137, MasterSheet!H:H, D1137)</f>
        <v>1</v>
      </c>
      <c r="G1137" s="22">
        <f t="shared" si="69"/>
        <v>9081.6</v>
      </c>
      <c r="H1137" s="26">
        <f>SUMIFS(MasterSheet!K:K, MasterSheet!B:B, B1137, MasterSheet!D:D, C1137, MasterSheet!H:H, D1137)</f>
        <v>1</v>
      </c>
      <c r="I1137" s="26">
        <f t="shared" si="70"/>
        <v>9081.6</v>
      </c>
      <c r="J1137" s="28">
        <f>SUMIFS(MasterSheet!L:L, MasterSheet!B:B, B1137, MasterSheet!D:D, C1137, MasterSheet!H:H, D1137)</f>
        <v>0</v>
      </c>
      <c r="K1137" s="28">
        <f t="shared" si="71"/>
        <v>0</v>
      </c>
      <c r="L1137" s="21" t="str">
        <f>UPPER(VLOOKUP(D1137,MasterSheet!H:U,14,))</f>
        <v>BIOXCELL</v>
      </c>
    </row>
    <row r="1138" spans="1:12" x14ac:dyDescent="0.25">
      <c r="A1138" s="21" t="str">
        <f t="shared" si="68"/>
        <v>BIOXCELL</v>
      </c>
      <c r="B1138" s="21">
        <v>175326</v>
      </c>
      <c r="C1138" s="30">
        <v>45846</v>
      </c>
      <c r="D1138" s="21" t="str">
        <v>IP0070</v>
      </c>
      <c r="E1138" s="21">
        <f>_xlfn.XLOOKUP(D1138,MasterSheet!H:H,MasterSheet!F:F)</f>
        <v>5174.3999999999996</v>
      </c>
      <c r="F1138" s="22">
        <f>SUMIFS(MasterSheet!J:J, MasterSheet!B:B, B1138, MasterSheet!D:D, C1138, MasterSheet!H:H, D1138)</f>
        <v>1</v>
      </c>
      <c r="G1138" s="22">
        <f t="shared" si="69"/>
        <v>5174.3999999999996</v>
      </c>
      <c r="H1138" s="26">
        <f>SUMIFS(MasterSheet!K:K, MasterSheet!B:B, B1138, MasterSheet!D:D, C1138, MasterSheet!H:H, D1138)</f>
        <v>1</v>
      </c>
      <c r="I1138" s="26">
        <f t="shared" si="70"/>
        <v>5174.3999999999996</v>
      </c>
      <c r="J1138" s="28">
        <f>SUMIFS(MasterSheet!L:L, MasterSheet!B:B, B1138, MasterSheet!D:D, C1138, MasterSheet!H:H, D1138)</f>
        <v>0</v>
      </c>
      <c r="K1138" s="28">
        <f t="shared" si="71"/>
        <v>0</v>
      </c>
      <c r="L1138" s="21" t="str">
        <f>UPPER(VLOOKUP(D1138,MasterSheet!H:U,14,))</f>
        <v>BIOXCELL</v>
      </c>
    </row>
    <row r="1139" spans="1:12" x14ac:dyDescent="0.25">
      <c r="A1139" s="21" t="str">
        <f t="shared" si="68"/>
        <v>BIOXCELL</v>
      </c>
      <c r="B1139" s="21">
        <v>175326</v>
      </c>
      <c r="C1139" s="30">
        <v>45846</v>
      </c>
      <c r="D1139" s="21" t="str">
        <v>BE0004-1</v>
      </c>
      <c r="E1139" s="21">
        <f>_xlfn.XLOOKUP(D1139,MasterSheet!H:H,MasterSheet!F:F)</f>
        <v>9081.6</v>
      </c>
      <c r="F1139" s="22">
        <f>SUMIFS(MasterSheet!J:J, MasterSheet!B:B, B1139, MasterSheet!D:D, C1139, MasterSheet!H:H, D1139)</f>
        <v>1</v>
      </c>
      <c r="G1139" s="22">
        <f t="shared" si="69"/>
        <v>9081.6</v>
      </c>
      <c r="H1139" s="26">
        <f>SUMIFS(MasterSheet!K:K, MasterSheet!B:B, B1139, MasterSheet!D:D, C1139, MasterSheet!H:H, D1139)</f>
        <v>1</v>
      </c>
      <c r="I1139" s="26">
        <f t="shared" si="70"/>
        <v>9081.6</v>
      </c>
      <c r="J1139" s="28">
        <f>SUMIFS(MasterSheet!L:L, MasterSheet!B:B, B1139, MasterSheet!D:D, C1139, MasterSheet!H:H, D1139)</f>
        <v>0</v>
      </c>
      <c r="K1139" s="28">
        <f t="shared" si="71"/>
        <v>0</v>
      </c>
      <c r="L1139" s="21" t="str">
        <f>UPPER(VLOOKUP(D1139,MasterSheet!H:U,14,))</f>
        <v>BIOXCELL</v>
      </c>
    </row>
    <row r="1140" spans="1:12" x14ac:dyDescent="0.25">
      <c r="A1140" s="21" t="str">
        <f t="shared" si="68"/>
        <v>BIOXCELL</v>
      </c>
      <c r="B1140" s="21">
        <v>175326</v>
      </c>
      <c r="C1140" s="30">
        <v>45846</v>
      </c>
      <c r="D1140" s="21" t="str">
        <v>BP0003-1</v>
      </c>
      <c r="E1140" s="21">
        <f>_xlfn.XLOOKUP(D1140,MasterSheet!H:H,MasterSheet!F:F)</f>
        <v>43296</v>
      </c>
      <c r="F1140" s="22">
        <f>SUMIFS(MasterSheet!J:J, MasterSheet!B:B, B1140, MasterSheet!D:D, C1140, MasterSheet!H:H, D1140)</f>
        <v>1</v>
      </c>
      <c r="G1140" s="22">
        <f t="shared" si="69"/>
        <v>43296</v>
      </c>
      <c r="H1140" s="26">
        <f>SUMIFS(MasterSheet!K:K, MasterSheet!B:B, B1140, MasterSheet!D:D, C1140, MasterSheet!H:H, D1140)</f>
        <v>1</v>
      </c>
      <c r="I1140" s="26">
        <f t="shared" si="70"/>
        <v>43296</v>
      </c>
      <c r="J1140" s="28">
        <f>SUMIFS(MasterSheet!L:L, MasterSheet!B:B, B1140, MasterSheet!D:D, C1140, MasterSheet!H:H, D1140)</f>
        <v>0</v>
      </c>
      <c r="K1140" s="28">
        <f t="shared" si="71"/>
        <v>0</v>
      </c>
      <c r="L1140" s="21" t="str">
        <f>UPPER(VLOOKUP(D1140,MasterSheet!H:U,14,))</f>
        <v>BIOXCELL</v>
      </c>
    </row>
    <row r="1141" spans="1:12" x14ac:dyDescent="0.25">
      <c r="A1141" s="21" t="str">
        <f t="shared" si="68"/>
        <v>BIOXCELL</v>
      </c>
      <c r="B1141" s="21">
        <v>175326</v>
      </c>
      <c r="C1141" s="30">
        <v>45846</v>
      </c>
      <c r="D1141" s="21" t="str">
        <v>BE0173</v>
      </c>
      <c r="E1141" s="21">
        <f>_xlfn.XLOOKUP(D1141,MasterSheet!H:H,MasterSheet!F:F)</f>
        <v>9081.6</v>
      </c>
      <c r="F1141" s="22">
        <f>SUMIFS(MasterSheet!J:J, MasterSheet!B:B, B1141, MasterSheet!D:D, C1141, MasterSheet!H:H, D1141)</f>
        <v>1</v>
      </c>
      <c r="G1141" s="22">
        <f t="shared" si="69"/>
        <v>9081.6</v>
      </c>
      <c r="H1141" s="26">
        <f>SUMIFS(MasterSheet!K:K, MasterSheet!B:B, B1141, MasterSheet!D:D, C1141, MasterSheet!H:H, D1141)</f>
        <v>1</v>
      </c>
      <c r="I1141" s="26">
        <f t="shared" si="70"/>
        <v>9081.6</v>
      </c>
      <c r="J1141" s="28">
        <f>SUMIFS(MasterSheet!L:L, MasterSheet!B:B, B1141, MasterSheet!D:D, C1141, MasterSheet!H:H, D1141)</f>
        <v>0</v>
      </c>
      <c r="K1141" s="28">
        <f t="shared" si="71"/>
        <v>0</v>
      </c>
      <c r="L1141" s="21" t="str">
        <f>UPPER(VLOOKUP(D1141,MasterSheet!H:U,14,))</f>
        <v>BIOXCELL</v>
      </c>
    </row>
    <row r="1142" spans="1:12" x14ac:dyDescent="0.25">
      <c r="A1142" s="21" t="str">
        <f t="shared" si="68"/>
        <v>BIOXCELL</v>
      </c>
      <c r="B1142" s="21">
        <v>175326</v>
      </c>
      <c r="C1142" s="30">
        <v>45846</v>
      </c>
      <c r="D1142" s="21" t="str">
        <v>BE0058</v>
      </c>
      <c r="E1142" s="21">
        <f>_xlfn.XLOOKUP(D1142,MasterSheet!H:H,MasterSheet!F:F)</f>
        <v>9081.6</v>
      </c>
      <c r="F1142" s="22">
        <f>SUMIFS(MasterSheet!J:J, MasterSheet!B:B, B1142, MasterSheet!D:D, C1142, MasterSheet!H:H, D1142)</f>
        <v>1</v>
      </c>
      <c r="G1142" s="22">
        <f t="shared" si="69"/>
        <v>9081.6</v>
      </c>
      <c r="H1142" s="26">
        <f>SUMIFS(MasterSheet!K:K, MasterSheet!B:B, B1142, MasterSheet!D:D, C1142, MasterSheet!H:H, D1142)</f>
        <v>1</v>
      </c>
      <c r="I1142" s="26">
        <f t="shared" si="70"/>
        <v>9081.6</v>
      </c>
      <c r="J1142" s="28">
        <f>SUMIFS(MasterSheet!L:L, MasterSheet!B:B, B1142, MasterSheet!D:D, C1142, MasterSheet!H:H, D1142)</f>
        <v>0</v>
      </c>
      <c r="K1142" s="28">
        <f t="shared" si="71"/>
        <v>0</v>
      </c>
      <c r="L1142" s="21" t="str">
        <f>UPPER(VLOOKUP(D1142,MasterSheet!H:U,14,))</f>
        <v>BIOXCELL</v>
      </c>
    </row>
    <row r="1143" spans="1:12" x14ac:dyDescent="0.25">
      <c r="A1143" s="21" t="str">
        <f t="shared" si="68"/>
        <v>BIOXCELL</v>
      </c>
      <c r="B1143" s="21">
        <v>175326</v>
      </c>
      <c r="C1143" s="30">
        <v>45846</v>
      </c>
      <c r="D1143" s="21" t="str">
        <v>BE0055</v>
      </c>
      <c r="E1143" s="21">
        <f>_xlfn.XLOOKUP(D1143,MasterSheet!H:H,MasterSheet!F:F)</f>
        <v>9081.6</v>
      </c>
      <c r="F1143" s="22">
        <f>SUMIFS(MasterSheet!J:J, MasterSheet!B:B, B1143, MasterSheet!D:D, C1143, MasterSheet!H:H, D1143)</f>
        <v>1</v>
      </c>
      <c r="G1143" s="22">
        <f t="shared" si="69"/>
        <v>9081.6</v>
      </c>
      <c r="H1143" s="26">
        <f>SUMIFS(MasterSheet!K:K, MasterSheet!B:B, B1143, MasterSheet!D:D, C1143, MasterSheet!H:H, D1143)</f>
        <v>1</v>
      </c>
      <c r="I1143" s="26">
        <f t="shared" si="70"/>
        <v>9081.6</v>
      </c>
      <c r="J1143" s="28">
        <f>SUMIFS(MasterSheet!L:L, MasterSheet!B:B, B1143, MasterSheet!D:D, C1143, MasterSheet!H:H, D1143)</f>
        <v>0</v>
      </c>
      <c r="K1143" s="28">
        <f t="shared" si="71"/>
        <v>0</v>
      </c>
      <c r="L1143" s="21" t="str">
        <f>UPPER(VLOOKUP(D1143,MasterSheet!H:U,14,))</f>
        <v>BIOXCELL</v>
      </c>
    </row>
    <row r="1144" spans="1:12" x14ac:dyDescent="0.25">
      <c r="A1144" s="21" t="str">
        <f t="shared" si="68"/>
        <v>BIOXCELL</v>
      </c>
      <c r="B1144" s="21">
        <v>175326</v>
      </c>
      <c r="C1144" s="30">
        <v>45846</v>
      </c>
      <c r="D1144" s="21" t="str">
        <v>IPT080</v>
      </c>
      <c r="E1144" s="21">
        <f>_xlfn.XLOOKUP(D1144,MasterSheet!H:H,MasterSheet!F:F)</f>
        <v>5174.3999999999996</v>
      </c>
      <c r="F1144" s="22">
        <f>SUMIFS(MasterSheet!J:J, MasterSheet!B:B, B1144, MasterSheet!D:D, C1144, MasterSheet!H:H, D1144)</f>
        <v>1</v>
      </c>
      <c r="G1144" s="22">
        <f t="shared" si="69"/>
        <v>5174.3999999999996</v>
      </c>
      <c r="H1144" s="26">
        <f>SUMIFS(MasterSheet!K:K, MasterSheet!B:B, B1144, MasterSheet!D:D, C1144, MasterSheet!H:H, D1144)</f>
        <v>1</v>
      </c>
      <c r="I1144" s="26">
        <f t="shared" si="70"/>
        <v>5174.3999999999996</v>
      </c>
      <c r="J1144" s="28">
        <f>SUMIFS(MasterSheet!L:L, MasterSheet!B:B, B1144, MasterSheet!D:D, C1144, MasterSheet!H:H, D1144)</f>
        <v>0</v>
      </c>
      <c r="K1144" s="28">
        <f t="shared" si="71"/>
        <v>0</v>
      </c>
      <c r="L1144" s="21" t="str">
        <f>UPPER(VLOOKUP(D1144,MasterSheet!H:U,14,))</f>
        <v>BIOXCELL</v>
      </c>
    </row>
    <row r="1145" spans="1:12" x14ac:dyDescent="0.25">
      <c r="A1145" s="21" t="str">
        <f t="shared" si="68"/>
        <v>BIOXCELL</v>
      </c>
      <c r="B1145" s="21">
        <v>175326</v>
      </c>
      <c r="C1145" s="30">
        <v>45846</v>
      </c>
      <c r="D1145" s="21" t="str">
        <v>BE0075</v>
      </c>
      <c r="E1145" s="21">
        <f>_xlfn.XLOOKUP(D1145,MasterSheet!H:H,MasterSheet!F:F)</f>
        <v>9081.6</v>
      </c>
      <c r="F1145" s="22">
        <f>SUMIFS(MasterSheet!J:J, MasterSheet!B:B, B1145, MasterSheet!D:D, C1145, MasterSheet!H:H, D1145)</f>
        <v>1</v>
      </c>
      <c r="G1145" s="22">
        <f t="shared" si="69"/>
        <v>9081.6</v>
      </c>
      <c r="H1145" s="26">
        <f>SUMIFS(MasterSheet!K:K, MasterSheet!B:B, B1145, MasterSheet!D:D, C1145, MasterSheet!H:H, D1145)</f>
        <v>1</v>
      </c>
      <c r="I1145" s="26">
        <f t="shared" si="70"/>
        <v>9081.6</v>
      </c>
      <c r="J1145" s="28">
        <f>SUMIFS(MasterSheet!L:L, MasterSheet!B:B, B1145, MasterSheet!D:D, C1145, MasterSheet!H:H, D1145)</f>
        <v>0</v>
      </c>
      <c r="K1145" s="28">
        <f t="shared" si="71"/>
        <v>0</v>
      </c>
      <c r="L1145" s="21" t="str">
        <f>UPPER(VLOOKUP(D1145,MasterSheet!H:U,14,))</f>
        <v>BIOXCELL</v>
      </c>
    </row>
    <row r="1146" spans="1:12" x14ac:dyDescent="0.25">
      <c r="A1146" s="21" t="str">
        <f t="shared" si="68"/>
        <v>BIOXCELL</v>
      </c>
      <c r="B1146" s="21">
        <v>175326</v>
      </c>
      <c r="C1146" s="30">
        <v>45846</v>
      </c>
      <c r="D1146" s="21" t="str">
        <v>BE0051</v>
      </c>
      <c r="E1146" s="21">
        <f>_xlfn.XLOOKUP(D1146,MasterSheet!H:H,MasterSheet!F:F)</f>
        <v>9081.6</v>
      </c>
      <c r="F1146" s="22">
        <f>SUMIFS(MasterSheet!J:J, MasterSheet!B:B, B1146, MasterSheet!D:D, C1146, MasterSheet!H:H, D1146)</f>
        <v>1</v>
      </c>
      <c r="G1146" s="22">
        <f t="shared" si="69"/>
        <v>9081.6</v>
      </c>
      <c r="H1146" s="26">
        <f>SUMIFS(MasterSheet!K:K, MasterSheet!B:B, B1146, MasterSheet!D:D, C1146, MasterSheet!H:H, D1146)</f>
        <v>1</v>
      </c>
      <c r="I1146" s="26">
        <f t="shared" si="70"/>
        <v>9081.6</v>
      </c>
      <c r="J1146" s="28">
        <f>SUMIFS(MasterSheet!L:L, MasterSheet!B:B, B1146, MasterSheet!D:D, C1146, MasterSheet!H:H, D1146)</f>
        <v>0</v>
      </c>
      <c r="K1146" s="28">
        <f t="shared" si="71"/>
        <v>0</v>
      </c>
      <c r="L1146" s="21" t="str">
        <f>UPPER(VLOOKUP(D1146,MasterSheet!H:U,14,))</f>
        <v>BIOXCELL</v>
      </c>
    </row>
    <row r="1147" spans="1:12" x14ac:dyDescent="0.25">
      <c r="A1147" s="21" t="str">
        <f t="shared" si="68"/>
        <v>BIOXCELL</v>
      </c>
      <c r="B1147" s="21">
        <v>175326</v>
      </c>
      <c r="C1147" s="30">
        <v>45846</v>
      </c>
      <c r="D1147" s="21" t="str">
        <v>BE0016-2</v>
      </c>
      <c r="E1147" s="21">
        <f>_xlfn.XLOOKUP(D1147,MasterSheet!H:H,MasterSheet!F:F)</f>
        <v>9081.6</v>
      </c>
      <c r="F1147" s="22">
        <f>SUMIFS(MasterSheet!J:J, MasterSheet!B:B, B1147, MasterSheet!D:D, C1147, MasterSheet!H:H, D1147)</f>
        <v>1</v>
      </c>
      <c r="G1147" s="22">
        <f t="shared" si="69"/>
        <v>9081.6</v>
      </c>
      <c r="H1147" s="26">
        <f>SUMIFS(MasterSheet!K:K, MasterSheet!B:B, B1147, MasterSheet!D:D, C1147, MasterSheet!H:H, D1147)</f>
        <v>1</v>
      </c>
      <c r="I1147" s="26">
        <f t="shared" si="70"/>
        <v>9081.6</v>
      </c>
      <c r="J1147" s="28">
        <f>SUMIFS(MasterSheet!L:L, MasterSheet!B:B, B1147, MasterSheet!D:D, C1147, MasterSheet!H:H, D1147)</f>
        <v>0</v>
      </c>
      <c r="K1147" s="28">
        <f t="shared" si="71"/>
        <v>0</v>
      </c>
      <c r="L1147" s="21" t="str">
        <f>UPPER(VLOOKUP(D1147,MasterSheet!H:U,14,))</f>
        <v>BIOXCELL</v>
      </c>
    </row>
    <row r="1148" spans="1:12" x14ac:dyDescent="0.25">
      <c r="A1148" s="21" t="str">
        <f t="shared" si="68"/>
        <v>BIOXCELL</v>
      </c>
      <c r="B1148" s="21">
        <v>175326</v>
      </c>
      <c r="C1148" s="30">
        <v>45846</v>
      </c>
      <c r="D1148" s="21" t="str">
        <v>BE0057</v>
      </c>
      <c r="E1148" s="21">
        <f>_xlfn.XLOOKUP(D1148,MasterSheet!H:H,MasterSheet!F:F)</f>
        <v>9081.6</v>
      </c>
      <c r="F1148" s="22">
        <f>SUMIFS(MasterSheet!J:J, MasterSheet!B:B, B1148, MasterSheet!D:D, C1148, MasterSheet!H:H, D1148)</f>
        <v>1</v>
      </c>
      <c r="G1148" s="22">
        <f t="shared" si="69"/>
        <v>9081.6</v>
      </c>
      <c r="H1148" s="26">
        <f>SUMIFS(MasterSheet!K:K, MasterSheet!B:B, B1148, MasterSheet!D:D, C1148, MasterSheet!H:H, D1148)</f>
        <v>1</v>
      </c>
      <c r="I1148" s="26">
        <f t="shared" si="70"/>
        <v>9081.6</v>
      </c>
      <c r="J1148" s="28">
        <f>SUMIFS(MasterSheet!L:L, MasterSheet!B:B, B1148, MasterSheet!D:D, C1148, MasterSheet!H:H, D1148)</f>
        <v>0</v>
      </c>
      <c r="K1148" s="28">
        <f t="shared" si="71"/>
        <v>0</v>
      </c>
      <c r="L1148" s="21" t="str">
        <f>UPPER(VLOOKUP(D1148,MasterSheet!H:U,14,))</f>
        <v>BIOXCELL</v>
      </c>
    </row>
    <row r="1149" spans="1:12" x14ac:dyDescent="0.25">
      <c r="A1149" s="21" t="str">
        <f t="shared" si="68"/>
        <v>BIOXCELL</v>
      </c>
      <c r="B1149" s="21">
        <v>175326</v>
      </c>
      <c r="C1149" s="30">
        <v>45846</v>
      </c>
      <c r="D1149" s="21" t="str">
        <v>BE0083</v>
      </c>
      <c r="E1149" s="21">
        <f>_xlfn.XLOOKUP(D1149,MasterSheet!H:H,MasterSheet!F:F)</f>
        <v>2314083.2000000002</v>
      </c>
      <c r="F1149" s="22">
        <f>SUMIFS(MasterSheet!J:J, MasterSheet!B:B, B1149, MasterSheet!D:D, C1149, MasterSheet!H:H, D1149)</f>
        <v>2</v>
      </c>
      <c r="G1149" s="22">
        <f t="shared" si="69"/>
        <v>4628166.4000000004</v>
      </c>
      <c r="H1149" s="26">
        <f>SUMIFS(MasterSheet!K:K, MasterSheet!B:B, B1149, MasterSheet!D:D, C1149, MasterSheet!H:H, D1149)</f>
        <v>2</v>
      </c>
      <c r="I1149" s="26">
        <f t="shared" si="70"/>
        <v>4628166.4000000004</v>
      </c>
      <c r="J1149" s="28">
        <f>SUMIFS(MasterSheet!L:L, MasterSheet!B:B, B1149, MasterSheet!D:D, C1149, MasterSheet!H:H, D1149)</f>
        <v>0</v>
      </c>
      <c r="K1149" s="28">
        <f t="shared" si="71"/>
        <v>0</v>
      </c>
      <c r="L1149" s="21" t="str">
        <f>UPPER(VLOOKUP(D1149,MasterSheet!H:U,14,))</f>
        <v>BIOXCELL</v>
      </c>
    </row>
    <row r="1150" spans="1:12" x14ac:dyDescent="0.25">
      <c r="A1150" s="21" t="str">
        <f t="shared" si="68"/>
        <v>MABTECH</v>
      </c>
      <c r="B1150" s="21">
        <v>44325</v>
      </c>
      <c r="C1150" s="30">
        <v>45846</v>
      </c>
      <c r="D1150" s="21" t="str">
        <v>3420-4AST-10</v>
      </c>
      <c r="E1150" s="21">
        <f>_xlfn.XLOOKUP(D1150,MasterSheet!H:H,MasterSheet!F:F)</f>
        <v>180180</v>
      </c>
      <c r="F1150" s="22">
        <f>SUMIFS(MasterSheet!J:J, MasterSheet!B:B, B1150, MasterSheet!D:D, C1150, MasterSheet!H:H, D1150)</f>
        <v>1</v>
      </c>
      <c r="G1150" s="22">
        <f t="shared" si="69"/>
        <v>180180</v>
      </c>
      <c r="H1150" s="26">
        <f>SUMIFS(MasterSheet!K:K, MasterSheet!B:B, B1150, MasterSheet!D:D, C1150, MasterSheet!H:H, D1150)</f>
        <v>1</v>
      </c>
      <c r="I1150" s="26">
        <f t="shared" si="70"/>
        <v>180180</v>
      </c>
      <c r="J1150" s="28">
        <f>SUMIFS(MasterSheet!L:L, MasterSheet!B:B, B1150, MasterSheet!D:D, C1150, MasterSheet!H:H, D1150)</f>
        <v>0</v>
      </c>
      <c r="K1150" s="28">
        <f t="shared" si="71"/>
        <v>0</v>
      </c>
      <c r="L1150" s="21" t="str">
        <f>UPPER(VLOOKUP(D1150,MasterSheet!H:U,14,))</f>
        <v>MABTECH</v>
      </c>
    </row>
    <row r="1151" spans="1:12" x14ac:dyDescent="0.25">
      <c r="A1151" s="21" t="str">
        <f t="shared" si="68"/>
        <v>MABTECH</v>
      </c>
      <c r="B1151" s="21">
        <v>44325</v>
      </c>
      <c r="C1151" s="30">
        <v>45846</v>
      </c>
      <c r="D1151" s="21" t="str">
        <v>3321-4AST-2</v>
      </c>
      <c r="E1151" s="21">
        <f>_xlfn.XLOOKUP(D1151,MasterSheet!H:H,MasterSheet!F:F)</f>
        <v>39732</v>
      </c>
      <c r="F1151" s="22">
        <f>SUMIFS(MasterSheet!J:J, MasterSheet!B:B, B1151, MasterSheet!D:D, C1151, MasterSheet!H:H, D1151)</f>
        <v>3</v>
      </c>
      <c r="G1151" s="22">
        <f t="shared" si="69"/>
        <v>119196</v>
      </c>
      <c r="H1151" s="26">
        <f>SUMIFS(MasterSheet!K:K, MasterSheet!B:B, B1151, MasterSheet!D:D, C1151, MasterSheet!H:H, D1151)</f>
        <v>3</v>
      </c>
      <c r="I1151" s="26">
        <f t="shared" si="70"/>
        <v>119196</v>
      </c>
      <c r="J1151" s="28">
        <f>SUMIFS(MasterSheet!L:L, MasterSheet!B:B, B1151, MasterSheet!D:D, C1151, MasterSheet!H:H, D1151)</f>
        <v>0</v>
      </c>
      <c r="K1151" s="28">
        <f t="shared" si="71"/>
        <v>0</v>
      </c>
      <c r="L1151" s="21" t="str">
        <f>UPPER(VLOOKUP(D1151,MasterSheet!H:U,14,))</f>
        <v>MABTECH</v>
      </c>
    </row>
    <row r="1152" spans="1:12" x14ac:dyDescent="0.25">
      <c r="A1152" s="21" t="str">
        <f t="shared" si="68"/>
        <v>SARTORIUS</v>
      </c>
      <c r="B1152" s="21" t="str">
        <v>251519301385</v>
      </c>
      <c r="C1152" s="30">
        <v>45846</v>
      </c>
      <c r="D1152" s="21" t="str">
        <v>LH-729240</v>
      </c>
      <c r="E1152" s="21">
        <f>_xlfn.XLOOKUP(D1152,MasterSheet!H:H,MasterSheet!F:F)</f>
        <v>30000</v>
      </c>
      <c r="F1152" s="22">
        <f>SUMIFS(MasterSheet!J:J, MasterSheet!B:B, B1152, MasterSheet!D:D, C1152, MasterSheet!H:H, D1152)</f>
        <v>1</v>
      </c>
      <c r="G1152" s="22">
        <f t="shared" si="69"/>
        <v>30000</v>
      </c>
      <c r="H1152" s="26">
        <f>SUMIFS(MasterSheet!K:K, MasterSheet!B:B, B1152, MasterSheet!D:D, C1152, MasterSheet!H:H, D1152)</f>
        <v>1</v>
      </c>
      <c r="I1152" s="26">
        <f t="shared" si="70"/>
        <v>30000</v>
      </c>
      <c r="J1152" s="28">
        <f>SUMIFS(MasterSheet!L:L, MasterSheet!B:B, B1152, MasterSheet!D:D, C1152, MasterSheet!H:H, D1152)</f>
        <v>0</v>
      </c>
      <c r="K1152" s="28">
        <f t="shared" si="71"/>
        <v>0</v>
      </c>
      <c r="L1152" s="21" t="str">
        <f>UPPER(VLOOKUP(D1152,MasterSheet!H:U,14,))</f>
        <v>SARTORIUS</v>
      </c>
    </row>
    <row r="1153" spans="1:12" x14ac:dyDescent="0.25">
      <c r="A1153" s="21" t="str">
        <f t="shared" si="68"/>
        <v>SARTORIUS</v>
      </c>
      <c r="B1153" s="21" t="str">
        <v>251519301385</v>
      </c>
      <c r="C1153" s="30">
        <v>45846</v>
      </c>
      <c r="D1153" s="21" t="str">
        <v>LH-729130</v>
      </c>
      <c r="E1153" s="21">
        <f>_xlfn.XLOOKUP(D1153,MasterSheet!H:H,MasterSheet!F:F)</f>
        <v>28000</v>
      </c>
      <c r="F1153" s="22">
        <f>SUMIFS(MasterSheet!J:J, MasterSheet!B:B, B1153, MasterSheet!D:D, C1153, MasterSheet!H:H, D1153)</f>
        <v>1</v>
      </c>
      <c r="G1153" s="22">
        <f t="shared" si="69"/>
        <v>28000</v>
      </c>
      <c r="H1153" s="26">
        <f>SUMIFS(MasterSheet!K:K, MasterSheet!B:B, B1153, MasterSheet!D:D, C1153, MasterSheet!H:H, D1153)</f>
        <v>1</v>
      </c>
      <c r="I1153" s="26">
        <f t="shared" si="70"/>
        <v>28000</v>
      </c>
      <c r="J1153" s="28">
        <f>SUMIFS(MasterSheet!L:L, MasterSheet!B:B, B1153, MasterSheet!D:D, C1153, MasterSheet!H:H, D1153)</f>
        <v>0</v>
      </c>
      <c r="K1153" s="28">
        <f t="shared" si="71"/>
        <v>0</v>
      </c>
      <c r="L1153" s="21" t="str">
        <f>UPPER(VLOOKUP(D1153,MasterSheet!H:U,14,))</f>
        <v>SARTORIUS</v>
      </c>
    </row>
    <row r="1154" spans="1:12" x14ac:dyDescent="0.25">
      <c r="A1154" s="21" t="str">
        <f t="shared" ref="A1154:A1217" si="72">L1154</f>
        <v>TARGETMOL</v>
      </c>
      <c r="B1154" s="21" t="str">
        <v>INV250703-059</v>
      </c>
      <c r="C1154" s="30">
        <v>45846</v>
      </c>
      <c r="D1154" s="21" t="str">
        <v xml:space="preserve">C200-3790 </v>
      </c>
      <c r="E1154" s="21">
        <f>_xlfn.XLOOKUP(D1154,MasterSheet!H:H,MasterSheet!F:F)</f>
        <v>13024</v>
      </c>
      <c r="F1154" s="22">
        <f>SUMIFS(MasterSheet!J:J, MasterSheet!B:B, B1154, MasterSheet!D:D, C1154, MasterSheet!H:H, D1154)</f>
        <v>1</v>
      </c>
      <c r="G1154" s="22">
        <f t="shared" si="69"/>
        <v>13024</v>
      </c>
      <c r="H1154" s="26">
        <f>SUMIFS(MasterSheet!K:K, MasterSheet!B:B, B1154, MasterSheet!D:D, C1154, MasterSheet!H:H, D1154)</f>
        <v>1</v>
      </c>
      <c r="I1154" s="26">
        <f t="shared" si="70"/>
        <v>13024</v>
      </c>
      <c r="J1154" s="28">
        <f>SUMIFS(MasterSheet!L:L, MasterSheet!B:B, B1154, MasterSheet!D:D, C1154, MasterSheet!H:H, D1154)</f>
        <v>0</v>
      </c>
      <c r="K1154" s="28">
        <f t="shared" si="71"/>
        <v>0</v>
      </c>
      <c r="L1154" s="21" t="str">
        <f>UPPER(VLOOKUP(D1154,MasterSheet!H:U,14,))</f>
        <v>TARGETMOL</v>
      </c>
    </row>
    <row r="1155" spans="1:12" x14ac:dyDescent="0.25">
      <c r="A1155" s="21" t="str">
        <f t="shared" si="72"/>
        <v>TARGETMOL</v>
      </c>
      <c r="B1155" s="21" t="str">
        <v>INV250703-059</v>
      </c>
      <c r="C1155" s="30">
        <v>45846</v>
      </c>
      <c r="D1155" s="21" t="str">
        <v xml:space="preserve">F2158-2187 </v>
      </c>
      <c r="E1155" s="21">
        <f>_xlfn.XLOOKUP(D1155,MasterSheet!H:H,MasterSheet!F:F)</f>
        <v>13024</v>
      </c>
      <c r="F1155" s="22">
        <f>SUMIFS(MasterSheet!J:J, MasterSheet!B:B, B1155, MasterSheet!D:D, C1155, MasterSheet!H:H, D1155)</f>
        <v>1</v>
      </c>
      <c r="G1155" s="22">
        <f t="shared" ref="G1155:G1218" si="73">F1155*E1155</f>
        <v>13024</v>
      </c>
      <c r="H1155" s="26">
        <f>SUMIFS(MasterSheet!K:K, MasterSheet!B:B, B1155, MasterSheet!D:D, C1155, MasterSheet!H:H, D1155)</f>
        <v>1</v>
      </c>
      <c r="I1155" s="26">
        <f t="shared" ref="I1155:I1218" si="74">H1155*E1155</f>
        <v>13024</v>
      </c>
      <c r="J1155" s="28">
        <f>SUMIFS(MasterSheet!L:L, MasterSheet!B:B, B1155, MasterSheet!D:D, C1155, MasterSheet!H:H, D1155)</f>
        <v>0</v>
      </c>
      <c r="K1155" s="28">
        <f t="shared" ref="K1155:K1218" si="75">J1155*E1155</f>
        <v>0</v>
      </c>
      <c r="L1155" s="21" t="str">
        <f>UPPER(VLOOKUP(D1155,MasterSheet!H:U,14,))</f>
        <v>TARGETMOL</v>
      </c>
    </row>
    <row r="1156" spans="1:12" x14ac:dyDescent="0.25">
      <c r="A1156" s="21" t="str">
        <f t="shared" si="72"/>
        <v>TARGETMOL</v>
      </c>
      <c r="B1156" s="21" t="str">
        <v>INV250703-059</v>
      </c>
      <c r="C1156" s="30">
        <v>45846</v>
      </c>
      <c r="D1156" s="21" t="str">
        <v xml:space="preserve">STOCK1N-76921 </v>
      </c>
      <c r="E1156" s="21">
        <f>_xlfn.XLOOKUP(D1156,MasterSheet!H:H,MasterSheet!F:F)</f>
        <v>24552</v>
      </c>
      <c r="F1156" s="22">
        <f>SUMIFS(MasterSheet!J:J, MasterSheet!B:B, B1156, MasterSheet!D:D, C1156, MasterSheet!H:H, D1156)</f>
        <v>1</v>
      </c>
      <c r="G1156" s="22">
        <f t="shared" si="73"/>
        <v>24552</v>
      </c>
      <c r="H1156" s="26">
        <f>SUMIFS(MasterSheet!K:K, MasterSheet!B:B, B1156, MasterSheet!D:D, C1156, MasterSheet!H:H, D1156)</f>
        <v>1</v>
      </c>
      <c r="I1156" s="26">
        <f t="shared" si="74"/>
        <v>24552</v>
      </c>
      <c r="J1156" s="28">
        <f>SUMIFS(MasterSheet!L:L, MasterSheet!B:B, B1156, MasterSheet!D:D, C1156, MasterSheet!H:H, D1156)</f>
        <v>0</v>
      </c>
      <c r="K1156" s="28">
        <f t="shared" si="75"/>
        <v>0</v>
      </c>
      <c r="L1156" s="21" t="str">
        <f>UPPER(VLOOKUP(D1156,MasterSheet!H:U,14,))</f>
        <v>TARGETMOL</v>
      </c>
    </row>
    <row r="1157" spans="1:12" x14ac:dyDescent="0.25">
      <c r="A1157" s="21" t="str">
        <f t="shared" si="72"/>
        <v>TARGETMOL</v>
      </c>
      <c r="B1157" s="21" t="str">
        <v>INV250703-059</v>
      </c>
      <c r="C1157" s="30">
        <v>45846</v>
      </c>
      <c r="D1157" s="21" t="str">
        <v xml:space="preserve">Z57234540 </v>
      </c>
      <c r="E1157" s="21">
        <f>_xlfn.XLOOKUP(D1157,MasterSheet!H:H,MasterSheet!F:F)</f>
        <v>13288</v>
      </c>
      <c r="F1157" s="22">
        <f>SUMIFS(MasterSheet!J:J, MasterSheet!B:B, B1157, MasterSheet!D:D, C1157, MasterSheet!H:H, D1157)</f>
        <v>1</v>
      </c>
      <c r="G1157" s="22">
        <f t="shared" si="73"/>
        <v>13288</v>
      </c>
      <c r="H1157" s="26">
        <f>SUMIFS(MasterSheet!K:K, MasterSheet!B:B, B1157, MasterSheet!D:D, C1157, MasterSheet!H:H, D1157)</f>
        <v>1</v>
      </c>
      <c r="I1157" s="26">
        <f t="shared" si="74"/>
        <v>13288</v>
      </c>
      <c r="J1157" s="28">
        <f>SUMIFS(MasterSheet!L:L, MasterSheet!B:B, B1157, MasterSheet!D:D, C1157, MasterSheet!H:H, D1157)</f>
        <v>0</v>
      </c>
      <c r="K1157" s="28">
        <f t="shared" si="75"/>
        <v>0</v>
      </c>
      <c r="L1157" s="21" t="str">
        <f>UPPER(VLOOKUP(D1157,MasterSheet!H:U,14,))</f>
        <v>TARGETMOL</v>
      </c>
    </row>
    <row r="1158" spans="1:12" x14ac:dyDescent="0.25">
      <c r="A1158" s="21" t="str">
        <f t="shared" si="72"/>
        <v>TARGETMOL</v>
      </c>
      <c r="B1158" s="21" t="str">
        <v>INV250703-059</v>
      </c>
      <c r="C1158" s="30">
        <v>45846</v>
      </c>
      <c r="D1158" s="21" t="str">
        <v xml:space="preserve">STOCK1N-93222 </v>
      </c>
      <c r="E1158" s="21">
        <f>_xlfn.XLOOKUP(D1158,MasterSheet!H:H,MasterSheet!F:F)</f>
        <v>7920</v>
      </c>
      <c r="F1158" s="22">
        <f>SUMIFS(MasterSheet!J:J, MasterSheet!B:B, B1158, MasterSheet!D:D, C1158, MasterSheet!H:H, D1158)</f>
        <v>1</v>
      </c>
      <c r="G1158" s="22">
        <f t="shared" si="73"/>
        <v>7920</v>
      </c>
      <c r="H1158" s="26">
        <f>SUMIFS(MasterSheet!K:K, MasterSheet!B:B, B1158, MasterSheet!D:D, C1158, MasterSheet!H:H, D1158)</f>
        <v>1</v>
      </c>
      <c r="I1158" s="26">
        <f t="shared" si="74"/>
        <v>7920</v>
      </c>
      <c r="J1158" s="28">
        <f>SUMIFS(MasterSheet!L:L, MasterSheet!B:B, B1158, MasterSheet!D:D, C1158, MasterSheet!H:H, D1158)</f>
        <v>0</v>
      </c>
      <c r="K1158" s="28">
        <f t="shared" si="75"/>
        <v>0</v>
      </c>
      <c r="L1158" s="21" t="str">
        <f>UPPER(VLOOKUP(D1158,MasterSheet!H:U,14,))</f>
        <v>TARGETMOL</v>
      </c>
    </row>
    <row r="1159" spans="1:12" x14ac:dyDescent="0.25">
      <c r="A1159" s="21" t="str">
        <f t="shared" si="72"/>
        <v>TARGETMOL</v>
      </c>
      <c r="B1159" s="21" t="str">
        <v>INV250703-059</v>
      </c>
      <c r="C1159" s="30">
        <v>45846</v>
      </c>
      <c r="D1159" s="21">
        <v>8916342</v>
      </c>
      <c r="E1159" s="21">
        <f>_xlfn.XLOOKUP(D1159,MasterSheet!H:H,MasterSheet!F:F)</f>
        <v>7920</v>
      </c>
      <c r="F1159" s="22">
        <f>SUMIFS(MasterSheet!J:J, MasterSheet!B:B, B1159, MasterSheet!D:D, C1159, MasterSheet!H:H, D1159)</f>
        <v>1</v>
      </c>
      <c r="G1159" s="22">
        <f t="shared" si="73"/>
        <v>7920</v>
      </c>
      <c r="H1159" s="26">
        <f>SUMIFS(MasterSheet!K:K, MasterSheet!B:B, B1159, MasterSheet!D:D, C1159, MasterSheet!H:H, D1159)</f>
        <v>1</v>
      </c>
      <c r="I1159" s="26">
        <f t="shared" si="74"/>
        <v>7920</v>
      </c>
      <c r="J1159" s="28">
        <f>SUMIFS(MasterSheet!L:L, MasterSheet!B:B, B1159, MasterSheet!D:D, C1159, MasterSheet!H:H, D1159)</f>
        <v>0</v>
      </c>
      <c r="K1159" s="28">
        <f t="shared" si="75"/>
        <v>0</v>
      </c>
      <c r="L1159" s="21" t="str">
        <f>UPPER(VLOOKUP(D1159,MasterSheet!H:U,14,))</f>
        <v>TARGETMOL</v>
      </c>
    </row>
    <row r="1160" spans="1:12" x14ac:dyDescent="0.25">
      <c r="A1160" s="21" t="str">
        <f t="shared" si="72"/>
        <v>TARGETMOL</v>
      </c>
      <c r="B1160" s="21" t="str">
        <v>INV250703-059</v>
      </c>
      <c r="C1160" s="30">
        <v>45846</v>
      </c>
      <c r="D1160" s="21" t="str">
        <v xml:space="preserve">STOCK1N-08538 </v>
      </c>
      <c r="E1160" s="21">
        <f>_xlfn.XLOOKUP(D1160,MasterSheet!H:H,MasterSheet!F:F)</f>
        <v>15136</v>
      </c>
      <c r="F1160" s="22">
        <f>SUMIFS(MasterSheet!J:J, MasterSheet!B:B, B1160, MasterSheet!D:D, C1160, MasterSheet!H:H, D1160)</f>
        <v>1</v>
      </c>
      <c r="G1160" s="22">
        <f t="shared" si="73"/>
        <v>15136</v>
      </c>
      <c r="H1160" s="26">
        <f>SUMIFS(MasterSheet!K:K, MasterSheet!B:B, B1160, MasterSheet!D:D, C1160, MasterSheet!H:H, D1160)</f>
        <v>1</v>
      </c>
      <c r="I1160" s="26">
        <f t="shared" si="74"/>
        <v>15136</v>
      </c>
      <c r="J1160" s="28">
        <f>SUMIFS(MasterSheet!L:L, MasterSheet!B:B, B1160, MasterSheet!D:D, C1160, MasterSheet!H:H, D1160)</f>
        <v>0</v>
      </c>
      <c r="K1160" s="28">
        <f t="shared" si="75"/>
        <v>0</v>
      </c>
      <c r="L1160" s="21" t="str">
        <f>UPPER(VLOOKUP(D1160,MasterSheet!H:U,14,))</f>
        <v>TARGETMOL</v>
      </c>
    </row>
    <row r="1161" spans="1:12" x14ac:dyDescent="0.25">
      <c r="A1161" s="21" t="str">
        <f t="shared" si="72"/>
        <v>TARGETMOL</v>
      </c>
      <c r="B1161" s="21" t="str">
        <v>INV250703-059</v>
      </c>
      <c r="C1161" s="30">
        <v>45846</v>
      </c>
      <c r="D1161" s="21" t="str">
        <v xml:space="preserve">STOCK1N-92020 </v>
      </c>
      <c r="E1161" s="21">
        <f>_xlfn.XLOOKUP(D1161,MasterSheet!H:H,MasterSheet!F:F)</f>
        <v>7920</v>
      </c>
      <c r="F1161" s="22">
        <f>SUMIFS(MasterSheet!J:J, MasterSheet!B:B, B1161, MasterSheet!D:D, C1161, MasterSheet!H:H, D1161)</f>
        <v>1</v>
      </c>
      <c r="G1161" s="22">
        <f t="shared" si="73"/>
        <v>7920</v>
      </c>
      <c r="H1161" s="26">
        <f>SUMIFS(MasterSheet!K:K, MasterSheet!B:B, B1161, MasterSheet!D:D, C1161, MasterSheet!H:H, D1161)</f>
        <v>1</v>
      </c>
      <c r="I1161" s="26">
        <f t="shared" si="74"/>
        <v>7920</v>
      </c>
      <c r="J1161" s="28">
        <f>SUMIFS(MasterSheet!L:L, MasterSheet!B:B, B1161, MasterSheet!D:D, C1161, MasterSheet!H:H, D1161)</f>
        <v>0</v>
      </c>
      <c r="K1161" s="28">
        <f t="shared" si="75"/>
        <v>0</v>
      </c>
      <c r="L1161" s="21" t="str">
        <f>UPPER(VLOOKUP(D1161,MasterSheet!H:U,14,))</f>
        <v>TARGETMOL</v>
      </c>
    </row>
    <row r="1162" spans="1:12" x14ac:dyDescent="0.25">
      <c r="A1162" s="21" t="str">
        <f t="shared" si="72"/>
        <v>TARGETMOL</v>
      </c>
      <c r="B1162" s="21" t="str">
        <v>INV250703-059</v>
      </c>
      <c r="C1162" s="30">
        <v>45846</v>
      </c>
      <c r="D1162" s="21" t="str">
        <v xml:space="preserve">Z1258981389 </v>
      </c>
      <c r="E1162" s="21">
        <f>_xlfn.XLOOKUP(D1162,MasterSheet!H:H,MasterSheet!F:F)</f>
        <v>7920</v>
      </c>
      <c r="F1162" s="22">
        <f>SUMIFS(MasterSheet!J:J, MasterSheet!B:B, B1162, MasterSheet!D:D, C1162, MasterSheet!H:H, D1162)</f>
        <v>1</v>
      </c>
      <c r="G1162" s="22">
        <f t="shared" si="73"/>
        <v>7920</v>
      </c>
      <c r="H1162" s="26">
        <f>SUMIFS(MasterSheet!K:K, MasterSheet!B:B, B1162, MasterSheet!D:D, C1162, MasterSheet!H:H, D1162)</f>
        <v>1</v>
      </c>
      <c r="I1162" s="26">
        <f t="shared" si="74"/>
        <v>7920</v>
      </c>
      <c r="J1162" s="28">
        <f>SUMIFS(MasterSheet!L:L, MasterSheet!B:B, B1162, MasterSheet!D:D, C1162, MasterSheet!H:H, D1162)</f>
        <v>0</v>
      </c>
      <c r="K1162" s="28">
        <f t="shared" si="75"/>
        <v>0</v>
      </c>
      <c r="L1162" s="21" t="str">
        <f>UPPER(VLOOKUP(D1162,MasterSheet!H:U,14,))</f>
        <v>TARGETMOL</v>
      </c>
    </row>
    <row r="1163" spans="1:12" x14ac:dyDescent="0.25">
      <c r="A1163" s="21" t="str">
        <f t="shared" si="72"/>
        <v>TARGETMOL</v>
      </c>
      <c r="B1163" s="21" t="str">
        <v>INV250703-059</v>
      </c>
      <c r="C1163" s="30">
        <v>45846</v>
      </c>
      <c r="D1163" s="21" t="str">
        <v xml:space="preserve">STOCK1N-74690 </v>
      </c>
      <c r="E1163" s="21">
        <f>_xlfn.XLOOKUP(D1163,MasterSheet!H:H,MasterSheet!F:F)</f>
        <v>7920</v>
      </c>
      <c r="F1163" s="22">
        <f>SUMIFS(MasterSheet!J:J, MasterSheet!B:B, B1163, MasterSheet!D:D, C1163, MasterSheet!H:H, D1163)</f>
        <v>1</v>
      </c>
      <c r="G1163" s="22">
        <f t="shared" si="73"/>
        <v>7920</v>
      </c>
      <c r="H1163" s="26">
        <f>SUMIFS(MasterSheet!K:K, MasterSheet!B:B, B1163, MasterSheet!D:D, C1163, MasterSheet!H:H, D1163)</f>
        <v>1</v>
      </c>
      <c r="I1163" s="26">
        <f t="shared" si="74"/>
        <v>7920</v>
      </c>
      <c r="J1163" s="28">
        <f>SUMIFS(MasterSheet!L:L, MasterSheet!B:B, B1163, MasterSheet!D:D, C1163, MasterSheet!H:H, D1163)</f>
        <v>0</v>
      </c>
      <c r="K1163" s="28">
        <f t="shared" si="75"/>
        <v>0</v>
      </c>
      <c r="L1163" s="21" t="str">
        <f>UPPER(VLOOKUP(D1163,MasterSheet!H:U,14,))</f>
        <v>TARGETMOL</v>
      </c>
    </row>
    <row r="1164" spans="1:12" x14ac:dyDescent="0.25">
      <c r="A1164" s="21" t="str">
        <f t="shared" si="72"/>
        <v>TARGETMOL</v>
      </c>
      <c r="B1164" s="21" t="str">
        <v>INV250703-060</v>
      </c>
      <c r="C1164" s="30">
        <v>45846</v>
      </c>
      <c r="D1164" s="21" t="str">
        <v xml:space="preserve">T65118 </v>
      </c>
      <c r="E1164" s="21">
        <f>_xlfn.XLOOKUP(D1164,MasterSheet!H:H,MasterSheet!F:F)</f>
        <v>2217.6</v>
      </c>
      <c r="F1164" s="22">
        <f>SUMIFS(MasterSheet!J:J, MasterSheet!B:B, B1164, MasterSheet!D:D, C1164, MasterSheet!H:H, D1164)</f>
        <v>1</v>
      </c>
      <c r="G1164" s="22">
        <f t="shared" si="73"/>
        <v>2217.6</v>
      </c>
      <c r="H1164" s="26">
        <f>SUMIFS(MasterSheet!K:K, MasterSheet!B:B, B1164, MasterSheet!D:D, C1164, MasterSheet!H:H, D1164)</f>
        <v>1</v>
      </c>
      <c r="I1164" s="26">
        <f t="shared" si="74"/>
        <v>2217.6</v>
      </c>
      <c r="J1164" s="28">
        <f>SUMIFS(MasterSheet!L:L, MasterSheet!B:B, B1164, MasterSheet!D:D, C1164, MasterSheet!H:H, D1164)</f>
        <v>0</v>
      </c>
      <c r="K1164" s="28">
        <f t="shared" si="75"/>
        <v>0</v>
      </c>
      <c r="L1164" s="21" t="str">
        <f>UPPER(VLOOKUP(D1164,MasterSheet!H:U,14,))</f>
        <v>TARGETMOL</v>
      </c>
    </row>
    <row r="1165" spans="1:12" x14ac:dyDescent="0.25">
      <c r="A1165" s="21" t="str">
        <f t="shared" si="72"/>
        <v>TARGETMOL</v>
      </c>
      <c r="B1165" s="21" t="str">
        <v>INV250703-060</v>
      </c>
      <c r="C1165" s="30">
        <v>45846</v>
      </c>
      <c r="D1165" s="21" t="str">
        <v xml:space="preserve">T2665 </v>
      </c>
      <c r="E1165" s="21">
        <f>_xlfn.XLOOKUP(D1165,MasterSheet!H:H,MasterSheet!F:F)</f>
        <v>1953.6</v>
      </c>
      <c r="F1165" s="22">
        <f>SUMIFS(MasterSheet!J:J, MasterSheet!B:B, B1165, MasterSheet!D:D, C1165, MasterSheet!H:H, D1165)</f>
        <v>1</v>
      </c>
      <c r="G1165" s="22">
        <f t="shared" si="73"/>
        <v>1953.6</v>
      </c>
      <c r="H1165" s="26">
        <f>SUMIFS(MasterSheet!K:K, MasterSheet!B:B, B1165, MasterSheet!D:D, C1165, MasterSheet!H:H, D1165)</f>
        <v>1</v>
      </c>
      <c r="I1165" s="26">
        <f t="shared" si="74"/>
        <v>1953.6</v>
      </c>
      <c r="J1165" s="28">
        <f>SUMIFS(MasterSheet!L:L, MasterSheet!B:B, B1165, MasterSheet!D:D, C1165, MasterSheet!H:H, D1165)</f>
        <v>0</v>
      </c>
      <c r="K1165" s="28">
        <f t="shared" si="75"/>
        <v>0</v>
      </c>
      <c r="L1165" s="21" t="str">
        <f>UPPER(VLOOKUP(D1165,MasterSheet!H:U,14,))</f>
        <v>TARGETMOL</v>
      </c>
    </row>
    <row r="1166" spans="1:12" x14ac:dyDescent="0.25">
      <c r="A1166" s="21" t="str">
        <f t="shared" si="72"/>
        <v>TARGETMOL</v>
      </c>
      <c r="B1166" s="21" t="str">
        <v>INV250703-061</v>
      </c>
      <c r="C1166" s="30">
        <v>45846</v>
      </c>
      <c r="D1166" s="21" t="str">
        <v xml:space="preserve">T9410 </v>
      </c>
      <c r="E1166" s="21">
        <f>_xlfn.XLOOKUP(D1166,MasterSheet!H:H,MasterSheet!F:F)</f>
        <v>26030.400000000001</v>
      </c>
      <c r="F1166" s="22">
        <f>SUMIFS(MasterSheet!J:J, MasterSheet!B:B, B1166, MasterSheet!D:D, C1166, MasterSheet!H:H, D1166)</f>
        <v>1</v>
      </c>
      <c r="G1166" s="22">
        <f t="shared" si="73"/>
        <v>26030.400000000001</v>
      </c>
      <c r="H1166" s="26">
        <f>SUMIFS(MasterSheet!K:K, MasterSheet!B:B, B1166, MasterSheet!D:D, C1166, MasterSheet!H:H, D1166)</f>
        <v>1</v>
      </c>
      <c r="I1166" s="26">
        <f t="shared" si="74"/>
        <v>26030.400000000001</v>
      </c>
      <c r="J1166" s="28">
        <f>SUMIFS(MasterSheet!L:L, MasterSheet!B:B, B1166, MasterSheet!D:D, C1166, MasterSheet!H:H, D1166)</f>
        <v>0</v>
      </c>
      <c r="K1166" s="28">
        <f t="shared" si="75"/>
        <v>0</v>
      </c>
      <c r="L1166" s="21" t="str">
        <f>UPPER(VLOOKUP(D1166,MasterSheet!H:U,14,))</f>
        <v>TARGETMOL</v>
      </c>
    </row>
    <row r="1167" spans="1:12" x14ac:dyDescent="0.25">
      <c r="A1167" s="21" t="str">
        <f t="shared" si="72"/>
        <v>TARGETMOL</v>
      </c>
      <c r="B1167" s="21" t="str">
        <v>INV250703-061</v>
      </c>
      <c r="C1167" s="30">
        <v>45846</v>
      </c>
      <c r="D1167" s="21" t="str">
        <v xml:space="preserve">T15388 </v>
      </c>
      <c r="E1167" s="21">
        <f>_xlfn.XLOOKUP(D1167,MasterSheet!H:H,MasterSheet!F:F)</f>
        <v>440</v>
      </c>
      <c r="F1167" s="22">
        <f>SUMIFS(MasterSheet!J:J, MasterSheet!B:B, B1167, MasterSheet!D:D, C1167, MasterSheet!H:H, D1167)</f>
        <v>1</v>
      </c>
      <c r="G1167" s="22">
        <f t="shared" si="73"/>
        <v>440</v>
      </c>
      <c r="H1167" s="26">
        <f>SUMIFS(MasterSheet!K:K, MasterSheet!B:B, B1167, MasterSheet!D:D, C1167, MasterSheet!H:H, D1167)</f>
        <v>1</v>
      </c>
      <c r="I1167" s="26">
        <f t="shared" si="74"/>
        <v>440</v>
      </c>
      <c r="J1167" s="28">
        <f>SUMIFS(MasterSheet!L:L, MasterSheet!B:B, B1167, MasterSheet!D:D, C1167, MasterSheet!H:H, D1167)</f>
        <v>0</v>
      </c>
      <c r="K1167" s="28">
        <f t="shared" si="75"/>
        <v>0</v>
      </c>
      <c r="L1167" s="21" t="str">
        <f>UPPER(VLOOKUP(D1167,MasterSheet!H:U,14,))</f>
        <v>TARGETMOL</v>
      </c>
    </row>
    <row r="1168" spans="1:12" x14ac:dyDescent="0.25">
      <c r="A1168" s="21" t="str">
        <f t="shared" si="72"/>
        <v>TARGETMOL</v>
      </c>
      <c r="B1168" s="21" t="str">
        <v>INV250703-062</v>
      </c>
      <c r="C1168" s="30">
        <v>45846</v>
      </c>
      <c r="D1168" s="21" t="str">
        <v xml:space="preserve">T0948L </v>
      </c>
      <c r="E1168" s="21">
        <f>_xlfn.XLOOKUP(D1168,MasterSheet!H:H,MasterSheet!F:F)</f>
        <v>440</v>
      </c>
      <c r="F1168" s="22">
        <f>SUMIFS(MasterSheet!J:J, MasterSheet!B:B, B1168, MasterSheet!D:D, C1168, MasterSheet!H:H, D1168)</f>
        <v>1</v>
      </c>
      <c r="G1168" s="22">
        <f t="shared" si="73"/>
        <v>440</v>
      </c>
      <c r="H1168" s="26">
        <f>SUMIFS(MasterSheet!K:K, MasterSheet!B:B, B1168, MasterSheet!D:D, C1168, MasterSheet!H:H, D1168)</f>
        <v>1</v>
      </c>
      <c r="I1168" s="26">
        <f t="shared" si="74"/>
        <v>440</v>
      </c>
      <c r="J1168" s="28">
        <f>SUMIFS(MasterSheet!L:L, MasterSheet!B:B, B1168, MasterSheet!D:D, C1168, MasterSheet!H:H, D1168)</f>
        <v>0</v>
      </c>
      <c r="K1168" s="28">
        <f t="shared" si="75"/>
        <v>0</v>
      </c>
      <c r="L1168" s="21" t="str">
        <f>UPPER(VLOOKUP(D1168,MasterSheet!H:U,14,))</f>
        <v>TARGETMOL</v>
      </c>
    </row>
    <row r="1169" spans="1:12" x14ac:dyDescent="0.25">
      <c r="A1169" s="21" t="str">
        <f t="shared" si="72"/>
        <v>APEXBIO</v>
      </c>
      <c r="B1169" s="21">
        <v>300080663</v>
      </c>
      <c r="C1169" s="30">
        <v>45849</v>
      </c>
      <c r="D1169" s="21" t="str">
        <v>A8547-10</v>
      </c>
      <c r="E1169" s="21">
        <f>_xlfn.XLOOKUP(D1169,MasterSheet!H:H,MasterSheet!F:F)</f>
        <v>3872</v>
      </c>
      <c r="F1169" s="22">
        <f>SUMIFS(MasterSheet!J:J, MasterSheet!B:B, B1169, MasterSheet!D:D, C1169, MasterSheet!H:H, D1169)</f>
        <v>1</v>
      </c>
      <c r="G1169" s="22">
        <f t="shared" si="73"/>
        <v>3872</v>
      </c>
      <c r="H1169" s="26">
        <f>SUMIFS(MasterSheet!K:K, MasterSheet!B:B, B1169, MasterSheet!D:D, C1169, MasterSheet!H:H, D1169)</f>
        <v>1</v>
      </c>
      <c r="I1169" s="26">
        <f t="shared" si="74"/>
        <v>3872</v>
      </c>
      <c r="J1169" s="28">
        <f>SUMIFS(MasterSheet!L:L, MasterSheet!B:B, B1169, MasterSheet!D:D, C1169, MasterSheet!H:H, D1169)</f>
        <v>0</v>
      </c>
      <c r="K1169" s="28">
        <f t="shared" si="75"/>
        <v>0</v>
      </c>
      <c r="L1169" s="21" t="str">
        <f>UPPER(VLOOKUP(D1169,MasterSheet!H:U,14,))</f>
        <v>APEXBIO</v>
      </c>
    </row>
    <row r="1170" spans="1:12" x14ac:dyDescent="0.25">
      <c r="A1170" s="21" t="str">
        <f t="shared" si="72"/>
        <v>APEXBIO</v>
      </c>
      <c r="B1170" s="21">
        <v>300080470</v>
      </c>
      <c r="C1170" s="30">
        <v>45849</v>
      </c>
      <c r="D1170" s="21" t="str">
        <v>A8633-1</v>
      </c>
      <c r="E1170" s="21">
        <f>_xlfn.XLOOKUP(D1170,MasterSheet!H:H,MasterSheet!F:F)</f>
        <v>28864</v>
      </c>
      <c r="F1170" s="22">
        <f>SUMIFS(MasterSheet!J:J, MasterSheet!B:B, B1170, MasterSheet!D:D, C1170, MasterSheet!H:H, D1170)</f>
        <v>1</v>
      </c>
      <c r="G1170" s="22">
        <f t="shared" si="73"/>
        <v>28864</v>
      </c>
      <c r="H1170" s="26">
        <f>SUMIFS(MasterSheet!K:K, MasterSheet!B:B, B1170, MasterSheet!D:D, C1170, MasterSheet!H:H, D1170)</f>
        <v>1</v>
      </c>
      <c r="I1170" s="26">
        <f t="shared" si="74"/>
        <v>28864</v>
      </c>
      <c r="J1170" s="28">
        <f>SUMIFS(MasterSheet!L:L, MasterSheet!B:B, B1170, MasterSheet!D:D, C1170, MasterSheet!H:H, D1170)</f>
        <v>0</v>
      </c>
      <c r="K1170" s="28">
        <f t="shared" si="75"/>
        <v>0</v>
      </c>
      <c r="L1170" s="21" t="str">
        <f>UPPER(VLOOKUP(D1170,MasterSheet!H:U,14,))</f>
        <v>APEXBIO</v>
      </c>
    </row>
    <row r="1171" spans="1:12" x14ac:dyDescent="0.25">
      <c r="A1171" s="21" t="str">
        <f t="shared" si="72"/>
        <v>APEXBIO</v>
      </c>
      <c r="B1171" s="21">
        <v>300080470</v>
      </c>
      <c r="C1171" s="30">
        <v>45849</v>
      </c>
      <c r="D1171" s="21" t="str">
        <v>A2585-50</v>
      </c>
      <c r="E1171" s="21">
        <f>_xlfn.XLOOKUP(D1171,MasterSheet!H:H,MasterSheet!F:F)</f>
        <v>15488</v>
      </c>
      <c r="F1171" s="22">
        <f>SUMIFS(MasterSheet!J:J, MasterSheet!B:B, B1171, MasterSheet!D:D, C1171, MasterSheet!H:H, D1171)</f>
        <v>1</v>
      </c>
      <c r="G1171" s="22">
        <f t="shared" si="73"/>
        <v>15488</v>
      </c>
      <c r="H1171" s="26">
        <f>SUMIFS(MasterSheet!K:K, MasterSheet!B:B, B1171, MasterSheet!D:D, C1171, MasterSheet!H:H, D1171)</f>
        <v>1</v>
      </c>
      <c r="I1171" s="26">
        <f t="shared" si="74"/>
        <v>15488</v>
      </c>
      <c r="J1171" s="28">
        <f>SUMIFS(MasterSheet!L:L, MasterSheet!B:B, B1171, MasterSheet!D:D, C1171, MasterSheet!H:H, D1171)</f>
        <v>0</v>
      </c>
      <c r="K1171" s="28">
        <f t="shared" si="75"/>
        <v>0</v>
      </c>
      <c r="L1171" s="21" t="str">
        <f>UPPER(VLOOKUP(D1171,MasterSheet!H:U,14,))</f>
        <v>APEXBIO</v>
      </c>
    </row>
    <row r="1172" spans="1:12" x14ac:dyDescent="0.25">
      <c r="A1172" s="21" t="str">
        <f t="shared" si="72"/>
        <v>BIOLEGEND</v>
      </c>
      <c r="B1172" s="21" t="str">
        <v>EED116969</v>
      </c>
      <c r="C1172" s="30">
        <v>45849</v>
      </c>
      <c r="D1172" s="21">
        <v>100511</v>
      </c>
      <c r="E1172" s="21">
        <f>_xlfn.XLOOKUP(D1172,MasterSheet!H:H,MasterSheet!F:F)</f>
        <v>1540</v>
      </c>
      <c r="F1172" s="22">
        <f>SUMIFS(MasterSheet!J:J, MasterSheet!B:B, B1172, MasterSheet!D:D, C1172, MasterSheet!H:H, D1172)</f>
        <v>1</v>
      </c>
      <c r="G1172" s="22">
        <f t="shared" si="73"/>
        <v>1540</v>
      </c>
      <c r="H1172" s="26">
        <f>SUMIFS(MasterSheet!K:K, MasterSheet!B:B, B1172, MasterSheet!D:D, C1172, MasterSheet!H:H, D1172)</f>
        <v>1</v>
      </c>
      <c r="I1172" s="26">
        <f t="shared" si="74"/>
        <v>1540</v>
      </c>
      <c r="J1172" s="28">
        <f>SUMIFS(MasterSheet!L:L, MasterSheet!B:B, B1172, MasterSheet!D:D, C1172, MasterSheet!H:H, D1172)</f>
        <v>0</v>
      </c>
      <c r="K1172" s="28">
        <f t="shared" si="75"/>
        <v>0</v>
      </c>
      <c r="L1172" s="21" t="str">
        <f>UPPER(VLOOKUP(D1172,MasterSheet!H:U,14,))</f>
        <v>BIOLEGEND</v>
      </c>
    </row>
    <row r="1173" spans="1:12" x14ac:dyDescent="0.25">
      <c r="A1173" s="21" t="str">
        <f t="shared" si="72"/>
        <v>BIOLEGEND</v>
      </c>
      <c r="B1173" s="21" t="str">
        <v>EED116969</v>
      </c>
      <c r="C1173" s="30">
        <v>45849</v>
      </c>
      <c r="D1173" s="21">
        <v>103108</v>
      </c>
      <c r="E1173" s="21">
        <f>_xlfn.XLOOKUP(D1173,MasterSheet!H:H,MasterSheet!F:F)</f>
        <v>6468</v>
      </c>
      <c r="F1173" s="22">
        <f>SUMIFS(MasterSheet!J:J, MasterSheet!B:B, B1173, MasterSheet!D:D, C1173, MasterSheet!H:H, D1173)</f>
        <v>1</v>
      </c>
      <c r="G1173" s="22">
        <f t="shared" si="73"/>
        <v>6468</v>
      </c>
      <c r="H1173" s="26">
        <f>SUMIFS(MasterSheet!K:K, MasterSheet!B:B, B1173, MasterSheet!D:D, C1173, MasterSheet!H:H, D1173)</f>
        <v>1</v>
      </c>
      <c r="I1173" s="26">
        <f t="shared" si="74"/>
        <v>6468</v>
      </c>
      <c r="J1173" s="28">
        <f>SUMIFS(MasterSheet!L:L, MasterSheet!B:B, B1173, MasterSheet!D:D, C1173, MasterSheet!H:H, D1173)</f>
        <v>0</v>
      </c>
      <c r="K1173" s="28">
        <f t="shared" si="75"/>
        <v>0</v>
      </c>
      <c r="L1173" s="21" t="str">
        <f>UPPER(VLOOKUP(D1173,MasterSheet!H:U,14,))</f>
        <v>BIOLEGEND</v>
      </c>
    </row>
    <row r="1174" spans="1:12" x14ac:dyDescent="0.25">
      <c r="A1174" s="21" t="str">
        <f t="shared" si="72"/>
        <v>BIOLEGEND</v>
      </c>
      <c r="B1174" s="21" t="str">
        <v>EED116969</v>
      </c>
      <c r="C1174" s="30">
        <v>45849</v>
      </c>
      <c r="D1174" s="21">
        <v>106906</v>
      </c>
      <c r="E1174" s="21">
        <f>_xlfn.XLOOKUP(D1174,MasterSheet!H:H,MasterSheet!F:F)</f>
        <v>26734.400000000001</v>
      </c>
      <c r="F1174" s="22">
        <f>SUMIFS(MasterSheet!J:J, MasterSheet!B:B, B1174, MasterSheet!D:D, C1174, MasterSheet!H:H, D1174)</f>
        <v>1</v>
      </c>
      <c r="G1174" s="22">
        <f t="shared" si="73"/>
        <v>26734.400000000001</v>
      </c>
      <c r="H1174" s="26">
        <f>SUMIFS(MasterSheet!K:K, MasterSheet!B:B, B1174, MasterSheet!D:D, C1174, MasterSheet!H:H, D1174)</f>
        <v>1</v>
      </c>
      <c r="I1174" s="26">
        <f t="shared" si="74"/>
        <v>26734.400000000001</v>
      </c>
      <c r="J1174" s="28">
        <f>SUMIFS(MasterSheet!L:L, MasterSheet!B:B, B1174, MasterSheet!D:D, C1174, MasterSheet!H:H, D1174)</f>
        <v>0</v>
      </c>
      <c r="K1174" s="28">
        <f t="shared" si="75"/>
        <v>0</v>
      </c>
      <c r="L1174" s="21" t="str">
        <f>UPPER(VLOOKUP(D1174,MasterSheet!H:U,14,))</f>
        <v>BIOLEGEND</v>
      </c>
    </row>
    <row r="1175" spans="1:12" x14ac:dyDescent="0.25">
      <c r="A1175" s="21" t="str">
        <f t="shared" si="72"/>
        <v>BIOLEGEND</v>
      </c>
      <c r="B1175" s="21" t="str">
        <v>EED116969</v>
      </c>
      <c r="C1175" s="30">
        <v>45849</v>
      </c>
      <c r="D1175" s="21">
        <v>107627</v>
      </c>
      <c r="E1175" s="21">
        <f>_xlfn.XLOOKUP(D1175,MasterSheet!H:H,MasterSheet!F:F)</f>
        <v>5790.4</v>
      </c>
      <c r="F1175" s="22">
        <f>SUMIFS(MasterSheet!J:J, MasterSheet!B:B, B1175, MasterSheet!D:D, C1175, MasterSheet!H:H, D1175)</f>
        <v>1</v>
      </c>
      <c r="G1175" s="22">
        <f t="shared" si="73"/>
        <v>5790.4</v>
      </c>
      <c r="H1175" s="26">
        <f>SUMIFS(MasterSheet!K:K, MasterSheet!B:B, B1175, MasterSheet!D:D, C1175, MasterSheet!H:H, D1175)</f>
        <v>1</v>
      </c>
      <c r="I1175" s="26">
        <f t="shared" si="74"/>
        <v>5790.4</v>
      </c>
      <c r="J1175" s="28">
        <f>SUMIFS(MasterSheet!L:L, MasterSheet!B:B, B1175, MasterSheet!D:D, C1175, MasterSheet!H:H, D1175)</f>
        <v>0</v>
      </c>
      <c r="K1175" s="28">
        <f t="shared" si="75"/>
        <v>0</v>
      </c>
      <c r="L1175" s="21" t="str">
        <f>UPPER(VLOOKUP(D1175,MasterSheet!H:U,14,))</f>
        <v>BIOLEGEND</v>
      </c>
    </row>
    <row r="1176" spans="1:12" x14ac:dyDescent="0.25">
      <c r="A1176" s="21" t="str">
        <f t="shared" si="72"/>
        <v>BIOLEGEND</v>
      </c>
      <c r="B1176" s="21" t="str">
        <v>EED116969</v>
      </c>
      <c r="C1176" s="30">
        <v>45849</v>
      </c>
      <c r="D1176" s="21">
        <v>109412</v>
      </c>
      <c r="E1176" s="21">
        <f>_xlfn.XLOOKUP(D1176,MasterSheet!H:H,MasterSheet!F:F)</f>
        <v>24208.800000000003</v>
      </c>
      <c r="F1176" s="22">
        <f>SUMIFS(MasterSheet!J:J, MasterSheet!B:B, B1176, MasterSheet!D:D, C1176, MasterSheet!H:H, D1176)</f>
        <v>1</v>
      </c>
      <c r="G1176" s="22">
        <f t="shared" si="73"/>
        <v>24208.800000000003</v>
      </c>
      <c r="H1176" s="26">
        <f>SUMIFS(MasterSheet!K:K, MasterSheet!B:B, B1176, MasterSheet!D:D, C1176, MasterSheet!H:H, D1176)</f>
        <v>1</v>
      </c>
      <c r="I1176" s="26">
        <f t="shared" si="74"/>
        <v>24208.800000000003</v>
      </c>
      <c r="J1176" s="28">
        <f>SUMIFS(MasterSheet!L:L, MasterSheet!B:B, B1176, MasterSheet!D:D, C1176, MasterSheet!H:H, D1176)</f>
        <v>0</v>
      </c>
      <c r="K1176" s="28">
        <f t="shared" si="75"/>
        <v>0</v>
      </c>
      <c r="L1176" s="21" t="str">
        <f>UPPER(VLOOKUP(D1176,MasterSheet!H:U,14,))</f>
        <v>BIOLEGEND</v>
      </c>
    </row>
    <row r="1177" spans="1:12" x14ac:dyDescent="0.25">
      <c r="A1177" s="21" t="str">
        <f t="shared" si="72"/>
        <v>BIOLEGEND</v>
      </c>
      <c r="B1177" s="21" t="str">
        <v>EED116969</v>
      </c>
      <c r="C1177" s="30">
        <v>45849</v>
      </c>
      <c r="D1177" s="21">
        <v>121439</v>
      </c>
      <c r="E1177" s="21">
        <f>_xlfn.XLOOKUP(D1177,MasterSheet!H:H,MasterSheet!F:F)</f>
        <v>18876</v>
      </c>
      <c r="F1177" s="22">
        <f>SUMIFS(MasterSheet!J:J, MasterSheet!B:B, B1177, MasterSheet!D:D, C1177, MasterSheet!H:H, D1177)</f>
        <v>1</v>
      </c>
      <c r="G1177" s="22">
        <f t="shared" si="73"/>
        <v>18876</v>
      </c>
      <c r="H1177" s="26">
        <f>SUMIFS(MasterSheet!K:K, MasterSheet!B:B, B1177, MasterSheet!D:D, C1177, MasterSheet!H:H, D1177)</f>
        <v>1</v>
      </c>
      <c r="I1177" s="26">
        <f t="shared" si="74"/>
        <v>18876</v>
      </c>
      <c r="J1177" s="28">
        <f>SUMIFS(MasterSheet!L:L, MasterSheet!B:B, B1177, MasterSheet!D:D, C1177, MasterSheet!H:H, D1177)</f>
        <v>0</v>
      </c>
      <c r="K1177" s="28">
        <f t="shared" si="75"/>
        <v>0</v>
      </c>
      <c r="L1177" s="21" t="str">
        <f>UPPER(VLOOKUP(D1177,MasterSheet!H:U,14,))</f>
        <v>BIOLEGEND</v>
      </c>
    </row>
    <row r="1178" spans="1:12" x14ac:dyDescent="0.25">
      <c r="A1178" s="21" t="str">
        <f t="shared" si="72"/>
        <v>BIOLEGEND</v>
      </c>
      <c r="B1178" s="21" t="str">
        <v>EED116969</v>
      </c>
      <c r="C1178" s="30">
        <v>45849</v>
      </c>
      <c r="D1178" s="21">
        <v>123115</v>
      </c>
      <c r="E1178" s="21">
        <f>_xlfn.XLOOKUP(D1178,MasterSheet!H:H,MasterSheet!F:F)</f>
        <v>3080</v>
      </c>
      <c r="F1178" s="22">
        <f>SUMIFS(MasterSheet!J:J, MasterSheet!B:B, B1178, MasterSheet!D:D, C1178, MasterSheet!H:H, D1178)</f>
        <v>1</v>
      </c>
      <c r="G1178" s="22">
        <f t="shared" si="73"/>
        <v>3080</v>
      </c>
      <c r="H1178" s="26">
        <f>SUMIFS(MasterSheet!K:K, MasterSheet!B:B, B1178, MasterSheet!D:D, C1178, MasterSheet!H:H, D1178)</f>
        <v>1</v>
      </c>
      <c r="I1178" s="26">
        <f t="shared" si="74"/>
        <v>3080</v>
      </c>
      <c r="J1178" s="28">
        <f>SUMIFS(MasterSheet!L:L, MasterSheet!B:B, B1178, MasterSheet!D:D, C1178, MasterSheet!H:H, D1178)</f>
        <v>0</v>
      </c>
      <c r="K1178" s="28">
        <f t="shared" si="75"/>
        <v>0</v>
      </c>
      <c r="L1178" s="21" t="str">
        <f>UPPER(VLOOKUP(D1178,MasterSheet!H:U,14,))</f>
        <v>BIOLEGEND</v>
      </c>
    </row>
    <row r="1179" spans="1:12" x14ac:dyDescent="0.25">
      <c r="A1179" s="21" t="str">
        <f t="shared" si="72"/>
        <v>BIOLEGEND</v>
      </c>
      <c r="B1179" s="21" t="str">
        <v>EED116969</v>
      </c>
      <c r="C1179" s="30">
        <v>45849</v>
      </c>
      <c r="D1179" s="21">
        <v>141705</v>
      </c>
      <c r="E1179" s="21">
        <f>_xlfn.XLOOKUP(D1179,MasterSheet!H:H,MasterSheet!F:F)</f>
        <v>7946.4</v>
      </c>
      <c r="F1179" s="22">
        <f>SUMIFS(MasterSheet!J:J, MasterSheet!B:B, B1179, MasterSheet!D:D, C1179, MasterSheet!H:H, D1179)</f>
        <v>1</v>
      </c>
      <c r="G1179" s="22">
        <f t="shared" si="73"/>
        <v>7946.4</v>
      </c>
      <c r="H1179" s="26">
        <f>SUMIFS(MasterSheet!K:K, MasterSheet!B:B, B1179, MasterSheet!D:D, C1179, MasterSheet!H:H, D1179)</f>
        <v>1</v>
      </c>
      <c r="I1179" s="26">
        <f t="shared" si="74"/>
        <v>7946.4</v>
      </c>
      <c r="J1179" s="28">
        <f>SUMIFS(MasterSheet!L:L, MasterSheet!B:B, B1179, MasterSheet!D:D, C1179, MasterSheet!H:H, D1179)</f>
        <v>0</v>
      </c>
      <c r="K1179" s="28">
        <f t="shared" si="75"/>
        <v>0</v>
      </c>
      <c r="L1179" s="21" t="str">
        <f>UPPER(VLOOKUP(D1179,MasterSheet!H:U,14,))</f>
        <v>BIOLEGEND</v>
      </c>
    </row>
    <row r="1180" spans="1:12" x14ac:dyDescent="0.25">
      <c r="A1180" s="21" t="str">
        <f t="shared" si="72"/>
        <v>BIOLEGEND</v>
      </c>
      <c r="B1180" s="21" t="str">
        <v>EED116969</v>
      </c>
      <c r="C1180" s="30">
        <v>45849</v>
      </c>
      <c r="D1180" s="21">
        <v>146528</v>
      </c>
      <c r="E1180" s="21">
        <f>_xlfn.XLOOKUP(D1180,MasterSheet!H:H,MasterSheet!F:F)</f>
        <v>23100</v>
      </c>
      <c r="F1180" s="22">
        <f>SUMIFS(MasterSheet!J:J, MasterSheet!B:B, B1180, MasterSheet!D:D, C1180, MasterSheet!H:H, D1180)</f>
        <v>1</v>
      </c>
      <c r="G1180" s="22">
        <f t="shared" si="73"/>
        <v>23100</v>
      </c>
      <c r="H1180" s="26">
        <f>SUMIFS(MasterSheet!K:K, MasterSheet!B:B, B1180, MasterSheet!D:D, C1180, MasterSheet!H:H, D1180)</f>
        <v>1</v>
      </c>
      <c r="I1180" s="26">
        <f t="shared" si="74"/>
        <v>23100</v>
      </c>
      <c r="J1180" s="28">
        <f>SUMIFS(MasterSheet!L:L, MasterSheet!B:B, B1180, MasterSheet!D:D, C1180, MasterSheet!H:H, D1180)</f>
        <v>0</v>
      </c>
      <c r="K1180" s="28">
        <f t="shared" si="75"/>
        <v>0</v>
      </c>
      <c r="L1180" s="21" t="str">
        <f>UPPER(VLOOKUP(D1180,MasterSheet!H:U,14,))</f>
        <v>BIOLEGEND</v>
      </c>
    </row>
    <row r="1181" spans="1:12" x14ac:dyDescent="0.25">
      <c r="A1181" s="21" t="str">
        <f t="shared" si="72"/>
        <v>BIOLEGEND</v>
      </c>
      <c r="B1181" s="21" t="str">
        <v>EED116969</v>
      </c>
      <c r="C1181" s="30">
        <v>45849</v>
      </c>
      <c r="D1181" s="21">
        <v>149050</v>
      </c>
      <c r="E1181" s="21">
        <f>_xlfn.XLOOKUP(D1181,MasterSheet!H:H,MasterSheet!F:F)</f>
        <v>23531.199999999997</v>
      </c>
      <c r="F1181" s="22">
        <f>SUMIFS(MasterSheet!J:J, MasterSheet!B:B, B1181, MasterSheet!D:D, C1181, MasterSheet!H:H, D1181)</f>
        <v>1</v>
      </c>
      <c r="G1181" s="22">
        <f t="shared" si="73"/>
        <v>23531.199999999997</v>
      </c>
      <c r="H1181" s="26">
        <f>SUMIFS(MasterSheet!K:K, MasterSheet!B:B, B1181, MasterSheet!D:D, C1181, MasterSheet!H:H, D1181)</f>
        <v>1</v>
      </c>
      <c r="I1181" s="26">
        <f t="shared" si="74"/>
        <v>23531.199999999997</v>
      </c>
      <c r="J1181" s="28">
        <f>SUMIFS(MasterSheet!L:L, MasterSheet!B:B, B1181, MasterSheet!D:D, C1181, MasterSheet!H:H, D1181)</f>
        <v>0</v>
      </c>
      <c r="K1181" s="28">
        <f t="shared" si="75"/>
        <v>0</v>
      </c>
      <c r="L1181" s="21" t="str">
        <f>UPPER(VLOOKUP(D1181,MasterSheet!H:U,14,))</f>
        <v>BIOLEGEND</v>
      </c>
    </row>
    <row r="1182" spans="1:12" x14ac:dyDescent="0.25">
      <c r="A1182" s="21" t="str">
        <f t="shared" si="72"/>
        <v>BIOLEGEND</v>
      </c>
      <c r="B1182" s="21" t="str">
        <v>EED116969</v>
      </c>
      <c r="C1182" s="30">
        <v>45849</v>
      </c>
      <c r="D1182" s="21">
        <v>150636</v>
      </c>
      <c r="E1182" s="21">
        <f>_xlfn.XLOOKUP(D1182,MasterSheet!H:H,MasterSheet!F:F)</f>
        <v>26734.400000000001</v>
      </c>
      <c r="F1182" s="22">
        <f>SUMIFS(MasterSheet!J:J, MasterSheet!B:B, B1182, MasterSheet!D:D, C1182, MasterSheet!H:H, D1182)</f>
        <v>1</v>
      </c>
      <c r="G1182" s="22">
        <f t="shared" si="73"/>
        <v>26734.400000000001</v>
      </c>
      <c r="H1182" s="26">
        <f>SUMIFS(MasterSheet!K:K, MasterSheet!B:B, B1182, MasterSheet!D:D, C1182, MasterSheet!H:H, D1182)</f>
        <v>1</v>
      </c>
      <c r="I1182" s="26">
        <f t="shared" si="74"/>
        <v>26734.400000000001</v>
      </c>
      <c r="J1182" s="28">
        <f>SUMIFS(MasterSheet!L:L, MasterSheet!B:B, B1182, MasterSheet!D:D, C1182, MasterSheet!H:H, D1182)</f>
        <v>0</v>
      </c>
      <c r="K1182" s="28">
        <f t="shared" si="75"/>
        <v>0</v>
      </c>
      <c r="L1182" s="21" t="str">
        <f>UPPER(VLOOKUP(D1182,MasterSheet!H:U,14,))</f>
        <v>BIOLEGEND</v>
      </c>
    </row>
    <row r="1183" spans="1:12" x14ac:dyDescent="0.25">
      <c r="A1183" s="21" t="str">
        <f t="shared" si="72"/>
        <v>BIOLEGEND</v>
      </c>
      <c r="B1183" s="21" t="str">
        <v>EED116969</v>
      </c>
      <c r="C1183" s="30">
        <v>45849</v>
      </c>
      <c r="D1183" s="21">
        <v>300505</v>
      </c>
      <c r="E1183" s="21">
        <f>_xlfn.XLOOKUP(D1183,MasterSheet!H:H,MasterSheet!F:F)</f>
        <v>1047.2</v>
      </c>
      <c r="F1183" s="22">
        <f>SUMIFS(MasterSheet!J:J, MasterSheet!B:B, B1183, MasterSheet!D:D, C1183, MasterSheet!H:H, D1183)</f>
        <v>2</v>
      </c>
      <c r="G1183" s="22">
        <f t="shared" si="73"/>
        <v>2094.4</v>
      </c>
      <c r="H1183" s="26">
        <f>SUMIFS(MasterSheet!K:K, MasterSheet!B:B, B1183, MasterSheet!D:D, C1183, MasterSheet!H:H, D1183)</f>
        <v>2</v>
      </c>
      <c r="I1183" s="26">
        <f t="shared" si="74"/>
        <v>2094.4</v>
      </c>
      <c r="J1183" s="28">
        <f>SUMIFS(MasterSheet!L:L, MasterSheet!B:B, B1183, MasterSheet!D:D, C1183, MasterSheet!H:H, D1183)</f>
        <v>0</v>
      </c>
      <c r="K1183" s="28">
        <f t="shared" si="75"/>
        <v>0</v>
      </c>
      <c r="L1183" s="21" t="str">
        <f>UPPER(VLOOKUP(D1183,MasterSheet!H:U,14,))</f>
        <v>BIOLEGEND</v>
      </c>
    </row>
    <row r="1184" spans="1:12" x14ac:dyDescent="0.25">
      <c r="A1184" s="21" t="str">
        <f t="shared" si="72"/>
        <v>BIOLEGEND</v>
      </c>
      <c r="B1184" s="21" t="str">
        <v>EED116969</v>
      </c>
      <c r="C1184" s="30">
        <v>45849</v>
      </c>
      <c r="D1184" s="21">
        <v>301008</v>
      </c>
      <c r="E1184" s="21">
        <f>_xlfn.XLOOKUP(D1184,MasterSheet!H:H,MasterSheet!F:F)</f>
        <v>4435.2</v>
      </c>
      <c r="F1184" s="22">
        <f>SUMIFS(MasterSheet!J:J, MasterSheet!B:B, B1184, MasterSheet!D:D, C1184, MasterSheet!H:H, D1184)</f>
        <v>1</v>
      </c>
      <c r="G1184" s="22">
        <f t="shared" si="73"/>
        <v>4435.2</v>
      </c>
      <c r="H1184" s="26">
        <f>SUMIFS(MasterSheet!K:K, MasterSheet!B:B, B1184, MasterSheet!D:D, C1184, MasterSheet!H:H, D1184)</f>
        <v>1</v>
      </c>
      <c r="I1184" s="26">
        <f t="shared" si="74"/>
        <v>4435.2</v>
      </c>
      <c r="J1184" s="28">
        <f>SUMIFS(MasterSheet!L:L, MasterSheet!B:B, B1184, MasterSheet!D:D, C1184, MasterSheet!H:H, D1184)</f>
        <v>0</v>
      </c>
      <c r="K1184" s="28">
        <f t="shared" si="75"/>
        <v>0</v>
      </c>
      <c r="L1184" s="21" t="str">
        <f>UPPER(VLOOKUP(D1184,MasterSheet!H:U,14,))</f>
        <v>BIOLEGEND</v>
      </c>
    </row>
    <row r="1185" spans="1:12" x14ac:dyDescent="0.25">
      <c r="A1185" s="21" t="str">
        <f t="shared" si="72"/>
        <v>BIOLEGEND</v>
      </c>
      <c r="B1185" s="21" t="str">
        <v>EED116969</v>
      </c>
      <c r="C1185" s="30">
        <v>45849</v>
      </c>
      <c r="D1185" s="21">
        <v>301641</v>
      </c>
      <c r="E1185" s="21">
        <f>_xlfn.XLOOKUP(D1185,MasterSheet!H:H,MasterSheet!F:F)</f>
        <v>8685.6</v>
      </c>
      <c r="F1185" s="22">
        <f>SUMIFS(MasterSheet!J:J, MasterSheet!B:B, B1185, MasterSheet!D:D, C1185, MasterSheet!H:H, D1185)</f>
        <v>1</v>
      </c>
      <c r="G1185" s="22">
        <f t="shared" si="73"/>
        <v>8685.6</v>
      </c>
      <c r="H1185" s="26">
        <f>SUMIFS(MasterSheet!K:K, MasterSheet!B:B, B1185, MasterSheet!D:D, C1185, MasterSheet!H:H, D1185)</f>
        <v>1</v>
      </c>
      <c r="I1185" s="26">
        <f t="shared" si="74"/>
        <v>8685.6</v>
      </c>
      <c r="J1185" s="28">
        <f>SUMIFS(MasterSheet!L:L, MasterSheet!B:B, B1185, MasterSheet!D:D, C1185, MasterSheet!H:H, D1185)</f>
        <v>0</v>
      </c>
      <c r="K1185" s="28">
        <f t="shared" si="75"/>
        <v>0</v>
      </c>
      <c r="L1185" s="21" t="str">
        <f>UPPER(VLOOKUP(D1185,MasterSheet!H:U,14,))</f>
        <v>BIOLEGEND</v>
      </c>
    </row>
    <row r="1186" spans="1:12" x14ac:dyDescent="0.25">
      <c r="A1186" s="21" t="str">
        <f t="shared" si="72"/>
        <v>BIOLEGEND</v>
      </c>
      <c r="B1186" s="21" t="str">
        <v>EED116969</v>
      </c>
      <c r="C1186" s="30">
        <v>45849</v>
      </c>
      <c r="D1186" s="21">
        <v>302340</v>
      </c>
      <c r="E1186" s="21">
        <f>_xlfn.XLOOKUP(D1186,MasterSheet!H:H,MasterSheet!F:F)</f>
        <v>25080</v>
      </c>
      <c r="F1186" s="22">
        <f>SUMIFS(MasterSheet!J:J, MasterSheet!B:B, B1186, MasterSheet!D:D, C1186, MasterSheet!H:H, D1186)</f>
        <v>1</v>
      </c>
      <c r="G1186" s="22">
        <f t="shared" si="73"/>
        <v>25080</v>
      </c>
      <c r="H1186" s="26">
        <f>SUMIFS(MasterSheet!K:K, MasterSheet!B:B, B1186, MasterSheet!D:D, C1186, MasterSheet!H:H, D1186)</f>
        <v>1</v>
      </c>
      <c r="I1186" s="26">
        <f t="shared" si="74"/>
        <v>25080</v>
      </c>
      <c r="J1186" s="28">
        <f>SUMIFS(MasterSheet!L:L, MasterSheet!B:B, B1186, MasterSheet!D:D, C1186, MasterSheet!H:H, D1186)</f>
        <v>0</v>
      </c>
      <c r="K1186" s="28">
        <f t="shared" si="75"/>
        <v>0</v>
      </c>
      <c r="L1186" s="21" t="str">
        <f>UPPER(VLOOKUP(D1186,MasterSheet!H:U,14,))</f>
        <v>BIOLEGEND</v>
      </c>
    </row>
    <row r="1187" spans="1:12" x14ac:dyDescent="0.25">
      <c r="A1187" s="21" t="str">
        <f t="shared" si="72"/>
        <v>BIOLEGEND</v>
      </c>
      <c r="B1187" s="21" t="str">
        <v>EED116969</v>
      </c>
      <c r="C1187" s="30">
        <v>45849</v>
      </c>
      <c r="D1187" s="21">
        <v>303007</v>
      </c>
      <c r="E1187" s="21">
        <f>_xlfn.XLOOKUP(D1187,MasterSheet!H:H,MasterSheet!F:F)</f>
        <v>9178.4</v>
      </c>
      <c r="F1187" s="22">
        <f>SUMIFS(MasterSheet!J:J, MasterSheet!B:B, B1187, MasterSheet!D:D, C1187, MasterSheet!H:H, D1187)</f>
        <v>1</v>
      </c>
      <c r="G1187" s="22">
        <f t="shared" si="73"/>
        <v>9178.4</v>
      </c>
      <c r="H1187" s="26">
        <f>SUMIFS(MasterSheet!K:K, MasterSheet!B:B, B1187, MasterSheet!D:D, C1187, MasterSheet!H:H, D1187)</f>
        <v>1</v>
      </c>
      <c r="I1187" s="26">
        <f t="shared" si="74"/>
        <v>9178.4</v>
      </c>
      <c r="J1187" s="28">
        <f>SUMIFS(MasterSheet!L:L, MasterSheet!B:B, B1187, MasterSheet!D:D, C1187, MasterSheet!H:H, D1187)</f>
        <v>0</v>
      </c>
      <c r="K1187" s="28">
        <f t="shared" si="75"/>
        <v>0</v>
      </c>
      <c r="L1187" s="21" t="str">
        <f>UPPER(VLOOKUP(D1187,MasterSheet!H:U,14,))</f>
        <v>BIOLEGEND</v>
      </c>
    </row>
    <row r="1188" spans="1:12" x14ac:dyDescent="0.25">
      <c r="A1188" s="21" t="str">
        <f t="shared" si="72"/>
        <v>BIOLEGEND</v>
      </c>
      <c r="B1188" s="21" t="str">
        <v>EED116969</v>
      </c>
      <c r="C1188" s="30">
        <v>45849</v>
      </c>
      <c r="D1188" s="21">
        <v>304134</v>
      </c>
      <c r="E1188" s="21">
        <f>_xlfn.XLOOKUP(D1188,MasterSheet!H:H,MasterSheet!F:F)</f>
        <v>28710</v>
      </c>
      <c r="F1188" s="22">
        <f>SUMIFS(MasterSheet!J:J, MasterSheet!B:B, B1188, MasterSheet!D:D, C1188, MasterSheet!H:H, D1188)</f>
        <v>1</v>
      </c>
      <c r="G1188" s="22">
        <f t="shared" si="73"/>
        <v>28710</v>
      </c>
      <c r="H1188" s="26">
        <f>SUMIFS(MasterSheet!K:K, MasterSheet!B:B, B1188, MasterSheet!D:D, C1188, MasterSheet!H:H, D1188)</f>
        <v>1</v>
      </c>
      <c r="I1188" s="26">
        <f t="shared" si="74"/>
        <v>28710</v>
      </c>
      <c r="J1188" s="28">
        <f>SUMIFS(MasterSheet!L:L, MasterSheet!B:B, B1188, MasterSheet!D:D, C1188, MasterSheet!H:H, D1188)</f>
        <v>0</v>
      </c>
      <c r="K1188" s="28">
        <f t="shared" si="75"/>
        <v>0</v>
      </c>
      <c r="L1188" s="21" t="str">
        <f>UPPER(VLOOKUP(D1188,MasterSheet!H:U,14,))</f>
        <v>BIOLEGEND</v>
      </c>
    </row>
    <row r="1189" spans="1:12" x14ac:dyDescent="0.25">
      <c r="A1189" s="21" t="str">
        <f t="shared" si="72"/>
        <v>BIOLEGEND</v>
      </c>
      <c r="B1189" s="21" t="str">
        <v>EED116969</v>
      </c>
      <c r="C1189" s="30">
        <v>45849</v>
      </c>
      <c r="D1189" s="21">
        <v>304603</v>
      </c>
      <c r="E1189" s="21">
        <f>_xlfn.XLOOKUP(D1189,MasterSheet!H:H,MasterSheet!F:F)</f>
        <v>6529.6</v>
      </c>
      <c r="F1189" s="22">
        <f>SUMIFS(MasterSheet!J:J, MasterSheet!B:B, B1189, MasterSheet!D:D, C1189, MasterSheet!H:H, D1189)</f>
        <v>1</v>
      </c>
      <c r="G1189" s="22">
        <f t="shared" si="73"/>
        <v>6529.6</v>
      </c>
      <c r="H1189" s="26">
        <f>SUMIFS(MasterSheet!K:K, MasterSheet!B:B, B1189, MasterSheet!D:D, C1189, MasterSheet!H:H, D1189)</f>
        <v>1</v>
      </c>
      <c r="I1189" s="26">
        <f t="shared" si="74"/>
        <v>6529.6</v>
      </c>
      <c r="J1189" s="28">
        <f>SUMIFS(MasterSheet!L:L, MasterSheet!B:B, B1189, MasterSheet!D:D, C1189, MasterSheet!H:H, D1189)</f>
        <v>0</v>
      </c>
      <c r="K1189" s="28">
        <f t="shared" si="75"/>
        <v>0</v>
      </c>
      <c r="L1189" s="21" t="str">
        <f>UPPER(VLOOKUP(D1189,MasterSheet!H:U,14,))</f>
        <v>BIOLEGEND</v>
      </c>
    </row>
    <row r="1190" spans="1:12" x14ac:dyDescent="0.25">
      <c r="A1190" s="21" t="str">
        <f t="shared" si="72"/>
        <v>BIOLEGEND</v>
      </c>
      <c r="B1190" s="21" t="str">
        <v>EED116969</v>
      </c>
      <c r="C1190" s="30">
        <v>45849</v>
      </c>
      <c r="D1190" s="21">
        <v>321105</v>
      </c>
      <c r="E1190" s="21">
        <f>_xlfn.XLOOKUP(D1190,MasterSheet!H:H,MasterSheet!F:F)</f>
        <v>7515.2000000000007</v>
      </c>
      <c r="F1190" s="22">
        <f>SUMIFS(MasterSheet!J:J, MasterSheet!B:B, B1190, MasterSheet!D:D, C1190, MasterSheet!H:H, D1190)</f>
        <v>1</v>
      </c>
      <c r="G1190" s="22">
        <f t="shared" si="73"/>
        <v>7515.2000000000007</v>
      </c>
      <c r="H1190" s="26">
        <f>SUMIFS(MasterSheet!K:K, MasterSheet!B:B, B1190, MasterSheet!D:D, C1190, MasterSheet!H:H, D1190)</f>
        <v>1</v>
      </c>
      <c r="I1190" s="26">
        <f t="shared" si="74"/>
        <v>7515.2000000000007</v>
      </c>
      <c r="J1190" s="28">
        <f>SUMIFS(MasterSheet!L:L, MasterSheet!B:B, B1190, MasterSheet!D:D, C1190, MasterSheet!H:H, D1190)</f>
        <v>0</v>
      </c>
      <c r="K1190" s="28">
        <f t="shared" si="75"/>
        <v>0</v>
      </c>
      <c r="L1190" s="21" t="str">
        <f>UPPER(VLOOKUP(D1190,MasterSheet!H:U,14,))</f>
        <v>BIOLEGEND</v>
      </c>
    </row>
    <row r="1191" spans="1:12" x14ac:dyDescent="0.25">
      <c r="A1191" s="21" t="str">
        <f t="shared" si="72"/>
        <v>BIOLEGEND</v>
      </c>
      <c r="B1191" s="21" t="str">
        <v>EED116969</v>
      </c>
      <c r="C1191" s="30">
        <v>45849</v>
      </c>
      <c r="D1191" s="21">
        <v>328605</v>
      </c>
      <c r="E1191" s="21">
        <f>_xlfn.XLOOKUP(D1191,MasterSheet!H:H,MasterSheet!F:F)</f>
        <v>5174.3999999999996</v>
      </c>
      <c r="F1191" s="22">
        <f>SUMIFS(MasterSheet!J:J, MasterSheet!B:B, B1191, MasterSheet!D:D, C1191, MasterSheet!H:H, D1191)</f>
        <v>1</v>
      </c>
      <c r="G1191" s="22">
        <f t="shared" si="73"/>
        <v>5174.3999999999996</v>
      </c>
      <c r="H1191" s="26">
        <f>SUMIFS(MasterSheet!K:K, MasterSheet!B:B, B1191, MasterSheet!D:D, C1191, MasterSheet!H:H, D1191)</f>
        <v>1</v>
      </c>
      <c r="I1191" s="26">
        <f t="shared" si="74"/>
        <v>5174.3999999999996</v>
      </c>
      <c r="J1191" s="28">
        <f>SUMIFS(MasterSheet!L:L, MasterSheet!B:B, B1191, MasterSheet!D:D, C1191, MasterSheet!H:H, D1191)</f>
        <v>0</v>
      </c>
      <c r="K1191" s="28">
        <f t="shared" si="75"/>
        <v>0</v>
      </c>
      <c r="L1191" s="21" t="str">
        <f>UPPER(VLOOKUP(D1191,MasterSheet!H:U,14,))</f>
        <v>BIOLEGEND</v>
      </c>
    </row>
    <row r="1192" spans="1:12" x14ac:dyDescent="0.25">
      <c r="A1192" s="21" t="str">
        <f t="shared" si="72"/>
        <v>BIOLEGEND</v>
      </c>
      <c r="B1192" s="21" t="str">
        <v>EED116969</v>
      </c>
      <c r="C1192" s="30">
        <v>45849</v>
      </c>
      <c r="D1192" s="21">
        <v>333801</v>
      </c>
      <c r="E1192" s="21">
        <f>_xlfn.XLOOKUP(D1192,MasterSheet!H:H,MasterSheet!F:F)</f>
        <v>4004</v>
      </c>
      <c r="F1192" s="22">
        <f>SUMIFS(MasterSheet!J:J, MasterSheet!B:B, B1192, MasterSheet!D:D, C1192, MasterSheet!H:H, D1192)</f>
        <v>1</v>
      </c>
      <c r="G1192" s="22">
        <f t="shared" si="73"/>
        <v>4004</v>
      </c>
      <c r="H1192" s="26">
        <f>SUMIFS(MasterSheet!K:K, MasterSheet!B:B, B1192, MasterSheet!D:D, C1192, MasterSheet!H:H, D1192)</f>
        <v>1</v>
      </c>
      <c r="I1192" s="26">
        <f t="shared" si="74"/>
        <v>4004</v>
      </c>
      <c r="J1192" s="28">
        <f>SUMIFS(MasterSheet!L:L, MasterSheet!B:B, B1192, MasterSheet!D:D, C1192, MasterSheet!H:H, D1192)</f>
        <v>0</v>
      </c>
      <c r="K1192" s="28">
        <f t="shared" si="75"/>
        <v>0</v>
      </c>
      <c r="L1192" s="21" t="str">
        <f>UPPER(VLOOKUP(D1192,MasterSheet!H:U,14,))</f>
        <v>BIOLEGEND</v>
      </c>
    </row>
    <row r="1193" spans="1:12" x14ac:dyDescent="0.25">
      <c r="A1193" s="21" t="str">
        <f t="shared" si="72"/>
        <v>BIOLEGEND</v>
      </c>
      <c r="B1193" s="21" t="str">
        <v>EED116969</v>
      </c>
      <c r="C1193" s="30">
        <v>45849</v>
      </c>
      <c r="D1193" s="21">
        <v>344703</v>
      </c>
      <c r="E1193" s="21">
        <f>_xlfn.XLOOKUP(D1193,MasterSheet!H:H,MasterSheet!F:F)</f>
        <v>7453.6</v>
      </c>
      <c r="F1193" s="22">
        <f>SUMIFS(MasterSheet!J:J, MasterSheet!B:B, B1193, MasterSheet!D:D, C1193, MasterSheet!H:H, D1193)</f>
        <v>1</v>
      </c>
      <c r="G1193" s="22">
        <f t="shared" si="73"/>
        <v>7453.6</v>
      </c>
      <c r="H1193" s="26">
        <f>SUMIFS(MasterSheet!K:K, MasterSheet!B:B, B1193, MasterSheet!D:D, C1193, MasterSheet!H:H, D1193)</f>
        <v>1</v>
      </c>
      <c r="I1193" s="26">
        <f t="shared" si="74"/>
        <v>7453.6</v>
      </c>
      <c r="J1193" s="28">
        <f>SUMIFS(MasterSheet!L:L, MasterSheet!B:B, B1193, MasterSheet!D:D, C1193, MasterSheet!H:H, D1193)</f>
        <v>0</v>
      </c>
      <c r="K1193" s="28">
        <f t="shared" si="75"/>
        <v>0</v>
      </c>
      <c r="L1193" s="21" t="str">
        <f>UPPER(VLOOKUP(D1193,MasterSheet!H:U,14,))</f>
        <v>BIOLEGEND</v>
      </c>
    </row>
    <row r="1194" spans="1:12" x14ac:dyDescent="0.25">
      <c r="A1194" s="21" t="str">
        <f t="shared" si="72"/>
        <v>BIOLEGEND</v>
      </c>
      <c r="B1194" s="21" t="str">
        <v>EED116969</v>
      </c>
      <c r="C1194" s="30">
        <v>45849</v>
      </c>
      <c r="D1194" s="21">
        <v>349504</v>
      </c>
      <c r="E1194" s="21">
        <f>_xlfn.XLOOKUP(D1194,MasterSheet!H:H,MasterSheet!F:F)</f>
        <v>15215.2</v>
      </c>
      <c r="F1194" s="22">
        <f>SUMIFS(MasterSheet!J:J, MasterSheet!B:B, B1194, MasterSheet!D:D, C1194, MasterSheet!H:H, D1194)</f>
        <v>1</v>
      </c>
      <c r="G1194" s="22">
        <f t="shared" si="73"/>
        <v>15215.2</v>
      </c>
      <c r="H1194" s="26">
        <f>SUMIFS(MasterSheet!K:K, MasterSheet!B:B, B1194, MasterSheet!D:D, C1194, MasterSheet!H:H, D1194)</f>
        <v>1</v>
      </c>
      <c r="I1194" s="26">
        <f t="shared" si="74"/>
        <v>15215.2</v>
      </c>
      <c r="J1194" s="28">
        <f>SUMIFS(MasterSheet!L:L, MasterSheet!B:B, B1194, MasterSheet!D:D, C1194, MasterSheet!H:H, D1194)</f>
        <v>0</v>
      </c>
      <c r="K1194" s="28">
        <f t="shared" si="75"/>
        <v>0</v>
      </c>
      <c r="L1194" s="21" t="str">
        <f>UPPER(VLOOKUP(D1194,MasterSheet!H:U,14,))</f>
        <v>BIOLEGEND</v>
      </c>
    </row>
    <row r="1195" spans="1:12" x14ac:dyDescent="0.25">
      <c r="A1195" s="21" t="str">
        <f t="shared" si="72"/>
        <v>BIOLEGEND</v>
      </c>
      <c r="B1195" s="21" t="str">
        <v>EED116969</v>
      </c>
      <c r="C1195" s="30">
        <v>45849</v>
      </c>
      <c r="D1195" s="21">
        <v>422603</v>
      </c>
      <c r="E1195" s="21">
        <f>_xlfn.XLOOKUP(D1195,MasterSheet!H:H,MasterSheet!F:F)</f>
        <v>10780</v>
      </c>
      <c r="F1195" s="22">
        <f>SUMIFS(MasterSheet!J:J, MasterSheet!B:B, B1195, MasterSheet!D:D, C1195, MasterSheet!H:H, D1195)</f>
        <v>1</v>
      </c>
      <c r="G1195" s="22">
        <f t="shared" si="73"/>
        <v>10780</v>
      </c>
      <c r="H1195" s="26">
        <f>SUMIFS(MasterSheet!K:K, MasterSheet!B:B, B1195, MasterSheet!D:D, C1195, MasterSheet!H:H, D1195)</f>
        <v>1</v>
      </c>
      <c r="I1195" s="26">
        <f t="shared" si="74"/>
        <v>10780</v>
      </c>
      <c r="J1195" s="28">
        <f>SUMIFS(MasterSheet!L:L, MasterSheet!B:B, B1195, MasterSheet!D:D, C1195, MasterSheet!H:H, D1195)</f>
        <v>0</v>
      </c>
      <c r="K1195" s="28">
        <f t="shared" si="75"/>
        <v>0</v>
      </c>
      <c r="L1195" s="21" t="str">
        <f>UPPER(VLOOKUP(D1195,MasterSheet!H:U,14,))</f>
        <v>BIOLEGEND</v>
      </c>
    </row>
    <row r="1196" spans="1:12" x14ac:dyDescent="0.25">
      <c r="A1196" s="21" t="str">
        <f t="shared" si="72"/>
        <v>BIOLEGEND</v>
      </c>
      <c r="B1196" s="21" t="str">
        <v>EED116969</v>
      </c>
      <c r="C1196" s="30">
        <v>45849</v>
      </c>
      <c r="D1196" s="21">
        <v>423103</v>
      </c>
      <c r="E1196" s="21">
        <f>_xlfn.XLOOKUP(D1196,MasterSheet!H:H,MasterSheet!F:F)</f>
        <v>5482.4000000000005</v>
      </c>
      <c r="F1196" s="22">
        <f>SUMIFS(MasterSheet!J:J, MasterSheet!B:B, B1196, MasterSheet!D:D, C1196, MasterSheet!H:H, D1196)</f>
        <v>3</v>
      </c>
      <c r="G1196" s="22">
        <f t="shared" si="73"/>
        <v>16447.2</v>
      </c>
      <c r="H1196" s="26">
        <f>SUMIFS(MasterSheet!K:K, MasterSheet!B:B, B1196, MasterSheet!D:D, C1196, MasterSheet!H:H, D1196)</f>
        <v>3</v>
      </c>
      <c r="I1196" s="26">
        <f t="shared" si="74"/>
        <v>16447.2</v>
      </c>
      <c r="J1196" s="28">
        <f>SUMIFS(MasterSheet!L:L, MasterSheet!B:B, B1196, MasterSheet!D:D, C1196, MasterSheet!H:H, D1196)</f>
        <v>0</v>
      </c>
      <c r="K1196" s="28">
        <f t="shared" si="75"/>
        <v>0</v>
      </c>
      <c r="L1196" s="21" t="str">
        <f>UPPER(VLOOKUP(D1196,MasterSheet!H:U,14,))</f>
        <v>BIOLEGEND</v>
      </c>
    </row>
    <row r="1197" spans="1:12" x14ac:dyDescent="0.25">
      <c r="A1197" s="21" t="str">
        <f t="shared" si="72"/>
        <v>BIOLEGEND</v>
      </c>
      <c r="B1197" s="21" t="str">
        <v>EED116969</v>
      </c>
      <c r="C1197" s="30">
        <v>45849</v>
      </c>
      <c r="D1197" s="21">
        <v>423201</v>
      </c>
      <c r="E1197" s="21">
        <f>_xlfn.XLOOKUP(D1197,MasterSheet!H:H,MasterSheet!F:F)</f>
        <v>2772</v>
      </c>
      <c r="F1197" s="22">
        <f>SUMIFS(MasterSheet!J:J, MasterSheet!B:B, B1197, MasterSheet!D:D, C1197, MasterSheet!H:H, D1197)</f>
        <v>1</v>
      </c>
      <c r="G1197" s="22">
        <f t="shared" si="73"/>
        <v>2772</v>
      </c>
      <c r="H1197" s="26">
        <f>SUMIFS(MasterSheet!K:K, MasterSheet!B:B, B1197, MasterSheet!D:D, C1197, MasterSheet!H:H, D1197)</f>
        <v>1</v>
      </c>
      <c r="I1197" s="26">
        <f t="shared" si="74"/>
        <v>2772</v>
      </c>
      <c r="J1197" s="28">
        <f>SUMIFS(MasterSheet!L:L, MasterSheet!B:B, B1197, MasterSheet!D:D, C1197, MasterSheet!H:H, D1197)</f>
        <v>0</v>
      </c>
      <c r="K1197" s="28">
        <f t="shared" si="75"/>
        <v>0</v>
      </c>
      <c r="L1197" s="21" t="str">
        <f>UPPER(VLOOKUP(D1197,MasterSheet!H:U,14,))</f>
        <v>BIOLEGEND</v>
      </c>
    </row>
    <row r="1198" spans="1:12" x14ac:dyDescent="0.25">
      <c r="A1198" s="21" t="str">
        <f t="shared" si="72"/>
        <v>BIOLEGEND</v>
      </c>
      <c r="B1198" s="21" t="str">
        <v>EED116969</v>
      </c>
      <c r="C1198" s="30">
        <v>45849</v>
      </c>
      <c r="D1198" s="21">
        <v>423301</v>
      </c>
      <c r="E1198" s="21">
        <f>_xlfn.XLOOKUP(D1198,MasterSheet!H:H,MasterSheet!F:F)</f>
        <v>5482.4</v>
      </c>
      <c r="F1198" s="22">
        <f>SUMIFS(MasterSheet!J:J, MasterSheet!B:B, B1198, MasterSheet!D:D, C1198, MasterSheet!H:H, D1198)</f>
        <v>1</v>
      </c>
      <c r="G1198" s="22">
        <f t="shared" si="73"/>
        <v>5482.4</v>
      </c>
      <c r="H1198" s="26">
        <f>SUMIFS(MasterSheet!K:K, MasterSheet!B:B, B1198, MasterSheet!D:D, C1198, MasterSheet!H:H, D1198)</f>
        <v>1</v>
      </c>
      <c r="I1198" s="26">
        <f t="shared" si="74"/>
        <v>5482.4</v>
      </c>
      <c r="J1198" s="28">
        <f>SUMIFS(MasterSheet!L:L, MasterSheet!B:B, B1198, MasterSheet!D:D, C1198, MasterSheet!H:H, D1198)</f>
        <v>0</v>
      </c>
      <c r="K1198" s="28">
        <f t="shared" si="75"/>
        <v>0</v>
      </c>
      <c r="L1198" s="21" t="str">
        <f>UPPER(VLOOKUP(D1198,MasterSheet!H:U,14,))</f>
        <v>BIOLEGEND</v>
      </c>
    </row>
    <row r="1199" spans="1:12" x14ac:dyDescent="0.25">
      <c r="A1199" s="21" t="str">
        <f t="shared" si="72"/>
        <v>BIOLEGEND</v>
      </c>
      <c r="B1199" s="21" t="str">
        <v>EED116969</v>
      </c>
      <c r="C1199" s="30">
        <v>45849</v>
      </c>
      <c r="D1199" s="21">
        <v>424401</v>
      </c>
      <c r="E1199" s="21">
        <f>_xlfn.XLOOKUP(D1199,MasterSheet!H:H,MasterSheet!F:F)</f>
        <v>9438</v>
      </c>
      <c r="F1199" s="22">
        <f>SUMIFS(MasterSheet!J:J, MasterSheet!B:B, B1199, MasterSheet!D:D, C1199, MasterSheet!H:H, D1199)</f>
        <v>1</v>
      </c>
      <c r="G1199" s="22">
        <f t="shared" si="73"/>
        <v>9438</v>
      </c>
      <c r="H1199" s="26">
        <f>SUMIFS(MasterSheet!K:K, MasterSheet!B:B, B1199, MasterSheet!D:D, C1199, MasterSheet!H:H, D1199)</f>
        <v>1</v>
      </c>
      <c r="I1199" s="26">
        <f t="shared" si="74"/>
        <v>9438</v>
      </c>
      <c r="J1199" s="28">
        <f>SUMIFS(MasterSheet!L:L, MasterSheet!B:B, B1199, MasterSheet!D:D, C1199, MasterSheet!H:H, D1199)</f>
        <v>0</v>
      </c>
      <c r="K1199" s="28">
        <f t="shared" si="75"/>
        <v>0</v>
      </c>
      <c r="L1199" s="21" t="str">
        <f>UPPER(VLOOKUP(D1199,MasterSheet!H:U,14,))</f>
        <v>BIOLEGEND</v>
      </c>
    </row>
    <row r="1200" spans="1:12" x14ac:dyDescent="0.25">
      <c r="A1200" s="21" t="str">
        <f t="shared" si="72"/>
        <v>BIOLEGEND</v>
      </c>
      <c r="B1200" s="21" t="str">
        <v>EED116969</v>
      </c>
      <c r="C1200" s="30">
        <v>45849</v>
      </c>
      <c r="D1200" s="21">
        <v>426102</v>
      </c>
      <c r="E1200" s="21">
        <f>_xlfn.XLOOKUP(D1200,MasterSheet!H:H,MasterSheet!F:F)</f>
        <v>8685.6</v>
      </c>
      <c r="F1200" s="22">
        <f>SUMIFS(MasterSheet!J:J, MasterSheet!B:B, B1200, MasterSheet!D:D, C1200, MasterSheet!H:H, D1200)</f>
        <v>2</v>
      </c>
      <c r="G1200" s="22">
        <f t="shared" si="73"/>
        <v>17371.2</v>
      </c>
      <c r="H1200" s="26">
        <f>SUMIFS(MasterSheet!K:K, MasterSheet!B:B, B1200, MasterSheet!D:D, C1200, MasterSheet!H:H, D1200)</f>
        <v>2</v>
      </c>
      <c r="I1200" s="26">
        <f t="shared" si="74"/>
        <v>17371.2</v>
      </c>
      <c r="J1200" s="28">
        <f>SUMIFS(MasterSheet!L:L, MasterSheet!B:B, B1200, MasterSheet!D:D, C1200, MasterSheet!H:H, D1200)</f>
        <v>0</v>
      </c>
      <c r="K1200" s="28">
        <f t="shared" si="75"/>
        <v>0</v>
      </c>
      <c r="L1200" s="21" t="str">
        <f>UPPER(VLOOKUP(D1200,MasterSheet!H:U,14,))</f>
        <v>BIOLEGEND</v>
      </c>
    </row>
    <row r="1201" spans="1:12" x14ac:dyDescent="0.25">
      <c r="A1201" s="21" t="str">
        <f t="shared" si="72"/>
        <v>BIOLEGEND</v>
      </c>
      <c r="B1201" s="21" t="str">
        <v>EED116969</v>
      </c>
      <c r="C1201" s="30">
        <v>45849</v>
      </c>
      <c r="D1201" s="21">
        <v>426105</v>
      </c>
      <c r="E1201" s="21">
        <f>_xlfn.XLOOKUP(D1201,MasterSheet!H:H,MasterSheet!F:F)</f>
        <v>6600</v>
      </c>
      <c r="F1201" s="22">
        <f>SUMIFS(MasterSheet!J:J, MasterSheet!B:B, B1201, MasterSheet!D:D, C1201, MasterSheet!H:H, D1201)</f>
        <v>2</v>
      </c>
      <c r="G1201" s="22">
        <f t="shared" si="73"/>
        <v>13200</v>
      </c>
      <c r="H1201" s="26">
        <f>SUMIFS(MasterSheet!K:K, MasterSheet!B:B, B1201, MasterSheet!D:D, C1201, MasterSheet!H:H, D1201)</f>
        <v>2</v>
      </c>
      <c r="I1201" s="26">
        <f t="shared" si="74"/>
        <v>13200</v>
      </c>
      <c r="J1201" s="28">
        <f>SUMIFS(MasterSheet!L:L, MasterSheet!B:B, B1201, MasterSheet!D:D, C1201, MasterSheet!H:H, D1201)</f>
        <v>0</v>
      </c>
      <c r="K1201" s="28">
        <f t="shared" si="75"/>
        <v>0</v>
      </c>
      <c r="L1201" s="21" t="str">
        <f>UPPER(VLOOKUP(D1201,MasterSheet!H:U,14,))</f>
        <v>BIOLEGEND</v>
      </c>
    </row>
    <row r="1202" spans="1:12" x14ac:dyDescent="0.25">
      <c r="A1202" s="21" t="str">
        <f t="shared" si="72"/>
        <v>BIOLEGEND</v>
      </c>
      <c r="B1202" s="21" t="str">
        <v>EED116969</v>
      </c>
      <c r="C1202" s="30">
        <v>45849</v>
      </c>
      <c r="D1202" s="21">
        <v>430804</v>
      </c>
      <c r="E1202" s="21">
        <f>_xlfn.XLOOKUP(D1202,MasterSheet!H:H,MasterSheet!F:F)</f>
        <v>18788</v>
      </c>
      <c r="F1202" s="22">
        <f>SUMIFS(MasterSheet!J:J, MasterSheet!B:B, B1202, MasterSheet!D:D, C1202, MasterSheet!H:H, D1202)</f>
        <v>1</v>
      </c>
      <c r="G1202" s="22">
        <f t="shared" si="73"/>
        <v>18788</v>
      </c>
      <c r="H1202" s="26">
        <f>SUMIFS(MasterSheet!K:K, MasterSheet!B:B, B1202, MasterSheet!D:D, C1202, MasterSheet!H:H, D1202)</f>
        <v>1</v>
      </c>
      <c r="I1202" s="26">
        <f t="shared" si="74"/>
        <v>18788</v>
      </c>
      <c r="J1202" s="28">
        <f>SUMIFS(MasterSheet!L:L, MasterSheet!B:B, B1202, MasterSheet!D:D, C1202, MasterSheet!H:H, D1202)</f>
        <v>0</v>
      </c>
      <c r="K1202" s="28">
        <f t="shared" si="75"/>
        <v>0</v>
      </c>
      <c r="L1202" s="21" t="str">
        <f>UPPER(VLOOKUP(D1202,MasterSheet!H:U,14,))</f>
        <v>BIOLEGEND</v>
      </c>
    </row>
    <row r="1203" spans="1:12" x14ac:dyDescent="0.25">
      <c r="A1203" s="21" t="str">
        <f t="shared" si="72"/>
        <v>BIOLEGEND</v>
      </c>
      <c r="B1203" s="21" t="str">
        <v>EED116969</v>
      </c>
      <c r="C1203" s="30">
        <v>45849</v>
      </c>
      <c r="D1203" s="21">
        <v>430904</v>
      </c>
      <c r="E1203" s="21">
        <f>_xlfn.XLOOKUP(D1203,MasterSheet!H:H,MasterSheet!F:F)</f>
        <v>18788</v>
      </c>
      <c r="F1203" s="22">
        <f>SUMIFS(MasterSheet!J:J, MasterSheet!B:B, B1203, MasterSheet!D:D, C1203, MasterSheet!H:H, D1203)</f>
        <v>1</v>
      </c>
      <c r="G1203" s="22">
        <f t="shared" si="73"/>
        <v>18788</v>
      </c>
      <c r="H1203" s="26">
        <f>SUMIFS(MasterSheet!K:K, MasterSheet!B:B, B1203, MasterSheet!D:D, C1203, MasterSheet!H:H, D1203)</f>
        <v>1</v>
      </c>
      <c r="I1203" s="26">
        <f t="shared" si="74"/>
        <v>18788</v>
      </c>
      <c r="J1203" s="28">
        <f>SUMIFS(MasterSheet!L:L, MasterSheet!B:B, B1203, MasterSheet!D:D, C1203, MasterSheet!H:H, D1203)</f>
        <v>0</v>
      </c>
      <c r="K1203" s="28">
        <f t="shared" si="75"/>
        <v>0</v>
      </c>
      <c r="L1203" s="21" t="str">
        <f>UPPER(VLOOKUP(D1203,MasterSheet!H:U,14,))</f>
        <v>BIOLEGEND</v>
      </c>
    </row>
    <row r="1204" spans="1:12" x14ac:dyDescent="0.25">
      <c r="A1204" s="21" t="str">
        <f t="shared" si="72"/>
        <v>BIOLEGEND</v>
      </c>
      <c r="B1204" s="21" t="str">
        <v>EED116969</v>
      </c>
      <c r="C1204" s="30">
        <v>45849</v>
      </c>
      <c r="D1204" s="21">
        <v>431104</v>
      </c>
      <c r="E1204" s="21">
        <f>_xlfn.XLOOKUP(D1204,MasterSheet!H:H,MasterSheet!F:F)</f>
        <v>16104</v>
      </c>
      <c r="F1204" s="22">
        <f>SUMIFS(MasterSheet!J:J, MasterSheet!B:B, B1204, MasterSheet!D:D, C1204, MasterSheet!H:H, D1204)</f>
        <v>1</v>
      </c>
      <c r="G1204" s="22">
        <f t="shared" si="73"/>
        <v>16104</v>
      </c>
      <c r="H1204" s="26">
        <f>SUMIFS(MasterSheet!K:K, MasterSheet!B:B, B1204, MasterSheet!D:D, C1204, MasterSheet!H:H, D1204)</f>
        <v>1</v>
      </c>
      <c r="I1204" s="26">
        <f t="shared" si="74"/>
        <v>16104</v>
      </c>
      <c r="J1204" s="28">
        <f>SUMIFS(MasterSheet!L:L, MasterSheet!B:B, B1204, MasterSheet!D:D, C1204, MasterSheet!H:H, D1204)</f>
        <v>0</v>
      </c>
      <c r="K1204" s="28">
        <f t="shared" si="75"/>
        <v>0</v>
      </c>
      <c r="L1204" s="21" t="str">
        <f>UPPER(VLOOKUP(D1204,MasterSheet!H:U,14,))</f>
        <v>BIOLEGEND</v>
      </c>
    </row>
    <row r="1205" spans="1:12" x14ac:dyDescent="0.25">
      <c r="A1205" s="21" t="str">
        <f t="shared" si="72"/>
        <v>BIOLEGEND</v>
      </c>
      <c r="B1205" s="21" t="str">
        <v>EED116969</v>
      </c>
      <c r="C1205" s="30">
        <v>45849</v>
      </c>
      <c r="D1205" s="21">
        <v>431414</v>
      </c>
      <c r="E1205" s="21">
        <f>_xlfn.XLOOKUP(D1205,MasterSheet!H:H,MasterSheet!F:F)</f>
        <v>18788</v>
      </c>
      <c r="F1205" s="22">
        <f>SUMIFS(MasterSheet!J:J, MasterSheet!B:B, B1205, MasterSheet!D:D, C1205, MasterSheet!H:H, D1205)</f>
        <v>1</v>
      </c>
      <c r="G1205" s="22">
        <f t="shared" si="73"/>
        <v>18788</v>
      </c>
      <c r="H1205" s="26">
        <f>SUMIFS(MasterSheet!K:K, MasterSheet!B:B, B1205, MasterSheet!D:D, C1205, MasterSheet!H:H, D1205)</f>
        <v>1</v>
      </c>
      <c r="I1205" s="26">
        <f t="shared" si="74"/>
        <v>18788</v>
      </c>
      <c r="J1205" s="28">
        <f>SUMIFS(MasterSheet!L:L, MasterSheet!B:B, B1205, MasterSheet!D:D, C1205, MasterSheet!H:H, D1205)</f>
        <v>0</v>
      </c>
      <c r="K1205" s="28">
        <f t="shared" si="75"/>
        <v>0</v>
      </c>
      <c r="L1205" s="21" t="str">
        <f>UPPER(VLOOKUP(D1205,MasterSheet!H:U,14,))</f>
        <v>BIOLEGEND</v>
      </c>
    </row>
    <row r="1206" spans="1:12" x14ac:dyDescent="0.25">
      <c r="A1206" s="21" t="str">
        <f t="shared" si="72"/>
        <v>BIOLEGEND</v>
      </c>
      <c r="B1206" s="21" t="str">
        <v>EED116969</v>
      </c>
      <c r="C1206" s="30">
        <v>45849</v>
      </c>
      <c r="D1206" s="21">
        <v>432504</v>
      </c>
      <c r="E1206" s="21">
        <f>_xlfn.XLOOKUP(D1206,MasterSheet!H:H,MasterSheet!F:F)</f>
        <v>18788</v>
      </c>
      <c r="F1206" s="22">
        <f>SUMIFS(MasterSheet!J:J, MasterSheet!B:B, B1206, MasterSheet!D:D, C1206, MasterSheet!H:H, D1206)</f>
        <v>1</v>
      </c>
      <c r="G1206" s="22">
        <f t="shared" si="73"/>
        <v>18788</v>
      </c>
      <c r="H1206" s="26">
        <f>SUMIFS(MasterSheet!K:K, MasterSheet!B:B, B1206, MasterSheet!D:D, C1206, MasterSheet!H:H, D1206)</f>
        <v>1</v>
      </c>
      <c r="I1206" s="26">
        <f t="shared" si="74"/>
        <v>18788</v>
      </c>
      <c r="J1206" s="28">
        <f>SUMIFS(MasterSheet!L:L, MasterSheet!B:B, B1206, MasterSheet!D:D, C1206, MasterSheet!H:H, D1206)</f>
        <v>0</v>
      </c>
      <c r="K1206" s="28">
        <f t="shared" si="75"/>
        <v>0</v>
      </c>
      <c r="L1206" s="21" t="str">
        <f>UPPER(VLOOKUP(D1206,MasterSheet!H:U,14,))</f>
        <v>BIOLEGEND</v>
      </c>
    </row>
    <row r="1207" spans="1:12" x14ac:dyDescent="0.25">
      <c r="A1207" s="21" t="str">
        <f t="shared" si="72"/>
        <v>BIOLEGEND</v>
      </c>
      <c r="B1207" s="21" t="str">
        <v>EED116969</v>
      </c>
      <c r="C1207" s="30">
        <v>45849</v>
      </c>
      <c r="D1207" s="21">
        <v>480012</v>
      </c>
      <c r="E1207" s="21">
        <f>_xlfn.XLOOKUP(D1207,MasterSheet!H:H,MasterSheet!F:F)</f>
        <v>39204</v>
      </c>
      <c r="F1207" s="22">
        <f>SUMIFS(MasterSheet!J:J, MasterSheet!B:B, B1207, MasterSheet!D:D, C1207, MasterSheet!H:H, D1207)</f>
        <v>1</v>
      </c>
      <c r="G1207" s="22">
        <f t="shared" si="73"/>
        <v>39204</v>
      </c>
      <c r="H1207" s="26">
        <f>SUMIFS(MasterSheet!K:K, MasterSheet!B:B, B1207, MasterSheet!D:D, C1207, MasterSheet!H:H, D1207)</f>
        <v>1</v>
      </c>
      <c r="I1207" s="26">
        <f t="shared" si="74"/>
        <v>39204</v>
      </c>
      <c r="J1207" s="28">
        <f>SUMIFS(MasterSheet!L:L, MasterSheet!B:B, B1207, MasterSheet!D:D, C1207, MasterSheet!H:H, D1207)</f>
        <v>0</v>
      </c>
      <c r="K1207" s="28">
        <f t="shared" si="75"/>
        <v>0</v>
      </c>
      <c r="L1207" s="21" t="str">
        <f>UPPER(VLOOKUP(D1207,MasterSheet!H:U,14,))</f>
        <v>BIOLEGEND</v>
      </c>
    </row>
    <row r="1208" spans="1:12" x14ac:dyDescent="0.25">
      <c r="A1208" s="21" t="str">
        <f t="shared" si="72"/>
        <v>BIOLEGEND</v>
      </c>
      <c r="B1208" s="21" t="str">
        <v>EED116969</v>
      </c>
      <c r="C1208" s="30">
        <v>45849</v>
      </c>
      <c r="D1208" s="21">
        <v>501106</v>
      </c>
      <c r="E1208" s="21">
        <f>_xlfn.XLOOKUP(D1208,MasterSheet!H:H,MasterSheet!F:F)</f>
        <v>6406.4</v>
      </c>
      <c r="F1208" s="22">
        <f>SUMIFS(MasterSheet!J:J, MasterSheet!B:B, B1208, MasterSheet!D:D, C1208, MasterSheet!H:H, D1208)</f>
        <v>1</v>
      </c>
      <c r="G1208" s="22">
        <f t="shared" si="73"/>
        <v>6406.4</v>
      </c>
      <c r="H1208" s="26">
        <f>SUMIFS(MasterSheet!K:K, MasterSheet!B:B, B1208, MasterSheet!D:D, C1208, MasterSheet!H:H, D1208)</f>
        <v>1</v>
      </c>
      <c r="I1208" s="26">
        <f t="shared" si="74"/>
        <v>6406.4</v>
      </c>
      <c r="J1208" s="28">
        <f>SUMIFS(MasterSheet!L:L, MasterSheet!B:B, B1208, MasterSheet!D:D, C1208, MasterSheet!H:H, D1208)</f>
        <v>0</v>
      </c>
      <c r="K1208" s="28">
        <f t="shared" si="75"/>
        <v>0</v>
      </c>
      <c r="L1208" s="21" t="str">
        <f>UPPER(VLOOKUP(D1208,MasterSheet!H:U,14,))</f>
        <v>BIOLEGEND</v>
      </c>
    </row>
    <row r="1209" spans="1:12" x14ac:dyDescent="0.25">
      <c r="A1209" s="21" t="str">
        <f t="shared" si="72"/>
        <v>BIOLEGEND</v>
      </c>
      <c r="B1209" s="21" t="str">
        <v>EED116969</v>
      </c>
      <c r="C1209" s="30">
        <v>45849</v>
      </c>
      <c r="D1209" s="21">
        <v>502521</v>
      </c>
      <c r="E1209" s="21">
        <f>_xlfn.XLOOKUP(D1209,MasterSheet!H:H,MasterSheet!F:F)</f>
        <v>7638.4</v>
      </c>
      <c r="F1209" s="22">
        <f>SUMIFS(MasterSheet!J:J, MasterSheet!B:B, B1209, MasterSheet!D:D, C1209, MasterSheet!H:H, D1209)</f>
        <v>1</v>
      </c>
      <c r="G1209" s="22">
        <f t="shared" si="73"/>
        <v>7638.4</v>
      </c>
      <c r="H1209" s="26">
        <f>SUMIFS(MasterSheet!K:K, MasterSheet!B:B, B1209, MasterSheet!D:D, C1209, MasterSheet!H:H, D1209)</f>
        <v>1</v>
      </c>
      <c r="I1209" s="26">
        <f t="shared" si="74"/>
        <v>7638.4</v>
      </c>
      <c r="J1209" s="28">
        <f>SUMIFS(MasterSheet!L:L, MasterSheet!B:B, B1209, MasterSheet!D:D, C1209, MasterSheet!H:H, D1209)</f>
        <v>0</v>
      </c>
      <c r="K1209" s="28">
        <f t="shared" si="75"/>
        <v>0</v>
      </c>
      <c r="L1209" s="21" t="str">
        <f>UPPER(VLOOKUP(D1209,MasterSheet!H:U,14,))</f>
        <v>BIOLEGEND</v>
      </c>
    </row>
    <row r="1210" spans="1:12" x14ac:dyDescent="0.25">
      <c r="A1210" s="21" t="str">
        <f t="shared" si="72"/>
        <v>BIOLEGEND</v>
      </c>
      <c r="B1210" s="21" t="str">
        <v>EED116969</v>
      </c>
      <c r="C1210" s="30">
        <v>45849</v>
      </c>
      <c r="D1210" s="21">
        <v>505829</v>
      </c>
      <c r="E1210" s="21">
        <f>_xlfn.XLOOKUP(D1210,MasterSheet!H:H,MasterSheet!F:F)</f>
        <v>13068</v>
      </c>
      <c r="F1210" s="22">
        <f>SUMIFS(MasterSheet!J:J, MasterSheet!B:B, B1210, MasterSheet!D:D, C1210, MasterSheet!H:H, D1210)</f>
        <v>1</v>
      </c>
      <c r="G1210" s="22">
        <f t="shared" si="73"/>
        <v>13068</v>
      </c>
      <c r="H1210" s="26">
        <f>SUMIFS(MasterSheet!K:K, MasterSheet!B:B, B1210, MasterSheet!D:D, C1210, MasterSheet!H:H, D1210)</f>
        <v>1</v>
      </c>
      <c r="I1210" s="26">
        <f t="shared" si="74"/>
        <v>13068</v>
      </c>
      <c r="J1210" s="28">
        <f>SUMIFS(MasterSheet!L:L, MasterSheet!B:B, B1210, MasterSheet!D:D, C1210, MasterSheet!H:H, D1210)</f>
        <v>0</v>
      </c>
      <c r="K1210" s="28">
        <f t="shared" si="75"/>
        <v>0</v>
      </c>
      <c r="L1210" s="21" t="str">
        <f>UPPER(VLOOKUP(D1210,MasterSheet!H:U,14,))</f>
        <v>BIOLEGEND</v>
      </c>
    </row>
    <row r="1211" spans="1:12" x14ac:dyDescent="0.25">
      <c r="A1211" s="21" t="str">
        <f t="shared" si="72"/>
        <v>BIOLEGEND</v>
      </c>
      <c r="B1211" s="21" t="str">
        <v>EED116969</v>
      </c>
      <c r="C1211" s="30">
        <v>45849</v>
      </c>
      <c r="D1211" s="21">
        <v>506307</v>
      </c>
      <c r="E1211" s="21">
        <f>_xlfn.XLOOKUP(D1211,MasterSheet!H:H,MasterSheet!F:F)</f>
        <v>6283.2000000000007</v>
      </c>
      <c r="F1211" s="22">
        <f>SUMIFS(MasterSheet!J:J, MasterSheet!B:B, B1211, MasterSheet!D:D, C1211, MasterSheet!H:H, D1211)</f>
        <v>1</v>
      </c>
      <c r="G1211" s="22">
        <f t="shared" si="73"/>
        <v>6283.2000000000007</v>
      </c>
      <c r="H1211" s="26">
        <f>SUMIFS(MasterSheet!K:K, MasterSheet!B:B, B1211, MasterSheet!D:D, C1211, MasterSheet!H:H, D1211)</f>
        <v>1</v>
      </c>
      <c r="I1211" s="26">
        <f t="shared" si="74"/>
        <v>6283.2000000000007</v>
      </c>
      <c r="J1211" s="28">
        <f>SUMIFS(MasterSheet!L:L, MasterSheet!B:B, B1211, MasterSheet!D:D, C1211, MasterSheet!H:H, D1211)</f>
        <v>0</v>
      </c>
      <c r="K1211" s="28">
        <f t="shared" si="75"/>
        <v>0</v>
      </c>
      <c r="L1211" s="21" t="str">
        <f>UPPER(VLOOKUP(D1211,MasterSheet!H:U,14,))</f>
        <v>BIOLEGEND</v>
      </c>
    </row>
    <row r="1212" spans="1:12" x14ac:dyDescent="0.25">
      <c r="A1212" s="21" t="str">
        <f t="shared" si="72"/>
        <v>BIOLEGEND</v>
      </c>
      <c r="B1212" s="21" t="str">
        <v>EED116969</v>
      </c>
      <c r="C1212" s="30">
        <v>45849</v>
      </c>
      <c r="D1212" s="21">
        <v>574804</v>
      </c>
      <c r="E1212" s="21">
        <f>_xlfn.XLOOKUP(D1212,MasterSheet!H:H,MasterSheet!F:F)</f>
        <v>12689.599999999999</v>
      </c>
      <c r="F1212" s="22">
        <f>SUMIFS(MasterSheet!J:J, MasterSheet!B:B, B1212, MasterSheet!D:D, C1212, MasterSheet!H:H, D1212)</f>
        <v>1</v>
      </c>
      <c r="G1212" s="22">
        <f t="shared" si="73"/>
        <v>12689.599999999999</v>
      </c>
      <c r="H1212" s="26">
        <f>SUMIFS(MasterSheet!K:K, MasterSheet!B:B, B1212, MasterSheet!D:D, C1212, MasterSheet!H:H, D1212)</f>
        <v>1</v>
      </c>
      <c r="I1212" s="26">
        <f t="shared" si="74"/>
        <v>12689.599999999999</v>
      </c>
      <c r="J1212" s="28">
        <f>SUMIFS(MasterSheet!L:L, MasterSheet!B:B, B1212, MasterSheet!D:D, C1212, MasterSheet!H:H, D1212)</f>
        <v>0</v>
      </c>
      <c r="K1212" s="28">
        <f t="shared" si="75"/>
        <v>0</v>
      </c>
      <c r="L1212" s="21" t="str">
        <f>UPPER(VLOOKUP(D1212,MasterSheet!H:U,14,))</f>
        <v>BIOLEGEND</v>
      </c>
    </row>
    <row r="1213" spans="1:12" x14ac:dyDescent="0.25">
      <c r="A1213" s="21" t="str">
        <f t="shared" si="72"/>
        <v>BIOLEGEND</v>
      </c>
      <c r="B1213" s="21" t="str">
        <v>EED116969</v>
      </c>
      <c r="C1213" s="30">
        <v>45849</v>
      </c>
      <c r="D1213" s="21">
        <v>576404</v>
      </c>
      <c r="E1213" s="21">
        <f>_xlfn.XLOOKUP(D1213,MasterSheet!H:H,MasterSheet!F:F)</f>
        <v>9424.7999999999993</v>
      </c>
      <c r="F1213" s="22">
        <f>SUMIFS(MasterSheet!J:J, MasterSheet!B:B, B1213, MasterSheet!D:D, C1213, MasterSheet!H:H, D1213)</f>
        <v>1</v>
      </c>
      <c r="G1213" s="22">
        <f t="shared" si="73"/>
        <v>9424.7999999999993</v>
      </c>
      <c r="H1213" s="26">
        <f>SUMIFS(MasterSheet!K:K, MasterSheet!B:B, B1213, MasterSheet!D:D, C1213, MasterSheet!H:H, D1213)</f>
        <v>1</v>
      </c>
      <c r="I1213" s="26">
        <f t="shared" si="74"/>
        <v>9424.7999999999993</v>
      </c>
      <c r="J1213" s="28">
        <f>SUMIFS(MasterSheet!L:L, MasterSheet!B:B, B1213, MasterSheet!D:D, C1213, MasterSheet!H:H, D1213)</f>
        <v>0</v>
      </c>
      <c r="K1213" s="28">
        <f t="shared" si="75"/>
        <v>0</v>
      </c>
      <c r="L1213" s="21" t="str">
        <f>UPPER(VLOOKUP(D1213,MasterSheet!H:U,14,))</f>
        <v>BIOLEGEND</v>
      </c>
    </row>
    <row r="1214" spans="1:12" x14ac:dyDescent="0.25">
      <c r="A1214" s="21" t="str">
        <f t="shared" si="72"/>
        <v>BIOLEGEND</v>
      </c>
      <c r="B1214" s="21" t="str">
        <v>EED116969</v>
      </c>
      <c r="C1214" s="30">
        <v>45849</v>
      </c>
      <c r="D1214" s="21">
        <v>640914</v>
      </c>
      <c r="E1214" s="21">
        <f>_xlfn.XLOOKUP(D1214,MasterSheet!H:H,MasterSheet!F:F)</f>
        <v>15584.8</v>
      </c>
      <c r="F1214" s="22">
        <f>SUMIFS(MasterSheet!J:J, MasterSheet!B:B, B1214, MasterSheet!D:D, C1214, MasterSheet!H:H, D1214)</f>
        <v>1</v>
      </c>
      <c r="G1214" s="22">
        <f t="shared" si="73"/>
        <v>15584.8</v>
      </c>
      <c r="H1214" s="26">
        <f>SUMIFS(MasterSheet!K:K, MasterSheet!B:B, B1214, MasterSheet!D:D, C1214, MasterSheet!H:H, D1214)</f>
        <v>1</v>
      </c>
      <c r="I1214" s="26">
        <f t="shared" si="74"/>
        <v>15584.8</v>
      </c>
      <c r="J1214" s="28">
        <f>SUMIFS(MasterSheet!L:L, MasterSheet!B:B, B1214, MasterSheet!D:D, C1214, MasterSheet!H:H, D1214)</f>
        <v>0</v>
      </c>
      <c r="K1214" s="28">
        <f t="shared" si="75"/>
        <v>0</v>
      </c>
      <c r="L1214" s="21" t="str">
        <f>UPPER(VLOOKUP(D1214,MasterSheet!H:U,14,))</f>
        <v>BIOLEGEND</v>
      </c>
    </row>
    <row r="1215" spans="1:12" x14ac:dyDescent="0.25">
      <c r="A1215" s="21" t="str">
        <f t="shared" si="72"/>
        <v>BIOLEGEND</v>
      </c>
      <c r="B1215" s="21" t="str">
        <v>EED116969</v>
      </c>
      <c r="C1215" s="30">
        <v>45849</v>
      </c>
      <c r="D1215" s="21">
        <v>853301</v>
      </c>
      <c r="E1215" s="21">
        <f>_xlfn.XLOOKUP(D1215,MasterSheet!H:H,MasterSheet!F:F)</f>
        <v>6899.2000000000007</v>
      </c>
      <c r="F1215" s="22">
        <f>SUMIFS(MasterSheet!J:J, MasterSheet!B:B, B1215, MasterSheet!D:D, C1215, MasterSheet!H:H, D1215)</f>
        <v>1</v>
      </c>
      <c r="G1215" s="22">
        <f t="shared" si="73"/>
        <v>6899.2000000000007</v>
      </c>
      <c r="H1215" s="26">
        <f>SUMIFS(MasterSheet!K:K, MasterSheet!B:B, B1215, MasterSheet!D:D, C1215, MasterSheet!H:H, D1215)</f>
        <v>1</v>
      </c>
      <c r="I1215" s="26">
        <f t="shared" si="74"/>
        <v>6899.2000000000007</v>
      </c>
      <c r="J1215" s="28">
        <f>SUMIFS(MasterSheet!L:L, MasterSheet!B:B, B1215, MasterSheet!D:D, C1215, MasterSheet!H:H, D1215)</f>
        <v>0</v>
      </c>
      <c r="K1215" s="28">
        <f t="shared" si="75"/>
        <v>0</v>
      </c>
      <c r="L1215" s="21" t="str">
        <f>UPPER(VLOOKUP(D1215,MasterSheet!H:U,14,))</f>
        <v>BIOLEGEND</v>
      </c>
    </row>
    <row r="1216" spans="1:12" x14ac:dyDescent="0.25">
      <c r="A1216" s="21" t="str">
        <f t="shared" si="72"/>
        <v>BIOLEGEND</v>
      </c>
      <c r="B1216" s="21" t="str">
        <v>EED116969</v>
      </c>
      <c r="C1216" s="30">
        <v>45849</v>
      </c>
      <c r="D1216" s="21">
        <v>900007715</v>
      </c>
      <c r="E1216" s="21">
        <f>_xlfn.XLOOKUP(D1216,MasterSheet!H:H,MasterSheet!F:F)</f>
        <v>111760</v>
      </c>
      <c r="F1216" s="22">
        <f>SUMIFS(MasterSheet!J:J, MasterSheet!B:B, B1216, MasterSheet!D:D, C1216, MasterSheet!H:H, D1216)</f>
        <v>2</v>
      </c>
      <c r="G1216" s="22">
        <f t="shared" si="73"/>
        <v>223520</v>
      </c>
      <c r="H1216" s="26">
        <f>SUMIFS(MasterSheet!K:K, MasterSheet!B:B, B1216, MasterSheet!D:D, C1216, MasterSheet!H:H, D1216)</f>
        <v>2</v>
      </c>
      <c r="I1216" s="26">
        <f t="shared" si="74"/>
        <v>223520</v>
      </c>
      <c r="J1216" s="28">
        <f>SUMIFS(MasterSheet!L:L, MasterSheet!B:B, B1216, MasterSheet!D:D, C1216, MasterSheet!H:H, D1216)</f>
        <v>0</v>
      </c>
      <c r="K1216" s="28">
        <f t="shared" si="75"/>
        <v>0</v>
      </c>
      <c r="L1216" s="21" t="str">
        <f>UPPER(VLOOKUP(D1216,MasterSheet!H:U,14,))</f>
        <v>BIOLEGEND</v>
      </c>
    </row>
    <row r="1217" spans="1:12" x14ac:dyDescent="0.25">
      <c r="A1217" s="21" t="str">
        <f t="shared" si="72"/>
        <v>MP BIO</v>
      </c>
      <c r="B1217" s="21" t="str">
        <v>MP/LS/25-26/0078</v>
      </c>
      <c r="C1217" s="30">
        <v>45849</v>
      </c>
      <c r="D1217" s="21">
        <v>4520012</v>
      </c>
      <c r="E1217" s="21">
        <f>_xlfn.XLOOKUP(D1217,MasterSheet!H:H,MasterSheet!F:F)</f>
        <v>9414.86</v>
      </c>
      <c r="F1217" s="22">
        <f>SUMIFS(MasterSheet!J:J, MasterSheet!B:B, B1217, MasterSheet!D:D, C1217, MasterSheet!H:H, D1217)</f>
        <v>1</v>
      </c>
      <c r="G1217" s="22">
        <f t="shared" si="73"/>
        <v>9414.86</v>
      </c>
      <c r="H1217" s="26">
        <f>SUMIFS(MasterSheet!K:K, MasterSheet!B:B, B1217, MasterSheet!D:D, C1217, MasterSheet!H:H, D1217)</f>
        <v>1</v>
      </c>
      <c r="I1217" s="26">
        <f t="shared" si="74"/>
        <v>9414.86</v>
      </c>
      <c r="J1217" s="28">
        <f>SUMIFS(MasterSheet!L:L, MasterSheet!B:B, B1217, MasterSheet!D:D, C1217, MasterSheet!H:H, D1217)</f>
        <v>0</v>
      </c>
      <c r="K1217" s="28">
        <f t="shared" si="75"/>
        <v>0</v>
      </c>
      <c r="L1217" s="21" t="str">
        <f>UPPER(VLOOKUP(D1217,MasterSheet!H:U,14,))</f>
        <v>MP BIO</v>
      </c>
    </row>
    <row r="1218" spans="1:12" x14ac:dyDescent="0.25">
      <c r="A1218" s="21" t="str">
        <f t="shared" ref="A1218:A1281" si="76">L1218</f>
        <v>MP BIO</v>
      </c>
      <c r="B1218" s="21" t="str">
        <v>MP/LS/25-26/0078</v>
      </c>
      <c r="C1218" s="30">
        <v>45849</v>
      </c>
      <c r="D1218" s="21">
        <v>4430022</v>
      </c>
      <c r="E1218" s="21">
        <f>_xlfn.XLOOKUP(D1218,MasterSheet!H:H,MasterSheet!F:F)</f>
        <v>29251.02</v>
      </c>
      <c r="F1218" s="22">
        <f>SUMIFS(MasterSheet!J:J, MasterSheet!B:B, B1218, MasterSheet!D:D, C1218, MasterSheet!H:H, D1218)</f>
        <v>1</v>
      </c>
      <c r="G1218" s="22">
        <f t="shared" si="73"/>
        <v>29251.02</v>
      </c>
      <c r="H1218" s="26">
        <f>SUMIFS(MasterSheet!K:K, MasterSheet!B:B, B1218, MasterSheet!D:D, C1218, MasterSheet!H:H, D1218)</f>
        <v>1</v>
      </c>
      <c r="I1218" s="26">
        <f t="shared" si="74"/>
        <v>29251.02</v>
      </c>
      <c r="J1218" s="28">
        <f>SUMIFS(MasterSheet!L:L, MasterSheet!B:B, B1218, MasterSheet!D:D, C1218, MasterSheet!H:H, D1218)</f>
        <v>0</v>
      </c>
      <c r="K1218" s="28">
        <f t="shared" si="75"/>
        <v>0</v>
      </c>
      <c r="L1218" s="21" t="str">
        <f>UPPER(VLOOKUP(D1218,MasterSheet!H:U,14,))</f>
        <v>MP BIO</v>
      </c>
    </row>
    <row r="1219" spans="1:12" x14ac:dyDescent="0.25">
      <c r="A1219" s="21" t="str">
        <f t="shared" si="76"/>
        <v>SOUTHERNBIOTECH</v>
      </c>
      <c r="B1219" s="21">
        <v>336488</v>
      </c>
      <c r="C1219" s="30">
        <v>45849</v>
      </c>
      <c r="D1219" s="21" t="str">
        <v>13100-01</v>
      </c>
      <c r="E1219" s="21">
        <f>_xlfn.XLOOKUP(D1219,MasterSheet!H:H,MasterSheet!F:F)</f>
        <v>14322</v>
      </c>
      <c r="F1219" s="22">
        <f>SUMIFS(MasterSheet!J:J, MasterSheet!B:B, B1219, MasterSheet!D:D, C1219, MasterSheet!H:H, D1219)</f>
        <v>1</v>
      </c>
      <c r="G1219" s="22">
        <f t="shared" ref="G1219:G1282" si="77">F1219*E1219</f>
        <v>14322</v>
      </c>
      <c r="H1219" s="26">
        <f>SUMIFS(MasterSheet!K:K, MasterSheet!B:B, B1219, MasterSheet!D:D, C1219, MasterSheet!H:H, D1219)</f>
        <v>1</v>
      </c>
      <c r="I1219" s="26">
        <f t="shared" ref="I1219:I1282" si="78">H1219*E1219</f>
        <v>14322</v>
      </c>
      <c r="J1219" s="28">
        <f>SUMIFS(MasterSheet!L:L, MasterSheet!B:B, B1219, MasterSheet!D:D, C1219, MasterSheet!H:H, D1219)</f>
        <v>0</v>
      </c>
      <c r="K1219" s="28">
        <f t="shared" ref="K1219:K1282" si="79">J1219*E1219</f>
        <v>0</v>
      </c>
      <c r="L1219" s="21" t="str">
        <f>UPPER(VLOOKUP(D1219,MasterSheet!H:U,14,))</f>
        <v>SOUTHERNBIOTECH</v>
      </c>
    </row>
    <row r="1220" spans="1:12" x14ac:dyDescent="0.25">
      <c r="A1220" s="21" t="str">
        <f t="shared" si="76"/>
        <v>BTL</v>
      </c>
      <c r="B1220" s="21" t="str">
        <v>BT-0582-25</v>
      </c>
      <c r="C1220" s="30">
        <v>45850</v>
      </c>
      <c r="D1220" s="21" t="str">
        <v>E0108RA</v>
      </c>
      <c r="E1220" s="21">
        <f>_xlfn.XLOOKUP(D1220,MasterSheet!H:H,MasterSheet!F:F)</f>
        <v>150</v>
      </c>
      <c r="F1220" s="22">
        <f>SUMIFS(MasterSheet!J:J, MasterSheet!B:B, B1220, MasterSheet!D:D, C1220, MasterSheet!H:H, D1220)</f>
        <v>1</v>
      </c>
      <c r="G1220" s="22">
        <f t="shared" si="77"/>
        <v>150</v>
      </c>
      <c r="H1220" s="26">
        <f>SUMIFS(MasterSheet!K:K, MasterSheet!B:B, B1220, MasterSheet!D:D, C1220, MasterSheet!H:H, D1220)</f>
        <v>1</v>
      </c>
      <c r="I1220" s="26">
        <f t="shared" si="78"/>
        <v>150</v>
      </c>
      <c r="J1220" s="28">
        <f>SUMIFS(MasterSheet!L:L, MasterSheet!B:B, B1220, MasterSheet!D:D, C1220, MasterSheet!H:H, D1220)</f>
        <v>0</v>
      </c>
      <c r="K1220" s="28">
        <f t="shared" si="79"/>
        <v>0</v>
      </c>
      <c r="L1220" s="21" t="str">
        <f>UPPER(VLOOKUP(D1220,MasterSheet!H:U,14,))</f>
        <v>BTL</v>
      </c>
    </row>
    <row r="1221" spans="1:12" x14ac:dyDescent="0.25">
      <c r="A1221" s="21" t="str">
        <f t="shared" si="76"/>
        <v>BTL</v>
      </c>
      <c r="B1221" s="21" t="str">
        <v>BT-0582-25</v>
      </c>
      <c r="C1221" s="30">
        <v>45850</v>
      </c>
      <c r="D1221" s="21" t="str">
        <v>E1689RA</v>
      </c>
      <c r="E1221" s="21">
        <f>_xlfn.XLOOKUP(D1221,MasterSheet!H:H,MasterSheet!F:F)</f>
        <v>150</v>
      </c>
      <c r="F1221" s="22">
        <f>SUMIFS(MasterSheet!J:J, MasterSheet!B:B, B1221, MasterSheet!D:D, C1221, MasterSheet!H:H, D1221)</f>
        <v>1</v>
      </c>
      <c r="G1221" s="22">
        <f t="shared" si="77"/>
        <v>150</v>
      </c>
      <c r="H1221" s="26">
        <f>SUMIFS(MasterSheet!K:K, MasterSheet!B:B, B1221, MasterSheet!D:D, C1221, MasterSheet!H:H, D1221)</f>
        <v>1</v>
      </c>
      <c r="I1221" s="26">
        <f t="shared" si="78"/>
        <v>150</v>
      </c>
      <c r="J1221" s="28">
        <f>SUMIFS(MasterSheet!L:L, MasterSheet!B:B, B1221, MasterSheet!D:D, C1221, MasterSheet!H:H, D1221)</f>
        <v>0</v>
      </c>
      <c r="K1221" s="28">
        <f t="shared" si="79"/>
        <v>0</v>
      </c>
      <c r="L1221" s="21" t="str">
        <f>UPPER(VLOOKUP(D1221,MasterSheet!H:U,14,))</f>
        <v>BTL</v>
      </c>
    </row>
    <row r="1222" spans="1:12" x14ac:dyDescent="0.25">
      <c r="A1222" s="21" t="str">
        <f t="shared" si="76"/>
        <v>BTL</v>
      </c>
      <c r="B1222" s="21" t="str">
        <v>BT-0582-25</v>
      </c>
      <c r="C1222" s="30">
        <v>45850</v>
      </c>
      <c r="D1222" s="21" t="str">
        <v>E2321RA</v>
      </c>
      <c r="E1222" s="21">
        <f>_xlfn.XLOOKUP(D1222,MasterSheet!H:H,MasterSheet!F:F)</f>
        <v>150</v>
      </c>
      <c r="F1222" s="22">
        <f>SUMIFS(MasterSheet!J:J, MasterSheet!B:B, B1222, MasterSheet!D:D, C1222, MasterSheet!H:H, D1222)</f>
        <v>1</v>
      </c>
      <c r="G1222" s="22">
        <f t="shared" si="77"/>
        <v>150</v>
      </c>
      <c r="H1222" s="26">
        <f>SUMIFS(MasterSheet!K:K, MasterSheet!B:B, B1222, MasterSheet!D:D, C1222, MasterSheet!H:H, D1222)</f>
        <v>1</v>
      </c>
      <c r="I1222" s="26">
        <f t="shared" si="78"/>
        <v>150</v>
      </c>
      <c r="J1222" s="28">
        <f>SUMIFS(MasterSheet!L:L, MasterSheet!B:B, B1222, MasterSheet!D:D, C1222, MasterSheet!H:H, D1222)</f>
        <v>0</v>
      </c>
      <c r="K1222" s="28">
        <f t="shared" si="79"/>
        <v>0</v>
      </c>
      <c r="L1222" s="21" t="str">
        <f>UPPER(VLOOKUP(D1222,MasterSheet!H:U,14,))</f>
        <v>BTL</v>
      </c>
    </row>
    <row r="1223" spans="1:12" x14ac:dyDescent="0.25">
      <c r="A1223" s="21" t="str">
        <f t="shared" si="76"/>
        <v>BIOXCELL</v>
      </c>
      <c r="B1223" s="21">
        <v>175754</v>
      </c>
      <c r="C1223" s="30">
        <v>45854</v>
      </c>
      <c r="D1223" s="21" t="str">
        <v>BE0058</v>
      </c>
      <c r="E1223" s="21">
        <f>_xlfn.XLOOKUP(D1223,MasterSheet!H:H,MasterSheet!F:F)</f>
        <v>9081.6</v>
      </c>
      <c r="F1223" s="22">
        <f>SUMIFS(MasterSheet!J:J, MasterSheet!B:B, B1223, MasterSheet!D:D, C1223, MasterSheet!H:H, D1223)</f>
        <v>1</v>
      </c>
      <c r="G1223" s="22">
        <f t="shared" si="77"/>
        <v>9081.6</v>
      </c>
      <c r="H1223" s="26">
        <f>SUMIFS(MasterSheet!K:K, MasterSheet!B:B, B1223, MasterSheet!D:D, C1223, MasterSheet!H:H, D1223)</f>
        <v>1</v>
      </c>
      <c r="I1223" s="26">
        <f t="shared" si="78"/>
        <v>9081.6</v>
      </c>
      <c r="J1223" s="28">
        <f>SUMIFS(MasterSheet!L:L, MasterSheet!B:B, B1223, MasterSheet!D:D, C1223, MasterSheet!H:H, D1223)</f>
        <v>0</v>
      </c>
      <c r="K1223" s="28">
        <f t="shared" si="79"/>
        <v>0</v>
      </c>
      <c r="L1223" s="21" t="str">
        <f>UPPER(VLOOKUP(D1223,MasterSheet!H:U,14,))</f>
        <v>BIOXCELL</v>
      </c>
    </row>
    <row r="1224" spans="1:12" x14ac:dyDescent="0.25">
      <c r="A1224" s="21" t="str">
        <f t="shared" si="76"/>
        <v>BIOXCELL</v>
      </c>
      <c r="B1224" s="21">
        <v>175754</v>
      </c>
      <c r="C1224" s="30">
        <v>45854</v>
      </c>
      <c r="D1224" s="21" t="str">
        <v>BE0191</v>
      </c>
      <c r="E1224" s="21">
        <f>_xlfn.XLOOKUP(D1224,MasterSheet!H:H,MasterSheet!F:F)</f>
        <v>4540.8</v>
      </c>
      <c r="F1224" s="22">
        <f>SUMIFS(MasterSheet!J:J, MasterSheet!B:B, B1224, MasterSheet!D:D, C1224, MasterSheet!H:H, D1224)</f>
        <v>1</v>
      </c>
      <c r="G1224" s="22">
        <f t="shared" si="77"/>
        <v>4540.8</v>
      </c>
      <c r="H1224" s="26">
        <f>SUMIFS(MasterSheet!K:K, MasterSheet!B:B, B1224, MasterSheet!D:D, C1224, MasterSheet!H:H, D1224)</f>
        <v>1</v>
      </c>
      <c r="I1224" s="26">
        <f t="shared" si="78"/>
        <v>4540.8</v>
      </c>
      <c r="J1224" s="28">
        <f>SUMIFS(MasterSheet!L:L, MasterSheet!B:B, B1224, MasterSheet!D:D, C1224, MasterSheet!H:H, D1224)</f>
        <v>0</v>
      </c>
      <c r="K1224" s="28">
        <f t="shared" si="79"/>
        <v>0</v>
      </c>
      <c r="L1224" s="21" t="str">
        <f>UPPER(VLOOKUP(D1224,MasterSheet!H:U,14,))</f>
        <v>BIOXCELL</v>
      </c>
    </row>
    <row r="1225" spans="1:12" x14ac:dyDescent="0.25">
      <c r="A1225" s="21" t="str">
        <f t="shared" si="76"/>
        <v>BIOXCELL</v>
      </c>
      <c r="B1225" s="21">
        <v>175754</v>
      </c>
      <c r="C1225" s="30">
        <v>45854</v>
      </c>
      <c r="D1225" s="21" t="str">
        <v>BE0043-1</v>
      </c>
      <c r="E1225" s="21">
        <f>_xlfn.XLOOKUP(D1225,MasterSheet!H:H,MasterSheet!F:F)</f>
        <v>4540.8</v>
      </c>
      <c r="F1225" s="22">
        <f>SUMIFS(MasterSheet!J:J, MasterSheet!B:B, B1225, MasterSheet!D:D, C1225, MasterSheet!H:H, D1225)</f>
        <v>1</v>
      </c>
      <c r="G1225" s="22">
        <f t="shared" si="77"/>
        <v>4540.8</v>
      </c>
      <c r="H1225" s="26">
        <f>SUMIFS(MasterSheet!K:K, MasterSheet!B:B, B1225, MasterSheet!D:D, C1225, MasterSheet!H:H, D1225)</f>
        <v>1</v>
      </c>
      <c r="I1225" s="26">
        <f t="shared" si="78"/>
        <v>4540.8</v>
      </c>
      <c r="J1225" s="28">
        <f>SUMIFS(MasterSheet!L:L, MasterSheet!B:B, B1225, MasterSheet!D:D, C1225, MasterSheet!H:H, D1225)</f>
        <v>0</v>
      </c>
      <c r="K1225" s="28">
        <f t="shared" si="79"/>
        <v>0</v>
      </c>
      <c r="L1225" s="21" t="str">
        <f>UPPER(VLOOKUP(D1225,MasterSheet!H:U,14,))</f>
        <v>BIOXCELL</v>
      </c>
    </row>
    <row r="1226" spans="1:12" x14ac:dyDescent="0.25">
      <c r="A1226" s="21" t="str">
        <f t="shared" si="76"/>
        <v>BIOXCELL</v>
      </c>
      <c r="B1226" s="21">
        <v>175754</v>
      </c>
      <c r="C1226" s="30">
        <v>45854</v>
      </c>
      <c r="D1226" s="21" t="str">
        <v>BE0235</v>
      </c>
      <c r="E1226" s="21">
        <f>_xlfn.XLOOKUP(D1226,MasterSheet!H:H,MasterSheet!F:F)</f>
        <v>9081.6</v>
      </c>
      <c r="F1226" s="22">
        <f>SUMIFS(MasterSheet!J:J, MasterSheet!B:B, B1226, MasterSheet!D:D, C1226, MasterSheet!H:H, D1226)</f>
        <v>1</v>
      </c>
      <c r="G1226" s="22">
        <f t="shared" si="77"/>
        <v>9081.6</v>
      </c>
      <c r="H1226" s="26">
        <f>SUMIFS(MasterSheet!K:K, MasterSheet!B:B, B1226, MasterSheet!D:D, C1226, MasterSheet!H:H, D1226)</f>
        <v>1</v>
      </c>
      <c r="I1226" s="26">
        <f t="shared" si="78"/>
        <v>9081.6</v>
      </c>
      <c r="J1226" s="28">
        <f>SUMIFS(MasterSheet!L:L, MasterSheet!B:B, B1226, MasterSheet!D:D, C1226, MasterSheet!H:H, D1226)</f>
        <v>0</v>
      </c>
      <c r="K1226" s="28">
        <f t="shared" si="79"/>
        <v>0</v>
      </c>
      <c r="L1226" s="21" t="str">
        <f>UPPER(VLOOKUP(D1226,MasterSheet!H:U,14,))</f>
        <v>BIOXCELL</v>
      </c>
    </row>
    <row r="1227" spans="1:12" x14ac:dyDescent="0.25">
      <c r="A1227" s="21" t="str">
        <f t="shared" si="76"/>
        <v>BIOXCELL</v>
      </c>
      <c r="B1227" s="21">
        <v>175754</v>
      </c>
      <c r="C1227" s="30">
        <v>45854</v>
      </c>
      <c r="D1227" s="21" t="str">
        <v>BE0291</v>
      </c>
      <c r="E1227" s="21">
        <f>_xlfn.XLOOKUP(D1227,MasterSheet!H:H,MasterSheet!F:F)</f>
        <v>9081.6</v>
      </c>
      <c r="F1227" s="22">
        <f>SUMIFS(MasterSheet!J:J, MasterSheet!B:B, B1227, MasterSheet!D:D, C1227, MasterSheet!H:H, D1227)</f>
        <v>2</v>
      </c>
      <c r="G1227" s="22">
        <f t="shared" si="77"/>
        <v>18163.2</v>
      </c>
      <c r="H1227" s="26">
        <f>SUMIFS(MasterSheet!K:K, MasterSheet!B:B, B1227, MasterSheet!D:D, C1227, MasterSheet!H:H, D1227)</f>
        <v>2</v>
      </c>
      <c r="I1227" s="26">
        <f t="shared" si="78"/>
        <v>18163.2</v>
      </c>
      <c r="J1227" s="28">
        <f>SUMIFS(MasterSheet!L:L, MasterSheet!B:B, B1227, MasterSheet!D:D, C1227, MasterSheet!H:H, D1227)</f>
        <v>0</v>
      </c>
      <c r="K1227" s="28">
        <f t="shared" si="79"/>
        <v>0</v>
      </c>
      <c r="L1227" s="21" t="str">
        <f>UPPER(VLOOKUP(D1227,MasterSheet!H:U,14,))</f>
        <v>BIOXCELL</v>
      </c>
    </row>
    <row r="1228" spans="1:12" x14ac:dyDescent="0.25">
      <c r="A1228" s="21" t="str">
        <f t="shared" si="76"/>
        <v>BIOXCELL</v>
      </c>
      <c r="B1228" s="21">
        <v>175754</v>
      </c>
      <c r="C1228" s="30">
        <v>45854</v>
      </c>
      <c r="D1228" s="21" t="str">
        <v>BE0001-2</v>
      </c>
      <c r="E1228" s="21">
        <f>_xlfn.XLOOKUP(D1228,MasterSheet!H:H,MasterSheet!F:F)</f>
        <v>9081.6</v>
      </c>
      <c r="F1228" s="22">
        <f>SUMIFS(MasterSheet!J:J, MasterSheet!B:B, B1228, MasterSheet!D:D, C1228, MasterSheet!H:H, D1228)</f>
        <v>2</v>
      </c>
      <c r="G1228" s="22">
        <f t="shared" si="77"/>
        <v>18163.2</v>
      </c>
      <c r="H1228" s="26">
        <f>SUMIFS(MasterSheet!K:K, MasterSheet!B:B, B1228, MasterSheet!D:D, C1228, MasterSheet!H:H, D1228)</f>
        <v>2</v>
      </c>
      <c r="I1228" s="26">
        <f t="shared" si="78"/>
        <v>18163.2</v>
      </c>
      <c r="J1228" s="28">
        <f>SUMIFS(MasterSheet!L:L, MasterSheet!B:B, B1228, MasterSheet!D:D, C1228, MasterSheet!H:H, D1228)</f>
        <v>0</v>
      </c>
      <c r="K1228" s="28">
        <f t="shared" si="79"/>
        <v>0</v>
      </c>
      <c r="L1228" s="21" t="str">
        <f>UPPER(VLOOKUP(D1228,MasterSheet!H:U,14,))</f>
        <v>BIOXCELL</v>
      </c>
    </row>
    <row r="1229" spans="1:12" x14ac:dyDescent="0.25">
      <c r="A1229" s="21" t="str">
        <f t="shared" si="76"/>
        <v>BIOXCELL</v>
      </c>
      <c r="B1229" s="21">
        <v>175754</v>
      </c>
      <c r="C1229" s="30">
        <v>45854</v>
      </c>
      <c r="D1229" s="21" t="str">
        <v>BE0240</v>
      </c>
      <c r="E1229" s="21">
        <f>_xlfn.XLOOKUP(D1229,MasterSheet!H:H,MasterSheet!F:F)</f>
        <v>12914.88</v>
      </c>
      <c r="F1229" s="22">
        <f>SUMIFS(MasterSheet!J:J, MasterSheet!B:B, B1229, MasterSheet!D:D, C1229, MasterSheet!H:H, D1229)</f>
        <v>1</v>
      </c>
      <c r="G1229" s="22">
        <f t="shared" si="77"/>
        <v>12914.88</v>
      </c>
      <c r="H1229" s="26">
        <f>SUMIFS(MasterSheet!K:K, MasterSheet!B:B, B1229, MasterSheet!D:D, C1229, MasterSheet!H:H, D1229)</f>
        <v>1</v>
      </c>
      <c r="I1229" s="26">
        <f t="shared" si="78"/>
        <v>12914.88</v>
      </c>
      <c r="J1229" s="28">
        <f>SUMIFS(MasterSheet!L:L, MasterSheet!B:B, B1229, MasterSheet!D:D, C1229, MasterSheet!H:H, D1229)</f>
        <v>0</v>
      </c>
      <c r="K1229" s="28">
        <f t="shared" si="79"/>
        <v>0</v>
      </c>
      <c r="L1229" s="21" t="str">
        <f>UPPER(VLOOKUP(D1229,MasterSheet!H:U,14,))</f>
        <v>BIOXCELL</v>
      </c>
    </row>
    <row r="1230" spans="1:12" x14ac:dyDescent="0.25">
      <c r="A1230" s="21" t="str">
        <f t="shared" si="76"/>
        <v>BPS</v>
      </c>
      <c r="B1230" s="21" t="str">
        <v>INV6027</v>
      </c>
      <c r="C1230" s="30">
        <v>45854</v>
      </c>
      <c r="D1230" s="21">
        <v>79518</v>
      </c>
      <c r="E1230" s="21">
        <f>_xlfn.XLOOKUP(D1230,MasterSheet!H:H,MasterSheet!F:F)</f>
        <v>31152</v>
      </c>
      <c r="F1230" s="22">
        <f>SUMIFS(MasterSheet!J:J, MasterSheet!B:B, B1230, MasterSheet!D:D, C1230, MasterSheet!H:H, D1230)</f>
        <v>1</v>
      </c>
      <c r="G1230" s="22">
        <f t="shared" si="77"/>
        <v>31152</v>
      </c>
      <c r="H1230" s="26">
        <f>SUMIFS(MasterSheet!K:K, MasterSheet!B:B, B1230, MasterSheet!D:D, C1230, MasterSheet!H:H, D1230)</f>
        <v>1</v>
      </c>
      <c r="I1230" s="26">
        <f t="shared" si="78"/>
        <v>31152</v>
      </c>
      <c r="J1230" s="28">
        <f>SUMIFS(MasterSheet!L:L, MasterSheet!B:B, B1230, MasterSheet!D:D, C1230, MasterSheet!H:H, D1230)</f>
        <v>0</v>
      </c>
      <c r="K1230" s="28">
        <f t="shared" si="79"/>
        <v>0</v>
      </c>
      <c r="L1230" s="21" t="str">
        <f>UPPER(VLOOKUP(D1230,MasterSheet!H:U,14,))</f>
        <v>BPS</v>
      </c>
    </row>
    <row r="1231" spans="1:12" x14ac:dyDescent="0.25">
      <c r="A1231" s="21" t="str">
        <f t="shared" si="76"/>
        <v>BPS</v>
      </c>
      <c r="B1231" s="21" t="str">
        <v>INV6027</v>
      </c>
      <c r="C1231" s="30">
        <v>45854</v>
      </c>
      <c r="D1231" s="21">
        <v>79520</v>
      </c>
      <c r="E1231" s="21">
        <f>_xlfn.XLOOKUP(D1231,MasterSheet!H:H,MasterSheet!F:F)</f>
        <v>31152</v>
      </c>
      <c r="F1231" s="22">
        <f>SUMIFS(MasterSheet!J:J, MasterSheet!B:B, B1231, MasterSheet!D:D, C1231, MasterSheet!H:H, D1231)</f>
        <v>1</v>
      </c>
      <c r="G1231" s="22">
        <f t="shared" si="77"/>
        <v>31152</v>
      </c>
      <c r="H1231" s="26">
        <f>SUMIFS(MasterSheet!K:K, MasterSheet!B:B, B1231, MasterSheet!D:D, C1231, MasterSheet!H:H, D1231)</f>
        <v>1</v>
      </c>
      <c r="I1231" s="26">
        <f t="shared" si="78"/>
        <v>31152</v>
      </c>
      <c r="J1231" s="28">
        <f>SUMIFS(MasterSheet!L:L, MasterSheet!B:B, B1231, MasterSheet!D:D, C1231, MasterSheet!H:H, D1231)</f>
        <v>0</v>
      </c>
      <c r="K1231" s="28">
        <f t="shared" si="79"/>
        <v>0</v>
      </c>
      <c r="L1231" s="21" t="str">
        <f>UPPER(VLOOKUP(D1231,MasterSheet!H:U,14,))</f>
        <v>BPS</v>
      </c>
    </row>
    <row r="1232" spans="1:12" x14ac:dyDescent="0.25">
      <c r="A1232" s="21" t="str">
        <f t="shared" si="76"/>
        <v>BPS</v>
      </c>
      <c r="B1232" s="21" t="str">
        <v>INV6027</v>
      </c>
      <c r="C1232" s="30">
        <v>45854</v>
      </c>
      <c r="D1232" s="21">
        <v>79521</v>
      </c>
      <c r="E1232" s="21">
        <f>_xlfn.XLOOKUP(D1232,MasterSheet!H:H,MasterSheet!F:F)</f>
        <v>31152</v>
      </c>
      <c r="F1232" s="22">
        <f>SUMIFS(MasterSheet!J:J, MasterSheet!B:B, B1232, MasterSheet!D:D, C1232, MasterSheet!H:H, D1232)</f>
        <v>1</v>
      </c>
      <c r="G1232" s="22">
        <f t="shared" si="77"/>
        <v>31152</v>
      </c>
      <c r="H1232" s="26">
        <f>SUMIFS(MasterSheet!K:K, MasterSheet!B:B, B1232, MasterSheet!D:D, C1232, MasterSheet!H:H, D1232)</f>
        <v>1</v>
      </c>
      <c r="I1232" s="26">
        <f t="shared" si="78"/>
        <v>31152</v>
      </c>
      <c r="J1232" s="28">
        <f>SUMIFS(MasterSheet!L:L, MasterSheet!B:B, B1232, MasterSheet!D:D, C1232, MasterSheet!H:H, D1232)</f>
        <v>0</v>
      </c>
      <c r="K1232" s="28">
        <f t="shared" si="79"/>
        <v>0</v>
      </c>
      <c r="L1232" s="21" t="str">
        <f>UPPER(VLOOKUP(D1232,MasterSheet!H:U,14,))</f>
        <v>BPS</v>
      </c>
    </row>
    <row r="1233" spans="1:12" x14ac:dyDescent="0.25">
      <c r="A1233" s="21" t="str">
        <f t="shared" si="76"/>
        <v>BPS</v>
      </c>
      <c r="B1233" s="21" t="str">
        <v>INV6027</v>
      </c>
      <c r="C1233" s="30">
        <v>45854</v>
      </c>
      <c r="D1233" s="21">
        <v>79527</v>
      </c>
      <c r="E1233" s="21">
        <f>_xlfn.XLOOKUP(D1233,MasterSheet!H:H,MasterSheet!F:F)</f>
        <v>31152</v>
      </c>
      <c r="F1233" s="22">
        <f>SUMIFS(MasterSheet!J:J, MasterSheet!B:B, B1233, MasterSheet!D:D, C1233, MasterSheet!H:H, D1233)</f>
        <v>1</v>
      </c>
      <c r="G1233" s="22">
        <f t="shared" si="77"/>
        <v>31152</v>
      </c>
      <c r="H1233" s="26">
        <f>SUMIFS(MasterSheet!K:K, MasterSheet!B:B, B1233, MasterSheet!D:D, C1233, MasterSheet!H:H, D1233)</f>
        <v>1</v>
      </c>
      <c r="I1233" s="26">
        <f t="shared" si="78"/>
        <v>31152</v>
      </c>
      <c r="J1233" s="28">
        <f>SUMIFS(MasterSheet!L:L, MasterSheet!B:B, B1233, MasterSheet!D:D, C1233, MasterSheet!H:H, D1233)</f>
        <v>0</v>
      </c>
      <c r="K1233" s="28">
        <f t="shared" si="79"/>
        <v>0</v>
      </c>
      <c r="L1233" s="21" t="str">
        <f>UPPER(VLOOKUP(D1233,MasterSheet!H:U,14,))</f>
        <v>BPS</v>
      </c>
    </row>
    <row r="1234" spans="1:12" x14ac:dyDescent="0.25">
      <c r="A1234" s="21" t="str">
        <f t="shared" si="76"/>
        <v>BPS</v>
      </c>
      <c r="B1234" s="21" t="str">
        <v>INV6028</v>
      </c>
      <c r="C1234" s="30">
        <v>45854</v>
      </c>
      <c r="D1234" s="21" t="str">
        <v>79513-1</v>
      </c>
      <c r="E1234" s="21">
        <f>_xlfn.XLOOKUP(D1234,MasterSheet!H:H,MasterSheet!F:F)</f>
        <v>43824</v>
      </c>
      <c r="F1234" s="22">
        <f>SUMIFS(MasterSheet!J:J, MasterSheet!B:B, B1234, MasterSheet!D:D, C1234, MasterSheet!H:H, D1234)</f>
        <v>1</v>
      </c>
      <c r="G1234" s="22">
        <f t="shared" si="77"/>
        <v>43824</v>
      </c>
      <c r="H1234" s="26">
        <f>SUMIFS(MasterSheet!K:K, MasterSheet!B:B, B1234, MasterSheet!D:D, C1234, MasterSheet!H:H, D1234)</f>
        <v>1</v>
      </c>
      <c r="I1234" s="26">
        <f t="shared" si="78"/>
        <v>43824</v>
      </c>
      <c r="J1234" s="28">
        <f>SUMIFS(MasterSheet!L:L, MasterSheet!B:B, B1234, MasterSheet!D:D, C1234, MasterSheet!H:H, D1234)</f>
        <v>0</v>
      </c>
      <c r="K1234" s="28">
        <f t="shared" si="79"/>
        <v>0</v>
      </c>
      <c r="L1234" s="21" t="str">
        <f>UPPER(VLOOKUP(D1234,MasterSheet!H:U,14,))</f>
        <v>BPS</v>
      </c>
    </row>
    <row r="1235" spans="1:12" x14ac:dyDescent="0.25">
      <c r="A1235" s="21" t="str">
        <f t="shared" si="76"/>
        <v>MABTECH</v>
      </c>
      <c r="B1235" s="21">
        <v>44409</v>
      </c>
      <c r="C1235" s="30">
        <v>45854</v>
      </c>
      <c r="D1235" s="21" t="str">
        <v>3885-2A</v>
      </c>
      <c r="E1235" s="21">
        <f>_xlfn.XLOOKUP(D1235,MasterSheet!H:H,MasterSheet!F:F)</f>
        <v>31248.800000000003</v>
      </c>
      <c r="F1235" s="22">
        <f>SUMIFS(MasterSheet!J:J, MasterSheet!B:B, B1235, MasterSheet!D:D, C1235, MasterSheet!H:H, D1235)</f>
        <v>1</v>
      </c>
      <c r="G1235" s="22">
        <f t="shared" si="77"/>
        <v>31248.800000000003</v>
      </c>
      <c r="H1235" s="26">
        <f>SUMIFS(MasterSheet!K:K, MasterSheet!B:B, B1235, MasterSheet!D:D, C1235, MasterSheet!H:H, D1235)</f>
        <v>1</v>
      </c>
      <c r="I1235" s="26">
        <f t="shared" si="78"/>
        <v>31248.800000000003</v>
      </c>
      <c r="J1235" s="28">
        <f>SUMIFS(MasterSheet!L:L, MasterSheet!B:B, B1235, MasterSheet!D:D, C1235, MasterSheet!H:H, D1235)</f>
        <v>0</v>
      </c>
      <c r="K1235" s="28">
        <f t="shared" si="79"/>
        <v>0</v>
      </c>
      <c r="L1235" s="21" t="str">
        <f>UPPER(VLOOKUP(D1235,MasterSheet!H:U,14,))</f>
        <v>MABTECH</v>
      </c>
    </row>
    <row r="1236" spans="1:12" x14ac:dyDescent="0.25">
      <c r="A1236" s="21" t="str">
        <f t="shared" si="76"/>
        <v>MABTECH</v>
      </c>
      <c r="B1236" s="21">
        <v>44409</v>
      </c>
      <c r="C1236" s="30">
        <v>45854</v>
      </c>
      <c r="D1236" s="21" t="str">
        <v>3865-2A</v>
      </c>
      <c r="E1236" s="21">
        <f>_xlfn.XLOOKUP(D1236,MasterSheet!H:H,MasterSheet!F:F)</f>
        <v>31248.800000000003</v>
      </c>
      <c r="F1236" s="22">
        <f>SUMIFS(MasterSheet!J:J, MasterSheet!B:B, B1236, MasterSheet!D:D, C1236, MasterSheet!H:H, D1236)</f>
        <v>1</v>
      </c>
      <c r="G1236" s="22">
        <f t="shared" si="77"/>
        <v>31248.800000000003</v>
      </c>
      <c r="H1236" s="26">
        <f>SUMIFS(MasterSheet!K:K, MasterSheet!B:B, B1236, MasterSheet!D:D, C1236, MasterSheet!H:H, D1236)</f>
        <v>1</v>
      </c>
      <c r="I1236" s="26">
        <f t="shared" si="78"/>
        <v>31248.800000000003</v>
      </c>
      <c r="J1236" s="28">
        <f>SUMIFS(MasterSheet!L:L, MasterSheet!B:B, B1236, MasterSheet!D:D, C1236, MasterSheet!H:H, D1236)</f>
        <v>0</v>
      </c>
      <c r="K1236" s="28">
        <f t="shared" si="79"/>
        <v>0</v>
      </c>
      <c r="L1236" s="21" t="str">
        <f>UPPER(VLOOKUP(D1236,MasterSheet!H:U,14,))</f>
        <v>MABTECH</v>
      </c>
    </row>
    <row r="1237" spans="1:12" x14ac:dyDescent="0.25">
      <c r="A1237" s="21" t="str">
        <f t="shared" si="76"/>
        <v>MABTECH</v>
      </c>
      <c r="B1237" s="21">
        <v>44409</v>
      </c>
      <c r="C1237" s="30">
        <v>45854</v>
      </c>
      <c r="D1237" s="21" t="str">
        <v>3825-2A</v>
      </c>
      <c r="E1237" s="21">
        <f>_xlfn.XLOOKUP(D1237,MasterSheet!H:H,MasterSheet!F:F)</f>
        <v>31248.800000000003</v>
      </c>
      <c r="F1237" s="22">
        <f>SUMIFS(MasterSheet!J:J, MasterSheet!B:B, B1237, MasterSheet!D:D, C1237, MasterSheet!H:H, D1237)</f>
        <v>1</v>
      </c>
      <c r="G1237" s="22">
        <f t="shared" si="77"/>
        <v>31248.800000000003</v>
      </c>
      <c r="H1237" s="26">
        <f>SUMIFS(MasterSheet!K:K, MasterSheet!B:B, B1237, MasterSheet!D:D, C1237, MasterSheet!H:H, D1237)</f>
        <v>1</v>
      </c>
      <c r="I1237" s="26">
        <f t="shared" si="78"/>
        <v>31248.800000000003</v>
      </c>
      <c r="J1237" s="28">
        <f>SUMIFS(MasterSheet!L:L, MasterSheet!B:B, B1237, MasterSheet!D:D, C1237, MasterSheet!H:H, D1237)</f>
        <v>0</v>
      </c>
      <c r="K1237" s="28">
        <f t="shared" si="79"/>
        <v>0</v>
      </c>
      <c r="L1237" s="21" t="str">
        <f>UPPER(VLOOKUP(D1237,MasterSheet!H:U,14,))</f>
        <v>MABTECH</v>
      </c>
    </row>
    <row r="1238" spans="1:12" x14ac:dyDescent="0.25">
      <c r="A1238" s="21" t="str">
        <f t="shared" si="76"/>
        <v>MABTECH</v>
      </c>
      <c r="B1238" s="21">
        <v>44409</v>
      </c>
      <c r="C1238" s="30">
        <v>45854</v>
      </c>
      <c r="D1238" s="21" t="str">
        <v>3654-WP-10</v>
      </c>
      <c r="E1238" s="21">
        <f>_xlfn.XLOOKUP(D1238,MasterSheet!H:H,MasterSheet!F:F)</f>
        <v>33880</v>
      </c>
      <c r="F1238" s="22">
        <f>SUMIFS(MasterSheet!J:J, MasterSheet!B:B, B1238, MasterSheet!D:D, C1238, MasterSheet!H:H, D1238)</f>
        <v>1</v>
      </c>
      <c r="G1238" s="22">
        <f t="shared" si="77"/>
        <v>33880</v>
      </c>
      <c r="H1238" s="26">
        <f>SUMIFS(MasterSheet!K:K, MasterSheet!B:B, B1238, MasterSheet!D:D, C1238, MasterSheet!H:H, D1238)</f>
        <v>1</v>
      </c>
      <c r="I1238" s="26">
        <f t="shared" si="78"/>
        <v>33880</v>
      </c>
      <c r="J1238" s="28">
        <f>SUMIFS(MasterSheet!L:L, MasterSheet!B:B, B1238, MasterSheet!D:D, C1238, MasterSheet!H:H, D1238)</f>
        <v>0</v>
      </c>
      <c r="K1238" s="28">
        <f t="shared" si="79"/>
        <v>0</v>
      </c>
      <c r="L1238" s="21" t="str">
        <f>UPPER(VLOOKUP(D1238,MasterSheet!H:U,14,))</f>
        <v>MABTECH</v>
      </c>
    </row>
    <row r="1239" spans="1:12" x14ac:dyDescent="0.25">
      <c r="A1239" s="21" t="str">
        <f t="shared" si="76"/>
        <v>MABTECH</v>
      </c>
      <c r="B1239" s="21">
        <v>44409</v>
      </c>
      <c r="C1239" s="30">
        <v>45854</v>
      </c>
      <c r="D1239" s="21" t="str">
        <v>3650-10</v>
      </c>
      <c r="E1239" s="21">
        <f>_xlfn.XLOOKUP(D1239,MasterSheet!H:H,MasterSheet!F:F)</f>
        <v>10841.6</v>
      </c>
      <c r="F1239" s="22">
        <f>SUMIFS(MasterSheet!J:J, MasterSheet!B:B, B1239, MasterSheet!D:D, C1239, MasterSheet!H:H, D1239)</f>
        <v>1</v>
      </c>
      <c r="G1239" s="22">
        <f t="shared" si="77"/>
        <v>10841.6</v>
      </c>
      <c r="H1239" s="26">
        <f>SUMIFS(MasterSheet!K:K, MasterSheet!B:B, B1239, MasterSheet!D:D, C1239, MasterSheet!H:H, D1239)</f>
        <v>1</v>
      </c>
      <c r="I1239" s="26">
        <f t="shared" si="78"/>
        <v>10841.6</v>
      </c>
      <c r="J1239" s="28">
        <f>SUMIFS(MasterSheet!L:L, MasterSheet!B:B, B1239, MasterSheet!D:D, C1239, MasterSheet!H:H, D1239)</f>
        <v>0</v>
      </c>
      <c r="K1239" s="28">
        <f t="shared" si="79"/>
        <v>0</v>
      </c>
      <c r="L1239" s="21" t="str">
        <f>UPPER(VLOOKUP(D1239,MasterSheet!H:U,14,))</f>
        <v>MABTECH</v>
      </c>
    </row>
    <row r="1240" spans="1:12" x14ac:dyDescent="0.25">
      <c r="A1240" s="21" t="str">
        <f t="shared" si="76"/>
        <v>MABTECH</v>
      </c>
      <c r="B1240" s="21">
        <v>44409</v>
      </c>
      <c r="C1240" s="30">
        <v>45854</v>
      </c>
      <c r="D1240" s="21" t="str">
        <v>3450-0N-500</v>
      </c>
      <c r="E1240" s="21">
        <f>_xlfn.XLOOKUP(D1240,MasterSheet!H:H,MasterSheet!F:F)</f>
        <v>28952</v>
      </c>
      <c r="F1240" s="22">
        <f>SUMIFS(MasterSheet!J:J, MasterSheet!B:B, B1240, MasterSheet!D:D, C1240, MasterSheet!H:H, D1240)</f>
        <v>1</v>
      </c>
      <c r="G1240" s="22">
        <f t="shared" si="77"/>
        <v>28952</v>
      </c>
      <c r="H1240" s="26">
        <f>SUMIFS(MasterSheet!K:K, MasterSheet!B:B, B1240, MasterSheet!D:D, C1240, MasterSheet!H:H, D1240)</f>
        <v>1</v>
      </c>
      <c r="I1240" s="26">
        <f t="shared" si="78"/>
        <v>28952</v>
      </c>
      <c r="J1240" s="28">
        <f>SUMIFS(MasterSheet!L:L, MasterSheet!B:B, B1240, MasterSheet!D:D, C1240, MasterSheet!H:H, D1240)</f>
        <v>0</v>
      </c>
      <c r="K1240" s="28">
        <f t="shared" si="79"/>
        <v>0</v>
      </c>
      <c r="L1240" s="21" t="str">
        <f>UPPER(VLOOKUP(D1240,MasterSheet!H:U,14,))</f>
        <v>MABTECH</v>
      </c>
    </row>
    <row r="1241" spans="1:12" x14ac:dyDescent="0.25">
      <c r="A1241" s="21" t="str">
        <f t="shared" si="76"/>
        <v>MABTECH</v>
      </c>
      <c r="B1241" s="21">
        <v>44409</v>
      </c>
      <c r="C1241" s="30">
        <v>45854</v>
      </c>
      <c r="D1241" s="21" t="str">
        <v>3420-1HP-2</v>
      </c>
      <c r="E1241" s="21">
        <f>_xlfn.XLOOKUP(D1241,MasterSheet!H:H,MasterSheet!F:F)</f>
        <v>45276</v>
      </c>
      <c r="F1241" s="22">
        <f>SUMIFS(MasterSheet!J:J, MasterSheet!B:B, B1241, MasterSheet!D:D, C1241, MasterSheet!H:H, D1241)</f>
        <v>1</v>
      </c>
      <c r="G1241" s="22">
        <f t="shared" si="77"/>
        <v>45276</v>
      </c>
      <c r="H1241" s="26">
        <f>SUMIFS(MasterSheet!K:K, MasterSheet!B:B, B1241, MasterSheet!D:D, C1241, MasterSheet!H:H, D1241)</f>
        <v>1</v>
      </c>
      <c r="I1241" s="26">
        <f t="shared" si="78"/>
        <v>45276</v>
      </c>
      <c r="J1241" s="28">
        <f>SUMIFS(MasterSheet!L:L, MasterSheet!B:B, B1241, MasterSheet!D:D, C1241, MasterSheet!H:H, D1241)</f>
        <v>0</v>
      </c>
      <c r="K1241" s="28">
        <f t="shared" si="79"/>
        <v>0</v>
      </c>
      <c r="L1241" s="21" t="str">
        <f>UPPER(VLOOKUP(D1241,MasterSheet!H:U,14,))</f>
        <v>MABTECH</v>
      </c>
    </row>
    <row r="1242" spans="1:12" x14ac:dyDescent="0.25">
      <c r="A1242" s="21" t="str">
        <f t="shared" si="76"/>
        <v>BTL</v>
      </c>
      <c r="B1242" s="21" t="str">
        <v>BTL/25-26/546</v>
      </c>
      <c r="C1242" s="30">
        <v>45855</v>
      </c>
      <c r="D1242" s="21" t="str">
        <v>ORB907194</v>
      </c>
      <c r="E1242" s="21">
        <f>_xlfn.XLOOKUP(D1242,MasterSheet!H:H,MasterSheet!F:F)</f>
        <v>36225</v>
      </c>
      <c r="F1242" s="22">
        <f>SUMIFS(MasterSheet!J:J, MasterSheet!B:B, B1242, MasterSheet!D:D, C1242, MasterSheet!H:H, D1242)</f>
        <v>1</v>
      </c>
      <c r="G1242" s="22">
        <f t="shared" si="77"/>
        <v>36225</v>
      </c>
      <c r="H1242" s="26">
        <f>SUMIFS(MasterSheet!K:K, MasterSheet!B:B, B1242, MasterSheet!D:D, C1242, MasterSheet!H:H, D1242)</f>
        <v>1</v>
      </c>
      <c r="I1242" s="26">
        <f t="shared" si="78"/>
        <v>36225</v>
      </c>
      <c r="J1242" s="28">
        <f>SUMIFS(MasterSheet!L:L, MasterSheet!B:B, B1242, MasterSheet!D:D, C1242, MasterSheet!H:H, D1242)</f>
        <v>0</v>
      </c>
      <c r="K1242" s="28">
        <f t="shared" si="79"/>
        <v>0</v>
      </c>
      <c r="L1242" s="21" t="str">
        <f>UPPER(VLOOKUP(D1242,MasterSheet!H:U,14,))</f>
        <v>BTL</v>
      </c>
    </row>
    <row r="1243" spans="1:12" x14ac:dyDescent="0.25">
      <c r="A1243" s="21" t="str">
        <f t="shared" si="76"/>
        <v>BIOLEGEND</v>
      </c>
      <c r="B1243" s="21" t="str">
        <v>EED117194</v>
      </c>
      <c r="C1243" s="30">
        <v>45856</v>
      </c>
      <c r="D1243" s="21">
        <v>100202</v>
      </c>
      <c r="E1243" s="21">
        <f>_xlfn.XLOOKUP(D1243,MasterSheet!H:H,MasterSheet!F:F)</f>
        <v>5376.8</v>
      </c>
      <c r="F1243" s="22">
        <f>SUMIFS(MasterSheet!J:J, MasterSheet!B:B, B1243, MasterSheet!D:D, C1243, MasterSheet!H:H, D1243)</f>
        <v>1</v>
      </c>
      <c r="G1243" s="22">
        <f t="shared" si="77"/>
        <v>5376.8</v>
      </c>
      <c r="H1243" s="26">
        <f>SUMIFS(MasterSheet!K:K, MasterSheet!B:B, B1243, MasterSheet!D:D, C1243, MasterSheet!H:H, D1243)</f>
        <v>1</v>
      </c>
      <c r="I1243" s="26">
        <f t="shared" si="78"/>
        <v>5376.8</v>
      </c>
      <c r="J1243" s="28">
        <f>SUMIFS(MasterSheet!L:L, MasterSheet!B:B, B1243, MasterSheet!D:D, C1243, MasterSheet!H:H, D1243)</f>
        <v>0</v>
      </c>
      <c r="K1243" s="28">
        <f t="shared" si="79"/>
        <v>0</v>
      </c>
      <c r="L1243" s="21" t="str">
        <f>UPPER(VLOOKUP(D1243,MasterSheet!H:U,14,))</f>
        <v>BIOLEGEND</v>
      </c>
    </row>
    <row r="1244" spans="1:12" x14ac:dyDescent="0.25">
      <c r="A1244" s="21" t="str">
        <f t="shared" si="76"/>
        <v>BIOLEGEND</v>
      </c>
      <c r="B1244" s="21" t="str">
        <v>EED117194</v>
      </c>
      <c r="C1244" s="30">
        <v>45856</v>
      </c>
      <c r="D1244" s="21">
        <v>100204</v>
      </c>
      <c r="E1244" s="21">
        <f>_xlfn.XLOOKUP(D1244,MasterSheet!H:H,MasterSheet!F:F)</f>
        <v>8179.6</v>
      </c>
      <c r="F1244" s="22">
        <f>SUMIFS(MasterSheet!J:J, MasterSheet!B:B, B1244, MasterSheet!D:D, C1244, MasterSheet!H:H, D1244)</f>
        <v>1</v>
      </c>
      <c r="G1244" s="22">
        <f t="shared" si="77"/>
        <v>8179.6</v>
      </c>
      <c r="H1244" s="26">
        <f>SUMIFS(MasterSheet!K:K, MasterSheet!B:B, B1244, MasterSheet!D:D, C1244, MasterSheet!H:H, D1244)</f>
        <v>1</v>
      </c>
      <c r="I1244" s="26">
        <f t="shared" si="78"/>
        <v>8179.6</v>
      </c>
      <c r="J1244" s="28">
        <f>SUMIFS(MasterSheet!L:L, MasterSheet!B:B, B1244, MasterSheet!D:D, C1244, MasterSheet!H:H, D1244)</f>
        <v>0</v>
      </c>
      <c r="K1244" s="28">
        <f t="shared" si="79"/>
        <v>0</v>
      </c>
      <c r="L1244" s="21" t="str">
        <f>UPPER(VLOOKUP(D1244,MasterSheet!H:U,14,))</f>
        <v>BIOLEGEND</v>
      </c>
    </row>
    <row r="1245" spans="1:12" x14ac:dyDescent="0.25">
      <c r="A1245" s="21" t="str">
        <f t="shared" si="76"/>
        <v>BIOLEGEND</v>
      </c>
      <c r="B1245" s="21" t="str">
        <v>EED117194</v>
      </c>
      <c r="C1245" s="30">
        <v>45856</v>
      </c>
      <c r="D1245" s="21">
        <v>100220</v>
      </c>
      <c r="E1245" s="21">
        <f>_xlfn.XLOOKUP(D1245,MasterSheet!H:H,MasterSheet!F:F)</f>
        <v>15276.8</v>
      </c>
      <c r="F1245" s="22">
        <f>SUMIFS(MasterSheet!J:J, MasterSheet!B:B, B1245, MasterSheet!D:D, C1245, MasterSheet!H:H, D1245)</f>
        <v>1</v>
      </c>
      <c r="G1245" s="22">
        <f t="shared" si="77"/>
        <v>15276.8</v>
      </c>
      <c r="H1245" s="26">
        <f>SUMIFS(MasterSheet!K:K, MasterSheet!B:B, B1245, MasterSheet!D:D, C1245, MasterSheet!H:H, D1245)</f>
        <v>1</v>
      </c>
      <c r="I1245" s="26">
        <f t="shared" si="78"/>
        <v>15276.8</v>
      </c>
      <c r="J1245" s="28">
        <f>SUMIFS(MasterSheet!L:L, MasterSheet!B:B, B1245, MasterSheet!D:D, C1245, MasterSheet!H:H, D1245)</f>
        <v>0</v>
      </c>
      <c r="K1245" s="28">
        <f t="shared" si="79"/>
        <v>0</v>
      </c>
      <c r="L1245" s="21" t="str">
        <f>UPPER(VLOOKUP(D1245,MasterSheet!H:U,14,))</f>
        <v>BIOLEGEND</v>
      </c>
    </row>
    <row r="1246" spans="1:12" x14ac:dyDescent="0.25">
      <c r="A1246" s="21" t="str">
        <f t="shared" si="76"/>
        <v>BIOLEGEND</v>
      </c>
      <c r="B1246" s="21" t="str">
        <v>EED117194</v>
      </c>
      <c r="C1246" s="30">
        <v>45856</v>
      </c>
      <c r="D1246" s="21">
        <v>100742</v>
      </c>
      <c r="E1246" s="21">
        <f>_xlfn.XLOOKUP(D1246,MasterSheet!H:H,MasterSheet!F:F)</f>
        <v>18018</v>
      </c>
      <c r="F1246" s="22">
        <f>SUMIFS(MasterSheet!J:J, MasterSheet!B:B, B1246, MasterSheet!D:D, C1246, MasterSheet!H:H, D1246)</f>
        <v>1</v>
      </c>
      <c r="G1246" s="22">
        <f t="shared" si="77"/>
        <v>18018</v>
      </c>
      <c r="H1246" s="26">
        <f>SUMIFS(MasterSheet!K:K, MasterSheet!B:B, B1246, MasterSheet!D:D, C1246, MasterSheet!H:H, D1246)</f>
        <v>1</v>
      </c>
      <c r="I1246" s="26">
        <f t="shared" si="78"/>
        <v>18018</v>
      </c>
      <c r="J1246" s="28">
        <f>SUMIFS(MasterSheet!L:L, MasterSheet!B:B, B1246, MasterSheet!D:D, C1246, MasterSheet!H:H, D1246)</f>
        <v>0</v>
      </c>
      <c r="K1246" s="28">
        <f t="shared" si="79"/>
        <v>0</v>
      </c>
      <c r="L1246" s="21" t="str">
        <f>UPPER(VLOOKUP(D1246,MasterSheet!H:U,14,))</f>
        <v>BIOLEGEND</v>
      </c>
    </row>
    <row r="1247" spans="1:12" x14ac:dyDescent="0.25">
      <c r="A1247" s="21" t="str">
        <f t="shared" si="76"/>
        <v>BIOLEGEND</v>
      </c>
      <c r="B1247" s="21" t="str">
        <v>EED117194</v>
      </c>
      <c r="C1247" s="30">
        <v>45856</v>
      </c>
      <c r="D1247" s="21">
        <v>101208</v>
      </c>
      <c r="E1247" s="21">
        <f>_xlfn.XLOOKUP(D1247,MasterSheet!H:H,MasterSheet!F:F)</f>
        <v>10656.8</v>
      </c>
      <c r="F1247" s="22">
        <f>SUMIFS(MasterSheet!J:J, MasterSheet!B:B, B1247, MasterSheet!D:D, C1247, MasterSheet!H:H, D1247)</f>
        <v>1</v>
      </c>
      <c r="G1247" s="22">
        <f t="shared" si="77"/>
        <v>10656.8</v>
      </c>
      <c r="H1247" s="26">
        <f>SUMIFS(MasterSheet!K:K, MasterSheet!B:B, B1247, MasterSheet!D:D, C1247, MasterSheet!H:H, D1247)</f>
        <v>1</v>
      </c>
      <c r="I1247" s="26">
        <f t="shared" si="78"/>
        <v>10656.8</v>
      </c>
      <c r="J1247" s="28">
        <f>SUMIFS(MasterSheet!L:L, MasterSheet!B:B, B1247, MasterSheet!D:D, C1247, MasterSheet!H:H, D1247)</f>
        <v>0</v>
      </c>
      <c r="K1247" s="28">
        <f t="shared" si="79"/>
        <v>0</v>
      </c>
      <c r="L1247" s="21" t="str">
        <f>UPPER(VLOOKUP(D1247,MasterSheet!H:U,14,))</f>
        <v>BIOLEGEND</v>
      </c>
    </row>
    <row r="1248" spans="1:12" x14ac:dyDescent="0.25">
      <c r="A1248" s="21" t="str">
        <f t="shared" si="76"/>
        <v>BIOLEGEND</v>
      </c>
      <c r="B1248" s="21" t="str">
        <v>EED117194</v>
      </c>
      <c r="C1248" s="30">
        <v>45856</v>
      </c>
      <c r="D1248" s="21">
        <v>101320</v>
      </c>
      <c r="E1248" s="21">
        <f>_xlfn.XLOOKUP(D1248,MasterSheet!H:H,MasterSheet!F:F)</f>
        <v>14106.400000000001</v>
      </c>
      <c r="F1248" s="22">
        <f>SUMIFS(MasterSheet!J:J, MasterSheet!B:B, B1248, MasterSheet!D:D, C1248, MasterSheet!H:H, D1248)</f>
        <v>4</v>
      </c>
      <c r="G1248" s="22">
        <f t="shared" si="77"/>
        <v>56425.600000000006</v>
      </c>
      <c r="H1248" s="26">
        <f>SUMIFS(MasterSheet!K:K, MasterSheet!B:B, B1248, MasterSheet!D:D, C1248, MasterSheet!H:H, D1248)</f>
        <v>4</v>
      </c>
      <c r="I1248" s="26">
        <f t="shared" si="78"/>
        <v>56425.600000000006</v>
      </c>
      <c r="J1248" s="28">
        <f>SUMIFS(MasterSheet!L:L, MasterSheet!B:B, B1248, MasterSheet!D:D, C1248, MasterSheet!H:H, D1248)</f>
        <v>0</v>
      </c>
      <c r="K1248" s="28">
        <f t="shared" si="79"/>
        <v>0</v>
      </c>
      <c r="L1248" s="21" t="str">
        <f>UPPER(VLOOKUP(D1248,MasterSheet!H:U,14,))</f>
        <v>BIOLEGEND</v>
      </c>
    </row>
    <row r="1249" spans="1:12" x14ac:dyDescent="0.25">
      <c r="A1249" s="21" t="str">
        <f t="shared" si="76"/>
        <v>BIOLEGEND</v>
      </c>
      <c r="B1249" s="21" t="str">
        <v>EED117194</v>
      </c>
      <c r="C1249" s="30">
        <v>45856</v>
      </c>
      <c r="D1249" s="21">
        <v>102016</v>
      </c>
      <c r="E1249" s="21">
        <f>_xlfn.XLOOKUP(D1249,MasterSheet!H:H,MasterSheet!F:F)</f>
        <v>12997.599999999999</v>
      </c>
      <c r="F1249" s="22">
        <f>SUMIFS(MasterSheet!J:J, MasterSheet!B:B, B1249, MasterSheet!D:D, C1249, MasterSheet!H:H, D1249)</f>
        <v>1</v>
      </c>
      <c r="G1249" s="22">
        <f t="shared" si="77"/>
        <v>12997.599999999999</v>
      </c>
      <c r="H1249" s="26">
        <f>SUMIFS(MasterSheet!K:K, MasterSheet!B:B, B1249, MasterSheet!D:D, C1249, MasterSheet!H:H, D1249)</f>
        <v>1</v>
      </c>
      <c r="I1249" s="26">
        <f t="shared" si="78"/>
        <v>12997.599999999999</v>
      </c>
      <c r="J1249" s="28">
        <f>SUMIFS(MasterSheet!L:L, MasterSheet!B:B, B1249, MasterSheet!D:D, C1249, MasterSheet!H:H, D1249)</f>
        <v>0</v>
      </c>
      <c r="K1249" s="28">
        <f t="shared" si="79"/>
        <v>0</v>
      </c>
      <c r="L1249" s="21" t="str">
        <f>UPPER(VLOOKUP(D1249,MasterSheet!H:U,14,))</f>
        <v>BIOLEGEND</v>
      </c>
    </row>
    <row r="1250" spans="1:12" x14ac:dyDescent="0.25">
      <c r="A1250" s="21" t="str">
        <f t="shared" si="76"/>
        <v>BIOLEGEND</v>
      </c>
      <c r="B1250" s="21" t="str">
        <v>EED117194</v>
      </c>
      <c r="C1250" s="30">
        <v>45856</v>
      </c>
      <c r="D1250" s="21">
        <v>103040</v>
      </c>
      <c r="E1250" s="21">
        <f>_xlfn.XLOOKUP(D1250,MasterSheet!H:H,MasterSheet!F:F)</f>
        <v>15972</v>
      </c>
      <c r="F1250" s="22">
        <f>SUMIFS(MasterSheet!J:J, MasterSheet!B:B, B1250, MasterSheet!D:D, C1250, MasterSheet!H:H, D1250)</f>
        <v>1</v>
      </c>
      <c r="G1250" s="22">
        <f t="shared" si="77"/>
        <v>15972</v>
      </c>
      <c r="H1250" s="26">
        <f>SUMIFS(MasterSheet!K:K, MasterSheet!B:B, B1250, MasterSheet!D:D, C1250, MasterSheet!H:H, D1250)</f>
        <v>1</v>
      </c>
      <c r="I1250" s="26">
        <f t="shared" si="78"/>
        <v>15972</v>
      </c>
      <c r="J1250" s="28">
        <f>SUMIFS(MasterSheet!L:L, MasterSheet!B:B, B1250, MasterSheet!D:D, C1250, MasterSheet!H:H, D1250)</f>
        <v>0</v>
      </c>
      <c r="K1250" s="28">
        <f t="shared" si="79"/>
        <v>0</v>
      </c>
      <c r="L1250" s="21" t="str">
        <f>UPPER(VLOOKUP(D1250,MasterSheet!H:U,14,))</f>
        <v>BIOLEGEND</v>
      </c>
    </row>
    <row r="1251" spans="1:12" x14ac:dyDescent="0.25">
      <c r="A1251" s="21" t="str">
        <f t="shared" si="76"/>
        <v>BIOLEGEND</v>
      </c>
      <c r="B1251" s="21" t="str">
        <v>EED117194</v>
      </c>
      <c r="C1251" s="30">
        <v>45856</v>
      </c>
      <c r="D1251" s="21">
        <v>103134</v>
      </c>
      <c r="E1251" s="21">
        <f>_xlfn.XLOOKUP(D1251,MasterSheet!H:H,MasterSheet!F:F)</f>
        <v>15972</v>
      </c>
      <c r="F1251" s="22">
        <f>SUMIFS(MasterSheet!J:J, MasterSheet!B:B, B1251, MasterSheet!D:D, C1251, MasterSheet!H:H, D1251)</f>
        <v>1</v>
      </c>
      <c r="G1251" s="22">
        <f t="shared" si="77"/>
        <v>15972</v>
      </c>
      <c r="H1251" s="26">
        <f>SUMIFS(MasterSheet!K:K, MasterSheet!B:B, B1251, MasterSheet!D:D, C1251, MasterSheet!H:H, D1251)</f>
        <v>1</v>
      </c>
      <c r="I1251" s="26">
        <f t="shared" si="78"/>
        <v>15972</v>
      </c>
      <c r="J1251" s="28">
        <f>SUMIFS(MasterSheet!L:L, MasterSheet!B:B, B1251, MasterSheet!D:D, C1251, MasterSheet!H:H, D1251)</f>
        <v>0</v>
      </c>
      <c r="K1251" s="28">
        <f t="shared" si="79"/>
        <v>0</v>
      </c>
      <c r="L1251" s="21" t="str">
        <f>UPPER(VLOOKUP(D1251,MasterSheet!H:U,14,))</f>
        <v>BIOLEGEND</v>
      </c>
    </row>
    <row r="1252" spans="1:12" x14ac:dyDescent="0.25">
      <c r="A1252" s="21" t="str">
        <f t="shared" si="76"/>
        <v>BIOLEGEND</v>
      </c>
      <c r="B1252" s="21" t="str">
        <v>EED117194</v>
      </c>
      <c r="C1252" s="30">
        <v>45856</v>
      </c>
      <c r="D1252" s="21">
        <v>104441</v>
      </c>
      <c r="E1252" s="21">
        <f>_xlfn.XLOOKUP(D1252,MasterSheet!H:H,MasterSheet!F:F)</f>
        <v>11616</v>
      </c>
      <c r="F1252" s="22">
        <f>SUMIFS(MasterSheet!J:J, MasterSheet!B:B, B1252, MasterSheet!D:D, C1252, MasterSheet!H:H, D1252)</f>
        <v>1</v>
      </c>
      <c r="G1252" s="22">
        <f t="shared" si="77"/>
        <v>11616</v>
      </c>
      <c r="H1252" s="26">
        <f>SUMIFS(MasterSheet!K:K, MasterSheet!B:B, B1252, MasterSheet!D:D, C1252, MasterSheet!H:H, D1252)</f>
        <v>1</v>
      </c>
      <c r="I1252" s="26">
        <f t="shared" si="78"/>
        <v>11616</v>
      </c>
      <c r="J1252" s="28">
        <f>SUMIFS(MasterSheet!L:L, MasterSheet!B:B, B1252, MasterSheet!D:D, C1252, MasterSheet!H:H, D1252)</f>
        <v>0</v>
      </c>
      <c r="K1252" s="28">
        <f t="shared" si="79"/>
        <v>0</v>
      </c>
      <c r="L1252" s="21" t="str">
        <f>UPPER(VLOOKUP(D1252,MasterSheet!H:U,14,))</f>
        <v>BIOLEGEND</v>
      </c>
    </row>
    <row r="1253" spans="1:12" x14ac:dyDescent="0.25">
      <c r="A1253" s="21" t="str">
        <f t="shared" si="76"/>
        <v>BIOLEGEND</v>
      </c>
      <c r="B1253" s="21" t="str">
        <v>EED117194</v>
      </c>
      <c r="C1253" s="30">
        <v>45856</v>
      </c>
      <c r="D1253" s="21">
        <v>104447</v>
      </c>
      <c r="E1253" s="21">
        <f>_xlfn.XLOOKUP(D1253,MasterSheet!H:H,MasterSheet!F:F)</f>
        <v>7638.4</v>
      </c>
      <c r="F1253" s="22">
        <f>SUMIFS(MasterSheet!J:J, MasterSheet!B:B, B1253, MasterSheet!D:D, C1253, MasterSheet!H:H, D1253)</f>
        <v>1</v>
      </c>
      <c r="G1253" s="22">
        <f t="shared" si="77"/>
        <v>7638.4</v>
      </c>
      <c r="H1253" s="26">
        <f>SUMIFS(MasterSheet!K:K, MasterSheet!B:B, B1253, MasterSheet!D:D, C1253, MasterSheet!H:H, D1253)</f>
        <v>1</v>
      </c>
      <c r="I1253" s="26">
        <f t="shared" si="78"/>
        <v>7638.4</v>
      </c>
      <c r="J1253" s="28">
        <f>SUMIFS(MasterSheet!L:L, MasterSheet!B:B, B1253, MasterSheet!D:D, C1253, MasterSheet!H:H, D1253)</f>
        <v>0</v>
      </c>
      <c r="K1253" s="28">
        <f t="shared" si="79"/>
        <v>0</v>
      </c>
      <c r="L1253" s="21" t="str">
        <f>UPPER(VLOOKUP(D1253,MasterSheet!H:U,14,))</f>
        <v>BIOLEGEND</v>
      </c>
    </row>
    <row r="1254" spans="1:12" x14ac:dyDescent="0.25">
      <c r="A1254" s="21" t="str">
        <f t="shared" si="76"/>
        <v>BIOLEGEND</v>
      </c>
      <c r="B1254" s="21" t="str">
        <v>EED117194</v>
      </c>
      <c r="C1254" s="30">
        <v>45856</v>
      </c>
      <c r="D1254" s="21">
        <v>104725</v>
      </c>
      <c r="E1254" s="21">
        <f>_xlfn.XLOOKUP(D1254,MasterSheet!H:H,MasterSheet!F:F)</f>
        <v>13464</v>
      </c>
      <c r="F1254" s="22">
        <f>SUMIFS(MasterSheet!J:J, MasterSheet!B:B, B1254, MasterSheet!D:D, C1254, MasterSheet!H:H, D1254)</f>
        <v>1</v>
      </c>
      <c r="G1254" s="22">
        <f t="shared" si="77"/>
        <v>13464</v>
      </c>
      <c r="H1254" s="26">
        <f>SUMIFS(MasterSheet!K:K, MasterSheet!B:B, B1254, MasterSheet!D:D, C1254, MasterSheet!H:H, D1254)</f>
        <v>1</v>
      </c>
      <c r="I1254" s="26">
        <f t="shared" si="78"/>
        <v>13464</v>
      </c>
      <c r="J1254" s="28">
        <f>SUMIFS(MasterSheet!L:L, MasterSheet!B:B, B1254, MasterSheet!D:D, C1254, MasterSheet!H:H, D1254)</f>
        <v>0</v>
      </c>
      <c r="K1254" s="28">
        <f t="shared" si="79"/>
        <v>0</v>
      </c>
      <c r="L1254" s="21" t="str">
        <f>UPPER(VLOOKUP(D1254,MasterSheet!H:U,14,))</f>
        <v>BIOLEGEND</v>
      </c>
    </row>
    <row r="1255" spans="1:12" x14ac:dyDescent="0.25">
      <c r="A1255" s="21" t="str">
        <f t="shared" si="76"/>
        <v>BIOLEGEND</v>
      </c>
      <c r="B1255" s="21" t="str">
        <v>EED117194</v>
      </c>
      <c r="C1255" s="30">
        <v>45856</v>
      </c>
      <c r="D1255" s="21">
        <v>105008</v>
      </c>
      <c r="E1255" s="21">
        <f>_xlfn.XLOOKUP(D1255,MasterSheet!H:H,MasterSheet!F:F)</f>
        <v>18048.8</v>
      </c>
      <c r="F1255" s="22">
        <f>SUMIFS(MasterSheet!J:J, MasterSheet!B:B, B1255, MasterSheet!D:D, C1255, MasterSheet!H:H, D1255)</f>
        <v>1</v>
      </c>
      <c r="G1255" s="22">
        <f t="shared" si="77"/>
        <v>18048.8</v>
      </c>
      <c r="H1255" s="26">
        <f>SUMIFS(MasterSheet!K:K, MasterSheet!B:B, B1255, MasterSheet!D:D, C1255, MasterSheet!H:H, D1255)</f>
        <v>1</v>
      </c>
      <c r="I1255" s="26">
        <f t="shared" si="78"/>
        <v>18048.8</v>
      </c>
      <c r="J1255" s="28">
        <f>SUMIFS(MasterSheet!L:L, MasterSheet!B:B, B1255, MasterSheet!D:D, C1255, MasterSheet!H:H, D1255)</f>
        <v>0</v>
      </c>
      <c r="K1255" s="28">
        <f t="shared" si="79"/>
        <v>0</v>
      </c>
      <c r="L1255" s="21" t="str">
        <f>UPPER(VLOOKUP(D1255,MasterSheet!H:U,14,))</f>
        <v>BIOLEGEND</v>
      </c>
    </row>
    <row r="1256" spans="1:12" x14ac:dyDescent="0.25">
      <c r="A1256" s="21" t="str">
        <f t="shared" si="76"/>
        <v>BIOLEGEND</v>
      </c>
      <c r="B1256" s="21" t="str">
        <v>EED117194</v>
      </c>
      <c r="C1256" s="30">
        <v>45856</v>
      </c>
      <c r="D1256" s="21">
        <v>108740</v>
      </c>
      <c r="E1256" s="21">
        <f>_xlfn.XLOOKUP(D1256,MasterSheet!H:H,MasterSheet!F:F)</f>
        <v>29040</v>
      </c>
      <c r="F1256" s="22">
        <f>SUMIFS(MasterSheet!J:J, MasterSheet!B:B, B1256, MasterSheet!D:D, C1256, MasterSheet!H:H, D1256)</f>
        <v>1</v>
      </c>
      <c r="G1256" s="22">
        <f t="shared" si="77"/>
        <v>29040</v>
      </c>
      <c r="H1256" s="26">
        <f>SUMIFS(MasterSheet!K:K, MasterSheet!B:B, B1256, MasterSheet!D:D, C1256, MasterSheet!H:H, D1256)</f>
        <v>1</v>
      </c>
      <c r="I1256" s="26">
        <f t="shared" si="78"/>
        <v>29040</v>
      </c>
      <c r="J1256" s="28">
        <f>SUMIFS(MasterSheet!L:L, MasterSheet!B:B, B1256, MasterSheet!D:D, C1256, MasterSheet!H:H, D1256)</f>
        <v>0</v>
      </c>
      <c r="K1256" s="28">
        <f t="shared" si="79"/>
        <v>0</v>
      </c>
      <c r="L1256" s="21" t="str">
        <f>UPPER(VLOOKUP(D1256,MasterSheet!H:U,14,))</f>
        <v>BIOLEGEND</v>
      </c>
    </row>
    <row r="1257" spans="1:12" x14ac:dyDescent="0.25">
      <c r="A1257" s="21" t="str">
        <f t="shared" si="76"/>
        <v>BIOLEGEND</v>
      </c>
      <c r="B1257" s="21" t="str">
        <v>EED117194</v>
      </c>
      <c r="C1257" s="30">
        <v>45856</v>
      </c>
      <c r="D1257" s="21">
        <v>109828</v>
      </c>
      <c r="E1257" s="21">
        <f>_xlfn.XLOOKUP(D1257,MasterSheet!H:H,MasterSheet!F:F)</f>
        <v>16508.8</v>
      </c>
      <c r="F1257" s="22">
        <f>SUMIFS(MasterSheet!J:J, MasterSheet!B:B, B1257, MasterSheet!D:D, C1257, MasterSheet!H:H, D1257)</f>
        <v>1</v>
      </c>
      <c r="G1257" s="22">
        <f t="shared" si="77"/>
        <v>16508.8</v>
      </c>
      <c r="H1257" s="26">
        <f>SUMIFS(MasterSheet!K:K, MasterSheet!B:B, B1257, MasterSheet!D:D, C1257, MasterSheet!H:H, D1257)</f>
        <v>1</v>
      </c>
      <c r="I1257" s="26">
        <f t="shared" si="78"/>
        <v>16508.8</v>
      </c>
      <c r="J1257" s="28">
        <f>SUMIFS(MasterSheet!L:L, MasterSheet!B:B, B1257, MasterSheet!D:D, C1257, MasterSheet!H:H, D1257)</f>
        <v>0</v>
      </c>
      <c r="K1257" s="28">
        <f t="shared" si="79"/>
        <v>0</v>
      </c>
      <c r="L1257" s="21" t="str">
        <f>UPPER(VLOOKUP(D1257,MasterSheet!H:U,14,))</f>
        <v>BIOLEGEND</v>
      </c>
    </row>
    <row r="1258" spans="1:12" x14ac:dyDescent="0.25">
      <c r="A1258" s="21" t="str">
        <f t="shared" si="76"/>
        <v>BIOLEGEND</v>
      </c>
      <c r="B1258" s="21" t="str">
        <v>EED117194</v>
      </c>
      <c r="C1258" s="30">
        <v>45856</v>
      </c>
      <c r="D1258" s="21">
        <v>118106</v>
      </c>
      <c r="E1258" s="21">
        <f>_xlfn.XLOOKUP(D1258,MasterSheet!H:H,MasterSheet!F:F)</f>
        <v>12689.599999999999</v>
      </c>
      <c r="F1258" s="22">
        <f>SUMIFS(MasterSheet!J:J, MasterSheet!B:B, B1258, MasterSheet!D:D, C1258, MasterSheet!H:H, D1258)</f>
        <v>1</v>
      </c>
      <c r="G1258" s="22">
        <f t="shared" si="77"/>
        <v>12689.599999999999</v>
      </c>
      <c r="H1258" s="26">
        <f>SUMIFS(MasterSheet!K:K, MasterSheet!B:B, B1258, MasterSheet!D:D, C1258, MasterSheet!H:H, D1258)</f>
        <v>1</v>
      </c>
      <c r="I1258" s="26">
        <f t="shared" si="78"/>
        <v>12689.599999999999</v>
      </c>
      <c r="J1258" s="28">
        <f>SUMIFS(MasterSheet!L:L, MasterSheet!B:B, B1258, MasterSheet!D:D, C1258, MasterSheet!H:H, D1258)</f>
        <v>0</v>
      </c>
      <c r="K1258" s="28">
        <f t="shared" si="79"/>
        <v>0</v>
      </c>
      <c r="L1258" s="21" t="str">
        <f>UPPER(VLOOKUP(D1258,MasterSheet!H:U,14,))</f>
        <v>BIOLEGEND</v>
      </c>
    </row>
    <row r="1259" spans="1:12" x14ac:dyDescent="0.25">
      <c r="A1259" s="21" t="str">
        <f t="shared" si="76"/>
        <v>BIOLEGEND</v>
      </c>
      <c r="B1259" s="21" t="str">
        <v>EED117194</v>
      </c>
      <c r="C1259" s="30">
        <v>45856</v>
      </c>
      <c r="D1259" s="21">
        <v>123173</v>
      </c>
      <c r="E1259" s="21">
        <f>_xlfn.XLOOKUP(D1259,MasterSheet!H:H,MasterSheet!F:F)</f>
        <v>19272</v>
      </c>
      <c r="F1259" s="22">
        <f>SUMIFS(MasterSheet!J:J, MasterSheet!B:B, B1259, MasterSheet!D:D, C1259, MasterSheet!H:H, D1259)</f>
        <v>1</v>
      </c>
      <c r="G1259" s="22">
        <f t="shared" si="77"/>
        <v>19272</v>
      </c>
      <c r="H1259" s="26">
        <f>SUMIFS(MasterSheet!K:K, MasterSheet!B:B, B1259, MasterSheet!D:D, C1259, MasterSheet!H:H, D1259)</f>
        <v>1</v>
      </c>
      <c r="I1259" s="26">
        <f t="shared" si="78"/>
        <v>19272</v>
      </c>
      <c r="J1259" s="28">
        <f>SUMIFS(MasterSheet!L:L, MasterSheet!B:B, B1259, MasterSheet!D:D, C1259, MasterSheet!H:H, D1259)</f>
        <v>0</v>
      </c>
      <c r="K1259" s="28">
        <f t="shared" si="79"/>
        <v>0</v>
      </c>
      <c r="L1259" s="21" t="str">
        <f>UPPER(VLOOKUP(D1259,MasterSheet!H:U,14,))</f>
        <v>BIOLEGEND</v>
      </c>
    </row>
    <row r="1260" spans="1:12" x14ac:dyDescent="0.25">
      <c r="A1260" s="21" t="str">
        <f t="shared" si="76"/>
        <v>BIOLEGEND</v>
      </c>
      <c r="B1260" s="21" t="str">
        <v>EED117194</v>
      </c>
      <c r="C1260" s="30">
        <v>45856</v>
      </c>
      <c r="D1260" s="21">
        <v>126419</v>
      </c>
      <c r="E1260" s="21">
        <f>_xlfn.XLOOKUP(D1260,MasterSheet!H:H,MasterSheet!F:F)</f>
        <v>16698</v>
      </c>
      <c r="F1260" s="22">
        <f>SUMIFS(MasterSheet!J:J, MasterSheet!B:B, B1260, MasterSheet!D:D, C1260, MasterSheet!H:H, D1260)</f>
        <v>1</v>
      </c>
      <c r="G1260" s="22">
        <f t="shared" si="77"/>
        <v>16698</v>
      </c>
      <c r="H1260" s="26">
        <f>SUMIFS(MasterSheet!K:K, MasterSheet!B:B, B1260, MasterSheet!D:D, C1260, MasterSheet!H:H, D1260)</f>
        <v>1</v>
      </c>
      <c r="I1260" s="26">
        <f t="shared" si="78"/>
        <v>16698</v>
      </c>
      <c r="J1260" s="28">
        <f>SUMIFS(MasterSheet!L:L, MasterSheet!B:B, B1260, MasterSheet!D:D, C1260, MasterSheet!H:H, D1260)</f>
        <v>0</v>
      </c>
      <c r="K1260" s="28">
        <f t="shared" si="79"/>
        <v>0</v>
      </c>
      <c r="L1260" s="21" t="str">
        <f>UPPER(VLOOKUP(D1260,MasterSheet!H:U,14,))</f>
        <v>BIOLEGEND</v>
      </c>
    </row>
    <row r="1261" spans="1:12" x14ac:dyDescent="0.25">
      <c r="A1261" s="21" t="str">
        <f t="shared" si="76"/>
        <v>BIOLEGEND</v>
      </c>
      <c r="B1261" s="21" t="str">
        <v>EED117194</v>
      </c>
      <c r="C1261" s="30">
        <v>45856</v>
      </c>
      <c r="D1261" s="21">
        <v>127527</v>
      </c>
      <c r="E1261" s="21">
        <f>_xlfn.XLOOKUP(D1261,MasterSheet!H:H,MasterSheet!F:F)</f>
        <v>20856</v>
      </c>
      <c r="F1261" s="22">
        <f>SUMIFS(MasterSheet!J:J, MasterSheet!B:B, B1261, MasterSheet!D:D, C1261, MasterSheet!H:H, D1261)</f>
        <v>1</v>
      </c>
      <c r="G1261" s="22">
        <f t="shared" si="77"/>
        <v>20856</v>
      </c>
      <c r="H1261" s="26">
        <f>SUMIFS(MasterSheet!K:K, MasterSheet!B:B, B1261, MasterSheet!D:D, C1261, MasterSheet!H:H, D1261)</f>
        <v>1</v>
      </c>
      <c r="I1261" s="26">
        <f t="shared" si="78"/>
        <v>20856</v>
      </c>
      <c r="J1261" s="28">
        <f>SUMIFS(MasterSheet!L:L, MasterSheet!B:B, B1261, MasterSheet!D:D, C1261, MasterSheet!H:H, D1261)</f>
        <v>0</v>
      </c>
      <c r="K1261" s="28">
        <f t="shared" si="79"/>
        <v>0</v>
      </c>
      <c r="L1261" s="21" t="str">
        <f>UPPER(VLOOKUP(D1261,MasterSheet!H:U,14,))</f>
        <v>BIOLEGEND</v>
      </c>
    </row>
    <row r="1262" spans="1:12" x14ac:dyDescent="0.25">
      <c r="A1262" s="21" t="str">
        <f t="shared" si="76"/>
        <v>BIOLEGEND</v>
      </c>
      <c r="B1262" s="21" t="str">
        <v>EED117194</v>
      </c>
      <c r="C1262" s="30">
        <v>45856</v>
      </c>
      <c r="D1262" s="21">
        <v>135913</v>
      </c>
      <c r="E1262" s="21">
        <f>_xlfn.XLOOKUP(D1262,MasterSheet!H:H,MasterSheet!F:F)</f>
        <v>9055.2000000000007</v>
      </c>
      <c r="F1262" s="22">
        <f>SUMIFS(MasterSheet!J:J, MasterSheet!B:B, B1262, MasterSheet!D:D, C1262, MasterSheet!H:H, D1262)</f>
        <v>1</v>
      </c>
      <c r="G1262" s="22">
        <f t="shared" si="77"/>
        <v>9055.2000000000007</v>
      </c>
      <c r="H1262" s="26">
        <f>SUMIFS(MasterSheet!K:K, MasterSheet!B:B, B1262, MasterSheet!D:D, C1262, MasterSheet!H:H, D1262)</f>
        <v>1</v>
      </c>
      <c r="I1262" s="26">
        <f t="shared" si="78"/>
        <v>9055.2000000000007</v>
      </c>
      <c r="J1262" s="28">
        <f>SUMIFS(MasterSheet!L:L, MasterSheet!B:B, B1262, MasterSheet!D:D, C1262, MasterSheet!H:H, D1262)</f>
        <v>0</v>
      </c>
      <c r="K1262" s="28">
        <f t="shared" si="79"/>
        <v>0</v>
      </c>
      <c r="L1262" s="21" t="str">
        <f>UPPER(VLOOKUP(D1262,MasterSheet!H:U,14,))</f>
        <v>BIOLEGEND</v>
      </c>
    </row>
    <row r="1263" spans="1:12" x14ac:dyDescent="0.25">
      <c r="A1263" s="21" t="str">
        <f t="shared" si="76"/>
        <v>BIOLEGEND</v>
      </c>
      <c r="B1263" s="21" t="str">
        <v>EED117194</v>
      </c>
      <c r="C1263" s="30">
        <v>45856</v>
      </c>
      <c r="D1263" s="21">
        <v>141705</v>
      </c>
      <c r="E1263" s="21">
        <f>_xlfn.XLOOKUP(D1263,MasterSheet!H:H,MasterSheet!F:F)</f>
        <v>7946.4</v>
      </c>
      <c r="F1263" s="22">
        <f>SUMIFS(MasterSheet!J:J, MasterSheet!B:B, B1263, MasterSheet!D:D, C1263, MasterSheet!H:H, D1263)</f>
        <v>1</v>
      </c>
      <c r="G1263" s="22">
        <f t="shared" si="77"/>
        <v>7946.4</v>
      </c>
      <c r="H1263" s="26">
        <f>SUMIFS(MasterSheet!K:K, MasterSheet!B:B, B1263, MasterSheet!D:D, C1263, MasterSheet!H:H, D1263)</f>
        <v>1</v>
      </c>
      <c r="I1263" s="26">
        <f t="shared" si="78"/>
        <v>7946.4</v>
      </c>
      <c r="J1263" s="28">
        <f>SUMIFS(MasterSheet!L:L, MasterSheet!B:B, B1263, MasterSheet!D:D, C1263, MasterSheet!H:H, D1263)</f>
        <v>0</v>
      </c>
      <c r="K1263" s="28">
        <f t="shared" si="79"/>
        <v>0</v>
      </c>
      <c r="L1263" s="21" t="str">
        <f>UPPER(VLOOKUP(D1263,MasterSheet!H:U,14,))</f>
        <v>BIOLEGEND</v>
      </c>
    </row>
    <row r="1264" spans="1:12" x14ac:dyDescent="0.25">
      <c r="A1264" s="21" t="str">
        <f t="shared" si="76"/>
        <v>BIOLEGEND</v>
      </c>
      <c r="B1264" s="21" t="str">
        <v>EED117194</v>
      </c>
      <c r="C1264" s="30">
        <v>45856</v>
      </c>
      <c r="D1264" s="21">
        <v>152423</v>
      </c>
      <c r="E1264" s="21">
        <f>_xlfn.XLOOKUP(D1264,MasterSheet!H:H,MasterSheet!F:F)</f>
        <v>17820</v>
      </c>
      <c r="F1264" s="22">
        <f>SUMIFS(MasterSheet!J:J, MasterSheet!B:B, B1264, MasterSheet!D:D, C1264, MasterSheet!H:H, D1264)</f>
        <v>1</v>
      </c>
      <c r="G1264" s="22">
        <f t="shared" si="77"/>
        <v>17820</v>
      </c>
      <c r="H1264" s="26">
        <f>SUMIFS(MasterSheet!K:K, MasterSheet!B:B, B1264, MasterSheet!D:D, C1264, MasterSheet!H:H, D1264)</f>
        <v>1</v>
      </c>
      <c r="I1264" s="26">
        <f t="shared" si="78"/>
        <v>17820</v>
      </c>
      <c r="J1264" s="28">
        <f>SUMIFS(MasterSheet!L:L, MasterSheet!B:B, B1264, MasterSheet!D:D, C1264, MasterSheet!H:H, D1264)</f>
        <v>0</v>
      </c>
      <c r="K1264" s="28">
        <f t="shared" si="79"/>
        <v>0</v>
      </c>
      <c r="L1264" s="21" t="str">
        <f>UPPER(VLOOKUP(D1264,MasterSheet!H:U,14,))</f>
        <v>BIOLEGEND</v>
      </c>
    </row>
    <row r="1265" spans="1:12" x14ac:dyDescent="0.25">
      <c r="A1265" s="21" t="str">
        <f t="shared" si="76"/>
        <v>BIOLEGEND</v>
      </c>
      <c r="B1265" s="21" t="str">
        <v>EED117194</v>
      </c>
      <c r="C1265" s="30">
        <v>45856</v>
      </c>
      <c r="D1265" s="21">
        <v>156604</v>
      </c>
      <c r="E1265" s="21">
        <f>_xlfn.XLOOKUP(D1265,MasterSheet!H:H,MasterSheet!F:F)</f>
        <v>17001.599999999999</v>
      </c>
      <c r="F1265" s="22">
        <f>SUMIFS(MasterSheet!J:J, MasterSheet!B:B, B1265, MasterSheet!D:D, C1265, MasterSheet!H:H, D1265)</f>
        <v>5</v>
      </c>
      <c r="G1265" s="22">
        <f t="shared" si="77"/>
        <v>85008</v>
      </c>
      <c r="H1265" s="26">
        <f>SUMIFS(MasterSheet!K:K, MasterSheet!B:B, B1265, MasterSheet!D:D, C1265, MasterSheet!H:H, D1265)</f>
        <v>5</v>
      </c>
      <c r="I1265" s="26">
        <f t="shared" si="78"/>
        <v>85008</v>
      </c>
      <c r="J1265" s="28">
        <f>SUMIFS(MasterSheet!L:L, MasterSheet!B:B, B1265, MasterSheet!D:D, C1265, MasterSheet!H:H, D1265)</f>
        <v>0</v>
      </c>
      <c r="K1265" s="28">
        <f t="shared" si="79"/>
        <v>0</v>
      </c>
      <c r="L1265" s="21" t="str">
        <f>UPPER(VLOOKUP(D1265,MasterSheet!H:U,14,))</f>
        <v>BIOLEGEND</v>
      </c>
    </row>
    <row r="1266" spans="1:12" x14ac:dyDescent="0.25">
      <c r="A1266" s="21" t="str">
        <f t="shared" si="76"/>
        <v>BIOLEGEND</v>
      </c>
      <c r="B1266" s="21" t="str">
        <v>EED117194</v>
      </c>
      <c r="C1266" s="30">
        <v>45856</v>
      </c>
      <c r="D1266" s="21">
        <v>157309</v>
      </c>
      <c r="E1266" s="21">
        <f>_xlfn.XLOOKUP(D1266,MasterSheet!H:H,MasterSheet!F:F)</f>
        <v>3326.3999999999996</v>
      </c>
      <c r="F1266" s="22">
        <f>SUMIFS(MasterSheet!J:J, MasterSheet!B:B, B1266, MasterSheet!D:D, C1266, MasterSheet!H:H, D1266)</f>
        <v>1</v>
      </c>
      <c r="G1266" s="22">
        <f t="shared" si="77"/>
        <v>3326.3999999999996</v>
      </c>
      <c r="H1266" s="26">
        <f>SUMIFS(MasterSheet!K:K, MasterSheet!B:B, B1266, MasterSheet!D:D, C1266, MasterSheet!H:H, D1266)</f>
        <v>1</v>
      </c>
      <c r="I1266" s="26">
        <f t="shared" si="78"/>
        <v>3326.3999999999996</v>
      </c>
      <c r="J1266" s="28">
        <f>SUMIFS(MasterSheet!L:L, MasterSheet!B:B, B1266, MasterSheet!D:D, C1266, MasterSheet!H:H, D1266)</f>
        <v>0</v>
      </c>
      <c r="K1266" s="28">
        <f t="shared" si="79"/>
        <v>0</v>
      </c>
      <c r="L1266" s="21" t="str">
        <f>UPPER(VLOOKUP(D1266,MasterSheet!H:U,14,))</f>
        <v>BIOLEGEND</v>
      </c>
    </row>
    <row r="1267" spans="1:12" x14ac:dyDescent="0.25">
      <c r="A1267" s="21" t="str">
        <f t="shared" si="76"/>
        <v>BIOLEGEND</v>
      </c>
      <c r="B1267" s="21" t="str">
        <v>EED117194</v>
      </c>
      <c r="C1267" s="30">
        <v>45856</v>
      </c>
      <c r="D1267" s="21">
        <v>300310</v>
      </c>
      <c r="E1267" s="21">
        <f>_xlfn.XLOOKUP(D1267,MasterSheet!H:H,MasterSheet!F:F)</f>
        <v>17248</v>
      </c>
      <c r="F1267" s="22">
        <f>SUMIFS(MasterSheet!J:J, MasterSheet!B:B, B1267, MasterSheet!D:D, C1267, MasterSheet!H:H, D1267)</f>
        <v>1</v>
      </c>
      <c r="G1267" s="22">
        <f t="shared" si="77"/>
        <v>17248</v>
      </c>
      <c r="H1267" s="26">
        <f>SUMIFS(MasterSheet!K:K, MasterSheet!B:B, B1267, MasterSheet!D:D, C1267, MasterSheet!H:H, D1267)</f>
        <v>1</v>
      </c>
      <c r="I1267" s="26">
        <f t="shared" si="78"/>
        <v>17248</v>
      </c>
      <c r="J1267" s="28">
        <f>SUMIFS(MasterSheet!L:L, MasterSheet!B:B, B1267, MasterSheet!D:D, C1267, MasterSheet!H:H, D1267)</f>
        <v>0</v>
      </c>
      <c r="K1267" s="28">
        <f t="shared" si="79"/>
        <v>0</v>
      </c>
      <c r="L1267" s="21" t="str">
        <f>UPPER(VLOOKUP(D1267,MasterSheet!H:U,14,))</f>
        <v>BIOLEGEND</v>
      </c>
    </row>
    <row r="1268" spans="1:12" x14ac:dyDescent="0.25">
      <c r="A1268" s="21" t="str">
        <f t="shared" si="76"/>
        <v>BIOLEGEND</v>
      </c>
      <c r="B1268" s="21" t="str">
        <v>EED117194</v>
      </c>
      <c r="C1268" s="30">
        <v>45856</v>
      </c>
      <c r="D1268" s="21">
        <v>301028</v>
      </c>
      <c r="E1268" s="21">
        <f>_xlfn.XLOOKUP(D1268,MasterSheet!H:H,MasterSheet!F:F)</f>
        <v>16508.8</v>
      </c>
      <c r="F1268" s="22">
        <f>SUMIFS(MasterSheet!J:J, MasterSheet!B:B, B1268, MasterSheet!D:D, C1268, MasterSheet!H:H, D1268)</f>
        <v>1</v>
      </c>
      <c r="G1268" s="22">
        <f t="shared" si="77"/>
        <v>16508.8</v>
      </c>
      <c r="H1268" s="26">
        <f>SUMIFS(MasterSheet!K:K, MasterSheet!B:B, B1268, MasterSheet!D:D, C1268, MasterSheet!H:H, D1268)</f>
        <v>1</v>
      </c>
      <c r="I1268" s="26">
        <f t="shared" si="78"/>
        <v>16508.8</v>
      </c>
      <c r="J1268" s="28">
        <f>SUMIFS(MasterSheet!L:L, MasterSheet!B:B, B1268, MasterSheet!D:D, C1268, MasterSheet!H:H, D1268)</f>
        <v>0</v>
      </c>
      <c r="K1268" s="28">
        <f t="shared" si="79"/>
        <v>0</v>
      </c>
      <c r="L1268" s="21" t="str">
        <f>UPPER(VLOOKUP(D1268,MasterSheet!H:U,14,))</f>
        <v>BIOLEGEND</v>
      </c>
    </row>
    <row r="1269" spans="1:12" x14ac:dyDescent="0.25">
      <c r="A1269" s="21" t="str">
        <f t="shared" si="76"/>
        <v>BIOLEGEND</v>
      </c>
      <c r="B1269" s="21" t="str">
        <v>EED117194</v>
      </c>
      <c r="C1269" s="30">
        <v>45856</v>
      </c>
      <c r="D1269" s="21">
        <v>301808</v>
      </c>
      <c r="E1269" s="21">
        <f>_xlfn.XLOOKUP(D1269,MasterSheet!H:H,MasterSheet!F:F)</f>
        <v>8316</v>
      </c>
      <c r="F1269" s="22">
        <f>SUMIFS(MasterSheet!J:J, MasterSheet!B:B, B1269, MasterSheet!D:D, C1269, MasterSheet!H:H, D1269)</f>
        <v>2</v>
      </c>
      <c r="G1269" s="22">
        <f t="shared" si="77"/>
        <v>16632</v>
      </c>
      <c r="H1269" s="26">
        <f>SUMIFS(MasterSheet!K:K, MasterSheet!B:B, B1269, MasterSheet!D:D, C1269, MasterSheet!H:H, D1269)</f>
        <v>2</v>
      </c>
      <c r="I1269" s="26">
        <f t="shared" si="78"/>
        <v>16632</v>
      </c>
      <c r="J1269" s="28">
        <f>SUMIFS(MasterSheet!L:L, MasterSheet!B:B, B1269, MasterSheet!D:D, C1269, MasterSheet!H:H, D1269)</f>
        <v>0</v>
      </c>
      <c r="K1269" s="28">
        <f t="shared" si="79"/>
        <v>0</v>
      </c>
      <c r="L1269" s="21" t="str">
        <f>UPPER(VLOOKUP(D1269,MasterSheet!H:U,14,))</f>
        <v>BIOLEGEND</v>
      </c>
    </row>
    <row r="1270" spans="1:12" x14ac:dyDescent="0.25">
      <c r="A1270" s="21" t="str">
        <f t="shared" si="76"/>
        <v>BIOLEGEND</v>
      </c>
      <c r="B1270" s="21" t="str">
        <v>EED117194</v>
      </c>
      <c r="C1270" s="30">
        <v>45856</v>
      </c>
      <c r="D1270" s="21">
        <v>301836</v>
      </c>
      <c r="E1270" s="21">
        <f>_xlfn.XLOOKUP(D1270,MasterSheet!H:H,MasterSheet!F:F)</f>
        <v>26796</v>
      </c>
      <c r="F1270" s="22">
        <f>SUMIFS(MasterSheet!J:J, MasterSheet!B:B, B1270, MasterSheet!D:D, C1270, MasterSheet!H:H, D1270)</f>
        <v>1</v>
      </c>
      <c r="G1270" s="22">
        <f t="shared" si="77"/>
        <v>26796</v>
      </c>
      <c r="H1270" s="26">
        <f>SUMIFS(MasterSheet!K:K, MasterSheet!B:B, B1270, MasterSheet!D:D, C1270, MasterSheet!H:H, D1270)</f>
        <v>1</v>
      </c>
      <c r="I1270" s="26">
        <f t="shared" si="78"/>
        <v>26796</v>
      </c>
      <c r="J1270" s="28">
        <f>SUMIFS(MasterSheet!L:L, MasterSheet!B:B, B1270, MasterSheet!D:D, C1270, MasterSheet!H:H, D1270)</f>
        <v>0</v>
      </c>
      <c r="K1270" s="28">
        <f t="shared" si="79"/>
        <v>0</v>
      </c>
      <c r="L1270" s="21" t="str">
        <f>UPPER(VLOOKUP(D1270,MasterSheet!H:U,14,))</f>
        <v>BIOLEGEND</v>
      </c>
    </row>
    <row r="1271" spans="1:12" x14ac:dyDescent="0.25">
      <c r="A1271" s="21" t="str">
        <f t="shared" si="76"/>
        <v>BIOLEGEND</v>
      </c>
      <c r="B1271" s="21" t="str">
        <v>EED117194</v>
      </c>
      <c r="C1271" s="30">
        <v>45856</v>
      </c>
      <c r="D1271" s="21">
        <v>302006</v>
      </c>
      <c r="E1271" s="21">
        <f>_xlfn.XLOOKUP(D1271,MasterSheet!H:H,MasterSheet!F:F)</f>
        <v>14352.8</v>
      </c>
      <c r="F1271" s="22">
        <f>SUMIFS(MasterSheet!J:J, MasterSheet!B:B, B1271, MasterSheet!D:D, C1271, MasterSheet!H:H, D1271)</f>
        <v>1</v>
      </c>
      <c r="G1271" s="22">
        <f t="shared" si="77"/>
        <v>14352.8</v>
      </c>
      <c r="H1271" s="26">
        <f>SUMIFS(MasterSheet!K:K, MasterSheet!B:B, B1271, MasterSheet!D:D, C1271, MasterSheet!H:H, D1271)</f>
        <v>1</v>
      </c>
      <c r="I1271" s="26">
        <f t="shared" si="78"/>
        <v>14352.8</v>
      </c>
      <c r="J1271" s="28">
        <f>SUMIFS(MasterSheet!L:L, MasterSheet!B:B, B1271, MasterSheet!D:D, C1271, MasterSheet!H:H, D1271)</f>
        <v>0</v>
      </c>
      <c r="K1271" s="28">
        <f t="shared" si="79"/>
        <v>0</v>
      </c>
      <c r="L1271" s="21" t="str">
        <f>UPPER(VLOOKUP(D1271,MasterSheet!H:U,14,))</f>
        <v>BIOLEGEND</v>
      </c>
    </row>
    <row r="1272" spans="1:12" x14ac:dyDescent="0.25">
      <c r="A1272" s="21" t="str">
        <f t="shared" si="76"/>
        <v>BIOLEGEND</v>
      </c>
      <c r="B1272" s="21" t="str">
        <v>EED117194</v>
      </c>
      <c r="C1272" s="30">
        <v>45856</v>
      </c>
      <c r="D1272" s="21">
        <v>302008</v>
      </c>
      <c r="E1272" s="21">
        <f>_xlfn.XLOOKUP(D1272,MasterSheet!H:H,MasterSheet!F:F)</f>
        <v>14907.2</v>
      </c>
      <c r="F1272" s="22">
        <f>SUMIFS(MasterSheet!J:J, MasterSheet!B:B, B1272, MasterSheet!D:D, C1272, MasterSheet!H:H, D1272)</f>
        <v>2</v>
      </c>
      <c r="G1272" s="22">
        <f t="shared" si="77"/>
        <v>29814.400000000001</v>
      </c>
      <c r="H1272" s="26">
        <f>SUMIFS(MasterSheet!K:K, MasterSheet!B:B, B1272, MasterSheet!D:D, C1272, MasterSheet!H:H, D1272)</f>
        <v>2</v>
      </c>
      <c r="I1272" s="26">
        <f t="shared" si="78"/>
        <v>29814.400000000001</v>
      </c>
      <c r="J1272" s="28">
        <f>SUMIFS(MasterSheet!L:L, MasterSheet!B:B, B1272, MasterSheet!D:D, C1272, MasterSheet!H:H, D1272)</f>
        <v>0</v>
      </c>
      <c r="K1272" s="28">
        <f t="shared" si="79"/>
        <v>0</v>
      </c>
      <c r="L1272" s="21" t="str">
        <f>UPPER(VLOOKUP(D1272,MasterSheet!H:U,14,))</f>
        <v>BIOLEGEND</v>
      </c>
    </row>
    <row r="1273" spans="1:12" x14ac:dyDescent="0.25">
      <c r="A1273" s="21" t="str">
        <f t="shared" si="76"/>
        <v>BIOLEGEND</v>
      </c>
      <c r="B1273" s="21" t="str">
        <v>EED117194</v>
      </c>
      <c r="C1273" s="30">
        <v>45856</v>
      </c>
      <c r="D1273" s="21">
        <v>302028</v>
      </c>
      <c r="E1273" s="21">
        <f>_xlfn.XLOOKUP(D1273,MasterSheet!H:H,MasterSheet!F:F)</f>
        <v>23531.199999999997</v>
      </c>
      <c r="F1273" s="22">
        <f>SUMIFS(MasterSheet!J:J, MasterSheet!B:B, B1273, MasterSheet!D:D, C1273, MasterSheet!H:H, D1273)</f>
        <v>1</v>
      </c>
      <c r="G1273" s="22">
        <f t="shared" si="77"/>
        <v>23531.199999999997</v>
      </c>
      <c r="H1273" s="26">
        <f>SUMIFS(MasterSheet!K:K, MasterSheet!B:B, B1273, MasterSheet!D:D, C1273, MasterSheet!H:H, D1273)</f>
        <v>1</v>
      </c>
      <c r="I1273" s="26">
        <f t="shared" si="78"/>
        <v>23531.199999999997</v>
      </c>
      <c r="J1273" s="28">
        <f>SUMIFS(MasterSheet!L:L, MasterSheet!B:B, B1273, MasterSheet!D:D, C1273, MasterSheet!H:H, D1273)</f>
        <v>0</v>
      </c>
      <c r="K1273" s="28">
        <f t="shared" si="79"/>
        <v>0</v>
      </c>
      <c r="L1273" s="21" t="str">
        <f>UPPER(VLOOKUP(D1273,MasterSheet!H:U,14,))</f>
        <v>BIOLEGEND</v>
      </c>
    </row>
    <row r="1274" spans="1:12" x14ac:dyDescent="0.25">
      <c r="A1274" s="21" t="str">
        <f t="shared" si="76"/>
        <v>BIOLEGEND</v>
      </c>
      <c r="B1274" s="21" t="str">
        <v>EED117194</v>
      </c>
      <c r="C1274" s="30">
        <v>45856</v>
      </c>
      <c r="D1274" s="21">
        <v>302212</v>
      </c>
      <c r="E1274" s="21">
        <f>_xlfn.XLOOKUP(D1274,MasterSheet!H:H,MasterSheet!F:F)</f>
        <v>6468</v>
      </c>
      <c r="F1274" s="22">
        <f>SUMIFS(MasterSheet!J:J, MasterSheet!B:B, B1274, MasterSheet!D:D, C1274, MasterSheet!H:H, D1274)</f>
        <v>2</v>
      </c>
      <c r="G1274" s="22">
        <f t="shared" si="77"/>
        <v>12936</v>
      </c>
      <c r="H1274" s="26">
        <f>SUMIFS(MasterSheet!K:K, MasterSheet!B:B, B1274, MasterSheet!D:D, C1274, MasterSheet!H:H, D1274)</f>
        <v>2</v>
      </c>
      <c r="I1274" s="26">
        <f t="shared" si="78"/>
        <v>12936</v>
      </c>
      <c r="J1274" s="28">
        <f>SUMIFS(MasterSheet!L:L, MasterSheet!B:B, B1274, MasterSheet!D:D, C1274, MasterSheet!H:H, D1274)</f>
        <v>0</v>
      </c>
      <c r="K1274" s="28">
        <f t="shared" si="79"/>
        <v>0</v>
      </c>
      <c r="L1274" s="21" t="str">
        <f>UPPER(VLOOKUP(D1274,MasterSheet!H:U,14,))</f>
        <v>BIOLEGEND</v>
      </c>
    </row>
    <row r="1275" spans="1:12" x14ac:dyDescent="0.25">
      <c r="A1275" s="21" t="str">
        <f t="shared" si="76"/>
        <v>BIOLEGEND</v>
      </c>
      <c r="B1275" s="21" t="str">
        <v>EED117194</v>
      </c>
      <c r="C1275" s="30">
        <v>45856</v>
      </c>
      <c r="D1275" s="21">
        <v>302216</v>
      </c>
      <c r="E1275" s="21">
        <f>_xlfn.XLOOKUP(D1275,MasterSheet!H:H,MasterSheet!F:F)</f>
        <v>46252.800000000003</v>
      </c>
      <c r="F1275" s="22">
        <f>SUMIFS(MasterSheet!J:J, MasterSheet!B:B, B1275, MasterSheet!D:D, C1275, MasterSheet!H:H, D1275)</f>
        <v>2</v>
      </c>
      <c r="G1275" s="22">
        <f t="shared" si="77"/>
        <v>92505.600000000006</v>
      </c>
      <c r="H1275" s="26">
        <f>SUMIFS(MasterSheet!K:K, MasterSheet!B:B, B1275, MasterSheet!D:D, C1275, MasterSheet!H:H, D1275)</f>
        <v>2</v>
      </c>
      <c r="I1275" s="26">
        <f t="shared" si="78"/>
        <v>92505.600000000006</v>
      </c>
      <c r="J1275" s="28">
        <f>SUMIFS(MasterSheet!L:L, MasterSheet!B:B, B1275, MasterSheet!D:D, C1275, MasterSheet!H:H, D1275)</f>
        <v>0</v>
      </c>
      <c r="K1275" s="28">
        <f t="shared" si="79"/>
        <v>0</v>
      </c>
      <c r="L1275" s="21" t="str">
        <f>UPPER(VLOOKUP(D1275,MasterSheet!H:U,14,))</f>
        <v>BIOLEGEND</v>
      </c>
    </row>
    <row r="1276" spans="1:12" x14ac:dyDescent="0.25">
      <c r="A1276" s="21" t="str">
        <f t="shared" si="76"/>
        <v>BIOLEGEND</v>
      </c>
      <c r="B1276" s="21" t="str">
        <v>EED117194</v>
      </c>
      <c r="C1276" s="30">
        <v>45856</v>
      </c>
      <c r="D1276" s="21">
        <v>302242</v>
      </c>
      <c r="E1276" s="21">
        <f>_xlfn.XLOOKUP(D1276,MasterSheet!H:H,MasterSheet!F:F)</f>
        <v>25806</v>
      </c>
      <c r="F1276" s="22">
        <f>SUMIFS(MasterSheet!J:J, MasterSheet!B:B, B1276, MasterSheet!D:D, C1276, MasterSheet!H:H, D1276)</f>
        <v>1</v>
      </c>
      <c r="G1276" s="22">
        <f t="shared" si="77"/>
        <v>25806</v>
      </c>
      <c r="H1276" s="26">
        <f>SUMIFS(MasterSheet!K:K, MasterSheet!B:B, B1276, MasterSheet!D:D, C1276, MasterSheet!H:H, D1276)</f>
        <v>1</v>
      </c>
      <c r="I1276" s="26">
        <f t="shared" si="78"/>
        <v>25806</v>
      </c>
      <c r="J1276" s="28">
        <f>SUMIFS(MasterSheet!L:L, MasterSheet!B:B, B1276, MasterSheet!D:D, C1276, MasterSheet!H:H, D1276)</f>
        <v>0</v>
      </c>
      <c r="K1276" s="28">
        <f t="shared" si="79"/>
        <v>0</v>
      </c>
      <c r="L1276" s="21" t="str">
        <f>UPPER(VLOOKUP(D1276,MasterSheet!H:U,14,))</f>
        <v>BIOLEGEND</v>
      </c>
    </row>
    <row r="1277" spans="1:12" x14ac:dyDescent="0.25">
      <c r="A1277" s="21" t="str">
        <f t="shared" si="76"/>
        <v>BIOLEGEND</v>
      </c>
      <c r="B1277" s="21" t="str">
        <v>EED117194</v>
      </c>
      <c r="C1277" s="30">
        <v>45856</v>
      </c>
      <c r="D1277" s="21">
        <v>302330</v>
      </c>
      <c r="E1277" s="21">
        <f>_xlfn.XLOOKUP(D1277,MasterSheet!H:H,MasterSheet!F:F)</f>
        <v>25146</v>
      </c>
      <c r="F1277" s="22">
        <f>SUMIFS(MasterSheet!J:J, MasterSheet!B:B, B1277, MasterSheet!D:D, C1277, MasterSheet!H:H, D1277)</f>
        <v>1</v>
      </c>
      <c r="G1277" s="22">
        <f t="shared" si="77"/>
        <v>25146</v>
      </c>
      <c r="H1277" s="26">
        <f>SUMIFS(MasterSheet!K:K, MasterSheet!B:B, B1277, MasterSheet!D:D, C1277, MasterSheet!H:H, D1277)</f>
        <v>1</v>
      </c>
      <c r="I1277" s="26">
        <f t="shared" si="78"/>
        <v>25146</v>
      </c>
      <c r="J1277" s="28">
        <f>SUMIFS(MasterSheet!L:L, MasterSheet!B:B, B1277, MasterSheet!D:D, C1277, MasterSheet!H:H, D1277)</f>
        <v>0</v>
      </c>
      <c r="K1277" s="28">
        <f t="shared" si="79"/>
        <v>0</v>
      </c>
      <c r="L1277" s="21" t="str">
        <f>UPPER(VLOOKUP(D1277,MasterSheet!H:U,14,))</f>
        <v>BIOLEGEND</v>
      </c>
    </row>
    <row r="1278" spans="1:12" x14ac:dyDescent="0.25">
      <c r="A1278" s="21" t="str">
        <f t="shared" si="76"/>
        <v>BIOLEGEND</v>
      </c>
      <c r="B1278" s="21" t="str">
        <v>EED117194</v>
      </c>
      <c r="C1278" s="30">
        <v>45856</v>
      </c>
      <c r="D1278" s="21">
        <v>302646</v>
      </c>
      <c r="E1278" s="21">
        <f>_xlfn.XLOOKUP(D1278,MasterSheet!H:H,MasterSheet!F:F)</f>
        <v>19034.400000000001</v>
      </c>
      <c r="F1278" s="22">
        <f>SUMIFS(MasterSheet!J:J, MasterSheet!B:B, B1278, MasterSheet!D:D, C1278, MasterSheet!H:H, D1278)</f>
        <v>1</v>
      </c>
      <c r="G1278" s="22">
        <f t="shared" si="77"/>
        <v>19034.400000000001</v>
      </c>
      <c r="H1278" s="26">
        <f>SUMIFS(MasterSheet!K:K, MasterSheet!B:B, B1278, MasterSheet!D:D, C1278, MasterSheet!H:H, D1278)</f>
        <v>1</v>
      </c>
      <c r="I1278" s="26">
        <f t="shared" si="78"/>
        <v>19034.400000000001</v>
      </c>
      <c r="J1278" s="28">
        <f>SUMIFS(MasterSheet!L:L, MasterSheet!B:B, B1278, MasterSheet!D:D, C1278, MasterSheet!H:H, D1278)</f>
        <v>0</v>
      </c>
      <c r="K1278" s="28">
        <f t="shared" si="79"/>
        <v>0</v>
      </c>
      <c r="L1278" s="21" t="str">
        <f>UPPER(VLOOKUP(D1278,MasterSheet!H:U,14,))</f>
        <v>BIOLEGEND</v>
      </c>
    </row>
    <row r="1279" spans="1:12" x14ac:dyDescent="0.25">
      <c r="A1279" s="21" t="str">
        <f t="shared" si="76"/>
        <v>BIOLEGEND</v>
      </c>
      <c r="B1279" s="21" t="str">
        <v>EED117194</v>
      </c>
      <c r="C1279" s="30">
        <v>45856</v>
      </c>
      <c r="D1279" s="21">
        <v>302706</v>
      </c>
      <c r="E1279" s="21">
        <f>_xlfn.XLOOKUP(D1279,MasterSheet!H:H,MasterSheet!F:F)</f>
        <v>15030.400000000001</v>
      </c>
      <c r="F1279" s="22">
        <f>SUMIFS(MasterSheet!J:J, MasterSheet!B:B, B1279, MasterSheet!D:D, C1279, MasterSheet!H:H, D1279)</f>
        <v>1</v>
      </c>
      <c r="G1279" s="22">
        <f t="shared" si="77"/>
        <v>15030.400000000001</v>
      </c>
      <c r="H1279" s="26">
        <f>SUMIFS(MasterSheet!K:K, MasterSheet!B:B, B1279, MasterSheet!D:D, C1279, MasterSheet!H:H, D1279)</f>
        <v>1</v>
      </c>
      <c r="I1279" s="26">
        <f t="shared" si="78"/>
        <v>15030.400000000001</v>
      </c>
      <c r="J1279" s="28">
        <f>SUMIFS(MasterSheet!L:L, MasterSheet!B:B, B1279, MasterSheet!D:D, C1279, MasterSheet!H:H, D1279)</f>
        <v>0</v>
      </c>
      <c r="K1279" s="28">
        <f t="shared" si="79"/>
        <v>0</v>
      </c>
      <c r="L1279" s="21" t="str">
        <f>UPPER(VLOOKUP(D1279,MasterSheet!H:U,14,))</f>
        <v>BIOLEGEND</v>
      </c>
    </row>
    <row r="1280" spans="1:12" x14ac:dyDescent="0.25">
      <c r="A1280" s="21" t="str">
        <f t="shared" si="76"/>
        <v>BIOLEGEND</v>
      </c>
      <c r="B1280" s="21" t="str">
        <v>EED117194</v>
      </c>
      <c r="C1280" s="30">
        <v>45856</v>
      </c>
      <c r="D1280" s="21">
        <v>303508</v>
      </c>
      <c r="E1280" s="21">
        <f>_xlfn.XLOOKUP(D1280,MasterSheet!H:H,MasterSheet!F:F)</f>
        <v>17248</v>
      </c>
      <c r="F1280" s="22">
        <f>SUMIFS(MasterSheet!J:J, MasterSheet!B:B, B1280, MasterSheet!D:D, C1280, MasterSheet!H:H, D1280)</f>
        <v>1</v>
      </c>
      <c r="G1280" s="22">
        <f t="shared" si="77"/>
        <v>17248</v>
      </c>
      <c r="H1280" s="26">
        <f>SUMIFS(MasterSheet!K:K, MasterSheet!B:B, B1280, MasterSheet!D:D, C1280, MasterSheet!H:H, D1280)</f>
        <v>1</v>
      </c>
      <c r="I1280" s="26">
        <f t="shared" si="78"/>
        <v>17248</v>
      </c>
      <c r="J1280" s="28">
        <f>SUMIFS(MasterSheet!L:L, MasterSheet!B:B, B1280, MasterSheet!D:D, C1280, MasterSheet!H:H, D1280)</f>
        <v>0</v>
      </c>
      <c r="K1280" s="28">
        <f t="shared" si="79"/>
        <v>0</v>
      </c>
      <c r="L1280" s="21" t="str">
        <f>UPPER(VLOOKUP(D1280,MasterSheet!H:U,14,))</f>
        <v>BIOLEGEND</v>
      </c>
    </row>
    <row r="1281" spans="1:12" x14ac:dyDescent="0.25">
      <c r="A1281" s="21" t="str">
        <f t="shared" si="76"/>
        <v>BIOLEGEND</v>
      </c>
      <c r="B1281" s="21" t="str">
        <v>EED117194</v>
      </c>
      <c r="C1281" s="30">
        <v>45856</v>
      </c>
      <c r="D1281" s="21">
        <v>303924</v>
      </c>
      <c r="E1281" s="21">
        <f>_xlfn.XLOOKUP(D1281,MasterSheet!H:H,MasterSheet!F:F)</f>
        <v>22052.799999999999</v>
      </c>
      <c r="F1281" s="22">
        <f>SUMIFS(MasterSheet!J:J, MasterSheet!B:B, B1281, MasterSheet!D:D, C1281, MasterSheet!H:H, D1281)</f>
        <v>1</v>
      </c>
      <c r="G1281" s="22">
        <f t="shared" si="77"/>
        <v>22052.799999999999</v>
      </c>
      <c r="H1281" s="26">
        <f>SUMIFS(MasterSheet!K:K, MasterSheet!B:B, B1281, MasterSheet!D:D, C1281, MasterSheet!H:H, D1281)</f>
        <v>1</v>
      </c>
      <c r="I1281" s="26">
        <f t="shared" si="78"/>
        <v>22052.799999999999</v>
      </c>
      <c r="J1281" s="28">
        <f>SUMIFS(MasterSheet!L:L, MasterSheet!B:B, B1281, MasterSheet!D:D, C1281, MasterSheet!H:H, D1281)</f>
        <v>0</v>
      </c>
      <c r="K1281" s="28">
        <f t="shared" si="79"/>
        <v>0</v>
      </c>
      <c r="L1281" s="21" t="str">
        <f>UPPER(VLOOKUP(D1281,MasterSheet!H:U,14,))</f>
        <v>BIOLEGEND</v>
      </c>
    </row>
    <row r="1282" spans="1:12" x14ac:dyDescent="0.25">
      <c r="A1282" s="21" t="str">
        <f t="shared" ref="A1282:A1345" si="80">L1282</f>
        <v>BIOLEGEND</v>
      </c>
      <c r="B1282" s="21" t="str">
        <v>EED117194</v>
      </c>
      <c r="C1282" s="30">
        <v>45856</v>
      </c>
      <c r="D1282" s="21">
        <v>304008</v>
      </c>
      <c r="E1282" s="21">
        <f>_xlfn.XLOOKUP(D1282,MasterSheet!H:H,MasterSheet!F:F)</f>
        <v>4065.6000000000004</v>
      </c>
      <c r="F1282" s="22">
        <f>SUMIFS(MasterSheet!J:J, MasterSheet!B:B, B1282, MasterSheet!D:D, C1282, MasterSheet!H:H, D1282)</f>
        <v>1</v>
      </c>
      <c r="G1282" s="22">
        <f t="shared" si="77"/>
        <v>4065.6000000000004</v>
      </c>
      <c r="H1282" s="26">
        <f>SUMIFS(MasterSheet!K:K, MasterSheet!B:B, B1282, MasterSheet!D:D, C1282, MasterSheet!H:H, D1282)</f>
        <v>1</v>
      </c>
      <c r="I1282" s="26">
        <f t="shared" si="78"/>
        <v>4065.6000000000004</v>
      </c>
      <c r="J1282" s="28">
        <f>SUMIFS(MasterSheet!L:L, MasterSheet!B:B, B1282, MasterSheet!D:D, C1282, MasterSheet!H:H, D1282)</f>
        <v>0</v>
      </c>
      <c r="K1282" s="28">
        <f t="shared" si="79"/>
        <v>0</v>
      </c>
      <c r="L1282" s="21" t="str">
        <f>UPPER(VLOOKUP(D1282,MasterSheet!H:U,14,))</f>
        <v>BIOLEGEND</v>
      </c>
    </row>
    <row r="1283" spans="1:12" x14ac:dyDescent="0.25">
      <c r="A1283" s="21" t="str">
        <f t="shared" si="80"/>
        <v>BIOLEGEND</v>
      </c>
      <c r="B1283" s="21" t="str">
        <v>EED117194</v>
      </c>
      <c r="C1283" s="30">
        <v>45856</v>
      </c>
      <c r="D1283" s="21">
        <v>304012</v>
      </c>
      <c r="E1283" s="21">
        <f>_xlfn.XLOOKUP(D1283,MasterSheet!H:H,MasterSheet!F:F)</f>
        <v>440</v>
      </c>
      <c r="F1283" s="22">
        <f>SUMIFS(MasterSheet!J:J, MasterSheet!B:B, B1283, MasterSheet!D:D, C1283, MasterSheet!H:H, D1283)</f>
        <v>1</v>
      </c>
      <c r="G1283" s="22">
        <f t="shared" ref="G1283:G1346" si="81">F1283*E1283</f>
        <v>440</v>
      </c>
      <c r="H1283" s="26">
        <f>SUMIFS(MasterSheet!K:K, MasterSheet!B:B, B1283, MasterSheet!D:D, C1283, MasterSheet!H:H, D1283)</f>
        <v>1</v>
      </c>
      <c r="I1283" s="26">
        <f t="shared" ref="I1283:I1346" si="82">H1283*E1283</f>
        <v>440</v>
      </c>
      <c r="J1283" s="28">
        <f>SUMIFS(MasterSheet!L:L, MasterSheet!B:B, B1283, MasterSheet!D:D, C1283, MasterSheet!H:H, D1283)</f>
        <v>0</v>
      </c>
      <c r="K1283" s="28">
        <f t="shared" ref="K1283:K1346" si="83">J1283*E1283</f>
        <v>0</v>
      </c>
      <c r="L1283" s="21" t="str">
        <f>UPPER(VLOOKUP(D1283,MasterSheet!H:U,14,))</f>
        <v>BIOLEGEND</v>
      </c>
    </row>
    <row r="1284" spans="1:12" x14ac:dyDescent="0.25">
      <c r="A1284" s="21" t="str">
        <f t="shared" si="80"/>
        <v>BIOLEGEND</v>
      </c>
      <c r="B1284" s="21" t="str">
        <v>EED117194</v>
      </c>
      <c r="C1284" s="30">
        <v>45856</v>
      </c>
      <c r="D1284" s="21">
        <v>304014</v>
      </c>
      <c r="E1284" s="21">
        <f>_xlfn.XLOOKUP(D1284,MasterSheet!H:H,MasterSheet!F:F)</f>
        <v>17987.2</v>
      </c>
      <c r="F1284" s="22">
        <f>SUMIFS(MasterSheet!J:J, MasterSheet!B:B, B1284, MasterSheet!D:D, C1284, MasterSheet!H:H, D1284)</f>
        <v>1</v>
      </c>
      <c r="G1284" s="22">
        <f t="shared" si="81"/>
        <v>17987.2</v>
      </c>
      <c r="H1284" s="26">
        <f>SUMIFS(MasterSheet!K:K, MasterSheet!B:B, B1284, MasterSheet!D:D, C1284, MasterSheet!H:H, D1284)</f>
        <v>1</v>
      </c>
      <c r="I1284" s="26">
        <f t="shared" si="82"/>
        <v>17987.2</v>
      </c>
      <c r="J1284" s="28">
        <f>SUMIFS(MasterSheet!L:L, MasterSheet!B:B, B1284, MasterSheet!D:D, C1284, MasterSheet!H:H, D1284)</f>
        <v>0</v>
      </c>
      <c r="K1284" s="28">
        <f t="shared" si="83"/>
        <v>0</v>
      </c>
      <c r="L1284" s="21" t="str">
        <f>UPPER(VLOOKUP(D1284,MasterSheet!H:U,14,))</f>
        <v>BIOLEGEND</v>
      </c>
    </row>
    <row r="1285" spans="1:12" x14ac:dyDescent="0.25">
      <c r="A1285" s="21" t="str">
        <f t="shared" si="80"/>
        <v>BIOLEGEND</v>
      </c>
      <c r="B1285" s="21" t="str">
        <v>EED117194</v>
      </c>
      <c r="C1285" s="30">
        <v>45856</v>
      </c>
      <c r="D1285" s="21">
        <v>304944</v>
      </c>
      <c r="E1285" s="21">
        <f>_xlfn.XLOOKUP(D1285,MasterSheet!H:H,MasterSheet!F:F)</f>
        <v>21683.200000000001</v>
      </c>
      <c r="F1285" s="22">
        <f>SUMIFS(MasterSheet!J:J, MasterSheet!B:B, B1285, MasterSheet!D:D, C1285, MasterSheet!H:H, D1285)</f>
        <v>1</v>
      </c>
      <c r="G1285" s="22">
        <f t="shared" si="81"/>
        <v>21683.200000000001</v>
      </c>
      <c r="H1285" s="26">
        <f>SUMIFS(MasterSheet!K:K, MasterSheet!B:B, B1285, MasterSheet!D:D, C1285, MasterSheet!H:H, D1285)</f>
        <v>1</v>
      </c>
      <c r="I1285" s="26">
        <f t="shared" si="82"/>
        <v>21683.200000000001</v>
      </c>
      <c r="J1285" s="28">
        <f>SUMIFS(MasterSheet!L:L, MasterSheet!B:B, B1285, MasterSheet!D:D, C1285, MasterSheet!H:H, D1285)</f>
        <v>0</v>
      </c>
      <c r="K1285" s="28">
        <f t="shared" si="83"/>
        <v>0</v>
      </c>
      <c r="L1285" s="21" t="str">
        <f>UPPER(VLOOKUP(D1285,MasterSheet!H:U,14,))</f>
        <v>BIOLEGEND</v>
      </c>
    </row>
    <row r="1286" spans="1:12" x14ac:dyDescent="0.25">
      <c r="A1286" s="21" t="str">
        <f t="shared" si="80"/>
        <v>BIOLEGEND</v>
      </c>
      <c r="B1286" s="21" t="str">
        <v>EED117194</v>
      </c>
      <c r="C1286" s="30">
        <v>45856</v>
      </c>
      <c r="D1286" s="21">
        <v>307824</v>
      </c>
      <c r="E1286" s="21">
        <f>_xlfn.XLOOKUP(D1286,MasterSheet!H:H,MasterSheet!F:F)</f>
        <v>17556</v>
      </c>
      <c r="F1286" s="22">
        <f>SUMIFS(MasterSheet!J:J, MasterSheet!B:B, B1286, MasterSheet!D:D, C1286, MasterSheet!H:H, D1286)</f>
        <v>1</v>
      </c>
      <c r="G1286" s="22">
        <f t="shared" si="81"/>
        <v>17556</v>
      </c>
      <c r="H1286" s="26">
        <f>SUMIFS(MasterSheet!K:K, MasterSheet!B:B, B1286, MasterSheet!D:D, C1286, MasterSheet!H:H, D1286)</f>
        <v>1</v>
      </c>
      <c r="I1286" s="26">
        <f t="shared" si="82"/>
        <v>17556</v>
      </c>
      <c r="J1286" s="28">
        <f>SUMIFS(MasterSheet!L:L, MasterSheet!B:B, B1286, MasterSheet!D:D, C1286, MasterSheet!H:H, D1286)</f>
        <v>0</v>
      </c>
      <c r="K1286" s="28">
        <f t="shared" si="83"/>
        <v>0</v>
      </c>
      <c r="L1286" s="21" t="str">
        <f>UPPER(VLOOKUP(D1286,MasterSheet!H:U,14,))</f>
        <v>BIOLEGEND</v>
      </c>
    </row>
    <row r="1287" spans="1:12" x14ac:dyDescent="0.25">
      <c r="A1287" s="21" t="str">
        <f t="shared" si="80"/>
        <v>BIOLEGEND</v>
      </c>
      <c r="B1287" s="21" t="str">
        <v>EED117194</v>
      </c>
      <c r="C1287" s="30">
        <v>45856</v>
      </c>
      <c r="D1287" s="21">
        <v>309804</v>
      </c>
      <c r="E1287" s="21">
        <f>_xlfn.XLOOKUP(D1287,MasterSheet!H:H,MasterSheet!F:F)</f>
        <v>15523.2</v>
      </c>
      <c r="F1287" s="22">
        <f>SUMIFS(MasterSheet!J:J, MasterSheet!B:B, B1287, MasterSheet!D:D, C1287, MasterSheet!H:H, D1287)</f>
        <v>1</v>
      </c>
      <c r="G1287" s="22">
        <f t="shared" si="81"/>
        <v>15523.2</v>
      </c>
      <c r="H1287" s="26">
        <f>SUMIFS(MasterSheet!K:K, MasterSheet!B:B, B1287, MasterSheet!D:D, C1287, MasterSheet!H:H, D1287)</f>
        <v>1</v>
      </c>
      <c r="I1287" s="26">
        <f t="shared" si="82"/>
        <v>15523.2</v>
      </c>
      <c r="J1287" s="28">
        <f>SUMIFS(MasterSheet!L:L, MasterSheet!B:B, B1287, MasterSheet!D:D, C1287, MasterSheet!H:H, D1287)</f>
        <v>0</v>
      </c>
      <c r="K1287" s="28">
        <f t="shared" si="83"/>
        <v>0</v>
      </c>
      <c r="L1287" s="21" t="str">
        <f>UPPER(VLOOKUP(D1287,MasterSheet!H:U,14,))</f>
        <v>BIOLEGEND</v>
      </c>
    </row>
    <row r="1288" spans="1:12" x14ac:dyDescent="0.25">
      <c r="A1288" s="21" t="str">
        <f t="shared" si="80"/>
        <v>BIOLEGEND</v>
      </c>
      <c r="B1288" s="21" t="str">
        <v>EED117194</v>
      </c>
      <c r="C1288" s="30">
        <v>45856</v>
      </c>
      <c r="D1288" s="21">
        <v>311504</v>
      </c>
      <c r="E1288" s="21">
        <f>_xlfn.XLOOKUP(D1288,MasterSheet!H:H,MasterSheet!F:F)</f>
        <v>17248</v>
      </c>
      <c r="F1288" s="22">
        <f>SUMIFS(MasterSheet!J:J, MasterSheet!B:B, B1288, MasterSheet!D:D, C1288, MasterSheet!H:H, D1288)</f>
        <v>1</v>
      </c>
      <c r="G1288" s="22">
        <f t="shared" si="81"/>
        <v>17248</v>
      </c>
      <c r="H1288" s="26">
        <f>SUMIFS(MasterSheet!K:K, MasterSheet!B:B, B1288, MasterSheet!D:D, C1288, MasterSheet!H:H, D1288)</f>
        <v>1</v>
      </c>
      <c r="I1288" s="26">
        <f t="shared" si="82"/>
        <v>17248</v>
      </c>
      <c r="J1288" s="28">
        <f>SUMIFS(MasterSheet!L:L, MasterSheet!B:B, B1288, MasterSheet!D:D, C1288, MasterSheet!H:H, D1288)</f>
        <v>0</v>
      </c>
      <c r="K1288" s="28">
        <f t="shared" si="83"/>
        <v>0</v>
      </c>
      <c r="L1288" s="21" t="str">
        <f>UPPER(VLOOKUP(D1288,MasterSheet!H:U,14,))</f>
        <v>BIOLEGEND</v>
      </c>
    </row>
    <row r="1289" spans="1:12" x14ac:dyDescent="0.25">
      <c r="A1289" s="21" t="str">
        <f t="shared" si="80"/>
        <v>BIOLEGEND</v>
      </c>
      <c r="B1289" s="21" t="str">
        <v>EED117194</v>
      </c>
      <c r="C1289" s="30">
        <v>45856</v>
      </c>
      <c r="D1289" s="21">
        <v>317434</v>
      </c>
      <c r="E1289" s="21">
        <f>_xlfn.XLOOKUP(D1289,MasterSheet!H:H,MasterSheet!F:F)</f>
        <v>24420</v>
      </c>
      <c r="F1289" s="22">
        <f>SUMIFS(MasterSheet!J:J, MasterSheet!B:B, B1289, MasterSheet!D:D, C1289, MasterSheet!H:H, D1289)</f>
        <v>1</v>
      </c>
      <c r="G1289" s="22">
        <f t="shared" si="81"/>
        <v>24420</v>
      </c>
      <c r="H1289" s="26">
        <f>SUMIFS(MasterSheet!K:K, MasterSheet!B:B, B1289, MasterSheet!D:D, C1289, MasterSheet!H:H, D1289)</f>
        <v>1</v>
      </c>
      <c r="I1289" s="26">
        <f t="shared" si="82"/>
        <v>24420</v>
      </c>
      <c r="J1289" s="28">
        <f>SUMIFS(MasterSheet!L:L, MasterSheet!B:B, B1289, MasterSheet!D:D, C1289, MasterSheet!H:H, D1289)</f>
        <v>0</v>
      </c>
      <c r="K1289" s="28">
        <f t="shared" si="83"/>
        <v>0</v>
      </c>
      <c r="L1289" s="21" t="str">
        <f>UPPER(VLOOKUP(D1289,MasterSheet!H:U,14,))</f>
        <v>BIOLEGEND</v>
      </c>
    </row>
    <row r="1290" spans="1:12" x14ac:dyDescent="0.25">
      <c r="A1290" s="21" t="str">
        <f t="shared" si="80"/>
        <v>BIOLEGEND</v>
      </c>
      <c r="B1290" s="21" t="str">
        <v>EED117194</v>
      </c>
      <c r="C1290" s="30">
        <v>45856</v>
      </c>
      <c r="D1290" s="21">
        <v>318340</v>
      </c>
      <c r="E1290" s="21">
        <f>_xlfn.XLOOKUP(D1290,MasterSheet!H:H,MasterSheet!F:F)</f>
        <v>26862</v>
      </c>
      <c r="F1290" s="22">
        <f>SUMIFS(MasterSheet!J:J, MasterSheet!B:B, B1290, MasterSheet!D:D, C1290, MasterSheet!H:H, D1290)</f>
        <v>2</v>
      </c>
      <c r="G1290" s="22">
        <f t="shared" si="81"/>
        <v>53724</v>
      </c>
      <c r="H1290" s="26">
        <f>SUMIFS(MasterSheet!K:K, MasterSheet!B:B, B1290, MasterSheet!D:D, C1290, MasterSheet!H:H, D1290)</f>
        <v>2</v>
      </c>
      <c r="I1290" s="26">
        <f t="shared" si="82"/>
        <v>53724</v>
      </c>
      <c r="J1290" s="28">
        <f>SUMIFS(MasterSheet!L:L, MasterSheet!B:B, B1290, MasterSheet!D:D, C1290, MasterSheet!H:H, D1290)</f>
        <v>0</v>
      </c>
      <c r="K1290" s="28">
        <f t="shared" si="83"/>
        <v>0</v>
      </c>
      <c r="L1290" s="21" t="str">
        <f>UPPER(VLOOKUP(D1290,MasterSheet!H:U,14,))</f>
        <v>BIOLEGEND</v>
      </c>
    </row>
    <row r="1291" spans="1:12" x14ac:dyDescent="0.25">
      <c r="A1291" s="21" t="str">
        <f t="shared" si="80"/>
        <v>BIOLEGEND</v>
      </c>
      <c r="B1291" s="21" t="str">
        <v>EED117194</v>
      </c>
      <c r="C1291" s="30">
        <v>45856</v>
      </c>
      <c r="D1291" s="21">
        <v>320806</v>
      </c>
      <c r="E1291" s="21">
        <f>_xlfn.XLOOKUP(D1291,MasterSheet!H:H,MasterSheet!F:F)</f>
        <v>16508.8</v>
      </c>
      <c r="F1291" s="22">
        <f>SUMIFS(MasterSheet!J:J, MasterSheet!B:B, B1291, MasterSheet!D:D, C1291, MasterSheet!H:H, D1291)</f>
        <v>1</v>
      </c>
      <c r="G1291" s="22">
        <f t="shared" si="81"/>
        <v>16508.8</v>
      </c>
      <c r="H1291" s="26">
        <f>SUMIFS(MasterSheet!K:K, MasterSheet!B:B, B1291, MasterSheet!D:D, C1291, MasterSheet!H:H, D1291)</f>
        <v>1</v>
      </c>
      <c r="I1291" s="26">
        <f t="shared" si="82"/>
        <v>16508.8</v>
      </c>
      <c r="J1291" s="28">
        <f>SUMIFS(MasterSheet!L:L, MasterSheet!B:B, B1291, MasterSheet!D:D, C1291, MasterSheet!H:H, D1291)</f>
        <v>0</v>
      </c>
      <c r="K1291" s="28">
        <f t="shared" si="83"/>
        <v>0</v>
      </c>
      <c r="L1291" s="21" t="str">
        <f>UPPER(VLOOKUP(D1291,MasterSheet!H:U,14,))</f>
        <v>BIOLEGEND</v>
      </c>
    </row>
    <row r="1292" spans="1:12" x14ac:dyDescent="0.25">
      <c r="A1292" s="21" t="str">
        <f t="shared" si="80"/>
        <v>BIOLEGEND</v>
      </c>
      <c r="B1292" s="21" t="str">
        <v>EED117194</v>
      </c>
      <c r="C1292" s="30">
        <v>45856</v>
      </c>
      <c r="D1292" s="21">
        <v>321106</v>
      </c>
      <c r="E1292" s="21">
        <f>_xlfn.XLOOKUP(D1292,MasterSheet!H:H,MasterSheet!F:F)</f>
        <v>15831.2</v>
      </c>
      <c r="F1292" s="22">
        <f>SUMIFS(MasterSheet!J:J, MasterSheet!B:B, B1292, MasterSheet!D:D, C1292, MasterSheet!H:H, D1292)</f>
        <v>1</v>
      </c>
      <c r="G1292" s="22">
        <f t="shared" si="81"/>
        <v>15831.2</v>
      </c>
      <c r="H1292" s="26">
        <f>SUMIFS(MasterSheet!K:K, MasterSheet!B:B, B1292, MasterSheet!D:D, C1292, MasterSheet!H:H, D1292)</f>
        <v>1</v>
      </c>
      <c r="I1292" s="26">
        <f t="shared" si="82"/>
        <v>15831.2</v>
      </c>
      <c r="J1292" s="28">
        <f>SUMIFS(MasterSheet!L:L, MasterSheet!B:B, B1292, MasterSheet!D:D, C1292, MasterSheet!H:H, D1292)</f>
        <v>0</v>
      </c>
      <c r="K1292" s="28">
        <f t="shared" si="83"/>
        <v>0</v>
      </c>
      <c r="L1292" s="21" t="str">
        <f>UPPER(VLOOKUP(D1292,MasterSheet!H:U,14,))</f>
        <v>BIOLEGEND</v>
      </c>
    </row>
    <row r="1293" spans="1:12" x14ac:dyDescent="0.25">
      <c r="A1293" s="21" t="str">
        <f t="shared" si="80"/>
        <v>BIOLEGEND</v>
      </c>
      <c r="B1293" s="21" t="str">
        <v>EED117194</v>
      </c>
      <c r="C1293" s="30">
        <v>45856</v>
      </c>
      <c r="D1293" s="21">
        <v>325514</v>
      </c>
      <c r="E1293" s="21">
        <f>_xlfn.XLOOKUP(D1293,MasterSheet!H:H,MasterSheet!F:F)</f>
        <v>21375.200000000001</v>
      </c>
      <c r="F1293" s="22">
        <f>SUMIFS(MasterSheet!J:J, MasterSheet!B:B, B1293, MasterSheet!D:D, C1293, MasterSheet!H:H, D1293)</f>
        <v>1</v>
      </c>
      <c r="G1293" s="22">
        <f t="shared" si="81"/>
        <v>21375.200000000001</v>
      </c>
      <c r="H1293" s="26">
        <f>SUMIFS(MasterSheet!K:K, MasterSheet!B:B, B1293, MasterSheet!D:D, C1293, MasterSheet!H:H, D1293)</f>
        <v>1</v>
      </c>
      <c r="I1293" s="26">
        <f t="shared" si="82"/>
        <v>21375.200000000001</v>
      </c>
      <c r="J1293" s="28">
        <f>SUMIFS(MasterSheet!L:L, MasterSheet!B:B, B1293, MasterSheet!D:D, C1293, MasterSheet!H:H, D1293)</f>
        <v>0</v>
      </c>
      <c r="K1293" s="28">
        <f t="shared" si="83"/>
        <v>0</v>
      </c>
      <c r="L1293" s="21" t="str">
        <f>UPPER(VLOOKUP(D1293,MasterSheet!H:U,14,))</f>
        <v>BIOLEGEND</v>
      </c>
    </row>
    <row r="1294" spans="1:12" x14ac:dyDescent="0.25">
      <c r="A1294" s="21" t="str">
        <f t="shared" si="80"/>
        <v>BIOLEGEND</v>
      </c>
      <c r="B1294" s="21" t="str">
        <v>EED117194</v>
      </c>
      <c r="C1294" s="30">
        <v>45856</v>
      </c>
      <c r="D1294" s="21">
        <v>328114</v>
      </c>
      <c r="E1294" s="21">
        <f>_xlfn.XLOOKUP(D1294,MasterSheet!H:H,MasterSheet!F:F)</f>
        <v>19342.400000000001</v>
      </c>
      <c r="F1294" s="22">
        <f>SUMIFS(MasterSheet!J:J, MasterSheet!B:B, B1294, MasterSheet!D:D, C1294, MasterSheet!H:H, D1294)</f>
        <v>1</v>
      </c>
      <c r="G1294" s="22">
        <f t="shared" si="81"/>
        <v>19342.400000000001</v>
      </c>
      <c r="H1294" s="26">
        <f>SUMIFS(MasterSheet!K:K, MasterSheet!B:B, B1294, MasterSheet!D:D, C1294, MasterSheet!H:H, D1294)</f>
        <v>1</v>
      </c>
      <c r="I1294" s="26">
        <f t="shared" si="82"/>
        <v>19342.400000000001</v>
      </c>
      <c r="J1294" s="28">
        <f>SUMIFS(MasterSheet!L:L, MasterSheet!B:B, B1294, MasterSheet!D:D, C1294, MasterSheet!H:H, D1294)</f>
        <v>0</v>
      </c>
      <c r="K1294" s="28">
        <f t="shared" si="83"/>
        <v>0</v>
      </c>
      <c r="L1294" s="21" t="str">
        <f>UPPER(VLOOKUP(D1294,MasterSheet!H:U,14,))</f>
        <v>BIOLEGEND</v>
      </c>
    </row>
    <row r="1295" spans="1:12" x14ac:dyDescent="0.25">
      <c r="A1295" s="21" t="str">
        <f t="shared" si="80"/>
        <v>BIOLEGEND</v>
      </c>
      <c r="B1295" s="21" t="str">
        <v>EED117194</v>
      </c>
      <c r="C1295" s="30">
        <v>45856</v>
      </c>
      <c r="D1295" s="21">
        <v>329208</v>
      </c>
      <c r="E1295" s="21">
        <f>_xlfn.XLOOKUP(D1295,MasterSheet!H:H,MasterSheet!F:F)</f>
        <v>18048.8</v>
      </c>
      <c r="F1295" s="22">
        <f>SUMIFS(MasterSheet!J:J, MasterSheet!B:B, B1295, MasterSheet!D:D, C1295, MasterSheet!H:H, D1295)</f>
        <v>1</v>
      </c>
      <c r="G1295" s="22">
        <f t="shared" si="81"/>
        <v>18048.8</v>
      </c>
      <c r="H1295" s="26">
        <f>SUMIFS(MasterSheet!K:K, MasterSheet!B:B, B1295, MasterSheet!D:D, C1295, MasterSheet!H:H, D1295)</f>
        <v>1</v>
      </c>
      <c r="I1295" s="26">
        <f t="shared" si="82"/>
        <v>18048.8</v>
      </c>
      <c r="J1295" s="28">
        <f>SUMIFS(MasterSheet!L:L, MasterSheet!B:B, B1295, MasterSheet!D:D, C1295, MasterSheet!H:H, D1295)</f>
        <v>0</v>
      </c>
      <c r="K1295" s="28">
        <f t="shared" si="83"/>
        <v>0</v>
      </c>
      <c r="L1295" s="21" t="str">
        <f>UPPER(VLOOKUP(D1295,MasterSheet!H:U,14,))</f>
        <v>BIOLEGEND</v>
      </c>
    </row>
    <row r="1296" spans="1:12" x14ac:dyDescent="0.25">
      <c r="A1296" s="21" t="str">
        <f t="shared" si="80"/>
        <v>BIOLEGEND</v>
      </c>
      <c r="B1296" s="21" t="str">
        <v>EED117194</v>
      </c>
      <c r="C1296" s="30">
        <v>45856</v>
      </c>
      <c r="D1296" s="21">
        <v>329708</v>
      </c>
      <c r="E1296" s="21">
        <f>_xlfn.XLOOKUP(D1296,MasterSheet!H:H,MasterSheet!F:F)</f>
        <v>17987.2</v>
      </c>
      <c r="F1296" s="22">
        <f>SUMIFS(MasterSheet!J:J, MasterSheet!B:B, B1296, MasterSheet!D:D, C1296, MasterSheet!H:H, D1296)</f>
        <v>1</v>
      </c>
      <c r="G1296" s="22">
        <f t="shared" si="81"/>
        <v>17987.2</v>
      </c>
      <c r="H1296" s="26">
        <f>SUMIFS(MasterSheet!K:K, MasterSheet!B:B, B1296, MasterSheet!D:D, C1296, MasterSheet!H:H, D1296)</f>
        <v>1</v>
      </c>
      <c r="I1296" s="26">
        <f t="shared" si="82"/>
        <v>17987.2</v>
      </c>
      <c r="J1296" s="28">
        <f>SUMIFS(MasterSheet!L:L, MasterSheet!B:B, B1296, MasterSheet!D:D, C1296, MasterSheet!H:H, D1296)</f>
        <v>0</v>
      </c>
      <c r="K1296" s="28">
        <f t="shared" si="83"/>
        <v>0</v>
      </c>
      <c r="L1296" s="21" t="str">
        <f>UPPER(VLOOKUP(D1296,MasterSheet!H:U,14,))</f>
        <v>BIOLEGEND</v>
      </c>
    </row>
    <row r="1297" spans="1:12" x14ac:dyDescent="0.25">
      <c r="A1297" s="21" t="str">
        <f t="shared" si="80"/>
        <v>BIOLEGEND</v>
      </c>
      <c r="B1297" s="21" t="str">
        <v>EED117194</v>
      </c>
      <c r="C1297" s="30">
        <v>45856</v>
      </c>
      <c r="D1297" s="21">
        <v>331208</v>
      </c>
      <c r="E1297" s="21">
        <f>_xlfn.XLOOKUP(D1297,MasterSheet!H:H,MasterSheet!F:F)</f>
        <v>12997.599999999999</v>
      </c>
      <c r="F1297" s="22">
        <f>SUMIFS(MasterSheet!J:J, MasterSheet!B:B, B1297, MasterSheet!D:D, C1297, MasterSheet!H:H, D1297)</f>
        <v>1</v>
      </c>
      <c r="G1297" s="22">
        <f t="shared" si="81"/>
        <v>12997.599999999999</v>
      </c>
      <c r="H1297" s="26">
        <f>SUMIFS(MasterSheet!K:K, MasterSheet!B:B, B1297, MasterSheet!D:D, C1297, MasterSheet!H:H, D1297)</f>
        <v>1</v>
      </c>
      <c r="I1297" s="26">
        <f t="shared" si="82"/>
        <v>12997.599999999999</v>
      </c>
      <c r="J1297" s="28">
        <f>SUMIFS(MasterSheet!L:L, MasterSheet!B:B, B1297, MasterSheet!D:D, C1297, MasterSheet!H:H, D1297)</f>
        <v>0</v>
      </c>
      <c r="K1297" s="28">
        <f t="shared" si="83"/>
        <v>0</v>
      </c>
      <c r="L1297" s="21" t="str">
        <f>UPPER(VLOOKUP(D1297,MasterSheet!H:U,14,))</f>
        <v>BIOLEGEND</v>
      </c>
    </row>
    <row r="1298" spans="1:12" x14ac:dyDescent="0.25">
      <c r="A1298" s="21" t="str">
        <f t="shared" si="80"/>
        <v>BIOLEGEND</v>
      </c>
      <c r="B1298" s="21" t="str">
        <v>EED117194</v>
      </c>
      <c r="C1298" s="30">
        <v>45856</v>
      </c>
      <c r="D1298" s="21">
        <v>334106</v>
      </c>
      <c r="E1298" s="21">
        <f>_xlfn.XLOOKUP(D1298,MasterSheet!H:H,MasterSheet!F:F)</f>
        <v>16508.8</v>
      </c>
      <c r="F1298" s="22">
        <f>SUMIFS(MasterSheet!J:J, MasterSheet!B:B, B1298, MasterSheet!D:D, C1298, MasterSheet!H:H, D1298)</f>
        <v>1</v>
      </c>
      <c r="G1298" s="22">
        <f t="shared" si="81"/>
        <v>16508.8</v>
      </c>
      <c r="H1298" s="26">
        <f>SUMIFS(MasterSheet!K:K, MasterSheet!B:B, B1298, MasterSheet!D:D, C1298, MasterSheet!H:H, D1298)</f>
        <v>1</v>
      </c>
      <c r="I1298" s="26">
        <f t="shared" si="82"/>
        <v>16508.8</v>
      </c>
      <c r="J1298" s="28">
        <f>SUMIFS(MasterSheet!L:L, MasterSheet!B:B, B1298, MasterSheet!D:D, C1298, MasterSheet!H:H, D1298)</f>
        <v>0</v>
      </c>
      <c r="K1298" s="28">
        <f t="shared" si="83"/>
        <v>0</v>
      </c>
      <c r="L1298" s="21" t="str">
        <f>UPPER(VLOOKUP(D1298,MasterSheet!H:U,14,))</f>
        <v>BIOLEGEND</v>
      </c>
    </row>
    <row r="1299" spans="1:12" x14ac:dyDescent="0.25">
      <c r="A1299" s="21" t="str">
        <f t="shared" si="80"/>
        <v>BIOLEGEND</v>
      </c>
      <c r="B1299" s="21" t="str">
        <v>EED117194</v>
      </c>
      <c r="C1299" s="30">
        <v>45856</v>
      </c>
      <c r="D1299" s="21">
        <v>349104</v>
      </c>
      <c r="E1299" s="21">
        <f>_xlfn.XLOOKUP(D1299,MasterSheet!H:H,MasterSheet!F:F)</f>
        <v>14106.400000000001</v>
      </c>
      <c r="F1299" s="22">
        <f>SUMIFS(MasterSheet!J:J, MasterSheet!B:B, B1299, MasterSheet!D:D, C1299, MasterSheet!H:H, D1299)</f>
        <v>4</v>
      </c>
      <c r="G1299" s="22">
        <f t="shared" si="81"/>
        <v>56425.600000000006</v>
      </c>
      <c r="H1299" s="26">
        <f>SUMIFS(MasterSheet!K:K, MasterSheet!B:B, B1299, MasterSheet!D:D, C1299, MasterSheet!H:H, D1299)</f>
        <v>4</v>
      </c>
      <c r="I1299" s="26">
        <f t="shared" si="82"/>
        <v>56425.600000000006</v>
      </c>
      <c r="J1299" s="28">
        <f>SUMIFS(MasterSheet!L:L, MasterSheet!B:B, B1299, MasterSheet!D:D, C1299, MasterSheet!H:H, D1299)</f>
        <v>0</v>
      </c>
      <c r="K1299" s="28">
        <f t="shared" si="83"/>
        <v>0</v>
      </c>
      <c r="L1299" s="21" t="str">
        <f>UPPER(VLOOKUP(D1299,MasterSheet!H:U,14,))</f>
        <v>BIOLEGEND</v>
      </c>
    </row>
    <row r="1300" spans="1:12" x14ac:dyDescent="0.25">
      <c r="A1300" s="21" t="str">
        <f t="shared" si="80"/>
        <v>BIOLEGEND</v>
      </c>
      <c r="B1300" s="21" t="str">
        <v>EED117194</v>
      </c>
      <c r="C1300" s="30">
        <v>45856</v>
      </c>
      <c r="D1300" s="21">
        <v>350504</v>
      </c>
      <c r="E1300" s="21">
        <f>_xlfn.XLOOKUP(D1300,MasterSheet!H:H,MasterSheet!F:F)</f>
        <v>18321.599999999999</v>
      </c>
      <c r="F1300" s="22">
        <f>SUMIFS(MasterSheet!J:J, MasterSheet!B:B, B1300, MasterSheet!D:D, C1300, MasterSheet!H:H, D1300)</f>
        <v>1</v>
      </c>
      <c r="G1300" s="22">
        <f t="shared" si="81"/>
        <v>18321.599999999999</v>
      </c>
      <c r="H1300" s="26">
        <f>SUMIFS(MasterSheet!K:K, MasterSheet!B:B, B1300, MasterSheet!D:D, C1300, MasterSheet!H:H, D1300)</f>
        <v>1</v>
      </c>
      <c r="I1300" s="26">
        <f t="shared" si="82"/>
        <v>18321.599999999999</v>
      </c>
      <c r="J1300" s="28">
        <f>SUMIFS(MasterSheet!L:L, MasterSheet!B:B, B1300, MasterSheet!D:D, C1300, MasterSheet!H:H, D1300)</f>
        <v>0</v>
      </c>
      <c r="K1300" s="28">
        <f t="shared" si="83"/>
        <v>0</v>
      </c>
      <c r="L1300" s="21" t="str">
        <f>UPPER(VLOOKUP(D1300,MasterSheet!H:U,14,))</f>
        <v>BIOLEGEND</v>
      </c>
    </row>
    <row r="1301" spans="1:12" x14ac:dyDescent="0.25">
      <c r="A1301" s="21" t="str">
        <f t="shared" si="80"/>
        <v>BIOLEGEND</v>
      </c>
      <c r="B1301" s="21" t="str">
        <v>EED117194</v>
      </c>
      <c r="C1301" s="30">
        <v>45856</v>
      </c>
      <c r="D1301" s="21">
        <v>353112</v>
      </c>
      <c r="E1301" s="21">
        <f>_xlfn.XLOOKUP(D1301,MasterSheet!H:H,MasterSheet!F:F)</f>
        <v>19342.400000000001</v>
      </c>
      <c r="F1301" s="22">
        <f>SUMIFS(MasterSheet!J:J, MasterSheet!B:B, B1301, MasterSheet!D:D, C1301, MasterSheet!H:H, D1301)</f>
        <v>1</v>
      </c>
      <c r="G1301" s="22">
        <f t="shared" si="81"/>
        <v>19342.400000000001</v>
      </c>
      <c r="H1301" s="26">
        <f>SUMIFS(MasterSheet!K:K, MasterSheet!B:B, B1301, MasterSheet!D:D, C1301, MasterSheet!H:H, D1301)</f>
        <v>1</v>
      </c>
      <c r="I1301" s="26">
        <f t="shared" si="82"/>
        <v>19342.400000000001</v>
      </c>
      <c r="J1301" s="28">
        <f>SUMIFS(MasterSheet!L:L, MasterSheet!B:B, B1301, MasterSheet!D:D, C1301, MasterSheet!H:H, D1301)</f>
        <v>0</v>
      </c>
      <c r="K1301" s="28">
        <f t="shared" si="83"/>
        <v>0</v>
      </c>
      <c r="L1301" s="21" t="str">
        <f>UPPER(VLOOKUP(D1301,MasterSheet!H:U,14,))</f>
        <v>BIOLEGEND</v>
      </c>
    </row>
    <row r="1302" spans="1:12" x14ac:dyDescent="0.25">
      <c r="A1302" s="21" t="str">
        <f t="shared" si="80"/>
        <v>BIOLEGEND</v>
      </c>
      <c r="B1302" s="21" t="str">
        <v>EED117194</v>
      </c>
      <c r="C1302" s="30">
        <v>45856</v>
      </c>
      <c r="D1302" s="21">
        <v>353208</v>
      </c>
      <c r="E1302" s="21">
        <f>_xlfn.XLOOKUP(D1302,MasterSheet!H:H,MasterSheet!F:F)</f>
        <v>26862</v>
      </c>
      <c r="F1302" s="22">
        <f>SUMIFS(MasterSheet!J:J, MasterSheet!B:B, B1302, MasterSheet!D:D, C1302, MasterSheet!H:H, D1302)</f>
        <v>1</v>
      </c>
      <c r="G1302" s="22">
        <f t="shared" si="81"/>
        <v>26862</v>
      </c>
      <c r="H1302" s="26">
        <f>SUMIFS(MasterSheet!K:K, MasterSheet!B:B, B1302, MasterSheet!D:D, C1302, MasterSheet!H:H, D1302)</f>
        <v>1</v>
      </c>
      <c r="I1302" s="26">
        <f t="shared" si="82"/>
        <v>26862</v>
      </c>
      <c r="J1302" s="28">
        <f>SUMIFS(MasterSheet!L:L, MasterSheet!B:B, B1302, MasterSheet!D:D, C1302, MasterSheet!H:H, D1302)</f>
        <v>0</v>
      </c>
      <c r="K1302" s="28">
        <f t="shared" si="83"/>
        <v>0</v>
      </c>
      <c r="L1302" s="21" t="str">
        <f>UPPER(VLOOKUP(D1302,MasterSheet!H:U,14,))</f>
        <v>BIOLEGEND</v>
      </c>
    </row>
    <row r="1303" spans="1:12" x14ac:dyDescent="0.25">
      <c r="A1303" s="21" t="str">
        <f t="shared" si="80"/>
        <v>BIOLEGEND</v>
      </c>
      <c r="B1303" s="21" t="str">
        <v>EED117194</v>
      </c>
      <c r="C1303" s="30">
        <v>45856</v>
      </c>
      <c r="D1303" s="21">
        <v>353421</v>
      </c>
      <c r="E1303" s="21">
        <f>_xlfn.XLOOKUP(D1303,MasterSheet!H:H,MasterSheet!F:F)</f>
        <v>16368</v>
      </c>
      <c r="F1303" s="22">
        <f>SUMIFS(MasterSheet!J:J, MasterSheet!B:B, B1303, MasterSheet!D:D, C1303, MasterSheet!H:H, D1303)</f>
        <v>1</v>
      </c>
      <c r="G1303" s="22">
        <f t="shared" si="81"/>
        <v>16368</v>
      </c>
      <c r="H1303" s="26">
        <f>SUMIFS(MasterSheet!K:K, MasterSheet!B:B, B1303, MasterSheet!D:D, C1303, MasterSheet!H:H, D1303)</f>
        <v>1</v>
      </c>
      <c r="I1303" s="26">
        <f t="shared" si="82"/>
        <v>16368</v>
      </c>
      <c r="J1303" s="28">
        <f>SUMIFS(MasterSheet!L:L, MasterSheet!B:B, B1303, MasterSheet!D:D, C1303, MasterSheet!H:H, D1303)</f>
        <v>0</v>
      </c>
      <c r="K1303" s="28">
        <f t="shared" si="83"/>
        <v>0</v>
      </c>
      <c r="L1303" s="21" t="str">
        <f>UPPER(VLOOKUP(D1303,MasterSheet!H:U,14,))</f>
        <v>BIOLEGEND</v>
      </c>
    </row>
    <row r="1304" spans="1:12" x14ac:dyDescent="0.25">
      <c r="A1304" s="21" t="str">
        <f t="shared" si="80"/>
        <v>BIOLEGEND</v>
      </c>
      <c r="B1304" s="21" t="str">
        <v>EED117194</v>
      </c>
      <c r="C1304" s="30">
        <v>45856</v>
      </c>
      <c r="D1304" s="21">
        <v>358512</v>
      </c>
      <c r="E1304" s="21">
        <f>_xlfn.XLOOKUP(D1304,MasterSheet!H:H,MasterSheet!F:F)</f>
        <v>23531.199999999997</v>
      </c>
      <c r="F1304" s="22">
        <f>SUMIFS(MasterSheet!J:J, MasterSheet!B:B, B1304, MasterSheet!D:D, C1304, MasterSheet!H:H, D1304)</f>
        <v>1</v>
      </c>
      <c r="G1304" s="22">
        <f t="shared" si="81"/>
        <v>23531.199999999997</v>
      </c>
      <c r="H1304" s="26">
        <f>SUMIFS(MasterSheet!K:K, MasterSheet!B:B, B1304, MasterSheet!D:D, C1304, MasterSheet!H:H, D1304)</f>
        <v>1</v>
      </c>
      <c r="I1304" s="26">
        <f t="shared" si="82"/>
        <v>23531.199999999997</v>
      </c>
      <c r="J1304" s="28">
        <f>SUMIFS(MasterSheet!L:L, MasterSheet!B:B, B1304, MasterSheet!D:D, C1304, MasterSheet!H:H, D1304)</f>
        <v>0</v>
      </c>
      <c r="K1304" s="28">
        <f t="shared" si="83"/>
        <v>0</v>
      </c>
      <c r="L1304" s="21" t="str">
        <f>UPPER(VLOOKUP(D1304,MasterSheet!H:U,14,))</f>
        <v>BIOLEGEND</v>
      </c>
    </row>
    <row r="1305" spans="1:12" x14ac:dyDescent="0.25">
      <c r="A1305" s="21" t="str">
        <f t="shared" si="80"/>
        <v>BIOLEGEND</v>
      </c>
      <c r="B1305" s="21" t="str">
        <v>EED117194</v>
      </c>
      <c r="C1305" s="30">
        <v>45856</v>
      </c>
      <c r="D1305" s="21">
        <v>358610</v>
      </c>
      <c r="E1305" s="21">
        <f>_xlfn.XLOOKUP(D1305,MasterSheet!H:H,MasterSheet!F:F)</f>
        <v>28710</v>
      </c>
      <c r="F1305" s="22">
        <f>SUMIFS(MasterSheet!J:J, MasterSheet!B:B, B1305, MasterSheet!D:D, C1305, MasterSheet!H:H, D1305)</f>
        <v>1</v>
      </c>
      <c r="G1305" s="22">
        <f t="shared" si="81"/>
        <v>28710</v>
      </c>
      <c r="H1305" s="26">
        <f>SUMIFS(MasterSheet!K:K, MasterSheet!B:B, B1305, MasterSheet!D:D, C1305, MasterSheet!H:H, D1305)</f>
        <v>1</v>
      </c>
      <c r="I1305" s="26">
        <f t="shared" si="82"/>
        <v>28710</v>
      </c>
      <c r="J1305" s="28">
        <f>SUMIFS(MasterSheet!L:L, MasterSheet!B:B, B1305, MasterSheet!D:D, C1305, MasterSheet!H:H, D1305)</f>
        <v>0</v>
      </c>
      <c r="K1305" s="28">
        <f t="shared" si="83"/>
        <v>0</v>
      </c>
      <c r="L1305" s="21" t="str">
        <f>UPPER(VLOOKUP(D1305,MasterSheet!H:U,14,))</f>
        <v>BIOLEGEND</v>
      </c>
    </row>
    <row r="1306" spans="1:12" x14ac:dyDescent="0.25">
      <c r="A1306" s="21" t="str">
        <f t="shared" si="80"/>
        <v>BIOLEGEND</v>
      </c>
      <c r="B1306" s="21" t="str">
        <v>EED117194</v>
      </c>
      <c r="C1306" s="30">
        <v>45856</v>
      </c>
      <c r="D1306" s="21">
        <v>363210</v>
      </c>
      <c r="E1306" s="21">
        <f>_xlfn.XLOOKUP(D1306,MasterSheet!H:H,MasterSheet!F:F)</f>
        <v>22792</v>
      </c>
      <c r="F1306" s="22">
        <f>SUMIFS(MasterSheet!J:J, MasterSheet!B:B, B1306, MasterSheet!D:D, C1306, MasterSheet!H:H, D1306)</f>
        <v>1</v>
      </c>
      <c r="G1306" s="22">
        <f t="shared" si="81"/>
        <v>22792</v>
      </c>
      <c r="H1306" s="26">
        <f>SUMIFS(MasterSheet!K:K, MasterSheet!B:B, B1306, MasterSheet!D:D, C1306, MasterSheet!H:H, D1306)</f>
        <v>1</v>
      </c>
      <c r="I1306" s="26">
        <f t="shared" si="82"/>
        <v>22792</v>
      </c>
      <c r="J1306" s="28">
        <f>SUMIFS(MasterSheet!L:L, MasterSheet!B:B, B1306, MasterSheet!D:D, C1306, MasterSheet!H:H, D1306)</f>
        <v>0</v>
      </c>
      <c r="K1306" s="28">
        <f t="shared" si="83"/>
        <v>0</v>
      </c>
      <c r="L1306" s="21" t="str">
        <f>UPPER(VLOOKUP(D1306,MasterSheet!H:U,14,))</f>
        <v>BIOLEGEND</v>
      </c>
    </row>
    <row r="1307" spans="1:12" x14ac:dyDescent="0.25">
      <c r="A1307" s="21" t="str">
        <f t="shared" si="80"/>
        <v>BIOLEGEND</v>
      </c>
      <c r="B1307" s="21" t="str">
        <v>EED117194</v>
      </c>
      <c r="C1307" s="30">
        <v>45856</v>
      </c>
      <c r="D1307" s="21">
        <v>366608</v>
      </c>
      <c r="E1307" s="21">
        <f>_xlfn.XLOOKUP(D1307,MasterSheet!H:H,MasterSheet!F:F)</f>
        <v>16139.2</v>
      </c>
      <c r="F1307" s="22">
        <f>SUMIFS(MasterSheet!J:J, MasterSheet!B:B, B1307, MasterSheet!D:D, C1307, MasterSheet!H:H, D1307)</f>
        <v>1</v>
      </c>
      <c r="G1307" s="22">
        <f t="shared" si="81"/>
        <v>16139.2</v>
      </c>
      <c r="H1307" s="26">
        <f>SUMIFS(MasterSheet!K:K, MasterSheet!B:B, B1307, MasterSheet!D:D, C1307, MasterSheet!H:H, D1307)</f>
        <v>1</v>
      </c>
      <c r="I1307" s="26">
        <f t="shared" si="82"/>
        <v>16139.2</v>
      </c>
      <c r="J1307" s="28">
        <f>SUMIFS(MasterSheet!L:L, MasterSheet!B:B, B1307, MasterSheet!D:D, C1307, MasterSheet!H:H, D1307)</f>
        <v>0</v>
      </c>
      <c r="K1307" s="28">
        <f t="shared" si="83"/>
        <v>0</v>
      </c>
      <c r="L1307" s="21" t="str">
        <f>UPPER(VLOOKUP(D1307,MasterSheet!H:U,14,))</f>
        <v>BIOLEGEND</v>
      </c>
    </row>
    <row r="1308" spans="1:12" x14ac:dyDescent="0.25">
      <c r="A1308" s="21" t="str">
        <f t="shared" si="80"/>
        <v>BIOLEGEND</v>
      </c>
      <c r="B1308" s="21" t="str">
        <v>EED117194</v>
      </c>
      <c r="C1308" s="30">
        <v>45856</v>
      </c>
      <c r="D1308" s="21">
        <v>367004</v>
      </c>
      <c r="E1308" s="21">
        <f>_xlfn.XLOOKUP(D1308,MasterSheet!H:H,MasterSheet!F:F)</f>
        <v>22176</v>
      </c>
      <c r="F1308" s="22">
        <f>SUMIFS(MasterSheet!J:J, MasterSheet!B:B, B1308, MasterSheet!D:D, C1308, MasterSheet!H:H, D1308)</f>
        <v>1</v>
      </c>
      <c r="G1308" s="22">
        <f t="shared" si="81"/>
        <v>22176</v>
      </c>
      <c r="H1308" s="26">
        <f>SUMIFS(MasterSheet!K:K, MasterSheet!B:B, B1308, MasterSheet!D:D, C1308, MasterSheet!H:H, D1308)</f>
        <v>1</v>
      </c>
      <c r="I1308" s="26">
        <f t="shared" si="82"/>
        <v>22176</v>
      </c>
      <c r="J1308" s="28">
        <f>SUMIFS(MasterSheet!L:L, MasterSheet!B:B, B1308, MasterSheet!D:D, C1308, MasterSheet!H:H, D1308)</f>
        <v>0</v>
      </c>
      <c r="K1308" s="28">
        <f t="shared" si="83"/>
        <v>0</v>
      </c>
      <c r="L1308" s="21" t="str">
        <f>UPPER(VLOOKUP(D1308,MasterSheet!H:U,14,))</f>
        <v>BIOLEGEND</v>
      </c>
    </row>
    <row r="1309" spans="1:12" x14ac:dyDescent="0.25">
      <c r="A1309" s="21" t="str">
        <f t="shared" si="80"/>
        <v>BIOLEGEND</v>
      </c>
      <c r="B1309" s="21" t="str">
        <v>EED117194</v>
      </c>
      <c r="C1309" s="30">
        <v>45856</v>
      </c>
      <c r="D1309" s="21">
        <v>368526</v>
      </c>
      <c r="E1309" s="21">
        <f>_xlfn.XLOOKUP(D1309,MasterSheet!H:H,MasterSheet!F:F)</f>
        <v>26862</v>
      </c>
      <c r="F1309" s="22">
        <f>SUMIFS(MasterSheet!J:J, MasterSheet!B:B, B1309, MasterSheet!D:D, C1309, MasterSheet!H:H, D1309)</f>
        <v>1</v>
      </c>
      <c r="G1309" s="22">
        <f t="shared" si="81"/>
        <v>26862</v>
      </c>
      <c r="H1309" s="26">
        <f>SUMIFS(MasterSheet!K:K, MasterSheet!B:B, B1309, MasterSheet!D:D, C1309, MasterSheet!H:H, D1309)</f>
        <v>1</v>
      </c>
      <c r="I1309" s="26">
        <f t="shared" si="82"/>
        <v>26862</v>
      </c>
      <c r="J1309" s="28">
        <f>SUMIFS(MasterSheet!L:L, MasterSheet!B:B, B1309, MasterSheet!D:D, C1309, MasterSheet!H:H, D1309)</f>
        <v>0</v>
      </c>
      <c r="K1309" s="28">
        <f t="shared" si="83"/>
        <v>0</v>
      </c>
      <c r="L1309" s="21" t="str">
        <f>UPPER(VLOOKUP(D1309,MasterSheet!H:U,14,))</f>
        <v>BIOLEGEND</v>
      </c>
    </row>
    <row r="1310" spans="1:12" x14ac:dyDescent="0.25">
      <c r="A1310" s="21" t="str">
        <f t="shared" si="80"/>
        <v>BIOLEGEND</v>
      </c>
      <c r="B1310" s="21" t="str">
        <v>EED117194</v>
      </c>
      <c r="C1310" s="30">
        <v>45856</v>
      </c>
      <c r="D1310" s="21">
        <v>368532</v>
      </c>
      <c r="E1310" s="21">
        <f>_xlfn.XLOOKUP(D1310,MasterSheet!H:H,MasterSheet!F:F)</f>
        <v>17309.599999999999</v>
      </c>
      <c r="F1310" s="22">
        <f>SUMIFS(MasterSheet!J:J, MasterSheet!B:B, B1310, MasterSheet!D:D, C1310, MasterSheet!H:H, D1310)</f>
        <v>1</v>
      </c>
      <c r="G1310" s="22">
        <f t="shared" si="81"/>
        <v>17309.599999999999</v>
      </c>
      <c r="H1310" s="26">
        <f>SUMIFS(MasterSheet!K:K, MasterSheet!B:B, B1310, MasterSheet!D:D, C1310, MasterSheet!H:H, D1310)</f>
        <v>1</v>
      </c>
      <c r="I1310" s="26">
        <f t="shared" si="82"/>
        <v>17309.599999999999</v>
      </c>
      <c r="J1310" s="28">
        <f>SUMIFS(MasterSheet!L:L, MasterSheet!B:B, B1310, MasterSheet!D:D, C1310, MasterSheet!H:H, D1310)</f>
        <v>0</v>
      </c>
      <c r="K1310" s="28">
        <f t="shared" si="83"/>
        <v>0</v>
      </c>
      <c r="L1310" s="21" t="str">
        <f>UPPER(VLOOKUP(D1310,MasterSheet!H:U,14,))</f>
        <v>BIOLEGEND</v>
      </c>
    </row>
    <row r="1311" spans="1:12" x14ac:dyDescent="0.25">
      <c r="A1311" s="21" t="str">
        <f t="shared" si="80"/>
        <v>BIOLEGEND</v>
      </c>
      <c r="B1311" s="21" t="str">
        <v>EED117194</v>
      </c>
      <c r="C1311" s="30">
        <v>45856</v>
      </c>
      <c r="D1311" s="21">
        <v>369324</v>
      </c>
      <c r="E1311" s="21">
        <f>_xlfn.XLOOKUP(D1311,MasterSheet!H:H,MasterSheet!F:F)</f>
        <v>27258</v>
      </c>
      <c r="F1311" s="22">
        <f>SUMIFS(MasterSheet!J:J, MasterSheet!B:B, B1311, MasterSheet!D:D, C1311, MasterSheet!H:H, D1311)</f>
        <v>1</v>
      </c>
      <c r="G1311" s="22">
        <f t="shared" si="81"/>
        <v>27258</v>
      </c>
      <c r="H1311" s="26">
        <f>SUMIFS(MasterSheet!K:K, MasterSheet!B:B, B1311, MasterSheet!D:D, C1311, MasterSheet!H:H, D1311)</f>
        <v>1</v>
      </c>
      <c r="I1311" s="26">
        <f t="shared" si="82"/>
        <v>27258</v>
      </c>
      <c r="J1311" s="28">
        <f>SUMIFS(MasterSheet!L:L, MasterSheet!B:B, B1311, MasterSheet!D:D, C1311, MasterSheet!H:H, D1311)</f>
        <v>0</v>
      </c>
      <c r="K1311" s="28">
        <f t="shared" si="83"/>
        <v>0</v>
      </c>
      <c r="L1311" s="21" t="str">
        <f>UPPER(VLOOKUP(D1311,MasterSheet!H:U,14,))</f>
        <v>BIOLEGEND</v>
      </c>
    </row>
    <row r="1312" spans="1:12" x14ac:dyDescent="0.25">
      <c r="A1312" s="21" t="str">
        <f t="shared" si="80"/>
        <v>BIOLEGEND</v>
      </c>
      <c r="B1312" s="21" t="str">
        <v>EED117194</v>
      </c>
      <c r="C1312" s="30">
        <v>45856</v>
      </c>
      <c r="D1312" s="21">
        <v>369505</v>
      </c>
      <c r="E1312" s="21">
        <f>_xlfn.XLOOKUP(D1312,MasterSheet!H:H,MasterSheet!F:F)</f>
        <v>8993.6</v>
      </c>
      <c r="F1312" s="22">
        <f>SUMIFS(MasterSheet!J:J, MasterSheet!B:B, B1312, MasterSheet!D:D, C1312, MasterSheet!H:H, D1312)</f>
        <v>1</v>
      </c>
      <c r="G1312" s="22">
        <f t="shared" si="81"/>
        <v>8993.6</v>
      </c>
      <c r="H1312" s="26">
        <f>SUMIFS(MasterSheet!K:K, MasterSheet!B:B, B1312, MasterSheet!D:D, C1312, MasterSheet!H:H, D1312)</f>
        <v>1</v>
      </c>
      <c r="I1312" s="26">
        <f t="shared" si="82"/>
        <v>8993.6</v>
      </c>
      <c r="J1312" s="28">
        <f>SUMIFS(MasterSheet!L:L, MasterSheet!B:B, B1312, MasterSheet!D:D, C1312, MasterSheet!H:H, D1312)</f>
        <v>0</v>
      </c>
      <c r="K1312" s="28">
        <f t="shared" si="83"/>
        <v>0</v>
      </c>
      <c r="L1312" s="21" t="str">
        <f>UPPER(VLOOKUP(D1312,MasterSheet!H:U,14,))</f>
        <v>BIOLEGEND</v>
      </c>
    </row>
    <row r="1313" spans="1:12" x14ac:dyDescent="0.25">
      <c r="A1313" s="21" t="str">
        <f t="shared" si="80"/>
        <v>BIOLEGEND</v>
      </c>
      <c r="B1313" s="21" t="str">
        <v>EED117194</v>
      </c>
      <c r="C1313" s="30">
        <v>45856</v>
      </c>
      <c r="D1313" s="21">
        <v>372710</v>
      </c>
      <c r="E1313" s="21">
        <f>_xlfn.XLOOKUP(D1313,MasterSheet!H:H,MasterSheet!F:F)</f>
        <v>28710</v>
      </c>
      <c r="F1313" s="22">
        <f>SUMIFS(MasterSheet!J:J, MasterSheet!B:B, B1313, MasterSheet!D:D, C1313, MasterSheet!H:H, D1313)</f>
        <v>1</v>
      </c>
      <c r="G1313" s="22">
        <f t="shared" si="81"/>
        <v>28710</v>
      </c>
      <c r="H1313" s="26">
        <f>SUMIFS(MasterSheet!K:K, MasterSheet!B:B, B1313, MasterSheet!D:D, C1313, MasterSheet!H:H, D1313)</f>
        <v>1</v>
      </c>
      <c r="I1313" s="26">
        <f t="shared" si="82"/>
        <v>28710</v>
      </c>
      <c r="J1313" s="28">
        <f>SUMIFS(MasterSheet!L:L, MasterSheet!B:B, B1313, MasterSheet!D:D, C1313, MasterSheet!H:H, D1313)</f>
        <v>0</v>
      </c>
      <c r="K1313" s="28">
        <f t="shared" si="83"/>
        <v>0</v>
      </c>
      <c r="L1313" s="21" t="str">
        <f>UPPER(VLOOKUP(D1313,MasterSheet!H:U,14,))</f>
        <v>BIOLEGEND</v>
      </c>
    </row>
    <row r="1314" spans="1:12" x14ac:dyDescent="0.25">
      <c r="A1314" s="21" t="str">
        <f t="shared" si="80"/>
        <v>BIOLEGEND</v>
      </c>
      <c r="B1314" s="21" t="str">
        <v>EED117194</v>
      </c>
      <c r="C1314" s="30">
        <v>45856</v>
      </c>
      <c r="D1314" s="21">
        <v>381506</v>
      </c>
      <c r="E1314" s="21">
        <f>_xlfn.XLOOKUP(D1314,MasterSheet!H:H,MasterSheet!F:F)</f>
        <v>21067.200000000001</v>
      </c>
      <c r="F1314" s="22">
        <f>SUMIFS(MasterSheet!J:J, MasterSheet!B:B, B1314, MasterSheet!D:D, C1314, MasterSheet!H:H, D1314)</f>
        <v>1</v>
      </c>
      <c r="G1314" s="22">
        <f t="shared" si="81"/>
        <v>21067.200000000001</v>
      </c>
      <c r="H1314" s="26">
        <f>SUMIFS(MasterSheet!K:K, MasterSheet!B:B, B1314, MasterSheet!D:D, C1314, MasterSheet!H:H, D1314)</f>
        <v>1</v>
      </c>
      <c r="I1314" s="26">
        <f t="shared" si="82"/>
        <v>21067.200000000001</v>
      </c>
      <c r="J1314" s="28">
        <f>SUMIFS(MasterSheet!L:L, MasterSheet!B:B, B1314, MasterSheet!D:D, C1314, MasterSheet!H:H, D1314)</f>
        <v>0</v>
      </c>
      <c r="K1314" s="28">
        <f t="shared" si="83"/>
        <v>0</v>
      </c>
      <c r="L1314" s="21" t="str">
        <f>UPPER(VLOOKUP(D1314,MasterSheet!H:U,14,))</f>
        <v>BIOLEGEND</v>
      </c>
    </row>
    <row r="1315" spans="1:12" x14ac:dyDescent="0.25">
      <c r="A1315" s="21" t="str">
        <f t="shared" si="80"/>
        <v>BIOLEGEND</v>
      </c>
      <c r="B1315" s="21" t="str">
        <v>EED117194</v>
      </c>
      <c r="C1315" s="30">
        <v>45856</v>
      </c>
      <c r="D1315" s="21">
        <v>384704</v>
      </c>
      <c r="E1315" s="21">
        <f>_xlfn.XLOOKUP(D1315,MasterSheet!H:H,MasterSheet!F:F)</f>
        <v>22360.799999999999</v>
      </c>
      <c r="F1315" s="22">
        <f>SUMIFS(MasterSheet!J:J, MasterSheet!B:B, B1315, MasterSheet!D:D, C1315, MasterSheet!H:H, D1315)</f>
        <v>1</v>
      </c>
      <c r="G1315" s="22">
        <f t="shared" si="81"/>
        <v>22360.799999999999</v>
      </c>
      <c r="H1315" s="26">
        <f>SUMIFS(MasterSheet!K:K, MasterSheet!B:B, B1315, MasterSheet!D:D, C1315, MasterSheet!H:H, D1315)</f>
        <v>1</v>
      </c>
      <c r="I1315" s="26">
        <f t="shared" si="82"/>
        <v>22360.799999999999</v>
      </c>
      <c r="J1315" s="28">
        <f>SUMIFS(MasterSheet!L:L, MasterSheet!B:B, B1315, MasterSheet!D:D, C1315, MasterSheet!H:H, D1315)</f>
        <v>0</v>
      </c>
      <c r="K1315" s="28">
        <f t="shared" si="83"/>
        <v>0</v>
      </c>
      <c r="L1315" s="21" t="str">
        <f>UPPER(VLOOKUP(D1315,MasterSheet!H:U,14,))</f>
        <v>BIOLEGEND</v>
      </c>
    </row>
    <row r="1316" spans="1:12" x14ac:dyDescent="0.25">
      <c r="A1316" s="21" t="str">
        <f t="shared" si="80"/>
        <v>BIOLEGEND</v>
      </c>
      <c r="B1316" s="21" t="str">
        <v>EED117194</v>
      </c>
      <c r="C1316" s="30">
        <v>45856</v>
      </c>
      <c r="D1316" s="21">
        <v>392204</v>
      </c>
      <c r="E1316" s="21">
        <f>_xlfn.XLOOKUP(D1316,MasterSheet!H:H,MasterSheet!F:F)</f>
        <v>20020</v>
      </c>
      <c r="F1316" s="22">
        <f>SUMIFS(MasterSheet!J:J, MasterSheet!B:B, B1316, MasterSheet!D:D, C1316, MasterSheet!H:H, D1316)</f>
        <v>1</v>
      </c>
      <c r="G1316" s="22">
        <f t="shared" si="81"/>
        <v>20020</v>
      </c>
      <c r="H1316" s="26">
        <f>SUMIFS(MasterSheet!K:K, MasterSheet!B:B, B1316, MasterSheet!D:D, C1316, MasterSheet!H:H, D1316)</f>
        <v>1</v>
      </c>
      <c r="I1316" s="26">
        <f t="shared" si="82"/>
        <v>20020</v>
      </c>
      <c r="J1316" s="28">
        <f>SUMIFS(MasterSheet!L:L, MasterSheet!B:B, B1316, MasterSheet!D:D, C1316, MasterSheet!H:H, D1316)</f>
        <v>0</v>
      </c>
      <c r="K1316" s="28">
        <f t="shared" si="83"/>
        <v>0</v>
      </c>
      <c r="L1316" s="21" t="str">
        <f>UPPER(VLOOKUP(D1316,MasterSheet!H:U,14,))</f>
        <v>BIOLEGEND</v>
      </c>
    </row>
    <row r="1317" spans="1:12" x14ac:dyDescent="0.25">
      <c r="A1317" s="21" t="str">
        <f t="shared" si="80"/>
        <v>BIOLEGEND</v>
      </c>
      <c r="B1317" s="21" t="str">
        <v>EED117194</v>
      </c>
      <c r="C1317" s="30">
        <v>45856</v>
      </c>
      <c r="D1317" s="21">
        <v>400112</v>
      </c>
      <c r="E1317" s="21">
        <f>_xlfn.XLOOKUP(D1317,MasterSheet!H:H,MasterSheet!F:F)</f>
        <v>4743.2</v>
      </c>
      <c r="F1317" s="22">
        <f>SUMIFS(MasterSheet!J:J, MasterSheet!B:B, B1317, MasterSheet!D:D, C1317, MasterSheet!H:H, D1317)</f>
        <v>1</v>
      </c>
      <c r="G1317" s="22">
        <f t="shared" si="81"/>
        <v>4743.2</v>
      </c>
      <c r="H1317" s="26">
        <f>SUMIFS(MasterSheet!K:K, MasterSheet!B:B, B1317, MasterSheet!D:D, C1317, MasterSheet!H:H, D1317)</f>
        <v>1</v>
      </c>
      <c r="I1317" s="26">
        <f t="shared" si="82"/>
        <v>4743.2</v>
      </c>
      <c r="J1317" s="28">
        <f>SUMIFS(MasterSheet!L:L, MasterSheet!B:B, B1317, MasterSheet!D:D, C1317, MasterSheet!H:H, D1317)</f>
        <v>0</v>
      </c>
      <c r="K1317" s="28">
        <f t="shared" si="83"/>
        <v>0</v>
      </c>
      <c r="L1317" s="21" t="str">
        <f>UPPER(VLOOKUP(D1317,MasterSheet!H:U,14,))</f>
        <v>BIOLEGEND</v>
      </c>
    </row>
    <row r="1318" spans="1:12" x14ac:dyDescent="0.25">
      <c r="A1318" s="21" t="str">
        <f t="shared" si="80"/>
        <v>BIOLEGEND</v>
      </c>
      <c r="B1318" s="21" t="str">
        <v>EED117194</v>
      </c>
      <c r="C1318" s="30">
        <v>45856</v>
      </c>
      <c r="D1318" s="21">
        <v>400113</v>
      </c>
      <c r="E1318" s="21">
        <f>_xlfn.XLOOKUP(D1318,MasterSheet!H:H,MasterSheet!F:F)</f>
        <v>3757.6000000000004</v>
      </c>
      <c r="F1318" s="22">
        <f>SUMIFS(MasterSheet!J:J, MasterSheet!B:B, B1318, MasterSheet!D:D, C1318, MasterSheet!H:H, D1318)</f>
        <v>1</v>
      </c>
      <c r="G1318" s="22">
        <f t="shared" si="81"/>
        <v>3757.6000000000004</v>
      </c>
      <c r="H1318" s="26">
        <f>SUMIFS(MasterSheet!K:K, MasterSheet!B:B, B1318, MasterSheet!D:D, C1318, MasterSheet!H:H, D1318)</f>
        <v>1</v>
      </c>
      <c r="I1318" s="26">
        <f t="shared" si="82"/>
        <v>3757.6000000000004</v>
      </c>
      <c r="J1318" s="28">
        <f>SUMIFS(MasterSheet!L:L, MasterSheet!B:B, B1318, MasterSheet!D:D, C1318, MasterSheet!H:H, D1318)</f>
        <v>0</v>
      </c>
      <c r="K1318" s="28">
        <f t="shared" si="83"/>
        <v>0</v>
      </c>
      <c r="L1318" s="21" t="str">
        <f>UPPER(VLOOKUP(D1318,MasterSheet!H:U,14,))</f>
        <v>BIOLEGEND</v>
      </c>
    </row>
    <row r="1319" spans="1:12" x14ac:dyDescent="0.25">
      <c r="A1319" s="21" t="str">
        <f t="shared" si="80"/>
        <v>BIOLEGEND</v>
      </c>
      <c r="B1319" s="21" t="str">
        <v>EED117194</v>
      </c>
      <c r="C1319" s="30">
        <v>45856</v>
      </c>
      <c r="D1319" s="21">
        <v>400114</v>
      </c>
      <c r="E1319" s="21">
        <f>_xlfn.XLOOKUP(D1319,MasterSheet!H:H,MasterSheet!F:F)</f>
        <v>6811.2000000000007</v>
      </c>
      <c r="F1319" s="22">
        <f>SUMIFS(MasterSheet!J:J, MasterSheet!B:B, B1319, MasterSheet!D:D, C1319, MasterSheet!H:H, D1319)</f>
        <v>1</v>
      </c>
      <c r="G1319" s="22">
        <f t="shared" si="81"/>
        <v>6811.2000000000007</v>
      </c>
      <c r="H1319" s="26">
        <f>SUMIFS(MasterSheet!K:K, MasterSheet!B:B, B1319, MasterSheet!D:D, C1319, MasterSheet!H:H, D1319)</f>
        <v>1</v>
      </c>
      <c r="I1319" s="26">
        <f t="shared" si="82"/>
        <v>6811.2000000000007</v>
      </c>
      <c r="J1319" s="28">
        <f>SUMIFS(MasterSheet!L:L, MasterSheet!B:B, B1319, MasterSheet!D:D, C1319, MasterSheet!H:H, D1319)</f>
        <v>0</v>
      </c>
      <c r="K1319" s="28">
        <f t="shared" si="83"/>
        <v>0</v>
      </c>
      <c r="L1319" s="21" t="str">
        <f>UPPER(VLOOKUP(D1319,MasterSheet!H:U,14,))</f>
        <v>BIOLEGEND</v>
      </c>
    </row>
    <row r="1320" spans="1:12" x14ac:dyDescent="0.25">
      <c r="A1320" s="21" t="str">
        <f t="shared" si="80"/>
        <v>BIOLEGEND</v>
      </c>
      <c r="B1320" s="21" t="str">
        <v>EED117194</v>
      </c>
      <c r="C1320" s="30">
        <v>45856</v>
      </c>
      <c r="D1320" s="21">
        <v>400125</v>
      </c>
      <c r="E1320" s="21">
        <f>_xlfn.XLOOKUP(D1320,MasterSheet!H:H,MasterSheet!F:F)</f>
        <v>6529.6</v>
      </c>
      <c r="F1320" s="22">
        <f>SUMIFS(MasterSheet!J:J, MasterSheet!B:B, B1320, MasterSheet!D:D, C1320, MasterSheet!H:H, D1320)</f>
        <v>1</v>
      </c>
      <c r="G1320" s="22">
        <f t="shared" si="81"/>
        <v>6529.6</v>
      </c>
      <c r="H1320" s="26">
        <f>SUMIFS(MasterSheet!K:K, MasterSheet!B:B, B1320, MasterSheet!D:D, C1320, MasterSheet!H:H, D1320)</f>
        <v>1</v>
      </c>
      <c r="I1320" s="26">
        <f t="shared" si="82"/>
        <v>6529.6</v>
      </c>
      <c r="J1320" s="28">
        <f>SUMIFS(MasterSheet!L:L, MasterSheet!B:B, B1320, MasterSheet!D:D, C1320, MasterSheet!H:H, D1320)</f>
        <v>0</v>
      </c>
      <c r="K1320" s="28">
        <f t="shared" si="83"/>
        <v>0</v>
      </c>
      <c r="L1320" s="21" t="str">
        <f>UPPER(VLOOKUP(D1320,MasterSheet!H:U,14,))</f>
        <v>BIOLEGEND</v>
      </c>
    </row>
    <row r="1321" spans="1:12" x14ac:dyDescent="0.25">
      <c r="A1321" s="21" t="str">
        <f t="shared" si="80"/>
        <v>BIOLEGEND</v>
      </c>
      <c r="B1321" s="21" t="str">
        <v>EED117194</v>
      </c>
      <c r="C1321" s="30">
        <v>45856</v>
      </c>
      <c r="D1321" s="21">
        <v>400128</v>
      </c>
      <c r="E1321" s="21">
        <f>_xlfn.XLOOKUP(D1321,MasterSheet!H:H,MasterSheet!F:F)</f>
        <v>11026.4</v>
      </c>
      <c r="F1321" s="22">
        <f>SUMIFS(MasterSheet!J:J, MasterSheet!B:B, B1321, MasterSheet!D:D, C1321, MasterSheet!H:H, D1321)</f>
        <v>2</v>
      </c>
      <c r="G1321" s="22">
        <f t="shared" si="81"/>
        <v>22052.799999999999</v>
      </c>
      <c r="H1321" s="26">
        <f>SUMIFS(MasterSheet!K:K, MasterSheet!B:B, B1321, MasterSheet!D:D, C1321, MasterSheet!H:H, D1321)</f>
        <v>2</v>
      </c>
      <c r="I1321" s="26">
        <f t="shared" si="82"/>
        <v>22052.799999999999</v>
      </c>
      <c r="J1321" s="28">
        <f>SUMIFS(MasterSheet!L:L, MasterSheet!B:B, B1321, MasterSheet!D:D, C1321, MasterSheet!H:H, D1321)</f>
        <v>0</v>
      </c>
      <c r="K1321" s="28">
        <f t="shared" si="83"/>
        <v>0</v>
      </c>
      <c r="L1321" s="21" t="str">
        <f>UPPER(VLOOKUP(D1321,MasterSheet!H:U,14,))</f>
        <v>BIOLEGEND</v>
      </c>
    </row>
    <row r="1322" spans="1:12" x14ac:dyDescent="0.25">
      <c r="A1322" s="21" t="str">
        <f t="shared" si="80"/>
        <v>BIOLEGEND</v>
      </c>
      <c r="B1322" s="21" t="str">
        <v>EED117194</v>
      </c>
      <c r="C1322" s="30">
        <v>45856</v>
      </c>
      <c r="D1322" s="21">
        <v>400130</v>
      </c>
      <c r="E1322" s="21">
        <f>_xlfn.XLOOKUP(D1322,MasterSheet!H:H,MasterSheet!F:F)</f>
        <v>12874.400000000001</v>
      </c>
      <c r="F1322" s="22">
        <f>SUMIFS(MasterSheet!J:J, MasterSheet!B:B, B1322, MasterSheet!D:D, C1322, MasterSheet!H:H, D1322)</f>
        <v>1</v>
      </c>
      <c r="G1322" s="22">
        <f t="shared" si="81"/>
        <v>12874.400000000001</v>
      </c>
      <c r="H1322" s="26">
        <f>SUMIFS(MasterSheet!K:K, MasterSheet!B:B, B1322, MasterSheet!D:D, C1322, MasterSheet!H:H, D1322)</f>
        <v>1</v>
      </c>
      <c r="I1322" s="26">
        <f t="shared" si="82"/>
        <v>12874.400000000001</v>
      </c>
      <c r="J1322" s="28">
        <f>SUMIFS(MasterSheet!L:L, MasterSheet!B:B, B1322, MasterSheet!D:D, C1322, MasterSheet!H:H, D1322)</f>
        <v>0</v>
      </c>
      <c r="K1322" s="28">
        <f t="shared" si="83"/>
        <v>0</v>
      </c>
      <c r="L1322" s="21" t="str">
        <f>UPPER(VLOOKUP(D1322,MasterSheet!H:U,14,))</f>
        <v>BIOLEGEND</v>
      </c>
    </row>
    <row r="1323" spans="1:12" x14ac:dyDescent="0.25">
      <c r="A1323" s="21" t="str">
        <f t="shared" si="80"/>
        <v>BIOLEGEND</v>
      </c>
      <c r="B1323" s="21" t="str">
        <v>EED117194</v>
      </c>
      <c r="C1323" s="30">
        <v>45856</v>
      </c>
      <c r="D1323" s="21">
        <v>400151</v>
      </c>
      <c r="E1323" s="21">
        <f>_xlfn.XLOOKUP(D1323,MasterSheet!H:H,MasterSheet!F:F)</f>
        <v>15892.8</v>
      </c>
      <c r="F1323" s="22">
        <f>SUMIFS(MasterSheet!J:J, MasterSheet!B:B, B1323, MasterSheet!D:D, C1323, MasterSheet!H:H, D1323)</f>
        <v>1</v>
      </c>
      <c r="G1323" s="22">
        <f t="shared" si="81"/>
        <v>15892.8</v>
      </c>
      <c r="H1323" s="26">
        <f>SUMIFS(MasterSheet!K:K, MasterSheet!B:B, B1323, MasterSheet!D:D, C1323, MasterSheet!H:H, D1323)</f>
        <v>1</v>
      </c>
      <c r="I1323" s="26">
        <f t="shared" si="82"/>
        <v>15892.8</v>
      </c>
      <c r="J1323" s="28">
        <f>SUMIFS(MasterSheet!L:L, MasterSheet!B:B, B1323, MasterSheet!D:D, C1323, MasterSheet!H:H, D1323)</f>
        <v>0</v>
      </c>
      <c r="K1323" s="28">
        <f t="shared" si="83"/>
        <v>0</v>
      </c>
      <c r="L1323" s="21" t="str">
        <f>UPPER(VLOOKUP(D1323,MasterSheet!H:U,14,))</f>
        <v>BIOLEGEND</v>
      </c>
    </row>
    <row r="1324" spans="1:12" x14ac:dyDescent="0.25">
      <c r="A1324" s="21" t="str">
        <f t="shared" si="80"/>
        <v>BIOLEGEND</v>
      </c>
      <c r="B1324" s="21" t="str">
        <v>EED117194</v>
      </c>
      <c r="C1324" s="30">
        <v>45856</v>
      </c>
      <c r="D1324" s="21">
        <v>400164</v>
      </c>
      <c r="E1324" s="21">
        <f>_xlfn.XLOOKUP(D1324,MasterSheet!H:H,MasterSheet!F:F)</f>
        <v>27258</v>
      </c>
      <c r="F1324" s="22">
        <f>SUMIFS(MasterSheet!J:J, MasterSheet!B:B, B1324, MasterSheet!D:D, C1324, MasterSheet!H:H, D1324)</f>
        <v>1</v>
      </c>
      <c r="G1324" s="22">
        <f t="shared" si="81"/>
        <v>27258</v>
      </c>
      <c r="H1324" s="26">
        <f>SUMIFS(MasterSheet!K:K, MasterSheet!B:B, B1324, MasterSheet!D:D, C1324, MasterSheet!H:H, D1324)</f>
        <v>1</v>
      </c>
      <c r="I1324" s="26">
        <f t="shared" si="82"/>
        <v>27258</v>
      </c>
      <c r="J1324" s="28">
        <f>SUMIFS(MasterSheet!L:L, MasterSheet!B:B, B1324, MasterSheet!D:D, C1324, MasterSheet!H:H, D1324)</f>
        <v>0</v>
      </c>
      <c r="K1324" s="28">
        <f t="shared" si="83"/>
        <v>0</v>
      </c>
      <c r="L1324" s="21" t="str">
        <f>UPPER(VLOOKUP(D1324,MasterSheet!H:U,14,))</f>
        <v>BIOLEGEND</v>
      </c>
    </row>
    <row r="1325" spans="1:12" x14ac:dyDescent="0.25">
      <c r="A1325" s="21" t="str">
        <f t="shared" si="80"/>
        <v>BIOLEGEND</v>
      </c>
      <c r="B1325" s="21" t="str">
        <v>EED117194</v>
      </c>
      <c r="C1325" s="30">
        <v>45856</v>
      </c>
      <c r="D1325" s="21">
        <v>400209</v>
      </c>
      <c r="E1325" s="21">
        <f>_xlfn.XLOOKUP(D1325,MasterSheet!H:H,MasterSheet!F:F)</f>
        <v>2895.2</v>
      </c>
      <c r="F1325" s="22">
        <f>SUMIFS(MasterSheet!J:J, MasterSheet!B:B, B1325, MasterSheet!D:D, C1325, MasterSheet!H:H, D1325)</f>
        <v>1</v>
      </c>
      <c r="G1325" s="22">
        <f t="shared" si="81"/>
        <v>2895.2</v>
      </c>
      <c r="H1325" s="26">
        <f>SUMIFS(MasterSheet!K:K, MasterSheet!B:B, B1325, MasterSheet!D:D, C1325, MasterSheet!H:H, D1325)</f>
        <v>1</v>
      </c>
      <c r="I1325" s="26">
        <f t="shared" si="82"/>
        <v>2895.2</v>
      </c>
      <c r="J1325" s="28">
        <f>SUMIFS(MasterSheet!L:L, MasterSheet!B:B, B1325, MasterSheet!D:D, C1325, MasterSheet!H:H, D1325)</f>
        <v>0</v>
      </c>
      <c r="K1325" s="28">
        <f t="shared" si="83"/>
        <v>0</v>
      </c>
      <c r="L1325" s="21" t="str">
        <f>UPPER(VLOOKUP(D1325,MasterSheet!H:U,14,))</f>
        <v>BIOLEGEND</v>
      </c>
    </row>
    <row r="1326" spans="1:12" x14ac:dyDescent="0.25">
      <c r="A1326" s="21" t="str">
        <f t="shared" si="80"/>
        <v>BIOLEGEND</v>
      </c>
      <c r="B1326" s="21" t="str">
        <v>EED117194</v>
      </c>
      <c r="C1326" s="30">
        <v>45856</v>
      </c>
      <c r="D1326" s="21">
        <v>400219</v>
      </c>
      <c r="E1326" s="21">
        <f>_xlfn.XLOOKUP(D1326,MasterSheet!H:H,MasterSheet!F:F)</f>
        <v>2217.6</v>
      </c>
      <c r="F1326" s="22">
        <f>SUMIFS(MasterSheet!J:J, MasterSheet!B:B, B1326, MasterSheet!D:D, C1326, MasterSheet!H:H, D1326)</f>
        <v>1</v>
      </c>
      <c r="G1326" s="22">
        <f t="shared" si="81"/>
        <v>2217.6</v>
      </c>
      <c r="H1326" s="26">
        <f>SUMIFS(MasterSheet!K:K, MasterSheet!B:B, B1326, MasterSheet!D:D, C1326, MasterSheet!H:H, D1326)</f>
        <v>1</v>
      </c>
      <c r="I1326" s="26">
        <f t="shared" si="82"/>
        <v>2217.6</v>
      </c>
      <c r="J1326" s="28">
        <f>SUMIFS(MasterSheet!L:L, MasterSheet!B:B, B1326, MasterSheet!D:D, C1326, MasterSheet!H:H, D1326)</f>
        <v>0</v>
      </c>
      <c r="K1326" s="28">
        <f t="shared" si="83"/>
        <v>0</v>
      </c>
      <c r="L1326" s="21" t="str">
        <f>UPPER(VLOOKUP(D1326,MasterSheet!H:U,14,))</f>
        <v>BIOLEGEND</v>
      </c>
    </row>
    <row r="1327" spans="1:12" x14ac:dyDescent="0.25">
      <c r="A1327" s="21" t="str">
        <f t="shared" si="80"/>
        <v>BIOLEGEND</v>
      </c>
      <c r="B1327" s="21" t="str">
        <v>EED117194</v>
      </c>
      <c r="C1327" s="30">
        <v>45856</v>
      </c>
      <c r="D1327" s="21">
        <v>400259</v>
      </c>
      <c r="E1327" s="21">
        <f>_xlfn.XLOOKUP(D1327,MasterSheet!H:H,MasterSheet!F:F)</f>
        <v>10890</v>
      </c>
      <c r="F1327" s="22">
        <f>SUMIFS(MasterSheet!J:J, MasterSheet!B:B, B1327, MasterSheet!D:D, C1327, MasterSheet!H:H, D1327)</f>
        <v>1</v>
      </c>
      <c r="G1327" s="22">
        <f t="shared" si="81"/>
        <v>10890</v>
      </c>
      <c r="H1327" s="26">
        <f>SUMIFS(MasterSheet!K:K, MasterSheet!B:B, B1327, MasterSheet!D:D, C1327, MasterSheet!H:H, D1327)</f>
        <v>1</v>
      </c>
      <c r="I1327" s="26">
        <f t="shared" si="82"/>
        <v>10890</v>
      </c>
      <c r="J1327" s="28">
        <f>SUMIFS(MasterSheet!L:L, MasterSheet!B:B, B1327, MasterSheet!D:D, C1327, MasterSheet!H:H, D1327)</f>
        <v>0</v>
      </c>
      <c r="K1327" s="28">
        <f t="shared" si="83"/>
        <v>0</v>
      </c>
      <c r="L1327" s="21" t="str">
        <f>UPPER(VLOOKUP(D1327,MasterSheet!H:U,14,))</f>
        <v>BIOLEGEND</v>
      </c>
    </row>
    <row r="1328" spans="1:12" x14ac:dyDescent="0.25">
      <c r="A1328" s="21" t="str">
        <f t="shared" si="80"/>
        <v>BIOLEGEND</v>
      </c>
      <c r="B1328" s="21" t="str">
        <v>EED117194</v>
      </c>
      <c r="C1328" s="30">
        <v>45856</v>
      </c>
      <c r="D1328" s="21">
        <v>400329</v>
      </c>
      <c r="E1328" s="21">
        <f>_xlfn.XLOOKUP(D1328,MasterSheet!H:H,MasterSheet!F:F)</f>
        <v>12689.599999999999</v>
      </c>
      <c r="F1328" s="22">
        <f>SUMIFS(MasterSheet!J:J, MasterSheet!B:B, B1328, MasterSheet!D:D, C1328, MasterSheet!H:H, D1328)</f>
        <v>1</v>
      </c>
      <c r="G1328" s="22">
        <f t="shared" si="81"/>
        <v>12689.599999999999</v>
      </c>
      <c r="H1328" s="26">
        <f>SUMIFS(MasterSheet!K:K, MasterSheet!B:B, B1328, MasterSheet!D:D, C1328, MasterSheet!H:H, D1328)</f>
        <v>1</v>
      </c>
      <c r="I1328" s="26">
        <f t="shared" si="82"/>
        <v>12689.599999999999</v>
      </c>
      <c r="J1328" s="28">
        <f>SUMIFS(MasterSheet!L:L, MasterSheet!B:B, B1328, MasterSheet!D:D, C1328, MasterSheet!H:H, D1328)</f>
        <v>0</v>
      </c>
      <c r="K1328" s="28">
        <f t="shared" si="83"/>
        <v>0</v>
      </c>
      <c r="L1328" s="21" t="str">
        <f>UPPER(VLOOKUP(D1328,MasterSheet!H:U,14,))</f>
        <v>BIOLEGEND</v>
      </c>
    </row>
    <row r="1329" spans="1:12" x14ac:dyDescent="0.25">
      <c r="A1329" s="21" t="str">
        <f t="shared" si="80"/>
        <v>BIOLEGEND</v>
      </c>
      <c r="B1329" s="21" t="str">
        <v>EED117194</v>
      </c>
      <c r="C1329" s="30">
        <v>45856</v>
      </c>
      <c r="D1329" s="21">
        <v>400406</v>
      </c>
      <c r="E1329" s="21">
        <f>_xlfn.XLOOKUP(D1329,MasterSheet!H:H,MasterSheet!F:F)</f>
        <v>10164</v>
      </c>
      <c r="F1329" s="22">
        <f>SUMIFS(MasterSheet!J:J, MasterSheet!B:B, B1329, MasterSheet!D:D, C1329, MasterSheet!H:H, D1329)</f>
        <v>1</v>
      </c>
      <c r="G1329" s="22">
        <f t="shared" si="81"/>
        <v>10164</v>
      </c>
      <c r="H1329" s="26">
        <f>SUMIFS(MasterSheet!K:K, MasterSheet!B:B, B1329, MasterSheet!D:D, C1329, MasterSheet!H:H, D1329)</f>
        <v>1</v>
      </c>
      <c r="I1329" s="26">
        <f t="shared" si="82"/>
        <v>10164</v>
      </c>
      <c r="J1329" s="28">
        <f>SUMIFS(MasterSheet!L:L, MasterSheet!B:B, B1329, MasterSheet!D:D, C1329, MasterSheet!H:H, D1329)</f>
        <v>0</v>
      </c>
      <c r="K1329" s="28">
        <f t="shared" si="83"/>
        <v>0</v>
      </c>
      <c r="L1329" s="21" t="str">
        <f>UPPER(VLOOKUP(D1329,MasterSheet!H:U,14,))</f>
        <v>BIOLEGEND</v>
      </c>
    </row>
    <row r="1330" spans="1:12" x14ac:dyDescent="0.25">
      <c r="A1330" s="21" t="str">
        <f t="shared" si="80"/>
        <v>BIOLEGEND</v>
      </c>
      <c r="B1330" s="21" t="str">
        <v>EED117194</v>
      </c>
      <c r="C1330" s="30">
        <v>45856</v>
      </c>
      <c r="D1330" s="21">
        <v>400417</v>
      </c>
      <c r="E1330" s="21">
        <f>_xlfn.XLOOKUP(D1330,MasterSheet!H:H,MasterSheet!F:F)</f>
        <v>10841.6</v>
      </c>
      <c r="F1330" s="22">
        <f>SUMIFS(MasterSheet!J:J, MasterSheet!B:B, B1330, MasterSheet!D:D, C1330, MasterSheet!H:H, D1330)</f>
        <v>1</v>
      </c>
      <c r="G1330" s="22">
        <f t="shared" si="81"/>
        <v>10841.6</v>
      </c>
      <c r="H1330" s="26">
        <f>SUMIFS(MasterSheet!K:K, MasterSheet!B:B, B1330, MasterSheet!D:D, C1330, MasterSheet!H:H, D1330)</f>
        <v>1</v>
      </c>
      <c r="I1330" s="26">
        <f t="shared" si="82"/>
        <v>10841.6</v>
      </c>
      <c r="J1330" s="28">
        <f>SUMIFS(MasterSheet!L:L, MasterSheet!B:B, B1330, MasterSheet!D:D, C1330, MasterSheet!H:H, D1330)</f>
        <v>0</v>
      </c>
      <c r="K1330" s="28">
        <f t="shared" si="83"/>
        <v>0</v>
      </c>
      <c r="L1330" s="21" t="str">
        <f>UPPER(VLOOKUP(D1330,MasterSheet!H:U,14,))</f>
        <v>BIOLEGEND</v>
      </c>
    </row>
    <row r="1331" spans="1:12" x14ac:dyDescent="0.25">
      <c r="A1331" s="21" t="str">
        <f t="shared" si="80"/>
        <v>BIOLEGEND</v>
      </c>
      <c r="B1331" s="21" t="str">
        <v>EED117194</v>
      </c>
      <c r="C1331" s="30">
        <v>45856</v>
      </c>
      <c r="D1331" s="21">
        <v>400435</v>
      </c>
      <c r="E1331" s="21">
        <f>_xlfn.XLOOKUP(D1331,MasterSheet!H:H,MasterSheet!F:F)</f>
        <v>10890</v>
      </c>
      <c r="F1331" s="22">
        <f>SUMIFS(MasterSheet!J:J, MasterSheet!B:B, B1331, MasterSheet!D:D, C1331, MasterSheet!H:H, D1331)</f>
        <v>2</v>
      </c>
      <c r="G1331" s="22">
        <f t="shared" si="81"/>
        <v>21780</v>
      </c>
      <c r="H1331" s="26">
        <f>SUMIFS(MasterSheet!K:K, MasterSheet!B:B, B1331, MasterSheet!D:D, C1331, MasterSheet!H:H, D1331)</f>
        <v>2</v>
      </c>
      <c r="I1331" s="26">
        <f t="shared" si="82"/>
        <v>21780</v>
      </c>
      <c r="J1331" s="28">
        <f>SUMIFS(MasterSheet!L:L, MasterSheet!B:B, B1331, MasterSheet!D:D, C1331, MasterSheet!H:H, D1331)</f>
        <v>0</v>
      </c>
      <c r="K1331" s="28">
        <f t="shared" si="83"/>
        <v>0</v>
      </c>
      <c r="L1331" s="21" t="str">
        <f>UPPER(VLOOKUP(D1331,MasterSheet!H:U,14,))</f>
        <v>BIOLEGEND</v>
      </c>
    </row>
    <row r="1332" spans="1:12" x14ac:dyDescent="0.25">
      <c r="A1332" s="21" t="str">
        <f t="shared" si="80"/>
        <v>BIOLEGEND</v>
      </c>
      <c r="B1332" s="21" t="str">
        <v>EED117194</v>
      </c>
      <c r="C1332" s="30">
        <v>45856</v>
      </c>
      <c r="D1332" s="21">
        <v>400438</v>
      </c>
      <c r="E1332" s="21">
        <f>_xlfn.XLOOKUP(D1332,MasterSheet!H:H,MasterSheet!F:F)</f>
        <v>16698</v>
      </c>
      <c r="F1332" s="22">
        <f>SUMIFS(MasterSheet!J:J, MasterSheet!B:B, B1332, MasterSheet!D:D, C1332, MasterSheet!H:H, D1332)</f>
        <v>2</v>
      </c>
      <c r="G1332" s="22">
        <f t="shared" si="81"/>
        <v>33396</v>
      </c>
      <c r="H1332" s="26">
        <f>SUMIFS(MasterSheet!K:K, MasterSheet!B:B, B1332, MasterSheet!D:D, C1332, MasterSheet!H:H, D1332)</f>
        <v>2</v>
      </c>
      <c r="I1332" s="26">
        <f t="shared" si="82"/>
        <v>33396</v>
      </c>
      <c r="J1332" s="28">
        <f>SUMIFS(MasterSheet!L:L, MasterSheet!B:B, B1332, MasterSheet!D:D, C1332, MasterSheet!H:H, D1332)</f>
        <v>0</v>
      </c>
      <c r="K1332" s="28">
        <f t="shared" si="83"/>
        <v>0</v>
      </c>
      <c r="L1332" s="21" t="str">
        <f>UPPER(VLOOKUP(D1332,MasterSheet!H:U,14,))</f>
        <v>BIOLEGEND</v>
      </c>
    </row>
    <row r="1333" spans="1:12" x14ac:dyDescent="0.25">
      <c r="A1333" s="21" t="str">
        <f t="shared" si="80"/>
        <v>BIOLEGEND</v>
      </c>
      <c r="B1333" s="21" t="str">
        <v>EED117194</v>
      </c>
      <c r="C1333" s="30">
        <v>45856</v>
      </c>
      <c r="D1333" s="21">
        <v>400512</v>
      </c>
      <c r="E1333" s="21">
        <f>_xlfn.XLOOKUP(D1333,MasterSheet!H:H,MasterSheet!F:F)</f>
        <v>5649.6</v>
      </c>
      <c r="F1333" s="22">
        <f>SUMIFS(MasterSheet!J:J, MasterSheet!B:B, B1333, MasterSheet!D:D, C1333, MasterSheet!H:H, D1333)</f>
        <v>1</v>
      </c>
      <c r="G1333" s="22">
        <f t="shared" si="81"/>
        <v>5649.6</v>
      </c>
      <c r="H1333" s="26">
        <f>SUMIFS(MasterSheet!K:K, MasterSheet!B:B, B1333, MasterSheet!D:D, C1333, MasterSheet!H:H, D1333)</f>
        <v>1</v>
      </c>
      <c r="I1333" s="26">
        <f t="shared" si="82"/>
        <v>5649.6</v>
      </c>
      <c r="J1333" s="28">
        <f>SUMIFS(MasterSheet!L:L, MasterSheet!B:B, B1333, MasterSheet!D:D, C1333, MasterSheet!H:H, D1333)</f>
        <v>0</v>
      </c>
      <c r="K1333" s="28">
        <f t="shared" si="83"/>
        <v>0</v>
      </c>
      <c r="L1333" s="21" t="str">
        <f>UPPER(VLOOKUP(D1333,MasterSheet!H:U,14,))</f>
        <v>BIOLEGEND</v>
      </c>
    </row>
    <row r="1334" spans="1:12" x14ac:dyDescent="0.25">
      <c r="A1334" s="21" t="str">
        <f t="shared" si="80"/>
        <v>BIOLEGEND</v>
      </c>
      <c r="B1334" s="21" t="str">
        <v>EED117194</v>
      </c>
      <c r="C1334" s="30">
        <v>45856</v>
      </c>
      <c r="D1334" s="21">
        <v>400522</v>
      </c>
      <c r="E1334" s="21">
        <f>_xlfn.XLOOKUP(D1334,MasterSheet!H:H,MasterSheet!F:F)</f>
        <v>10841.6</v>
      </c>
      <c r="F1334" s="22">
        <f>SUMIFS(MasterSheet!J:J, MasterSheet!B:B, B1334, MasterSheet!D:D, C1334, MasterSheet!H:H, D1334)</f>
        <v>1</v>
      </c>
      <c r="G1334" s="22">
        <f t="shared" si="81"/>
        <v>10841.6</v>
      </c>
      <c r="H1334" s="26">
        <f>SUMIFS(MasterSheet!K:K, MasterSheet!B:B, B1334, MasterSheet!D:D, C1334, MasterSheet!H:H, D1334)</f>
        <v>1</v>
      </c>
      <c r="I1334" s="26">
        <f t="shared" si="82"/>
        <v>10841.6</v>
      </c>
      <c r="J1334" s="28">
        <f>SUMIFS(MasterSheet!L:L, MasterSheet!B:B, B1334, MasterSheet!D:D, C1334, MasterSheet!H:H, D1334)</f>
        <v>0</v>
      </c>
      <c r="K1334" s="28">
        <f t="shared" si="83"/>
        <v>0</v>
      </c>
      <c r="L1334" s="21" t="str">
        <f>UPPER(VLOOKUP(D1334,MasterSheet!H:U,14,))</f>
        <v>BIOLEGEND</v>
      </c>
    </row>
    <row r="1335" spans="1:12" x14ac:dyDescent="0.25">
      <c r="A1335" s="21" t="str">
        <f t="shared" si="80"/>
        <v>BIOLEGEND</v>
      </c>
      <c r="B1335" s="21" t="str">
        <v>EED117194</v>
      </c>
      <c r="C1335" s="30">
        <v>45856</v>
      </c>
      <c r="D1335" s="21">
        <v>400524</v>
      </c>
      <c r="E1335" s="21">
        <f>_xlfn.XLOOKUP(D1335,MasterSheet!H:H,MasterSheet!F:F)</f>
        <v>10841.6</v>
      </c>
      <c r="F1335" s="22">
        <f>SUMIFS(MasterSheet!J:J, MasterSheet!B:B, B1335, MasterSheet!D:D, C1335, MasterSheet!H:H, D1335)</f>
        <v>1</v>
      </c>
      <c r="G1335" s="22">
        <f t="shared" si="81"/>
        <v>10841.6</v>
      </c>
      <c r="H1335" s="26">
        <f>SUMIFS(MasterSheet!K:K, MasterSheet!B:B, B1335, MasterSheet!D:D, C1335, MasterSheet!H:H, D1335)</f>
        <v>1</v>
      </c>
      <c r="I1335" s="26">
        <f t="shared" si="82"/>
        <v>10841.6</v>
      </c>
      <c r="J1335" s="28">
        <f>SUMIFS(MasterSheet!L:L, MasterSheet!B:B, B1335, MasterSheet!D:D, C1335, MasterSheet!H:H, D1335)</f>
        <v>0</v>
      </c>
      <c r="K1335" s="28">
        <f t="shared" si="83"/>
        <v>0</v>
      </c>
      <c r="L1335" s="21" t="str">
        <f>UPPER(VLOOKUP(D1335,MasterSheet!H:U,14,))</f>
        <v>BIOLEGEND</v>
      </c>
    </row>
    <row r="1336" spans="1:12" x14ac:dyDescent="0.25">
      <c r="A1336" s="21" t="str">
        <f t="shared" si="80"/>
        <v>BIOLEGEND</v>
      </c>
      <c r="B1336" s="21" t="str">
        <v>EED117194</v>
      </c>
      <c r="C1336" s="30">
        <v>45856</v>
      </c>
      <c r="D1336" s="21">
        <v>400558</v>
      </c>
      <c r="E1336" s="21">
        <f>_xlfn.XLOOKUP(D1336,MasterSheet!H:H,MasterSheet!F:F)</f>
        <v>17740.8</v>
      </c>
      <c r="F1336" s="22">
        <f>SUMIFS(MasterSheet!J:J, MasterSheet!B:B, B1336, MasterSheet!D:D, C1336, MasterSheet!H:H, D1336)</f>
        <v>1</v>
      </c>
      <c r="G1336" s="22">
        <f t="shared" si="81"/>
        <v>17740.8</v>
      </c>
      <c r="H1336" s="26">
        <f>SUMIFS(MasterSheet!K:K, MasterSheet!B:B, B1336, MasterSheet!D:D, C1336, MasterSheet!H:H, D1336)</f>
        <v>1</v>
      </c>
      <c r="I1336" s="26">
        <f t="shared" si="82"/>
        <v>17740.8</v>
      </c>
      <c r="J1336" s="28">
        <f>SUMIFS(MasterSheet!L:L, MasterSheet!B:B, B1336, MasterSheet!D:D, C1336, MasterSheet!H:H, D1336)</f>
        <v>0</v>
      </c>
      <c r="K1336" s="28">
        <f t="shared" si="83"/>
        <v>0</v>
      </c>
      <c r="L1336" s="21" t="str">
        <f>UPPER(VLOOKUP(D1336,MasterSheet!H:U,14,))</f>
        <v>BIOLEGEND</v>
      </c>
    </row>
    <row r="1337" spans="1:12" x14ac:dyDescent="0.25">
      <c r="A1337" s="21" t="str">
        <f t="shared" si="80"/>
        <v>BIOLEGEND</v>
      </c>
      <c r="B1337" s="21" t="str">
        <v>EED117194</v>
      </c>
      <c r="C1337" s="30">
        <v>45856</v>
      </c>
      <c r="D1337" s="21">
        <v>401210</v>
      </c>
      <c r="E1337" s="21">
        <f>_xlfn.XLOOKUP(D1337,MasterSheet!H:H,MasterSheet!F:F)</f>
        <v>10225.6</v>
      </c>
      <c r="F1337" s="22">
        <f>SUMIFS(MasterSheet!J:J, MasterSheet!B:B, B1337, MasterSheet!D:D, C1337, MasterSheet!H:H, D1337)</f>
        <v>1</v>
      </c>
      <c r="G1337" s="22">
        <f t="shared" si="81"/>
        <v>10225.6</v>
      </c>
      <c r="H1337" s="26">
        <f>SUMIFS(MasterSheet!K:K, MasterSheet!B:B, B1337, MasterSheet!D:D, C1337, MasterSheet!H:H, D1337)</f>
        <v>1</v>
      </c>
      <c r="I1337" s="26">
        <f t="shared" si="82"/>
        <v>10225.6</v>
      </c>
      <c r="J1337" s="28">
        <f>SUMIFS(MasterSheet!L:L, MasterSheet!B:B, B1337, MasterSheet!D:D, C1337, MasterSheet!H:H, D1337)</f>
        <v>0</v>
      </c>
      <c r="K1337" s="28">
        <f t="shared" si="83"/>
        <v>0</v>
      </c>
      <c r="L1337" s="21" t="str">
        <f>UPPER(VLOOKUP(D1337,MasterSheet!H:U,14,))</f>
        <v>BIOLEGEND</v>
      </c>
    </row>
    <row r="1338" spans="1:12" x14ac:dyDescent="0.25">
      <c r="A1338" s="21" t="str">
        <f t="shared" si="80"/>
        <v>BIOLEGEND</v>
      </c>
      <c r="B1338" s="21" t="str">
        <v>EED117194</v>
      </c>
      <c r="C1338" s="30">
        <v>45856</v>
      </c>
      <c r="D1338" s="21">
        <v>405714</v>
      </c>
      <c r="E1338" s="21">
        <f>_xlfn.XLOOKUP(D1338,MasterSheet!H:H,MasterSheet!F:F)</f>
        <v>16077.599999999999</v>
      </c>
      <c r="F1338" s="22">
        <f>SUMIFS(MasterSheet!J:J, MasterSheet!B:B, B1338, MasterSheet!D:D, C1338, MasterSheet!H:H, D1338)</f>
        <v>1</v>
      </c>
      <c r="G1338" s="22">
        <f t="shared" si="81"/>
        <v>16077.599999999999</v>
      </c>
      <c r="H1338" s="26">
        <f>SUMIFS(MasterSheet!K:K, MasterSheet!B:B, B1338, MasterSheet!D:D, C1338, MasterSheet!H:H, D1338)</f>
        <v>1</v>
      </c>
      <c r="I1338" s="26">
        <f t="shared" si="82"/>
        <v>16077.599999999999</v>
      </c>
      <c r="J1338" s="28">
        <f>SUMIFS(MasterSheet!L:L, MasterSheet!B:B, B1338, MasterSheet!D:D, C1338, MasterSheet!H:H, D1338)</f>
        <v>0</v>
      </c>
      <c r="K1338" s="28">
        <f t="shared" si="83"/>
        <v>0</v>
      </c>
      <c r="L1338" s="21" t="str">
        <f>UPPER(VLOOKUP(D1338,MasterSheet!H:U,14,))</f>
        <v>BIOLEGEND</v>
      </c>
    </row>
    <row r="1339" spans="1:12" x14ac:dyDescent="0.25">
      <c r="A1339" s="21" t="str">
        <f t="shared" si="80"/>
        <v>BIOLEGEND</v>
      </c>
      <c r="B1339" s="21" t="str">
        <v>EED117194</v>
      </c>
      <c r="C1339" s="30">
        <v>45856</v>
      </c>
      <c r="D1339" s="21">
        <v>410708</v>
      </c>
      <c r="E1339" s="21">
        <f>_xlfn.XLOOKUP(D1339,MasterSheet!H:H,MasterSheet!F:F)</f>
        <v>17054.400000000001</v>
      </c>
      <c r="F1339" s="22">
        <f>SUMIFS(MasterSheet!J:J, MasterSheet!B:B, B1339, MasterSheet!D:D, C1339, MasterSheet!H:H, D1339)</f>
        <v>1</v>
      </c>
      <c r="G1339" s="22">
        <f t="shared" si="81"/>
        <v>17054.400000000001</v>
      </c>
      <c r="H1339" s="26">
        <f>SUMIFS(MasterSheet!K:K, MasterSheet!B:B, B1339, MasterSheet!D:D, C1339, MasterSheet!H:H, D1339)</f>
        <v>1</v>
      </c>
      <c r="I1339" s="26">
        <f t="shared" si="82"/>
        <v>17054.400000000001</v>
      </c>
      <c r="J1339" s="28">
        <f>SUMIFS(MasterSheet!L:L, MasterSheet!B:B, B1339, MasterSheet!D:D, C1339, MasterSheet!H:H, D1339)</f>
        <v>0</v>
      </c>
      <c r="K1339" s="28">
        <f t="shared" si="83"/>
        <v>0</v>
      </c>
      <c r="L1339" s="21" t="str">
        <f>UPPER(VLOOKUP(D1339,MasterSheet!H:U,14,))</f>
        <v>BIOLEGEND</v>
      </c>
    </row>
    <row r="1340" spans="1:12" x14ac:dyDescent="0.25">
      <c r="A1340" s="21" t="str">
        <f t="shared" si="80"/>
        <v>BIOLEGEND</v>
      </c>
      <c r="B1340" s="21" t="str">
        <v>EED117194</v>
      </c>
      <c r="C1340" s="30">
        <v>45856</v>
      </c>
      <c r="D1340" s="21">
        <v>420301</v>
      </c>
      <c r="E1340" s="21">
        <f>_xlfn.XLOOKUP(D1340,MasterSheet!H:H,MasterSheet!F:F)</f>
        <v>4004</v>
      </c>
      <c r="F1340" s="22">
        <f>SUMIFS(MasterSheet!J:J, MasterSheet!B:B, B1340, MasterSheet!D:D, C1340, MasterSheet!H:H, D1340)</f>
        <v>3</v>
      </c>
      <c r="G1340" s="22">
        <f t="shared" si="81"/>
        <v>12012</v>
      </c>
      <c r="H1340" s="26">
        <f>SUMIFS(MasterSheet!K:K, MasterSheet!B:B, B1340, MasterSheet!D:D, C1340, MasterSheet!H:H, D1340)</f>
        <v>3</v>
      </c>
      <c r="I1340" s="26">
        <f t="shared" si="82"/>
        <v>12012</v>
      </c>
      <c r="J1340" s="28">
        <f>SUMIFS(MasterSheet!L:L, MasterSheet!B:B, B1340, MasterSheet!D:D, C1340, MasterSheet!H:H, D1340)</f>
        <v>0</v>
      </c>
      <c r="K1340" s="28">
        <f t="shared" si="83"/>
        <v>0</v>
      </c>
      <c r="L1340" s="21" t="str">
        <f>UPPER(VLOOKUP(D1340,MasterSheet!H:U,14,))</f>
        <v>BIOLEGEND</v>
      </c>
    </row>
    <row r="1341" spans="1:12" x14ac:dyDescent="0.25">
      <c r="A1341" s="21" t="str">
        <f t="shared" si="80"/>
        <v>BIOLEGEND</v>
      </c>
      <c r="B1341" s="21" t="str">
        <v>EED117194</v>
      </c>
      <c r="C1341" s="30">
        <v>45856</v>
      </c>
      <c r="D1341" s="21">
        <v>420404</v>
      </c>
      <c r="E1341" s="21">
        <f>_xlfn.XLOOKUP(D1341,MasterSheet!H:H,MasterSheet!F:F)</f>
        <v>3115.2</v>
      </c>
      <c r="F1341" s="22">
        <f>SUMIFS(MasterSheet!J:J, MasterSheet!B:B, B1341, MasterSheet!D:D, C1341, MasterSheet!H:H, D1341)</f>
        <v>1</v>
      </c>
      <c r="G1341" s="22">
        <f t="shared" si="81"/>
        <v>3115.2</v>
      </c>
      <c r="H1341" s="26">
        <f>SUMIFS(MasterSheet!K:K, MasterSheet!B:B, B1341, MasterSheet!D:D, C1341, MasterSheet!H:H, D1341)</f>
        <v>1</v>
      </c>
      <c r="I1341" s="26">
        <f t="shared" si="82"/>
        <v>3115.2</v>
      </c>
      <c r="J1341" s="28">
        <f>SUMIFS(MasterSheet!L:L, MasterSheet!B:B, B1341, MasterSheet!D:D, C1341, MasterSheet!H:H, D1341)</f>
        <v>0</v>
      </c>
      <c r="K1341" s="28">
        <f t="shared" si="83"/>
        <v>0</v>
      </c>
      <c r="L1341" s="21" t="str">
        <f>UPPER(VLOOKUP(D1341,MasterSheet!H:U,14,))</f>
        <v>BIOLEGEND</v>
      </c>
    </row>
    <row r="1342" spans="1:12" x14ac:dyDescent="0.25">
      <c r="A1342" s="21" t="str">
        <f t="shared" si="80"/>
        <v>BIOLEGEND</v>
      </c>
      <c r="B1342" s="21" t="str">
        <v>EED117194</v>
      </c>
      <c r="C1342" s="30">
        <v>45856</v>
      </c>
      <c r="D1342" s="21">
        <v>421301</v>
      </c>
      <c r="E1342" s="21">
        <f>_xlfn.XLOOKUP(D1342,MasterSheet!H:H,MasterSheet!F:F)</f>
        <v>2851.2</v>
      </c>
      <c r="F1342" s="22">
        <f>SUMIFS(MasterSheet!J:J, MasterSheet!B:B, B1342, MasterSheet!D:D, C1342, MasterSheet!H:H, D1342)</f>
        <v>1</v>
      </c>
      <c r="G1342" s="22">
        <f t="shared" si="81"/>
        <v>2851.2</v>
      </c>
      <c r="H1342" s="26">
        <f>SUMIFS(MasterSheet!K:K, MasterSheet!B:B, B1342, MasterSheet!D:D, C1342, MasterSheet!H:H, D1342)</f>
        <v>1</v>
      </c>
      <c r="I1342" s="26">
        <f t="shared" si="82"/>
        <v>2851.2</v>
      </c>
      <c r="J1342" s="28">
        <f>SUMIFS(MasterSheet!L:L, MasterSheet!B:B, B1342, MasterSheet!D:D, C1342, MasterSheet!H:H, D1342)</f>
        <v>0</v>
      </c>
      <c r="K1342" s="28">
        <f t="shared" si="83"/>
        <v>0</v>
      </c>
      <c r="L1342" s="21" t="str">
        <f>UPPER(VLOOKUP(D1342,MasterSheet!H:U,14,))</f>
        <v>BIOLEGEND</v>
      </c>
    </row>
    <row r="1343" spans="1:12" x14ac:dyDescent="0.25">
      <c r="A1343" s="21" t="str">
        <f t="shared" si="80"/>
        <v>BIOLEGEND</v>
      </c>
      <c r="B1343" s="21" t="str">
        <v>EED117194</v>
      </c>
      <c r="C1343" s="30">
        <v>45856</v>
      </c>
      <c r="D1343" s="21">
        <v>422302</v>
      </c>
      <c r="E1343" s="21">
        <f>_xlfn.XLOOKUP(D1343,MasterSheet!H:H,MasterSheet!F:F)</f>
        <v>14106.400000000001</v>
      </c>
      <c r="F1343" s="22">
        <f>SUMIFS(MasterSheet!J:J, MasterSheet!B:B, B1343, MasterSheet!D:D, C1343, MasterSheet!H:H, D1343)</f>
        <v>3</v>
      </c>
      <c r="G1343" s="22">
        <f t="shared" si="81"/>
        <v>42319.200000000004</v>
      </c>
      <c r="H1343" s="26">
        <f>SUMIFS(MasterSheet!K:K, MasterSheet!B:B, B1343, MasterSheet!D:D, C1343, MasterSheet!H:H, D1343)</f>
        <v>3</v>
      </c>
      <c r="I1343" s="26">
        <f t="shared" si="82"/>
        <v>42319.200000000004</v>
      </c>
      <c r="J1343" s="28">
        <f>SUMIFS(MasterSheet!L:L, MasterSheet!B:B, B1343, MasterSheet!D:D, C1343, MasterSheet!H:H, D1343)</f>
        <v>0</v>
      </c>
      <c r="K1343" s="28">
        <f t="shared" si="83"/>
        <v>0</v>
      </c>
      <c r="L1343" s="21" t="str">
        <f>UPPER(VLOOKUP(D1343,MasterSheet!H:U,14,))</f>
        <v>BIOLEGEND</v>
      </c>
    </row>
    <row r="1344" spans="1:12" x14ac:dyDescent="0.25">
      <c r="A1344" s="21" t="str">
        <f t="shared" si="80"/>
        <v>BIOLEGEND</v>
      </c>
      <c r="B1344" s="21" t="str">
        <v>EED117194</v>
      </c>
      <c r="C1344" s="30">
        <v>45856</v>
      </c>
      <c r="D1344" s="21">
        <v>423101</v>
      </c>
      <c r="E1344" s="21">
        <f>_xlfn.XLOOKUP(D1344,MasterSheet!H:H,MasterSheet!F:F)</f>
        <v>5482.4</v>
      </c>
      <c r="F1344" s="22">
        <f>SUMIFS(MasterSheet!J:J, MasterSheet!B:B, B1344, MasterSheet!D:D, C1344, MasterSheet!H:H, D1344)</f>
        <v>1</v>
      </c>
      <c r="G1344" s="22">
        <f t="shared" si="81"/>
        <v>5482.4</v>
      </c>
      <c r="H1344" s="26">
        <f>SUMIFS(MasterSheet!K:K, MasterSheet!B:B, B1344, MasterSheet!D:D, C1344, MasterSheet!H:H, D1344)</f>
        <v>1</v>
      </c>
      <c r="I1344" s="26">
        <f t="shared" si="82"/>
        <v>5482.4</v>
      </c>
      <c r="J1344" s="28">
        <f>SUMIFS(MasterSheet!L:L, MasterSheet!B:B, B1344, MasterSheet!D:D, C1344, MasterSheet!H:H, D1344)</f>
        <v>0</v>
      </c>
      <c r="K1344" s="28">
        <f t="shared" si="83"/>
        <v>0</v>
      </c>
      <c r="L1344" s="21" t="str">
        <f>UPPER(VLOOKUP(D1344,MasterSheet!H:U,14,))</f>
        <v>BIOLEGEND</v>
      </c>
    </row>
    <row r="1345" spans="1:12" x14ac:dyDescent="0.25">
      <c r="A1345" s="21" t="str">
        <f t="shared" si="80"/>
        <v>BIOLEGEND</v>
      </c>
      <c r="B1345" s="21" t="str">
        <v>EED117194</v>
      </c>
      <c r="C1345" s="30">
        <v>45856</v>
      </c>
      <c r="D1345" s="21">
        <v>423105</v>
      </c>
      <c r="E1345" s="21">
        <f>_xlfn.XLOOKUP(D1345,MasterSheet!H:H,MasterSheet!F:F)</f>
        <v>5482.4</v>
      </c>
      <c r="F1345" s="22">
        <f>SUMIFS(MasterSheet!J:J, MasterSheet!B:B, B1345, MasterSheet!D:D, C1345, MasterSheet!H:H, D1345)</f>
        <v>1</v>
      </c>
      <c r="G1345" s="22">
        <f t="shared" si="81"/>
        <v>5482.4</v>
      </c>
      <c r="H1345" s="26">
        <f>SUMIFS(MasterSheet!K:K, MasterSheet!B:B, B1345, MasterSheet!D:D, C1345, MasterSheet!H:H, D1345)</f>
        <v>1</v>
      </c>
      <c r="I1345" s="26">
        <f t="shared" si="82"/>
        <v>5482.4</v>
      </c>
      <c r="J1345" s="28">
        <f>SUMIFS(MasterSheet!L:L, MasterSheet!B:B, B1345, MasterSheet!D:D, C1345, MasterSheet!H:H, D1345)</f>
        <v>0</v>
      </c>
      <c r="K1345" s="28">
        <f t="shared" si="83"/>
        <v>0</v>
      </c>
      <c r="L1345" s="21" t="str">
        <f>UPPER(VLOOKUP(D1345,MasterSheet!H:U,14,))</f>
        <v>BIOLEGEND</v>
      </c>
    </row>
    <row r="1346" spans="1:12" x14ac:dyDescent="0.25">
      <c r="A1346" s="21" t="str">
        <f t="shared" ref="A1346:A1409" si="84">L1346</f>
        <v>BIOLEGEND</v>
      </c>
      <c r="B1346" s="21" t="str">
        <v>EED117194</v>
      </c>
      <c r="C1346" s="30">
        <v>45856</v>
      </c>
      <c r="D1346" s="21">
        <v>423109</v>
      </c>
      <c r="E1346" s="21">
        <f>_xlfn.XLOOKUP(D1346,MasterSheet!H:H,MasterSheet!F:F)</f>
        <v>5482.4</v>
      </c>
      <c r="F1346" s="22">
        <f>SUMIFS(MasterSheet!J:J, MasterSheet!B:B, B1346, MasterSheet!D:D, C1346, MasterSheet!H:H, D1346)</f>
        <v>1</v>
      </c>
      <c r="G1346" s="22">
        <f t="shared" si="81"/>
        <v>5482.4</v>
      </c>
      <c r="H1346" s="26">
        <f>SUMIFS(MasterSheet!K:K, MasterSheet!B:B, B1346, MasterSheet!D:D, C1346, MasterSheet!H:H, D1346)</f>
        <v>1</v>
      </c>
      <c r="I1346" s="26">
        <f t="shared" si="82"/>
        <v>5482.4</v>
      </c>
      <c r="J1346" s="28">
        <f>SUMIFS(MasterSheet!L:L, MasterSheet!B:B, B1346, MasterSheet!D:D, C1346, MasterSheet!H:H, D1346)</f>
        <v>0</v>
      </c>
      <c r="K1346" s="28">
        <f t="shared" si="83"/>
        <v>0</v>
      </c>
      <c r="L1346" s="21" t="str">
        <f>UPPER(VLOOKUP(D1346,MasterSheet!H:U,14,))</f>
        <v>BIOLEGEND</v>
      </c>
    </row>
    <row r="1347" spans="1:12" x14ac:dyDescent="0.25">
      <c r="A1347" s="21" t="str">
        <f t="shared" si="84"/>
        <v>BIOLEGEND</v>
      </c>
      <c r="B1347" s="21" t="str">
        <v>EED117194</v>
      </c>
      <c r="C1347" s="30">
        <v>45856</v>
      </c>
      <c r="D1347" s="21">
        <v>423110</v>
      </c>
      <c r="E1347" s="21">
        <f>_xlfn.XLOOKUP(D1347,MasterSheet!H:H,MasterSheet!F:F)</f>
        <v>20636</v>
      </c>
      <c r="F1347" s="22">
        <f>SUMIFS(MasterSheet!J:J, MasterSheet!B:B, B1347, MasterSheet!D:D, C1347, MasterSheet!H:H, D1347)</f>
        <v>1</v>
      </c>
      <c r="G1347" s="22">
        <f t="shared" ref="G1347:G1410" si="85">F1347*E1347</f>
        <v>20636</v>
      </c>
      <c r="H1347" s="26">
        <f>SUMIFS(MasterSheet!K:K, MasterSheet!B:B, B1347, MasterSheet!D:D, C1347, MasterSheet!H:H, D1347)</f>
        <v>1</v>
      </c>
      <c r="I1347" s="26">
        <f t="shared" ref="I1347:I1410" si="86">H1347*E1347</f>
        <v>20636</v>
      </c>
      <c r="J1347" s="28">
        <f>SUMIFS(MasterSheet!L:L, MasterSheet!B:B, B1347, MasterSheet!D:D, C1347, MasterSheet!H:H, D1347)</f>
        <v>0</v>
      </c>
      <c r="K1347" s="28">
        <f t="shared" ref="K1347:K1410" si="87">J1347*E1347</f>
        <v>0</v>
      </c>
      <c r="L1347" s="21" t="str">
        <f>UPPER(VLOOKUP(D1347,MasterSheet!H:U,14,))</f>
        <v>BIOLEGEND</v>
      </c>
    </row>
    <row r="1348" spans="1:12" x14ac:dyDescent="0.25">
      <c r="A1348" s="21" t="str">
        <f t="shared" si="84"/>
        <v>BIOLEGEND</v>
      </c>
      <c r="B1348" s="21" t="str">
        <v>EED117194</v>
      </c>
      <c r="C1348" s="30">
        <v>45856</v>
      </c>
      <c r="D1348" s="21">
        <v>423111</v>
      </c>
      <c r="E1348" s="21">
        <f>_xlfn.XLOOKUP(D1348,MasterSheet!H:H,MasterSheet!F:F)</f>
        <v>4699.2</v>
      </c>
      <c r="F1348" s="22">
        <f>SUMIFS(MasterSheet!J:J, MasterSheet!B:B, B1348, MasterSheet!D:D, C1348, MasterSheet!H:H, D1348)</f>
        <v>1</v>
      </c>
      <c r="G1348" s="22">
        <f t="shared" si="85"/>
        <v>4699.2</v>
      </c>
      <c r="H1348" s="26">
        <f>SUMIFS(MasterSheet!K:K, MasterSheet!B:B, B1348, MasterSheet!D:D, C1348, MasterSheet!H:H, D1348)</f>
        <v>1</v>
      </c>
      <c r="I1348" s="26">
        <f t="shared" si="86"/>
        <v>4699.2</v>
      </c>
      <c r="J1348" s="28">
        <f>SUMIFS(MasterSheet!L:L, MasterSheet!B:B, B1348, MasterSheet!D:D, C1348, MasterSheet!H:H, D1348)</f>
        <v>0</v>
      </c>
      <c r="K1348" s="28">
        <f t="shared" si="87"/>
        <v>0</v>
      </c>
      <c r="L1348" s="21" t="str">
        <f>UPPER(VLOOKUP(D1348,MasterSheet!H:U,14,))</f>
        <v>BIOLEGEND</v>
      </c>
    </row>
    <row r="1349" spans="1:12" x14ac:dyDescent="0.25">
      <c r="A1349" s="21" t="str">
        <f t="shared" si="84"/>
        <v>BIOLEGEND</v>
      </c>
      <c r="B1349" s="21" t="str">
        <v>EED117194</v>
      </c>
      <c r="C1349" s="30">
        <v>45856</v>
      </c>
      <c r="D1349" s="21">
        <v>424401</v>
      </c>
      <c r="E1349" s="21">
        <f>_xlfn.XLOOKUP(D1349,MasterSheet!H:H,MasterSheet!F:F)</f>
        <v>9438</v>
      </c>
      <c r="F1349" s="22">
        <f>SUMIFS(MasterSheet!J:J, MasterSheet!B:B, B1349, MasterSheet!D:D, C1349, MasterSheet!H:H, D1349)</f>
        <v>1</v>
      </c>
      <c r="G1349" s="22">
        <f t="shared" si="85"/>
        <v>9438</v>
      </c>
      <c r="H1349" s="26">
        <f>SUMIFS(MasterSheet!K:K, MasterSheet!B:B, B1349, MasterSheet!D:D, C1349, MasterSheet!H:H, D1349)</f>
        <v>1</v>
      </c>
      <c r="I1349" s="26">
        <f t="shared" si="86"/>
        <v>9438</v>
      </c>
      <c r="J1349" s="28">
        <f>SUMIFS(MasterSheet!L:L, MasterSheet!B:B, B1349, MasterSheet!D:D, C1349, MasterSheet!H:H, D1349)</f>
        <v>0</v>
      </c>
      <c r="K1349" s="28">
        <f t="shared" si="87"/>
        <v>0</v>
      </c>
      <c r="L1349" s="21" t="str">
        <f>UPPER(VLOOKUP(D1349,MasterSheet!H:U,14,))</f>
        <v>BIOLEGEND</v>
      </c>
    </row>
    <row r="1350" spans="1:12" x14ac:dyDescent="0.25">
      <c r="A1350" s="21" t="str">
        <f t="shared" si="84"/>
        <v>BIOLEGEND</v>
      </c>
      <c r="B1350" s="21" t="str">
        <v>EED117194</v>
      </c>
      <c r="C1350" s="30">
        <v>45856</v>
      </c>
      <c r="D1350" s="21">
        <v>424801</v>
      </c>
      <c r="E1350" s="21">
        <f>_xlfn.XLOOKUP(D1350,MasterSheet!H:H,MasterSheet!F:F)</f>
        <v>4743.2</v>
      </c>
      <c r="F1350" s="22">
        <f>SUMIFS(MasterSheet!J:J, MasterSheet!B:B, B1350, MasterSheet!D:D, C1350, MasterSheet!H:H, D1350)</f>
        <v>1</v>
      </c>
      <c r="G1350" s="22">
        <f t="shared" si="85"/>
        <v>4743.2</v>
      </c>
      <c r="H1350" s="26">
        <f>SUMIFS(MasterSheet!K:K, MasterSheet!B:B, B1350, MasterSheet!D:D, C1350, MasterSheet!H:H, D1350)</f>
        <v>1</v>
      </c>
      <c r="I1350" s="26">
        <f t="shared" si="86"/>
        <v>4743.2</v>
      </c>
      <c r="J1350" s="28">
        <f>SUMIFS(MasterSheet!L:L, MasterSheet!B:B, B1350, MasterSheet!D:D, C1350, MasterSheet!H:H, D1350)</f>
        <v>0</v>
      </c>
      <c r="K1350" s="28">
        <f t="shared" si="87"/>
        <v>0</v>
      </c>
      <c r="L1350" s="21" t="str">
        <f>UPPER(VLOOKUP(D1350,MasterSheet!H:U,14,))</f>
        <v>BIOLEGEND</v>
      </c>
    </row>
    <row r="1351" spans="1:12" x14ac:dyDescent="0.25">
      <c r="A1351" s="21" t="str">
        <f t="shared" si="84"/>
        <v>BIOLEGEND</v>
      </c>
      <c r="B1351" s="21" t="str">
        <v>EED117194</v>
      </c>
      <c r="C1351" s="30">
        <v>45856</v>
      </c>
      <c r="D1351" s="21">
        <v>480009</v>
      </c>
      <c r="E1351" s="21">
        <f>_xlfn.XLOOKUP(D1351,MasterSheet!H:H,MasterSheet!F:F)</f>
        <v>13068</v>
      </c>
      <c r="F1351" s="22">
        <f>SUMIFS(MasterSheet!J:J, MasterSheet!B:B, B1351, MasterSheet!D:D, C1351, MasterSheet!H:H, D1351)</f>
        <v>1</v>
      </c>
      <c r="G1351" s="22">
        <f t="shared" si="85"/>
        <v>13068</v>
      </c>
      <c r="H1351" s="26">
        <f>SUMIFS(MasterSheet!K:K, MasterSheet!B:B, B1351, MasterSheet!D:D, C1351, MasterSheet!H:H, D1351)</f>
        <v>1</v>
      </c>
      <c r="I1351" s="26">
        <f t="shared" si="86"/>
        <v>13068</v>
      </c>
      <c r="J1351" s="28">
        <f>SUMIFS(MasterSheet!L:L, MasterSheet!B:B, B1351, MasterSheet!D:D, C1351, MasterSheet!H:H, D1351)</f>
        <v>0</v>
      </c>
      <c r="K1351" s="28">
        <f t="shared" si="87"/>
        <v>0</v>
      </c>
      <c r="L1351" s="21" t="str">
        <f>UPPER(VLOOKUP(D1351,MasterSheet!H:U,14,))</f>
        <v>BIOLEGEND</v>
      </c>
    </row>
    <row r="1352" spans="1:12" x14ac:dyDescent="0.25">
      <c r="A1352" s="21" t="str">
        <f t="shared" si="84"/>
        <v>BIOLEGEND</v>
      </c>
      <c r="B1352" s="21" t="str">
        <v>EED117194</v>
      </c>
      <c r="C1352" s="30">
        <v>45856</v>
      </c>
      <c r="D1352" s="21">
        <v>502938</v>
      </c>
      <c r="E1352" s="21">
        <f>_xlfn.XLOOKUP(D1352,MasterSheet!H:H,MasterSheet!F:F)</f>
        <v>29766</v>
      </c>
      <c r="F1352" s="22">
        <f>SUMIFS(MasterSheet!J:J, MasterSheet!B:B, B1352, MasterSheet!D:D, C1352, MasterSheet!H:H, D1352)</f>
        <v>1</v>
      </c>
      <c r="G1352" s="22">
        <f t="shared" si="85"/>
        <v>29766</v>
      </c>
      <c r="H1352" s="26">
        <f>SUMIFS(MasterSheet!K:K, MasterSheet!B:B, B1352, MasterSheet!D:D, C1352, MasterSheet!H:H, D1352)</f>
        <v>1</v>
      </c>
      <c r="I1352" s="26">
        <f t="shared" si="86"/>
        <v>29766</v>
      </c>
      <c r="J1352" s="28">
        <f>SUMIFS(MasterSheet!L:L, MasterSheet!B:B, B1352, MasterSheet!D:D, C1352, MasterSheet!H:H, D1352)</f>
        <v>0</v>
      </c>
      <c r="K1352" s="28">
        <f t="shared" si="87"/>
        <v>0</v>
      </c>
      <c r="L1352" s="21" t="str">
        <f>UPPER(VLOOKUP(D1352,MasterSheet!H:U,14,))</f>
        <v>BIOLEGEND</v>
      </c>
    </row>
    <row r="1353" spans="1:12" x14ac:dyDescent="0.25">
      <c r="A1353" s="21" t="str">
        <f t="shared" si="84"/>
        <v>BIOLEGEND</v>
      </c>
      <c r="B1353" s="21" t="str">
        <v>EED117194</v>
      </c>
      <c r="C1353" s="30">
        <v>45856</v>
      </c>
      <c r="D1353" s="21">
        <v>504109</v>
      </c>
      <c r="E1353" s="21">
        <f>_xlfn.XLOOKUP(D1353,MasterSheet!H:H,MasterSheet!F:F)</f>
        <v>16508.8</v>
      </c>
      <c r="F1353" s="22">
        <f>SUMIFS(MasterSheet!J:J, MasterSheet!B:B, B1353, MasterSheet!D:D, C1353, MasterSheet!H:H, D1353)</f>
        <v>1</v>
      </c>
      <c r="G1353" s="22">
        <f t="shared" si="85"/>
        <v>16508.8</v>
      </c>
      <c r="H1353" s="26">
        <f>SUMIFS(MasterSheet!K:K, MasterSheet!B:B, B1353, MasterSheet!D:D, C1353, MasterSheet!H:H, D1353)</f>
        <v>1</v>
      </c>
      <c r="I1353" s="26">
        <f t="shared" si="86"/>
        <v>16508.8</v>
      </c>
      <c r="J1353" s="28">
        <f>SUMIFS(MasterSheet!L:L, MasterSheet!B:B, B1353, MasterSheet!D:D, C1353, MasterSheet!H:H, D1353)</f>
        <v>0</v>
      </c>
      <c r="K1353" s="28">
        <f t="shared" si="87"/>
        <v>0</v>
      </c>
      <c r="L1353" s="21" t="str">
        <f>UPPER(VLOOKUP(D1353,MasterSheet!H:U,14,))</f>
        <v>BIOLEGEND</v>
      </c>
    </row>
    <row r="1354" spans="1:12" x14ac:dyDescent="0.25">
      <c r="A1354" s="21" t="str">
        <f t="shared" si="84"/>
        <v>BIOLEGEND</v>
      </c>
      <c r="B1354" s="21" t="str">
        <v>EED117194</v>
      </c>
      <c r="C1354" s="30">
        <v>45856</v>
      </c>
      <c r="D1354" s="21">
        <v>505031</v>
      </c>
      <c r="E1354" s="21">
        <f>_xlfn.XLOOKUP(D1354,MasterSheet!H:H,MasterSheet!F:F)</f>
        <v>18018</v>
      </c>
      <c r="F1354" s="22">
        <f>SUMIFS(MasterSheet!J:J, MasterSheet!B:B, B1354, MasterSheet!D:D, C1354, MasterSheet!H:H, D1354)</f>
        <v>1</v>
      </c>
      <c r="G1354" s="22">
        <f t="shared" si="85"/>
        <v>18018</v>
      </c>
      <c r="H1354" s="26">
        <f>SUMIFS(MasterSheet!K:K, MasterSheet!B:B, B1354, MasterSheet!D:D, C1354, MasterSheet!H:H, D1354)</f>
        <v>1</v>
      </c>
      <c r="I1354" s="26">
        <f t="shared" si="86"/>
        <v>18018</v>
      </c>
      <c r="J1354" s="28">
        <f>SUMIFS(MasterSheet!L:L, MasterSheet!B:B, B1354, MasterSheet!D:D, C1354, MasterSheet!H:H, D1354)</f>
        <v>0</v>
      </c>
      <c r="K1354" s="28">
        <f t="shared" si="87"/>
        <v>0</v>
      </c>
      <c r="L1354" s="21" t="str">
        <f>UPPER(VLOOKUP(D1354,MasterSheet!H:U,14,))</f>
        <v>BIOLEGEND</v>
      </c>
    </row>
    <row r="1355" spans="1:12" x14ac:dyDescent="0.25">
      <c r="A1355" s="21" t="str">
        <f t="shared" si="84"/>
        <v>BIOLEGEND</v>
      </c>
      <c r="B1355" s="21" t="str">
        <v>EED117194</v>
      </c>
      <c r="C1355" s="30">
        <v>45856</v>
      </c>
      <c r="D1355" s="21">
        <v>505842</v>
      </c>
      <c r="E1355" s="21">
        <f>_xlfn.XLOOKUP(D1355,MasterSheet!H:H,MasterSheet!F:F)</f>
        <v>17094</v>
      </c>
      <c r="F1355" s="22">
        <f>SUMIFS(MasterSheet!J:J, MasterSheet!B:B, B1355, MasterSheet!D:D, C1355, MasterSheet!H:H, D1355)</f>
        <v>1</v>
      </c>
      <c r="G1355" s="22">
        <f t="shared" si="85"/>
        <v>17094</v>
      </c>
      <c r="H1355" s="26">
        <f>SUMIFS(MasterSheet!K:K, MasterSheet!B:B, B1355, MasterSheet!D:D, C1355, MasterSheet!H:H, D1355)</f>
        <v>1</v>
      </c>
      <c r="I1355" s="26">
        <f t="shared" si="86"/>
        <v>17094</v>
      </c>
      <c r="J1355" s="28">
        <f>SUMIFS(MasterSheet!L:L, MasterSheet!B:B, B1355, MasterSheet!D:D, C1355, MasterSheet!H:H, D1355)</f>
        <v>0</v>
      </c>
      <c r="K1355" s="28">
        <f t="shared" si="87"/>
        <v>0</v>
      </c>
      <c r="L1355" s="21" t="str">
        <f>UPPER(VLOOKUP(D1355,MasterSheet!H:U,14,))</f>
        <v>BIOLEGEND</v>
      </c>
    </row>
    <row r="1356" spans="1:12" x14ac:dyDescent="0.25">
      <c r="A1356" s="21" t="str">
        <f t="shared" si="84"/>
        <v>BIOLEGEND</v>
      </c>
      <c r="B1356" s="21" t="str">
        <v>EED117194</v>
      </c>
      <c r="C1356" s="30">
        <v>45856</v>
      </c>
      <c r="D1356" s="21">
        <v>506333</v>
      </c>
      <c r="E1356" s="21">
        <f>_xlfn.XLOOKUP(D1356,MasterSheet!H:H,MasterSheet!F:F)</f>
        <v>18018</v>
      </c>
      <c r="F1356" s="22">
        <f>SUMIFS(MasterSheet!J:J, MasterSheet!B:B, B1356, MasterSheet!D:D, C1356, MasterSheet!H:H, D1356)</f>
        <v>2</v>
      </c>
      <c r="G1356" s="22">
        <f t="shared" si="85"/>
        <v>36036</v>
      </c>
      <c r="H1356" s="26">
        <f>SUMIFS(MasterSheet!K:K, MasterSheet!B:B, B1356, MasterSheet!D:D, C1356, MasterSheet!H:H, D1356)</f>
        <v>2</v>
      </c>
      <c r="I1356" s="26">
        <f t="shared" si="86"/>
        <v>36036</v>
      </c>
      <c r="J1356" s="28">
        <f>SUMIFS(MasterSheet!L:L, MasterSheet!B:B, B1356, MasterSheet!D:D, C1356, MasterSheet!H:H, D1356)</f>
        <v>0</v>
      </c>
      <c r="K1356" s="28">
        <f t="shared" si="87"/>
        <v>0</v>
      </c>
      <c r="L1356" s="21" t="str">
        <f>UPPER(VLOOKUP(D1356,MasterSheet!H:U,14,))</f>
        <v>BIOLEGEND</v>
      </c>
    </row>
    <row r="1357" spans="1:12" x14ac:dyDescent="0.25">
      <c r="A1357" s="21" t="str">
        <f t="shared" si="84"/>
        <v>BIOLEGEND</v>
      </c>
      <c r="B1357" s="21" t="str">
        <v>EED117194</v>
      </c>
      <c r="C1357" s="30">
        <v>45856</v>
      </c>
      <c r="D1357" s="21">
        <v>515408</v>
      </c>
      <c r="E1357" s="21">
        <f>_xlfn.XLOOKUP(D1357,MasterSheet!H:H,MasterSheet!F:F)</f>
        <v>23531.199999999997</v>
      </c>
      <c r="F1357" s="22">
        <f>SUMIFS(MasterSheet!J:J, MasterSheet!B:B, B1357, MasterSheet!D:D, C1357, MasterSheet!H:H, D1357)</f>
        <v>1</v>
      </c>
      <c r="G1357" s="22">
        <f t="shared" si="85"/>
        <v>23531.199999999997</v>
      </c>
      <c r="H1357" s="26">
        <f>SUMIFS(MasterSheet!K:K, MasterSheet!B:B, B1357, MasterSheet!D:D, C1357, MasterSheet!H:H, D1357)</f>
        <v>1</v>
      </c>
      <c r="I1357" s="26">
        <f t="shared" si="86"/>
        <v>23531.199999999997</v>
      </c>
      <c r="J1357" s="28">
        <f>SUMIFS(MasterSheet!L:L, MasterSheet!B:B, B1357, MasterSheet!D:D, C1357, MasterSheet!H:H, D1357)</f>
        <v>0</v>
      </c>
      <c r="K1357" s="28">
        <f t="shared" si="87"/>
        <v>0</v>
      </c>
      <c r="L1357" s="21" t="str">
        <f>UPPER(VLOOKUP(D1357,MasterSheet!H:U,14,))</f>
        <v>BIOLEGEND</v>
      </c>
    </row>
    <row r="1358" spans="1:12" x14ac:dyDescent="0.25">
      <c r="A1358" s="21" t="str">
        <f t="shared" si="84"/>
        <v>BIOLEGEND</v>
      </c>
      <c r="B1358" s="21" t="str">
        <v>EED117194</v>
      </c>
      <c r="C1358" s="30">
        <v>45856</v>
      </c>
      <c r="D1358" s="21">
        <v>570206</v>
      </c>
      <c r="E1358" s="21">
        <f>_xlfn.XLOOKUP(D1358,MasterSheet!H:H,MasterSheet!F:F)</f>
        <v>14106.400000000001</v>
      </c>
      <c r="F1358" s="22">
        <f>SUMIFS(MasterSheet!J:J, MasterSheet!B:B, B1358, MasterSheet!D:D, C1358, MasterSheet!H:H, D1358)</f>
        <v>1</v>
      </c>
      <c r="G1358" s="22">
        <f t="shared" si="85"/>
        <v>14106.400000000001</v>
      </c>
      <c r="H1358" s="26">
        <f>SUMIFS(MasterSheet!K:K, MasterSheet!B:B, B1358, MasterSheet!D:D, C1358, MasterSheet!H:H, D1358)</f>
        <v>1</v>
      </c>
      <c r="I1358" s="26">
        <f t="shared" si="86"/>
        <v>14106.400000000001</v>
      </c>
      <c r="J1358" s="28">
        <f>SUMIFS(MasterSheet!L:L, MasterSheet!B:B, B1358, MasterSheet!D:D, C1358, MasterSheet!H:H, D1358)</f>
        <v>0</v>
      </c>
      <c r="K1358" s="28">
        <f t="shared" si="87"/>
        <v>0</v>
      </c>
      <c r="L1358" s="21" t="str">
        <f>UPPER(VLOOKUP(D1358,MasterSheet!H:U,14,))</f>
        <v>BIOLEGEND</v>
      </c>
    </row>
    <row r="1359" spans="1:12" x14ac:dyDescent="0.25">
      <c r="A1359" s="21" t="str">
        <f t="shared" si="84"/>
        <v>BIOLEGEND</v>
      </c>
      <c r="B1359" s="21" t="str">
        <v>EED117194</v>
      </c>
      <c r="C1359" s="30">
        <v>45856</v>
      </c>
      <c r="D1359" s="21">
        <v>576402</v>
      </c>
      <c r="E1359" s="21">
        <f>_xlfn.XLOOKUP(D1359,MasterSheet!H:H,MasterSheet!F:F)</f>
        <v>5332.8</v>
      </c>
      <c r="F1359" s="22">
        <f>SUMIFS(MasterSheet!J:J, MasterSheet!B:B, B1359, MasterSheet!D:D, C1359, MasterSheet!H:H, D1359)</f>
        <v>1</v>
      </c>
      <c r="G1359" s="22">
        <f t="shared" si="85"/>
        <v>5332.8</v>
      </c>
      <c r="H1359" s="26">
        <f>SUMIFS(MasterSheet!K:K, MasterSheet!B:B, B1359, MasterSheet!D:D, C1359, MasterSheet!H:H, D1359)</f>
        <v>1</v>
      </c>
      <c r="I1359" s="26">
        <f t="shared" si="86"/>
        <v>5332.8</v>
      </c>
      <c r="J1359" s="28">
        <f>SUMIFS(MasterSheet!L:L, MasterSheet!B:B, B1359, MasterSheet!D:D, C1359, MasterSheet!H:H, D1359)</f>
        <v>0</v>
      </c>
      <c r="K1359" s="28">
        <f t="shared" si="87"/>
        <v>0</v>
      </c>
      <c r="L1359" s="21" t="str">
        <f>UPPER(VLOOKUP(D1359,MasterSheet!H:U,14,))</f>
        <v>BIOLEGEND</v>
      </c>
    </row>
    <row r="1360" spans="1:12" x14ac:dyDescent="0.25">
      <c r="A1360" s="21" t="str">
        <f t="shared" si="84"/>
        <v>BIOLEGEND</v>
      </c>
      <c r="B1360" s="21" t="str">
        <v>EED117194</v>
      </c>
      <c r="C1360" s="30">
        <v>45856</v>
      </c>
      <c r="D1360" s="21">
        <v>592704</v>
      </c>
      <c r="E1360" s="21">
        <f>_xlfn.XLOOKUP(D1360,MasterSheet!H:H,MasterSheet!F:F)</f>
        <v>15584.8</v>
      </c>
      <c r="F1360" s="22">
        <f>SUMIFS(MasterSheet!J:J, MasterSheet!B:B, B1360, MasterSheet!D:D, C1360, MasterSheet!H:H, D1360)</f>
        <v>1</v>
      </c>
      <c r="G1360" s="22">
        <f t="shared" si="85"/>
        <v>15584.8</v>
      </c>
      <c r="H1360" s="26">
        <f>SUMIFS(MasterSheet!K:K, MasterSheet!B:B, B1360, MasterSheet!D:D, C1360, MasterSheet!H:H, D1360)</f>
        <v>1</v>
      </c>
      <c r="I1360" s="26">
        <f t="shared" si="86"/>
        <v>15584.8</v>
      </c>
      <c r="J1360" s="28">
        <f>SUMIFS(MasterSheet!L:L, MasterSheet!B:B, B1360, MasterSheet!D:D, C1360, MasterSheet!H:H, D1360)</f>
        <v>0</v>
      </c>
      <c r="K1360" s="28">
        <f t="shared" si="87"/>
        <v>0</v>
      </c>
      <c r="L1360" s="21" t="str">
        <f>UPPER(VLOOKUP(D1360,MasterSheet!H:U,14,))</f>
        <v>BIOLEGEND</v>
      </c>
    </row>
    <row r="1361" spans="1:12" x14ac:dyDescent="0.25">
      <c r="A1361" s="21" t="str">
        <f t="shared" si="84"/>
        <v>BIOLEGEND</v>
      </c>
      <c r="B1361" s="21" t="str">
        <v>EED117194</v>
      </c>
      <c r="C1361" s="30">
        <v>45856</v>
      </c>
      <c r="D1361" s="21">
        <v>600653</v>
      </c>
      <c r="E1361" s="21">
        <f>_xlfn.XLOOKUP(D1361,MasterSheet!H:H,MasterSheet!F:F)</f>
        <v>11088</v>
      </c>
      <c r="F1361" s="22">
        <f>SUMIFS(MasterSheet!J:J, MasterSheet!B:B, B1361, MasterSheet!D:D, C1361, MasterSheet!H:H, D1361)</f>
        <v>1</v>
      </c>
      <c r="G1361" s="22">
        <f t="shared" si="85"/>
        <v>11088</v>
      </c>
      <c r="H1361" s="26">
        <f>SUMIFS(MasterSheet!K:K, MasterSheet!B:B, B1361, MasterSheet!D:D, C1361, MasterSheet!H:H, D1361)</f>
        <v>1</v>
      </c>
      <c r="I1361" s="26">
        <f t="shared" si="86"/>
        <v>11088</v>
      </c>
      <c r="J1361" s="28">
        <f>SUMIFS(MasterSheet!L:L, MasterSheet!B:B, B1361, MasterSheet!D:D, C1361, MasterSheet!H:H, D1361)</f>
        <v>0</v>
      </c>
      <c r="K1361" s="28">
        <f t="shared" si="87"/>
        <v>0</v>
      </c>
      <c r="L1361" s="21" t="str">
        <f>UPPER(VLOOKUP(D1361,MasterSheet!H:U,14,))</f>
        <v>BIOLEGEND</v>
      </c>
    </row>
    <row r="1362" spans="1:12" x14ac:dyDescent="0.25">
      <c r="A1362" s="21" t="str">
        <f t="shared" si="84"/>
        <v>BIOLEGEND</v>
      </c>
      <c r="B1362" s="21" t="str">
        <v>EED117194</v>
      </c>
      <c r="C1362" s="30">
        <v>45856</v>
      </c>
      <c r="D1362" s="21">
        <v>621616</v>
      </c>
      <c r="E1362" s="21">
        <f>_xlfn.XLOOKUP(D1362,MasterSheet!H:H,MasterSheet!F:F)</f>
        <v>22792</v>
      </c>
      <c r="F1362" s="22">
        <f>SUMIFS(MasterSheet!J:J, MasterSheet!B:B, B1362, MasterSheet!D:D, C1362, MasterSheet!H:H, D1362)</f>
        <v>1</v>
      </c>
      <c r="G1362" s="22">
        <f t="shared" si="85"/>
        <v>22792</v>
      </c>
      <c r="H1362" s="26">
        <f>SUMIFS(MasterSheet!K:K, MasterSheet!B:B, B1362, MasterSheet!D:D, C1362, MasterSheet!H:H, D1362)</f>
        <v>1</v>
      </c>
      <c r="I1362" s="26">
        <f t="shared" si="86"/>
        <v>22792</v>
      </c>
      <c r="J1362" s="28">
        <f>SUMIFS(MasterSheet!L:L, MasterSheet!B:B, B1362, MasterSheet!D:D, C1362, MasterSheet!H:H, D1362)</f>
        <v>0</v>
      </c>
      <c r="K1362" s="28">
        <f t="shared" si="87"/>
        <v>0</v>
      </c>
      <c r="L1362" s="21" t="str">
        <f>UPPER(VLOOKUP(D1362,MasterSheet!H:U,14,))</f>
        <v>BIOLEGEND</v>
      </c>
    </row>
    <row r="1363" spans="1:12" x14ac:dyDescent="0.25">
      <c r="A1363" s="21" t="str">
        <f t="shared" si="84"/>
        <v>BIOLEGEND</v>
      </c>
      <c r="B1363" s="21" t="str">
        <v>EED117194</v>
      </c>
      <c r="C1363" s="30">
        <v>45856</v>
      </c>
      <c r="D1363" s="21">
        <v>626810</v>
      </c>
      <c r="E1363" s="21">
        <f>_xlfn.XLOOKUP(D1363,MasterSheet!H:H,MasterSheet!F:F)</f>
        <v>23531.199999999997</v>
      </c>
      <c r="F1363" s="22">
        <f>SUMIFS(MasterSheet!J:J, MasterSheet!B:B, B1363, MasterSheet!D:D, C1363, MasterSheet!H:H, D1363)</f>
        <v>1</v>
      </c>
      <c r="G1363" s="22">
        <f t="shared" si="85"/>
        <v>23531.199999999997</v>
      </c>
      <c r="H1363" s="26">
        <f>SUMIFS(MasterSheet!K:K, MasterSheet!B:B, B1363, MasterSheet!D:D, C1363, MasterSheet!H:H, D1363)</f>
        <v>1</v>
      </c>
      <c r="I1363" s="26">
        <f t="shared" si="86"/>
        <v>23531.199999999997</v>
      </c>
      <c r="J1363" s="28">
        <f>SUMIFS(MasterSheet!L:L, MasterSheet!B:B, B1363, MasterSheet!D:D, C1363, MasterSheet!H:H, D1363)</f>
        <v>0</v>
      </c>
      <c r="K1363" s="28">
        <f t="shared" si="87"/>
        <v>0</v>
      </c>
      <c r="L1363" s="21" t="str">
        <f>UPPER(VLOOKUP(D1363,MasterSheet!H:U,14,))</f>
        <v>BIOLEGEND</v>
      </c>
    </row>
    <row r="1364" spans="1:12" x14ac:dyDescent="0.25">
      <c r="A1364" s="21" t="str">
        <f t="shared" si="84"/>
        <v>BIOLEGEND</v>
      </c>
      <c r="B1364" s="21" t="str">
        <v>EED117194</v>
      </c>
      <c r="C1364" s="30">
        <v>45856</v>
      </c>
      <c r="D1364" s="21">
        <v>626812</v>
      </c>
      <c r="E1364" s="21">
        <f>_xlfn.XLOOKUP(D1364,MasterSheet!H:H,MasterSheet!F:F)</f>
        <v>19536</v>
      </c>
      <c r="F1364" s="22">
        <f>SUMIFS(MasterSheet!J:J, MasterSheet!B:B, B1364, MasterSheet!D:D, C1364, MasterSheet!H:H, D1364)</f>
        <v>10</v>
      </c>
      <c r="G1364" s="22">
        <f t="shared" si="85"/>
        <v>195360</v>
      </c>
      <c r="H1364" s="26">
        <f>SUMIFS(MasterSheet!K:K, MasterSheet!B:B, B1364, MasterSheet!D:D, C1364, MasterSheet!H:H, D1364)</f>
        <v>10</v>
      </c>
      <c r="I1364" s="26">
        <f t="shared" si="86"/>
        <v>195360</v>
      </c>
      <c r="J1364" s="28">
        <f>SUMIFS(MasterSheet!L:L, MasterSheet!B:B, B1364, MasterSheet!D:D, C1364, MasterSheet!H:H, D1364)</f>
        <v>0</v>
      </c>
      <c r="K1364" s="28">
        <f t="shared" si="87"/>
        <v>0</v>
      </c>
      <c r="L1364" s="21" t="str">
        <f>UPPER(VLOOKUP(D1364,MasterSheet!H:U,14,))</f>
        <v>BIOLEGEND</v>
      </c>
    </row>
    <row r="1365" spans="1:12" x14ac:dyDescent="0.25">
      <c r="A1365" s="21" t="str">
        <f t="shared" si="84"/>
        <v>BIOLEGEND</v>
      </c>
      <c r="B1365" s="21" t="str">
        <v>EED117194</v>
      </c>
      <c r="C1365" s="30">
        <v>45856</v>
      </c>
      <c r="D1365" s="21">
        <v>637310</v>
      </c>
      <c r="E1365" s="21">
        <f>_xlfn.XLOOKUP(D1365,MasterSheet!H:H,MasterSheet!F:F)</f>
        <v>22176</v>
      </c>
      <c r="F1365" s="22">
        <f>SUMIFS(MasterSheet!J:J, MasterSheet!B:B, B1365, MasterSheet!D:D, C1365, MasterSheet!H:H, D1365)</f>
        <v>1</v>
      </c>
      <c r="G1365" s="22">
        <f t="shared" si="85"/>
        <v>22176</v>
      </c>
      <c r="H1365" s="26">
        <f>SUMIFS(MasterSheet!K:K, MasterSheet!B:B, B1365, MasterSheet!D:D, C1365, MasterSheet!H:H, D1365)</f>
        <v>1</v>
      </c>
      <c r="I1365" s="26">
        <f t="shared" si="86"/>
        <v>22176</v>
      </c>
      <c r="J1365" s="28">
        <f>SUMIFS(MasterSheet!L:L, MasterSheet!B:B, B1365, MasterSheet!D:D, C1365, MasterSheet!H:H, D1365)</f>
        <v>0</v>
      </c>
      <c r="K1365" s="28">
        <f t="shared" si="87"/>
        <v>0</v>
      </c>
      <c r="L1365" s="21" t="str">
        <f>UPPER(VLOOKUP(D1365,MasterSheet!H:U,14,))</f>
        <v>BIOLEGEND</v>
      </c>
    </row>
    <row r="1366" spans="1:12" x14ac:dyDescent="0.25">
      <c r="A1366" s="21" t="str">
        <f t="shared" si="84"/>
        <v>BIOLEGEND</v>
      </c>
      <c r="B1366" s="21" t="str">
        <v>EED117194</v>
      </c>
      <c r="C1366" s="30">
        <v>45856</v>
      </c>
      <c r="D1366" s="21">
        <v>640922</v>
      </c>
      <c r="E1366" s="21">
        <f>_xlfn.XLOOKUP(D1366,MasterSheet!H:H,MasterSheet!F:F)</f>
        <v>15584.8</v>
      </c>
      <c r="F1366" s="22">
        <f>SUMIFS(MasterSheet!J:J, MasterSheet!B:B, B1366, MasterSheet!D:D, C1366, MasterSheet!H:H, D1366)</f>
        <v>1</v>
      </c>
      <c r="G1366" s="22">
        <f t="shared" si="85"/>
        <v>15584.8</v>
      </c>
      <c r="H1366" s="26">
        <f>SUMIFS(MasterSheet!K:K, MasterSheet!B:B, B1366, MasterSheet!D:D, C1366, MasterSheet!H:H, D1366)</f>
        <v>1</v>
      </c>
      <c r="I1366" s="26">
        <f t="shared" si="86"/>
        <v>15584.8</v>
      </c>
      <c r="J1366" s="28">
        <f>SUMIFS(MasterSheet!L:L, MasterSheet!B:B, B1366, MasterSheet!D:D, C1366, MasterSheet!H:H, D1366)</f>
        <v>0</v>
      </c>
      <c r="K1366" s="28">
        <f t="shared" si="87"/>
        <v>0</v>
      </c>
      <c r="L1366" s="21" t="str">
        <f>UPPER(VLOOKUP(D1366,MasterSheet!H:U,14,))</f>
        <v>BIOLEGEND</v>
      </c>
    </row>
    <row r="1367" spans="1:12" x14ac:dyDescent="0.25">
      <c r="A1367" s="21" t="str">
        <f t="shared" si="84"/>
        <v>BIOLEGEND</v>
      </c>
      <c r="B1367" s="21" t="str">
        <v>EED117194</v>
      </c>
      <c r="C1367" s="30">
        <v>45856</v>
      </c>
      <c r="D1367" s="21">
        <v>640945</v>
      </c>
      <c r="E1367" s="21">
        <f>_xlfn.XLOOKUP(D1367,MasterSheet!H:H,MasterSheet!F:F)</f>
        <v>24948</v>
      </c>
      <c r="F1367" s="22">
        <f>SUMIFS(MasterSheet!J:J, MasterSheet!B:B, B1367, MasterSheet!D:D, C1367, MasterSheet!H:H, D1367)</f>
        <v>1</v>
      </c>
      <c r="G1367" s="22">
        <f t="shared" si="85"/>
        <v>24948</v>
      </c>
      <c r="H1367" s="26">
        <f>SUMIFS(MasterSheet!K:K, MasterSheet!B:B, B1367, MasterSheet!D:D, C1367, MasterSheet!H:H, D1367)</f>
        <v>1</v>
      </c>
      <c r="I1367" s="26">
        <f t="shared" si="86"/>
        <v>24948</v>
      </c>
      <c r="J1367" s="28">
        <f>SUMIFS(MasterSheet!L:L, MasterSheet!B:B, B1367, MasterSheet!D:D, C1367, MasterSheet!H:H, D1367)</f>
        <v>0</v>
      </c>
      <c r="K1367" s="28">
        <f t="shared" si="87"/>
        <v>0</v>
      </c>
      <c r="L1367" s="21" t="str">
        <f>UPPER(VLOOKUP(D1367,MasterSheet!H:U,14,))</f>
        <v>BIOLEGEND</v>
      </c>
    </row>
    <row r="1368" spans="1:12" x14ac:dyDescent="0.25">
      <c r="A1368" s="21" t="str">
        <f t="shared" si="84"/>
        <v>BIOLEGEND</v>
      </c>
      <c r="B1368" s="21" t="str">
        <v>EED117194</v>
      </c>
      <c r="C1368" s="30">
        <v>45856</v>
      </c>
      <c r="D1368" s="21">
        <v>652404</v>
      </c>
      <c r="E1368" s="21">
        <f>_xlfn.XLOOKUP(D1368,MasterSheet!H:H,MasterSheet!F:F)</f>
        <v>22176</v>
      </c>
      <c r="F1368" s="22">
        <f>SUMIFS(MasterSheet!J:J, MasterSheet!B:B, B1368, MasterSheet!D:D, C1368, MasterSheet!H:H, D1368)</f>
        <v>1</v>
      </c>
      <c r="G1368" s="22">
        <f t="shared" si="85"/>
        <v>22176</v>
      </c>
      <c r="H1368" s="26">
        <f>SUMIFS(MasterSheet!K:K, MasterSheet!B:B, B1368, MasterSheet!D:D, C1368, MasterSheet!H:H, D1368)</f>
        <v>1</v>
      </c>
      <c r="I1368" s="26">
        <f t="shared" si="86"/>
        <v>22176</v>
      </c>
      <c r="J1368" s="28">
        <f>SUMIFS(MasterSheet!L:L, MasterSheet!B:B, B1368, MasterSheet!D:D, C1368, MasterSheet!H:H, D1368)</f>
        <v>0</v>
      </c>
      <c r="K1368" s="28">
        <f t="shared" si="87"/>
        <v>0</v>
      </c>
      <c r="L1368" s="21" t="str">
        <f>UPPER(VLOOKUP(D1368,MasterSheet!H:U,14,))</f>
        <v>BIOLEGEND</v>
      </c>
    </row>
    <row r="1369" spans="1:12" x14ac:dyDescent="0.25">
      <c r="A1369" s="21" t="str">
        <f t="shared" si="84"/>
        <v>BIOLEGEND</v>
      </c>
      <c r="B1369" s="21" t="str">
        <v>EED117194</v>
      </c>
      <c r="C1369" s="30">
        <v>45856</v>
      </c>
      <c r="D1369" s="21">
        <v>696807</v>
      </c>
      <c r="E1369" s="21">
        <f>_xlfn.XLOOKUP(D1369,MasterSheet!H:H,MasterSheet!F:F)</f>
        <v>9240</v>
      </c>
      <c r="F1369" s="22">
        <f>SUMIFS(MasterSheet!J:J, MasterSheet!B:B, B1369, MasterSheet!D:D, C1369, MasterSheet!H:H, D1369)</f>
        <v>1</v>
      </c>
      <c r="G1369" s="22">
        <f t="shared" si="85"/>
        <v>9240</v>
      </c>
      <c r="H1369" s="26">
        <f>SUMIFS(MasterSheet!K:K, MasterSheet!B:B, B1369, MasterSheet!D:D, C1369, MasterSheet!H:H, D1369)</f>
        <v>1</v>
      </c>
      <c r="I1369" s="26">
        <f t="shared" si="86"/>
        <v>9240</v>
      </c>
      <c r="J1369" s="28">
        <f>SUMIFS(MasterSheet!L:L, MasterSheet!B:B, B1369, MasterSheet!D:D, C1369, MasterSheet!H:H, D1369)</f>
        <v>0</v>
      </c>
      <c r="K1369" s="28">
        <f t="shared" si="87"/>
        <v>0</v>
      </c>
      <c r="L1369" s="21" t="str">
        <f>UPPER(VLOOKUP(D1369,MasterSheet!H:U,14,))</f>
        <v>BIOLEGEND</v>
      </c>
    </row>
    <row r="1370" spans="1:12" x14ac:dyDescent="0.25">
      <c r="A1370" s="21" t="str">
        <f t="shared" si="84"/>
        <v>BIOLEGEND</v>
      </c>
      <c r="B1370" s="21" t="str">
        <v>EED117194</v>
      </c>
      <c r="C1370" s="30">
        <v>45856</v>
      </c>
      <c r="D1370" s="21">
        <v>765202</v>
      </c>
      <c r="E1370" s="21">
        <f>_xlfn.XLOOKUP(D1370,MasterSheet!H:H,MasterSheet!F:F)</f>
        <v>6529.6</v>
      </c>
      <c r="F1370" s="22">
        <f>SUMIFS(MasterSheet!J:J, MasterSheet!B:B, B1370, MasterSheet!D:D, C1370, MasterSheet!H:H, D1370)</f>
        <v>2</v>
      </c>
      <c r="G1370" s="22">
        <f t="shared" si="85"/>
        <v>13059.2</v>
      </c>
      <c r="H1370" s="26">
        <f>SUMIFS(MasterSheet!K:K, MasterSheet!B:B, B1370, MasterSheet!D:D, C1370, MasterSheet!H:H, D1370)</f>
        <v>2</v>
      </c>
      <c r="I1370" s="26">
        <f t="shared" si="86"/>
        <v>13059.2</v>
      </c>
      <c r="J1370" s="28">
        <f>SUMIFS(MasterSheet!L:L, MasterSheet!B:B, B1370, MasterSheet!D:D, C1370, MasterSheet!H:H, D1370)</f>
        <v>0</v>
      </c>
      <c r="K1370" s="28">
        <f t="shared" si="87"/>
        <v>0</v>
      </c>
      <c r="L1370" s="21" t="str">
        <f>UPPER(VLOOKUP(D1370,MasterSheet!H:U,14,))</f>
        <v>BIOLEGEND</v>
      </c>
    </row>
    <row r="1371" spans="1:12" x14ac:dyDescent="0.25">
      <c r="A1371" s="21" t="str">
        <f t="shared" si="84"/>
        <v>BIOLEGEND</v>
      </c>
      <c r="B1371" s="21" t="str">
        <v>EED117194</v>
      </c>
      <c r="C1371" s="30">
        <v>45856</v>
      </c>
      <c r="D1371" s="21">
        <v>769402</v>
      </c>
      <c r="E1371" s="21">
        <f>_xlfn.XLOOKUP(D1371,MasterSheet!H:H,MasterSheet!F:F)</f>
        <v>13428.8</v>
      </c>
      <c r="F1371" s="22">
        <f>SUMIFS(MasterSheet!J:J, MasterSheet!B:B, B1371, MasterSheet!D:D, C1371, MasterSheet!H:H, D1371)</f>
        <v>1</v>
      </c>
      <c r="G1371" s="22">
        <f t="shared" si="85"/>
        <v>13428.8</v>
      </c>
      <c r="H1371" s="26">
        <f>SUMIFS(MasterSheet!K:K, MasterSheet!B:B, B1371, MasterSheet!D:D, C1371, MasterSheet!H:H, D1371)</f>
        <v>1</v>
      </c>
      <c r="I1371" s="26">
        <f t="shared" si="86"/>
        <v>13428.8</v>
      </c>
      <c r="J1371" s="28">
        <f>SUMIFS(MasterSheet!L:L, MasterSheet!B:B, B1371, MasterSheet!D:D, C1371, MasterSheet!H:H, D1371)</f>
        <v>0</v>
      </c>
      <c r="K1371" s="28">
        <f t="shared" si="87"/>
        <v>0</v>
      </c>
      <c r="L1371" s="21" t="str">
        <f>UPPER(VLOOKUP(D1371,MasterSheet!H:U,14,))</f>
        <v>BIOLEGEND</v>
      </c>
    </row>
    <row r="1372" spans="1:12" x14ac:dyDescent="0.25">
      <c r="A1372" s="21" t="str">
        <f t="shared" si="84"/>
        <v>BIOLEGEND</v>
      </c>
      <c r="B1372" s="21" t="str">
        <v>EED117194</v>
      </c>
      <c r="C1372" s="30">
        <v>45856</v>
      </c>
      <c r="D1372" s="21">
        <v>901518</v>
      </c>
      <c r="E1372" s="21">
        <f>_xlfn.XLOOKUP(D1372,MasterSheet!H:H,MasterSheet!F:F)</f>
        <v>28890.400000000001</v>
      </c>
      <c r="F1372" s="22">
        <f>SUMIFS(MasterSheet!J:J, MasterSheet!B:B, B1372, MasterSheet!D:D, C1372, MasterSheet!H:H, D1372)</f>
        <v>1</v>
      </c>
      <c r="G1372" s="22">
        <f t="shared" si="85"/>
        <v>28890.400000000001</v>
      </c>
      <c r="H1372" s="26">
        <f>SUMIFS(MasterSheet!K:K, MasterSheet!B:B, B1372, MasterSheet!D:D, C1372, MasterSheet!H:H, D1372)</f>
        <v>1</v>
      </c>
      <c r="I1372" s="26">
        <f t="shared" si="86"/>
        <v>28890.400000000001</v>
      </c>
      <c r="J1372" s="28">
        <f>SUMIFS(MasterSheet!L:L, MasterSheet!B:B, B1372, MasterSheet!D:D, C1372, MasterSheet!H:H, D1372)</f>
        <v>0</v>
      </c>
      <c r="K1372" s="28">
        <f t="shared" si="87"/>
        <v>0</v>
      </c>
      <c r="L1372" s="21" t="str">
        <f>UPPER(VLOOKUP(D1372,MasterSheet!H:U,14,))</f>
        <v>BIOLEGEND</v>
      </c>
    </row>
    <row r="1373" spans="1:12" x14ac:dyDescent="0.25">
      <c r="A1373" s="21" t="str">
        <f t="shared" si="84"/>
        <v>BIOLEGEND</v>
      </c>
      <c r="B1373" s="21" t="str">
        <v>EED117073</v>
      </c>
      <c r="C1373" s="30">
        <v>45856</v>
      </c>
      <c r="D1373" s="21">
        <v>127608</v>
      </c>
      <c r="E1373" s="21">
        <f>_xlfn.XLOOKUP(D1373,MasterSheet!H:H,MasterSheet!F:F)</f>
        <v>17432.8</v>
      </c>
      <c r="F1373" s="22">
        <f>SUMIFS(MasterSheet!J:J, MasterSheet!B:B, B1373, MasterSheet!D:D, C1373, MasterSheet!H:H, D1373)</f>
        <v>1</v>
      </c>
      <c r="G1373" s="22">
        <f t="shared" si="85"/>
        <v>17432.8</v>
      </c>
      <c r="H1373" s="26">
        <f>SUMIFS(MasterSheet!K:K, MasterSheet!B:B, B1373, MasterSheet!D:D, C1373, MasterSheet!H:H, D1373)</f>
        <v>1</v>
      </c>
      <c r="I1373" s="26">
        <f t="shared" si="86"/>
        <v>17432.8</v>
      </c>
      <c r="J1373" s="28">
        <f>SUMIFS(MasterSheet!L:L, MasterSheet!B:B, B1373, MasterSheet!D:D, C1373, MasterSheet!H:H, D1373)</f>
        <v>0</v>
      </c>
      <c r="K1373" s="28">
        <f t="shared" si="87"/>
        <v>0</v>
      </c>
      <c r="L1373" s="21" t="str">
        <f>UPPER(VLOOKUP(D1373,MasterSheet!H:U,14,))</f>
        <v>BIOLEGEND</v>
      </c>
    </row>
    <row r="1374" spans="1:12" x14ac:dyDescent="0.25">
      <c r="A1374" s="21" t="str">
        <f t="shared" si="84"/>
        <v>BIOLEGEND</v>
      </c>
      <c r="B1374" s="21" t="str">
        <v>EED117073</v>
      </c>
      <c r="C1374" s="30">
        <v>45856</v>
      </c>
      <c r="D1374" s="21">
        <v>156603</v>
      </c>
      <c r="E1374" s="21">
        <f>_xlfn.XLOOKUP(D1374,MasterSheet!H:H,MasterSheet!F:F)</f>
        <v>4004</v>
      </c>
      <c r="F1374" s="22">
        <f>SUMIFS(MasterSheet!J:J, MasterSheet!B:B, B1374, MasterSheet!D:D, C1374, MasterSheet!H:H, D1374)</f>
        <v>1</v>
      </c>
      <c r="G1374" s="22">
        <f t="shared" si="85"/>
        <v>4004</v>
      </c>
      <c r="H1374" s="26">
        <f>SUMIFS(MasterSheet!K:K, MasterSheet!B:B, B1374, MasterSheet!D:D, C1374, MasterSheet!H:H, D1374)</f>
        <v>1</v>
      </c>
      <c r="I1374" s="26">
        <f t="shared" si="86"/>
        <v>4004</v>
      </c>
      <c r="J1374" s="28">
        <f>SUMIFS(MasterSheet!L:L, MasterSheet!B:B, B1374, MasterSheet!D:D, C1374, MasterSheet!H:H, D1374)</f>
        <v>0</v>
      </c>
      <c r="K1374" s="28">
        <f t="shared" si="87"/>
        <v>0</v>
      </c>
      <c r="L1374" s="21" t="str">
        <f>UPPER(VLOOKUP(D1374,MasterSheet!H:U,14,))</f>
        <v>BIOLEGEND</v>
      </c>
    </row>
    <row r="1375" spans="1:12" x14ac:dyDescent="0.25">
      <c r="A1375" s="21" t="str">
        <f t="shared" si="84"/>
        <v>BIOLEGEND</v>
      </c>
      <c r="B1375" s="21" t="str">
        <v>EED117073</v>
      </c>
      <c r="C1375" s="30">
        <v>45856</v>
      </c>
      <c r="D1375" s="21">
        <v>300526</v>
      </c>
      <c r="E1375" s="21">
        <f>_xlfn.XLOOKUP(D1375,MasterSheet!H:H,MasterSheet!F:F)</f>
        <v>16508.8</v>
      </c>
      <c r="F1375" s="22">
        <f>SUMIFS(MasterSheet!J:J, MasterSheet!B:B, B1375, MasterSheet!D:D, C1375, MasterSheet!H:H, D1375)</f>
        <v>1</v>
      </c>
      <c r="G1375" s="22">
        <f t="shared" si="85"/>
        <v>16508.8</v>
      </c>
      <c r="H1375" s="26">
        <f>SUMIFS(MasterSheet!K:K, MasterSheet!B:B, B1375, MasterSheet!D:D, C1375, MasterSheet!H:H, D1375)</f>
        <v>1</v>
      </c>
      <c r="I1375" s="26">
        <f t="shared" si="86"/>
        <v>16508.8</v>
      </c>
      <c r="J1375" s="28">
        <f>SUMIFS(MasterSheet!L:L, MasterSheet!B:B, B1375, MasterSheet!D:D, C1375, MasterSheet!H:H, D1375)</f>
        <v>0</v>
      </c>
      <c r="K1375" s="28">
        <f t="shared" si="87"/>
        <v>0</v>
      </c>
      <c r="L1375" s="21" t="str">
        <f>UPPER(VLOOKUP(D1375,MasterSheet!H:U,14,))</f>
        <v>BIOLEGEND</v>
      </c>
    </row>
    <row r="1376" spans="1:12" x14ac:dyDescent="0.25">
      <c r="A1376" s="21" t="str">
        <f t="shared" si="84"/>
        <v>BIOLEGEND</v>
      </c>
      <c r="B1376" s="21" t="str">
        <v>EED117073</v>
      </c>
      <c r="C1376" s="30">
        <v>45856</v>
      </c>
      <c r="D1376" s="21">
        <v>302239</v>
      </c>
      <c r="E1376" s="21">
        <f>_xlfn.XLOOKUP(D1376,MasterSheet!H:H,MasterSheet!F:F)</f>
        <v>14190</v>
      </c>
      <c r="F1376" s="22">
        <f>SUMIFS(MasterSheet!J:J, MasterSheet!B:B, B1376, MasterSheet!D:D, C1376, MasterSheet!H:H, D1376)</f>
        <v>1</v>
      </c>
      <c r="G1376" s="22">
        <f t="shared" si="85"/>
        <v>14190</v>
      </c>
      <c r="H1376" s="26">
        <f>SUMIFS(MasterSheet!K:K, MasterSheet!B:B, B1376, MasterSheet!D:D, C1376, MasterSheet!H:H, D1376)</f>
        <v>1</v>
      </c>
      <c r="I1376" s="26">
        <f t="shared" si="86"/>
        <v>14190</v>
      </c>
      <c r="J1376" s="28">
        <f>SUMIFS(MasterSheet!L:L, MasterSheet!B:B, B1376, MasterSheet!D:D, C1376, MasterSheet!H:H, D1376)</f>
        <v>0</v>
      </c>
      <c r="K1376" s="28">
        <f t="shared" si="87"/>
        <v>0</v>
      </c>
      <c r="L1376" s="21" t="str">
        <f>UPPER(VLOOKUP(D1376,MasterSheet!H:U,14,))</f>
        <v>BIOLEGEND</v>
      </c>
    </row>
    <row r="1377" spans="1:12" x14ac:dyDescent="0.25">
      <c r="A1377" s="21" t="str">
        <f t="shared" si="84"/>
        <v>BIOLEGEND</v>
      </c>
      <c r="B1377" s="21" t="str">
        <v>EED117073</v>
      </c>
      <c r="C1377" s="30">
        <v>45856</v>
      </c>
      <c r="D1377" s="21">
        <v>348918</v>
      </c>
      <c r="E1377" s="21">
        <f>_xlfn.XLOOKUP(D1377,MasterSheet!H:H,MasterSheet!F:F)</f>
        <v>22422.400000000001</v>
      </c>
      <c r="F1377" s="22">
        <f>SUMIFS(MasterSheet!J:J, MasterSheet!B:B, B1377, MasterSheet!D:D, C1377, MasterSheet!H:H, D1377)</f>
        <v>1</v>
      </c>
      <c r="G1377" s="22">
        <f t="shared" si="85"/>
        <v>22422.400000000001</v>
      </c>
      <c r="H1377" s="26">
        <f>SUMIFS(MasterSheet!K:K, MasterSheet!B:B, B1377, MasterSheet!D:D, C1377, MasterSheet!H:H, D1377)</f>
        <v>1</v>
      </c>
      <c r="I1377" s="26">
        <f t="shared" si="86"/>
        <v>22422.400000000001</v>
      </c>
      <c r="J1377" s="28">
        <f>SUMIFS(MasterSheet!L:L, MasterSheet!B:B, B1377, MasterSheet!D:D, C1377, MasterSheet!H:H, D1377)</f>
        <v>0</v>
      </c>
      <c r="K1377" s="28">
        <f t="shared" si="87"/>
        <v>0</v>
      </c>
      <c r="L1377" s="21" t="str">
        <f>UPPER(VLOOKUP(D1377,MasterSheet!H:U,14,))</f>
        <v>BIOLEGEND</v>
      </c>
    </row>
    <row r="1378" spans="1:12" x14ac:dyDescent="0.25">
      <c r="A1378" s="21" t="str">
        <f t="shared" si="84"/>
        <v>BIOLEGEND</v>
      </c>
      <c r="B1378" s="21" t="str">
        <v>EED117073</v>
      </c>
      <c r="C1378" s="30">
        <v>45856</v>
      </c>
      <c r="D1378" s="21">
        <v>353303</v>
      </c>
      <c r="E1378" s="21">
        <f>_xlfn.XLOOKUP(D1378,MasterSheet!H:H,MasterSheet!F:F)</f>
        <v>10164</v>
      </c>
      <c r="F1378" s="22">
        <f>SUMIFS(MasterSheet!J:J, MasterSheet!B:B, B1378, MasterSheet!D:D, C1378, MasterSheet!H:H, D1378)</f>
        <v>1</v>
      </c>
      <c r="G1378" s="22">
        <f t="shared" si="85"/>
        <v>10164</v>
      </c>
      <c r="H1378" s="26">
        <f>SUMIFS(MasterSheet!K:K, MasterSheet!B:B, B1378, MasterSheet!D:D, C1378, MasterSheet!H:H, D1378)</f>
        <v>1</v>
      </c>
      <c r="I1378" s="26">
        <f t="shared" si="86"/>
        <v>10164</v>
      </c>
      <c r="J1378" s="28">
        <f>SUMIFS(MasterSheet!L:L, MasterSheet!B:B, B1378, MasterSheet!D:D, C1378, MasterSheet!H:H, D1378)</f>
        <v>0</v>
      </c>
      <c r="K1378" s="28">
        <f t="shared" si="87"/>
        <v>0</v>
      </c>
      <c r="L1378" s="21" t="str">
        <f>UPPER(VLOOKUP(D1378,MasterSheet!H:U,14,))</f>
        <v>BIOLEGEND</v>
      </c>
    </row>
    <row r="1379" spans="1:12" x14ac:dyDescent="0.25">
      <c r="A1379" s="21" t="str">
        <f t="shared" si="84"/>
        <v>BIOLEGEND</v>
      </c>
      <c r="B1379" s="21" t="str">
        <v>EED117073</v>
      </c>
      <c r="C1379" s="30">
        <v>45856</v>
      </c>
      <c r="D1379" s="21">
        <v>355115</v>
      </c>
      <c r="E1379" s="21">
        <f>_xlfn.XLOOKUP(D1379,MasterSheet!H:H,MasterSheet!F:F)</f>
        <v>9424.7999999999993</v>
      </c>
      <c r="F1379" s="22">
        <f>SUMIFS(MasterSheet!J:J, MasterSheet!B:B, B1379, MasterSheet!D:D, C1379, MasterSheet!H:H, D1379)</f>
        <v>1</v>
      </c>
      <c r="G1379" s="22">
        <f t="shared" si="85"/>
        <v>9424.7999999999993</v>
      </c>
      <c r="H1379" s="26">
        <f>SUMIFS(MasterSheet!K:K, MasterSheet!B:B, B1379, MasterSheet!D:D, C1379, MasterSheet!H:H, D1379)</f>
        <v>1</v>
      </c>
      <c r="I1379" s="26">
        <f t="shared" si="86"/>
        <v>9424.7999999999993</v>
      </c>
      <c r="J1379" s="28">
        <f>SUMIFS(MasterSheet!L:L, MasterSheet!B:B, B1379, MasterSheet!D:D, C1379, MasterSheet!H:H, D1379)</f>
        <v>0</v>
      </c>
      <c r="K1379" s="28">
        <f t="shared" si="87"/>
        <v>0</v>
      </c>
      <c r="L1379" s="21" t="str">
        <f>UPPER(VLOOKUP(D1379,MasterSheet!H:U,14,))</f>
        <v>BIOLEGEND</v>
      </c>
    </row>
    <row r="1380" spans="1:12" x14ac:dyDescent="0.25">
      <c r="A1380" s="21" t="str">
        <f t="shared" si="84"/>
        <v>BIOLEGEND</v>
      </c>
      <c r="B1380" s="21" t="str">
        <v>EED117073</v>
      </c>
      <c r="C1380" s="30">
        <v>45856</v>
      </c>
      <c r="D1380" s="21">
        <v>356906</v>
      </c>
      <c r="E1380" s="21">
        <f>_xlfn.XLOOKUP(D1380,MasterSheet!H:H,MasterSheet!F:F)</f>
        <v>22422.400000000001</v>
      </c>
      <c r="F1380" s="22">
        <f>SUMIFS(MasterSheet!J:J, MasterSheet!B:B, B1380, MasterSheet!D:D, C1380, MasterSheet!H:H, D1380)</f>
        <v>1</v>
      </c>
      <c r="G1380" s="22">
        <f t="shared" si="85"/>
        <v>22422.400000000001</v>
      </c>
      <c r="H1380" s="26">
        <f>SUMIFS(MasterSheet!K:K, MasterSheet!B:B, B1380, MasterSheet!D:D, C1380, MasterSheet!H:H, D1380)</f>
        <v>1</v>
      </c>
      <c r="I1380" s="26">
        <f t="shared" si="86"/>
        <v>22422.400000000001</v>
      </c>
      <c r="J1380" s="28">
        <f>SUMIFS(MasterSheet!L:L, MasterSheet!B:B, B1380, MasterSheet!D:D, C1380, MasterSheet!H:H, D1380)</f>
        <v>0</v>
      </c>
      <c r="K1380" s="28">
        <f t="shared" si="87"/>
        <v>0</v>
      </c>
      <c r="L1380" s="21" t="str">
        <f>UPPER(VLOOKUP(D1380,MasterSheet!H:U,14,))</f>
        <v>BIOLEGEND</v>
      </c>
    </row>
    <row r="1381" spans="1:12" x14ac:dyDescent="0.25">
      <c r="A1381" s="21" t="str">
        <f t="shared" si="84"/>
        <v>BIOLEGEND</v>
      </c>
      <c r="B1381" s="21" t="str">
        <v>EED117073</v>
      </c>
      <c r="C1381" s="30">
        <v>45856</v>
      </c>
      <c r="D1381" s="21">
        <v>381508</v>
      </c>
      <c r="E1381" s="21">
        <f>_xlfn.XLOOKUP(D1381,MasterSheet!H:H,MasterSheet!F:F)</f>
        <v>24578.400000000001</v>
      </c>
      <c r="F1381" s="22">
        <f>SUMIFS(MasterSheet!J:J, MasterSheet!B:B, B1381, MasterSheet!D:D, C1381, MasterSheet!H:H, D1381)</f>
        <v>1</v>
      </c>
      <c r="G1381" s="22">
        <f t="shared" si="85"/>
        <v>24578.400000000001</v>
      </c>
      <c r="H1381" s="26">
        <f>SUMIFS(MasterSheet!K:K, MasterSheet!B:B, B1381, MasterSheet!D:D, C1381, MasterSheet!H:H, D1381)</f>
        <v>1</v>
      </c>
      <c r="I1381" s="26">
        <f t="shared" si="86"/>
        <v>24578.400000000001</v>
      </c>
      <c r="J1381" s="28">
        <f>SUMIFS(MasterSheet!L:L, MasterSheet!B:B, B1381, MasterSheet!D:D, C1381, MasterSheet!H:H, D1381)</f>
        <v>0</v>
      </c>
      <c r="K1381" s="28">
        <f t="shared" si="87"/>
        <v>0</v>
      </c>
      <c r="L1381" s="21" t="str">
        <f>UPPER(VLOOKUP(D1381,MasterSheet!H:U,14,))</f>
        <v>BIOLEGEND</v>
      </c>
    </row>
    <row r="1382" spans="1:12" x14ac:dyDescent="0.25">
      <c r="A1382" s="21" t="str">
        <f t="shared" si="84"/>
        <v>MYBIOSOURCE</v>
      </c>
      <c r="B1382" s="21" t="str">
        <v>917607 R</v>
      </c>
      <c r="C1382" s="30">
        <v>45856</v>
      </c>
      <c r="D1382" s="21" t="str">
        <v>MBS8305397</v>
      </c>
      <c r="E1382" s="21">
        <f>_xlfn.XLOOKUP(D1382,MasterSheet!H:H,MasterSheet!F:F)</f>
        <v>440</v>
      </c>
      <c r="F1382" s="22">
        <f>SUMIFS(MasterSheet!J:J, MasterSheet!B:B, B1382, MasterSheet!D:D, C1382, MasterSheet!H:H, D1382)</f>
        <v>1</v>
      </c>
      <c r="G1382" s="22">
        <f t="shared" si="85"/>
        <v>440</v>
      </c>
      <c r="H1382" s="26">
        <f>SUMIFS(MasterSheet!K:K, MasterSheet!B:B, B1382, MasterSheet!D:D, C1382, MasterSheet!H:H, D1382)</f>
        <v>1</v>
      </c>
      <c r="I1382" s="26">
        <f t="shared" si="86"/>
        <v>440</v>
      </c>
      <c r="J1382" s="28">
        <f>SUMIFS(MasterSheet!L:L, MasterSheet!B:B, B1382, MasterSheet!D:D, C1382, MasterSheet!H:H, D1382)</f>
        <v>0</v>
      </c>
      <c r="K1382" s="28">
        <f t="shared" si="87"/>
        <v>0</v>
      </c>
      <c r="L1382" s="21" t="str">
        <f>UPPER(VLOOKUP(D1382,MasterSheet!H:U,14,))</f>
        <v>MYBIOSOURCE</v>
      </c>
    </row>
    <row r="1383" spans="1:12" x14ac:dyDescent="0.25">
      <c r="A1383" s="21" t="str">
        <f t="shared" si="84"/>
        <v>PHYTOAB</v>
      </c>
      <c r="B1383" s="21">
        <v>16101586</v>
      </c>
      <c r="C1383" s="30">
        <v>45856</v>
      </c>
      <c r="D1383" s="21" t="str">
        <v>PHY7456A</v>
      </c>
      <c r="E1383" s="21">
        <f>_xlfn.XLOOKUP(D1383,MasterSheet!H:H,MasterSheet!F:F)</f>
        <v>20988</v>
      </c>
      <c r="F1383" s="22">
        <f>SUMIFS(MasterSheet!J:J, MasterSheet!B:B, B1383, MasterSheet!D:D, C1383, MasterSheet!H:H, D1383)</f>
        <v>1</v>
      </c>
      <c r="G1383" s="22">
        <f t="shared" si="85"/>
        <v>20988</v>
      </c>
      <c r="H1383" s="26">
        <f>SUMIFS(MasterSheet!K:K, MasterSheet!B:B, B1383, MasterSheet!D:D, C1383, MasterSheet!H:H, D1383)</f>
        <v>1</v>
      </c>
      <c r="I1383" s="26">
        <f t="shared" si="86"/>
        <v>20988</v>
      </c>
      <c r="J1383" s="28">
        <f>SUMIFS(MasterSheet!L:L, MasterSheet!B:B, B1383, MasterSheet!D:D, C1383, MasterSheet!H:H, D1383)</f>
        <v>0</v>
      </c>
      <c r="K1383" s="28">
        <f t="shared" si="87"/>
        <v>0</v>
      </c>
      <c r="L1383" s="21" t="str">
        <f>UPPER(VLOOKUP(D1383,MasterSheet!H:U,14,))</f>
        <v>PHYTOAB</v>
      </c>
    </row>
    <row r="1384" spans="1:12" x14ac:dyDescent="0.25">
      <c r="A1384" s="21" t="str">
        <f t="shared" si="84"/>
        <v>BIOLEGEND</v>
      </c>
      <c r="B1384" s="21" t="str">
        <v>Return From IGIB</v>
      </c>
      <c r="C1384" s="30">
        <v>45860</v>
      </c>
      <c r="D1384" s="21">
        <v>424602</v>
      </c>
      <c r="E1384" s="21">
        <f>_xlfn.XLOOKUP(D1384,MasterSheet!H:H,MasterSheet!F:F)</f>
        <v>12408</v>
      </c>
      <c r="F1384" s="22">
        <f>SUMIFS(MasterSheet!J:J, MasterSheet!B:B, B1384, MasterSheet!D:D, C1384, MasterSheet!H:H, D1384)</f>
        <v>1</v>
      </c>
      <c r="G1384" s="22">
        <f t="shared" si="85"/>
        <v>12408</v>
      </c>
      <c r="H1384" s="26">
        <f>SUMIFS(MasterSheet!K:K, MasterSheet!B:B, B1384, MasterSheet!D:D, C1384, MasterSheet!H:H, D1384)</f>
        <v>1</v>
      </c>
      <c r="I1384" s="26">
        <f t="shared" si="86"/>
        <v>12408</v>
      </c>
      <c r="J1384" s="28">
        <f>SUMIFS(MasterSheet!L:L, MasterSheet!B:B, B1384, MasterSheet!D:D, C1384, MasterSheet!H:H, D1384)</f>
        <v>0</v>
      </c>
      <c r="K1384" s="28">
        <f t="shared" si="87"/>
        <v>0</v>
      </c>
      <c r="L1384" s="21" t="str">
        <f>UPPER(VLOOKUP(D1384,MasterSheet!H:U,14,))</f>
        <v>BIOLEGEND</v>
      </c>
    </row>
    <row r="1385" spans="1:12" x14ac:dyDescent="0.25">
      <c r="A1385" s="21" t="str">
        <f t="shared" si="84"/>
        <v>BIOLEGEND</v>
      </c>
      <c r="B1385" s="21" t="str">
        <v>Return From IGIB</v>
      </c>
      <c r="C1385" s="30">
        <v>45860</v>
      </c>
      <c r="D1385" s="21">
        <v>421002</v>
      </c>
      <c r="E1385" s="21">
        <f>_xlfn.XLOOKUP(D1385,MasterSheet!H:H,MasterSheet!F:F)</f>
        <v>5376.8</v>
      </c>
      <c r="F1385" s="22">
        <f>SUMIFS(MasterSheet!J:J, MasterSheet!B:B, B1385, MasterSheet!D:D, C1385, MasterSheet!H:H, D1385)</f>
        <v>1</v>
      </c>
      <c r="G1385" s="22">
        <f t="shared" si="85"/>
        <v>5376.8</v>
      </c>
      <c r="H1385" s="26">
        <f>SUMIFS(MasterSheet!K:K, MasterSheet!B:B, B1385, MasterSheet!D:D, C1385, MasterSheet!H:H, D1385)</f>
        <v>1</v>
      </c>
      <c r="I1385" s="26">
        <f t="shared" si="86"/>
        <v>5376.8</v>
      </c>
      <c r="J1385" s="28">
        <f>SUMIFS(MasterSheet!L:L, MasterSheet!B:B, B1385, MasterSheet!D:D, C1385, MasterSheet!H:H, D1385)</f>
        <v>0</v>
      </c>
      <c r="K1385" s="28">
        <f t="shared" si="87"/>
        <v>0</v>
      </c>
      <c r="L1385" s="21" t="str">
        <f>UPPER(VLOOKUP(D1385,MasterSheet!H:U,14,))</f>
        <v>BIOLEGEND</v>
      </c>
    </row>
    <row r="1386" spans="1:12" x14ac:dyDescent="0.25">
      <c r="A1386" s="21" t="str">
        <f t="shared" si="84"/>
        <v>BIOLEGEND</v>
      </c>
      <c r="B1386" s="21" t="str">
        <v>Return From IGIB</v>
      </c>
      <c r="C1386" s="30">
        <v>45860</v>
      </c>
      <c r="D1386" s="21">
        <v>420801</v>
      </c>
      <c r="E1386" s="21">
        <f>_xlfn.XLOOKUP(D1386,MasterSheet!H:H,MasterSheet!F:F)</f>
        <v>3374.8</v>
      </c>
      <c r="F1386" s="22">
        <f>SUMIFS(MasterSheet!J:J, MasterSheet!B:B, B1386, MasterSheet!D:D, C1386, MasterSheet!H:H, D1386)</f>
        <v>2</v>
      </c>
      <c r="G1386" s="22">
        <f t="shared" si="85"/>
        <v>6749.6</v>
      </c>
      <c r="H1386" s="26">
        <f>SUMIFS(MasterSheet!K:K, MasterSheet!B:B, B1386, MasterSheet!D:D, C1386, MasterSheet!H:H, D1386)</f>
        <v>2</v>
      </c>
      <c r="I1386" s="26">
        <f t="shared" si="86"/>
        <v>6749.6</v>
      </c>
      <c r="J1386" s="28">
        <f>SUMIFS(MasterSheet!L:L, MasterSheet!B:B, B1386, MasterSheet!D:D, C1386, MasterSheet!H:H, D1386)</f>
        <v>0</v>
      </c>
      <c r="K1386" s="28">
        <f t="shared" si="87"/>
        <v>0</v>
      </c>
      <c r="L1386" s="21" t="str">
        <f>UPPER(VLOOKUP(D1386,MasterSheet!H:U,14,))</f>
        <v>BIOLEGEND</v>
      </c>
    </row>
    <row r="1387" spans="1:12" x14ac:dyDescent="0.25">
      <c r="A1387" s="21" t="str">
        <f t="shared" si="84"/>
        <v>BIOLEGEND</v>
      </c>
      <c r="B1387" s="21" t="str">
        <v>Return From IGIB</v>
      </c>
      <c r="C1387" s="30">
        <v>45860</v>
      </c>
      <c r="D1387" s="21">
        <v>421403</v>
      </c>
      <c r="E1387" s="21">
        <f>_xlfn.XLOOKUP(D1387,MasterSheet!H:H,MasterSheet!F:F)</f>
        <v>7444.7999999999993</v>
      </c>
      <c r="F1387" s="22">
        <f>SUMIFS(MasterSheet!J:J, MasterSheet!B:B, B1387, MasterSheet!D:D, C1387, MasterSheet!H:H, D1387)</f>
        <v>1</v>
      </c>
      <c r="G1387" s="22">
        <f t="shared" si="85"/>
        <v>7444.7999999999993</v>
      </c>
      <c r="H1387" s="26">
        <f>SUMIFS(MasterSheet!K:K, MasterSheet!B:B, B1387, MasterSheet!D:D, C1387, MasterSheet!H:H, D1387)</f>
        <v>0</v>
      </c>
      <c r="I1387" s="26">
        <f t="shared" si="86"/>
        <v>0</v>
      </c>
      <c r="J1387" s="28">
        <f>SUMIFS(MasterSheet!L:L, MasterSheet!B:B, B1387, MasterSheet!D:D, C1387, MasterSheet!H:H, D1387)</f>
        <v>1</v>
      </c>
      <c r="K1387" s="28">
        <f t="shared" si="87"/>
        <v>7444.7999999999993</v>
      </c>
      <c r="L1387" s="21" t="str">
        <f>UPPER(VLOOKUP(D1387,MasterSheet!H:U,14,))</f>
        <v>BIOLEGEND</v>
      </c>
    </row>
    <row r="1388" spans="1:12" x14ac:dyDescent="0.25">
      <c r="A1388" s="21" t="str">
        <f t="shared" si="84"/>
        <v>BIOTIUM</v>
      </c>
      <c r="B1388" s="21" t="str">
        <v>I237286-IN</v>
      </c>
      <c r="C1388" s="30">
        <v>45860</v>
      </c>
      <c r="D1388" s="21" t="str">
        <v>BNUB0943-500</v>
      </c>
      <c r="E1388" s="21">
        <f>_xlfn.XLOOKUP(D1388,MasterSheet!H:H,MasterSheet!F:F)</f>
        <v>35340.800000000003</v>
      </c>
      <c r="F1388" s="22">
        <f>SUMIFS(MasterSheet!J:J, MasterSheet!B:B, B1388, MasterSheet!D:D, C1388, MasterSheet!H:H, D1388)</f>
        <v>1</v>
      </c>
      <c r="G1388" s="22">
        <f t="shared" si="85"/>
        <v>35340.800000000003</v>
      </c>
      <c r="H1388" s="26">
        <f>SUMIFS(MasterSheet!K:K, MasterSheet!B:B, B1388, MasterSheet!D:D, C1388, MasterSheet!H:H, D1388)</f>
        <v>1</v>
      </c>
      <c r="I1388" s="26">
        <f t="shared" si="86"/>
        <v>35340.800000000003</v>
      </c>
      <c r="J1388" s="28">
        <f>SUMIFS(MasterSheet!L:L, MasterSheet!B:B, B1388, MasterSheet!D:D, C1388, MasterSheet!H:H, D1388)</f>
        <v>0</v>
      </c>
      <c r="K1388" s="28">
        <f t="shared" si="87"/>
        <v>0</v>
      </c>
      <c r="L1388" s="21" t="str">
        <f>UPPER(VLOOKUP(D1388,MasterSheet!H:U,14,))</f>
        <v>BIOTIUM</v>
      </c>
    </row>
    <row r="1389" spans="1:12" x14ac:dyDescent="0.25">
      <c r="A1389" s="21" t="str">
        <f t="shared" si="84"/>
        <v>BIOTIUM</v>
      </c>
      <c r="B1389" s="21" t="str">
        <v>I237286-IN</v>
      </c>
      <c r="C1389" s="30">
        <v>45860</v>
      </c>
      <c r="D1389" s="21" t="str">
        <v>31000-T</v>
      </c>
      <c r="E1389" s="21">
        <f>_xlfn.XLOOKUP(D1389,MasterSheet!H:H,MasterSheet!F:F)</f>
        <v>3942.3999999999996</v>
      </c>
      <c r="F1389" s="22">
        <f>SUMIFS(MasterSheet!J:J, MasterSheet!B:B, B1389, MasterSheet!D:D, C1389, MasterSheet!H:H, D1389)</f>
        <v>1</v>
      </c>
      <c r="G1389" s="22">
        <f t="shared" si="85"/>
        <v>3942.3999999999996</v>
      </c>
      <c r="H1389" s="26">
        <f>SUMIFS(MasterSheet!K:K, MasterSheet!B:B, B1389, MasterSheet!D:D, C1389, MasterSheet!H:H, D1389)</f>
        <v>1</v>
      </c>
      <c r="I1389" s="26">
        <f t="shared" si="86"/>
        <v>3942.3999999999996</v>
      </c>
      <c r="J1389" s="28">
        <f>SUMIFS(MasterSheet!L:L, MasterSheet!B:B, B1389, MasterSheet!D:D, C1389, MasterSheet!H:H, D1389)</f>
        <v>0</v>
      </c>
      <c r="K1389" s="28">
        <f t="shared" si="87"/>
        <v>0</v>
      </c>
      <c r="L1389" s="21" t="str">
        <f>UPPER(VLOOKUP(D1389,MasterSheet!H:U,14,))</f>
        <v>BIOTIUM</v>
      </c>
    </row>
    <row r="1390" spans="1:12" x14ac:dyDescent="0.25">
      <c r="A1390" s="21" t="str">
        <f t="shared" si="84"/>
        <v>BIOTIUM</v>
      </c>
      <c r="B1390" s="21" t="str">
        <v>I237285-IN</v>
      </c>
      <c r="C1390" s="30">
        <v>45860</v>
      </c>
      <c r="D1390" s="21">
        <v>23012</v>
      </c>
      <c r="E1390" s="21">
        <f>_xlfn.XLOOKUP(D1390,MasterSheet!H:H,MasterSheet!F:F)</f>
        <v>18867.2</v>
      </c>
      <c r="F1390" s="22">
        <f>SUMIFS(MasterSheet!J:J, MasterSheet!B:B, B1390, MasterSheet!D:D, C1390, MasterSheet!H:H, D1390)</f>
        <v>1</v>
      </c>
      <c r="G1390" s="22">
        <f t="shared" si="85"/>
        <v>18867.2</v>
      </c>
      <c r="H1390" s="26">
        <f>SUMIFS(MasterSheet!K:K, MasterSheet!B:B, B1390, MasterSheet!D:D, C1390, MasterSheet!H:H, D1390)</f>
        <v>1</v>
      </c>
      <c r="I1390" s="26">
        <f t="shared" si="86"/>
        <v>18867.2</v>
      </c>
      <c r="J1390" s="28">
        <f>SUMIFS(MasterSheet!L:L, MasterSheet!B:B, B1390, MasterSheet!D:D, C1390, MasterSheet!H:H, D1390)</f>
        <v>0</v>
      </c>
      <c r="K1390" s="28">
        <f t="shared" si="87"/>
        <v>0</v>
      </c>
      <c r="L1390" s="21" t="str">
        <f>UPPER(VLOOKUP(D1390,MasterSheet!H:U,14,))</f>
        <v>BIOTIUM</v>
      </c>
    </row>
    <row r="1391" spans="1:12" x14ac:dyDescent="0.25">
      <c r="A1391" s="21" t="str">
        <f t="shared" si="84"/>
        <v>BIOTIUM</v>
      </c>
      <c r="B1391" s="21" t="str">
        <v>I237287-IN</v>
      </c>
      <c r="C1391" s="30">
        <v>45860</v>
      </c>
      <c r="D1391" s="21" t="str">
        <v>30002-T</v>
      </c>
      <c r="E1391" s="21">
        <f>_xlfn.XLOOKUP(D1391,MasterSheet!H:H,MasterSheet!F:F)</f>
        <v>10912</v>
      </c>
      <c r="F1391" s="22">
        <f>SUMIFS(MasterSheet!J:J, MasterSheet!B:B, B1391, MasterSheet!D:D, C1391, MasterSheet!H:H, D1391)</f>
        <v>1</v>
      </c>
      <c r="G1391" s="22">
        <f t="shared" si="85"/>
        <v>10912</v>
      </c>
      <c r="H1391" s="26">
        <f>SUMIFS(MasterSheet!K:K, MasterSheet!B:B, B1391, MasterSheet!D:D, C1391, MasterSheet!H:H, D1391)</f>
        <v>1</v>
      </c>
      <c r="I1391" s="26">
        <f t="shared" si="86"/>
        <v>10912</v>
      </c>
      <c r="J1391" s="28">
        <f>SUMIFS(MasterSheet!L:L, MasterSheet!B:B, B1391, MasterSheet!D:D, C1391, MasterSheet!H:H, D1391)</f>
        <v>0</v>
      </c>
      <c r="K1391" s="28">
        <f t="shared" si="87"/>
        <v>0</v>
      </c>
      <c r="L1391" s="21" t="str">
        <f>UPPER(VLOOKUP(D1391,MasterSheet!H:U,14,))</f>
        <v>BIOTIUM</v>
      </c>
    </row>
    <row r="1392" spans="1:12" x14ac:dyDescent="0.25">
      <c r="A1392" s="21" t="str">
        <f t="shared" si="84"/>
        <v>BIOTIUM</v>
      </c>
      <c r="B1392" s="21" t="str">
        <v>I237284-IN</v>
      </c>
      <c r="C1392" s="30">
        <v>45860</v>
      </c>
      <c r="D1392" s="21">
        <v>22010</v>
      </c>
      <c r="E1392" s="21">
        <f>_xlfn.XLOOKUP(D1392,MasterSheet!H:H,MasterSheet!F:F)</f>
        <v>5491.2</v>
      </c>
      <c r="F1392" s="22">
        <f>SUMIFS(MasterSheet!J:J, MasterSheet!B:B, B1392, MasterSheet!D:D, C1392, MasterSheet!H:H, D1392)</f>
        <v>2</v>
      </c>
      <c r="G1392" s="22">
        <f t="shared" si="85"/>
        <v>10982.4</v>
      </c>
      <c r="H1392" s="26">
        <f>SUMIFS(MasterSheet!K:K, MasterSheet!B:B, B1392, MasterSheet!D:D, C1392, MasterSheet!H:H, D1392)</f>
        <v>2</v>
      </c>
      <c r="I1392" s="26">
        <f t="shared" si="86"/>
        <v>10982.4</v>
      </c>
      <c r="J1392" s="28">
        <f>SUMIFS(MasterSheet!L:L, MasterSheet!B:B, B1392, MasterSheet!D:D, C1392, MasterSheet!H:H, D1392)</f>
        <v>0</v>
      </c>
      <c r="K1392" s="28">
        <f t="shared" si="87"/>
        <v>0</v>
      </c>
      <c r="L1392" s="21" t="str">
        <f>UPPER(VLOOKUP(D1392,MasterSheet!H:U,14,))</f>
        <v>BIOTIUM</v>
      </c>
    </row>
    <row r="1393" spans="1:12" x14ac:dyDescent="0.25">
      <c r="A1393" s="21" t="str">
        <f t="shared" si="84"/>
        <v>BIOTIUM</v>
      </c>
      <c r="B1393" s="21" t="str">
        <v>I237284-IN</v>
      </c>
      <c r="C1393" s="30">
        <v>45860</v>
      </c>
      <c r="D1393" s="21">
        <v>41004</v>
      </c>
      <c r="E1393" s="21">
        <f>_xlfn.XLOOKUP(D1393,MasterSheet!H:H,MasterSheet!F:F)</f>
        <v>8659.2000000000007</v>
      </c>
      <c r="F1393" s="22">
        <f>SUMIFS(MasterSheet!J:J, MasterSheet!B:B, B1393, MasterSheet!D:D, C1393, MasterSheet!H:H, D1393)</f>
        <v>1</v>
      </c>
      <c r="G1393" s="22">
        <f t="shared" si="85"/>
        <v>8659.2000000000007</v>
      </c>
      <c r="H1393" s="26">
        <f>SUMIFS(MasterSheet!K:K, MasterSheet!B:B, B1393, MasterSheet!D:D, C1393, MasterSheet!H:H, D1393)</f>
        <v>1</v>
      </c>
      <c r="I1393" s="26">
        <f t="shared" si="86"/>
        <v>8659.2000000000007</v>
      </c>
      <c r="J1393" s="28">
        <f>SUMIFS(MasterSheet!L:L, MasterSheet!B:B, B1393, MasterSheet!D:D, C1393, MasterSheet!H:H, D1393)</f>
        <v>0</v>
      </c>
      <c r="K1393" s="28">
        <f t="shared" si="87"/>
        <v>0</v>
      </c>
      <c r="L1393" s="21" t="str">
        <f>UPPER(VLOOKUP(D1393,MasterSheet!H:U,14,))</f>
        <v>BIOTIUM</v>
      </c>
    </row>
    <row r="1394" spans="1:12" x14ac:dyDescent="0.25">
      <c r="A1394" s="21" t="str">
        <f t="shared" si="84"/>
        <v>BOSTER</v>
      </c>
      <c r="B1394" s="21">
        <v>65451</v>
      </c>
      <c r="C1394" s="30">
        <v>45860</v>
      </c>
      <c r="D1394" s="21" t="str">
        <v>A06882-2</v>
      </c>
      <c r="E1394" s="21">
        <f>_xlfn.XLOOKUP(D1394,MasterSheet!H:H,MasterSheet!F:F)</f>
        <v>22792</v>
      </c>
      <c r="F1394" s="22">
        <f>SUMIFS(MasterSheet!J:J, MasterSheet!B:B, B1394, MasterSheet!D:D, C1394, MasterSheet!H:H, D1394)</f>
        <v>1</v>
      </c>
      <c r="G1394" s="22">
        <f t="shared" si="85"/>
        <v>22792</v>
      </c>
      <c r="H1394" s="26">
        <f>SUMIFS(MasterSheet!K:K, MasterSheet!B:B, B1394, MasterSheet!D:D, C1394, MasterSheet!H:H, D1394)</f>
        <v>1</v>
      </c>
      <c r="I1394" s="26">
        <f t="shared" si="86"/>
        <v>22792</v>
      </c>
      <c r="J1394" s="28">
        <f>SUMIFS(MasterSheet!L:L, MasterSheet!B:B, B1394, MasterSheet!D:D, C1394, MasterSheet!H:H, D1394)</f>
        <v>0</v>
      </c>
      <c r="K1394" s="28">
        <f t="shared" si="87"/>
        <v>0</v>
      </c>
      <c r="L1394" s="21" t="str">
        <f>UPPER(VLOOKUP(D1394,MasterSheet!H:U,14,))</f>
        <v>BOSTER</v>
      </c>
    </row>
    <row r="1395" spans="1:12" x14ac:dyDescent="0.25">
      <c r="A1395" s="21" t="str">
        <f t="shared" si="84"/>
        <v>BOSTER</v>
      </c>
      <c r="B1395" s="21">
        <v>65451</v>
      </c>
      <c r="C1395" s="30">
        <v>45860</v>
      </c>
      <c r="D1395" s="21" t="str">
        <v>A07214-1</v>
      </c>
      <c r="E1395" s="21">
        <f>_xlfn.XLOOKUP(D1395,MasterSheet!H:H,MasterSheet!F:F)</f>
        <v>22792</v>
      </c>
      <c r="F1395" s="22">
        <f>SUMIFS(MasterSheet!J:J, MasterSheet!B:B, B1395, MasterSheet!D:D, C1395, MasterSheet!H:H, D1395)</f>
        <v>9</v>
      </c>
      <c r="G1395" s="22">
        <f t="shared" si="85"/>
        <v>205128</v>
      </c>
      <c r="H1395" s="26">
        <f>SUMIFS(MasterSheet!K:K, MasterSheet!B:B, B1395, MasterSheet!D:D, C1395, MasterSheet!H:H, D1395)</f>
        <v>9</v>
      </c>
      <c r="I1395" s="26">
        <f t="shared" si="86"/>
        <v>205128</v>
      </c>
      <c r="J1395" s="28">
        <f>SUMIFS(MasterSheet!L:L, MasterSheet!B:B, B1395, MasterSheet!D:D, C1395, MasterSheet!H:H, D1395)</f>
        <v>0</v>
      </c>
      <c r="K1395" s="28">
        <f t="shared" si="87"/>
        <v>0</v>
      </c>
      <c r="L1395" s="21" t="str">
        <f>UPPER(VLOOKUP(D1395,MasterSheet!H:U,14,))</f>
        <v>BOSTER</v>
      </c>
    </row>
    <row r="1396" spans="1:12" x14ac:dyDescent="0.25">
      <c r="A1396" s="21" t="str">
        <f t="shared" si="84"/>
        <v>DHARMACON</v>
      </c>
      <c r="B1396" s="21" t="str">
        <v>O071425IN3301012G</v>
      </c>
      <c r="C1396" s="30">
        <v>45860</v>
      </c>
      <c r="D1396" s="21" t="str">
        <v>D-001810-10-05</v>
      </c>
      <c r="E1396" s="21">
        <f>_xlfn.XLOOKUP(D1396,MasterSheet!H:H,MasterSheet!F:F)</f>
        <v>16544</v>
      </c>
      <c r="F1396" s="22">
        <f>SUMIFS(MasterSheet!J:J, MasterSheet!B:B, B1396, MasterSheet!D:D, C1396, MasterSheet!H:H, D1396)</f>
        <v>1</v>
      </c>
      <c r="G1396" s="22">
        <f t="shared" si="85"/>
        <v>16544</v>
      </c>
      <c r="H1396" s="26">
        <f>SUMIFS(MasterSheet!K:K, MasterSheet!B:B, B1396, MasterSheet!D:D, C1396, MasterSheet!H:H, D1396)</f>
        <v>1</v>
      </c>
      <c r="I1396" s="26">
        <f t="shared" si="86"/>
        <v>16544</v>
      </c>
      <c r="J1396" s="28">
        <f>SUMIFS(MasterSheet!L:L, MasterSheet!B:B, B1396, MasterSheet!D:D, C1396, MasterSheet!H:H, D1396)</f>
        <v>0</v>
      </c>
      <c r="K1396" s="28">
        <f t="shared" si="87"/>
        <v>0</v>
      </c>
      <c r="L1396" s="21" t="str">
        <f>UPPER(VLOOKUP(D1396,MasterSheet!H:U,14,))</f>
        <v>DHARMACON</v>
      </c>
    </row>
    <row r="1397" spans="1:12" x14ac:dyDescent="0.25">
      <c r="A1397" s="21" t="str">
        <f t="shared" si="84"/>
        <v>DHARMACON</v>
      </c>
      <c r="B1397" s="21" t="str">
        <v>O071425IN3301012G</v>
      </c>
      <c r="C1397" s="30">
        <v>45860</v>
      </c>
      <c r="D1397" s="21" t="str">
        <v>M-017856-00-0005</v>
      </c>
      <c r="E1397" s="21">
        <f>_xlfn.XLOOKUP(D1397,MasterSheet!H:H,MasterSheet!F:F)</f>
        <v>25608</v>
      </c>
      <c r="F1397" s="22">
        <f>SUMIFS(MasterSheet!J:J, MasterSheet!B:B, B1397, MasterSheet!D:D, C1397, MasterSheet!H:H, D1397)</f>
        <v>1</v>
      </c>
      <c r="G1397" s="22">
        <f t="shared" si="85"/>
        <v>25608</v>
      </c>
      <c r="H1397" s="26">
        <f>SUMIFS(MasterSheet!K:K, MasterSheet!B:B, B1397, MasterSheet!D:D, C1397, MasterSheet!H:H, D1397)</f>
        <v>1</v>
      </c>
      <c r="I1397" s="26">
        <f t="shared" si="86"/>
        <v>25608</v>
      </c>
      <c r="J1397" s="28">
        <f>SUMIFS(MasterSheet!L:L, MasterSheet!B:B, B1397, MasterSheet!D:D, C1397, MasterSheet!H:H, D1397)</f>
        <v>0</v>
      </c>
      <c r="K1397" s="28">
        <f t="shared" si="87"/>
        <v>0</v>
      </c>
      <c r="L1397" s="21" t="str">
        <f>UPPER(VLOOKUP(D1397,MasterSheet!H:U,14,))</f>
        <v>DHARMACON</v>
      </c>
    </row>
    <row r="1398" spans="1:12" x14ac:dyDescent="0.25">
      <c r="A1398" s="21" t="str">
        <f t="shared" si="84"/>
        <v>DHARMACON</v>
      </c>
      <c r="B1398" s="21" t="str">
        <v>O071425IN3301012G</v>
      </c>
      <c r="C1398" s="30">
        <v>45860</v>
      </c>
      <c r="D1398" s="21" t="str">
        <v>V3SH11243-00EG79621</v>
      </c>
      <c r="E1398" s="21">
        <f>_xlfn.XLOOKUP(D1398,MasterSheet!H:H,MasterSheet!F:F)</f>
        <v>72776</v>
      </c>
      <c r="F1398" s="22">
        <f>SUMIFS(MasterSheet!J:J, MasterSheet!B:B, B1398, MasterSheet!D:D, C1398, MasterSheet!H:H, D1398)</f>
        <v>1</v>
      </c>
      <c r="G1398" s="22">
        <f t="shared" si="85"/>
        <v>72776</v>
      </c>
      <c r="H1398" s="26">
        <f>SUMIFS(MasterSheet!K:K, MasterSheet!B:B, B1398, MasterSheet!D:D, C1398, MasterSheet!H:H, D1398)</f>
        <v>1</v>
      </c>
      <c r="I1398" s="26">
        <f t="shared" si="86"/>
        <v>72776</v>
      </c>
      <c r="J1398" s="28">
        <f>SUMIFS(MasterSheet!L:L, MasterSheet!B:B, B1398, MasterSheet!D:D, C1398, MasterSheet!H:H, D1398)</f>
        <v>0</v>
      </c>
      <c r="K1398" s="28">
        <f t="shared" si="87"/>
        <v>0</v>
      </c>
      <c r="L1398" s="21" t="str">
        <f>UPPER(VLOOKUP(D1398,MasterSheet!H:U,14,))</f>
        <v>DHARMACON</v>
      </c>
    </row>
    <row r="1399" spans="1:12" x14ac:dyDescent="0.25">
      <c r="A1399" s="21" t="str">
        <f t="shared" si="84"/>
        <v>DHARMACON</v>
      </c>
      <c r="B1399" s="21" t="str">
        <v>O071425IN3301012G</v>
      </c>
      <c r="C1399" s="30">
        <v>45860</v>
      </c>
      <c r="D1399" s="21" t="str">
        <v>YSC6273-201937083</v>
      </c>
      <c r="E1399" s="21">
        <f>_xlfn.XLOOKUP(D1399,MasterSheet!H:H,MasterSheet!F:F)</f>
        <v>4840</v>
      </c>
      <c r="F1399" s="22">
        <f>SUMIFS(MasterSheet!J:J, MasterSheet!B:B, B1399, MasterSheet!D:D, C1399, MasterSheet!H:H, D1399)</f>
        <v>1</v>
      </c>
      <c r="G1399" s="22">
        <f t="shared" si="85"/>
        <v>4840</v>
      </c>
      <c r="H1399" s="26">
        <f>SUMIFS(MasterSheet!K:K, MasterSheet!B:B, B1399, MasterSheet!D:D, C1399, MasterSheet!H:H, D1399)</f>
        <v>1</v>
      </c>
      <c r="I1399" s="26">
        <f t="shared" si="86"/>
        <v>4840</v>
      </c>
      <c r="J1399" s="28">
        <f>SUMIFS(MasterSheet!L:L, MasterSheet!B:B, B1399, MasterSheet!D:D, C1399, MasterSheet!H:H, D1399)</f>
        <v>0</v>
      </c>
      <c r="K1399" s="28">
        <f t="shared" si="87"/>
        <v>0</v>
      </c>
      <c r="L1399" s="21" t="str">
        <f>UPPER(VLOOKUP(D1399,MasterSheet!H:U,14,))</f>
        <v>DHARMACON</v>
      </c>
    </row>
    <row r="1400" spans="1:12" x14ac:dyDescent="0.25">
      <c r="A1400" s="21" t="str">
        <f t="shared" si="84"/>
        <v>DHARMACON</v>
      </c>
      <c r="B1400" s="21" t="str">
        <v>O071425IN3301012G</v>
      </c>
      <c r="C1400" s="30">
        <v>45860</v>
      </c>
      <c r="D1400" s="21" t="str">
        <v>RHS4740-EG4907</v>
      </c>
      <c r="E1400" s="21">
        <f>_xlfn.XLOOKUP(D1400,MasterSheet!H:H,MasterSheet!F:F)</f>
        <v>33176</v>
      </c>
      <c r="F1400" s="22">
        <f>SUMIFS(MasterSheet!J:J, MasterSheet!B:B, B1400, MasterSheet!D:D, C1400, MasterSheet!H:H, D1400)</f>
        <v>1</v>
      </c>
      <c r="G1400" s="22">
        <f t="shared" si="85"/>
        <v>33176</v>
      </c>
      <c r="H1400" s="26">
        <f>SUMIFS(MasterSheet!K:K, MasterSheet!B:B, B1400, MasterSheet!D:D, C1400, MasterSheet!H:H, D1400)</f>
        <v>1</v>
      </c>
      <c r="I1400" s="26">
        <f t="shared" si="86"/>
        <v>33176</v>
      </c>
      <c r="J1400" s="28">
        <f>SUMIFS(MasterSheet!L:L, MasterSheet!B:B, B1400, MasterSheet!D:D, C1400, MasterSheet!H:H, D1400)</f>
        <v>0</v>
      </c>
      <c r="K1400" s="28">
        <f t="shared" si="87"/>
        <v>0</v>
      </c>
      <c r="L1400" s="21" t="str">
        <f>UPPER(VLOOKUP(D1400,MasterSheet!H:U,14,))</f>
        <v>DHARMACON</v>
      </c>
    </row>
    <row r="1401" spans="1:12" x14ac:dyDescent="0.25">
      <c r="A1401" s="21" t="str">
        <f t="shared" si="84"/>
        <v>DHARMACON</v>
      </c>
      <c r="B1401" s="21" t="str">
        <v>O071425IN3301012G</v>
      </c>
      <c r="C1401" s="30">
        <v>45860</v>
      </c>
      <c r="D1401" s="21" t="str">
        <v>OHS6085-213584832</v>
      </c>
      <c r="E1401" s="21">
        <f>_xlfn.XLOOKUP(D1401,MasterSheet!H:H,MasterSheet!F:F)</f>
        <v>29304</v>
      </c>
      <c r="F1401" s="22">
        <f>SUMIFS(MasterSheet!J:J, MasterSheet!B:B, B1401, MasterSheet!D:D, C1401, MasterSheet!H:H, D1401)</f>
        <v>1</v>
      </c>
      <c r="G1401" s="22">
        <f t="shared" si="85"/>
        <v>29304</v>
      </c>
      <c r="H1401" s="26">
        <f>SUMIFS(MasterSheet!K:K, MasterSheet!B:B, B1401, MasterSheet!D:D, C1401, MasterSheet!H:H, D1401)</f>
        <v>1</v>
      </c>
      <c r="I1401" s="26">
        <f t="shared" si="86"/>
        <v>29304</v>
      </c>
      <c r="J1401" s="28">
        <f>SUMIFS(MasterSheet!L:L, MasterSheet!B:B, B1401, MasterSheet!D:D, C1401, MasterSheet!H:H, D1401)</f>
        <v>0</v>
      </c>
      <c r="K1401" s="28">
        <f t="shared" si="87"/>
        <v>0</v>
      </c>
      <c r="L1401" s="21" t="str">
        <f>UPPER(VLOOKUP(D1401,MasterSheet!H:U,14,))</f>
        <v>DHARMACON</v>
      </c>
    </row>
    <row r="1402" spans="1:12" x14ac:dyDescent="0.25">
      <c r="A1402" s="21" t="str">
        <f t="shared" si="84"/>
        <v>DHARMACON</v>
      </c>
      <c r="B1402" s="21" t="str">
        <v>O071425IN3301012G</v>
      </c>
      <c r="C1402" s="30">
        <v>45860</v>
      </c>
      <c r="D1402" s="21" t="str">
        <v>B-002000-UB-100</v>
      </c>
      <c r="E1402" s="21">
        <f>_xlfn.XLOOKUP(D1402,MasterSheet!H:H,MasterSheet!F:F)</f>
        <v>6072</v>
      </c>
      <c r="F1402" s="22">
        <f>SUMIFS(MasterSheet!J:J, MasterSheet!B:B, B1402, MasterSheet!D:D, C1402, MasterSheet!H:H, D1402)</f>
        <v>1</v>
      </c>
      <c r="G1402" s="22">
        <f t="shared" si="85"/>
        <v>6072</v>
      </c>
      <c r="H1402" s="26">
        <f>SUMIFS(MasterSheet!K:K, MasterSheet!B:B, B1402, MasterSheet!D:D, C1402, MasterSheet!H:H, D1402)</f>
        <v>1</v>
      </c>
      <c r="I1402" s="26">
        <f t="shared" si="86"/>
        <v>6072</v>
      </c>
      <c r="J1402" s="28">
        <f>SUMIFS(MasterSheet!L:L, MasterSheet!B:B, B1402, MasterSheet!D:D, C1402, MasterSheet!H:H, D1402)</f>
        <v>0</v>
      </c>
      <c r="K1402" s="28">
        <f t="shared" si="87"/>
        <v>0</v>
      </c>
      <c r="L1402" s="21" t="str">
        <f>UPPER(VLOOKUP(D1402,MasterSheet!H:U,14,))</f>
        <v>DHARMACON</v>
      </c>
    </row>
    <row r="1403" spans="1:12" x14ac:dyDescent="0.25">
      <c r="A1403" s="21" t="str">
        <f t="shared" si="84"/>
        <v>MABTECH</v>
      </c>
      <c r="B1403" s="21">
        <v>44451</v>
      </c>
      <c r="C1403" s="30">
        <v>45860</v>
      </c>
      <c r="D1403" s="21" t="str">
        <v>3617-1</v>
      </c>
      <c r="E1403" s="21">
        <f>_xlfn.XLOOKUP(D1403,MasterSheet!H:H,MasterSheet!F:F)</f>
        <v>12038.400000000001</v>
      </c>
      <c r="F1403" s="22">
        <f>SUMIFS(MasterSheet!J:J, MasterSheet!B:B, B1403, MasterSheet!D:D, C1403, MasterSheet!H:H, D1403)</f>
        <v>8</v>
      </c>
      <c r="G1403" s="22">
        <f t="shared" si="85"/>
        <v>96307.200000000012</v>
      </c>
      <c r="H1403" s="26">
        <f>SUMIFS(MasterSheet!K:K, MasterSheet!B:B, B1403, MasterSheet!D:D, C1403, MasterSheet!H:H, D1403)</f>
        <v>8</v>
      </c>
      <c r="I1403" s="26">
        <f t="shared" si="86"/>
        <v>96307.200000000012</v>
      </c>
      <c r="J1403" s="28">
        <f>SUMIFS(MasterSheet!L:L, MasterSheet!B:B, B1403, MasterSheet!D:D, C1403, MasterSheet!H:H, D1403)</f>
        <v>0</v>
      </c>
      <c r="K1403" s="28">
        <f t="shared" si="87"/>
        <v>0</v>
      </c>
      <c r="L1403" s="21" t="str">
        <f>UPPER(VLOOKUP(D1403,MasterSheet!H:U,14,))</f>
        <v>MABTECH</v>
      </c>
    </row>
    <row r="1404" spans="1:12" x14ac:dyDescent="0.25">
      <c r="A1404" s="21" t="str">
        <f t="shared" si="84"/>
        <v>MABTECH</v>
      </c>
      <c r="B1404" s="21">
        <v>44451</v>
      </c>
      <c r="C1404" s="30">
        <v>45860</v>
      </c>
      <c r="D1404" s="21" t="str">
        <v>FSP-0108-10</v>
      </c>
      <c r="E1404" s="21">
        <f>_xlfn.XLOOKUP(D1404,MasterSheet!H:H,MasterSheet!F:F)</f>
        <v>231607.2</v>
      </c>
      <c r="F1404" s="22">
        <f>SUMIFS(MasterSheet!J:J, MasterSheet!B:B, B1404, MasterSheet!D:D, C1404, MasterSheet!H:H, D1404)</f>
        <v>12</v>
      </c>
      <c r="G1404" s="22">
        <f t="shared" si="85"/>
        <v>2779286.4000000004</v>
      </c>
      <c r="H1404" s="26">
        <f>SUMIFS(MasterSheet!K:K, MasterSheet!B:B, B1404, MasterSheet!D:D, C1404, MasterSheet!H:H, D1404)</f>
        <v>12</v>
      </c>
      <c r="I1404" s="26">
        <f t="shared" si="86"/>
        <v>2779286.4000000004</v>
      </c>
      <c r="J1404" s="28">
        <f>SUMIFS(MasterSheet!L:L, MasterSheet!B:B, B1404, MasterSheet!D:D, C1404, MasterSheet!H:H, D1404)</f>
        <v>0</v>
      </c>
      <c r="K1404" s="28">
        <f t="shared" si="87"/>
        <v>0</v>
      </c>
      <c r="L1404" s="21" t="str">
        <f>UPPER(VLOOKUP(D1404,MasterSheet!H:U,14,))</f>
        <v>MABTECH</v>
      </c>
    </row>
    <row r="1405" spans="1:12" x14ac:dyDescent="0.25">
      <c r="A1405" s="21" t="str">
        <f t="shared" si="84"/>
        <v>MABTECH</v>
      </c>
      <c r="B1405" s="21">
        <v>44451</v>
      </c>
      <c r="C1405" s="30">
        <v>45860</v>
      </c>
      <c r="D1405" s="21" t="str">
        <v>3654-WP-10</v>
      </c>
      <c r="E1405" s="21">
        <f>_xlfn.XLOOKUP(D1405,MasterSheet!H:H,MasterSheet!F:F)</f>
        <v>33880</v>
      </c>
      <c r="F1405" s="22">
        <f>SUMIFS(MasterSheet!J:J, MasterSheet!B:B, B1405, MasterSheet!D:D, C1405, MasterSheet!H:H, D1405)</f>
        <v>1</v>
      </c>
      <c r="G1405" s="22">
        <f t="shared" si="85"/>
        <v>33880</v>
      </c>
      <c r="H1405" s="26">
        <f>SUMIFS(MasterSheet!K:K, MasterSheet!B:B, B1405, MasterSheet!D:D, C1405, MasterSheet!H:H, D1405)</f>
        <v>1</v>
      </c>
      <c r="I1405" s="26">
        <f t="shared" si="86"/>
        <v>33880</v>
      </c>
      <c r="J1405" s="28">
        <f>SUMIFS(MasterSheet!L:L, MasterSheet!B:B, B1405, MasterSheet!D:D, C1405, MasterSheet!H:H, D1405)</f>
        <v>0</v>
      </c>
      <c r="K1405" s="28">
        <f t="shared" si="87"/>
        <v>0</v>
      </c>
      <c r="L1405" s="21" t="str">
        <f>UPPER(VLOOKUP(D1405,MasterSheet!H:U,14,))</f>
        <v>MABTECH</v>
      </c>
    </row>
    <row r="1406" spans="1:12" x14ac:dyDescent="0.25">
      <c r="A1406" s="21" t="str">
        <f t="shared" si="84"/>
        <v>TARGETMOL</v>
      </c>
      <c r="B1406" s="21" t="str">
        <v>INV250717-001</v>
      </c>
      <c r="C1406" s="30">
        <v>45860</v>
      </c>
      <c r="D1406" s="21" t="str">
        <v xml:space="preserve">T64812 </v>
      </c>
      <c r="E1406" s="21">
        <f>_xlfn.XLOOKUP(D1406,MasterSheet!H:H,MasterSheet!F:F)</f>
        <v>440</v>
      </c>
      <c r="F1406" s="22">
        <f>SUMIFS(MasterSheet!J:J, MasterSheet!B:B, B1406, MasterSheet!D:D, C1406, MasterSheet!H:H, D1406)</f>
        <v>1</v>
      </c>
      <c r="G1406" s="22">
        <f t="shared" si="85"/>
        <v>440</v>
      </c>
      <c r="H1406" s="26">
        <f>SUMIFS(MasterSheet!K:K, MasterSheet!B:B, B1406, MasterSheet!D:D, C1406, MasterSheet!H:H, D1406)</f>
        <v>1</v>
      </c>
      <c r="I1406" s="26">
        <f t="shared" si="86"/>
        <v>440</v>
      </c>
      <c r="J1406" s="28">
        <f>SUMIFS(MasterSheet!L:L, MasterSheet!B:B, B1406, MasterSheet!D:D, C1406, MasterSheet!H:H, D1406)</f>
        <v>0</v>
      </c>
      <c r="K1406" s="28">
        <f t="shared" si="87"/>
        <v>0</v>
      </c>
      <c r="L1406" s="21" t="str">
        <f>UPPER(VLOOKUP(D1406,MasterSheet!H:U,14,))</f>
        <v>TARGETMOL</v>
      </c>
    </row>
    <row r="1407" spans="1:12" x14ac:dyDescent="0.25">
      <c r="A1407" s="21" t="str">
        <f t="shared" si="84"/>
        <v>TARGETMOL</v>
      </c>
      <c r="B1407" s="21" t="str">
        <v>INV250717-001</v>
      </c>
      <c r="C1407" s="30">
        <v>45860</v>
      </c>
      <c r="D1407" s="21" t="str">
        <v xml:space="preserve">T1257 </v>
      </c>
      <c r="E1407" s="21">
        <f>_xlfn.XLOOKUP(D1407,MasterSheet!H:H,MasterSheet!F:F)</f>
        <v>3379.2</v>
      </c>
      <c r="F1407" s="22">
        <f>SUMIFS(MasterSheet!J:J, MasterSheet!B:B, B1407, MasterSheet!D:D, C1407, MasterSheet!H:H, D1407)</f>
        <v>1</v>
      </c>
      <c r="G1407" s="22">
        <f t="shared" si="85"/>
        <v>3379.2</v>
      </c>
      <c r="H1407" s="26">
        <f>SUMIFS(MasterSheet!K:K, MasterSheet!B:B, B1407, MasterSheet!D:D, C1407, MasterSheet!H:H, D1407)</f>
        <v>1</v>
      </c>
      <c r="I1407" s="26">
        <f t="shared" si="86"/>
        <v>3379.2</v>
      </c>
      <c r="J1407" s="28">
        <f>SUMIFS(MasterSheet!L:L, MasterSheet!B:B, B1407, MasterSheet!D:D, C1407, MasterSheet!H:H, D1407)</f>
        <v>0</v>
      </c>
      <c r="K1407" s="28">
        <f t="shared" si="87"/>
        <v>0</v>
      </c>
      <c r="L1407" s="21" t="str">
        <f>UPPER(VLOOKUP(D1407,MasterSheet!H:U,14,))</f>
        <v>TARGETMOL</v>
      </c>
    </row>
    <row r="1408" spans="1:12" x14ac:dyDescent="0.25">
      <c r="A1408" s="21" t="str">
        <f t="shared" si="84"/>
        <v>TARGETMOL</v>
      </c>
      <c r="B1408" s="21" t="str">
        <v>INV250717-002</v>
      </c>
      <c r="C1408" s="30">
        <v>45860</v>
      </c>
      <c r="D1408" s="21" t="str">
        <v xml:space="preserve">T6186 </v>
      </c>
      <c r="E1408" s="21">
        <f>_xlfn.XLOOKUP(D1408,MasterSheet!H:H,MasterSheet!F:F)</f>
        <v>1892</v>
      </c>
      <c r="F1408" s="22">
        <f>SUMIFS(MasterSheet!J:J, MasterSheet!B:B, B1408, MasterSheet!D:D, C1408, MasterSheet!H:H, D1408)</f>
        <v>1</v>
      </c>
      <c r="G1408" s="22">
        <f t="shared" si="85"/>
        <v>1892</v>
      </c>
      <c r="H1408" s="26">
        <f>SUMIFS(MasterSheet!K:K, MasterSheet!B:B, B1408, MasterSheet!D:D, C1408, MasterSheet!H:H, D1408)</f>
        <v>1</v>
      </c>
      <c r="I1408" s="26">
        <f t="shared" si="86"/>
        <v>1892</v>
      </c>
      <c r="J1408" s="28">
        <f>SUMIFS(MasterSheet!L:L, MasterSheet!B:B, B1408, MasterSheet!D:D, C1408, MasterSheet!H:H, D1408)</f>
        <v>0</v>
      </c>
      <c r="K1408" s="28">
        <f t="shared" si="87"/>
        <v>0</v>
      </c>
      <c r="L1408" s="21" t="str">
        <f>UPPER(VLOOKUP(D1408,MasterSheet!H:U,14,))</f>
        <v>TARGETMOL</v>
      </c>
    </row>
    <row r="1409" spans="1:12" x14ac:dyDescent="0.25">
      <c r="A1409" s="21" t="str">
        <f t="shared" si="84"/>
        <v>TARGETMOL</v>
      </c>
      <c r="B1409" s="21" t="str">
        <v>INV250717-002</v>
      </c>
      <c r="C1409" s="30">
        <v>45860</v>
      </c>
      <c r="D1409" s="21" t="str">
        <v xml:space="preserve">T7638 </v>
      </c>
      <c r="E1409" s="21">
        <f>_xlfn.XLOOKUP(D1409,MasterSheet!H:H,MasterSheet!F:F)</f>
        <v>2200</v>
      </c>
      <c r="F1409" s="22">
        <f>SUMIFS(MasterSheet!J:J, MasterSheet!B:B, B1409, MasterSheet!D:D, C1409, MasterSheet!H:H, D1409)</f>
        <v>1</v>
      </c>
      <c r="G1409" s="22">
        <f t="shared" si="85"/>
        <v>2200</v>
      </c>
      <c r="H1409" s="26">
        <f>SUMIFS(MasterSheet!K:K, MasterSheet!B:B, B1409, MasterSheet!D:D, C1409, MasterSheet!H:H, D1409)</f>
        <v>1</v>
      </c>
      <c r="I1409" s="26">
        <f t="shared" si="86"/>
        <v>2200</v>
      </c>
      <c r="J1409" s="28">
        <f>SUMIFS(MasterSheet!L:L, MasterSheet!B:B, B1409, MasterSheet!D:D, C1409, MasterSheet!H:H, D1409)</f>
        <v>0</v>
      </c>
      <c r="K1409" s="28">
        <f t="shared" si="87"/>
        <v>0</v>
      </c>
      <c r="L1409" s="21" t="str">
        <f>UPPER(VLOOKUP(D1409,MasterSheet!H:U,14,))</f>
        <v>TARGETMOL</v>
      </c>
    </row>
    <row r="1410" spans="1:12" x14ac:dyDescent="0.25">
      <c r="A1410" s="21" t="str">
        <f t="shared" ref="A1410:A1473" si="88">L1410</f>
        <v>TARGETMOL</v>
      </c>
      <c r="B1410" s="21" t="str">
        <v>INV250717-002</v>
      </c>
      <c r="C1410" s="30">
        <v>45860</v>
      </c>
      <c r="D1410" s="21" t="str">
        <v xml:space="preserve">T2604 </v>
      </c>
      <c r="E1410" s="21">
        <f>_xlfn.XLOOKUP(D1410,MasterSheet!H:H,MasterSheet!F:F)</f>
        <v>1276</v>
      </c>
      <c r="F1410" s="22">
        <f>SUMIFS(MasterSheet!J:J, MasterSheet!B:B, B1410, MasterSheet!D:D, C1410, MasterSheet!H:H, D1410)</f>
        <v>1</v>
      </c>
      <c r="G1410" s="22">
        <f t="shared" si="85"/>
        <v>1276</v>
      </c>
      <c r="H1410" s="26">
        <f>SUMIFS(MasterSheet!K:K, MasterSheet!B:B, B1410, MasterSheet!D:D, C1410, MasterSheet!H:H, D1410)</f>
        <v>1</v>
      </c>
      <c r="I1410" s="26">
        <f t="shared" si="86"/>
        <v>1276</v>
      </c>
      <c r="J1410" s="28">
        <f>SUMIFS(MasterSheet!L:L, MasterSheet!B:B, B1410, MasterSheet!D:D, C1410, MasterSheet!H:H, D1410)</f>
        <v>0</v>
      </c>
      <c r="K1410" s="28">
        <f t="shared" si="87"/>
        <v>0</v>
      </c>
      <c r="L1410" s="21" t="str">
        <f>UPPER(VLOOKUP(D1410,MasterSheet!H:U,14,))</f>
        <v>TARGETMOL</v>
      </c>
    </row>
    <row r="1411" spans="1:12" x14ac:dyDescent="0.25">
      <c r="A1411" s="21" t="str">
        <f t="shared" si="88"/>
        <v>TARGETMOL</v>
      </c>
      <c r="B1411" s="21" t="str">
        <v>INV250717-002</v>
      </c>
      <c r="C1411" s="30">
        <v>45860</v>
      </c>
      <c r="D1411" s="21" t="str">
        <v xml:space="preserve">T4449 </v>
      </c>
      <c r="E1411" s="21">
        <f>_xlfn.XLOOKUP(D1411,MasterSheet!H:H,MasterSheet!F:F)</f>
        <v>12892</v>
      </c>
      <c r="F1411" s="22">
        <f>SUMIFS(MasterSheet!J:J, MasterSheet!B:B, B1411, MasterSheet!D:D, C1411, MasterSheet!H:H, D1411)</f>
        <v>1</v>
      </c>
      <c r="G1411" s="22">
        <f t="shared" ref="G1411:G1474" si="89">F1411*E1411</f>
        <v>12892</v>
      </c>
      <c r="H1411" s="26">
        <f>SUMIFS(MasterSheet!K:K, MasterSheet!B:B, B1411, MasterSheet!D:D, C1411, MasterSheet!H:H, D1411)</f>
        <v>1</v>
      </c>
      <c r="I1411" s="26">
        <f t="shared" ref="I1411:I1474" si="90">H1411*E1411</f>
        <v>12892</v>
      </c>
      <c r="J1411" s="28">
        <f>SUMIFS(MasterSheet!L:L, MasterSheet!B:B, B1411, MasterSheet!D:D, C1411, MasterSheet!H:H, D1411)</f>
        <v>0</v>
      </c>
      <c r="K1411" s="28">
        <f t="shared" ref="K1411:K1474" si="91">J1411*E1411</f>
        <v>0</v>
      </c>
      <c r="L1411" s="21" t="str">
        <f>UPPER(VLOOKUP(D1411,MasterSheet!H:U,14,))</f>
        <v>TARGETMOL</v>
      </c>
    </row>
    <row r="1412" spans="1:12" x14ac:dyDescent="0.25">
      <c r="A1412" s="21" t="str">
        <f t="shared" si="88"/>
        <v>TARGETMOL</v>
      </c>
      <c r="B1412" s="21" t="str">
        <v>INV250717-002</v>
      </c>
      <c r="C1412" s="30">
        <v>45860</v>
      </c>
      <c r="D1412" s="21" t="str">
        <v xml:space="preserve">TQ0179 </v>
      </c>
      <c r="E1412" s="21">
        <f>_xlfn.XLOOKUP(D1412,MasterSheet!H:H,MasterSheet!F:F)</f>
        <v>13508</v>
      </c>
      <c r="F1412" s="22">
        <f>SUMIFS(MasterSheet!J:J, MasterSheet!B:B, B1412, MasterSheet!D:D, C1412, MasterSheet!H:H, D1412)</f>
        <v>2</v>
      </c>
      <c r="G1412" s="22">
        <f t="shared" si="89"/>
        <v>27016</v>
      </c>
      <c r="H1412" s="26">
        <f>SUMIFS(MasterSheet!K:K, MasterSheet!B:B, B1412, MasterSheet!D:D, C1412, MasterSheet!H:H, D1412)</f>
        <v>2</v>
      </c>
      <c r="I1412" s="26">
        <f t="shared" si="90"/>
        <v>27016</v>
      </c>
      <c r="J1412" s="28">
        <f>SUMIFS(MasterSheet!L:L, MasterSheet!B:B, B1412, MasterSheet!D:D, C1412, MasterSheet!H:H, D1412)</f>
        <v>0</v>
      </c>
      <c r="K1412" s="28">
        <f t="shared" si="91"/>
        <v>0</v>
      </c>
      <c r="L1412" s="21" t="str">
        <f>UPPER(VLOOKUP(D1412,MasterSheet!H:U,14,))</f>
        <v>TARGETMOL</v>
      </c>
    </row>
    <row r="1413" spans="1:12" x14ac:dyDescent="0.25">
      <c r="A1413" s="21" t="str">
        <f t="shared" si="88"/>
        <v>TARGETMOL</v>
      </c>
      <c r="B1413" s="21" t="str">
        <v>INV250717-003</v>
      </c>
      <c r="C1413" s="30">
        <v>45860</v>
      </c>
      <c r="D1413" s="21" t="str">
        <v xml:space="preserve">T6S1373 </v>
      </c>
      <c r="E1413" s="21">
        <f>_xlfn.XLOOKUP(D1413,MasterSheet!H:H,MasterSheet!F:F)</f>
        <v>12038.400000000001</v>
      </c>
      <c r="F1413" s="22">
        <f>SUMIFS(MasterSheet!J:J, MasterSheet!B:B, B1413, MasterSheet!D:D, C1413, MasterSheet!H:H, D1413)</f>
        <v>1</v>
      </c>
      <c r="G1413" s="22">
        <f t="shared" si="89"/>
        <v>12038.400000000001</v>
      </c>
      <c r="H1413" s="26">
        <f>SUMIFS(MasterSheet!K:K, MasterSheet!B:B, B1413, MasterSheet!D:D, C1413, MasterSheet!H:H, D1413)</f>
        <v>1</v>
      </c>
      <c r="I1413" s="26">
        <f t="shared" si="90"/>
        <v>12038.400000000001</v>
      </c>
      <c r="J1413" s="28">
        <f>SUMIFS(MasterSheet!L:L, MasterSheet!B:B, B1413, MasterSheet!D:D, C1413, MasterSheet!H:H, D1413)</f>
        <v>0</v>
      </c>
      <c r="K1413" s="28">
        <f t="shared" si="91"/>
        <v>0</v>
      </c>
      <c r="L1413" s="21" t="str">
        <f>UPPER(VLOOKUP(D1413,MasterSheet!H:U,14,))</f>
        <v>TARGETMOL</v>
      </c>
    </row>
    <row r="1414" spans="1:12" x14ac:dyDescent="0.25">
      <c r="A1414" s="21" t="str">
        <f t="shared" si="88"/>
        <v>TARGETMOL</v>
      </c>
      <c r="B1414" s="21" t="str">
        <v>INV250717-003</v>
      </c>
      <c r="C1414" s="30">
        <v>45860</v>
      </c>
      <c r="D1414" s="21" t="str">
        <v xml:space="preserve">T14066 </v>
      </c>
      <c r="E1414" s="21">
        <f>_xlfn.XLOOKUP(D1414,MasterSheet!H:H,MasterSheet!F:F)</f>
        <v>2376</v>
      </c>
      <c r="F1414" s="22">
        <f>SUMIFS(MasterSheet!J:J, MasterSheet!B:B, B1414, MasterSheet!D:D, C1414, MasterSheet!H:H, D1414)</f>
        <v>1</v>
      </c>
      <c r="G1414" s="22">
        <f t="shared" si="89"/>
        <v>2376</v>
      </c>
      <c r="H1414" s="26">
        <f>SUMIFS(MasterSheet!K:K, MasterSheet!B:B, B1414, MasterSheet!D:D, C1414, MasterSheet!H:H, D1414)</f>
        <v>1</v>
      </c>
      <c r="I1414" s="26">
        <f t="shared" si="90"/>
        <v>2376</v>
      </c>
      <c r="J1414" s="28">
        <f>SUMIFS(MasterSheet!L:L, MasterSheet!B:B, B1414, MasterSheet!D:D, C1414, MasterSheet!H:H, D1414)</f>
        <v>0</v>
      </c>
      <c r="K1414" s="28">
        <f t="shared" si="91"/>
        <v>0</v>
      </c>
      <c r="L1414" s="21" t="str">
        <f>UPPER(VLOOKUP(D1414,MasterSheet!H:U,14,))</f>
        <v>TARGETMOL</v>
      </c>
    </row>
    <row r="1415" spans="1:12" x14ac:dyDescent="0.25">
      <c r="A1415" s="21" t="str">
        <f t="shared" si="88"/>
        <v>TARGETMOL</v>
      </c>
      <c r="B1415" s="21" t="str">
        <v>INV250717-003</v>
      </c>
      <c r="C1415" s="30">
        <v>45860</v>
      </c>
      <c r="D1415" s="21" t="str">
        <v xml:space="preserve">T1642 </v>
      </c>
      <c r="E1415" s="21">
        <f>_xlfn.XLOOKUP(D1415,MasterSheet!H:H,MasterSheet!F:F)</f>
        <v>1900.8000000000002</v>
      </c>
      <c r="F1415" s="22">
        <f>SUMIFS(MasterSheet!J:J, MasterSheet!B:B, B1415, MasterSheet!D:D, C1415, MasterSheet!H:H, D1415)</f>
        <v>1</v>
      </c>
      <c r="G1415" s="22">
        <f t="shared" si="89"/>
        <v>1900.8000000000002</v>
      </c>
      <c r="H1415" s="26">
        <f>SUMIFS(MasterSheet!K:K, MasterSheet!B:B, B1415, MasterSheet!D:D, C1415, MasterSheet!H:H, D1415)</f>
        <v>1</v>
      </c>
      <c r="I1415" s="26">
        <f t="shared" si="90"/>
        <v>1900.8000000000002</v>
      </c>
      <c r="J1415" s="28">
        <f>SUMIFS(MasterSheet!L:L, MasterSheet!B:B, B1415, MasterSheet!D:D, C1415, MasterSheet!H:H, D1415)</f>
        <v>0</v>
      </c>
      <c r="K1415" s="28">
        <f t="shared" si="91"/>
        <v>0</v>
      </c>
      <c r="L1415" s="21" t="str">
        <f>UPPER(VLOOKUP(D1415,MasterSheet!H:U,14,))</f>
        <v>TARGETMOL</v>
      </c>
    </row>
    <row r="1416" spans="1:12" x14ac:dyDescent="0.25">
      <c r="A1416" s="21" t="str">
        <f t="shared" si="88"/>
        <v>TARGETMOL</v>
      </c>
      <c r="B1416" s="21" t="str">
        <v>INV250717-003</v>
      </c>
      <c r="C1416" s="30">
        <v>45860</v>
      </c>
      <c r="D1416" s="21" t="str">
        <v xml:space="preserve">T29106 </v>
      </c>
      <c r="E1416" s="21">
        <f>_xlfn.XLOOKUP(D1416,MasterSheet!H:H,MasterSheet!F:F)</f>
        <v>2323.1999999999998</v>
      </c>
      <c r="F1416" s="22">
        <f>SUMIFS(MasterSheet!J:J, MasterSheet!B:B, B1416, MasterSheet!D:D, C1416, MasterSheet!H:H, D1416)</f>
        <v>1</v>
      </c>
      <c r="G1416" s="22">
        <f t="shared" si="89"/>
        <v>2323.1999999999998</v>
      </c>
      <c r="H1416" s="26">
        <f>SUMIFS(MasterSheet!K:K, MasterSheet!B:B, B1416, MasterSheet!D:D, C1416, MasterSheet!H:H, D1416)</f>
        <v>1</v>
      </c>
      <c r="I1416" s="26">
        <f t="shared" si="90"/>
        <v>2323.1999999999998</v>
      </c>
      <c r="J1416" s="28">
        <f>SUMIFS(MasterSheet!L:L, MasterSheet!B:B, B1416, MasterSheet!D:D, C1416, MasterSheet!H:H, D1416)</f>
        <v>0</v>
      </c>
      <c r="K1416" s="28">
        <f t="shared" si="91"/>
        <v>0</v>
      </c>
      <c r="L1416" s="21" t="str">
        <f>UPPER(VLOOKUP(D1416,MasterSheet!H:U,14,))</f>
        <v>TARGETMOL</v>
      </c>
    </row>
    <row r="1417" spans="1:12" x14ac:dyDescent="0.25">
      <c r="A1417" s="21" t="str">
        <f t="shared" si="88"/>
        <v>TARGETMOL</v>
      </c>
      <c r="B1417" s="21" t="str">
        <v>INV250717-003</v>
      </c>
      <c r="C1417" s="30">
        <v>45860</v>
      </c>
      <c r="D1417" s="21" t="str">
        <v xml:space="preserve">T6230 </v>
      </c>
      <c r="E1417" s="21">
        <f>_xlfn.XLOOKUP(D1417,MasterSheet!H:H,MasterSheet!F:F)</f>
        <v>6230.4</v>
      </c>
      <c r="F1417" s="22">
        <f>SUMIFS(MasterSheet!J:J, MasterSheet!B:B, B1417, MasterSheet!D:D, C1417, MasterSheet!H:H, D1417)</f>
        <v>1</v>
      </c>
      <c r="G1417" s="22">
        <f t="shared" si="89"/>
        <v>6230.4</v>
      </c>
      <c r="H1417" s="26">
        <f>SUMIFS(MasterSheet!K:K, MasterSheet!B:B, B1417, MasterSheet!D:D, C1417, MasterSheet!H:H, D1417)</f>
        <v>1</v>
      </c>
      <c r="I1417" s="26">
        <f t="shared" si="90"/>
        <v>6230.4</v>
      </c>
      <c r="J1417" s="28">
        <f>SUMIFS(MasterSheet!L:L, MasterSheet!B:B, B1417, MasterSheet!D:D, C1417, MasterSheet!H:H, D1417)</f>
        <v>0</v>
      </c>
      <c r="K1417" s="28">
        <f t="shared" si="91"/>
        <v>0</v>
      </c>
      <c r="L1417" s="21" t="str">
        <f>UPPER(VLOOKUP(D1417,MasterSheet!H:U,14,))</f>
        <v>TARGETMOL</v>
      </c>
    </row>
    <row r="1418" spans="1:12" x14ac:dyDescent="0.25">
      <c r="A1418" s="21" t="str">
        <f t="shared" si="88"/>
        <v>TARGETMOL</v>
      </c>
      <c r="B1418" s="21" t="str">
        <v>INV250717-003</v>
      </c>
      <c r="C1418" s="30">
        <v>45860</v>
      </c>
      <c r="D1418" s="21" t="str">
        <v xml:space="preserve">T10216 </v>
      </c>
      <c r="E1418" s="21">
        <f>_xlfn.XLOOKUP(D1418,MasterSheet!H:H,MasterSheet!F:F)</f>
        <v>6072</v>
      </c>
      <c r="F1418" s="22">
        <f>SUMIFS(MasterSheet!J:J, MasterSheet!B:B, B1418, MasterSheet!D:D, C1418, MasterSheet!H:H, D1418)</f>
        <v>1</v>
      </c>
      <c r="G1418" s="22">
        <f t="shared" si="89"/>
        <v>6072</v>
      </c>
      <c r="H1418" s="26">
        <f>SUMIFS(MasterSheet!K:K, MasterSheet!B:B, B1418, MasterSheet!D:D, C1418, MasterSheet!H:H, D1418)</f>
        <v>1</v>
      </c>
      <c r="I1418" s="26">
        <f t="shared" si="90"/>
        <v>6072</v>
      </c>
      <c r="J1418" s="28">
        <f>SUMIFS(MasterSheet!L:L, MasterSheet!B:B, B1418, MasterSheet!D:D, C1418, MasterSheet!H:H, D1418)</f>
        <v>0</v>
      </c>
      <c r="K1418" s="28">
        <f t="shared" si="91"/>
        <v>0</v>
      </c>
      <c r="L1418" s="21" t="str">
        <f>UPPER(VLOOKUP(D1418,MasterSheet!H:U,14,))</f>
        <v>TARGETMOL</v>
      </c>
    </row>
    <row r="1419" spans="1:12" x14ac:dyDescent="0.25">
      <c r="A1419" s="21" t="str">
        <f t="shared" si="88"/>
        <v>TARGETMOL</v>
      </c>
      <c r="B1419" s="21" t="str">
        <v>INV250717-003</v>
      </c>
      <c r="C1419" s="30">
        <v>45860</v>
      </c>
      <c r="D1419" s="21" t="str">
        <v xml:space="preserve">T28471 </v>
      </c>
      <c r="E1419" s="21">
        <f>_xlfn.XLOOKUP(D1419,MasterSheet!H:H,MasterSheet!F:F)</f>
        <v>6441.6</v>
      </c>
      <c r="F1419" s="22">
        <f>SUMIFS(MasterSheet!J:J, MasterSheet!B:B, B1419, MasterSheet!D:D, C1419, MasterSheet!H:H, D1419)</f>
        <v>1</v>
      </c>
      <c r="G1419" s="22">
        <f t="shared" si="89"/>
        <v>6441.6</v>
      </c>
      <c r="H1419" s="26">
        <f>SUMIFS(MasterSheet!K:K, MasterSheet!B:B, B1419, MasterSheet!D:D, C1419, MasterSheet!H:H, D1419)</f>
        <v>1</v>
      </c>
      <c r="I1419" s="26">
        <f t="shared" si="90"/>
        <v>6441.6</v>
      </c>
      <c r="J1419" s="28">
        <f>SUMIFS(MasterSheet!L:L, MasterSheet!B:B, B1419, MasterSheet!D:D, C1419, MasterSheet!H:H, D1419)</f>
        <v>0</v>
      </c>
      <c r="K1419" s="28">
        <f t="shared" si="91"/>
        <v>0</v>
      </c>
      <c r="L1419" s="21" t="str">
        <f>UPPER(VLOOKUP(D1419,MasterSheet!H:U,14,))</f>
        <v>TARGETMOL</v>
      </c>
    </row>
    <row r="1420" spans="1:12" x14ac:dyDescent="0.25">
      <c r="A1420" s="21" t="str">
        <f t="shared" si="88"/>
        <v>TARGETMOL</v>
      </c>
      <c r="B1420" s="21" t="str">
        <v>INV250717-003</v>
      </c>
      <c r="C1420" s="30">
        <v>45860</v>
      </c>
      <c r="D1420" s="21" t="str">
        <v xml:space="preserve">T6389 </v>
      </c>
      <c r="E1420" s="21">
        <f>_xlfn.XLOOKUP(D1420,MasterSheet!H:H,MasterSheet!F:F)</f>
        <v>2376</v>
      </c>
      <c r="F1420" s="22">
        <f>SUMIFS(MasterSheet!J:J, MasterSheet!B:B, B1420, MasterSheet!D:D, C1420, MasterSheet!H:H, D1420)</f>
        <v>1</v>
      </c>
      <c r="G1420" s="22">
        <f t="shared" si="89"/>
        <v>2376</v>
      </c>
      <c r="H1420" s="26">
        <f>SUMIFS(MasterSheet!K:K, MasterSheet!B:B, B1420, MasterSheet!D:D, C1420, MasterSheet!H:H, D1420)</f>
        <v>1</v>
      </c>
      <c r="I1420" s="26">
        <f t="shared" si="90"/>
        <v>2376</v>
      </c>
      <c r="J1420" s="28">
        <f>SUMIFS(MasterSheet!L:L, MasterSheet!B:B, B1420, MasterSheet!D:D, C1420, MasterSheet!H:H, D1420)</f>
        <v>0</v>
      </c>
      <c r="K1420" s="28">
        <f t="shared" si="91"/>
        <v>0</v>
      </c>
      <c r="L1420" s="21" t="str">
        <f>UPPER(VLOOKUP(D1420,MasterSheet!H:U,14,))</f>
        <v>TARGETMOL</v>
      </c>
    </row>
    <row r="1421" spans="1:12" x14ac:dyDescent="0.25">
      <c r="A1421" s="21" t="str">
        <f t="shared" si="88"/>
        <v>TARGETMOL</v>
      </c>
      <c r="B1421" s="21" t="str">
        <v>INV250717-003</v>
      </c>
      <c r="C1421" s="30">
        <v>45860</v>
      </c>
      <c r="D1421" s="21" t="str">
        <v xml:space="preserve">T3211 </v>
      </c>
      <c r="E1421" s="21">
        <f>_xlfn.XLOOKUP(D1421,MasterSheet!H:H,MasterSheet!F:F)</f>
        <v>4224</v>
      </c>
      <c r="F1421" s="22">
        <f>SUMIFS(MasterSheet!J:J, MasterSheet!B:B, B1421, MasterSheet!D:D, C1421, MasterSheet!H:H, D1421)</f>
        <v>1</v>
      </c>
      <c r="G1421" s="22">
        <f t="shared" si="89"/>
        <v>4224</v>
      </c>
      <c r="H1421" s="26">
        <f>SUMIFS(MasterSheet!K:K, MasterSheet!B:B, B1421, MasterSheet!D:D, C1421, MasterSheet!H:H, D1421)</f>
        <v>1</v>
      </c>
      <c r="I1421" s="26">
        <f t="shared" si="90"/>
        <v>4224</v>
      </c>
      <c r="J1421" s="28">
        <f>SUMIFS(MasterSheet!L:L, MasterSheet!B:B, B1421, MasterSheet!D:D, C1421, MasterSheet!H:H, D1421)</f>
        <v>0</v>
      </c>
      <c r="K1421" s="28">
        <f t="shared" si="91"/>
        <v>0</v>
      </c>
      <c r="L1421" s="21" t="str">
        <f>UPPER(VLOOKUP(D1421,MasterSheet!H:U,14,))</f>
        <v>TARGETMOL</v>
      </c>
    </row>
    <row r="1422" spans="1:12" x14ac:dyDescent="0.25">
      <c r="A1422" s="21" t="str">
        <f t="shared" si="88"/>
        <v>TARGETMOL</v>
      </c>
      <c r="B1422" s="21" t="str">
        <v>INV250717-003</v>
      </c>
      <c r="C1422" s="30">
        <v>45860</v>
      </c>
      <c r="D1422" s="21" t="str">
        <v xml:space="preserve">T1511 </v>
      </c>
      <c r="E1422" s="21">
        <f>_xlfn.XLOOKUP(D1422,MasterSheet!H:H,MasterSheet!F:F)</f>
        <v>1636.8000000000002</v>
      </c>
      <c r="F1422" s="22">
        <f>SUMIFS(MasterSheet!J:J, MasterSheet!B:B, B1422, MasterSheet!D:D, C1422, MasterSheet!H:H, D1422)</f>
        <v>1</v>
      </c>
      <c r="G1422" s="22">
        <f t="shared" si="89"/>
        <v>1636.8000000000002</v>
      </c>
      <c r="H1422" s="26">
        <f>SUMIFS(MasterSheet!K:K, MasterSheet!B:B, B1422, MasterSheet!D:D, C1422, MasterSheet!H:H, D1422)</f>
        <v>1</v>
      </c>
      <c r="I1422" s="26">
        <f t="shared" si="90"/>
        <v>1636.8000000000002</v>
      </c>
      <c r="J1422" s="28">
        <f>SUMIFS(MasterSheet!L:L, MasterSheet!B:B, B1422, MasterSheet!D:D, C1422, MasterSheet!H:H, D1422)</f>
        <v>0</v>
      </c>
      <c r="K1422" s="28">
        <f t="shared" si="91"/>
        <v>0</v>
      </c>
      <c r="L1422" s="21" t="str">
        <f>UPPER(VLOOKUP(D1422,MasterSheet!H:U,14,))</f>
        <v>TARGETMOL</v>
      </c>
    </row>
    <row r="1423" spans="1:12" x14ac:dyDescent="0.25">
      <c r="A1423" s="21" t="str">
        <f t="shared" si="88"/>
        <v>TARGETMOL</v>
      </c>
      <c r="B1423" s="21" t="str">
        <v>INV250717-003</v>
      </c>
      <c r="C1423" s="30">
        <v>45860</v>
      </c>
      <c r="D1423" s="21" t="str">
        <v xml:space="preserve">T1687 </v>
      </c>
      <c r="E1423" s="21">
        <f>_xlfn.XLOOKUP(D1423,MasterSheet!H:H,MasterSheet!F:F)</f>
        <v>7128</v>
      </c>
      <c r="F1423" s="22">
        <f>SUMIFS(MasterSheet!J:J, MasterSheet!B:B, B1423, MasterSheet!D:D, C1423, MasterSheet!H:H, D1423)</f>
        <v>3</v>
      </c>
      <c r="G1423" s="22">
        <f t="shared" si="89"/>
        <v>21384</v>
      </c>
      <c r="H1423" s="26">
        <f>SUMIFS(MasterSheet!K:K, MasterSheet!B:B, B1423, MasterSheet!D:D, C1423, MasterSheet!H:H, D1423)</f>
        <v>3</v>
      </c>
      <c r="I1423" s="26">
        <f t="shared" si="90"/>
        <v>21384</v>
      </c>
      <c r="J1423" s="28">
        <f>SUMIFS(MasterSheet!L:L, MasterSheet!B:B, B1423, MasterSheet!D:D, C1423, MasterSheet!H:H, D1423)</f>
        <v>0</v>
      </c>
      <c r="K1423" s="28">
        <f t="shared" si="91"/>
        <v>0</v>
      </c>
      <c r="L1423" s="21" t="str">
        <f>UPPER(VLOOKUP(D1423,MasterSheet!H:U,14,))</f>
        <v>TARGETMOL</v>
      </c>
    </row>
    <row r="1424" spans="1:12" x14ac:dyDescent="0.25">
      <c r="A1424" s="21" t="str">
        <f t="shared" si="88"/>
        <v>TARGETMOL</v>
      </c>
      <c r="B1424" s="21" t="str">
        <v>INV250717-003</v>
      </c>
      <c r="C1424" s="30">
        <v>45860</v>
      </c>
      <c r="D1424" s="21" t="str">
        <v xml:space="preserve">T1143 </v>
      </c>
      <c r="E1424" s="21">
        <f>_xlfn.XLOOKUP(D1424,MasterSheet!H:H,MasterSheet!F:F)</f>
        <v>2323.1999999999998</v>
      </c>
      <c r="F1424" s="22">
        <f>SUMIFS(MasterSheet!J:J, MasterSheet!B:B, B1424, MasterSheet!D:D, C1424, MasterSheet!H:H, D1424)</f>
        <v>1</v>
      </c>
      <c r="G1424" s="22">
        <f t="shared" si="89"/>
        <v>2323.1999999999998</v>
      </c>
      <c r="H1424" s="26">
        <f>SUMIFS(MasterSheet!K:K, MasterSheet!B:B, B1424, MasterSheet!D:D, C1424, MasterSheet!H:H, D1424)</f>
        <v>1</v>
      </c>
      <c r="I1424" s="26">
        <f t="shared" si="90"/>
        <v>2323.1999999999998</v>
      </c>
      <c r="J1424" s="28">
        <f>SUMIFS(MasterSheet!L:L, MasterSheet!B:B, B1424, MasterSheet!D:D, C1424, MasterSheet!H:H, D1424)</f>
        <v>0</v>
      </c>
      <c r="K1424" s="28">
        <f t="shared" si="91"/>
        <v>0</v>
      </c>
      <c r="L1424" s="21" t="str">
        <f>UPPER(VLOOKUP(D1424,MasterSheet!H:U,14,))</f>
        <v>TARGETMOL</v>
      </c>
    </row>
    <row r="1425" spans="1:12" x14ac:dyDescent="0.25">
      <c r="A1425" s="21" t="str">
        <f t="shared" si="88"/>
        <v>MP BIO</v>
      </c>
      <c r="B1425" s="21" t="str">
        <v>MP/LS/25-26/0906</v>
      </c>
      <c r="C1425" s="30">
        <v>45861</v>
      </c>
      <c r="D1425" s="21">
        <v>6542050</v>
      </c>
      <c r="E1425" s="21">
        <f>_xlfn.XLOOKUP(D1425,MasterSheet!H:H,MasterSheet!F:F)</f>
        <v>8450</v>
      </c>
      <c r="F1425" s="22">
        <f>SUMIFS(MasterSheet!J:J, MasterSheet!B:B, B1425, MasterSheet!D:D, C1425, MasterSheet!H:H, D1425)</f>
        <v>1</v>
      </c>
      <c r="G1425" s="22">
        <f t="shared" si="89"/>
        <v>8450</v>
      </c>
      <c r="H1425" s="26">
        <f>SUMIFS(MasterSheet!K:K, MasterSheet!B:B, B1425, MasterSheet!D:D, C1425, MasterSheet!H:H, D1425)</f>
        <v>0</v>
      </c>
      <c r="I1425" s="26">
        <f t="shared" si="90"/>
        <v>0</v>
      </c>
      <c r="J1425" s="28">
        <f>SUMIFS(MasterSheet!L:L, MasterSheet!B:B, B1425, MasterSheet!D:D, C1425, MasterSheet!H:H, D1425)</f>
        <v>1</v>
      </c>
      <c r="K1425" s="28">
        <f t="shared" si="91"/>
        <v>8450</v>
      </c>
      <c r="L1425" s="21" t="str">
        <f>UPPER(VLOOKUP(D1425,MasterSheet!H:U,14,))</f>
        <v>MP BIO</v>
      </c>
    </row>
    <row r="1426" spans="1:12" x14ac:dyDescent="0.25">
      <c r="A1426" s="21" t="str">
        <f t="shared" si="88"/>
        <v>MP BIO</v>
      </c>
      <c r="B1426" s="21" t="str">
        <v>MP/LS/25-26/0906</v>
      </c>
      <c r="C1426" s="30">
        <v>45861</v>
      </c>
      <c r="D1426" s="21">
        <v>6539025</v>
      </c>
      <c r="E1426" s="21">
        <f>_xlfn.XLOOKUP(D1426,MasterSheet!H:H,MasterSheet!F:F)</f>
        <v>16355</v>
      </c>
      <c r="F1426" s="22">
        <f>SUMIFS(MasterSheet!J:J, MasterSheet!B:B, B1426, MasterSheet!D:D, C1426, MasterSheet!H:H, D1426)</f>
        <v>1</v>
      </c>
      <c r="G1426" s="22">
        <f t="shared" si="89"/>
        <v>16355</v>
      </c>
      <c r="H1426" s="26">
        <f>SUMIFS(MasterSheet!K:K, MasterSheet!B:B, B1426, MasterSheet!D:D, C1426, MasterSheet!H:H, D1426)</f>
        <v>0</v>
      </c>
      <c r="I1426" s="26">
        <f t="shared" si="90"/>
        <v>0</v>
      </c>
      <c r="J1426" s="28">
        <f>SUMIFS(MasterSheet!L:L, MasterSheet!B:B, B1426, MasterSheet!D:D, C1426, MasterSheet!H:H, D1426)</f>
        <v>1</v>
      </c>
      <c r="K1426" s="28">
        <f t="shared" si="91"/>
        <v>16355</v>
      </c>
      <c r="L1426" s="21" t="str">
        <f>UPPER(VLOOKUP(D1426,MasterSheet!H:U,14,))</f>
        <v>MP BIO</v>
      </c>
    </row>
    <row r="1427" spans="1:12" x14ac:dyDescent="0.25">
      <c r="A1427" s="21" t="str">
        <f t="shared" si="88"/>
        <v>MP BIO</v>
      </c>
      <c r="B1427" s="21" t="str">
        <v>MP/LS/25-26/0906</v>
      </c>
      <c r="C1427" s="30">
        <v>45861</v>
      </c>
      <c r="D1427" s="21">
        <v>6552050</v>
      </c>
      <c r="E1427" s="21">
        <f>_xlfn.XLOOKUP(D1427,MasterSheet!H:H,MasterSheet!F:F)</f>
        <v>4397.6000000000004</v>
      </c>
      <c r="F1427" s="22">
        <f>SUMIFS(MasterSheet!J:J, MasterSheet!B:B, B1427, MasterSheet!D:D, C1427, MasterSheet!H:H, D1427)</f>
        <v>6</v>
      </c>
      <c r="G1427" s="22">
        <f t="shared" si="89"/>
        <v>26385.600000000002</v>
      </c>
      <c r="H1427" s="26">
        <f>SUMIFS(MasterSheet!K:K, MasterSheet!B:B, B1427, MasterSheet!D:D, C1427, MasterSheet!H:H, D1427)</f>
        <v>0</v>
      </c>
      <c r="I1427" s="26">
        <f t="shared" si="90"/>
        <v>0</v>
      </c>
      <c r="J1427" s="28">
        <f>SUMIFS(MasterSheet!L:L, MasterSheet!B:B, B1427, MasterSheet!D:D, C1427, MasterSheet!H:H, D1427)</f>
        <v>6</v>
      </c>
      <c r="K1427" s="28">
        <f t="shared" si="91"/>
        <v>26385.600000000002</v>
      </c>
      <c r="L1427" s="21" t="str">
        <f>UPPER(VLOOKUP(D1427,MasterSheet!H:U,14,))</f>
        <v>MP BIO</v>
      </c>
    </row>
    <row r="1428" spans="1:12" x14ac:dyDescent="0.25">
      <c r="A1428" s="21" t="str">
        <f t="shared" si="88"/>
        <v>EDNA</v>
      </c>
      <c r="B1428" s="21" t="str">
        <v>Invoice Not Available</v>
      </c>
      <c r="C1428" s="30">
        <v>45862</v>
      </c>
      <c r="D1428" s="21" t="str">
        <v>RNASTP-200</v>
      </c>
      <c r="E1428" s="21">
        <f>_xlfn.XLOOKUP(D1428,MasterSheet!H:H,MasterSheet!F:F)</f>
        <v>0</v>
      </c>
      <c r="F1428" s="22">
        <f>SUMIFS(MasterSheet!J:J, MasterSheet!B:B, B1428, MasterSheet!D:D, C1428, MasterSheet!H:H, D1428)</f>
        <v>5</v>
      </c>
      <c r="G1428" s="22">
        <f t="shared" si="89"/>
        <v>0</v>
      </c>
      <c r="H1428" s="26">
        <f>SUMIFS(MasterSheet!K:K, MasterSheet!B:B, B1428, MasterSheet!D:D, C1428, MasterSheet!H:H, D1428)</f>
        <v>5</v>
      </c>
      <c r="I1428" s="26">
        <f t="shared" si="90"/>
        <v>0</v>
      </c>
      <c r="J1428" s="28">
        <f>SUMIFS(MasterSheet!L:L, MasterSheet!B:B, B1428, MasterSheet!D:D, C1428, MasterSheet!H:H, D1428)</f>
        <v>0</v>
      </c>
      <c r="K1428" s="28">
        <f t="shared" si="91"/>
        <v>0</v>
      </c>
      <c r="L1428" s="21" t="str">
        <f>UPPER(VLOOKUP(D1428,MasterSheet!H:U,14,))</f>
        <v>EDNA</v>
      </c>
    </row>
    <row r="1429" spans="1:12" x14ac:dyDescent="0.25">
      <c r="A1429" s="21" t="str">
        <f t="shared" si="88"/>
        <v>EDNA</v>
      </c>
      <c r="B1429" s="21" t="str">
        <v>Invoice Not Available</v>
      </c>
      <c r="C1429" s="30">
        <v>45862</v>
      </c>
      <c r="D1429" s="21" t="str">
        <v>TREDHP-500</v>
      </c>
      <c r="E1429" s="21">
        <f>_xlfn.XLOOKUP(D1429,MasterSheet!H:H,MasterSheet!F:F)</f>
        <v>0</v>
      </c>
      <c r="F1429" s="22">
        <f>SUMIFS(MasterSheet!J:J, MasterSheet!B:B, B1429, MasterSheet!D:D, C1429, MasterSheet!H:H, D1429)</f>
        <v>1</v>
      </c>
      <c r="G1429" s="22">
        <f t="shared" si="89"/>
        <v>0</v>
      </c>
      <c r="H1429" s="26">
        <f>SUMIFS(MasterSheet!K:K, MasterSheet!B:B, B1429, MasterSheet!D:D, C1429, MasterSheet!H:H, D1429)</f>
        <v>1</v>
      </c>
      <c r="I1429" s="26">
        <f t="shared" si="90"/>
        <v>0</v>
      </c>
      <c r="J1429" s="28">
        <f>SUMIFS(MasterSheet!L:L, MasterSheet!B:B, B1429, MasterSheet!D:D, C1429, MasterSheet!H:H, D1429)</f>
        <v>0</v>
      </c>
      <c r="K1429" s="28">
        <f t="shared" si="91"/>
        <v>0</v>
      </c>
      <c r="L1429" s="21" t="str">
        <f>UPPER(VLOOKUP(D1429,MasterSheet!H:U,14,))</f>
        <v>EDNA</v>
      </c>
    </row>
    <row r="1430" spans="1:12" x14ac:dyDescent="0.25">
      <c r="A1430" s="21" t="str">
        <f t="shared" si="88"/>
        <v>SARTORIUS</v>
      </c>
      <c r="B1430" s="21" t="str">
        <v>251519301520</v>
      </c>
      <c r="C1430" s="30">
        <v>45862</v>
      </c>
      <c r="D1430" s="21" t="str">
        <v>LH-729230</v>
      </c>
      <c r="E1430" s="21">
        <f>_xlfn.XLOOKUP(D1430,MasterSheet!H:H,MasterSheet!F:F)</f>
        <v>30000</v>
      </c>
      <c r="F1430" s="22">
        <f>SUMIFS(MasterSheet!J:J, MasterSheet!B:B, B1430, MasterSheet!D:D, C1430, MasterSheet!H:H, D1430)</f>
        <v>1</v>
      </c>
      <c r="G1430" s="22">
        <f t="shared" si="89"/>
        <v>30000</v>
      </c>
      <c r="H1430" s="26">
        <f>SUMIFS(MasterSheet!K:K, MasterSheet!B:B, B1430, MasterSheet!D:D, C1430, MasterSheet!H:H, D1430)</f>
        <v>1</v>
      </c>
      <c r="I1430" s="26">
        <f t="shared" si="90"/>
        <v>30000</v>
      </c>
      <c r="J1430" s="28">
        <f>SUMIFS(MasterSheet!L:L, MasterSheet!B:B, B1430, MasterSheet!D:D, C1430, MasterSheet!H:H, D1430)</f>
        <v>0</v>
      </c>
      <c r="K1430" s="28">
        <f t="shared" si="91"/>
        <v>0</v>
      </c>
      <c r="L1430" s="21" t="str">
        <f>UPPER(VLOOKUP(D1430,MasterSheet!H:U,14,))</f>
        <v>SARTORIUS</v>
      </c>
    </row>
    <row r="1431" spans="1:12" x14ac:dyDescent="0.25">
      <c r="A1431" s="21" t="str">
        <f t="shared" si="88"/>
        <v>SARTORIUS</v>
      </c>
      <c r="B1431" s="21" t="str">
        <v>251519301520</v>
      </c>
      <c r="C1431" s="30">
        <v>45862</v>
      </c>
      <c r="D1431" s="21" t="str">
        <v>180E05------E</v>
      </c>
      <c r="E1431" s="21">
        <f>_xlfn.XLOOKUP(D1431,MasterSheet!H:H,MasterSheet!F:F)</f>
        <v>7920</v>
      </c>
      <c r="F1431" s="22">
        <f>SUMIFS(MasterSheet!J:J, MasterSheet!B:B, B1431, MasterSheet!D:D, C1431, MasterSheet!H:H, D1431)</f>
        <v>2</v>
      </c>
      <c r="G1431" s="22">
        <f t="shared" si="89"/>
        <v>15840</v>
      </c>
      <c r="H1431" s="26">
        <f>SUMIFS(MasterSheet!K:K, MasterSheet!B:B, B1431, MasterSheet!D:D, C1431, MasterSheet!H:H, D1431)</f>
        <v>2</v>
      </c>
      <c r="I1431" s="26">
        <f t="shared" si="90"/>
        <v>15840</v>
      </c>
      <c r="J1431" s="28">
        <f>SUMIFS(MasterSheet!L:L, MasterSheet!B:B, B1431, MasterSheet!D:D, C1431, MasterSheet!H:H, D1431)</f>
        <v>0</v>
      </c>
      <c r="K1431" s="28">
        <f t="shared" si="91"/>
        <v>0</v>
      </c>
      <c r="L1431" s="21" t="str">
        <f>UPPER(VLOOKUP(D1431,MasterSheet!H:U,14,))</f>
        <v>SARTORIUS</v>
      </c>
    </row>
    <row r="1432" spans="1:12" x14ac:dyDescent="0.25">
      <c r="A1432" s="21" t="str">
        <f t="shared" si="88"/>
        <v>SARTORIUS</v>
      </c>
      <c r="B1432" s="21" t="str">
        <v>251519301519</v>
      </c>
      <c r="C1432" s="30">
        <v>45862</v>
      </c>
      <c r="D1432" s="21" t="str">
        <v>180E05------E</v>
      </c>
      <c r="E1432" s="21">
        <f>_xlfn.XLOOKUP(D1432,MasterSheet!H:H,MasterSheet!F:F)</f>
        <v>7920</v>
      </c>
      <c r="F1432" s="22">
        <f>SUMIFS(MasterSheet!J:J, MasterSheet!B:B, B1432, MasterSheet!D:D, C1432, MasterSheet!H:H, D1432)</f>
        <v>2</v>
      </c>
      <c r="G1432" s="22">
        <f t="shared" si="89"/>
        <v>15840</v>
      </c>
      <c r="H1432" s="26">
        <f>SUMIFS(MasterSheet!K:K, MasterSheet!B:B, B1432, MasterSheet!D:D, C1432, MasterSheet!H:H, D1432)</f>
        <v>2</v>
      </c>
      <c r="I1432" s="26">
        <f t="shared" si="90"/>
        <v>15840</v>
      </c>
      <c r="J1432" s="28">
        <f>SUMIFS(MasterSheet!L:L, MasterSheet!B:B, B1432, MasterSheet!D:D, C1432, MasterSheet!H:H, D1432)</f>
        <v>0</v>
      </c>
      <c r="K1432" s="28">
        <f t="shared" si="91"/>
        <v>0</v>
      </c>
      <c r="L1432" s="21" t="str">
        <f>UPPER(VLOOKUP(D1432,MasterSheet!H:U,14,))</f>
        <v>SARTORIUS</v>
      </c>
    </row>
    <row r="1433" spans="1:12" x14ac:dyDescent="0.25">
      <c r="A1433" s="21" t="str">
        <f t="shared" si="88"/>
        <v>SARTORIUS</v>
      </c>
      <c r="B1433" s="21" t="str">
        <v>251519301519</v>
      </c>
      <c r="C1433" s="30">
        <v>45862</v>
      </c>
      <c r="D1433" s="21" t="str">
        <v>180F01-----2</v>
      </c>
      <c r="E1433" s="21">
        <f>_xlfn.XLOOKUP(D1433,MasterSheet!H:H,MasterSheet!F:F)</f>
        <v>9400</v>
      </c>
      <c r="F1433" s="22">
        <f>SUMIFS(MasterSheet!J:J, MasterSheet!B:B, B1433, MasterSheet!D:D, C1433, MasterSheet!H:H, D1433)</f>
        <v>2</v>
      </c>
      <c r="G1433" s="22">
        <f t="shared" si="89"/>
        <v>18800</v>
      </c>
      <c r="H1433" s="26">
        <f>SUMIFS(MasterSheet!K:K, MasterSheet!B:B, B1433, MasterSheet!D:D, C1433, MasterSheet!H:H, D1433)</f>
        <v>2</v>
      </c>
      <c r="I1433" s="26">
        <f t="shared" si="90"/>
        <v>18800</v>
      </c>
      <c r="J1433" s="28">
        <f>SUMIFS(MasterSheet!L:L, MasterSheet!B:B, B1433, MasterSheet!D:D, C1433, MasterSheet!H:H, D1433)</f>
        <v>0</v>
      </c>
      <c r="K1433" s="28">
        <f t="shared" si="91"/>
        <v>0</v>
      </c>
      <c r="L1433" s="21" t="str">
        <f>UPPER(VLOOKUP(D1433,MasterSheet!H:U,14,))</f>
        <v>SARTORIUS</v>
      </c>
    </row>
    <row r="1434" spans="1:12" x14ac:dyDescent="0.25">
      <c r="A1434" s="21" t="str">
        <f t="shared" si="88"/>
        <v>SARTORIUS</v>
      </c>
      <c r="B1434" s="21" t="str">
        <v>251519301519</v>
      </c>
      <c r="C1434" s="30">
        <v>45862</v>
      </c>
      <c r="D1434" s="21" t="str">
        <v>VS15TR11</v>
      </c>
      <c r="E1434" s="21">
        <f>_xlfn.XLOOKUP(D1434,MasterSheet!H:H,MasterSheet!F:F)</f>
        <v>9500</v>
      </c>
      <c r="F1434" s="22">
        <f>SUMIFS(MasterSheet!J:J, MasterSheet!B:B, B1434, MasterSheet!D:D, C1434, MasterSheet!H:H, D1434)</f>
        <v>1</v>
      </c>
      <c r="G1434" s="22">
        <f t="shared" si="89"/>
        <v>9500</v>
      </c>
      <c r="H1434" s="26">
        <f>SUMIFS(MasterSheet!K:K, MasterSheet!B:B, B1434, MasterSheet!D:D, C1434, MasterSheet!H:H, D1434)</f>
        <v>1</v>
      </c>
      <c r="I1434" s="26">
        <f t="shared" si="90"/>
        <v>9500</v>
      </c>
      <c r="J1434" s="28">
        <f>SUMIFS(MasterSheet!L:L, MasterSheet!B:B, B1434, MasterSheet!D:D, C1434, MasterSheet!H:H, D1434)</f>
        <v>0</v>
      </c>
      <c r="K1434" s="28">
        <f t="shared" si="91"/>
        <v>0</v>
      </c>
      <c r="L1434" s="21" t="str">
        <f>UPPER(VLOOKUP(D1434,MasterSheet!H:U,14,))</f>
        <v>SARTORIUS</v>
      </c>
    </row>
    <row r="1435" spans="1:12" x14ac:dyDescent="0.25">
      <c r="A1435" s="21" t="str">
        <f t="shared" si="88"/>
        <v>MP BIO</v>
      </c>
      <c r="B1435" s="21" t="str">
        <v>MP/LS/25-26/0895</v>
      </c>
      <c r="C1435" s="30">
        <v>45863</v>
      </c>
      <c r="D1435" s="21">
        <v>2100201</v>
      </c>
      <c r="E1435" s="21">
        <f>_xlfn.XLOOKUP(D1435,MasterSheet!H:H,MasterSheet!F:F)</f>
        <v>0</v>
      </c>
      <c r="F1435" s="22">
        <f>SUMIFS(MasterSheet!J:J, MasterSheet!B:B, B1435, MasterSheet!D:D, C1435, MasterSheet!H:H, D1435)</f>
        <v>3</v>
      </c>
      <c r="G1435" s="22">
        <f t="shared" si="89"/>
        <v>0</v>
      </c>
      <c r="H1435" s="26">
        <f>SUMIFS(MasterSheet!K:K, MasterSheet!B:B, B1435, MasterSheet!D:D, C1435, MasterSheet!H:H, D1435)</f>
        <v>3</v>
      </c>
      <c r="I1435" s="26">
        <f t="shared" si="90"/>
        <v>0</v>
      </c>
      <c r="J1435" s="28">
        <f>SUMIFS(MasterSheet!L:L, MasterSheet!B:B, B1435, MasterSheet!D:D, C1435, MasterSheet!H:H, D1435)</f>
        <v>0</v>
      </c>
      <c r="K1435" s="28">
        <f t="shared" si="91"/>
        <v>0</v>
      </c>
      <c r="L1435" s="21" t="str">
        <f>UPPER(VLOOKUP(D1435,MasterSheet!H:U,14,))</f>
        <v>MP BIO</v>
      </c>
    </row>
    <row r="1436" spans="1:12" x14ac:dyDescent="0.25">
      <c r="A1436" s="21" t="str">
        <f t="shared" si="88"/>
        <v>MP BIO</v>
      </c>
      <c r="B1436" s="21" t="str">
        <v>MP/LS/25-26/0895</v>
      </c>
      <c r="C1436" s="30">
        <v>45863</v>
      </c>
      <c r="D1436" s="21">
        <v>100575</v>
      </c>
      <c r="E1436" s="21">
        <f>_xlfn.XLOOKUP(D1436,MasterSheet!H:H,MasterSheet!F:F)</f>
        <v>5930.33</v>
      </c>
      <c r="F1436" s="22">
        <f>SUMIFS(MasterSheet!J:J, MasterSheet!B:B, B1436, MasterSheet!D:D, C1436, MasterSheet!H:H, D1436)</f>
        <v>1</v>
      </c>
      <c r="G1436" s="22">
        <f t="shared" si="89"/>
        <v>5930.33</v>
      </c>
      <c r="H1436" s="26">
        <f>SUMIFS(MasterSheet!K:K, MasterSheet!B:B, B1436, MasterSheet!D:D, C1436, MasterSheet!H:H, D1436)</f>
        <v>1</v>
      </c>
      <c r="I1436" s="26">
        <f t="shared" si="90"/>
        <v>5930.33</v>
      </c>
      <c r="J1436" s="28">
        <f>SUMIFS(MasterSheet!L:L, MasterSheet!B:B, B1436, MasterSheet!D:D, C1436, MasterSheet!H:H, D1436)</f>
        <v>0</v>
      </c>
      <c r="K1436" s="28">
        <f t="shared" si="91"/>
        <v>0</v>
      </c>
      <c r="L1436" s="21" t="str">
        <f>UPPER(VLOOKUP(D1436,MasterSheet!H:U,14,))</f>
        <v>MP BIO</v>
      </c>
    </row>
    <row r="1437" spans="1:12" x14ac:dyDescent="0.25">
      <c r="A1437" s="21" t="str">
        <f t="shared" si="88"/>
        <v>MP BIO</v>
      </c>
      <c r="B1437" s="21" t="str">
        <v>MP/LS/25-26/0895</v>
      </c>
      <c r="C1437" s="30">
        <v>45863</v>
      </c>
      <c r="D1437" s="21">
        <v>196055</v>
      </c>
      <c r="E1437" s="21">
        <f>_xlfn.XLOOKUP(D1437,MasterSheet!H:H,MasterSheet!F:F)</f>
        <v>8995.14</v>
      </c>
      <c r="F1437" s="22">
        <f>SUMIFS(MasterSheet!J:J, MasterSheet!B:B, B1437, MasterSheet!D:D, C1437, MasterSheet!H:H, D1437)</f>
        <v>1</v>
      </c>
      <c r="G1437" s="22">
        <f t="shared" si="89"/>
        <v>8995.14</v>
      </c>
      <c r="H1437" s="26">
        <f>SUMIFS(MasterSheet!K:K, MasterSheet!B:B, B1437, MasterSheet!D:D, C1437, MasterSheet!H:H, D1437)</f>
        <v>1</v>
      </c>
      <c r="I1437" s="26">
        <f t="shared" si="90"/>
        <v>8995.14</v>
      </c>
      <c r="J1437" s="28">
        <f>SUMIFS(MasterSheet!L:L, MasterSheet!B:B, B1437, MasterSheet!D:D, C1437, MasterSheet!H:H, D1437)</f>
        <v>0</v>
      </c>
      <c r="K1437" s="28">
        <f t="shared" si="91"/>
        <v>0</v>
      </c>
      <c r="L1437" s="21" t="str">
        <f>UPPER(VLOOKUP(D1437,MasterSheet!H:U,14,))</f>
        <v>MP BIO</v>
      </c>
    </row>
    <row r="1438" spans="1:12" x14ac:dyDescent="0.25">
      <c r="A1438" s="21" t="str">
        <f t="shared" si="88"/>
        <v>MP BIO</v>
      </c>
      <c r="B1438" s="21" t="str">
        <v>MP/LS/25-26/0896</v>
      </c>
      <c r="C1438" s="30">
        <v>45863</v>
      </c>
      <c r="D1438" s="21">
        <v>2916854</v>
      </c>
      <c r="E1438" s="21">
        <f>_xlfn.XLOOKUP(D1438,MasterSheet!H:H,MasterSheet!F:F)</f>
        <v>39000</v>
      </c>
      <c r="F1438" s="22">
        <f>SUMIFS(MasterSheet!J:J, MasterSheet!B:B, B1438, MasterSheet!D:D, C1438, MasterSheet!H:H, D1438)</f>
        <v>1</v>
      </c>
      <c r="G1438" s="22">
        <f t="shared" si="89"/>
        <v>39000</v>
      </c>
      <c r="H1438" s="26">
        <f>SUMIFS(MasterSheet!K:K, MasterSheet!B:B, B1438, MasterSheet!D:D, C1438, MasterSheet!H:H, D1438)</f>
        <v>1</v>
      </c>
      <c r="I1438" s="26">
        <f t="shared" si="90"/>
        <v>39000</v>
      </c>
      <c r="J1438" s="28">
        <f>SUMIFS(MasterSheet!L:L, MasterSheet!B:B, B1438, MasterSheet!D:D, C1438, MasterSheet!H:H, D1438)</f>
        <v>0</v>
      </c>
      <c r="K1438" s="28">
        <f t="shared" si="91"/>
        <v>0</v>
      </c>
      <c r="L1438" s="21" t="str">
        <f>UPPER(VLOOKUP(D1438,MasterSheet!H:U,14,))</f>
        <v>MP BIO</v>
      </c>
    </row>
    <row r="1439" spans="1:12" x14ac:dyDescent="0.25">
      <c r="A1439" s="21" t="str">
        <f t="shared" si="88"/>
        <v>MP BIO</v>
      </c>
      <c r="B1439" s="21" t="str">
        <v>MP/LS/25-26/0915</v>
      </c>
      <c r="C1439" s="30">
        <v>45863</v>
      </c>
      <c r="D1439" s="21">
        <v>154210</v>
      </c>
      <c r="E1439" s="21">
        <f>_xlfn.XLOOKUP(D1439,MasterSheet!H:H,MasterSheet!F:F)</f>
        <v>5384.34</v>
      </c>
      <c r="F1439" s="22">
        <f>SUMIFS(MasterSheet!J:J, MasterSheet!B:B, B1439, MasterSheet!D:D, C1439, MasterSheet!H:H, D1439)</f>
        <v>1</v>
      </c>
      <c r="G1439" s="22">
        <f t="shared" si="89"/>
        <v>5384.34</v>
      </c>
      <c r="H1439" s="26">
        <f>SUMIFS(MasterSheet!K:K, MasterSheet!B:B, B1439, MasterSheet!D:D, C1439, MasterSheet!H:H, D1439)</f>
        <v>1</v>
      </c>
      <c r="I1439" s="26">
        <f t="shared" si="90"/>
        <v>5384.34</v>
      </c>
      <c r="J1439" s="28">
        <f>SUMIFS(MasterSheet!L:L, MasterSheet!B:B, B1439, MasterSheet!D:D, C1439, MasterSheet!H:H, D1439)</f>
        <v>0</v>
      </c>
      <c r="K1439" s="28">
        <f t="shared" si="91"/>
        <v>0</v>
      </c>
      <c r="L1439" s="21" t="str">
        <f>UPPER(VLOOKUP(D1439,MasterSheet!H:U,14,))</f>
        <v>MP BIO</v>
      </c>
    </row>
    <row r="1440" spans="1:12" x14ac:dyDescent="0.25">
      <c r="A1440" s="21" t="str">
        <f t="shared" si="88"/>
        <v>BIOLEGEND</v>
      </c>
      <c r="B1440" s="21" t="str">
        <v>EED117403</v>
      </c>
      <c r="C1440" s="30">
        <v>45864</v>
      </c>
      <c r="D1440" s="21">
        <v>100236</v>
      </c>
      <c r="E1440" s="21">
        <f>_xlfn.XLOOKUP(D1440,MasterSheet!H:H,MasterSheet!F:F)</f>
        <v>4743.2</v>
      </c>
      <c r="F1440" s="22">
        <f>SUMIFS(MasterSheet!J:J, MasterSheet!B:B, B1440, MasterSheet!D:D, C1440, MasterSheet!H:H, D1440)</f>
        <v>1</v>
      </c>
      <c r="G1440" s="22">
        <f t="shared" si="89"/>
        <v>4743.2</v>
      </c>
      <c r="H1440" s="26">
        <f>SUMIFS(MasterSheet!K:K, MasterSheet!B:B, B1440, MasterSheet!D:D, C1440, MasterSheet!H:H, D1440)</f>
        <v>1</v>
      </c>
      <c r="I1440" s="26">
        <f t="shared" si="90"/>
        <v>4743.2</v>
      </c>
      <c r="J1440" s="28">
        <f>SUMIFS(MasterSheet!L:L, MasterSheet!B:B, B1440, MasterSheet!D:D, C1440, MasterSheet!H:H, D1440)</f>
        <v>0</v>
      </c>
      <c r="K1440" s="28">
        <f t="shared" si="91"/>
        <v>0</v>
      </c>
      <c r="L1440" s="21" t="str">
        <f>UPPER(VLOOKUP(D1440,MasterSheet!H:U,14,))</f>
        <v>BIOLEGEND</v>
      </c>
    </row>
    <row r="1441" spans="1:12" x14ac:dyDescent="0.25">
      <c r="A1441" s="21" t="str">
        <f t="shared" si="88"/>
        <v>BIOLEGEND</v>
      </c>
      <c r="B1441" s="21" t="str">
        <v>EED117403</v>
      </c>
      <c r="C1441" s="30">
        <v>45864</v>
      </c>
      <c r="D1441" s="21">
        <v>100408</v>
      </c>
      <c r="E1441" s="21">
        <f>_xlfn.XLOOKUP(D1441,MasterSheet!H:H,MasterSheet!F:F)</f>
        <v>4435.2</v>
      </c>
      <c r="F1441" s="22">
        <f>SUMIFS(MasterSheet!J:J, MasterSheet!B:B, B1441, MasterSheet!D:D, C1441, MasterSheet!H:H, D1441)</f>
        <v>1</v>
      </c>
      <c r="G1441" s="22">
        <f t="shared" si="89"/>
        <v>4435.2</v>
      </c>
      <c r="H1441" s="26">
        <f>SUMIFS(MasterSheet!K:K, MasterSheet!B:B, B1441, MasterSheet!D:D, C1441, MasterSheet!H:H, D1441)</f>
        <v>1</v>
      </c>
      <c r="I1441" s="26">
        <f t="shared" si="90"/>
        <v>4435.2</v>
      </c>
      <c r="J1441" s="28">
        <f>SUMIFS(MasterSheet!L:L, MasterSheet!B:B, B1441, MasterSheet!D:D, C1441, MasterSheet!H:H, D1441)</f>
        <v>0</v>
      </c>
      <c r="K1441" s="28">
        <f t="shared" si="91"/>
        <v>0</v>
      </c>
      <c r="L1441" s="21" t="str">
        <f>UPPER(VLOOKUP(D1441,MasterSheet!H:U,14,))</f>
        <v>BIOLEGEND</v>
      </c>
    </row>
    <row r="1442" spans="1:12" x14ac:dyDescent="0.25">
      <c r="A1442" s="21" t="str">
        <f t="shared" si="88"/>
        <v>BIOLEGEND</v>
      </c>
      <c r="B1442" s="21" t="str">
        <v>EED117403</v>
      </c>
      <c r="C1442" s="30">
        <v>45864</v>
      </c>
      <c r="D1442" s="21">
        <v>100722</v>
      </c>
      <c r="E1442" s="21">
        <f>_xlfn.XLOOKUP(D1442,MasterSheet!H:H,MasterSheet!F:F)</f>
        <v>12196.8</v>
      </c>
      <c r="F1442" s="22">
        <f>SUMIFS(MasterSheet!J:J, MasterSheet!B:B, B1442, MasterSheet!D:D, C1442, MasterSheet!H:H, D1442)</f>
        <v>2</v>
      </c>
      <c r="G1442" s="22">
        <f t="shared" si="89"/>
        <v>24393.599999999999</v>
      </c>
      <c r="H1442" s="26">
        <f>SUMIFS(MasterSheet!K:K, MasterSheet!B:B, B1442, MasterSheet!D:D, C1442, MasterSheet!H:H, D1442)</f>
        <v>2</v>
      </c>
      <c r="I1442" s="26">
        <f t="shared" si="90"/>
        <v>24393.599999999999</v>
      </c>
      <c r="J1442" s="28">
        <f>SUMIFS(MasterSheet!L:L, MasterSheet!B:B, B1442, MasterSheet!D:D, C1442, MasterSheet!H:H, D1442)</f>
        <v>0</v>
      </c>
      <c r="K1442" s="28">
        <f t="shared" si="91"/>
        <v>0</v>
      </c>
      <c r="L1442" s="21" t="str">
        <f>UPPER(VLOOKUP(D1442,MasterSheet!H:U,14,))</f>
        <v>BIOLEGEND</v>
      </c>
    </row>
    <row r="1443" spans="1:12" x14ac:dyDescent="0.25">
      <c r="A1443" s="21" t="str">
        <f t="shared" si="88"/>
        <v>BIOLEGEND</v>
      </c>
      <c r="B1443" s="21" t="str">
        <v>EED117403</v>
      </c>
      <c r="C1443" s="30">
        <v>45864</v>
      </c>
      <c r="D1443" s="21">
        <v>100723</v>
      </c>
      <c r="E1443" s="21">
        <f>_xlfn.XLOOKUP(D1443,MasterSheet!H:H,MasterSheet!F:F)</f>
        <v>3801.6000000000004</v>
      </c>
      <c r="F1443" s="22">
        <f>SUMIFS(MasterSheet!J:J, MasterSheet!B:B, B1443, MasterSheet!D:D, C1443, MasterSheet!H:H, D1443)</f>
        <v>1</v>
      </c>
      <c r="G1443" s="22">
        <f t="shared" si="89"/>
        <v>3801.6000000000004</v>
      </c>
      <c r="H1443" s="26">
        <f>SUMIFS(MasterSheet!K:K, MasterSheet!B:B, B1443, MasterSheet!D:D, C1443, MasterSheet!H:H, D1443)</f>
        <v>1</v>
      </c>
      <c r="I1443" s="26">
        <f t="shared" si="90"/>
        <v>3801.6000000000004</v>
      </c>
      <c r="J1443" s="28">
        <f>SUMIFS(MasterSheet!L:L, MasterSheet!B:B, B1443, MasterSheet!D:D, C1443, MasterSheet!H:H, D1443)</f>
        <v>0</v>
      </c>
      <c r="K1443" s="28">
        <f t="shared" si="91"/>
        <v>0</v>
      </c>
      <c r="L1443" s="21" t="str">
        <f>UPPER(VLOOKUP(D1443,MasterSheet!H:U,14,))</f>
        <v>BIOLEGEND</v>
      </c>
    </row>
    <row r="1444" spans="1:12" x14ac:dyDescent="0.25">
      <c r="A1444" s="21" t="str">
        <f t="shared" si="88"/>
        <v>BIOLEGEND</v>
      </c>
      <c r="B1444" s="21" t="str">
        <v>EED117403</v>
      </c>
      <c r="C1444" s="30">
        <v>45864</v>
      </c>
      <c r="D1444" s="21">
        <v>100742</v>
      </c>
      <c r="E1444" s="21">
        <f>_xlfn.XLOOKUP(D1444,MasterSheet!H:H,MasterSheet!F:F)</f>
        <v>18018</v>
      </c>
      <c r="F1444" s="22">
        <f>SUMIFS(MasterSheet!J:J, MasterSheet!B:B, B1444, MasterSheet!D:D, C1444, MasterSheet!H:H, D1444)</f>
        <v>2</v>
      </c>
      <c r="G1444" s="22">
        <f t="shared" si="89"/>
        <v>36036</v>
      </c>
      <c r="H1444" s="26">
        <f>SUMIFS(MasterSheet!K:K, MasterSheet!B:B, B1444, MasterSheet!D:D, C1444, MasterSheet!H:H, D1444)</f>
        <v>2</v>
      </c>
      <c r="I1444" s="26">
        <f t="shared" si="90"/>
        <v>36036</v>
      </c>
      <c r="J1444" s="28">
        <f>SUMIFS(MasterSheet!L:L, MasterSheet!B:B, B1444, MasterSheet!D:D, C1444, MasterSheet!H:H, D1444)</f>
        <v>0</v>
      </c>
      <c r="K1444" s="28">
        <f t="shared" si="91"/>
        <v>0</v>
      </c>
      <c r="L1444" s="21" t="str">
        <f>UPPER(VLOOKUP(D1444,MasterSheet!H:U,14,))</f>
        <v>BIOLEGEND</v>
      </c>
    </row>
    <row r="1445" spans="1:12" x14ac:dyDescent="0.25">
      <c r="A1445" s="21" t="str">
        <f t="shared" si="88"/>
        <v>BIOLEGEND</v>
      </c>
      <c r="B1445" s="21" t="str">
        <v>EED117403</v>
      </c>
      <c r="C1445" s="30">
        <v>45864</v>
      </c>
      <c r="D1445" s="21">
        <v>101319</v>
      </c>
      <c r="E1445" s="21">
        <f>_xlfn.XLOOKUP(D1445,MasterSheet!H:H,MasterSheet!F:F)</f>
        <v>3326.3999999999996</v>
      </c>
      <c r="F1445" s="22">
        <f>SUMIFS(MasterSheet!J:J, MasterSheet!B:B, B1445, MasterSheet!D:D, C1445, MasterSheet!H:H, D1445)</f>
        <v>1</v>
      </c>
      <c r="G1445" s="22">
        <f t="shared" si="89"/>
        <v>3326.3999999999996</v>
      </c>
      <c r="H1445" s="26">
        <f>SUMIFS(MasterSheet!K:K, MasterSheet!B:B, B1445, MasterSheet!D:D, C1445, MasterSheet!H:H, D1445)</f>
        <v>1</v>
      </c>
      <c r="I1445" s="26">
        <f t="shared" si="90"/>
        <v>3326.3999999999996</v>
      </c>
      <c r="J1445" s="28">
        <f>SUMIFS(MasterSheet!L:L, MasterSheet!B:B, B1445, MasterSheet!D:D, C1445, MasterSheet!H:H, D1445)</f>
        <v>0</v>
      </c>
      <c r="K1445" s="28">
        <f t="shared" si="91"/>
        <v>0</v>
      </c>
      <c r="L1445" s="21" t="str">
        <f>UPPER(VLOOKUP(D1445,MasterSheet!H:U,14,))</f>
        <v>BIOLEGEND</v>
      </c>
    </row>
    <row r="1446" spans="1:12" x14ac:dyDescent="0.25">
      <c r="A1446" s="21" t="str">
        <f t="shared" si="88"/>
        <v>BIOLEGEND</v>
      </c>
      <c r="B1446" s="21" t="str">
        <v>EED117403</v>
      </c>
      <c r="C1446" s="30">
        <v>45864</v>
      </c>
      <c r="D1446" s="21">
        <v>102127</v>
      </c>
      <c r="E1446" s="21">
        <f>_xlfn.XLOOKUP(D1446,MasterSheet!H:H,MasterSheet!F:F)</f>
        <v>15972</v>
      </c>
      <c r="F1446" s="22">
        <f>SUMIFS(MasterSheet!J:J, MasterSheet!B:B, B1446, MasterSheet!D:D, C1446, MasterSheet!H:H, D1446)</f>
        <v>1</v>
      </c>
      <c r="G1446" s="22">
        <f t="shared" si="89"/>
        <v>15972</v>
      </c>
      <c r="H1446" s="26">
        <f>SUMIFS(MasterSheet!K:K, MasterSheet!B:B, B1446, MasterSheet!D:D, C1446, MasterSheet!H:H, D1446)</f>
        <v>1</v>
      </c>
      <c r="I1446" s="26">
        <f t="shared" si="90"/>
        <v>15972</v>
      </c>
      <c r="J1446" s="28">
        <f>SUMIFS(MasterSheet!L:L, MasterSheet!B:B, B1446, MasterSheet!D:D, C1446, MasterSheet!H:H, D1446)</f>
        <v>0</v>
      </c>
      <c r="K1446" s="28">
        <f t="shared" si="91"/>
        <v>0</v>
      </c>
      <c r="L1446" s="21" t="str">
        <f>UPPER(VLOOKUP(D1446,MasterSheet!H:U,14,))</f>
        <v>BIOLEGEND</v>
      </c>
    </row>
    <row r="1447" spans="1:12" x14ac:dyDescent="0.25">
      <c r="A1447" s="21" t="str">
        <f t="shared" si="88"/>
        <v>BIOLEGEND</v>
      </c>
      <c r="B1447" s="21" t="str">
        <v>EED117403</v>
      </c>
      <c r="C1447" s="30">
        <v>45864</v>
      </c>
      <c r="D1447" s="21">
        <v>102720</v>
      </c>
      <c r="E1447" s="21">
        <f>_xlfn.XLOOKUP(D1447,MasterSheet!H:H,MasterSheet!F:F)</f>
        <v>12724.8</v>
      </c>
      <c r="F1447" s="22">
        <f>SUMIFS(MasterSheet!J:J, MasterSheet!B:B, B1447, MasterSheet!D:D, C1447, MasterSheet!H:H, D1447)</f>
        <v>1</v>
      </c>
      <c r="G1447" s="22">
        <f t="shared" si="89"/>
        <v>12724.8</v>
      </c>
      <c r="H1447" s="26">
        <f>SUMIFS(MasterSheet!K:K, MasterSheet!B:B, B1447, MasterSheet!D:D, C1447, MasterSheet!H:H, D1447)</f>
        <v>1</v>
      </c>
      <c r="I1447" s="26">
        <f t="shared" si="90"/>
        <v>12724.8</v>
      </c>
      <c r="J1447" s="28">
        <f>SUMIFS(MasterSheet!L:L, MasterSheet!B:B, B1447, MasterSheet!D:D, C1447, MasterSheet!H:H, D1447)</f>
        <v>0</v>
      </c>
      <c r="K1447" s="28">
        <f t="shared" si="91"/>
        <v>0</v>
      </c>
      <c r="L1447" s="21" t="str">
        <f>UPPER(VLOOKUP(D1447,MasterSheet!H:U,14,))</f>
        <v>BIOLEGEND</v>
      </c>
    </row>
    <row r="1448" spans="1:12" x14ac:dyDescent="0.25">
      <c r="A1448" s="21" t="str">
        <f t="shared" si="88"/>
        <v>BIOLEGEND</v>
      </c>
      <c r="B1448" s="21" t="str">
        <v>EED117403</v>
      </c>
      <c r="C1448" s="30">
        <v>45864</v>
      </c>
      <c r="D1448" s="21">
        <v>103020</v>
      </c>
      <c r="E1448" s="21">
        <f>_xlfn.XLOOKUP(D1448,MasterSheet!H:H,MasterSheet!F:F)</f>
        <v>13244</v>
      </c>
      <c r="F1448" s="22">
        <f>SUMIFS(MasterSheet!J:J, MasterSheet!B:B, B1448, MasterSheet!D:D, C1448, MasterSheet!H:H, D1448)</f>
        <v>1</v>
      </c>
      <c r="G1448" s="22">
        <f t="shared" si="89"/>
        <v>13244</v>
      </c>
      <c r="H1448" s="26">
        <f>SUMIFS(MasterSheet!K:K, MasterSheet!B:B, B1448, MasterSheet!D:D, C1448, MasterSheet!H:H, D1448)</f>
        <v>1</v>
      </c>
      <c r="I1448" s="26">
        <f t="shared" si="90"/>
        <v>13244</v>
      </c>
      <c r="J1448" s="28">
        <f>SUMIFS(MasterSheet!L:L, MasterSheet!B:B, B1448, MasterSheet!D:D, C1448, MasterSheet!H:H, D1448)</f>
        <v>0</v>
      </c>
      <c r="K1448" s="28">
        <f t="shared" si="91"/>
        <v>0</v>
      </c>
      <c r="L1448" s="21" t="str">
        <f>UPPER(VLOOKUP(D1448,MasterSheet!H:U,14,))</f>
        <v>BIOLEGEND</v>
      </c>
    </row>
    <row r="1449" spans="1:12" x14ac:dyDescent="0.25">
      <c r="A1449" s="21" t="str">
        <f t="shared" si="88"/>
        <v>BIOLEGEND</v>
      </c>
      <c r="B1449" s="21" t="str">
        <v>EED117403</v>
      </c>
      <c r="C1449" s="30">
        <v>45864</v>
      </c>
      <c r="D1449" s="21">
        <v>103149</v>
      </c>
      <c r="E1449" s="21">
        <f>_xlfn.XLOOKUP(D1449,MasterSheet!H:H,MasterSheet!F:F)</f>
        <v>18018</v>
      </c>
      <c r="F1449" s="22">
        <f>SUMIFS(MasterSheet!J:J, MasterSheet!B:B, B1449, MasterSheet!D:D, C1449, MasterSheet!H:H, D1449)</f>
        <v>2</v>
      </c>
      <c r="G1449" s="22">
        <f t="shared" si="89"/>
        <v>36036</v>
      </c>
      <c r="H1449" s="26">
        <f>SUMIFS(MasterSheet!K:K, MasterSheet!B:B, B1449, MasterSheet!D:D, C1449, MasterSheet!H:H, D1449)</f>
        <v>2</v>
      </c>
      <c r="I1449" s="26">
        <f t="shared" si="90"/>
        <v>36036</v>
      </c>
      <c r="J1449" s="28">
        <f>SUMIFS(MasterSheet!L:L, MasterSheet!B:B, B1449, MasterSheet!D:D, C1449, MasterSheet!H:H, D1449)</f>
        <v>0</v>
      </c>
      <c r="K1449" s="28">
        <f t="shared" si="91"/>
        <v>0</v>
      </c>
      <c r="L1449" s="21" t="str">
        <f>UPPER(VLOOKUP(D1449,MasterSheet!H:U,14,))</f>
        <v>BIOLEGEND</v>
      </c>
    </row>
    <row r="1450" spans="1:12" x14ac:dyDescent="0.25">
      <c r="A1450" s="21" t="str">
        <f t="shared" si="88"/>
        <v>BIOLEGEND</v>
      </c>
      <c r="B1450" s="21" t="str">
        <v>EED117403</v>
      </c>
      <c r="C1450" s="30">
        <v>45864</v>
      </c>
      <c r="D1450" s="21">
        <v>105720</v>
      </c>
      <c r="E1450" s="21">
        <f>_xlfn.XLOOKUP(D1450,MasterSheet!H:H,MasterSheet!F:F)</f>
        <v>19157.599999999999</v>
      </c>
      <c r="F1450" s="22">
        <f>SUMIFS(MasterSheet!J:J, MasterSheet!B:B, B1450, MasterSheet!D:D, C1450, MasterSheet!H:H, D1450)</f>
        <v>1</v>
      </c>
      <c r="G1450" s="22">
        <f t="shared" si="89"/>
        <v>19157.599999999999</v>
      </c>
      <c r="H1450" s="26">
        <f>SUMIFS(MasterSheet!K:K, MasterSheet!B:B, B1450, MasterSheet!D:D, C1450, MasterSheet!H:H, D1450)</f>
        <v>1</v>
      </c>
      <c r="I1450" s="26">
        <f t="shared" si="90"/>
        <v>19157.599999999999</v>
      </c>
      <c r="J1450" s="28">
        <f>SUMIFS(MasterSheet!L:L, MasterSheet!B:B, B1450, MasterSheet!D:D, C1450, MasterSheet!H:H, D1450)</f>
        <v>0</v>
      </c>
      <c r="K1450" s="28">
        <f t="shared" si="91"/>
        <v>0</v>
      </c>
      <c r="L1450" s="21" t="str">
        <f>UPPER(VLOOKUP(D1450,MasterSheet!H:U,14,))</f>
        <v>BIOLEGEND</v>
      </c>
    </row>
    <row r="1451" spans="1:12" x14ac:dyDescent="0.25">
      <c r="A1451" s="21" t="str">
        <f t="shared" si="88"/>
        <v>BIOLEGEND</v>
      </c>
      <c r="B1451" s="21" t="str">
        <v>EED117403</v>
      </c>
      <c r="C1451" s="30">
        <v>45864</v>
      </c>
      <c r="D1451" s="21">
        <v>106312</v>
      </c>
      <c r="E1451" s="21">
        <f>_xlfn.XLOOKUP(D1451,MasterSheet!H:H,MasterSheet!F:F)</f>
        <v>17094</v>
      </c>
      <c r="F1451" s="22">
        <f>SUMIFS(MasterSheet!J:J, MasterSheet!B:B, B1451, MasterSheet!D:D, C1451, MasterSheet!H:H, D1451)</f>
        <v>1</v>
      </c>
      <c r="G1451" s="22">
        <f t="shared" si="89"/>
        <v>17094</v>
      </c>
      <c r="H1451" s="26">
        <f>SUMIFS(MasterSheet!K:K, MasterSheet!B:B, B1451, MasterSheet!D:D, C1451, MasterSheet!H:H, D1451)</f>
        <v>1</v>
      </c>
      <c r="I1451" s="26">
        <f t="shared" si="90"/>
        <v>17094</v>
      </c>
      <c r="J1451" s="28">
        <f>SUMIFS(MasterSheet!L:L, MasterSheet!B:B, B1451, MasterSheet!D:D, C1451, MasterSheet!H:H, D1451)</f>
        <v>0</v>
      </c>
      <c r="K1451" s="28">
        <f t="shared" si="91"/>
        <v>0</v>
      </c>
      <c r="L1451" s="21" t="str">
        <f>UPPER(VLOOKUP(D1451,MasterSheet!H:U,14,))</f>
        <v>BIOLEGEND</v>
      </c>
    </row>
    <row r="1452" spans="1:12" x14ac:dyDescent="0.25">
      <c r="A1452" s="21" t="str">
        <f t="shared" si="88"/>
        <v>BIOLEGEND</v>
      </c>
      <c r="B1452" s="21" t="str">
        <v>EED117403</v>
      </c>
      <c r="C1452" s="30">
        <v>45864</v>
      </c>
      <c r="D1452" s="21">
        <v>108112</v>
      </c>
      <c r="E1452" s="21">
        <f>_xlfn.XLOOKUP(D1452,MasterSheet!H:H,MasterSheet!F:F)</f>
        <v>16447.2</v>
      </c>
      <c r="F1452" s="22">
        <f>SUMIFS(MasterSheet!J:J, MasterSheet!B:B, B1452, MasterSheet!D:D, C1452, MasterSheet!H:H, D1452)</f>
        <v>1</v>
      </c>
      <c r="G1452" s="22">
        <f t="shared" si="89"/>
        <v>16447.2</v>
      </c>
      <c r="H1452" s="26">
        <f>SUMIFS(MasterSheet!K:K, MasterSheet!B:B, B1452, MasterSheet!D:D, C1452, MasterSheet!H:H, D1452)</f>
        <v>1</v>
      </c>
      <c r="I1452" s="26">
        <f t="shared" si="90"/>
        <v>16447.2</v>
      </c>
      <c r="J1452" s="28">
        <f>SUMIFS(MasterSheet!L:L, MasterSheet!B:B, B1452, MasterSheet!D:D, C1452, MasterSheet!H:H, D1452)</f>
        <v>0</v>
      </c>
      <c r="K1452" s="28">
        <f t="shared" si="91"/>
        <v>0</v>
      </c>
      <c r="L1452" s="21" t="str">
        <f>UPPER(VLOOKUP(D1452,MasterSheet!H:U,14,))</f>
        <v>BIOLEGEND</v>
      </c>
    </row>
    <row r="1453" spans="1:12" x14ac:dyDescent="0.25">
      <c r="A1453" s="21" t="str">
        <f t="shared" si="88"/>
        <v>BIOLEGEND</v>
      </c>
      <c r="B1453" s="21" t="str">
        <v>EED117403</v>
      </c>
      <c r="C1453" s="30">
        <v>45864</v>
      </c>
      <c r="D1453" s="21">
        <v>115555</v>
      </c>
      <c r="E1453" s="21">
        <f>_xlfn.XLOOKUP(D1453,MasterSheet!H:H,MasterSheet!F:F)</f>
        <v>18876</v>
      </c>
      <c r="F1453" s="22">
        <f>SUMIFS(MasterSheet!J:J, MasterSheet!B:B, B1453, MasterSheet!D:D, C1453, MasterSheet!H:H, D1453)</f>
        <v>2</v>
      </c>
      <c r="G1453" s="22">
        <f t="shared" si="89"/>
        <v>37752</v>
      </c>
      <c r="H1453" s="26">
        <f>SUMIFS(MasterSheet!K:K, MasterSheet!B:B, B1453, MasterSheet!D:D, C1453, MasterSheet!H:H, D1453)</f>
        <v>2</v>
      </c>
      <c r="I1453" s="26">
        <f t="shared" si="90"/>
        <v>37752</v>
      </c>
      <c r="J1453" s="28">
        <f>SUMIFS(MasterSheet!L:L, MasterSheet!B:B, B1453, MasterSheet!D:D, C1453, MasterSheet!H:H, D1453)</f>
        <v>0</v>
      </c>
      <c r="K1453" s="28">
        <f t="shared" si="91"/>
        <v>0</v>
      </c>
      <c r="L1453" s="21" t="str">
        <f>UPPER(VLOOKUP(D1453,MasterSheet!H:U,14,))</f>
        <v>BIOLEGEND</v>
      </c>
    </row>
    <row r="1454" spans="1:12" x14ac:dyDescent="0.25">
      <c r="A1454" s="21" t="str">
        <f t="shared" si="88"/>
        <v>BIOLEGEND</v>
      </c>
      <c r="B1454" s="21" t="str">
        <v>EED117403</v>
      </c>
      <c r="C1454" s="30">
        <v>45864</v>
      </c>
      <c r="D1454" s="21">
        <v>116122</v>
      </c>
      <c r="E1454" s="21">
        <f>_xlfn.XLOOKUP(D1454,MasterSheet!H:H,MasterSheet!F:F)</f>
        <v>19157.599999999999</v>
      </c>
      <c r="F1454" s="22">
        <f>SUMIFS(MasterSheet!J:J, MasterSheet!B:B, B1454, MasterSheet!D:D, C1454, MasterSheet!H:H, D1454)</f>
        <v>1</v>
      </c>
      <c r="G1454" s="22">
        <f t="shared" si="89"/>
        <v>19157.599999999999</v>
      </c>
      <c r="H1454" s="26">
        <f>SUMIFS(MasterSheet!K:K, MasterSheet!B:B, B1454, MasterSheet!D:D, C1454, MasterSheet!H:H, D1454)</f>
        <v>1</v>
      </c>
      <c r="I1454" s="26">
        <f t="shared" si="90"/>
        <v>19157.599999999999</v>
      </c>
      <c r="J1454" s="28">
        <f>SUMIFS(MasterSheet!L:L, MasterSheet!B:B, B1454, MasterSheet!D:D, C1454, MasterSheet!H:H, D1454)</f>
        <v>0</v>
      </c>
      <c r="K1454" s="28">
        <f t="shared" si="91"/>
        <v>0</v>
      </c>
      <c r="L1454" s="21" t="str">
        <f>UPPER(VLOOKUP(D1454,MasterSheet!H:U,14,))</f>
        <v>BIOLEGEND</v>
      </c>
    </row>
    <row r="1455" spans="1:12" x14ac:dyDescent="0.25">
      <c r="A1455" s="21" t="str">
        <f t="shared" si="88"/>
        <v>BIOLEGEND</v>
      </c>
      <c r="B1455" s="21" t="str">
        <v>EED117403</v>
      </c>
      <c r="C1455" s="30">
        <v>45864</v>
      </c>
      <c r="D1455" s="21">
        <v>126631</v>
      </c>
      <c r="E1455" s="21">
        <f>_xlfn.XLOOKUP(D1455,MasterSheet!H:H,MasterSheet!F:F)</f>
        <v>16698</v>
      </c>
      <c r="F1455" s="22">
        <f>SUMIFS(MasterSheet!J:J, MasterSheet!B:B, B1455, MasterSheet!D:D, C1455, MasterSheet!H:H, D1455)</f>
        <v>2</v>
      </c>
      <c r="G1455" s="22">
        <f t="shared" si="89"/>
        <v>33396</v>
      </c>
      <c r="H1455" s="26">
        <f>SUMIFS(MasterSheet!K:K, MasterSheet!B:B, B1455, MasterSheet!D:D, C1455, MasterSheet!H:H, D1455)</f>
        <v>2</v>
      </c>
      <c r="I1455" s="26">
        <f t="shared" si="90"/>
        <v>33396</v>
      </c>
      <c r="J1455" s="28">
        <f>SUMIFS(MasterSheet!L:L, MasterSheet!B:B, B1455, MasterSheet!D:D, C1455, MasterSheet!H:H, D1455)</f>
        <v>0</v>
      </c>
      <c r="K1455" s="28">
        <f t="shared" si="91"/>
        <v>0</v>
      </c>
      <c r="L1455" s="21" t="str">
        <f>UPPER(VLOOKUP(D1455,MasterSheet!H:U,14,))</f>
        <v>BIOLEGEND</v>
      </c>
    </row>
    <row r="1456" spans="1:12" x14ac:dyDescent="0.25">
      <c r="A1456" s="21" t="str">
        <f t="shared" si="88"/>
        <v>BIOLEGEND</v>
      </c>
      <c r="B1456" s="21" t="str">
        <v>EED117403</v>
      </c>
      <c r="C1456" s="30">
        <v>45864</v>
      </c>
      <c r="D1456" s="21">
        <v>127031</v>
      </c>
      <c r="E1456" s="21">
        <f>_xlfn.XLOOKUP(D1456,MasterSheet!H:H,MasterSheet!F:F)</f>
        <v>33202.400000000001</v>
      </c>
      <c r="F1456" s="22">
        <f>SUMIFS(MasterSheet!J:J, MasterSheet!B:B, B1456, MasterSheet!D:D, C1456, MasterSheet!H:H, D1456)</f>
        <v>1</v>
      </c>
      <c r="G1456" s="22">
        <f t="shared" si="89"/>
        <v>33202.400000000001</v>
      </c>
      <c r="H1456" s="26">
        <f>SUMIFS(MasterSheet!K:K, MasterSheet!B:B, B1456, MasterSheet!D:D, C1456, MasterSheet!H:H, D1456)</f>
        <v>1</v>
      </c>
      <c r="I1456" s="26">
        <f t="shared" si="90"/>
        <v>33202.400000000001</v>
      </c>
      <c r="J1456" s="28">
        <f>SUMIFS(MasterSheet!L:L, MasterSheet!B:B, B1456, MasterSheet!D:D, C1456, MasterSheet!H:H, D1456)</f>
        <v>0</v>
      </c>
      <c r="K1456" s="28">
        <f t="shared" si="91"/>
        <v>0</v>
      </c>
      <c r="L1456" s="21" t="str">
        <f>UPPER(VLOOKUP(D1456,MasterSheet!H:U,14,))</f>
        <v>BIOLEGEND</v>
      </c>
    </row>
    <row r="1457" spans="1:12" x14ac:dyDescent="0.25">
      <c r="A1457" s="21" t="str">
        <f t="shared" si="88"/>
        <v>BIOLEGEND</v>
      </c>
      <c r="B1457" s="21" t="str">
        <v>EED117403</v>
      </c>
      <c r="C1457" s="30">
        <v>45864</v>
      </c>
      <c r="D1457" s="21">
        <v>127106</v>
      </c>
      <c r="E1457" s="21">
        <f>_xlfn.XLOOKUP(D1457,MasterSheet!H:H,MasterSheet!F:F)</f>
        <v>18048.8</v>
      </c>
      <c r="F1457" s="22">
        <f>SUMIFS(MasterSheet!J:J, MasterSheet!B:B, B1457, MasterSheet!D:D, C1457, MasterSheet!H:H, D1457)</f>
        <v>1</v>
      </c>
      <c r="G1457" s="22">
        <f t="shared" si="89"/>
        <v>18048.8</v>
      </c>
      <c r="H1457" s="26">
        <f>SUMIFS(MasterSheet!K:K, MasterSheet!B:B, B1457, MasterSheet!D:D, C1457, MasterSheet!H:H, D1457)</f>
        <v>1</v>
      </c>
      <c r="I1457" s="26">
        <f t="shared" si="90"/>
        <v>18048.8</v>
      </c>
      <c r="J1457" s="28">
        <f>SUMIFS(MasterSheet!L:L, MasterSheet!B:B, B1457, MasterSheet!D:D, C1457, MasterSheet!H:H, D1457)</f>
        <v>0</v>
      </c>
      <c r="K1457" s="28">
        <f t="shared" si="91"/>
        <v>0</v>
      </c>
      <c r="L1457" s="21" t="str">
        <f>UPPER(VLOOKUP(D1457,MasterSheet!H:U,14,))</f>
        <v>BIOLEGEND</v>
      </c>
    </row>
    <row r="1458" spans="1:12" x14ac:dyDescent="0.25">
      <c r="A1458" s="21" t="str">
        <f t="shared" si="88"/>
        <v>BIOLEGEND</v>
      </c>
      <c r="B1458" s="21" t="str">
        <v>EED117403</v>
      </c>
      <c r="C1458" s="30">
        <v>45864</v>
      </c>
      <c r="D1458" s="21">
        <v>135225</v>
      </c>
      <c r="E1458" s="21">
        <f>_xlfn.XLOOKUP(D1458,MasterSheet!H:H,MasterSheet!F:F)</f>
        <v>19272</v>
      </c>
      <c r="F1458" s="22">
        <f>SUMIFS(MasterSheet!J:J, MasterSheet!B:B, B1458, MasterSheet!D:D, C1458, MasterSheet!H:H, D1458)</f>
        <v>1</v>
      </c>
      <c r="G1458" s="22">
        <f t="shared" si="89"/>
        <v>19272</v>
      </c>
      <c r="H1458" s="26">
        <f>SUMIFS(MasterSheet!K:K, MasterSheet!B:B, B1458, MasterSheet!D:D, C1458, MasterSheet!H:H, D1458)</f>
        <v>1</v>
      </c>
      <c r="I1458" s="26">
        <f t="shared" si="90"/>
        <v>19272</v>
      </c>
      <c r="J1458" s="28">
        <f>SUMIFS(MasterSheet!L:L, MasterSheet!B:B, B1458, MasterSheet!D:D, C1458, MasterSheet!H:H, D1458)</f>
        <v>0</v>
      </c>
      <c r="K1458" s="28">
        <f t="shared" si="91"/>
        <v>0</v>
      </c>
      <c r="L1458" s="21" t="str">
        <f>UPPER(VLOOKUP(D1458,MasterSheet!H:U,14,))</f>
        <v>BIOLEGEND</v>
      </c>
    </row>
    <row r="1459" spans="1:12" x14ac:dyDescent="0.25">
      <c r="A1459" s="21" t="str">
        <f t="shared" si="88"/>
        <v>BIOLEGEND</v>
      </c>
      <c r="B1459" s="21" t="str">
        <v>EED117403</v>
      </c>
      <c r="C1459" s="30">
        <v>45864</v>
      </c>
      <c r="D1459" s="21">
        <v>141717</v>
      </c>
      <c r="E1459" s="21">
        <f>_xlfn.XLOOKUP(D1459,MasterSheet!H:H,MasterSheet!F:F)</f>
        <v>13464</v>
      </c>
      <c r="F1459" s="22">
        <f>SUMIFS(MasterSheet!J:J, MasterSheet!B:B, B1459, MasterSheet!D:D, C1459, MasterSheet!H:H, D1459)</f>
        <v>2</v>
      </c>
      <c r="G1459" s="22">
        <f t="shared" si="89"/>
        <v>26928</v>
      </c>
      <c r="H1459" s="26">
        <f>SUMIFS(MasterSheet!K:K, MasterSheet!B:B, B1459, MasterSheet!D:D, C1459, MasterSheet!H:H, D1459)</f>
        <v>2</v>
      </c>
      <c r="I1459" s="26">
        <f t="shared" si="90"/>
        <v>26928</v>
      </c>
      <c r="J1459" s="28">
        <f>SUMIFS(MasterSheet!L:L, MasterSheet!B:B, B1459, MasterSheet!D:D, C1459, MasterSheet!H:H, D1459)</f>
        <v>0</v>
      </c>
      <c r="K1459" s="28">
        <f t="shared" si="91"/>
        <v>0</v>
      </c>
      <c r="L1459" s="21" t="str">
        <f>UPPER(VLOOKUP(D1459,MasterSheet!H:U,14,))</f>
        <v>BIOLEGEND</v>
      </c>
    </row>
    <row r="1460" spans="1:12" x14ac:dyDescent="0.25">
      <c r="A1460" s="21" t="str">
        <f t="shared" si="88"/>
        <v>BIOLEGEND</v>
      </c>
      <c r="B1460" s="21" t="str">
        <v>EED117403</v>
      </c>
      <c r="C1460" s="30">
        <v>45864</v>
      </c>
      <c r="D1460" s="21">
        <v>142521</v>
      </c>
      <c r="E1460" s="21">
        <f>_xlfn.XLOOKUP(D1460,MasterSheet!H:H,MasterSheet!F:F)</f>
        <v>17292</v>
      </c>
      <c r="F1460" s="22">
        <f>SUMIFS(MasterSheet!J:J, MasterSheet!B:B, B1460, MasterSheet!D:D, C1460, MasterSheet!H:H, D1460)</f>
        <v>2</v>
      </c>
      <c r="G1460" s="22">
        <f t="shared" si="89"/>
        <v>34584</v>
      </c>
      <c r="H1460" s="26">
        <f>SUMIFS(MasterSheet!K:K, MasterSheet!B:B, B1460, MasterSheet!D:D, C1460, MasterSheet!H:H, D1460)</f>
        <v>2</v>
      </c>
      <c r="I1460" s="26">
        <f t="shared" si="90"/>
        <v>34584</v>
      </c>
      <c r="J1460" s="28">
        <f>SUMIFS(MasterSheet!L:L, MasterSheet!B:B, B1460, MasterSheet!D:D, C1460, MasterSheet!H:H, D1460)</f>
        <v>0</v>
      </c>
      <c r="K1460" s="28">
        <f t="shared" si="91"/>
        <v>0</v>
      </c>
      <c r="L1460" s="21" t="str">
        <f>UPPER(VLOOKUP(D1460,MasterSheet!H:U,14,))</f>
        <v>BIOLEGEND</v>
      </c>
    </row>
    <row r="1461" spans="1:12" x14ac:dyDescent="0.25">
      <c r="A1461" s="21" t="str">
        <f t="shared" si="88"/>
        <v>BIOLEGEND</v>
      </c>
      <c r="B1461" s="21" t="str">
        <v>EED117403</v>
      </c>
      <c r="C1461" s="30">
        <v>45864</v>
      </c>
      <c r="D1461" s="21">
        <v>300306</v>
      </c>
      <c r="E1461" s="21">
        <f>_xlfn.XLOOKUP(D1461,MasterSheet!H:H,MasterSheet!F:F)</f>
        <v>3388</v>
      </c>
      <c r="F1461" s="22">
        <f>SUMIFS(MasterSheet!J:J, MasterSheet!B:B, B1461, MasterSheet!D:D, C1461, MasterSheet!H:H, D1461)</f>
        <v>2</v>
      </c>
      <c r="G1461" s="22">
        <f t="shared" si="89"/>
        <v>6776</v>
      </c>
      <c r="H1461" s="26">
        <f>SUMIFS(MasterSheet!K:K, MasterSheet!B:B, B1461, MasterSheet!D:D, C1461, MasterSheet!H:H, D1461)</f>
        <v>2</v>
      </c>
      <c r="I1461" s="26">
        <f t="shared" si="90"/>
        <v>6776</v>
      </c>
      <c r="J1461" s="28">
        <f>SUMIFS(MasterSheet!L:L, MasterSheet!B:B, B1461, MasterSheet!D:D, C1461, MasterSheet!H:H, D1461)</f>
        <v>0</v>
      </c>
      <c r="K1461" s="28">
        <f t="shared" si="91"/>
        <v>0</v>
      </c>
      <c r="L1461" s="21" t="str">
        <f>UPPER(VLOOKUP(D1461,MasterSheet!H:U,14,))</f>
        <v>BIOLEGEND</v>
      </c>
    </row>
    <row r="1462" spans="1:12" x14ac:dyDescent="0.25">
      <c r="A1462" s="21" t="str">
        <f t="shared" si="88"/>
        <v>BIOLEGEND</v>
      </c>
      <c r="B1462" s="21" t="str">
        <v>EED117403</v>
      </c>
      <c r="C1462" s="30">
        <v>45864</v>
      </c>
      <c r="D1462" s="21">
        <v>300405</v>
      </c>
      <c r="E1462" s="21">
        <f>_xlfn.XLOOKUP(D1462,MasterSheet!H:H,MasterSheet!F:F)</f>
        <v>1355.2</v>
      </c>
      <c r="F1462" s="22">
        <f>SUMIFS(MasterSheet!J:J, MasterSheet!B:B, B1462, MasterSheet!D:D, C1462, MasterSheet!H:H, D1462)</f>
        <v>2</v>
      </c>
      <c r="G1462" s="22">
        <f t="shared" si="89"/>
        <v>2710.4</v>
      </c>
      <c r="H1462" s="26">
        <f>SUMIFS(MasterSheet!K:K, MasterSheet!B:B, B1462, MasterSheet!D:D, C1462, MasterSheet!H:H, D1462)</f>
        <v>2</v>
      </c>
      <c r="I1462" s="26">
        <f t="shared" si="90"/>
        <v>2710.4</v>
      </c>
      <c r="J1462" s="28">
        <f>SUMIFS(MasterSheet!L:L, MasterSheet!B:B, B1462, MasterSheet!D:D, C1462, MasterSheet!H:H, D1462)</f>
        <v>0</v>
      </c>
      <c r="K1462" s="28">
        <f t="shared" si="91"/>
        <v>0</v>
      </c>
      <c r="L1462" s="21" t="str">
        <f>UPPER(VLOOKUP(D1462,MasterSheet!H:U,14,))</f>
        <v>BIOLEGEND</v>
      </c>
    </row>
    <row r="1463" spans="1:12" x14ac:dyDescent="0.25">
      <c r="A1463" s="21" t="str">
        <f t="shared" si="88"/>
        <v>BIOLEGEND</v>
      </c>
      <c r="B1463" s="21" t="str">
        <v>EED117403</v>
      </c>
      <c r="C1463" s="30">
        <v>45864</v>
      </c>
      <c r="D1463" s="21">
        <v>300406</v>
      </c>
      <c r="E1463" s="21">
        <f>_xlfn.XLOOKUP(D1463,MasterSheet!H:H,MasterSheet!F:F)</f>
        <v>3080</v>
      </c>
      <c r="F1463" s="22">
        <f>SUMIFS(MasterSheet!J:J, MasterSheet!B:B, B1463, MasterSheet!D:D, C1463, MasterSheet!H:H, D1463)</f>
        <v>2</v>
      </c>
      <c r="G1463" s="22">
        <f t="shared" si="89"/>
        <v>6160</v>
      </c>
      <c r="H1463" s="26">
        <f>SUMIFS(MasterSheet!K:K, MasterSheet!B:B, B1463, MasterSheet!D:D, C1463, MasterSheet!H:H, D1463)</f>
        <v>2</v>
      </c>
      <c r="I1463" s="26">
        <f t="shared" si="90"/>
        <v>6160</v>
      </c>
      <c r="J1463" s="28">
        <f>SUMIFS(MasterSheet!L:L, MasterSheet!B:B, B1463, MasterSheet!D:D, C1463, MasterSheet!H:H, D1463)</f>
        <v>0</v>
      </c>
      <c r="K1463" s="28">
        <f t="shared" si="91"/>
        <v>0</v>
      </c>
      <c r="L1463" s="21" t="str">
        <f>UPPER(VLOOKUP(D1463,MasterSheet!H:U,14,))</f>
        <v>BIOLEGEND</v>
      </c>
    </row>
    <row r="1464" spans="1:12" x14ac:dyDescent="0.25">
      <c r="A1464" s="21" t="str">
        <f t="shared" si="88"/>
        <v>BIOLEGEND</v>
      </c>
      <c r="B1464" s="21" t="str">
        <v>EED117403</v>
      </c>
      <c r="C1464" s="30">
        <v>45864</v>
      </c>
      <c r="D1464" s="21">
        <v>300408</v>
      </c>
      <c r="E1464" s="21">
        <f>_xlfn.XLOOKUP(D1464,MasterSheet!H:H,MasterSheet!F:F)</f>
        <v>6098.4</v>
      </c>
      <c r="F1464" s="22">
        <f>SUMIFS(MasterSheet!J:J, MasterSheet!B:B, B1464, MasterSheet!D:D, C1464, MasterSheet!H:H, D1464)</f>
        <v>2</v>
      </c>
      <c r="G1464" s="22">
        <f t="shared" si="89"/>
        <v>12196.8</v>
      </c>
      <c r="H1464" s="26">
        <f>SUMIFS(MasterSheet!K:K, MasterSheet!B:B, B1464, MasterSheet!D:D, C1464, MasterSheet!H:H, D1464)</f>
        <v>1</v>
      </c>
      <c r="I1464" s="26">
        <f t="shared" si="90"/>
        <v>6098.4</v>
      </c>
      <c r="J1464" s="28">
        <f>SUMIFS(MasterSheet!L:L, MasterSheet!B:B, B1464, MasterSheet!D:D, C1464, MasterSheet!H:H, D1464)</f>
        <v>1</v>
      </c>
      <c r="K1464" s="28">
        <f t="shared" si="91"/>
        <v>6098.4</v>
      </c>
      <c r="L1464" s="21" t="str">
        <f>UPPER(VLOOKUP(D1464,MasterSheet!H:U,14,))</f>
        <v>BIOLEGEND</v>
      </c>
    </row>
    <row r="1465" spans="1:12" x14ac:dyDescent="0.25">
      <c r="A1465" s="21" t="str">
        <f t="shared" si="88"/>
        <v>BIOLEGEND</v>
      </c>
      <c r="B1465" s="21" t="str">
        <v>EED117403</v>
      </c>
      <c r="C1465" s="30">
        <v>45864</v>
      </c>
      <c r="D1465" s="21">
        <v>300416</v>
      </c>
      <c r="E1465" s="21">
        <f>_xlfn.XLOOKUP(D1465,MasterSheet!H:H,MasterSheet!F:F)</f>
        <v>16508.8</v>
      </c>
      <c r="F1465" s="22">
        <f>SUMIFS(MasterSheet!J:J, MasterSheet!B:B, B1465, MasterSheet!D:D, C1465, MasterSheet!H:H, D1465)</f>
        <v>1</v>
      </c>
      <c r="G1465" s="22">
        <f t="shared" si="89"/>
        <v>16508.8</v>
      </c>
      <c r="H1465" s="26">
        <f>SUMIFS(MasterSheet!K:K, MasterSheet!B:B, B1465, MasterSheet!D:D, C1465, MasterSheet!H:H, D1465)</f>
        <v>1</v>
      </c>
      <c r="I1465" s="26">
        <f t="shared" si="90"/>
        <v>16508.8</v>
      </c>
      <c r="J1465" s="28">
        <f>SUMIFS(MasterSheet!L:L, MasterSheet!B:B, B1465, MasterSheet!D:D, C1465, MasterSheet!H:H, D1465)</f>
        <v>0</v>
      </c>
      <c r="K1465" s="28">
        <f t="shared" si="91"/>
        <v>0</v>
      </c>
      <c r="L1465" s="21" t="str">
        <f>UPPER(VLOOKUP(D1465,MasterSheet!H:U,14,))</f>
        <v>BIOLEGEND</v>
      </c>
    </row>
    <row r="1466" spans="1:12" x14ac:dyDescent="0.25">
      <c r="A1466" s="21" t="str">
        <f t="shared" si="88"/>
        <v>BIOLEGEND</v>
      </c>
      <c r="B1466" s="21" t="str">
        <v>EED117403</v>
      </c>
      <c r="C1466" s="30">
        <v>45864</v>
      </c>
      <c r="D1466" s="21">
        <v>300420</v>
      </c>
      <c r="E1466" s="21">
        <f>_xlfn.XLOOKUP(D1466,MasterSheet!H:H,MasterSheet!F:F)</f>
        <v>17124.8</v>
      </c>
      <c r="F1466" s="22">
        <f>SUMIFS(MasterSheet!J:J, MasterSheet!B:B, B1466, MasterSheet!D:D, C1466, MasterSheet!H:H, D1466)</f>
        <v>1</v>
      </c>
      <c r="G1466" s="22">
        <f t="shared" si="89"/>
        <v>17124.8</v>
      </c>
      <c r="H1466" s="26">
        <f>SUMIFS(MasterSheet!K:K, MasterSheet!B:B, B1466, MasterSheet!D:D, C1466, MasterSheet!H:H, D1466)</f>
        <v>1</v>
      </c>
      <c r="I1466" s="26">
        <f t="shared" si="90"/>
        <v>17124.8</v>
      </c>
      <c r="J1466" s="28">
        <f>SUMIFS(MasterSheet!L:L, MasterSheet!B:B, B1466, MasterSheet!D:D, C1466, MasterSheet!H:H, D1466)</f>
        <v>0</v>
      </c>
      <c r="K1466" s="28">
        <f t="shared" si="91"/>
        <v>0</v>
      </c>
      <c r="L1466" s="21" t="str">
        <f>UPPER(VLOOKUP(D1466,MasterSheet!H:U,14,))</f>
        <v>BIOLEGEND</v>
      </c>
    </row>
    <row r="1467" spans="1:12" x14ac:dyDescent="0.25">
      <c r="A1467" s="21" t="str">
        <f t="shared" si="88"/>
        <v>BIOLEGEND</v>
      </c>
      <c r="B1467" s="21" t="str">
        <v>EED117403</v>
      </c>
      <c r="C1467" s="30">
        <v>45864</v>
      </c>
      <c r="D1467" s="21">
        <v>300426</v>
      </c>
      <c r="E1467" s="21">
        <f>_xlfn.XLOOKUP(D1467,MasterSheet!H:H,MasterSheet!F:F)</f>
        <v>17987.2</v>
      </c>
      <c r="F1467" s="22">
        <f>SUMIFS(MasterSheet!J:J, MasterSheet!B:B, B1467, MasterSheet!D:D, C1467, MasterSheet!H:H, D1467)</f>
        <v>1</v>
      </c>
      <c r="G1467" s="22">
        <f t="shared" si="89"/>
        <v>17987.2</v>
      </c>
      <c r="H1467" s="26">
        <f>SUMIFS(MasterSheet!K:K, MasterSheet!B:B, B1467, MasterSheet!D:D, C1467, MasterSheet!H:H, D1467)</f>
        <v>1</v>
      </c>
      <c r="I1467" s="26">
        <f t="shared" si="90"/>
        <v>17987.2</v>
      </c>
      <c r="J1467" s="28">
        <f>SUMIFS(MasterSheet!L:L, MasterSheet!B:B, B1467, MasterSheet!D:D, C1467, MasterSheet!H:H, D1467)</f>
        <v>0</v>
      </c>
      <c r="K1467" s="28">
        <f t="shared" si="91"/>
        <v>0</v>
      </c>
      <c r="L1467" s="21" t="str">
        <f>UPPER(VLOOKUP(D1467,MasterSheet!H:U,14,))</f>
        <v>BIOLEGEND</v>
      </c>
    </row>
    <row r="1468" spans="1:12" x14ac:dyDescent="0.25">
      <c r="A1468" s="21" t="str">
        <f t="shared" si="88"/>
        <v>BIOLEGEND</v>
      </c>
      <c r="B1468" s="21" t="str">
        <v>EED117403</v>
      </c>
      <c r="C1468" s="30">
        <v>45864</v>
      </c>
      <c r="D1468" s="21">
        <v>300434</v>
      </c>
      <c r="E1468" s="21">
        <f>_xlfn.XLOOKUP(D1468,MasterSheet!H:H,MasterSheet!F:F)</f>
        <v>25146</v>
      </c>
      <c r="F1468" s="22">
        <f>SUMIFS(MasterSheet!J:J, MasterSheet!B:B, B1468, MasterSheet!D:D, C1468, MasterSheet!H:H, D1468)</f>
        <v>1</v>
      </c>
      <c r="G1468" s="22">
        <f t="shared" si="89"/>
        <v>25146</v>
      </c>
      <c r="H1468" s="26">
        <f>SUMIFS(MasterSheet!K:K, MasterSheet!B:B, B1468, MasterSheet!D:D, C1468, MasterSheet!H:H, D1468)</f>
        <v>1</v>
      </c>
      <c r="I1468" s="26">
        <f t="shared" si="90"/>
        <v>25146</v>
      </c>
      <c r="J1468" s="28">
        <f>SUMIFS(MasterSheet!L:L, MasterSheet!B:B, B1468, MasterSheet!D:D, C1468, MasterSheet!H:H, D1468)</f>
        <v>0</v>
      </c>
      <c r="K1468" s="28">
        <f t="shared" si="91"/>
        <v>0</v>
      </c>
      <c r="L1468" s="21" t="str">
        <f>UPPER(VLOOKUP(D1468,MasterSheet!H:U,14,))</f>
        <v>BIOLEGEND</v>
      </c>
    </row>
    <row r="1469" spans="1:12" x14ac:dyDescent="0.25">
      <c r="A1469" s="21" t="str">
        <f t="shared" si="88"/>
        <v>BIOLEGEND</v>
      </c>
      <c r="B1469" s="21" t="str">
        <v>EED117403</v>
      </c>
      <c r="C1469" s="30">
        <v>45864</v>
      </c>
      <c r="D1469" s="21">
        <v>300448</v>
      </c>
      <c r="E1469" s="21">
        <f>_xlfn.XLOOKUP(D1469,MasterSheet!H:H,MasterSheet!F:F)</f>
        <v>27258</v>
      </c>
      <c r="F1469" s="22">
        <f>SUMIFS(MasterSheet!J:J, MasterSheet!B:B, B1469, MasterSheet!D:D, C1469, MasterSheet!H:H, D1469)</f>
        <v>1</v>
      </c>
      <c r="G1469" s="22">
        <f t="shared" si="89"/>
        <v>27258</v>
      </c>
      <c r="H1469" s="26">
        <f>SUMIFS(MasterSheet!K:K, MasterSheet!B:B, B1469, MasterSheet!D:D, C1469, MasterSheet!H:H, D1469)</f>
        <v>1</v>
      </c>
      <c r="I1469" s="26">
        <f t="shared" si="90"/>
        <v>27258</v>
      </c>
      <c r="J1469" s="28">
        <f>SUMIFS(MasterSheet!L:L, MasterSheet!B:B, B1469, MasterSheet!D:D, C1469, MasterSheet!H:H, D1469)</f>
        <v>0</v>
      </c>
      <c r="K1469" s="28">
        <f t="shared" si="91"/>
        <v>0</v>
      </c>
      <c r="L1469" s="21" t="str">
        <f>UPPER(VLOOKUP(D1469,MasterSheet!H:U,14,))</f>
        <v>BIOLEGEND</v>
      </c>
    </row>
    <row r="1470" spans="1:12" x14ac:dyDescent="0.25">
      <c r="A1470" s="21" t="str">
        <f t="shared" si="88"/>
        <v>BIOLEGEND</v>
      </c>
      <c r="B1470" s="21" t="str">
        <v>EED117403</v>
      </c>
      <c r="C1470" s="30">
        <v>45864</v>
      </c>
      <c r="D1470" s="21">
        <v>300507</v>
      </c>
      <c r="E1470" s="21">
        <f>_xlfn.XLOOKUP(D1470,MasterSheet!H:H,MasterSheet!F:F)</f>
        <v>1724.8000000000002</v>
      </c>
      <c r="F1470" s="22">
        <f>SUMIFS(MasterSheet!J:J, MasterSheet!B:B, B1470, MasterSheet!D:D, C1470, MasterSheet!H:H, D1470)</f>
        <v>2</v>
      </c>
      <c r="G1470" s="22">
        <f t="shared" si="89"/>
        <v>3449.6000000000004</v>
      </c>
      <c r="H1470" s="26">
        <f>SUMIFS(MasterSheet!K:K, MasterSheet!B:B, B1470, MasterSheet!D:D, C1470, MasterSheet!H:H, D1470)</f>
        <v>2</v>
      </c>
      <c r="I1470" s="26">
        <f t="shared" si="90"/>
        <v>3449.6000000000004</v>
      </c>
      <c r="J1470" s="28">
        <f>SUMIFS(MasterSheet!L:L, MasterSheet!B:B, B1470, MasterSheet!D:D, C1470, MasterSheet!H:H, D1470)</f>
        <v>0</v>
      </c>
      <c r="K1470" s="28">
        <f t="shared" si="91"/>
        <v>0</v>
      </c>
      <c r="L1470" s="21" t="str">
        <f>UPPER(VLOOKUP(D1470,MasterSheet!H:U,14,))</f>
        <v>BIOLEGEND</v>
      </c>
    </row>
    <row r="1471" spans="1:12" x14ac:dyDescent="0.25">
      <c r="A1471" s="21" t="str">
        <f t="shared" si="88"/>
        <v>BIOLEGEND</v>
      </c>
      <c r="B1471" s="21" t="str">
        <v>EED117403</v>
      </c>
      <c r="C1471" s="30">
        <v>45864</v>
      </c>
      <c r="D1471" s="21">
        <v>301813</v>
      </c>
      <c r="E1471" s="21">
        <f>_xlfn.XLOOKUP(D1471,MasterSheet!H:H,MasterSheet!F:F)</f>
        <v>8808.7999999999993</v>
      </c>
      <c r="F1471" s="22">
        <f>SUMIFS(MasterSheet!J:J, MasterSheet!B:B, B1471, MasterSheet!D:D, C1471, MasterSheet!H:H, D1471)</f>
        <v>1</v>
      </c>
      <c r="G1471" s="22">
        <f t="shared" si="89"/>
        <v>8808.7999999999993</v>
      </c>
      <c r="H1471" s="26">
        <f>SUMIFS(MasterSheet!K:K, MasterSheet!B:B, B1471, MasterSheet!D:D, C1471, MasterSheet!H:H, D1471)</f>
        <v>1</v>
      </c>
      <c r="I1471" s="26">
        <f t="shared" si="90"/>
        <v>8808.7999999999993</v>
      </c>
      <c r="J1471" s="28">
        <f>SUMIFS(MasterSheet!L:L, MasterSheet!B:B, B1471, MasterSheet!D:D, C1471, MasterSheet!H:H, D1471)</f>
        <v>0</v>
      </c>
      <c r="K1471" s="28">
        <f t="shared" si="91"/>
        <v>0</v>
      </c>
      <c r="L1471" s="21" t="str">
        <f>UPPER(VLOOKUP(D1471,MasterSheet!H:U,14,))</f>
        <v>BIOLEGEND</v>
      </c>
    </row>
    <row r="1472" spans="1:12" x14ac:dyDescent="0.25">
      <c r="A1472" s="21" t="str">
        <f t="shared" si="88"/>
        <v>BIOLEGEND</v>
      </c>
      <c r="B1472" s="21" t="str">
        <v>EED117403</v>
      </c>
      <c r="C1472" s="30">
        <v>45864</v>
      </c>
      <c r="D1472" s="21">
        <v>301817</v>
      </c>
      <c r="E1472" s="21">
        <f>_xlfn.XLOOKUP(D1472,MasterSheet!H:H,MasterSheet!F:F)</f>
        <v>5359.2</v>
      </c>
      <c r="F1472" s="22">
        <f>SUMIFS(MasterSheet!J:J, MasterSheet!B:B, B1472, MasterSheet!D:D, C1472, MasterSheet!H:H, D1472)</f>
        <v>1</v>
      </c>
      <c r="G1472" s="22">
        <f t="shared" si="89"/>
        <v>5359.2</v>
      </c>
      <c r="H1472" s="26">
        <f>SUMIFS(MasterSheet!K:K, MasterSheet!B:B, B1472, MasterSheet!D:D, C1472, MasterSheet!H:H, D1472)</f>
        <v>1</v>
      </c>
      <c r="I1472" s="26">
        <f t="shared" si="90"/>
        <v>5359.2</v>
      </c>
      <c r="J1472" s="28">
        <f>SUMIFS(MasterSheet!L:L, MasterSheet!B:B, B1472, MasterSheet!D:D, C1472, MasterSheet!H:H, D1472)</f>
        <v>0</v>
      </c>
      <c r="K1472" s="28">
        <f t="shared" si="91"/>
        <v>0</v>
      </c>
      <c r="L1472" s="21" t="str">
        <f>UPPER(VLOOKUP(D1472,MasterSheet!H:U,14,))</f>
        <v>BIOLEGEND</v>
      </c>
    </row>
    <row r="1473" spans="1:12" x14ac:dyDescent="0.25">
      <c r="A1473" s="21" t="str">
        <f t="shared" si="88"/>
        <v>BIOLEGEND</v>
      </c>
      <c r="B1473" s="21" t="str">
        <v>EED117403</v>
      </c>
      <c r="C1473" s="30">
        <v>45864</v>
      </c>
      <c r="D1473" s="21">
        <v>302006</v>
      </c>
      <c r="E1473" s="21">
        <f>_xlfn.XLOOKUP(D1473,MasterSheet!H:H,MasterSheet!F:F)</f>
        <v>14352.8</v>
      </c>
      <c r="F1473" s="22">
        <f>SUMIFS(MasterSheet!J:J, MasterSheet!B:B, B1473, MasterSheet!D:D, C1473, MasterSheet!H:H, D1473)</f>
        <v>1</v>
      </c>
      <c r="G1473" s="22">
        <f t="shared" si="89"/>
        <v>14352.8</v>
      </c>
      <c r="H1473" s="26">
        <f>SUMIFS(MasterSheet!K:K, MasterSheet!B:B, B1473, MasterSheet!D:D, C1473, MasterSheet!H:H, D1473)</f>
        <v>1</v>
      </c>
      <c r="I1473" s="26">
        <f t="shared" si="90"/>
        <v>14352.8</v>
      </c>
      <c r="J1473" s="28">
        <f>SUMIFS(MasterSheet!L:L, MasterSheet!B:B, B1473, MasterSheet!D:D, C1473, MasterSheet!H:H, D1473)</f>
        <v>0</v>
      </c>
      <c r="K1473" s="28">
        <f t="shared" si="91"/>
        <v>0</v>
      </c>
      <c r="L1473" s="21" t="str">
        <f>UPPER(VLOOKUP(D1473,MasterSheet!H:U,14,))</f>
        <v>BIOLEGEND</v>
      </c>
    </row>
    <row r="1474" spans="1:12" x14ac:dyDescent="0.25">
      <c r="A1474" s="21" t="str">
        <f t="shared" ref="A1474:A1537" si="92">L1474</f>
        <v>BIOLEGEND</v>
      </c>
      <c r="B1474" s="21" t="str">
        <v>EED117403</v>
      </c>
      <c r="C1474" s="30">
        <v>45864</v>
      </c>
      <c r="D1474" s="21">
        <v>302340</v>
      </c>
      <c r="E1474" s="21">
        <f>_xlfn.XLOOKUP(D1474,MasterSheet!H:H,MasterSheet!F:F)</f>
        <v>25080</v>
      </c>
      <c r="F1474" s="22">
        <f>SUMIFS(MasterSheet!J:J, MasterSheet!B:B, B1474, MasterSheet!D:D, C1474, MasterSheet!H:H, D1474)</f>
        <v>1</v>
      </c>
      <c r="G1474" s="22">
        <f t="shared" si="89"/>
        <v>25080</v>
      </c>
      <c r="H1474" s="26">
        <f>SUMIFS(MasterSheet!K:K, MasterSheet!B:B, B1474, MasterSheet!D:D, C1474, MasterSheet!H:H, D1474)</f>
        <v>1</v>
      </c>
      <c r="I1474" s="26">
        <f t="shared" si="90"/>
        <v>25080</v>
      </c>
      <c r="J1474" s="28">
        <f>SUMIFS(MasterSheet!L:L, MasterSheet!B:B, B1474, MasterSheet!D:D, C1474, MasterSheet!H:H, D1474)</f>
        <v>0</v>
      </c>
      <c r="K1474" s="28">
        <f t="shared" si="91"/>
        <v>0</v>
      </c>
      <c r="L1474" s="21" t="str">
        <f>UPPER(VLOOKUP(D1474,MasterSheet!H:U,14,))</f>
        <v>BIOLEGEND</v>
      </c>
    </row>
    <row r="1475" spans="1:12" x14ac:dyDescent="0.25">
      <c r="A1475" s="21" t="str">
        <f t="shared" si="92"/>
        <v>BIOLEGEND</v>
      </c>
      <c r="B1475" s="21" t="str">
        <v>EED117403</v>
      </c>
      <c r="C1475" s="30">
        <v>45864</v>
      </c>
      <c r="D1475" s="21">
        <v>302607</v>
      </c>
      <c r="E1475" s="21">
        <f>_xlfn.XLOOKUP(D1475,MasterSheet!H:H,MasterSheet!F:F)</f>
        <v>7946.4</v>
      </c>
      <c r="F1475" s="22">
        <f>SUMIFS(MasterSheet!J:J, MasterSheet!B:B, B1475, MasterSheet!D:D, C1475, MasterSheet!H:H, D1475)</f>
        <v>1</v>
      </c>
      <c r="G1475" s="22">
        <f t="shared" ref="G1475:G1538" si="93">F1475*E1475</f>
        <v>7946.4</v>
      </c>
      <c r="H1475" s="26">
        <f>SUMIFS(MasterSheet!K:K, MasterSheet!B:B, B1475, MasterSheet!D:D, C1475, MasterSheet!H:H, D1475)</f>
        <v>1</v>
      </c>
      <c r="I1475" s="26">
        <f t="shared" ref="I1475:I1538" si="94">H1475*E1475</f>
        <v>7946.4</v>
      </c>
      <c r="J1475" s="28">
        <f>SUMIFS(MasterSheet!L:L, MasterSheet!B:B, B1475, MasterSheet!D:D, C1475, MasterSheet!H:H, D1475)</f>
        <v>0</v>
      </c>
      <c r="K1475" s="28">
        <f t="shared" ref="K1475:K1538" si="95">J1475*E1475</f>
        <v>0</v>
      </c>
      <c r="L1475" s="21" t="str">
        <f>UPPER(VLOOKUP(D1475,MasterSheet!H:U,14,))</f>
        <v>BIOLEGEND</v>
      </c>
    </row>
    <row r="1476" spans="1:12" x14ac:dyDescent="0.25">
      <c r="A1476" s="21" t="str">
        <f t="shared" si="92"/>
        <v>BIOLEGEND</v>
      </c>
      <c r="B1476" s="21" t="str">
        <v>EED117403</v>
      </c>
      <c r="C1476" s="30">
        <v>45864</v>
      </c>
      <c r="D1476" s="21">
        <v>302611</v>
      </c>
      <c r="E1476" s="21">
        <f>_xlfn.XLOOKUP(D1476,MasterSheet!H:H,MasterSheet!F:F)</f>
        <v>8808.7999999999993</v>
      </c>
      <c r="F1476" s="22">
        <f>SUMIFS(MasterSheet!J:J, MasterSheet!B:B, B1476, MasterSheet!D:D, C1476, MasterSheet!H:H, D1476)</f>
        <v>1</v>
      </c>
      <c r="G1476" s="22">
        <f t="shared" si="93"/>
        <v>8808.7999999999993</v>
      </c>
      <c r="H1476" s="26">
        <f>SUMIFS(MasterSheet!K:K, MasterSheet!B:B, B1476, MasterSheet!D:D, C1476, MasterSheet!H:H, D1476)</f>
        <v>1</v>
      </c>
      <c r="I1476" s="26">
        <f t="shared" si="94"/>
        <v>8808.7999999999993</v>
      </c>
      <c r="J1476" s="28">
        <f>SUMIFS(MasterSheet!L:L, MasterSheet!B:B, B1476, MasterSheet!D:D, C1476, MasterSheet!H:H, D1476)</f>
        <v>0</v>
      </c>
      <c r="K1476" s="28">
        <f t="shared" si="95"/>
        <v>0</v>
      </c>
      <c r="L1476" s="21" t="str">
        <f>UPPER(VLOOKUP(D1476,MasterSheet!H:U,14,))</f>
        <v>BIOLEGEND</v>
      </c>
    </row>
    <row r="1477" spans="1:12" x14ac:dyDescent="0.25">
      <c r="A1477" s="21" t="str">
        <f t="shared" si="92"/>
        <v>BIOLEGEND</v>
      </c>
      <c r="B1477" s="21" t="str">
        <v>EED117403</v>
      </c>
      <c r="C1477" s="30">
        <v>45864</v>
      </c>
      <c r="D1477" s="21">
        <v>302614</v>
      </c>
      <c r="E1477" s="21">
        <f>_xlfn.XLOOKUP(D1477,MasterSheet!H:H,MasterSheet!F:F)</f>
        <v>19157.599999999999</v>
      </c>
      <c r="F1477" s="22">
        <f>SUMIFS(MasterSheet!J:J, MasterSheet!B:B, B1477, MasterSheet!D:D, C1477, MasterSheet!H:H, D1477)</f>
        <v>1</v>
      </c>
      <c r="G1477" s="22">
        <f t="shared" si="93"/>
        <v>19157.599999999999</v>
      </c>
      <c r="H1477" s="26">
        <f>SUMIFS(MasterSheet!K:K, MasterSheet!B:B, B1477, MasterSheet!D:D, C1477, MasterSheet!H:H, D1477)</f>
        <v>1</v>
      </c>
      <c r="I1477" s="26">
        <f t="shared" si="94"/>
        <v>19157.599999999999</v>
      </c>
      <c r="J1477" s="28">
        <f>SUMIFS(MasterSheet!L:L, MasterSheet!B:B, B1477, MasterSheet!D:D, C1477, MasterSheet!H:H, D1477)</f>
        <v>0</v>
      </c>
      <c r="K1477" s="28">
        <f t="shared" si="95"/>
        <v>0</v>
      </c>
      <c r="L1477" s="21" t="str">
        <f>UPPER(VLOOKUP(D1477,MasterSheet!H:U,14,))</f>
        <v>BIOLEGEND</v>
      </c>
    </row>
    <row r="1478" spans="1:12" x14ac:dyDescent="0.25">
      <c r="A1478" s="21" t="str">
        <f t="shared" si="92"/>
        <v>BIOLEGEND</v>
      </c>
      <c r="B1478" s="21" t="str">
        <v>EED117403</v>
      </c>
      <c r="C1478" s="30">
        <v>45864</v>
      </c>
      <c r="D1478" s="21">
        <v>302933</v>
      </c>
      <c r="E1478" s="21">
        <f>_xlfn.XLOOKUP(D1478,MasterSheet!H:H,MasterSheet!F:F)</f>
        <v>6776</v>
      </c>
      <c r="F1478" s="22">
        <f>SUMIFS(MasterSheet!J:J, MasterSheet!B:B, B1478, MasterSheet!D:D, C1478, MasterSheet!H:H, D1478)</f>
        <v>1</v>
      </c>
      <c r="G1478" s="22">
        <f t="shared" si="93"/>
        <v>6776</v>
      </c>
      <c r="H1478" s="26">
        <f>SUMIFS(MasterSheet!K:K, MasterSheet!B:B, B1478, MasterSheet!D:D, C1478, MasterSheet!H:H, D1478)</f>
        <v>1</v>
      </c>
      <c r="I1478" s="26">
        <f t="shared" si="94"/>
        <v>6776</v>
      </c>
      <c r="J1478" s="28">
        <f>SUMIFS(MasterSheet!L:L, MasterSheet!B:B, B1478, MasterSheet!D:D, C1478, MasterSheet!H:H, D1478)</f>
        <v>0</v>
      </c>
      <c r="K1478" s="28">
        <f t="shared" si="95"/>
        <v>0</v>
      </c>
      <c r="L1478" s="21" t="str">
        <f>UPPER(VLOOKUP(D1478,MasterSheet!H:U,14,))</f>
        <v>BIOLEGEND</v>
      </c>
    </row>
    <row r="1479" spans="1:12" x14ac:dyDescent="0.25">
      <c r="A1479" s="21" t="str">
        <f t="shared" si="92"/>
        <v>BIOLEGEND</v>
      </c>
      <c r="B1479" s="21" t="str">
        <v>EED117403</v>
      </c>
      <c r="C1479" s="30">
        <v>45864</v>
      </c>
      <c r="D1479" s="21">
        <v>303706</v>
      </c>
      <c r="E1479" s="21">
        <f>_xlfn.XLOOKUP(D1479,MasterSheet!H:H,MasterSheet!F:F)</f>
        <v>13305.599999999999</v>
      </c>
      <c r="F1479" s="22">
        <f>SUMIFS(MasterSheet!J:J, MasterSheet!B:B, B1479, MasterSheet!D:D, C1479, MasterSheet!H:H, D1479)</f>
        <v>1</v>
      </c>
      <c r="G1479" s="22">
        <f t="shared" si="93"/>
        <v>13305.599999999999</v>
      </c>
      <c r="H1479" s="26">
        <f>SUMIFS(MasterSheet!K:K, MasterSheet!B:B, B1479, MasterSheet!D:D, C1479, MasterSheet!H:H, D1479)</f>
        <v>1</v>
      </c>
      <c r="I1479" s="26">
        <f t="shared" si="94"/>
        <v>13305.599999999999</v>
      </c>
      <c r="J1479" s="28">
        <f>SUMIFS(MasterSheet!L:L, MasterSheet!B:B, B1479, MasterSheet!D:D, C1479, MasterSheet!H:H, D1479)</f>
        <v>0</v>
      </c>
      <c r="K1479" s="28">
        <f t="shared" si="95"/>
        <v>0</v>
      </c>
      <c r="L1479" s="21" t="str">
        <f>UPPER(VLOOKUP(D1479,MasterSheet!H:U,14,))</f>
        <v>BIOLEGEND</v>
      </c>
    </row>
    <row r="1480" spans="1:12" x14ac:dyDescent="0.25">
      <c r="A1480" s="21" t="str">
        <f t="shared" si="92"/>
        <v>BIOLEGEND</v>
      </c>
      <c r="B1480" s="21" t="str">
        <v>EED117403</v>
      </c>
      <c r="C1480" s="30">
        <v>45864</v>
      </c>
      <c r="D1480" s="21">
        <v>303924</v>
      </c>
      <c r="E1480" s="21">
        <f>_xlfn.XLOOKUP(D1480,MasterSheet!H:H,MasterSheet!F:F)</f>
        <v>22052.799999999999</v>
      </c>
      <c r="F1480" s="22">
        <f>SUMIFS(MasterSheet!J:J, MasterSheet!B:B, B1480, MasterSheet!D:D, C1480, MasterSheet!H:H, D1480)</f>
        <v>1</v>
      </c>
      <c r="G1480" s="22">
        <f t="shared" si="93"/>
        <v>22052.799999999999</v>
      </c>
      <c r="H1480" s="26">
        <f>SUMIFS(MasterSheet!K:K, MasterSheet!B:B, B1480, MasterSheet!D:D, C1480, MasterSheet!H:H, D1480)</f>
        <v>1</v>
      </c>
      <c r="I1480" s="26">
        <f t="shared" si="94"/>
        <v>22052.799999999999</v>
      </c>
      <c r="J1480" s="28">
        <f>SUMIFS(MasterSheet!L:L, MasterSheet!B:B, B1480, MasterSheet!D:D, C1480, MasterSheet!H:H, D1480)</f>
        <v>0</v>
      </c>
      <c r="K1480" s="28">
        <f t="shared" si="95"/>
        <v>0</v>
      </c>
      <c r="L1480" s="21" t="str">
        <f>UPPER(VLOOKUP(D1480,MasterSheet!H:U,14,))</f>
        <v>BIOLEGEND</v>
      </c>
    </row>
    <row r="1481" spans="1:12" x14ac:dyDescent="0.25">
      <c r="A1481" s="21" t="str">
        <f t="shared" si="92"/>
        <v>BIOLEGEND</v>
      </c>
      <c r="B1481" s="21" t="str">
        <v>EED117403</v>
      </c>
      <c r="C1481" s="30">
        <v>45864</v>
      </c>
      <c r="D1481" s="21">
        <v>304012</v>
      </c>
      <c r="E1481" s="21">
        <f>_xlfn.XLOOKUP(D1481,MasterSheet!H:H,MasterSheet!F:F)</f>
        <v>440</v>
      </c>
      <c r="F1481" s="22">
        <f>SUMIFS(MasterSheet!J:J, MasterSheet!B:B, B1481, MasterSheet!D:D, C1481, MasterSheet!H:H, D1481)</f>
        <v>1</v>
      </c>
      <c r="G1481" s="22">
        <f t="shared" si="93"/>
        <v>440</v>
      </c>
      <c r="H1481" s="26">
        <f>SUMIFS(MasterSheet!K:K, MasterSheet!B:B, B1481, MasterSheet!D:D, C1481, MasterSheet!H:H, D1481)</f>
        <v>1</v>
      </c>
      <c r="I1481" s="26">
        <f t="shared" si="94"/>
        <v>440</v>
      </c>
      <c r="J1481" s="28">
        <f>SUMIFS(MasterSheet!L:L, MasterSheet!B:B, B1481, MasterSheet!D:D, C1481, MasterSheet!H:H, D1481)</f>
        <v>0</v>
      </c>
      <c r="K1481" s="28">
        <f t="shared" si="95"/>
        <v>0</v>
      </c>
      <c r="L1481" s="21" t="str">
        <f>UPPER(VLOOKUP(D1481,MasterSheet!H:U,14,))</f>
        <v>BIOLEGEND</v>
      </c>
    </row>
    <row r="1482" spans="1:12" x14ac:dyDescent="0.25">
      <c r="A1482" s="21" t="str">
        <f t="shared" si="92"/>
        <v>BIOLEGEND</v>
      </c>
      <c r="B1482" s="21" t="str">
        <v>EED117403</v>
      </c>
      <c r="C1482" s="30">
        <v>45864</v>
      </c>
      <c r="D1482" s="21">
        <v>304024</v>
      </c>
      <c r="E1482" s="21">
        <f>_xlfn.XLOOKUP(D1482,MasterSheet!H:H,MasterSheet!F:F)</f>
        <v>13992</v>
      </c>
      <c r="F1482" s="22">
        <f>SUMIFS(MasterSheet!J:J, MasterSheet!B:B, B1482, MasterSheet!D:D, C1482, MasterSheet!H:H, D1482)</f>
        <v>1</v>
      </c>
      <c r="G1482" s="22">
        <f t="shared" si="93"/>
        <v>13992</v>
      </c>
      <c r="H1482" s="26">
        <f>SUMIFS(MasterSheet!K:K, MasterSheet!B:B, B1482, MasterSheet!D:D, C1482, MasterSheet!H:H, D1482)</f>
        <v>1</v>
      </c>
      <c r="I1482" s="26">
        <f t="shared" si="94"/>
        <v>13992</v>
      </c>
      <c r="J1482" s="28">
        <f>SUMIFS(MasterSheet!L:L, MasterSheet!B:B, B1482, MasterSheet!D:D, C1482, MasterSheet!H:H, D1482)</f>
        <v>0</v>
      </c>
      <c r="K1482" s="28">
        <f t="shared" si="95"/>
        <v>0</v>
      </c>
      <c r="L1482" s="21" t="str">
        <f>UPPER(VLOOKUP(D1482,MasterSheet!H:U,14,))</f>
        <v>BIOLEGEND</v>
      </c>
    </row>
    <row r="1483" spans="1:12" x14ac:dyDescent="0.25">
      <c r="A1483" s="21" t="str">
        <f t="shared" si="92"/>
        <v>BIOLEGEND</v>
      </c>
      <c r="B1483" s="21" t="str">
        <v>EED117403</v>
      </c>
      <c r="C1483" s="30">
        <v>45864</v>
      </c>
      <c r="D1483" s="21">
        <v>304048</v>
      </c>
      <c r="E1483" s="21">
        <f>_xlfn.XLOOKUP(D1483,MasterSheet!H:H,MasterSheet!F:F)</f>
        <v>26466</v>
      </c>
      <c r="F1483" s="22">
        <f>SUMIFS(MasterSheet!J:J, MasterSheet!B:B, B1483, MasterSheet!D:D, C1483, MasterSheet!H:H, D1483)</f>
        <v>1</v>
      </c>
      <c r="G1483" s="22">
        <f t="shared" si="93"/>
        <v>26466</v>
      </c>
      <c r="H1483" s="26">
        <f>SUMIFS(MasterSheet!K:K, MasterSheet!B:B, B1483, MasterSheet!D:D, C1483, MasterSheet!H:H, D1483)</f>
        <v>1</v>
      </c>
      <c r="I1483" s="26">
        <f t="shared" si="94"/>
        <v>26466</v>
      </c>
      <c r="J1483" s="28">
        <f>SUMIFS(MasterSheet!L:L, MasterSheet!B:B, B1483, MasterSheet!D:D, C1483, MasterSheet!H:H, D1483)</f>
        <v>0</v>
      </c>
      <c r="K1483" s="28">
        <f t="shared" si="95"/>
        <v>0</v>
      </c>
      <c r="L1483" s="21" t="str">
        <f>UPPER(VLOOKUP(D1483,MasterSheet!H:U,14,))</f>
        <v>BIOLEGEND</v>
      </c>
    </row>
    <row r="1484" spans="1:12" x14ac:dyDescent="0.25">
      <c r="A1484" s="21" t="str">
        <f t="shared" si="92"/>
        <v>BIOLEGEND</v>
      </c>
      <c r="B1484" s="21" t="str">
        <v>EED117403</v>
      </c>
      <c r="C1484" s="30">
        <v>45864</v>
      </c>
      <c r="D1484" s="21">
        <v>304050</v>
      </c>
      <c r="E1484" s="21">
        <f>_xlfn.XLOOKUP(D1484,MasterSheet!H:H,MasterSheet!F:F)</f>
        <v>26136</v>
      </c>
      <c r="F1484" s="22">
        <f>SUMIFS(MasterSheet!J:J, MasterSheet!B:B, B1484, MasterSheet!D:D, C1484, MasterSheet!H:H, D1484)</f>
        <v>1</v>
      </c>
      <c r="G1484" s="22">
        <f t="shared" si="93"/>
        <v>26136</v>
      </c>
      <c r="H1484" s="26">
        <f>SUMIFS(MasterSheet!K:K, MasterSheet!B:B, B1484, MasterSheet!D:D, C1484, MasterSheet!H:H, D1484)</f>
        <v>1</v>
      </c>
      <c r="I1484" s="26">
        <f t="shared" si="94"/>
        <v>26136</v>
      </c>
      <c r="J1484" s="28">
        <f>SUMIFS(MasterSheet!L:L, MasterSheet!B:B, B1484, MasterSheet!D:D, C1484, MasterSheet!H:H, D1484)</f>
        <v>0</v>
      </c>
      <c r="K1484" s="28">
        <f t="shared" si="95"/>
        <v>0</v>
      </c>
      <c r="L1484" s="21" t="str">
        <f>UPPER(VLOOKUP(D1484,MasterSheet!H:U,14,))</f>
        <v>BIOLEGEND</v>
      </c>
    </row>
    <row r="1485" spans="1:12" x14ac:dyDescent="0.25">
      <c r="A1485" s="21" t="str">
        <f t="shared" si="92"/>
        <v>BIOLEGEND</v>
      </c>
      <c r="B1485" s="21" t="str">
        <v>EED117403</v>
      </c>
      <c r="C1485" s="30">
        <v>45864</v>
      </c>
      <c r="D1485" s="21">
        <v>304119</v>
      </c>
      <c r="E1485" s="21">
        <f>_xlfn.XLOOKUP(D1485,MasterSheet!H:H,MasterSheet!F:F)</f>
        <v>7638.4</v>
      </c>
      <c r="F1485" s="22">
        <f>SUMIFS(MasterSheet!J:J, MasterSheet!B:B, B1485, MasterSheet!D:D, C1485, MasterSheet!H:H, D1485)</f>
        <v>1</v>
      </c>
      <c r="G1485" s="22">
        <f t="shared" si="93"/>
        <v>7638.4</v>
      </c>
      <c r="H1485" s="26">
        <f>SUMIFS(MasterSheet!K:K, MasterSheet!B:B, B1485, MasterSheet!D:D, C1485, MasterSheet!H:H, D1485)</f>
        <v>1</v>
      </c>
      <c r="I1485" s="26">
        <f t="shared" si="94"/>
        <v>7638.4</v>
      </c>
      <c r="J1485" s="28">
        <f>SUMIFS(MasterSheet!L:L, MasterSheet!B:B, B1485, MasterSheet!D:D, C1485, MasterSheet!H:H, D1485)</f>
        <v>0</v>
      </c>
      <c r="K1485" s="28">
        <f t="shared" si="95"/>
        <v>0</v>
      </c>
      <c r="L1485" s="21" t="str">
        <f>UPPER(VLOOKUP(D1485,MasterSheet!H:U,14,))</f>
        <v>BIOLEGEND</v>
      </c>
    </row>
    <row r="1486" spans="1:12" x14ac:dyDescent="0.25">
      <c r="A1486" s="21" t="str">
        <f t="shared" si="92"/>
        <v>BIOLEGEND</v>
      </c>
      <c r="B1486" s="21" t="str">
        <v>EED117403</v>
      </c>
      <c r="C1486" s="30">
        <v>45864</v>
      </c>
      <c r="D1486" s="21">
        <v>304231</v>
      </c>
      <c r="E1486" s="21">
        <f>_xlfn.XLOOKUP(D1486,MasterSheet!H:H,MasterSheet!F:F)</f>
        <v>14256</v>
      </c>
      <c r="F1486" s="22">
        <f>SUMIFS(MasterSheet!J:J, MasterSheet!B:B, B1486, MasterSheet!D:D, C1486, MasterSheet!H:H, D1486)</f>
        <v>1</v>
      </c>
      <c r="G1486" s="22">
        <f t="shared" si="93"/>
        <v>14256</v>
      </c>
      <c r="H1486" s="26">
        <f>SUMIFS(MasterSheet!K:K, MasterSheet!B:B, B1486, MasterSheet!D:D, C1486, MasterSheet!H:H, D1486)</f>
        <v>1</v>
      </c>
      <c r="I1486" s="26">
        <f t="shared" si="94"/>
        <v>14256</v>
      </c>
      <c r="J1486" s="28">
        <f>SUMIFS(MasterSheet!L:L, MasterSheet!B:B, B1486, MasterSheet!D:D, C1486, MasterSheet!H:H, D1486)</f>
        <v>0</v>
      </c>
      <c r="K1486" s="28">
        <f t="shared" si="95"/>
        <v>0</v>
      </c>
      <c r="L1486" s="21" t="str">
        <f>UPPER(VLOOKUP(D1486,MasterSheet!H:U,14,))</f>
        <v>BIOLEGEND</v>
      </c>
    </row>
    <row r="1487" spans="1:12" x14ac:dyDescent="0.25">
      <c r="A1487" s="21" t="str">
        <f t="shared" si="92"/>
        <v>BIOLEGEND</v>
      </c>
      <c r="B1487" s="21" t="str">
        <v>EED117403</v>
      </c>
      <c r="C1487" s="30">
        <v>45864</v>
      </c>
      <c r="D1487" s="21">
        <v>304944</v>
      </c>
      <c r="E1487" s="21">
        <f>_xlfn.XLOOKUP(D1487,MasterSheet!H:H,MasterSheet!F:F)</f>
        <v>21683.200000000001</v>
      </c>
      <c r="F1487" s="22">
        <f>SUMIFS(MasterSheet!J:J, MasterSheet!B:B, B1487, MasterSheet!D:D, C1487, MasterSheet!H:H, D1487)</f>
        <v>1</v>
      </c>
      <c r="G1487" s="22">
        <f t="shared" si="93"/>
        <v>21683.200000000001</v>
      </c>
      <c r="H1487" s="26">
        <f>SUMIFS(MasterSheet!K:K, MasterSheet!B:B, B1487, MasterSheet!D:D, C1487, MasterSheet!H:H, D1487)</f>
        <v>1</v>
      </c>
      <c r="I1487" s="26">
        <f t="shared" si="94"/>
        <v>21683.200000000001</v>
      </c>
      <c r="J1487" s="28">
        <f>SUMIFS(MasterSheet!L:L, MasterSheet!B:B, B1487, MasterSheet!D:D, C1487, MasterSheet!H:H, D1487)</f>
        <v>0</v>
      </c>
      <c r="K1487" s="28">
        <f t="shared" si="95"/>
        <v>0</v>
      </c>
      <c r="L1487" s="21" t="str">
        <f>UPPER(VLOOKUP(D1487,MasterSheet!H:U,14,))</f>
        <v>BIOLEGEND</v>
      </c>
    </row>
    <row r="1488" spans="1:12" x14ac:dyDescent="0.25">
      <c r="A1488" s="21" t="str">
        <f t="shared" si="92"/>
        <v>BIOLEGEND</v>
      </c>
      <c r="B1488" s="21" t="str">
        <v>EED117403</v>
      </c>
      <c r="C1488" s="30">
        <v>45864</v>
      </c>
      <c r="D1488" s="21">
        <v>305207</v>
      </c>
      <c r="E1488" s="21">
        <f>_xlfn.XLOOKUP(D1488,MasterSheet!H:H,MasterSheet!F:F)</f>
        <v>6098.4</v>
      </c>
      <c r="F1488" s="22">
        <f>SUMIFS(MasterSheet!J:J, MasterSheet!B:B, B1488, MasterSheet!D:D, C1488, MasterSheet!H:H, D1488)</f>
        <v>1</v>
      </c>
      <c r="G1488" s="22">
        <f t="shared" si="93"/>
        <v>6098.4</v>
      </c>
      <c r="H1488" s="26">
        <f>SUMIFS(MasterSheet!K:K, MasterSheet!B:B, B1488, MasterSheet!D:D, C1488, MasterSheet!H:H, D1488)</f>
        <v>1</v>
      </c>
      <c r="I1488" s="26">
        <f t="shared" si="94"/>
        <v>6098.4</v>
      </c>
      <c r="J1488" s="28">
        <f>SUMIFS(MasterSheet!L:L, MasterSheet!B:B, B1488, MasterSheet!D:D, C1488, MasterSheet!H:H, D1488)</f>
        <v>0</v>
      </c>
      <c r="K1488" s="28">
        <f t="shared" si="95"/>
        <v>0</v>
      </c>
      <c r="L1488" s="21" t="str">
        <f>UPPER(VLOOKUP(D1488,MasterSheet!H:U,14,))</f>
        <v>BIOLEGEND</v>
      </c>
    </row>
    <row r="1489" spans="1:12" x14ac:dyDescent="0.25">
      <c r="A1489" s="21" t="str">
        <f t="shared" si="92"/>
        <v>BIOLEGEND</v>
      </c>
      <c r="B1489" s="21" t="str">
        <v>EED117403</v>
      </c>
      <c r="C1489" s="30">
        <v>45864</v>
      </c>
      <c r="D1489" s="21">
        <v>305421</v>
      </c>
      <c r="E1489" s="21">
        <f>_xlfn.XLOOKUP(D1489,MasterSheet!H:H,MasterSheet!F:F)</f>
        <v>9424.7999999999993</v>
      </c>
      <c r="F1489" s="22">
        <f>SUMIFS(MasterSheet!J:J, MasterSheet!B:B, B1489, MasterSheet!D:D, C1489, MasterSheet!H:H, D1489)</f>
        <v>1</v>
      </c>
      <c r="G1489" s="22">
        <f t="shared" si="93"/>
        <v>9424.7999999999993</v>
      </c>
      <c r="H1489" s="26">
        <f>SUMIFS(MasterSheet!K:K, MasterSheet!B:B, B1489, MasterSheet!D:D, C1489, MasterSheet!H:H, D1489)</f>
        <v>1</v>
      </c>
      <c r="I1489" s="26">
        <f t="shared" si="94"/>
        <v>9424.7999999999993</v>
      </c>
      <c r="J1489" s="28">
        <f>SUMIFS(MasterSheet!L:L, MasterSheet!B:B, B1489, MasterSheet!D:D, C1489, MasterSheet!H:H, D1489)</f>
        <v>0</v>
      </c>
      <c r="K1489" s="28">
        <f t="shared" si="95"/>
        <v>0</v>
      </c>
      <c r="L1489" s="21" t="str">
        <f>UPPER(VLOOKUP(D1489,MasterSheet!H:U,14,))</f>
        <v>BIOLEGEND</v>
      </c>
    </row>
    <row r="1490" spans="1:12" x14ac:dyDescent="0.25">
      <c r="A1490" s="21" t="str">
        <f t="shared" si="92"/>
        <v>BIOLEGEND</v>
      </c>
      <c r="B1490" s="21" t="str">
        <v>EED117403</v>
      </c>
      <c r="C1490" s="30">
        <v>45864</v>
      </c>
      <c r="D1490" s="21">
        <v>307646</v>
      </c>
      <c r="E1490" s="21">
        <f>_xlfn.XLOOKUP(D1490,MasterSheet!H:H,MasterSheet!F:F)</f>
        <v>25080</v>
      </c>
      <c r="F1490" s="22">
        <f>SUMIFS(MasterSheet!J:J, MasterSheet!B:B, B1490, MasterSheet!D:D, C1490, MasterSheet!H:H, D1490)</f>
        <v>3</v>
      </c>
      <c r="G1490" s="22">
        <f t="shared" si="93"/>
        <v>75240</v>
      </c>
      <c r="H1490" s="26">
        <f>SUMIFS(MasterSheet!K:K, MasterSheet!B:B, B1490, MasterSheet!D:D, C1490, MasterSheet!H:H, D1490)</f>
        <v>3</v>
      </c>
      <c r="I1490" s="26">
        <f t="shared" si="94"/>
        <v>75240</v>
      </c>
      <c r="J1490" s="28">
        <f>SUMIFS(MasterSheet!L:L, MasterSheet!B:B, B1490, MasterSheet!D:D, C1490, MasterSheet!H:H, D1490)</f>
        <v>0</v>
      </c>
      <c r="K1490" s="28">
        <f t="shared" si="95"/>
        <v>0</v>
      </c>
      <c r="L1490" s="21" t="str">
        <f>UPPER(VLOOKUP(D1490,MasterSheet!H:U,14,))</f>
        <v>BIOLEGEND</v>
      </c>
    </row>
    <row r="1491" spans="1:12" x14ac:dyDescent="0.25">
      <c r="A1491" s="21" t="str">
        <f t="shared" si="92"/>
        <v>BIOLEGEND</v>
      </c>
      <c r="B1491" s="21" t="str">
        <v>EED117403</v>
      </c>
      <c r="C1491" s="30">
        <v>45864</v>
      </c>
      <c r="D1491" s="21">
        <v>312811</v>
      </c>
      <c r="E1491" s="21">
        <f>_xlfn.XLOOKUP(D1491,MasterSheet!H:H,MasterSheet!F:F)</f>
        <v>14190</v>
      </c>
      <c r="F1491" s="22">
        <f>SUMIFS(MasterSheet!J:J, MasterSheet!B:B, B1491, MasterSheet!D:D, C1491, MasterSheet!H:H, D1491)</f>
        <v>1</v>
      </c>
      <c r="G1491" s="22">
        <f t="shared" si="93"/>
        <v>14190</v>
      </c>
      <c r="H1491" s="26">
        <f>SUMIFS(MasterSheet!K:K, MasterSheet!B:B, B1491, MasterSheet!D:D, C1491, MasterSheet!H:H, D1491)</f>
        <v>1</v>
      </c>
      <c r="I1491" s="26">
        <f t="shared" si="94"/>
        <v>14190</v>
      </c>
      <c r="J1491" s="28">
        <f>SUMIFS(MasterSheet!L:L, MasterSheet!B:B, B1491, MasterSheet!D:D, C1491, MasterSheet!H:H, D1491)</f>
        <v>0</v>
      </c>
      <c r="K1491" s="28">
        <f t="shared" si="95"/>
        <v>0</v>
      </c>
      <c r="L1491" s="21" t="str">
        <f>UPPER(VLOOKUP(D1491,MasterSheet!H:U,14,))</f>
        <v>BIOLEGEND</v>
      </c>
    </row>
    <row r="1492" spans="1:12" x14ac:dyDescent="0.25">
      <c r="A1492" s="21" t="str">
        <f t="shared" si="92"/>
        <v>BIOLEGEND</v>
      </c>
      <c r="B1492" s="21" t="str">
        <v>EED117403</v>
      </c>
      <c r="C1492" s="30">
        <v>45864</v>
      </c>
      <c r="D1492" s="21">
        <v>313238</v>
      </c>
      <c r="E1492" s="21">
        <f>_xlfn.XLOOKUP(D1492,MasterSheet!H:H,MasterSheet!F:F)</f>
        <v>28710</v>
      </c>
      <c r="F1492" s="22">
        <f>SUMIFS(MasterSheet!J:J, MasterSheet!B:B, B1492, MasterSheet!D:D, C1492, MasterSheet!H:H, D1492)</f>
        <v>3</v>
      </c>
      <c r="G1492" s="22">
        <f t="shared" si="93"/>
        <v>86130</v>
      </c>
      <c r="H1492" s="26">
        <f>SUMIFS(MasterSheet!K:K, MasterSheet!B:B, B1492, MasterSheet!D:D, C1492, MasterSheet!H:H, D1492)</f>
        <v>3</v>
      </c>
      <c r="I1492" s="26">
        <f t="shared" si="94"/>
        <v>86130</v>
      </c>
      <c r="J1492" s="28">
        <f>SUMIFS(MasterSheet!L:L, MasterSheet!B:B, B1492, MasterSheet!D:D, C1492, MasterSheet!H:H, D1492)</f>
        <v>0</v>
      </c>
      <c r="K1492" s="28">
        <f t="shared" si="95"/>
        <v>0</v>
      </c>
      <c r="L1492" s="21" t="str">
        <f>UPPER(VLOOKUP(D1492,MasterSheet!H:U,14,))</f>
        <v>BIOLEGEND</v>
      </c>
    </row>
    <row r="1493" spans="1:12" x14ac:dyDescent="0.25">
      <c r="A1493" s="21" t="str">
        <f t="shared" si="92"/>
        <v>BIOLEGEND</v>
      </c>
      <c r="B1493" s="21" t="str">
        <v>EED117403</v>
      </c>
      <c r="C1493" s="30">
        <v>45864</v>
      </c>
      <c r="D1493" s="21">
        <v>317308</v>
      </c>
      <c r="E1493" s="21">
        <f>_xlfn.XLOOKUP(D1493,MasterSheet!H:H,MasterSheet!F:F)</f>
        <v>4065.6000000000004</v>
      </c>
      <c r="F1493" s="22">
        <f>SUMIFS(MasterSheet!J:J, MasterSheet!B:B, B1493, MasterSheet!D:D, C1493, MasterSheet!H:H, D1493)</f>
        <v>1</v>
      </c>
      <c r="G1493" s="22">
        <f t="shared" si="93"/>
        <v>4065.6000000000004</v>
      </c>
      <c r="H1493" s="26">
        <f>SUMIFS(MasterSheet!K:K, MasterSheet!B:B, B1493, MasterSheet!D:D, C1493, MasterSheet!H:H, D1493)</f>
        <v>1</v>
      </c>
      <c r="I1493" s="26">
        <f t="shared" si="94"/>
        <v>4065.6000000000004</v>
      </c>
      <c r="J1493" s="28">
        <f>SUMIFS(MasterSheet!L:L, MasterSheet!B:B, B1493, MasterSheet!D:D, C1493, MasterSheet!H:H, D1493)</f>
        <v>0</v>
      </c>
      <c r="K1493" s="28">
        <f t="shared" si="95"/>
        <v>0</v>
      </c>
      <c r="L1493" s="21" t="str">
        <f>UPPER(VLOOKUP(D1493,MasterSheet!H:U,14,))</f>
        <v>BIOLEGEND</v>
      </c>
    </row>
    <row r="1494" spans="1:12" x14ac:dyDescent="0.25">
      <c r="A1494" s="21" t="str">
        <f t="shared" si="92"/>
        <v>BIOLEGEND</v>
      </c>
      <c r="B1494" s="21" t="str">
        <v>EED117403</v>
      </c>
      <c r="C1494" s="30">
        <v>45864</v>
      </c>
      <c r="D1494" s="21">
        <v>317318</v>
      </c>
      <c r="E1494" s="21">
        <f>_xlfn.XLOOKUP(D1494,MasterSheet!H:H,MasterSheet!F:F)</f>
        <v>4743.2</v>
      </c>
      <c r="F1494" s="22">
        <f>SUMIFS(MasterSheet!J:J, MasterSheet!B:B, B1494, MasterSheet!D:D, C1494, MasterSheet!H:H, D1494)</f>
        <v>1</v>
      </c>
      <c r="G1494" s="22">
        <f t="shared" si="93"/>
        <v>4743.2</v>
      </c>
      <c r="H1494" s="26">
        <f>SUMIFS(MasterSheet!K:K, MasterSheet!B:B, B1494, MasterSheet!D:D, C1494, MasterSheet!H:H, D1494)</f>
        <v>1</v>
      </c>
      <c r="I1494" s="26">
        <f t="shared" si="94"/>
        <v>4743.2</v>
      </c>
      <c r="J1494" s="28">
        <f>SUMIFS(MasterSheet!L:L, MasterSheet!B:B, B1494, MasterSheet!D:D, C1494, MasterSheet!H:H, D1494)</f>
        <v>0</v>
      </c>
      <c r="K1494" s="28">
        <f t="shared" si="95"/>
        <v>0</v>
      </c>
      <c r="L1494" s="21" t="str">
        <f>UPPER(VLOOKUP(D1494,MasterSheet!H:U,14,))</f>
        <v>BIOLEGEND</v>
      </c>
    </row>
    <row r="1495" spans="1:12" x14ac:dyDescent="0.25">
      <c r="A1495" s="21" t="str">
        <f t="shared" si="92"/>
        <v>BIOLEGEND</v>
      </c>
      <c r="B1495" s="21" t="str">
        <v>EED117403</v>
      </c>
      <c r="C1495" s="30">
        <v>45864</v>
      </c>
      <c r="D1495" s="21">
        <v>317325</v>
      </c>
      <c r="E1495" s="21">
        <f>_xlfn.XLOOKUP(D1495,MasterSheet!H:H,MasterSheet!F:F)</f>
        <v>6098.4</v>
      </c>
      <c r="F1495" s="22">
        <f>SUMIFS(MasterSheet!J:J, MasterSheet!B:B, B1495, MasterSheet!D:D, C1495, MasterSheet!H:H, D1495)</f>
        <v>1</v>
      </c>
      <c r="G1495" s="22">
        <f t="shared" si="93"/>
        <v>6098.4</v>
      </c>
      <c r="H1495" s="26">
        <f>SUMIFS(MasterSheet!K:K, MasterSheet!B:B, B1495, MasterSheet!D:D, C1495, MasterSheet!H:H, D1495)</f>
        <v>1</v>
      </c>
      <c r="I1495" s="26">
        <f t="shared" si="94"/>
        <v>6098.4</v>
      </c>
      <c r="J1495" s="28">
        <f>SUMIFS(MasterSheet!L:L, MasterSheet!B:B, B1495, MasterSheet!D:D, C1495, MasterSheet!H:H, D1495)</f>
        <v>0</v>
      </c>
      <c r="K1495" s="28">
        <f t="shared" si="95"/>
        <v>0</v>
      </c>
      <c r="L1495" s="21" t="str">
        <f>UPPER(VLOOKUP(D1495,MasterSheet!H:U,14,))</f>
        <v>BIOLEGEND</v>
      </c>
    </row>
    <row r="1496" spans="1:12" x14ac:dyDescent="0.25">
      <c r="A1496" s="21" t="str">
        <f t="shared" si="92"/>
        <v>BIOLEGEND</v>
      </c>
      <c r="B1496" s="21" t="str">
        <v>EED117403</v>
      </c>
      <c r="C1496" s="30">
        <v>45864</v>
      </c>
      <c r="D1496" s="21">
        <v>317343</v>
      </c>
      <c r="E1496" s="21">
        <f>_xlfn.XLOOKUP(D1496,MasterSheet!H:H,MasterSheet!F:F)</f>
        <v>11220</v>
      </c>
      <c r="F1496" s="22">
        <f>SUMIFS(MasterSheet!J:J, MasterSheet!B:B, B1496, MasterSheet!D:D, C1496, MasterSheet!H:H, D1496)</f>
        <v>1</v>
      </c>
      <c r="G1496" s="22">
        <f t="shared" si="93"/>
        <v>11220</v>
      </c>
      <c r="H1496" s="26">
        <f>SUMIFS(MasterSheet!K:K, MasterSheet!B:B, B1496, MasterSheet!D:D, C1496, MasterSheet!H:H, D1496)</f>
        <v>1</v>
      </c>
      <c r="I1496" s="26">
        <f t="shared" si="94"/>
        <v>11220</v>
      </c>
      <c r="J1496" s="28">
        <f>SUMIFS(MasterSheet!L:L, MasterSheet!B:B, B1496, MasterSheet!D:D, C1496, MasterSheet!H:H, D1496)</f>
        <v>0</v>
      </c>
      <c r="K1496" s="28">
        <f t="shared" si="95"/>
        <v>0</v>
      </c>
      <c r="L1496" s="21" t="str">
        <f>UPPER(VLOOKUP(D1496,MasterSheet!H:U,14,))</f>
        <v>BIOLEGEND</v>
      </c>
    </row>
    <row r="1497" spans="1:12" x14ac:dyDescent="0.25">
      <c r="A1497" s="21" t="str">
        <f t="shared" si="92"/>
        <v>BIOLEGEND</v>
      </c>
      <c r="B1497" s="21" t="str">
        <v>EED117403</v>
      </c>
      <c r="C1497" s="30">
        <v>45864</v>
      </c>
      <c r="D1497" s="21">
        <v>317443</v>
      </c>
      <c r="E1497" s="21">
        <f>_xlfn.XLOOKUP(D1497,MasterSheet!H:H,MasterSheet!F:F)</f>
        <v>11616</v>
      </c>
      <c r="F1497" s="22">
        <f>SUMIFS(MasterSheet!J:J, MasterSheet!B:B, B1497, MasterSheet!D:D, C1497, MasterSheet!H:H, D1497)</f>
        <v>1</v>
      </c>
      <c r="G1497" s="22">
        <f t="shared" si="93"/>
        <v>11616</v>
      </c>
      <c r="H1497" s="26">
        <f>SUMIFS(MasterSheet!K:K, MasterSheet!B:B, B1497, MasterSheet!D:D, C1497, MasterSheet!H:H, D1497)</f>
        <v>1</v>
      </c>
      <c r="I1497" s="26">
        <f t="shared" si="94"/>
        <v>11616</v>
      </c>
      <c r="J1497" s="28">
        <f>SUMIFS(MasterSheet!L:L, MasterSheet!B:B, B1497, MasterSheet!D:D, C1497, MasterSheet!H:H, D1497)</f>
        <v>0</v>
      </c>
      <c r="K1497" s="28">
        <f t="shared" si="95"/>
        <v>0</v>
      </c>
      <c r="L1497" s="21" t="str">
        <f>UPPER(VLOOKUP(D1497,MasterSheet!H:U,14,))</f>
        <v>BIOLEGEND</v>
      </c>
    </row>
    <row r="1498" spans="1:12" x14ac:dyDescent="0.25">
      <c r="A1498" s="21" t="str">
        <f t="shared" si="92"/>
        <v>BIOLEGEND</v>
      </c>
      <c r="B1498" s="21" t="str">
        <v>EED117403</v>
      </c>
      <c r="C1498" s="30">
        <v>45864</v>
      </c>
      <c r="D1498" s="21">
        <v>318340</v>
      </c>
      <c r="E1498" s="21">
        <f>_xlfn.XLOOKUP(D1498,MasterSheet!H:H,MasterSheet!F:F)</f>
        <v>26862</v>
      </c>
      <c r="F1498" s="22">
        <f>SUMIFS(MasterSheet!J:J, MasterSheet!B:B, B1498, MasterSheet!D:D, C1498, MasterSheet!H:H, D1498)</f>
        <v>2</v>
      </c>
      <c r="G1498" s="22">
        <f t="shared" si="93"/>
        <v>53724</v>
      </c>
      <c r="H1498" s="26">
        <f>SUMIFS(MasterSheet!K:K, MasterSheet!B:B, B1498, MasterSheet!D:D, C1498, MasterSheet!H:H, D1498)</f>
        <v>2</v>
      </c>
      <c r="I1498" s="26">
        <f t="shared" si="94"/>
        <v>53724</v>
      </c>
      <c r="J1498" s="28">
        <f>SUMIFS(MasterSheet!L:L, MasterSheet!B:B, B1498, MasterSheet!D:D, C1498, MasterSheet!H:H, D1498)</f>
        <v>0</v>
      </c>
      <c r="K1498" s="28">
        <f t="shared" si="95"/>
        <v>0</v>
      </c>
      <c r="L1498" s="21" t="str">
        <f>UPPER(VLOOKUP(D1498,MasterSheet!H:U,14,))</f>
        <v>BIOLEGEND</v>
      </c>
    </row>
    <row r="1499" spans="1:12" x14ac:dyDescent="0.25">
      <c r="A1499" s="21" t="str">
        <f t="shared" si="92"/>
        <v>BIOLEGEND</v>
      </c>
      <c r="B1499" s="21" t="str">
        <v>EED117403</v>
      </c>
      <c r="C1499" s="30">
        <v>45864</v>
      </c>
      <c r="D1499" s="21">
        <v>320113</v>
      </c>
      <c r="E1499" s="21">
        <f>_xlfn.XLOOKUP(D1499,MasterSheet!H:H,MasterSheet!F:F)</f>
        <v>10164</v>
      </c>
      <c r="F1499" s="22">
        <f>SUMIFS(MasterSheet!J:J, MasterSheet!B:B, B1499, MasterSheet!D:D, C1499, MasterSheet!H:H, D1499)</f>
        <v>1</v>
      </c>
      <c r="G1499" s="22">
        <f t="shared" si="93"/>
        <v>10164</v>
      </c>
      <c r="H1499" s="26">
        <f>SUMIFS(MasterSheet!K:K, MasterSheet!B:B, B1499, MasterSheet!D:D, C1499, MasterSheet!H:H, D1499)</f>
        <v>1</v>
      </c>
      <c r="I1499" s="26">
        <f t="shared" si="94"/>
        <v>10164</v>
      </c>
      <c r="J1499" s="28">
        <f>SUMIFS(MasterSheet!L:L, MasterSheet!B:B, B1499, MasterSheet!D:D, C1499, MasterSheet!H:H, D1499)</f>
        <v>0</v>
      </c>
      <c r="K1499" s="28">
        <f t="shared" si="95"/>
        <v>0</v>
      </c>
      <c r="L1499" s="21" t="str">
        <f>UPPER(VLOOKUP(D1499,MasterSheet!H:U,14,))</f>
        <v>BIOLEGEND</v>
      </c>
    </row>
    <row r="1500" spans="1:12" x14ac:dyDescent="0.25">
      <c r="A1500" s="21" t="str">
        <f t="shared" si="92"/>
        <v>BIOLEGEND</v>
      </c>
      <c r="B1500" s="21" t="str">
        <v>EED117403</v>
      </c>
      <c r="C1500" s="30">
        <v>45864</v>
      </c>
      <c r="D1500" s="21">
        <v>320211</v>
      </c>
      <c r="E1500" s="21">
        <f>_xlfn.XLOOKUP(D1500,MasterSheet!H:H,MasterSheet!F:F)</f>
        <v>10164</v>
      </c>
      <c r="F1500" s="22">
        <f>SUMIFS(MasterSheet!J:J, MasterSheet!B:B, B1500, MasterSheet!D:D, C1500, MasterSheet!H:H, D1500)</f>
        <v>1</v>
      </c>
      <c r="G1500" s="22">
        <f t="shared" si="93"/>
        <v>10164</v>
      </c>
      <c r="H1500" s="26">
        <f>SUMIFS(MasterSheet!K:K, MasterSheet!B:B, B1500, MasterSheet!D:D, C1500, MasterSheet!H:H, D1500)</f>
        <v>1</v>
      </c>
      <c r="I1500" s="26">
        <f t="shared" si="94"/>
        <v>10164</v>
      </c>
      <c r="J1500" s="28">
        <f>SUMIFS(MasterSheet!L:L, MasterSheet!B:B, B1500, MasterSheet!D:D, C1500, MasterSheet!H:H, D1500)</f>
        <v>0</v>
      </c>
      <c r="K1500" s="28">
        <f t="shared" si="95"/>
        <v>0</v>
      </c>
      <c r="L1500" s="21" t="str">
        <f>UPPER(VLOOKUP(D1500,MasterSheet!H:U,14,))</f>
        <v>BIOLEGEND</v>
      </c>
    </row>
    <row r="1501" spans="1:12" x14ac:dyDescent="0.25">
      <c r="A1501" s="21" t="str">
        <f t="shared" si="92"/>
        <v>BIOLEGEND</v>
      </c>
      <c r="B1501" s="21" t="str">
        <v>EED117403</v>
      </c>
      <c r="C1501" s="30">
        <v>45864</v>
      </c>
      <c r="D1501" s="21">
        <v>320806</v>
      </c>
      <c r="E1501" s="21">
        <f>_xlfn.XLOOKUP(D1501,MasterSheet!H:H,MasterSheet!F:F)</f>
        <v>16508.8</v>
      </c>
      <c r="F1501" s="22">
        <f>SUMIFS(MasterSheet!J:J, MasterSheet!B:B, B1501, MasterSheet!D:D, C1501, MasterSheet!H:H, D1501)</f>
        <v>2</v>
      </c>
      <c r="G1501" s="22">
        <f t="shared" si="93"/>
        <v>33017.599999999999</v>
      </c>
      <c r="H1501" s="26">
        <f>SUMIFS(MasterSheet!K:K, MasterSheet!B:B, B1501, MasterSheet!D:D, C1501, MasterSheet!H:H, D1501)</f>
        <v>2</v>
      </c>
      <c r="I1501" s="26">
        <f t="shared" si="94"/>
        <v>33017.599999999999</v>
      </c>
      <c r="J1501" s="28">
        <f>SUMIFS(MasterSheet!L:L, MasterSheet!B:B, B1501, MasterSheet!D:D, C1501, MasterSheet!H:H, D1501)</f>
        <v>0</v>
      </c>
      <c r="K1501" s="28">
        <f t="shared" si="95"/>
        <v>0</v>
      </c>
      <c r="L1501" s="21" t="str">
        <f>UPPER(VLOOKUP(D1501,MasterSheet!H:U,14,))</f>
        <v>BIOLEGEND</v>
      </c>
    </row>
    <row r="1502" spans="1:12" x14ac:dyDescent="0.25">
      <c r="A1502" s="21" t="str">
        <f t="shared" si="92"/>
        <v>BIOLEGEND</v>
      </c>
      <c r="B1502" s="21" t="str">
        <v>EED117403</v>
      </c>
      <c r="C1502" s="30">
        <v>45864</v>
      </c>
      <c r="D1502" s="21">
        <v>325124</v>
      </c>
      <c r="E1502" s="21">
        <f>_xlfn.XLOOKUP(D1502,MasterSheet!H:H,MasterSheet!F:F)</f>
        <v>23100</v>
      </c>
      <c r="F1502" s="22">
        <f>SUMIFS(MasterSheet!J:J, MasterSheet!B:B, B1502, MasterSheet!D:D, C1502, MasterSheet!H:H, D1502)</f>
        <v>1</v>
      </c>
      <c r="G1502" s="22">
        <f t="shared" si="93"/>
        <v>23100</v>
      </c>
      <c r="H1502" s="26">
        <f>SUMIFS(MasterSheet!K:K, MasterSheet!B:B, B1502, MasterSheet!D:D, C1502, MasterSheet!H:H, D1502)</f>
        <v>1</v>
      </c>
      <c r="I1502" s="26">
        <f t="shared" si="94"/>
        <v>23100</v>
      </c>
      <c r="J1502" s="28">
        <f>SUMIFS(MasterSheet!L:L, MasterSheet!B:B, B1502, MasterSheet!D:D, C1502, MasterSheet!H:H, D1502)</f>
        <v>0</v>
      </c>
      <c r="K1502" s="28">
        <f t="shared" si="95"/>
        <v>0</v>
      </c>
      <c r="L1502" s="21" t="str">
        <f>UPPER(VLOOKUP(D1502,MasterSheet!H:U,14,))</f>
        <v>BIOLEGEND</v>
      </c>
    </row>
    <row r="1503" spans="1:12" x14ac:dyDescent="0.25">
      <c r="A1503" s="21" t="str">
        <f t="shared" si="92"/>
        <v>BIOLEGEND</v>
      </c>
      <c r="B1503" s="21" t="str">
        <v>EED117403</v>
      </c>
      <c r="C1503" s="30">
        <v>45864</v>
      </c>
      <c r="D1503" s="21">
        <v>328638</v>
      </c>
      <c r="E1503" s="21">
        <f>_xlfn.XLOOKUP(D1503,MasterSheet!H:H,MasterSheet!F:F)</f>
        <v>28314</v>
      </c>
      <c r="F1503" s="22">
        <f>SUMIFS(MasterSheet!J:J, MasterSheet!B:B, B1503, MasterSheet!D:D, C1503, MasterSheet!H:H, D1503)</f>
        <v>2</v>
      </c>
      <c r="G1503" s="22">
        <f t="shared" si="93"/>
        <v>56628</v>
      </c>
      <c r="H1503" s="26">
        <f>SUMIFS(MasterSheet!K:K, MasterSheet!B:B, B1503, MasterSheet!D:D, C1503, MasterSheet!H:H, D1503)</f>
        <v>2</v>
      </c>
      <c r="I1503" s="26">
        <f t="shared" si="94"/>
        <v>56628</v>
      </c>
      <c r="J1503" s="28">
        <f>SUMIFS(MasterSheet!L:L, MasterSheet!B:B, B1503, MasterSheet!D:D, C1503, MasterSheet!H:H, D1503)</f>
        <v>0</v>
      </c>
      <c r="K1503" s="28">
        <f t="shared" si="95"/>
        <v>0</v>
      </c>
      <c r="L1503" s="21" t="str">
        <f>UPPER(VLOOKUP(D1503,MasterSheet!H:U,14,))</f>
        <v>BIOLEGEND</v>
      </c>
    </row>
    <row r="1504" spans="1:12" x14ac:dyDescent="0.25">
      <c r="A1504" s="21" t="str">
        <f t="shared" si="92"/>
        <v>BIOLEGEND</v>
      </c>
      <c r="B1504" s="21" t="str">
        <v>EED117403</v>
      </c>
      <c r="C1504" s="30">
        <v>45864</v>
      </c>
      <c r="D1504" s="21">
        <v>329929</v>
      </c>
      <c r="E1504" s="21">
        <f>_xlfn.XLOOKUP(D1504,MasterSheet!H:H,MasterSheet!F:F)</f>
        <v>15642</v>
      </c>
      <c r="F1504" s="22">
        <f>SUMIFS(MasterSheet!J:J, MasterSheet!B:B, B1504, MasterSheet!D:D, C1504, MasterSheet!H:H, D1504)</f>
        <v>1</v>
      </c>
      <c r="G1504" s="22">
        <f t="shared" si="93"/>
        <v>15642</v>
      </c>
      <c r="H1504" s="26">
        <f>SUMIFS(MasterSheet!K:K, MasterSheet!B:B, B1504, MasterSheet!D:D, C1504, MasterSheet!H:H, D1504)</f>
        <v>1</v>
      </c>
      <c r="I1504" s="26">
        <f t="shared" si="94"/>
        <v>15642</v>
      </c>
      <c r="J1504" s="28">
        <f>SUMIFS(MasterSheet!L:L, MasterSheet!B:B, B1504, MasterSheet!D:D, C1504, MasterSheet!H:H, D1504)</f>
        <v>0</v>
      </c>
      <c r="K1504" s="28">
        <f t="shared" si="95"/>
        <v>0</v>
      </c>
      <c r="L1504" s="21" t="str">
        <f>UPPER(VLOOKUP(D1504,MasterSheet!H:U,14,))</f>
        <v>BIOLEGEND</v>
      </c>
    </row>
    <row r="1505" spans="1:12" x14ac:dyDescent="0.25">
      <c r="A1505" s="21" t="str">
        <f t="shared" si="92"/>
        <v>BIOLEGEND</v>
      </c>
      <c r="B1505" s="21" t="str">
        <v>EED117403</v>
      </c>
      <c r="C1505" s="30">
        <v>45864</v>
      </c>
      <c r="D1505" s="21">
        <v>331927</v>
      </c>
      <c r="E1505" s="21">
        <f>_xlfn.XLOOKUP(D1505,MasterSheet!H:H,MasterSheet!F:F)</f>
        <v>14190</v>
      </c>
      <c r="F1505" s="22">
        <f>SUMIFS(MasterSheet!J:J, MasterSheet!B:B, B1505, MasterSheet!D:D, C1505, MasterSheet!H:H, D1505)</f>
        <v>1</v>
      </c>
      <c r="G1505" s="22">
        <f t="shared" si="93"/>
        <v>14190</v>
      </c>
      <c r="H1505" s="26">
        <f>SUMIFS(MasterSheet!K:K, MasterSheet!B:B, B1505, MasterSheet!D:D, C1505, MasterSheet!H:H, D1505)</f>
        <v>1</v>
      </c>
      <c r="I1505" s="26">
        <f t="shared" si="94"/>
        <v>14190</v>
      </c>
      <c r="J1505" s="28">
        <f>SUMIFS(MasterSheet!L:L, MasterSheet!B:B, B1505, MasterSheet!D:D, C1505, MasterSheet!H:H, D1505)</f>
        <v>0</v>
      </c>
      <c r="K1505" s="28">
        <f t="shared" si="95"/>
        <v>0</v>
      </c>
      <c r="L1505" s="21" t="str">
        <f>UPPER(VLOOKUP(D1505,MasterSheet!H:U,14,))</f>
        <v>BIOLEGEND</v>
      </c>
    </row>
    <row r="1506" spans="1:12" x14ac:dyDescent="0.25">
      <c r="A1506" s="21" t="str">
        <f t="shared" si="92"/>
        <v>BIOLEGEND</v>
      </c>
      <c r="B1506" s="21" t="str">
        <v>EED117403</v>
      </c>
      <c r="C1506" s="30">
        <v>45864</v>
      </c>
      <c r="D1506" s="21">
        <v>334329</v>
      </c>
      <c r="E1506" s="21">
        <f>_xlfn.XLOOKUP(D1506,MasterSheet!H:H,MasterSheet!F:F)</f>
        <v>12012</v>
      </c>
      <c r="F1506" s="22">
        <f>SUMIFS(MasterSheet!J:J, MasterSheet!B:B, B1506, MasterSheet!D:D, C1506, MasterSheet!H:H, D1506)</f>
        <v>1</v>
      </c>
      <c r="G1506" s="22">
        <f t="shared" si="93"/>
        <v>12012</v>
      </c>
      <c r="H1506" s="26">
        <f>SUMIFS(MasterSheet!K:K, MasterSheet!B:B, B1506, MasterSheet!D:D, C1506, MasterSheet!H:H, D1506)</f>
        <v>1</v>
      </c>
      <c r="I1506" s="26">
        <f t="shared" si="94"/>
        <v>12012</v>
      </c>
      <c r="J1506" s="28">
        <f>SUMIFS(MasterSheet!L:L, MasterSheet!B:B, B1506, MasterSheet!D:D, C1506, MasterSheet!H:H, D1506)</f>
        <v>0</v>
      </c>
      <c r="K1506" s="28">
        <f t="shared" si="95"/>
        <v>0</v>
      </c>
      <c r="L1506" s="21" t="str">
        <f>UPPER(VLOOKUP(D1506,MasterSheet!H:U,14,))</f>
        <v>BIOLEGEND</v>
      </c>
    </row>
    <row r="1507" spans="1:12" x14ac:dyDescent="0.25">
      <c r="A1507" s="21" t="str">
        <f t="shared" si="92"/>
        <v>BIOLEGEND</v>
      </c>
      <c r="B1507" s="21" t="str">
        <v>EED117403</v>
      </c>
      <c r="C1507" s="30">
        <v>45864</v>
      </c>
      <c r="D1507" s="21">
        <v>339011</v>
      </c>
      <c r="E1507" s="21">
        <f>_xlfn.XLOOKUP(D1507,MasterSheet!H:H,MasterSheet!F:F)</f>
        <v>8377.6</v>
      </c>
      <c r="F1507" s="22">
        <f>SUMIFS(MasterSheet!J:J, MasterSheet!B:B, B1507, MasterSheet!D:D, C1507, MasterSheet!H:H, D1507)</f>
        <v>1</v>
      </c>
      <c r="G1507" s="22">
        <f t="shared" si="93"/>
        <v>8377.6</v>
      </c>
      <c r="H1507" s="26">
        <f>SUMIFS(MasterSheet!K:K, MasterSheet!B:B, B1507, MasterSheet!D:D, C1507, MasterSheet!H:H, D1507)</f>
        <v>1</v>
      </c>
      <c r="I1507" s="26">
        <f t="shared" si="94"/>
        <v>8377.6</v>
      </c>
      <c r="J1507" s="28">
        <f>SUMIFS(MasterSheet!L:L, MasterSheet!B:B, B1507, MasterSheet!D:D, C1507, MasterSheet!H:H, D1507)</f>
        <v>0</v>
      </c>
      <c r="K1507" s="28">
        <f t="shared" si="95"/>
        <v>0</v>
      </c>
      <c r="L1507" s="21" t="str">
        <f>UPPER(VLOOKUP(D1507,MasterSheet!H:U,14,))</f>
        <v>BIOLEGEND</v>
      </c>
    </row>
    <row r="1508" spans="1:12" x14ac:dyDescent="0.25">
      <c r="A1508" s="21" t="str">
        <f t="shared" si="92"/>
        <v>BIOLEGEND</v>
      </c>
      <c r="B1508" s="21" t="str">
        <v>EED117403</v>
      </c>
      <c r="C1508" s="30">
        <v>45864</v>
      </c>
      <c r="D1508" s="21">
        <v>341628</v>
      </c>
      <c r="E1508" s="21">
        <f>_xlfn.XLOOKUP(D1508,MasterSheet!H:H,MasterSheet!F:F)</f>
        <v>28710</v>
      </c>
      <c r="F1508" s="22">
        <f>SUMIFS(MasterSheet!J:J, MasterSheet!B:B, B1508, MasterSheet!D:D, C1508, MasterSheet!H:H, D1508)</f>
        <v>1</v>
      </c>
      <c r="G1508" s="22">
        <f t="shared" si="93"/>
        <v>28710</v>
      </c>
      <c r="H1508" s="26">
        <f>SUMIFS(MasterSheet!K:K, MasterSheet!B:B, B1508, MasterSheet!D:D, C1508, MasterSheet!H:H, D1508)</f>
        <v>1</v>
      </c>
      <c r="I1508" s="26">
        <f t="shared" si="94"/>
        <v>28710</v>
      </c>
      <c r="J1508" s="28">
        <f>SUMIFS(MasterSheet!L:L, MasterSheet!B:B, B1508, MasterSheet!D:D, C1508, MasterSheet!H:H, D1508)</f>
        <v>0</v>
      </c>
      <c r="K1508" s="28">
        <f t="shared" si="95"/>
        <v>0</v>
      </c>
      <c r="L1508" s="21" t="str">
        <f>UPPER(VLOOKUP(D1508,MasterSheet!H:U,14,))</f>
        <v>BIOLEGEND</v>
      </c>
    </row>
    <row r="1509" spans="1:12" x14ac:dyDescent="0.25">
      <c r="A1509" s="21" t="str">
        <f t="shared" si="92"/>
        <v>BIOLEGEND</v>
      </c>
      <c r="B1509" s="21" t="str">
        <v>EED117403</v>
      </c>
      <c r="C1509" s="30">
        <v>45864</v>
      </c>
      <c r="D1509" s="21">
        <v>344741</v>
      </c>
      <c r="E1509" s="21">
        <f>_xlfn.XLOOKUP(D1509,MasterSheet!H:H,MasterSheet!F:F)</f>
        <v>13266</v>
      </c>
      <c r="F1509" s="22">
        <f>SUMIFS(MasterSheet!J:J, MasterSheet!B:B, B1509, MasterSheet!D:D, C1509, MasterSheet!H:H, D1509)</f>
        <v>1</v>
      </c>
      <c r="G1509" s="22">
        <f t="shared" si="93"/>
        <v>13266</v>
      </c>
      <c r="H1509" s="26">
        <f>SUMIFS(MasterSheet!K:K, MasterSheet!B:B, B1509, MasterSheet!D:D, C1509, MasterSheet!H:H, D1509)</f>
        <v>1</v>
      </c>
      <c r="I1509" s="26">
        <f t="shared" si="94"/>
        <v>13266</v>
      </c>
      <c r="J1509" s="28">
        <f>SUMIFS(MasterSheet!L:L, MasterSheet!B:B, B1509, MasterSheet!D:D, C1509, MasterSheet!H:H, D1509)</f>
        <v>0</v>
      </c>
      <c r="K1509" s="28">
        <f t="shared" si="95"/>
        <v>0</v>
      </c>
      <c r="L1509" s="21" t="str">
        <f>UPPER(VLOOKUP(D1509,MasterSheet!H:U,14,))</f>
        <v>BIOLEGEND</v>
      </c>
    </row>
    <row r="1510" spans="1:12" x14ac:dyDescent="0.25">
      <c r="A1510" s="21" t="str">
        <f t="shared" si="92"/>
        <v>BIOLEGEND</v>
      </c>
      <c r="B1510" s="21" t="str">
        <v>EED117403</v>
      </c>
      <c r="C1510" s="30">
        <v>45864</v>
      </c>
      <c r="D1510" s="21">
        <v>345006</v>
      </c>
      <c r="E1510" s="21">
        <f>_xlfn.XLOOKUP(D1510,MasterSheet!H:H,MasterSheet!F:F)</f>
        <v>22176</v>
      </c>
      <c r="F1510" s="22">
        <f>SUMIFS(MasterSheet!J:J, MasterSheet!B:B, B1510, MasterSheet!D:D, C1510, MasterSheet!H:H, D1510)</f>
        <v>1</v>
      </c>
      <c r="G1510" s="22">
        <f t="shared" si="93"/>
        <v>22176</v>
      </c>
      <c r="H1510" s="26">
        <f>SUMIFS(MasterSheet!K:K, MasterSheet!B:B, B1510, MasterSheet!D:D, C1510, MasterSheet!H:H, D1510)</f>
        <v>1</v>
      </c>
      <c r="I1510" s="26">
        <f t="shared" si="94"/>
        <v>22176</v>
      </c>
      <c r="J1510" s="28">
        <f>SUMIFS(MasterSheet!L:L, MasterSheet!B:B, B1510, MasterSheet!D:D, C1510, MasterSheet!H:H, D1510)</f>
        <v>0</v>
      </c>
      <c r="K1510" s="28">
        <f t="shared" si="95"/>
        <v>0</v>
      </c>
      <c r="L1510" s="21" t="str">
        <f>UPPER(VLOOKUP(D1510,MasterSheet!H:U,14,))</f>
        <v>BIOLEGEND</v>
      </c>
    </row>
    <row r="1511" spans="1:12" x14ac:dyDescent="0.25">
      <c r="A1511" s="21" t="str">
        <f t="shared" si="92"/>
        <v>BIOLEGEND</v>
      </c>
      <c r="B1511" s="21" t="str">
        <v>EED117403</v>
      </c>
      <c r="C1511" s="30">
        <v>45864</v>
      </c>
      <c r="D1511" s="21">
        <v>353054</v>
      </c>
      <c r="E1511" s="21">
        <f>_xlfn.XLOOKUP(D1511,MasterSheet!H:H,MasterSheet!F:F)</f>
        <v>23531.199999999997</v>
      </c>
      <c r="F1511" s="22">
        <f>SUMIFS(MasterSheet!J:J, MasterSheet!B:B, B1511, MasterSheet!D:D, C1511, MasterSheet!H:H, D1511)</f>
        <v>2</v>
      </c>
      <c r="G1511" s="22">
        <f t="shared" si="93"/>
        <v>47062.399999999994</v>
      </c>
      <c r="H1511" s="26">
        <f>SUMIFS(MasterSheet!K:K, MasterSheet!B:B, B1511, MasterSheet!D:D, C1511, MasterSheet!H:H, D1511)</f>
        <v>2</v>
      </c>
      <c r="I1511" s="26">
        <f t="shared" si="94"/>
        <v>47062.399999999994</v>
      </c>
      <c r="J1511" s="28">
        <f>SUMIFS(MasterSheet!L:L, MasterSheet!B:B, B1511, MasterSheet!D:D, C1511, MasterSheet!H:H, D1511)</f>
        <v>0</v>
      </c>
      <c r="K1511" s="28">
        <f t="shared" si="95"/>
        <v>0</v>
      </c>
      <c r="L1511" s="21" t="str">
        <f>UPPER(VLOOKUP(D1511,MasterSheet!H:U,14,))</f>
        <v>BIOLEGEND</v>
      </c>
    </row>
    <row r="1512" spans="1:12" x14ac:dyDescent="0.25">
      <c r="A1512" s="21" t="str">
        <f t="shared" si="92"/>
        <v>BIOLEGEND</v>
      </c>
      <c r="B1512" s="21" t="str">
        <v>EED117403</v>
      </c>
      <c r="C1512" s="30">
        <v>45864</v>
      </c>
      <c r="D1512" s="21">
        <v>353712</v>
      </c>
      <c r="E1512" s="21">
        <f>_xlfn.XLOOKUP(D1512,MasterSheet!H:H,MasterSheet!F:F)</f>
        <v>20636</v>
      </c>
      <c r="F1512" s="22">
        <f>SUMIFS(MasterSheet!J:J, MasterSheet!B:B, B1512, MasterSheet!D:D, C1512, MasterSheet!H:H, D1512)</f>
        <v>1</v>
      </c>
      <c r="G1512" s="22">
        <f t="shared" si="93"/>
        <v>20636</v>
      </c>
      <c r="H1512" s="26">
        <f>SUMIFS(MasterSheet!K:K, MasterSheet!B:B, B1512, MasterSheet!D:D, C1512, MasterSheet!H:H, D1512)</f>
        <v>1</v>
      </c>
      <c r="I1512" s="26">
        <f t="shared" si="94"/>
        <v>20636</v>
      </c>
      <c r="J1512" s="28">
        <f>SUMIFS(MasterSheet!L:L, MasterSheet!B:B, B1512, MasterSheet!D:D, C1512, MasterSheet!H:H, D1512)</f>
        <v>0</v>
      </c>
      <c r="K1512" s="28">
        <f t="shared" si="95"/>
        <v>0</v>
      </c>
      <c r="L1512" s="21" t="str">
        <f>UPPER(VLOOKUP(D1512,MasterSheet!H:U,14,))</f>
        <v>BIOLEGEND</v>
      </c>
    </row>
    <row r="1513" spans="1:12" x14ac:dyDescent="0.25">
      <c r="A1513" s="21" t="str">
        <f t="shared" si="92"/>
        <v>BIOLEGEND</v>
      </c>
      <c r="B1513" s="21" t="str">
        <v>EED117403</v>
      </c>
      <c r="C1513" s="30">
        <v>45864</v>
      </c>
      <c r="D1513" s="21">
        <v>358610</v>
      </c>
      <c r="E1513" s="21">
        <f>_xlfn.XLOOKUP(D1513,MasterSheet!H:H,MasterSheet!F:F)</f>
        <v>28710</v>
      </c>
      <c r="F1513" s="22">
        <f>SUMIFS(MasterSheet!J:J, MasterSheet!B:B, B1513, MasterSheet!D:D, C1513, MasterSheet!H:H, D1513)</f>
        <v>1</v>
      </c>
      <c r="G1513" s="22">
        <f t="shared" si="93"/>
        <v>28710</v>
      </c>
      <c r="H1513" s="26">
        <f>SUMIFS(MasterSheet!K:K, MasterSheet!B:B, B1513, MasterSheet!D:D, C1513, MasterSheet!H:H, D1513)</f>
        <v>1</v>
      </c>
      <c r="I1513" s="26">
        <f t="shared" si="94"/>
        <v>28710</v>
      </c>
      <c r="J1513" s="28">
        <f>SUMIFS(MasterSheet!L:L, MasterSheet!B:B, B1513, MasterSheet!D:D, C1513, MasterSheet!H:H, D1513)</f>
        <v>0</v>
      </c>
      <c r="K1513" s="28">
        <f t="shared" si="95"/>
        <v>0</v>
      </c>
      <c r="L1513" s="21" t="str">
        <f>UPPER(VLOOKUP(D1513,MasterSheet!H:U,14,))</f>
        <v>BIOLEGEND</v>
      </c>
    </row>
    <row r="1514" spans="1:12" x14ac:dyDescent="0.25">
      <c r="A1514" s="21" t="str">
        <f t="shared" si="92"/>
        <v>BIOLEGEND</v>
      </c>
      <c r="B1514" s="21" t="str">
        <v>EED117403</v>
      </c>
      <c r="C1514" s="30">
        <v>45864</v>
      </c>
      <c r="D1514" s="21">
        <v>359610</v>
      </c>
      <c r="E1514" s="21">
        <f>_xlfn.XLOOKUP(D1514,MasterSheet!H:H,MasterSheet!F:F)</f>
        <v>20820.8</v>
      </c>
      <c r="F1514" s="22">
        <f>SUMIFS(MasterSheet!J:J, MasterSheet!B:B, B1514, MasterSheet!D:D, C1514, MasterSheet!H:H, D1514)</f>
        <v>1</v>
      </c>
      <c r="G1514" s="22">
        <f t="shared" si="93"/>
        <v>20820.8</v>
      </c>
      <c r="H1514" s="26">
        <f>SUMIFS(MasterSheet!K:K, MasterSheet!B:B, B1514, MasterSheet!D:D, C1514, MasterSheet!H:H, D1514)</f>
        <v>1</v>
      </c>
      <c r="I1514" s="26">
        <f t="shared" si="94"/>
        <v>20820.8</v>
      </c>
      <c r="J1514" s="28">
        <f>SUMIFS(MasterSheet!L:L, MasterSheet!B:B, B1514, MasterSheet!D:D, C1514, MasterSheet!H:H, D1514)</f>
        <v>0</v>
      </c>
      <c r="K1514" s="28">
        <f t="shared" si="95"/>
        <v>0</v>
      </c>
      <c r="L1514" s="21" t="str">
        <f>UPPER(VLOOKUP(D1514,MasterSheet!H:U,14,))</f>
        <v>BIOLEGEND</v>
      </c>
    </row>
    <row r="1515" spans="1:12" x14ac:dyDescent="0.25">
      <c r="A1515" s="21" t="str">
        <f t="shared" si="92"/>
        <v>BIOLEGEND</v>
      </c>
      <c r="B1515" s="21" t="str">
        <v>EED117403</v>
      </c>
      <c r="C1515" s="30">
        <v>45864</v>
      </c>
      <c r="D1515" s="21">
        <v>362508</v>
      </c>
      <c r="E1515" s="21">
        <f>_xlfn.XLOOKUP(D1515,MasterSheet!H:H,MasterSheet!F:F)</f>
        <v>440</v>
      </c>
      <c r="F1515" s="22">
        <f>SUMIFS(MasterSheet!J:J, MasterSheet!B:B, B1515, MasterSheet!D:D, C1515, MasterSheet!H:H, D1515)</f>
        <v>1</v>
      </c>
      <c r="G1515" s="22">
        <f t="shared" si="93"/>
        <v>440</v>
      </c>
      <c r="H1515" s="26">
        <f>SUMIFS(MasterSheet!K:K, MasterSheet!B:B, B1515, MasterSheet!D:D, C1515, MasterSheet!H:H, D1515)</f>
        <v>1</v>
      </c>
      <c r="I1515" s="26">
        <f t="shared" si="94"/>
        <v>440</v>
      </c>
      <c r="J1515" s="28">
        <f>SUMIFS(MasterSheet!L:L, MasterSheet!B:B, B1515, MasterSheet!D:D, C1515, MasterSheet!H:H, D1515)</f>
        <v>0</v>
      </c>
      <c r="K1515" s="28">
        <f t="shared" si="95"/>
        <v>0</v>
      </c>
      <c r="L1515" s="21" t="str">
        <f>UPPER(VLOOKUP(D1515,MasterSheet!H:U,14,))</f>
        <v>BIOLEGEND</v>
      </c>
    </row>
    <row r="1516" spans="1:12" x14ac:dyDescent="0.25">
      <c r="A1516" s="21" t="str">
        <f t="shared" si="92"/>
        <v>BIOLEGEND</v>
      </c>
      <c r="B1516" s="21" t="str">
        <v>EED117403</v>
      </c>
      <c r="C1516" s="30">
        <v>45864</v>
      </c>
      <c r="D1516" s="21">
        <v>363022</v>
      </c>
      <c r="E1516" s="21">
        <f>_xlfn.XLOOKUP(D1516,MasterSheet!H:H,MasterSheet!F:F)</f>
        <v>26796</v>
      </c>
      <c r="F1516" s="22">
        <f>SUMIFS(MasterSheet!J:J, MasterSheet!B:B, B1516, MasterSheet!D:D, C1516, MasterSheet!H:H, D1516)</f>
        <v>1</v>
      </c>
      <c r="G1516" s="22">
        <f t="shared" si="93"/>
        <v>26796</v>
      </c>
      <c r="H1516" s="26">
        <f>SUMIFS(MasterSheet!K:K, MasterSheet!B:B, B1516, MasterSheet!D:D, C1516, MasterSheet!H:H, D1516)</f>
        <v>1</v>
      </c>
      <c r="I1516" s="26">
        <f t="shared" si="94"/>
        <v>26796</v>
      </c>
      <c r="J1516" s="28">
        <f>SUMIFS(MasterSheet!L:L, MasterSheet!B:B, B1516, MasterSheet!D:D, C1516, MasterSheet!H:H, D1516)</f>
        <v>0</v>
      </c>
      <c r="K1516" s="28">
        <f t="shared" si="95"/>
        <v>0</v>
      </c>
      <c r="L1516" s="21" t="str">
        <f>UPPER(VLOOKUP(D1516,MasterSheet!H:U,14,))</f>
        <v>BIOLEGEND</v>
      </c>
    </row>
    <row r="1517" spans="1:12" x14ac:dyDescent="0.25">
      <c r="A1517" s="21" t="str">
        <f t="shared" si="92"/>
        <v>BIOLEGEND</v>
      </c>
      <c r="B1517" s="21" t="str">
        <v>EED117403</v>
      </c>
      <c r="C1517" s="30">
        <v>45864</v>
      </c>
      <c r="D1517" s="21">
        <v>363210</v>
      </c>
      <c r="E1517" s="21">
        <f>_xlfn.XLOOKUP(D1517,MasterSheet!H:H,MasterSheet!F:F)</f>
        <v>22792</v>
      </c>
      <c r="F1517" s="22">
        <f>SUMIFS(MasterSheet!J:J, MasterSheet!B:B, B1517, MasterSheet!D:D, C1517, MasterSheet!H:H, D1517)</f>
        <v>1</v>
      </c>
      <c r="G1517" s="22">
        <f t="shared" si="93"/>
        <v>22792</v>
      </c>
      <c r="H1517" s="26">
        <f>SUMIFS(MasterSheet!K:K, MasterSheet!B:B, B1517, MasterSheet!D:D, C1517, MasterSheet!H:H, D1517)</f>
        <v>1</v>
      </c>
      <c r="I1517" s="26">
        <f t="shared" si="94"/>
        <v>22792</v>
      </c>
      <c r="J1517" s="28">
        <f>SUMIFS(MasterSheet!L:L, MasterSheet!B:B, B1517, MasterSheet!D:D, C1517, MasterSheet!H:H, D1517)</f>
        <v>0</v>
      </c>
      <c r="K1517" s="28">
        <f t="shared" si="95"/>
        <v>0</v>
      </c>
      <c r="L1517" s="21" t="str">
        <f>UPPER(VLOOKUP(D1517,MasterSheet!H:U,14,))</f>
        <v>BIOLEGEND</v>
      </c>
    </row>
    <row r="1518" spans="1:12" x14ac:dyDescent="0.25">
      <c r="A1518" s="21" t="str">
        <f t="shared" si="92"/>
        <v>BIOLEGEND</v>
      </c>
      <c r="B1518" s="21" t="str">
        <v>EED117403</v>
      </c>
      <c r="C1518" s="30">
        <v>45864</v>
      </c>
      <c r="D1518" s="21">
        <v>363804</v>
      </c>
      <c r="E1518" s="21">
        <f>_xlfn.XLOOKUP(D1518,MasterSheet!H:H,MasterSheet!F:F)</f>
        <v>21375.200000000001</v>
      </c>
      <c r="F1518" s="22">
        <f>SUMIFS(MasterSheet!J:J, MasterSheet!B:B, B1518, MasterSheet!D:D, C1518, MasterSheet!H:H, D1518)</f>
        <v>1</v>
      </c>
      <c r="G1518" s="22">
        <f t="shared" si="93"/>
        <v>21375.200000000001</v>
      </c>
      <c r="H1518" s="26">
        <f>SUMIFS(MasterSheet!K:K, MasterSheet!B:B, B1518, MasterSheet!D:D, C1518, MasterSheet!H:H, D1518)</f>
        <v>1</v>
      </c>
      <c r="I1518" s="26">
        <f t="shared" si="94"/>
        <v>21375.200000000001</v>
      </c>
      <c r="J1518" s="28">
        <f>SUMIFS(MasterSheet!L:L, MasterSheet!B:B, B1518, MasterSheet!D:D, C1518, MasterSheet!H:H, D1518)</f>
        <v>0</v>
      </c>
      <c r="K1518" s="28">
        <f t="shared" si="95"/>
        <v>0</v>
      </c>
      <c r="L1518" s="21" t="str">
        <f>UPPER(VLOOKUP(D1518,MasterSheet!H:U,14,))</f>
        <v>BIOLEGEND</v>
      </c>
    </row>
    <row r="1519" spans="1:12" x14ac:dyDescent="0.25">
      <c r="A1519" s="21" t="str">
        <f t="shared" si="92"/>
        <v>BIOLEGEND</v>
      </c>
      <c r="B1519" s="21" t="str">
        <v>EED117403</v>
      </c>
      <c r="C1519" s="30">
        <v>45864</v>
      </c>
      <c r="D1519" s="21">
        <v>367422</v>
      </c>
      <c r="E1519" s="21">
        <f>_xlfn.XLOOKUP(D1519,MasterSheet!H:H,MasterSheet!F:F)</f>
        <v>26532</v>
      </c>
      <c r="F1519" s="22">
        <f>SUMIFS(MasterSheet!J:J, MasterSheet!B:B, B1519, MasterSheet!D:D, C1519, MasterSheet!H:H, D1519)</f>
        <v>1</v>
      </c>
      <c r="G1519" s="22">
        <f t="shared" si="93"/>
        <v>26532</v>
      </c>
      <c r="H1519" s="26">
        <f>SUMIFS(MasterSheet!K:K, MasterSheet!B:B, B1519, MasterSheet!D:D, C1519, MasterSheet!H:H, D1519)</f>
        <v>1</v>
      </c>
      <c r="I1519" s="26">
        <f t="shared" si="94"/>
        <v>26532</v>
      </c>
      <c r="J1519" s="28">
        <f>SUMIFS(MasterSheet!L:L, MasterSheet!B:B, B1519, MasterSheet!D:D, C1519, MasterSheet!H:H, D1519)</f>
        <v>0</v>
      </c>
      <c r="K1519" s="28">
        <f t="shared" si="95"/>
        <v>0</v>
      </c>
      <c r="L1519" s="21" t="str">
        <f>UPPER(VLOOKUP(D1519,MasterSheet!H:U,14,))</f>
        <v>BIOLEGEND</v>
      </c>
    </row>
    <row r="1520" spans="1:12" x14ac:dyDescent="0.25">
      <c r="A1520" s="21" t="str">
        <f t="shared" si="92"/>
        <v>BIOLEGEND</v>
      </c>
      <c r="B1520" s="21" t="str">
        <v>EED117403</v>
      </c>
      <c r="C1520" s="30">
        <v>45864</v>
      </c>
      <c r="D1520" s="21">
        <v>367730</v>
      </c>
      <c r="E1520" s="21">
        <f>_xlfn.XLOOKUP(D1520,MasterSheet!H:H,MasterSheet!F:F)</f>
        <v>22792</v>
      </c>
      <c r="F1520" s="22">
        <f>SUMIFS(MasterSheet!J:J, MasterSheet!B:B, B1520, MasterSheet!D:D, C1520, MasterSheet!H:H, D1520)</f>
        <v>1</v>
      </c>
      <c r="G1520" s="22">
        <f t="shared" si="93"/>
        <v>22792</v>
      </c>
      <c r="H1520" s="26">
        <f>SUMIFS(MasterSheet!K:K, MasterSheet!B:B, B1520, MasterSheet!D:D, C1520, MasterSheet!H:H, D1520)</f>
        <v>1</v>
      </c>
      <c r="I1520" s="26">
        <f t="shared" si="94"/>
        <v>22792</v>
      </c>
      <c r="J1520" s="28">
        <f>SUMIFS(MasterSheet!L:L, MasterSheet!B:B, B1520, MasterSheet!D:D, C1520, MasterSheet!H:H, D1520)</f>
        <v>0</v>
      </c>
      <c r="K1520" s="28">
        <f t="shared" si="95"/>
        <v>0</v>
      </c>
      <c r="L1520" s="21" t="str">
        <f>UPPER(VLOOKUP(D1520,MasterSheet!H:U,14,))</f>
        <v>BIOLEGEND</v>
      </c>
    </row>
    <row r="1521" spans="1:12" x14ac:dyDescent="0.25">
      <c r="A1521" s="21" t="str">
        <f t="shared" si="92"/>
        <v>BIOLEGEND</v>
      </c>
      <c r="B1521" s="21" t="str">
        <v>EED117403</v>
      </c>
      <c r="C1521" s="30">
        <v>45864</v>
      </c>
      <c r="D1521" s="21">
        <v>368526</v>
      </c>
      <c r="E1521" s="21">
        <f>_xlfn.XLOOKUP(D1521,MasterSheet!H:H,MasterSheet!F:F)</f>
        <v>26862</v>
      </c>
      <c r="F1521" s="22">
        <f>SUMIFS(MasterSheet!J:J, MasterSheet!B:B, B1521, MasterSheet!D:D, C1521, MasterSheet!H:H, D1521)</f>
        <v>1</v>
      </c>
      <c r="G1521" s="22">
        <f t="shared" si="93"/>
        <v>26862</v>
      </c>
      <c r="H1521" s="26">
        <f>SUMIFS(MasterSheet!K:K, MasterSheet!B:B, B1521, MasterSheet!D:D, C1521, MasterSheet!H:H, D1521)</f>
        <v>1</v>
      </c>
      <c r="I1521" s="26">
        <f t="shared" si="94"/>
        <v>26862</v>
      </c>
      <c r="J1521" s="28">
        <f>SUMIFS(MasterSheet!L:L, MasterSheet!B:B, B1521, MasterSheet!D:D, C1521, MasterSheet!H:H, D1521)</f>
        <v>0</v>
      </c>
      <c r="K1521" s="28">
        <f t="shared" si="95"/>
        <v>0</v>
      </c>
      <c r="L1521" s="21" t="str">
        <f>UPPER(VLOOKUP(D1521,MasterSheet!H:U,14,))</f>
        <v>BIOLEGEND</v>
      </c>
    </row>
    <row r="1522" spans="1:12" x14ac:dyDescent="0.25">
      <c r="A1522" s="21" t="str">
        <f t="shared" si="92"/>
        <v>BIOLEGEND</v>
      </c>
      <c r="B1522" s="21" t="str">
        <v>EED117403</v>
      </c>
      <c r="C1522" s="30">
        <v>45864</v>
      </c>
      <c r="D1522" s="21">
        <v>372214</v>
      </c>
      <c r="E1522" s="21">
        <f>_xlfn.XLOOKUP(D1522,MasterSheet!H:H,MasterSheet!F:F)</f>
        <v>22792</v>
      </c>
      <c r="F1522" s="22">
        <f>SUMIFS(MasterSheet!J:J, MasterSheet!B:B, B1522, MasterSheet!D:D, C1522, MasterSheet!H:H, D1522)</f>
        <v>1</v>
      </c>
      <c r="G1522" s="22">
        <f t="shared" si="93"/>
        <v>22792</v>
      </c>
      <c r="H1522" s="26">
        <f>SUMIFS(MasterSheet!K:K, MasterSheet!B:B, B1522, MasterSheet!D:D, C1522, MasterSheet!H:H, D1522)</f>
        <v>1</v>
      </c>
      <c r="I1522" s="26">
        <f t="shared" si="94"/>
        <v>22792</v>
      </c>
      <c r="J1522" s="28">
        <f>SUMIFS(MasterSheet!L:L, MasterSheet!B:B, B1522, MasterSheet!D:D, C1522, MasterSheet!H:H, D1522)</f>
        <v>0</v>
      </c>
      <c r="K1522" s="28">
        <f t="shared" si="95"/>
        <v>0</v>
      </c>
      <c r="L1522" s="21" t="str">
        <f>UPPER(VLOOKUP(D1522,MasterSheet!H:U,14,))</f>
        <v>BIOLEGEND</v>
      </c>
    </row>
    <row r="1523" spans="1:12" x14ac:dyDescent="0.25">
      <c r="A1523" s="21" t="str">
        <f t="shared" si="92"/>
        <v>BIOLEGEND</v>
      </c>
      <c r="B1523" s="21" t="str">
        <v>EED117403</v>
      </c>
      <c r="C1523" s="30">
        <v>45864</v>
      </c>
      <c r="D1523" s="21">
        <v>373308</v>
      </c>
      <c r="E1523" s="21">
        <f>_xlfn.XLOOKUP(D1523,MasterSheet!H:H,MasterSheet!F:F)</f>
        <v>24578.400000000001</v>
      </c>
      <c r="F1523" s="22">
        <f>SUMIFS(MasterSheet!J:J, MasterSheet!B:B, B1523, MasterSheet!D:D, C1523, MasterSheet!H:H, D1523)</f>
        <v>1</v>
      </c>
      <c r="G1523" s="22">
        <f t="shared" si="93"/>
        <v>24578.400000000001</v>
      </c>
      <c r="H1523" s="26">
        <f>SUMIFS(MasterSheet!K:K, MasterSheet!B:B, B1523, MasterSheet!D:D, C1523, MasterSheet!H:H, D1523)</f>
        <v>1</v>
      </c>
      <c r="I1523" s="26">
        <f t="shared" si="94"/>
        <v>24578.400000000001</v>
      </c>
      <c r="J1523" s="28">
        <f>SUMIFS(MasterSheet!L:L, MasterSheet!B:B, B1523, MasterSheet!D:D, C1523, MasterSheet!H:H, D1523)</f>
        <v>0</v>
      </c>
      <c r="K1523" s="28">
        <f t="shared" si="95"/>
        <v>0</v>
      </c>
      <c r="L1523" s="21" t="str">
        <f>UPPER(VLOOKUP(D1523,MasterSheet!H:U,14,))</f>
        <v>BIOLEGEND</v>
      </c>
    </row>
    <row r="1524" spans="1:12" x14ac:dyDescent="0.25">
      <c r="A1524" s="21" t="str">
        <f t="shared" si="92"/>
        <v>BIOLEGEND</v>
      </c>
      <c r="B1524" s="21" t="str">
        <v>EED117403</v>
      </c>
      <c r="C1524" s="30">
        <v>45864</v>
      </c>
      <c r="D1524" s="21">
        <v>375021</v>
      </c>
      <c r="E1524" s="21">
        <f>_xlfn.XLOOKUP(D1524,MasterSheet!H:H,MasterSheet!F:F)</f>
        <v>9794.4</v>
      </c>
      <c r="F1524" s="22">
        <f>SUMIFS(MasterSheet!J:J, MasterSheet!B:B, B1524, MasterSheet!D:D, C1524, MasterSheet!H:H, D1524)</f>
        <v>1</v>
      </c>
      <c r="G1524" s="22">
        <f t="shared" si="93"/>
        <v>9794.4</v>
      </c>
      <c r="H1524" s="26">
        <f>SUMIFS(MasterSheet!K:K, MasterSheet!B:B, B1524, MasterSheet!D:D, C1524, MasterSheet!H:H, D1524)</f>
        <v>1</v>
      </c>
      <c r="I1524" s="26">
        <f t="shared" si="94"/>
        <v>9794.4</v>
      </c>
      <c r="J1524" s="28">
        <f>SUMIFS(MasterSheet!L:L, MasterSheet!B:B, B1524, MasterSheet!D:D, C1524, MasterSheet!H:H, D1524)</f>
        <v>0</v>
      </c>
      <c r="K1524" s="28">
        <f t="shared" si="95"/>
        <v>0</v>
      </c>
      <c r="L1524" s="21" t="str">
        <f>UPPER(VLOOKUP(D1524,MasterSheet!H:U,14,))</f>
        <v>BIOLEGEND</v>
      </c>
    </row>
    <row r="1525" spans="1:12" x14ac:dyDescent="0.25">
      <c r="A1525" s="21" t="str">
        <f t="shared" si="92"/>
        <v>BIOLEGEND</v>
      </c>
      <c r="B1525" s="21" t="str">
        <v>EED117403</v>
      </c>
      <c r="C1525" s="30">
        <v>45864</v>
      </c>
      <c r="D1525" s="21">
        <v>375120</v>
      </c>
      <c r="E1525" s="21">
        <f>_xlfn.XLOOKUP(D1525,MasterSheet!H:H,MasterSheet!F:F)</f>
        <v>25317.599999999999</v>
      </c>
      <c r="F1525" s="22">
        <f>SUMIFS(MasterSheet!J:J, MasterSheet!B:B, B1525, MasterSheet!D:D, C1525, MasterSheet!H:H, D1525)</f>
        <v>1</v>
      </c>
      <c r="G1525" s="22">
        <f t="shared" si="93"/>
        <v>25317.599999999999</v>
      </c>
      <c r="H1525" s="26">
        <f>SUMIFS(MasterSheet!K:K, MasterSheet!B:B, B1525, MasterSheet!D:D, C1525, MasterSheet!H:H, D1525)</f>
        <v>1</v>
      </c>
      <c r="I1525" s="26">
        <f t="shared" si="94"/>
        <v>25317.599999999999</v>
      </c>
      <c r="J1525" s="28">
        <f>SUMIFS(MasterSheet!L:L, MasterSheet!B:B, B1525, MasterSheet!D:D, C1525, MasterSheet!H:H, D1525)</f>
        <v>0</v>
      </c>
      <c r="K1525" s="28">
        <f t="shared" si="95"/>
        <v>0</v>
      </c>
      <c r="L1525" s="21" t="str">
        <f>UPPER(VLOOKUP(D1525,MasterSheet!H:U,14,))</f>
        <v>BIOLEGEND</v>
      </c>
    </row>
    <row r="1526" spans="1:12" x14ac:dyDescent="0.25">
      <c r="A1526" s="21" t="str">
        <f t="shared" si="92"/>
        <v>BIOLEGEND</v>
      </c>
      <c r="B1526" s="21" t="str">
        <v>EED117403</v>
      </c>
      <c r="C1526" s="30">
        <v>45864</v>
      </c>
      <c r="D1526" s="21">
        <v>375151</v>
      </c>
      <c r="E1526" s="21">
        <f>_xlfn.XLOOKUP(D1526,MasterSheet!H:H,MasterSheet!F:F)</f>
        <v>10841.6</v>
      </c>
      <c r="F1526" s="22">
        <f>SUMIFS(MasterSheet!J:J, MasterSheet!B:B, B1526, MasterSheet!D:D, C1526, MasterSheet!H:H, D1526)</f>
        <v>1</v>
      </c>
      <c r="G1526" s="22">
        <f t="shared" si="93"/>
        <v>10841.6</v>
      </c>
      <c r="H1526" s="26">
        <f>SUMIFS(MasterSheet!K:K, MasterSheet!B:B, B1526, MasterSheet!D:D, C1526, MasterSheet!H:H, D1526)</f>
        <v>1</v>
      </c>
      <c r="I1526" s="26">
        <f t="shared" si="94"/>
        <v>10841.6</v>
      </c>
      <c r="J1526" s="28">
        <f>SUMIFS(MasterSheet!L:L, MasterSheet!B:B, B1526, MasterSheet!D:D, C1526, MasterSheet!H:H, D1526)</f>
        <v>0</v>
      </c>
      <c r="K1526" s="28">
        <f t="shared" si="95"/>
        <v>0</v>
      </c>
      <c r="L1526" s="21" t="str">
        <f>UPPER(VLOOKUP(D1526,MasterSheet!H:U,14,))</f>
        <v>BIOLEGEND</v>
      </c>
    </row>
    <row r="1527" spans="1:12" x14ac:dyDescent="0.25">
      <c r="A1527" s="21" t="str">
        <f t="shared" si="92"/>
        <v>BIOLEGEND</v>
      </c>
      <c r="B1527" s="21" t="str">
        <v>EED117403</v>
      </c>
      <c r="C1527" s="30">
        <v>45864</v>
      </c>
      <c r="D1527" s="21">
        <v>381505</v>
      </c>
      <c r="E1527" s="21">
        <f>_xlfn.XLOOKUP(D1527,MasterSheet!H:H,MasterSheet!F:F)</f>
        <v>10164</v>
      </c>
      <c r="F1527" s="22">
        <f>SUMIFS(MasterSheet!J:J, MasterSheet!B:B, B1527, MasterSheet!D:D, C1527, MasterSheet!H:H, D1527)</f>
        <v>1</v>
      </c>
      <c r="G1527" s="22">
        <f t="shared" si="93"/>
        <v>10164</v>
      </c>
      <c r="H1527" s="26">
        <f>SUMIFS(MasterSheet!K:K, MasterSheet!B:B, B1527, MasterSheet!D:D, C1527, MasterSheet!H:H, D1527)</f>
        <v>1</v>
      </c>
      <c r="I1527" s="26">
        <f t="shared" si="94"/>
        <v>10164</v>
      </c>
      <c r="J1527" s="28">
        <f>SUMIFS(MasterSheet!L:L, MasterSheet!B:B, B1527, MasterSheet!D:D, C1527, MasterSheet!H:H, D1527)</f>
        <v>0</v>
      </c>
      <c r="K1527" s="28">
        <f t="shared" si="95"/>
        <v>0</v>
      </c>
      <c r="L1527" s="21" t="str">
        <f>UPPER(VLOOKUP(D1527,MasterSheet!H:U,14,))</f>
        <v>BIOLEGEND</v>
      </c>
    </row>
    <row r="1528" spans="1:12" x14ac:dyDescent="0.25">
      <c r="A1528" s="21" t="str">
        <f t="shared" si="92"/>
        <v>BIOLEGEND</v>
      </c>
      <c r="B1528" s="21" t="str">
        <v>EED117403</v>
      </c>
      <c r="C1528" s="30">
        <v>45864</v>
      </c>
      <c r="D1528" s="21">
        <v>392303</v>
      </c>
      <c r="E1528" s="21">
        <f>_xlfn.XLOOKUP(D1528,MasterSheet!H:H,MasterSheet!F:F)</f>
        <v>9486.4</v>
      </c>
      <c r="F1528" s="22">
        <f>SUMIFS(MasterSheet!J:J, MasterSheet!B:B, B1528, MasterSheet!D:D, C1528, MasterSheet!H:H, D1528)</f>
        <v>1</v>
      </c>
      <c r="G1528" s="22">
        <f t="shared" si="93"/>
        <v>9486.4</v>
      </c>
      <c r="H1528" s="26">
        <f>SUMIFS(MasterSheet!K:K, MasterSheet!B:B, B1528, MasterSheet!D:D, C1528, MasterSheet!H:H, D1528)</f>
        <v>1</v>
      </c>
      <c r="I1528" s="26">
        <f t="shared" si="94"/>
        <v>9486.4</v>
      </c>
      <c r="J1528" s="28">
        <f>SUMIFS(MasterSheet!L:L, MasterSheet!B:B, B1528, MasterSheet!D:D, C1528, MasterSheet!H:H, D1528)</f>
        <v>0</v>
      </c>
      <c r="K1528" s="28">
        <f t="shared" si="95"/>
        <v>0</v>
      </c>
      <c r="L1528" s="21" t="str">
        <f>UPPER(VLOOKUP(D1528,MasterSheet!H:U,14,))</f>
        <v>BIOLEGEND</v>
      </c>
    </row>
    <row r="1529" spans="1:12" x14ac:dyDescent="0.25">
      <c r="A1529" s="21" t="str">
        <f t="shared" si="92"/>
        <v>BIOLEGEND</v>
      </c>
      <c r="B1529" s="21" t="str">
        <v>EED117403</v>
      </c>
      <c r="C1529" s="30">
        <v>45864</v>
      </c>
      <c r="D1529" s="21">
        <v>400107</v>
      </c>
      <c r="E1529" s="21">
        <f>_xlfn.XLOOKUP(D1529,MasterSheet!H:H,MasterSheet!F:F)</f>
        <v>1584</v>
      </c>
      <c r="F1529" s="22">
        <f>SUMIFS(MasterSheet!J:J, MasterSheet!B:B, B1529, MasterSheet!D:D, C1529, MasterSheet!H:H, D1529)</f>
        <v>1</v>
      </c>
      <c r="G1529" s="22">
        <f t="shared" si="93"/>
        <v>1584</v>
      </c>
      <c r="H1529" s="26">
        <f>SUMIFS(MasterSheet!K:K, MasterSheet!B:B, B1529, MasterSheet!D:D, C1529, MasterSheet!H:H, D1529)</f>
        <v>1</v>
      </c>
      <c r="I1529" s="26">
        <f t="shared" si="94"/>
        <v>1584</v>
      </c>
      <c r="J1529" s="28">
        <f>SUMIFS(MasterSheet!L:L, MasterSheet!B:B, B1529, MasterSheet!D:D, C1529, MasterSheet!H:H, D1529)</f>
        <v>0</v>
      </c>
      <c r="K1529" s="28">
        <f t="shared" si="95"/>
        <v>0</v>
      </c>
      <c r="L1529" s="21" t="str">
        <f>UPPER(VLOOKUP(D1529,MasterSheet!H:U,14,))</f>
        <v>BIOLEGEND</v>
      </c>
    </row>
    <row r="1530" spans="1:12" x14ac:dyDescent="0.25">
      <c r="A1530" s="21" t="str">
        <f t="shared" si="92"/>
        <v>BIOLEGEND</v>
      </c>
      <c r="B1530" s="21" t="str">
        <v>EED117403</v>
      </c>
      <c r="C1530" s="30">
        <v>45864</v>
      </c>
      <c r="D1530" s="21">
        <v>400112</v>
      </c>
      <c r="E1530" s="21">
        <f>_xlfn.XLOOKUP(D1530,MasterSheet!H:H,MasterSheet!F:F)</f>
        <v>4743.2</v>
      </c>
      <c r="F1530" s="22">
        <f>SUMIFS(MasterSheet!J:J, MasterSheet!B:B, B1530, MasterSheet!D:D, C1530, MasterSheet!H:H, D1530)</f>
        <v>1</v>
      </c>
      <c r="G1530" s="22">
        <f t="shared" si="93"/>
        <v>4743.2</v>
      </c>
      <c r="H1530" s="26">
        <f>SUMIFS(MasterSheet!K:K, MasterSheet!B:B, B1530, MasterSheet!D:D, C1530, MasterSheet!H:H, D1530)</f>
        <v>1</v>
      </c>
      <c r="I1530" s="26">
        <f t="shared" si="94"/>
        <v>4743.2</v>
      </c>
      <c r="J1530" s="28">
        <f>SUMIFS(MasterSheet!L:L, MasterSheet!B:B, B1530, MasterSheet!D:D, C1530, MasterSheet!H:H, D1530)</f>
        <v>0</v>
      </c>
      <c r="K1530" s="28">
        <f t="shared" si="95"/>
        <v>0</v>
      </c>
      <c r="L1530" s="21" t="str">
        <f>UPPER(VLOOKUP(D1530,MasterSheet!H:U,14,))</f>
        <v>BIOLEGEND</v>
      </c>
    </row>
    <row r="1531" spans="1:12" x14ac:dyDescent="0.25">
      <c r="A1531" s="21" t="str">
        <f t="shared" si="92"/>
        <v>BIOLEGEND</v>
      </c>
      <c r="B1531" s="21" t="str">
        <v>EED117403</v>
      </c>
      <c r="C1531" s="30">
        <v>45864</v>
      </c>
      <c r="D1531" s="21">
        <v>400113</v>
      </c>
      <c r="E1531" s="21">
        <f>_xlfn.XLOOKUP(D1531,MasterSheet!H:H,MasterSheet!F:F)</f>
        <v>3757.6000000000004</v>
      </c>
      <c r="F1531" s="22">
        <f>SUMIFS(MasterSheet!J:J, MasterSheet!B:B, B1531, MasterSheet!D:D, C1531, MasterSheet!H:H, D1531)</f>
        <v>1</v>
      </c>
      <c r="G1531" s="22">
        <f t="shared" si="93"/>
        <v>3757.6000000000004</v>
      </c>
      <c r="H1531" s="26">
        <f>SUMIFS(MasterSheet!K:K, MasterSheet!B:B, B1531, MasterSheet!D:D, C1531, MasterSheet!H:H, D1531)</f>
        <v>1</v>
      </c>
      <c r="I1531" s="26">
        <f t="shared" si="94"/>
        <v>3757.6000000000004</v>
      </c>
      <c r="J1531" s="28">
        <f>SUMIFS(MasterSheet!L:L, MasterSheet!B:B, B1531, MasterSheet!D:D, C1531, MasterSheet!H:H, D1531)</f>
        <v>0</v>
      </c>
      <c r="K1531" s="28">
        <f t="shared" si="95"/>
        <v>0</v>
      </c>
      <c r="L1531" s="21" t="str">
        <f>UPPER(VLOOKUP(D1531,MasterSheet!H:U,14,))</f>
        <v>BIOLEGEND</v>
      </c>
    </row>
    <row r="1532" spans="1:12" x14ac:dyDescent="0.25">
      <c r="A1532" s="21" t="str">
        <f t="shared" si="92"/>
        <v>BIOLEGEND</v>
      </c>
      <c r="B1532" s="21" t="str">
        <v>EED117403</v>
      </c>
      <c r="C1532" s="30">
        <v>45864</v>
      </c>
      <c r="D1532" s="21">
        <v>400117</v>
      </c>
      <c r="E1532" s="21">
        <f>_xlfn.XLOOKUP(D1532,MasterSheet!H:H,MasterSheet!F:F)</f>
        <v>6529.6</v>
      </c>
      <c r="F1532" s="22">
        <f>SUMIFS(MasterSheet!J:J, MasterSheet!B:B, B1532, MasterSheet!D:D, C1532, MasterSheet!H:H, D1532)</f>
        <v>1</v>
      </c>
      <c r="G1532" s="22">
        <f t="shared" si="93"/>
        <v>6529.6</v>
      </c>
      <c r="H1532" s="26">
        <f>SUMIFS(MasterSheet!K:K, MasterSheet!B:B, B1532, MasterSheet!D:D, C1532, MasterSheet!H:H, D1532)</f>
        <v>1</v>
      </c>
      <c r="I1532" s="26">
        <f t="shared" si="94"/>
        <v>6529.6</v>
      </c>
      <c r="J1532" s="28">
        <f>SUMIFS(MasterSheet!L:L, MasterSheet!B:B, B1532, MasterSheet!D:D, C1532, MasterSheet!H:H, D1532)</f>
        <v>0</v>
      </c>
      <c r="K1532" s="28">
        <f t="shared" si="95"/>
        <v>0</v>
      </c>
      <c r="L1532" s="21" t="str">
        <f>UPPER(VLOOKUP(D1532,MasterSheet!H:U,14,))</f>
        <v>BIOLEGEND</v>
      </c>
    </row>
    <row r="1533" spans="1:12" x14ac:dyDescent="0.25">
      <c r="A1533" s="21" t="str">
        <f t="shared" si="92"/>
        <v>BIOLEGEND</v>
      </c>
      <c r="B1533" s="21" t="str">
        <v>EED117403</v>
      </c>
      <c r="C1533" s="30">
        <v>45864</v>
      </c>
      <c r="D1533" s="21">
        <v>400126</v>
      </c>
      <c r="E1533" s="21">
        <f>_xlfn.XLOOKUP(D1533,MasterSheet!H:H,MasterSheet!F:F)</f>
        <v>11026.4</v>
      </c>
      <c r="F1533" s="22">
        <f>SUMIFS(MasterSheet!J:J, MasterSheet!B:B, B1533, MasterSheet!D:D, C1533, MasterSheet!H:H, D1533)</f>
        <v>1</v>
      </c>
      <c r="G1533" s="22">
        <f t="shared" si="93"/>
        <v>11026.4</v>
      </c>
      <c r="H1533" s="26">
        <f>SUMIFS(MasterSheet!K:K, MasterSheet!B:B, B1533, MasterSheet!D:D, C1533, MasterSheet!H:H, D1533)</f>
        <v>1</v>
      </c>
      <c r="I1533" s="26">
        <f t="shared" si="94"/>
        <v>11026.4</v>
      </c>
      <c r="J1533" s="28">
        <f>SUMIFS(MasterSheet!L:L, MasterSheet!B:B, B1533, MasterSheet!D:D, C1533, MasterSheet!H:H, D1533)</f>
        <v>0</v>
      </c>
      <c r="K1533" s="28">
        <f t="shared" si="95"/>
        <v>0</v>
      </c>
      <c r="L1533" s="21" t="str">
        <f>UPPER(VLOOKUP(D1533,MasterSheet!H:U,14,))</f>
        <v>BIOLEGEND</v>
      </c>
    </row>
    <row r="1534" spans="1:12" x14ac:dyDescent="0.25">
      <c r="A1534" s="21" t="str">
        <f t="shared" si="92"/>
        <v>BIOLEGEND</v>
      </c>
      <c r="B1534" s="21" t="str">
        <v>EED117403</v>
      </c>
      <c r="C1534" s="30">
        <v>45864</v>
      </c>
      <c r="D1534" s="21">
        <v>400128</v>
      </c>
      <c r="E1534" s="21">
        <f>_xlfn.XLOOKUP(D1534,MasterSheet!H:H,MasterSheet!F:F)</f>
        <v>11026.4</v>
      </c>
      <c r="F1534" s="22">
        <f>SUMIFS(MasterSheet!J:J, MasterSheet!B:B, B1534, MasterSheet!D:D, C1534, MasterSheet!H:H, D1534)</f>
        <v>1</v>
      </c>
      <c r="G1534" s="22">
        <f t="shared" si="93"/>
        <v>11026.4</v>
      </c>
      <c r="H1534" s="26">
        <f>SUMIFS(MasterSheet!K:K, MasterSheet!B:B, B1534, MasterSheet!D:D, C1534, MasterSheet!H:H, D1534)</f>
        <v>1</v>
      </c>
      <c r="I1534" s="26">
        <f t="shared" si="94"/>
        <v>11026.4</v>
      </c>
      <c r="J1534" s="28">
        <f>SUMIFS(MasterSheet!L:L, MasterSheet!B:B, B1534, MasterSheet!D:D, C1534, MasterSheet!H:H, D1534)</f>
        <v>0</v>
      </c>
      <c r="K1534" s="28">
        <f t="shared" si="95"/>
        <v>0</v>
      </c>
      <c r="L1534" s="21" t="str">
        <f>UPPER(VLOOKUP(D1534,MasterSheet!H:U,14,))</f>
        <v>BIOLEGEND</v>
      </c>
    </row>
    <row r="1535" spans="1:12" x14ac:dyDescent="0.25">
      <c r="A1535" s="21" t="str">
        <f t="shared" si="92"/>
        <v>BIOLEGEND</v>
      </c>
      <c r="B1535" s="21" t="str">
        <v>EED117403</v>
      </c>
      <c r="C1535" s="30">
        <v>45864</v>
      </c>
      <c r="D1535" s="21">
        <v>400129</v>
      </c>
      <c r="E1535" s="21">
        <f>_xlfn.XLOOKUP(D1535,MasterSheet!H:H,MasterSheet!F:F)</f>
        <v>12874.400000000001</v>
      </c>
      <c r="F1535" s="22">
        <f>SUMIFS(MasterSheet!J:J, MasterSheet!B:B, B1535, MasterSheet!D:D, C1535, MasterSheet!H:H, D1535)</f>
        <v>1</v>
      </c>
      <c r="G1535" s="22">
        <f t="shared" si="93"/>
        <v>12874.400000000001</v>
      </c>
      <c r="H1535" s="26">
        <f>SUMIFS(MasterSheet!K:K, MasterSheet!B:B, B1535, MasterSheet!D:D, C1535, MasterSheet!H:H, D1535)</f>
        <v>1</v>
      </c>
      <c r="I1535" s="26">
        <f t="shared" si="94"/>
        <v>12874.400000000001</v>
      </c>
      <c r="J1535" s="28">
        <f>SUMIFS(MasterSheet!L:L, MasterSheet!B:B, B1535, MasterSheet!D:D, C1535, MasterSheet!H:H, D1535)</f>
        <v>0</v>
      </c>
      <c r="K1535" s="28">
        <f t="shared" si="95"/>
        <v>0</v>
      </c>
      <c r="L1535" s="21" t="str">
        <f>UPPER(VLOOKUP(D1535,MasterSheet!H:U,14,))</f>
        <v>BIOLEGEND</v>
      </c>
    </row>
    <row r="1536" spans="1:12" x14ac:dyDescent="0.25">
      <c r="A1536" s="21" t="str">
        <f t="shared" si="92"/>
        <v>BIOLEGEND</v>
      </c>
      <c r="B1536" s="21" t="str">
        <v>EED117403</v>
      </c>
      <c r="C1536" s="30">
        <v>45864</v>
      </c>
      <c r="D1536" s="21">
        <v>400130</v>
      </c>
      <c r="E1536" s="21">
        <f>_xlfn.XLOOKUP(D1536,MasterSheet!H:H,MasterSheet!F:F)</f>
        <v>12874.400000000001</v>
      </c>
      <c r="F1536" s="22">
        <f>SUMIFS(MasterSheet!J:J, MasterSheet!B:B, B1536, MasterSheet!D:D, C1536, MasterSheet!H:H, D1536)</f>
        <v>1</v>
      </c>
      <c r="G1536" s="22">
        <f t="shared" si="93"/>
        <v>12874.400000000001</v>
      </c>
      <c r="H1536" s="26">
        <f>SUMIFS(MasterSheet!K:K, MasterSheet!B:B, B1536, MasterSheet!D:D, C1536, MasterSheet!H:H, D1536)</f>
        <v>1</v>
      </c>
      <c r="I1536" s="26">
        <f t="shared" si="94"/>
        <v>12874.400000000001</v>
      </c>
      <c r="J1536" s="28">
        <f>SUMIFS(MasterSheet!L:L, MasterSheet!B:B, B1536, MasterSheet!D:D, C1536, MasterSheet!H:H, D1536)</f>
        <v>0</v>
      </c>
      <c r="K1536" s="28">
        <f t="shared" si="95"/>
        <v>0</v>
      </c>
      <c r="L1536" s="21" t="str">
        <f>UPPER(VLOOKUP(D1536,MasterSheet!H:U,14,))</f>
        <v>BIOLEGEND</v>
      </c>
    </row>
    <row r="1537" spans="1:12" x14ac:dyDescent="0.25">
      <c r="A1537" s="21" t="str">
        <f t="shared" si="92"/>
        <v>BIOLEGEND</v>
      </c>
      <c r="B1537" s="21" t="str">
        <v>EED117403</v>
      </c>
      <c r="C1537" s="30">
        <v>45864</v>
      </c>
      <c r="D1537" s="21">
        <v>400133</v>
      </c>
      <c r="E1537" s="21">
        <f>_xlfn.XLOOKUP(D1537,MasterSheet!H:H,MasterSheet!F:F)</f>
        <v>5112.8</v>
      </c>
      <c r="F1537" s="22">
        <f>SUMIFS(MasterSheet!J:J, MasterSheet!B:B, B1537, MasterSheet!D:D, C1537, MasterSheet!H:H, D1537)</f>
        <v>1</v>
      </c>
      <c r="G1537" s="22">
        <f t="shared" si="93"/>
        <v>5112.8</v>
      </c>
      <c r="H1537" s="26">
        <f>SUMIFS(MasterSheet!K:K, MasterSheet!B:B, B1537, MasterSheet!D:D, C1537, MasterSheet!H:H, D1537)</f>
        <v>1</v>
      </c>
      <c r="I1537" s="26">
        <f t="shared" si="94"/>
        <v>5112.8</v>
      </c>
      <c r="J1537" s="28">
        <f>SUMIFS(MasterSheet!L:L, MasterSheet!B:B, B1537, MasterSheet!D:D, C1537, MasterSheet!H:H, D1537)</f>
        <v>0</v>
      </c>
      <c r="K1537" s="28">
        <f t="shared" si="95"/>
        <v>0</v>
      </c>
      <c r="L1537" s="21" t="str">
        <f>UPPER(VLOOKUP(D1537,MasterSheet!H:U,14,))</f>
        <v>BIOLEGEND</v>
      </c>
    </row>
    <row r="1538" spans="1:12" x14ac:dyDescent="0.25">
      <c r="A1538" s="21" t="str">
        <f t="shared" ref="A1538:A1601" si="96">L1538</f>
        <v>BIOLEGEND</v>
      </c>
      <c r="B1538" s="21" t="str">
        <v>EED117403</v>
      </c>
      <c r="C1538" s="30">
        <v>45864</v>
      </c>
      <c r="D1538" s="21">
        <v>400144</v>
      </c>
      <c r="E1538" s="21">
        <f>_xlfn.XLOOKUP(D1538,MasterSheet!H:H,MasterSheet!F:F)</f>
        <v>11888.8</v>
      </c>
      <c r="F1538" s="22">
        <f>SUMIFS(MasterSheet!J:J, MasterSheet!B:B, B1538, MasterSheet!D:D, C1538, MasterSheet!H:H, D1538)</f>
        <v>1</v>
      </c>
      <c r="G1538" s="22">
        <f t="shared" si="93"/>
        <v>11888.8</v>
      </c>
      <c r="H1538" s="26">
        <f>SUMIFS(MasterSheet!K:K, MasterSheet!B:B, B1538, MasterSheet!D:D, C1538, MasterSheet!H:H, D1538)</f>
        <v>1</v>
      </c>
      <c r="I1538" s="26">
        <f t="shared" si="94"/>
        <v>11888.8</v>
      </c>
      <c r="J1538" s="28">
        <f>SUMIFS(MasterSheet!L:L, MasterSheet!B:B, B1538, MasterSheet!D:D, C1538, MasterSheet!H:H, D1538)</f>
        <v>0</v>
      </c>
      <c r="K1538" s="28">
        <f t="shared" si="95"/>
        <v>0</v>
      </c>
      <c r="L1538" s="21" t="str">
        <f>UPPER(VLOOKUP(D1538,MasterSheet!H:U,14,))</f>
        <v>BIOLEGEND</v>
      </c>
    </row>
    <row r="1539" spans="1:12" x14ac:dyDescent="0.25">
      <c r="A1539" s="21" t="str">
        <f t="shared" si="96"/>
        <v>BIOLEGEND</v>
      </c>
      <c r="B1539" s="21" t="str">
        <v>EED117403</v>
      </c>
      <c r="C1539" s="30">
        <v>45864</v>
      </c>
      <c r="D1539" s="21">
        <v>400148</v>
      </c>
      <c r="E1539" s="21">
        <f>_xlfn.XLOOKUP(D1539,MasterSheet!H:H,MasterSheet!F:F)</f>
        <v>12997.599999999999</v>
      </c>
      <c r="F1539" s="22">
        <f>SUMIFS(MasterSheet!J:J, MasterSheet!B:B, B1539, MasterSheet!D:D, C1539, MasterSheet!H:H, D1539)</f>
        <v>1</v>
      </c>
      <c r="G1539" s="22">
        <f t="shared" ref="G1539:G1602" si="97">F1539*E1539</f>
        <v>12997.599999999999</v>
      </c>
      <c r="H1539" s="26">
        <f>SUMIFS(MasterSheet!K:K, MasterSheet!B:B, B1539, MasterSheet!D:D, C1539, MasterSheet!H:H, D1539)</f>
        <v>1</v>
      </c>
      <c r="I1539" s="26">
        <f t="shared" ref="I1539:I1602" si="98">H1539*E1539</f>
        <v>12997.599999999999</v>
      </c>
      <c r="J1539" s="28">
        <f>SUMIFS(MasterSheet!L:L, MasterSheet!B:B, B1539, MasterSheet!D:D, C1539, MasterSheet!H:H, D1539)</f>
        <v>0</v>
      </c>
      <c r="K1539" s="28">
        <f t="shared" ref="K1539:K1602" si="99">J1539*E1539</f>
        <v>0</v>
      </c>
      <c r="L1539" s="21" t="str">
        <f>UPPER(VLOOKUP(D1539,MasterSheet!H:U,14,))</f>
        <v>BIOLEGEND</v>
      </c>
    </row>
    <row r="1540" spans="1:12" x14ac:dyDescent="0.25">
      <c r="A1540" s="21" t="str">
        <f t="shared" si="96"/>
        <v>BIOLEGEND</v>
      </c>
      <c r="B1540" s="21" t="str">
        <v>EED117403</v>
      </c>
      <c r="C1540" s="30">
        <v>45864</v>
      </c>
      <c r="D1540" s="21">
        <v>400163</v>
      </c>
      <c r="E1540" s="21">
        <f>_xlfn.XLOOKUP(D1540,MasterSheet!H:H,MasterSheet!F:F)</f>
        <v>13464</v>
      </c>
      <c r="F1540" s="22">
        <f>SUMIFS(MasterSheet!J:J, MasterSheet!B:B, B1540, MasterSheet!D:D, C1540, MasterSheet!H:H, D1540)</f>
        <v>1</v>
      </c>
      <c r="G1540" s="22">
        <f t="shared" si="97"/>
        <v>13464</v>
      </c>
      <c r="H1540" s="26">
        <f>SUMIFS(MasterSheet!K:K, MasterSheet!B:B, B1540, MasterSheet!D:D, C1540, MasterSheet!H:H, D1540)</f>
        <v>1</v>
      </c>
      <c r="I1540" s="26">
        <f t="shared" si="98"/>
        <v>13464</v>
      </c>
      <c r="J1540" s="28">
        <f>SUMIFS(MasterSheet!L:L, MasterSheet!B:B, B1540, MasterSheet!D:D, C1540, MasterSheet!H:H, D1540)</f>
        <v>0</v>
      </c>
      <c r="K1540" s="28">
        <f t="shared" si="99"/>
        <v>0</v>
      </c>
      <c r="L1540" s="21" t="str">
        <f>UPPER(VLOOKUP(D1540,MasterSheet!H:U,14,))</f>
        <v>BIOLEGEND</v>
      </c>
    </row>
    <row r="1541" spans="1:12" x14ac:dyDescent="0.25">
      <c r="A1541" s="21" t="str">
        <f t="shared" si="96"/>
        <v>BIOLEGEND</v>
      </c>
      <c r="B1541" s="21" t="str">
        <v>EED117403</v>
      </c>
      <c r="C1541" s="30">
        <v>45864</v>
      </c>
      <c r="D1541" s="21">
        <v>400168</v>
      </c>
      <c r="E1541" s="21">
        <f>_xlfn.XLOOKUP(D1541,MasterSheet!H:H,MasterSheet!F:F)</f>
        <v>27258</v>
      </c>
      <c r="F1541" s="22">
        <f>SUMIFS(MasterSheet!J:J, MasterSheet!B:B, B1541, MasterSheet!D:D, C1541, MasterSheet!H:H, D1541)</f>
        <v>1</v>
      </c>
      <c r="G1541" s="22">
        <f t="shared" si="97"/>
        <v>27258</v>
      </c>
      <c r="H1541" s="26">
        <f>SUMIFS(MasterSheet!K:K, MasterSheet!B:B, B1541, MasterSheet!D:D, C1541, MasterSheet!H:H, D1541)</f>
        <v>1</v>
      </c>
      <c r="I1541" s="26">
        <f t="shared" si="98"/>
        <v>27258</v>
      </c>
      <c r="J1541" s="28">
        <f>SUMIFS(MasterSheet!L:L, MasterSheet!B:B, B1541, MasterSheet!D:D, C1541, MasterSheet!H:H, D1541)</f>
        <v>0</v>
      </c>
      <c r="K1541" s="28">
        <f t="shared" si="99"/>
        <v>0</v>
      </c>
      <c r="L1541" s="21" t="str">
        <f>UPPER(VLOOKUP(D1541,MasterSheet!H:U,14,))</f>
        <v>BIOLEGEND</v>
      </c>
    </row>
    <row r="1542" spans="1:12" x14ac:dyDescent="0.25">
      <c r="A1542" s="21" t="str">
        <f t="shared" si="96"/>
        <v>BIOLEGEND</v>
      </c>
      <c r="B1542" s="21" t="str">
        <v>EED117403</v>
      </c>
      <c r="C1542" s="30">
        <v>45864</v>
      </c>
      <c r="D1542" s="21">
        <v>400172</v>
      </c>
      <c r="E1542" s="21">
        <f>_xlfn.XLOOKUP(D1542,MasterSheet!H:H,MasterSheet!F:F)</f>
        <v>25410</v>
      </c>
      <c r="F1542" s="22">
        <f>SUMIFS(MasterSheet!J:J, MasterSheet!B:B, B1542, MasterSheet!D:D, C1542, MasterSheet!H:H, D1542)</f>
        <v>1</v>
      </c>
      <c r="G1542" s="22">
        <f t="shared" si="97"/>
        <v>25410</v>
      </c>
      <c r="H1542" s="26">
        <f>SUMIFS(MasterSheet!K:K, MasterSheet!B:B, B1542, MasterSheet!D:D, C1542, MasterSheet!H:H, D1542)</f>
        <v>1</v>
      </c>
      <c r="I1542" s="26">
        <f t="shared" si="98"/>
        <v>25410</v>
      </c>
      <c r="J1542" s="28">
        <f>SUMIFS(MasterSheet!L:L, MasterSheet!B:B, B1542, MasterSheet!D:D, C1542, MasterSheet!H:H, D1542)</f>
        <v>0</v>
      </c>
      <c r="K1542" s="28">
        <f t="shared" si="99"/>
        <v>0</v>
      </c>
      <c r="L1542" s="21" t="str">
        <f>UPPER(VLOOKUP(D1542,MasterSheet!H:U,14,))</f>
        <v>BIOLEGEND</v>
      </c>
    </row>
    <row r="1543" spans="1:12" x14ac:dyDescent="0.25">
      <c r="A1543" s="21" t="str">
        <f t="shared" si="96"/>
        <v>BIOLEGEND</v>
      </c>
      <c r="B1543" s="21" t="str">
        <v>EED117403</v>
      </c>
      <c r="C1543" s="30">
        <v>45864</v>
      </c>
      <c r="D1543" s="21">
        <v>400209</v>
      </c>
      <c r="E1543" s="21">
        <f>_xlfn.XLOOKUP(D1543,MasterSheet!H:H,MasterSheet!F:F)</f>
        <v>2895.2</v>
      </c>
      <c r="F1543" s="22">
        <f>SUMIFS(MasterSheet!J:J, MasterSheet!B:B, B1543, MasterSheet!D:D, C1543, MasterSheet!H:H, D1543)</f>
        <v>1</v>
      </c>
      <c r="G1543" s="22">
        <f t="shared" si="97"/>
        <v>2895.2</v>
      </c>
      <c r="H1543" s="26">
        <f>SUMIFS(MasterSheet!K:K, MasterSheet!B:B, B1543, MasterSheet!D:D, C1543, MasterSheet!H:H, D1543)</f>
        <v>1</v>
      </c>
      <c r="I1543" s="26">
        <f t="shared" si="98"/>
        <v>2895.2</v>
      </c>
      <c r="J1543" s="28">
        <f>SUMIFS(MasterSheet!L:L, MasterSheet!B:B, B1543, MasterSheet!D:D, C1543, MasterSheet!H:H, D1543)</f>
        <v>0</v>
      </c>
      <c r="K1543" s="28">
        <f t="shared" si="99"/>
        <v>0</v>
      </c>
      <c r="L1543" s="21" t="str">
        <f>UPPER(VLOOKUP(D1543,MasterSheet!H:U,14,))</f>
        <v>BIOLEGEND</v>
      </c>
    </row>
    <row r="1544" spans="1:12" x14ac:dyDescent="0.25">
      <c r="A1544" s="21" t="str">
        <f t="shared" si="96"/>
        <v>BIOLEGEND</v>
      </c>
      <c r="B1544" s="21" t="str">
        <v>EED117403</v>
      </c>
      <c r="C1544" s="30">
        <v>45864</v>
      </c>
      <c r="D1544" s="21">
        <v>400214</v>
      </c>
      <c r="E1544" s="21">
        <f>_xlfn.XLOOKUP(D1544,MasterSheet!H:H,MasterSheet!F:F)</f>
        <v>8254.4</v>
      </c>
      <c r="F1544" s="22">
        <f>SUMIFS(MasterSheet!J:J, MasterSheet!B:B, B1544, MasterSheet!D:D, C1544, MasterSheet!H:H, D1544)</f>
        <v>1</v>
      </c>
      <c r="G1544" s="22">
        <f t="shared" si="97"/>
        <v>8254.4</v>
      </c>
      <c r="H1544" s="26">
        <f>SUMIFS(MasterSheet!K:K, MasterSheet!B:B, B1544, MasterSheet!D:D, C1544, MasterSheet!H:H, D1544)</f>
        <v>1</v>
      </c>
      <c r="I1544" s="26">
        <f t="shared" si="98"/>
        <v>8254.4</v>
      </c>
      <c r="J1544" s="28">
        <f>SUMIFS(MasterSheet!L:L, MasterSheet!B:B, B1544, MasterSheet!D:D, C1544, MasterSheet!H:H, D1544)</f>
        <v>0</v>
      </c>
      <c r="K1544" s="28">
        <f t="shared" si="99"/>
        <v>0</v>
      </c>
      <c r="L1544" s="21" t="str">
        <f>UPPER(VLOOKUP(D1544,MasterSheet!H:U,14,))</f>
        <v>BIOLEGEND</v>
      </c>
    </row>
    <row r="1545" spans="1:12" x14ac:dyDescent="0.25">
      <c r="A1545" s="21" t="str">
        <f t="shared" si="96"/>
        <v>BIOLEGEND</v>
      </c>
      <c r="B1545" s="21" t="str">
        <v>EED117403</v>
      </c>
      <c r="C1545" s="30">
        <v>45864</v>
      </c>
      <c r="D1545" s="21">
        <v>400220</v>
      </c>
      <c r="E1545" s="21">
        <f>_xlfn.XLOOKUP(D1545,MasterSheet!H:H,MasterSheet!F:F)</f>
        <v>5016</v>
      </c>
      <c r="F1545" s="22">
        <f>SUMIFS(MasterSheet!J:J, MasterSheet!B:B, B1545, MasterSheet!D:D, C1545, MasterSheet!H:H, D1545)</f>
        <v>1</v>
      </c>
      <c r="G1545" s="22">
        <f t="shared" si="97"/>
        <v>5016</v>
      </c>
      <c r="H1545" s="26">
        <f>SUMIFS(MasterSheet!K:K, MasterSheet!B:B, B1545, MasterSheet!D:D, C1545, MasterSheet!H:H, D1545)</f>
        <v>1</v>
      </c>
      <c r="I1545" s="26">
        <f t="shared" si="98"/>
        <v>5016</v>
      </c>
      <c r="J1545" s="28">
        <f>SUMIFS(MasterSheet!L:L, MasterSheet!B:B, B1545, MasterSheet!D:D, C1545, MasterSheet!H:H, D1545)</f>
        <v>0</v>
      </c>
      <c r="K1545" s="28">
        <f t="shared" si="99"/>
        <v>0</v>
      </c>
      <c r="L1545" s="21" t="str">
        <f>UPPER(VLOOKUP(D1545,MasterSheet!H:U,14,))</f>
        <v>BIOLEGEND</v>
      </c>
    </row>
    <row r="1546" spans="1:12" x14ac:dyDescent="0.25">
      <c r="A1546" s="21" t="str">
        <f t="shared" si="96"/>
        <v>BIOLEGEND</v>
      </c>
      <c r="B1546" s="21" t="str">
        <v>EED117403</v>
      </c>
      <c r="C1546" s="30">
        <v>45864</v>
      </c>
      <c r="D1546" s="21">
        <v>400336</v>
      </c>
      <c r="E1546" s="21">
        <f>_xlfn.XLOOKUP(D1546,MasterSheet!H:H,MasterSheet!F:F)</f>
        <v>12997.599999999999</v>
      </c>
      <c r="F1546" s="22">
        <f>SUMIFS(MasterSheet!J:J, MasterSheet!B:B, B1546, MasterSheet!D:D, C1546, MasterSheet!H:H, D1546)</f>
        <v>1</v>
      </c>
      <c r="G1546" s="22">
        <f t="shared" si="97"/>
        <v>12997.599999999999</v>
      </c>
      <c r="H1546" s="26">
        <f>SUMIFS(MasterSheet!K:K, MasterSheet!B:B, B1546, MasterSheet!D:D, C1546, MasterSheet!H:H, D1546)</f>
        <v>1</v>
      </c>
      <c r="I1546" s="26">
        <f t="shared" si="98"/>
        <v>12997.599999999999</v>
      </c>
      <c r="J1546" s="28">
        <f>SUMIFS(MasterSheet!L:L, MasterSheet!B:B, B1546, MasterSheet!D:D, C1546, MasterSheet!H:H, D1546)</f>
        <v>0</v>
      </c>
      <c r="K1546" s="28">
        <f t="shared" si="99"/>
        <v>0</v>
      </c>
      <c r="L1546" s="21" t="str">
        <f>UPPER(VLOOKUP(D1546,MasterSheet!H:U,14,))</f>
        <v>BIOLEGEND</v>
      </c>
    </row>
    <row r="1547" spans="1:12" x14ac:dyDescent="0.25">
      <c r="A1547" s="21" t="str">
        <f t="shared" si="96"/>
        <v>BIOLEGEND</v>
      </c>
      <c r="B1547" s="21" t="str">
        <v>EED117403</v>
      </c>
      <c r="C1547" s="30">
        <v>45864</v>
      </c>
      <c r="D1547" s="21">
        <v>401208</v>
      </c>
      <c r="E1547" s="21">
        <f>_xlfn.XLOOKUP(D1547,MasterSheet!H:H,MasterSheet!F:F)</f>
        <v>7207.2000000000007</v>
      </c>
      <c r="F1547" s="22">
        <f>SUMIFS(MasterSheet!J:J, MasterSheet!B:B, B1547, MasterSheet!D:D, C1547, MasterSheet!H:H, D1547)</f>
        <v>1</v>
      </c>
      <c r="G1547" s="22">
        <f t="shared" si="97"/>
        <v>7207.2000000000007</v>
      </c>
      <c r="H1547" s="26">
        <f>SUMIFS(MasterSheet!K:K, MasterSheet!B:B, B1547, MasterSheet!D:D, C1547, MasterSheet!H:H, D1547)</f>
        <v>1</v>
      </c>
      <c r="I1547" s="26">
        <f t="shared" si="98"/>
        <v>7207.2000000000007</v>
      </c>
      <c r="J1547" s="28">
        <f>SUMIFS(MasterSheet!L:L, MasterSheet!B:B, B1547, MasterSheet!D:D, C1547, MasterSheet!H:H, D1547)</f>
        <v>0</v>
      </c>
      <c r="K1547" s="28">
        <f t="shared" si="99"/>
        <v>0</v>
      </c>
      <c r="L1547" s="21" t="str">
        <f>UPPER(VLOOKUP(D1547,MasterSheet!H:U,14,))</f>
        <v>BIOLEGEND</v>
      </c>
    </row>
    <row r="1548" spans="1:12" x14ac:dyDescent="0.25">
      <c r="A1548" s="21" t="str">
        <f t="shared" si="96"/>
        <v>BIOLEGEND</v>
      </c>
      <c r="B1548" s="21" t="str">
        <v>EED117403</v>
      </c>
      <c r="C1548" s="30">
        <v>45864</v>
      </c>
      <c r="D1548" s="21">
        <v>405202</v>
      </c>
      <c r="E1548" s="21">
        <f>_xlfn.XLOOKUP(D1548,MasterSheet!H:H,MasterSheet!F:F)</f>
        <v>7268.7999999999993</v>
      </c>
      <c r="F1548" s="22">
        <f>SUMIFS(MasterSheet!J:J, MasterSheet!B:B, B1548, MasterSheet!D:D, C1548, MasterSheet!H:H, D1548)</f>
        <v>2</v>
      </c>
      <c r="G1548" s="22">
        <f t="shared" si="97"/>
        <v>14537.599999999999</v>
      </c>
      <c r="H1548" s="26">
        <f>SUMIFS(MasterSheet!K:K, MasterSheet!B:B, B1548, MasterSheet!D:D, C1548, MasterSheet!H:H, D1548)</f>
        <v>2</v>
      </c>
      <c r="I1548" s="26">
        <f t="shared" si="98"/>
        <v>14537.599999999999</v>
      </c>
      <c r="J1548" s="28">
        <f>SUMIFS(MasterSheet!L:L, MasterSheet!B:B, B1548, MasterSheet!D:D, C1548, MasterSheet!H:H, D1548)</f>
        <v>0</v>
      </c>
      <c r="K1548" s="28">
        <f t="shared" si="99"/>
        <v>0</v>
      </c>
      <c r="L1548" s="21" t="str">
        <f>UPPER(VLOOKUP(D1548,MasterSheet!H:U,14,))</f>
        <v>BIOLEGEND</v>
      </c>
    </row>
    <row r="1549" spans="1:12" x14ac:dyDescent="0.25">
      <c r="A1549" s="21" t="str">
        <f t="shared" si="96"/>
        <v>BIOLEGEND</v>
      </c>
      <c r="B1549" s="21" t="str">
        <v>EED117403</v>
      </c>
      <c r="C1549" s="30">
        <v>45864</v>
      </c>
      <c r="D1549" s="21">
        <v>405245</v>
      </c>
      <c r="E1549" s="21">
        <f>_xlfn.XLOOKUP(D1549,MasterSheet!H:H,MasterSheet!F:F)</f>
        <v>14660.8</v>
      </c>
      <c r="F1549" s="22">
        <f>SUMIFS(MasterSheet!J:J, MasterSheet!B:B, B1549, MasterSheet!D:D, C1549, MasterSheet!H:H, D1549)</f>
        <v>2</v>
      </c>
      <c r="G1549" s="22">
        <f t="shared" si="97"/>
        <v>29321.599999999999</v>
      </c>
      <c r="H1549" s="26">
        <f>SUMIFS(MasterSheet!K:K, MasterSheet!B:B, B1549, MasterSheet!D:D, C1549, MasterSheet!H:H, D1549)</f>
        <v>2</v>
      </c>
      <c r="I1549" s="26">
        <f t="shared" si="98"/>
        <v>29321.599999999999</v>
      </c>
      <c r="J1549" s="28">
        <f>SUMIFS(MasterSheet!L:L, MasterSheet!B:B, B1549, MasterSheet!D:D, C1549, MasterSheet!H:H, D1549)</f>
        <v>0</v>
      </c>
      <c r="K1549" s="28">
        <f t="shared" si="99"/>
        <v>0</v>
      </c>
      <c r="L1549" s="21" t="str">
        <f>UPPER(VLOOKUP(D1549,MasterSheet!H:U,14,))</f>
        <v>BIOLEGEND</v>
      </c>
    </row>
    <row r="1550" spans="1:12" x14ac:dyDescent="0.25">
      <c r="A1550" s="21" t="str">
        <f t="shared" si="96"/>
        <v>BIOLEGEND</v>
      </c>
      <c r="B1550" s="21" t="str">
        <v>EED117403</v>
      </c>
      <c r="C1550" s="30">
        <v>45864</v>
      </c>
      <c r="D1550" s="21">
        <v>405301</v>
      </c>
      <c r="E1550" s="21">
        <f>_xlfn.XLOOKUP(D1550,MasterSheet!H:H,MasterSheet!F:F)</f>
        <v>11211.2</v>
      </c>
      <c r="F1550" s="22">
        <f>SUMIFS(MasterSheet!J:J, MasterSheet!B:B, B1550, MasterSheet!D:D, C1550, MasterSheet!H:H, D1550)</f>
        <v>1</v>
      </c>
      <c r="G1550" s="22">
        <f t="shared" si="97"/>
        <v>11211.2</v>
      </c>
      <c r="H1550" s="26">
        <f>SUMIFS(MasterSheet!K:K, MasterSheet!B:B, B1550, MasterSheet!D:D, C1550, MasterSheet!H:H, D1550)</f>
        <v>1</v>
      </c>
      <c r="I1550" s="26">
        <f t="shared" si="98"/>
        <v>11211.2</v>
      </c>
      <c r="J1550" s="28">
        <f>SUMIFS(MasterSheet!L:L, MasterSheet!B:B, B1550, MasterSheet!D:D, C1550, MasterSheet!H:H, D1550)</f>
        <v>0</v>
      </c>
      <c r="K1550" s="28">
        <f t="shared" si="99"/>
        <v>0</v>
      </c>
      <c r="L1550" s="21" t="str">
        <f>UPPER(VLOOKUP(D1550,MasterSheet!H:U,14,))</f>
        <v>BIOLEGEND</v>
      </c>
    </row>
    <row r="1551" spans="1:12" x14ac:dyDescent="0.25">
      <c r="A1551" s="21" t="str">
        <f t="shared" si="96"/>
        <v>BIOLEGEND</v>
      </c>
      <c r="B1551" s="21" t="str">
        <v>EED117403</v>
      </c>
      <c r="C1551" s="30">
        <v>45864</v>
      </c>
      <c r="D1551" s="21">
        <v>405303</v>
      </c>
      <c r="E1551" s="21">
        <f>_xlfn.XLOOKUP(D1551,MasterSheet!H:H,MasterSheet!F:F)</f>
        <v>23100</v>
      </c>
      <c r="F1551" s="22">
        <f>SUMIFS(MasterSheet!J:J, MasterSheet!B:B, B1551, MasterSheet!D:D, C1551, MasterSheet!H:H, D1551)</f>
        <v>1</v>
      </c>
      <c r="G1551" s="22">
        <f t="shared" si="97"/>
        <v>23100</v>
      </c>
      <c r="H1551" s="26">
        <f>SUMIFS(MasterSheet!K:K, MasterSheet!B:B, B1551, MasterSheet!D:D, C1551, MasterSheet!H:H, D1551)</f>
        <v>1</v>
      </c>
      <c r="I1551" s="26">
        <f t="shared" si="98"/>
        <v>23100</v>
      </c>
      <c r="J1551" s="28">
        <f>SUMIFS(MasterSheet!L:L, MasterSheet!B:B, B1551, MasterSheet!D:D, C1551, MasterSheet!H:H, D1551)</f>
        <v>0</v>
      </c>
      <c r="K1551" s="28">
        <f t="shared" si="99"/>
        <v>0</v>
      </c>
      <c r="L1551" s="21" t="str">
        <f>UPPER(VLOOKUP(D1551,MasterSheet!H:U,14,))</f>
        <v>BIOLEGEND</v>
      </c>
    </row>
    <row r="1552" spans="1:12" x14ac:dyDescent="0.25">
      <c r="A1552" s="21" t="str">
        <f t="shared" si="96"/>
        <v>BIOLEGEND</v>
      </c>
      <c r="B1552" s="21" t="str">
        <v>EED117403</v>
      </c>
      <c r="C1552" s="30">
        <v>45864</v>
      </c>
      <c r="D1552" s="21">
        <v>406602</v>
      </c>
      <c r="E1552" s="21">
        <f>_xlfn.XLOOKUP(D1552,MasterSheet!H:H,MasterSheet!F:F)</f>
        <v>10533.6</v>
      </c>
      <c r="F1552" s="22">
        <f>SUMIFS(MasterSheet!J:J, MasterSheet!B:B, B1552, MasterSheet!D:D, C1552, MasterSheet!H:H, D1552)</f>
        <v>1</v>
      </c>
      <c r="G1552" s="22">
        <f t="shared" si="97"/>
        <v>10533.6</v>
      </c>
      <c r="H1552" s="26">
        <f>SUMIFS(MasterSheet!K:K, MasterSheet!B:B, B1552, MasterSheet!D:D, C1552, MasterSheet!H:H, D1552)</f>
        <v>1</v>
      </c>
      <c r="I1552" s="26">
        <f t="shared" si="98"/>
        <v>10533.6</v>
      </c>
      <c r="J1552" s="28">
        <f>SUMIFS(MasterSheet!L:L, MasterSheet!B:B, B1552, MasterSheet!D:D, C1552, MasterSheet!H:H, D1552)</f>
        <v>0</v>
      </c>
      <c r="K1552" s="28">
        <f t="shared" si="99"/>
        <v>0</v>
      </c>
      <c r="L1552" s="21" t="str">
        <f>UPPER(VLOOKUP(D1552,MasterSheet!H:U,14,))</f>
        <v>BIOLEGEND</v>
      </c>
    </row>
    <row r="1553" spans="1:12" x14ac:dyDescent="0.25">
      <c r="A1553" s="21" t="str">
        <f t="shared" si="96"/>
        <v>BIOLEGEND</v>
      </c>
      <c r="B1553" s="21" t="str">
        <v>EED117403</v>
      </c>
      <c r="C1553" s="30">
        <v>45864</v>
      </c>
      <c r="D1553" s="21">
        <v>406604</v>
      </c>
      <c r="E1553" s="21">
        <f>_xlfn.XLOOKUP(D1553,MasterSheet!H:H,MasterSheet!F:F)</f>
        <v>12689.599999999999</v>
      </c>
      <c r="F1553" s="22">
        <f>SUMIFS(MasterSheet!J:J, MasterSheet!B:B, B1553, MasterSheet!D:D, C1553, MasterSheet!H:H, D1553)</f>
        <v>1</v>
      </c>
      <c r="G1553" s="22">
        <f t="shared" si="97"/>
        <v>12689.599999999999</v>
      </c>
      <c r="H1553" s="26">
        <f>SUMIFS(MasterSheet!K:K, MasterSheet!B:B, B1553, MasterSheet!D:D, C1553, MasterSheet!H:H, D1553)</f>
        <v>1</v>
      </c>
      <c r="I1553" s="26">
        <f t="shared" si="98"/>
        <v>12689.599999999999</v>
      </c>
      <c r="J1553" s="28">
        <f>SUMIFS(MasterSheet!L:L, MasterSheet!B:B, B1553, MasterSheet!D:D, C1553, MasterSheet!H:H, D1553)</f>
        <v>0</v>
      </c>
      <c r="K1553" s="28">
        <f t="shared" si="99"/>
        <v>0</v>
      </c>
      <c r="L1553" s="21" t="str">
        <f>UPPER(VLOOKUP(D1553,MasterSheet!H:U,14,))</f>
        <v>BIOLEGEND</v>
      </c>
    </row>
    <row r="1554" spans="1:12" x14ac:dyDescent="0.25">
      <c r="A1554" s="21" t="str">
        <f t="shared" si="96"/>
        <v>BIOLEGEND</v>
      </c>
      <c r="B1554" s="21" t="str">
        <v>EED117403</v>
      </c>
      <c r="C1554" s="30">
        <v>45864</v>
      </c>
      <c r="D1554" s="21">
        <v>421301</v>
      </c>
      <c r="E1554" s="21">
        <f>_xlfn.XLOOKUP(D1554,MasterSheet!H:H,MasterSheet!F:F)</f>
        <v>2851.2</v>
      </c>
      <c r="F1554" s="22">
        <f>SUMIFS(MasterSheet!J:J, MasterSheet!B:B, B1554, MasterSheet!D:D, C1554, MasterSheet!H:H, D1554)</f>
        <v>1</v>
      </c>
      <c r="G1554" s="22">
        <f t="shared" si="97"/>
        <v>2851.2</v>
      </c>
      <c r="H1554" s="26">
        <f>SUMIFS(MasterSheet!K:K, MasterSheet!B:B, B1554, MasterSheet!D:D, C1554, MasterSheet!H:H, D1554)</f>
        <v>1</v>
      </c>
      <c r="I1554" s="26">
        <f t="shared" si="98"/>
        <v>2851.2</v>
      </c>
      <c r="J1554" s="28">
        <f>SUMIFS(MasterSheet!L:L, MasterSheet!B:B, B1554, MasterSheet!D:D, C1554, MasterSheet!H:H, D1554)</f>
        <v>0</v>
      </c>
      <c r="K1554" s="28">
        <f t="shared" si="99"/>
        <v>0</v>
      </c>
      <c r="L1554" s="21" t="str">
        <f>UPPER(VLOOKUP(D1554,MasterSheet!H:U,14,))</f>
        <v>BIOLEGEND</v>
      </c>
    </row>
    <row r="1555" spans="1:12" x14ac:dyDescent="0.25">
      <c r="A1555" s="21" t="str">
        <f t="shared" si="96"/>
        <v>BIOLEGEND</v>
      </c>
      <c r="B1555" s="21" t="str">
        <v>EED117403</v>
      </c>
      <c r="C1555" s="30">
        <v>45864</v>
      </c>
      <c r="D1555" s="21">
        <v>423114</v>
      </c>
      <c r="E1555" s="21">
        <f>_xlfn.XLOOKUP(D1555,MasterSheet!H:H,MasterSheet!F:F)</f>
        <v>18048.8</v>
      </c>
      <c r="F1555" s="22">
        <f>SUMIFS(MasterSheet!J:J, MasterSheet!B:B, B1555, MasterSheet!D:D, C1555, MasterSheet!H:H, D1555)</f>
        <v>3</v>
      </c>
      <c r="G1555" s="22">
        <f t="shared" si="97"/>
        <v>54146.399999999994</v>
      </c>
      <c r="H1555" s="26">
        <f>SUMIFS(MasterSheet!K:K, MasterSheet!B:B, B1555, MasterSheet!D:D, C1555, MasterSheet!H:H, D1555)</f>
        <v>3</v>
      </c>
      <c r="I1555" s="26">
        <f t="shared" si="98"/>
        <v>54146.399999999994</v>
      </c>
      <c r="J1555" s="28">
        <f>SUMIFS(MasterSheet!L:L, MasterSheet!B:B, B1555, MasterSheet!D:D, C1555, MasterSheet!H:H, D1555)</f>
        <v>0</v>
      </c>
      <c r="K1555" s="28">
        <f t="shared" si="99"/>
        <v>0</v>
      </c>
      <c r="L1555" s="21" t="str">
        <f>UPPER(VLOOKUP(D1555,MasterSheet!H:U,14,))</f>
        <v>BIOLEGEND</v>
      </c>
    </row>
    <row r="1556" spans="1:12" x14ac:dyDescent="0.25">
      <c r="A1556" s="21" t="str">
        <f t="shared" si="96"/>
        <v>BIOLEGEND</v>
      </c>
      <c r="B1556" s="21" t="str">
        <v>EED117403</v>
      </c>
      <c r="C1556" s="30">
        <v>45864</v>
      </c>
      <c r="D1556" s="21">
        <v>423125</v>
      </c>
      <c r="E1556" s="21">
        <f>_xlfn.XLOOKUP(D1556,MasterSheet!H:H,MasterSheet!F:F)</f>
        <v>5482.4</v>
      </c>
      <c r="F1556" s="22">
        <f>SUMIFS(MasterSheet!J:J, MasterSheet!B:B, B1556, MasterSheet!D:D, C1556, MasterSheet!H:H, D1556)</f>
        <v>1</v>
      </c>
      <c r="G1556" s="22">
        <f t="shared" si="97"/>
        <v>5482.4</v>
      </c>
      <c r="H1556" s="26">
        <f>SUMIFS(MasterSheet!K:K, MasterSheet!B:B, B1556, MasterSheet!D:D, C1556, MasterSheet!H:H, D1556)</f>
        <v>1</v>
      </c>
      <c r="I1556" s="26">
        <f t="shared" si="98"/>
        <v>5482.4</v>
      </c>
      <c r="J1556" s="28">
        <f>SUMIFS(MasterSheet!L:L, MasterSheet!B:B, B1556, MasterSheet!D:D, C1556, MasterSheet!H:H, D1556)</f>
        <v>0</v>
      </c>
      <c r="K1556" s="28">
        <f t="shared" si="99"/>
        <v>0</v>
      </c>
      <c r="L1556" s="21" t="str">
        <f>UPPER(VLOOKUP(D1556,MasterSheet!H:U,14,))</f>
        <v>BIOLEGEND</v>
      </c>
    </row>
    <row r="1557" spans="1:12" x14ac:dyDescent="0.25">
      <c r="A1557" s="21" t="str">
        <f t="shared" si="96"/>
        <v>BIOLEGEND</v>
      </c>
      <c r="B1557" s="21" t="str">
        <v>EED117403</v>
      </c>
      <c r="C1557" s="30">
        <v>45864</v>
      </c>
      <c r="D1557" s="21">
        <v>423501</v>
      </c>
      <c r="E1557" s="21">
        <f>_xlfn.XLOOKUP(D1557,MasterSheet!H:H,MasterSheet!F:F)</f>
        <v>2587.1999999999998</v>
      </c>
      <c r="F1557" s="22">
        <f>SUMIFS(MasterSheet!J:J, MasterSheet!B:B, B1557, MasterSheet!D:D, C1557, MasterSheet!H:H, D1557)</f>
        <v>1</v>
      </c>
      <c r="G1557" s="22">
        <f t="shared" si="97"/>
        <v>2587.1999999999998</v>
      </c>
      <c r="H1557" s="26">
        <f>SUMIFS(MasterSheet!K:K, MasterSheet!B:B, B1557, MasterSheet!D:D, C1557, MasterSheet!H:H, D1557)</f>
        <v>1</v>
      </c>
      <c r="I1557" s="26">
        <f t="shared" si="98"/>
        <v>2587.1999999999998</v>
      </c>
      <c r="J1557" s="28">
        <f>SUMIFS(MasterSheet!L:L, MasterSheet!B:B, B1557, MasterSheet!D:D, C1557, MasterSheet!H:H, D1557)</f>
        <v>0</v>
      </c>
      <c r="K1557" s="28">
        <f t="shared" si="99"/>
        <v>0</v>
      </c>
      <c r="L1557" s="21" t="str">
        <f>UPPER(VLOOKUP(D1557,MasterSheet!H:U,14,))</f>
        <v>BIOLEGEND</v>
      </c>
    </row>
    <row r="1558" spans="1:12" x14ac:dyDescent="0.25">
      <c r="A1558" s="21" t="str">
        <f t="shared" si="96"/>
        <v>BIOLEGEND</v>
      </c>
      <c r="B1558" s="21" t="str">
        <v>EED117403</v>
      </c>
      <c r="C1558" s="30">
        <v>45864</v>
      </c>
      <c r="D1558" s="21">
        <v>500302</v>
      </c>
      <c r="E1558" s="21">
        <f>_xlfn.XLOOKUP(D1558,MasterSheet!H:H,MasterSheet!F:F)</f>
        <v>14476</v>
      </c>
      <c r="F1558" s="22">
        <f>SUMIFS(MasterSheet!J:J, MasterSheet!B:B, B1558, MasterSheet!D:D, C1558, MasterSheet!H:H, D1558)</f>
        <v>1</v>
      </c>
      <c r="G1558" s="22">
        <f t="shared" si="97"/>
        <v>14476</v>
      </c>
      <c r="H1558" s="26">
        <f>SUMIFS(MasterSheet!K:K, MasterSheet!B:B, B1558, MasterSheet!D:D, C1558, MasterSheet!H:H, D1558)</f>
        <v>1</v>
      </c>
      <c r="I1558" s="26">
        <f t="shared" si="98"/>
        <v>14476</v>
      </c>
      <c r="J1558" s="28">
        <f>SUMIFS(MasterSheet!L:L, MasterSheet!B:B, B1558, MasterSheet!D:D, C1558, MasterSheet!H:H, D1558)</f>
        <v>0</v>
      </c>
      <c r="K1558" s="28">
        <f t="shared" si="99"/>
        <v>0</v>
      </c>
      <c r="L1558" s="21" t="str">
        <f>UPPER(VLOOKUP(D1558,MasterSheet!H:U,14,))</f>
        <v>BIOLEGEND</v>
      </c>
    </row>
    <row r="1559" spans="1:12" x14ac:dyDescent="0.25">
      <c r="A1559" s="21" t="str">
        <f t="shared" si="96"/>
        <v>BIOLEGEND</v>
      </c>
      <c r="B1559" s="21" t="str">
        <v>EED117403</v>
      </c>
      <c r="C1559" s="30">
        <v>45864</v>
      </c>
      <c r="D1559" s="21">
        <v>502802</v>
      </c>
      <c r="E1559" s="21">
        <f>_xlfn.XLOOKUP(D1559,MasterSheet!H:H,MasterSheet!F:F)</f>
        <v>14476</v>
      </c>
      <c r="F1559" s="22">
        <f>SUMIFS(MasterSheet!J:J, MasterSheet!B:B, B1559, MasterSheet!D:D, C1559, MasterSheet!H:H, D1559)</f>
        <v>1</v>
      </c>
      <c r="G1559" s="22">
        <f t="shared" si="97"/>
        <v>14476</v>
      </c>
      <c r="H1559" s="26">
        <f>SUMIFS(MasterSheet!K:K, MasterSheet!B:B, B1559, MasterSheet!D:D, C1559, MasterSheet!H:H, D1559)</f>
        <v>1</v>
      </c>
      <c r="I1559" s="26">
        <f t="shared" si="98"/>
        <v>14476</v>
      </c>
      <c r="J1559" s="28">
        <f>SUMIFS(MasterSheet!L:L, MasterSheet!B:B, B1559, MasterSheet!D:D, C1559, MasterSheet!H:H, D1559)</f>
        <v>0</v>
      </c>
      <c r="K1559" s="28">
        <f t="shared" si="99"/>
        <v>0</v>
      </c>
      <c r="L1559" s="21" t="str">
        <f>UPPER(VLOOKUP(D1559,MasterSheet!H:U,14,))</f>
        <v>BIOLEGEND</v>
      </c>
    </row>
    <row r="1560" spans="1:12" x14ac:dyDescent="0.25">
      <c r="A1560" s="21" t="str">
        <f t="shared" si="96"/>
        <v>BIOLEGEND</v>
      </c>
      <c r="B1560" s="21" t="str">
        <v>EED117403</v>
      </c>
      <c r="C1560" s="30">
        <v>45864</v>
      </c>
      <c r="D1560" s="21">
        <v>502912</v>
      </c>
      <c r="E1560" s="21">
        <f>_xlfn.XLOOKUP(D1560,MasterSheet!H:H,MasterSheet!F:F)</f>
        <v>14731.2</v>
      </c>
      <c r="F1560" s="22">
        <f>SUMIFS(MasterSheet!J:J, MasterSheet!B:B, B1560, MasterSheet!D:D, C1560, MasterSheet!H:H, D1560)</f>
        <v>1</v>
      </c>
      <c r="G1560" s="22">
        <f t="shared" si="97"/>
        <v>14731.2</v>
      </c>
      <c r="H1560" s="26">
        <f>SUMIFS(MasterSheet!K:K, MasterSheet!B:B, B1560, MasterSheet!D:D, C1560, MasterSheet!H:H, D1560)</f>
        <v>1</v>
      </c>
      <c r="I1560" s="26">
        <f t="shared" si="98"/>
        <v>14731.2</v>
      </c>
      <c r="J1560" s="28">
        <f>SUMIFS(MasterSheet!L:L, MasterSheet!B:B, B1560, MasterSheet!D:D, C1560, MasterSheet!H:H, D1560)</f>
        <v>0</v>
      </c>
      <c r="K1560" s="28">
        <f t="shared" si="99"/>
        <v>0</v>
      </c>
      <c r="L1560" s="21" t="str">
        <f>UPPER(VLOOKUP(D1560,MasterSheet!H:U,14,))</f>
        <v>BIOLEGEND</v>
      </c>
    </row>
    <row r="1561" spans="1:12" x14ac:dyDescent="0.25">
      <c r="A1561" s="21" t="str">
        <f t="shared" si="96"/>
        <v>BIOLEGEND</v>
      </c>
      <c r="B1561" s="21" t="str">
        <v>EED117403</v>
      </c>
      <c r="C1561" s="30">
        <v>45864</v>
      </c>
      <c r="D1561" s="21">
        <v>505806</v>
      </c>
      <c r="E1561" s="21">
        <f>_xlfn.XLOOKUP(D1561,MasterSheet!H:H,MasterSheet!F:F)</f>
        <v>6098.4</v>
      </c>
      <c r="F1561" s="22">
        <f>SUMIFS(MasterSheet!J:J, MasterSheet!B:B, B1561, MasterSheet!D:D, C1561, MasterSheet!H:H, D1561)</f>
        <v>2</v>
      </c>
      <c r="G1561" s="22">
        <f t="shared" si="97"/>
        <v>12196.8</v>
      </c>
      <c r="H1561" s="26">
        <f>SUMIFS(MasterSheet!K:K, MasterSheet!B:B, B1561, MasterSheet!D:D, C1561, MasterSheet!H:H, D1561)</f>
        <v>2</v>
      </c>
      <c r="I1561" s="26">
        <f t="shared" si="98"/>
        <v>12196.8</v>
      </c>
      <c r="J1561" s="28">
        <f>SUMIFS(MasterSheet!L:L, MasterSheet!B:B, B1561, MasterSheet!D:D, C1561, MasterSheet!H:H, D1561)</f>
        <v>0</v>
      </c>
      <c r="K1561" s="28">
        <f t="shared" si="99"/>
        <v>0</v>
      </c>
      <c r="L1561" s="21" t="str">
        <f>UPPER(VLOOKUP(D1561,MasterSheet!H:U,14,))</f>
        <v>BIOLEGEND</v>
      </c>
    </row>
    <row r="1562" spans="1:12" x14ac:dyDescent="0.25">
      <c r="A1562" s="21" t="str">
        <f t="shared" si="96"/>
        <v>BIOLEGEND</v>
      </c>
      <c r="B1562" s="21" t="str">
        <v>EED117403</v>
      </c>
      <c r="C1562" s="30">
        <v>45864</v>
      </c>
      <c r="D1562" s="21">
        <v>506515</v>
      </c>
      <c r="E1562" s="21">
        <f>_xlfn.XLOOKUP(D1562,MasterSheet!H:H,MasterSheet!F:F)</f>
        <v>7761.6</v>
      </c>
      <c r="F1562" s="22">
        <f>SUMIFS(MasterSheet!J:J, MasterSheet!B:B, B1562, MasterSheet!D:D, C1562, MasterSheet!H:H, D1562)</f>
        <v>1</v>
      </c>
      <c r="G1562" s="22">
        <f t="shared" si="97"/>
        <v>7761.6</v>
      </c>
      <c r="H1562" s="26">
        <f>SUMIFS(MasterSheet!K:K, MasterSheet!B:B, B1562, MasterSheet!D:D, C1562, MasterSheet!H:H, D1562)</f>
        <v>1</v>
      </c>
      <c r="I1562" s="26">
        <f t="shared" si="98"/>
        <v>7761.6</v>
      </c>
      <c r="J1562" s="28">
        <f>SUMIFS(MasterSheet!L:L, MasterSheet!B:B, B1562, MasterSheet!D:D, C1562, MasterSheet!H:H, D1562)</f>
        <v>0</v>
      </c>
      <c r="K1562" s="28">
        <f t="shared" si="99"/>
        <v>0</v>
      </c>
      <c r="L1562" s="21" t="str">
        <f>UPPER(VLOOKUP(D1562,MasterSheet!H:U,14,))</f>
        <v>BIOLEGEND</v>
      </c>
    </row>
    <row r="1563" spans="1:12" x14ac:dyDescent="0.25">
      <c r="A1563" s="21" t="str">
        <f t="shared" si="96"/>
        <v>BIOLEGEND</v>
      </c>
      <c r="B1563" s="21" t="str">
        <v>EED117403</v>
      </c>
      <c r="C1563" s="30">
        <v>45864</v>
      </c>
      <c r="D1563" s="21">
        <v>515406</v>
      </c>
      <c r="E1563" s="21">
        <f>_xlfn.XLOOKUP(D1563,MasterSheet!H:H,MasterSheet!F:F)</f>
        <v>22422.400000000001</v>
      </c>
      <c r="F1563" s="22">
        <f>SUMIFS(MasterSheet!J:J, MasterSheet!B:B, B1563, MasterSheet!D:D, C1563, MasterSheet!H:H, D1563)</f>
        <v>2</v>
      </c>
      <c r="G1563" s="22">
        <f t="shared" si="97"/>
        <v>44844.800000000003</v>
      </c>
      <c r="H1563" s="26">
        <f>SUMIFS(MasterSheet!K:K, MasterSheet!B:B, B1563, MasterSheet!D:D, C1563, MasterSheet!H:H, D1563)</f>
        <v>2</v>
      </c>
      <c r="I1563" s="26">
        <f t="shared" si="98"/>
        <v>44844.800000000003</v>
      </c>
      <c r="J1563" s="28">
        <f>SUMIFS(MasterSheet!L:L, MasterSheet!B:B, B1563, MasterSheet!D:D, C1563, MasterSheet!H:H, D1563)</f>
        <v>0</v>
      </c>
      <c r="K1563" s="28">
        <f t="shared" si="99"/>
        <v>0</v>
      </c>
      <c r="L1563" s="21" t="str">
        <f>UPPER(VLOOKUP(D1563,MasterSheet!H:U,14,))</f>
        <v>BIOLEGEND</v>
      </c>
    </row>
    <row r="1564" spans="1:12" x14ac:dyDescent="0.25">
      <c r="A1564" s="21" t="str">
        <f t="shared" si="96"/>
        <v>BIOLEGEND</v>
      </c>
      <c r="B1564" s="21" t="str">
        <v>EED117403</v>
      </c>
      <c r="C1564" s="30">
        <v>45864</v>
      </c>
      <c r="D1564" s="21">
        <v>519503</v>
      </c>
      <c r="E1564" s="21">
        <f>_xlfn.XLOOKUP(D1564,MasterSheet!H:H,MasterSheet!F:F)</f>
        <v>9424.7999999999993</v>
      </c>
      <c r="F1564" s="22">
        <f>SUMIFS(MasterSheet!J:J, MasterSheet!B:B, B1564, MasterSheet!D:D, C1564, MasterSheet!H:H, D1564)</f>
        <v>1</v>
      </c>
      <c r="G1564" s="22">
        <f t="shared" si="97"/>
        <v>9424.7999999999993</v>
      </c>
      <c r="H1564" s="26">
        <f>SUMIFS(MasterSheet!K:K, MasterSheet!B:B, B1564, MasterSheet!D:D, C1564, MasterSheet!H:H, D1564)</f>
        <v>1</v>
      </c>
      <c r="I1564" s="26">
        <f t="shared" si="98"/>
        <v>9424.7999999999993</v>
      </c>
      <c r="J1564" s="28">
        <f>SUMIFS(MasterSheet!L:L, MasterSheet!B:B, B1564, MasterSheet!D:D, C1564, MasterSheet!H:H, D1564)</f>
        <v>0</v>
      </c>
      <c r="K1564" s="28">
        <f t="shared" si="99"/>
        <v>0</v>
      </c>
      <c r="L1564" s="21" t="str">
        <f>UPPER(VLOOKUP(D1564,MasterSheet!H:U,14,))</f>
        <v>BIOLEGEND</v>
      </c>
    </row>
    <row r="1565" spans="1:12" x14ac:dyDescent="0.25">
      <c r="A1565" s="21" t="str">
        <f t="shared" si="96"/>
        <v>BIOLEGEND</v>
      </c>
      <c r="B1565" s="21" t="str">
        <v>EED117403</v>
      </c>
      <c r="C1565" s="30">
        <v>45864</v>
      </c>
      <c r="D1565" s="21">
        <v>572902</v>
      </c>
      <c r="E1565" s="21">
        <f>_xlfn.XLOOKUP(D1565,MasterSheet!H:H,MasterSheet!F:F)</f>
        <v>9055.2000000000007</v>
      </c>
      <c r="F1565" s="22">
        <f>SUMIFS(MasterSheet!J:J, MasterSheet!B:B, B1565, MasterSheet!D:D, C1565, MasterSheet!H:H, D1565)</f>
        <v>4</v>
      </c>
      <c r="G1565" s="22">
        <f t="shared" si="97"/>
        <v>36220.800000000003</v>
      </c>
      <c r="H1565" s="26">
        <f>SUMIFS(MasterSheet!K:K, MasterSheet!B:B, B1565, MasterSheet!D:D, C1565, MasterSheet!H:H, D1565)</f>
        <v>4</v>
      </c>
      <c r="I1565" s="26">
        <f t="shared" si="98"/>
        <v>36220.800000000003</v>
      </c>
      <c r="J1565" s="28">
        <f>SUMIFS(MasterSheet!L:L, MasterSheet!B:B, B1565, MasterSheet!D:D, C1565, MasterSheet!H:H, D1565)</f>
        <v>0</v>
      </c>
      <c r="K1565" s="28">
        <f t="shared" si="99"/>
        <v>0</v>
      </c>
      <c r="L1565" s="21" t="str">
        <f>UPPER(VLOOKUP(D1565,MasterSheet!H:U,14,))</f>
        <v>BIOLEGEND</v>
      </c>
    </row>
    <row r="1566" spans="1:12" x14ac:dyDescent="0.25">
      <c r="A1566" s="21" t="str">
        <f t="shared" si="96"/>
        <v>BIOLEGEND</v>
      </c>
      <c r="B1566" s="21" t="str">
        <v>EED117403</v>
      </c>
      <c r="C1566" s="30">
        <v>45864</v>
      </c>
      <c r="D1566" s="21">
        <v>572903</v>
      </c>
      <c r="E1566" s="21">
        <f>_xlfn.XLOOKUP(D1566,MasterSheet!H:H,MasterSheet!F:F)</f>
        <v>15584.8</v>
      </c>
      <c r="F1566" s="22">
        <f>SUMIFS(MasterSheet!J:J, MasterSheet!B:B, B1566, MasterSheet!D:D, C1566, MasterSheet!H:H, D1566)</f>
        <v>1</v>
      </c>
      <c r="G1566" s="22">
        <f t="shared" si="97"/>
        <v>15584.8</v>
      </c>
      <c r="H1566" s="26">
        <f>SUMIFS(MasterSheet!K:K, MasterSheet!B:B, B1566, MasterSheet!D:D, C1566, MasterSheet!H:H, D1566)</f>
        <v>1</v>
      </c>
      <c r="I1566" s="26">
        <f t="shared" si="98"/>
        <v>15584.8</v>
      </c>
      <c r="J1566" s="28">
        <f>SUMIFS(MasterSheet!L:L, MasterSheet!B:B, B1566, MasterSheet!D:D, C1566, MasterSheet!H:H, D1566)</f>
        <v>0</v>
      </c>
      <c r="K1566" s="28">
        <f t="shared" si="99"/>
        <v>0</v>
      </c>
      <c r="L1566" s="21" t="str">
        <f>UPPER(VLOOKUP(D1566,MasterSheet!H:U,14,))</f>
        <v>BIOLEGEND</v>
      </c>
    </row>
    <row r="1567" spans="1:12" x14ac:dyDescent="0.25">
      <c r="A1567" s="21" t="str">
        <f t="shared" si="96"/>
        <v>BIOLEGEND</v>
      </c>
      <c r="B1567" s="21" t="str">
        <v>EED117403</v>
      </c>
      <c r="C1567" s="30">
        <v>45864</v>
      </c>
      <c r="D1567" s="21">
        <v>574804</v>
      </c>
      <c r="E1567" s="21">
        <f>_xlfn.XLOOKUP(D1567,MasterSheet!H:H,MasterSheet!F:F)</f>
        <v>12689.599999999999</v>
      </c>
      <c r="F1567" s="22">
        <f>SUMIFS(MasterSheet!J:J, MasterSheet!B:B, B1567, MasterSheet!D:D, C1567, MasterSheet!H:H, D1567)</f>
        <v>1</v>
      </c>
      <c r="G1567" s="22">
        <f t="shared" si="97"/>
        <v>12689.599999999999</v>
      </c>
      <c r="H1567" s="26">
        <f>SUMIFS(MasterSheet!K:K, MasterSheet!B:B, B1567, MasterSheet!D:D, C1567, MasterSheet!H:H, D1567)</f>
        <v>1</v>
      </c>
      <c r="I1567" s="26">
        <f t="shared" si="98"/>
        <v>12689.599999999999</v>
      </c>
      <c r="J1567" s="28">
        <f>SUMIFS(MasterSheet!L:L, MasterSheet!B:B, B1567, MasterSheet!D:D, C1567, MasterSheet!H:H, D1567)</f>
        <v>0</v>
      </c>
      <c r="K1567" s="28">
        <f t="shared" si="99"/>
        <v>0</v>
      </c>
      <c r="L1567" s="21" t="str">
        <f>UPPER(VLOOKUP(D1567,MasterSheet!H:U,14,))</f>
        <v>BIOLEGEND</v>
      </c>
    </row>
    <row r="1568" spans="1:12" x14ac:dyDescent="0.25">
      <c r="A1568" s="21" t="str">
        <f t="shared" si="96"/>
        <v>BIOLEGEND</v>
      </c>
      <c r="B1568" s="21" t="str">
        <v>EED117403</v>
      </c>
      <c r="C1568" s="30">
        <v>45864</v>
      </c>
      <c r="D1568" s="21">
        <v>589002</v>
      </c>
      <c r="E1568" s="21">
        <f>_xlfn.XLOOKUP(D1568,MasterSheet!H:H,MasterSheet!F:F)</f>
        <v>17054.400000000001</v>
      </c>
      <c r="F1568" s="22">
        <f>SUMIFS(MasterSheet!J:J, MasterSheet!B:B, B1568, MasterSheet!D:D, C1568, MasterSheet!H:H, D1568)</f>
        <v>1</v>
      </c>
      <c r="G1568" s="22">
        <f t="shared" si="97"/>
        <v>17054.400000000001</v>
      </c>
      <c r="H1568" s="26">
        <f>SUMIFS(MasterSheet!K:K, MasterSheet!B:B, B1568, MasterSheet!D:D, C1568, MasterSheet!H:H, D1568)</f>
        <v>1</v>
      </c>
      <c r="I1568" s="26">
        <f t="shared" si="98"/>
        <v>17054.400000000001</v>
      </c>
      <c r="J1568" s="28">
        <f>SUMIFS(MasterSheet!L:L, MasterSheet!B:B, B1568, MasterSheet!D:D, C1568, MasterSheet!H:H, D1568)</f>
        <v>0</v>
      </c>
      <c r="K1568" s="28">
        <f t="shared" si="99"/>
        <v>0</v>
      </c>
      <c r="L1568" s="21" t="str">
        <f>UPPER(VLOOKUP(D1568,MasterSheet!H:U,14,))</f>
        <v>BIOLEGEND</v>
      </c>
    </row>
    <row r="1569" spans="1:12" x14ac:dyDescent="0.25">
      <c r="A1569" s="21" t="str">
        <f t="shared" si="96"/>
        <v>BIOLEGEND</v>
      </c>
      <c r="B1569" s="21" t="str">
        <v>EED117403</v>
      </c>
      <c r="C1569" s="30">
        <v>45864</v>
      </c>
      <c r="D1569" s="21">
        <v>740868</v>
      </c>
      <c r="E1569" s="21">
        <f>_xlfn.XLOOKUP(D1569,MasterSheet!H:H,MasterSheet!F:F)</f>
        <v>18110.400000000001</v>
      </c>
      <c r="F1569" s="22">
        <f>SUMIFS(MasterSheet!J:J, MasterSheet!B:B, B1569, MasterSheet!D:D, C1569, MasterSheet!H:H, D1569)</f>
        <v>1</v>
      </c>
      <c r="G1569" s="22">
        <f t="shared" si="97"/>
        <v>18110.400000000001</v>
      </c>
      <c r="H1569" s="26">
        <f>SUMIFS(MasterSheet!K:K, MasterSheet!B:B, B1569, MasterSheet!D:D, C1569, MasterSheet!H:H, D1569)</f>
        <v>1</v>
      </c>
      <c r="I1569" s="26">
        <f t="shared" si="98"/>
        <v>18110.400000000001</v>
      </c>
      <c r="J1569" s="28">
        <f>SUMIFS(MasterSheet!L:L, MasterSheet!B:B, B1569, MasterSheet!D:D, C1569, MasterSheet!H:H, D1569)</f>
        <v>0</v>
      </c>
      <c r="K1569" s="28">
        <f t="shared" si="99"/>
        <v>0</v>
      </c>
      <c r="L1569" s="21" t="str">
        <f>UPPER(VLOOKUP(D1569,MasterSheet!H:U,14,))</f>
        <v>BIOLEGEND</v>
      </c>
    </row>
    <row r="1570" spans="1:12" x14ac:dyDescent="0.25">
      <c r="A1570" s="21" t="str">
        <f t="shared" si="96"/>
        <v>BIOLEGEND</v>
      </c>
      <c r="B1570" s="21" t="str">
        <v>EED117403</v>
      </c>
      <c r="C1570" s="30">
        <v>45864</v>
      </c>
      <c r="D1570" s="21">
        <v>740869</v>
      </c>
      <c r="E1570" s="21">
        <f>_xlfn.XLOOKUP(D1570,MasterSheet!H:H,MasterSheet!F:F)</f>
        <v>3634.3999999999996</v>
      </c>
      <c r="F1570" s="22">
        <f>SUMIFS(MasterSheet!J:J, MasterSheet!B:B, B1570, MasterSheet!D:D, C1570, MasterSheet!H:H, D1570)</f>
        <v>1</v>
      </c>
      <c r="G1570" s="22">
        <f t="shared" si="97"/>
        <v>3634.3999999999996</v>
      </c>
      <c r="H1570" s="26">
        <f>SUMIFS(MasterSheet!K:K, MasterSheet!B:B, B1570, MasterSheet!D:D, C1570, MasterSheet!H:H, D1570)</f>
        <v>1</v>
      </c>
      <c r="I1570" s="26">
        <f t="shared" si="98"/>
        <v>3634.3999999999996</v>
      </c>
      <c r="J1570" s="28">
        <f>SUMIFS(MasterSheet!L:L, MasterSheet!B:B, B1570, MasterSheet!D:D, C1570, MasterSheet!H:H, D1570)</f>
        <v>0</v>
      </c>
      <c r="K1570" s="28">
        <f t="shared" si="99"/>
        <v>0</v>
      </c>
      <c r="L1570" s="21" t="str">
        <f>UPPER(VLOOKUP(D1570,MasterSheet!H:U,14,))</f>
        <v>BIOLEGEND</v>
      </c>
    </row>
    <row r="1571" spans="1:12" x14ac:dyDescent="0.25">
      <c r="A1571" s="21" t="str">
        <f t="shared" si="96"/>
        <v>BIOLEGEND</v>
      </c>
      <c r="B1571" s="21" t="str">
        <v>EED117403</v>
      </c>
      <c r="C1571" s="30">
        <v>45864</v>
      </c>
      <c r="D1571" s="21">
        <v>740870</v>
      </c>
      <c r="E1571" s="21">
        <f>_xlfn.XLOOKUP(D1571,MasterSheet!H:H,MasterSheet!F:F)</f>
        <v>7268.7999999999993</v>
      </c>
      <c r="F1571" s="22">
        <f>SUMIFS(MasterSheet!J:J, MasterSheet!B:B, B1571, MasterSheet!D:D, C1571, MasterSheet!H:H, D1571)</f>
        <v>1</v>
      </c>
      <c r="G1571" s="22">
        <f t="shared" si="97"/>
        <v>7268.7999999999993</v>
      </c>
      <c r="H1571" s="26">
        <f>SUMIFS(MasterSheet!K:K, MasterSheet!B:B, B1571, MasterSheet!D:D, C1571, MasterSheet!H:H, D1571)</f>
        <v>1</v>
      </c>
      <c r="I1571" s="26">
        <f t="shared" si="98"/>
        <v>7268.7999999999993</v>
      </c>
      <c r="J1571" s="28">
        <f>SUMIFS(MasterSheet!L:L, MasterSheet!B:B, B1571, MasterSheet!D:D, C1571, MasterSheet!H:H, D1571)</f>
        <v>0</v>
      </c>
      <c r="K1571" s="28">
        <f t="shared" si="99"/>
        <v>0</v>
      </c>
      <c r="L1571" s="21" t="str">
        <f>UPPER(VLOOKUP(D1571,MasterSheet!H:U,14,))</f>
        <v>BIOLEGEND</v>
      </c>
    </row>
    <row r="1572" spans="1:12" x14ac:dyDescent="0.25">
      <c r="A1572" s="21" t="str">
        <f t="shared" si="96"/>
        <v>BIOLEGEND</v>
      </c>
      <c r="B1572" s="21" t="str">
        <v>EED117403</v>
      </c>
      <c r="C1572" s="30">
        <v>45864</v>
      </c>
      <c r="D1572" s="21">
        <v>740981</v>
      </c>
      <c r="E1572" s="21">
        <f>_xlfn.XLOOKUP(D1572,MasterSheet!H:H,MasterSheet!F:F)</f>
        <v>7268.7999999999993</v>
      </c>
      <c r="F1572" s="22">
        <f>SUMIFS(MasterSheet!J:J, MasterSheet!B:B, B1572, MasterSheet!D:D, C1572, MasterSheet!H:H, D1572)</f>
        <v>1</v>
      </c>
      <c r="G1572" s="22">
        <f t="shared" si="97"/>
        <v>7268.7999999999993</v>
      </c>
      <c r="H1572" s="26">
        <f>SUMIFS(MasterSheet!K:K, MasterSheet!B:B, B1572, MasterSheet!D:D, C1572, MasterSheet!H:H, D1572)</f>
        <v>1</v>
      </c>
      <c r="I1572" s="26">
        <f t="shared" si="98"/>
        <v>7268.7999999999993</v>
      </c>
      <c r="J1572" s="28">
        <f>SUMIFS(MasterSheet!L:L, MasterSheet!B:B, B1572, MasterSheet!D:D, C1572, MasterSheet!H:H, D1572)</f>
        <v>0</v>
      </c>
      <c r="K1572" s="28">
        <f t="shared" si="99"/>
        <v>0</v>
      </c>
      <c r="L1572" s="21" t="str">
        <f>UPPER(VLOOKUP(D1572,MasterSheet!H:U,14,))</f>
        <v>BIOLEGEND</v>
      </c>
    </row>
    <row r="1573" spans="1:12" x14ac:dyDescent="0.25">
      <c r="A1573" s="21" t="str">
        <f t="shared" si="96"/>
        <v>BIOLEGEND</v>
      </c>
      <c r="B1573" s="21" t="str">
        <v>EED117403</v>
      </c>
      <c r="C1573" s="30">
        <v>45864</v>
      </c>
      <c r="D1573" s="21">
        <v>741094</v>
      </c>
      <c r="E1573" s="21">
        <f>_xlfn.XLOOKUP(D1573,MasterSheet!H:H,MasterSheet!F:F)</f>
        <v>18110.400000000001</v>
      </c>
      <c r="F1573" s="22">
        <f>SUMIFS(MasterSheet!J:J, MasterSheet!B:B, B1573, MasterSheet!D:D, C1573, MasterSheet!H:H, D1573)</f>
        <v>1</v>
      </c>
      <c r="G1573" s="22">
        <f t="shared" si="97"/>
        <v>18110.400000000001</v>
      </c>
      <c r="H1573" s="26">
        <f>SUMIFS(MasterSheet!K:K, MasterSheet!B:B, B1573, MasterSheet!D:D, C1573, MasterSheet!H:H, D1573)</f>
        <v>1</v>
      </c>
      <c r="I1573" s="26">
        <f t="shared" si="98"/>
        <v>18110.400000000001</v>
      </c>
      <c r="J1573" s="28">
        <f>SUMIFS(MasterSheet!L:L, MasterSheet!B:B, B1573, MasterSheet!D:D, C1573, MasterSheet!H:H, D1573)</f>
        <v>0</v>
      </c>
      <c r="K1573" s="28">
        <f t="shared" si="99"/>
        <v>0</v>
      </c>
      <c r="L1573" s="21" t="str">
        <f>UPPER(VLOOKUP(D1573,MasterSheet!H:U,14,))</f>
        <v>BIOLEGEND</v>
      </c>
    </row>
    <row r="1574" spans="1:12" x14ac:dyDescent="0.25">
      <c r="A1574" s="21" t="str">
        <f t="shared" si="96"/>
        <v>BIOLEGEND</v>
      </c>
      <c r="B1574" s="21" t="str">
        <v>EED117403</v>
      </c>
      <c r="C1574" s="30">
        <v>45864</v>
      </c>
      <c r="D1574" s="21">
        <v>741095</v>
      </c>
      <c r="E1574" s="21">
        <f>_xlfn.XLOOKUP(D1574,MasterSheet!H:H,MasterSheet!F:F)</f>
        <v>3634.3999999999996</v>
      </c>
      <c r="F1574" s="22">
        <f>SUMIFS(MasterSheet!J:J, MasterSheet!B:B, B1574, MasterSheet!D:D, C1574, MasterSheet!H:H, D1574)</f>
        <v>1</v>
      </c>
      <c r="G1574" s="22">
        <f t="shared" si="97"/>
        <v>3634.3999999999996</v>
      </c>
      <c r="H1574" s="26">
        <f>SUMIFS(MasterSheet!K:K, MasterSheet!B:B, B1574, MasterSheet!D:D, C1574, MasterSheet!H:H, D1574)</f>
        <v>1</v>
      </c>
      <c r="I1574" s="26">
        <f t="shared" si="98"/>
        <v>3634.3999999999996</v>
      </c>
      <c r="J1574" s="28">
        <f>SUMIFS(MasterSheet!L:L, MasterSheet!B:B, B1574, MasterSheet!D:D, C1574, MasterSheet!H:H, D1574)</f>
        <v>0</v>
      </c>
      <c r="K1574" s="28">
        <f t="shared" si="99"/>
        <v>0</v>
      </c>
      <c r="L1574" s="21" t="str">
        <f>UPPER(VLOOKUP(D1574,MasterSheet!H:U,14,))</f>
        <v>BIOLEGEND</v>
      </c>
    </row>
    <row r="1575" spans="1:12" x14ac:dyDescent="0.25">
      <c r="A1575" s="21" t="str">
        <f t="shared" si="96"/>
        <v>BIOLEGEND</v>
      </c>
      <c r="B1575" s="21" t="str">
        <v>EED117403</v>
      </c>
      <c r="C1575" s="30">
        <v>45864</v>
      </c>
      <c r="D1575" s="21">
        <v>741110</v>
      </c>
      <c r="E1575" s="21">
        <f>_xlfn.XLOOKUP(D1575,MasterSheet!H:H,MasterSheet!F:F)</f>
        <v>7268.7999999999993</v>
      </c>
      <c r="F1575" s="22">
        <f>SUMIFS(MasterSheet!J:J, MasterSheet!B:B, B1575, MasterSheet!D:D, C1575, MasterSheet!H:H, D1575)</f>
        <v>1</v>
      </c>
      <c r="G1575" s="22">
        <f t="shared" si="97"/>
        <v>7268.7999999999993</v>
      </c>
      <c r="H1575" s="26">
        <f>SUMIFS(MasterSheet!K:K, MasterSheet!B:B, B1575, MasterSheet!D:D, C1575, MasterSheet!H:H, D1575)</f>
        <v>1</v>
      </c>
      <c r="I1575" s="26">
        <f t="shared" si="98"/>
        <v>7268.7999999999993</v>
      </c>
      <c r="J1575" s="28">
        <f>SUMIFS(MasterSheet!L:L, MasterSheet!B:B, B1575, MasterSheet!D:D, C1575, MasterSheet!H:H, D1575)</f>
        <v>0</v>
      </c>
      <c r="K1575" s="28">
        <f t="shared" si="99"/>
        <v>0</v>
      </c>
      <c r="L1575" s="21" t="str">
        <f>UPPER(VLOOKUP(D1575,MasterSheet!H:U,14,))</f>
        <v>BIOLEGEND</v>
      </c>
    </row>
    <row r="1576" spans="1:12" x14ac:dyDescent="0.25">
      <c r="A1576" s="21" t="str">
        <f t="shared" si="96"/>
        <v>BIOLEGEND</v>
      </c>
      <c r="B1576" s="21" t="str">
        <v>EED117403</v>
      </c>
      <c r="C1576" s="30">
        <v>45864</v>
      </c>
      <c r="D1576" s="21">
        <v>741121</v>
      </c>
      <c r="E1576" s="21">
        <f>_xlfn.XLOOKUP(D1576,MasterSheet!H:H,MasterSheet!F:F)</f>
        <v>7268.7999999999993</v>
      </c>
      <c r="F1576" s="22">
        <f>SUMIFS(MasterSheet!J:J, MasterSheet!B:B, B1576, MasterSheet!D:D, C1576, MasterSheet!H:H, D1576)</f>
        <v>1</v>
      </c>
      <c r="G1576" s="22">
        <f t="shared" si="97"/>
        <v>7268.7999999999993</v>
      </c>
      <c r="H1576" s="26">
        <f>SUMIFS(MasterSheet!K:K, MasterSheet!B:B, B1576, MasterSheet!D:D, C1576, MasterSheet!H:H, D1576)</f>
        <v>1</v>
      </c>
      <c r="I1576" s="26">
        <f t="shared" si="98"/>
        <v>7268.7999999999993</v>
      </c>
      <c r="J1576" s="28">
        <f>SUMIFS(MasterSheet!L:L, MasterSheet!B:B, B1576, MasterSheet!D:D, C1576, MasterSheet!H:H, D1576)</f>
        <v>0</v>
      </c>
      <c r="K1576" s="28">
        <f t="shared" si="99"/>
        <v>0</v>
      </c>
      <c r="L1576" s="21" t="str">
        <f>UPPER(VLOOKUP(D1576,MasterSheet!H:U,14,))</f>
        <v>BIOLEGEND</v>
      </c>
    </row>
    <row r="1577" spans="1:12" x14ac:dyDescent="0.25">
      <c r="A1577" s="21" t="str">
        <f t="shared" si="96"/>
        <v>CYTOSKELETON</v>
      </c>
      <c r="B1577" s="21">
        <v>20335</v>
      </c>
      <c r="C1577" s="30">
        <v>45864</v>
      </c>
      <c r="D1577" s="21" t="str">
        <v>CY-SC001</v>
      </c>
      <c r="E1577" s="21">
        <f>_xlfn.XLOOKUP(D1577,MasterSheet!H:H,MasterSheet!F:F)</f>
        <v>45742.399999999994</v>
      </c>
      <c r="F1577" s="22">
        <f>SUMIFS(MasterSheet!J:J, MasterSheet!B:B, B1577, MasterSheet!D:D, C1577, MasterSheet!H:H, D1577)</f>
        <v>1</v>
      </c>
      <c r="G1577" s="22">
        <f t="shared" si="97"/>
        <v>45742.399999999994</v>
      </c>
      <c r="H1577" s="26">
        <f>SUMIFS(MasterSheet!K:K, MasterSheet!B:B, B1577, MasterSheet!D:D, C1577, MasterSheet!H:H, D1577)</f>
        <v>1</v>
      </c>
      <c r="I1577" s="26">
        <f t="shared" si="98"/>
        <v>45742.399999999994</v>
      </c>
      <c r="J1577" s="28">
        <f>SUMIFS(MasterSheet!L:L, MasterSheet!B:B, B1577, MasterSheet!D:D, C1577, MasterSheet!H:H, D1577)</f>
        <v>0</v>
      </c>
      <c r="K1577" s="28">
        <f t="shared" si="99"/>
        <v>0</v>
      </c>
      <c r="L1577" s="21" t="str">
        <f>UPPER(VLOOKUP(D1577,MasterSheet!H:U,14,))</f>
        <v>CYTOSKELETON</v>
      </c>
    </row>
    <row r="1578" spans="1:12" x14ac:dyDescent="0.25">
      <c r="A1578" s="21" t="str">
        <f t="shared" si="96"/>
        <v>BETHYL</v>
      </c>
      <c r="B1578" s="21">
        <v>90230165</v>
      </c>
      <c r="C1578" s="30">
        <v>45866</v>
      </c>
      <c r="D1578" s="21" t="str">
        <v>A80-104P</v>
      </c>
      <c r="E1578" s="21">
        <f>_xlfn.XLOOKUP(D1578,MasterSheet!H:H,MasterSheet!F:F)</f>
        <v>10225.6</v>
      </c>
      <c r="F1578" s="22">
        <f>SUMIFS(MasterSheet!J:J, MasterSheet!B:B, B1578, MasterSheet!D:D, C1578, MasterSheet!H:H, D1578)</f>
        <v>2</v>
      </c>
      <c r="G1578" s="22">
        <f t="shared" si="97"/>
        <v>20451.2</v>
      </c>
      <c r="H1578" s="26">
        <f>SUMIFS(MasterSheet!K:K, MasterSheet!B:B, B1578, MasterSheet!D:D, C1578, MasterSheet!H:H, D1578)</f>
        <v>2</v>
      </c>
      <c r="I1578" s="26">
        <f t="shared" si="98"/>
        <v>20451.2</v>
      </c>
      <c r="J1578" s="28">
        <f>SUMIFS(MasterSheet!L:L, MasterSheet!B:B, B1578, MasterSheet!D:D, C1578, MasterSheet!H:H, D1578)</f>
        <v>0</v>
      </c>
      <c r="K1578" s="28">
        <f t="shared" si="99"/>
        <v>0</v>
      </c>
      <c r="L1578" s="21" t="str">
        <f>UPPER(VLOOKUP(D1578,MasterSheet!H:U,14,))</f>
        <v>BETHYL</v>
      </c>
    </row>
    <row r="1579" spans="1:12" x14ac:dyDescent="0.25">
      <c r="A1579" s="21" t="str">
        <f t="shared" si="96"/>
        <v>BIOXCELL</v>
      </c>
      <c r="B1579" s="21">
        <v>176223</v>
      </c>
      <c r="C1579" s="30">
        <v>45866</v>
      </c>
      <c r="D1579" s="21" t="str">
        <v>BE0004-1</v>
      </c>
      <c r="E1579" s="21">
        <f>_xlfn.XLOOKUP(D1579,MasterSheet!H:H,MasterSheet!F:F)</f>
        <v>9081.6</v>
      </c>
      <c r="F1579" s="22">
        <f>SUMIFS(MasterSheet!J:J, MasterSheet!B:B, B1579, MasterSheet!D:D, C1579, MasterSheet!H:H, D1579)</f>
        <v>1</v>
      </c>
      <c r="G1579" s="22">
        <f t="shared" si="97"/>
        <v>9081.6</v>
      </c>
      <c r="H1579" s="26">
        <f>SUMIFS(MasterSheet!K:K, MasterSheet!B:B, B1579, MasterSheet!D:D, C1579, MasterSheet!H:H, D1579)</f>
        <v>1</v>
      </c>
      <c r="I1579" s="26">
        <f t="shared" si="98"/>
        <v>9081.6</v>
      </c>
      <c r="J1579" s="28">
        <f>SUMIFS(MasterSheet!L:L, MasterSheet!B:B, B1579, MasterSheet!D:D, C1579, MasterSheet!H:H, D1579)</f>
        <v>0</v>
      </c>
      <c r="K1579" s="28">
        <f t="shared" si="99"/>
        <v>0</v>
      </c>
      <c r="L1579" s="21" t="str">
        <f>UPPER(VLOOKUP(D1579,MasterSheet!H:U,14,))</f>
        <v>BIOXCELL</v>
      </c>
    </row>
    <row r="1580" spans="1:12" x14ac:dyDescent="0.25">
      <c r="A1580" s="21" t="str">
        <f t="shared" si="96"/>
        <v>BIOXCELL</v>
      </c>
      <c r="B1580" s="21">
        <v>176223</v>
      </c>
      <c r="C1580" s="30">
        <v>45866</v>
      </c>
      <c r="D1580" s="21" t="str">
        <v>BE0033-2</v>
      </c>
      <c r="E1580" s="21">
        <f>_xlfn.XLOOKUP(D1580,MasterSheet!H:H,MasterSheet!F:F)</f>
        <v>35200</v>
      </c>
      <c r="F1580" s="22">
        <f>SUMIFS(MasterSheet!J:J, MasterSheet!B:B, B1580, MasterSheet!D:D, C1580, MasterSheet!H:H, D1580)</f>
        <v>1</v>
      </c>
      <c r="G1580" s="22">
        <f t="shared" si="97"/>
        <v>35200</v>
      </c>
      <c r="H1580" s="26">
        <f>SUMIFS(MasterSheet!K:K, MasterSheet!B:B, B1580, MasterSheet!D:D, C1580, MasterSheet!H:H, D1580)</f>
        <v>1</v>
      </c>
      <c r="I1580" s="26">
        <f t="shared" si="98"/>
        <v>35200</v>
      </c>
      <c r="J1580" s="28">
        <f>SUMIFS(MasterSheet!L:L, MasterSheet!B:B, B1580, MasterSheet!D:D, C1580, MasterSheet!H:H, D1580)</f>
        <v>0</v>
      </c>
      <c r="K1580" s="28">
        <f t="shared" si="99"/>
        <v>0</v>
      </c>
      <c r="L1580" s="21" t="str">
        <f>UPPER(VLOOKUP(D1580,MasterSheet!H:U,14,))</f>
        <v>BIOXCELL</v>
      </c>
    </row>
    <row r="1581" spans="1:12" x14ac:dyDescent="0.25">
      <c r="A1581" s="21" t="str">
        <f t="shared" si="96"/>
        <v>BIOXCELL</v>
      </c>
      <c r="B1581" s="21">
        <v>176223</v>
      </c>
      <c r="C1581" s="30">
        <v>45866</v>
      </c>
      <c r="D1581" s="21" t="str">
        <v>BE0150</v>
      </c>
      <c r="E1581" s="21">
        <f>_xlfn.XLOOKUP(D1581,MasterSheet!H:H,MasterSheet!F:F)</f>
        <v>9081.6</v>
      </c>
      <c r="F1581" s="22">
        <f>SUMIFS(MasterSheet!J:J, MasterSheet!B:B, B1581, MasterSheet!D:D, C1581, MasterSheet!H:H, D1581)</f>
        <v>1</v>
      </c>
      <c r="G1581" s="22">
        <f t="shared" si="97"/>
        <v>9081.6</v>
      </c>
      <c r="H1581" s="26">
        <f>SUMIFS(MasterSheet!K:K, MasterSheet!B:B, B1581, MasterSheet!D:D, C1581, MasterSheet!H:H, D1581)</f>
        <v>1</v>
      </c>
      <c r="I1581" s="26">
        <f t="shared" si="98"/>
        <v>9081.6</v>
      </c>
      <c r="J1581" s="28">
        <f>SUMIFS(MasterSheet!L:L, MasterSheet!B:B, B1581, MasterSheet!D:D, C1581, MasterSheet!H:H, D1581)</f>
        <v>0</v>
      </c>
      <c r="K1581" s="28">
        <f t="shared" si="99"/>
        <v>0</v>
      </c>
      <c r="L1581" s="21" t="str">
        <f>UPPER(VLOOKUP(D1581,MasterSheet!H:U,14,))</f>
        <v>BIOXCELL</v>
      </c>
    </row>
    <row r="1582" spans="1:12" x14ac:dyDescent="0.25">
      <c r="A1582" s="21" t="str">
        <f t="shared" si="96"/>
        <v>BIOXCELL</v>
      </c>
      <c r="B1582" s="21">
        <v>176223</v>
      </c>
      <c r="C1582" s="30">
        <v>45866</v>
      </c>
      <c r="D1582" s="21" t="str">
        <v>BE0222</v>
      </c>
      <c r="E1582" s="21">
        <f>_xlfn.XLOOKUP(D1582,MasterSheet!H:H,MasterSheet!F:F)</f>
        <v>39600</v>
      </c>
      <c r="F1582" s="22">
        <f>SUMIFS(MasterSheet!J:J, MasterSheet!B:B, B1582, MasterSheet!D:D, C1582, MasterSheet!H:H, D1582)</f>
        <v>1</v>
      </c>
      <c r="G1582" s="22">
        <f t="shared" si="97"/>
        <v>39600</v>
      </c>
      <c r="H1582" s="26">
        <f>SUMIFS(MasterSheet!K:K, MasterSheet!B:B, B1582, MasterSheet!D:D, C1582, MasterSheet!H:H, D1582)</f>
        <v>1</v>
      </c>
      <c r="I1582" s="26">
        <f t="shared" si="98"/>
        <v>39600</v>
      </c>
      <c r="J1582" s="28">
        <f>SUMIFS(MasterSheet!L:L, MasterSheet!B:B, B1582, MasterSheet!D:D, C1582, MasterSheet!H:H, D1582)</f>
        <v>0</v>
      </c>
      <c r="K1582" s="28">
        <f t="shared" si="99"/>
        <v>0</v>
      </c>
      <c r="L1582" s="21" t="str">
        <f>UPPER(VLOOKUP(D1582,MasterSheet!H:U,14,))</f>
        <v>BIOXCELL</v>
      </c>
    </row>
    <row r="1583" spans="1:12" x14ac:dyDescent="0.25">
      <c r="A1583" s="21" t="str">
        <f t="shared" si="96"/>
        <v>BIOXCELL</v>
      </c>
      <c r="B1583" s="21">
        <v>176223</v>
      </c>
      <c r="C1583" s="30">
        <v>45866</v>
      </c>
      <c r="D1583" s="21" t="str">
        <v>CP174</v>
      </c>
      <c r="E1583" s="21">
        <f>_xlfn.XLOOKUP(D1583,MasterSheet!H:H,MasterSheet!F:F)</f>
        <v>48100.800000000003</v>
      </c>
      <c r="F1583" s="22">
        <f>SUMIFS(MasterSheet!J:J, MasterSheet!B:B, B1583, MasterSheet!D:D, C1583, MasterSheet!H:H, D1583)</f>
        <v>1</v>
      </c>
      <c r="G1583" s="22">
        <f t="shared" si="97"/>
        <v>48100.800000000003</v>
      </c>
      <c r="H1583" s="26">
        <f>SUMIFS(MasterSheet!K:K, MasterSheet!B:B, B1583, MasterSheet!D:D, C1583, MasterSheet!H:H, D1583)</f>
        <v>1</v>
      </c>
      <c r="I1583" s="26">
        <f t="shared" si="98"/>
        <v>48100.800000000003</v>
      </c>
      <c r="J1583" s="28">
        <f>SUMIFS(MasterSheet!L:L, MasterSheet!B:B, B1583, MasterSheet!D:D, C1583, MasterSheet!H:H, D1583)</f>
        <v>0</v>
      </c>
      <c r="K1583" s="28">
        <f t="shared" si="99"/>
        <v>0</v>
      </c>
      <c r="L1583" s="21" t="str">
        <f>UPPER(VLOOKUP(D1583,MasterSheet!H:U,14,))</f>
        <v>BIOXCELL</v>
      </c>
    </row>
    <row r="1584" spans="1:12" x14ac:dyDescent="0.25">
      <c r="A1584" s="21" t="str">
        <f t="shared" si="96"/>
        <v>BOSTER</v>
      </c>
      <c r="B1584" s="21">
        <v>65619</v>
      </c>
      <c r="C1584" s="30">
        <v>45866</v>
      </c>
      <c r="D1584" s="21" t="str">
        <v>AR1065</v>
      </c>
      <c r="E1584" s="21">
        <f>_xlfn.XLOOKUP(D1584,MasterSheet!H:H,MasterSheet!F:F)</f>
        <v>1540</v>
      </c>
      <c r="F1584" s="22">
        <f>SUMIFS(MasterSheet!J:J, MasterSheet!B:B, B1584, MasterSheet!D:D, C1584, MasterSheet!H:H, D1584)</f>
        <v>5</v>
      </c>
      <c r="G1584" s="22">
        <f t="shared" si="97"/>
        <v>7700</v>
      </c>
      <c r="H1584" s="26">
        <f>SUMIFS(MasterSheet!K:K, MasterSheet!B:B, B1584, MasterSheet!D:D, C1584, MasterSheet!H:H, D1584)</f>
        <v>5</v>
      </c>
      <c r="I1584" s="26">
        <f t="shared" si="98"/>
        <v>7700</v>
      </c>
      <c r="J1584" s="28">
        <f>SUMIFS(MasterSheet!L:L, MasterSheet!B:B, B1584, MasterSheet!D:D, C1584, MasterSheet!H:H, D1584)</f>
        <v>0</v>
      </c>
      <c r="K1584" s="28">
        <f t="shared" si="99"/>
        <v>0</v>
      </c>
      <c r="L1584" s="21" t="str">
        <f>UPPER(VLOOKUP(D1584,MasterSheet!H:U,14,))</f>
        <v>BOSTER</v>
      </c>
    </row>
    <row r="1585" spans="1:12" x14ac:dyDescent="0.25">
      <c r="A1585" s="21" t="str">
        <f t="shared" si="96"/>
        <v>MYBIOSOURCE</v>
      </c>
      <c r="B1585" s="21">
        <v>920577</v>
      </c>
      <c r="C1585" s="30">
        <v>45866</v>
      </c>
      <c r="D1585" s="21" t="str">
        <v>MBS1602983</v>
      </c>
      <c r="E1585" s="21">
        <f>_xlfn.XLOOKUP(D1585,MasterSheet!H:H,MasterSheet!F:F)</f>
        <v>47872</v>
      </c>
      <c r="F1585" s="22">
        <f>SUMIFS(MasterSheet!J:J, MasterSheet!B:B, B1585, MasterSheet!D:D, C1585, MasterSheet!H:H, D1585)</f>
        <v>1</v>
      </c>
      <c r="G1585" s="22">
        <f t="shared" si="97"/>
        <v>47872</v>
      </c>
      <c r="H1585" s="26">
        <f>SUMIFS(MasterSheet!K:K, MasterSheet!B:B, B1585, MasterSheet!D:D, C1585, MasterSheet!H:H, D1585)</f>
        <v>1</v>
      </c>
      <c r="I1585" s="26">
        <f t="shared" si="98"/>
        <v>47872</v>
      </c>
      <c r="J1585" s="28">
        <f>SUMIFS(MasterSheet!L:L, MasterSheet!B:B, B1585, MasterSheet!D:D, C1585, MasterSheet!H:H, D1585)</f>
        <v>0</v>
      </c>
      <c r="K1585" s="28">
        <f t="shared" si="99"/>
        <v>0</v>
      </c>
      <c r="L1585" s="21" t="str">
        <f>UPPER(VLOOKUP(D1585,MasterSheet!H:U,14,))</f>
        <v>MYBIOSOURCE</v>
      </c>
    </row>
    <row r="1586" spans="1:12" x14ac:dyDescent="0.25">
      <c r="A1586" s="21" t="str">
        <f t="shared" si="96"/>
        <v>MYBIOSOURCE</v>
      </c>
      <c r="B1586" s="21">
        <v>920577</v>
      </c>
      <c r="C1586" s="30">
        <v>45866</v>
      </c>
      <c r="D1586" s="21" t="str">
        <v>MBS762203</v>
      </c>
      <c r="E1586" s="21">
        <f>_xlfn.XLOOKUP(D1586,MasterSheet!H:H,MasterSheet!F:F)</f>
        <v>39644</v>
      </c>
      <c r="F1586" s="22">
        <f>SUMIFS(MasterSheet!J:J, MasterSheet!B:B, B1586, MasterSheet!D:D, C1586, MasterSheet!H:H, D1586)</f>
        <v>1</v>
      </c>
      <c r="G1586" s="22">
        <f t="shared" si="97"/>
        <v>39644</v>
      </c>
      <c r="H1586" s="26">
        <f>SUMIFS(MasterSheet!K:K, MasterSheet!B:B, B1586, MasterSheet!D:D, C1586, MasterSheet!H:H, D1586)</f>
        <v>1</v>
      </c>
      <c r="I1586" s="26">
        <f t="shared" si="98"/>
        <v>39644</v>
      </c>
      <c r="J1586" s="28">
        <f>SUMIFS(MasterSheet!L:L, MasterSheet!B:B, B1586, MasterSheet!D:D, C1586, MasterSheet!H:H, D1586)</f>
        <v>0</v>
      </c>
      <c r="K1586" s="28">
        <f t="shared" si="99"/>
        <v>0</v>
      </c>
      <c r="L1586" s="21" t="str">
        <f>UPPER(VLOOKUP(D1586,MasterSheet!H:U,14,))</f>
        <v>MYBIOSOURCE</v>
      </c>
    </row>
    <row r="1587" spans="1:12" x14ac:dyDescent="0.25">
      <c r="A1587" s="21" t="str">
        <f t="shared" si="96"/>
        <v>MYBIOSOURCE</v>
      </c>
      <c r="B1587" s="21">
        <v>920577</v>
      </c>
      <c r="C1587" s="30">
        <v>45866</v>
      </c>
      <c r="D1587" s="21" t="str">
        <v>MBS162118</v>
      </c>
      <c r="E1587" s="21">
        <f>_xlfn.XLOOKUP(D1587,MasterSheet!H:H,MasterSheet!F:F)</f>
        <v>47872</v>
      </c>
      <c r="F1587" s="22">
        <f>SUMIFS(MasterSheet!J:J, MasterSheet!B:B, B1587, MasterSheet!D:D, C1587, MasterSheet!H:H, D1587)</f>
        <v>1</v>
      </c>
      <c r="G1587" s="22">
        <f t="shared" si="97"/>
        <v>47872</v>
      </c>
      <c r="H1587" s="26">
        <f>SUMIFS(MasterSheet!K:K, MasterSheet!B:B, B1587, MasterSheet!D:D, C1587, MasterSheet!H:H, D1587)</f>
        <v>1</v>
      </c>
      <c r="I1587" s="26">
        <f t="shared" si="98"/>
        <v>47872</v>
      </c>
      <c r="J1587" s="28">
        <f>SUMIFS(MasterSheet!L:L, MasterSheet!B:B, B1587, MasterSheet!D:D, C1587, MasterSheet!H:H, D1587)</f>
        <v>0</v>
      </c>
      <c r="K1587" s="28">
        <f t="shared" si="99"/>
        <v>0</v>
      </c>
      <c r="L1587" s="21" t="str">
        <f>UPPER(VLOOKUP(D1587,MasterSheet!H:U,14,))</f>
        <v>MYBIOSOURCE</v>
      </c>
    </row>
    <row r="1588" spans="1:12" x14ac:dyDescent="0.25">
      <c r="A1588" s="21" t="str">
        <f t="shared" si="96"/>
        <v>MYBIOSOURCE</v>
      </c>
      <c r="B1588" s="21">
        <v>920577</v>
      </c>
      <c r="C1588" s="30">
        <v>45866</v>
      </c>
      <c r="D1588" s="21" t="str">
        <v>MBS7214580</v>
      </c>
      <c r="E1588" s="21">
        <f>_xlfn.XLOOKUP(D1588,MasterSheet!H:H,MasterSheet!F:F)</f>
        <v>60214</v>
      </c>
      <c r="F1588" s="22">
        <f>SUMIFS(MasterSheet!J:J, MasterSheet!B:B, B1588, MasterSheet!D:D, C1588, MasterSheet!H:H, D1588)</f>
        <v>1</v>
      </c>
      <c r="G1588" s="22">
        <f t="shared" si="97"/>
        <v>60214</v>
      </c>
      <c r="H1588" s="26">
        <f>SUMIFS(MasterSheet!K:K, MasterSheet!B:B, B1588, MasterSheet!D:D, C1588, MasterSheet!H:H, D1588)</f>
        <v>1</v>
      </c>
      <c r="I1588" s="26">
        <f t="shared" si="98"/>
        <v>60214</v>
      </c>
      <c r="J1588" s="28">
        <f>SUMIFS(MasterSheet!L:L, MasterSheet!B:B, B1588, MasterSheet!D:D, C1588, MasterSheet!H:H, D1588)</f>
        <v>0</v>
      </c>
      <c r="K1588" s="28">
        <f t="shared" si="99"/>
        <v>0</v>
      </c>
      <c r="L1588" s="21" t="str">
        <f>UPPER(VLOOKUP(D1588,MasterSheet!H:U,14,))</f>
        <v>MYBIOSOURCE</v>
      </c>
    </row>
    <row r="1589" spans="1:12" x14ac:dyDescent="0.25">
      <c r="A1589" s="21" t="str">
        <f t="shared" si="96"/>
        <v>MYBIOSOURCE</v>
      </c>
      <c r="B1589" s="21">
        <v>920577</v>
      </c>
      <c r="C1589" s="30">
        <v>45866</v>
      </c>
      <c r="D1589" s="21" t="str">
        <v>MBS166244</v>
      </c>
      <c r="E1589" s="21">
        <f>_xlfn.XLOOKUP(D1589,MasterSheet!H:H,MasterSheet!F:F)</f>
        <v>47872</v>
      </c>
      <c r="F1589" s="22">
        <f>SUMIFS(MasterSheet!J:J, MasterSheet!B:B, B1589, MasterSheet!D:D, C1589, MasterSheet!H:H, D1589)</f>
        <v>1</v>
      </c>
      <c r="G1589" s="22">
        <f t="shared" si="97"/>
        <v>47872</v>
      </c>
      <c r="H1589" s="26">
        <f>SUMIFS(MasterSheet!K:K, MasterSheet!B:B, B1589, MasterSheet!D:D, C1589, MasterSheet!H:H, D1589)</f>
        <v>1</v>
      </c>
      <c r="I1589" s="26">
        <f t="shared" si="98"/>
        <v>47872</v>
      </c>
      <c r="J1589" s="28">
        <f>SUMIFS(MasterSheet!L:L, MasterSheet!B:B, B1589, MasterSheet!D:D, C1589, MasterSheet!H:H, D1589)</f>
        <v>0</v>
      </c>
      <c r="K1589" s="28">
        <f t="shared" si="99"/>
        <v>0</v>
      </c>
      <c r="L1589" s="21" t="str">
        <f>UPPER(VLOOKUP(D1589,MasterSheet!H:U,14,))</f>
        <v>MYBIOSOURCE</v>
      </c>
    </row>
    <row r="1590" spans="1:12" x14ac:dyDescent="0.25">
      <c r="A1590" s="21" t="str">
        <f t="shared" si="96"/>
        <v>PROSPEC</v>
      </c>
      <c r="B1590" s="21">
        <v>83197</v>
      </c>
      <c r="C1590" s="30">
        <v>45866</v>
      </c>
      <c r="D1590" s="21" t="str">
        <v>CYT-334</v>
      </c>
      <c r="E1590" s="21">
        <f>_xlfn.XLOOKUP(D1590,MasterSheet!H:H,MasterSheet!F:F)</f>
        <v>3960</v>
      </c>
      <c r="F1590" s="22">
        <f>SUMIFS(MasterSheet!J:J, MasterSheet!B:B, B1590, MasterSheet!D:D, C1590, MasterSheet!H:H, D1590)</f>
        <v>1</v>
      </c>
      <c r="G1590" s="22">
        <f t="shared" si="97"/>
        <v>3960</v>
      </c>
      <c r="H1590" s="26">
        <f>SUMIFS(MasterSheet!K:K, MasterSheet!B:B, B1590, MasterSheet!D:D, C1590, MasterSheet!H:H, D1590)</f>
        <v>1</v>
      </c>
      <c r="I1590" s="26">
        <f t="shared" si="98"/>
        <v>3960</v>
      </c>
      <c r="J1590" s="28">
        <f>SUMIFS(MasterSheet!L:L, MasterSheet!B:B, B1590, MasterSheet!D:D, C1590, MasterSheet!H:H, D1590)</f>
        <v>0</v>
      </c>
      <c r="K1590" s="28">
        <f t="shared" si="99"/>
        <v>0</v>
      </c>
      <c r="L1590" s="21" t="str">
        <f>UPPER(VLOOKUP(D1590,MasterSheet!H:U,14,))</f>
        <v>PROSPEC</v>
      </c>
    </row>
    <row r="1591" spans="1:12" x14ac:dyDescent="0.25">
      <c r="A1591" s="21" t="str">
        <f t="shared" si="96"/>
        <v>PROSPEC</v>
      </c>
      <c r="B1591" s="21">
        <v>83197</v>
      </c>
      <c r="C1591" s="30">
        <v>45866</v>
      </c>
      <c r="D1591" s="21" t="str">
        <v>CYT-308</v>
      </c>
      <c r="E1591" s="21">
        <f>_xlfn.XLOOKUP(D1591,MasterSheet!H:H,MasterSheet!F:F)</f>
        <v>8800</v>
      </c>
      <c r="F1591" s="22">
        <f>SUMIFS(MasterSheet!J:J, MasterSheet!B:B, B1591, MasterSheet!D:D, C1591, MasterSheet!H:H, D1591)</f>
        <v>1</v>
      </c>
      <c r="G1591" s="22">
        <f t="shared" si="97"/>
        <v>8800</v>
      </c>
      <c r="H1591" s="26">
        <f>SUMIFS(MasterSheet!K:K, MasterSheet!B:B, B1591, MasterSheet!D:D, C1591, MasterSheet!H:H, D1591)</f>
        <v>1</v>
      </c>
      <c r="I1591" s="26">
        <f t="shared" si="98"/>
        <v>8800</v>
      </c>
      <c r="J1591" s="28">
        <f>SUMIFS(MasterSheet!L:L, MasterSheet!B:B, B1591, MasterSheet!D:D, C1591, MasterSheet!H:H, D1591)</f>
        <v>0</v>
      </c>
      <c r="K1591" s="28">
        <f t="shared" si="99"/>
        <v>0</v>
      </c>
      <c r="L1591" s="21" t="str">
        <f>UPPER(VLOOKUP(D1591,MasterSheet!H:U,14,))</f>
        <v>PROSPEC</v>
      </c>
    </row>
    <row r="1592" spans="1:12" x14ac:dyDescent="0.25">
      <c r="A1592" s="21" t="str">
        <f t="shared" si="96"/>
        <v>PROSPEC</v>
      </c>
      <c r="B1592" s="21">
        <v>83197</v>
      </c>
      <c r="C1592" s="30">
        <v>45866</v>
      </c>
      <c r="D1592" s="21" t="str">
        <v>CYT-223</v>
      </c>
      <c r="E1592" s="21">
        <f>_xlfn.XLOOKUP(D1592,MasterSheet!H:H,MasterSheet!F:F)</f>
        <v>8800</v>
      </c>
      <c r="F1592" s="22">
        <f>SUMIFS(MasterSheet!J:J, MasterSheet!B:B, B1592, MasterSheet!D:D, C1592, MasterSheet!H:H, D1592)</f>
        <v>1</v>
      </c>
      <c r="G1592" s="22">
        <f t="shared" si="97"/>
        <v>8800</v>
      </c>
      <c r="H1592" s="26">
        <f>SUMIFS(MasterSheet!K:K, MasterSheet!B:B, B1592, MasterSheet!D:D, C1592, MasterSheet!H:H, D1592)</f>
        <v>1</v>
      </c>
      <c r="I1592" s="26">
        <f t="shared" si="98"/>
        <v>8800</v>
      </c>
      <c r="J1592" s="28">
        <f>SUMIFS(MasterSheet!L:L, MasterSheet!B:B, B1592, MasterSheet!D:D, C1592, MasterSheet!H:H, D1592)</f>
        <v>0</v>
      </c>
      <c r="K1592" s="28">
        <f t="shared" si="99"/>
        <v>0</v>
      </c>
      <c r="L1592" s="21" t="str">
        <f>UPPER(VLOOKUP(D1592,MasterSheet!H:U,14,))</f>
        <v>PROSPEC</v>
      </c>
    </row>
    <row r="1593" spans="1:12" x14ac:dyDescent="0.25">
      <c r="A1593" s="21" t="str">
        <f t="shared" si="96"/>
        <v>TARGETMOL</v>
      </c>
      <c r="B1593" s="21" t="str">
        <v>INV250723-095</v>
      </c>
      <c r="C1593" s="30">
        <v>45866</v>
      </c>
      <c r="D1593" s="21" t="str">
        <v xml:space="preserve">T20198 </v>
      </c>
      <c r="E1593" s="21">
        <f>_xlfn.XLOOKUP(D1593,MasterSheet!H:H,MasterSheet!F:F)</f>
        <v>1276</v>
      </c>
      <c r="F1593" s="22">
        <f>SUMIFS(MasterSheet!J:J, MasterSheet!B:B, B1593, MasterSheet!D:D, C1593, MasterSheet!H:H, D1593)</f>
        <v>1</v>
      </c>
      <c r="G1593" s="22">
        <f t="shared" si="97"/>
        <v>1276</v>
      </c>
      <c r="H1593" s="26">
        <f>SUMIFS(MasterSheet!K:K, MasterSheet!B:B, B1593, MasterSheet!D:D, C1593, MasterSheet!H:H, D1593)</f>
        <v>1</v>
      </c>
      <c r="I1593" s="26">
        <f t="shared" si="98"/>
        <v>1276</v>
      </c>
      <c r="J1593" s="28">
        <f>SUMIFS(MasterSheet!L:L, MasterSheet!B:B, B1593, MasterSheet!D:D, C1593, MasterSheet!H:H, D1593)</f>
        <v>0</v>
      </c>
      <c r="K1593" s="28">
        <f t="shared" si="99"/>
        <v>0</v>
      </c>
      <c r="L1593" s="21" t="str">
        <f>UPPER(VLOOKUP(D1593,MasterSheet!H:U,14,))</f>
        <v>TARGETMOL</v>
      </c>
    </row>
    <row r="1594" spans="1:12" x14ac:dyDescent="0.25">
      <c r="A1594" s="21" t="str">
        <f t="shared" si="96"/>
        <v>TARGETMOL</v>
      </c>
      <c r="B1594" s="21" t="str">
        <v>INV250723-095</v>
      </c>
      <c r="C1594" s="30">
        <v>45866</v>
      </c>
      <c r="D1594" s="21" t="str">
        <v xml:space="preserve">T16381 </v>
      </c>
      <c r="E1594" s="21">
        <f>_xlfn.XLOOKUP(D1594,MasterSheet!H:H,MasterSheet!F:F)</f>
        <v>6292</v>
      </c>
      <c r="F1594" s="22">
        <f>SUMIFS(MasterSheet!J:J, MasterSheet!B:B, B1594, MasterSheet!D:D, C1594, MasterSheet!H:H, D1594)</f>
        <v>1</v>
      </c>
      <c r="G1594" s="22">
        <f t="shared" si="97"/>
        <v>6292</v>
      </c>
      <c r="H1594" s="26">
        <f>SUMIFS(MasterSheet!K:K, MasterSheet!B:B, B1594, MasterSheet!D:D, C1594, MasterSheet!H:H, D1594)</f>
        <v>1</v>
      </c>
      <c r="I1594" s="26">
        <f t="shared" si="98"/>
        <v>6292</v>
      </c>
      <c r="J1594" s="28">
        <f>SUMIFS(MasterSheet!L:L, MasterSheet!B:B, B1594, MasterSheet!D:D, C1594, MasterSheet!H:H, D1594)</f>
        <v>0</v>
      </c>
      <c r="K1594" s="28">
        <f t="shared" si="99"/>
        <v>0</v>
      </c>
      <c r="L1594" s="21" t="str">
        <f>UPPER(VLOOKUP(D1594,MasterSheet!H:U,14,))</f>
        <v>TARGETMOL</v>
      </c>
    </row>
    <row r="1595" spans="1:12" x14ac:dyDescent="0.25">
      <c r="A1595" s="21" t="str">
        <f t="shared" si="96"/>
        <v>TARGETMOL</v>
      </c>
      <c r="B1595" s="21" t="str">
        <v>INV250723-095</v>
      </c>
      <c r="C1595" s="30">
        <v>45866</v>
      </c>
      <c r="D1595" s="21" t="str">
        <v xml:space="preserve">T0416 </v>
      </c>
      <c r="E1595" s="21">
        <f>_xlfn.XLOOKUP(D1595,MasterSheet!H:H,MasterSheet!F:F)</f>
        <v>1276</v>
      </c>
      <c r="F1595" s="22">
        <f>SUMIFS(MasterSheet!J:J, MasterSheet!B:B, B1595, MasterSheet!D:D, C1595, MasterSheet!H:H, D1595)</f>
        <v>1</v>
      </c>
      <c r="G1595" s="22">
        <f t="shared" si="97"/>
        <v>1276</v>
      </c>
      <c r="H1595" s="26">
        <f>SUMIFS(MasterSheet!K:K, MasterSheet!B:B, B1595, MasterSheet!D:D, C1595, MasterSheet!H:H, D1595)</f>
        <v>1</v>
      </c>
      <c r="I1595" s="26">
        <f t="shared" si="98"/>
        <v>1276</v>
      </c>
      <c r="J1595" s="28">
        <f>SUMIFS(MasterSheet!L:L, MasterSheet!B:B, B1595, MasterSheet!D:D, C1595, MasterSheet!H:H, D1595)</f>
        <v>0</v>
      </c>
      <c r="K1595" s="28">
        <f t="shared" si="99"/>
        <v>0</v>
      </c>
      <c r="L1595" s="21" t="str">
        <f>UPPER(VLOOKUP(D1595,MasterSheet!H:U,14,))</f>
        <v>TARGETMOL</v>
      </c>
    </row>
    <row r="1596" spans="1:12" x14ac:dyDescent="0.25">
      <c r="A1596" s="21" t="str">
        <f t="shared" si="96"/>
        <v>TARGETMOL</v>
      </c>
      <c r="B1596" s="21" t="str">
        <v>INV250723-094</v>
      </c>
      <c r="C1596" s="30">
        <v>45866</v>
      </c>
      <c r="D1596" s="21" t="str">
        <v xml:space="preserve">T8344 </v>
      </c>
      <c r="E1596" s="21">
        <f>_xlfn.XLOOKUP(D1596,MasterSheet!H:H,MasterSheet!F:F)</f>
        <v>2323.1999999999998</v>
      </c>
      <c r="F1596" s="22">
        <f>SUMIFS(MasterSheet!J:J, MasterSheet!B:B, B1596, MasterSheet!D:D, C1596, MasterSheet!H:H, D1596)</f>
        <v>1</v>
      </c>
      <c r="G1596" s="22">
        <f t="shared" si="97"/>
        <v>2323.1999999999998</v>
      </c>
      <c r="H1596" s="26">
        <f>SUMIFS(MasterSheet!K:K, MasterSheet!B:B, B1596, MasterSheet!D:D, C1596, MasterSheet!H:H, D1596)</f>
        <v>1</v>
      </c>
      <c r="I1596" s="26">
        <f t="shared" si="98"/>
        <v>2323.1999999999998</v>
      </c>
      <c r="J1596" s="28">
        <f>SUMIFS(MasterSheet!L:L, MasterSheet!B:B, B1596, MasterSheet!D:D, C1596, MasterSheet!H:H, D1596)</f>
        <v>0</v>
      </c>
      <c r="K1596" s="28">
        <f t="shared" si="99"/>
        <v>0</v>
      </c>
      <c r="L1596" s="21" t="str">
        <f>UPPER(VLOOKUP(D1596,MasterSheet!H:U,14,))</f>
        <v>TARGETMOL</v>
      </c>
    </row>
    <row r="1597" spans="1:12" x14ac:dyDescent="0.25">
      <c r="A1597" s="21" t="str">
        <f t="shared" si="96"/>
        <v>BIOXCELL</v>
      </c>
      <c r="B1597" s="21">
        <v>176374</v>
      </c>
      <c r="C1597" s="30">
        <v>45867</v>
      </c>
      <c r="D1597" s="21" t="str">
        <v>BE0089</v>
      </c>
      <c r="E1597" s="21">
        <f>_xlfn.XLOOKUP(D1597,MasterSheet!H:H,MasterSheet!F:F)</f>
        <v>89566.399999999994</v>
      </c>
      <c r="F1597" s="22">
        <f>SUMIFS(MasterSheet!J:J, MasterSheet!B:B, B1597, MasterSheet!D:D, C1597, MasterSheet!H:H, D1597)</f>
        <v>1</v>
      </c>
      <c r="G1597" s="22">
        <f t="shared" si="97"/>
        <v>89566.399999999994</v>
      </c>
      <c r="H1597" s="26">
        <f>SUMIFS(MasterSheet!K:K, MasterSheet!B:B, B1597, MasterSheet!D:D, C1597, MasterSheet!H:H, D1597)</f>
        <v>1</v>
      </c>
      <c r="I1597" s="26">
        <f t="shared" si="98"/>
        <v>89566.399999999994</v>
      </c>
      <c r="J1597" s="28">
        <f>SUMIFS(MasterSheet!L:L, MasterSheet!B:B, B1597, MasterSheet!D:D, C1597, MasterSheet!H:H, D1597)</f>
        <v>0</v>
      </c>
      <c r="K1597" s="28">
        <f t="shared" si="99"/>
        <v>0</v>
      </c>
      <c r="L1597" s="21" t="str">
        <f>UPPER(VLOOKUP(D1597,MasterSheet!H:U,14,))</f>
        <v>BIOXCELL</v>
      </c>
    </row>
    <row r="1598" spans="1:12" x14ac:dyDescent="0.25">
      <c r="A1598" s="21" t="str">
        <f t="shared" si="96"/>
        <v>BIOXCELL</v>
      </c>
      <c r="B1598" s="21">
        <v>176374</v>
      </c>
      <c r="C1598" s="30">
        <v>45867</v>
      </c>
      <c r="D1598" s="21" t="str">
        <v>BE0146</v>
      </c>
      <c r="E1598" s="21">
        <f>_xlfn.XLOOKUP(D1598,MasterSheet!H:H,MasterSheet!F:F)</f>
        <v>198510.40000000002</v>
      </c>
      <c r="F1598" s="22">
        <f>SUMIFS(MasterSheet!J:J, MasterSheet!B:B, B1598, MasterSheet!D:D, C1598, MasterSheet!H:H, D1598)</f>
        <v>1</v>
      </c>
      <c r="G1598" s="22">
        <f t="shared" si="97"/>
        <v>198510.40000000002</v>
      </c>
      <c r="H1598" s="26">
        <f>SUMIFS(MasterSheet!K:K, MasterSheet!B:B, B1598, MasterSheet!D:D, C1598, MasterSheet!H:H, D1598)</f>
        <v>1</v>
      </c>
      <c r="I1598" s="26">
        <f t="shared" si="98"/>
        <v>198510.40000000002</v>
      </c>
      <c r="J1598" s="28">
        <f>SUMIFS(MasterSheet!L:L, MasterSheet!B:B, B1598, MasterSheet!D:D, C1598, MasterSheet!H:H, D1598)</f>
        <v>0</v>
      </c>
      <c r="K1598" s="28">
        <f t="shared" si="99"/>
        <v>0</v>
      </c>
      <c r="L1598" s="21" t="str">
        <f>UPPER(VLOOKUP(D1598,MasterSheet!H:U,14,))</f>
        <v>BIOXCELL</v>
      </c>
    </row>
    <row r="1599" spans="1:12" x14ac:dyDescent="0.25">
      <c r="A1599" s="21" t="str">
        <f t="shared" si="96"/>
        <v>BIOLEGEND</v>
      </c>
      <c r="B1599" s="21" t="str">
        <v>EED117596</v>
      </c>
      <c r="C1599" s="30">
        <v>45869</v>
      </c>
      <c r="D1599" s="21">
        <v>101225</v>
      </c>
      <c r="E1599" s="21">
        <f>_xlfn.XLOOKUP(D1599,MasterSheet!H:H,MasterSheet!F:F)</f>
        <v>5790.4</v>
      </c>
      <c r="F1599" s="22">
        <f>SUMIFS(MasterSheet!J:J, MasterSheet!B:B, B1599, MasterSheet!D:D, C1599, MasterSheet!H:H, D1599)</f>
        <v>1</v>
      </c>
      <c r="G1599" s="22">
        <f t="shared" si="97"/>
        <v>5790.4</v>
      </c>
      <c r="H1599" s="26">
        <f>SUMIFS(MasterSheet!K:K, MasterSheet!B:B, B1599, MasterSheet!D:D, C1599, MasterSheet!H:H, D1599)</f>
        <v>1</v>
      </c>
      <c r="I1599" s="26">
        <f t="shared" si="98"/>
        <v>5790.4</v>
      </c>
      <c r="J1599" s="28">
        <f>SUMIFS(MasterSheet!L:L, MasterSheet!B:B, B1599, MasterSheet!D:D, C1599, MasterSheet!H:H, D1599)</f>
        <v>0</v>
      </c>
      <c r="K1599" s="28">
        <f t="shared" si="99"/>
        <v>0</v>
      </c>
      <c r="L1599" s="21" t="str">
        <f>UPPER(VLOOKUP(D1599,MasterSheet!H:U,14,))</f>
        <v>BIOLEGEND</v>
      </c>
    </row>
    <row r="1600" spans="1:12" x14ac:dyDescent="0.25">
      <c r="A1600" s="21" t="str">
        <f t="shared" si="96"/>
        <v>BIOLEGEND</v>
      </c>
      <c r="B1600" s="21" t="str">
        <v>EED117596</v>
      </c>
      <c r="C1600" s="30">
        <v>45869</v>
      </c>
      <c r="D1600" s="21">
        <v>101320</v>
      </c>
      <c r="E1600" s="21">
        <f>_xlfn.XLOOKUP(D1600,MasterSheet!H:H,MasterSheet!F:F)</f>
        <v>14106.400000000001</v>
      </c>
      <c r="F1600" s="22">
        <f>SUMIFS(MasterSheet!J:J, MasterSheet!B:B, B1600, MasterSheet!D:D, C1600, MasterSheet!H:H, D1600)</f>
        <v>1</v>
      </c>
      <c r="G1600" s="22">
        <f t="shared" si="97"/>
        <v>14106.400000000001</v>
      </c>
      <c r="H1600" s="26">
        <f>SUMIFS(MasterSheet!K:K, MasterSheet!B:B, B1600, MasterSheet!D:D, C1600, MasterSheet!H:H, D1600)</f>
        <v>1</v>
      </c>
      <c r="I1600" s="26">
        <f t="shared" si="98"/>
        <v>14106.400000000001</v>
      </c>
      <c r="J1600" s="28">
        <f>SUMIFS(MasterSheet!L:L, MasterSheet!B:B, B1600, MasterSheet!D:D, C1600, MasterSheet!H:H, D1600)</f>
        <v>0</v>
      </c>
      <c r="K1600" s="28">
        <f t="shared" si="99"/>
        <v>0</v>
      </c>
      <c r="L1600" s="21" t="str">
        <f>UPPER(VLOOKUP(D1600,MasterSheet!H:U,14,))</f>
        <v>BIOLEGEND</v>
      </c>
    </row>
    <row r="1601" spans="1:12" x14ac:dyDescent="0.25">
      <c r="A1601" s="21" t="str">
        <f t="shared" si="96"/>
        <v>BIOLEGEND</v>
      </c>
      <c r="B1601" s="21" t="str">
        <v>EED117596</v>
      </c>
      <c r="C1601" s="30">
        <v>45869</v>
      </c>
      <c r="D1601" s="21">
        <v>102605</v>
      </c>
      <c r="E1601" s="21">
        <f>_xlfn.XLOOKUP(D1601,MasterSheet!H:H,MasterSheet!F:F)</f>
        <v>8254.4</v>
      </c>
      <c r="F1601" s="22">
        <f>SUMIFS(MasterSheet!J:J, MasterSheet!B:B, B1601, MasterSheet!D:D, C1601, MasterSheet!H:H, D1601)</f>
        <v>1</v>
      </c>
      <c r="G1601" s="22">
        <f t="shared" si="97"/>
        <v>8254.4</v>
      </c>
      <c r="H1601" s="26">
        <f>SUMIFS(MasterSheet!K:K, MasterSheet!B:B, B1601, MasterSheet!D:D, C1601, MasterSheet!H:H, D1601)</f>
        <v>1</v>
      </c>
      <c r="I1601" s="26">
        <f t="shared" si="98"/>
        <v>8254.4</v>
      </c>
      <c r="J1601" s="28">
        <f>SUMIFS(MasterSheet!L:L, MasterSheet!B:B, B1601, MasterSheet!D:D, C1601, MasterSheet!H:H, D1601)</f>
        <v>0</v>
      </c>
      <c r="K1601" s="28">
        <f t="shared" si="99"/>
        <v>0</v>
      </c>
      <c r="L1601" s="21" t="str">
        <f>UPPER(VLOOKUP(D1601,MasterSheet!H:U,14,))</f>
        <v>BIOLEGEND</v>
      </c>
    </row>
    <row r="1602" spans="1:12" x14ac:dyDescent="0.25">
      <c r="A1602" s="21" t="str">
        <f t="shared" ref="A1602:A1665" si="100">L1602</f>
        <v>BIOLEGEND</v>
      </c>
      <c r="B1602" s="21" t="str">
        <v>EED117596</v>
      </c>
      <c r="C1602" s="30">
        <v>45869</v>
      </c>
      <c r="D1602" s="21">
        <v>103116</v>
      </c>
      <c r="E1602" s="21">
        <f>_xlfn.XLOOKUP(D1602,MasterSheet!H:H,MasterSheet!F:F)</f>
        <v>12073.599999999999</v>
      </c>
      <c r="F1602" s="22">
        <f>SUMIFS(MasterSheet!J:J, MasterSheet!B:B, B1602, MasterSheet!D:D, C1602, MasterSheet!H:H, D1602)</f>
        <v>1</v>
      </c>
      <c r="G1602" s="22">
        <f t="shared" si="97"/>
        <v>12073.599999999999</v>
      </c>
      <c r="H1602" s="26">
        <f>SUMIFS(MasterSheet!K:K, MasterSheet!B:B, B1602, MasterSheet!D:D, C1602, MasterSheet!H:H, D1602)</f>
        <v>1</v>
      </c>
      <c r="I1602" s="26">
        <f t="shared" si="98"/>
        <v>12073.599999999999</v>
      </c>
      <c r="J1602" s="28">
        <f>SUMIFS(MasterSheet!L:L, MasterSheet!B:B, B1602, MasterSheet!D:D, C1602, MasterSheet!H:H, D1602)</f>
        <v>0</v>
      </c>
      <c r="K1602" s="28">
        <f t="shared" si="99"/>
        <v>0</v>
      </c>
      <c r="L1602" s="21" t="str">
        <f>UPPER(VLOOKUP(D1602,MasterSheet!H:U,14,))</f>
        <v>BIOLEGEND</v>
      </c>
    </row>
    <row r="1603" spans="1:12" x14ac:dyDescent="0.25">
      <c r="A1603" s="21" t="str">
        <f t="shared" si="100"/>
        <v>BIOLEGEND</v>
      </c>
      <c r="B1603" s="21" t="str">
        <v>EED117596</v>
      </c>
      <c r="C1603" s="30">
        <v>45869</v>
      </c>
      <c r="D1603" s="21">
        <v>103227</v>
      </c>
      <c r="E1603" s="21">
        <f>_xlfn.XLOOKUP(D1603,MasterSheet!H:H,MasterSheet!F:F)</f>
        <v>13244</v>
      </c>
      <c r="F1603" s="22">
        <f>SUMIFS(MasterSheet!J:J, MasterSheet!B:B, B1603, MasterSheet!D:D, C1603, MasterSheet!H:H, D1603)</f>
        <v>2</v>
      </c>
      <c r="G1603" s="22">
        <f t="shared" ref="G1603:G1666" si="101">F1603*E1603</f>
        <v>26488</v>
      </c>
      <c r="H1603" s="26">
        <f>SUMIFS(MasterSheet!K:K, MasterSheet!B:B, B1603, MasterSheet!D:D, C1603, MasterSheet!H:H, D1603)</f>
        <v>2</v>
      </c>
      <c r="I1603" s="26">
        <f t="shared" ref="I1603:I1666" si="102">H1603*E1603</f>
        <v>26488</v>
      </c>
      <c r="J1603" s="28">
        <f>SUMIFS(MasterSheet!L:L, MasterSheet!B:B, B1603, MasterSheet!D:D, C1603, MasterSheet!H:H, D1603)</f>
        <v>0</v>
      </c>
      <c r="K1603" s="28">
        <f t="shared" ref="K1603:K1666" si="103">J1603*E1603</f>
        <v>0</v>
      </c>
      <c r="L1603" s="21" t="str">
        <f>UPPER(VLOOKUP(D1603,MasterSheet!H:U,14,))</f>
        <v>BIOLEGEND</v>
      </c>
    </row>
    <row r="1604" spans="1:12" x14ac:dyDescent="0.25">
      <c r="A1604" s="21" t="str">
        <f t="shared" si="100"/>
        <v>BIOLEGEND</v>
      </c>
      <c r="B1604" s="21" t="str">
        <v>EED117596</v>
      </c>
      <c r="C1604" s="30">
        <v>45869</v>
      </c>
      <c r="D1604" s="21">
        <v>104419</v>
      </c>
      <c r="E1604" s="21">
        <f>_xlfn.XLOOKUP(D1604,MasterSheet!H:H,MasterSheet!F:F)</f>
        <v>5332.8</v>
      </c>
      <c r="F1604" s="22">
        <f>SUMIFS(MasterSheet!J:J, MasterSheet!B:B, B1604, MasterSheet!D:D, C1604, MasterSheet!H:H, D1604)</f>
        <v>4</v>
      </c>
      <c r="G1604" s="22">
        <f t="shared" si="101"/>
        <v>21331.200000000001</v>
      </c>
      <c r="H1604" s="26">
        <f>SUMIFS(MasterSheet!K:K, MasterSheet!B:B, B1604, MasterSheet!D:D, C1604, MasterSheet!H:H, D1604)</f>
        <v>4</v>
      </c>
      <c r="I1604" s="26">
        <f t="shared" si="102"/>
        <v>21331.200000000001</v>
      </c>
      <c r="J1604" s="28">
        <f>SUMIFS(MasterSheet!L:L, MasterSheet!B:B, B1604, MasterSheet!D:D, C1604, MasterSheet!H:H, D1604)</f>
        <v>0</v>
      </c>
      <c r="K1604" s="28">
        <f t="shared" si="103"/>
        <v>0</v>
      </c>
      <c r="L1604" s="21" t="str">
        <f>UPPER(VLOOKUP(D1604,MasterSheet!H:U,14,))</f>
        <v>BIOLEGEND</v>
      </c>
    </row>
    <row r="1605" spans="1:12" x14ac:dyDescent="0.25">
      <c r="A1605" s="21" t="str">
        <f t="shared" si="100"/>
        <v>BIOLEGEND</v>
      </c>
      <c r="B1605" s="21" t="str">
        <v>EED117596</v>
      </c>
      <c r="C1605" s="30">
        <v>45869</v>
      </c>
      <c r="D1605" s="21">
        <v>104518</v>
      </c>
      <c r="E1605" s="21">
        <f>_xlfn.XLOOKUP(D1605,MasterSheet!H:H,MasterSheet!F:F)</f>
        <v>14106.400000000001</v>
      </c>
      <c r="F1605" s="22">
        <f>SUMIFS(MasterSheet!J:J, MasterSheet!B:B, B1605, MasterSheet!D:D, C1605, MasterSheet!H:H, D1605)</f>
        <v>1</v>
      </c>
      <c r="G1605" s="22">
        <f t="shared" si="101"/>
        <v>14106.400000000001</v>
      </c>
      <c r="H1605" s="26">
        <f>SUMIFS(MasterSheet!K:K, MasterSheet!B:B, B1605, MasterSheet!D:D, C1605, MasterSheet!H:H, D1605)</f>
        <v>1</v>
      </c>
      <c r="I1605" s="26">
        <f t="shared" si="102"/>
        <v>14106.400000000001</v>
      </c>
      <c r="J1605" s="28">
        <f>SUMIFS(MasterSheet!L:L, MasterSheet!B:B, B1605, MasterSheet!D:D, C1605, MasterSheet!H:H, D1605)</f>
        <v>0</v>
      </c>
      <c r="K1605" s="28">
        <f t="shared" si="103"/>
        <v>0</v>
      </c>
      <c r="L1605" s="21" t="str">
        <f>UPPER(VLOOKUP(D1605,MasterSheet!H:U,14,))</f>
        <v>BIOLEGEND</v>
      </c>
    </row>
    <row r="1606" spans="1:12" x14ac:dyDescent="0.25">
      <c r="A1606" s="21" t="str">
        <f t="shared" si="100"/>
        <v>BIOLEGEND</v>
      </c>
      <c r="B1606" s="21" t="str">
        <v>EED117596</v>
      </c>
      <c r="C1606" s="30">
        <v>45869</v>
      </c>
      <c r="D1606" s="21">
        <v>108407</v>
      </c>
      <c r="E1606" s="21">
        <f>_xlfn.XLOOKUP(D1606,MasterSheet!H:H,MasterSheet!F:F)</f>
        <v>3449.6000000000004</v>
      </c>
      <c r="F1606" s="22">
        <f>SUMIFS(MasterSheet!J:J, MasterSheet!B:B, B1606, MasterSheet!D:D, C1606, MasterSheet!H:H, D1606)</f>
        <v>1</v>
      </c>
      <c r="G1606" s="22">
        <f t="shared" si="101"/>
        <v>3449.6000000000004</v>
      </c>
      <c r="H1606" s="26">
        <f>SUMIFS(MasterSheet!K:K, MasterSheet!B:B, B1606, MasterSheet!D:D, C1606, MasterSheet!H:H, D1606)</f>
        <v>1</v>
      </c>
      <c r="I1606" s="26">
        <f t="shared" si="102"/>
        <v>3449.6000000000004</v>
      </c>
      <c r="J1606" s="28">
        <f>SUMIFS(MasterSheet!L:L, MasterSheet!B:B, B1606, MasterSheet!D:D, C1606, MasterSheet!H:H, D1606)</f>
        <v>0</v>
      </c>
      <c r="K1606" s="28">
        <f t="shared" si="103"/>
        <v>0</v>
      </c>
      <c r="L1606" s="21" t="str">
        <f>UPPER(VLOOKUP(D1606,MasterSheet!H:U,14,))</f>
        <v>BIOLEGEND</v>
      </c>
    </row>
    <row r="1607" spans="1:12" x14ac:dyDescent="0.25">
      <c r="A1607" s="21" t="str">
        <f t="shared" si="100"/>
        <v>BIOLEGEND</v>
      </c>
      <c r="B1607" s="21" t="str">
        <v>EED117596</v>
      </c>
      <c r="C1607" s="30">
        <v>45869</v>
      </c>
      <c r="D1607" s="21">
        <v>118227</v>
      </c>
      <c r="E1607" s="21">
        <f>_xlfn.XLOOKUP(D1607,MasterSheet!H:H,MasterSheet!F:F)</f>
        <v>19602</v>
      </c>
      <c r="F1607" s="22">
        <f>SUMIFS(MasterSheet!J:J, MasterSheet!B:B, B1607, MasterSheet!D:D, C1607, MasterSheet!H:H, D1607)</f>
        <v>2</v>
      </c>
      <c r="G1607" s="22">
        <f t="shared" si="101"/>
        <v>39204</v>
      </c>
      <c r="H1607" s="26">
        <f>SUMIFS(MasterSheet!K:K, MasterSheet!B:B, B1607, MasterSheet!D:D, C1607, MasterSheet!H:H, D1607)</f>
        <v>2</v>
      </c>
      <c r="I1607" s="26">
        <f t="shared" si="102"/>
        <v>39204</v>
      </c>
      <c r="J1607" s="28">
        <f>SUMIFS(MasterSheet!L:L, MasterSheet!B:B, B1607, MasterSheet!D:D, C1607, MasterSheet!H:H, D1607)</f>
        <v>0</v>
      </c>
      <c r="K1607" s="28">
        <f t="shared" si="103"/>
        <v>0</v>
      </c>
      <c r="L1607" s="21" t="str">
        <f>UPPER(VLOOKUP(D1607,MasterSheet!H:U,14,))</f>
        <v>BIOLEGEND</v>
      </c>
    </row>
    <row r="1608" spans="1:12" x14ac:dyDescent="0.25">
      <c r="A1608" s="21" t="str">
        <f t="shared" si="100"/>
        <v>BIOLEGEND</v>
      </c>
      <c r="B1608" s="21" t="str">
        <v>EED117596</v>
      </c>
      <c r="C1608" s="30">
        <v>45869</v>
      </c>
      <c r="D1608" s="21">
        <v>125221</v>
      </c>
      <c r="E1608" s="21">
        <f>_xlfn.XLOOKUP(D1608,MasterSheet!H:H,MasterSheet!F:F)</f>
        <v>18480</v>
      </c>
      <c r="F1608" s="22">
        <f>SUMIFS(MasterSheet!J:J, MasterSheet!B:B, B1608, MasterSheet!D:D, C1608, MasterSheet!H:H, D1608)</f>
        <v>2</v>
      </c>
      <c r="G1608" s="22">
        <f t="shared" si="101"/>
        <v>36960</v>
      </c>
      <c r="H1608" s="26">
        <f>SUMIFS(MasterSheet!K:K, MasterSheet!B:B, B1608, MasterSheet!D:D, C1608, MasterSheet!H:H, D1608)</f>
        <v>2</v>
      </c>
      <c r="I1608" s="26">
        <f t="shared" si="102"/>
        <v>36960</v>
      </c>
      <c r="J1608" s="28">
        <f>SUMIFS(MasterSheet!L:L, MasterSheet!B:B, B1608, MasterSheet!D:D, C1608, MasterSheet!H:H, D1608)</f>
        <v>0</v>
      </c>
      <c r="K1608" s="28">
        <f t="shared" si="103"/>
        <v>0</v>
      </c>
      <c r="L1608" s="21" t="str">
        <f>UPPER(VLOOKUP(D1608,MasterSheet!H:U,14,))</f>
        <v>BIOLEGEND</v>
      </c>
    </row>
    <row r="1609" spans="1:12" x14ac:dyDescent="0.25">
      <c r="A1609" s="21" t="str">
        <f t="shared" si="100"/>
        <v>BIOLEGEND</v>
      </c>
      <c r="B1609" s="21" t="str">
        <v>EED117596</v>
      </c>
      <c r="C1609" s="30">
        <v>45869</v>
      </c>
      <c r="D1609" s="21">
        <v>135214</v>
      </c>
      <c r="E1609" s="21">
        <f>_xlfn.XLOOKUP(D1609,MasterSheet!H:H,MasterSheet!F:F)</f>
        <v>19527.2</v>
      </c>
      <c r="F1609" s="22">
        <f>SUMIFS(MasterSheet!J:J, MasterSheet!B:B, B1609, MasterSheet!D:D, C1609, MasterSheet!H:H, D1609)</f>
        <v>1</v>
      </c>
      <c r="G1609" s="22">
        <f t="shared" si="101"/>
        <v>19527.2</v>
      </c>
      <c r="H1609" s="26">
        <f>SUMIFS(MasterSheet!K:K, MasterSheet!B:B, B1609, MasterSheet!D:D, C1609, MasterSheet!H:H, D1609)</f>
        <v>1</v>
      </c>
      <c r="I1609" s="26">
        <f t="shared" si="102"/>
        <v>19527.2</v>
      </c>
      <c r="J1609" s="28">
        <f>SUMIFS(MasterSheet!L:L, MasterSheet!B:B, B1609, MasterSheet!D:D, C1609, MasterSheet!H:H, D1609)</f>
        <v>0</v>
      </c>
      <c r="K1609" s="28">
        <f t="shared" si="103"/>
        <v>0</v>
      </c>
      <c r="L1609" s="21" t="str">
        <f>UPPER(VLOOKUP(D1609,MasterSheet!H:U,14,))</f>
        <v>BIOLEGEND</v>
      </c>
    </row>
    <row r="1610" spans="1:12" x14ac:dyDescent="0.25">
      <c r="A1610" s="21" t="str">
        <f t="shared" si="100"/>
        <v>BIOLEGEND</v>
      </c>
      <c r="B1610" s="21" t="str">
        <v>EED117596</v>
      </c>
      <c r="C1610" s="30">
        <v>45869</v>
      </c>
      <c r="D1610" s="21">
        <v>139314</v>
      </c>
      <c r="E1610" s="21">
        <f>_xlfn.XLOOKUP(D1610,MasterSheet!H:H,MasterSheet!F:F)</f>
        <v>23531.199999999997</v>
      </c>
      <c r="F1610" s="22">
        <f>SUMIFS(MasterSheet!J:J, MasterSheet!B:B, B1610, MasterSheet!D:D, C1610, MasterSheet!H:H, D1610)</f>
        <v>1</v>
      </c>
      <c r="G1610" s="22">
        <f t="shared" si="101"/>
        <v>23531.199999999997</v>
      </c>
      <c r="H1610" s="26">
        <f>SUMIFS(MasterSheet!K:K, MasterSheet!B:B, B1610, MasterSheet!D:D, C1610, MasterSheet!H:H, D1610)</f>
        <v>1</v>
      </c>
      <c r="I1610" s="26">
        <f t="shared" si="102"/>
        <v>23531.199999999997</v>
      </c>
      <c r="J1610" s="28">
        <f>SUMIFS(MasterSheet!L:L, MasterSheet!B:B, B1610, MasterSheet!D:D, C1610, MasterSheet!H:H, D1610)</f>
        <v>0</v>
      </c>
      <c r="K1610" s="28">
        <f t="shared" si="103"/>
        <v>0</v>
      </c>
      <c r="L1610" s="21" t="str">
        <f>UPPER(VLOOKUP(D1610,MasterSheet!H:U,14,))</f>
        <v>BIOLEGEND</v>
      </c>
    </row>
    <row r="1611" spans="1:12" x14ac:dyDescent="0.25">
      <c r="A1611" s="21" t="str">
        <f t="shared" si="100"/>
        <v>BIOLEGEND</v>
      </c>
      <c r="B1611" s="21" t="str">
        <v>EED117596</v>
      </c>
      <c r="C1611" s="30">
        <v>45869</v>
      </c>
      <c r="D1611" s="21">
        <v>145513</v>
      </c>
      <c r="E1611" s="21">
        <f>_xlfn.XLOOKUP(D1611,MasterSheet!H:H,MasterSheet!F:F)</f>
        <v>14190</v>
      </c>
      <c r="F1611" s="22">
        <f>SUMIFS(MasterSheet!J:J, MasterSheet!B:B, B1611, MasterSheet!D:D, C1611, MasterSheet!H:H, D1611)</f>
        <v>2</v>
      </c>
      <c r="G1611" s="22">
        <f t="shared" si="101"/>
        <v>28380</v>
      </c>
      <c r="H1611" s="26">
        <f>SUMIFS(MasterSheet!K:K, MasterSheet!B:B, B1611, MasterSheet!D:D, C1611, MasterSheet!H:H, D1611)</f>
        <v>2</v>
      </c>
      <c r="I1611" s="26">
        <f t="shared" si="102"/>
        <v>28380</v>
      </c>
      <c r="J1611" s="28">
        <f>SUMIFS(MasterSheet!L:L, MasterSheet!B:B, B1611, MasterSheet!D:D, C1611, MasterSheet!H:H, D1611)</f>
        <v>0</v>
      </c>
      <c r="K1611" s="28">
        <f t="shared" si="103"/>
        <v>0</v>
      </c>
      <c r="L1611" s="21" t="str">
        <f>UPPER(VLOOKUP(D1611,MasterSheet!H:U,14,))</f>
        <v>BIOLEGEND</v>
      </c>
    </row>
    <row r="1612" spans="1:12" x14ac:dyDescent="0.25">
      <c r="A1612" s="21" t="str">
        <f t="shared" si="100"/>
        <v>BIOLEGEND</v>
      </c>
      <c r="B1612" s="21" t="str">
        <v>EED117596</v>
      </c>
      <c r="C1612" s="30">
        <v>45869</v>
      </c>
      <c r="D1612" s="21">
        <v>155509</v>
      </c>
      <c r="E1612" s="21">
        <f>_xlfn.XLOOKUP(D1612,MasterSheet!H:H,MasterSheet!F:F)</f>
        <v>20328</v>
      </c>
      <c r="F1612" s="22">
        <f>SUMIFS(MasterSheet!J:J, MasterSheet!B:B, B1612, MasterSheet!D:D, C1612, MasterSheet!H:H, D1612)</f>
        <v>1</v>
      </c>
      <c r="G1612" s="22">
        <f t="shared" si="101"/>
        <v>20328</v>
      </c>
      <c r="H1612" s="26">
        <f>SUMIFS(MasterSheet!K:K, MasterSheet!B:B, B1612, MasterSheet!D:D, C1612, MasterSheet!H:H, D1612)</f>
        <v>1</v>
      </c>
      <c r="I1612" s="26">
        <f t="shared" si="102"/>
        <v>20328</v>
      </c>
      <c r="J1612" s="28">
        <f>SUMIFS(MasterSheet!L:L, MasterSheet!B:B, B1612, MasterSheet!D:D, C1612, MasterSheet!H:H, D1612)</f>
        <v>0</v>
      </c>
      <c r="K1612" s="28">
        <f t="shared" si="103"/>
        <v>0</v>
      </c>
      <c r="L1612" s="21" t="str">
        <f>UPPER(VLOOKUP(D1612,MasterSheet!H:U,14,))</f>
        <v>BIOLEGEND</v>
      </c>
    </row>
    <row r="1613" spans="1:12" x14ac:dyDescent="0.25">
      <c r="A1613" s="21" t="str">
        <f t="shared" si="100"/>
        <v>BIOLEGEND</v>
      </c>
      <c r="B1613" s="21" t="str">
        <v>EED117596</v>
      </c>
      <c r="C1613" s="30">
        <v>45869</v>
      </c>
      <c r="D1613" s="21">
        <v>300306</v>
      </c>
      <c r="E1613" s="21">
        <f>_xlfn.XLOOKUP(D1613,MasterSheet!H:H,MasterSheet!F:F)</f>
        <v>3388</v>
      </c>
      <c r="F1613" s="22">
        <f>SUMIFS(MasterSheet!J:J, MasterSheet!B:B, B1613, MasterSheet!D:D, C1613, MasterSheet!H:H, D1613)</f>
        <v>1</v>
      </c>
      <c r="G1613" s="22">
        <f t="shared" si="101"/>
        <v>3388</v>
      </c>
      <c r="H1613" s="26">
        <f>SUMIFS(MasterSheet!K:K, MasterSheet!B:B, B1613, MasterSheet!D:D, C1613, MasterSheet!H:H, D1613)</f>
        <v>1</v>
      </c>
      <c r="I1613" s="26">
        <f t="shared" si="102"/>
        <v>3388</v>
      </c>
      <c r="J1613" s="28">
        <f>SUMIFS(MasterSheet!L:L, MasterSheet!B:B, B1613, MasterSheet!D:D, C1613, MasterSheet!H:H, D1613)</f>
        <v>0</v>
      </c>
      <c r="K1613" s="28">
        <f t="shared" si="103"/>
        <v>0</v>
      </c>
      <c r="L1613" s="21" t="str">
        <f>UPPER(VLOOKUP(D1613,MasterSheet!H:U,14,))</f>
        <v>BIOLEGEND</v>
      </c>
    </row>
    <row r="1614" spans="1:12" x14ac:dyDescent="0.25">
      <c r="A1614" s="21" t="str">
        <f t="shared" si="100"/>
        <v>BIOLEGEND</v>
      </c>
      <c r="B1614" s="21" t="str">
        <v>EED117596</v>
      </c>
      <c r="C1614" s="30">
        <v>45869</v>
      </c>
      <c r="D1614" s="21">
        <v>300406</v>
      </c>
      <c r="E1614" s="21">
        <f>_xlfn.XLOOKUP(D1614,MasterSheet!H:H,MasterSheet!F:F)</f>
        <v>3080</v>
      </c>
      <c r="F1614" s="22">
        <f>SUMIFS(MasterSheet!J:J, MasterSheet!B:B, B1614, MasterSheet!D:D, C1614, MasterSheet!H:H, D1614)</f>
        <v>1</v>
      </c>
      <c r="G1614" s="22">
        <f t="shared" si="101"/>
        <v>3080</v>
      </c>
      <c r="H1614" s="26">
        <f>SUMIFS(MasterSheet!K:K, MasterSheet!B:B, B1614, MasterSheet!D:D, C1614, MasterSheet!H:H, D1614)</f>
        <v>1</v>
      </c>
      <c r="I1614" s="26">
        <f t="shared" si="102"/>
        <v>3080</v>
      </c>
      <c r="J1614" s="28">
        <f>SUMIFS(MasterSheet!L:L, MasterSheet!B:B, B1614, MasterSheet!D:D, C1614, MasterSheet!H:H, D1614)</f>
        <v>0</v>
      </c>
      <c r="K1614" s="28">
        <f t="shared" si="103"/>
        <v>0</v>
      </c>
      <c r="L1614" s="21" t="str">
        <f>UPPER(VLOOKUP(D1614,MasterSheet!H:U,14,))</f>
        <v>BIOLEGEND</v>
      </c>
    </row>
    <row r="1615" spans="1:12" x14ac:dyDescent="0.25">
      <c r="A1615" s="21" t="str">
        <f t="shared" si="100"/>
        <v>BIOLEGEND</v>
      </c>
      <c r="B1615" s="21" t="str">
        <v>EED117596</v>
      </c>
      <c r="C1615" s="30">
        <v>45869</v>
      </c>
      <c r="D1615" s="21">
        <v>300922</v>
      </c>
      <c r="E1615" s="21">
        <f>_xlfn.XLOOKUP(D1615,MasterSheet!H:H,MasterSheet!F:F)</f>
        <v>20636</v>
      </c>
      <c r="F1615" s="22">
        <f>SUMIFS(MasterSheet!J:J, MasterSheet!B:B, B1615, MasterSheet!D:D, C1615, MasterSheet!H:H, D1615)</f>
        <v>1</v>
      </c>
      <c r="G1615" s="22">
        <f t="shared" si="101"/>
        <v>20636</v>
      </c>
      <c r="H1615" s="26">
        <f>SUMIFS(MasterSheet!K:K, MasterSheet!B:B, B1615, MasterSheet!D:D, C1615, MasterSheet!H:H, D1615)</f>
        <v>1</v>
      </c>
      <c r="I1615" s="26">
        <f t="shared" si="102"/>
        <v>20636</v>
      </c>
      <c r="J1615" s="28">
        <f>SUMIFS(MasterSheet!L:L, MasterSheet!B:B, B1615, MasterSheet!D:D, C1615, MasterSheet!H:H, D1615)</f>
        <v>0</v>
      </c>
      <c r="K1615" s="28">
        <f t="shared" si="103"/>
        <v>0</v>
      </c>
      <c r="L1615" s="21" t="str">
        <f>UPPER(VLOOKUP(D1615,MasterSheet!H:U,14,))</f>
        <v>BIOLEGEND</v>
      </c>
    </row>
    <row r="1616" spans="1:12" x14ac:dyDescent="0.25">
      <c r="A1616" s="21" t="str">
        <f t="shared" si="100"/>
        <v>BIOLEGEND</v>
      </c>
      <c r="B1616" s="21" t="str">
        <v>EED117596</v>
      </c>
      <c r="C1616" s="30">
        <v>45869</v>
      </c>
      <c r="D1616" s="21">
        <v>301016</v>
      </c>
      <c r="E1616" s="21">
        <f>_xlfn.XLOOKUP(D1616,MasterSheet!H:H,MasterSheet!F:F)</f>
        <v>17987.2</v>
      </c>
      <c r="F1616" s="22">
        <f>SUMIFS(MasterSheet!J:J, MasterSheet!B:B, B1616, MasterSheet!D:D, C1616, MasterSheet!H:H, D1616)</f>
        <v>1</v>
      </c>
      <c r="G1616" s="22">
        <f t="shared" si="101"/>
        <v>17987.2</v>
      </c>
      <c r="H1616" s="26">
        <f>SUMIFS(MasterSheet!K:K, MasterSheet!B:B, B1616, MasterSheet!D:D, C1616, MasterSheet!H:H, D1616)</f>
        <v>1</v>
      </c>
      <c r="I1616" s="26">
        <f t="shared" si="102"/>
        <v>17987.2</v>
      </c>
      <c r="J1616" s="28">
        <f>SUMIFS(MasterSheet!L:L, MasterSheet!B:B, B1616, MasterSheet!D:D, C1616, MasterSheet!H:H, D1616)</f>
        <v>0</v>
      </c>
      <c r="K1616" s="28">
        <f t="shared" si="103"/>
        <v>0</v>
      </c>
      <c r="L1616" s="21" t="str">
        <f>UPPER(VLOOKUP(D1616,MasterSheet!H:U,14,))</f>
        <v>BIOLEGEND</v>
      </c>
    </row>
    <row r="1617" spans="1:12" x14ac:dyDescent="0.25">
      <c r="A1617" s="21" t="str">
        <f t="shared" si="100"/>
        <v>BIOLEGEND</v>
      </c>
      <c r="B1617" s="21" t="str">
        <v>EED117596</v>
      </c>
      <c r="C1617" s="30">
        <v>45869</v>
      </c>
      <c r="D1617" s="21">
        <v>301852</v>
      </c>
      <c r="E1617" s="21">
        <f>_xlfn.XLOOKUP(D1617,MasterSheet!H:H,MasterSheet!F:F)</f>
        <v>21375.200000000001</v>
      </c>
      <c r="F1617" s="22">
        <f>SUMIFS(MasterSheet!J:J, MasterSheet!B:B, B1617, MasterSheet!D:D, C1617, MasterSheet!H:H, D1617)</f>
        <v>2</v>
      </c>
      <c r="G1617" s="22">
        <f t="shared" si="101"/>
        <v>42750.400000000001</v>
      </c>
      <c r="H1617" s="26">
        <f>SUMIFS(MasterSheet!K:K, MasterSheet!B:B, B1617, MasterSheet!D:D, C1617, MasterSheet!H:H, D1617)</f>
        <v>2</v>
      </c>
      <c r="I1617" s="26">
        <f t="shared" si="102"/>
        <v>42750.400000000001</v>
      </c>
      <c r="J1617" s="28">
        <f>SUMIFS(MasterSheet!L:L, MasterSheet!B:B, B1617, MasterSheet!D:D, C1617, MasterSheet!H:H, D1617)</f>
        <v>0</v>
      </c>
      <c r="K1617" s="28">
        <f t="shared" si="103"/>
        <v>0</v>
      </c>
      <c r="L1617" s="21" t="str">
        <f>UPPER(VLOOKUP(D1617,MasterSheet!H:U,14,))</f>
        <v>BIOLEGEND</v>
      </c>
    </row>
    <row r="1618" spans="1:12" x14ac:dyDescent="0.25">
      <c r="A1618" s="21" t="str">
        <f t="shared" si="100"/>
        <v>BIOLEGEND</v>
      </c>
      <c r="B1618" s="21" t="str">
        <v>EED117596</v>
      </c>
      <c r="C1618" s="30">
        <v>45869</v>
      </c>
      <c r="D1618" s="21">
        <v>301904</v>
      </c>
      <c r="E1618" s="21">
        <f>_xlfn.XLOOKUP(D1618,MasterSheet!H:H,MasterSheet!F:F)</f>
        <v>11765.599999999999</v>
      </c>
      <c r="F1618" s="22">
        <f>SUMIFS(MasterSheet!J:J, MasterSheet!B:B, B1618, MasterSheet!D:D, C1618, MasterSheet!H:H, D1618)</f>
        <v>1</v>
      </c>
      <c r="G1618" s="22">
        <f t="shared" si="101"/>
        <v>11765.599999999999</v>
      </c>
      <c r="H1618" s="26">
        <f>SUMIFS(MasterSheet!K:K, MasterSheet!B:B, B1618, MasterSheet!D:D, C1618, MasterSheet!H:H, D1618)</f>
        <v>1</v>
      </c>
      <c r="I1618" s="26">
        <f t="shared" si="102"/>
        <v>11765.599999999999</v>
      </c>
      <c r="J1618" s="28">
        <f>SUMIFS(MasterSheet!L:L, MasterSheet!B:B, B1618, MasterSheet!D:D, C1618, MasterSheet!H:H, D1618)</f>
        <v>0</v>
      </c>
      <c r="K1618" s="28">
        <f t="shared" si="103"/>
        <v>0</v>
      </c>
      <c r="L1618" s="21" t="str">
        <f>UPPER(VLOOKUP(D1618,MasterSheet!H:U,14,))</f>
        <v>BIOLEGEND</v>
      </c>
    </row>
    <row r="1619" spans="1:12" x14ac:dyDescent="0.25">
      <c r="A1619" s="21" t="str">
        <f t="shared" si="100"/>
        <v>BIOLEGEND</v>
      </c>
      <c r="B1619" s="21" t="str">
        <v>EED117596</v>
      </c>
      <c r="C1619" s="30">
        <v>45869</v>
      </c>
      <c r="D1619" s="21">
        <v>302048</v>
      </c>
      <c r="E1619" s="21">
        <f>_xlfn.XLOOKUP(D1619,MasterSheet!H:H,MasterSheet!F:F)</f>
        <v>24816</v>
      </c>
      <c r="F1619" s="22">
        <f>SUMIFS(MasterSheet!J:J, MasterSheet!B:B, B1619, MasterSheet!D:D, C1619, MasterSheet!H:H, D1619)</f>
        <v>2</v>
      </c>
      <c r="G1619" s="22">
        <f t="shared" si="101"/>
        <v>49632</v>
      </c>
      <c r="H1619" s="26">
        <f>SUMIFS(MasterSheet!K:K, MasterSheet!B:B, B1619, MasterSheet!D:D, C1619, MasterSheet!H:H, D1619)</f>
        <v>2</v>
      </c>
      <c r="I1619" s="26">
        <f t="shared" si="102"/>
        <v>49632</v>
      </c>
      <c r="J1619" s="28">
        <f>SUMIFS(MasterSheet!L:L, MasterSheet!B:B, B1619, MasterSheet!D:D, C1619, MasterSheet!H:H, D1619)</f>
        <v>0</v>
      </c>
      <c r="K1619" s="28">
        <f t="shared" si="103"/>
        <v>0</v>
      </c>
      <c r="L1619" s="21" t="str">
        <f>UPPER(VLOOKUP(D1619,MasterSheet!H:U,14,))</f>
        <v>BIOLEGEND</v>
      </c>
    </row>
    <row r="1620" spans="1:12" x14ac:dyDescent="0.25">
      <c r="A1620" s="21" t="str">
        <f t="shared" si="100"/>
        <v>BIOLEGEND</v>
      </c>
      <c r="B1620" s="21" t="str">
        <v>EED117596</v>
      </c>
      <c r="C1620" s="30">
        <v>45869</v>
      </c>
      <c r="D1620" s="21">
        <v>302336</v>
      </c>
      <c r="E1620" s="21">
        <f>_xlfn.XLOOKUP(D1620,MasterSheet!H:H,MasterSheet!F:F)</f>
        <v>26136</v>
      </c>
      <c r="F1620" s="22">
        <f>SUMIFS(MasterSheet!J:J, MasterSheet!B:B, B1620, MasterSheet!D:D, C1620, MasterSheet!H:H, D1620)</f>
        <v>2</v>
      </c>
      <c r="G1620" s="22">
        <f t="shared" si="101"/>
        <v>52272</v>
      </c>
      <c r="H1620" s="26">
        <f>SUMIFS(MasterSheet!K:K, MasterSheet!B:B, B1620, MasterSheet!D:D, C1620, MasterSheet!H:H, D1620)</f>
        <v>2</v>
      </c>
      <c r="I1620" s="26">
        <f t="shared" si="102"/>
        <v>52272</v>
      </c>
      <c r="J1620" s="28">
        <f>SUMIFS(MasterSheet!L:L, MasterSheet!B:B, B1620, MasterSheet!D:D, C1620, MasterSheet!H:H, D1620)</f>
        <v>0</v>
      </c>
      <c r="K1620" s="28">
        <f t="shared" si="103"/>
        <v>0</v>
      </c>
      <c r="L1620" s="21" t="str">
        <f>UPPER(VLOOKUP(D1620,MasterSheet!H:U,14,))</f>
        <v>BIOLEGEND</v>
      </c>
    </row>
    <row r="1621" spans="1:12" x14ac:dyDescent="0.25">
      <c r="A1621" s="21" t="str">
        <f t="shared" si="100"/>
        <v>BIOLEGEND</v>
      </c>
      <c r="B1621" s="21" t="str">
        <v>EED117596</v>
      </c>
      <c r="C1621" s="30">
        <v>45869</v>
      </c>
      <c r="D1621" s="21">
        <v>302828</v>
      </c>
      <c r="E1621" s="21">
        <f>_xlfn.XLOOKUP(D1621,MasterSheet!H:H,MasterSheet!F:F)</f>
        <v>27984</v>
      </c>
      <c r="F1621" s="22">
        <f>SUMIFS(MasterSheet!J:J, MasterSheet!B:B, B1621, MasterSheet!D:D, C1621, MasterSheet!H:H, D1621)</f>
        <v>1</v>
      </c>
      <c r="G1621" s="22">
        <f t="shared" si="101"/>
        <v>27984</v>
      </c>
      <c r="H1621" s="26">
        <f>SUMIFS(MasterSheet!K:K, MasterSheet!B:B, B1621, MasterSheet!D:D, C1621, MasterSheet!H:H, D1621)</f>
        <v>1</v>
      </c>
      <c r="I1621" s="26">
        <f t="shared" si="102"/>
        <v>27984</v>
      </c>
      <c r="J1621" s="28">
        <f>SUMIFS(MasterSheet!L:L, MasterSheet!B:B, B1621, MasterSheet!D:D, C1621, MasterSheet!H:H, D1621)</f>
        <v>0</v>
      </c>
      <c r="K1621" s="28">
        <f t="shared" si="103"/>
        <v>0</v>
      </c>
      <c r="L1621" s="21" t="str">
        <f>UPPER(VLOOKUP(D1621,MasterSheet!H:U,14,))</f>
        <v>BIOLEGEND</v>
      </c>
    </row>
    <row r="1622" spans="1:12" x14ac:dyDescent="0.25">
      <c r="A1622" s="21" t="str">
        <f t="shared" si="100"/>
        <v>BIOLEGEND</v>
      </c>
      <c r="B1622" s="21" t="str">
        <v>EED117596</v>
      </c>
      <c r="C1622" s="30">
        <v>45869</v>
      </c>
      <c r="D1622" s="21">
        <v>304024</v>
      </c>
      <c r="E1622" s="21">
        <f>_xlfn.XLOOKUP(D1622,MasterSheet!H:H,MasterSheet!F:F)</f>
        <v>13992</v>
      </c>
      <c r="F1622" s="22">
        <f>SUMIFS(MasterSheet!J:J, MasterSheet!B:B, B1622, MasterSheet!D:D, C1622, MasterSheet!H:H, D1622)</f>
        <v>1</v>
      </c>
      <c r="G1622" s="22">
        <f t="shared" si="101"/>
        <v>13992</v>
      </c>
      <c r="H1622" s="26">
        <f>SUMIFS(MasterSheet!K:K, MasterSheet!B:B, B1622, MasterSheet!D:D, C1622, MasterSheet!H:H, D1622)</f>
        <v>1</v>
      </c>
      <c r="I1622" s="26">
        <f t="shared" si="102"/>
        <v>13992</v>
      </c>
      <c r="J1622" s="28">
        <f>SUMIFS(MasterSheet!L:L, MasterSheet!B:B, B1622, MasterSheet!D:D, C1622, MasterSheet!H:H, D1622)</f>
        <v>0</v>
      </c>
      <c r="K1622" s="28">
        <f t="shared" si="103"/>
        <v>0</v>
      </c>
      <c r="L1622" s="21" t="str">
        <f>UPPER(VLOOKUP(D1622,MasterSheet!H:U,14,))</f>
        <v>BIOLEGEND</v>
      </c>
    </row>
    <row r="1623" spans="1:12" x14ac:dyDescent="0.25">
      <c r="A1623" s="21" t="str">
        <f t="shared" si="100"/>
        <v>BIOLEGEND</v>
      </c>
      <c r="B1623" s="21" t="str">
        <v>EED117596</v>
      </c>
      <c r="C1623" s="30">
        <v>45869</v>
      </c>
      <c r="D1623" s="21">
        <v>306742</v>
      </c>
      <c r="E1623" s="21">
        <f>_xlfn.XLOOKUP(D1623,MasterSheet!H:H,MasterSheet!F:F)</f>
        <v>28710</v>
      </c>
      <c r="F1623" s="22">
        <f>SUMIFS(MasterSheet!J:J, MasterSheet!B:B, B1623, MasterSheet!D:D, C1623, MasterSheet!H:H, D1623)</f>
        <v>2</v>
      </c>
      <c r="G1623" s="22">
        <f t="shared" si="101"/>
        <v>57420</v>
      </c>
      <c r="H1623" s="26">
        <f>SUMIFS(MasterSheet!K:K, MasterSheet!B:B, B1623, MasterSheet!D:D, C1623, MasterSheet!H:H, D1623)</f>
        <v>2</v>
      </c>
      <c r="I1623" s="26">
        <f t="shared" si="102"/>
        <v>57420</v>
      </c>
      <c r="J1623" s="28">
        <f>SUMIFS(MasterSheet!L:L, MasterSheet!B:B, B1623, MasterSheet!D:D, C1623, MasterSheet!H:H, D1623)</f>
        <v>0</v>
      </c>
      <c r="K1623" s="28">
        <f t="shared" si="103"/>
        <v>0</v>
      </c>
      <c r="L1623" s="21" t="str">
        <f>UPPER(VLOOKUP(D1623,MasterSheet!H:U,14,))</f>
        <v>BIOLEGEND</v>
      </c>
    </row>
    <row r="1624" spans="1:12" x14ac:dyDescent="0.25">
      <c r="A1624" s="21" t="str">
        <f t="shared" si="100"/>
        <v>BIOLEGEND</v>
      </c>
      <c r="B1624" s="21" t="str">
        <v>EED117596</v>
      </c>
      <c r="C1624" s="30">
        <v>45869</v>
      </c>
      <c r="D1624" s="21">
        <v>307642</v>
      </c>
      <c r="E1624" s="21">
        <f>_xlfn.XLOOKUP(D1624,MasterSheet!H:H,MasterSheet!F:F)</f>
        <v>29040</v>
      </c>
      <c r="F1624" s="22">
        <f>SUMIFS(MasterSheet!J:J, MasterSheet!B:B, B1624, MasterSheet!D:D, C1624, MasterSheet!H:H, D1624)</f>
        <v>1</v>
      </c>
      <c r="G1624" s="22">
        <f t="shared" si="101"/>
        <v>29040</v>
      </c>
      <c r="H1624" s="26">
        <f>SUMIFS(MasterSheet!K:K, MasterSheet!B:B, B1624, MasterSheet!D:D, C1624, MasterSheet!H:H, D1624)</f>
        <v>1</v>
      </c>
      <c r="I1624" s="26">
        <f t="shared" si="102"/>
        <v>29040</v>
      </c>
      <c r="J1624" s="28">
        <f>SUMIFS(MasterSheet!L:L, MasterSheet!B:B, B1624, MasterSheet!D:D, C1624, MasterSheet!H:H, D1624)</f>
        <v>0</v>
      </c>
      <c r="K1624" s="28">
        <f t="shared" si="103"/>
        <v>0</v>
      </c>
      <c r="L1624" s="21" t="str">
        <f>UPPER(VLOOKUP(D1624,MasterSheet!H:U,14,))</f>
        <v>BIOLEGEND</v>
      </c>
    </row>
    <row r="1625" spans="1:12" x14ac:dyDescent="0.25">
      <c r="A1625" s="21" t="str">
        <f t="shared" si="100"/>
        <v>BIOLEGEND</v>
      </c>
      <c r="B1625" s="21" t="str">
        <v>EED117596</v>
      </c>
      <c r="C1625" s="30">
        <v>45869</v>
      </c>
      <c r="D1625" s="21">
        <v>308703</v>
      </c>
      <c r="E1625" s="21">
        <f>_xlfn.XLOOKUP(D1625,MasterSheet!H:H,MasterSheet!F:F)</f>
        <v>6776</v>
      </c>
      <c r="F1625" s="22">
        <f>SUMIFS(MasterSheet!J:J, MasterSheet!B:B, B1625, MasterSheet!D:D, C1625, MasterSheet!H:H, D1625)</f>
        <v>1</v>
      </c>
      <c r="G1625" s="22">
        <f t="shared" si="101"/>
        <v>6776</v>
      </c>
      <c r="H1625" s="26">
        <f>SUMIFS(MasterSheet!K:K, MasterSheet!B:B, B1625, MasterSheet!D:D, C1625, MasterSheet!H:H, D1625)</f>
        <v>1</v>
      </c>
      <c r="I1625" s="26">
        <f t="shared" si="102"/>
        <v>6776</v>
      </c>
      <c r="J1625" s="28">
        <f>SUMIFS(MasterSheet!L:L, MasterSheet!B:B, B1625, MasterSheet!D:D, C1625, MasterSheet!H:H, D1625)</f>
        <v>0</v>
      </c>
      <c r="K1625" s="28">
        <f t="shared" si="103"/>
        <v>0</v>
      </c>
      <c r="L1625" s="21" t="str">
        <f>UPPER(VLOOKUP(D1625,MasterSheet!H:U,14,))</f>
        <v>BIOLEGEND</v>
      </c>
    </row>
    <row r="1626" spans="1:12" x14ac:dyDescent="0.25">
      <c r="A1626" s="21" t="str">
        <f t="shared" si="100"/>
        <v>BIOLEGEND</v>
      </c>
      <c r="B1626" s="21" t="str">
        <v>EED117596</v>
      </c>
      <c r="C1626" s="30">
        <v>45869</v>
      </c>
      <c r="D1626" s="21">
        <v>313205</v>
      </c>
      <c r="E1626" s="21">
        <f>_xlfn.XLOOKUP(D1626,MasterSheet!H:H,MasterSheet!F:F)</f>
        <v>8562.4</v>
      </c>
      <c r="F1626" s="22">
        <f>SUMIFS(MasterSheet!J:J, MasterSheet!B:B, B1626, MasterSheet!D:D, C1626, MasterSheet!H:H, D1626)</f>
        <v>1</v>
      </c>
      <c r="G1626" s="22">
        <f t="shared" si="101"/>
        <v>8562.4</v>
      </c>
      <c r="H1626" s="26">
        <f>SUMIFS(MasterSheet!K:K, MasterSheet!B:B, B1626, MasterSheet!D:D, C1626, MasterSheet!H:H, D1626)</f>
        <v>1</v>
      </c>
      <c r="I1626" s="26">
        <f t="shared" si="102"/>
        <v>8562.4</v>
      </c>
      <c r="J1626" s="28">
        <f>SUMIFS(MasterSheet!L:L, MasterSheet!B:B, B1626, MasterSheet!D:D, C1626, MasterSheet!H:H, D1626)</f>
        <v>0</v>
      </c>
      <c r="K1626" s="28">
        <f t="shared" si="103"/>
        <v>0</v>
      </c>
      <c r="L1626" s="21" t="str">
        <f>UPPER(VLOOKUP(D1626,MasterSheet!H:U,14,))</f>
        <v>BIOLEGEND</v>
      </c>
    </row>
    <row r="1627" spans="1:12" x14ac:dyDescent="0.25">
      <c r="A1627" s="21" t="str">
        <f t="shared" si="100"/>
        <v>BIOLEGEND</v>
      </c>
      <c r="B1627" s="21" t="str">
        <v>EED117596</v>
      </c>
      <c r="C1627" s="30">
        <v>45869</v>
      </c>
      <c r="D1627" s="21">
        <v>313225</v>
      </c>
      <c r="E1627" s="21">
        <f>_xlfn.XLOOKUP(D1627,MasterSheet!H:H,MasterSheet!F:F)</f>
        <v>9794.4</v>
      </c>
      <c r="F1627" s="22">
        <f>SUMIFS(MasterSheet!J:J, MasterSheet!B:B, B1627, MasterSheet!D:D, C1627, MasterSheet!H:H, D1627)</f>
        <v>1</v>
      </c>
      <c r="G1627" s="22">
        <f t="shared" si="101"/>
        <v>9794.4</v>
      </c>
      <c r="H1627" s="26">
        <f>SUMIFS(MasterSheet!K:K, MasterSheet!B:B, B1627, MasterSheet!D:D, C1627, MasterSheet!H:H, D1627)</f>
        <v>1</v>
      </c>
      <c r="I1627" s="26">
        <f t="shared" si="102"/>
        <v>9794.4</v>
      </c>
      <c r="J1627" s="28">
        <f>SUMIFS(MasterSheet!L:L, MasterSheet!B:B, B1627, MasterSheet!D:D, C1627, MasterSheet!H:H, D1627)</f>
        <v>0</v>
      </c>
      <c r="K1627" s="28">
        <f t="shared" si="103"/>
        <v>0</v>
      </c>
      <c r="L1627" s="21" t="str">
        <f>UPPER(VLOOKUP(D1627,MasterSheet!H:U,14,))</f>
        <v>BIOLEGEND</v>
      </c>
    </row>
    <row r="1628" spans="1:12" x14ac:dyDescent="0.25">
      <c r="A1628" s="21" t="str">
        <f t="shared" si="100"/>
        <v>BIOLEGEND</v>
      </c>
      <c r="B1628" s="21" t="str">
        <v>EED117596</v>
      </c>
      <c r="C1628" s="30">
        <v>45869</v>
      </c>
      <c r="D1628" s="21">
        <v>314512</v>
      </c>
      <c r="E1628" s="21">
        <f>_xlfn.XLOOKUP(D1628,MasterSheet!H:H,MasterSheet!F:F)</f>
        <v>20169.599999999999</v>
      </c>
      <c r="F1628" s="22">
        <f>SUMIFS(MasterSheet!J:J, MasterSheet!B:B, B1628, MasterSheet!D:D, C1628, MasterSheet!H:H, D1628)</f>
        <v>1</v>
      </c>
      <c r="G1628" s="22">
        <f t="shared" si="101"/>
        <v>20169.599999999999</v>
      </c>
      <c r="H1628" s="26">
        <f>SUMIFS(MasterSheet!K:K, MasterSheet!B:B, B1628, MasterSheet!D:D, C1628, MasterSheet!H:H, D1628)</f>
        <v>1</v>
      </c>
      <c r="I1628" s="26">
        <f t="shared" si="102"/>
        <v>20169.599999999999</v>
      </c>
      <c r="J1628" s="28">
        <f>SUMIFS(MasterSheet!L:L, MasterSheet!B:B, B1628, MasterSheet!D:D, C1628, MasterSheet!H:H, D1628)</f>
        <v>0</v>
      </c>
      <c r="K1628" s="28">
        <f t="shared" si="103"/>
        <v>0</v>
      </c>
      <c r="L1628" s="21" t="str">
        <f>UPPER(VLOOKUP(D1628,MasterSheet!H:U,14,))</f>
        <v>BIOLEGEND</v>
      </c>
    </row>
    <row r="1629" spans="1:12" x14ac:dyDescent="0.25">
      <c r="A1629" s="21" t="str">
        <f t="shared" si="100"/>
        <v>BIOLEGEND</v>
      </c>
      <c r="B1629" s="21" t="str">
        <v>EED117596</v>
      </c>
      <c r="C1629" s="30">
        <v>45869</v>
      </c>
      <c r="D1629" s="21">
        <v>317307</v>
      </c>
      <c r="E1629" s="21">
        <f>_xlfn.XLOOKUP(D1629,MasterSheet!H:H,MasterSheet!F:F)</f>
        <v>1478.4</v>
      </c>
      <c r="F1629" s="22">
        <f>SUMIFS(MasterSheet!J:J, MasterSheet!B:B, B1629, MasterSheet!D:D, C1629, MasterSheet!H:H, D1629)</f>
        <v>1</v>
      </c>
      <c r="G1629" s="22">
        <f t="shared" si="101"/>
        <v>1478.4</v>
      </c>
      <c r="H1629" s="26">
        <f>SUMIFS(MasterSheet!K:K, MasterSheet!B:B, B1629, MasterSheet!D:D, C1629, MasterSheet!H:H, D1629)</f>
        <v>1</v>
      </c>
      <c r="I1629" s="26">
        <f t="shared" si="102"/>
        <v>1478.4</v>
      </c>
      <c r="J1629" s="28">
        <f>SUMIFS(MasterSheet!L:L, MasterSheet!B:B, B1629, MasterSheet!D:D, C1629, MasterSheet!H:H, D1629)</f>
        <v>0</v>
      </c>
      <c r="K1629" s="28">
        <f t="shared" si="103"/>
        <v>0</v>
      </c>
      <c r="L1629" s="21" t="str">
        <f>UPPER(VLOOKUP(D1629,MasterSheet!H:U,14,))</f>
        <v>BIOLEGEND</v>
      </c>
    </row>
    <row r="1630" spans="1:12" x14ac:dyDescent="0.25">
      <c r="A1630" s="21" t="str">
        <f t="shared" si="100"/>
        <v>BIOLEGEND</v>
      </c>
      <c r="B1630" s="21" t="str">
        <v>EED117596</v>
      </c>
      <c r="C1630" s="30">
        <v>45869</v>
      </c>
      <c r="D1630" s="21">
        <v>318334</v>
      </c>
      <c r="E1630" s="21">
        <f>_xlfn.XLOOKUP(D1630,MasterSheet!H:H,MasterSheet!F:F)</f>
        <v>28314</v>
      </c>
      <c r="F1630" s="22">
        <f>SUMIFS(MasterSheet!J:J, MasterSheet!B:B, B1630, MasterSheet!D:D, C1630, MasterSheet!H:H, D1630)</f>
        <v>2</v>
      </c>
      <c r="G1630" s="22">
        <f t="shared" si="101"/>
        <v>56628</v>
      </c>
      <c r="H1630" s="26">
        <f>SUMIFS(MasterSheet!K:K, MasterSheet!B:B, B1630, MasterSheet!D:D, C1630, MasterSheet!H:H, D1630)</f>
        <v>2</v>
      </c>
      <c r="I1630" s="26">
        <f t="shared" si="102"/>
        <v>56628</v>
      </c>
      <c r="J1630" s="28">
        <f>SUMIFS(MasterSheet!L:L, MasterSheet!B:B, B1630, MasterSheet!D:D, C1630, MasterSheet!H:H, D1630)</f>
        <v>0</v>
      </c>
      <c r="K1630" s="28">
        <f t="shared" si="103"/>
        <v>0</v>
      </c>
      <c r="L1630" s="21" t="str">
        <f>UPPER(VLOOKUP(D1630,MasterSheet!H:U,14,))</f>
        <v>BIOLEGEND</v>
      </c>
    </row>
    <row r="1631" spans="1:12" x14ac:dyDescent="0.25">
      <c r="A1631" s="21" t="str">
        <f t="shared" si="100"/>
        <v>BIOLEGEND</v>
      </c>
      <c r="B1631" s="21" t="str">
        <v>EED117596</v>
      </c>
      <c r="C1631" s="30">
        <v>45869</v>
      </c>
      <c r="D1631" s="21">
        <v>321106</v>
      </c>
      <c r="E1631" s="21">
        <f>_xlfn.XLOOKUP(D1631,MasterSheet!H:H,MasterSheet!F:F)</f>
        <v>15831.2</v>
      </c>
      <c r="F1631" s="22">
        <f>SUMIFS(MasterSheet!J:J, MasterSheet!B:B, B1631, MasterSheet!D:D, C1631, MasterSheet!H:H, D1631)</f>
        <v>1</v>
      </c>
      <c r="G1631" s="22">
        <f t="shared" si="101"/>
        <v>15831.2</v>
      </c>
      <c r="H1631" s="26">
        <f>SUMIFS(MasterSheet!K:K, MasterSheet!B:B, B1631, MasterSheet!D:D, C1631, MasterSheet!H:H, D1631)</f>
        <v>1</v>
      </c>
      <c r="I1631" s="26">
        <f t="shared" si="102"/>
        <v>15831.2</v>
      </c>
      <c r="J1631" s="28">
        <f>SUMIFS(MasterSheet!L:L, MasterSheet!B:B, B1631, MasterSheet!D:D, C1631, MasterSheet!H:H, D1631)</f>
        <v>0</v>
      </c>
      <c r="K1631" s="28">
        <f t="shared" si="103"/>
        <v>0</v>
      </c>
      <c r="L1631" s="21" t="str">
        <f>UPPER(VLOOKUP(D1631,MasterSheet!H:U,14,))</f>
        <v>BIOLEGEND</v>
      </c>
    </row>
    <row r="1632" spans="1:12" x14ac:dyDescent="0.25">
      <c r="A1632" s="21" t="str">
        <f t="shared" si="100"/>
        <v>BIOLEGEND</v>
      </c>
      <c r="B1632" s="21" t="str">
        <v>EED117596</v>
      </c>
      <c r="C1632" s="30">
        <v>45869</v>
      </c>
      <c r="D1632" s="21">
        <v>328107</v>
      </c>
      <c r="E1632" s="21">
        <f>_xlfn.XLOOKUP(D1632,MasterSheet!H:H,MasterSheet!F:F)</f>
        <v>6221.6</v>
      </c>
      <c r="F1632" s="22">
        <f>SUMIFS(MasterSheet!J:J, MasterSheet!B:B, B1632, MasterSheet!D:D, C1632, MasterSheet!H:H, D1632)</f>
        <v>1</v>
      </c>
      <c r="G1632" s="22">
        <f t="shared" si="101"/>
        <v>6221.6</v>
      </c>
      <c r="H1632" s="26">
        <f>SUMIFS(MasterSheet!K:K, MasterSheet!B:B, B1632, MasterSheet!D:D, C1632, MasterSheet!H:H, D1632)</f>
        <v>1</v>
      </c>
      <c r="I1632" s="26">
        <f t="shared" si="102"/>
        <v>6221.6</v>
      </c>
      <c r="J1632" s="28">
        <f>SUMIFS(MasterSheet!L:L, MasterSheet!B:B, B1632, MasterSheet!D:D, C1632, MasterSheet!H:H, D1632)</f>
        <v>0</v>
      </c>
      <c r="K1632" s="28">
        <f t="shared" si="103"/>
        <v>0</v>
      </c>
      <c r="L1632" s="21" t="str">
        <f>UPPER(VLOOKUP(D1632,MasterSheet!H:U,14,))</f>
        <v>BIOLEGEND</v>
      </c>
    </row>
    <row r="1633" spans="1:12" x14ac:dyDescent="0.25">
      <c r="A1633" s="21" t="str">
        <f t="shared" si="100"/>
        <v>BIOLEGEND</v>
      </c>
      <c r="B1633" s="21" t="str">
        <v>EED117596</v>
      </c>
      <c r="C1633" s="30">
        <v>45869</v>
      </c>
      <c r="D1633" s="21">
        <v>329932</v>
      </c>
      <c r="E1633" s="21">
        <f>_xlfn.XLOOKUP(D1633,MasterSheet!H:H,MasterSheet!F:F)</f>
        <v>26532</v>
      </c>
      <c r="F1633" s="22">
        <f>SUMIFS(MasterSheet!J:J, MasterSheet!B:B, B1633, MasterSheet!D:D, C1633, MasterSheet!H:H, D1633)</f>
        <v>2</v>
      </c>
      <c r="G1633" s="22">
        <f t="shared" si="101"/>
        <v>53064</v>
      </c>
      <c r="H1633" s="26">
        <f>SUMIFS(MasterSheet!K:K, MasterSheet!B:B, B1633, MasterSheet!D:D, C1633, MasterSheet!H:H, D1633)</f>
        <v>2</v>
      </c>
      <c r="I1633" s="26">
        <f t="shared" si="102"/>
        <v>53064</v>
      </c>
      <c r="J1633" s="28">
        <f>SUMIFS(MasterSheet!L:L, MasterSheet!B:B, B1633, MasterSheet!D:D, C1633, MasterSheet!H:H, D1633)</f>
        <v>0</v>
      </c>
      <c r="K1633" s="28">
        <f t="shared" si="103"/>
        <v>0</v>
      </c>
      <c r="L1633" s="21" t="str">
        <f>UPPER(VLOOKUP(D1633,MasterSheet!H:U,14,))</f>
        <v>BIOLEGEND</v>
      </c>
    </row>
    <row r="1634" spans="1:12" x14ac:dyDescent="0.25">
      <c r="A1634" s="21" t="str">
        <f t="shared" si="100"/>
        <v>BIOLEGEND</v>
      </c>
      <c r="B1634" s="21" t="str">
        <v>EED117596</v>
      </c>
      <c r="C1634" s="30">
        <v>45869</v>
      </c>
      <c r="D1634" s="21">
        <v>331208</v>
      </c>
      <c r="E1634" s="21">
        <f>_xlfn.XLOOKUP(D1634,MasterSheet!H:H,MasterSheet!F:F)</f>
        <v>12997.599999999999</v>
      </c>
      <c r="F1634" s="22">
        <f>SUMIFS(MasterSheet!J:J, MasterSheet!B:B, B1634, MasterSheet!D:D, C1634, MasterSheet!H:H, D1634)</f>
        <v>1</v>
      </c>
      <c r="G1634" s="22">
        <f t="shared" si="101"/>
        <v>12997.599999999999</v>
      </c>
      <c r="H1634" s="26">
        <f>SUMIFS(MasterSheet!K:K, MasterSheet!B:B, B1634, MasterSheet!D:D, C1634, MasterSheet!H:H, D1634)</f>
        <v>1</v>
      </c>
      <c r="I1634" s="26">
        <f t="shared" si="102"/>
        <v>12997.599999999999</v>
      </c>
      <c r="J1634" s="28">
        <f>SUMIFS(MasterSheet!L:L, MasterSheet!B:B, B1634, MasterSheet!D:D, C1634, MasterSheet!H:H, D1634)</f>
        <v>0</v>
      </c>
      <c r="K1634" s="28">
        <f t="shared" si="103"/>
        <v>0</v>
      </c>
      <c r="L1634" s="21" t="str">
        <f>UPPER(VLOOKUP(D1634,MasterSheet!H:U,14,))</f>
        <v>BIOLEGEND</v>
      </c>
    </row>
    <row r="1635" spans="1:12" x14ac:dyDescent="0.25">
      <c r="A1635" s="21" t="str">
        <f t="shared" si="100"/>
        <v>BIOLEGEND</v>
      </c>
      <c r="B1635" s="21" t="str">
        <v>EED117596</v>
      </c>
      <c r="C1635" s="30">
        <v>45869</v>
      </c>
      <c r="D1635" s="21">
        <v>331210</v>
      </c>
      <c r="E1635" s="21">
        <f>_xlfn.XLOOKUP(D1635,MasterSheet!H:H,MasterSheet!F:F)</f>
        <v>16508.8</v>
      </c>
      <c r="F1635" s="22">
        <f>SUMIFS(MasterSheet!J:J, MasterSheet!B:B, B1635, MasterSheet!D:D, C1635, MasterSheet!H:H, D1635)</f>
        <v>2</v>
      </c>
      <c r="G1635" s="22">
        <f t="shared" si="101"/>
        <v>33017.599999999999</v>
      </c>
      <c r="H1635" s="26">
        <f>SUMIFS(MasterSheet!K:K, MasterSheet!B:B, B1635, MasterSheet!D:D, C1635, MasterSheet!H:H, D1635)</f>
        <v>2</v>
      </c>
      <c r="I1635" s="26">
        <f t="shared" si="102"/>
        <v>33017.599999999999</v>
      </c>
      <c r="J1635" s="28">
        <f>SUMIFS(MasterSheet!L:L, MasterSheet!B:B, B1635, MasterSheet!D:D, C1635, MasterSheet!H:H, D1635)</f>
        <v>0</v>
      </c>
      <c r="K1635" s="28">
        <f t="shared" si="103"/>
        <v>0</v>
      </c>
      <c r="L1635" s="21" t="str">
        <f>UPPER(VLOOKUP(D1635,MasterSheet!H:U,14,))</f>
        <v>BIOLEGEND</v>
      </c>
    </row>
    <row r="1636" spans="1:12" x14ac:dyDescent="0.25">
      <c r="A1636" s="21" t="str">
        <f t="shared" si="100"/>
        <v>BIOLEGEND</v>
      </c>
      <c r="B1636" s="21" t="str">
        <v>EED117596</v>
      </c>
      <c r="C1636" s="30">
        <v>45869</v>
      </c>
      <c r="D1636" s="21">
        <v>331411</v>
      </c>
      <c r="E1636" s="21">
        <f>_xlfn.XLOOKUP(D1636,MasterSheet!H:H,MasterSheet!F:F)</f>
        <v>14916</v>
      </c>
      <c r="F1636" s="22">
        <f>SUMIFS(MasterSheet!J:J, MasterSheet!B:B, B1636, MasterSheet!D:D, C1636, MasterSheet!H:H, D1636)</f>
        <v>1</v>
      </c>
      <c r="G1636" s="22">
        <f t="shared" si="101"/>
        <v>14916</v>
      </c>
      <c r="H1636" s="26">
        <f>SUMIFS(MasterSheet!K:K, MasterSheet!B:B, B1636, MasterSheet!D:D, C1636, MasterSheet!H:H, D1636)</f>
        <v>1</v>
      </c>
      <c r="I1636" s="26">
        <f t="shared" si="102"/>
        <v>14916</v>
      </c>
      <c r="J1636" s="28">
        <f>SUMIFS(MasterSheet!L:L, MasterSheet!B:B, B1636, MasterSheet!D:D, C1636, MasterSheet!H:H, D1636)</f>
        <v>0</v>
      </c>
      <c r="K1636" s="28">
        <f t="shared" si="103"/>
        <v>0</v>
      </c>
      <c r="L1636" s="21" t="str">
        <f>UPPER(VLOOKUP(D1636,MasterSheet!H:U,14,))</f>
        <v>BIOLEGEND</v>
      </c>
    </row>
    <row r="1637" spans="1:12" x14ac:dyDescent="0.25">
      <c r="A1637" s="21" t="str">
        <f t="shared" si="100"/>
        <v>BIOLEGEND</v>
      </c>
      <c r="B1637" s="21" t="str">
        <v>EED117596</v>
      </c>
      <c r="C1637" s="30">
        <v>45869</v>
      </c>
      <c r="D1637" s="21">
        <v>331430</v>
      </c>
      <c r="E1637" s="21">
        <f>_xlfn.XLOOKUP(D1637,MasterSheet!H:H,MasterSheet!F:F)</f>
        <v>29040</v>
      </c>
      <c r="F1637" s="22">
        <f>SUMIFS(MasterSheet!J:J, MasterSheet!B:B, B1637, MasterSheet!D:D, C1637, MasterSheet!H:H, D1637)</f>
        <v>2</v>
      </c>
      <c r="G1637" s="22">
        <f t="shared" si="101"/>
        <v>58080</v>
      </c>
      <c r="H1637" s="26">
        <f>SUMIFS(MasterSheet!K:K, MasterSheet!B:B, B1637, MasterSheet!D:D, C1637, MasterSheet!H:H, D1637)</f>
        <v>2</v>
      </c>
      <c r="I1637" s="26">
        <f t="shared" si="102"/>
        <v>58080</v>
      </c>
      <c r="J1637" s="28">
        <f>SUMIFS(MasterSheet!L:L, MasterSheet!B:B, B1637, MasterSheet!D:D, C1637, MasterSheet!H:H, D1637)</f>
        <v>0</v>
      </c>
      <c r="K1637" s="28">
        <f t="shared" si="103"/>
        <v>0</v>
      </c>
      <c r="L1637" s="21" t="str">
        <f>UPPER(VLOOKUP(D1637,MasterSheet!H:U,14,))</f>
        <v>BIOLEGEND</v>
      </c>
    </row>
    <row r="1638" spans="1:12" x14ac:dyDescent="0.25">
      <c r="A1638" s="21" t="str">
        <f t="shared" si="100"/>
        <v>BIOLEGEND</v>
      </c>
      <c r="B1638" s="21" t="str">
        <v>EED117596</v>
      </c>
      <c r="C1638" s="30">
        <v>45869</v>
      </c>
      <c r="D1638" s="21">
        <v>332706</v>
      </c>
      <c r="E1638" s="21">
        <f>_xlfn.XLOOKUP(D1638,MasterSheet!H:H,MasterSheet!F:F)</f>
        <v>23346.400000000001</v>
      </c>
      <c r="F1638" s="22">
        <f>SUMIFS(MasterSheet!J:J, MasterSheet!B:B, B1638, MasterSheet!D:D, C1638, MasterSheet!H:H, D1638)</f>
        <v>2</v>
      </c>
      <c r="G1638" s="22">
        <f t="shared" si="101"/>
        <v>46692.800000000003</v>
      </c>
      <c r="H1638" s="26">
        <f>SUMIFS(MasterSheet!K:K, MasterSheet!B:B, B1638, MasterSheet!D:D, C1638, MasterSheet!H:H, D1638)</f>
        <v>2</v>
      </c>
      <c r="I1638" s="26">
        <f t="shared" si="102"/>
        <v>46692.800000000003</v>
      </c>
      <c r="J1638" s="28">
        <f>SUMIFS(MasterSheet!L:L, MasterSheet!B:B, B1638, MasterSheet!D:D, C1638, MasterSheet!H:H, D1638)</f>
        <v>0</v>
      </c>
      <c r="K1638" s="28">
        <f t="shared" si="103"/>
        <v>0</v>
      </c>
      <c r="L1638" s="21" t="str">
        <f>UPPER(VLOOKUP(D1638,MasterSheet!H:U,14,))</f>
        <v>BIOLEGEND</v>
      </c>
    </row>
    <row r="1639" spans="1:12" x14ac:dyDescent="0.25">
      <c r="A1639" s="21" t="str">
        <f t="shared" si="100"/>
        <v>BIOLEGEND</v>
      </c>
      <c r="B1639" s="21" t="str">
        <v>EED117596</v>
      </c>
      <c r="C1639" s="30">
        <v>45869</v>
      </c>
      <c r="D1639" s="21">
        <v>341608</v>
      </c>
      <c r="E1639" s="21">
        <f>_xlfn.XLOOKUP(D1639,MasterSheet!H:H,MasterSheet!F:F)</f>
        <v>19958.400000000001</v>
      </c>
      <c r="F1639" s="22">
        <f>SUMIFS(MasterSheet!J:J, MasterSheet!B:B, B1639, MasterSheet!D:D, C1639, MasterSheet!H:H, D1639)</f>
        <v>1</v>
      </c>
      <c r="G1639" s="22">
        <f t="shared" si="101"/>
        <v>19958.400000000001</v>
      </c>
      <c r="H1639" s="26">
        <f>SUMIFS(MasterSheet!K:K, MasterSheet!B:B, B1639, MasterSheet!D:D, C1639, MasterSheet!H:H, D1639)</f>
        <v>1</v>
      </c>
      <c r="I1639" s="26">
        <f t="shared" si="102"/>
        <v>19958.400000000001</v>
      </c>
      <c r="J1639" s="28">
        <f>SUMIFS(MasterSheet!L:L, MasterSheet!B:B, B1639, MasterSheet!D:D, C1639, MasterSheet!H:H, D1639)</f>
        <v>0</v>
      </c>
      <c r="K1639" s="28">
        <f t="shared" si="103"/>
        <v>0</v>
      </c>
      <c r="L1639" s="21" t="str">
        <f>UPPER(VLOOKUP(D1639,MasterSheet!H:U,14,))</f>
        <v>BIOLEGEND</v>
      </c>
    </row>
    <row r="1640" spans="1:12" x14ac:dyDescent="0.25">
      <c r="A1640" s="21" t="str">
        <f t="shared" si="100"/>
        <v>BIOLEGEND</v>
      </c>
      <c r="B1640" s="21" t="str">
        <v>EED117596</v>
      </c>
      <c r="C1640" s="30">
        <v>45869</v>
      </c>
      <c r="D1640" s="21">
        <v>343523</v>
      </c>
      <c r="E1640" s="21">
        <f>_xlfn.XLOOKUP(D1640,MasterSheet!H:H,MasterSheet!F:F)</f>
        <v>6221.6</v>
      </c>
      <c r="F1640" s="22">
        <f>SUMIFS(MasterSheet!J:J, MasterSheet!B:B, B1640, MasterSheet!D:D, C1640, MasterSheet!H:H, D1640)</f>
        <v>1</v>
      </c>
      <c r="G1640" s="22">
        <f t="shared" si="101"/>
        <v>6221.6</v>
      </c>
      <c r="H1640" s="26">
        <f>SUMIFS(MasterSheet!K:K, MasterSheet!B:B, B1640, MasterSheet!D:D, C1640, MasterSheet!H:H, D1640)</f>
        <v>1</v>
      </c>
      <c r="I1640" s="26">
        <f t="shared" si="102"/>
        <v>6221.6</v>
      </c>
      <c r="J1640" s="28">
        <f>SUMIFS(MasterSheet!L:L, MasterSheet!B:B, B1640, MasterSheet!D:D, C1640, MasterSheet!H:H, D1640)</f>
        <v>0</v>
      </c>
      <c r="K1640" s="28">
        <f t="shared" si="103"/>
        <v>0</v>
      </c>
      <c r="L1640" s="21" t="str">
        <f>UPPER(VLOOKUP(D1640,MasterSheet!H:U,14,))</f>
        <v>BIOLEGEND</v>
      </c>
    </row>
    <row r="1641" spans="1:12" x14ac:dyDescent="0.25">
      <c r="A1641" s="21" t="str">
        <f t="shared" si="100"/>
        <v>BIOLEGEND</v>
      </c>
      <c r="B1641" s="21" t="str">
        <v>EED117596</v>
      </c>
      <c r="C1641" s="30">
        <v>45869</v>
      </c>
      <c r="D1641" s="21">
        <v>353236</v>
      </c>
      <c r="E1641" s="21">
        <f>_xlfn.XLOOKUP(D1641,MasterSheet!H:H,MasterSheet!F:F)</f>
        <v>20169.599999999999</v>
      </c>
      <c r="F1641" s="22">
        <f>SUMIFS(MasterSheet!J:J, MasterSheet!B:B, B1641, MasterSheet!D:D, C1641, MasterSheet!H:H, D1641)</f>
        <v>1</v>
      </c>
      <c r="G1641" s="22">
        <f t="shared" si="101"/>
        <v>20169.599999999999</v>
      </c>
      <c r="H1641" s="26">
        <f>SUMIFS(MasterSheet!K:K, MasterSheet!B:B, B1641, MasterSheet!D:D, C1641, MasterSheet!H:H, D1641)</f>
        <v>1</v>
      </c>
      <c r="I1641" s="26">
        <f t="shared" si="102"/>
        <v>20169.599999999999</v>
      </c>
      <c r="J1641" s="28">
        <f>SUMIFS(MasterSheet!L:L, MasterSheet!B:B, B1641, MasterSheet!D:D, C1641, MasterSheet!H:H, D1641)</f>
        <v>0</v>
      </c>
      <c r="K1641" s="28">
        <f t="shared" si="103"/>
        <v>0</v>
      </c>
      <c r="L1641" s="21" t="str">
        <f>UPPER(VLOOKUP(D1641,MasterSheet!H:U,14,))</f>
        <v>BIOLEGEND</v>
      </c>
    </row>
    <row r="1642" spans="1:12" x14ac:dyDescent="0.25">
      <c r="A1642" s="21" t="str">
        <f t="shared" si="100"/>
        <v>BIOLEGEND</v>
      </c>
      <c r="B1642" s="21" t="str">
        <v>EED117596</v>
      </c>
      <c r="C1642" s="30">
        <v>45869</v>
      </c>
      <c r="D1642" s="21">
        <v>356418</v>
      </c>
      <c r="E1642" s="21">
        <f>_xlfn.XLOOKUP(D1642,MasterSheet!H:H,MasterSheet!F:F)</f>
        <v>25146</v>
      </c>
      <c r="F1642" s="22">
        <f>SUMIFS(MasterSheet!J:J, MasterSheet!B:B, B1642, MasterSheet!D:D, C1642, MasterSheet!H:H, D1642)</f>
        <v>2</v>
      </c>
      <c r="G1642" s="22">
        <f t="shared" si="101"/>
        <v>50292</v>
      </c>
      <c r="H1642" s="26">
        <f>SUMIFS(MasterSheet!K:K, MasterSheet!B:B, B1642, MasterSheet!D:D, C1642, MasterSheet!H:H, D1642)</f>
        <v>2</v>
      </c>
      <c r="I1642" s="26">
        <f t="shared" si="102"/>
        <v>50292</v>
      </c>
      <c r="J1642" s="28">
        <f>SUMIFS(MasterSheet!L:L, MasterSheet!B:B, B1642, MasterSheet!D:D, C1642, MasterSheet!H:H, D1642)</f>
        <v>0</v>
      </c>
      <c r="K1642" s="28">
        <f t="shared" si="103"/>
        <v>0</v>
      </c>
      <c r="L1642" s="21" t="str">
        <f>UPPER(VLOOKUP(D1642,MasterSheet!H:U,14,))</f>
        <v>BIOLEGEND</v>
      </c>
    </row>
    <row r="1643" spans="1:12" x14ac:dyDescent="0.25">
      <c r="A1643" s="21" t="str">
        <f t="shared" si="100"/>
        <v>BIOLEGEND</v>
      </c>
      <c r="B1643" s="21" t="str">
        <v>EED117596</v>
      </c>
      <c r="C1643" s="30">
        <v>45869</v>
      </c>
      <c r="D1643" s="21">
        <v>357404</v>
      </c>
      <c r="E1643" s="21">
        <f>_xlfn.XLOOKUP(D1643,MasterSheet!H:H,MasterSheet!F:F)</f>
        <v>9794.4</v>
      </c>
      <c r="F1643" s="22">
        <f>SUMIFS(MasterSheet!J:J, MasterSheet!B:B, B1643, MasterSheet!D:D, C1643, MasterSheet!H:H, D1643)</f>
        <v>1</v>
      </c>
      <c r="G1643" s="22">
        <f t="shared" si="101"/>
        <v>9794.4</v>
      </c>
      <c r="H1643" s="26">
        <f>SUMIFS(MasterSheet!K:K, MasterSheet!B:B, B1643, MasterSheet!D:D, C1643, MasterSheet!H:H, D1643)</f>
        <v>1</v>
      </c>
      <c r="I1643" s="26">
        <f t="shared" si="102"/>
        <v>9794.4</v>
      </c>
      <c r="J1643" s="28">
        <f>SUMIFS(MasterSheet!L:L, MasterSheet!B:B, B1643, MasterSheet!D:D, C1643, MasterSheet!H:H, D1643)</f>
        <v>0</v>
      </c>
      <c r="K1643" s="28">
        <f t="shared" si="103"/>
        <v>0</v>
      </c>
      <c r="L1643" s="21" t="str">
        <f>UPPER(VLOOKUP(D1643,MasterSheet!H:U,14,))</f>
        <v>BIOLEGEND</v>
      </c>
    </row>
    <row r="1644" spans="1:12" x14ac:dyDescent="0.25">
      <c r="A1644" s="21" t="str">
        <f t="shared" si="100"/>
        <v>BIOLEGEND</v>
      </c>
      <c r="B1644" s="21" t="str">
        <v>EED117596</v>
      </c>
      <c r="C1644" s="30">
        <v>45869</v>
      </c>
      <c r="D1644" s="21">
        <v>362503</v>
      </c>
      <c r="E1644" s="21">
        <f>_xlfn.XLOOKUP(D1644,MasterSheet!H:H,MasterSheet!F:F)</f>
        <v>6600</v>
      </c>
      <c r="F1644" s="22">
        <f>SUMIFS(MasterSheet!J:J, MasterSheet!B:B, B1644, MasterSheet!D:D, C1644, MasterSheet!H:H, D1644)</f>
        <v>1</v>
      </c>
      <c r="G1644" s="22">
        <f t="shared" si="101"/>
        <v>6600</v>
      </c>
      <c r="H1644" s="26">
        <f>SUMIFS(MasterSheet!K:K, MasterSheet!B:B, B1644, MasterSheet!D:D, C1644, MasterSheet!H:H, D1644)</f>
        <v>1</v>
      </c>
      <c r="I1644" s="26">
        <f t="shared" si="102"/>
        <v>6600</v>
      </c>
      <c r="J1644" s="28">
        <f>SUMIFS(MasterSheet!L:L, MasterSheet!B:B, B1644, MasterSheet!D:D, C1644, MasterSheet!H:H, D1644)</f>
        <v>0</v>
      </c>
      <c r="K1644" s="28">
        <f t="shared" si="103"/>
        <v>0</v>
      </c>
      <c r="L1644" s="21" t="str">
        <f>UPPER(VLOOKUP(D1644,MasterSheet!H:U,14,))</f>
        <v>BIOLEGEND</v>
      </c>
    </row>
    <row r="1645" spans="1:12" x14ac:dyDescent="0.25">
      <c r="A1645" s="21" t="str">
        <f t="shared" si="100"/>
        <v>BIOLEGEND</v>
      </c>
      <c r="B1645" s="21" t="str">
        <v>EED117596</v>
      </c>
      <c r="C1645" s="30">
        <v>45869</v>
      </c>
      <c r="D1645" s="21">
        <v>364808</v>
      </c>
      <c r="E1645" s="21">
        <f>_xlfn.XLOOKUP(D1645,MasterSheet!H:H,MasterSheet!F:F)</f>
        <v>26070</v>
      </c>
      <c r="F1645" s="22">
        <f>SUMIFS(MasterSheet!J:J, MasterSheet!B:B, B1645, MasterSheet!D:D, C1645, MasterSheet!H:H, D1645)</f>
        <v>2</v>
      </c>
      <c r="G1645" s="22">
        <f t="shared" si="101"/>
        <v>52140</v>
      </c>
      <c r="H1645" s="26">
        <f>SUMIFS(MasterSheet!K:K, MasterSheet!B:B, B1645, MasterSheet!D:D, C1645, MasterSheet!H:H, D1645)</f>
        <v>2</v>
      </c>
      <c r="I1645" s="26">
        <f t="shared" si="102"/>
        <v>52140</v>
      </c>
      <c r="J1645" s="28">
        <f>SUMIFS(MasterSheet!L:L, MasterSheet!B:B, B1645, MasterSheet!D:D, C1645, MasterSheet!H:H, D1645)</f>
        <v>0</v>
      </c>
      <c r="K1645" s="28">
        <f t="shared" si="103"/>
        <v>0</v>
      </c>
      <c r="L1645" s="21" t="str">
        <f>UPPER(VLOOKUP(D1645,MasterSheet!H:U,14,))</f>
        <v>BIOLEGEND</v>
      </c>
    </row>
    <row r="1646" spans="1:12" x14ac:dyDescent="0.25">
      <c r="A1646" s="21" t="str">
        <f t="shared" si="100"/>
        <v>BIOLEGEND</v>
      </c>
      <c r="B1646" s="21" t="str">
        <v>EED117596</v>
      </c>
      <c r="C1646" s="30">
        <v>45869</v>
      </c>
      <c r="D1646" s="21">
        <v>368516</v>
      </c>
      <c r="E1646" s="21">
        <f>_xlfn.XLOOKUP(D1646,MasterSheet!H:H,MasterSheet!F:F)</f>
        <v>19527.2</v>
      </c>
      <c r="F1646" s="22">
        <f>SUMIFS(MasterSheet!J:J, MasterSheet!B:B, B1646, MasterSheet!D:D, C1646, MasterSheet!H:H, D1646)</f>
        <v>2</v>
      </c>
      <c r="G1646" s="22">
        <f t="shared" si="101"/>
        <v>39054.400000000001</v>
      </c>
      <c r="H1646" s="26">
        <f>SUMIFS(MasterSheet!K:K, MasterSheet!B:B, B1646, MasterSheet!D:D, C1646, MasterSheet!H:H, D1646)</f>
        <v>2</v>
      </c>
      <c r="I1646" s="26">
        <f t="shared" si="102"/>
        <v>39054.400000000001</v>
      </c>
      <c r="J1646" s="28">
        <f>SUMIFS(MasterSheet!L:L, MasterSheet!B:B, B1646, MasterSheet!D:D, C1646, MasterSheet!H:H, D1646)</f>
        <v>0</v>
      </c>
      <c r="K1646" s="28">
        <f t="shared" si="103"/>
        <v>0</v>
      </c>
      <c r="L1646" s="21" t="str">
        <f>UPPER(VLOOKUP(D1646,MasterSheet!H:U,14,))</f>
        <v>BIOLEGEND</v>
      </c>
    </row>
    <row r="1647" spans="1:12" x14ac:dyDescent="0.25">
      <c r="A1647" s="21" t="str">
        <f t="shared" si="100"/>
        <v>BIOLEGEND</v>
      </c>
      <c r="B1647" s="21" t="str">
        <v>EED117596</v>
      </c>
      <c r="C1647" s="30">
        <v>45869</v>
      </c>
      <c r="D1647" s="21">
        <v>368535</v>
      </c>
      <c r="E1647" s="21">
        <f>_xlfn.XLOOKUP(D1647,MasterSheet!H:H,MasterSheet!F:F)</f>
        <v>6899.2000000000007</v>
      </c>
      <c r="F1647" s="22">
        <f>SUMIFS(MasterSheet!J:J, MasterSheet!B:B, B1647, MasterSheet!D:D, C1647, MasterSheet!H:H, D1647)</f>
        <v>1</v>
      </c>
      <c r="G1647" s="22">
        <f t="shared" si="101"/>
        <v>6899.2000000000007</v>
      </c>
      <c r="H1647" s="26">
        <f>SUMIFS(MasterSheet!K:K, MasterSheet!B:B, B1647, MasterSheet!D:D, C1647, MasterSheet!H:H, D1647)</f>
        <v>1</v>
      </c>
      <c r="I1647" s="26">
        <f t="shared" si="102"/>
        <v>6899.2000000000007</v>
      </c>
      <c r="J1647" s="28">
        <f>SUMIFS(MasterSheet!L:L, MasterSheet!B:B, B1647, MasterSheet!D:D, C1647, MasterSheet!H:H, D1647)</f>
        <v>0</v>
      </c>
      <c r="K1647" s="28">
        <f t="shared" si="103"/>
        <v>0</v>
      </c>
      <c r="L1647" s="21" t="str">
        <f>UPPER(VLOOKUP(D1647,MasterSheet!H:U,14,))</f>
        <v>BIOLEGEND</v>
      </c>
    </row>
    <row r="1648" spans="1:12" x14ac:dyDescent="0.25">
      <c r="A1648" s="21" t="str">
        <f t="shared" si="100"/>
        <v>BIOLEGEND</v>
      </c>
      <c r="B1648" s="21" t="str">
        <v>EED117596</v>
      </c>
      <c r="C1648" s="30">
        <v>45869</v>
      </c>
      <c r="D1648" s="21">
        <v>369324</v>
      </c>
      <c r="E1648" s="21">
        <f>_xlfn.XLOOKUP(D1648,MasterSheet!H:H,MasterSheet!F:F)</f>
        <v>27258</v>
      </c>
      <c r="F1648" s="22">
        <f>SUMIFS(MasterSheet!J:J, MasterSheet!B:B, B1648, MasterSheet!D:D, C1648, MasterSheet!H:H, D1648)</f>
        <v>2</v>
      </c>
      <c r="G1648" s="22">
        <f t="shared" si="101"/>
        <v>54516</v>
      </c>
      <c r="H1648" s="26">
        <f>SUMIFS(MasterSheet!K:K, MasterSheet!B:B, B1648, MasterSheet!D:D, C1648, MasterSheet!H:H, D1648)</f>
        <v>2</v>
      </c>
      <c r="I1648" s="26">
        <f t="shared" si="102"/>
        <v>54516</v>
      </c>
      <c r="J1648" s="28">
        <f>SUMIFS(MasterSheet!L:L, MasterSheet!B:B, B1648, MasterSheet!D:D, C1648, MasterSheet!H:H, D1648)</f>
        <v>0</v>
      </c>
      <c r="K1648" s="28">
        <f t="shared" si="103"/>
        <v>0</v>
      </c>
      <c r="L1648" s="21" t="str">
        <f>UPPER(VLOOKUP(D1648,MasterSheet!H:U,14,))</f>
        <v>BIOLEGEND</v>
      </c>
    </row>
    <row r="1649" spans="1:12" x14ac:dyDescent="0.25">
      <c r="A1649" s="21" t="str">
        <f t="shared" si="100"/>
        <v>BIOLEGEND</v>
      </c>
      <c r="B1649" s="21" t="str">
        <v>EED117596</v>
      </c>
      <c r="C1649" s="30">
        <v>45869</v>
      </c>
      <c r="D1649" s="21">
        <v>375518</v>
      </c>
      <c r="E1649" s="21">
        <f>_xlfn.XLOOKUP(D1649,MasterSheet!H:H,MasterSheet!F:F)</f>
        <v>17556</v>
      </c>
      <c r="F1649" s="22">
        <f>SUMIFS(MasterSheet!J:J, MasterSheet!B:B, B1649, MasterSheet!D:D, C1649, MasterSheet!H:H, D1649)</f>
        <v>1</v>
      </c>
      <c r="G1649" s="22">
        <f t="shared" si="101"/>
        <v>17556</v>
      </c>
      <c r="H1649" s="26">
        <f>SUMIFS(MasterSheet!K:K, MasterSheet!B:B, B1649, MasterSheet!D:D, C1649, MasterSheet!H:H, D1649)</f>
        <v>1</v>
      </c>
      <c r="I1649" s="26">
        <f t="shared" si="102"/>
        <v>17556</v>
      </c>
      <c r="J1649" s="28">
        <f>SUMIFS(MasterSheet!L:L, MasterSheet!B:B, B1649, MasterSheet!D:D, C1649, MasterSheet!H:H, D1649)</f>
        <v>0</v>
      </c>
      <c r="K1649" s="28">
        <f t="shared" si="103"/>
        <v>0</v>
      </c>
      <c r="L1649" s="21" t="str">
        <f>UPPER(VLOOKUP(D1649,MasterSheet!H:U,14,))</f>
        <v>BIOLEGEND</v>
      </c>
    </row>
    <row r="1650" spans="1:12" x14ac:dyDescent="0.25">
      <c r="A1650" s="21" t="str">
        <f t="shared" si="100"/>
        <v>BIOLEGEND</v>
      </c>
      <c r="B1650" s="21" t="str">
        <v>EED117596</v>
      </c>
      <c r="C1650" s="30">
        <v>45869</v>
      </c>
      <c r="D1650" s="21">
        <v>400128</v>
      </c>
      <c r="E1650" s="21">
        <f>_xlfn.XLOOKUP(D1650,MasterSheet!H:H,MasterSheet!F:F)</f>
        <v>11026.4</v>
      </c>
      <c r="F1650" s="22">
        <f>SUMIFS(MasterSheet!J:J, MasterSheet!B:B, B1650, MasterSheet!D:D, C1650, MasterSheet!H:H, D1650)</f>
        <v>1</v>
      </c>
      <c r="G1650" s="22">
        <f t="shared" si="101"/>
        <v>11026.4</v>
      </c>
      <c r="H1650" s="26">
        <f>SUMIFS(MasterSheet!K:K, MasterSheet!B:B, B1650, MasterSheet!D:D, C1650, MasterSheet!H:H, D1650)</f>
        <v>1</v>
      </c>
      <c r="I1650" s="26">
        <f t="shared" si="102"/>
        <v>11026.4</v>
      </c>
      <c r="J1650" s="28">
        <f>SUMIFS(MasterSheet!L:L, MasterSheet!B:B, B1650, MasterSheet!D:D, C1650, MasterSheet!H:H, D1650)</f>
        <v>0</v>
      </c>
      <c r="K1650" s="28">
        <f t="shared" si="103"/>
        <v>0</v>
      </c>
      <c r="L1650" s="21" t="str">
        <f>UPPER(VLOOKUP(D1650,MasterSheet!H:U,14,))</f>
        <v>BIOLEGEND</v>
      </c>
    </row>
    <row r="1651" spans="1:12" x14ac:dyDescent="0.25">
      <c r="A1651" s="21" t="str">
        <f t="shared" si="100"/>
        <v>BIOLEGEND</v>
      </c>
      <c r="B1651" s="21" t="str">
        <v>EED117596</v>
      </c>
      <c r="C1651" s="30">
        <v>45869</v>
      </c>
      <c r="D1651" s="21">
        <v>400158</v>
      </c>
      <c r="E1651" s="21">
        <f>_xlfn.XLOOKUP(D1651,MasterSheet!H:H,MasterSheet!F:F)</f>
        <v>23628</v>
      </c>
      <c r="F1651" s="22">
        <f>SUMIFS(MasterSheet!J:J, MasterSheet!B:B, B1651, MasterSheet!D:D, C1651, MasterSheet!H:H, D1651)</f>
        <v>1</v>
      </c>
      <c r="G1651" s="22">
        <f t="shared" si="101"/>
        <v>23628</v>
      </c>
      <c r="H1651" s="26">
        <f>SUMIFS(MasterSheet!K:K, MasterSheet!B:B, B1651, MasterSheet!D:D, C1651, MasterSheet!H:H, D1651)</f>
        <v>1</v>
      </c>
      <c r="I1651" s="26">
        <f t="shared" si="102"/>
        <v>23628</v>
      </c>
      <c r="J1651" s="28">
        <f>SUMIFS(MasterSheet!L:L, MasterSheet!B:B, B1651, MasterSheet!D:D, C1651, MasterSheet!H:H, D1651)</f>
        <v>0</v>
      </c>
      <c r="K1651" s="28">
        <f t="shared" si="103"/>
        <v>0</v>
      </c>
      <c r="L1651" s="21" t="str">
        <f>UPPER(VLOOKUP(D1651,MasterSheet!H:U,14,))</f>
        <v>BIOLEGEND</v>
      </c>
    </row>
    <row r="1652" spans="1:12" x14ac:dyDescent="0.25">
      <c r="A1652" s="21" t="str">
        <f t="shared" si="100"/>
        <v>BIOLEGEND</v>
      </c>
      <c r="B1652" s="21" t="str">
        <v>EED117596</v>
      </c>
      <c r="C1652" s="30">
        <v>45869</v>
      </c>
      <c r="D1652" s="21">
        <v>400164</v>
      </c>
      <c r="E1652" s="21">
        <f>_xlfn.XLOOKUP(D1652,MasterSheet!H:H,MasterSheet!F:F)</f>
        <v>27258</v>
      </c>
      <c r="F1652" s="22">
        <f>SUMIFS(MasterSheet!J:J, MasterSheet!B:B, B1652, MasterSheet!D:D, C1652, MasterSheet!H:H, D1652)</f>
        <v>1</v>
      </c>
      <c r="G1652" s="22">
        <f t="shared" si="101"/>
        <v>27258</v>
      </c>
      <c r="H1652" s="26">
        <f>SUMIFS(MasterSheet!K:K, MasterSheet!B:B, B1652, MasterSheet!D:D, C1652, MasterSheet!H:H, D1652)</f>
        <v>1</v>
      </c>
      <c r="I1652" s="26">
        <f t="shared" si="102"/>
        <v>27258</v>
      </c>
      <c r="J1652" s="28">
        <f>SUMIFS(MasterSheet!L:L, MasterSheet!B:B, B1652, MasterSheet!D:D, C1652, MasterSheet!H:H, D1652)</f>
        <v>0</v>
      </c>
      <c r="K1652" s="28">
        <f t="shared" si="103"/>
        <v>0</v>
      </c>
      <c r="L1652" s="21" t="str">
        <f>UPPER(VLOOKUP(D1652,MasterSheet!H:U,14,))</f>
        <v>BIOLEGEND</v>
      </c>
    </row>
    <row r="1653" spans="1:12" x14ac:dyDescent="0.25">
      <c r="A1653" s="21" t="str">
        <f t="shared" si="100"/>
        <v>BIOLEGEND</v>
      </c>
      <c r="B1653" s="21" t="str">
        <v>EED117596</v>
      </c>
      <c r="C1653" s="30">
        <v>45869</v>
      </c>
      <c r="D1653" s="21">
        <v>400247</v>
      </c>
      <c r="E1653" s="21">
        <f>_xlfn.XLOOKUP(D1653,MasterSheet!H:H,MasterSheet!F:F)</f>
        <v>4382.3999999999996</v>
      </c>
      <c r="F1653" s="22">
        <f>SUMIFS(MasterSheet!J:J, MasterSheet!B:B, B1653, MasterSheet!D:D, C1653, MasterSheet!H:H, D1653)</f>
        <v>1</v>
      </c>
      <c r="G1653" s="22">
        <f t="shared" si="101"/>
        <v>4382.3999999999996</v>
      </c>
      <c r="H1653" s="26">
        <f>SUMIFS(MasterSheet!K:K, MasterSheet!B:B, B1653, MasterSheet!D:D, C1653, MasterSheet!H:H, D1653)</f>
        <v>1</v>
      </c>
      <c r="I1653" s="26">
        <f t="shared" si="102"/>
        <v>4382.3999999999996</v>
      </c>
      <c r="J1653" s="28">
        <f>SUMIFS(MasterSheet!L:L, MasterSheet!B:B, B1653, MasterSheet!D:D, C1653, MasterSheet!H:H, D1653)</f>
        <v>0</v>
      </c>
      <c r="K1653" s="28">
        <f t="shared" si="103"/>
        <v>0</v>
      </c>
      <c r="L1653" s="21" t="str">
        <f>UPPER(VLOOKUP(D1653,MasterSheet!H:U,14,))</f>
        <v>BIOLEGEND</v>
      </c>
    </row>
    <row r="1654" spans="1:12" x14ac:dyDescent="0.25">
      <c r="A1654" s="21" t="str">
        <f t="shared" si="100"/>
        <v>BIOLEGEND</v>
      </c>
      <c r="B1654" s="21" t="str">
        <v>EED117596</v>
      </c>
      <c r="C1654" s="30">
        <v>45869</v>
      </c>
      <c r="D1654" s="21">
        <v>400907</v>
      </c>
      <c r="E1654" s="21">
        <f>_xlfn.XLOOKUP(D1654,MasterSheet!H:H,MasterSheet!F:F)</f>
        <v>5297.6</v>
      </c>
      <c r="F1654" s="22">
        <f>SUMIFS(MasterSheet!J:J, MasterSheet!B:B, B1654, MasterSheet!D:D, C1654, MasterSheet!H:H, D1654)</f>
        <v>1</v>
      </c>
      <c r="G1654" s="22">
        <f t="shared" si="101"/>
        <v>5297.6</v>
      </c>
      <c r="H1654" s="26">
        <f>SUMIFS(MasterSheet!K:K, MasterSheet!B:B, B1654, MasterSheet!D:D, C1654, MasterSheet!H:H, D1654)</f>
        <v>1</v>
      </c>
      <c r="I1654" s="26">
        <f t="shared" si="102"/>
        <v>5297.6</v>
      </c>
      <c r="J1654" s="28">
        <f>SUMIFS(MasterSheet!L:L, MasterSheet!B:B, B1654, MasterSheet!D:D, C1654, MasterSheet!H:H, D1654)</f>
        <v>0</v>
      </c>
      <c r="K1654" s="28">
        <f t="shared" si="103"/>
        <v>0</v>
      </c>
      <c r="L1654" s="21" t="str">
        <f>UPPER(VLOOKUP(D1654,MasterSheet!H:U,14,))</f>
        <v>BIOLEGEND</v>
      </c>
    </row>
    <row r="1655" spans="1:12" x14ac:dyDescent="0.25">
      <c r="A1655" s="21" t="str">
        <f t="shared" si="100"/>
        <v>BIOLEGEND</v>
      </c>
      <c r="B1655" s="21" t="str">
        <v>EED117596</v>
      </c>
      <c r="C1655" s="30">
        <v>45869</v>
      </c>
      <c r="D1655" s="21">
        <v>401605</v>
      </c>
      <c r="E1655" s="21">
        <f>_xlfn.XLOOKUP(D1655,MasterSheet!H:H,MasterSheet!F:F)</f>
        <v>3326.3999999999996</v>
      </c>
      <c r="F1655" s="22">
        <f>SUMIFS(MasterSheet!J:J, MasterSheet!B:B, B1655, MasterSheet!D:D, C1655, MasterSheet!H:H, D1655)</f>
        <v>1</v>
      </c>
      <c r="G1655" s="22">
        <f t="shared" si="101"/>
        <v>3326.3999999999996</v>
      </c>
      <c r="H1655" s="26">
        <f>SUMIFS(MasterSheet!K:K, MasterSheet!B:B, B1655, MasterSheet!D:D, C1655, MasterSheet!H:H, D1655)</f>
        <v>1</v>
      </c>
      <c r="I1655" s="26">
        <f t="shared" si="102"/>
        <v>3326.3999999999996</v>
      </c>
      <c r="J1655" s="28">
        <f>SUMIFS(MasterSheet!L:L, MasterSheet!B:B, B1655, MasterSheet!D:D, C1655, MasterSheet!H:H, D1655)</f>
        <v>0</v>
      </c>
      <c r="K1655" s="28">
        <f t="shared" si="103"/>
        <v>0</v>
      </c>
      <c r="L1655" s="21" t="str">
        <f>UPPER(VLOOKUP(D1655,MasterSheet!H:U,14,))</f>
        <v>BIOLEGEND</v>
      </c>
    </row>
    <row r="1656" spans="1:12" x14ac:dyDescent="0.25">
      <c r="A1656" s="21" t="str">
        <f t="shared" si="100"/>
        <v>BIOLEGEND</v>
      </c>
      <c r="B1656" s="21" t="str">
        <v>EED117596</v>
      </c>
      <c r="C1656" s="30">
        <v>45869</v>
      </c>
      <c r="D1656" s="21">
        <v>405207</v>
      </c>
      <c r="E1656" s="21">
        <f>_xlfn.XLOOKUP(D1656,MasterSheet!H:H,MasterSheet!F:F)</f>
        <v>6283.2000000000007</v>
      </c>
      <c r="F1656" s="22">
        <f>SUMIFS(MasterSheet!J:J, MasterSheet!B:B, B1656, MasterSheet!D:D, C1656, MasterSheet!H:H, D1656)</f>
        <v>2</v>
      </c>
      <c r="G1656" s="22">
        <f t="shared" si="101"/>
        <v>12566.400000000001</v>
      </c>
      <c r="H1656" s="26">
        <f>SUMIFS(MasterSheet!K:K, MasterSheet!B:B, B1656, MasterSheet!D:D, C1656, MasterSheet!H:H, D1656)</f>
        <v>2</v>
      </c>
      <c r="I1656" s="26">
        <f t="shared" si="102"/>
        <v>12566.400000000001</v>
      </c>
      <c r="J1656" s="28">
        <f>SUMIFS(MasterSheet!L:L, MasterSheet!B:B, B1656, MasterSheet!D:D, C1656, MasterSheet!H:H, D1656)</f>
        <v>0</v>
      </c>
      <c r="K1656" s="28">
        <f t="shared" si="103"/>
        <v>0</v>
      </c>
      <c r="L1656" s="21" t="str">
        <f>UPPER(VLOOKUP(D1656,MasterSheet!H:U,14,))</f>
        <v>BIOLEGEND</v>
      </c>
    </row>
    <row r="1657" spans="1:12" x14ac:dyDescent="0.25">
      <c r="A1657" s="21" t="str">
        <f t="shared" si="100"/>
        <v>BIOLEGEND</v>
      </c>
      <c r="B1657" s="21" t="str">
        <v>EED117596</v>
      </c>
      <c r="C1657" s="30">
        <v>45869</v>
      </c>
      <c r="D1657" s="21">
        <v>405330</v>
      </c>
      <c r="E1657" s="21">
        <f>_xlfn.XLOOKUP(D1657,MasterSheet!H:H,MasterSheet!F:F)</f>
        <v>16324</v>
      </c>
      <c r="F1657" s="22">
        <f>SUMIFS(MasterSheet!J:J, MasterSheet!B:B, B1657, MasterSheet!D:D, C1657, MasterSheet!H:H, D1657)</f>
        <v>1</v>
      </c>
      <c r="G1657" s="22">
        <f t="shared" si="101"/>
        <v>16324</v>
      </c>
      <c r="H1657" s="26">
        <f>SUMIFS(MasterSheet!K:K, MasterSheet!B:B, B1657, MasterSheet!D:D, C1657, MasterSheet!H:H, D1657)</f>
        <v>1</v>
      </c>
      <c r="I1657" s="26">
        <f t="shared" si="102"/>
        <v>16324</v>
      </c>
      <c r="J1657" s="28">
        <f>SUMIFS(MasterSheet!L:L, MasterSheet!B:B, B1657, MasterSheet!D:D, C1657, MasterSheet!H:H, D1657)</f>
        <v>0</v>
      </c>
      <c r="K1657" s="28">
        <f t="shared" si="103"/>
        <v>0</v>
      </c>
      <c r="L1657" s="21" t="str">
        <f>UPPER(VLOOKUP(D1657,MasterSheet!H:U,14,))</f>
        <v>BIOLEGEND</v>
      </c>
    </row>
    <row r="1658" spans="1:12" x14ac:dyDescent="0.25">
      <c r="A1658" s="21" t="str">
        <f t="shared" si="100"/>
        <v>BIOLEGEND</v>
      </c>
      <c r="B1658" s="21" t="str">
        <v>EED117596</v>
      </c>
      <c r="C1658" s="30">
        <v>45869</v>
      </c>
      <c r="D1658" s="21">
        <v>405717</v>
      </c>
      <c r="E1658" s="21">
        <f>_xlfn.XLOOKUP(D1658,MasterSheet!H:H,MasterSheet!F:F)</f>
        <v>6899.2000000000007</v>
      </c>
      <c r="F1658" s="22">
        <f>SUMIFS(MasterSheet!J:J, MasterSheet!B:B, B1658, MasterSheet!D:D, C1658, MasterSheet!H:H, D1658)</f>
        <v>1</v>
      </c>
      <c r="G1658" s="22">
        <f t="shared" si="101"/>
        <v>6899.2000000000007</v>
      </c>
      <c r="H1658" s="26">
        <f>SUMIFS(MasterSheet!K:K, MasterSheet!B:B, B1658, MasterSheet!D:D, C1658, MasterSheet!H:H, D1658)</f>
        <v>1</v>
      </c>
      <c r="I1658" s="26">
        <f t="shared" si="102"/>
        <v>6899.2000000000007</v>
      </c>
      <c r="J1658" s="28">
        <f>SUMIFS(MasterSheet!L:L, MasterSheet!B:B, B1658, MasterSheet!D:D, C1658, MasterSheet!H:H, D1658)</f>
        <v>0</v>
      </c>
      <c r="K1658" s="28">
        <f t="shared" si="103"/>
        <v>0</v>
      </c>
      <c r="L1658" s="21" t="str">
        <f>UPPER(VLOOKUP(D1658,MasterSheet!H:U,14,))</f>
        <v>BIOLEGEND</v>
      </c>
    </row>
    <row r="1659" spans="1:12" x14ac:dyDescent="0.25">
      <c r="A1659" s="21" t="str">
        <f t="shared" si="100"/>
        <v>BIOLEGEND</v>
      </c>
      <c r="B1659" s="21" t="str">
        <v>EED117596</v>
      </c>
      <c r="C1659" s="30">
        <v>45869</v>
      </c>
      <c r="D1659" s="21">
        <v>406515</v>
      </c>
      <c r="E1659" s="21">
        <f>_xlfn.XLOOKUP(D1659,MasterSheet!H:H,MasterSheet!F:F)</f>
        <v>6221.6</v>
      </c>
      <c r="F1659" s="22">
        <f>SUMIFS(MasterSheet!J:J, MasterSheet!B:B, B1659, MasterSheet!D:D, C1659, MasterSheet!H:H, D1659)</f>
        <v>1</v>
      </c>
      <c r="G1659" s="22">
        <f t="shared" si="101"/>
        <v>6221.6</v>
      </c>
      <c r="H1659" s="26">
        <f>SUMIFS(MasterSheet!K:K, MasterSheet!B:B, B1659, MasterSheet!D:D, C1659, MasterSheet!H:H, D1659)</f>
        <v>1</v>
      </c>
      <c r="I1659" s="26">
        <f t="shared" si="102"/>
        <v>6221.6</v>
      </c>
      <c r="J1659" s="28">
        <f>SUMIFS(MasterSheet!L:L, MasterSheet!B:B, B1659, MasterSheet!D:D, C1659, MasterSheet!H:H, D1659)</f>
        <v>0</v>
      </c>
      <c r="K1659" s="28">
        <f t="shared" si="103"/>
        <v>0</v>
      </c>
      <c r="L1659" s="21" t="str">
        <f>UPPER(VLOOKUP(D1659,MasterSheet!H:U,14,))</f>
        <v>BIOLEGEND</v>
      </c>
    </row>
    <row r="1660" spans="1:12" x14ac:dyDescent="0.25">
      <c r="A1660" s="21" t="str">
        <f t="shared" si="100"/>
        <v>BIOLEGEND</v>
      </c>
      <c r="B1660" s="21" t="str">
        <v>EED117596</v>
      </c>
      <c r="C1660" s="30">
        <v>45869</v>
      </c>
      <c r="D1660" s="21">
        <v>420403</v>
      </c>
      <c r="E1660" s="21">
        <f>_xlfn.XLOOKUP(D1660,MasterSheet!H:H,MasterSheet!F:F)</f>
        <v>1848</v>
      </c>
      <c r="F1660" s="22">
        <f>SUMIFS(MasterSheet!J:J, MasterSheet!B:B, B1660, MasterSheet!D:D, C1660, MasterSheet!H:H, D1660)</f>
        <v>10</v>
      </c>
      <c r="G1660" s="22">
        <f t="shared" si="101"/>
        <v>18480</v>
      </c>
      <c r="H1660" s="26">
        <f>SUMIFS(MasterSheet!K:K, MasterSheet!B:B, B1660, MasterSheet!D:D, C1660, MasterSheet!H:H, D1660)</f>
        <v>10</v>
      </c>
      <c r="I1660" s="26">
        <f t="shared" si="102"/>
        <v>18480</v>
      </c>
      <c r="J1660" s="28">
        <f>SUMIFS(MasterSheet!L:L, MasterSheet!B:B, B1660, MasterSheet!D:D, C1660, MasterSheet!H:H, D1660)</f>
        <v>0</v>
      </c>
      <c r="K1660" s="28">
        <f t="shared" si="103"/>
        <v>0</v>
      </c>
      <c r="L1660" s="21" t="str">
        <f>UPPER(VLOOKUP(D1660,MasterSheet!H:U,14,))</f>
        <v>BIOLEGEND</v>
      </c>
    </row>
    <row r="1661" spans="1:12" x14ac:dyDescent="0.25">
      <c r="A1661" s="21" t="str">
        <f t="shared" si="100"/>
        <v>BIOLEGEND</v>
      </c>
      <c r="B1661" s="21" t="str">
        <v>EED117596</v>
      </c>
      <c r="C1661" s="30">
        <v>45869</v>
      </c>
      <c r="D1661" s="21">
        <v>420404</v>
      </c>
      <c r="E1661" s="21">
        <f>_xlfn.XLOOKUP(D1661,MasterSheet!H:H,MasterSheet!F:F)</f>
        <v>3115.2</v>
      </c>
      <c r="F1661" s="22">
        <f>SUMIFS(MasterSheet!J:J, MasterSheet!B:B, B1661, MasterSheet!D:D, C1661, MasterSheet!H:H, D1661)</f>
        <v>2</v>
      </c>
      <c r="G1661" s="22">
        <f t="shared" si="101"/>
        <v>6230.4</v>
      </c>
      <c r="H1661" s="26">
        <f>SUMIFS(MasterSheet!K:K, MasterSheet!B:B, B1661, MasterSheet!D:D, C1661, MasterSheet!H:H, D1661)</f>
        <v>2</v>
      </c>
      <c r="I1661" s="26">
        <f t="shared" si="102"/>
        <v>6230.4</v>
      </c>
      <c r="J1661" s="28">
        <f>SUMIFS(MasterSheet!L:L, MasterSheet!B:B, B1661, MasterSheet!D:D, C1661, MasterSheet!H:H, D1661)</f>
        <v>0</v>
      </c>
      <c r="K1661" s="28">
        <f t="shared" si="103"/>
        <v>0</v>
      </c>
      <c r="L1661" s="21" t="str">
        <f>UPPER(VLOOKUP(D1661,MasterSheet!H:U,14,))</f>
        <v>BIOLEGEND</v>
      </c>
    </row>
    <row r="1662" spans="1:12" x14ac:dyDescent="0.25">
      <c r="A1662" s="21" t="str">
        <f t="shared" si="100"/>
        <v>BIOLEGEND</v>
      </c>
      <c r="B1662" s="21" t="str">
        <v>EED117596</v>
      </c>
      <c r="C1662" s="30">
        <v>45869</v>
      </c>
      <c r="D1662" s="21">
        <v>421601</v>
      </c>
      <c r="E1662" s="21">
        <f>_xlfn.XLOOKUP(D1662,MasterSheet!H:H,MasterSheet!F:F)</f>
        <v>7444.7999999999993</v>
      </c>
      <c r="F1662" s="22">
        <f>SUMIFS(MasterSheet!J:J, MasterSheet!B:B, B1662, MasterSheet!D:D, C1662, MasterSheet!H:H, D1662)</f>
        <v>3</v>
      </c>
      <c r="G1662" s="22">
        <f t="shared" si="101"/>
        <v>22334.399999999998</v>
      </c>
      <c r="H1662" s="26">
        <f>SUMIFS(MasterSheet!K:K, MasterSheet!B:B, B1662, MasterSheet!D:D, C1662, MasterSheet!H:H, D1662)</f>
        <v>3</v>
      </c>
      <c r="I1662" s="26">
        <f t="shared" si="102"/>
        <v>22334.399999999998</v>
      </c>
      <c r="J1662" s="28">
        <f>SUMIFS(MasterSheet!L:L, MasterSheet!B:B, B1662, MasterSheet!D:D, C1662, MasterSheet!H:H, D1662)</f>
        <v>0</v>
      </c>
      <c r="K1662" s="28">
        <f t="shared" si="103"/>
        <v>0</v>
      </c>
      <c r="L1662" s="21" t="str">
        <f>UPPER(VLOOKUP(D1662,MasterSheet!H:U,14,))</f>
        <v>BIOLEGEND</v>
      </c>
    </row>
    <row r="1663" spans="1:12" x14ac:dyDescent="0.25">
      <c r="A1663" s="21" t="str">
        <f t="shared" si="100"/>
        <v>BIOLEGEND</v>
      </c>
      <c r="B1663" s="21" t="str">
        <v>EED117596</v>
      </c>
      <c r="C1663" s="30">
        <v>45869</v>
      </c>
      <c r="D1663" s="21">
        <v>422302</v>
      </c>
      <c r="E1663" s="21">
        <f>_xlfn.XLOOKUP(D1663,MasterSheet!H:H,MasterSheet!F:F)</f>
        <v>14106.400000000001</v>
      </c>
      <c r="F1663" s="22">
        <f>SUMIFS(MasterSheet!J:J, MasterSheet!B:B, B1663, MasterSheet!D:D, C1663, MasterSheet!H:H, D1663)</f>
        <v>3</v>
      </c>
      <c r="G1663" s="22">
        <f t="shared" si="101"/>
        <v>42319.200000000004</v>
      </c>
      <c r="H1663" s="26">
        <f>SUMIFS(MasterSheet!K:K, MasterSheet!B:B, B1663, MasterSheet!D:D, C1663, MasterSheet!H:H, D1663)</f>
        <v>3</v>
      </c>
      <c r="I1663" s="26">
        <f t="shared" si="102"/>
        <v>42319.200000000004</v>
      </c>
      <c r="J1663" s="28">
        <f>SUMIFS(MasterSheet!L:L, MasterSheet!B:B, B1663, MasterSheet!D:D, C1663, MasterSheet!H:H, D1663)</f>
        <v>0</v>
      </c>
      <c r="K1663" s="28">
        <f t="shared" si="103"/>
        <v>0</v>
      </c>
      <c r="L1663" s="21" t="str">
        <f>UPPER(VLOOKUP(D1663,MasterSheet!H:U,14,))</f>
        <v>BIOLEGEND</v>
      </c>
    </row>
    <row r="1664" spans="1:12" x14ac:dyDescent="0.25">
      <c r="A1664" s="21" t="str">
        <f t="shared" si="100"/>
        <v>BIOLEGEND</v>
      </c>
      <c r="B1664" s="21" t="str">
        <v>EED117596</v>
      </c>
      <c r="C1664" s="30">
        <v>45869</v>
      </c>
      <c r="D1664" s="21">
        <v>423601</v>
      </c>
      <c r="E1664" s="21">
        <f>_xlfn.XLOOKUP(D1664,MasterSheet!H:H,MasterSheet!F:F)</f>
        <v>4065.6000000000004</v>
      </c>
      <c r="F1664" s="22">
        <f>SUMIFS(MasterSheet!J:J, MasterSheet!B:B, B1664, MasterSheet!D:D, C1664, MasterSheet!H:H, D1664)</f>
        <v>5</v>
      </c>
      <c r="G1664" s="22">
        <f t="shared" si="101"/>
        <v>20328</v>
      </c>
      <c r="H1664" s="26">
        <f>SUMIFS(MasterSheet!K:K, MasterSheet!B:B, B1664, MasterSheet!D:D, C1664, MasterSheet!H:H, D1664)</f>
        <v>5</v>
      </c>
      <c r="I1664" s="26">
        <f t="shared" si="102"/>
        <v>20328</v>
      </c>
      <c r="J1664" s="28">
        <f>SUMIFS(MasterSheet!L:L, MasterSheet!B:B, B1664, MasterSheet!D:D, C1664, MasterSheet!H:H, D1664)</f>
        <v>0</v>
      </c>
      <c r="K1664" s="28">
        <f t="shared" si="103"/>
        <v>0</v>
      </c>
      <c r="L1664" s="21" t="str">
        <f>UPPER(VLOOKUP(D1664,MasterSheet!H:U,14,))</f>
        <v>BIOLEGEND</v>
      </c>
    </row>
    <row r="1665" spans="1:12" x14ac:dyDescent="0.25">
      <c r="A1665" s="21" t="str">
        <f t="shared" si="100"/>
        <v>BIOLEGEND</v>
      </c>
      <c r="B1665" s="21" t="str">
        <v>EED117596</v>
      </c>
      <c r="C1665" s="30">
        <v>45869</v>
      </c>
      <c r="D1665" s="21">
        <v>424807</v>
      </c>
      <c r="E1665" s="21">
        <f>_xlfn.XLOOKUP(D1665,MasterSheet!H:H,MasterSheet!F:F)</f>
        <v>3634.3999999999996</v>
      </c>
      <c r="F1665" s="22">
        <f>SUMIFS(MasterSheet!J:J, MasterSheet!B:B, B1665, MasterSheet!D:D, C1665, MasterSheet!H:H, D1665)</f>
        <v>1</v>
      </c>
      <c r="G1665" s="22">
        <f t="shared" si="101"/>
        <v>3634.3999999999996</v>
      </c>
      <c r="H1665" s="26">
        <f>SUMIFS(MasterSheet!K:K, MasterSheet!B:B, B1665, MasterSheet!D:D, C1665, MasterSheet!H:H, D1665)</f>
        <v>1</v>
      </c>
      <c r="I1665" s="26">
        <f t="shared" si="102"/>
        <v>3634.3999999999996</v>
      </c>
      <c r="J1665" s="28">
        <f>SUMIFS(MasterSheet!L:L, MasterSheet!B:B, B1665, MasterSheet!D:D, C1665, MasterSheet!H:H, D1665)</f>
        <v>0</v>
      </c>
      <c r="K1665" s="28">
        <f t="shared" si="103"/>
        <v>0</v>
      </c>
      <c r="L1665" s="21" t="str">
        <f>UPPER(VLOOKUP(D1665,MasterSheet!H:U,14,))</f>
        <v>BIOLEGEND</v>
      </c>
    </row>
    <row r="1666" spans="1:12" x14ac:dyDescent="0.25">
      <c r="A1666" s="21" t="str">
        <f t="shared" ref="A1666:A1729" si="104">L1666</f>
        <v>BIOLEGEND</v>
      </c>
      <c r="B1666" s="21" t="str">
        <v>EED117596</v>
      </c>
      <c r="C1666" s="30">
        <v>45869</v>
      </c>
      <c r="D1666" s="21">
        <v>425401</v>
      </c>
      <c r="E1666" s="21">
        <f>_xlfn.XLOOKUP(D1666,MasterSheet!H:H,MasterSheet!F:F)</f>
        <v>9794.4</v>
      </c>
      <c r="F1666" s="22">
        <f>SUMIFS(MasterSheet!J:J, MasterSheet!B:B, B1666, MasterSheet!D:D, C1666, MasterSheet!H:H, D1666)</f>
        <v>1</v>
      </c>
      <c r="G1666" s="22">
        <f t="shared" si="101"/>
        <v>9794.4</v>
      </c>
      <c r="H1666" s="26">
        <f>SUMIFS(MasterSheet!K:K, MasterSheet!B:B, B1666, MasterSheet!D:D, C1666, MasterSheet!H:H, D1666)</f>
        <v>1</v>
      </c>
      <c r="I1666" s="26">
        <f t="shared" si="102"/>
        <v>9794.4</v>
      </c>
      <c r="J1666" s="28">
        <f>SUMIFS(MasterSheet!L:L, MasterSheet!B:B, B1666, MasterSheet!D:D, C1666, MasterSheet!H:H, D1666)</f>
        <v>0</v>
      </c>
      <c r="K1666" s="28">
        <f t="shared" si="103"/>
        <v>0</v>
      </c>
      <c r="L1666" s="21" t="str">
        <f>UPPER(VLOOKUP(D1666,MasterSheet!H:U,14,))</f>
        <v>BIOLEGEND</v>
      </c>
    </row>
    <row r="1667" spans="1:12" x14ac:dyDescent="0.25">
      <c r="A1667" s="21" t="str">
        <f t="shared" si="104"/>
        <v>BIOLEGEND</v>
      </c>
      <c r="B1667" s="21" t="str">
        <v>EED117596</v>
      </c>
      <c r="C1667" s="30">
        <v>45869</v>
      </c>
      <c r="D1667" s="21">
        <v>640945</v>
      </c>
      <c r="E1667" s="21">
        <f>_xlfn.XLOOKUP(D1667,MasterSheet!H:H,MasterSheet!F:F)</f>
        <v>24948</v>
      </c>
      <c r="F1667" s="22">
        <f>SUMIFS(MasterSheet!J:J, MasterSheet!B:B, B1667, MasterSheet!D:D, C1667, MasterSheet!H:H, D1667)</f>
        <v>1</v>
      </c>
      <c r="G1667" s="22">
        <f t="shared" ref="G1667:G1730" si="105">F1667*E1667</f>
        <v>24948</v>
      </c>
      <c r="H1667" s="26">
        <f>SUMIFS(MasterSheet!K:K, MasterSheet!B:B, B1667, MasterSheet!D:D, C1667, MasterSheet!H:H, D1667)</f>
        <v>1</v>
      </c>
      <c r="I1667" s="26">
        <f t="shared" ref="I1667:I1730" si="106">H1667*E1667</f>
        <v>24948</v>
      </c>
      <c r="J1667" s="28">
        <f>SUMIFS(MasterSheet!L:L, MasterSheet!B:B, B1667, MasterSheet!D:D, C1667, MasterSheet!H:H, D1667)</f>
        <v>0</v>
      </c>
      <c r="K1667" s="28">
        <f t="shared" ref="K1667:K1730" si="107">J1667*E1667</f>
        <v>0</v>
      </c>
      <c r="L1667" s="21" t="str">
        <f>UPPER(VLOOKUP(D1667,MasterSheet!H:U,14,))</f>
        <v>BIOLEGEND</v>
      </c>
    </row>
    <row r="1668" spans="1:12" x14ac:dyDescent="0.25">
      <c r="A1668" s="21" t="str">
        <f t="shared" si="104"/>
        <v>BIOLEGEND</v>
      </c>
      <c r="B1668" s="21" t="str">
        <v>EED117596</v>
      </c>
      <c r="C1668" s="30">
        <v>45869</v>
      </c>
      <c r="D1668" s="21">
        <v>693504</v>
      </c>
      <c r="E1668" s="21">
        <f>_xlfn.XLOOKUP(D1668,MasterSheet!H:H,MasterSheet!F:F)</f>
        <v>17679.2</v>
      </c>
      <c r="F1668" s="22">
        <f>SUMIFS(MasterSheet!J:J, MasterSheet!B:B, B1668, MasterSheet!D:D, C1668, MasterSheet!H:H, D1668)</f>
        <v>1</v>
      </c>
      <c r="G1668" s="22">
        <f t="shared" si="105"/>
        <v>17679.2</v>
      </c>
      <c r="H1668" s="26">
        <f>SUMIFS(MasterSheet!K:K, MasterSheet!B:B, B1668, MasterSheet!D:D, C1668, MasterSheet!H:H, D1668)</f>
        <v>1</v>
      </c>
      <c r="I1668" s="26">
        <f t="shared" si="106"/>
        <v>17679.2</v>
      </c>
      <c r="J1668" s="28">
        <f>SUMIFS(MasterSheet!L:L, MasterSheet!B:B, B1668, MasterSheet!D:D, C1668, MasterSheet!H:H, D1668)</f>
        <v>0</v>
      </c>
      <c r="K1668" s="28">
        <f t="shared" si="107"/>
        <v>0</v>
      </c>
      <c r="L1668" s="21" t="str">
        <f>UPPER(VLOOKUP(D1668,MasterSheet!H:U,14,))</f>
        <v>BIOLEGEND</v>
      </c>
    </row>
    <row r="1669" spans="1:12" x14ac:dyDescent="0.25">
      <c r="A1669" s="21" t="str">
        <f t="shared" si="104"/>
        <v>BIOLEGEND</v>
      </c>
      <c r="B1669" s="21" t="str">
        <v>EED117596</v>
      </c>
      <c r="C1669" s="30">
        <v>45869</v>
      </c>
      <c r="D1669" s="21">
        <v>781802</v>
      </c>
      <c r="E1669" s="21">
        <f>_xlfn.XLOOKUP(D1669,MasterSheet!H:H,MasterSheet!F:F)</f>
        <v>11774.400000000001</v>
      </c>
      <c r="F1669" s="22">
        <f>SUMIFS(MasterSheet!J:J, MasterSheet!B:B, B1669, MasterSheet!D:D, C1669, MasterSheet!H:H, D1669)</f>
        <v>1</v>
      </c>
      <c r="G1669" s="22">
        <f t="shared" si="105"/>
        <v>11774.400000000001</v>
      </c>
      <c r="H1669" s="26">
        <f>SUMIFS(MasterSheet!K:K, MasterSheet!B:B, B1669, MasterSheet!D:D, C1669, MasterSheet!H:H, D1669)</f>
        <v>1</v>
      </c>
      <c r="I1669" s="26">
        <f t="shared" si="106"/>
        <v>11774.400000000001</v>
      </c>
      <c r="J1669" s="28">
        <f>SUMIFS(MasterSheet!L:L, MasterSheet!B:B, B1669, MasterSheet!D:D, C1669, MasterSheet!H:H, D1669)</f>
        <v>0</v>
      </c>
      <c r="K1669" s="28">
        <f t="shared" si="107"/>
        <v>0</v>
      </c>
      <c r="L1669" s="21" t="str">
        <f>UPPER(VLOOKUP(D1669,MasterSheet!H:U,14,))</f>
        <v>BIOLEGEND</v>
      </c>
    </row>
    <row r="1670" spans="1:12" x14ac:dyDescent="0.25">
      <c r="A1670" s="21" t="str">
        <f t="shared" si="104"/>
        <v>BIOLEGEND</v>
      </c>
      <c r="B1670" s="21" t="str">
        <v>EED117596</v>
      </c>
      <c r="C1670" s="30">
        <v>45869</v>
      </c>
      <c r="D1670" s="21">
        <v>783904</v>
      </c>
      <c r="E1670" s="21">
        <f>_xlfn.XLOOKUP(D1670,MasterSheet!H:H,MasterSheet!F:F)</f>
        <v>15584.8</v>
      </c>
      <c r="F1670" s="22">
        <f>SUMIFS(MasterSheet!J:J, MasterSheet!B:B, B1670, MasterSheet!D:D, C1670, MasterSheet!H:H, D1670)</f>
        <v>2</v>
      </c>
      <c r="G1670" s="22">
        <f t="shared" si="105"/>
        <v>31169.599999999999</v>
      </c>
      <c r="H1670" s="26">
        <f>SUMIFS(MasterSheet!K:K, MasterSheet!B:B, B1670, MasterSheet!D:D, C1670, MasterSheet!H:H, D1670)</f>
        <v>2</v>
      </c>
      <c r="I1670" s="26">
        <f t="shared" si="106"/>
        <v>31169.599999999999</v>
      </c>
      <c r="J1670" s="28">
        <f>SUMIFS(MasterSheet!L:L, MasterSheet!B:B, B1670, MasterSheet!D:D, C1670, MasterSheet!H:H, D1670)</f>
        <v>0</v>
      </c>
      <c r="K1670" s="28">
        <f t="shared" si="107"/>
        <v>0</v>
      </c>
      <c r="L1670" s="21" t="str">
        <f>UPPER(VLOOKUP(D1670,MasterSheet!H:U,14,))</f>
        <v>BIOLEGEND</v>
      </c>
    </row>
    <row r="1671" spans="1:12" x14ac:dyDescent="0.25">
      <c r="A1671" s="21" t="str">
        <f t="shared" si="104"/>
        <v>BIOLEGEND</v>
      </c>
      <c r="B1671" s="21" t="str">
        <v>EED117596</v>
      </c>
      <c r="C1671" s="30">
        <v>45869</v>
      </c>
      <c r="D1671" s="21">
        <v>784002</v>
      </c>
      <c r="E1671" s="21">
        <f>_xlfn.XLOOKUP(D1671,MasterSheet!H:H,MasterSheet!F:F)</f>
        <v>3326.3999999999996</v>
      </c>
      <c r="F1671" s="22">
        <f>SUMIFS(MasterSheet!J:J, MasterSheet!B:B, B1671, MasterSheet!D:D, C1671, MasterSheet!H:H, D1671)</f>
        <v>1</v>
      </c>
      <c r="G1671" s="22">
        <f t="shared" si="105"/>
        <v>3326.3999999999996</v>
      </c>
      <c r="H1671" s="26">
        <f>SUMIFS(MasterSheet!K:K, MasterSheet!B:B, B1671, MasterSheet!D:D, C1671, MasterSheet!H:H, D1671)</f>
        <v>1</v>
      </c>
      <c r="I1671" s="26">
        <f t="shared" si="106"/>
        <v>3326.3999999999996</v>
      </c>
      <c r="J1671" s="28">
        <f>SUMIFS(MasterSheet!L:L, MasterSheet!B:B, B1671, MasterSheet!D:D, C1671, MasterSheet!H:H, D1671)</f>
        <v>0</v>
      </c>
      <c r="K1671" s="28">
        <f t="shared" si="107"/>
        <v>0</v>
      </c>
      <c r="L1671" s="21" t="str">
        <f>UPPER(VLOOKUP(D1671,MasterSheet!H:U,14,))</f>
        <v>BIOLEGEND</v>
      </c>
    </row>
    <row r="1672" spans="1:12" x14ac:dyDescent="0.25">
      <c r="A1672" s="21" t="str">
        <f t="shared" si="104"/>
        <v>BIOLEGEND</v>
      </c>
      <c r="B1672" s="21" t="str">
        <v>EED117596</v>
      </c>
      <c r="C1672" s="30">
        <v>45869</v>
      </c>
      <c r="D1672" s="21">
        <v>788902</v>
      </c>
      <c r="E1672" s="21">
        <f>_xlfn.XLOOKUP(D1672,MasterSheet!H:H,MasterSheet!F:F)</f>
        <v>13428.8</v>
      </c>
      <c r="F1672" s="22">
        <f>SUMIFS(MasterSheet!J:J, MasterSheet!B:B, B1672, MasterSheet!D:D, C1672, MasterSheet!H:H, D1672)</f>
        <v>1</v>
      </c>
      <c r="G1672" s="22">
        <f t="shared" si="105"/>
        <v>13428.8</v>
      </c>
      <c r="H1672" s="26">
        <f>SUMIFS(MasterSheet!K:K, MasterSheet!B:B, B1672, MasterSheet!D:D, C1672, MasterSheet!H:H, D1672)</f>
        <v>1</v>
      </c>
      <c r="I1672" s="26">
        <f t="shared" si="106"/>
        <v>13428.8</v>
      </c>
      <c r="J1672" s="28">
        <f>SUMIFS(MasterSheet!L:L, MasterSheet!B:B, B1672, MasterSheet!D:D, C1672, MasterSheet!H:H, D1672)</f>
        <v>0</v>
      </c>
      <c r="K1672" s="28">
        <f t="shared" si="107"/>
        <v>0</v>
      </c>
      <c r="L1672" s="21" t="str">
        <f>UPPER(VLOOKUP(D1672,MasterSheet!H:U,14,))</f>
        <v>BIOLEGEND</v>
      </c>
    </row>
    <row r="1673" spans="1:12" x14ac:dyDescent="0.25">
      <c r="A1673" s="21" t="str">
        <f t="shared" si="104"/>
        <v>BIOLEGEND</v>
      </c>
      <c r="B1673" s="21" t="str">
        <v>EED117596</v>
      </c>
      <c r="C1673" s="30">
        <v>45869</v>
      </c>
      <c r="D1673" s="21">
        <v>914204</v>
      </c>
      <c r="E1673" s="21">
        <f>_xlfn.XLOOKUP(D1673,MasterSheet!H:H,MasterSheet!F:F)</f>
        <v>14106.400000000001</v>
      </c>
      <c r="F1673" s="22">
        <f>SUMIFS(MasterSheet!J:J, MasterSheet!B:B, B1673, MasterSheet!D:D, C1673, MasterSheet!H:H, D1673)</f>
        <v>1</v>
      </c>
      <c r="G1673" s="22">
        <f t="shared" si="105"/>
        <v>14106.400000000001</v>
      </c>
      <c r="H1673" s="26">
        <f>SUMIFS(MasterSheet!K:K, MasterSheet!B:B, B1673, MasterSheet!D:D, C1673, MasterSheet!H:H, D1673)</f>
        <v>1</v>
      </c>
      <c r="I1673" s="26">
        <f t="shared" si="106"/>
        <v>14106.400000000001</v>
      </c>
      <c r="J1673" s="28">
        <f>SUMIFS(MasterSheet!L:L, MasterSheet!B:B, B1673, MasterSheet!D:D, C1673, MasterSheet!H:H, D1673)</f>
        <v>0</v>
      </c>
      <c r="K1673" s="28">
        <f t="shared" si="107"/>
        <v>0</v>
      </c>
      <c r="L1673" s="21" t="str">
        <f>UPPER(VLOOKUP(D1673,MasterSheet!H:U,14,))</f>
        <v>BIOLEGEND</v>
      </c>
    </row>
    <row r="1674" spans="1:12" x14ac:dyDescent="0.25">
      <c r="A1674" s="21" t="str">
        <f t="shared" si="104"/>
        <v>DHARMACON</v>
      </c>
      <c r="B1674" s="21" t="str">
        <v>O071825IN3302886G</v>
      </c>
      <c r="C1674" s="30">
        <v>45869</v>
      </c>
      <c r="D1674" s="21" t="str">
        <v>M-007612-01-0005</v>
      </c>
      <c r="E1674" s="21">
        <f>_xlfn.XLOOKUP(D1674,MasterSheet!H:H,MasterSheet!F:F)</f>
        <v>25608</v>
      </c>
      <c r="F1674" s="22">
        <f>SUMIFS(MasterSheet!J:J, MasterSheet!B:B, B1674, MasterSheet!D:D, C1674, MasterSheet!H:H, D1674)</f>
        <v>1</v>
      </c>
      <c r="G1674" s="22">
        <f t="shared" si="105"/>
        <v>25608</v>
      </c>
      <c r="H1674" s="26">
        <f>SUMIFS(MasterSheet!K:K, MasterSheet!B:B, B1674, MasterSheet!D:D, C1674, MasterSheet!H:H, D1674)</f>
        <v>1</v>
      </c>
      <c r="I1674" s="26">
        <f t="shared" si="106"/>
        <v>25608</v>
      </c>
      <c r="J1674" s="28">
        <f>SUMIFS(MasterSheet!L:L, MasterSheet!B:B, B1674, MasterSheet!D:D, C1674, MasterSheet!H:H, D1674)</f>
        <v>0</v>
      </c>
      <c r="K1674" s="28">
        <f t="shared" si="107"/>
        <v>0</v>
      </c>
      <c r="L1674" s="21" t="str">
        <f>UPPER(VLOOKUP(D1674,MasterSheet!H:U,14,))</f>
        <v>DHARMACON</v>
      </c>
    </row>
    <row r="1675" spans="1:12" x14ac:dyDescent="0.25">
      <c r="A1675" s="21" t="str">
        <f t="shared" si="104"/>
        <v>DHARMACON</v>
      </c>
      <c r="B1675" s="21" t="str">
        <v>O071825IN3302886G</v>
      </c>
      <c r="C1675" s="30">
        <v>45869</v>
      </c>
      <c r="D1675" s="21" t="str">
        <v>L-095518-02-0005</v>
      </c>
      <c r="E1675" s="21">
        <f>_xlfn.XLOOKUP(D1675,MasterSheet!H:H,MasterSheet!F:F)</f>
        <v>32912</v>
      </c>
      <c r="F1675" s="22">
        <f>SUMIFS(MasterSheet!J:J, MasterSheet!B:B, B1675, MasterSheet!D:D, C1675, MasterSheet!H:H, D1675)</f>
        <v>1</v>
      </c>
      <c r="G1675" s="22">
        <f t="shared" si="105"/>
        <v>32912</v>
      </c>
      <c r="H1675" s="26">
        <f>SUMIFS(MasterSheet!K:K, MasterSheet!B:B, B1675, MasterSheet!D:D, C1675, MasterSheet!H:H, D1675)</f>
        <v>1</v>
      </c>
      <c r="I1675" s="26">
        <f t="shared" si="106"/>
        <v>32912</v>
      </c>
      <c r="J1675" s="28">
        <f>SUMIFS(MasterSheet!L:L, MasterSheet!B:B, B1675, MasterSheet!D:D, C1675, MasterSheet!H:H, D1675)</f>
        <v>0</v>
      </c>
      <c r="K1675" s="28">
        <f t="shared" si="107"/>
        <v>0</v>
      </c>
      <c r="L1675" s="21" t="str">
        <f>UPPER(VLOOKUP(D1675,MasterSheet!H:U,14,))</f>
        <v>DHARMACON</v>
      </c>
    </row>
    <row r="1676" spans="1:12" x14ac:dyDescent="0.25">
      <c r="A1676" s="21" t="str">
        <f t="shared" si="104"/>
        <v>DHARMACON</v>
      </c>
      <c r="B1676" s="21" t="str">
        <v>O071825IN3302886G</v>
      </c>
      <c r="C1676" s="30">
        <v>45869</v>
      </c>
      <c r="D1676" s="21" t="str">
        <v>L-097263-02-0005</v>
      </c>
      <c r="E1676" s="21">
        <f>_xlfn.XLOOKUP(D1676,MasterSheet!H:H,MasterSheet!F:F)</f>
        <v>32912</v>
      </c>
      <c r="F1676" s="22">
        <f>SUMIFS(MasterSheet!J:J, MasterSheet!B:B, B1676, MasterSheet!D:D, C1676, MasterSheet!H:H, D1676)</f>
        <v>1</v>
      </c>
      <c r="G1676" s="22">
        <f t="shared" si="105"/>
        <v>32912</v>
      </c>
      <c r="H1676" s="26">
        <f>SUMIFS(MasterSheet!K:K, MasterSheet!B:B, B1676, MasterSheet!D:D, C1676, MasterSheet!H:H, D1676)</f>
        <v>1</v>
      </c>
      <c r="I1676" s="26">
        <f t="shared" si="106"/>
        <v>32912</v>
      </c>
      <c r="J1676" s="28">
        <f>SUMIFS(MasterSheet!L:L, MasterSheet!B:B, B1676, MasterSheet!D:D, C1676, MasterSheet!H:H, D1676)</f>
        <v>0</v>
      </c>
      <c r="K1676" s="28">
        <f t="shared" si="107"/>
        <v>0</v>
      </c>
      <c r="L1676" s="21" t="str">
        <f>UPPER(VLOOKUP(D1676,MasterSheet!H:U,14,))</f>
        <v>DHARMACON</v>
      </c>
    </row>
    <row r="1677" spans="1:12" x14ac:dyDescent="0.25">
      <c r="A1677" s="21" t="str">
        <f t="shared" si="104"/>
        <v>DHARMACON</v>
      </c>
      <c r="B1677" s="21" t="str">
        <v>O071825IN3302886G</v>
      </c>
      <c r="C1677" s="30">
        <v>45869</v>
      </c>
      <c r="D1677" s="21" t="str">
        <v>IN-001005-01-05</v>
      </c>
      <c r="E1677" s="21">
        <f>_xlfn.XLOOKUP(D1677,MasterSheet!H:H,MasterSheet!F:F)</f>
        <v>17688</v>
      </c>
      <c r="F1677" s="22">
        <f>SUMIFS(MasterSheet!J:J, MasterSheet!B:B, B1677, MasterSheet!D:D, C1677, MasterSheet!H:H, D1677)</f>
        <v>1</v>
      </c>
      <c r="G1677" s="22">
        <f t="shared" si="105"/>
        <v>17688</v>
      </c>
      <c r="H1677" s="26">
        <f>SUMIFS(MasterSheet!K:K, MasterSheet!B:B, B1677, MasterSheet!D:D, C1677, MasterSheet!H:H, D1677)</f>
        <v>1</v>
      </c>
      <c r="I1677" s="26">
        <f t="shared" si="106"/>
        <v>17688</v>
      </c>
      <c r="J1677" s="28">
        <f>SUMIFS(MasterSheet!L:L, MasterSheet!B:B, B1677, MasterSheet!D:D, C1677, MasterSheet!H:H, D1677)</f>
        <v>0</v>
      </c>
      <c r="K1677" s="28">
        <f t="shared" si="107"/>
        <v>0</v>
      </c>
      <c r="L1677" s="21" t="str">
        <f>UPPER(VLOOKUP(D1677,MasterSheet!H:U,14,))</f>
        <v>DHARMACON</v>
      </c>
    </row>
    <row r="1678" spans="1:12" x14ac:dyDescent="0.25">
      <c r="A1678" s="21" t="str">
        <f t="shared" si="104"/>
        <v>DHARMACON</v>
      </c>
      <c r="B1678" s="21" t="str">
        <v>O071825IN3302886G</v>
      </c>
      <c r="C1678" s="30">
        <v>45869</v>
      </c>
      <c r="D1678" s="21" t="str">
        <v>IH-300834-06-0005</v>
      </c>
      <c r="E1678" s="21">
        <f>_xlfn.XLOOKUP(D1678,MasterSheet!H:H,MasterSheet!F:F)</f>
        <v>17688</v>
      </c>
      <c r="F1678" s="22">
        <f>SUMIFS(MasterSheet!J:J, MasterSheet!B:B, B1678, MasterSheet!D:D, C1678, MasterSheet!H:H, D1678)</f>
        <v>1</v>
      </c>
      <c r="G1678" s="22">
        <f t="shared" si="105"/>
        <v>17688</v>
      </c>
      <c r="H1678" s="26">
        <f>SUMIFS(MasterSheet!K:K, MasterSheet!B:B, B1678, MasterSheet!D:D, C1678, MasterSheet!H:H, D1678)</f>
        <v>1</v>
      </c>
      <c r="I1678" s="26">
        <f t="shared" si="106"/>
        <v>17688</v>
      </c>
      <c r="J1678" s="28">
        <f>SUMIFS(MasterSheet!L:L, MasterSheet!B:B, B1678, MasterSheet!D:D, C1678, MasterSheet!H:H, D1678)</f>
        <v>0</v>
      </c>
      <c r="K1678" s="28">
        <f t="shared" si="107"/>
        <v>0</v>
      </c>
      <c r="L1678" s="21" t="str">
        <f>UPPER(VLOOKUP(D1678,MasterSheet!H:U,14,))</f>
        <v>DHARMACON</v>
      </c>
    </row>
    <row r="1679" spans="1:12" x14ac:dyDescent="0.25">
      <c r="A1679" s="21" t="str">
        <f t="shared" si="104"/>
        <v>DHARMACON</v>
      </c>
      <c r="B1679" s="21" t="str">
        <v>O071825IN3302886G</v>
      </c>
      <c r="C1679" s="30">
        <v>45869</v>
      </c>
      <c r="D1679" s="21" t="str">
        <v>C-300834-05-0005</v>
      </c>
      <c r="E1679" s="21">
        <f>_xlfn.XLOOKUP(D1679,MasterSheet!H:H,MasterSheet!F:F)</f>
        <v>17688</v>
      </c>
      <c r="F1679" s="22">
        <f>SUMIFS(MasterSheet!J:J, MasterSheet!B:B, B1679, MasterSheet!D:D, C1679, MasterSheet!H:H, D1679)</f>
        <v>1</v>
      </c>
      <c r="G1679" s="22">
        <f t="shared" si="105"/>
        <v>17688</v>
      </c>
      <c r="H1679" s="26">
        <f>SUMIFS(MasterSheet!K:K, MasterSheet!B:B, B1679, MasterSheet!D:D, C1679, MasterSheet!H:H, D1679)</f>
        <v>1</v>
      </c>
      <c r="I1679" s="26">
        <f t="shared" si="106"/>
        <v>17688</v>
      </c>
      <c r="J1679" s="28">
        <f>SUMIFS(MasterSheet!L:L, MasterSheet!B:B, B1679, MasterSheet!D:D, C1679, MasterSheet!H:H, D1679)</f>
        <v>0</v>
      </c>
      <c r="K1679" s="28">
        <f t="shared" si="107"/>
        <v>0</v>
      </c>
      <c r="L1679" s="21" t="str">
        <f>UPPER(VLOOKUP(D1679,MasterSheet!H:U,14,))</f>
        <v>DHARMACON</v>
      </c>
    </row>
    <row r="1680" spans="1:12" x14ac:dyDescent="0.25">
      <c r="A1680" s="21" t="str">
        <f t="shared" si="104"/>
        <v>DHARMACON</v>
      </c>
      <c r="B1680" s="21" t="str">
        <v>O071825IN3302886G</v>
      </c>
      <c r="C1680" s="30">
        <v>45869</v>
      </c>
      <c r="D1680" s="21" t="str">
        <v>CN-001000-01-05</v>
      </c>
      <c r="E1680" s="21">
        <f>_xlfn.XLOOKUP(D1680,MasterSheet!H:H,MasterSheet!F:F)</f>
        <v>17688</v>
      </c>
      <c r="F1680" s="22">
        <f>SUMIFS(MasterSheet!J:J, MasterSheet!B:B, B1680, MasterSheet!D:D, C1680, MasterSheet!H:H, D1680)</f>
        <v>1</v>
      </c>
      <c r="G1680" s="22">
        <f t="shared" si="105"/>
        <v>17688</v>
      </c>
      <c r="H1680" s="26">
        <f>SUMIFS(MasterSheet!K:K, MasterSheet!B:B, B1680, MasterSheet!D:D, C1680, MasterSheet!H:H, D1680)</f>
        <v>1</v>
      </c>
      <c r="I1680" s="26">
        <f t="shared" si="106"/>
        <v>17688</v>
      </c>
      <c r="J1680" s="28">
        <f>SUMIFS(MasterSheet!L:L, MasterSheet!B:B, B1680, MasterSheet!D:D, C1680, MasterSheet!H:H, D1680)</f>
        <v>0</v>
      </c>
      <c r="K1680" s="28">
        <f t="shared" si="107"/>
        <v>0</v>
      </c>
      <c r="L1680" s="21" t="str">
        <f>UPPER(VLOOKUP(D1680,MasterSheet!H:U,14,))</f>
        <v>DHARMACON</v>
      </c>
    </row>
    <row r="1681" spans="1:12" x14ac:dyDescent="0.25">
      <c r="A1681" s="21" t="str">
        <f t="shared" si="104"/>
        <v>DHARMACON</v>
      </c>
      <c r="B1681" s="21" t="str">
        <v>O071825IN3302886G</v>
      </c>
      <c r="C1681" s="30">
        <v>45869</v>
      </c>
      <c r="D1681" s="21" t="str">
        <v>VSC10698</v>
      </c>
      <c r="E1681" s="21">
        <f>_xlfn.XLOOKUP(D1681,MasterSheet!H:H,MasterSheet!F:F)</f>
        <v>51216</v>
      </c>
      <c r="F1681" s="22">
        <f>SUMIFS(MasterSheet!J:J, MasterSheet!B:B, B1681, MasterSheet!D:D, C1681, MasterSheet!H:H, D1681)</f>
        <v>1</v>
      </c>
      <c r="G1681" s="22">
        <f t="shared" si="105"/>
        <v>51216</v>
      </c>
      <c r="H1681" s="26">
        <f>SUMIFS(MasterSheet!K:K, MasterSheet!B:B, B1681, MasterSheet!D:D, C1681, MasterSheet!H:H, D1681)</f>
        <v>1</v>
      </c>
      <c r="I1681" s="26">
        <f t="shared" si="106"/>
        <v>51216</v>
      </c>
      <c r="J1681" s="28">
        <f>SUMIFS(MasterSheet!L:L, MasterSheet!B:B, B1681, MasterSheet!D:D, C1681, MasterSheet!H:H, D1681)</f>
        <v>0</v>
      </c>
      <c r="K1681" s="28">
        <f t="shared" si="107"/>
        <v>0</v>
      </c>
      <c r="L1681" s="21" t="str">
        <f>UPPER(VLOOKUP(D1681,MasterSheet!H:U,14,))</f>
        <v>DHARMACON</v>
      </c>
    </row>
    <row r="1682" spans="1:12" x14ac:dyDescent="0.25">
      <c r="A1682" s="21" t="str">
        <f t="shared" si="104"/>
        <v>DHARMACON</v>
      </c>
      <c r="B1682" s="21" t="str">
        <v>O071825IN3302886G</v>
      </c>
      <c r="C1682" s="30">
        <v>45869</v>
      </c>
      <c r="D1682" s="21" t="str">
        <v>VSC6570</v>
      </c>
      <c r="E1682" s="21">
        <f>_xlfn.XLOOKUP(D1682,MasterSheet!H:H,MasterSheet!F:F)</f>
        <v>51216</v>
      </c>
      <c r="F1682" s="22">
        <f>SUMIFS(MasterSheet!J:J, MasterSheet!B:B, B1682, MasterSheet!D:D, C1682, MasterSheet!H:H, D1682)</f>
        <v>1</v>
      </c>
      <c r="G1682" s="22">
        <f t="shared" si="105"/>
        <v>51216</v>
      </c>
      <c r="H1682" s="26">
        <f>SUMIFS(MasterSheet!K:K, MasterSheet!B:B, B1682, MasterSheet!D:D, C1682, MasterSheet!H:H, D1682)</f>
        <v>1</v>
      </c>
      <c r="I1682" s="26">
        <f t="shared" si="106"/>
        <v>51216</v>
      </c>
      <c r="J1682" s="28">
        <f>SUMIFS(MasterSheet!L:L, MasterSheet!B:B, B1682, MasterSheet!D:D, C1682, MasterSheet!H:H, D1682)</f>
        <v>0</v>
      </c>
      <c r="K1682" s="28">
        <f t="shared" si="107"/>
        <v>0</v>
      </c>
      <c r="L1682" s="21" t="str">
        <f>UPPER(VLOOKUP(D1682,MasterSheet!H:U,14,))</f>
        <v>DHARMACON</v>
      </c>
    </row>
    <row r="1683" spans="1:12" x14ac:dyDescent="0.25">
      <c r="A1683" s="21" t="str">
        <f t="shared" si="104"/>
        <v>DHARMACON</v>
      </c>
      <c r="B1683" s="21" t="str">
        <v>O071825IN3302886G</v>
      </c>
      <c r="C1683" s="30">
        <v>45869</v>
      </c>
      <c r="D1683" s="21" t="str">
        <v>V3SH7675-01EG3725</v>
      </c>
      <c r="E1683" s="21">
        <f>_xlfn.XLOOKUP(D1683,MasterSheet!H:H,MasterSheet!F:F)</f>
        <v>145112</v>
      </c>
      <c r="F1683" s="22">
        <f>SUMIFS(MasterSheet!J:J, MasterSheet!B:B, B1683, MasterSheet!D:D, C1683, MasterSheet!H:H, D1683)</f>
        <v>1</v>
      </c>
      <c r="G1683" s="22">
        <f t="shared" si="105"/>
        <v>145112</v>
      </c>
      <c r="H1683" s="26">
        <f>SUMIFS(MasterSheet!K:K, MasterSheet!B:B, B1683, MasterSheet!D:D, C1683, MasterSheet!H:H, D1683)</f>
        <v>1</v>
      </c>
      <c r="I1683" s="26">
        <f t="shared" si="106"/>
        <v>145112</v>
      </c>
      <c r="J1683" s="28">
        <f>SUMIFS(MasterSheet!L:L, MasterSheet!B:B, B1683, MasterSheet!D:D, C1683, MasterSheet!H:H, D1683)</f>
        <v>0</v>
      </c>
      <c r="K1683" s="28">
        <f t="shared" si="107"/>
        <v>0</v>
      </c>
      <c r="L1683" s="21" t="str">
        <f>UPPER(VLOOKUP(D1683,MasterSheet!H:U,14,))</f>
        <v>DHARMACON</v>
      </c>
    </row>
    <row r="1684" spans="1:12" x14ac:dyDescent="0.25">
      <c r="A1684" s="21" t="str">
        <f t="shared" si="104"/>
        <v>DHARMACON</v>
      </c>
      <c r="B1684" s="21" t="str">
        <v>O071825IN3302886G</v>
      </c>
      <c r="C1684" s="30">
        <v>45869</v>
      </c>
      <c r="D1684" s="21" t="str">
        <v>V3SH7675-01EG8061</v>
      </c>
      <c r="E1684" s="21">
        <f>_xlfn.XLOOKUP(D1684,MasterSheet!H:H,MasterSheet!F:F)</f>
        <v>145112</v>
      </c>
      <c r="F1684" s="22">
        <f>SUMIFS(MasterSheet!J:J, MasterSheet!B:B, B1684, MasterSheet!D:D, C1684, MasterSheet!H:H, D1684)</f>
        <v>1</v>
      </c>
      <c r="G1684" s="22">
        <f t="shared" si="105"/>
        <v>145112</v>
      </c>
      <c r="H1684" s="26">
        <f>SUMIFS(MasterSheet!K:K, MasterSheet!B:B, B1684, MasterSheet!D:D, C1684, MasterSheet!H:H, D1684)</f>
        <v>1</v>
      </c>
      <c r="I1684" s="26">
        <f t="shared" si="106"/>
        <v>145112</v>
      </c>
      <c r="J1684" s="28">
        <f>SUMIFS(MasterSheet!L:L, MasterSheet!B:B, B1684, MasterSheet!D:D, C1684, MasterSheet!H:H, D1684)</f>
        <v>0</v>
      </c>
      <c r="K1684" s="28">
        <f t="shared" si="107"/>
        <v>0</v>
      </c>
      <c r="L1684" s="21" t="str">
        <f>UPPER(VLOOKUP(D1684,MasterSheet!H:U,14,))</f>
        <v>DHARMACON</v>
      </c>
    </row>
    <row r="1685" spans="1:12" x14ac:dyDescent="0.25">
      <c r="A1685" s="21" t="str">
        <f t="shared" si="104"/>
        <v>DHARMACON</v>
      </c>
      <c r="B1685" s="21" t="str">
        <v>O071825IN3302886G</v>
      </c>
      <c r="C1685" s="30">
        <v>45869</v>
      </c>
      <c r="D1685" s="21" t="str">
        <v>YSC6273-201936830</v>
      </c>
      <c r="E1685" s="21">
        <f>_xlfn.XLOOKUP(D1685,MasterSheet!H:H,MasterSheet!F:F)</f>
        <v>4840</v>
      </c>
      <c r="F1685" s="22">
        <f>SUMIFS(MasterSheet!J:J, MasterSheet!B:B, B1685, MasterSheet!D:D, C1685, MasterSheet!H:H, D1685)</f>
        <v>1</v>
      </c>
      <c r="G1685" s="22">
        <f t="shared" si="105"/>
        <v>4840</v>
      </c>
      <c r="H1685" s="26">
        <f>SUMIFS(MasterSheet!K:K, MasterSheet!B:B, B1685, MasterSheet!D:D, C1685, MasterSheet!H:H, D1685)</f>
        <v>1</v>
      </c>
      <c r="I1685" s="26">
        <f t="shared" si="106"/>
        <v>4840</v>
      </c>
      <c r="J1685" s="28">
        <f>SUMIFS(MasterSheet!L:L, MasterSheet!B:B, B1685, MasterSheet!D:D, C1685, MasterSheet!H:H, D1685)</f>
        <v>0</v>
      </c>
      <c r="K1685" s="28">
        <f t="shared" si="107"/>
        <v>0</v>
      </c>
      <c r="L1685" s="21" t="str">
        <f>UPPER(VLOOKUP(D1685,MasterSheet!H:U,14,))</f>
        <v>DHARMACON</v>
      </c>
    </row>
    <row r="1686" spans="1:12" x14ac:dyDescent="0.25">
      <c r="A1686" s="21" t="str">
        <f t="shared" si="104"/>
        <v>DHARMACON</v>
      </c>
      <c r="B1686" s="21" t="str">
        <v>O071825IN3302886G</v>
      </c>
      <c r="C1686" s="30">
        <v>45869</v>
      </c>
      <c r="D1686" s="21" t="str">
        <v>T-2004-03</v>
      </c>
      <c r="E1686" s="21">
        <f>_xlfn.XLOOKUP(D1686,MasterSheet!H:H,MasterSheet!F:F)</f>
        <v>34584</v>
      </c>
      <c r="F1686" s="22">
        <f>SUMIFS(MasterSheet!J:J, MasterSheet!B:B, B1686, MasterSheet!D:D, C1686, MasterSheet!H:H, D1686)</f>
        <v>1</v>
      </c>
      <c r="G1686" s="22">
        <f t="shared" si="105"/>
        <v>34584</v>
      </c>
      <c r="H1686" s="26">
        <f>SUMIFS(MasterSheet!K:K, MasterSheet!B:B, B1686, MasterSheet!D:D, C1686, MasterSheet!H:H, D1686)</f>
        <v>1</v>
      </c>
      <c r="I1686" s="26">
        <f t="shared" si="106"/>
        <v>34584</v>
      </c>
      <c r="J1686" s="28">
        <f>SUMIFS(MasterSheet!L:L, MasterSheet!B:B, B1686, MasterSheet!D:D, C1686, MasterSheet!H:H, D1686)</f>
        <v>0</v>
      </c>
      <c r="K1686" s="28">
        <f t="shared" si="107"/>
        <v>0</v>
      </c>
      <c r="L1686" s="21" t="str">
        <f>UPPER(VLOOKUP(D1686,MasterSheet!H:U,14,))</f>
        <v>DHARMACON</v>
      </c>
    </row>
    <row r="1687" spans="1:12" x14ac:dyDescent="0.25">
      <c r="A1687" s="21" t="str">
        <f t="shared" si="104"/>
        <v>EDNA</v>
      </c>
      <c r="B1687" s="21" t="str">
        <v>2-68</v>
      </c>
      <c r="C1687" s="30">
        <v>45869</v>
      </c>
      <c r="D1687" s="21" t="str">
        <v>PIC-1/5</v>
      </c>
      <c r="E1687" s="21">
        <f>_xlfn.XLOOKUP(D1687,MasterSheet!H:H,MasterSheet!F:F)</f>
        <v>3960</v>
      </c>
      <c r="F1687" s="22">
        <f>SUMIFS(MasterSheet!J:J, MasterSheet!B:B, B1687, MasterSheet!D:D, C1687, MasterSheet!H:H, D1687)</f>
        <v>1</v>
      </c>
      <c r="G1687" s="22">
        <f t="shared" si="105"/>
        <v>3960</v>
      </c>
      <c r="H1687" s="26">
        <f>SUMIFS(MasterSheet!K:K, MasterSheet!B:B, B1687, MasterSheet!D:D, C1687, MasterSheet!H:H, D1687)</f>
        <v>1</v>
      </c>
      <c r="I1687" s="26">
        <f t="shared" si="106"/>
        <v>3960</v>
      </c>
      <c r="J1687" s="28">
        <f>SUMIFS(MasterSheet!L:L, MasterSheet!B:B, B1687, MasterSheet!D:D, C1687, MasterSheet!H:H, D1687)</f>
        <v>0</v>
      </c>
      <c r="K1687" s="28">
        <f t="shared" si="107"/>
        <v>0</v>
      </c>
      <c r="L1687" s="21" t="str">
        <f>UPPER(VLOOKUP(D1687,MasterSheet!H:U,14,))</f>
        <v>EDNA</v>
      </c>
    </row>
    <row r="1688" spans="1:12" x14ac:dyDescent="0.25">
      <c r="A1688" s="21" t="str">
        <f t="shared" si="104"/>
        <v>EDNA</v>
      </c>
      <c r="B1688" s="21" t="str">
        <v>2-68</v>
      </c>
      <c r="C1688" s="30">
        <v>45869</v>
      </c>
      <c r="D1688" s="21" t="str">
        <v>RI-(25/50/100)</v>
      </c>
      <c r="E1688" s="21">
        <f>_xlfn.XLOOKUP(D1688,MasterSheet!H:H,MasterSheet!F:F)</f>
        <v>1822.5</v>
      </c>
      <c r="F1688" s="22">
        <f>SUMIFS(MasterSheet!J:J, MasterSheet!B:B, B1688, MasterSheet!D:D, C1688, MasterSheet!H:H, D1688)</f>
        <v>1</v>
      </c>
      <c r="G1688" s="22">
        <f t="shared" si="105"/>
        <v>1822.5</v>
      </c>
      <c r="H1688" s="26">
        <f>SUMIFS(MasterSheet!K:K, MasterSheet!B:B, B1688, MasterSheet!D:D, C1688, MasterSheet!H:H, D1688)</f>
        <v>1</v>
      </c>
      <c r="I1688" s="26">
        <f t="shared" si="106"/>
        <v>1822.5</v>
      </c>
      <c r="J1688" s="28">
        <f>SUMIFS(MasterSheet!L:L, MasterSheet!B:B, B1688, MasterSheet!D:D, C1688, MasterSheet!H:H, D1688)</f>
        <v>0</v>
      </c>
      <c r="K1688" s="28">
        <f t="shared" si="107"/>
        <v>0</v>
      </c>
      <c r="L1688" s="21" t="str">
        <f>UPPER(VLOOKUP(D1688,MasterSheet!H:U,14,))</f>
        <v>EDNA</v>
      </c>
    </row>
    <row r="1689" spans="1:12" x14ac:dyDescent="0.25">
      <c r="A1689" s="21" t="str">
        <f t="shared" si="104"/>
        <v>EDNA</v>
      </c>
      <c r="B1689" s="21" t="str">
        <v>2-68</v>
      </c>
      <c r="C1689" s="30">
        <v>45869</v>
      </c>
      <c r="D1689" s="21" t="str">
        <v>DTW-20</v>
      </c>
      <c r="E1689" s="21">
        <f>_xlfn.XLOOKUP(D1689,MasterSheet!H:H,MasterSheet!F:F)</f>
        <v>625</v>
      </c>
      <c r="F1689" s="22">
        <f>SUMIFS(MasterSheet!J:J, MasterSheet!B:B, B1689, MasterSheet!D:D, C1689, MasterSheet!H:H, D1689)</f>
        <v>1</v>
      </c>
      <c r="G1689" s="22">
        <f t="shared" si="105"/>
        <v>625</v>
      </c>
      <c r="H1689" s="26">
        <f>SUMIFS(MasterSheet!K:K, MasterSheet!B:B, B1689, MasterSheet!D:D, C1689, MasterSheet!H:H, D1689)</f>
        <v>1</v>
      </c>
      <c r="I1689" s="26">
        <f t="shared" si="106"/>
        <v>625</v>
      </c>
      <c r="J1689" s="28">
        <f>SUMIFS(MasterSheet!L:L, MasterSheet!B:B, B1689, MasterSheet!D:D, C1689, MasterSheet!H:H, D1689)</f>
        <v>0</v>
      </c>
      <c r="K1689" s="28">
        <f t="shared" si="107"/>
        <v>0</v>
      </c>
      <c r="L1689" s="21" t="str">
        <f>UPPER(VLOOKUP(D1689,MasterSheet!H:U,14,))</f>
        <v>EDNA</v>
      </c>
    </row>
    <row r="1690" spans="1:12" x14ac:dyDescent="0.25">
      <c r="A1690" s="21" t="str">
        <f t="shared" si="104"/>
        <v>BIOTIUM</v>
      </c>
      <c r="B1690" s="21" t="str">
        <v>Opening Stock</v>
      </c>
      <c r="C1690" s="30">
        <v>45870</v>
      </c>
      <c r="D1690" s="21">
        <v>41003</v>
      </c>
      <c r="E1690" s="21">
        <f>_xlfn.XLOOKUP(D1690,MasterSheet!H:H,MasterSheet!F:F)</f>
        <v>9926.4</v>
      </c>
      <c r="F1690" s="22">
        <f>SUMIFS(MasterSheet!J:J, MasterSheet!B:B, B1690, MasterSheet!D:D, C1690, MasterSheet!H:H, D1690)</f>
        <v>5</v>
      </c>
      <c r="G1690" s="22">
        <f t="shared" si="105"/>
        <v>49632</v>
      </c>
      <c r="H1690" s="26">
        <f>SUMIFS(MasterSheet!K:K, MasterSheet!B:B, B1690, MasterSheet!D:D, C1690, MasterSheet!H:H, D1690)</f>
        <v>4</v>
      </c>
      <c r="I1690" s="26">
        <f t="shared" si="106"/>
        <v>39705.599999999999</v>
      </c>
      <c r="J1690" s="28">
        <f>SUMIFS(MasterSheet!L:L, MasterSheet!B:B, B1690, MasterSheet!D:D, C1690, MasterSheet!H:H, D1690)</f>
        <v>1</v>
      </c>
      <c r="K1690" s="28">
        <f t="shared" si="107"/>
        <v>9926.4</v>
      </c>
      <c r="L1690" s="21" t="str">
        <f>UPPER(VLOOKUP(D1690,MasterSheet!H:U,14,))</f>
        <v>BIOTIUM</v>
      </c>
    </row>
    <row r="1691" spans="1:12" x14ac:dyDescent="0.25">
      <c r="A1691" s="21" t="str">
        <f t="shared" si="104"/>
        <v>BIOTIUM</v>
      </c>
      <c r="B1691" s="21" t="str">
        <v>Opening Stock</v>
      </c>
      <c r="C1691" s="30">
        <v>45870</v>
      </c>
      <c r="D1691" s="21" t="str">
        <v>41003-T</v>
      </c>
      <c r="E1691" s="21">
        <f>_xlfn.XLOOKUP(D1691,MasterSheet!H:H,MasterSheet!F:F)</f>
        <v>2393.6</v>
      </c>
      <c r="F1691" s="22">
        <f>SUMIFS(MasterSheet!J:J, MasterSheet!B:B, B1691, MasterSheet!D:D, C1691, MasterSheet!H:H, D1691)</f>
        <v>1</v>
      </c>
      <c r="G1691" s="22">
        <f t="shared" si="105"/>
        <v>2393.6</v>
      </c>
      <c r="H1691" s="26">
        <f>SUMIFS(MasterSheet!K:K, MasterSheet!B:B, B1691, MasterSheet!D:D, C1691, MasterSheet!H:H, D1691)</f>
        <v>1</v>
      </c>
      <c r="I1691" s="26">
        <f t="shared" si="106"/>
        <v>2393.6</v>
      </c>
      <c r="J1691" s="28">
        <f>SUMIFS(MasterSheet!L:L, MasterSheet!B:B, B1691, MasterSheet!D:D, C1691, MasterSheet!H:H, D1691)</f>
        <v>0</v>
      </c>
      <c r="K1691" s="28">
        <f t="shared" si="107"/>
        <v>0</v>
      </c>
      <c r="L1691" s="21" t="str">
        <f>UPPER(VLOOKUP(D1691,MasterSheet!H:U,14,))</f>
        <v>BIOTIUM</v>
      </c>
    </row>
    <row r="1692" spans="1:12" x14ac:dyDescent="0.25">
      <c r="A1692" s="21" t="str">
        <f t="shared" si="104"/>
        <v>MP BIO</v>
      </c>
      <c r="B1692" s="21" t="str">
        <v>Opening Stock</v>
      </c>
      <c r="C1692" s="30">
        <v>45870</v>
      </c>
      <c r="D1692" s="21">
        <v>116913001</v>
      </c>
      <c r="E1692" s="21">
        <f>_xlfn.XLOOKUP(D1692,MasterSheet!H:H,MasterSheet!F:F)</f>
        <v>0</v>
      </c>
      <c r="F1692" s="22">
        <f>SUMIFS(MasterSheet!J:J, MasterSheet!B:B, B1692, MasterSheet!D:D, C1692, MasterSheet!H:H, D1692)</f>
        <v>1</v>
      </c>
      <c r="G1692" s="22">
        <f t="shared" si="105"/>
        <v>0</v>
      </c>
      <c r="H1692" s="26">
        <f>SUMIFS(MasterSheet!K:K, MasterSheet!B:B, B1692, MasterSheet!D:D, C1692, MasterSheet!H:H, D1692)</f>
        <v>1</v>
      </c>
      <c r="I1692" s="26">
        <f t="shared" si="106"/>
        <v>0</v>
      </c>
      <c r="J1692" s="28">
        <f>SUMIFS(MasterSheet!L:L, MasterSheet!B:B, B1692, MasterSheet!D:D, C1692, MasterSheet!H:H, D1692)</f>
        <v>0</v>
      </c>
      <c r="K1692" s="28">
        <f t="shared" si="107"/>
        <v>0</v>
      </c>
      <c r="L1692" s="21" t="str">
        <f>UPPER(VLOOKUP(D1692,MasterSheet!H:U,14,))</f>
        <v>MP BIO</v>
      </c>
    </row>
    <row r="1693" spans="1:12" x14ac:dyDescent="0.25">
      <c r="A1693" s="21" t="str">
        <f t="shared" si="104"/>
        <v>MP BIO</v>
      </c>
      <c r="B1693" s="21" t="str">
        <v>Opening Stock</v>
      </c>
      <c r="C1693" s="30">
        <v>45870</v>
      </c>
      <c r="D1693" s="21">
        <v>116910001</v>
      </c>
      <c r="E1693" s="21">
        <f>_xlfn.XLOOKUP(D1693,MasterSheet!H:H,MasterSheet!F:F)</f>
        <v>0</v>
      </c>
      <c r="F1693" s="22">
        <f>SUMIFS(MasterSheet!J:J, MasterSheet!B:B, B1693, MasterSheet!D:D, C1693, MasterSheet!H:H, D1693)</f>
        <v>1</v>
      </c>
      <c r="G1693" s="22">
        <f t="shared" si="105"/>
        <v>0</v>
      </c>
      <c r="H1693" s="26">
        <f>SUMIFS(MasterSheet!K:K, MasterSheet!B:B, B1693, MasterSheet!D:D, C1693, MasterSheet!H:H, D1693)</f>
        <v>0</v>
      </c>
      <c r="I1693" s="26">
        <f t="shared" si="106"/>
        <v>0</v>
      </c>
      <c r="J1693" s="28">
        <f>SUMIFS(MasterSheet!L:L, MasterSheet!B:B, B1693, MasterSheet!D:D, C1693, MasterSheet!H:H, D1693)</f>
        <v>1</v>
      </c>
      <c r="K1693" s="28">
        <f t="shared" si="107"/>
        <v>0</v>
      </c>
      <c r="L1693" s="21" t="str">
        <f>UPPER(VLOOKUP(D1693,MasterSheet!H:U,14,))</f>
        <v>MP BIO</v>
      </c>
    </row>
    <row r="1694" spans="1:12" x14ac:dyDescent="0.25">
      <c r="A1694" s="21" t="str">
        <f t="shared" si="104"/>
        <v>US BIOLOGICAL</v>
      </c>
      <c r="B1694" s="21">
        <v>194911</v>
      </c>
      <c r="C1694" s="30">
        <v>45870</v>
      </c>
      <c r="D1694" s="21" t="str">
        <v>Z1004</v>
      </c>
      <c r="E1694" s="21">
        <f>_xlfn.XLOOKUP(D1694,MasterSheet!H:H,MasterSheet!F:F)</f>
        <v>25080</v>
      </c>
      <c r="F1694" s="22">
        <f>SUMIFS(MasterSheet!J:J, MasterSheet!B:B, B1694, MasterSheet!D:D, C1694, MasterSheet!H:H, D1694)</f>
        <v>1</v>
      </c>
      <c r="G1694" s="22">
        <f t="shared" si="105"/>
        <v>25080</v>
      </c>
      <c r="H1694" s="26">
        <f>SUMIFS(MasterSheet!K:K, MasterSheet!B:B, B1694, MasterSheet!D:D, C1694, MasterSheet!H:H, D1694)</f>
        <v>1</v>
      </c>
      <c r="I1694" s="26">
        <f t="shared" si="106"/>
        <v>25080</v>
      </c>
      <c r="J1694" s="28">
        <f>SUMIFS(MasterSheet!L:L, MasterSheet!B:B, B1694, MasterSheet!D:D, C1694, MasterSheet!H:H, D1694)</f>
        <v>0</v>
      </c>
      <c r="K1694" s="28">
        <f t="shared" si="107"/>
        <v>0</v>
      </c>
      <c r="L1694" s="21" t="str">
        <f>UPPER(VLOOKUP(D1694,MasterSheet!H:U,14,))</f>
        <v>US BIOLOGICAL</v>
      </c>
    </row>
    <row r="1695" spans="1:12" x14ac:dyDescent="0.25">
      <c r="A1695" s="21" t="str">
        <f t="shared" si="104"/>
        <v>US BIOLOGICAL</v>
      </c>
      <c r="B1695" s="21">
        <v>194911</v>
      </c>
      <c r="C1695" s="30">
        <v>45870</v>
      </c>
      <c r="D1695" s="21" t="str">
        <v>F5050</v>
      </c>
      <c r="E1695" s="21">
        <f>_xlfn.XLOOKUP(D1695,MasterSheet!H:H,MasterSheet!F:F)</f>
        <v>34408</v>
      </c>
      <c r="F1695" s="22">
        <f>SUMIFS(MasterSheet!J:J, MasterSheet!B:B, B1695, MasterSheet!D:D, C1695, MasterSheet!H:H, D1695)</f>
        <v>1</v>
      </c>
      <c r="G1695" s="22">
        <f t="shared" si="105"/>
        <v>34408</v>
      </c>
      <c r="H1695" s="26">
        <f>SUMIFS(MasterSheet!K:K, MasterSheet!B:B, B1695, MasterSheet!D:D, C1695, MasterSheet!H:H, D1695)</f>
        <v>1</v>
      </c>
      <c r="I1695" s="26">
        <f t="shared" si="106"/>
        <v>34408</v>
      </c>
      <c r="J1695" s="28">
        <f>SUMIFS(MasterSheet!L:L, MasterSheet!B:B, B1695, MasterSheet!D:D, C1695, MasterSheet!H:H, D1695)</f>
        <v>0</v>
      </c>
      <c r="K1695" s="28">
        <f t="shared" si="107"/>
        <v>0</v>
      </c>
      <c r="L1695" s="21" t="str">
        <f>UPPER(VLOOKUP(D1695,MasterSheet!H:U,14,))</f>
        <v>US BIOLOGICAL</v>
      </c>
    </row>
    <row r="1696" spans="1:12" x14ac:dyDescent="0.25">
      <c r="A1696" s="21" t="str">
        <f t="shared" si="104"/>
        <v>MP BIO</v>
      </c>
      <c r="B1696" s="21" t="str">
        <v>MP/LS/25-26/0960</v>
      </c>
      <c r="C1696" s="30">
        <v>45871</v>
      </c>
      <c r="D1696" s="21">
        <v>194670</v>
      </c>
      <c r="E1696" s="21">
        <f>_xlfn.XLOOKUP(D1696,MasterSheet!H:H,MasterSheet!F:F)</f>
        <v>25010.3</v>
      </c>
      <c r="F1696" s="22">
        <f>SUMIFS(MasterSheet!J:J, MasterSheet!B:B, B1696, MasterSheet!D:D, C1696, MasterSheet!H:H, D1696)</f>
        <v>1</v>
      </c>
      <c r="G1696" s="22">
        <f t="shared" si="105"/>
        <v>25010.3</v>
      </c>
      <c r="H1696" s="26">
        <f>SUMIFS(MasterSheet!K:K, MasterSheet!B:B, B1696, MasterSheet!D:D, C1696, MasterSheet!H:H, D1696)</f>
        <v>1</v>
      </c>
      <c r="I1696" s="26">
        <f t="shared" si="106"/>
        <v>25010.3</v>
      </c>
      <c r="J1696" s="28">
        <f>SUMIFS(MasterSheet!L:L, MasterSheet!B:B, B1696, MasterSheet!D:D, C1696, MasterSheet!H:H, D1696)</f>
        <v>0</v>
      </c>
      <c r="K1696" s="28">
        <f t="shared" si="107"/>
        <v>0</v>
      </c>
      <c r="L1696" s="21" t="str">
        <f>UPPER(VLOOKUP(D1696,MasterSheet!H:U,14,))</f>
        <v>MP BIO</v>
      </c>
    </row>
    <row r="1697" spans="1:12" x14ac:dyDescent="0.25">
      <c r="A1697" s="21" t="str">
        <f t="shared" si="104"/>
        <v>BIOLEGEND</v>
      </c>
      <c r="B1697" s="21" t="str">
        <v>MP/LS/25-26/0960</v>
      </c>
      <c r="C1697" s="30">
        <v>45871</v>
      </c>
      <c r="D1697" s="21">
        <v>103028</v>
      </c>
      <c r="E1697" s="21">
        <f>_xlfn.XLOOKUP(D1697,MasterSheet!H:H,MasterSheet!F:F)</f>
        <v>13094.400000000001</v>
      </c>
      <c r="F1697" s="22">
        <f>SUMIFS(MasterSheet!J:J, MasterSheet!B:B, B1697, MasterSheet!D:D, C1697, MasterSheet!H:H, D1697)</f>
        <v>1</v>
      </c>
      <c r="G1697" s="22">
        <f t="shared" si="105"/>
        <v>13094.400000000001</v>
      </c>
      <c r="H1697" s="26">
        <f>SUMIFS(MasterSheet!K:K, MasterSheet!B:B, B1697, MasterSheet!D:D, C1697, MasterSheet!H:H, D1697)</f>
        <v>1</v>
      </c>
      <c r="I1697" s="26">
        <f t="shared" si="106"/>
        <v>13094.400000000001</v>
      </c>
      <c r="J1697" s="28">
        <f>SUMIFS(MasterSheet!L:L, MasterSheet!B:B, B1697, MasterSheet!D:D, C1697, MasterSheet!H:H, D1697)</f>
        <v>0</v>
      </c>
      <c r="K1697" s="28">
        <f t="shared" si="107"/>
        <v>0</v>
      </c>
      <c r="L1697" s="21" t="str">
        <f>UPPER(VLOOKUP(D1697,MasterSheet!H:U,14,))</f>
        <v>BIOLEGEND</v>
      </c>
    </row>
    <row r="1698" spans="1:12" x14ac:dyDescent="0.25">
      <c r="A1698" s="21" t="str">
        <f t="shared" si="104"/>
        <v>MP BIO</v>
      </c>
      <c r="B1698" s="21" t="str">
        <v>MP/L2526/206</v>
      </c>
      <c r="C1698" s="30">
        <v>45871</v>
      </c>
      <c r="D1698" s="21">
        <v>116913050</v>
      </c>
      <c r="E1698" s="21">
        <f>_xlfn.XLOOKUP(D1698,MasterSheet!H:H,MasterSheet!F:F)</f>
        <v>3637.5</v>
      </c>
      <c r="F1698" s="22">
        <f>SUMIFS(MasterSheet!J:J, MasterSheet!B:B, B1698, MasterSheet!D:D, C1698, MasterSheet!H:H, D1698)</f>
        <v>1</v>
      </c>
      <c r="G1698" s="22">
        <f t="shared" si="105"/>
        <v>3637.5</v>
      </c>
      <c r="H1698" s="26">
        <f>SUMIFS(MasterSheet!K:K, MasterSheet!B:B, B1698, MasterSheet!D:D, C1698, MasterSheet!H:H, D1698)</f>
        <v>1</v>
      </c>
      <c r="I1698" s="26">
        <f t="shared" si="106"/>
        <v>3637.5</v>
      </c>
      <c r="J1698" s="28">
        <f>SUMIFS(MasterSheet!L:L, MasterSheet!B:B, B1698, MasterSheet!D:D, C1698, MasterSheet!H:H, D1698)</f>
        <v>0</v>
      </c>
      <c r="K1698" s="28">
        <f t="shared" si="107"/>
        <v>0</v>
      </c>
      <c r="L1698" s="21" t="str">
        <f>UPPER(VLOOKUP(D1698,MasterSheet!H:U,14,))</f>
        <v>MP BIO</v>
      </c>
    </row>
    <row r="1699" spans="1:12" x14ac:dyDescent="0.25">
      <c r="A1699" s="21" t="str">
        <f t="shared" si="104"/>
        <v>MP BIO</v>
      </c>
      <c r="B1699" s="21" t="str">
        <v>MP/L2526/206</v>
      </c>
      <c r="C1699" s="30">
        <v>45871</v>
      </c>
      <c r="D1699" s="21" t="str">
        <v>04800803</v>
      </c>
      <c r="E1699" s="21">
        <f>_xlfn.XLOOKUP(D1699,MasterSheet!H:H,MasterSheet!F:F)</f>
        <v>13825</v>
      </c>
      <c r="F1699" s="22">
        <f>SUMIFS(MasterSheet!J:J, MasterSheet!B:B, B1699, MasterSheet!D:D, C1699, MasterSheet!H:H, D1699)</f>
        <v>1</v>
      </c>
      <c r="G1699" s="22">
        <f t="shared" si="105"/>
        <v>13825</v>
      </c>
      <c r="H1699" s="26">
        <f>SUMIFS(MasterSheet!K:K, MasterSheet!B:B, B1699, MasterSheet!D:D, C1699, MasterSheet!H:H, D1699)</f>
        <v>1</v>
      </c>
      <c r="I1699" s="26">
        <f t="shared" si="106"/>
        <v>13825</v>
      </c>
      <c r="J1699" s="28">
        <f>SUMIFS(MasterSheet!L:L, MasterSheet!B:B, B1699, MasterSheet!D:D, C1699, MasterSheet!H:H, D1699)</f>
        <v>0</v>
      </c>
      <c r="K1699" s="28">
        <f t="shared" si="107"/>
        <v>0</v>
      </c>
      <c r="L1699" s="21" t="str">
        <f>UPPER(VLOOKUP(D1699,MasterSheet!H:U,14,))</f>
        <v>MP BIO</v>
      </c>
    </row>
    <row r="1700" spans="1:12" x14ac:dyDescent="0.25">
      <c r="A1700" s="21" t="str">
        <f t="shared" si="104"/>
        <v>MP BIO</v>
      </c>
      <c r="B1700" s="21" t="str">
        <v>MP/LS/25-26/0959</v>
      </c>
      <c r="C1700" s="30">
        <v>45871</v>
      </c>
      <c r="D1700" s="21" t="str">
        <v>04802536</v>
      </c>
      <c r="E1700" s="21">
        <f>_xlfn.XLOOKUP(D1700,MasterSheet!H:H,MasterSheet!F:F)</f>
        <v>4494</v>
      </c>
      <c r="F1700" s="22">
        <f>SUMIFS(MasterSheet!J:J, MasterSheet!B:B, B1700, MasterSheet!D:D, C1700, MasterSheet!H:H, D1700)</f>
        <v>1</v>
      </c>
      <c r="G1700" s="22">
        <f t="shared" si="105"/>
        <v>4494</v>
      </c>
      <c r="H1700" s="26">
        <f>SUMIFS(MasterSheet!K:K, MasterSheet!B:B, B1700, MasterSheet!D:D, C1700, MasterSheet!H:H, D1700)</f>
        <v>1</v>
      </c>
      <c r="I1700" s="26">
        <f t="shared" si="106"/>
        <v>4494</v>
      </c>
      <c r="J1700" s="28">
        <f>SUMIFS(MasterSheet!L:L, MasterSheet!B:B, B1700, MasterSheet!D:D, C1700, MasterSheet!H:H, D1700)</f>
        <v>0</v>
      </c>
      <c r="K1700" s="28">
        <f t="shared" si="107"/>
        <v>0</v>
      </c>
      <c r="L1700" s="21" t="str">
        <f>UPPER(VLOOKUP(D1700,MasterSheet!H:U,14,))</f>
        <v>MP BIO</v>
      </c>
    </row>
    <row r="1701" spans="1:12" x14ac:dyDescent="0.25">
      <c r="A1701" s="21" t="str">
        <f t="shared" si="104"/>
        <v>BIOXCELL</v>
      </c>
      <c r="B1701" s="21">
        <v>176807</v>
      </c>
      <c r="C1701" s="30">
        <v>45873</v>
      </c>
      <c r="D1701" s="21" t="str">
        <v>BE0075-1</v>
      </c>
      <c r="E1701" s="21">
        <f>_xlfn.XLOOKUP(D1701,MasterSheet!H:H,MasterSheet!F:F)</f>
        <v>29920</v>
      </c>
      <c r="F1701" s="22">
        <f>SUMIFS(MasterSheet!J:J, MasterSheet!B:B, B1701, MasterSheet!D:D, C1701, MasterSheet!H:H, D1701)</f>
        <v>1</v>
      </c>
      <c r="G1701" s="22">
        <f t="shared" si="105"/>
        <v>29920</v>
      </c>
      <c r="H1701" s="26">
        <f>SUMIFS(MasterSheet!K:K, MasterSheet!B:B, B1701, MasterSheet!D:D, C1701, MasterSheet!H:H, D1701)</f>
        <v>1</v>
      </c>
      <c r="I1701" s="26">
        <f t="shared" si="106"/>
        <v>29920</v>
      </c>
      <c r="J1701" s="28">
        <f>SUMIFS(MasterSheet!L:L, MasterSheet!B:B, B1701, MasterSheet!D:D, C1701, MasterSheet!H:H, D1701)</f>
        <v>0</v>
      </c>
      <c r="K1701" s="28">
        <f t="shared" si="107"/>
        <v>0</v>
      </c>
      <c r="L1701" s="21" t="str">
        <f>UPPER(VLOOKUP(D1701,MasterSheet!H:U,14,))</f>
        <v>BIOXCELL</v>
      </c>
    </row>
    <row r="1702" spans="1:12" x14ac:dyDescent="0.25">
      <c r="A1702" s="21" t="str">
        <f t="shared" si="104"/>
        <v>BIOXCELL</v>
      </c>
      <c r="B1702" s="21">
        <v>176807</v>
      </c>
      <c r="C1702" s="30">
        <v>45873</v>
      </c>
      <c r="D1702" s="21" t="str">
        <v>BP0090</v>
      </c>
      <c r="E1702" s="21">
        <f>_xlfn.XLOOKUP(D1702,MasterSheet!H:H,MasterSheet!F:F)</f>
        <v>46640</v>
      </c>
      <c r="F1702" s="22">
        <f>SUMIFS(MasterSheet!J:J, MasterSheet!B:B, B1702, MasterSheet!D:D, C1702, MasterSheet!H:H, D1702)</f>
        <v>1</v>
      </c>
      <c r="G1702" s="22">
        <f t="shared" si="105"/>
        <v>46640</v>
      </c>
      <c r="H1702" s="26">
        <f>SUMIFS(MasterSheet!K:K, MasterSheet!B:B, B1702, MasterSheet!D:D, C1702, MasterSheet!H:H, D1702)</f>
        <v>1</v>
      </c>
      <c r="I1702" s="26">
        <f t="shared" si="106"/>
        <v>46640</v>
      </c>
      <c r="J1702" s="28">
        <f>SUMIFS(MasterSheet!L:L, MasterSheet!B:B, B1702, MasterSheet!D:D, C1702, MasterSheet!H:H, D1702)</f>
        <v>0</v>
      </c>
      <c r="K1702" s="28">
        <f t="shared" si="107"/>
        <v>0</v>
      </c>
      <c r="L1702" s="21" t="str">
        <f>UPPER(VLOOKUP(D1702,MasterSheet!H:U,14,))</f>
        <v>BIOXCELL</v>
      </c>
    </row>
    <row r="1703" spans="1:12" x14ac:dyDescent="0.25">
      <c r="A1703" s="21" t="str">
        <f t="shared" si="104"/>
        <v>BOSTER</v>
      </c>
      <c r="B1703" s="21">
        <v>65744</v>
      </c>
      <c r="C1703" s="30">
        <v>45873</v>
      </c>
      <c r="D1703" s="21" t="str">
        <v>A02082-2</v>
      </c>
      <c r="E1703" s="21">
        <f>_xlfn.XLOOKUP(D1703,MasterSheet!H:H,MasterSheet!F:F)</f>
        <v>22792</v>
      </c>
      <c r="F1703" s="22">
        <f>SUMIFS(MasterSheet!J:J, MasterSheet!B:B, B1703, MasterSheet!D:D, C1703, MasterSheet!H:H, D1703)</f>
        <v>1</v>
      </c>
      <c r="G1703" s="22">
        <f t="shared" si="105"/>
        <v>22792</v>
      </c>
      <c r="H1703" s="26">
        <f>SUMIFS(MasterSheet!K:K, MasterSheet!B:B, B1703, MasterSheet!D:D, C1703, MasterSheet!H:H, D1703)</f>
        <v>1</v>
      </c>
      <c r="I1703" s="26">
        <f t="shared" si="106"/>
        <v>22792</v>
      </c>
      <c r="J1703" s="28">
        <f>SUMIFS(MasterSheet!L:L, MasterSheet!B:B, B1703, MasterSheet!D:D, C1703, MasterSheet!H:H, D1703)</f>
        <v>0</v>
      </c>
      <c r="K1703" s="28">
        <f t="shared" si="107"/>
        <v>0</v>
      </c>
      <c r="L1703" s="21" t="str">
        <f>UPPER(VLOOKUP(D1703,MasterSheet!H:U,14,))</f>
        <v>BOSTER</v>
      </c>
    </row>
    <row r="1704" spans="1:12" x14ac:dyDescent="0.25">
      <c r="A1704" s="21" t="str">
        <f t="shared" si="104"/>
        <v>SARTORIUS</v>
      </c>
      <c r="B1704" s="21" t="str">
        <v>251519301715</v>
      </c>
      <c r="C1704" s="30">
        <v>45873</v>
      </c>
      <c r="D1704" s="21" t="str">
        <v>180E04------E</v>
      </c>
      <c r="E1704" s="21">
        <f>_xlfn.XLOOKUP(D1704,MasterSheet!H:H,MasterSheet!F:F)</f>
        <v>7000</v>
      </c>
      <c r="F1704" s="22">
        <f>SUMIFS(MasterSheet!J:J, MasterSheet!B:B, B1704, MasterSheet!D:D, C1704, MasterSheet!H:H, D1704)</f>
        <v>2</v>
      </c>
      <c r="G1704" s="22">
        <f t="shared" si="105"/>
        <v>14000</v>
      </c>
      <c r="H1704" s="26">
        <f>SUMIFS(MasterSheet!K:K, MasterSheet!B:B, B1704, MasterSheet!D:D, C1704, MasterSheet!H:H, D1704)</f>
        <v>2</v>
      </c>
      <c r="I1704" s="26">
        <f t="shared" si="106"/>
        <v>14000</v>
      </c>
      <c r="J1704" s="28">
        <f>SUMIFS(MasterSheet!L:L, MasterSheet!B:B, B1704, MasterSheet!D:D, C1704, MasterSheet!H:H, D1704)</f>
        <v>0</v>
      </c>
      <c r="K1704" s="28">
        <f t="shared" si="107"/>
        <v>0</v>
      </c>
      <c r="L1704" s="21" t="str">
        <f>UPPER(VLOOKUP(D1704,MasterSheet!H:U,14,))</f>
        <v>SARTORIUS</v>
      </c>
    </row>
    <row r="1705" spans="1:12" x14ac:dyDescent="0.25">
      <c r="A1705" s="21" t="str">
        <f t="shared" si="104"/>
        <v>SARTORIUS</v>
      </c>
      <c r="B1705" s="21" t="str">
        <v>251519301771</v>
      </c>
      <c r="C1705" s="30">
        <v>45873</v>
      </c>
      <c r="D1705" s="21" t="str">
        <v>VS15T01</v>
      </c>
      <c r="E1705" s="21">
        <f>_xlfn.XLOOKUP(D1705,MasterSheet!H:H,MasterSheet!F:F)</f>
        <v>9000</v>
      </c>
      <c r="F1705" s="22">
        <f>SUMIFS(MasterSheet!J:J, MasterSheet!B:B, B1705, MasterSheet!D:D, C1705, MasterSheet!H:H, D1705)</f>
        <v>1</v>
      </c>
      <c r="G1705" s="22">
        <f t="shared" si="105"/>
        <v>9000</v>
      </c>
      <c r="H1705" s="26">
        <f>SUMIFS(MasterSheet!K:K, MasterSheet!B:B, B1705, MasterSheet!D:D, C1705, MasterSheet!H:H, D1705)</f>
        <v>0</v>
      </c>
      <c r="I1705" s="26">
        <f t="shared" si="106"/>
        <v>0</v>
      </c>
      <c r="J1705" s="28">
        <f>SUMIFS(MasterSheet!L:L, MasterSheet!B:B, B1705, MasterSheet!D:D, C1705, MasterSheet!H:H, D1705)</f>
        <v>1</v>
      </c>
      <c r="K1705" s="28">
        <f t="shared" si="107"/>
        <v>9000</v>
      </c>
      <c r="L1705" s="21" t="str">
        <f>UPPER(VLOOKUP(D1705,MasterSheet!H:U,14,))</f>
        <v>SARTORIUS</v>
      </c>
    </row>
    <row r="1706" spans="1:12" x14ac:dyDescent="0.25">
      <c r="A1706" s="21" t="str">
        <f t="shared" si="104"/>
        <v>TARGETMOL</v>
      </c>
      <c r="B1706" s="21" t="str">
        <v>INV250730-073</v>
      </c>
      <c r="C1706" s="30">
        <v>45873</v>
      </c>
      <c r="D1706" s="21" t="str">
        <v>T21675</v>
      </c>
      <c r="E1706" s="21">
        <f>_xlfn.XLOOKUP(D1706,MasterSheet!H:H,MasterSheet!F:F)</f>
        <v>2851.2</v>
      </c>
      <c r="F1706" s="22">
        <f>SUMIFS(MasterSheet!J:J, MasterSheet!B:B, B1706, MasterSheet!D:D, C1706, MasterSheet!H:H, D1706)</f>
        <v>1</v>
      </c>
      <c r="G1706" s="22">
        <f t="shared" si="105"/>
        <v>2851.2</v>
      </c>
      <c r="H1706" s="26">
        <f>SUMIFS(MasterSheet!K:K, MasterSheet!B:B, B1706, MasterSheet!D:D, C1706, MasterSheet!H:H, D1706)</f>
        <v>1</v>
      </c>
      <c r="I1706" s="26">
        <f t="shared" si="106"/>
        <v>2851.2</v>
      </c>
      <c r="J1706" s="28">
        <f>SUMIFS(MasterSheet!L:L, MasterSheet!B:B, B1706, MasterSheet!D:D, C1706, MasterSheet!H:H, D1706)</f>
        <v>0</v>
      </c>
      <c r="K1706" s="28">
        <f t="shared" si="107"/>
        <v>0</v>
      </c>
      <c r="L1706" s="21" t="str">
        <f>UPPER(VLOOKUP(D1706,MasterSheet!H:U,14,))</f>
        <v>TARGETMOL</v>
      </c>
    </row>
    <row r="1707" spans="1:12" x14ac:dyDescent="0.25">
      <c r="A1707" s="21" t="str">
        <f t="shared" si="104"/>
        <v>TARGETMOL</v>
      </c>
      <c r="B1707" s="21" t="str">
        <v>INV250730-073</v>
      </c>
      <c r="C1707" s="30">
        <v>45873</v>
      </c>
      <c r="D1707" s="21" t="str">
        <v>TN6772</v>
      </c>
      <c r="E1707" s="21">
        <f>_xlfn.XLOOKUP(D1707,MasterSheet!H:H,MasterSheet!F:F)</f>
        <v>2640</v>
      </c>
      <c r="F1707" s="22">
        <f>SUMIFS(MasterSheet!J:J, MasterSheet!B:B, B1707, MasterSheet!D:D, C1707, MasterSheet!H:H, D1707)</f>
        <v>2</v>
      </c>
      <c r="G1707" s="22">
        <f t="shared" si="105"/>
        <v>5280</v>
      </c>
      <c r="H1707" s="26">
        <f>SUMIFS(MasterSheet!K:K, MasterSheet!B:B, B1707, MasterSheet!D:D, C1707, MasterSheet!H:H, D1707)</f>
        <v>2</v>
      </c>
      <c r="I1707" s="26">
        <f t="shared" si="106"/>
        <v>5280</v>
      </c>
      <c r="J1707" s="28">
        <f>SUMIFS(MasterSheet!L:L, MasterSheet!B:B, B1707, MasterSheet!D:D, C1707, MasterSheet!H:H, D1707)</f>
        <v>0</v>
      </c>
      <c r="K1707" s="28">
        <f t="shared" si="107"/>
        <v>0</v>
      </c>
      <c r="L1707" s="21" t="str">
        <f>UPPER(VLOOKUP(D1707,MasterSheet!H:U,14,))</f>
        <v>TARGETMOL</v>
      </c>
    </row>
    <row r="1708" spans="1:12" x14ac:dyDescent="0.25">
      <c r="A1708" s="21" t="str">
        <f t="shared" si="104"/>
        <v>TARGETMOL</v>
      </c>
      <c r="B1708" s="21" t="str">
        <v>INV250730-075</v>
      </c>
      <c r="C1708" s="30">
        <v>45873</v>
      </c>
      <c r="D1708" s="21" t="str">
        <v>T1130</v>
      </c>
      <c r="E1708" s="21">
        <f>_xlfn.XLOOKUP(D1708,MasterSheet!H:H,MasterSheet!F:F)</f>
        <v>2024</v>
      </c>
      <c r="F1708" s="22">
        <f>SUMIFS(MasterSheet!J:J, MasterSheet!B:B, B1708, MasterSheet!D:D, C1708, MasterSheet!H:H, D1708)</f>
        <v>1</v>
      </c>
      <c r="G1708" s="22">
        <f t="shared" si="105"/>
        <v>2024</v>
      </c>
      <c r="H1708" s="26">
        <f>SUMIFS(MasterSheet!K:K, MasterSheet!B:B, B1708, MasterSheet!D:D, C1708, MasterSheet!H:H, D1708)</f>
        <v>1</v>
      </c>
      <c r="I1708" s="26">
        <f t="shared" si="106"/>
        <v>2024</v>
      </c>
      <c r="J1708" s="28">
        <f>SUMIFS(MasterSheet!L:L, MasterSheet!B:B, B1708, MasterSheet!D:D, C1708, MasterSheet!H:H, D1708)</f>
        <v>0</v>
      </c>
      <c r="K1708" s="28">
        <f t="shared" si="107"/>
        <v>0</v>
      </c>
      <c r="L1708" s="21" t="str">
        <f>UPPER(VLOOKUP(D1708,MasterSheet!H:U,14,))</f>
        <v>TARGETMOL</v>
      </c>
    </row>
    <row r="1709" spans="1:12" x14ac:dyDescent="0.25">
      <c r="A1709" s="21" t="str">
        <f t="shared" si="104"/>
        <v>TARGETMOL</v>
      </c>
      <c r="B1709" s="21" t="str">
        <v>INV250730-076</v>
      </c>
      <c r="C1709" s="30">
        <v>45873</v>
      </c>
      <c r="D1709" s="21" t="str">
        <v>TN1729</v>
      </c>
      <c r="E1709" s="21">
        <f>_xlfn.XLOOKUP(D1709,MasterSheet!H:H,MasterSheet!F:F)</f>
        <v>21014.400000000001</v>
      </c>
      <c r="F1709" s="22">
        <f>SUMIFS(MasterSheet!J:J, MasterSheet!B:B, B1709, MasterSheet!D:D, C1709, MasterSheet!H:H, D1709)</f>
        <v>2</v>
      </c>
      <c r="G1709" s="22">
        <f t="shared" si="105"/>
        <v>42028.800000000003</v>
      </c>
      <c r="H1709" s="26">
        <f>SUMIFS(MasterSheet!K:K, MasterSheet!B:B, B1709, MasterSheet!D:D, C1709, MasterSheet!H:H, D1709)</f>
        <v>2</v>
      </c>
      <c r="I1709" s="26">
        <f t="shared" si="106"/>
        <v>42028.800000000003</v>
      </c>
      <c r="J1709" s="28">
        <f>SUMIFS(MasterSheet!L:L, MasterSheet!B:B, B1709, MasterSheet!D:D, C1709, MasterSheet!H:H, D1709)</f>
        <v>0</v>
      </c>
      <c r="K1709" s="28">
        <f t="shared" si="107"/>
        <v>0</v>
      </c>
      <c r="L1709" s="21" t="str">
        <f>UPPER(VLOOKUP(D1709,MasterSheet!H:U,14,))</f>
        <v>TARGETMOL</v>
      </c>
    </row>
    <row r="1710" spans="1:12" x14ac:dyDescent="0.25">
      <c r="A1710" s="21" t="str">
        <f t="shared" si="104"/>
        <v>TARGETMOL</v>
      </c>
      <c r="B1710" s="21" t="str">
        <v>INV250730-077</v>
      </c>
      <c r="C1710" s="30">
        <v>45873</v>
      </c>
      <c r="D1710" s="21" t="str">
        <v>T6568</v>
      </c>
      <c r="E1710" s="21">
        <f>_xlfn.XLOOKUP(D1710,MasterSheet!H:H,MasterSheet!F:F)</f>
        <v>2059.1999999999998</v>
      </c>
      <c r="F1710" s="22">
        <f>SUMIFS(MasterSheet!J:J, MasterSheet!B:B, B1710, MasterSheet!D:D, C1710, MasterSheet!H:H, D1710)</f>
        <v>1</v>
      </c>
      <c r="G1710" s="22">
        <f t="shared" si="105"/>
        <v>2059.1999999999998</v>
      </c>
      <c r="H1710" s="26">
        <f>SUMIFS(MasterSheet!K:K, MasterSheet!B:B, B1710, MasterSheet!D:D, C1710, MasterSheet!H:H, D1710)</f>
        <v>1</v>
      </c>
      <c r="I1710" s="26">
        <f t="shared" si="106"/>
        <v>2059.1999999999998</v>
      </c>
      <c r="J1710" s="28">
        <f>SUMIFS(MasterSheet!L:L, MasterSheet!B:B, B1710, MasterSheet!D:D, C1710, MasterSheet!H:H, D1710)</f>
        <v>0</v>
      </c>
      <c r="K1710" s="28">
        <f t="shared" si="107"/>
        <v>0</v>
      </c>
      <c r="L1710" s="21" t="str">
        <f>UPPER(VLOOKUP(D1710,MasterSheet!H:U,14,))</f>
        <v>TARGETMOL</v>
      </c>
    </row>
    <row r="1711" spans="1:12" x14ac:dyDescent="0.25">
      <c r="A1711" s="21" t="str">
        <f t="shared" si="104"/>
        <v>TARGETMOL</v>
      </c>
      <c r="B1711" s="21" t="str">
        <v>INV250730-078</v>
      </c>
      <c r="C1711" s="30">
        <v>45873</v>
      </c>
      <c r="D1711" s="21" t="str">
        <v>T13018</v>
      </c>
      <c r="E1711" s="21">
        <f>_xlfn.XLOOKUP(D1711,MasterSheet!H:H,MasterSheet!F:F)</f>
        <v>5121.6000000000004</v>
      </c>
      <c r="F1711" s="22">
        <f>SUMIFS(MasterSheet!J:J, MasterSheet!B:B, B1711, MasterSheet!D:D, C1711, MasterSheet!H:H, D1711)</f>
        <v>1</v>
      </c>
      <c r="G1711" s="22">
        <f t="shared" si="105"/>
        <v>5121.6000000000004</v>
      </c>
      <c r="H1711" s="26">
        <f>SUMIFS(MasterSheet!K:K, MasterSheet!B:B, B1711, MasterSheet!D:D, C1711, MasterSheet!H:H, D1711)</f>
        <v>1</v>
      </c>
      <c r="I1711" s="26">
        <f t="shared" si="106"/>
        <v>5121.6000000000004</v>
      </c>
      <c r="J1711" s="28">
        <f>SUMIFS(MasterSheet!L:L, MasterSheet!B:B, B1711, MasterSheet!D:D, C1711, MasterSheet!H:H, D1711)</f>
        <v>0</v>
      </c>
      <c r="K1711" s="28">
        <f t="shared" si="107"/>
        <v>0</v>
      </c>
      <c r="L1711" s="21" t="str">
        <f>UPPER(VLOOKUP(D1711,MasterSheet!H:U,14,))</f>
        <v>TARGETMOL</v>
      </c>
    </row>
    <row r="1712" spans="1:12" x14ac:dyDescent="0.25">
      <c r="A1712" s="21" t="str">
        <f t="shared" si="104"/>
        <v>TARGETMOL</v>
      </c>
      <c r="B1712" s="21" t="str">
        <v>INV250730-078</v>
      </c>
      <c r="C1712" s="30">
        <v>45873</v>
      </c>
      <c r="D1712" s="21" t="str">
        <v>T1614</v>
      </c>
      <c r="E1712" s="21">
        <f>_xlfn.XLOOKUP(D1712,MasterSheet!H:H,MasterSheet!F:F)</f>
        <v>2640</v>
      </c>
      <c r="F1712" s="22">
        <f>SUMIFS(MasterSheet!J:J, MasterSheet!B:B, B1712, MasterSheet!D:D, C1712, MasterSheet!H:H, D1712)</f>
        <v>1</v>
      </c>
      <c r="G1712" s="22">
        <f t="shared" si="105"/>
        <v>2640</v>
      </c>
      <c r="H1712" s="26">
        <f>SUMIFS(MasterSheet!K:K, MasterSheet!B:B, B1712, MasterSheet!D:D, C1712, MasterSheet!H:H, D1712)</f>
        <v>1</v>
      </c>
      <c r="I1712" s="26">
        <f t="shared" si="106"/>
        <v>2640</v>
      </c>
      <c r="J1712" s="28">
        <f>SUMIFS(MasterSheet!L:L, MasterSheet!B:B, B1712, MasterSheet!D:D, C1712, MasterSheet!H:H, D1712)</f>
        <v>0</v>
      </c>
      <c r="K1712" s="28">
        <f t="shared" si="107"/>
        <v>0</v>
      </c>
      <c r="L1712" s="21" t="str">
        <f>UPPER(VLOOKUP(D1712,MasterSheet!H:U,14,))</f>
        <v>TARGETMOL</v>
      </c>
    </row>
    <row r="1713" spans="1:12" x14ac:dyDescent="0.25">
      <c r="A1713" s="21" t="str">
        <f t="shared" si="104"/>
        <v>TARGETMOL</v>
      </c>
      <c r="B1713" s="21" t="str">
        <v>INV250730-078</v>
      </c>
      <c r="C1713" s="30">
        <v>45873</v>
      </c>
      <c r="D1713" s="21" t="str">
        <v>T0450L</v>
      </c>
      <c r="E1713" s="21">
        <f>_xlfn.XLOOKUP(D1713,MasterSheet!H:H,MasterSheet!F:F)</f>
        <v>3326.3999999999996</v>
      </c>
      <c r="F1713" s="22">
        <f>SUMIFS(MasterSheet!J:J, MasterSheet!B:B, B1713, MasterSheet!D:D, C1713, MasterSheet!H:H, D1713)</f>
        <v>1</v>
      </c>
      <c r="G1713" s="22">
        <f t="shared" si="105"/>
        <v>3326.3999999999996</v>
      </c>
      <c r="H1713" s="26">
        <f>SUMIFS(MasterSheet!K:K, MasterSheet!B:B, B1713, MasterSheet!D:D, C1713, MasterSheet!H:H, D1713)</f>
        <v>1</v>
      </c>
      <c r="I1713" s="26">
        <f t="shared" si="106"/>
        <v>3326.3999999999996</v>
      </c>
      <c r="J1713" s="28">
        <f>SUMIFS(MasterSheet!L:L, MasterSheet!B:B, B1713, MasterSheet!D:D, C1713, MasterSheet!H:H, D1713)</f>
        <v>0</v>
      </c>
      <c r="K1713" s="28">
        <f t="shared" si="107"/>
        <v>0</v>
      </c>
      <c r="L1713" s="21" t="str">
        <f>UPPER(VLOOKUP(D1713,MasterSheet!H:U,14,))</f>
        <v>TARGETMOL</v>
      </c>
    </row>
    <row r="1714" spans="1:12" x14ac:dyDescent="0.25">
      <c r="A1714" s="21" t="str">
        <f t="shared" si="104"/>
        <v>TARGETMOL</v>
      </c>
      <c r="B1714" s="21" t="str">
        <v>INV250730-079</v>
      </c>
      <c r="C1714" s="30">
        <v>45873</v>
      </c>
      <c r="D1714" s="21" t="str">
        <v>T5144</v>
      </c>
      <c r="E1714" s="21">
        <f>_xlfn.XLOOKUP(D1714,MasterSheet!H:H,MasterSheet!F:F)</f>
        <v>3273.6000000000004</v>
      </c>
      <c r="F1714" s="22">
        <f>SUMIFS(MasterSheet!J:J, MasterSheet!B:B, B1714, MasterSheet!D:D, C1714, MasterSheet!H:H, D1714)</f>
        <v>1</v>
      </c>
      <c r="G1714" s="22">
        <f t="shared" si="105"/>
        <v>3273.6000000000004</v>
      </c>
      <c r="H1714" s="26">
        <f>SUMIFS(MasterSheet!K:K, MasterSheet!B:B, B1714, MasterSheet!D:D, C1714, MasterSheet!H:H, D1714)</f>
        <v>1</v>
      </c>
      <c r="I1714" s="26">
        <f t="shared" si="106"/>
        <v>3273.6000000000004</v>
      </c>
      <c r="J1714" s="28">
        <f>SUMIFS(MasterSheet!L:L, MasterSheet!B:B, B1714, MasterSheet!D:D, C1714, MasterSheet!H:H, D1714)</f>
        <v>0</v>
      </c>
      <c r="K1714" s="28">
        <f t="shared" si="107"/>
        <v>0</v>
      </c>
      <c r="L1714" s="21" t="str">
        <f>UPPER(VLOOKUP(D1714,MasterSheet!H:U,14,))</f>
        <v>TARGETMOL</v>
      </c>
    </row>
    <row r="1715" spans="1:12" x14ac:dyDescent="0.25">
      <c r="A1715" s="21" t="str">
        <f t="shared" si="104"/>
        <v>TARGETMOL</v>
      </c>
      <c r="B1715" s="21" t="str">
        <v>INV250730-079</v>
      </c>
      <c r="C1715" s="30">
        <v>45873</v>
      </c>
      <c r="D1715" s="21" t="str">
        <v>T19029</v>
      </c>
      <c r="E1715" s="21">
        <f>_xlfn.XLOOKUP(D1715,MasterSheet!H:H,MasterSheet!F:F)</f>
        <v>2323.1999999999998</v>
      </c>
      <c r="F1715" s="22">
        <f>SUMIFS(MasterSheet!J:J, MasterSheet!B:B, B1715, MasterSheet!D:D, C1715, MasterSheet!H:H, D1715)</f>
        <v>1</v>
      </c>
      <c r="G1715" s="22">
        <f t="shared" si="105"/>
        <v>2323.1999999999998</v>
      </c>
      <c r="H1715" s="26">
        <f>SUMIFS(MasterSheet!K:K, MasterSheet!B:B, B1715, MasterSheet!D:D, C1715, MasterSheet!H:H, D1715)</f>
        <v>1</v>
      </c>
      <c r="I1715" s="26">
        <f t="shared" si="106"/>
        <v>2323.1999999999998</v>
      </c>
      <c r="J1715" s="28">
        <f>SUMIFS(MasterSheet!L:L, MasterSheet!B:B, B1715, MasterSheet!D:D, C1715, MasterSheet!H:H, D1715)</f>
        <v>0</v>
      </c>
      <c r="K1715" s="28">
        <f t="shared" si="107"/>
        <v>0</v>
      </c>
      <c r="L1715" s="21" t="str">
        <f>UPPER(VLOOKUP(D1715,MasterSheet!H:U,14,))</f>
        <v>TARGETMOL</v>
      </c>
    </row>
    <row r="1716" spans="1:12" x14ac:dyDescent="0.25">
      <c r="A1716" s="21" t="str">
        <f t="shared" si="104"/>
        <v>TARGETMOL</v>
      </c>
      <c r="B1716" s="21" t="str">
        <v>INV250730-079</v>
      </c>
      <c r="C1716" s="30">
        <v>45873</v>
      </c>
      <c r="D1716" s="21" t="str">
        <v>T4360</v>
      </c>
      <c r="E1716" s="21">
        <f>_xlfn.XLOOKUP(D1716,MasterSheet!H:H,MasterSheet!F:F)</f>
        <v>3801.6000000000004</v>
      </c>
      <c r="F1716" s="22">
        <f>SUMIFS(MasterSheet!J:J, MasterSheet!B:B, B1716, MasterSheet!D:D, C1716, MasterSheet!H:H, D1716)</f>
        <v>1</v>
      </c>
      <c r="G1716" s="22">
        <f t="shared" si="105"/>
        <v>3801.6000000000004</v>
      </c>
      <c r="H1716" s="26">
        <f>SUMIFS(MasterSheet!K:K, MasterSheet!B:B, B1716, MasterSheet!D:D, C1716, MasterSheet!H:H, D1716)</f>
        <v>1</v>
      </c>
      <c r="I1716" s="26">
        <f t="shared" si="106"/>
        <v>3801.6000000000004</v>
      </c>
      <c r="J1716" s="28">
        <f>SUMIFS(MasterSheet!L:L, MasterSheet!B:B, B1716, MasterSheet!D:D, C1716, MasterSheet!H:H, D1716)</f>
        <v>0</v>
      </c>
      <c r="K1716" s="28">
        <f t="shared" si="107"/>
        <v>0</v>
      </c>
      <c r="L1716" s="21" t="str">
        <f>UPPER(VLOOKUP(D1716,MasterSheet!H:U,14,))</f>
        <v>TARGETMOL</v>
      </c>
    </row>
    <row r="1717" spans="1:12" x14ac:dyDescent="0.25">
      <c r="A1717" s="21" t="str">
        <f t="shared" si="104"/>
        <v>TARGETMOL</v>
      </c>
      <c r="B1717" s="21" t="str">
        <v>INV250730-079</v>
      </c>
      <c r="C1717" s="30">
        <v>45873</v>
      </c>
      <c r="D1717" s="21" t="str">
        <v>T1537</v>
      </c>
      <c r="E1717" s="21">
        <f>_xlfn.XLOOKUP(D1717,MasterSheet!H:H,MasterSheet!F:F)</f>
        <v>1584</v>
      </c>
      <c r="F1717" s="22">
        <f>SUMIFS(MasterSheet!J:J, MasterSheet!B:B, B1717, MasterSheet!D:D, C1717, MasterSheet!H:H, D1717)</f>
        <v>1</v>
      </c>
      <c r="G1717" s="22">
        <f t="shared" si="105"/>
        <v>1584</v>
      </c>
      <c r="H1717" s="26">
        <f>SUMIFS(MasterSheet!K:K, MasterSheet!B:B, B1717, MasterSheet!D:D, C1717, MasterSheet!H:H, D1717)</f>
        <v>1</v>
      </c>
      <c r="I1717" s="26">
        <f t="shared" si="106"/>
        <v>1584</v>
      </c>
      <c r="J1717" s="28">
        <f>SUMIFS(MasterSheet!L:L, MasterSheet!B:B, B1717, MasterSheet!D:D, C1717, MasterSheet!H:H, D1717)</f>
        <v>0</v>
      </c>
      <c r="K1717" s="28">
        <f t="shared" si="107"/>
        <v>0</v>
      </c>
      <c r="L1717" s="21" t="str">
        <f>UPPER(VLOOKUP(D1717,MasterSheet!H:U,14,))</f>
        <v>TARGETMOL</v>
      </c>
    </row>
    <row r="1718" spans="1:12" x14ac:dyDescent="0.25">
      <c r="A1718" s="21" t="str">
        <f t="shared" si="104"/>
        <v>TARGETMOL</v>
      </c>
      <c r="B1718" s="21" t="str">
        <v>INV250730-079</v>
      </c>
      <c r="C1718" s="30">
        <v>45873</v>
      </c>
      <c r="D1718" s="21" t="str">
        <v>T3985</v>
      </c>
      <c r="E1718" s="21">
        <f>_xlfn.XLOOKUP(D1718,MasterSheet!H:H,MasterSheet!F:F)</f>
        <v>2376</v>
      </c>
      <c r="F1718" s="22">
        <f>SUMIFS(MasterSheet!J:J, MasterSheet!B:B, B1718, MasterSheet!D:D, C1718, MasterSheet!H:H, D1718)</f>
        <v>1</v>
      </c>
      <c r="G1718" s="22">
        <f t="shared" si="105"/>
        <v>2376</v>
      </c>
      <c r="H1718" s="26">
        <f>SUMIFS(MasterSheet!K:K, MasterSheet!B:B, B1718, MasterSheet!D:D, C1718, MasterSheet!H:H, D1718)</f>
        <v>1</v>
      </c>
      <c r="I1718" s="26">
        <f t="shared" si="106"/>
        <v>2376</v>
      </c>
      <c r="J1718" s="28">
        <f>SUMIFS(MasterSheet!L:L, MasterSheet!B:B, B1718, MasterSheet!D:D, C1718, MasterSheet!H:H, D1718)</f>
        <v>0</v>
      </c>
      <c r="K1718" s="28">
        <f t="shared" si="107"/>
        <v>0</v>
      </c>
      <c r="L1718" s="21" t="str">
        <f>UPPER(VLOOKUP(D1718,MasterSheet!H:U,14,))</f>
        <v>TARGETMOL</v>
      </c>
    </row>
    <row r="1719" spans="1:12" x14ac:dyDescent="0.25">
      <c r="A1719" s="21" t="str">
        <f t="shared" si="104"/>
        <v>BIOTIUM</v>
      </c>
      <c r="B1719" s="21" t="str">
        <v>I238276-IN</v>
      </c>
      <c r="C1719" s="30">
        <v>45874</v>
      </c>
      <c r="D1719" s="21" t="str">
        <v>70069-T</v>
      </c>
      <c r="E1719" s="21">
        <f>_xlfn.XLOOKUP(D1719,MasterSheet!H:H,MasterSheet!F:F)</f>
        <v>5350.4</v>
      </c>
      <c r="F1719" s="22">
        <f>SUMIFS(MasterSheet!J:J, MasterSheet!B:B, B1719, MasterSheet!D:D, C1719, MasterSheet!H:H, D1719)</f>
        <v>1</v>
      </c>
      <c r="G1719" s="22">
        <f t="shared" si="105"/>
        <v>5350.4</v>
      </c>
      <c r="H1719" s="26">
        <f>SUMIFS(MasterSheet!K:K, MasterSheet!B:B, B1719, MasterSheet!D:D, C1719, MasterSheet!H:H, D1719)</f>
        <v>1</v>
      </c>
      <c r="I1719" s="26">
        <f t="shared" si="106"/>
        <v>5350.4</v>
      </c>
      <c r="J1719" s="28">
        <f>SUMIFS(MasterSheet!L:L, MasterSheet!B:B, B1719, MasterSheet!D:D, C1719, MasterSheet!H:H, D1719)</f>
        <v>0</v>
      </c>
      <c r="K1719" s="28">
        <f t="shared" si="107"/>
        <v>0</v>
      </c>
      <c r="L1719" s="21" t="str">
        <f>UPPER(VLOOKUP(D1719,MasterSheet!H:U,14,))</f>
        <v>BIOTIUM</v>
      </c>
    </row>
    <row r="1720" spans="1:12" x14ac:dyDescent="0.25">
      <c r="A1720" s="21" t="str">
        <f t="shared" si="104"/>
        <v>BIOTIUM</v>
      </c>
      <c r="B1720" s="21" t="str">
        <v>I238276-IN</v>
      </c>
      <c r="C1720" s="30">
        <v>45874</v>
      </c>
      <c r="D1720" s="21" t="str">
        <v>41003-T</v>
      </c>
      <c r="E1720" s="21">
        <f>_xlfn.XLOOKUP(D1720,MasterSheet!H:H,MasterSheet!F:F)</f>
        <v>2393.6</v>
      </c>
      <c r="F1720" s="22">
        <f>SUMIFS(MasterSheet!J:J, MasterSheet!B:B, B1720, MasterSheet!D:D, C1720, MasterSheet!H:H, D1720)</f>
        <v>1</v>
      </c>
      <c r="G1720" s="22">
        <f t="shared" si="105"/>
        <v>2393.6</v>
      </c>
      <c r="H1720" s="26">
        <f>SUMIFS(MasterSheet!K:K, MasterSheet!B:B, B1720, MasterSheet!D:D, C1720, MasterSheet!H:H, D1720)</f>
        <v>1</v>
      </c>
      <c r="I1720" s="26">
        <f t="shared" si="106"/>
        <v>2393.6</v>
      </c>
      <c r="J1720" s="28">
        <f>SUMIFS(MasterSheet!L:L, MasterSheet!B:B, B1720, MasterSheet!D:D, C1720, MasterSheet!H:H, D1720)</f>
        <v>0</v>
      </c>
      <c r="K1720" s="28">
        <f t="shared" si="107"/>
        <v>0</v>
      </c>
      <c r="L1720" s="21" t="str">
        <f>UPPER(VLOOKUP(D1720,MasterSheet!H:U,14,))</f>
        <v>BIOTIUM</v>
      </c>
    </row>
    <row r="1721" spans="1:12" x14ac:dyDescent="0.25">
      <c r="A1721" s="21" t="str">
        <f t="shared" si="104"/>
        <v>BIOTIUM</v>
      </c>
      <c r="B1721" s="21" t="str">
        <v>I238277-IN</v>
      </c>
      <c r="C1721" s="30">
        <v>45874</v>
      </c>
      <c r="D1721" s="21">
        <v>23004</v>
      </c>
      <c r="E1721" s="21">
        <f>_xlfn.XLOOKUP(D1721,MasterSheet!H:H,MasterSheet!F:F)</f>
        <v>14150.400000000001</v>
      </c>
      <c r="F1721" s="22">
        <f>SUMIFS(MasterSheet!J:J, MasterSheet!B:B, B1721, MasterSheet!D:D, C1721, MasterSheet!H:H, D1721)</f>
        <v>2</v>
      </c>
      <c r="G1721" s="22">
        <f t="shared" si="105"/>
        <v>28300.800000000003</v>
      </c>
      <c r="H1721" s="26">
        <f>SUMIFS(MasterSheet!K:K, MasterSheet!B:B, B1721, MasterSheet!D:D, C1721, MasterSheet!H:H, D1721)</f>
        <v>2</v>
      </c>
      <c r="I1721" s="26">
        <f t="shared" si="106"/>
        <v>28300.800000000003</v>
      </c>
      <c r="J1721" s="28">
        <f>SUMIFS(MasterSheet!L:L, MasterSheet!B:B, B1721, MasterSheet!D:D, C1721, MasterSheet!H:H, D1721)</f>
        <v>0</v>
      </c>
      <c r="K1721" s="28">
        <f t="shared" si="107"/>
        <v>0</v>
      </c>
      <c r="L1721" s="21" t="str">
        <f>UPPER(VLOOKUP(D1721,MasterSheet!H:U,14,))</f>
        <v>BIOTIUM</v>
      </c>
    </row>
    <row r="1722" spans="1:12" x14ac:dyDescent="0.25">
      <c r="A1722" s="21" t="str">
        <f t="shared" si="104"/>
        <v>BIOTIUM</v>
      </c>
      <c r="B1722" s="21" t="str">
        <v>I238277-IN</v>
      </c>
      <c r="C1722" s="30">
        <v>45874</v>
      </c>
      <c r="D1722" s="21" t="str">
        <v>23014-T</v>
      </c>
      <c r="E1722" s="21">
        <f>_xlfn.XLOOKUP(D1722,MasterSheet!H:H,MasterSheet!F:F)</f>
        <v>4505.6000000000004</v>
      </c>
      <c r="F1722" s="22">
        <f>SUMIFS(MasterSheet!J:J, MasterSheet!B:B, B1722, MasterSheet!D:D, C1722, MasterSheet!H:H, D1722)</f>
        <v>1</v>
      </c>
      <c r="G1722" s="22">
        <f t="shared" si="105"/>
        <v>4505.6000000000004</v>
      </c>
      <c r="H1722" s="26">
        <f>SUMIFS(MasterSheet!K:K, MasterSheet!B:B, B1722, MasterSheet!D:D, C1722, MasterSheet!H:H, D1722)</f>
        <v>1</v>
      </c>
      <c r="I1722" s="26">
        <f t="shared" si="106"/>
        <v>4505.6000000000004</v>
      </c>
      <c r="J1722" s="28">
        <f>SUMIFS(MasterSheet!L:L, MasterSheet!B:B, B1722, MasterSheet!D:D, C1722, MasterSheet!H:H, D1722)</f>
        <v>0</v>
      </c>
      <c r="K1722" s="28">
        <f t="shared" si="107"/>
        <v>0</v>
      </c>
      <c r="L1722" s="21" t="str">
        <f>UPPER(VLOOKUP(D1722,MasterSheet!H:U,14,))</f>
        <v>BIOTIUM</v>
      </c>
    </row>
    <row r="1723" spans="1:12" x14ac:dyDescent="0.25">
      <c r="A1723" s="21" t="str">
        <f t="shared" si="104"/>
        <v>BIOTIUM</v>
      </c>
      <c r="B1723" s="21" t="str">
        <v>I238277-IN</v>
      </c>
      <c r="C1723" s="30">
        <v>45874</v>
      </c>
      <c r="D1723" s="21" t="str">
        <v>21003-1L</v>
      </c>
      <c r="E1723" s="21">
        <f>_xlfn.XLOOKUP(D1723,MasterSheet!H:H,MasterSheet!F:F)</f>
        <v>9222.4</v>
      </c>
      <c r="F1723" s="22">
        <f>SUMIFS(MasterSheet!J:J, MasterSheet!B:B, B1723, MasterSheet!D:D, C1723, MasterSheet!H:H, D1723)</f>
        <v>2</v>
      </c>
      <c r="G1723" s="22">
        <f t="shared" si="105"/>
        <v>18444.8</v>
      </c>
      <c r="H1723" s="26">
        <f>SUMIFS(MasterSheet!K:K, MasterSheet!B:B, B1723, MasterSheet!D:D, C1723, MasterSheet!H:H, D1723)</f>
        <v>2</v>
      </c>
      <c r="I1723" s="26">
        <f t="shared" si="106"/>
        <v>18444.8</v>
      </c>
      <c r="J1723" s="28">
        <f>SUMIFS(MasterSheet!L:L, MasterSheet!B:B, B1723, MasterSheet!D:D, C1723, MasterSheet!H:H, D1723)</f>
        <v>0</v>
      </c>
      <c r="K1723" s="28">
        <f t="shared" si="107"/>
        <v>0</v>
      </c>
      <c r="L1723" s="21" t="str">
        <f>UPPER(VLOOKUP(D1723,MasterSheet!H:U,14,))</f>
        <v>BIOTIUM</v>
      </c>
    </row>
    <row r="1724" spans="1:12" x14ac:dyDescent="0.25">
      <c r="A1724" s="21" t="str">
        <f t="shared" si="104"/>
        <v>BIOTIUM</v>
      </c>
      <c r="B1724" s="21" t="str">
        <v>I238277-IN</v>
      </c>
      <c r="C1724" s="30">
        <v>45874</v>
      </c>
      <c r="D1724" s="21" t="str">
        <v>23017-T</v>
      </c>
      <c r="E1724" s="21">
        <f>_xlfn.XLOOKUP(D1724,MasterSheet!H:H,MasterSheet!F:F)</f>
        <v>5913.6</v>
      </c>
      <c r="F1724" s="22">
        <f>SUMIFS(MasterSheet!J:J, MasterSheet!B:B, B1724, MasterSheet!D:D, C1724, MasterSheet!H:H, D1724)</f>
        <v>1</v>
      </c>
      <c r="G1724" s="22">
        <f t="shared" si="105"/>
        <v>5913.6</v>
      </c>
      <c r="H1724" s="26">
        <f>SUMIFS(MasterSheet!K:K, MasterSheet!B:B, B1724, MasterSheet!D:D, C1724, MasterSheet!H:H, D1724)</f>
        <v>1</v>
      </c>
      <c r="I1724" s="26">
        <f t="shared" si="106"/>
        <v>5913.6</v>
      </c>
      <c r="J1724" s="28">
        <f>SUMIFS(MasterSheet!L:L, MasterSheet!B:B, B1724, MasterSheet!D:D, C1724, MasterSheet!H:H, D1724)</f>
        <v>0</v>
      </c>
      <c r="K1724" s="28">
        <f t="shared" si="107"/>
        <v>0</v>
      </c>
      <c r="L1724" s="21" t="str">
        <f>UPPER(VLOOKUP(D1724,MasterSheet!H:U,14,))</f>
        <v>BIOTIUM</v>
      </c>
    </row>
    <row r="1725" spans="1:12" x14ac:dyDescent="0.25">
      <c r="A1725" s="21" t="str">
        <f t="shared" si="104"/>
        <v>BIOTIUM</v>
      </c>
      <c r="B1725" s="21" t="str">
        <v>I238277-IN</v>
      </c>
      <c r="C1725" s="30">
        <v>45874</v>
      </c>
      <c r="D1725" s="21" t="str">
        <v>41003-T</v>
      </c>
      <c r="E1725" s="21">
        <f>_xlfn.XLOOKUP(D1725,MasterSheet!H:H,MasterSheet!F:F)</f>
        <v>2393.6</v>
      </c>
      <c r="F1725" s="22">
        <f>SUMIFS(MasterSheet!J:J, MasterSheet!B:B, B1725, MasterSheet!D:D, C1725, MasterSheet!H:H, D1725)</f>
        <v>2</v>
      </c>
      <c r="G1725" s="22">
        <f t="shared" si="105"/>
        <v>4787.2</v>
      </c>
      <c r="H1725" s="26">
        <f>SUMIFS(MasterSheet!K:K, MasterSheet!B:B, B1725, MasterSheet!D:D, C1725, MasterSheet!H:H, D1725)</f>
        <v>2</v>
      </c>
      <c r="I1725" s="26">
        <f t="shared" si="106"/>
        <v>4787.2</v>
      </c>
      <c r="J1725" s="28">
        <f>SUMIFS(MasterSheet!L:L, MasterSheet!B:B, B1725, MasterSheet!D:D, C1725, MasterSheet!H:H, D1725)</f>
        <v>0</v>
      </c>
      <c r="K1725" s="28">
        <f t="shared" si="107"/>
        <v>0</v>
      </c>
      <c r="L1725" s="21" t="str">
        <f>UPPER(VLOOKUP(D1725,MasterSheet!H:U,14,))</f>
        <v>BIOTIUM</v>
      </c>
    </row>
    <row r="1726" spans="1:12" x14ac:dyDescent="0.25">
      <c r="A1726" s="21" t="str">
        <f t="shared" si="104"/>
        <v>BIOTIUM</v>
      </c>
      <c r="B1726" s="21" t="str">
        <v>I238278-IN</v>
      </c>
      <c r="C1726" s="30">
        <v>45874</v>
      </c>
      <c r="D1726" s="21">
        <v>90082</v>
      </c>
      <c r="E1726" s="21">
        <f>_xlfn.XLOOKUP(D1726,MasterSheet!H:H,MasterSheet!F:F)</f>
        <v>2252.8000000000002</v>
      </c>
      <c r="F1726" s="22">
        <f>SUMIFS(MasterSheet!J:J, MasterSheet!B:B, B1726, MasterSheet!D:D, C1726, MasterSheet!H:H, D1726)</f>
        <v>1</v>
      </c>
      <c r="G1726" s="22">
        <f t="shared" si="105"/>
        <v>2252.8000000000002</v>
      </c>
      <c r="H1726" s="26">
        <f>SUMIFS(MasterSheet!K:K, MasterSheet!B:B, B1726, MasterSheet!D:D, C1726, MasterSheet!H:H, D1726)</f>
        <v>1</v>
      </c>
      <c r="I1726" s="26">
        <f t="shared" si="106"/>
        <v>2252.8000000000002</v>
      </c>
      <c r="J1726" s="28">
        <f>SUMIFS(MasterSheet!L:L, MasterSheet!B:B, B1726, MasterSheet!D:D, C1726, MasterSheet!H:H, D1726)</f>
        <v>0</v>
      </c>
      <c r="K1726" s="28">
        <f t="shared" si="107"/>
        <v>0</v>
      </c>
      <c r="L1726" s="21" t="str">
        <f>UPPER(VLOOKUP(D1726,MasterSheet!H:U,14,))</f>
        <v>BIOTIUM</v>
      </c>
    </row>
    <row r="1727" spans="1:12" x14ac:dyDescent="0.25">
      <c r="A1727" s="21" t="str">
        <f t="shared" si="104"/>
        <v>BIOTIUM</v>
      </c>
      <c r="B1727" s="21" t="str">
        <v>I238278-IN</v>
      </c>
      <c r="C1727" s="30">
        <v>45874</v>
      </c>
      <c r="D1727" s="21" t="str">
        <v>21003-1L</v>
      </c>
      <c r="E1727" s="21">
        <f>_xlfn.XLOOKUP(D1727,MasterSheet!H:H,MasterSheet!F:F)</f>
        <v>9222.4</v>
      </c>
      <c r="F1727" s="22">
        <f>SUMIFS(MasterSheet!J:J, MasterSheet!B:B, B1727, MasterSheet!D:D, C1727, MasterSheet!H:H, D1727)</f>
        <v>2</v>
      </c>
      <c r="G1727" s="22">
        <f t="shared" si="105"/>
        <v>18444.8</v>
      </c>
      <c r="H1727" s="26">
        <f>SUMIFS(MasterSheet!K:K, MasterSheet!B:B, B1727, MasterSheet!D:D, C1727, MasterSheet!H:H, D1727)</f>
        <v>2</v>
      </c>
      <c r="I1727" s="26">
        <f t="shared" si="106"/>
        <v>18444.8</v>
      </c>
      <c r="J1727" s="28">
        <f>SUMIFS(MasterSheet!L:L, MasterSheet!B:B, B1727, MasterSheet!D:D, C1727, MasterSheet!H:H, D1727)</f>
        <v>0</v>
      </c>
      <c r="K1727" s="28">
        <f t="shared" si="107"/>
        <v>0</v>
      </c>
      <c r="L1727" s="21" t="str">
        <f>UPPER(VLOOKUP(D1727,MasterSheet!H:U,14,))</f>
        <v>BIOTIUM</v>
      </c>
    </row>
    <row r="1728" spans="1:12" x14ac:dyDescent="0.25">
      <c r="A1728" s="21" t="str">
        <f t="shared" si="104"/>
        <v>BIOXCELL</v>
      </c>
      <c r="B1728" s="21">
        <v>176672</v>
      </c>
      <c r="C1728" s="30">
        <v>45874</v>
      </c>
      <c r="D1728" s="21" t="str">
        <v>BE0293</v>
      </c>
      <c r="E1728" s="21">
        <f>_xlfn.XLOOKUP(D1728,MasterSheet!H:H,MasterSheet!F:F)</f>
        <v>237283.20000000001</v>
      </c>
      <c r="F1728" s="22">
        <f>SUMIFS(MasterSheet!J:J, MasterSheet!B:B, B1728, MasterSheet!D:D, C1728, MasterSheet!H:H, D1728)</f>
        <v>2</v>
      </c>
      <c r="G1728" s="22">
        <f t="shared" si="105"/>
        <v>474566.40000000002</v>
      </c>
      <c r="H1728" s="26">
        <f>SUMIFS(MasterSheet!K:K, MasterSheet!B:B, B1728, MasterSheet!D:D, C1728, MasterSheet!H:H, D1728)</f>
        <v>2</v>
      </c>
      <c r="I1728" s="26">
        <f t="shared" si="106"/>
        <v>474566.40000000002</v>
      </c>
      <c r="J1728" s="28">
        <f>SUMIFS(MasterSheet!L:L, MasterSheet!B:B, B1728, MasterSheet!D:D, C1728, MasterSheet!H:H, D1728)</f>
        <v>0</v>
      </c>
      <c r="K1728" s="28">
        <f t="shared" si="107"/>
        <v>0</v>
      </c>
      <c r="L1728" s="21" t="str">
        <f>UPPER(VLOOKUP(D1728,MasterSheet!H:U,14,))</f>
        <v>BIOXCELL</v>
      </c>
    </row>
    <row r="1729" spans="1:12" x14ac:dyDescent="0.25">
      <c r="A1729" s="21" t="str">
        <f t="shared" si="104"/>
        <v>CYTOSKELETON</v>
      </c>
      <c r="B1729" s="21">
        <v>20438</v>
      </c>
      <c r="C1729" s="30">
        <v>45874</v>
      </c>
      <c r="D1729" s="21" t="str">
        <v>CY-SC023</v>
      </c>
      <c r="E1729" s="21">
        <f>_xlfn.XLOOKUP(D1729,MasterSheet!H:H,MasterSheet!F:F)</f>
        <v>35363.68</v>
      </c>
      <c r="F1729" s="22">
        <f>SUMIFS(MasterSheet!J:J, MasterSheet!B:B, B1729, MasterSheet!D:D, C1729, MasterSheet!H:H, D1729)</f>
        <v>1</v>
      </c>
      <c r="G1729" s="22">
        <f t="shared" si="105"/>
        <v>35363.68</v>
      </c>
      <c r="H1729" s="26">
        <f>SUMIFS(MasterSheet!K:K, MasterSheet!B:B, B1729, MasterSheet!D:D, C1729, MasterSheet!H:H, D1729)</f>
        <v>1</v>
      </c>
      <c r="I1729" s="26">
        <f t="shared" si="106"/>
        <v>35363.68</v>
      </c>
      <c r="J1729" s="28">
        <f>SUMIFS(MasterSheet!L:L, MasterSheet!B:B, B1729, MasterSheet!D:D, C1729, MasterSheet!H:H, D1729)</f>
        <v>0</v>
      </c>
      <c r="K1729" s="28">
        <f t="shared" si="107"/>
        <v>0</v>
      </c>
      <c r="L1729" s="21" t="str">
        <f>UPPER(VLOOKUP(D1729,MasterSheet!H:U,14,))</f>
        <v>CYTOSKELETON</v>
      </c>
    </row>
    <row r="1730" spans="1:12" x14ac:dyDescent="0.25">
      <c r="A1730" s="21" t="str">
        <f t="shared" ref="A1730:A1793" si="108">L1730</f>
        <v>CYTOSKELETON</v>
      </c>
      <c r="B1730" s="21">
        <v>20438</v>
      </c>
      <c r="C1730" s="30">
        <v>45874</v>
      </c>
      <c r="D1730" s="21" t="str">
        <v>CY-SC022</v>
      </c>
      <c r="E1730" s="21">
        <f>_xlfn.XLOOKUP(D1730,MasterSheet!H:H,MasterSheet!F:F)</f>
        <v>35363.68</v>
      </c>
      <c r="F1730" s="22">
        <f>SUMIFS(MasterSheet!J:J, MasterSheet!B:B, B1730, MasterSheet!D:D, C1730, MasterSheet!H:H, D1730)</f>
        <v>1</v>
      </c>
      <c r="G1730" s="22">
        <f t="shared" si="105"/>
        <v>35363.68</v>
      </c>
      <c r="H1730" s="26">
        <f>SUMIFS(MasterSheet!K:K, MasterSheet!B:B, B1730, MasterSheet!D:D, C1730, MasterSheet!H:H, D1730)</f>
        <v>1</v>
      </c>
      <c r="I1730" s="26">
        <f t="shared" si="106"/>
        <v>35363.68</v>
      </c>
      <c r="J1730" s="28">
        <f>SUMIFS(MasterSheet!L:L, MasterSheet!B:B, B1730, MasterSheet!D:D, C1730, MasterSheet!H:H, D1730)</f>
        <v>0</v>
      </c>
      <c r="K1730" s="28">
        <f t="shared" si="107"/>
        <v>0</v>
      </c>
      <c r="L1730" s="21" t="str">
        <f>UPPER(VLOOKUP(D1730,MasterSheet!H:U,14,))</f>
        <v>CYTOSKELETON</v>
      </c>
    </row>
    <row r="1731" spans="1:12" x14ac:dyDescent="0.25">
      <c r="A1731" s="21" t="str">
        <f t="shared" si="108"/>
        <v>CYTOSKELETON</v>
      </c>
      <c r="B1731" s="21">
        <v>20438</v>
      </c>
      <c r="C1731" s="30">
        <v>45874</v>
      </c>
      <c r="D1731" s="21" t="str">
        <v>CY-SC021</v>
      </c>
      <c r="E1731" s="21">
        <f>_xlfn.XLOOKUP(D1731,MasterSheet!H:H,MasterSheet!F:F)</f>
        <v>35363.68</v>
      </c>
      <c r="F1731" s="22">
        <f>SUMIFS(MasterSheet!J:J, MasterSheet!B:B, B1731, MasterSheet!D:D, C1731, MasterSheet!H:H, D1731)</f>
        <v>1</v>
      </c>
      <c r="G1731" s="22">
        <f t="shared" ref="G1731:G1794" si="109">F1731*E1731</f>
        <v>35363.68</v>
      </c>
      <c r="H1731" s="26">
        <f>SUMIFS(MasterSheet!K:K, MasterSheet!B:B, B1731, MasterSheet!D:D, C1731, MasterSheet!H:H, D1731)</f>
        <v>1</v>
      </c>
      <c r="I1731" s="26">
        <f t="shared" ref="I1731:I1794" si="110">H1731*E1731</f>
        <v>35363.68</v>
      </c>
      <c r="J1731" s="28">
        <f>SUMIFS(MasterSheet!L:L, MasterSheet!B:B, B1731, MasterSheet!D:D, C1731, MasterSheet!H:H, D1731)</f>
        <v>0</v>
      </c>
      <c r="K1731" s="28">
        <f t="shared" ref="K1731:K1794" si="111">J1731*E1731</f>
        <v>0</v>
      </c>
      <c r="L1731" s="21" t="str">
        <f>UPPER(VLOOKUP(D1731,MasterSheet!H:U,14,))</f>
        <v>CYTOSKELETON</v>
      </c>
    </row>
    <row r="1732" spans="1:12" x14ac:dyDescent="0.25">
      <c r="A1732" s="21" t="str">
        <f t="shared" si="108"/>
        <v>CYTOSKELETON</v>
      </c>
      <c r="B1732" s="21">
        <v>20438</v>
      </c>
      <c r="C1732" s="30">
        <v>45874</v>
      </c>
      <c r="D1732" s="21" t="str">
        <v>CY-SC020</v>
      </c>
      <c r="E1732" s="21">
        <f>_xlfn.XLOOKUP(D1732,MasterSheet!H:H,MasterSheet!F:F)</f>
        <v>35363.68</v>
      </c>
      <c r="F1732" s="22">
        <f>SUMIFS(MasterSheet!J:J, MasterSheet!B:B, B1732, MasterSheet!D:D, C1732, MasterSheet!H:H, D1732)</f>
        <v>1</v>
      </c>
      <c r="G1732" s="22">
        <f t="shared" si="109"/>
        <v>35363.68</v>
      </c>
      <c r="H1732" s="26">
        <f>SUMIFS(MasterSheet!K:K, MasterSheet!B:B, B1732, MasterSheet!D:D, C1732, MasterSheet!H:H, D1732)</f>
        <v>1</v>
      </c>
      <c r="I1732" s="26">
        <f t="shared" si="110"/>
        <v>35363.68</v>
      </c>
      <c r="J1732" s="28">
        <f>SUMIFS(MasterSheet!L:L, MasterSheet!B:B, B1732, MasterSheet!D:D, C1732, MasterSheet!H:H, D1732)</f>
        <v>0</v>
      </c>
      <c r="K1732" s="28">
        <f t="shared" si="111"/>
        <v>0</v>
      </c>
      <c r="L1732" s="21" t="str">
        <f>UPPER(VLOOKUP(D1732,MasterSheet!H:U,14,))</f>
        <v>CYTOSKELETON</v>
      </c>
    </row>
    <row r="1733" spans="1:12" x14ac:dyDescent="0.25">
      <c r="A1733" s="21" t="str">
        <f t="shared" si="108"/>
        <v>DHARMACON</v>
      </c>
      <c r="B1733" s="21" t="str">
        <v>O073025IN3306891G</v>
      </c>
      <c r="C1733" s="30">
        <v>45874</v>
      </c>
      <c r="D1733" s="21" t="str">
        <v>CTM-1163061</v>
      </c>
      <c r="E1733" s="21">
        <f>_xlfn.XLOOKUP(D1733,MasterSheet!H:H,MasterSheet!F:F)</f>
        <v>20628.079999999998</v>
      </c>
      <c r="F1733" s="22">
        <f>SUMIFS(MasterSheet!J:J, MasterSheet!B:B, B1733, MasterSheet!D:D, C1733, MasterSheet!H:H, D1733)</f>
        <v>1</v>
      </c>
      <c r="G1733" s="22">
        <f t="shared" si="109"/>
        <v>20628.079999999998</v>
      </c>
      <c r="H1733" s="26">
        <f>SUMIFS(MasterSheet!K:K, MasterSheet!B:B, B1733, MasterSheet!D:D, C1733, MasterSheet!H:H, D1733)</f>
        <v>1</v>
      </c>
      <c r="I1733" s="26">
        <f t="shared" si="110"/>
        <v>20628.079999999998</v>
      </c>
      <c r="J1733" s="28">
        <f>SUMIFS(MasterSheet!L:L, MasterSheet!B:B, B1733, MasterSheet!D:D, C1733, MasterSheet!H:H, D1733)</f>
        <v>0</v>
      </c>
      <c r="K1733" s="28">
        <f t="shared" si="111"/>
        <v>0</v>
      </c>
      <c r="L1733" s="21" t="str">
        <f>UPPER(VLOOKUP(D1733,MasterSheet!H:U,14,))</f>
        <v>DHARMACON</v>
      </c>
    </row>
    <row r="1734" spans="1:12" x14ac:dyDescent="0.25">
      <c r="A1734" s="21" t="str">
        <f t="shared" si="108"/>
        <v>DHARMACON</v>
      </c>
      <c r="B1734" s="21" t="str">
        <v>O073025IN3306891G</v>
      </c>
      <c r="C1734" s="30">
        <v>45874</v>
      </c>
      <c r="D1734" s="21" t="str">
        <v>D-001810-10-05</v>
      </c>
      <c r="E1734" s="21">
        <f>_xlfn.XLOOKUP(D1734,MasterSheet!H:H,MasterSheet!F:F)</f>
        <v>16544</v>
      </c>
      <c r="F1734" s="22">
        <f>SUMIFS(MasterSheet!J:J, MasterSheet!B:B, B1734, MasterSheet!D:D, C1734, MasterSheet!H:H, D1734)</f>
        <v>2</v>
      </c>
      <c r="G1734" s="22">
        <f t="shared" si="109"/>
        <v>33088</v>
      </c>
      <c r="H1734" s="26">
        <f>SUMIFS(MasterSheet!K:K, MasterSheet!B:B, B1734, MasterSheet!D:D, C1734, MasterSheet!H:H, D1734)</f>
        <v>2</v>
      </c>
      <c r="I1734" s="26">
        <f t="shared" si="110"/>
        <v>33088</v>
      </c>
      <c r="J1734" s="28">
        <f>SUMIFS(MasterSheet!L:L, MasterSheet!B:B, B1734, MasterSheet!D:D, C1734, MasterSheet!H:H, D1734)</f>
        <v>0</v>
      </c>
      <c r="K1734" s="28">
        <f t="shared" si="111"/>
        <v>0</v>
      </c>
      <c r="L1734" s="21" t="str">
        <f>UPPER(VLOOKUP(D1734,MasterSheet!H:U,14,))</f>
        <v>DHARMACON</v>
      </c>
    </row>
    <row r="1735" spans="1:12" x14ac:dyDescent="0.25">
      <c r="A1735" s="21" t="str">
        <f t="shared" si="108"/>
        <v>DHARMACON</v>
      </c>
      <c r="B1735" s="21" t="str">
        <v>O073025IN3306891G</v>
      </c>
      <c r="C1735" s="30">
        <v>45874</v>
      </c>
      <c r="D1735" s="21" t="str">
        <v>L-005465-00-0005</v>
      </c>
      <c r="E1735" s="21">
        <f>_xlfn.XLOOKUP(D1735,MasterSheet!H:H,MasterSheet!F:F)</f>
        <v>32912</v>
      </c>
      <c r="F1735" s="22">
        <f>SUMIFS(MasterSheet!J:J, MasterSheet!B:B, B1735, MasterSheet!D:D, C1735, MasterSheet!H:H, D1735)</f>
        <v>1</v>
      </c>
      <c r="G1735" s="22">
        <f t="shared" si="109"/>
        <v>32912</v>
      </c>
      <c r="H1735" s="26">
        <f>SUMIFS(MasterSheet!K:K, MasterSheet!B:B, B1735, MasterSheet!D:D, C1735, MasterSheet!H:H, D1735)</f>
        <v>1</v>
      </c>
      <c r="I1735" s="26">
        <f t="shared" si="110"/>
        <v>32912</v>
      </c>
      <c r="J1735" s="28">
        <f>SUMIFS(MasterSheet!L:L, MasterSheet!B:B, B1735, MasterSheet!D:D, C1735, MasterSheet!H:H, D1735)</f>
        <v>0</v>
      </c>
      <c r="K1735" s="28">
        <f t="shared" si="111"/>
        <v>0</v>
      </c>
      <c r="L1735" s="21" t="str">
        <f>UPPER(VLOOKUP(D1735,MasterSheet!H:U,14,))</f>
        <v>DHARMACON</v>
      </c>
    </row>
    <row r="1736" spans="1:12" x14ac:dyDescent="0.25">
      <c r="A1736" s="21" t="str">
        <f t="shared" si="108"/>
        <v>DHARMACON</v>
      </c>
      <c r="B1736" s="21" t="str">
        <v>O073025IN3306891G</v>
      </c>
      <c r="C1736" s="30">
        <v>45874</v>
      </c>
      <c r="D1736" s="21" t="str">
        <v>L-005462-00-0005</v>
      </c>
      <c r="E1736" s="21">
        <f>_xlfn.XLOOKUP(D1736,MasterSheet!H:H,MasterSheet!F:F)</f>
        <v>32912</v>
      </c>
      <c r="F1736" s="22">
        <f>SUMIFS(MasterSheet!J:J, MasterSheet!B:B, B1736, MasterSheet!D:D, C1736, MasterSheet!H:H, D1736)</f>
        <v>1</v>
      </c>
      <c r="G1736" s="22">
        <f t="shared" si="109"/>
        <v>32912</v>
      </c>
      <c r="H1736" s="26">
        <f>SUMIFS(MasterSheet!K:K, MasterSheet!B:B, B1736, MasterSheet!D:D, C1736, MasterSheet!H:H, D1736)</f>
        <v>1</v>
      </c>
      <c r="I1736" s="26">
        <f t="shared" si="110"/>
        <v>32912</v>
      </c>
      <c r="J1736" s="28">
        <f>SUMIFS(MasterSheet!L:L, MasterSheet!B:B, B1736, MasterSheet!D:D, C1736, MasterSheet!H:H, D1736)</f>
        <v>0</v>
      </c>
      <c r="K1736" s="28">
        <f t="shared" si="111"/>
        <v>0</v>
      </c>
      <c r="L1736" s="21" t="str">
        <f>UPPER(VLOOKUP(D1736,MasterSheet!H:U,14,))</f>
        <v>DHARMACON</v>
      </c>
    </row>
    <row r="1737" spans="1:12" x14ac:dyDescent="0.25">
      <c r="A1737" s="21" t="str">
        <f t="shared" si="108"/>
        <v>DHARMACON</v>
      </c>
      <c r="B1737" s="21" t="str">
        <v>O073025IN3306891G</v>
      </c>
      <c r="C1737" s="30">
        <v>45874</v>
      </c>
      <c r="D1737" s="21" t="str">
        <v>MHS6278-211690444</v>
      </c>
      <c r="E1737" s="21">
        <f>_xlfn.XLOOKUP(D1737,MasterSheet!H:H,MasterSheet!F:F)</f>
        <v>7744</v>
      </c>
      <c r="F1737" s="22">
        <f>SUMIFS(MasterSheet!J:J, MasterSheet!B:B, B1737, MasterSheet!D:D, C1737, MasterSheet!H:H, D1737)</f>
        <v>1</v>
      </c>
      <c r="G1737" s="22">
        <f t="shared" si="109"/>
        <v>7744</v>
      </c>
      <c r="H1737" s="26">
        <f>SUMIFS(MasterSheet!K:K, MasterSheet!B:B, B1737, MasterSheet!D:D, C1737, MasterSheet!H:H, D1737)</f>
        <v>1</v>
      </c>
      <c r="I1737" s="26">
        <f t="shared" si="110"/>
        <v>7744</v>
      </c>
      <c r="J1737" s="28">
        <f>SUMIFS(MasterSheet!L:L, MasterSheet!B:B, B1737, MasterSheet!D:D, C1737, MasterSheet!H:H, D1737)</f>
        <v>0</v>
      </c>
      <c r="K1737" s="28">
        <f t="shared" si="111"/>
        <v>0</v>
      </c>
      <c r="L1737" s="21" t="str">
        <f>UPPER(VLOOKUP(D1737,MasterSheet!H:U,14,))</f>
        <v>DHARMACON</v>
      </c>
    </row>
    <row r="1738" spans="1:12" x14ac:dyDescent="0.25">
      <c r="A1738" s="21" t="str">
        <f t="shared" si="108"/>
        <v>DHARMACON</v>
      </c>
      <c r="B1738" s="21" t="str">
        <v>O073025IN3306891G</v>
      </c>
      <c r="C1738" s="30">
        <v>45874</v>
      </c>
      <c r="D1738" s="21" t="str">
        <v>MHS6278-202800174</v>
      </c>
      <c r="E1738" s="21">
        <f>_xlfn.XLOOKUP(D1738,MasterSheet!H:H,MasterSheet!F:F)</f>
        <v>7744</v>
      </c>
      <c r="F1738" s="22">
        <f>SUMIFS(MasterSheet!J:J, MasterSheet!B:B, B1738, MasterSheet!D:D, C1738, MasterSheet!H:H, D1738)</f>
        <v>1</v>
      </c>
      <c r="G1738" s="22">
        <f t="shared" si="109"/>
        <v>7744</v>
      </c>
      <c r="H1738" s="26">
        <f>SUMIFS(MasterSheet!K:K, MasterSheet!B:B, B1738, MasterSheet!D:D, C1738, MasterSheet!H:H, D1738)</f>
        <v>1</v>
      </c>
      <c r="I1738" s="26">
        <f t="shared" si="110"/>
        <v>7744</v>
      </c>
      <c r="J1738" s="28">
        <f>SUMIFS(MasterSheet!L:L, MasterSheet!B:B, B1738, MasterSheet!D:D, C1738, MasterSheet!H:H, D1738)</f>
        <v>0</v>
      </c>
      <c r="K1738" s="28">
        <f t="shared" si="111"/>
        <v>0</v>
      </c>
      <c r="L1738" s="21" t="str">
        <f>UPPER(VLOOKUP(D1738,MasterSheet!H:U,14,))</f>
        <v>DHARMACON</v>
      </c>
    </row>
    <row r="1739" spans="1:12" x14ac:dyDescent="0.25">
      <c r="A1739" s="21" t="str">
        <f t="shared" si="108"/>
        <v>DHARMACON</v>
      </c>
      <c r="B1739" s="21" t="str">
        <v>O073025IN3306891G</v>
      </c>
      <c r="C1739" s="30">
        <v>45874</v>
      </c>
      <c r="D1739" s="21" t="str">
        <v>B-005000-100</v>
      </c>
      <c r="E1739" s="21">
        <f>_xlfn.XLOOKUP(D1739,MasterSheet!H:H,MasterSheet!F:F)</f>
        <v>1232</v>
      </c>
      <c r="F1739" s="22">
        <f>SUMIFS(MasterSheet!J:J, MasterSheet!B:B, B1739, MasterSheet!D:D, C1739, MasterSheet!H:H, D1739)</f>
        <v>3</v>
      </c>
      <c r="G1739" s="22">
        <f t="shared" si="109"/>
        <v>3696</v>
      </c>
      <c r="H1739" s="26">
        <f>SUMIFS(MasterSheet!K:K, MasterSheet!B:B, B1739, MasterSheet!D:D, C1739, MasterSheet!H:H, D1739)</f>
        <v>3</v>
      </c>
      <c r="I1739" s="26">
        <f t="shared" si="110"/>
        <v>3696</v>
      </c>
      <c r="J1739" s="28">
        <f>SUMIFS(MasterSheet!L:L, MasterSheet!B:B, B1739, MasterSheet!D:D, C1739, MasterSheet!H:H, D1739)</f>
        <v>0</v>
      </c>
      <c r="K1739" s="28">
        <f t="shared" si="111"/>
        <v>0</v>
      </c>
      <c r="L1739" s="21" t="str">
        <f>UPPER(VLOOKUP(D1739,MasterSheet!H:U,14,))</f>
        <v>DHARMACON</v>
      </c>
    </row>
    <row r="1740" spans="1:12" x14ac:dyDescent="0.25">
      <c r="A1740" s="21" t="str">
        <f t="shared" si="108"/>
        <v>DHARMACON</v>
      </c>
      <c r="B1740" s="21" t="str">
        <v>O073025IN3306891G</v>
      </c>
      <c r="C1740" s="30">
        <v>45874</v>
      </c>
      <c r="D1740" s="21" t="str">
        <v>T-2001-03</v>
      </c>
      <c r="E1740" s="21">
        <f>_xlfn.XLOOKUP(D1740,MasterSheet!H:H,MasterSheet!F:F)</f>
        <v>34619.199999999997</v>
      </c>
      <c r="F1740" s="22">
        <f>SUMIFS(MasterSheet!J:J, MasterSheet!B:B, B1740, MasterSheet!D:D, C1740, MasterSheet!H:H, D1740)</f>
        <v>1</v>
      </c>
      <c r="G1740" s="22">
        <f t="shared" si="109"/>
        <v>34619.199999999997</v>
      </c>
      <c r="H1740" s="26">
        <f>SUMIFS(MasterSheet!K:K, MasterSheet!B:B, B1740, MasterSheet!D:D, C1740, MasterSheet!H:H, D1740)</f>
        <v>1</v>
      </c>
      <c r="I1740" s="26">
        <f t="shared" si="110"/>
        <v>34619.199999999997</v>
      </c>
      <c r="J1740" s="28">
        <f>SUMIFS(MasterSheet!L:L, MasterSheet!B:B, B1740, MasterSheet!D:D, C1740, MasterSheet!H:H, D1740)</f>
        <v>0</v>
      </c>
      <c r="K1740" s="28">
        <f t="shared" si="111"/>
        <v>0</v>
      </c>
      <c r="L1740" s="21" t="str">
        <f>UPPER(VLOOKUP(D1740,MasterSheet!H:U,14,))</f>
        <v>DHARMACON</v>
      </c>
    </row>
    <row r="1741" spans="1:12" x14ac:dyDescent="0.25">
      <c r="A1741" s="21" t="str">
        <f t="shared" si="108"/>
        <v>GENEI LAB</v>
      </c>
      <c r="B1741" s="21" t="str">
        <v>2025-2026/850MFG</v>
      </c>
      <c r="C1741" s="30">
        <v>45874</v>
      </c>
      <c r="D1741" s="21" t="str">
        <v>2600505001730</v>
      </c>
      <c r="E1741" s="21">
        <f>_xlfn.XLOOKUP(D1741,MasterSheet!H:H,MasterSheet!F:F)</f>
        <v>12000</v>
      </c>
      <c r="F1741" s="22">
        <f>SUMIFS(MasterSheet!J:J, MasterSheet!B:B, B1741, MasterSheet!D:D, C1741, MasterSheet!H:H, D1741)</f>
        <v>2</v>
      </c>
      <c r="G1741" s="22">
        <f t="shared" si="109"/>
        <v>24000</v>
      </c>
      <c r="H1741" s="26">
        <f>SUMIFS(MasterSheet!K:K, MasterSheet!B:B, B1741, MasterSheet!D:D, C1741, MasterSheet!H:H, D1741)</f>
        <v>2</v>
      </c>
      <c r="I1741" s="26">
        <f t="shared" si="110"/>
        <v>24000</v>
      </c>
      <c r="J1741" s="28">
        <f>SUMIFS(MasterSheet!L:L, MasterSheet!B:B, B1741, MasterSheet!D:D, C1741, MasterSheet!H:H, D1741)</f>
        <v>0</v>
      </c>
      <c r="K1741" s="28">
        <f t="shared" si="111"/>
        <v>0</v>
      </c>
      <c r="L1741" s="21" t="str">
        <f>UPPER(VLOOKUP(D1741,MasterSheet!H:U,14,))</f>
        <v>GENEI LAB</v>
      </c>
    </row>
    <row r="1742" spans="1:12" x14ac:dyDescent="0.25">
      <c r="A1742" s="21" t="str">
        <f t="shared" si="108"/>
        <v>GENEI LAB</v>
      </c>
      <c r="B1742" s="21" t="str">
        <v>2025-2026/850MFG</v>
      </c>
      <c r="C1742" s="30">
        <v>45874</v>
      </c>
      <c r="D1742" s="21" t="str">
        <v>2662070501730</v>
      </c>
      <c r="E1742" s="21">
        <f>_xlfn.XLOOKUP(D1742,MasterSheet!H:H,MasterSheet!F:F)</f>
        <v>3345.6</v>
      </c>
      <c r="F1742" s="22">
        <f>SUMIFS(MasterSheet!J:J, MasterSheet!B:B, B1742, MasterSheet!D:D, C1742, MasterSheet!H:H, D1742)</f>
        <v>2</v>
      </c>
      <c r="G1742" s="22">
        <f t="shared" si="109"/>
        <v>6691.2</v>
      </c>
      <c r="H1742" s="26">
        <f>SUMIFS(MasterSheet!K:K, MasterSheet!B:B, B1742, MasterSheet!D:D, C1742, MasterSheet!H:H, D1742)</f>
        <v>0</v>
      </c>
      <c r="I1742" s="26">
        <f t="shared" si="110"/>
        <v>0</v>
      </c>
      <c r="J1742" s="28">
        <f>SUMIFS(MasterSheet!L:L, MasterSheet!B:B, B1742, MasterSheet!D:D, C1742, MasterSheet!H:H, D1742)</f>
        <v>2</v>
      </c>
      <c r="K1742" s="28">
        <f t="shared" si="111"/>
        <v>6691.2</v>
      </c>
      <c r="L1742" s="21" t="str">
        <f>UPPER(VLOOKUP(D1742,MasterSheet!H:U,14,))</f>
        <v>GENEI LAB</v>
      </c>
    </row>
    <row r="1743" spans="1:12" x14ac:dyDescent="0.25">
      <c r="A1743" s="21" t="str">
        <f t="shared" si="108"/>
        <v>GENEI LAB</v>
      </c>
      <c r="B1743" s="21" t="str">
        <v>2025-2026/850MFG</v>
      </c>
      <c r="C1743" s="30">
        <v>45874</v>
      </c>
      <c r="D1743" s="21" t="str">
        <v>2662670501730</v>
      </c>
      <c r="E1743" s="21">
        <f>_xlfn.XLOOKUP(D1743,MasterSheet!H:H,MasterSheet!F:F)</f>
        <v>3665.2</v>
      </c>
      <c r="F1743" s="22">
        <f>SUMIFS(MasterSheet!J:J, MasterSheet!B:B, B1743, MasterSheet!D:D, C1743, MasterSheet!H:H, D1743)</f>
        <v>2</v>
      </c>
      <c r="G1743" s="22">
        <f t="shared" si="109"/>
        <v>7330.4</v>
      </c>
      <c r="H1743" s="26">
        <f>SUMIFS(MasterSheet!K:K, MasterSheet!B:B, B1743, MasterSheet!D:D, C1743, MasterSheet!H:H, D1743)</f>
        <v>0</v>
      </c>
      <c r="I1743" s="26">
        <f t="shared" si="110"/>
        <v>0</v>
      </c>
      <c r="J1743" s="28">
        <f>SUMIFS(MasterSheet!L:L, MasterSheet!B:B, B1743, MasterSheet!D:D, C1743, MasterSheet!H:H, D1743)</f>
        <v>2</v>
      </c>
      <c r="K1743" s="28">
        <f t="shared" si="111"/>
        <v>7330.4</v>
      </c>
      <c r="L1743" s="21" t="str">
        <f>UPPER(VLOOKUP(D1743,MasterSheet!H:U,14,))</f>
        <v>GENEI LAB</v>
      </c>
    </row>
    <row r="1744" spans="1:12" x14ac:dyDescent="0.25">
      <c r="A1744" s="21" t="str">
        <f t="shared" si="108"/>
        <v>BIOLEGEND</v>
      </c>
      <c r="B1744" s="21" t="str">
        <v>EED117806</v>
      </c>
      <c r="C1744" s="30">
        <v>45875</v>
      </c>
      <c r="D1744" s="21">
        <v>100213</v>
      </c>
      <c r="E1744" s="21">
        <f>_xlfn.XLOOKUP(D1744,MasterSheet!H:H,MasterSheet!F:F)</f>
        <v>5790.4</v>
      </c>
      <c r="F1744" s="22">
        <f>SUMIFS(MasterSheet!J:J, MasterSheet!B:B, B1744, MasterSheet!D:D, C1744, MasterSheet!H:H, D1744)</f>
        <v>1</v>
      </c>
      <c r="G1744" s="22">
        <f t="shared" si="109"/>
        <v>5790.4</v>
      </c>
      <c r="H1744" s="26">
        <f>SUMIFS(MasterSheet!K:K, MasterSheet!B:B, B1744, MasterSheet!D:D, C1744, MasterSheet!H:H, D1744)</f>
        <v>1</v>
      </c>
      <c r="I1744" s="26">
        <f t="shared" si="110"/>
        <v>5790.4</v>
      </c>
      <c r="J1744" s="28">
        <f>SUMIFS(MasterSheet!L:L, MasterSheet!B:B, B1744, MasterSheet!D:D, C1744, MasterSheet!H:H, D1744)</f>
        <v>0</v>
      </c>
      <c r="K1744" s="28">
        <f t="shared" si="111"/>
        <v>0</v>
      </c>
      <c r="L1744" s="21" t="str">
        <f>UPPER(VLOOKUP(D1744,MasterSheet!H:U,14,))</f>
        <v>BIOLEGEND</v>
      </c>
    </row>
    <row r="1745" spans="1:12" x14ac:dyDescent="0.25">
      <c r="A1745" s="21" t="str">
        <f t="shared" si="108"/>
        <v>BIOLEGEND</v>
      </c>
      <c r="B1745" s="21" t="str">
        <v>EED117806</v>
      </c>
      <c r="C1745" s="30">
        <v>45875</v>
      </c>
      <c r="D1745" s="21">
        <v>100328</v>
      </c>
      <c r="E1745" s="21">
        <f>_xlfn.XLOOKUP(D1745,MasterSheet!H:H,MasterSheet!F:F)</f>
        <v>14599.2</v>
      </c>
      <c r="F1745" s="22">
        <f>SUMIFS(MasterSheet!J:J, MasterSheet!B:B, B1745, MasterSheet!D:D, C1745, MasterSheet!H:H, D1745)</f>
        <v>2</v>
      </c>
      <c r="G1745" s="22">
        <f t="shared" si="109"/>
        <v>29198.400000000001</v>
      </c>
      <c r="H1745" s="26">
        <f>SUMIFS(MasterSheet!K:K, MasterSheet!B:B, B1745, MasterSheet!D:D, C1745, MasterSheet!H:H, D1745)</f>
        <v>2</v>
      </c>
      <c r="I1745" s="26">
        <f t="shared" si="110"/>
        <v>29198.400000000001</v>
      </c>
      <c r="J1745" s="28">
        <f>SUMIFS(MasterSheet!L:L, MasterSheet!B:B, B1745, MasterSheet!D:D, C1745, MasterSheet!H:H, D1745)</f>
        <v>0</v>
      </c>
      <c r="K1745" s="28">
        <f t="shared" si="111"/>
        <v>0</v>
      </c>
      <c r="L1745" s="21" t="str">
        <f>UPPER(VLOOKUP(D1745,MasterSheet!H:U,14,))</f>
        <v>BIOLEGEND</v>
      </c>
    </row>
    <row r="1746" spans="1:12" x14ac:dyDescent="0.25">
      <c r="A1746" s="21" t="str">
        <f t="shared" si="108"/>
        <v>BIOLEGEND</v>
      </c>
      <c r="B1746" s="21" t="str">
        <v>EED117806</v>
      </c>
      <c r="C1746" s="30">
        <v>45875</v>
      </c>
      <c r="D1746" s="21">
        <v>100528</v>
      </c>
      <c r="E1746" s="21">
        <f>_xlfn.XLOOKUP(D1746,MasterSheet!H:H,MasterSheet!F:F)</f>
        <v>12196.8</v>
      </c>
      <c r="F1746" s="22">
        <f>SUMIFS(MasterSheet!J:J, MasterSheet!B:B, B1746, MasterSheet!D:D, C1746, MasterSheet!H:H, D1746)</f>
        <v>2</v>
      </c>
      <c r="G1746" s="22">
        <f t="shared" si="109"/>
        <v>24393.599999999999</v>
      </c>
      <c r="H1746" s="26">
        <f>SUMIFS(MasterSheet!K:K, MasterSheet!B:B, B1746, MasterSheet!D:D, C1746, MasterSheet!H:H, D1746)</f>
        <v>2</v>
      </c>
      <c r="I1746" s="26">
        <f t="shared" si="110"/>
        <v>24393.599999999999</v>
      </c>
      <c r="J1746" s="28">
        <f>SUMIFS(MasterSheet!L:L, MasterSheet!B:B, B1746, MasterSheet!D:D, C1746, MasterSheet!H:H, D1746)</f>
        <v>0</v>
      </c>
      <c r="K1746" s="28">
        <f t="shared" si="111"/>
        <v>0</v>
      </c>
      <c r="L1746" s="21" t="str">
        <f>UPPER(VLOOKUP(D1746,MasterSheet!H:U,14,))</f>
        <v>BIOLEGEND</v>
      </c>
    </row>
    <row r="1747" spans="1:12" x14ac:dyDescent="0.25">
      <c r="A1747" s="21" t="str">
        <f t="shared" si="108"/>
        <v>BIOLEGEND</v>
      </c>
      <c r="B1747" s="21" t="str">
        <v>EED117806</v>
      </c>
      <c r="C1747" s="30">
        <v>45875</v>
      </c>
      <c r="D1747" s="21">
        <v>101238</v>
      </c>
      <c r="E1747" s="21">
        <f>_xlfn.XLOOKUP(D1747,MasterSheet!H:H,MasterSheet!F:F)</f>
        <v>10164</v>
      </c>
      <c r="F1747" s="22">
        <f>SUMIFS(MasterSheet!J:J, MasterSheet!B:B, B1747, MasterSheet!D:D, C1747, MasterSheet!H:H, D1747)</f>
        <v>1</v>
      </c>
      <c r="G1747" s="22">
        <f t="shared" si="109"/>
        <v>10164</v>
      </c>
      <c r="H1747" s="26">
        <f>SUMIFS(MasterSheet!K:K, MasterSheet!B:B, B1747, MasterSheet!D:D, C1747, MasterSheet!H:H, D1747)</f>
        <v>1</v>
      </c>
      <c r="I1747" s="26">
        <f t="shared" si="110"/>
        <v>10164</v>
      </c>
      <c r="J1747" s="28">
        <f>SUMIFS(MasterSheet!L:L, MasterSheet!B:B, B1747, MasterSheet!D:D, C1747, MasterSheet!H:H, D1747)</f>
        <v>0</v>
      </c>
      <c r="K1747" s="28">
        <f t="shared" si="111"/>
        <v>0</v>
      </c>
      <c r="L1747" s="21" t="str">
        <f>UPPER(VLOOKUP(D1747,MasterSheet!H:U,14,))</f>
        <v>BIOLEGEND</v>
      </c>
    </row>
    <row r="1748" spans="1:12" x14ac:dyDescent="0.25">
      <c r="A1748" s="21" t="str">
        <f t="shared" si="108"/>
        <v>BIOLEGEND</v>
      </c>
      <c r="B1748" s="21" t="str">
        <v>EED117806</v>
      </c>
      <c r="C1748" s="30">
        <v>45875</v>
      </c>
      <c r="D1748" s="21">
        <v>741036</v>
      </c>
      <c r="E1748" s="21">
        <f>_xlfn.XLOOKUP(D1748,MasterSheet!H:H,MasterSheet!F:F)</f>
        <v>50635.199999999997</v>
      </c>
      <c r="F1748" s="22">
        <f>SUMIFS(MasterSheet!J:J, MasterSheet!B:B, B1748, MasterSheet!D:D, C1748, MasterSheet!H:H, D1748)</f>
        <v>1</v>
      </c>
      <c r="G1748" s="22">
        <f t="shared" si="109"/>
        <v>50635.199999999997</v>
      </c>
      <c r="H1748" s="26">
        <f>SUMIFS(MasterSheet!K:K, MasterSheet!B:B, B1748, MasterSheet!D:D, C1748, MasterSheet!H:H, D1748)</f>
        <v>1</v>
      </c>
      <c r="I1748" s="26">
        <f t="shared" si="110"/>
        <v>50635.199999999997</v>
      </c>
      <c r="J1748" s="28">
        <f>SUMIFS(MasterSheet!L:L, MasterSheet!B:B, B1748, MasterSheet!D:D, C1748, MasterSheet!H:H, D1748)</f>
        <v>0</v>
      </c>
      <c r="K1748" s="28">
        <f t="shared" si="111"/>
        <v>0</v>
      </c>
      <c r="L1748" s="21" t="str">
        <f>UPPER(VLOOKUP(D1748,MasterSheet!H:U,14,))</f>
        <v>BIOLEGEND</v>
      </c>
    </row>
    <row r="1749" spans="1:12" x14ac:dyDescent="0.25">
      <c r="A1749" s="21" t="str">
        <f t="shared" si="108"/>
        <v>BIOLEGEND</v>
      </c>
      <c r="B1749" s="21" t="str">
        <v>EED117806</v>
      </c>
      <c r="C1749" s="30">
        <v>45875</v>
      </c>
      <c r="D1749" s="21">
        <v>101320</v>
      </c>
      <c r="E1749" s="21">
        <f>_xlfn.XLOOKUP(D1749,MasterSheet!H:H,MasterSheet!F:F)</f>
        <v>14106.400000000001</v>
      </c>
      <c r="F1749" s="22">
        <f>SUMIFS(MasterSheet!J:J, MasterSheet!B:B, B1749, MasterSheet!D:D, C1749, MasterSheet!H:H, D1749)</f>
        <v>3</v>
      </c>
      <c r="G1749" s="22">
        <f t="shared" si="109"/>
        <v>42319.200000000004</v>
      </c>
      <c r="H1749" s="26">
        <f>SUMIFS(MasterSheet!K:K, MasterSheet!B:B, B1749, MasterSheet!D:D, C1749, MasterSheet!H:H, D1749)</f>
        <v>3</v>
      </c>
      <c r="I1749" s="26">
        <f t="shared" si="110"/>
        <v>42319.200000000004</v>
      </c>
      <c r="J1749" s="28">
        <f>SUMIFS(MasterSheet!L:L, MasterSheet!B:B, B1749, MasterSheet!D:D, C1749, MasterSheet!H:H, D1749)</f>
        <v>0</v>
      </c>
      <c r="K1749" s="28">
        <f t="shared" si="111"/>
        <v>0</v>
      </c>
      <c r="L1749" s="21" t="str">
        <f>UPPER(VLOOKUP(D1749,MasterSheet!H:U,14,))</f>
        <v>BIOLEGEND</v>
      </c>
    </row>
    <row r="1750" spans="1:12" x14ac:dyDescent="0.25">
      <c r="A1750" s="21" t="str">
        <f t="shared" si="108"/>
        <v>BIOLEGEND</v>
      </c>
      <c r="B1750" s="21" t="str">
        <v>EED117806</v>
      </c>
      <c r="C1750" s="30">
        <v>45875</v>
      </c>
      <c r="D1750" s="21">
        <v>101337</v>
      </c>
      <c r="E1750" s="21">
        <f>_xlfn.XLOOKUP(D1750,MasterSheet!H:H,MasterSheet!F:F)</f>
        <v>18876</v>
      </c>
      <c r="F1750" s="22">
        <f>SUMIFS(MasterSheet!J:J, MasterSheet!B:B, B1750, MasterSheet!D:D, C1750, MasterSheet!H:H, D1750)</f>
        <v>1</v>
      </c>
      <c r="G1750" s="22">
        <f t="shared" si="109"/>
        <v>18876</v>
      </c>
      <c r="H1750" s="26">
        <f>SUMIFS(MasterSheet!K:K, MasterSheet!B:B, B1750, MasterSheet!D:D, C1750, MasterSheet!H:H, D1750)</f>
        <v>1</v>
      </c>
      <c r="I1750" s="26">
        <f t="shared" si="110"/>
        <v>18876</v>
      </c>
      <c r="J1750" s="28">
        <f>SUMIFS(MasterSheet!L:L, MasterSheet!B:B, B1750, MasterSheet!D:D, C1750, MasterSheet!H:H, D1750)</f>
        <v>0</v>
      </c>
      <c r="K1750" s="28">
        <f t="shared" si="111"/>
        <v>0</v>
      </c>
      <c r="L1750" s="21" t="str">
        <f>UPPER(VLOOKUP(D1750,MasterSheet!H:U,14,))</f>
        <v>BIOLEGEND</v>
      </c>
    </row>
    <row r="1751" spans="1:12" x14ac:dyDescent="0.25">
      <c r="A1751" s="21" t="str">
        <f t="shared" si="108"/>
        <v>BIOLEGEND</v>
      </c>
      <c r="B1751" s="21" t="str">
        <v>EED117806</v>
      </c>
      <c r="C1751" s="30">
        <v>45875</v>
      </c>
      <c r="D1751" s="21">
        <v>102006</v>
      </c>
      <c r="E1751" s="21">
        <f>_xlfn.XLOOKUP(D1751,MasterSheet!H:H,MasterSheet!F:F)</f>
        <v>15584.8</v>
      </c>
      <c r="F1751" s="22">
        <f>SUMIFS(MasterSheet!J:J, MasterSheet!B:B, B1751, MasterSheet!D:D, C1751, MasterSheet!H:H, D1751)</f>
        <v>1</v>
      </c>
      <c r="G1751" s="22">
        <f t="shared" si="109"/>
        <v>15584.8</v>
      </c>
      <c r="H1751" s="26">
        <f>SUMIFS(MasterSheet!K:K, MasterSheet!B:B, B1751, MasterSheet!D:D, C1751, MasterSheet!H:H, D1751)</f>
        <v>1</v>
      </c>
      <c r="I1751" s="26">
        <f t="shared" si="110"/>
        <v>15584.8</v>
      </c>
      <c r="J1751" s="28">
        <f>SUMIFS(MasterSheet!L:L, MasterSheet!B:B, B1751, MasterSheet!D:D, C1751, MasterSheet!H:H, D1751)</f>
        <v>0</v>
      </c>
      <c r="K1751" s="28">
        <f t="shared" si="111"/>
        <v>0</v>
      </c>
      <c r="L1751" s="21" t="str">
        <f>UPPER(VLOOKUP(D1751,MasterSheet!H:U,14,))</f>
        <v>BIOLEGEND</v>
      </c>
    </row>
    <row r="1752" spans="1:12" x14ac:dyDescent="0.25">
      <c r="A1752" s="21" t="str">
        <f t="shared" si="108"/>
        <v>BIOLEGEND</v>
      </c>
      <c r="B1752" s="21" t="str">
        <v>EED117806</v>
      </c>
      <c r="C1752" s="30">
        <v>45875</v>
      </c>
      <c r="D1752" s="21">
        <v>103018</v>
      </c>
      <c r="E1752" s="21">
        <f>_xlfn.XLOOKUP(D1752,MasterSheet!H:H,MasterSheet!F:F)</f>
        <v>14106.400000000001</v>
      </c>
      <c r="F1752" s="22">
        <f>SUMIFS(MasterSheet!J:J, MasterSheet!B:B, B1752, MasterSheet!D:D, C1752, MasterSheet!H:H, D1752)</f>
        <v>2</v>
      </c>
      <c r="G1752" s="22">
        <f t="shared" si="109"/>
        <v>28212.800000000003</v>
      </c>
      <c r="H1752" s="26">
        <f>SUMIFS(MasterSheet!K:K, MasterSheet!B:B, B1752, MasterSheet!D:D, C1752, MasterSheet!H:H, D1752)</f>
        <v>2</v>
      </c>
      <c r="I1752" s="26">
        <f t="shared" si="110"/>
        <v>28212.800000000003</v>
      </c>
      <c r="J1752" s="28">
        <f>SUMIFS(MasterSheet!L:L, MasterSheet!B:B, B1752, MasterSheet!D:D, C1752, MasterSheet!H:H, D1752)</f>
        <v>0</v>
      </c>
      <c r="K1752" s="28">
        <f t="shared" si="111"/>
        <v>0</v>
      </c>
      <c r="L1752" s="21" t="str">
        <f>UPPER(VLOOKUP(D1752,MasterSheet!H:U,14,))</f>
        <v>BIOLEGEND</v>
      </c>
    </row>
    <row r="1753" spans="1:12" x14ac:dyDescent="0.25">
      <c r="A1753" s="21" t="str">
        <f t="shared" si="108"/>
        <v>BIOLEGEND</v>
      </c>
      <c r="B1753" s="21" t="str">
        <v>EED117806</v>
      </c>
      <c r="C1753" s="30">
        <v>45875</v>
      </c>
      <c r="D1753" s="21">
        <v>103044</v>
      </c>
      <c r="E1753" s="21">
        <f>_xlfn.XLOOKUP(D1753,MasterSheet!H:H,MasterSheet!F:F)</f>
        <v>15972</v>
      </c>
      <c r="F1753" s="22">
        <f>SUMIFS(MasterSheet!J:J, MasterSheet!B:B, B1753, MasterSheet!D:D, C1753, MasterSheet!H:H, D1753)</f>
        <v>1</v>
      </c>
      <c r="G1753" s="22">
        <f t="shared" si="109"/>
        <v>15972</v>
      </c>
      <c r="H1753" s="26">
        <f>SUMIFS(MasterSheet!K:K, MasterSheet!B:B, B1753, MasterSheet!D:D, C1753, MasterSheet!H:H, D1753)</f>
        <v>1</v>
      </c>
      <c r="I1753" s="26">
        <f t="shared" si="110"/>
        <v>15972</v>
      </c>
      <c r="J1753" s="28">
        <f>SUMIFS(MasterSheet!L:L, MasterSheet!B:B, B1753, MasterSheet!D:D, C1753, MasterSheet!H:H, D1753)</f>
        <v>0</v>
      </c>
      <c r="K1753" s="28">
        <f t="shared" si="111"/>
        <v>0</v>
      </c>
      <c r="L1753" s="21" t="str">
        <f>UPPER(VLOOKUP(D1753,MasterSheet!H:U,14,))</f>
        <v>BIOLEGEND</v>
      </c>
    </row>
    <row r="1754" spans="1:12" x14ac:dyDescent="0.25">
      <c r="A1754" s="21" t="str">
        <f t="shared" si="108"/>
        <v>BIOLEGEND</v>
      </c>
      <c r="B1754" s="21" t="str">
        <v>EED117806</v>
      </c>
      <c r="C1754" s="30">
        <v>45875</v>
      </c>
      <c r="D1754" s="21">
        <v>777404</v>
      </c>
      <c r="E1754" s="21">
        <f>_xlfn.XLOOKUP(D1754,MasterSheet!H:H,MasterSheet!F:F)</f>
        <v>10164</v>
      </c>
      <c r="F1754" s="22">
        <f>SUMIFS(MasterSheet!J:J, MasterSheet!B:B, B1754, MasterSheet!D:D, C1754, MasterSheet!H:H, D1754)</f>
        <v>1</v>
      </c>
      <c r="G1754" s="22">
        <f t="shared" si="109"/>
        <v>10164</v>
      </c>
      <c r="H1754" s="26">
        <f>SUMIFS(MasterSheet!K:K, MasterSheet!B:B, B1754, MasterSheet!D:D, C1754, MasterSheet!H:H, D1754)</f>
        <v>1</v>
      </c>
      <c r="I1754" s="26">
        <f t="shared" si="110"/>
        <v>10164</v>
      </c>
      <c r="J1754" s="28">
        <f>SUMIFS(MasterSheet!L:L, MasterSheet!B:B, B1754, MasterSheet!D:D, C1754, MasterSheet!H:H, D1754)</f>
        <v>0</v>
      </c>
      <c r="K1754" s="28">
        <f t="shared" si="111"/>
        <v>0</v>
      </c>
      <c r="L1754" s="21" t="str">
        <f>UPPER(VLOOKUP(D1754,MasterSheet!H:U,14,))</f>
        <v>BIOLEGEND</v>
      </c>
    </row>
    <row r="1755" spans="1:12" x14ac:dyDescent="0.25">
      <c r="A1755" s="21" t="str">
        <f t="shared" si="108"/>
        <v>BIOLEGEND</v>
      </c>
      <c r="B1755" s="21" t="str">
        <v>EED117806</v>
      </c>
      <c r="C1755" s="30">
        <v>45875</v>
      </c>
      <c r="D1755" s="21">
        <v>104420</v>
      </c>
      <c r="E1755" s="21">
        <f>_xlfn.XLOOKUP(D1755,MasterSheet!H:H,MasterSheet!F:F)</f>
        <v>12091.2</v>
      </c>
      <c r="F1755" s="22">
        <f>SUMIFS(MasterSheet!J:J, MasterSheet!B:B, B1755, MasterSheet!D:D, C1755, MasterSheet!H:H, D1755)</f>
        <v>2</v>
      </c>
      <c r="G1755" s="22">
        <f t="shared" si="109"/>
        <v>24182.400000000001</v>
      </c>
      <c r="H1755" s="26">
        <f>SUMIFS(MasterSheet!K:K, MasterSheet!B:B, B1755, MasterSheet!D:D, C1755, MasterSheet!H:H, D1755)</f>
        <v>2</v>
      </c>
      <c r="I1755" s="26">
        <f t="shared" si="110"/>
        <v>24182.400000000001</v>
      </c>
      <c r="J1755" s="28">
        <f>SUMIFS(MasterSheet!L:L, MasterSheet!B:B, B1755, MasterSheet!D:D, C1755, MasterSheet!H:H, D1755)</f>
        <v>0</v>
      </c>
      <c r="K1755" s="28">
        <f t="shared" si="111"/>
        <v>0</v>
      </c>
      <c r="L1755" s="21" t="str">
        <f>UPPER(VLOOKUP(D1755,MasterSheet!H:U,14,))</f>
        <v>BIOLEGEND</v>
      </c>
    </row>
    <row r="1756" spans="1:12" x14ac:dyDescent="0.25">
      <c r="A1756" s="21" t="str">
        <f t="shared" si="108"/>
        <v>BIOLEGEND</v>
      </c>
      <c r="B1756" s="21" t="str">
        <v>EED117806</v>
      </c>
      <c r="C1756" s="30">
        <v>45875</v>
      </c>
      <c r="D1756" s="21">
        <v>104526</v>
      </c>
      <c r="E1756" s="21">
        <f>_xlfn.XLOOKUP(D1756,MasterSheet!H:H,MasterSheet!F:F)</f>
        <v>15276.8</v>
      </c>
      <c r="F1756" s="22">
        <f>SUMIFS(MasterSheet!J:J, MasterSheet!B:B, B1756, MasterSheet!D:D, C1756, MasterSheet!H:H, D1756)</f>
        <v>2</v>
      </c>
      <c r="G1756" s="22">
        <f t="shared" si="109"/>
        <v>30553.599999999999</v>
      </c>
      <c r="H1756" s="26">
        <f>SUMIFS(MasterSheet!K:K, MasterSheet!B:B, B1756, MasterSheet!D:D, C1756, MasterSheet!H:H, D1756)</f>
        <v>2</v>
      </c>
      <c r="I1756" s="26">
        <f t="shared" si="110"/>
        <v>30553.599999999999</v>
      </c>
      <c r="J1756" s="28">
        <f>SUMIFS(MasterSheet!L:L, MasterSheet!B:B, B1756, MasterSheet!D:D, C1756, MasterSheet!H:H, D1756)</f>
        <v>0</v>
      </c>
      <c r="K1756" s="28">
        <f t="shared" si="111"/>
        <v>0</v>
      </c>
      <c r="L1756" s="21" t="str">
        <f>UPPER(VLOOKUP(D1756,MasterSheet!H:U,14,))</f>
        <v>BIOLEGEND</v>
      </c>
    </row>
    <row r="1757" spans="1:12" x14ac:dyDescent="0.25">
      <c r="A1757" s="21" t="str">
        <f t="shared" si="108"/>
        <v>BIOLEGEND</v>
      </c>
      <c r="B1757" s="21" t="str">
        <v>EED117806</v>
      </c>
      <c r="C1757" s="30">
        <v>45875</v>
      </c>
      <c r="D1757" s="21">
        <v>106106</v>
      </c>
      <c r="E1757" s="21">
        <f>_xlfn.XLOOKUP(D1757,MasterSheet!H:H,MasterSheet!F:F)</f>
        <v>19527.2</v>
      </c>
      <c r="F1757" s="22">
        <f>SUMIFS(MasterSheet!J:J, MasterSheet!B:B, B1757, MasterSheet!D:D, C1757, MasterSheet!H:H, D1757)</f>
        <v>1</v>
      </c>
      <c r="G1757" s="22">
        <f t="shared" si="109"/>
        <v>19527.2</v>
      </c>
      <c r="H1757" s="26">
        <f>SUMIFS(MasterSheet!K:K, MasterSheet!B:B, B1757, MasterSheet!D:D, C1757, MasterSheet!H:H, D1757)</f>
        <v>1</v>
      </c>
      <c r="I1757" s="26">
        <f t="shared" si="110"/>
        <v>19527.2</v>
      </c>
      <c r="J1757" s="28">
        <f>SUMIFS(MasterSheet!L:L, MasterSheet!B:B, B1757, MasterSheet!D:D, C1757, MasterSheet!H:H, D1757)</f>
        <v>0</v>
      </c>
      <c r="K1757" s="28">
        <f t="shared" si="111"/>
        <v>0</v>
      </c>
      <c r="L1757" s="21" t="str">
        <f>UPPER(VLOOKUP(D1757,MasterSheet!H:U,14,))</f>
        <v>BIOLEGEND</v>
      </c>
    </row>
    <row r="1758" spans="1:12" x14ac:dyDescent="0.25">
      <c r="A1758" s="21" t="str">
        <f t="shared" si="108"/>
        <v>BIOLEGEND</v>
      </c>
      <c r="B1758" s="21" t="str">
        <v>EED117806</v>
      </c>
      <c r="C1758" s="30">
        <v>45875</v>
      </c>
      <c r="D1758" s="21">
        <v>101239</v>
      </c>
      <c r="E1758" s="21">
        <f>_xlfn.XLOOKUP(D1758,MasterSheet!H:H,MasterSheet!F:F)</f>
        <v>13794</v>
      </c>
      <c r="F1758" s="22">
        <f>SUMIFS(MasterSheet!J:J, MasterSheet!B:B, B1758, MasterSheet!D:D, C1758, MasterSheet!H:H, D1758)</f>
        <v>1</v>
      </c>
      <c r="G1758" s="22">
        <f t="shared" si="109"/>
        <v>13794</v>
      </c>
      <c r="H1758" s="26">
        <f>SUMIFS(MasterSheet!K:K, MasterSheet!B:B, B1758, MasterSheet!D:D, C1758, MasterSheet!H:H, D1758)</f>
        <v>1</v>
      </c>
      <c r="I1758" s="26">
        <f t="shared" si="110"/>
        <v>13794</v>
      </c>
      <c r="J1758" s="28">
        <f>SUMIFS(MasterSheet!L:L, MasterSheet!B:B, B1758, MasterSheet!D:D, C1758, MasterSheet!H:H, D1758)</f>
        <v>0</v>
      </c>
      <c r="K1758" s="28">
        <f t="shared" si="111"/>
        <v>0</v>
      </c>
      <c r="L1758" s="21" t="str">
        <f>UPPER(VLOOKUP(D1758,MasterSheet!H:U,14,))</f>
        <v>BIOLEGEND</v>
      </c>
    </row>
    <row r="1759" spans="1:12" x14ac:dyDescent="0.25">
      <c r="A1759" s="21" t="str">
        <f t="shared" si="108"/>
        <v>BIOLEGEND</v>
      </c>
      <c r="B1759" s="21" t="str">
        <v>EED117806</v>
      </c>
      <c r="C1759" s="30">
        <v>45875</v>
      </c>
      <c r="D1759" s="21">
        <v>117312</v>
      </c>
      <c r="E1759" s="21">
        <f>_xlfn.XLOOKUP(D1759,MasterSheet!H:H,MasterSheet!F:F)</f>
        <v>12091.2</v>
      </c>
      <c r="F1759" s="22">
        <f>SUMIFS(MasterSheet!J:J, MasterSheet!B:B, B1759, MasterSheet!D:D, C1759, MasterSheet!H:H, D1759)</f>
        <v>1</v>
      </c>
      <c r="G1759" s="22">
        <f t="shared" si="109"/>
        <v>12091.2</v>
      </c>
      <c r="H1759" s="26">
        <f>SUMIFS(MasterSheet!K:K, MasterSheet!B:B, B1759, MasterSheet!D:D, C1759, MasterSheet!H:H, D1759)</f>
        <v>1</v>
      </c>
      <c r="I1759" s="26">
        <f t="shared" si="110"/>
        <v>12091.2</v>
      </c>
      <c r="J1759" s="28">
        <f>SUMIFS(MasterSheet!L:L, MasterSheet!B:B, B1759, MasterSheet!D:D, C1759, MasterSheet!H:H, D1759)</f>
        <v>0</v>
      </c>
      <c r="K1759" s="28">
        <f t="shared" si="111"/>
        <v>0</v>
      </c>
      <c r="L1759" s="21" t="str">
        <f>UPPER(VLOOKUP(D1759,MasterSheet!H:U,14,))</f>
        <v>BIOLEGEND</v>
      </c>
    </row>
    <row r="1760" spans="1:12" x14ac:dyDescent="0.25">
      <c r="A1760" s="21" t="str">
        <f t="shared" si="108"/>
        <v>BIOLEGEND</v>
      </c>
      <c r="B1760" s="21" t="str">
        <v>EED117806</v>
      </c>
      <c r="C1760" s="30">
        <v>45875</v>
      </c>
      <c r="D1760" s="21">
        <v>119414</v>
      </c>
      <c r="E1760" s="21">
        <f>_xlfn.XLOOKUP(D1760,MasterSheet!H:H,MasterSheet!F:F)</f>
        <v>17987.2</v>
      </c>
      <c r="F1760" s="22">
        <f>SUMIFS(MasterSheet!J:J, MasterSheet!B:B, B1760, MasterSheet!D:D, C1760, MasterSheet!H:H, D1760)</f>
        <v>2</v>
      </c>
      <c r="G1760" s="22">
        <f t="shared" si="109"/>
        <v>35974.400000000001</v>
      </c>
      <c r="H1760" s="26">
        <f>SUMIFS(MasterSheet!K:K, MasterSheet!B:B, B1760, MasterSheet!D:D, C1760, MasterSheet!H:H, D1760)</f>
        <v>2</v>
      </c>
      <c r="I1760" s="26">
        <f t="shared" si="110"/>
        <v>35974.400000000001</v>
      </c>
      <c r="J1760" s="28">
        <f>SUMIFS(MasterSheet!L:L, MasterSheet!B:B, B1760, MasterSheet!D:D, C1760, MasterSheet!H:H, D1760)</f>
        <v>0</v>
      </c>
      <c r="K1760" s="28">
        <f t="shared" si="111"/>
        <v>0</v>
      </c>
      <c r="L1760" s="21" t="str">
        <f>UPPER(VLOOKUP(D1760,MasterSheet!H:U,14,))</f>
        <v>BIOLEGEND</v>
      </c>
    </row>
    <row r="1761" spans="1:12" x14ac:dyDescent="0.25">
      <c r="A1761" s="21" t="str">
        <f t="shared" si="108"/>
        <v>BIOLEGEND</v>
      </c>
      <c r="B1761" s="21" t="str">
        <v>EED117806</v>
      </c>
      <c r="C1761" s="30">
        <v>45875</v>
      </c>
      <c r="D1761" s="21">
        <v>120413</v>
      </c>
      <c r="E1761" s="21">
        <f>_xlfn.XLOOKUP(D1761,MasterSheet!H:H,MasterSheet!F:F)</f>
        <v>5544</v>
      </c>
      <c r="F1761" s="22">
        <f>SUMIFS(MasterSheet!J:J, MasterSheet!B:B, B1761, MasterSheet!D:D, C1761, MasterSheet!H:H, D1761)</f>
        <v>2</v>
      </c>
      <c r="G1761" s="22">
        <f t="shared" si="109"/>
        <v>11088</v>
      </c>
      <c r="H1761" s="26">
        <f>SUMIFS(MasterSheet!K:K, MasterSheet!B:B, B1761, MasterSheet!D:D, C1761, MasterSheet!H:H, D1761)</f>
        <v>2</v>
      </c>
      <c r="I1761" s="26">
        <f t="shared" si="110"/>
        <v>11088</v>
      </c>
      <c r="J1761" s="28">
        <f>SUMIFS(MasterSheet!L:L, MasterSheet!B:B, B1761, MasterSheet!D:D, C1761, MasterSheet!H:H, D1761)</f>
        <v>0</v>
      </c>
      <c r="K1761" s="28">
        <f t="shared" si="111"/>
        <v>0</v>
      </c>
      <c r="L1761" s="21" t="str">
        <f>UPPER(VLOOKUP(D1761,MasterSheet!H:U,14,))</f>
        <v>BIOLEGEND</v>
      </c>
    </row>
    <row r="1762" spans="1:12" x14ac:dyDescent="0.25">
      <c r="A1762" s="21" t="str">
        <f t="shared" si="108"/>
        <v>BIOLEGEND</v>
      </c>
      <c r="B1762" s="21" t="str">
        <v>EED117806</v>
      </c>
      <c r="C1762" s="30">
        <v>45875</v>
      </c>
      <c r="D1762" s="21">
        <v>120605</v>
      </c>
      <c r="E1762" s="21">
        <f>_xlfn.XLOOKUP(D1762,MasterSheet!H:H,MasterSheet!F:F)</f>
        <v>6776</v>
      </c>
      <c r="F1762" s="22">
        <f>SUMIFS(MasterSheet!J:J, MasterSheet!B:B, B1762, MasterSheet!D:D, C1762, MasterSheet!H:H, D1762)</f>
        <v>1</v>
      </c>
      <c r="G1762" s="22">
        <f t="shared" si="109"/>
        <v>6776</v>
      </c>
      <c r="H1762" s="26">
        <f>SUMIFS(MasterSheet!K:K, MasterSheet!B:B, B1762, MasterSheet!D:D, C1762, MasterSheet!H:H, D1762)</f>
        <v>1</v>
      </c>
      <c r="I1762" s="26">
        <f t="shared" si="110"/>
        <v>6776</v>
      </c>
      <c r="J1762" s="28">
        <f>SUMIFS(MasterSheet!L:L, MasterSheet!B:B, B1762, MasterSheet!D:D, C1762, MasterSheet!H:H, D1762)</f>
        <v>0</v>
      </c>
      <c r="K1762" s="28">
        <f t="shared" si="111"/>
        <v>0</v>
      </c>
      <c r="L1762" s="21" t="str">
        <f>UPPER(VLOOKUP(D1762,MasterSheet!H:U,14,))</f>
        <v>BIOLEGEND</v>
      </c>
    </row>
    <row r="1763" spans="1:12" x14ac:dyDescent="0.25">
      <c r="A1763" s="21" t="str">
        <f t="shared" si="108"/>
        <v>BIOLEGEND</v>
      </c>
      <c r="B1763" s="21" t="str">
        <v>EED117806</v>
      </c>
      <c r="C1763" s="30">
        <v>45875</v>
      </c>
      <c r="D1763" s="21">
        <v>121419</v>
      </c>
      <c r="E1763" s="21">
        <f>_xlfn.XLOOKUP(D1763,MasterSheet!H:H,MasterSheet!F:F)</f>
        <v>6221.6</v>
      </c>
      <c r="F1763" s="22">
        <f>SUMIFS(MasterSheet!J:J, MasterSheet!B:B, B1763, MasterSheet!D:D, C1763, MasterSheet!H:H, D1763)</f>
        <v>1</v>
      </c>
      <c r="G1763" s="22">
        <f t="shared" si="109"/>
        <v>6221.6</v>
      </c>
      <c r="H1763" s="26">
        <f>SUMIFS(MasterSheet!K:K, MasterSheet!B:B, B1763, MasterSheet!D:D, C1763, MasterSheet!H:H, D1763)</f>
        <v>1</v>
      </c>
      <c r="I1763" s="26">
        <f t="shared" si="110"/>
        <v>6221.6</v>
      </c>
      <c r="J1763" s="28">
        <f>SUMIFS(MasterSheet!L:L, MasterSheet!B:B, B1763, MasterSheet!D:D, C1763, MasterSheet!H:H, D1763)</f>
        <v>0</v>
      </c>
      <c r="K1763" s="28">
        <f t="shared" si="111"/>
        <v>0</v>
      </c>
      <c r="L1763" s="21" t="str">
        <f>UPPER(VLOOKUP(D1763,MasterSheet!H:U,14,))</f>
        <v>BIOLEGEND</v>
      </c>
    </row>
    <row r="1764" spans="1:12" x14ac:dyDescent="0.25">
      <c r="A1764" s="21" t="str">
        <f t="shared" si="108"/>
        <v>BIOLEGEND</v>
      </c>
      <c r="B1764" s="21" t="str">
        <v>EED117806</v>
      </c>
      <c r="C1764" s="30">
        <v>45875</v>
      </c>
      <c r="D1764" s="21">
        <v>127514</v>
      </c>
      <c r="E1764" s="21">
        <f>_xlfn.XLOOKUP(D1764,MasterSheet!H:H,MasterSheet!F:F)</f>
        <v>18233.599999999999</v>
      </c>
      <c r="F1764" s="22">
        <f>SUMIFS(MasterSheet!J:J, MasterSheet!B:B, B1764, MasterSheet!D:D, C1764, MasterSheet!H:H, D1764)</f>
        <v>1</v>
      </c>
      <c r="G1764" s="22">
        <f t="shared" si="109"/>
        <v>18233.599999999999</v>
      </c>
      <c r="H1764" s="26">
        <f>SUMIFS(MasterSheet!K:K, MasterSheet!B:B, B1764, MasterSheet!D:D, C1764, MasterSheet!H:H, D1764)</f>
        <v>1</v>
      </c>
      <c r="I1764" s="26">
        <f t="shared" si="110"/>
        <v>18233.599999999999</v>
      </c>
      <c r="J1764" s="28">
        <f>SUMIFS(MasterSheet!L:L, MasterSheet!B:B, B1764, MasterSheet!D:D, C1764, MasterSheet!H:H, D1764)</f>
        <v>0</v>
      </c>
      <c r="K1764" s="28">
        <f t="shared" si="111"/>
        <v>0</v>
      </c>
      <c r="L1764" s="21" t="str">
        <f>UPPER(VLOOKUP(D1764,MasterSheet!H:U,14,))</f>
        <v>BIOLEGEND</v>
      </c>
    </row>
    <row r="1765" spans="1:12" x14ac:dyDescent="0.25">
      <c r="A1765" s="21" t="str">
        <f t="shared" si="108"/>
        <v>BIOLEGEND</v>
      </c>
      <c r="B1765" s="21" t="str">
        <v>EED117806</v>
      </c>
      <c r="C1765" s="30">
        <v>45875</v>
      </c>
      <c r="D1765" s="21">
        <v>103116</v>
      </c>
      <c r="E1765" s="21">
        <f>_xlfn.XLOOKUP(D1765,MasterSheet!H:H,MasterSheet!F:F)</f>
        <v>12073.599999999999</v>
      </c>
      <c r="F1765" s="22">
        <f>SUMIFS(MasterSheet!J:J, MasterSheet!B:B, B1765, MasterSheet!D:D, C1765, MasterSheet!H:H, D1765)</f>
        <v>1</v>
      </c>
      <c r="G1765" s="22">
        <f t="shared" si="109"/>
        <v>12073.599999999999</v>
      </c>
      <c r="H1765" s="26">
        <f>SUMIFS(MasterSheet!K:K, MasterSheet!B:B, B1765, MasterSheet!D:D, C1765, MasterSheet!H:H, D1765)</f>
        <v>1</v>
      </c>
      <c r="I1765" s="26">
        <f t="shared" si="110"/>
        <v>12073.599999999999</v>
      </c>
      <c r="J1765" s="28">
        <f>SUMIFS(MasterSheet!L:L, MasterSheet!B:B, B1765, MasterSheet!D:D, C1765, MasterSheet!H:H, D1765)</f>
        <v>0</v>
      </c>
      <c r="K1765" s="28">
        <f t="shared" si="111"/>
        <v>0</v>
      </c>
      <c r="L1765" s="21" t="str">
        <f>UPPER(VLOOKUP(D1765,MasterSheet!H:U,14,))</f>
        <v>BIOLEGEND</v>
      </c>
    </row>
    <row r="1766" spans="1:12" x14ac:dyDescent="0.25">
      <c r="A1766" s="21" t="str">
        <f t="shared" si="108"/>
        <v>BIOLEGEND</v>
      </c>
      <c r="B1766" s="21" t="str">
        <v>EED117806</v>
      </c>
      <c r="C1766" s="30">
        <v>45875</v>
      </c>
      <c r="D1766" s="21">
        <v>108916</v>
      </c>
      <c r="E1766" s="21">
        <f>_xlfn.XLOOKUP(D1766,MasterSheet!H:H,MasterSheet!F:F)</f>
        <v>21375.200000000001</v>
      </c>
      <c r="F1766" s="22">
        <f>SUMIFS(MasterSheet!J:J, MasterSheet!B:B, B1766, MasterSheet!D:D, C1766, MasterSheet!H:H, D1766)</f>
        <v>1</v>
      </c>
      <c r="G1766" s="22">
        <f t="shared" si="109"/>
        <v>21375.200000000001</v>
      </c>
      <c r="H1766" s="26">
        <f>SUMIFS(MasterSheet!K:K, MasterSheet!B:B, B1766, MasterSheet!D:D, C1766, MasterSheet!H:H, D1766)</f>
        <v>1</v>
      </c>
      <c r="I1766" s="26">
        <f t="shared" si="110"/>
        <v>21375.200000000001</v>
      </c>
      <c r="J1766" s="28">
        <f>SUMIFS(MasterSheet!L:L, MasterSheet!B:B, B1766, MasterSheet!D:D, C1766, MasterSheet!H:H, D1766)</f>
        <v>0</v>
      </c>
      <c r="K1766" s="28">
        <f t="shared" si="111"/>
        <v>0</v>
      </c>
      <c r="L1766" s="21" t="str">
        <f>UPPER(VLOOKUP(D1766,MasterSheet!H:U,14,))</f>
        <v>BIOLEGEND</v>
      </c>
    </row>
    <row r="1767" spans="1:12" x14ac:dyDescent="0.25">
      <c r="A1767" s="21" t="str">
        <f t="shared" si="108"/>
        <v>BIOLEGEND</v>
      </c>
      <c r="B1767" s="21" t="str">
        <v>EED117806</v>
      </c>
      <c r="C1767" s="30">
        <v>45875</v>
      </c>
      <c r="D1767" s="21">
        <v>133923</v>
      </c>
      <c r="E1767" s="21">
        <f>_xlfn.XLOOKUP(D1767,MasterSheet!H:H,MasterSheet!F:F)</f>
        <v>20064</v>
      </c>
      <c r="F1767" s="22">
        <f>SUMIFS(MasterSheet!J:J, MasterSheet!B:B, B1767, MasterSheet!D:D, C1767, MasterSheet!H:H, D1767)</f>
        <v>1</v>
      </c>
      <c r="G1767" s="22">
        <f t="shared" si="109"/>
        <v>20064</v>
      </c>
      <c r="H1767" s="26">
        <f>SUMIFS(MasterSheet!K:K, MasterSheet!B:B, B1767, MasterSheet!D:D, C1767, MasterSheet!H:H, D1767)</f>
        <v>1</v>
      </c>
      <c r="I1767" s="26">
        <f t="shared" si="110"/>
        <v>20064</v>
      </c>
      <c r="J1767" s="28">
        <f>SUMIFS(MasterSheet!L:L, MasterSheet!B:B, B1767, MasterSheet!D:D, C1767, MasterSheet!H:H, D1767)</f>
        <v>0</v>
      </c>
      <c r="K1767" s="28">
        <f t="shared" si="111"/>
        <v>0</v>
      </c>
      <c r="L1767" s="21" t="str">
        <f>UPPER(VLOOKUP(D1767,MasterSheet!H:U,14,))</f>
        <v>BIOLEGEND</v>
      </c>
    </row>
    <row r="1768" spans="1:12" x14ac:dyDescent="0.25">
      <c r="A1768" s="21" t="str">
        <f t="shared" si="108"/>
        <v>BIOLEGEND</v>
      </c>
      <c r="B1768" s="21" t="str">
        <v>EED117806</v>
      </c>
      <c r="C1768" s="30">
        <v>45875</v>
      </c>
      <c r="D1768" s="21">
        <v>135027</v>
      </c>
      <c r="E1768" s="21">
        <f>_xlfn.XLOOKUP(D1768,MasterSheet!H:H,MasterSheet!F:F)</f>
        <v>15972</v>
      </c>
      <c r="F1768" s="22">
        <f>SUMIFS(MasterSheet!J:J, MasterSheet!B:B, B1768, MasterSheet!D:D, C1768, MasterSheet!H:H, D1768)</f>
        <v>1</v>
      </c>
      <c r="G1768" s="22">
        <f t="shared" si="109"/>
        <v>15972</v>
      </c>
      <c r="H1768" s="26">
        <f>SUMIFS(MasterSheet!K:K, MasterSheet!B:B, B1768, MasterSheet!D:D, C1768, MasterSheet!H:H, D1768)</f>
        <v>1</v>
      </c>
      <c r="I1768" s="26">
        <f t="shared" si="110"/>
        <v>15972</v>
      </c>
      <c r="J1768" s="28">
        <f>SUMIFS(MasterSheet!L:L, MasterSheet!B:B, B1768, MasterSheet!D:D, C1768, MasterSheet!H:H, D1768)</f>
        <v>0</v>
      </c>
      <c r="K1768" s="28">
        <f t="shared" si="111"/>
        <v>0</v>
      </c>
      <c r="L1768" s="21" t="str">
        <f>UPPER(VLOOKUP(D1768,MasterSheet!H:U,14,))</f>
        <v>BIOLEGEND</v>
      </c>
    </row>
    <row r="1769" spans="1:12" x14ac:dyDescent="0.25">
      <c r="A1769" s="21" t="str">
        <f t="shared" si="108"/>
        <v>BIOLEGEND</v>
      </c>
      <c r="B1769" s="21" t="str">
        <v>EED117806</v>
      </c>
      <c r="C1769" s="30">
        <v>45875</v>
      </c>
      <c r="D1769" s="21">
        <v>127614</v>
      </c>
      <c r="E1769" s="21">
        <f>_xlfn.XLOOKUP(D1769,MasterSheet!H:H,MasterSheet!F:F)</f>
        <v>19342.400000000001</v>
      </c>
      <c r="F1769" s="22">
        <f>SUMIFS(MasterSheet!J:J, MasterSheet!B:B, B1769, MasterSheet!D:D, C1769, MasterSheet!H:H, D1769)</f>
        <v>1</v>
      </c>
      <c r="G1769" s="22">
        <f t="shared" si="109"/>
        <v>19342.400000000001</v>
      </c>
      <c r="H1769" s="26">
        <f>SUMIFS(MasterSheet!K:K, MasterSheet!B:B, B1769, MasterSheet!D:D, C1769, MasterSheet!H:H, D1769)</f>
        <v>1</v>
      </c>
      <c r="I1769" s="26">
        <f t="shared" si="110"/>
        <v>19342.400000000001</v>
      </c>
      <c r="J1769" s="28">
        <f>SUMIFS(MasterSheet!L:L, MasterSheet!B:B, B1769, MasterSheet!D:D, C1769, MasterSheet!H:H, D1769)</f>
        <v>0</v>
      </c>
      <c r="K1769" s="28">
        <f t="shared" si="111"/>
        <v>0</v>
      </c>
      <c r="L1769" s="21" t="str">
        <f>UPPER(VLOOKUP(D1769,MasterSheet!H:U,14,))</f>
        <v>BIOLEGEND</v>
      </c>
    </row>
    <row r="1770" spans="1:12" x14ac:dyDescent="0.25">
      <c r="A1770" s="21" t="str">
        <f t="shared" si="108"/>
        <v>BIOLEGEND</v>
      </c>
      <c r="B1770" s="21" t="str">
        <v>EED117806</v>
      </c>
      <c r="C1770" s="30">
        <v>45875</v>
      </c>
      <c r="D1770" s="21">
        <v>152410</v>
      </c>
      <c r="E1770" s="21">
        <f>_xlfn.XLOOKUP(D1770,MasterSheet!H:H,MasterSheet!F:F)</f>
        <v>17186.400000000001</v>
      </c>
      <c r="F1770" s="22">
        <f>SUMIFS(MasterSheet!J:J, MasterSheet!B:B, B1770, MasterSheet!D:D, C1770, MasterSheet!H:H, D1770)</f>
        <v>1</v>
      </c>
      <c r="G1770" s="22">
        <f t="shared" si="109"/>
        <v>17186.400000000001</v>
      </c>
      <c r="H1770" s="26">
        <f>SUMIFS(MasterSheet!K:K, MasterSheet!B:B, B1770, MasterSheet!D:D, C1770, MasterSheet!H:H, D1770)</f>
        <v>1</v>
      </c>
      <c r="I1770" s="26">
        <f t="shared" si="110"/>
        <v>17186.400000000001</v>
      </c>
      <c r="J1770" s="28">
        <f>SUMIFS(MasterSheet!L:L, MasterSheet!B:B, B1770, MasterSheet!D:D, C1770, MasterSheet!H:H, D1770)</f>
        <v>0</v>
      </c>
      <c r="K1770" s="28">
        <f t="shared" si="111"/>
        <v>0</v>
      </c>
      <c r="L1770" s="21" t="str">
        <f>UPPER(VLOOKUP(D1770,MasterSheet!H:U,14,))</f>
        <v>BIOLEGEND</v>
      </c>
    </row>
    <row r="1771" spans="1:12" x14ac:dyDescent="0.25">
      <c r="A1771" s="21" t="str">
        <f t="shared" si="108"/>
        <v>BIOLEGEND</v>
      </c>
      <c r="B1771" s="21" t="str">
        <v>EED117806</v>
      </c>
      <c r="C1771" s="30">
        <v>45875</v>
      </c>
      <c r="D1771" s="21">
        <v>153512</v>
      </c>
      <c r="E1771" s="21">
        <f>_xlfn.XLOOKUP(D1771,MasterSheet!H:H,MasterSheet!F:F)</f>
        <v>23531.199999999997</v>
      </c>
      <c r="F1771" s="22">
        <f>SUMIFS(MasterSheet!J:J, MasterSheet!B:B, B1771, MasterSheet!D:D, C1771, MasterSheet!H:H, D1771)</f>
        <v>1</v>
      </c>
      <c r="G1771" s="22">
        <f t="shared" si="109"/>
        <v>23531.199999999997</v>
      </c>
      <c r="H1771" s="26">
        <f>SUMIFS(MasterSheet!K:K, MasterSheet!B:B, B1771, MasterSheet!D:D, C1771, MasterSheet!H:H, D1771)</f>
        <v>1</v>
      </c>
      <c r="I1771" s="26">
        <f t="shared" si="110"/>
        <v>23531.199999999997</v>
      </c>
      <c r="J1771" s="28">
        <f>SUMIFS(MasterSheet!L:L, MasterSheet!B:B, B1771, MasterSheet!D:D, C1771, MasterSheet!H:H, D1771)</f>
        <v>0</v>
      </c>
      <c r="K1771" s="28">
        <f t="shared" si="111"/>
        <v>0</v>
      </c>
      <c r="L1771" s="21" t="str">
        <f>UPPER(VLOOKUP(D1771,MasterSheet!H:U,14,))</f>
        <v>BIOLEGEND</v>
      </c>
    </row>
    <row r="1772" spans="1:12" x14ac:dyDescent="0.25">
      <c r="A1772" s="21" t="str">
        <f t="shared" si="108"/>
        <v>BIOLEGEND</v>
      </c>
      <c r="B1772" s="21" t="str">
        <v>EED117806</v>
      </c>
      <c r="C1772" s="30">
        <v>45875</v>
      </c>
      <c r="D1772" s="21">
        <v>156010</v>
      </c>
      <c r="E1772" s="21">
        <f>_xlfn.XLOOKUP(D1772,MasterSheet!H:H,MasterSheet!F:F)</f>
        <v>13244</v>
      </c>
      <c r="F1772" s="22">
        <f>SUMIFS(MasterSheet!J:J, MasterSheet!B:B, B1772, MasterSheet!D:D, C1772, MasterSheet!H:H, D1772)</f>
        <v>1</v>
      </c>
      <c r="G1772" s="22">
        <f t="shared" si="109"/>
        <v>13244</v>
      </c>
      <c r="H1772" s="26">
        <f>SUMIFS(MasterSheet!K:K, MasterSheet!B:B, B1772, MasterSheet!D:D, C1772, MasterSheet!H:H, D1772)</f>
        <v>1</v>
      </c>
      <c r="I1772" s="26">
        <f t="shared" si="110"/>
        <v>13244</v>
      </c>
      <c r="J1772" s="28">
        <f>SUMIFS(MasterSheet!L:L, MasterSheet!B:B, B1772, MasterSheet!D:D, C1772, MasterSheet!H:H, D1772)</f>
        <v>0</v>
      </c>
      <c r="K1772" s="28">
        <f t="shared" si="111"/>
        <v>0</v>
      </c>
      <c r="L1772" s="21" t="str">
        <f>UPPER(VLOOKUP(D1772,MasterSheet!H:U,14,))</f>
        <v>BIOLEGEND</v>
      </c>
    </row>
    <row r="1773" spans="1:12" x14ac:dyDescent="0.25">
      <c r="A1773" s="21" t="str">
        <f t="shared" si="108"/>
        <v>BIOLEGEND</v>
      </c>
      <c r="B1773" s="21" t="str">
        <v>EED117806</v>
      </c>
      <c r="C1773" s="30">
        <v>45875</v>
      </c>
      <c r="D1773" s="21">
        <v>301014</v>
      </c>
      <c r="E1773" s="21">
        <f>_xlfn.XLOOKUP(D1773,MasterSheet!H:H,MasterSheet!F:F)</f>
        <v>4435.2</v>
      </c>
      <c r="F1773" s="22">
        <f>SUMIFS(MasterSheet!J:J, MasterSheet!B:B, B1773, MasterSheet!D:D, C1773, MasterSheet!H:H, D1773)</f>
        <v>1</v>
      </c>
      <c r="G1773" s="22">
        <f t="shared" si="109"/>
        <v>4435.2</v>
      </c>
      <c r="H1773" s="26">
        <f>SUMIFS(MasterSheet!K:K, MasterSheet!B:B, B1773, MasterSheet!D:D, C1773, MasterSheet!H:H, D1773)</f>
        <v>1</v>
      </c>
      <c r="I1773" s="26">
        <f t="shared" si="110"/>
        <v>4435.2</v>
      </c>
      <c r="J1773" s="28">
        <f>SUMIFS(MasterSheet!L:L, MasterSheet!B:B, B1773, MasterSheet!D:D, C1773, MasterSheet!H:H, D1773)</f>
        <v>0</v>
      </c>
      <c r="K1773" s="28">
        <f t="shared" si="111"/>
        <v>0</v>
      </c>
      <c r="L1773" s="21" t="str">
        <f>UPPER(VLOOKUP(D1773,MasterSheet!H:U,14,))</f>
        <v>BIOLEGEND</v>
      </c>
    </row>
    <row r="1774" spans="1:12" x14ac:dyDescent="0.25">
      <c r="A1774" s="21" t="str">
        <f t="shared" si="108"/>
        <v>BIOLEGEND</v>
      </c>
      <c r="B1774" s="21" t="str">
        <v>EED117806</v>
      </c>
      <c r="C1774" s="30">
        <v>45875</v>
      </c>
      <c r="D1774" s="21">
        <v>301808</v>
      </c>
      <c r="E1774" s="21">
        <f>_xlfn.XLOOKUP(D1774,MasterSheet!H:H,MasterSheet!F:F)</f>
        <v>8316</v>
      </c>
      <c r="F1774" s="22">
        <f>SUMIFS(MasterSheet!J:J, MasterSheet!B:B, B1774, MasterSheet!D:D, C1774, MasterSheet!H:H, D1774)</f>
        <v>1</v>
      </c>
      <c r="G1774" s="22">
        <f t="shared" si="109"/>
        <v>8316</v>
      </c>
      <c r="H1774" s="26">
        <f>SUMIFS(MasterSheet!K:K, MasterSheet!B:B, B1774, MasterSheet!D:D, C1774, MasterSheet!H:H, D1774)</f>
        <v>1</v>
      </c>
      <c r="I1774" s="26">
        <f t="shared" si="110"/>
        <v>8316</v>
      </c>
      <c r="J1774" s="28">
        <f>SUMIFS(MasterSheet!L:L, MasterSheet!B:B, B1774, MasterSheet!D:D, C1774, MasterSheet!H:H, D1774)</f>
        <v>0</v>
      </c>
      <c r="K1774" s="28">
        <f t="shared" si="111"/>
        <v>0</v>
      </c>
      <c r="L1774" s="21" t="str">
        <f>UPPER(VLOOKUP(D1774,MasterSheet!H:U,14,))</f>
        <v>BIOLEGEND</v>
      </c>
    </row>
    <row r="1775" spans="1:12" x14ac:dyDescent="0.25">
      <c r="A1775" s="21" t="str">
        <f t="shared" si="108"/>
        <v>BIOLEGEND</v>
      </c>
      <c r="B1775" s="21" t="str">
        <v>EED117806</v>
      </c>
      <c r="C1775" s="30">
        <v>45875</v>
      </c>
      <c r="D1775" s="21">
        <v>640906</v>
      </c>
      <c r="E1775" s="21">
        <f>_xlfn.XLOOKUP(D1775,MasterSheet!H:H,MasterSheet!F:F)</f>
        <v>11950.400000000001</v>
      </c>
      <c r="F1775" s="22">
        <f>SUMIFS(MasterSheet!J:J, MasterSheet!B:B, B1775, MasterSheet!D:D, C1775, MasterSheet!H:H, D1775)</f>
        <v>1</v>
      </c>
      <c r="G1775" s="22">
        <f t="shared" si="109"/>
        <v>11950.400000000001</v>
      </c>
      <c r="H1775" s="26">
        <f>SUMIFS(MasterSheet!K:K, MasterSheet!B:B, B1775, MasterSheet!D:D, C1775, MasterSheet!H:H, D1775)</f>
        <v>1</v>
      </c>
      <c r="I1775" s="26">
        <f t="shared" si="110"/>
        <v>11950.400000000001</v>
      </c>
      <c r="J1775" s="28">
        <f>SUMIFS(MasterSheet!L:L, MasterSheet!B:B, B1775, MasterSheet!D:D, C1775, MasterSheet!H:H, D1775)</f>
        <v>0</v>
      </c>
      <c r="K1775" s="28">
        <f t="shared" si="111"/>
        <v>0</v>
      </c>
      <c r="L1775" s="21" t="str">
        <f>UPPER(VLOOKUP(D1775,MasterSheet!H:U,14,))</f>
        <v>BIOLEGEND</v>
      </c>
    </row>
    <row r="1776" spans="1:12" x14ac:dyDescent="0.25">
      <c r="A1776" s="21" t="str">
        <f t="shared" si="108"/>
        <v>BIOLEGEND</v>
      </c>
      <c r="B1776" s="21" t="str">
        <v>EED117806</v>
      </c>
      <c r="C1776" s="30">
        <v>45875</v>
      </c>
      <c r="D1776" s="21">
        <v>302211</v>
      </c>
      <c r="E1776" s="21">
        <f>_xlfn.XLOOKUP(D1776,MasterSheet!H:H,MasterSheet!F:F)</f>
        <v>2710.4</v>
      </c>
      <c r="F1776" s="22">
        <f>SUMIFS(MasterSheet!J:J, MasterSheet!B:B, B1776, MasterSheet!D:D, C1776, MasterSheet!H:H, D1776)</f>
        <v>2</v>
      </c>
      <c r="G1776" s="22">
        <f t="shared" si="109"/>
        <v>5420.8</v>
      </c>
      <c r="H1776" s="26">
        <f>SUMIFS(MasterSheet!K:K, MasterSheet!B:B, B1776, MasterSheet!D:D, C1776, MasterSheet!H:H, D1776)</f>
        <v>2</v>
      </c>
      <c r="I1776" s="26">
        <f t="shared" si="110"/>
        <v>5420.8</v>
      </c>
      <c r="J1776" s="28">
        <f>SUMIFS(MasterSheet!L:L, MasterSheet!B:B, B1776, MasterSheet!D:D, C1776, MasterSheet!H:H, D1776)</f>
        <v>0</v>
      </c>
      <c r="K1776" s="28">
        <f t="shared" si="111"/>
        <v>0</v>
      </c>
      <c r="L1776" s="21" t="str">
        <f>UPPER(VLOOKUP(D1776,MasterSheet!H:U,14,))</f>
        <v>BIOLEGEND</v>
      </c>
    </row>
    <row r="1777" spans="1:12" x14ac:dyDescent="0.25">
      <c r="A1777" s="21" t="str">
        <f t="shared" si="108"/>
        <v>BIOLEGEND</v>
      </c>
      <c r="B1777" s="21" t="str">
        <v>EED117806</v>
      </c>
      <c r="C1777" s="30">
        <v>45875</v>
      </c>
      <c r="D1777" s="21">
        <v>302212</v>
      </c>
      <c r="E1777" s="21">
        <f>_xlfn.XLOOKUP(D1777,MasterSheet!H:H,MasterSheet!F:F)</f>
        <v>6468</v>
      </c>
      <c r="F1777" s="22">
        <f>SUMIFS(MasterSheet!J:J, MasterSheet!B:B, B1777, MasterSheet!D:D, C1777, MasterSheet!H:H, D1777)</f>
        <v>5</v>
      </c>
      <c r="G1777" s="22">
        <f t="shared" si="109"/>
        <v>32340</v>
      </c>
      <c r="H1777" s="26">
        <f>SUMIFS(MasterSheet!K:K, MasterSheet!B:B, B1777, MasterSheet!D:D, C1777, MasterSheet!H:H, D1777)</f>
        <v>5</v>
      </c>
      <c r="I1777" s="26">
        <f t="shared" si="110"/>
        <v>32340</v>
      </c>
      <c r="J1777" s="28">
        <f>SUMIFS(MasterSheet!L:L, MasterSheet!B:B, B1777, MasterSheet!D:D, C1777, MasterSheet!H:H, D1777)</f>
        <v>0</v>
      </c>
      <c r="K1777" s="28">
        <f t="shared" si="111"/>
        <v>0</v>
      </c>
      <c r="L1777" s="21" t="str">
        <f>UPPER(VLOOKUP(D1777,MasterSheet!H:U,14,))</f>
        <v>BIOLEGEND</v>
      </c>
    </row>
    <row r="1778" spans="1:12" x14ac:dyDescent="0.25">
      <c r="A1778" s="21" t="str">
        <f t="shared" si="108"/>
        <v>BIOLEGEND</v>
      </c>
      <c r="B1778" s="21" t="str">
        <v>EED117806</v>
      </c>
      <c r="C1778" s="30">
        <v>45875</v>
      </c>
      <c r="D1778" s="21">
        <v>301833</v>
      </c>
      <c r="E1778" s="21">
        <f>_xlfn.XLOOKUP(D1778,MasterSheet!H:H,MasterSheet!F:F)</f>
        <v>15642</v>
      </c>
      <c r="F1778" s="22">
        <f>SUMIFS(MasterSheet!J:J, MasterSheet!B:B, B1778, MasterSheet!D:D, C1778, MasterSheet!H:H, D1778)</f>
        <v>2</v>
      </c>
      <c r="G1778" s="22">
        <f t="shared" si="109"/>
        <v>31284</v>
      </c>
      <c r="H1778" s="26">
        <f>SUMIFS(MasterSheet!K:K, MasterSheet!B:B, B1778, MasterSheet!D:D, C1778, MasterSheet!H:H, D1778)</f>
        <v>2</v>
      </c>
      <c r="I1778" s="26">
        <f t="shared" si="110"/>
        <v>31284</v>
      </c>
      <c r="J1778" s="28">
        <f>SUMIFS(MasterSheet!L:L, MasterSheet!B:B, B1778, MasterSheet!D:D, C1778, MasterSheet!H:H, D1778)</f>
        <v>0</v>
      </c>
      <c r="K1778" s="28">
        <f t="shared" si="111"/>
        <v>0</v>
      </c>
      <c r="L1778" s="21" t="str">
        <f>UPPER(VLOOKUP(D1778,MasterSheet!H:U,14,))</f>
        <v>BIOLEGEND</v>
      </c>
    </row>
    <row r="1779" spans="1:12" x14ac:dyDescent="0.25">
      <c r="A1779" s="21" t="str">
        <f t="shared" si="108"/>
        <v>BIOLEGEND</v>
      </c>
      <c r="B1779" s="21" t="str">
        <v>EED117806</v>
      </c>
      <c r="C1779" s="30">
        <v>45875</v>
      </c>
      <c r="D1779" s="21">
        <v>302610</v>
      </c>
      <c r="E1779" s="21">
        <f>_xlfn.XLOOKUP(D1779,MasterSheet!H:H,MasterSheet!F:F)</f>
        <v>6292</v>
      </c>
      <c r="F1779" s="22">
        <f>SUMIFS(MasterSheet!J:J, MasterSheet!B:B, B1779, MasterSheet!D:D, C1779, MasterSheet!H:H, D1779)</f>
        <v>1</v>
      </c>
      <c r="G1779" s="22">
        <f t="shared" si="109"/>
        <v>6292</v>
      </c>
      <c r="H1779" s="26">
        <f>SUMIFS(MasterSheet!K:K, MasterSheet!B:B, B1779, MasterSheet!D:D, C1779, MasterSheet!H:H, D1779)</f>
        <v>1</v>
      </c>
      <c r="I1779" s="26">
        <f t="shared" si="110"/>
        <v>6292</v>
      </c>
      <c r="J1779" s="28">
        <f>SUMIFS(MasterSheet!L:L, MasterSheet!B:B, B1779, MasterSheet!D:D, C1779, MasterSheet!H:H, D1779)</f>
        <v>0</v>
      </c>
      <c r="K1779" s="28">
        <f t="shared" si="111"/>
        <v>0</v>
      </c>
      <c r="L1779" s="21" t="str">
        <f>UPPER(VLOOKUP(D1779,MasterSheet!H:U,14,))</f>
        <v>BIOLEGEND</v>
      </c>
    </row>
    <row r="1780" spans="1:12" x14ac:dyDescent="0.25">
      <c r="A1780" s="21" t="str">
        <f t="shared" si="108"/>
        <v>BIOLEGEND</v>
      </c>
      <c r="B1780" s="21" t="str">
        <v>EED117806</v>
      </c>
      <c r="C1780" s="30">
        <v>45875</v>
      </c>
      <c r="D1780" s="21">
        <v>302934</v>
      </c>
      <c r="E1780" s="21">
        <f>_xlfn.XLOOKUP(D1780,MasterSheet!H:H,MasterSheet!F:F)</f>
        <v>7867.2000000000007</v>
      </c>
      <c r="F1780" s="22">
        <f>SUMIFS(MasterSheet!J:J, MasterSheet!B:B, B1780, MasterSheet!D:D, C1780, MasterSheet!H:H, D1780)</f>
        <v>1</v>
      </c>
      <c r="G1780" s="22">
        <f t="shared" si="109"/>
        <v>7867.2000000000007</v>
      </c>
      <c r="H1780" s="26">
        <f>SUMIFS(MasterSheet!K:K, MasterSheet!B:B, B1780, MasterSheet!D:D, C1780, MasterSheet!H:H, D1780)</f>
        <v>1</v>
      </c>
      <c r="I1780" s="26">
        <f t="shared" si="110"/>
        <v>7867.2000000000007</v>
      </c>
      <c r="J1780" s="28">
        <f>SUMIFS(MasterSheet!L:L, MasterSheet!B:B, B1780, MasterSheet!D:D, C1780, MasterSheet!H:H, D1780)</f>
        <v>0</v>
      </c>
      <c r="K1780" s="28">
        <f t="shared" si="111"/>
        <v>0</v>
      </c>
      <c r="L1780" s="21" t="str">
        <f>UPPER(VLOOKUP(D1780,MasterSheet!H:U,14,))</f>
        <v>BIOLEGEND</v>
      </c>
    </row>
    <row r="1781" spans="1:12" x14ac:dyDescent="0.25">
      <c r="A1781" s="21" t="str">
        <f t="shared" si="108"/>
        <v>BIOLEGEND</v>
      </c>
      <c r="B1781" s="21" t="str">
        <v>EED117806</v>
      </c>
      <c r="C1781" s="30">
        <v>45875</v>
      </c>
      <c r="D1781" s="21">
        <v>303504</v>
      </c>
      <c r="E1781" s="21">
        <f>_xlfn.XLOOKUP(D1781,MasterSheet!H:H,MasterSheet!F:F)</f>
        <v>5420.8</v>
      </c>
      <c r="F1781" s="22">
        <f>SUMIFS(MasterSheet!J:J, MasterSheet!B:B, B1781, MasterSheet!D:D, C1781, MasterSheet!H:H, D1781)</f>
        <v>1</v>
      </c>
      <c r="G1781" s="22">
        <f t="shared" si="109"/>
        <v>5420.8</v>
      </c>
      <c r="H1781" s="26">
        <f>SUMIFS(MasterSheet!K:K, MasterSheet!B:B, B1781, MasterSheet!D:D, C1781, MasterSheet!H:H, D1781)</f>
        <v>1</v>
      </c>
      <c r="I1781" s="26">
        <f t="shared" si="110"/>
        <v>5420.8</v>
      </c>
      <c r="J1781" s="28">
        <f>SUMIFS(MasterSheet!L:L, MasterSheet!B:B, B1781, MasterSheet!D:D, C1781, MasterSheet!H:H, D1781)</f>
        <v>0</v>
      </c>
      <c r="K1781" s="28">
        <f t="shared" si="111"/>
        <v>0</v>
      </c>
      <c r="L1781" s="21" t="str">
        <f>UPPER(VLOOKUP(D1781,MasterSheet!H:U,14,))</f>
        <v>BIOLEGEND</v>
      </c>
    </row>
    <row r="1782" spans="1:12" x14ac:dyDescent="0.25">
      <c r="A1782" s="21" t="str">
        <f t="shared" si="108"/>
        <v>BIOLEGEND</v>
      </c>
      <c r="B1782" s="21" t="str">
        <v>EED117806</v>
      </c>
      <c r="C1782" s="30">
        <v>45875</v>
      </c>
      <c r="D1782" s="21">
        <v>302339</v>
      </c>
      <c r="E1782" s="21">
        <f>_xlfn.XLOOKUP(D1782,MasterSheet!H:H,MasterSheet!F:F)</f>
        <v>12012</v>
      </c>
      <c r="F1782" s="22">
        <f>SUMIFS(MasterSheet!J:J, MasterSheet!B:B, B1782, MasterSheet!D:D, C1782, MasterSheet!H:H, D1782)</f>
        <v>1</v>
      </c>
      <c r="G1782" s="22">
        <f t="shared" si="109"/>
        <v>12012</v>
      </c>
      <c r="H1782" s="26">
        <f>SUMIFS(MasterSheet!K:K, MasterSheet!B:B, B1782, MasterSheet!D:D, C1782, MasterSheet!H:H, D1782)</f>
        <v>1</v>
      </c>
      <c r="I1782" s="26">
        <f t="shared" si="110"/>
        <v>12012</v>
      </c>
      <c r="J1782" s="28">
        <f>SUMIFS(MasterSheet!L:L, MasterSheet!B:B, B1782, MasterSheet!D:D, C1782, MasterSheet!H:H, D1782)</f>
        <v>0</v>
      </c>
      <c r="K1782" s="28">
        <f t="shared" si="111"/>
        <v>0</v>
      </c>
      <c r="L1782" s="21" t="str">
        <f>UPPER(VLOOKUP(D1782,MasterSheet!H:U,14,))</f>
        <v>BIOLEGEND</v>
      </c>
    </row>
    <row r="1783" spans="1:12" x14ac:dyDescent="0.25">
      <c r="A1783" s="21" t="str">
        <f t="shared" si="108"/>
        <v>BIOLEGEND</v>
      </c>
      <c r="B1783" s="21" t="str">
        <v>EED117806</v>
      </c>
      <c r="C1783" s="30">
        <v>45875</v>
      </c>
      <c r="D1783" s="21">
        <v>304118</v>
      </c>
      <c r="E1783" s="21">
        <f>_xlfn.XLOOKUP(D1783,MasterSheet!H:H,MasterSheet!F:F)</f>
        <v>16324</v>
      </c>
      <c r="F1783" s="22">
        <f>SUMIFS(MasterSheet!J:J, MasterSheet!B:B, B1783, MasterSheet!D:D, C1783, MasterSheet!H:H, D1783)</f>
        <v>1</v>
      </c>
      <c r="G1783" s="22">
        <f t="shared" si="109"/>
        <v>16324</v>
      </c>
      <c r="H1783" s="26">
        <f>SUMIFS(MasterSheet!K:K, MasterSheet!B:B, B1783, MasterSheet!D:D, C1783, MasterSheet!H:H, D1783)</f>
        <v>1</v>
      </c>
      <c r="I1783" s="26">
        <f t="shared" si="110"/>
        <v>16324</v>
      </c>
      <c r="J1783" s="28">
        <f>SUMIFS(MasterSheet!L:L, MasterSheet!B:B, B1783, MasterSheet!D:D, C1783, MasterSheet!H:H, D1783)</f>
        <v>0</v>
      </c>
      <c r="K1783" s="28">
        <f t="shared" si="111"/>
        <v>0</v>
      </c>
      <c r="L1783" s="21" t="str">
        <f>UPPER(VLOOKUP(D1783,MasterSheet!H:U,14,))</f>
        <v>BIOLEGEND</v>
      </c>
    </row>
    <row r="1784" spans="1:12" x14ac:dyDescent="0.25">
      <c r="A1784" s="21" t="str">
        <f t="shared" si="108"/>
        <v>BIOLEGEND</v>
      </c>
      <c r="B1784" s="21" t="str">
        <v>EED117806</v>
      </c>
      <c r="C1784" s="30">
        <v>45875</v>
      </c>
      <c r="D1784" s="21">
        <v>304825</v>
      </c>
      <c r="E1784" s="21">
        <f>_xlfn.XLOOKUP(D1784,MasterSheet!H:H,MasterSheet!F:F)</f>
        <v>7638.4</v>
      </c>
      <c r="F1784" s="22">
        <f>SUMIFS(MasterSheet!J:J, MasterSheet!B:B, B1784, MasterSheet!D:D, C1784, MasterSheet!H:H, D1784)</f>
        <v>1</v>
      </c>
      <c r="G1784" s="22">
        <f t="shared" si="109"/>
        <v>7638.4</v>
      </c>
      <c r="H1784" s="26">
        <f>SUMIFS(MasterSheet!K:K, MasterSheet!B:B, B1784, MasterSheet!D:D, C1784, MasterSheet!H:H, D1784)</f>
        <v>1</v>
      </c>
      <c r="I1784" s="26">
        <f t="shared" si="110"/>
        <v>7638.4</v>
      </c>
      <c r="J1784" s="28">
        <f>SUMIFS(MasterSheet!L:L, MasterSheet!B:B, B1784, MasterSheet!D:D, C1784, MasterSheet!H:H, D1784)</f>
        <v>0</v>
      </c>
      <c r="K1784" s="28">
        <f t="shared" si="111"/>
        <v>0</v>
      </c>
      <c r="L1784" s="21" t="str">
        <f>UPPER(VLOOKUP(D1784,MasterSheet!H:U,14,))</f>
        <v>BIOLEGEND</v>
      </c>
    </row>
    <row r="1785" spans="1:12" x14ac:dyDescent="0.25">
      <c r="A1785" s="21" t="str">
        <f t="shared" si="108"/>
        <v>BIOLEGEND</v>
      </c>
      <c r="B1785" s="21" t="str">
        <v>EED117806</v>
      </c>
      <c r="C1785" s="30">
        <v>45875</v>
      </c>
      <c r="D1785" s="21">
        <v>304834</v>
      </c>
      <c r="E1785" s="21">
        <f>_xlfn.XLOOKUP(D1785,MasterSheet!H:H,MasterSheet!F:F)</f>
        <v>26796</v>
      </c>
      <c r="F1785" s="22">
        <f>SUMIFS(MasterSheet!J:J, MasterSheet!B:B, B1785, MasterSheet!D:D, C1785, MasterSheet!H:H, D1785)</f>
        <v>1</v>
      </c>
      <c r="G1785" s="22">
        <f t="shared" si="109"/>
        <v>26796</v>
      </c>
      <c r="H1785" s="26">
        <f>SUMIFS(MasterSheet!K:K, MasterSheet!B:B, B1785, MasterSheet!D:D, C1785, MasterSheet!H:H, D1785)</f>
        <v>1</v>
      </c>
      <c r="I1785" s="26">
        <f t="shared" si="110"/>
        <v>26796</v>
      </c>
      <c r="J1785" s="28">
        <f>SUMIFS(MasterSheet!L:L, MasterSheet!B:B, B1785, MasterSheet!D:D, C1785, MasterSheet!H:H, D1785)</f>
        <v>0</v>
      </c>
      <c r="K1785" s="28">
        <f t="shared" si="111"/>
        <v>0</v>
      </c>
      <c r="L1785" s="21" t="str">
        <f>UPPER(VLOOKUP(D1785,MasterSheet!H:U,14,))</f>
        <v>BIOLEGEND</v>
      </c>
    </row>
    <row r="1786" spans="1:12" x14ac:dyDescent="0.25">
      <c r="A1786" s="21" t="str">
        <f t="shared" si="108"/>
        <v>BIOLEGEND</v>
      </c>
      <c r="B1786" s="21" t="str">
        <v>EED117806</v>
      </c>
      <c r="C1786" s="30">
        <v>45875</v>
      </c>
      <c r="D1786" s="21">
        <v>305112</v>
      </c>
      <c r="E1786" s="21">
        <f>_xlfn.XLOOKUP(D1786,MasterSheet!H:H,MasterSheet!F:F)</f>
        <v>20636</v>
      </c>
      <c r="F1786" s="22">
        <f>SUMIFS(MasterSheet!J:J, MasterSheet!B:B, B1786, MasterSheet!D:D, C1786, MasterSheet!H:H, D1786)</f>
        <v>1</v>
      </c>
      <c r="G1786" s="22">
        <f t="shared" si="109"/>
        <v>20636</v>
      </c>
      <c r="H1786" s="26">
        <f>SUMIFS(MasterSheet!K:K, MasterSheet!B:B, B1786, MasterSheet!D:D, C1786, MasterSheet!H:H, D1786)</f>
        <v>1</v>
      </c>
      <c r="I1786" s="26">
        <f t="shared" si="110"/>
        <v>20636</v>
      </c>
      <c r="J1786" s="28">
        <f>SUMIFS(MasterSheet!L:L, MasterSheet!B:B, B1786, MasterSheet!D:D, C1786, MasterSheet!H:H, D1786)</f>
        <v>0</v>
      </c>
      <c r="K1786" s="28">
        <f t="shared" si="111"/>
        <v>0</v>
      </c>
      <c r="L1786" s="21" t="str">
        <f>UPPER(VLOOKUP(D1786,MasterSheet!H:U,14,))</f>
        <v>BIOLEGEND</v>
      </c>
    </row>
    <row r="1787" spans="1:12" x14ac:dyDescent="0.25">
      <c r="A1787" s="21" t="str">
        <f t="shared" si="108"/>
        <v>BIOLEGEND</v>
      </c>
      <c r="B1787" s="21" t="str">
        <v>EED117806</v>
      </c>
      <c r="C1787" s="30">
        <v>45875</v>
      </c>
      <c r="D1787" s="21">
        <v>305627</v>
      </c>
      <c r="E1787" s="21">
        <f>_xlfn.XLOOKUP(D1787,MasterSheet!H:H,MasterSheet!F:F)</f>
        <v>14190</v>
      </c>
      <c r="F1787" s="22">
        <f>SUMIFS(MasterSheet!J:J, MasterSheet!B:B, B1787, MasterSheet!D:D, C1787, MasterSheet!H:H, D1787)</f>
        <v>1</v>
      </c>
      <c r="G1787" s="22">
        <f t="shared" si="109"/>
        <v>14190</v>
      </c>
      <c r="H1787" s="26">
        <f>SUMIFS(MasterSheet!K:K, MasterSheet!B:B, B1787, MasterSheet!D:D, C1787, MasterSheet!H:H, D1787)</f>
        <v>1</v>
      </c>
      <c r="I1787" s="26">
        <f t="shared" si="110"/>
        <v>14190</v>
      </c>
      <c r="J1787" s="28">
        <f>SUMIFS(MasterSheet!L:L, MasterSheet!B:B, B1787, MasterSheet!D:D, C1787, MasterSheet!H:H, D1787)</f>
        <v>0</v>
      </c>
      <c r="K1787" s="28">
        <f t="shared" si="111"/>
        <v>0</v>
      </c>
      <c r="L1787" s="21" t="str">
        <f>UPPER(VLOOKUP(D1787,MasterSheet!H:U,14,))</f>
        <v>BIOLEGEND</v>
      </c>
    </row>
    <row r="1788" spans="1:12" x14ac:dyDescent="0.25">
      <c r="A1788" s="21" t="str">
        <f t="shared" si="108"/>
        <v>BIOLEGEND</v>
      </c>
      <c r="B1788" s="21" t="str">
        <v>EED117806</v>
      </c>
      <c r="C1788" s="30">
        <v>45875</v>
      </c>
      <c r="D1788" s="21">
        <v>306026</v>
      </c>
      <c r="E1788" s="21">
        <f>_xlfn.XLOOKUP(D1788,MasterSheet!H:H,MasterSheet!F:F)</f>
        <v>29436</v>
      </c>
      <c r="F1788" s="22">
        <f>SUMIFS(MasterSheet!J:J, MasterSheet!B:B, B1788, MasterSheet!D:D, C1788, MasterSheet!H:H, D1788)</f>
        <v>5</v>
      </c>
      <c r="G1788" s="22">
        <f t="shared" si="109"/>
        <v>147180</v>
      </c>
      <c r="H1788" s="26">
        <f>SUMIFS(MasterSheet!K:K, MasterSheet!B:B, B1788, MasterSheet!D:D, C1788, MasterSheet!H:H, D1788)</f>
        <v>5</v>
      </c>
      <c r="I1788" s="26">
        <f t="shared" si="110"/>
        <v>147180</v>
      </c>
      <c r="J1788" s="28">
        <f>SUMIFS(MasterSheet!L:L, MasterSheet!B:B, B1788, MasterSheet!D:D, C1788, MasterSheet!H:H, D1788)</f>
        <v>0</v>
      </c>
      <c r="K1788" s="28">
        <f t="shared" si="111"/>
        <v>0</v>
      </c>
      <c r="L1788" s="21" t="str">
        <f>UPPER(VLOOKUP(D1788,MasterSheet!H:U,14,))</f>
        <v>BIOLEGEND</v>
      </c>
    </row>
    <row r="1789" spans="1:12" x14ac:dyDescent="0.25">
      <c r="A1789" s="21" t="str">
        <f t="shared" si="108"/>
        <v>BIOLEGEND</v>
      </c>
      <c r="B1789" s="21" t="str">
        <v>EED117806</v>
      </c>
      <c r="C1789" s="30">
        <v>45875</v>
      </c>
      <c r="D1789" s="21">
        <v>313404</v>
      </c>
      <c r="E1789" s="21">
        <f>_xlfn.XLOOKUP(D1789,MasterSheet!H:H,MasterSheet!F:F)</f>
        <v>15769.599999999999</v>
      </c>
      <c r="F1789" s="22">
        <f>SUMIFS(MasterSheet!J:J, MasterSheet!B:B, B1789, MasterSheet!D:D, C1789, MasterSheet!H:H, D1789)</f>
        <v>1</v>
      </c>
      <c r="G1789" s="22">
        <f t="shared" si="109"/>
        <v>15769.599999999999</v>
      </c>
      <c r="H1789" s="26">
        <f>SUMIFS(MasterSheet!K:K, MasterSheet!B:B, B1789, MasterSheet!D:D, C1789, MasterSheet!H:H, D1789)</f>
        <v>1</v>
      </c>
      <c r="I1789" s="26">
        <f t="shared" si="110"/>
        <v>15769.599999999999</v>
      </c>
      <c r="J1789" s="28">
        <f>SUMIFS(MasterSheet!L:L, MasterSheet!B:B, B1789, MasterSheet!D:D, C1789, MasterSheet!H:H, D1789)</f>
        <v>0</v>
      </c>
      <c r="K1789" s="28">
        <f t="shared" si="111"/>
        <v>0</v>
      </c>
      <c r="L1789" s="21" t="str">
        <f>UPPER(VLOOKUP(D1789,MasterSheet!H:U,14,))</f>
        <v>BIOLEGEND</v>
      </c>
    </row>
    <row r="1790" spans="1:12" x14ac:dyDescent="0.25">
      <c r="A1790" s="21" t="str">
        <f t="shared" si="108"/>
        <v>BIOLEGEND</v>
      </c>
      <c r="B1790" s="21" t="str">
        <v>EED117806</v>
      </c>
      <c r="C1790" s="30">
        <v>45875</v>
      </c>
      <c r="D1790" s="21">
        <v>313519</v>
      </c>
      <c r="E1790" s="21">
        <f>_xlfn.XLOOKUP(D1790,MasterSheet!H:H,MasterSheet!F:F)</f>
        <v>6529.6</v>
      </c>
      <c r="F1790" s="22">
        <f>SUMIFS(MasterSheet!J:J, MasterSheet!B:B, B1790, MasterSheet!D:D, C1790, MasterSheet!H:H, D1790)</f>
        <v>2</v>
      </c>
      <c r="G1790" s="22">
        <f t="shared" si="109"/>
        <v>13059.2</v>
      </c>
      <c r="H1790" s="26">
        <f>SUMIFS(MasterSheet!K:K, MasterSheet!B:B, B1790, MasterSheet!D:D, C1790, MasterSheet!H:H, D1790)</f>
        <v>2</v>
      </c>
      <c r="I1790" s="26">
        <f t="shared" si="110"/>
        <v>13059.2</v>
      </c>
      <c r="J1790" s="28">
        <f>SUMIFS(MasterSheet!L:L, MasterSheet!B:B, B1790, MasterSheet!D:D, C1790, MasterSheet!H:H, D1790)</f>
        <v>0</v>
      </c>
      <c r="K1790" s="28">
        <f t="shared" si="111"/>
        <v>0</v>
      </c>
      <c r="L1790" s="21" t="str">
        <f>UPPER(VLOOKUP(D1790,MasterSheet!H:U,14,))</f>
        <v>BIOLEGEND</v>
      </c>
    </row>
    <row r="1791" spans="1:12" x14ac:dyDescent="0.25">
      <c r="A1791" s="21" t="str">
        <f t="shared" si="108"/>
        <v>BIOLEGEND</v>
      </c>
      <c r="B1791" s="21" t="str">
        <v>EED117806</v>
      </c>
      <c r="C1791" s="30">
        <v>45875</v>
      </c>
      <c r="D1791" s="21">
        <v>313612</v>
      </c>
      <c r="E1791" s="21">
        <f>_xlfn.XLOOKUP(D1791,MasterSheet!H:H,MasterSheet!F:F)</f>
        <v>13305.599999999999</v>
      </c>
      <c r="F1791" s="22">
        <f>SUMIFS(MasterSheet!J:J, MasterSheet!B:B, B1791, MasterSheet!D:D, C1791, MasterSheet!H:H, D1791)</f>
        <v>1</v>
      </c>
      <c r="G1791" s="22">
        <f t="shared" si="109"/>
        <v>13305.599999999999</v>
      </c>
      <c r="H1791" s="26">
        <f>SUMIFS(MasterSheet!K:K, MasterSheet!B:B, B1791, MasterSheet!D:D, C1791, MasterSheet!H:H, D1791)</f>
        <v>1</v>
      </c>
      <c r="I1791" s="26">
        <f t="shared" si="110"/>
        <v>13305.599999999999</v>
      </c>
      <c r="J1791" s="28">
        <f>SUMIFS(MasterSheet!L:L, MasterSheet!B:B, B1791, MasterSheet!D:D, C1791, MasterSheet!H:H, D1791)</f>
        <v>0</v>
      </c>
      <c r="K1791" s="28">
        <f t="shared" si="111"/>
        <v>0</v>
      </c>
      <c r="L1791" s="21" t="str">
        <f>UPPER(VLOOKUP(D1791,MasterSheet!H:U,14,))</f>
        <v>BIOLEGEND</v>
      </c>
    </row>
    <row r="1792" spans="1:12" x14ac:dyDescent="0.25">
      <c r="A1792" s="21" t="str">
        <f t="shared" si="108"/>
        <v>BIOLEGEND</v>
      </c>
      <c r="B1792" s="21" t="str">
        <v>EED117806</v>
      </c>
      <c r="C1792" s="30">
        <v>45875</v>
      </c>
      <c r="D1792" s="21">
        <v>314512</v>
      </c>
      <c r="E1792" s="21">
        <f>_xlfn.XLOOKUP(D1792,MasterSheet!H:H,MasterSheet!F:F)</f>
        <v>20169.599999999999</v>
      </c>
      <c r="F1792" s="22">
        <f>SUMIFS(MasterSheet!J:J, MasterSheet!B:B, B1792, MasterSheet!D:D, C1792, MasterSheet!H:H, D1792)</f>
        <v>1</v>
      </c>
      <c r="G1792" s="22">
        <f t="shared" si="109"/>
        <v>20169.599999999999</v>
      </c>
      <c r="H1792" s="26">
        <f>SUMIFS(MasterSheet!K:K, MasterSheet!B:B, B1792, MasterSheet!D:D, C1792, MasterSheet!H:H, D1792)</f>
        <v>1</v>
      </c>
      <c r="I1792" s="26">
        <f t="shared" si="110"/>
        <v>20169.599999999999</v>
      </c>
      <c r="J1792" s="28">
        <f>SUMIFS(MasterSheet!L:L, MasterSheet!B:B, B1792, MasterSheet!D:D, C1792, MasterSheet!H:H, D1792)</f>
        <v>0</v>
      </c>
      <c r="K1792" s="28">
        <f t="shared" si="111"/>
        <v>0</v>
      </c>
      <c r="L1792" s="21" t="str">
        <f>UPPER(VLOOKUP(D1792,MasterSheet!H:U,14,))</f>
        <v>BIOLEGEND</v>
      </c>
    </row>
    <row r="1793" spans="1:12" x14ac:dyDescent="0.25">
      <c r="A1793" s="21" t="str">
        <f t="shared" si="108"/>
        <v>BIOLEGEND</v>
      </c>
      <c r="B1793" s="21" t="str">
        <v>EED117806</v>
      </c>
      <c r="C1793" s="30">
        <v>45875</v>
      </c>
      <c r="D1793" s="21">
        <v>314520</v>
      </c>
      <c r="E1793" s="21">
        <f>_xlfn.XLOOKUP(D1793,MasterSheet!H:H,MasterSheet!F:F)</f>
        <v>18321.599999999999</v>
      </c>
      <c r="F1793" s="22">
        <f>SUMIFS(MasterSheet!J:J, MasterSheet!B:B, B1793, MasterSheet!D:D, C1793, MasterSheet!H:H, D1793)</f>
        <v>1</v>
      </c>
      <c r="G1793" s="22">
        <f t="shared" si="109"/>
        <v>18321.599999999999</v>
      </c>
      <c r="H1793" s="26">
        <f>SUMIFS(MasterSheet!K:K, MasterSheet!B:B, B1793, MasterSheet!D:D, C1793, MasterSheet!H:H, D1793)</f>
        <v>1</v>
      </c>
      <c r="I1793" s="26">
        <f t="shared" si="110"/>
        <v>18321.599999999999</v>
      </c>
      <c r="J1793" s="28">
        <f>SUMIFS(MasterSheet!L:L, MasterSheet!B:B, B1793, MasterSheet!D:D, C1793, MasterSheet!H:H, D1793)</f>
        <v>0</v>
      </c>
      <c r="K1793" s="28">
        <f t="shared" si="111"/>
        <v>0</v>
      </c>
      <c r="L1793" s="21" t="str">
        <f>UPPER(VLOOKUP(D1793,MasterSheet!H:U,14,))</f>
        <v>BIOLEGEND</v>
      </c>
    </row>
    <row r="1794" spans="1:12" x14ac:dyDescent="0.25">
      <c r="A1794" s="21" t="str">
        <f t="shared" ref="A1794:A1857" si="112">L1794</f>
        <v>BIOLEGEND</v>
      </c>
      <c r="B1794" s="21" t="str">
        <v>EED117806</v>
      </c>
      <c r="C1794" s="30">
        <v>45875</v>
      </c>
      <c r="D1794" s="21">
        <v>315810</v>
      </c>
      <c r="E1794" s="21">
        <f>_xlfn.XLOOKUP(D1794,MasterSheet!H:H,MasterSheet!F:F)</f>
        <v>22792</v>
      </c>
      <c r="F1794" s="22">
        <f>SUMIFS(MasterSheet!J:J, MasterSheet!B:B, B1794, MasterSheet!D:D, C1794, MasterSheet!H:H, D1794)</f>
        <v>1</v>
      </c>
      <c r="G1794" s="22">
        <f t="shared" si="109"/>
        <v>22792</v>
      </c>
      <c r="H1794" s="26">
        <f>SUMIFS(MasterSheet!K:K, MasterSheet!B:B, B1794, MasterSheet!D:D, C1794, MasterSheet!H:H, D1794)</f>
        <v>1</v>
      </c>
      <c r="I1794" s="26">
        <f t="shared" si="110"/>
        <v>22792</v>
      </c>
      <c r="J1794" s="28">
        <f>SUMIFS(MasterSheet!L:L, MasterSheet!B:B, B1794, MasterSheet!D:D, C1794, MasterSheet!H:H, D1794)</f>
        <v>0</v>
      </c>
      <c r="K1794" s="28">
        <f t="shared" si="111"/>
        <v>0</v>
      </c>
      <c r="L1794" s="21" t="str">
        <f>UPPER(VLOOKUP(D1794,MasterSheet!H:U,14,))</f>
        <v>BIOLEGEND</v>
      </c>
    </row>
    <row r="1795" spans="1:12" x14ac:dyDescent="0.25">
      <c r="A1795" s="21" t="str">
        <f t="shared" si="112"/>
        <v>BIOLEGEND</v>
      </c>
      <c r="B1795" s="21" t="str">
        <v>EED117806</v>
      </c>
      <c r="C1795" s="30">
        <v>45875</v>
      </c>
      <c r="D1795" s="21">
        <v>320207</v>
      </c>
      <c r="E1795" s="21">
        <f>_xlfn.XLOOKUP(D1795,MasterSheet!H:H,MasterSheet!F:F)</f>
        <v>11272.8</v>
      </c>
      <c r="F1795" s="22">
        <f>SUMIFS(MasterSheet!J:J, MasterSheet!B:B, B1795, MasterSheet!D:D, C1795, MasterSheet!H:H, D1795)</f>
        <v>1</v>
      </c>
      <c r="G1795" s="22">
        <f t="shared" ref="G1795:G1858" si="113">F1795*E1795</f>
        <v>11272.8</v>
      </c>
      <c r="H1795" s="26">
        <f>SUMIFS(MasterSheet!K:K, MasterSheet!B:B, B1795, MasterSheet!D:D, C1795, MasterSheet!H:H, D1795)</f>
        <v>1</v>
      </c>
      <c r="I1795" s="26">
        <f t="shared" ref="I1795:I1858" si="114">H1795*E1795</f>
        <v>11272.8</v>
      </c>
      <c r="J1795" s="28">
        <f>SUMIFS(MasterSheet!L:L, MasterSheet!B:B, B1795, MasterSheet!D:D, C1795, MasterSheet!H:H, D1795)</f>
        <v>0</v>
      </c>
      <c r="K1795" s="28">
        <f t="shared" ref="K1795:K1858" si="115">J1795*E1795</f>
        <v>0</v>
      </c>
      <c r="L1795" s="21" t="str">
        <f>UPPER(VLOOKUP(D1795,MasterSheet!H:U,14,))</f>
        <v>BIOLEGEND</v>
      </c>
    </row>
    <row r="1796" spans="1:12" x14ac:dyDescent="0.25">
      <c r="A1796" s="21" t="str">
        <f t="shared" si="112"/>
        <v>BIOLEGEND</v>
      </c>
      <c r="B1796" s="21" t="str">
        <v>EED117806</v>
      </c>
      <c r="C1796" s="30">
        <v>45875</v>
      </c>
      <c r="D1796" s="21">
        <v>320208</v>
      </c>
      <c r="E1796" s="21">
        <f>_xlfn.XLOOKUP(D1796,MasterSheet!H:H,MasterSheet!F:F)</f>
        <v>23223.199999999997</v>
      </c>
      <c r="F1796" s="22">
        <f>SUMIFS(MasterSheet!J:J, MasterSheet!B:B, B1796, MasterSheet!D:D, C1796, MasterSheet!H:H, D1796)</f>
        <v>1</v>
      </c>
      <c r="G1796" s="22">
        <f t="shared" si="113"/>
        <v>23223.199999999997</v>
      </c>
      <c r="H1796" s="26">
        <f>SUMIFS(MasterSheet!K:K, MasterSheet!B:B, B1796, MasterSheet!D:D, C1796, MasterSheet!H:H, D1796)</f>
        <v>1</v>
      </c>
      <c r="I1796" s="26">
        <f t="shared" si="114"/>
        <v>23223.199999999997</v>
      </c>
      <c r="J1796" s="28">
        <f>SUMIFS(MasterSheet!L:L, MasterSheet!B:B, B1796, MasterSheet!D:D, C1796, MasterSheet!H:H, D1796)</f>
        <v>0</v>
      </c>
      <c r="K1796" s="28">
        <f t="shared" si="115"/>
        <v>0</v>
      </c>
      <c r="L1796" s="21" t="str">
        <f>UPPER(VLOOKUP(D1796,MasterSheet!H:U,14,))</f>
        <v>BIOLEGEND</v>
      </c>
    </row>
    <row r="1797" spans="1:12" x14ac:dyDescent="0.25">
      <c r="A1797" s="21" t="str">
        <f t="shared" si="112"/>
        <v>BIOLEGEND</v>
      </c>
      <c r="B1797" s="21" t="str">
        <v>EED117806</v>
      </c>
      <c r="C1797" s="30">
        <v>45875</v>
      </c>
      <c r="D1797" s="21">
        <v>328114</v>
      </c>
      <c r="E1797" s="21">
        <f>_xlfn.XLOOKUP(D1797,MasterSheet!H:H,MasterSheet!F:F)</f>
        <v>19342.400000000001</v>
      </c>
      <c r="F1797" s="22">
        <f>SUMIFS(MasterSheet!J:J, MasterSheet!B:B, B1797, MasterSheet!D:D, C1797, MasterSheet!H:H, D1797)</f>
        <v>1</v>
      </c>
      <c r="G1797" s="22">
        <f t="shared" si="113"/>
        <v>19342.400000000001</v>
      </c>
      <c r="H1797" s="26">
        <f>SUMIFS(MasterSheet!K:K, MasterSheet!B:B, B1797, MasterSheet!D:D, C1797, MasterSheet!H:H, D1797)</f>
        <v>1</v>
      </c>
      <c r="I1797" s="26">
        <f t="shared" si="114"/>
        <v>19342.400000000001</v>
      </c>
      <c r="J1797" s="28">
        <f>SUMIFS(MasterSheet!L:L, MasterSheet!B:B, B1797, MasterSheet!D:D, C1797, MasterSheet!H:H, D1797)</f>
        <v>0</v>
      </c>
      <c r="K1797" s="28">
        <f t="shared" si="115"/>
        <v>0</v>
      </c>
      <c r="L1797" s="21" t="str">
        <f>UPPER(VLOOKUP(D1797,MasterSheet!H:U,14,))</f>
        <v>BIOLEGEND</v>
      </c>
    </row>
    <row r="1798" spans="1:12" x14ac:dyDescent="0.25">
      <c r="A1798" s="21" t="str">
        <f t="shared" si="112"/>
        <v>BIOLEGEND</v>
      </c>
      <c r="B1798" s="21" t="str">
        <v>EED117806</v>
      </c>
      <c r="C1798" s="30">
        <v>45875</v>
      </c>
      <c r="D1798" s="21">
        <v>329915</v>
      </c>
      <c r="E1798" s="21">
        <f>_xlfn.XLOOKUP(D1798,MasterSheet!H:H,MasterSheet!F:F)</f>
        <v>9424.7999999999993</v>
      </c>
      <c r="F1798" s="22">
        <f>SUMIFS(MasterSheet!J:J, MasterSheet!B:B, B1798, MasterSheet!D:D, C1798, MasterSheet!H:H, D1798)</f>
        <v>1</v>
      </c>
      <c r="G1798" s="22">
        <f t="shared" si="113"/>
        <v>9424.7999999999993</v>
      </c>
      <c r="H1798" s="26">
        <f>SUMIFS(MasterSheet!K:K, MasterSheet!B:B, B1798, MasterSheet!D:D, C1798, MasterSheet!H:H, D1798)</f>
        <v>1</v>
      </c>
      <c r="I1798" s="26">
        <f t="shared" si="114"/>
        <v>9424.7999999999993</v>
      </c>
      <c r="J1798" s="28">
        <f>SUMIFS(MasterSheet!L:L, MasterSheet!B:B, B1798, MasterSheet!D:D, C1798, MasterSheet!H:H, D1798)</f>
        <v>0</v>
      </c>
      <c r="K1798" s="28">
        <f t="shared" si="115"/>
        <v>0</v>
      </c>
      <c r="L1798" s="21" t="str">
        <f>UPPER(VLOOKUP(D1798,MasterSheet!H:U,14,))</f>
        <v>BIOLEGEND</v>
      </c>
    </row>
    <row r="1799" spans="1:12" x14ac:dyDescent="0.25">
      <c r="A1799" s="21" t="str">
        <f t="shared" si="112"/>
        <v>BIOLEGEND</v>
      </c>
      <c r="B1799" s="21" t="str">
        <v>EED117806</v>
      </c>
      <c r="C1799" s="30">
        <v>45875</v>
      </c>
      <c r="D1799" s="21">
        <v>333906</v>
      </c>
      <c r="E1799" s="21">
        <f>_xlfn.XLOOKUP(D1799,MasterSheet!H:H,MasterSheet!F:F)</f>
        <v>15769.599999999999</v>
      </c>
      <c r="F1799" s="22">
        <f>SUMIFS(MasterSheet!J:J, MasterSheet!B:B, B1799, MasterSheet!D:D, C1799, MasterSheet!H:H, D1799)</f>
        <v>1</v>
      </c>
      <c r="G1799" s="22">
        <f t="shared" si="113"/>
        <v>15769.599999999999</v>
      </c>
      <c r="H1799" s="26">
        <f>SUMIFS(MasterSheet!K:K, MasterSheet!B:B, B1799, MasterSheet!D:D, C1799, MasterSheet!H:H, D1799)</f>
        <v>1</v>
      </c>
      <c r="I1799" s="26">
        <f t="shared" si="114"/>
        <v>15769.599999999999</v>
      </c>
      <c r="J1799" s="28">
        <f>SUMIFS(MasterSheet!L:L, MasterSheet!B:B, B1799, MasterSheet!D:D, C1799, MasterSheet!H:H, D1799)</f>
        <v>0</v>
      </c>
      <c r="K1799" s="28">
        <f t="shared" si="115"/>
        <v>0</v>
      </c>
      <c r="L1799" s="21" t="str">
        <f>UPPER(VLOOKUP(D1799,MasterSheet!H:U,14,))</f>
        <v>BIOLEGEND</v>
      </c>
    </row>
    <row r="1800" spans="1:12" x14ac:dyDescent="0.25">
      <c r="A1800" s="21" t="str">
        <f t="shared" si="112"/>
        <v>BIOLEGEND</v>
      </c>
      <c r="B1800" s="21" t="str">
        <v>EED117806</v>
      </c>
      <c r="C1800" s="30">
        <v>45875</v>
      </c>
      <c r="D1800" s="21">
        <v>336718</v>
      </c>
      <c r="E1800" s="21">
        <f>_xlfn.XLOOKUP(D1800,MasterSheet!H:H,MasterSheet!F:F)</f>
        <v>25317.599999999999</v>
      </c>
      <c r="F1800" s="22">
        <f>SUMIFS(MasterSheet!J:J, MasterSheet!B:B, B1800, MasterSheet!D:D, C1800, MasterSheet!H:H, D1800)</f>
        <v>1</v>
      </c>
      <c r="G1800" s="22">
        <f t="shared" si="113"/>
        <v>25317.599999999999</v>
      </c>
      <c r="H1800" s="26">
        <f>SUMIFS(MasterSheet!K:K, MasterSheet!B:B, B1800, MasterSheet!D:D, C1800, MasterSheet!H:H, D1800)</f>
        <v>1</v>
      </c>
      <c r="I1800" s="26">
        <f t="shared" si="114"/>
        <v>25317.599999999999</v>
      </c>
      <c r="J1800" s="28">
        <f>SUMIFS(MasterSheet!L:L, MasterSheet!B:B, B1800, MasterSheet!D:D, C1800, MasterSheet!H:H, D1800)</f>
        <v>0</v>
      </c>
      <c r="K1800" s="28">
        <f t="shared" si="115"/>
        <v>0</v>
      </c>
      <c r="L1800" s="21" t="str">
        <f>UPPER(VLOOKUP(D1800,MasterSheet!H:U,14,))</f>
        <v>BIOLEGEND</v>
      </c>
    </row>
    <row r="1801" spans="1:12" x14ac:dyDescent="0.25">
      <c r="A1801" s="21" t="str">
        <f t="shared" si="112"/>
        <v>BIOLEGEND</v>
      </c>
      <c r="B1801" s="21" t="str">
        <v>EED117806</v>
      </c>
      <c r="C1801" s="30">
        <v>45875</v>
      </c>
      <c r="D1801" s="21">
        <v>303529</v>
      </c>
      <c r="E1801" s="21">
        <f>_xlfn.XLOOKUP(D1801,MasterSheet!H:H,MasterSheet!F:F)</f>
        <v>13464</v>
      </c>
      <c r="F1801" s="22">
        <f>SUMIFS(MasterSheet!J:J, MasterSheet!B:B, B1801, MasterSheet!D:D, C1801, MasterSheet!H:H, D1801)</f>
        <v>2</v>
      </c>
      <c r="G1801" s="22">
        <f t="shared" si="113"/>
        <v>26928</v>
      </c>
      <c r="H1801" s="26">
        <f>SUMIFS(MasterSheet!K:K, MasterSheet!B:B, B1801, MasterSheet!D:D, C1801, MasterSheet!H:H, D1801)</f>
        <v>2</v>
      </c>
      <c r="I1801" s="26">
        <f t="shared" si="114"/>
        <v>26928</v>
      </c>
      <c r="J1801" s="28">
        <f>SUMIFS(MasterSheet!L:L, MasterSheet!B:B, B1801, MasterSheet!D:D, C1801, MasterSheet!H:H, D1801)</f>
        <v>0</v>
      </c>
      <c r="K1801" s="28">
        <f t="shared" si="115"/>
        <v>0</v>
      </c>
      <c r="L1801" s="21" t="str">
        <f>UPPER(VLOOKUP(D1801,MasterSheet!H:U,14,))</f>
        <v>BIOLEGEND</v>
      </c>
    </row>
    <row r="1802" spans="1:12" x14ac:dyDescent="0.25">
      <c r="A1802" s="21" t="str">
        <f t="shared" si="112"/>
        <v>BIOLEGEND</v>
      </c>
      <c r="B1802" s="21" t="str">
        <v>EED117806</v>
      </c>
      <c r="C1802" s="30">
        <v>45875</v>
      </c>
      <c r="D1802" s="21">
        <v>345005</v>
      </c>
      <c r="E1802" s="21">
        <f>_xlfn.XLOOKUP(D1802,MasterSheet!H:H,MasterSheet!F:F)</f>
        <v>9424.7999999999993</v>
      </c>
      <c r="F1802" s="22">
        <f>SUMIFS(MasterSheet!J:J, MasterSheet!B:B, B1802, MasterSheet!D:D, C1802, MasterSheet!H:H, D1802)</f>
        <v>1</v>
      </c>
      <c r="G1802" s="22">
        <f t="shared" si="113"/>
        <v>9424.7999999999993</v>
      </c>
      <c r="H1802" s="26">
        <f>SUMIFS(MasterSheet!K:K, MasterSheet!B:B, B1802, MasterSheet!D:D, C1802, MasterSheet!H:H, D1802)</f>
        <v>1</v>
      </c>
      <c r="I1802" s="26">
        <f t="shared" si="114"/>
        <v>9424.7999999999993</v>
      </c>
      <c r="J1802" s="28">
        <f>SUMIFS(MasterSheet!L:L, MasterSheet!B:B, B1802, MasterSheet!D:D, C1802, MasterSheet!H:H, D1802)</f>
        <v>0</v>
      </c>
      <c r="K1802" s="28">
        <f t="shared" si="115"/>
        <v>0</v>
      </c>
      <c r="L1802" s="21" t="str">
        <f>UPPER(VLOOKUP(D1802,MasterSheet!H:U,14,))</f>
        <v>BIOLEGEND</v>
      </c>
    </row>
    <row r="1803" spans="1:12" x14ac:dyDescent="0.25">
      <c r="A1803" s="21" t="str">
        <f t="shared" si="112"/>
        <v>BIOLEGEND</v>
      </c>
      <c r="B1803" s="21" t="str">
        <v>EED117806</v>
      </c>
      <c r="C1803" s="30">
        <v>45875</v>
      </c>
      <c r="D1803" s="21">
        <v>345030</v>
      </c>
      <c r="E1803" s="21">
        <f>_xlfn.XLOOKUP(D1803,MasterSheet!H:H,MasterSheet!F:F)</f>
        <v>27984</v>
      </c>
      <c r="F1803" s="22">
        <f>SUMIFS(MasterSheet!J:J, MasterSheet!B:B, B1803, MasterSheet!D:D, C1803, MasterSheet!H:H, D1803)</f>
        <v>1</v>
      </c>
      <c r="G1803" s="22">
        <f t="shared" si="113"/>
        <v>27984</v>
      </c>
      <c r="H1803" s="26">
        <f>SUMIFS(MasterSheet!K:K, MasterSheet!B:B, B1803, MasterSheet!D:D, C1803, MasterSheet!H:H, D1803)</f>
        <v>1</v>
      </c>
      <c r="I1803" s="26">
        <f t="shared" si="114"/>
        <v>27984</v>
      </c>
      <c r="J1803" s="28">
        <f>SUMIFS(MasterSheet!L:L, MasterSheet!B:B, B1803, MasterSheet!D:D, C1803, MasterSheet!H:H, D1803)</f>
        <v>0</v>
      </c>
      <c r="K1803" s="28">
        <f t="shared" si="115"/>
        <v>0</v>
      </c>
      <c r="L1803" s="21" t="str">
        <f>UPPER(VLOOKUP(D1803,MasterSheet!H:U,14,))</f>
        <v>BIOLEGEND</v>
      </c>
    </row>
    <row r="1804" spans="1:12" x14ac:dyDescent="0.25">
      <c r="A1804" s="21" t="str">
        <f t="shared" si="112"/>
        <v>BIOLEGEND</v>
      </c>
      <c r="B1804" s="21" t="str">
        <v>EED117806</v>
      </c>
      <c r="C1804" s="30">
        <v>45875</v>
      </c>
      <c r="D1804" s="21">
        <v>348206</v>
      </c>
      <c r="E1804" s="21">
        <f>_xlfn.XLOOKUP(D1804,MasterSheet!H:H,MasterSheet!F:F)</f>
        <v>15523.2</v>
      </c>
      <c r="F1804" s="22">
        <f>SUMIFS(MasterSheet!J:J, MasterSheet!B:B, B1804, MasterSheet!D:D, C1804, MasterSheet!H:H, D1804)</f>
        <v>1</v>
      </c>
      <c r="G1804" s="22">
        <f t="shared" si="113"/>
        <v>15523.2</v>
      </c>
      <c r="H1804" s="26">
        <f>SUMIFS(MasterSheet!K:K, MasterSheet!B:B, B1804, MasterSheet!D:D, C1804, MasterSheet!H:H, D1804)</f>
        <v>1</v>
      </c>
      <c r="I1804" s="26">
        <f t="shared" si="114"/>
        <v>15523.2</v>
      </c>
      <c r="J1804" s="28">
        <f>SUMIFS(MasterSheet!L:L, MasterSheet!B:B, B1804, MasterSheet!D:D, C1804, MasterSheet!H:H, D1804)</f>
        <v>0</v>
      </c>
      <c r="K1804" s="28">
        <f t="shared" si="115"/>
        <v>0</v>
      </c>
      <c r="L1804" s="21" t="str">
        <f>UPPER(VLOOKUP(D1804,MasterSheet!H:U,14,))</f>
        <v>BIOLEGEND</v>
      </c>
    </row>
    <row r="1805" spans="1:12" x14ac:dyDescent="0.25">
      <c r="A1805" s="21" t="str">
        <f t="shared" si="112"/>
        <v>BIOLEGEND</v>
      </c>
      <c r="B1805" s="21" t="str">
        <v>EED117806</v>
      </c>
      <c r="C1805" s="30">
        <v>45875</v>
      </c>
      <c r="D1805" s="21">
        <v>350305</v>
      </c>
      <c r="E1805" s="21">
        <f>_xlfn.XLOOKUP(D1805,MasterSheet!H:H,MasterSheet!F:F)</f>
        <v>7946.4</v>
      </c>
      <c r="F1805" s="22">
        <f>SUMIFS(MasterSheet!J:J, MasterSheet!B:B, B1805, MasterSheet!D:D, C1805, MasterSheet!H:H, D1805)</f>
        <v>1</v>
      </c>
      <c r="G1805" s="22">
        <f t="shared" si="113"/>
        <v>7946.4</v>
      </c>
      <c r="H1805" s="26">
        <f>SUMIFS(MasterSheet!K:K, MasterSheet!B:B, B1805, MasterSheet!D:D, C1805, MasterSheet!H:H, D1805)</f>
        <v>1</v>
      </c>
      <c r="I1805" s="26">
        <f t="shared" si="114"/>
        <v>7946.4</v>
      </c>
      <c r="J1805" s="28">
        <f>SUMIFS(MasterSheet!L:L, MasterSheet!B:B, B1805, MasterSheet!D:D, C1805, MasterSheet!H:H, D1805)</f>
        <v>0</v>
      </c>
      <c r="K1805" s="28">
        <f t="shared" si="115"/>
        <v>0</v>
      </c>
      <c r="L1805" s="21" t="str">
        <f>UPPER(VLOOKUP(D1805,MasterSheet!H:U,14,))</f>
        <v>BIOLEGEND</v>
      </c>
    </row>
    <row r="1806" spans="1:12" x14ac:dyDescent="0.25">
      <c r="A1806" s="21" t="str">
        <f t="shared" si="112"/>
        <v>BIOLEGEND</v>
      </c>
      <c r="B1806" s="21" t="str">
        <v>EED117806</v>
      </c>
      <c r="C1806" s="30">
        <v>45875</v>
      </c>
      <c r="D1806" s="21">
        <v>344007</v>
      </c>
      <c r="E1806" s="21">
        <f>_xlfn.XLOOKUP(D1806,MasterSheet!H:H,MasterSheet!F:F)</f>
        <v>12540</v>
      </c>
      <c r="F1806" s="22">
        <f>SUMIFS(MasterSheet!J:J, MasterSheet!B:B, B1806, MasterSheet!D:D, C1806, MasterSheet!H:H, D1806)</f>
        <v>2</v>
      </c>
      <c r="G1806" s="22">
        <f t="shared" si="113"/>
        <v>25080</v>
      </c>
      <c r="H1806" s="26">
        <f>SUMIFS(MasterSheet!K:K, MasterSheet!B:B, B1806, MasterSheet!D:D, C1806, MasterSheet!H:H, D1806)</f>
        <v>2</v>
      </c>
      <c r="I1806" s="26">
        <f t="shared" si="114"/>
        <v>25080</v>
      </c>
      <c r="J1806" s="28">
        <f>SUMIFS(MasterSheet!L:L, MasterSheet!B:B, B1806, MasterSheet!D:D, C1806, MasterSheet!H:H, D1806)</f>
        <v>0</v>
      </c>
      <c r="K1806" s="28">
        <f t="shared" si="115"/>
        <v>0</v>
      </c>
      <c r="L1806" s="21" t="str">
        <f>UPPER(VLOOKUP(D1806,MasterSheet!H:U,14,))</f>
        <v>BIOLEGEND</v>
      </c>
    </row>
    <row r="1807" spans="1:12" x14ac:dyDescent="0.25">
      <c r="A1807" s="21" t="str">
        <f t="shared" si="112"/>
        <v>BIOLEGEND</v>
      </c>
      <c r="B1807" s="21" t="str">
        <v>EED117806</v>
      </c>
      <c r="C1807" s="30">
        <v>45875</v>
      </c>
      <c r="D1807" s="21">
        <v>359004</v>
      </c>
      <c r="E1807" s="21">
        <f>_xlfn.XLOOKUP(D1807,MasterSheet!H:H,MasterSheet!F:F)</f>
        <v>24393.599999999999</v>
      </c>
      <c r="F1807" s="22">
        <f>SUMIFS(MasterSheet!J:J, MasterSheet!B:B, B1807, MasterSheet!D:D, C1807, MasterSheet!H:H, D1807)</f>
        <v>1</v>
      </c>
      <c r="G1807" s="22">
        <f t="shared" si="113"/>
        <v>24393.599999999999</v>
      </c>
      <c r="H1807" s="26">
        <f>SUMIFS(MasterSheet!K:K, MasterSheet!B:B, B1807, MasterSheet!D:D, C1807, MasterSheet!H:H, D1807)</f>
        <v>1</v>
      </c>
      <c r="I1807" s="26">
        <f t="shared" si="114"/>
        <v>24393.599999999999</v>
      </c>
      <c r="J1807" s="28">
        <f>SUMIFS(MasterSheet!L:L, MasterSheet!B:B, B1807, MasterSheet!D:D, C1807, MasterSheet!H:H, D1807)</f>
        <v>0</v>
      </c>
      <c r="K1807" s="28">
        <f t="shared" si="115"/>
        <v>0</v>
      </c>
      <c r="L1807" s="21" t="str">
        <f>UPPER(VLOOKUP(D1807,MasterSheet!H:U,14,))</f>
        <v>BIOLEGEND</v>
      </c>
    </row>
    <row r="1808" spans="1:12" x14ac:dyDescent="0.25">
      <c r="A1808" s="21" t="str">
        <f t="shared" si="112"/>
        <v>BIOLEGEND</v>
      </c>
      <c r="B1808" s="21" t="str">
        <v>EED117806</v>
      </c>
      <c r="C1808" s="30">
        <v>45875</v>
      </c>
      <c r="D1808" s="21">
        <v>354511</v>
      </c>
      <c r="E1808" s="21">
        <f>_xlfn.XLOOKUP(D1808,MasterSheet!H:H,MasterSheet!F:F)</f>
        <v>7638.4</v>
      </c>
      <c r="F1808" s="22">
        <f>SUMIFS(MasterSheet!J:J, MasterSheet!B:B, B1808, MasterSheet!D:D, C1808, MasterSheet!H:H, D1808)</f>
        <v>1</v>
      </c>
      <c r="G1808" s="22">
        <f t="shared" si="113"/>
        <v>7638.4</v>
      </c>
      <c r="H1808" s="26">
        <f>SUMIFS(MasterSheet!K:K, MasterSheet!B:B, B1808, MasterSheet!D:D, C1808, MasterSheet!H:H, D1808)</f>
        <v>1</v>
      </c>
      <c r="I1808" s="26">
        <f t="shared" si="114"/>
        <v>7638.4</v>
      </c>
      <c r="J1808" s="28">
        <f>SUMIFS(MasterSheet!L:L, MasterSheet!B:B, B1808, MasterSheet!D:D, C1808, MasterSheet!H:H, D1808)</f>
        <v>0</v>
      </c>
      <c r="K1808" s="28">
        <f t="shared" si="115"/>
        <v>0</v>
      </c>
      <c r="L1808" s="21" t="str">
        <f>UPPER(VLOOKUP(D1808,MasterSheet!H:U,14,))</f>
        <v>BIOLEGEND</v>
      </c>
    </row>
    <row r="1809" spans="1:12" x14ac:dyDescent="0.25">
      <c r="A1809" s="21" t="str">
        <f t="shared" si="112"/>
        <v>BIOLEGEND</v>
      </c>
      <c r="B1809" s="21" t="str">
        <v>EED117806</v>
      </c>
      <c r="C1809" s="30">
        <v>45875</v>
      </c>
      <c r="D1809" s="21">
        <v>363004</v>
      </c>
      <c r="E1809" s="21">
        <f>_xlfn.XLOOKUP(D1809,MasterSheet!H:H,MasterSheet!F:F)</f>
        <v>8500.8000000000011</v>
      </c>
      <c r="F1809" s="22">
        <f>SUMIFS(MasterSheet!J:J, MasterSheet!B:B, B1809, MasterSheet!D:D, C1809, MasterSheet!H:H, D1809)</f>
        <v>3</v>
      </c>
      <c r="G1809" s="22">
        <f t="shared" si="113"/>
        <v>25502.400000000001</v>
      </c>
      <c r="H1809" s="26">
        <f>SUMIFS(MasterSheet!K:K, MasterSheet!B:B, B1809, MasterSheet!D:D, C1809, MasterSheet!H:H, D1809)</f>
        <v>3</v>
      </c>
      <c r="I1809" s="26">
        <f t="shared" si="114"/>
        <v>25502.400000000001</v>
      </c>
      <c r="J1809" s="28">
        <f>SUMIFS(MasterSheet!L:L, MasterSheet!B:B, B1809, MasterSheet!D:D, C1809, MasterSheet!H:H, D1809)</f>
        <v>0</v>
      </c>
      <c r="K1809" s="28">
        <f t="shared" si="115"/>
        <v>0</v>
      </c>
      <c r="L1809" s="21" t="str">
        <f>UPPER(VLOOKUP(D1809,MasterSheet!H:U,14,))</f>
        <v>BIOLEGEND</v>
      </c>
    </row>
    <row r="1810" spans="1:12" x14ac:dyDescent="0.25">
      <c r="A1810" s="21" t="str">
        <f t="shared" si="112"/>
        <v>BIOLEGEND</v>
      </c>
      <c r="B1810" s="21" t="str">
        <v>EED117806</v>
      </c>
      <c r="C1810" s="30">
        <v>45875</v>
      </c>
      <c r="D1810" s="21">
        <v>366708</v>
      </c>
      <c r="E1810" s="21">
        <f>_xlfn.XLOOKUP(D1810,MasterSheet!H:H,MasterSheet!F:F)</f>
        <v>24948</v>
      </c>
      <c r="F1810" s="22">
        <f>SUMIFS(MasterSheet!J:J, MasterSheet!B:B, B1810, MasterSheet!D:D, C1810, MasterSheet!H:H, D1810)</f>
        <v>1</v>
      </c>
      <c r="G1810" s="22">
        <f t="shared" si="113"/>
        <v>24948</v>
      </c>
      <c r="H1810" s="26">
        <f>SUMIFS(MasterSheet!K:K, MasterSheet!B:B, B1810, MasterSheet!D:D, C1810, MasterSheet!H:H, D1810)</f>
        <v>1</v>
      </c>
      <c r="I1810" s="26">
        <f t="shared" si="114"/>
        <v>24948</v>
      </c>
      <c r="J1810" s="28">
        <f>SUMIFS(MasterSheet!L:L, MasterSheet!B:B, B1810, MasterSheet!D:D, C1810, MasterSheet!H:H, D1810)</f>
        <v>0</v>
      </c>
      <c r="K1810" s="28">
        <f t="shared" si="115"/>
        <v>0</v>
      </c>
      <c r="L1810" s="21" t="str">
        <f>UPPER(VLOOKUP(D1810,MasterSheet!H:U,14,))</f>
        <v>BIOLEGEND</v>
      </c>
    </row>
    <row r="1811" spans="1:12" x14ac:dyDescent="0.25">
      <c r="A1811" s="21" t="str">
        <f t="shared" si="112"/>
        <v>BIOLEGEND</v>
      </c>
      <c r="B1811" s="21" t="str">
        <v>EED117806</v>
      </c>
      <c r="C1811" s="30">
        <v>45875</v>
      </c>
      <c r="D1811" s="21">
        <v>369211</v>
      </c>
      <c r="E1811" s="21">
        <f>_xlfn.XLOOKUP(D1811,MasterSheet!H:H,MasterSheet!F:F)</f>
        <v>9917.6</v>
      </c>
      <c r="F1811" s="22">
        <f>SUMIFS(MasterSheet!J:J, MasterSheet!B:B, B1811, MasterSheet!D:D, C1811, MasterSheet!H:H, D1811)</f>
        <v>1</v>
      </c>
      <c r="G1811" s="22">
        <f t="shared" si="113"/>
        <v>9917.6</v>
      </c>
      <c r="H1811" s="26">
        <f>SUMIFS(MasterSheet!K:K, MasterSheet!B:B, B1811, MasterSheet!D:D, C1811, MasterSheet!H:H, D1811)</f>
        <v>1</v>
      </c>
      <c r="I1811" s="26">
        <f t="shared" si="114"/>
        <v>9917.6</v>
      </c>
      <c r="J1811" s="28">
        <f>SUMIFS(MasterSheet!L:L, MasterSheet!B:B, B1811, MasterSheet!D:D, C1811, MasterSheet!H:H, D1811)</f>
        <v>0</v>
      </c>
      <c r="K1811" s="28">
        <f t="shared" si="115"/>
        <v>0</v>
      </c>
      <c r="L1811" s="21" t="str">
        <f>UPPER(VLOOKUP(D1811,MasterSheet!H:U,14,))</f>
        <v>BIOLEGEND</v>
      </c>
    </row>
    <row r="1812" spans="1:12" x14ac:dyDescent="0.25">
      <c r="A1812" s="21" t="str">
        <f t="shared" si="112"/>
        <v>BIOLEGEND</v>
      </c>
      <c r="B1812" s="21" t="str">
        <v>EED117806</v>
      </c>
      <c r="C1812" s="30">
        <v>45875</v>
      </c>
      <c r="D1812" s="21">
        <v>372733</v>
      </c>
      <c r="E1812" s="21">
        <f>_xlfn.XLOOKUP(D1812,MasterSheet!H:H,MasterSheet!F:F)</f>
        <v>11580.8</v>
      </c>
      <c r="F1812" s="22">
        <f>SUMIFS(MasterSheet!J:J, MasterSheet!B:B, B1812, MasterSheet!D:D, C1812, MasterSheet!H:H, D1812)</f>
        <v>1</v>
      </c>
      <c r="G1812" s="22">
        <f t="shared" si="113"/>
        <v>11580.8</v>
      </c>
      <c r="H1812" s="26">
        <f>SUMIFS(MasterSheet!K:K, MasterSheet!B:B, B1812, MasterSheet!D:D, C1812, MasterSheet!H:H, D1812)</f>
        <v>1</v>
      </c>
      <c r="I1812" s="26">
        <f t="shared" si="114"/>
        <v>11580.8</v>
      </c>
      <c r="J1812" s="28">
        <f>SUMIFS(MasterSheet!L:L, MasterSheet!B:B, B1812, MasterSheet!D:D, C1812, MasterSheet!H:H, D1812)</f>
        <v>0</v>
      </c>
      <c r="K1812" s="28">
        <f t="shared" si="115"/>
        <v>0</v>
      </c>
      <c r="L1812" s="21" t="str">
        <f>UPPER(VLOOKUP(D1812,MasterSheet!H:U,14,))</f>
        <v>BIOLEGEND</v>
      </c>
    </row>
    <row r="1813" spans="1:12" x14ac:dyDescent="0.25">
      <c r="A1813" s="21" t="str">
        <f t="shared" si="112"/>
        <v>BIOLEGEND</v>
      </c>
      <c r="B1813" s="21" t="str">
        <v>EED117806</v>
      </c>
      <c r="C1813" s="30">
        <v>45875</v>
      </c>
      <c r="D1813" s="21">
        <v>376310</v>
      </c>
      <c r="E1813" s="21">
        <f>_xlfn.XLOOKUP(D1813,MasterSheet!H:H,MasterSheet!F:F)</f>
        <v>19096</v>
      </c>
      <c r="F1813" s="22">
        <f>SUMIFS(MasterSheet!J:J, MasterSheet!B:B, B1813, MasterSheet!D:D, C1813, MasterSheet!H:H, D1813)</f>
        <v>1</v>
      </c>
      <c r="G1813" s="22">
        <f t="shared" si="113"/>
        <v>19096</v>
      </c>
      <c r="H1813" s="26">
        <f>SUMIFS(MasterSheet!K:K, MasterSheet!B:B, B1813, MasterSheet!D:D, C1813, MasterSheet!H:H, D1813)</f>
        <v>1</v>
      </c>
      <c r="I1813" s="26">
        <f t="shared" si="114"/>
        <v>19096</v>
      </c>
      <c r="J1813" s="28">
        <f>SUMIFS(MasterSheet!L:L, MasterSheet!B:B, B1813, MasterSheet!D:D, C1813, MasterSheet!H:H, D1813)</f>
        <v>0</v>
      </c>
      <c r="K1813" s="28">
        <f t="shared" si="115"/>
        <v>0</v>
      </c>
      <c r="L1813" s="21" t="str">
        <f>UPPER(VLOOKUP(D1813,MasterSheet!H:U,14,))</f>
        <v>BIOLEGEND</v>
      </c>
    </row>
    <row r="1814" spans="1:12" x14ac:dyDescent="0.25">
      <c r="A1814" s="21" t="str">
        <f t="shared" si="112"/>
        <v>BIOLEGEND</v>
      </c>
      <c r="B1814" s="21" t="str">
        <v>EED117806</v>
      </c>
      <c r="C1814" s="30">
        <v>45875</v>
      </c>
      <c r="D1814" s="21">
        <v>378606</v>
      </c>
      <c r="E1814" s="21">
        <f>_xlfn.XLOOKUP(D1814,MasterSheet!H:H,MasterSheet!F:F)</f>
        <v>17248</v>
      </c>
      <c r="F1814" s="22">
        <f>SUMIFS(MasterSheet!J:J, MasterSheet!B:B, B1814, MasterSheet!D:D, C1814, MasterSheet!H:H, D1814)</f>
        <v>2</v>
      </c>
      <c r="G1814" s="22">
        <f t="shared" si="113"/>
        <v>34496</v>
      </c>
      <c r="H1814" s="26">
        <f>SUMIFS(MasterSheet!K:K, MasterSheet!B:B, B1814, MasterSheet!D:D, C1814, MasterSheet!H:H, D1814)</f>
        <v>2</v>
      </c>
      <c r="I1814" s="26">
        <f t="shared" si="114"/>
        <v>34496</v>
      </c>
      <c r="J1814" s="28">
        <f>SUMIFS(MasterSheet!L:L, MasterSheet!B:B, B1814, MasterSheet!D:D, C1814, MasterSheet!H:H, D1814)</f>
        <v>0</v>
      </c>
      <c r="K1814" s="28">
        <f t="shared" si="115"/>
        <v>0</v>
      </c>
      <c r="L1814" s="21" t="str">
        <f>UPPER(VLOOKUP(D1814,MasterSheet!H:U,14,))</f>
        <v>BIOLEGEND</v>
      </c>
    </row>
    <row r="1815" spans="1:12" x14ac:dyDescent="0.25">
      <c r="A1815" s="21" t="str">
        <f t="shared" si="112"/>
        <v>BIOLEGEND</v>
      </c>
      <c r="B1815" s="21" t="str">
        <v>EED117806</v>
      </c>
      <c r="C1815" s="30">
        <v>45875</v>
      </c>
      <c r="D1815" s="21">
        <v>400108</v>
      </c>
      <c r="E1815" s="21">
        <f>_xlfn.XLOOKUP(D1815,MasterSheet!H:H,MasterSheet!F:F)</f>
        <v>6529.6</v>
      </c>
      <c r="F1815" s="22">
        <f>SUMIFS(MasterSheet!J:J, MasterSheet!B:B, B1815, MasterSheet!D:D, C1815, MasterSheet!H:H, D1815)</f>
        <v>1</v>
      </c>
      <c r="G1815" s="22">
        <f t="shared" si="113"/>
        <v>6529.6</v>
      </c>
      <c r="H1815" s="26">
        <f>SUMIFS(MasterSheet!K:K, MasterSheet!B:B, B1815, MasterSheet!D:D, C1815, MasterSheet!H:H, D1815)</f>
        <v>1</v>
      </c>
      <c r="I1815" s="26">
        <f t="shared" si="114"/>
        <v>6529.6</v>
      </c>
      <c r="J1815" s="28">
        <f>SUMIFS(MasterSheet!L:L, MasterSheet!B:B, B1815, MasterSheet!D:D, C1815, MasterSheet!H:H, D1815)</f>
        <v>0</v>
      </c>
      <c r="K1815" s="28">
        <f t="shared" si="115"/>
        <v>0</v>
      </c>
      <c r="L1815" s="21" t="str">
        <f>UPPER(VLOOKUP(D1815,MasterSheet!H:U,14,))</f>
        <v>BIOLEGEND</v>
      </c>
    </row>
    <row r="1816" spans="1:12" x14ac:dyDescent="0.25">
      <c r="A1816" s="21" t="str">
        <f t="shared" si="112"/>
        <v>BIOLEGEND</v>
      </c>
      <c r="B1816" s="21" t="str">
        <v>EED117806</v>
      </c>
      <c r="C1816" s="30">
        <v>45875</v>
      </c>
      <c r="D1816" s="21">
        <v>400211</v>
      </c>
      <c r="E1816" s="21">
        <f>_xlfn.XLOOKUP(D1816,MasterSheet!H:H,MasterSheet!F:F)</f>
        <v>1953.6</v>
      </c>
      <c r="F1816" s="22">
        <f>SUMIFS(MasterSheet!J:J, MasterSheet!B:B, B1816, MasterSheet!D:D, C1816, MasterSheet!H:H, D1816)</f>
        <v>1</v>
      </c>
      <c r="G1816" s="22">
        <f t="shared" si="113"/>
        <v>1953.6</v>
      </c>
      <c r="H1816" s="26">
        <f>SUMIFS(MasterSheet!K:K, MasterSheet!B:B, B1816, MasterSheet!D:D, C1816, MasterSheet!H:H, D1816)</f>
        <v>1</v>
      </c>
      <c r="I1816" s="26">
        <f t="shared" si="114"/>
        <v>1953.6</v>
      </c>
      <c r="J1816" s="28">
        <f>SUMIFS(MasterSheet!L:L, MasterSheet!B:B, B1816, MasterSheet!D:D, C1816, MasterSheet!H:H, D1816)</f>
        <v>0</v>
      </c>
      <c r="K1816" s="28">
        <f t="shared" si="115"/>
        <v>0</v>
      </c>
      <c r="L1816" s="21" t="str">
        <f>UPPER(VLOOKUP(D1816,MasterSheet!H:U,14,))</f>
        <v>BIOLEGEND</v>
      </c>
    </row>
    <row r="1817" spans="1:12" x14ac:dyDescent="0.25">
      <c r="A1817" s="21" t="str">
        <f t="shared" si="112"/>
        <v>BIOLEGEND</v>
      </c>
      <c r="B1817" s="21" t="str">
        <v>EED117806</v>
      </c>
      <c r="C1817" s="30">
        <v>45875</v>
      </c>
      <c r="D1817" s="21">
        <v>420516</v>
      </c>
      <c r="E1817" s="21">
        <f>_xlfn.XLOOKUP(D1817,MasterSheet!H:H,MasterSheet!F:F)</f>
        <v>13552</v>
      </c>
      <c r="F1817" s="22">
        <f>SUMIFS(MasterSheet!J:J, MasterSheet!B:B, B1817, MasterSheet!D:D, C1817, MasterSheet!H:H, D1817)</f>
        <v>1</v>
      </c>
      <c r="G1817" s="22">
        <f t="shared" si="113"/>
        <v>13552</v>
      </c>
      <c r="H1817" s="26">
        <f>SUMIFS(MasterSheet!K:K, MasterSheet!B:B, B1817, MasterSheet!D:D, C1817, MasterSheet!H:H, D1817)</f>
        <v>1</v>
      </c>
      <c r="I1817" s="26">
        <f t="shared" si="114"/>
        <v>13552</v>
      </c>
      <c r="J1817" s="28">
        <f>SUMIFS(MasterSheet!L:L, MasterSheet!B:B, B1817, MasterSheet!D:D, C1817, MasterSheet!H:H, D1817)</f>
        <v>0</v>
      </c>
      <c r="K1817" s="28">
        <f t="shared" si="115"/>
        <v>0</v>
      </c>
      <c r="L1817" s="21" t="str">
        <f>UPPER(VLOOKUP(D1817,MasterSheet!H:U,14,))</f>
        <v>BIOLEGEND</v>
      </c>
    </row>
    <row r="1818" spans="1:12" x14ac:dyDescent="0.25">
      <c r="A1818" s="21" t="str">
        <f t="shared" si="112"/>
        <v>BIOLEGEND</v>
      </c>
      <c r="B1818" s="21" t="str">
        <v>EED117806</v>
      </c>
      <c r="C1818" s="30">
        <v>45875</v>
      </c>
      <c r="D1818" s="21">
        <v>421601</v>
      </c>
      <c r="E1818" s="21">
        <f>_xlfn.XLOOKUP(D1818,MasterSheet!H:H,MasterSheet!F:F)</f>
        <v>7444.7999999999993</v>
      </c>
      <c r="F1818" s="22">
        <f>SUMIFS(MasterSheet!J:J, MasterSheet!B:B, B1818, MasterSheet!D:D, C1818, MasterSheet!H:H, D1818)</f>
        <v>5</v>
      </c>
      <c r="G1818" s="22">
        <f t="shared" si="113"/>
        <v>37224</v>
      </c>
      <c r="H1818" s="26">
        <f>SUMIFS(MasterSheet!K:K, MasterSheet!B:B, B1818, MasterSheet!D:D, C1818, MasterSheet!H:H, D1818)</f>
        <v>5</v>
      </c>
      <c r="I1818" s="26">
        <f t="shared" si="114"/>
        <v>37224</v>
      </c>
      <c r="J1818" s="28">
        <f>SUMIFS(MasterSheet!L:L, MasterSheet!B:B, B1818, MasterSheet!D:D, C1818, MasterSheet!H:H, D1818)</f>
        <v>0</v>
      </c>
      <c r="K1818" s="28">
        <f t="shared" si="115"/>
        <v>0</v>
      </c>
      <c r="L1818" s="21" t="str">
        <f>UPPER(VLOOKUP(D1818,MasterSheet!H:U,14,))</f>
        <v>BIOLEGEND</v>
      </c>
    </row>
    <row r="1819" spans="1:12" x14ac:dyDescent="0.25">
      <c r="A1819" s="21" t="str">
        <f t="shared" si="112"/>
        <v>BIOLEGEND</v>
      </c>
      <c r="B1819" s="21" t="str">
        <v>EED117806</v>
      </c>
      <c r="C1819" s="30">
        <v>45875</v>
      </c>
      <c r="D1819" s="21">
        <v>425003</v>
      </c>
      <c r="E1819" s="21">
        <f>_xlfn.XLOOKUP(D1819,MasterSheet!H:H,MasterSheet!F:F)</f>
        <v>5482.4</v>
      </c>
      <c r="F1819" s="22">
        <f>SUMIFS(MasterSheet!J:J, MasterSheet!B:B, B1819, MasterSheet!D:D, C1819, MasterSheet!H:H, D1819)</f>
        <v>2</v>
      </c>
      <c r="G1819" s="22">
        <f t="shared" si="113"/>
        <v>10964.8</v>
      </c>
      <c r="H1819" s="26">
        <f>SUMIFS(MasterSheet!K:K, MasterSheet!B:B, B1819, MasterSheet!D:D, C1819, MasterSheet!H:H, D1819)</f>
        <v>2</v>
      </c>
      <c r="I1819" s="26">
        <f t="shared" si="114"/>
        <v>10964.8</v>
      </c>
      <c r="J1819" s="28">
        <f>SUMIFS(MasterSheet!L:L, MasterSheet!B:B, B1819, MasterSheet!D:D, C1819, MasterSheet!H:H, D1819)</f>
        <v>0</v>
      </c>
      <c r="K1819" s="28">
        <f t="shared" si="115"/>
        <v>0</v>
      </c>
      <c r="L1819" s="21" t="str">
        <f>UPPER(VLOOKUP(D1819,MasterSheet!H:U,14,))</f>
        <v>BIOLEGEND</v>
      </c>
    </row>
    <row r="1820" spans="1:12" x14ac:dyDescent="0.25">
      <c r="A1820" s="21" t="str">
        <f t="shared" si="112"/>
        <v>BIOLEGEND</v>
      </c>
      <c r="B1820" s="21" t="str">
        <v>EED117806</v>
      </c>
      <c r="C1820" s="30">
        <v>45875</v>
      </c>
      <c r="D1820" s="21">
        <v>426101</v>
      </c>
      <c r="E1820" s="21">
        <f>_xlfn.XLOOKUP(D1820,MasterSheet!H:H,MasterSheet!F:F)</f>
        <v>2895.2</v>
      </c>
      <c r="F1820" s="22">
        <f>SUMIFS(MasterSheet!J:J, MasterSheet!B:B, B1820, MasterSheet!D:D, C1820, MasterSheet!H:H, D1820)</f>
        <v>1</v>
      </c>
      <c r="G1820" s="22">
        <f t="shared" si="113"/>
        <v>2895.2</v>
      </c>
      <c r="H1820" s="26">
        <f>SUMIFS(MasterSheet!K:K, MasterSheet!B:B, B1820, MasterSheet!D:D, C1820, MasterSheet!H:H, D1820)</f>
        <v>1</v>
      </c>
      <c r="I1820" s="26">
        <f t="shared" si="114"/>
        <v>2895.2</v>
      </c>
      <c r="J1820" s="28">
        <f>SUMIFS(MasterSheet!L:L, MasterSheet!B:B, B1820, MasterSheet!D:D, C1820, MasterSheet!H:H, D1820)</f>
        <v>0</v>
      </c>
      <c r="K1820" s="28">
        <f t="shared" si="115"/>
        <v>0</v>
      </c>
      <c r="L1820" s="21" t="str">
        <f>UPPER(VLOOKUP(D1820,MasterSheet!H:U,14,))</f>
        <v>BIOLEGEND</v>
      </c>
    </row>
    <row r="1821" spans="1:12" x14ac:dyDescent="0.25">
      <c r="A1821" s="21" t="str">
        <f t="shared" si="112"/>
        <v>BIOLEGEND</v>
      </c>
      <c r="B1821" s="21" t="str">
        <v>EED117806</v>
      </c>
      <c r="C1821" s="30">
        <v>45875</v>
      </c>
      <c r="D1821" s="21">
        <v>427401</v>
      </c>
      <c r="E1821" s="21">
        <f>_xlfn.XLOOKUP(D1821,MasterSheet!H:H,MasterSheet!F:F)</f>
        <v>3326.3999999999996</v>
      </c>
      <c r="F1821" s="22">
        <f>SUMIFS(MasterSheet!J:J, MasterSheet!B:B, B1821, MasterSheet!D:D, C1821, MasterSheet!H:H, D1821)</f>
        <v>2</v>
      </c>
      <c r="G1821" s="22">
        <f t="shared" si="113"/>
        <v>6652.7999999999993</v>
      </c>
      <c r="H1821" s="26">
        <f>SUMIFS(MasterSheet!K:K, MasterSheet!B:B, B1821, MasterSheet!D:D, C1821, MasterSheet!H:H, D1821)</f>
        <v>2</v>
      </c>
      <c r="I1821" s="26">
        <f t="shared" si="114"/>
        <v>6652.7999999999993</v>
      </c>
      <c r="J1821" s="28">
        <f>SUMIFS(MasterSheet!L:L, MasterSheet!B:B, B1821, MasterSheet!D:D, C1821, MasterSheet!H:H, D1821)</f>
        <v>0</v>
      </c>
      <c r="K1821" s="28">
        <f t="shared" si="115"/>
        <v>0</v>
      </c>
      <c r="L1821" s="21" t="str">
        <f>UPPER(VLOOKUP(D1821,MasterSheet!H:U,14,))</f>
        <v>BIOLEGEND</v>
      </c>
    </row>
    <row r="1822" spans="1:12" x14ac:dyDescent="0.25">
      <c r="A1822" s="21" t="str">
        <f t="shared" si="112"/>
        <v>BIOLEGEND</v>
      </c>
      <c r="B1822" s="21" t="str">
        <v>EED117806</v>
      </c>
      <c r="C1822" s="30">
        <v>45875</v>
      </c>
      <c r="D1822" s="21">
        <v>503808</v>
      </c>
      <c r="E1822" s="21">
        <f>_xlfn.XLOOKUP(D1822,MasterSheet!H:H,MasterSheet!F:F)</f>
        <v>13552</v>
      </c>
      <c r="F1822" s="22">
        <f>SUMIFS(MasterSheet!J:J, MasterSheet!B:B, B1822, MasterSheet!D:D, C1822, MasterSheet!H:H, D1822)</f>
        <v>2</v>
      </c>
      <c r="G1822" s="22">
        <f t="shared" si="113"/>
        <v>27104</v>
      </c>
      <c r="H1822" s="26">
        <f>SUMIFS(MasterSheet!K:K, MasterSheet!B:B, B1822, MasterSheet!D:D, C1822, MasterSheet!H:H, D1822)</f>
        <v>2</v>
      </c>
      <c r="I1822" s="26">
        <f t="shared" si="114"/>
        <v>27104</v>
      </c>
      <c r="J1822" s="28">
        <f>SUMIFS(MasterSheet!L:L, MasterSheet!B:B, B1822, MasterSheet!D:D, C1822, MasterSheet!H:H, D1822)</f>
        <v>0</v>
      </c>
      <c r="K1822" s="28">
        <f t="shared" si="115"/>
        <v>0</v>
      </c>
      <c r="L1822" s="21" t="str">
        <f>UPPER(VLOOKUP(D1822,MasterSheet!H:U,14,))</f>
        <v>BIOLEGEND</v>
      </c>
    </row>
    <row r="1823" spans="1:12" x14ac:dyDescent="0.25">
      <c r="A1823" s="21" t="str">
        <f t="shared" si="112"/>
        <v>BIOLEGEND</v>
      </c>
      <c r="B1823" s="21" t="str">
        <v>EED117806</v>
      </c>
      <c r="C1823" s="30">
        <v>45875</v>
      </c>
      <c r="D1823" s="21">
        <v>505806</v>
      </c>
      <c r="E1823" s="21">
        <f>_xlfn.XLOOKUP(D1823,MasterSheet!H:H,MasterSheet!F:F)</f>
        <v>6098.4</v>
      </c>
      <c r="F1823" s="22">
        <f>SUMIFS(MasterSheet!J:J, MasterSheet!B:B, B1823, MasterSheet!D:D, C1823, MasterSheet!H:H, D1823)</f>
        <v>1</v>
      </c>
      <c r="G1823" s="22">
        <f t="shared" si="113"/>
        <v>6098.4</v>
      </c>
      <c r="H1823" s="26">
        <f>SUMIFS(MasterSheet!K:K, MasterSheet!B:B, B1823, MasterSheet!D:D, C1823, MasterSheet!H:H, D1823)</f>
        <v>1</v>
      </c>
      <c r="I1823" s="26">
        <f t="shared" si="114"/>
        <v>6098.4</v>
      </c>
      <c r="J1823" s="28">
        <f>SUMIFS(MasterSheet!L:L, MasterSheet!B:B, B1823, MasterSheet!D:D, C1823, MasterSheet!H:H, D1823)</f>
        <v>0</v>
      </c>
      <c r="K1823" s="28">
        <f t="shared" si="115"/>
        <v>0</v>
      </c>
      <c r="L1823" s="21" t="str">
        <f>UPPER(VLOOKUP(D1823,MasterSheet!H:U,14,))</f>
        <v>BIOLEGEND</v>
      </c>
    </row>
    <row r="1824" spans="1:12" x14ac:dyDescent="0.25">
      <c r="A1824" s="21" t="str">
        <f t="shared" si="112"/>
        <v>BIOLEGEND</v>
      </c>
      <c r="B1824" s="21" t="str">
        <v>EED117806</v>
      </c>
      <c r="C1824" s="30">
        <v>45875</v>
      </c>
      <c r="D1824" s="21">
        <v>505814</v>
      </c>
      <c r="E1824" s="21">
        <f>_xlfn.XLOOKUP(D1824,MasterSheet!H:H,MasterSheet!F:F)</f>
        <v>15523.2</v>
      </c>
      <c r="F1824" s="22">
        <f>SUMIFS(MasterSheet!J:J, MasterSheet!B:B, B1824, MasterSheet!D:D, C1824, MasterSheet!H:H, D1824)</f>
        <v>2</v>
      </c>
      <c r="G1824" s="22">
        <f t="shared" si="113"/>
        <v>31046.400000000001</v>
      </c>
      <c r="H1824" s="26">
        <f>SUMIFS(MasterSheet!K:K, MasterSheet!B:B, B1824, MasterSheet!D:D, C1824, MasterSheet!H:H, D1824)</f>
        <v>2</v>
      </c>
      <c r="I1824" s="26">
        <f t="shared" si="114"/>
        <v>31046.400000000001</v>
      </c>
      <c r="J1824" s="28">
        <f>SUMIFS(MasterSheet!L:L, MasterSheet!B:B, B1824, MasterSheet!D:D, C1824, MasterSheet!H:H, D1824)</f>
        <v>0</v>
      </c>
      <c r="K1824" s="28">
        <f t="shared" si="115"/>
        <v>0</v>
      </c>
      <c r="L1824" s="21" t="str">
        <f>UPPER(VLOOKUP(D1824,MasterSheet!H:U,14,))</f>
        <v>BIOLEGEND</v>
      </c>
    </row>
    <row r="1825" spans="1:12" x14ac:dyDescent="0.25">
      <c r="A1825" s="21" t="str">
        <f t="shared" si="112"/>
        <v>BIOLEGEND</v>
      </c>
      <c r="B1825" s="21" t="str">
        <v>EED117806</v>
      </c>
      <c r="C1825" s="30">
        <v>45875</v>
      </c>
      <c r="D1825" s="21">
        <v>506313</v>
      </c>
      <c r="E1825" s="21">
        <f>_xlfn.XLOOKUP(D1825,MasterSheet!H:H,MasterSheet!F:F)</f>
        <v>14150.400000000001</v>
      </c>
      <c r="F1825" s="22">
        <f>SUMIFS(MasterSheet!J:J, MasterSheet!B:B, B1825, MasterSheet!D:D, C1825, MasterSheet!H:H, D1825)</f>
        <v>2</v>
      </c>
      <c r="G1825" s="22">
        <f t="shared" si="113"/>
        <v>28300.800000000003</v>
      </c>
      <c r="H1825" s="26">
        <f>SUMIFS(MasterSheet!K:K, MasterSheet!B:B, B1825, MasterSheet!D:D, C1825, MasterSheet!H:H, D1825)</f>
        <v>2</v>
      </c>
      <c r="I1825" s="26">
        <f t="shared" si="114"/>
        <v>28300.800000000003</v>
      </c>
      <c r="J1825" s="28">
        <f>SUMIFS(MasterSheet!L:L, MasterSheet!B:B, B1825, MasterSheet!D:D, C1825, MasterSheet!H:H, D1825)</f>
        <v>0</v>
      </c>
      <c r="K1825" s="28">
        <f t="shared" si="115"/>
        <v>0</v>
      </c>
      <c r="L1825" s="21" t="str">
        <f>UPPER(VLOOKUP(D1825,MasterSheet!H:U,14,))</f>
        <v>BIOLEGEND</v>
      </c>
    </row>
    <row r="1826" spans="1:12" x14ac:dyDescent="0.25">
      <c r="A1826" s="21" t="str">
        <f t="shared" si="112"/>
        <v>BIOLEGEND</v>
      </c>
      <c r="B1826" s="21" t="str">
        <v>EED117806</v>
      </c>
      <c r="C1826" s="30">
        <v>45875</v>
      </c>
      <c r="D1826" s="21">
        <v>128007</v>
      </c>
      <c r="E1826" s="21">
        <f>_xlfn.XLOOKUP(D1826,MasterSheet!H:H,MasterSheet!F:F)</f>
        <v>8254.4</v>
      </c>
      <c r="F1826" s="22">
        <f>SUMIFS(MasterSheet!J:J, MasterSheet!B:B, B1826, MasterSheet!D:D, C1826, MasterSheet!H:H, D1826)</f>
        <v>1</v>
      </c>
      <c r="G1826" s="22">
        <f t="shared" si="113"/>
        <v>8254.4</v>
      </c>
      <c r="H1826" s="26">
        <f>SUMIFS(MasterSheet!K:K, MasterSheet!B:B, B1826, MasterSheet!D:D, C1826, MasterSheet!H:H, D1826)</f>
        <v>1</v>
      </c>
      <c r="I1826" s="26">
        <f t="shared" si="114"/>
        <v>8254.4</v>
      </c>
      <c r="J1826" s="28">
        <f>SUMIFS(MasterSheet!L:L, MasterSheet!B:B, B1826, MasterSheet!D:D, C1826, MasterSheet!H:H, D1826)</f>
        <v>0</v>
      </c>
      <c r="K1826" s="28">
        <f t="shared" si="115"/>
        <v>0</v>
      </c>
      <c r="L1826" s="21" t="str">
        <f>UPPER(VLOOKUP(D1826,MasterSheet!H:U,14,))</f>
        <v>BIOLEGEND</v>
      </c>
    </row>
    <row r="1827" spans="1:12" x14ac:dyDescent="0.25">
      <c r="A1827" s="21" t="str">
        <f t="shared" si="112"/>
        <v>BIOLEGEND</v>
      </c>
      <c r="B1827" s="21" t="str">
        <v>EED117806</v>
      </c>
      <c r="C1827" s="30">
        <v>45875</v>
      </c>
      <c r="D1827" s="21">
        <v>591202</v>
      </c>
      <c r="E1827" s="21">
        <f>_xlfn.XLOOKUP(D1827,MasterSheet!H:H,MasterSheet!F:F)</f>
        <v>13736.8</v>
      </c>
      <c r="F1827" s="22">
        <f>SUMIFS(MasterSheet!J:J, MasterSheet!B:B, B1827, MasterSheet!D:D, C1827, MasterSheet!H:H, D1827)</f>
        <v>2</v>
      </c>
      <c r="G1827" s="22">
        <f t="shared" si="113"/>
        <v>27473.599999999999</v>
      </c>
      <c r="H1827" s="26">
        <f>SUMIFS(MasterSheet!K:K, MasterSheet!B:B, B1827, MasterSheet!D:D, C1827, MasterSheet!H:H, D1827)</f>
        <v>2</v>
      </c>
      <c r="I1827" s="26">
        <f t="shared" si="114"/>
        <v>27473.599999999999</v>
      </c>
      <c r="J1827" s="28">
        <f>SUMIFS(MasterSheet!L:L, MasterSheet!B:B, B1827, MasterSheet!D:D, C1827, MasterSheet!H:H, D1827)</f>
        <v>0</v>
      </c>
      <c r="K1827" s="28">
        <f t="shared" si="115"/>
        <v>0</v>
      </c>
      <c r="L1827" s="21" t="str">
        <f>UPPER(VLOOKUP(D1827,MasterSheet!H:U,14,))</f>
        <v>BIOLEGEND</v>
      </c>
    </row>
    <row r="1828" spans="1:12" x14ac:dyDescent="0.25">
      <c r="A1828" s="21" t="str">
        <f t="shared" si="112"/>
        <v>BIOLEGEND</v>
      </c>
      <c r="B1828" s="21" t="str">
        <v>EED117806</v>
      </c>
      <c r="C1828" s="30">
        <v>45875</v>
      </c>
      <c r="D1828" s="21">
        <v>362533</v>
      </c>
      <c r="E1828" s="21">
        <f>_xlfn.XLOOKUP(D1828,MasterSheet!H:H,MasterSheet!F:F)</f>
        <v>25476</v>
      </c>
      <c r="F1828" s="22">
        <f>SUMIFS(MasterSheet!J:J, MasterSheet!B:B, B1828, MasterSheet!D:D, C1828, MasterSheet!H:H, D1828)</f>
        <v>2</v>
      </c>
      <c r="G1828" s="22">
        <f t="shared" si="113"/>
        <v>50952</v>
      </c>
      <c r="H1828" s="26">
        <f>SUMIFS(MasterSheet!K:K, MasterSheet!B:B, B1828, MasterSheet!D:D, C1828, MasterSheet!H:H, D1828)</f>
        <v>2</v>
      </c>
      <c r="I1828" s="26">
        <f t="shared" si="114"/>
        <v>50952</v>
      </c>
      <c r="J1828" s="28">
        <f>SUMIFS(MasterSheet!L:L, MasterSheet!B:B, B1828, MasterSheet!D:D, C1828, MasterSheet!H:H, D1828)</f>
        <v>0</v>
      </c>
      <c r="K1828" s="28">
        <f t="shared" si="115"/>
        <v>0</v>
      </c>
      <c r="L1828" s="21" t="str">
        <f>UPPER(VLOOKUP(D1828,MasterSheet!H:U,14,))</f>
        <v>BIOLEGEND</v>
      </c>
    </row>
    <row r="1829" spans="1:12" x14ac:dyDescent="0.25">
      <c r="A1829" s="21" t="str">
        <f t="shared" si="112"/>
        <v>BIOLEGEND</v>
      </c>
      <c r="B1829" s="21" t="str">
        <v>EED117806</v>
      </c>
      <c r="C1829" s="30">
        <v>45875</v>
      </c>
      <c r="D1829" s="21">
        <v>646403</v>
      </c>
      <c r="E1829" s="21">
        <f>_xlfn.XLOOKUP(D1829,MasterSheet!H:H,MasterSheet!F:F)</f>
        <v>7946.4</v>
      </c>
      <c r="F1829" s="22">
        <f>SUMIFS(MasterSheet!J:J, MasterSheet!B:B, B1829, MasterSheet!D:D, C1829, MasterSheet!H:H, D1829)</f>
        <v>1</v>
      </c>
      <c r="G1829" s="22">
        <f t="shared" si="113"/>
        <v>7946.4</v>
      </c>
      <c r="H1829" s="26">
        <f>SUMIFS(MasterSheet!K:K, MasterSheet!B:B, B1829, MasterSheet!D:D, C1829, MasterSheet!H:H, D1829)</f>
        <v>1</v>
      </c>
      <c r="I1829" s="26">
        <f t="shared" si="114"/>
        <v>7946.4</v>
      </c>
      <c r="J1829" s="28">
        <f>SUMIFS(MasterSheet!L:L, MasterSheet!B:B, B1829, MasterSheet!D:D, C1829, MasterSheet!H:H, D1829)</f>
        <v>0</v>
      </c>
      <c r="K1829" s="28">
        <f t="shared" si="115"/>
        <v>0</v>
      </c>
      <c r="L1829" s="21" t="str">
        <f>UPPER(VLOOKUP(D1829,MasterSheet!H:U,14,))</f>
        <v>BIOLEGEND</v>
      </c>
    </row>
    <row r="1830" spans="1:12" x14ac:dyDescent="0.25">
      <c r="A1830" s="21" t="str">
        <f t="shared" si="112"/>
        <v>BIOLEGEND</v>
      </c>
      <c r="B1830" s="21" t="str">
        <v>EED117806</v>
      </c>
      <c r="C1830" s="30">
        <v>45875</v>
      </c>
      <c r="D1830" s="21">
        <v>666052</v>
      </c>
      <c r="E1830" s="21">
        <f>_xlfn.XLOOKUP(D1830,MasterSheet!H:H,MasterSheet!F:F)</f>
        <v>23100</v>
      </c>
      <c r="F1830" s="22">
        <f>SUMIFS(MasterSheet!J:J, MasterSheet!B:B, B1830, MasterSheet!D:D, C1830, MasterSheet!H:H, D1830)</f>
        <v>1</v>
      </c>
      <c r="G1830" s="22">
        <f t="shared" si="113"/>
        <v>23100</v>
      </c>
      <c r="H1830" s="26">
        <f>SUMIFS(MasterSheet!K:K, MasterSheet!B:B, B1830, MasterSheet!D:D, C1830, MasterSheet!H:H, D1830)</f>
        <v>1</v>
      </c>
      <c r="I1830" s="26">
        <f t="shared" si="114"/>
        <v>23100</v>
      </c>
      <c r="J1830" s="28">
        <f>SUMIFS(MasterSheet!L:L, MasterSheet!B:B, B1830, MasterSheet!D:D, C1830, MasterSheet!H:H, D1830)</f>
        <v>0</v>
      </c>
      <c r="K1830" s="28">
        <f t="shared" si="115"/>
        <v>0</v>
      </c>
      <c r="L1830" s="21" t="str">
        <f>UPPER(VLOOKUP(D1830,MasterSheet!H:U,14,))</f>
        <v>BIOLEGEND</v>
      </c>
    </row>
    <row r="1831" spans="1:12" x14ac:dyDescent="0.25">
      <c r="A1831" s="21" t="str">
        <f t="shared" si="112"/>
        <v>BIOLEGEND</v>
      </c>
      <c r="B1831" s="21" t="str">
        <v>EED117806</v>
      </c>
      <c r="C1831" s="30">
        <v>45875</v>
      </c>
      <c r="D1831" s="21">
        <v>141717</v>
      </c>
      <c r="E1831" s="21">
        <f>_xlfn.XLOOKUP(D1831,MasterSheet!H:H,MasterSheet!F:F)</f>
        <v>13464</v>
      </c>
      <c r="F1831" s="22">
        <f>SUMIFS(MasterSheet!J:J, MasterSheet!B:B, B1831, MasterSheet!D:D, C1831, MasterSheet!H:H, D1831)</f>
        <v>1</v>
      </c>
      <c r="G1831" s="22">
        <f t="shared" si="113"/>
        <v>13464</v>
      </c>
      <c r="H1831" s="26">
        <f>SUMIFS(MasterSheet!K:K, MasterSheet!B:B, B1831, MasterSheet!D:D, C1831, MasterSheet!H:H, D1831)</f>
        <v>1</v>
      </c>
      <c r="I1831" s="26">
        <f t="shared" si="114"/>
        <v>13464</v>
      </c>
      <c r="J1831" s="28">
        <f>SUMIFS(MasterSheet!L:L, MasterSheet!B:B, B1831, MasterSheet!D:D, C1831, MasterSheet!H:H, D1831)</f>
        <v>0</v>
      </c>
      <c r="K1831" s="28">
        <f t="shared" si="115"/>
        <v>0</v>
      </c>
      <c r="L1831" s="21" t="str">
        <f>UPPER(VLOOKUP(D1831,MasterSheet!H:U,14,))</f>
        <v>BIOLEGEND</v>
      </c>
    </row>
    <row r="1832" spans="1:12" x14ac:dyDescent="0.25">
      <c r="A1832" s="21" t="str">
        <f t="shared" si="112"/>
        <v>BIOLEGEND</v>
      </c>
      <c r="B1832" s="21" t="str">
        <v>EED117806</v>
      </c>
      <c r="C1832" s="30">
        <v>45875</v>
      </c>
      <c r="D1832" s="21">
        <v>512202</v>
      </c>
      <c r="E1832" s="21">
        <f>_xlfn.XLOOKUP(D1832,MasterSheet!H:H,MasterSheet!F:F)</f>
        <v>19527.2</v>
      </c>
      <c r="F1832" s="22">
        <f>SUMIFS(MasterSheet!J:J, MasterSheet!B:B, B1832, MasterSheet!D:D, C1832, MasterSheet!H:H, D1832)</f>
        <v>1</v>
      </c>
      <c r="G1832" s="22">
        <f t="shared" si="113"/>
        <v>19527.2</v>
      </c>
      <c r="H1832" s="26">
        <f>SUMIFS(MasterSheet!K:K, MasterSheet!B:B, B1832, MasterSheet!D:D, C1832, MasterSheet!H:H, D1832)</f>
        <v>1</v>
      </c>
      <c r="I1832" s="26">
        <f t="shared" si="114"/>
        <v>19527.2</v>
      </c>
      <c r="J1832" s="28">
        <f>SUMIFS(MasterSheet!L:L, MasterSheet!B:B, B1832, MasterSheet!D:D, C1832, MasterSheet!H:H, D1832)</f>
        <v>0</v>
      </c>
      <c r="K1832" s="28">
        <f t="shared" si="115"/>
        <v>0</v>
      </c>
      <c r="L1832" s="21" t="str">
        <f>UPPER(VLOOKUP(D1832,MasterSheet!H:U,14,))</f>
        <v>BIOLEGEND</v>
      </c>
    </row>
    <row r="1833" spans="1:12" x14ac:dyDescent="0.25">
      <c r="A1833" s="21" t="str">
        <f t="shared" si="112"/>
        <v>BIOLEGEND</v>
      </c>
      <c r="B1833" s="21" t="str">
        <v>EED117806</v>
      </c>
      <c r="C1833" s="30">
        <v>45875</v>
      </c>
      <c r="D1833" s="21">
        <v>770002</v>
      </c>
      <c r="E1833" s="21">
        <f>_xlfn.XLOOKUP(D1833,MasterSheet!H:H,MasterSheet!F:F)</f>
        <v>5482.4</v>
      </c>
      <c r="F1833" s="22">
        <f>SUMIFS(MasterSheet!J:J, MasterSheet!B:B, B1833, MasterSheet!D:D, C1833, MasterSheet!H:H, D1833)</f>
        <v>1</v>
      </c>
      <c r="G1833" s="22">
        <f t="shared" si="113"/>
        <v>5482.4</v>
      </c>
      <c r="H1833" s="26">
        <f>SUMIFS(MasterSheet!K:K, MasterSheet!B:B, B1833, MasterSheet!D:D, C1833, MasterSheet!H:H, D1833)</f>
        <v>1</v>
      </c>
      <c r="I1833" s="26">
        <f t="shared" si="114"/>
        <v>5482.4</v>
      </c>
      <c r="J1833" s="28">
        <f>SUMIFS(MasterSheet!L:L, MasterSheet!B:B, B1833, MasterSheet!D:D, C1833, MasterSheet!H:H, D1833)</f>
        <v>0</v>
      </c>
      <c r="K1833" s="28">
        <f t="shared" si="115"/>
        <v>0</v>
      </c>
      <c r="L1833" s="21" t="str">
        <f>UPPER(VLOOKUP(D1833,MasterSheet!H:U,14,))</f>
        <v>BIOLEGEND</v>
      </c>
    </row>
    <row r="1834" spans="1:12" x14ac:dyDescent="0.25">
      <c r="A1834" s="21" t="str">
        <f t="shared" si="112"/>
        <v>BIOLEGEND</v>
      </c>
      <c r="B1834" s="21" t="str">
        <v>EED117806</v>
      </c>
      <c r="C1834" s="30">
        <v>45875</v>
      </c>
      <c r="D1834" s="21">
        <v>752802</v>
      </c>
      <c r="E1834" s="21">
        <f>_xlfn.XLOOKUP(D1834,MasterSheet!H:H,MasterSheet!F:F)</f>
        <v>9055.2000000000007</v>
      </c>
      <c r="F1834" s="22">
        <f>SUMIFS(MasterSheet!J:J, MasterSheet!B:B, B1834, MasterSheet!D:D, C1834, MasterSheet!H:H, D1834)</f>
        <v>2</v>
      </c>
      <c r="G1834" s="22">
        <f t="shared" si="113"/>
        <v>18110.400000000001</v>
      </c>
      <c r="H1834" s="26">
        <f>SUMIFS(MasterSheet!K:K, MasterSheet!B:B, B1834, MasterSheet!D:D, C1834, MasterSheet!H:H, D1834)</f>
        <v>2</v>
      </c>
      <c r="I1834" s="26">
        <f t="shared" si="114"/>
        <v>18110.400000000001</v>
      </c>
      <c r="J1834" s="28">
        <f>SUMIFS(MasterSheet!L:L, MasterSheet!B:B, B1834, MasterSheet!D:D, C1834, MasterSheet!H:H, D1834)</f>
        <v>0</v>
      </c>
      <c r="K1834" s="28">
        <f t="shared" si="115"/>
        <v>0</v>
      </c>
      <c r="L1834" s="21" t="str">
        <f>UPPER(VLOOKUP(D1834,MasterSheet!H:U,14,))</f>
        <v>BIOLEGEND</v>
      </c>
    </row>
    <row r="1835" spans="1:12" x14ac:dyDescent="0.25">
      <c r="A1835" s="21" t="str">
        <f t="shared" si="112"/>
        <v>BIOLEGEND</v>
      </c>
      <c r="B1835" s="21" t="str">
        <v>EED117806</v>
      </c>
      <c r="C1835" s="30">
        <v>45875</v>
      </c>
      <c r="D1835" s="21">
        <v>844302</v>
      </c>
      <c r="E1835" s="21">
        <f>_xlfn.XLOOKUP(D1835,MasterSheet!H:H,MasterSheet!F:F)</f>
        <v>5482.4</v>
      </c>
      <c r="F1835" s="22">
        <f>SUMIFS(MasterSheet!J:J, MasterSheet!B:B, B1835, MasterSheet!D:D, C1835, MasterSheet!H:H, D1835)</f>
        <v>1</v>
      </c>
      <c r="G1835" s="22">
        <f t="shared" si="113"/>
        <v>5482.4</v>
      </c>
      <c r="H1835" s="26">
        <f>SUMIFS(MasterSheet!K:K, MasterSheet!B:B, B1835, MasterSheet!D:D, C1835, MasterSheet!H:H, D1835)</f>
        <v>1</v>
      </c>
      <c r="I1835" s="26">
        <f t="shared" si="114"/>
        <v>5482.4</v>
      </c>
      <c r="J1835" s="28">
        <f>SUMIFS(MasterSheet!L:L, MasterSheet!B:B, B1835, MasterSheet!D:D, C1835, MasterSheet!H:H, D1835)</f>
        <v>0</v>
      </c>
      <c r="K1835" s="28">
        <f t="shared" si="115"/>
        <v>0</v>
      </c>
      <c r="L1835" s="21" t="str">
        <f>UPPER(VLOOKUP(D1835,MasterSheet!H:U,14,))</f>
        <v>BIOLEGEND</v>
      </c>
    </row>
    <row r="1836" spans="1:12" x14ac:dyDescent="0.25">
      <c r="A1836" s="21" t="str">
        <f t="shared" si="112"/>
        <v>BIOLEGEND</v>
      </c>
      <c r="B1836" s="21" t="str">
        <v>EED117806</v>
      </c>
      <c r="C1836" s="30">
        <v>45875</v>
      </c>
      <c r="D1836" s="21">
        <v>900007707</v>
      </c>
      <c r="E1836" s="21">
        <f>_xlfn.XLOOKUP(D1836,MasterSheet!H:H,MasterSheet!F:F)</f>
        <v>134640</v>
      </c>
      <c r="F1836" s="22">
        <f>SUMIFS(MasterSheet!J:J, MasterSheet!B:B, B1836, MasterSheet!D:D, C1836, MasterSheet!H:H, D1836)</f>
        <v>2</v>
      </c>
      <c r="G1836" s="22">
        <f t="shared" si="113"/>
        <v>269280</v>
      </c>
      <c r="H1836" s="26">
        <f>SUMIFS(MasterSheet!K:K, MasterSheet!B:B, B1836, MasterSheet!D:D, C1836, MasterSheet!H:H, D1836)</f>
        <v>2</v>
      </c>
      <c r="I1836" s="26">
        <f t="shared" si="114"/>
        <v>269280</v>
      </c>
      <c r="J1836" s="28">
        <f>SUMIFS(MasterSheet!L:L, MasterSheet!B:B, B1836, MasterSheet!D:D, C1836, MasterSheet!H:H, D1836)</f>
        <v>0</v>
      </c>
      <c r="K1836" s="28">
        <f t="shared" si="115"/>
        <v>0</v>
      </c>
      <c r="L1836" s="21" t="str">
        <f>UPPER(VLOOKUP(D1836,MasterSheet!H:U,14,))</f>
        <v>BIOLEGEND</v>
      </c>
    </row>
    <row r="1837" spans="1:12" x14ac:dyDescent="0.25">
      <c r="A1837" s="21" t="str">
        <f t="shared" si="112"/>
        <v>SARTORIUS</v>
      </c>
      <c r="B1837" s="21" t="str">
        <v>251519301838</v>
      </c>
      <c r="C1837" s="30">
        <v>45875</v>
      </c>
      <c r="D1837" s="21" t="str">
        <v>VS0102</v>
      </c>
      <c r="E1837" s="21">
        <f>_xlfn.XLOOKUP(D1837,MasterSheet!H:H,MasterSheet!F:F)</f>
        <v>16000</v>
      </c>
      <c r="F1837" s="22">
        <f>SUMIFS(MasterSheet!J:J, MasterSheet!B:B, B1837, MasterSheet!D:D, C1837, MasterSheet!H:H, D1837)</f>
        <v>1</v>
      </c>
      <c r="G1837" s="22">
        <f t="shared" si="113"/>
        <v>16000</v>
      </c>
      <c r="H1837" s="26">
        <f>SUMIFS(MasterSheet!K:K, MasterSheet!B:B, B1837, MasterSheet!D:D, C1837, MasterSheet!H:H, D1837)</f>
        <v>1</v>
      </c>
      <c r="I1837" s="26">
        <f t="shared" si="114"/>
        <v>16000</v>
      </c>
      <c r="J1837" s="28">
        <f>SUMIFS(MasterSheet!L:L, MasterSheet!B:B, B1837, MasterSheet!D:D, C1837, MasterSheet!H:H, D1837)</f>
        <v>0</v>
      </c>
      <c r="K1837" s="28">
        <f t="shared" si="115"/>
        <v>0</v>
      </c>
      <c r="L1837" s="21" t="str">
        <f>UPPER(VLOOKUP(D1837,MasterSheet!H:U,14,))</f>
        <v>SARTORIUS</v>
      </c>
    </row>
    <row r="1838" spans="1:12" x14ac:dyDescent="0.25">
      <c r="A1838" s="21" t="str">
        <f t="shared" si="112"/>
        <v>HOEFER</v>
      </c>
      <c r="B1838" s="21" t="str">
        <v>QBYSD250705</v>
      </c>
      <c r="C1838" s="30">
        <v>45876</v>
      </c>
      <c r="D1838" s="21" t="str">
        <v>SE260-10A-75</v>
      </c>
      <c r="E1838" s="21">
        <f>_xlfn.XLOOKUP(D1838,MasterSheet!H:H,MasterSheet!F:F)</f>
        <v>51480</v>
      </c>
      <c r="F1838" s="22">
        <f>SUMIFS(MasterSheet!J:J, MasterSheet!B:B, B1838, MasterSheet!D:D, C1838, MasterSheet!H:H, D1838)</f>
        <v>1</v>
      </c>
      <c r="G1838" s="22">
        <f t="shared" si="113"/>
        <v>51480</v>
      </c>
      <c r="H1838" s="26">
        <f>SUMIFS(MasterSheet!K:K, MasterSheet!B:B, B1838, MasterSheet!D:D, C1838, MasterSheet!H:H, D1838)</f>
        <v>1</v>
      </c>
      <c r="I1838" s="26">
        <f t="shared" si="114"/>
        <v>51480</v>
      </c>
      <c r="J1838" s="28">
        <f>SUMIFS(MasterSheet!L:L, MasterSheet!B:B, B1838, MasterSheet!D:D, C1838, MasterSheet!H:H, D1838)</f>
        <v>0</v>
      </c>
      <c r="K1838" s="28">
        <f t="shared" si="115"/>
        <v>0</v>
      </c>
      <c r="L1838" s="21" t="str">
        <f>UPPER(VLOOKUP(D1838,MasterSheet!H:U,14,))</f>
        <v>HOEFER</v>
      </c>
    </row>
    <row r="1839" spans="1:12" x14ac:dyDescent="0.25">
      <c r="A1839" s="21" t="str">
        <f t="shared" si="112"/>
        <v>BIOLEGEND</v>
      </c>
      <c r="B1839" s="21" t="str">
        <v>RETURN FROM Apollo chennai</v>
      </c>
      <c r="C1839" s="30">
        <v>45877</v>
      </c>
      <c r="D1839" s="21">
        <v>900007707</v>
      </c>
      <c r="E1839" s="21">
        <f>_xlfn.XLOOKUP(D1839,MasterSheet!H:H,MasterSheet!F:F)</f>
        <v>134640</v>
      </c>
      <c r="F1839" s="22">
        <f>SUMIFS(MasterSheet!J:J, MasterSheet!B:B, B1839, MasterSheet!D:D, C1839, MasterSheet!H:H, D1839)</f>
        <v>2</v>
      </c>
      <c r="G1839" s="22">
        <f t="shared" si="113"/>
        <v>269280</v>
      </c>
      <c r="H1839" s="26">
        <f>SUMIFS(MasterSheet!K:K, MasterSheet!B:B, B1839, MasterSheet!D:D, C1839, MasterSheet!H:H, D1839)</f>
        <v>1</v>
      </c>
      <c r="I1839" s="26">
        <f t="shared" si="114"/>
        <v>134640</v>
      </c>
      <c r="J1839" s="28">
        <f>SUMIFS(MasterSheet!L:L, MasterSheet!B:B, B1839, MasterSheet!D:D, C1839, MasterSheet!H:H, D1839)</f>
        <v>1</v>
      </c>
      <c r="K1839" s="28">
        <f t="shared" si="115"/>
        <v>134640</v>
      </c>
      <c r="L1839" s="21" t="str">
        <f>UPPER(VLOOKUP(D1839,MasterSheet!H:U,14,))</f>
        <v>BIOLEGEND</v>
      </c>
    </row>
    <row r="1840" spans="1:12" x14ac:dyDescent="0.25">
      <c r="A1840" s="21" t="str">
        <f t="shared" si="112"/>
        <v>BOSTER</v>
      </c>
      <c r="B1840" s="21">
        <v>65830</v>
      </c>
      <c r="C1840" s="30">
        <v>45880</v>
      </c>
      <c r="D1840" s="21" t="str">
        <v>M00202S232</v>
      </c>
      <c r="E1840" s="21">
        <f>_xlfn.XLOOKUP(D1840,MasterSheet!H:H,MasterSheet!F:F)</f>
        <v>22792</v>
      </c>
      <c r="F1840" s="22">
        <f>SUMIFS(MasterSheet!J:J, MasterSheet!B:B, B1840, MasterSheet!D:D, C1840, MasterSheet!H:H, D1840)</f>
        <v>2</v>
      </c>
      <c r="G1840" s="22">
        <f t="shared" si="113"/>
        <v>45584</v>
      </c>
      <c r="H1840" s="26">
        <f>SUMIFS(MasterSheet!K:K, MasterSheet!B:B, B1840, MasterSheet!D:D, C1840, MasterSheet!H:H, D1840)</f>
        <v>2</v>
      </c>
      <c r="I1840" s="26">
        <f t="shared" si="114"/>
        <v>45584</v>
      </c>
      <c r="J1840" s="28">
        <f>SUMIFS(MasterSheet!L:L, MasterSheet!B:B, B1840, MasterSheet!D:D, C1840, MasterSheet!H:H, D1840)</f>
        <v>0</v>
      </c>
      <c r="K1840" s="28">
        <f t="shared" si="115"/>
        <v>0</v>
      </c>
      <c r="L1840" s="21" t="str">
        <f>UPPER(VLOOKUP(D1840,MasterSheet!H:U,14,))</f>
        <v>BOSTER</v>
      </c>
    </row>
    <row r="1841" spans="1:12" x14ac:dyDescent="0.25">
      <c r="A1841" s="21" t="str">
        <f t="shared" si="112"/>
        <v>BIOXCELL</v>
      </c>
      <c r="B1841" s="21">
        <v>177075</v>
      </c>
      <c r="C1841" s="30">
        <v>45881</v>
      </c>
      <c r="D1841" s="21" t="str">
        <v>BE0146</v>
      </c>
      <c r="E1841" s="21">
        <f>_xlfn.XLOOKUP(D1841,MasterSheet!H:H,MasterSheet!F:F)</f>
        <v>198510.40000000002</v>
      </c>
      <c r="F1841" s="22">
        <f>SUMIFS(MasterSheet!J:J, MasterSheet!B:B, B1841, MasterSheet!D:D, C1841, MasterSheet!H:H, D1841)</f>
        <v>1</v>
      </c>
      <c r="G1841" s="22">
        <f t="shared" si="113"/>
        <v>198510.40000000002</v>
      </c>
      <c r="H1841" s="26">
        <f>SUMIFS(MasterSheet!K:K, MasterSheet!B:B, B1841, MasterSheet!D:D, C1841, MasterSheet!H:H, D1841)</f>
        <v>1</v>
      </c>
      <c r="I1841" s="26">
        <f t="shared" si="114"/>
        <v>198510.40000000002</v>
      </c>
      <c r="J1841" s="28">
        <f>SUMIFS(MasterSheet!L:L, MasterSheet!B:B, B1841, MasterSheet!D:D, C1841, MasterSheet!H:H, D1841)</f>
        <v>0</v>
      </c>
      <c r="K1841" s="28">
        <f t="shared" si="115"/>
        <v>0</v>
      </c>
      <c r="L1841" s="21" t="str">
        <f>UPPER(VLOOKUP(D1841,MasterSheet!H:U,14,))</f>
        <v>BIOXCELL</v>
      </c>
    </row>
    <row r="1842" spans="1:12" x14ac:dyDescent="0.25">
      <c r="A1842" s="21" t="str">
        <f t="shared" si="112"/>
        <v>BIOXCELL</v>
      </c>
      <c r="B1842" s="21">
        <v>177075</v>
      </c>
      <c r="C1842" s="30">
        <v>45881</v>
      </c>
      <c r="D1842" s="21" t="str">
        <v>BE0297</v>
      </c>
      <c r="E1842" s="21">
        <f>_xlfn.XLOOKUP(D1842,MasterSheet!H:H,MasterSheet!F:F)</f>
        <v>32853.040000000001</v>
      </c>
      <c r="F1842" s="22">
        <f>SUMIFS(MasterSheet!J:J, MasterSheet!B:B, B1842, MasterSheet!D:D, C1842, MasterSheet!H:H, D1842)</f>
        <v>2</v>
      </c>
      <c r="G1842" s="22">
        <f t="shared" si="113"/>
        <v>65706.080000000002</v>
      </c>
      <c r="H1842" s="26">
        <f>SUMIFS(MasterSheet!K:K, MasterSheet!B:B, B1842, MasterSheet!D:D, C1842, MasterSheet!H:H, D1842)</f>
        <v>2</v>
      </c>
      <c r="I1842" s="26">
        <f t="shared" si="114"/>
        <v>65706.080000000002</v>
      </c>
      <c r="J1842" s="28">
        <f>SUMIFS(MasterSheet!L:L, MasterSheet!B:B, B1842, MasterSheet!D:D, C1842, MasterSheet!H:H, D1842)</f>
        <v>0</v>
      </c>
      <c r="K1842" s="28">
        <f t="shared" si="115"/>
        <v>0</v>
      </c>
      <c r="L1842" s="21" t="str">
        <f>UPPER(VLOOKUP(D1842,MasterSheet!H:U,14,))</f>
        <v>BIOXCELL</v>
      </c>
    </row>
    <row r="1843" spans="1:12" x14ac:dyDescent="0.25">
      <c r="A1843" s="21" t="str">
        <f t="shared" si="112"/>
        <v>TOPCLASS ENTERPRISES</v>
      </c>
      <c r="B1843" s="21" t="str">
        <v>TPC/25-26/00333</v>
      </c>
      <c r="C1843" s="30">
        <v>45881</v>
      </c>
      <c r="D1843" s="21" t="str">
        <v>S1714</v>
      </c>
      <c r="E1843" s="21">
        <f>_xlfn.XLOOKUP(D1843,MasterSheet!H:H,MasterSheet!F:F)</f>
        <v>15540</v>
      </c>
      <c r="F1843" s="22">
        <f>SUMIFS(MasterSheet!J:J, MasterSheet!B:B, B1843, MasterSheet!D:D, C1843, MasterSheet!H:H, D1843)</f>
        <v>1</v>
      </c>
      <c r="G1843" s="22">
        <f t="shared" si="113"/>
        <v>15540</v>
      </c>
      <c r="H1843" s="26">
        <f>SUMIFS(MasterSheet!K:K, MasterSheet!B:B, B1843, MasterSheet!D:D, C1843, MasterSheet!H:H, D1843)</f>
        <v>1</v>
      </c>
      <c r="I1843" s="26">
        <f t="shared" si="114"/>
        <v>15540</v>
      </c>
      <c r="J1843" s="28">
        <f>SUMIFS(MasterSheet!L:L, MasterSheet!B:B, B1843, MasterSheet!D:D, C1843, MasterSheet!H:H, D1843)</f>
        <v>0</v>
      </c>
      <c r="K1843" s="28">
        <f t="shared" si="115"/>
        <v>0</v>
      </c>
      <c r="L1843" s="21" t="str">
        <f>UPPER(VLOOKUP(D1843,MasterSheet!H:U,14,))</f>
        <v>TOPCLASS ENTERPRISES</v>
      </c>
    </row>
    <row r="1844" spans="1:12" x14ac:dyDescent="0.25">
      <c r="A1844" s="21" t="str">
        <f t="shared" si="112"/>
        <v>MP BIO</v>
      </c>
      <c r="B1844" s="21" t="str">
        <v>MP/L2526/223</v>
      </c>
      <c r="C1844" s="30">
        <v>45883</v>
      </c>
      <c r="D1844" s="21" t="str">
        <v>04800803</v>
      </c>
      <c r="E1844" s="21">
        <f>_xlfn.XLOOKUP(D1844,MasterSheet!H:H,MasterSheet!F:F)</f>
        <v>13825</v>
      </c>
      <c r="F1844" s="22">
        <f>SUMIFS(MasterSheet!J:J, MasterSheet!B:B, B1844, MasterSheet!D:D, C1844, MasterSheet!H:H, D1844)</f>
        <v>2</v>
      </c>
      <c r="G1844" s="22">
        <f t="shared" si="113"/>
        <v>27650</v>
      </c>
      <c r="H1844" s="26">
        <f>SUMIFS(MasterSheet!K:K, MasterSheet!B:B, B1844, MasterSheet!D:D, C1844, MasterSheet!H:H, D1844)</f>
        <v>2</v>
      </c>
      <c r="I1844" s="26">
        <f t="shared" si="114"/>
        <v>27650</v>
      </c>
      <c r="J1844" s="28">
        <f>SUMIFS(MasterSheet!L:L, MasterSheet!B:B, B1844, MasterSheet!D:D, C1844, MasterSheet!H:H, D1844)</f>
        <v>0</v>
      </c>
      <c r="K1844" s="28">
        <f t="shared" si="115"/>
        <v>0</v>
      </c>
      <c r="L1844" s="21" t="str">
        <f>UPPER(VLOOKUP(D1844,MasterSheet!H:U,14,))</f>
        <v>MP BIO</v>
      </c>
    </row>
    <row r="1845" spans="1:12" x14ac:dyDescent="0.25">
      <c r="A1845" s="21" t="str">
        <f t="shared" si="112"/>
        <v>MP BIO</v>
      </c>
      <c r="B1845" s="21" t="str">
        <v>MP/L2526/223</v>
      </c>
      <c r="C1845" s="30">
        <v>45883</v>
      </c>
      <c r="D1845" s="21">
        <v>116913100</v>
      </c>
      <c r="E1845" s="21">
        <f>_xlfn.XLOOKUP(D1845,MasterSheet!H:H,MasterSheet!F:F)</f>
        <v>6675</v>
      </c>
      <c r="F1845" s="22">
        <f>SUMIFS(MasterSheet!J:J, MasterSheet!B:B, B1845, MasterSheet!D:D, C1845, MasterSheet!H:H, D1845)</f>
        <v>1</v>
      </c>
      <c r="G1845" s="22">
        <f t="shared" si="113"/>
        <v>6675</v>
      </c>
      <c r="H1845" s="26">
        <f>SUMIFS(MasterSheet!K:K, MasterSheet!B:B, B1845, MasterSheet!D:D, C1845, MasterSheet!H:H, D1845)</f>
        <v>1</v>
      </c>
      <c r="I1845" s="26">
        <f t="shared" si="114"/>
        <v>6675</v>
      </c>
      <c r="J1845" s="28">
        <f>SUMIFS(MasterSheet!L:L, MasterSheet!B:B, B1845, MasterSheet!D:D, C1845, MasterSheet!H:H, D1845)</f>
        <v>0</v>
      </c>
      <c r="K1845" s="28">
        <f t="shared" si="115"/>
        <v>0</v>
      </c>
      <c r="L1845" s="21" t="str">
        <f>UPPER(VLOOKUP(D1845,MasterSheet!H:U,14,))</f>
        <v>MP BIO</v>
      </c>
    </row>
    <row r="1846" spans="1:12" x14ac:dyDescent="0.25">
      <c r="A1846" s="21" t="str">
        <f t="shared" si="112"/>
        <v>MP BIO</v>
      </c>
      <c r="B1846" s="21" t="str">
        <v>MP/LS/25-26/1015</v>
      </c>
      <c r="C1846" s="30">
        <v>45883</v>
      </c>
      <c r="D1846" s="21">
        <v>114025022</v>
      </c>
      <c r="E1846" s="21">
        <f>_xlfn.XLOOKUP(D1846,MasterSheet!H:H,MasterSheet!F:F)</f>
        <v>6457.19</v>
      </c>
      <c r="F1846" s="22">
        <f>SUMIFS(MasterSheet!J:J, MasterSheet!B:B, B1846, MasterSheet!D:D, C1846, MasterSheet!H:H, D1846)</f>
        <v>1</v>
      </c>
      <c r="G1846" s="22">
        <f t="shared" si="113"/>
        <v>6457.19</v>
      </c>
      <c r="H1846" s="26">
        <f>SUMIFS(MasterSheet!K:K, MasterSheet!B:B, B1846, MasterSheet!D:D, C1846, MasterSheet!H:H, D1846)</f>
        <v>1</v>
      </c>
      <c r="I1846" s="26">
        <f t="shared" si="114"/>
        <v>6457.19</v>
      </c>
      <c r="J1846" s="28">
        <f>SUMIFS(MasterSheet!L:L, MasterSheet!B:B, B1846, MasterSheet!D:D, C1846, MasterSheet!H:H, D1846)</f>
        <v>0</v>
      </c>
      <c r="K1846" s="28">
        <f t="shared" si="115"/>
        <v>0</v>
      </c>
      <c r="L1846" s="21" t="str">
        <f>UPPER(VLOOKUP(D1846,MasterSheet!H:U,14,))</f>
        <v>MP BIO</v>
      </c>
    </row>
    <row r="1847" spans="1:12" x14ac:dyDescent="0.25">
      <c r="A1847" s="21" t="str">
        <f t="shared" si="112"/>
        <v>MP BIO</v>
      </c>
      <c r="B1847" s="21" t="str">
        <v>MP/LS/25-26/1015</v>
      </c>
      <c r="C1847" s="30">
        <v>45883</v>
      </c>
      <c r="D1847" s="21" t="str">
        <v>0210064710</v>
      </c>
      <c r="E1847" s="21">
        <f>_xlfn.XLOOKUP(D1847,MasterSheet!H:H,MasterSheet!F:F)</f>
        <v>4491.2299999999996</v>
      </c>
      <c r="F1847" s="22">
        <f>SUMIFS(MasterSheet!J:J, MasterSheet!B:B, B1847, MasterSheet!D:D, C1847, MasterSheet!H:H, D1847)</f>
        <v>1</v>
      </c>
      <c r="G1847" s="22">
        <f t="shared" si="113"/>
        <v>4491.2299999999996</v>
      </c>
      <c r="H1847" s="26">
        <f>SUMIFS(MasterSheet!K:K, MasterSheet!B:B, B1847, MasterSheet!D:D, C1847, MasterSheet!H:H, D1847)</f>
        <v>1</v>
      </c>
      <c r="I1847" s="26">
        <f t="shared" si="114"/>
        <v>4491.2299999999996</v>
      </c>
      <c r="J1847" s="28">
        <f>SUMIFS(MasterSheet!L:L, MasterSheet!B:B, B1847, MasterSheet!D:D, C1847, MasterSheet!H:H, D1847)</f>
        <v>0</v>
      </c>
      <c r="K1847" s="28">
        <f t="shared" si="115"/>
        <v>0</v>
      </c>
      <c r="L1847" s="21" t="str">
        <f>UPPER(VLOOKUP(D1847,MasterSheet!H:U,14,))</f>
        <v>MP BIO</v>
      </c>
    </row>
    <row r="1848" spans="1:12" x14ac:dyDescent="0.25">
      <c r="A1848" s="21" t="str">
        <f t="shared" si="112"/>
        <v>SARTORIUS</v>
      </c>
      <c r="B1848" s="21" t="str">
        <v>251519301930</v>
      </c>
      <c r="C1848" s="30">
        <v>45883</v>
      </c>
      <c r="D1848" s="21">
        <v>16532</v>
      </c>
      <c r="E1848" s="21">
        <f>_xlfn.XLOOKUP(D1848,MasterSheet!H:H,MasterSheet!F:F)</f>
        <v>2350</v>
      </c>
      <c r="F1848" s="22">
        <f>SUMIFS(MasterSheet!J:J, MasterSheet!B:B, B1848, MasterSheet!D:D, C1848, MasterSheet!H:H, D1848)</f>
        <v>20</v>
      </c>
      <c r="G1848" s="22">
        <f t="shared" si="113"/>
        <v>47000</v>
      </c>
      <c r="H1848" s="26">
        <f>SUMIFS(MasterSheet!K:K, MasterSheet!B:B, B1848, MasterSheet!D:D, C1848, MasterSheet!H:H, D1848)</f>
        <v>2</v>
      </c>
      <c r="I1848" s="26">
        <f t="shared" si="114"/>
        <v>4700</v>
      </c>
      <c r="J1848" s="28">
        <f>SUMIFS(MasterSheet!L:L, MasterSheet!B:B, B1848, MasterSheet!D:D, C1848, MasterSheet!H:H, D1848)</f>
        <v>18</v>
      </c>
      <c r="K1848" s="28">
        <f t="shared" si="115"/>
        <v>42300</v>
      </c>
      <c r="L1848" s="21" t="str">
        <f>UPPER(VLOOKUP(D1848,MasterSheet!H:U,14,))</f>
        <v>SARTORIUS</v>
      </c>
    </row>
    <row r="1849" spans="1:12" x14ac:dyDescent="0.25">
      <c r="A1849" s="21" t="str">
        <f t="shared" si="112"/>
        <v>SARTORIUS</v>
      </c>
      <c r="B1849" s="21" t="str">
        <v>251519301930</v>
      </c>
      <c r="C1849" s="30">
        <v>45883</v>
      </c>
      <c r="D1849" s="21" t="str">
        <v>VS15T21</v>
      </c>
      <c r="E1849" s="21">
        <f>_xlfn.XLOOKUP(D1849,MasterSheet!H:H,MasterSheet!F:F)</f>
        <v>6500</v>
      </c>
      <c r="F1849" s="22">
        <f>SUMIFS(MasterSheet!J:J, MasterSheet!B:B, B1849, MasterSheet!D:D, C1849, MasterSheet!H:H, D1849)</f>
        <v>4</v>
      </c>
      <c r="G1849" s="22">
        <f t="shared" si="113"/>
        <v>26000</v>
      </c>
      <c r="H1849" s="26">
        <f>SUMIFS(MasterSheet!K:K, MasterSheet!B:B, B1849, MasterSheet!D:D, C1849, MasterSheet!H:H, D1849)</f>
        <v>0</v>
      </c>
      <c r="I1849" s="26">
        <f t="shared" si="114"/>
        <v>0</v>
      </c>
      <c r="J1849" s="28">
        <f>SUMIFS(MasterSheet!L:L, MasterSheet!B:B, B1849, MasterSheet!D:D, C1849, MasterSheet!H:H, D1849)</f>
        <v>4</v>
      </c>
      <c r="K1849" s="28">
        <f t="shared" si="115"/>
        <v>26000</v>
      </c>
      <c r="L1849" s="21" t="str">
        <f>UPPER(VLOOKUP(D1849,MasterSheet!H:U,14,))</f>
        <v>SARTORIUS</v>
      </c>
    </row>
    <row r="1850" spans="1:12" x14ac:dyDescent="0.25">
      <c r="A1850" s="21" t="str">
        <f t="shared" si="112"/>
        <v>SUPER MO BIO</v>
      </c>
      <c r="B1850" s="21">
        <v>5470</v>
      </c>
      <c r="C1850" s="30">
        <v>45883</v>
      </c>
      <c r="D1850" s="21" t="str">
        <v>AD0023</v>
      </c>
      <c r="E1850" s="21">
        <f>_xlfn.XLOOKUP(D1850,MasterSheet!H:H,MasterSheet!F:F)</f>
        <v>3020</v>
      </c>
      <c r="F1850" s="22">
        <f>SUMIFS(MasterSheet!J:J, MasterSheet!B:B, B1850, MasterSheet!D:D, C1850, MasterSheet!H:H, D1850)</f>
        <v>1</v>
      </c>
      <c r="G1850" s="22">
        <f t="shared" si="113"/>
        <v>3020</v>
      </c>
      <c r="H1850" s="26">
        <f>SUMIFS(MasterSheet!K:K, MasterSheet!B:B, B1850, MasterSheet!D:D, C1850, MasterSheet!H:H, D1850)</f>
        <v>1</v>
      </c>
      <c r="I1850" s="26">
        <f t="shared" si="114"/>
        <v>3020</v>
      </c>
      <c r="J1850" s="28">
        <f>SUMIFS(MasterSheet!L:L, MasterSheet!B:B, B1850, MasterSheet!D:D, C1850, MasterSheet!H:H, D1850)</f>
        <v>0</v>
      </c>
      <c r="K1850" s="28">
        <f t="shared" si="115"/>
        <v>0</v>
      </c>
      <c r="L1850" s="21" t="str">
        <f>UPPER(VLOOKUP(D1850,MasterSheet!H:U,14,))</f>
        <v>SUPER MO BIO</v>
      </c>
    </row>
    <row r="1851" spans="1:12" x14ac:dyDescent="0.25">
      <c r="A1851" s="21" t="str">
        <f t="shared" si="112"/>
        <v>APEXBIO</v>
      </c>
      <c r="B1851" s="21" t="str">
        <v>300081607, 300081606, 300081605</v>
      </c>
      <c r="C1851" s="30">
        <v>45885</v>
      </c>
      <c r="D1851" s="21" t="str">
        <v>B1027-1000</v>
      </c>
      <c r="E1851" s="21">
        <f>_xlfn.XLOOKUP(D1851,MasterSheet!H:H,MasterSheet!F:F)</f>
        <v>3872</v>
      </c>
      <c r="F1851" s="22">
        <f>SUMIFS(MasterSheet!J:J, MasterSheet!B:B, B1851, MasterSheet!D:D, C1851, MasterSheet!H:H, D1851)</f>
        <v>2</v>
      </c>
      <c r="G1851" s="22">
        <f t="shared" si="113"/>
        <v>7744</v>
      </c>
      <c r="H1851" s="26">
        <f>SUMIFS(MasterSheet!K:K, MasterSheet!B:B, B1851, MasterSheet!D:D, C1851, MasterSheet!H:H, D1851)</f>
        <v>2</v>
      </c>
      <c r="I1851" s="26">
        <f t="shared" si="114"/>
        <v>7744</v>
      </c>
      <c r="J1851" s="28">
        <f>SUMIFS(MasterSheet!L:L, MasterSheet!B:B, B1851, MasterSheet!D:D, C1851, MasterSheet!H:H, D1851)</f>
        <v>0</v>
      </c>
      <c r="K1851" s="28">
        <f t="shared" si="115"/>
        <v>0</v>
      </c>
      <c r="L1851" s="21" t="str">
        <f>UPPER(VLOOKUP(D1851,MasterSheet!H:U,14,))</f>
        <v>APEXBIO</v>
      </c>
    </row>
    <row r="1852" spans="1:12" x14ac:dyDescent="0.25">
      <c r="A1852" s="21" t="str">
        <f t="shared" si="112"/>
        <v>APEXBIO</v>
      </c>
      <c r="B1852" s="21" t="str">
        <v>300081607, 300081606, 300081605</v>
      </c>
      <c r="C1852" s="30">
        <v>45885</v>
      </c>
      <c r="D1852" s="21" t="str">
        <v>K4630-100</v>
      </c>
      <c r="E1852" s="21">
        <f>_xlfn.XLOOKUP(D1852,MasterSheet!H:H,MasterSheet!F:F)</f>
        <v>6899.2000000000007</v>
      </c>
      <c r="F1852" s="22">
        <f>SUMIFS(MasterSheet!J:J, MasterSheet!B:B, B1852, MasterSheet!D:D, C1852, MasterSheet!H:H, D1852)</f>
        <v>1</v>
      </c>
      <c r="G1852" s="22">
        <f t="shared" si="113"/>
        <v>6899.2000000000007</v>
      </c>
      <c r="H1852" s="26">
        <f>SUMIFS(MasterSheet!K:K, MasterSheet!B:B, B1852, MasterSheet!D:D, C1852, MasterSheet!H:H, D1852)</f>
        <v>1</v>
      </c>
      <c r="I1852" s="26">
        <f t="shared" si="114"/>
        <v>6899.2000000000007</v>
      </c>
      <c r="J1852" s="28">
        <f>SUMIFS(MasterSheet!L:L, MasterSheet!B:B, B1852, MasterSheet!D:D, C1852, MasterSheet!H:H, D1852)</f>
        <v>0</v>
      </c>
      <c r="K1852" s="28">
        <f t="shared" si="115"/>
        <v>0</v>
      </c>
      <c r="L1852" s="21" t="str">
        <f>UPPER(VLOOKUP(D1852,MasterSheet!H:U,14,))</f>
        <v>APEXBIO</v>
      </c>
    </row>
    <row r="1853" spans="1:12" x14ac:dyDescent="0.25">
      <c r="A1853" s="21" t="str">
        <f t="shared" si="112"/>
        <v>APEXBIO</v>
      </c>
      <c r="B1853" s="21" t="str">
        <v>300081607, 300081606, 300081605</v>
      </c>
      <c r="C1853" s="30">
        <v>45885</v>
      </c>
      <c r="D1853" s="21" t="str">
        <v>B5455-10</v>
      </c>
      <c r="E1853" s="21">
        <f>_xlfn.XLOOKUP(D1853,MasterSheet!H:H,MasterSheet!F:F)</f>
        <v>12460.8</v>
      </c>
      <c r="F1853" s="22">
        <f>SUMIFS(MasterSheet!J:J, MasterSheet!B:B, B1853, MasterSheet!D:D, C1853, MasterSheet!H:H, D1853)</f>
        <v>2</v>
      </c>
      <c r="G1853" s="22">
        <f t="shared" si="113"/>
        <v>24921.599999999999</v>
      </c>
      <c r="H1853" s="26">
        <f>SUMIFS(MasterSheet!K:K, MasterSheet!B:B, B1853, MasterSheet!D:D, C1853, MasterSheet!H:H, D1853)</f>
        <v>2</v>
      </c>
      <c r="I1853" s="26">
        <f t="shared" si="114"/>
        <v>24921.599999999999</v>
      </c>
      <c r="J1853" s="28">
        <f>SUMIFS(MasterSheet!L:L, MasterSheet!B:B, B1853, MasterSheet!D:D, C1853, MasterSheet!H:H, D1853)</f>
        <v>0</v>
      </c>
      <c r="K1853" s="28">
        <f t="shared" si="115"/>
        <v>0</v>
      </c>
      <c r="L1853" s="21" t="str">
        <f>UPPER(VLOOKUP(D1853,MasterSheet!H:U,14,))</f>
        <v>APEXBIO</v>
      </c>
    </row>
    <row r="1854" spans="1:12" x14ac:dyDescent="0.25">
      <c r="A1854" s="21" t="str">
        <f t="shared" si="112"/>
        <v>APEXBIO</v>
      </c>
      <c r="B1854" s="21" t="str">
        <v>300081607, 300081606, 300081605</v>
      </c>
      <c r="C1854" s="30">
        <v>45885</v>
      </c>
      <c r="D1854" s="21" t="str">
        <v>A3516-5</v>
      </c>
      <c r="E1854" s="21">
        <f>_xlfn.XLOOKUP(D1854,MasterSheet!H:H,MasterSheet!F:F)</f>
        <v>14924.8</v>
      </c>
      <c r="F1854" s="22">
        <f>SUMIFS(MasterSheet!J:J, MasterSheet!B:B, B1854, MasterSheet!D:D, C1854, MasterSheet!H:H, D1854)</f>
        <v>3</v>
      </c>
      <c r="G1854" s="22">
        <f t="shared" si="113"/>
        <v>44774.399999999994</v>
      </c>
      <c r="H1854" s="26">
        <f>SUMIFS(MasterSheet!K:K, MasterSheet!B:B, B1854, MasterSheet!D:D, C1854, MasterSheet!H:H, D1854)</f>
        <v>3</v>
      </c>
      <c r="I1854" s="26">
        <f t="shared" si="114"/>
        <v>44774.399999999994</v>
      </c>
      <c r="J1854" s="28">
        <f>SUMIFS(MasterSheet!L:L, MasterSheet!B:B, B1854, MasterSheet!D:D, C1854, MasterSheet!H:H, D1854)</f>
        <v>0</v>
      </c>
      <c r="K1854" s="28">
        <f t="shared" si="115"/>
        <v>0</v>
      </c>
      <c r="L1854" s="21" t="str">
        <f>UPPER(VLOOKUP(D1854,MasterSheet!H:U,14,))</f>
        <v>APEXBIO</v>
      </c>
    </row>
    <row r="1855" spans="1:12" x14ac:dyDescent="0.25">
      <c r="A1855" s="21" t="str">
        <f t="shared" si="112"/>
        <v>BIOLEGEND</v>
      </c>
      <c r="B1855" s="21" t="str">
        <v>EED118009</v>
      </c>
      <c r="C1855" s="30">
        <v>45885</v>
      </c>
      <c r="D1855" s="21">
        <v>100205</v>
      </c>
      <c r="E1855" s="21">
        <f>_xlfn.XLOOKUP(D1855,MasterSheet!H:H,MasterSheet!F:F)</f>
        <v>3757.6000000000004</v>
      </c>
      <c r="F1855" s="22">
        <f>SUMIFS(MasterSheet!J:J, MasterSheet!B:B, B1855, MasterSheet!D:D, C1855, MasterSheet!H:H, D1855)</f>
        <v>1</v>
      </c>
      <c r="G1855" s="22">
        <f t="shared" si="113"/>
        <v>3757.6000000000004</v>
      </c>
      <c r="H1855" s="26">
        <f>SUMIFS(MasterSheet!K:K, MasterSheet!B:B, B1855, MasterSheet!D:D, C1855, MasterSheet!H:H, D1855)</f>
        <v>1</v>
      </c>
      <c r="I1855" s="26">
        <f t="shared" si="114"/>
        <v>3757.6000000000004</v>
      </c>
      <c r="J1855" s="28">
        <f>SUMIFS(MasterSheet!L:L, MasterSheet!B:B, B1855, MasterSheet!D:D, C1855, MasterSheet!H:H, D1855)</f>
        <v>0</v>
      </c>
      <c r="K1855" s="28">
        <f t="shared" si="115"/>
        <v>0</v>
      </c>
      <c r="L1855" s="21" t="str">
        <f>UPPER(VLOOKUP(D1855,MasterSheet!H:U,14,))</f>
        <v>BIOLEGEND</v>
      </c>
    </row>
    <row r="1856" spans="1:12" x14ac:dyDescent="0.25">
      <c r="A1856" s="21" t="str">
        <f t="shared" si="112"/>
        <v>BIOLEGEND</v>
      </c>
      <c r="B1856" s="21" t="str">
        <v>EED118009</v>
      </c>
      <c r="C1856" s="30">
        <v>45885</v>
      </c>
      <c r="D1856" s="21">
        <v>100206</v>
      </c>
      <c r="E1856" s="21">
        <f>_xlfn.XLOOKUP(D1856,MasterSheet!H:H,MasterSheet!F:F)</f>
        <v>8808.7999999999993</v>
      </c>
      <c r="F1856" s="22">
        <f>SUMIFS(MasterSheet!J:J, MasterSheet!B:B, B1856, MasterSheet!D:D, C1856, MasterSheet!H:H, D1856)</f>
        <v>1</v>
      </c>
      <c r="G1856" s="22">
        <f t="shared" si="113"/>
        <v>8808.7999999999993</v>
      </c>
      <c r="H1856" s="26">
        <f>SUMIFS(MasterSheet!K:K, MasterSheet!B:B, B1856, MasterSheet!D:D, C1856, MasterSheet!H:H, D1856)</f>
        <v>1</v>
      </c>
      <c r="I1856" s="26">
        <f t="shared" si="114"/>
        <v>8808.7999999999993</v>
      </c>
      <c r="J1856" s="28">
        <f>SUMIFS(MasterSheet!L:L, MasterSheet!B:B, B1856, MasterSheet!D:D, C1856, MasterSheet!H:H, D1856)</f>
        <v>0</v>
      </c>
      <c r="K1856" s="28">
        <f t="shared" si="115"/>
        <v>0</v>
      </c>
      <c r="L1856" s="21" t="str">
        <f>UPPER(VLOOKUP(D1856,MasterSheet!H:U,14,))</f>
        <v>BIOLEGEND</v>
      </c>
    </row>
    <row r="1857" spans="1:12" x14ac:dyDescent="0.25">
      <c r="A1857" s="21" t="str">
        <f t="shared" si="112"/>
        <v>BIOLEGEND</v>
      </c>
      <c r="B1857" s="21" t="str">
        <v>EED118009</v>
      </c>
      <c r="C1857" s="30">
        <v>45885</v>
      </c>
      <c r="D1857" s="21">
        <v>100340</v>
      </c>
      <c r="E1857" s="21">
        <f>_xlfn.XLOOKUP(D1857,MasterSheet!H:H,MasterSheet!F:F)</f>
        <v>8659.2000000000007</v>
      </c>
      <c r="F1857" s="22">
        <f>SUMIFS(MasterSheet!J:J, MasterSheet!B:B, B1857, MasterSheet!D:D, C1857, MasterSheet!H:H, D1857)</f>
        <v>1</v>
      </c>
      <c r="G1857" s="22">
        <f t="shared" si="113"/>
        <v>8659.2000000000007</v>
      </c>
      <c r="H1857" s="26">
        <f>SUMIFS(MasterSheet!K:K, MasterSheet!B:B, B1857, MasterSheet!D:D, C1857, MasterSheet!H:H, D1857)</f>
        <v>1</v>
      </c>
      <c r="I1857" s="26">
        <f t="shared" si="114"/>
        <v>8659.2000000000007</v>
      </c>
      <c r="J1857" s="28">
        <f>SUMIFS(MasterSheet!L:L, MasterSheet!B:B, B1857, MasterSheet!D:D, C1857, MasterSheet!H:H, D1857)</f>
        <v>0</v>
      </c>
      <c r="K1857" s="28">
        <f t="shared" si="115"/>
        <v>0</v>
      </c>
      <c r="L1857" s="21" t="str">
        <f>UPPER(VLOOKUP(D1857,MasterSheet!H:U,14,))</f>
        <v>BIOLEGEND</v>
      </c>
    </row>
    <row r="1858" spans="1:12" x14ac:dyDescent="0.25">
      <c r="A1858" s="21" t="str">
        <f t="shared" ref="A1858:A1921" si="116">L1858</f>
        <v>BIOLEGEND</v>
      </c>
      <c r="B1858" s="21" t="str">
        <v>EED118009</v>
      </c>
      <c r="C1858" s="30">
        <v>45885</v>
      </c>
      <c r="D1858" s="21">
        <v>100408</v>
      </c>
      <c r="E1858" s="21">
        <f>_xlfn.XLOOKUP(D1858,MasterSheet!H:H,MasterSheet!F:F)</f>
        <v>4435.2</v>
      </c>
      <c r="F1858" s="22">
        <f>SUMIFS(MasterSheet!J:J, MasterSheet!B:B, B1858, MasterSheet!D:D, C1858, MasterSheet!H:H, D1858)</f>
        <v>1</v>
      </c>
      <c r="G1858" s="22">
        <f t="shared" si="113"/>
        <v>4435.2</v>
      </c>
      <c r="H1858" s="26">
        <f>SUMIFS(MasterSheet!K:K, MasterSheet!B:B, B1858, MasterSheet!D:D, C1858, MasterSheet!H:H, D1858)</f>
        <v>1</v>
      </c>
      <c r="I1858" s="26">
        <f t="shared" si="114"/>
        <v>4435.2</v>
      </c>
      <c r="J1858" s="28">
        <f>SUMIFS(MasterSheet!L:L, MasterSheet!B:B, B1858, MasterSheet!D:D, C1858, MasterSheet!H:H, D1858)</f>
        <v>0</v>
      </c>
      <c r="K1858" s="28">
        <f t="shared" si="115"/>
        <v>0</v>
      </c>
      <c r="L1858" s="21" t="str">
        <f>UPPER(VLOOKUP(D1858,MasterSheet!H:U,14,))</f>
        <v>BIOLEGEND</v>
      </c>
    </row>
    <row r="1859" spans="1:12" x14ac:dyDescent="0.25">
      <c r="A1859" s="21" t="str">
        <f t="shared" si="116"/>
        <v>BIOLEGEND</v>
      </c>
      <c r="B1859" s="21" t="str">
        <v>EED118009</v>
      </c>
      <c r="C1859" s="30">
        <v>45885</v>
      </c>
      <c r="D1859" s="21">
        <v>100422</v>
      </c>
      <c r="E1859" s="21">
        <f>_xlfn.XLOOKUP(D1859,MasterSheet!H:H,MasterSheet!F:F)</f>
        <v>13244</v>
      </c>
      <c r="F1859" s="22">
        <f>SUMIFS(MasterSheet!J:J, MasterSheet!B:B, B1859, MasterSheet!D:D, C1859, MasterSheet!H:H, D1859)</f>
        <v>1</v>
      </c>
      <c r="G1859" s="22">
        <f t="shared" ref="G1859:G1922" si="117">F1859*E1859</f>
        <v>13244</v>
      </c>
      <c r="H1859" s="26">
        <f>SUMIFS(MasterSheet!K:K, MasterSheet!B:B, B1859, MasterSheet!D:D, C1859, MasterSheet!H:H, D1859)</f>
        <v>1</v>
      </c>
      <c r="I1859" s="26">
        <f t="shared" ref="I1859:I1922" si="118">H1859*E1859</f>
        <v>13244</v>
      </c>
      <c r="J1859" s="28">
        <f>SUMIFS(MasterSheet!L:L, MasterSheet!B:B, B1859, MasterSheet!D:D, C1859, MasterSheet!H:H, D1859)</f>
        <v>0</v>
      </c>
      <c r="K1859" s="28">
        <f t="shared" ref="K1859:K1922" si="119">J1859*E1859</f>
        <v>0</v>
      </c>
      <c r="L1859" s="21" t="str">
        <f>UPPER(VLOOKUP(D1859,MasterSheet!H:U,14,))</f>
        <v>BIOLEGEND</v>
      </c>
    </row>
    <row r="1860" spans="1:12" x14ac:dyDescent="0.25">
      <c r="A1860" s="21" t="str">
        <f t="shared" si="116"/>
        <v>BIOLEGEND</v>
      </c>
      <c r="B1860" s="21" t="str">
        <v>EED118009</v>
      </c>
      <c r="C1860" s="30">
        <v>45885</v>
      </c>
      <c r="D1860" s="21">
        <v>100423</v>
      </c>
      <c r="E1860" s="21">
        <f>_xlfn.XLOOKUP(D1860,MasterSheet!H:H,MasterSheet!F:F)</f>
        <v>14106.400000000001</v>
      </c>
      <c r="F1860" s="22">
        <f>SUMIFS(MasterSheet!J:J, MasterSheet!B:B, B1860, MasterSheet!D:D, C1860, MasterSheet!H:H, D1860)</f>
        <v>1</v>
      </c>
      <c r="G1860" s="22">
        <f t="shared" si="117"/>
        <v>14106.400000000001</v>
      </c>
      <c r="H1860" s="26">
        <f>SUMIFS(MasterSheet!K:K, MasterSheet!B:B, B1860, MasterSheet!D:D, C1860, MasterSheet!H:H, D1860)</f>
        <v>1</v>
      </c>
      <c r="I1860" s="26">
        <f t="shared" si="118"/>
        <v>14106.400000000001</v>
      </c>
      <c r="J1860" s="28">
        <f>SUMIFS(MasterSheet!L:L, MasterSheet!B:B, B1860, MasterSheet!D:D, C1860, MasterSheet!H:H, D1860)</f>
        <v>0</v>
      </c>
      <c r="K1860" s="28">
        <f t="shared" si="119"/>
        <v>0</v>
      </c>
      <c r="L1860" s="21" t="str">
        <f>UPPER(VLOOKUP(D1860,MasterSheet!H:U,14,))</f>
        <v>BIOLEGEND</v>
      </c>
    </row>
    <row r="1861" spans="1:12" x14ac:dyDescent="0.25">
      <c r="A1861" s="21" t="str">
        <f t="shared" si="116"/>
        <v>BIOLEGEND</v>
      </c>
      <c r="B1861" s="21" t="str">
        <v>EED118009</v>
      </c>
      <c r="C1861" s="30">
        <v>45885</v>
      </c>
      <c r="D1861" s="21">
        <v>100432</v>
      </c>
      <c r="E1861" s="21">
        <f>_xlfn.XLOOKUP(D1861,MasterSheet!H:H,MasterSheet!F:F)</f>
        <v>15206.400000000001</v>
      </c>
      <c r="F1861" s="22">
        <f>SUMIFS(MasterSheet!J:J, MasterSheet!B:B, B1861, MasterSheet!D:D, C1861, MasterSheet!H:H, D1861)</f>
        <v>2</v>
      </c>
      <c r="G1861" s="22">
        <f t="shared" si="117"/>
        <v>30412.800000000003</v>
      </c>
      <c r="H1861" s="26">
        <f>SUMIFS(MasterSheet!K:K, MasterSheet!B:B, B1861, MasterSheet!D:D, C1861, MasterSheet!H:H, D1861)</f>
        <v>2</v>
      </c>
      <c r="I1861" s="26">
        <f t="shared" si="118"/>
        <v>30412.800000000003</v>
      </c>
      <c r="J1861" s="28">
        <f>SUMIFS(MasterSheet!L:L, MasterSheet!B:B, B1861, MasterSheet!D:D, C1861, MasterSheet!H:H, D1861)</f>
        <v>0</v>
      </c>
      <c r="K1861" s="28">
        <f t="shared" si="119"/>
        <v>0</v>
      </c>
      <c r="L1861" s="21" t="str">
        <f>UPPER(VLOOKUP(D1861,MasterSheet!H:U,14,))</f>
        <v>BIOLEGEND</v>
      </c>
    </row>
    <row r="1862" spans="1:12" x14ac:dyDescent="0.25">
      <c r="A1862" s="21" t="str">
        <f t="shared" si="116"/>
        <v>BIOLEGEND</v>
      </c>
      <c r="B1862" s="21" t="str">
        <v>EED118009</v>
      </c>
      <c r="C1862" s="30">
        <v>45885</v>
      </c>
      <c r="D1862" s="21">
        <v>100434</v>
      </c>
      <c r="E1862" s="21">
        <f>_xlfn.XLOOKUP(D1862,MasterSheet!H:H,MasterSheet!F:F)</f>
        <v>19896.8</v>
      </c>
      <c r="F1862" s="22">
        <f>SUMIFS(MasterSheet!J:J, MasterSheet!B:B, B1862, MasterSheet!D:D, C1862, MasterSheet!H:H, D1862)</f>
        <v>1</v>
      </c>
      <c r="G1862" s="22">
        <f t="shared" si="117"/>
        <v>19896.8</v>
      </c>
      <c r="H1862" s="26">
        <f>SUMIFS(MasterSheet!K:K, MasterSheet!B:B, B1862, MasterSheet!D:D, C1862, MasterSheet!H:H, D1862)</f>
        <v>1</v>
      </c>
      <c r="I1862" s="26">
        <f t="shared" si="118"/>
        <v>19896.8</v>
      </c>
      <c r="J1862" s="28">
        <f>SUMIFS(MasterSheet!L:L, MasterSheet!B:B, B1862, MasterSheet!D:D, C1862, MasterSheet!H:H, D1862)</f>
        <v>0</v>
      </c>
      <c r="K1862" s="28">
        <f t="shared" si="119"/>
        <v>0</v>
      </c>
      <c r="L1862" s="21" t="str">
        <f>UPPER(VLOOKUP(D1862,MasterSheet!H:U,14,))</f>
        <v>BIOLEGEND</v>
      </c>
    </row>
    <row r="1863" spans="1:12" x14ac:dyDescent="0.25">
      <c r="A1863" s="21" t="str">
        <f t="shared" si="116"/>
        <v>BIOLEGEND</v>
      </c>
      <c r="B1863" s="21" t="str">
        <v>EED118009</v>
      </c>
      <c r="C1863" s="30">
        <v>45885</v>
      </c>
      <c r="D1863" s="21">
        <v>100449</v>
      </c>
      <c r="E1863" s="21">
        <f>_xlfn.XLOOKUP(D1863,MasterSheet!H:H,MasterSheet!F:F)</f>
        <v>18084</v>
      </c>
      <c r="F1863" s="22">
        <f>SUMIFS(MasterSheet!J:J, MasterSheet!B:B, B1863, MasterSheet!D:D, C1863, MasterSheet!H:H, D1863)</f>
        <v>1</v>
      </c>
      <c r="G1863" s="22">
        <f t="shared" si="117"/>
        <v>18084</v>
      </c>
      <c r="H1863" s="26">
        <f>SUMIFS(MasterSheet!K:K, MasterSheet!B:B, B1863, MasterSheet!D:D, C1863, MasterSheet!H:H, D1863)</f>
        <v>1</v>
      </c>
      <c r="I1863" s="26">
        <f t="shared" si="118"/>
        <v>18084</v>
      </c>
      <c r="J1863" s="28">
        <f>SUMIFS(MasterSheet!L:L, MasterSheet!B:B, B1863, MasterSheet!D:D, C1863, MasterSheet!H:H, D1863)</f>
        <v>0</v>
      </c>
      <c r="K1863" s="28">
        <f t="shared" si="119"/>
        <v>0</v>
      </c>
      <c r="L1863" s="21" t="str">
        <f>UPPER(VLOOKUP(D1863,MasterSheet!H:U,14,))</f>
        <v>BIOLEGEND</v>
      </c>
    </row>
    <row r="1864" spans="1:12" x14ac:dyDescent="0.25">
      <c r="A1864" s="21" t="str">
        <f t="shared" si="116"/>
        <v>BIOLEGEND</v>
      </c>
      <c r="B1864" s="21" t="str">
        <v>EED118009</v>
      </c>
      <c r="C1864" s="30">
        <v>45885</v>
      </c>
      <c r="D1864" s="21">
        <v>100451</v>
      </c>
      <c r="E1864" s="21">
        <f>_xlfn.XLOOKUP(D1864,MasterSheet!H:H,MasterSheet!F:F)</f>
        <v>20394</v>
      </c>
      <c r="F1864" s="22">
        <f>SUMIFS(MasterSheet!J:J, MasterSheet!B:B, B1864, MasterSheet!D:D, C1864, MasterSheet!H:H, D1864)</f>
        <v>1</v>
      </c>
      <c r="G1864" s="22">
        <f t="shared" si="117"/>
        <v>20394</v>
      </c>
      <c r="H1864" s="26">
        <f>SUMIFS(MasterSheet!K:K, MasterSheet!B:B, B1864, MasterSheet!D:D, C1864, MasterSheet!H:H, D1864)</f>
        <v>1</v>
      </c>
      <c r="I1864" s="26">
        <f t="shared" si="118"/>
        <v>20394</v>
      </c>
      <c r="J1864" s="28">
        <f>SUMIFS(MasterSheet!L:L, MasterSheet!B:B, B1864, MasterSheet!D:D, C1864, MasterSheet!H:H, D1864)</f>
        <v>0</v>
      </c>
      <c r="K1864" s="28">
        <f t="shared" si="119"/>
        <v>0</v>
      </c>
      <c r="L1864" s="21" t="str">
        <f>UPPER(VLOOKUP(D1864,MasterSheet!H:U,14,))</f>
        <v>BIOLEGEND</v>
      </c>
    </row>
    <row r="1865" spans="1:12" x14ac:dyDescent="0.25">
      <c r="A1865" s="21" t="str">
        <f t="shared" si="116"/>
        <v>BIOLEGEND</v>
      </c>
      <c r="B1865" s="21" t="str">
        <v>EED118009</v>
      </c>
      <c r="C1865" s="30">
        <v>45885</v>
      </c>
      <c r="D1865" s="21">
        <v>100712</v>
      </c>
      <c r="E1865" s="21">
        <f>_xlfn.XLOOKUP(D1865,MasterSheet!H:H,MasterSheet!F:F)</f>
        <v>6468</v>
      </c>
      <c r="F1865" s="22">
        <f>SUMIFS(MasterSheet!J:J, MasterSheet!B:B, B1865, MasterSheet!D:D, C1865, MasterSheet!H:H, D1865)</f>
        <v>1</v>
      </c>
      <c r="G1865" s="22">
        <f t="shared" si="117"/>
        <v>6468</v>
      </c>
      <c r="H1865" s="26">
        <f>SUMIFS(MasterSheet!K:K, MasterSheet!B:B, B1865, MasterSheet!D:D, C1865, MasterSheet!H:H, D1865)</f>
        <v>1</v>
      </c>
      <c r="I1865" s="26">
        <f t="shared" si="118"/>
        <v>6468</v>
      </c>
      <c r="J1865" s="28">
        <f>SUMIFS(MasterSheet!L:L, MasterSheet!B:B, B1865, MasterSheet!D:D, C1865, MasterSheet!H:H, D1865)</f>
        <v>0</v>
      </c>
      <c r="K1865" s="28">
        <f t="shared" si="119"/>
        <v>0</v>
      </c>
      <c r="L1865" s="21" t="str">
        <f>UPPER(VLOOKUP(D1865,MasterSheet!H:U,14,))</f>
        <v>BIOLEGEND</v>
      </c>
    </row>
    <row r="1866" spans="1:12" x14ac:dyDescent="0.25">
      <c r="A1866" s="21" t="str">
        <f t="shared" si="116"/>
        <v>BIOLEGEND</v>
      </c>
      <c r="B1866" s="21" t="str">
        <v>EED118009</v>
      </c>
      <c r="C1866" s="30">
        <v>45885</v>
      </c>
      <c r="D1866" s="21">
        <v>100721</v>
      </c>
      <c r="E1866" s="21">
        <f>_xlfn.XLOOKUP(D1866,MasterSheet!H:H,MasterSheet!F:F)</f>
        <v>4188.8</v>
      </c>
      <c r="F1866" s="22">
        <f>SUMIFS(MasterSheet!J:J, MasterSheet!B:B, B1866, MasterSheet!D:D, C1866, MasterSheet!H:H, D1866)</f>
        <v>1</v>
      </c>
      <c r="G1866" s="22">
        <f t="shared" si="117"/>
        <v>4188.8</v>
      </c>
      <c r="H1866" s="26">
        <f>SUMIFS(MasterSheet!K:K, MasterSheet!B:B, B1866, MasterSheet!D:D, C1866, MasterSheet!H:H, D1866)</f>
        <v>1</v>
      </c>
      <c r="I1866" s="26">
        <f t="shared" si="118"/>
        <v>4188.8</v>
      </c>
      <c r="J1866" s="28">
        <f>SUMIFS(MasterSheet!L:L, MasterSheet!B:B, B1866, MasterSheet!D:D, C1866, MasterSheet!H:H, D1866)</f>
        <v>0</v>
      </c>
      <c r="K1866" s="28">
        <f t="shared" si="119"/>
        <v>0</v>
      </c>
      <c r="L1866" s="21" t="str">
        <f>UPPER(VLOOKUP(D1866,MasterSheet!H:U,14,))</f>
        <v>BIOLEGEND</v>
      </c>
    </row>
    <row r="1867" spans="1:12" x14ac:dyDescent="0.25">
      <c r="A1867" s="21" t="str">
        <f t="shared" si="116"/>
        <v>BIOLEGEND</v>
      </c>
      <c r="B1867" s="21" t="str">
        <v>EED118009</v>
      </c>
      <c r="C1867" s="30">
        <v>45885</v>
      </c>
      <c r="D1867" s="21">
        <v>100734</v>
      </c>
      <c r="E1867" s="21">
        <f>_xlfn.XLOOKUP(D1867,MasterSheet!H:H,MasterSheet!F:F)</f>
        <v>14599.2</v>
      </c>
      <c r="F1867" s="22">
        <f>SUMIFS(MasterSheet!J:J, MasterSheet!B:B, B1867, MasterSheet!D:D, C1867, MasterSheet!H:H, D1867)</f>
        <v>1</v>
      </c>
      <c r="G1867" s="22">
        <f t="shared" si="117"/>
        <v>14599.2</v>
      </c>
      <c r="H1867" s="26">
        <f>SUMIFS(MasterSheet!K:K, MasterSheet!B:B, B1867, MasterSheet!D:D, C1867, MasterSheet!H:H, D1867)</f>
        <v>1</v>
      </c>
      <c r="I1867" s="26">
        <f t="shared" si="118"/>
        <v>14599.2</v>
      </c>
      <c r="J1867" s="28">
        <f>SUMIFS(MasterSheet!L:L, MasterSheet!B:B, B1867, MasterSheet!D:D, C1867, MasterSheet!H:H, D1867)</f>
        <v>0</v>
      </c>
      <c r="K1867" s="28">
        <f t="shared" si="119"/>
        <v>0</v>
      </c>
      <c r="L1867" s="21" t="str">
        <f>UPPER(VLOOKUP(D1867,MasterSheet!H:U,14,))</f>
        <v>BIOLEGEND</v>
      </c>
    </row>
    <row r="1868" spans="1:12" x14ac:dyDescent="0.25">
      <c r="A1868" s="21" t="str">
        <f t="shared" si="116"/>
        <v>BIOLEGEND</v>
      </c>
      <c r="B1868" s="21" t="str">
        <v>EED118009</v>
      </c>
      <c r="C1868" s="30">
        <v>45885</v>
      </c>
      <c r="D1868" s="21">
        <v>100742</v>
      </c>
      <c r="E1868" s="21">
        <f>_xlfn.XLOOKUP(D1868,MasterSheet!H:H,MasterSheet!F:F)</f>
        <v>18018</v>
      </c>
      <c r="F1868" s="22">
        <f>SUMIFS(MasterSheet!J:J, MasterSheet!B:B, B1868, MasterSheet!D:D, C1868, MasterSheet!H:H, D1868)</f>
        <v>1</v>
      </c>
      <c r="G1868" s="22">
        <f t="shared" si="117"/>
        <v>18018</v>
      </c>
      <c r="H1868" s="26">
        <f>SUMIFS(MasterSheet!K:K, MasterSheet!B:B, B1868, MasterSheet!D:D, C1868, MasterSheet!H:H, D1868)</f>
        <v>1</v>
      </c>
      <c r="I1868" s="26">
        <f t="shared" si="118"/>
        <v>18018</v>
      </c>
      <c r="J1868" s="28">
        <f>SUMIFS(MasterSheet!L:L, MasterSheet!B:B, B1868, MasterSheet!D:D, C1868, MasterSheet!H:H, D1868)</f>
        <v>0</v>
      </c>
      <c r="K1868" s="28">
        <f t="shared" si="119"/>
        <v>0</v>
      </c>
      <c r="L1868" s="21" t="str">
        <f>UPPER(VLOOKUP(D1868,MasterSheet!H:U,14,))</f>
        <v>BIOLEGEND</v>
      </c>
    </row>
    <row r="1869" spans="1:12" x14ac:dyDescent="0.25">
      <c r="A1869" s="21" t="str">
        <f t="shared" si="116"/>
        <v>BIOLEGEND</v>
      </c>
      <c r="B1869" s="21" t="str">
        <v>EED118009</v>
      </c>
      <c r="C1869" s="30">
        <v>45885</v>
      </c>
      <c r="D1869" s="21">
        <v>101212</v>
      </c>
      <c r="E1869" s="21">
        <f>_xlfn.XLOOKUP(D1869,MasterSheet!H:H,MasterSheet!F:F)</f>
        <v>5544</v>
      </c>
      <c r="F1869" s="22">
        <f>SUMIFS(MasterSheet!J:J, MasterSheet!B:B, B1869, MasterSheet!D:D, C1869, MasterSheet!H:H, D1869)</f>
        <v>1</v>
      </c>
      <c r="G1869" s="22">
        <f t="shared" si="117"/>
        <v>5544</v>
      </c>
      <c r="H1869" s="26">
        <f>SUMIFS(MasterSheet!K:K, MasterSheet!B:B, B1869, MasterSheet!D:D, C1869, MasterSheet!H:H, D1869)</f>
        <v>1</v>
      </c>
      <c r="I1869" s="26">
        <f t="shared" si="118"/>
        <v>5544</v>
      </c>
      <c r="J1869" s="28">
        <f>SUMIFS(MasterSheet!L:L, MasterSheet!B:B, B1869, MasterSheet!D:D, C1869, MasterSheet!H:H, D1869)</f>
        <v>0</v>
      </c>
      <c r="K1869" s="28">
        <f t="shared" si="119"/>
        <v>0</v>
      </c>
      <c r="L1869" s="21" t="str">
        <f>UPPER(VLOOKUP(D1869,MasterSheet!H:U,14,))</f>
        <v>BIOLEGEND</v>
      </c>
    </row>
    <row r="1870" spans="1:12" x14ac:dyDescent="0.25">
      <c r="A1870" s="21" t="str">
        <f t="shared" si="116"/>
        <v>BIOLEGEND</v>
      </c>
      <c r="B1870" s="21" t="str">
        <v>EED118009</v>
      </c>
      <c r="C1870" s="30">
        <v>45885</v>
      </c>
      <c r="D1870" s="21">
        <v>101242</v>
      </c>
      <c r="E1870" s="21">
        <f>_xlfn.XLOOKUP(D1870,MasterSheet!H:H,MasterSheet!F:F)</f>
        <v>18018</v>
      </c>
      <c r="F1870" s="22">
        <f>SUMIFS(MasterSheet!J:J, MasterSheet!B:B, B1870, MasterSheet!D:D, C1870, MasterSheet!H:H, D1870)</f>
        <v>1</v>
      </c>
      <c r="G1870" s="22">
        <f t="shared" si="117"/>
        <v>18018</v>
      </c>
      <c r="H1870" s="26">
        <f>SUMIFS(MasterSheet!K:K, MasterSheet!B:B, B1870, MasterSheet!D:D, C1870, MasterSheet!H:H, D1870)</f>
        <v>1</v>
      </c>
      <c r="I1870" s="26">
        <f t="shared" si="118"/>
        <v>18018</v>
      </c>
      <c r="J1870" s="28">
        <f>SUMIFS(MasterSheet!L:L, MasterSheet!B:B, B1870, MasterSheet!D:D, C1870, MasterSheet!H:H, D1870)</f>
        <v>0</v>
      </c>
      <c r="K1870" s="28">
        <f t="shared" si="119"/>
        <v>0</v>
      </c>
      <c r="L1870" s="21" t="str">
        <f>UPPER(VLOOKUP(D1870,MasterSheet!H:U,14,))</f>
        <v>BIOLEGEND</v>
      </c>
    </row>
    <row r="1871" spans="1:12" x14ac:dyDescent="0.25">
      <c r="A1871" s="21" t="str">
        <f t="shared" si="116"/>
        <v>BIOLEGEND</v>
      </c>
      <c r="B1871" s="21" t="str">
        <v>EED118009</v>
      </c>
      <c r="C1871" s="30">
        <v>45885</v>
      </c>
      <c r="D1871" s="21">
        <v>101263</v>
      </c>
      <c r="E1871" s="21">
        <f>_xlfn.XLOOKUP(D1871,MasterSheet!H:H,MasterSheet!F:F)</f>
        <v>16962</v>
      </c>
      <c r="F1871" s="22">
        <f>SUMIFS(MasterSheet!J:J, MasterSheet!B:B, B1871, MasterSheet!D:D, C1871, MasterSheet!H:H, D1871)</f>
        <v>1</v>
      </c>
      <c r="G1871" s="22">
        <f t="shared" si="117"/>
        <v>16962</v>
      </c>
      <c r="H1871" s="26">
        <f>SUMIFS(MasterSheet!K:K, MasterSheet!B:B, B1871, MasterSheet!D:D, C1871, MasterSheet!H:H, D1871)</f>
        <v>1</v>
      </c>
      <c r="I1871" s="26">
        <f t="shared" si="118"/>
        <v>16962</v>
      </c>
      <c r="J1871" s="28">
        <f>SUMIFS(MasterSheet!L:L, MasterSheet!B:B, B1871, MasterSheet!D:D, C1871, MasterSheet!H:H, D1871)</f>
        <v>0</v>
      </c>
      <c r="K1871" s="28">
        <f t="shared" si="119"/>
        <v>0</v>
      </c>
      <c r="L1871" s="21" t="str">
        <f>UPPER(VLOOKUP(D1871,MasterSheet!H:U,14,))</f>
        <v>BIOLEGEND</v>
      </c>
    </row>
    <row r="1872" spans="1:12" x14ac:dyDescent="0.25">
      <c r="A1872" s="21" t="str">
        <f t="shared" si="116"/>
        <v>BIOLEGEND</v>
      </c>
      <c r="B1872" s="21" t="str">
        <v>EED118009</v>
      </c>
      <c r="C1872" s="30">
        <v>45885</v>
      </c>
      <c r="D1872" s="21">
        <v>102010</v>
      </c>
      <c r="E1872" s="21">
        <f>_xlfn.XLOOKUP(D1872,MasterSheet!H:H,MasterSheet!F:F)</f>
        <v>15584.8</v>
      </c>
      <c r="F1872" s="22">
        <f>SUMIFS(MasterSheet!J:J, MasterSheet!B:B, B1872, MasterSheet!D:D, C1872, MasterSheet!H:H, D1872)</f>
        <v>1</v>
      </c>
      <c r="G1872" s="22">
        <f t="shared" si="117"/>
        <v>15584.8</v>
      </c>
      <c r="H1872" s="26">
        <f>SUMIFS(MasterSheet!K:K, MasterSheet!B:B, B1872, MasterSheet!D:D, C1872, MasterSheet!H:H, D1872)</f>
        <v>1</v>
      </c>
      <c r="I1872" s="26">
        <f t="shared" si="118"/>
        <v>15584.8</v>
      </c>
      <c r="J1872" s="28">
        <f>SUMIFS(MasterSheet!L:L, MasterSheet!B:B, B1872, MasterSheet!D:D, C1872, MasterSheet!H:H, D1872)</f>
        <v>0</v>
      </c>
      <c r="K1872" s="28">
        <f t="shared" si="119"/>
        <v>0</v>
      </c>
      <c r="L1872" s="21" t="str">
        <f>UPPER(VLOOKUP(D1872,MasterSheet!H:U,14,))</f>
        <v>BIOLEGEND</v>
      </c>
    </row>
    <row r="1873" spans="1:12" x14ac:dyDescent="0.25">
      <c r="A1873" s="21" t="str">
        <f t="shared" si="116"/>
        <v>BIOLEGEND</v>
      </c>
      <c r="B1873" s="21" t="str">
        <v>EED118009</v>
      </c>
      <c r="C1873" s="30">
        <v>45885</v>
      </c>
      <c r="D1873" s="21">
        <v>103131</v>
      </c>
      <c r="E1873" s="21">
        <f>_xlfn.XLOOKUP(D1873,MasterSheet!H:H,MasterSheet!F:F)</f>
        <v>5359.2</v>
      </c>
      <c r="F1873" s="22">
        <f>SUMIFS(MasterSheet!J:J, MasterSheet!B:B, B1873, MasterSheet!D:D, C1873, MasterSheet!H:H, D1873)</f>
        <v>2</v>
      </c>
      <c r="G1873" s="22">
        <f t="shared" si="117"/>
        <v>10718.4</v>
      </c>
      <c r="H1873" s="26">
        <f>SUMIFS(MasterSheet!K:K, MasterSheet!B:B, B1873, MasterSheet!D:D, C1873, MasterSheet!H:H, D1873)</f>
        <v>2</v>
      </c>
      <c r="I1873" s="26">
        <f t="shared" si="118"/>
        <v>10718.4</v>
      </c>
      <c r="J1873" s="28">
        <f>SUMIFS(MasterSheet!L:L, MasterSheet!B:B, B1873, MasterSheet!D:D, C1873, MasterSheet!H:H, D1873)</f>
        <v>0</v>
      </c>
      <c r="K1873" s="28">
        <f t="shared" si="119"/>
        <v>0</v>
      </c>
      <c r="L1873" s="21" t="str">
        <f>UPPER(VLOOKUP(D1873,MasterSheet!H:U,14,))</f>
        <v>BIOLEGEND</v>
      </c>
    </row>
    <row r="1874" spans="1:12" x14ac:dyDescent="0.25">
      <c r="A1874" s="21" t="str">
        <f t="shared" si="116"/>
        <v>BIOLEGEND</v>
      </c>
      <c r="B1874" s="21" t="str">
        <v>EED118009</v>
      </c>
      <c r="C1874" s="30">
        <v>45885</v>
      </c>
      <c r="D1874" s="21">
        <v>103132</v>
      </c>
      <c r="E1874" s="21">
        <f>_xlfn.XLOOKUP(D1874,MasterSheet!H:H,MasterSheet!F:F)</f>
        <v>13613.599999999999</v>
      </c>
      <c r="F1874" s="22">
        <f>SUMIFS(MasterSheet!J:J, MasterSheet!B:B, B1874, MasterSheet!D:D, C1874, MasterSheet!H:H, D1874)</f>
        <v>1</v>
      </c>
      <c r="G1874" s="22">
        <f t="shared" si="117"/>
        <v>13613.599999999999</v>
      </c>
      <c r="H1874" s="26">
        <f>SUMIFS(MasterSheet!K:K, MasterSheet!B:B, B1874, MasterSheet!D:D, C1874, MasterSheet!H:H, D1874)</f>
        <v>1</v>
      </c>
      <c r="I1874" s="26">
        <f t="shared" si="118"/>
        <v>13613.599999999999</v>
      </c>
      <c r="J1874" s="28">
        <f>SUMIFS(MasterSheet!L:L, MasterSheet!B:B, B1874, MasterSheet!D:D, C1874, MasterSheet!H:H, D1874)</f>
        <v>0</v>
      </c>
      <c r="K1874" s="28">
        <f t="shared" si="119"/>
        <v>0</v>
      </c>
      <c r="L1874" s="21" t="str">
        <f>UPPER(VLOOKUP(D1874,MasterSheet!H:U,14,))</f>
        <v>BIOLEGEND</v>
      </c>
    </row>
    <row r="1875" spans="1:12" x14ac:dyDescent="0.25">
      <c r="A1875" s="21" t="str">
        <f t="shared" si="116"/>
        <v>BIOLEGEND</v>
      </c>
      <c r="B1875" s="21" t="str">
        <v>EED118009</v>
      </c>
      <c r="C1875" s="30">
        <v>45885</v>
      </c>
      <c r="D1875" s="21">
        <v>103248</v>
      </c>
      <c r="E1875" s="21">
        <f>_xlfn.XLOOKUP(D1875,MasterSheet!H:H,MasterSheet!F:F)</f>
        <v>15972</v>
      </c>
      <c r="F1875" s="22">
        <f>SUMIFS(MasterSheet!J:J, MasterSheet!B:B, B1875, MasterSheet!D:D, C1875, MasterSheet!H:H, D1875)</f>
        <v>1</v>
      </c>
      <c r="G1875" s="22">
        <f t="shared" si="117"/>
        <v>15972</v>
      </c>
      <c r="H1875" s="26">
        <f>SUMIFS(MasterSheet!K:K, MasterSheet!B:B, B1875, MasterSheet!D:D, C1875, MasterSheet!H:H, D1875)</f>
        <v>1</v>
      </c>
      <c r="I1875" s="26">
        <f t="shared" si="118"/>
        <v>15972</v>
      </c>
      <c r="J1875" s="28">
        <f>SUMIFS(MasterSheet!L:L, MasterSheet!B:B, B1875, MasterSheet!D:D, C1875, MasterSheet!H:H, D1875)</f>
        <v>0</v>
      </c>
      <c r="K1875" s="28">
        <f t="shared" si="119"/>
        <v>0</v>
      </c>
      <c r="L1875" s="21" t="str">
        <f>UPPER(VLOOKUP(D1875,MasterSheet!H:U,14,))</f>
        <v>BIOLEGEND</v>
      </c>
    </row>
    <row r="1876" spans="1:12" x14ac:dyDescent="0.25">
      <c r="A1876" s="21" t="str">
        <f t="shared" si="116"/>
        <v>BIOLEGEND</v>
      </c>
      <c r="B1876" s="21" t="str">
        <v>EED118009</v>
      </c>
      <c r="C1876" s="30">
        <v>45885</v>
      </c>
      <c r="D1876" s="21">
        <v>104412</v>
      </c>
      <c r="E1876" s="21">
        <f>_xlfn.XLOOKUP(D1876,MasterSheet!H:H,MasterSheet!F:F)</f>
        <v>11888.8</v>
      </c>
      <c r="F1876" s="22">
        <f>SUMIFS(MasterSheet!J:J, MasterSheet!B:B, B1876, MasterSheet!D:D, C1876, MasterSheet!H:H, D1876)</f>
        <v>1</v>
      </c>
      <c r="G1876" s="22">
        <f t="shared" si="117"/>
        <v>11888.8</v>
      </c>
      <c r="H1876" s="26">
        <f>SUMIFS(MasterSheet!K:K, MasterSheet!B:B, B1876, MasterSheet!D:D, C1876, MasterSheet!H:H, D1876)</f>
        <v>1</v>
      </c>
      <c r="I1876" s="26">
        <f t="shared" si="118"/>
        <v>11888.8</v>
      </c>
      <c r="J1876" s="28">
        <f>SUMIFS(MasterSheet!L:L, MasterSheet!B:B, B1876, MasterSheet!D:D, C1876, MasterSheet!H:H, D1876)</f>
        <v>0</v>
      </c>
      <c r="K1876" s="28">
        <f t="shared" si="119"/>
        <v>0</v>
      </c>
      <c r="L1876" s="21" t="str">
        <f>UPPER(VLOOKUP(D1876,MasterSheet!H:U,14,))</f>
        <v>BIOLEGEND</v>
      </c>
    </row>
    <row r="1877" spans="1:12" x14ac:dyDescent="0.25">
      <c r="A1877" s="21" t="str">
        <f t="shared" si="116"/>
        <v>BIOLEGEND</v>
      </c>
      <c r="B1877" s="21" t="str">
        <v>EED118009</v>
      </c>
      <c r="C1877" s="30">
        <v>45885</v>
      </c>
      <c r="D1877" s="21">
        <v>107622</v>
      </c>
      <c r="E1877" s="21">
        <f>_xlfn.XLOOKUP(D1877,MasterSheet!H:H,MasterSheet!F:F)</f>
        <v>13244</v>
      </c>
      <c r="F1877" s="22">
        <f>SUMIFS(MasterSheet!J:J, MasterSheet!B:B, B1877, MasterSheet!D:D, C1877, MasterSheet!H:H, D1877)</f>
        <v>1</v>
      </c>
      <c r="G1877" s="22">
        <f t="shared" si="117"/>
        <v>13244</v>
      </c>
      <c r="H1877" s="26">
        <f>SUMIFS(MasterSheet!K:K, MasterSheet!B:B, B1877, MasterSheet!D:D, C1877, MasterSheet!H:H, D1877)</f>
        <v>1</v>
      </c>
      <c r="I1877" s="26">
        <f t="shared" si="118"/>
        <v>13244</v>
      </c>
      <c r="J1877" s="28">
        <f>SUMIFS(MasterSheet!L:L, MasterSheet!B:B, B1877, MasterSheet!D:D, C1877, MasterSheet!H:H, D1877)</f>
        <v>0</v>
      </c>
      <c r="K1877" s="28">
        <f t="shared" si="119"/>
        <v>0</v>
      </c>
      <c r="L1877" s="21" t="str">
        <f>UPPER(VLOOKUP(D1877,MasterSheet!H:U,14,))</f>
        <v>BIOLEGEND</v>
      </c>
    </row>
    <row r="1878" spans="1:12" x14ac:dyDescent="0.25">
      <c r="A1878" s="21" t="str">
        <f t="shared" si="116"/>
        <v>BIOLEGEND</v>
      </c>
      <c r="B1878" s="21" t="str">
        <v>EED118009</v>
      </c>
      <c r="C1878" s="30">
        <v>45885</v>
      </c>
      <c r="D1878" s="21">
        <v>107643</v>
      </c>
      <c r="E1878" s="21">
        <f>_xlfn.XLOOKUP(D1878,MasterSheet!H:H,MasterSheet!F:F)</f>
        <v>18018</v>
      </c>
      <c r="F1878" s="22">
        <f>SUMIFS(MasterSheet!J:J, MasterSheet!B:B, B1878, MasterSheet!D:D, C1878, MasterSheet!H:H, D1878)</f>
        <v>1</v>
      </c>
      <c r="G1878" s="22">
        <f t="shared" si="117"/>
        <v>18018</v>
      </c>
      <c r="H1878" s="26">
        <f>SUMIFS(MasterSheet!K:K, MasterSheet!B:B, B1878, MasterSheet!D:D, C1878, MasterSheet!H:H, D1878)</f>
        <v>1</v>
      </c>
      <c r="I1878" s="26">
        <f t="shared" si="118"/>
        <v>18018</v>
      </c>
      <c r="J1878" s="28">
        <f>SUMIFS(MasterSheet!L:L, MasterSheet!B:B, B1878, MasterSheet!D:D, C1878, MasterSheet!H:H, D1878)</f>
        <v>0</v>
      </c>
      <c r="K1878" s="28">
        <f t="shared" si="119"/>
        <v>0</v>
      </c>
      <c r="L1878" s="21" t="str">
        <f>UPPER(VLOOKUP(D1878,MasterSheet!H:U,14,))</f>
        <v>BIOLEGEND</v>
      </c>
    </row>
    <row r="1879" spans="1:12" x14ac:dyDescent="0.25">
      <c r="A1879" s="21" t="str">
        <f t="shared" si="116"/>
        <v>BIOLEGEND</v>
      </c>
      <c r="B1879" s="21" t="str">
        <v>EED118009</v>
      </c>
      <c r="C1879" s="30">
        <v>45885</v>
      </c>
      <c r="D1879" s="21">
        <v>108749</v>
      </c>
      <c r="E1879" s="21">
        <f>_xlfn.XLOOKUP(D1879,MasterSheet!H:H,MasterSheet!F:F)</f>
        <v>19338</v>
      </c>
      <c r="F1879" s="22">
        <f>SUMIFS(MasterSheet!J:J, MasterSheet!B:B, B1879, MasterSheet!D:D, C1879, MasterSheet!H:H, D1879)</f>
        <v>1</v>
      </c>
      <c r="G1879" s="22">
        <f t="shared" si="117"/>
        <v>19338</v>
      </c>
      <c r="H1879" s="26">
        <f>SUMIFS(MasterSheet!K:K, MasterSheet!B:B, B1879, MasterSheet!D:D, C1879, MasterSheet!H:H, D1879)</f>
        <v>1</v>
      </c>
      <c r="I1879" s="26">
        <f t="shared" si="118"/>
        <v>19338</v>
      </c>
      <c r="J1879" s="28">
        <f>SUMIFS(MasterSheet!L:L, MasterSheet!B:B, B1879, MasterSheet!D:D, C1879, MasterSheet!H:H, D1879)</f>
        <v>0</v>
      </c>
      <c r="K1879" s="28">
        <f t="shared" si="119"/>
        <v>0</v>
      </c>
      <c r="L1879" s="21" t="str">
        <f>UPPER(VLOOKUP(D1879,MasterSheet!H:U,14,))</f>
        <v>BIOLEGEND</v>
      </c>
    </row>
    <row r="1880" spans="1:12" x14ac:dyDescent="0.25">
      <c r="A1880" s="21" t="str">
        <f t="shared" si="116"/>
        <v>BIOLEGEND</v>
      </c>
      <c r="B1880" s="21" t="str">
        <v>EED118009</v>
      </c>
      <c r="C1880" s="30">
        <v>45885</v>
      </c>
      <c r="D1880" s="21">
        <v>110902</v>
      </c>
      <c r="E1880" s="21">
        <f>_xlfn.XLOOKUP(D1880,MasterSheet!H:H,MasterSheet!F:F)</f>
        <v>8377.6</v>
      </c>
      <c r="F1880" s="22">
        <f>SUMIFS(MasterSheet!J:J, MasterSheet!B:B, B1880, MasterSheet!D:D, C1880, MasterSheet!H:H, D1880)</f>
        <v>1</v>
      </c>
      <c r="G1880" s="22">
        <f t="shared" si="117"/>
        <v>8377.6</v>
      </c>
      <c r="H1880" s="26">
        <f>SUMIFS(MasterSheet!K:K, MasterSheet!B:B, B1880, MasterSheet!D:D, C1880, MasterSheet!H:H, D1880)</f>
        <v>1</v>
      </c>
      <c r="I1880" s="26">
        <f t="shared" si="118"/>
        <v>8377.6</v>
      </c>
      <c r="J1880" s="28">
        <f>SUMIFS(MasterSheet!L:L, MasterSheet!B:B, B1880, MasterSheet!D:D, C1880, MasterSheet!H:H, D1880)</f>
        <v>0</v>
      </c>
      <c r="K1880" s="28">
        <f t="shared" si="119"/>
        <v>0</v>
      </c>
      <c r="L1880" s="21" t="str">
        <f>UPPER(VLOOKUP(D1880,MasterSheet!H:U,14,))</f>
        <v>BIOLEGEND</v>
      </c>
    </row>
    <row r="1881" spans="1:12" x14ac:dyDescent="0.25">
      <c r="A1881" s="21" t="str">
        <f t="shared" si="116"/>
        <v>BIOLEGEND</v>
      </c>
      <c r="B1881" s="21" t="str">
        <v>EED118009</v>
      </c>
      <c r="C1881" s="30">
        <v>45885</v>
      </c>
      <c r="D1881" s="21">
        <v>114718</v>
      </c>
      <c r="E1881" s="21">
        <f>_xlfn.XLOOKUP(D1881,MasterSheet!H:H,MasterSheet!F:F)</f>
        <v>16632</v>
      </c>
      <c r="F1881" s="22">
        <f>SUMIFS(MasterSheet!J:J, MasterSheet!B:B, B1881, MasterSheet!D:D, C1881, MasterSheet!H:H, D1881)</f>
        <v>1</v>
      </c>
      <c r="G1881" s="22">
        <f t="shared" si="117"/>
        <v>16632</v>
      </c>
      <c r="H1881" s="26">
        <f>SUMIFS(MasterSheet!K:K, MasterSheet!B:B, B1881, MasterSheet!D:D, C1881, MasterSheet!H:H, D1881)</f>
        <v>1</v>
      </c>
      <c r="I1881" s="26">
        <f t="shared" si="118"/>
        <v>16632</v>
      </c>
      <c r="J1881" s="28">
        <f>SUMIFS(MasterSheet!L:L, MasterSheet!B:B, B1881, MasterSheet!D:D, C1881, MasterSheet!H:H, D1881)</f>
        <v>0</v>
      </c>
      <c r="K1881" s="28">
        <f t="shared" si="119"/>
        <v>0</v>
      </c>
      <c r="L1881" s="21" t="str">
        <f>UPPER(VLOOKUP(D1881,MasterSheet!H:U,14,))</f>
        <v>BIOLEGEND</v>
      </c>
    </row>
    <row r="1882" spans="1:12" x14ac:dyDescent="0.25">
      <c r="A1882" s="21" t="str">
        <f t="shared" si="116"/>
        <v>BIOLEGEND</v>
      </c>
      <c r="B1882" s="21" t="str">
        <v>EED118009</v>
      </c>
      <c r="C1882" s="30">
        <v>45885</v>
      </c>
      <c r="D1882" s="21">
        <v>115508</v>
      </c>
      <c r="E1882" s="21">
        <f>_xlfn.XLOOKUP(D1882,MasterSheet!H:H,MasterSheet!F:F)</f>
        <v>7075.2000000000007</v>
      </c>
      <c r="F1882" s="22">
        <f>SUMIFS(MasterSheet!J:J, MasterSheet!B:B, B1882, MasterSheet!D:D, C1882, MasterSheet!H:H, D1882)</f>
        <v>1</v>
      </c>
      <c r="G1882" s="22">
        <f t="shared" si="117"/>
        <v>7075.2000000000007</v>
      </c>
      <c r="H1882" s="26">
        <f>SUMIFS(MasterSheet!K:K, MasterSheet!B:B, B1882, MasterSheet!D:D, C1882, MasterSheet!H:H, D1882)</f>
        <v>1</v>
      </c>
      <c r="I1882" s="26">
        <f t="shared" si="118"/>
        <v>7075.2000000000007</v>
      </c>
      <c r="J1882" s="28">
        <f>SUMIFS(MasterSheet!L:L, MasterSheet!B:B, B1882, MasterSheet!D:D, C1882, MasterSheet!H:H, D1882)</f>
        <v>0</v>
      </c>
      <c r="K1882" s="28">
        <f t="shared" si="119"/>
        <v>0</v>
      </c>
      <c r="L1882" s="21" t="str">
        <f>UPPER(VLOOKUP(D1882,MasterSheet!H:U,14,))</f>
        <v>BIOLEGEND</v>
      </c>
    </row>
    <row r="1883" spans="1:12" x14ac:dyDescent="0.25">
      <c r="A1883" s="21" t="str">
        <f t="shared" si="116"/>
        <v>BIOLEGEND</v>
      </c>
      <c r="B1883" s="21" t="str">
        <v>EED118009</v>
      </c>
      <c r="C1883" s="30">
        <v>45885</v>
      </c>
      <c r="D1883" s="21">
        <v>115549</v>
      </c>
      <c r="E1883" s="21">
        <f>_xlfn.XLOOKUP(D1883,MasterSheet!H:H,MasterSheet!F:F)</f>
        <v>16698</v>
      </c>
      <c r="F1883" s="22">
        <f>SUMIFS(MasterSheet!J:J, MasterSheet!B:B, B1883, MasterSheet!D:D, C1883, MasterSheet!H:H, D1883)</f>
        <v>1</v>
      </c>
      <c r="G1883" s="22">
        <f t="shared" si="117"/>
        <v>16698</v>
      </c>
      <c r="H1883" s="26">
        <f>SUMIFS(MasterSheet!K:K, MasterSheet!B:B, B1883, MasterSheet!D:D, C1883, MasterSheet!H:H, D1883)</f>
        <v>1</v>
      </c>
      <c r="I1883" s="26">
        <f t="shared" si="118"/>
        <v>16698</v>
      </c>
      <c r="J1883" s="28">
        <f>SUMIFS(MasterSheet!L:L, MasterSheet!B:B, B1883, MasterSheet!D:D, C1883, MasterSheet!H:H, D1883)</f>
        <v>0</v>
      </c>
      <c r="K1883" s="28">
        <f t="shared" si="119"/>
        <v>0</v>
      </c>
      <c r="L1883" s="21" t="str">
        <f>UPPER(VLOOKUP(D1883,MasterSheet!H:U,14,))</f>
        <v>BIOLEGEND</v>
      </c>
    </row>
    <row r="1884" spans="1:12" x14ac:dyDescent="0.25">
      <c r="A1884" s="21" t="str">
        <f t="shared" si="116"/>
        <v>BIOLEGEND</v>
      </c>
      <c r="B1884" s="21" t="str">
        <v>EED118009</v>
      </c>
      <c r="C1884" s="30">
        <v>45885</v>
      </c>
      <c r="D1884" s="21">
        <v>117306</v>
      </c>
      <c r="E1884" s="21">
        <f>_xlfn.XLOOKUP(D1884,MasterSheet!H:H,MasterSheet!F:F)</f>
        <v>7145.6</v>
      </c>
      <c r="F1884" s="22">
        <f>SUMIFS(MasterSheet!J:J, MasterSheet!B:B, B1884, MasterSheet!D:D, C1884, MasterSheet!H:H, D1884)</f>
        <v>1</v>
      </c>
      <c r="G1884" s="22">
        <f t="shared" si="117"/>
        <v>7145.6</v>
      </c>
      <c r="H1884" s="26">
        <f>SUMIFS(MasterSheet!K:K, MasterSheet!B:B, B1884, MasterSheet!D:D, C1884, MasterSheet!H:H, D1884)</f>
        <v>1</v>
      </c>
      <c r="I1884" s="26">
        <f t="shared" si="118"/>
        <v>7145.6</v>
      </c>
      <c r="J1884" s="28">
        <f>SUMIFS(MasterSheet!L:L, MasterSheet!B:B, B1884, MasterSheet!D:D, C1884, MasterSheet!H:H, D1884)</f>
        <v>0</v>
      </c>
      <c r="K1884" s="28">
        <f t="shared" si="119"/>
        <v>0</v>
      </c>
      <c r="L1884" s="21" t="str">
        <f>UPPER(VLOOKUP(D1884,MasterSheet!H:U,14,))</f>
        <v>BIOLEGEND</v>
      </c>
    </row>
    <row r="1885" spans="1:12" x14ac:dyDescent="0.25">
      <c r="A1885" s="21" t="str">
        <f t="shared" si="116"/>
        <v>BIOLEGEND</v>
      </c>
      <c r="B1885" s="21" t="str">
        <v>EED118009</v>
      </c>
      <c r="C1885" s="30">
        <v>45885</v>
      </c>
      <c r="D1885" s="21">
        <v>123110</v>
      </c>
      <c r="E1885" s="21">
        <f>_xlfn.XLOOKUP(D1885,MasterSheet!H:H,MasterSheet!F:F)</f>
        <v>7444.7999999999993</v>
      </c>
      <c r="F1885" s="22">
        <f>SUMIFS(MasterSheet!J:J, MasterSheet!B:B, B1885, MasterSheet!D:D, C1885, MasterSheet!H:H, D1885)</f>
        <v>1</v>
      </c>
      <c r="G1885" s="22">
        <f t="shared" si="117"/>
        <v>7444.7999999999993</v>
      </c>
      <c r="H1885" s="26">
        <f>SUMIFS(MasterSheet!K:K, MasterSheet!B:B, B1885, MasterSheet!D:D, C1885, MasterSheet!H:H, D1885)</f>
        <v>1</v>
      </c>
      <c r="I1885" s="26">
        <f t="shared" si="118"/>
        <v>7444.7999999999993</v>
      </c>
      <c r="J1885" s="28">
        <f>SUMIFS(MasterSheet!L:L, MasterSheet!B:B, B1885, MasterSheet!D:D, C1885, MasterSheet!H:H, D1885)</f>
        <v>0</v>
      </c>
      <c r="K1885" s="28">
        <f t="shared" si="119"/>
        <v>0</v>
      </c>
      <c r="L1885" s="21" t="str">
        <f>UPPER(VLOOKUP(D1885,MasterSheet!H:U,14,))</f>
        <v>BIOLEGEND</v>
      </c>
    </row>
    <row r="1886" spans="1:12" x14ac:dyDescent="0.25">
      <c r="A1886" s="21" t="str">
        <f t="shared" si="116"/>
        <v>BIOLEGEND</v>
      </c>
      <c r="B1886" s="21" t="str">
        <v>EED118009</v>
      </c>
      <c r="C1886" s="30">
        <v>45885</v>
      </c>
      <c r="D1886" s="21">
        <v>123431</v>
      </c>
      <c r="E1886" s="21">
        <f>_xlfn.XLOOKUP(D1886,MasterSheet!H:H,MasterSheet!F:F)</f>
        <v>8685.6</v>
      </c>
      <c r="F1886" s="22">
        <f>SUMIFS(MasterSheet!J:J, MasterSheet!B:B, B1886, MasterSheet!D:D, C1886, MasterSheet!H:H, D1886)</f>
        <v>1</v>
      </c>
      <c r="G1886" s="22">
        <f t="shared" si="117"/>
        <v>8685.6</v>
      </c>
      <c r="H1886" s="26">
        <f>SUMIFS(MasterSheet!K:K, MasterSheet!B:B, B1886, MasterSheet!D:D, C1886, MasterSheet!H:H, D1886)</f>
        <v>1</v>
      </c>
      <c r="I1886" s="26">
        <f t="shared" si="118"/>
        <v>8685.6</v>
      </c>
      <c r="J1886" s="28">
        <f>SUMIFS(MasterSheet!L:L, MasterSheet!B:B, B1886, MasterSheet!D:D, C1886, MasterSheet!H:H, D1886)</f>
        <v>0</v>
      </c>
      <c r="K1886" s="28">
        <f t="shared" si="119"/>
        <v>0</v>
      </c>
      <c r="L1886" s="21" t="str">
        <f>UPPER(VLOOKUP(D1886,MasterSheet!H:U,14,))</f>
        <v>BIOLEGEND</v>
      </c>
    </row>
    <row r="1887" spans="1:12" x14ac:dyDescent="0.25">
      <c r="A1887" s="21" t="str">
        <f t="shared" si="116"/>
        <v>BIOLEGEND</v>
      </c>
      <c r="B1887" s="21" t="str">
        <v>EED118009</v>
      </c>
      <c r="C1887" s="30">
        <v>45885</v>
      </c>
      <c r="D1887" s="21">
        <v>128022</v>
      </c>
      <c r="E1887" s="21">
        <f>_xlfn.XLOOKUP(D1887,MasterSheet!H:H,MasterSheet!F:F)</f>
        <v>16324</v>
      </c>
      <c r="F1887" s="22">
        <f>SUMIFS(MasterSheet!J:J, MasterSheet!B:B, B1887, MasterSheet!D:D, C1887, MasterSheet!H:H, D1887)</f>
        <v>1</v>
      </c>
      <c r="G1887" s="22">
        <f t="shared" si="117"/>
        <v>16324</v>
      </c>
      <c r="H1887" s="26">
        <f>SUMIFS(MasterSheet!K:K, MasterSheet!B:B, B1887, MasterSheet!D:D, C1887, MasterSheet!H:H, D1887)</f>
        <v>1</v>
      </c>
      <c r="I1887" s="26">
        <f t="shared" si="118"/>
        <v>16324</v>
      </c>
      <c r="J1887" s="28">
        <f>SUMIFS(MasterSheet!L:L, MasterSheet!B:B, B1887, MasterSheet!D:D, C1887, MasterSheet!H:H, D1887)</f>
        <v>0</v>
      </c>
      <c r="K1887" s="28">
        <f t="shared" si="119"/>
        <v>0</v>
      </c>
      <c r="L1887" s="21" t="str">
        <f>UPPER(VLOOKUP(D1887,MasterSheet!H:U,14,))</f>
        <v>BIOLEGEND</v>
      </c>
    </row>
    <row r="1888" spans="1:12" x14ac:dyDescent="0.25">
      <c r="A1888" s="21" t="str">
        <f t="shared" si="116"/>
        <v>BIOLEGEND</v>
      </c>
      <c r="B1888" s="21" t="str">
        <v>EED118009</v>
      </c>
      <c r="C1888" s="30">
        <v>45885</v>
      </c>
      <c r="D1888" s="21">
        <v>128064</v>
      </c>
      <c r="E1888" s="21">
        <f>_xlfn.XLOOKUP(D1888,MasterSheet!H:H,MasterSheet!F:F)</f>
        <v>14476</v>
      </c>
      <c r="F1888" s="22">
        <f>SUMIFS(MasterSheet!J:J, MasterSheet!B:B, B1888, MasterSheet!D:D, C1888, MasterSheet!H:H, D1888)</f>
        <v>1</v>
      </c>
      <c r="G1888" s="22">
        <f t="shared" si="117"/>
        <v>14476</v>
      </c>
      <c r="H1888" s="26">
        <f>SUMIFS(MasterSheet!K:K, MasterSheet!B:B, B1888, MasterSheet!D:D, C1888, MasterSheet!H:H, D1888)</f>
        <v>1</v>
      </c>
      <c r="I1888" s="26">
        <f t="shared" si="118"/>
        <v>14476</v>
      </c>
      <c r="J1888" s="28">
        <f>SUMIFS(MasterSheet!L:L, MasterSheet!B:B, B1888, MasterSheet!D:D, C1888, MasterSheet!H:H, D1888)</f>
        <v>0</v>
      </c>
      <c r="K1888" s="28">
        <f t="shared" si="119"/>
        <v>0</v>
      </c>
      <c r="L1888" s="21" t="str">
        <f>UPPER(VLOOKUP(D1888,MasterSheet!H:U,14,))</f>
        <v>BIOLEGEND</v>
      </c>
    </row>
    <row r="1889" spans="1:12" x14ac:dyDescent="0.25">
      <c r="A1889" s="21" t="str">
        <f t="shared" si="116"/>
        <v>BIOLEGEND</v>
      </c>
      <c r="B1889" s="21" t="str">
        <v>EED118009</v>
      </c>
      <c r="C1889" s="30">
        <v>45885</v>
      </c>
      <c r="D1889" s="21">
        <v>134021</v>
      </c>
      <c r="E1889" s="21">
        <f>_xlfn.XLOOKUP(D1889,MasterSheet!H:H,MasterSheet!F:F)</f>
        <v>19998</v>
      </c>
      <c r="F1889" s="22">
        <f>SUMIFS(MasterSheet!J:J, MasterSheet!B:B, B1889, MasterSheet!D:D, C1889, MasterSheet!H:H, D1889)</f>
        <v>2</v>
      </c>
      <c r="G1889" s="22">
        <f t="shared" si="117"/>
        <v>39996</v>
      </c>
      <c r="H1889" s="26">
        <f>SUMIFS(MasterSheet!K:K, MasterSheet!B:B, B1889, MasterSheet!D:D, C1889, MasterSheet!H:H, D1889)</f>
        <v>2</v>
      </c>
      <c r="I1889" s="26">
        <f t="shared" si="118"/>
        <v>39996</v>
      </c>
      <c r="J1889" s="28">
        <f>SUMIFS(MasterSheet!L:L, MasterSheet!B:B, B1889, MasterSheet!D:D, C1889, MasterSheet!H:H, D1889)</f>
        <v>0</v>
      </c>
      <c r="K1889" s="28">
        <f t="shared" si="119"/>
        <v>0</v>
      </c>
      <c r="L1889" s="21" t="str">
        <f>UPPER(VLOOKUP(D1889,MasterSheet!H:U,14,))</f>
        <v>BIOLEGEND</v>
      </c>
    </row>
    <row r="1890" spans="1:12" x14ac:dyDescent="0.25">
      <c r="A1890" s="21" t="str">
        <f t="shared" si="116"/>
        <v>BIOLEGEND</v>
      </c>
      <c r="B1890" s="21" t="str">
        <v>EED118009</v>
      </c>
      <c r="C1890" s="30">
        <v>45885</v>
      </c>
      <c r="D1890" s="21">
        <v>135221</v>
      </c>
      <c r="E1890" s="21">
        <f>_xlfn.XLOOKUP(D1890,MasterSheet!H:H,MasterSheet!F:F)</f>
        <v>17094</v>
      </c>
      <c r="F1890" s="22">
        <f>SUMIFS(MasterSheet!J:J, MasterSheet!B:B, B1890, MasterSheet!D:D, C1890, MasterSheet!H:H, D1890)</f>
        <v>1</v>
      </c>
      <c r="G1890" s="22">
        <f t="shared" si="117"/>
        <v>17094</v>
      </c>
      <c r="H1890" s="26">
        <f>SUMIFS(MasterSheet!K:K, MasterSheet!B:B, B1890, MasterSheet!D:D, C1890, MasterSheet!H:H, D1890)</f>
        <v>1</v>
      </c>
      <c r="I1890" s="26">
        <f t="shared" si="118"/>
        <v>17094</v>
      </c>
      <c r="J1890" s="28">
        <f>SUMIFS(MasterSheet!L:L, MasterSheet!B:B, B1890, MasterSheet!D:D, C1890, MasterSheet!H:H, D1890)</f>
        <v>0</v>
      </c>
      <c r="K1890" s="28">
        <f t="shared" si="119"/>
        <v>0</v>
      </c>
      <c r="L1890" s="21" t="str">
        <f>UPPER(VLOOKUP(D1890,MasterSheet!H:U,14,))</f>
        <v>BIOLEGEND</v>
      </c>
    </row>
    <row r="1891" spans="1:12" x14ac:dyDescent="0.25">
      <c r="A1891" s="21" t="str">
        <f t="shared" si="116"/>
        <v>BIOLEGEND</v>
      </c>
      <c r="B1891" s="21" t="str">
        <v>EED118009</v>
      </c>
      <c r="C1891" s="30">
        <v>45885</v>
      </c>
      <c r="D1891" s="21">
        <v>136010</v>
      </c>
      <c r="E1891" s="21">
        <f>_xlfn.XLOOKUP(D1891,MasterSheet!H:H,MasterSheet!F:F)</f>
        <v>10164</v>
      </c>
      <c r="F1891" s="22">
        <f>SUMIFS(MasterSheet!J:J, MasterSheet!B:B, B1891, MasterSheet!D:D, C1891, MasterSheet!H:H, D1891)</f>
        <v>1</v>
      </c>
      <c r="G1891" s="22">
        <f t="shared" si="117"/>
        <v>10164</v>
      </c>
      <c r="H1891" s="26">
        <f>SUMIFS(MasterSheet!K:K, MasterSheet!B:B, B1891, MasterSheet!D:D, C1891, MasterSheet!H:H, D1891)</f>
        <v>1</v>
      </c>
      <c r="I1891" s="26">
        <f t="shared" si="118"/>
        <v>10164</v>
      </c>
      <c r="J1891" s="28">
        <f>SUMIFS(MasterSheet!L:L, MasterSheet!B:B, B1891, MasterSheet!D:D, C1891, MasterSheet!H:H, D1891)</f>
        <v>0</v>
      </c>
      <c r="K1891" s="28">
        <f t="shared" si="119"/>
        <v>0</v>
      </c>
      <c r="L1891" s="21" t="str">
        <f>UPPER(VLOOKUP(D1891,MasterSheet!H:U,14,))</f>
        <v>BIOLEGEND</v>
      </c>
    </row>
    <row r="1892" spans="1:12" x14ac:dyDescent="0.25">
      <c r="A1892" s="21" t="str">
        <f t="shared" si="116"/>
        <v>BIOLEGEND</v>
      </c>
      <c r="B1892" s="21" t="str">
        <v>EED118009</v>
      </c>
      <c r="C1892" s="30">
        <v>45885</v>
      </c>
      <c r="D1892" s="21">
        <v>139306</v>
      </c>
      <c r="E1892" s="21">
        <f>_xlfn.XLOOKUP(D1892,MasterSheet!H:H,MasterSheet!F:F)</f>
        <v>16447.2</v>
      </c>
      <c r="F1892" s="22">
        <f>SUMIFS(MasterSheet!J:J, MasterSheet!B:B, B1892, MasterSheet!D:D, C1892, MasterSheet!H:H, D1892)</f>
        <v>1</v>
      </c>
      <c r="G1892" s="22">
        <f t="shared" si="117"/>
        <v>16447.2</v>
      </c>
      <c r="H1892" s="26">
        <f>SUMIFS(MasterSheet!K:K, MasterSheet!B:B, B1892, MasterSheet!D:D, C1892, MasterSheet!H:H, D1892)</f>
        <v>1</v>
      </c>
      <c r="I1892" s="26">
        <f t="shared" si="118"/>
        <v>16447.2</v>
      </c>
      <c r="J1892" s="28">
        <f>SUMIFS(MasterSheet!L:L, MasterSheet!B:B, B1892, MasterSheet!D:D, C1892, MasterSheet!H:H, D1892)</f>
        <v>0</v>
      </c>
      <c r="K1892" s="28">
        <f t="shared" si="119"/>
        <v>0</v>
      </c>
      <c r="L1892" s="21" t="str">
        <f>UPPER(VLOOKUP(D1892,MasterSheet!H:U,14,))</f>
        <v>BIOLEGEND</v>
      </c>
    </row>
    <row r="1893" spans="1:12" x14ac:dyDescent="0.25">
      <c r="A1893" s="21" t="str">
        <f t="shared" si="116"/>
        <v>BIOLEGEND</v>
      </c>
      <c r="B1893" s="21" t="str">
        <v>EED118009</v>
      </c>
      <c r="C1893" s="30">
        <v>45885</v>
      </c>
      <c r="D1893" s="21">
        <v>139309</v>
      </c>
      <c r="E1893" s="21">
        <f>_xlfn.XLOOKUP(D1893,MasterSheet!H:H,MasterSheet!F:F)</f>
        <v>19272</v>
      </c>
      <c r="F1893" s="22">
        <f>SUMIFS(MasterSheet!J:J, MasterSheet!B:B, B1893, MasterSheet!D:D, C1893, MasterSheet!H:H, D1893)</f>
        <v>1</v>
      </c>
      <c r="G1893" s="22">
        <f t="shared" si="117"/>
        <v>19272</v>
      </c>
      <c r="H1893" s="26">
        <f>SUMIFS(MasterSheet!K:K, MasterSheet!B:B, B1893, MasterSheet!D:D, C1893, MasterSheet!H:H, D1893)</f>
        <v>1</v>
      </c>
      <c r="I1893" s="26">
        <f t="shared" si="118"/>
        <v>19272</v>
      </c>
      <c r="J1893" s="28">
        <f>SUMIFS(MasterSheet!L:L, MasterSheet!B:B, B1893, MasterSheet!D:D, C1893, MasterSheet!H:H, D1893)</f>
        <v>0</v>
      </c>
      <c r="K1893" s="28">
        <f t="shared" si="119"/>
        <v>0</v>
      </c>
      <c r="L1893" s="21" t="str">
        <f>UPPER(VLOOKUP(D1893,MasterSheet!H:U,14,))</f>
        <v>BIOLEGEND</v>
      </c>
    </row>
    <row r="1894" spans="1:12" x14ac:dyDescent="0.25">
      <c r="A1894" s="21" t="str">
        <f t="shared" si="116"/>
        <v>BIOLEGEND</v>
      </c>
      <c r="B1894" s="21" t="str">
        <v>EED118009</v>
      </c>
      <c r="C1894" s="30">
        <v>45885</v>
      </c>
      <c r="D1894" s="21">
        <v>142531</v>
      </c>
      <c r="E1894" s="21">
        <f>_xlfn.XLOOKUP(D1894,MasterSheet!H:H,MasterSheet!F:F)</f>
        <v>17688</v>
      </c>
      <c r="F1894" s="22">
        <f>SUMIFS(MasterSheet!J:J, MasterSheet!B:B, B1894, MasterSheet!D:D, C1894, MasterSheet!H:H, D1894)</f>
        <v>1</v>
      </c>
      <c r="G1894" s="22">
        <f t="shared" si="117"/>
        <v>17688</v>
      </c>
      <c r="H1894" s="26">
        <f>SUMIFS(MasterSheet!K:K, MasterSheet!B:B, B1894, MasterSheet!D:D, C1894, MasterSheet!H:H, D1894)</f>
        <v>1</v>
      </c>
      <c r="I1894" s="26">
        <f t="shared" si="118"/>
        <v>17688</v>
      </c>
      <c r="J1894" s="28">
        <f>SUMIFS(MasterSheet!L:L, MasterSheet!B:B, B1894, MasterSheet!D:D, C1894, MasterSheet!H:H, D1894)</f>
        <v>0</v>
      </c>
      <c r="K1894" s="28">
        <f t="shared" si="119"/>
        <v>0</v>
      </c>
      <c r="L1894" s="21" t="str">
        <f>UPPER(VLOOKUP(D1894,MasterSheet!H:U,14,))</f>
        <v>BIOLEGEND</v>
      </c>
    </row>
    <row r="1895" spans="1:12" x14ac:dyDescent="0.25">
      <c r="A1895" s="21" t="str">
        <f t="shared" si="116"/>
        <v>BIOLEGEND</v>
      </c>
      <c r="B1895" s="21" t="str">
        <v>EED118009</v>
      </c>
      <c r="C1895" s="30">
        <v>45885</v>
      </c>
      <c r="D1895" s="21">
        <v>144514</v>
      </c>
      <c r="E1895" s="21">
        <f>_xlfn.XLOOKUP(D1895,MasterSheet!H:H,MasterSheet!F:F)</f>
        <v>23531.199999999997</v>
      </c>
      <c r="F1895" s="22">
        <f>SUMIFS(MasterSheet!J:J, MasterSheet!B:B, B1895, MasterSheet!D:D, C1895, MasterSheet!H:H, D1895)</f>
        <v>1</v>
      </c>
      <c r="G1895" s="22">
        <f t="shared" si="117"/>
        <v>23531.199999999997</v>
      </c>
      <c r="H1895" s="26">
        <f>SUMIFS(MasterSheet!K:K, MasterSheet!B:B, B1895, MasterSheet!D:D, C1895, MasterSheet!H:H, D1895)</f>
        <v>1</v>
      </c>
      <c r="I1895" s="26">
        <f t="shared" si="118"/>
        <v>23531.199999999997</v>
      </c>
      <c r="J1895" s="28">
        <f>SUMIFS(MasterSheet!L:L, MasterSheet!B:B, B1895, MasterSheet!D:D, C1895, MasterSheet!H:H, D1895)</f>
        <v>0</v>
      </c>
      <c r="K1895" s="28">
        <f t="shared" si="119"/>
        <v>0</v>
      </c>
      <c r="L1895" s="21" t="str">
        <f>UPPER(VLOOKUP(D1895,MasterSheet!H:U,14,))</f>
        <v>BIOLEGEND</v>
      </c>
    </row>
    <row r="1896" spans="1:12" x14ac:dyDescent="0.25">
      <c r="A1896" s="21" t="str">
        <f t="shared" si="116"/>
        <v>BIOLEGEND</v>
      </c>
      <c r="B1896" s="21" t="str">
        <v>EED118009</v>
      </c>
      <c r="C1896" s="30">
        <v>45885</v>
      </c>
      <c r="D1896" s="21">
        <v>144620</v>
      </c>
      <c r="E1896" s="21">
        <f>_xlfn.XLOOKUP(D1896,MasterSheet!H:H,MasterSheet!F:F)</f>
        <v>21375.200000000001</v>
      </c>
      <c r="F1896" s="22">
        <f>SUMIFS(MasterSheet!J:J, MasterSheet!B:B, B1896, MasterSheet!D:D, C1896, MasterSheet!H:H, D1896)</f>
        <v>1</v>
      </c>
      <c r="G1896" s="22">
        <f t="shared" si="117"/>
        <v>21375.200000000001</v>
      </c>
      <c r="H1896" s="26">
        <f>SUMIFS(MasterSheet!K:K, MasterSheet!B:B, B1896, MasterSheet!D:D, C1896, MasterSheet!H:H, D1896)</f>
        <v>1</v>
      </c>
      <c r="I1896" s="26">
        <f t="shared" si="118"/>
        <v>21375.200000000001</v>
      </c>
      <c r="J1896" s="28">
        <f>SUMIFS(MasterSheet!L:L, MasterSheet!B:B, B1896, MasterSheet!D:D, C1896, MasterSheet!H:H, D1896)</f>
        <v>0</v>
      </c>
      <c r="K1896" s="28">
        <f t="shared" si="119"/>
        <v>0</v>
      </c>
      <c r="L1896" s="21" t="str">
        <f>UPPER(VLOOKUP(D1896,MasterSheet!H:U,14,))</f>
        <v>BIOLEGEND</v>
      </c>
    </row>
    <row r="1897" spans="1:12" x14ac:dyDescent="0.25">
      <c r="A1897" s="21" t="str">
        <f t="shared" si="116"/>
        <v>BIOLEGEND</v>
      </c>
      <c r="B1897" s="21" t="str">
        <v>EED118009</v>
      </c>
      <c r="C1897" s="30">
        <v>45885</v>
      </c>
      <c r="D1897" s="21">
        <v>145517</v>
      </c>
      <c r="E1897" s="21">
        <f>_xlfn.XLOOKUP(D1897,MasterSheet!H:H,MasterSheet!F:F)</f>
        <v>19272</v>
      </c>
      <c r="F1897" s="22">
        <f>SUMIFS(MasterSheet!J:J, MasterSheet!B:B, B1897, MasterSheet!D:D, C1897, MasterSheet!H:H, D1897)</f>
        <v>1</v>
      </c>
      <c r="G1897" s="22">
        <f t="shared" si="117"/>
        <v>19272</v>
      </c>
      <c r="H1897" s="26">
        <f>SUMIFS(MasterSheet!K:K, MasterSheet!B:B, B1897, MasterSheet!D:D, C1897, MasterSheet!H:H, D1897)</f>
        <v>1</v>
      </c>
      <c r="I1897" s="26">
        <f t="shared" si="118"/>
        <v>19272</v>
      </c>
      <c r="J1897" s="28">
        <f>SUMIFS(MasterSheet!L:L, MasterSheet!B:B, B1897, MasterSheet!D:D, C1897, MasterSheet!H:H, D1897)</f>
        <v>0</v>
      </c>
      <c r="K1897" s="28">
        <f t="shared" si="119"/>
        <v>0</v>
      </c>
      <c r="L1897" s="21" t="str">
        <f>UPPER(VLOOKUP(D1897,MasterSheet!H:U,14,))</f>
        <v>BIOLEGEND</v>
      </c>
    </row>
    <row r="1898" spans="1:12" x14ac:dyDescent="0.25">
      <c r="A1898" s="21" t="str">
        <f t="shared" si="116"/>
        <v>BIOLEGEND</v>
      </c>
      <c r="B1898" s="21" t="str">
        <v>EED118009</v>
      </c>
      <c r="C1898" s="30">
        <v>45885</v>
      </c>
      <c r="D1898" s="21">
        <v>147708</v>
      </c>
      <c r="E1898" s="21">
        <f>_xlfn.XLOOKUP(D1898,MasterSheet!H:H,MasterSheet!F:F)</f>
        <v>13552</v>
      </c>
      <c r="F1898" s="22">
        <f>SUMIFS(MasterSheet!J:J, MasterSheet!B:B, B1898, MasterSheet!D:D, C1898, MasterSheet!H:H, D1898)</f>
        <v>1</v>
      </c>
      <c r="G1898" s="22">
        <f t="shared" si="117"/>
        <v>13552</v>
      </c>
      <c r="H1898" s="26">
        <f>SUMIFS(MasterSheet!K:K, MasterSheet!B:B, B1898, MasterSheet!D:D, C1898, MasterSheet!H:H, D1898)</f>
        <v>1</v>
      </c>
      <c r="I1898" s="26">
        <f t="shared" si="118"/>
        <v>13552</v>
      </c>
      <c r="J1898" s="28">
        <f>SUMIFS(MasterSheet!L:L, MasterSheet!B:B, B1898, MasterSheet!D:D, C1898, MasterSheet!H:H, D1898)</f>
        <v>0</v>
      </c>
      <c r="K1898" s="28">
        <f t="shared" si="119"/>
        <v>0</v>
      </c>
      <c r="L1898" s="21" t="str">
        <f>UPPER(VLOOKUP(D1898,MasterSheet!H:U,14,))</f>
        <v>BIOLEGEND</v>
      </c>
    </row>
    <row r="1899" spans="1:12" x14ac:dyDescent="0.25">
      <c r="A1899" s="21" t="str">
        <f t="shared" si="116"/>
        <v>BIOLEGEND</v>
      </c>
      <c r="B1899" s="21" t="str">
        <v>EED118009</v>
      </c>
      <c r="C1899" s="30">
        <v>45885</v>
      </c>
      <c r="D1899" s="21">
        <v>152316</v>
      </c>
      <c r="E1899" s="21">
        <f>_xlfn.XLOOKUP(D1899,MasterSheet!H:H,MasterSheet!F:F)</f>
        <v>12997.599999999999</v>
      </c>
      <c r="F1899" s="22">
        <f>SUMIFS(MasterSheet!J:J, MasterSheet!B:B, B1899, MasterSheet!D:D, C1899, MasterSheet!H:H, D1899)</f>
        <v>1</v>
      </c>
      <c r="G1899" s="22">
        <f t="shared" si="117"/>
        <v>12997.599999999999</v>
      </c>
      <c r="H1899" s="26">
        <f>SUMIFS(MasterSheet!K:K, MasterSheet!B:B, B1899, MasterSheet!D:D, C1899, MasterSheet!H:H, D1899)</f>
        <v>1</v>
      </c>
      <c r="I1899" s="26">
        <f t="shared" si="118"/>
        <v>12997.599999999999</v>
      </c>
      <c r="J1899" s="28">
        <f>SUMIFS(MasterSheet!L:L, MasterSheet!B:B, B1899, MasterSheet!D:D, C1899, MasterSheet!H:H, D1899)</f>
        <v>0</v>
      </c>
      <c r="K1899" s="28">
        <f t="shared" si="119"/>
        <v>0</v>
      </c>
      <c r="L1899" s="21" t="str">
        <f>UPPER(VLOOKUP(D1899,MasterSheet!H:U,14,))</f>
        <v>BIOLEGEND</v>
      </c>
    </row>
    <row r="1900" spans="1:12" x14ac:dyDescent="0.25">
      <c r="A1900" s="21" t="str">
        <f t="shared" si="116"/>
        <v>BIOLEGEND</v>
      </c>
      <c r="B1900" s="21" t="str">
        <v>EED118009</v>
      </c>
      <c r="C1900" s="30">
        <v>45885</v>
      </c>
      <c r="D1900" s="21">
        <v>152408</v>
      </c>
      <c r="E1900" s="21">
        <f>_xlfn.XLOOKUP(D1900,MasterSheet!H:H,MasterSheet!F:F)</f>
        <v>13182.400000000001</v>
      </c>
      <c r="F1900" s="22">
        <f>SUMIFS(MasterSheet!J:J, MasterSheet!B:B, B1900, MasterSheet!D:D, C1900, MasterSheet!H:H, D1900)</f>
        <v>1</v>
      </c>
      <c r="G1900" s="22">
        <f t="shared" si="117"/>
        <v>13182.400000000001</v>
      </c>
      <c r="H1900" s="26">
        <f>SUMIFS(MasterSheet!K:K, MasterSheet!B:B, B1900, MasterSheet!D:D, C1900, MasterSheet!H:H, D1900)</f>
        <v>1</v>
      </c>
      <c r="I1900" s="26">
        <f t="shared" si="118"/>
        <v>13182.400000000001</v>
      </c>
      <c r="J1900" s="28">
        <f>SUMIFS(MasterSheet!L:L, MasterSheet!B:B, B1900, MasterSheet!D:D, C1900, MasterSheet!H:H, D1900)</f>
        <v>0</v>
      </c>
      <c r="K1900" s="28">
        <f t="shared" si="119"/>
        <v>0</v>
      </c>
      <c r="L1900" s="21" t="str">
        <f>UPPER(VLOOKUP(D1900,MasterSheet!H:U,14,))</f>
        <v>BIOLEGEND</v>
      </c>
    </row>
    <row r="1901" spans="1:12" x14ac:dyDescent="0.25">
      <c r="A1901" s="21" t="str">
        <f t="shared" si="116"/>
        <v>BIOLEGEND</v>
      </c>
      <c r="B1901" s="21" t="str">
        <v>EED118009</v>
      </c>
      <c r="C1901" s="30">
        <v>45885</v>
      </c>
      <c r="D1901" s="21">
        <v>152423</v>
      </c>
      <c r="E1901" s="21">
        <f>_xlfn.XLOOKUP(D1901,MasterSheet!H:H,MasterSheet!F:F)</f>
        <v>17820</v>
      </c>
      <c r="F1901" s="22">
        <f>SUMIFS(MasterSheet!J:J, MasterSheet!B:B, B1901, MasterSheet!D:D, C1901, MasterSheet!H:H, D1901)</f>
        <v>1</v>
      </c>
      <c r="G1901" s="22">
        <f t="shared" si="117"/>
        <v>17820</v>
      </c>
      <c r="H1901" s="26">
        <f>SUMIFS(MasterSheet!K:K, MasterSheet!B:B, B1901, MasterSheet!D:D, C1901, MasterSheet!H:H, D1901)</f>
        <v>1</v>
      </c>
      <c r="I1901" s="26">
        <f t="shared" si="118"/>
        <v>17820</v>
      </c>
      <c r="J1901" s="28">
        <f>SUMIFS(MasterSheet!L:L, MasterSheet!B:B, B1901, MasterSheet!D:D, C1901, MasterSheet!H:H, D1901)</f>
        <v>0</v>
      </c>
      <c r="K1901" s="28">
        <f t="shared" si="119"/>
        <v>0</v>
      </c>
      <c r="L1901" s="21" t="str">
        <f>UPPER(VLOOKUP(D1901,MasterSheet!H:U,14,))</f>
        <v>BIOLEGEND</v>
      </c>
    </row>
    <row r="1902" spans="1:12" x14ac:dyDescent="0.25">
      <c r="A1902" s="21" t="str">
        <f t="shared" si="116"/>
        <v>BIOLEGEND</v>
      </c>
      <c r="B1902" s="21" t="str">
        <v>EED118009</v>
      </c>
      <c r="C1902" s="30">
        <v>45885</v>
      </c>
      <c r="D1902" s="21">
        <v>153408</v>
      </c>
      <c r="E1902" s="21">
        <f>_xlfn.XLOOKUP(D1902,MasterSheet!H:H,MasterSheet!F:F)</f>
        <v>23531.199999999997</v>
      </c>
      <c r="F1902" s="22">
        <f>SUMIFS(MasterSheet!J:J, MasterSheet!B:B, B1902, MasterSheet!D:D, C1902, MasterSheet!H:H, D1902)</f>
        <v>1</v>
      </c>
      <c r="G1902" s="22">
        <f t="shared" si="117"/>
        <v>23531.199999999997</v>
      </c>
      <c r="H1902" s="26">
        <f>SUMIFS(MasterSheet!K:K, MasterSheet!B:B, B1902, MasterSheet!D:D, C1902, MasterSheet!H:H, D1902)</f>
        <v>1</v>
      </c>
      <c r="I1902" s="26">
        <f t="shared" si="118"/>
        <v>23531.199999999997</v>
      </c>
      <c r="J1902" s="28">
        <f>SUMIFS(MasterSheet!L:L, MasterSheet!B:B, B1902, MasterSheet!D:D, C1902, MasterSheet!H:H, D1902)</f>
        <v>0</v>
      </c>
      <c r="K1902" s="28">
        <f t="shared" si="119"/>
        <v>0</v>
      </c>
      <c r="L1902" s="21" t="str">
        <f>UPPER(VLOOKUP(D1902,MasterSheet!H:U,14,))</f>
        <v>BIOLEGEND</v>
      </c>
    </row>
    <row r="1903" spans="1:12" x14ac:dyDescent="0.25">
      <c r="A1903" s="21" t="str">
        <f t="shared" si="116"/>
        <v>BIOLEGEND</v>
      </c>
      <c r="B1903" s="21" t="str">
        <v>EED118009</v>
      </c>
      <c r="C1903" s="30">
        <v>45885</v>
      </c>
      <c r="D1903" s="21">
        <v>155509</v>
      </c>
      <c r="E1903" s="21">
        <f>_xlfn.XLOOKUP(D1903,MasterSheet!H:H,MasterSheet!F:F)</f>
        <v>20328</v>
      </c>
      <c r="F1903" s="22">
        <f>SUMIFS(MasterSheet!J:J, MasterSheet!B:B, B1903, MasterSheet!D:D, C1903, MasterSheet!H:H, D1903)</f>
        <v>1</v>
      </c>
      <c r="G1903" s="22">
        <f t="shared" si="117"/>
        <v>20328</v>
      </c>
      <c r="H1903" s="26">
        <f>SUMIFS(MasterSheet!K:K, MasterSheet!B:B, B1903, MasterSheet!D:D, C1903, MasterSheet!H:H, D1903)</f>
        <v>1</v>
      </c>
      <c r="I1903" s="26">
        <f t="shared" si="118"/>
        <v>20328</v>
      </c>
      <c r="J1903" s="28">
        <f>SUMIFS(MasterSheet!L:L, MasterSheet!B:B, B1903, MasterSheet!D:D, C1903, MasterSheet!H:H, D1903)</f>
        <v>0</v>
      </c>
      <c r="K1903" s="28">
        <f t="shared" si="119"/>
        <v>0</v>
      </c>
      <c r="L1903" s="21" t="str">
        <f>UPPER(VLOOKUP(D1903,MasterSheet!H:U,14,))</f>
        <v>BIOLEGEND</v>
      </c>
    </row>
    <row r="1904" spans="1:12" x14ac:dyDescent="0.25">
      <c r="A1904" s="21" t="str">
        <f t="shared" si="116"/>
        <v>BIOLEGEND</v>
      </c>
      <c r="B1904" s="21" t="str">
        <v>EED118009</v>
      </c>
      <c r="C1904" s="30">
        <v>45885</v>
      </c>
      <c r="D1904" s="21">
        <v>155520</v>
      </c>
      <c r="E1904" s="21">
        <f>_xlfn.XLOOKUP(D1904,MasterSheet!H:H,MasterSheet!F:F)</f>
        <v>21683.200000000001</v>
      </c>
      <c r="F1904" s="22">
        <f>SUMIFS(MasterSheet!J:J, MasterSheet!B:B, B1904, MasterSheet!D:D, C1904, MasterSheet!H:H, D1904)</f>
        <v>1</v>
      </c>
      <c r="G1904" s="22">
        <f t="shared" si="117"/>
        <v>21683.200000000001</v>
      </c>
      <c r="H1904" s="26">
        <f>SUMIFS(MasterSheet!K:K, MasterSheet!B:B, B1904, MasterSheet!D:D, C1904, MasterSheet!H:H, D1904)</f>
        <v>1</v>
      </c>
      <c r="I1904" s="26">
        <f t="shared" si="118"/>
        <v>21683.200000000001</v>
      </c>
      <c r="J1904" s="28">
        <f>SUMIFS(MasterSheet!L:L, MasterSheet!B:B, B1904, MasterSheet!D:D, C1904, MasterSheet!H:H, D1904)</f>
        <v>0</v>
      </c>
      <c r="K1904" s="28">
        <f t="shared" si="119"/>
        <v>0</v>
      </c>
      <c r="L1904" s="21" t="str">
        <f>UPPER(VLOOKUP(D1904,MasterSheet!H:U,14,))</f>
        <v>BIOLEGEND</v>
      </c>
    </row>
    <row r="1905" spans="1:12" x14ac:dyDescent="0.25">
      <c r="A1905" s="21" t="str">
        <f t="shared" si="116"/>
        <v>BIOLEGEND</v>
      </c>
      <c r="B1905" s="21" t="str">
        <v>EED118009</v>
      </c>
      <c r="C1905" s="30">
        <v>45885</v>
      </c>
      <c r="D1905" s="21">
        <v>161218</v>
      </c>
      <c r="E1905" s="21">
        <f>_xlfn.XLOOKUP(D1905,MasterSheet!H:H,MasterSheet!F:F)</f>
        <v>10582</v>
      </c>
      <c r="F1905" s="22">
        <f>SUMIFS(MasterSheet!J:J, MasterSheet!B:B, B1905, MasterSheet!D:D, C1905, MasterSheet!H:H, D1905)</f>
        <v>1</v>
      </c>
      <c r="G1905" s="22">
        <f t="shared" si="117"/>
        <v>10582</v>
      </c>
      <c r="H1905" s="26">
        <f>SUMIFS(MasterSheet!K:K, MasterSheet!B:B, B1905, MasterSheet!D:D, C1905, MasterSheet!H:H, D1905)</f>
        <v>1</v>
      </c>
      <c r="I1905" s="26">
        <f t="shared" si="118"/>
        <v>10582</v>
      </c>
      <c r="J1905" s="28">
        <f>SUMIFS(MasterSheet!L:L, MasterSheet!B:B, B1905, MasterSheet!D:D, C1905, MasterSheet!H:H, D1905)</f>
        <v>0</v>
      </c>
      <c r="K1905" s="28">
        <f t="shared" si="119"/>
        <v>0</v>
      </c>
      <c r="L1905" s="21" t="str">
        <f>UPPER(VLOOKUP(D1905,MasterSheet!H:U,14,))</f>
        <v>BIOLEGEND</v>
      </c>
    </row>
    <row r="1906" spans="1:12" x14ac:dyDescent="0.25">
      <c r="A1906" s="21" t="str">
        <f t="shared" si="116"/>
        <v>BIOLEGEND</v>
      </c>
      <c r="B1906" s="21" t="str">
        <v>EED118009</v>
      </c>
      <c r="C1906" s="30">
        <v>45885</v>
      </c>
      <c r="D1906" s="21">
        <v>300137</v>
      </c>
      <c r="E1906" s="21">
        <f>_xlfn.XLOOKUP(D1906,MasterSheet!H:H,MasterSheet!F:F)</f>
        <v>14190</v>
      </c>
      <c r="F1906" s="22">
        <f>SUMIFS(MasterSheet!J:J, MasterSheet!B:B, B1906, MasterSheet!D:D, C1906, MasterSheet!H:H, D1906)</f>
        <v>1</v>
      </c>
      <c r="G1906" s="22">
        <f t="shared" si="117"/>
        <v>14190</v>
      </c>
      <c r="H1906" s="26">
        <f>SUMIFS(MasterSheet!K:K, MasterSheet!B:B, B1906, MasterSheet!D:D, C1906, MasterSheet!H:H, D1906)</f>
        <v>1</v>
      </c>
      <c r="I1906" s="26">
        <f t="shared" si="118"/>
        <v>14190</v>
      </c>
      <c r="J1906" s="28">
        <f>SUMIFS(MasterSheet!L:L, MasterSheet!B:B, B1906, MasterSheet!D:D, C1906, MasterSheet!H:H, D1906)</f>
        <v>0</v>
      </c>
      <c r="K1906" s="28">
        <f t="shared" si="119"/>
        <v>0</v>
      </c>
      <c r="L1906" s="21" t="str">
        <f>UPPER(VLOOKUP(D1906,MasterSheet!H:U,14,))</f>
        <v>BIOLEGEND</v>
      </c>
    </row>
    <row r="1907" spans="1:12" x14ac:dyDescent="0.25">
      <c r="A1907" s="21" t="str">
        <f t="shared" si="116"/>
        <v>BIOLEGEND</v>
      </c>
      <c r="B1907" s="21" t="str">
        <v>EED118009</v>
      </c>
      <c r="C1907" s="30">
        <v>45885</v>
      </c>
      <c r="D1907" s="21">
        <v>300406</v>
      </c>
      <c r="E1907" s="21">
        <f>_xlfn.XLOOKUP(D1907,MasterSheet!H:H,MasterSheet!F:F)</f>
        <v>3080</v>
      </c>
      <c r="F1907" s="22">
        <f>SUMIFS(MasterSheet!J:J, MasterSheet!B:B, B1907, MasterSheet!D:D, C1907, MasterSheet!H:H, D1907)</f>
        <v>1</v>
      </c>
      <c r="G1907" s="22">
        <f t="shared" si="117"/>
        <v>3080</v>
      </c>
      <c r="H1907" s="26">
        <f>SUMIFS(MasterSheet!K:K, MasterSheet!B:B, B1907, MasterSheet!D:D, C1907, MasterSheet!H:H, D1907)</f>
        <v>1</v>
      </c>
      <c r="I1907" s="26">
        <f t="shared" si="118"/>
        <v>3080</v>
      </c>
      <c r="J1907" s="28">
        <f>SUMIFS(MasterSheet!L:L, MasterSheet!B:B, B1907, MasterSheet!D:D, C1907, MasterSheet!H:H, D1907)</f>
        <v>0</v>
      </c>
      <c r="K1907" s="28">
        <f t="shared" si="119"/>
        <v>0</v>
      </c>
      <c r="L1907" s="21" t="str">
        <f>UPPER(VLOOKUP(D1907,MasterSheet!H:U,14,))</f>
        <v>BIOLEGEND</v>
      </c>
    </row>
    <row r="1908" spans="1:12" x14ac:dyDescent="0.25">
      <c r="A1908" s="21" t="str">
        <f t="shared" si="116"/>
        <v>BIOLEGEND</v>
      </c>
      <c r="B1908" s="21" t="str">
        <v>EED118009</v>
      </c>
      <c r="C1908" s="30">
        <v>45885</v>
      </c>
      <c r="D1908" s="21">
        <v>301344</v>
      </c>
      <c r="E1908" s="21">
        <f>_xlfn.XLOOKUP(D1908,MasterSheet!H:H,MasterSheet!F:F)</f>
        <v>28314</v>
      </c>
      <c r="F1908" s="22">
        <f>SUMIFS(MasterSheet!J:J, MasterSheet!B:B, B1908, MasterSheet!D:D, C1908, MasterSheet!H:H, D1908)</f>
        <v>1</v>
      </c>
      <c r="G1908" s="22">
        <f t="shared" si="117"/>
        <v>28314</v>
      </c>
      <c r="H1908" s="26">
        <f>SUMIFS(MasterSheet!K:K, MasterSheet!B:B, B1908, MasterSheet!D:D, C1908, MasterSheet!H:H, D1908)</f>
        <v>1</v>
      </c>
      <c r="I1908" s="26">
        <f t="shared" si="118"/>
        <v>28314</v>
      </c>
      <c r="J1908" s="28">
        <f>SUMIFS(MasterSheet!L:L, MasterSheet!B:B, B1908, MasterSheet!D:D, C1908, MasterSheet!H:H, D1908)</f>
        <v>0</v>
      </c>
      <c r="K1908" s="28">
        <f t="shared" si="119"/>
        <v>0</v>
      </c>
      <c r="L1908" s="21" t="str">
        <f>UPPER(VLOOKUP(D1908,MasterSheet!H:U,14,))</f>
        <v>BIOLEGEND</v>
      </c>
    </row>
    <row r="1909" spans="1:12" x14ac:dyDescent="0.25">
      <c r="A1909" s="21" t="str">
        <f t="shared" si="116"/>
        <v>BIOLEGEND</v>
      </c>
      <c r="B1909" s="21" t="str">
        <v>EED118009</v>
      </c>
      <c r="C1909" s="30">
        <v>45885</v>
      </c>
      <c r="D1909" s="21">
        <v>302206</v>
      </c>
      <c r="E1909" s="21">
        <f>_xlfn.XLOOKUP(D1909,MasterSheet!H:H,MasterSheet!F:F)</f>
        <v>6344.7999999999993</v>
      </c>
      <c r="F1909" s="22">
        <f>SUMIFS(MasterSheet!J:J, MasterSheet!B:B, B1909, MasterSheet!D:D, C1909, MasterSheet!H:H, D1909)</f>
        <v>2</v>
      </c>
      <c r="G1909" s="22">
        <f t="shared" si="117"/>
        <v>12689.599999999999</v>
      </c>
      <c r="H1909" s="26">
        <f>SUMIFS(MasterSheet!K:K, MasterSheet!B:B, B1909, MasterSheet!D:D, C1909, MasterSheet!H:H, D1909)</f>
        <v>2</v>
      </c>
      <c r="I1909" s="26">
        <f t="shared" si="118"/>
        <v>12689.599999999999</v>
      </c>
      <c r="J1909" s="28">
        <f>SUMIFS(MasterSheet!L:L, MasterSheet!B:B, B1909, MasterSheet!D:D, C1909, MasterSheet!H:H, D1909)</f>
        <v>0</v>
      </c>
      <c r="K1909" s="28">
        <f t="shared" si="119"/>
        <v>0</v>
      </c>
      <c r="L1909" s="21" t="str">
        <f>UPPER(VLOOKUP(D1909,MasterSheet!H:U,14,))</f>
        <v>BIOLEGEND</v>
      </c>
    </row>
    <row r="1910" spans="1:12" x14ac:dyDescent="0.25">
      <c r="A1910" s="21" t="str">
        <f t="shared" si="116"/>
        <v>BIOLEGEND</v>
      </c>
      <c r="B1910" s="21" t="str">
        <v>EED118009</v>
      </c>
      <c r="C1910" s="30">
        <v>45885</v>
      </c>
      <c r="D1910" s="21">
        <v>302208</v>
      </c>
      <c r="E1910" s="21">
        <f>_xlfn.XLOOKUP(D1910,MasterSheet!H:H,MasterSheet!F:F)</f>
        <v>4065.6000000000004</v>
      </c>
      <c r="F1910" s="22">
        <f>SUMIFS(MasterSheet!J:J, MasterSheet!B:B, B1910, MasterSheet!D:D, C1910, MasterSheet!H:H, D1910)</f>
        <v>5</v>
      </c>
      <c r="G1910" s="22">
        <f t="shared" si="117"/>
        <v>20328</v>
      </c>
      <c r="H1910" s="26">
        <f>SUMIFS(MasterSheet!K:K, MasterSheet!B:B, B1910, MasterSheet!D:D, C1910, MasterSheet!H:H, D1910)</f>
        <v>5</v>
      </c>
      <c r="I1910" s="26">
        <f t="shared" si="118"/>
        <v>20328</v>
      </c>
      <c r="J1910" s="28">
        <f>SUMIFS(MasterSheet!L:L, MasterSheet!B:B, B1910, MasterSheet!D:D, C1910, MasterSheet!H:H, D1910)</f>
        <v>0</v>
      </c>
      <c r="K1910" s="28">
        <f t="shared" si="119"/>
        <v>0</v>
      </c>
      <c r="L1910" s="21" t="str">
        <f>UPPER(VLOOKUP(D1910,MasterSheet!H:U,14,))</f>
        <v>BIOLEGEND</v>
      </c>
    </row>
    <row r="1911" spans="1:12" x14ac:dyDescent="0.25">
      <c r="A1911" s="21" t="str">
        <f t="shared" si="116"/>
        <v>BIOLEGEND</v>
      </c>
      <c r="B1911" s="21" t="str">
        <v>EED118009</v>
      </c>
      <c r="C1911" s="30">
        <v>45885</v>
      </c>
      <c r="D1911" s="21">
        <v>302211</v>
      </c>
      <c r="E1911" s="21">
        <f>_xlfn.XLOOKUP(D1911,MasterSheet!H:H,MasterSheet!F:F)</f>
        <v>2710.4</v>
      </c>
      <c r="F1911" s="22">
        <f>SUMIFS(MasterSheet!J:J, MasterSheet!B:B, B1911, MasterSheet!D:D, C1911, MasterSheet!H:H, D1911)</f>
        <v>1</v>
      </c>
      <c r="G1911" s="22">
        <f t="shared" si="117"/>
        <v>2710.4</v>
      </c>
      <c r="H1911" s="26">
        <f>SUMIFS(MasterSheet!K:K, MasterSheet!B:B, B1911, MasterSheet!D:D, C1911, MasterSheet!H:H, D1911)</f>
        <v>1</v>
      </c>
      <c r="I1911" s="26">
        <f t="shared" si="118"/>
        <v>2710.4</v>
      </c>
      <c r="J1911" s="28">
        <f>SUMIFS(MasterSheet!L:L, MasterSheet!B:B, B1911, MasterSheet!D:D, C1911, MasterSheet!H:H, D1911)</f>
        <v>0</v>
      </c>
      <c r="K1911" s="28">
        <f t="shared" si="119"/>
        <v>0</v>
      </c>
      <c r="L1911" s="21" t="str">
        <f>UPPER(VLOOKUP(D1911,MasterSheet!H:U,14,))</f>
        <v>BIOLEGEND</v>
      </c>
    </row>
    <row r="1912" spans="1:12" x14ac:dyDescent="0.25">
      <c r="A1912" s="21" t="str">
        <f t="shared" si="116"/>
        <v>BIOLEGEND</v>
      </c>
      <c r="B1912" s="21" t="str">
        <v>EED118009</v>
      </c>
      <c r="C1912" s="30">
        <v>45885</v>
      </c>
      <c r="D1912" s="21">
        <v>302810</v>
      </c>
      <c r="E1912" s="21">
        <f>_xlfn.XLOOKUP(D1912,MasterSheet!H:H,MasterSheet!F:F)</f>
        <v>8131.2000000000007</v>
      </c>
      <c r="F1912" s="22">
        <f>SUMIFS(MasterSheet!J:J, MasterSheet!B:B, B1912, MasterSheet!D:D, C1912, MasterSheet!H:H, D1912)</f>
        <v>1</v>
      </c>
      <c r="G1912" s="22">
        <f t="shared" si="117"/>
        <v>8131.2000000000007</v>
      </c>
      <c r="H1912" s="26">
        <f>SUMIFS(MasterSheet!K:K, MasterSheet!B:B, B1912, MasterSheet!D:D, C1912, MasterSheet!H:H, D1912)</f>
        <v>1</v>
      </c>
      <c r="I1912" s="26">
        <f t="shared" si="118"/>
        <v>8131.2000000000007</v>
      </c>
      <c r="J1912" s="28">
        <f>SUMIFS(MasterSheet!L:L, MasterSheet!B:B, B1912, MasterSheet!D:D, C1912, MasterSheet!H:H, D1912)</f>
        <v>0</v>
      </c>
      <c r="K1912" s="28">
        <f t="shared" si="119"/>
        <v>0</v>
      </c>
      <c r="L1912" s="21" t="str">
        <f>UPPER(VLOOKUP(D1912,MasterSheet!H:U,14,))</f>
        <v>BIOLEGEND</v>
      </c>
    </row>
    <row r="1913" spans="1:12" x14ac:dyDescent="0.25">
      <c r="A1913" s="21" t="str">
        <f t="shared" si="116"/>
        <v>BIOLEGEND</v>
      </c>
      <c r="B1913" s="21" t="str">
        <v>EED118009</v>
      </c>
      <c r="C1913" s="30">
        <v>45885</v>
      </c>
      <c r="D1913" s="21">
        <v>303406</v>
      </c>
      <c r="E1913" s="21">
        <f>_xlfn.XLOOKUP(D1913,MasterSheet!H:H,MasterSheet!F:F)</f>
        <v>17248</v>
      </c>
      <c r="F1913" s="22">
        <f>SUMIFS(MasterSheet!J:J, MasterSheet!B:B, B1913, MasterSheet!D:D, C1913, MasterSheet!H:H, D1913)</f>
        <v>1</v>
      </c>
      <c r="G1913" s="22">
        <f t="shared" si="117"/>
        <v>17248</v>
      </c>
      <c r="H1913" s="26">
        <f>SUMIFS(MasterSheet!K:K, MasterSheet!B:B, B1913, MasterSheet!D:D, C1913, MasterSheet!H:H, D1913)</f>
        <v>1</v>
      </c>
      <c r="I1913" s="26">
        <f t="shared" si="118"/>
        <v>17248</v>
      </c>
      <c r="J1913" s="28">
        <f>SUMIFS(MasterSheet!L:L, MasterSheet!B:B, B1913, MasterSheet!D:D, C1913, MasterSheet!H:H, D1913)</f>
        <v>0</v>
      </c>
      <c r="K1913" s="28">
        <f t="shared" si="119"/>
        <v>0</v>
      </c>
      <c r="L1913" s="21" t="str">
        <f>UPPER(VLOOKUP(D1913,MasterSheet!H:U,14,))</f>
        <v>BIOLEGEND</v>
      </c>
    </row>
    <row r="1914" spans="1:12" x14ac:dyDescent="0.25">
      <c r="A1914" s="21" t="str">
        <f t="shared" si="116"/>
        <v>BIOLEGEND</v>
      </c>
      <c r="B1914" s="21" t="str">
        <v>EED118009</v>
      </c>
      <c r="C1914" s="30">
        <v>45885</v>
      </c>
      <c r="D1914" s="21">
        <v>305114</v>
      </c>
      <c r="E1914" s="21">
        <f>_xlfn.XLOOKUP(D1914,MasterSheet!H:H,MasterSheet!F:F)</f>
        <v>19896.8</v>
      </c>
      <c r="F1914" s="22">
        <f>SUMIFS(MasterSheet!J:J, MasterSheet!B:B, B1914, MasterSheet!D:D, C1914, MasterSheet!H:H, D1914)</f>
        <v>1</v>
      </c>
      <c r="G1914" s="22">
        <f t="shared" si="117"/>
        <v>19896.8</v>
      </c>
      <c r="H1914" s="26">
        <f>SUMIFS(MasterSheet!K:K, MasterSheet!B:B, B1914, MasterSheet!D:D, C1914, MasterSheet!H:H, D1914)</f>
        <v>1</v>
      </c>
      <c r="I1914" s="26">
        <f t="shared" si="118"/>
        <v>19896.8</v>
      </c>
      <c r="J1914" s="28">
        <f>SUMIFS(MasterSheet!L:L, MasterSheet!B:B, B1914, MasterSheet!D:D, C1914, MasterSheet!H:H, D1914)</f>
        <v>0</v>
      </c>
      <c r="K1914" s="28">
        <f t="shared" si="119"/>
        <v>0</v>
      </c>
      <c r="L1914" s="21" t="str">
        <f>UPPER(VLOOKUP(D1914,MasterSheet!H:U,14,))</f>
        <v>BIOLEGEND</v>
      </c>
    </row>
    <row r="1915" spans="1:12" x14ac:dyDescent="0.25">
      <c r="A1915" s="21" t="str">
        <f t="shared" si="116"/>
        <v>BIOLEGEND</v>
      </c>
      <c r="B1915" s="21" t="str">
        <v>EED118009</v>
      </c>
      <c r="C1915" s="30">
        <v>45885</v>
      </c>
      <c r="D1915" s="21">
        <v>305514</v>
      </c>
      <c r="E1915" s="21">
        <f>_xlfn.XLOOKUP(D1915,MasterSheet!H:H,MasterSheet!F:F)</f>
        <v>19896.8</v>
      </c>
      <c r="F1915" s="22">
        <f>SUMIFS(MasterSheet!J:J, MasterSheet!B:B, B1915, MasterSheet!D:D, C1915, MasterSheet!H:H, D1915)</f>
        <v>1</v>
      </c>
      <c r="G1915" s="22">
        <f t="shared" si="117"/>
        <v>19896.8</v>
      </c>
      <c r="H1915" s="26">
        <f>SUMIFS(MasterSheet!K:K, MasterSheet!B:B, B1915, MasterSheet!D:D, C1915, MasterSheet!H:H, D1915)</f>
        <v>1</v>
      </c>
      <c r="I1915" s="26">
        <f t="shared" si="118"/>
        <v>19896.8</v>
      </c>
      <c r="J1915" s="28">
        <f>SUMIFS(MasterSheet!L:L, MasterSheet!B:B, B1915, MasterSheet!D:D, C1915, MasterSheet!H:H, D1915)</f>
        <v>0</v>
      </c>
      <c r="K1915" s="28">
        <f t="shared" si="119"/>
        <v>0</v>
      </c>
      <c r="L1915" s="21" t="str">
        <f>UPPER(VLOOKUP(D1915,MasterSheet!H:U,14,))</f>
        <v>BIOLEGEND</v>
      </c>
    </row>
    <row r="1916" spans="1:12" x14ac:dyDescent="0.25">
      <c r="A1916" s="21" t="str">
        <f t="shared" si="116"/>
        <v>BIOLEGEND</v>
      </c>
      <c r="B1916" s="21" t="str">
        <v>EED118009</v>
      </c>
      <c r="C1916" s="30">
        <v>45885</v>
      </c>
      <c r="D1916" s="21">
        <v>307654</v>
      </c>
      <c r="E1916" s="21">
        <f>_xlfn.XLOOKUP(D1916,MasterSheet!H:H,MasterSheet!F:F)</f>
        <v>21375.200000000001</v>
      </c>
      <c r="F1916" s="22">
        <f>SUMIFS(MasterSheet!J:J, MasterSheet!B:B, B1916, MasterSheet!D:D, C1916, MasterSheet!H:H, D1916)</f>
        <v>2</v>
      </c>
      <c r="G1916" s="22">
        <f t="shared" si="117"/>
        <v>42750.400000000001</v>
      </c>
      <c r="H1916" s="26">
        <f>SUMIFS(MasterSheet!K:K, MasterSheet!B:B, B1916, MasterSheet!D:D, C1916, MasterSheet!H:H, D1916)</f>
        <v>2</v>
      </c>
      <c r="I1916" s="26">
        <f t="shared" si="118"/>
        <v>42750.400000000001</v>
      </c>
      <c r="J1916" s="28">
        <f>SUMIFS(MasterSheet!L:L, MasterSheet!B:B, B1916, MasterSheet!D:D, C1916, MasterSheet!H:H, D1916)</f>
        <v>0</v>
      </c>
      <c r="K1916" s="28">
        <f t="shared" si="119"/>
        <v>0</v>
      </c>
      <c r="L1916" s="21" t="str">
        <f>UPPER(VLOOKUP(D1916,MasterSheet!H:U,14,))</f>
        <v>BIOLEGEND</v>
      </c>
    </row>
    <row r="1917" spans="1:12" x14ac:dyDescent="0.25">
      <c r="A1917" s="21" t="str">
        <f t="shared" si="116"/>
        <v>BIOLEGEND</v>
      </c>
      <c r="B1917" s="21" t="str">
        <v>EED118009</v>
      </c>
      <c r="C1917" s="30">
        <v>45885</v>
      </c>
      <c r="D1917" s="21">
        <v>310912</v>
      </c>
      <c r="E1917" s="21">
        <f>_xlfn.XLOOKUP(D1917,MasterSheet!H:H,MasterSheet!F:F)</f>
        <v>15417.599999999999</v>
      </c>
      <c r="F1917" s="22">
        <f>SUMIFS(MasterSheet!J:J, MasterSheet!B:B, B1917, MasterSheet!D:D, C1917, MasterSheet!H:H, D1917)</f>
        <v>1</v>
      </c>
      <c r="G1917" s="22">
        <f t="shared" si="117"/>
        <v>15417.599999999999</v>
      </c>
      <c r="H1917" s="26">
        <f>SUMIFS(MasterSheet!K:K, MasterSheet!B:B, B1917, MasterSheet!D:D, C1917, MasterSheet!H:H, D1917)</f>
        <v>1</v>
      </c>
      <c r="I1917" s="26">
        <f t="shared" si="118"/>
        <v>15417.599999999999</v>
      </c>
      <c r="J1917" s="28">
        <f>SUMIFS(MasterSheet!L:L, MasterSheet!B:B, B1917, MasterSheet!D:D, C1917, MasterSheet!H:H, D1917)</f>
        <v>0</v>
      </c>
      <c r="K1917" s="28">
        <f t="shared" si="119"/>
        <v>0</v>
      </c>
      <c r="L1917" s="21" t="str">
        <f>UPPER(VLOOKUP(D1917,MasterSheet!H:U,14,))</f>
        <v>BIOLEGEND</v>
      </c>
    </row>
    <row r="1918" spans="1:12" x14ac:dyDescent="0.25">
      <c r="A1918" s="21" t="str">
        <f t="shared" si="116"/>
        <v>BIOLEGEND</v>
      </c>
      <c r="B1918" s="21" t="str">
        <v>EED118009</v>
      </c>
      <c r="C1918" s="30">
        <v>45885</v>
      </c>
      <c r="D1918" s="21">
        <v>317426</v>
      </c>
      <c r="E1918" s="21">
        <f>_xlfn.XLOOKUP(D1918,MasterSheet!H:H,MasterSheet!F:F)</f>
        <v>16324</v>
      </c>
      <c r="F1918" s="22">
        <f>SUMIFS(MasterSheet!J:J, MasterSheet!B:B, B1918, MasterSheet!D:D, C1918, MasterSheet!H:H, D1918)</f>
        <v>1</v>
      </c>
      <c r="G1918" s="22">
        <f t="shared" si="117"/>
        <v>16324</v>
      </c>
      <c r="H1918" s="26">
        <f>SUMIFS(MasterSheet!K:K, MasterSheet!B:B, B1918, MasterSheet!D:D, C1918, MasterSheet!H:H, D1918)</f>
        <v>1</v>
      </c>
      <c r="I1918" s="26">
        <f t="shared" si="118"/>
        <v>16324</v>
      </c>
      <c r="J1918" s="28">
        <f>SUMIFS(MasterSheet!L:L, MasterSheet!B:B, B1918, MasterSheet!D:D, C1918, MasterSheet!H:H, D1918)</f>
        <v>0</v>
      </c>
      <c r="K1918" s="28">
        <f t="shared" si="119"/>
        <v>0</v>
      </c>
      <c r="L1918" s="21" t="str">
        <f>UPPER(VLOOKUP(D1918,MasterSheet!H:U,14,))</f>
        <v>BIOLEGEND</v>
      </c>
    </row>
    <row r="1919" spans="1:12" x14ac:dyDescent="0.25">
      <c r="A1919" s="21" t="str">
        <f t="shared" si="116"/>
        <v>BIOLEGEND</v>
      </c>
      <c r="B1919" s="21" t="str">
        <v>EED118009</v>
      </c>
      <c r="C1919" s="30">
        <v>45885</v>
      </c>
      <c r="D1919" s="21">
        <v>320008</v>
      </c>
      <c r="E1919" s="21">
        <f>_xlfn.XLOOKUP(D1919,MasterSheet!H:H,MasterSheet!F:F)</f>
        <v>24393.599999999999</v>
      </c>
      <c r="F1919" s="22">
        <f>SUMIFS(MasterSheet!J:J, MasterSheet!B:B, B1919, MasterSheet!D:D, C1919, MasterSheet!H:H, D1919)</f>
        <v>1</v>
      </c>
      <c r="G1919" s="22">
        <f t="shared" si="117"/>
        <v>24393.599999999999</v>
      </c>
      <c r="H1919" s="26">
        <f>SUMIFS(MasterSheet!K:K, MasterSheet!B:B, B1919, MasterSheet!D:D, C1919, MasterSheet!H:H, D1919)</f>
        <v>1</v>
      </c>
      <c r="I1919" s="26">
        <f t="shared" si="118"/>
        <v>24393.599999999999</v>
      </c>
      <c r="J1919" s="28">
        <f>SUMIFS(MasterSheet!L:L, MasterSheet!B:B, B1919, MasterSheet!D:D, C1919, MasterSheet!H:H, D1919)</f>
        <v>0</v>
      </c>
      <c r="K1919" s="28">
        <f t="shared" si="119"/>
        <v>0</v>
      </c>
      <c r="L1919" s="21" t="str">
        <f>UPPER(VLOOKUP(D1919,MasterSheet!H:U,14,))</f>
        <v>BIOLEGEND</v>
      </c>
    </row>
    <row r="1920" spans="1:12" x14ac:dyDescent="0.25">
      <c r="A1920" s="21" t="str">
        <f t="shared" si="116"/>
        <v>BIOLEGEND</v>
      </c>
      <c r="B1920" s="21" t="str">
        <v>EED118009</v>
      </c>
      <c r="C1920" s="30">
        <v>45885</v>
      </c>
      <c r="D1920" s="21">
        <v>320806</v>
      </c>
      <c r="E1920" s="21">
        <f>_xlfn.XLOOKUP(D1920,MasterSheet!H:H,MasterSheet!F:F)</f>
        <v>16508.8</v>
      </c>
      <c r="F1920" s="22">
        <f>SUMIFS(MasterSheet!J:J, MasterSheet!B:B, B1920, MasterSheet!D:D, C1920, MasterSheet!H:H, D1920)</f>
        <v>1</v>
      </c>
      <c r="G1920" s="22">
        <f t="shared" si="117"/>
        <v>16508.8</v>
      </c>
      <c r="H1920" s="26">
        <f>SUMIFS(MasterSheet!K:K, MasterSheet!B:B, B1920, MasterSheet!D:D, C1920, MasterSheet!H:H, D1920)</f>
        <v>1</v>
      </c>
      <c r="I1920" s="26">
        <f t="shared" si="118"/>
        <v>16508.8</v>
      </c>
      <c r="J1920" s="28">
        <f>SUMIFS(MasterSheet!L:L, MasterSheet!B:B, B1920, MasterSheet!D:D, C1920, MasterSheet!H:H, D1920)</f>
        <v>0</v>
      </c>
      <c r="K1920" s="28">
        <f t="shared" si="119"/>
        <v>0</v>
      </c>
      <c r="L1920" s="21" t="str">
        <f>UPPER(VLOOKUP(D1920,MasterSheet!H:U,14,))</f>
        <v>BIOLEGEND</v>
      </c>
    </row>
    <row r="1921" spans="1:12" x14ac:dyDescent="0.25">
      <c r="A1921" s="21" t="str">
        <f t="shared" si="116"/>
        <v>BIOLEGEND</v>
      </c>
      <c r="B1921" s="21" t="str">
        <v>EED118009</v>
      </c>
      <c r="C1921" s="30">
        <v>45885</v>
      </c>
      <c r="D1921" s="21">
        <v>321124</v>
      </c>
      <c r="E1921" s="21">
        <f>_xlfn.XLOOKUP(D1921,MasterSheet!H:H,MasterSheet!F:F)</f>
        <v>19527.2</v>
      </c>
      <c r="F1921" s="22">
        <f>SUMIFS(MasterSheet!J:J, MasterSheet!B:B, B1921, MasterSheet!D:D, C1921, MasterSheet!H:H, D1921)</f>
        <v>1</v>
      </c>
      <c r="G1921" s="22">
        <f t="shared" si="117"/>
        <v>19527.2</v>
      </c>
      <c r="H1921" s="26">
        <f>SUMIFS(MasterSheet!K:K, MasterSheet!B:B, B1921, MasterSheet!D:D, C1921, MasterSheet!H:H, D1921)</f>
        <v>1</v>
      </c>
      <c r="I1921" s="26">
        <f t="shared" si="118"/>
        <v>19527.2</v>
      </c>
      <c r="J1921" s="28">
        <f>SUMIFS(MasterSheet!L:L, MasterSheet!B:B, B1921, MasterSheet!D:D, C1921, MasterSheet!H:H, D1921)</f>
        <v>0</v>
      </c>
      <c r="K1921" s="28">
        <f t="shared" si="119"/>
        <v>0</v>
      </c>
      <c r="L1921" s="21" t="str">
        <f>UPPER(VLOOKUP(D1921,MasterSheet!H:U,14,))</f>
        <v>BIOLEGEND</v>
      </c>
    </row>
    <row r="1922" spans="1:12" x14ac:dyDescent="0.25">
      <c r="A1922" s="21" t="str">
        <f t="shared" ref="A1922:A1985" si="120">L1922</f>
        <v>BIOLEGEND</v>
      </c>
      <c r="B1922" s="21" t="str">
        <v>EED118009</v>
      </c>
      <c r="C1922" s="30">
        <v>45885</v>
      </c>
      <c r="D1922" s="21">
        <v>329907</v>
      </c>
      <c r="E1922" s="21">
        <f>_xlfn.XLOOKUP(D1922,MasterSheet!H:H,MasterSheet!F:F)</f>
        <v>9178.4</v>
      </c>
      <c r="F1922" s="22">
        <f>SUMIFS(MasterSheet!J:J, MasterSheet!B:B, B1922, MasterSheet!D:D, C1922, MasterSheet!H:H, D1922)</f>
        <v>1</v>
      </c>
      <c r="G1922" s="22">
        <f t="shared" si="117"/>
        <v>9178.4</v>
      </c>
      <c r="H1922" s="26">
        <f>SUMIFS(MasterSheet!K:K, MasterSheet!B:B, B1922, MasterSheet!D:D, C1922, MasterSheet!H:H, D1922)</f>
        <v>1</v>
      </c>
      <c r="I1922" s="26">
        <f t="shared" si="118"/>
        <v>9178.4</v>
      </c>
      <c r="J1922" s="28">
        <f>SUMIFS(MasterSheet!L:L, MasterSheet!B:B, B1922, MasterSheet!D:D, C1922, MasterSheet!H:H, D1922)</f>
        <v>0</v>
      </c>
      <c r="K1922" s="28">
        <f t="shared" si="119"/>
        <v>0</v>
      </c>
      <c r="L1922" s="21" t="str">
        <f>UPPER(VLOOKUP(D1922,MasterSheet!H:U,14,))</f>
        <v>BIOLEGEND</v>
      </c>
    </row>
    <row r="1923" spans="1:12" x14ac:dyDescent="0.25">
      <c r="A1923" s="21" t="str">
        <f t="shared" si="120"/>
        <v>BIOLEGEND</v>
      </c>
      <c r="B1923" s="21" t="str">
        <v>EED118009</v>
      </c>
      <c r="C1923" s="30">
        <v>45885</v>
      </c>
      <c r="D1923" s="21">
        <v>331318</v>
      </c>
      <c r="E1923" s="21">
        <f>_xlfn.XLOOKUP(D1923,MasterSheet!H:H,MasterSheet!F:F)</f>
        <v>23100</v>
      </c>
      <c r="F1923" s="22">
        <f>SUMIFS(MasterSheet!J:J, MasterSheet!B:B, B1923, MasterSheet!D:D, C1923, MasterSheet!H:H, D1923)</f>
        <v>1</v>
      </c>
      <c r="G1923" s="22">
        <f t="shared" ref="G1923:G1986" si="121">F1923*E1923</f>
        <v>23100</v>
      </c>
      <c r="H1923" s="26">
        <f>SUMIFS(MasterSheet!K:K, MasterSheet!B:B, B1923, MasterSheet!D:D, C1923, MasterSheet!H:H, D1923)</f>
        <v>1</v>
      </c>
      <c r="I1923" s="26">
        <f t="shared" ref="I1923:I1986" si="122">H1923*E1923</f>
        <v>23100</v>
      </c>
      <c r="J1923" s="28">
        <f>SUMIFS(MasterSheet!L:L, MasterSheet!B:B, B1923, MasterSheet!D:D, C1923, MasterSheet!H:H, D1923)</f>
        <v>0</v>
      </c>
      <c r="K1923" s="28">
        <f t="shared" ref="K1923:K1986" si="123">J1923*E1923</f>
        <v>0</v>
      </c>
      <c r="L1923" s="21" t="str">
        <f>UPPER(VLOOKUP(D1923,MasterSheet!H:U,14,))</f>
        <v>BIOLEGEND</v>
      </c>
    </row>
    <row r="1924" spans="1:12" x14ac:dyDescent="0.25">
      <c r="A1924" s="21" t="str">
        <f t="shared" si="120"/>
        <v>BIOLEGEND</v>
      </c>
      <c r="B1924" s="21" t="str">
        <v>EED118009</v>
      </c>
      <c r="C1924" s="30">
        <v>45885</v>
      </c>
      <c r="D1924" s="21">
        <v>333810</v>
      </c>
      <c r="E1924" s="21">
        <f>_xlfn.XLOOKUP(D1924,MasterSheet!H:H,MasterSheet!F:F)</f>
        <v>19712</v>
      </c>
      <c r="F1924" s="22">
        <f>SUMIFS(MasterSheet!J:J, MasterSheet!B:B, B1924, MasterSheet!D:D, C1924, MasterSheet!H:H, D1924)</f>
        <v>1</v>
      </c>
      <c r="G1924" s="22">
        <f t="shared" si="121"/>
        <v>19712</v>
      </c>
      <c r="H1924" s="26">
        <f>SUMIFS(MasterSheet!K:K, MasterSheet!B:B, B1924, MasterSheet!D:D, C1924, MasterSheet!H:H, D1924)</f>
        <v>1</v>
      </c>
      <c r="I1924" s="26">
        <f t="shared" si="122"/>
        <v>19712</v>
      </c>
      <c r="J1924" s="28">
        <f>SUMIFS(MasterSheet!L:L, MasterSheet!B:B, B1924, MasterSheet!D:D, C1924, MasterSheet!H:H, D1924)</f>
        <v>0</v>
      </c>
      <c r="K1924" s="28">
        <f t="shared" si="123"/>
        <v>0</v>
      </c>
      <c r="L1924" s="21" t="str">
        <f>UPPER(VLOOKUP(D1924,MasterSheet!H:U,14,))</f>
        <v>BIOLEGEND</v>
      </c>
    </row>
    <row r="1925" spans="1:12" x14ac:dyDescent="0.25">
      <c r="A1925" s="21" t="str">
        <f t="shared" si="120"/>
        <v>BIOLEGEND</v>
      </c>
      <c r="B1925" s="21" t="str">
        <v>EED118009</v>
      </c>
      <c r="C1925" s="30">
        <v>45885</v>
      </c>
      <c r="D1925" s="21">
        <v>338304</v>
      </c>
      <c r="E1925" s="21">
        <f>_xlfn.XLOOKUP(D1925,MasterSheet!H:H,MasterSheet!F:F)</f>
        <v>14106.400000000001</v>
      </c>
      <c r="F1925" s="22">
        <f>SUMIFS(MasterSheet!J:J, MasterSheet!B:B, B1925, MasterSheet!D:D, C1925, MasterSheet!H:H, D1925)</f>
        <v>1</v>
      </c>
      <c r="G1925" s="22">
        <f t="shared" si="121"/>
        <v>14106.400000000001</v>
      </c>
      <c r="H1925" s="26">
        <f>SUMIFS(MasterSheet!K:K, MasterSheet!B:B, B1925, MasterSheet!D:D, C1925, MasterSheet!H:H, D1925)</f>
        <v>1</v>
      </c>
      <c r="I1925" s="26">
        <f t="shared" si="122"/>
        <v>14106.400000000001</v>
      </c>
      <c r="J1925" s="28">
        <f>SUMIFS(MasterSheet!L:L, MasterSheet!B:B, B1925, MasterSheet!D:D, C1925, MasterSheet!H:H, D1925)</f>
        <v>0</v>
      </c>
      <c r="K1925" s="28">
        <f t="shared" si="123"/>
        <v>0</v>
      </c>
      <c r="L1925" s="21" t="str">
        <f>UPPER(VLOOKUP(D1925,MasterSheet!H:U,14,))</f>
        <v>BIOLEGEND</v>
      </c>
    </row>
    <row r="1926" spans="1:12" x14ac:dyDescent="0.25">
      <c r="A1926" s="21" t="str">
        <f t="shared" si="120"/>
        <v>BIOLEGEND</v>
      </c>
      <c r="B1926" s="21" t="str">
        <v>EED118009</v>
      </c>
      <c r="C1926" s="30">
        <v>45885</v>
      </c>
      <c r="D1926" s="21">
        <v>341626</v>
      </c>
      <c r="E1926" s="21">
        <f>_xlfn.XLOOKUP(D1926,MasterSheet!H:H,MasterSheet!F:F)</f>
        <v>26862</v>
      </c>
      <c r="F1926" s="22">
        <f>SUMIFS(MasterSheet!J:J, MasterSheet!B:B, B1926, MasterSheet!D:D, C1926, MasterSheet!H:H, D1926)</f>
        <v>1</v>
      </c>
      <c r="G1926" s="22">
        <f t="shared" si="121"/>
        <v>26862</v>
      </c>
      <c r="H1926" s="26">
        <f>SUMIFS(MasterSheet!K:K, MasterSheet!B:B, B1926, MasterSheet!D:D, C1926, MasterSheet!H:H, D1926)</f>
        <v>1</v>
      </c>
      <c r="I1926" s="26">
        <f t="shared" si="122"/>
        <v>26862</v>
      </c>
      <c r="J1926" s="28">
        <f>SUMIFS(MasterSheet!L:L, MasterSheet!B:B, B1926, MasterSheet!D:D, C1926, MasterSheet!H:H, D1926)</f>
        <v>0</v>
      </c>
      <c r="K1926" s="28">
        <f t="shared" si="123"/>
        <v>0</v>
      </c>
      <c r="L1926" s="21" t="str">
        <f>UPPER(VLOOKUP(D1926,MasterSheet!H:U,14,))</f>
        <v>BIOLEGEND</v>
      </c>
    </row>
    <row r="1927" spans="1:12" x14ac:dyDescent="0.25">
      <c r="A1927" s="21" t="str">
        <f t="shared" si="120"/>
        <v>BIOLEGEND</v>
      </c>
      <c r="B1927" s="21" t="str">
        <v>EED118009</v>
      </c>
      <c r="C1927" s="30">
        <v>45885</v>
      </c>
      <c r="D1927" s="21">
        <v>352904</v>
      </c>
      <c r="E1927" s="21">
        <f>_xlfn.XLOOKUP(D1927,MasterSheet!H:H,MasterSheet!F:F)</f>
        <v>19896.8</v>
      </c>
      <c r="F1927" s="22">
        <f>SUMIFS(MasterSheet!J:J, MasterSheet!B:B, B1927, MasterSheet!D:D, C1927, MasterSheet!H:H, D1927)</f>
        <v>2</v>
      </c>
      <c r="G1927" s="22">
        <f t="shared" si="121"/>
        <v>39793.599999999999</v>
      </c>
      <c r="H1927" s="26">
        <f>SUMIFS(MasterSheet!K:K, MasterSheet!B:B, B1927, MasterSheet!D:D, C1927, MasterSheet!H:H, D1927)</f>
        <v>2</v>
      </c>
      <c r="I1927" s="26">
        <f t="shared" si="122"/>
        <v>39793.599999999999</v>
      </c>
      <c r="J1927" s="28">
        <f>SUMIFS(MasterSheet!L:L, MasterSheet!B:B, B1927, MasterSheet!D:D, C1927, MasterSheet!H:H, D1927)</f>
        <v>0</v>
      </c>
      <c r="K1927" s="28">
        <f t="shared" si="123"/>
        <v>0</v>
      </c>
      <c r="L1927" s="21" t="str">
        <f>UPPER(VLOOKUP(D1927,MasterSheet!H:U,14,))</f>
        <v>BIOLEGEND</v>
      </c>
    </row>
    <row r="1928" spans="1:12" x14ac:dyDescent="0.25">
      <c r="A1928" s="21" t="str">
        <f t="shared" si="120"/>
        <v>BIOLEGEND</v>
      </c>
      <c r="B1928" s="21" t="str">
        <v>EED118009</v>
      </c>
      <c r="C1928" s="30">
        <v>45885</v>
      </c>
      <c r="D1928" s="21">
        <v>352906</v>
      </c>
      <c r="E1928" s="21">
        <f>_xlfn.XLOOKUP(D1928,MasterSheet!H:H,MasterSheet!F:F)</f>
        <v>20820.8</v>
      </c>
      <c r="F1928" s="22">
        <f>SUMIFS(MasterSheet!J:J, MasterSheet!B:B, B1928, MasterSheet!D:D, C1928, MasterSheet!H:H, D1928)</f>
        <v>2</v>
      </c>
      <c r="G1928" s="22">
        <f t="shared" si="121"/>
        <v>41641.599999999999</v>
      </c>
      <c r="H1928" s="26">
        <f>SUMIFS(MasterSheet!K:K, MasterSheet!B:B, B1928, MasterSheet!D:D, C1928, MasterSheet!H:H, D1928)</f>
        <v>2</v>
      </c>
      <c r="I1928" s="26">
        <f t="shared" si="122"/>
        <v>41641.599999999999</v>
      </c>
      <c r="J1928" s="28">
        <f>SUMIFS(MasterSheet!L:L, MasterSheet!B:B, B1928, MasterSheet!D:D, C1928, MasterSheet!H:H, D1928)</f>
        <v>0</v>
      </c>
      <c r="K1928" s="28">
        <f t="shared" si="123"/>
        <v>0</v>
      </c>
      <c r="L1928" s="21" t="str">
        <f>UPPER(VLOOKUP(D1928,MasterSheet!H:U,14,))</f>
        <v>BIOLEGEND</v>
      </c>
    </row>
    <row r="1929" spans="1:12" x14ac:dyDescent="0.25">
      <c r="A1929" s="21" t="str">
        <f t="shared" si="120"/>
        <v>BIOLEGEND</v>
      </c>
      <c r="B1929" s="21" t="str">
        <v>EED118009</v>
      </c>
      <c r="C1929" s="30">
        <v>45885</v>
      </c>
      <c r="D1929" s="21">
        <v>353226</v>
      </c>
      <c r="E1929" s="21">
        <f>_xlfn.XLOOKUP(D1929,MasterSheet!H:H,MasterSheet!F:F)</f>
        <v>23531.199999999997</v>
      </c>
      <c r="F1929" s="22">
        <f>SUMIFS(MasterSheet!J:J, MasterSheet!B:B, B1929, MasterSheet!D:D, C1929, MasterSheet!H:H, D1929)</f>
        <v>1</v>
      </c>
      <c r="G1929" s="22">
        <f t="shared" si="121"/>
        <v>23531.199999999997</v>
      </c>
      <c r="H1929" s="26">
        <f>SUMIFS(MasterSheet!K:K, MasterSheet!B:B, B1929, MasterSheet!D:D, C1929, MasterSheet!H:H, D1929)</f>
        <v>1</v>
      </c>
      <c r="I1929" s="26">
        <f t="shared" si="122"/>
        <v>23531.199999999997</v>
      </c>
      <c r="J1929" s="28">
        <f>SUMIFS(MasterSheet!L:L, MasterSheet!B:B, B1929, MasterSheet!D:D, C1929, MasterSheet!H:H, D1929)</f>
        <v>0</v>
      </c>
      <c r="K1929" s="28">
        <f t="shared" si="123"/>
        <v>0</v>
      </c>
      <c r="L1929" s="21" t="str">
        <f>UPPER(VLOOKUP(D1929,MasterSheet!H:U,14,))</f>
        <v>BIOLEGEND</v>
      </c>
    </row>
    <row r="1930" spans="1:12" x14ac:dyDescent="0.25">
      <c r="A1930" s="21" t="str">
        <f t="shared" si="120"/>
        <v>BIOLEGEND</v>
      </c>
      <c r="B1930" s="21" t="str">
        <v>EED118009</v>
      </c>
      <c r="C1930" s="30">
        <v>45885</v>
      </c>
      <c r="D1930" s="21">
        <v>353272</v>
      </c>
      <c r="E1930" s="21">
        <f>_xlfn.XLOOKUP(D1930,MasterSheet!H:H,MasterSheet!F:F)</f>
        <v>24085.599999999999</v>
      </c>
      <c r="F1930" s="22">
        <f>SUMIFS(MasterSheet!J:J, MasterSheet!B:B, B1930, MasterSheet!D:D, C1930, MasterSheet!H:H, D1930)</f>
        <v>1</v>
      </c>
      <c r="G1930" s="22">
        <f t="shared" si="121"/>
        <v>24085.599999999999</v>
      </c>
      <c r="H1930" s="26">
        <f>SUMIFS(MasterSheet!K:K, MasterSheet!B:B, B1930, MasterSheet!D:D, C1930, MasterSheet!H:H, D1930)</f>
        <v>1</v>
      </c>
      <c r="I1930" s="26">
        <f t="shared" si="122"/>
        <v>24085.599999999999</v>
      </c>
      <c r="J1930" s="28">
        <f>SUMIFS(MasterSheet!L:L, MasterSheet!B:B, B1930, MasterSheet!D:D, C1930, MasterSheet!H:H, D1930)</f>
        <v>0</v>
      </c>
      <c r="K1930" s="28">
        <f t="shared" si="123"/>
        <v>0</v>
      </c>
      <c r="L1930" s="21" t="str">
        <f>UPPER(VLOOKUP(D1930,MasterSheet!H:U,14,))</f>
        <v>BIOLEGEND</v>
      </c>
    </row>
    <row r="1931" spans="1:12" x14ac:dyDescent="0.25">
      <c r="A1931" s="21" t="str">
        <f t="shared" si="120"/>
        <v>BIOLEGEND</v>
      </c>
      <c r="B1931" s="21" t="str">
        <v>EED118009</v>
      </c>
      <c r="C1931" s="30">
        <v>45885</v>
      </c>
      <c r="D1931" s="21">
        <v>354515</v>
      </c>
      <c r="E1931" s="21">
        <f>_xlfn.XLOOKUP(D1931,MasterSheet!H:H,MasterSheet!F:F)</f>
        <v>13464</v>
      </c>
      <c r="F1931" s="22">
        <f>SUMIFS(MasterSheet!J:J, MasterSheet!B:B, B1931, MasterSheet!D:D, C1931, MasterSheet!H:H, D1931)</f>
        <v>1</v>
      </c>
      <c r="G1931" s="22">
        <f t="shared" si="121"/>
        <v>13464</v>
      </c>
      <c r="H1931" s="26">
        <f>SUMIFS(MasterSheet!K:K, MasterSheet!B:B, B1931, MasterSheet!D:D, C1931, MasterSheet!H:H, D1931)</f>
        <v>1</v>
      </c>
      <c r="I1931" s="26">
        <f t="shared" si="122"/>
        <v>13464</v>
      </c>
      <c r="J1931" s="28">
        <f>SUMIFS(MasterSheet!L:L, MasterSheet!B:B, B1931, MasterSheet!D:D, C1931, MasterSheet!H:H, D1931)</f>
        <v>0</v>
      </c>
      <c r="K1931" s="28">
        <f t="shared" si="123"/>
        <v>0</v>
      </c>
      <c r="L1931" s="21" t="str">
        <f>UPPER(VLOOKUP(D1931,MasterSheet!H:U,14,))</f>
        <v>BIOLEGEND</v>
      </c>
    </row>
    <row r="1932" spans="1:12" x14ac:dyDescent="0.25">
      <c r="A1932" s="21" t="str">
        <f t="shared" si="120"/>
        <v>BIOLEGEND</v>
      </c>
      <c r="B1932" s="21" t="str">
        <v>EED118009</v>
      </c>
      <c r="C1932" s="30">
        <v>45885</v>
      </c>
      <c r="D1932" s="21">
        <v>362504</v>
      </c>
      <c r="E1932" s="21">
        <f>_xlfn.XLOOKUP(D1932,MasterSheet!H:H,MasterSheet!F:F)</f>
        <v>17925.599999999999</v>
      </c>
      <c r="F1932" s="22">
        <f>SUMIFS(MasterSheet!J:J, MasterSheet!B:B, B1932, MasterSheet!D:D, C1932, MasterSheet!H:H, D1932)</f>
        <v>1</v>
      </c>
      <c r="G1932" s="22">
        <f t="shared" si="121"/>
        <v>17925.599999999999</v>
      </c>
      <c r="H1932" s="26">
        <f>SUMIFS(MasterSheet!K:K, MasterSheet!B:B, B1932, MasterSheet!D:D, C1932, MasterSheet!H:H, D1932)</f>
        <v>1</v>
      </c>
      <c r="I1932" s="26">
        <f t="shared" si="122"/>
        <v>17925.599999999999</v>
      </c>
      <c r="J1932" s="28">
        <f>SUMIFS(MasterSheet!L:L, MasterSheet!B:B, B1932, MasterSheet!D:D, C1932, MasterSheet!H:H, D1932)</f>
        <v>0</v>
      </c>
      <c r="K1932" s="28">
        <f t="shared" si="123"/>
        <v>0</v>
      </c>
      <c r="L1932" s="21" t="str">
        <f>UPPER(VLOOKUP(D1932,MasterSheet!H:U,14,))</f>
        <v>BIOLEGEND</v>
      </c>
    </row>
    <row r="1933" spans="1:12" x14ac:dyDescent="0.25">
      <c r="A1933" s="21" t="str">
        <f t="shared" si="120"/>
        <v>BIOLEGEND</v>
      </c>
      <c r="B1933" s="21" t="str">
        <v>EED118009</v>
      </c>
      <c r="C1933" s="30">
        <v>45885</v>
      </c>
      <c r="D1933" s="21">
        <v>362538</v>
      </c>
      <c r="E1933" s="21">
        <f>_xlfn.XLOOKUP(D1933,MasterSheet!H:H,MasterSheet!F:F)</f>
        <v>28314</v>
      </c>
      <c r="F1933" s="22">
        <f>SUMIFS(MasterSheet!J:J, MasterSheet!B:B, B1933, MasterSheet!D:D, C1933, MasterSheet!H:H, D1933)</f>
        <v>1</v>
      </c>
      <c r="G1933" s="22">
        <f t="shared" si="121"/>
        <v>28314</v>
      </c>
      <c r="H1933" s="26">
        <f>SUMIFS(MasterSheet!K:K, MasterSheet!B:B, B1933, MasterSheet!D:D, C1933, MasterSheet!H:H, D1933)</f>
        <v>1</v>
      </c>
      <c r="I1933" s="26">
        <f t="shared" si="122"/>
        <v>28314</v>
      </c>
      <c r="J1933" s="28">
        <f>SUMIFS(MasterSheet!L:L, MasterSheet!B:B, B1933, MasterSheet!D:D, C1933, MasterSheet!H:H, D1933)</f>
        <v>0</v>
      </c>
      <c r="K1933" s="28">
        <f t="shared" si="123"/>
        <v>0</v>
      </c>
      <c r="L1933" s="21" t="str">
        <f>UPPER(VLOOKUP(D1933,MasterSheet!H:U,14,))</f>
        <v>BIOLEGEND</v>
      </c>
    </row>
    <row r="1934" spans="1:12" x14ac:dyDescent="0.25">
      <c r="A1934" s="21" t="str">
        <f t="shared" si="120"/>
        <v>BIOLEGEND</v>
      </c>
      <c r="B1934" s="21" t="str">
        <v>EED118009</v>
      </c>
      <c r="C1934" s="30">
        <v>45885</v>
      </c>
      <c r="D1934" s="21">
        <v>364108</v>
      </c>
      <c r="E1934" s="21">
        <f>_xlfn.XLOOKUP(D1934,MasterSheet!H:H,MasterSheet!F:F)</f>
        <v>16508.8</v>
      </c>
      <c r="F1934" s="22">
        <f>SUMIFS(MasterSheet!J:J, MasterSheet!B:B, B1934, MasterSheet!D:D, C1934, MasterSheet!H:H, D1934)</f>
        <v>1</v>
      </c>
      <c r="G1934" s="22">
        <f t="shared" si="121"/>
        <v>16508.8</v>
      </c>
      <c r="H1934" s="26">
        <f>SUMIFS(MasterSheet!K:K, MasterSheet!B:B, B1934, MasterSheet!D:D, C1934, MasterSheet!H:H, D1934)</f>
        <v>1</v>
      </c>
      <c r="I1934" s="26">
        <f t="shared" si="122"/>
        <v>16508.8</v>
      </c>
      <c r="J1934" s="28">
        <f>SUMIFS(MasterSheet!L:L, MasterSheet!B:B, B1934, MasterSheet!D:D, C1934, MasterSheet!H:H, D1934)</f>
        <v>0</v>
      </c>
      <c r="K1934" s="28">
        <f t="shared" si="123"/>
        <v>0</v>
      </c>
      <c r="L1934" s="21" t="str">
        <f>UPPER(VLOOKUP(D1934,MasterSheet!H:U,14,))</f>
        <v>BIOLEGEND</v>
      </c>
    </row>
    <row r="1935" spans="1:12" x14ac:dyDescent="0.25">
      <c r="A1935" s="21" t="str">
        <f t="shared" si="120"/>
        <v>BIOLEGEND</v>
      </c>
      <c r="B1935" s="21" t="str">
        <v>EED118009</v>
      </c>
      <c r="C1935" s="30">
        <v>45885</v>
      </c>
      <c r="D1935" s="21">
        <v>375020</v>
      </c>
      <c r="E1935" s="21">
        <f>_xlfn.XLOOKUP(D1935,MasterSheet!H:H,MasterSheet!F:F)</f>
        <v>25687.199999999997</v>
      </c>
      <c r="F1935" s="22">
        <f>SUMIFS(MasterSheet!J:J, MasterSheet!B:B, B1935, MasterSheet!D:D, C1935, MasterSheet!H:H, D1935)</f>
        <v>1</v>
      </c>
      <c r="G1935" s="22">
        <f t="shared" si="121"/>
        <v>25687.199999999997</v>
      </c>
      <c r="H1935" s="26">
        <f>SUMIFS(MasterSheet!K:K, MasterSheet!B:B, B1935, MasterSheet!D:D, C1935, MasterSheet!H:H, D1935)</f>
        <v>1</v>
      </c>
      <c r="I1935" s="26">
        <f t="shared" si="122"/>
        <v>25687.199999999997</v>
      </c>
      <c r="J1935" s="28">
        <f>SUMIFS(MasterSheet!L:L, MasterSheet!B:B, B1935, MasterSheet!D:D, C1935, MasterSheet!H:H, D1935)</f>
        <v>0</v>
      </c>
      <c r="K1935" s="28">
        <f t="shared" si="123"/>
        <v>0</v>
      </c>
      <c r="L1935" s="21" t="str">
        <f>UPPER(VLOOKUP(D1935,MasterSheet!H:U,14,))</f>
        <v>BIOLEGEND</v>
      </c>
    </row>
    <row r="1936" spans="1:12" x14ac:dyDescent="0.25">
      <c r="A1936" s="21" t="str">
        <f t="shared" si="120"/>
        <v>BIOLEGEND</v>
      </c>
      <c r="B1936" s="21" t="str">
        <v>EED118009</v>
      </c>
      <c r="C1936" s="30">
        <v>45885</v>
      </c>
      <c r="D1936" s="21">
        <v>393512</v>
      </c>
      <c r="E1936" s="21">
        <f>_xlfn.XLOOKUP(D1936,MasterSheet!H:H,MasterSheet!F:F)</f>
        <v>19712</v>
      </c>
      <c r="F1936" s="22">
        <f>SUMIFS(MasterSheet!J:J, MasterSheet!B:B, B1936, MasterSheet!D:D, C1936, MasterSheet!H:H, D1936)</f>
        <v>1</v>
      </c>
      <c r="G1936" s="22">
        <f t="shared" si="121"/>
        <v>19712</v>
      </c>
      <c r="H1936" s="26">
        <f>SUMIFS(MasterSheet!K:K, MasterSheet!B:B, B1936, MasterSheet!D:D, C1936, MasterSheet!H:H, D1936)</f>
        <v>1</v>
      </c>
      <c r="I1936" s="26">
        <f t="shared" si="122"/>
        <v>19712</v>
      </c>
      <c r="J1936" s="28">
        <f>SUMIFS(MasterSheet!L:L, MasterSheet!B:B, B1936, MasterSheet!D:D, C1936, MasterSheet!H:H, D1936)</f>
        <v>0</v>
      </c>
      <c r="K1936" s="28">
        <f t="shared" si="123"/>
        <v>0</v>
      </c>
      <c r="L1936" s="21" t="str">
        <f>UPPER(VLOOKUP(D1936,MasterSheet!H:U,14,))</f>
        <v>BIOLEGEND</v>
      </c>
    </row>
    <row r="1937" spans="1:12" x14ac:dyDescent="0.25">
      <c r="A1937" s="21" t="str">
        <f t="shared" si="120"/>
        <v>BIOLEGEND</v>
      </c>
      <c r="B1937" s="21" t="str">
        <v>EED118009</v>
      </c>
      <c r="C1937" s="30">
        <v>45885</v>
      </c>
      <c r="D1937" s="21">
        <v>400134</v>
      </c>
      <c r="E1937" s="21">
        <f>_xlfn.XLOOKUP(D1937,MasterSheet!H:H,MasterSheet!F:F)</f>
        <v>12874.400000000001</v>
      </c>
      <c r="F1937" s="22">
        <f>SUMIFS(MasterSheet!J:J, MasterSheet!B:B, B1937, MasterSheet!D:D, C1937, MasterSheet!H:H, D1937)</f>
        <v>1</v>
      </c>
      <c r="G1937" s="22">
        <f t="shared" si="121"/>
        <v>12874.400000000001</v>
      </c>
      <c r="H1937" s="26">
        <f>SUMIFS(MasterSheet!K:K, MasterSheet!B:B, B1937, MasterSheet!D:D, C1937, MasterSheet!H:H, D1937)</f>
        <v>1</v>
      </c>
      <c r="I1937" s="26">
        <f t="shared" si="122"/>
        <v>12874.400000000001</v>
      </c>
      <c r="J1937" s="28">
        <f>SUMIFS(MasterSheet!L:L, MasterSheet!B:B, B1937, MasterSheet!D:D, C1937, MasterSheet!H:H, D1937)</f>
        <v>0</v>
      </c>
      <c r="K1937" s="28">
        <f t="shared" si="123"/>
        <v>0</v>
      </c>
      <c r="L1937" s="21" t="str">
        <f>UPPER(VLOOKUP(D1937,MasterSheet!H:U,14,))</f>
        <v>BIOLEGEND</v>
      </c>
    </row>
    <row r="1938" spans="1:12" x14ac:dyDescent="0.25">
      <c r="A1938" s="21" t="str">
        <f t="shared" si="120"/>
        <v>BIOLEGEND</v>
      </c>
      <c r="B1938" s="21" t="str">
        <v>EED118009</v>
      </c>
      <c r="C1938" s="30">
        <v>45885</v>
      </c>
      <c r="D1938" s="21">
        <v>400139</v>
      </c>
      <c r="E1938" s="21">
        <f>_xlfn.XLOOKUP(D1938,MasterSheet!H:H,MasterSheet!F:F)</f>
        <v>3757.6000000000004</v>
      </c>
      <c r="F1938" s="22">
        <f>SUMIFS(MasterSheet!J:J, MasterSheet!B:B, B1938, MasterSheet!D:D, C1938, MasterSheet!H:H, D1938)</f>
        <v>1</v>
      </c>
      <c r="G1938" s="22">
        <f t="shared" si="121"/>
        <v>3757.6000000000004</v>
      </c>
      <c r="H1938" s="26">
        <f>SUMIFS(MasterSheet!K:K, MasterSheet!B:B, B1938, MasterSheet!D:D, C1938, MasterSheet!H:H, D1938)</f>
        <v>1</v>
      </c>
      <c r="I1938" s="26">
        <f t="shared" si="122"/>
        <v>3757.6000000000004</v>
      </c>
      <c r="J1938" s="28">
        <f>SUMIFS(MasterSheet!L:L, MasterSheet!B:B, B1938, MasterSheet!D:D, C1938, MasterSheet!H:H, D1938)</f>
        <v>0</v>
      </c>
      <c r="K1938" s="28">
        <f t="shared" si="123"/>
        <v>0</v>
      </c>
      <c r="L1938" s="21" t="str">
        <f>UPPER(VLOOKUP(D1938,MasterSheet!H:U,14,))</f>
        <v>BIOLEGEND</v>
      </c>
    </row>
    <row r="1939" spans="1:12" x14ac:dyDescent="0.25">
      <c r="A1939" s="21" t="str">
        <f t="shared" si="120"/>
        <v>BIOLEGEND</v>
      </c>
      <c r="B1939" s="21" t="str">
        <v>EED118009</v>
      </c>
      <c r="C1939" s="30">
        <v>45885</v>
      </c>
      <c r="D1939" s="21">
        <v>400150</v>
      </c>
      <c r="E1939" s="21">
        <f>_xlfn.XLOOKUP(D1939,MasterSheet!H:H,MasterSheet!F:F)</f>
        <v>12724.8</v>
      </c>
      <c r="F1939" s="22">
        <f>SUMIFS(MasterSheet!J:J, MasterSheet!B:B, B1939, MasterSheet!D:D, C1939, MasterSheet!H:H, D1939)</f>
        <v>1</v>
      </c>
      <c r="G1939" s="22">
        <f t="shared" si="121"/>
        <v>12724.8</v>
      </c>
      <c r="H1939" s="26">
        <f>SUMIFS(MasterSheet!K:K, MasterSheet!B:B, B1939, MasterSheet!D:D, C1939, MasterSheet!H:H, D1939)</f>
        <v>1</v>
      </c>
      <c r="I1939" s="26">
        <f t="shared" si="122"/>
        <v>12724.8</v>
      </c>
      <c r="J1939" s="28">
        <f>SUMIFS(MasterSheet!L:L, MasterSheet!B:B, B1939, MasterSheet!D:D, C1939, MasterSheet!H:H, D1939)</f>
        <v>0</v>
      </c>
      <c r="K1939" s="28">
        <f t="shared" si="123"/>
        <v>0</v>
      </c>
      <c r="L1939" s="21" t="str">
        <f>UPPER(VLOOKUP(D1939,MasterSheet!H:U,14,))</f>
        <v>BIOLEGEND</v>
      </c>
    </row>
    <row r="1940" spans="1:12" x14ac:dyDescent="0.25">
      <c r="A1940" s="21" t="str">
        <f t="shared" si="120"/>
        <v>BIOLEGEND</v>
      </c>
      <c r="B1940" s="21" t="str">
        <v>EED118009</v>
      </c>
      <c r="C1940" s="30">
        <v>45885</v>
      </c>
      <c r="D1940" s="21">
        <v>400260</v>
      </c>
      <c r="E1940" s="21">
        <f>_xlfn.XLOOKUP(D1940,MasterSheet!H:H,MasterSheet!F:F)</f>
        <v>23628</v>
      </c>
      <c r="F1940" s="22">
        <f>SUMIFS(MasterSheet!J:J, MasterSheet!B:B, B1940, MasterSheet!D:D, C1940, MasterSheet!H:H, D1940)</f>
        <v>1</v>
      </c>
      <c r="G1940" s="22">
        <f t="shared" si="121"/>
        <v>23628</v>
      </c>
      <c r="H1940" s="26">
        <f>SUMIFS(MasterSheet!K:K, MasterSheet!B:B, B1940, MasterSheet!D:D, C1940, MasterSheet!H:H, D1940)</f>
        <v>1</v>
      </c>
      <c r="I1940" s="26">
        <f t="shared" si="122"/>
        <v>23628</v>
      </c>
      <c r="J1940" s="28">
        <f>SUMIFS(MasterSheet!L:L, MasterSheet!B:B, B1940, MasterSheet!D:D, C1940, MasterSheet!H:H, D1940)</f>
        <v>0</v>
      </c>
      <c r="K1940" s="28">
        <f t="shared" si="123"/>
        <v>0</v>
      </c>
      <c r="L1940" s="21" t="str">
        <f>UPPER(VLOOKUP(D1940,MasterSheet!H:U,14,))</f>
        <v>BIOLEGEND</v>
      </c>
    </row>
    <row r="1941" spans="1:12" x14ac:dyDescent="0.25">
      <c r="A1941" s="21" t="str">
        <f t="shared" si="120"/>
        <v>BIOLEGEND</v>
      </c>
      <c r="B1941" s="21" t="str">
        <v>EED118009</v>
      </c>
      <c r="C1941" s="30">
        <v>45885</v>
      </c>
      <c r="D1941" s="21">
        <v>401208</v>
      </c>
      <c r="E1941" s="21">
        <f>_xlfn.XLOOKUP(D1941,MasterSheet!H:H,MasterSheet!F:F)</f>
        <v>7207.2000000000007</v>
      </c>
      <c r="F1941" s="22">
        <f>SUMIFS(MasterSheet!J:J, MasterSheet!B:B, B1941, MasterSheet!D:D, C1941, MasterSheet!H:H, D1941)</f>
        <v>2</v>
      </c>
      <c r="G1941" s="22">
        <f t="shared" si="121"/>
        <v>14414.400000000001</v>
      </c>
      <c r="H1941" s="26">
        <f>SUMIFS(MasterSheet!K:K, MasterSheet!B:B, B1941, MasterSheet!D:D, C1941, MasterSheet!H:H, D1941)</f>
        <v>2</v>
      </c>
      <c r="I1941" s="26">
        <f t="shared" si="122"/>
        <v>14414.400000000001</v>
      </c>
      <c r="J1941" s="28">
        <f>SUMIFS(MasterSheet!L:L, MasterSheet!B:B, B1941, MasterSheet!D:D, C1941, MasterSheet!H:H, D1941)</f>
        <v>0</v>
      </c>
      <c r="K1941" s="28">
        <f t="shared" si="123"/>
        <v>0</v>
      </c>
      <c r="L1941" s="21" t="str">
        <f>UPPER(VLOOKUP(D1941,MasterSheet!H:U,14,))</f>
        <v>BIOLEGEND</v>
      </c>
    </row>
    <row r="1942" spans="1:12" x14ac:dyDescent="0.25">
      <c r="A1942" s="21" t="str">
        <f t="shared" si="120"/>
        <v>BIOLEGEND</v>
      </c>
      <c r="B1942" s="21" t="str">
        <v>EED118009</v>
      </c>
      <c r="C1942" s="30">
        <v>45885</v>
      </c>
      <c r="D1942" s="21">
        <v>405203</v>
      </c>
      <c r="E1942" s="21">
        <f>_xlfn.XLOOKUP(D1942,MasterSheet!H:H,MasterSheet!F:F)</f>
        <v>2956.8</v>
      </c>
      <c r="F1942" s="22">
        <f>SUMIFS(MasterSheet!J:J, MasterSheet!B:B, B1942, MasterSheet!D:D, C1942, MasterSheet!H:H, D1942)</f>
        <v>1</v>
      </c>
      <c r="G1942" s="22">
        <f t="shared" si="121"/>
        <v>2956.8</v>
      </c>
      <c r="H1942" s="26">
        <f>SUMIFS(MasterSheet!K:K, MasterSheet!B:B, B1942, MasterSheet!D:D, C1942, MasterSheet!H:H, D1942)</f>
        <v>1</v>
      </c>
      <c r="I1942" s="26">
        <f t="shared" si="122"/>
        <v>2956.8</v>
      </c>
      <c r="J1942" s="28">
        <f>SUMIFS(MasterSheet!L:L, MasterSheet!B:B, B1942, MasterSheet!D:D, C1942, MasterSheet!H:H, D1942)</f>
        <v>0</v>
      </c>
      <c r="K1942" s="28">
        <f t="shared" si="123"/>
        <v>0</v>
      </c>
      <c r="L1942" s="21" t="str">
        <f>UPPER(VLOOKUP(D1942,MasterSheet!H:U,14,))</f>
        <v>BIOLEGEND</v>
      </c>
    </row>
    <row r="1943" spans="1:12" x14ac:dyDescent="0.25">
      <c r="A1943" s="21" t="str">
        <f t="shared" si="120"/>
        <v>BIOLEGEND</v>
      </c>
      <c r="B1943" s="21" t="str">
        <v>EED118009</v>
      </c>
      <c r="C1943" s="30">
        <v>45885</v>
      </c>
      <c r="D1943" s="21">
        <v>405718</v>
      </c>
      <c r="E1943" s="21">
        <f>_xlfn.XLOOKUP(D1943,MasterSheet!H:H,MasterSheet!F:F)</f>
        <v>16324</v>
      </c>
      <c r="F1943" s="22">
        <f>SUMIFS(MasterSheet!J:J, MasterSheet!B:B, B1943, MasterSheet!D:D, C1943, MasterSheet!H:H, D1943)</f>
        <v>1</v>
      </c>
      <c r="G1943" s="22">
        <f t="shared" si="121"/>
        <v>16324</v>
      </c>
      <c r="H1943" s="26">
        <f>SUMIFS(MasterSheet!K:K, MasterSheet!B:B, B1943, MasterSheet!D:D, C1943, MasterSheet!H:H, D1943)</f>
        <v>1</v>
      </c>
      <c r="I1943" s="26">
        <f t="shared" si="122"/>
        <v>16324</v>
      </c>
      <c r="J1943" s="28">
        <f>SUMIFS(MasterSheet!L:L, MasterSheet!B:B, B1943, MasterSheet!D:D, C1943, MasterSheet!H:H, D1943)</f>
        <v>0</v>
      </c>
      <c r="K1943" s="28">
        <f t="shared" si="123"/>
        <v>0</v>
      </c>
      <c r="L1943" s="21" t="str">
        <f>UPPER(VLOOKUP(D1943,MasterSheet!H:U,14,))</f>
        <v>BIOLEGEND</v>
      </c>
    </row>
    <row r="1944" spans="1:12" x14ac:dyDescent="0.25">
      <c r="A1944" s="21" t="str">
        <f t="shared" si="120"/>
        <v>BIOLEGEND</v>
      </c>
      <c r="B1944" s="21" t="str">
        <v>EED118009</v>
      </c>
      <c r="C1944" s="30">
        <v>45885</v>
      </c>
      <c r="D1944" s="21">
        <v>406421</v>
      </c>
      <c r="E1944" s="21">
        <f>_xlfn.XLOOKUP(D1944,MasterSheet!H:H,MasterSheet!F:F)</f>
        <v>6406.4</v>
      </c>
      <c r="F1944" s="22">
        <f>SUMIFS(MasterSheet!J:J, MasterSheet!B:B, B1944, MasterSheet!D:D, C1944, MasterSheet!H:H, D1944)</f>
        <v>1</v>
      </c>
      <c r="G1944" s="22">
        <f t="shared" si="121"/>
        <v>6406.4</v>
      </c>
      <c r="H1944" s="26">
        <f>SUMIFS(MasterSheet!K:K, MasterSheet!B:B, B1944, MasterSheet!D:D, C1944, MasterSheet!H:H, D1944)</f>
        <v>1</v>
      </c>
      <c r="I1944" s="26">
        <f t="shared" si="122"/>
        <v>6406.4</v>
      </c>
      <c r="J1944" s="28">
        <f>SUMIFS(MasterSheet!L:L, MasterSheet!B:B, B1944, MasterSheet!D:D, C1944, MasterSheet!H:H, D1944)</f>
        <v>0</v>
      </c>
      <c r="K1944" s="28">
        <f t="shared" si="123"/>
        <v>0</v>
      </c>
      <c r="L1944" s="21" t="str">
        <f>UPPER(VLOOKUP(D1944,MasterSheet!H:U,14,))</f>
        <v>BIOLEGEND</v>
      </c>
    </row>
    <row r="1945" spans="1:12" x14ac:dyDescent="0.25">
      <c r="A1945" s="21" t="str">
        <f t="shared" si="120"/>
        <v>BIOLEGEND</v>
      </c>
      <c r="B1945" s="21" t="str">
        <v>EED118009</v>
      </c>
      <c r="C1945" s="30">
        <v>45885</v>
      </c>
      <c r="D1945" s="21">
        <v>407122</v>
      </c>
      <c r="E1945" s="21">
        <f>_xlfn.XLOOKUP(D1945,MasterSheet!H:H,MasterSheet!F:F)</f>
        <v>11950.400000000001</v>
      </c>
      <c r="F1945" s="22">
        <f>SUMIFS(MasterSheet!J:J, MasterSheet!B:B, B1945, MasterSheet!D:D, C1945, MasterSheet!H:H, D1945)</f>
        <v>1</v>
      </c>
      <c r="G1945" s="22">
        <f t="shared" si="121"/>
        <v>11950.400000000001</v>
      </c>
      <c r="H1945" s="26">
        <f>SUMIFS(MasterSheet!K:K, MasterSheet!B:B, B1945, MasterSheet!D:D, C1945, MasterSheet!H:H, D1945)</f>
        <v>1</v>
      </c>
      <c r="I1945" s="26">
        <f t="shared" si="122"/>
        <v>11950.400000000001</v>
      </c>
      <c r="J1945" s="28">
        <f>SUMIFS(MasterSheet!L:L, MasterSheet!B:B, B1945, MasterSheet!D:D, C1945, MasterSheet!H:H, D1945)</f>
        <v>0</v>
      </c>
      <c r="K1945" s="28">
        <f t="shared" si="123"/>
        <v>0</v>
      </c>
      <c r="L1945" s="21" t="str">
        <f>UPPER(VLOOKUP(D1945,MasterSheet!H:U,14,))</f>
        <v>BIOLEGEND</v>
      </c>
    </row>
    <row r="1946" spans="1:12" x14ac:dyDescent="0.25">
      <c r="A1946" s="21" t="str">
        <f t="shared" si="120"/>
        <v>BIOLEGEND</v>
      </c>
      <c r="B1946" s="21" t="str">
        <v>EED118009</v>
      </c>
      <c r="C1946" s="30">
        <v>45885</v>
      </c>
      <c r="D1946" s="21">
        <v>420301</v>
      </c>
      <c r="E1946" s="21">
        <f>_xlfn.XLOOKUP(D1946,MasterSheet!H:H,MasterSheet!F:F)</f>
        <v>4004</v>
      </c>
      <c r="F1946" s="22">
        <f>SUMIFS(MasterSheet!J:J, MasterSheet!B:B, B1946, MasterSheet!D:D, C1946, MasterSheet!H:H, D1946)</f>
        <v>2</v>
      </c>
      <c r="G1946" s="22">
        <f t="shared" si="121"/>
        <v>8008</v>
      </c>
      <c r="H1946" s="26">
        <f>SUMIFS(MasterSheet!K:K, MasterSheet!B:B, B1946, MasterSheet!D:D, C1946, MasterSheet!H:H, D1946)</f>
        <v>2</v>
      </c>
      <c r="I1946" s="26">
        <f t="shared" si="122"/>
        <v>8008</v>
      </c>
      <c r="J1946" s="28">
        <f>SUMIFS(MasterSheet!L:L, MasterSheet!B:B, B1946, MasterSheet!D:D, C1946, MasterSheet!H:H, D1946)</f>
        <v>0</v>
      </c>
      <c r="K1946" s="28">
        <f t="shared" si="123"/>
        <v>0</v>
      </c>
      <c r="L1946" s="21" t="str">
        <f>UPPER(VLOOKUP(D1946,MasterSheet!H:U,14,))</f>
        <v>BIOLEGEND</v>
      </c>
    </row>
    <row r="1947" spans="1:12" x14ac:dyDescent="0.25">
      <c r="A1947" s="21" t="str">
        <f t="shared" si="120"/>
        <v>BIOLEGEND</v>
      </c>
      <c r="B1947" s="21" t="str">
        <v>EED118009</v>
      </c>
      <c r="C1947" s="30">
        <v>45885</v>
      </c>
      <c r="D1947" s="21">
        <v>420302</v>
      </c>
      <c r="E1947" s="21">
        <f>_xlfn.XLOOKUP(D1947,MasterSheet!H:H,MasterSheet!F:F)</f>
        <v>11783.2</v>
      </c>
      <c r="F1947" s="22">
        <f>SUMIFS(MasterSheet!J:J, MasterSheet!B:B, B1947, MasterSheet!D:D, C1947, MasterSheet!H:H, D1947)</f>
        <v>1</v>
      </c>
      <c r="G1947" s="22">
        <f t="shared" si="121"/>
        <v>11783.2</v>
      </c>
      <c r="H1947" s="26">
        <f>SUMIFS(MasterSheet!K:K, MasterSheet!B:B, B1947, MasterSheet!D:D, C1947, MasterSheet!H:H, D1947)</f>
        <v>1</v>
      </c>
      <c r="I1947" s="26">
        <f t="shared" si="122"/>
        <v>11783.2</v>
      </c>
      <c r="J1947" s="28">
        <f>SUMIFS(MasterSheet!L:L, MasterSheet!B:B, B1947, MasterSheet!D:D, C1947, MasterSheet!H:H, D1947)</f>
        <v>0</v>
      </c>
      <c r="K1947" s="28">
        <f t="shared" si="123"/>
        <v>0</v>
      </c>
      <c r="L1947" s="21" t="str">
        <f>UPPER(VLOOKUP(D1947,MasterSheet!H:U,14,))</f>
        <v>BIOLEGEND</v>
      </c>
    </row>
    <row r="1948" spans="1:12" x14ac:dyDescent="0.25">
      <c r="A1948" s="21" t="str">
        <f t="shared" si="120"/>
        <v>BIOLEGEND</v>
      </c>
      <c r="B1948" s="21" t="str">
        <v>EED118009</v>
      </c>
      <c r="C1948" s="30">
        <v>45885</v>
      </c>
      <c r="D1948" s="21">
        <v>422301</v>
      </c>
      <c r="E1948" s="21">
        <f>_xlfn.XLOOKUP(D1948,MasterSheet!H:H,MasterSheet!F:F)</f>
        <v>6221.6</v>
      </c>
      <c r="F1948" s="22">
        <f>SUMIFS(MasterSheet!J:J, MasterSheet!B:B, B1948, MasterSheet!D:D, C1948, MasterSheet!H:H, D1948)</f>
        <v>2</v>
      </c>
      <c r="G1948" s="22">
        <f t="shared" si="121"/>
        <v>12443.2</v>
      </c>
      <c r="H1948" s="26">
        <f>SUMIFS(MasterSheet!K:K, MasterSheet!B:B, B1948, MasterSheet!D:D, C1948, MasterSheet!H:H, D1948)</f>
        <v>2</v>
      </c>
      <c r="I1948" s="26">
        <f t="shared" si="122"/>
        <v>12443.2</v>
      </c>
      <c r="J1948" s="28">
        <f>SUMIFS(MasterSheet!L:L, MasterSheet!B:B, B1948, MasterSheet!D:D, C1948, MasterSheet!H:H, D1948)</f>
        <v>0</v>
      </c>
      <c r="K1948" s="28">
        <f t="shared" si="123"/>
        <v>0</v>
      </c>
      <c r="L1948" s="21" t="str">
        <f>UPPER(VLOOKUP(D1948,MasterSheet!H:U,14,))</f>
        <v>BIOLEGEND</v>
      </c>
    </row>
    <row r="1949" spans="1:12" x14ac:dyDescent="0.25">
      <c r="A1949" s="21" t="str">
        <f t="shared" si="120"/>
        <v>BIOLEGEND</v>
      </c>
      <c r="B1949" s="21" t="str">
        <v>EED118009</v>
      </c>
      <c r="C1949" s="30">
        <v>45885</v>
      </c>
      <c r="D1949" s="21">
        <v>423101</v>
      </c>
      <c r="E1949" s="21">
        <f>_xlfn.XLOOKUP(D1949,MasterSheet!H:H,MasterSheet!F:F)</f>
        <v>5482.4</v>
      </c>
      <c r="F1949" s="22">
        <f>SUMIFS(MasterSheet!J:J, MasterSheet!B:B, B1949, MasterSheet!D:D, C1949, MasterSheet!H:H, D1949)</f>
        <v>1</v>
      </c>
      <c r="G1949" s="22">
        <f t="shared" si="121"/>
        <v>5482.4</v>
      </c>
      <c r="H1949" s="26">
        <f>SUMIFS(MasterSheet!K:K, MasterSheet!B:B, B1949, MasterSheet!D:D, C1949, MasterSheet!H:H, D1949)</f>
        <v>1</v>
      </c>
      <c r="I1949" s="26">
        <f t="shared" si="122"/>
        <v>5482.4</v>
      </c>
      <c r="J1949" s="28">
        <f>SUMIFS(MasterSheet!L:L, MasterSheet!B:B, B1949, MasterSheet!D:D, C1949, MasterSheet!H:H, D1949)</f>
        <v>0</v>
      </c>
      <c r="K1949" s="28">
        <f t="shared" si="123"/>
        <v>0</v>
      </c>
      <c r="L1949" s="21" t="str">
        <f>UPPER(VLOOKUP(D1949,MasterSheet!H:U,14,))</f>
        <v>BIOLEGEND</v>
      </c>
    </row>
    <row r="1950" spans="1:12" x14ac:dyDescent="0.25">
      <c r="A1950" s="21" t="str">
        <f t="shared" si="120"/>
        <v>BIOLEGEND</v>
      </c>
      <c r="B1950" s="21" t="str">
        <v>EED118009</v>
      </c>
      <c r="C1950" s="30">
        <v>45885</v>
      </c>
      <c r="D1950" s="21">
        <v>423104</v>
      </c>
      <c r="E1950" s="21">
        <f>_xlfn.XLOOKUP(D1950,MasterSheet!H:H,MasterSheet!F:F)</f>
        <v>20636</v>
      </c>
      <c r="F1950" s="22">
        <f>SUMIFS(MasterSheet!J:J, MasterSheet!B:B, B1950, MasterSheet!D:D, C1950, MasterSheet!H:H, D1950)</f>
        <v>2</v>
      </c>
      <c r="G1950" s="22">
        <f t="shared" si="121"/>
        <v>41272</v>
      </c>
      <c r="H1950" s="26">
        <f>SUMIFS(MasterSheet!K:K, MasterSheet!B:B, B1950, MasterSheet!D:D, C1950, MasterSheet!H:H, D1950)</f>
        <v>2</v>
      </c>
      <c r="I1950" s="26">
        <f t="shared" si="122"/>
        <v>41272</v>
      </c>
      <c r="J1950" s="28">
        <f>SUMIFS(MasterSheet!L:L, MasterSheet!B:B, B1950, MasterSheet!D:D, C1950, MasterSheet!H:H, D1950)</f>
        <v>0</v>
      </c>
      <c r="K1950" s="28">
        <f t="shared" si="123"/>
        <v>0</v>
      </c>
      <c r="L1950" s="21" t="str">
        <f>UPPER(VLOOKUP(D1950,MasterSheet!H:U,14,))</f>
        <v>BIOLEGEND</v>
      </c>
    </row>
    <row r="1951" spans="1:12" x14ac:dyDescent="0.25">
      <c r="A1951" s="21" t="str">
        <f t="shared" si="120"/>
        <v>BIOLEGEND</v>
      </c>
      <c r="B1951" s="21" t="str">
        <v>EED118009</v>
      </c>
      <c r="C1951" s="30">
        <v>45885</v>
      </c>
      <c r="D1951" s="21">
        <v>424401</v>
      </c>
      <c r="E1951" s="21">
        <f>_xlfn.XLOOKUP(D1951,MasterSheet!H:H,MasterSheet!F:F)</f>
        <v>9438</v>
      </c>
      <c r="F1951" s="22">
        <f>SUMIFS(MasterSheet!J:J, MasterSheet!B:B, B1951, MasterSheet!D:D, C1951, MasterSheet!H:H, D1951)</f>
        <v>2</v>
      </c>
      <c r="G1951" s="22">
        <f t="shared" si="121"/>
        <v>18876</v>
      </c>
      <c r="H1951" s="26">
        <f>SUMIFS(MasterSheet!K:K, MasterSheet!B:B, B1951, MasterSheet!D:D, C1951, MasterSheet!H:H, D1951)</f>
        <v>2</v>
      </c>
      <c r="I1951" s="26">
        <f t="shared" si="122"/>
        <v>18876</v>
      </c>
      <c r="J1951" s="28">
        <f>SUMIFS(MasterSheet!L:L, MasterSheet!B:B, B1951, MasterSheet!D:D, C1951, MasterSheet!H:H, D1951)</f>
        <v>0</v>
      </c>
      <c r="K1951" s="28">
        <f t="shared" si="123"/>
        <v>0</v>
      </c>
      <c r="L1951" s="21" t="str">
        <f>UPPER(VLOOKUP(D1951,MasterSheet!H:U,14,))</f>
        <v>BIOLEGEND</v>
      </c>
    </row>
    <row r="1952" spans="1:12" x14ac:dyDescent="0.25">
      <c r="A1952" s="21" t="str">
        <f t="shared" si="120"/>
        <v>BIOLEGEND</v>
      </c>
      <c r="B1952" s="21" t="str">
        <v>EED118009</v>
      </c>
      <c r="C1952" s="30">
        <v>45885</v>
      </c>
      <c r="D1952" s="21">
        <v>425401</v>
      </c>
      <c r="E1952" s="21">
        <f>_xlfn.XLOOKUP(D1952,MasterSheet!H:H,MasterSheet!F:F)</f>
        <v>9794.4</v>
      </c>
      <c r="F1952" s="22">
        <f>SUMIFS(MasterSheet!J:J, MasterSheet!B:B, B1952, MasterSheet!D:D, C1952, MasterSheet!H:H, D1952)</f>
        <v>1</v>
      </c>
      <c r="G1952" s="22">
        <f t="shared" si="121"/>
        <v>9794.4</v>
      </c>
      <c r="H1952" s="26">
        <f>SUMIFS(MasterSheet!K:K, MasterSheet!B:B, B1952, MasterSheet!D:D, C1952, MasterSheet!H:H, D1952)</f>
        <v>1</v>
      </c>
      <c r="I1952" s="26">
        <f t="shared" si="122"/>
        <v>9794.4</v>
      </c>
      <c r="J1952" s="28">
        <f>SUMIFS(MasterSheet!L:L, MasterSheet!B:B, B1952, MasterSheet!D:D, C1952, MasterSheet!H:H, D1952)</f>
        <v>0</v>
      </c>
      <c r="K1952" s="28">
        <f t="shared" si="123"/>
        <v>0</v>
      </c>
      <c r="L1952" s="21" t="str">
        <f>UPPER(VLOOKUP(D1952,MasterSheet!H:U,14,))</f>
        <v>BIOLEGEND</v>
      </c>
    </row>
    <row r="1953" spans="1:12" x14ac:dyDescent="0.25">
      <c r="A1953" s="21" t="str">
        <f t="shared" si="120"/>
        <v>BIOLEGEND</v>
      </c>
      <c r="B1953" s="21" t="str">
        <v>EED118009</v>
      </c>
      <c r="C1953" s="30">
        <v>45885</v>
      </c>
      <c r="D1953" s="21">
        <v>432701</v>
      </c>
      <c r="E1953" s="21">
        <f>_xlfn.XLOOKUP(D1953,MasterSheet!H:H,MasterSheet!F:F)</f>
        <v>16324</v>
      </c>
      <c r="F1953" s="22">
        <f>SUMIFS(MasterSheet!J:J, MasterSheet!B:B, B1953, MasterSheet!D:D, C1953, MasterSheet!H:H, D1953)</f>
        <v>1</v>
      </c>
      <c r="G1953" s="22">
        <f t="shared" si="121"/>
        <v>16324</v>
      </c>
      <c r="H1953" s="26">
        <f>SUMIFS(MasterSheet!K:K, MasterSheet!B:B, B1953, MasterSheet!D:D, C1953, MasterSheet!H:H, D1953)</f>
        <v>1</v>
      </c>
      <c r="I1953" s="26">
        <f t="shared" si="122"/>
        <v>16324</v>
      </c>
      <c r="J1953" s="28">
        <f>SUMIFS(MasterSheet!L:L, MasterSheet!B:B, B1953, MasterSheet!D:D, C1953, MasterSheet!H:H, D1953)</f>
        <v>0</v>
      </c>
      <c r="K1953" s="28">
        <f t="shared" si="123"/>
        <v>0</v>
      </c>
      <c r="L1953" s="21" t="str">
        <f>UPPER(VLOOKUP(D1953,MasterSheet!H:U,14,))</f>
        <v>BIOLEGEND</v>
      </c>
    </row>
    <row r="1954" spans="1:12" x14ac:dyDescent="0.25">
      <c r="A1954" s="21" t="str">
        <f t="shared" si="120"/>
        <v>BIOLEGEND</v>
      </c>
      <c r="B1954" s="21" t="str">
        <v>EED118009</v>
      </c>
      <c r="C1954" s="30">
        <v>45885</v>
      </c>
      <c r="D1954" s="21">
        <v>502517</v>
      </c>
      <c r="E1954" s="21">
        <f>_xlfn.XLOOKUP(D1954,MasterSheet!H:H,MasterSheet!F:F)</f>
        <v>7638.4</v>
      </c>
      <c r="F1954" s="22">
        <f>SUMIFS(MasterSheet!J:J, MasterSheet!B:B, B1954, MasterSheet!D:D, C1954, MasterSheet!H:H, D1954)</f>
        <v>1</v>
      </c>
      <c r="G1954" s="22">
        <f t="shared" si="121"/>
        <v>7638.4</v>
      </c>
      <c r="H1954" s="26">
        <f>SUMIFS(MasterSheet!K:K, MasterSheet!B:B, B1954, MasterSheet!D:D, C1954, MasterSheet!H:H, D1954)</f>
        <v>1</v>
      </c>
      <c r="I1954" s="26">
        <f t="shared" si="122"/>
        <v>7638.4</v>
      </c>
      <c r="J1954" s="28">
        <f>SUMIFS(MasterSheet!L:L, MasterSheet!B:B, B1954, MasterSheet!D:D, C1954, MasterSheet!H:H, D1954)</f>
        <v>0</v>
      </c>
      <c r="K1954" s="28">
        <f t="shared" si="123"/>
        <v>0</v>
      </c>
      <c r="L1954" s="21" t="str">
        <f>UPPER(VLOOKUP(D1954,MasterSheet!H:U,14,))</f>
        <v>BIOLEGEND</v>
      </c>
    </row>
    <row r="1955" spans="1:12" x14ac:dyDescent="0.25">
      <c r="A1955" s="21" t="str">
        <f t="shared" si="120"/>
        <v>BIOLEGEND</v>
      </c>
      <c r="B1955" s="21" t="str">
        <v>EED118009</v>
      </c>
      <c r="C1955" s="30">
        <v>45885</v>
      </c>
      <c r="D1955" s="21">
        <v>503807</v>
      </c>
      <c r="E1955" s="21">
        <f>_xlfn.XLOOKUP(D1955,MasterSheet!H:H,MasterSheet!F:F)</f>
        <v>8764.7999999999993</v>
      </c>
      <c r="F1955" s="22">
        <f>SUMIFS(MasterSheet!J:J, MasterSheet!B:B, B1955, MasterSheet!D:D, C1955, MasterSheet!H:H, D1955)</f>
        <v>1</v>
      </c>
      <c r="G1955" s="22">
        <f t="shared" si="121"/>
        <v>8764.7999999999993</v>
      </c>
      <c r="H1955" s="26">
        <f>SUMIFS(MasterSheet!K:K, MasterSheet!B:B, B1955, MasterSheet!D:D, C1955, MasterSheet!H:H, D1955)</f>
        <v>1</v>
      </c>
      <c r="I1955" s="26">
        <f t="shared" si="122"/>
        <v>8764.7999999999993</v>
      </c>
      <c r="J1955" s="28">
        <f>SUMIFS(MasterSheet!L:L, MasterSheet!B:B, B1955, MasterSheet!D:D, C1955, MasterSheet!H:H, D1955)</f>
        <v>0</v>
      </c>
      <c r="K1955" s="28">
        <f t="shared" si="123"/>
        <v>0</v>
      </c>
      <c r="L1955" s="21" t="str">
        <f>UPPER(VLOOKUP(D1955,MasterSheet!H:U,14,))</f>
        <v>BIOLEGEND</v>
      </c>
    </row>
    <row r="1956" spans="1:12" x14ac:dyDescent="0.25">
      <c r="A1956" s="21" t="str">
        <f t="shared" si="120"/>
        <v>BIOLEGEND</v>
      </c>
      <c r="B1956" s="21" t="str">
        <v>EED118009</v>
      </c>
      <c r="C1956" s="30">
        <v>45885</v>
      </c>
      <c r="D1956" s="21">
        <v>504133</v>
      </c>
      <c r="E1956" s="21">
        <f>_xlfn.XLOOKUP(D1956,MasterSheet!H:H,MasterSheet!F:F)</f>
        <v>18018</v>
      </c>
      <c r="F1956" s="22">
        <f>SUMIFS(MasterSheet!J:J, MasterSheet!B:B, B1956, MasterSheet!D:D, C1956, MasterSheet!H:H, D1956)</f>
        <v>1</v>
      </c>
      <c r="G1956" s="22">
        <f t="shared" si="121"/>
        <v>18018</v>
      </c>
      <c r="H1956" s="26">
        <f>SUMIFS(MasterSheet!K:K, MasterSheet!B:B, B1956, MasterSheet!D:D, C1956, MasterSheet!H:H, D1956)</f>
        <v>1</v>
      </c>
      <c r="I1956" s="26">
        <f t="shared" si="122"/>
        <v>18018</v>
      </c>
      <c r="J1956" s="28">
        <f>SUMIFS(MasterSheet!L:L, MasterSheet!B:B, B1956, MasterSheet!D:D, C1956, MasterSheet!H:H, D1956)</f>
        <v>0</v>
      </c>
      <c r="K1956" s="28">
        <f t="shared" si="123"/>
        <v>0</v>
      </c>
      <c r="L1956" s="21" t="str">
        <f>UPPER(VLOOKUP(D1956,MasterSheet!H:U,14,))</f>
        <v>BIOLEGEND</v>
      </c>
    </row>
    <row r="1957" spans="1:12" x14ac:dyDescent="0.25">
      <c r="A1957" s="21" t="str">
        <f t="shared" si="120"/>
        <v>BIOLEGEND</v>
      </c>
      <c r="B1957" s="21" t="str">
        <v>EED118009</v>
      </c>
      <c r="C1957" s="30">
        <v>45885</v>
      </c>
      <c r="D1957" s="21">
        <v>504303</v>
      </c>
      <c r="E1957" s="21">
        <f>_xlfn.XLOOKUP(D1957,MasterSheet!H:H,MasterSheet!F:F)</f>
        <v>5913.6</v>
      </c>
      <c r="F1957" s="22">
        <f>SUMIFS(MasterSheet!J:J, MasterSheet!B:B, B1957, MasterSheet!D:D, C1957, MasterSheet!H:H, D1957)</f>
        <v>1</v>
      </c>
      <c r="G1957" s="22">
        <f t="shared" si="121"/>
        <v>5913.6</v>
      </c>
      <c r="H1957" s="26">
        <f>SUMIFS(MasterSheet!K:K, MasterSheet!B:B, B1957, MasterSheet!D:D, C1957, MasterSheet!H:H, D1957)</f>
        <v>1</v>
      </c>
      <c r="I1957" s="26">
        <f t="shared" si="122"/>
        <v>5913.6</v>
      </c>
      <c r="J1957" s="28">
        <f>SUMIFS(MasterSheet!L:L, MasterSheet!B:B, B1957, MasterSheet!D:D, C1957, MasterSheet!H:H, D1957)</f>
        <v>0</v>
      </c>
      <c r="K1957" s="28">
        <f t="shared" si="123"/>
        <v>0</v>
      </c>
      <c r="L1957" s="21" t="str">
        <f>UPPER(VLOOKUP(D1957,MasterSheet!H:U,14,))</f>
        <v>BIOLEGEND</v>
      </c>
    </row>
    <row r="1958" spans="1:12" x14ac:dyDescent="0.25">
      <c r="A1958" s="21" t="str">
        <f t="shared" si="120"/>
        <v>BIOLEGEND</v>
      </c>
      <c r="B1958" s="21" t="str">
        <v>EED118009</v>
      </c>
      <c r="C1958" s="30">
        <v>45885</v>
      </c>
      <c r="D1958" s="21">
        <v>505006</v>
      </c>
      <c r="E1958" s="21">
        <f>_xlfn.XLOOKUP(D1958,MasterSheet!H:H,MasterSheet!F:F)</f>
        <v>12135.2</v>
      </c>
      <c r="F1958" s="22">
        <f>SUMIFS(MasterSheet!J:J, MasterSheet!B:B, B1958, MasterSheet!D:D, C1958, MasterSheet!H:H, D1958)</f>
        <v>1</v>
      </c>
      <c r="G1958" s="22">
        <f t="shared" si="121"/>
        <v>12135.2</v>
      </c>
      <c r="H1958" s="26">
        <f>SUMIFS(MasterSheet!K:K, MasterSheet!B:B, B1958, MasterSheet!D:D, C1958, MasterSheet!H:H, D1958)</f>
        <v>1</v>
      </c>
      <c r="I1958" s="26">
        <f t="shared" si="122"/>
        <v>12135.2</v>
      </c>
      <c r="J1958" s="28">
        <f>SUMIFS(MasterSheet!L:L, MasterSheet!B:B, B1958, MasterSheet!D:D, C1958, MasterSheet!H:H, D1958)</f>
        <v>0</v>
      </c>
      <c r="K1958" s="28">
        <f t="shared" si="123"/>
        <v>0</v>
      </c>
      <c r="L1958" s="21" t="str">
        <f>UPPER(VLOOKUP(D1958,MasterSheet!H:U,14,))</f>
        <v>BIOLEGEND</v>
      </c>
    </row>
    <row r="1959" spans="1:12" x14ac:dyDescent="0.25">
      <c r="A1959" s="21" t="str">
        <f t="shared" si="120"/>
        <v>BIOLEGEND</v>
      </c>
      <c r="B1959" s="21" t="str">
        <v>EED118009</v>
      </c>
      <c r="C1959" s="30">
        <v>45885</v>
      </c>
      <c r="D1959" s="21">
        <v>505814</v>
      </c>
      <c r="E1959" s="21">
        <f>_xlfn.XLOOKUP(D1959,MasterSheet!H:H,MasterSheet!F:F)</f>
        <v>15523.2</v>
      </c>
      <c r="F1959" s="22">
        <f>SUMIFS(MasterSheet!J:J, MasterSheet!B:B, B1959, MasterSheet!D:D, C1959, MasterSheet!H:H, D1959)</f>
        <v>1</v>
      </c>
      <c r="G1959" s="22">
        <f t="shared" si="121"/>
        <v>15523.2</v>
      </c>
      <c r="H1959" s="26">
        <f>SUMIFS(MasterSheet!K:K, MasterSheet!B:B, B1959, MasterSheet!D:D, C1959, MasterSheet!H:H, D1959)</f>
        <v>1</v>
      </c>
      <c r="I1959" s="26">
        <f t="shared" si="122"/>
        <v>15523.2</v>
      </c>
      <c r="J1959" s="28">
        <f>SUMIFS(MasterSheet!L:L, MasterSheet!B:B, B1959, MasterSheet!D:D, C1959, MasterSheet!H:H, D1959)</f>
        <v>0</v>
      </c>
      <c r="K1959" s="28">
        <f t="shared" si="123"/>
        <v>0</v>
      </c>
      <c r="L1959" s="21" t="str">
        <f>UPPER(VLOOKUP(D1959,MasterSheet!H:U,14,))</f>
        <v>BIOLEGEND</v>
      </c>
    </row>
    <row r="1960" spans="1:12" x14ac:dyDescent="0.25">
      <c r="A1960" s="21" t="str">
        <f t="shared" si="120"/>
        <v>BIOLEGEND</v>
      </c>
      <c r="B1960" s="21" t="str">
        <v>EED118009</v>
      </c>
      <c r="C1960" s="30">
        <v>45885</v>
      </c>
      <c r="D1960" s="21">
        <v>505834</v>
      </c>
      <c r="E1960" s="21">
        <f>_xlfn.XLOOKUP(D1960,MasterSheet!H:H,MasterSheet!F:F)</f>
        <v>9178.4</v>
      </c>
      <c r="F1960" s="22">
        <f>SUMIFS(MasterSheet!J:J, MasterSheet!B:B, B1960, MasterSheet!D:D, C1960, MasterSheet!H:H, D1960)</f>
        <v>1</v>
      </c>
      <c r="G1960" s="22">
        <f t="shared" si="121"/>
        <v>9178.4</v>
      </c>
      <c r="H1960" s="26">
        <f>SUMIFS(MasterSheet!K:K, MasterSheet!B:B, B1960, MasterSheet!D:D, C1960, MasterSheet!H:H, D1960)</f>
        <v>1</v>
      </c>
      <c r="I1960" s="26">
        <f t="shared" si="122"/>
        <v>9178.4</v>
      </c>
      <c r="J1960" s="28">
        <f>SUMIFS(MasterSheet!L:L, MasterSheet!B:B, B1960, MasterSheet!D:D, C1960, MasterSheet!H:H, D1960)</f>
        <v>0</v>
      </c>
      <c r="K1960" s="28">
        <f t="shared" si="123"/>
        <v>0</v>
      </c>
      <c r="L1960" s="21" t="str">
        <f>UPPER(VLOOKUP(D1960,MasterSheet!H:U,14,))</f>
        <v>BIOLEGEND</v>
      </c>
    </row>
    <row r="1961" spans="1:12" x14ac:dyDescent="0.25">
      <c r="A1961" s="21" t="str">
        <f t="shared" si="120"/>
        <v>BIOLEGEND</v>
      </c>
      <c r="B1961" s="21" t="str">
        <v>EED118009</v>
      </c>
      <c r="C1961" s="30">
        <v>45885</v>
      </c>
      <c r="D1961" s="21">
        <v>505837</v>
      </c>
      <c r="E1961" s="21">
        <f>_xlfn.XLOOKUP(D1961,MasterSheet!H:H,MasterSheet!F:F)</f>
        <v>15642</v>
      </c>
      <c r="F1961" s="22">
        <f>SUMIFS(MasterSheet!J:J, MasterSheet!B:B, B1961, MasterSheet!D:D, C1961, MasterSheet!H:H, D1961)</f>
        <v>1</v>
      </c>
      <c r="G1961" s="22">
        <f t="shared" si="121"/>
        <v>15642</v>
      </c>
      <c r="H1961" s="26">
        <f>SUMIFS(MasterSheet!K:K, MasterSheet!B:B, B1961, MasterSheet!D:D, C1961, MasterSheet!H:H, D1961)</f>
        <v>1</v>
      </c>
      <c r="I1961" s="26">
        <f t="shared" si="122"/>
        <v>15642</v>
      </c>
      <c r="J1961" s="28">
        <f>SUMIFS(MasterSheet!L:L, MasterSheet!B:B, B1961, MasterSheet!D:D, C1961, MasterSheet!H:H, D1961)</f>
        <v>0</v>
      </c>
      <c r="K1961" s="28">
        <f t="shared" si="123"/>
        <v>0</v>
      </c>
      <c r="L1961" s="21" t="str">
        <f>UPPER(VLOOKUP(D1961,MasterSheet!H:U,14,))</f>
        <v>BIOLEGEND</v>
      </c>
    </row>
    <row r="1962" spans="1:12" x14ac:dyDescent="0.25">
      <c r="A1962" s="21" t="str">
        <f t="shared" si="120"/>
        <v>BIOLEGEND</v>
      </c>
      <c r="B1962" s="21" t="str">
        <v>EED118009</v>
      </c>
      <c r="C1962" s="30">
        <v>45885</v>
      </c>
      <c r="D1962" s="21">
        <v>506329</v>
      </c>
      <c r="E1962" s="21">
        <f>_xlfn.XLOOKUP(D1962,MasterSheet!H:H,MasterSheet!F:F)</f>
        <v>14916</v>
      </c>
      <c r="F1962" s="22">
        <f>SUMIFS(MasterSheet!J:J, MasterSheet!B:B, B1962, MasterSheet!D:D, C1962, MasterSheet!H:H, D1962)</f>
        <v>1</v>
      </c>
      <c r="G1962" s="22">
        <f t="shared" si="121"/>
        <v>14916</v>
      </c>
      <c r="H1962" s="26">
        <f>SUMIFS(MasterSheet!K:K, MasterSheet!B:B, B1962, MasterSheet!D:D, C1962, MasterSheet!H:H, D1962)</f>
        <v>1</v>
      </c>
      <c r="I1962" s="26">
        <f t="shared" si="122"/>
        <v>14916</v>
      </c>
      <c r="J1962" s="28">
        <f>SUMIFS(MasterSheet!L:L, MasterSheet!B:B, B1962, MasterSheet!D:D, C1962, MasterSheet!H:H, D1962)</f>
        <v>0</v>
      </c>
      <c r="K1962" s="28">
        <f t="shared" si="123"/>
        <v>0</v>
      </c>
      <c r="L1962" s="21" t="str">
        <f>UPPER(VLOOKUP(D1962,MasterSheet!H:U,14,))</f>
        <v>BIOLEGEND</v>
      </c>
    </row>
    <row r="1963" spans="1:12" x14ac:dyDescent="0.25">
      <c r="A1963" s="21" t="str">
        <f t="shared" si="120"/>
        <v>BIOLEGEND</v>
      </c>
      <c r="B1963" s="21" t="str">
        <v>EED118009</v>
      </c>
      <c r="C1963" s="30">
        <v>45885</v>
      </c>
      <c r="D1963" s="21">
        <v>506933</v>
      </c>
      <c r="E1963" s="21">
        <f>_xlfn.XLOOKUP(D1963,MasterSheet!H:H,MasterSheet!F:F)</f>
        <v>17094</v>
      </c>
      <c r="F1963" s="22">
        <f>SUMIFS(MasterSheet!J:J, MasterSheet!B:B, B1963, MasterSheet!D:D, C1963, MasterSheet!H:H, D1963)</f>
        <v>1</v>
      </c>
      <c r="G1963" s="22">
        <f t="shared" si="121"/>
        <v>17094</v>
      </c>
      <c r="H1963" s="26">
        <f>SUMIFS(MasterSheet!K:K, MasterSheet!B:B, B1963, MasterSheet!D:D, C1963, MasterSheet!H:H, D1963)</f>
        <v>1</v>
      </c>
      <c r="I1963" s="26">
        <f t="shared" si="122"/>
        <v>17094</v>
      </c>
      <c r="J1963" s="28">
        <f>SUMIFS(MasterSheet!L:L, MasterSheet!B:B, B1963, MasterSheet!D:D, C1963, MasterSheet!H:H, D1963)</f>
        <v>0</v>
      </c>
      <c r="K1963" s="28">
        <f t="shared" si="123"/>
        <v>0</v>
      </c>
      <c r="L1963" s="21" t="str">
        <f>UPPER(VLOOKUP(D1963,MasterSheet!H:U,14,))</f>
        <v>BIOLEGEND</v>
      </c>
    </row>
    <row r="1964" spans="1:12" x14ac:dyDescent="0.25">
      <c r="A1964" s="21" t="str">
        <f t="shared" si="120"/>
        <v>BIOLEGEND</v>
      </c>
      <c r="B1964" s="21" t="str">
        <v>EED118009</v>
      </c>
      <c r="C1964" s="30">
        <v>45885</v>
      </c>
      <c r="D1964" s="21">
        <v>530203</v>
      </c>
      <c r="E1964" s="21">
        <f>_xlfn.XLOOKUP(D1964,MasterSheet!H:H,MasterSheet!F:F)</f>
        <v>13428.8</v>
      </c>
      <c r="F1964" s="22">
        <f>SUMIFS(MasterSheet!J:J, MasterSheet!B:B, B1964, MasterSheet!D:D, C1964, MasterSheet!H:H, D1964)</f>
        <v>1</v>
      </c>
      <c r="G1964" s="22">
        <f t="shared" si="121"/>
        <v>13428.8</v>
      </c>
      <c r="H1964" s="26">
        <f>SUMIFS(MasterSheet!K:K, MasterSheet!B:B, B1964, MasterSheet!D:D, C1964, MasterSheet!H:H, D1964)</f>
        <v>1</v>
      </c>
      <c r="I1964" s="26">
        <f t="shared" si="122"/>
        <v>13428.8</v>
      </c>
      <c r="J1964" s="28">
        <f>SUMIFS(MasterSheet!L:L, MasterSheet!B:B, B1964, MasterSheet!D:D, C1964, MasterSheet!H:H, D1964)</f>
        <v>0</v>
      </c>
      <c r="K1964" s="28">
        <f t="shared" si="123"/>
        <v>0</v>
      </c>
      <c r="L1964" s="21" t="str">
        <f>UPPER(VLOOKUP(D1964,MasterSheet!H:U,14,))</f>
        <v>BIOLEGEND</v>
      </c>
    </row>
    <row r="1965" spans="1:12" x14ac:dyDescent="0.25">
      <c r="A1965" s="21" t="str">
        <f t="shared" si="120"/>
        <v>BIOLEGEND</v>
      </c>
      <c r="B1965" s="21" t="str">
        <v>EED118009</v>
      </c>
      <c r="C1965" s="30">
        <v>45885</v>
      </c>
      <c r="D1965" s="21">
        <v>606555</v>
      </c>
      <c r="E1965" s="21">
        <f>_xlfn.XLOOKUP(D1965,MasterSheet!H:H,MasterSheet!F:F)</f>
        <v>12628</v>
      </c>
      <c r="F1965" s="22">
        <f>SUMIFS(MasterSheet!J:J, MasterSheet!B:B, B1965, MasterSheet!D:D, C1965, MasterSheet!H:H, D1965)</f>
        <v>1</v>
      </c>
      <c r="G1965" s="22">
        <f t="shared" si="121"/>
        <v>12628</v>
      </c>
      <c r="H1965" s="26">
        <f>SUMIFS(MasterSheet!K:K, MasterSheet!B:B, B1965, MasterSheet!D:D, C1965, MasterSheet!H:H, D1965)</f>
        <v>1</v>
      </c>
      <c r="I1965" s="26">
        <f t="shared" si="122"/>
        <v>12628</v>
      </c>
      <c r="J1965" s="28">
        <f>SUMIFS(MasterSheet!L:L, MasterSheet!B:B, B1965, MasterSheet!D:D, C1965, MasterSheet!H:H, D1965)</f>
        <v>0</v>
      </c>
      <c r="K1965" s="28">
        <f t="shared" si="123"/>
        <v>0</v>
      </c>
      <c r="L1965" s="21" t="str">
        <f>UPPER(VLOOKUP(D1965,MasterSheet!H:U,14,))</f>
        <v>BIOLEGEND</v>
      </c>
    </row>
    <row r="1966" spans="1:12" x14ac:dyDescent="0.25">
      <c r="A1966" s="21" t="str">
        <f t="shared" si="120"/>
        <v>BIOLEGEND</v>
      </c>
      <c r="B1966" s="21" t="str">
        <v>EED118009</v>
      </c>
      <c r="C1966" s="30">
        <v>45885</v>
      </c>
      <c r="D1966" s="21">
        <v>644823</v>
      </c>
      <c r="E1966" s="21">
        <f>_xlfn.XLOOKUP(D1966,MasterSheet!H:H,MasterSheet!F:F)</f>
        <v>10533.6</v>
      </c>
      <c r="F1966" s="22">
        <f>SUMIFS(MasterSheet!J:J, MasterSheet!B:B, B1966, MasterSheet!D:D, C1966, MasterSheet!H:H, D1966)</f>
        <v>1</v>
      </c>
      <c r="G1966" s="22">
        <f t="shared" si="121"/>
        <v>10533.6</v>
      </c>
      <c r="H1966" s="26">
        <f>SUMIFS(MasterSheet!K:K, MasterSheet!B:B, B1966, MasterSheet!D:D, C1966, MasterSheet!H:H, D1966)</f>
        <v>1</v>
      </c>
      <c r="I1966" s="26">
        <f t="shared" si="122"/>
        <v>10533.6</v>
      </c>
      <c r="J1966" s="28">
        <f>SUMIFS(MasterSheet!L:L, MasterSheet!B:B, B1966, MasterSheet!D:D, C1966, MasterSheet!H:H, D1966)</f>
        <v>0</v>
      </c>
      <c r="K1966" s="28">
        <f t="shared" si="123"/>
        <v>0</v>
      </c>
      <c r="L1966" s="21" t="str">
        <f>UPPER(VLOOKUP(D1966,MasterSheet!H:U,14,))</f>
        <v>BIOLEGEND</v>
      </c>
    </row>
    <row r="1967" spans="1:12" x14ac:dyDescent="0.25">
      <c r="A1967" s="21" t="str">
        <f t="shared" si="120"/>
        <v>BIOLEGEND</v>
      </c>
      <c r="B1967" s="21" t="str">
        <v>EED118009</v>
      </c>
      <c r="C1967" s="30">
        <v>45885</v>
      </c>
      <c r="D1967" s="21">
        <v>652403</v>
      </c>
      <c r="E1967" s="21">
        <f>_xlfn.XLOOKUP(D1967,MasterSheet!H:H,MasterSheet!F:F)</f>
        <v>9424.7999999999993</v>
      </c>
      <c r="F1967" s="22">
        <f>SUMIFS(MasterSheet!J:J, MasterSheet!B:B, B1967, MasterSheet!D:D, C1967, MasterSheet!H:H, D1967)</f>
        <v>1</v>
      </c>
      <c r="G1967" s="22">
        <f t="shared" si="121"/>
        <v>9424.7999999999993</v>
      </c>
      <c r="H1967" s="26">
        <f>SUMIFS(MasterSheet!K:K, MasterSheet!B:B, B1967, MasterSheet!D:D, C1967, MasterSheet!H:H, D1967)</f>
        <v>1</v>
      </c>
      <c r="I1967" s="26">
        <f t="shared" si="122"/>
        <v>9424.7999999999993</v>
      </c>
      <c r="J1967" s="28">
        <f>SUMIFS(MasterSheet!L:L, MasterSheet!B:B, B1967, MasterSheet!D:D, C1967, MasterSheet!H:H, D1967)</f>
        <v>0</v>
      </c>
      <c r="K1967" s="28">
        <f t="shared" si="123"/>
        <v>0</v>
      </c>
      <c r="L1967" s="21" t="str">
        <f>UPPER(VLOOKUP(D1967,MasterSheet!H:U,14,))</f>
        <v>BIOLEGEND</v>
      </c>
    </row>
    <row r="1968" spans="1:12" x14ac:dyDescent="0.25">
      <c r="A1968" s="21" t="str">
        <f t="shared" si="120"/>
        <v>BIOLEGEND</v>
      </c>
      <c r="B1968" s="21" t="str">
        <v>EED118009</v>
      </c>
      <c r="C1968" s="30">
        <v>45885</v>
      </c>
      <c r="D1968" s="21">
        <v>675503</v>
      </c>
      <c r="E1968" s="21">
        <f>_xlfn.XLOOKUP(D1968,MasterSheet!H:H,MasterSheet!F:F)</f>
        <v>9055.2000000000007</v>
      </c>
      <c r="F1968" s="22">
        <f>SUMIFS(MasterSheet!J:J, MasterSheet!B:B, B1968, MasterSheet!D:D, C1968, MasterSheet!H:H, D1968)</f>
        <v>1</v>
      </c>
      <c r="G1968" s="22">
        <f t="shared" si="121"/>
        <v>9055.2000000000007</v>
      </c>
      <c r="H1968" s="26">
        <f>SUMIFS(MasterSheet!K:K, MasterSheet!B:B, B1968, MasterSheet!D:D, C1968, MasterSheet!H:H, D1968)</f>
        <v>1</v>
      </c>
      <c r="I1968" s="26">
        <f t="shared" si="122"/>
        <v>9055.2000000000007</v>
      </c>
      <c r="J1968" s="28">
        <f>SUMIFS(MasterSheet!L:L, MasterSheet!B:B, B1968, MasterSheet!D:D, C1968, MasterSheet!H:H, D1968)</f>
        <v>0</v>
      </c>
      <c r="K1968" s="28">
        <f t="shared" si="123"/>
        <v>0</v>
      </c>
      <c r="L1968" s="21" t="str">
        <f>UPPER(VLOOKUP(D1968,MasterSheet!H:U,14,))</f>
        <v>BIOLEGEND</v>
      </c>
    </row>
    <row r="1969" spans="1:12" x14ac:dyDescent="0.25">
      <c r="A1969" s="21" t="str">
        <f t="shared" si="120"/>
        <v>BIOLEGEND</v>
      </c>
      <c r="B1969" s="21" t="str">
        <v>EED118009</v>
      </c>
      <c r="C1969" s="30">
        <v>45885</v>
      </c>
      <c r="D1969" s="21">
        <v>690203</v>
      </c>
      <c r="E1969" s="21">
        <f>_xlfn.XLOOKUP(D1969,MasterSheet!H:H,MasterSheet!F:F)</f>
        <v>9794.4</v>
      </c>
      <c r="F1969" s="22">
        <f>SUMIFS(MasterSheet!J:J, MasterSheet!B:B, B1969, MasterSheet!D:D, C1969, MasterSheet!H:H, D1969)</f>
        <v>1</v>
      </c>
      <c r="G1969" s="22">
        <f t="shared" si="121"/>
        <v>9794.4</v>
      </c>
      <c r="H1969" s="26">
        <f>SUMIFS(MasterSheet!K:K, MasterSheet!B:B, B1969, MasterSheet!D:D, C1969, MasterSheet!H:H, D1969)</f>
        <v>1</v>
      </c>
      <c r="I1969" s="26">
        <f t="shared" si="122"/>
        <v>9794.4</v>
      </c>
      <c r="J1969" s="28">
        <f>SUMIFS(MasterSheet!L:L, MasterSheet!B:B, B1969, MasterSheet!D:D, C1969, MasterSheet!H:H, D1969)</f>
        <v>0</v>
      </c>
      <c r="K1969" s="28">
        <f t="shared" si="123"/>
        <v>0</v>
      </c>
      <c r="L1969" s="21" t="str">
        <f>UPPER(VLOOKUP(D1969,MasterSheet!H:U,14,))</f>
        <v>BIOLEGEND</v>
      </c>
    </row>
    <row r="1970" spans="1:12" x14ac:dyDescent="0.25">
      <c r="A1970" s="21" t="str">
        <f t="shared" si="120"/>
        <v>BIOLEGEND</v>
      </c>
      <c r="B1970" s="21" t="str">
        <v>EED118009</v>
      </c>
      <c r="C1970" s="30">
        <v>45885</v>
      </c>
      <c r="D1970" s="21">
        <v>693811</v>
      </c>
      <c r="E1970" s="21">
        <f>_xlfn.XLOOKUP(D1970,MasterSheet!H:H,MasterSheet!F:F)</f>
        <v>9856</v>
      </c>
      <c r="F1970" s="22">
        <f>SUMIFS(MasterSheet!J:J, MasterSheet!B:B, B1970, MasterSheet!D:D, C1970, MasterSheet!H:H, D1970)</f>
        <v>1</v>
      </c>
      <c r="G1970" s="22">
        <f t="shared" si="121"/>
        <v>9856</v>
      </c>
      <c r="H1970" s="26">
        <f>SUMIFS(MasterSheet!K:K, MasterSheet!B:B, B1970, MasterSheet!D:D, C1970, MasterSheet!H:H, D1970)</f>
        <v>1</v>
      </c>
      <c r="I1970" s="26">
        <f t="shared" si="122"/>
        <v>9856</v>
      </c>
      <c r="J1970" s="28">
        <f>SUMIFS(MasterSheet!L:L, MasterSheet!B:B, B1970, MasterSheet!D:D, C1970, MasterSheet!H:H, D1970)</f>
        <v>0</v>
      </c>
      <c r="K1970" s="28">
        <f t="shared" si="123"/>
        <v>0</v>
      </c>
      <c r="L1970" s="21" t="str">
        <f>UPPER(VLOOKUP(D1970,MasterSheet!H:U,14,))</f>
        <v>BIOLEGEND</v>
      </c>
    </row>
    <row r="1971" spans="1:12" x14ac:dyDescent="0.25">
      <c r="A1971" s="21" t="str">
        <f t="shared" si="120"/>
        <v>BIOLEGEND</v>
      </c>
      <c r="B1971" s="21" t="str">
        <v>EED118009</v>
      </c>
      <c r="C1971" s="30">
        <v>45885</v>
      </c>
      <c r="D1971" s="21">
        <v>699703</v>
      </c>
      <c r="E1971" s="21">
        <f>_xlfn.XLOOKUP(D1971,MasterSheet!H:H,MasterSheet!F:F)</f>
        <v>8993.6</v>
      </c>
      <c r="F1971" s="22">
        <f>SUMIFS(MasterSheet!J:J, MasterSheet!B:B, B1971, MasterSheet!D:D, C1971, MasterSheet!H:H, D1971)</f>
        <v>1</v>
      </c>
      <c r="G1971" s="22">
        <f t="shared" si="121"/>
        <v>8993.6</v>
      </c>
      <c r="H1971" s="26">
        <f>SUMIFS(MasterSheet!K:K, MasterSheet!B:B, B1971, MasterSheet!D:D, C1971, MasterSheet!H:H, D1971)</f>
        <v>1</v>
      </c>
      <c r="I1971" s="26">
        <f t="shared" si="122"/>
        <v>8993.6</v>
      </c>
      <c r="J1971" s="28">
        <f>SUMIFS(MasterSheet!L:L, MasterSheet!B:B, B1971, MasterSheet!D:D, C1971, MasterSheet!H:H, D1971)</f>
        <v>0</v>
      </c>
      <c r="K1971" s="28">
        <f t="shared" si="123"/>
        <v>0</v>
      </c>
      <c r="L1971" s="21" t="str">
        <f>UPPER(VLOOKUP(D1971,MasterSheet!H:U,14,))</f>
        <v>BIOLEGEND</v>
      </c>
    </row>
    <row r="1972" spans="1:12" x14ac:dyDescent="0.25">
      <c r="A1972" s="21" t="str">
        <f t="shared" si="120"/>
        <v>BIOLEGEND</v>
      </c>
      <c r="B1972" s="21" t="str">
        <v>EED118009</v>
      </c>
      <c r="C1972" s="30">
        <v>45885</v>
      </c>
      <c r="D1972" s="21">
        <v>740621</v>
      </c>
      <c r="E1972" s="21">
        <f>_xlfn.XLOOKUP(D1972,MasterSheet!H:H,MasterSheet!F:F)</f>
        <v>108477.6</v>
      </c>
      <c r="F1972" s="22">
        <f>SUMIFS(MasterSheet!J:J, MasterSheet!B:B, B1972, MasterSheet!D:D, C1972, MasterSheet!H:H, D1972)</f>
        <v>3</v>
      </c>
      <c r="G1972" s="22">
        <f t="shared" si="121"/>
        <v>325432.80000000005</v>
      </c>
      <c r="H1972" s="26">
        <f>SUMIFS(MasterSheet!K:K, MasterSheet!B:B, B1972, MasterSheet!D:D, C1972, MasterSheet!H:H, D1972)</f>
        <v>3</v>
      </c>
      <c r="I1972" s="26">
        <f t="shared" si="122"/>
        <v>325432.80000000005</v>
      </c>
      <c r="J1972" s="28">
        <f>SUMIFS(MasterSheet!L:L, MasterSheet!B:B, B1972, MasterSheet!D:D, C1972, MasterSheet!H:H, D1972)</f>
        <v>0</v>
      </c>
      <c r="K1972" s="28">
        <f t="shared" si="123"/>
        <v>0</v>
      </c>
      <c r="L1972" s="21" t="str">
        <f>UPPER(VLOOKUP(D1972,MasterSheet!H:U,14,))</f>
        <v>BIOLEGEND</v>
      </c>
    </row>
    <row r="1973" spans="1:12" x14ac:dyDescent="0.25">
      <c r="A1973" s="21" t="str">
        <f t="shared" si="120"/>
        <v>BIOLEGEND</v>
      </c>
      <c r="B1973" s="21" t="str">
        <v>EED118009</v>
      </c>
      <c r="C1973" s="30">
        <v>45885</v>
      </c>
      <c r="D1973" s="21">
        <v>846108</v>
      </c>
      <c r="E1973" s="21">
        <f>_xlfn.XLOOKUP(D1973,MasterSheet!H:H,MasterSheet!F:F)</f>
        <v>16698</v>
      </c>
      <c r="F1973" s="22">
        <f>SUMIFS(MasterSheet!J:J, MasterSheet!B:B, B1973, MasterSheet!D:D, C1973, MasterSheet!H:H, D1973)</f>
        <v>1</v>
      </c>
      <c r="G1973" s="22">
        <f t="shared" si="121"/>
        <v>16698</v>
      </c>
      <c r="H1973" s="26">
        <f>SUMIFS(MasterSheet!K:K, MasterSheet!B:B, B1973, MasterSheet!D:D, C1973, MasterSheet!H:H, D1973)</f>
        <v>1</v>
      </c>
      <c r="I1973" s="26">
        <f t="shared" si="122"/>
        <v>16698</v>
      </c>
      <c r="J1973" s="28">
        <f>SUMIFS(MasterSheet!L:L, MasterSheet!B:B, B1973, MasterSheet!D:D, C1973, MasterSheet!H:H, D1973)</f>
        <v>0</v>
      </c>
      <c r="K1973" s="28">
        <f t="shared" si="123"/>
        <v>0</v>
      </c>
      <c r="L1973" s="21" t="str">
        <f>UPPER(VLOOKUP(D1973,MasterSheet!H:U,14,))</f>
        <v>BIOLEGEND</v>
      </c>
    </row>
    <row r="1974" spans="1:12" x14ac:dyDescent="0.25">
      <c r="A1974" s="21" t="str">
        <f t="shared" si="120"/>
        <v>BIOLEGEND</v>
      </c>
      <c r="B1974" s="21" t="str">
        <v>EED118009</v>
      </c>
      <c r="C1974" s="30">
        <v>45885</v>
      </c>
      <c r="D1974" s="21">
        <v>946603</v>
      </c>
      <c r="E1974" s="21">
        <f>_xlfn.XLOOKUP(D1974,MasterSheet!H:H,MasterSheet!F:F)</f>
        <v>12196.8</v>
      </c>
      <c r="F1974" s="22">
        <f>SUMIFS(MasterSheet!J:J, MasterSheet!B:B, B1974, MasterSheet!D:D, C1974, MasterSheet!H:H, D1974)</f>
        <v>1</v>
      </c>
      <c r="G1974" s="22">
        <f t="shared" si="121"/>
        <v>12196.8</v>
      </c>
      <c r="H1974" s="26">
        <f>SUMIFS(MasterSheet!K:K, MasterSheet!B:B, B1974, MasterSheet!D:D, C1974, MasterSheet!H:H, D1974)</f>
        <v>1</v>
      </c>
      <c r="I1974" s="26">
        <f t="shared" si="122"/>
        <v>12196.8</v>
      </c>
      <c r="J1974" s="28">
        <f>SUMIFS(MasterSheet!L:L, MasterSheet!B:B, B1974, MasterSheet!D:D, C1974, MasterSheet!H:H, D1974)</f>
        <v>0</v>
      </c>
      <c r="K1974" s="28">
        <f t="shared" si="123"/>
        <v>0</v>
      </c>
      <c r="L1974" s="21" t="str">
        <f>UPPER(VLOOKUP(D1974,MasterSheet!H:U,14,))</f>
        <v>BIOLEGEND</v>
      </c>
    </row>
    <row r="1975" spans="1:12" x14ac:dyDescent="0.25">
      <c r="A1975" s="21" t="str">
        <f t="shared" si="120"/>
        <v>BIOLEGEND</v>
      </c>
      <c r="B1975" s="21" t="str">
        <v>EED118009</v>
      </c>
      <c r="C1975" s="30">
        <v>45885</v>
      </c>
      <c r="D1975" s="21">
        <v>432504</v>
      </c>
      <c r="E1975" s="21">
        <f>_xlfn.XLOOKUP(D1975,MasterSheet!H:H,MasterSheet!F:F)</f>
        <v>18788</v>
      </c>
      <c r="F1975" s="22">
        <f>SUMIFS(MasterSheet!J:J, MasterSheet!B:B, B1975, MasterSheet!D:D, C1975, MasterSheet!H:H, D1975)</f>
        <v>1</v>
      </c>
      <c r="G1975" s="22">
        <f t="shared" si="121"/>
        <v>18788</v>
      </c>
      <c r="H1975" s="26">
        <f>SUMIFS(MasterSheet!K:K, MasterSheet!B:B, B1975, MasterSheet!D:D, C1975, MasterSheet!H:H, D1975)</f>
        <v>0</v>
      </c>
      <c r="I1975" s="26">
        <f t="shared" si="122"/>
        <v>0</v>
      </c>
      <c r="J1975" s="28">
        <f>SUMIFS(MasterSheet!L:L, MasterSheet!B:B, B1975, MasterSheet!D:D, C1975, MasterSheet!H:H, D1975)</f>
        <v>1</v>
      </c>
      <c r="K1975" s="28">
        <f t="shared" si="123"/>
        <v>18788</v>
      </c>
      <c r="L1975" s="21" t="str">
        <f>UPPER(VLOOKUP(D1975,MasterSheet!H:U,14,))</f>
        <v>BIOLEGEND</v>
      </c>
    </row>
    <row r="1976" spans="1:12" x14ac:dyDescent="0.25">
      <c r="A1976" s="21" t="str">
        <f t="shared" si="120"/>
        <v>BIOLEGEND</v>
      </c>
      <c r="B1976" s="21" t="str">
        <v>EED118009</v>
      </c>
      <c r="C1976" s="30">
        <v>45885</v>
      </c>
      <c r="D1976" s="21">
        <v>431304</v>
      </c>
      <c r="E1976" s="21">
        <f>_xlfn.XLOOKUP(D1976,MasterSheet!H:H,MasterSheet!F:F)</f>
        <v>0</v>
      </c>
      <c r="F1976" s="22">
        <f>SUMIFS(MasterSheet!J:J, MasterSheet!B:B, B1976, MasterSheet!D:D, C1976, MasterSheet!H:H, D1976)</f>
        <v>1</v>
      </c>
      <c r="G1976" s="22">
        <f t="shared" si="121"/>
        <v>0</v>
      </c>
      <c r="H1976" s="26">
        <f>SUMIFS(MasterSheet!K:K, MasterSheet!B:B, B1976, MasterSheet!D:D, C1976, MasterSheet!H:H, D1976)</f>
        <v>0</v>
      </c>
      <c r="I1976" s="26">
        <f t="shared" si="122"/>
        <v>0</v>
      </c>
      <c r="J1976" s="28">
        <f>SUMIFS(MasterSheet!L:L, MasterSheet!B:B, B1976, MasterSheet!D:D, C1976, MasterSheet!H:H, D1976)</f>
        <v>1</v>
      </c>
      <c r="K1976" s="28">
        <f t="shared" si="123"/>
        <v>0</v>
      </c>
      <c r="L1976" s="21" t="str">
        <f>UPPER(VLOOKUP(D1976,MasterSheet!H:U,14,))</f>
        <v>BIOLEGEND</v>
      </c>
    </row>
    <row r="1977" spans="1:12" x14ac:dyDescent="0.25">
      <c r="A1977" s="21" t="str">
        <f t="shared" si="120"/>
        <v>BIOLEGEND</v>
      </c>
      <c r="B1977" s="21" t="str">
        <v>EED118009</v>
      </c>
      <c r="C1977" s="30">
        <v>45885</v>
      </c>
      <c r="D1977" s="21">
        <v>432604</v>
      </c>
      <c r="E1977" s="21">
        <f>_xlfn.XLOOKUP(D1977,MasterSheet!H:H,MasterSheet!F:F)</f>
        <v>0</v>
      </c>
      <c r="F1977" s="22">
        <f>SUMIFS(MasterSheet!J:J, MasterSheet!B:B, B1977, MasterSheet!D:D, C1977, MasterSheet!H:H, D1977)</f>
        <v>1</v>
      </c>
      <c r="G1977" s="22">
        <f t="shared" si="121"/>
        <v>0</v>
      </c>
      <c r="H1977" s="26">
        <f>SUMIFS(MasterSheet!K:K, MasterSheet!B:B, B1977, MasterSheet!D:D, C1977, MasterSheet!H:H, D1977)</f>
        <v>1</v>
      </c>
      <c r="I1977" s="26">
        <f t="shared" si="122"/>
        <v>0</v>
      </c>
      <c r="J1977" s="28">
        <f>SUMIFS(MasterSheet!L:L, MasterSheet!B:B, B1977, MasterSheet!D:D, C1977, MasterSheet!H:H, D1977)</f>
        <v>0</v>
      </c>
      <c r="K1977" s="28">
        <f t="shared" si="123"/>
        <v>0</v>
      </c>
      <c r="L1977" s="21" t="str">
        <f>UPPER(VLOOKUP(D1977,MasterSheet!H:U,14,))</f>
        <v>BIOLEGEND</v>
      </c>
    </row>
    <row r="1978" spans="1:12" x14ac:dyDescent="0.25">
      <c r="A1978" s="21" t="str">
        <f t="shared" si="120"/>
        <v>BIOLEGEND</v>
      </c>
      <c r="B1978" s="21" t="str">
        <v>EED118009</v>
      </c>
      <c r="C1978" s="30">
        <v>45885</v>
      </c>
      <c r="D1978" s="21">
        <v>431414</v>
      </c>
      <c r="E1978" s="21">
        <f>_xlfn.XLOOKUP(D1978,MasterSheet!H:H,MasterSheet!F:F)</f>
        <v>18788</v>
      </c>
      <c r="F1978" s="22">
        <f>SUMIFS(MasterSheet!J:J, MasterSheet!B:B, B1978, MasterSheet!D:D, C1978, MasterSheet!H:H, D1978)</f>
        <v>1</v>
      </c>
      <c r="G1978" s="22">
        <f t="shared" si="121"/>
        <v>18788</v>
      </c>
      <c r="H1978" s="26">
        <f>SUMIFS(MasterSheet!K:K, MasterSheet!B:B, B1978, MasterSheet!D:D, C1978, MasterSheet!H:H, D1978)</f>
        <v>1</v>
      </c>
      <c r="I1978" s="26">
        <f t="shared" si="122"/>
        <v>18788</v>
      </c>
      <c r="J1978" s="28">
        <f>SUMIFS(MasterSheet!L:L, MasterSheet!B:B, B1978, MasterSheet!D:D, C1978, MasterSheet!H:H, D1978)</f>
        <v>0</v>
      </c>
      <c r="K1978" s="28">
        <f t="shared" si="123"/>
        <v>0</v>
      </c>
      <c r="L1978" s="21" t="str">
        <f>UPPER(VLOOKUP(D1978,MasterSheet!H:U,14,))</f>
        <v>BIOLEGEND</v>
      </c>
    </row>
    <row r="1979" spans="1:12" x14ac:dyDescent="0.25">
      <c r="A1979" s="21" t="str">
        <f t="shared" si="120"/>
        <v>BIOLEGEND</v>
      </c>
      <c r="B1979" s="21" t="str">
        <v>EED118009</v>
      </c>
      <c r="C1979" s="30">
        <v>45885</v>
      </c>
      <c r="D1979" s="21">
        <v>430804</v>
      </c>
      <c r="E1979" s="21">
        <f>_xlfn.XLOOKUP(D1979,MasterSheet!H:H,MasterSheet!F:F)</f>
        <v>18788</v>
      </c>
      <c r="F1979" s="22">
        <f>SUMIFS(MasterSheet!J:J, MasterSheet!B:B, B1979, MasterSheet!D:D, C1979, MasterSheet!H:H, D1979)</f>
        <v>1</v>
      </c>
      <c r="G1979" s="22">
        <f t="shared" si="121"/>
        <v>18788</v>
      </c>
      <c r="H1979" s="26">
        <f>SUMIFS(MasterSheet!K:K, MasterSheet!B:B, B1979, MasterSheet!D:D, C1979, MasterSheet!H:H, D1979)</f>
        <v>0</v>
      </c>
      <c r="I1979" s="26">
        <f t="shared" si="122"/>
        <v>0</v>
      </c>
      <c r="J1979" s="28">
        <f>SUMIFS(MasterSheet!L:L, MasterSheet!B:B, B1979, MasterSheet!D:D, C1979, MasterSheet!H:H, D1979)</f>
        <v>1</v>
      </c>
      <c r="K1979" s="28">
        <f t="shared" si="123"/>
        <v>18788</v>
      </c>
      <c r="L1979" s="21" t="str">
        <f>UPPER(VLOOKUP(D1979,MasterSheet!H:U,14,))</f>
        <v>BIOLEGEND</v>
      </c>
    </row>
    <row r="1980" spans="1:12" x14ac:dyDescent="0.25">
      <c r="A1980" s="21" t="str">
        <f t="shared" si="120"/>
        <v>BIOLEGEND</v>
      </c>
      <c r="B1980" s="21" t="str">
        <v>EED118009</v>
      </c>
      <c r="C1980" s="30">
        <v>45885</v>
      </c>
      <c r="D1980" s="21">
        <v>430904</v>
      </c>
      <c r="E1980" s="21">
        <f>_xlfn.XLOOKUP(D1980,MasterSheet!H:H,MasterSheet!F:F)</f>
        <v>18788</v>
      </c>
      <c r="F1980" s="22">
        <f>SUMIFS(MasterSheet!J:J, MasterSheet!B:B, B1980, MasterSheet!D:D, C1980, MasterSheet!H:H, D1980)</f>
        <v>1</v>
      </c>
      <c r="G1980" s="22">
        <f t="shared" si="121"/>
        <v>18788</v>
      </c>
      <c r="H1980" s="26">
        <f>SUMIFS(MasterSheet!K:K, MasterSheet!B:B, B1980, MasterSheet!D:D, C1980, MasterSheet!H:H, D1980)</f>
        <v>0</v>
      </c>
      <c r="I1980" s="26">
        <f t="shared" si="122"/>
        <v>0</v>
      </c>
      <c r="J1980" s="28">
        <f>SUMIFS(MasterSheet!L:L, MasterSheet!B:B, B1980, MasterSheet!D:D, C1980, MasterSheet!H:H, D1980)</f>
        <v>1</v>
      </c>
      <c r="K1980" s="28">
        <f t="shared" si="123"/>
        <v>18788</v>
      </c>
      <c r="L1980" s="21" t="str">
        <f>UPPER(VLOOKUP(D1980,MasterSheet!H:U,14,))</f>
        <v>BIOLEGEND</v>
      </c>
    </row>
    <row r="1981" spans="1:12" x14ac:dyDescent="0.25">
      <c r="A1981" s="21" t="str">
        <f t="shared" si="120"/>
        <v>DHARMACON</v>
      </c>
      <c r="B1981" s="21" t="str">
        <v>D080725IN3311766G</v>
      </c>
      <c r="C1981" s="30">
        <v>45885</v>
      </c>
      <c r="D1981" s="21" t="str">
        <v>L-180641-01-0005</v>
      </c>
      <c r="E1981" s="21">
        <f>_xlfn.XLOOKUP(D1981,MasterSheet!H:H,MasterSheet!F:F)</f>
        <v>32912</v>
      </c>
      <c r="F1981" s="22">
        <f>SUMIFS(MasterSheet!J:J, MasterSheet!B:B, B1981, MasterSheet!D:D, C1981, MasterSheet!H:H, D1981)</f>
        <v>1</v>
      </c>
      <c r="G1981" s="22">
        <f t="shared" si="121"/>
        <v>32912</v>
      </c>
      <c r="H1981" s="26">
        <f>SUMIFS(MasterSheet!K:K, MasterSheet!B:B, B1981, MasterSheet!D:D, C1981, MasterSheet!H:H, D1981)</f>
        <v>1</v>
      </c>
      <c r="I1981" s="26">
        <f t="shared" si="122"/>
        <v>32912</v>
      </c>
      <c r="J1981" s="28">
        <f>SUMIFS(MasterSheet!L:L, MasterSheet!B:B, B1981, MasterSheet!D:D, C1981, MasterSheet!H:H, D1981)</f>
        <v>0</v>
      </c>
      <c r="K1981" s="28">
        <f t="shared" si="123"/>
        <v>0</v>
      </c>
      <c r="L1981" s="21" t="str">
        <f>UPPER(VLOOKUP(D1981,MasterSheet!H:U,14,))</f>
        <v>DHARMACON</v>
      </c>
    </row>
    <row r="1982" spans="1:12" x14ac:dyDescent="0.25">
      <c r="A1982" s="21" t="str">
        <f t="shared" si="120"/>
        <v>DHARMACON</v>
      </c>
      <c r="B1982" s="21" t="str">
        <v>D080725IN3311766G</v>
      </c>
      <c r="C1982" s="30">
        <v>45885</v>
      </c>
      <c r="D1982" s="21" t="str">
        <v>M-015155-02-0010</v>
      </c>
      <c r="E1982" s="21">
        <f>_xlfn.XLOOKUP(D1982,MasterSheet!H:H,MasterSheet!F:F)</f>
        <v>38632</v>
      </c>
      <c r="F1982" s="22">
        <f>SUMIFS(MasterSheet!J:J, MasterSheet!B:B, B1982, MasterSheet!D:D, C1982, MasterSheet!H:H, D1982)</f>
        <v>1</v>
      </c>
      <c r="G1982" s="22">
        <f t="shared" si="121"/>
        <v>38632</v>
      </c>
      <c r="H1982" s="26">
        <f>SUMIFS(MasterSheet!K:K, MasterSheet!B:B, B1982, MasterSheet!D:D, C1982, MasterSheet!H:H, D1982)</f>
        <v>1</v>
      </c>
      <c r="I1982" s="26">
        <f t="shared" si="122"/>
        <v>38632</v>
      </c>
      <c r="J1982" s="28">
        <f>SUMIFS(MasterSheet!L:L, MasterSheet!B:B, B1982, MasterSheet!D:D, C1982, MasterSheet!H:H, D1982)</f>
        <v>0</v>
      </c>
      <c r="K1982" s="28">
        <f t="shared" si="123"/>
        <v>0</v>
      </c>
      <c r="L1982" s="21" t="str">
        <f>UPPER(VLOOKUP(D1982,MasterSheet!H:U,14,))</f>
        <v>DHARMACON</v>
      </c>
    </row>
    <row r="1983" spans="1:12" x14ac:dyDescent="0.25">
      <c r="A1983" s="21" t="str">
        <f t="shared" si="120"/>
        <v>DHARMACON</v>
      </c>
      <c r="B1983" s="21" t="str">
        <v>D080725IN3311766G</v>
      </c>
      <c r="C1983" s="30">
        <v>45885</v>
      </c>
      <c r="D1983" s="21" t="str">
        <v>D-001810-10-05</v>
      </c>
      <c r="E1983" s="21">
        <f>_xlfn.XLOOKUP(D1983,MasterSheet!H:H,MasterSheet!F:F)</f>
        <v>16544</v>
      </c>
      <c r="F1983" s="22">
        <f>SUMIFS(MasterSheet!J:J, MasterSheet!B:B, B1983, MasterSheet!D:D, C1983, MasterSheet!H:H, D1983)</f>
        <v>1</v>
      </c>
      <c r="G1983" s="22">
        <f t="shared" si="121"/>
        <v>16544</v>
      </c>
      <c r="H1983" s="26">
        <f>SUMIFS(MasterSheet!K:K, MasterSheet!B:B, B1983, MasterSheet!D:D, C1983, MasterSheet!H:H, D1983)</f>
        <v>1</v>
      </c>
      <c r="I1983" s="26">
        <f t="shared" si="122"/>
        <v>16544</v>
      </c>
      <c r="J1983" s="28">
        <f>SUMIFS(MasterSheet!L:L, MasterSheet!B:B, B1983, MasterSheet!D:D, C1983, MasterSheet!H:H, D1983)</f>
        <v>0</v>
      </c>
      <c r="K1983" s="28">
        <f t="shared" si="123"/>
        <v>0</v>
      </c>
      <c r="L1983" s="21" t="str">
        <f>UPPER(VLOOKUP(D1983,MasterSheet!H:U,14,))</f>
        <v>DHARMACON</v>
      </c>
    </row>
    <row r="1984" spans="1:12" x14ac:dyDescent="0.25">
      <c r="A1984" s="21" t="str">
        <f t="shared" si="120"/>
        <v>DHARMACON</v>
      </c>
      <c r="B1984" s="21" t="str">
        <v>D080725IN3311766G</v>
      </c>
      <c r="C1984" s="30">
        <v>45885</v>
      </c>
      <c r="D1984" s="21" t="str">
        <v>L-012200-00-0005</v>
      </c>
      <c r="E1984" s="21">
        <f>_xlfn.XLOOKUP(D1984,MasterSheet!H:H,MasterSheet!F:F)</f>
        <v>32912</v>
      </c>
      <c r="F1984" s="22">
        <f>SUMIFS(MasterSheet!J:J, MasterSheet!B:B, B1984, MasterSheet!D:D, C1984, MasterSheet!H:H, D1984)</f>
        <v>1</v>
      </c>
      <c r="G1984" s="22">
        <f t="shared" si="121"/>
        <v>32912</v>
      </c>
      <c r="H1984" s="26">
        <f>SUMIFS(MasterSheet!K:K, MasterSheet!B:B, B1984, MasterSheet!D:D, C1984, MasterSheet!H:H, D1984)</f>
        <v>1</v>
      </c>
      <c r="I1984" s="26">
        <f t="shared" si="122"/>
        <v>32912</v>
      </c>
      <c r="J1984" s="28">
        <f>SUMIFS(MasterSheet!L:L, MasterSheet!B:B, B1984, MasterSheet!D:D, C1984, MasterSheet!H:H, D1984)</f>
        <v>0</v>
      </c>
      <c r="K1984" s="28">
        <f t="shared" si="123"/>
        <v>0</v>
      </c>
      <c r="L1984" s="21" t="str">
        <f>UPPER(VLOOKUP(D1984,MasterSheet!H:U,14,))</f>
        <v>DHARMACON</v>
      </c>
    </row>
    <row r="1985" spans="1:12" x14ac:dyDescent="0.25">
      <c r="A1985" s="21" t="str">
        <f t="shared" si="120"/>
        <v>DHARMACON</v>
      </c>
      <c r="B1985" s="21" t="str">
        <v>D080725IN3311766G</v>
      </c>
      <c r="C1985" s="30">
        <v>45885</v>
      </c>
      <c r="D1985" s="21" t="str">
        <v>T-2001-02</v>
      </c>
      <c r="E1985" s="21">
        <f>_xlfn.XLOOKUP(D1985,MasterSheet!H:H,MasterSheet!F:F)</f>
        <v>20820.8</v>
      </c>
      <c r="F1985" s="22">
        <f>SUMIFS(MasterSheet!J:J, MasterSheet!B:B, B1985, MasterSheet!D:D, C1985, MasterSheet!H:H, D1985)</f>
        <v>2</v>
      </c>
      <c r="G1985" s="22">
        <f t="shared" si="121"/>
        <v>41641.599999999999</v>
      </c>
      <c r="H1985" s="26">
        <f>SUMIFS(MasterSheet!K:K, MasterSheet!B:B, B1985, MasterSheet!D:D, C1985, MasterSheet!H:H, D1985)</f>
        <v>2</v>
      </c>
      <c r="I1985" s="26">
        <f t="shared" si="122"/>
        <v>41641.599999999999</v>
      </c>
      <c r="J1985" s="28">
        <f>SUMIFS(MasterSheet!L:L, MasterSheet!B:B, B1985, MasterSheet!D:D, C1985, MasterSheet!H:H, D1985)</f>
        <v>0</v>
      </c>
      <c r="K1985" s="28">
        <f t="shared" si="123"/>
        <v>0</v>
      </c>
      <c r="L1985" s="21" t="str">
        <f>UPPER(VLOOKUP(D1985,MasterSheet!H:U,14,))</f>
        <v>DHARMACON</v>
      </c>
    </row>
    <row r="1986" spans="1:12" x14ac:dyDescent="0.25">
      <c r="A1986" s="21" t="str">
        <f t="shared" ref="A1986:A2049" si="124">L1986</f>
        <v>DHARMACON</v>
      </c>
      <c r="B1986" s="21" t="str">
        <v>D080725IN3311766G</v>
      </c>
      <c r="C1986" s="30">
        <v>45885</v>
      </c>
      <c r="D1986" s="21" t="str">
        <v>T-2001-01</v>
      </c>
      <c r="E1986" s="21">
        <f>_xlfn.XLOOKUP(D1986,MasterSheet!H:H,MasterSheet!F:F)</f>
        <v>7128</v>
      </c>
      <c r="F1986" s="22">
        <f>SUMIFS(MasterSheet!J:J, MasterSheet!B:B, B1986, MasterSheet!D:D, C1986, MasterSheet!H:H, D1986)</f>
        <v>1</v>
      </c>
      <c r="G1986" s="22">
        <f t="shared" si="121"/>
        <v>7128</v>
      </c>
      <c r="H1986" s="26">
        <f>SUMIFS(MasterSheet!K:K, MasterSheet!B:B, B1986, MasterSheet!D:D, C1986, MasterSheet!H:H, D1986)</f>
        <v>1</v>
      </c>
      <c r="I1986" s="26">
        <f t="shared" si="122"/>
        <v>7128</v>
      </c>
      <c r="J1986" s="28">
        <f>SUMIFS(MasterSheet!L:L, MasterSheet!B:B, B1986, MasterSheet!D:D, C1986, MasterSheet!H:H, D1986)</f>
        <v>0</v>
      </c>
      <c r="K1986" s="28">
        <f t="shared" si="123"/>
        <v>0</v>
      </c>
      <c r="L1986" s="21" t="str">
        <f>UPPER(VLOOKUP(D1986,MasterSheet!H:U,14,))</f>
        <v>DHARMACON</v>
      </c>
    </row>
    <row r="1987" spans="1:12" x14ac:dyDescent="0.25">
      <c r="A1987" s="21" t="str">
        <f t="shared" si="124"/>
        <v>TARGETMOL</v>
      </c>
      <c r="B1987" s="21" t="str">
        <v>INV250813-006</v>
      </c>
      <c r="C1987" s="30">
        <v>45885</v>
      </c>
      <c r="D1987" s="21" t="str">
        <v>TN1305</v>
      </c>
      <c r="E1987" s="21">
        <f>_xlfn.XLOOKUP(D1987,MasterSheet!H:H,MasterSheet!F:F)</f>
        <v>2745.6</v>
      </c>
      <c r="F1987" s="22">
        <f>SUMIFS(MasterSheet!J:J, MasterSheet!B:B, B1987, MasterSheet!D:D, C1987, MasterSheet!H:H, D1987)</f>
        <v>1</v>
      </c>
      <c r="G1987" s="22">
        <f t="shared" ref="G1987:G2050" si="125">F1987*E1987</f>
        <v>2745.6</v>
      </c>
      <c r="H1987" s="26">
        <f>SUMIFS(MasterSheet!K:K, MasterSheet!B:B, B1987, MasterSheet!D:D, C1987, MasterSheet!H:H, D1987)</f>
        <v>1</v>
      </c>
      <c r="I1987" s="26">
        <f t="shared" ref="I1987:I2050" si="126">H1987*E1987</f>
        <v>2745.6</v>
      </c>
      <c r="J1987" s="28">
        <f>SUMIFS(MasterSheet!L:L, MasterSheet!B:B, B1987, MasterSheet!D:D, C1987, MasterSheet!H:H, D1987)</f>
        <v>0</v>
      </c>
      <c r="K1987" s="28">
        <f t="shared" ref="K1987:K2050" si="127">J1987*E1987</f>
        <v>0</v>
      </c>
      <c r="L1987" s="21" t="str">
        <f>UPPER(VLOOKUP(D1987,MasterSheet!H:U,14,))</f>
        <v>TARGETMOL</v>
      </c>
    </row>
    <row r="1988" spans="1:12" x14ac:dyDescent="0.25">
      <c r="A1988" s="21" t="str">
        <f t="shared" si="124"/>
        <v>TARGETMOL</v>
      </c>
      <c r="B1988" s="21" t="str">
        <v>INV250813-005</v>
      </c>
      <c r="C1988" s="30">
        <v>45885</v>
      </c>
      <c r="D1988" s="21" t="str">
        <v>EIM08-01623</v>
      </c>
      <c r="E1988" s="21">
        <f>_xlfn.XLOOKUP(D1988,MasterSheet!H:H,MasterSheet!F:F)</f>
        <v>33440</v>
      </c>
      <c r="F1988" s="22">
        <f>SUMIFS(MasterSheet!J:J, MasterSheet!B:B, B1988, MasterSheet!D:D, C1988, MasterSheet!H:H, D1988)</f>
        <v>1</v>
      </c>
      <c r="G1988" s="22">
        <f t="shared" si="125"/>
        <v>33440</v>
      </c>
      <c r="H1988" s="26">
        <f>SUMIFS(MasterSheet!K:K, MasterSheet!B:B, B1988, MasterSheet!D:D, C1988, MasterSheet!H:H, D1988)</f>
        <v>1</v>
      </c>
      <c r="I1988" s="26">
        <f t="shared" si="126"/>
        <v>33440</v>
      </c>
      <c r="J1988" s="28">
        <f>SUMIFS(MasterSheet!L:L, MasterSheet!B:B, B1988, MasterSheet!D:D, C1988, MasterSheet!H:H, D1988)</f>
        <v>0</v>
      </c>
      <c r="K1988" s="28">
        <f t="shared" si="127"/>
        <v>0</v>
      </c>
      <c r="L1988" s="21" t="str">
        <f>UPPER(VLOOKUP(D1988,MasterSheet!H:U,14,))</f>
        <v>TARGETMOL</v>
      </c>
    </row>
    <row r="1989" spans="1:12" x14ac:dyDescent="0.25">
      <c r="A1989" s="21" t="str">
        <f t="shared" si="124"/>
        <v>TARGETMOL</v>
      </c>
      <c r="B1989" s="21" t="str">
        <v>INV250813-004</v>
      </c>
      <c r="C1989" s="30">
        <v>45885</v>
      </c>
      <c r="D1989" s="21" t="str">
        <v>T1765</v>
      </c>
      <c r="E1989" s="21">
        <f>_xlfn.XLOOKUP(D1989,MasterSheet!H:H,MasterSheet!F:F)</f>
        <v>1003.2</v>
      </c>
      <c r="F1989" s="22">
        <f>SUMIFS(MasterSheet!J:J, MasterSheet!B:B, B1989, MasterSheet!D:D, C1989, MasterSheet!H:H, D1989)</f>
        <v>5</v>
      </c>
      <c r="G1989" s="22">
        <f t="shared" si="125"/>
        <v>5016</v>
      </c>
      <c r="H1989" s="26">
        <f>SUMIFS(MasterSheet!K:K, MasterSheet!B:B, B1989, MasterSheet!D:D, C1989, MasterSheet!H:H, D1989)</f>
        <v>5</v>
      </c>
      <c r="I1989" s="26">
        <f t="shared" si="126"/>
        <v>5016</v>
      </c>
      <c r="J1989" s="28">
        <f>SUMIFS(MasterSheet!L:L, MasterSheet!B:B, B1989, MasterSheet!D:D, C1989, MasterSheet!H:H, D1989)</f>
        <v>0</v>
      </c>
      <c r="K1989" s="28">
        <f t="shared" si="127"/>
        <v>0</v>
      </c>
      <c r="L1989" s="21" t="str">
        <f>UPPER(VLOOKUP(D1989,MasterSheet!H:U,14,))</f>
        <v>TARGETMOL</v>
      </c>
    </row>
    <row r="1990" spans="1:12" x14ac:dyDescent="0.25">
      <c r="A1990" s="21" t="str">
        <f t="shared" si="124"/>
        <v>TARGETMOL</v>
      </c>
      <c r="B1990" s="21" t="str">
        <v>INV250813-004</v>
      </c>
      <c r="C1990" s="30">
        <v>45885</v>
      </c>
      <c r="D1990" s="21" t="str">
        <v>T6500</v>
      </c>
      <c r="E1990" s="21">
        <f>_xlfn.XLOOKUP(D1990,MasterSheet!H:H,MasterSheet!F:F)</f>
        <v>3080</v>
      </c>
      <c r="F1990" s="22">
        <f>SUMIFS(MasterSheet!J:J, MasterSheet!B:B, B1990, MasterSheet!D:D, C1990, MasterSheet!H:H, D1990)</f>
        <v>1</v>
      </c>
      <c r="G1990" s="22">
        <f t="shared" si="125"/>
        <v>3080</v>
      </c>
      <c r="H1990" s="26">
        <f>SUMIFS(MasterSheet!K:K, MasterSheet!B:B, B1990, MasterSheet!D:D, C1990, MasterSheet!H:H, D1990)</f>
        <v>1</v>
      </c>
      <c r="I1990" s="26">
        <f t="shared" si="126"/>
        <v>3080</v>
      </c>
      <c r="J1990" s="28">
        <f>SUMIFS(MasterSheet!L:L, MasterSheet!B:B, B1990, MasterSheet!D:D, C1990, MasterSheet!H:H, D1990)</f>
        <v>0</v>
      </c>
      <c r="K1990" s="28">
        <f t="shared" si="127"/>
        <v>0</v>
      </c>
      <c r="L1990" s="21" t="str">
        <f>UPPER(VLOOKUP(D1990,MasterSheet!H:U,14,))</f>
        <v>TARGETMOL</v>
      </c>
    </row>
    <row r="1991" spans="1:12" x14ac:dyDescent="0.25">
      <c r="A1991" s="21" t="str">
        <f t="shared" si="124"/>
        <v>TARGETMOL</v>
      </c>
      <c r="B1991" s="21" t="str">
        <v>INV250813-003</v>
      </c>
      <c r="C1991" s="30">
        <v>45885</v>
      </c>
      <c r="D1991" s="21" t="str">
        <v>T6500</v>
      </c>
      <c r="E1991" s="21">
        <f>_xlfn.XLOOKUP(D1991,MasterSheet!H:H,MasterSheet!F:F)</f>
        <v>3080</v>
      </c>
      <c r="F1991" s="22">
        <f>SUMIFS(MasterSheet!J:J, MasterSheet!B:B, B1991, MasterSheet!D:D, C1991, MasterSheet!H:H, D1991)</f>
        <v>1</v>
      </c>
      <c r="G1991" s="22">
        <f t="shared" si="125"/>
        <v>3080</v>
      </c>
      <c r="H1991" s="26">
        <f>SUMIFS(MasterSheet!K:K, MasterSheet!B:B, B1991, MasterSheet!D:D, C1991, MasterSheet!H:H, D1991)</f>
        <v>1</v>
      </c>
      <c r="I1991" s="26">
        <f t="shared" si="126"/>
        <v>3080</v>
      </c>
      <c r="J1991" s="28">
        <f>SUMIFS(MasterSheet!L:L, MasterSheet!B:B, B1991, MasterSheet!D:D, C1991, MasterSheet!H:H, D1991)</f>
        <v>0</v>
      </c>
      <c r="K1991" s="28">
        <f t="shared" si="127"/>
        <v>0</v>
      </c>
      <c r="L1991" s="21" t="str">
        <f>UPPER(VLOOKUP(D1991,MasterSheet!H:U,14,))</f>
        <v>TARGETMOL</v>
      </c>
    </row>
    <row r="1992" spans="1:12" x14ac:dyDescent="0.25">
      <c r="A1992" s="21" t="str">
        <f t="shared" si="124"/>
        <v>BIOLEGEND</v>
      </c>
      <c r="B1992" s="21" t="str">
        <v>EED118087</v>
      </c>
      <c r="C1992" s="30">
        <v>45887</v>
      </c>
      <c r="D1992" s="21">
        <v>100744</v>
      </c>
      <c r="E1992" s="21">
        <f>_xlfn.XLOOKUP(D1992,MasterSheet!H:H,MasterSheet!F:F)</f>
        <v>18018</v>
      </c>
      <c r="F1992" s="22">
        <f>SUMIFS(MasterSheet!J:J, MasterSheet!B:B, B1992, MasterSheet!D:D, C1992, MasterSheet!H:H, D1992)</f>
        <v>1</v>
      </c>
      <c r="G1992" s="22">
        <f t="shared" si="125"/>
        <v>18018</v>
      </c>
      <c r="H1992" s="26">
        <f>SUMIFS(MasterSheet!K:K, MasterSheet!B:B, B1992, MasterSheet!D:D, C1992, MasterSheet!H:H, D1992)</f>
        <v>1</v>
      </c>
      <c r="I1992" s="26">
        <f t="shared" si="126"/>
        <v>18018</v>
      </c>
      <c r="J1992" s="28">
        <f>SUMIFS(MasterSheet!L:L, MasterSheet!B:B, B1992, MasterSheet!D:D, C1992, MasterSheet!H:H, D1992)</f>
        <v>0</v>
      </c>
      <c r="K1992" s="28">
        <f t="shared" si="127"/>
        <v>0</v>
      </c>
      <c r="L1992" s="21" t="str">
        <f>UPPER(VLOOKUP(D1992,MasterSheet!H:U,14,))</f>
        <v>BIOLEGEND</v>
      </c>
    </row>
    <row r="1993" spans="1:12" x14ac:dyDescent="0.25">
      <c r="A1993" s="21" t="str">
        <f t="shared" si="124"/>
        <v>BIOLEGEND</v>
      </c>
      <c r="B1993" s="21" t="str">
        <v>EED118087</v>
      </c>
      <c r="C1993" s="30">
        <v>45887</v>
      </c>
      <c r="D1993" s="21">
        <v>101245</v>
      </c>
      <c r="E1993" s="21">
        <f>_xlfn.XLOOKUP(D1993,MasterSheet!H:H,MasterSheet!F:F)</f>
        <v>21780</v>
      </c>
      <c r="F1993" s="22">
        <f>SUMIFS(MasterSheet!J:J, MasterSheet!B:B, B1993, MasterSheet!D:D, C1993, MasterSheet!H:H, D1993)</f>
        <v>1</v>
      </c>
      <c r="G1993" s="22">
        <f t="shared" si="125"/>
        <v>21780</v>
      </c>
      <c r="H1993" s="26">
        <f>SUMIFS(MasterSheet!K:K, MasterSheet!B:B, B1993, MasterSheet!D:D, C1993, MasterSheet!H:H, D1993)</f>
        <v>1</v>
      </c>
      <c r="I1993" s="26">
        <f t="shared" si="126"/>
        <v>21780</v>
      </c>
      <c r="J1993" s="28">
        <f>SUMIFS(MasterSheet!L:L, MasterSheet!B:B, B1993, MasterSheet!D:D, C1993, MasterSheet!H:H, D1993)</f>
        <v>0</v>
      </c>
      <c r="K1993" s="28">
        <f t="shared" si="127"/>
        <v>0</v>
      </c>
      <c r="L1993" s="21" t="str">
        <f>UPPER(VLOOKUP(D1993,MasterSheet!H:U,14,))</f>
        <v>BIOLEGEND</v>
      </c>
    </row>
    <row r="1994" spans="1:12" x14ac:dyDescent="0.25">
      <c r="A1994" s="21" t="str">
        <f t="shared" si="124"/>
        <v>BIOLEGEND</v>
      </c>
      <c r="B1994" s="21" t="str">
        <v>EED118087</v>
      </c>
      <c r="C1994" s="30">
        <v>45887</v>
      </c>
      <c r="D1994" s="21">
        <v>115526</v>
      </c>
      <c r="E1994" s="21">
        <f>_xlfn.XLOOKUP(D1994,MasterSheet!H:H,MasterSheet!F:F)</f>
        <v>4963.2</v>
      </c>
      <c r="F1994" s="22">
        <f>SUMIFS(MasterSheet!J:J, MasterSheet!B:B, B1994, MasterSheet!D:D, C1994, MasterSheet!H:H, D1994)</f>
        <v>1</v>
      </c>
      <c r="G1994" s="22">
        <f t="shared" si="125"/>
        <v>4963.2</v>
      </c>
      <c r="H1994" s="26">
        <f>SUMIFS(MasterSheet!K:K, MasterSheet!B:B, B1994, MasterSheet!D:D, C1994, MasterSheet!H:H, D1994)</f>
        <v>1</v>
      </c>
      <c r="I1994" s="26">
        <f t="shared" si="126"/>
        <v>4963.2</v>
      </c>
      <c r="J1994" s="28">
        <f>SUMIFS(MasterSheet!L:L, MasterSheet!B:B, B1994, MasterSheet!D:D, C1994, MasterSheet!H:H, D1994)</f>
        <v>0</v>
      </c>
      <c r="K1994" s="28">
        <f t="shared" si="127"/>
        <v>0</v>
      </c>
      <c r="L1994" s="21" t="str">
        <f>UPPER(VLOOKUP(D1994,MasterSheet!H:U,14,))</f>
        <v>BIOLEGEND</v>
      </c>
    </row>
    <row r="1995" spans="1:12" x14ac:dyDescent="0.25">
      <c r="A1995" s="21" t="str">
        <f t="shared" si="124"/>
        <v>BIOLEGEND</v>
      </c>
      <c r="B1995" s="21" t="str">
        <v>EED118087</v>
      </c>
      <c r="C1995" s="30">
        <v>45887</v>
      </c>
      <c r="D1995" s="21">
        <v>116231</v>
      </c>
      <c r="E1995" s="21">
        <f>_xlfn.XLOOKUP(D1995,MasterSheet!H:H,MasterSheet!F:F)</f>
        <v>8131.2000000000007</v>
      </c>
      <c r="F1995" s="22">
        <f>SUMIFS(MasterSheet!J:J, MasterSheet!B:B, B1995, MasterSheet!D:D, C1995, MasterSheet!H:H, D1995)</f>
        <v>1</v>
      </c>
      <c r="G1995" s="22">
        <f t="shared" si="125"/>
        <v>8131.2000000000007</v>
      </c>
      <c r="H1995" s="26">
        <f>SUMIFS(MasterSheet!K:K, MasterSheet!B:B, B1995, MasterSheet!D:D, C1995, MasterSheet!H:H, D1995)</f>
        <v>1</v>
      </c>
      <c r="I1995" s="26">
        <f t="shared" si="126"/>
        <v>8131.2000000000007</v>
      </c>
      <c r="J1995" s="28">
        <f>SUMIFS(MasterSheet!L:L, MasterSheet!B:B, B1995, MasterSheet!D:D, C1995, MasterSheet!H:H, D1995)</f>
        <v>0</v>
      </c>
      <c r="K1995" s="28">
        <f t="shared" si="127"/>
        <v>0</v>
      </c>
      <c r="L1995" s="21" t="str">
        <f>UPPER(VLOOKUP(D1995,MasterSheet!H:U,14,))</f>
        <v>BIOLEGEND</v>
      </c>
    </row>
    <row r="1996" spans="1:12" x14ac:dyDescent="0.25">
      <c r="A1996" s="21" t="str">
        <f t="shared" si="124"/>
        <v>BIOLEGEND</v>
      </c>
      <c r="B1996" s="21" t="str">
        <v>EED118087</v>
      </c>
      <c r="C1996" s="30">
        <v>45887</v>
      </c>
      <c r="D1996" s="21">
        <v>119310</v>
      </c>
      <c r="E1996" s="21">
        <f>_xlfn.XLOOKUP(D1996,MasterSheet!H:H,MasterSheet!F:F)</f>
        <v>19342.400000000001</v>
      </c>
      <c r="F1996" s="22">
        <f>SUMIFS(MasterSheet!J:J, MasterSheet!B:B, B1996, MasterSheet!D:D, C1996, MasterSheet!H:H, D1996)</f>
        <v>1</v>
      </c>
      <c r="G1996" s="22">
        <f t="shared" si="125"/>
        <v>19342.400000000001</v>
      </c>
      <c r="H1996" s="26">
        <f>SUMIFS(MasterSheet!K:K, MasterSheet!B:B, B1996, MasterSheet!D:D, C1996, MasterSheet!H:H, D1996)</f>
        <v>1</v>
      </c>
      <c r="I1996" s="26">
        <f t="shared" si="126"/>
        <v>19342.400000000001</v>
      </c>
      <c r="J1996" s="28">
        <f>SUMIFS(MasterSheet!L:L, MasterSheet!B:B, B1996, MasterSheet!D:D, C1996, MasterSheet!H:H, D1996)</f>
        <v>0</v>
      </c>
      <c r="K1996" s="28">
        <f t="shared" si="127"/>
        <v>0</v>
      </c>
      <c r="L1996" s="21" t="str">
        <f>UPPER(VLOOKUP(D1996,MasterSheet!H:U,14,))</f>
        <v>BIOLEGEND</v>
      </c>
    </row>
    <row r="1997" spans="1:12" x14ac:dyDescent="0.25">
      <c r="A1997" s="21" t="str">
        <f t="shared" si="124"/>
        <v>BIOLEGEND</v>
      </c>
      <c r="B1997" s="21" t="str">
        <v>EED118087</v>
      </c>
      <c r="C1997" s="30">
        <v>45887</v>
      </c>
      <c r="D1997" s="21">
        <v>120411</v>
      </c>
      <c r="E1997" s="21">
        <f>_xlfn.XLOOKUP(D1997,MasterSheet!H:H,MasterSheet!F:F)</f>
        <v>6221.6</v>
      </c>
      <c r="F1997" s="22">
        <f>SUMIFS(MasterSheet!J:J, MasterSheet!B:B, B1997, MasterSheet!D:D, C1997, MasterSheet!H:H, D1997)</f>
        <v>1</v>
      </c>
      <c r="G1997" s="22">
        <f t="shared" si="125"/>
        <v>6221.6</v>
      </c>
      <c r="H1997" s="26">
        <f>SUMIFS(MasterSheet!K:K, MasterSheet!B:B, B1997, MasterSheet!D:D, C1997, MasterSheet!H:H, D1997)</f>
        <v>1</v>
      </c>
      <c r="I1997" s="26">
        <f t="shared" si="126"/>
        <v>6221.6</v>
      </c>
      <c r="J1997" s="28">
        <f>SUMIFS(MasterSheet!L:L, MasterSheet!B:B, B1997, MasterSheet!D:D, C1997, MasterSheet!H:H, D1997)</f>
        <v>0</v>
      </c>
      <c r="K1997" s="28">
        <f t="shared" si="127"/>
        <v>0</v>
      </c>
      <c r="L1997" s="21" t="str">
        <f>UPPER(VLOOKUP(D1997,MasterSheet!H:U,14,))</f>
        <v>BIOLEGEND</v>
      </c>
    </row>
    <row r="1998" spans="1:12" x14ac:dyDescent="0.25">
      <c r="A1998" s="21" t="str">
        <f t="shared" si="124"/>
        <v>BIOLEGEND</v>
      </c>
      <c r="B1998" s="21" t="str">
        <v>EED118087</v>
      </c>
      <c r="C1998" s="30">
        <v>45887</v>
      </c>
      <c r="D1998" s="21">
        <v>121119</v>
      </c>
      <c r="E1998" s="21">
        <f>_xlfn.XLOOKUP(D1998,MasterSheet!H:H,MasterSheet!F:F)</f>
        <v>7946.4</v>
      </c>
      <c r="F1998" s="22">
        <f>SUMIFS(MasterSheet!J:J, MasterSheet!B:B, B1998, MasterSheet!D:D, C1998, MasterSheet!H:H, D1998)</f>
        <v>1</v>
      </c>
      <c r="G1998" s="22">
        <f t="shared" si="125"/>
        <v>7946.4</v>
      </c>
      <c r="H1998" s="26">
        <f>SUMIFS(MasterSheet!K:K, MasterSheet!B:B, B1998, MasterSheet!D:D, C1998, MasterSheet!H:H, D1998)</f>
        <v>1</v>
      </c>
      <c r="I1998" s="26">
        <f t="shared" si="126"/>
        <v>7946.4</v>
      </c>
      <c r="J1998" s="28">
        <f>SUMIFS(MasterSheet!L:L, MasterSheet!B:B, B1998, MasterSheet!D:D, C1998, MasterSheet!H:H, D1998)</f>
        <v>0</v>
      </c>
      <c r="K1998" s="28">
        <f t="shared" si="127"/>
        <v>0</v>
      </c>
      <c r="L1998" s="21" t="str">
        <f>UPPER(VLOOKUP(D1998,MasterSheet!H:U,14,))</f>
        <v>BIOLEGEND</v>
      </c>
    </row>
    <row r="1999" spans="1:12" x14ac:dyDescent="0.25">
      <c r="A1999" s="21" t="str">
        <f t="shared" si="124"/>
        <v>BIOLEGEND</v>
      </c>
      <c r="B1999" s="21" t="str">
        <v>EED118087</v>
      </c>
      <c r="C1999" s="30">
        <v>45887</v>
      </c>
      <c r="D1999" s="21">
        <v>127039</v>
      </c>
      <c r="E1999" s="21">
        <f>_xlfn.XLOOKUP(D1999,MasterSheet!H:H,MasterSheet!F:F)</f>
        <v>21978</v>
      </c>
      <c r="F1999" s="22">
        <f>SUMIFS(MasterSheet!J:J, MasterSheet!B:B, B1999, MasterSheet!D:D, C1999, MasterSheet!H:H, D1999)</f>
        <v>1</v>
      </c>
      <c r="G1999" s="22">
        <f t="shared" si="125"/>
        <v>21978</v>
      </c>
      <c r="H1999" s="26">
        <f>SUMIFS(MasterSheet!K:K, MasterSheet!B:B, B1999, MasterSheet!D:D, C1999, MasterSheet!H:H, D1999)</f>
        <v>1</v>
      </c>
      <c r="I1999" s="26">
        <f t="shared" si="126"/>
        <v>21978</v>
      </c>
      <c r="J1999" s="28">
        <f>SUMIFS(MasterSheet!L:L, MasterSheet!B:B, B1999, MasterSheet!D:D, C1999, MasterSheet!H:H, D1999)</f>
        <v>0</v>
      </c>
      <c r="K1999" s="28">
        <f t="shared" si="127"/>
        <v>0</v>
      </c>
      <c r="L1999" s="21" t="str">
        <f>UPPER(VLOOKUP(D1999,MasterSheet!H:U,14,))</f>
        <v>BIOLEGEND</v>
      </c>
    </row>
    <row r="2000" spans="1:12" x14ac:dyDescent="0.25">
      <c r="A2000" s="21" t="str">
        <f t="shared" si="124"/>
        <v>BIOLEGEND</v>
      </c>
      <c r="B2000" s="21" t="str">
        <v>EED118087</v>
      </c>
      <c r="C2000" s="30">
        <v>45887</v>
      </c>
      <c r="D2000" s="21">
        <v>128023</v>
      </c>
      <c r="E2000" s="21">
        <f>_xlfn.XLOOKUP(D2000,MasterSheet!H:H,MasterSheet!F:F)</f>
        <v>7638.4</v>
      </c>
      <c r="F2000" s="22">
        <f>SUMIFS(MasterSheet!J:J, MasterSheet!B:B, B2000, MasterSheet!D:D, C2000, MasterSheet!H:H, D2000)</f>
        <v>1</v>
      </c>
      <c r="G2000" s="22">
        <f t="shared" si="125"/>
        <v>7638.4</v>
      </c>
      <c r="H2000" s="26">
        <f>SUMIFS(MasterSheet!K:K, MasterSheet!B:B, B2000, MasterSheet!D:D, C2000, MasterSheet!H:H, D2000)</f>
        <v>1</v>
      </c>
      <c r="I2000" s="26">
        <f t="shared" si="126"/>
        <v>7638.4</v>
      </c>
      <c r="J2000" s="28">
        <f>SUMIFS(MasterSheet!L:L, MasterSheet!B:B, B2000, MasterSheet!D:D, C2000, MasterSheet!H:H, D2000)</f>
        <v>0</v>
      </c>
      <c r="K2000" s="28">
        <f t="shared" si="127"/>
        <v>0</v>
      </c>
      <c r="L2000" s="21" t="str">
        <f>UPPER(VLOOKUP(D2000,MasterSheet!H:U,14,))</f>
        <v>BIOLEGEND</v>
      </c>
    </row>
    <row r="2001" spans="1:12" x14ac:dyDescent="0.25">
      <c r="A2001" s="21" t="str">
        <f t="shared" si="124"/>
        <v>BIOLEGEND</v>
      </c>
      <c r="B2001" s="21" t="str">
        <v>EED118087</v>
      </c>
      <c r="C2001" s="30">
        <v>45887</v>
      </c>
      <c r="D2001" s="21">
        <v>135908</v>
      </c>
      <c r="E2001" s="21">
        <f>_xlfn.XLOOKUP(D2001,MasterSheet!H:H,MasterSheet!F:F)</f>
        <v>16447.2</v>
      </c>
      <c r="F2001" s="22">
        <f>SUMIFS(MasterSheet!J:J, MasterSheet!B:B, B2001, MasterSheet!D:D, C2001, MasterSheet!H:H, D2001)</f>
        <v>1</v>
      </c>
      <c r="G2001" s="22">
        <f t="shared" si="125"/>
        <v>16447.2</v>
      </c>
      <c r="H2001" s="26">
        <f>SUMIFS(MasterSheet!K:K, MasterSheet!B:B, B2001, MasterSheet!D:D, C2001, MasterSheet!H:H, D2001)</f>
        <v>1</v>
      </c>
      <c r="I2001" s="26">
        <f t="shared" si="126"/>
        <v>16447.2</v>
      </c>
      <c r="J2001" s="28">
        <f>SUMIFS(MasterSheet!L:L, MasterSheet!B:B, B2001, MasterSheet!D:D, C2001, MasterSheet!H:H, D2001)</f>
        <v>0</v>
      </c>
      <c r="K2001" s="28">
        <f t="shared" si="127"/>
        <v>0</v>
      </c>
      <c r="L2001" s="21" t="str">
        <f>UPPER(VLOOKUP(D2001,MasterSheet!H:U,14,))</f>
        <v>BIOLEGEND</v>
      </c>
    </row>
    <row r="2002" spans="1:12" x14ac:dyDescent="0.25">
      <c r="A2002" s="21" t="str">
        <f t="shared" si="124"/>
        <v>BIOLEGEND</v>
      </c>
      <c r="B2002" s="21" t="str">
        <v>EED118087</v>
      </c>
      <c r="C2002" s="30">
        <v>45887</v>
      </c>
      <c r="D2002" s="21">
        <v>157604</v>
      </c>
      <c r="E2002" s="21">
        <f>_xlfn.XLOOKUP(D2002,MasterSheet!H:H,MasterSheet!F:F)</f>
        <v>10903.2</v>
      </c>
      <c r="F2002" s="22">
        <f>SUMIFS(MasterSheet!J:J, MasterSheet!B:B, B2002, MasterSheet!D:D, C2002, MasterSheet!H:H, D2002)</f>
        <v>1</v>
      </c>
      <c r="G2002" s="22">
        <f t="shared" si="125"/>
        <v>10903.2</v>
      </c>
      <c r="H2002" s="26">
        <f>SUMIFS(MasterSheet!K:K, MasterSheet!B:B, B2002, MasterSheet!D:D, C2002, MasterSheet!H:H, D2002)</f>
        <v>1</v>
      </c>
      <c r="I2002" s="26">
        <f t="shared" si="126"/>
        <v>10903.2</v>
      </c>
      <c r="J2002" s="28">
        <f>SUMIFS(MasterSheet!L:L, MasterSheet!B:B, B2002, MasterSheet!D:D, C2002, MasterSheet!H:H, D2002)</f>
        <v>0</v>
      </c>
      <c r="K2002" s="28">
        <f t="shared" si="127"/>
        <v>0</v>
      </c>
      <c r="L2002" s="21" t="str">
        <f>UPPER(VLOOKUP(D2002,MasterSheet!H:U,14,))</f>
        <v>BIOLEGEND</v>
      </c>
    </row>
    <row r="2003" spans="1:12" x14ac:dyDescent="0.25">
      <c r="A2003" s="21" t="str">
        <f t="shared" si="124"/>
        <v>BIOLEGEND</v>
      </c>
      <c r="B2003" s="21" t="str">
        <v>EED118087</v>
      </c>
      <c r="C2003" s="30">
        <v>45887</v>
      </c>
      <c r="D2003" s="21">
        <v>160204</v>
      </c>
      <c r="E2003" s="21">
        <f>_xlfn.XLOOKUP(D2003,MasterSheet!H:H,MasterSheet!F:F)</f>
        <v>14229.599999999999</v>
      </c>
      <c r="F2003" s="22">
        <f>SUMIFS(MasterSheet!J:J, MasterSheet!B:B, B2003, MasterSheet!D:D, C2003, MasterSheet!H:H, D2003)</f>
        <v>1</v>
      </c>
      <c r="G2003" s="22">
        <f t="shared" si="125"/>
        <v>14229.599999999999</v>
      </c>
      <c r="H2003" s="26">
        <f>SUMIFS(MasterSheet!K:K, MasterSheet!B:B, B2003, MasterSheet!D:D, C2003, MasterSheet!H:H, D2003)</f>
        <v>1</v>
      </c>
      <c r="I2003" s="26">
        <f t="shared" si="126"/>
        <v>14229.599999999999</v>
      </c>
      <c r="J2003" s="28">
        <f>SUMIFS(MasterSheet!L:L, MasterSheet!B:B, B2003, MasterSheet!D:D, C2003, MasterSheet!H:H, D2003)</f>
        <v>0</v>
      </c>
      <c r="K2003" s="28">
        <f t="shared" si="127"/>
        <v>0</v>
      </c>
      <c r="L2003" s="21" t="str">
        <f>UPPER(VLOOKUP(D2003,MasterSheet!H:U,14,))</f>
        <v>BIOLEGEND</v>
      </c>
    </row>
    <row r="2004" spans="1:12" x14ac:dyDescent="0.25">
      <c r="A2004" s="21" t="str">
        <f t="shared" si="124"/>
        <v>BIOLEGEND</v>
      </c>
      <c r="B2004" s="21" t="str">
        <v>EED118087</v>
      </c>
      <c r="C2004" s="30">
        <v>45887</v>
      </c>
      <c r="D2004" s="21">
        <v>160908</v>
      </c>
      <c r="E2004" s="21">
        <f>_xlfn.XLOOKUP(D2004,MasterSheet!H:H,MasterSheet!F:F)</f>
        <v>9424.7999999999993</v>
      </c>
      <c r="F2004" s="22">
        <f>SUMIFS(MasterSheet!J:J, MasterSheet!B:B, B2004, MasterSheet!D:D, C2004, MasterSheet!H:H, D2004)</f>
        <v>1</v>
      </c>
      <c r="G2004" s="22">
        <f t="shared" si="125"/>
        <v>9424.7999999999993</v>
      </c>
      <c r="H2004" s="26">
        <f>SUMIFS(MasterSheet!K:K, MasterSheet!B:B, B2004, MasterSheet!D:D, C2004, MasterSheet!H:H, D2004)</f>
        <v>1</v>
      </c>
      <c r="I2004" s="26">
        <f t="shared" si="126"/>
        <v>9424.7999999999993</v>
      </c>
      <c r="J2004" s="28">
        <f>SUMIFS(MasterSheet!L:L, MasterSheet!B:B, B2004, MasterSheet!D:D, C2004, MasterSheet!H:H, D2004)</f>
        <v>0</v>
      </c>
      <c r="K2004" s="28">
        <f t="shared" si="127"/>
        <v>0</v>
      </c>
      <c r="L2004" s="21" t="str">
        <f>UPPER(VLOOKUP(D2004,MasterSheet!H:U,14,))</f>
        <v>BIOLEGEND</v>
      </c>
    </row>
    <row r="2005" spans="1:12" x14ac:dyDescent="0.25">
      <c r="A2005" s="21" t="str">
        <f t="shared" si="124"/>
        <v>BIOLEGEND</v>
      </c>
      <c r="B2005" s="21" t="str">
        <v>EED118087</v>
      </c>
      <c r="C2005" s="30">
        <v>45887</v>
      </c>
      <c r="D2005" s="21">
        <v>300402</v>
      </c>
      <c r="E2005" s="21">
        <f>_xlfn.XLOOKUP(D2005,MasterSheet!H:H,MasterSheet!F:F)</f>
        <v>2710.4</v>
      </c>
      <c r="F2005" s="22">
        <f>SUMIFS(MasterSheet!J:J, MasterSheet!B:B, B2005, MasterSheet!D:D, C2005, MasterSheet!H:H, D2005)</f>
        <v>2</v>
      </c>
      <c r="G2005" s="22">
        <f t="shared" si="125"/>
        <v>5420.8</v>
      </c>
      <c r="H2005" s="26">
        <f>SUMIFS(MasterSheet!K:K, MasterSheet!B:B, B2005, MasterSheet!D:D, C2005, MasterSheet!H:H, D2005)</f>
        <v>2</v>
      </c>
      <c r="I2005" s="26">
        <f t="shared" si="126"/>
        <v>5420.8</v>
      </c>
      <c r="J2005" s="28">
        <f>SUMIFS(MasterSheet!L:L, MasterSheet!B:B, B2005, MasterSheet!D:D, C2005, MasterSheet!H:H, D2005)</f>
        <v>0</v>
      </c>
      <c r="K2005" s="28">
        <f t="shared" si="127"/>
        <v>0</v>
      </c>
      <c r="L2005" s="21" t="str">
        <f>UPPER(VLOOKUP(D2005,MasterSheet!H:U,14,))</f>
        <v>BIOLEGEND</v>
      </c>
    </row>
    <row r="2006" spans="1:12" x14ac:dyDescent="0.25">
      <c r="A2006" s="21" t="str">
        <f t="shared" si="124"/>
        <v>BIOLEGEND</v>
      </c>
      <c r="B2006" s="21" t="str">
        <v>EED118087</v>
      </c>
      <c r="C2006" s="30">
        <v>45887</v>
      </c>
      <c r="D2006" s="21">
        <v>331553</v>
      </c>
      <c r="E2006" s="21">
        <f>_xlfn.XLOOKUP(D2006,MasterSheet!H:H,MasterSheet!F:F)</f>
        <v>11272.8</v>
      </c>
      <c r="F2006" s="22">
        <f>SUMIFS(MasterSheet!J:J, MasterSheet!B:B, B2006, MasterSheet!D:D, C2006, MasterSheet!H:H, D2006)</f>
        <v>1</v>
      </c>
      <c r="G2006" s="22">
        <f t="shared" si="125"/>
        <v>11272.8</v>
      </c>
      <c r="H2006" s="26">
        <f>SUMIFS(MasterSheet!K:K, MasterSheet!B:B, B2006, MasterSheet!D:D, C2006, MasterSheet!H:H, D2006)</f>
        <v>1</v>
      </c>
      <c r="I2006" s="26">
        <f t="shared" si="126"/>
        <v>11272.8</v>
      </c>
      <c r="J2006" s="28">
        <f>SUMIFS(MasterSheet!L:L, MasterSheet!B:B, B2006, MasterSheet!D:D, C2006, MasterSheet!H:H, D2006)</f>
        <v>0</v>
      </c>
      <c r="K2006" s="28">
        <f t="shared" si="127"/>
        <v>0</v>
      </c>
      <c r="L2006" s="21" t="str">
        <f>UPPER(VLOOKUP(D2006,MasterSheet!H:U,14,))</f>
        <v>BIOLEGEND</v>
      </c>
    </row>
    <row r="2007" spans="1:12" x14ac:dyDescent="0.25">
      <c r="A2007" s="21" t="str">
        <f t="shared" si="124"/>
        <v>BIOLEGEND</v>
      </c>
      <c r="B2007" s="21" t="str">
        <v>EED118087</v>
      </c>
      <c r="C2007" s="30">
        <v>45887</v>
      </c>
      <c r="D2007" s="21">
        <v>352317</v>
      </c>
      <c r="E2007" s="21">
        <f>_xlfn.XLOOKUP(D2007,MasterSheet!H:H,MasterSheet!F:F)</f>
        <v>11272.8</v>
      </c>
      <c r="F2007" s="22">
        <f>SUMIFS(MasterSheet!J:J, MasterSheet!B:B, B2007, MasterSheet!D:D, C2007, MasterSheet!H:H, D2007)</f>
        <v>1</v>
      </c>
      <c r="G2007" s="22">
        <f t="shared" si="125"/>
        <v>11272.8</v>
      </c>
      <c r="H2007" s="26">
        <f>SUMIFS(MasterSheet!K:K, MasterSheet!B:B, B2007, MasterSheet!D:D, C2007, MasterSheet!H:H, D2007)</f>
        <v>1</v>
      </c>
      <c r="I2007" s="26">
        <f t="shared" si="126"/>
        <v>11272.8</v>
      </c>
      <c r="J2007" s="28">
        <f>SUMIFS(MasterSheet!L:L, MasterSheet!B:B, B2007, MasterSheet!D:D, C2007, MasterSheet!H:H, D2007)</f>
        <v>0</v>
      </c>
      <c r="K2007" s="28">
        <f t="shared" si="127"/>
        <v>0</v>
      </c>
      <c r="L2007" s="21" t="str">
        <f>UPPER(VLOOKUP(D2007,MasterSheet!H:U,14,))</f>
        <v>BIOLEGEND</v>
      </c>
    </row>
    <row r="2008" spans="1:12" x14ac:dyDescent="0.25">
      <c r="A2008" s="21" t="str">
        <f t="shared" si="124"/>
        <v>BIOLEGEND</v>
      </c>
      <c r="B2008" s="21" t="str">
        <v>EED118087</v>
      </c>
      <c r="C2008" s="30">
        <v>45887</v>
      </c>
      <c r="D2008" s="21">
        <v>353719</v>
      </c>
      <c r="E2008" s="21">
        <f>_xlfn.XLOOKUP(D2008,MasterSheet!H:H,MasterSheet!F:F)</f>
        <v>9094.7999999999993</v>
      </c>
      <c r="F2008" s="22">
        <f>SUMIFS(MasterSheet!J:J, MasterSheet!B:B, B2008, MasterSheet!D:D, C2008, MasterSheet!H:H, D2008)</f>
        <v>1</v>
      </c>
      <c r="G2008" s="22">
        <f t="shared" si="125"/>
        <v>9094.7999999999993</v>
      </c>
      <c r="H2008" s="26">
        <f>SUMIFS(MasterSheet!K:K, MasterSheet!B:B, B2008, MasterSheet!D:D, C2008, MasterSheet!H:H, D2008)</f>
        <v>1</v>
      </c>
      <c r="I2008" s="26">
        <f t="shared" si="126"/>
        <v>9094.7999999999993</v>
      </c>
      <c r="J2008" s="28">
        <f>SUMIFS(MasterSheet!L:L, MasterSheet!B:B, B2008, MasterSheet!D:D, C2008, MasterSheet!H:H, D2008)</f>
        <v>0</v>
      </c>
      <c r="K2008" s="28">
        <f t="shared" si="127"/>
        <v>0</v>
      </c>
      <c r="L2008" s="21" t="str">
        <f>UPPER(VLOOKUP(D2008,MasterSheet!H:U,14,))</f>
        <v>BIOLEGEND</v>
      </c>
    </row>
    <row r="2009" spans="1:12" x14ac:dyDescent="0.25">
      <c r="A2009" s="21" t="str">
        <f t="shared" si="124"/>
        <v>BIOLEGEND</v>
      </c>
      <c r="B2009" s="21" t="str">
        <v>EED118087</v>
      </c>
      <c r="C2009" s="30">
        <v>45887</v>
      </c>
      <c r="D2009" s="21">
        <v>359413</v>
      </c>
      <c r="E2009" s="21">
        <f>_xlfn.XLOOKUP(D2009,MasterSheet!H:H,MasterSheet!F:F)</f>
        <v>12012</v>
      </c>
      <c r="F2009" s="22">
        <f>SUMIFS(MasterSheet!J:J, MasterSheet!B:B, B2009, MasterSheet!D:D, C2009, MasterSheet!H:H, D2009)</f>
        <v>1</v>
      </c>
      <c r="G2009" s="22">
        <f t="shared" si="125"/>
        <v>12012</v>
      </c>
      <c r="H2009" s="26">
        <f>SUMIFS(MasterSheet!K:K, MasterSheet!B:B, B2009, MasterSheet!D:D, C2009, MasterSheet!H:H, D2009)</f>
        <v>1</v>
      </c>
      <c r="I2009" s="26">
        <f t="shared" si="126"/>
        <v>12012</v>
      </c>
      <c r="J2009" s="28">
        <f>SUMIFS(MasterSheet!L:L, MasterSheet!B:B, B2009, MasterSheet!D:D, C2009, MasterSheet!H:H, D2009)</f>
        <v>0</v>
      </c>
      <c r="K2009" s="28">
        <f t="shared" si="127"/>
        <v>0</v>
      </c>
      <c r="L2009" s="21" t="str">
        <f>UPPER(VLOOKUP(D2009,MasterSheet!H:U,14,))</f>
        <v>BIOLEGEND</v>
      </c>
    </row>
    <row r="2010" spans="1:12" x14ac:dyDescent="0.25">
      <c r="A2010" s="21" t="str">
        <f t="shared" si="124"/>
        <v>BIOLEGEND</v>
      </c>
      <c r="B2010" s="21" t="str">
        <v>EED118087</v>
      </c>
      <c r="C2010" s="30">
        <v>45887</v>
      </c>
      <c r="D2010" s="21">
        <v>407122</v>
      </c>
      <c r="E2010" s="21">
        <f>_xlfn.XLOOKUP(D2010,MasterSheet!H:H,MasterSheet!F:F)</f>
        <v>11950.400000000001</v>
      </c>
      <c r="F2010" s="22">
        <f>SUMIFS(MasterSheet!J:J, MasterSheet!B:B, B2010, MasterSheet!D:D, C2010, MasterSheet!H:H, D2010)</f>
        <v>1</v>
      </c>
      <c r="G2010" s="22">
        <f t="shared" si="125"/>
        <v>11950.400000000001</v>
      </c>
      <c r="H2010" s="26">
        <f>SUMIFS(MasterSheet!K:K, MasterSheet!B:B, B2010, MasterSheet!D:D, C2010, MasterSheet!H:H, D2010)</f>
        <v>1</v>
      </c>
      <c r="I2010" s="26">
        <f t="shared" si="126"/>
        <v>11950.400000000001</v>
      </c>
      <c r="J2010" s="28">
        <f>SUMIFS(MasterSheet!L:L, MasterSheet!B:B, B2010, MasterSheet!D:D, C2010, MasterSheet!H:H, D2010)</f>
        <v>0</v>
      </c>
      <c r="K2010" s="28">
        <f t="shared" si="127"/>
        <v>0</v>
      </c>
      <c r="L2010" s="21" t="str">
        <f>UPPER(VLOOKUP(D2010,MasterSheet!H:U,14,))</f>
        <v>BIOLEGEND</v>
      </c>
    </row>
    <row r="2011" spans="1:12" x14ac:dyDescent="0.25">
      <c r="A2011" s="21" t="str">
        <f t="shared" si="124"/>
        <v>BIOLEGEND</v>
      </c>
      <c r="B2011" s="21" t="str">
        <v>EED118087</v>
      </c>
      <c r="C2011" s="30">
        <v>45887</v>
      </c>
      <c r="D2011" s="21">
        <v>424902</v>
      </c>
      <c r="E2011" s="21">
        <f>_xlfn.XLOOKUP(D2011,MasterSheet!H:H,MasterSheet!F:F)</f>
        <v>17028</v>
      </c>
      <c r="F2011" s="22">
        <f>SUMIFS(MasterSheet!J:J, MasterSheet!B:B, B2011, MasterSheet!D:D, C2011, MasterSheet!H:H, D2011)</f>
        <v>1</v>
      </c>
      <c r="G2011" s="22">
        <f t="shared" si="125"/>
        <v>17028</v>
      </c>
      <c r="H2011" s="26">
        <f>SUMIFS(MasterSheet!K:K, MasterSheet!B:B, B2011, MasterSheet!D:D, C2011, MasterSheet!H:H, D2011)</f>
        <v>1</v>
      </c>
      <c r="I2011" s="26">
        <f t="shared" si="126"/>
        <v>17028</v>
      </c>
      <c r="J2011" s="28">
        <f>SUMIFS(MasterSheet!L:L, MasterSheet!B:B, B2011, MasterSheet!D:D, C2011, MasterSheet!H:H, D2011)</f>
        <v>0</v>
      </c>
      <c r="K2011" s="28">
        <f t="shared" si="127"/>
        <v>0</v>
      </c>
      <c r="L2011" s="21" t="str">
        <f>UPPER(VLOOKUP(D2011,MasterSheet!H:U,14,))</f>
        <v>BIOLEGEND</v>
      </c>
    </row>
    <row r="2012" spans="1:12" x14ac:dyDescent="0.25">
      <c r="A2012" s="21" t="str">
        <f t="shared" si="124"/>
        <v>BIOLEGEND</v>
      </c>
      <c r="B2012" s="21" t="str">
        <v>EED118087</v>
      </c>
      <c r="C2012" s="30">
        <v>45887</v>
      </c>
      <c r="D2012" s="21">
        <v>430904</v>
      </c>
      <c r="E2012" s="21">
        <f>_xlfn.XLOOKUP(D2012,MasterSheet!H:H,MasterSheet!F:F)</f>
        <v>18788</v>
      </c>
      <c r="F2012" s="22">
        <f>SUMIFS(MasterSheet!J:J, MasterSheet!B:B, B2012, MasterSheet!D:D, C2012, MasterSheet!H:H, D2012)</f>
        <v>1</v>
      </c>
      <c r="G2012" s="22">
        <f t="shared" si="125"/>
        <v>18788</v>
      </c>
      <c r="H2012" s="26">
        <f>SUMIFS(MasterSheet!K:K, MasterSheet!B:B, B2012, MasterSheet!D:D, C2012, MasterSheet!H:H, D2012)</f>
        <v>1</v>
      </c>
      <c r="I2012" s="26">
        <f t="shared" si="126"/>
        <v>18788</v>
      </c>
      <c r="J2012" s="28">
        <f>SUMIFS(MasterSheet!L:L, MasterSheet!B:B, B2012, MasterSheet!D:D, C2012, MasterSheet!H:H, D2012)</f>
        <v>0</v>
      </c>
      <c r="K2012" s="28">
        <f t="shared" si="127"/>
        <v>0</v>
      </c>
      <c r="L2012" s="21" t="str">
        <f>UPPER(VLOOKUP(D2012,MasterSheet!H:U,14,))</f>
        <v>BIOLEGEND</v>
      </c>
    </row>
    <row r="2013" spans="1:12" x14ac:dyDescent="0.25">
      <c r="A2013" s="21" t="str">
        <f t="shared" si="124"/>
        <v>BIOLEGEND</v>
      </c>
      <c r="B2013" s="21" t="str">
        <v>EED118087</v>
      </c>
      <c r="C2013" s="30">
        <v>45887</v>
      </c>
      <c r="D2013" s="21">
        <v>431304</v>
      </c>
      <c r="E2013" s="21">
        <f>_xlfn.XLOOKUP(D2013,MasterSheet!H:H,MasterSheet!F:F)</f>
        <v>0</v>
      </c>
      <c r="F2013" s="22">
        <f>SUMIFS(MasterSheet!J:J, MasterSheet!B:B, B2013, MasterSheet!D:D, C2013, MasterSheet!H:H, D2013)</f>
        <v>1</v>
      </c>
      <c r="G2013" s="22">
        <f t="shared" si="125"/>
        <v>0</v>
      </c>
      <c r="H2013" s="26">
        <f>SUMIFS(MasterSheet!K:K, MasterSheet!B:B, B2013, MasterSheet!D:D, C2013, MasterSheet!H:H, D2013)</f>
        <v>1</v>
      </c>
      <c r="I2013" s="26">
        <f t="shared" si="126"/>
        <v>0</v>
      </c>
      <c r="J2013" s="28">
        <f>SUMIFS(MasterSheet!L:L, MasterSheet!B:B, B2013, MasterSheet!D:D, C2013, MasterSheet!H:H, D2013)</f>
        <v>0</v>
      </c>
      <c r="K2013" s="28">
        <f t="shared" si="127"/>
        <v>0</v>
      </c>
      <c r="L2013" s="21" t="str">
        <f>UPPER(VLOOKUP(D2013,MasterSheet!H:U,14,))</f>
        <v>BIOLEGEND</v>
      </c>
    </row>
    <row r="2014" spans="1:12" x14ac:dyDescent="0.25">
      <c r="A2014" s="21" t="str">
        <f t="shared" si="124"/>
        <v>BOSTER</v>
      </c>
      <c r="B2014" s="21">
        <v>65875</v>
      </c>
      <c r="C2014" s="30">
        <v>45887</v>
      </c>
      <c r="D2014" s="21" t="str">
        <v>AR1065</v>
      </c>
      <c r="E2014" s="21">
        <f>_xlfn.XLOOKUP(D2014,MasterSheet!H:H,MasterSheet!F:F)</f>
        <v>1540</v>
      </c>
      <c r="F2014" s="22">
        <f>SUMIFS(MasterSheet!J:J, MasterSheet!B:B, B2014, MasterSheet!D:D, C2014, MasterSheet!H:H, D2014)</f>
        <v>4</v>
      </c>
      <c r="G2014" s="22">
        <f t="shared" si="125"/>
        <v>6160</v>
      </c>
      <c r="H2014" s="26">
        <f>SUMIFS(MasterSheet!K:K, MasterSheet!B:B, B2014, MasterSheet!D:D, C2014, MasterSheet!H:H, D2014)</f>
        <v>4</v>
      </c>
      <c r="I2014" s="26">
        <f t="shared" si="126"/>
        <v>6160</v>
      </c>
      <c r="J2014" s="28">
        <f>SUMIFS(MasterSheet!L:L, MasterSheet!B:B, B2014, MasterSheet!D:D, C2014, MasterSheet!H:H, D2014)</f>
        <v>0</v>
      </c>
      <c r="K2014" s="28">
        <f t="shared" si="127"/>
        <v>0</v>
      </c>
      <c r="L2014" s="21" t="str">
        <f>UPPER(VLOOKUP(D2014,MasterSheet!H:U,14,))</f>
        <v>BOSTER</v>
      </c>
    </row>
    <row r="2015" spans="1:12" x14ac:dyDescent="0.25">
      <c r="A2015" s="21" t="str">
        <f t="shared" si="124"/>
        <v>MP BIO</v>
      </c>
      <c r="B2015" s="21" t="str">
        <v>MP/LS/25-26/1034</v>
      </c>
      <c r="C2015" s="30">
        <v>45887</v>
      </c>
      <c r="D2015" s="21">
        <v>850494</v>
      </c>
      <c r="E2015" s="21">
        <f>_xlfn.XLOOKUP(D2015,MasterSheet!H:H,MasterSheet!F:F)</f>
        <v>2800</v>
      </c>
      <c r="F2015" s="22">
        <f>SUMIFS(MasterSheet!J:J, MasterSheet!B:B, B2015, MasterSheet!D:D, C2015, MasterSheet!H:H, D2015)</f>
        <v>2</v>
      </c>
      <c r="G2015" s="22">
        <f t="shared" si="125"/>
        <v>5600</v>
      </c>
      <c r="H2015" s="26">
        <f>SUMIFS(MasterSheet!K:K, MasterSheet!B:B, B2015, MasterSheet!D:D, C2015, MasterSheet!H:H, D2015)</f>
        <v>1</v>
      </c>
      <c r="I2015" s="26">
        <f t="shared" si="126"/>
        <v>2800</v>
      </c>
      <c r="J2015" s="28">
        <f>SUMIFS(MasterSheet!L:L, MasterSheet!B:B, B2015, MasterSheet!D:D, C2015, MasterSheet!H:H, D2015)</f>
        <v>1</v>
      </c>
      <c r="K2015" s="28">
        <f t="shared" si="127"/>
        <v>2800</v>
      </c>
      <c r="L2015" s="21" t="str">
        <f>UPPER(VLOOKUP(D2015,MasterSheet!H:U,14,))</f>
        <v>MP BIO</v>
      </c>
    </row>
    <row r="2016" spans="1:12" x14ac:dyDescent="0.25">
      <c r="A2016" s="21" t="str">
        <f t="shared" si="124"/>
        <v>MP BIO</v>
      </c>
      <c r="B2016" s="21" t="str">
        <v>MP/LS/25-26/1034</v>
      </c>
      <c r="C2016" s="30">
        <v>45887</v>
      </c>
      <c r="D2016" s="21">
        <v>16006980</v>
      </c>
      <c r="E2016" s="21">
        <f>_xlfn.XLOOKUP(D2016,MasterSheet!H:H,MasterSheet!F:F)</f>
        <v>16767</v>
      </c>
      <c r="F2016" s="22">
        <f>SUMIFS(MasterSheet!J:J, MasterSheet!B:B, B2016, MasterSheet!D:D, C2016, MasterSheet!H:H, D2016)</f>
        <v>1</v>
      </c>
      <c r="G2016" s="22">
        <f t="shared" si="125"/>
        <v>16767</v>
      </c>
      <c r="H2016" s="26">
        <f>SUMIFS(MasterSheet!K:K, MasterSheet!B:B, B2016, MasterSheet!D:D, C2016, MasterSheet!H:H, D2016)</f>
        <v>1</v>
      </c>
      <c r="I2016" s="26">
        <f t="shared" si="126"/>
        <v>16767</v>
      </c>
      <c r="J2016" s="28">
        <f>SUMIFS(MasterSheet!L:L, MasterSheet!B:B, B2016, MasterSheet!D:D, C2016, MasterSheet!H:H, D2016)</f>
        <v>0</v>
      </c>
      <c r="K2016" s="28">
        <f t="shared" si="127"/>
        <v>0</v>
      </c>
      <c r="L2016" s="21" t="str">
        <f>UPPER(VLOOKUP(D2016,MasterSheet!H:U,14,))</f>
        <v>MP BIO</v>
      </c>
    </row>
    <row r="2017" spans="1:12" x14ac:dyDescent="0.25">
      <c r="A2017" s="21" t="str">
        <f t="shared" si="124"/>
        <v>US BIOLOGICAL</v>
      </c>
      <c r="B2017" s="21">
        <v>195103</v>
      </c>
      <c r="C2017" s="30">
        <v>45887</v>
      </c>
      <c r="D2017" s="21" t="str">
        <v>B1750-63</v>
      </c>
      <c r="E2017" s="21">
        <f>_xlfn.XLOOKUP(D2017,MasterSheet!H:H,MasterSheet!F:F)</f>
        <v>17952</v>
      </c>
      <c r="F2017" s="22">
        <f>SUMIFS(MasterSheet!J:J, MasterSheet!B:B, B2017, MasterSheet!D:D, C2017, MasterSheet!H:H, D2017)</f>
        <v>3</v>
      </c>
      <c r="G2017" s="22">
        <f t="shared" si="125"/>
        <v>53856</v>
      </c>
      <c r="H2017" s="26">
        <f>SUMIFS(MasterSheet!K:K, MasterSheet!B:B, B2017, MasterSheet!D:D, C2017, MasterSheet!H:H, D2017)</f>
        <v>3</v>
      </c>
      <c r="I2017" s="26">
        <f t="shared" si="126"/>
        <v>53856</v>
      </c>
      <c r="J2017" s="28">
        <f>SUMIFS(MasterSheet!L:L, MasterSheet!B:B, B2017, MasterSheet!D:D, C2017, MasterSheet!H:H, D2017)</f>
        <v>0</v>
      </c>
      <c r="K2017" s="28">
        <f t="shared" si="127"/>
        <v>0</v>
      </c>
      <c r="L2017" s="21" t="str">
        <f>UPPER(VLOOKUP(D2017,MasterSheet!H:U,14,))</f>
        <v>US BIOLOGICAL</v>
      </c>
    </row>
    <row r="2018" spans="1:12" x14ac:dyDescent="0.25">
      <c r="A2018" s="21" t="str">
        <f t="shared" si="124"/>
        <v>MABTECH</v>
      </c>
      <c r="B2018" s="21">
        <v>44645</v>
      </c>
      <c r="C2018" s="30">
        <v>45888</v>
      </c>
      <c r="D2018" s="21" t="str">
        <v>3617-1</v>
      </c>
      <c r="E2018" s="21">
        <f>_xlfn.XLOOKUP(D2018,MasterSheet!H:H,MasterSheet!F:F)</f>
        <v>12038.400000000001</v>
      </c>
      <c r="F2018" s="22">
        <f>SUMIFS(MasterSheet!J:J, MasterSheet!B:B, B2018, MasterSheet!D:D, C2018, MasterSheet!H:H, D2018)</f>
        <v>10</v>
      </c>
      <c r="G2018" s="22">
        <f t="shared" si="125"/>
        <v>120384.00000000001</v>
      </c>
      <c r="H2018" s="26">
        <f>SUMIFS(MasterSheet!K:K, MasterSheet!B:B, B2018, MasterSheet!D:D, C2018, MasterSheet!H:H, D2018)</f>
        <v>10</v>
      </c>
      <c r="I2018" s="26">
        <f t="shared" si="126"/>
        <v>120384.00000000001</v>
      </c>
      <c r="J2018" s="28">
        <f>SUMIFS(MasterSheet!L:L, MasterSheet!B:B, B2018, MasterSheet!D:D, C2018, MasterSheet!H:H, D2018)</f>
        <v>0</v>
      </c>
      <c r="K2018" s="28">
        <f t="shared" si="127"/>
        <v>0</v>
      </c>
      <c r="L2018" s="21" t="str">
        <f>UPPER(VLOOKUP(D2018,MasterSheet!H:U,14,))</f>
        <v>MABTECH</v>
      </c>
    </row>
    <row r="2019" spans="1:12" x14ac:dyDescent="0.25">
      <c r="A2019" s="21" t="str">
        <f t="shared" si="124"/>
        <v>MABTECH</v>
      </c>
      <c r="B2019" s="21">
        <v>44645</v>
      </c>
      <c r="C2019" s="30">
        <v>45888</v>
      </c>
      <c r="D2019" s="21" t="str">
        <v>FSP-0108-10</v>
      </c>
      <c r="E2019" s="21">
        <f>_xlfn.XLOOKUP(D2019,MasterSheet!H:H,MasterSheet!F:F)</f>
        <v>231607.2</v>
      </c>
      <c r="F2019" s="22">
        <f>SUMIFS(MasterSheet!J:J, MasterSheet!B:B, B2019, MasterSheet!D:D, C2019, MasterSheet!H:H, D2019)</f>
        <v>6</v>
      </c>
      <c r="G2019" s="22">
        <f t="shared" si="125"/>
        <v>1389643.2000000002</v>
      </c>
      <c r="H2019" s="26">
        <f>SUMIFS(MasterSheet!K:K, MasterSheet!B:B, B2019, MasterSheet!D:D, C2019, MasterSheet!H:H, D2019)</f>
        <v>6</v>
      </c>
      <c r="I2019" s="26">
        <f t="shared" si="126"/>
        <v>1389643.2000000002</v>
      </c>
      <c r="J2019" s="28">
        <f>SUMIFS(MasterSheet!L:L, MasterSheet!B:B, B2019, MasterSheet!D:D, C2019, MasterSheet!H:H, D2019)</f>
        <v>0</v>
      </c>
      <c r="K2019" s="28">
        <f t="shared" si="127"/>
        <v>0</v>
      </c>
      <c r="L2019" s="21" t="str">
        <f>UPPER(VLOOKUP(D2019,MasterSheet!H:U,14,))</f>
        <v>MABTECH</v>
      </c>
    </row>
    <row r="2020" spans="1:12" x14ac:dyDescent="0.25">
      <c r="A2020" s="21" t="str">
        <f t="shared" si="124"/>
        <v>MABTECH</v>
      </c>
      <c r="B2020" s="21">
        <v>44645</v>
      </c>
      <c r="C2020" s="30">
        <v>45888</v>
      </c>
      <c r="D2020" s="21" t="str">
        <v>3321-4AST-2</v>
      </c>
      <c r="E2020" s="21">
        <f>_xlfn.XLOOKUP(D2020,MasterSheet!H:H,MasterSheet!F:F)</f>
        <v>39732</v>
      </c>
      <c r="F2020" s="22">
        <f>SUMIFS(MasterSheet!J:J, MasterSheet!B:B, B2020, MasterSheet!D:D, C2020, MasterSheet!H:H, D2020)</f>
        <v>1</v>
      </c>
      <c r="G2020" s="22">
        <f t="shared" si="125"/>
        <v>39732</v>
      </c>
      <c r="H2020" s="26">
        <f>SUMIFS(MasterSheet!K:K, MasterSheet!B:B, B2020, MasterSheet!D:D, C2020, MasterSheet!H:H, D2020)</f>
        <v>1</v>
      </c>
      <c r="I2020" s="26">
        <f t="shared" si="126"/>
        <v>39732</v>
      </c>
      <c r="J2020" s="28">
        <f>SUMIFS(MasterSheet!L:L, MasterSheet!B:B, B2020, MasterSheet!D:D, C2020, MasterSheet!H:H, D2020)</f>
        <v>0</v>
      </c>
      <c r="K2020" s="28">
        <f t="shared" si="127"/>
        <v>0</v>
      </c>
      <c r="L2020" s="21" t="str">
        <f>UPPER(VLOOKUP(D2020,MasterSheet!H:U,14,))</f>
        <v>MABTECH</v>
      </c>
    </row>
    <row r="2021" spans="1:12" x14ac:dyDescent="0.25">
      <c r="A2021" s="21" t="str">
        <f t="shared" si="124"/>
        <v>MABTECH</v>
      </c>
      <c r="B2021" s="21">
        <v>44645</v>
      </c>
      <c r="C2021" s="30">
        <v>45888</v>
      </c>
      <c r="D2021" s="21" t="str">
        <v>3695-1</v>
      </c>
      <c r="E2021" s="21">
        <f>_xlfn.XLOOKUP(D2021,MasterSheet!H:H,MasterSheet!F:F)</f>
        <v>31680</v>
      </c>
      <c r="F2021" s="22">
        <f>SUMIFS(MasterSheet!J:J, MasterSheet!B:B, B2021, MasterSheet!D:D, C2021, MasterSheet!H:H, D2021)</f>
        <v>1</v>
      </c>
      <c r="G2021" s="22">
        <f t="shared" si="125"/>
        <v>31680</v>
      </c>
      <c r="H2021" s="26">
        <f>SUMIFS(MasterSheet!K:K, MasterSheet!B:B, B2021, MasterSheet!D:D, C2021, MasterSheet!H:H, D2021)</f>
        <v>1</v>
      </c>
      <c r="I2021" s="26">
        <f t="shared" si="126"/>
        <v>31680</v>
      </c>
      <c r="J2021" s="28">
        <f>SUMIFS(MasterSheet!L:L, MasterSheet!B:B, B2021, MasterSheet!D:D, C2021, MasterSheet!H:H, D2021)</f>
        <v>0</v>
      </c>
      <c r="K2021" s="28">
        <f t="shared" si="127"/>
        <v>0</v>
      </c>
      <c r="L2021" s="21" t="str">
        <f>UPPER(VLOOKUP(D2021,MasterSheet!H:U,14,))</f>
        <v>MABTECH</v>
      </c>
    </row>
    <row r="2022" spans="1:12" x14ac:dyDescent="0.25">
      <c r="A2022" s="21" t="str">
        <f t="shared" si="124"/>
        <v>MABTECH</v>
      </c>
      <c r="B2022" s="21">
        <v>44645</v>
      </c>
      <c r="C2022" s="30">
        <v>45888</v>
      </c>
      <c r="D2022" s="21" t="str">
        <v>3698-1</v>
      </c>
      <c r="E2022" s="21">
        <f>_xlfn.XLOOKUP(D2022,MasterSheet!H:H,MasterSheet!F:F)</f>
        <v>26752</v>
      </c>
      <c r="F2022" s="22">
        <f>SUMIFS(MasterSheet!J:J, MasterSheet!B:B, B2022, MasterSheet!D:D, C2022, MasterSheet!H:H, D2022)</f>
        <v>1</v>
      </c>
      <c r="G2022" s="22">
        <f t="shared" si="125"/>
        <v>26752</v>
      </c>
      <c r="H2022" s="26">
        <f>SUMIFS(MasterSheet!K:K, MasterSheet!B:B, B2022, MasterSheet!D:D, C2022, MasterSheet!H:H, D2022)</f>
        <v>1</v>
      </c>
      <c r="I2022" s="26">
        <f t="shared" si="126"/>
        <v>26752</v>
      </c>
      <c r="J2022" s="28">
        <f>SUMIFS(MasterSheet!L:L, MasterSheet!B:B, B2022, MasterSheet!D:D, C2022, MasterSheet!H:H, D2022)</f>
        <v>0</v>
      </c>
      <c r="K2022" s="28">
        <f t="shared" si="127"/>
        <v>0</v>
      </c>
      <c r="L2022" s="21" t="str">
        <f>UPPER(VLOOKUP(D2022,MasterSheet!H:U,14,))</f>
        <v>MABTECH</v>
      </c>
    </row>
    <row r="2023" spans="1:12" x14ac:dyDescent="0.25">
      <c r="A2023" s="21" t="str">
        <f t="shared" si="124"/>
        <v>EDNA</v>
      </c>
      <c r="B2023" s="21" t="str">
        <v>2-74</v>
      </c>
      <c r="C2023" s="30">
        <v>45889</v>
      </c>
      <c r="D2023" s="21" t="str">
        <v>CSMMRT-100</v>
      </c>
      <c r="E2023" s="21">
        <f>_xlfn.XLOOKUP(D2023,MasterSheet!H:H,MasterSheet!F:F)</f>
        <v>7599.9</v>
      </c>
      <c r="F2023" s="22">
        <f>SUMIFS(MasterSheet!J:J, MasterSheet!B:B, B2023, MasterSheet!D:D, C2023, MasterSheet!H:H, D2023)</f>
        <v>3</v>
      </c>
      <c r="G2023" s="22">
        <f t="shared" si="125"/>
        <v>22799.699999999997</v>
      </c>
      <c r="H2023" s="26">
        <f>SUMIFS(MasterSheet!K:K, MasterSheet!B:B, B2023, MasterSheet!D:D, C2023, MasterSheet!H:H, D2023)</f>
        <v>3</v>
      </c>
      <c r="I2023" s="26">
        <f t="shared" si="126"/>
        <v>22799.699999999997</v>
      </c>
      <c r="J2023" s="28">
        <f>SUMIFS(MasterSheet!L:L, MasterSheet!B:B, B2023, MasterSheet!D:D, C2023, MasterSheet!H:H, D2023)</f>
        <v>0</v>
      </c>
      <c r="K2023" s="28">
        <f t="shared" si="127"/>
        <v>0</v>
      </c>
      <c r="L2023" s="21" t="str">
        <f>UPPER(VLOOKUP(D2023,MasterSheet!H:U,14,))</f>
        <v>EDNA</v>
      </c>
    </row>
    <row r="2024" spans="1:12" x14ac:dyDescent="0.25">
      <c r="A2024" s="21" t="str">
        <f t="shared" si="124"/>
        <v>EDNA</v>
      </c>
      <c r="B2024" s="21" t="str">
        <v>2-74</v>
      </c>
      <c r="C2024" s="30">
        <v>45889</v>
      </c>
      <c r="D2024" s="21" t="str">
        <v>TRI-200</v>
      </c>
      <c r="E2024" s="21">
        <f>_xlfn.XLOOKUP(D2024,MasterSheet!H:H,MasterSheet!F:F)</f>
        <v>6055</v>
      </c>
      <c r="F2024" s="22">
        <f>SUMIFS(MasterSheet!J:J, MasterSheet!B:B, B2024, MasterSheet!D:D, C2024, MasterSheet!H:H, D2024)</f>
        <v>1</v>
      </c>
      <c r="G2024" s="22">
        <f t="shared" si="125"/>
        <v>6055</v>
      </c>
      <c r="H2024" s="26">
        <f>SUMIFS(MasterSheet!K:K, MasterSheet!B:B, B2024, MasterSheet!D:D, C2024, MasterSheet!H:H, D2024)</f>
        <v>1</v>
      </c>
      <c r="I2024" s="26">
        <f t="shared" si="126"/>
        <v>6055</v>
      </c>
      <c r="J2024" s="28">
        <f>SUMIFS(MasterSheet!L:L, MasterSheet!B:B, B2024, MasterSheet!D:D, C2024, MasterSheet!H:H, D2024)</f>
        <v>0</v>
      </c>
      <c r="K2024" s="28">
        <f t="shared" si="127"/>
        <v>0</v>
      </c>
      <c r="L2024" s="21" t="str">
        <f>UPPER(VLOOKUP(D2024,MasterSheet!H:U,14,))</f>
        <v>EDNA</v>
      </c>
    </row>
    <row r="2025" spans="1:12" x14ac:dyDescent="0.25">
      <c r="A2025" s="21" t="str">
        <f t="shared" si="124"/>
        <v>BIOLEGEND</v>
      </c>
      <c r="B2025" s="21" t="str">
        <v>EED118206</v>
      </c>
      <c r="C2025" s="30">
        <v>45890</v>
      </c>
      <c r="D2025" s="21">
        <v>100220</v>
      </c>
      <c r="E2025" s="21">
        <f>_xlfn.XLOOKUP(D2025,MasterSheet!H:H,MasterSheet!F:F)</f>
        <v>15276.8</v>
      </c>
      <c r="F2025" s="22">
        <f>SUMIFS(MasterSheet!J:J, MasterSheet!B:B, B2025, MasterSheet!D:D, C2025, MasterSheet!H:H, D2025)</f>
        <v>2</v>
      </c>
      <c r="G2025" s="22">
        <f t="shared" si="125"/>
        <v>30553.599999999999</v>
      </c>
      <c r="H2025" s="26">
        <f>SUMIFS(MasterSheet!K:K, MasterSheet!B:B, B2025, MasterSheet!D:D, C2025, MasterSheet!H:H, D2025)</f>
        <v>2</v>
      </c>
      <c r="I2025" s="26">
        <f t="shared" si="126"/>
        <v>30553.599999999999</v>
      </c>
      <c r="J2025" s="28">
        <f>SUMIFS(MasterSheet!L:L, MasterSheet!B:B, B2025, MasterSheet!D:D, C2025, MasterSheet!H:H, D2025)</f>
        <v>0</v>
      </c>
      <c r="K2025" s="28">
        <f t="shared" si="127"/>
        <v>0</v>
      </c>
      <c r="L2025" s="21" t="str">
        <f>UPPER(VLOOKUP(D2025,MasterSheet!H:U,14,))</f>
        <v>BIOLEGEND</v>
      </c>
    </row>
    <row r="2026" spans="1:12" x14ac:dyDescent="0.25">
      <c r="A2026" s="21" t="str">
        <f t="shared" si="124"/>
        <v>BIOLEGEND</v>
      </c>
      <c r="B2026" s="21" t="str">
        <v>EED118206</v>
      </c>
      <c r="C2026" s="30">
        <v>45890</v>
      </c>
      <c r="D2026" s="21">
        <v>100328</v>
      </c>
      <c r="E2026" s="21">
        <f>_xlfn.XLOOKUP(D2026,MasterSheet!H:H,MasterSheet!F:F)</f>
        <v>14599.2</v>
      </c>
      <c r="F2026" s="22">
        <f>SUMIFS(MasterSheet!J:J, MasterSheet!B:B, B2026, MasterSheet!D:D, C2026, MasterSheet!H:H, D2026)</f>
        <v>5</v>
      </c>
      <c r="G2026" s="22">
        <f t="shared" si="125"/>
        <v>72996</v>
      </c>
      <c r="H2026" s="26">
        <f>SUMIFS(MasterSheet!K:K, MasterSheet!B:B, B2026, MasterSheet!D:D, C2026, MasterSheet!H:H, D2026)</f>
        <v>5</v>
      </c>
      <c r="I2026" s="26">
        <f t="shared" si="126"/>
        <v>72996</v>
      </c>
      <c r="J2026" s="28">
        <f>SUMIFS(MasterSheet!L:L, MasterSheet!B:B, B2026, MasterSheet!D:D, C2026, MasterSheet!H:H, D2026)</f>
        <v>0</v>
      </c>
      <c r="K2026" s="28">
        <f t="shared" si="127"/>
        <v>0</v>
      </c>
      <c r="L2026" s="21" t="str">
        <f>UPPER(VLOOKUP(D2026,MasterSheet!H:U,14,))</f>
        <v>BIOLEGEND</v>
      </c>
    </row>
    <row r="2027" spans="1:12" x14ac:dyDescent="0.25">
      <c r="A2027" s="21" t="str">
        <f t="shared" si="124"/>
        <v>BIOLEGEND</v>
      </c>
      <c r="B2027" s="21" t="str">
        <v>EED118206</v>
      </c>
      <c r="C2027" s="30">
        <v>45890</v>
      </c>
      <c r="D2027" s="21">
        <v>100528</v>
      </c>
      <c r="E2027" s="21">
        <f>_xlfn.XLOOKUP(D2027,MasterSheet!H:H,MasterSheet!F:F)</f>
        <v>12196.8</v>
      </c>
      <c r="F2027" s="22">
        <f>SUMIFS(MasterSheet!J:J, MasterSheet!B:B, B2027, MasterSheet!D:D, C2027, MasterSheet!H:H, D2027)</f>
        <v>5</v>
      </c>
      <c r="G2027" s="22">
        <f t="shared" si="125"/>
        <v>60984</v>
      </c>
      <c r="H2027" s="26">
        <f>SUMIFS(MasterSheet!K:K, MasterSheet!B:B, B2027, MasterSheet!D:D, C2027, MasterSheet!H:H, D2027)</f>
        <v>5</v>
      </c>
      <c r="I2027" s="26">
        <f t="shared" si="126"/>
        <v>60984</v>
      </c>
      <c r="J2027" s="28">
        <f>SUMIFS(MasterSheet!L:L, MasterSheet!B:B, B2027, MasterSheet!D:D, C2027, MasterSheet!H:H, D2027)</f>
        <v>0</v>
      </c>
      <c r="K2027" s="28">
        <f t="shared" si="127"/>
        <v>0</v>
      </c>
      <c r="L2027" s="21" t="str">
        <f>UPPER(VLOOKUP(D2027,MasterSheet!H:U,14,))</f>
        <v>BIOLEGEND</v>
      </c>
    </row>
    <row r="2028" spans="1:12" x14ac:dyDescent="0.25">
      <c r="A2028" s="21" t="str">
        <f t="shared" si="124"/>
        <v>BIOLEGEND</v>
      </c>
      <c r="B2028" s="21" t="str">
        <v>EED118206</v>
      </c>
      <c r="C2028" s="30">
        <v>45890</v>
      </c>
      <c r="D2028" s="21">
        <v>100706</v>
      </c>
      <c r="E2028" s="21">
        <f>_xlfn.XLOOKUP(D2028,MasterSheet!H:H,MasterSheet!F:F)</f>
        <v>6098.4</v>
      </c>
      <c r="F2028" s="22">
        <f>SUMIFS(MasterSheet!J:J, MasterSheet!B:B, B2028, MasterSheet!D:D, C2028, MasterSheet!H:H, D2028)</f>
        <v>1</v>
      </c>
      <c r="G2028" s="22">
        <f t="shared" si="125"/>
        <v>6098.4</v>
      </c>
      <c r="H2028" s="26">
        <f>SUMIFS(MasterSheet!K:K, MasterSheet!B:B, B2028, MasterSheet!D:D, C2028, MasterSheet!H:H, D2028)</f>
        <v>1</v>
      </c>
      <c r="I2028" s="26">
        <f t="shared" si="126"/>
        <v>6098.4</v>
      </c>
      <c r="J2028" s="28">
        <f>SUMIFS(MasterSheet!L:L, MasterSheet!B:B, B2028, MasterSheet!D:D, C2028, MasterSheet!H:H, D2028)</f>
        <v>0</v>
      </c>
      <c r="K2028" s="28">
        <f t="shared" si="127"/>
        <v>0</v>
      </c>
      <c r="L2028" s="21" t="str">
        <f>UPPER(VLOOKUP(D2028,MasterSheet!H:U,14,))</f>
        <v>BIOLEGEND</v>
      </c>
    </row>
    <row r="2029" spans="1:12" x14ac:dyDescent="0.25">
      <c r="A2029" s="21" t="str">
        <f t="shared" si="124"/>
        <v>BIOLEGEND</v>
      </c>
      <c r="B2029" s="21" t="str">
        <v>EED118206</v>
      </c>
      <c r="C2029" s="30">
        <v>45890</v>
      </c>
      <c r="D2029" s="21">
        <v>101320</v>
      </c>
      <c r="E2029" s="21">
        <f>_xlfn.XLOOKUP(D2029,MasterSheet!H:H,MasterSheet!F:F)</f>
        <v>14106.400000000001</v>
      </c>
      <c r="F2029" s="22">
        <f>SUMIFS(MasterSheet!J:J, MasterSheet!B:B, B2029, MasterSheet!D:D, C2029, MasterSheet!H:H, D2029)</f>
        <v>3</v>
      </c>
      <c r="G2029" s="22">
        <f t="shared" si="125"/>
        <v>42319.200000000004</v>
      </c>
      <c r="H2029" s="26">
        <f>SUMIFS(MasterSheet!K:K, MasterSheet!B:B, B2029, MasterSheet!D:D, C2029, MasterSheet!H:H, D2029)</f>
        <v>3</v>
      </c>
      <c r="I2029" s="26">
        <f t="shared" si="126"/>
        <v>42319.200000000004</v>
      </c>
      <c r="J2029" s="28">
        <f>SUMIFS(MasterSheet!L:L, MasterSheet!B:B, B2029, MasterSheet!D:D, C2029, MasterSheet!H:H, D2029)</f>
        <v>0</v>
      </c>
      <c r="K2029" s="28">
        <f t="shared" si="127"/>
        <v>0</v>
      </c>
      <c r="L2029" s="21" t="str">
        <f>UPPER(VLOOKUP(D2029,MasterSheet!H:U,14,))</f>
        <v>BIOLEGEND</v>
      </c>
    </row>
    <row r="2030" spans="1:12" x14ac:dyDescent="0.25">
      <c r="A2030" s="21" t="str">
        <f t="shared" si="124"/>
        <v>BIOLEGEND</v>
      </c>
      <c r="B2030" s="21" t="str">
        <v>EED118206</v>
      </c>
      <c r="C2030" s="30">
        <v>45890</v>
      </c>
      <c r="D2030" s="21">
        <v>102006</v>
      </c>
      <c r="E2030" s="21">
        <f>_xlfn.XLOOKUP(D2030,MasterSheet!H:H,MasterSheet!F:F)</f>
        <v>15584.8</v>
      </c>
      <c r="F2030" s="22">
        <f>SUMIFS(MasterSheet!J:J, MasterSheet!B:B, B2030, MasterSheet!D:D, C2030, MasterSheet!H:H, D2030)</f>
        <v>1</v>
      </c>
      <c r="G2030" s="22">
        <f t="shared" si="125"/>
        <v>15584.8</v>
      </c>
      <c r="H2030" s="26">
        <f>SUMIFS(MasterSheet!K:K, MasterSheet!B:B, B2030, MasterSheet!D:D, C2030, MasterSheet!H:H, D2030)</f>
        <v>1</v>
      </c>
      <c r="I2030" s="26">
        <f t="shared" si="126"/>
        <v>15584.8</v>
      </c>
      <c r="J2030" s="28">
        <f>SUMIFS(MasterSheet!L:L, MasterSheet!B:B, B2030, MasterSheet!D:D, C2030, MasterSheet!H:H, D2030)</f>
        <v>0</v>
      </c>
      <c r="K2030" s="28">
        <f t="shared" si="127"/>
        <v>0</v>
      </c>
      <c r="L2030" s="21" t="str">
        <f>UPPER(VLOOKUP(D2030,MasterSheet!H:U,14,))</f>
        <v>BIOLEGEND</v>
      </c>
    </row>
    <row r="2031" spans="1:12" x14ac:dyDescent="0.25">
      <c r="A2031" s="21" t="str">
        <f t="shared" si="124"/>
        <v>BIOLEGEND</v>
      </c>
      <c r="B2031" s="21" t="str">
        <v>EED118206</v>
      </c>
      <c r="C2031" s="30">
        <v>45890</v>
      </c>
      <c r="D2031" s="21">
        <v>103018</v>
      </c>
      <c r="E2031" s="21">
        <f>_xlfn.XLOOKUP(D2031,MasterSheet!H:H,MasterSheet!F:F)</f>
        <v>14106.400000000001</v>
      </c>
      <c r="F2031" s="22">
        <f>SUMIFS(MasterSheet!J:J, MasterSheet!B:B, B2031, MasterSheet!D:D, C2031, MasterSheet!H:H, D2031)</f>
        <v>4</v>
      </c>
      <c r="G2031" s="22">
        <f t="shared" si="125"/>
        <v>56425.600000000006</v>
      </c>
      <c r="H2031" s="26">
        <f>SUMIFS(MasterSheet!K:K, MasterSheet!B:B, B2031, MasterSheet!D:D, C2031, MasterSheet!H:H, D2031)</f>
        <v>4</v>
      </c>
      <c r="I2031" s="26">
        <f t="shared" si="126"/>
        <v>56425.600000000006</v>
      </c>
      <c r="J2031" s="28">
        <f>SUMIFS(MasterSheet!L:L, MasterSheet!B:B, B2031, MasterSheet!D:D, C2031, MasterSheet!H:H, D2031)</f>
        <v>0</v>
      </c>
      <c r="K2031" s="28">
        <f t="shared" si="127"/>
        <v>0</v>
      </c>
      <c r="L2031" s="21" t="str">
        <f>UPPER(VLOOKUP(D2031,MasterSheet!H:U,14,))</f>
        <v>BIOLEGEND</v>
      </c>
    </row>
    <row r="2032" spans="1:12" x14ac:dyDescent="0.25">
      <c r="A2032" s="21" t="str">
        <f t="shared" si="124"/>
        <v>BIOLEGEND</v>
      </c>
      <c r="B2032" s="21" t="str">
        <v>EED118206</v>
      </c>
      <c r="C2032" s="30">
        <v>45890</v>
      </c>
      <c r="D2032" s="21">
        <v>103108</v>
      </c>
      <c r="E2032" s="21">
        <f>_xlfn.XLOOKUP(D2032,MasterSheet!H:H,MasterSheet!F:F)</f>
        <v>6468</v>
      </c>
      <c r="F2032" s="22">
        <f>SUMIFS(MasterSheet!J:J, MasterSheet!B:B, B2032, MasterSheet!D:D, C2032, MasterSheet!H:H, D2032)</f>
        <v>2</v>
      </c>
      <c r="G2032" s="22">
        <f t="shared" si="125"/>
        <v>12936</v>
      </c>
      <c r="H2032" s="26">
        <f>SUMIFS(MasterSheet!K:K, MasterSheet!B:B, B2032, MasterSheet!D:D, C2032, MasterSheet!H:H, D2032)</f>
        <v>2</v>
      </c>
      <c r="I2032" s="26">
        <f t="shared" si="126"/>
        <v>12936</v>
      </c>
      <c r="J2032" s="28">
        <f>SUMIFS(MasterSheet!L:L, MasterSheet!B:B, B2032, MasterSheet!D:D, C2032, MasterSheet!H:H, D2032)</f>
        <v>0</v>
      </c>
      <c r="K2032" s="28">
        <f t="shared" si="127"/>
        <v>0</v>
      </c>
      <c r="L2032" s="21" t="str">
        <f>UPPER(VLOOKUP(D2032,MasterSheet!H:U,14,))</f>
        <v>BIOLEGEND</v>
      </c>
    </row>
    <row r="2033" spans="1:12" x14ac:dyDescent="0.25">
      <c r="A2033" s="21" t="str">
        <f t="shared" si="124"/>
        <v>BIOLEGEND</v>
      </c>
      <c r="B2033" s="21" t="str">
        <v>EED118206</v>
      </c>
      <c r="C2033" s="30">
        <v>45890</v>
      </c>
      <c r="D2033" s="21">
        <v>104420</v>
      </c>
      <c r="E2033" s="21">
        <f>_xlfn.XLOOKUP(D2033,MasterSheet!H:H,MasterSheet!F:F)</f>
        <v>12091.2</v>
      </c>
      <c r="F2033" s="22">
        <f>SUMIFS(MasterSheet!J:J, MasterSheet!B:B, B2033, MasterSheet!D:D, C2033, MasterSheet!H:H, D2033)</f>
        <v>4</v>
      </c>
      <c r="G2033" s="22">
        <f t="shared" si="125"/>
        <v>48364.800000000003</v>
      </c>
      <c r="H2033" s="26">
        <f>SUMIFS(MasterSheet!K:K, MasterSheet!B:B, B2033, MasterSheet!D:D, C2033, MasterSheet!H:H, D2033)</f>
        <v>4</v>
      </c>
      <c r="I2033" s="26">
        <f t="shared" si="126"/>
        <v>48364.800000000003</v>
      </c>
      <c r="J2033" s="28">
        <f>SUMIFS(MasterSheet!L:L, MasterSheet!B:B, B2033, MasterSheet!D:D, C2033, MasterSheet!H:H, D2033)</f>
        <v>0</v>
      </c>
      <c r="K2033" s="28">
        <f t="shared" si="127"/>
        <v>0</v>
      </c>
      <c r="L2033" s="21" t="str">
        <f>UPPER(VLOOKUP(D2033,MasterSheet!H:U,14,))</f>
        <v>BIOLEGEND</v>
      </c>
    </row>
    <row r="2034" spans="1:12" x14ac:dyDescent="0.25">
      <c r="A2034" s="21" t="str">
        <f t="shared" si="124"/>
        <v>BIOLEGEND</v>
      </c>
      <c r="B2034" s="21" t="str">
        <v>EED118206</v>
      </c>
      <c r="C2034" s="30">
        <v>45890</v>
      </c>
      <c r="D2034" s="21">
        <v>104526</v>
      </c>
      <c r="E2034" s="21">
        <f>_xlfn.XLOOKUP(D2034,MasterSheet!H:H,MasterSheet!F:F)</f>
        <v>15276.8</v>
      </c>
      <c r="F2034" s="22">
        <f>SUMIFS(MasterSheet!J:J, MasterSheet!B:B, B2034, MasterSheet!D:D, C2034, MasterSheet!H:H, D2034)</f>
        <v>1</v>
      </c>
      <c r="G2034" s="22">
        <f t="shared" si="125"/>
        <v>15276.8</v>
      </c>
      <c r="H2034" s="26">
        <f>SUMIFS(MasterSheet!K:K, MasterSheet!B:B, B2034, MasterSheet!D:D, C2034, MasterSheet!H:H, D2034)</f>
        <v>1</v>
      </c>
      <c r="I2034" s="26">
        <f t="shared" si="126"/>
        <v>15276.8</v>
      </c>
      <c r="J2034" s="28">
        <f>SUMIFS(MasterSheet!L:L, MasterSheet!B:B, B2034, MasterSheet!D:D, C2034, MasterSheet!H:H, D2034)</f>
        <v>0</v>
      </c>
      <c r="K2034" s="28">
        <f t="shared" si="127"/>
        <v>0</v>
      </c>
      <c r="L2034" s="21" t="str">
        <f>UPPER(VLOOKUP(D2034,MasterSheet!H:U,14,))</f>
        <v>BIOLEGEND</v>
      </c>
    </row>
    <row r="2035" spans="1:12" x14ac:dyDescent="0.25">
      <c r="A2035" s="21" t="str">
        <f t="shared" si="124"/>
        <v>BIOLEGEND</v>
      </c>
      <c r="B2035" s="21" t="str">
        <v>EED118206</v>
      </c>
      <c r="C2035" s="30">
        <v>45890</v>
      </c>
      <c r="D2035" s="21">
        <v>106106</v>
      </c>
      <c r="E2035" s="21">
        <f>_xlfn.XLOOKUP(D2035,MasterSheet!H:H,MasterSheet!F:F)</f>
        <v>19527.2</v>
      </c>
      <c r="F2035" s="22">
        <f>SUMIFS(MasterSheet!J:J, MasterSheet!B:B, B2035, MasterSheet!D:D, C2035, MasterSheet!H:H, D2035)</f>
        <v>1</v>
      </c>
      <c r="G2035" s="22">
        <f t="shared" si="125"/>
        <v>19527.2</v>
      </c>
      <c r="H2035" s="26">
        <f>SUMIFS(MasterSheet!K:K, MasterSheet!B:B, B2035, MasterSheet!D:D, C2035, MasterSheet!H:H, D2035)</f>
        <v>1</v>
      </c>
      <c r="I2035" s="26">
        <f t="shared" si="126"/>
        <v>19527.2</v>
      </c>
      <c r="J2035" s="28">
        <f>SUMIFS(MasterSheet!L:L, MasterSheet!B:B, B2035, MasterSheet!D:D, C2035, MasterSheet!H:H, D2035)</f>
        <v>0</v>
      </c>
      <c r="K2035" s="28">
        <f t="shared" si="127"/>
        <v>0</v>
      </c>
      <c r="L2035" s="21" t="str">
        <f>UPPER(VLOOKUP(D2035,MasterSheet!H:U,14,))</f>
        <v>BIOLEGEND</v>
      </c>
    </row>
    <row r="2036" spans="1:12" x14ac:dyDescent="0.25">
      <c r="A2036" s="21" t="str">
        <f t="shared" si="124"/>
        <v>BIOLEGEND</v>
      </c>
      <c r="B2036" s="21" t="str">
        <v>EED118206</v>
      </c>
      <c r="C2036" s="30">
        <v>45890</v>
      </c>
      <c r="D2036" s="21">
        <v>113710</v>
      </c>
      <c r="E2036" s="21">
        <f>_xlfn.XLOOKUP(D2036,MasterSheet!H:H,MasterSheet!F:F)</f>
        <v>4928</v>
      </c>
      <c r="F2036" s="22">
        <f>SUMIFS(MasterSheet!J:J, MasterSheet!B:B, B2036, MasterSheet!D:D, C2036, MasterSheet!H:H, D2036)</f>
        <v>1</v>
      </c>
      <c r="G2036" s="22">
        <f t="shared" si="125"/>
        <v>4928</v>
      </c>
      <c r="H2036" s="26">
        <f>SUMIFS(MasterSheet!K:K, MasterSheet!B:B, B2036, MasterSheet!D:D, C2036, MasterSheet!H:H, D2036)</f>
        <v>1</v>
      </c>
      <c r="I2036" s="26">
        <f t="shared" si="126"/>
        <v>4928</v>
      </c>
      <c r="J2036" s="28">
        <f>SUMIFS(MasterSheet!L:L, MasterSheet!B:B, B2036, MasterSheet!D:D, C2036, MasterSheet!H:H, D2036)</f>
        <v>0</v>
      </c>
      <c r="K2036" s="28">
        <f t="shared" si="127"/>
        <v>0</v>
      </c>
      <c r="L2036" s="21" t="str">
        <f>UPPER(VLOOKUP(D2036,MasterSheet!H:U,14,))</f>
        <v>BIOLEGEND</v>
      </c>
    </row>
    <row r="2037" spans="1:12" x14ac:dyDescent="0.25">
      <c r="A2037" s="21" t="str">
        <f t="shared" si="124"/>
        <v>BIOLEGEND</v>
      </c>
      <c r="B2037" s="21" t="str">
        <v>EED118206</v>
      </c>
      <c r="C2037" s="30">
        <v>45890</v>
      </c>
      <c r="D2037" s="21">
        <v>113817</v>
      </c>
      <c r="E2037" s="21">
        <f>_xlfn.XLOOKUP(D2037,MasterSheet!H:H,MasterSheet!F:F)</f>
        <v>9424.7999999999993</v>
      </c>
      <c r="F2037" s="22">
        <f>SUMIFS(MasterSheet!J:J, MasterSheet!B:B, B2037, MasterSheet!D:D, C2037, MasterSheet!H:H, D2037)</f>
        <v>1</v>
      </c>
      <c r="G2037" s="22">
        <f t="shared" si="125"/>
        <v>9424.7999999999993</v>
      </c>
      <c r="H2037" s="26">
        <f>SUMIFS(MasterSheet!K:K, MasterSheet!B:B, B2037, MasterSheet!D:D, C2037, MasterSheet!H:H, D2037)</f>
        <v>1</v>
      </c>
      <c r="I2037" s="26">
        <f t="shared" si="126"/>
        <v>9424.7999999999993</v>
      </c>
      <c r="J2037" s="28">
        <f>SUMIFS(MasterSheet!L:L, MasterSheet!B:B, B2037, MasterSheet!D:D, C2037, MasterSheet!H:H, D2037)</f>
        <v>0</v>
      </c>
      <c r="K2037" s="28">
        <f t="shared" si="127"/>
        <v>0</v>
      </c>
      <c r="L2037" s="21" t="str">
        <f>UPPER(VLOOKUP(D2037,MasterSheet!H:U,14,))</f>
        <v>BIOLEGEND</v>
      </c>
    </row>
    <row r="2038" spans="1:12" x14ac:dyDescent="0.25">
      <c r="A2038" s="21" t="str">
        <f t="shared" si="124"/>
        <v>BIOLEGEND</v>
      </c>
      <c r="B2038" s="21" t="str">
        <v>EED118206</v>
      </c>
      <c r="C2038" s="30">
        <v>45890</v>
      </c>
      <c r="D2038" s="21">
        <v>119414</v>
      </c>
      <c r="E2038" s="21">
        <f>_xlfn.XLOOKUP(D2038,MasterSheet!H:H,MasterSheet!F:F)</f>
        <v>17987.2</v>
      </c>
      <c r="F2038" s="22">
        <f>SUMIFS(MasterSheet!J:J, MasterSheet!B:B, B2038, MasterSheet!D:D, C2038, MasterSheet!H:H, D2038)</f>
        <v>3</v>
      </c>
      <c r="G2038" s="22">
        <f t="shared" si="125"/>
        <v>53961.600000000006</v>
      </c>
      <c r="H2038" s="26">
        <f>SUMIFS(MasterSheet!K:K, MasterSheet!B:B, B2038, MasterSheet!D:D, C2038, MasterSheet!H:H, D2038)</f>
        <v>3</v>
      </c>
      <c r="I2038" s="26">
        <f t="shared" si="126"/>
        <v>53961.600000000006</v>
      </c>
      <c r="J2038" s="28">
        <f>SUMIFS(MasterSheet!L:L, MasterSheet!B:B, B2038, MasterSheet!D:D, C2038, MasterSheet!H:H, D2038)</f>
        <v>0</v>
      </c>
      <c r="K2038" s="28">
        <f t="shared" si="127"/>
        <v>0</v>
      </c>
      <c r="L2038" s="21" t="str">
        <f>UPPER(VLOOKUP(D2038,MasterSheet!H:U,14,))</f>
        <v>BIOLEGEND</v>
      </c>
    </row>
    <row r="2039" spans="1:12" x14ac:dyDescent="0.25">
      <c r="A2039" s="21" t="str">
        <f t="shared" si="124"/>
        <v>BIOLEGEND</v>
      </c>
      <c r="B2039" s="21" t="str">
        <v>EED118206</v>
      </c>
      <c r="C2039" s="30">
        <v>45890</v>
      </c>
      <c r="D2039" s="21">
        <v>135243</v>
      </c>
      <c r="E2039" s="21">
        <f>_xlfn.XLOOKUP(D2039,MasterSheet!H:H,MasterSheet!F:F)</f>
        <v>10560</v>
      </c>
      <c r="F2039" s="22">
        <f>SUMIFS(MasterSheet!J:J, MasterSheet!B:B, B2039, MasterSheet!D:D, C2039, MasterSheet!H:H, D2039)</f>
        <v>1</v>
      </c>
      <c r="G2039" s="22">
        <f t="shared" si="125"/>
        <v>10560</v>
      </c>
      <c r="H2039" s="26">
        <f>SUMIFS(MasterSheet!K:K, MasterSheet!B:B, B2039, MasterSheet!D:D, C2039, MasterSheet!H:H, D2039)</f>
        <v>1</v>
      </c>
      <c r="I2039" s="26">
        <f t="shared" si="126"/>
        <v>10560</v>
      </c>
      <c r="J2039" s="28">
        <f>SUMIFS(MasterSheet!L:L, MasterSheet!B:B, B2039, MasterSheet!D:D, C2039, MasterSheet!H:H, D2039)</f>
        <v>0</v>
      </c>
      <c r="K2039" s="28">
        <f t="shared" si="127"/>
        <v>0</v>
      </c>
      <c r="L2039" s="21" t="str">
        <f>UPPER(VLOOKUP(D2039,MasterSheet!H:U,14,))</f>
        <v>BIOLEGEND</v>
      </c>
    </row>
    <row r="2040" spans="1:12" x14ac:dyDescent="0.25">
      <c r="A2040" s="21" t="str">
        <f t="shared" si="124"/>
        <v>BIOLEGEND</v>
      </c>
      <c r="B2040" s="21" t="str">
        <v>EED118206</v>
      </c>
      <c r="C2040" s="30">
        <v>45890</v>
      </c>
      <c r="D2040" s="21">
        <v>144620</v>
      </c>
      <c r="E2040" s="21">
        <f>_xlfn.XLOOKUP(D2040,MasterSheet!H:H,MasterSheet!F:F)</f>
        <v>21375.200000000001</v>
      </c>
      <c r="F2040" s="22">
        <f>SUMIFS(MasterSheet!J:J, MasterSheet!B:B, B2040, MasterSheet!D:D, C2040, MasterSheet!H:H, D2040)</f>
        <v>1</v>
      </c>
      <c r="G2040" s="22">
        <f t="shared" si="125"/>
        <v>21375.200000000001</v>
      </c>
      <c r="H2040" s="26">
        <f>SUMIFS(MasterSheet!K:K, MasterSheet!B:B, B2040, MasterSheet!D:D, C2040, MasterSheet!H:H, D2040)</f>
        <v>1</v>
      </c>
      <c r="I2040" s="26">
        <f t="shared" si="126"/>
        <v>21375.200000000001</v>
      </c>
      <c r="J2040" s="28">
        <f>SUMIFS(MasterSheet!L:L, MasterSheet!B:B, B2040, MasterSheet!D:D, C2040, MasterSheet!H:H, D2040)</f>
        <v>0</v>
      </c>
      <c r="K2040" s="28">
        <f t="shared" si="127"/>
        <v>0</v>
      </c>
      <c r="L2040" s="21" t="str">
        <f>UPPER(VLOOKUP(D2040,MasterSheet!H:U,14,))</f>
        <v>BIOLEGEND</v>
      </c>
    </row>
    <row r="2041" spans="1:12" x14ac:dyDescent="0.25">
      <c r="A2041" s="21" t="str">
        <f t="shared" si="124"/>
        <v>BIOLEGEND</v>
      </c>
      <c r="B2041" s="21" t="str">
        <v>EED118206</v>
      </c>
      <c r="C2041" s="30">
        <v>45890</v>
      </c>
      <c r="D2041" s="21">
        <v>145529</v>
      </c>
      <c r="E2041" s="21">
        <f>_xlfn.XLOOKUP(D2041,MasterSheet!H:H,MasterSheet!F:F)</f>
        <v>19272</v>
      </c>
      <c r="F2041" s="22">
        <f>SUMIFS(MasterSheet!J:J, MasterSheet!B:B, B2041, MasterSheet!D:D, C2041, MasterSheet!H:H, D2041)</f>
        <v>1</v>
      </c>
      <c r="G2041" s="22">
        <f t="shared" si="125"/>
        <v>19272</v>
      </c>
      <c r="H2041" s="26">
        <f>SUMIFS(MasterSheet!K:K, MasterSheet!B:B, B2041, MasterSheet!D:D, C2041, MasterSheet!H:H, D2041)</f>
        <v>1</v>
      </c>
      <c r="I2041" s="26">
        <f t="shared" si="126"/>
        <v>19272</v>
      </c>
      <c r="J2041" s="28">
        <f>SUMIFS(MasterSheet!L:L, MasterSheet!B:B, B2041, MasterSheet!D:D, C2041, MasterSheet!H:H, D2041)</f>
        <v>0</v>
      </c>
      <c r="K2041" s="28">
        <f t="shared" si="127"/>
        <v>0</v>
      </c>
      <c r="L2041" s="21" t="str">
        <f>UPPER(VLOOKUP(D2041,MasterSheet!H:U,14,))</f>
        <v>BIOLEGEND</v>
      </c>
    </row>
    <row r="2042" spans="1:12" x14ac:dyDescent="0.25">
      <c r="A2042" s="21" t="str">
        <f t="shared" si="124"/>
        <v>BIOLEGEND</v>
      </c>
      <c r="B2042" s="21" t="str">
        <v>EED118206</v>
      </c>
      <c r="C2042" s="30">
        <v>45890</v>
      </c>
      <c r="D2042" s="21">
        <v>165608</v>
      </c>
      <c r="E2042" s="21">
        <f>_xlfn.XLOOKUP(D2042,MasterSheet!H:H,MasterSheet!F:F)</f>
        <v>9856</v>
      </c>
      <c r="F2042" s="22">
        <f>SUMIFS(MasterSheet!J:J, MasterSheet!B:B, B2042, MasterSheet!D:D, C2042, MasterSheet!H:H, D2042)</f>
        <v>1</v>
      </c>
      <c r="G2042" s="22">
        <f t="shared" si="125"/>
        <v>9856</v>
      </c>
      <c r="H2042" s="26">
        <f>SUMIFS(MasterSheet!K:K, MasterSheet!B:B, B2042, MasterSheet!D:D, C2042, MasterSheet!H:H, D2042)</f>
        <v>1</v>
      </c>
      <c r="I2042" s="26">
        <f t="shared" si="126"/>
        <v>9856</v>
      </c>
      <c r="J2042" s="28">
        <f>SUMIFS(MasterSheet!L:L, MasterSheet!B:B, B2042, MasterSheet!D:D, C2042, MasterSheet!H:H, D2042)</f>
        <v>0</v>
      </c>
      <c r="K2042" s="28">
        <f t="shared" si="127"/>
        <v>0</v>
      </c>
      <c r="L2042" s="21" t="str">
        <f>UPPER(VLOOKUP(D2042,MasterSheet!H:U,14,))</f>
        <v>BIOLEGEND</v>
      </c>
    </row>
    <row r="2043" spans="1:12" x14ac:dyDescent="0.25">
      <c r="A2043" s="21" t="str">
        <f t="shared" si="124"/>
        <v>BIOLEGEND</v>
      </c>
      <c r="B2043" s="21" t="str">
        <v>EED118206</v>
      </c>
      <c r="C2043" s="30">
        <v>45890</v>
      </c>
      <c r="D2043" s="21">
        <v>300104</v>
      </c>
      <c r="E2043" s="21">
        <f>_xlfn.XLOOKUP(D2043,MasterSheet!H:H,MasterSheet!F:F)</f>
        <v>11765.599999999999</v>
      </c>
      <c r="F2043" s="22">
        <f>SUMIFS(MasterSheet!J:J, MasterSheet!B:B, B2043, MasterSheet!D:D, C2043, MasterSheet!H:H, D2043)</f>
        <v>1</v>
      </c>
      <c r="G2043" s="22">
        <f t="shared" si="125"/>
        <v>11765.599999999999</v>
      </c>
      <c r="H2043" s="26">
        <f>SUMIFS(MasterSheet!K:K, MasterSheet!B:B, B2043, MasterSheet!D:D, C2043, MasterSheet!H:H, D2043)</f>
        <v>1</v>
      </c>
      <c r="I2043" s="26">
        <f t="shared" si="126"/>
        <v>11765.599999999999</v>
      </c>
      <c r="J2043" s="28">
        <f>SUMIFS(MasterSheet!L:L, MasterSheet!B:B, B2043, MasterSheet!D:D, C2043, MasterSheet!H:H, D2043)</f>
        <v>0</v>
      </c>
      <c r="K2043" s="28">
        <f t="shared" si="127"/>
        <v>0</v>
      </c>
      <c r="L2043" s="21" t="str">
        <f>UPPER(VLOOKUP(D2043,MasterSheet!H:U,14,))</f>
        <v>BIOLEGEND</v>
      </c>
    </row>
    <row r="2044" spans="1:12" x14ac:dyDescent="0.25">
      <c r="A2044" s="21" t="str">
        <f t="shared" si="124"/>
        <v>BIOLEGEND</v>
      </c>
      <c r="B2044" s="21" t="str">
        <v>EED118206</v>
      </c>
      <c r="C2044" s="30">
        <v>45890</v>
      </c>
      <c r="D2044" s="21">
        <v>300112</v>
      </c>
      <c r="E2044" s="21">
        <f>_xlfn.XLOOKUP(D2044,MasterSheet!H:H,MasterSheet!F:F)</f>
        <v>11580.8</v>
      </c>
      <c r="F2044" s="22">
        <f>SUMIFS(MasterSheet!J:J, MasterSheet!B:B, B2044, MasterSheet!D:D, C2044, MasterSheet!H:H, D2044)</f>
        <v>1</v>
      </c>
      <c r="G2044" s="22">
        <f t="shared" si="125"/>
        <v>11580.8</v>
      </c>
      <c r="H2044" s="26">
        <f>SUMIFS(MasterSheet!K:K, MasterSheet!B:B, B2044, MasterSheet!D:D, C2044, MasterSheet!H:H, D2044)</f>
        <v>1</v>
      </c>
      <c r="I2044" s="26">
        <f t="shared" si="126"/>
        <v>11580.8</v>
      </c>
      <c r="J2044" s="28">
        <f>SUMIFS(MasterSheet!L:L, MasterSheet!B:B, B2044, MasterSheet!D:D, C2044, MasterSheet!H:H, D2044)</f>
        <v>0</v>
      </c>
      <c r="K2044" s="28">
        <f t="shared" si="127"/>
        <v>0</v>
      </c>
      <c r="L2044" s="21" t="str">
        <f>UPPER(VLOOKUP(D2044,MasterSheet!H:U,14,))</f>
        <v>BIOLEGEND</v>
      </c>
    </row>
    <row r="2045" spans="1:12" x14ac:dyDescent="0.25">
      <c r="A2045" s="21" t="str">
        <f t="shared" si="124"/>
        <v>BIOLEGEND</v>
      </c>
      <c r="B2045" s="21" t="str">
        <v>EED118206</v>
      </c>
      <c r="C2045" s="30">
        <v>45890</v>
      </c>
      <c r="D2045" s="21">
        <v>300304</v>
      </c>
      <c r="E2045" s="21">
        <f>_xlfn.XLOOKUP(D2045,MasterSheet!H:H,MasterSheet!F:F)</f>
        <v>11580.8</v>
      </c>
      <c r="F2045" s="22">
        <f>SUMIFS(MasterSheet!J:J, MasterSheet!B:B, B2045, MasterSheet!D:D, C2045, MasterSheet!H:H, D2045)</f>
        <v>1</v>
      </c>
      <c r="G2045" s="22">
        <f t="shared" si="125"/>
        <v>11580.8</v>
      </c>
      <c r="H2045" s="26">
        <f>SUMIFS(MasterSheet!K:K, MasterSheet!B:B, B2045, MasterSheet!D:D, C2045, MasterSheet!H:H, D2045)</f>
        <v>1</v>
      </c>
      <c r="I2045" s="26">
        <f t="shared" si="126"/>
        <v>11580.8</v>
      </c>
      <c r="J2045" s="28">
        <f>SUMIFS(MasterSheet!L:L, MasterSheet!B:B, B2045, MasterSheet!D:D, C2045, MasterSheet!H:H, D2045)</f>
        <v>0</v>
      </c>
      <c r="K2045" s="28">
        <f t="shared" si="127"/>
        <v>0</v>
      </c>
      <c r="L2045" s="21" t="str">
        <f>UPPER(VLOOKUP(D2045,MasterSheet!H:U,14,))</f>
        <v>BIOLEGEND</v>
      </c>
    </row>
    <row r="2046" spans="1:12" x14ac:dyDescent="0.25">
      <c r="A2046" s="21" t="str">
        <f t="shared" si="124"/>
        <v>BIOLEGEND</v>
      </c>
      <c r="B2046" s="21" t="str">
        <v>EED118206</v>
      </c>
      <c r="C2046" s="30">
        <v>45890</v>
      </c>
      <c r="D2046" s="21">
        <v>300306</v>
      </c>
      <c r="E2046" s="21">
        <f>_xlfn.XLOOKUP(D2046,MasterSheet!H:H,MasterSheet!F:F)</f>
        <v>3388</v>
      </c>
      <c r="F2046" s="22">
        <f>SUMIFS(MasterSheet!J:J, MasterSheet!B:B, B2046, MasterSheet!D:D, C2046, MasterSheet!H:H, D2046)</f>
        <v>1</v>
      </c>
      <c r="G2046" s="22">
        <f t="shared" si="125"/>
        <v>3388</v>
      </c>
      <c r="H2046" s="26">
        <f>SUMIFS(MasterSheet!K:K, MasterSheet!B:B, B2046, MasterSheet!D:D, C2046, MasterSheet!H:H, D2046)</f>
        <v>1</v>
      </c>
      <c r="I2046" s="26">
        <f t="shared" si="126"/>
        <v>3388</v>
      </c>
      <c r="J2046" s="28">
        <f>SUMIFS(MasterSheet!L:L, MasterSheet!B:B, B2046, MasterSheet!D:D, C2046, MasterSheet!H:H, D2046)</f>
        <v>0</v>
      </c>
      <c r="K2046" s="28">
        <f t="shared" si="127"/>
        <v>0</v>
      </c>
      <c r="L2046" s="21" t="str">
        <f>UPPER(VLOOKUP(D2046,MasterSheet!H:U,14,))</f>
        <v>BIOLEGEND</v>
      </c>
    </row>
    <row r="2047" spans="1:12" x14ac:dyDescent="0.25">
      <c r="A2047" s="21" t="str">
        <f t="shared" si="124"/>
        <v>BIOLEGEND</v>
      </c>
      <c r="B2047" s="21" t="str">
        <v>EED118206</v>
      </c>
      <c r="C2047" s="30">
        <v>45890</v>
      </c>
      <c r="D2047" s="21">
        <v>300434</v>
      </c>
      <c r="E2047" s="21">
        <f>_xlfn.XLOOKUP(D2047,MasterSheet!H:H,MasterSheet!F:F)</f>
        <v>25146</v>
      </c>
      <c r="F2047" s="22">
        <f>SUMIFS(MasterSheet!J:J, MasterSheet!B:B, B2047, MasterSheet!D:D, C2047, MasterSheet!H:H, D2047)</f>
        <v>1</v>
      </c>
      <c r="G2047" s="22">
        <f t="shared" si="125"/>
        <v>25146</v>
      </c>
      <c r="H2047" s="26">
        <f>SUMIFS(MasterSheet!K:K, MasterSheet!B:B, B2047, MasterSheet!D:D, C2047, MasterSheet!H:H, D2047)</f>
        <v>1</v>
      </c>
      <c r="I2047" s="26">
        <f t="shared" si="126"/>
        <v>25146</v>
      </c>
      <c r="J2047" s="28">
        <f>SUMIFS(MasterSheet!L:L, MasterSheet!B:B, B2047, MasterSheet!D:D, C2047, MasterSheet!H:H, D2047)</f>
        <v>0</v>
      </c>
      <c r="K2047" s="28">
        <f t="shared" si="127"/>
        <v>0</v>
      </c>
      <c r="L2047" s="21" t="str">
        <f>UPPER(VLOOKUP(D2047,MasterSheet!H:U,14,))</f>
        <v>BIOLEGEND</v>
      </c>
    </row>
    <row r="2048" spans="1:12" x14ac:dyDescent="0.25">
      <c r="A2048" s="21" t="str">
        <f t="shared" si="124"/>
        <v>BIOLEGEND</v>
      </c>
      <c r="B2048" s="21" t="str">
        <v>EED118206</v>
      </c>
      <c r="C2048" s="30">
        <v>45890</v>
      </c>
      <c r="D2048" s="21">
        <v>300510</v>
      </c>
      <c r="E2048" s="21">
        <f>_xlfn.XLOOKUP(D2048,MasterSheet!H:H,MasterSheet!F:F)</f>
        <v>15954.400000000001</v>
      </c>
      <c r="F2048" s="22">
        <f>SUMIFS(MasterSheet!J:J, MasterSheet!B:B, B2048, MasterSheet!D:D, C2048, MasterSheet!H:H, D2048)</f>
        <v>1</v>
      </c>
      <c r="G2048" s="22">
        <f t="shared" si="125"/>
        <v>15954.400000000001</v>
      </c>
      <c r="H2048" s="26">
        <f>SUMIFS(MasterSheet!K:K, MasterSheet!B:B, B2048, MasterSheet!D:D, C2048, MasterSheet!H:H, D2048)</f>
        <v>1</v>
      </c>
      <c r="I2048" s="26">
        <f t="shared" si="126"/>
        <v>15954.400000000001</v>
      </c>
      <c r="J2048" s="28">
        <f>SUMIFS(MasterSheet!L:L, MasterSheet!B:B, B2048, MasterSheet!D:D, C2048, MasterSheet!H:H, D2048)</f>
        <v>0</v>
      </c>
      <c r="K2048" s="28">
        <f t="shared" si="127"/>
        <v>0</v>
      </c>
      <c r="L2048" s="21" t="str">
        <f>UPPER(VLOOKUP(D2048,MasterSheet!H:U,14,))</f>
        <v>BIOLEGEND</v>
      </c>
    </row>
    <row r="2049" spans="1:12" x14ac:dyDescent="0.25">
      <c r="A2049" s="21" t="str">
        <f t="shared" si="124"/>
        <v>BIOLEGEND</v>
      </c>
      <c r="B2049" s="21" t="str">
        <v>EED118206</v>
      </c>
      <c r="C2049" s="30">
        <v>45890</v>
      </c>
      <c r="D2049" s="21">
        <v>302004</v>
      </c>
      <c r="E2049" s="21">
        <f>_xlfn.XLOOKUP(D2049,MasterSheet!H:H,MasterSheet!F:F)</f>
        <v>12196.8</v>
      </c>
      <c r="F2049" s="22">
        <f>SUMIFS(MasterSheet!J:J, MasterSheet!B:B, B2049, MasterSheet!D:D, C2049, MasterSheet!H:H, D2049)</f>
        <v>1</v>
      </c>
      <c r="G2049" s="22">
        <f t="shared" si="125"/>
        <v>12196.8</v>
      </c>
      <c r="H2049" s="26">
        <f>SUMIFS(MasterSheet!K:K, MasterSheet!B:B, B2049, MasterSheet!D:D, C2049, MasterSheet!H:H, D2049)</f>
        <v>1</v>
      </c>
      <c r="I2049" s="26">
        <f t="shared" si="126"/>
        <v>12196.8</v>
      </c>
      <c r="J2049" s="28">
        <f>SUMIFS(MasterSheet!L:L, MasterSheet!B:B, B2049, MasterSheet!D:D, C2049, MasterSheet!H:H, D2049)</f>
        <v>0</v>
      </c>
      <c r="K2049" s="28">
        <f t="shared" si="127"/>
        <v>0</v>
      </c>
      <c r="L2049" s="21" t="str">
        <f>UPPER(VLOOKUP(D2049,MasterSheet!H:U,14,))</f>
        <v>BIOLEGEND</v>
      </c>
    </row>
    <row r="2050" spans="1:12" x14ac:dyDescent="0.25">
      <c r="A2050" s="21" t="str">
        <f t="shared" ref="A2050:A2113" si="128">L2050</f>
        <v>BIOLEGEND</v>
      </c>
      <c r="B2050" s="21" t="str">
        <v>EED118206</v>
      </c>
      <c r="C2050" s="30">
        <v>45890</v>
      </c>
      <c r="D2050" s="21">
        <v>302204</v>
      </c>
      <c r="E2050" s="21">
        <f>_xlfn.XLOOKUP(D2050,MasterSheet!H:H,MasterSheet!F:F)</f>
        <v>4004</v>
      </c>
      <c r="F2050" s="22">
        <f>SUMIFS(MasterSheet!J:J, MasterSheet!B:B, B2050, MasterSheet!D:D, C2050, MasterSheet!H:H, D2050)</f>
        <v>1</v>
      </c>
      <c r="G2050" s="22">
        <f t="shared" si="125"/>
        <v>4004</v>
      </c>
      <c r="H2050" s="26">
        <f>SUMIFS(MasterSheet!K:K, MasterSheet!B:B, B2050, MasterSheet!D:D, C2050, MasterSheet!H:H, D2050)</f>
        <v>1</v>
      </c>
      <c r="I2050" s="26">
        <f t="shared" si="126"/>
        <v>4004</v>
      </c>
      <c r="J2050" s="28">
        <f>SUMIFS(MasterSheet!L:L, MasterSheet!B:B, B2050, MasterSheet!D:D, C2050, MasterSheet!H:H, D2050)</f>
        <v>0</v>
      </c>
      <c r="K2050" s="28">
        <f t="shared" si="127"/>
        <v>0</v>
      </c>
      <c r="L2050" s="21" t="str">
        <f>UPPER(VLOOKUP(D2050,MasterSheet!H:U,14,))</f>
        <v>BIOLEGEND</v>
      </c>
    </row>
    <row r="2051" spans="1:12" x14ac:dyDescent="0.25">
      <c r="A2051" s="21" t="str">
        <f t="shared" si="128"/>
        <v>BIOLEGEND</v>
      </c>
      <c r="B2051" s="21" t="str">
        <v>EED118206</v>
      </c>
      <c r="C2051" s="30">
        <v>45890</v>
      </c>
      <c r="D2051" s="21">
        <v>302206</v>
      </c>
      <c r="E2051" s="21">
        <f>_xlfn.XLOOKUP(D2051,MasterSheet!H:H,MasterSheet!F:F)</f>
        <v>6344.7999999999993</v>
      </c>
      <c r="F2051" s="22">
        <f>SUMIFS(MasterSheet!J:J, MasterSheet!B:B, B2051, MasterSheet!D:D, C2051, MasterSheet!H:H, D2051)</f>
        <v>1</v>
      </c>
      <c r="G2051" s="22">
        <f t="shared" ref="G2051:G2114" si="129">F2051*E2051</f>
        <v>6344.7999999999993</v>
      </c>
      <c r="H2051" s="26">
        <f>SUMIFS(MasterSheet!K:K, MasterSheet!B:B, B2051, MasterSheet!D:D, C2051, MasterSheet!H:H, D2051)</f>
        <v>1</v>
      </c>
      <c r="I2051" s="26">
        <f t="shared" ref="I2051:I2114" si="130">H2051*E2051</f>
        <v>6344.7999999999993</v>
      </c>
      <c r="J2051" s="28">
        <f>SUMIFS(MasterSheet!L:L, MasterSheet!B:B, B2051, MasterSheet!D:D, C2051, MasterSheet!H:H, D2051)</f>
        <v>0</v>
      </c>
      <c r="K2051" s="28">
        <f t="shared" ref="K2051:K2114" si="131">J2051*E2051</f>
        <v>0</v>
      </c>
      <c r="L2051" s="21" t="str">
        <f>UPPER(VLOOKUP(D2051,MasterSheet!H:U,14,))</f>
        <v>BIOLEGEND</v>
      </c>
    </row>
    <row r="2052" spans="1:12" x14ac:dyDescent="0.25">
      <c r="A2052" s="21" t="str">
        <f t="shared" si="128"/>
        <v>BIOLEGEND</v>
      </c>
      <c r="B2052" s="21" t="str">
        <v>EED118206</v>
      </c>
      <c r="C2052" s="30">
        <v>45890</v>
      </c>
      <c r="D2052" s="21">
        <v>302212</v>
      </c>
      <c r="E2052" s="21">
        <f>_xlfn.XLOOKUP(D2052,MasterSheet!H:H,MasterSheet!F:F)</f>
        <v>6468</v>
      </c>
      <c r="F2052" s="22">
        <f>SUMIFS(MasterSheet!J:J, MasterSheet!B:B, B2052, MasterSheet!D:D, C2052, MasterSheet!H:H, D2052)</f>
        <v>1</v>
      </c>
      <c r="G2052" s="22">
        <f t="shared" si="129"/>
        <v>6468</v>
      </c>
      <c r="H2052" s="26">
        <f>SUMIFS(MasterSheet!K:K, MasterSheet!B:B, B2052, MasterSheet!D:D, C2052, MasterSheet!H:H, D2052)</f>
        <v>1</v>
      </c>
      <c r="I2052" s="26">
        <f t="shared" si="130"/>
        <v>6468</v>
      </c>
      <c r="J2052" s="28">
        <f>SUMIFS(MasterSheet!L:L, MasterSheet!B:B, B2052, MasterSheet!D:D, C2052, MasterSheet!H:H, D2052)</f>
        <v>0</v>
      </c>
      <c r="K2052" s="28">
        <f t="shared" si="131"/>
        <v>0</v>
      </c>
      <c r="L2052" s="21" t="str">
        <f>UPPER(VLOOKUP(D2052,MasterSheet!H:U,14,))</f>
        <v>BIOLEGEND</v>
      </c>
    </row>
    <row r="2053" spans="1:12" x14ac:dyDescent="0.25">
      <c r="A2053" s="21" t="str">
        <f t="shared" si="128"/>
        <v>BIOLEGEND</v>
      </c>
      <c r="B2053" s="21" t="str">
        <v>EED118206</v>
      </c>
      <c r="C2053" s="30">
        <v>45890</v>
      </c>
      <c r="D2053" s="21">
        <v>302306</v>
      </c>
      <c r="E2053" s="21">
        <f>_xlfn.XLOOKUP(D2053,MasterSheet!H:H,MasterSheet!F:F)</f>
        <v>9178.4</v>
      </c>
      <c r="F2053" s="22">
        <f>SUMIFS(MasterSheet!J:J, MasterSheet!B:B, B2053, MasterSheet!D:D, C2053, MasterSheet!H:H, D2053)</f>
        <v>1</v>
      </c>
      <c r="G2053" s="22">
        <f t="shared" si="129"/>
        <v>9178.4</v>
      </c>
      <c r="H2053" s="26">
        <f>SUMIFS(MasterSheet!K:K, MasterSheet!B:B, B2053, MasterSheet!D:D, C2053, MasterSheet!H:H, D2053)</f>
        <v>1</v>
      </c>
      <c r="I2053" s="26">
        <f t="shared" si="130"/>
        <v>9178.4</v>
      </c>
      <c r="J2053" s="28">
        <f>SUMIFS(MasterSheet!L:L, MasterSheet!B:B, B2053, MasterSheet!D:D, C2053, MasterSheet!H:H, D2053)</f>
        <v>0</v>
      </c>
      <c r="K2053" s="28">
        <f t="shared" si="131"/>
        <v>0</v>
      </c>
      <c r="L2053" s="21" t="str">
        <f>UPPER(VLOOKUP(D2053,MasterSheet!H:U,14,))</f>
        <v>BIOLEGEND</v>
      </c>
    </row>
    <row r="2054" spans="1:12" x14ac:dyDescent="0.25">
      <c r="A2054" s="21" t="str">
        <f t="shared" si="128"/>
        <v>BIOLEGEND</v>
      </c>
      <c r="B2054" s="21" t="str">
        <v>EED118206</v>
      </c>
      <c r="C2054" s="30">
        <v>45890</v>
      </c>
      <c r="D2054" s="21">
        <v>302624</v>
      </c>
      <c r="E2054" s="21">
        <f>_xlfn.XLOOKUP(D2054,MasterSheet!H:H,MasterSheet!F:F)</f>
        <v>11580.8</v>
      </c>
      <c r="F2054" s="22">
        <f>SUMIFS(MasterSheet!J:J, MasterSheet!B:B, B2054, MasterSheet!D:D, C2054, MasterSheet!H:H, D2054)</f>
        <v>1</v>
      </c>
      <c r="G2054" s="22">
        <f t="shared" si="129"/>
        <v>11580.8</v>
      </c>
      <c r="H2054" s="26">
        <f>SUMIFS(MasterSheet!K:K, MasterSheet!B:B, B2054, MasterSheet!D:D, C2054, MasterSheet!H:H, D2054)</f>
        <v>1</v>
      </c>
      <c r="I2054" s="26">
        <f t="shared" si="130"/>
        <v>11580.8</v>
      </c>
      <c r="J2054" s="28">
        <f>SUMIFS(MasterSheet!L:L, MasterSheet!B:B, B2054, MasterSheet!D:D, C2054, MasterSheet!H:H, D2054)</f>
        <v>0</v>
      </c>
      <c r="K2054" s="28">
        <f t="shared" si="131"/>
        <v>0</v>
      </c>
      <c r="L2054" s="21" t="str">
        <f>UPPER(VLOOKUP(D2054,MasterSheet!H:U,14,))</f>
        <v>BIOLEGEND</v>
      </c>
    </row>
    <row r="2055" spans="1:12" x14ac:dyDescent="0.25">
      <c r="A2055" s="21" t="str">
        <f t="shared" si="128"/>
        <v>BIOLEGEND</v>
      </c>
      <c r="B2055" s="21" t="str">
        <v>EED118206</v>
      </c>
      <c r="C2055" s="30">
        <v>45890</v>
      </c>
      <c r="D2055" s="21">
        <v>304006</v>
      </c>
      <c r="E2055" s="21">
        <f>_xlfn.XLOOKUP(D2055,MasterSheet!H:H,MasterSheet!F:F)</f>
        <v>4435.2</v>
      </c>
      <c r="F2055" s="22">
        <f>SUMIFS(MasterSheet!J:J, MasterSheet!B:B, B2055, MasterSheet!D:D, C2055, MasterSheet!H:H, D2055)</f>
        <v>1</v>
      </c>
      <c r="G2055" s="22">
        <f t="shared" si="129"/>
        <v>4435.2</v>
      </c>
      <c r="H2055" s="26">
        <f>SUMIFS(MasterSheet!K:K, MasterSheet!B:B, B2055, MasterSheet!D:D, C2055, MasterSheet!H:H, D2055)</f>
        <v>1</v>
      </c>
      <c r="I2055" s="26">
        <f t="shared" si="130"/>
        <v>4435.2</v>
      </c>
      <c r="J2055" s="28">
        <f>SUMIFS(MasterSheet!L:L, MasterSheet!B:B, B2055, MasterSheet!D:D, C2055, MasterSheet!H:H, D2055)</f>
        <v>0</v>
      </c>
      <c r="K2055" s="28">
        <f t="shared" si="131"/>
        <v>0</v>
      </c>
      <c r="L2055" s="21" t="str">
        <f>UPPER(VLOOKUP(D2055,MasterSheet!H:U,14,))</f>
        <v>BIOLEGEND</v>
      </c>
    </row>
    <row r="2056" spans="1:12" x14ac:dyDescent="0.25">
      <c r="A2056" s="21" t="str">
        <f t="shared" si="128"/>
        <v>BIOLEGEND</v>
      </c>
      <c r="B2056" s="21" t="str">
        <v>EED118206</v>
      </c>
      <c r="C2056" s="30">
        <v>45890</v>
      </c>
      <c r="D2056" s="21">
        <v>304024</v>
      </c>
      <c r="E2056" s="21">
        <f>_xlfn.XLOOKUP(D2056,MasterSheet!H:H,MasterSheet!F:F)</f>
        <v>13992</v>
      </c>
      <c r="F2056" s="22">
        <f>SUMIFS(MasterSheet!J:J, MasterSheet!B:B, B2056, MasterSheet!D:D, C2056, MasterSheet!H:H, D2056)</f>
        <v>2</v>
      </c>
      <c r="G2056" s="22">
        <f t="shared" si="129"/>
        <v>27984</v>
      </c>
      <c r="H2056" s="26">
        <f>SUMIFS(MasterSheet!K:K, MasterSheet!B:B, B2056, MasterSheet!D:D, C2056, MasterSheet!H:H, D2056)</f>
        <v>2</v>
      </c>
      <c r="I2056" s="26">
        <f t="shared" si="130"/>
        <v>27984</v>
      </c>
      <c r="J2056" s="28">
        <f>SUMIFS(MasterSheet!L:L, MasterSheet!B:B, B2056, MasterSheet!D:D, C2056, MasterSheet!H:H, D2056)</f>
        <v>0</v>
      </c>
      <c r="K2056" s="28">
        <f t="shared" si="131"/>
        <v>0</v>
      </c>
      <c r="L2056" s="21" t="str">
        <f>UPPER(VLOOKUP(D2056,MasterSheet!H:U,14,))</f>
        <v>BIOLEGEND</v>
      </c>
    </row>
    <row r="2057" spans="1:12" x14ac:dyDescent="0.25">
      <c r="A2057" s="21" t="str">
        <f t="shared" si="128"/>
        <v>BIOLEGEND</v>
      </c>
      <c r="B2057" s="21" t="str">
        <v>EED118206</v>
      </c>
      <c r="C2057" s="30">
        <v>45890</v>
      </c>
      <c r="D2057" s="21">
        <v>304120</v>
      </c>
      <c r="E2057" s="21">
        <f>_xlfn.XLOOKUP(D2057,MasterSheet!H:H,MasterSheet!F:F)</f>
        <v>13992</v>
      </c>
      <c r="F2057" s="22">
        <f>SUMIFS(MasterSheet!J:J, MasterSheet!B:B, B2057, MasterSheet!D:D, C2057, MasterSheet!H:H, D2057)</f>
        <v>1</v>
      </c>
      <c r="G2057" s="22">
        <f t="shared" si="129"/>
        <v>13992</v>
      </c>
      <c r="H2057" s="26">
        <f>SUMIFS(MasterSheet!K:K, MasterSheet!B:B, B2057, MasterSheet!D:D, C2057, MasterSheet!H:H, D2057)</f>
        <v>1</v>
      </c>
      <c r="I2057" s="26">
        <f t="shared" si="130"/>
        <v>13992</v>
      </c>
      <c r="J2057" s="28">
        <f>SUMIFS(MasterSheet!L:L, MasterSheet!B:B, B2057, MasterSheet!D:D, C2057, MasterSheet!H:H, D2057)</f>
        <v>0</v>
      </c>
      <c r="K2057" s="28">
        <f t="shared" si="131"/>
        <v>0</v>
      </c>
      <c r="L2057" s="21" t="str">
        <f>UPPER(VLOOKUP(D2057,MasterSheet!H:U,14,))</f>
        <v>BIOLEGEND</v>
      </c>
    </row>
    <row r="2058" spans="1:12" x14ac:dyDescent="0.25">
      <c r="A2058" s="21" t="str">
        <f t="shared" si="128"/>
        <v>BIOLEGEND</v>
      </c>
      <c r="B2058" s="21" t="str">
        <v>EED118206</v>
      </c>
      <c r="C2058" s="30">
        <v>45890</v>
      </c>
      <c r="D2058" s="21">
        <v>304220</v>
      </c>
      <c r="E2058" s="21">
        <f>_xlfn.XLOOKUP(D2058,MasterSheet!H:H,MasterSheet!F:F)</f>
        <v>5790.4</v>
      </c>
      <c r="F2058" s="22">
        <f>SUMIFS(MasterSheet!J:J, MasterSheet!B:B, B2058, MasterSheet!D:D, C2058, MasterSheet!H:H, D2058)</f>
        <v>1</v>
      </c>
      <c r="G2058" s="22">
        <f t="shared" si="129"/>
        <v>5790.4</v>
      </c>
      <c r="H2058" s="26">
        <f>SUMIFS(MasterSheet!K:K, MasterSheet!B:B, B2058, MasterSheet!D:D, C2058, MasterSheet!H:H, D2058)</f>
        <v>1</v>
      </c>
      <c r="I2058" s="26">
        <f t="shared" si="130"/>
        <v>5790.4</v>
      </c>
      <c r="J2058" s="28">
        <f>SUMIFS(MasterSheet!L:L, MasterSheet!B:B, B2058, MasterSheet!D:D, C2058, MasterSheet!H:H, D2058)</f>
        <v>0</v>
      </c>
      <c r="K2058" s="28">
        <f t="shared" si="131"/>
        <v>0</v>
      </c>
      <c r="L2058" s="21" t="str">
        <f>UPPER(VLOOKUP(D2058,MasterSheet!H:U,14,))</f>
        <v>BIOLEGEND</v>
      </c>
    </row>
    <row r="2059" spans="1:12" x14ac:dyDescent="0.25">
      <c r="A2059" s="21" t="str">
        <f t="shared" si="128"/>
        <v>BIOLEGEND</v>
      </c>
      <c r="B2059" s="21" t="str">
        <v>EED118206</v>
      </c>
      <c r="C2059" s="30">
        <v>45890</v>
      </c>
      <c r="D2059" s="21">
        <v>304820</v>
      </c>
      <c r="E2059" s="21">
        <f>_xlfn.XLOOKUP(D2059,MasterSheet!H:H,MasterSheet!F:F)</f>
        <v>16324</v>
      </c>
      <c r="F2059" s="22">
        <f>SUMIFS(MasterSheet!J:J, MasterSheet!B:B, B2059, MasterSheet!D:D, C2059, MasterSheet!H:H, D2059)</f>
        <v>1</v>
      </c>
      <c r="G2059" s="22">
        <f t="shared" si="129"/>
        <v>16324</v>
      </c>
      <c r="H2059" s="26">
        <f>SUMIFS(MasterSheet!K:K, MasterSheet!B:B, B2059, MasterSheet!D:D, C2059, MasterSheet!H:H, D2059)</f>
        <v>1</v>
      </c>
      <c r="I2059" s="26">
        <f t="shared" si="130"/>
        <v>16324</v>
      </c>
      <c r="J2059" s="28">
        <f>SUMIFS(MasterSheet!L:L, MasterSheet!B:B, B2059, MasterSheet!D:D, C2059, MasterSheet!H:H, D2059)</f>
        <v>0</v>
      </c>
      <c r="K2059" s="28">
        <f t="shared" si="131"/>
        <v>0</v>
      </c>
      <c r="L2059" s="21" t="str">
        <f>UPPER(VLOOKUP(D2059,MasterSheet!H:U,14,))</f>
        <v>BIOLEGEND</v>
      </c>
    </row>
    <row r="2060" spans="1:12" x14ac:dyDescent="0.25">
      <c r="A2060" s="21" t="str">
        <f t="shared" si="128"/>
        <v>BIOLEGEND</v>
      </c>
      <c r="B2060" s="21" t="str">
        <v>EED118206</v>
      </c>
      <c r="C2060" s="30">
        <v>45890</v>
      </c>
      <c r="D2060" s="21">
        <v>305425</v>
      </c>
      <c r="E2060" s="21">
        <f>_xlfn.XLOOKUP(D2060,MasterSheet!H:H,MasterSheet!F:F)</f>
        <v>13464</v>
      </c>
      <c r="F2060" s="22">
        <f>SUMIFS(MasterSheet!J:J, MasterSheet!B:B, B2060, MasterSheet!D:D, C2060, MasterSheet!H:H, D2060)</f>
        <v>1</v>
      </c>
      <c r="G2060" s="22">
        <f t="shared" si="129"/>
        <v>13464</v>
      </c>
      <c r="H2060" s="26">
        <f>SUMIFS(MasterSheet!K:K, MasterSheet!B:B, B2060, MasterSheet!D:D, C2060, MasterSheet!H:H, D2060)</f>
        <v>1</v>
      </c>
      <c r="I2060" s="26">
        <f t="shared" si="130"/>
        <v>13464</v>
      </c>
      <c r="J2060" s="28">
        <f>SUMIFS(MasterSheet!L:L, MasterSheet!B:B, B2060, MasterSheet!D:D, C2060, MasterSheet!H:H, D2060)</f>
        <v>0</v>
      </c>
      <c r="K2060" s="28">
        <f t="shared" si="131"/>
        <v>0</v>
      </c>
      <c r="L2060" s="21" t="str">
        <f>UPPER(VLOOKUP(D2060,MasterSheet!H:U,14,))</f>
        <v>BIOLEGEND</v>
      </c>
    </row>
    <row r="2061" spans="1:12" x14ac:dyDescent="0.25">
      <c r="A2061" s="21" t="str">
        <f t="shared" si="128"/>
        <v>BIOLEGEND</v>
      </c>
      <c r="B2061" s="21" t="str">
        <v>EED118206</v>
      </c>
      <c r="C2061" s="30">
        <v>45890</v>
      </c>
      <c r="D2061" s="21">
        <v>306004</v>
      </c>
      <c r="E2061" s="21">
        <f>_xlfn.XLOOKUP(D2061,MasterSheet!H:H,MasterSheet!F:F)</f>
        <v>10841.6</v>
      </c>
      <c r="F2061" s="22">
        <f>SUMIFS(MasterSheet!J:J, MasterSheet!B:B, B2061, MasterSheet!D:D, C2061, MasterSheet!H:H, D2061)</f>
        <v>1</v>
      </c>
      <c r="G2061" s="22">
        <f t="shared" si="129"/>
        <v>10841.6</v>
      </c>
      <c r="H2061" s="26">
        <f>SUMIFS(MasterSheet!K:K, MasterSheet!B:B, B2061, MasterSheet!D:D, C2061, MasterSheet!H:H, D2061)</f>
        <v>1</v>
      </c>
      <c r="I2061" s="26">
        <f t="shared" si="130"/>
        <v>10841.6</v>
      </c>
      <c r="J2061" s="28">
        <f>SUMIFS(MasterSheet!L:L, MasterSheet!B:B, B2061, MasterSheet!D:D, C2061, MasterSheet!H:H, D2061)</f>
        <v>0</v>
      </c>
      <c r="K2061" s="28">
        <f t="shared" si="131"/>
        <v>0</v>
      </c>
      <c r="L2061" s="21" t="str">
        <f>UPPER(VLOOKUP(D2061,MasterSheet!H:U,14,))</f>
        <v>BIOLEGEND</v>
      </c>
    </row>
    <row r="2062" spans="1:12" x14ac:dyDescent="0.25">
      <c r="A2062" s="21" t="str">
        <f t="shared" si="128"/>
        <v>BIOLEGEND</v>
      </c>
      <c r="B2062" s="21" t="str">
        <v>EED118206</v>
      </c>
      <c r="C2062" s="30">
        <v>45890</v>
      </c>
      <c r="D2062" s="21">
        <v>306014</v>
      </c>
      <c r="E2062" s="21">
        <f>_xlfn.XLOOKUP(D2062,MasterSheet!H:H,MasterSheet!F:F)</f>
        <v>9055.2000000000007</v>
      </c>
      <c r="F2062" s="22">
        <f>SUMIFS(MasterSheet!J:J, MasterSheet!B:B, B2062, MasterSheet!D:D, C2062, MasterSheet!H:H, D2062)</f>
        <v>1</v>
      </c>
      <c r="G2062" s="22">
        <f t="shared" si="129"/>
        <v>9055.2000000000007</v>
      </c>
      <c r="H2062" s="26">
        <f>SUMIFS(MasterSheet!K:K, MasterSheet!B:B, B2062, MasterSheet!D:D, C2062, MasterSheet!H:H, D2062)</f>
        <v>1</v>
      </c>
      <c r="I2062" s="26">
        <f t="shared" si="130"/>
        <v>9055.2000000000007</v>
      </c>
      <c r="J2062" s="28">
        <f>SUMIFS(MasterSheet!L:L, MasterSheet!B:B, B2062, MasterSheet!D:D, C2062, MasterSheet!H:H, D2062)</f>
        <v>0</v>
      </c>
      <c r="K2062" s="28">
        <f t="shared" si="131"/>
        <v>0</v>
      </c>
      <c r="L2062" s="21" t="str">
        <f>UPPER(VLOOKUP(D2062,MasterSheet!H:U,14,))</f>
        <v>BIOLEGEND</v>
      </c>
    </row>
    <row r="2063" spans="1:12" x14ac:dyDescent="0.25">
      <c r="A2063" s="21" t="str">
        <f t="shared" si="128"/>
        <v>BIOLEGEND</v>
      </c>
      <c r="B2063" s="21" t="str">
        <v>EED118206</v>
      </c>
      <c r="C2063" s="30">
        <v>45890</v>
      </c>
      <c r="D2063" s="21">
        <v>306706</v>
      </c>
      <c r="E2063" s="21">
        <f>_xlfn.XLOOKUP(D2063,MasterSheet!H:H,MasterSheet!F:F)</f>
        <v>11580.8</v>
      </c>
      <c r="F2063" s="22">
        <f>SUMIFS(MasterSheet!J:J, MasterSheet!B:B, B2063, MasterSheet!D:D, C2063, MasterSheet!H:H, D2063)</f>
        <v>1</v>
      </c>
      <c r="G2063" s="22">
        <f t="shared" si="129"/>
        <v>11580.8</v>
      </c>
      <c r="H2063" s="26">
        <f>SUMIFS(MasterSheet!K:K, MasterSheet!B:B, B2063, MasterSheet!D:D, C2063, MasterSheet!H:H, D2063)</f>
        <v>1</v>
      </c>
      <c r="I2063" s="26">
        <f t="shared" si="130"/>
        <v>11580.8</v>
      </c>
      <c r="J2063" s="28">
        <f>SUMIFS(MasterSheet!L:L, MasterSheet!B:B, B2063, MasterSheet!D:D, C2063, MasterSheet!H:H, D2063)</f>
        <v>0</v>
      </c>
      <c r="K2063" s="28">
        <f t="shared" si="131"/>
        <v>0</v>
      </c>
      <c r="L2063" s="21" t="str">
        <f>UPPER(VLOOKUP(D2063,MasterSheet!H:U,14,))</f>
        <v>BIOLEGEND</v>
      </c>
    </row>
    <row r="2064" spans="1:12" x14ac:dyDescent="0.25">
      <c r="A2064" s="21" t="str">
        <f t="shared" si="128"/>
        <v>BIOLEGEND</v>
      </c>
      <c r="B2064" s="21" t="str">
        <v>EED118206</v>
      </c>
      <c r="C2064" s="30">
        <v>45890</v>
      </c>
      <c r="D2064" s="21">
        <v>310938</v>
      </c>
      <c r="E2064" s="21">
        <f>_xlfn.XLOOKUP(D2064,MasterSheet!H:H,MasterSheet!F:F)</f>
        <v>24090</v>
      </c>
      <c r="F2064" s="22">
        <f>SUMIFS(MasterSheet!J:J, MasterSheet!B:B, B2064, MasterSheet!D:D, C2064, MasterSheet!H:H, D2064)</f>
        <v>1</v>
      </c>
      <c r="G2064" s="22">
        <f t="shared" si="129"/>
        <v>24090</v>
      </c>
      <c r="H2064" s="26">
        <f>SUMIFS(MasterSheet!K:K, MasterSheet!B:B, B2064, MasterSheet!D:D, C2064, MasterSheet!H:H, D2064)</f>
        <v>1</v>
      </c>
      <c r="I2064" s="26">
        <f t="shared" si="130"/>
        <v>24090</v>
      </c>
      <c r="J2064" s="28">
        <f>SUMIFS(MasterSheet!L:L, MasterSheet!B:B, B2064, MasterSheet!D:D, C2064, MasterSheet!H:H, D2064)</f>
        <v>0</v>
      </c>
      <c r="K2064" s="28">
        <f t="shared" si="131"/>
        <v>0</v>
      </c>
      <c r="L2064" s="21" t="str">
        <f>UPPER(VLOOKUP(D2064,MasterSheet!H:U,14,))</f>
        <v>BIOLEGEND</v>
      </c>
    </row>
    <row r="2065" spans="1:12" x14ac:dyDescent="0.25">
      <c r="A2065" s="21" t="str">
        <f t="shared" si="128"/>
        <v>BIOLEGEND</v>
      </c>
      <c r="B2065" s="21" t="str">
        <v>EED118206</v>
      </c>
      <c r="C2065" s="30">
        <v>45890</v>
      </c>
      <c r="D2065" s="21">
        <v>313404</v>
      </c>
      <c r="E2065" s="21">
        <f>_xlfn.XLOOKUP(D2065,MasterSheet!H:H,MasterSheet!F:F)</f>
        <v>15769.599999999999</v>
      </c>
      <c r="F2065" s="22">
        <f>SUMIFS(MasterSheet!J:J, MasterSheet!B:B, B2065, MasterSheet!D:D, C2065, MasterSheet!H:H, D2065)</f>
        <v>1</v>
      </c>
      <c r="G2065" s="22">
        <f t="shared" si="129"/>
        <v>15769.599999999999</v>
      </c>
      <c r="H2065" s="26">
        <f>SUMIFS(MasterSheet!K:K, MasterSheet!B:B, B2065, MasterSheet!D:D, C2065, MasterSheet!H:H, D2065)</f>
        <v>1</v>
      </c>
      <c r="I2065" s="26">
        <f t="shared" si="130"/>
        <v>15769.599999999999</v>
      </c>
      <c r="J2065" s="28">
        <f>SUMIFS(MasterSheet!L:L, MasterSheet!B:B, B2065, MasterSheet!D:D, C2065, MasterSheet!H:H, D2065)</f>
        <v>0</v>
      </c>
      <c r="K2065" s="28">
        <f t="shared" si="131"/>
        <v>0</v>
      </c>
      <c r="L2065" s="21" t="str">
        <f>UPPER(VLOOKUP(D2065,MasterSheet!H:U,14,))</f>
        <v>BIOLEGEND</v>
      </c>
    </row>
    <row r="2066" spans="1:12" x14ac:dyDescent="0.25">
      <c r="A2066" s="21" t="str">
        <f t="shared" si="128"/>
        <v>BIOLEGEND</v>
      </c>
      <c r="B2066" s="21" t="str">
        <v>EED118206</v>
      </c>
      <c r="C2066" s="30">
        <v>45890</v>
      </c>
      <c r="D2066" s="21">
        <v>313566</v>
      </c>
      <c r="E2066" s="21">
        <f>_xlfn.XLOOKUP(D2066,MasterSheet!H:H,MasterSheet!F:F)</f>
        <v>22484</v>
      </c>
      <c r="F2066" s="22">
        <f>SUMIFS(MasterSheet!J:J, MasterSheet!B:B, B2066, MasterSheet!D:D, C2066, MasterSheet!H:H, D2066)</f>
        <v>1</v>
      </c>
      <c r="G2066" s="22">
        <f t="shared" si="129"/>
        <v>22484</v>
      </c>
      <c r="H2066" s="26">
        <f>SUMIFS(MasterSheet!K:K, MasterSheet!B:B, B2066, MasterSheet!D:D, C2066, MasterSheet!H:H, D2066)</f>
        <v>1</v>
      </c>
      <c r="I2066" s="26">
        <f t="shared" si="130"/>
        <v>22484</v>
      </c>
      <c r="J2066" s="28">
        <f>SUMIFS(MasterSheet!L:L, MasterSheet!B:B, B2066, MasterSheet!D:D, C2066, MasterSheet!H:H, D2066)</f>
        <v>0</v>
      </c>
      <c r="K2066" s="28">
        <f t="shared" si="131"/>
        <v>0</v>
      </c>
      <c r="L2066" s="21" t="str">
        <f>UPPER(VLOOKUP(D2066,MasterSheet!H:U,14,))</f>
        <v>BIOLEGEND</v>
      </c>
    </row>
    <row r="2067" spans="1:12" x14ac:dyDescent="0.25">
      <c r="A2067" s="21" t="str">
        <f t="shared" si="128"/>
        <v>BIOLEGEND</v>
      </c>
      <c r="B2067" s="21" t="str">
        <v>EED118206</v>
      </c>
      <c r="C2067" s="30">
        <v>45890</v>
      </c>
      <c r="D2067" s="21">
        <v>317332</v>
      </c>
      <c r="E2067" s="21">
        <f>_xlfn.XLOOKUP(D2067,MasterSheet!H:H,MasterSheet!F:F)</f>
        <v>24090</v>
      </c>
      <c r="F2067" s="22">
        <f>SUMIFS(MasterSheet!J:J, MasterSheet!B:B, B2067, MasterSheet!D:D, C2067, MasterSheet!H:H, D2067)</f>
        <v>1</v>
      </c>
      <c r="G2067" s="22">
        <f t="shared" si="129"/>
        <v>24090</v>
      </c>
      <c r="H2067" s="26">
        <f>SUMIFS(MasterSheet!K:K, MasterSheet!B:B, B2067, MasterSheet!D:D, C2067, MasterSheet!H:H, D2067)</f>
        <v>1</v>
      </c>
      <c r="I2067" s="26">
        <f t="shared" si="130"/>
        <v>24090</v>
      </c>
      <c r="J2067" s="28">
        <f>SUMIFS(MasterSheet!L:L, MasterSheet!B:B, B2067, MasterSheet!D:D, C2067, MasterSheet!H:H, D2067)</f>
        <v>0</v>
      </c>
      <c r="K2067" s="28">
        <f t="shared" si="131"/>
        <v>0</v>
      </c>
      <c r="L2067" s="21" t="str">
        <f>UPPER(VLOOKUP(D2067,MasterSheet!H:U,14,))</f>
        <v>BIOLEGEND</v>
      </c>
    </row>
    <row r="2068" spans="1:12" x14ac:dyDescent="0.25">
      <c r="A2068" s="21" t="str">
        <f t="shared" si="128"/>
        <v>BIOLEGEND</v>
      </c>
      <c r="B2068" s="21" t="str">
        <v>EED118206</v>
      </c>
      <c r="C2068" s="30">
        <v>45890</v>
      </c>
      <c r="D2068" s="21">
        <v>317406</v>
      </c>
      <c r="E2068" s="21">
        <f>_xlfn.XLOOKUP(D2068,MasterSheet!H:H,MasterSheet!F:F)</f>
        <v>5112.8</v>
      </c>
      <c r="F2068" s="22">
        <f>SUMIFS(MasterSheet!J:J, MasterSheet!B:B, B2068, MasterSheet!D:D, C2068, MasterSheet!H:H, D2068)</f>
        <v>1</v>
      </c>
      <c r="G2068" s="22">
        <f t="shared" si="129"/>
        <v>5112.8</v>
      </c>
      <c r="H2068" s="26">
        <f>SUMIFS(MasterSheet!K:K, MasterSheet!B:B, B2068, MasterSheet!D:D, C2068, MasterSheet!H:H, D2068)</f>
        <v>1</v>
      </c>
      <c r="I2068" s="26">
        <f t="shared" si="130"/>
        <v>5112.8</v>
      </c>
      <c r="J2068" s="28">
        <f>SUMIFS(MasterSheet!L:L, MasterSheet!B:B, B2068, MasterSheet!D:D, C2068, MasterSheet!H:H, D2068)</f>
        <v>0</v>
      </c>
      <c r="K2068" s="28">
        <f t="shared" si="131"/>
        <v>0</v>
      </c>
      <c r="L2068" s="21" t="str">
        <f>UPPER(VLOOKUP(D2068,MasterSheet!H:U,14,))</f>
        <v>BIOLEGEND</v>
      </c>
    </row>
    <row r="2069" spans="1:12" x14ac:dyDescent="0.25">
      <c r="A2069" s="21" t="str">
        <f t="shared" si="128"/>
        <v>BIOLEGEND</v>
      </c>
      <c r="B2069" s="21" t="str">
        <v>EED118206</v>
      </c>
      <c r="C2069" s="30">
        <v>45890</v>
      </c>
      <c r="D2069" s="21">
        <v>317438</v>
      </c>
      <c r="E2069" s="21">
        <f>_xlfn.XLOOKUP(D2069,MasterSheet!H:H,MasterSheet!F:F)</f>
        <v>27984</v>
      </c>
      <c r="F2069" s="22">
        <f>SUMIFS(MasterSheet!J:J, MasterSheet!B:B, B2069, MasterSheet!D:D, C2069, MasterSheet!H:H, D2069)</f>
        <v>1</v>
      </c>
      <c r="G2069" s="22">
        <f t="shared" si="129"/>
        <v>27984</v>
      </c>
      <c r="H2069" s="26">
        <f>SUMIFS(MasterSheet!K:K, MasterSheet!B:B, B2069, MasterSheet!D:D, C2069, MasterSheet!H:H, D2069)</f>
        <v>1</v>
      </c>
      <c r="I2069" s="26">
        <f t="shared" si="130"/>
        <v>27984</v>
      </c>
      <c r="J2069" s="28">
        <f>SUMIFS(MasterSheet!L:L, MasterSheet!B:B, B2069, MasterSheet!D:D, C2069, MasterSheet!H:H, D2069)</f>
        <v>0</v>
      </c>
      <c r="K2069" s="28">
        <f t="shared" si="131"/>
        <v>0</v>
      </c>
      <c r="L2069" s="21" t="str">
        <f>UPPER(VLOOKUP(D2069,MasterSheet!H:U,14,))</f>
        <v>BIOLEGEND</v>
      </c>
    </row>
    <row r="2070" spans="1:12" x14ac:dyDescent="0.25">
      <c r="A2070" s="21" t="str">
        <f t="shared" si="128"/>
        <v>BIOLEGEND</v>
      </c>
      <c r="B2070" s="21" t="str">
        <v>EED118206</v>
      </c>
      <c r="C2070" s="30">
        <v>45890</v>
      </c>
      <c r="D2070" s="21">
        <v>318320</v>
      </c>
      <c r="E2070" s="21">
        <f>_xlfn.XLOOKUP(D2070,MasterSheet!H:H,MasterSheet!F:F)</f>
        <v>12997.599999999999</v>
      </c>
      <c r="F2070" s="22">
        <f>SUMIFS(MasterSheet!J:J, MasterSheet!B:B, B2070, MasterSheet!D:D, C2070, MasterSheet!H:H, D2070)</f>
        <v>1</v>
      </c>
      <c r="G2070" s="22">
        <f t="shared" si="129"/>
        <v>12997.599999999999</v>
      </c>
      <c r="H2070" s="26">
        <f>SUMIFS(MasterSheet!K:K, MasterSheet!B:B, B2070, MasterSheet!D:D, C2070, MasterSheet!H:H, D2070)</f>
        <v>1</v>
      </c>
      <c r="I2070" s="26">
        <f t="shared" si="130"/>
        <v>12997.599999999999</v>
      </c>
      <c r="J2070" s="28">
        <f>SUMIFS(MasterSheet!L:L, MasterSheet!B:B, B2070, MasterSheet!D:D, C2070, MasterSheet!H:H, D2070)</f>
        <v>0</v>
      </c>
      <c r="K2070" s="28">
        <f t="shared" si="131"/>
        <v>0</v>
      </c>
      <c r="L2070" s="21" t="str">
        <f>UPPER(VLOOKUP(D2070,MasterSheet!H:U,14,))</f>
        <v>BIOLEGEND</v>
      </c>
    </row>
    <row r="2071" spans="1:12" x14ac:dyDescent="0.25">
      <c r="A2071" s="21" t="str">
        <f t="shared" si="128"/>
        <v>BIOLEGEND</v>
      </c>
      <c r="B2071" s="21" t="str">
        <v>EED118206</v>
      </c>
      <c r="C2071" s="30">
        <v>45890</v>
      </c>
      <c r="D2071" s="21">
        <v>321109</v>
      </c>
      <c r="E2071" s="21">
        <f>_xlfn.XLOOKUP(D2071,MasterSheet!H:H,MasterSheet!F:F)</f>
        <v>9178.4</v>
      </c>
      <c r="F2071" s="22">
        <f>SUMIFS(MasterSheet!J:J, MasterSheet!B:B, B2071, MasterSheet!D:D, C2071, MasterSheet!H:H, D2071)</f>
        <v>1</v>
      </c>
      <c r="G2071" s="22">
        <f t="shared" si="129"/>
        <v>9178.4</v>
      </c>
      <c r="H2071" s="26">
        <f>SUMIFS(MasterSheet!K:K, MasterSheet!B:B, B2071, MasterSheet!D:D, C2071, MasterSheet!H:H, D2071)</f>
        <v>1</v>
      </c>
      <c r="I2071" s="26">
        <f t="shared" si="130"/>
        <v>9178.4</v>
      </c>
      <c r="J2071" s="28">
        <f>SUMIFS(MasterSheet!L:L, MasterSheet!B:B, B2071, MasterSheet!D:D, C2071, MasterSheet!H:H, D2071)</f>
        <v>0</v>
      </c>
      <c r="K2071" s="28">
        <f t="shared" si="131"/>
        <v>0</v>
      </c>
      <c r="L2071" s="21" t="str">
        <f>UPPER(VLOOKUP(D2071,MasterSheet!H:U,14,))</f>
        <v>BIOLEGEND</v>
      </c>
    </row>
    <row r="2072" spans="1:12" x14ac:dyDescent="0.25">
      <c r="A2072" s="21" t="str">
        <f t="shared" si="128"/>
        <v>BIOLEGEND</v>
      </c>
      <c r="B2072" s="21" t="str">
        <v>EED118206</v>
      </c>
      <c r="C2072" s="30">
        <v>45890</v>
      </c>
      <c r="D2072" s="21">
        <v>321142</v>
      </c>
      <c r="E2072" s="21">
        <f>_xlfn.XLOOKUP(D2072,MasterSheet!H:H,MasterSheet!F:F)</f>
        <v>27588</v>
      </c>
      <c r="F2072" s="22">
        <f>SUMIFS(MasterSheet!J:J, MasterSheet!B:B, B2072, MasterSheet!D:D, C2072, MasterSheet!H:H, D2072)</f>
        <v>1</v>
      </c>
      <c r="G2072" s="22">
        <f t="shared" si="129"/>
        <v>27588</v>
      </c>
      <c r="H2072" s="26">
        <f>SUMIFS(MasterSheet!K:K, MasterSheet!B:B, B2072, MasterSheet!D:D, C2072, MasterSheet!H:H, D2072)</f>
        <v>1</v>
      </c>
      <c r="I2072" s="26">
        <f t="shared" si="130"/>
        <v>27588</v>
      </c>
      <c r="J2072" s="28">
        <f>SUMIFS(MasterSheet!L:L, MasterSheet!B:B, B2072, MasterSheet!D:D, C2072, MasterSheet!H:H, D2072)</f>
        <v>0</v>
      </c>
      <c r="K2072" s="28">
        <f t="shared" si="131"/>
        <v>0</v>
      </c>
      <c r="L2072" s="21" t="str">
        <f>UPPER(VLOOKUP(D2072,MasterSheet!H:U,14,))</f>
        <v>BIOLEGEND</v>
      </c>
    </row>
    <row r="2073" spans="1:12" x14ac:dyDescent="0.25">
      <c r="A2073" s="21" t="str">
        <f t="shared" si="128"/>
        <v>BIOLEGEND</v>
      </c>
      <c r="B2073" s="21" t="str">
        <v>EED118206</v>
      </c>
      <c r="C2073" s="30">
        <v>45890</v>
      </c>
      <c r="D2073" s="21">
        <v>321306</v>
      </c>
      <c r="E2073" s="21">
        <f>_xlfn.XLOOKUP(D2073,MasterSheet!H:H,MasterSheet!F:F)</f>
        <v>14352.8</v>
      </c>
      <c r="F2073" s="22">
        <f>SUMIFS(MasterSheet!J:J, MasterSheet!B:B, B2073, MasterSheet!D:D, C2073, MasterSheet!H:H, D2073)</f>
        <v>1</v>
      </c>
      <c r="G2073" s="22">
        <f t="shared" si="129"/>
        <v>14352.8</v>
      </c>
      <c r="H2073" s="26">
        <f>SUMIFS(MasterSheet!K:K, MasterSheet!B:B, B2073, MasterSheet!D:D, C2073, MasterSheet!H:H, D2073)</f>
        <v>1</v>
      </c>
      <c r="I2073" s="26">
        <f t="shared" si="130"/>
        <v>14352.8</v>
      </c>
      <c r="J2073" s="28">
        <f>SUMIFS(MasterSheet!L:L, MasterSheet!B:B, B2073, MasterSheet!D:D, C2073, MasterSheet!H:H, D2073)</f>
        <v>0</v>
      </c>
      <c r="K2073" s="28">
        <f t="shared" si="131"/>
        <v>0</v>
      </c>
      <c r="L2073" s="21" t="str">
        <f>UPPER(VLOOKUP(D2073,MasterSheet!H:U,14,))</f>
        <v>BIOLEGEND</v>
      </c>
    </row>
    <row r="2074" spans="1:12" x14ac:dyDescent="0.25">
      <c r="A2074" s="21" t="str">
        <f t="shared" si="128"/>
        <v>BIOLEGEND</v>
      </c>
      <c r="B2074" s="21" t="str">
        <v>EED118206</v>
      </c>
      <c r="C2074" s="30">
        <v>45890</v>
      </c>
      <c r="D2074" s="21">
        <v>325504</v>
      </c>
      <c r="E2074" s="21">
        <f>_xlfn.XLOOKUP(D2074,MasterSheet!H:H,MasterSheet!F:F)</f>
        <v>12689.599999999999</v>
      </c>
      <c r="F2074" s="22">
        <f>SUMIFS(MasterSheet!J:J, MasterSheet!B:B, B2074, MasterSheet!D:D, C2074, MasterSheet!H:H, D2074)</f>
        <v>1</v>
      </c>
      <c r="G2074" s="22">
        <f t="shared" si="129"/>
        <v>12689.599999999999</v>
      </c>
      <c r="H2074" s="26">
        <f>SUMIFS(MasterSheet!K:K, MasterSheet!B:B, B2074, MasterSheet!D:D, C2074, MasterSheet!H:H, D2074)</f>
        <v>1</v>
      </c>
      <c r="I2074" s="26">
        <f t="shared" si="130"/>
        <v>12689.599999999999</v>
      </c>
      <c r="J2074" s="28">
        <f>SUMIFS(MasterSheet!L:L, MasterSheet!B:B, B2074, MasterSheet!D:D, C2074, MasterSheet!H:H, D2074)</f>
        <v>0</v>
      </c>
      <c r="K2074" s="28">
        <f t="shared" si="131"/>
        <v>0</v>
      </c>
      <c r="L2074" s="21" t="str">
        <f>UPPER(VLOOKUP(D2074,MasterSheet!H:U,14,))</f>
        <v>BIOLEGEND</v>
      </c>
    </row>
    <row r="2075" spans="1:12" x14ac:dyDescent="0.25">
      <c r="A2075" s="21" t="str">
        <f t="shared" si="128"/>
        <v>BIOLEGEND</v>
      </c>
      <c r="B2075" s="21" t="str">
        <v>EED118206</v>
      </c>
      <c r="C2075" s="30">
        <v>45890</v>
      </c>
      <c r="D2075" s="21">
        <v>325604</v>
      </c>
      <c r="E2075" s="21">
        <f>_xlfn.XLOOKUP(D2075,MasterSheet!H:H,MasterSheet!F:F)</f>
        <v>12997.599999999999</v>
      </c>
      <c r="F2075" s="22">
        <f>SUMIFS(MasterSheet!J:J, MasterSheet!B:B, B2075, MasterSheet!D:D, C2075, MasterSheet!H:H, D2075)</f>
        <v>1</v>
      </c>
      <c r="G2075" s="22">
        <f t="shared" si="129"/>
        <v>12997.599999999999</v>
      </c>
      <c r="H2075" s="26">
        <f>SUMIFS(MasterSheet!K:K, MasterSheet!B:B, B2075, MasterSheet!D:D, C2075, MasterSheet!H:H, D2075)</f>
        <v>1</v>
      </c>
      <c r="I2075" s="26">
        <f t="shared" si="130"/>
        <v>12997.599999999999</v>
      </c>
      <c r="J2075" s="28">
        <f>SUMIFS(MasterSheet!L:L, MasterSheet!B:B, B2075, MasterSheet!D:D, C2075, MasterSheet!H:H, D2075)</f>
        <v>0</v>
      </c>
      <c r="K2075" s="28">
        <f t="shared" si="131"/>
        <v>0</v>
      </c>
      <c r="L2075" s="21" t="str">
        <f>UPPER(VLOOKUP(D2075,MasterSheet!H:U,14,))</f>
        <v>BIOLEGEND</v>
      </c>
    </row>
    <row r="2076" spans="1:12" x14ac:dyDescent="0.25">
      <c r="A2076" s="21" t="str">
        <f t="shared" si="128"/>
        <v>BIOLEGEND</v>
      </c>
      <c r="B2076" s="21" t="str">
        <v>EED118206</v>
      </c>
      <c r="C2076" s="30">
        <v>45890</v>
      </c>
      <c r="D2076" s="21">
        <v>329951</v>
      </c>
      <c r="E2076" s="21">
        <f>_xlfn.XLOOKUP(D2076,MasterSheet!H:H,MasterSheet!F:F)</f>
        <v>9055.2000000000007</v>
      </c>
      <c r="F2076" s="22">
        <f>SUMIFS(MasterSheet!J:J, MasterSheet!B:B, B2076, MasterSheet!D:D, C2076, MasterSheet!H:H, D2076)</f>
        <v>1</v>
      </c>
      <c r="G2076" s="22">
        <f t="shared" si="129"/>
        <v>9055.2000000000007</v>
      </c>
      <c r="H2076" s="26">
        <f>SUMIFS(MasterSheet!K:K, MasterSheet!B:B, B2076, MasterSheet!D:D, C2076, MasterSheet!H:H, D2076)</f>
        <v>1</v>
      </c>
      <c r="I2076" s="26">
        <f t="shared" si="130"/>
        <v>9055.2000000000007</v>
      </c>
      <c r="J2076" s="28">
        <f>SUMIFS(MasterSheet!L:L, MasterSheet!B:B, B2076, MasterSheet!D:D, C2076, MasterSheet!H:H, D2076)</f>
        <v>0</v>
      </c>
      <c r="K2076" s="28">
        <f t="shared" si="131"/>
        <v>0</v>
      </c>
      <c r="L2076" s="21" t="str">
        <f>UPPER(VLOOKUP(D2076,MasterSheet!H:U,14,))</f>
        <v>BIOLEGEND</v>
      </c>
    </row>
    <row r="2077" spans="1:12" x14ac:dyDescent="0.25">
      <c r="A2077" s="21" t="str">
        <f t="shared" si="128"/>
        <v>BIOLEGEND</v>
      </c>
      <c r="B2077" s="21" t="str">
        <v>EED118206</v>
      </c>
      <c r="C2077" s="30">
        <v>45890</v>
      </c>
      <c r="D2077" s="21">
        <v>331206</v>
      </c>
      <c r="E2077" s="21">
        <f>_xlfn.XLOOKUP(D2077,MasterSheet!H:H,MasterSheet!F:F)</f>
        <v>12689.599999999999</v>
      </c>
      <c r="F2077" s="22">
        <f>SUMIFS(MasterSheet!J:J, MasterSheet!B:B, B2077, MasterSheet!D:D, C2077, MasterSheet!H:H, D2077)</f>
        <v>1</v>
      </c>
      <c r="G2077" s="22">
        <f t="shared" si="129"/>
        <v>12689.599999999999</v>
      </c>
      <c r="H2077" s="26">
        <f>SUMIFS(MasterSheet!K:K, MasterSheet!B:B, B2077, MasterSheet!D:D, C2077, MasterSheet!H:H, D2077)</f>
        <v>1</v>
      </c>
      <c r="I2077" s="26">
        <f t="shared" si="130"/>
        <v>12689.599999999999</v>
      </c>
      <c r="J2077" s="28">
        <f>SUMIFS(MasterSheet!L:L, MasterSheet!B:B, B2077, MasterSheet!D:D, C2077, MasterSheet!H:H, D2077)</f>
        <v>0</v>
      </c>
      <c r="K2077" s="28">
        <f t="shared" si="131"/>
        <v>0</v>
      </c>
      <c r="L2077" s="21" t="str">
        <f>UPPER(VLOOKUP(D2077,MasterSheet!H:U,14,))</f>
        <v>BIOLEGEND</v>
      </c>
    </row>
    <row r="2078" spans="1:12" x14ac:dyDescent="0.25">
      <c r="A2078" s="21" t="str">
        <f t="shared" si="128"/>
        <v>BIOLEGEND</v>
      </c>
      <c r="B2078" s="21" t="str">
        <v>EED118206</v>
      </c>
      <c r="C2078" s="30">
        <v>45890</v>
      </c>
      <c r="D2078" s="21">
        <v>331208</v>
      </c>
      <c r="E2078" s="21">
        <f>_xlfn.XLOOKUP(D2078,MasterSheet!H:H,MasterSheet!F:F)</f>
        <v>12997.599999999999</v>
      </c>
      <c r="F2078" s="22">
        <f>SUMIFS(MasterSheet!J:J, MasterSheet!B:B, B2078, MasterSheet!D:D, C2078, MasterSheet!H:H, D2078)</f>
        <v>1</v>
      </c>
      <c r="G2078" s="22">
        <f t="shared" si="129"/>
        <v>12997.599999999999</v>
      </c>
      <c r="H2078" s="26">
        <f>SUMIFS(MasterSheet!K:K, MasterSheet!B:B, B2078, MasterSheet!D:D, C2078, MasterSheet!H:H, D2078)</f>
        <v>1</v>
      </c>
      <c r="I2078" s="26">
        <f t="shared" si="130"/>
        <v>12997.599999999999</v>
      </c>
      <c r="J2078" s="28">
        <f>SUMIFS(MasterSheet!L:L, MasterSheet!B:B, B2078, MasterSheet!D:D, C2078, MasterSheet!H:H, D2078)</f>
        <v>0</v>
      </c>
      <c r="K2078" s="28">
        <f t="shared" si="131"/>
        <v>0</v>
      </c>
      <c r="L2078" s="21" t="str">
        <f>UPPER(VLOOKUP(D2078,MasterSheet!H:U,14,))</f>
        <v>BIOLEGEND</v>
      </c>
    </row>
    <row r="2079" spans="1:12" x14ac:dyDescent="0.25">
      <c r="A2079" s="21" t="str">
        <f t="shared" si="128"/>
        <v>BIOLEGEND</v>
      </c>
      <c r="B2079" s="21" t="str">
        <v>EED118206</v>
      </c>
      <c r="C2079" s="30">
        <v>45890</v>
      </c>
      <c r="D2079" s="21">
        <v>331246</v>
      </c>
      <c r="E2079" s="21">
        <f>_xlfn.XLOOKUP(D2079,MasterSheet!H:H,MasterSheet!F:F)</f>
        <v>28710</v>
      </c>
      <c r="F2079" s="22">
        <f>SUMIFS(MasterSheet!J:J, MasterSheet!B:B, B2079, MasterSheet!D:D, C2079, MasterSheet!H:H, D2079)</f>
        <v>1</v>
      </c>
      <c r="G2079" s="22">
        <f t="shared" si="129"/>
        <v>28710</v>
      </c>
      <c r="H2079" s="26">
        <f>SUMIFS(MasterSheet!K:K, MasterSheet!B:B, B2079, MasterSheet!D:D, C2079, MasterSheet!H:H, D2079)</f>
        <v>1</v>
      </c>
      <c r="I2079" s="26">
        <f t="shared" si="130"/>
        <v>28710</v>
      </c>
      <c r="J2079" s="28">
        <f>SUMIFS(MasterSheet!L:L, MasterSheet!B:B, B2079, MasterSheet!D:D, C2079, MasterSheet!H:H, D2079)</f>
        <v>0</v>
      </c>
      <c r="K2079" s="28">
        <f t="shared" si="131"/>
        <v>0</v>
      </c>
      <c r="L2079" s="21" t="str">
        <f>UPPER(VLOOKUP(D2079,MasterSheet!H:U,14,))</f>
        <v>BIOLEGEND</v>
      </c>
    </row>
    <row r="2080" spans="1:12" x14ac:dyDescent="0.25">
      <c r="A2080" s="21" t="str">
        <f t="shared" si="128"/>
        <v>BIOLEGEND</v>
      </c>
      <c r="B2080" s="21" t="str">
        <v>EED118206</v>
      </c>
      <c r="C2080" s="30">
        <v>45890</v>
      </c>
      <c r="D2080" s="21">
        <v>333625</v>
      </c>
      <c r="E2080" s="21">
        <f>_xlfn.XLOOKUP(D2080,MasterSheet!H:H,MasterSheet!F:F)</f>
        <v>9794.4</v>
      </c>
      <c r="F2080" s="22">
        <f>SUMIFS(MasterSheet!J:J, MasterSheet!B:B, B2080, MasterSheet!D:D, C2080, MasterSheet!H:H, D2080)</f>
        <v>1</v>
      </c>
      <c r="G2080" s="22">
        <f t="shared" si="129"/>
        <v>9794.4</v>
      </c>
      <c r="H2080" s="26">
        <f>SUMIFS(MasterSheet!K:K, MasterSheet!B:B, B2080, MasterSheet!D:D, C2080, MasterSheet!H:H, D2080)</f>
        <v>1</v>
      </c>
      <c r="I2080" s="26">
        <f t="shared" si="130"/>
        <v>9794.4</v>
      </c>
      <c r="J2080" s="28">
        <f>SUMIFS(MasterSheet!L:L, MasterSheet!B:B, B2080, MasterSheet!D:D, C2080, MasterSheet!H:H, D2080)</f>
        <v>0</v>
      </c>
      <c r="K2080" s="28">
        <f t="shared" si="131"/>
        <v>0</v>
      </c>
      <c r="L2080" s="21" t="str">
        <f>UPPER(VLOOKUP(D2080,MasterSheet!H:U,14,))</f>
        <v>BIOLEGEND</v>
      </c>
    </row>
    <row r="2081" spans="1:12" x14ac:dyDescent="0.25">
      <c r="A2081" s="21" t="str">
        <f t="shared" si="128"/>
        <v>BIOLEGEND</v>
      </c>
      <c r="B2081" s="21" t="str">
        <v>EED118206</v>
      </c>
      <c r="C2081" s="30">
        <v>45890</v>
      </c>
      <c r="D2081" s="21">
        <v>334606</v>
      </c>
      <c r="E2081" s="21">
        <f>_xlfn.XLOOKUP(D2081,MasterSheet!H:H,MasterSheet!F:F)</f>
        <v>16632</v>
      </c>
      <c r="F2081" s="22">
        <f>SUMIFS(MasterSheet!J:J, MasterSheet!B:B, B2081, MasterSheet!D:D, C2081, MasterSheet!H:H, D2081)</f>
        <v>1</v>
      </c>
      <c r="G2081" s="22">
        <f t="shared" si="129"/>
        <v>16632</v>
      </c>
      <c r="H2081" s="26">
        <f>SUMIFS(MasterSheet!K:K, MasterSheet!B:B, B2081, MasterSheet!D:D, C2081, MasterSheet!H:H, D2081)</f>
        <v>1</v>
      </c>
      <c r="I2081" s="26">
        <f t="shared" si="130"/>
        <v>16632</v>
      </c>
      <c r="J2081" s="28">
        <f>SUMIFS(MasterSheet!L:L, MasterSheet!B:B, B2081, MasterSheet!D:D, C2081, MasterSheet!H:H, D2081)</f>
        <v>0</v>
      </c>
      <c r="K2081" s="28">
        <f t="shared" si="131"/>
        <v>0</v>
      </c>
      <c r="L2081" s="21" t="str">
        <f>UPPER(VLOOKUP(D2081,MasterSheet!H:U,14,))</f>
        <v>BIOLEGEND</v>
      </c>
    </row>
    <row r="2082" spans="1:12" x14ac:dyDescent="0.25">
      <c r="A2082" s="21" t="str">
        <f t="shared" si="128"/>
        <v>BIOLEGEND</v>
      </c>
      <c r="B2082" s="21" t="str">
        <v>EED118206</v>
      </c>
      <c r="C2082" s="30">
        <v>45890</v>
      </c>
      <c r="D2082" s="21">
        <v>334608</v>
      </c>
      <c r="E2082" s="21">
        <f>_xlfn.XLOOKUP(D2082,MasterSheet!H:H,MasterSheet!F:F)</f>
        <v>17371.2</v>
      </c>
      <c r="F2082" s="22">
        <f>SUMIFS(MasterSheet!J:J, MasterSheet!B:B, B2082, MasterSheet!D:D, C2082, MasterSheet!H:H, D2082)</f>
        <v>1</v>
      </c>
      <c r="G2082" s="22">
        <f t="shared" si="129"/>
        <v>17371.2</v>
      </c>
      <c r="H2082" s="26">
        <f>SUMIFS(MasterSheet!K:K, MasterSheet!B:B, B2082, MasterSheet!D:D, C2082, MasterSheet!H:H, D2082)</f>
        <v>1</v>
      </c>
      <c r="I2082" s="26">
        <f t="shared" si="130"/>
        <v>17371.2</v>
      </c>
      <c r="J2082" s="28">
        <f>SUMIFS(MasterSheet!L:L, MasterSheet!B:B, B2082, MasterSheet!D:D, C2082, MasterSheet!H:H, D2082)</f>
        <v>0</v>
      </c>
      <c r="K2082" s="28">
        <f t="shared" si="131"/>
        <v>0</v>
      </c>
      <c r="L2082" s="21" t="str">
        <f>UPPER(VLOOKUP(D2082,MasterSheet!H:U,14,))</f>
        <v>BIOLEGEND</v>
      </c>
    </row>
    <row r="2083" spans="1:12" x14ac:dyDescent="0.25">
      <c r="A2083" s="21" t="str">
        <f t="shared" si="128"/>
        <v>BIOLEGEND</v>
      </c>
      <c r="B2083" s="21" t="str">
        <v>EED118206</v>
      </c>
      <c r="C2083" s="30">
        <v>45890</v>
      </c>
      <c r="D2083" s="21">
        <v>336218</v>
      </c>
      <c r="E2083" s="21">
        <f>_xlfn.XLOOKUP(D2083,MasterSheet!H:H,MasterSheet!F:F)</f>
        <v>11272.8</v>
      </c>
      <c r="F2083" s="22">
        <f>SUMIFS(MasterSheet!J:J, MasterSheet!B:B, B2083, MasterSheet!D:D, C2083, MasterSheet!H:H, D2083)</f>
        <v>1</v>
      </c>
      <c r="G2083" s="22">
        <f t="shared" si="129"/>
        <v>11272.8</v>
      </c>
      <c r="H2083" s="26">
        <f>SUMIFS(MasterSheet!K:K, MasterSheet!B:B, B2083, MasterSheet!D:D, C2083, MasterSheet!H:H, D2083)</f>
        <v>1</v>
      </c>
      <c r="I2083" s="26">
        <f t="shared" si="130"/>
        <v>11272.8</v>
      </c>
      <c r="J2083" s="28">
        <f>SUMIFS(MasterSheet!L:L, MasterSheet!B:B, B2083, MasterSheet!D:D, C2083, MasterSheet!H:H, D2083)</f>
        <v>0</v>
      </c>
      <c r="K2083" s="28">
        <f t="shared" si="131"/>
        <v>0</v>
      </c>
      <c r="L2083" s="21" t="str">
        <f>UPPER(VLOOKUP(D2083,MasterSheet!H:U,14,))</f>
        <v>BIOLEGEND</v>
      </c>
    </row>
    <row r="2084" spans="1:12" x14ac:dyDescent="0.25">
      <c r="A2084" s="21" t="str">
        <f t="shared" si="128"/>
        <v>BIOLEGEND</v>
      </c>
      <c r="B2084" s="21" t="str">
        <v>EED118206</v>
      </c>
      <c r="C2084" s="30">
        <v>45890</v>
      </c>
      <c r="D2084" s="21">
        <v>339811</v>
      </c>
      <c r="E2084" s="21">
        <f>_xlfn.XLOOKUP(D2084,MasterSheet!H:H,MasterSheet!F:F)</f>
        <v>7946.4</v>
      </c>
      <c r="F2084" s="22">
        <f>SUMIFS(MasterSheet!J:J, MasterSheet!B:B, B2084, MasterSheet!D:D, C2084, MasterSheet!H:H, D2084)</f>
        <v>1</v>
      </c>
      <c r="G2084" s="22">
        <f t="shared" si="129"/>
        <v>7946.4</v>
      </c>
      <c r="H2084" s="26">
        <f>SUMIFS(MasterSheet!K:K, MasterSheet!B:B, B2084, MasterSheet!D:D, C2084, MasterSheet!H:H, D2084)</f>
        <v>1</v>
      </c>
      <c r="I2084" s="26">
        <f t="shared" si="130"/>
        <v>7946.4</v>
      </c>
      <c r="J2084" s="28">
        <f>SUMIFS(MasterSheet!L:L, MasterSheet!B:B, B2084, MasterSheet!D:D, C2084, MasterSheet!H:H, D2084)</f>
        <v>0</v>
      </c>
      <c r="K2084" s="28">
        <f t="shared" si="131"/>
        <v>0</v>
      </c>
      <c r="L2084" s="21" t="str">
        <f>UPPER(VLOOKUP(D2084,MasterSheet!H:U,14,))</f>
        <v>BIOLEGEND</v>
      </c>
    </row>
    <row r="2085" spans="1:12" x14ac:dyDescent="0.25">
      <c r="A2085" s="21" t="str">
        <f t="shared" si="128"/>
        <v>BIOLEGEND</v>
      </c>
      <c r="B2085" s="21" t="str">
        <v>EED118206</v>
      </c>
      <c r="C2085" s="30">
        <v>45890</v>
      </c>
      <c r="D2085" s="21">
        <v>343504</v>
      </c>
      <c r="E2085" s="21">
        <f>_xlfn.XLOOKUP(D2085,MasterSheet!H:H,MasterSheet!F:F)</f>
        <v>13921.599999999999</v>
      </c>
      <c r="F2085" s="22">
        <f>SUMIFS(MasterSheet!J:J, MasterSheet!B:B, B2085, MasterSheet!D:D, C2085, MasterSheet!H:H, D2085)</f>
        <v>1</v>
      </c>
      <c r="G2085" s="22">
        <f t="shared" si="129"/>
        <v>13921.599999999999</v>
      </c>
      <c r="H2085" s="26">
        <f>SUMIFS(MasterSheet!K:K, MasterSheet!B:B, B2085, MasterSheet!D:D, C2085, MasterSheet!H:H, D2085)</f>
        <v>1</v>
      </c>
      <c r="I2085" s="26">
        <f t="shared" si="130"/>
        <v>13921.599999999999</v>
      </c>
      <c r="J2085" s="28">
        <f>SUMIFS(MasterSheet!L:L, MasterSheet!B:B, B2085, MasterSheet!D:D, C2085, MasterSheet!H:H, D2085)</f>
        <v>0</v>
      </c>
      <c r="K2085" s="28">
        <f t="shared" si="131"/>
        <v>0</v>
      </c>
      <c r="L2085" s="21" t="str">
        <f>UPPER(VLOOKUP(D2085,MasterSheet!H:U,14,))</f>
        <v>BIOLEGEND</v>
      </c>
    </row>
    <row r="2086" spans="1:12" x14ac:dyDescent="0.25">
      <c r="A2086" s="21" t="str">
        <f t="shared" si="128"/>
        <v>BIOLEGEND</v>
      </c>
      <c r="B2086" s="21" t="str">
        <v>EED118206</v>
      </c>
      <c r="C2086" s="30">
        <v>45890</v>
      </c>
      <c r="D2086" s="21">
        <v>343524</v>
      </c>
      <c r="E2086" s="21">
        <f>_xlfn.XLOOKUP(D2086,MasterSheet!H:H,MasterSheet!F:F)</f>
        <v>12381.599999999999</v>
      </c>
      <c r="F2086" s="22">
        <f>SUMIFS(MasterSheet!J:J, MasterSheet!B:B, B2086, MasterSheet!D:D, C2086, MasterSheet!H:H, D2086)</f>
        <v>1</v>
      </c>
      <c r="G2086" s="22">
        <f t="shared" si="129"/>
        <v>12381.599999999999</v>
      </c>
      <c r="H2086" s="26">
        <f>SUMIFS(MasterSheet!K:K, MasterSheet!B:B, B2086, MasterSheet!D:D, C2086, MasterSheet!H:H, D2086)</f>
        <v>1</v>
      </c>
      <c r="I2086" s="26">
        <f t="shared" si="130"/>
        <v>12381.599999999999</v>
      </c>
      <c r="J2086" s="28">
        <f>SUMIFS(MasterSheet!L:L, MasterSheet!B:B, B2086, MasterSheet!D:D, C2086, MasterSheet!H:H, D2086)</f>
        <v>0</v>
      </c>
      <c r="K2086" s="28">
        <f t="shared" si="131"/>
        <v>0</v>
      </c>
      <c r="L2086" s="21" t="str">
        <f>UPPER(VLOOKUP(D2086,MasterSheet!H:U,14,))</f>
        <v>BIOLEGEND</v>
      </c>
    </row>
    <row r="2087" spans="1:12" x14ac:dyDescent="0.25">
      <c r="A2087" s="21" t="str">
        <f t="shared" si="128"/>
        <v>BIOLEGEND</v>
      </c>
      <c r="B2087" s="21" t="str">
        <v>EED118206</v>
      </c>
      <c r="C2087" s="30">
        <v>45890</v>
      </c>
      <c r="D2087" s="21">
        <v>344606</v>
      </c>
      <c r="E2087" s="21">
        <f>_xlfn.XLOOKUP(D2087,MasterSheet!H:H,MasterSheet!F:F)</f>
        <v>5112.8</v>
      </c>
      <c r="F2087" s="22">
        <f>SUMIFS(MasterSheet!J:J, MasterSheet!B:B, B2087, MasterSheet!D:D, C2087, MasterSheet!H:H, D2087)</f>
        <v>5</v>
      </c>
      <c r="G2087" s="22">
        <f t="shared" si="129"/>
        <v>25564</v>
      </c>
      <c r="H2087" s="26">
        <f>SUMIFS(MasterSheet!K:K, MasterSheet!B:B, B2087, MasterSheet!D:D, C2087, MasterSheet!H:H, D2087)</f>
        <v>5</v>
      </c>
      <c r="I2087" s="26">
        <f t="shared" si="130"/>
        <v>25564</v>
      </c>
      <c r="J2087" s="28">
        <f>SUMIFS(MasterSheet!L:L, MasterSheet!B:B, B2087, MasterSheet!D:D, C2087, MasterSheet!H:H, D2087)</f>
        <v>0</v>
      </c>
      <c r="K2087" s="28">
        <f t="shared" si="131"/>
        <v>0</v>
      </c>
      <c r="L2087" s="21" t="str">
        <f>UPPER(VLOOKUP(D2087,MasterSheet!H:U,14,))</f>
        <v>BIOLEGEND</v>
      </c>
    </row>
    <row r="2088" spans="1:12" x14ac:dyDescent="0.25">
      <c r="A2088" s="21" t="str">
        <f t="shared" si="128"/>
        <v>BIOLEGEND</v>
      </c>
      <c r="B2088" s="21" t="str">
        <v>EED118206</v>
      </c>
      <c r="C2088" s="30">
        <v>45890</v>
      </c>
      <c r="D2088" s="21">
        <v>344712</v>
      </c>
      <c r="E2088" s="21">
        <f>_xlfn.XLOOKUP(D2088,MasterSheet!H:H,MasterSheet!F:F)</f>
        <v>20020</v>
      </c>
      <c r="F2088" s="22">
        <f>SUMIFS(MasterSheet!J:J, MasterSheet!B:B, B2088, MasterSheet!D:D, C2088, MasterSheet!H:H, D2088)</f>
        <v>5</v>
      </c>
      <c r="G2088" s="22">
        <f t="shared" si="129"/>
        <v>100100</v>
      </c>
      <c r="H2088" s="26">
        <f>SUMIFS(MasterSheet!K:K, MasterSheet!B:B, B2088, MasterSheet!D:D, C2088, MasterSheet!H:H, D2088)</f>
        <v>5</v>
      </c>
      <c r="I2088" s="26">
        <f t="shared" si="130"/>
        <v>100100</v>
      </c>
      <c r="J2088" s="28">
        <f>SUMIFS(MasterSheet!L:L, MasterSheet!B:B, B2088, MasterSheet!D:D, C2088, MasterSheet!H:H, D2088)</f>
        <v>0</v>
      </c>
      <c r="K2088" s="28">
        <f t="shared" si="131"/>
        <v>0</v>
      </c>
      <c r="L2088" s="21" t="str">
        <f>UPPER(VLOOKUP(D2088,MasterSheet!H:U,14,))</f>
        <v>BIOLEGEND</v>
      </c>
    </row>
    <row r="2089" spans="1:12" x14ac:dyDescent="0.25">
      <c r="A2089" s="21" t="str">
        <f t="shared" si="128"/>
        <v>BIOLEGEND</v>
      </c>
      <c r="B2089" s="21" t="str">
        <v>EED118206</v>
      </c>
      <c r="C2089" s="30">
        <v>45890</v>
      </c>
      <c r="D2089" s="21">
        <v>344720</v>
      </c>
      <c r="E2089" s="21">
        <f>_xlfn.XLOOKUP(D2089,MasterSheet!H:H,MasterSheet!F:F)</f>
        <v>11888.8</v>
      </c>
      <c r="F2089" s="22">
        <f>SUMIFS(MasterSheet!J:J, MasterSheet!B:B, B2089, MasterSheet!D:D, C2089, MasterSheet!H:H, D2089)</f>
        <v>1</v>
      </c>
      <c r="G2089" s="22">
        <f t="shared" si="129"/>
        <v>11888.8</v>
      </c>
      <c r="H2089" s="26">
        <f>SUMIFS(MasterSheet!K:K, MasterSheet!B:B, B2089, MasterSheet!D:D, C2089, MasterSheet!H:H, D2089)</f>
        <v>1</v>
      </c>
      <c r="I2089" s="26">
        <f t="shared" si="130"/>
        <v>11888.8</v>
      </c>
      <c r="J2089" s="28">
        <f>SUMIFS(MasterSheet!L:L, MasterSheet!B:B, B2089, MasterSheet!D:D, C2089, MasterSheet!H:H, D2089)</f>
        <v>0</v>
      </c>
      <c r="K2089" s="28">
        <f t="shared" si="131"/>
        <v>0</v>
      </c>
      <c r="L2089" s="21" t="str">
        <f>UPPER(VLOOKUP(D2089,MasterSheet!H:U,14,))</f>
        <v>BIOLEGEND</v>
      </c>
    </row>
    <row r="2090" spans="1:12" x14ac:dyDescent="0.25">
      <c r="A2090" s="21" t="str">
        <f t="shared" si="128"/>
        <v>BIOLEGEND</v>
      </c>
      <c r="B2090" s="21" t="str">
        <v>EED118206</v>
      </c>
      <c r="C2090" s="30">
        <v>45890</v>
      </c>
      <c r="D2090" s="21">
        <v>350216</v>
      </c>
      <c r="E2090" s="21">
        <f>_xlfn.XLOOKUP(D2090,MasterSheet!H:H,MasterSheet!F:F)</f>
        <v>17925.599999999999</v>
      </c>
      <c r="F2090" s="22">
        <f>SUMIFS(MasterSheet!J:J, MasterSheet!B:B, B2090, MasterSheet!D:D, C2090, MasterSheet!H:H, D2090)</f>
        <v>1</v>
      </c>
      <c r="G2090" s="22">
        <f t="shared" si="129"/>
        <v>17925.599999999999</v>
      </c>
      <c r="H2090" s="26">
        <f>SUMIFS(MasterSheet!K:K, MasterSheet!B:B, B2090, MasterSheet!D:D, C2090, MasterSheet!H:H, D2090)</f>
        <v>1</v>
      </c>
      <c r="I2090" s="26">
        <f t="shared" si="130"/>
        <v>17925.599999999999</v>
      </c>
      <c r="J2090" s="28">
        <f>SUMIFS(MasterSheet!L:L, MasterSheet!B:B, B2090, MasterSheet!D:D, C2090, MasterSheet!H:H, D2090)</f>
        <v>0</v>
      </c>
      <c r="K2090" s="28">
        <f t="shared" si="131"/>
        <v>0</v>
      </c>
      <c r="L2090" s="21" t="str">
        <f>UPPER(VLOOKUP(D2090,MasterSheet!H:U,14,))</f>
        <v>BIOLEGEND</v>
      </c>
    </row>
    <row r="2091" spans="1:12" x14ac:dyDescent="0.25">
      <c r="A2091" s="21" t="str">
        <f t="shared" si="128"/>
        <v>BIOLEGEND</v>
      </c>
      <c r="B2091" s="21" t="str">
        <v>EED118206</v>
      </c>
      <c r="C2091" s="30">
        <v>45890</v>
      </c>
      <c r="D2091" s="21">
        <v>354220</v>
      </c>
      <c r="E2091" s="21">
        <f>_xlfn.XLOOKUP(D2091,MasterSheet!H:H,MasterSheet!F:F)</f>
        <v>16324</v>
      </c>
      <c r="F2091" s="22">
        <f>SUMIFS(MasterSheet!J:J, MasterSheet!B:B, B2091, MasterSheet!D:D, C2091, MasterSheet!H:H, D2091)</f>
        <v>1</v>
      </c>
      <c r="G2091" s="22">
        <f t="shared" si="129"/>
        <v>16324</v>
      </c>
      <c r="H2091" s="26">
        <f>SUMIFS(MasterSheet!K:K, MasterSheet!B:B, B2091, MasterSheet!D:D, C2091, MasterSheet!H:H, D2091)</f>
        <v>1</v>
      </c>
      <c r="I2091" s="26">
        <f t="shared" si="130"/>
        <v>16324</v>
      </c>
      <c r="J2091" s="28">
        <f>SUMIFS(MasterSheet!L:L, MasterSheet!B:B, B2091, MasterSheet!D:D, C2091, MasterSheet!H:H, D2091)</f>
        <v>0</v>
      </c>
      <c r="K2091" s="28">
        <f t="shared" si="131"/>
        <v>0</v>
      </c>
      <c r="L2091" s="21" t="str">
        <f>UPPER(VLOOKUP(D2091,MasterSheet!H:U,14,))</f>
        <v>BIOLEGEND</v>
      </c>
    </row>
    <row r="2092" spans="1:12" x14ac:dyDescent="0.25">
      <c r="A2092" s="21" t="str">
        <f t="shared" si="128"/>
        <v>BIOLEGEND</v>
      </c>
      <c r="B2092" s="21" t="str">
        <v>EED118206</v>
      </c>
      <c r="C2092" s="30">
        <v>45890</v>
      </c>
      <c r="D2092" s="21">
        <v>357905</v>
      </c>
      <c r="E2092" s="21">
        <f>_xlfn.XLOOKUP(D2092,MasterSheet!H:H,MasterSheet!F:F)</f>
        <v>7867.2000000000007</v>
      </c>
      <c r="F2092" s="22">
        <f>SUMIFS(MasterSheet!J:J, MasterSheet!B:B, B2092, MasterSheet!D:D, C2092, MasterSheet!H:H, D2092)</f>
        <v>1</v>
      </c>
      <c r="G2092" s="22">
        <f t="shared" si="129"/>
        <v>7867.2000000000007</v>
      </c>
      <c r="H2092" s="26">
        <f>SUMIFS(MasterSheet!K:K, MasterSheet!B:B, B2092, MasterSheet!D:D, C2092, MasterSheet!H:H, D2092)</f>
        <v>1</v>
      </c>
      <c r="I2092" s="26">
        <f t="shared" si="130"/>
        <v>7867.2000000000007</v>
      </c>
      <c r="J2092" s="28">
        <f>SUMIFS(MasterSheet!L:L, MasterSheet!B:B, B2092, MasterSheet!D:D, C2092, MasterSheet!H:H, D2092)</f>
        <v>0</v>
      </c>
      <c r="K2092" s="28">
        <f t="shared" si="131"/>
        <v>0</v>
      </c>
      <c r="L2092" s="21" t="str">
        <f>UPPER(VLOOKUP(D2092,MasterSheet!H:U,14,))</f>
        <v>BIOLEGEND</v>
      </c>
    </row>
    <row r="2093" spans="1:12" x14ac:dyDescent="0.25">
      <c r="A2093" s="21" t="str">
        <f t="shared" si="128"/>
        <v>BIOLEGEND</v>
      </c>
      <c r="B2093" s="21" t="str">
        <v>EED118206</v>
      </c>
      <c r="C2093" s="30">
        <v>45890</v>
      </c>
      <c r="D2093" s="21">
        <v>362805</v>
      </c>
      <c r="E2093" s="21">
        <f>_xlfn.XLOOKUP(D2093,MasterSheet!H:H,MasterSheet!F:F)</f>
        <v>10164</v>
      </c>
      <c r="F2093" s="22">
        <f>SUMIFS(MasterSheet!J:J, MasterSheet!B:B, B2093, MasterSheet!D:D, C2093, MasterSheet!H:H, D2093)</f>
        <v>1</v>
      </c>
      <c r="G2093" s="22">
        <f t="shared" si="129"/>
        <v>10164</v>
      </c>
      <c r="H2093" s="26">
        <f>SUMIFS(MasterSheet!K:K, MasterSheet!B:B, B2093, MasterSheet!D:D, C2093, MasterSheet!H:H, D2093)</f>
        <v>1</v>
      </c>
      <c r="I2093" s="26">
        <f t="shared" si="130"/>
        <v>10164</v>
      </c>
      <c r="J2093" s="28">
        <f>SUMIFS(MasterSheet!L:L, MasterSheet!B:B, B2093, MasterSheet!D:D, C2093, MasterSheet!H:H, D2093)</f>
        <v>0</v>
      </c>
      <c r="K2093" s="28">
        <f t="shared" si="131"/>
        <v>0</v>
      </c>
      <c r="L2093" s="21" t="str">
        <f>UPPER(VLOOKUP(D2093,MasterSheet!H:U,14,))</f>
        <v>BIOLEGEND</v>
      </c>
    </row>
    <row r="2094" spans="1:12" x14ac:dyDescent="0.25">
      <c r="A2094" s="21" t="str">
        <f t="shared" si="128"/>
        <v>BIOLEGEND</v>
      </c>
      <c r="B2094" s="21" t="str">
        <v>EED118206</v>
      </c>
      <c r="C2094" s="30">
        <v>45890</v>
      </c>
      <c r="D2094" s="21">
        <v>364805</v>
      </c>
      <c r="E2094" s="21">
        <f>_xlfn.XLOOKUP(D2094,MasterSheet!H:H,MasterSheet!F:F)</f>
        <v>8500.7999999999993</v>
      </c>
      <c r="F2094" s="22">
        <f>SUMIFS(MasterSheet!J:J, MasterSheet!B:B, B2094, MasterSheet!D:D, C2094, MasterSheet!H:H, D2094)</f>
        <v>1</v>
      </c>
      <c r="G2094" s="22">
        <f t="shared" si="129"/>
        <v>8500.7999999999993</v>
      </c>
      <c r="H2094" s="26">
        <f>SUMIFS(MasterSheet!K:K, MasterSheet!B:B, B2094, MasterSheet!D:D, C2094, MasterSheet!H:H, D2094)</f>
        <v>1</v>
      </c>
      <c r="I2094" s="26">
        <f t="shared" si="130"/>
        <v>8500.7999999999993</v>
      </c>
      <c r="J2094" s="28">
        <f>SUMIFS(MasterSheet!L:L, MasterSheet!B:B, B2094, MasterSheet!D:D, C2094, MasterSheet!H:H, D2094)</f>
        <v>0</v>
      </c>
      <c r="K2094" s="28">
        <f t="shared" si="131"/>
        <v>0</v>
      </c>
      <c r="L2094" s="21" t="str">
        <f>UPPER(VLOOKUP(D2094,MasterSheet!H:U,14,))</f>
        <v>BIOLEGEND</v>
      </c>
    </row>
    <row r="2095" spans="1:12" x14ac:dyDescent="0.25">
      <c r="A2095" s="21" t="str">
        <f t="shared" si="128"/>
        <v>BIOLEGEND</v>
      </c>
      <c r="B2095" s="21" t="str">
        <v>EED118206</v>
      </c>
      <c r="C2095" s="30">
        <v>45890</v>
      </c>
      <c r="D2095" s="21">
        <v>367106</v>
      </c>
      <c r="E2095" s="21">
        <f>_xlfn.XLOOKUP(D2095,MasterSheet!H:H,MasterSheet!F:F)</f>
        <v>12689.599999999999</v>
      </c>
      <c r="F2095" s="22">
        <f>SUMIFS(MasterSheet!J:J, MasterSheet!B:B, B2095, MasterSheet!D:D, C2095, MasterSheet!H:H, D2095)</f>
        <v>1</v>
      </c>
      <c r="G2095" s="22">
        <f t="shared" si="129"/>
        <v>12689.599999999999</v>
      </c>
      <c r="H2095" s="26">
        <f>SUMIFS(MasterSheet!K:K, MasterSheet!B:B, B2095, MasterSheet!D:D, C2095, MasterSheet!H:H, D2095)</f>
        <v>1</v>
      </c>
      <c r="I2095" s="26">
        <f t="shared" si="130"/>
        <v>12689.599999999999</v>
      </c>
      <c r="J2095" s="28">
        <f>SUMIFS(MasterSheet!L:L, MasterSheet!B:B, B2095, MasterSheet!D:D, C2095, MasterSheet!H:H, D2095)</f>
        <v>0</v>
      </c>
      <c r="K2095" s="28">
        <f t="shared" si="131"/>
        <v>0</v>
      </c>
      <c r="L2095" s="21" t="str">
        <f>UPPER(VLOOKUP(D2095,MasterSheet!H:U,14,))</f>
        <v>BIOLEGEND</v>
      </c>
    </row>
    <row r="2096" spans="1:12" x14ac:dyDescent="0.25">
      <c r="A2096" s="21" t="str">
        <f t="shared" si="128"/>
        <v>BIOLEGEND</v>
      </c>
      <c r="B2096" s="21" t="str">
        <v>EED118206</v>
      </c>
      <c r="C2096" s="30">
        <v>45890</v>
      </c>
      <c r="D2096" s="21">
        <v>376804</v>
      </c>
      <c r="E2096" s="21">
        <f>_xlfn.XLOOKUP(D2096,MasterSheet!H:H,MasterSheet!F:F)</f>
        <v>7207.2000000000007</v>
      </c>
      <c r="F2096" s="22">
        <f>SUMIFS(MasterSheet!J:J, MasterSheet!B:B, B2096, MasterSheet!D:D, C2096, MasterSheet!H:H, D2096)</f>
        <v>1</v>
      </c>
      <c r="G2096" s="22">
        <f t="shared" si="129"/>
        <v>7207.2000000000007</v>
      </c>
      <c r="H2096" s="26">
        <f>SUMIFS(MasterSheet!K:K, MasterSheet!B:B, B2096, MasterSheet!D:D, C2096, MasterSheet!H:H, D2096)</f>
        <v>1</v>
      </c>
      <c r="I2096" s="26">
        <f t="shared" si="130"/>
        <v>7207.2000000000007</v>
      </c>
      <c r="J2096" s="28">
        <f>SUMIFS(MasterSheet!L:L, MasterSheet!B:B, B2096, MasterSheet!D:D, C2096, MasterSheet!H:H, D2096)</f>
        <v>0</v>
      </c>
      <c r="K2096" s="28">
        <f t="shared" si="131"/>
        <v>0</v>
      </c>
      <c r="L2096" s="21" t="str">
        <f>UPPER(VLOOKUP(D2096,MasterSheet!H:U,14,))</f>
        <v>BIOLEGEND</v>
      </c>
    </row>
    <row r="2097" spans="1:12" x14ac:dyDescent="0.25">
      <c r="A2097" s="21" t="str">
        <f t="shared" si="128"/>
        <v>BIOLEGEND</v>
      </c>
      <c r="B2097" s="21" t="str">
        <v>EED118206</v>
      </c>
      <c r="C2097" s="30">
        <v>45890</v>
      </c>
      <c r="D2097" s="21">
        <v>393607</v>
      </c>
      <c r="E2097" s="21">
        <f>_xlfn.XLOOKUP(D2097,MasterSheet!H:H,MasterSheet!F:F)</f>
        <v>9424.7999999999993</v>
      </c>
      <c r="F2097" s="22">
        <f>SUMIFS(MasterSheet!J:J, MasterSheet!B:B, B2097, MasterSheet!D:D, C2097, MasterSheet!H:H, D2097)</f>
        <v>1</v>
      </c>
      <c r="G2097" s="22">
        <f t="shared" si="129"/>
        <v>9424.7999999999993</v>
      </c>
      <c r="H2097" s="26">
        <f>SUMIFS(MasterSheet!K:K, MasterSheet!B:B, B2097, MasterSheet!D:D, C2097, MasterSheet!H:H, D2097)</f>
        <v>1</v>
      </c>
      <c r="I2097" s="26">
        <f t="shared" si="130"/>
        <v>9424.7999999999993</v>
      </c>
      <c r="J2097" s="28">
        <f>SUMIFS(MasterSheet!L:L, MasterSheet!B:B, B2097, MasterSheet!D:D, C2097, MasterSheet!H:H, D2097)</f>
        <v>0</v>
      </c>
      <c r="K2097" s="28">
        <f t="shared" si="131"/>
        <v>0</v>
      </c>
      <c r="L2097" s="21" t="str">
        <f>UPPER(VLOOKUP(D2097,MasterSheet!H:U,14,))</f>
        <v>BIOLEGEND</v>
      </c>
    </row>
    <row r="2098" spans="1:12" x14ac:dyDescent="0.25">
      <c r="A2098" s="21" t="str">
        <f t="shared" si="128"/>
        <v>BIOLEGEND</v>
      </c>
      <c r="B2098" s="21" t="str">
        <v>EED118206</v>
      </c>
      <c r="C2098" s="30">
        <v>45890</v>
      </c>
      <c r="D2098" s="21">
        <v>399711</v>
      </c>
      <c r="E2098" s="21">
        <f>_xlfn.XLOOKUP(D2098,MasterSheet!H:H,MasterSheet!F:F)</f>
        <v>11888.8</v>
      </c>
      <c r="F2098" s="22">
        <f>SUMIFS(MasterSheet!J:J, MasterSheet!B:B, B2098, MasterSheet!D:D, C2098, MasterSheet!H:H, D2098)</f>
        <v>0</v>
      </c>
      <c r="G2098" s="22">
        <f t="shared" si="129"/>
        <v>0</v>
      </c>
      <c r="H2098" s="26">
        <f>SUMIFS(MasterSheet!K:K, MasterSheet!B:B, B2098, MasterSheet!D:D, C2098, MasterSheet!H:H, D2098)</f>
        <v>0</v>
      </c>
      <c r="I2098" s="26">
        <f t="shared" si="130"/>
        <v>0</v>
      </c>
      <c r="J2098" s="28">
        <f>SUMIFS(MasterSheet!L:L, MasterSheet!B:B, B2098, MasterSheet!D:D, C2098, MasterSheet!H:H, D2098)</f>
        <v>0</v>
      </c>
      <c r="K2098" s="28">
        <f t="shared" si="131"/>
        <v>0</v>
      </c>
      <c r="L2098" s="21" t="str">
        <f>UPPER(VLOOKUP(D2098,MasterSheet!H:U,14,))</f>
        <v>BIOLEGEND</v>
      </c>
    </row>
    <row r="2099" spans="1:12" x14ac:dyDescent="0.25">
      <c r="A2099" s="21" t="str">
        <f t="shared" si="128"/>
        <v>BIOLEGEND</v>
      </c>
      <c r="B2099" s="21" t="str">
        <v>EED118206</v>
      </c>
      <c r="C2099" s="30">
        <v>45890</v>
      </c>
      <c r="D2099" s="21">
        <v>403602</v>
      </c>
      <c r="E2099" s="21">
        <f>_xlfn.XLOOKUP(D2099,MasterSheet!H:H,MasterSheet!F:F)</f>
        <v>41703.199999999997</v>
      </c>
      <c r="F2099" s="22">
        <f>SUMIFS(MasterSheet!J:J, MasterSheet!B:B, B2099, MasterSheet!D:D, C2099, MasterSheet!H:H, D2099)</f>
        <v>10</v>
      </c>
      <c r="G2099" s="22">
        <f t="shared" si="129"/>
        <v>417032</v>
      </c>
      <c r="H2099" s="26">
        <f>SUMIFS(MasterSheet!K:K, MasterSheet!B:B, B2099, MasterSheet!D:D, C2099, MasterSheet!H:H, D2099)</f>
        <v>10</v>
      </c>
      <c r="I2099" s="26">
        <f t="shared" si="130"/>
        <v>417032</v>
      </c>
      <c r="J2099" s="28">
        <f>SUMIFS(MasterSheet!L:L, MasterSheet!B:B, B2099, MasterSheet!D:D, C2099, MasterSheet!H:H, D2099)</f>
        <v>0</v>
      </c>
      <c r="K2099" s="28">
        <f t="shared" si="131"/>
        <v>0</v>
      </c>
      <c r="L2099" s="21" t="str">
        <f>UPPER(VLOOKUP(D2099,MasterSheet!H:U,14,))</f>
        <v>BIOLEGEND</v>
      </c>
    </row>
    <row r="2100" spans="1:12" x14ac:dyDescent="0.25">
      <c r="A2100" s="21" t="str">
        <f t="shared" si="128"/>
        <v>BIOLEGEND</v>
      </c>
      <c r="B2100" s="21" t="str">
        <v>EED118206</v>
      </c>
      <c r="C2100" s="30">
        <v>45890</v>
      </c>
      <c r="D2100" s="21">
        <v>420301</v>
      </c>
      <c r="E2100" s="21">
        <f>_xlfn.XLOOKUP(D2100,MasterSheet!H:H,MasterSheet!F:F)</f>
        <v>4004</v>
      </c>
      <c r="F2100" s="22">
        <f>SUMIFS(MasterSheet!J:J, MasterSheet!B:B, B2100, MasterSheet!D:D, C2100, MasterSheet!H:H, D2100)</f>
        <v>2</v>
      </c>
      <c r="G2100" s="22">
        <f t="shared" si="129"/>
        <v>8008</v>
      </c>
      <c r="H2100" s="26">
        <f>SUMIFS(MasterSheet!K:K, MasterSheet!B:B, B2100, MasterSheet!D:D, C2100, MasterSheet!H:H, D2100)</f>
        <v>2</v>
      </c>
      <c r="I2100" s="26">
        <f t="shared" si="130"/>
        <v>8008</v>
      </c>
      <c r="J2100" s="28">
        <f>SUMIFS(MasterSheet!L:L, MasterSheet!B:B, B2100, MasterSheet!D:D, C2100, MasterSheet!H:H, D2100)</f>
        <v>0</v>
      </c>
      <c r="K2100" s="28">
        <f t="shared" si="131"/>
        <v>0</v>
      </c>
      <c r="L2100" s="21" t="str">
        <f>UPPER(VLOOKUP(D2100,MasterSheet!H:U,14,))</f>
        <v>BIOLEGEND</v>
      </c>
    </row>
    <row r="2101" spans="1:12" x14ac:dyDescent="0.25">
      <c r="A2101" s="21" t="str">
        <f t="shared" si="128"/>
        <v>BIOLEGEND</v>
      </c>
      <c r="B2101" s="21" t="str">
        <v>EED118206</v>
      </c>
      <c r="C2101" s="30">
        <v>45890</v>
      </c>
      <c r="D2101" s="21">
        <v>421101</v>
      </c>
      <c r="E2101" s="21">
        <f>_xlfn.XLOOKUP(D2101,MasterSheet!H:H,MasterSheet!F:F)</f>
        <v>2217.6</v>
      </c>
      <c r="F2101" s="22">
        <f>SUMIFS(MasterSheet!J:J, MasterSheet!B:B, B2101, MasterSheet!D:D, C2101, MasterSheet!H:H, D2101)</f>
        <v>2</v>
      </c>
      <c r="G2101" s="22">
        <f t="shared" si="129"/>
        <v>4435.2</v>
      </c>
      <c r="H2101" s="26">
        <f>SUMIFS(MasterSheet!K:K, MasterSheet!B:B, B2101, MasterSheet!D:D, C2101, MasterSheet!H:H, D2101)</f>
        <v>2</v>
      </c>
      <c r="I2101" s="26">
        <f t="shared" si="130"/>
        <v>4435.2</v>
      </c>
      <c r="J2101" s="28">
        <f>SUMIFS(MasterSheet!L:L, MasterSheet!B:B, B2101, MasterSheet!D:D, C2101, MasterSheet!H:H, D2101)</f>
        <v>0</v>
      </c>
      <c r="K2101" s="28">
        <f t="shared" si="131"/>
        <v>0</v>
      </c>
      <c r="L2101" s="21" t="str">
        <f>UPPER(VLOOKUP(D2101,MasterSheet!H:U,14,))</f>
        <v>BIOLEGEND</v>
      </c>
    </row>
    <row r="2102" spans="1:12" x14ac:dyDescent="0.25">
      <c r="A2102" s="21" t="str">
        <f t="shared" si="128"/>
        <v>BIOLEGEND</v>
      </c>
      <c r="B2102" s="21" t="str">
        <v>EED118206</v>
      </c>
      <c r="C2102" s="30">
        <v>45890</v>
      </c>
      <c r="D2102" s="21">
        <v>421301</v>
      </c>
      <c r="E2102" s="21">
        <f>_xlfn.XLOOKUP(D2102,MasterSheet!H:H,MasterSheet!F:F)</f>
        <v>2851.2</v>
      </c>
      <c r="F2102" s="22">
        <f>SUMIFS(MasterSheet!J:J, MasterSheet!B:B, B2102, MasterSheet!D:D, C2102, MasterSheet!H:H, D2102)</f>
        <v>1</v>
      </c>
      <c r="G2102" s="22">
        <f t="shared" si="129"/>
        <v>2851.2</v>
      </c>
      <c r="H2102" s="26">
        <f>SUMIFS(MasterSheet!K:K, MasterSheet!B:B, B2102, MasterSheet!D:D, C2102, MasterSheet!H:H, D2102)</f>
        <v>1</v>
      </c>
      <c r="I2102" s="26">
        <f t="shared" si="130"/>
        <v>2851.2</v>
      </c>
      <c r="J2102" s="28">
        <f>SUMIFS(MasterSheet!L:L, MasterSheet!B:B, B2102, MasterSheet!D:D, C2102, MasterSheet!H:H, D2102)</f>
        <v>0</v>
      </c>
      <c r="K2102" s="28">
        <f t="shared" si="131"/>
        <v>0</v>
      </c>
      <c r="L2102" s="21" t="str">
        <f>UPPER(VLOOKUP(D2102,MasterSheet!H:U,14,))</f>
        <v>BIOLEGEND</v>
      </c>
    </row>
    <row r="2103" spans="1:12" x14ac:dyDescent="0.25">
      <c r="A2103" s="21" t="str">
        <f t="shared" si="128"/>
        <v>BIOLEGEND</v>
      </c>
      <c r="B2103" s="21" t="str">
        <v>EED118206</v>
      </c>
      <c r="C2103" s="30">
        <v>45890</v>
      </c>
      <c r="D2103" s="21">
        <v>422304</v>
      </c>
      <c r="E2103" s="21">
        <f>_xlfn.XLOOKUP(D2103,MasterSheet!H:H,MasterSheet!F:F)</f>
        <v>20856</v>
      </c>
      <c r="F2103" s="22">
        <f>SUMIFS(MasterSheet!J:J, MasterSheet!B:B, B2103, MasterSheet!D:D, C2103, MasterSheet!H:H, D2103)</f>
        <v>3</v>
      </c>
      <c r="G2103" s="22">
        <f t="shared" si="129"/>
        <v>62568</v>
      </c>
      <c r="H2103" s="26">
        <f>SUMIFS(MasterSheet!K:K, MasterSheet!B:B, B2103, MasterSheet!D:D, C2103, MasterSheet!H:H, D2103)</f>
        <v>3</v>
      </c>
      <c r="I2103" s="26">
        <f t="shared" si="130"/>
        <v>62568</v>
      </c>
      <c r="J2103" s="28">
        <f>SUMIFS(MasterSheet!L:L, MasterSheet!B:B, B2103, MasterSheet!D:D, C2103, MasterSheet!H:H, D2103)</f>
        <v>0</v>
      </c>
      <c r="K2103" s="28">
        <f t="shared" si="131"/>
        <v>0</v>
      </c>
      <c r="L2103" s="21" t="str">
        <f>UPPER(VLOOKUP(D2103,MasterSheet!H:U,14,))</f>
        <v>BIOLEGEND</v>
      </c>
    </row>
    <row r="2104" spans="1:12" x14ac:dyDescent="0.25">
      <c r="A2104" s="21" t="str">
        <f t="shared" si="128"/>
        <v>BIOLEGEND</v>
      </c>
      <c r="B2104" s="21" t="str">
        <v>EED118206</v>
      </c>
      <c r="C2104" s="30">
        <v>45890</v>
      </c>
      <c r="D2104" s="21">
        <v>423114</v>
      </c>
      <c r="E2104" s="21">
        <f>_xlfn.XLOOKUP(D2104,MasterSheet!H:H,MasterSheet!F:F)</f>
        <v>18048.8</v>
      </c>
      <c r="F2104" s="22">
        <f>SUMIFS(MasterSheet!J:J, MasterSheet!B:B, B2104, MasterSheet!D:D, C2104, MasterSheet!H:H, D2104)</f>
        <v>1</v>
      </c>
      <c r="G2104" s="22">
        <f t="shared" si="129"/>
        <v>18048.8</v>
      </c>
      <c r="H2104" s="26">
        <f>SUMIFS(MasterSheet!K:K, MasterSheet!B:B, B2104, MasterSheet!D:D, C2104, MasterSheet!H:H, D2104)</f>
        <v>1</v>
      </c>
      <c r="I2104" s="26">
        <f t="shared" si="130"/>
        <v>18048.8</v>
      </c>
      <c r="J2104" s="28">
        <f>SUMIFS(MasterSheet!L:L, MasterSheet!B:B, B2104, MasterSheet!D:D, C2104, MasterSheet!H:H, D2104)</f>
        <v>0</v>
      </c>
      <c r="K2104" s="28">
        <f t="shared" si="131"/>
        <v>0</v>
      </c>
      <c r="L2104" s="21" t="str">
        <f>UPPER(VLOOKUP(D2104,MasterSheet!H:U,14,))</f>
        <v>BIOLEGEND</v>
      </c>
    </row>
    <row r="2105" spans="1:12" x14ac:dyDescent="0.25">
      <c r="A2105" s="21" t="str">
        <f t="shared" si="128"/>
        <v>BIOLEGEND</v>
      </c>
      <c r="B2105" s="21" t="str">
        <v>EED118206</v>
      </c>
      <c r="C2105" s="30">
        <v>45890</v>
      </c>
      <c r="D2105" s="21">
        <v>423501</v>
      </c>
      <c r="E2105" s="21">
        <f>_xlfn.XLOOKUP(D2105,MasterSheet!H:H,MasterSheet!F:F)</f>
        <v>2587.1999999999998</v>
      </c>
      <c r="F2105" s="22">
        <f>SUMIFS(MasterSheet!J:J, MasterSheet!B:B, B2105, MasterSheet!D:D, C2105, MasterSheet!H:H, D2105)</f>
        <v>1</v>
      </c>
      <c r="G2105" s="22">
        <f t="shared" si="129"/>
        <v>2587.1999999999998</v>
      </c>
      <c r="H2105" s="26">
        <f>SUMIFS(MasterSheet!K:K, MasterSheet!B:B, B2105, MasterSheet!D:D, C2105, MasterSheet!H:H, D2105)</f>
        <v>1</v>
      </c>
      <c r="I2105" s="26">
        <f t="shared" si="130"/>
        <v>2587.1999999999998</v>
      </c>
      <c r="J2105" s="28">
        <f>SUMIFS(MasterSheet!L:L, MasterSheet!B:B, B2105, MasterSheet!D:D, C2105, MasterSheet!H:H, D2105)</f>
        <v>0</v>
      </c>
      <c r="K2105" s="28">
        <f t="shared" si="131"/>
        <v>0</v>
      </c>
      <c r="L2105" s="21" t="str">
        <f>UPPER(VLOOKUP(D2105,MasterSheet!H:U,14,))</f>
        <v>BIOLEGEND</v>
      </c>
    </row>
    <row r="2106" spans="1:12" x14ac:dyDescent="0.25">
      <c r="A2106" s="21" t="str">
        <f t="shared" si="128"/>
        <v>BIOLEGEND</v>
      </c>
      <c r="B2106" s="21" t="str">
        <v>EED118206</v>
      </c>
      <c r="C2106" s="30">
        <v>45890</v>
      </c>
      <c r="D2106" s="21">
        <v>424602</v>
      </c>
      <c r="E2106" s="21">
        <f>_xlfn.XLOOKUP(D2106,MasterSheet!H:H,MasterSheet!F:F)</f>
        <v>12408</v>
      </c>
      <c r="F2106" s="22">
        <f>SUMIFS(MasterSheet!J:J, MasterSheet!B:B, B2106, MasterSheet!D:D, C2106, MasterSheet!H:H, D2106)</f>
        <v>2</v>
      </c>
      <c r="G2106" s="22">
        <f t="shared" si="129"/>
        <v>24816</v>
      </c>
      <c r="H2106" s="26">
        <f>SUMIFS(MasterSheet!K:K, MasterSheet!B:B, B2106, MasterSheet!D:D, C2106, MasterSheet!H:H, D2106)</f>
        <v>2</v>
      </c>
      <c r="I2106" s="26">
        <f t="shared" si="130"/>
        <v>24816</v>
      </c>
      <c r="J2106" s="28">
        <f>SUMIFS(MasterSheet!L:L, MasterSheet!B:B, B2106, MasterSheet!D:D, C2106, MasterSheet!H:H, D2106)</f>
        <v>0</v>
      </c>
      <c r="K2106" s="28">
        <f t="shared" si="131"/>
        <v>0</v>
      </c>
      <c r="L2106" s="21" t="str">
        <f>UPPER(VLOOKUP(D2106,MasterSheet!H:U,14,))</f>
        <v>BIOLEGEND</v>
      </c>
    </row>
    <row r="2107" spans="1:12" x14ac:dyDescent="0.25">
      <c r="A2107" s="21" t="str">
        <f t="shared" si="128"/>
        <v>BIOLEGEND</v>
      </c>
      <c r="B2107" s="21" t="str">
        <v>EED118206</v>
      </c>
      <c r="C2107" s="30">
        <v>45890</v>
      </c>
      <c r="D2107" s="21">
        <v>426105</v>
      </c>
      <c r="E2107" s="21">
        <f>_xlfn.XLOOKUP(D2107,MasterSheet!H:H,MasterSheet!F:F)</f>
        <v>6600</v>
      </c>
      <c r="F2107" s="22">
        <f>SUMIFS(MasterSheet!J:J, MasterSheet!B:B, B2107, MasterSheet!D:D, C2107, MasterSheet!H:H, D2107)</f>
        <v>1</v>
      </c>
      <c r="G2107" s="22">
        <f t="shared" si="129"/>
        <v>6600</v>
      </c>
      <c r="H2107" s="26">
        <f>SUMIFS(MasterSheet!K:K, MasterSheet!B:B, B2107, MasterSheet!D:D, C2107, MasterSheet!H:H, D2107)</f>
        <v>1</v>
      </c>
      <c r="I2107" s="26">
        <f t="shared" si="130"/>
        <v>6600</v>
      </c>
      <c r="J2107" s="28">
        <f>SUMIFS(MasterSheet!L:L, MasterSheet!B:B, B2107, MasterSheet!D:D, C2107, MasterSheet!H:H, D2107)</f>
        <v>0</v>
      </c>
      <c r="K2107" s="28">
        <f t="shared" si="131"/>
        <v>0</v>
      </c>
      <c r="L2107" s="21" t="str">
        <f>UPPER(VLOOKUP(D2107,MasterSheet!H:U,14,))</f>
        <v>BIOLEGEND</v>
      </c>
    </row>
    <row r="2108" spans="1:12" x14ac:dyDescent="0.25">
      <c r="A2108" s="21" t="str">
        <f t="shared" si="128"/>
        <v>BIOLEGEND</v>
      </c>
      <c r="B2108" s="21" t="str">
        <v>EED118206</v>
      </c>
      <c r="C2108" s="30">
        <v>45890</v>
      </c>
      <c r="D2108" s="21">
        <v>449504</v>
      </c>
      <c r="E2108" s="21">
        <f>_xlfn.XLOOKUP(D2108,MasterSheet!H:H,MasterSheet!F:F)</f>
        <v>21560</v>
      </c>
      <c r="F2108" s="22">
        <f>SUMIFS(MasterSheet!J:J, MasterSheet!B:B, B2108, MasterSheet!D:D, C2108, MasterSheet!H:H, D2108)</f>
        <v>1</v>
      </c>
      <c r="G2108" s="22">
        <f t="shared" si="129"/>
        <v>21560</v>
      </c>
      <c r="H2108" s="26">
        <f>SUMIFS(MasterSheet!K:K, MasterSheet!B:B, B2108, MasterSheet!D:D, C2108, MasterSheet!H:H, D2108)</f>
        <v>1</v>
      </c>
      <c r="I2108" s="26">
        <f t="shared" si="130"/>
        <v>21560</v>
      </c>
      <c r="J2108" s="28">
        <f>SUMIFS(MasterSheet!L:L, MasterSheet!B:B, B2108, MasterSheet!D:D, C2108, MasterSheet!H:H, D2108)</f>
        <v>0</v>
      </c>
      <c r="K2108" s="28">
        <f t="shared" si="131"/>
        <v>0</v>
      </c>
      <c r="L2108" s="21" t="str">
        <f>UPPER(VLOOKUP(D2108,MasterSheet!H:U,14,))</f>
        <v>BIOLEGEND</v>
      </c>
    </row>
    <row r="2109" spans="1:12" x14ac:dyDescent="0.25">
      <c r="A2109" s="21" t="str">
        <f t="shared" si="128"/>
        <v>BIOLEGEND</v>
      </c>
      <c r="B2109" s="21" t="str">
        <v>EED118206</v>
      </c>
      <c r="C2109" s="30">
        <v>45890</v>
      </c>
      <c r="D2109" s="21">
        <v>480016</v>
      </c>
      <c r="E2109" s="21">
        <f>_xlfn.XLOOKUP(D2109,MasterSheet!H:H,MasterSheet!F:F)</f>
        <v>21780</v>
      </c>
      <c r="F2109" s="22">
        <f>SUMIFS(MasterSheet!J:J, MasterSheet!B:B, B2109, MasterSheet!D:D, C2109, MasterSheet!H:H, D2109)</f>
        <v>1</v>
      </c>
      <c r="G2109" s="22">
        <f t="shared" si="129"/>
        <v>21780</v>
      </c>
      <c r="H2109" s="26">
        <f>SUMIFS(MasterSheet!K:K, MasterSheet!B:B, B2109, MasterSheet!D:D, C2109, MasterSheet!H:H, D2109)</f>
        <v>1</v>
      </c>
      <c r="I2109" s="26">
        <f t="shared" si="130"/>
        <v>21780</v>
      </c>
      <c r="J2109" s="28">
        <f>SUMIFS(MasterSheet!L:L, MasterSheet!B:B, B2109, MasterSheet!D:D, C2109, MasterSheet!H:H, D2109)</f>
        <v>0</v>
      </c>
      <c r="K2109" s="28">
        <f t="shared" si="131"/>
        <v>0</v>
      </c>
      <c r="L2109" s="21" t="str">
        <f>UPPER(VLOOKUP(D2109,MasterSheet!H:U,14,))</f>
        <v>BIOLEGEND</v>
      </c>
    </row>
    <row r="2110" spans="1:12" x14ac:dyDescent="0.25">
      <c r="A2110" s="21" t="str">
        <f t="shared" si="128"/>
        <v>BIOLEGEND</v>
      </c>
      <c r="B2110" s="21" t="str">
        <v>EED118206</v>
      </c>
      <c r="C2110" s="30">
        <v>45890</v>
      </c>
      <c r="D2110" s="21">
        <v>480019</v>
      </c>
      <c r="E2110" s="21">
        <f>_xlfn.XLOOKUP(D2110,MasterSheet!H:H,MasterSheet!F:F)</f>
        <v>36762</v>
      </c>
      <c r="F2110" s="22">
        <f>SUMIFS(MasterSheet!J:J, MasterSheet!B:B, B2110, MasterSheet!D:D, C2110, MasterSheet!H:H, D2110)</f>
        <v>1</v>
      </c>
      <c r="G2110" s="22">
        <f t="shared" si="129"/>
        <v>36762</v>
      </c>
      <c r="H2110" s="26">
        <f>SUMIFS(MasterSheet!K:K, MasterSheet!B:B, B2110, MasterSheet!D:D, C2110, MasterSheet!H:H, D2110)</f>
        <v>1</v>
      </c>
      <c r="I2110" s="26">
        <f t="shared" si="130"/>
        <v>36762</v>
      </c>
      <c r="J2110" s="28">
        <f>SUMIFS(MasterSheet!L:L, MasterSheet!B:B, B2110, MasterSheet!D:D, C2110, MasterSheet!H:H, D2110)</f>
        <v>0</v>
      </c>
      <c r="K2110" s="28">
        <f t="shared" si="131"/>
        <v>0</v>
      </c>
      <c r="L2110" s="21" t="str">
        <f>UPPER(VLOOKUP(D2110,MasterSheet!H:U,14,))</f>
        <v>BIOLEGEND</v>
      </c>
    </row>
    <row r="2111" spans="1:12" x14ac:dyDescent="0.25">
      <c r="A2111" s="21" t="str">
        <f t="shared" si="128"/>
        <v>BIOLEGEND</v>
      </c>
      <c r="B2111" s="21" t="str">
        <v>EED118206</v>
      </c>
      <c r="C2111" s="30">
        <v>45890</v>
      </c>
      <c r="D2111" s="21">
        <v>503808</v>
      </c>
      <c r="E2111" s="21">
        <f>_xlfn.XLOOKUP(D2111,MasterSheet!H:H,MasterSheet!F:F)</f>
        <v>13552</v>
      </c>
      <c r="F2111" s="22">
        <f>SUMIFS(MasterSheet!J:J, MasterSheet!B:B, B2111, MasterSheet!D:D, C2111, MasterSheet!H:H, D2111)</f>
        <v>1</v>
      </c>
      <c r="G2111" s="22">
        <f t="shared" si="129"/>
        <v>13552</v>
      </c>
      <c r="H2111" s="26">
        <f>SUMIFS(MasterSheet!K:K, MasterSheet!B:B, B2111, MasterSheet!D:D, C2111, MasterSheet!H:H, D2111)</f>
        <v>1</v>
      </c>
      <c r="I2111" s="26">
        <f t="shared" si="130"/>
        <v>13552</v>
      </c>
      <c r="J2111" s="28">
        <f>SUMIFS(MasterSheet!L:L, MasterSheet!B:B, B2111, MasterSheet!D:D, C2111, MasterSheet!H:H, D2111)</f>
        <v>0</v>
      </c>
      <c r="K2111" s="28">
        <f t="shared" si="131"/>
        <v>0</v>
      </c>
      <c r="L2111" s="21" t="str">
        <f>UPPER(VLOOKUP(D2111,MasterSheet!H:U,14,))</f>
        <v>BIOLEGEND</v>
      </c>
    </row>
    <row r="2112" spans="1:12" x14ac:dyDescent="0.25">
      <c r="A2112" s="21" t="str">
        <f t="shared" si="128"/>
        <v>BIOLEGEND</v>
      </c>
      <c r="B2112" s="21" t="str">
        <v>EED118206</v>
      </c>
      <c r="C2112" s="30">
        <v>45890</v>
      </c>
      <c r="D2112" s="21">
        <v>505039</v>
      </c>
      <c r="E2112" s="21">
        <f>_xlfn.XLOOKUP(D2112,MasterSheet!H:H,MasterSheet!F:F)</f>
        <v>18150</v>
      </c>
      <c r="F2112" s="22">
        <f>SUMIFS(MasterSheet!J:J, MasterSheet!B:B, B2112, MasterSheet!D:D, C2112, MasterSheet!H:H, D2112)</f>
        <v>1</v>
      </c>
      <c r="G2112" s="22">
        <f t="shared" si="129"/>
        <v>18150</v>
      </c>
      <c r="H2112" s="26">
        <f>SUMIFS(MasterSheet!K:K, MasterSheet!B:B, B2112, MasterSheet!D:D, C2112, MasterSheet!H:H, D2112)</f>
        <v>1</v>
      </c>
      <c r="I2112" s="26">
        <f t="shared" si="130"/>
        <v>18150</v>
      </c>
      <c r="J2112" s="28">
        <f>SUMIFS(MasterSheet!L:L, MasterSheet!B:B, B2112, MasterSheet!D:D, C2112, MasterSheet!H:H, D2112)</f>
        <v>0</v>
      </c>
      <c r="K2112" s="28">
        <f t="shared" si="131"/>
        <v>0</v>
      </c>
      <c r="L2112" s="21" t="str">
        <f>UPPER(VLOOKUP(D2112,MasterSheet!H:U,14,))</f>
        <v>BIOLEGEND</v>
      </c>
    </row>
    <row r="2113" spans="1:12" x14ac:dyDescent="0.25">
      <c r="A2113" s="21" t="str">
        <f t="shared" si="128"/>
        <v>BIOLEGEND</v>
      </c>
      <c r="B2113" s="21" t="str">
        <v>EED118206</v>
      </c>
      <c r="C2113" s="30">
        <v>45890</v>
      </c>
      <c r="D2113" s="21">
        <v>505814</v>
      </c>
      <c r="E2113" s="21">
        <f>_xlfn.XLOOKUP(D2113,MasterSheet!H:H,MasterSheet!F:F)</f>
        <v>15523.2</v>
      </c>
      <c r="F2113" s="22">
        <f>SUMIFS(MasterSheet!J:J, MasterSheet!B:B, B2113, MasterSheet!D:D, C2113, MasterSheet!H:H, D2113)</f>
        <v>4</v>
      </c>
      <c r="G2113" s="22">
        <f t="shared" si="129"/>
        <v>62092.800000000003</v>
      </c>
      <c r="H2113" s="26">
        <f>SUMIFS(MasterSheet!K:K, MasterSheet!B:B, B2113, MasterSheet!D:D, C2113, MasterSheet!H:H, D2113)</f>
        <v>4</v>
      </c>
      <c r="I2113" s="26">
        <f t="shared" si="130"/>
        <v>62092.800000000003</v>
      </c>
      <c r="J2113" s="28">
        <f>SUMIFS(MasterSheet!L:L, MasterSheet!B:B, B2113, MasterSheet!D:D, C2113, MasterSheet!H:H, D2113)</f>
        <v>0</v>
      </c>
      <c r="K2113" s="28">
        <f t="shared" si="131"/>
        <v>0</v>
      </c>
      <c r="L2113" s="21" t="str">
        <f>UPPER(VLOOKUP(D2113,MasterSheet!H:U,14,))</f>
        <v>BIOLEGEND</v>
      </c>
    </row>
    <row r="2114" spans="1:12" x14ac:dyDescent="0.25">
      <c r="A2114" s="21" t="str">
        <f t="shared" ref="A2114:A2177" si="132">L2114</f>
        <v>BIOLEGEND</v>
      </c>
      <c r="B2114" s="21" t="str">
        <v>EED118206</v>
      </c>
      <c r="C2114" s="30">
        <v>45890</v>
      </c>
      <c r="D2114" s="21">
        <v>506313</v>
      </c>
      <c r="E2114" s="21">
        <f>_xlfn.XLOOKUP(D2114,MasterSheet!H:H,MasterSheet!F:F)</f>
        <v>14150.400000000001</v>
      </c>
      <c r="F2114" s="22">
        <f>SUMIFS(MasterSheet!J:J, MasterSheet!B:B, B2114, MasterSheet!D:D, C2114, MasterSheet!H:H, D2114)</f>
        <v>4</v>
      </c>
      <c r="G2114" s="22">
        <f t="shared" si="129"/>
        <v>56601.600000000006</v>
      </c>
      <c r="H2114" s="26">
        <f>SUMIFS(MasterSheet!K:K, MasterSheet!B:B, B2114, MasterSheet!D:D, C2114, MasterSheet!H:H, D2114)</f>
        <v>4</v>
      </c>
      <c r="I2114" s="26">
        <f t="shared" si="130"/>
        <v>56601.600000000006</v>
      </c>
      <c r="J2114" s="28">
        <f>SUMIFS(MasterSheet!L:L, MasterSheet!B:B, B2114, MasterSheet!D:D, C2114, MasterSheet!H:H, D2114)</f>
        <v>0</v>
      </c>
      <c r="K2114" s="28">
        <f t="shared" si="131"/>
        <v>0</v>
      </c>
      <c r="L2114" s="21" t="str">
        <f>UPPER(VLOOKUP(D2114,MasterSheet!H:U,14,))</f>
        <v>BIOLEGEND</v>
      </c>
    </row>
    <row r="2115" spans="1:12" x14ac:dyDescent="0.25">
      <c r="A2115" s="21" t="str">
        <f t="shared" si="132"/>
        <v>BIOLEGEND</v>
      </c>
      <c r="B2115" s="21" t="str">
        <v>EED118206</v>
      </c>
      <c r="C2115" s="30">
        <v>45890</v>
      </c>
      <c r="D2115" s="21">
        <v>506907</v>
      </c>
      <c r="E2115" s="21">
        <f>_xlfn.XLOOKUP(D2115,MasterSheet!H:H,MasterSheet!F:F)</f>
        <v>7638.4</v>
      </c>
      <c r="F2115" s="22">
        <f>SUMIFS(MasterSheet!J:J, MasterSheet!B:B, B2115, MasterSheet!D:D, C2115, MasterSheet!H:H, D2115)</f>
        <v>1</v>
      </c>
      <c r="G2115" s="22">
        <f t="shared" ref="G2115:G2178" si="133">F2115*E2115</f>
        <v>7638.4</v>
      </c>
      <c r="H2115" s="26">
        <f>SUMIFS(MasterSheet!K:K, MasterSheet!B:B, B2115, MasterSheet!D:D, C2115, MasterSheet!H:H, D2115)</f>
        <v>1</v>
      </c>
      <c r="I2115" s="26">
        <f t="shared" ref="I2115:I2178" si="134">H2115*E2115</f>
        <v>7638.4</v>
      </c>
      <c r="J2115" s="28">
        <f>SUMIFS(MasterSheet!L:L, MasterSheet!B:B, B2115, MasterSheet!D:D, C2115, MasterSheet!H:H, D2115)</f>
        <v>0</v>
      </c>
      <c r="K2115" s="28">
        <f t="shared" ref="K2115:K2178" si="135">J2115*E2115</f>
        <v>0</v>
      </c>
      <c r="L2115" s="21" t="str">
        <f>UPPER(VLOOKUP(D2115,MasterSheet!H:U,14,))</f>
        <v>BIOLEGEND</v>
      </c>
    </row>
    <row r="2116" spans="1:12" x14ac:dyDescent="0.25">
      <c r="A2116" s="21" t="str">
        <f t="shared" si="132"/>
        <v>BIOLEGEND</v>
      </c>
      <c r="B2116" s="21" t="str">
        <v>EED118206</v>
      </c>
      <c r="C2116" s="30">
        <v>45890</v>
      </c>
      <c r="D2116" s="21">
        <v>512314</v>
      </c>
      <c r="E2116" s="21">
        <f>_xlfn.XLOOKUP(D2116,MasterSheet!H:H,MasterSheet!F:F)</f>
        <v>25995.199999999997</v>
      </c>
      <c r="F2116" s="22">
        <f>SUMIFS(MasterSheet!J:J, MasterSheet!B:B, B2116, MasterSheet!D:D, C2116, MasterSheet!H:H, D2116)</f>
        <v>1</v>
      </c>
      <c r="G2116" s="22">
        <f t="shared" si="133"/>
        <v>25995.199999999997</v>
      </c>
      <c r="H2116" s="26">
        <f>SUMIFS(MasterSheet!K:K, MasterSheet!B:B, B2116, MasterSheet!D:D, C2116, MasterSheet!H:H, D2116)</f>
        <v>1</v>
      </c>
      <c r="I2116" s="26">
        <f t="shared" si="134"/>
        <v>25995.199999999997</v>
      </c>
      <c r="J2116" s="28">
        <f>SUMIFS(MasterSheet!L:L, MasterSheet!B:B, B2116, MasterSheet!D:D, C2116, MasterSheet!H:H, D2116)</f>
        <v>0</v>
      </c>
      <c r="K2116" s="28">
        <f t="shared" si="135"/>
        <v>0</v>
      </c>
      <c r="L2116" s="21" t="str">
        <f>UPPER(VLOOKUP(D2116,MasterSheet!H:U,14,))</f>
        <v>BIOLEGEND</v>
      </c>
    </row>
    <row r="2117" spans="1:12" x14ac:dyDescent="0.25">
      <c r="A2117" s="21" t="str">
        <f t="shared" si="132"/>
        <v>BIOLEGEND</v>
      </c>
      <c r="B2117" s="21" t="str">
        <v>EED118206</v>
      </c>
      <c r="C2117" s="30">
        <v>45890</v>
      </c>
      <c r="D2117" s="21">
        <v>626812</v>
      </c>
      <c r="E2117" s="21">
        <f>_xlfn.XLOOKUP(D2117,MasterSheet!H:H,MasterSheet!F:F)</f>
        <v>19536</v>
      </c>
      <c r="F2117" s="22">
        <f>SUMIFS(MasterSheet!J:J, MasterSheet!B:B, B2117, MasterSheet!D:D, C2117, MasterSheet!H:H, D2117)</f>
        <v>3</v>
      </c>
      <c r="G2117" s="22">
        <f t="shared" si="133"/>
        <v>58608</v>
      </c>
      <c r="H2117" s="26">
        <f>SUMIFS(MasterSheet!K:K, MasterSheet!B:B, B2117, MasterSheet!D:D, C2117, MasterSheet!H:H, D2117)</f>
        <v>3</v>
      </c>
      <c r="I2117" s="26">
        <f t="shared" si="134"/>
        <v>58608</v>
      </c>
      <c r="J2117" s="28">
        <f>SUMIFS(MasterSheet!L:L, MasterSheet!B:B, B2117, MasterSheet!D:D, C2117, MasterSheet!H:H, D2117)</f>
        <v>0</v>
      </c>
      <c r="K2117" s="28">
        <f t="shared" si="135"/>
        <v>0</v>
      </c>
      <c r="L2117" s="21" t="str">
        <f>UPPER(VLOOKUP(D2117,MasterSheet!H:U,14,))</f>
        <v>BIOLEGEND</v>
      </c>
    </row>
    <row r="2118" spans="1:12" x14ac:dyDescent="0.25">
      <c r="A2118" s="21" t="str">
        <f t="shared" si="132"/>
        <v>BIOLEGEND</v>
      </c>
      <c r="B2118" s="21" t="str">
        <v>EED118206</v>
      </c>
      <c r="C2118" s="30">
        <v>45890</v>
      </c>
      <c r="D2118" s="21">
        <v>648003</v>
      </c>
      <c r="E2118" s="21">
        <f>_xlfn.XLOOKUP(D2118,MasterSheet!H:H,MasterSheet!F:F)</f>
        <v>8712</v>
      </c>
      <c r="F2118" s="22">
        <f>SUMIFS(MasterSheet!J:J, MasterSheet!B:B, B2118, MasterSheet!D:D, C2118, MasterSheet!H:H, D2118)</f>
        <v>1</v>
      </c>
      <c r="G2118" s="22">
        <f t="shared" si="133"/>
        <v>8712</v>
      </c>
      <c r="H2118" s="26">
        <f>SUMIFS(MasterSheet!K:K, MasterSheet!B:B, B2118, MasterSheet!D:D, C2118, MasterSheet!H:H, D2118)</f>
        <v>1</v>
      </c>
      <c r="I2118" s="26">
        <f t="shared" si="134"/>
        <v>8712</v>
      </c>
      <c r="J2118" s="28">
        <f>SUMIFS(MasterSheet!L:L, MasterSheet!B:B, B2118, MasterSheet!D:D, C2118, MasterSheet!H:H, D2118)</f>
        <v>0</v>
      </c>
      <c r="K2118" s="28">
        <f t="shared" si="135"/>
        <v>0</v>
      </c>
      <c r="L2118" s="21" t="str">
        <f>UPPER(VLOOKUP(D2118,MasterSheet!H:U,14,))</f>
        <v>BIOLEGEND</v>
      </c>
    </row>
    <row r="2119" spans="1:12" x14ac:dyDescent="0.25">
      <c r="A2119" s="21" t="str">
        <f t="shared" si="132"/>
        <v>BIOLEGEND</v>
      </c>
      <c r="B2119" s="21" t="str">
        <v>EED118206</v>
      </c>
      <c r="C2119" s="30">
        <v>45890</v>
      </c>
      <c r="D2119" s="21">
        <v>651403</v>
      </c>
      <c r="E2119" s="21">
        <f>_xlfn.XLOOKUP(D2119,MasterSheet!H:H,MasterSheet!F:F)</f>
        <v>7444.7999999999993</v>
      </c>
      <c r="F2119" s="22">
        <f>SUMIFS(MasterSheet!J:J, MasterSheet!B:B, B2119, MasterSheet!D:D, C2119, MasterSheet!H:H, D2119)</f>
        <v>1</v>
      </c>
      <c r="G2119" s="22">
        <f t="shared" si="133"/>
        <v>7444.7999999999993</v>
      </c>
      <c r="H2119" s="26">
        <f>SUMIFS(MasterSheet!K:K, MasterSheet!B:B, B2119, MasterSheet!D:D, C2119, MasterSheet!H:H, D2119)</f>
        <v>1</v>
      </c>
      <c r="I2119" s="26">
        <f t="shared" si="134"/>
        <v>7444.7999999999993</v>
      </c>
      <c r="J2119" s="28">
        <f>SUMIFS(MasterSheet!L:L, MasterSheet!B:B, B2119, MasterSheet!D:D, C2119, MasterSheet!H:H, D2119)</f>
        <v>0</v>
      </c>
      <c r="K2119" s="28">
        <f t="shared" si="135"/>
        <v>0</v>
      </c>
      <c r="L2119" s="21" t="str">
        <f>UPPER(VLOOKUP(D2119,MasterSheet!H:U,14,))</f>
        <v>BIOLEGEND</v>
      </c>
    </row>
    <row r="2120" spans="1:12" x14ac:dyDescent="0.25">
      <c r="A2120" s="21" t="str">
        <f t="shared" si="132"/>
        <v>BIOLEGEND</v>
      </c>
      <c r="B2120" s="21" t="str">
        <v>EED118206</v>
      </c>
      <c r="C2120" s="30">
        <v>45890</v>
      </c>
      <c r="D2120" s="21">
        <v>740992</v>
      </c>
      <c r="E2120" s="21">
        <f>_xlfn.XLOOKUP(D2120,MasterSheet!H:H,MasterSheet!F:F)</f>
        <v>7268.7999999999993</v>
      </c>
      <c r="F2120" s="22">
        <f>SUMIFS(MasterSheet!J:J, MasterSheet!B:B, B2120, MasterSheet!D:D, C2120, MasterSheet!H:H, D2120)</f>
        <v>1</v>
      </c>
      <c r="G2120" s="22">
        <f t="shared" si="133"/>
        <v>7268.7999999999993</v>
      </c>
      <c r="H2120" s="26">
        <f>SUMIFS(MasterSheet!K:K, MasterSheet!B:B, B2120, MasterSheet!D:D, C2120, MasterSheet!H:H, D2120)</f>
        <v>1</v>
      </c>
      <c r="I2120" s="26">
        <f t="shared" si="134"/>
        <v>7268.7999999999993</v>
      </c>
      <c r="J2120" s="28">
        <f>SUMIFS(MasterSheet!L:L, MasterSheet!B:B, B2120, MasterSheet!D:D, C2120, MasterSheet!H:H, D2120)</f>
        <v>0</v>
      </c>
      <c r="K2120" s="28">
        <f t="shared" si="135"/>
        <v>0</v>
      </c>
      <c r="L2120" s="21" t="str">
        <f>UPPER(VLOOKUP(D2120,MasterSheet!H:U,14,))</f>
        <v>BIOLEGEND</v>
      </c>
    </row>
    <row r="2121" spans="1:12" x14ac:dyDescent="0.25">
      <c r="A2121" s="21" t="str">
        <f t="shared" si="132"/>
        <v>BIOLEGEND</v>
      </c>
      <c r="B2121" s="21" t="str">
        <v>EED118206</v>
      </c>
      <c r="C2121" s="30">
        <v>45890</v>
      </c>
      <c r="D2121" s="21">
        <v>741028</v>
      </c>
      <c r="E2121" s="21">
        <f>_xlfn.XLOOKUP(D2121,MasterSheet!H:H,MasterSheet!F:F)</f>
        <v>101270.39999999999</v>
      </c>
      <c r="F2121" s="22">
        <f>SUMIFS(MasterSheet!J:J, MasterSheet!B:B, B2121, MasterSheet!D:D, C2121, MasterSheet!H:H, D2121)</f>
        <v>6</v>
      </c>
      <c r="G2121" s="22">
        <f t="shared" si="133"/>
        <v>607622.39999999991</v>
      </c>
      <c r="H2121" s="26">
        <f>SUMIFS(MasterSheet!K:K, MasterSheet!B:B, B2121, MasterSheet!D:D, C2121, MasterSheet!H:H, D2121)</f>
        <v>6</v>
      </c>
      <c r="I2121" s="26">
        <f t="shared" si="134"/>
        <v>607622.39999999991</v>
      </c>
      <c r="J2121" s="28">
        <f>SUMIFS(MasterSheet!L:L, MasterSheet!B:B, B2121, MasterSheet!D:D, C2121, MasterSheet!H:H, D2121)</f>
        <v>0</v>
      </c>
      <c r="K2121" s="28">
        <f t="shared" si="135"/>
        <v>0</v>
      </c>
      <c r="L2121" s="21" t="str">
        <f>UPPER(VLOOKUP(D2121,MasterSheet!H:U,14,))</f>
        <v>BIOLEGEND</v>
      </c>
    </row>
    <row r="2122" spans="1:12" x14ac:dyDescent="0.25">
      <c r="A2122" s="21" t="str">
        <f t="shared" si="132"/>
        <v>BIOLEGEND</v>
      </c>
      <c r="B2122" s="21" t="str">
        <v>Return From IGIB</v>
      </c>
      <c r="C2122" s="30">
        <v>45890</v>
      </c>
      <c r="D2122" s="21">
        <v>424602</v>
      </c>
      <c r="E2122" s="21">
        <f>_xlfn.XLOOKUP(D2122,MasterSheet!H:H,MasterSheet!F:F)</f>
        <v>12408</v>
      </c>
      <c r="F2122" s="22">
        <f>SUMIFS(MasterSheet!J:J, MasterSheet!B:B, B2122, MasterSheet!D:D, C2122, MasterSheet!H:H, D2122)</f>
        <v>2</v>
      </c>
      <c r="G2122" s="22">
        <f t="shared" si="133"/>
        <v>24816</v>
      </c>
      <c r="H2122" s="26">
        <f>SUMIFS(MasterSheet!K:K, MasterSheet!B:B, B2122, MasterSheet!D:D, C2122, MasterSheet!H:H, D2122)</f>
        <v>1</v>
      </c>
      <c r="I2122" s="26">
        <f t="shared" si="134"/>
        <v>12408</v>
      </c>
      <c r="J2122" s="28">
        <f>SUMIFS(MasterSheet!L:L, MasterSheet!B:B, B2122, MasterSheet!D:D, C2122, MasterSheet!H:H, D2122)</f>
        <v>1</v>
      </c>
      <c r="K2122" s="28">
        <f t="shared" si="135"/>
        <v>12408</v>
      </c>
      <c r="L2122" s="21" t="str">
        <f>UPPER(VLOOKUP(D2122,MasterSheet!H:U,14,))</f>
        <v>BIOLEGEND</v>
      </c>
    </row>
    <row r="2123" spans="1:12" x14ac:dyDescent="0.25">
      <c r="A2123" s="21" t="str">
        <f t="shared" si="132"/>
        <v>BIOLEGEND</v>
      </c>
      <c r="B2123" s="21" t="str">
        <v>EED118206</v>
      </c>
      <c r="C2123" s="30">
        <v>45890</v>
      </c>
      <c r="D2123" s="21">
        <v>421601</v>
      </c>
      <c r="E2123" s="21">
        <f>_xlfn.XLOOKUP(D2123,MasterSheet!H:H,MasterSheet!F:F)</f>
        <v>7444.7999999999993</v>
      </c>
      <c r="F2123" s="22">
        <f>SUMIFS(MasterSheet!J:J, MasterSheet!B:B, B2123, MasterSheet!D:D, C2123, MasterSheet!H:H, D2123)</f>
        <v>3</v>
      </c>
      <c r="G2123" s="22">
        <f t="shared" si="133"/>
        <v>22334.399999999998</v>
      </c>
      <c r="H2123" s="26">
        <f>SUMIFS(MasterSheet!K:K, MasterSheet!B:B, B2123, MasterSheet!D:D, C2123, MasterSheet!H:H, D2123)</f>
        <v>3</v>
      </c>
      <c r="I2123" s="26">
        <f t="shared" si="134"/>
        <v>22334.399999999998</v>
      </c>
      <c r="J2123" s="28">
        <f>SUMIFS(MasterSheet!L:L, MasterSheet!B:B, B2123, MasterSheet!D:D, C2123, MasterSheet!H:H, D2123)</f>
        <v>0</v>
      </c>
      <c r="K2123" s="28">
        <f t="shared" si="135"/>
        <v>0</v>
      </c>
      <c r="L2123" s="21" t="str">
        <f>UPPER(VLOOKUP(D2123,MasterSheet!H:U,14,))</f>
        <v>BIOLEGEND</v>
      </c>
    </row>
    <row r="2124" spans="1:12" x14ac:dyDescent="0.25">
      <c r="A2124" s="21" t="str">
        <f t="shared" si="132"/>
        <v>BIOXCELL</v>
      </c>
      <c r="B2124" s="21">
        <v>177574</v>
      </c>
      <c r="C2124" s="30">
        <v>45890</v>
      </c>
      <c r="D2124" s="21" t="str">
        <v>BE0283</v>
      </c>
      <c r="E2124" s="21">
        <f>_xlfn.XLOOKUP(D2124,MasterSheet!H:H,MasterSheet!F:F)</f>
        <v>9081.6</v>
      </c>
      <c r="F2124" s="22">
        <f>SUMIFS(MasterSheet!J:J, MasterSheet!B:B, B2124, MasterSheet!D:D, C2124, MasterSheet!H:H, D2124)</f>
        <v>1</v>
      </c>
      <c r="G2124" s="22">
        <f t="shared" si="133"/>
        <v>9081.6</v>
      </c>
      <c r="H2124" s="26">
        <f>SUMIFS(MasterSheet!K:K, MasterSheet!B:B, B2124, MasterSheet!D:D, C2124, MasterSheet!H:H, D2124)</f>
        <v>1</v>
      </c>
      <c r="I2124" s="26">
        <f t="shared" si="134"/>
        <v>9081.6</v>
      </c>
      <c r="J2124" s="28">
        <f>SUMIFS(MasterSheet!L:L, MasterSheet!B:B, B2124, MasterSheet!D:D, C2124, MasterSheet!H:H, D2124)</f>
        <v>0</v>
      </c>
      <c r="K2124" s="28">
        <f t="shared" si="135"/>
        <v>0</v>
      </c>
      <c r="L2124" s="21" t="str">
        <f>UPPER(VLOOKUP(D2124,MasterSheet!H:U,14,))</f>
        <v>BIOXCELL</v>
      </c>
    </row>
    <row r="2125" spans="1:12" x14ac:dyDescent="0.25">
      <c r="A2125" s="21" t="str">
        <f t="shared" si="132"/>
        <v>BIOXCELL</v>
      </c>
      <c r="B2125" s="21">
        <v>177574</v>
      </c>
      <c r="C2125" s="30">
        <v>45890</v>
      </c>
      <c r="D2125" s="21" t="str">
        <v>IP0070</v>
      </c>
      <c r="E2125" s="21">
        <f>_xlfn.XLOOKUP(D2125,MasterSheet!H:H,MasterSheet!F:F)</f>
        <v>5174.3999999999996</v>
      </c>
      <c r="F2125" s="22">
        <f>SUMIFS(MasterSheet!J:J, MasterSheet!B:B, B2125, MasterSheet!D:D, C2125, MasterSheet!H:H, D2125)</f>
        <v>2</v>
      </c>
      <c r="G2125" s="22">
        <f t="shared" si="133"/>
        <v>10348.799999999999</v>
      </c>
      <c r="H2125" s="26">
        <f>SUMIFS(MasterSheet!K:K, MasterSheet!B:B, B2125, MasterSheet!D:D, C2125, MasterSheet!H:H, D2125)</f>
        <v>2</v>
      </c>
      <c r="I2125" s="26">
        <f t="shared" si="134"/>
        <v>10348.799999999999</v>
      </c>
      <c r="J2125" s="28">
        <f>SUMIFS(MasterSheet!L:L, MasterSheet!B:B, B2125, MasterSheet!D:D, C2125, MasterSheet!H:H, D2125)</f>
        <v>0</v>
      </c>
      <c r="K2125" s="28">
        <f t="shared" si="135"/>
        <v>0</v>
      </c>
      <c r="L2125" s="21" t="str">
        <f>UPPER(VLOOKUP(D2125,MasterSheet!H:U,14,))</f>
        <v>BIOXCELL</v>
      </c>
    </row>
    <row r="2126" spans="1:12" x14ac:dyDescent="0.25">
      <c r="A2126" s="21" t="str">
        <f t="shared" si="132"/>
        <v>BIOTIUM</v>
      </c>
      <c r="B2126" s="21" t="str">
        <v>I239351-IN</v>
      </c>
      <c r="C2126" s="30">
        <v>45891</v>
      </c>
      <c r="D2126" s="21">
        <v>31000</v>
      </c>
      <c r="E2126" s="21">
        <f>_xlfn.XLOOKUP(D2126,MasterSheet!H:H,MasterSheet!F:F)</f>
        <v>17248</v>
      </c>
      <c r="F2126" s="22">
        <f>SUMIFS(MasterSheet!J:J, MasterSheet!B:B, B2126, MasterSheet!D:D, C2126, MasterSheet!H:H, D2126)</f>
        <v>1</v>
      </c>
      <c r="G2126" s="22">
        <f t="shared" si="133"/>
        <v>17248</v>
      </c>
      <c r="H2126" s="26">
        <f>SUMIFS(MasterSheet!K:K, MasterSheet!B:B, B2126, MasterSheet!D:D, C2126, MasterSheet!H:H, D2126)</f>
        <v>1</v>
      </c>
      <c r="I2126" s="26">
        <f t="shared" si="134"/>
        <v>17248</v>
      </c>
      <c r="J2126" s="28">
        <f>SUMIFS(MasterSheet!L:L, MasterSheet!B:B, B2126, MasterSheet!D:D, C2126, MasterSheet!H:H, D2126)</f>
        <v>0</v>
      </c>
      <c r="K2126" s="28">
        <f t="shared" si="135"/>
        <v>0</v>
      </c>
      <c r="L2126" s="21" t="str">
        <f>UPPER(VLOOKUP(D2126,MasterSheet!H:U,14,))</f>
        <v>BIOTIUM</v>
      </c>
    </row>
    <row r="2127" spans="1:12" x14ac:dyDescent="0.25">
      <c r="A2127" s="21" t="str">
        <f t="shared" si="132"/>
        <v>BIOTIUM</v>
      </c>
      <c r="B2127" s="21" t="str">
        <v>I239351-IN</v>
      </c>
      <c r="C2127" s="30">
        <v>45891</v>
      </c>
      <c r="D2127" s="21" t="str">
        <v>41003-T</v>
      </c>
      <c r="E2127" s="21">
        <f>_xlfn.XLOOKUP(D2127,MasterSheet!H:H,MasterSheet!F:F)</f>
        <v>2393.6</v>
      </c>
      <c r="F2127" s="22">
        <f>SUMIFS(MasterSheet!J:J, MasterSheet!B:B, B2127, MasterSheet!D:D, C2127, MasterSheet!H:H, D2127)</f>
        <v>1</v>
      </c>
      <c r="G2127" s="22">
        <f t="shared" si="133"/>
        <v>2393.6</v>
      </c>
      <c r="H2127" s="26">
        <f>SUMIFS(MasterSheet!K:K, MasterSheet!B:B, B2127, MasterSheet!D:D, C2127, MasterSheet!H:H, D2127)</f>
        <v>1</v>
      </c>
      <c r="I2127" s="26">
        <f t="shared" si="134"/>
        <v>2393.6</v>
      </c>
      <c r="J2127" s="28">
        <f>SUMIFS(MasterSheet!L:L, MasterSheet!B:B, B2127, MasterSheet!D:D, C2127, MasterSheet!H:H, D2127)</f>
        <v>0</v>
      </c>
      <c r="K2127" s="28">
        <f t="shared" si="135"/>
        <v>0</v>
      </c>
      <c r="L2127" s="21" t="str">
        <f>UPPER(VLOOKUP(D2127,MasterSheet!H:U,14,))</f>
        <v>BIOTIUM</v>
      </c>
    </row>
    <row r="2128" spans="1:12" x14ac:dyDescent="0.25">
      <c r="A2128" s="21" t="str">
        <f t="shared" si="132"/>
        <v>BIOTIUM</v>
      </c>
      <c r="B2128" s="21" t="str">
        <v>I239351-IN</v>
      </c>
      <c r="C2128" s="30">
        <v>45891</v>
      </c>
      <c r="D2128" s="21" t="str">
        <v>30090-T</v>
      </c>
      <c r="E2128" s="21">
        <f>_xlfn.XLOOKUP(D2128,MasterSheet!H:H,MasterSheet!F:F)</f>
        <v>14432</v>
      </c>
      <c r="F2128" s="22">
        <f>SUMIFS(MasterSheet!J:J, MasterSheet!B:B, B2128, MasterSheet!D:D, C2128, MasterSheet!H:H, D2128)</f>
        <v>1</v>
      </c>
      <c r="G2128" s="22">
        <f t="shared" si="133"/>
        <v>14432</v>
      </c>
      <c r="H2128" s="26">
        <f>SUMIFS(MasterSheet!K:K, MasterSheet!B:B, B2128, MasterSheet!D:D, C2128, MasterSheet!H:H, D2128)</f>
        <v>1</v>
      </c>
      <c r="I2128" s="26">
        <f t="shared" si="134"/>
        <v>14432</v>
      </c>
      <c r="J2128" s="28">
        <f>SUMIFS(MasterSheet!L:L, MasterSheet!B:B, B2128, MasterSheet!D:D, C2128, MasterSheet!H:H, D2128)</f>
        <v>0</v>
      </c>
      <c r="K2128" s="28">
        <f t="shared" si="135"/>
        <v>0</v>
      </c>
      <c r="L2128" s="21" t="str">
        <f>UPPER(VLOOKUP(D2128,MasterSheet!H:U,14,))</f>
        <v>BIOTIUM</v>
      </c>
    </row>
    <row r="2129" spans="1:12" x14ac:dyDescent="0.25">
      <c r="A2129" s="21" t="str">
        <f t="shared" si="132"/>
        <v>DHARMACON</v>
      </c>
      <c r="B2129" s="21" t="str">
        <v>O081425IN3312028G</v>
      </c>
      <c r="C2129" s="30">
        <v>45891</v>
      </c>
      <c r="D2129" s="21" t="str">
        <v>CTM-1169117</v>
      </c>
      <c r="E2129" s="21">
        <f>_xlfn.XLOOKUP(D2129,MasterSheet!H:H,MasterSheet!F:F)</f>
        <v>22739.199999999997</v>
      </c>
      <c r="F2129" s="22">
        <f>SUMIFS(MasterSheet!J:J, MasterSheet!B:B, B2129, MasterSheet!D:D, C2129, MasterSheet!H:H, D2129)</f>
        <v>1</v>
      </c>
      <c r="G2129" s="22">
        <f t="shared" si="133"/>
        <v>22739.199999999997</v>
      </c>
      <c r="H2129" s="26">
        <f>SUMIFS(MasterSheet!K:K, MasterSheet!B:B, B2129, MasterSheet!D:D, C2129, MasterSheet!H:H, D2129)</f>
        <v>1</v>
      </c>
      <c r="I2129" s="26">
        <f t="shared" si="134"/>
        <v>22739.199999999997</v>
      </c>
      <c r="J2129" s="28">
        <f>SUMIFS(MasterSheet!L:L, MasterSheet!B:B, B2129, MasterSheet!D:D, C2129, MasterSheet!H:H, D2129)</f>
        <v>0</v>
      </c>
      <c r="K2129" s="28">
        <f t="shared" si="135"/>
        <v>0</v>
      </c>
      <c r="L2129" s="21" t="str">
        <f>UPPER(VLOOKUP(D2129,MasterSheet!H:U,14,))</f>
        <v>DHARMACON</v>
      </c>
    </row>
    <row r="2130" spans="1:12" x14ac:dyDescent="0.25">
      <c r="A2130" s="21" t="str">
        <f t="shared" si="132"/>
        <v>DHARMACON</v>
      </c>
      <c r="B2130" s="21" t="str">
        <v>O081425IN3312028G</v>
      </c>
      <c r="C2130" s="30">
        <v>45891</v>
      </c>
      <c r="D2130" s="21" t="str">
        <v>L-005567-00-0005</v>
      </c>
      <c r="E2130" s="21">
        <f>_xlfn.XLOOKUP(D2130,MasterSheet!H:H,MasterSheet!F:F)</f>
        <v>32912</v>
      </c>
      <c r="F2130" s="22">
        <f>SUMIFS(MasterSheet!J:J, MasterSheet!B:B, B2130, MasterSheet!D:D, C2130, MasterSheet!H:H, D2130)</f>
        <v>1</v>
      </c>
      <c r="G2130" s="22">
        <f t="shared" si="133"/>
        <v>32912</v>
      </c>
      <c r="H2130" s="26">
        <f>SUMIFS(MasterSheet!K:K, MasterSheet!B:B, B2130, MasterSheet!D:D, C2130, MasterSheet!H:H, D2130)</f>
        <v>1</v>
      </c>
      <c r="I2130" s="26">
        <f t="shared" si="134"/>
        <v>32912</v>
      </c>
      <c r="J2130" s="28">
        <f>SUMIFS(MasterSheet!L:L, MasterSheet!B:B, B2130, MasterSheet!D:D, C2130, MasterSheet!H:H, D2130)</f>
        <v>0</v>
      </c>
      <c r="K2130" s="28">
        <f t="shared" si="135"/>
        <v>0</v>
      </c>
      <c r="L2130" s="21" t="str">
        <f>UPPER(VLOOKUP(D2130,MasterSheet!H:U,14,))</f>
        <v>DHARMACON</v>
      </c>
    </row>
    <row r="2131" spans="1:12" x14ac:dyDescent="0.25">
      <c r="A2131" s="21" t="str">
        <f t="shared" si="132"/>
        <v>DHARMACON</v>
      </c>
      <c r="B2131" s="21" t="str">
        <v>O081425IN3312028G</v>
      </c>
      <c r="C2131" s="30">
        <v>45891</v>
      </c>
      <c r="D2131" s="21" t="str">
        <v>L-084857-02-0005</v>
      </c>
      <c r="E2131" s="21">
        <f>_xlfn.XLOOKUP(D2131,MasterSheet!H:H,MasterSheet!F:F)</f>
        <v>32912</v>
      </c>
      <c r="F2131" s="22">
        <f>SUMIFS(MasterSheet!J:J, MasterSheet!B:B, B2131, MasterSheet!D:D, C2131, MasterSheet!H:H, D2131)</f>
        <v>1</v>
      </c>
      <c r="G2131" s="22">
        <f t="shared" si="133"/>
        <v>32912</v>
      </c>
      <c r="H2131" s="26">
        <f>SUMIFS(MasterSheet!K:K, MasterSheet!B:B, B2131, MasterSheet!D:D, C2131, MasterSheet!H:H, D2131)</f>
        <v>1</v>
      </c>
      <c r="I2131" s="26">
        <f t="shared" si="134"/>
        <v>32912</v>
      </c>
      <c r="J2131" s="28">
        <f>SUMIFS(MasterSheet!L:L, MasterSheet!B:B, B2131, MasterSheet!D:D, C2131, MasterSheet!H:H, D2131)</f>
        <v>0</v>
      </c>
      <c r="K2131" s="28">
        <f t="shared" si="135"/>
        <v>0</v>
      </c>
      <c r="L2131" s="21" t="str">
        <f>UPPER(VLOOKUP(D2131,MasterSheet!H:U,14,))</f>
        <v>DHARMACON</v>
      </c>
    </row>
    <row r="2132" spans="1:12" x14ac:dyDescent="0.25">
      <c r="A2132" s="21" t="str">
        <f t="shared" si="132"/>
        <v>DHARMACON</v>
      </c>
      <c r="B2132" s="21" t="str">
        <v>O081425IN3312028G</v>
      </c>
      <c r="C2132" s="30">
        <v>45891</v>
      </c>
      <c r="D2132" s="21" t="str">
        <v>L-043574-00-0005</v>
      </c>
      <c r="E2132" s="21">
        <f>_xlfn.XLOOKUP(D2132,MasterSheet!H:H,MasterSheet!F:F)</f>
        <v>32912</v>
      </c>
      <c r="F2132" s="22">
        <f>SUMIFS(MasterSheet!J:J, MasterSheet!B:B, B2132, MasterSheet!D:D, C2132, MasterSheet!H:H, D2132)</f>
        <v>1</v>
      </c>
      <c r="G2132" s="22">
        <f t="shared" si="133"/>
        <v>32912</v>
      </c>
      <c r="H2132" s="26">
        <f>SUMIFS(MasterSheet!K:K, MasterSheet!B:B, B2132, MasterSheet!D:D, C2132, MasterSheet!H:H, D2132)</f>
        <v>1</v>
      </c>
      <c r="I2132" s="26">
        <f t="shared" si="134"/>
        <v>32912</v>
      </c>
      <c r="J2132" s="28">
        <f>SUMIFS(MasterSheet!L:L, MasterSheet!B:B, B2132, MasterSheet!D:D, C2132, MasterSheet!H:H, D2132)</f>
        <v>0</v>
      </c>
      <c r="K2132" s="28">
        <f t="shared" si="135"/>
        <v>0</v>
      </c>
      <c r="L2132" s="21" t="str">
        <f>UPPER(VLOOKUP(D2132,MasterSheet!H:U,14,))</f>
        <v>DHARMACON</v>
      </c>
    </row>
    <row r="2133" spans="1:12" x14ac:dyDescent="0.25">
      <c r="A2133" s="21" t="str">
        <f t="shared" si="132"/>
        <v>DHARMACON</v>
      </c>
      <c r="B2133" s="21" t="str">
        <v>O081425IN3312028G</v>
      </c>
      <c r="C2133" s="30">
        <v>45891</v>
      </c>
      <c r="D2133" s="21" t="str">
        <v>L-056597-01-0005</v>
      </c>
      <c r="E2133" s="21">
        <f>_xlfn.XLOOKUP(D2133,MasterSheet!H:H,MasterSheet!F:F)</f>
        <v>32912</v>
      </c>
      <c r="F2133" s="22">
        <f>SUMIFS(MasterSheet!J:J, MasterSheet!B:B, B2133, MasterSheet!D:D, C2133, MasterSheet!H:H, D2133)</f>
        <v>1</v>
      </c>
      <c r="G2133" s="22">
        <f t="shared" si="133"/>
        <v>32912</v>
      </c>
      <c r="H2133" s="26">
        <f>SUMIFS(MasterSheet!K:K, MasterSheet!B:B, B2133, MasterSheet!D:D, C2133, MasterSheet!H:H, D2133)</f>
        <v>1</v>
      </c>
      <c r="I2133" s="26">
        <f t="shared" si="134"/>
        <v>32912</v>
      </c>
      <c r="J2133" s="28">
        <f>SUMIFS(MasterSheet!L:L, MasterSheet!B:B, B2133, MasterSheet!D:D, C2133, MasterSheet!H:H, D2133)</f>
        <v>0</v>
      </c>
      <c r="K2133" s="28">
        <f t="shared" si="135"/>
        <v>0</v>
      </c>
      <c r="L2133" s="21" t="str">
        <f>UPPER(VLOOKUP(D2133,MasterSheet!H:U,14,))</f>
        <v>DHARMACON</v>
      </c>
    </row>
    <row r="2134" spans="1:12" x14ac:dyDescent="0.25">
      <c r="A2134" s="21" t="str">
        <f t="shared" si="132"/>
        <v>DHARMACON</v>
      </c>
      <c r="B2134" s="21" t="str">
        <v>O081425IN3312028G</v>
      </c>
      <c r="C2134" s="30">
        <v>45891</v>
      </c>
      <c r="D2134" s="21" t="str">
        <v>L-042268-01-0005</v>
      </c>
      <c r="E2134" s="21">
        <f>_xlfn.XLOOKUP(D2134,MasterSheet!H:H,MasterSheet!F:F)</f>
        <v>32912</v>
      </c>
      <c r="F2134" s="22">
        <f>SUMIFS(MasterSheet!J:J, MasterSheet!B:B, B2134, MasterSheet!D:D, C2134, MasterSheet!H:H, D2134)</f>
        <v>1</v>
      </c>
      <c r="G2134" s="22">
        <f t="shared" si="133"/>
        <v>32912</v>
      </c>
      <c r="H2134" s="26">
        <f>SUMIFS(MasterSheet!K:K, MasterSheet!B:B, B2134, MasterSheet!D:D, C2134, MasterSheet!H:H, D2134)</f>
        <v>1</v>
      </c>
      <c r="I2134" s="26">
        <f t="shared" si="134"/>
        <v>32912</v>
      </c>
      <c r="J2134" s="28">
        <f>SUMIFS(MasterSheet!L:L, MasterSheet!B:B, B2134, MasterSheet!D:D, C2134, MasterSheet!H:H, D2134)</f>
        <v>0</v>
      </c>
      <c r="K2134" s="28">
        <f t="shared" si="135"/>
        <v>0</v>
      </c>
      <c r="L2134" s="21" t="str">
        <f>UPPER(VLOOKUP(D2134,MasterSheet!H:U,14,))</f>
        <v>DHARMACON</v>
      </c>
    </row>
    <row r="2135" spans="1:12" x14ac:dyDescent="0.25">
      <c r="A2135" s="21" t="str">
        <f t="shared" si="132"/>
        <v>DHARMACON</v>
      </c>
      <c r="B2135" s="21" t="str">
        <v>O081425IN3312028G</v>
      </c>
      <c r="C2135" s="30">
        <v>45891</v>
      </c>
      <c r="D2135" s="21" t="str">
        <v>CTM-1172669</v>
      </c>
      <c r="E2135" s="21">
        <f>_xlfn.XLOOKUP(D2135,MasterSheet!H:H,MasterSheet!F:F)</f>
        <v>19006.239999999998</v>
      </c>
      <c r="F2135" s="22">
        <f>SUMIFS(MasterSheet!J:J, MasterSheet!B:B, B2135, MasterSheet!D:D, C2135, MasterSheet!H:H, D2135)</f>
        <v>1</v>
      </c>
      <c r="G2135" s="22">
        <f t="shared" si="133"/>
        <v>19006.239999999998</v>
      </c>
      <c r="H2135" s="26">
        <f>SUMIFS(MasterSheet!K:K, MasterSheet!B:B, B2135, MasterSheet!D:D, C2135, MasterSheet!H:H, D2135)</f>
        <v>1</v>
      </c>
      <c r="I2135" s="26">
        <f t="shared" si="134"/>
        <v>19006.239999999998</v>
      </c>
      <c r="J2135" s="28">
        <f>SUMIFS(MasterSheet!L:L, MasterSheet!B:B, B2135, MasterSheet!D:D, C2135, MasterSheet!H:H, D2135)</f>
        <v>0</v>
      </c>
      <c r="K2135" s="28">
        <f t="shared" si="135"/>
        <v>0</v>
      </c>
      <c r="L2135" s="21" t="str">
        <f>UPPER(VLOOKUP(D2135,MasterSheet!H:U,14,))</f>
        <v>DHARMACON</v>
      </c>
    </row>
    <row r="2136" spans="1:12" x14ac:dyDescent="0.25">
      <c r="A2136" s="21" t="str">
        <f t="shared" si="132"/>
        <v>DHARMACON</v>
      </c>
      <c r="B2136" s="21" t="str">
        <v>O081425IN3312028G</v>
      </c>
      <c r="C2136" s="30">
        <v>45891</v>
      </c>
      <c r="D2136" s="21" t="str">
        <v>CTM-1172670</v>
      </c>
      <c r="E2136" s="21">
        <f>_xlfn.XLOOKUP(D2136,MasterSheet!H:H,MasterSheet!F:F)</f>
        <v>19006.239999999998</v>
      </c>
      <c r="F2136" s="22">
        <f>SUMIFS(MasterSheet!J:J, MasterSheet!B:B, B2136, MasterSheet!D:D, C2136, MasterSheet!H:H, D2136)</f>
        <v>1</v>
      </c>
      <c r="G2136" s="22">
        <f t="shared" si="133"/>
        <v>19006.239999999998</v>
      </c>
      <c r="H2136" s="26">
        <f>SUMIFS(MasterSheet!K:K, MasterSheet!B:B, B2136, MasterSheet!D:D, C2136, MasterSheet!H:H, D2136)</f>
        <v>1</v>
      </c>
      <c r="I2136" s="26">
        <f t="shared" si="134"/>
        <v>19006.239999999998</v>
      </c>
      <c r="J2136" s="28">
        <f>SUMIFS(MasterSheet!L:L, MasterSheet!B:B, B2136, MasterSheet!D:D, C2136, MasterSheet!H:H, D2136)</f>
        <v>0</v>
      </c>
      <c r="K2136" s="28">
        <f t="shared" si="135"/>
        <v>0</v>
      </c>
      <c r="L2136" s="21" t="str">
        <f>UPPER(VLOOKUP(D2136,MasterSheet!H:U,14,))</f>
        <v>DHARMACON</v>
      </c>
    </row>
    <row r="2137" spans="1:12" x14ac:dyDescent="0.25">
      <c r="A2137" s="21" t="str">
        <f t="shared" si="132"/>
        <v>DHARMACON</v>
      </c>
      <c r="B2137" s="21" t="str">
        <v>O081425IN3312028G</v>
      </c>
      <c r="C2137" s="30">
        <v>45891</v>
      </c>
      <c r="D2137" s="21" t="str">
        <v>CTM-1172671</v>
      </c>
      <c r="E2137" s="21">
        <f>_xlfn.XLOOKUP(D2137,MasterSheet!H:H,MasterSheet!F:F)</f>
        <v>29593.52</v>
      </c>
      <c r="F2137" s="22">
        <f>SUMIFS(MasterSheet!J:J, MasterSheet!B:B, B2137, MasterSheet!D:D, C2137, MasterSheet!H:H, D2137)</f>
        <v>1</v>
      </c>
      <c r="G2137" s="22">
        <f t="shared" si="133"/>
        <v>29593.52</v>
      </c>
      <c r="H2137" s="26">
        <f>SUMIFS(MasterSheet!K:K, MasterSheet!B:B, B2137, MasterSheet!D:D, C2137, MasterSheet!H:H, D2137)</f>
        <v>1</v>
      </c>
      <c r="I2137" s="26">
        <f t="shared" si="134"/>
        <v>29593.52</v>
      </c>
      <c r="J2137" s="28">
        <f>SUMIFS(MasterSheet!L:L, MasterSheet!B:B, B2137, MasterSheet!D:D, C2137, MasterSheet!H:H, D2137)</f>
        <v>0</v>
      </c>
      <c r="K2137" s="28">
        <f t="shared" si="135"/>
        <v>0</v>
      </c>
      <c r="L2137" s="21" t="str">
        <f>UPPER(VLOOKUP(D2137,MasterSheet!H:U,14,))</f>
        <v>DHARMACON</v>
      </c>
    </row>
    <row r="2138" spans="1:12" x14ac:dyDescent="0.25">
      <c r="A2138" s="21" t="str">
        <f t="shared" si="132"/>
        <v>DHARMACON</v>
      </c>
      <c r="B2138" s="21" t="str">
        <v>O081425IN3312028G</v>
      </c>
      <c r="C2138" s="30">
        <v>45891</v>
      </c>
      <c r="D2138" s="21" t="str">
        <v>CTM-1172672</v>
      </c>
      <c r="E2138" s="21">
        <f>_xlfn.XLOOKUP(D2138,MasterSheet!H:H,MasterSheet!F:F)</f>
        <v>28776.879999999997</v>
      </c>
      <c r="F2138" s="22">
        <f>SUMIFS(MasterSheet!J:J, MasterSheet!B:B, B2138, MasterSheet!D:D, C2138, MasterSheet!H:H, D2138)</f>
        <v>1</v>
      </c>
      <c r="G2138" s="22">
        <f t="shared" si="133"/>
        <v>28776.879999999997</v>
      </c>
      <c r="H2138" s="26">
        <f>SUMIFS(MasterSheet!K:K, MasterSheet!B:B, B2138, MasterSheet!D:D, C2138, MasterSheet!H:H, D2138)</f>
        <v>1</v>
      </c>
      <c r="I2138" s="26">
        <f t="shared" si="134"/>
        <v>28776.879999999997</v>
      </c>
      <c r="J2138" s="28">
        <f>SUMIFS(MasterSheet!L:L, MasterSheet!B:B, B2138, MasterSheet!D:D, C2138, MasterSheet!H:H, D2138)</f>
        <v>0</v>
      </c>
      <c r="K2138" s="28">
        <f t="shared" si="135"/>
        <v>0</v>
      </c>
      <c r="L2138" s="21" t="str">
        <f>UPPER(VLOOKUP(D2138,MasterSheet!H:U,14,))</f>
        <v>DHARMACON</v>
      </c>
    </row>
    <row r="2139" spans="1:12" x14ac:dyDescent="0.25">
      <c r="A2139" s="21" t="str">
        <f t="shared" si="132"/>
        <v>DHARMACON</v>
      </c>
      <c r="B2139" s="21" t="str">
        <v>O081425IN3312028G</v>
      </c>
      <c r="C2139" s="30">
        <v>45891</v>
      </c>
      <c r="D2139" s="21" t="str">
        <v>L-005464-00-0005</v>
      </c>
      <c r="E2139" s="21">
        <f>_xlfn.XLOOKUP(D2139,MasterSheet!H:H,MasterSheet!F:F)</f>
        <v>32912</v>
      </c>
      <c r="F2139" s="22">
        <f>SUMIFS(MasterSheet!J:J, MasterSheet!B:B, B2139, MasterSheet!D:D, C2139, MasterSheet!H:H, D2139)</f>
        <v>1</v>
      </c>
      <c r="G2139" s="22">
        <f t="shared" si="133"/>
        <v>32912</v>
      </c>
      <c r="H2139" s="26">
        <f>SUMIFS(MasterSheet!K:K, MasterSheet!B:B, B2139, MasterSheet!D:D, C2139, MasterSheet!H:H, D2139)</f>
        <v>1</v>
      </c>
      <c r="I2139" s="26">
        <f t="shared" si="134"/>
        <v>32912</v>
      </c>
      <c r="J2139" s="28">
        <f>SUMIFS(MasterSheet!L:L, MasterSheet!B:B, B2139, MasterSheet!D:D, C2139, MasterSheet!H:H, D2139)</f>
        <v>0</v>
      </c>
      <c r="K2139" s="28">
        <f t="shared" si="135"/>
        <v>0</v>
      </c>
      <c r="L2139" s="21" t="str">
        <f>UPPER(VLOOKUP(D2139,MasterSheet!H:U,14,))</f>
        <v>DHARMACON</v>
      </c>
    </row>
    <row r="2140" spans="1:12" x14ac:dyDescent="0.25">
      <c r="A2140" s="21" t="str">
        <f t="shared" si="132"/>
        <v>DHARMACON</v>
      </c>
      <c r="B2140" s="21" t="str">
        <v>O081425IN3312028G</v>
      </c>
      <c r="C2140" s="30">
        <v>45891</v>
      </c>
      <c r="D2140" s="21" t="str">
        <v>L-010854-00-0005</v>
      </c>
      <c r="E2140" s="21">
        <f>_xlfn.XLOOKUP(D2140,MasterSheet!H:H,MasterSheet!F:F)</f>
        <v>32912</v>
      </c>
      <c r="F2140" s="22">
        <f>SUMIFS(MasterSheet!J:J, MasterSheet!B:B, B2140, MasterSheet!D:D, C2140, MasterSheet!H:H, D2140)</f>
        <v>1</v>
      </c>
      <c r="G2140" s="22">
        <f t="shared" si="133"/>
        <v>32912</v>
      </c>
      <c r="H2140" s="26">
        <f>SUMIFS(MasterSheet!K:K, MasterSheet!B:B, B2140, MasterSheet!D:D, C2140, MasterSheet!H:H, D2140)</f>
        <v>1</v>
      </c>
      <c r="I2140" s="26">
        <f t="shared" si="134"/>
        <v>32912</v>
      </c>
      <c r="J2140" s="28">
        <f>SUMIFS(MasterSheet!L:L, MasterSheet!B:B, B2140, MasterSheet!D:D, C2140, MasterSheet!H:H, D2140)</f>
        <v>0</v>
      </c>
      <c r="K2140" s="28">
        <f t="shared" si="135"/>
        <v>0</v>
      </c>
      <c r="L2140" s="21" t="str">
        <f>UPPER(VLOOKUP(D2140,MasterSheet!H:U,14,))</f>
        <v>DHARMACON</v>
      </c>
    </row>
    <row r="2141" spans="1:12" x14ac:dyDescent="0.25">
      <c r="A2141" s="21" t="str">
        <f t="shared" si="132"/>
        <v>DHARMACON</v>
      </c>
      <c r="B2141" s="21" t="str">
        <v>O081425IN3312028G</v>
      </c>
      <c r="C2141" s="30">
        <v>45891</v>
      </c>
      <c r="D2141" s="21" t="str">
        <v>RMM4532-EG71774</v>
      </c>
      <c r="E2141" s="21">
        <f>_xlfn.XLOOKUP(D2141,MasterSheet!H:H,MasterSheet!F:F)</f>
        <v>31768</v>
      </c>
      <c r="F2141" s="22">
        <f>SUMIFS(MasterSheet!J:J, MasterSheet!B:B, B2141, MasterSheet!D:D, C2141, MasterSheet!H:H, D2141)</f>
        <v>1</v>
      </c>
      <c r="G2141" s="22">
        <f t="shared" si="133"/>
        <v>31768</v>
      </c>
      <c r="H2141" s="26">
        <f>SUMIFS(MasterSheet!K:K, MasterSheet!B:B, B2141, MasterSheet!D:D, C2141, MasterSheet!H:H, D2141)</f>
        <v>1</v>
      </c>
      <c r="I2141" s="26">
        <f t="shared" si="134"/>
        <v>31768</v>
      </c>
      <c r="J2141" s="28">
        <f>SUMIFS(MasterSheet!L:L, MasterSheet!B:B, B2141, MasterSheet!D:D, C2141, MasterSheet!H:H, D2141)</f>
        <v>0</v>
      </c>
      <c r="K2141" s="28">
        <f t="shared" si="135"/>
        <v>0</v>
      </c>
      <c r="L2141" s="21" t="str">
        <f>UPPER(VLOOKUP(D2141,MasterSheet!H:U,14,))</f>
        <v>DHARMACON</v>
      </c>
    </row>
    <row r="2142" spans="1:12" x14ac:dyDescent="0.25">
      <c r="A2142" s="21" t="str">
        <f t="shared" si="132"/>
        <v>INTRON</v>
      </c>
      <c r="B2142" s="21" t="str">
        <v>int-250811-11</v>
      </c>
      <c r="C2142" s="30">
        <v>45891</v>
      </c>
      <c r="D2142" s="21">
        <v>25021.5</v>
      </c>
      <c r="E2142" s="21">
        <f>_xlfn.XLOOKUP(D2142,MasterSheet!H:H,MasterSheet!F:F)</f>
        <v>1760</v>
      </c>
      <c r="F2142" s="22">
        <f>SUMIFS(MasterSheet!J:J, MasterSheet!B:B, B2142, MasterSheet!D:D, C2142, MasterSheet!H:H, D2142)</f>
        <v>77</v>
      </c>
      <c r="G2142" s="22">
        <f t="shared" si="133"/>
        <v>135520</v>
      </c>
      <c r="H2142" s="26">
        <f>SUMIFS(MasterSheet!K:K, MasterSheet!B:B, B2142, MasterSheet!D:D, C2142, MasterSheet!H:H, D2142)</f>
        <v>60</v>
      </c>
      <c r="I2142" s="26">
        <f t="shared" si="134"/>
        <v>105600</v>
      </c>
      <c r="J2142" s="28">
        <f>SUMIFS(MasterSheet!L:L, MasterSheet!B:B, B2142, MasterSheet!D:D, C2142, MasterSheet!H:H, D2142)</f>
        <v>17</v>
      </c>
      <c r="K2142" s="28">
        <f t="shared" si="135"/>
        <v>29920</v>
      </c>
      <c r="L2142" s="21" t="str">
        <f>UPPER(VLOOKUP(D2142,MasterSheet!H:U,14,))</f>
        <v>INTRON</v>
      </c>
    </row>
    <row r="2143" spans="1:12" x14ac:dyDescent="0.25">
      <c r="A2143" s="21" t="str">
        <f t="shared" si="132"/>
        <v>GENEXIS BIOTECH</v>
      </c>
      <c r="B2143" s="21" t="str">
        <v>Invoice Not Available</v>
      </c>
      <c r="C2143" s="30">
        <v>45892</v>
      </c>
      <c r="D2143" s="21" t="str">
        <v>LSM 1077</v>
      </c>
      <c r="E2143" s="21">
        <f>_xlfn.XLOOKUP(D2143,MasterSheet!H:H,MasterSheet!F:F)</f>
        <v>0</v>
      </c>
      <c r="F2143" s="22">
        <f>SUMIFS(MasterSheet!J:J, MasterSheet!B:B, B2143, MasterSheet!D:D, C2143, MasterSheet!H:H, D2143)</f>
        <v>3</v>
      </c>
      <c r="G2143" s="22">
        <f t="shared" si="133"/>
        <v>0</v>
      </c>
      <c r="H2143" s="26">
        <f>SUMIFS(MasterSheet!K:K, MasterSheet!B:B, B2143, MasterSheet!D:D, C2143, MasterSheet!H:H, D2143)</f>
        <v>0</v>
      </c>
      <c r="I2143" s="26">
        <f t="shared" si="134"/>
        <v>0</v>
      </c>
      <c r="J2143" s="28">
        <f>SUMIFS(MasterSheet!L:L, MasterSheet!B:B, B2143, MasterSheet!D:D, C2143, MasterSheet!H:H, D2143)</f>
        <v>3</v>
      </c>
      <c r="K2143" s="28">
        <f t="shared" si="135"/>
        <v>0</v>
      </c>
      <c r="L2143" s="21" t="str">
        <f>UPPER(VLOOKUP(D2143,MasterSheet!H:U,14,))</f>
        <v>GENEXIS BIOTECH</v>
      </c>
    </row>
    <row r="2144" spans="1:12" x14ac:dyDescent="0.25">
      <c r="A2144" s="21" t="str">
        <f t="shared" si="132"/>
        <v>MP BIO</v>
      </c>
      <c r="B2144" s="21" t="str">
        <v>MP/LS/25-26/1109</v>
      </c>
      <c r="C2144" s="30">
        <v>45892</v>
      </c>
      <c r="D2144" s="21">
        <v>102797</v>
      </c>
      <c r="E2144" s="21">
        <f>_xlfn.XLOOKUP(D2144,MasterSheet!H:H,MasterSheet!F:F)</f>
        <v>1577.8</v>
      </c>
      <c r="F2144" s="22">
        <f>SUMIFS(MasterSheet!J:J, MasterSheet!B:B, B2144, MasterSheet!D:D, C2144, MasterSheet!H:H, D2144)</f>
        <v>1</v>
      </c>
      <c r="G2144" s="22">
        <f t="shared" si="133"/>
        <v>1577.8</v>
      </c>
      <c r="H2144" s="26">
        <f>SUMIFS(MasterSheet!K:K, MasterSheet!B:B, B2144, MasterSheet!D:D, C2144, MasterSheet!H:H, D2144)</f>
        <v>1</v>
      </c>
      <c r="I2144" s="26">
        <f t="shared" si="134"/>
        <v>1577.8</v>
      </c>
      <c r="J2144" s="28">
        <f>SUMIFS(MasterSheet!L:L, MasterSheet!B:B, B2144, MasterSheet!D:D, C2144, MasterSheet!H:H, D2144)</f>
        <v>0</v>
      </c>
      <c r="K2144" s="28">
        <f t="shared" si="135"/>
        <v>0</v>
      </c>
      <c r="L2144" s="21" t="str">
        <f>UPPER(VLOOKUP(D2144,MasterSheet!H:U,14,))</f>
        <v>MP BIO</v>
      </c>
    </row>
    <row r="2145" spans="1:12" x14ac:dyDescent="0.25">
      <c r="A2145" s="21" t="str">
        <f t="shared" si="132"/>
        <v>MP BIO</v>
      </c>
      <c r="B2145" s="21" t="str">
        <v>MP/LS/25-26/1109</v>
      </c>
      <c r="C2145" s="30">
        <v>45892</v>
      </c>
      <c r="D2145" s="21">
        <v>152624</v>
      </c>
      <c r="E2145" s="21">
        <f>_xlfn.XLOOKUP(D2145,MasterSheet!H:H,MasterSheet!F:F)</f>
        <v>6268.5</v>
      </c>
      <c r="F2145" s="22">
        <f>SUMIFS(MasterSheet!J:J, MasterSheet!B:B, B2145, MasterSheet!D:D, C2145, MasterSheet!H:H, D2145)</f>
        <v>1</v>
      </c>
      <c r="G2145" s="22">
        <f t="shared" si="133"/>
        <v>6268.5</v>
      </c>
      <c r="H2145" s="26">
        <f>SUMIFS(MasterSheet!K:K, MasterSheet!B:B, B2145, MasterSheet!D:D, C2145, MasterSheet!H:H, D2145)</f>
        <v>0</v>
      </c>
      <c r="I2145" s="26">
        <f t="shared" si="134"/>
        <v>0</v>
      </c>
      <c r="J2145" s="28">
        <f>SUMIFS(MasterSheet!L:L, MasterSheet!B:B, B2145, MasterSheet!D:D, C2145, MasterSheet!H:H, D2145)</f>
        <v>1</v>
      </c>
      <c r="K2145" s="28">
        <f t="shared" si="135"/>
        <v>6268.5</v>
      </c>
      <c r="L2145" s="21" t="str">
        <f>UPPER(VLOOKUP(D2145,MasterSheet!H:U,14,))</f>
        <v>MP BIO</v>
      </c>
    </row>
    <row r="2146" spans="1:12" x14ac:dyDescent="0.25">
      <c r="A2146" s="21" t="str">
        <f t="shared" si="132"/>
        <v>BETHYL</v>
      </c>
      <c r="B2146" s="21">
        <v>90231174</v>
      </c>
      <c r="C2146" s="30">
        <v>45894</v>
      </c>
      <c r="D2146" s="21" t="str">
        <v>A190-122A</v>
      </c>
      <c r="E2146" s="21">
        <f>_xlfn.XLOOKUP(D2146,MasterSheet!H:H,MasterSheet!F:F)</f>
        <v>8377.6</v>
      </c>
      <c r="F2146" s="22">
        <f>SUMIFS(MasterSheet!J:J, MasterSheet!B:B, B2146, MasterSheet!D:D, C2146, MasterSheet!H:H, D2146)</f>
        <v>1</v>
      </c>
      <c r="G2146" s="22">
        <f t="shared" si="133"/>
        <v>8377.6</v>
      </c>
      <c r="H2146" s="26">
        <f>SUMIFS(MasterSheet!K:K, MasterSheet!B:B, B2146, MasterSheet!D:D, C2146, MasterSheet!H:H, D2146)</f>
        <v>1</v>
      </c>
      <c r="I2146" s="26">
        <f t="shared" si="134"/>
        <v>8377.6</v>
      </c>
      <c r="J2146" s="28">
        <f>SUMIFS(MasterSheet!L:L, MasterSheet!B:B, B2146, MasterSheet!D:D, C2146, MasterSheet!H:H, D2146)</f>
        <v>0</v>
      </c>
      <c r="K2146" s="28">
        <f t="shared" si="135"/>
        <v>0</v>
      </c>
      <c r="L2146" s="21" t="str">
        <f>UPPER(VLOOKUP(D2146,MasterSheet!H:U,14,))</f>
        <v>BETHYL</v>
      </c>
    </row>
    <row r="2147" spans="1:12" x14ac:dyDescent="0.25">
      <c r="A2147" s="21" t="str">
        <f t="shared" si="132"/>
        <v>BETHYL</v>
      </c>
      <c r="B2147" s="21">
        <v>90231174</v>
      </c>
      <c r="C2147" s="30">
        <v>45894</v>
      </c>
      <c r="D2147" s="21" t="str">
        <v>A303-936A</v>
      </c>
      <c r="E2147" s="21">
        <f>_xlfn.XLOOKUP(D2147,MasterSheet!H:H,MasterSheet!F:F)</f>
        <v>28582.400000000001</v>
      </c>
      <c r="F2147" s="22">
        <f>SUMIFS(MasterSheet!J:J, MasterSheet!B:B, B2147, MasterSheet!D:D, C2147, MasterSheet!H:H, D2147)</f>
        <v>1</v>
      </c>
      <c r="G2147" s="22">
        <f t="shared" si="133"/>
        <v>28582.400000000001</v>
      </c>
      <c r="H2147" s="26">
        <f>SUMIFS(MasterSheet!K:K, MasterSheet!B:B, B2147, MasterSheet!D:D, C2147, MasterSheet!H:H, D2147)</f>
        <v>1</v>
      </c>
      <c r="I2147" s="26">
        <f t="shared" si="134"/>
        <v>28582.400000000001</v>
      </c>
      <c r="J2147" s="28">
        <f>SUMIFS(MasterSheet!L:L, MasterSheet!B:B, B2147, MasterSheet!D:D, C2147, MasterSheet!H:H, D2147)</f>
        <v>0</v>
      </c>
      <c r="K2147" s="28">
        <f t="shared" si="135"/>
        <v>0</v>
      </c>
      <c r="L2147" s="21" t="str">
        <f>UPPER(VLOOKUP(D2147,MasterSheet!H:U,14,))</f>
        <v>BETHYL</v>
      </c>
    </row>
    <row r="2148" spans="1:12" x14ac:dyDescent="0.25">
      <c r="A2148" s="21" t="str">
        <f t="shared" si="132"/>
        <v>BETHYL</v>
      </c>
      <c r="B2148" s="21">
        <v>90231174</v>
      </c>
      <c r="C2148" s="30">
        <v>45894</v>
      </c>
      <c r="D2148" s="21" t="str">
        <v>A100-105P</v>
      </c>
      <c r="E2148" s="21">
        <f>_xlfn.XLOOKUP(D2148,MasterSheet!H:H,MasterSheet!F:F)</f>
        <v>7823.2000000000007</v>
      </c>
      <c r="F2148" s="22">
        <f>SUMIFS(MasterSheet!J:J, MasterSheet!B:B, B2148, MasterSheet!D:D, C2148, MasterSheet!H:H, D2148)</f>
        <v>1</v>
      </c>
      <c r="G2148" s="22">
        <f t="shared" si="133"/>
        <v>7823.2000000000007</v>
      </c>
      <c r="H2148" s="26">
        <f>SUMIFS(MasterSheet!K:K, MasterSheet!B:B, B2148, MasterSheet!D:D, C2148, MasterSheet!H:H, D2148)</f>
        <v>1</v>
      </c>
      <c r="I2148" s="26">
        <f t="shared" si="134"/>
        <v>7823.2000000000007</v>
      </c>
      <c r="J2148" s="28">
        <f>SUMIFS(MasterSheet!L:L, MasterSheet!B:B, B2148, MasterSheet!D:D, C2148, MasterSheet!H:H, D2148)</f>
        <v>0</v>
      </c>
      <c r="K2148" s="28">
        <f t="shared" si="135"/>
        <v>0</v>
      </c>
      <c r="L2148" s="21" t="str">
        <f>UPPER(VLOOKUP(D2148,MasterSheet!H:U,14,))</f>
        <v>BETHYL</v>
      </c>
    </row>
    <row r="2149" spans="1:12" x14ac:dyDescent="0.25">
      <c r="A2149" s="21" t="str">
        <f t="shared" si="132"/>
        <v>BETHYL</v>
      </c>
      <c r="B2149" s="21">
        <v>90231174</v>
      </c>
      <c r="C2149" s="30">
        <v>45894</v>
      </c>
      <c r="D2149" s="21" t="str">
        <v>A100-117P</v>
      </c>
      <c r="E2149" s="21">
        <f>_xlfn.XLOOKUP(D2149,MasterSheet!H:H,MasterSheet!F:F)</f>
        <v>10225.6</v>
      </c>
      <c r="F2149" s="22">
        <f>SUMIFS(MasterSheet!J:J, MasterSheet!B:B, B2149, MasterSheet!D:D, C2149, MasterSheet!H:H, D2149)</f>
        <v>1</v>
      </c>
      <c r="G2149" s="22">
        <f t="shared" si="133"/>
        <v>10225.6</v>
      </c>
      <c r="H2149" s="26">
        <f>SUMIFS(MasterSheet!K:K, MasterSheet!B:B, B2149, MasterSheet!D:D, C2149, MasterSheet!H:H, D2149)</f>
        <v>1</v>
      </c>
      <c r="I2149" s="26">
        <f t="shared" si="134"/>
        <v>10225.6</v>
      </c>
      <c r="J2149" s="28">
        <f>SUMIFS(MasterSheet!L:L, MasterSheet!B:B, B2149, MasterSheet!D:D, C2149, MasterSheet!H:H, D2149)</f>
        <v>0</v>
      </c>
      <c r="K2149" s="28">
        <f t="shared" si="135"/>
        <v>0</v>
      </c>
      <c r="L2149" s="21" t="str">
        <f>UPPER(VLOOKUP(D2149,MasterSheet!H:U,14,))</f>
        <v>BETHYL</v>
      </c>
    </row>
    <row r="2150" spans="1:12" x14ac:dyDescent="0.25">
      <c r="A2150" s="21" t="str">
        <f t="shared" si="132"/>
        <v>BIOXCELL</v>
      </c>
      <c r="B2150" s="21">
        <v>177846</v>
      </c>
      <c r="C2150" s="30">
        <v>45894</v>
      </c>
      <c r="D2150" s="21" t="str">
        <v>BE0095</v>
      </c>
      <c r="E2150" s="21">
        <f>_xlfn.XLOOKUP(D2150,MasterSheet!H:H,MasterSheet!F:F)</f>
        <v>33264</v>
      </c>
      <c r="F2150" s="22">
        <f>SUMIFS(MasterSheet!J:J, MasterSheet!B:B, B2150, MasterSheet!D:D, C2150, MasterSheet!H:H, D2150)</f>
        <v>1</v>
      </c>
      <c r="G2150" s="22">
        <f t="shared" si="133"/>
        <v>33264</v>
      </c>
      <c r="H2150" s="26">
        <f>SUMIFS(MasterSheet!K:K, MasterSheet!B:B, B2150, MasterSheet!D:D, C2150, MasterSheet!H:H, D2150)</f>
        <v>1</v>
      </c>
      <c r="I2150" s="26">
        <f t="shared" si="134"/>
        <v>33264</v>
      </c>
      <c r="J2150" s="28">
        <f>SUMIFS(MasterSheet!L:L, MasterSheet!B:B, B2150, MasterSheet!D:D, C2150, MasterSheet!H:H, D2150)</f>
        <v>0</v>
      </c>
      <c r="K2150" s="28">
        <f t="shared" si="135"/>
        <v>0</v>
      </c>
      <c r="L2150" s="21" t="str">
        <f>UPPER(VLOOKUP(D2150,MasterSheet!H:U,14,))</f>
        <v>BIOXCELL</v>
      </c>
    </row>
    <row r="2151" spans="1:12" x14ac:dyDescent="0.25">
      <c r="A2151" s="21" t="str">
        <f t="shared" si="132"/>
        <v>MYBIOSOURCE</v>
      </c>
      <c r="B2151" s="21">
        <v>921468</v>
      </c>
      <c r="C2151" s="30">
        <v>45894</v>
      </c>
      <c r="D2151" s="21" t="str">
        <v>MBS35586</v>
      </c>
      <c r="E2151" s="21">
        <f>_xlfn.XLOOKUP(D2151,MasterSheet!H:H,MasterSheet!F:F)</f>
        <v>44132</v>
      </c>
      <c r="F2151" s="22">
        <f>SUMIFS(MasterSheet!J:J, MasterSheet!B:B, B2151, MasterSheet!D:D, C2151, MasterSheet!H:H, D2151)</f>
        <v>1</v>
      </c>
      <c r="G2151" s="22">
        <f t="shared" si="133"/>
        <v>44132</v>
      </c>
      <c r="H2151" s="26">
        <f>SUMIFS(MasterSheet!K:K, MasterSheet!B:B, B2151, MasterSheet!D:D, C2151, MasterSheet!H:H, D2151)</f>
        <v>1</v>
      </c>
      <c r="I2151" s="26">
        <f t="shared" si="134"/>
        <v>44132</v>
      </c>
      <c r="J2151" s="28">
        <f>SUMIFS(MasterSheet!L:L, MasterSheet!B:B, B2151, MasterSheet!D:D, C2151, MasterSheet!H:H, D2151)</f>
        <v>0</v>
      </c>
      <c r="K2151" s="28">
        <f t="shared" si="135"/>
        <v>0</v>
      </c>
      <c r="L2151" s="21" t="str">
        <f>UPPER(VLOOKUP(D2151,MasterSheet!H:U,14,))</f>
        <v>MYBIOSOURCE</v>
      </c>
    </row>
    <row r="2152" spans="1:12" x14ac:dyDescent="0.25">
      <c r="A2152" s="21" t="str">
        <f t="shared" si="132"/>
        <v>GENEI LAB</v>
      </c>
      <c r="B2152" s="21" t="str">
        <v>2025-26/969MFG</v>
      </c>
      <c r="C2152" s="30">
        <v>45896</v>
      </c>
      <c r="D2152" s="21" t="str">
        <v>0602100031730</v>
      </c>
      <c r="E2152" s="21">
        <f>_xlfn.XLOOKUP(D2152,MasterSheet!H:H,MasterSheet!F:F)</f>
        <v>9030.4</v>
      </c>
      <c r="F2152" s="22">
        <f>SUMIFS(MasterSheet!J:J, MasterSheet!B:B, B2152, MasterSheet!D:D, C2152, MasterSheet!H:H, D2152)</f>
        <v>1</v>
      </c>
      <c r="G2152" s="22">
        <f t="shared" si="133"/>
        <v>9030.4</v>
      </c>
      <c r="H2152" s="26">
        <f>SUMIFS(MasterSheet!K:K, MasterSheet!B:B, B2152, MasterSheet!D:D, C2152, MasterSheet!H:H, D2152)</f>
        <v>0</v>
      </c>
      <c r="I2152" s="26">
        <f t="shared" si="134"/>
        <v>0</v>
      </c>
      <c r="J2152" s="28">
        <f>SUMIFS(MasterSheet!L:L, MasterSheet!B:B, B2152, MasterSheet!D:D, C2152, MasterSheet!H:H, D2152)</f>
        <v>1</v>
      </c>
      <c r="K2152" s="28">
        <f t="shared" si="135"/>
        <v>9030.4</v>
      </c>
      <c r="L2152" s="21" t="str">
        <f>UPPER(VLOOKUP(D2152,MasterSheet!H:U,14,))</f>
        <v>GENEI LAB</v>
      </c>
    </row>
    <row r="2153" spans="1:12" x14ac:dyDescent="0.25">
      <c r="A2153" s="21" t="str">
        <f t="shared" si="132"/>
        <v>HANSA BIOMED</v>
      </c>
      <c r="B2153" s="21" t="str">
        <v>25-3391</v>
      </c>
      <c r="C2153" s="30">
        <v>45896</v>
      </c>
      <c r="D2153" s="21" t="str">
        <v>HBM-TFF-EVS-S</v>
      </c>
      <c r="E2153" s="21">
        <f>_xlfn.XLOOKUP(D2153,MasterSheet!H:H,MasterSheet!F:F)</f>
        <v>13728</v>
      </c>
      <c r="F2153" s="22">
        <f>SUMIFS(MasterSheet!J:J, MasterSheet!B:B, B2153, MasterSheet!D:D, C2153, MasterSheet!H:H, D2153)</f>
        <v>1</v>
      </c>
      <c r="G2153" s="22">
        <f t="shared" si="133"/>
        <v>13728</v>
      </c>
      <c r="H2153" s="26">
        <f>SUMIFS(MasterSheet!K:K, MasterSheet!B:B, B2153, MasterSheet!D:D, C2153, MasterSheet!H:H, D2153)</f>
        <v>1</v>
      </c>
      <c r="I2153" s="26">
        <f t="shared" si="134"/>
        <v>13728</v>
      </c>
      <c r="J2153" s="28">
        <f>SUMIFS(MasterSheet!L:L, MasterSheet!B:B, B2153, MasterSheet!D:D, C2153, MasterSheet!H:H, D2153)</f>
        <v>0</v>
      </c>
      <c r="K2153" s="28">
        <f t="shared" si="135"/>
        <v>0</v>
      </c>
      <c r="L2153" s="21" t="str">
        <f>UPPER(VLOOKUP(D2153,MasterSheet!H:U,14,))</f>
        <v>HANSA BIOMED</v>
      </c>
    </row>
    <row r="2154" spans="1:12" x14ac:dyDescent="0.25">
      <c r="A2154" s="21" t="str">
        <f t="shared" si="132"/>
        <v>HANSA BIOMED</v>
      </c>
      <c r="B2154" s="21" t="str">
        <v>25-3391</v>
      </c>
      <c r="C2154" s="30">
        <v>45896</v>
      </c>
      <c r="D2154" s="21" t="str">
        <v>HBM-EXP-B2.5</v>
      </c>
      <c r="E2154" s="21">
        <f>_xlfn.XLOOKUP(D2154,MasterSheet!H:H,MasterSheet!F:F)</f>
        <v>0</v>
      </c>
      <c r="F2154" s="22">
        <f>SUMIFS(MasterSheet!J:J, MasterSheet!B:B, B2154, MasterSheet!D:D, C2154, MasterSheet!H:H, D2154)</f>
        <v>5</v>
      </c>
      <c r="G2154" s="22">
        <f t="shared" si="133"/>
        <v>0</v>
      </c>
      <c r="H2154" s="26">
        <f>SUMIFS(MasterSheet!K:K, MasterSheet!B:B, B2154, MasterSheet!D:D, C2154, MasterSheet!H:H, D2154)</f>
        <v>0</v>
      </c>
      <c r="I2154" s="26">
        <f t="shared" si="134"/>
        <v>0</v>
      </c>
      <c r="J2154" s="28">
        <f>SUMIFS(MasterSheet!L:L, MasterSheet!B:B, B2154, MasterSheet!D:D, C2154, MasterSheet!H:H, D2154)</f>
        <v>5</v>
      </c>
      <c r="K2154" s="28">
        <f t="shared" si="135"/>
        <v>0</v>
      </c>
      <c r="L2154" s="21" t="str">
        <f>UPPER(VLOOKUP(D2154,MasterSheet!H:U,14,))</f>
        <v>HANSA BIOMED</v>
      </c>
    </row>
    <row r="2155" spans="1:12" x14ac:dyDescent="0.25">
      <c r="A2155" s="21" t="str">
        <f t="shared" si="132"/>
        <v>BIOLEGEND</v>
      </c>
      <c r="B2155" s="21" t="str">
        <v>EED118440</v>
      </c>
      <c r="C2155" s="30">
        <v>45897</v>
      </c>
      <c r="D2155" s="21">
        <v>100422</v>
      </c>
      <c r="E2155" s="21">
        <f>_xlfn.XLOOKUP(D2155,MasterSheet!H:H,MasterSheet!F:F)</f>
        <v>13244</v>
      </c>
      <c r="F2155" s="22">
        <f>SUMIFS(MasterSheet!J:J, MasterSheet!B:B, B2155, MasterSheet!D:D, C2155, MasterSheet!H:H, D2155)</f>
        <v>2</v>
      </c>
      <c r="G2155" s="22">
        <f t="shared" si="133"/>
        <v>26488</v>
      </c>
      <c r="H2155" s="26">
        <f>SUMIFS(MasterSheet!K:K, MasterSheet!B:B, B2155, MasterSheet!D:D, C2155, MasterSheet!H:H, D2155)</f>
        <v>2</v>
      </c>
      <c r="I2155" s="26">
        <f t="shared" si="134"/>
        <v>26488</v>
      </c>
      <c r="J2155" s="28">
        <f>SUMIFS(MasterSheet!L:L, MasterSheet!B:B, B2155, MasterSheet!D:D, C2155, MasterSheet!H:H, D2155)</f>
        <v>0</v>
      </c>
      <c r="K2155" s="28">
        <f t="shared" si="135"/>
        <v>0</v>
      </c>
      <c r="L2155" s="21" t="str">
        <f>UPPER(VLOOKUP(D2155,MasterSheet!H:U,14,))</f>
        <v>BIOLEGEND</v>
      </c>
    </row>
    <row r="2156" spans="1:12" x14ac:dyDescent="0.25">
      <c r="A2156" s="21" t="str">
        <f t="shared" si="132"/>
        <v>BIOLEGEND</v>
      </c>
      <c r="B2156" s="21" t="str">
        <v>EED118440</v>
      </c>
      <c r="C2156" s="30">
        <v>45897</v>
      </c>
      <c r="D2156" s="21">
        <v>100433</v>
      </c>
      <c r="E2156" s="21">
        <f>_xlfn.XLOOKUP(D2156,MasterSheet!H:H,MasterSheet!F:F)</f>
        <v>7268.7999999999993</v>
      </c>
      <c r="F2156" s="22">
        <f>SUMIFS(MasterSheet!J:J, MasterSheet!B:B, B2156, MasterSheet!D:D, C2156, MasterSheet!H:H, D2156)</f>
        <v>2</v>
      </c>
      <c r="G2156" s="22">
        <f t="shared" si="133"/>
        <v>14537.599999999999</v>
      </c>
      <c r="H2156" s="26">
        <f>SUMIFS(MasterSheet!K:K, MasterSheet!B:B, B2156, MasterSheet!D:D, C2156, MasterSheet!H:H, D2156)</f>
        <v>2</v>
      </c>
      <c r="I2156" s="26">
        <f t="shared" si="134"/>
        <v>14537.599999999999</v>
      </c>
      <c r="J2156" s="28">
        <f>SUMIFS(MasterSheet!L:L, MasterSheet!B:B, B2156, MasterSheet!D:D, C2156, MasterSheet!H:H, D2156)</f>
        <v>0</v>
      </c>
      <c r="K2156" s="28">
        <f t="shared" si="135"/>
        <v>0</v>
      </c>
      <c r="L2156" s="21" t="str">
        <f>UPPER(VLOOKUP(D2156,MasterSheet!H:U,14,))</f>
        <v>BIOLEGEND</v>
      </c>
    </row>
    <row r="2157" spans="1:12" x14ac:dyDescent="0.25">
      <c r="A2157" s="21" t="str">
        <f t="shared" si="132"/>
        <v>BIOLEGEND</v>
      </c>
      <c r="B2157" s="21" t="str">
        <v>EED118440</v>
      </c>
      <c r="C2157" s="30">
        <v>45897</v>
      </c>
      <c r="D2157" s="21">
        <v>100526</v>
      </c>
      <c r="E2157" s="21">
        <f>_xlfn.XLOOKUP(D2157,MasterSheet!H:H,MasterSheet!F:F)</f>
        <v>12196.8</v>
      </c>
      <c r="F2157" s="22">
        <f>SUMIFS(MasterSheet!J:J, MasterSheet!B:B, B2157, MasterSheet!D:D, C2157, MasterSheet!H:H, D2157)</f>
        <v>1</v>
      </c>
      <c r="G2157" s="22">
        <f t="shared" si="133"/>
        <v>12196.8</v>
      </c>
      <c r="H2157" s="26">
        <f>SUMIFS(MasterSheet!K:K, MasterSheet!B:B, B2157, MasterSheet!D:D, C2157, MasterSheet!H:H, D2157)</f>
        <v>1</v>
      </c>
      <c r="I2157" s="26">
        <f t="shared" si="134"/>
        <v>12196.8</v>
      </c>
      <c r="J2157" s="28">
        <f>SUMIFS(MasterSheet!L:L, MasterSheet!B:B, B2157, MasterSheet!D:D, C2157, MasterSheet!H:H, D2157)</f>
        <v>0</v>
      </c>
      <c r="K2157" s="28">
        <f t="shared" si="135"/>
        <v>0</v>
      </c>
      <c r="L2157" s="21" t="str">
        <f>UPPER(VLOOKUP(D2157,MasterSheet!H:U,14,))</f>
        <v>BIOLEGEND</v>
      </c>
    </row>
    <row r="2158" spans="1:12" x14ac:dyDescent="0.25">
      <c r="A2158" s="21" t="str">
        <f t="shared" si="132"/>
        <v>BIOLEGEND</v>
      </c>
      <c r="B2158" s="21" t="str">
        <v>EED118440</v>
      </c>
      <c r="C2158" s="30">
        <v>45897</v>
      </c>
      <c r="D2158" s="21">
        <v>100706</v>
      </c>
      <c r="E2158" s="21">
        <f>_xlfn.XLOOKUP(D2158,MasterSheet!H:H,MasterSheet!F:F)</f>
        <v>6098.4</v>
      </c>
      <c r="F2158" s="22">
        <f>SUMIFS(MasterSheet!J:J, MasterSheet!B:B, B2158, MasterSheet!D:D, C2158, MasterSheet!H:H, D2158)</f>
        <v>1</v>
      </c>
      <c r="G2158" s="22">
        <f t="shared" si="133"/>
        <v>6098.4</v>
      </c>
      <c r="H2158" s="26">
        <f>SUMIFS(MasterSheet!K:K, MasterSheet!B:B, B2158, MasterSheet!D:D, C2158, MasterSheet!H:H, D2158)</f>
        <v>1</v>
      </c>
      <c r="I2158" s="26">
        <f t="shared" si="134"/>
        <v>6098.4</v>
      </c>
      <c r="J2158" s="28">
        <f>SUMIFS(MasterSheet!L:L, MasterSheet!B:B, B2158, MasterSheet!D:D, C2158, MasterSheet!H:H, D2158)</f>
        <v>0</v>
      </c>
      <c r="K2158" s="28">
        <f t="shared" si="135"/>
        <v>0</v>
      </c>
      <c r="L2158" s="21" t="str">
        <f>UPPER(VLOOKUP(D2158,MasterSheet!H:U,14,))</f>
        <v>BIOLEGEND</v>
      </c>
    </row>
    <row r="2159" spans="1:12" x14ac:dyDescent="0.25">
      <c r="A2159" s="21" t="str">
        <f t="shared" si="132"/>
        <v>BIOLEGEND</v>
      </c>
      <c r="B2159" s="21" t="str">
        <v>EED118440</v>
      </c>
      <c r="C2159" s="30">
        <v>45897</v>
      </c>
      <c r="D2159" s="21">
        <v>100733</v>
      </c>
      <c r="E2159" s="21">
        <f>_xlfn.XLOOKUP(D2159,MasterSheet!H:H,MasterSheet!F:F)</f>
        <v>4593.6000000000004</v>
      </c>
      <c r="F2159" s="22">
        <f>SUMIFS(MasterSheet!J:J, MasterSheet!B:B, B2159, MasterSheet!D:D, C2159, MasterSheet!H:H, D2159)</f>
        <v>2</v>
      </c>
      <c r="G2159" s="22">
        <f t="shared" si="133"/>
        <v>9187.2000000000007</v>
      </c>
      <c r="H2159" s="26">
        <f>SUMIFS(MasterSheet!K:K, MasterSheet!B:B, B2159, MasterSheet!D:D, C2159, MasterSheet!H:H, D2159)</f>
        <v>2</v>
      </c>
      <c r="I2159" s="26">
        <f t="shared" si="134"/>
        <v>9187.2000000000007</v>
      </c>
      <c r="J2159" s="28">
        <f>SUMIFS(MasterSheet!L:L, MasterSheet!B:B, B2159, MasterSheet!D:D, C2159, MasterSheet!H:H, D2159)</f>
        <v>0</v>
      </c>
      <c r="K2159" s="28">
        <f t="shared" si="135"/>
        <v>0</v>
      </c>
      <c r="L2159" s="21" t="str">
        <f>UPPER(VLOOKUP(D2159,MasterSheet!H:U,14,))</f>
        <v>BIOLEGEND</v>
      </c>
    </row>
    <row r="2160" spans="1:12" x14ac:dyDescent="0.25">
      <c r="A2160" s="21" t="str">
        <f t="shared" si="132"/>
        <v>BIOLEGEND</v>
      </c>
      <c r="B2160" s="21" t="str">
        <v>EED118440</v>
      </c>
      <c r="C2160" s="30">
        <v>45897</v>
      </c>
      <c r="D2160" s="21">
        <v>101226</v>
      </c>
      <c r="E2160" s="21">
        <f>_xlfn.XLOOKUP(D2160,MasterSheet!H:H,MasterSheet!F:F)</f>
        <v>12355.2</v>
      </c>
      <c r="F2160" s="22">
        <f>SUMIFS(MasterSheet!J:J, MasterSheet!B:B, B2160, MasterSheet!D:D, C2160, MasterSheet!H:H, D2160)</f>
        <v>2</v>
      </c>
      <c r="G2160" s="22">
        <f t="shared" si="133"/>
        <v>24710.400000000001</v>
      </c>
      <c r="H2160" s="26">
        <f>SUMIFS(MasterSheet!K:K, MasterSheet!B:B, B2160, MasterSheet!D:D, C2160, MasterSheet!H:H, D2160)</f>
        <v>2</v>
      </c>
      <c r="I2160" s="26">
        <f t="shared" si="134"/>
        <v>24710.400000000001</v>
      </c>
      <c r="J2160" s="28">
        <f>SUMIFS(MasterSheet!L:L, MasterSheet!B:B, B2160, MasterSheet!D:D, C2160, MasterSheet!H:H, D2160)</f>
        <v>0</v>
      </c>
      <c r="K2160" s="28">
        <f t="shared" si="135"/>
        <v>0</v>
      </c>
      <c r="L2160" s="21" t="str">
        <f>UPPER(VLOOKUP(D2160,MasterSheet!H:U,14,))</f>
        <v>BIOLEGEND</v>
      </c>
    </row>
    <row r="2161" spans="1:12" x14ac:dyDescent="0.25">
      <c r="A2161" s="21" t="str">
        <f t="shared" si="132"/>
        <v>BIOLEGEND</v>
      </c>
      <c r="B2161" s="21" t="str">
        <v>EED118440</v>
      </c>
      <c r="C2161" s="30">
        <v>45897</v>
      </c>
      <c r="D2161" s="21">
        <v>101227</v>
      </c>
      <c r="E2161" s="21">
        <f>_xlfn.XLOOKUP(D2161,MasterSheet!H:H,MasterSheet!F:F)</f>
        <v>4752</v>
      </c>
      <c r="F2161" s="22">
        <f>SUMIFS(MasterSheet!J:J, MasterSheet!B:B, B2161, MasterSheet!D:D, C2161, MasterSheet!H:H, D2161)</f>
        <v>1</v>
      </c>
      <c r="G2161" s="22">
        <f t="shared" si="133"/>
        <v>4752</v>
      </c>
      <c r="H2161" s="26">
        <f>SUMIFS(MasterSheet!K:K, MasterSheet!B:B, B2161, MasterSheet!D:D, C2161, MasterSheet!H:H, D2161)</f>
        <v>1</v>
      </c>
      <c r="I2161" s="26">
        <f t="shared" si="134"/>
        <v>4752</v>
      </c>
      <c r="J2161" s="28">
        <f>SUMIFS(MasterSheet!L:L, MasterSheet!B:B, B2161, MasterSheet!D:D, C2161, MasterSheet!H:H, D2161)</f>
        <v>0</v>
      </c>
      <c r="K2161" s="28">
        <f t="shared" si="135"/>
        <v>0</v>
      </c>
      <c r="L2161" s="21" t="str">
        <f>UPPER(VLOOKUP(D2161,MasterSheet!H:U,14,))</f>
        <v>BIOLEGEND</v>
      </c>
    </row>
    <row r="2162" spans="1:12" x14ac:dyDescent="0.25">
      <c r="A2162" s="21" t="str">
        <f t="shared" si="132"/>
        <v>BIOLEGEND</v>
      </c>
      <c r="B2162" s="21" t="str">
        <v>EED118440</v>
      </c>
      <c r="C2162" s="30">
        <v>45897</v>
      </c>
      <c r="D2162" s="21">
        <v>101320</v>
      </c>
      <c r="E2162" s="21">
        <f>_xlfn.XLOOKUP(D2162,MasterSheet!H:H,MasterSheet!F:F)</f>
        <v>14106.400000000001</v>
      </c>
      <c r="F2162" s="22">
        <f>SUMIFS(MasterSheet!J:J, MasterSheet!B:B, B2162, MasterSheet!D:D, C2162, MasterSheet!H:H, D2162)</f>
        <v>1</v>
      </c>
      <c r="G2162" s="22">
        <f t="shared" si="133"/>
        <v>14106.400000000001</v>
      </c>
      <c r="H2162" s="26">
        <f>SUMIFS(MasterSheet!K:K, MasterSheet!B:B, B2162, MasterSheet!D:D, C2162, MasterSheet!H:H, D2162)</f>
        <v>1</v>
      </c>
      <c r="I2162" s="26">
        <f t="shared" si="134"/>
        <v>14106.400000000001</v>
      </c>
      <c r="J2162" s="28">
        <f>SUMIFS(MasterSheet!L:L, MasterSheet!B:B, B2162, MasterSheet!D:D, C2162, MasterSheet!H:H, D2162)</f>
        <v>0</v>
      </c>
      <c r="K2162" s="28">
        <f t="shared" si="135"/>
        <v>0</v>
      </c>
      <c r="L2162" s="21" t="str">
        <f>UPPER(VLOOKUP(D2162,MasterSheet!H:U,14,))</f>
        <v>BIOLEGEND</v>
      </c>
    </row>
    <row r="2163" spans="1:12" x14ac:dyDescent="0.25">
      <c r="A2163" s="21" t="str">
        <f t="shared" si="132"/>
        <v>BIOLEGEND</v>
      </c>
      <c r="B2163" s="21" t="str">
        <v>EED118440</v>
      </c>
      <c r="C2163" s="30">
        <v>45897</v>
      </c>
      <c r="D2163" s="21">
        <v>101903</v>
      </c>
      <c r="E2163" s="21">
        <f>_xlfn.XLOOKUP(D2163,MasterSheet!H:H,MasterSheet!F:F)</f>
        <v>5297.6</v>
      </c>
      <c r="F2163" s="22">
        <f>SUMIFS(MasterSheet!J:J, MasterSheet!B:B, B2163, MasterSheet!D:D, C2163, MasterSheet!H:H, D2163)</f>
        <v>1</v>
      </c>
      <c r="G2163" s="22">
        <f t="shared" si="133"/>
        <v>5297.6</v>
      </c>
      <c r="H2163" s="26">
        <f>SUMIFS(MasterSheet!K:K, MasterSheet!B:B, B2163, MasterSheet!D:D, C2163, MasterSheet!H:H, D2163)</f>
        <v>1</v>
      </c>
      <c r="I2163" s="26">
        <f t="shared" si="134"/>
        <v>5297.6</v>
      </c>
      <c r="J2163" s="28">
        <f>SUMIFS(MasterSheet!L:L, MasterSheet!B:B, B2163, MasterSheet!D:D, C2163, MasterSheet!H:H, D2163)</f>
        <v>0</v>
      </c>
      <c r="K2163" s="28">
        <f t="shared" si="135"/>
        <v>0</v>
      </c>
      <c r="L2163" s="21" t="str">
        <f>UPPER(VLOOKUP(D2163,MasterSheet!H:U,14,))</f>
        <v>BIOLEGEND</v>
      </c>
    </row>
    <row r="2164" spans="1:12" x14ac:dyDescent="0.25">
      <c r="A2164" s="21" t="str">
        <f t="shared" si="132"/>
        <v>BIOLEGEND</v>
      </c>
      <c r="B2164" s="21" t="str">
        <v>EED118440</v>
      </c>
      <c r="C2164" s="30">
        <v>45897</v>
      </c>
      <c r="D2164" s="21">
        <v>102012</v>
      </c>
      <c r="E2164" s="21">
        <f>_xlfn.XLOOKUP(D2164,MasterSheet!H:H,MasterSheet!F:F)</f>
        <v>8923.2000000000007</v>
      </c>
      <c r="F2164" s="22">
        <f>SUMIFS(MasterSheet!J:J, MasterSheet!B:B, B2164, MasterSheet!D:D, C2164, MasterSheet!H:H, D2164)</f>
        <v>1</v>
      </c>
      <c r="G2164" s="22">
        <f t="shared" si="133"/>
        <v>8923.2000000000007</v>
      </c>
      <c r="H2164" s="26">
        <f>SUMIFS(MasterSheet!K:K, MasterSheet!B:B, B2164, MasterSheet!D:D, C2164, MasterSheet!H:H, D2164)</f>
        <v>1</v>
      </c>
      <c r="I2164" s="26">
        <f t="shared" si="134"/>
        <v>8923.2000000000007</v>
      </c>
      <c r="J2164" s="28">
        <f>SUMIFS(MasterSheet!L:L, MasterSheet!B:B, B2164, MasterSheet!D:D, C2164, MasterSheet!H:H, D2164)</f>
        <v>0</v>
      </c>
      <c r="K2164" s="28">
        <f t="shared" si="135"/>
        <v>0</v>
      </c>
      <c r="L2164" s="21" t="str">
        <f>UPPER(VLOOKUP(D2164,MasterSheet!H:U,14,))</f>
        <v>BIOLEGEND</v>
      </c>
    </row>
    <row r="2165" spans="1:12" x14ac:dyDescent="0.25">
      <c r="A2165" s="21" t="str">
        <f t="shared" si="132"/>
        <v>BIOLEGEND</v>
      </c>
      <c r="B2165" s="21" t="str">
        <v>EED118440</v>
      </c>
      <c r="C2165" s="30">
        <v>45897</v>
      </c>
      <c r="D2165" s="21">
        <v>102714</v>
      </c>
      <c r="E2165" s="21">
        <f>_xlfn.XLOOKUP(D2165,MasterSheet!H:H,MasterSheet!F:F)</f>
        <v>14106.400000000001</v>
      </c>
      <c r="F2165" s="22">
        <f>SUMIFS(MasterSheet!J:J, MasterSheet!B:B, B2165, MasterSheet!D:D, C2165, MasterSheet!H:H, D2165)</f>
        <v>1</v>
      </c>
      <c r="G2165" s="22">
        <f t="shared" si="133"/>
        <v>14106.400000000001</v>
      </c>
      <c r="H2165" s="26">
        <f>SUMIFS(MasterSheet!K:K, MasterSheet!B:B, B2165, MasterSheet!D:D, C2165, MasterSheet!H:H, D2165)</f>
        <v>1</v>
      </c>
      <c r="I2165" s="26">
        <f t="shared" si="134"/>
        <v>14106.400000000001</v>
      </c>
      <c r="J2165" s="28">
        <f>SUMIFS(MasterSheet!L:L, MasterSheet!B:B, B2165, MasterSheet!D:D, C2165, MasterSheet!H:H, D2165)</f>
        <v>0</v>
      </c>
      <c r="K2165" s="28">
        <f t="shared" si="135"/>
        <v>0</v>
      </c>
      <c r="L2165" s="21" t="str">
        <f>UPPER(VLOOKUP(D2165,MasterSheet!H:U,14,))</f>
        <v>BIOLEGEND</v>
      </c>
    </row>
    <row r="2166" spans="1:12" x14ac:dyDescent="0.25">
      <c r="A2166" s="21" t="str">
        <f t="shared" si="132"/>
        <v>BIOLEGEND</v>
      </c>
      <c r="B2166" s="21" t="str">
        <v>EED118440</v>
      </c>
      <c r="C2166" s="30">
        <v>45897</v>
      </c>
      <c r="D2166" s="21">
        <v>103021</v>
      </c>
      <c r="E2166" s="21">
        <f>_xlfn.XLOOKUP(D2166,MasterSheet!H:H,MasterSheet!F:F)</f>
        <v>2587.1999999999998</v>
      </c>
      <c r="F2166" s="22">
        <f>SUMIFS(MasterSheet!J:J, MasterSheet!B:B, B2166, MasterSheet!D:D, C2166, MasterSheet!H:H, D2166)</f>
        <v>1</v>
      </c>
      <c r="G2166" s="22">
        <f t="shared" si="133"/>
        <v>2587.1999999999998</v>
      </c>
      <c r="H2166" s="26">
        <f>SUMIFS(MasterSheet!K:K, MasterSheet!B:B, B2166, MasterSheet!D:D, C2166, MasterSheet!H:H, D2166)</f>
        <v>1</v>
      </c>
      <c r="I2166" s="26">
        <f t="shared" si="134"/>
        <v>2587.1999999999998</v>
      </c>
      <c r="J2166" s="28">
        <f>SUMIFS(MasterSheet!L:L, MasterSheet!B:B, B2166, MasterSheet!D:D, C2166, MasterSheet!H:H, D2166)</f>
        <v>0</v>
      </c>
      <c r="K2166" s="28">
        <f t="shared" si="135"/>
        <v>0</v>
      </c>
      <c r="L2166" s="21" t="str">
        <f>UPPER(VLOOKUP(D2166,MasterSheet!H:U,14,))</f>
        <v>BIOLEGEND</v>
      </c>
    </row>
    <row r="2167" spans="1:12" x14ac:dyDescent="0.25">
      <c r="A2167" s="21" t="str">
        <f t="shared" si="132"/>
        <v>BIOLEGEND</v>
      </c>
      <c r="B2167" s="21" t="str">
        <v>EED118440</v>
      </c>
      <c r="C2167" s="30">
        <v>45897</v>
      </c>
      <c r="D2167" s="21">
        <v>103105</v>
      </c>
      <c r="E2167" s="21">
        <f>_xlfn.XLOOKUP(D2167,MasterSheet!H:H,MasterSheet!F:F)</f>
        <v>2710.4</v>
      </c>
      <c r="F2167" s="22">
        <f>SUMIFS(MasterSheet!J:J, MasterSheet!B:B, B2167, MasterSheet!D:D, C2167, MasterSheet!H:H, D2167)</f>
        <v>1</v>
      </c>
      <c r="G2167" s="22">
        <f t="shared" si="133"/>
        <v>2710.4</v>
      </c>
      <c r="H2167" s="26">
        <f>SUMIFS(MasterSheet!K:K, MasterSheet!B:B, B2167, MasterSheet!D:D, C2167, MasterSheet!H:H, D2167)</f>
        <v>1</v>
      </c>
      <c r="I2167" s="26">
        <f t="shared" si="134"/>
        <v>2710.4</v>
      </c>
      <c r="J2167" s="28">
        <f>SUMIFS(MasterSheet!L:L, MasterSheet!B:B, B2167, MasterSheet!D:D, C2167, MasterSheet!H:H, D2167)</f>
        <v>0</v>
      </c>
      <c r="K2167" s="28">
        <f t="shared" si="135"/>
        <v>0</v>
      </c>
      <c r="L2167" s="21" t="str">
        <f>UPPER(VLOOKUP(D2167,MasterSheet!H:U,14,))</f>
        <v>BIOLEGEND</v>
      </c>
    </row>
    <row r="2168" spans="1:12" x14ac:dyDescent="0.25">
      <c r="A2168" s="21" t="str">
        <f t="shared" si="132"/>
        <v>BIOLEGEND</v>
      </c>
      <c r="B2168" s="21" t="str">
        <v>EED118440</v>
      </c>
      <c r="C2168" s="30">
        <v>45897</v>
      </c>
      <c r="D2168" s="21">
        <v>103108</v>
      </c>
      <c r="E2168" s="21">
        <f>_xlfn.XLOOKUP(D2168,MasterSheet!H:H,MasterSheet!F:F)</f>
        <v>6468</v>
      </c>
      <c r="F2168" s="22">
        <f>SUMIFS(MasterSheet!J:J, MasterSheet!B:B, B2168, MasterSheet!D:D, C2168, MasterSheet!H:H, D2168)</f>
        <v>1</v>
      </c>
      <c r="G2168" s="22">
        <f t="shared" si="133"/>
        <v>6468</v>
      </c>
      <c r="H2168" s="26">
        <f>SUMIFS(MasterSheet!K:K, MasterSheet!B:B, B2168, MasterSheet!D:D, C2168, MasterSheet!H:H, D2168)</f>
        <v>1</v>
      </c>
      <c r="I2168" s="26">
        <f t="shared" si="134"/>
        <v>6468</v>
      </c>
      <c r="J2168" s="28">
        <f>SUMIFS(MasterSheet!L:L, MasterSheet!B:B, B2168, MasterSheet!D:D, C2168, MasterSheet!H:H, D2168)</f>
        <v>0</v>
      </c>
      <c r="K2168" s="28">
        <f t="shared" si="135"/>
        <v>0</v>
      </c>
      <c r="L2168" s="21" t="str">
        <f>UPPER(VLOOKUP(D2168,MasterSheet!H:U,14,))</f>
        <v>BIOLEGEND</v>
      </c>
    </row>
    <row r="2169" spans="1:12" x14ac:dyDescent="0.25">
      <c r="A2169" s="21" t="str">
        <f t="shared" si="132"/>
        <v>BIOLEGEND</v>
      </c>
      <c r="B2169" s="21" t="str">
        <v>EED118440</v>
      </c>
      <c r="C2169" s="30">
        <v>45897</v>
      </c>
      <c r="D2169" s="21">
        <v>103132</v>
      </c>
      <c r="E2169" s="21">
        <f>_xlfn.XLOOKUP(D2169,MasterSheet!H:H,MasterSheet!F:F)</f>
        <v>13613.599999999999</v>
      </c>
      <c r="F2169" s="22">
        <f>SUMIFS(MasterSheet!J:J, MasterSheet!B:B, B2169, MasterSheet!D:D, C2169, MasterSheet!H:H, D2169)</f>
        <v>2</v>
      </c>
      <c r="G2169" s="22">
        <f t="shared" si="133"/>
        <v>27227.199999999997</v>
      </c>
      <c r="H2169" s="26">
        <f>SUMIFS(MasterSheet!K:K, MasterSheet!B:B, B2169, MasterSheet!D:D, C2169, MasterSheet!H:H, D2169)</f>
        <v>2</v>
      </c>
      <c r="I2169" s="26">
        <f t="shared" si="134"/>
        <v>27227.199999999997</v>
      </c>
      <c r="J2169" s="28">
        <f>SUMIFS(MasterSheet!L:L, MasterSheet!B:B, B2169, MasterSheet!D:D, C2169, MasterSheet!H:H, D2169)</f>
        <v>0</v>
      </c>
      <c r="K2169" s="28">
        <f t="shared" si="135"/>
        <v>0</v>
      </c>
      <c r="L2169" s="21" t="str">
        <f>UPPER(VLOOKUP(D2169,MasterSheet!H:U,14,))</f>
        <v>BIOLEGEND</v>
      </c>
    </row>
    <row r="2170" spans="1:12" x14ac:dyDescent="0.25">
      <c r="A2170" s="21" t="str">
        <f t="shared" si="132"/>
        <v>BIOLEGEND</v>
      </c>
      <c r="B2170" s="21" t="str">
        <v>EED118440</v>
      </c>
      <c r="C2170" s="30">
        <v>45897</v>
      </c>
      <c r="D2170" s="21">
        <v>104407</v>
      </c>
      <c r="E2170" s="21">
        <f>_xlfn.XLOOKUP(D2170,MasterSheet!H:H,MasterSheet!F:F)</f>
        <v>6776</v>
      </c>
      <c r="F2170" s="22">
        <f>SUMIFS(MasterSheet!J:J, MasterSheet!B:B, B2170, MasterSheet!D:D, C2170, MasterSheet!H:H, D2170)</f>
        <v>1</v>
      </c>
      <c r="G2170" s="22">
        <f t="shared" si="133"/>
        <v>6776</v>
      </c>
      <c r="H2170" s="26">
        <f>SUMIFS(MasterSheet!K:K, MasterSheet!B:B, B2170, MasterSheet!D:D, C2170, MasterSheet!H:H, D2170)</f>
        <v>1</v>
      </c>
      <c r="I2170" s="26">
        <f t="shared" si="134"/>
        <v>6776</v>
      </c>
      <c r="J2170" s="28">
        <f>SUMIFS(MasterSheet!L:L, MasterSheet!B:B, B2170, MasterSheet!D:D, C2170, MasterSheet!H:H, D2170)</f>
        <v>0</v>
      </c>
      <c r="K2170" s="28">
        <f t="shared" si="135"/>
        <v>0</v>
      </c>
      <c r="L2170" s="21" t="str">
        <f>UPPER(VLOOKUP(D2170,MasterSheet!H:U,14,))</f>
        <v>BIOLEGEND</v>
      </c>
    </row>
    <row r="2171" spans="1:12" x14ac:dyDescent="0.25">
      <c r="A2171" s="21" t="str">
        <f t="shared" si="132"/>
        <v>BIOLEGEND</v>
      </c>
      <c r="B2171" s="21" t="str">
        <v>EED118440</v>
      </c>
      <c r="C2171" s="30">
        <v>45897</v>
      </c>
      <c r="D2171" s="21">
        <v>104734</v>
      </c>
      <c r="E2171" s="21">
        <f>_xlfn.XLOOKUP(D2171,MasterSheet!H:H,MasterSheet!F:F)</f>
        <v>17987.2</v>
      </c>
      <c r="F2171" s="22">
        <f>SUMIFS(MasterSheet!J:J, MasterSheet!B:B, B2171, MasterSheet!D:D, C2171, MasterSheet!H:H, D2171)</f>
        <v>1</v>
      </c>
      <c r="G2171" s="22">
        <f t="shared" si="133"/>
        <v>17987.2</v>
      </c>
      <c r="H2171" s="26">
        <f>SUMIFS(MasterSheet!K:K, MasterSheet!B:B, B2171, MasterSheet!D:D, C2171, MasterSheet!H:H, D2171)</f>
        <v>1</v>
      </c>
      <c r="I2171" s="26">
        <f t="shared" si="134"/>
        <v>17987.2</v>
      </c>
      <c r="J2171" s="28">
        <f>SUMIFS(MasterSheet!L:L, MasterSheet!B:B, B2171, MasterSheet!D:D, C2171, MasterSheet!H:H, D2171)</f>
        <v>0</v>
      </c>
      <c r="K2171" s="28">
        <f t="shared" si="135"/>
        <v>0</v>
      </c>
      <c r="L2171" s="21" t="str">
        <f>UPPER(VLOOKUP(D2171,MasterSheet!H:U,14,))</f>
        <v>BIOLEGEND</v>
      </c>
    </row>
    <row r="2172" spans="1:12" x14ac:dyDescent="0.25">
      <c r="A2172" s="21" t="str">
        <f t="shared" si="132"/>
        <v>BIOLEGEND</v>
      </c>
      <c r="B2172" s="21" t="str">
        <v>EED118440</v>
      </c>
      <c r="C2172" s="30">
        <v>45897</v>
      </c>
      <c r="D2172" s="21">
        <v>105125</v>
      </c>
      <c r="E2172" s="21">
        <f>_xlfn.XLOOKUP(D2172,MasterSheet!H:H,MasterSheet!F:F)</f>
        <v>19602</v>
      </c>
      <c r="F2172" s="22">
        <f>SUMIFS(MasterSheet!J:J, MasterSheet!B:B, B2172, MasterSheet!D:D, C2172, MasterSheet!H:H, D2172)</f>
        <v>1</v>
      </c>
      <c r="G2172" s="22">
        <f t="shared" si="133"/>
        <v>19602</v>
      </c>
      <c r="H2172" s="26">
        <f>SUMIFS(MasterSheet!K:K, MasterSheet!B:B, B2172, MasterSheet!D:D, C2172, MasterSheet!H:H, D2172)</f>
        <v>1</v>
      </c>
      <c r="I2172" s="26">
        <f t="shared" si="134"/>
        <v>19602</v>
      </c>
      <c r="J2172" s="28">
        <f>SUMIFS(MasterSheet!L:L, MasterSheet!B:B, B2172, MasterSheet!D:D, C2172, MasterSheet!H:H, D2172)</f>
        <v>0</v>
      </c>
      <c r="K2172" s="28">
        <f t="shared" si="135"/>
        <v>0</v>
      </c>
      <c r="L2172" s="21" t="str">
        <f>UPPER(VLOOKUP(D2172,MasterSheet!H:U,14,))</f>
        <v>BIOLEGEND</v>
      </c>
    </row>
    <row r="2173" spans="1:12" x14ac:dyDescent="0.25">
      <c r="A2173" s="21" t="str">
        <f t="shared" si="132"/>
        <v>BIOLEGEND</v>
      </c>
      <c r="B2173" s="21" t="str">
        <v>EED118440</v>
      </c>
      <c r="C2173" s="30">
        <v>45897</v>
      </c>
      <c r="D2173" s="21">
        <v>106306</v>
      </c>
      <c r="E2173" s="21">
        <f>_xlfn.XLOOKUP(D2173,MasterSheet!H:H,MasterSheet!F:F)</f>
        <v>19687.36</v>
      </c>
      <c r="F2173" s="22">
        <f>SUMIFS(MasterSheet!J:J, MasterSheet!B:B, B2173, MasterSheet!D:D, C2173, MasterSheet!H:H, D2173)</f>
        <v>1</v>
      </c>
      <c r="G2173" s="22">
        <f t="shared" si="133"/>
        <v>19687.36</v>
      </c>
      <c r="H2173" s="26">
        <f>SUMIFS(MasterSheet!K:K, MasterSheet!B:B, B2173, MasterSheet!D:D, C2173, MasterSheet!H:H, D2173)</f>
        <v>1</v>
      </c>
      <c r="I2173" s="26">
        <f t="shared" si="134"/>
        <v>19687.36</v>
      </c>
      <c r="J2173" s="28">
        <f>SUMIFS(MasterSheet!L:L, MasterSheet!B:B, B2173, MasterSheet!D:D, C2173, MasterSheet!H:H, D2173)</f>
        <v>0</v>
      </c>
      <c r="K2173" s="28">
        <f t="shared" si="135"/>
        <v>0</v>
      </c>
      <c r="L2173" s="21" t="str">
        <f>UPPER(VLOOKUP(D2173,MasterSheet!H:U,14,))</f>
        <v>BIOLEGEND</v>
      </c>
    </row>
    <row r="2174" spans="1:12" x14ac:dyDescent="0.25">
      <c r="A2174" s="21" t="str">
        <f t="shared" si="132"/>
        <v>BIOLEGEND</v>
      </c>
      <c r="B2174" s="21" t="str">
        <v>EED118440</v>
      </c>
      <c r="C2174" s="30">
        <v>45897</v>
      </c>
      <c r="D2174" s="21">
        <v>107627</v>
      </c>
      <c r="E2174" s="21">
        <f>_xlfn.XLOOKUP(D2174,MasterSheet!H:H,MasterSheet!F:F)</f>
        <v>5790.4</v>
      </c>
      <c r="F2174" s="22">
        <f>SUMIFS(MasterSheet!J:J, MasterSheet!B:B, B2174, MasterSheet!D:D, C2174, MasterSheet!H:H, D2174)</f>
        <v>1</v>
      </c>
      <c r="G2174" s="22">
        <f t="shared" si="133"/>
        <v>5790.4</v>
      </c>
      <c r="H2174" s="26">
        <f>SUMIFS(MasterSheet!K:K, MasterSheet!B:B, B2174, MasterSheet!D:D, C2174, MasterSheet!H:H, D2174)</f>
        <v>1</v>
      </c>
      <c r="I2174" s="26">
        <f t="shared" si="134"/>
        <v>5790.4</v>
      </c>
      <c r="J2174" s="28">
        <f>SUMIFS(MasterSheet!L:L, MasterSheet!B:B, B2174, MasterSheet!D:D, C2174, MasterSheet!H:H, D2174)</f>
        <v>0</v>
      </c>
      <c r="K2174" s="28">
        <f t="shared" si="135"/>
        <v>0</v>
      </c>
      <c r="L2174" s="21" t="str">
        <f>UPPER(VLOOKUP(D2174,MasterSheet!H:U,14,))</f>
        <v>BIOLEGEND</v>
      </c>
    </row>
    <row r="2175" spans="1:12" x14ac:dyDescent="0.25">
      <c r="A2175" s="21" t="str">
        <f t="shared" si="132"/>
        <v>BIOLEGEND</v>
      </c>
      <c r="B2175" s="21" t="str">
        <v>EED118440</v>
      </c>
      <c r="C2175" s="30">
        <v>45897</v>
      </c>
      <c r="D2175" s="21">
        <v>108417</v>
      </c>
      <c r="E2175" s="21">
        <f>_xlfn.XLOOKUP(D2175,MasterSheet!H:H,MasterSheet!F:F)</f>
        <v>14106.400000000001</v>
      </c>
      <c r="F2175" s="22">
        <f>SUMIFS(MasterSheet!J:J, MasterSheet!B:B, B2175, MasterSheet!D:D, C2175, MasterSheet!H:H, D2175)</f>
        <v>1</v>
      </c>
      <c r="G2175" s="22">
        <f t="shared" si="133"/>
        <v>14106.400000000001</v>
      </c>
      <c r="H2175" s="26">
        <f>SUMIFS(MasterSheet!K:K, MasterSheet!B:B, B2175, MasterSheet!D:D, C2175, MasterSheet!H:H, D2175)</f>
        <v>1</v>
      </c>
      <c r="I2175" s="26">
        <f t="shared" si="134"/>
        <v>14106.400000000001</v>
      </c>
      <c r="J2175" s="28">
        <f>SUMIFS(MasterSheet!L:L, MasterSheet!B:B, B2175, MasterSheet!D:D, C2175, MasterSheet!H:H, D2175)</f>
        <v>0</v>
      </c>
      <c r="K2175" s="28">
        <f t="shared" si="135"/>
        <v>0</v>
      </c>
      <c r="L2175" s="21" t="str">
        <f>UPPER(VLOOKUP(D2175,MasterSheet!H:U,14,))</f>
        <v>BIOLEGEND</v>
      </c>
    </row>
    <row r="2176" spans="1:12" x14ac:dyDescent="0.25">
      <c r="A2176" s="21" t="str">
        <f t="shared" si="132"/>
        <v>BIOLEGEND</v>
      </c>
      <c r="B2176" s="21" t="str">
        <v>EED118440</v>
      </c>
      <c r="C2176" s="30">
        <v>45897</v>
      </c>
      <c r="D2176" s="21">
        <v>117339</v>
      </c>
      <c r="E2176" s="21">
        <f>_xlfn.XLOOKUP(D2176,MasterSheet!H:H,MasterSheet!F:F)</f>
        <v>19272</v>
      </c>
      <c r="F2176" s="22">
        <f>SUMIFS(MasterSheet!J:J, MasterSheet!B:B, B2176, MasterSheet!D:D, C2176, MasterSheet!H:H, D2176)</f>
        <v>1</v>
      </c>
      <c r="G2176" s="22">
        <f t="shared" si="133"/>
        <v>19272</v>
      </c>
      <c r="H2176" s="26">
        <f>SUMIFS(MasterSheet!K:K, MasterSheet!B:B, B2176, MasterSheet!D:D, C2176, MasterSheet!H:H, D2176)</f>
        <v>1</v>
      </c>
      <c r="I2176" s="26">
        <f t="shared" si="134"/>
        <v>19272</v>
      </c>
      <c r="J2176" s="28">
        <f>SUMIFS(MasterSheet!L:L, MasterSheet!B:B, B2176, MasterSheet!D:D, C2176, MasterSheet!H:H, D2176)</f>
        <v>0</v>
      </c>
      <c r="K2176" s="28">
        <f t="shared" si="135"/>
        <v>0</v>
      </c>
      <c r="L2176" s="21" t="str">
        <f>UPPER(VLOOKUP(D2176,MasterSheet!H:U,14,))</f>
        <v>BIOLEGEND</v>
      </c>
    </row>
    <row r="2177" spans="1:12" x14ac:dyDescent="0.25">
      <c r="A2177" s="21" t="str">
        <f t="shared" si="132"/>
        <v>BIOLEGEND</v>
      </c>
      <c r="B2177" s="21" t="str">
        <v>EED118440</v>
      </c>
      <c r="C2177" s="30">
        <v>45897</v>
      </c>
      <c r="D2177" s="21">
        <v>123137</v>
      </c>
      <c r="E2177" s="21">
        <f>_xlfn.XLOOKUP(D2177,MasterSheet!H:H,MasterSheet!F:F)</f>
        <v>16698</v>
      </c>
      <c r="F2177" s="22">
        <f>SUMIFS(MasterSheet!J:J, MasterSheet!B:B, B2177, MasterSheet!D:D, C2177, MasterSheet!H:H, D2177)</f>
        <v>1</v>
      </c>
      <c r="G2177" s="22">
        <f t="shared" si="133"/>
        <v>16698</v>
      </c>
      <c r="H2177" s="26">
        <f>SUMIFS(MasterSheet!K:K, MasterSheet!B:B, B2177, MasterSheet!D:D, C2177, MasterSheet!H:H, D2177)</f>
        <v>1</v>
      </c>
      <c r="I2177" s="26">
        <f t="shared" si="134"/>
        <v>16698</v>
      </c>
      <c r="J2177" s="28">
        <f>SUMIFS(MasterSheet!L:L, MasterSheet!B:B, B2177, MasterSheet!D:D, C2177, MasterSheet!H:H, D2177)</f>
        <v>0</v>
      </c>
      <c r="K2177" s="28">
        <f t="shared" si="135"/>
        <v>0</v>
      </c>
      <c r="L2177" s="21" t="str">
        <f>UPPER(VLOOKUP(D2177,MasterSheet!H:U,14,))</f>
        <v>BIOLEGEND</v>
      </c>
    </row>
    <row r="2178" spans="1:12" x14ac:dyDescent="0.25">
      <c r="A2178" s="21" t="str">
        <f t="shared" ref="A2178:A2241" si="136">L2178</f>
        <v>BIOLEGEND</v>
      </c>
      <c r="B2178" s="21" t="str">
        <v>EED118440</v>
      </c>
      <c r="C2178" s="30">
        <v>45897</v>
      </c>
      <c r="D2178" s="21">
        <v>126410</v>
      </c>
      <c r="E2178" s="21">
        <f>_xlfn.XLOOKUP(D2178,MasterSheet!H:H,MasterSheet!F:F)</f>
        <v>22792</v>
      </c>
      <c r="F2178" s="22">
        <f>SUMIFS(MasterSheet!J:J, MasterSheet!B:B, B2178, MasterSheet!D:D, C2178, MasterSheet!H:H, D2178)</f>
        <v>1</v>
      </c>
      <c r="G2178" s="22">
        <f t="shared" si="133"/>
        <v>22792</v>
      </c>
      <c r="H2178" s="26">
        <f>SUMIFS(MasterSheet!K:K, MasterSheet!B:B, B2178, MasterSheet!D:D, C2178, MasterSheet!H:H, D2178)</f>
        <v>1</v>
      </c>
      <c r="I2178" s="26">
        <f t="shared" si="134"/>
        <v>22792</v>
      </c>
      <c r="J2178" s="28">
        <f>SUMIFS(MasterSheet!L:L, MasterSheet!B:B, B2178, MasterSheet!D:D, C2178, MasterSheet!H:H, D2178)</f>
        <v>0</v>
      </c>
      <c r="K2178" s="28">
        <f t="shared" si="135"/>
        <v>0</v>
      </c>
      <c r="L2178" s="21" t="str">
        <f>UPPER(VLOOKUP(D2178,MasterSheet!H:U,14,))</f>
        <v>BIOLEGEND</v>
      </c>
    </row>
    <row r="2179" spans="1:12" x14ac:dyDescent="0.25">
      <c r="A2179" s="21" t="str">
        <f t="shared" si="136"/>
        <v>BIOLEGEND</v>
      </c>
      <c r="B2179" s="21" t="str">
        <v>EED118440</v>
      </c>
      <c r="C2179" s="30">
        <v>45897</v>
      </c>
      <c r="D2179" s="21">
        <v>127616</v>
      </c>
      <c r="E2179" s="21">
        <f>_xlfn.XLOOKUP(D2179,MasterSheet!H:H,MasterSheet!F:F)</f>
        <v>20764.48</v>
      </c>
      <c r="F2179" s="22">
        <f>SUMIFS(MasterSheet!J:J, MasterSheet!B:B, B2179, MasterSheet!D:D, C2179, MasterSheet!H:H, D2179)</f>
        <v>1</v>
      </c>
      <c r="G2179" s="22">
        <f t="shared" ref="G2179:G2242" si="137">F2179*E2179</f>
        <v>20764.48</v>
      </c>
      <c r="H2179" s="26">
        <f>SUMIFS(MasterSheet!K:K, MasterSheet!B:B, B2179, MasterSheet!D:D, C2179, MasterSheet!H:H, D2179)</f>
        <v>1</v>
      </c>
      <c r="I2179" s="26">
        <f t="shared" ref="I2179:I2242" si="138">H2179*E2179</f>
        <v>20764.48</v>
      </c>
      <c r="J2179" s="28">
        <f>SUMIFS(MasterSheet!L:L, MasterSheet!B:B, B2179, MasterSheet!D:D, C2179, MasterSheet!H:H, D2179)</f>
        <v>0</v>
      </c>
      <c r="K2179" s="28">
        <f t="shared" ref="K2179:K2242" si="139">J2179*E2179</f>
        <v>0</v>
      </c>
      <c r="L2179" s="21" t="str">
        <f>UPPER(VLOOKUP(D2179,MasterSheet!H:U,14,))</f>
        <v>BIOLEGEND</v>
      </c>
    </row>
    <row r="2180" spans="1:12" x14ac:dyDescent="0.25">
      <c r="A2180" s="21" t="str">
        <f t="shared" si="136"/>
        <v>BIOLEGEND</v>
      </c>
      <c r="B2180" s="21" t="str">
        <v>EED118440</v>
      </c>
      <c r="C2180" s="30">
        <v>45897</v>
      </c>
      <c r="D2180" s="21">
        <v>127633</v>
      </c>
      <c r="E2180" s="21">
        <f>_xlfn.XLOOKUP(D2180,MasterSheet!H:H,MasterSheet!F:F)</f>
        <v>19602</v>
      </c>
      <c r="F2180" s="22">
        <f>SUMIFS(MasterSheet!J:J, MasterSheet!B:B, B2180, MasterSheet!D:D, C2180, MasterSheet!H:H, D2180)</f>
        <v>1</v>
      </c>
      <c r="G2180" s="22">
        <f t="shared" si="137"/>
        <v>19602</v>
      </c>
      <c r="H2180" s="26">
        <f>SUMIFS(MasterSheet!K:K, MasterSheet!B:B, B2180, MasterSheet!D:D, C2180, MasterSheet!H:H, D2180)</f>
        <v>1</v>
      </c>
      <c r="I2180" s="26">
        <f t="shared" si="138"/>
        <v>19602</v>
      </c>
      <c r="J2180" s="28">
        <f>SUMIFS(MasterSheet!L:L, MasterSheet!B:B, B2180, MasterSheet!D:D, C2180, MasterSheet!H:H, D2180)</f>
        <v>0</v>
      </c>
      <c r="K2180" s="28">
        <f t="shared" si="139"/>
        <v>0</v>
      </c>
      <c r="L2180" s="21" t="str">
        <f>UPPER(VLOOKUP(D2180,MasterSheet!H:U,14,))</f>
        <v>BIOLEGEND</v>
      </c>
    </row>
    <row r="2181" spans="1:12" x14ac:dyDescent="0.25">
      <c r="A2181" s="21" t="str">
        <f t="shared" si="136"/>
        <v>BIOLEGEND</v>
      </c>
      <c r="B2181" s="21" t="str">
        <v>EED118440</v>
      </c>
      <c r="C2181" s="30">
        <v>45897</v>
      </c>
      <c r="D2181" s="21">
        <v>134008</v>
      </c>
      <c r="E2181" s="21">
        <f>_xlfn.XLOOKUP(D2181,MasterSheet!H:H,MasterSheet!F:F)</f>
        <v>17413.439999999999</v>
      </c>
      <c r="F2181" s="22">
        <f>SUMIFS(MasterSheet!J:J, MasterSheet!B:B, B2181, MasterSheet!D:D, C2181, MasterSheet!H:H, D2181)</f>
        <v>1</v>
      </c>
      <c r="G2181" s="22">
        <f t="shared" si="137"/>
        <v>17413.439999999999</v>
      </c>
      <c r="H2181" s="26">
        <f>SUMIFS(MasterSheet!K:K, MasterSheet!B:B, B2181, MasterSheet!D:D, C2181, MasterSheet!H:H, D2181)</f>
        <v>1</v>
      </c>
      <c r="I2181" s="26">
        <f t="shared" si="138"/>
        <v>17413.439999999999</v>
      </c>
      <c r="J2181" s="28">
        <f>SUMIFS(MasterSheet!L:L, MasterSheet!B:B, B2181, MasterSheet!D:D, C2181, MasterSheet!H:H, D2181)</f>
        <v>0</v>
      </c>
      <c r="K2181" s="28">
        <f t="shared" si="139"/>
        <v>0</v>
      </c>
      <c r="L2181" s="21" t="str">
        <f>UPPER(VLOOKUP(D2181,MasterSheet!H:U,14,))</f>
        <v>BIOLEGEND</v>
      </c>
    </row>
    <row r="2182" spans="1:12" x14ac:dyDescent="0.25">
      <c r="A2182" s="21" t="str">
        <f t="shared" si="136"/>
        <v>BIOLEGEND</v>
      </c>
      <c r="B2182" s="21" t="str">
        <v>EED118440</v>
      </c>
      <c r="C2182" s="30">
        <v>45897</v>
      </c>
      <c r="D2182" s="21">
        <v>135007</v>
      </c>
      <c r="E2182" s="21">
        <f>_xlfn.XLOOKUP(D2182,MasterSheet!H:H,MasterSheet!F:F)</f>
        <v>5790.4</v>
      </c>
      <c r="F2182" s="22">
        <f>SUMIFS(MasterSheet!J:J, MasterSheet!B:B, B2182, MasterSheet!D:D, C2182, MasterSheet!H:H, D2182)</f>
        <v>1</v>
      </c>
      <c r="G2182" s="22">
        <f t="shared" si="137"/>
        <v>5790.4</v>
      </c>
      <c r="H2182" s="26">
        <f>SUMIFS(MasterSheet!K:K, MasterSheet!B:B, B2182, MasterSheet!D:D, C2182, MasterSheet!H:H, D2182)</f>
        <v>1</v>
      </c>
      <c r="I2182" s="26">
        <f t="shared" si="138"/>
        <v>5790.4</v>
      </c>
      <c r="J2182" s="28">
        <f>SUMIFS(MasterSheet!L:L, MasterSheet!B:B, B2182, MasterSheet!D:D, C2182, MasterSheet!H:H, D2182)</f>
        <v>0</v>
      </c>
      <c r="K2182" s="28">
        <f t="shared" si="139"/>
        <v>0</v>
      </c>
      <c r="L2182" s="21" t="str">
        <f>UPPER(VLOOKUP(D2182,MasterSheet!H:U,14,))</f>
        <v>BIOLEGEND</v>
      </c>
    </row>
    <row r="2183" spans="1:12" x14ac:dyDescent="0.25">
      <c r="A2183" s="21" t="str">
        <f t="shared" si="136"/>
        <v>BIOLEGEND</v>
      </c>
      <c r="B2183" s="21" t="str">
        <v>EED118440</v>
      </c>
      <c r="C2183" s="30">
        <v>45897</v>
      </c>
      <c r="D2183" s="21">
        <v>135205</v>
      </c>
      <c r="E2183" s="21">
        <f>_xlfn.XLOOKUP(D2183,MasterSheet!H:H,MasterSheet!F:F)</f>
        <v>7330.4</v>
      </c>
      <c r="F2183" s="22">
        <f>SUMIFS(MasterSheet!J:J, MasterSheet!B:B, B2183, MasterSheet!D:D, C2183, MasterSheet!H:H, D2183)</f>
        <v>1</v>
      </c>
      <c r="G2183" s="22">
        <f t="shared" si="137"/>
        <v>7330.4</v>
      </c>
      <c r="H2183" s="26">
        <f>SUMIFS(MasterSheet!K:K, MasterSheet!B:B, B2183, MasterSheet!D:D, C2183, MasterSheet!H:H, D2183)</f>
        <v>1</v>
      </c>
      <c r="I2183" s="26">
        <f t="shared" si="138"/>
        <v>7330.4</v>
      </c>
      <c r="J2183" s="28">
        <f>SUMIFS(MasterSheet!L:L, MasterSheet!B:B, B2183, MasterSheet!D:D, C2183, MasterSheet!H:H, D2183)</f>
        <v>0</v>
      </c>
      <c r="K2183" s="28">
        <f t="shared" si="139"/>
        <v>0</v>
      </c>
      <c r="L2183" s="21" t="str">
        <f>UPPER(VLOOKUP(D2183,MasterSheet!H:U,14,))</f>
        <v>BIOLEGEND</v>
      </c>
    </row>
    <row r="2184" spans="1:12" x14ac:dyDescent="0.25">
      <c r="A2184" s="21" t="str">
        <f t="shared" si="136"/>
        <v>BIOLEGEND</v>
      </c>
      <c r="B2184" s="21" t="str">
        <v>EED118440</v>
      </c>
      <c r="C2184" s="30">
        <v>45897</v>
      </c>
      <c r="D2184" s="21">
        <v>135224</v>
      </c>
      <c r="E2184" s="21">
        <f>_xlfn.XLOOKUP(D2184,MasterSheet!H:H,MasterSheet!F:F)</f>
        <v>20764.48</v>
      </c>
      <c r="F2184" s="22">
        <f>SUMIFS(MasterSheet!J:J, MasterSheet!B:B, B2184, MasterSheet!D:D, C2184, MasterSheet!H:H, D2184)</f>
        <v>1</v>
      </c>
      <c r="G2184" s="22">
        <f t="shared" si="137"/>
        <v>20764.48</v>
      </c>
      <c r="H2184" s="26">
        <f>SUMIFS(MasterSheet!K:K, MasterSheet!B:B, B2184, MasterSheet!D:D, C2184, MasterSheet!H:H, D2184)</f>
        <v>1</v>
      </c>
      <c r="I2184" s="26">
        <f t="shared" si="138"/>
        <v>20764.48</v>
      </c>
      <c r="J2184" s="28">
        <f>SUMIFS(MasterSheet!L:L, MasterSheet!B:B, B2184, MasterSheet!D:D, C2184, MasterSheet!H:H, D2184)</f>
        <v>0</v>
      </c>
      <c r="K2184" s="28">
        <f t="shared" si="139"/>
        <v>0</v>
      </c>
      <c r="L2184" s="21" t="str">
        <f>UPPER(VLOOKUP(D2184,MasterSheet!H:U,14,))</f>
        <v>BIOLEGEND</v>
      </c>
    </row>
    <row r="2185" spans="1:12" x14ac:dyDescent="0.25">
      <c r="A2185" s="21" t="str">
        <f t="shared" si="136"/>
        <v>BIOLEGEND</v>
      </c>
      <c r="B2185" s="21" t="str">
        <v>EED118440</v>
      </c>
      <c r="C2185" s="30">
        <v>45897</v>
      </c>
      <c r="D2185" s="21">
        <v>156603</v>
      </c>
      <c r="E2185" s="21">
        <f>_xlfn.XLOOKUP(D2185,MasterSheet!H:H,MasterSheet!F:F)</f>
        <v>4004</v>
      </c>
      <c r="F2185" s="22">
        <f>SUMIFS(MasterSheet!J:J, MasterSheet!B:B, B2185, MasterSheet!D:D, C2185, MasterSheet!H:H, D2185)</f>
        <v>1</v>
      </c>
      <c r="G2185" s="22">
        <f t="shared" si="137"/>
        <v>4004</v>
      </c>
      <c r="H2185" s="26">
        <f>SUMIFS(MasterSheet!K:K, MasterSheet!B:B, B2185, MasterSheet!D:D, C2185, MasterSheet!H:H, D2185)</f>
        <v>1</v>
      </c>
      <c r="I2185" s="26">
        <f t="shared" si="138"/>
        <v>4004</v>
      </c>
      <c r="J2185" s="28">
        <f>SUMIFS(MasterSheet!L:L, MasterSheet!B:B, B2185, MasterSheet!D:D, C2185, MasterSheet!H:H, D2185)</f>
        <v>0</v>
      </c>
      <c r="K2185" s="28">
        <f t="shared" si="139"/>
        <v>0</v>
      </c>
      <c r="L2185" s="21" t="str">
        <f>UPPER(VLOOKUP(D2185,MasterSheet!H:U,14,))</f>
        <v>BIOLEGEND</v>
      </c>
    </row>
    <row r="2186" spans="1:12" x14ac:dyDescent="0.25">
      <c r="A2186" s="21" t="str">
        <f t="shared" si="136"/>
        <v>BIOLEGEND</v>
      </c>
      <c r="B2186" s="21" t="str">
        <v>EED118440</v>
      </c>
      <c r="C2186" s="30">
        <v>45897</v>
      </c>
      <c r="D2186" s="21">
        <v>157306</v>
      </c>
      <c r="E2186" s="21">
        <f>_xlfn.XLOOKUP(D2186,MasterSheet!H:H,MasterSheet!F:F)</f>
        <v>9215.36</v>
      </c>
      <c r="F2186" s="22">
        <f>SUMIFS(MasterSheet!J:J, MasterSheet!B:B, B2186, MasterSheet!D:D, C2186, MasterSheet!H:H, D2186)</f>
        <v>2</v>
      </c>
      <c r="G2186" s="22">
        <f t="shared" si="137"/>
        <v>18430.72</v>
      </c>
      <c r="H2186" s="26">
        <f>SUMIFS(MasterSheet!K:K, MasterSheet!B:B, B2186, MasterSheet!D:D, C2186, MasterSheet!H:H, D2186)</f>
        <v>2</v>
      </c>
      <c r="I2186" s="26">
        <f t="shared" si="138"/>
        <v>18430.72</v>
      </c>
      <c r="J2186" s="28">
        <f>SUMIFS(MasterSheet!L:L, MasterSheet!B:B, B2186, MasterSheet!D:D, C2186, MasterSheet!H:H, D2186)</f>
        <v>0</v>
      </c>
      <c r="K2186" s="28">
        <f t="shared" si="139"/>
        <v>0</v>
      </c>
      <c r="L2186" s="21" t="str">
        <f>UPPER(VLOOKUP(D2186,MasterSheet!H:U,14,))</f>
        <v>BIOLEGEND</v>
      </c>
    </row>
    <row r="2187" spans="1:12" x14ac:dyDescent="0.25">
      <c r="A2187" s="21" t="str">
        <f t="shared" si="136"/>
        <v>BIOLEGEND</v>
      </c>
      <c r="B2187" s="21" t="str">
        <v>EED118440</v>
      </c>
      <c r="C2187" s="30">
        <v>45897</v>
      </c>
      <c r="D2187" s="21">
        <v>161220</v>
      </c>
      <c r="E2187" s="21">
        <f>_xlfn.XLOOKUP(D2187,MasterSheet!H:H,MasterSheet!F:F)</f>
        <v>19096</v>
      </c>
      <c r="F2187" s="22">
        <f>SUMIFS(MasterSheet!J:J, MasterSheet!B:B, B2187, MasterSheet!D:D, C2187, MasterSheet!H:H, D2187)</f>
        <v>1</v>
      </c>
      <c r="G2187" s="22">
        <f t="shared" si="137"/>
        <v>19096</v>
      </c>
      <c r="H2187" s="26">
        <f>SUMIFS(MasterSheet!K:K, MasterSheet!B:B, B2187, MasterSheet!D:D, C2187, MasterSheet!H:H, D2187)</f>
        <v>1</v>
      </c>
      <c r="I2187" s="26">
        <f t="shared" si="138"/>
        <v>19096</v>
      </c>
      <c r="J2187" s="28">
        <f>SUMIFS(MasterSheet!L:L, MasterSheet!B:B, B2187, MasterSheet!D:D, C2187, MasterSheet!H:H, D2187)</f>
        <v>0</v>
      </c>
      <c r="K2187" s="28">
        <f t="shared" si="139"/>
        <v>0</v>
      </c>
      <c r="L2187" s="21" t="str">
        <f>UPPER(VLOOKUP(D2187,MasterSheet!H:U,14,))</f>
        <v>BIOLEGEND</v>
      </c>
    </row>
    <row r="2188" spans="1:12" x14ac:dyDescent="0.25">
      <c r="A2188" s="21" t="str">
        <f t="shared" si="136"/>
        <v>BIOLEGEND</v>
      </c>
      <c r="B2188" s="21" t="str">
        <v>EED118440</v>
      </c>
      <c r="C2188" s="30">
        <v>45897</v>
      </c>
      <c r="D2188" s="21">
        <v>300420</v>
      </c>
      <c r="E2188" s="21">
        <f>_xlfn.XLOOKUP(D2188,MasterSheet!H:H,MasterSheet!F:F)</f>
        <v>17124.8</v>
      </c>
      <c r="F2188" s="22">
        <f>SUMIFS(MasterSheet!J:J, MasterSheet!B:B, B2188, MasterSheet!D:D, C2188, MasterSheet!H:H, D2188)</f>
        <v>1</v>
      </c>
      <c r="G2188" s="22">
        <f t="shared" si="137"/>
        <v>17124.8</v>
      </c>
      <c r="H2188" s="26">
        <f>SUMIFS(MasterSheet!K:K, MasterSheet!B:B, B2188, MasterSheet!D:D, C2188, MasterSheet!H:H, D2188)</f>
        <v>1</v>
      </c>
      <c r="I2188" s="26">
        <f t="shared" si="138"/>
        <v>17124.8</v>
      </c>
      <c r="J2188" s="28">
        <f>SUMIFS(MasterSheet!L:L, MasterSheet!B:B, B2188, MasterSheet!D:D, C2188, MasterSheet!H:H, D2188)</f>
        <v>0</v>
      </c>
      <c r="K2188" s="28">
        <f t="shared" si="139"/>
        <v>0</v>
      </c>
      <c r="L2188" s="21" t="str">
        <f>UPPER(VLOOKUP(D2188,MasterSheet!H:U,14,))</f>
        <v>BIOLEGEND</v>
      </c>
    </row>
    <row r="2189" spans="1:12" x14ac:dyDescent="0.25">
      <c r="A2189" s="21" t="str">
        <f t="shared" si="136"/>
        <v>BIOLEGEND</v>
      </c>
      <c r="B2189" s="21" t="str">
        <v>EED118440</v>
      </c>
      <c r="C2189" s="30">
        <v>45897</v>
      </c>
      <c r="D2189" s="21">
        <v>300440</v>
      </c>
      <c r="E2189" s="21">
        <f>_xlfn.XLOOKUP(D2189,MasterSheet!H:H,MasterSheet!F:F)</f>
        <v>10771.2</v>
      </c>
      <c r="F2189" s="22">
        <f>SUMIFS(MasterSheet!J:J, MasterSheet!B:B, B2189, MasterSheet!D:D, C2189, MasterSheet!H:H, D2189)</f>
        <v>1</v>
      </c>
      <c r="G2189" s="22">
        <f t="shared" si="137"/>
        <v>10771.2</v>
      </c>
      <c r="H2189" s="26">
        <f>SUMIFS(MasterSheet!K:K, MasterSheet!B:B, B2189, MasterSheet!D:D, C2189, MasterSheet!H:H, D2189)</f>
        <v>1</v>
      </c>
      <c r="I2189" s="26">
        <f t="shared" si="138"/>
        <v>10771.2</v>
      </c>
      <c r="J2189" s="28">
        <f>SUMIFS(MasterSheet!L:L, MasterSheet!B:B, B2189, MasterSheet!D:D, C2189, MasterSheet!H:H, D2189)</f>
        <v>0</v>
      </c>
      <c r="K2189" s="28">
        <f t="shared" si="139"/>
        <v>0</v>
      </c>
      <c r="L2189" s="21" t="str">
        <f>UPPER(VLOOKUP(D2189,MasterSheet!H:U,14,))</f>
        <v>BIOLEGEND</v>
      </c>
    </row>
    <row r="2190" spans="1:12" x14ac:dyDescent="0.25">
      <c r="A2190" s="21" t="str">
        <f t="shared" si="136"/>
        <v>BIOLEGEND</v>
      </c>
      <c r="B2190" s="21" t="str">
        <v>EED118440</v>
      </c>
      <c r="C2190" s="30">
        <v>45897</v>
      </c>
      <c r="D2190" s="21">
        <v>300518</v>
      </c>
      <c r="E2190" s="21">
        <f>_xlfn.XLOOKUP(D2190,MasterSheet!H:H,MasterSheet!F:F)</f>
        <v>17473.28</v>
      </c>
      <c r="F2190" s="22">
        <f>SUMIFS(MasterSheet!J:J, MasterSheet!B:B, B2190, MasterSheet!D:D, C2190, MasterSheet!H:H, D2190)</f>
        <v>1</v>
      </c>
      <c r="G2190" s="22">
        <f t="shared" si="137"/>
        <v>17473.28</v>
      </c>
      <c r="H2190" s="26">
        <f>SUMIFS(MasterSheet!K:K, MasterSheet!B:B, B2190, MasterSheet!D:D, C2190, MasterSheet!H:H, D2190)</f>
        <v>1</v>
      </c>
      <c r="I2190" s="26">
        <f t="shared" si="138"/>
        <v>17473.28</v>
      </c>
      <c r="J2190" s="28">
        <f>SUMIFS(MasterSheet!L:L, MasterSheet!B:B, B2190, MasterSheet!D:D, C2190, MasterSheet!H:H, D2190)</f>
        <v>0</v>
      </c>
      <c r="K2190" s="28">
        <f t="shared" si="139"/>
        <v>0</v>
      </c>
      <c r="L2190" s="21" t="str">
        <f>UPPER(VLOOKUP(D2190,MasterSheet!H:U,14,))</f>
        <v>BIOLEGEND</v>
      </c>
    </row>
    <row r="2191" spans="1:12" x14ac:dyDescent="0.25">
      <c r="A2191" s="21" t="str">
        <f t="shared" si="136"/>
        <v>BIOLEGEND</v>
      </c>
      <c r="B2191" s="21" t="str">
        <v>EED118440</v>
      </c>
      <c r="C2191" s="30">
        <v>45897</v>
      </c>
      <c r="D2191" s="21">
        <v>301006</v>
      </c>
      <c r="E2191" s="21">
        <f>_xlfn.XLOOKUP(D2191,MasterSheet!H:H,MasterSheet!F:F)</f>
        <v>2992</v>
      </c>
      <c r="F2191" s="22">
        <f>SUMIFS(MasterSheet!J:J, MasterSheet!B:B, B2191, MasterSheet!D:D, C2191, MasterSheet!H:H, D2191)</f>
        <v>1</v>
      </c>
      <c r="G2191" s="22">
        <f t="shared" si="137"/>
        <v>2992</v>
      </c>
      <c r="H2191" s="26">
        <f>SUMIFS(MasterSheet!K:K, MasterSheet!B:B, B2191, MasterSheet!D:D, C2191, MasterSheet!H:H, D2191)</f>
        <v>1</v>
      </c>
      <c r="I2191" s="26">
        <f t="shared" si="138"/>
        <v>2992</v>
      </c>
      <c r="J2191" s="28">
        <f>SUMIFS(MasterSheet!L:L, MasterSheet!B:B, B2191, MasterSheet!D:D, C2191, MasterSheet!H:H, D2191)</f>
        <v>0</v>
      </c>
      <c r="K2191" s="28">
        <f t="shared" si="139"/>
        <v>0</v>
      </c>
      <c r="L2191" s="21" t="str">
        <f>UPPER(VLOOKUP(D2191,MasterSheet!H:U,14,))</f>
        <v>BIOLEGEND</v>
      </c>
    </row>
    <row r="2192" spans="1:12" x14ac:dyDescent="0.25">
      <c r="A2192" s="21" t="str">
        <f t="shared" si="136"/>
        <v>BIOLEGEND</v>
      </c>
      <c r="B2192" s="21" t="str">
        <v>EED118440</v>
      </c>
      <c r="C2192" s="30">
        <v>45897</v>
      </c>
      <c r="D2192" s="21">
        <v>301306</v>
      </c>
      <c r="E2192" s="21">
        <f>_xlfn.XLOOKUP(D2192,MasterSheet!H:H,MasterSheet!F:F)</f>
        <v>6776</v>
      </c>
      <c r="F2192" s="22">
        <f>SUMIFS(MasterSheet!J:J, MasterSheet!B:B, B2192, MasterSheet!D:D, C2192, MasterSheet!H:H, D2192)</f>
        <v>1</v>
      </c>
      <c r="G2192" s="22">
        <f t="shared" si="137"/>
        <v>6776</v>
      </c>
      <c r="H2192" s="26">
        <f>SUMIFS(MasterSheet!K:K, MasterSheet!B:B, B2192, MasterSheet!D:D, C2192, MasterSheet!H:H, D2192)</f>
        <v>1</v>
      </c>
      <c r="I2192" s="26">
        <f t="shared" si="138"/>
        <v>6776</v>
      </c>
      <c r="J2192" s="28">
        <f>SUMIFS(MasterSheet!L:L, MasterSheet!B:B, B2192, MasterSheet!D:D, C2192, MasterSheet!H:H, D2192)</f>
        <v>0</v>
      </c>
      <c r="K2192" s="28">
        <f t="shared" si="139"/>
        <v>0</v>
      </c>
      <c r="L2192" s="21" t="str">
        <f>UPPER(VLOOKUP(D2192,MasterSheet!H:U,14,))</f>
        <v>BIOLEGEND</v>
      </c>
    </row>
    <row r="2193" spans="1:12" x14ac:dyDescent="0.25">
      <c r="A2193" s="21" t="str">
        <f t="shared" si="136"/>
        <v>BIOLEGEND</v>
      </c>
      <c r="B2193" s="21" t="str">
        <v>EED118440</v>
      </c>
      <c r="C2193" s="30">
        <v>45897</v>
      </c>
      <c r="D2193" s="21">
        <v>301833</v>
      </c>
      <c r="E2193" s="21">
        <f>_xlfn.XLOOKUP(D2193,MasterSheet!H:H,MasterSheet!F:F)</f>
        <v>15642</v>
      </c>
      <c r="F2193" s="22">
        <f>SUMIFS(MasterSheet!J:J, MasterSheet!B:B, B2193, MasterSheet!D:D, C2193, MasterSheet!H:H, D2193)</f>
        <v>2</v>
      </c>
      <c r="G2193" s="22">
        <f t="shared" si="137"/>
        <v>31284</v>
      </c>
      <c r="H2193" s="26">
        <f>SUMIFS(MasterSheet!K:K, MasterSheet!B:B, B2193, MasterSheet!D:D, C2193, MasterSheet!H:H, D2193)</f>
        <v>2</v>
      </c>
      <c r="I2193" s="26">
        <f t="shared" si="138"/>
        <v>31284</v>
      </c>
      <c r="J2193" s="28">
        <f>SUMIFS(MasterSheet!L:L, MasterSheet!B:B, B2193, MasterSheet!D:D, C2193, MasterSheet!H:H, D2193)</f>
        <v>0</v>
      </c>
      <c r="K2193" s="28">
        <f t="shared" si="139"/>
        <v>0</v>
      </c>
      <c r="L2193" s="21" t="str">
        <f>UPPER(VLOOKUP(D2193,MasterSheet!H:U,14,))</f>
        <v>BIOLEGEND</v>
      </c>
    </row>
    <row r="2194" spans="1:12" x14ac:dyDescent="0.25">
      <c r="A2194" s="21" t="str">
        <f t="shared" si="136"/>
        <v>BIOLEGEND</v>
      </c>
      <c r="B2194" s="21" t="str">
        <v>EED118440</v>
      </c>
      <c r="C2194" s="30">
        <v>45897</v>
      </c>
      <c r="D2194" s="21">
        <v>303428</v>
      </c>
      <c r="E2194" s="21">
        <f>_xlfn.XLOOKUP(D2194,MasterSheet!H:H,MasterSheet!F:F)</f>
        <v>28710</v>
      </c>
      <c r="F2194" s="22">
        <f>SUMIFS(MasterSheet!J:J, MasterSheet!B:B, B2194, MasterSheet!D:D, C2194, MasterSheet!H:H, D2194)</f>
        <v>1</v>
      </c>
      <c r="G2194" s="22">
        <f t="shared" si="137"/>
        <v>28710</v>
      </c>
      <c r="H2194" s="26">
        <f>SUMIFS(MasterSheet!K:K, MasterSheet!B:B, B2194, MasterSheet!D:D, C2194, MasterSheet!H:H, D2194)</f>
        <v>1</v>
      </c>
      <c r="I2194" s="26">
        <f t="shared" si="138"/>
        <v>28710</v>
      </c>
      <c r="J2194" s="28">
        <f>SUMIFS(MasterSheet!L:L, MasterSheet!B:B, B2194, MasterSheet!D:D, C2194, MasterSheet!H:H, D2194)</f>
        <v>0</v>
      </c>
      <c r="K2194" s="28">
        <f t="shared" si="139"/>
        <v>0</v>
      </c>
      <c r="L2194" s="21" t="str">
        <f>UPPER(VLOOKUP(D2194,MasterSheet!H:U,14,))</f>
        <v>BIOLEGEND</v>
      </c>
    </row>
    <row r="2195" spans="1:12" x14ac:dyDescent="0.25">
      <c r="A2195" s="21" t="str">
        <f t="shared" si="136"/>
        <v>BIOLEGEND</v>
      </c>
      <c r="B2195" s="21" t="str">
        <v>EED118440</v>
      </c>
      <c r="C2195" s="30">
        <v>45897</v>
      </c>
      <c r="D2195" s="21">
        <v>303529</v>
      </c>
      <c r="E2195" s="21">
        <f>_xlfn.XLOOKUP(D2195,MasterSheet!H:H,MasterSheet!F:F)</f>
        <v>13464</v>
      </c>
      <c r="F2195" s="22">
        <f>SUMIFS(MasterSheet!J:J, MasterSheet!B:B, B2195, MasterSheet!D:D, C2195, MasterSheet!H:H, D2195)</f>
        <v>2</v>
      </c>
      <c r="G2195" s="22">
        <f t="shared" si="137"/>
        <v>26928</v>
      </c>
      <c r="H2195" s="26">
        <f>SUMIFS(MasterSheet!K:K, MasterSheet!B:B, B2195, MasterSheet!D:D, C2195, MasterSheet!H:H, D2195)</f>
        <v>2</v>
      </c>
      <c r="I2195" s="26">
        <f t="shared" si="138"/>
        <v>26928</v>
      </c>
      <c r="J2195" s="28">
        <f>SUMIFS(MasterSheet!L:L, MasterSheet!B:B, B2195, MasterSheet!D:D, C2195, MasterSheet!H:H, D2195)</f>
        <v>0</v>
      </c>
      <c r="K2195" s="28">
        <f t="shared" si="139"/>
        <v>0</v>
      </c>
      <c r="L2195" s="21" t="str">
        <f>UPPER(VLOOKUP(D2195,MasterSheet!H:U,14,))</f>
        <v>BIOLEGEND</v>
      </c>
    </row>
    <row r="2196" spans="1:12" x14ac:dyDescent="0.25">
      <c r="A2196" s="21" t="str">
        <f t="shared" si="136"/>
        <v>BIOLEGEND</v>
      </c>
      <c r="B2196" s="21" t="str">
        <v>EED118440</v>
      </c>
      <c r="C2196" s="30">
        <v>45897</v>
      </c>
      <c r="D2196" s="21">
        <v>312805</v>
      </c>
      <c r="E2196" s="21">
        <f>_xlfn.XLOOKUP(D2196,MasterSheet!H:H,MasterSheet!F:F)</f>
        <v>7515.2000000000007</v>
      </c>
      <c r="F2196" s="22">
        <f>SUMIFS(MasterSheet!J:J, MasterSheet!B:B, B2196, MasterSheet!D:D, C2196, MasterSheet!H:H, D2196)</f>
        <v>1</v>
      </c>
      <c r="G2196" s="22">
        <f t="shared" si="137"/>
        <v>7515.2000000000007</v>
      </c>
      <c r="H2196" s="26">
        <f>SUMIFS(MasterSheet!K:K, MasterSheet!B:B, B2196, MasterSheet!D:D, C2196, MasterSheet!H:H, D2196)</f>
        <v>1</v>
      </c>
      <c r="I2196" s="26">
        <f t="shared" si="138"/>
        <v>7515.2000000000007</v>
      </c>
      <c r="J2196" s="28">
        <f>SUMIFS(MasterSheet!L:L, MasterSheet!B:B, B2196, MasterSheet!D:D, C2196, MasterSheet!H:H, D2196)</f>
        <v>0</v>
      </c>
      <c r="K2196" s="28">
        <f t="shared" si="139"/>
        <v>0</v>
      </c>
      <c r="L2196" s="21" t="str">
        <f>UPPER(VLOOKUP(D2196,MasterSheet!H:U,14,))</f>
        <v>BIOLEGEND</v>
      </c>
    </row>
    <row r="2197" spans="1:12" x14ac:dyDescent="0.25">
      <c r="A2197" s="21" t="str">
        <f t="shared" si="136"/>
        <v>BIOLEGEND</v>
      </c>
      <c r="B2197" s="21" t="str">
        <v>EED118440</v>
      </c>
      <c r="C2197" s="30">
        <v>45897</v>
      </c>
      <c r="D2197" s="21">
        <v>321106</v>
      </c>
      <c r="E2197" s="21">
        <f>_xlfn.XLOOKUP(D2197,MasterSheet!H:H,MasterSheet!F:F)</f>
        <v>15831.2</v>
      </c>
      <c r="F2197" s="22">
        <f>SUMIFS(MasterSheet!J:J, MasterSheet!B:B, B2197, MasterSheet!D:D, C2197, MasterSheet!H:H, D2197)</f>
        <v>1</v>
      </c>
      <c r="G2197" s="22">
        <f t="shared" si="137"/>
        <v>15831.2</v>
      </c>
      <c r="H2197" s="26">
        <f>SUMIFS(MasterSheet!K:K, MasterSheet!B:B, B2197, MasterSheet!D:D, C2197, MasterSheet!H:H, D2197)</f>
        <v>1</v>
      </c>
      <c r="I2197" s="26">
        <f t="shared" si="138"/>
        <v>15831.2</v>
      </c>
      <c r="J2197" s="28">
        <f>SUMIFS(MasterSheet!L:L, MasterSheet!B:B, B2197, MasterSheet!D:D, C2197, MasterSheet!H:H, D2197)</f>
        <v>0</v>
      </c>
      <c r="K2197" s="28">
        <f t="shared" si="139"/>
        <v>0</v>
      </c>
      <c r="L2197" s="21" t="str">
        <f>UPPER(VLOOKUP(D2197,MasterSheet!H:U,14,))</f>
        <v>BIOLEGEND</v>
      </c>
    </row>
    <row r="2198" spans="1:12" x14ac:dyDescent="0.25">
      <c r="A2198" s="21" t="str">
        <f t="shared" si="136"/>
        <v>BIOLEGEND</v>
      </c>
      <c r="B2198" s="21" t="str">
        <v>EED118440</v>
      </c>
      <c r="C2198" s="30">
        <v>45897</v>
      </c>
      <c r="D2198" s="21">
        <v>327020</v>
      </c>
      <c r="E2198" s="21">
        <f>_xlfn.XLOOKUP(D2198,MasterSheet!H:H,MasterSheet!F:F)</f>
        <v>22858.879999999997</v>
      </c>
      <c r="F2198" s="22">
        <f>SUMIFS(MasterSheet!J:J, MasterSheet!B:B, B2198, MasterSheet!D:D, C2198, MasterSheet!H:H, D2198)</f>
        <v>1</v>
      </c>
      <c r="G2198" s="22">
        <f t="shared" si="137"/>
        <v>22858.879999999997</v>
      </c>
      <c r="H2198" s="26">
        <f>SUMIFS(MasterSheet!K:K, MasterSheet!B:B, B2198, MasterSheet!D:D, C2198, MasterSheet!H:H, D2198)</f>
        <v>1</v>
      </c>
      <c r="I2198" s="26">
        <f t="shared" si="138"/>
        <v>22858.879999999997</v>
      </c>
      <c r="J2198" s="28">
        <f>SUMIFS(MasterSheet!L:L, MasterSheet!B:B, B2198, MasterSheet!D:D, C2198, MasterSheet!H:H, D2198)</f>
        <v>0</v>
      </c>
      <c r="K2198" s="28">
        <f t="shared" si="139"/>
        <v>0</v>
      </c>
      <c r="L2198" s="21" t="str">
        <f>UPPER(VLOOKUP(D2198,MasterSheet!H:U,14,))</f>
        <v>BIOLEGEND</v>
      </c>
    </row>
    <row r="2199" spans="1:12" x14ac:dyDescent="0.25">
      <c r="A2199" s="21" t="str">
        <f t="shared" si="136"/>
        <v>BIOLEGEND</v>
      </c>
      <c r="B2199" s="21" t="str">
        <v>EED118440</v>
      </c>
      <c r="C2199" s="30">
        <v>45897</v>
      </c>
      <c r="D2199" s="21">
        <v>329714</v>
      </c>
      <c r="E2199" s="21">
        <f>_xlfn.XLOOKUP(D2199,MasterSheet!H:H,MasterSheet!F:F)</f>
        <v>24420</v>
      </c>
      <c r="F2199" s="22">
        <f>SUMIFS(MasterSheet!J:J, MasterSheet!B:B, B2199, MasterSheet!D:D, C2199, MasterSheet!H:H, D2199)</f>
        <v>1</v>
      </c>
      <c r="G2199" s="22">
        <f t="shared" si="137"/>
        <v>24420</v>
      </c>
      <c r="H2199" s="26">
        <f>SUMIFS(MasterSheet!K:K, MasterSheet!B:B, B2199, MasterSheet!D:D, C2199, MasterSheet!H:H, D2199)</f>
        <v>1</v>
      </c>
      <c r="I2199" s="26">
        <f t="shared" si="138"/>
        <v>24420</v>
      </c>
      <c r="J2199" s="28">
        <f>SUMIFS(MasterSheet!L:L, MasterSheet!B:B, B2199, MasterSheet!D:D, C2199, MasterSheet!H:H, D2199)</f>
        <v>0</v>
      </c>
      <c r="K2199" s="28">
        <f t="shared" si="139"/>
        <v>0</v>
      </c>
      <c r="L2199" s="21" t="str">
        <f>UPPER(VLOOKUP(D2199,MasterSheet!H:U,14,))</f>
        <v>BIOLEGEND</v>
      </c>
    </row>
    <row r="2200" spans="1:12" x14ac:dyDescent="0.25">
      <c r="A2200" s="21" t="str">
        <f t="shared" si="136"/>
        <v>BIOLEGEND</v>
      </c>
      <c r="B2200" s="21" t="str">
        <v>EED118440</v>
      </c>
      <c r="C2200" s="30">
        <v>45897</v>
      </c>
      <c r="D2200" s="21">
        <v>331328</v>
      </c>
      <c r="E2200" s="21">
        <f>_xlfn.XLOOKUP(D2200,MasterSheet!H:H,MasterSheet!F:F)</f>
        <v>25687.199999999997</v>
      </c>
      <c r="F2200" s="22">
        <f>SUMIFS(MasterSheet!J:J, MasterSheet!B:B, B2200, MasterSheet!D:D, C2200, MasterSheet!H:H, D2200)</f>
        <v>1</v>
      </c>
      <c r="G2200" s="22">
        <f t="shared" si="137"/>
        <v>25687.199999999997</v>
      </c>
      <c r="H2200" s="26">
        <f>SUMIFS(MasterSheet!K:K, MasterSheet!B:B, B2200, MasterSheet!D:D, C2200, MasterSheet!H:H, D2200)</f>
        <v>1</v>
      </c>
      <c r="I2200" s="26">
        <f t="shared" si="138"/>
        <v>25687.199999999997</v>
      </c>
      <c r="J2200" s="28">
        <f>SUMIFS(MasterSheet!L:L, MasterSheet!B:B, B2200, MasterSheet!D:D, C2200, MasterSheet!H:H, D2200)</f>
        <v>0</v>
      </c>
      <c r="K2200" s="28">
        <f t="shared" si="139"/>
        <v>0</v>
      </c>
      <c r="L2200" s="21" t="str">
        <f>UPPER(VLOOKUP(D2200,MasterSheet!H:U,14,))</f>
        <v>BIOLEGEND</v>
      </c>
    </row>
    <row r="2201" spans="1:12" x14ac:dyDescent="0.25">
      <c r="A2201" s="21" t="str">
        <f t="shared" si="136"/>
        <v>BIOLEGEND</v>
      </c>
      <c r="B2201" s="21" t="str">
        <v>EED118440</v>
      </c>
      <c r="C2201" s="30">
        <v>45897</v>
      </c>
      <c r="D2201" s="21">
        <v>333810</v>
      </c>
      <c r="E2201" s="21">
        <f>_xlfn.XLOOKUP(D2201,MasterSheet!H:H,MasterSheet!F:F)</f>
        <v>19712</v>
      </c>
      <c r="F2201" s="22">
        <f>SUMIFS(MasterSheet!J:J, MasterSheet!B:B, B2201, MasterSheet!D:D, C2201, MasterSheet!H:H, D2201)</f>
        <v>1</v>
      </c>
      <c r="G2201" s="22">
        <f t="shared" si="137"/>
        <v>19712</v>
      </c>
      <c r="H2201" s="26">
        <f>SUMIFS(MasterSheet!K:K, MasterSheet!B:B, B2201, MasterSheet!D:D, C2201, MasterSheet!H:H, D2201)</f>
        <v>1</v>
      </c>
      <c r="I2201" s="26">
        <f t="shared" si="138"/>
        <v>19712</v>
      </c>
      <c r="J2201" s="28">
        <f>SUMIFS(MasterSheet!L:L, MasterSheet!B:B, B2201, MasterSheet!D:D, C2201, MasterSheet!H:H, D2201)</f>
        <v>0</v>
      </c>
      <c r="K2201" s="28">
        <f t="shared" si="139"/>
        <v>0</v>
      </c>
      <c r="L2201" s="21" t="str">
        <f>UPPER(VLOOKUP(D2201,MasterSheet!H:U,14,))</f>
        <v>BIOLEGEND</v>
      </c>
    </row>
    <row r="2202" spans="1:12" x14ac:dyDescent="0.25">
      <c r="A2202" s="21" t="str">
        <f t="shared" si="136"/>
        <v>BIOLEGEND</v>
      </c>
      <c r="B2202" s="21" t="str">
        <v>EED118440</v>
      </c>
      <c r="C2202" s="30">
        <v>45897</v>
      </c>
      <c r="D2202" s="21">
        <v>344007</v>
      </c>
      <c r="E2202" s="21">
        <f>_xlfn.XLOOKUP(D2202,MasterSheet!H:H,MasterSheet!F:F)</f>
        <v>12540</v>
      </c>
      <c r="F2202" s="22">
        <f>SUMIFS(MasterSheet!J:J, MasterSheet!B:B, B2202, MasterSheet!D:D, C2202, MasterSheet!H:H, D2202)</f>
        <v>2</v>
      </c>
      <c r="G2202" s="22">
        <f t="shared" si="137"/>
        <v>25080</v>
      </c>
      <c r="H2202" s="26">
        <f>SUMIFS(MasterSheet!K:K, MasterSheet!B:B, B2202, MasterSheet!D:D, C2202, MasterSheet!H:H, D2202)</f>
        <v>2</v>
      </c>
      <c r="I2202" s="26">
        <f t="shared" si="138"/>
        <v>25080</v>
      </c>
      <c r="J2202" s="28">
        <f>SUMIFS(MasterSheet!L:L, MasterSheet!B:B, B2202, MasterSheet!D:D, C2202, MasterSheet!H:H, D2202)</f>
        <v>0</v>
      </c>
      <c r="K2202" s="28">
        <f t="shared" si="139"/>
        <v>0</v>
      </c>
      <c r="L2202" s="21" t="str">
        <f>UPPER(VLOOKUP(D2202,MasterSheet!H:U,14,))</f>
        <v>BIOLEGEND</v>
      </c>
    </row>
    <row r="2203" spans="1:12" x14ac:dyDescent="0.25">
      <c r="A2203" s="21" t="str">
        <f t="shared" si="136"/>
        <v>BIOLEGEND</v>
      </c>
      <c r="B2203" s="21" t="str">
        <v>EED118440</v>
      </c>
      <c r="C2203" s="30">
        <v>45897</v>
      </c>
      <c r="D2203" s="21">
        <v>362533</v>
      </c>
      <c r="E2203" s="21">
        <f>_xlfn.XLOOKUP(D2203,MasterSheet!H:H,MasterSheet!F:F)</f>
        <v>25476</v>
      </c>
      <c r="F2203" s="22">
        <f>SUMIFS(MasterSheet!J:J, MasterSheet!B:B, B2203, MasterSheet!D:D, C2203, MasterSheet!H:H, D2203)</f>
        <v>2</v>
      </c>
      <c r="G2203" s="22">
        <f t="shared" si="137"/>
        <v>50952</v>
      </c>
      <c r="H2203" s="26">
        <f>SUMIFS(MasterSheet!K:K, MasterSheet!B:B, B2203, MasterSheet!D:D, C2203, MasterSheet!H:H, D2203)</f>
        <v>2</v>
      </c>
      <c r="I2203" s="26">
        <f t="shared" si="138"/>
        <v>50952</v>
      </c>
      <c r="J2203" s="28">
        <f>SUMIFS(MasterSheet!L:L, MasterSheet!B:B, B2203, MasterSheet!D:D, C2203, MasterSheet!H:H, D2203)</f>
        <v>0</v>
      </c>
      <c r="K2203" s="28">
        <f t="shared" si="139"/>
        <v>0</v>
      </c>
      <c r="L2203" s="21" t="str">
        <f>UPPER(VLOOKUP(D2203,MasterSheet!H:U,14,))</f>
        <v>BIOLEGEND</v>
      </c>
    </row>
    <row r="2204" spans="1:12" x14ac:dyDescent="0.25">
      <c r="A2204" s="21" t="str">
        <f t="shared" si="136"/>
        <v>BIOLEGEND</v>
      </c>
      <c r="B2204" s="21" t="str">
        <v>EED118440</v>
      </c>
      <c r="C2204" s="30">
        <v>45897</v>
      </c>
      <c r="D2204" s="21">
        <v>362601</v>
      </c>
      <c r="E2204" s="21">
        <f>_xlfn.XLOOKUP(D2204,MasterSheet!H:H,MasterSheet!F:F)</f>
        <v>5482.4</v>
      </c>
      <c r="F2204" s="22">
        <f>SUMIFS(MasterSheet!J:J, MasterSheet!B:B, B2204, MasterSheet!D:D, C2204, MasterSheet!H:H, D2204)</f>
        <v>1</v>
      </c>
      <c r="G2204" s="22">
        <f t="shared" si="137"/>
        <v>5482.4</v>
      </c>
      <c r="H2204" s="26">
        <f>SUMIFS(MasterSheet!K:K, MasterSheet!B:B, B2204, MasterSheet!D:D, C2204, MasterSheet!H:H, D2204)</f>
        <v>1</v>
      </c>
      <c r="I2204" s="26">
        <f t="shared" si="138"/>
        <v>5482.4</v>
      </c>
      <c r="J2204" s="28">
        <f>SUMIFS(MasterSheet!L:L, MasterSheet!B:B, B2204, MasterSheet!D:D, C2204, MasterSheet!H:H, D2204)</f>
        <v>0</v>
      </c>
      <c r="K2204" s="28">
        <f t="shared" si="139"/>
        <v>0</v>
      </c>
      <c r="L2204" s="21" t="str">
        <f>UPPER(VLOOKUP(D2204,MasterSheet!H:U,14,))</f>
        <v>BIOLEGEND</v>
      </c>
    </row>
    <row r="2205" spans="1:12" x14ac:dyDescent="0.25">
      <c r="A2205" s="21" t="str">
        <f t="shared" si="136"/>
        <v>BIOLEGEND</v>
      </c>
      <c r="B2205" s="21" t="str">
        <v>EED118440</v>
      </c>
      <c r="C2205" s="30">
        <v>45897</v>
      </c>
      <c r="D2205" s="21">
        <v>367116</v>
      </c>
      <c r="E2205" s="21">
        <f>_xlfn.XLOOKUP(D2205,MasterSheet!H:H,MasterSheet!F:F)</f>
        <v>12689.599999999999</v>
      </c>
      <c r="F2205" s="22">
        <f>SUMIFS(MasterSheet!J:J, MasterSheet!B:B, B2205, MasterSheet!D:D, C2205, MasterSheet!H:H, D2205)</f>
        <v>1</v>
      </c>
      <c r="G2205" s="22">
        <f t="shared" si="137"/>
        <v>12689.599999999999</v>
      </c>
      <c r="H2205" s="26">
        <f>SUMIFS(MasterSheet!K:K, MasterSheet!B:B, B2205, MasterSheet!D:D, C2205, MasterSheet!H:H, D2205)</f>
        <v>1</v>
      </c>
      <c r="I2205" s="26">
        <f t="shared" si="138"/>
        <v>12689.599999999999</v>
      </c>
      <c r="J2205" s="28">
        <f>SUMIFS(MasterSheet!L:L, MasterSheet!B:B, B2205, MasterSheet!D:D, C2205, MasterSheet!H:H, D2205)</f>
        <v>0</v>
      </c>
      <c r="K2205" s="28">
        <f t="shared" si="139"/>
        <v>0</v>
      </c>
      <c r="L2205" s="21" t="str">
        <f>UPPER(VLOOKUP(D2205,MasterSheet!H:U,14,))</f>
        <v>BIOLEGEND</v>
      </c>
    </row>
    <row r="2206" spans="1:12" x14ac:dyDescent="0.25">
      <c r="A2206" s="21" t="str">
        <f t="shared" si="136"/>
        <v>BIOLEGEND</v>
      </c>
      <c r="B2206" s="21" t="str">
        <v>EED118440</v>
      </c>
      <c r="C2206" s="30">
        <v>45897</v>
      </c>
      <c r="D2206" s="21">
        <v>368514</v>
      </c>
      <c r="E2206" s="21">
        <f>_xlfn.XLOOKUP(D2206,MasterSheet!H:H,MasterSheet!F:F)</f>
        <v>17233.920000000002</v>
      </c>
      <c r="F2206" s="22">
        <f>SUMIFS(MasterSheet!J:J, MasterSheet!B:B, B2206, MasterSheet!D:D, C2206, MasterSheet!H:H, D2206)</f>
        <v>1</v>
      </c>
      <c r="G2206" s="22">
        <f t="shared" si="137"/>
        <v>17233.920000000002</v>
      </c>
      <c r="H2206" s="26">
        <f>SUMIFS(MasterSheet!K:K, MasterSheet!B:B, B2206, MasterSheet!D:D, C2206, MasterSheet!H:H, D2206)</f>
        <v>1</v>
      </c>
      <c r="I2206" s="26">
        <f t="shared" si="138"/>
        <v>17233.920000000002</v>
      </c>
      <c r="J2206" s="28">
        <f>SUMIFS(MasterSheet!L:L, MasterSheet!B:B, B2206, MasterSheet!D:D, C2206, MasterSheet!H:H, D2206)</f>
        <v>0</v>
      </c>
      <c r="K2206" s="28">
        <f t="shared" si="139"/>
        <v>0</v>
      </c>
      <c r="L2206" s="21" t="str">
        <f>UPPER(VLOOKUP(D2206,MasterSheet!H:U,14,))</f>
        <v>BIOLEGEND</v>
      </c>
    </row>
    <row r="2207" spans="1:12" x14ac:dyDescent="0.25">
      <c r="A2207" s="21" t="str">
        <f t="shared" si="136"/>
        <v>BIOLEGEND</v>
      </c>
      <c r="B2207" s="21" t="str">
        <v>EED118440</v>
      </c>
      <c r="C2207" s="30">
        <v>45897</v>
      </c>
      <c r="D2207" s="21">
        <v>374204</v>
      </c>
      <c r="E2207" s="21">
        <f>_xlfn.XLOOKUP(D2207,MasterSheet!H:H,MasterSheet!F:F)</f>
        <v>15857.599999999999</v>
      </c>
      <c r="F2207" s="22">
        <f>SUMIFS(MasterSheet!J:J, MasterSheet!B:B, B2207, MasterSheet!D:D, C2207, MasterSheet!H:H, D2207)</f>
        <v>1</v>
      </c>
      <c r="G2207" s="22">
        <f t="shared" si="137"/>
        <v>15857.599999999999</v>
      </c>
      <c r="H2207" s="26">
        <f>SUMIFS(MasterSheet!K:K, MasterSheet!B:B, B2207, MasterSheet!D:D, C2207, MasterSheet!H:H, D2207)</f>
        <v>1</v>
      </c>
      <c r="I2207" s="26">
        <f t="shared" si="138"/>
        <v>15857.599999999999</v>
      </c>
      <c r="J2207" s="28">
        <f>SUMIFS(MasterSheet!L:L, MasterSheet!B:B, B2207, MasterSheet!D:D, C2207, MasterSheet!H:H, D2207)</f>
        <v>0</v>
      </c>
      <c r="K2207" s="28">
        <f t="shared" si="139"/>
        <v>0</v>
      </c>
      <c r="L2207" s="21" t="str">
        <f>UPPER(VLOOKUP(D2207,MasterSheet!H:U,14,))</f>
        <v>BIOLEGEND</v>
      </c>
    </row>
    <row r="2208" spans="1:12" x14ac:dyDescent="0.25">
      <c r="A2208" s="21" t="str">
        <f t="shared" si="136"/>
        <v>BIOLEGEND</v>
      </c>
      <c r="B2208" s="21" t="str">
        <v>EED118440</v>
      </c>
      <c r="C2208" s="30">
        <v>45897</v>
      </c>
      <c r="D2208" s="21">
        <v>392305</v>
      </c>
      <c r="E2208" s="21">
        <f>_xlfn.XLOOKUP(D2208,MasterSheet!H:H,MasterSheet!F:F)</f>
        <v>8993.6</v>
      </c>
      <c r="F2208" s="22">
        <f>SUMIFS(MasterSheet!J:J, MasterSheet!B:B, B2208, MasterSheet!D:D, C2208, MasterSheet!H:H, D2208)</f>
        <v>1</v>
      </c>
      <c r="G2208" s="22">
        <f t="shared" si="137"/>
        <v>8993.6</v>
      </c>
      <c r="H2208" s="26">
        <f>SUMIFS(MasterSheet!K:K, MasterSheet!B:B, B2208, MasterSheet!D:D, C2208, MasterSheet!H:H, D2208)</f>
        <v>1</v>
      </c>
      <c r="I2208" s="26">
        <f t="shared" si="138"/>
        <v>8993.6</v>
      </c>
      <c r="J2208" s="28">
        <f>SUMIFS(MasterSheet!L:L, MasterSheet!B:B, B2208, MasterSheet!D:D, C2208, MasterSheet!H:H, D2208)</f>
        <v>0</v>
      </c>
      <c r="K2208" s="28">
        <f t="shared" si="139"/>
        <v>0</v>
      </c>
      <c r="L2208" s="21" t="str">
        <f>UPPER(VLOOKUP(D2208,MasterSheet!H:U,14,))</f>
        <v>BIOLEGEND</v>
      </c>
    </row>
    <row r="2209" spans="1:12" x14ac:dyDescent="0.25">
      <c r="A2209" s="21" t="str">
        <f t="shared" si="136"/>
        <v>BIOLEGEND</v>
      </c>
      <c r="B2209" s="21" t="str">
        <v>EED118440</v>
      </c>
      <c r="C2209" s="30">
        <v>45897</v>
      </c>
      <c r="D2209" s="21">
        <v>396406</v>
      </c>
      <c r="E2209" s="21">
        <f>_xlfn.XLOOKUP(D2209,MasterSheet!H:H,MasterSheet!F:F)</f>
        <v>20046.400000000001</v>
      </c>
      <c r="F2209" s="22">
        <f>SUMIFS(MasterSheet!J:J, MasterSheet!B:B, B2209, MasterSheet!D:D, C2209, MasterSheet!H:H, D2209)</f>
        <v>2</v>
      </c>
      <c r="G2209" s="22">
        <f t="shared" si="137"/>
        <v>40092.800000000003</v>
      </c>
      <c r="H2209" s="26">
        <f>SUMIFS(MasterSheet!K:K, MasterSheet!B:B, B2209, MasterSheet!D:D, C2209, MasterSheet!H:H, D2209)</f>
        <v>2</v>
      </c>
      <c r="I2209" s="26">
        <f t="shared" si="138"/>
        <v>40092.800000000003</v>
      </c>
      <c r="J2209" s="28">
        <f>SUMIFS(MasterSheet!L:L, MasterSheet!B:B, B2209, MasterSheet!D:D, C2209, MasterSheet!H:H, D2209)</f>
        <v>0</v>
      </c>
      <c r="K2209" s="28">
        <f t="shared" si="139"/>
        <v>0</v>
      </c>
      <c r="L2209" s="21" t="str">
        <f>UPPER(VLOOKUP(D2209,MasterSheet!H:U,14,))</f>
        <v>BIOLEGEND</v>
      </c>
    </row>
    <row r="2210" spans="1:12" x14ac:dyDescent="0.25">
      <c r="A2210" s="21" t="str">
        <f t="shared" si="136"/>
        <v>BIOLEGEND</v>
      </c>
      <c r="B2210" s="21" t="str">
        <v>EED118440</v>
      </c>
      <c r="C2210" s="30">
        <v>45897</v>
      </c>
      <c r="D2210" s="21">
        <v>400212</v>
      </c>
      <c r="E2210" s="21">
        <f>_xlfn.XLOOKUP(D2210,MasterSheet!H:H,MasterSheet!F:F)</f>
        <v>5667.2000000000007</v>
      </c>
      <c r="F2210" s="22">
        <f>SUMIFS(MasterSheet!J:J, MasterSheet!B:B, B2210, MasterSheet!D:D, C2210, MasterSheet!H:H, D2210)</f>
        <v>1</v>
      </c>
      <c r="G2210" s="22">
        <f t="shared" si="137"/>
        <v>5667.2000000000007</v>
      </c>
      <c r="H2210" s="26">
        <f>SUMIFS(MasterSheet!K:K, MasterSheet!B:B, B2210, MasterSheet!D:D, C2210, MasterSheet!H:H, D2210)</f>
        <v>1</v>
      </c>
      <c r="I2210" s="26">
        <f t="shared" si="138"/>
        <v>5667.2000000000007</v>
      </c>
      <c r="J2210" s="28">
        <f>SUMIFS(MasterSheet!L:L, MasterSheet!B:B, B2210, MasterSheet!D:D, C2210, MasterSheet!H:H, D2210)</f>
        <v>0</v>
      </c>
      <c r="K2210" s="28">
        <f t="shared" si="139"/>
        <v>0</v>
      </c>
      <c r="L2210" s="21" t="str">
        <f>UPPER(VLOOKUP(D2210,MasterSheet!H:U,14,))</f>
        <v>BIOLEGEND</v>
      </c>
    </row>
    <row r="2211" spans="1:12" x14ac:dyDescent="0.25">
      <c r="A2211" s="21" t="str">
        <f t="shared" si="136"/>
        <v>BIOLEGEND</v>
      </c>
      <c r="B2211" s="21" t="str">
        <v>EED118440</v>
      </c>
      <c r="C2211" s="30">
        <v>45897</v>
      </c>
      <c r="D2211" s="21">
        <v>405201</v>
      </c>
      <c r="E2211" s="21">
        <f>_xlfn.XLOOKUP(D2211,MasterSheet!H:H,MasterSheet!F:F)</f>
        <v>2587.1999999999998</v>
      </c>
      <c r="F2211" s="22">
        <f>SUMIFS(MasterSheet!J:J, MasterSheet!B:B, B2211, MasterSheet!D:D, C2211, MasterSheet!H:H, D2211)</f>
        <v>1</v>
      </c>
      <c r="G2211" s="22">
        <f t="shared" si="137"/>
        <v>2587.1999999999998</v>
      </c>
      <c r="H2211" s="26">
        <f>SUMIFS(MasterSheet!K:K, MasterSheet!B:B, B2211, MasterSheet!D:D, C2211, MasterSheet!H:H, D2211)</f>
        <v>1</v>
      </c>
      <c r="I2211" s="26">
        <f t="shared" si="138"/>
        <v>2587.1999999999998</v>
      </c>
      <c r="J2211" s="28">
        <f>SUMIFS(MasterSheet!L:L, MasterSheet!B:B, B2211, MasterSheet!D:D, C2211, MasterSheet!H:H, D2211)</f>
        <v>0</v>
      </c>
      <c r="K2211" s="28">
        <f t="shared" si="139"/>
        <v>0</v>
      </c>
      <c r="L2211" s="21" t="str">
        <f>UPPER(VLOOKUP(D2211,MasterSheet!H:U,14,))</f>
        <v>BIOLEGEND</v>
      </c>
    </row>
    <row r="2212" spans="1:12" x14ac:dyDescent="0.25">
      <c r="A2212" s="21" t="str">
        <f t="shared" si="136"/>
        <v>BIOLEGEND</v>
      </c>
      <c r="B2212" s="21" t="str">
        <v>EED118440</v>
      </c>
      <c r="C2212" s="30">
        <v>45897</v>
      </c>
      <c r="D2212" s="21">
        <v>406001</v>
      </c>
      <c r="E2212" s="21">
        <f>_xlfn.XLOOKUP(D2212,MasterSheet!H:H,MasterSheet!F:F)</f>
        <v>6124.7999999999993</v>
      </c>
      <c r="F2212" s="22">
        <f>SUMIFS(MasterSheet!J:J, MasterSheet!B:B, B2212, MasterSheet!D:D, C2212, MasterSheet!H:H, D2212)</f>
        <v>1</v>
      </c>
      <c r="G2212" s="22">
        <f t="shared" si="137"/>
        <v>6124.7999999999993</v>
      </c>
      <c r="H2212" s="26">
        <f>SUMIFS(MasterSheet!K:K, MasterSheet!B:B, B2212, MasterSheet!D:D, C2212, MasterSheet!H:H, D2212)</f>
        <v>1</v>
      </c>
      <c r="I2212" s="26">
        <f t="shared" si="138"/>
        <v>6124.7999999999993</v>
      </c>
      <c r="J2212" s="28">
        <f>SUMIFS(MasterSheet!L:L, MasterSheet!B:B, B2212, MasterSheet!D:D, C2212, MasterSheet!H:H, D2212)</f>
        <v>0</v>
      </c>
      <c r="K2212" s="28">
        <f t="shared" si="139"/>
        <v>0</v>
      </c>
      <c r="L2212" s="21" t="str">
        <f>UPPER(VLOOKUP(D2212,MasterSheet!H:U,14,))</f>
        <v>BIOLEGEND</v>
      </c>
    </row>
    <row r="2213" spans="1:12" x14ac:dyDescent="0.25">
      <c r="A2213" s="21" t="str">
        <f t="shared" si="136"/>
        <v>BIOLEGEND</v>
      </c>
      <c r="B2213" s="21" t="str">
        <v>EED118440</v>
      </c>
      <c r="C2213" s="30">
        <v>45897</v>
      </c>
      <c r="D2213" s="21">
        <v>420403</v>
      </c>
      <c r="E2213" s="21">
        <f>_xlfn.XLOOKUP(D2213,MasterSheet!H:H,MasterSheet!F:F)</f>
        <v>1848</v>
      </c>
      <c r="F2213" s="22">
        <f>SUMIFS(MasterSheet!J:J, MasterSheet!B:B, B2213, MasterSheet!D:D, C2213, MasterSheet!H:H, D2213)</f>
        <v>1</v>
      </c>
      <c r="G2213" s="22">
        <f t="shared" si="137"/>
        <v>1848</v>
      </c>
      <c r="H2213" s="26">
        <f>SUMIFS(MasterSheet!K:K, MasterSheet!B:B, B2213, MasterSheet!D:D, C2213, MasterSheet!H:H, D2213)</f>
        <v>1</v>
      </c>
      <c r="I2213" s="26">
        <f t="shared" si="138"/>
        <v>1848</v>
      </c>
      <c r="J2213" s="28">
        <f>SUMIFS(MasterSheet!L:L, MasterSheet!B:B, B2213, MasterSheet!D:D, C2213, MasterSheet!H:H, D2213)</f>
        <v>0</v>
      </c>
      <c r="K2213" s="28">
        <f t="shared" si="139"/>
        <v>0</v>
      </c>
      <c r="L2213" s="21" t="str">
        <f>UPPER(VLOOKUP(D2213,MasterSheet!H:U,14,))</f>
        <v>BIOLEGEND</v>
      </c>
    </row>
    <row r="2214" spans="1:12" x14ac:dyDescent="0.25">
      <c r="A2214" s="21" t="str">
        <f t="shared" si="136"/>
        <v>BIOLEGEND</v>
      </c>
      <c r="B2214" s="21" t="str">
        <v>EED118440</v>
      </c>
      <c r="C2214" s="30">
        <v>45897</v>
      </c>
      <c r="D2214" s="21">
        <v>422302</v>
      </c>
      <c r="E2214" s="21">
        <f>_xlfn.XLOOKUP(D2214,MasterSheet!H:H,MasterSheet!F:F)</f>
        <v>14106.400000000001</v>
      </c>
      <c r="F2214" s="22">
        <f>SUMIFS(MasterSheet!J:J, MasterSheet!B:B, B2214, MasterSheet!D:D, C2214, MasterSheet!H:H, D2214)</f>
        <v>1</v>
      </c>
      <c r="G2214" s="22">
        <f t="shared" si="137"/>
        <v>14106.400000000001</v>
      </c>
      <c r="H2214" s="26">
        <f>SUMIFS(MasterSheet!K:K, MasterSheet!B:B, B2214, MasterSheet!D:D, C2214, MasterSheet!H:H, D2214)</f>
        <v>1</v>
      </c>
      <c r="I2214" s="26">
        <f t="shared" si="138"/>
        <v>14106.400000000001</v>
      </c>
      <c r="J2214" s="28">
        <f>SUMIFS(MasterSheet!L:L, MasterSheet!B:B, B2214, MasterSheet!D:D, C2214, MasterSheet!H:H, D2214)</f>
        <v>0</v>
      </c>
      <c r="K2214" s="28">
        <f t="shared" si="139"/>
        <v>0</v>
      </c>
      <c r="L2214" s="21" t="str">
        <f>UPPER(VLOOKUP(D2214,MasterSheet!H:U,14,))</f>
        <v>BIOLEGEND</v>
      </c>
    </row>
    <row r="2215" spans="1:12" x14ac:dyDescent="0.25">
      <c r="A2215" s="21" t="str">
        <f t="shared" si="136"/>
        <v>BIOLEGEND</v>
      </c>
      <c r="B2215" s="21" t="str">
        <v>EED118440</v>
      </c>
      <c r="C2215" s="30">
        <v>45897</v>
      </c>
      <c r="D2215" s="21">
        <v>423102</v>
      </c>
      <c r="E2215" s="21">
        <f>_xlfn.XLOOKUP(D2215,MasterSheet!H:H,MasterSheet!F:F)</f>
        <v>20636</v>
      </c>
      <c r="F2215" s="22">
        <f>SUMIFS(MasterSheet!J:J, MasterSheet!B:B, B2215, MasterSheet!D:D, C2215, MasterSheet!H:H, D2215)</f>
        <v>2</v>
      </c>
      <c r="G2215" s="22">
        <f t="shared" si="137"/>
        <v>41272</v>
      </c>
      <c r="H2215" s="26">
        <f>SUMIFS(MasterSheet!K:K, MasterSheet!B:B, B2215, MasterSheet!D:D, C2215, MasterSheet!H:H, D2215)</f>
        <v>2</v>
      </c>
      <c r="I2215" s="26">
        <f t="shared" si="138"/>
        <v>41272</v>
      </c>
      <c r="J2215" s="28">
        <f>SUMIFS(MasterSheet!L:L, MasterSheet!B:B, B2215, MasterSheet!D:D, C2215, MasterSheet!H:H, D2215)</f>
        <v>0</v>
      </c>
      <c r="K2215" s="28">
        <f t="shared" si="139"/>
        <v>0</v>
      </c>
      <c r="L2215" s="21" t="str">
        <f>UPPER(VLOOKUP(D2215,MasterSheet!H:U,14,))</f>
        <v>BIOLEGEND</v>
      </c>
    </row>
    <row r="2216" spans="1:12" x14ac:dyDescent="0.25">
      <c r="A2216" s="21" t="str">
        <f t="shared" si="136"/>
        <v>BIOLEGEND</v>
      </c>
      <c r="B2216" s="21" t="str">
        <v>EED118440</v>
      </c>
      <c r="C2216" s="30">
        <v>45897</v>
      </c>
      <c r="D2216" s="21">
        <v>423110</v>
      </c>
      <c r="E2216" s="21">
        <f>_xlfn.XLOOKUP(D2216,MasterSheet!H:H,MasterSheet!F:F)</f>
        <v>20636</v>
      </c>
      <c r="F2216" s="22">
        <f>SUMIFS(MasterSheet!J:J, MasterSheet!B:B, B2216, MasterSheet!D:D, C2216, MasterSheet!H:H, D2216)</f>
        <v>1</v>
      </c>
      <c r="G2216" s="22">
        <f t="shared" si="137"/>
        <v>20636</v>
      </c>
      <c r="H2216" s="26">
        <f>SUMIFS(MasterSheet!K:K, MasterSheet!B:B, B2216, MasterSheet!D:D, C2216, MasterSheet!H:H, D2216)</f>
        <v>1</v>
      </c>
      <c r="I2216" s="26">
        <f t="shared" si="138"/>
        <v>20636</v>
      </c>
      <c r="J2216" s="28">
        <f>SUMIFS(MasterSheet!L:L, MasterSheet!B:B, B2216, MasterSheet!D:D, C2216, MasterSheet!H:H, D2216)</f>
        <v>0</v>
      </c>
      <c r="K2216" s="28">
        <f t="shared" si="139"/>
        <v>0</v>
      </c>
      <c r="L2216" s="21" t="str">
        <f>UPPER(VLOOKUP(D2216,MasterSheet!H:U,14,))</f>
        <v>BIOLEGEND</v>
      </c>
    </row>
    <row r="2217" spans="1:12" x14ac:dyDescent="0.25">
      <c r="A2217" s="21" t="str">
        <f t="shared" si="136"/>
        <v>BIOLEGEND</v>
      </c>
      <c r="B2217" s="21" t="str">
        <v>EED118440</v>
      </c>
      <c r="C2217" s="30">
        <v>45897</v>
      </c>
      <c r="D2217" s="21">
        <v>424902</v>
      </c>
      <c r="E2217" s="21">
        <f>_xlfn.XLOOKUP(D2217,MasterSheet!H:H,MasterSheet!F:F)</f>
        <v>17028</v>
      </c>
      <c r="F2217" s="22">
        <f>SUMIFS(MasterSheet!J:J, MasterSheet!B:B, B2217, MasterSheet!D:D, C2217, MasterSheet!H:H, D2217)</f>
        <v>1</v>
      </c>
      <c r="G2217" s="22">
        <f t="shared" si="137"/>
        <v>17028</v>
      </c>
      <c r="H2217" s="26">
        <f>SUMIFS(MasterSheet!K:K, MasterSheet!B:B, B2217, MasterSheet!D:D, C2217, MasterSheet!H:H, D2217)</f>
        <v>1</v>
      </c>
      <c r="I2217" s="26">
        <f t="shared" si="138"/>
        <v>17028</v>
      </c>
      <c r="J2217" s="28">
        <f>SUMIFS(MasterSheet!L:L, MasterSheet!B:B, B2217, MasterSheet!D:D, C2217, MasterSheet!H:H, D2217)</f>
        <v>0</v>
      </c>
      <c r="K2217" s="28">
        <f t="shared" si="139"/>
        <v>0</v>
      </c>
      <c r="L2217" s="21" t="str">
        <f>UPPER(VLOOKUP(D2217,MasterSheet!H:U,14,))</f>
        <v>BIOLEGEND</v>
      </c>
    </row>
    <row r="2218" spans="1:12" x14ac:dyDescent="0.25">
      <c r="A2218" s="21" t="str">
        <f t="shared" si="136"/>
        <v>BIOLEGEND</v>
      </c>
      <c r="B2218" s="21" t="str">
        <v>EED118440</v>
      </c>
      <c r="C2218" s="30">
        <v>45897</v>
      </c>
      <c r="D2218" s="21">
        <v>426803</v>
      </c>
      <c r="E2218" s="21">
        <f>_xlfn.XLOOKUP(D2218,MasterSheet!H:H,MasterSheet!F:F)</f>
        <v>14572.8</v>
      </c>
      <c r="F2218" s="22">
        <f>SUMIFS(MasterSheet!J:J, MasterSheet!B:B, B2218, MasterSheet!D:D, C2218, MasterSheet!H:H, D2218)</f>
        <v>5</v>
      </c>
      <c r="G2218" s="22">
        <f t="shared" si="137"/>
        <v>72864</v>
      </c>
      <c r="H2218" s="26">
        <f>SUMIFS(MasterSheet!K:K, MasterSheet!B:B, B2218, MasterSheet!D:D, C2218, MasterSheet!H:H, D2218)</f>
        <v>5</v>
      </c>
      <c r="I2218" s="26">
        <f t="shared" si="138"/>
        <v>72864</v>
      </c>
      <c r="J2218" s="28">
        <f>SUMIFS(MasterSheet!L:L, MasterSheet!B:B, B2218, MasterSheet!D:D, C2218, MasterSheet!H:H, D2218)</f>
        <v>0</v>
      </c>
      <c r="K2218" s="28">
        <f t="shared" si="139"/>
        <v>0</v>
      </c>
      <c r="L2218" s="21" t="str">
        <f>UPPER(VLOOKUP(D2218,MasterSheet!H:U,14,))</f>
        <v>BIOLEGEND</v>
      </c>
    </row>
    <row r="2219" spans="1:12" x14ac:dyDescent="0.25">
      <c r="A2219" s="21" t="str">
        <f t="shared" si="136"/>
        <v>BIOLEGEND</v>
      </c>
      <c r="B2219" s="21" t="str">
        <v>EED118440</v>
      </c>
      <c r="C2219" s="30">
        <v>45897</v>
      </c>
      <c r="D2219" s="21">
        <v>480005</v>
      </c>
      <c r="E2219" s="21">
        <f>_xlfn.XLOOKUP(D2219,MasterSheet!H:H,MasterSheet!F:F)</f>
        <v>7458</v>
      </c>
      <c r="F2219" s="22">
        <f>SUMIFS(MasterSheet!J:J, MasterSheet!B:B, B2219, MasterSheet!D:D, C2219, MasterSheet!H:H, D2219)</f>
        <v>2</v>
      </c>
      <c r="G2219" s="22">
        <f t="shared" si="137"/>
        <v>14916</v>
      </c>
      <c r="H2219" s="26">
        <f>SUMIFS(MasterSheet!K:K, MasterSheet!B:B, B2219, MasterSheet!D:D, C2219, MasterSheet!H:H, D2219)</f>
        <v>2</v>
      </c>
      <c r="I2219" s="26">
        <f t="shared" si="138"/>
        <v>14916</v>
      </c>
      <c r="J2219" s="28">
        <f>SUMIFS(MasterSheet!L:L, MasterSheet!B:B, B2219, MasterSheet!D:D, C2219, MasterSheet!H:H, D2219)</f>
        <v>0</v>
      </c>
      <c r="K2219" s="28">
        <f t="shared" si="139"/>
        <v>0</v>
      </c>
      <c r="L2219" s="21" t="str">
        <f>UPPER(VLOOKUP(D2219,MasterSheet!H:U,14,))</f>
        <v>BIOLEGEND</v>
      </c>
    </row>
    <row r="2220" spans="1:12" x14ac:dyDescent="0.25">
      <c r="A2220" s="21" t="str">
        <f t="shared" si="136"/>
        <v>BIOLEGEND</v>
      </c>
      <c r="B2220" s="21" t="str">
        <v>EED118440</v>
      </c>
      <c r="C2220" s="30">
        <v>45897</v>
      </c>
      <c r="D2220" s="21">
        <v>480048</v>
      </c>
      <c r="E2220" s="21">
        <f>_xlfn.XLOOKUP(D2220,MasterSheet!H:H,MasterSheet!F:F)</f>
        <v>56628</v>
      </c>
      <c r="F2220" s="22">
        <f>SUMIFS(MasterSheet!J:J, MasterSheet!B:B, B2220, MasterSheet!D:D, C2220, MasterSheet!H:H, D2220)</f>
        <v>1</v>
      </c>
      <c r="G2220" s="22">
        <f t="shared" si="137"/>
        <v>56628</v>
      </c>
      <c r="H2220" s="26">
        <f>SUMIFS(MasterSheet!K:K, MasterSheet!B:B, B2220, MasterSheet!D:D, C2220, MasterSheet!H:H, D2220)</f>
        <v>1</v>
      </c>
      <c r="I2220" s="26">
        <f t="shared" si="138"/>
        <v>56628</v>
      </c>
      <c r="J2220" s="28">
        <f>SUMIFS(MasterSheet!L:L, MasterSheet!B:B, B2220, MasterSheet!D:D, C2220, MasterSheet!H:H, D2220)</f>
        <v>0</v>
      </c>
      <c r="K2220" s="28">
        <f t="shared" si="139"/>
        <v>0</v>
      </c>
      <c r="L2220" s="21" t="str">
        <f>UPPER(VLOOKUP(D2220,MasterSheet!H:U,14,))</f>
        <v>BIOLEGEND</v>
      </c>
    </row>
    <row r="2221" spans="1:12" x14ac:dyDescent="0.25">
      <c r="A2221" s="21" t="str">
        <f t="shared" si="136"/>
        <v>BIOLEGEND</v>
      </c>
      <c r="B2221" s="21" t="str">
        <v>EED118440</v>
      </c>
      <c r="C2221" s="30">
        <v>45897</v>
      </c>
      <c r="D2221" s="21">
        <v>502512</v>
      </c>
      <c r="E2221" s="21">
        <f>_xlfn.XLOOKUP(D2221,MasterSheet!H:H,MasterSheet!F:F)</f>
        <v>16994.560000000001</v>
      </c>
      <c r="F2221" s="22">
        <f>SUMIFS(MasterSheet!J:J, MasterSheet!B:B, B2221, MasterSheet!D:D, C2221, MasterSheet!H:H, D2221)</f>
        <v>1</v>
      </c>
      <c r="G2221" s="22">
        <f t="shared" si="137"/>
        <v>16994.560000000001</v>
      </c>
      <c r="H2221" s="26">
        <f>SUMIFS(MasterSheet!K:K, MasterSheet!B:B, B2221, MasterSheet!D:D, C2221, MasterSheet!H:H, D2221)</f>
        <v>1</v>
      </c>
      <c r="I2221" s="26">
        <f t="shared" si="138"/>
        <v>16994.560000000001</v>
      </c>
      <c r="J2221" s="28">
        <f>SUMIFS(MasterSheet!L:L, MasterSheet!B:B, B2221, MasterSheet!D:D, C2221, MasterSheet!H:H, D2221)</f>
        <v>0</v>
      </c>
      <c r="K2221" s="28">
        <f t="shared" si="139"/>
        <v>0</v>
      </c>
      <c r="L2221" s="21" t="str">
        <f>UPPER(VLOOKUP(D2221,MasterSheet!H:U,14,))</f>
        <v>BIOLEGEND</v>
      </c>
    </row>
    <row r="2222" spans="1:12" x14ac:dyDescent="0.25">
      <c r="A2222" s="21" t="str">
        <f t="shared" si="136"/>
        <v>BIOLEGEND</v>
      </c>
      <c r="B2222" s="21" t="str">
        <v>EED118440</v>
      </c>
      <c r="C2222" s="30">
        <v>45897</v>
      </c>
      <c r="D2222" s="21">
        <v>502926</v>
      </c>
      <c r="E2222" s="21">
        <f>_xlfn.XLOOKUP(D2222,MasterSheet!H:H,MasterSheet!F:F)</f>
        <v>20169.599999999999</v>
      </c>
      <c r="F2222" s="22">
        <f>SUMIFS(MasterSheet!J:J, MasterSheet!B:B, B2222, MasterSheet!D:D, C2222, MasterSheet!H:H, D2222)</f>
        <v>1</v>
      </c>
      <c r="G2222" s="22">
        <f t="shared" si="137"/>
        <v>20169.599999999999</v>
      </c>
      <c r="H2222" s="26">
        <f>SUMIFS(MasterSheet!K:K, MasterSheet!B:B, B2222, MasterSheet!D:D, C2222, MasterSheet!H:H, D2222)</f>
        <v>1</v>
      </c>
      <c r="I2222" s="26">
        <f t="shared" si="138"/>
        <v>20169.599999999999</v>
      </c>
      <c r="J2222" s="28">
        <f>SUMIFS(MasterSheet!L:L, MasterSheet!B:B, B2222, MasterSheet!D:D, C2222, MasterSheet!H:H, D2222)</f>
        <v>0</v>
      </c>
      <c r="K2222" s="28">
        <f t="shared" si="139"/>
        <v>0</v>
      </c>
      <c r="L2222" s="21" t="str">
        <f>UPPER(VLOOKUP(D2222,MasterSheet!H:U,14,))</f>
        <v>BIOLEGEND</v>
      </c>
    </row>
    <row r="2223" spans="1:12" x14ac:dyDescent="0.25">
      <c r="A2223" s="21" t="str">
        <f t="shared" si="136"/>
        <v>BIOLEGEND</v>
      </c>
      <c r="B2223" s="21" t="str">
        <v>EED118440</v>
      </c>
      <c r="C2223" s="30">
        <v>45897</v>
      </c>
      <c r="D2223" s="21">
        <v>505824</v>
      </c>
      <c r="E2223" s="21">
        <f>_xlfn.XLOOKUP(D2223,MasterSheet!H:H,MasterSheet!F:F)</f>
        <v>25766.400000000001</v>
      </c>
      <c r="F2223" s="22">
        <f>SUMIFS(MasterSheet!J:J, MasterSheet!B:B, B2223, MasterSheet!D:D, C2223, MasterSheet!H:H, D2223)</f>
        <v>2</v>
      </c>
      <c r="G2223" s="22">
        <f t="shared" si="137"/>
        <v>51532.800000000003</v>
      </c>
      <c r="H2223" s="26">
        <f>SUMIFS(MasterSheet!K:K, MasterSheet!B:B, B2223, MasterSheet!D:D, C2223, MasterSheet!H:H, D2223)</f>
        <v>2</v>
      </c>
      <c r="I2223" s="26">
        <f t="shared" si="138"/>
        <v>51532.800000000003</v>
      </c>
      <c r="J2223" s="28">
        <f>SUMIFS(MasterSheet!L:L, MasterSheet!B:B, B2223, MasterSheet!D:D, C2223, MasterSheet!H:H, D2223)</f>
        <v>0</v>
      </c>
      <c r="K2223" s="28">
        <f t="shared" si="139"/>
        <v>0</v>
      </c>
      <c r="L2223" s="21" t="str">
        <f>UPPER(VLOOKUP(D2223,MasterSheet!H:U,14,))</f>
        <v>BIOLEGEND</v>
      </c>
    </row>
    <row r="2224" spans="1:12" x14ac:dyDescent="0.25">
      <c r="A2224" s="21" t="str">
        <f t="shared" si="136"/>
        <v>BIOLEGEND</v>
      </c>
      <c r="B2224" s="21" t="str">
        <v>EED118440</v>
      </c>
      <c r="C2224" s="30">
        <v>45897</v>
      </c>
      <c r="D2224" s="21">
        <v>506341</v>
      </c>
      <c r="E2224" s="21">
        <f>_xlfn.XLOOKUP(D2224,MasterSheet!H:H,MasterSheet!F:F)</f>
        <v>18876</v>
      </c>
      <c r="F2224" s="22">
        <f>SUMIFS(MasterSheet!J:J, MasterSheet!B:B, B2224, MasterSheet!D:D, C2224, MasterSheet!H:H, D2224)</f>
        <v>2</v>
      </c>
      <c r="G2224" s="22">
        <f t="shared" si="137"/>
        <v>37752</v>
      </c>
      <c r="H2224" s="26">
        <f>SUMIFS(MasterSheet!K:K, MasterSheet!B:B, B2224, MasterSheet!D:D, C2224, MasterSheet!H:H, D2224)</f>
        <v>2</v>
      </c>
      <c r="I2224" s="26">
        <f t="shared" si="138"/>
        <v>37752</v>
      </c>
      <c r="J2224" s="28">
        <f>SUMIFS(MasterSheet!L:L, MasterSheet!B:B, B2224, MasterSheet!D:D, C2224, MasterSheet!H:H, D2224)</f>
        <v>0</v>
      </c>
      <c r="K2224" s="28">
        <f t="shared" si="139"/>
        <v>0</v>
      </c>
      <c r="L2224" s="21" t="str">
        <f>UPPER(VLOOKUP(D2224,MasterSheet!H:U,14,))</f>
        <v>BIOLEGEND</v>
      </c>
    </row>
    <row r="2225" spans="1:12" x14ac:dyDescent="0.25">
      <c r="A2225" s="21" t="str">
        <f t="shared" si="136"/>
        <v>BIOLEGEND</v>
      </c>
      <c r="B2225" s="21" t="str">
        <v>EED118440</v>
      </c>
      <c r="C2225" s="30">
        <v>45897</v>
      </c>
      <c r="D2225" s="21">
        <v>574804</v>
      </c>
      <c r="E2225" s="21">
        <f>_xlfn.XLOOKUP(D2225,MasterSheet!H:H,MasterSheet!F:F)</f>
        <v>12689.599999999999</v>
      </c>
      <c r="F2225" s="22">
        <f>SUMIFS(MasterSheet!J:J, MasterSheet!B:B, B2225, MasterSheet!D:D, C2225, MasterSheet!H:H, D2225)</f>
        <v>1</v>
      </c>
      <c r="G2225" s="22">
        <f t="shared" si="137"/>
        <v>12689.599999999999</v>
      </c>
      <c r="H2225" s="26">
        <f>SUMIFS(MasterSheet!K:K, MasterSheet!B:B, B2225, MasterSheet!D:D, C2225, MasterSheet!H:H, D2225)</f>
        <v>1</v>
      </c>
      <c r="I2225" s="26">
        <f t="shared" si="138"/>
        <v>12689.599999999999</v>
      </c>
      <c r="J2225" s="28">
        <f>SUMIFS(MasterSheet!L:L, MasterSheet!B:B, B2225, MasterSheet!D:D, C2225, MasterSheet!H:H, D2225)</f>
        <v>0</v>
      </c>
      <c r="K2225" s="28">
        <f t="shared" si="139"/>
        <v>0</v>
      </c>
      <c r="L2225" s="21" t="str">
        <f>UPPER(VLOOKUP(D2225,MasterSheet!H:U,14,))</f>
        <v>BIOLEGEND</v>
      </c>
    </row>
    <row r="2226" spans="1:12" x14ac:dyDescent="0.25">
      <c r="A2226" s="21" t="str">
        <f t="shared" si="136"/>
        <v>BIOLEGEND</v>
      </c>
      <c r="B2226" s="21" t="str">
        <v>EED118440</v>
      </c>
      <c r="C2226" s="30">
        <v>45897</v>
      </c>
      <c r="D2226" s="21">
        <v>693504</v>
      </c>
      <c r="E2226" s="21">
        <f>_xlfn.XLOOKUP(D2226,MasterSheet!H:H,MasterSheet!F:F)</f>
        <v>17679.2</v>
      </c>
      <c r="F2226" s="22">
        <f>SUMIFS(MasterSheet!J:J, MasterSheet!B:B, B2226, MasterSheet!D:D, C2226, MasterSheet!H:H, D2226)</f>
        <v>1</v>
      </c>
      <c r="G2226" s="22">
        <f t="shared" si="137"/>
        <v>17679.2</v>
      </c>
      <c r="H2226" s="26">
        <f>SUMIFS(MasterSheet!K:K, MasterSheet!B:B, B2226, MasterSheet!D:D, C2226, MasterSheet!H:H, D2226)</f>
        <v>1</v>
      </c>
      <c r="I2226" s="26">
        <f t="shared" si="138"/>
        <v>17679.2</v>
      </c>
      <c r="J2226" s="28">
        <f>SUMIFS(MasterSheet!L:L, MasterSheet!B:B, B2226, MasterSheet!D:D, C2226, MasterSheet!H:H, D2226)</f>
        <v>0</v>
      </c>
      <c r="K2226" s="28">
        <f t="shared" si="139"/>
        <v>0</v>
      </c>
      <c r="L2226" s="21" t="str">
        <f>UPPER(VLOOKUP(D2226,MasterSheet!H:U,14,))</f>
        <v>BIOLEGEND</v>
      </c>
    </row>
    <row r="2227" spans="1:12" x14ac:dyDescent="0.25">
      <c r="A2227" s="21" t="str">
        <f t="shared" si="136"/>
        <v>BIOLEGEND</v>
      </c>
      <c r="B2227" s="21" t="str">
        <v>EED118440</v>
      </c>
      <c r="C2227" s="30">
        <v>45897</v>
      </c>
      <c r="D2227" s="21">
        <v>696806</v>
      </c>
      <c r="E2227" s="21">
        <f>_xlfn.XLOOKUP(D2227,MasterSheet!H:H,MasterSheet!F:F)</f>
        <v>24045.120000000003</v>
      </c>
      <c r="F2227" s="22">
        <f>SUMIFS(MasterSheet!J:J, MasterSheet!B:B, B2227, MasterSheet!D:D, C2227, MasterSheet!H:H, D2227)</f>
        <v>2</v>
      </c>
      <c r="G2227" s="22">
        <f t="shared" si="137"/>
        <v>48090.240000000005</v>
      </c>
      <c r="H2227" s="26">
        <f>SUMIFS(MasterSheet!K:K, MasterSheet!B:B, B2227, MasterSheet!D:D, C2227, MasterSheet!H:H, D2227)</f>
        <v>2</v>
      </c>
      <c r="I2227" s="26">
        <f t="shared" si="138"/>
        <v>48090.240000000005</v>
      </c>
      <c r="J2227" s="28">
        <f>SUMIFS(MasterSheet!L:L, MasterSheet!B:B, B2227, MasterSheet!D:D, C2227, MasterSheet!H:H, D2227)</f>
        <v>0</v>
      </c>
      <c r="K2227" s="28">
        <f t="shared" si="139"/>
        <v>0</v>
      </c>
      <c r="L2227" s="21" t="str">
        <f>UPPER(VLOOKUP(D2227,MasterSheet!H:U,14,))</f>
        <v>BIOLEGEND</v>
      </c>
    </row>
    <row r="2228" spans="1:12" x14ac:dyDescent="0.25">
      <c r="A2228" s="21" t="str">
        <f t="shared" si="136"/>
        <v>BIOLEGEND</v>
      </c>
      <c r="B2228" s="21" t="str">
        <v>EED118440</v>
      </c>
      <c r="C2228" s="30">
        <v>45897</v>
      </c>
      <c r="D2228" s="21">
        <v>791904</v>
      </c>
      <c r="E2228" s="21">
        <f>_xlfn.XLOOKUP(D2228,MasterSheet!H:H,MasterSheet!F:F)</f>
        <v>6702.08</v>
      </c>
      <c r="F2228" s="22">
        <f>SUMIFS(MasterSheet!J:J, MasterSheet!B:B, B2228, MasterSheet!D:D, C2228, MasterSheet!H:H, D2228)</f>
        <v>1</v>
      </c>
      <c r="G2228" s="22">
        <f t="shared" si="137"/>
        <v>6702.08</v>
      </c>
      <c r="H2228" s="26">
        <f>SUMIFS(MasterSheet!K:K, MasterSheet!B:B, B2228, MasterSheet!D:D, C2228, MasterSheet!H:H, D2228)</f>
        <v>1</v>
      </c>
      <c r="I2228" s="26">
        <f t="shared" si="138"/>
        <v>6702.08</v>
      </c>
      <c r="J2228" s="28">
        <f>SUMIFS(MasterSheet!L:L, MasterSheet!B:B, B2228, MasterSheet!D:D, C2228, MasterSheet!H:H, D2228)</f>
        <v>0</v>
      </c>
      <c r="K2228" s="28">
        <f t="shared" si="139"/>
        <v>0</v>
      </c>
      <c r="L2228" s="21" t="str">
        <f>UPPER(VLOOKUP(D2228,MasterSheet!H:U,14,))</f>
        <v>BIOLEGEND</v>
      </c>
    </row>
    <row r="2229" spans="1:12" x14ac:dyDescent="0.25">
      <c r="A2229" s="21" t="str">
        <f t="shared" si="136"/>
        <v>MABTECH</v>
      </c>
      <c r="B2229" s="21">
        <v>44720</v>
      </c>
      <c r="C2229" s="30">
        <v>45898</v>
      </c>
      <c r="D2229" s="21" t="str">
        <v>3660-1</v>
      </c>
      <c r="E2229" s="21">
        <f>_xlfn.XLOOKUP(D2229,MasterSheet!H:H,MasterSheet!F:F)</f>
        <v>14080</v>
      </c>
      <c r="F2229" s="22">
        <f>SUMIFS(MasterSheet!J:J, MasterSheet!B:B, B2229, MasterSheet!D:D, C2229, MasterSheet!H:H, D2229)</f>
        <v>4</v>
      </c>
      <c r="G2229" s="22">
        <f t="shared" si="137"/>
        <v>56320</v>
      </c>
      <c r="H2229" s="26">
        <f>SUMIFS(MasterSheet!K:K, MasterSheet!B:B, B2229, MasterSheet!D:D, C2229, MasterSheet!H:H, D2229)</f>
        <v>4</v>
      </c>
      <c r="I2229" s="26">
        <f t="shared" si="138"/>
        <v>56320</v>
      </c>
      <c r="J2229" s="28">
        <f>SUMIFS(MasterSheet!L:L, MasterSheet!B:B, B2229, MasterSheet!D:D, C2229, MasterSheet!H:H, D2229)</f>
        <v>0</v>
      </c>
      <c r="K2229" s="28">
        <f t="shared" si="139"/>
        <v>0</v>
      </c>
      <c r="L2229" s="21" t="str">
        <f>UPPER(VLOOKUP(D2229,MasterSheet!H:U,14,))</f>
        <v>MABTECH</v>
      </c>
    </row>
    <row r="2230" spans="1:12" x14ac:dyDescent="0.25">
      <c r="A2230" s="21" t="str">
        <f t="shared" si="136"/>
        <v>MABTECH</v>
      </c>
      <c r="B2230" s="21">
        <v>44720</v>
      </c>
      <c r="C2230" s="30">
        <v>45898</v>
      </c>
      <c r="D2230" s="21" t="str">
        <v>3317-1H-6</v>
      </c>
      <c r="E2230" s="21">
        <f>_xlfn.XLOOKUP(D2230,MasterSheet!H:H,MasterSheet!F:F)</f>
        <v>22484</v>
      </c>
      <c r="F2230" s="22">
        <f>SUMIFS(MasterSheet!J:J, MasterSheet!B:B, B2230, MasterSheet!D:D, C2230, MasterSheet!H:H, D2230)</f>
        <v>1</v>
      </c>
      <c r="G2230" s="22">
        <f t="shared" si="137"/>
        <v>22484</v>
      </c>
      <c r="H2230" s="26">
        <f>SUMIFS(MasterSheet!K:K, MasterSheet!B:B, B2230, MasterSheet!D:D, C2230, MasterSheet!H:H, D2230)</f>
        <v>1</v>
      </c>
      <c r="I2230" s="26">
        <f t="shared" si="138"/>
        <v>22484</v>
      </c>
      <c r="J2230" s="28">
        <f>SUMIFS(MasterSheet!L:L, MasterSheet!B:B, B2230, MasterSheet!D:D, C2230, MasterSheet!H:H, D2230)</f>
        <v>0</v>
      </c>
      <c r="K2230" s="28">
        <f t="shared" si="139"/>
        <v>0</v>
      </c>
      <c r="L2230" s="21" t="str">
        <f>UPPER(VLOOKUP(D2230,MasterSheet!H:U,14,))</f>
        <v>MABTECH</v>
      </c>
    </row>
    <row r="2231" spans="1:12" x14ac:dyDescent="0.25">
      <c r="A2231" s="21" t="str">
        <f t="shared" si="136"/>
        <v>BIOXCELL</v>
      </c>
      <c r="B2231" s="21">
        <v>178148</v>
      </c>
      <c r="C2231" s="30">
        <v>45901</v>
      </c>
      <c r="D2231" s="21" t="str">
        <v>BE0046</v>
      </c>
      <c r="E2231" s="21">
        <f>_xlfn.XLOOKUP(D2231,MasterSheet!H:H,MasterSheet!F:F)</f>
        <v>7972.7999999999993</v>
      </c>
      <c r="F2231" s="22">
        <f>SUMIFS(MasterSheet!J:J, MasterSheet!B:B, B2231, MasterSheet!D:D, C2231, MasterSheet!H:H, D2231)</f>
        <v>1</v>
      </c>
      <c r="G2231" s="22">
        <f t="shared" si="137"/>
        <v>7972.7999999999993</v>
      </c>
      <c r="H2231" s="26">
        <f>SUMIFS(MasterSheet!K:K, MasterSheet!B:B, B2231, MasterSheet!D:D, C2231, MasterSheet!H:H, D2231)</f>
        <v>1</v>
      </c>
      <c r="I2231" s="26">
        <f t="shared" si="138"/>
        <v>7972.7999999999993</v>
      </c>
      <c r="J2231" s="28">
        <f>SUMIFS(MasterSheet!L:L, MasterSheet!B:B, B2231, MasterSheet!D:D, C2231, MasterSheet!H:H, D2231)</f>
        <v>0</v>
      </c>
      <c r="K2231" s="28">
        <f t="shared" si="139"/>
        <v>0</v>
      </c>
      <c r="L2231" s="21" t="str">
        <f>UPPER(VLOOKUP(D2231,MasterSheet!H:U,14,))</f>
        <v>BIOXCELL</v>
      </c>
    </row>
    <row r="2232" spans="1:12" x14ac:dyDescent="0.25">
      <c r="A2232" s="21" t="str">
        <f t="shared" si="136"/>
        <v>BIOXCELL</v>
      </c>
      <c r="B2232" s="21">
        <v>178148</v>
      </c>
      <c r="C2232" s="30">
        <v>45901</v>
      </c>
      <c r="D2232" s="21" t="str">
        <v>CP147</v>
      </c>
      <c r="E2232" s="21">
        <f>_xlfn.XLOOKUP(D2232,MasterSheet!H:H,MasterSheet!F:F)</f>
        <v>167993.76</v>
      </c>
      <c r="F2232" s="22">
        <f>SUMIFS(MasterSheet!J:J, MasterSheet!B:B, B2232, MasterSheet!D:D, C2232, MasterSheet!H:H, D2232)</f>
        <v>1</v>
      </c>
      <c r="G2232" s="22">
        <f t="shared" si="137"/>
        <v>167993.76</v>
      </c>
      <c r="H2232" s="26">
        <f>SUMIFS(MasterSheet!K:K, MasterSheet!B:B, B2232, MasterSheet!D:D, C2232, MasterSheet!H:H, D2232)</f>
        <v>1</v>
      </c>
      <c r="I2232" s="26">
        <f t="shared" si="138"/>
        <v>167993.76</v>
      </c>
      <c r="J2232" s="28">
        <f>SUMIFS(MasterSheet!L:L, MasterSheet!B:B, B2232, MasterSheet!D:D, C2232, MasterSheet!H:H, D2232)</f>
        <v>0</v>
      </c>
      <c r="K2232" s="28">
        <f t="shared" si="139"/>
        <v>0</v>
      </c>
      <c r="L2232" s="21" t="str">
        <f>UPPER(VLOOKUP(D2232,MasterSheet!H:U,14,))</f>
        <v>BIOXCELL</v>
      </c>
    </row>
    <row r="2233" spans="1:12" x14ac:dyDescent="0.25">
      <c r="A2233" s="21" t="str">
        <f t="shared" si="136"/>
        <v>SARTORIUS</v>
      </c>
      <c r="B2233" s="21" t="str">
        <v>251519302131</v>
      </c>
      <c r="C2233" s="30">
        <v>45901</v>
      </c>
      <c r="D2233" s="21" t="str">
        <v>VS0122</v>
      </c>
      <c r="E2233" s="21">
        <f>_xlfn.XLOOKUP(D2233,MasterSheet!H:H,MasterSheet!F:F)</f>
        <v>16000</v>
      </c>
      <c r="F2233" s="22">
        <f>SUMIFS(MasterSheet!J:J, MasterSheet!B:B, B2233, MasterSheet!D:D, C2233, MasterSheet!H:H, D2233)</f>
        <v>3</v>
      </c>
      <c r="G2233" s="22">
        <f t="shared" si="137"/>
        <v>48000</v>
      </c>
      <c r="H2233" s="26">
        <f>SUMIFS(MasterSheet!K:K, MasterSheet!B:B, B2233, MasterSheet!D:D, C2233, MasterSheet!H:H, D2233)</f>
        <v>3</v>
      </c>
      <c r="I2233" s="26">
        <f t="shared" si="138"/>
        <v>48000</v>
      </c>
      <c r="J2233" s="28">
        <f>SUMIFS(MasterSheet!L:L, MasterSheet!B:B, B2233, MasterSheet!D:D, C2233, MasterSheet!H:H, D2233)</f>
        <v>0</v>
      </c>
      <c r="K2233" s="28">
        <f t="shared" si="139"/>
        <v>0</v>
      </c>
      <c r="L2233" s="21" t="str">
        <f>UPPER(VLOOKUP(D2233,MasterSheet!H:U,14,))</f>
        <v>SARTORIUS</v>
      </c>
    </row>
    <row r="2234" spans="1:12" x14ac:dyDescent="0.25">
      <c r="A2234" s="21" t="str">
        <f t="shared" si="136"/>
        <v>BOSTER</v>
      </c>
      <c r="B2234" s="21">
        <v>66072</v>
      </c>
      <c r="C2234" s="30">
        <v>45902</v>
      </c>
      <c r="D2234" s="21" t="str">
        <v>M00202S232</v>
      </c>
      <c r="E2234" s="21">
        <f>_xlfn.XLOOKUP(D2234,MasterSheet!H:H,MasterSheet!F:F)</f>
        <v>22792</v>
      </c>
      <c r="F2234" s="22">
        <f>SUMIFS(MasterSheet!J:J, MasterSheet!B:B, B2234, MasterSheet!D:D, C2234, MasterSheet!H:H, D2234)</f>
        <v>5</v>
      </c>
      <c r="G2234" s="22">
        <f t="shared" si="137"/>
        <v>113960</v>
      </c>
      <c r="H2234" s="26">
        <f>SUMIFS(MasterSheet!K:K, MasterSheet!B:B, B2234, MasterSheet!D:D, C2234, MasterSheet!H:H, D2234)</f>
        <v>5</v>
      </c>
      <c r="I2234" s="26">
        <f t="shared" si="138"/>
        <v>113960</v>
      </c>
      <c r="J2234" s="28">
        <f>SUMIFS(MasterSheet!L:L, MasterSheet!B:B, B2234, MasterSheet!D:D, C2234, MasterSheet!H:H, D2234)</f>
        <v>0</v>
      </c>
      <c r="K2234" s="28">
        <f t="shared" si="139"/>
        <v>0</v>
      </c>
      <c r="L2234" s="21" t="str">
        <f>UPPER(VLOOKUP(D2234,MasterSheet!H:U,14,))</f>
        <v>BOSTER</v>
      </c>
    </row>
    <row r="2235" spans="1:12" x14ac:dyDescent="0.25">
      <c r="A2235" s="21" t="str">
        <f t="shared" si="136"/>
        <v>CHROMACHEMIE</v>
      </c>
      <c r="B2235" s="21" t="str">
        <v>26BGST338403</v>
      </c>
      <c r="C2235" s="30">
        <v>45902</v>
      </c>
      <c r="D2235" s="21" t="str">
        <v>NLM-467-5</v>
      </c>
      <c r="E2235" s="21">
        <f>_xlfn.XLOOKUP(D2235,MasterSheet!H:H,MasterSheet!F:F)</f>
        <v>4666.75</v>
      </c>
      <c r="F2235" s="22">
        <f>SUMIFS(MasterSheet!J:J, MasterSheet!B:B, B2235, MasterSheet!D:D, C2235, MasterSheet!H:H, D2235)</f>
        <v>1</v>
      </c>
      <c r="G2235" s="22">
        <f t="shared" si="137"/>
        <v>4666.75</v>
      </c>
      <c r="H2235" s="26">
        <f>SUMIFS(MasterSheet!K:K, MasterSheet!B:B, B2235, MasterSheet!D:D, C2235, MasterSheet!H:H, D2235)</f>
        <v>1</v>
      </c>
      <c r="I2235" s="26">
        <f t="shared" si="138"/>
        <v>4666.75</v>
      </c>
      <c r="J2235" s="28">
        <f>SUMIFS(MasterSheet!L:L, MasterSheet!B:B, B2235, MasterSheet!D:D, C2235, MasterSheet!H:H, D2235)</f>
        <v>0</v>
      </c>
      <c r="K2235" s="28">
        <f t="shared" si="139"/>
        <v>0</v>
      </c>
      <c r="L2235" s="21" t="str">
        <f>UPPER(VLOOKUP(D2235,MasterSheet!H:U,14,))</f>
        <v>CHROMACHEMIE</v>
      </c>
    </row>
    <row r="2236" spans="1:12" x14ac:dyDescent="0.25">
      <c r="A2236" s="21" t="str">
        <f t="shared" si="136"/>
        <v>DHARMACON</v>
      </c>
      <c r="B2236" s="21" t="str">
        <v>O081825IN3312394G</v>
      </c>
      <c r="C2236" s="30">
        <v>45902</v>
      </c>
      <c r="D2236" s="21" t="str">
        <v>L-168245-00-0005</v>
      </c>
      <c r="E2236" s="21">
        <f>_xlfn.XLOOKUP(D2236,MasterSheet!H:H,MasterSheet!F:F)</f>
        <v>32912</v>
      </c>
      <c r="F2236" s="22">
        <f>SUMIFS(MasterSheet!J:J, MasterSheet!B:B, B2236, MasterSheet!D:D, C2236, MasterSheet!H:H, D2236)</f>
        <v>1</v>
      </c>
      <c r="G2236" s="22">
        <f t="shared" si="137"/>
        <v>32912</v>
      </c>
      <c r="H2236" s="26">
        <f>SUMIFS(MasterSheet!K:K, MasterSheet!B:B, B2236, MasterSheet!D:D, C2236, MasterSheet!H:H, D2236)</f>
        <v>1</v>
      </c>
      <c r="I2236" s="26">
        <f t="shared" si="138"/>
        <v>32912</v>
      </c>
      <c r="J2236" s="28">
        <f>SUMIFS(MasterSheet!L:L, MasterSheet!B:B, B2236, MasterSheet!D:D, C2236, MasterSheet!H:H, D2236)</f>
        <v>0</v>
      </c>
      <c r="K2236" s="28">
        <f t="shared" si="139"/>
        <v>0</v>
      </c>
      <c r="L2236" s="21" t="str">
        <f>UPPER(VLOOKUP(D2236,MasterSheet!H:U,14,))</f>
        <v>DHARMACON</v>
      </c>
    </row>
    <row r="2237" spans="1:12" x14ac:dyDescent="0.25">
      <c r="A2237" s="21" t="str">
        <f t="shared" si="136"/>
        <v>DHARMACON</v>
      </c>
      <c r="B2237" s="21" t="str">
        <v>O081825IN3312394G</v>
      </c>
      <c r="C2237" s="30">
        <v>45902</v>
      </c>
      <c r="D2237" s="21" t="str">
        <v>D-001810-10-20</v>
      </c>
      <c r="E2237" s="21">
        <f>_xlfn.XLOOKUP(D2237,MasterSheet!H:H,MasterSheet!F:F)</f>
        <v>38808</v>
      </c>
      <c r="F2237" s="22">
        <f>SUMIFS(MasterSheet!J:J, MasterSheet!B:B, B2237, MasterSheet!D:D, C2237, MasterSheet!H:H, D2237)</f>
        <v>1</v>
      </c>
      <c r="G2237" s="22">
        <f t="shared" si="137"/>
        <v>38808</v>
      </c>
      <c r="H2237" s="26">
        <f>SUMIFS(MasterSheet!K:K, MasterSheet!B:B, B2237, MasterSheet!D:D, C2237, MasterSheet!H:H, D2237)</f>
        <v>1</v>
      </c>
      <c r="I2237" s="26">
        <f t="shared" si="138"/>
        <v>38808</v>
      </c>
      <c r="J2237" s="28">
        <f>SUMIFS(MasterSheet!L:L, MasterSheet!B:B, B2237, MasterSheet!D:D, C2237, MasterSheet!H:H, D2237)</f>
        <v>0</v>
      </c>
      <c r="K2237" s="28">
        <f t="shared" si="139"/>
        <v>0</v>
      </c>
      <c r="L2237" s="21" t="str">
        <f>UPPER(VLOOKUP(D2237,MasterSheet!H:U,14,))</f>
        <v>DHARMACON</v>
      </c>
    </row>
    <row r="2238" spans="1:12" x14ac:dyDescent="0.25">
      <c r="A2238" s="21" t="str">
        <f t="shared" si="136"/>
        <v>DHARMACON</v>
      </c>
      <c r="B2238" s="21" t="str">
        <v>O081825IN3312394G</v>
      </c>
      <c r="C2238" s="30">
        <v>45902</v>
      </c>
      <c r="D2238" s="21" t="str">
        <v>L-006243-03-0005</v>
      </c>
      <c r="E2238" s="21">
        <f>_xlfn.XLOOKUP(D2238,MasterSheet!H:H,MasterSheet!F:F)</f>
        <v>32912</v>
      </c>
      <c r="F2238" s="22">
        <f>SUMIFS(MasterSheet!J:J, MasterSheet!B:B, B2238, MasterSheet!D:D, C2238, MasterSheet!H:H, D2238)</f>
        <v>1</v>
      </c>
      <c r="G2238" s="22">
        <f t="shared" si="137"/>
        <v>32912</v>
      </c>
      <c r="H2238" s="26">
        <f>SUMIFS(MasterSheet!K:K, MasterSheet!B:B, B2238, MasterSheet!D:D, C2238, MasterSheet!H:H, D2238)</f>
        <v>1</v>
      </c>
      <c r="I2238" s="26">
        <f t="shared" si="138"/>
        <v>32912</v>
      </c>
      <c r="J2238" s="28">
        <f>SUMIFS(MasterSheet!L:L, MasterSheet!B:B, B2238, MasterSheet!D:D, C2238, MasterSheet!H:H, D2238)</f>
        <v>0</v>
      </c>
      <c r="K2238" s="28">
        <f t="shared" si="139"/>
        <v>0</v>
      </c>
      <c r="L2238" s="21" t="str">
        <f>UPPER(VLOOKUP(D2238,MasterSheet!H:U,14,))</f>
        <v>DHARMACON</v>
      </c>
    </row>
    <row r="2239" spans="1:12" x14ac:dyDescent="0.25">
      <c r="A2239" s="21" t="str">
        <f t="shared" si="136"/>
        <v>DHARMACON</v>
      </c>
      <c r="B2239" s="21" t="str">
        <v>O081825IN3312394G</v>
      </c>
      <c r="C2239" s="30">
        <v>45902</v>
      </c>
      <c r="D2239" s="21" t="str">
        <v>CTM- 1172705</v>
      </c>
      <c r="E2239" s="21">
        <f>_xlfn.XLOOKUP(D2239,MasterSheet!H:H,MasterSheet!F:F)</f>
        <v>16858.16</v>
      </c>
      <c r="F2239" s="22">
        <f>SUMIFS(MasterSheet!J:J, MasterSheet!B:B, B2239, MasterSheet!D:D, C2239, MasterSheet!H:H, D2239)</f>
        <v>1</v>
      </c>
      <c r="G2239" s="22">
        <f t="shared" si="137"/>
        <v>16858.16</v>
      </c>
      <c r="H2239" s="26">
        <f>SUMIFS(MasterSheet!K:K, MasterSheet!B:B, B2239, MasterSheet!D:D, C2239, MasterSheet!H:H, D2239)</f>
        <v>1</v>
      </c>
      <c r="I2239" s="26">
        <f t="shared" si="138"/>
        <v>16858.16</v>
      </c>
      <c r="J2239" s="28">
        <f>SUMIFS(MasterSheet!L:L, MasterSheet!B:B, B2239, MasterSheet!D:D, C2239, MasterSheet!H:H, D2239)</f>
        <v>0</v>
      </c>
      <c r="K2239" s="28">
        <f t="shared" si="139"/>
        <v>0</v>
      </c>
      <c r="L2239" s="21" t="str">
        <f>UPPER(VLOOKUP(D2239,MasterSheet!H:U,14,))</f>
        <v>DHARMACON</v>
      </c>
    </row>
    <row r="2240" spans="1:12" x14ac:dyDescent="0.25">
      <c r="A2240" s="21" t="str">
        <f t="shared" si="136"/>
        <v>DHARMACON</v>
      </c>
      <c r="B2240" s="21" t="str">
        <v>O081825IN3312394G</v>
      </c>
      <c r="C2240" s="30">
        <v>45902</v>
      </c>
      <c r="D2240" s="21" t="str">
        <v>CTM- 1172779</v>
      </c>
      <c r="E2240" s="21">
        <f>_xlfn.XLOOKUP(D2240,MasterSheet!H:H,MasterSheet!F:F)</f>
        <v>9280.48</v>
      </c>
      <c r="F2240" s="22">
        <f>SUMIFS(MasterSheet!J:J, MasterSheet!B:B, B2240, MasterSheet!D:D, C2240, MasterSheet!H:H, D2240)</f>
        <v>1</v>
      </c>
      <c r="G2240" s="22">
        <f t="shared" si="137"/>
        <v>9280.48</v>
      </c>
      <c r="H2240" s="26">
        <f>SUMIFS(MasterSheet!K:K, MasterSheet!B:B, B2240, MasterSheet!D:D, C2240, MasterSheet!H:H, D2240)</f>
        <v>1</v>
      </c>
      <c r="I2240" s="26">
        <f t="shared" si="138"/>
        <v>9280.48</v>
      </c>
      <c r="J2240" s="28">
        <f>SUMIFS(MasterSheet!L:L, MasterSheet!B:B, B2240, MasterSheet!D:D, C2240, MasterSheet!H:H, D2240)</f>
        <v>0</v>
      </c>
      <c r="K2240" s="28">
        <f t="shared" si="139"/>
        <v>0</v>
      </c>
      <c r="L2240" s="21" t="str">
        <f>UPPER(VLOOKUP(D2240,MasterSheet!H:U,14,))</f>
        <v>DHARMACON</v>
      </c>
    </row>
    <row r="2241" spans="1:12" x14ac:dyDescent="0.25">
      <c r="A2241" s="21" t="str">
        <f t="shared" si="136"/>
        <v>DHARMACON</v>
      </c>
      <c r="B2241" s="21" t="str">
        <v>O081825IN3312394G</v>
      </c>
      <c r="C2241" s="30">
        <v>45902</v>
      </c>
      <c r="D2241" s="21" t="str">
        <v>CTM- 1172777</v>
      </c>
      <c r="E2241" s="21">
        <f>_xlfn.XLOOKUP(D2241,MasterSheet!H:H,MasterSheet!F:F)</f>
        <v>9280.48</v>
      </c>
      <c r="F2241" s="22">
        <f>SUMIFS(MasterSheet!J:J, MasterSheet!B:B, B2241, MasterSheet!D:D, C2241, MasterSheet!H:H, D2241)</f>
        <v>1</v>
      </c>
      <c r="G2241" s="22">
        <f t="shared" si="137"/>
        <v>9280.48</v>
      </c>
      <c r="H2241" s="26">
        <f>SUMIFS(MasterSheet!K:K, MasterSheet!B:B, B2241, MasterSheet!D:D, C2241, MasterSheet!H:H, D2241)</f>
        <v>1</v>
      </c>
      <c r="I2241" s="26">
        <f t="shared" si="138"/>
        <v>9280.48</v>
      </c>
      <c r="J2241" s="28">
        <f>SUMIFS(MasterSheet!L:L, MasterSheet!B:B, B2241, MasterSheet!D:D, C2241, MasterSheet!H:H, D2241)</f>
        <v>0</v>
      </c>
      <c r="K2241" s="28">
        <f t="shared" si="139"/>
        <v>0</v>
      </c>
      <c r="L2241" s="21" t="str">
        <f>UPPER(VLOOKUP(D2241,MasterSheet!H:U,14,))</f>
        <v>DHARMACON</v>
      </c>
    </row>
    <row r="2242" spans="1:12" x14ac:dyDescent="0.25">
      <c r="A2242" s="21" t="str">
        <f t="shared" ref="A2242:A2305" si="140">L2242</f>
        <v>DHARMACON</v>
      </c>
      <c r="B2242" s="21" t="str">
        <v>O081825IN3312394G</v>
      </c>
      <c r="C2242" s="30">
        <v>45902</v>
      </c>
      <c r="D2242" s="21" t="str">
        <v>L-010533-00-0005</v>
      </c>
      <c r="E2242" s="21">
        <f>_xlfn.XLOOKUP(D2242,MasterSheet!H:H,MasterSheet!F:F)</f>
        <v>32912</v>
      </c>
      <c r="F2242" s="22">
        <f>SUMIFS(MasterSheet!J:J, MasterSheet!B:B, B2242, MasterSheet!D:D, C2242, MasterSheet!H:H, D2242)</f>
        <v>1</v>
      </c>
      <c r="G2242" s="22">
        <f t="shared" si="137"/>
        <v>32912</v>
      </c>
      <c r="H2242" s="26">
        <f>SUMIFS(MasterSheet!K:K, MasterSheet!B:B, B2242, MasterSheet!D:D, C2242, MasterSheet!H:H, D2242)</f>
        <v>1</v>
      </c>
      <c r="I2242" s="26">
        <f t="shared" si="138"/>
        <v>32912</v>
      </c>
      <c r="J2242" s="28">
        <f>SUMIFS(MasterSheet!L:L, MasterSheet!B:B, B2242, MasterSheet!D:D, C2242, MasterSheet!H:H, D2242)</f>
        <v>0</v>
      </c>
      <c r="K2242" s="28">
        <f t="shared" si="139"/>
        <v>0</v>
      </c>
      <c r="L2242" s="21" t="str">
        <f>UPPER(VLOOKUP(D2242,MasterSheet!H:U,14,))</f>
        <v>DHARMACON</v>
      </c>
    </row>
    <row r="2243" spans="1:12" x14ac:dyDescent="0.25">
      <c r="A2243" s="21" t="str">
        <f t="shared" si="140"/>
        <v>DHARMACON</v>
      </c>
      <c r="B2243" s="21" t="str">
        <v>O081825IN3312394G</v>
      </c>
      <c r="C2243" s="30">
        <v>45902</v>
      </c>
      <c r="D2243" s="21" t="str">
        <v>CTM- 1172776</v>
      </c>
      <c r="E2243" s="21">
        <f>_xlfn.XLOOKUP(D2243,MasterSheet!H:H,MasterSheet!F:F)</f>
        <v>26659.599999999999</v>
      </c>
      <c r="F2243" s="22">
        <f>SUMIFS(MasterSheet!J:J, MasterSheet!B:B, B2243, MasterSheet!D:D, C2243, MasterSheet!H:H, D2243)</f>
        <v>1</v>
      </c>
      <c r="G2243" s="22">
        <f t="shared" ref="G2243:G2306" si="141">F2243*E2243</f>
        <v>26659.599999999999</v>
      </c>
      <c r="H2243" s="26">
        <f>SUMIFS(MasterSheet!K:K, MasterSheet!B:B, B2243, MasterSheet!D:D, C2243, MasterSheet!H:H, D2243)</f>
        <v>1</v>
      </c>
      <c r="I2243" s="26">
        <f t="shared" ref="I2243:I2306" si="142">H2243*E2243</f>
        <v>26659.599999999999</v>
      </c>
      <c r="J2243" s="28">
        <f>SUMIFS(MasterSheet!L:L, MasterSheet!B:B, B2243, MasterSheet!D:D, C2243, MasterSheet!H:H, D2243)</f>
        <v>0</v>
      </c>
      <c r="K2243" s="28">
        <f t="shared" ref="K2243:K2306" si="143">J2243*E2243</f>
        <v>0</v>
      </c>
      <c r="L2243" s="21" t="str">
        <f>UPPER(VLOOKUP(D2243,MasterSheet!H:U,14,))</f>
        <v>DHARMACON</v>
      </c>
    </row>
    <row r="2244" spans="1:12" x14ac:dyDescent="0.25">
      <c r="A2244" s="21" t="str">
        <f t="shared" si="140"/>
        <v>DHARMACON</v>
      </c>
      <c r="B2244" s="21" t="str">
        <v>O081825IN3312394G</v>
      </c>
      <c r="C2244" s="30">
        <v>45902</v>
      </c>
      <c r="D2244" s="21" t="str">
        <v>CTM- 1172775</v>
      </c>
      <c r="E2244" s="21">
        <f>_xlfn.XLOOKUP(D2244,MasterSheet!H:H,MasterSheet!F:F)</f>
        <v>9280.48</v>
      </c>
      <c r="F2244" s="22">
        <f>SUMIFS(MasterSheet!J:J, MasterSheet!B:B, B2244, MasterSheet!D:D, C2244, MasterSheet!H:H, D2244)</f>
        <v>1</v>
      </c>
      <c r="G2244" s="22">
        <f t="shared" si="141"/>
        <v>9280.48</v>
      </c>
      <c r="H2244" s="26">
        <f>SUMIFS(MasterSheet!K:K, MasterSheet!B:B, B2244, MasterSheet!D:D, C2244, MasterSheet!H:H, D2244)</f>
        <v>1</v>
      </c>
      <c r="I2244" s="26">
        <f t="shared" si="142"/>
        <v>9280.48</v>
      </c>
      <c r="J2244" s="28">
        <f>SUMIFS(MasterSheet!L:L, MasterSheet!B:B, B2244, MasterSheet!D:D, C2244, MasterSheet!H:H, D2244)</f>
        <v>0</v>
      </c>
      <c r="K2244" s="28">
        <f t="shared" si="143"/>
        <v>0</v>
      </c>
      <c r="L2244" s="21" t="str">
        <f>UPPER(VLOOKUP(D2244,MasterSheet!H:U,14,))</f>
        <v>DHARMACON</v>
      </c>
    </row>
    <row r="2245" spans="1:12" x14ac:dyDescent="0.25">
      <c r="A2245" s="21" t="str">
        <f t="shared" si="140"/>
        <v>DHARMACON</v>
      </c>
      <c r="B2245" s="21" t="str">
        <v>O081825IN3312394G</v>
      </c>
      <c r="C2245" s="30">
        <v>45902</v>
      </c>
      <c r="D2245" s="21" t="str">
        <v>LQ-008560-00-0010</v>
      </c>
      <c r="E2245" s="21">
        <f>_xlfn.XLOOKUP(D2245,MasterSheet!H:H,MasterSheet!F:F)</f>
        <v>70752</v>
      </c>
      <c r="F2245" s="22">
        <f>SUMIFS(MasterSheet!J:J, MasterSheet!B:B, B2245, MasterSheet!D:D, C2245, MasterSheet!H:H, D2245)</f>
        <v>1</v>
      </c>
      <c r="G2245" s="22">
        <f t="shared" si="141"/>
        <v>70752</v>
      </c>
      <c r="H2245" s="26">
        <f>SUMIFS(MasterSheet!K:K, MasterSheet!B:B, B2245, MasterSheet!D:D, C2245, MasterSheet!H:H, D2245)</f>
        <v>1</v>
      </c>
      <c r="I2245" s="26">
        <f t="shared" si="142"/>
        <v>70752</v>
      </c>
      <c r="J2245" s="28">
        <f>SUMIFS(MasterSheet!L:L, MasterSheet!B:B, B2245, MasterSheet!D:D, C2245, MasterSheet!H:H, D2245)</f>
        <v>0</v>
      </c>
      <c r="K2245" s="28">
        <f t="shared" si="143"/>
        <v>0</v>
      </c>
      <c r="L2245" s="21" t="str">
        <f>UPPER(VLOOKUP(D2245,MasterSheet!H:U,14,))</f>
        <v>DHARMACON</v>
      </c>
    </row>
    <row r="2246" spans="1:12" x14ac:dyDescent="0.25">
      <c r="A2246" s="21" t="str">
        <f t="shared" si="140"/>
        <v>DHARMACON</v>
      </c>
      <c r="B2246" s="21" t="str">
        <v>O081825IN3312394G</v>
      </c>
      <c r="C2246" s="30">
        <v>45902</v>
      </c>
      <c r="D2246" s="21" t="str">
        <v>LQ-005881-00-0005</v>
      </c>
      <c r="E2246" s="21">
        <f>_xlfn.XLOOKUP(D2246,MasterSheet!H:H,MasterSheet!F:F)</f>
        <v>55000</v>
      </c>
      <c r="F2246" s="22">
        <f>SUMIFS(MasterSheet!J:J, MasterSheet!B:B, B2246, MasterSheet!D:D, C2246, MasterSheet!H:H, D2246)</f>
        <v>2</v>
      </c>
      <c r="G2246" s="22">
        <f t="shared" si="141"/>
        <v>110000</v>
      </c>
      <c r="H2246" s="26">
        <f>SUMIFS(MasterSheet!K:K, MasterSheet!B:B, B2246, MasterSheet!D:D, C2246, MasterSheet!H:H, D2246)</f>
        <v>2</v>
      </c>
      <c r="I2246" s="26">
        <f t="shared" si="142"/>
        <v>110000</v>
      </c>
      <c r="J2246" s="28">
        <f>SUMIFS(MasterSheet!L:L, MasterSheet!B:B, B2246, MasterSheet!D:D, C2246, MasterSheet!H:H, D2246)</f>
        <v>0</v>
      </c>
      <c r="K2246" s="28">
        <f t="shared" si="143"/>
        <v>0</v>
      </c>
      <c r="L2246" s="21" t="str">
        <f>UPPER(VLOOKUP(D2246,MasterSheet!H:U,14,))</f>
        <v>DHARMACON</v>
      </c>
    </row>
    <row r="2247" spans="1:12" x14ac:dyDescent="0.25">
      <c r="A2247" s="21" t="str">
        <f t="shared" si="140"/>
        <v>DHARMACON</v>
      </c>
      <c r="B2247" s="21" t="str">
        <v>O081825IN3312394G</v>
      </c>
      <c r="C2247" s="30">
        <v>45902</v>
      </c>
      <c r="D2247" s="21" t="str">
        <v>L-005463-01-0005</v>
      </c>
      <c r="E2247" s="21">
        <f>_xlfn.XLOOKUP(D2247,MasterSheet!H:H,MasterSheet!F:F)</f>
        <v>32912</v>
      </c>
      <c r="F2247" s="22">
        <f>SUMIFS(MasterSheet!J:J, MasterSheet!B:B, B2247, MasterSheet!D:D, C2247, MasterSheet!H:H, D2247)</f>
        <v>1</v>
      </c>
      <c r="G2247" s="22">
        <f t="shared" si="141"/>
        <v>32912</v>
      </c>
      <c r="H2247" s="26">
        <f>SUMIFS(MasterSheet!K:K, MasterSheet!B:B, B2247, MasterSheet!D:D, C2247, MasterSheet!H:H, D2247)</f>
        <v>1</v>
      </c>
      <c r="I2247" s="26">
        <f t="shared" si="142"/>
        <v>32912</v>
      </c>
      <c r="J2247" s="28">
        <f>SUMIFS(MasterSheet!L:L, MasterSheet!B:B, B2247, MasterSheet!D:D, C2247, MasterSheet!H:H, D2247)</f>
        <v>0</v>
      </c>
      <c r="K2247" s="28">
        <f t="shared" si="143"/>
        <v>0</v>
      </c>
      <c r="L2247" s="21" t="str">
        <f>UPPER(VLOOKUP(D2247,MasterSheet!H:U,14,))</f>
        <v>DHARMACON</v>
      </c>
    </row>
    <row r="2248" spans="1:12" x14ac:dyDescent="0.25">
      <c r="A2248" s="21" t="str">
        <f t="shared" si="140"/>
        <v>DHARMACON</v>
      </c>
      <c r="B2248" s="21" t="str">
        <v>O081825IN3312394G</v>
      </c>
      <c r="C2248" s="30">
        <v>45902</v>
      </c>
      <c r="D2248" s="21" t="str">
        <v>L-005462-00-0005</v>
      </c>
      <c r="E2248" s="21">
        <f>_xlfn.XLOOKUP(D2248,MasterSheet!H:H,MasterSheet!F:F)</f>
        <v>32912</v>
      </c>
      <c r="F2248" s="22">
        <f>SUMIFS(MasterSheet!J:J, MasterSheet!B:B, B2248, MasterSheet!D:D, C2248, MasterSheet!H:H, D2248)</f>
        <v>1</v>
      </c>
      <c r="G2248" s="22">
        <f t="shared" si="141"/>
        <v>32912</v>
      </c>
      <c r="H2248" s="26">
        <f>SUMIFS(MasterSheet!K:K, MasterSheet!B:B, B2248, MasterSheet!D:D, C2248, MasterSheet!H:H, D2248)</f>
        <v>1</v>
      </c>
      <c r="I2248" s="26">
        <f t="shared" si="142"/>
        <v>32912</v>
      </c>
      <c r="J2248" s="28">
        <f>SUMIFS(MasterSheet!L:L, MasterSheet!B:B, B2248, MasterSheet!D:D, C2248, MasterSheet!H:H, D2248)</f>
        <v>0</v>
      </c>
      <c r="K2248" s="28">
        <f t="shared" si="143"/>
        <v>0</v>
      </c>
      <c r="L2248" s="21" t="str">
        <f>UPPER(VLOOKUP(D2248,MasterSheet!H:U,14,))</f>
        <v>DHARMACON</v>
      </c>
    </row>
    <row r="2249" spans="1:12" x14ac:dyDescent="0.25">
      <c r="A2249" s="21" t="str">
        <f t="shared" si="140"/>
        <v>DHARMACON</v>
      </c>
      <c r="B2249" s="21" t="str">
        <v>O081825IN3312394G</v>
      </c>
      <c r="C2249" s="30">
        <v>45902</v>
      </c>
      <c r="D2249" s="21" t="str">
        <v>TLP5917</v>
      </c>
      <c r="E2249" s="21">
        <f>_xlfn.XLOOKUP(D2249,MasterSheet!H:H,MasterSheet!F:F)</f>
        <v>68464</v>
      </c>
      <c r="F2249" s="22">
        <f>SUMIFS(MasterSheet!J:J, MasterSheet!B:B, B2249, MasterSheet!D:D, C2249, MasterSheet!H:H, D2249)</f>
        <v>2</v>
      </c>
      <c r="G2249" s="22">
        <f t="shared" si="141"/>
        <v>136928</v>
      </c>
      <c r="H2249" s="26">
        <f>SUMIFS(MasterSheet!K:K, MasterSheet!B:B, B2249, MasterSheet!D:D, C2249, MasterSheet!H:H, D2249)</f>
        <v>2</v>
      </c>
      <c r="I2249" s="26">
        <f t="shared" si="142"/>
        <v>136928</v>
      </c>
      <c r="J2249" s="28">
        <f>SUMIFS(MasterSheet!L:L, MasterSheet!B:B, B2249, MasterSheet!D:D, C2249, MasterSheet!H:H, D2249)</f>
        <v>0</v>
      </c>
      <c r="K2249" s="28">
        <f t="shared" si="143"/>
        <v>0</v>
      </c>
      <c r="L2249" s="21" t="str">
        <f>UPPER(VLOOKUP(D2249,MasterSheet!H:U,14,))</f>
        <v>DHARMACON</v>
      </c>
    </row>
    <row r="2250" spans="1:12" x14ac:dyDescent="0.25">
      <c r="A2250" s="21" t="str">
        <f t="shared" si="140"/>
        <v>DHARMACON</v>
      </c>
      <c r="B2250" s="21" t="str">
        <v>O081825IN3312394G</v>
      </c>
      <c r="C2250" s="30">
        <v>45902</v>
      </c>
      <c r="D2250" s="21" t="str">
        <v>TLP5913</v>
      </c>
      <c r="E2250" s="21">
        <f>_xlfn.XLOOKUP(D2250,MasterSheet!H:H,MasterSheet!F:F)</f>
        <v>100496</v>
      </c>
      <c r="F2250" s="22">
        <f>SUMIFS(MasterSheet!J:J, MasterSheet!B:B, B2250, MasterSheet!D:D, C2250, MasterSheet!H:H, D2250)</f>
        <v>1</v>
      </c>
      <c r="G2250" s="22">
        <f t="shared" si="141"/>
        <v>100496</v>
      </c>
      <c r="H2250" s="26">
        <f>SUMIFS(MasterSheet!K:K, MasterSheet!B:B, B2250, MasterSheet!D:D, C2250, MasterSheet!H:H, D2250)</f>
        <v>1</v>
      </c>
      <c r="I2250" s="26">
        <f t="shared" si="142"/>
        <v>100496</v>
      </c>
      <c r="J2250" s="28">
        <f>SUMIFS(MasterSheet!L:L, MasterSheet!B:B, B2250, MasterSheet!D:D, C2250, MasterSheet!H:H, D2250)</f>
        <v>0</v>
      </c>
      <c r="K2250" s="28">
        <f t="shared" si="143"/>
        <v>0</v>
      </c>
      <c r="L2250" s="21" t="str">
        <f>UPPER(VLOOKUP(D2250,MasterSheet!H:U,14,))</f>
        <v>DHARMACON</v>
      </c>
    </row>
    <row r="2251" spans="1:12" x14ac:dyDescent="0.25">
      <c r="A2251" s="21" t="str">
        <f t="shared" si="140"/>
        <v>DHARMACON</v>
      </c>
      <c r="B2251" s="21" t="str">
        <v>O081825IN3312394G</v>
      </c>
      <c r="C2251" s="30">
        <v>45902</v>
      </c>
      <c r="D2251" s="21" t="str">
        <v>C-300595-03-0005</v>
      </c>
      <c r="E2251" s="21">
        <f>_xlfn.XLOOKUP(D2251,MasterSheet!H:H,MasterSheet!F:F)</f>
        <v>17688</v>
      </c>
      <c r="F2251" s="22">
        <f>SUMIFS(MasterSheet!J:J, MasterSheet!B:B, B2251, MasterSheet!D:D, C2251, MasterSheet!H:H, D2251)</f>
        <v>1</v>
      </c>
      <c r="G2251" s="22">
        <f t="shared" si="141"/>
        <v>17688</v>
      </c>
      <c r="H2251" s="26">
        <f>SUMIFS(MasterSheet!K:K, MasterSheet!B:B, B2251, MasterSheet!D:D, C2251, MasterSheet!H:H, D2251)</f>
        <v>1</v>
      </c>
      <c r="I2251" s="26">
        <f t="shared" si="142"/>
        <v>17688</v>
      </c>
      <c r="J2251" s="28">
        <f>SUMIFS(MasterSheet!L:L, MasterSheet!B:B, B2251, MasterSheet!D:D, C2251, MasterSheet!H:H, D2251)</f>
        <v>0</v>
      </c>
      <c r="K2251" s="28">
        <f t="shared" si="143"/>
        <v>0</v>
      </c>
      <c r="L2251" s="21" t="str">
        <f>UPPER(VLOOKUP(D2251,MasterSheet!H:U,14,))</f>
        <v>DHARMACON</v>
      </c>
    </row>
    <row r="2252" spans="1:12" x14ac:dyDescent="0.25">
      <c r="A2252" s="21" t="str">
        <f t="shared" si="140"/>
        <v>DHARMACON</v>
      </c>
      <c r="B2252" s="21" t="str">
        <v>O081825IN3312394G</v>
      </c>
      <c r="C2252" s="30">
        <v>45902</v>
      </c>
      <c r="D2252" s="21" t="str">
        <v>IH-300595-05-0005</v>
      </c>
      <c r="E2252" s="21">
        <f>_xlfn.XLOOKUP(D2252,MasterSheet!H:H,MasterSheet!F:F)</f>
        <v>17688</v>
      </c>
      <c r="F2252" s="22">
        <f>SUMIFS(MasterSheet!J:J, MasterSheet!B:B, B2252, MasterSheet!D:D, C2252, MasterSheet!H:H, D2252)</f>
        <v>1</v>
      </c>
      <c r="G2252" s="22">
        <f t="shared" si="141"/>
        <v>17688</v>
      </c>
      <c r="H2252" s="26">
        <f>SUMIFS(MasterSheet!K:K, MasterSheet!B:B, B2252, MasterSheet!D:D, C2252, MasterSheet!H:H, D2252)</f>
        <v>1</v>
      </c>
      <c r="I2252" s="26">
        <f t="shared" si="142"/>
        <v>17688</v>
      </c>
      <c r="J2252" s="28">
        <f>SUMIFS(MasterSheet!L:L, MasterSheet!B:B, B2252, MasterSheet!D:D, C2252, MasterSheet!H:H, D2252)</f>
        <v>0</v>
      </c>
      <c r="K2252" s="28">
        <f t="shared" si="143"/>
        <v>0</v>
      </c>
      <c r="L2252" s="21" t="str">
        <f>UPPER(VLOOKUP(D2252,MasterSheet!H:U,14,))</f>
        <v>DHARMACON</v>
      </c>
    </row>
    <row r="2253" spans="1:12" x14ac:dyDescent="0.25">
      <c r="A2253" s="21" t="str">
        <f t="shared" si="140"/>
        <v>DHARMACON</v>
      </c>
      <c r="B2253" s="21" t="str">
        <v>O081825IN3312394G</v>
      </c>
      <c r="C2253" s="30">
        <v>45902</v>
      </c>
      <c r="D2253" s="21" t="str">
        <v>CN-001000-01-05</v>
      </c>
      <c r="E2253" s="21">
        <f>_xlfn.XLOOKUP(D2253,MasterSheet!H:H,MasterSheet!F:F)</f>
        <v>17688</v>
      </c>
      <c r="F2253" s="22">
        <f>SUMIFS(MasterSheet!J:J, MasterSheet!B:B, B2253, MasterSheet!D:D, C2253, MasterSheet!H:H, D2253)</f>
        <v>1</v>
      </c>
      <c r="G2253" s="22">
        <f t="shared" si="141"/>
        <v>17688</v>
      </c>
      <c r="H2253" s="26">
        <f>SUMIFS(MasterSheet!K:K, MasterSheet!B:B, B2253, MasterSheet!D:D, C2253, MasterSheet!H:H, D2253)</f>
        <v>1</v>
      </c>
      <c r="I2253" s="26">
        <f t="shared" si="142"/>
        <v>17688</v>
      </c>
      <c r="J2253" s="28">
        <f>SUMIFS(MasterSheet!L:L, MasterSheet!B:B, B2253, MasterSheet!D:D, C2253, MasterSheet!H:H, D2253)</f>
        <v>0</v>
      </c>
      <c r="K2253" s="28">
        <f t="shared" si="143"/>
        <v>0</v>
      </c>
      <c r="L2253" s="21" t="str">
        <f>UPPER(VLOOKUP(D2253,MasterSheet!H:U,14,))</f>
        <v>DHARMACON</v>
      </c>
    </row>
    <row r="2254" spans="1:12" x14ac:dyDescent="0.25">
      <c r="A2254" s="21" t="str">
        <f t="shared" si="140"/>
        <v>DHARMACON</v>
      </c>
      <c r="B2254" s="21" t="str">
        <v>O081825IN3312394G</v>
      </c>
      <c r="C2254" s="30">
        <v>45902</v>
      </c>
      <c r="D2254" s="21" t="str">
        <v>IN-001005-01-05</v>
      </c>
      <c r="E2254" s="21">
        <f>_xlfn.XLOOKUP(D2254,MasterSheet!H:H,MasterSheet!F:F)</f>
        <v>17688</v>
      </c>
      <c r="F2254" s="22">
        <f>SUMIFS(MasterSheet!J:J, MasterSheet!B:B, B2254, MasterSheet!D:D, C2254, MasterSheet!H:H, D2254)</f>
        <v>1</v>
      </c>
      <c r="G2254" s="22">
        <f t="shared" si="141"/>
        <v>17688</v>
      </c>
      <c r="H2254" s="26">
        <f>SUMIFS(MasterSheet!K:K, MasterSheet!B:B, B2254, MasterSheet!D:D, C2254, MasterSheet!H:H, D2254)</f>
        <v>1</v>
      </c>
      <c r="I2254" s="26">
        <f t="shared" si="142"/>
        <v>17688</v>
      </c>
      <c r="J2254" s="28">
        <f>SUMIFS(MasterSheet!L:L, MasterSheet!B:B, B2254, MasterSheet!D:D, C2254, MasterSheet!H:H, D2254)</f>
        <v>0</v>
      </c>
      <c r="K2254" s="28">
        <f t="shared" si="143"/>
        <v>0</v>
      </c>
      <c r="L2254" s="21" t="str">
        <f>UPPER(VLOOKUP(D2254,MasterSheet!H:U,14,))</f>
        <v>DHARMACON</v>
      </c>
    </row>
    <row r="2255" spans="1:12" x14ac:dyDescent="0.25">
      <c r="A2255" s="21" t="str">
        <f t="shared" si="140"/>
        <v>DHARMACON</v>
      </c>
      <c r="B2255" s="21" t="str">
        <v>O081825IN3312394G</v>
      </c>
      <c r="C2255" s="30">
        <v>45902</v>
      </c>
      <c r="D2255" s="21" t="str">
        <v>C-300596-03-0005</v>
      </c>
      <c r="E2255" s="21">
        <f>_xlfn.XLOOKUP(D2255,MasterSheet!H:H,MasterSheet!F:F)</f>
        <v>17688</v>
      </c>
      <c r="F2255" s="22">
        <f>SUMIFS(MasterSheet!J:J, MasterSheet!B:B, B2255, MasterSheet!D:D, C2255, MasterSheet!H:H, D2255)</f>
        <v>1</v>
      </c>
      <c r="G2255" s="22">
        <f t="shared" si="141"/>
        <v>17688</v>
      </c>
      <c r="H2255" s="26">
        <f>SUMIFS(MasterSheet!K:K, MasterSheet!B:B, B2255, MasterSheet!D:D, C2255, MasterSheet!H:H, D2255)</f>
        <v>1</v>
      </c>
      <c r="I2255" s="26">
        <f t="shared" si="142"/>
        <v>17688</v>
      </c>
      <c r="J2255" s="28">
        <f>SUMIFS(MasterSheet!L:L, MasterSheet!B:B, B2255, MasterSheet!D:D, C2255, MasterSheet!H:H, D2255)</f>
        <v>0</v>
      </c>
      <c r="K2255" s="28">
        <f t="shared" si="143"/>
        <v>0</v>
      </c>
      <c r="L2255" s="21" t="str">
        <f>UPPER(VLOOKUP(D2255,MasterSheet!H:U,14,))</f>
        <v>DHARMACON</v>
      </c>
    </row>
    <row r="2256" spans="1:12" x14ac:dyDescent="0.25">
      <c r="A2256" s="21" t="str">
        <f t="shared" si="140"/>
        <v>DHARMACON</v>
      </c>
      <c r="B2256" s="21" t="str">
        <v>O081825IN3312394G</v>
      </c>
      <c r="C2256" s="30">
        <v>45902</v>
      </c>
      <c r="D2256" s="21" t="str">
        <v>IH-300596-05-0005</v>
      </c>
      <c r="E2256" s="21">
        <f>_xlfn.XLOOKUP(D2256,MasterSheet!H:H,MasterSheet!F:F)</f>
        <v>17688</v>
      </c>
      <c r="F2256" s="22">
        <f>SUMIFS(MasterSheet!J:J, MasterSheet!B:B, B2256, MasterSheet!D:D, C2256, MasterSheet!H:H, D2256)</f>
        <v>1</v>
      </c>
      <c r="G2256" s="22">
        <f t="shared" si="141"/>
        <v>17688</v>
      </c>
      <c r="H2256" s="26">
        <f>SUMIFS(MasterSheet!K:K, MasterSheet!B:B, B2256, MasterSheet!D:D, C2256, MasterSheet!H:H, D2256)</f>
        <v>1</v>
      </c>
      <c r="I2256" s="26">
        <f t="shared" si="142"/>
        <v>17688</v>
      </c>
      <c r="J2256" s="28">
        <f>SUMIFS(MasterSheet!L:L, MasterSheet!B:B, B2256, MasterSheet!D:D, C2256, MasterSheet!H:H, D2256)</f>
        <v>0</v>
      </c>
      <c r="K2256" s="28">
        <f t="shared" si="143"/>
        <v>0</v>
      </c>
      <c r="L2256" s="21" t="str">
        <f>UPPER(VLOOKUP(D2256,MasterSheet!H:U,14,))</f>
        <v>DHARMACON</v>
      </c>
    </row>
    <row r="2257" spans="1:12" x14ac:dyDescent="0.25">
      <c r="A2257" s="21" t="str">
        <f t="shared" si="140"/>
        <v>DHARMACON</v>
      </c>
      <c r="B2257" s="21" t="str">
        <v>O081825IN3312394G</v>
      </c>
      <c r="C2257" s="30">
        <v>45902</v>
      </c>
      <c r="D2257" s="21" t="str">
        <v>M-017570-02-0005</v>
      </c>
      <c r="E2257" s="21">
        <f>_xlfn.XLOOKUP(D2257,MasterSheet!H:H,MasterSheet!F:F)</f>
        <v>25608</v>
      </c>
      <c r="F2257" s="22">
        <f>SUMIFS(MasterSheet!J:J, MasterSheet!B:B, B2257, MasterSheet!D:D, C2257, MasterSheet!H:H, D2257)</f>
        <v>1</v>
      </c>
      <c r="G2257" s="22">
        <f t="shared" si="141"/>
        <v>25608</v>
      </c>
      <c r="H2257" s="26">
        <f>SUMIFS(MasterSheet!K:K, MasterSheet!B:B, B2257, MasterSheet!D:D, C2257, MasterSheet!H:H, D2257)</f>
        <v>1</v>
      </c>
      <c r="I2257" s="26">
        <f t="shared" si="142"/>
        <v>25608</v>
      </c>
      <c r="J2257" s="28">
        <f>SUMIFS(MasterSheet!L:L, MasterSheet!B:B, B2257, MasterSheet!D:D, C2257, MasterSheet!H:H, D2257)</f>
        <v>0</v>
      </c>
      <c r="K2257" s="28">
        <f t="shared" si="143"/>
        <v>0</v>
      </c>
      <c r="L2257" s="21" t="str">
        <f>UPPER(VLOOKUP(D2257,MasterSheet!H:U,14,))</f>
        <v>DHARMACON</v>
      </c>
    </row>
    <row r="2258" spans="1:12" x14ac:dyDescent="0.25">
      <c r="A2258" s="21" t="str">
        <f t="shared" si="140"/>
        <v>DHARMACON</v>
      </c>
      <c r="B2258" s="21" t="str">
        <v>O081825IN3312394G</v>
      </c>
      <c r="C2258" s="30">
        <v>45902</v>
      </c>
      <c r="D2258" s="21" t="str">
        <v>RHS4533- EG9611</v>
      </c>
      <c r="E2258" s="21">
        <f>_xlfn.XLOOKUP(D2258,MasterSheet!H:H,MasterSheet!F:F)</f>
        <v>24816</v>
      </c>
      <c r="F2258" s="22">
        <f>SUMIFS(MasterSheet!J:J, MasterSheet!B:B, B2258, MasterSheet!D:D, C2258, MasterSheet!H:H, D2258)</f>
        <v>1</v>
      </c>
      <c r="G2258" s="22">
        <f t="shared" si="141"/>
        <v>24816</v>
      </c>
      <c r="H2258" s="26">
        <f>SUMIFS(MasterSheet!K:K, MasterSheet!B:B, B2258, MasterSheet!D:D, C2258, MasterSheet!H:H, D2258)</f>
        <v>1</v>
      </c>
      <c r="I2258" s="26">
        <f t="shared" si="142"/>
        <v>24816</v>
      </c>
      <c r="J2258" s="28">
        <f>SUMIFS(MasterSheet!L:L, MasterSheet!B:B, B2258, MasterSheet!D:D, C2258, MasterSheet!H:H, D2258)</f>
        <v>0</v>
      </c>
      <c r="K2258" s="28">
        <f t="shared" si="143"/>
        <v>0</v>
      </c>
      <c r="L2258" s="21" t="str">
        <f>UPPER(VLOOKUP(D2258,MasterSheet!H:U,14,))</f>
        <v>DHARMACON</v>
      </c>
    </row>
    <row r="2259" spans="1:12" x14ac:dyDescent="0.25">
      <c r="A2259" s="21" t="str">
        <f t="shared" si="140"/>
        <v>DHARMACON</v>
      </c>
      <c r="B2259" s="21" t="str">
        <v>O081825IN3312394G</v>
      </c>
      <c r="C2259" s="30">
        <v>45902</v>
      </c>
      <c r="D2259" s="21" t="str">
        <v>YSC1049</v>
      </c>
      <c r="E2259" s="21">
        <f>_xlfn.XLOOKUP(D2259,MasterSheet!H:H,MasterSheet!F:F)</f>
        <v>4840</v>
      </c>
      <c r="F2259" s="22">
        <f>SUMIFS(MasterSheet!J:J, MasterSheet!B:B, B2259, MasterSheet!D:D, C2259, MasterSheet!H:H, D2259)</f>
        <v>1</v>
      </c>
      <c r="G2259" s="22">
        <f t="shared" si="141"/>
        <v>4840</v>
      </c>
      <c r="H2259" s="26">
        <f>SUMIFS(MasterSheet!K:K, MasterSheet!B:B, B2259, MasterSheet!D:D, C2259, MasterSheet!H:H, D2259)</f>
        <v>1</v>
      </c>
      <c r="I2259" s="26">
        <f t="shared" si="142"/>
        <v>4840</v>
      </c>
      <c r="J2259" s="28">
        <f>SUMIFS(MasterSheet!L:L, MasterSheet!B:B, B2259, MasterSheet!D:D, C2259, MasterSheet!H:H, D2259)</f>
        <v>0</v>
      </c>
      <c r="K2259" s="28">
        <f t="shared" si="143"/>
        <v>0</v>
      </c>
      <c r="L2259" s="21" t="str">
        <f>UPPER(VLOOKUP(D2259,MasterSheet!H:U,14,))</f>
        <v>DHARMACON</v>
      </c>
    </row>
    <row r="2260" spans="1:12" x14ac:dyDescent="0.25">
      <c r="A2260" s="21" t="str">
        <f t="shared" si="140"/>
        <v>DHARMACON</v>
      </c>
      <c r="B2260" s="21" t="str">
        <v>O081825IN3312394G</v>
      </c>
      <c r="C2260" s="30">
        <v>45902</v>
      </c>
      <c r="D2260" s="21" t="str">
        <v>YSC1059</v>
      </c>
      <c r="E2260" s="21">
        <f>_xlfn.XLOOKUP(D2260,MasterSheet!H:H,MasterSheet!F:F)</f>
        <v>4840</v>
      </c>
      <c r="F2260" s="22">
        <f>SUMIFS(MasterSheet!J:J, MasterSheet!B:B, B2260, MasterSheet!D:D, C2260, MasterSheet!H:H, D2260)</f>
        <v>1</v>
      </c>
      <c r="G2260" s="22">
        <f t="shared" si="141"/>
        <v>4840</v>
      </c>
      <c r="H2260" s="26">
        <f>SUMIFS(MasterSheet!K:K, MasterSheet!B:B, B2260, MasterSheet!D:D, C2260, MasterSheet!H:H, D2260)</f>
        <v>1</v>
      </c>
      <c r="I2260" s="26">
        <f t="shared" si="142"/>
        <v>4840</v>
      </c>
      <c r="J2260" s="28">
        <f>SUMIFS(MasterSheet!L:L, MasterSheet!B:B, B2260, MasterSheet!D:D, C2260, MasterSheet!H:H, D2260)</f>
        <v>0</v>
      </c>
      <c r="K2260" s="28">
        <f t="shared" si="143"/>
        <v>0</v>
      </c>
      <c r="L2260" s="21" t="str">
        <f>UPPER(VLOOKUP(D2260,MasterSheet!H:U,14,))</f>
        <v>DHARMACON</v>
      </c>
    </row>
    <row r="2261" spans="1:12" x14ac:dyDescent="0.25">
      <c r="A2261" s="21" t="str">
        <f t="shared" si="140"/>
        <v>DHARMACON</v>
      </c>
      <c r="B2261" s="21" t="str">
        <v>O081825IN3312394G</v>
      </c>
      <c r="C2261" s="30">
        <v>45902</v>
      </c>
      <c r="D2261" s="21" t="str">
        <v>T-2002-03</v>
      </c>
      <c r="E2261" s="21">
        <f>_xlfn.XLOOKUP(D2261,MasterSheet!H:H,MasterSheet!F:F)</f>
        <v>34584</v>
      </c>
      <c r="F2261" s="22">
        <f>SUMIFS(MasterSheet!J:J, MasterSheet!B:B, B2261, MasterSheet!D:D, C2261, MasterSheet!H:H, D2261)</f>
        <v>1</v>
      </c>
      <c r="G2261" s="22">
        <f t="shared" si="141"/>
        <v>34584</v>
      </c>
      <c r="H2261" s="26">
        <f>SUMIFS(MasterSheet!K:K, MasterSheet!B:B, B2261, MasterSheet!D:D, C2261, MasterSheet!H:H, D2261)</f>
        <v>1</v>
      </c>
      <c r="I2261" s="26">
        <f t="shared" si="142"/>
        <v>34584</v>
      </c>
      <c r="J2261" s="28">
        <f>SUMIFS(MasterSheet!L:L, MasterSheet!B:B, B2261, MasterSheet!D:D, C2261, MasterSheet!H:H, D2261)</f>
        <v>0</v>
      </c>
      <c r="K2261" s="28">
        <f t="shared" si="143"/>
        <v>0</v>
      </c>
      <c r="L2261" s="21" t="str">
        <f>UPPER(VLOOKUP(D2261,MasterSheet!H:U,14,))</f>
        <v>DHARMACON</v>
      </c>
    </row>
    <row r="2262" spans="1:12" x14ac:dyDescent="0.25">
      <c r="A2262" s="21" t="str">
        <f t="shared" si="140"/>
        <v>DHARMACON</v>
      </c>
      <c r="B2262" s="21" t="str">
        <v>O081825IN3312394G</v>
      </c>
      <c r="C2262" s="30">
        <v>45902</v>
      </c>
      <c r="D2262" s="21" t="str">
        <v>T-2001-03</v>
      </c>
      <c r="E2262" s="21">
        <f>_xlfn.XLOOKUP(D2262,MasterSheet!H:H,MasterSheet!F:F)</f>
        <v>34619.199999999997</v>
      </c>
      <c r="F2262" s="22">
        <f>SUMIFS(MasterSheet!J:J, MasterSheet!B:B, B2262, MasterSheet!D:D, C2262, MasterSheet!H:H, D2262)</f>
        <v>2</v>
      </c>
      <c r="G2262" s="22">
        <f t="shared" si="141"/>
        <v>69238.399999999994</v>
      </c>
      <c r="H2262" s="26">
        <f>SUMIFS(MasterSheet!K:K, MasterSheet!B:B, B2262, MasterSheet!D:D, C2262, MasterSheet!H:H, D2262)</f>
        <v>2</v>
      </c>
      <c r="I2262" s="26">
        <f t="shared" si="142"/>
        <v>69238.399999999994</v>
      </c>
      <c r="J2262" s="28">
        <f>SUMIFS(MasterSheet!L:L, MasterSheet!B:B, B2262, MasterSheet!D:D, C2262, MasterSheet!H:H, D2262)</f>
        <v>0</v>
      </c>
      <c r="K2262" s="28">
        <f t="shared" si="143"/>
        <v>0</v>
      </c>
      <c r="L2262" s="21" t="str">
        <f>UPPER(VLOOKUP(D2262,MasterSheet!H:U,14,))</f>
        <v>DHARMACON</v>
      </c>
    </row>
    <row r="2263" spans="1:12" x14ac:dyDescent="0.25">
      <c r="A2263" s="21" t="str">
        <f t="shared" si="140"/>
        <v>DHARMACON</v>
      </c>
      <c r="B2263" s="21" t="str">
        <v>O081825IN3312394G</v>
      </c>
      <c r="C2263" s="30">
        <v>45902</v>
      </c>
      <c r="D2263" s="21" t="str">
        <v>T-2001-02</v>
      </c>
      <c r="E2263" s="21">
        <f>_xlfn.XLOOKUP(D2263,MasterSheet!H:H,MasterSheet!F:F)</f>
        <v>20820.8</v>
      </c>
      <c r="F2263" s="22">
        <f>SUMIFS(MasterSheet!J:J, MasterSheet!B:B, B2263, MasterSheet!D:D, C2263, MasterSheet!H:H, D2263)</f>
        <v>1</v>
      </c>
      <c r="G2263" s="22">
        <f t="shared" si="141"/>
        <v>20820.8</v>
      </c>
      <c r="H2263" s="26">
        <f>SUMIFS(MasterSheet!K:K, MasterSheet!B:B, B2263, MasterSheet!D:D, C2263, MasterSheet!H:H, D2263)</f>
        <v>1</v>
      </c>
      <c r="I2263" s="26">
        <f t="shared" si="142"/>
        <v>20820.8</v>
      </c>
      <c r="J2263" s="28">
        <f>SUMIFS(MasterSheet!L:L, MasterSheet!B:B, B2263, MasterSheet!D:D, C2263, MasterSheet!H:H, D2263)</f>
        <v>0</v>
      </c>
      <c r="K2263" s="28">
        <f t="shared" si="143"/>
        <v>0</v>
      </c>
      <c r="L2263" s="21" t="str">
        <f>UPPER(VLOOKUP(D2263,MasterSheet!H:U,14,))</f>
        <v>DHARMACON</v>
      </c>
    </row>
    <row r="2264" spans="1:12" x14ac:dyDescent="0.25">
      <c r="A2264" s="21" t="str">
        <f t="shared" si="140"/>
        <v>TARGETMOL</v>
      </c>
      <c r="B2264" s="21" t="str">
        <v>INV250826-062</v>
      </c>
      <c r="C2264" s="30">
        <v>45902</v>
      </c>
      <c r="D2264" s="21" t="str">
        <v>T17109</v>
      </c>
      <c r="E2264" s="21">
        <f>_xlfn.XLOOKUP(D2264,MasterSheet!H:H,MasterSheet!F:F)</f>
        <v>2059.1999999999998</v>
      </c>
      <c r="F2264" s="22">
        <f>SUMIFS(MasterSheet!J:J, MasterSheet!B:B, B2264, MasterSheet!D:D, C2264, MasterSheet!H:H, D2264)</f>
        <v>1</v>
      </c>
      <c r="G2264" s="22">
        <f t="shared" si="141"/>
        <v>2059.1999999999998</v>
      </c>
      <c r="H2264" s="26">
        <f>SUMIFS(MasterSheet!K:K, MasterSheet!B:B, B2264, MasterSheet!D:D, C2264, MasterSheet!H:H, D2264)</f>
        <v>1</v>
      </c>
      <c r="I2264" s="26">
        <f t="shared" si="142"/>
        <v>2059.1999999999998</v>
      </c>
      <c r="J2264" s="28">
        <f>SUMIFS(MasterSheet!L:L, MasterSheet!B:B, B2264, MasterSheet!D:D, C2264, MasterSheet!H:H, D2264)</f>
        <v>0</v>
      </c>
      <c r="K2264" s="28">
        <f t="shared" si="143"/>
        <v>0</v>
      </c>
      <c r="L2264" s="21" t="str">
        <f>UPPER(VLOOKUP(D2264,MasterSheet!H:U,14,))</f>
        <v>TARGETMOL</v>
      </c>
    </row>
    <row r="2265" spans="1:12" x14ac:dyDescent="0.25">
      <c r="A2265" s="21" t="str">
        <f t="shared" si="140"/>
        <v>TARGETMOL</v>
      </c>
      <c r="B2265" s="21" t="str">
        <v>INV250826-062</v>
      </c>
      <c r="C2265" s="30">
        <v>45902</v>
      </c>
      <c r="D2265" s="21" t="str">
        <v>T1726</v>
      </c>
      <c r="E2265" s="21">
        <f>_xlfn.XLOOKUP(D2265,MasterSheet!H:H,MasterSheet!F:F)</f>
        <v>8606.4</v>
      </c>
      <c r="F2265" s="22">
        <f>SUMIFS(MasterSheet!J:J, MasterSheet!B:B, B2265, MasterSheet!D:D, C2265, MasterSheet!H:H, D2265)</f>
        <v>1</v>
      </c>
      <c r="G2265" s="22">
        <f t="shared" si="141"/>
        <v>8606.4</v>
      </c>
      <c r="H2265" s="26">
        <f>SUMIFS(MasterSheet!K:K, MasterSheet!B:B, B2265, MasterSheet!D:D, C2265, MasterSheet!H:H, D2265)</f>
        <v>1</v>
      </c>
      <c r="I2265" s="26">
        <f t="shared" si="142"/>
        <v>8606.4</v>
      </c>
      <c r="J2265" s="28">
        <f>SUMIFS(MasterSheet!L:L, MasterSheet!B:B, B2265, MasterSheet!D:D, C2265, MasterSheet!H:H, D2265)</f>
        <v>0</v>
      </c>
      <c r="K2265" s="28">
        <f t="shared" si="143"/>
        <v>0</v>
      </c>
      <c r="L2265" s="21" t="str">
        <f>UPPER(VLOOKUP(D2265,MasterSheet!H:U,14,))</f>
        <v>TARGETMOL</v>
      </c>
    </row>
    <row r="2266" spans="1:12" x14ac:dyDescent="0.25">
      <c r="A2266" s="21" t="str">
        <f t="shared" si="140"/>
        <v>TARGETMOL</v>
      </c>
      <c r="B2266" s="21" t="str">
        <v>INV250826-062</v>
      </c>
      <c r="C2266" s="30">
        <v>45902</v>
      </c>
      <c r="D2266" s="21" t="str">
        <v>T3494</v>
      </c>
      <c r="E2266" s="21">
        <f>_xlfn.XLOOKUP(D2266,MasterSheet!H:H,MasterSheet!F:F)</f>
        <v>10190.4</v>
      </c>
      <c r="F2266" s="22">
        <f>SUMIFS(MasterSheet!J:J, MasterSheet!B:B, B2266, MasterSheet!D:D, C2266, MasterSheet!H:H, D2266)</f>
        <v>1</v>
      </c>
      <c r="G2266" s="22">
        <f t="shared" si="141"/>
        <v>10190.4</v>
      </c>
      <c r="H2266" s="26">
        <f>SUMIFS(MasterSheet!K:K, MasterSheet!B:B, B2266, MasterSheet!D:D, C2266, MasterSheet!H:H, D2266)</f>
        <v>1</v>
      </c>
      <c r="I2266" s="26">
        <f t="shared" si="142"/>
        <v>10190.4</v>
      </c>
      <c r="J2266" s="28">
        <f>SUMIFS(MasterSheet!L:L, MasterSheet!B:B, B2266, MasterSheet!D:D, C2266, MasterSheet!H:H, D2266)</f>
        <v>0</v>
      </c>
      <c r="K2266" s="28">
        <f t="shared" si="143"/>
        <v>0</v>
      </c>
      <c r="L2266" s="21" t="str">
        <f>UPPER(VLOOKUP(D2266,MasterSheet!H:U,14,))</f>
        <v>TARGETMOL</v>
      </c>
    </row>
    <row r="2267" spans="1:12" x14ac:dyDescent="0.25">
      <c r="A2267" s="21" t="str">
        <f t="shared" si="140"/>
        <v>TARGETMOL</v>
      </c>
      <c r="B2267" s="21" t="str">
        <v>INV250826-063</v>
      </c>
      <c r="C2267" s="30">
        <v>45902</v>
      </c>
      <c r="D2267" s="21" t="str">
        <v>T19978</v>
      </c>
      <c r="E2267" s="21">
        <f>_xlfn.XLOOKUP(D2267,MasterSheet!H:H,MasterSheet!F:F)</f>
        <v>6758.4</v>
      </c>
      <c r="F2267" s="22">
        <f>SUMIFS(MasterSheet!J:J, MasterSheet!B:B, B2267, MasterSheet!D:D, C2267, MasterSheet!H:H, D2267)</f>
        <v>3</v>
      </c>
      <c r="G2267" s="22">
        <f t="shared" si="141"/>
        <v>20275.199999999997</v>
      </c>
      <c r="H2267" s="26">
        <f>SUMIFS(MasterSheet!K:K, MasterSheet!B:B, B2267, MasterSheet!D:D, C2267, MasterSheet!H:H, D2267)</f>
        <v>3</v>
      </c>
      <c r="I2267" s="26">
        <f t="shared" si="142"/>
        <v>20275.199999999997</v>
      </c>
      <c r="J2267" s="28">
        <f>SUMIFS(MasterSheet!L:L, MasterSheet!B:B, B2267, MasterSheet!D:D, C2267, MasterSheet!H:H, D2267)</f>
        <v>0</v>
      </c>
      <c r="K2267" s="28">
        <f t="shared" si="143"/>
        <v>0</v>
      </c>
      <c r="L2267" s="21" t="str">
        <f>UPPER(VLOOKUP(D2267,MasterSheet!H:U,14,))</f>
        <v>TARGETMOL</v>
      </c>
    </row>
    <row r="2268" spans="1:12" x14ac:dyDescent="0.25">
      <c r="A2268" s="21" t="str">
        <f t="shared" si="140"/>
        <v>TARGETMOL</v>
      </c>
      <c r="B2268" s="21" t="str">
        <v>INV250826-064</v>
      </c>
      <c r="C2268" s="30">
        <v>45902</v>
      </c>
      <c r="D2268" s="21" t="str">
        <v>T203509</v>
      </c>
      <c r="E2268" s="21">
        <f>_xlfn.XLOOKUP(D2268,MasterSheet!H:H,MasterSheet!F:F)</f>
        <v>52316</v>
      </c>
      <c r="F2268" s="22">
        <f>SUMIFS(MasterSheet!J:J, MasterSheet!B:B, B2268, MasterSheet!D:D, C2268, MasterSheet!H:H, D2268)</f>
        <v>1</v>
      </c>
      <c r="G2268" s="22">
        <f t="shared" si="141"/>
        <v>52316</v>
      </c>
      <c r="H2268" s="26">
        <f>SUMIFS(MasterSheet!K:K, MasterSheet!B:B, B2268, MasterSheet!D:D, C2268, MasterSheet!H:H, D2268)</f>
        <v>1</v>
      </c>
      <c r="I2268" s="26">
        <f t="shared" si="142"/>
        <v>52316</v>
      </c>
      <c r="J2268" s="28">
        <f>SUMIFS(MasterSheet!L:L, MasterSheet!B:B, B2268, MasterSheet!D:D, C2268, MasterSheet!H:H, D2268)</f>
        <v>0</v>
      </c>
      <c r="K2268" s="28">
        <f t="shared" si="143"/>
        <v>0</v>
      </c>
      <c r="L2268" s="21" t="str">
        <f>UPPER(VLOOKUP(D2268,MasterSheet!H:U,14,))</f>
        <v>TARGETMOL</v>
      </c>
    </row>
    <row r="2269" spans="1:12" x14ac:dyDescent="0.25">
      <c r="A2269" s="21" t="str">
        <f t="shared" si="140"/>
        <v>BIOLEGEND</v>
      </c>
      <c r="B2269" s="21" t="str">
        <v>EED118648</v>
      </c>
      <c r="C2269" s="30">
        <v>45903</v>
      </c>
      <c r="D2269" s="21">
        <v>100236</v>
      </c>
      <c r="E2269" s="21">
        <f>_xlfn.XLOOKUP(D2269,MasterSheet!H:H,MasterSheet!F:F)</f>
        <v>4743.2</v>
      </c>
      <c r="F2269" s="22">
        <f>SUMIFS(MasterSheet!J:J, MasterSheet!B:B, B2269, MasterSheet!D:D, C2269, MasterSheet!H:H, D2269)</f>
        <v>1</v>
      </c>
      <c r="G2269" s="22">
        <f t="shared" si="141"/>
        <v>4743.2</v>
      </c>
      <c r="H2269" s="26">
        <f>SUMIFS(MasterSheet!K:K, MasterSheet!B:B, B2269, MasterSheet!D:D, C2269, MasterSheet!H:H, D2269)</f>
        <v>1</v>
      </c>
      <c r="I2269" s="26">
        <f t="shared" si="142"/>
        <v>4743.2</v>
      </c>
      <c r="J2269" s="28">
        <f>SUMIFS(MasterSheet!L:L, MasterSheet!B:B, B2269, MasterSheet!D:D, C2269, MasterSheet!H:H, D2269)</f>
        <v>0</v>
      </c>
      <c r="K2269" s="28">
        <f t="shared" si="143"/>
        <v>0</v>
      </c>
      <c r="L2269" s="21" t="str">
        <f>UPPER(VLOOKUP(D2269,MasterSheet!H:U,14,))</f>
        <v>BIOLEGEND</v>
      </c>
    </row>
    <row r="2270" spans="1:12" x14ac:dyDescent="0.25">
      <c r="A2270" s="21" t="str">
        <f t="shared" si="140"/>
        <v>BIOLEGEND</v>
      </c>
      <c r="B2270" s="21" t="str">
        <v>EED118648</v>
      </c>
      <c r="C2270" s="30">
        <v>45903</v>
      </c>
      <c r="D2270" s="21">
        <v>100443</v>
      </c>
      <c r="E2270" s="21">
        <f>_xlfn.XLOOKUP(D2270,MasterSheet!H:H,MasterSheet!F:F)</f>
        <v>15972</v>
      </c>
      <c r="F2270" s="22">
        <f>SUMIFS(MasterSheet!J:J, MasterSheet!B:B, B2270, MasterSheet!D:D, C2270, MasterSheet!H:H, D2270)</f>
        <v>1</v>
      </c>
      <c r="G2270" s="22">
        <f t="shared" si="141"/>
        <v>15972</v>
      </c>
      <c r="H2270" s="26">
        <f>SUMIFS(MasterSheet!K:K, MasterSheet!B:B, B2270, MasterSheet!D:D, C2270, MasterSheet!H:H, D2270)</f>
        <v>1</v>
      </c>
      <c r="I2270" s="26">
        <f t="shared" si="142"/>
        <v>15972</v>
      </c>
      <c r="J2270" s="28">
        <f>SUMIFS(MasterSheet!L:L, MasterSheet!B:B, B2270, MasterSheet!D:D, C2270, MasterSheet!H:H, D2270)</f>
        <v>0</v>
      </c>
      <c r="K2270" s="28">
        <f t="shared" si="143"/>
        <v>0</v>
      </c>
      <c r="L2270" s="21" t="str">
        <f>UPPER(VLOOKUP(D2270,MasterSheet!H:U,14,))</f>
        <v>BIOLEGEND</v>
      </c>
    </row>
    <row r="2271" spans="1:12" x14ac:dyDescent="0.25">
      <c r="A2271" s="21" t="str">
        <f t="shared" si="140"/>
        <v>BIOLEGEND</v>
      </c>
      <c r="B2271" s="21" t="str">
        <v>EED118648</v>
      </c>
      <c r="C2271" s="30">
        <v>45903</v>
      </c>
      <c r="D2271" s="21">
        <v>100707</v>
      </c>
      <c r="E2271" s="21">
        <f>_xlfn.XLOOKUP(D2271,MasterSheet!H:H,MasterSheet!F:F)</f>
        <v>2279.1999999999998</v>
      </c>
      <c r="F2271" s="22">
        <f>SUMIFS(MasterSheet!J:J, MasterSheet!B:B, B2271, MasterSheet!D:D, C2271, MasterSheet!H:H, D2271)</f>
        <v>1</v>
      </c>
      <c r="G2271" s="22">
        <f t="shared" si="141"/>
        <v>2279.1999999999998</v>
      </c>
      <c r="H2271" s="26">
        <f>SUMIFS(MasterSheet!K:K, MasterSheet!B:B, B2271, MasterSheet!D:D, C2271, MasterSheet!H:H, D2271)</f>
        <v>1</v>
      </c>
      <c r="I2271" s="26">
        <f t="shared" si="142"/>
        <v>2279.1999999999998</v>
      </c>
      <c r="J2271" s="28">
        <f>SUMIFS(MasterSheet!L:L, MasterSheet!B:B, B2271, MasterSheet!D:D, C2271, MasterSheet!H:H, D2271)</f>
        <v>0</v>
      </c>
      <c r="K2271" s="28">
        <f t="shared" si="143"/>
        <v>0</v>
      </c>
      <c r="L2271" s="21" t="str">
        <f>UPPER(VLOOKUP(D2271,MasterSheet!H:U,14,))</f>
        <v>BIOLEGEND</v>
      </c>
    </row>
    <row r="2272" spans="1:12" x14ac:dyDescent="0.25">
      <c r="A2272" s="21" t="str">
        <f t="shared" si="140"/>
        <v>BIOLEGEND</v>
      </c>
      <c r="B2272" s="21" t="str">
        <v>EED118648</v>
      </c>
      <c r="C2272" s="30">
        <v>45903</v>
      </c>
      <c r="D2272" s="21">
        <v>101837</v>
      </c>
      <c r="E2272" s="21">
        <f>_xlfn.XLOOKUP(D2272,MasterSheet!H:H,MasterSheet!F:F)</f>
        <v>8377.6</v>
      </c>
      <c r="F2272" s="22">
        <f>SUMIFS(MasterSheet!J:J, MasterSheet!B:B, B2272, MasterSheet!D:D, C2272, MasterSheet!H:H, D2272)</f>
        <v>1</v>
      </c>
      <c r="G2272" s="22">
        <f t="shared" si="141"/>
        <v>8377.6</v>
      </c>
      <c r="H2272" s="26">
        <f>SUMIFS(MasterSheet!K:K, MasterSheet!B:B, B2272, MasterSheet!D:D, C2272, MasterSheet!H:H, D2272)</f>
        <v>1</v>
      </c>
      <c r="I2272" s="26">
        <f t="shared" si="142"/>
        <v>8377.6</v>
      </c>
      <c r="J2272" s="28">
        <f>SUMIFS(MasterSheet!L:L, MasterSheet!B:B, B2272, MasterSheet!D:D, C2272, MasterSheet!H:H, D2272)</f>
        <v>0</v>
      </c>
      <c r="K2272" s="28">
        <f t="shared" si="143"/>
        <v>0</v>
      </c>
      <c r="L2272" s="21" t="str">
        <f>UPPER(VLOOKUP(D2272,MasterSheet!H:U,14,))</f>
        <v>BIOLEGEND</v>
      </c>
    </row>
    <row r="2273" spans="1:12" x14ac:dyDescent="0.25">
      <c r="A2273" s="21" t="str">
        <f t="shared" si="140"/>
        <v>BIOLEGEND</v>
      </c>
      <c r="B2273" s="21" t="str">
        <v>EED118648</v>
      </c>
      <c r="C2273" s="30">
        <v>45903</v>
      </c>
      <c r="D2273" s="21">
        <v>103083</v>
      </c>
      <c r="E2273" s="21">
        <f>_xlfn.XLOOKUP(D2273,MasterSheet!H:H,MasterSheet!F:F)</f>
        <v>6283.2000000000007</v>
      </c>
      <c r="F2273" s="22">
        <f>SUMIFS(MasterSheet!J:J, MasterSheet!B:B, B2273, MasterSheet!D:D, C2273, MasterSheet!H:H, D2273)</f>
        <v>1</v>
      </c>
      <c r="G2273" s="22">
        <f t="shared" si="141"/>
        <v>6283.2000000000007</v>
      </c>
      <c r="H2273" s="26">
        <f>SUMIFS(MasterSheet!K:K, MasterSheet!B:B, B2273, MasterSheet!D:D, C2273, MasterSheet!H:H, D2273)</f>
        <v>1</v>
      </c>
      <c r="I2273" s="26">
        <f t="shared" si="142"/>
        <v>6283.2000000000007</v>
      </c>
      <c r="J2273" s="28">
        <f>SUMIFS(MasterSheet!L:L, MasterSheet!B:B, B2273, MasterSheet!D:D, C2273, MasterSheet!H:H, D2273)</f>
        <v>0</v>
      </c>
      <c r="K2273" s="28">
        <f t="shared" si="143"/>
        <v>0</v>
      </c>
      <c r="L2273" s="21" t="str">
        <f>UPPER(VLOOKUP(D2273,MasterSheet!H:U,14,))</f>
        <v>BIOLEGEND</v>
      </c>
    </row>
    <row r="2274" spans="1:12" x14ac:dyDescent="0.25">
      <c r="A2274" s="21" t="str">
        <f t="shared" si="140"/>
        <v>BIOLEGEND</v>
      </c>
      <c r="B2274" s="21" t="str">
        <v>EED118648</v>
      </c>
      <c r="C2274" s="30">
        <v>45903</v>
      </c>
      <c r="D2274" s="21">
        <v>104419</v>
      </c>
      <c r="E2274" s="21">
        <f>_xlfn.XLOOKUP(D2274,MasterSheet!H:H,MasterSheet!F:F)</f>
        <v>5332.8</v>
      </c>
      <c r="F2274" s="22">
        <f>SUMIFS(MasterSheet!J:J, MasterSheet!B:B, B2274, MasterSheet!D:D, C2274, MasterSheet!H:H, D2274)</f>
        <v>1</v>
      </c>
      <c r="G2274" s="22">
        <f t="shared" si="141"/>
        <v>5332.8</v>
      </c>
      <c r="H2274" s="26">
        <f>SUMIFS(MasterSheet!K:K, MasterSheet!B:B, B2274, MasterSheet!D:D, C2274, MasterSheet!H:H, D2274)</f>
        <v>1</v>
      </c>
      <c r="I2274" s="26">
        <f t="shared" si="142"/>
        <v>5332.8</v>
      </c>
      <c r="J2274" s="28">
        <f>SUMIFS(MasterSheet!L:L, MasterSheet!B:B, B2274, MasterSheet!D:D, C2274, MasterSheet!H:H, D2274)</f>
        <v>0</v>
      </c>
      <c r="K2274" s="28">
        <f t="shared" si="143"/>
        <v>0</v>
      </c>
      <c r="L2274" s="21" t="str">
        <f>UPPER(VLOOKUP(D2274,MasterSheet!H:U,14,))</f>
        <v>BIOLEGEND</v>
      </c>
    </row>
    <row r="2275" spans="1:12" x14ac:dyDescent="0.25">
      <c r="A2275" s="21" t="str">
        <f t="shared" si="140"/>
        <v>BIOLEGEND</v>
      </c>
      <c r="B2275" s="21" t="str">
        <v>EED118648</v>
      </c>
      <c r="C2275" s="30">
        <v>45903</v>
      </c>
      <c r="D2275" s="21">
        <v>107675</v>
      </c>
      <c r="E2275" s="21">
        <f>_xlfn.XLOOKUP(D2275,MasterSheet!H:H,MasterSheet!F:F)</f>
        <v>6283.2000000000007</v>
      </c>
      <c r="F2275" s="22">
        <f>SUMIFS(MasterSheet!J:J, MasterSheet!B:B, B2275, MasterSheet!D:D, C2275, MasterSheet!H:H, D2275)</f>
        <v>1</v>
      </c>
      <c r="G2275" s="22">
        <f t="shared" si="141"/>
        <v>6283.2000000000007</v>
      </c>
      <c r="H2275" s="26">
        <f>SUMIFS(MasterSheet!K:K, MasterSheet!B:B, B2275, MasterSheet!D:D, C2275, MasterSheet!H:H, D2275)</f>
        <v>1</v>
      </c>
      <c r="I2275" s="26">
        <f t="shared" si="142"/>
        <v>6283.2000000000007</v>
      </c>
      <c r="J2275" s="28">
        <f>SUMIFS(MasterSheet!L:L, MasterSheet!B:B, B2275, MasterSheet!D:D, C2275, MasterSheet!H:H, D2275)</f>
        <v>0</v>
      </c>
      <c r="K2275" s="28">
        <f t="shared" si="143"/>
        <v>0</v>
      </c>
      <c r="L2275" s="21" t="str">
        <f>UPPER(VLOOKUP(D2275,MasterSheet!H:U,14,))</f>
        <v>BIOLEGEND</v>
      </c>
    </row>
    <row r="2276" spans="1:12" x14ac:dyDescent="0.25">
      <c r="A2276" s="21" t="str">
        <f t="shared" si="140"/>
        <v>BIOLEGEND</v>
      </c>
      <c r="B2276" s="21" t="str">
        <v>EED118648</v>
      </c>
      <c r="C2276" s="30">
        <v>45903</v>
      </c>
      <c r="D2276" s="21">
        <v>113603</v>
      </c>
      <c r="E2276" s="21">
        <f>_xlfn.XLOOKUP(D2276,MasterSheet!H:H,MasterSheet!F:F)</f>
        <v>7515.2000000000007</v>
      </c>
      <c r="F2276" s="22">
        <f>SUMIFS(MasterSheet!J:J, MasterSheet!B:B, B2276, MasterSheet!D:D, C2276, MasterSheet!H:H, D2276)</f>
        <v>1</v>
      </c>
      <c r="G2276" s="22">
        <f t="shared" si="141"/>
        <v>7515.2000000000007</v>
      </c>
      <c r="H2276" s="26">
        <f>SUMIFS(MasterSheet!K:K, MasterSheet!B:B, B2276, MasterSheet!D:D, C2276, MasterSheet!H:H, D2276)</f>
        <v>1</v>
      </c>
      <c r="I2276" s="26">
        <f t="shared" si="142"/>
        <v>7515.2000000000007</v>
      </c>
      <c r="J2276" s="28">
        <f>SUMIFS(MasterSheet!L:L, MasterSheet!B:B, B2276, MasterSheet!D:D, C2276, MasterSheet!H:H, D2276)</f>
        <v>0</v>
      </c>
      <c r="K2276" s="28">
        <f t="shared" si="143"/>
        <v>0</v>
      </c>
      <c r="L2276" s="21" t="str">
        <f>UPPER(VLOOKUP(D2276,MasterSheet!H:U,14,))</f>
        <v>BIOLEGEND</v>
      </c>
    </row>
    <row r="2277" spans="1:12" x14ac:dyDescent="0.25">
      <c r="A2277" s="21" t="str">
        <f t="shared" si="140"/>
        <v>BIOLEGEND</v>
      </c>
      <c r="B2277" s="21" t="str">
        <v>EED118648</v>
      </c>
      <c r="C2277" s="30">
        <v>45903</v>
      </c>
      <c r="D2277" s="21">
        <v>126408</v>
      </c>
      <c r="E2277" s="21">
        <f>_xlfn.XLOOKUP(D2277,MasterSheet!H:H,MasterSheet!F:F)</f>
        <v>19536</v>
      </c>
      <c r="F2277" s="22">
        <f>SUMIFS(MasterSheet!J:J, MasterSheet!B:B, B2277, MasterSheet!D:D, C2277, MasterSheet!H:H, D2277)</f>
        <v>1</v>
      </c>
      <c r="G2277" s="22">
        <f t="shared" si="141"/>
        <v>19536</v>
      </c>
      <c r="H2277" s="26">
        <f>SUMIFS(MasterSheet!K:K, MasterSheet!B:B, B2277, MasterSheet!D:D, C2277, MasterSheet!H:H, D2277)</f>
        <v>1</v>
      </c>
      <c r="I2277" s="26">
        <f t="shared" si="142"/>
        <v>19536</v>
      </c>
      <c r="J2277" s="28">
        <f>SUMIFS(MasterSheet!L:L, MasterSheet!B:B, B2277, MasterSheet!D:D, C2277, MasterSheet!H:H, D2277)</f>
        <v>0</v>
      </c>
      <c r="K2277" s="28">
        <f t="shared" si="143"/>
        <v>0</v>
      </c>
      <c r="L2277" s="21" t="str">
        <f>UPPER(VLOOKUP(D2277,MasterSheet!H:U,14,))</f>
        <v>BIOLEGEND</v>
      </c>
    </row>
    <row r="2278" spans="1:12" x14ac:dyDescent="0.25">
      <c r="A2278" s="21" t="str">
        <f t="shared" si="140"/>
        <v>BIOLEGEND</v>
      </c>
      <c r="B2278" s="21" t="str">
        <v>EED118648</v>
      </c>
      <c r="C2278" s="30">
        <v>45903</v>
      </c>
      <c r="D2278" s="21">
        <v>300406</v>
      </c>
      <c r="E2278" s="21">
        <f>_xlfn.XLOOKUP(D2278,MasterSheet!H:H,MasterSheet!F:F)</f>
        <v>3080</v>
      </c>
      <c r="F2278" s="22">
        <f>SUMIFS(MasterSheet!J:J, MasterSheet!B:B, B2278, MasterSheet!D:D, C2278, MasterSheet!H:H, D2278)</f>
        <v>1</v>
      </c>
      <c r="G2278" s="22">
        <f t="shared" si="141"/>
        <v>3080</v>
      </c>
      <c r="H2278" s="26">
        <f>SUMIFS(MasterSheet!K:K, MasterSheet!B:B, B2278, MasterSheet!D:D, C2278, MasterSheet!H:H, D2278)</f>
        <v>1</v>
      </c>
      <c r="I2278" s="26">
        <f t="shared" si="142"/>
        <v>3080</v>
      </c>
      <c r="J2278" s="28">
        <f>SUMIFS(MasterSheet!L:L, MasterSheet!B:B, B2278, MasterSheet!D:D, C2278, MasterSheet!H:H, D2278)</f>
        <v>0</v>
      </c>
      <c r="K2278" s="28">
        <f t="shared" si="143"/>
        <v>0</v>
      </c>
      <c r="L2278" s="21" t="str">
        <f>UPPER(VLOOKUP(D2278,MasterSheet!H:U,14,))</f>
        <v>BIOLEGEND</v>
      </c>
    </row>
    <row r="2279" spans="1:12" x14ac:dyDescent="0.25">
      <c r="A2279" s="21" t="str">
        <f t="shared" si="140"/>
        <v>BIOLEGEND</v>
      </c>
      <c r="B2279" s="21" t="str">
        <v>EED118648</v>
      </c>
      <c r="C2279" s="30">
        <v>45903</v>
      </c>
      <c r="D2279" s="21">
        <v>300518</v>
      </c>
      <c r="E2279" s="21">
        <f>_xlfn.XLOOKUP(D2279,MasterSheet!H:H,MasterSheet!F:F)</f>
        <v>17473.28</v>
      </c>
      <c r="F2279" s="22">
        <f>SUMIFS(MasterSheet!J:J, MasterSheet!B:B, B2279, MasterSheet!D:D, C2279, MasterSheet!H:H, D2279)</f>
        <v>1</v>
      </c>
      <c r="G2279" s="22">
        <f t="shared" si="141"/>
        <v>17473.28</v>
      </c>
      <c r="H2279" s="26">
        <f>SUMIFS(MasterSheet!K:K, MasterSheet!B:B, B2279, MasterSheet!D:D, C2279, MasterSheet!H:H, D2279)</f>
        <v>1</v>
      </c>
      <c r="I2279" s="26">
        <f t="shared" si="142"/>
        <v>17473.28</v>
      </c>
      <c r="J2279" s="28">
        <f>SUMIFS(MasterSheet!L:L, MasterSheet!B:B, B2279, MasterSheet!D:D, C2279, MasterSheet!H:H, D2279)</f>
        <v>0</v>
      </c>
      <c r="K2279" s="28">
        <f t="shared" si="143"/>
        <v>0</v>
      </c>
      <c r="L2279" s="21" t="str">
        <f>UPPER(VLOOKUP(D2279,MasterSheet!H:U,14,))</f>
        <v>BIOLEGEND</v>
      </c>
    </row>
    <row r="2280" spans="1:12" x14ac:dyDescent="0.25">
      <c r="A2280" s="21" t="str">
        <f t="shared" si="140"/>
        <v>BIOLEGEND</v>
      </c>
      <c r="B2280" s="21" t="str">
        <v>EED118648</v>
      </c>
      <c r="C2280" s="30">
        <v>45903</v>
      </c>
      <c r="D2280" s="21">
        <v>302242</v>
      </c>
      <c r="E2280" s="21">
        <f>_xlfn.XLOOKUP(D2280,MasterSheet!H:H,MasterSheet!F:F)</f>
        <v>25806</v>
      </c>
      <c r="F2280" s="22">
        <f>SUMIFS(MasterSheet!J:J, MasterSheet!B:B, B2280, MasterSheet!D:D, C2280, MasterSheet!H:H, D2280)</f>
        <v>1</v>
      </c>
      <c r="G2280" s="22">
        <f t="shared" si="141"/>
        <v>25806</v>
      </c>
      <c r="H2280" s="26">
        <f>SUMIFS(MasterSheet!K:K, MasterSheet!B:B, B2280, MasterSheet!D:D, C2280, MasterSheet!H:H, D2280)</f>
        <v>1</v>
      </c>
      <c r="I2280" s="26">
        <f t="shared" si="142"/>
        <v>25806</v>
      </c>
      <c r="J2280" s="28">
        <f>SUMIFS(MasterSheet!L:L, MasterSheet!B:B, B2280, MasterSheet!D:D, C2280, MasterSheet!H:H, D2280)</f>
        <v>0</v>
      </c>
      <c r="K2280" s="28">
        <f t="shared" si="143"/>
        <v>0</v>
      </c>
      <c r="L2280" s="21" t="str">
        <f>UPPER(VLOOKUP(D2280,MasterSheet!H:U,14,))</f>
        <v>BIOLEGEND</v>
      </c>
    </row>
    <row r="2281" spans="1:12" x14ac:dyDescent="0.25">
      <c r="A2281" s="21" t="str">
        <f t="shared" si="140"/>
        <v>BIOLEGEND</v>
      </c>
      <c r="B2281" s="21" t="str">
        <v>EED118648</v>
      </c>
      <c r="C2281" s="30">
        <v>45903</v>
      </c>
      <c r="D2281" s="21">
        <v>302330</v>
      </c>
      <c r="E2281" s="21">
        <f>_xlfn.XLOOKUP(D2281,MasterSheet!H:H,MasterSheet!F:F)</f>
        <v>25146</v>
      </c>
      <c r="F2281" s="22">
        <f>SUMIFS(MasterSheet!J:J, MasterSheet!B:B, B2281, MasterSheet!D:D, C2281, MasterSheet!H:H, D2281)</f>
        <v>1</v>
      </c>
      <c r="G2281" s="22">
        <f t="shared" si="141"/>
        <v>25146</v>
      </c>
      <c r="H2281" s="26">
        <f>SUMIFS(MasterSheet!K:K, MasterSheet!B:B, B2281, MasterSheet!D:D, C2281, MasterSheet!H:H, D2281)</f>
        <v>1</v>
      </c>
      <c r="I2281" s="26">
        <f t="shared" si="142"/>
        <v>25146</v>
      </c>
      <c r="J2281" s="28">
        <f>SUMIFS(MasterSheet!L:L, MasterSheet!B:B, B2281, MasterSheet!D:D, C2281, MasterSheet!H:H, D2281)</f>
        <v>0</v>
      </c>
      <c r="K2281" s="28">
        <f t="shared" si="143"/>
        <v>0</v>
      </c>
      <c r="L2281" s="21" t="str">
        <f>UPPER(VLOOKUP(D2281,MasterSheet!H:U,14,))</f>
        <v>BIOLEGEND</v>
      </c>
    </row>
    <row r="2282" spans="1:12" x14ac:dyDescent="0.25">
      <c r="A2282" s="21" t="str">
        <f t="shared" si="140"/>
        <v>BIOLEGEND</v>
      </c>
      <c r="B2282" s="21" t="str">
        <v>EED118648</v>
      </c>
      <c r="C2282" s="30">
        <v>45903</v>
      </c>
      <c r="D2282" s="21">
        <v>302610</v>
      </c>
      <c r="E2282" s="21">
        <f>_xlfn.XLOOKUP(D2282,MasterSheet!H:H,MasterSheet!F:F)</f>
        <v>6292</v>
      </c>
      <c r="F2282" s="22">
        <f>SUMIFS(MasterSheet!J:J, MasterSheet!B:B, B2282, MasterSheet!D:D, C2282, MasterSheet!H:H, D2282)</f>
        <v>1</v>
      </c>
      <c r="G2282" s="22">
        <f t="shared" si="141"/>
        <v>6292</v>
      </c>
      <c r="H2282" s="26">
        <f>SUMIFS(MasterSheet!K:K, MasterSheet!B:B, B2282, MasterSheet!D:D, C2282, MasterSheet!H:H, D2282)</f>
        <v>1</v>
      </c>
      <c r="I2282" s="26">
        <f t="shared" si="142"/>
        <v>6292</v>
      </c>
      <c r="J2282" s="28">
        <f>SUMIFS(MasterSheet!L:L, MasterSheet!B:B, B2282, MasterSheet!D:D, C2282, MasterSheet!H:H, D2282)</f>
        <v>0</v>
      </c>
      <c r="K2282" s="28">
        <f t="shared" si="143"/>
        <v>0</v>
      </c>
      <c r="L2282" s="21" t="str">
        <f>UPPER(VLOOKUP(D2282,MasterSheet!H:U,14,))</f>
        <v>BIOLEGEND</v>
      </c>
    </row>
    <row r="2283" spans="1:12" x14ac:dyDescent="0.25">
      <c r="A2283" s="21" t="str">
        <f t="shared" si="140"/>
        <v>BIOLEGEND</v>
      </c>
      <c r="B2283" s="21" t="str">
        <v>EED118648</v>
      </c>
      <c r="C2283" s="30">
        <v>45903</v>
      </c>
      <c r="D2283" s="21">
        <v>303706</v>
      </c>
      <c r="E2283" s="21">
        <f>_xlfn.XLOOKUP(D2283,MasterSheet!H:H,MasterSheet!F:F)</f>
        <v>13305.599999999999</v>
      </c>
      <c r="F2283" s="22">
        <f>SUMIFS(MasterSheet!J:J, MasterSheet!B:B, B2283, MasterSheet!D:D, C2283, MasterSheet!H:H, D2283)</f>
        <v>1</v>
      </c>
      <c r="G2283" s="22">
        <f t="shared" si="141"/>
        <v>13305.599999999999</v>
      </c>
      <c r="H2283" s="26">
        <f>SUMIFS(MasterSheet!K:K, MasterSheet!B:B, B2283, MasterSheet!D:D, C2283, MasterSheet!H:H, D2283)</f>
        <v>1</v>
      </c>
      <c r="I2283" s="26">
        <f t="shared" si="142"/>
        <v>13305.599999999999</v>
      </c>
      <c r="J2283" s="28">
        <f>SUMIFS(MasterSheet!L:L, MasterSheet!B:B, B2283, MasterSheet!D:D, C2283, MasterSheet!H:H, D2283)</f>
        <v>0</v>
      </c>
      <c r="K2283" s="28">
        <f t="shared" si="143"/>
        <v>0</v>
      </c>
      <c r="L2283" s="21" t="str">
        <f>UPPER(VLOOKUP(D2283,MasterSheet!H:U,14,))</f>
        <v>BIOLEGEND</v>
      </c>
    </row>
    <row r="2284" spans="1:12" x14ac:dyDescent="0.25">
      <c r="A2284" s="21" t="str">
        <f t="shared" si="140"/>
        <v>BIOLEGEND</v>
      </c>
      <c r="B2284" s="21" t="str">
        <v>EED118648</v>
      </c>
      <c r="C2284" s="30">
        <v>45903</v>
      </c>
      <c r="D2284" s="21">
        <v>311106</v>
      </c>
      <c r="E2284" s="21">
        <f>_xlfn.XLOOKUP(D2284,MasterSheet!H:H,MasterSheet!F:F)</f>
        <v>16139.2</v>
      </c>
      <c r="F2284" s="22">
        <f>SUMIFS(MasterSheet!J:J, MasterSheet!B:B, B2284, MasterSheet!D:D, C2284, MasterSheet!H:H, D2284)</f>
        <v>1</v>
      </c>
      <c r="G2284" s="22">
        <f t="shared" si="141"/>
        <v>16139.2</v>
      </c>
      <c r="H2284" s="26">
        <f>SUMIFS(MasterSheet!K:K, MasterSheet!B:B, B2284, MasterSheet!D:D, C2284, MasterSheet!H:H, D2284)</f>
        <v>1</v>
      </c>
      <c r="I2284" s="26">
        <f t="shared" si="142"/>
        <v>16139.2</v>
      </c>
      <c r="J2284" s="28">
        <f>SUMIFS(MasterSheet!L:L, MasterSheet!B:B, B2284, MasterSheet!D:D, C2284, MasterSheet!H:H, D2284)</f>
        <v>0</v>
      </c>
      <c r="K2284" s="28">
        <f t="shared" si="143"/>
        <v>0</v>
      </c>
      <c r="L2284" s="21" t="str">
        <f>UPPER(VLOOKUP(D2284,MasterSheet!H:U,14,))</f>
        <v>BIOLEGEND</v>
      </c>
    </row>
    <row r="2285" spans="1:12" x14ac:dyDescent="0.25">
      <c r="A2285" s="21" t="str">
        <f t="shared" si="140"/>
        <v>BIOLEGEND</v>
      </c>
      <c r="B2285" s="21" t="str">
        <v>EED118648</v>
      </c>
      <c r="C2285" s="30">
        <v>45903</v>
      </c>
      <c r="D2285" s="21">
        <v>320208</v>
      </c>
      <c r="E2285" s="21">
        <f>_xlfn.XLOOKUP(D2285,MasterSheet!H:H,MasterSheet!F:F)</f>
        <v>23223.199999999997</v>
      </c>
      <c r="F2285" s="22">
        <f>SUMIFS(MasterSheet!J:J, MasterSheet!B:B, B2285, MasterSheet!D:D, C2285, MasterSheet!H:H, D2285)</f>
        <v>1</v>
      </c>
      <c r="G2285" s="22">
        <f t="shared" si="141"/>
        <v>23223.199999999997</v>
      </c>
      <c r="H2285" s="26">
        <f>SUMIFS(MasterSheet!K:K, MasterSheet!B:B, B2285, MasterSheet!D:D, C2285, MasterSheet!H:H, D2285)</f>
        <v>1</v>
      </c>
      <c r="I2285" s="26">
        <f t="shared" si="142"/>
        <v>23223.199999999997</v>
      </c>
      <c r="J2285" s="28">
        <f>SUMIFS(MasterSheet!L:L, MasterSheet!B:B, B2285, MasterSheet!D:D, C2285, MasterSheet!H:H, D2285)</f>
        <v>0</v>
      </c>
      <c r="K2285" s="28">
        <f t="shared" si="143"/>
        <v>0</v>
      </c>
      <c r="L2285" s="21" t="str">
        <f>UPPER(VLOOKUP(D2285,MasterSheet!H:U,14,))</f>
        <v>BIOLEGEND</v>
      </c>
    </row>
    <row r="2286" spans="1:12" x14ac:dyDescent="0.25">
      <c r="A2286" s="21" t="str">
        <f t="shared" si="140"/>
        <v>BIOLEGEND</v>
      </c>
      <c r="B2286" s="21" t="str">
        <v>EED118648</v>
      </c>
      <c r="C2286" s="30">
        <v>45903</v>
      </c>
      <c r="D2286" s="21">
        <v>329930</v>
      </c>
      <c r="E2286" s="21">
        <f>_xlfn.XLOOKUP(D2286,MasterSheet!H:H,MasterSheet!F:F)</f>
        <v>29436</v>
      </c>
      <c r="F2286" s="22">
        <f>SUMIFS(MasterSheet!J:J, MasterSheet!B:B, B2286, MasterSheet!D:D, C2286, MasterSheet!H:H, D2286)</f>
        <v>1</v>
      </c>
      <c r="G2286" s="22">
        <f t="shared" si="141"/>
        <v>29436</v>
      </c>
      <c r="H2286" s="26">
        <f>SUMIFS(MasterSheet!K:K, MasterSheet!B:B, B2286, MasterSheet!D:D, C2286, MasterSheet!H:H, D2286)</f>
        <v>1</v>
      </c>
      <c r="I2286" s="26">
        <f t="shared" si="142"/>
        <v>29436</v>
      </c>
      <c r="J2286" s="28">
        <f>SUMIFS(MasterSheet!L:L, MasterSheet!B:B, B2286, MasterSheet!D:D, C2286, MasterSheet!H:H, D2286)</f>
        <v>0</v>
      </c>
      <c r="K2286" s="28">
        <f t="shared" si="143"/>
        <v>0</v>
      </c>
      <c r="L2286" s="21" t="str">
        <f>UPPER(VLOOKUP(D2286,MasterSheet!H:U,14,))</f>
        <v>BIOLEGEND</v>
      </c>
    </row>
    <row r="2287" spans="1:12" x14ac:dyDescent="0.25">
      <c r="A2287" s="21" t="str">
        <f t="shared" si="140"/>
        <v>BIOLEGEND</v>
      </c>
      <c r="B2287" s="21" t="str">
        <v>EED118648</v>
      </c>
      <c r="C2287" s="30">
        <v>45903</v>
      </c>
      <c r="D2287" s="21">
        <v>349128</v>
      </c>
      <c r="E2287" s="21">
        <f>_xlfn.XLOOKUP(D2287,MasterSheet!H:H,MasterSheet!F:F)</f>
        <v>12504.8</v>
      </c>
      <c r="F2287" s="22">
        <f>SUMIFS(MasterSheet!J:J, MasterSheet!B:B, B2287, MasterSheet!D:D, C2287, MasterSheet!H:H, D2287)</f>
        <v>1</v>
      </c>
      <c r="G2287" s="22">
        <f t="shared" si="141"/>
        <v>12504.8</v>
      </c>
      <c r="H2287" s="26">
        <f>SUMIFS(MasterSheet!K:K, MasterSheet!B:B, B2287, MasterSheet!D:D, C2287, MasterSheet!H:H, D2287)</f>
        <v>1</v>
      </c>
      <c r="I2287" s="26">
        <f t="shared" si="142"/>
        <v>12504.8</v>
      </c>
      <c r="J2287" s="28">
        <f>SUMIFS(MasterSheet!L:L, MasterSheet!B:B, B2287, MasterSheet!D:D, C2287, MasterSheet!H:H, D2287)</f>
        <v>0</v>
      </c>
      <c r="K2287" s="28">
        <f t="shared" si="143"/>
        <v>0</v>
      </c>
      <c r="L2287" s="21" t="str">
        <f>UPPER(VLOOKUP(D2287,MasterSheet!H:U,14,))</f>
        <v>BIOLEGEND</v>
      </c>
    </row>
    <row r="2288" spans="1:12" x14ac:dyDescent="0.25">
      <c r="A2288" s="21" t="str">
        <f t="shared" si="140"/>
        <v>BIOLEGEND</v>
      </c>
      <c r="B2288" s="21" t="str">
        <v>EED118648</v>
      </c>
      <c r="C2288" s="30">
        <v>45903</v>
      </c>
      <c r="D2288" s="21">
        <v>399711</v>
      </c>
      <c r="E2288" s="21">
        <f>_xlfn.XLOOKUP(D2288,MasterSheet!H:H,MasterSheet!F:F)</f>
        <v>11888.8</v>
      </c>
      <c r="F2288" s="22">
        <f>SUMIFS(MasterSheet!J:J, MasterSheet!B:B, B2288, MasterSheet!D:D, C2288, MasterSheet!H:H, D2288)</f>
        <v>1</v>
      </c>
      <c r="G2288" s="22">
        <f t="shared" si="141"/>
        <v>11888.8</v>
      </c>
      <c r="H2288" s="26">
        <f>SUMIFS(MasterSheet!K:K, MasterSheet!B:B, B2288, MasterSheet!D:D, C2288, MasterSheet!H:H, D2288)</f>
        <v>1</v>
      </c>
      <c r="I2288" s="26">
        <f t="shared" si="142"/>
        <v>11888.8</v>
      </c>
      <c r="J2288" s="28">
        <f>SUMIFS(MasterSheet!L:L, MasterSheet!B:B, B2288, MasterSheet!D:D, C2288, MasterSheet!H:H, D2288)</f>
        <v>0</v>
      </c>
      <c r="K2288" s="28">
        <f t="shared" si="143"/>
        <v>0</v>
      </c>
      <c r="L2288" s="21" t="str">
        <f>UPPER(VLOOKUP(D2288,MasterSheet!H:U,14,))</f>
        <v>BIOLEGEND</v>
      </c>
    </row>
    <row r="2289" spans="1:12" x14ac:dyDescent="0.25">
      <c r="A2289" s="21" t="str">
        <f t="shared" si="140"/>
        <v>BIOLEGEND</v>
      </c>
      <c r="B2289" s="21" t="str">
        <v>EED118648</v>
      </c>
      <c r="C2289" s="30">
        <v>45903</v>
      </c>
      <c r="D2289" s="21">
        <v>420201</v>
      </c>
      <c r="E2289" s="21">
        <f>_xlfn.XLOOKUP(D2289,MasterSheet!H:H,MasterSheet!F:F)</f>
        <v>4699.2</v>
      </c>
      <c r="F2289" s="22">
        <f>SUMIFS(MasterSheet!J:J, MasterSheet!B:B, B2289, MasterSheet!D:D, C2289, MasterSheet!H:H, D2289)</f>
        <v>4</v>
      </c>
      <c r="G2289" s="22">
        <f t="shared" si="141"/>
        <v>18796.8</v>
      </c>
      <c r="H2289" s="26">
        <f>SUMIFS(MasterSheet!K:K, MasterSheet!B:B, B2289, MasterSheet!D:D, C2289, MasterSheet!H:H, D2289)</f>
        <v>4</v>
      </c>
      <c r="I2289" s="26">
        <f t="shared" si="142"/>
        <v>18796.8</v>
      </c>
      <c r="J2289" s="28">
        <f>SUMIFS(MasterSheet!L:L, MasterSheet!B:B, B2289, MasterSheet!D:D, C2289, MasterSheet!H:H, D2289)</f>
        <v>0</v>
      </c>
      <c r="K2289" s="28">
        <f t="shared" si="143"/>
        <v>0</v>
      </c>
      <c r="L2289" s="21" t="str">
        <f>UPPER(VLOOKUP(D2289,MasterSheet!H:U,14,))</f>
        <v>BIOLEGEND</v>
      </c>
    </row>
    <row r="2290" spans="1:12" x14ac:dyDescent="0.25">
      <c r="A2290" s="21" t="str">
        <f t="shared" si="140"/>
        <v>BIOLEGEND</v>
      </c>
      <c r="B2290" s="21" t="str">
        <v>EED118648</v>
      </c>
      <c r="C2290" s="30">
        <v>45903</v>
      </c>
      <c r="D2290" s="21">
        <v>420404</v>
      </c>
      <c r="E2290" s="21">
        <f>_xlfn.XLOOKUP(D2290,MasterSheet!H:H,MasterSheet!F:F)</f>
        <v>3115.2</v>
      </c>
      <c r="F2290" s="22">
        <f>SUMIFS(MasterSheet!J:J, MasterSheet!B:B, B2290, MasterSheet!D:D, C2290, MasterSheet!H:H, D2290)</f>
        <v>4</v>
      </c>
      <c r="G2290" s="22">
        <f t="shared" si="141"/>
        <v>12460.8</v>
      </c>
      <c r="H2290" s="26">
        <f>SUMIFS(MasterSheet!K:K, MasterSheet!B:B, B2290, MasterSheet!D:D, C2290, MasterSheet!H:H, D2290)</f>
        <v>4</v>
      </c>
      <c r="I2290" s="26">
        <f t="shared" si="142"/>
        <v>12460.8</v>
      </c>
      <c r="J2290" s="28">
        <f>SUMIFS(MasterSheet!L:L, MasterSheet!B:B, B2290, MasterSheet!D:D, C2290, MasterSheet!H:H, D2290)</f>
        <v>0</v>
      </c>
      <c r="K2290" s="28">
        <f t="shared" si="143"/>
        <v>0</v>
      </c>
      <c r="L2290" s="21" t="str">
        <f>UPPER(VLOOKUP(D2290,MasterSheet!H:U,14,))</f>
        <v>BIOLEGEND</v>
      </c>
    </row>
    <row r="2291" spans="1:12" x14ac:dyDescent="0.25">
      <c r="A2291" s="21" t="str">
        <f t="shared" si="140"/>
        <v>BIOLEGEND</v>
      </c>
      <c r="B2291" s="21" t="str">
        <v>EED118648</v>
      </c>
      <c r="C2291" s="30">
        <v>45903</v>
      </c>
      <c r="D2291" s="21">
        <v>503851</v>
      </c>
      <c r="E2291" s="21">
        <f>_xlfn.XLOOKUP(D2291,MasterSheet!H:H,MasterSheet!F:F)</f>
        <v>6591.2000000000007</v>
      </c>
      <c r="F2291" s="22">
        <f>SUMIFS(MasterSheet!J:J, MasterSheet!B:B, B2291, MasterSheet!D:D, C2291, MasterSheet!H:H, D2291)</f>
        <v>1</v>
      </c>
      <c r="G2291" s="22">
        <f t="shared" si="141"/>
        <v>6591.2000000000007</v>
      </c>
      <c r="H2291" s="26">
        <f>SUMIFS(MasterSheet!K:K, MasterSheet!B:B, B2291, MasterSheet!D:D, C2291, MasterSheet!H:H, D2291)</f>
        <v>1</v>
      </c>
      <c r="I2291" s="26">
        <f t="shared" si="142"/>
        <v>6591.2000000000007</v>
      </c>
      <c r="J2291" s="28">
        <f>SUMIFS(MasterSheet!L:L, MasterSheet!B:B, B2291, MasterSheet!D:D, C2291, MasterSheet!H:H, D2291)</f>
        <v>0</v>
      </c>
      <c r="K2291" s="28">
        <f t="shared" si="143"/>
        <v>0</v>
      </c>
      <c r="L2291" s="21" t="str">
        <f>UPPER(VLOOKUP(D2291,MasterSheet!H:U,14,))</f>
        <v>BIOLEGEND</v>
      </c>
    </row>
    <row r="2292" spans="1:12" x14ac:dyDescent="0.25">
      <c r="A2292" s="21" t="str">
        <f t="shared" si="140"/>
        <v>BIOLEGEND</v>
      </c>
      <c r="B2292" s="21" t="str">
        <v>EED118648</v>
      </c>
      <c r="C2292" s="30">
        <v>45903</v>
      </c>
      <c r="D2292" s="21">
        <v>504131</v>
      </c>
      <c r="E2292" s="21">
        <f>_xlfn.XLOOKUP(D2292,MasterSheet!H:H,MasterSheet!F:F)</f>
        <v>7946.4</v>
      </c>
      <c r="F2292" s="22">
        <f>SUMIFS(MasterSheet!J:J, MasterSheet!B:B, B2292, MasterSheet!D:D, C2292, MasterSheet!H:H, D2292)</f>
        <v>1</v>
      </c>
      <c r="G2292" s="22">
        <f t="shared" si="141"/>
        <v>7946.4</v>
      </c>
      <c r="H2292" s="26">
        <f>SUMIFS(MasterSheet!K:K, MasterSheet!B:B, B2292, MasterSheet!D:D, C2292, MasterSheet!H:H, D2292)</f>
        <v>1</v>
      </c>
      <c r="I2292" s="26">
        <f t="shared" si="142"/>
        <v>7946.4</v>
      </c>
      <c r="J2292" s="28">
        <f>SUMIFS(MasterSheet!L:L, MasterSheet!B:B, B2292, MasterSheet!D:D, C2292, MasterSheet!H:H, D2292)</f>
        <v>0</v>
      </c>
      <c r="K2292" s="28">
        <f t="shared" si="143"/>
        <v>0</v>
      </c>
      <c r="L2292" s="21" t="str">
        <f>UPPER(VLOOKUP(D2292,MasterSheet!H:U,14,))</f>
        <v>BIOLEGEND</v>
      </c>
    </row>
    <row r="2293" spans="1:12" x14ac:dyDescent="0.25">
      <c r="A2293" s="21" t="str">
        <f t="shared" si="140"/>
        <v>BIOLEGEND</v>
      </c>
      <c r="B2293" s="21" t="str">
        <v>EED118648</v>
      </c>
      <c r="C2293" s="30">
        <v>45903</v>
      </c>
      <c r="D2293" s="21">
        <v>517005</v>
      </c>
      <c r="E2293" s="21">
        <f>_xlfn.XLOOKUP(D2293,MasterSheet!H:H,MasterSheet!F:F)</f>
        <v>10841.6</v>
      </c>
      <c r="F2293" s="22">
        <f>SUMIFS(MasterSheet!J:J, MasterSheet!B:B, B2293, MasterSheet!D:D, C2293, MasterSheet!H:H, D2293)</f>
        <v>1</v>
      </c>
      <c r="G2293" s="22">
        <f t="shared" si="141"/>
        <v>10841.6</v>
      </c>
      <c r="H2293" s="26">
        <f>SUMIFS(MasterSheet!K:K, MasterSheet!B:B, B2293, MasterSheet!D:D, C2293, MasterSheet!H:H, D2293)</f>
        <v>1</v>
      </c>
      <c r="I2293" s="26">
        <f t="shared" si="142"/>
        <v>10841.6</v>
      </c>
      <c r="J2293" s="28">
        <f>SUMIFS(MasterSheet!L:L, MasterSheet!B:B, B2293, MasterSheet!D:D, C2293, MasterSheet!H:H, D2293)</f>
        <v>0</v>
      </c>
      <c r="K2293" s="28">
        <f t="shared" si="143"/>
        <v>0</v>
      </c>
      <c r="L2293" s="21" t="str">
        <f>UPPER(VLOOKUP(D2293,MasterSheet!H:U,14,))</f>
        <v>BIOLEGEND</v>
      </c>
    </row>
    <row r="2294" spans="1:12" x14ac:dyDescent="0.25">
      <c r="A2294" s="21" t="str">
        <f t="shared" si="140"/>
        <v>BIOLEGEND</v>
      </c>
      <c r="B2294" s="21" t="str">
        <v>EED118648</v>
      </c>
      <c r="C2294" s="30">
        <v>45903</v>
      </c>
      <c r="D2294" s="21">
        <v>626812</v>
      </c>
      <c r="E2294" s="21">
        <f>_xlfn.XLOOKUP(D2294,MasterSheet!H:H,MasterSheet!F:F)</f>
        <v>19536</v>
      </c>
      <c r="F2294" s="22">
        <f>SUMIFS(MasterSheet!J:J, MasterSheet!B:B, B2294, MasterSheet!D:D, C2294, MasterSheet!H:H, D2294)</f>
        <v>5</v>
      </c>
      <c r="G2294" s="22">
        <f t="shared" si="141"/>
        <v>97680</v>
      </c>
      <c r="H2294" s="26">
        <f>SUMIFS(MasterSheet!K:K, MasterSheet!B:B, B2294, MasterSheet!D:D, C2294, MasterSheet!H:H, D2294)</f>
        <v>5</v>
      </c>
      <c r="I2294" s="26">
        <f t="shared" si="142"/>
        <v>97680</v>
      </c>
      <c r="J2294" s="28">
        <f>SUMIFS(MasterSheet!L:L, MasterSheet!B:B, B2294, MasterSheet!D:D, C2294, MasterSheet!H:H, D2294)</f>
        <v>0</v>
      </c>
      <c r="K2294" s="28">
        <f t="shared" si="143"/>
        <v>0</v>
      </c>
      <c r="L2294" s="21" t="str">
        <f>UPPER(VLOOKUP(D2294,MasterSheet!H:U,14,))</f>
        <v>BIOLEGEND</v>
      </c>
    </row>
    <row r="2295" spans="1:12" x14ac:dyDescent="0.25">
      <c r="A2295" s="21" t="str">
        <f t="shared" si="140"/>
        <v>BIOLEGEND</v>
      </c>
      <c r="B2295" s="21" t="str">
        <v>EED118648</v>
      </c>
      <c r="C2295" s="30">
        <v>45903</v>
      </c>
      <c r="D2295" s="21">
        <v>740379</v>
      </c>
      <c r="E2295" s="21">
        <f>_xlfn.XLOOKUP(D2295,MasterSheet!H:H,MasterSheet!F:F)</f>
        <v>431.20000000000005</v>
      </c>
      <c r="F2295" s="22">
        <f>SUMIFS(MasterSheet!J:J, MasterSheet!B:B, B2295, MasterSheet!D:D, C2295, MasterSheet!H:H, D2295)</f>
        <v>1</v>
      </c>
      <c r="G2295" s="22">
        <f t="shared" si="141"/>
        <v>431.20000000000005</v>
      </c>
      <c r="H2295" s="26">
        <f>SUMIFS(MasterSheet!K:K, MasterSheet!B:B, B2295, MasterSheet!D:D, C2295, MasterSheet!H:H, D2295)</f>
        <v>1</v>
      </c>
      <c r="I2295" s="26">
        <f t="shared" si="142"/>
        <v>431.20000000000005</v>
      </c>
      <c r="J2295" s="28">
        <f>SUMIFS(MasterSheet!L:L, MasterSheet!B:B, B2295, MasterSheet!D:D, C2295, MasterSheet!H:H, D2295)</f>
        <v>0</v>
      </c>
      <c r="K2295" s="28">
        <f t="shared" si="143"/>
        <v>0</v>
      </c>
      <c r="L2295" s="21" t="str">
        <f>UPPER(VLOOKUP(D2295,MasterSheet!H:U,14,))</f>
        <v>BIOLEGEND</v>
      </c>
    </row>
    <row r="2296" spans="1:12" x14ac:dyDescent="0.25">
      <c r="A2296" s="21" t="str">
        <f t="shared" si="140"/>
        <v>BIOLEGEND</v>
      </c>
      <c r="B2296" s="21" t="str">
        <v>EED118648</v>
      </c>
      <c r="C2296" s="30">
        <v>45903</v>
      </c>
      <c r="D2296" s="21">
        <v>740830</v>
      </c>
      <c r="E2296" s="21">
        <f>_xlfn.XLOOKUP(D2296,MasterSheet!H:H,MasterSheet!F:F)</f>
        <v>18110.400000000001</v>
      </c>
      <c r="F2296" s="22">
        <f>SUMIFS(MasterSheet!J:J, MasterSheet!B:B, B2296, MasterSheet!D:D, C2296, MasterSheet!H:H, D2296)</f>
        <v>1</v>
      </c>
      <c r="G2296" s="22">
        <f t="shared" si="141"/>
        <v>18110.400000000001</v>
      </c>
      <c r="H2296" s="26">
        <f>SUMIFS(MasterSheet!K:K, MasterSheet!B:B, B2296, MasterSheet!D:D, C2296, MasterSheet!H:H, D2296)</f>
        <v>1</v>
      </c>
      <c r="I2296" s="26">
        <f t="shared" si="142"/>
        <v>18110.400000000001</v>
      </c>
      <c r="J2296" s="28">
        <f>SUMIFS(MasterSheet!L:L, MasterSheet!B:B, B2296, MasterSheet!D:D, C2296, MasterSheet!H:H, D2296)</f>
        <v>0</v>
      </c>
      <c r="K2296" s="28">
        <f t="shared" si="143"/>
        <v>0</v>
      </c>
      <c r="L2296" s="21" t="str">
        <f>UPPER(VLOOKUP(D2296,MasterSheet!H:U,14,))</f>
        <v>BIOLEGEND</v>
      </c>
    </row>
    <row r="2297" spans="1:12" x14ac:dyDescent="0.25">
      <c r="A2297" s="21" t="str">
        <f t="shared" si="140"/>
        <v>BIOLEGEND</v>
      </c>
      <c r="B2297" s="21" t="str">
        <v>EED118648</v>
      </c>
      <c r="C2297" s="30">
        <v>45903</v>
      </c>
      <c r="D2297" s="21">
        <v>740831</v>
      </c>
      <c r="E2297" s="21">
        <f>_xlfn.XLOOKUP(D2297,MasterSheet!H:H,MasterSheet!F:F)</f>
        <v>3634.3999999999996</v>
      </c>
      <c r="F2297" s="22">
        <f>SUMIFS(MasterSheet!J:J, MasterSheet!B:B, B2297, MasterSheet!D:D, C2297, MasterSheet!H:H, D2297)</f>
        <v>1</v>
      </c>
      <c r="G2297" s="22">
        <f t="shared" si="141"/>
        <v>3634.3999999999996</v>
      </c>
      <c r="H2297" s="26">
        <f>SUMIFS(MasterSheet!K:K, MasterSheet!B:B, B2297, MasterSheet!D:D, C2297, MasterSheet!H:H, D2297)</f>
        <v>1</v>
      </c>
      <c r="I2297" s="26">
        <f t="shared" si="142"/>
        <v>3634.3999999999996</v>
      </c>
      <c r="J2297" s="28">
        <f>SUMIFS(MasterSheet!L:L, MasterSheet!B:B, B2297, MasterSheet!D:D, C2297, MasterSheet!H:H, D2297)</f>
        <v>0</v>
      </c>
      <c r="K2297" s="28">
        <f t="shared" si="143"/>
        <v>0</v>
      </c>
      <c r="L2297" s="21" t="str">
        <f>UPPER(VLOOKUP(D2297,MasterSheet!H:U,14,))</f>
        <v>BIOLEGEND</v>
      </c>
    </row>
    <row r="2298" spans="1:12" x14ac:dyDescent="0.25">
      <c r="A2298" s="21" t="str">
        <f t="shared" si="140"/>
        <v>BIOLEGEND</v>
      </c>
      <c r="B2298" s="21" t="str">
        <v>EED118648</v>
      </c>
      <c r="C2298" s="30">
        <v>45903</v>
      </c>
      <c r="D2298" s="21">
        <v>740832</v>
      </c>
      <c r="E2298" s="21">
        <f>_xlfn.XLOOKUP(D2298,MasterSheet!H:H,MasterSheet!F:F)</f>
        <v>7268.7999999999993</v>
      </c>
      <c r="F2298" s="22">
        <f>SUMIFS(MasterSheet!J:J, MasterSheet!B:B, B2298, MasterSheet!D:D, C2298, MasterSheet!H:H, D2298)</f>
        <v>1</v>
      </c>
      <c r="G2298" s="22">
        <f t="shared" si="141"/>
        <v>7268.7999999999993</v>
      </c>
      <c r="H2298" s="26">
        <f>SUMIFS(MasterSheet!K:K, MasterSheet!B:B, B2298, MasterSheet!D:D, C2298, MasterSheet!H:H, D2298)</f>
        <v>1</v>
      </c>
      <c r="I2298" s="26">
        <f t="shared" si="142"/>
        <v>7268.7999999999993</v>
      </c>
      <c r="J2298" s="28">
        <f>SUMIFS(MasterSheet!L:L, MasterSheet!B:B, B2298, MasterSheet!D:D, C2298, MasterSheet!H:H, D2298)</f>
        <v>0</v>
      </c>
      <c r="K2298" s="28">
        <f t="shared" si="143"/>
        <v>0</v>
      </c>
      <c r="L2298" s="21" t="str">
        <f>UPPER(VLOOKUP(D2298,MasterSheet!H:U,14,))</f>
        <v>BIOLEGEND</v>
      </c>
    </row>
    <row r="2299" spans="1:12" x14ac:dyDescent="0.25">
      <c r="A2299" s="21" t="str">
        <f t="shared" si="140"/>
        <v>BIOLEGEND</v>
      </c>
      <c r="B2299" s="21" t="str">
        <v>EED118648</v>
      </c>
      <c r="C2299" s="30">
        <v>45903</v>
      </c>
      <c r="D2299" s="21">
        <v>740833</v>
      </c>
      <c r="E2299" s="21">
        <f>_xlfn.XLOOKUP(D2299,MasterSheet!H:H,MasterSheet!F:F)</f>
        <v>7268.7999999999993</v>
      </c>
      <c r="F2299" s="22">
        <f>SUMIFS(MasterSheet!J:J, MasterSheet!B:B, B2299, MasterSheet!D:D, C2299, MasterSheet!H:H, D2299)</f>
        <v>1</v>
      </c>
      <c r="G2299" s="22">
        <f t="shared" si="141"/>
        <v>7268.7999999999993</v>
      </c>
      <c r="H2299" s="26">
        <f>SUMIFS(MasterSheet!K:K, MasterSheet!B:B, B2299, MasterSheet!D:D, C2299, MasterSheet!H:H, D2299)</f>
        <v>1</v>
      </c>
      <c r="I2299" s="26">
        <f t="shared" si="142"/>
        <v>7268.7999999999993</v>
      </c>
      <c r="J2299" s="28">
        <f>SUMIFS(MasterSheet!L:L, MasterSheet!B:B, B2299, MasterSheet!D:D, C2299, MasterSheet!H:H, D2299)</f>
        <v>0</v>
      </c>
      <c r="K2299" s="28">
        <f t="shared" si="143"/>
        <v>0</v>
      </c>
      <c r="L2299" s="21" t="str">
        <f>UPPER(VLOOKUP(D2299,MasterSheet!H:U,14,))</f>
        <v>BIOLEGEND</v>
      </c>
    </row>
    <row r="2300" spans="1:12" x14ac:dyDescent="0.25">
      <c r="A2300" s="21" t="str">
        <f t="shared" si="140"/>
        <v>BIOLEGEND</v>
      </c>
      <c r="B2300" s="21" t="str">
        <v>EED118648</v>
      </c>
      <c r="C2300" s="30">
        <v>45903</v>
      </c>
      <c r="D2300" s="21">
        <v>740834</v>
      </c>
      <c r="E2300" s="21">
        <f>_xlfn.XLOOKUP(D2300,MasterSheet!H:H,MasterSheet!F:F)</f>
        <v>7268.7999999999993</v>
      </c>
      <c r="F2300" s="22">
        <f>SUMIFS(MasterSheet!J:J, MasterSheet!B:B, B2300, MasterSheet!D:D, C2300, MasterSheet!H:H, D2300)</f>
        <v>1</v>
      </c>
      <c r="G2300" s="22">
        <f t="shared" si="141"/>
        <v>7268.7999999999993</v>
      </c>
      <c r="H2300" s="26">
        <f>SUMIFS(MasterSheet!K:K, MasterSheet!B:B, B2300, MasterSheet!D:D, C2300, MasterSheet!H:H, D2300)</f>
        <v>1</v>
      </c>
      <c r="I2300" s="26">
        <f t="shared" si="142"/>
        <v>7268.7999999999993</v>
      </c>
      <c r="J2300" s="28">
        <f>SUMIFS(MasterSheet!L:L, MasterSheet!B:B, B2300, MasterSheet!D:D, C2300, MasterSheet!H:H, D2300)</f>
        <v>0</v>
      </c>
      <c r="K2300" s="28">
        <f t="shared" si="143"/>
        <v>0</v>
      </c>
      <c r="L2300" s="21" t="str">
        <f>UPPER(VLOOKUP(D2300,MasterSheet!H:U,14,))</f>
        <v>BIOLEGEND</v>
      </c>
    </row>
    <row r="2301" spans="1:12" x14ac:dyDescent="0.25">
      <c r="A2301" s="21" t="str">
        <f t="shared" si="140"/>
        <v>BIOLEGEND</v>
      </c>
      <c r="B2301" s="21" t="str">
        <v>EED118648</v>
      </c>
      <c r="C2301" s="30">
        <v>45903</v>
      </c>
      <c r="D2301" s="21">
        <v>740835</v>
      </c>
      <c r="E2301" s="21">
        <f>_xlfn.XLOOKUP(D2301,MasterSheet!H:H,MasterSheet!F:F)</f>
        <v>7268.7999999999993</v>
      </c>
      <c r="F2301" s="22">
        <f>SUMIFS(MasterSheet!J:J, MasterSheet!B:B, B2301, MasterSheet!D:D, C2301, MasterSheet!H:H, D2301)</f>
        <v>1</v>
      </c>
      <c r="G2301" s="22">
        <f t="shared" si="141"/>
        <v>7268.7999999999993</v>
      </c>
      <c r="H2301" s="26">
        <f>SUMIFS(MasterSheet!K:K, MasterSheet!B:B, B2301, MasterSheet!D:D, C2301, MasterSheet!H:H, D2301)</f>
        <v>1</v>
      </c>
      <c r="I2301" s="26">
        <f t="shared" si="142"/>
        <v>7268.7999999999993</v>
      </c>
      <c r="J2301" s="28">
        <f>SUMIFS(MasterSheet!L:L, MasterSheet!B:B, B2301, MasterSheet!D:D, C2301, MasterSheet!H:H, D2301)</f>
        <v>0</v>
      </c>
      <c r="K2301" s="28">
        <f t="shared" si="143"/>
        <v>0</v>
      </c>
      <c r="L2301" s="21" t="str">
        <f>UPPER(VLOOKUP(D2301,MasterSheet!H:U,14,))</f>
        <v>BIOLEGEND</v>
      </c>
    </row>
    <row r="2302" spans="1:12" x14ac:dyDescent="0.25">
      <c r="A2302" s="21" t="str">
        <f t="shared" si="140"/>
        <v>BIOLEGEND</v>
      </c>
      <c r="B2302" s="21" t="str">
        <v>EED118648</v>
      </c>
      <c r="C2302" s="30">
        <v>45903</v>
      </c>
      <c r="D2302" s="21">
        <v>740836</v>
      </c>
      <c r="E2302" s="21">
        <f>_xlfn.XLOOKUP(D2302,MasterSheet!H:H,MasterSheet!F:F)</f>
        <v>7268.7999999999993</v>
      </c>
      <c r="F2302" s="22">
        <f>SUMIFS(MasterSheet!J:J, MasterSheet!B:B, B2302, MasterSheet!D:D, C2302, MasterSheet!H:H, D2302)</f>
        <v>1</v>
      </c>
      <c r="G2302" s="22">
        <f t="shared" si="141"/>
        <v>7268.7999999999993</v>
      </c>
      <c r="H2302" s="26">
        <f>SUMIFS(MasterSheet!K:K, MasterSheet!B:B, B2302, MasterSheet!D:D, C2302, MasterSheet!H:H, D2302)</f>
        <v>1</v>
      </c>
      <c r="I2302" s="26">
        <f t="shared" si="142"/>
        <v>7268.7999999999993</v>
      </c>
      <c r="J2302" s="28">
        <f>SUMIFS(MasterSheet!L:L, MasterSheet!B:B, B2302, MasterSheet!D:D, C2302, MasterSheet!H:H, D2302)</f>
        <v>0</v>
      </c>
      <c r="K2302" s="28">
        <f t="shared" si="143"/>
        <v>0</v>
      </c>
      <c r="L2302" s="21" t="str">
        <f>UPPER(VLOOKUP(D2302,MasterSheet!H:U,14,))</f>
        <v>BIOLEGEND</v>
      </c>
    </row>
    <row r="2303" spans="1:12" x14ac:dyDescent="0.25">
      <c r="A2303" s="21" t="str">
        <f t="shared" si="140"/>
        <v>BIOLEGEND</v>
      </c>
      <c r="B2303" s="21" t="str">
        <v>EED118648</v>
      </c>
      <c r="C2303" s="30">
        <v>45903</v>
      </c>
      <c r="D2303" s="21">
        <v>740837</v>
      </c>
      <c r="E2303" s="21">
        <f>_xlfn.XLOOKUP(D2303,MasterSheet!H:H,MasterSheet!F:F)</f>
        <v>7268.7999999999993</v>
      </c>
      <c r="F2303" s="22">
        <f>SUMIFS(MasterSheet!J:J, MasterSheet!B:B, B2303, MasterSheet!D:D, C2303, MasterSheet!H:H, D2303)</f>
        <v>1</v>
      </c>
      <c r="G2303" s="22">
        <f t="shared" si="141"/>
        <v>7268.7999999999993</v>
      </c>
      <c r="H2303" s="26">
        <f>SUMIFS(MasterSheet!K:K, MasterSheet!B:B, B2303, MasterSheet!D:D, C2303, MasterSheet!H:H, D2303)</f>
        <v>1</v>
      </c>
      <c r="I2303" s="26">
        <f t="shared" si="142"/>
        <v>7268.7999999999993</v>
      </c>
      <c r="J2303" s="28">
        <f>SUMIFS(MasterSheet!L:L, MasterSheet!B:B, B2303, MasterSheet!D:D, C2303, MasterSheet!H:H, D2303)</f>
        <v>0</v>
      </c>
      <c r="K2303" s="28">
        <f t="shared" si="143"/>
        <v>0</v>
      </c>
      <c r="L2303" s="21" t="str">
        <f>UPPER(VLOOKUP(D2303,MasterSheet!H:U,14,))</f>
        <v>BIOLEGEND</v>
      </c>
    </row>
    <row r="2304" spans="1:12" x14ac:dyDescent="0.25">
      <c r="A2304" s="21" t="str">
        <f t="shared" si="140"/>
        <v>BIOLEGEND</v>
      </c>
      <c r="B2304" s="21" t="str">
        <v>EED118648</v>
      </c>
      <c r="C2304" s="30">
        <v>45903</v>
      </c>
      <c r="D2304" s="21">
        <v>740838</v>
      </c>
      <c r="E2304" s="21">
        <f>_xlfn.XLOOKUP(D2304,MasterSheet!H:H,MasterSheet!F:F)</f>
        <v>7268.7999999999993</v>
      </c>
      <c r="F2304" s="22">
        <f>SUMIFS(MasterSheet!J:J, MasterSheet!B:B, B2304, MasterSheet!D:D, C2304, MasterSheet!H:H, D2304)</f>
        <v>1</v>
      </c>
      <c r="G2304" s="22">
        <f t="shared" si="141"/>
        <v>7268.7999999999993</v>
      </c>
      <c r="H2304" s="26">
        <f>SUMIFS(MasterSheet!K:K, MasterSheet!B:B, B2304, MasterSheet!D:D, C2304, MasterSheet!H:H, D2304)</f>
        <v>1</v>
      </c>
      <c r="I2304" s="26">
        <f t="shared" si="142"/>
        <v>7268.7999999999993</v>
      </c>
      <c r="J2304" s="28">
        <f>SUMIFS(MasterSheet!L:L, MasterSheet!B:B, B2304, MasterSheet!D:D, C2304, MasterSheet!H:H, D2304)</f>
        <v>0</v>
      </c>
      <c r="K2304" s="28">
        <f t="shared" si="143"/>
        <v>0</v>
      </c>
      <c r="L2304" s="21" t="str">
        <f>UPPER(VLOOKUP(D2304,MasterSheet!H:U,14,))</f>
        <v>BIOLEGEND</v>
      </c>
    </row>
    <row r="2305" spans="1:12" x14ac:dyDescent="0.25">
      <c r="A2305" s="21" t="str">
        <f t="shared" si="140"/>
        <v>BIOLEGEND</v>
      </c>
      <c r="B2305" s="21" t="str">
        <v>EED118648</v>
      </c>
      <c r="C2305" s="30">
        <v>45903</v>
      </c>
      <c r="D2305" s="21">
        <v>740840</v>
      </c>
      <c r="E2305" s="21">
        <f>_xlfn.XLOOKUP(D2305,MasterSheet!H:H,MasterSheet!F:F)</f>
        <v>7268.7999999999993</v>
      </c>
      <c r="F2305" s="22">
        <f>SUMIFS(MasterSheet!J:J, MasterSheet!B:B, B2305, MasterSheet!D:D, C2305, MasterSheet!H:H, D2305)</f>
        <v>1</v>
      </c>
      <c r="G2305" s="22">
        <f t="shared" si="141"/>
        <v>7268.7999999999993</v>
      </c>
      <c r="H2305" s="26">
        <f>SUMIFS(MasterSheet!K:K, MasterSheet!B:B, B2305, MasterSheet!D:D, C2305, MasterSheet!H:H, D2305)</f>
        <v>1</v>
      </c>
      <c r="I2305" s="26">
        <f t="shared" si="142"/>
        <v>7268.7999999999993</v>
      </c>
      <c r="J2305" s="28">
        <f>SUMIFS(MasterSheet!L:L, MasterSheet!B:B, B2305, MasterSheet!D:D, C2305, MasterSheet!H:H, D2305)</f>
        <v>0</v>
      </c>
      <c r="K2305" s="28">
        <f t="shared" si="143"/>
        <v>0</v>
      </c>
      <c r="L2305" s="21" t="str">
        <f>UPPER(VLOOKUP(D2305,MasterSheet!H:U,14,))</f>
        <v>BIOLEGEND</v>
      </c>
    </row>
    <row r="2306" spans="1:12" x14ac:dyDescent="0.25">
      <c r="A2306" s="21" t="str">
        <f t="shared" ref="A2306:A2369" si="144">L2306</f>
        <v>BIOLEGEND</v>
      </c>
      <c r="B2306" s="21" t="str">
        <v>EED118648</v>
      </c>
      <c r="C2306" s="30">
        <v>45903</v>
      </c>
      <c r="D2306" s="21">
        <v>740843</v>
      </c>
      <c r="E2306" s="21">
        <f>_xlfn.XLOOKUP(D2306,MasterSheet!H:H,MasterSheet!F:F)</f>
        <v>7268.7999999999993</v>
      </c>
      <c r="F2306" s="22">
        <f>SUMIFS(MasterSheet!J:J, MasterSheet!B:B, B2306, MasterSheet!D:D, C2306, MasterSheet!H:H, D2306)</f>
        <v>1</v>
      </c>
      <c r="G2306" s="22">
        <f t="shared" si="141"/>
        <v>7268.7999999999993</v>
      </c>
      <c r="H2306" s="26">
        <f>SUMIFS(MasterSheet!K:K, MasterSheet!B:B, B2306, MasterSheet!D:D, C2306, MasterSheet!H:H, D2306)</f>
        <v>1</v>
      </c>
      <c r="I2306" s="26">
        <f t="shared" si="142"/>
        <v>7268.7999999999993</v>
      </c>
      <c r="J2306" s="28">
        <f>SUMIFS(MasterSheet!L:L, MasterSheet!B:B, B2306, MasterSheet!D:D, C2306, MasterSheet!H:H, D2306)</f>
        <v>0</v>
      </c>
      <c r="K2306" s="28">
        <f t="shared" si="143"/>
        <v>0</v>
      </c>
      <c r="L2306" s="21" t="str">
        <f>UPPER(VLOOKUP(D2306,MasterSheet!H:U,14,))</f>
        <v>BIOLEGEND</v>
      </c>
    </row>
    <row r="2307" spans="1:12" x14ac:dyDescent="0.25">
      <c r="A2307" s="21" t="str">
        <f t="shared" si="144"/>
        <v>BIOLEGEND</v>
      </c>
      <c r="B2307" s="21" t="str">
        <v>EED118648</v>
      </c>
      <c r="C2307" s="30">
        <v>45903</v>
      </c>
      <c r="D2307" s="21">
        <v>740844</v>
      </c>
      <c r="E2307" s="21">
        <f>_xlfn.XLOOKUP(D2307,MasterSheet!H:H,MasterSheet!F:F)</f>
        <v>7268.7999999999993</v>
      </c>
      <c r="F2307" s="22">
        <f>SUMIFS(MasterSheet!J:J, MasterSheet!B:B, B2307, MasterSheet!D:D, C2307, MasterSheet!H:H, D2307)</f>
        <v>1</v>
      </c>
      <c r="G2307" s="22">
        <f t="shared" ref="G2307:G2370" si="145">F2307*E2307</f>
        <v>7268.7999999999993</v>
      </c>
      <c r="H2307" s="26">
        <f>SUMIFS(MasterSheet!K:K, MasterSheet!B:B, B2307, MasterSheet!D:D, C2307, MasterSheet!H:H, D2307)</f>
        <v>1</v>
      </c>
      <c r="I2307" s="26">
        <f t="shared" ref="I2307:I2370" si="146">H2307*E2307</f>
        <v>7268.7999999999993</v>
      </c>
      <c r="J2307" s="28">
        <f>SUMIFS(MasterSheet!L:L, MasterSheet!B:B, B2307, MasterSheet!D:D, C2307, MasterSheet!H:H, D2307)</f>
        <v>0</v>
      </c>
      <c r="K2307" s="28">
        <f t="shared" ref="K2307:K2370" si="147">J2307*E2307</f>
        <v>0</v>
      </c>
      <c r="L2307" s="21" t="str">
        <f>UPPER(VLOOKUP(D2307,MasterSheet!H:U,14,))</f>
        <v>BIOLEGEND</v>
      </c>
    </row>
    <row r="2308" spans="1:12" x14ac:dyDescent="0.25">
      <c r="A2308" s="21" t="str">
        <f t="shared" si="144"/>
        <v>BIOLEGEND</v>
      </c>
      <c r="B2308" s="21" t="str">
        <v>EED118648</v>
      </c>
      <c r="C2308" s="30">
        <v>45903</v>
      </c>
      <c r="D2308" s="21">
        <v>741032</v>
      </c>
      <c r="E2308" s="21">
        <f>_xlfn.XLOOKUP(D2308,MasterSheet!H:H,MasterSheet!F:F)</f>
        <v>65111.199999999997</v>
      </c>
      <c r="F2308" s="22">
        <f>SUMIFS(MasterSheet!J:J, MasterSheet!B:B, B2308, MasterSheet!D:D, C2308, MasterSheet!H:H, D2308)</f>
        <v>2</v>
      </c>
      <c r="G2308" s="22">
        <f t="shared" si="145"/>
        <v>130222.39999999999</v>
      </c>
      <c r="H2308" s="26">
        <f>SUMIFS(MasterSheet!K:K, MasterSheet!B:B, B2308, MasterSheet!D:D, C2308, MasterSheet!H:H, D2308)</f>
        <v>2</v>
      </c>
      <c r="I2308" s="26">
        <f t="shared" si="146"/>
        <v>130222.39999999999</v>
      </c>
      <c r="J2308" s="28">
        <f>SUMIFS(MasterSheet!L:L, MasterSheet!B:B, B2308, MasterSheet!D:D, C2308, MasterSheet!H:H, D2308)</f>
        <v>0</v>
      </c>
      <c r="K2308" s="28">
        <f t="shared" si="147"/>
        <v>0</v>
      </c>
      <c r="L2308" s="21" t="str">
        <f>UPPER(VLOOKUP(D2308,MasterSheet!H:U,14,))</f>
        <v>BIOLEGEND</v>
      </c>
    </row>
    <row r="2309" spans="1:12" x14ac:dyDescent="0.25">
      <c r="A2309" s="21" t="str">
        <f t="shared" si="144"/>
        <v>BIOLEGEND</v>
      </c>
      <c r="B2309" s="21" t="str">
        <v>EED118648</v>
      </c>
      <c r="C2309" s="30">
        <v>45903</v>
      </c>
      <c r="D2309" s="21">
        <v>741446</v>
      </c>
      <c r="E2309" s="21">
        <f>_xlfn.XLOOKUP(D2309,MasterSheet!H:H,MasterSheet!F:F)</f>
        <v>6230.4</v>
      </c>
      <c r="F2309" s="22">
        <f>SUMIFS(MasterSheet!J:J, MasterSheet!B:B, B2309, MasterSheet!D:D, C2309, MasterSheet!H:H, D2309)</f>
        <v>1</v>
      </c>
      <c r="G2309" s="22">
        <f t="shared" si="145"/>
        <v>6230.4</v>
      </c>
      <c r="H2309" s="26">
        <f>SUMIFS(MasterSheet!K:K, MasterSheet!B:B, B2309, MasterSheet!D:D, C2309, MasterSheet!H:H, D2309)</f>
        <v>1</v>
      </c>
      <c r="I2309" s="26">
        <f t="shared" si="146"/>
        <v>6230.4</v>
      </c>
      <c r="J2309" s="28">
        <f>SUMIFS(MasterSheet!L:L, MasterSheet!B:B, B2309, MasterSheet!D:D, C2309, MasterSheet!H:H, D2309)</f>
        <v>0</v>
      </c>
      <c r="K2309" s="28">
        <f t="shared" si="147"/>
        <v>0</v>
      </c>
      <c r="L2309" s="21" t="str">
        <f>UPPER(VLOOKUP(D2309,MasterSheet!H:U,14,))</f>
        <v>BIOLEGEND</v>
      </c>
    </row>
    <row r="2310" spans="1:12" x14ac:dyDescent="0.25">
      <c r="A2310" s="21" t="str">
        <f t="shared" si="144"/>
        <v>BIOLEGEND</v>
      </c>
      <c r="B2310" s="21" t="str">
        <v>EED118504</v>
      </c>
      <c r="C2310" s="30">
        <v>45903</v>
      </c>
      <c r="D2310" s="21">
        <v>103134</v>
      </c>
      <c r="E2310" s="21">
        <f>_xlfn.XLOOKUP(D2310,MasterSheet!H:H,MasterSheet!F:F)</f>
        <v>15972</v>
      </c>
      <c r="F2310" s="22">
        <f>SUMIFS(MasterSheet!J:J, MasterSheet!B:B, B2310, MasterSheet!D:D, C2310, MasterSheet!H:H, D2310)</f>
        <v>1</v>
      </c>
      <c r="G2310" s="22">
        <f t="shared" si="145"/>
        <v>15972</v>
      </c>
      <c r="H2310" s="26">
        <f>SUMIFS(MasterSheet!K:K, MasterSheet!B:B, B2310, MasterSheet!D:D, C2310, MasterSheet!H:H, D2310)</f>
        <v>1</v>
      </c>
      <c r="I2310" s="26">
        <f t="shared" si="146"/>
        <v>15972</v>
      </c>
      <c r="J2310" s="28">
        <f>SUMIFS(MasterSheet!L:L, MasterSheet!B:B, B2310, MasterSheet!D:D, C2310, MasterSheet!H:H, D2310)</f>
        <v>0</v>
      </c>
      <c r="K2310" s="28">
        <f t="shared" si="147"/>
        <v>0</v>
      </c>
      <c r="L2310" s="21" t="str">
        <f>UPPER(VLOOKUP(D2310,MasterSheet!H:U,14,))</f>
        <v>BIOLEGEND</v>
      </c>
    </row>
    <row r="2311" spans="1:12" x14ac:dyDescent="0.25">
      <c r="A2311" s="21" t="str">
        <f t="shared" si="144"/>
        <v>BIOLEGEND</v>
      </c>
      <c r="B2311" s="21" t="str">
        <v>EED118504</v>
      </c>
      <c r="C2311" s="30">
        <v>45903</v>
      </c>
      <c r="D2311" s="21">
        <v>121220</v>
      </c>
      <c r="E2311" s="21">
        <f>_xlfn.XLOOKUP(D2311,MasterSheet!H:H,MasterSheet!F:F)</f>
        <v>19896.8</v>
      </c>
      <c r="F2311" s="22">
        <f>SUMIFS(MasterSheet!J:J, MasterSheet!B:B, B2311, MasterSheet!D:D, C2311, MasterSheet!H:H, D2311)</f>
        <v>2</v>
      </c>
      <c r="G2311" s="22">
        <f t="shared" si="145"/>
        <v>39793.599999999999</v>
      </c>
      <c r="H2311" s="26">
        <f>SUMIFS(MasterSheet!K:K, MasterSheet!B:B, B2311, MasterSheet!D:D, C2311, MasterSheet!H:H, D2311)</f>
        <v>2</v>
      </c>
      <c r="I2311" s="26">
        <f t="shared" si="146"/>
        <v>39793.599999999999</v>
      </c>
      <c r="J2311" s="28">
        <f>SUMIFS(MasterSheet!L:L, MasterSheet!B:B, B2311, MasterSheet!D:D, C2311, MasterSheet!H:H, D2311)</f>
        <v>0</v>
      </c>
      <c r="K2311" s="28">
        <f t="shared" si="147"/>
        <v>0</v>
      </c>
      <c r="L2311" s="21" t="str">
        <f>UPPER(VLOOKUP(D2311,MasterSheet!H:U,14,))</f>
        <v>BIOLEGEND</v>
      </c>
    </row>
    <row r="2312" spans="1:12" x14ac:dyDescent="0.25">
      <c r="A2312" s="21" t="str">
        <f t="shared" si="144"/>
        <v>BIOLEGEND</v>
      </c>
      <c r="B2312" s="21" t="str">
        <v>EED118504</v>
      </c>
      <c r="C2312" s="30">
        <v>45903</v>
      </c>
      <c r="D2312" s="21">
        <v>300106</v>
      </c>
      <c r="E2312" s="21">
        <f>_xlfn.XLOOKUP(D2312,MasterSheet!H:H,MasterSheet!F:F)</f>
        <v>14660.8</v>
      </c>
      <c r="F2312" s="22">
        <f>SUMIFS(MasterSheet!J:J, MasterSheet!B:B, B2312, MasterSheet!D:D, C2312, MasterSheet!H:H, D2312)</f>
        <v>1</v>
      </c>
      <c r="G2312" s="22">
        <f t="shared" si="145"/>
        <v>14660.8</v>
      </c>
      <c r="H2312" s="26">
        <f>SUMIFS(MasterSheet!K:K, MasterSheet!B:B, B2312, MasterSheet!D:D, C2312, MasterSheet!H:H, D2312)</f>
        <v>1</v>
      </c>
      <c r="I2312" s="26">
        <f t="shared" si="146"/>
        <v>14660.8</v>
      </c>
      <c r="J2312" s="28">
        <f>SUMIFS(MasterSheet!L:L, MasterSheet!B:B, B2312, MasterSheet!D:D, C2312, MasterSheet!H:H, D2312)</f>
        <v>0</v>
      </c>
      <c r="K2312" s="28">
        <f t="shared" si="147"/>
        <v>0</v>
      </c>
      <c r="L2312" s="21" t="str">
        <f>UPPER(VLOOKUP(D2312,MasterSheet!H:U,14,))</f>
        <v>BIOLEGEND</v>
      </c>
    </row>
    <row r="2313" spans="1:12" x14ac:dyDescent="0.25">
      <c r="A2313" s="21" t="str">
        <f t="shared" si="144"/>
        <v>BIOLEGEND</v>
      </c>
      <c r="B2313" s="21" t="str">
        <v>EED118504</v>
      </c>
      <c r="C2313" s="30">
        <v>45903</v>
      </c>
      <c r="D2313" s="21">
        <v>300306</v>
      </c>
      <c r="E2313" s="21">
        <f>_xlfn.XLOOKUP(D2313,MasterSheet!H:H,MasterSheet!F:F)</f>
        <v>3388</v>
      </c>
      <c r="F2313" s="22">
        <f>SUMIFS(MasterSheet!J:J, MasterSheet!B:B, B2313, MasterSheet!D:D, C2313, MasterSheet!H:H, D2313)</f>
        <v>2</v>
      </c>
      <c r="G2313" s="22">
        <f t="shared" si="145"/>
        <v>6776</v>
      </c>
      <c r="H2313" s="26">
        <f>SUMIFS(MasterSheet!K:K, MasterSheet!B:B, B2313, MasterSheet!D:D, C2313, MasterSheet!H:H, D2313)</f>
        <v>2</v>
      </c>
      <c r="I2313" s="26">
        <f t="shared" si="146"/>
        <v>6776</v>
      </c>
      <c r="J2313" s="28">
        <f>SUMIFS(MasterSheet!L:L, MasterSheet!B:B, B2313, MasterSheet!D:D, C2313, MasterSheet!H:H, D2313)</f>
        <v>0</v>
      </c>
      <c r="K2313" s="28">
        <f t="shared" si="147"/>
        <v>0</v>
      </c>
      <c r="L2313" s="21" t="str">
        <f>UPPER(VLOOKUP(D2313,MasterSheet!H:U,14,))</f>
        <v>BIOLEGEND</v>
      </c>
    </row>
    <row r="2314" spans="1:12" x14ac:dyDescent="0.25">
      <c r="A2314" s="21" t="str">
        <f t="shared" si="144"/>
        <v>BIOLEGEND</v>
      </c>
      <c r="B2314" s="21" t="str">
        <v>EED118504</v>
      </c>
      <c r="C2314" s="30">
        <v>45903</v>
      </c>
      <c r="D2314" s="21">
        <v>302632</v>
      </c>
      <c r="E2314" s="21">
        <f>_xlfn.XLOOKUP(D2314,MasterSheet!H:H,MasterSheet!F:F)</f>
        <v>26796</v>
      </c>
      <c r="F2314" s="22">
        <f>SUMIFS(MasterSheet!J:J, MasterSheet!B:B, B2314, MasterSheet!D:D, C2314, MasterSheet!H:H, D2314)</f>
        <v>3</v>
      </c>
      <c r="G2314" s="22">
        <f t="shared" si="145"/>
        <v>80388</v>
      </c>
      <c r="H2314" s="26">
        <f>SUMIFS(MasterSheet!K:K, MasterSheet!B:B, B2314, MasterSheet!D:D, C2314, MasterSheet!H:H, D2314)</f>
        <v>3</v>
      </c>
      <c r="I2314" s="26">
        <f t="shared" si="146"/>
        <v>80388</v>
      </c>
      <c r="J2314" s="28">
        <f>SUMIFS(MasterSheet!L:L, MasterSheet!B:B, B2314, MasterSheet!D:D, C2314, MasterSheet!H:H, D2314)</f>
        <v>0</v>
      </c>
      <c r="K2314" s="28">
        <f t="shared" si="147"/>
        <v>0</v>
      </c>
      <c r="L2314" s="21" t="str">
        <f>UPPER(VLOOKUP(D2314,MasterSheet!H:U,14,))</f>
        <v>BIOLEGEND</v>
      </c>
    </row>
    <row r="2315" spans="1:12" x14ac:dyDescent="0.25">
      <c r="A2315" s="21" t="str">
        <f t="shared" si="144"/>
        <v>BIOLEGEND</v>
      </c>
      <c r="B2315" s="21" t="str">
        <v>EED118504</v>
      </c>
      <c r="C2315" s="30">
        <v>45903</v>
      </c>
      <c r="D2315" s="21">
        <v>302830</v>
      </c>
      <c r="E2315" s="21">
        <f>_xlfn.XLOOKUP(D2315,MasterSheet!H:H,MasterSheet!F:F)</f>
        <v>28710</v>
      </c>
      <c r="F2315" s="22">
        <f>SUMIFS(MasterSheet!J:J, MasterSheet!B:B, B2315, MasterSheet!D:D, C2315, MasterSheet!H:H, D2315)</f>
        <v>2</v>
      </c>
      <c r="G2315" s="22">
        <f t="shared" si="145"/>
        <v>57420</v>
      </c>
      <c r="H2315" s="26">
        <f>SUMIFS(MasterSheet!K:K, MasterSheet!B:B, B2315, MasterSheet!D:D, C2315, MasterSheet!H:H, D2315)</f>
        <v>2</v>
      </c>
      <c r="I2315" s="26">
        <f t="shared" si="146"/>
        <v>57420</v>
      </c>
      <c r="J2315" s="28">
        <f>SUMIFS(MasterSheet!L:L, MasterSheet!B:B, B2315, MasterSheet!D:D, C2315, MasterSheet!H:H, D2315)</f>
        <v>0</v>
      </c>
      <c r="K2315" s="28">
        <f t="shared" si="147"/>
        <v>0</v>
      </c>
      <c r="L2315" s="21" t="str">
        <f>UPPER(VLOOKUP(D2315,MasterSheet!H:U,14,))</f>
        <v>BIOLEGEND</v>
      </c>
    </row>
    <row r="2316" spans="1:12" x14ac:dyDescent="0.25">
      <c r="A2316" s="21" t="str">
        <f t="shared" si="144"/>
        <v>BIOLEGEND</v>
      </c>
      <c r="B2316" s="21" t="str">
        <v>EED118504</v>
      </c>
      <c r="C2316" s="30">
        <v>45903</v>
      </c>
      <c r="D2316" s="21">
        <v>304014</v>
      </c>
      <c r="E2316" s="21">
        <f>_xlfn.XLOOKUP(D2316,MasterSheet!H:H,MasterSheet!F:F)</f>
        <v>17987.2</v>
      </c>
      <c r="F2316" s="22">
        <f>SUMIFS(MasterSheet!J:J, MasterSheet!B:B, B2316, MasterSheet!D:D, C2316, MasterSheet!H:H, D2316)</f>
        <v>1</v>
      </c>
      <c r="G2316" s="22">
        <f t="shared" si="145"/>
        <v>17987.2</v>
      </c>
      <c r="H2316" s="26">
        <f>SUMIFS(MasterSheet!K:K, MasterSheet!B:B, B2316, MasterSheet!D:D, C2316, MasterSheet!H:H, D2316)</f>
        <v>1</v>
      </c>
      <c r="I2316" s="26">
        <f t="shared" si="146"/>
        <v>17987.2</v>
      </c>
      <c r="J2316" s="28">
        <f>SUMIFS(MasterSheet!L:L, MasterSheet!B:B, B2316, MasterSheet!D:D, C2316, MasterSheet!H:H, D2316)</f>
        <v>0</v>
      </c>
      <c r="K2316" s="28">
        <f t="shared" si="147"/>
        <v>0</v>
      </c>
      <c r="L2316" s="21" t="str">
        <f>UPPER(VLOOKUP(D2316,MasterSheet!H:U,14,))</f>
        <v>BIOLEGEND</v>
      </c>
    </row>
    <row r="2317" spans="1:12" x14ac:dyDescent="0.25">
      <c r="A2317" s="21" t="str">
        <f t="shared" si="144"/>
        <v>BIOLEGEND</v>
      </c>
      <c r="B2317" s="21" t="str">
        <v>EED118504</v>
      </c>
      <c r="C2317" s="30">
        <v>45903</v>
      </c>
      <c r="D2317" s="21">
        <v>304028</v>
      </c>
      <c r="E2317" s="21">
        <f>_xlfn.XLOOKUP(D2317,MasterSheet!H:H,MasterSheet!F:F)</f>
        <v>20944</v>
      </c>
      <c r="F2317" s="22">
        <f>SUMIFS(MasterSheet!J:J, MasterSheet!B:B, B2317, MasterSheet!D:D, C2317, MasterSheet!H:H, D2317)</f>
        <v>4</v>
      </c>
      <c r="G2317" s="22">
        <f t="shared" si="145"/>
        <v>83776</v>
      </c>
      <c r="H2317" s="26">
        <f>SUMIFS(MasterSheet!K:K, MasterSheet!B:B, B2317, MasterSheet!D:D, C2317, MasterSheet!H:H, D2317)</f>
        <v>4</v>
      </c>
      <c r="I2317" s="26">
        <f t="shared" si="146"/>
        <v>83776</v>
      </c>
      <c r="J2317" s="28">
        <f>SUMIFS(MasterSheet!L:L, MasterSheet!B:B, B2317, MasterSheet!D:D, C2317, MasterSheet!H:H, D2317)</f>
        <v>0</v>
      </c>
      <c r="K2317" s="28">
        <f t="shared" si="147"/>
        <v>0</v>
      </c>
      <c r="L2317" s="21" t="str">
        <f>UPPER(VLOOKUP(D2317,MasterSheet!H:U,14,))</f>
        <v>BIOLEGEND</v>
      </c>
    </row>
    <row r="2318" spans="1:12" x14ac:dyDescent="0.25">
      <c r="A2318" s="21" t="str">
        <f t="shared" si="144"/>
        <v>BIOLEGEND</v>
      </c>
      <c r="B2318" s="21" t="str">
        <v>EED118504</v>
      </c>
      <c r="C2318" s="30">
        <v>45903</v>
      </c>
      <c r="D2318" s="21">
        <v>304134</v>
      </c>
      <c r="E2318" s="21">
        <f>_xlfn.XLOOKUP(D2318,MasterSheet!H:H,MasterSheet!F:F)</f>
        <v>28710</v>
      </c>
      <c r="F2318" s="22">
        <f>SUMIFS(MasterSheet!J:J, MasterSheet!B:B, B2318, MasterSheet!D:D, C2318, MasterSheet!H:H, D2318)</f>
        <v>2</v>
      </c>
      <c r="G2318" s="22">
        <f t="shared" si="145"/>
        <v>57420</v>
      </c>
      <c r="H2318" s="26">
        <f>SUMIFS(MasterSheet!K:K, MasterSheet!B:B, B2318, MasterSheet!D:D, C2318, MasterSheet!H:H, D2318)</f>
        <v>2</v>
      </c>
      <c r="I2318" s="26">
        <f t="shared" si="146"/>
        <v>57420</v>
      </c>
      <c r="J2318" s="28">
        <f>SUMIFS(MasterSheet!L:L, MasterSheet!B:B, B2318, MasterSheet!D:D, C2318, MasterSheet!H:H, D2318)</f>
        <v>0</v>
      </c>
      <c r="K2318" s="28">
        <f t="shared" si="147"/>
        <v>0</v>
      </c>
      <c r="L2318" s="21" t="str">
        <f>UPPER(VLOOKUP(D2318,MasterSheet!H:U,14,))</f>
        <v>BIOLEGEND</v>
      </c>
    </row>
    <row r="2319" spans="1:12" x14ac:dyDescent="0.25">
      <c r="A2319" s="21" t="str">
        <f t="shared" si="144"/>
        <v>BIOLEGEND</v>
      </c>
      <c r="B2319" s="21" t="str">
        <v>EED118504</v>
      </c>
      <c r="C2319" s="30">
        <v>45903</v>
      </c>
      <c r="D2319" s="21">
        <v>304145</v>
      </c>
      <c r="E2319" s="21">
        <f>_xlfn.XLOOKUP(D2319,MasterSheet!H:H,MasterSheet!F:F)</f>
        <v>8808.7999999999993</v>
      </c>
      <c r="F2319" s="22">
        <f>SUMIFS(MasterSheet!J:J, MasterSheet!B:B, B2319, MasterSheet!D:D, C2319, MasterSheet!H:H, D2319)</f>
        <v>1</v>
      </c>
      <c r="G2319" s="22">
        <f t="shared" si="145"/>
        <v>8808.7999999999993</v>
      </c>
      <c r="H2319" s="26">
        <f>SUMIFS(MasterSheet!K:K, MasterSheet!B:B, B2319, MasterSheet!D:D, C2319, MasterSheet!H:H, D2319)</f>
        <v>1</v>
      </c>
      <c r="I2319" s="26">
        <f t="shared" si="146"/>
        <v>8808.7999999999993</v>
      </c>
      <c r="J2319" s="28">
        <f>SUMIFS(MasterSheet!L:L, MasterSheet!B:B, B2319, MasterSheet!D:D, C2319, MasterSheet!H:H, D2319)</f>
        <v>0</v>
      </c>
      <c r="K2319" s="28">
        <f t="shared" si="147"/>
        <v>0</v>
      </c>
      <c r="L2319" s="21" t="str">
        <f>UPPER(VLOOKUP(D2319,MasterSheet!H:U,14,))</f>
        <v>BIOLEGEND</v>
      </c>
    </row>
    <row r="2320" spans="1:12" x14ac:dyDescent="0.25">
      <c r="A2320" s="21" t="str">
        <f t="shared" si="144"/>
        <v>BIOLEGEND</v>
      </c>
      <c r="B2320" s="21" t="str">
        <v>EED118504</v>
      </c>
      <c r="C2320" s="30">
        <v>45903</v>
      </c>
      <c r="D2320" s="21">
        <v>304810</v>
      </c>
      <c r="E2320" s="21">
        <f>_xlfn.XLOOKUP(D2320,MasterSheet!H:H,MasterSheet!F:F)</f>
        <v>16684.8</v>
      </c>
      <c r="F2320" s="22">
        <f>SUMIFS(MasterSheet!J:J, MasterSheet!B:B, B2320, MasterSheet!D:D, C2320, MasterSheet!H:H, D2320)</f>
        <v>2</v>
      </c>
      <c r="G2320" s="22">
        <f t="shared" si="145"/>
        <v>33369.599999999999</v>
      </c>
      <c r="H2320" s="26">
        <f>SUMIFS(MasterSheet!K:K, MasterSheet!B:B, B2320, MasterSheet!D:D, C2320, MasterSheet!H:H, D2320)</f>
        <v>2</v>
      </c>
      <c r="I2320" s="26">
        <f t="shared" si="146"/>
        <v>33369.599999999999</v>
      </c>
      <c r="J2320" s="28">
        <f>SUMIFS(MasterSheet!L:L, MasterSheet!B:B, B2320, MasterSheet!D:D, C2320, MasterSheet!H:H, D2320)</f>
        <v>0</v>
      </c>
      <c r="K2320" s="28">
        <f t="shared" si="147"/>
        <v>0</v>
      </c>
      <c r="L2320" s="21" t="str">
        <f>UPPER(VLOOKUP(D2320,MasterSheet!H:U,14,))</f>
        <v>BIOLEGEND</v>
      </c>
    </row>
    <row r="2321" spans="1:12" x14ac:dyDescent="0.25">
      <c r="A2321" s="21" t="str">
        <f t="shared" si="144"/>
        <v>BIOLEGEND</v>
      </c>
      <c r="B2321" s="21" t="str">
        <v>EED118504</v>
      </c>
      <c r="C2321" s="30">
        <v>45903</v>
      </c>
      <c r="D2321" s="21">
        <v>307608</v>
      </c>
      <c r="E2321" s="21">
        <f>_xlfn.XLOOKUP(D2321,MasterSheet!H:H,MasterSheet!F:F)</f>
        <v>18048.8</v>
      </c>
      <c r="F2321" s="22">
        <f>SUMIFS(MasterSheet!J:J, MasterSheet!B:B, B2321, MasterSheet!D:D, C2321, MasterSheet!H:H, D2321)</f>
        <v>1</v>
      </c>
      <c r="G2321" s="22">
        <f t="shared" si="145"/>
        <v>18048.8</v>
      </c>
      <c r="H2321" s="26">
        <f>SUMIFS(MasterSheet!K:K, MasterSheet!B:B, B2321, MasterSheet!D:D, C2321, MasterSheet!H:H, D2321)</f>
        <v>1</v>
      </c>
      <c r="I2321" s="26">
        <f t="shared" si="146"/>
        <v>18048.8</v>
      </c>
      <c r="J2321" s="28">
        <f>SUMIFS(MasterSheet!L:L, MasterSheet!B:B, B2321, MasterSheet!D:D, C2321, MasterSheet!H:H, D2321)</f>
        <v>0</v>
      </c>
      <c r="K2321" s="28">
        <f t="shared" si="147"/>
        <v>0</v>
      </c>
      <c r="L2321" s="21" t="str">
        <f>UPPER(VLOOKUP(D2321,MasterSheet!H:U,14,))</f>
        <v>BIOLEGEND</v>
      </c>
    </row>
    <row r="2322" spans="1:12" x14ac:dyDescent="0.25">
      <c r="A2322" s="21" t="str">
        <f t="shared" si="144"/>
        <v>BIOLEGEND</v>
      </c>
      <c r="B2322" s="21" t="str">
        <v>EED118504</v>
      </c>
      <c r="C2322" s="30">
        <v>45903</v>
      </c>
      <c r="D2322" s="21">
        <v>309218</v>
      </c>
      <c r="E2322" s="21">
        <f>_xlfn.XLOOKUP(D2322,MasterSheet!H:H,MasterSheet!F:F)</f>
        <v>25806</v>
      </c>
      <c r="F2322" s="22">
        <f>SUMIFS(MasterSheet!J:J, MasterSheet!B:B, B2322, MasterSheet!D:D, C2322, MasterSheet!H:H, D2322)</f>
        <v>1</v>
      </c>
      <c r="G2322" s="22">
        <f t="shared" si="145"/>
        <v>25806</v>
      </c>
      <c r="H2322" s="26">
        <f>SUMIFS(MasterSheet!K:K, MasterSheet!B:B, B2322, MasterSheet!D:D, C2322, MasterSheet!H:H, D2322)</f>
        <v>1</v>
      </c>
      <c r="I2322" s="26">
        <f t="shared" si="146"/>
        <v>25806</v>
      </c>
      <c r="J2322" s="28">
        <f>SUMIFS(MasterSheet!L:L, MasterSheet!B:B, B2322, MasterSheet!D:D, C2322, MasterSheet!H:H, D2322)</f>
        <v>0</v>
      </c>
      <c r="K2322" s="28">
        <f t="shared" si="147"/>
        <v>0</v>
      </c>
      <c r="L2322" s="21" t="str">
        <f>UPPER(VLOOKUP(D2322,MasterSheet!H:U,14,))</f>
        <v>BIOLEGEND</v>
      </c>
    </row>
    <row r="2323" spans="1:12" x14ac:dyDescent="0.25">
      <c r="A2323" s="21" t="str">
        <f t="shared" si="144"/>
        <v>BIOLEGEND</v>
      </c>
      <c r="B2323" s="21" t="str">
        <v>EED118504</v>
      </c>
      <c r="C2323" s="30">
        <v>45903</v>
      </c>
      <c r="D2323" s="21">
        <v>310930</v>
      </c>
      <c r="E2323" s="21">
        <f>_xlfn.XLOOKUP(D2323,MasterSheet!H:H,MasterSheet!F:F)</f>
        <v>25146</v>
      </c>
      <c r="F2323" s="22">
        <f>SUMIFS(MasterSheet!J:J, MasterSheet!B:B, B2323, MasterSheet!D:D, C2323, MasterSheet!H:H, D2323)</f>
        <v>1</v>
      </c>
      <c r="G2323" s="22">
        <f t="shared" si="145"/>
        <v>25146</v>
      </c>
      <c r="H2323" s="26">
        <f>SUMIFS(MasterSheet!K:K, MasterSheet!B:B, B2323, MasterSheet!D:D, C2323, MasterSheet!H:H, D2323)</f>
        <v>1</v>
      </c>
      <c r="I2323" s="26">
        <f t="shared" si="146"/>
        <v>25146</v>
      </c>
      <c r="J2323" s="28">
        <f>SUMIFS(MasterSheet!L:L, MasterSheet!B:B, B2323, MasterSheet!D:D, C2323, MasterSheet!H:H, D2323)</f>
        <v>0</v>
      </c>
      <c r="K2323" s="28">
        <f t="shared" si="147"/>
        <v>0</v>
      </c>
      <c r="L2323" s="21" t="str">
        <f>UPPER(VLOOKUP(D2323,MasterSheet!H:U,14,))</f>
        <v>BIOLEGEND</v>
      </c>
    </row>
    <row r="2324" spans="1:12" x14ac:dyDescent="0.25">
      <c r="A2324" s="21" t="str">
        <f t="shared" si="144"/>
        <v>BIOLEGEND</v>
      </c>
      <c r="B2324" s="21" t="str">
        <v>EED118504</v>
      </c>
      <c r="C2324" s="30">
        <v>45903</v>
      </c>
      <c r="D2324" s="21">
        <v>317307</v>
      </c>
      <c r="E2324" s="21">
        <f>_xlfn.XLOOKUP(D2324,MasterSheet!H:H,MasterSheet!F:F)</f>
        <v>1478.4</v>
      </c>
      <c r="F2324" s="22">
        <f>SUMIFS(MasterSheet!J:J, MasterSheet!B:B, B2324, MasterSheet!D:D, C2324, MasterSheet!H:H, D2324)</f>
        <v>1</v>
      </c>
      <c r="G2324" s="22">
        <f t="shared" si="145"/>
        <v>1478.4</v>
      </c>
      <c r="H2324" s="26">
        <f>SUMIFS(MasterSheet!K:K, MasterSheet!B:B, B2324, MasterSheet!D:D, C2324, MasterSheet!H:H, D2324)</f>
        <v>1</v>
      </c>
      <c r="I2324" s="26">
        <f t="shared" si="146"/>
        <v>1478.4</v>
      </c>
      <c r="J2324" s="28">
        <f>SUMIFS(MasterSheet!L:L, MasterSheet!B:B, B2324, MasterSheet!D:D, C2324, MasterSheet!H:H, D2324)</f>
        <v>0</v>
      </c>
      <c r="K2324" s="28">
        <f t="shared" si="147"/>
        <v>0</v>
      </c>
      <c r="L2324" s="21" t="str">
        <f>UPPER(VLOOKUP(D2324,MasterSheet!H:U,14,))</f>
        <v>BIOLEGEND</v>
      </c>
    </row>
    <row r="2325" spans="1:12" x14ac:dyDescent="0.25">
      <c r="A2325" s="21" t="str">
        <f t="shared" si="144"/>
        <v>BIOLEGEND</v>
      </c>
      <c r="B2325" s="21" t="str">
        <v>EED118504</v>
      </c>
      <c r="C2325" s="30">
        <v>45903</v>
      </c>
      <c r="D2325" s="21">
        <v>317415</v>
      </c>
      <c r="E2325" s="21">
        <f>_xlfn.XLOOKUP(D2325,MasterSheet!H:H,MasterSheet!F:F)</f>
        <v>2032.8000000000002</v>
      </c>
      <c r="F2325" s="22">
        <f>SUMIFS(MasterSheet!J:J, MasterSheet!B:B, B2325, MasterSheet!D:D, C2325, MasterSheet!H:H, D2325)</f>
        <v>1</v>
      </c>
      <c r="G2325" s="22">
        <f t="shared" si="145"/>
        <v>2032.8000000000002</v>
      </c>
      <c r="H2325" s="26">
        <f>SUMIFS(MasterSheet!K:K, MasterSheet!B:B, B2325, MasterSheet!D:D, C2325, MasterSheet!H:H, D2325)</f>
        <v>1</v>
      </c>
      <c r="I2325" s="26">
        <f t="shared" si="146"/>
        <v>2032.8000000000002</v>
      </c>
      <c r="J2325" s="28">
        <f>SUMIFS(MasterSheet!L:L, MasterSheet!B:B, B2325, MasterSheet!D:D, C2325, MasterSheet!H:H, D2325)</f>
        <v>0</v>
      </c>
      <c r="K2325" s="28">
        <f t="shared" si="147"/>
        <v>0</v>
      </c>
      <c r="L2325" s="21" t="str">
        <f>UPPER(VLOOKUP(D2325,MasterSheet!H:U,14,))</f>
        <v>BIOLEGEND</v>
      </c>
    </row>
    <row r="2326" spans="1:12" x14ac:dyDescent="0.25">
      <c r="A2326" s="21" t="str">
        <f t="shared" si="144"/>
        <v>BIOLEGEND</v>
      </c>
      <c r="B2326" s="21" t="str">
        <v>EED118504</v>
      </c>
      <c r="C2326" s="30">
        <v>45903</v>
      </c>
      <c r="D2326" s="21">
        <v>317426</v>
      </c>
      <c r="E2326" s="21">
        <f>_xlfn.XLOOKUP(D2326,MasterSheet!H:H,MasterSheet!F:F)</f>
        <v>16324</v>
      </c>
      <c r="F2326" s="22">
        <f>SUMIFS(MasterSheet!J:J, MasterSheet!B:B, B2326, MasterSheet!D:D, C2326, MasterSheet!H:H, D2326)</f>
        <v>2</v>
      </c>
      <c r="G2326" s="22">
        <f t="shared" si="145"/>
        <v>32648</v>
      </c>
      <c r="H2326" s="26">
        <f>SUMIFS(MasterSheet!K:K, MasterSheet!B:B, B2326, MasterSheet!D:D, C2326, MasterSheet!H:H, D2326)</f>
        <v>2</v>
      </c>
      <c r="I2326" s="26">
        <f t="shared" si="146"/>
        <v>32648</v>
      </c>
      <c r="J2326" s="28">
        <f>SUMIFS(MasterSheet!L:L, MasterSheet!B:B, B2326, MasterSheet!D:D, C2326, MasterSheet!H:H, D2326)</f>
        <v>0</v>
      </c>
      <c r="K2326" s="28">
        <f t="shared" si="147"/>
        <v>0</v>
      </c>
      <c r="L2326" s="21" t="str">
        <f>UPPER(VLOOKUP(D2326,MasterSheet!H:U,14,))</f>
        <v>BIOLEGEND</v>
      </c>
    </row>
    <row r="2327" spans="1:12" x14ac:dyDescent="0.25">
      <c r="A2327" s="21" t="str">
        <f t="shared" si="144"/>
        <v>BIOLEGEND</v>
      </c>
      <c r="B2327" s="21" t="str">
        <v>EED118504</v>
      </c>
      <c r="C2327" s="30">
        <v>45903</v>
      </c>
      <c r="D2327" s="21">
        <v>318340</v>
      </c>
      <c r="E2327" s="21">
        <f>_xlfn.XLOOKUP(D2327,MasterSheet!H:H,MasterSheet!F:F)</f>
        <v>26862</v>
      </c>
      <c r="F2327" s="22">
        <f>SUMIFS(MasterSheet!J:J, MasterSheet!B:B, B2327, MasterSheet!D:D, C2327, MasterSheet!H:H, D2327)</f>
        <v>2</v>
      </c>
      <c r="G2327" s="22">
        <f t="shared" si="145"/>
        <v>53724</v>
      </c>
      <c r="H2327" s="26">
        <f>SUMIFS(MasterSheet!K:K, MasterSheet!B:B, B2327, MasterSheet!D:D, C2327, MasterSheet!H:H, D2327)</f>
        <v>2</v>
      </c>
      <c r="I2327" s="26">
        <f t="shared" si="146"/>
        <v>53724</v>
      </c>
      <c r="J2327" s="28">
        <f>SUMIFS(MasterSheet!L:L, MasterSheet!B:B, B2327, MasterSheet!D:D, C2327, MasterSheet!H:H, D2327)</f>
        <v>0</v>
      </c>
      <c r="K2327" s="28">
        <f t="shared" si="147"/>
        <v>0</v>
      </c>
      <c r="L2327" s="21" t="str">
        <f>UPPER(VLOOKUP(D2327,MasterSheet!H:U,14,))</f>
        <v>BIOLEGEND</v>
      </c>
    </row>
    <row r="2328" spans="1:12" x14ac:dyDescent="0.25">
      <c r="A2328" s="21" t="str">
        <f t="shared" si="144"/>
        <v>BIOLEGEND</v>
      </c>
      <c r="B2328" s="21" t="str">
        <v>EED118504</v>
      </c>
      <c r="C2328" s="30">
        <v>45903</v>
      </c>
      <c r="D2328" s="21">
        <v>329932</v>
      </c>
      <c r="E2328" s="21">
        <f>_xlfn.XLOOKUP(D2328,MasterSheet!H:H,MasterSheet!F:F)</f>
        <v>26532</v>
      </c>
      <c r="F2328" s="22">
        <f>SUMIFS(MasterSheet!J:J, MasterSheet!B:B, B2328, MasterSheet!D:D, C2328, MasterSheet!H:H, D2328)</f>
        <v>4</v>
      </c>
      <c r="G2328" s="22">
        <f t="shared" si="145"/>
        <v>106128</v>
      </c>
      <c r="H2328" s="26">
        <f>SUMIFS(MasterSheet!K:K, MasterSheet!B:B, B2328, MasterSheet!D:D, C2328, MasterSheet!H:H, D2328)</f>
        <v>4</v>
      </c>
      <c r="I2328" s="26">
        <f t="shared" si="146"/>
        <v>106128</v>
      </c>
      <c r="J2328" s="28">
        <f>SUMIFS(MasterSheet!L:L, MasterSheet!B:B, B2328, MasterSheet!D:D, C2328, MasterSheet!H:H, D2328)</f>
        <v>0</v>
      </c>
      <c r="K2328" s="28">
        <f t="shared" si="147"/>
        <v>0</v>
      </c>
      <c r="L2328" s="21" t="str">
        <f>UPPER(VLOOKUP(D2328,MasterSheet!H:U,14,))</f>
        <v>BIOLEGEND</v>
      </c>
    </row>
    <row r="2329" spans="1:12" x14ac:dyDescent="0.25">
      <c r="A2329" s="21" t="str">
        <f t="shared" si="144"/>
        <v>BIOLEGEND</v>
      </c>
      <c r="B2329" s="21" t="str">
        <v>EED118504</v>
      </c>
      <c r="C2329" s="30">
        <v>45903</v>
      </c>
      <c r="D2329" s="21">
        <v>331806</v>
      </c>
      <c r="E2329" s="21">
        <f>_xlfn.XLOOKUP(D2329,MasterSheet!H:H,MasterSheet!F:F)</f>
        <v>17987.2</v>
      </c>
      <c r="F2329" s="22">
        <f>SUMIFS(MasterSheet!J:J, MasterSheet!B:B, B2329, MasterSheet!D:D, C2329, MasterSheet!H:H, D2329)</f>
        <v>1</v>
      </c>
      <c r="G2329" s="22">
        <f t="shared" si="145"/>
        <v>17987.2</v>
      </c>
      <c r="H2329" s="26">
        <f>SUMIFS(MasterSheet!K:K, MasterSheet!B:B, B2329, MasterSheet!D:D, C2329, MasterSheet!H:H, D2329)</f>
        <v>1</v>
      </c>
      <c r="I2329" s="26">
        <f t="shared" si="146"/>
        <v>17987.2</v>
      </c>
      <c r="J2329" s="28">
        <f>SUMIFS(MasterSheet!L:L, MasterSheet!B:B, B2329, MasterSheet!D:D, C2329, MasterSheet!H:H, D2329)</f>
        <v>0</v>
      </c>
      <c r="K2329" s="28">
        <f t="shared" si="147"/>
        <v>0</v>
      </c>
      <c r="L2329" s="21" t="str">
        <f>UPPER(VLOOKUP(D2329,MasterSheet!H:U,14,))</f>
        <v>BIOLEGEND</v>
      </c>
    </row>
    <row r="2330" spans="1:12" x14ac:dyDescent="0.25">
      <c r="A2330" s="21" t="str">
        <f t="shared" si="144"/>
        <v>BIOLEGEND</v>
      </c>
      <c r="B2330" s="21" t="str">
        <v>EED118504</v>
      </c>
      <c r="C2330" s="30">
        <v>45903</v>
      </c>
      <c r="D2330" s="21">
        <v>344704</v>
      </c>
      <c r="E2330" s="21">
        <f>_xlfn.XLOOKUP(D2330,MasterSheet!H:H,MasterSheet!F:F)</f>
        <v>14907.2</v>
      </c>
      <c r="F2330" s="22">
        <f>SUMIFS(MasterSheet!J:J, MasterSheet!B:B, B2330, MasterSheet!D:D, C2330, MasterSheet!H:H, D2330)</f>
        <v>2</v>
      </c>
      <c r="G2330" s="22">
        <f t="shared" si="145"/>
        <v>29814.400000000001</v>
      </c>
      <c r="H2330" s="26">
        <f>SUMIFS(MasterSheet!K:K, MasterSheet!B:B, B2330, MasterSheet!D:D, C2330, MasterSheet!H:H, D2330)</f>
        <v>2</v>
      </c>
      <c r="I2330" s="26">
        <f t="shared" si="146"/>
        <v>29814.400000000001</v>
      </c>
      <c r="J2330" s="28">
        <f>SUMIFS(MasterSheet!L:L, MasterSheet!B:B, B2330, MasterSheet!D:D, C2330, MasterSheet!H:H, D2330)</f>
        <v>0</v>
      </c>
      <c r="K2330" s="28">
        <f t="shared" si="147"/>
        <v>0</v>
      </c>
      <c r="L2330" s="21" t="str">
        <f>UPPER(VLOOKUP(D2330,MasterSheet!H:U,14,))</f>
        <v>BIOLEGEND</v>
      </c>
    </row>
    <row r="2331" spans="1:12" x14ac:dyDescent="0.25">
      <c r="A2331" s="21" t="str">
        <f t="shared" si="144"/>
        <v>BIOLEGEND</v>
      </c>
      <c r="B2331" s="21" t="str">
        <v>EED118504</v>
      </c>
      <c r="C2331" s="30">
        <v>45903</v>
      </c>
      <c r="D2331" s="21">
        <v>344709</v>
      </c>
      <c r="E2331" s="21">
        <f>_xlfn.XLOOKUP(D2331,MasterSheet!H:H,MasterSheet!F:F)</f>
        <v>10841.6</v>
      </c>
      <c r="F2331" s="22">
        <f>SUMIFS(MasterSheet!J:J, MasterSheet!B:B, B2331, MasterSheet!D:D, C2331, MasterSheet!H:H, D2331)</f>
        <v>1</v>
      </c>
      <c r="G2331" s="22">
        <f t="shared" si="145"/>
        <v>10841.6</v>
      </c>
      <c r="H2331" s="26">
        <f>SUMIFS(MasterSheet!K:K, MasterSheet!B:B, B2331, MasterSheet!D:D, C2331, MasterSheet!H:H, D2331)</f>
        <v>1</v>
      </c>
      <c r="I2331" s="26">
        <f t="shared" si="146"/>
        <v>10841.6</v>
      </c>
      <c r="J2331" s="28">
        <f>SUMIFS(MasterSheet!L:L, MasterSheet!B:B, B2331, MasterSheet!D:D, C2331, MasterSheet!H:H, D2331)</f>
        <v>0</v>
      </c>
      <c r="K2331" s="28">
        <f t="shared" si="147"/>
        <v>0</v>
      </c>
      <c r="L2331" s="21" t="str">
        <f>UPPER(VLOOKUP(D2331,MasterSheet!H:U,14,))</f>
        <v>BIOLEGEND</v>
      </c>
    </row>
    <row r="2332" spans="1:12" x14ac:dyDescent="0.25">
      <c r="A2332" s="21" t="str">
        <f t="shared" si="144"/>
        <v>BIOLEGEND</v>
      </c>
      <c r="B2332" s="21" t="str">
        <v>EED118504</v>
      </c>
      <c r="C2332" s="30">
        <v>45903</v>
      </c>
      <c r="D2332" s="21">
        <v>345052</v>
      </c>
      <c r="E2332" s="21">
        <f>_xlfn.XLOOKUP(D2332,MasterSheet!H:H,MasterSheet!F:F)</f>
        <v>24578.400000000001</v>
      </c>
      <c r="F2332" s="22">
        <f>SUMIFS(MasterSheet!J:J, MasterSheet!B:B, B2332, MasterSheet!D:D, C2332, MasterSheet!H:H, D2332)</f>
        <v>1</v>
      </c>
      <c r="G2332" s="22">
        <f t="shared" si="145"/>
        <v>24578.400000000001</v>
      </c>
      <c r="H2332" s="26">
        <f>SUMIFS(MasterSheet!K:K, MasterSheet!B:B, B2332, MasterSheet!D:D, C2332, MasterSheet!H:H, D2332)</f>
        <v>1</v>
      </c>
      <c r="I2332" s="26">
        <f t="shared" si="146"/>
        <v>24578.400000000001</v>
      </c>
      <c r="J2332" s="28">
        <f>SUMIFS(MasterSheet!L:L, MasterSheet!B:B, B2332, MasterSheet!D:D, C2332, MasterSheet!H:H, D2332)</f>
        <v>0</v>
      </c>
      <c r="K2332" s="28">
        <f t="shared" si="147"/>
        <v>0</v>
      </c>
      <c r="L2332" s="21" t="str">
        <f>UPPER(VLOOKUP(D2332,MasterSheet!H:U,14,))</f>
        <v>BIOLEGEND</v>
      </c>
    </row>
    <row r="2333" spans="1:12" x14ac:dyDescent="0.25">
      <c r="A2333" s="21" t="str">
        <f t="shared" si="144"/>
        <v>BIOLEGEND</v>
      </c>
      <c r="B2333" s="21" t="str">
        <v>EED118504</v>
      </c>
      <c r="C2333" s="30">
        <v>45903</v>
      </c>
      <c r="D2333" s="21">
        <v>352308</v>
      </c>
      <c r="E2333" s="21">
        <f>_xlfn.XLOOKUP(D2333,MasterSheet!H:H,MasterSheet!F:F)</f>
        <v>17925.599999999999</v>
      </c>
      <c r="F2333" s="22">
        <f>SUMIFS(MasterSheet!J:J, MasterSheet!B:B, B2333, MasterSheet!D:D, C2333, MasterSheet!H:H, D2333)</f>
        <v>1</v>
      </c>
      <c r="G2333" s="22">
        <f t="shared" si="145"/>
        <v>17925.599999999999</v>
      </c>
      <c r="H2333" s="26">
        <f>SUMIFS(MasterSheet!K:K, MasterSheet!B:B, B2333, MasterSheet!D:D, C2333, MasterSheet!H:H, D2333)</f>
        <v>1</v>
      </c>
      <c r="I2333" s="26">
        <f t="shared" si="146"/>
        <v>17925.599999999999</v>
      </c>
      <c r="J2333" s="28">
        <f>SUMIFS(MasterSheet!L:L, MasterSheet!B:B, B2333, MasterSheet!D:D, C2333, MasterSheet!H:H, D2333)</f>
        <v>0</v>
      </c>
      <c r="K2333" s="28">
        <f t="shared" si="147"/>
        <v>0</v>
      </c>
      <c r="L2333" s="21" t="str">
        <f>UPPER(VLOOKUP(D2333,MasterSheet!H:U,14,))</f>
        <v>BIOLEGEND</v>
      </c>
    </row>
    <row r="2334" spans="1:12" x14ac:dyDescent="0.25">
      <c r="A2334" s="21" t="str">
        <f t="shared" si="144"/>
        <v>BIOLEGEND</v>
      </c>
      <c r="B2334" s="21" t="str">
        <v>EED118504</v>
      </c>
      <c r="C2334" s="30">
        <v>45903</v>
      </c>
      <c r="D2334" s="21">
        <v>353232</v>
      </c>
      <c r="E2334" s="21">
        <f>_xlfn.XLOOKUP(D2334,MasterSheet!H:H,MasterSheet!F:F)</f>
        <v>28710</v>
      </c>
      <c r="F2334" s="22">
        <f>SUMIFS(MasterSheet!J:J, MasterSheet!B:B, B2334, MasterSheet!D:D, C2334, MasterSheet!H:H, D2334)</f>
        <v>2</v>
      </c>
      <c r="G2334" s="22">
        <f t="shared" si="145"/>
        <v>57420</v>
      </c>
      <c r="H2334" s="26">
        <f>SUMIFS(MasterSheet!K:K, MasterSheet!B:B, B2334, MasterSheet!D:D, C2334, MasterSheet!H:H, D2334)</f>
        <v>2</v>
      </c>
      <c r="I2334" s="26">
        <f t="shared" si="146"/>
        <v>57420</v>
      </c>
      <c r="J2334" s="28">
        <f>SUMIFS(MasterSheet!L:L, MasterSheet!B:B, B2334, MasterSheet!D:D, C2334, MasterSheet!H:H, D2334)</f>
        <v>0</v>
      </c>
      <c r="K2334" s="28">
        <f t="shared" si="147"/>
        <v>0</v>
      </c>
      <c r="L2334" s="21" t="str">
        <f>UPPER(VLOOKUP(D2334,MasterSheet!H:U,14,))</f>
        <v>BIOLEGEND</v>
      </c>
    </row>
    <row r="2335" spans="1:12" x14ac:dyDescent="0.25">
      <c r="A2335" s="21" t="str">
        <f t="shared" si="144"/>
        <v>BIOLEGEND</v>
      </c>
      <c r="B2335" s="21" t="str">
        <v>EED118504</v>
      </c>
      <c r="C2335" s="30">
        <v>45903</v>
      </c>
      <c r="D2335" s="21">
        <v>353271</v>
      </c>
      <c r="E2335" s="21">
        <f>_xlfn.XLOOKUP(D2335,MasterSheet!H:H,MasterSheet!F:F)</f>
        <v>11272.8</v>
      </c>
      <c r="F2335" s="22">
        <f>SUMIFS(MasterSheet!J:J, MasterSheet!B:B, B2335, MasterSheet!D:D, C2335, MasterSheet!H:H, D2335)</f>
        <v>1</v>
      </c>
      <c r="G2335" s="22">
        <f t="shared" si="145"/>
        <v>11272.8</v>
      </c>
      <c r="H2335" s="26">
        <f>SUMIFS(MasterSheet!K:K, MasterSheet!B:B, B2335, MasterSheet!D:D, C2335, MasterSheet!H:H, D2335)</f>
        <v>1</v>
      </c>
      <c r="I2335" s="26">
        <f t="shared" si="146"/>
        <v>11272.8</v>
      </c>
      <c r="J2335" s="28">
        <f>SUMIFS(MasterSheet!L:L, MasterSheet!B:B, B2335, MasterSheet!D:D, C2335, MasterSheet!H:H, D2335)</f>
        <v>0</v>
      </c>
      <c r="K2335" s="28">
        <f t="shared" si="147"/>
        <v>0</v>
      </c>
      <c r="L2335" s="21" t="str">
        <f>UPPER(VLOOKUP(D2335,MasterSheet!H:U,14,))</f>
        <v>BIOLEGEND</v>
      </c>
    </row>
    <row r="2336" spans="1:12" x14ac:dyDescent="0.25">
      <c r="A2336" s="21" t="str">
        <f t="shared" si="144"/>
        <v>BIOLEGEND</v>
      </c>
      <c r="B2336" s="21" t="str">
        <v>EED118504</v>
      </c>
      <c r="C2336" s="30">
        <v>45903</v>
      </c>
      <c r="D2336" s="21">
        <v>356418</v>
      </c>
      <c r="E2336" s="21">
        <f>_xlfn.XLOOKUP(D2336,MasterSheet!H:H,MasterSheet!F:F)</f>
        <v>25146</v>
      </c>
      <c r="F2336" s="22">
        <f>SUMIFS(MasterSheet!J:J, MasterSheet!B:B, B2336, MasterSheet!D:D, C2336, MasterSheet!H:H, D2336)</f>
        <v>3</v>
      </c>
      <c r="G2336" s="22">
        <f t="shared" si="145"/>
        <v>75438</v>
      </c>
      <c r="H2336" s="26">
        <f>SUMIFS(MasterSheet!K:K, MasterSheet!B:B, B2336, MasterSheet!D:D, C2336, MasterSheet!H:H, D2336)</f>
        <v>3</v>
      </c>
      <c r="I2336" s="26">
        <f t="shared" si="146"/>
        <v>75438</v>
      </c>
      <c r="J2336" s="28">
        <f>SUMIFS(MasterSheet!L:L, MasterSheet!B:B, B2336, MasterSheet!D:D, C2336, MasterSheet!H:H, D2336)</f>
        <v>0</v>
      </c>
      <c r="K2336" s="28">
        <f t="shared" si="147"/>
        <v>0</v>
      </c>
      <c r="L2336" s="21" t="str">
        <f>UPPER(VLOOKUP(D2336,MasterSheet!H:U,14,))</f>
        <v>BIOLEGEND</v>
      </c>
    </row>
    <row r="2337" spans="1:12" x14ac:dyDescent="0.25">
      <c r="A2337" s="21" t="str">
        <f t="shared" si="144"/>
        <v>BIOLEGEND</v>
      </c>
      <c r="B2337" s="21" t="str">
        <v>EED118504</v>
      </c>
      <c r="C2337" s="30">
        <v>45903</v>
      </c>
      <c r="D2337" s="21">
        <v>362605</v>
      </c>
      <c r="E2337" s="21">
        <f>_xlfn.XLOOKUP(D2337,MasterSheet!H:H,MasterSheet!F:F)</f>
        <v>20820.8</v>
      </c>
      <c r="F2337" s="22">
        <f>SUMIFS(MasterSheet!J:J, MasterSheet!B:B, B2337, MasterSheet!D:D, C2337, MasterSheet!H:H, D2337)</f>
        <v>1</v>
      </c>
      <c r="G2337" s="22">
        <f t="shared" si="145"/>
        <v>20820.8</v>
      </c>
      <c r="H2337" s="26">
        <f>SUMIFS(MasterSheet!K:K, MasterSheet!B:B, B2337, MasterSheet!D:D, C2337, MasterSheet!H:H, D2337)</f>
        <v>1</v>
      </c>
      <c r="I2337" s="26">
        <f t="shared" si="146"/>
        <v>20820.8</v>
      </c>
      <c r="J2337" s="28">
        <f>SUMIFS(MasterSheet!L:L, MasterSheet!B:B, B2337, MasterSheet!D:D, C2337, MasterSheet!H:H, D2337)</f>
        <v>0</v>
      </c>
      <c r="K2337" s="28">
        <f t="shared" si="147"/>
        <v>0</v>
      </c>
      <c r="L2337" s="21" t="str">
        <f>UPPER(VLOOKUP(D2337,MasterSheet!H:U,14,))</f>
        <v>BIOLEGEND</v>
      </c>
    </row>
    <row r="2338" spans="1:12" x14ac:dyDescent="0.25">
      <c r="A2338" s="21" t="str">
        <f t="shared" si="144"/>
        <v>BIOLEGEND</v>
      </c>
      <c r="B2338" s="21" t="str">
        <v>EED118504</v>
      </c>
      <c r="C2338" s="30">
        <v>45903</v>
      </c>
      <c r="D2338" s="21">
        <v>369332</v>
      </c>
      <c r="E2338" s="21">
        <f>_xlfn.XLOOKUP(D2338,MasterSheet!H:H,MasterSheet!F:F)</f>
        <v>25317.599999999999</v>
      </c>
      <c r="F2338" s="22">
        <f>SUMIFS(MasterSheet!J:J, MasterSheet!B:B, B2338, MasterSheet!D:D, C2338, MasterSheet!H:H, D2338)</f>
        <v>1</v>
      </c>
      <c r="G2338" s="22">
        <f t="shared" si="145"/>
        <v>25317.599999999999</v>
      </c>
      <c r="H2338" s="26">
        <f>SUMIFS(MasterSheet!K:K, MasterSheet!B:B, B2338, MasterSheet!D:D, C2338, MasterSheet!H:H, D2338)</f>
        <v>1</v>
      </c>
      <c r="I2338" s="26">
        <f t="shared" si="146"/>
        <v>25317.599999999999</v>
      </c>
      <c r="J2338" s="28">
        <f>SUMIFS(MasterSheet!L:L, MasterSheet!B:B, B2338, MasterSheet!D:D, C2338, MasterSheet!H:H, D2338)</f>
        <v>0</v>
      </c>
      <c r="K2338" s="28">
        <f t="shared" si="147"/>
        <v>0</v>
      </c>
      <c r="L2338" s="21" t="str">
        <f>UPPER(VLOOKUP(D2338,MasterSheet!H:U,14,))</f>
        <v>BIOLEGEND</v>
      </c>
    </row>
    <row r="2339" spans="1:12" x14ac:dyDescent="0.25">
      <c r="A2339" s="21" t="str">
        <f t="shared" si="144"/>
        <v>BIOLEGEND</v>
      </c>
      <c r="B2339" s="21" t="str">
        <v>EED118504</v>
      </c>
      <c r="C2339" s="30">
        <v>45903</v>
      </c>
      <c r="D2339" s="21">
        <v>369347</v>
      </c>
      <c r="E2339" s="21">
        <f>_xlfn.XLOOKUP(D2339,MasterSheet!H:H,MasterSheet!F:F)</f>
        <v>11580.8</v>
      </c>
      <c r="F2339" s="22">
        <f>SUMIFS(MasterSheet!J:J, MasterSheet!B:B, B2339, MasterSheet!D:D, C2339, MasterSheet!H:H, D2339)</f>
        <v>1</v>
      </c>
      <c r="G2339" s="22">
        <f t="shared" si="145"/>
        <v>11580.8</v>
      </c>
      <c r="H2339" s="26">
        <f>SUMIFS(MasterSheet!K:K, MasterSheet!B:B, B2339, MasterSheet!D:D, C2339, MasterSheet!H:H, D2339)</f>
        <v>1</v>
      </c>
      <c r="I2339" s="26">
        <f t="shared" si="146"/>
        <v>11580.8</v>
      </c>
      <c r="J2339" s="28">
        <f>SUMIFS(MasterSheet!L:L, MasterSheet!B:B, B2339, MasterSheet!D:D, C2339, MasterSheet!H:H, D2339)</f>
        <v>0</v>
      </c>
      <c r="K2339" s="28">
        <f t="shared" si="147"/>
        <v>0</v>
      </c>
      <c r="L2339" s="21" t="str">
        <f>UPPER(VLOOKUP(D2339,MasterSheet!H:U,14,))</f>
        <v>BIOLEGEND</v>
      </c>
    </row>
    <row r="2340" spans="1:12" x14ac:dyDescent="0.25">
      <c r="A2340" s="21" t="str">
        <f t="shared" si="144"/>
        <v>BIOLEGEND</v>
      </c>
      <c r="B2340" s="21" t="str">
        <v>EED118504</v>
      </c>
      <c r="C2340" s="30">
        <v>45903</v>
      </c>
      <c r="D2340" s="21">
        <v>372706</v>
      </c>
      <c r="E2340" s="21">
        <f>_xlfn.XLOOKUP(D2340,MasterSheet!H:H,MasterSheet!F:F)</f>
        <v>25194.400000000001</v>
      </c>
      <c r="F2340" s="22">
        <f>SUMIFS(MasterSheet!J:J, MasterSheet!B:B, B2340, MasterSheet!D:D, C2340, MasterSheet!H:H, D2340)</f>
        <v>1</v>
      </c>
      <c r="G2340" s="22">
        <f t="shared" si="145"/>
        <v>25194.400000000001</v>
      </c>
      <c r="H2340" s="26">
        <f>SUMIFS(MasterSheet!K:K, MasterSheet!B:B, B2340, MasterSheet!D:D, C2340, MasterSheet!H:H, D2340)</f>
        <v>1</v>
      </c>
      <c r="I2340" s="26">
        <f t="shared" si="146"/>
        <v>25194.400000000001</v>
      </c>
      <c r="J2340" s="28">
        <f>SUMIFS(MasterSheet!L:L, MasterSheet!B:B, B2340, MasterSheet!D:D, C2340, MasterSheet!H:H, D2340)</f>
        <v>0</v>
      </c>
      <c r="K2340" s="28">
        <f t="shared" si="147"/>
        <v>0</v>
      </c>
      <c r="L2340" s="21" t="str">
        <f>UPPER(VLOOKUP(D2340,MasterSheet!H:U,14,))</f>
        <v>BIOLEGEND</v>
      </c>
    </row>
    <row r="2341" spans="1:12" x14ac:dyDescent="0.25">
      <c r="A2341" s="21" t="str">
        <f t="shared" si="144"/>
        <v>BIOLEGEND</v>
      </c>
      <c r="B2341" s="21" t="str">
        <v>EED118504</v>
      </c>
      <c r="C2341" s="30">
        <v>45903</v>
      </c>
      <c r="D2341" s="21">
        <v>400108</v>
      </c>
      <c r="E2341" s="21">
        <f>_xlfn.XLOOKUP(D2341,MasterSheet!H:H,MasterSheet!F:F)</f>
        <v>6529.6</v>
      </c>
      <c r="F2341" s="22">
        <f>SUMIFS(MasterSheet!J:J, MasterSheet!B:B, B2341, MasterSheet!D:D, C2341, MasterSheet!H:H, D2341)</f>
        <v>1</v>
      </c>
      <c r="G2341" s="22">
        <f t="shared" si="145"/>
        <v>6529.6</v>
      </c>
      <c r="H2341" s="26">
        <f>SUMIFS(MasterSheet!K:K, MasterSheet!B:B, B2341, MasterSheet!D:D, C2341, MasterSheet!H:H, D2341)</f>
        <v>1</v>
      </c>
      <c r="I2341" s="26">
        <f t="shared" si="146"/>
        <v>6529.6</v>
      </c>
      <c r="J2341" s="28">
        <f>SUMIFS(MasterSheet!L:L, MasterSheet!B:B, B2341, MasterSheet!D:D, C2341, MasterSheet!H:H, D2341)</f>
        <v>0</v>
      </c>
      <c r="K2341" s="28">
        <f t="shared" si="147"/>
        <v>0</v>
      </c>
      <c r="L2341" s="21" t="str">
        <f>UPPER(VLOOKUP(D2341,MasterSheet!H:U,14,))</f>
        <v>BIOLEGEND</v>
      </c>
    </row>
    <row r="2342" spans="1:12" x14ac:dyDescent="0.25">
      <c r="A2342" s="21" t="str">
        <f t="shared" si="144"/>
        <v>BIOLEGEND</v>
      </c>
      <c r="B2342" s="21" t="str">
        <v>EED118504</v>
      </c>
      <c r="C2342" s="30">
        <v>45903</v>
      </c>
      <c r="D2342" s="21">
        <v>400113</v>
      </c>
      <c r="E2342" s="21">
        <f>_xlfn.XLOOKUP(D2342,MasterSheet!H:H,MasterSheet!F:F)</f>
        <v>3757.6000000000004</v>
      </c>
      <c r="F2342" s="22">
        <f>SUMIFS(MasterSheet!J:J, MasterSheet!B:B, B2342, MasterSheet!D:D, C2342, MasterSheet!H:H, D2342)</f>
        <v>1</v>
      </c>
      <c r="G2342" s="22">
        <f t="shared" si="145"/>
        <v>3757.6000000000004</v>
      </c>
      <c r="H2342" s="26">
        <f>SUMIFS(MasterSheet!K:K, MasterSheet!B:B, B2342, MasterSheet!D:D, C2342, MasterSheet!H:H, D2342)</f>
        <v>1</v>
      </c>
      <c r="I2342" s="26">
        <f t="shared" si="146"/>
        <v>3757.6000000000004</v>
      </c>
      <c r="J2342" s="28">
        <f>SUMIFS(MasterSheet!L:L, MasterSheet!B:B, B2342, MasterSheet!D:D, C2342, MasterSheet!H:H, D2342)</f>
        <v>0</v>
      </c>
      <c r="K2342" s="28">
        <f t="shared" si="147"/>
        <v>0</v>
      </c>
      <c r="L2342" s="21" t="str">
        <f>UPPER(VLOOKUP(D2342,MasterSheet!H:U,14,))</f>
        <v>BIOLEGEND</v>
      </c>
    </row>
    <row r="2343" spans="1:12" x14ac:dyDescent="0.25">
      <c r="A2343" s="21" t="str">
        <f t="shared" si="144"/>
        <v>BIOLEGEND</v>
      </c>
      <c r="B2343" s="21" t="str">
        <v>EED118504</v>
      </c>
      <c r="C2343" s="30">
        <v>45903</v>
      </c>
      <c r="D2343" s="21">
        <v>400120</v>
      </c>
      <c r="E2343" s="21">
        <f>_xlfn.XLOOKUP(D2343,MasterSheet!H:H,MasterSheet!F:F)</f>
        <v>4646.3999999999996</v>
      </c>
      <c r="F2343" s="22">
        <f>SUMIFS(MasterSheet!J:J, MasterSheet!B:B, B2343, MasterSheet!D:D, C2343, MasterSheet!H:H, D2343)</f>
        <v>2</v>
      </c>
      <c r="G2343" s="22">
        <f t="shared" si="145"/>
        <v>9292.7999999999993</v>
      </c>
      <c r="H2343" s="26">
        <f>SUMIFS(MasterSheet!K:K, MasterSheet!B:B, B2343, MasterSheet!D:D, C2343, MasterSheet!H:H, D2343)</f>
        <v>2</v>
      </c>
      <c r="I2343" s="26">
        <f t="shared" si="146"/>
        <v>9292.7999999999993</v>
      </c>
      <c r="J2343" s="28">
        <f>SUMIFS(MasterSheet!L:L, MasterSheet!B:B, B2343, MasterSheet!D:D, C2343, MasterSheet!H:H, D2343)</f>
        <v>0</v>
      </c>
      <c r="K2343" s="28">
        <f t="shared" si="147"/>
        <v>0</v>
      </c>
      <c r="L2343" s="21" t="str">
        <f>UPPER(VLOOKUP(D2343,MasterSheet!H:U,14,))</f>
        <v>BIOLEGEND</v>
      </c>
    </row>
    <row r="2344" spans="1:12" x14ac:dyDescent="0.25">
      <c r="A2344" s="21" t="str">
        <f t="shared" si="144"/>
        <v>BIOLEGEND</v>
      </c>
      <c r="B2344" s="21" t="str">
        <v>EED118504</v>
      </c>
      <c r="C2344" s="30">
        <v>45903</v>
      </c>
      <c r="D2344" s="21">
        <v>400125</v>
      </c>
      <c r="E2344" s="21">
        <f>_xlfn.XLOOKUP(D2344,MasterSheet!H:H,MasterSheet!F:F)</f>
        <v>6529.6</v>
      </c>
      <c r="F2344" s="22">
        <f>SUMIFS(MasterSheet!J:J, MasterSheet!B:B, B2344, MasterSheet!D:D, C2344, MasterSheet!H:H, D2344)</f>
        <v>1</v>
      </c>
      <c r="G2344" s="22">
        <f t="shared" si="145"/>
        <v>6529.6</v>
      </c>
      <c r="H2344" s="26">
        <f>SUMIFS(MasterSheet!K:K, MasterSheet!B:B, B2344, MasterSheet!D:D, C2344, MasterSheet!H:H, D2344)</f>
        <v>1</v>
      </c>
      <c r="I2344" s="26">
        <f t="shared" si="146"/>
        <v>6529.6</v>
      </c>
      <c r="J2344" s="28">
        <f>SUMIFS(MasterSheet!L:L, MasterSheet!B:B, B2344, MasterSheet!D:D, C2344, MasterSheet!H:H, D2344)</f>
        <v>0</v>
      </c>
      <c r="K2344" s="28">
        <f t="shared" si="147"/>
        <v>0</v>
      </c>
      <c r="L2344" s="21" t="str">
        <f>UPPER(VLOOKUP(D2344,MasterSheet!H:U,14,))</f>
        <v>BIOLEGEND</v>
      </c>
    </row>
    <row r="2345" spans="1:12" x14ac:dyDescent="0.25">
      <c r="A2345" s="21" t="str">
        <f t="shared" si="144"/>
        <v>BIOLEGEND</v>
      </c>
      <c r="B2345" s="21" t="str">
        <v>EED118504</v>
      </c>
      <c r="C2345" s="30">
        <v>45903</v>
      </c>
      <c r="D2345" s="21">
        <v>400128</v>
      </c>
      <c r="E2345" s="21">
        <f>_xlfn.XLOOKUP(D2345,MasterSheet!H:H,MasterSheet!F:F)</f>
        <v>11026.4</v>
      </c>
      <c r="F2345" s="22">
        <f>SUMIFS(MasterSheet!J:J, MasterSheet!B:B, B2345, MasterSheet!D:D, C2345, MasterSheet!H:H, D2345)</f>
        <v>1</v>
      </c>
      <c r="G2345" s="22">
        <f t="shared" si="145"/>
        <v>11026.4</v>
      </c>
      <c r="H2345" s="26">
        <f>SUMIFS(MasterSheet!K:K, MasterSheet!B:B, B2345, MasterSheet!D:D, C2345, MasterSheet!H:H, D2345)</f>
        <v>1</v>
      </c>
      <c r="I2345" s="26">
        <f t="shared" si="146"/>
        <v>11026.4</v>
      </c>
      <c r="J2345" s="28">
        <f>SUMIFS(MasterSheet!L:L, MasterSheet!B:B, B2345, MasterSheet!D:D, C2345, MasterSheet!H:H, D2345)</f>
        <v>0</v>
      </c>
      <c r="K2345" s="28">
        <f t="shared" si="147"/>
        <v>0</v>
      </c>
      <c r="L2345" s="21" t="str">
        <f>UPPER(VLOOKUP(D2345,MasterSheet!H:U,14,))</f>
        <v>BIOLEGEND</v>
      </c>
    </row>
    <row r="2346" spans="1:12" x14ac:dyDescent="0.25">
      <c r="A2346" s="21" t="str">
        <f t="shared" si="144"/>
        <v>BIOLEGEND</v>
      </c>
      <c r="B2346" s="21" t="str">
        <v>EED118504</v>
      </c>
      <c r="C2346" s="30">
        <v>45903</v>
      </c>
      <c r="D2346" s="21">
        <v>400143</v>
      </c>
      <c r="E2346" s="21">
        <f>_xlfn.XLOOKUP(D2346,MasterSheet!H:H,MasterSheet!F:F)</f>
        <v>4382.3999999999996</v>
      </c>
      <c r="F2346" s="22">
        <f>SUMIFS(MasterSheet!J:J, MasterSheet!B:B, B2346, MasterSheet!D:D, C2346, MasterSheet!H:H, D2346)</f>
        <v>1</v>
      </c>
      <c r="G2346" s="22">
        <f t="shared" si="145"/>
        <v>4382.3999999999996</v>
      </c>
      <c r="H2346" s="26">
        <f>SUMIFS(MasterSheet!K:K, MasterSheet!B:B, B2346, MasterSheet!D:D, C2346, MasterSheet!H:H, D2346)</f>
        <v>1</v>
      </c>
      <c r="I2346" s="26">
        <f t="shared" si="146"/>
        <v>4382.3999999999996</v>
      </c>
      <c r="J2346" s="28">
        <f>SUMIFS(MasterSheet!L:L, MasterSheet!B:B, B2346, MasterSheet!D:D, C2346, MasterSheet!H:H, D2346)</f>
        <v>0</v>
      </c>
      <c r="K2346" s="28">
        <f t="shared" si="147"/>
        <v>0</v>
      </c>
      <c r="L2346" s="21" t="str">
        <f>UPPER(VLOOKUP(D2346,MasterSheet!H:U,14,))</f>
        <v>BIOLEGEND</v>
      </c>
    </row>
    <row r="2347" spans="1:12" x14ac:dyDescent="0.25">
      <c r="A2347" s="21" t="str">
        <f t="shared" si="144"/>
        <v>BIOLEGEND</v>
      </c>
      <c r="B2347" s="21" t="str">
        <v>EED118504</v>
      </c>
      <c r="C2347" s="30">
        <v>45903</v>
      </c>
      <c r="D2347" s="21">
        <v>400158</v>
      </c>
      <c r="E2347" s="21">
        <f>_xlfn.XLOOKUP(D2347,MasterSheet!H:H,MasterSheet!F:F)</f>
        <v>23628</v>
      </c>
      <c r="F2347" s="22">
        <f>SUMIFS(MasterSheet!J:J, MasterSheet!B:B, B2347, MasterSheet!D:D, C2347, MasterSheet!H:H, D2347)</f>
        <v>1</v>
      </c>
      <c r="G2347" s="22">
        <f t="shared" si="145"/>
        <v>23628</v>
      </c>
      <c r="H2347" s="26">
        <f>SUMIFS(MasterSheet!K:K, MasterSheet!B:B, B2347, MasterSheet!D:D, C2347, MasterSheet!H:H, D2347)</f>
        <v>1</v>
      </c>
      <c r="I2347" s="26">
        <f t="shared" si="146"/>
        <v>23628</v>
      </c>
      <c r="J2347" s="28">
        <f>SUMIFS(MasterSheet!L:L, MasterSheet!B:B, B2347, MasterSheet!D:D, C2347, MasterSheet!H:H, D2347)</f>
        <v>0</v>
      </c>
      <c r="K2347" s="28">
        <f t="shared" si="147"/>
        <v>0</v>
      </c>
      <c r="L2347" s="21" t="str">
        <f>UPPER(VLOOKUP(D2347,MasterSheet!H:U,14,))</f>
        <v>BIOLEGEND</v>
      </c>
    </row>
    <row r="2348" spans="1:12" x14ac:dyDescent="0.25">
      <c r="A2348" s="21" t="str">
        <f t="shared" si="144"/>
        <v>BIOLEGEND</v>
      </c>
      <c r="B2348" s="21" t="str">
        <v>EED118504</v>
      </c>
      <c r="C2348" s="30">
        <v>45903</v>
      </c>
      <c r="D2348" s="21">
        <v>400162</v>
      </c>
      <c r="E2348" s="21">
        <f>_xlfn.XLOOKUP(D2348,MasterSheet!H:H,MasterSheet!F:F)</f>
        <v>27258</v>
      </c>
      <c r="F2348" s="22">
        <f>SUMIFS(MasterSheet!J:J, MasterSheet!B:B, B2348, MasterSheet!D:D, C2348, MasterSheet!H:H, D2348)</f>
        <v>1</v>
      </c>
      <c r="G2348" s="22">
        <f t="shared" si="145"/>
        <v>27258</v>
      </c>
      <c r="H2348" s="26">
        <f>SUMIFS(MasterSheet!K:K, MasterSheet!B:B, B2348, MasterSheet!D:D, C2348, MasterSheet!H:H, D2348)</f>
        <v>1</v>
      </c>
      <c r="I2348" s="26">
        <f t="shared" si="146"/>
        <v>27258</v>
      </c>
      <c r="J2348" s="28">
        <f>SUMIFS(MasterSheet!L:L, MasterSheet!B:B, B2348, MasterSheet!D:D, C2348, MasterSheet!H:H, D2348)</f>
        <v>0</v>
      </c>
      <c r="K2348" s="28">
        <f t="shared" si="147"/>
        <v>0</v>
      </c>
      <c r="L2348" s="21" t="str">
        <f>UPPER(VLOOKUP(D2348,MasterSheet!H:U,14,))</f>
        <v>BIOLEGEND</v>
      </c>
    </row>
    <row r="2349" spans="1:12" x14ac:dyDescent="0.25">
      <c r="A2349" s="21" t="str">
        <f t="shared" si="144"/>
        <v>BIOLEGEND</v>
      </c>
      <c r="B2349" s="21" t="str">
        <v>EED118504</v>
      </c>
      <c r="C2349" s="30">
        <v>45903</v>
      </c>
      <c r="D2349" s="21">
        <v>400172</v>
      </c>
      <c r="E2349" s="21">
        <f>_xlfn.XLOOKUP(D2349,MasterSheet!H:H,MasterSheet!F:F)</f>
        <v>25410</v>
      </c>
      <c r="F2349" s="22">
        <f>SUMIFS(MasterSheet!J:J, MasterSheet!B:B, B2349, MasterSheet!D:D, C2349, MasterSheet!H:H, D2349)</f>
        <v>2</v>
      </c>
      <c r="G2349" s="22">
        <f t="shared" si="145"/>
        <v>50820</v>
      </c>
      <c r="H2349" s="26">
        <f>SUMIFS(MasterSheet!K:K, MasterSheet!B:B, B2349, MasterSheet!D:D, C2349, MasterSheet!H:H, D2349)</f>
        <v>2</v>
      </c>
      <c r="I2349" s="26">
        <f t="shared" si="146"/>
        <v>50820</v>
      </c>
      <c r="J2349" s="28">
        <f>SUMIFS(MasterSheet!L:L, MasterSheet!B:B, B2349, MasterSheet!D:D, C2349, MasterSheet!H:H, D2349)</f>
        <v>0</v>
      </c>
      <c r="K2349" s="28">
        <f t="shared" si="147"/>
        <v>0</v>
      </c>
      <c r="L2349" s="21" t="str">
        <f>UPPER(VLOOKUP(D2349,MasterSheet!H:U,14,))</f>
        <v>BIOLEGEND</v>
      </c>
    </row>
    <row r="2350" spans="1:12" x14ac:dyDescent="0.25">
      <c r="A2350" s="21" t="str">
        <f t="shared" si="144"/>
        <v>BIOLEGEND</v>
      </c>
      <c r="B2350" s="21" t="str">
        <v>EED118504</v>
      </c>
      <c r="C2350" s="30">
        <v>45903</v>
      </c>
      <c r="D2350" s="21">
        <v>400209</v>
      </c>
      <c r="E2350" s="21">
        <f>_xlfn.XLOOKUP(D2350,MasterSheet!H:H,MasterSheet!F:F)</f>
        <v>2895.2</v>
      </c>
      <c r="F2350" s="22">
        <f>SUMIFS(MasterSheet!J:J, MasterSheet!B:B, B2350, MasterSheet!D:D, C2350, MasterSheet!H:H, D2350)</f>
        <v>1</v>
      </c>
      <c r="G2350" s="22">
        <f t="shared" si="145"/>
        <v>2895.2</v>
      </c>
      <c r="H2350" s="26">
        <f>SUMIFS(MasterSheet!K:K, MasterSheet!B:B, B2350, MasterSheet!D:D, C2350, MasterSheet!H:H, D2350)</f>
        <v>1</v>
      </c>
      <c r="I2350" s="26">
        <f t="shared" si="146"/>
        <v>2895.2</v>
      </c>
      <c r="J2350" s="28">
        <f>SUMIFS(MasterSheet!L:L, MasterSheet!B:B, B2350, MasterSheet!D:D, C2350, MasterSheet!H:H, D2350)</f>
        <v>0</v>
      </c>
      <c r="K2350" s="28">
        <f t="shared" si="147"/>
        <v>0</v>
      </c>
      <c r="L2350" s="21" t="str">
        <f>UPPER(VLOOKUP(D2350,MasterSheet!H:U,14,))</f>
        <v>BIOLEGEND</v>
      </c>
    </row>
    <row r="2351" spans="1:12" x14ac:dyDescent="0.25">
      <c r="A2351" s="21" t="str">
        <f t="shared" si="144"/>
        <v>BIOLEGEND</v>
      </c>
      <c r="B2351" s="21" t="str">
        <v>EED118504</v>
      </c>
      <c r="C2351" s="30">
        <v>45903</v>
      </c>
      <c r="D2351" s="21">
        <v>400219</v>
      </c>
      <c r="E2351" s="21">
        <f>_xlfn.XLOOKUP(D2351,MasterSheet!H:H,MasterSheet!F:F)</f>
        <v>2217.6</v>
      </c>
      <c r="F2351" s="22">
        <f>SUMIFS(MasterSheet!J:J, MasterSheet!B:B, B2351, MasterSheet!D:D, C2351, MasterSheet!H:H, D2351)</f>
        <v>1</v>
      </c>
      <c r="G2351" s="22">
        <f t="shared" si="145"/>
        <v>2217.6</v>
      </c>
      <c r="H2351" s="26">
        <f>SUMIFS(MasterSheet!K:K, MasterSheet!B:B, B2351, MasterSheet!D:D, C2351, MasterSheet!H:H, D2351)</f>
        <v>1</v>
      </c>
      <c r="I2351" s="26">
        <f t="shared" si="146"/>
        <v>2217.6</v>
      </c>
      <c r="J2351" s="28">
        <f>SUMIFS(MasterSheet!L:L, MasterSheet!B:B, B2351, MasterSheet!D:D, C2351, MasterSheet!H:H, D2351)</f>
        <v>0</v>
      </c>
      <c r="K2351" s="28">
        <f t="shared" si="147"/>
        <v>0</v>
      </c>
      <c r="L2351" s="21" t="str">
        <f>UPPER(VLOOKUP(D2351,MasterSheet!H:U,14,))</f>
        <v>BIOLEGEND</v>
      </c>
    </row>
    <row r="2352" spans="1:12" x14ac:dyDescent="0.25">
      <c r="A2352" s="21" t="str">
        <f t="shared" si="144"/>
        <v>BIOLEGEND</v>
      </c>
      <c r="B2352" s="21" t="str">
        <v>EED118504</v>
      </c>
      <c r="C2352" s="30">
        <v>45903</v>
      </c>
      <c r="D2352" s="21">
        <v>400220</v>
      </c>
      <c r="E2352" s="21">
        <f>_xlfn.XLOOKUP(D2352,MasterSheet!H:H,MasterSheet!F:F)</f>
        <v>5016</v>
      </c>
      <c r="F2352" s="22">
        <f>SUMIFS(MasterSheet!J:J, MasterSheet!B:B, B2352, MasterSheet!D:D, C2352, MasterSheet!H:H, D2352)</f>
        <v>2</v>
      </c>
      <c r="G2352" s="22">
        <f t="shared" si="145"/>
        <v>10032</v>
      </c>
      <c r="H2352" s="26">
        <f>SUMIFS(MasterSheet!K:K, MasterSheet!B:B, B2352, MasterSheet!D:D, C2352, MasterSheet!H:H, D2352)</f>
        <v>2</v>
      </c>
      <c r="I2352" s="26">
        <f t="shared" si="146"/>
        <v>10032</v>
      </c>
      <c r="J2352" s="28">
        <f>SUMIFS(MasterSheet!L:L, MasterSheet!B:B, B2352, MasterSheet!D:D, C2352, MasterSheet!H:H, D2352)</f>
        <v>0</v>
      </c>
      <c r="K2352" s="28">
        <f t="shared" si="147"/>
        <v>0</v>
      </c>
      <c r="L2352" s="21" t="str">
        <f>UPPER(VLOOKUP(D2352,MasterSheet!H:U,14,))</f>
        <v>BIOLEGEND</v>
      </c>
    </row>
    <row r="2353" spans="1:12" x14ac:dyDescent="0.25">
      <c r="A2353" s="21" t="str">
        <f t="shared" si="144"/>
        <v>BIOLEGEND</v>
      </c>
      <c r="B2353" s="21" t="str">
        <v>EED118504</v>
      </c>
      <c r="C2353" s="30">
        <v>45903</v>
      </c>
      <c r="D2353" s="21">
        <v>400259</v>
      </c>
      <c r="E2353" s="21">
        <f>_xlfn.XLOOKUP(D2353,MasterSheet!H:H,MasterSheet!F:F)</f>
        <v>10890</v>
      </c>
      <c r="F2353" s="22">
        <f>SUMIFS(MasterSheet!J:J, MasterSheet!B:B, B2353, MasterSheet!D:D, C2353, MasterSheet!H:H, D2353)</f>
        <v>1</v>
      </c>
      <c r="G2353" s="22">
        <f t="shared" si="145"/>
        <v>10890</v>
      </c>
      <c r="H2353" s="26">
        <f>SUMIFS(MasterSheet!K:K, MasterSheet!B:B, B2353, MasterSheet!D:D, C2353, MasterSheet!H:H, D2353)</f>
        <v>1</v>
      </c>
      <c r="I2353" s="26">
        <f t="shared" si="146"/>
        <v>10890</v>
      </c>
      <c r="J2353" s="28">
        <f>SUMIFS(MasterSheet!L:L, MasterSheet!B:B, B2353, MasterSheet!D:D, C2353, MasterSheet!H:H, D2353)</f>
        <v>0</v>
      </c>
      <c r="K2353" s="28">
        <f t="shared" si="147"/>
        <v>0</v>
      </c>
      <c r="L2353" s="21" t="str">
        <f>UPPER(VLOOKUP(D2353,MasterSheet!H:U,14,))</f>
        <v>BIOLEGEND</v>
      </c>
    </row>
    <row r="2354" spans="1:12" x14ac:dyDescent="0.25">
      <c r="A2354" s="21" t="str">
        <f t="shared" si="144"/>
        <v>BIOLEGEND</v>
      </c>
      <c r="B2354" s="21" t="str">
        <v>EED118504</v>
      </c>
      <c r="C2354" s="30">
        <v>45903</v>
      </c>
      <c r="D2354" s="21">
        <v>400334</v>
      </c>
      <c r="E2354" s="21">
        <f>_xlfn.XLOOKUP(D2354,MasterSheet!H:H,MasterSheet!F:F)</f>
        <v>11888.8</v>
      </c>
      <c r="F2354" s="22">
        <f>SUMIFS(MasterSheet!J:J, MasterSheet!B:B, B2354, MasterSheet!D:D, C2354, MasterSheet!H:H, D2354)</f>
        <v>1</v>
      </c>
      <c r="G2354" s="22">
        <f t="shared" si="145"/>
        <v>11888.8</v>
      </c>
      <c r="H2354" s="26">
        <f>SUMIFS(MasterSheet!K:K, MasterSheet!B:B, B2354, MasterSheet!D:D, C2354, MasterSheet!H:H, D2354)</f>
        <v>1</v>
      </c>
      <c r="I2354" s="26">
        <f t="shared" si="146"/>
        <v>11888.8</v>
      </c>
      <c r="J2354" s="28">
        <f>SUMIFS(MasterSheet!L:L, MasterSheet!B:B, B2354, MasterSheet!D:D, C2354, MasterSheet!H:H, D2354)</f>
        <v>0</v>
      </c>
      <c r="K2354" s="28">
        <f t="shared" si="147"/>
        <v>0</v>
      </c>
      <c r="L2354" s="21" t="str">
        <f>UPPER(VLOOKUP(D2354,MasterSheet!H:U,14,))</f>
        <v>BIOLEGEND</v>
      </c>
    </row>
    <row r="2355" spans="1:12" x14ac:dyDescent="0.25">
      <c r="A2355" s="21" t="str">
        <f t="shared" si="144"/>
        <v>BIOLEGEND</v>
      </c>
      <c r="B2355" s="21" t="str">
        <v>EED118504</v>
      </c>
      <c r="C2355" s="30">
        <v>45903</v>
      </c>
      <c r="D2355" s="21">
        <v>422302</v>
      </c>
      <c r="E2355" s="21">
        <f>_xlfn.XLOOKUP(D2355,MasterSheet!H:H,MasterSheet!F:F)</f>
        <v>14106.400000000001</v>
      </c>
      <c r="F2355" s="22">
        <f>SUMIFS(MasterSheet!J:J, MasterSheet!B:B, B2355, MasterSheet!D:D, C2355, MasterSheet!H:H, D2355)</f>
        <v>2</v>
      </c>
      <c r="G2355" s="22">
        <f t="shared" si="145"/>
        <v>28212.800000000003</v>
      </c>
      <c r="H2355" s="26">
        <f>SUMIFS(MasterSheet!K:K, MasterSheet!B:B, B2355, MasterSheet!D:D, C2355, MasterSheet!H:H, D2355)</f>
        <v>2</v>
      </c>
      <c r="I2355" s="26">
        <f t="shared" si="146"/>
        <v>28212.800000000003</v>
      </c>
      <c r="J2355" s="28">
        <f>SUMIFS(MasterSheet!L:L, MasterSheet!B:B, B2355, MasterSheet!D:D, C2355, MasterSheet!H:H, D2355)</f>
        <v>0</v>
      </c>
      <c r="K2355" s="28">
        <f t="shared" si="147"/>
        <v>0</v>
      </c>
      <c r="L2355" s="21" t="str">
        <f>UPPER(VLOOKUP(D2355,MasterSheet!H:U,14,))</f>
        <v>BIOLEGEND</v>
      </c>
    </row>
    <row r="2356" spans="1:12" x14ac:dyDescent="0.25">
      <c r="A2356" s="21" t="str">
        <f t="shared" si="144"/>
        <v>BIOLEGEND</v>
      </c>
      <c r="B2356" s="21" t="str">
        <v>EED118504</v>
      </c>
      <c r="C2356" s="30">
        <v>45903</v>
      </c>
      <c r="D2356" s="21">
        <v>423303</v>
      </c>
      <c r="E2356" s="21">
        <f>_xlfn.XLOOKUP(D2356,MasterSheet!H:H,MasterSheet!F:F)</f>
        <v>5913.6</v>
      </c>
      <c r="F2356" s="22">
        <f>SUMIFS(MasterSheet!J:J, MasterSheet!B:B, B2356, MasterSheet!D:D, C2356, MasterSheet!H:H, D2356)</f>
        <v>1</v>
      </c>
      <c r="G2356" s="22">
        <f t="shared" si="145"/>
        <v>5913.6</v>
      </c>
      <c r="H2356" s="26">
        <f>SUMIFS(MasterSheet!K:K, MasterSheet!B:B, B2356, MasterSheet!D:D, C2356, MasterSheet!H:H, D2356)</f>
        <v>1</v>
      </c>
      <c r="I2356" s="26">
        <f t="shared" si="146"/>
        <v>5913.6</v>
      </c>
      <c r="J2356" s="28">
        <f>SUMIFS(MasterSheet!L:L, MasterSheet!B:B, B2356, MasterSheet!D:D, C2356, MasterSheet!H:H, D2356)</f>
        <v>0</v>
      </c>
      <c r="K2356" s="28">
        <f t="shared" si="147"/>
        <v>0</v>
      </c>
      <c r="L2356" s="21" t="str">
        <f>UPPER(VLOOKUP(D2356,MasterSheet!H:U,14,))</f>
        <v>BIOLEGEND</v>
      </c>
    </row>
    <row r="2357" spans="1:12" x14ac:dyDescent="0.25">
      <c r="A2357" s="21" t="str">
        <f t="shared" si="144"/>
        <v>BIOLEGEND</v>
      </c>
      <c r="B2357" s="21" t="str">
        <v>EED118504</v>
      </c>
      <c r="C2357" s="30">
        <v>45903</v>
      </c>
      <c r="D2357" s="21">
        <v>423801</v>
      </c>
      <c r="E2357" s="21">
        <f>_xlfn.XLOOKUP(D2357,MasterSheet!H:H,MasterSheet!F:F)</f>
        <v>6666</v>
      </c>
      <c r="F2357" s="22">
        <f>SUMIFS(MasterSheet!J:J, MasterSheet!B:B, B2357, MasterSheet!D:D, C2357, MasterSheet!H:H, D2357)</f>
        <v>1</v>
      </c>
      <c r="G2357" s="22">
        <f t="shared" si="145"/>
        <v>6666</v>
      </c>
      <c r="H2357" s="26">
        <f>SUMIFS(MasterSheet!K:K, MasterSheet!B:B, B2357, MasterSheet!D:D, C2357, MasterSheet!H:H, D2357)</f>
        <v>1</v>
      </c>
      <c r="I2357" s="26">
        <f t="shared" si="146"/>
        <v>6666</v>
      </c>
      <c r="J2357" s="28">
        <f>SUMIFS(MasterSheet!L:L, MasterSheet!B:B, B2357, MasterSheet!D:D, C2357, MasterSheet!H:H, D2357)</f>
        <v>0</v>
      </c>
      <c r="K2357" s="28">
        <f t="shared" si="147"/>
        <v>0</v>
      </c>
      <c r="L2357" s="21" t="str">
        <f>UPPER(VLOOKUP(D2357,MasterSheet!H:U,14,))</f>
        <v>BIOLEGEND</v>
      </c>
    </row>
    <row r="2358" spans="1:12" x14ac:dyDescent="0.25">
      <c r="A2358" s="21" t="str">
        <f t="shared" si="144"/>
        <v>BIOLEGEND</v>
      </c>
      <c r="B2358" s="21" t="str">
        <v>EED118504</v>
      </c>
      <c r="C2358" s="30">
        <v>45903</v>
      </c>
      <c r="D2358" s="21">
        <v>424401</v>
      </c>
      <c r="E2358" s="21">
        <f>_xlfn.XLOOKUP(D2358,MasterSheet!H:H,MasterSheet!F:F)</f>
        <v>9438</v>
      </c>
      <c r="F2358" s="22">
        <f>SUMIFS(MasterSheet!J:J, MasterSheet!B:B, B2358, MasterSheet!D:D, C2358, MasterSheet!H:H, D2358)</f>
        <v>1</v>
      </c>
      <c r="G2358" s="22">
        <f t="shared" si="145"/>
        <v>9438</v>
      </c>
      <c r="H2358" s="26">
        <f>SUMIFS(MasterSheet!K:K, MasterSheet!B:B, B2358, MasterSheet!D:D, C2358, MasterSheet!H:H, D2358)</f>
        <v>1</v>
      </c>
      <c r="I2358" s="26">
        <f t="shared" si="146"/>
        <v>9438</v>
      </c>
      <c r="J2358" s="28">
        <f>SUMIFS(MasterSheet!L:L, MasterSheet!B:B, B2358, MasterSheet!D:D, C2358, MasterSheet!H:H, D2358)</f>
        <v>0</v>
      </c>
      <c r="K2358" s="28">
        <f t="shared" si="147"/>
        <v>0</v>
      </c>
      <c r="L2358" s="21" t="str">
        <f>UPPER(VLOOKUP(D2358,MasterSheet!H:U,14,))</f>
        <v>BIOLEGEND</v>
      </c>
    </row>
    <row r="2359" spans="1:12" x14ac:dyDescent="0.25">
      <c r="A2359" s="21" t="str">
        <f t="shared" si="144"/>
        <v>BIOLEGEND</v>
      </c>
      <c r="B2359" s="21" t="str">
        <v>EED118504</v>
      </c>
      <c r="C2359" s="30">
        <v>45903</v>
      </c>
      <c r="D2359" s="21">
        <v>424601</v>
      </c>
      <c r="E2359" s="21">
        <f>_xlfn.XLOOKUP(D2359,MasterSheet!H:H,MasterSheet!F:F)</f>
        <v>6283.2000000000007</v>
      </c>
      <c r="F2359" s="22">
        <f>SUMIFS(MasterSheet!J:J, MasterSheet!B:B, B2359, MasterSheet!D:D, C2359, MasterSheet!H:H, D2359)</f>
        <v>1</v>
      </c>
      <c r="G2359" s="22">
        <f t="shared" si="145"/>
        <v>6283.2000000000007</v>
      </c>
      <c r="H2359" s="26">
        <f>SUMIFS(MasterSheet!K:K, MasterSheet!B:B, B2359, MasterSheet!D:D, C2359, MasterSheet!H:H, D2359)</f>
        <v>1</v>
      </c>
      <c r="I2359" s="26">
        <f t="shared" si="146"/>
        <v>6283.2000000000007</v>
      </c>
      <c r="J2359" s="28">
        <f>SUMIFS(MasterSheet!L:L, MasterSheet!B:B, B2359, MasterSheet!D:D, C2359, MasterSheet!H:H, D2359)</f>
        <v>0</v>
      </c>
      <c r="K2359" s="28">
        <f t="shared" si="147"/>
        <v>0</v>
      </c>
      <c r="L2359" s="21" t="str">
        <f>UPPER(VLOOKUP(D2359,MasterSheet!H:U,14,))</f>
        <v>BIOLEGEND</v>
      </c>
    </row>
    <row r="2360" spans="1:12" x14ac:dyDescent="0.25">
      <c r="A2360" s="21" t="str">
        <f t="shared" si="144"/>
        <v>BIOLEGEND</v>
      </c>
      <c r="B2360" s="21" t="str">
        <v>EED118504</v>
      </c>
      <c r="C2360" s="30">
        <v>45903</v>
      </c>
      <c r="D2360" s="21">
        <v>574806</v>
      </c>
      <c r="E2360" s="21">
        <f>_xlfn.XLOOKUP(D2360,MasterSheet!H:H,MasterSheet!F:F)</f>
        <v>39732</v>
      </c>
      <c r="F2360" s="22">
        <f>SUMIFS(MasterSheet!J:J, MasterSheet!B:B, B2360, MasterSheet!D:D, C2360, MasterSheet!H:H, D2360)</f>
        <v>1</v>
      </c>
      <c r="G2360" s="22">
        <f t="shared" si="145"/>
        <v>39732</v>
      </c>
      <c r="H2360" s="26">
        <f>SUMIFS(MasterSheet!K:K, MasterSheet!B:B, B2360, MasterSheet!D:D, C2360, MasterSheet!H:H, D2360)</f>
        <v>1</v>
      </c>
      <c r="I2360" s="26">
        <f t="shared" si="146"/>
        <v>39732</v>
      </c>
      <c r="J2360" s="28">
        <f>SUMIFS(MasterSheet!L:L, MasterSheet!B:B, B2360, MasterSheet!D:D, C2360, MasterSheet!H:H, D2360)</f>
        <v>0</v>
      </c>
      <c r="K2360" s="28">
        <f t="shared" si="147"/>
        <v>0</v>
      </c>
      <c r="L2360" s="21" t="str">
        <f>UPPER(VLOOKUP(D2360,MasterSheet!H:U,14,))</f>
        <v>BIOLEGEND</v>
      </c>
    </row>
    <row r="2361" spans="1:12" x14ac:dyDescent="0.25">
      <c r="A2361" s="21" t="str">
        <f t="shared" si="144"/>
        <v>BIOLEGEND</v>
      </c>
      <c r="B2361" s="21" t="str">
        <v>EED118504</v>
      </c>
      <c r="C2361" s="30">
        <v>45903</v>
      </c>
      <c r="D2361" s="21">
        <v>606555</v>
      </c>
      <c r="E2361" s="21">
        <f>_xlfn.XLOOKUP(D2361,MasterSheet!H:H,MasterSheet!F:F)</f>
        <v>12628</v>
      </c>
      <c r="F2361" s="22">
        <f>SUMIFS(MasterSheet!J:J, MasterSheet!B:B, B2361, MasterSheet!D:D, C2361, MasterSheet!H:H, D2361)</f>
        <v>1</v>
      </c>
      <c r="G2361" s="22">
        <f t="shared" si="145"/>
        <v>12628</v>
      </c>
      <c r="H2361" s="26">
        <f>SUMIFS(MasterSheet!K:K, MasterSheet!B:B, B2361, MasterSheet!D:D, C2361, MasterSheet!H:H, D2361)</f>
        <v>1</v>
      </c>
      <c r="I2361" s="26">
        <f t="shared" si="146"/>
        <v>12628</v>
      </c>
      <c r="J2361" s="28">
        <f>SUMIFS(MasterSheet!L:L, MasterSheet!B:B, B2361, MasterSheet!D:D, C2361, MasterSheet!H:H, D2361)</f>
        <v>0</v>
      </c>
      <c r="K2361" s="28">
        <f t="shared" si="147"/>
        <v>0</v>
      </c>
      <c r="L2361" s="21" t="str">
        <f>UPPER(VLOOKUP(D2361,MasterSheet!H:U,14,))</f>
        <v>BIOLEGEND</v>
      </c>
    </row>
    <row r="2362" spans="1:12" x14ac:dyDescent="0.25">
      <c r="A2362" s="21" t="str">
        <f t="shared" si="144"/>
        <v>BIOLEGEND</v>
      </c>
      <c r="B2362" s="21" t="str">
        <v>EED118504</v>
      </c>
      <c r="C2362" s="30">
        <v>45903</v>
      </c>
      <c r="D2362" s="21">
        <v>633507</v>
      </c>
      <c r="E2362" s="21">
        <f>_xlfn.XLOOKUP(D2362,MasterSheet!H:H,MasterSheet!F:F)</f>
        <v>8993.6</v>
      </c>
      <c r="F2362" s="22">
        <f>SUMIFS(MasterSheet!J:J, MasterSheet!B:B, B2362, MasterSheet!D:D, C2362, MasterSheet!H:H, D2362)</f>
        <v>1</v>
      </c>
      <c r="G2362" s="22">
        <f t="shared" si="145"/>
        <v>8993.6</v>
      </c>
      <c r="H2362" s="26">
        <f>SUMIFS(MasterSheet!K:K, MasterSheet!B:B, B2362, MasterSheet!D:D, C2362, MasterSheet!H:H, D2362)</f>
        <v>1</v>
      </c>
      <c r="I2362" s="26">
        <f t="shared" si="146"/>
        <v>8993.6</v>
      </c>
      <c r="J2362" s="28">
        <f>SUMIFS(MasterSheet!L:L, MasterSheet!B:B, B2362, MasterSheet!D:D, C2362, MasterSheet!H:H, D2362)</f>
        <v>0</v>
      </c>
      <c r="K2362" s="28">
        <f t="shared" si="147"/>
        <v>0</v>
      </c>
      <c r="L2362" s="21" t="str">
        <f>UPPER(VLOOKUP(D2362,MasterSheet!H:U,14,))</f>
        <v>BIOLEGEND</v>
      </c>
    </row>
    <row r="2363" spans="1:12" x14ac:dyDescent="0.25">
      <c r="A2363" s="21" t="str">
        <f t="shared" si="144"/>
        <v>BIOLEGEND</v>
      </c>
      <c r="B2363" s="21" t="str">
        <v>EED118504</v>
      </c>
      <c r="C2363" s="30">
        <v>45903</v>
      </c>
      <c r="D2363" s="21">
        <v>675503</v>
      </c>
      <c r="E2363" s="21">
        <f>_xlfn.XLOOKUP(D2363,MasterSheet!H:H,MasterSheet!F:F)</f>
        <v>9055.2000000000007</v>
      </c>
      <c r="F2363" s="22">
        <f>SUMIFS(MasterSheet!J:J, MasterSheet!B:B, B2363, MasterSheet!D:D, C2363, MasterSheet!H:H, D2363)</f>
        <v>1</v>
      </c>
      <c r="G2363" s="22">
        <f t="shared" si="145"/>
        <v>9055.2000000000007</v>
      </c>
      <c r="H2363" s="26">
        <f>SUMIFS(MasterSheet!K:K, MasterSheet!B:B, B2363, MasterSheet!D:D, C2363, MasterSheet!H:H, D2363)</f>
        <v>1</v>
      </c>
      <c r="I2363" s="26">
        <f t="shared" si="146"/>
        <v>9055.2000000000007</v>
      </c>
      <c r="J2363" s="28">
        <f>SUMIFS(MasterSheet!L:L, MasterSheet!B:B, B2363, MasterSheet!D:D, C2363, MasterSheet!H:H, D2363)</f>
        <v>0</v>
      </c>
      <c r="K2363" s="28">
        <f t="shared" si="147"/>
        <v>0</v>
      </c>
      <c r="L2363" s="21" t="str">
        <f>UPPER(VLOOKUP(D2363,MasterSheet!H:U,14,))</f>
        <v>BIOLEGEND</v>
      </c>
    </row>
    <row r="2364" spans="1:12" x14ac:dyDescent="0.25">
      <c r="A2364" s="21" t="str">
        <f t="shared" si="144"/>
        <v>BIOLEGEND</v>
      </c>
      <c r="B2364" s="21" t="str">
        <v>EED118504</v>
      </c>
      <c r="C2364" s="30">
        <v>45903</v>
      </c>
      <c r="D2364" s="21">
        <v>834602</v>
      </c>
      <c r="E2364" s="21">
        <f>_xlfn.XLOOKUP(D2364,MasterSheet!H:H,MasterSheet!F:F)</f>
        <v>6529.6</v>
      </c>
      <c r="F2364" s="22">
        <f>SUMIFS(MasterSheet!J:J, MasterSheet!B:B, B2364, MasterSheet!D:D, C2364, MasterSheet!H:H, D2364)</f>
        <v>1</v>
      </c>
      <c r="G2364" s="22">
        <f t="shared" si="145"/>
        <v>6529.6</v>
      </c>
      <c r="H2364" s="26">
        <f>SUMIFS(MasterSheet!K:K, MasterSheet!B:B, B2364, MasterSheet!D:D, C2364, MasterSheet!H:H, D2364)</f>
        <v>1</v>
      </c>
      <c r="I2364" s="26">
        <f t="shared" si="146"/>
        <v>6529.6</v>
      </c>
      <c r="J2364" s="28">
        <f>SUMIFS(MasterSheet!L:L, MasterSheet!B:B, B2364, MasterSheet!D:D, C2364, MasterSheet!H:H, D2364)</f>
        <v>0</v>
      </c>
      <c r="K2364" s="28">
        <f t="shared" si="147"/>
        <v>0</v>
      </c>
      <c r="L2364" s="21" t="str">
        <f>UPPER(VLOOKUP(D2364,MasterSheet!H:U,14,))</f>
        <v>BIOLEGEND</v>
      </c>
    </row>
    <row r="2365" spans="1:12" x14ac:dyDescent="0.25">
      <c r="A2365" s="21" t="str">
        <f t="shared" si="144"/>
        <v>BIOLEGEND</v>
      </c>
      <c r="B2365" s="21" t="str">
        <v>EED118504</v>
      </c>
      <c r="C2365" s="30">
        <v>45903</v>
      </c>
      <c r="D2365" s="21">
        <v>936905</v>
      </c>
      <c r="E2365" s="21">
        <f>_xlfn.XLOOKUP(D2365,MasterSheet!H:H,MasterSheet!F:F)</f>
        <v>9486.4</v>
      </c>
      <c r="F2365" s="22">
        <f>SUMIFS(MasterSheet!J:J, MasterSheet!B:B, B2365, MasterSheet!D:D, C2365, MasterSheet!H:H, D2365)</f>
        <v>1</v>
      </c>
      <c r="G2365" s="22">
        <f t="shared" si="145"/>
        <v>9486.4</v>
      </c>
      <c r="H2365" s="26">
        <f>SUMIFS(MasterSheet!K:K, MasterSheet!B:B, B2365, MasterSheet!D:D, C2365, MasterSheet!H:H, D2365)</f>
        <v>1</v>
      </c>
      <c r="I2365" s="26">
        <f t="shared" si="146"/>
        <v>9486.4</v>
      </c>
      <c r="J2365" s="28">
        <f>SUMIFS(MasterSheet!L:L, MasterSheet!B:B, B2365, MasterSheet!D:D, C2365, MasterSheet!H:H, D2365)</f>
        <v>0</v>
      </c>
      <c r="K2365" s="28">
        <f t="shared" si="147"/>
        <v>0</v>
      </c>
      <c r="L2365" s="21" t="str">
        <f>UPPER(VLOOKUP(D2365,MasterSheet!H:U,14,))</f>
        <v>BIOLEGEND</v>
      </c>
    </row>
    <row r="2366" spans="1:12" x14ac:dyDescent="0.25">
      <c r="A2366" s="21" t="str">
        <f t="shared" si="144"/>
        <v>BIOLINK</v>
      </c>
      <c r="B2366" s="21" t="str">
        <v>BK/25-26/R-39947</v>
      </c>
      <c r="C2366" s="30">
        <v>45903</v>
      </c>
      <c r="D2366" s="21" t="str">
        <v>PD0435</v>
      </c>
      <c r="E2366" s="21">
        <f>_xlfn.XLOOKUP(D2366,MasterSheet!H:H,MasterSheet!F:F)</f>
        <v>1854.75</v>
      </c>
      <c r="F2366" s="22">
        <f>SUMIFS(MasterSheet!J:J, MasterSheet!B:B, B2366, MasterSheet!D:D, C2366, MasterSheet!H:H, D2366)</f>
        <v>1</v>
      </c>
      <c r="G2366" s="22">
        <f t="shared" si="145"/>
        <v>1854.75</v>
      </c>
      <c r="H2366" s="26">
        <f>SUMIFS(MasterSheet!K:K, MasterSheet!B:B, B2366, MasterSheet!D:D, C2366, MasterSheet!H:H, D2366)</f>
        <v>1</v>
      </c>
      <c r="I2366" s="26">
        <f t="shared" si="146"/>
        <v>1854.75</v>
      </c>
      <c r="J2366" s="28">
        <f>SUMIFS(MasterSheet!L:L, MasterSheet!B:B, B2366, MasterSheet!D:D, C2366, MasterSheet!H:H, D2366)</f>
        <v>0</v>
      </c>
      <c r="K2366" s="28">
        <f t="shared" si="147"/>
        <v>0</v>
      </c>
      <c r="L2366" s="21" t="str">
        <f>UPPER(VLOOKUP(D2366,MasterSheet!H:U,14,))</f>
        <v>BIOLINK</v>
      </c>
    </row>
    <row r="2367" spans="1:12" x14ac:dyDescent="0.25">
      <c r="A2367" s="21" t="str">
        <f t="shared" si="144"/>
        <v>BIOLEGEND</v>
      </c>
      <c r="B2367" s="21" t="str">
        <v>EED118651</v>
      </c>
      <c r="C2367" s="30">
        <v>45904</v>
      </c>
      <c r="D2367" s="21">
        <v>100203</v>
      </c>
      <c r="E2367" s="21">
        <f>_xlfn.XLOOKUP(D2367,MasterSheet!H:H,MasterSheet!F:F)</f>
        <v>1900.8000000000002</v>
      </c>
      <c r="F2367" s="22">
        <f>SUMIFS(MasterSheet!J:J, MasterSheet!B:B, B2367, MasterSheet!D:D, C2367, MasterSheet!H:H, D2367)</f>
        <v>1</v>
      </c>
      <c r="G2367" s="22">
        <f t="shared" si="145"/>
        <v>1900.8000000000002</v>
      </c>
      <c r="H2367" s="26">
        <f>SUMIFS(MasterSheet!K:K, MasterSheet!B:B, B2367, MasterSheet!D:D, C2367, MasterSheet!H:H, D2367)</f>
        <v>1</v>
      </c>
      <c r="I2367" s="26">
        <f t="shared" si="146"/>
        <v>1900.8000000000002</v>
      </c>
      <c r="J2367" s="28">
        <f>SUMIFS(MasterSheet!L:L, MasterSheet!B:B, B2367, MasterSheet!D:D, C2367, MasterSheet!H:H, D2367)</f>
        <v>0</v>
      </c>
      <c r="K2367" s="28">
        <f t="shared" si="147"/>
        <v>0</v>
      </c>
      <c r="L2367" s="21" t="str">
        <f>UPPER(VLOOKUP(D2367,MasterSheet!H:U,14,))</f>
        <v>BIOLEGEND</v>
      </c>
    </row>
    <row r="2368" spans="1:12" x14ac:dyDescent="0.25">
      <c r="A2368" s="21" t="str">
        <f t="shared" si="144"/>
        <v>BIOLEGEND</v>
      </c>
      <c r="B2368" s="21" t="str">
        <v>EED118651</v>
      </c>
      <c r="C2368" s="30">
        <v>45904</v>
      </c>
      <c r="D2368" s="21">
        <v>100221</v>
      </c>
      <c r="E2368" s="21">
        <f>_xlfn.XLOOKUP(D2368,MasterSheet!H:H,MasterSheet!F:F)</f>
        <v>5544</v>
      </c>
      <c r="F2368" s="22">
        <f>SUMIFS(MasterSheet!J:J, MasterSheet!B:B, B2368, MasterSheet!D:D, C2368, MasterSheet!H:H, D2368)</f>
        <v>1</v>
      </c>
      <c r="G2368" s="22">
        <f t="shared" si="145"/>
        <v>5544</v>
      </c>
      <c r="H2368" s="26">
        <f>SUMIFS(MasterSheet!K:K, MasterSheet!B:B, B2368, MasterSheet!D:D, C2368, MasterSheet!H:H, D2368)</f>
        <v>1</v>
      </c>
      <c r="I2368" s="26">
        <f t="shared" si="146"/>
        <v>5544</v>
      </c>
      <c r="J2368" s="28">
        <f>SUMIFS(MasterSheet!L:L, MasterSheet!B:B, B2368, MasterSheet!D:D, C2368, MasterSheet!H:H, D2368)</f>
        <v>0</v>
      </c>
      <c r="K2368" s="28">
        <f t="shared" si="147"/>
        <v>0</v>
      </c>
      <c r="L2368" s="21" t="str">
        <f>UPPER(VLOOKUP(D2368,MasterSheet!H:U,14,))</f>
        <v>BIOLEGEND</v>
      </c>
    </row>
    <row r="2369" spans="1:12" x14ac:dyDescent="0.25">
      <c r="A2369" s="21" t="str">
        <f t="shared" si="144"/>
        <v>BIOLEGEND</v>
      </c>
      <c r="B2369" s="21" t="str">
        <v>EED118651</v>
      </c>
      <c r="C2369" s="30">
        <v>45904</v>
      </c>
      <c r="D2369" s="21">
        <v>100241</v>
      </c>
      <c r="E2369" s="21">
        <f>_xlfn.XLOOKUP(D2369,MasterSheet!H:H,MasterSheet!F:F)</f>
        <v>19602</v>
      </c>
      <c r="F2369" s="22">
        <f>SUMIFS(MasterSheet!J:J, MasterSheet!B:B, B2369, MasterSheet!D:D, C2369, MasterSheet!H:H, D2369)</f>
        <v>1</v>
      </c>
      <c r="G2369" s="22">
        <f t="shared" si="145"/>
        <v>19602</v>
      </c>
      <c r="H2369" s="26">
        <f>SUMIFS(MasterSheet!K:K, MasterSheet!B:B, B2369, MasterSheet!D:D, C2369, MasterSheet!H:H, D2369)</f>
        <v>1</v>
      </c>
      <c r="I2369" s="26">
        <f t="shared" si="146"/>
        <v>19602</v>
      </c>
      <c r="J2369" s="28">
        <f>SUMIFS(MasterSheet!L:L, MasterSheet!B:B, B2369, MasterSheet!D:D, C2369, MasterSheet!H:H, D2369)</f>
        <v>0</v>
      </c>
      <c r="K2369" s="28">
        <f t="shared" si="147"/>
        <v>0</v>
      </c>
      <c r="L2369" s="21" t="str">
        <f>UPPER(VLOOKUP(D2369,MasterSheet!H:U,14,))</f>
        <v>BIOLEGEND</v>
      </c>
    </row>
    <row r="2370" spans="1:12" x14ac:dyDescent="0.25">
      <c r="A2370" s="21" t="str">
        <f t="shared" ref="A2370:A2433" si="148">L2370</f>
        <v>BIOLEGEND</v>
      </c>
      <c r="B2370" s="21" t="str">
        <v>EED118651</v>
      </c>
      <c r="C2370" s="30">
        <v>45904</v>
      </c>
      <c r="D2370" s="21">
        <v>100433</v>
      </c>
      <c r="E2370" s="21">
        <f>_xlfn.XLOOKUP(D2370,MasterSheet!H:H,MasterSheet!F:F)</f>
        <v>7268.7999999999993</v>
      </c>
      <c r="F2370" s="22">
        <f>SUMIFS(MasterSheet!J:J, MasterSheet!B:B, B2370, MasterSheet!D:D, C2370, MasterSheet!H:H, D2370)</f>
        <v>1</v>
      </c>
      <c r="G2370" s="22">
        <f t="shared" si="145"/>
        <v>7268.7999999999993</v>
      </c>
      <c r="H2370" s="26">
        <f>SUMIFS(MasterSheet!K:K, MasterSheet!B:B, B2370, MasterSheet!D:D, C2370, MasterSheet!H:H, D2370)</f>
        <v>1</v>
      </c>
      <c r="I2370" s="26">
        <f t="shared" si="146"/>
        <v>7268.7999999999993</v>
      </c>
      <c r="J2370" s="28">
        <f>SUMIFS(MasterSheet!L:L, MasterSheet!B:B, B2370, MasterSheet!D:D, C2370, MasterSheet!H:H, D2370)</f>
        <v>0</v>
      </c>
      <c r="K2370" s="28">
        <f t="shared" si="147"/>
        <v>0</v>
      </c>
      <c r="L2370" s="21" t="str">
        <f>UPPER(VLOOKUP(D2370,MasterSheet!H:U,14,))</f>
        <v>BIOLEGEND</v>
      </c>
    </row>
    <row r="2371" spans="1:12" x14ac:dyDescent="0.25">
      <c r="A2371" s="21" t="str">
        <f t="shared" si="148"/>
        <v>BIOLEGEND</v>
      </c>
      <c r="B2371" s="21" t="str">
        <v>EED118651</v>
      </c>
      <c r="C2371" s="30">
        <v>45904</v>
      </c>
      <c r="D2371" s="21">
        <v>100451</v>
      </c>
      <c r="E2371" s="21">
        <f>_xlfn.XLOOKUP(D2371,MasterSheet!H:H,MasterSheet!F:F)</f>
        <v>20394</v>
      </c>
      <c r="F2371" s="22">
        <f>SUMIFS(MasterSheet!J:J, MasterSheet!B:B, B2371, MasterSheet!D:D, C2371, MasterSheet!H:H, D2371)</f>
        <v>1</v>
      </c>
      <c r="G2371" s="22">
        <f t="shared" ref="G2371:G2434" si="149">F2371*E2371</f>
        <v>20394</v>
      </c>
      <c r="H2371" s="26">
        <f>SUMIFS(MasterSheet!K:K, MasterSheet!B:B, B2371, MasterSheet!D:D, C2371, MasterSheet!H:H, D2371)</f>
        <v>1</v>
      </c>
      <c r="I2371" s="26">
        <f t="shared" ref="I2371:I2434" si="150">H2371*E2371</f>
        <v>20394</v>
      </c>
      <c r="J2371" s="28">
        <f>SUMIFS(MasterSheet!L:L, MasterSheet!B:B, B2371, MasterSheet!D:D, C2371, MasterSheet!H:H, D2371)</f>
        <v>0</v>
      </c>
      <c r="K2371" s="28">
        <f t="shared" ref="K2371:K2434" si="151">J2371*E2371</f>
        <v>0</v>
      </c>
      <c r="L2371" s="21" t="str">
        <f>UPPER(VLOOKUP(D2371,MasterSheet!H:U,14,))</f>
        <v>BIOLEGEND</v>
      </c>
    </row>
    <row r="2372" spans="1:12" x14ac:dyDescent="0.25">
      <c r="A2372" s="21" t="str">
        <f t="shared" si="148"/>
        <v>BIOLEGEND</v>
      </c>
      <c r="B2372" s="21" t="str">
        <v>EED118651</v>
      </c>
      <c r="C2372" s="30">
        <v>45904</v>
      </c>
      <c r="D2372" s="21">
        <v>100548</v>
      </c>
      <c r="E2372" s="21">
        <f>_xlfn.XLOOKUP(D2372,MasterSheet!H:H,MasterSheet!F:F)</f>
        <v>18018</v>
      </c>
      <c r="F2372" s="22">
        <f>SUMIFS(MasterSheet!J:J, MasterSheet!B:B, B2372, MasterSheet!D:D, C2372, MasterSheet!H:H, D2372)</f>
        <v>1</v>
      </c>
      <c r="G2372" s="22">
        <f t="shared" si="149"/>
        <v>18018</v>
      </c>
      <c r="H2372" s="26">
        <f>SUMIFS(MasterSheet!K:K, MasterSheet!B:B, B2372, MasterSheet!D:D, C2372, MasterSheet!H:H, D2372)</f>
        <v>1</v>
      </c>
      <c r="I2372" s="26">
        <f t="shared" si="150"/>
        <v>18018</v>
      </c>
      <c r="J2372" s="28">
        <f>SUMIFS(MasterSheet!L:L, MasterSheet!B:B, B2372, MasterSheet!D:D, C2372, MasterSheet!H:H, D2372)</f>
        <v>0</v>
      </c>
      <c r="K2372" s="28">
        <f t="shared" si="151"/>
        <v>0</v>
      </c>
      <c r="L2372" s="21" t="str">
        <f>UPPER(VLOOKUP(D2372,MasterSheet!H:U,14,))</f>
        <v>BIOLEGEND</v>
      </c>
    </row>
    <row r="2373" spans="1:12" x14ac:dyDescent="0.25">
      <c r="A2373" s="21" t="str">
        <f t="shared" si="148"/>
        <v>BIOLEGEND</v>
      </c>
      <c r="B2373" s="21" t="str">
        <v>EED118651</v>
      </c>
      <c r="C2373" s="30">
        <v>45904</v>
      </c>
      <c r="D2373" s="21">
        <v>100737</v>
      </c>
      <c r="E2373" s="21">
        <f>_xlfn.XLOOKUP(D2373,MasterSheet!H:H,MasterSheet!F:F)</f>
        <v>10890</v>
      </c>
      <c r="F2373" s="22">
        <f>SUMIFS(MasterSheet!J:J, MasterSheet!B:B, B2373, MasterSheet!D:D, C2373, MasterSheet!H:H, D2373)</f>
        <v>1</v>
      </c>
      <c r="G2373" s="22">
        <f t="shared" si="149"/>
        <v>10890</v>
      </c>
      <c r="H2373" s="26">
        <f>SUMIFS(MasterSheet!K:K, MasterSheet!B:B, B2373, MasterSheet!D:D, C2373, MasterSheet!H:H, D2373)</f>
        <v>1</v>
      </c>
      <c r="I2373" s="26">
        <f t="shared" si="150"/>
        <v>10890</v>
      </c>
      <c r="J2373" s="28">
        <f>SUMIFS(MasterSheet!L:L, MasterSheet!B:B, B2373, MasterSheet!D:D, C2373, MasterSheet!H:H, D2373)</f>
        <v>0</v>
      </c>
      <c r="K2373" s="28">
        <f t="shared" si="151"/>
        <v>0</v>
      </c>
      <c r="L2373" s="21" t="str">
        <f>UPPER(VLOOKUP(D2373,MasterSheet!H:U,14,))</f>
        <v>BIOLEGEND</v>
      </c>
    </row>
    <row r="2374" spans="1:12" x14ac:dyDescent="0.25">
      <c r="A2374" s="21" t="str">
        <f t="shared" si="148"/>
        <v>BIOLEGEND</v>
      </c>
      <c r="B2374" s="21" t="str">
        <v>EED118651</v>
      </c>
      <c r="C2374" s="30">
        <v>45904</v>
      </c>
      <c r="D2374" s="21">
        <v>100741</v>
      </c>
      <c r="E2374" s="21">
        <f>_xlfn.XLOOKUP(D2374,MasterSheet!H:H,MasterSheet!F:F)</f>
        <v>13794</v>
      </c>
      <c r="F2374" s="22">
        <f>SUMIFS(MasterSheet!J:J, MasterSheet!B:B, B2374, MasterSheet!D:D, C2374, MasterSheet!H:H, D2374)</f>
        <v>1</v>
      </c>
      <c r="G2374" s="22">
        <f t="shared" si="149"/>
        <v>13794</v>
      </c>
      <c r="H2374" s="26">
        <f>SUMIFS(MasterSheet!K:K, MasterSheet!B:B, B2374, MasterSheet!D:D, C2374, MasterSheet!H:H, D2374)</f>
        <v>1</v>
      </c>
      <c r="I2374" s="26">
        <f t="shared" si="150"/>
        <v>13794</v>
      </c>
      <c r="J2374" s="28">
        <f>SUMIFS(MasterSheet!L:L, MasterSheet!B:B, B2374, MasterSheet!D:D, C2374, MasterSheet!H:H, D2374)</f>
        <v>0</v>
      </c>
      <c r="K2374" s="28">
        <f t="shared" si="151"/>
        <v>0</v>
      </c>
      <c r="L2374" s="21" t="str">
        <f>UPPER(VLOOKUP(D2374,MasterSheet!H:U,14,))</f>
        <v>BIOLEGEND</v>
      </c>
    </row>
    <row r="2375" spans="1:12" x14ac:dyDescent="0.25">
      <c r="A2375" s="21" t="str">
        <f t="shared" si="148"/>
        <v>BIOLEGEND</v>
      </c>
      <c r="B2375" s="21" t="str">
        <v>EED118651</v>
      </c>
      <c r="C2375" s="30">
        <v>45904</v>
      </c>
      <c r="D2375" s="21">
        <v>100752</v>
      </c>
      <c r="E2375" s="21">
        <f>_xlfn.XLOOKUP(D2375,MasterSheet!H:H,MasterSheet!F:F)</f>
        <v>15312</v>
      </c>
      <c r="F2375" s="22">
        <f>SUMIFS(MasterSheet!J:J, MasterSheet!B:B, B2375, MasterSheet!D:D, C2375, MasterSheet!H:H, D2375)</f>
        <v>1</v>
      </c>
      <c r="G2375" s="22">
        <f t="shared" si="149"/>
        <v>15312</v>
      </c>
      <c r="H2375" s="26">
        <f>SUMIFS(MasterSheet!K:K, MasterSheet!B:B, B2375, MasterSheet!D:D, C2375, MasterSheet!H:H, D2375)</f>
        <v>1</v>
      </c>
      <c r="I2375" s="26">
        <f t="shared" si="150"/>
        <v>15312</v>
      </c>
      <c r="J2375" s="28">
        <f>SUMIFS(MasterSheet!L:L, MasterSheet!B:B, B2375, MasterSheet!D:D, C2375, MasterSheet!H:H, D2375)</f>
        <v>0</v>
      </c>
      <c r="K2375" s="28">
        <f t="shared" si="151"/>
        <v>0</v>
      </c>
      <c r="L2375" s="21" t="str">
        <f>UPPER(VLOOKUP(D2375,MasterSheet!H:U,14,))</f>
        <v>BIOLEGEND</v>
      </c>
    </row>
    <row r="2376" spans="1:12" x14ac:dyDescent="0.25">
      <c r="A2376" s="21" t="str">
        <f t="shared" si="148"/>
        <v>BIOLEGEND</v>
      </c>
      <c r="B2376" s="21" t="str">
        <v>EED118651</v>
      </c>
      <c r="C2376" s="30">
        <v>45904</v>
      </c>
      <c r="D2376" s="21">
        <v>101205</v>
      </c>
      <c r="E2376" s="21">
        <f>_xlfn.XLOOKUP(D2376,MasterSheet!H:H,MasterSheet!F:F)</f>
        <v>2895.2</v>
      </c>
      <c r="F2376" s="22">
        <f>SUMIFS(MasterSheet!J:J, MasterSheet!B:B, B2376, MasterSheet!D:D, C2376, MasterSheet!H:H, D2376)</f>
        <v>1</v>
      </c>
      <c r="G2376" s="22">
        <f t="shared" si="149"/>
        <v>2895.2</v>
      </c>
      <c r="H2376" s="26">
        <f>SUMIFS(MasterSheet!K:K, MasterSheet!B:B, B2376, MasterSheet!D:D, C2376, MasterSheet!H:H, D2376)</f>
        <v>1</v>
      </c>
      <c r="I2376" s="26">
        <f t="shared" si="150"/>
        <v>2895.2</v>
      </c>
      <c r="J2376" s="28">
        <f>SUMIFS(MasterSheet!L:L, MasterSheet!B:B, B2376, MasterSheet!D:D, C2376, MasterSheet!H:H, D2376)</f>
        <v>0</v>
      </c>
      <c r="K2376" s="28">
        <f t="shared" si="151"/>
        <v>0</v>
      </c>
      <c r="L2376" s="21" t="str">
        <f>UPPER(VLOOKUP(D2376,MasterSheet!H:U,14,))</f>
        <v>BIOLEGEND</v>
      </c>
    </row>
    <row r="2377" spans="1:12" x14ac:dyDescent="0.25">
      <c r="A2377" s="21" t="str">
        <f t="shared" si="148"/>
        <v>BIOLEGEND</v>
      </c>
      <c r="B2377" s="21" t="str">
        <v>EED118651</v>
      </c>
      <c r="C2377" s="30">
        <v>45904</v>
      </c>
      <c r="D2377" s="21">
        <v>102030</v>
      </c>
      <c r="E2377" s="21">
        <f>_xlfn.XLOOKUP(D2377,MasterSheet!H:H,MasterSheet!F:F)</f>
        <v>19650.400000000001</v>
      </c>
      <c r="F2377" s="22">
        <f>SUMIFS(MasterSheet!J:J, MasterSheet!B:B, B2377, MasterSheet!D:D, C2377, MasterSheet!H:H, D2377)</f>
        <v>1</v>
      </c>
      <c r="G2377" s="22">
        <f t="shared" si="149"/>
        <v>19650.400000000001</v>
      </c>
      <c r="H2377" s="26">
        <f>SUMIFS(MasterSheet!K:K, MasterSheet!B:B, B2377, MasterSheet!D:D, C2377, MasterSheet!H:H, D2377)</f>
        <v>1</v>
      </c>
      <c r="I2377" s="26">
        <f t="shared" si="150"/>
        <v>19650.400000000001</v>
      </c>
      <c r="J2377" s="28">
        <f>SUMIFS(MasterSheet!L:L, MasterSheet!B:B, B2377, MasterSheet!D:D, C2377, MasterSheet!H:H, D2377)</f>
        <v>0</v>
      </c>
      <c r="K2377" s="28">
        <f t="shared" si="151"/>
        <v>0</v>
      </c>
      <c r="L2377" s="21" t="str">
        <f>UPPER(VLOOKUP(D2377,MasterSheet!H:U,14,))</f>
        <v>BIOLEGEND</v>
      </c>
    </row>
    <row r="2378" spans="1:12" x14ac:dyDescent="0.25">
      <c r="A2378" s="21" t="str">
        <f t="shared" si="148"/>
        <v>BIOLEGEND</v>
      </c>
      <c r="B2378" s="21" t="str">
        <v>EED118651</v>
      </c>
      <c r="C2378" s="30">
        <v>45904</v>
      </c>
      <c r="D2378" s="21">
        <v>103030</v>
      </c>
      <c r="E2378" s="21">
        <f>_xlfn.XLOOKUP(D2378,MasterSheet!H:H,MasterSheet!F:F)</f>
        <v>13244</v>
      </c>
      <c r="F2378" s="22">
        <f>SUMIFS(MasterSheet!J:J, MasterSheet!B:B, B2378, MasterSheet!D:D, C2378, MasterSheet!H:H, D2378)</f>
        <v>1</v>
      </c>
      <c r="G2378" s="22">
        <f t="shared" si="149"/>
        <v>13244</v>
      </c>
      <c r="H2378" s="26">
        <f>SUMIFS(MasterSheet!K:K, MasterSheet!B:B, B2378, MasterSheet!D:D, C2378, MasterSheet!H:H, D2378)</f>
        <v>1</v>
      </c>
      <c r="I2378" s="26">
        <f t="shared" si="150"/>
        <v>13244</v>
      </c>
      <c r="J2378" s="28">
        <f>SUMIFS(MasterSheet!L:L, MasterSheet!B:B, B2378, MasterSheet!D:D, C2378, MasterSheet!H:H, D2378)</f>
        <v>0</v>
      </c>
      <c r="K2378" s="28">
        <f t="shared" si="151"/>
        <v>0</v>
      </c>
      <c r="L2378" s="21" t="str">
        <f>UPPER(VLOOKUP(D2378,MasterSheet!H:U,14,))</f>
        <v>BIOLEGEND</v>
      </c>
    </row>
    <row r="2379" spans="1:12" x14ac:dyDescent="0.25">
      <c r="A2379" s="21" t="str">
        <f t="shared" si="148"/>
        <v>BIOLEGEND</v>
      </c>
      <c r="B2379" s="21" t="str">
        <v>EED118651</v>
      </c>
      <c r="C2379" s="30">
        <v>45904</v>
      </c>
      <c r="D2379" s="21">
        <v>103134</v>
      </c>
      <c r="E2379" s="21">
        <f>_xlfn.XLOOKUP(D2379,MasterSheet!H:H,MasterSheet!F:F)</f>
        <v>15972</v>
      </c>
      <c r="F2379" s="22">
        <f>SUMIFS(MasterSheet!J:J, MasterSheet!B:B, B2379, MasterSheet!D:D, C2379, MasterSheet!H:H, D2379)</f>
        <v>1</v>
      </c>
      <c r="G2379" s="22">
        <f t="shared" si="149"/>
        <v>15972</v>
      </c>
      <c r="H2379" s="26">
        <f>SUMIFS(MasterSheet!K:K, MasterSheet!B:B, B2379, MasterSheet!D:D, C2379, MasterSheet!H:H, D2379)</f>
        <v>1</v>
      </c>
      <c r="I2379" s="26">
        <f t="shared" si="150"/>
        <v>15972</v>
      </c>
      <c r="J2379" s="28">
        <f>SUMIFS(MasterSheet!L:L, MasterSheet!B:B, B2379, MasterSheet!D:D, C2379, MasterSheet!H:H, D2379)</f>
        <v>0</v>
      </c>
      <c r="K2379" s="28">
        <f t="shared" si="151"/>
        <v>0</v>
      </c>
      <c r="L2379" s="21" t="str">
        <f>UPPER(VLOOKUP(D2379,MasterSheet!H:U,14,))</f>
        <v>BIOLEGEND</v>
      </c>
    </row>
    <row r="2380" spans="1:12" x14ac:dyDescent="0.25">
      <c r="A2380" s="21" t="str">
        <f t="shared" si="148"/>
        <v>BIOLEGEND</v>
      </c>
      <c r="B2380" s="21" t="str">
        <v>EED118651</v>
      </c>
      <c r="C2380" s="30">
        <v>45904</v>
      </c>
      <c r="D2380" s="21">
        <v>103191</v>
      </c>
      <c r="E2380" s="21">
        <f>_xlfn.XLOOKUP(D2380,MasterSheet!H:H,MasterSheet!F:F)</f>
        <v>9856</v>
      </c>
      <c r="F2380" s="22">
        <f>SUMIFS(MasterSheet!J:J, MasterSheet!B:B, B2380, MasterSheet!D:D, C2380, MasterSheet!H:H, D2380)</f>
        <v>1</v>
      </c>
      <c r="G2380" s="22">
        <f t="shared" si="149"/>
        <v>9856</v>
      </c>
      <c r="H2380" s="26">
        <f>SUMIFS(MasterSheet!K:K, MasterSheet!B:B, B2380, MasterSheet!D:D, C2380, MasterSheet!H:H, D2380)</f>
        <v>1</v>
      </c>
      <c r="I2380" s="26">
        <f t="shared" si="150"/>
        <v>9856</v>
      </c>
      <c r="J2380" s="28">
        <f>SUMIFS(MasterSheet!L:L, MasterSheet!B:B, B2380, MasterSheet!D:D, C2380, MasterSheet!H:H, D2380)</f>
        <v>0</v>
      </c>
      <c r="K2380" s="28">
        <f t="shared" si="151"/>
        <v>0</v>
      </c>
      <c r="L2380" s="21" t="str">
        <f>UPPER(VLOOKUP(D2380,MasterSheet!H:U,14,))</f>
        <v>BIOLEGEND</v>
      </c>
    </row>
    <row r="2381" spans="1:12" x14ac:dyDescent="0.25">
      <c r="A2381" s="21" t="str">
        <f t="shared" si="148"/>
        <v>BIOLEGEND</v>
      </c>
      <c r="B2381" s="21" t="str">
        <v>EED118651</v>
      </c>
      <c r="C2381" s="30">
        <v>45904</v>
      </c>
      <c r="D2381" s="21">
        <v>103248</v>
      </c>
      <c r="E2381" s="21">
        <f>_xlfn.XLOOKUP(D2381,MasterSheet!H:H,MasterSheet!F:F)</f>
        <v>15972</v>
      </c>
      <c r="F2381" s="22">
        <f>SUMIFS(MasterSheet!J:J, MasterSheet!B:B, B2381, MasterSheet!D:D, C2381, MasterSheet!H:H, D2381)</f>
        <v>1</v>
      </c>
      <c r="G2381" s="22">
        <f t="shared" si="149"/>
        <v>15972</v>
      </c>
      <c r="H2381" s="26">
        <f>SUMIFS(MasterSheet!K:K, MasterSheet!B:B, B2381, MasterSheet!D:D, C2381, MasterSheet!H:H, D2381)</f>
        <v>1</v>
      </c>
      <c r="I2381" s="26">
        <f t="shared" si="150"/>
        <v>15972</v>
      </c>
      <c r="J2381" s="28">
        <f>SUMIFS(MasterSheet!L:L, MasterSheet!B:B, B2381, MasterSheet!D:D, C2381, MasterSheet!H:H, D2381)</f>
        <v>0</v>
      </c>
      <c r="K2381" s="28">
        <f t="shared" si="151"/>
        <v>0</v>
      </c>
      <c r="L2381" s="21" t="str">
        <f>UPPER(VLOOKUP(D2381,MasterSheet!H:U,14,))</f>
        <v>BIOLEGEND</v>
      </c>
    </row>
    <row r="2382" spans="1:12" x14ac:dyDescent="0.25">
      <c r="A2382" s="21" t="str">
        <f t="shared" si="148"/>
        <v>BIOLEGEND</v>
      </c>
      <c r="B2382" s="21" t="str">
        <v>EED118651</v>
      </c>
      <c r="C2382" s="30">
        <v>45904</v>
      </c>
      <c r="D2382" s="21">
        <v>104426</v>
      </c>
      <c r="E2382" s="21">
        <f>_xlfn.XLOOKUP(D2382,MasterSheet!H:H,MasterSheet!F:F)</f>
        <v>13244</v>
      </c>
      <c r="F2382" s="22">
        <f>SUMIFS(MasterSheet!J:J, MasterSheet!B:B, B2382, MasterSheet!D:D, C2382, MasterSheet!H:H, D2382)</f>
        <v>1</v>
      </c>
      <c r="G2382" s="22">
        <f t="shared" si="149"/>
        <v>13244</v>
      </c>
      <c r="H2382" s="26">
        <f>SUMIFS(MasterSheet!K:K, MasterSheet!B:B, B2382, MasterSheet!D:D, C2382, MasterSheet!H:H, D2382)</f>
        <v>1</v>
      </c>
      <c r="I2382" s="26">
        <f t="shared" si="150"/>
        <v>13244</v>
      </c>
      <c r="J2382" s="28">
        <f>SUMIFS(MasterSheet!L:L, MasterSheet!B:B, B2382, MasterSheet!D:D, C2382, MasterSheet!H:H, D2382)</f>
        <v>0</v>
      </c>
      <c r="K2382" s="28">
        <f t="shared" si="151"/>
        <v>0</v>
      </c>
      <c r="L2382" s="21" t="str">
        <f>UPPER(VLOOKUP(D2382,MasterSheet!H:U,14,))</f>
        <v>BIOLEGEND</v>
      </c>
    </row>
    <row r="2383" spans="1:12" x14ac:dyDescent="0.25">
      <c r="A2383" s="21" t="str">
        <f t="shared" si="148"/>
        <v>BIOLEGEND</v>
      </c>
      <c r="B2383" s="21" t="str">
        <v>EED118651</v>
      </c>
      <c r="C2383" s="30">
        <v>45904</v>
      </c>
      <c r="D2383" s="21">
        <v>105013</v>
      </c>
      <c r="E2383" s="21">
        <f>_xlfn.XLOOKUP(D2383,MasterSheet!H:H,MasterSheet!F:F)</f>
        <v>5790.4</v>
      </c>
      <c r="F2383" s="22">
        <f>SUMIFS(MasterSheet!J:J, MasterSheet!B:B, B2383, MasterSheet!D:D, C2383, MasterSheet!H:H, D2383)</f>
        <v>1</v>
      </c>
      <c r="G2383" s="22">
        <f t="shared" si="149"/>
        <v>5790.4</v>
      </c>
      <c r="H2383" s="26">
        <f>SUMIFS(MasterSheet!K:K, MasterSheet!B:B, B2383, MasterSheet!D:D, C2383, MasterSheet!H:H, D2383)</f>
        <v>1</v>
      </c>
      <c r="I2383" s="26">
        <f t="shared" si="150"/>
        <v>5790.4</v>
      </c>
      <c r="J2383" s="28">
        <f>SUMIFS(MasterSheet!L:L, MasterSheet!B:B, B2383, MasterSheet!D:D, C2383, MasterSheet!H:H, D2383)</f>
        <v>0</v>
      </c>
      <c r="K2383" s="28">
        <f t="shared" si="151"/>
        <v>0</v>
      </c>
      <c r="L2383" s="21" t="str">
        <f>UPPER(VLOOKUP(D2383,MasterSheet!H:U,14,))</f>
        <v>BIOLEGEND</v>
      </c>
    </row>
    <row r="2384" spans="1:12" x14ac:dyDescent="0.25">
      <c r="A2384" s="21" t="str">
        <f t="shared" si="148"/>
        <v>BIOLEGEND</v>
      </c>
      <c r="B2384" s="21" t="str">
        <v>EED118651</v>
      </c>
      <c r="C2384" s="30">
        <v>45904</v>
      </c>
      <c r="D2384" s="21">
        <v>105116</v>
      </c>
      <c r="E2384" s="21">
        <f>_xlfn.XLOOKUP(D2384,MasterSheet!H:H,MasterSheet!F:F)</f>
        <v>17371.2</v>
      </c>
      <c r="F2384" s="22">
        <f>SUMIFS(MasterSheet!J:J, MasterSheet!B:B, B2384, MasterSheet!D:D, C2384, MasterSheet!H:H, D2384)</f>
        <v>1</v>
      </c>
      <c r="G2384" s="22">
        <f t="shared" si="149"/>
        <v>17371.2</v>
      </c>
      <c r="H2384" s="26">
        <f>SUMIFS(MasterSheet!K:K, MasterSheet!B:B, B2384, MasterSheet!D:D, C2384, MasterSheet!H:H, D2384)</f>
        <v>1</v>
      </c>
      <c r="I2384" s="26">
        <f t="shared" si="150"/>
        <v>17371.2</v>
      </c>
      <c r="J2384" s="28">
        <f>SUMIFS(MasterSheet!L:L, MasterSheet!B:B, B2384, MasterSheet!D:D, C2384, MasterSheet!H:H, D2384)</f>
        <v>0</v>
      </c>
      <c r="K2384" s="28">
        <f t="shared" si="151"/>
        <v>0</v>
      </c>
      <c r="L2384" s="21" t="str">
        <f>UPPER(VLOOKUP(D2384,MasterSheet!H:U,14,))</f>
        <v>BIOLEGEND</v>
      </c>
    </row>
    <row r="2385" spans="1:12" x14ac:dyDescent="0.25">
      <c r="A2385" s="21" t="str">
        <f t="shared" si="148"/>
        <v>BIOLEGEND</v>
      </c>
      <c r="B2385" s="21" t="str">
        <v>EED118651</v>
      </c>
      <c r="C2385" s="30">
        <v>45904</v>
      </c>
      <c r="D2385" s="21">
        <v>107622</v>
      </c>
      <c r="E2385" s="21">
        <f>_xlfn.XLOOKUP(D2385,MasterSheet!H:H,MasterSheet!F:F)</f>
        <v>13244</v>
      </c>
      <c r="F2385" s="22">
        <f>SUMIFS(MasterSheet!J:J, MasterSheet!B:B, B2385, MasterSheet!D:D, C2385, MasterSheet!H:H, D2385)</f>
        <v>2</v>
      </c>
      <c r="G2385" s="22">
        <f t="shared" si="149"/>
        <v>26488</v>
      </c>
      <c r="H2385" s="26">
        <f>SUMIFS(MasterSheet!K:K, MasterSheet!B:B, B2385, MasterSheet!D:D, C2385, MasterSheet!H:H, D2385)</f>
        <v>2</v>
      </c>
      <c r="I2385" s="26">
        <f t="shared" si="150"/>
        <v>26488</v>
      </c>
      <c r="J2385" s="28">
        <f>SUMIFS(MasterSheet!L:L, MasterSheet!B:B, B2385, MasterSheet!D:D, C2385, MasterSheet!H:H, D2385)</f>
        <v>0</v>
      </c>
      <c r="K2385" s="28">
        <f t="shared" si="151"/>
        <v>0</v>
      </c>
      <c r="L2385" s="21" t="str">
        <f>UPPER(VLOOKUP(D2385,MasterSheet!H:U,14,))</f>
        <v>BIOLEGEND</v>
      </c>
    </row>
    <row r="2386" spans="1:12" x14ac:dyDescent="0.25">
      <c r="A2386" s="21" t="str">
        <f t="shared" si="148"/>
        <v>BIOLEGEND</v>
      </c>
      <c r="B2386" s="21" t="str">
        <v>EED118651</v>
      </c>
      <c r="C2386" s="30">
        <v>45904</v>
      </c>
      <c r="D2386" s="21">
        <v>114118</v>
      </c>
      <c r="E2386" s="21">
        <f>_xlfn.XLOOKUP(D2386,MasterSheet!H:H,MasterSheet!F:F)</f>
        <v>23223.199999999997</v>
      </c>
      <c r="F2386" s="22">
        <f>SUMIFS(MasterSheet!J:J, MasterSheet!B:B, B2386, MasterSheet!D:D, C2386, MasterSheet!H:H, D2386)</f>
        <v>1</v>
      </c>
      <c r="G2386" s="22">
        <f t="shared" si="149"/>
        <v>23223.199999999997</v>
      </c>
      <c r="H2386" s="26">
        <f>SUMIFS(MasterSheet!K:K, MasterSheet!B:B, B2386, MasterSheet!D:D, C2386, MasterSheet!H:H, D2386)</f>
        <v>1</v>
      </c>
      <c r="I2386" s="26">
        <f t="shared" si="150"/>
        <v>23223.199999999997</v>
      </c>
      <c r="J2386" s="28">
        <f>SUMIFS(MasterSheet!L:L, MasterSheet!B:B, B2386, MasterSheet!D:D, C2386, MasterSheet!H:H, D2386)</f>
        <v>0</v>
      </c>
      <c r="K2386" s="28">
        <f t="shared" si="151"/>
        <v>0</v>
      </c>
      <c r="L2386" s="21" t="str">
        <f>UPPER(VLOOKUP(D2386,MasterSheet!H:U,14,))</f>
        <v>BIOLEGEND</v>
      </c>
    </row>
    <row r="2387" spans="1:12" x14ac:dyDescent="0.25">
      <c r="A2387" s="21" t="str">
        <f t="shared" si="148"/>
        <v>BIOLEGEND</v>
      </c>
      <c r="B2387" s="21" t="str">
        <v>EED118651</v>
      </c>
      <c r="C2387" s="30">
        <v>45904</v>
      </c>
      <c r="D2387" s="21">
        <v>116605</v>
      </c>
      <c r="E2387" s="21">
        <f>_xlfn.XLOOKUP(D2387,MasterSheet!H:H,MasterSheet!F:F)</f>
        <v>5913.6</v>
      </c>
      <c r="F2387" s="22">
        <f>SUMIFS(MasterSheet!J:J, MasterSheet!B:B, B2387, MasterSheet!D:D, C2387, MasterSheet!H:H, D2387)</f>
        <v>1</v>
      </c>
      <c r="G2387" s="22">
        <f t="shared" si="149"/>
        <v>5913.6</v>
      </c>
      <c r="H2387" s="26">
        <f>SUMIFS(MasterSheet!K:K, MasterSheet!B:B, B2387, MasterSheet!D:D, C2387, MasterSheet!H:H, D2387)</f>
        <v>1</v>
      </c>
      <c r="I2387" s="26">
        <f t="shared" si="150"/>
        <v>5913.6</v>
      </c>
      <c r="J2387" s="28">
        <f>SUMIFS(MasterSheet!L:L, MasterSheet!B:B, B2387, MasterSheet!D:D, C2387, MasterSheet!H:H, D2387)</f>
        <v>0</v>
      </c>
      <c r="K2387" s="28">
        <f t="shared" si="151"/>
        <v>0</v>
      </c>
      <c r="L2387" s="21" t="str">
        <f>UPPER(VLOOKUP(D2387,MasterSheet!H:U,14,))</f>
        <v>BIOLEGEND</v>
      </c>
    </row>
    <row r="2388" spans="1:12" x14ac:dyDescent="0.25">
      <c r="A2388" s="21" t="str">
        <f t="shared" si="148"/>
        <v>BIOLEGEND</v>
      </c>
      <c r="B2388" s="21" t="str">
        <v>EED118651</v>
      </c>
      <c r="C2388" s="30">
        <v>45904</v>
      </c>
      <c r="D2388" s="21">
        <v>117324</v>
      </c>
      <c r="E2388" s="21">
        <f>_xlfn.XLOOKUP(D2388,MasterSheet!H:H,MasterSheet!F:F)</f>
        <v>17987.2</v>
      </c>
      <c r="F2388" s="22">
        <f>SUMIFS(MasterSheet!J:J, MasterSheet!B:B, B2388, MasterSheet!D:D, C2388, MasterSheet!H:H, D2388)</f>
        <v>1</v>
      </c>
      <c r="G2388" s="22">
        <f t="shared" si="149"/>
        <v>17987.2</v>
      </c>
      <c r="H2388" s="26">
        <f>SUMIFS(MasterSheet!K:K, MasterSheet!B:B, B2388, MasterSheet!D:D, C2388, MasterSheet!H:H, D2388)</f>
        <v>1</v>
      </c>
      <c r="I2388" s="26">
        <f t="shared" si="150"/>
        <v>17987.2</v>
      </c>
      <c r="J2388" s="28">
        <f>SUMIFS(MasterSheet!L:L, MasterSheet!B:B, B2388, MasterSheet!D:D, C2388, MasterSheet!H:H, D2388)</f>
        <v>0</v>
      </c>
      <c r="K2388" s="28">
        <f t="shared" si="151"/>
        <v>0</v>
      </c>
      <c r="L2388" s="21" t="str">
        <f>UPPER(VLOOKUP(D2388,MasterSheet!H:U,14,))</f>
        <v>BIOLEGEND</v>
      </c>
    </row>
    <row r="2389" spans="1:12" x14ac:dyDescent="0.25">
      <c r="A2389" s="21" t="str">
        <f t="shared" si="148"/>
        <v>BIOLEGEND</v>
      </c>
      <c r="B2389" s="21" t="str">
        <v>EED118651</v>
      </c>
      <c r="C2389" s="30">
        <v>45904</v>
      </c>
      <c r="D2389" s="21">
        <v>117336</v>
      </c>
      <c r="E2389" s="21">
        <f>_xlfn.XLOOKUP(D2389,MasterSheet!H:H,MasterSheet!F:F)</f>
        <v>18876</v>
      </c>
      <c r="F2389" s="22">
        <f>SUMIFS(MasterSheet!J:J, MasterSheet!B:B, B2389, MasterSheet!D:D, C2389, MasterSheet!H:H, D2389)</f>
        <v>2</v>
      </c>
      <c r="G2389" s="22">
        <f t="shared" si="149"/>
        <v>37752</v>
      </c>
      <c r="H2389" s="26">
        <f>SUMIFS(MasterSheet!K:K, MasterSheet!B:B, B2389, MasterSheet!D:D, C2389, MasterSheet!H:H, D2389)</f>
        <v>2</v>
      </c>
      <c r="I2389" s="26">
        <f t="shared" si="150"/>
        <v>37752</v>
      </c>
      <c r="J2389" s="28">
        <f>SUMIFS(MasterSheet!L:L, MasterSheet!B:B, B2389, MasterSheet!D:D, C2389, MasterSheet!H:H, D2389)</f>
        <v>0</v>
      </c>
      <c r="K2389" s="28">
        <f t="shared" si="151"/>
        <v>0</v>
      </c>
      <c r="L2389" s="21" t="str">
        <f>UPPER(VLOOKUP(D2389,MasterSheet!H:U,14,))</f>
        <v>BIOLEGEND</v>
      </c>
    </row>
    <row r="2390" spans="1:12" x14ac:dyDescent="0.25">
      <c r="A2390" s="21" t="str">
        <f t="shared" si="148"/>
        <v>BIOLEGEND</v>
      </c>
      <c r="B2390" s="21" t="str">
        <v>EED118651</v>
      </c>
      <c r="C2390" s="30">
        <v>45904</v>
      </c>
      <c r="D2390" s="21">
        <v>121527</v>
      </c>
      <c r="E2390" s="21">
        <f>_xlfn.XLOOKUP(D2390,MasterSheet!H:H,MasterSheet!F:F)</f>
        <v>17820</v>
      </c>
      <c r="F2390" s="22">
        <f>SUMIFS(MasterSheet!J:J, MasterSheet!B:B, B2390, MasterSheet!D:D, C2390, MasterSheet!H:H, D2390)</f>
        <v>1</v>
      </c>
      <c r="G2390" s="22">
        <f t="shared" si="149"/>
        <v>17820</v>
      </c>
      <c r="H2390" s="26">
        <f>SUMIFS(MasterSheet!K:K, MasterSheet!B:B, B2390, MasterSheet!D:D, C2390, MasterSheet!H:H, D2390)</f>
        <v>1</v>
      </c>
      <c r="I2390" s="26">
        <f t="shared" si="150"/>
        <v>17820</v>
      </c>
      <c r="J2390" s="28">
        <f>SUMIFS(MasterSheet!L:L, MasterSheet!B:B, B2390, MasterSheet!D:D, C2390, MasterSheet!H:H, D2390)</f>
        <v>0</v>
      </c>
      <c r="K2390" s="28">
        <f t="shared" si="151"/>
        <v>0</v>
      </c>
      <c r="L2390" s="21" t="str">
        <f>UPPER(VLOOKUP(D2390,MasterSheet!H:U,14,))</f>
        <v>BIOLEGEND</v>
      </c>
    </row>
    <row r="2391" spans="1:12" x14ac:dyDescent="0.25">
      <c r="A2391" s="21" t="str">
        <f t="shared" si="148"/>
        <v>BIOLEGEND</v>
      </c>
      <c r="B2391" s="21" t="str">
        <v>EED118651</v>
      </c>
      <c r="C2391" s="30">
        <v>45904</v>
      </c>
      <c r="D2391" s="21">
        <v>123147</v>
      </c>
      <c r="E2391" s="21">
        <f>_xlfn.XLOOKUP(D2391,MasterSheet!H:H,MasterSheet!F:F)</f>
        <v>18150</v>
      </c>
      <c r="F2391" s="22">
        <f>SUMIFS(MasterSheet!J:J, MasterSheet!B:B, B2391, MasterSheet!D:D, C2391, MasterSheet!H:H, D2391)</f>
        <v>2</v>
      </c>
      <c r="G2391" s="22">
        <f t="shared" si="149"/>
        <v>36300</v>
      </c>
      <c r="H2391" s="26">
        <f>SUMIFS(MasterSheet!K:K, MasterSheet!B:B, B2391, MasterSheet!D:D, C2391, MasterSheet!H:H, D2391)</f>
        <v>2</v>
      </c>
      <c r="I2391" s="26">
        <f t="shared" si="150"/>
        <v>36300</v>
      </c>
      <c r="J2391" s="28">
        <f>SUMIFS(MasterSheet!L:L, MasterSheet!B:B, B2391, MasterSheet!D:D, C2391, MasterSheet!H:H, D2391)</f>
        <v>0</v>
      </c>
      <c r="K2391" s="28">
        <f t="shared" si="151"/>
        <v>0</v>
      </c>
      <c r="L2391" s="21" t="str">
        <f>UPPER(VLOOKUP(D2391,MasterSheet!H:U,14,))</f>
        <v>BIOLEGEND</v>
      </c>
    </row>
    <row r="2392" spans="1:12" x14ac:dyDescent="0.25">
      <c r="A2392" s="21" t="str">
        <f t="shared" si="148"/>
        <v>BIOLEGEND</v>
      </c>
      <c r="B2392" s="21" t="str">
        <v>EED118651</v>
      </c>
      <c r="C2392" s="30">
        <v>45904</v>
      </c>
      <c r="D2392" s="21">
        <v>124321</v>
      </c>
      <c r="E2392" s="21">
        <f>_xlfn.XLOOKUP(D2392,MasterSheet!H:H,MasterSheet!F:F)</f>
        <v>18876</v>
      </c>
      <c r="F2392" s="22">
        <f>SUMIFS(MasterSheet!J:J, MasterSheet!B:B, B2392, MasterSheet!D:D, C2392, MasterSheet!H:H, D2392)</f>
        <v>2</v>
      </c>
      <c r="G2392" s="22">
        <f t="shared" si="149"/>
        <v>37752</v>
      </c>
      <c r="H2392" s="26">
        <f>SUMIFS(MasterSheet!K:K, MasterSheet!B:B, B2392, MasterSheet!D:D, C2392, MasterSheet!H:H, D2392)</f>
        <v>2</v>
      </c>
      <c r="I2392" s="26">
        <f t="shared" si="150"/>
        <v>37752</v>
      </c>
      <c r="J2392" s="28">
        <f>SUMIFS(MasterSheet!L:L, MasterSheet!B:B, B2392, MasterSheet!D:D, C2392, MasterSheet!H:H, D2392)</f>
        <v>0</v>
      </c>
      <c r="K2392" s="28">
        <f t="shared" si="151"/>
        <v>0</v>
      </c>
      <c r="L2392" s="21" t="str">
        <f>UPPER(VLOOKUP(D2392,MasterSheet!H:U,14,))</f>
        <v>BIOLEGEND</v>
      </c>
    </row>
    <row r="2393" spans="1:12" x14ac:dyDescent="0.25">
      <c r="A2393" s="21" t="str">
        <f t="shared" si="148"/>
        <v>BIOLEGEND</v>
      </c>
      <c r="B2393" s="21" t="str">
        <v>EED118651</v>
      </c>
      <c r="C2393" s="30">
        <v>45904</v>
      </c>
      <c r="D2393" s="21">
        <v>124629</v>
      </c>
      <c r="E2393" s="21">
        <f>_xlfn.XLOOKUP(D2393,MasterSheet!H:H,MasterSheet!F:F)</f>
        <v>8685.6</v>
      </c>
      <c r="F2393" s="22">
        <f>SUMIFS(MasterSheet!J:J, MasterSheet!B:B, B2393, MasterSheet!D:D, C2393, MasterSheet!H:H, D2393)</f>
        <v>1</v>
      </c>
      <c r="G2393" s="22">
        <f t="shared" si="149"/>
        <v>8685.6</v>
      </c>
      <c r="H2393" s="26">
        <f>SUMIFS(MasterSheet!K:K, MasterSheet!B:B, B2393, MasterSheet!D:D, C2393, MasterSheet!H:H, D2393)</f>
        <v>1</v>
      </c>
      <c r="I2393" s="26">
        <f t="shared" si="150"/>
        <v>8685.6</v>
      </c>
      <c r="J2393" s="28">
        <f>SUMIFS(MasterSheet!L:L, MasterSheet!B:B, B2393, MasterSheet!D:D, C2393, MasterSheet!H:H, D2393)</f>
        <v>0</v>
      </c>
      <c r="K2393" s="28">
        <f t="shared" si="151"/>
        <v>0</v>
      </c>
      <c r="L2393" s="21" t="str">
        <f>UPPER(VLOOKUP(D2393,MasterSheet!H:U,14,))</f>
        <v>BIOLEGEND</v>
      </c>
    </row>
    <row r="2394" spans="1:12" x14ac:dyDescent="0.25">
      <c r="A2394" s="21" t="str">
        <f t="shared" si="148"/>
        <v>BIOLEGEND</v>
      </c>
      <c r="B2394" s="21" t="str">
        <v>EED118651</v>
      </c>
      <c r="C2394" s="30">
        <v>45904</v>
      </c>
      <c r="D2394" s="21">
        <v>126408</v>
      </c>
      <c r="E2394" s="21">
        <f>_xlfn.XLOOKUP(D2394,MasterSheet!H:H,MasterSheet!F:F)</f>
        <v>19536</v>
      </c>
      <c r="F2394" s="22">
        <f>SUMIFS(MasterSheet!J:J, MasterSheet!B:B, B2394, MasterSheet!D:D, C2394, MasterSheet!H:H, D2394)</f>
        <v>1</v>
      </c>
      <c r="G2394" s="22">
        <f t="shared" si="149"/>
        <v>19536</v>
      </c>
      <c r="H2394" s="26">
        <f>SUMIFS(MasterSheet!K:K, MasterSheet!B:B, B2394, MasterSheet!D:D, C2394, MasterSheet!H:H, D2394)</f>
        <v>1</v>
      </c>
      <c r="I2394" s="26">
        <f t="shared" si="150"/>
        <v>19536</v>
      </c>
      <c r="J2394" s="28">
        <f>SUMIFS(MasterSheet!L:L, MasterSheet!B:B, B2394, MasterSheet!D:D, C2394, MasterSheet!H:H, D2394)</f>
        <v>0</v>
      </c>
      <c r="K2394" s="28">
        <f t="shared" si="151"/>
        <v>0</v>
      </c>
      <c r="L2394" s="21" t="str">
        <f>UPPER(VLOOKUP(D2394,MasterSheet!H:U,14,))</f>
        <v>BIOLEGEND</v>
      </c>
    </row>
    <row r="2395" spans="1:12" x14ac:dyDescent="0.25">
      <c r="A2395" s="21" t="str">
        <f t="shared" si="148"/>
        <v>BIOLEGEND</v>
      </c>
      <c r="B2395" s="21" t="str">
        <v>EED118651</v>
      </c>
      <c r="C2395" s="30">
        <v>45904</v>
      </c>
      <c r="D2395" s="21">
        <v>127234</v>
      </c>
      <c r="E2395" s="21">
        <f>_xlfn.XLOOKUP(D2395,MasterSheet!H:H,MasterSheet!F:F)</f>
        <v>23839.199999999997</v>
      </c>
      <c r="F2395" s="22">
        <f>SUMIFS(MasterSheet!J:J, MasterSheet!B:B, B2395, MasterSheet!D:D, C2395, MasterSheet!H:H, D2395)</f>
        <v>1</v>
      </c>
      <c r="G2395" s="22">
        <f t="shared" si="149"/>
        <v>23839.199999999997</v>
      </c>
      <c r="H2395" s="26">
        <f>SUMIFS(MasterSheet!K:K, MasterSheet!B:B, B2395, MasterSheet!D:D, C2395, MasterSheet!H:H, D2395)</f>
        <v>1</v>
      </c>
      <c r="I2395" s="26">
        <f t="shared" si="150"/>
        <v>23839.199999999997</v>
      </c>
      <c r="J2395" s="28">
        <f>SUMIFS(MasterSheet!L:L, MasterSheet!B:B, B2395, MasterSheet!D:D, C2395, MasterSheet!H:H, D2395)</f>
        <v>0</v>
      </c>
      <c r="K2395" s="28">
        <f t="shared" si="151"/>
        <v>0</v>
      </c>
      <c r="L2395" s="21" t="str">
        <f>UPPER(VLOOKUP(D2395,MasterSheet!H:U,14,))</f>
        <v>BIOLEGEND</v>
      </c>
    </row>
    <row r="2396" spans="1:12" x14ac:dyDescent="0.25">
      <c r="A2396" s="21" t="str">
        <f t="shared" si="148"/>
        <v>BIOLEGEND</v>
      </c>
      <c r="B2396" s="21" t="str">
        <v>EED118651</v>
      </c>
      <c r="C2396" s="30">
        <v>45904</v>
      </c>
      <c r="D2396" s="21">
        <v>127606</v>
      </c>
      <c r="E2396" s="21">
        <f>_xlfn.XLOOKUP(D2396,MasterSheet!H:H,MasterSheet!F:F)</f>
        <v>16139.2</v>
      </c>
      <c r="F2396" s="22">
        <f>SUMIFS(MasterSheet!J:J, MasterSheet!B:B, B2396, MasterSheet!D:D, C2396, MasterSheet!H:H, D2396)</f>
        <v>1</v>
      </c>
      <c r="G2396" s="22">
        <f t="shared" si="149"/>
        <v>16139.2</v>
      </c>
      <c r="H2396" s="26">
        <f>SUMIFS(MasterSheet!K:K, MasterSheet!B:B, B2396, MasterSheet!D:D, C2396, MasterSheet!H:H, D2396)</f>
        <v>1</v>
      </c>
      <c r="I2396" s="26">
        <f t="shared" si="150"/>
        <v>16139.2</v>
      </c>
      <c r="J2396" s="28">
        <f>SUMIFS(MasterSheet!L:L, MasterSheet!B:B, B2396, MasterSheet!D:D, C2396, MasterSheet!H:H, D2396)</f>
        <v>0</v>
      </c>
      <c r="K2396" s="28">
        <f t="shared" si="151"/>
        <v>0</v>
      </c>
      <c r="L2396" s="21" t="str">
        <f>UPPER(VLOOKUP(D2396,MasterSheet!H:U,14,))</f>
        <v>BIOLEGEND</v>
      </c>
    </row>
    <row r="2397" spans="1:12" x14ac:dyDescent="0.25">
      <c r="A2397" s="21" t="str">
        <f t="shared" si="148"/>
        <v>BIOLEGEND</v>
      </c>
      <c r="B2397" s="21" t="str">
        <v>EED118651</v>
      </c>
      <c r="C2397" s="30">
        <v>45904</v>
      </c>
      <c r="D2397" s="21">
        <v>129614</v>
      </c>
      <c r="E2397" s="21">
        <f>_xlfn.XLOOKUP(D2397,MasterSheet!H:H,MasterSheet!F:F)</f>
        <v>20636</v>
      </c>
      <c r="F2397" s="22">
        <f>SUMIFS(MasterSheet!J:J, MasterSheet!B:B, B2397, MasterSheet!D:D, C2397, MasterSheet!H:H, D2397)</f>
        <v>1</v>
      </c>
      <c r="G2397" s="22">
        <f t="shared" si="149"/>
        <v>20636</v>
      </c>
      <c r="H2397" s="26">
        <f>SUMIFS(MasterSheet!K:K, MasterSheet!B:B, B2397, MasterSheet!D:D, C2397, MasterSheet!H:H, D2397)</f>
        <v>1</v>
      </c>
      <c r="I2397" s="26">
        <f t="shared" si="150"/>
        <v>20636</v>
      </c>
      <c r="J2397" s="28">
        <f>SUMIFS(MasterSheet!L:L, MasterSheet!B:B, B2397, MasterSheet!D:D, C2397, MasterSheet!H:H, D2397)</f>
        <v>0</v>
      </c>
      <c r="K2397" s="28">
        <f t="shared" si="151"/>
        <v>0</v>
      </c>
      <c r="L2397" s="21" t="str">
        <f>UPPER(VLOOKUP(D2397,MasterSheet!H:U,14,))</f>
        <v>BIOLEGEND</v>
      </c>
    </row>
    <row r="2398" spans="1:12" x14ac:dyDescent="0.25">
      <c r="A2398" s="21" t="str">
        <f t="shared" si="148"/>
        <v>BIOLEGEND</v>
      </c>
      <c r="B2398" s="21" t="str">
        <v>EED118651</v>
      </c>
      <c r="C2398" s="30">
        <v>45904</v>
      </c>
      <c r="D2398" s="21">
        <v>135225</v>
      </c>
      <c r="E2398" s="21">
        <f>_xlfn.XLOOKUP(D2398,MasterSheet!H:H,MasterSheet!F:F)</f>
        <v>19272</v>
      </c>
      <c r="F2398" s="22">
        <f>SUMIFS(MasterSheet!J:J, MasterSheet!B:B, B2398, MasterSheet!D:D, C2398, MasterSheet!H:H, D2398)</f>
        <v>1</v>
      </c>
      <c r="G2398" s="22">
        <f t="shared" si="149"/>
        <v>19272</v>
      </c>
      <c r="H2398" s="26">
        <f>SUMIFS(MasterSheet!K:K, MasterSheet!B:B, B2398, MasterSheet!D:D, C2398, MasterSheet!H:H, D2398)</f>
        <v>1</v>
      </c>
      <c r="I2398" s="26">
        <f t="shared" si="150"/>
        <v>19272</v>
      </c>
      <c r="J2398" s="28">
        <f>SUMIFS(MasterSheet!L:L, MasterSheet!B:B, B2398, MasterSheet!D:D, C2398, MasterSheet!H:H, D2398)</f>
        <v>0</v>
      </c>
      <c r="K2398" s="28">
        <f t="shared" si="151"/>
        <v>0</v>
      </c>
      <c r="L2398" s="21" t="str">
        <f>UPPER(VLOOKUP(D2398,MasterSheet!H:U,14,))</f>
        <v>BIOLEGEND</v>
      </c>
    </row>
    <row r="2399" spans="1:12" x14ac:dyDescent="0.25">
      <c r="A2399" s="21" t="str">
        <f t="shared" si="148"/>
        <v>BIOLEGEND</v>
      </c>
      <c r="B2399" s="21" t="str">
        <v>EED118651</v>
      </c>
      <c r="C2399" s="30">
        <v>45904</v>
      </c>
      <c r="D2399" s="21">
        <v>137637</v>
      </c>
      <c r="E2399" s="21">
        <f>_xlfn.XLOOKUP(D2399,MasterSheet!H:H,MasterSheet!F:F)</f>
        <v>20394</v>
      </c>
      <c r="F2399" s="22">
        <f>SUMIFS(MasterSheet!J:J, MasterSheet!B:B, B2399, MasterSheet!D:D, C2399, MasterSheet!H:H, D2399)</f>
        <v>1</v>
      </c>
      <c r="G2399" s="22">
        <f t="shared" si="149"/>
        <v>20394</v>
      </c>
      <c r="H2399" s="26">
        <f>SUMIFS(MasterSheet!K:K, MasterSheet!B:B, B2399, MasterSheet!D:D, C2399, MasterSheet!H:H, D2399)</f>
        <v>1</v>
      </c>
      <c r="I2399" s="26">
        <f t="shared" si="150"/>
        <v>20394</v>
      </c>
      <c r="J2399" s="28">
        <f>SUMIFS(MasterSheet!L:L, MasterSheet!B:B, B2399, MasterSheet!D:D, C2399, MasterSheet!H:H, D2399)</f>
        <v>0</v>
      </c>
      <c r="K2399" s="28">
        <f t="shared" si="151"/>
        <v>0</v>
      </c>
      <c r="L2399" s="21" t="str">
        <f>UPPER(VLOOKUP(D2399,MasterSheet!H:U,14,))</f>
        <v>BIOLEGEND</v>
      </c>
    </row>
    <row r="2400" spans="1:12" x14ac:dyDescent="0.25">
      <c r="A2400" s="21" t="str">
        <f t="shared" si="148"/>
        <v>BIOLEGEND</v>
      </c>
      <c r="B2400" s="21" t="str">
        <v>EED118651</v>
      </c>
      <c r="C2400" s="30">
        <v>45904</v>
      </c>
      <c r="D2400" s="21">
        <v>141740</v>
      </c>
      <c r="E2400" s="21">
        <f>_xlfn.XLOOKUP(D2400,MasterSheet!H:H,MasterSheet!F:F)</f>
        <v>22422.400000000001</v>
      </c>
      <c r="F2400" s="22">
        <f>SUMIFS(MasterSheet!J:J, MasterSheet!B:B, B2400, MasterSheet!D:D, C2400, MasterSheet!H:H, D2400)</f>
        <v>1</v>
      </c>
      <c r="G2400" s="22">
        <f t="shared" si="149"/>
        <v>22422.400000000001</v>
      </c>
      <c r="H2400" s="26">
        <f>SUMIFS(MasterSheet!K:K, MasterSheet!B:B, B2400, MasterSheet!D:D, C2400, MasterSheet!H:H, D2400)</f>
        <v>1</v>
      </c>
      <c r="I2400" s="26">
        <f t="shared" si="150"/>
        <v>22422.400000000001</v>
      </c>
      <c r="J2400" s="28">
        <f>SUMIFS(MasterSheet!L:L, MasterSheet!B:B, B2400, MasterSheet!D:D, C2400, MasterSheet!H:H, D2400)</f>
        <v>0</v>
      </c>
      <c r="K2400" s="28">
        <f t="shared" si="151"/>
        <v>0</v>
      </c>
      <c r="L2400" s="21" t="str">
        <f>UPPER(VLOOKUP(D2400,MasterSheet!H:U,14,))</f>
        <v>BIOLEGEND</v>
      </c>
    </row>
    <row r="2401" spans="1:12" x14ac:dyDescent="0.25">
      <c r="A2401" s="21" t="str">
        <f t="shared" si="148"/>
        <v>BIOLEGEND</v>
      </c>
      <c r="B2401" s="21" t="str">
        <v>EED118651</v>
      </c>
      <c r="C2401" s="30">
        <v>45904</v>
      </c>
      <c r="D2401" s="21">
        <v>142534</v>
      </c>
      <c r="E2401" s="21">
        <f>_xlfn.XLOOKUP(D2401,MasterSheet!H:H,MasterSheet!F:F)</f>
        <v>20394</v>
      </c>
      <c r="F2401" s="22">
        <f>SUMIFS(MasterSheet!J:J, MasterSheet!B:B, B2401, MasterSheet!D:D, C2401, MasterSheet!H:H, D2401)</f>
        <v>1</v>
      </c>
      <c r="G2401" s="22">
        <f t="shared" si="149"/>
        <v>20394</v>
      </c>
      <c r="H2401" s="26">
        <f>SUMIFS(MasterSheet!K:K, MasterSheet!B:B, B2401, MasterSheet!D:D, C2401, MasterSheet!H:H, D2401)</f>
        <v>1</v>
      </c>
      <c r="I2401" s="26">
        <f t="shared" si="150"/>
        <v>20394</v>
      </c>
      <c r="J2401" s="28">
        <f>SUMIFS(MasterSheet!L:L, MasterSheet!B:B, B2401, MasterSheet!D:D, C2401, MasterSheet!H:H, D2401)</f>
        <v>0</v>
      </c>
      <c r="K2401" s="28">
        <f t="shared" si="151"/>
        <v>0</v>
      </c>
      <c r="L2401" s="21" t="str">
        <f>UPPER(VLOOKUP(D2401,MasterSheet!H:U,14,))</f>
        <v>BIOLEGEND</v>
      </c>
    </row>
    <row r="2402" spans="1:12" x14ac:dyDescent="0.25">
      <c r="A2402" s="21" t="str">
        <f t="shared" si="148"/>
        <v>BIOLEGEND</v>
      </c>
      <c r="B2402" s="21" t="str">
        <v>EED118651</v>
      </c>
      <c r="C2402" s="30">
        <v>45904</v>
      </c>
      <c r="D2402" s="21">
        <v>143806</v>
      </c>
      <c r="E2402" s="21">
        <f>_xlfn.XLOOKUP(D2402,MasterSheet!H:H,MasterSheet!F:F)</f>
        <v>23531.199999999997</v>
      </c>
      <c r="F2402" s="22">
        <f>SUMIFS(MasterSheet!J:J, MasterSheet!B:B, B2402, MasterSheet!D:D, C2402, MasterSheet!H:H, D2402)</f>
        <v>1</v>
      </c>
      <c r="G2402" s="22">
        <f t="shared" si="149"/>
        <v>23531.199999999997</v>
      </c>
      <c r="H2402" s="26">
        <f>SUMIFS(MasterSheet!K:K, MasterSheet!B:B, B2402, MasterSheet!D:D, C2402, MasterSheet!H:H, D2402)</f>
        <v>1</v>
      </c>
      <c r="I2402" s="26">
        <f t="shared" si="150"/>
        <v>23531.199999999997</v>
      </c>
      <c r="J2402" s="28">
        <f>SUMIFS(MasterSheet!L:L, MasterSheet!B:B, B2402, MasterSheet!D:D, C2402, MasterSheet!H:H, D2402)</f>
        <v>0</v>
      </c>
      <c r="K2402" s="28">
        <f t="shared" si="151"/>
        <v>0</v>
      </c>
      <c r="L2402" s="21" t="str">
        <f>UPPER(VLOOKUP(D2402,MasterSheet!H:U,14,))</f>
        <v>BIOLEGEND</v>
      </c>
    </row>
    <row r="2403" spans="1:12" x14ac:dyDescent="0.25">
      <c r="A2403" s="21" t="str">
        <f t="shared" si="148"/>
        <v>BIOLEGEND</v>
      </c>
      <c r="B2403" s="21" t="str">
        <v>EED118651</v>
      </c>
      <c r="C2403" s="30">
        <v>45904</v>
      </c>
      <c r="D2403" s="21">
        <v>144610</v>
      </c>
      <c r="E2403" s="21">
        <f>_xlfn.XLOOKUP(D2403,MasterSheet!H:H,MasterSheet!F:F)</f>
        <v>20169.599999999999</v>
      </c>
      <c r="F2403" s="22">
        <f>SUMIFS(MasterSheet!J:J, MasterSheet!B:B, B2403, MasterSheet!D:D, C2403, MasterSheet!H:H, D2403)</f>
        <v>1</v>
      </c>
      <c r="G2403" s="22">
        <f t="shared" si="149"/>
        <v>20169.599999999999</v>
      </c>
      <c r="H2403" s="26">
        <f>SUMIFS(MasterSheet!K:K, MasterSheet!B:B, B2403, MasterSheet!D:D, C2403, MasterSheet!H:H, D2403)</f>
        <v>1</v>
      </c>
      <c r="I2403" s="26">
        <f t="shared" si="150"/>
        <v>20169.599999999999</v>
      </c>
      <c r="J2403" s="28">
        <f>SUMIFS(MasterSheet!L:L, MasterSheet!B:B, B2403, MasterSheet!D:D, C2403, MasterSheet!H:H, D2403)</f>
        <v>0</v>
      </c>
      <c r="K2403" s="28">
        <f t="shared" si="151"/>
        <v>0</v>
      </c>
      <c r="L2403" s="21" t="str">
        <f>UPPER(VLOOKUP(D2403,MasterSheet!H:U,14,))</f>
        <v>BIOLEGEND</v>
      </c>
    </row>
    <row r="2404" spans="1:12" x14ac:dyDescent="0.25">
      <c r="A2404" s="21" t="str">
        <f t="shared" si="148"/>
        <v>BIOLEGEND</v>
      </c>
      <c r="B2404" s="21" t="str">
        <v>EED118651</v>
      </c>
      <c r="C2404" s="30">
        <v>45904</v>
      </c>
      <c r="D2404" s="21">
        <v>144903</v>
      </c>
      <c r="E2404" s="21">
        <f>_xlfn.XLOOKUP(D2404,MasterSheet!H:H,MasterSheet!F:F)</f>
        <v>7946.4</v>
      </c>
      <c r="F2404" s="22">
        <f>SUMIFS(MasterSheet!J:J, MasterSheet!B:B, B2404, MasterSheet!D:D, C2404, MasterSheet!H:H, D2404)</f>
        <v>1</v>
      </c>
      <c r="G2404" s="22">
        <f t="shared" si="149"/>
        <v>7946.4</v>
      </c>
      <c r="H2404" s="26">
        <f>SUMIFS(MasterSheet!K:K, MasterSheet!B:B, B2404, MasterSheet!D:D, C2404, MasterSheet!H:H, D2404)</f>
        <v>1</v>
      </c>
      <c r="I2404" s="26">
        <f t="shared" si="150"/>
        <v>7946.4</v>
      </c>
      <c r="J2404" s="28">
        <f>SUMIFS(MasterSheet!L:L, MasterSheet!B:B, B2404, MasterSheet!D:D, C2404, MasterSheet!H:H, D2404)</f>
        <v>0</v>
      </c>
      <c r="K2404" s="28">
        <f t="shared" si="151"/>
        <v>0</v>
      </c>
      <c r="L2404" s="21" t="str">
        <f>UPPER(VLOOKUP(D2404,MasterSheet!H:U,14,))</f>
        <v>BIOLEGEND</v>
      </c>
    </row>
    <row r="2405" spans="1:12" x14ac:dyDescent="0.25">
      <c r="A2405" s="21" t="str">
        <f t="shared" si="148"/>
        <v>BIOLEGEND</v>
      </c>
      <c r="B2405" s="21" t="str">
        <v>EED118651</v>
      </c>
      <c r="C2405" s="30">
        <v>45904</v>
      </c>
      <c r="D2405" s="21">
        <v>145522</v>
      </c>
      <c r="E2405" s="21">
        <f>_xlfn.XLOOKUP(D2405,MasterSheet!H:H,MasterSheet!F:F)</f>
        <v>22052.799999999999</v>
      </c>
      <c r="F2405" s="22">
        <f>SUMIFS(MasterSheet!J:J, MasterSheet!B:B, B2405, MasterSheet!D:D, C2405, MasterSheet!H:H, D2405)</f>
        <v>1</v>
      </c>
      <c r="G2405" s="22">
        <f t="shared" si="149"/>
        <v>22052.799999999999</v>
      </c>
      <c r="H2405" s="26">
        <f>SUMIFS(MasterSheet!K:K, MasterSheet!B:B, B2405, MasterSheet!D:D, C2405, MasterSheet!H:H, D2405)</f>
        <v>1</v>
      </c>
      <c r="I2405" s="26">
        <f t="shared" si="150"/>
        <v>22052.799999999999</v>
      </c>
      <c r="J2405" s="28">
        <f>SUMIFS(MasterSheet!L:L, MasterSheet!B:B, B2405, MasterSheet!D:D, C2405, MasterSheet!H:H, D2405)</f>
        <v>0</v>
      </c>
      <c r="K2405" s="28">
        <f t="shared" si="151"/>
        <v>0</v>
      </c>
      <c r="L2405" s="21" t="str">
        <f>UPPER(VLOOKUP(D2405,MasterSheet!H:U,14,))</f>
        <v>BIOLEGEND</v>
      </c>
    </row>
    <row r="2406" spans="1:12" x14ac:dyDescent="0.25">
      <c r="A2406" s="21" t="str">
        <f t="shared" si="148"/>
        <v>BIOLEGEND</v>
      </c>
      <c r="B2406" s="21" t="str">
        <v>EED118651</v>
      </c>
      <c r="C2406" s="30">
        <v>45904</v>
      </c>
      <c r="D2406" s="21">
        <v>149303</v>
      </c>
      <c r="E2406" s="21">
        <f>_xlfn.XLOOKUP(D2406,MasterSheet!H:H,MasterSheet!F:F)</f>
        <v>8685.6</v>
      </c>
      <c r="F2406" s="22">
        <f>SUMIFS(MasterSheet!J:J, MasterSheet!B:B, B2406, MasterSheet!D:D, C2406, MasterSheet!H:H, D2406)</f>
        <v>1</v>
      </c>
      <c r="G2406" s="22">
        <f t="shared" si="149"/>
        <v>8685.6</v>
      </c>
      <c r="H2406" s="26">
        <f>SUMIFS(MasterSheet!K:K, MasterSheet!B:B, B2406, MasterSheet!D:D, C2406, MasterSheet!H:H, D2406)</f>
        <v>1</v>
      </c>
      <c r="I2406" s="26">
        <f t="shared" si="150"/>
        <v>8685.6</v>
      </c>
      <c r="J2406" s="28">
        <f>SUMIFS(MasterSheet!L:L, MasterSheet!B:B, B2406, MasterSheet!D:D, C2406, MasterSheet!H:H, D2406)</f>
        <v>0</v>
      </c>
      <c r="K2406" s="28">
        <f t="shared" si="151"/>
        <v>0</v>
      </c>
      <c r="L2406" s="21" t="str">
        <f>UPPER(VLOOKUP(D2406,MasterSheet!H:U,14,))</f>
        <v>BIOLEGEND</v>
      </c>
    </row>
    <row r="2407" spans="1:12" x14ac:dyDescent="0.25">
      <c r="A2407" s="21" t="str">
        <f t="shared" si="148"/>
        <v>BIOLEGEND</v>
      </c>
      <c r="B2407" s="21" t="str">
        <v>EED118651</v>
      </c>
      <c r="C2407" s="30">
        <v>45904</v>
      </c>
      <c r="D2407" s="21">
        <v>150004</v>
      </c>
      <c r="E2407" s="21">
        <f>_xlfn.XLOOKUP(D2407,MasterSheet!H:H,MasterSheet!F:F)</f>
        <v>23100</v>
      </c>
      <c r="F2407" s="22">
        <f>SUMIFS(MasterSheet!J:J, MasterSheet!B:B, B2407, MasterSheet!D:D, C2407, MasterSheet!H:H, D2407)</f>
        <v>1</v>
      </c>
      <c r="G2407" s="22">
        <f t="shared" si="149"/>
        <v>23100</v>
      </c>
      <c r="H2407" s="26">
        <f>SUMIFS(MasterSheet!K:K, MasterSheet!B:B, B2407, MasterSheet!D:D, C2407, MasterSheet!H:H, D2407)</f>
        <v>1</v>
      </c>
      <c r="I2407" s="26">
        <f t="shared" si="150"/>
        <v>23100</v>
      </c>
      <c r="J2407" s="28">
        <f>SUMIFS(MasterSheet!L:L, MasterSheet!B:B, B2407, MasterSheet!D:D, C2407, MasterSheet!H:H, D2407)</f>
        <v>0</v>
      </c>
      <c r="K2407" s="28">
        <f t="shared" si="151"/>
        <v>0</v>
      </c>
      <c r="L2407" s="21" t="str">
        <f>UPPER(VLOOKUP(D2407,MasterSheet!H:U,14,))</f>
        <v>BIOLEGEND</v>
      </c>
    </row>
    <row r="2408" spans="1:12" x14ac:dyDescent="0.25">
      <c r="A2408" s="21" t="str">
        <f t="shared" si="148"/>
        <v>BIOLEGEND</v>
      </c>
      <c r="B2408" s="21" t="str">
        <v>EED118651</v>
      </c>
      <c r="C2408" s="30">
        <v>45904</v>
      </c>
      <c r="D2408" s="21">
        <v>152612</v>
      </c>
      <c r="E2408" s="21">
        <f>_xlfn.XLOOKUP(D2408,MasterSheet!H:H,MasterSheet!F:F)</f>
        <v>19272</v>
      </c>
      <c r="F2408" s="22">
        <f>SUMIFS(MasterSheet!J:J, MasterSheet!B:B, B2408, MasterSheet!D:D, C2408, MasterSheet!H:H, D2408)</f>
        <v>1</v>
      </c>
      <c r="G2408" s="22">
        <f t="shared" si="149"/>
        <v>19272</v>
      </c>
      <c r="H2408" s="26">
        <f>SUMIFS(MasterSheet!K:K, MasterSheet!B:B, B2408, MasterSheet!D:D, C2408, MasterSheet!H:H, D2408)</f>
        <v>1</v>
      </c>
      <c r="I2408" s="26">
        <f t="shared" si="150"/>
        <v>19272</v>
      </c>
      <c r="J2408" s="28">
        <f>SUMIFS(MasterSheet!L:L, MasterSheet!B:B, B2408, MasterSheet!D:D, C2408, MasterSheet!H:H, D2408)</f>
        <v>0</v>
      </c>
      <c r="K2408" s="28">
        <f t="shared" si="151"/>
        <v>0</v>
      </c>
      <c r="L2408" s="21" t="str">
        <f>UPPER(VLOOKUP(D2408,MasterSheet!H:U,14,))</f>
        <v>BIOLEGEND</v>
      </c>
    </row>
    <row r="2409" spans="1:12" x14ac:dyDescent="0.25">
      <c r="A2409" s="21" t="str">
        <f t="shared" si="148"/>
        <v>BIOLEGEND</v>
      </c>
      <c r="B2409" s="21" t="str">
        <v>EED118651</v>
      </c>
      <c r="C2409" s="30">
        <v>45904</v>
      </c>
      <c r="D2409" s="21">
        <v>156603</v>
      </c>
      <c r="E2409" s="21">
        <f>_xlfn.XLOOKUP(D2409,MasterSheet!H:H,MasterSheet!F:F)</f>
        <v>4004</v>
      </c>
      <c r="F2409" s="22">
        <f>SUMIFS(MasterSheet!J:J, MasterSheet!B:B, B2409, MasterSheet!D:D, C2409, MasterSheet!H:H, D2409)</f>
        <v>1</v>
      </c>
      <c r="G2409" s="22">
        <f t="shared" si="149"/>
        <v>4004</v>
      </c>
      <c r="H2409" s="26">
        <f>SUMIFS(MasterSheet!K:K, MasterSheet!B:B, B2409, MasterSheet!D:D, C2409, MasterSheet!H:H, D2409)</f>
        <v>1</v>
      </c>
      <c r="I2409" s="26">
        <f t="shared" si="150"/>
        <v>4004</v>
      </c>
      <c r="J2409" s="28">
        <f>SUMIFS(MasterSheet!L:L, MasterSheet!B:B, B2409, MasterSheet!D:D, C2409, MasterSheet!H:H, D2409)</f>
        <v>0</v>
      </c>
      <c r="K2409" s="28">
        <f t="shared" si="151"/>
        <v>0</v>
      </c>
      <c r="L2409" s="21" t="str">
        <f>UPPER(VLOOKUP(D2409,MasterSheet!H:U,14,))</f>
        <v>BIOLEGEND</v>
      </c>
    </row>
    <row r="2410" spans="1:12" x14ac:dyDescent="0.25">
      <c r="A2410" s="21" t="str">
        <f t="shared" si="148"/>
        <v>BIOLEGEND</v>
      </c>
      <c r="B2410" s="21" t="str">
        <v>EED118651</v>
      </c>
      <c r="C2410" s="30">
        <v>45904</v>
      </c>
      <c r="D2410" s="21">
        <v>158003</v>
      </c>
      <c r="E2410" s="21">
        <f>_xlfn.XLOOKUP(D2410,MasterSheet!H:H,MasterSheet!F:F)</f>
        <v>6036.7999999999993</v>
      </c>
      <c r="F2410" s="22">
        <f>SUMIFS(MasterSheet!J:J, MasterSheet!B:B, B2410, MasterSheet!D:D, C2410, MasterSheet!H:H, D2410)</f>
        <v>1</v>
      </c>
      <c r="G2410" s="22">
        <f t="shared" si="149"/>
        <v>6036.7999999999993</v>
      </c>
      <c r="H2410" s="26">
        <f>SUMIFS(MasterSheet!K:K, MasterSheet!B:B, B2410, MasterSheet!D:D, C2410, MasterSheet!H:H, D2410)</f>
        <v>1</v>
      </c>
      <c r="I2410" s="26">
        <f t="shared" si="150"/>
        <v>6036.7999999999993</v>
      </c>
      <c r="J2410" s="28">
        <f>SUMIFS(MasterSheet!L:L, MasterSheet!B:B, B2410, MasterSheet!D:D, C2410, MasterSheet!H:H, D2410)</f>
        <v>0</v>
      </c>
      <c r="K2410" s="28">
        <f t="shared" si="151"/>
        <v>0</v>
      </c>
      <c r="L2410" s="21" t="str">
        <f>UPPER(VLOOKUP(D2410,MasterSheet!H:U,14,))</f>
        <v>BIOLEGEND</v>
      </c>
    </row>
    <row r="2411" spans="1:12" x14ac:dyDescent="0.25">
      <c r="A2411" s="21" t="str">
        <f t="shared" si="148"/>
        <v>BIOLEGEND</v>
      </c>
      <c r="B2411" s="21" t="str">
        <v>EED118651</v>
      </c>
      <c r="C2411" s="30">
        <v>45904</v>
      </c>
      <c r="D2411" s="21">
        <v>165804</v>
      </c>
      <c r="E2411" s="21">
        <f>_xlfn.XLOOKUP(D2411,MasterSheet!H:H,MasterSheet!F:F)</f>
        <v>18172</v>
      </c>
      <c r="F2411" s="22">
        <f>SUMIFS(MasterSheet!J:J, MasterSheet!B:B, B2411, MasterSheet!D:D, C2411, MasterSheet!H:H, D2411)</f>
        <v>1</v>
      </c>
      <c r="G2411" s="22">
        <f t="shared" si="149"/>
        <v>18172</v>
      </c>
      <c r="H2411" s="26">
        <f>SUMIFS(MasterSheet!K:K, MasterSheet!B:B, B2411, MasterSheet!D:D, C2411, MasterSheet!H:H, D2411)</f>
        <v>1</v>
      </c>
      <c r="I2411" s="26">
        <f t="shared" si="150"/>
        <v>18172</v>
      </c>
      <c r="J2411" s="28">
        <f>SUMIFS(MasterSheet!L:L, MasterSheet!B:B, B2411, MasterSheet!D:D, C2411, MasterSheet!H:H, D2411)</f>
        <v>0</v>
      </c>
      <c r="K2411" s="28">
        <f t="shared" si="151"/>
        <v>0</v>
      </c>
      <c r="L2411" s="21" t="str">
        <f>UPPER(VLOOKUP(D2411,MasterSheet!H:U,14,))</f>
        <v>BIOLEGEND</v>
      </c>
    </row>
    <row r="2412" spans="1:12" x14ac:dyDescent="0.25">
      <c r="A2412" s="21" t="str">
        <f t="shared" si="148"/>
        <v>BIOLEGEND</v>
      </c>
      <c r="B2412" s="21" t="str">
        <v>EED118651</v>
      </c>
      <c r="C2412" s="30">
        <v>45904</v>
      </c>
      <c r="D2412" s="21">
        <v>300137</v>
      </c>
      <c r="E2412" s="21">
        <f>_xlfn.XLOOKUP(D2412,MasterSheet!H:H,MasterSheet!F:F)</f>
        <v>14190</v>
      </c>
      <c r="F2412" s="22">
        <f>SUMIFS(MasterSheet!J:J, MasterSheet!B:B, B2412, MasterSheet!D:D, C2412, MasterSheet!H:H, D2412)</f>
        <v>1</v>
      </c>
      <c r="G2412" s="22">
        <f t="shared" si="149"/>
        <v>14190</v>
      </c>
      <c r="H2412" s="26">
        <f>SUMIFS(MasterSheet!K:K, MasterSheet!B:B, B2412, MasterSheet!D:D, C2412, MasterSheet!H:H, D2412)</f>
        <v>1</v>
      </c>
      <c r="I2412" s="26">
        <f t="shared" si="150"/>
        <v>14190</v>
      </c>
      <c r="J2412" s="28">
        <f>SUMIFS(MasterSheet!L:L, MasterSheet!B:B, B2412, MasterSheet!D:D, C2412, MasterSheet!H:H, D2412)</f>
        <v>0</v>
      </c>
      <c r="K2412" s="28">
        <f t="shared" si="151"/>
        <v>0</v>
      </c>
      <c r="L2412" s="21" t="str">
        <f>UPPER(VLOOKUP(D2412,MasterSheet!H:U,14,))</f>
        <v>BIOLEGEND</v>
      </c>
    </row>
    <row r="2413" spans="1:12" x14ac:dyDescent="0.25">
      <c r="A2413" s="21" t="str">
        <f t="shared" si="148"/>
        <v>BIOLEGEND</v>
      </c>
      <c r="B2413" s="21" t="str">
        <v>EED118651</v>
      </c>
      <c r="C2413" s="30">
        <v>45904</v>
      </c>
      <c r="D2413" s="21">
        <v>300436</v>
      </c>
      <c r="E2413" s="21">
        <f>_xlfn.XLOOKUP(D2413,MasterSheet!H:H,MasterSheet!F:F)</f>
        <v>28710</v>
      </c>
      <c r="F2413" s="22">
        <f>SUMIFS(MasterSheet!J:J, MasterSheet!B:B, B2413, MasterSheet!D:D, C2413, MasterSheet!H:H, D2413)</f>
        <v>1</v>
      </c>
      <c r="G2413" s="22">
        <f t="shared" si="149"/>
        <v>28710</v>
      </c>
      <c r="H2413" s="26">
        <f>SUMIFS(MasterSheet!K:K, MasterSheet!B:B, B2413, MasterSheet!D:D, C2413, MasterSheet!H:H, D2413)</f>
        <v>1</v>
      </c>
      <c r="I2413" s="26">
        <f t="shared" si="150"/>
        <v>28710</v>
      </c>
      <c r="J2413" s="28">
        <f>SUMIFS(MasterSheet!L:L, MasterSheet!B:B, B2413, MasterSheet!D:D, C2413, MasterSheet!H:H, D2413)</f>
        <v>0</v>
      </c>
      <c r="K2413" s="28">
        <f t="shared" si="151"/>
        <v>0</v>
      </c>
      <c r="L2413" s="21" t="str">
        <f>UPPER(VLOOKUP(D2413,MasterSheet!H:U,14,))</f>
        <v>BIOLEGEND</v>
      </c>
    </row>
    <row r="2414" spans="1:12" x14ac:dyDescent="0.25">
      <c r="A2414" s="21" t="str">
        <f t="shared" si="148"/>
        <v>BIOLEGEND</v>
      </c>
      <c r="B2414" s="21" t="str">
        <v>EED118651</v>
      </c>
      <c r="C2414" s="30">
        <v>45904</v>
      </c>
      <c r="D2414" s="21">
        <v>300441</v>
      </c>
      <c r="E2414" s="21">
        <f>_xlfn.XLOOKUP(D2414,MasterSheet!H:H,MasterSheet!F:F)</f>
        <v>18664.8</v>
      </c>
      <c r="F2414" s="22">
        <f>SUMIFS(MasterSheet!J:J, MasterSheet!B:B, B2414, MasterSheet!D:D, C2414, MasterSheet!H:H, D2414)</f>
        <v>1</v>
      </c>
      <c r="G2414" s="22">
        <f t="shared" si="149"/>
        <v>18664.8</v>
      </c>
      <c r="H2414" s="26">
        <f>SUMIFS(MasterSheet!K:K, MasterSheet!B:B, B2414, MasterSheet!D:D, C2414, MasterSheet!H:H, D2414)</f>
        <v>1</v>
      </c>
      <c r="I2414" s="26">
        <f t="shared" si="150"/>
        <v>18664.8</v>
      </c>
      <c r="J2414" s="28">
        <f>SUMIFS(MasterSheet!L:L, MasterSheet!B:B, B2414, MasterSheet!D:D, C2414, MasterSheet!H:H, D2414)</f>
        <v>0</v>
      </c>
      <c r="K2414" s="28">
        <f t="shared" si="151"/>
        <v>0</v>
      </c>
      <c r="L2414" s="21" t="str">
        <f>UPPER(VLOOKUP(D2414,MasterSheet!H:U,14,))</f>
        <v>BIOLEGEND</v>
      </c>
    </row>
    <row r="2415" spans="1:12" x14ac:dyDescent="0.25">
      <c r="A2415" s="21" t="str">
        <f t="shared" si="148"/>
        <v>BIOLEGEND</v>
      </c>
      <c r="B2415" s="21" t="str">
        <v>EED118651</v>
      </c>
      <c r="C2415" s="30">
        <v>45904</v>
      </c>
      <c r="D2415" s="21">
        <v>300537</v>
      </c>
      <c r="E2415" s="21">
        <f>_xlfn.XLOOKUP(D2415,MasterSheet!H:H,MasterSheet!F:F)</f>
        <v>17617.599999999999</v>
      </c>
      <c r="F2415" s="22">
        <f>SUMIFS(MasterSheet!J:J, MasterSheet!B:B, B2415, MasterSheet!D:D, C2415, MasterSheet!H:H, D2415)</f>
        <v>1</v>
      </c>
      <c r="G2415" s="22">
        <f t="shared" si="149"/>
        <v>17617.599999999999</v>
      </c>
      <c r="H2415" s="26">
        <f>SUMIFS(MasterSheet!K:K, MasterSheet!B:B, B2415, MasterSheet!D:D, C2415, MasterSheet!H:H, D2415)</f>
        <v>1</v>
      </c>
      <c r="I2415" s="26">
        <f t="shared" si="150"/>
        <v>17617.599999999999</v>
      </c>
      <c r="J2415" s="28">
        <f>SUMIFS(MasterSheet!L:L, MasterSheet!B:B, B2415, MasterSheet!D:D, C2415, MasterSheet!H:H, D2415)</f>
        <v>0</v>
      </c>
      <c r="K2415" s="28">
        <f t="shared" si="151"/>
        <v>0</v>
      </c>
      <c r="L2415" s="21" t="str">
        <f>UPPER(VLOOKUP(D2415,MasterSheet!H:U,14,))</f>
        <v>BIOLEGEND</v>
      </c>
    </row>
    <row r="2416" spans="1:12" x14ac:dyDescent="0.25">
      <c r="A2416" s="21" t="str">
        <f t="shared" si="148"/>
        <v>BIOLEGEND</v>
      </c>
      <c r="B2416" s="21" t="str">
        <v>EED118651</v>
      </c>
      <c r="C2416" s="30">
        <v>45904</v>
      </c>
      <c r="D2416" s="21">
        <v>300920</v>
      </c>
      <c r="E2416" s="21">
        <f>_xlfn.XLOOKUP(D2416,MasterSheet!H:H,MasterSheet!F:F)</f>
        <v>16324</v>
      </c>
      <c r="F2416" s="22">
        <f>SUMIFS(MasterSheet!J:J, MasterSheet!B:B, B2416, MasterSheet!D:D, C2416, MasterSheet!H:H, D2416)</f>
        <v>3</v>
      </c>
      <c r="G2416" s="22">
        <f t="shared" si="149"/>
        <v>48972</v>
      </c>
      <c r="H2416" s="26">
        <f>SUMIFS(MasterSheet!K:K, MasterSheet!B:B, B2416, MasterSheet!D:D, C2416, MasterSheet!H:H, D2416)</f>
        <v>3</v>
      </c>
      <c r="I2416" s="26">
        <f t="shared" si="150"/>
        <v>48972</v>
      </c>
      <c r="J2416" s="28">
        <f>SUMIFS(MasterSheet!L:L, MasterSheet!B:B, B2416, MasterSheet!D:D, C2416, MasterSheet!H:H, D2416)</f>
        <v>0</v>
      </c>
      <c r="K2416" s="28">
        <f t="shared" si="151"/>
        <v>0</v>
      </c>
      <c r="L2416" s="21" t="str">
        <f>UPPER(VLOOKUP(D2416,MasterSheet!H:U,14,))</f>
        <v>BIOLEGEND</v>
      </c>
    </row>
    <row r="2417" spans="1:12" x14ac:dyDescent="0.25">
      <c r="A2417" s="21" t="str">
        <f t="shared" si="148"/>
        <v>BIOLEGEND</v>
      </c>
      <c r="B2417" s="21" t="str">
        <v>EED118651</v>
      </c>
      <c r="C2417" s="30">
        <v>45904</v>
      </c>
      <c r="D2417" s="21">
        <v>301928</v>
      </c>
      <c r="E2417" s="21">
        <f>_xlfn.XLOOKUP(D2417,MasterSheet!H:H,MasterSheet!F:F)</f>
        <v>18216</v>
      </c>
      <c r="F2417" s="22">
        <f>SUMIFS(MasterSheet!J:J, MasterSheet!B:B, B2417, MasterSheet!D:D, C2417, MasterSheet!H:H, D2417)</f>
        <v>1</v>
      </c>
      <c r="G2417" s="22">
        <f t="shared" si="149"/>
        <v>18216</v>
      </c>
      <c r="H2417" s="26">
        <f>SUMIFS(MasterSheet!K:K, MasterSheet!B:B, B2417, MasterSheet!D:D, C2417, MasterSheet!H:H, D2417)</f>
        <v>1</v>
      </c>
      <c r="I2417" s="26">
        <f t="shared" si="150"/>
        <v>18216</v>
      </c>
      <c r="J2417" s="28">
        <f>SUMIFS(MasterSheet!L:L, MasterSheet!B:B, B2417, MasterSheet!D:D, C2417, MasterSheet!H:H, D2417)</f>
        <v>0</v>
      </c>
      <c r="K2417" s="28">
        <f t="shared" si="151"/>
        <v>0</v>
      </c>
      <c r="L2417" s="21" t="str">
        <f>UPPER(VLOOKUP(D2417,MasterSheet!H:U,14,))</f>
        <v>BIOLEGEND</v>
      </c>
    </row>
    <row r="2418" spans="1:12" x14ac:dyDescent="0.25">
      <c r="A2418" s="21" t="str">
        <f t="shared" si="148"/>
        <v>BIOLEGEND</v>
      </c>
      <c r="B2418" s="21" t="str">
        <v>EED118651</v>
      </c>
      <c r="C2418" s="30">
        <v>45904</v>
      </c>
      <c r="D2418" s="21">
        <v>302206</v>
      </c>
      <c r="E2418" s="21">
        <f>_xlfn.XLOOKUP(D2418,MasterSheet!H:H,MasterSheet!F:F)</f>
        <v>6344.7999999999993</v>
      </c>
      <c r="F2418" s="22">
        <f>SUMIFS(MasterSheet!J:J, MasterSheet!B:B, B2418, MasterSheet!D:D, C2418, MasterSheet!H:H, D2418)</f>
        <v>1</v>
      </c>
      <c r="G2418" s="22">
        <f t="shared" si="149"/>
        <v>6344.7999999999993</v>
      </c>
      <c r="H2418" s="26">
        <f>SUMIFS(MasterSheet!K:K, MasterSheet!B:B, B2418, MasterSheet!D:D, C2418, MasterSheet!H:H, D2418)</f>
        <v>1</v>
      </c>
      <c r="I2418" s="26">
        <f t="shared" si="150"/>
        <v>6344.7999999999993</v>
      </c>
      <c r="J2418" s="28">
        <f>SUMIFS(MasterSheet!L:L, MasterSheet!B:B, B2418, MasterSheet!D:D, C2418, MasterSheet!H:H, D2418)</f>
        <v>0</v>
      </c>
      <c r="K2418" s="28">
        <f t="shared" si="151"/>
        <v>0</v>
      </c>
      <c r="L2418" s="21" t="str">
        <f>UPPER(VLOOKUP(D2418,MasterSheet!H:U,14,))</f>
        <v>BIOLEGEND</v>
      </c>
    </row>
    <row r="2419" spans="1:12" x14ac:dyDescent="0.25">
      <c r="A2419" s="21" t="str">
        <f t="shared" si="148"/>
        <v>BIOLEGEND</v>
      </c>
      <c r="B2419" s="21" t="str">
        <v>EED118651</v>
      </c>
      <c r="C2419" s="30">
        <v>45904</v>
      </c>
      <c r="D2419" s="21">
        <v>302216</v>
      </c>
      <c r="E2419" s="21">
        <f>_xlfn.XLOOKUP(D2419,MasterSheet!H:H,MasterSheet!F:F)</f>
        <v>46252.800000000003</v>
      </c>
      <c r="F2419" s="22">
        <f>SUMIFS(MasterSheet!J:J, MasterSheet!B:B, B2419, MasterSheet!D:D, C2419, MasterSheet!H:H, D2419)</f>
        <v>5</v>
      </c>
      <c r="G2419" s="22">
        <f t="shared" si="149"/>
        <v>231264</v>
      </c>
      <c r="H2419" s="26">
        <f>SUMIFS(MasterSheet!K:K, MasterSheet!B:B, B2419, MasterSheet!D:D, C2419, MasterSheet!H:H, D2419)</f>
        <v>5</v>
      </c>
      <c r="I2419" s="26">
        <f t="shared" si="150"/>
        <v>231264</v>
      </c>
      <c r="J2419" s="28">
        <f>SUMIFS(MasterSheet!L:L, MasterSheet!B:B, B2419, MasterSheet!D:D, C2419, MasterSheet!H:H, D2419)</f>
        <v>0</v>
      </c>
      <c r="K2419" s="28">
        <f t="shared" si="151"/>
        <v>0</v>
      </c>
      <c r="L2419" s="21" t="str">
        <f>UPPER(VLOOKUP(D2419,MasterSheet!H:U,14,))</f>
        <v>BIOLEGEND</v>
      </c>
    </row>
    <row r="2420" spans="1:12" x14ac:dyDescent="0.25">
      <c r="A2420" s="21" t="str">
        <f t="shared" si="148"/>
        <v>BIOLEGEND</v>
      </c>
      <c r="B2420" s="21" t="str">
        <v>EED118651</v>
      </c>
      <c r="C2420" s="30">
        <v>45904</v>
      </c>
      <c r="D2420" s="21">
        <v>302632</v>
      </c>
      <c r="E2420" s="21">
        <f>_xlfn.XLOOKUP(D2420,MasterSheet!H:H,MasterSheet!F:F)</f>
        <v>26796</v>
      </c>
      <c r="F2420" s="22">
        <f>SUMIFS(MasterSheet!J:J, MasterSheet!B:B, B2420, MasterSheet!D:D, C2420, MasterSheet!H:H, D2420)</f>
        <v>1</v>
      </c>
      <c r="G2420" s="22">
        <f t="shared" si="149"/>
        <v>26796</v>
      </c>
      <c r="H2420" s="26">
        <f>SUMIFS(MasterSheet!K:K, MasterSheet!B:B, B2420, MasterSheet!D:D, C2420, MasterSheet!H:H, D2420)</f>
        <v>1</v>
      </c>
      <c r="I2420" s="26">
        <f t="shared" si="150"/>
        <v>26796</v>
      </c>
      <c r="J2420" s="28">
        <f>SUMIFS(MasterSheet!L:L, MasterSheet!B:B, B2420, MasterSheet!D:D, C2420, MasterSheet!H:H, D2420)</f>
        <v>0</v>
      </c>
      <c r="K2420" s="28">
        <f t="shared" si="151"/>
        <v>0</v>
      </c>
      <c r="L2420" s="21" t="str">
        <f>UPPER(VLOOKUP(D2420,MasterSheet!H:U,14,))</f>
        <v>BIOLEGEND</v>
      </c>
    </row>
    <row r="2421" spans="1:12" x14ac:dyDescent="0.25">
      <c r="A2421" s="21" t="str">
        <f t="shared" si="148"/>
        <v>BIOLEGEND</v>
      </c>
      <c r="B2421" s="21" t="str">
        <v>EED118651</v>
      </c>
      <c r="C2421" s="30">
        <v>45904</v>
      </c>
      <c r="D2421" s="21">
        <v>304242</v>
      </c>
      <c r="E2421" s="21">
        <f>_xlfn.XLOOKUP(D2421,MasterSheet!H:H,MasterSheet!F:F)</f>
        <v>8065.2000000000007</v>
      </c>
      <c r="F2421" s="22">
        <f>SUMIFS(MasterSheet!J:J, MasterSheet!B:B, B2421, MasterSheet!D:D, C2421, MasterSheet!H:H, D2421)</f>
        <v>2</v>
      </c>
      <c r="G2421" s="22">
        <f t="shared" si="149"/>
        <v>16130.400000000001</v>
      </c>
      <c r="H2421" s="26">
        <f>SUMIFS(MasterSheet!K:K, MasterSheet!B:B, B2421, MasterSheet!D:D, C2421, MasterSheet!H:H, D2421)</f>
        <v>2</v>
      </c>
      <c r="I2421" s="26">
        <f t="shared" si="150"/>
        <v>16130.400000000001</v>
      </c>
      <c r="J2421" s="28">
        <f>SUMIFS(MasterSheet!L:L, MasterSheet!B:B, B2421, MasterSheet!D:D, C2421, MasterSheet!H:H, D2421)</f>
        <v>0</v>
      </c>
      <c r="K2421" s="28">
        <f t="shared" si="151"/>
        <v>0</v>
      </c>
      <c r="L2421" s="21" t="str">
        <f>UPPER(VLOOKUP(D2421,MasterSheet!H:U,14,))</f>
        <v>BIOLEGEND</v>
      </c>
    </row>
    <row r="2422" spans="1:12" x14ac:dyDescent="0.25">
      <c r="A2422" s="21" t="str">
        <f t="shared" si="148"/>
        <v>BIOLEGEND</v>
      </c>
      <c r="B2422" s="21" t="str">
        <v>EED118651</v>
      </c>
      <c r="C2422" s="30">
        <v>45904</v>
      </c>
      <c r="D2422" s="21">
        <v>307638</v>
      </c>
      <c r="E2422" s="21">
        <f>_xlfn.XLOOKUP(D2422,MasterSheet!H:H,MasterSheet!F:F)</f>
        <v>29040</v>
      </c>
      <c r="F2422" s="22">
        <f>SUMIFS(MasterSheet!J:J, MasterSheet!B:B, B2422, MasterSheet!D:D, C2422, MasterSheet!H:H, D2422)</f>
        <v>1</v>
      </c>
      <c r="G2422" s="22">
        <f t="shared" si="149"/>
        <v>29040</v>
      </c>
      <c r="H2422" s="26">
        <f>SUMIFS(MasterSheet!K:K, MasterSheet!B:B, B2422, MasterSheet!D:D, C2422, MasterSheet!H:H, D2422)</f>
        <v>1</v>
      </c>
      <c r="I2422" s="26">
        <f t="shared" si="150"/>
        <v>29040</v>
      </c>
      <c r="J2422" s="28">
        <f>SUMIFS(MasterSheet!L:L, MasterSheet!B:B, B2422, MasterSheet!D:D, C2422, MasterSheet!H:H, D2422)</f>
        <v>0</v>
      </c>
      <c r="K2422" s="28">
        <f t="shared" si="151"/>
        <v>0</v>
      </c>
      <c r="L2422" s="21" t="str">
        <f>UPPER(VLOOKUP(D2422,MasterSheet!H:U,14,))</f>
        <v>BIOLEGEND</v>
      </c>
    </row>
    <row r="2423" spans="1:12" x14ac:dyDescent="0.25">
      <c r="A2423" s="21" t="str">
        <f t="shared" si="148"/>
        <v>BIOLEGEND</v>
      </c>
      <c r="B2423" s="21" t="str">
        <v>EED118651</v>
      </c>
      <c r="C2423" s="30">
        <v>45904</v>
      </c>
      <c r="D2423" s="21">
        <v>313238</v>
      </c>
      <c r="E2423" s="21">
        <f>_xlfn.XLOOKUP(D2423,MasterSheet!H:H,MasterSheet!F:F)</f>
        <v>28710</v>
      </c>
      <c r="F2423" s="22">
        <f>SUMIFS(MasterSheet!J:J, MasterSheet!B:B, B2423, MasterSheet!D:D, C2423, MasterSheet!H:H, D2423)</f>
        <v>1</v>
      </c>
      <c r="G2423" s="22">
        <f t="shared" si="149"/>
        <v>28710</v>
      </c>
      <c r="H2423" s="26">
        <f>SUMIFS(MasterSheet!K:K, MasterSheet!B:B, B2423, MasterSheet!D:D, C2423, MasterSheet!H:H, D2423)</f>
        <v>1</v>
      </c>
      <c r="I2423" s="26">
        <f t="shared" si="150"/>
        <v>28710</v>
      </c>
      <c r="J2423" s="28">
        <f>SUMIFS(MasterSheet!L:L, MasterSheet!B:B, B2423, MasterSheet!D:D, C2423, MasterSheet!H:H, D2423)</f>
        <v>0</v>
      </c>
      <c r="K2423" s="28">
        <f t="shared" si="151"/>
        <v>0</v>
      </c>
      <c r="L2423" s="21" t="str">
        <f>UPPER(VLOOKUP(D2423,MasterSheet!H:U,14,))</f>
        <v>BIOLEGEND</v>
      </c>
    </row>
    <row r="2424" spans="1:12" x14ac:dyDescent="0.25">
      <c r="A2424" s="21" t="str">
        <f t="shared" si="148"/>
        <v>BIOLEGEND</v>
      </c>
      <c r="B2424" s="21" t="str">
        <v>EED118651</v>
      </c>
      <c r="C2424" s="30">
        <v>45904</v>
      </c>
      <c r="D2424" s="21">
        <v>320108</v>
      </c>
      <c r="E2424" s="21">
        <f>_xlfn.XLOOKUP(D2424,MasterSheet!H:H,MasterSheet!F:F)</f>
        <v>23223.199999999997</v>
      </c>
      <c r="F2424" s="22">
        <f>SUMIFS(MasterSheet!J:J, MasterSheet!B:B, B2424, MasterSheet!D:D, C2424, MasterSheet!H:H, D2424)</f>
        <v>1</v>
      </c>
      <c r="G2424" s="22">
        <f t="shared" si="149"/>
        <v>23223.199999999997</v>
      </c>
      <c r="H2424" s="26">
        <f>SUMIFS(MasterSheet!K:K, MasterSheet!B:B, B2424, MasterSheet!D:D, C2424, MasterSheet!H:H, D2424)</f>
        <v>1</v>
      </c>
      <c r="I2424" s="26">
        <f t="shared" si="150"/>
        <v>23223.199999999997</v>
      </c>
      <c r="J2424" s="28">
        <f>SUMIFS(MasterSheet!L:L, MasterSheet!B:B, B2424, MasterSheet!D:D, C2424, MasterSheet!H:H, D2424)</f>
        <v>0</v>
      </c>
      <c r="K2424" s="28">
        <f t="shared" si="151"/>
        <v>0</v>
      </c>
      <c r="L2424" s="21" t="str">
        <f>UPPER(VLOOKUP(D2424,MasterSheet!H:U,14,))</f>
        <v>BIOLEGEND</v>
      </c>
    </row>
    <row r="2425" spans="1:12" x14ac:dyDescent="0.25">
      <c r="A2425" s="21" t="str">
        <f t="shared" si="148"/>
        <v>BIOLEGEND</v>
      </c>
      <c r="B2425" s="21" t="str">
        <v>EED118651</v>
      </c>
      <c r="C2425" s="30">
        <v>45904</v>
      </c>
      <c r="D2425" s="21">
        <v>325606</v>
      </c>
      <c r="E2425" s="21">
        <f>_xlfn.XLOOKUP(D2425,MasterSheet!H:H,MasterSheet!F:F)</f>
        <v>15769.599999999999</v>
      </c>
      <c r="F2425" s="22">
        <f>SUMIFS(MasterSheet!J:J, MasterSheet!B:B, B2425, MasterSheet!D:D, C2425, MasterSheet!H:H, D2425)</f>
        <v>1</v>
      </c>
      <c r="G2425" s="22">
        <f t="shared" si="149"/>
        <v>15769.599999999999</v>
      </c>
      <c r="H2425" s="26">
        <f>SUMIFS(MasterSheet!K:K, MasterSheet!B:B, B2425, MasterSheet!D:D, C2425, MasterSheet!H:H, D2425)</f>
        <v>1</v>
      </c>
      <c r="I2425" s="26">
        <f t="shared" si="150"/>
        <v>15769.599999999999</v>
      </c>
      <c r="J2425" s="28">
        <f>SUMIFS(MasterSheet!L:L, MasterSheet!B:B, B2425, MasterSheet!D:D, C2425, MasterSheet!H:H, D2425)</f>
        <v>0</v>
      </c>
      <c r="K2425" s="28">
        <f t="shared" si="151"/>
        <v>0</v>
      </c>
      <c r="L2425" s="21" t="str">
        <f>UPPER(VLOOKUP(D2425,MasterSheet!H:U,14,))</f>
        <v>BIOLEGEND</v>
      </c>
    </row>
    <row r="2426" spans="1:12" x14ac:dyDescent="0.25">
      <c r="A2426" s="21" t="str">
        <f t="shared" si="148"/>
        <v>BIOLEGEND</v>
      </c>
      <c r="B2426" s="21" t="str">
        <v>EED118651</v>
      </c>
      <c r="C2426" s="30">
        <v>45904</v>
      </c>
      <c r="D2426" s="21">
        <v>325616</v>
      </c>
      <c r="E2426" s="21">
        <f>_xlfn.XLOOKUP(D2426,MasterSheet!H:H,MasterSheet!F:F)</f>
        <v>16324</v>
      </c>
      <c r="F2426" s="22">
        <f>SUMIFS(MasterSheet!J:J, MasterSheet!B:B, B2426, MasterSheet!D:D, C2426, MasterSheet!H:H, D2426)</f>
        <v>1</v>
      </c>
      <c r="G2426" s="22">
        <f t="shared" si="149"/>
        <v>16324</v>
      </c>
      <c r="H2426" s="26">
        <f>SUMIFS(MasterSheet!K:K, MasterSheet!B:B, B2426, MasterSheet!D:D, C2426, MasterSheet!H:H, D2426)</f>
        <v>1</v>
      </c>
      <c r="I2426" s="26">
        <f t="shared" si="150"/>
        <v>16324</v>
      </c>
      <c r="J2426" s="28">
        <f>SUMIFS(MasterSheet!L:L, MasterSheet!B:B, B2426, MasterSheet!D:D, C2426, MasterSheet!H:H, D2426)</f>
        <v>0</v>
      </c>
      <c r="K2426" s="28">
        <f t="shared" si="151"/>
        <v>0</v>
      </c>
      <c r="L2426" s="21" t="str">
        <f>UPPER(VLOOKUP(D2426,MasterSheet!H:U,14,))</f>
        <v>BIOLEGEND</v>
      </c>
    </row>
    <row r="2427" spans="1:12" x14ac:dyDescent="0.25">
      <c r="A2427" s="21" t="str">
        <f t="shared" si="148"/>
        <v>BIOLEGEND</v>
      </c>
      <c r="B2427" s="21" t="str">
        <v>EED118651</v>
      </c>
      <c r="C2427" s="30">
        <v>45904</v>
      </c>
      <c r="D2427" s="21">
        <v>335917</v>
      </c>
      <c r="E2427" s="21">
        <f>_xlfn.XLOOKUP(D2427,MasterSheet!H:H,MasterSheet!F:F)</f>
        <v>9424.7999999999993</v>
      </c>
      <c r="F2427" s="22">
        <f>SUMIFS(MasterSheet!J:J, MasterSheet!B:B, B2427, MasterSheet!D:D, C2427, MasterSheet!H:H, D2427)</f>
        <v>1</v>
      </c>
      <c r="G2427" s="22">
        <f t="shared" si="149"/>
        <v>9424.7999999999993</v>
      </c>
      <c r="H2427" s="26">
        <f>SUMIFS(MasterSheet!K:K, MasterSheet!B:B, B2427, MasterSheet!D:D, C2427, MasterSheet!H:H, D2427)</f>
        <v>1</v>
      </c>
      <c r="I2427" s="26">
        <f t="shared" si="150"/>
        <v>9424.7999999999993</v>
      </c>
      <c r="J2427" s="28">
        <f>SUMIFS(MasterSheet!L:L, MasterSheet!B:B, B2427, MasterSheet!D:D, C2427, MasterSheet!H:H, D2427)</f>
        <v>0</v>
      </c>
      <c r="K2427" s="28">
        <f t="shared" si="151"/>
        <v>0</v>
      </c>
      <c r="L2427" s="21" t="str">
        <f>UPPER(VLOOKUP(D2427,MasterSheet!H:U,14,))</f>
        <v>BIOLEGEND</v>
      </c>
    </row>
    <row r="2428" spans="1:12" x14ac:dyDescent="0.25">
      <c r="A2428" s="21" t="str">
        <f t="shared" si="148"/>
        <v>BIOLEGEND</v>
      </c>
      <c r="B2428" s="21" t="str">
        <v>EED118651</v>
      </c>
      <c r="C2428" s="30">
        <v>45904</v>
      </c>
      <c r="D2428" s="21">
        <v>337238</v>
      </c>
      <c r="E2428" s="21">
        <f>_xlfn.XLOOKUP(D2428,MasterSheet!H:H,MasterSheet!F:F)</f>
        <v>28314</v>
      </c>
      <c r="F2428" s="22">
        <f>SUMIFS(MasterSheet!J:J, MasterSheet!B:B, B2428, MasterSheet!D:D, C2428, MasterSheet!H:H, D2428)</f>
        <v>1</v>
      </c>
      <c r="G2428" s="22">
        <f t="shared" si="149"/>
        <v>28314</v>
      </c>
      <c r="H2428" s="26">
        <f>SUMIFS(MasterSheet!K:K, MasterSheet!B:B, B2428, MasterSheet!D:D, C2428, MasterSheet!H:H, D2428)</f>
        <v>1</v>
      </c>
      <c r="I2428" s="26">
        <f t="shared" si="150"/>
        <v>28314</v>
      </c>
      <c r="J2428" s="28">
        <f>SUMIFS(MasterSheet!L:L, MasterSheet!B:B, B2428, MasterSheet!D:D, C2428, MasterSheet!H:H, D2428)</f>
        <v>0</v>
      </c>
      <c r="K2428" s="28">
        <f t="shared" si="151"/>
        <v>0</v>
      </c>
      <c r="L2428" s="21" t="str">
        <f>UPPER(VLOOKUP(D2428,MasterSheet!H:U,14,))</f>
        <v>BIOLEGEND</v>
      </c>
    </row>
    <row r="2429" spans="1:12" x14ac:dyDescent="0.25">
      <c r="A2429" s="21" t="str">
        <f t="shared" si="148"/>
        <v>BIOLEGEND</v>
      </c>
      <c r="B2429" s="21" t="str">
        <v>EED118651</v>
      </c>
      <c r="C2429" s="30">
        <v>45904</v>
      </c>
      <c r="D2429" s="21">
        <v>344613</v>
      </c>
      <c r="E2429" s="21">
        <f>_xlfn.XLOOKUP(D2429,MasterSheet!H:H,MasterSheet!F:F)</f>
        <v>9856</v>
      </c>
      <c r="F2429" s="22">
        <f>SUMIFS(MasterSheet!J:J, MasterSheet!B:B, B2429, MasterSheet!D:D, C2429, MasterSheet!H:H, D2429)</f>
        <v>1</v>
      </c>
      <c r="G2429" s="22">
        <f t="shared" si="149"/>
        <v>9856</v>
      </c>
      <c r="H2429" s="26">
        <f>SUMIFS(MasterSheet!K:K, MasterSheet!B:B, B2429, MasterSheet!D:D, C2429, MasterSheet!H:H, D2429)</f>
        <v>1</v>
      </c>
      <c r="I2429" s="26">
        <f t="shared" si="150"/>
        <v>9856</v>
      </c>
      <c r="J2429" s="28">
        <f>SUMIFS(MasterSheet!L:L, MasterSheet!B:B, B2429, MasterSheet!D:D, C2429, MasterSheet!H:H, D2429)</f>
        <v>0</v>
      </c>
      <c r="K2429" s="28">
        <f t="shared" si="151"/>
        <v>0</v>
      </c>
      <c r="L2429" s="21" t="str">
        <f>UPPER(VLOOKUP(D2429,MasterSheet!H:U,14,))</f>
        <v>BIOLEGEND</v>
      </c>
    </row>
    <row r="2430" spans="1:12" x14ac:dyDescent="0.25">
      <c r="A2430" s="21" t="str">
        <f t="shared" si="148"/>
        <v>BIOLEGEND</v>
      </c>
      <c r="B2430" s="21" t="str">
        <v>EED118651</v>
      </c>
      <c r="C2430" s="30">
        <v>45904</v>
      </c>
      <c r="D2430" s="21">
        <v>344622</v>
      </c>
      <c r="E2430" s="21">
        <f>_xlfn.XLOOKUP(D2430,MasterSheet!H:H,MasterSheet!F:F)</f>
        <v>12513.599999999999</v>
      </c>
      <c r="F2430" s="22">
        <f>SUMIFS(MasterSheet!J:J, MasterSheet!B:B, B2430, MasterSheet!D:D, C2430, MasterSheet!H:H, D2430)</f>
        <v>1</v>
      </c>
      <c r="G2430" s="22">
        <f t="shared" si="149"/>
        <v>12513.599999999999</v>
      </c>
      <c r="H2430" s="26">
        <f>SUMIFS(MasterSheet!K:K, MasterSheet!B:B, B2430, MasterSheet!D:D, C2430, MasterSheet!H:H, D2430)</f>
        <v>1</v>
      </c>
      <c r="I2430" s="26">
        <f t="shared" si="150"/>
        <v>12513.599999999999</v>
      </c>
      <c r="J2430" s="28">
        <f>SUMIFS(MasterSheet!L:L, MasterSheet!B:B, B2430, MasterSheet!D:D, C2430, MasterSheet!H:H, D2430)</f>
        <v>0</v>
      </c>
      <c r="K2430" s="28">
        <f t="shared" si="151"/>
        <v>0</v>
      </c>
      <c r="L2430" s="21" t="str">
        <f>UPPER(VLOOKUP(D2430,MasterSheet!H:U,14,))</f>
        <v>BIOLEGEND</v>
      </c>
    </row>
    <row r="2431" spans="1:12" x14ac:dyDescent="0.25">
      <c r="A2431" s="21" t="str">
        <f t="shared" si="148"/>
        <v>BIOLEGEND</v>
      </c>
      <c r="B2431" s="21" t="str">
        <v>EED118651</v>
      </c>
      <c r="C2431" s="30">
        <v>45904</v>
      </c>
      <c r="D2431" s="21">
        <v>344704</v>
      </c>
      <c r="E2431" s="21">
        <f>_xlfn.XLOOKUP(D2431,MasterSheet!H:H,MasterSheet!F:F)</f>
        <v>14907.2</v>
      </c>
      <c r="F2431" s="22">
        <f>SUMIFS(MasterSheet!J:J, MasterSheet!B:B, B2431, MasterSheet!D:D, C2431, MasterSheet!H:H, D2431)</f>
        <v>1</v>
      </c>
      <c r="G2431" s="22">
        <f t="shared" si="149"/>
        <v>14907.2</v>
      </c>
      <c r="H2431" s="26">
        <f>SUMIFS(MasterSheet!K:K, MasterSheet!B:B, B2431, MasterSheet!D:D, C2431, MasterSheet!H:H, D2431)</f>
        <v>1</v>
      </c>
      <c r="I2431" s="26">
        <f t="shared" si="150"/>
        <v>14907.2</v>
      </c>
      <c r="J2431" s="28">
        <f>SUMIFS(MasterSheet!L:L, MasterSheet!B:B, B2431, MasterSheet!D:D, C2431, MasterSheet!H:H, D2431)</f>
        <v>0</v>
      </c>
      <c r="K2431" s="28">
        <f t="shared" si="151"/>
        <v>0</v>
      </c>
      <c r="L2431" s="21" t="str">
        <f>UPPER(VLOOKUP(D2431,MasterSheet!H:U,14,))</f>
        <v>BIOLEGEND</v>
      </c>
    </row>
    <row r="2432" spans="1:12" x14ac:dyDescent="0.25">
      <c r="A2432" s="21" t="str">
        <f t="shared" si="148"/>
        <v>BIOLEGEND</v>
      </c>
      <c r="B2432" s="21" t="str">
        <v>EED118651</v>
      </c>
      <c r="C2432" s="30">
        <v>45904</v>
      </c>
      <c r="D2432" s="21">
        <v>344786</v>
      </c>
      <c r="E2432" s="21">
        <f>_xlfn.XLOOKUP(D2432,MasterSheet!H:H,MasterSheet!F:F)</f>
        <v>22792</v>
      </c>
      <c r="F2432" s="22">
        <f>SUMIFS(MasterSheet!J:J, MasterSheet!B:B, B2432, MasterSheet!D:D, C2432, MasterSheet!H:H, D2432)</f>
        <v>1</v>
      </c>
      <c r="G2432" s="22">
        <f t="shared" si="149"/>
        <v>22792</v>
      </c>
      <c r="H2432" s="26">
        <f>SUMIFS(MasterSheet!K:K, MasterSheet!B:B, B2432, MasterSheet!D:D, C2432, MasterSheet!H:H, D2432)</f>
        <v>1</v>
      </c>
      <c r="I2432" s="26">
        <f t="shared" si="150"/>
        <v>22792</v>
      </c>
      <c r="J2432" s="28">
        <f>SUMIFS(MasterSheet!L:L, MasterSheet!B:B, B2432, MasterSheet!D:D, C2432, MasterSheet!H:H, D2432)</f>
        <v>0</v>
      </c>
      <c r="K2432" s="28">
        <f t="shared" si="151"/>
        <v>0</v>
      </c>
      <c r="L2432" s="21" t="str">
        <f>UPPER(VLOOKUP(D2432,MasterSheet!H:U,14,))</f>
        <v>BIOLEGEND</v>
      </c>
    </row>
    <row r="2433" spans="1:12" x14ac:dyDescent="0.25">
      <c r="A2433" s="21" t="str">
        <f t="shared" si="148"/>
        <v>BIOLEGEND</v>
      </c>
      <c r="B2433" s="21" t="str">
        <v>EED118651</v>
      </c>
      <c r="C2433" s="30">
        <v>45904</v>
      </c>
      <c r="D2433" s="21">
        <v>344824</v>
      </c>
      <c r="E2433" s="21">
        <f>_xlfn.XLOOKUP(D2433,MasterSheet!H:H,MasterSheet!F:F)</f>
        <v>15276.8</v>
      </c>
      <c r="F2433" s="22">
        <f>SUMIFS(MasterSheet!J:J, MasterSheet!B:B, B2433, MasterSheet!D:D, C2433, MasterSheet!H:H, D2433)</f>
        <v>1</v>
      </c>
      <c r="G2433" s="22">
        <f t="shared" si="149"/>
        <v>15276.8</v>
      </c>
      <c r="H2433" s="26">
        <f>SUMIFS(MasterSheet!K:K, MasterSheet!B:B, B2433, MasterSheet!D:D, C2433, MasterSheet!H:H, D2433)</f>
        <v>1</v>
      </c>
      <c r="I2433" s="26">
        <f t="shared" si="150"/>
        <v>15276.8</v>
      </c>
      <c r="J2433" s="28">
        <f>SUMIFS(MasterSheet!L:L, MasterSheet!B:B, B2433, MasterSheet!D:D, C2433, MasterSheet!H:H, D2433)</f>
        <v>0</v>
      </c>
      <c r="K2433" s="28">
        <f t="shared" si="151"/>
        <v>0</v>
      </c>
      <c r="L2433" s="21" t="str">
        <f>UPPER(VLOOKUP(D2433,MasterSheet!H:U,14,))</f>
        <v>BIOLEGEND</v>
      </c>
    </row>
    <row r="2434" spans="1:12" x14ac:dyDescent="0.25">
      <c r="A2434" s="21" t="str">
        <f t="shared" ref="A2434:A2497" si="152">L2434</f>
        <v>BIOLEGEND</v>
      </c>
      <c r="B2434" s="21" t="str">
        <v>EED118651</v>
      </c>
      <c r="C2434" s="30">
        <v>45904</v>
      </c>
      <c r="D2434" s="21">
        <v>345042</v>
      </c>
      <c r="E2434" s="21">
        <f>_xlfn.XLOOKUP(D2434,MasterSheet!H:H,MasterSheet!F:F)</f>
        <v>22052.799999999999</v>
      </c>
      <c r="F2434" s="22">
        <f>SUMIFS(MasterSheet!J:J, MasterSheet!B:B, B2434, MasterSheet!D:D, C2434, MasterSheet!H:H, D2434)</f>
        <v>1</v>
      </c>
      <c r="G2434" s="22">
        <f t="shared" si="149"/>
        <v>22052.799999999999</v>
      </c>
      <c r="H2434" s="26">
        <f>SUMIFS(MasterSheet!K:K, MasterSheet!B:B, B2434, MasterSheet!D:D, C2434, MasterSheet!H:H, D2434)</f>
        <v>1</v>
      </c>
      <c r="I2434" s="26">
        <f t="shared" si="150"/>
        <v>22052.799999999999</v>
      </c>
      <c r="J2434" s="28">
        <f>SUMIFS(MasterSheet!L:L, MasterSheet!B:B, B2434, MasterSheet!D:D, C2434, MasterSheet!H:H, D2434)</f>
        <v>0</v>
      </c>
      <c r="K2434" s="28">
        <f t="shared" si="151"/>
        <v>0</v>
      </c>
      <c r="L2434" s="21" t="str">
        <f>UPPER(VLOOKUP(D2434,MasterSheet!H:U,14,))</f>
        <v>BIOLEGEND</v>
      </c>
    </row>
    <row r="2435" spans="1:12" x14ac:dyDescent="0.25">
      <c r="A2435" s="21" t="str">
        <f t="shared" si="152"/>
        <v>BIOLEGEND</v>
      </c>
      <c r="B2435" s="21" t="str">
        <v>EED118651</v>
      </c>
      <c r="C2435" s="30">
        <v>45904</v>
      </c>
      <c r="D2435" s="21">
        <v>349106</v>
      </c>
      <c r="E2435" s="21">
        <f>_xlfn.XLOOKUP(D2435,MasterSheet!H:H,MasterSheet!F:F)</f>
        <v>16940</v>
      </c>
      <c r="F2435" s="22">
        <f>SUMIFS(MasterSheet!J:J, MasterSheet!B:B, B2435, MasterSheet!D:D, C2435, MasterSheet!H:H, D2435)</f>
        <v>1</v>
      </c>
      <c r="G2435" s="22">
        <f t="shared" ref="G2435:G2498" si="153">F2435*E2435</f>
        <v>16940</v>
      </c>
      <c r="H2435" s="26">
        <f>SUMIFS(MasterSheet!K:K, MasterSheet!B:B, B2435, MasterSheet!D:D, C2435, MasterSheet!H:H, D2435)</f>
        <v>1</v>
      </c>
      <c r="I2435" s="26">
        <f t="shared" ref="I2435:I2498" si="154">H2435*E2435</f>
        <v>16940</v>
      </c>
      <c r="J2435" s="28">
        <f>SUMIFS(MasterSheet!L:L, MasterSheet!B:B, B2435, MasterSheet!D:D, C2435, MasterSheet!H:H, D2435)</f>
        <v>0</v>
      </c>
      <c r="K2435" s="28">
        <f t="shared" ref="K2435:K2498" si="155">J2435*E2435</f>
        <v>0</v>
      </c>
      <c r="L2435" s="21" t="str">
        <f>UPPER(VLOOKUP(D2435,MasterSheet!H:U,14,))</f>
        <v>BIOLEGEND</v>
      </c>
    </row>
    <row r="2436" spans="1:12" x14ac:dyDescent="0.25">
      <c r="A2436" s="21" t="str">
        <f t="shared" si="152"/>
        <v>BIOLEGEND</v>
      </c>
      <c r="B2436" s="21" t="str">
        <v>EED118651</v>
      </c>
      <c r="C2436" s="30">
        <v>45904</v>
      </c>
      <c r="D2436" s="21">
        <v>350510</v>
      </c>
      <c r="E2436" s="21">
        <f>_xlfn.XLOOKUP(D2436,MasterSheet!H:H,MasterSheet!F:F)</f>
        <v>19896.8</v>
      </c>
      <c r="F2436" s="22">
        <f>SUMIFS(MasterSheet!J:J, MasterSheet!B:B, B2436, MasterSheet!D:D, C2436, MasterSheet!H:H, D2436)</f>
        <v>1</v>
      </c>
      <c r="G2436" s="22">
        <f t="shared" si="153"/>
        <v>19896.8</v>
      </c>
      <c r="H2436" s="26">
        <f>SUMIFS(MasterSheet!K:K, MasterSheet!B:B, B2436, MasterSheet!D:D, C2436, MasterSheet!H:H, D2436)</f>
        <v>1</v>
      </c>
      <c r="I2436" s="26">
        <f t="shared" si="154"/>
        <v>19896.8</v>
      </c>
      <c r="J2436" s="28">
        <f>SUMIFS(MasterSheet!L:L, MasterSheet!B:B, B2436, MasterSheet!D:D, C2436, MasterSheet!H:H, D2436)</f>
        <v>0</v>
      </c>
      <c r="K2436" s="28">
        <f t="shared" si="155"/>
        <v>0</v>
      </c>
      <c r="L2436" s="21" t="str">
        <f>UPPER(VLOOKUP(D2436,MasterSheet!H:U,14,))</f>
        <v>BIOLEGEND</v>
      </c>
    </row>
    <row r="2437" spans="1:12" x14ac:dyDescent="0.25">
      <c r="A2437" s="21" t="str">
        <f t="shared" si="152"/>
        <v>BIOLEGEND</v>
      </c>
      <c r="B2437" s="21" t="str">
        <v>EED118651</v>
      </c>
      <c r="C2437" s="30">
        <v>45904</v>
      </c>
      <c r="D2437" s="21">
        <v>354515</v>
      </c>
      <c r="E2437" s="21">
        <f>_xlfn.XLOOKUP(D2437,MasterSheet!H:H,MasterSheet!F:F)</f>
        <v>13464</v>
      </c>
      <c r="F2437" s="22">
        <f>SUMIFS(MasterSheet!J:J, MasterSheet!B:B, B2437, MasterSheet!D:D, C2437, MasterSheet!H:H, D2437)</f>
        <v>1</v>
      </c>
      <c r="G2437" s="22">
        <f t="shared" si="153"/>
        <v>13464</v>
      </c>
      <c r="H2437" s="26">
        <f>SUMIFS(MasterSheet!K:K, MasterSheet!B:B, B2437, MasterSheet!D:D, C2437, MasterSheet!H:H, D2437)</f>
        <v>1</v>
      </c>
      <c r="I2437" s="26">
        <f t="shared" si="154"/>
        <v>13464</v>
      </c>
      <c r="J2437" s="28">
        <f>SUMIFS(MasterSheet!L:L, MasterSheet!B:B, B2437, MasterSheet!D:D, C2437, MasterSheet!H:H, D2437)</f>
        <v>0</v>
      </c>
      <c r="K2437" s="28">
        <f t="shared" si="155"/>
        <v>0</v>
      </c>
      <c r="L2437" s="21" t="str">
        <f>UPPER(VLOOKUP(D2437,MasterSheet!H:U,14,))</f>
        <v>BIOLEGEND</v>
      </c>
    </row>
    <row r="2438" spans="1:12" x14ac:dyDescent="0.25">
      <c r="A2438" s="21" t="str">
        <f t="shared" si="152"/>
        <v>BIOLEGEND</v>
      </c>
      <c r="B2438" s="21" t="str">
        <v>EED118651</v>
      </c>
      <c r="C2438" s="30">
        <v>45904</v>
      </c>
      <c r="D2438" s="21">
        <v>362504</v>
      </c>
      <c r="E2438" s="21">
        <f>_xlfn.XLOOKUP(D2438,MasterSheet!H:H,MasterSheet!F:F)</f>
        <v>17925.599999999999</v>
      </c>
      <c r="F2438" s="22">
        <f>SUMIFS(MasterSheet!J:J, MasterSheet!B:B, B2438, MasterSheet!D:D, C2438, MasterSheet!H:H, D2438)</f>
        <v>4</v>
      </c>
      <c r="G2438" s="22">
        <f t="shared" si="153"/>
        <v>71702.399999999994</v>
      </c>
      <c r="H2438" s="26">
        <f>SUMIFS(MasterSheet!K:K, MasterSheet!B:B, B2438, MasterSheet!D:D, C2438, MasterSheet!H:H, D2438)</f>
        <v>4</v>
      </c>
      <c r="I2438" s="26">
        <f t="shared" si="154"/>
        <v>71702.399999999994</v>
      </c>
      <c r="J2438" s="28">
        <f>SUMIFS(MasterSheet!L:L, MasterSheet!B:B, B2438, MasterSheet!D:D, C2438, MasterSheet!H:H, D2438)</f>
        <v>0</v>
      </c>
      <c r="K2438" s="28">
        <f t="shared" si="155"/>
        <v>0</v>
      </c>
      <c r="L2438" s="21" t="str">
        <f>UPPER(VLOOKUP(D2438,MasterSheet!H:U,14,))</f>
        <v>BIOLEGEND</v>
      </c>
    </row>
    <row r="2439" spans="1:12" x14ac:dyDescent="0.25">
      <c r="A2439" s="21" t="str">
        <f t="shared" si="152"/>
        <v>BIOLEGEND</v>
      </c>
      <c r="B2439" s="21" t="str">
        <v>EED118651</v>
      </c>
      <c r="C2439" s="30">
        <v>45904</v>
      </c>
      <c r="D2439" s="21">
        <v>362564</v>
      </c>
      <c r="E2439" s="21">
        <f>_xlfn.XLOOKUP(D2439,MasterSheet!H:H,MasterSheet!F:F)</f>
        <v>16420.8</v>
      </c>
      <c r="F2439" s="22">
        <f>SUMIFS(MasterSheet!J:J, MasterSheet!B:B, B2439, MasterSheet!D:D, C2439, MasterSheet!H:H, D2439)</f>
        <v>1</v>
      </c>
      <c r="G2439" s="22">
        <f t="shared" si="153"/>
        <v>16420.8</v>
      </c>
      <c r="H2439" s="26">
        <f>SUMIFS(MasterSheet!K:K, MasterSheet!B:B, B2439, MasterSheet!D:D, C2439, MasterSheet!H:H, D2439)</f>
        <v>1</v>
      </c>
      <c r="I2439" s="26">
        <f t="shared" si="154"/>
        <v>16420.8</v>
      </c>
      <c r="J2439" s="28">
        <f>SUMIFS(MasterSheet!L:L, MasterSheet!B:B, B2439, MasterSheet!D:D, C2439, MasterSheet!H:H, D2439)</f>
        <v>0</v>
      </c>
      <c r="K2439" s="28">
        <f t="shared" si="155"/>
        <v>0</v>
      </c>
      <c r="L2439" s="21" t="str">
        <f>UPPER(VLOOKUP(D2439,MasterSheet!H:U,14,))</f>
        <v>BIOLEGEND</v>
      </c>
    </row>
    <row r="2440" spans="1:12" x14ac:dyDescent="0.25">
      <c r="A2440" s="21" t="str">
        <f t="shared" si="152"/>
        <v>BIOLEGEND</v>
      </c>
      <c r="B2440" s="21" t="str">
        <v>EED118651</v>
      </c>
      <c r="C2440" s="30">
        <v>45904</v>
      </c>
      <c r="D2440" s="21">
        <v>368524</v>
      </c>
      <c r="E2440" s="21">
        <f>_xlfn.XLOOKUP(D2440,MasterSheet!H:H,MasterSheet!F:F)</f>
        <v>27588</v>
      </c>
      <c r="F2440" s="22">
        <f>SUMIFS(MasterSheet!J:J, MasterSheet!B:B, B2440, MasterSheet!D:D, C2440, MasterSheet!H:H, D2440)</f>
        <v>1</v>
      </c>
      <c r="G2440" s="22">
        <f t="shared" si="153"/>
        <v>27588</v>
      </c>
      <c r="H2440" s="26">
        <f>SUMIFS(MasterSheet!K:K, MasterSheet!B:B, B2440, MasterSheet!D:D, C2440, MasterSheet!H:H, D2440)</f>
        <v>1</v>
      </c>
      <c r="I2440" s="26">
        <f t="shared" si="154"/>
        <v>27588</v>
      </c>
      <c r="J2440" s="28">
        <f>SUMIFS(MasterSheet!L:L, MasterSheet!B:B, B2440, MasterSheet!D:D, C2440, MasterSheet!H:H, D2440)</f>
        <v>0</v>
      </c>
      <c r="K2440" s="28">
        <f t="shared" si="155"/>
        <v>0</v>
      </c>
      <c r="L2440" s="21" t="str">
        <f>UPPER(VLOOKUP(D2440,MasterSheet!H:U,14,))</f>
        <v>BIOLEGEND</v>
      </c>
    </row>
    <row r="2441" spans="1:12" x14ac:dyDescent="0.25">
      <c r="A2441" s="21" t="str">
        <f t="shared" si="152"/>
        <v>BIOLEGEND</v>
      </c>
      <c r="B2441" s="21" t="str">
        <v>EED118651</v>
      </c>
      <c r="C2441" s="30">
        <v>45904</v>
      </c>
      <c r="D2441" s="21">
        <v>386905</v>
      </c>
      <c r="E2441" s="21">
        <f>_xlfn.XLOOKUP(D2441,MasterSheet!H:H,MasterSheet!F:F)</f>
        <v>11272.8</v>
      </c>
      <c r="F2441" s="22">
        <f>SUMIFS(MasterSheet!J:J, MasterSheet!B:B, B2441, MasterSheet!D:D, C2441, MasterSheet!H:H, D2441)</f>
        <v>1</v>
      </c>
      <c r="G2441" s="22">
        <f t="shared" si="153"/>
        <v>11272.8</v>
      </c>
      <c r="H2441" s="26">
        <f>SUMIFS(MasterSheet!K:K, MasterSheet!B:B, B2441, MasterSheet!D:D, C2441, MasterSheet!H:H, D2441)</f>
        <v>1</v>
      </c>
      <c r="I2441" s="26">
        <f t="shared" si="154"/>
        <v>11272.8</v>
      </c>
      <c r="J2441" s="28">
        <f>SUMIFS(MasterSheet!L:L, MasterSheet!B:B, B2441, MasterSheet!D:D, C2441, MasterSheet!H:H, D2441)</f>
        <v>0</v>
      </c>
      <c r="K2441" s="28">
        <f t="shared" si="155"/>
        <v>0</v>
      </c>
      <c r="L2441" s="21" t="str">
        <f>UPPER(VLOOKUP(D2441,MasterSheet!H:U,14,))</f>
        <v>BIOLEGEND</v>
      </c>
    </row>
    <row r="2442" spans="1:12" x14ac:dyDescent="0.25">
      <c r="A2442" s="21" t="str">
        <f t="shared" si="152"/>
        <v>BIOLEGEND</v>
      </c>
      <c r="B2442" s="21" t="str">
        <v>EED118651</v>
      </c>
      <c r="C2442" s="30">
        <v>45904</v>
      </c>
      <c r="D2442" s="21">
        <v>400120</v>
      </c>
      <c r="E2442" s="21">
        <f>_xlfn.XLOOKUP(D2442,MasterSheet!H:H,MasterSheet!F:F)</f>
        <v>4646.3999999999996</v>
      </c>
      <c r="F2442" s="22">
        <f>SUMIFS(MasterSheet!J:J, MasterSheet!B:B, B2442, MasterSheet!D:D, C2442, MasterSheet!H:H, D2442)</f>
        <v>1</v>
      </c>
      <c r="G2442" s="22">
        <f t="shared" si="153"/>
        <v>4646.3999999999996</v>
      </c>
      <c r="H2442" s="26">
        <f>SUMIFS(MasterSheet!K:K, MasterSheet!B:B, B2442, MasterSheet!D:D, C2442, MasterSheet!H:H, D2442)</f>
        <v>1</v>
      </c>
      <c r="I2442" s="26">
        <f t="shared" si="154"/>
        <v>4646.3999999999996</v>
      </c>
      <c r="J2442" s="28">
        <f>SUMIFS(MasterSheet!L:L, MasterSheet!B:B, B2442, MasterSheet!D:D, C2442, MasterSheet!H:H, D2442)</f>
        <v>0</v>
      </c>
      <c r="K2442" s="28">
        <f t="shared" si="155"/>
        <v>0</v>
      </c>
      <c r="L2442" s="21" t="str">
        <f>UPPER(VLOOKUP(D2442,MasterSheet!H:U,14,))</f>
        <v>BIOLEGEND</v>
      </c>
    </row>
    <row r="2443" spans="1:12" x14ac:dyDescent="0.25">
      <c r="A2443" s="21" t="str">
        <f t="shared" si="152"/>
        <v>BIOLEGEND</v>
      </c>
      <c r="B2443" s="21" t="str">
        <v>EED118651</v>
      </c>
      <c r="C2443" s="30">
        <v>45904</v>
      </c>
      <c r="D2443" s="21">
        <v>405306</v>
      </c>
      <c r="E2443" s="21">
        <f>_xlfn.XLOOKUP(D2443,MasterSheet!H:H,MasterSheet!F:F)</f>
        <v>8685.6</v>
      </c>
      <c r="F2443" s="22">
        <f>SUMIFS(MasterSheet!J:J, MasterSheet!B:B, B2443, MasterSheet!D:D, C2443, MasterSheet!H:H, D2443)</f>
        <v>1</v>
      </c>
      <c r="G2443" s="22">
        <f t="shared" si="153"/>
        <v>8685.6</v>
      </c>
      <c r="H2443" s="26">
        <f>SUMIFS(MasterSheet!K:K, MasterSheet!B:B, B2443, MasterSheet!D:D, C2443, MasterSheet!H:H, D2443)</f>
        <v>1</v>
      </c>
      <c r="I2443" s="26">
        <f t="shared" si="154"/>
        <v>8685.6</v>
      </c>
      <c r="J2443" s="28">
        <f>SUMIFS(MasterSheet!L:L, MasterSheet!B:B, B2443, MasterSheet!D:D, C2443, MasterSheet!H:H, D2443)</f>
        <v>0</v>
      </c>
      <c r="K2443" s="28">
        <f t="shared" si="155"/>
        <v>0</v>
      </c>
      <c r="L2443" s="21" t="str">
        <f>UPPER(VLOOKUP(D2443,MasterSheet!H:U,14,))</f>
        <v>BIOLEGEND</v>
      </c>
    </row>
    <row r="2444" spans="1:12" x14ac:dyDescent="0.25">
      <c r="A2444" s="21" t="str">
        <f t="shared" si="152"/>
        <v>BIOLEGEND</v>
      </c>
      <c r="B2444" s="21" t="str">
        <v>EED118651</v>
      </c>
      <c r="C2444" s="30">
        <v>45904</v>
      </c>
      <c r="D2444" s="21">
        <v>406511</v>
      </c>
      <c r="E2444" s="21">
        <f>_xlfn.XLOOKUP(D2444,MasterSheet!H:H,MasterSheet!F:F)</f>
        <v>9055.2000000000007</v>
      </c>
      <c r="F2444" s="22">
        <f>SUMIFS(MasterSheet!J:J, MasterSheet!B:B, B2444, MasterSheet!D:D, C2444, MasterSheet!H:H, D2444)</f>
        <v>1</v>
      </c>
      <c r="G2444" s="22">
        <f t="shared" si="153"/>
        <v>9055.2000000000007</v>
      </c>
      <c r="H2444" s="26">
        <f>SUMIFS(MasterSheet!K:K, MasterSheet!B:B, B2444, MasterSheet!D:D, C2444, MasterSheet!H:H, D2444)</f>
        <v>1</v>
      </c>
      <c r="I2444" s="26">
        <f t="shared" si="154"/>
        <v>9055.2000000000007</v>
      </c>
      <c r="J2444" s="28">
        <f>SUMIFS(MasterSheet!L:L, MasterSheet!B:B, B2444, MasterSheet!D:D, C2444, MasterSheet!H:H, D2444)</f>
        <v>0</v>
      </c>
      <c r="K2444" s="28">
        <f t="shared" si="155"/>
        <v>0</v>
      </c>
      <c r="L2444" s="21" t="str">
        <f>UPPER(VLOOKUP(D2444,MasterSheet!H:U,14,))</f>
        <v>BIOLEGEND</v>
      </c>
    </row>
    <row r="2445" spans="1:12" x14ac:dyDescent="0.25">
      <c r="A2445" s="21" t="str">
        <f t="shared" si="152"/>
        <v>BIOLEGEND</v>
      </c>
      <c r="B2445" s="21" t="str">
        <v>EED118651</v>
      </c>
      <c r="C2445" s="30">
        <v>45904</v>
      </c>
      <c r="D2445" s="21">
        <v>420404</v>
      </c>
      <c r="E2445" s="21">
        <f>_xlfn.XLOOKUP(D2445,MasterSheet!H:H,MasterSheet!F:F)</f>
        <v>3115.2</v>
      </c>
      <c r="F2445" s="22">
        <f>SUMIFS(MasterSheet!J:J, MasterSheet!B:B, B2445, MasterSheet!D:D, C2445, MasterSheet!H:H, D2445)</f>
        <v>1</v>
      </c>
      <c r="G2445" s="22">
        <f t="shared" si="153"/>
        <v>3115.2</v>
      </c>
      <c r="H2445" s="26">
        <f>SUMIFS(MasterSheet!K:K, MasterSheet!B:B, B2445, MasterSheet!D:D, C2445, MasterSheet!H:H, D2445)</f>
        <v>1</v>
      </c>
      <c r="I2445" s="26">
        <f t="shared" si="154"/>
        <v>3115.2</v>
      </c>
      <c r="J2445" s="28">
        <f>SUMIFS(MasterSheet!L:L, MasterSheet!B:B, B2445, MasterSheet!D:D, C2445, MasterSheet!H:H, D2445)</f>
        <v>0</v>
      </c>
      <c r="K2445" s="28">
        <f t="shared" si="155"/>
        <v>0</v>
      </c>
      <c r="L2445" s="21" t="str">
        <f>UPPER(VLOOKUP(D2445,MasterSheet!H:U,14,))</f>
        <v>BIOLEGEND</v>
      </c>
    </row>
    <row r="2446" spans="1:12" x14ac:dyDescent="0.25">
      <c r="A2446" s="21" t="str">
        <f t="shared" si="152"/>
        <v>BIOLEGEND</v>
      </c>
      <c r="B2446" s="21" t="str">
        <v>EED118651</v>
      </c>
      <c r="C2446" s="30">
        <v>45904</v>
      </c>
      <c r="D2446" s="21">
        <v>423105</v>
      </c>
      <c r="E2446" s="21">
        <f>_xlfn.XLOOKUP(D2446,MasterSheet!H:H,MasterSheet!F:F)</f>
        <v>5482.4</v>
      </c>
      <c r="F2446" s="22">
        <f>SUMIFS(MasterSheet!J:J, MasterSheet!B:B, B2446, MasterSheet!D:D, C2446, MasterSheet!H:H, D2446)</f>
        <v>3</v>
      </c>
      <c r="G2446" s="22">
        <f t="shared" si="153"/>
        <v>16447.199999999997</v>
      </c>
      <c r="H2446" s="26">
        <f>SUMIFS(MasterSheet!K:K, MasterSheet!B:B, B2446, MasterSheet!D:D, C2446, MasterSheet!H:H, D2446)</f>
        <v>3</v>
      </c>
      <c r="I2446" s="26">
        <f t="shared" si="154"/>
        <v>16447.199999999997</v>
      </c>
      <c r="J2446" s="28">
        <f>SUMIFS(MasterSheet!L:L, MasterSheet!B:B, B2446, MasterSheet!D:D, C2446, MasterSheet!H:H, D2446)</f>
        <v>0</v>
      </c>
      <c r="K2446" s="28">
        <f t="shared" si="155"/>
        <v>0</v>
      </c>
      <c r="L2446" s="21" t="str">
        <f>UPPER(VLOOKUP(D2446,MasterSheet!H:U,14,))</f>
        <v>BIOLEGEND</v>
      </c>
    </row>
    <row r="2447" spans="1:12" x14ac:dyDescent="0.25">
      <c r="A2447" s="21" t="str">
        <f t="shared" si="152"/>
        <v>BIOLEGEND</v>
      </c>
      <c r="B2447" s="21" t="str">
        <v>EED118651</v>
      </c>
      <c r="C2447" s="30">
        <v>45904</v>
      </c>
      <c r="D2447" s="21">
        <v>423302</v>
      </c>
      <c r="E2447" s="21">
        <f>_xlfn.XLOOKUP(D2447,MasterSheet!H:H,MasterSheet!F:F)</f>
        <v>16324</v>
      </c>
      <c r="F2447" s="22">
        <f>SUMIFS(MasterSheet!J:J, MasterSheet!B:B, B2447, MasterSheet!D:D, C2447, MasterSheet!H:H, D2447)</f>
        <v>1</v>
      </c>
      <c r="G2447" s="22">
        <f t="shared" si="153"/>
        <v>16324</v>
      </c>
      <c r="H2447" s="26">
        <f>SUMIFS(MasterSheet!K:K, MasterSheet!B:B, B2447, MasterSheet!D:D, C2447, MasterSheet!H:H, D2447)</f>
        <v>1</v>
      </c>
      <c r="I2447" s="26">
        <f t="shared" si="154"/>
        <v>16324</v>
      </c>
      <c r="J2447" s="28">
        <f>SUMIFS(MasterSheet!L:L, MasterSheet!B:B, B2447, MasterSheet!D:D, C2447, MasterSheet!H:H, D2447)</f>
        <v>0</v>
      </c>
      <c r="K2447" s="28">
        <f t="shared" si="155"/>
        <v>0</v>
      </c>
      <c r="L2447" s="21" t="str">
        <f>UPPER(VLOOKUP(D2447,MasterSheet!H:U,14,))</f>
        <v>BIOLEGEND</v>
      </c>
    </row>
    <row r="2448" spans="1:12" x14ac:dyDescent="0.25">
      <c r="A2448" s="21" t="str">
        <f t="shared" si="152"/>
        <v>BIOLEGEND</v>
      </c>
      <c r="B2448" s="21" t="str">
        <v>EED118651</v>
      </c>
      <c r="C2448" s="30">
        <v>45904</v>
      </c>
      <c r="D2448" s="21">
        <v>423702</v>
      </c>
      <c r="E2448" s="21">
        <f>_xlfn.XLOOKUP(D2448,MasterSheet!H:H,MasterSheet!F:F)</f>
        <v>48048</v>
      </c>
      <c r="F2448" s="22">
        <f>SUMIFS(MasterSheet!J:J, MasterSheet!B:B, B2448, MasterSheet!D:D, C2448, MasterSheet!H:H, D2448)</f>
        <v>1</v>
      </c>
      <c r="G2448" s="22">
        <f t="shared" si="153"/>
        <v>48048</v>
      </c>
      <c r="H2448" s="26">
        <f>SUMIFS(MasterSheet!K:K, MasterSheet!B:B, B2448, MasterSheet!D:D, C2448, MasterSheet!H:H, D2448)</f>
        <v>1</v>
      </c>
      <c r="I2448" s="26">
        <f t="shared" si="154"/>
        <v>48048</v>
      </c>
      <c r="J2448" s="28">
        <f>SUMIFS(MasterSheet!L:L, MasterSheet!B:B, B2448, MasterSheet!D:D, C2448, MasterSheet!H:H, D2448)</f>
        <v>0</v>
      </c>
      <c r="K2448" s="28">
        <f t="shared" si="155"/>
        <v>0</v>
      </c>
      <c r="L2448" s="21" t="str">
        <f>UPPER(VLOOKUP(D2448,MasterSheet!H:U,14,))</f>
        <v>BIOLEGEND</v>
      </c>
    </row>
    <row r="2449" spans="1:12" x14ac:dyDescent="0.25">
      <c r="A2449" s="21" t="str">
        <f t="shared" si="152"/>
        <v>BIOLEGEND</v>
      </c>
      <c r="B2449" s="21" t="str">
        <v>EED118651</v>
      </c>
      <c r="C2449" s="30">
        <v>45904</v>
      </c>
      <c r="D2449" s="21">
        <v>424401</v>
      </c>
      <c r="E2449" s="21">
        <f>_xlfn.XLOOKUP(D2449,MasterSheet!H:H,MasterSheet!F:F)</f>
        <v>9438</v>
      </c>
      <c r="F2449" s="22">
        <f>SUMIFS(MasterSheet!J:J, MasterSheet!B:B, B2449, MasterSheet!D:D, C2449, MasterSheet!H:H, D2449)</f>
        <v>2</v>
      </c>
      <c r="G2449" s="22">
        <f t="shared" si="153"/>
        <v>18876</v>
      </c>
      <c r="H2449" s="26">
        <f>SUMIFS(MasterSheet!K:K, MasterSheet!B:B, B2449, MasterSheet!D:D, C2449, MasterSheet!H:H, D2449)</f>
        <v>2</v>
      </c>
      <c r="I2449" s="26">
        <f t="shared" si="154"/>
        <v>18876</v>
      </c>
      <c r="J2449" s="28">
        <f>SUMIFS(MasterSheet!L:L, MasterSheet!B:B, B2449, MasterSheet!D:D, C2449, MasterSheet!H:H, D2449)</f>
        <v>0</v>
      </c>
      <c r="K2449" s="28">
        <f t="shared" si="155"/>
        <v>0</v>
      </c>
      <c r="L2449" s="21" t="str">
        <f>UPPER(VLOOKUP(D2449,MasterSheet!H:U,14,))</f>
        <v>BIOLEGEND</v>
      </c>
    </row>
    <row r="2450" spans="1:12" x14ac:dyDescent="0.25">
      <c r="A2450" s="21" t="str">
        <f t="shared" si="152"/>
        <v>BIOLEGEND</v>
      </c>
      <c r="B2450" s="21" t="str">
        <v>EED118651</v>
      </c>
      <c r="C2450" s="30">
        <v>45904</v>
      </c>
      <c r="D2450" s="21">
        <v>424602</v>
      </c>
      <c r="E2450" s="21">
        <f>_xlfn.XLOOKUP(D2450,MasterSheet!H:H,MasterSheet!F:F)</f>
        <v>12408</v>
      </c>
      <c r="F2450" s="22">
        <f>SUMIFS(MasterSheet!J:J, MasterSheet!B:B, B2450, MasterSheet!D:D, C2450, MasterSheet!H:H, D2450)</f>
        <v>1</v>
      </c>
      <c r="G2450" s="22">
        <f t="shared" si="153"/>
        <v>12408</v>
      </c>
      <c r="H2450" s="26">
        <f>SUMIFS(MasterSheet!K:K, MasterSheet!B:B, B2450, MasterSheet!D:D, C2450, MasterSheet!H:H, D2450)</f>
        <v>1</v>
      </c>
      <c r="I2450" s="26">
        <f t="shared" si="154"/>
        <v>12408</v>
      </c>
      <c r="J2450" s="28">
        <f>SUMIFS(MasterSheet!L:L, MasterSheet!B:B, B2450, MasterSheet!D:D, C2450, MasterSheet!H:H, D2450)</f>
        <v>0</v>
      </c>
      <c r="K2450" s="28">
        <f t="shared" si="155"/>
        <v>0</v>
      </c>
      <c r="L2450" s="21" t="str">
        <f>UPPER(VLOOKUP(D2450,MasterSheet!H:U,14,))</f>
        <v>BIOLEGEND</v>
      </c>
    </row>
    <row r="2451" spans="1:12" x14ac:dyDescent="0.25">
      <c r="A2451" s="21" t="str">
        <f t="shared" si="152"/>
        <v>BIOLEGEND</v>
      </c>
      <c r="B2451" s="21" t="str">
        <v>EED118651</v>
      </c>
      <c r="C2451" s="30">
        <v>45904</v>
      </c>
      <c r="D2451" s="21">
        <v>425401</v>
      </c>
      <c r="E2451" s="21">
        <f>_xlfn.XLOOKUP(D2451,MasterSheet!H:H,MasterSheet!F:F)</f>
        <v>9794.4</v>
      </c>
      <c r="F2451" s="22">
        <f>SUMIFS(MasterSheet!J:J, MasterSheet!B:B, B2451, MasterSheet!D:D, C2451, MasterSheet!H:H, D2451)</f>
        <v>1</v>
      </c>
      <c r="G2451" s="22">
        <f t="shared" si="153"/>
        <v>9794.4</v>
      </c>
      <c r="H2451" s="26">
        <f>SUMIFS(MasterSheet!K:K, MasterSheet!B:B, B2451, MasterSheet!D:D, C2451, MasterSheet!H:H, D2451)</f>
        <v>1</v>
      </c>
      <c r="I2451" s="26">
        <f t="shared" si="154"/>
        <v>9794.4</v>
      </c>
      <c r="J2451" s="28">
        <f>SUMIFS(MasterSheet!L:L, MasterSheet!B:B, B2451, MasterSheet!D:D, C2451, MasterSheet!H:H, D2451)</f>
        <v>0</v>
      </c>
      <c r="K2451" s="28">
        <f t="shared" si="155"/>
        <v>0</v>
      </c>
      <c r="L2451" s="21" t="str">
        <f>UPPER(VLOOKUP(D2451,MasterSheet!H:U,14,))</f>
        <v>BIOLEGEND</v>
      </c>
    </row>
    <row r="2452" spans="1:12" x14ac:dyDescent="0.25">
      <c r="A2452" s="21" t="str">
        <f t="shared" si="152"/>
        <v>BIOLEGEND</v>
      </c>
      <c r="B2452" s="21" t="str">
        <v>EED118651</v>
      </c>
      <c r="C2452" s="30">
        <v>45904</v>
      </c>
      <c r="D2452" s="21">
        <v>426105</v>
      </c>
      <c r="E2452" s="21">
        <f>_xlfn.XLOOKUP(D2452,MasterSheet!H:H,MasterSheet!F:F)</f>
        <v>6600</v>
      </c>
      <c r="F2452" s="22">
        <f>SUMIFS(MasterSheet!J:J, MasterSheet!B:B, B2452, MasterSheet!D:D, C2452, MasterSheet!H:H, D2452)</f>
        <v>1</v>
      </c>
      <c r="G2452" s="22">
        <f t="shared" si="153"/>
        <v>6600</v>
      </c>
      <c r="H2452" s="26">
        <f>SUMIFS(MasterSheet!K:K, MasterSheet!B:B, B2452, MasterSheet!D:D, C2452, MasterSheet!H:H, D2452)</f>
        <v>1</v>
      </c>
      <c r="I2452" s="26">
        <f t="shared" si="154"/>
        <v>6600</v>
      </c>
      <c r="J2452" s="28">
        <f>SUMIFS(MasterSheet!L:L, MasterSheet!B:B, B2452, MasterSheet!D:D, C2452, MasterSheet!H:H, D2452)</f>
        <v>0</v>
      </c>
      <c r="K2452" s="28">
        <f t="shared" si="155"/>
        <v>0</v>
      </c>
      <c r="L2452" s="21" t="str">
        <f>UPPER(VLOOKUP(D2452,MasterSheet!H:U,14,))</f>
        <v>BIOLEGEND</v>
      </c>
    </row>
    <row r="2453" spans="1:12" x14ac:dyDescent="0.25">
      <c r="A2453" s="21" t="str">
        <f t="shared" si="152"/>
        <v>BIOLEGEND</v>
      </c>
      <c r="B2453" s="21" t="str">
        <v>EED118651</v>
      </c>
      <c r="C2453" s="30">
        <v>45904</v>
      </c>
      <c r="D2453" s="21">
        <v>449507</v>
      </c>
      <c r="E2453" s="21">
        <f>_xlfn.XLOOKUP(D2453,MasterSheet!H:H,MasterSheet!F:F)</f>
        <v>40348</v>
      </c>
      <c r="F2453" s="22">
        <f>SUMIFS(MasterSheet!J:J, MasterSheet!B:B, B2453, MasterSheet!D:D, C2453, MasterSheet!H:H, D2453)</f>
        <v>1</v>
      </c>
      <c r="G2453" s="22">
        <f t="shared" si="153"/>
        <v>40348</v>
      </c>
      <c r="H2453" s="26">
        <f>SUMIFS(MasterSheet!K:K, MasterSheet!B:B, B2453, MasterSheet!D:D, C2453, MasterSheet!H:H, D2453)</f>
        <v>1</v>
      </c>
      <c r="I2453" s="26">
        <f t="shared" si="154"/>
        <v>40348</v>
      </c>
      <c r="J2453" s="28">
        <f>SUMIFS(MasterSheet!L:L, MasterSheet!B:B, B2453, MasterSheet!D:D, C2453, MasterSheet!H:H, D2453)</f>
        <v>0</v>
      </c>
      <c r="K2453" s="28">
        <f t="shared" si="155"/>
        <v>0</v>
      </c>
      <c r="L2453" s="21" t="str">
        <f>UPPER(VLOOKUP(D2453,MasterSheet!H:U,14,))</f>
        <v>BIOLEGEND</v>
      </c>
    </row>
    <row r="2454" spans="1:12" x14ac:dyDescent="0.25">
      <c r="A2454" s="21" t="str">
        <f t="shared" si="152"/>
        <v>BIOLEGEND</v>
      </c>
      <c r="B2454" s="21" t="str">
        <v>EED118651</v>
      </c>
      <c r="C2454" s="30">
        <v>45904</v>
      </c>
      <c r="D2454" s="21">
        <v>505813</v>
      </c>
      <c r="E2454" s="21">
        <f>_xlfn.XLOOKUP(D2454,MasterSheet!H:H,MasterSheet!F:F)</f>
        <v>13305.599999999999</v>
      </c>
      <c r="F2454" s="22">
        <f>SUMIFS(MasterSheet!J:J, MasterSheet!B:B, B2454, MasterSheet!D:D, C2454, MasterSheet!H:H, D2454)</f>
        <v>1</v>
      </c>
      <c r="G2454" s="22">
        <f t="shared" si="153"/>
        <v>13305.599999999999</v>
      </c>
      <c r="H2454" s="26">
        <f>SUMIFS(MasterSheet!K:K, MasterSheet!B:B, B2454, MasterSheet!D:D, C2454, MasterSheet!H:H, D2454)</f>
        <v>1</v>
      </c>
      <c r="I2454" s="26">
        <f t="shared" si="154"/>
        <v>13305.599999999999</v>
      </c>
      <c r="J2454" s="28">
        <f>SUMIFS(MasterSheet!L:L, MasterSheet!B:B, B2454, MasterSheet!D:D, C2454, MasterSheet!H:H, D2454)</f>
        <v>0</v>
      </c>
      <c r="K2454" s="28">
        <f t="shared" si="155"/>
        <v>0</v>
      </c>
      <c r="L2454" s="21" t="str">
        <f>UPPER(VLOOKUP(D2454,MasterSheet!H:U,14,))</f>
        <v>BIOLEGEND</v>
      </c>
    </row>
    <row r="2455" spans="1:12" x14ac:dyDescent="0.25">
      <c r="A2455" s="21" t="str">
        <f t="shared" si="152"/>
        <v>BIOLEGEND</v>
      </c>
      <c r="B2455" s="21" t="str">
        <v>EED118651</v>
      </c>
      <c r="C2455" s="30">
        <v>45904</v>
      </c>
      <c r="D2455" s="21">
        <v>506903</v>
      </c>
      <c r="E2455" s="21">
        <f>_xlfn.XLOOKUP(D2455,MasterSheet!H:H,MasterSheet!F:F)</f>
        <v>5808</v>
      </c>
      <c r="F2455" s="22">
        <f>SUMIFS(MasterSheet!J:J, MasterSheet!B:B, B2455, MasterSheet!D:D, C2455, MasterSheet!H:H, D2455)</f>
        <v>1</v>
      </c>
      <c r="G2455" s="22">
        <f t="shared" si="153"/>
        <v>5808</v>
      </c>
      <c r="H2455" s="26">
        <f>SUMIFS(MasterSheet!K:K, MasterSheet!B:B, B2455, MasterSheet!D:D, C2455, MasterSheet!H:H, D2455)</f>
        <v>1</v>
      </c>
      <c r="I2455" s="26">
        <f t="shared" si="154"/>
        <v>5808</v>
      </c>
      <c r="J2455" s="28">
        <f>SUMIFS(MasterSheet!L:L, MasterSheet!B:B, B2455, MasterSheet!D:D, C2455, MasterSheet!H:H, D2455)</f>
        <v>0</v>
      </c>
      <c r="K2455" s="28">
        <f t="shared" si="155"/>
        <v>0</v>
      </c>
      <c r="L2455" s="21" t="str">
        <f>UPPER(VLOOKUP(D2455,MasterSheet!H:U,14,))</f>
        <v>BIOLEGEND</v>
      </c>
    </row>
    <row r="2456" spans="1:12" x14ac:dyDescent="0.25">
      <c r="A2456" s="21" t="str">
        <f t="shared" si="152"/>
        <v>BIOLEGEND</v>
      </c>
      <c r="B2456" s="21" t="str">
        <v>EED118651</v>
      </c>
      <c r="C2456" s="30">
        <v>45904</v>
      </c>
      <c r="D2456" s="21">
        <v>570804</v>
      </c>
      <c r="E2456" s="21">
        <f>_xlfn.XLOOKUP(D2456,MasterSheet!H:H,MasterSheet!F:F)</f>
        <v>15584.8</v>
      </c>
      <c r="F2456" s="22">
        <f>SUMIFS(MasterSheet!J:J, MasterSheet!B:B, B2456, MasterSheet!D:D, C2456, MasterSheet!H:H, D2456)</f>
        <v>1</v>
      </c>
      <c r="G2456" s="22">
        <f t="shared" si="153"/>
        <v>15584.8</v>
      </c>
      <c r="H2456" s="26">
        <f>SUMIFS(MasterSheet!K:K, MasterSheet!B:B, B2456, MasterSheet!D:D, C2456, MasterSheet!H:H, D2456)</f>
        <v>1</v>
      </c>
      <c r="I2456" s="26">
        <f t="shared" si="154"/>
        <v>15584.8</v>
      </c>
      <c r="J2456" s="28">
        <f>SUMIFS(MasterSheet!L:L, MasterSheet!B:B, B2456, MasterSheet!D:D, C2456, MasterSheet!H:H, D2456)</f>
        <v>0</v>
      </c>
      <c r="K2456" s="28">
        <f t="shared" si="155"/>
        <v>0</v>
      </c>
      <c r="L2456" s="21" t="str">
        <f>UPPER(VLOOKUP(D2456,MasterSheet!H:U,14,))</f>
        <v>BIOLEGEND</v>
      </c>
    </row>
    <row r="2457" spans="1:12" x14ac:dyDescent="0.25">
      <c r="A2457" s="21" t="str">
        <f t="shared" si="152"/>
        <v>BIOLEGEND</v>
      </c>
      <c r="B2457" s="21" t="str">
        <v>EED118651</v>
      </c>
      <c r="C2457" s="30">
        <v>45904</v>
      </c>
      <c r="D2457" s="21">
        <v>573004</v>
      </c>
      <c r="E2457" s="21">
        <f>_xlfn.XLOOKUP(D2457,MasterSheet!H:H,MasterSheet!F:F)</f>
        <v>28582.400000000001</v>
      </c>
      <c r="F2457" s="22">
        <f>SUMIFS(MasterSheet!J:J, MasterSheet!B:B, B2457, MasterSheet!D:D, C2457, MasterSheet!H:H, D2457)</f>
        <v>1</v>
      </c>
      <c r="G2457" s="22">
        <f t="shared" si="153"/>
        <v>28582.400000000001</v>
      </c>
      <c r="H2457" s="26">
        <f>SUMIFS(MasterSheet!K:K, MasterSheet!B:B, B2457, MasterSheet!D:D, C2457, MasterSheet!H:H, D2457)</f>
        <v>1</v>
      </c>
      <c r="I2457" s="26">
        <f t="shared" si="154"/>
        <v>28582.400000000001</v>
      </c>
      <c r="J2457" s="28">
        <f>SUMIFS(MasterSheet!L:L, MasterSheet!B:B, B2457, MasterSheet!D:D, C2457, MasterSheet!H:H, D2457)</f>
        <v>0</v>
      </c>
      <c r="K2457" s="28">
        <f t="shared" si="155"/>
        <v>0</v>
      </c>
      <c r="L2457" s="21" t="str">
        <f>UPPER(VLOOKUP(D2457,MasterSheet!H:U,14,))</f>
        <v>BIOLEGEND</v>
      </c>
    </row>
    <row r="2458" spans="1:12" x14ac:dyDescent="0.25">
      <c r="A2458" s="21" t="str">
        <f t="shared" si="152"/>
        <v>BIOLEGEND</v>
      </c>
      <c r="B2458" s="21" t="str">
        <v>EED118651</v>
      </c>
      <c r="C2458" s="30">
        <v>45904</v>
      </c>
      <c r="D2458" s="21">
        <v>585506</v>
      </c>
      <c r="E2458" s="21">
        <f>_xlfn.XLOOKUP(D2458,MasterSheet!H:H,MasterSheet!F:F)</f>
        <v>5482.4</v>
      </c>
      <c r="F2458" s="22">
        <f>SUMIFS(MasterSheet!J:J, MasterSheet!B:B, B2458, MasterSheet!D:D, C2458, MasterSheet!H:H, D2458)</f>
        <v>1</v>
      </c>
      <c r="G2458" s="22">
        <f t="shared" si="153"/>
        <v>5482.4</v>
      </c>
      <c r="H2458" s="26">
        <f>SUMIFS(MasterSheet!K:K, MasterSheet!B:B, B2458, MasterSheet!D:D, C2458, MasterSheet!H:H, D2458)</f>
        <v>1</v>
      </c>
      <c r="I2458" s="26">
        <f t="shared" si="154"/>
        <v>5482.4</v>
      </c>
      <c r="J2458" s="28">
        <f>SUMIFS(MasterSheet!L:L, MasterSheet!B:B, B2458, MasterSheet!D:D, C2458, MasterSheet!H:H, D2458)</f>
        <v>0</v>
      </c>
      <c r="K2458" s="28">
        <f t="shared" si="155"/>
        <v>0</v>
      </c>
      <c r="L2458" s="21" t="str">
        <f>UPPER(VLOOKUP(D2458,MasterSheet!H:U,14,))</f>
        <v>BIOLEGEND</v>
      </c>
    </row>
    <row r="2459" spans="1:12" x14ac:dyDescent="0.25">
      <c r="A2459" s="21" t="str">
        <f t="shared" si="152"/>
        <v>BIOLEGEND</v>
      </c>
      <c r="B2459" s="21" t="str">
        <v>EED118651</v>
      </c>
      <c r="C2459" s="30">
        <v>45904</v>
      </c>
      <c r="D2459" s="21">
        <v>654003</v>
      </c>
      <c r="E2459" s="21">
        <f>_xlfn.XLOOKUP(D2459,MasterSheet!H:H,MasterSheet!F:F)</f>
        <v>9794.4</v>
      </c>
      <c r="F2459" s="22">
        <f>SUMIFS(MasterSheet!J:J, MasterSheet!B:B, B2459, MasterSheet!D:D, C2459, MasterSheet!H:H, D2459)</f>
        <v>1</v>
      </c>
      <c r="G2459" s="22">
        <f t="shared" si="153"/>
        <v>9794.4</v>
      </c>
      <c r="H2459" s="26">
        <f>SUMIFS(MasterSheet!K:K, MasterSheet!B:B, B2459, MasterSheet!D:D, C2459, MasterSheet!H:H, D2459)</f>
        <v>1</v>
      </c>
      <c r="I2459" s="26">
        <f t="shared" si="154"/>
        <v>9794.4</v>
      </c>
      <c r="J2459" s="28">
        <f>SUMIFS(MasterSheet!L:L, MasterSheet!B:B, B2459, MasterSheet!D:D, C2459, MasterSheet!H:H, D2459)</f>
        <v>0</v>
      </c>
      <c r="K2459" s="28">
        <f t="shared" si="155"/>
        <v>0</v>
      </c>
      <c r="L2459" s="21" t="str">
        <f>UPPER(VLOOKUP(D2459,MasterSheet!H:U,14,))</f>
        <v>BIOLEGEND</v>
      </c>
    </row>
    <row r="2460" spans="1:12" x14ac:dyDescent="0.25">
      <c r="A2460" s="21" t="str">
        <f t="shared" si="152"/>
        <v>BIOLEGEND</v>
      </c>
      <c r="B2460" s="21" t="str">
        <v>EED118651</v>
      </c>
      <c r="C2460" s="30">
        <v>45904</v>
      </c>
      <c r="D2460" s="21">
        <v>801702</v>
      </c>
      <c r="E2460" s="21">
        <f>_xlfn.XLOOKUP(D2460,MasterSheet!H:H,MasterSheet!F:F)</f>
        <v>6899.2000000000007</v>
      </c>
      <c r="F2460" s="22">
        <f>SUMIFS(MasterSheet!J:J, MasterSheet!B:B, B2460, MasterSheet!D:D, C2460, MasterSheet!H:H, D2460)</f>
        <v>1</v>
      </c>
      <c r="G2460" s="22">
        <f t="shared" si="153"/>
        <v>6899.2000000000007</v>
      </c>
      <c r="H2460" s="26">
        <f>SUMIFS(MasterSheet!K:K, MasterSheet!B:B, B2460, MasterSheet!D:D, C2460, MasterSheet!H:H, D2460)</f>
        <v>1</v>
      </c>
      <c r="I2460" s="26">
        <f t="shared" si="154"/>
        <v>6899.2000000000007</v>
      </c>
      <c r="J2460" s="28">
        <f>SUMIFS(MasterSheet!L:L, MasterSheet!B:B, B2460, MasterSheet!D:D, C2460, MasterSheet!H:H, D2460)</f>
        <v>0</v>
      </c>
      <c r="K2460" s="28">
        <f t="shared" si="155"/>
        <v>0</v>
      </c>
      <c r="L2460" s="21" t="str">
        <f>UPPER(VLOOKUP(D2460,MasterSheet!H:U,14,))</f>
        <v>BIOLEGEND</v>
      </c>
    </row>
    <row r="2461" spans="1:12" x14ac:dyDescent="0.25">
      <c r="A2461" s="21" t="str">
        <f t="shared" si="152"/>
        <v>BIOLEGEND</v>
      </c>
      <c r="B2461" s="21" t="str">
        <v>EED118651</v>
      </c>
      <c r="C2461" s="30">
        <v>45904</v>
      </c>
      <c r="D2461" s="21">
        <v>901523</v>
      </c>
      <c r="E2461" s="21">
        <f>_xlfn.XLOOKUP(D2461,MasterSheet!H:H,MasterSheet!F:F)</f>
        <v>10595.2</v>
      </c>
      <c r="F2461" s="22">
        <f>SUMIFS(MasterSheet!J:J, MasterSheet!B:B, B2461, MasterSheet!D:D, C2461, MasterSheet!H:H, D2461)</f>
        <v>1</v>
      </c>
      <c r="G2461" s="22">
        <f t="shared" si="153"/>
        <v>10595.2</v>
      </c>
      <c r="H2461" s="26">
        <f>SUMIFS(MasterSheet!K:K, MasterSheet!B:B, B2461, MasterSheet!D:D, C2461, MasterSheet!H:H, D2461)</f>
        <v>1</v>
      </c>
      <c r="I2461" s="26">
        <f t="shared" si="154"/>
        <v>10595.2</v>
      </c>
      <c r="J2461" s="28">
        <f>SUMIFS(MasterSheet!L:L, MasterSheet!B:B, B2461, MasterSheet!D:D, C2461, MasterSheet!H:H, D2461)</f>
        <v>0</v>
      </c>
      <c r="K2461" s="28">
        <f t="shared" si="155"/>
        <v>0</v>
      </c>
      <c r="L2461" s="21" t="str">
        <f>UPPER(VLOOKUP(D2461,MasterSheet!H:U,14,))</f>
        <v>BIOLEGEND</v>
      </c>
    </row>
    <row r="2462" spans="1:12" x14ac:dyDescent="0.25">
      <c r="A2462" s="21" t="str">
        <f t="shared" si="152"/>
        <v>BIOXCELL</v>
      </c>
      <c r="B2462" s="21">
        <v>178223</v>
      </c>
      <c r="C2462" s="30">
        <v>45905</v>
      </c>
      <c r="D2462" s="21" t="str">
        <v>BE0241</v>
      </c>
      <c r="E2462" s="21">
        <f>_xlfn.XLOOKUP(D2462,MasterSheet!H:H,MasterSheet!F:F)</f>
        <v>225174.40000000002</v>
      </c>
      <c r="F2462" s="22">
        <f>SUMIFS(MasterSheet!J:J, MasterSheet!B:B, B2462, MasterSheet!D:D, C2462, MasterSheet!H:H, D2462)</f>
        <v>1</v>
      </c>
      <c r="G2462" s="22">
        <f t="shared" si="153"/>
        <v>225174.40000000002</v>
      </c>
      <c r="H2462" s="26">
        <f>SUMIFS(MasterSheet!K:K, MasterSheet!B:B, B2462, MasterSheet!D:D, C2462, MasterSheet!H:H, D2462)</f>
        <v>1</v>
      </c>
      <c r="I2462" s="26">
        <f t="shared" si="154"/>
        <v>225174.40000000002</v>
      </c>
      <c r="J2462" s="28">
        <f>SUMIFS(MasterSheet!L:L, MasterSheet!B:B, B2462, MasterSheet!D:D, C2462, MasterSheet!H:H, D2462)</f>
        <v>0</v>
      </c>
      <c r="K2462" s="28">
        <f t="shared" si="155"/>
        <v>0</v>
      </c>
      <c r="L2462" s="21" t="str">
        <f>UPPER(VLOOKUP(D2462,MasterSheet!H:U,14,))</f>
        <v>BIOXCELL</v>
      </c>
    </row>
    <row r="2463" spans="1:12" x14ac:dyDescent="0.25">
      <c r="A2463" s="21" t="str">
        <f t="shared" si="152"/>
        <v>BIOXCELL</v>
      </c>
      <c r="B2463" s="21">
        <v>178223</v>
      </c>
      <c r="C2463" s="30">
        <v>45905</v>
      </c>
      <c r="D2463" s="21" t="str">
        <v>BE0258</v>
      </c>
      <c r="E2463" s="21">
        <f>_xlfn.XLOOKUP(D2463,MasterSheet!H:H,MasterSheet!F:F)</f>
        <v>15136</v>
      </c>
      <c r="F2463" s="22">
        <f>SUMIFS(MasterSheet!J:J, MasterSheet!B:B, B2463, MasterSheet!D:D, C2463, MasterSheet!H:H, D2463)</f>
        <v>1</v>
      </c>
      <c r="G2463" s="22">
        <f t="shared" si="153"/>
        <v>15136</v>
      </c>
      <c r="H2463" s="26">
        <f>SUMIFS(MasterSheet!K:K, MasterSheet!B:B, B2463, MasterSheet!D:D, C2463, MasterSheet!H:H, D2463)</f>
        <v>1</v>
      </c>
      <c r="I2463" s="26">
        <f t="shared" si="154"/>
        <v>15136</v>
      </c>
      <c r="J2463" s="28">
        <f>SUMIFS(MasterSheet!L:L, MasterSheet!B:B, B2463, MasterSheet!D:D, C2463, MasterSheet!H:H, D2463)</f>
        <v>0</v>
      </c>
      <c r="K2463" s="28">
        <f t="shared" si="155"/>
        <v>0</v>
      </c>
      <c r="L2463" s="21" t="str">
        <f>UPPER(VLOOKUP(D2463,MasterSheet!H:U,14,))</f>
        <v>BIOXCELL</v>
      </c>
    </row>
    <row r="2464" spans="1:12" x14ac:dyDescent="0.25">
      <c r="A2464" s="21" t="str">
        <f t="shared" si="152"/>
        <v>BIOXCELL</v>
      </c>
      <c r="B2464" s="21">
        <v>178223</v>
      </c>
      <c r="C2464" s="30">
        <v>45905</v>
      </c>
      <c r="D2464" s="21" t="str">
        <v>BE0307</v>
      </c>
      <c r="E2464" s="21">
        <f>_xlfn.XLOOKUP(D2464,MasterSheet!H:H,MasterSheet!F:F)</f>
        <v>15136</v>
      </c>
      <c r="F2464" s="22">
        <f>SUMIFS(MasterSheet!J:J, MasterSheet!B:B, B2464, MasterSheet!D:D, C2464, MasterSheet!H:H, D2464)</f>
        <v>1</v>
      </c>
      <c r="G2464" s="22">
        <f t="shared" si="153"/>
        <v>15136</v>
      </c>
      <c r="H2464" s="26">
        <f>SUMIFS(MasterSheet!K:K, MasterSheet!B:B, B2464, MasterSheet!D:D, C2464, MasterSheet!H:H, D2464)</f>
        <v>1</v>
      </c>
      <c r="I2464" s="26">
        <f t="shared" si="154"/>
        <v>15136</v>
      </c>
      <c r="J2464" s="28">
        <f>SUMIFS(MasterSheet!L:L, MasterSheet!B:B, B2464, MasterSheet!D:D, C2464, MasterSheet!H:H, D2464)</f>
        <v>0</v>
      </c>
      <c r="K2464" s="28">
        <f t="shared" si="155"/>
        <v>0</v>
      </c>
      <c r="L2464" s="21" t="str">
        <f>UPPER(VLOOKUP(D2464,MasterSheet!H:U,14,))</f>
        <v>BIOXCELL</v>
      </c>
    </row>
    <row r="2465" spans="1:12" x14ac:dyDescent="0.25">
      <c r="A2465" s="21" t="str">
        <f t="shared" si="152"/>
        <v>CYTOSKELETON</v>
      </c>
      <c r="B2465" s="21">
        <v>20821</v>
      </c>
      <c r="C2465" s="30">
        <v>45905</v>
      </c>
      <c r="D2465" s="21" t="str">
        <v>CY-SC001</v>
      </c>
      <c r="E2465" s="21">
        <f>_xlfn.XLOOKUP(D2465,MasterSheet!H:H,MasterSheet!F:F)</f>
        <v>45742.399999999994</v>
      </c>
      <c r="F2465" s="22">
        <f>SUMIFS(MasterSheet!J:J, MasterSheet!B:B, B2465, MasterSheet!D:D, C2465, MasterSheet!H:H, D2465)</f>
        <v>1</v>
      </c>
      <c r="G2465" s="22">
        <f t="shared" si="153"/>
        <v>45742.399999999994</v>
      </c>
      <c r="H2465" s="26">
        <f>SUMIFS(MasterSheet!K:K, MasterSheet!B:B, B2465, MasterSheet!D:D, C2465, MasterSheet!H:H, D2465)</f>
        <v>1</v>
      </c>
      <c r="I2465" s="26">
        <f t="shared" si="154"/>
        <v>45742.399999999994</v>
      </c>
      <c r="J2465" s="28">
        <f>SUMIFS(MasterSheet!L:L, MasterSheet!B:B, B2465, MasterSheet!D:D, C2465, MasterSheet!H:H, D2465)</f>
        <v>0</v>
      </c>
      <c r="K2465" s="28">
        <f t="shared" si="155"/>
        <v>0</v>
      </c>
      <c r="L2465" s="21" t="str">
        <f>UPPER(VLOOKUP(D2465,MasterSheet!H:U,14,))</f>
        <v>CYTOSKELETON</v>
      </c>
    </row>
    <row r="2466" spans="1:12" x14ac:dyDescent="0.25">
      <c r="A2466" s="21" t="str">
        <f t="shared" si="152"/>
        <v>MABTECH</v>
      </c>
      <c r="B2466" s="21" t="str">
        <v>SE041699</v>
      </c>
      <c r="C2466" s="30">
        <v>45905</v>
      </c>
      <c r="D2466" s="21" t="str">
        <v>3445M-1HP-2</v>
      </c>
      <c r="E2466" s="21">
        <f>_xlfn.XLOOKUP(D2466,MasterSheet!H:H,MasterSheet!F:F)</f>
        <v>45276</v>
      </c>
      <c r="F2466" s="22">
        <f>SUMIFS(MasterSheet!J:J, MasterSheet!B:B, B2466, MasterSheet!D:D, C2466, MasterSheet!H:H, D2466)</f>
        <v>1</v>
      </c>
      <c r="G2466" s="22">
        <f t="shared" si="153"/>
        <v>45276</v>
      </c>
      <c r="H2466" s="26">
        <f>SUMIFS(MasterSheet!K:K, MasterSheet!B:B, B2466, MasterSheet!D:D, C2466, MasterSheet!H:H, D2466)</f>
        <v>1</v>
      </c>
      <c r="I2466" s="26">
        <f t="shared" si="154"/>
        <v>45276</v>
      </c>
      <c r="J2466" s="28">
        <f>SUMIFS(MasterSheet!L:L, MasterSheet!B:B, B2466, MasterSheet!D:D, C2466, MasterSheet!H:H, D2466)</f>
        <v>0</v>
      </c>
      <c r="K2466" s="28">
        <f t="shared" si="155"/>
        <v>0</v>
      </c>
      <c r="L2466" s="21" t="str">
        <f>UPPER(VLOOKUP(D2466,MasterSheet!H:U,14,))</f>
        <v>MABTECH</v>
      </c>
    </row>
    <row r="2467" spans="1:12" x14ac:dyDescent="0.25">
      <c r="A2467" s="21" t="str">
        <f t="shared" si="152"/>
        <v>AFFINITY</v>
      </c>
      <c r="B2467" s="21" t="str">
        <v>250902IN-BI</v>
      </c>
      <c r="C2467" s="30">
        <v>45908</v>
      </c>
      <c r="D2467" s="21" t="str">
        <v>AF0639</v>
      </c>
      <c r="E2467" s="21">
        <f>_xlfn.XLOOKUP(D2467,MasterSheet!H:H,MasterSheet!F:F)</f>
        <v>4400</v>
      </c>
      <c r="F2467" s="22">
        <f>SUMIFS(MasterSheet!J:J, MasterSheet!B:B, B2467, MasterSheet!D:D, C2467, MasterSheet!H:H, D2467)</f>
        <v>1</v>
      </c>
      <c r="G2467" s="22">
        <f t="shared" si="153"/>
        <v>4400</v>
      </c>
      <c r="H2467" s="26">
        <f>SUMIFS(MasterSheet!K:K, MasterSheet!B:B, B2467, MasterSheet!D:D, C2467, MasterSheet!H:H, D2467)</f>
        <v>1</v>
      </c>
      <c r="I2467" s="26">
        <f t="shared" si="154"/>
        <v>4400</v>
      </c>
      <c r="J2467" s="28">
        <f>SUMIFS(MasterSheet!L:L, MasterSheet!B:B, B2467, MasterSheet!D:D, C2467, MasterSheet!H:H, D2467)</f>
        <v>0</v>
      </c>
      <c r="K2467" s="28">
        <f t="shared" si="155"/>
        <v>0</v>
      </c>
      <c r="L2467" s="21" t="str">
        <f>UPPER(VLOOKUP(D2467,MasterSheet!H:U,14,))</f>
        <v>AFFINITY</v>
      </c>
    </row>
    <row r="2468" spans="1:12" x14ac:dyDescent="0.25">
      <c r="A2468" s="21" t="str">
        <f t="shared" si="152"/>
        <v>AFFINITY</v>
      </c>
      <c r="B2468" s="21" t="str">
        <v>250902IN-BI</v>
      </c>
      <c r="C2468" s="30">
        <v>45908</v>
      </c>
      <c r="D2468" s="21" t="str">
        <v>DF6497</v>
      </c>
      <c r="E2468" s="21">
        <f>_xlfn.XLOOKUP(D2468,MasterSheet!H:H,MasterSheet!F:F)</f>
        <v>4400</v>
      </c>
      <c r="F2468" s="22">
        <f>SUMIFS(MasterSheet!J:J, MasterSheet!B:B, B2468, MasterSheet!D:D, C2468, MasterSheet!H:H, D2468)</f>
        <v>1</v>
      </c>
      <c r="G2468" s="22">
        <f t="shared" si="153"/>
        <v>4400</v>
      </c>
      <c r="H2468" s="26">
        <f>SUMIFS(MasterSheet!K:K, MasterSheet!B:B, B2468, MasterSheet!D:D, C2468, MasterSheet!H:H, D2468)</f>
        <v>1</v>
      </c>
      <c r="I2468" s="26">
        <f t="shared" si="154"/>
        <v>4400</v>
      </c>
      <c r="J2468" s="28">
        <f>SUMIFS(MasterSheet!L:L, MasterSheet!B:B, B2468, MasterSheet!D:D, C2468, MasterSheet!H:H, D2468)</f>
        <v>0</v>
      </c>
      <c r="K2468" s="28">
        <f t="shared" si="155"/>
        <v>0</v>
      </c>
      <c r="L2468" s="21" t="str">
        <f>UPPER(VLOOKUP(D2468,MasterSheet!H:U,14,))</f>
        <v>AFFINITY</v>
      </c>
    </row>
    <row r="2469" spans="1:12" x14ac:dyDescent="0.25">
      <c r="A2469" s="21" t="str">
        <f t="shared" si="152"/>
        <v>BIOTIUM</v>
      </c>
      <c r="B2469" s="21" t="str">
        <v>I240259-IN</v>
      </c>
      <c r="C2469" s="30">
        <v>45908</v>
      </c>
      <c r="D2469" s="21" t="str">
        <v>70066-T</v>
      </c>
      <c r="E2469" s="21">
        <f>_xlfn.XLOOKUP(D2469,MasterSheet!H:H,MasterSheet!F:F)</f>
        <v>3590.3999999999996</v>
      </c>
      <c r="F2469" s="22">
        <f>SUMIFS(MasterSheet!J:J, MasterSheet!B:B, B2469, MasterSheet!D:D, C2469, MasterSheet!H:H, D2469)</f>
        <v>1</v>
      </c>
      <c r="G2469" s="22">
        <f t="shared" si="153"/>
        <v>3590.3999999999996</v>
      </c>
      <c r="H2469" s="26">
        <f>SUMIFS(MasterSheet!K:K, MasterSheet!B:B, B2469, MasterSheet!D:D, C2469, MasterSheet!H:H, D2469)</f>
        <v>1</v>
      </c>
      <c r="I2469" s="26">
        <f t="shared" si="154"/>
        <v>3590.3999999999996</v>
      </c>
      <c r="J2469" s="28">
        <f>SUMIFS(MasterSheet!L:L, MasterSheet!B:B, B2469, MasterSheet!D:D, C2469, MasterSheet!H:H, D2469)</f>
        <v>0</v>
      </c>
      <c r="K2469" s="28">
        <f t="shared" si="155"/>
        <v>0</v>
      </c>
      <c r="L2469" s="21" t="str">
        <f>UPPER(VLOOKUP(D2469,MasterSheet!H:U,14,))</f>
        <v>BIOTIUM</v>
      </c>
    </row>
    <row r="2470" spans="1:12" x14ac:dyDescent="0.25">
      <c r="A2470" s="21" t="str">
        <f t="shared" si="152"/>
        <v>BIOTIUM</v>
      </c>
      <c r="B2470" s="21" t="str">
        <v>I240259-IN</v>
      </c>
      <c r="C2470" s="30">
        <v>45908</v>
      </c>
      <c r="D2470" s="21" t="str">
        <v>31000-T</v>
      </c>
      <c r="E2470" s="21">
        <f>_xlfn.XLOOKUP(D2470,MasterSheet!H:H,MasterSheet!F:F)</f>
        <v>3942.3999999999996</v>
      </c>
      <c r="F2470" s="22">
        <f>SUMIFS(MasterSheet!J:J, MasterSheet!B:B, B2470, MasterSheet!D:D, C2470, MasterSheet!H:H, D2470)</f>
        <v>2</v>
      </c>
      <c r="G2470" s="22">
        <f t="shared" si="153"/>
        <v>7884.7999999999993</v>
      </c>
      <c r="H2470" s="26">
        <f>SUMIFS(MasterSheet!K:K, MasterSheet!B:B, B2470, MasterSheet!D:D, C2470, MasterSheet!H:H, D2470)</f>
        <v>2</v>
      </c>
      <c r="I2470" s="26">
        <f t="shared" si="154"/>
        <v>7884.7999999999993</v>
      </c>
      <c r="J2470" s="28">
        <f>SUMIFS(MasterSheet!L:L, MasterSheet!B:B, B2470, MasterSheet!D:D, C2470, MasterSheet!H:H, D2470)</f>
        <v>0</v>
      </c>
      <c r="K2470" s="28">
        <f t="shared" si="155"/>
        <v>0</v>
      </c>
      <c r="L2470" s="21" t="str">
        <f>UPPER(VLOOKUP(D2470,MasterSheet!H:U,14,))</f>
        <v>BIOTIUM</v>
      </c>
    </row>
    <row r="2471" spans="1:12" x14ac:dyDescent="0.25">
      <c r="A2471" s="21" t="str">
        <f t="shared" si="152"/>
        <v>MABTECH</v>
      </c>
      <c r="B2471" s="21" t="str">
        <v>SE041699</v>
      </c>
      <c r="C2471" s="30">
        <v>45908</v>
      </c>
      <c r="D2471" s="21" t="str">
        <v>3420-2HPW-10</v>
      </c>
      <c r="E2471" s="21">
        <f>_xlfn.XLOOKUP(D2471,MasterSheet!H:H,MasterSheet!F:F)</f>
        <v>165704</v>
      </c>
      <c r="F2471" s="22">
        <f>SUMIFS(MasterSheet!J:J, MasterSheet!B:B, B2471, MasterSheet!D:D, C2471, MasterSheet!H:H, D2471)</f>
        <v>1</v>
      </c>
      <c r="G2471" s="22">
        <f t="shared" si="153"/>
        <v>165704</v>
      </c>
      <c r="H2471" s="26">
        <f>SUMIFS(MasterSheet!K:K, MasterSheet!B:B, B2471, MasterSheet!D:D, C2471, MasterSheet!H:H, D2471)</f>
        <v>1</v>
      </c>
      <c r="I2471" s="26">
        <f t="shared" si="154"/>
        <v>165704</v>
      </c>
      <c r="J2471" s="28">
        <f>SUMIFS(MasterSheet!L:L, MasterSheet!B:B, B2471, MasterSheet!D:D, C2471, MasterSheet!H:H, D2471)</f>
        <v>0</v>
      </c>
      <c r="K2471" s="28">
        <f t="shared" si="155"/>
        <v>0</v>
      </c>
      <c r="L2471" s="21" t="str">
        <f>UPPER(VLOOKUP(D2471,MasterSheet!H:U,14,))</f>
        <v>MABTECH</v>
      </c>
    </row>
    <row r="2472" spans="1:12" x14ac:dyDescent="0.25">
      <c r="A2472" s="21" t="str">
        <f t="shared" si="152"/>
        <v>BIOLEGEND</v>
      </c>
      <c r="B2472" s="21" t="str">
        <v>EED118806</v>
      </c>
      <c r="C2472" s="30">
        <v>45910</v>
      </c>
      <c r="D2472" s="21">
        <v>100429</v>
      </c>
      <c r="E2472" s="21">
        <f>_xlfn.XLOOKUP(D2472,MasterSheet!H:H,MasterSheet!F:F)</f>
        <v>5790.4</v>
      </c>
      <c r="F2472" s="22">
        <f>SUMIFS(MasterSheet!J:J, MasterSheet!B:B, B2472, MasterSheet!D:D, C2472, MasterSheet!H:H, D2472)</f>
        <v>1</v>
      </c>
      <c r="G2472" s="22">
        <f t="shared" si="153"/>
        <v>5790.4</v>
      </c>
      <c r="H2472" s="26">
        <f>SUMIFS(MasterSheet!K:K, MasterSheet!B:B, B2472, MasterSheet!D:D, C2472, MasterSheet!H:H, D2472)</f>
        <v>1</v>
      </c>
      <c r="I2472" s="26">
        <f t="shared" si="154"/>
        <v>5790.4</v>
      </c>
      <c r="J2472" s="28">
        <f>SUMIFS(MasterSheet!L:L, MasterSheet!B:B, B2472, MasterSheet!D:D, C2472, MasterSheet!H:H, D2472)</f>
        <v>0</v>
      </c>
      <c r="K2472" s="28">
        <f t="shared" si="155"/>
        <v>0</v>
      </c>
      <c r="L2472" s="21" t="str">
        <f>UPPER(VLOOKUP(D2472,MasterSheet!H:U,14,))</f>
        <v>BIOLEGEND</v>
      </c>
    </row>
    <row r="2473" spans="1:12" x14ac:dyDescent="0.25">
      <c r="A2473" s="21" t="str">
        <f t="shared" si="152"/>
        <v>BIOLEGEND</v>
      </c>
      <c r="B2473" s="21" t="str">
        <v>EED118806</v>
      </c>
      <c r="C2473" s="30">
        <v>45910</v>
      </c>
      <c r="D2473" s="21">
        <v>100527</v>
      </c>
      <c r="E2473" s="21">
        <f>_xlfn.XLOOKUP(D2473,MasterSheet!H:H,MasterSheet!F:F)</f>
        <v>37171.199999999997</v>
      </c>
      <c r="F2473" s="22">
        <f>SUMIFS(MasterSheet!J:J, MasterSheet!B:B, B2473, MasterSheet!D:D, C2473, MasterSheet!H:H, D2473)</f>
        <v>1</v>
      </c>
      <c r="G2473" s="22">
        <f t="shared" si="153"/>
        <v>37171.199999999997</v>
      </c>
      <c r="H2473" s="26">
        <f>SUMIFS(MasterSheet!K:K, MasterSheet!B:B, B2473, MasterSheet!D:D, C2473, MasterSheet!H:H, D2473)</f>
        <v>1</v>
      </c>
      <c r="I2473" s="26">
        <f t="shared" si="154"/>
        <v>37171.199999999997</v>
      </c>
      <c r="J2473" s="28">
        <f>SUMIFS(MasterSheet!L:L, MasterSheet!B:B, B2473, MasterSheet!D:D, C2473, MasterSheet!H:H, D2473)</f>
        <v>0</v>
      </c>
      <c r="K2473" s="28">
        <f t="shared" si="155"/>
        <v>0</v>
      </c>
      <c r="L2473" s="21" t="str">
        <f>UPPER(VLOOKUP(D2473,MasterSheet!H:U,14,))</f>
        <v>BIOLEGEND</v>
      </c>
    </row>
    <row r="2474" spans="1:12" x14ac:dyDescent="0.25">
      <c r="A2474" s="21" t="str">
        <f t="shared" si="152"/>
        <v>BIOLEGEND</v>
      </c>
      <c r="B2474" s="21" t="str">
        <v>EED118806</v>
      </c>
      <c r="C2474" s="30">
        <v>45910</v>
      </c>
      <c r="D2474" s="21">
        <v>100747</v>
      </c>
      <c r="E2474" s="21">
        <f>_xlfn.XLOOKUP(D2474,MasterSheet!H:H,MasterSheet!F:F)</f>
        <v>13794</v>
      </c>
      <c r="F2474" s="22">
        <f>SUMIFS(MasterSheet!J:J, MasterSheet!B:B, B2474, MasterSheet!D:D, C2474, MasterSheet!H:H, D2474)</f>
        <v>1</v>
      </c>
      <c r="G2474" s="22">
        <f t="shared" si="153"/>
        <v>13794</v>
      </c>
      <c r="H2474" s="26">
        <f>SUMIFS(MasterSheet!K:K, MasterSheet!B:B, B2474, MasterSheet!D:D, C2474, MasterSheet!H:H, D2474)</f>
        <v>1</v>
      </c>
      <c r="I2474" s="26">
        <f t="shared" si="154"/>
        <v>13794</v>
      </c>
      <c r="J2474" s="28">
        <f>SUMIFS(MasterSheet!L:L, MasterSheet!B:B, B2474, MasterSheet!D:D, C2474, MasterSheet!H:H, D2474)</f>
        <v>0</v>
      </c>
      <c r="K2474" s="28">
        <f t="shared" si="155"/>
        <v>0</v>
      </c>
      <c r="L2474" s="21" t="str">
        <f>UPPER(VLOOKUP(D2474,MasterSheet!H:U,14,))</f>
        <v>BIOLEGEND</v>
      </c>
    </row>
    <row r="2475" spans="1:12" x14ac:dyDescent="0.25">
      <c r="A2475" s="21" t="str">
        <f t="shared" si="152"/>
        <v>BIOLEGEND</v>
      </c>
      <c r="B2475" s="21" t="str">
        <v>EED118806</v>
      </c>
      <c r="C2475" s="30">
        <v>45910</v>
      </c>
      <c r="D2475" s="21">
        <v>101212</v>
      </c>
      <c r="E2475" s="21">
        <f>_xlfn.XLOOKUP(D2475,MasterSheet!H:H,MasterSheet!F:F)</f>
        <v>5544</v>
      </c>
      <c r="F2475" s="22">
        <f>SUMIFS(MasterSheet!J:J, MasterSheet!B:B, B2475, MasterSheet!D:D, C2475, MasterSheet!H:H, D2475)</f>
        <v>1</v>
      </c>
      <c r="G2475" s="22">
        <f t="shared" si="153"/>
        <v>5544</v>
      </c>
      <c r="H2475" s="26">
        <f>SUMIFS(MasterSheet!K:K, MasterSheet!B:B, B2475, MasterSheet!D:D, C2475, MasterSheet!H:H, D2475)</f>
        <v>1</v>
      </c>
      <c r="I2475" s="26">
        <f t="shared" si="154"/>
        <v>5544</v>
      </c>
      <c r="J2475" s="28">
        <f>SUMIFS(MasterSheet!L:L, MasterSheet!B:B, B2475, MasterSheet!D:D, C2475, MasterSheet!H:H, D2475)</f>
        <v>0</v>
      </c>
      <c r="K2475" s="28">
        <f t="shared" si="155"/>
        <v>0</v>
      </c>
      <c r="L2475" s="21" t="str">
        <f>UPPER(VLOOKUP(D2475,MasterSheet!H:U,14,))</f>
        <v>BIOLEGEND</v>
      </c>
    </row>
    <row r="2476" spans="1:12" x14ac:dyDescent="0.25">
      <c r="A2476" s="21" t="str">
        <f t="shared" si="152"/>
        <v>BIOLEGEND</v>
      </c>
      <c r="B2476" s="21" t="str">
        <v>EED118806</v>
      </c>
      <c r="C2476" s="30">
        <v>45910</v>
      </c>
      <c r="D2476" s="21">
        <v>101301</v>
      </c>
      <c r="E2476" s="21">
        <f>_xlfn.XLOOKUP(D2476,MasterSheet!H:H,MasterSheet!F:F)</f>
        <v>2217.6</v>
      </c>
      <c r="F2476" s="22">
        <f>SUMIFS(MasterSheet!J:J, MasterSheet!B:B, B2476, MasterSheet!D:D, C2476, MasterSheet!H:H, D2476)</f>
        <v>1</v>
      </c>
      <c r="G2476" s="22">
        <f t="shared" si="153"/>
        <v>2217.6</v>
      </c>
      <c r="H2476" s="26">
        <f>SUMIFS(MasterSheet!K:K, MasterSheet!B:B, B2476, MasterSheet!D:D, C2476, MasterSheet!H:H, D2476)</f>
        <v>1</v>
      </c>
      <c r="I2476" s="26">
        <f t="shared" si="154"/>
        <v>2217.6</v>
      </c>
      <c r="J2476" s="28">
        <f>SUMIFS(MasterSheet!L:L, MasterSheet!B:B, B2476, MasterSheet!D:D, C2476, MasterSheet!H:H, D2476)</f>
        <v>0</v>
      </c>
      <c r="K2476" s="28">
        <f t="shared" si="155"/>
        <v>0</v>
      </c>
      <c r="L2476" s="21" t="str">
        <f>UPPER(VLOOKUP(D2476,MasterSheet!H:U,14,))</f>
        <v>BIOLEGEND</v>
      </c>
    </row>
    <row r="2477" spans="1:12" x14ac:dyDescent="0.25">
      <c r="A2477" s="21" t="str">
        <f t="shared" si="152"/>
        <v>BIOLEGEND</v>
      </c>
      <c r="B2477" s="21" t="str">
        <v>EED118806</v>
      </c>
      <c r="C2477" s="30">
        <v>45910</v>
      </c>
      <c r="D2477" s="21">
        <v>101911</v>
      </c>
      <c r="E2477" s="21">
        <f>_xlfn.XLOOKUP(D2477,MasterSheet!H:H,MasterSheet!F:F)</f>
        <v>7638.4</v>
      </c>
      <c r="F2477" s="22">
        <f>SUMIFS(MasterSheet!J:J, MasterSheet!B:B, B2477, MasterSheet!D:D, C2477, MasterSheet!H:H, D2477)</f>
        <v>1</v>
      </c>
      <c r="G2477" s="22">
        <f t="shared" si="153"/>
        <v>7638.4</v>
      </c>
      <c r="H2477" s="26">
        <f>SUMIFS(MasterSheet!K:K, MasterSheet!B:B, B2477, MasterSheet!D:D, C2477, MasterSheet!H:H, D2477)</f>
        <v>1</v>
      </c>
      <c r="I2477" s="26">
        <f t="shared" si="154"/>
        <v>7638.4</v>
      </c>
      <c r="J2477" s="28">
        <f>SUMIFS(MasterSheet!L:L, MasterSheet!B:B, B2477, MasterSheet!D:D, C2477, MasterSheet!H:H, D2477)</f>
        <v>0</v>
      </c>
      <c r="K2477" s="28">
        <f t="shared" si="155"/>
        <v>0</v>
      </c>
      <c r="L2477" s="21" t="str">
        <f>UPPER(VLOOKUP(D2477,MasterSheet!H:U,14,))</f>
        <v>BIOLEGEND</v>
      </c>
    </row>
    <row r="2478" spans="1:12" x14ac:dyDescent="0.25">
      <c r="A2478" s="21" t="str">
        <f t="shared" si="152"/>
        <v>BIOLEGEND</v>
      </c>
      <c r="B2478" s="21" t="str">
        <v>EED118806</v>
      </c>
      <c r="C2478" s="30">
        <v>45910</v>
      </c>
      <c r="D2478" s="21">
        <v>102012</v>
      </c>
      <c r="E2478" s="21">
        <f>_xlfn.XLOOKUP(D2478,MasterSheet!H:H,MasterSheet!F:F)</f>
        <v>8923.2000000000007</v>
      </c>
      <c r="F2478" s="22">
        <f>SUMIFS(MasterSheet!J:J, MasterSheet!B:B, B2478, MasterSheet!D:D, C2478, MasterSheet!H:H, D2478)</f>
        <v>1</v>
      </c>
      <c r="G2478" s="22">
        <f t="shared" si="153"/>
        <v>8923.2000000000007</v>
      </c>
      <c r="H2478" s="26">
        <f>SUMIFS(MasterSheet!K:K, MasterSheet!B:B, B2478, MasterSheet!D:D, C2478, MasterSheet!H:H, D2478)</f>
        <v>1</v>
      </c>
      <c r="I2478" s="26">
        <f t="shared" si="154"/>
        <v>8923.2000000000007</v>
      </c>
      <c r="J2478" s="28">
        <f>SUMIFS(MasterSheet!L:L, MasterSheet!B:B, B2478, MasterSheet!D:D, C2478, MasterSheet!H:H, D2478)</f>
        <v>0</v>
      </c>
      <c r="K2478" s="28">
        <f t="shared" si="155"/>
        <v>0</v>
      </c>
      <c r="L2478" s="21" t="str">
        <f>UPPER(VLOOKUP(D2478,MasterSheet!H:U,14,))</f>
        <v>BIOLEGEND</v>
      </c>
    </row>
    <row r="2479" spans="1:12" x14ac:dyDescent="0.25">
      <c r="A2479" s="21" t="str">
        <f t="shared" si="152"/>
        <v>BIOLEGEND</v>
      </c>
      <c r="B2479" s="21" t="str">
        <v>EED118806</v>
      </c>
      <c r="C2479" s="30">
        <v>45910</v>
      </c>
      <c r="D2479" s="21">
        <v>102020</v>
      </c>
      <c r="E2479" s="21">
        <f>_xlfn.XLOOKUP(D2479,MasterSheet!H:H,MasterSheet!F:F)</f>
        <v>14106.400000000001</v>
      </c>
      <c r="F2479" s="22">
        <f>SUMIFS(MasterSheet!J:J, MasterSheet!B:B, B2479, MasterSheet!D:D, C2479, MasterSheet!H:H, D2479)</f>
        <v>1</v>
      </c>
      <c r="G2479" s="22">
        <f t="shared" si="153"/>
        <v>14106.400000000001</v>
      </c>
      <c r="H2479" s="26">
        <f>SUMIFS(MasterSheet!K:K, MasterSheet!B:B, B2479, MasterSheet!D:D, C2479, MasterSheet!H:H, D2479)</f>
        <v>1</v>
      </c>
      <c r="I2479" s="26">
        <f t="shared" si="154"/>
        <v>14106.400000000001</v>
      </c>
      <c r="J2479" s="28">
        <f>SUMIFS(MasterSheet!L:L, MasterSheet!B:B, B2479, MasterSheet!D:D, C2479, MasterSheet!H:H, D2479)</f>
        <v>0</v>
      </c>
      <c r="K2479" s="28">
        <f t="shared" si="155"/>
        <v>0</v>
      </c>
      <c r="L2479" s="21" t="str">
        <f>UPPER(VLOOKUP(D2479,MasterSheet!H:U,14,))</f>
        <v>BIOLEGEND</v>
      </c>
    </row>
    <row r="2480" spans="1:12" x14ac:dyDescent="0.25">
      <c r="A2480" s="21" t="str">
        <f t="shared" si="152"/>
        <v>BIOLEGEND</v>
      </c>
      <c r="B2480" s="21" t="str">
        <v>EED118806</v>
      </c>
      <c r="C2480" s="30">
        <v>45910</v>
      </c>
      <c r="D2480" s="21">
        <v>102507</v>
      </c>
      <c r="E2480" s="21">
        <f>_xlfn.XLOOKUP(D2480,MasterSheet!H:H,MasterSheet!F:F)</f>
        <v>7515.2000000000007</v>
      </c>
      <c r="F2480" s="22">
        <f>SUMIFS(MasterSheet!J:J, MasterSheet!B:B, B2480, MasterSheet!D:D, C2480, MasterSheet!H:H, D2480)</f>
        <v>1</v>
      </c>
      <c r="G2480" s="22">
        <f t="shared" si="153"/>
        <v>7515.2000000000007</v>
      </c>
      <c r="H2480" s="26">
        <f>SUMIFS(MasterSheet!K:K, MasterSheet!B:B, B2480, MasterSheet!D:D, C2480, MasterSheet!H:H, D2480)</f>
        <v>1</v>
      </c>
      <c r="I2480" s="26">
        <f t="shared" si="154"/>
        <v>7515.2000000000007</v>
      </c>
      <c r="J2480" s="28">
        <f>SUMIFS(MasterSheet!L:L, MasterSheet!B:B, B2480, MasterSheet!D:D, C2480, MasterSheet!H:H, D2480)</f>
        <v>0</v>
      </c>
      <c r="K2480" s="28">
        <f t="shared" si="155"/>
        <v>0</v>
      </c>
      <c r="L2480" s="21" t="str">
        <f>UPPER(VLOOKUP(D2480,MasterSheet!H:U,14,))</f>
        <v>BIOLEGEND</v>
      </c>
    </row>
    <row r="2481" spans="1:12" x14ac:dyDescent="0.25">
      <c r="A2481" s="21" t="str">
        <f t="shared" si="152"/>
        <v>BIOLEGEND</v>
      </c>
      <c r="B2481" s="21" t="str">
        <v>EED118806</v>
      </c>
      <c r="C2481" s="30">
        <v>45910</v>
      </c>
      <c r="D2481" s="21">
        <v>102913</v>
      </c>
      <c r="E2481" s="21">
        <f>_xlfn.XLOOKUP(D2481,MasterSheet!H:H,MasterSheet!F:F)</f>
        <v>10841.6</v>
      </c>
      <c r="F2481" s="22">
        <f>SUMIFS(MasterSheet!J:J, MasterSheet!B:B, B2481, MasterSheet!D:D, C2481, MasterSheet!H:H, D2481)</f>
        <v>1</v>
      </c>
      <c r="G2481" s="22">
        <f t="shared" si="153"/>
        <v>10841.6</v>
      </c>
      <c r="H2481" s="26">
        <f>SUMIFS(MasterSheet!K:K, MasterSheet!B:B, B2481, MasterSheet!D:D, C2481, MasterSheet!H:H, D2481)</f>
        <v>1</v>
      </c>
      <c r="I2481" s="26">
        <f t="shared" si="154"/>
        <v>10841.6</v>
      </c>
      <c r="J2481" s="28">
        <f>SUMIFS(MasterSheet!L:L, MasterSheet!B:B, B2481, MasterSheet!D:D, C2481, MasterSheet!H:H, D2481)</f>
        <v>0</v>
      </c>
      <c r="K2481" s="28">
        <f t="shared" si="155"/>
        <v>0</v>
      </c>
      <c r="L2481" s="21" t="str">
        <f>UPPER(VLOOKUP(D2481,MasterSheet!H:U,14,))</f>
        <v>BIOLEGEND</v>
      </c>
    </row>
    <row r="2482" spans="1:12" x14ac:dyDescent="0.25">
      <c r="A2482" s="21" t="str">
        <f t="shared" si="152"/>
        <v>BIOLEGEND</v>
      </c>
      <c r="B2482" s="21" t="str">
        <v>EED118806</v>
      </c>
      <c r="C2482" s="30">
        <v>45910</v>
      </c>
      <c r="D2482" s="21">
        <v>103005</v>
      </c>
      <c r="E2482" s="21">
        <f>_xlfn.XLOOKUP(D2482,MasterSheet!H:H,MasterSheet!F:F)</f>
        <v>2481.6</v>
      </c>
      <c r="F2482" s="22">
        <f>SUMIFS(MasterSheet!J:J, MasterSheet!B:B, B2482, MasterSheet!D:D, C2482, MasterSheet!H:H, D2482)</f>
        <v>1</v>
      </c>
      <c r="G2482" s="22">
        <f t="shared" si="153"/>
        <v>2481.6</v>
      </c>
      <c r="H2482" s="26">
        <f>SUMIFS(MasterSheet!K:K, MasterSheet!B:B, B2482, MasterSheet!D:D, C2482, MasterSheet!H:H, D2482)</f>
        <v>1</v>
      </c>
      <c r="I2482" s="26">
        <f t="shared" si="154"/>
        <v>2481.6</v>
      </c>
      <c r="J2482" s="28">
        <f>SUMIFS(MasterSheet!L:L, MasterSheet!B:B, B2482, MasterSheet!D:D, C2482, MasterSheet!H:H, D2482)</f>
        <v>0</v>
      </c>
      <c r="K2482" s="28">
        <f t="shared" si="155"/>
        <v>0</v>
      </c>
      <c r="L2482" s="21" t="str">
        <f>UPPER(VLOOKUP(D2482,MasterSheet!H:U,14,))</f>
        <v>BIOLEGEND</v>
      </c>
    </row>
    <row r="2483" spans="1:12" x14ac:dyDescent="0.25">
      <c r="A2483" s="21" t="str">
        <f t="shared" si="152"/>
        <v>BIOLEGEND</v>
      </c>
      <c r="B2483" s="21" t="str">
        <v>EED118806</v>
      </c>
      <c r="C2483" s="30">
        <v>45910</v>
      </c>
      <c r="D2483" s="21">
        <v>103028</v>
      </c>
      <c r="E2483" s="21">
        <f>_xlfn.XLOOKUP(D2483,MasterSheet!H:H,MasterSheet!F:F)</f>
        <v>13094.400000000001</v>
      </c>
      <c r="F2483" s="22">
        <f>SUMIFS(MasterSheet!J:J, MasterSheet!B:B, B2483, MasterSheet!D:D, C2483, MasterSheet!H:H, D2483)</f>
        <v>1</v>
      </c>
      <c r="G2483" s="22">
        <f t="shared" si="153"/>
        <v>13094.400000000001</v>
      </c>
      <c r="H2483" s="26">
        <f>SUMIFS(MasterSheet!K:K, MasterSheet!B:B, B2483, MasterSheet!D:D, C2483, MasterSheet!H:H, D2483)</f>
        <v>1</v>
      </c>
      <c r="I2483" s="26">
        <f t="shared" si="154"/>
        <v>13094.400000000001</v>
      </c>
      <c r="J2483" s="28">
        <f>SUMIFS(MasterSheet!L:L, MasterSheet!B:B, B2483, MasterSheet!D:D, C2483, MasterSheet!H:H, D2483)</f>
        <v>0</v>
      </c>
      <c r="K2483" s="28">
        <f t="shared" si="155"/>
        <v>0</v>
      </c>
      <c r="L2483" s="21" t="str">
        <f>UPPER(VLOOKUP(D2483,MasterSheet!H:U,14,))</f>
        <v>BIOLEGEND</v>
      </c>
    </row>
    <row r="2484" spans="1:12" x14ac:dyDescent="0.25">
      <c r="A2484" s="21" t="str">
        <f t="shared" si="152"/>
        <v>BIOLEGEND</v>
      </c>
      <c r="B2484" s="21" t="str">
        <v>EED118806</v>
      </c>
      <c r="C2484" s="30">
        <v>45910</v>
      </c>
      <c r="D2484" s="21">
        <v>103031</v>
      </c>
      <c r="E2484" s="21">
        <f>_xlfn.XLOOKUP(D2484,MasterSheet!H:H,MasterSheet!F:F)</f>
        <v>6899.2000000000007</v>
      </c>
      <c r="F2484" s="22">
        <f>SUMIFS(MasterSheet!J:J, MasterSheet!B:B, B2484, MasterSheet!D:D, C2484, MasterSheet!H:H, D2484)</f>
        <v>1</v>
      </c>
      <c r="G2484" s="22">
        <f t="shared" si="153"/>
        <v>6899.2000000000007</v>
      </c>
      <c r="H2484" s="26">
        <f>SUMIFS(MasterSheet!K:K, MasterSheet!B:B, B2484, MasterSheet!D:D, C2484, MasterSheet!H:H, D2484)</f>
        <v>1</v>
      </c>
      <c r="I2484" s="26">
        <f t="shared" si="154"/>
        <v>6899.2000000000007</v>
      </c>
      <c r="J2484" s="28">
        <f>SUMIFS(MasterSheet!L:L, MasterSheet!B:B, B2484, MasterSheet!D:D, C2484, MasterSheet!H:H, D2484)</f>
        <v>0</v>
      </c>
      <c r="K2484" s="28">
        <f t="shared" si="155"/>
        <v>0</v>
      </c>
      <c r="L2484" s="21" t="str">
        <f>UPPER(VLOOKUP(D2484,MasterSheet!H:U,14,))</f>
        <v>BIOLEGEND</v>
      </c>
    </row>
    <row r="2485" spans="1:12" x14ac:dyDescent="0.25">
      <c r="A2485" s="21" t="str">
        <f t="shared" si="152"/>
        <v>BIOLEGEND</v>
      </c>
      <c r="B2485" s="21" t="str">
        <v>EED118806</v>
      </c>
      <c r="C2485" s="30">
        <v>45910</v>
      </c>
      <c r="D2485" s="21">
        <v>103112</v>
      </c>
      <c r="E2485" s="21">
        <f>_xlfn.XLOOKUP(D2485,MasterSheet!H:H,MasterSheet!F:F)</f>
        <v>5790.4</v>
      </c>
      <c r="F2485" s="22">
        <f>SUMIFS(MasterSheet!J:J, MasterSheet!B:B, B2485, MasterSheet!D:D, C2485, MasterSheet!H:H, D2485)</f>
        <v>2</v>
      </c>
      <c r="G2485" s="22">
        <f t="shared" si="153"/>
        <v>11580.8</v>
      </c>
      <c r="H2485" s="26">
        <f>SUMIFS(MasterSheet!K:K, MasterSheet!B:B, B2485, MasterSheet!D:D, C2485, MasterSheet!H:H, D2485)</f>
        <v>2</v>
      </c>
      <c r="I2485" s="26">
        <f t="shared" si="154"/>
        <v>11580.8</v>
      </c>
      <c r="J2485" s="28">
        <f>SUMIFS(MasterSheet!L:L, MasterSheet!B:B, B2485, MasterSheet!D:D, C2485, MasterSheet!H:H, D2485)</f>
        <v>0</v>
      </c>
      <c r="K2485" s="28">
        <f t="shared" si="155"/>
        <v>0</v>
      </c>
      <c r="L2485" s="21" t="str">
        <f>UPPER(VLOOKUP(D2485,MasterSheet!H:U,14,))</f>
        <v>BIOLEGEND</v>
      </c>
    </row>
    <row r="2486" spans="1:12" x14ac:dyDescent="0.25">
      <c r="A2486" s="21" t="str">
        <f t="shared" si="152"/>
        <v>BIOLEGEND</v>
      </c>
      <c r="B2486" s="21" t="str">
        <v>EED118806</v>
      </c>
      <c r="C2486" s="30">
        <v>45910</v>
      </c>
      <c r="D2486" s="21">
        <v>103116</v>
      </c>
      <c r="E2486" s="21">
        <f>_xlfn.XLOOKUP(D2486,MasterSheet!H:H,MasterSheet!F:F)</f>
        <v>12073.599999999999</v>
      </c>
      <c r="F2486" s="22">
        <f>SUMIFS(MasterSheet!J:J, MasterSheet!B:B, B2486, MasterSheet!D:D, C2486, MasterSheet!H:H, D2486)</f>
        <v>1</v>
      </c>
      <c r="G2486" s="22">
        <f t="shared" si="153"/>
        <v>12073.599999999999</v>
      </c>
      <c r="H2486" s="26">
        <f>SUMIFS(MasterSheet!K:K, MasterSheet!B:B, B2486, MasterSheet!D:D, C2486, MasterSheet!H:H, D2486)</f>
        <v>1</v>
      </c>
      <c r="I2486" s="26">
        <f t="shared" si="154"/>
        <v>12073.599999999999</v>
      </c>
      <c r="J2486" s="28">
        <f>SUMIFS(MasterSheet!L:L, MasterSheet!B:B, B2486, MasterSheet!D:D, C2486, MasterSheet!H:H, D2486)</f>
        <v>0</v>
      </c>
      <c r="K2486" s="28">
        <f t="shared" si="155"/>
        <v>0</v>
      </c>
      <c r="L2486" s="21" t="str">
        <f>UPPER(VLOOKUP(D2486,MasterSheet!H:U,14,))</f>
        <v>BIOLEGEND</v>
      </c>
    </row>
    <row r="2487" spans="1:12" x14ac:dyDescent="0.25">
      <c r="A2487" s="21" t="str">
        <f t="shared" si="152"/>
        <v>BIOLEGEND</v>
      </c>
      <c r="B2487" s="21" t="str">
        <v>EED118806</v>
      </c>
      <c r="C2487" s="30">
        <v>45910</v>
      </c>
      <c r="D2487" s="21">
        <v>103226</v>
      </c>
      <c r="E2487" s="21">
        <f>_xlfn.XLOOKUP(D2487,MasterSheet!H:H,MasterSheet!F:F)</f>
        <v>14291.2</v>
      </c>
      <c r="F2487" s="22">
        <f>SUMIFS(MasterSheet!J:J, MasterSheet!B:B, B2487, MasterSheet!D:D, C2487, MasterSheet!H:H, D2487)</f>
        <v>1</v>
      </c>
      <c r="G2487" s="22">
        <f t="shared" si="153"/>
        <v>14291.2</v>
      </c>
      <c r="H2487" s="26">
        <f>SUMIFS(MasterSheet!K:K, MasterSheet!B:B, B2487, MasterSheet!D:D, C2487, MasterSheet!H:H, D2487)</f>
        <v>1</v>
      </c>
      <c r="I2487" s="26">
        <f t="shared" si="154"/>
        <v>14291.2</v>
      </c>
      <c r="J2487" s="28">
        <f>SUMIFS(MasterSheet!L:L, MasterSheet!B:B, B2487, MasterSheet!D:D, C2487, MasterSheet!H:H, D2487)</f>
        <v>0</v>
      </c>
      <c r="K2487" s="28">
        <f t="shared" si="155"/>
        <v>0</v>
      </c>
      <c r="L2487" s="21" t="str">
        <f>UPPER(VLOOKUP(D2487,MasterSheet!H:U,14,))</f>
        <v>BIOLEGEND</v>
      </c>
    </row>
    <row r="2488" spans="1:12" x14ac:dyDescent="0.25">
      <c r="A2488" s="21" t="str">
        <f t="shared" si="152"/>
        <v>BIOLEGEND</v>
      </c>
      <c r="B2488" s="21" t="str">
        <v>EED118806</v>
      </c>
      <c r="C2488" s="30">
        <v>45910</v>
      </c>
      <c r="D2488" s="21">
        <v>104543</v>
      </c>
      <c r="E2488" s="21">
        <f>_xlfn.XLOOKUP(D2488,MasterSheet!H:H,MasterSheet!F:F)</f>
        <v>17292</v>
      </c>
      <c r="F2488" s="22">
        <f>SUMIFS(MasterSheet!J:J, MasterSheet!B:B, B2488, MasterSheet!D:D, C2488, MasterSheet!H:H, D2488)</f>
        <v>1</v>
      </c>
      <c r="G2488" s="22">
        <f t="shared" si="153"/>
        <v>17292</v>
      </c>
      <c r="H2488" s="26">
        <f>SUMIFS(MasterSheet!K:K, MasterSheet!B:B, B2488, MasterSheet!D:D, C2488, MasterSheet!H:H, D2488)</f>
        <v>1</v>
      </c>
      <c r="I2488" s="26">
        <f t="shared" si="154"/>
        <v>17292</v>
      </c>
      <c r="J2488" s="28">
        <f>SUMIFS(MasterSheet!L:L, MasterSheet!B:B, B2488, MasterSheet!D:D, C2488, MasterSheet!H:H, D2488)</f>
        <v>0</v>
      </c>
      <c r="K2488" s="28">
        <f t="shared" si="155"/>
        <v>0</v>
      </c>
      <c r="L2488" s="21" t="str">
        <f>UPPER(VLOOKUP(D2488,MasterSheet!H:U,14,))</f>
        <v>BIOLEGEND</v>
      </c>
    </row>
    <row r="2489" spans="1:12" x14ac:dyDescent="0.25">
      <c r="A2489" s="21" t="str">
        <f t="shared" si="152"/>
        <v>BIOLEGEND</v>
      </c>
      <c r="B2489" s="21" t="str">
        <v>EED118806</v>
      </c>
      <c r="C2489" s="30">
        <v>45910</v>
      </c>
      <c r="D2489" s="21">
        <v>105015</v>
      </c>
      <c r="E2489" s="21">
        <f>_xlfn.XLOOKUP(D2489,MasterSheet!H:H,MasterSheet!F:F)</f>
        <v>5790.4</v>
      </c>
      <c r="F2489" s="22">
        <f>SUMIFS(MasterSheet!J:J, MasterSheet!B:B, B2489, MasterSheet!D:D, C2489, MasterSheet!H:H, D2489)</f>
        <v>1</v>
      </c>
      <c r="G2489" s="22">
        <f t="shared" si="153"/>
        <v>5790.4</v>
      </c>
      <c r="H2489" s="26">
        <f>SUMIFS(MasterSheet!K:K, MasterSheet!B:B, B2489, MasterSheet!D:D, C2489, MasterSheet!H:H, D2489)</f>
        <v>1</v>
      </c>
      <c r="I2489" s="26">
        <f t="shared" si="154"/>
        <v>5790.4</v>
      </c>
      <c r="J2489" s="28">
        <f>SUMIFS(MasterSheet!L:L, MasterSheet!B:B, B2489, MasterSheet!D:D, C2489, MasterSheet!H:H, D2489)</f>
        <v>0</v>
      </c>
      <c r="K2489" s="28">
        <f t="shared" si="155"/>
        <v>0</v>
      </c>
      <c r="L2489" s="21" t="str">
        <f>UPPER(VLOOKUP(D2489,MasterSheet!H:U,14,))</f>
        <v>BIOLEGEND</v>
      </c>
    </row>
    <row r="2490" spans="1:12" x14ac:dyDescent="0.25">
      <c r="A2490" s="21" t="str">
        <f t="shared" si="152"/>
        <v>BIOLEGEND</v>
      </c>
      <c r="B2490" s="21" t="str">
        <v>EED118806</v>
      </c>
      <c r="C2490" s="30">
        <v>45910</v>
      </c>
      <c r="D2490" s="21">
        <v>115507</v>
      </c>
      <c r="E2490" s="21">
        <f>_xlfn.XLOOKUP(D2490,MasterSheet!H:H,MasterSheet!F:F)</f>
        <v>2710.4</v>
      </c>
      <c r="F2490" s="22">
        <f>SUMIFS(MasterSheet!J:J, MasterSheet!B:B, B2490, MasterSheet!D:D, C2490, MasterSheet!H:H, D2490)</f>
        <v>1</v>
      </c>
      <c r="G2490" s="22">
        <f t="shared" si="153"/>
        <v>2710.4</v>
      </c>
      <c r="H2490" s="26">
        <f>SUMIFS(MasterSheet!K:K, MasterSheet!B:B, B2490, MasterSheet!D:D, C2490, MasterSheet!H:H, D2490)</f>
        <v>1</v>
      </c>
      <c r="I2490" s="26">
        <f t="shared" si="154"/>
        <v>2710.4</v>
      </c>
      <c r="J2490" s="28">
        <f>SUMIFS(MasterSheet!L:L, MasterSheet!B:B, B2490, MasterSheet!D:D, C2490, MasterSheet!H:H, D2490)</f>
        <v>0</v>
      </c>
      <c r="K2490" s="28">
        <f t="shared" si="155"/>
        <v>0</v>
      </c>
      <c r="L2490" s="21" t="str">
        <f>UPPER(VLOOKUP(D2490,MasterSheet!H:U,14,))</f>
        <v>BIOLEGEND</v>
      </c>
    </row>
    <row r="2491" spans="1:12" x14ac:dyDescent="0.25">
      <c r="A2491" s="21" t="str">
        <f t="shared" si="152"/>
        <v>BIOLEGEND</v>
      </c>
      <c r="B2491" s="21" t="str">
        <v>EED118806</v>
      </c>
      <c r="C2491" s="30">
        <v>45910</v>
      </c>
      <c r="D2491" s="21">
        <v>119808</v>
      </c>
      <c r="E2491" s="21">
        <f>_xlfn.XLOOKUP(D2491,MasterSheet!H:H,MasterSheet!F:F)</f>
        <v>18233.599999999999</v>
      </c>
      <c r="F2491" s="22">
        <f>SUMIFS(MasterSheet!J:J, MasterSheet!B:B, B2491, MasterSheet!D:D, C2491, MasterSheet!H:H, D2491)</f>
        <v>1</v>
      </c>
      <c r="G2491" s="22">
        <f t="shared" si="153"/>
        <v>18233.599999999999</v>
      </c>
      <c r="H2491" s="26">
        <f>SUMIFS(MasterSheet!K:K, MasterSheet!B:B, B2491, MasterSheet!D:D, C2491, MasterSheet!H:H, D2491)</f>
        <v>1</v>
      </c>
      <c r="I2491" s="26">
        <f t="shared" si="154"/>
        <v>18233.599999999999</v>
      </c>
      <c r="J2491" s="28">
        <f>SUMIFS(MasterSheet!L:L, MasterSheet!B:B, B2491, MasterSheet!D:D, C2491, MasterSheet!H:H, D2491)</f>
        <v>0</v>
      </c>
      <c r="K2491" s="28">
        <f t="shared" si="155"/>
        <v>0</v>
      </c>
      <c r="L2491" s="21" t="str">
        <f>UPPER(VLOOKUP(D2491,MasterSheet!H:U,14,))</f>
        <v>BIOLEGEND</v>
      </c>
    </row>
    <row r="2492" spans="1:12" x14ac:dyDescent="0.25">
      <c r="A2492" s="21" t="str">
        <f t="shared" si="152"/>
        <v>BIOLEGEND</v>
      </c>
      <c r="B2492" s="21" t="str">
        <v>EED118806</v>
      </c>
      <c r="C2492" s="30">
        <v>45910</v>
      </c>
      <c r="D2492" s="21">
        <v>121908</v>
      </c>
      <c r="E2492" s="21">
        <f>_xlfn.XLOOKUP(D2492,MasterSheet!H:H,MasterSheet!F:F)</f>
        <v>16324</v>
      </c>
      <c r="F2492" s="22">
        <f>SUMIFS(MasterSheet!J:J, MasterSheet!B:B, B2492, MasterSheet!D:D, C2492, MasterSheet!H:H, D2492)</f>
        <v>1</v>
      </c>
      <c r="G2492" s="22">
        <f t="shared" si="153"/>
        <v>16324</v>
      </c>
      <c r="H2492" s="26">
        <f>SUMIFS(MasterSheet!K:K, MasterSheet!B:B, B2492, MasterSheet!D:D, C2492, MasterSheet!H:H, D2492)</f>
        <v>1</v>
      </c>
      <c r="I2492" s="26">
        <f t="shared" si="154"/>
        <v>16324</v>
      </c>
      <c r="J2492" s="28">
        <f>SUMIFS(MasterSheet!L:L, MasterSheet!B:B, B2492, MasterSheet!D:D, C2492, MasterSheet!H:H, D2492)</f>
        <v>0</v>
      </c>
      <c r="K2492" s="28">
        <f t="shared" si="155"/>
        <v>0</v>
      </c>
      <c r="L2492" s="21" t="str">
        <f>UPPER(VLOOKUP(D2492,MasterSheet!H:U,14,))</f>
        <v>BIOLEGEND</v>
      </c>
    </row>
    <row r="2493" spans="1:12" x14ac:dyDescent="0.25">
      <c r="A2493" s="21" t="str">
        <f t="shared" si="152"/>
        <v>BIOLEGEND</v>
      </c>
      <c r="B2493" s="21" t="str">
        <v>EED118806</v>
      </c>
      <c r="C2493" s="30">
        <v>45910</v>
      </c>
      <c r="D2493" s="21">
        <v>123141</v>
      </c>
      <c r="E2493" s="21">
        <f>_xlfn.XLOOKUP(D2493,MasterSheet!H:H,MasterSheet!F:F)</f>
        <v>18150</v>
      </c>
      <c r="F2493" s="22">
        <f>SUMIFS(MasterSheet!J:J, MasterSheet!B:B, B2493, MasterSheet!D:D, C2493, MasterSheet!H:H, D2493)</f>
        <v>1</v>
      </c>
      <c r="G2493" s="22">
        <f t="shared" si="153"/>
        <v>18150</v>
      </c>
      <c r="H2493" s="26">
        <f>SUMIFS(MasterSheet!K:K, MasterSheet!B:B, B2493, MasterSheet!D:D, C2493, MasterSheet!H:H, D2493)</f>
        <v>1</v>
      </c>
      <c r="I2493" s="26">
        <f t="shared" si="154"/>
        <v>18150</v>
      </c>
      <c r="J2493" s="28">
        <f>SUMIFS(MasterSheet!L:L, MasterSheet!B:B, B2493, MasterSheet!D:D, C2493, MasterSheet!H:H, D2493)</f>
        <v>0</v>
      </c>
      <c r="K2493" s="28">
        <f t="shared" si="155"/>
        <v>0</v>
      </c>
      <c r="L2493" s="21" t="str">
        <f>UPPER(VLOOKUP(D2493,MasterSheet!H:U,14,))</f>
        <v>BIOLEGEND</v>
      </c>
    </row>
    <row r="2494" spans="1:12" x14ac:dyDescent="0.25">
      <c r="A2494" s="21" t="str">
        <f t="shared" si="152"/>
        <v>BIOLEGEND</v>
      </c>
      <c r="B2494" s="21" t="str">
        <v>EED118806</v>
      </c>
      <c r="C2494" s="30">
        <v>45910</v>
      </c>
      <c r="D2494" s="21">
        <v>127607</v>
      </c>
      <c r="E2494" s="21">
        <f>_xlfn.XLOOKUP(D2494,MasterSheet!H:H,MasterSheet!F:F)</f>
        <v>8254.4</v>
      </c>
      <c r="F2494" s="22">
        <f>SUMIFS(MasterSheet!J:J, MasterSheet!B:B, B2494, MasterSheet!D:D, C2494, MasterSheet!H:H, D2494)</f>
        <v>1</v>
      </c>
      <c r="G2494" s="22">
        <f t="shared" si="153"/>
        <v>8254.4</v>
      </c>
      <c r="H2494" s="26">
        <f>SUMIFS(MasterSheet!K:K, MasterSheet!B:B, B2494, MasterSheet!D:D, C2494, MasterSheet!H:H, D2494)</f>
        <v>1</v>
      </c>
      <c r="I2494" s="26">
        <f t="shared" si="154"/>
        <v>8254.4</v>
      </c>
      <c r="J2494" s="28">
        <f>SUMIFS(MasterSheet!L:L, MasterSheet!B:B, B2494, MasterSheet!D:D, C2494, MasterSheet!H:H, D2494)</f>
        <v>0</v>
      </c>
      <c r="K2494" s="28">
        <f t="shared" si="155"/>
        <v>0</v>
      </c>
      <c r="L2494" s="21" t="str">
        <f>UPPER(VLOOKUP(D2494,MasterSheet!H:U,14,))</f>
        <v>BIOLEGEND</v>
      </c>
    </row>
    <row r="2495" spans="1:12" x14ac:dyDescent="0.25">
      <c r="A2495" s="21" t="str">
        <f t="shared" si="152"/>
        <v>BIOLEGEND</v>
      </c>
      <c r="B2495" s="21" t="str">
        <v>EED118806</v>
      </c>
      <c r="C2495" s="30">
        <v>45910</v>
      </c>
      <c r="D2495" s="21">
        <v>128007</v>
      </c>
      <c r="E2495" s="21">
        <f>_xlfn.XLOOKUP(D2495,MasterSheet!H:H,MasterSheet!F:F)</f>
        <v>8254.4</v>
      </c>
      <c r="F2495" s="22">
        <f>SUMIFS(MasterSheet!J:J, MasterSheet!B:B, B2495, MasterSheet!D:D, C2495, MasterSheet!H:H, D2495)</f>
        <v>1</v>
      </c>
      <c r="G2495" s="22">
        <f t="shared" si="153"/>
        <v>8254.4</v>
      </c>
      <c r="H2495" s="26">
        <f>SUMIFS(MasterSheet!K:K, MasterSheet!B:B, B2495, MasterSheet!D:D, C2495, MasterSheet!H:H, D2495)</f>
        <v>1</v>
      </c>
      <c r="I2495" s="26">
        <f t="shared" si="154"/>
        <v>8254.4</v>
      </c>
      <c r="J2495" s="28">
        <f>SUMIFS(MasterSheet!L:L, MasterSheet!B:B, B2495, MasterSheet!D:D, C2495, MasterSheet!H:H, D2495)</f>
        <v>0</v>
      </c>
      <c r="K2495" s="28">
        <f t="shared" si="155"/>
        <v>0</v>
      </c>
      <c r="L2495" s="21" t="str">
        <f>UPPER(VLOOKUP(D2495,MasterSheet!H:U,14,))</f>
        <v>BIOLEGEND</v>
      </c>
    </row>
    <row r="2496" spans="1:12" x14ac:dyDescent="0.25">
      <c r="A2496" s="21" t="str">
        <f t="shared" si="152"/>
        <v>BIOLEGEND</v>
      </c>
      <c r="B2496" s="21" t="str">
        <v>EED118806</v>
      </c>
      <c r="C2496" s="30">
        <v>45910</v>
      </c>
      <c r="D2496" s="21">
        <v>136402</v>
      </c>
      <c r="E2496" s="21">
        <f>_xlfn.XLOOKUP(D2496,MasterSheet!H:H,MasterSheet!F:F)</f>
        <v>15769.599999999999</v>
      </c>
      <c r="F2496" s="22">
        <f>SUMIFS(MasterSheet!J:J, MasterSheet!B:B, B2496, MasterSheet!D:D, C2496, MasterSheet!H:H, D2496)</f>
        <v>1</v>
      </c>
      <c r="G2496" s="22">
        <f t="shared" si="153"/>
        <v>15769.599999999999</v>
      </c>
      <c r="H2496" s="26">
        <f>SUMIFS(MasterSheet!K:K, MasterSheet!B:B, B2496, MasterSheet!D:D, C2496, MasterSheet!H:H, D2496)</f>
        <v>1</v>
      </c>
      <c r="I2496" s="26">
        <f t="shared" si="154"/>
        <v>15769.599999999999</v>
      </c>
      <c r="J2496" s="28">
        <f>SUMIFS(MasterSheet!L:L, MasterSheet!B:B, B2496, MasterSheet!D:D, C2496, MasterSheet!H:H, D2496)</f>
        <v>0</v>
      </c>
      <c r="K2496" s="28">
        <f t="shared" si="155"/>
        <v>0</v>
      </c>
      <c r="L2496" s="21" t="str">
        <f>UPPER(VLOOKUP(D2496,MasterSheet!H:U,14,))</f>
        <v>BIOLEGEND</v>
      </c>
    </row>
    <row r="2497" spans="1:12" x14ac:dyDescent="0.25">
      <c r="A2497" s="21" t="str">
        <f t="shared" si="152"/>
        <v>BIOLEGEND</v>
      </c>
      <c r="B2497" s="21" t="str">
        <v>EED118806</v>
      </c>
      <c r="C2497" s="30">
        <v>45910</v>
      </c>
      <c r="D2497" s="21">
        <v>138214</v>
      </c>
      <c r="E2497" s="21">
        <f>_xlfn.XLOOKUP(D2497,MasterSheet!H:H,MasterSheet!F:F)</f>
        <v>18418.400000000001</v>
      </c>
      <c r="F2497" s="22">
        <f>SUMIFS(MasterSheet!J:J, MasterSheet!B:B, B2497, MasterSheet!D:D, C2497, MasterSheet!H:H, D2497)</f>
        <v>1</v>
      </c>
      <c r="G2497" s="22">
        <f t="shared" si="153"/>
        <v>18418.400000000001</v>
      </c>
      <c r="H2497" s="26">
        <f>SUMIFS(MasterSheet!K:K, MasterSheet!B:B, B2497, MasterSheet!D:D, C2497, MasterSheet!H:H, D2497)</f>
        <v>1</v>
      </c>
      <c r="I2497" s="26">
        <f t="shared" si="154"/>
        <v>18418.400000000001</v>
      </c>
      <c r="J2497" s="28">
        <f>SUMIFS(MasterSheet!L:L, MasterSheet!B:B, B2497, MasterSheet!D:D, C2497, MasterSheet!H:H, D2497)</f>
        <v>0</v>
      </c>
      <c r="K2497" s="28">
        <f t="shared" si="155"/>
        <v>0</v>
      </c>
      <c r="L2497" s="21" t="str">
        <f>UPPER(VLOOKUP(D2497,MasterSheet!H:U,14,))</f>
        <v>BIOLEGEND</v>
      </c>
    </row>
    <row r="2498" spans="1:12" x14ac:dyDescent="0.25">
      <c r="A2498" s="21" t="str">
        <f t="shared" ref="A2498:A2561" si="156">L2498</f>
        <v>BIOLEGEND</v>
      </c>
      <c r="B2498" s="21" t="str">
        <v>EED118806</v>
      </c>
      <c r="C2498" s="30">
        <v>45910</v>
      </c>
      <c r="D2498" s="21">
        <v>140902</v>
      </c>
      <c r="E2498" s="21">
        <f>_xlfn.XLOOKUP(D2498,MasterSheet!H:H,MasterSheet!F:F)</f>
        <v>15892.8</v>
      </c>
      <c r="F2498" s="22">
        <f>SUMIFS(MasterSheet!J:J, MasterSheet!B:B, B2498, MasterSheet!D:D, C2498, MasterSheet!H:H, D2498)</f>
        <v>1</v>
      </c>
      <c r="G2498" s="22">
        <f t="shared" si="153"/>
        <v>15892.8</v>
      </c>
      <c r="H2498" s="26">
        <f>SUMIFS(MasterSheet!K:K, MasterSheet!B:B, B2498, MasterSheet!D:D, C2498, MasterSheet!H:H, D2498)</f>
        <v>1</v>
      </c>
      <c r="I2498" s="26">
        <f t="shared" si="154"/>
        <v>15892.8</v>
      </c>
      <c r="J2498" s="28">
        <f>SUMIFS(MasterSheet!L:L, MasterSheet!B:B, B2498, MasterSheet!D:D, C2498, MasterSheet!H:H, D2498)</f>
        <v>0</v>
      </c>
      <c r="K2498" s="28">
        <f t="shared" si="155"/>
        <v>0</v>
      </c>
      <c r="L2498" s="21" t="str">
        <f>UPPER(VLOOKUP(D2498,MasterSheet!H:U,14,))</f>
        <v>BIOLEGEND</v>
      </c>
    </row>
    <row r="2499" spans="1:12" x14ac:dyDescent="0.25">
      <c r="A2499" s="21" t="str">
        <f t="shared" si="156"/>
        <v>BIOLEGEND</v>
      </c>
      <c r="B2499" s="21" t="str">
        <v>EED118806</v>
      </c>
      <c r="C2499" s="30">
        <v>45910</v>
      </c>
      <c r="D2499" s="21">
        <v>141703</v>
      </c>
      <c r="E2499" s="21">
        <f>_xlfn.XLOOKUP(D2499,MasterSheet!H:H,MasterSheet!F:F)</f>
        <v>8377.6</v>
      </c>
      <c r="F2499" s="22">
        <f>SUMIFS(MasterSheet!J:J, MasterSheet!B:B, B2499, MasterSheet!D:D, C2499, MasterSheet!H:H, D2499)</f>
        <v>1</v>
      </c>
      <c r="G2499" s="22">
        <f t="shared" ref="G2499:G2562" si="157">F2499*E2499</f>
        <v>8377.6</v>
      </c>
      <c r="H2499" s="26">
        <f>SUMIFS(MasterSheet!K:K, MasterSheet!B:B, B2499, MasterSheet!D:D, C2499, MasterSheet!H:H, D2499)</f>
        <v>1</v>
      </c>
      <c r="I2499" s="26">
        <f t="shared" ref="I2499:I2562" si="158">H2499*E2499</f>
        <v>8377.6</v>
      </c>
      <c r="J2499" s="28">
        <f>SUMIFS(MasterSheet!L:L, MasterSheet!B:B, B2499, MasterSheet!D:D, C2499, MasterSheet!H:H, D2499)</f>
        <v>0</v>
      </c>
      <c r="K2499" s="28">
        <f t="shared" ref="K2499:K2562" si="159">J2499*E2499</f>
        <v>0</v>
      </c>
      <c r="L2499" s="21" t="str">
        <f>UPPER(VLOOKUP(D2499,MasterSheet!H:U,14,))</f>
        <v>BIOLEGEND</v>
      </c>
    </row>
    <row r="2500" spans="1:12" x14ac:dyDescent="0.25">
      <c r="A2500" s="21" t="str">
        <f t="shared" si="156"/>
        <v>BIOLEGEND</v>
      </c>
      <c r="B2500" s="21" t="str">
        <v>EED118806</v>
      </c>
      <c r="C2500" s="30">
        <v>45910</v>
      </c>
      <c r="D2500" s="21">
        <v>155512</v>
      </c>
      <c r="E2500" s="21">
        <f>_xlfn.XLOOKUP(D2500,MasterSheet!H:H,MasterSheet!F:F)</f>
        <v>8377.6</v>
      </c>
      <c r="F2500" s="22">
        <f>SUMIFS(MasterSheet!J:J, MasterSheet!B:B, B2500, MasterSheet!D:D, C2500, MasterSheet!H:H, D2500)</f>
        <v>1</v>
      </c>
      <c r="G2500" s="22">
        <f t="shared" si="157"/>
        <v>8377.6</v>
      </c>
      <c r="H2500" s="26">
        <f>SUMIFS(MasterSheet!K:K, MasterSheet!B:B, B2500, MasterSheet!D:D, C2500, MasterSheet!H:H, D2500)</f>
        <v>1</v>
      </c>
      <c r="I2500" s="26">
        <f t="shared" si="158"/>
        <v>8377.6</v>
      </c>
      <c r="J2500" s="28">
        <f>SUMIFS(MasterSheet!L:L, MasterSheet!B:B, B2500, MasterSheet!D:D, C2500, MasterSheet!H:H, D2500)</f>
        <v>0</v>
      </c>
      <c r="K2500" s="28">
        <f t="shared" si="159"/>
        <v>0</v>
      </c>
      <c r="L2500" s="21" t="str">
        <f>UPPER(VLOOKUP(D2500,MasterSheet!H:U,14,))</f>
        <v>BIOLEGEND</v>
      </c>
    </row>
    <row r="2501" spans="1:12" x14ac:dyDescent="0.25">
      <c r="A2501" s="21" t="str">
        <f t="shared" si="156"/>
        <v>BIOLEGEND</v>
      </c>
      <c r="B2501" s="21" t="str">
        <v>EED118806</v>
      </c>
      <c r="C2501" s="30">
        <v>45910</v>
      </c>
      <c r="D2501" s="21">
        <v>155608</v>
      </c>
      <c r="E2501" s="21">
        <f>_xlfn.XLOOKUP(D2501,MasterSheet!H:H,MasterSheet!F:F)</f>
        <v>7207.2000000000007</v>
      </c>
      <c r="F2501" s="22">
        <f>SUMIFS(MasterSheet!J:J, MasterSheet!B:B, B2501, MasterSheet!D:D, C2501, MasterSheet!H:H, D2501)</f>
        <v>1</v>
      </c>
      <c r="G2501" s="22">
        <f t="shared" si="157"/>
        <v>7207.2000000000007</v>
      </c>
      <c r="H2501" s="26">
        <f>SUMIFS(MasterSheet!K:K, MasterSheet!B:B, B2501, MasterSheet!D:D, C2501, MasterSheet!H:H, D2501)</f>
        <v>1</v>
      </c>
      <c r="I2501" s="26">
        <f t="shared" si="158"/>
        <v>7207.2000000000007</v>
      </c>
      <c r="J2501" s="28">
        <f>SUMIFS(MasterSheet!L:L, MasterSheet!B:B, B2501, MasterSheet!D:D, C2501, MasterSheet!H:H, D2501)</f>
        <v>0</v>
      </c>
      <c r="K2501" s="28">
        <f t="shared" si="159"/>
        <v>0</v>
      </c>
      <c r="L2501" s="21" t="str">
        <f>UPPER(VLOOKUP(D2501,MasterSheet!H:U,14,))</f>
        <v>BIOLEGEND</v>
      </c>
    </row>
    <row r="2502" spans="1:12" x14ac:dyDescent="0.25">
      <c r="A2502" s="21" t="str">
        <f t="shared" si="156"/>
        <v>BIOLEGEND</v>
      </c>
      <c r="B2502" s="21" t="str">
        <v>EED118806</v>
      </c>
      <c r="C2502" s="30">
        <v>45910</v>
      </c>
      <c r="D2502" s="21">
        <v>155903</v>
      </c>
      <c r="E2502" s="21">
        <f>_xlfn.XLOOKUP(D2502,MasterSheet!H:H,MasterSheet!F:F)</f>
        <v>8254.4</v>
      </c>
      <c r="F2502" s="22">
        <f>SUMIFS(MasterSheet!J:J, MasterSheet!B:B, B2502, MasterSheet!D:D, C2502, MasterSheet!H:H, D2502)</f>
        <v>1</v>
      </c>
      <c r="G2502" s="22">
        <f t="shared" si="157"/>
        <v>8254.4</v>
      </c>
      <c r="H2502" s="26">
        <f>SUMIFS(MasterSheet!K:K, MasterSheet!B:B, B2502, MasterSheet!D:D, C2502, MasterSheet!H:H, D2502)</f>
        <v>1</v>
      </c>
      <c r="I2502" s="26">
        <f t="shared" si="158"/>
        <v>8254.4</v>
      </c>
      <c r="J2502" s="28">
        <f>SUMIFS(MasterSheet!L:L, MasterSheet!B:B, B2502, MasterSheet!D:D, C2502, MasterSheet!H:H, D2502)</f>
        <v>0</v>
      </c>
      <c r="K2502" s="28">
        <f t="shared" si="159"/>
        <v>0</v>
      </c>
      <c r="L2502" s="21" t="str">
        <f>UPPER(VLOOKUP(D2502,MasterSheet!H:U,14,))</f>
        <v>BIOLEGEND</v>
      </c>
    </row>
    <row r="2503" spans="1:12" x14ac:dyDescent="0.25">
      <c r="A2503" s="21" t="str">
        <f t="shared" si="156"/>
        <v>BIOLEGEND</v>
      </c>
      <c r="B2503" s="21" t="str">
        <v>EED118806</v>
      </c>
      <c r="C2503" s="30">
        <v>45910</v>
      </c>
      <c r="D2503" s="21">
        <v>156604</v>
      </c>
      <c r="E2503" s="21">
        <f>_xlfn.XLOOKUP(D2503,MasterSheet!H:H,MasterSheet!F:F)</f>
        <v>17001.599999999999</v>
      </c>
      <c r="F2503" s="22">
        <f>SUMIFS(MasterSheet!J:J, MasterSheet!B:B, B2503, MasterSheet!D:D, C2503, MasterSheet!H:H, D2503)</f>
        <v>2</v>
      </c>
      <c r="G2503" s="22">
        <f t="shared" si="157"/>
        <v>34003.199999999997</v>
      </c>
      <c r="H2503" s="26">
        <f>SUMIFS(MasterSheet!K:K, MasterSheet!B:B, B2503, MasterSheet!D:D, C2503, MasterSheet!H:H, D2503)</f>
        <v>2</v>
      </c>
      <c r="I2503" s="26">
        <f t="shared" si="158"/>
        <v>34003.199999999997</v>
      </c>
      <c r="J2503" s="28">
        <f>SUMIFS(MasterSheet!L:L, MasterSheet!B:B, B2503, MasterSheet!D:D, C2503, MasterSheet!H:H, D2503)</f>
        <v>0</v>
      </c>
      <c r="K2503" s="28">
        <f t="shared" si="159"/>
        <v>0</v>
      </c>
      <c r="L2503" s="21" t="str">
        <f>UPPER(VLOOKUP(D2503,MasterSheet!H:U,14,))</f>
        <v>BIOLEGEND</v>
      </c>
    </row>
    <row r="2504" spans="1:12" x14ac:dyDescent="0.25">
      <c r="A2504" s="21" t="str">
        <f t="shared" si="156"/>
        <v>BIOLEGEND</v>
      </c>
      <c r="B2504" s="21" t="str">
        <v>EED118806</v>
      </c>
      <c r="C2504" s="30">
        <v>45910</v>
      </c>
      <c r="D2504" s="21">
        <v>161203</v>
      </c>
      <c r="E2504" s="21">
        <f>_xlfn.XLOOKUP(D2504,MasterSheet!H:H,MasterSheet!F:F)</f>
        <v>4188.8</v>
      </c>
      <c r="F2504" s="22">
        <f>SUMIFS(MasterSheet!J:J, MasterSheet!B:B, B2504, MasterSheet!D:D, C2504, MasterSheet!H:H, D2504)</f>
        <v>1</v>
      </c>
      <c r="G2504" s="22">
        <f t="shared" si="157"/>
        <v>4188.8</v>
      </c>
      <c r="H2504" s="26">
        <f>SUMIFS(MasterSheet!K:K, MasterSheet!B:B, B2504, MasterSheet!D:D, C2504, MasterSheet!H:H, D2504)</f>
        <v>1</v>
      </c>
      <c r="I2504" s="26">
        <f t="shared" si="158"/>
        <v>4188.8</v>
      </c>
      <c r="J2504" s="28">
        <f>SUMIFS(MasterSheet!L:L, MasterSheet!B:B, B2504, MasterSheet!D:D, C2504, MasterSheet!H:H, D2504)</f>
        <v>0</v>
      </c>
      <c r="K2504" s="28">
        <f t="shared" si="159"/>
        <v>0</v>
      </c>
      <c r="L2504" s="21" t="str">
        <f>UPPER(VLOOKUP(D2504,MasterSheet!H:U,14,))</f>
        <v>BIOLEGEND</v>
      </c>
    </row>
    <row r="2505" spans="1:12" x14ac:dyDescent="0.25">
      <c r="A2505" s="21" t="str">
        <f t="shared" si="156"/>
        <v>BIOLEGEND</v>
      </c>
      <c r="B2505" s="21" t="str">
        <v>EED118806</v>
      </c>
      <c r="C2505" s="30">
        <v>45910</v>
      </c>
      <c r="D2505" s="21">
        <v>163503</v>
      </c>
      <c r="E2505" s="21">
        <f>_xlfn.XLOOKUP(D2505,MasterSheet!H:H,MasterSheet!F:F)</f>
        <v>2710.4</v>
      </c>
      <c r="F2505" s="22">
        <f>SUMIFS(MasterSheet!J:J, MasterSheet!B:B, B2505, MasterSheet!D:D, C2505, MasterSheet!H:H, D2505)</f>
        <v>1</v>
      </c>
      <c r="G2505" s="22">
        <f t="shared" si="157"/>
        <v>2710.4</v>
      </c>
      <c r="H2505" s="26">
        <f>SUMIFS(MasterSheet!K:K, MasterSheet!B:B, B2505, MasterSheet!D:D, C2505, MasterSheet!H:H, D2505)</f>
        <v>1</v>
      </c>
      <c r="I2505" s="26">
        <f t="shared" si="158"/>
        <v>2710.4</v>
      </c>
      <c r="J2505" s="28">
        <f>SUMIFS(MasterSheet!L:L, MasterSheet!B:B, B2505, MasterSheet!D:D, C2505, MasterSheet!H:H, D2505)</f>
        <v>0</v>
      </c>
      <c r="K2505" s="28">
        <f t="shared" si="159"/>
        <v>0</v>
      </c>
      <c r="L2505" s="21" t="str">
        <f>UPPER(VLOOKUP(D2505,MasterSheet!H:U,14,))</f>
        <v>BIOLEGEND</v>
      </c>
    </row>
    <row r="2506" spans="1:12" x14ac:dyDescent="0.25">
      <c r="A2506" s="21" t="str">
        <f t="shared" si="156"/>
        <v>BIOLEGEND</v>
      </c>
      <c r="B2506" s="21" t="str">
        <v>EED118806</v>
      </c>
      <c r="C2506" s="30">
        <v>45910</v>
      </c>
      <c r="D2506" s="21">
        <v>300412</v>
      </c>
      <c r="E2506" s="21">
        <f>_xlfn.XLOOKUP(D2506,MasterSheet!H:H,MasterSheet!F:F)</f>
        <v>4435.2</v>
      </c>
      <c r="F2506" s="22">
        <f>SUMIFS(MasterSheet!J:J, MasterSheet!B:B, B2506, MasterSheet!D:D, C2506, MasterSheet!H:H, D2506)</f>
        <v>1</v>
      </c>
      <c r="G2506" s="22">
        <f t="shared" si="157"/>
        <v>4435.2</v>
      </c>
      <c r="H2506" s="26">
        <f>SUMIFS(MasterSheet!K:K, MasterSheet!B:B, B2506, MasterSheet!D:D, C2506, MasterSheet!H:H, D2506)</f>
        <v>1</v>
      </c>
      <c r="I2506" s="26">
        <f t="shared" si="158"/>
        <v>4435.2</v>
      </c>
      <c r="J2506" s="28">
        <f>SUMIFS(MasterSheet!L:L, MasterSheet!B:B, B2506, MasterSheet!D:D, C2506, MasterSheet!H:H, D2506)</f>
        <v>0</v>
      </c>
      <c r="K2506" s="28">
        <f t="shared" si="159"/>
        <v>0</v>
      </c>
      <c r="L2506" s="21" t="str">
        <f>UPPER(VLOOKUP(D2506,MasterSheet!H:U,14,))</f>
        <v>BIOLEGEND</v>
      </c>
    </row>
    <row r="2507" spans="1:12" x14ac:dyDescent="0.25">
      <c r="A2507" s="21" t="str">
        <f t="shared" si="156"/>
        <v>BIOLEGEND</v>
      </c>
      <c r="B2507" s="21" t="str">
        <v>EED118806</v>
      </c>
      <c r="C2507" s="30">
        <v>45910</v>
      </c>
      <c r="D2507" s="21">
        <v>300428</v>
      </c>
      <c r="E2507" s="21">
        <f>_xlfn.XLOOKUP(D2507,MasterSheet!H:H,MasterSheet!F:F)</f>
        <v>17688</v>
      </c>
      <c r="F2507" s="22">
        <f>SUMIFS(MasterSheet!J:J, MasterSheet!B:B, B2507, MasterSheet!D:D, C2507, MasterSheet!H:H, D2507)</f>
        <v>1</v>
      </c>
      <c r="G2507" s="22">
        <f t="shared" si="157"/>
        <v>17688</v>
      </c>
      <c r="H2507" s="26">
        <f>SUMIFS(MasterSheet!K:K, MasterSheet!B:B, B2507, MasterSheet!D:D, C2507, MasterSheet!H:H, D2507)</f>
        <v>1</v>
      </c>
      <c r="I2507" s="26">
        <f t="shared" si="158"/>
        <v>17688</v>
      </c>
      <c r="J2507" s="28">
        <f>SUMIFS(MasterSheet!L:L, MasterSheet!B:B, B2507, MasterSheet!D:D, C2507, MasterSheet!H:H, D2507)</f>
        <v>0</v>
      </c>
      <c r="K2507" s="28">
        <f t="shared" si="159"/>
        <v>0</v>
      </c>
      <c r="L2507" s="21" t="str">
        <f>UPPER(VLOOKUP(D2507,MasterSheet!H:U,14,))</f>
        <v>BIOLEGEND</v>
      </c>
    </row>
    <row r="2508" spans="1:12" x14ac:dyDescent="0.25">
      <c r="A2508" s="21" t="str">
        <f t="shared" si="156"/>
        <v>BIOLEGEND</v>
      </c>
      <c r="B2508" s="21" t="str">
        <v>EED118806</v>
      </c>
      <c r="C2508" s="30">
        <v>45910</v>
      </c>
      <c r="D2508" s="21">
        <v>300508</v>
      </c>
      <c r="E2508" s="21">
        <f>_xlfn.XLOOKUP(D2508,MasterSheet!H:H,MasterSheet!F:F)</f>
        <v>4065.6000000000004</v>
      </c>
      <c r="F2508" s="22">
        <f>SUMIFS(MasterSheet!J:J, MasterSheet!B:B, B2508, MasterSheet!D:D, C2508, MasterSheet!H:H, D2508)</f>
        <v>1</v>
      </c>
      <c r="G2508" s="22">
        <f t="shared" si="157"/>
        <v>4065.6000000000004</v>
      </c>
      <c r="H2508" s="26">
        <f>SUMIFS(MasterSheet!K:K, MasterSheet!B:B, B2508, MasterSheet!D:D, C2508, MasterSheet!H:H, D2508)</f>
        <v>1</v>
      </c>
      <c r="I2508" s="26">
        <f t="shared" si="158"/>
        <v>4065.6000000000004</v>
      </c>
      <c r="J2508" s="28">
        <f>SUMIFS(MasterSheet!L:L, MasterSheet!B:B, B2508, MasterSheet!D:D, C2508, MasterSheet!H:H, D2508)</f>
        <v>0</v>
      </c>
      <c r="K2508" s="28">
        <f t="shared" si="159"/>
        <v>0</v>
      </c>
      <c r="L2508" s="21" t="str">
        <f>UPPER(VLOOKUP(D2508,MasterSheet!H:U,14,))</f>
        <v>BIOLEGEND</v>
      </c>
    </row>
    <row r="2509" spans="1:12" x14ac:dyDescent="0.25">
      <c r="A2509" s="21" t="str">
        <f t="shared" si="156"/>
        <v>BIOLEGEND</v>
      </c>
      <c r="B2509" s="21" t="str">
        <v>EED118806</v>
      </c>
      <c r="C2509" s="30">
        <v>45910</v>
      </c>
      <c r="D2509" s="21">
        <v>301006</v>
      </c>
      <c r="E2509" s="21">
        <f>_xlfn.XLOOKUP(D2509,MasterSheet!H:H,MasterSheet!F:F)</f>
        <v>2992</v>
      </c>
      <c r="F2509" s="22">
        <f>SUMIFS(MasterSheet!J:J, MasterSheet!B:B, B2509, MasterSheet!D:D, C2509, MasterSheet!H:H, D2509)</f>
        <v>1</v>
      </c>
      <c r="G2509" s="22">
        <f t="shared" si="157"/>
        <v>2992</v>
      </c>
      <c r="H2509" s="26">
        <f>SUMIFS(MasterSheet!K:K, MasterSheet!B:B, B2509, MasterSheet!D:D, C2509, MasterSheet!H:H, D2509)</f>
        <v>1</v>
      </c>
      <c r="I2509" s="26">
        <f t="shared" si="158"/>
        <v>2992</v>
      </c>
      <c r="J2509" s="28">
        <f>SUMIFS(MasterSheet!L:L, MasterSheet!B:B, B2509, MasterSheet!D:D, C2509, MasterSheet!H:H, D2509)</f>
        <v>0</v>
      </c>
      <c r="K2509" s="28">
        <f t="shared" si="159"/>
        <v>0</v>
      </c>
      <c r="L2509" s="21" t="str">
        <f>UPPER(VLOOKUP(D2509,MasterSheet!H:U,14,))</f>
        <v>BIOLEGEND</v>
      </c>
    </row>
    <row r="2510" spans="1:12" x14ac:dyDescent="0.25">
      <c r="A2510" s="21" t="str">
        <f t="shared" si="156"/>
        <v>BIOLEGEND</v>
      </c>
      <c r="B2510" s="21" t="str">
        <v>EED118806</v>
      </c>
      <c r="C2510" s="30">
        <v>45910</v>
      </c>
      <c r="D2510" s="21">
        <v>302262</v>
      </c>
      <c r="E2510" s="21">
        <f>_xlfn.XLOOKUP(D2510,MasterSheet!H:H,MasterSheet!F:F)</f>
        <v>27984</v>
      </c>
      <c r="F2510" s="22">
        <f>SUMIFS(MasterSheet!J:J, MasterSheet!B:B, B2510, MasterSheet!D:D, C2510, MasterSheet!H:H, D2510)</f>
        <v>1</v>
      </c>
      <c r="G2510" s="22">
        <f t="shared" si="157"/>
        <v>27984</v>
      </c>
      <c r="H2510" s="26">
        <f>SUMIFS(MasterSheet!K:K, MasterSheet!B:B, B2510, MasterSheet!D:D, C2510, MasterSheet!H:H, D2510)</f>
        <v>1</v>
      </c>
      <c r="I2510" s="26">
        <f t="shared" si="158"/>
        <v>27984</v>
      </c>
      <c r="J2510" s="28">
        <f>SUMIFS(MasterSheet!L:L, MasterSheet!B:B, B2510, MasterSheet!D:D, C2510, MasterSheet!H:H, D2510)</f>
        <v>0</v>
      </c>
      <c r="K2510" s="28">
        <f t="shared" si="159"/>
        <v>0</v>
      </c>
      <c r="L2510" s="21" t="str">
        <f>UPPER(VLOOKUP(D2510,MasterSheet!H:U,14,))</f>
        <v>BIOLEGEND</v>
      </c>
    </row>
    <row r="2511" spans="1:12" x14ac:dyDescent="0.25">
      <c r="A2511" s="21" t="str">
        <f t="shared" si="156"/>
        <v>BIOLEGEND</v>
      </c>
      <c r="B2511" s="21" t="str">
        <v>EED118806</v>
      </c>
      <c r="C2511" s="30">
        <v>45910</v>
      </c>
      <c r="D2511" s="21">
        <v>303550</v>
      </c>
      <c r="E2511" s="21">
        <f>_xlfn.XLOOKUP(D2511,MasterSheet!H:H,MasterSheet!F:F)</f>
        <v>23531.199999999997</v>
      </c>
      <c r="F2511" s="22">
        <f>SUMIFS(MasterSheet!J:J, MasterSheet!B:B, B2511, MasterSheet!D:D, C2511, MasterSheet!H:H, D2511)</f>
        <v>1</v>
      </c>
      <c r="G2511" s="22">
        <f t="shared" si="157"/>
        <v>23531.199999999997</v>
      </c>
      <c r="H2511" s="26">
        <f>SUMIFS(MasterSheet!K:K, MasterSheet!B:B, B2511, MasterSheet!D:D, C2511, MasterSheet!H:H, D2511)</f>
        <v>1</v>
      </c>
      <c r="I2511" s="26">
        <f t="shared" si="158"/>
        <v>23531.199999999997</v>
      </c>
      <c r="J2511" s="28">
        <f>SUMIFS(MasterSheet!L:L, MasterSheet!B:B, B2511, MasterSheet!D:D, C2511, MasterSheet!H:H, D2511)</f>
        <v>0</v>
      </c>
      <c r="K2511" s="28">
        <f t="shared" si="159"/>
        <v>0</v>
      </c>
      <c r="L2511" s="21" t="str">
        <f>UPPER(VLOOKUP(D2511,MasterSheet!H:U,14,))</f>
        <v>BIOLEGEND</v>
      </c>
    </row>
    <row r="2512" spans="1:12" x14ac:dyDescent="0.25">
      <c r="A2512" s="21" t="str">
        <f t="shared" si="156"/>
        <v>BIOLEGEND</v>
      </c>
      <c r="B2512" s="21" t="str">
        <v>EED118806</v>
      </c>
      <c r="C2512" s="30">
        <v>45910</v>
      </c>
      <c r="D2512" s="21">
        <v>304006</v>
      </c>
      <c r="E2512" s="21">
        <f>_xlfn.XLOOKUP(D2512,MasterSheet!H:H,MasterSheet!F:F)</f>
        <v>4435.2</v>
      </c>
      <c r="F2512" s="22">
        <f>SUMIFS(MasterSheet!J:J, MasterSheet!B:B, B2512, MasterSheet!D:D, C2512, MasterSheet!H:H, D2512)</f>
        <v>2</v>
      </c>
      <c r="G2512" s="22">
        <f t="shared" si="157"/>
        <v>8870.4</v>
      </c>
      <c r="H2512" s="26">
        <f>SUMIFS(MasterSheet!K:K, MasterSheet!B:B, B2512, MasterSheet!D:D, C2512, MasterSheet!H:H, D2512)</f>
        <v>2</v>
      </c>
      <c r="I2512" s="26">
        <f t="shared" si="158"/>
        <v>8870.4</v>
      </c>
      <c r="J2512" s="28">
        <f>SUMIFS(MasterSheet!L:L, MasterSheet!B:B, B2512, MasterSheet!D:D, C2512, MasterSheet!H:H, D2512)</f>
        <v>0</v>
      </c>
      <c r="K2512" s="28">
        <f t="shared" si="159"/>
        <v>0</v>
      </c>
      <c r="L2512" s="21" t="str">
        <f>UPPER(VLOOKUP(D2512,MasterSheet!H:U,14,))</f>
        <v>BIOLEGEND</v>
      </c>
    </row>
    <row r="2513" spans="1:12" x14ac:dyDescent="0.25">
      <c r="A2513" s="21" t="str">
        <f t="shared" si="156"/>
        <v>BIOLEGEND</v>
      </c>
      <c r="B2513" s="21" t="str">
        <v>EED118806</v>
      </c>
      <c r="C2513" s="30">
        <v>45910</v>
      </c>
      <c r="D2513" s="21">
        <v>304044</v>
      </c>
      <c r="E2513" s="21">
        <f>_xlfn.XLOOKUP(D2513,MasterSheet!H:H,MasterSheet!F:F)</f>
        <v>26466</v>
      </c>
      <c r="F2513" s="22">
        <f>SUMIFS(MasterSheet!J:J, MasterSheet!B:B, B2513, MasterSheet!D:D, C2513, MasterSheet!H:H, D2513)</f>
        <v>1</v>
      </c>
      <c r="G2513" s="22">
        <f t="shared" si="157"/>
        <v>26466</v>
      </c>
      <c r="H2513" s="26">
        <f>SUMIFS(MasterSheet!K:K, MasterSheet!B:B, B2513, MasterSheet!D:D, C2513, MasterSheet!H:H, D2513)</f>
        <v>1</v>
      </c>
      <c r="I2513" s="26">
        <f t="shared" si="158"/>
        <v>26466</v>
      </c>
      <c r="J2513" s="28">
        <f>SUMIFS(MasterSheet!L:L, MasterSheet!B:B, B2513, MasterSheet!D:D, C2513, MasterSheet!H:H, D2513)</f>
        <v>0</v>
      </c>
      <c r="K2513" s="28">
        <f t="shared" si="159"/>
        <v>0</v>
      </c>
      <c r="L2513" s="21" t="str">
        <f>UPPER(VLOOKUP(D2513,MasterSheet!H:U,14,))</f>
        <v>BIOLEGEND</v>
      </c>
    </row>
    <row r="2514" spans="1:12" x14ac:dyDescent="0.25">
      <c r="A2514" s="21" t="str">
        <f t="shared" si="156"/>
        <v>BIOLEGEND</v>
      </c>
      <c r="B2514" s="21" t="str">
        <v>EED118806</v>
      </c>
      <c r="C2514" s="30">
        <v>45910</v>
      </c>
      <c r="D2514" s="21">
        <v>305210</v>
      </c>
      <c r="E2514" s="21">
        <f>_xlfn.XLOOKUP(D2514,MasterSheet!H:H,MasterSheet!F:F)</f>
        <v>18048.8</v>
      </c>
      <c r="F2514" s="22">
        <f>SUMIFS(MasterSheet!J:J, MasterSheet!B:B, B2514, MasterSheet!D:D, C2514, MasterSheet!H:H, D2514)</f>
        <v>1</v>
      </c>
      <c r="G2514" s="22">
        <f t="shared" si="157"/>
        <v>18048.8</v>
      </c>
      <c r="H2514" s="26">
        <f>SUMIFS(MasterSheet!K:K, MasterSheet!B:B, B2514, MasterSheet!D:D, C2514, MasterSheet!H:H, D2514)</f>
        <v>1</v>
      </c>
      <c r="I2514" s="26">
        <f t="shared" si="158"/>
        <v>18048.8</v>
      </c>
      <c r="J2514" s="28">
        <f>SUMIFS(MasterSheet!L:L, MasterSheet!B:B, B2514, MasterSheet!D:D, C2514, MasterSheet!H:H, D2514)</f>
        <v>0</v>
      </c>
      <c r="K2514" s="28">
        <f t="shared" si="159"/>
        <v>0</v>
      </c>
      <c r="L2514" s="21" t="str">
        <f>UPPER(VLOOKUP(D2514,MasterSheet!H:U,14,))</f>
        <v>BIOLEGEND</v>
      </c>
    </row>
    <row r="2515" spans="1:12" x14ac:dyDescent="0.25">
      <c r="A2515" s="21" t="str">
        <f t="shared" si="156"/>
        <v>BIOLEGEND</v>
      </c>
      <c r="B2515" s="21" t="str">
        <v>EED118806</v>
      </c>
      <c r="C2515" s="30">
        <v>45910</v>
      </c>
      <c r="D2515" s="21">
        <v>308110</v>
      </c>
      <c r="E2515" s="21">
        <f>_xlfn.XLOOKUP(D2515,MasterSheet!H:H,MasterSheet!F:F)</f>
        <v>16324</v>
      </c>
      <c r="F2515" s="22">
        <f>SUMIFS(MasterSheet!J:J, MasterSheet!B:B, B2515, MasterSheet!D:D, C2515, MasterSheet!H:H, D2515)</f>
        <v>1</v>
      </c>
      <c r="G2515" s="22">
        <f t="shared" si="157"/>
        <v>16324</v>
      </c>
      <c r="H2515" s="26">
        <f>SUMIFS(MasterSheet!K:K, MasterSheet!B:B, B2515, MasterSheet!D:D, C2515, MasterSheet!H:H, D2515)</f>
        <v>1</v>
      </c>
      <c r="I2515" s="26">
        <f t="shared" si="158"/>
        <v>16324</v>
      </c>
      <c r="J2515" s="28">
        <f>SUMIFS(MasterSheet!L:L, MasterSheet!B:B, B2515, MasterSheet!D:D, C2515, MasterSheet!H:H, D2515)</f>
        <v>0</v>
      </c>
      <c r="K2515" s="28">
        <f t="shared" si="159"/>
        <v>0</v>
      </c>
      <c r="L2515" s="21" t="str">
        <f>UPPER(VLOOKUP(D2515,MasterSheet!H:U,14,))</f>
        <v>BIOLEGEND</v>
      </c>
    </row>
    <row r="2516" spans="1:12" x14ac:dyDescent="0.25">
      <c r="A2516" s="21" t="str">
        <f t="shared" si="156"/>
        <v>BIOLEGEND</v>
      </c>
      <c r="B2516" s="21" t="str">
        <v>EED118806</v>
      </c>
      <c r="C2516" s="30">
        <v>45910</v>
      </c>
      <c r="D2516" s="21">
        <v>309816</v>
      </c>
      <c r="E2516" s="21">
        <f>_xlfn.XLOOKUP(D2516,MasterSheet!H:H,MasterSheet!F:F)</f>
        <v>22792</v>
      </c>
      <c r="F2516" s="22">
        <f>SUMIFS(MasterSheet!J:J, MasterSheet!B:B, B2516, MasterSheet!D:D, C2516, MasterSheet!H:H, D2516)</f>
        <v>1</v>
      </c>
      <c r="G2516" s="22">
        <f t="shared" si="157"/>
        <v>22792</v>
      </c>
      <c r="H2516" s="26">
        <f>SUMIFS(MasterSheet!K:K, MasterSheet!B:B, B2516, MasterSheet!D:D, C2516, MasterSheet!H:H, D2516)</f>
        <v>1</v>
      </c>
      <c r="I2516" s="26">
        <f t="shared" si="158"/>
        <v>22792</v>
      </c>
      <c r="J2516" s="28">
        <f>SUMIFS(MasterSheet!L:L, MasterSheet!B:B, B2516, MasterSheet!D:D, C2516, MasterSheet!H:H, D2516)</f>
        <v>0</v>
      </c>
      <c r="K2516" s="28">
        <f t="shared" si="159"/>
        <v>0</v>
      </c>
      <c r="L2516" s="21" t="str">
        <f>UPPER(VLOOKUP(D2516,MasterSheet!H:U,14,))</f>
        <v>BIOLEGEND</v>
      </c>
    </row>
    <row r="2517" spans="1:12" x14ac:dyDescent="0.25">
      <c r="A2517" s="21" t="str">
        <f t="shared" si="156"/>
        <v>BIOLEGEND</v>
      </c>
      <c r="B2517" s="21" t="str">
        <v>EED118806</v>
      </c>
      <c r="C2517" s="30">
        <v>45910</v>
      </c>
      <c r="D2517" s="21">
        <v>310916</v>
      </c>
      <c r="E2517" s="21">
        <f>_xlfn.XLOOKUP(D2517,MasterSheet!H:H,MasterSheet!F:F)</f>
        <v>14599.2</v>
      </c>
      <c r="F2517" s="22">
        <f>SUMIFS(MasterSheet!J:J, MasterSheet!B:B, B2517, MasterSheet!D:D, C2517, MasterSheet!H:H, D2517)</f>
        <v>1</v>
      </c>
      <c r="G2517" s="22">
        <f t="shared" si="157"/>
        <v>14599.2</v>
      </c>
      <c r="H2517" s="26">
        <f>SUMIFS(MasterSheet!K:K, MasterSheet!B:B, B2517, MasterSheet!D:D, C2517, MasterSheet!H:H, D2517)</f>
        <v>1</v>
      </c>
      <c r="I2517" s="26">
        <f t="shared" si="158"/>
        <v>14599.2</v>
      </c>
      <c r="J2517" s="28">
        <f>SUMIFS(MasterSheet!L:L, MasterSheet!B:B, B2517, MasterSheet!D:D, C2517, MasterSheet!H:H, D2517)</f>
        <v>0</v>
      </c>
      <c r="K2517" s="28">
        <f t="shared" si="159"/>
        <v>0</v>
      </c>
      <c r="L2517" s="21" t="str">
        <f>UPPER(VLOOKUP(D2517,MasterSheet!H:U,14,))</f>
        <v>BIOLEGEND</v>
      </c>
    </row>
    <row r="2518" spans="1:12" x14ac:dyDescent="0.25">
      <c r="A2518" s="21" t="str">
        <f t="shared" si="156"/>
        <v>BIOLEGEND</v>
      </c>
      <c r="B2518" s="21" t="str">
        <v>EED118806</v>
      </c>
      <c r="C2518" s="30">
        <v>45910</v>
      </c>
      <c r="D2518" s="21">
        <v>310944</v>
      </c>
      <c r="E2518" s="21">
        <f>_xlfn.XLOOKUP(D2518,MasterSheet!H:H,MasterSheet!F:F)</f>
        <v>26136</v>
      </c>
      <c r="F2518" s="22">
        <f>SUMIFS(MasterSheet!J:J, MasterSheet!B:B, B2518, MasterSheet!D:D, C2518, MasterSheet!H:H, D2518)</f>
        <v>1</v>
      </c>
      <c r="G2518" s="22">
        <f t="shared" si="157"/>
        <v>26136</v>
      </c>
      <c r="H2518" s="26">
        <f>SUMIFS(MasterSheet!K:K, MasterSheet!B:B, B2518, MasterSheet!D:D, C2518, MasterSheet!H:H, D2518)</f>
        <v>1</v>
      </c>
      <c r="I2518" s="26">
        <f t="shared" si="158"/>
        <v>26136</v>
      </c>
      <c r="J2518" s="28">
        <f>SUMIFS(MasterSheet!L:L, MasterSheet!B:B, B2518, MasterSheet!D:D, C2518, MasterSheet!H:H, D2518)</f>
        <v>0</v>
      </c>
      <c r="K2518" s="28">
        <f t="shared" si="159"/>
        <v>0</v>
      </c>
      <c r="L2518" s="21" t="str">
        <f>UPPER(VLOOKUP(D2518,MasterSheet!H:U,14,))</f>
        <v>BIOLEGEND</v>
      </c>
    </row>
    <row r="2519" spans="1:12" x14ac:dyDescent="0.25">
      <c r="A2519" s="21" t="str">
        <f t="shared" si="156"/>
        <v>BIOLEGEND</v>
      </c>
      <c r="B2519" s="21" t="str">
        <v>EED118806</v>
      </c>
      <c r="C2519" s="30">
        <v>45910</v>
      </c>
      <c r="D2519" s="21">
        <v>320007</v>
      </c>
      <c r="E2519" s="21">
        <f>_xlfn.XLOOKUP(D2519,MasterSheet!H:H,MasterSheet!F:F)</f>
        <v>12443.2</v>
      </c>
      <c r="F2519" s="22">
        <f>SUMIFS(MasterSheet!J:J, MasterSheet!B:B, B2519, MasterSheet!D:D, C2519, MasterSheet!H:H, D2519)</f>
        <v>1</v>
      </c>
      <c r="G2519" s="22">
        <f t="shared" si="157"/>
        <v>12443.2</v>
      </c>
      <c r="H2519" s="26">
        <f>SUMIFS(MasterSheet!K:K, MasterSheet!B:B, B2519, MasterSheet!D:D, C2519, MasterSheet!H:H, D2519)</f>
        <v>1</v>
      </c>
      <c r="I2519" s="26">
        <f t="shared" si="158"/>
        <v>12443.2</v>
      </c>
      <c r="J2519" s="28">
        <f>SUMIFS(MasterSheet!L:L, MasterSheet!B:B, B2519, MasterSheet!D:D, C2519, MasterSheet!H:H, D2519)</f>
        <v>0</v>
      </c>
      <c r="K2519" s="28">
        <f t="shared" si="159"/>
        <v>0</v>
      </c>
      <c r="L2519" s="21" t="str">
        <f>UPPER(VLOOKUP(D2519,MasterSheet!H:U,14,))</f>
        <v>BIOLEGEND</v>
      </c>
    </row>
    <row r="2520" spans="1:12" x14ac:dyDescent="0.25">
      <c r="A2520" s="21" t="str">
        <f t="shared" si="156"/>
        <v>BIOLEGEND</v>
      </c>
      <c r="B2520" s="21" t="str">
        <v>EED118806</v>
      </c>
      <c r="C2520" s="30">
        <v>45910</v>
      </c>
      <c r="D2520" s="21">
        <v>323034</v>
      </c>
      <c r="E2520" s="21">
        <f>_xlfn.XLOOKUP(D2520,MasterSheet!H:H,MasterSheet!F:F)</f>
        <v>27588</v>
      </c>
      <c r="F2520" s="22">
        <f>SUMIFS(MasterSheet!J:J, MasterSheet!B:B, B2520, MasterSheet!D:D, C2520, MasterSheet!H:H, D2520)</f>
        <v>1</v>
      </c>
      <c r="G2520" s="22">
        <f t="shared" si="157"/>
        <v>27588</v>
      </c>
      <c r="H2520" s="26">
        <f>SUMIFS(MasterSheet!K:K, MasterSheet!B:B, B2520, MasterSheet!D:D, C2520, MasterSheet!H:H, D2520)</f>
        <v>1</v>
      </c>
      <c r="I2520" s="26">
        <f t="shared" si="158"/>
        <v>27588</v>
      </c>
      <c r="J2520" s="28">
        <f>SUMIFS(MasterSheet!L:L, MasterSheet!B:B, B2520, MasterSheet!D:D, C2520, MasterSheet!H:H, D2520)</f>
        <v>0</v>
      </c>
      <c r="K2520" s="28">
        <f t="shared" si="159"/>
        <v>0</v>
      </c>
      <c r="L2520" s="21" t="str">
        <f>UPPER(VLOOKUP(D2520,MasterSheet!H:U,14,))</f>
        <v>BIOLEGEND</v>
      </c>
    </row>
    <row r="2521" spans="1:12" x14ac:dyDescent="0.25">
      <c r="A2521" s="21" t="str">
        <f t="shared" si="156"/>
        <v>BIOLEGEND</v>
      </c>
      <c r="B2521" s="21" t="str">
        <v>EED118806</v>
      </c>
      <c r="C2521" s="30">
        <v>45910</v>
      </c>
      <c r="D2521" s="21">
        <v>324004</v>
      </c>
      <c r="E2521" s="21">
        <f>_xlfn.XLOOKUP(D2521,MasterSheet!H:H,MasterSheet!F:F)</f>
        <v>14476</v>
      </c>
      <c r="F2521" s="22">
        <f>SUMIFS(MasterSheet!J:J, MasterSheet!B:B, B2521, MasterSheet!D:D, C2521, MasterSheet!H:H, D2521)</f>
        <v>1</v>
      </c>
      <c r="G2521" s="22">
        <f t="shared" si="157"/>
        <v>14476</v>
      </c>
      <c r="H2521" s="26">
        <f>SUMIFS(MasterSheet!K:K, MasterSheet!B:B, B2521, MasterSheet!D:D, C2521, MasterSheet!H:H, D2521)</f>
        <v>1</v>
      </c>
      <c r="I2521" s="26">
        <f t="shared" si="158"/>
        <v>14476</v>
      </c>
      <c r="J2521" s="28">
        <f>SUMIFS(MasterSheet!L:L, MasterSheet!B:B, B2521, MasterSheet!D:D, C2521, MasterSheet!H:H, D2521)</f>
        <v>0</v>
      </c>
      <c r="K2521" s="28">
        <f t="shared" si="159"/>
        <v>0</v>
      </c>
      <c r="L2521" s="21" t="str">
        <f>UPPER(VLOOKUP(D2521,MasterSheet!H:U,14,))</f>
        <v>BIOLEGEND</v>
      </c>
    </row>
    <row r="2522" spans="1:12" x14ac:dyDescent="0.25">
      <c r="A2522" s="21" t="str">
        <f t="shared" si="156"/>
        <v>BIOLEGEND</v>
      </c>
      <c r="B2522" s="21" t="str">
        <v>EED118806</v>
      </c>
      <c r="C2522" s="30">
        <v>45910</v>
      </c>
      <c r="D2522" s="21">
        <v>329918</v>
      </c>
      <c r="E2522" s="21">
        <f>_xlfn.XLOOKUP(D2522,MasterSheet!H:H,MasterSheet!F:F)</f>
        <v>20169.599999999999</v>
      </c>
      <c r="F2522" s="22">
        <f>SUMIFS(MasterSheet!J:J, MasterSheet!B:B, B2522, MasterSheet!D:D, C2522, MasterSheet!H:H, D2522)</f>
        <v>1</v>
      </c>
      <c r="G2522" s="22">
        <f t="shared" si="157"/>
        <v>20169.599999999999</v>
      </c>
      <c r="H2522" s="26">
        <f>SUMIFS(MasterSheet!K:K, MasterSheet!B:B, B2522, MasterSheet!D:D, C2522, MasterSheet!H:H, D2522)</f>
        <v>1</v>
      </c>
      <c r="I2522" s="26">
        <f t="shared" si="158"/>
        <v>20169.599999999999</v>
      </c>
      <c r="J2522" s="28">
        <f>SUMIFS(MasterSheet!L:L, MasterSheet!B:B, B2522, MasterSheet!D:D, C2522, MasterSheet!H:H, D2522)</f>
        <v>0</v>
      </c>
      <c r="K2522" s="28">
        <f t="shared" si="159"/>
        <v>0</v>
      </c>
      <c r="L2522" s="21" t="str">
        <f>UPPER(VLOOKUP(D2522,MasterSheet!H:U,14,))</f>
        <v>BIOLEGEND</v>
      </c>
    </row>
    <row r="2523" spans="1:12" x14ac:dyDescent="0.25">
      <c r="A2523" s="21" t="str">
        <f t="shared" si="156"/>
        <v>BIOLEGEND</v>
      </c>
      <c r="B2523" s="21" t="str">
        <v>EED118806</v>
      </c>
      <c r="C2523" s="30">
        <v>45910</v>
      </c>
      <c r="D2523" s="21">
        <v>329930</v>
      </c>
      <c r="E2523" s="21">
        <f>_xlfn.XLOOKUP(D2523,MasterSheet!H:H,MasterSheet!F:F)</f>
        <v>29436</v>
      </c>
      <c r="F2523" s="22">
        <f>SUMIFS(MasterSheet!J:J, MasterSheet!B:B, B2523, MasterSheet!D:D, C2523, MasterSheet!H:H, D2523)</f>
        <v>1</v>
      </c>
      <c r="G2523" s="22">
        <f t="shared" si="157"/>
        <v>29436</v>
      </c>
      <c r="H2523" s="26">
        <f>SUMIFS(MasterSheet!K:K, MasterSheet!B:B, B2523, MasterSheet!D:D, C2523, MasterSheet!H:H, D2523)</f>
        <v>1</v>
      </c>
      <c r="I2523" s="26">
        <f t="shared" si="158"/>
        <v>29436</v>
      </c>
      <c r="J2523" s="28">
        <f>SUMIFS(MasterSheet!L:L, MasterSheet!B:B, B2523, MasterSheet!D:D, C2523, MasterSheet!H:H, D2523)</f>
        <v>0</v>
      </c>
      <c r="K2523" s="28">
        <f t="shared" si="159"/>
        <v>0</v>
      </c>
      <c r="L2523" s="21" t="str">
        <f>UPPER(VLOOKUP(D2523,MasterSheet!H:U,14,))</f>
        <v>BIOLEGEND</v>
      </c>
    </row>
    <row r="2524" spans="1:12" x14ac:dyDescent="0.25">
      <c r="A2524" s="21" t="str">
        <f t="shared" si="156"/>
        <v>BIOLEGEND</v>
      </c>
      <c r="B2524" s="21" t="str">
        <v>EED118806</v>
      </c>
      <c r="C2524" s="30">
        <v>45910</v>
      </c>
      <c r="D2524" s="21">
        <v>329932</v>
      </c>
      <c r="E2524" s="21">
        <f>_xlfn.XLOOKUP(D2524,MasterSheet!H:H,MasterSheet!F:F)</f>
        <v>26532</v>
      </c>
      <c r="F2524" s="22">
        <f>SUMIFS(MasterSheet!J:J, MasterSheet!B:B, B2524, MasterSheet!D:D, C2524, MasterSheet!H:H, D2524)</f>
        <v>1</v>
      </c>
      <c r="G2524" s="22">
        <f t="shared" si="157"/>
        <v>26532</v>
      </c>
      <c r="H2524" s="26">
        <f>SUMIFS(MasterSheet!K:K, MasterSheet!B:B, B2524, MasterSheet!D:D, C2524, MasterSheet!H:H, D2524)</f>
        <v>1</v>
      </c>
      <c r="I2524" s="26">
        <f t="shared" si="158"/>
        <v>26532</v>
      </c>
      <c r="J2524" s="28">
        <f>SUMIFS(MasterSheet!L:L, MasterSheet!B:B, B2524, MasterSheet!D:D, C2524, MasterSheet!H:H, D2524)</f>
        <v>0</v>
      </c>
      <c r="K2524" s="28">
        <f t="shared" si="159"/>
        <v>0</v>
      </c>
      <c r="L2524" s="21" t="str">
        <f>UPPER(VLOOKUP(D2524,MasterSheet!H:U,14,))</f>
        <v>BIOLEGEND</v>
      </c>
    </row>
    <row r="2525" spans="1:12" x14ac:dyDescent="0.25">
      <c r="A2525" s="21" t="str">
        <f t="shared" si="156"/>
        <v>BIOLEGEND</v>
      </c>
      <c r="B2525" s="21" t="str">
        <v>EED118806</v>
      </c>
      <c r="C2525" s="30">
        <v>45910</v>
      </c>
      <c r="D2525" s="21">
        <v>330116</v>
      </c>
      <c r="E2525" s="21">
        <f>_xlfn.XLOOKUP(D2525,MasterSheet!H:H,MasterSheet!F:F)</f>
        <v>22422.400000000001</v>
      </c>
      <c r="F2525" s="22">
        <f>SUMIFS(MasterSheet!J:J, MasterSheet!B:B, B2525, MasterSheet!D:D, C2525, MasterSheet!H:H, D2525)</f>
        <v>1</v>
      </c>
      <c r="G2525" s="22">
        <f t="shared" si="157"/>
        <v>22422.400000000001</v>
      </c>
      <c r="H2525" s="26">
        <f>SUMIFS(MasterSheet!K:K, MasterSheet!B:B, B2525, MasterSheet!D:D, C2525, MasterSheet!H:H, D2525)</f>
        <v>1</v>
      </c>
      <c r="I2525" s="26">
        <f t="shared" si="158"/>
        <v>22422.400000000001</v>
      </c>
      <c r="J2525" s="28">
        <f>SUMIFS(MasterSheet!L:L, MasterSheet!B:B, B2525, MasterSheet!D:D, C2525, MasterSheet!H:H, D2525)</f>
        <v>0</v>
      </c>
      <c r="K2525" s="28">
        <f t="shared" si="159"/>
        <v>0</v>
      </c>
      <c r="L2525" s="21" t="str">
        <f>UPPER(VLOOKUP(D2525,MasterSheet!H:U,14,))</f>
        <v>BIOLEGEND</v>
      </c>
    </row>
    <row r="2526" spans="1:12" x14ac:dyDescent="0.25">
      <c r="A2526" s="21" t="str">
        <f t="shared" si="156"/>
        <v>BIOLEGEND</v>
      </c>
      <c r="B2526" s="21" t="str">
        <v>EED118806</v>
      </c>
      <c r="C2526" s="30">
        <v>45910</v>
      </c>
      <c r="D2526" s="21">
        <v>333628</v>
      </c>
      <c r="E2526" s="21">
        <f>_xlfn.XLOOKUP(D2526,MasterSheet!H:H,MasterSheet!F:F)</f>
        <v>25080</v>
      </c>
      <c r="F2526" s="22">
        <f>SUMIFS(MasterSheet!J:J, MasterSheet!B:B, B2526, MasterSheet!D:D, C2526, MasterSheet!H:H, D2526)</f>
        <v>1</v>
      </c>
      <c r="G2526" s="22">
        <f t="shared" si="157"/>
        <v>25080</v>
      </c>
      <c r="H2526" s="26">
        <f>SUMIFS(MasterSheet!K:K, MasterSheet!B:B, B2526, MasterSheet!D:D, C2526, MasterSheet!H:H, D2526)</f>
        <v>1</v>
      </c>
      <c r="I2526" s="26">
        <f t="shared" si="158"/>
        <v>25080</v>
      </c>
      <c r="J2526" s="28">
        <f>SUMIFS(MasterSheet!L:L, MasterSheet!B:B, B2526, MasterSheet!D:D, C2526, MasterSheet!H:H, D2526)</f>
        <v>0</v>
      </c>
      <c r="K2526" s="28">
        <f t="shared" si="159"/>
        <v>0</v>
      </c>
      <c r="L2526" s="21" t="str">
        <f>UPPER(VLOOKUP(D2526,MasterSheet!H:U,14,))</f>
        <v>BIOLEGEND</v>
      </c>
    </row>
    <row r="2527" spans="1:12" x14ac:dyDescent="0.25">
      <c r="A2527" s="21" t="str">
        <f t="shared" si="156"/>
        <v>BIOLEGEND</v>
      </c>
      <c r="B2527" s="21" t="str">
        <v>EED118806</v>
      </c>
      <c r="C2527" s="30">
        <v>45910</v>
      </c>
      <c r="D2527" s="21">
        <v>334103</v>
      </c>
      <c r="E2527" s="21">
        <f>_xlfn.XLOOKUP(D2527,MasterSheet!H:H,MasterSheet!F:F)</f>
        <v>6221.6</v>
      </c>
      <c r="F2527" s="22">
        <f>SUMIFS(MasterSheet!J:J, MasterSheet!B:B, B2527, MasterSheet!D:D, C2527, MasterSheet!H:H, D2527)</f>
        <v>1</v>
      </c>
      <c r="G2527" s="22">
        <f t="shared" si="157"/>
        <v>6221.6</v>
      </c>
      <c r="H2527" s="26">
        <f>SUMIFS(MasterSheet!K:K, MasterSheet!B:B, B2527, MasterSheet!D:D, C2527, MasterSheet!H:H, D2527)</f>
        <v>1</v>
      </c>
      <c r="I2527" s="26">
        <f t="shared" si="158"/>
        <v>6221.6</v>
      </c>
      <c r="J2527" s="28">
        <f>SUMIFS(MasterSheet!L:L, MasterSheet!B:B, B2527, MasterSheet!D:D, C2527, MasterSheet!H:H, D2527)</f>
        <v>0</v>
      </c>
      <c r="K2527" s="28">
        <f t="shared" si="159"/>
        <v>0</v>
      </c>
      <c r="L2527" s="21" t="str">
        <f>UPPER(VLOOKUP(D2527,MasterSheet!H:U,14,))</f>
        <v>BIOLEGEND</v>
      </c>
    </row>
    <row r="2528" spans="1:12" x14ac:dyDescent="0.25">
      <c r="A2528" s="21" t="str">
        <f t="shared" si="156"/>
        <v>BIOLEGEND</v>
      </c>
      <c r="B2528" s="21" t="str">
        <v>EED118806</v>
      </c>
      <c r="C2528" s="30">
        <v>45910</v>
      </c>
      <c r="D2528" s="21">
        <v>344836</v>
      </c>
      <c r="E2528" s="21">
        <f>_xlfn.XLOOKUP(D2528,MasterSheet!H:H,MasterSheet!F:F)</f>
        <v>26796</v>
      </c>
      <c r="F2528" s="22">
        <f>SUMIFS(MasterSheet!J:J, MasterSheet!B:B, B2528, MasterSheet!D:D, C2528, MasterSheet!H:H, D2528)</f>
        <v>1</v>
      </c>
      <c r="G2528" s="22">
        <f t="shared" si="157"/>
        <v>26796</v>
      </c>
      <c r="H2528" s="26">
        <f>SUMIFS(MasterSheet!K:K, MasterSheet!B:B, B2528, MasterSheet!D:D, C2528, MasterSheet!H:H, D2528)</f>
        <v>1</v>
      </c>
      <c r="I2528" s="26">
        <f t="shared" si="158"/>
        <v>26796</v>
      </c>
      <c r="J2528" s="28">
        <f>SUMIFS(MasterSheet!L:L, MasterSheet!B:B, B2528, MasterSheet!D:D, C2528, MasterSheet!H:H, D2528)</f>
        <v>0</v>
      </c>
      <c r="K2528" s="28">
        <f t="shared" si="159"/>
        <v>0</v>
      </c>
      <c r="L2528" s="21" t="str">
        <f>UPPER(VLOOKUP(D2528,MasterSheet!H:U,14,))</f>
        <v>BIOLEGEND</v>
      </c>
    </row>
    <row r="2529" spans="1:12" x14ac:dyDescent="0.25">
      <c r="A2529" s="21" t="str">
        <f t="shared" si="156"/>
        <v>BIOLEGEND</v>
      </c>
      <c r="B2529" s="21" t="str">
        <v>EED118806</v>
      </c>
      <c r="C2529" s="30">
        <v>45910</v>
      </c>
      <c r="D2529" s="21">
        <v>345016</v>
      </c>
      <c r="E2529" s="21">
        <f>_xlfn.XLOOKUP(D2529,MasterSheet!H:H,MasterSheet!F:F)</f>
        <v>23531.199999999997</v>
      </c>
      <c r="F2529" s="22">
        <f>SUMIFS(MasterSheet!J:J, MasterSheet!B:B, B2529, MasterSheet!D:D, C2529, MasterSheet!H:H, D2529)</f>
        <v>1</v>
      </c>
      <c r="G2529" s="22">
        <f t="shared" si="157"/>
        <v>23531.199999999997</v>
      </c>
      <c r="H2529" s="26">
        <f>SUMIFS(MasterSheet!K:K, MasterSheet!B:B, B2529, MasterSheet!D:D, C2529, MasterSheet!H:H, D2529)</f>
        <v>1</v>
      </c>
      <c r="I2529" s="26">
        <f t="shared" si="158"/>
        <v>23531.199999999997</v>
      </c>
      <c r="J2529" s="28">
        <f>SUMIFS(MasterSheet!L:L, MasterSheet!B:B, B2529, MasterSheet!D:D, C2529, MasterSheet!H:H, D2529)</f>
        <v>0</v>
      </c>
      <c r="K2529" s="28">
        <f t="shared" si="159"/>
        <v>0</v>
      </c>
      <c r="L2529" s="21" t="str">
        <f>UPPER(VLOOKUP(D2529,MasterSheet!H:U,14,))</f>
        <v>BIOLEGEND</v>
      </c>
    </row>
    <row r="2530" spans="1:12" x14ac:dyDescent="0.25">
      <c r="A2530" s="21" t="str">
        <f t="shared" si="156"/>
        <v>BIOLEGEND</v>
      </c>
      <c r="B2530" s="21" t="str">
        <v>EED118806</v>
      </c>
      <c r="C2530" s="30">
        <v>45910</v>
      </c>
      <c r="D2530" s="21">
        <v>345030</v>
      </c>
      <c r="E2530" s="21">
        <f>_xlfn.XLOOKUP(D2530,MasterSheet!H:H,MasterSheet!F:F)</f>
        <v>27984</v>
      </c>
      <c r="F2530" s="22">
        <f>SUMIFS(MasterSheet!J:J, MasterSheet!B:B, B2530, MasterSheet!D:D, C2530, MasterSheet!H:H, D2530)</f>
        <v>2</v>
      </c>
      <c r="G2530" s="22">
        <f t="shared" si="157"/>
        <v>55968</v>
      </c>
      <c r="H2530" s="26">
        <f>SUMIFS(MasterSheet!K:K, MasterSheet!B:B, B2530, MasterSheet!D:D, C2530, MasterSheet!H:H, D2530)</f>
        <v>2</v>
      </c>
      <c r="I2530" s="26">
        <f t="shared" si="158"/>
        <v>55968</v>
      </c>
      <c r="J2530" s="28">
        <f>SUMIFS(MasterSheet!L:L, MasterSheet!B:B, B2530, MasterSheet!D:D, C2530, MasterSheet!H:H, D2530)</f>
        <v>0</v>
      </c>
      <c r="K2530" s="28">
        <f t="shared" si="159"/>
        <v>0</v>
      </c>
      <c r="L2530" s="21" t="str">
        <f>UPPER(VLOOKUP(D2530,MasterSheet!H:U,14,))</f>
        <v>BIOLEGEND</v>
      </c>
    </row>
    <row r="2531" spans="1:12" x14ac:dyDescent="0.25">
      <c r="A2531" s="21" t="str">
        <f t="shared" si="156"/>
        <v>BIOLEGEND</v>
      </c>
      <c r="B2531" s="21" t="str">
        <v>EED118806</v>
      </c>
      <c r="C2531" s="30">
        <v>45910</v>
      </c>
      <c r="D2531" s="21">
        <v>349505</v>
      </c>
      <c r="E2531" s="21">
        <f>_xlfn.XLOOKUP(D2531,MasterSheet!H:H,MasterSheet!F:F)</f>
        <v>6406.4</v>
      </c>
      <c r="F2531" s="22">
        <f>SUMIFS(MasterSheet!J:J, MasterSheet!B:B, B2531, MasterSheet!D:D, C2531, MasterSheet!H:H, D2531)</f>
        <v>1</v>
      </c>
      <c r="G2531" s="22">
        <f t="shared" si="157"/>
        <v>6406.4</v>
      </c>
      <c r="H2531" s="26">
        <f>SUMIFS(MasterSheet!K:K, MasterSheet!B:B, B2531, MasterSheet!D:D, C2531, MasterSheet!H:H, D2531)</f>
        <v>1</v>
      </c>
      <c r="I2531" s="26">
        <f t="shared" si="158"/>
        <v>6406.4</v>
      </c>
      <c r="J2531" s="28">
        <f>SUMIFS(MasterSheet!L:L, MasterSheet!B:B, B2531, MasterSheet!D:D, C2531, MasterSheet!H:H, D2531)</f>
        <v>0</v>
      </c>
      <c r="K2531" s="28">
        <f t="shared" si="159"/>
        <v>0</v>
      </c>
      <c r="L2531" s="21" t="str">
        <f>UPPER(VLOOKUP(D2531,MasterSheet!H:U,14,))</f>
        <v>BIOLEGEND</v>
      </c>
    </row>
    <row r="2532" spans="1:12" x14ac:dyDescent="0.25">
      <c r="A2532" s="21" t="str">
        <f t="shared" si="156"/>
        <v>BIOLEGEND</v>
      </c>
      <c r="B2532" s="21" t="str">
        <v>EED118806</v>
      </c>
      <c r="C2532" s="30">
        <v>45910</v>
      </c>
      <c r="D2532" s="21">
        <v>349914</v>
      </c>
      <c r="E2532" s="21">
        <f>_xlfn.XLOOKUP(D2532,MasterSheet!H:H,MasterSheet!F:F)</f>
        <v>23531.199999999997</v>
      </c>
      <c r="F2532" s="22">
        <f>SUMIFS(MasterSheet!J:J, MasterSheet!B:B, B2532, MasterSheet!D:D, C2532, MasterSheet!H:H, D2532)</f>
        <v>1</v>
      </c>
      <c r="G2532" s="22">
        <f t="shared" si="157"/>
        <v>23531.199999999997</v>
      </c>
      <c r="H2532" s="26">
        <f>SUMIFS(MasterSheet!K:K, MasterSheet!B:B, B2532, MasterSheet!D:D, C2532, MasterSheet!H:H, D2532)</f>
        <v>1</v>
      </c>
      <c r="I2532" s="26">
        <f t="shared" si="158"/>
        <v>23531.199999999997</v>
      </c>
      <c r="J2532" s="28">
        <f>SUMIFS(MasterSheet!L:L, MasterSheet!B:B, B2532, MasterSheet!D:D, C2532, MasterSheet!H:H, D2532)</f>
        <v>0</v>
      </c>
      <c r="K2532" s="28">
        <f t="shared" si="159"/>
        <v>0</v>
      </c>
      <c r="L2532" s="21" t="str">
        <f>UPPER(VLOOKUP(D2532,MasterSheet!H:U,14,))</f>
        <v>BIOLEGEND</v>
      </c>
    </row>
    <row r="2533" spans="1:12" x14ac:dyDescent="0.25">
      <c r="A2533" s="21" t="str">
        <f t="shared" si="156"/>
        <v>BIOLEGEND</v>
      </c>
      <c r="B2533" s="21" t="str">
        <v>EED118806</v>
      </c>
      <c r="C2533" s="30">
        <v>45910</v>
      </c>
      <c r="D2533" s="21">
        <v>351703</v>
      </c>
      <c r="E2533" s="21">
        <f>_xlfn.XLOOKUP(D2533,MasterSheet!H:H,MasterSheet!F:F)</f>
        <v>7638.4</v>
      </c>
      <c r="F2533" s="22">
        <f>SUMIFS(MasterSheet!J:J, MasterSheet!B:B, B2533, MasterSheet!D:D, C2533, MasterSheet!H:H, D2533)</f>
        <v>1</v>
      </c>
      <c r="G2533" s="22">
        <f t="shared" si="157"/>
        <v>7638.4</v>
      </c>
      <c r="H2533" s="26">
        <f>SUMIFS(MasterSheet!K:K, MasterSheet!B:B, B2533, MasterSheet!D:D, C2533, MasterSheet!H:H, D2533)</f>
        <v>1</v>
      </c>
      <c r="I2533" s="26">
        <f t="shared" si="158"/>
        <v>7638.4</v>
      </c>
      <c r="J2533" s="28">
        <f>SUMIFS(MasterSheet!L:L, MasterSheet!B:B, B2533, MasterSheet!D:D, C2533, MasterSheet!H:H, D2533)</f>
        <v>0</v>
      </c>
      <c r="K2533" s="28">
        <f t="shared" si="159"/>
        <v>0</v>
      </c>
      <c r="L2533" s="21" t="str">
        <f>UPPER(VLOOKUP(D2533,MasterSheet!H:U,14,))</f>
        <v>BIOLEGEND</v>
      </c>
    </row>
    <row r="2534" spans="1:12" x14ac:dyDescent="0.25">
      <c r="A2534" s="21" t="str">
        <f t="shared" si="156"/>
        <v>BIOLEGEND</v>
      </c>
      <c r="B2534" s="21" t="str">
        <v>EED118806</v>
      </c>
      <c r="C2534" s="30">
        <v>45910</v>
      </c>
      <c r="D2534" s="21">
        <v>354510</v>
      </c>
      <c r="E2534" s="21">
        <f>_xlfn.XLOOKUP(D2534,MasterSheet!H:H,MasterSheet!F:F)</f>
        <v>23531.199999999997</v>
      </c>
      <c r="F2534" s="22">
        <f>SUMIFS(MasterSheet!J:J, MasterSheet!B:B, B2534, MasterSheet!D:D, C2534, MasterSheet!H:H, D2534)</f>
        <v>1</v>
      </c>
      <c r="G2534" s="22">
        <f t="shared" si="157"/>
        <v>23531.199999999997</v>
      </c>
      <c r="H2534" s="26">
        <f>SUMIFS(MasterSheet!K:K, MasterSheet!B:B, B2534, MasterSheet!D:D, C2534, MasterSheet!H:H, D2534)</f>
        <v>1</v>
      </c>
      <c r="I2534" s="26">
        <f t="shared" si="158"/>
        <v>23531.199999999997</v>
      </c>
      <c r="J2534" s="28">
        <f>SUMIFS(MasterSheet!L:L, MasterSheet!B:B, B2534, MasterSheet!D:D, C2534, MasterSheet!H:H, D2534)</f>
        <v>0</v>
      </c>
      <c r="K2534" s="28">
        <f t="shared" si="159"/>
        <v>0</v>
      </c>
      <c r="L2534" s="21" t="str">
        <f>UPPER(VLOOKUP(D2534,MasterSheet!H:U,14,))</f>
        <v>BIOLEGEND</v>
      </c>
    </row>
    <row r="2535" spans="1:12" x14ac:dyDescent="0.25">
      <c r="A2535" s="21" t="str">
        <f t="shared" si="156"/>
        <v>BIOLEGEND</v>
      </c>
      <c r="B2535" s="21" t="str">
        <v>EED118806</v>
      </c>
      <c r="C2535" s="30">
        <v>45910</v>
      </c>
      <c r="D2535" s="21">
        <v>357408</v>
      </c>
      <c r="E2535" s="21">
        <f>_xlfn.XLOOKUP(D2535,MasterSheet!H:H,MasterSheet!F:F)</f>
        <v>10225.6</v>
      </c>
      <c r="F2535" s="22">
        <f>SUMIFS(MasterSheet!J:J, MasterSheet!B:B, B2535, MasterSheet!D:D, C2535, MasterSheet!H:H, D2535)</f>
        <v>1</v>
      </c>
      <c r="G2535" s="22">
        <f t="shared" si="157"/>
        <v>10225.6</v>
      </c>
      <c r="H2535" s="26">
        <f>SUMIFS(MasterSheet!K:K, MasterSheet!B:B, B2535, MasterSheet!D:D, C2535, MasterSheet!H:H, D2535)</f>
        <v>1</v>
      </c>
      <c r="I2535" s="26">
        <f t="shared" si="158"/>
        <v>10225.6</v>
      </c>
      <c r="J2535" s="28">
        <f>SUMIFS(MasterSheet!L:L, MasterSheet!B:B, B2535, MasterSheet!D:D, C2535, MasterSheet!H:H, D2535)</f>
        <v>0</v>
      </c>
      <c r="K2535" s="28">
        <f t="shared" si="159"/>
        <v>0</v>
      </c>
      <c r="L2535" s="21" t="str">
        <f>UPPER(VLOOKUP(D2535,MasterSheet!H:U,14,))</f>
        <v>BIOLEGEND</v>
      </c>
    </row>
    <row r="2536" spans="1:12" x14ac:dyDescent="0.25">
      <c r="A2536" s="21" t="str">
        <f t="shared" si="156"/>
        <v>BIOLEGEND</v>
      </c>
      <c r="B2536" s="21" t="str">
        <v>EED118806</v>
      </c>
      <c r="C2536" s="30">
        <v>45910</v>
      </c>
      <c r="D2536" s="21">
        <v>362578</v>
      </c>
      <c r="E2536" s="21">
        <f>_xlfn.XLOOKUP(D2536,MasterSheet!H:H,MasterSheet!F:F)</f>
        <v>23531.199999999997</v>
      </c>
      <c r="F2536" s="22">
        <f>SUMIFS(MasterSheet!J:J, MasterSheet!B:B, B2536, MasterSheet!D:D, C2536, MasterSheet!H:H, D2536)</f>
        <v>1</v>
      </c>
      <c r="G2536" s="22">
        <f t="shared" si="157"/>
        <v>23531.199999999997</v>
      </c>
      <c r="H2536" s="26">
        <f>SUMIFS(MasterSheet!K:K, MasterSheet!B:B, B2536, MasterSheet!D:D, C2536, MasterSheet!H:H, D2536)</f>
        <v>1</v>
      </c>
      <c r="I2536" s="26">
        <f t="shared" si="158"/>
        <v>23531.199999999997</v>
      </c>
      <c r="J2536" s="28">
        <f>SUMIFS(MasterSheet!L:L, MasterSheet!B:B, B2536, MasterSheet!D:D, C2536, MasterSheet!H:H, D2536)</f>
        <v>0</v>
      </c>
      <c r="K2536" s="28">
        <f t="shared" si="159"/>
        <v>0</v>
      </c>
      <c r="L2536" s="21" t="str">
        <f>UPPER(VLOOKUP(D2536,MasterSheet!H:U,14,))</f>
        <v>BIOLEGEND</v>
      </c>
    </row>
    <row r="2537" spans="1:12" x14ac:dyDescent="0.25">
      <c r="A2537" s="21" t="str">
        <f t="shared" si="156"/>
        <v>BIOLEGEND</v>
      </c>
      <c r="B2537" s="21" t="str">
        <v>EED118806</v>
      </c>
      <c r="C2537" s="30">
        <v>45910</v>
      </c>
      <c r="D2537" s="21">
        <v>369307</v>
      </c>
      <c r="E2537" s="21">
        <f>_xlfn.XLOOKUP(D2537,MasterSheet!H:H,MasterSheet!F:F)</f>
        <v>9794.4</v>
      </c>
      <c r="F2537" s="22">
        <f>SUMIFS(MasterSheet!J:J, MasterSheet!B:B, B2537, MasterSheet!D:D, C2537, MasterSheet!H:H, D2537)</f>
        <v>1</v>
      </c>
      <c r="G2537" s="22">
        <f t="shared" si="157"/>
        <v>9794.4</v>
      </c>
      <c r="H2537" s="26">
        <f>SUMIFS(MasterSheet!K:K, MasterSheet!B:B, B2537, MasterSheet!D:D, C2537, MasterSheet!H:H, D2537)</f>
        <v>1</v>
      </c>
      <c r="I2537" s="26">
        <f t="shared" si="158"/>
        <v>9794.4</v>
      </c>
      <c r="J2537" s="28">
        <f>SUMIFS(MasterSheet!L:L, MasterSheet!B:B, B2537, MasterSheet!D:D, C2537, MasterSheet!H:H, D2537)</f>
        <v>0</v>
      </c>
      <c r="K2537" s="28">
        <f t="shared" si="159"/>
        <v>0</v>
      </c>
      <c r="L2537" s="21" t="str">
        <f>UPPER(VLOOKUP(D2537,MasterSheet!H:U,14,))</f>
        <v>BIOLEGEND</v>
      </c>
    </row>
    <row r="2538" spans="1:12" x14ac:dyDescent="0.25">
      <c r="A2538" s="21" t="str">
        <f t="shared" si="156"/>
        <v>BIOLEGEND</v>
      </c>
      <c r="B2538" s="21" t="str">
        <v>EED118806</v>
      </c>
      <c r="C2538" s="30">
        <v>45910</v>
      </c>
      <c r="D2538" s="21">
        <v>369308</v>
      </c>
      <c r="E2538" s="21">
        <f>_xlfn.XLOOKUP(D2538,MasterSheet!H:H,MasterSheet!F:F)</f>
        <v>24208.800000000003</v>
      </c>
      <c r="F2538" s="22">
        <f>SUMIFS(MasterSheet!J:J, MasterSheet!B:B, B2538, MasterSheet!D:D, C2538, MasterSheet!H:H, D2538)</f>
        <v>1</v>
      </c>
      <c r="G2538" s="22">
        <f t="shared" si="157"/>
        <v>24208.800000000003</v>
      </c>
      <c r="H2538" s="26">
        <f>SUMIFS(MasterSheet!K:K, MasterSheet!B:B, B2538, MasterSheet!D:D, C2538, MasterSheet!H:H, D2538)</f>
        <v>1</v>
      </c>
      <c r="I2538" s="26">
        <f t="shared" si="158"/>
        <v>24208.800000000003</v>
      </c>
      <c r="J2538" s="28">
        <f>SUMIFS(MasterSheet!L:L, MasterSheet!B:B, B2538, MasterSheet!D:D, C2538, MasterSheet!H:H, D2538)</f>
        <v>0</v>
      </c>
      <c r="K2538" s="28">
        <f t="shared" si="159"/>
        <v>0</v>
      </c>
      <c r="L2538" s="21" t="str">
        <f>UPPER(VLOOKUP(D2538,MasterSheet!H:U,14,))</f>
        <v>BIOLEGEND</v>
      </c>
    </row>
    <row r="2539" spans="1:12" x14ac:dyDescent="0.25">
      <c r="A2539" s="21" t="str">
        <f t="shared" si="156"/>
        <v>BIOLEGEND</v>
      </c>
      <c r="B2539" s="21" t="str">
        <v>EED118806</v>
      </c>
      <c r="C2539" s="30">
        <v>45910</v>
      </c>
      <c r="D2539" s="21">
        <v>369624</v>
      </c>
      <c r="E2539" s="21">
        <f>_xlfn.XLOOKUP(D2539,MasterSheet!H:H,MasterSheet!F:F)</f>
        <v>28710</v>
      </c>
      <c r="F2539" s="22">
        <f>SUMIFS(MasterSheet!J:J, MasterSheet!B:B, B2539, MasterSheet!D:D, C2539, MasterSheet!H:H, D2539)</f>
        <v>1</v>
      </c>
      <c r="G2539" s="22">
        <f t="shared" si="157"/>
        <v>28710</v>
      </c>
      <c r="H2539" s="26">
        <f>SUMIFS(MasterSheet!K:K, MasterSheet!B:B, B2539, MasterSheet!D:D, C2539, MasterSheet!H:H, D2539)</f>
        <v>1</v>
      </c>
      <c r="I2539" s="26">
        <f t="shared" si="158"/>
        <v>28710</v>
      </c>
      <c r="J2539" s="28">
        <f>SUMIFS(MasterSheet!L:L, MasterSheet!B:B, B2539, MasterSheet!D:D, C2539, MasterSheet!H:H, D2539)</f>
        <v>0</v>
      </c>
      <c r="K2539" s="28">
        <f t="shared" si="159"/>
        <v>0</v>
      </c>
      <c r="L2539" s="21" t="str">
        <f>UPPER(VLOOKUP(D2539,MasterSheet!H:U,14,))</f>
        <v>BIOLEGEND</v>
      </c>
    </row>
    <row r="2540" spans="1:12" x14ac:dyDescent="0.25">
      <c r="A2540" s="21" t="str">
        <f t="shared" si="156"/>
        <v>BIOLEGEND</v>
      </c>
      <c r="B2540" s="21" t="str">
        <v>EED118806</v>
      </c>
      <c r="C2540" s="30">
        <v>45910</v>
      </c>
      <c r="D2540" s="21">
        <v>372208</v>
      </c>
      <c r="E2540" s="21">
        <f>_xlfn.XLOOKUP(D2540,MasterSheet!H:H,MasterSheet!F:F)</f>
        <v>20636</v>
      </c>
      <c r="F2540" s="22">
        <f>SUMIFS(MasterSheet!J:J, MasterSheet!B:B, B2540, MasterSheet!D:D, C2540, MasterSheet!H:H, D2540)</f>
        <v>1</v>
      </c>
      <c r="G2540" s="22">
        <f t="shared" si="157"/>
        <v>20636</v>
      </c>
      <c r="H2540" s="26">
        <f>SUMIFS(MasterSheet!K:K, MasterSheet!B:B, B2540, MasterSheet!D:D, C2540, MasterSheet!H:H, D2540)</f>
        <v>1</v>
      </c>
      <c r="I2540" s="26">
        <f t="shared" si="158"/>
        <v>20636</v>
      </c>
      <c r="J2540" s="28">
        <f>SUMIFS(MasterSheet!L:L, MasterSheet!B:B, B2540, MasterSheet!D:D, C2540, MasterSheet!H:H, D2540)</f>
        <v>0</v>
      </c>
      <c r="K2540" s="28">
        <f t="shared" si="159"/>
        <v>0</v>
      </c>
      <c r="L2540" s="21" t="str">
        <f>UPPER(VLOOKUP(D2540,MasterSheet!H:U,14,))</f>
        <v>BIOLEGEND</v>
      </c>
    </row>
    <row r="2541" spans="1:12" x14ac:dyDescent="0.25">
      <c r="A2541" s="21" t="str">
        <f t="shared" si="156"/>
        <v>BIOLEGEND</v>
      </c>
      <c r="B2541" s="21" t="str">
        <v>EED118806</v>
      </c>
      <c r="C2541" s="30">
        <v>45910</v>
      </c>
      <c r="D2541" s="21">
        <v>387103</v>
      </c>
      <c r="E2541" s="21">
        <f>_xlfn.XLOOKUP(D2541,MasterSheet!H:H,MasterSheet!F:F)</f>
        <v>88</v>
      </c>
      <c r="F2541" s="22">
        <f>SUMIFS(MasterSheet!J:J, MasterSheet!B:B, B2541, MasterSheet!D:D, C2541, MasterSheet!H:H, D2541)</f>
        <v>1</v>
      </c>
      <c r="G2541" s="22">
        <f t="shared" si="157"/>
        <v>88</v>
      </c>
      <c r="H2541" s="26">
        <f>SUMIFS(MasterSheet!K:K, MasterSheet!B:B, B2541, MasterSheet!D:D, C2541, MasterSheet!H:H, D2541)</f>
        <v>1</v>
      </c>
      <c r="I2541" s="26">
        <f t="shared" si="158"/>
        <v>88</v>
      </c>
      <c r="J2541" s="28">
        <f>SUMIFS(MasterSheet!L:L, MasterSheet!B:B, B2541, MasterSheet!D:D, C2541, MasterSheet!H:H, D2541)</f>
        <v>0</v>
      </c>
      <c r="K2541" s="28">
        <f t="shared" si="159"/>
        <v>0</v>
      </c>
      <c r="L2541" s="21" t="str">
        <f>UPPER(VLOOKUP(D2541,MasterSheet!H:U,14,))</f>
        <v>BIOLEGEND</v>
      </c>
    </row>
    <row r="2542" spans="1:12" x14ac:dyDescent="0.25">
      <c r="A2542" s="21" t="str">
        <f t="shared" si="156"/>
        <v>BIOLEGEND</v>
      </c>
      <c r="B2542" s="21" t="str">
        <v>EED118806</v>
      </c>
      <c r="C2542" s="30">
        <v>45910</v>
      </c>
      <c r="D2542" s="21">
        <v>387203</v>
      </c>
      <c r="E2542" s="21">
        <f>_xlfn.XLOOKUP(D2542,MasterSheet!H:H,MasterSheet!F:F)</f>
        <v>88</v>
      </c>
      <c r="F2542" s="22">
        <f>SUMIFS(MasterSheet!J:J, MasterSheet!B:B, B2542, MasterSheet!D:D, C2542, MasterSheet!H:H, D2542)</f>
        <v>1</v>
      </c>
      <c r="G2542" s="22">
        <f t="shared" si="157"/>
        <v>88</v>
      </c>
      <c r="H2542" s="26">
        <f>SUMIFS(MasterSheet!K:K, MasterSheet!B:B, B2542, MasterSheet!D:D, C2542, MasterSheet!H:H, D2542)</f>
        <v>1</v>
      </c>
      <c r="I2542" s="26">
        <f t="shared" si="158"/>
        <v>88</v>
      </c>
      <c r="J2542" s="28">
        <f>SUMIFS(MasterSheet!L:L, MasterSheet!B:B, B2542, MasterSheet!D:D, C2542, MasterSheet!H:H, D2542)</f>
        <v>0</v>
      </c>
      <c r="K2542" s="28">
        <f t="shared" si="159"/>
        <v>0</v>
      </c>
      <c r="L2542" s="21" t="str">
        <f>UPPER(VLOOKUP(D2542,MasterSheet!H:U,14,))</f>
        <v>BIOLEGEND</v>
      </c>
    </row>
    <row r="2543" spans="1:12" x14ac:dyDescent="0.25">
      <c r="A2543" s="21" t="str">
        <f t="shared" si="156"/>
        <v>BIOLEGEND</v>
      </c>
      <c r="B2543" s="21" t="str">
        <v>EED118806</v>
      </c>
      <c r="C2543" s="30">
        <v>45910</v>
      </c>
      <c r="D2543" s="21">
        <v>392918</v>
      </c>
      <c r="E2543" s="21">
        <f>_xlfn.XLOOKUP(D2543,MasterSheet!H:H,MasterSheet!F:F)</f>
        <v>21683.200000000001</v>
      </c>
      <c r="F2543" s="22">
        <f>SUMIFS(MasterSheet!J:J, MasterSheet!B:B, B2543, MasterSheet!D:D, C2543, MasterSheet!H:H, D2543)</f>
        <v>1</v>
      </c>
      <c r="G2543" s="22">
        <f t="shared" si="157"/>
        <v>21683.200000000001</v>
      </c>
      <c r="H2543" s="26">
        <f>SUMIFS(MasterSheet!K:K, MasterSheet!B:B, B2543, MasterSheet!D:D, C2543, MasterSheet!H:H, D2543)</f>
        <v>1</v>
      </c>
      <c r="I2543" s="26">
        <f t="shared" si="158"/>
        <v>21683.200000000001</v>
      </c>
      <c r="J2543" s="28">
        <f>SUMIFS(MasterSheet!L:L, MasterSheet!B:B, B2543, MasterSheet!D:D, C2543, MasterSheet!H:H, D2543)</f>
        <v>0</v>
      </c>
      <c r="K2543" s="28">
        <f t="shared" si="159"/>
        <v>0</v>
      </c>
      <c r="L2543" s="21" t="str">
        <f>UPPER(VLOOKUP(D2543,MasterSheet!H:U,14,))</f>
        <v>BIOLEGEND</v>
      </c>
    </row>
    <row r="2544" spans="1:12" x14ac:dyDescent="0.25">
      <c r="A2544" s="21" t="str">
        <f t="shared" si="156"/>
        <v>BIOLEGEND</v>
      </c>
      <c r="B2544" s="21" t="str">
        <v>EED118806</v>
      </c>
      <c r="C2544" s="30">
        <v>45910</v>
      </c>
      <c r="D2544" s="21">
        <v>400112</v>
      </c>
      <c r="E2544" s="21">
        <f>_xlfn.XLOOKUP(D2544,MasterSheet!H:H,MasterSheet!F:F)</f>
        <v>4743.2</v>
      </c>
      <c r="F2544" s="22">
        <f>SUMIFS(MasterSheet!J:J, MasterSheet!B:B, B2544, MasterSheet!D:D, C2544, MasterSheet!H:H, D2544)</f>
        <v>1</v>
      </c>
      <c r="G2544" s="22">
        <f t="shared" si="157"/>
        <v>4743.2</v>
      </c>
      <c r="H2544" s="26">
        <f>SUMIFS(MasterSheet!K:K, MasterSheet!B:B, B2544, MasterSheet!D:D, C2544, MasterSheet!H:H, D2544)</f>
        <v>1</v>
      </c>
      <c r="I2544" s="26">
        <f t="shared" si="158"/>
        <v>4743.2</v>
      </c>
      <c r="J2544" s="28">
        <f>SUMIFS(MasterSheet!L:L, MasterSheet!B:B, B2544, MasterSheet!D:D, C2544, MasterSheet!H:H, D2544)</f>
        <v>0</v>
      </c>
      <c r="K2544" s="28">
        <f t="shared" si="159"/>
        <v>0</v>
      </c>
      <c r="L2544" s="21" t="str">
        <f>UPPER(VLOOKUP(D2544,MasterSheet!H:U,14,))</f>
        <v>BIOLEGEND</v>
      </c>
    </row>
    <row r="2545" spans="1:12" x14ac:dyDescent="0.25">
      <c r="A2545" s="21" t="str">
        <f t="shared" si="156"/>
        <v>BIOLEGEND</v>
      </c>
      <c r="B2545" s="21" t="str">
        <v>EED118806</v>
      </c>
      <c r="C2545" s="30">
        <v>45910</v>
      </c>
      <c r="D2545" s="21">
        <v>400126</v>
      </c>
      <c r="E2545" s="21">
        <f>_xlfn.XLOOKUP(D2545,MasterSheet!H:H,MasterSheet!F:F)</f>
        <v>11026.4</v>
      </c>
      <c r="F2545" s="22">
        <f>SUMIFS(MasterSheet!J:J, MasterSheet!B:B, B2545, MasterSheet!D:D, C2545, MasterSheet!H:H, D2545)</f>
        <v>1</v>
      </c>
      <c r="G2545" s="22">
        <f t="shared" si="157"/>
        <v>11026.4</v>
      </c>
      <c r="H2545" s="26">
        <f>SUMIFS(MasterSheet!K:K, MasterSheet!B:B, B2545, MasterSheet!D:D, C2545, MasterSheet!H:H, D2545)</f>
        <v>1</v>
      </c>
      <c r="I2545" s="26">
        <f t="shared" si="158"/>
        <v>11026.4</v>
      </c>
      <c r="J2545" s="28">
        <f>SUMIFS(MasterSheet!L:L, MasterSheet!B:B, B2545, MasterSheet!D:D, C2545, MasterSheet!H:H, D2545)</f>
        <v>0</v>
      </c>
      <c r="K2545" s="28">
        <f t="shared" si="159"/>
        <v>0</v>
      </c>
      <c r="L2545" s="21" t="str">
        <f>UPPER(VLOOKUP(D2545,MasterSheet!H:U,14,))</f>
        <v>BIOLEGEND</v>
      </c>
    </row>
    <row r="2546" spans="1:12" x14ac:dyDescent="0.25">
      <c r="A2546" s="21" t="str">
        <f t="shared" si="156"/>
        <v>BIOLEGEND</v>
      </c>
      <c r="B2546" s="21" t="str">
        <v>EED118806</v>
      </c>
      <c r="C2546" s="30">
        <v>45910</v>
      </c>
      <c r="D2546" s="21">
        <v>400129</v>
      </c>
      <c r="E2546" s="21">
        <f>_xlfn.XLOOKUP(D2546,MasterSheet!H:H,MasterSheet!F:F)</f>
        <v>12874.400000000001</v>
      </c>
      <c r="F2546" s="22">
        <f>SUMIFS(MasterSheet!J:J, MasterSheet!B:B, B2546, MasterSheet!D:D, C2546, MasterSheet!H:H, D2546)</f>
        <v>1</v>
      </c>
      <c r="G2546" s="22">
        <f t="shared" si="157"/>
        <v>12874.400000000001</v>
      </c>
      <c r="H2546" s="26">
        <f>SUMIFS(MasterSheet!K:K, MasterSheet!B:B, B2546, MasterSheet!D:D, C2546, MasterSheet!H:H, D2546)</f>
        <v>1</v>
      </c>
      <c r="I2546" s="26">
        <f t="shared" si="158"/>
        <v>12874.400000000001</v>
      </c>
      <c r="J2546" s="28">
        <f>SUMIFS(MasterSheet!L:L, MasterSheet!B:B, B2546, MasterSheet!D:D, C2546, MasterSheet!H:H, D2546)</f>
        <v>0</v>
      </c>
      <c r="K2546" s="28">
        <f t="shared" si="159"/>
        <v>0</v>
      </c>
      <c r="L2546" s="21" t="str">
        <f>UPPER(VLOOKUP(D2546,MasterSheet!H:U,14,))</f>
        <v>BIOLEGEND</v>
      </c>
    </row>
    <row r="2547" spans="1:12" x14ac:dyDescent="0.25">
      <c r="A2547" s="21" t="str">
        <f t="shared" si="156"/>
        <v>BIOLEGEND</v>
      </c>
      <c r="B2547" s="21" t="str">
        <v>EED118806</v>
      </c>
      <c r="C2547" s="30">
        <v>45910</v>
      </c>
      <c r="D2547" s="21">
        <v>400140</v>
      </c>
      <c r="E2547" s="21">
        <f>_xlfn.XLOOKUP(D2547,MasterSheet!H:H,MasterSheet!F:F)</f>
        <v>7946.4</v>
      </c>
      <c r="F2547" s="22">
        <f>SUMIFS(MasterSheet!J:J, MasterSheet!B:B, B2547, MasterSheet!D:D, C2547, MasterSheet!H:H, D2547)</f>
        <v>1</v>
      </c>
      <c r="G2547" s="22">
        <f t="shared" si="157"/>
        <v>7946.4</v>
      </c>
      <c r="H2547" s="26">
        <f>SUMIFS(MasterSheet!K:K, MasterSheet!B:B, B2547, MasterSheet!D:D, C2547, MasterSheet!H:H, D2547)</f>
        <v>1</v>
      </c>
      <c r="I2547" s="26">
        <f t="shared" si="158"/>
        <v>7946.4</v>
      </c>
      <c r="J2547" s="28">
        <f>SUMIFS(MasterSheet!L:L, MasterSheet!B:B, B2547, MasterSheet!D:D, C2547, MasterSheet!H:H, D2547)</f>
        <v>0</v>
      </c>
      <c r="K2547" s="28">
        <f t="shared" si="159"/>
        <v>0</v>
      </c>
      <c r="L2547" s="21" t="str">
        <f>UPPER(VLOOKUP(D2547,MasterSheet!H:U,14,))</f>
        <v>BIOLEGEND</v>
      </c>
    </row>
    <row r="2548" spans="1:12" x14ac:dyDescent="0.25">
      <c r="A2548" s="21" t="str">
        <f t="shared" si="156"/>
        <v>BIOLEGEND</v>
      </c>
      <c r="B2548" s="21" t="str">
        <v>EED118806</v>
      </c>
      <c r="C2548" s="30">
        <v>45910</v>
      </c>
      <c r="D2548" s="21">
        <v>400144</v>
      </c>
      <c r="E2548" s="21">
        <f>_xlfn.XLOOKUP(D2548,MasterSheet!H:H,MasterSheet!F:F)</f>
        <v>11888.8</v>
      </c>
      <c r="F2548" s="22">
        <f>SUMIFS(MasterSheet!J:J, MasterSheet!B:B, B2548, MasterSheet!D:D, C2548, MasterSheet!H:H, D2548)</f>
        <v>1</v>
      </c>
      <c r="G2548" s="22">
        <f t="shared" si="157"/>
        <v>11888.8</v>
      </c>
      <c r="H2548" s="26">
        <f>SUMIFS(MasterSheet!K:K, MasterSheet!B:B, B2548, MasterSheet!D:D, C2548, MasterSheet!H:H, D2548)</f>
        <v>1</v>
      </c>
      <c r="I2548" s="26">
        <f t="shared" si="158"/>
        <v>11888.8</v>
      </c>
      <c r="J2548" s="28">
        <f>SUMIFS(MasterSheet!L:L, MasterSheet!B:B, B2548, MasterSheet!D:D, C2548, MasterSheet!H:H, D2548)</f>
        <v>0</v>
      </c>
      <c r="K2548" s="28">
        <f t="shared" si="159"/>
        <v>0</v>
      </c>
      <c r="L2548" s="21" t="str">
        <f>UPPER(VLOOKUP(D2548,MasterSheet!H:U,14,))</f>
        <v>BIOLEGEND</v>
      </c>
    </row>
    <row r="2549" spans="1:12" x14ac:dyDescent="0.25">
      <c r="A2549" s="21" t="str">
        <f t="shared" si="156"/>
        <v>BIOLEGEND</v>
      </c>
      <c r="B2549" s="21" t="str">
        <v>EED118806</v>
      </c>
      <c r="C2549" s="30">
        <v>45910</v>
      </c>
      <c r="D2549" s="21">
        <v>400148</v>
      </c>
      <c r="E2549" s="21">
        <f>_xlfn.XLOOKUP(D2549,MasterSheet!H:H,MasterSheet!F:F)</f>
        <v>12997.599999999999</v>
      </c>
      <c r="F2549" s="22">
        <f>SUMIFS(MasterSheet!J:J, MasterSheet!B:B, B2549, MasterSheet!D:D, C2549, MasterSheet!H:H, D2549)</f>
        <v>1</v>
      </c>
      <c r="G2549" s="22">
        <f t="shared" si="157"/>
        <v>12997.599999999999</v>
      </c>
      <c r="H2549" s="26">
        <f>SUMIFS(MasterSheet!K:K, MasterSheet!B:B, B2549, MasterSheet!D:D, C2549, MasterSheet!H:H, D2549)</f>
        <v>1</v>
      </c>
      <c r="I2549" s="26">
        <f t="shared" si="158"/>
        <v>12997.599999999999</v>
      </c>
      <c r="J2549" s="28">
        <f>SUMIFS(MasterSheet!L:L, MasterSheet!B:B, B2549, MasterSheet!D:D, C2549, MasterSheet!H:H, D2549)</f>
        <v>0</v>
      </c>
      <c r="K2549" s="28">
        <f t="shared" si="159"/>
        <v>0</v>
      </c>
      <c r="L2549" s="21" t="str">
        <f>UPPER(VLOOKUP(D2549,MasterSheet!H:U,14,))</f>
        <v>BIOLEGEND</v>
      </c>
    </row>
    <row r="2550" spans="1:12" x14ac:dyDescent="0.25">
      <c r="A2550" s="21" t="str">
        <f t="shared" si="156"/>
        <v>BIOLEGEND</v>
      </c>
      <c r="B2550" s="21" t="str">
        <v>EED118806</v>
      </c>
      <c r="C2550" s="30">
        <v>45910</v>
      </c>
      <c r="D2550" s="21">
        <v>400158</v>
      </c>
      <c r="E2550" s="21">
        <f>_xlfn.XLOOKUP(D2550,MasterSheet!H:H,MasterSheet!F:F)</f>
        <v>23628</v>
      </c>
      <c r="F2550" s="22">
        <f>SUMIFS(MasterSheet!J:J, MasterSheet!B:B, B2550, MasterSheet!D:D, C2550, MasterSheet!H:H, D2550)</f>
        <v>1</v>
      </c>
      <c r="G2550" s="22">
        <f t="shared" si="157"/>
        <v>23628</v>
      </c>
      <c r="H2550" s="26">
        <f>SUMIFS(MasterSheet!K:K, MasterSheet!B:B, B2550, MasterSheet!D:D, C2550, MasterSheet!H:H, D2550)</f>
        <v>1</v>
      </c>
      <c r="I2550" s="26">
        <f t="shared" si="158"/>
        <v>23628</v>
      </c>
      <c r="J2550" s="28">
        <f>SUMIFS(MasterSheet!L:L, MasterSheet!B:B, B2550, MasterSheet!D:D, C2550, MasterSheet!H:H, D2550)</f>
        <v>0</v>
      </c>
      <c r="K2550" s="28">
        <f t="shared" si="159"/>
        <v>0</v>
      </c>
      <c r="L2550" s="21" t="str">
        <f>UPPER(VLOOKUP(D2550,MasterSheet!H:U,14,))</f>
        <v>BIOLEGEND</v>
      </c>
    </row>
    <row r="2551" spans="1:12" x14ac:dyDescent="0.25">
      <c r="A2551" s="21" t="str">
        <f t="shared" si="156"/>
        <v>BIOLEGEND</v>
      </c>
      <c r="B2551" s="21" t="str">
        <v>EED118806</v>
      </c>
      <c r="C2551" s="30">
        <v>45910</v>
      </c>
      <c r="D2551" s="21">
        <v>400162</v>
      </c>
      <c r="E2551" s="21">
        <f>_xlfn.XLOOKUP(D2551,MasterSheet!H:H,MasterSheet!F:F)</f>
        <v>27258</v>
      </c>
      <c r="F2551" s="22">
        <f>SUMIFS(MasterSheet!J:J, MasterSheet!B:B, B2551, MasterSheet!D:D, C2551, MasterSheet!H:H, D2551)</f>
        <v>3</v>
      </c>
      <c r="G2551" s="22">
        <f t="shared" si="157"/>
        <v>81774</v>
      </c>
      <c r="H2551" s="26">
        <f>SUMIFS(MasterSheet!K:K, MasterSheet!B:B, B2551, MasterSheet!D:D, C2551, MasterSheet!H:H, D2551)</f>
        <v>3</v>
      </c>
      <c r="I2551" s="26">
        <f t="shared" si="158"/>
        <v>81774</v>
      </c>
      <c r="J2551" s="28">
        <f>SUMIFS(MasterSheet!L:L, MasterSheet!B:B, B2551, MasterSheet!D:D, C2551, MasterSheet!H:H, D2551)</f>
        <v>0</v>
      </c>
      <c r="K2551" s="28">
        <f t="shared" si="159"/>
        <v>0</v>
      </c>
      <c r="L2551" s="21" t="str">
        <f>UPPER(VLOOKUP(D2551,MasterSheet!H:U,14,))</f>
        <v>BIOLEGEND</v>
      </c>
    </row>
    <row r="2552" spans="1:12" x14ac:dyDescent="0.25">
      <c r="A2552" s="21" t="str">
        <f t="shared" si="156"/>
        <v>BIOLEGEND</v>
      </c>
      <c r="B2552" s="21" t="str">
        <v>EED118806</v>
      </c>
      <c r="C2552" s="30">
        <v>45910</v>
      </c>
      <c r="D2552" s="21">
        <v>400164</v>
      </c>
      <c r="E2552" s="21">
        <f>_xlfn.XLOOKUP(D2552,MasterSheet!H:H,MasterSheet!F:F)</f>
        <v>27258</v>
      </c>
      <c r="F2552" s="22">
        <f>SUMIFS(MasterSheet!J:J, MasterSheet!B:B, B2552, MasterSheet!D:D, C2552, MasterSheet!H:H, D2552)</f>
        <v>1</v>
      </c>
      <c r="G2552" s="22">
        <f t="shared" si="157"/>
        <v>27258</v>
      </c>
      <c r="H2552" s="26">
        <f>SUMIFS(MasterSheet!K:K, MasterSheet!B:B, B2552, MasterSheet!D:D, C2552, MasterSheet!H:H, D2552)</f>
        <v>1</v>
      </c>
      <c r="I2552" s="26">
        <f t="shared" si="158"/>
        <v>27258</v>
      </c>
      <c r="J2552" s="28">
        <f>SUMIFS(MasterSheet!L:L, MasterSheet!B:B, B2552, MasterSheet!D:D, C2552, MasterSheet!H:H, D2552)</f>
        <v>0</v>
      </c>
      <c r="K2552" s="28">
        <f t="shared" si="159"/>
        <v>0</v>
      </c>
      <c r="L2552" s="21" t="str">
        <f>UPPER(VLOOKUP(D2552,MasterSheet!H:U,14,))</f>
        <v>BIOLEGEND</v>
      </c>
    </row>
    <row r="2553" spans="1:12" x14ac:dyDescent="0.25">
      <c r="A2553" s="21" t="str">
        <f t="shared" si="156"/>
        <v>BIOLEGEND</v>
      </c>
      <c r="B2553" s="21" t="str">
        <v>EED118806</v>
      </c>
      <c r="C2553" s="30">
        <v>45910</v>
      </c>
      <c r="D2553" s="21">
        <v>400168</v>
      </c>
      <c r="E2553" s="21">
        <f>_xlfn.XLOOKUP(D2553,MasterSheet!H:H,MasterSheet!F:F)</f>
        <v>27258</v>
      </c>
      <c r="F2553" s="22">
        <f>SUMIFS(MasterSheet!J:J, MasterSheet!B:B, B2553, MasterSheet!D:D, C2553, MasterSheet!H:H, D2553)</f>
        <v>2</v>
      </c>
      <c r="G2553" s="22">
        <f t="shared" si="157"/>
        <v>54516</v>
      </c>
      <c r="H2553" s="26">
        <f>SUMIFS(MasterSheet!K:K, MasterSheet!B:B, B2553, MasterSheet!D:D, C2553, MasterSheet!H:H, D2553)</f>
        <v>2</v>
      </c>
      <c r="I2553" s="26">
        <f t="shared" si="158"/>
        <v>54516</v>
      </c>
      <c r="J2553" s="28">
        <f>SUMIFS(MasterSheet!L:L, MasterSheet!B:B, B2553, MasterSheet!D:D, C2553, MasterSheet!H:H, D2553)</f>
        <v>0</v>
      </c>
      <c r="K2553" s="28">
        <f t="shared" si="159"/>
        <v>0</v>
      </c>
      <c r="L2553" s="21" t="str">
        <f>UPPER(VLOOKUP(D2553,MasterSheet!H:U,14,))</f>
        <v>BIOLEGEND</v>
      </c>
    </row>
    <row r="2554" spans="1:12" x14ac:dyDescent="0.25">
      <c r="A2554" s="21" t="str">
        <f t="shared" si="156"/>
        <v>BIOLEGEND</v>
      </c>
      <c r="B2554" s="21" t="str">
        <v>EED118806</v>
      </c>
      <c r="C2554" s="30">
        <v>45910</v>
      </c>
      <c r="D2554" s="21">
        <v>400172</v>
      </c>
      <c r="E2554" s="21">
        <f>_xlfn.XLOOKUP(D2554,MasterSheet!H:H,MasterSheet!F:F)</f>
        <v>25410</v>
      </c>
      <c r="F2554" s="22">
        <f>SUMIFS(MasterSheet!J:J, MasterSheet!B:B, B2554, MasterSheet!D:D, C2554, MasterSheet!H:H, D2554)</f>
        <v>1</v>
      </c>
      <c r="G2554" s="22">
        <f t="shared" si="157"/>
        <v>25410</v>
      </c>
      <c r="H2554" s="26">
        <f>SUMIFS(MasterSheet!K:K, MasterSheet!B:B, B2554, MasterSheet!D:D, C2554, MasterSheet!H:H, D2554)</f>
        <v>1</v>
      </c>
      <c r="I2554" s="26">
        <f t="shared" si="158"/>
        <v>25410</v>
      </c>
      <c r="J2554" s="28">
        <f>SUMIFS(MasterSheet!L:L, MasterSheet!B:B, B2554, MasterSheet!D:D, C2554, MasterSheet!H:H, D2554)</f>
        <v>0</v>
      </c>
      <c r="K2554" s="28">
        <f t="shared" si="159"/>
        <v>0</v>
      </c>
      <c r="L2554" s="21" t="str">
        <f>UPPER(VLOOKUP(D2554,MasterSheet!H:U,14,))</f>
        <v>BIOLEGEND</v>
      </c>
    </row>
    <row r="2555" spans="1:12" x14ac:dyDescent="0.25">
      <c r="A2555" s="21" t="str">
        <f t="shared" si="156"/>
        <v>BIOLEGEND</v>
      </c>
      <c r="B2555" s="21" t="str">
        <v>EED118806</v>
      </c>
      <c r="C2555" s="30">
        <v>45910</v>
      </c>
      <c r="D2555" s="21">
        <v>400176</v>
      </c>
      <c r="E2555" s="21">
        <f>_xlfn.XLOOKUP(D2555,MasterSheet!H:H,MasterSheet!F:F)</f>
        <v>14106.400000000001</v>
      </c>
      <c r="F2555" s="22">
        <f>SUMIFS(MasterSheet!J:J, MasterSheet!B:B, B2555, MasterSheet!D:D, C2555, MasterSheet!H:H, D2555)</f>
        <v>1</v>
      </c>
      <c r="G2555" s="22">
        <f t="shared" si="157"/>
        <v>14106.400000000001</v>
      </c>
      <c r="H2555" s="26">
        <f>SUMIFS(MasterSheet!K:K, MasterSheet!B:B, B2555, MasterSheet!D:D, C2555, MasterSheet!H:H, D2555)</f>
        <v>1</v>
      </c>
      <c r="I2555" s="26">
        <f t="shared" si="158"/>
        <v>14106.400000000001</v>
      </c>
      <c r="J2555" s="28">
        <f>SUMIFS(MasterSheet!L:L, MasterSheet!B:B, B2555, MasterSheet!D:D, C2555, MasterSheet!H:H, D2555)</f>
        <v>0</v>
      </c>
      <c r="K2555" s="28">
        <f t="shared" si="159"/>
        <v>0</v>
      </c>
      <c r="L2555" s="21" t="str">
        <f>UPPER(VLOOKUP(D2555,MasterSheet!H:U,14,))</f>
        <v>BIOLEGEND</v>
      </c>
    </row>
    <row r="2556" spans="1:12" x14ac:dyDescent="0.25">
      <c r="A2556" s="21" t="str">
        <f t="shared" si="156"/>
        <v>BIOLEGEND</v>
      </c>
      <c r="B2556" s="21" t="str">
        <v>EED118806</v>
      </c>
      <c r="C2556" s="30">
        <v>45910</v>
      </c>
      <c r="D2556" s="21">
        <v>400330</v>
      </c>
      <c r="E2556" s="21">
        <f>_xlfn.XLOOKUP(D2556,MasterSheet!H:H,MasterSheet!F:F)</f>
        <v>12689.599999999999</v>
      </c>
      <c r="F2556" s="22">
        <f>SUMIFS(MasterSheet!J:J, MasterSheet!B:B, B2556, MasterSheet!D:D, C2556, MasterSheet!H:H, D2556)</f>
        <v>1</v>
      </c>
      <c r="G2556" s="22">
        <f t="shared" si="157"/>
        <v>12689.599999999999</v>
      </c>
      <c r="H2556" s="26">
        <f>SUMIFS(MasterSheet!K:K, MasterSheet!B:B, B2556, MasterSheet!D:D, C2556, MasterSheet!H:H, D2556)</f>
        <v>1</v>
      </c>
      <c r="I2556" s="26">
        <f t="shared" si="158"/>
        <v>12689.599999999999</v>
      </c>
      <c r="J2556" s="28">
        <f>SUMIFS(MasterSheet!L:L, MasterSheet!B:B, B2556, MasterSheet!D:D, C2556, MasterSheet!H:H, D2556)</f>
        <v>0</v>
      </c>
      <c r="K2556" s="28">
        <f t="shared" si="159"/>
        <v>0</v>
      </c>
      <c r="L2556" s="21" t="str">
        <f>UPPER(VLOOKUP(D2556,MasterSheet!H:U,14,))</f>
        <v>BIOLEGEND</v>
      </c>
    </row>
    <row r="2557" spans="1:12" x14ac:dyDescent="0.25">
      <c r="A2557" s="21" t="str">
        <f t="shared" si="156"/>
        <v>BIOLEGEND</v>
      </c>
      <c r="B2557" s="21" t="str">
        <v>EED118806</v>
      </c>
      <c r="C2557" s="30">
        <v>45910</v>
      </c>
      <c r="D2557" s="21">
        <v>400506</v>
      </c>
      <c r="E2557" s="21">
        <f>_xlfn.XLOOKUP(D2557,MasterSheet!H:H,MasterSheet!F:F)</f>
        <v>6529.6</v>
      </c>
      <c r="F2557" s="22">
        <f>SUMIFS(MasterSheet!J:J, MasterSheet!B:B, B2557, MasterSheet!D:D, C2557, MasterSheet!H:H, D2557)</f>
        <v>1</v>
      </c>
      <c r="G2557" s="22">
        <f t="shared" si="157"/>
        <v>6529.6</v>
      </c>
      <c r="H2557" s="26">
        <f>SUMIFS(MasterSheet!K:K, MasterSheet!B:B, B2557, MasterSheet!D:D, C2557, MasterSheet!H:H, D2557)</f>
        <v>1</v>
      </c>
      <c r="I2557" s="26">
        <f t="shared" si="158"/>
        <v>6529.6</v>
      </c>
      <c r="J2557" s="28">
        <f>SUMIFS(MasterSheet!L:L, MasterSheet!B:B, B2557, MasterSheet!D:D, C2557, MasterSheet!H:H, D2557)</f>
        <v>0</v>
      </c>
      <c r="K2557" s="28">
        <f t="shared" si="159"/>
        <v>0</v>
      </c>
      <c r="L2557" s="21" t="str">
        <f>UPPER(VLOOKUP(D2557,MasterSheet!H:U,14,))</f>
        <v>BIOLEGEND</v>
      </c>
    </row>
    <row r="2558" spans="1:12" x14ac:dyDescent="0.25">
      <c r="A2558" s="21" t="str">
        <f t="shared" si="156"/>
        <v>BIOLEGEND</v>
      </c>
      <c r="B2558" s="21" t="str">
        <v>EED118806</v>
      </c>
      <c r="C2558" s="30">
        <v>45910</v>
      </c>
      <c r="D2558" s="21">
        <v>400522</v>
      </c>
      <c r="E2558" s="21">
        <f>_xlfn.XLOOKUP(D2558,MasterSheet!H:H,MasterSheet!F:F)</f>
        <v>10841.6</v>
      </c>
      <c r="F2558" s="22">
        <f>SUMIFS(MasterSheet!J:J, MasterSheet!B:B, B2558, MasterSheet!D:D, C2558, MasterSheet!H:H, D2558)</f>
        <v>2</v>
      </c>
      <c r="G2558" s="22">
        <f t="shared" si="157"/>
        <v>21683.200000000001</v>
      </c>
      <c r="H2558" s="26">
        <f>SUMIFS(MasterSheet!K:K, MasterSheet!B:B, B2558, MasterSheet!D:D, C2558, MasterSheet!H:H, D2558)</f>
        <v>2</v>
      </c>
      <c r="I2558" s="26">
        <f t="shared" si="158"/>
        <v>21683.200000000001</v>
      </c>
      <c r="J2558" s="28">
        <f>SUMIFS(MasterSheet!L:L, MasterSheet!B:B, B2558, MasterSheet!D:D, C2558, MasterSheet!H:H, D2558)</f>
        <v>0</v>
      </c>
      <c r="K2558" s="28">
        <f t="shared" si="159"/>
        <v>0</v>
      </c>
      <c r="L2558" s="21" t="str">
        <f>UPPER(VLOOKUP(D2558,MasterSheet!H:U,14,))</f>
        <v>BIOLEGEND</v>
      </c>
    </row>
    <row r="2559" spans="1:12" x14ac:dyDescent="0.25">
      <c r="A2559" s="21" t="str">
        <f t="shared" si="156"/>
        <v>BIOLEGEND</v>
      </c>
      <c r="B2559" s="21" t="str">
        <v>EED118806</v>
      </c>
      <c r="C2559" s="30">
        <v>45910</v>
      </c>
      <c r="D2559" s="21">
        <v>400524</v>
      </c>
      <c r="E2559" s="21">
        <f>_xlfn.XLOOKUP(D2559,MasterSheet!H:H,MasterSheet!F:F)</f>
        <v>10841.6</v>
      </c>
      <c r="F2559" s="22">
        <f>SUMIFS(MasterSheet!J:J, MasterSheet!B:B, B2559, MasterSheet!D:D, C2559, MasterSheet!H:H, D2559)</f>
        <v>1</v>
      </c>
      <c r="G2559" s="22">
        <f t="shared" si="157"/>
        <v>10841.6</v>
      </c>
      <c r="H2559" s="26">
        <f>SUMIFS(MasterSheet!K:K, MasterSheet!B:B, B2559, MasterSheet!D:D, C2559, MasterSheet!H:H, D2559)</f>
        <v>1</v>
      </c>
      <c r="I2559" s="26">
        <f t="shared" si="158"/>
        <v>10841.6</v>
      </c>
      <c r="J2559" s="28">
        <f>SUMIFS(MasterSheet!L:L, MasterSheet!B:B, B2559, MasterSheet!D:D, C2559, MasterSheet!H:H, D2559)</f>
        <v>0</v>
      </c>
      <c r="K2559" s="28">
        <f t="shared" si="159"/>
        <v>0</v>
      </c>
      <c r="L2559" s="21" t="str">
        <f>UPPER(VLOOKUP(D2559,MasterSheet!H:U,14,))</f>
        <v>BIOLEGEND</v>
      </c>
    </row>
    <row r="2560" spans="1:12" x14ac:dyDescent="0.25">
      <c r="A2560" s="21" t="str">
        <f t="shared" si="156"/>
        <v>BIOLEGEND</v>
      </c>
      <c r="B2560" s="21" t="str">
        <v>EED118806</v>
      </c>
      <c r="C2560" s="30">
        <v>45910</v>
      </c>
      <c r="D2560" s="21">
        <v>400528</v>
      </c>
      <c r="E2560" s="21">
        <f>_xlfn.XLOOKUP(D2560,MasterSheet!H:H,MasterSheet!F:F)</f>
        <v>10841.6</v>
      </c>
      <c r="F2560" s="22">
        <f>SUMIFS(MasterSheet!J:J, MasterSheet!B:B, B2560, MasterSheet!D:D, C2560, MasterSheet!H:H, D2560)</f>
        <v>2</v>
      </c>
      <c r="G2560" s="22">
        <f t="shared" si="157"/>
        <v>21683.200000000001</v>
      </c>
      <c r="H2560" s="26">
        <f>SUMIFS(MasterSheet!K:K, MasterSheet!B:B, B2560, MasterSheet!D:D, C2560, MasterSheet!H:H, D2560)</f>
        <v>2</v>
      </c>
      <c r="I2560" s="26">
        <f t="shared" si="158"/>
        <v>21683.200000000001</v>
      </c>
      <c r="J2560" s="28">
        <f>SUMIFS(MasterSheet!L:L, MasterSheet!B:B, B2560, MasterSheet!D:D, C2560, MasterSheet!H:H, D2560)</f>
        <v>0</v>
      </c>
      <c r="K2560" s="28">
        <f t="shared" si="159"/>
        <v>0</v>
      </c>
      <c r="L2560" s="21" t="str">
        <f>UPPER(VLOOKUP(D2560,MasterSheet!H:U,14,))</f>
        <v>BIOLEGEND</v>
      </c>
    </row>
    <row r="2561" spans="1:12" x14ac:dyDescent="0.25">
      <c r="A2561" s="21" t="str">
        <f t="shared" si="156"/>
        <v>BIOLEGEND</v>
      </c>
      <c r="B2561" s="21" t="str">
        <v>EED118806</v>
      </c>
      <c r="C2561" s="30">
        <v>45910</v>
      </c>
      <c r="D2561" s="21">
        <v>400551</v>
      </c>
      <c r="E2561" s="21">
        <f>_xlfn.XLOOKUP(D2561,MasterSheet!H:H,MasterSheet!F:F)</f>
        <v>17820</v>
      </c>
      <c r="F2561" s="22">
        <f>SUMIFS(MasterSheet!J:J, MasterSheet!B:B, B2561, MasterSheet!D:D, C2561, MasterSheet!H:H, D2561)</f>
        <v>3</v>
      </c>
      <c r="G2561" s="22">
        <f t="shared" si="157"/>
        <v>53460</v>
      </c>
      <c r="H2561" s="26">
        <f>SUMIFS(MasterSheet!K:K, MasterSheet!B:B, B2561, MasterSheet!D:D, C2561, MasterSheet!H:H, D2561)</f>
        <v>3</v>
      </c>
      <c r="I2561" s="26">
        <f t="shared" si="158"/>
        <v>53460</v>
      </c>
      <c r="J2561" s="28">
        <f>SUMIFS(MasterSheet!L:L, MasterSheet!B:B, B2561, MasterSheet!D:D, C2561, MasterSheet!H:H, D2561)</f>
        <v>0</v>
      </c>
      <c r="K2561" s="28">
        <f t="shared" si="159"/>
        <v>0</v>
      </c>
      <c r="L2561" s="21" t="str">
        <f>UPPER(VLOOKUP(D2561,MasterSheet!H:U,14,))</f>
        <v>BIOLEGEND</v>
      </c>
    </row>
    <row r="2562" spans="1:12" x14ac:dyDescent="0.25">
      <c r="A2562" s="21" t="str">
        <f t="shared" ref="A2562:A2625" si="160">L2562</f>
        <v>BIOLEGEND</v>
      </c>
      <c r="B2562" s="21" t="str">
        <v>EED118806</v>
      </c>
      <c r="C2562" s="30">
        <v>45910</v>
      </c>
      <c r="D2562" s="21">
        <v>400612</v>
      </c>
      <c r="E2562" s="21">
        <f>_xlfn.XLOOKUP(D2562,MasterSheet!H:H,MasterSheet!F:F)</f>
        <v>6960.7999999999993</v>
      </c>
      <c r="F2562" s="22">
        <f>SUMIFS(MasterSheet!J:J, MasterSheet!B:B, B2562, MasterSheet!D:D, C2562, MasterSheet!H:H, D2562)</f>
        <v>2</v>
      </c>
      <c r="G2562" s="22">
        <f t="shared" si="157"/>
        <v>13921.599999999999</v>
      </c>
      <c r="H2562" s="26">
        <f>SUMIFS(MasterSheet!K:K, MasterSheet!B:B, B2562, MasterSheet!D:D, C2562, MasterSheet!H:H, D2562)</f>
        <v>2</v>
      </c>
      <c r="I2562" s="26">
        <f t="shared" si="158"/>
        <v>13921.599999999999</v>
      </c>
      <c r="J2562" s="28">
        <f>SUMIFS(MasterSheet!L:L, MasterSheet!B:B, B2562, MasterSheet!D:D, C2562, MasterSheet!H:H, D2562)</f>
        <v>0</v>
      </c>
      <c r="K2562" s="28">
        <f t="shared" si="159"/>
        <v>0</v>
      </c>
      <c r="L2562" s="21" t="str">
        <f>UPPER(VLOOKUP(D2562,MasterSheet!H:U,14,))</f>
        <v>BIOLEGEND</v>
      </c>
    </row>
    <row r="2563" spans="1:12" x14ac:dyDescent="0.25">
      <c r="A2563" s="21" t="str">
        <f t="shared" si="160"/>
        <v>BIOLEGEND</v>
      </c>
      <c r="B2563" s="21" t="str">
        <v>EED118806</v>
      </c>
      <c r="C2563" s="30">
        <v>45910</v>
      </c>
      <c r="D2563" s="21">
        <v>400636</v>
      </c>
      <c r="E2563" s="21">
        <f>_xlfn.XLOOKUP(D2563,MasterSheet!H:H,MasterSheet!F:F)</f>
        <v>5174.3999999999996</v>
      </c>
      <c r="F2563" s="22">
        <f>SUMIFS(MasterSheet!J:J, MasterSheet!B:B, B2563, MasterSheet!D:D, C2563, MasterSheet!H:H, D2563)</f>
        <v>3</v>
      </c>
      <c r="G2563" s="22">
        <f t="shared" ref="G2563:G2626" si="161">F2563*E2563</f>
        <v>15523.199999999999</v>
      </c>
      <c r="H2563" s="26">
        <f>SUMIFS(MasterSheet!K:K, MasterSheet!B:B, B2563, MasterSheet!D:D, C2563, MasterSheet!H:H, D2563)</f>
        <v>3</v>
      </c>
      <c r="I2563" s="26">
        <f t="shared" ref="I2563:I2626" si="162">H2563*E2563</f>
        <v>15523.199999999999</v>
      </c>
      <c r="J2563" s="28">
        <f>SUMIFS(MasterSheet!L:L, MasterSheet!B:B, B2563, MasterSheet!D:D, C2563, MasterSheet!H:H, D2563)</f>
        <v>0</v>
      </c>
      <c r="K2563" s="28">
        <f t="shared" ref="K2563:K2626" si="163">J2563*E2563</f>
        <v>0</v>
      </c>
      <c r="L2563" s="21" t="str">
        <f>UPPER(VLOOKUP(D2563,MasterSheet!H:U,14,))</f>
        <v>BIOLEGEND</v>
      </c>
    </row>
    <row r="2564" spans="1:12" x14ac:dyDescent="0.25">
      <c r="A2564" s="21" t="str">
        <f t="shared" si="160"/>
        <v>BIOLEGEND</v>
      </c>
      <c r="B2564" s="21" t="str">
        <v>EED118806</v>
      </c>
      <c r="C2564" s="30">
        <v>45910</v>
      </c>
      <c r="D2564" s="21">
        <v>400723</v>
      </c>
      <c r="E2564" s="21">
        <f>_xlfn.XLOOKUP(D2564,MasterSheet!H:H,MasterSheet!F:F)</f>
        <v>5790.4</v>
      </c>
      <c r="F2564" s="22">
        <f>SUMIFS(MasterSheet!J:J, MasterSheet!B:B, B2564, MasterSheet!D:D, C2564, MasterSheet!H:H, D2564)</f>
        <v>2</v>
      </c>
      <c r="G2564" s="22">
        <f t="shared" si="161"/>
        <v>11580.8</v>
      </c>
      <c r="H2564" s="26">
        <f>SUMIFS(MasterSheet!K:K, MasterSheet!B:B, B2564, MasterSheet!D:D, C2564, MasterSheet!H:H, D2564)</f>
        <v>2</v>
      </c>
      <c r="I2564" s="26">
        <f t="shared" si="162"/>
        <v>11580.8</v>
      </c>
      <c r="J2564" s="28">
        <f>SUMIFS(MasterSheet!L:L, MasterSheet!B:B, B2564, MasterSheet!D:D, C2564, MasterSheet!H:H, D2564)</f>
        <v>0</v>
      </c>
      <c r="K2564" s="28">
        <f t="shared" si="163"/>
        <v>0</v>
      </c>
      <c r="L2564" s="21" t="str">
        <f>UPPER(VLOOKUP(D2564,MasterSheet!H:U,14,))</f>
        <v>BIOLEGEND</v>
      </c>
    </row>
    <row r="2565" spans="1:12" x14ac:dyDescent="0.25">
      <c r="A2565" s="21" t="str">
        <f t="shared" si="160"/>
        <v>BIOLEGEND</v>
      </c>
      <c r="B2565" s="21" t="str">
        <v>EED118806</v>
      </c>
      <c r="C2565" s="30">
        <v>45910</v>
      </c>
      <c r="D2565" s="21">
        <v>400944</v>
      </c>
      <c r="E2565" s="21">
        <f>_xlfn.XLOOKUP(D2565,MasterSheet!H:H,MasterSheet!F:F)</f>
        <v>18150</v>
      </c>
      <c r="F2565" s="22">
        <f>SUMIFS(MasterSheet!J:J, MasterSheet!B:B, B2565, MasterSheet!D:D, C2565, MasterSheet!H:H, D2565)</f>
        <v>1</v>
      </c>
      <c r="G2565" s="22">
        <f t="shared" si="161"/>
        <v>18150</v>
      </c>
      <c r="H2565" s="26">
        <f>SUMIFS(MasterSheet!K:K, MasterSheet!B:B, B2565, MasterSheet!D:D, C2565, MasterSheet!H:H, D2565)</f>
        <v>1</v>
      </c>
      <c r="I2565" s="26">
        <f t="shared" si="162"/>
        <v>18150</v>
      </c>
      <c r="J2565" s="28">
        <f>SUMIFS(MasterSheet!L:L, MasterSheet!B:B, B2565, MasterSheet!D:D, C2565, MasterSheet!H:H, D2565)</f>
        <v>0</v>
      </c>
      <c r="K2565" s="28">
        <f t="shared" si="163"/>
        <v>0</v>
      </c>
      <c r="L2565" s="21" t="str">
        <f>UPPER(VLOOKUP(D2565,MasterSheet!H:U,14,))</f>
        <v>BIOLEGEND</v>
      </c>
    </row>
    <row r="2566" spans="1:12" x14ac:dyDescent="0.25">
      <c r="A2566" s="21" t="str">
        <f t="shared" si="160"/>
        <v>BIOLEGEND</v>
      </c>
      <c r="B2566" s="21" t="str">
        <v>EED118806</v>
      </c>
      <c r="C2566" s="30">
        <v>45910</v>
      </c>
      <c r="D2566" s="21">
        <v>402210</v>
      </c>
      <c r="E2566" s="21">
        <f>_xlfn.XLOOKUP(D2566,MasterSheet!H:H,MasterSheet!F:F)</f>
        <v>10841.6</v>
      </c>
      <c r="F2566" s="22">
        <f>SUMIFS(MasterSheet!J:J, MasterSheet!B:B, B2566, MasterSheet!D:D, C2566, MasterSheet!H:H, D2566)</f>
        <v>1</v>
      </c>
      <c r="G2566" s="22">
        <f t="shared" si="161"/>
        <v>10841.6</v>
      </c>
      <c r="H2566" s="26">
        <f>SUMIFS(MasterSheet!K:K, MasterSheet!B:B, B2566, MasterSheet!D:D, C2566, MasterSheet!H:H, D2566)</f>
        <v>1</v>
      </c>
      <c r="I2566" s="26">
        <f t="shared" si="162"/>
        <v>10841.6</v>
      </c>
      <c r="J2566" s="28">
        <f>SUMIFS(MasterSheet!L:L, MasterSheet!B:B, B2566, MasterSheet!D:D, C2566, MasterSheet!H:H, D2566)</f>
        <v>0</v>
      </c>
      <c r="K2566" s="28">
        <f t="shared" si="163"/>
        <v>0</v>
      </c>
      <c r="L2566" s="21" t="str">
        <f>UPPER(VLOOKUP(D2566,MasterSheet!H:U,14,))</f>
        <v>BIOLEGEND</v>
      </c>
    </row>
    <row r="2567" spans="1:12" x14ac:dyDescent="0.25">
      <c r="A2567" s="21" t="str">
        <f t="shared" si="160"/>
        <v>BIOLEGEND</v>
      </c>
      <c r="B2567" s="21" t="str">
        <v>EED118806</v>
      </c>
      <c r="C2567" s="30">
        <v>45910</v>
      </c>
      <c r="D2567" s="21">
        <v>403702</v>
      </c>
      <c r="E2567" s="21">
        <f>_xlfn.XLOOKUP(D2567,MasterSheet!H:H,MasterSheet!F:F)</f>
        <v>30492</v>
      </c>
      <c r="F2567" s="22">
        <f>SUMIFS(MasterSheet!J:J, MasterSheet!B:B, B2567, MasterSheet!D:D, C2567, MasterSheet!H:H, D2567)</f>
        <v>10</v>
      </c>
      <c r="G2567" s="22">
        <f t="shared" si="161"/>
        <v>304920</v>
      </c>
      <c r="H2567" s="26">
        <f>SUMIFS(MasterSheet!K:K, MasterSheet!B:B, B2567, MasterSheet!D:D, C2567, MasterSheet!H:H, D2567)</f>
        <v>10</v>
      </c>
      <c r="I2567" s="26">
        <f t="shared" si="162"/>
        <v>304920</v>
      </c>
      <c r="J2567" s="28">
        <f>SUMIFS(MasterSheet!L:L, MasterSheet!B:B, B2567, MasterSheet!D:D, C2567, MasterSheet!H:H, D2567)</f>
        <v>0</v>
      </c>
      <c r="K2567" s="28">
        <f t="shared" si="163"/>
        <v>0</v>
      </c>
      <c r="L2567" s="21" t="str">
        <f>UPPER(VLOOKUP(D2567,MasterSheet!H:U,14,))</f>
        <v>BIOLEGEND</v>
      </c>
    </row>
    <row r="2568" spans="1:12" x14ac:dyDescent="0.25">
      <c r="A2568" s="21" t="str">
        <f t="shared" si="160"/>
        <v>BIOLEGEND</v>
      </c>
      <c r="B2568" s="21" t="str">
        <v>EED118806</v>
      </c>
      <c r="C2568" s="30">
        <v>45910</v>
      </c>
      <c r="D2568" s="21">
        <v>405226</v>
      </c>
      <c r="E2568" s="21">
        <f>_xlfn.XLOOKUP(D2568,MasterSheet!H:H,MasterSheet!F:F)</f>
        <v>12738</v>
      </c>
      <c r="F2568" s="22">
        <f>SUMIFS(MasterSheet!J:J, MasterSheet!B:B, B2568, MasterSheet!D:D, C2568, MasterSheet!H:H, D2568)</f>
        <v>1</v>
      </c>
      <c r="G2568" s="22">
        <f t="shared" si="161"/>
        <v>12738</v>
      </c>
      <c r="H2568" s="26">
        <f>SUMIFS(MasterSheet!K:K, MasterSheet!B:B, B2568, MasterSheet!D:D, C2568, MasterSheet!H:H, D2568)</f>
        <v>1</v>
      </c>
      <c r="I2568" s="26">
        <f t="shared" si="162"/>
        <v>12738</v>
      </c>
      <c r="J2568" s="28">
        <f>SUMIFS(MasterSheet!L:L, MasterSheet!B:B, B2568, MasterSheet!D:D, C2568, MasterSheet!H:H, D2568)</f>
        <v>0</v>
      </c>
      <c r="K2568" s="28">
        <f t="shared" si="163"/>
        <v>0</v>
      </c>
      <c r="L2568" s="21" t="str">
        <f>UPPER(VLOOKUP(D2568,MasterSheet!H:U,14,))</f>
        <v>BIOLEGEND</v>
      </c>
    </row>
    <row r="2569" spans="1:12" x14ac:dyDescent="0.25">
      <c r="A2569" s="21" t="str">
        <f t="shared" si="160"/>
        <v>BIOLEGEND</v>
      </c>
      <c r="B2569" s="21" t="str">
        <v>EED118806</v>
      </c>
      <c r="C2569" s="30">
        <v>45910</v>
      </c>
      <c r="D2569" s="21">
        <v>405243</v>
      </c>
      <c r="E2569" s="21">
        <f>_xlfn.XLOOKUP(D2569,MasterSheet!H:H,MasterSheet!F:F)</f>
        <v>21560</v>
      </c>
      <c r="F2569" s="22">
        <f>SUMIFS(MasterSheet!J:J, MasterSheet!B:B, B2569, MasterSheet!D:D, C2569, MasterSheet!H:H, D2569)</f>
        <v>1</v>
      </c>
      <c r="G2569" s="22">
        <f t="shared" si="161"/>
        <v>21560</v>
      </c>
      <c r="H2569" s="26">
        <f>SUMIFS(MasterSheet!K:K, MasterSheet!B:B, B2569, MasterSheet!D:D, C2569, MasterSheet!H:H, D2569)</f>
        <v>1</v>
      </c>
      <c r="I2569" s="26">
        <f t="shared" si="162"/>
        <v>21560</v>
      </c>
      <c r="J2569" s="28">
        <f>SUMIFS(MasterSheet!L:L, MasterSheet!B:B, B2569, MasterSheet!D:D, C2569, MasterSheet!H:H, D2569)</f>
        <v>0</v>
      </c>
      <c r="K2569" s="28">
        <f t="shared" si="163"/>
        <v>0</v>
      </c>
      <c r="L2569" s="21" t="str">
        <f>UPPER(VLOOKUP(D2569,MasterSheet!H:U,14,))</f>
        <v>BIOLEGEND</v>
      </c>
    </row>
    <row r="2570" spans="1:12" x14ac:dyDescent="0.25">
      <c r="A2570" s="21" t="str">
        <f t="shared" si="160"/>
        <v>BIOLEGEND</v>
      </c>
      <c r="B2570" s="21" t="str">
        <v>EED118806</v>
      </c>
      <c r="C2570" s="30">
        <v>45910</v>
      </c>
      <c r="D2570" s="21">
        <v>422604</v>
      </c>
      <c r="E2570" s="21">
        <f>_xlfn.XLOOKUP(D2570,MasterSheet!H:H,MasterSheet!F:F)</f>
        <v>37884</v>
      </c>
      <c r="F2570" s="22">
        <f>SUMIFS(MasterSheet!J:J, MasterSheet!B:B, B2570, MasterSheet!D:D, C2570, MasterSheet!H:H, D2570)</f>
        <v>1</v>
      </c>
      <c r="G2570" s="22">
        <f t="shared" si="161"/>
        <v>37884</v>
      </c>
      <c r="H2570" s="26">
        <f>SUMIFS(MasterSheet!K:K, MasterSheet!B:B, B2570, MasterSheet!D:D, C2570, MasterSheet!H:H, D2570)</f>
        <v>1</v>
      </c>
      <c r="I2570" s="26">
        <f t="shared" si="162"/>
        <v>37884</v>
      </c>
      <c r="J2570" s="28">
        <f>SUMIFS(MasterSheet!L:L, MasterSheet!B:B, B2570, MasterSheet!D:D, C2570, MasterSheet!H:H, D2570)</f>
        <v>0</v>
      </c>
      <c r="K2570" s="28">
        <f t="shared" si="163"/>
        <v>0</v>
      </c>
      <c r="L2570" s="21" t="str">
        <f>UPPER(VLOOKUP(D2570,MasterSheet!H:U,14,))</f>
        <v>BIOLEGEND</v>
      </c>
    </row>
    <row r="2571" spans="1:12" x14ac:dyDescent="0.25">
      <c r="A2571" s="21" t="str">
        <f t="shared" si="160"/>
        <v>BIOLEGEND</v>
      </c>
      <c r="B2571" s="21" t="str">
        <v>EED118806</v>
      </c>
      <c r="C2571" s="30">
        <v>45910</v>
      </c>
      <c r="D2571" s="21">
        <v>424602</v>
      </c>
      <c r="E2571" s="21">
        <f>_xlfn.XLOOKUP(D2571,MasterSheet!H:H,MasterSheet!F:F)</f>
        <v>12408</v>
      </c>
      <c r="F2571" s="22">
        <f>SUMIFS(MasterSheet!J:J, MasterSheet!B:B, B2571, MasterSheet!D:D, C2571, MasterSheet!H:H, D2571)</f>
        <v>2</v>
      </c>
      <c r="G2571" s="22">
        <f t="shared" si="161"/>
        <v>24816</v>
      </c>
      <c r="H2571" s="26">
        <f>SUMIFS(MasterSheet!K:K, MasterSheet!B:B, B2571, MasterSheet!D:D, C2571, MasterSheet!H:H, D2571)</f>
        <v>2</v>
      </c>
      <c r="I2571" s="26">
        <f t="shared" si="162"/>
        <v>24816</v>
      </c>
      <c r="J2571" s="28">
        <f>SUMIFS(MasterSheet!L:L, MasterSheet!B:B, B2571, MasterSheet!D:D, C2571, MasterSheet!H:H, D2571)</f>
        <v>0</v>
      </c>
      <c r="K2571" s="28">
        <f t="shared" si="163"/>
        <v>0</v>
      </c>
      <c r="L2571" s="21" t="str">
        <f>UPPER(VLOOKUP(D2571,MasterSheet!H:U,14,))</f>
        <v>BIOLEGEND</v>
      </c>
    </row>
    <row r="2572" spans="1:12" x14ac:dyDescent="0.25">
      <c r="A2572" s="21" t="str">
        <f t="shared" si="160"/>
        <v>BIOLEGEND</v>
      </c>
      <c r="B2572" s="21" t="str">
        <v>EED118806</v>
      </c>
      <c r="C2572" s="30">
        <v>45910</v>
      </c>
      <c r="D2572" s="21">
        <v>430204</v>
      </c>
      <c r="E2572" s="21">
        <f>_xlfn.XLOOKUP(D2572,MasterSheet!H:H,MasterSheet!F:F)</f>
        <v>18788</v>
      </c>
      <c r="F2572" s="22">
        <f>SUMIFS(MasterSheet!J:J, MasterSheet!B:B, B2572, MasterSheet!D:D, C2572, MasterSheet!H:H, D2572)</f>
        <v>1</v>
      </c>
      <c r="G2572" s="22">
        <f t="shared" si="161"/>
        <v>18788</v>
      </c>
      <c r="H2572" s="26">
        <f>SUMIFS(MasterSheet!K:K, MasterSheet!B:B, B2572, MasterSheet!D:D, C2572, MasterSheet!H:H, D2572)</f>
        <v>1</v>
      </c>
      <c r="I2572" s="26">
        <f t="shared" si="162"/>
        <v>18788</v>
      </c>
      <c r="J2572" s="28">
        <f>SUMIFS(MasterSheet!L:L, MasterSheet!B:B, B2572, MasterSheet!D:D, C2572, MasterSheet!H:H, D2572)</f>
        <v>0</v>
      </c>
      <c r="K2572" s="28">
        <f t="shared" si="163"/>
        <v>0</v>
      </c>
      <c r="L2572" s="21" t="str">
        <f>UPPER(VLOOKUP(D2572,MasterSheet!H:U,14,))</f>
        <v>BIOLEGEND</v>
      </c>
    </row>
    <row r="2573" spans="1:12" x14ac:dyDescent="0.25">
      <c r="A2573" s="21" t="str">
        <f t="shared" si="160"/>
        <v>BIOLEGEND</v>
      </c>
      <c r="B2573" s="21" t="str">
        <v>EED118806</v>
      </c>
      <c r="C2573" s="30">
        <v>45910</v>
      </c>
      <c r="D2573" s="21">
        <v>430804</v>
      </c>
      <c r="E2573" s="21">
        <f>_xlfn.XLOOKUP(D2573,MasterSheet!H:H,MasterSheet!F:F)</f>
        <v>18788</v>
      </c>
      <c r="F2573" s="22">
        <f>SUMIFS(MasterSheet!J:J, MasterSheet!B:B, B2573, MasterSheet!D:D, C2573, MasterSheet!H:H, D2573)</f>
        <v>1</v>
      </c>
      <c r="G2573" s="22">
        <f t="shared" si="161"/>
        <v>18788</v>
      </c>
      <c r="H2573" s="26">
        <f>SUMIFS(MasterSheet!K:K, MasterSheet!B:B, B2573, MasterSheet!D:D, C2573, MasterSheet!H:H, D2573)</f>
        <v>1</v>
      </c>
      <c r="I2573" s="26">
        <f t="shared" si="162"/>
        <v>18788</v>
      </c>
      <c r="J2573" s="28">
        <f>SUMIFS(MasterSheet!L:L, MasterSheet!B:B, B2573, MasterSheet!D:D, C2573, MasterSheet!H:H, D2573)</f>
        <v>0</v>
      </c>
      <c r="K2573" s="28">
        <f t="shared" si="163"/>
        <v>0</v>
      </c>
      <c r="L2573" s="21" t="str">
        <f>UPPER(VLOOKUP(D2573,MasterSheet!H:U,14,))</f>
        <v>BIOLEGEND</v>
      </c>
    </row>
    <row r="2574" spans="1:12" x14ac:dyDescent="0.25">
      <c r="A2574" s="21" t="str">
        <f t="shared" si="160"/>
        <v>BIOLEGEND</v>
      </c>
      <c r="B2574" s="21" t="str">
        <v>EED118806</v>
      </c>
      <c r="C2574" s="30">
        <v>45910</v>
      </c>
      <c r="D2574" s="21">
        <v>430904</v>
      </c>
      <c r="E2574" s="21">
        <f>_xlfn.XLOOKUP(D2574,MasterSheet!H:H,MasterSheet!F:F)</f>
        <v>18788</v>
      </c>
      <c r="F2574" s="22">
        <f>SUMIFS(MasterSheet!J:J, MasterSheet!B:B, B2574, MasterSheet!D:D, C2574, MasterSheet!H:H, D2574)</f>
        <v>1</v>
      </c>
      <c r="G2574" s="22">
        <f t="shared" si="161"/>
        <v>18788</v>
      </c>
      <c r="H2574" s="26">
        <f>SUMIFS(MasterSheet!K:K, MasterSheet!B:B, B2574, MasterSheet!D:D, C2574, MasterSheet!H:H, D2574)</f>
        <v>1</v>
      </c>
      <c r="I2574" s="26">
        <f t="shared" si="162"/>
        <v>18788</v>
      </c>
      <c r="J2574" s="28">
        <f>SUMIFS(MasterSheet!L:L, MasterSheet!B:B, B2574, MasterSheet!D:D, C2574, MasterSheet!H:H, D2574)</f>
        <v>0</v>
      </c>
      <c r="K2574" s="28">
        <f t="shared" si="163"/>
        <v>0</v>
      </c>
      <c r="L2574" s="21" t="str">
        <f>UPPER(VLOOKUP(D2574,MasterSheet!H:U,14,))</f>
        <v>BIOLEGEND</v>
      </c>
    </row>
    <row r="2575" spans="1:12" x14ac:dyDescent="0.25">
      <c r="A2575" s="21" t="str">
        <f t="shared" si="160"/>
        <v>BIOLEGEND</v>
      </c>
      <c r="B2575" s="21" t="str">
        <v>EED118806</v>
      </c>
      <c r="C2575" s="30">
        <v>45910</v>
      </c>
      <c r="D2575" s="21">
        <v>436204</v>
      </c>
      <c r="E2575" s="21">
        <f>_xlfn.XLOOKUP(D2575,MasterSheet!H:H,MasterSheet!F:F)</f>
        <v>21375.200000000001</v>
      </c>
      <c r="F2575" s="22">
        <f>SUMIFS(MasterSheet!J:J, MasterSheet!B:B, B2575, MasterSheet!D:D, C2575, MasterSheet!H:H, D2575)</f>
        <v>1</v>
      </c>
      <c r="G2575" s="22">
        <f t="shared" si="161"/>
        <v>21375.200000000001</v>
      </c>
      <c r="H2575" s="26">
        <f>SUMIFS(MasterSheet!K:K, MasterSheet!B:B, B2575, MasterSheet!D:D, C2575, MasterSheet!H:H, D2575)</f>
        <v>1</v>
      </c>
      <c r="I2575" s="26">
        <f t="shared" si="162"/>
        <v>21375.200000000001</v>
      </c>
      <c r="J2575" s="28">
        <f>SUMIFS(MasterSheet!L:L, MasterSheet!B:B, B2575, MasterSheet!D:D, C2575, MasterSheet!H:H, D2575)</f>
        <v>0</v>
      </c>
      <c r="K2575" s="28">
        <f t="shared" si="163"/>
        <v>0</v>
      </c>
      <c r="L2575" s="21" t="str">
        <f>UPPER(VLOOKUP(D2575,MasterSheet!H:U,14,))</f>
        <v>BIOLEGEND</v>
      </c>
    </row>
    <row r="2576" spans="1:12" x14ac:dyDescent="0.25">
      <c r="A2576" s="21" t="str">
        <f t="shared" si="160"/>
        <v>BIOLEGEND</v>
      </c>
      <c r="B2576" s="21" t="str">
        <v>EED118806</v>
      </c>
      <c r="C2576" s="30">
        <v>45910</v>
      </c>
      <c r="D2576" s="21">
        <v>501114</v>
      </c>
      <c r="E2576" s="21">
        <f>_xlfn.XLOOKUP(D2576,MasterSheet!H:H,MasterSheet!F:F)</f>
        <v>19896.8</v>
      </c>
      <c r="F2576" s="22">
        <f>SUMIFS(MasterSheet!J:J, MasterSheet!B:B, B2576, MasterSheet!D:D, C2576, MasterSheet!H:H, D2576)</f>
        <v>1</v>
      </c>
      <c r="G2576" s="22">
        <f t="shared" si="161"/>
        <v>19896.8</v>
      </c>
      <c r="H2576" s="26">
        <f>SUMIFS(MasterSheet!K:K, MasterSheet!B:B, B2576, MasterSheet!D:D, C2576, MasterSheet!H:H, D2576)</f>
        <v>1</v>
      </c>
      <c r="I2576" s="26">
        <f t="shared" si="162"/>
        <v>19896.8</v>
      </c>
      <c r="J2576" s="28">
        <f>SUMIFS(MasterSheet!L:L, MasterSheet!B:B, B2576, MasterSheet!D:D, C2576, MasterSheet!H:H, D2576)</f>
        <v>0</v>
      </c>
      <c r="K2576" s="28">
        <f t="shared" si="163"/>
        <v>0</v>
      </c>
      <c r="L2576" s="21" t="str">
        <f>UPPER(VLOOKUP(D2576,MasterSheet!H:U,14,))</f>
        <v>BIOLEGEND</v>
      </c>
    </row>
    <row r="2577" spans="1:12" x14ac:dyDescent="0.25">
      <c r="A2577" s="21" t="str">
        <f t="shared" si="160"/>
        <v>BIOLEGEND</v>
      </c>
      <c r="B2577" s="21" t="str">
        <v>EED118806</v>
      </c>
      <c r="C2577" s="30">
        <v>45910</v>
      </c>
      <c r="D2577" s="21">
        <v>501418</v>
      </c>
      <c r="E2577" s="21">
        <f>_xlfn.XLOOKUP(D2577,MasterSheet!H:H,MasterSheet!F:F)</f>
        <v>23531.199999999997</v>
      </c>
      <c r="F2577" s="22">
        <f>SUMIFS(MasterSheet!J:J, MasterSheet!B:B, B2577, MasterSheet!D:D, C2577, MasterSheet!H:H, D2577)</f>
        <v>1</v>
      </c>
      <c r="G2577" s="22">
        <f t="shared" si="161"/>
        <v>23531.199999999997</v>
      </c>
      <c r="H2577" s="26">
        <f>SUMIFS(MasterSheet!K:K, MasterSheet!B:B, B2577, MasterSheet!D:D, C2577, MasterSheet!H:H, D2577)</f>
        <v>1</v>
      </c>
      <c r="I2577" s="26">
        <f t="shared" si="162"/>
        <v>23531.199999999997</v>
      </c>
      <c r="J2577" s="28">
        <f>SUMIFS(MasterSheet!L:L, MasterSheet!B:B, B2577, MasterSheet!D:D, C2577, MasterSheet!H:H, D2577)</f>
        <v>0</v>
      </c>
      <c r="K2577" s="28">
        <f t="shared" si="163"/>
        <v>0</v>
      </c>
      <c r="L2577" s="21" t="str">
        <f>UPPER(VLOOKUP(D2577,MasterSheet!H:U,14,))</f>
        <v>BIOLEGEND</v>
      </c>
    </row>
    <row r="2578" spans="1:12" x14ac:dyDescent="0.25">
      <c r="A2578" s="21" t="str">
        <f t="shared" si="160"/>
        <v>BIOLEGEND</v>
      </c>
      <c r="B2578" s="21" t="str">
        <v>EED118806</v>
      </c>
      <c r="C2578" s="30">
        <v>45910</v>
      </c>
      <c r="D2578" s="21">
        <v>502536</v>
      </c>
      <c r="E2578" s="21">
        <f>_xlfn.XLOOKUP(D2578,MasterSheet!H:H,MasterSheet!F:F)</f>
        <v>29436</v>
      </c>
      <c r="F2578" s="22">
        <f>SUMIFS(MasterSheet!J:J, MasterSheet!B:B, B2578, MasterSheet!D:D, C2578, MasterSheet!H:H, D2578)</f>
        <v>2</v>
      </c>
      <c r="G2578" s="22">
        <f t="shared" si="161"/>
        <v>58872</v>
      </c>
      <c r="H2578" s="26">
        <f>SUMIFS(MasterSheet!K:K, MasterSheet!B:B, B2578, MasterSheet!D:D, C2578, MasterSheet!H:H, D2578)</f>
        <v>2</v>
      </c>
      <c r="I2578" s="26">
        <f t="shared" si="162"/>
        <v>58872</v>
      </c>
      <c r="J2578" s="28">
        <f>SUMIFS(MasterSheet!L:L, MasterSheet!B:B, B2578, MasterSheet!D:D, C2578, MasterSheet!H:H, D2578)</f>
        <v>0</v>
      </c>
      <c r="K2578" s="28">
        <f t="shared" si="163"/>
        <v>0</v>
      </c>
      <c r="L2578" s="21" t="str">
        <f>UPPER(VLOOKUP(D2578,MasterSheet!H:U,14,))</f>
        <v>BIOLEGEND</v>
      </c>
    </row>
    <row r="2579" spans="1:12" x14ac:dyDescent="0.25">
      <c r="A2579" s="21" t="str">
        <f t="shared" si="160"/>
        <v>BIOLEGEND</v>
      </c>
      <c r="B2579" s="21" t="str">
        <v>EED118806</v>
      </c>
      <c r="C2579" s="30">
        <v>45910</v>
      </c>
      <c r="D2579" s="21">
        <v>504105</v>
      </c>
      <c r="E2579" s="21">
        <f>_xlfn.XLOOKUP(D2579,MasterSheet!H:H,MasterSheet!F:F)</f>
        <v>4646.3999999999996</v>
      </c>
      <c r="F2579" s="22">
        <f>SUMIFS(MasterSheet!J:J, MasterSheet!B:B, B2579, MasterSheet!D:D, C2579, MasterSheet!H:H, D2579)</f>
        <v>1</v>
      </c>
      <c r="G2579" s="22">
        <f t="shared" si="161"/>
        <v>4646.3999999999996</v>
      </c>
      <c r="H2579" s="26">
        <f>SUMIFS(MasterSheet!K:K, MasterSheet!B:B, B2579, MasterSheet!D:D, C2579, MasterSheet!H:H, D2579)</f>
        <v>1</v>
      </c>
      <c r="I2579" s="26">
        <f t="shared" si="162"/>
        <v>4646.3999999999996</v>
      </c>
      <c r="J2579" s="28">
        <f>SUMIFS(MasterSheet!L:L, MasterSheet!B:B, B2579, MasterSheet!D:D, C2579, MasterSheet!H:H, D2579)</f>
        <v>0</v>
      </c>
      <c r="K2579" s="28">
        <f t="shared" si="163"/>
        <v>0</v>
      </c>
      <c r="L2579" s="21" t="str">
        <f>UPPER(VLOOKUP(D2579,MasterSheet!H:U,14,))</f>
        <v>BIOLEGEND</v>
      </c>
    </row>
    <row r="2580" spans="1:12" x14ac:dyDescent="0.25">
      <c r="A2580" s="21" t="str">
        <f t="shared" si="160"/>
        <v>BIOLEGEND</v>
      </c>
      <c r="B2580" s="21" t="str">
        <v>EED118806</v>
      </c>
      <c r="C2580" s="30">
        <v>45910</v>
      </c>
      <c r="D2580" s="21">
        <v>505008</v>
      </c>
      <c r="E2580" s="21">
        <f>_xlfn.XLOOKUP(D2580,MasterSheet!H:H,MasterSheet!F:F)</f>
        <v>11932.8</v>
      </c>
      <c r="F2580" s="22">
        <f>SUMIFS(MasterSheet!J:J, MasterSheet!B:B, B2580, MasterSheet!D:D, C2580, MasterSheet!H:H, D2580)</f>
        <v>1</v>
      </c>
      <c r="G2580" s="22">
        <f t="shared" si="161"/>
        <v>11932.8</v>
      </c>
      <c r="H2580" s="26">
        <f>SUMIFS(MasterSheet!K:K, MasterSheet!B:B, B2580, MasterSheet!D:D, C2580, MasterSheet!H:H, D2580)</f>
        <v>1</v>
      </c>
      <c r="I2580" s="26">
        <f t="shared" si="162"/>
        <v>11932.8</v>
      </c>
      <c r="J2580" s="28">
        <f>SUMIFS(MasterSheet!L:L, MasterSheet!B:B, B2580, MasterSheet!D:D, C2580, MasterSheet!H:H, D2580)</f>
        <v>0</v>
      </c>
      <c r="K2580" s="28">
        <f t="shared" si="163"/>
        <v>0</v>
      </c>
      <c r="L2580" s="21" t="str">
        <f>UPPER(VLOOKUP(D2580,MasterSheet!H:U,14,))</f>
        <v>BIOLEGEND</v>
      </c>
    </row>
    <row r="2581" spans="1:12" x14ac:dyDescent="0.25">
      <c r="A2581" s="21" t="str">
        <f t="shared" si="160"/>
        <v>BIOLEGEND</v>
      </c>
      <c r="B2581" s="21" t="str">
        <v>EED118806</v>
      </c>
      <c r="C2581" s="30">
        <v>45910</v>
      </c>
      <c r="D2581" s="21">
        <v>505809</v>
      </c>
      <c r="E2581" s="21">
        <f>_xlfn.XLOOKUP(D2581,MasterSheet!H:H,MasterSheet!F:F)</f>
        <v>2710.4</v>
      </c>
      <c r="F2581" s="22">
        <f>SUMIFS(MasterSheet!J:J, MasterSheet!B:B, B2581, MasterSheet!D:D, C2581, MasterSheet!H:H, D2581)</f>
        <v>1</v>
      </c>
      <c r="G2581" s="22">
        <f t="shared" si="161"/>
        <v>2710.4</v>
      </c>
      <c r="H2581" s="26">
        <f>SUMIFS(MasterSheet!K:K, MasterSheet!B:B, B2581, MasterSheet!D:D, C2581, MasterSheet!H:H, D2581)</f>
        <v>1</v>
      </c>
      <c r="I2581" s="26">
        <f t="shared" si="162"/>
        <v>2710.4</v>
      </c>
      <c r="J2581" s="28">
        <f>SUMIFS(MasterSheet!L:L, MasterSheet!B:B, B2581, MasterSheet!D:D, C2581, MasterSheet!H:H, D2581)</f>
        <v>0</v>
      </c>
      <c r="K2581" s="28">
        <f t="shared" si="163"/>
        <v>0</v>
      </c>
      <c r="L2581" s="21" t="str">
        <f>UPPER(VLOOKUP(D2581,MasterSheet!H:U,14,))</f>
        <v>BIOLEGEND</v>
      </c>
    </row>
    <row r="2582" spans="1:12" x14ac:dyDescent="0.25">
      <c r="A2582" s="21" t="str">
        <f t="shared" si="160"/>
        <v>BIOLEGEND</v>
      </c>
      <c r="B2582" s="21" t="str">
        <v>EED118806</v>
      </c>
      <c r="C2582" s="30">
        <v>45910</v>
      </c>
      <c r="D2582" s="21">
        <v>505810</v>
      </c>
      <c r="E2582" s="21">
        <f>_xlfn.XLOOKUP(D2582,MasterSheet!H:H,MasterSheet!F:F)</f>
        <v>8131.2000000000007</v>
      </c>
      <c r="F2582" s="22">
        <f>SUMIFS(MasterSheet!J:J, MasterSheet!B:B, B2582, MasterSheet!D:D, C2582, MasterSheet!H:H, D2582)</f>
        <v>1</v>
      </c>
      <c r="G2582" s="22">
        <f t="shared" si="161"/>
        <v>8131.2000000000007</v>
      </c>
      <c r="H2582" s="26">
        <f>SUMIFS(MasterSheet!K:K, MasterSheet!B:B, B2582, MasterSheet!D:D, C2582, MasterSheet!H:H, D2582)</f>
        <v>1</v>
      </c>
      <c r="I2582" s="26">
        <f t="shared" si="162"/>
        <v>8131.2000000000007</v>
      </c>
      <c r="J2582" s="28">
        <f>SUMIFS(MasterSheet!L:L, MasterSheet!B:B, B2582, MasterSheet!D:D, C2582, MasterSheet!H:H, D2582)</f>
        <v>0</v>
      </c>
      <c r="K2582" s="28">
        <f t="shared" si="163"/>
        <v>0</v>
      </c>
      <c r="L2582" s="21" t="str">
        <f>UPPER(VLOOKUP(D2582,MasterSheet!H:U,14,))</f>
        <v>BIOLEGEND</v>
      </c>
    </row>
    <row r="2583" spans="1:12" x14ac:dyDescent="0.25">
      <c r="A2583" s="21" t="str">
        <f t="shared" si="160"/>
        <v>BIOLEGEND</v>
      </c>
      <c r="B2583" s="21" t="str">
        <v>EED118806</v>
      </c>
      <c r="C2583" s="30">
        <v>45910</v>
      </c>
      <c r="D2583" s="21">
        <v>505837</v>
      </c>
      <c r="E2583" s="21">
        <f>_xlfn.XLOOKUP(D2583,MasterSheet!H:H,MasterSheet!F:F)</f>
        <v>15642</v>
      </c>
      <c r="F2583" s="22">
        <f>SUMIFS(MasterSheet!J:J, MasterSheet!B:B, B2583, MasterSheet!D:D, C2583, MasterSheet!H:H, D2583)</f>
        <v>1</v>
      </c>
      <c r="G2583" s="22">
        <f t="shared" si="161"/>
        <v>15642</v>
      </c>
      <c r="H2583" s="26">
        <f>SUMIFS(MasterSheet!K:K, MasterSheet!B:B, B2583, MasterSheet!D:D, C2583, MasterSheet!H:H, D2583)</f>
        <v>1</v>
      </c>
      <c r="I2583" s="26">
        <f t="shared" si="162"/>
        <v>15642</v>
      </c>
      <c r="J2583" s="28">
        <f>SUMIFS(MasterSheet!L:L, MasterSheet!B:B, B2583, MasterSheet!D:D, C2583, MasterSheet!H:H, D2583)</f>
        <v>0</v>
      </c>
      <c r="K2583" s="28">
        <f t="shared" si="163"/>
        <v>0</v>
      </c>
      <c r="L2583" s="21" t="str">
        <f>UPPER(VLOOKUP(D2583,MasterSheet!H:U,14,))</f>
        <v>BIOLEGEND</v>
      </c>
    </row>
    <row r="2584" spans="1:12" x14ac:dyDescent="0.25">
      <c r="A2584" s="21" t="str">
        <f t="shared" si="160"/>
        <v>BIOLEGEND</v>
      </c>
      <c r="B2584" s="21" t="str">
        <v>EED118806</v>
      </c>
      <c r="C2584" s="30">
        <v>45910</v>
      </c>
      <c r="D2584" s="21">
        <v>506333</v>
      </c>
      <c r="E2584" s="21">
        <f>_xlfn.XLOOKUP(D2584,MasterSheet!H:H,MasterSheet!F:F)</f>
        <v>18018</v>
      </c>
      <c r="F2584" s="22">
        <f>SUMIFS(MasterSheet!J:J, MasterSheet!B:B, B2584, MasterSheet!D:D, C2584, MasterSheet!H:H, D2584)</f>
        <v>1</v>
      </c>
      <c r="G2584" s="22">
        <f t="shared" si="161"/>
        <v>18018</v>
      </c>
      <c r="H2584" s="26">
        <f>SUMIFS(MasterSheet!K:K, MasterSheet!B:B, B2584, MasterSheet!D:D, C2584, MasterSheet!H:H, D2584)</f>
        <v>1</v>
      </c>
      <c r="I2584" s="26">
        <f t="shared" si="162"/>
        <v>18018</v>
      </c>
      <c r="J2584" s="28">
        <f>SUMIFS(MasterSheet!L:L, MasterSheet!B:B, B2584, MasterSheet!D:D, C2584, MasterSheet!H:H, D2584)</f>
        <v>0</v>
      </c>
      <c r="K2584" s="28">
        <f t="shared" si="163"/>
        <v>0</v>
      </c>
      <c r="L2584" s="21" t="str">
        <f>UPPER(VLOOKUP(D2584,MasterSheet!H:U,14,))</f>
        <v>BIOLEGEND</v>
      </c>
    </row>
    <row r="2585" spans="1:12" x14ac:dyDescent="0.25">
      <c r="A2585" s="21" t="str">
        <f t="shared" si="160"/>
        <v>BIOLEGEND</v>
      </c>
      <c r="B2585" s="21" t="str">
        <v>EED118806</v>
      </c>
      <c r="C2585" s="30">
        <v>45910</v>
      </c>
      <c r="D2585" s="21">
        <v>506349</v>
      </c>
      <c r="E2585" s="21">
        <f>_xlfn.XLOOKUP(D2585,MasterSheet!H:H,MasterSheet!F:F)</f>
        <v>18018</v>
      </c>
      <c r="F2585" s="22">
        <f>SUMIFS(MasterSheet!J:J, MasterSheet!B:B, B2585, MasterSheet!D:D, C2585, MasterSheet!H:H, D2585)</f>
        <v>1</v>
      </c>
      <c r="G2585" s="22">
        <f t="shared" si="161"/>
        <v>18018</v>
      </c>
      <c r="H2585" s="26">
        <f>SUMIFS(MasterSheet!K:K, MasterSheet!B:B, B2585, MasterSheet!D:D, C2585, MasterSheet!H:H, D2585)</f>
        <v>1</v>
      </c>
      <c r="I2585" s="26">
        <f t="shared" si="162"/>
        <v>18018</v>
      </c>
      <c r="J2585" s="28">
        <f>SUMIFS(MasterSheet!L:L, MasterSheet!B:B, B2585, MasterSheet!D:D, C2585, MasterSheet!H:H, D2585)</f>
        <v>0</v>
      </c>
      <c r="K2585" s="28">
        <f t="shared" si="163"/>
        <v>0</v>
      </c>
      <c r="L2585" s="21" t="str">
        <f>UPPER(VLOOKUP(D2585,MasterSheet!H:U,14,))</f>
        <v>BIOLEGEND</v>
      </c>
    </row>
    <row r="2586" spans="1:12" x14ac:dyDescent="0.25">
      <c r="A2586" s="21" t="str">
        <f t="shared" si="160"/>
        <v>BIOLEGEND</v>
      </c>
      <c r="B2586" s="21" t="str">
        <v>EED118806</v>
      </c>
      <c r="C2586" s="30">
        <v>45910</v>
      </c>
      <c r="D2586" s="21">
        <v>506915</v>
      </c>
      <c r="E2586" s="21">
        <f>_xlfn.XLOOKUP(D2586,MasterSheet!H:H,MasterSheet!F:F)</f>
        <v>8069.6</v>
      </c>
      <c r="F2586" s="22">
        <f>SUMIFS(MasterSheet!J:J, MasterSheet!B:B, B2586, MasterSheet!D:D, C2586, MasterSheet!H:H, D2586)</f>
        <v>1</v>
      </c>
      <c r="G2586" s="22">
        <f t="shared" si="161"/>
        <v>8069.6</v>
      </c>
      <c r="H2586" s="26">
        <f>SUMIFS(MasterSheet!K:K, MasterSheet!B:B, B2586, MasterSheet!D:D, C2586, MasterSheet!H:H, D2586)</f>
        <v>1</v>
      </c>
      <c r="I2586" s="26">
        <f t="shared" si="162"/>
        <v>8069.6</v>
      </c>
      <c r="J2586" s="28">
        <f>SUMIFS(MasterSheet!L:L, MasterSheet!B:B, B2586, MasterSheet!D:D, C2586, MasterSheet!H:H, D2586)</f>
        <v>0</v>
      </c>
      <c r="K2586" s="28">
        <f t="shared" si="163"/>
        <v>0</v>
      </c>
      <c r="L2586" s="21" t="str">
        <f>UPPER(VLOOKUP(D2586,MasterSheet!H:U,14,))</f>
        <v>BIOLEGEND</v>
      </c>
    </row>
    <row r="2587" spans="1:12" x14ac:dyDescent="0.25">
      <c r="A2587" s="21" t="str">
        <f t="shared" si="160"/>
        <v>BIOLEGEND</v>
      </c>
      <c r="B2587" s="21" t="str">
        <v>EED118806</v>
      </c>
      <c r="C2587" s="30">
        <v>45910</v>
      </c>
      <c r="D2587" s="21">
        <v>510003</v>
      </c>
      <c r="E2587" s="21">
        <f>_xlfn.XLOOKUP(D2587,MasterSheet!H:H,MasterSheet!F:F)</f>
        <v>10164</v>
      </c>
      <c r="F2587" s="22">
        <f>SUMIFS(MasterSheet!J:J, MasterSheet!B:B, B2587, MasterSheet!D:D, C2587, MasterSheet!H:H, D2587)</f>
        <v>1</v>
      </c>
      <c r="G2587" s="22">
        <f t="shared" si="161"/>
        <v>10164</v>
      </c>
      <c r="H2587" s="26">
        <f>SUMIFS(MasterSheet!K:K, MasterSheet!B:B, B2587, MasterSheet!D:D, C2587, MasterSheet!H:H, D2587)</f>
        <v>1</v>
      </c>
      <c r="I2587" s="26">
        <f t="shared" si="162"/>
        <v>10164</v>
      </c>
      <c r="J2587" s="28">
        <f>SUMIFS(MasterSheet!L:L, MasterSheet!B:B, B2587, MasterSheet!D:D, C2587, MasterSheet!H:H, D2587)</f>
        <v>0</v>
      </c>
      <c r="K2587" s="28">
        <f t="shared" si="163"/>
        <v>0</v>
      </c>
      <c r="L2587" s="21" t="str">
        <f>UPPER(VLOOKUP(D2587,MasterSheet!H:U,14,))</f>
        <v>BIOLEGEND</v>
      </c>
    </row>
    <row r="2588" spans="1:12" x14ac:dyDescent="0.25">
      <c r="A2588" s="21" t="str">
        <f t="shared" si="160"/>
        <v>BIOLEGEND</v>
      </c>
      <c r="B2588" s="21" t="str">
        <v>EED118806</v>
      </c>
      <c r="C2588" s="30">
        <v>45910</v>
      </c>
      <c r="D2588" s="21">
        <v>514106</v>
      </c>
      <c r="E2588" s="21">
        <f>_xlfn.XLOOKUP(D2588,MasterSheet!H:H,MasterSheet!F:F)</f>
        <v>21868</v>
      </c>
      <c r="F2588" s="22">
        <f>SUMIFS(MasterSheet!J:J, MasterSheet!B:B, B2588, MasterSheet!D:D, C2588, MasterSheet!H:H, D2588)</f>
        <v>1</v>
      </c>
      <c r="G2588" s="22">
        <f t="shared" si="161"/>
        <v>21868</v>
      </c>
      <c r="H2588" s="26">
        <f>SUMIFS(MasterSheet!K:K, MasterSheet!B:B, B2588, MasterSheet!D:D, C2588, MasterSheet!H:H, D2588)</f>
        <v>1</v>
      </c>
      <c r="I2588" s="26">
        <f t="shared" si="162"/>
        <v>21868</v>
      </c>
      <c r="J2588" s="28">
        <f>SUMIFS(MasterSheet!L:L, MasterSheet!B:B, B2588, MasterSheet!D:D, C2588, MasterSheet!H:H, D2588)</f>
        <v>0</v>
      </c>
      <c r="K2588" s="28">
        <f t="shared" si="163"/>
        <v>0</v>
      </c>
      <c r="L2588" s="21" t="str">
        <f>UPPER(VLOOKUP(D2588,MasterSheet!H:U,14,))</f>
        <v>BIOLEGEND</v>
      </c>
    </row>
    <row r="2589" spans="1:12" x14ac:dyDescent="0.25">
      <c r="A2589" s="21" t="str">
        <f t="shared" si="160"/>
        <v>BIOLEGEND</v>
      </c>
      <c r="B2589" s="21" t="str">
        <v>EED118806</v>
      </c>
      <c r="C2589" s="30">
        <v>45910</v>
      </c>
      <c r="D2589" s="21">
        <v>574302</v>
      </c>
      <c r="E2589" s="21">
        <f>_xlfn.XLOOKUP(D2589,MasterSheet!H:H,MasterSheet!F:F)</f>
        <v>9055.2000000000007</v>
      </c>
      <c r="F2589" s="22">
        <f>SUMIFS(MasterSheet!J:J, MasterSheet!B:B, B2589, MasterSheet!D:D, C2589, MasterSheet!H:H, D2589)</f>
        <v>1</v>
      </c>
      <c r="G2589" s="22">
        <f t="shared" si="161"/>
        <v>9055.2000000000007</v>
      </c>
      <c r="H2589" s="26">
        <f>SUMIFS(MasterSheet!K:K, MasterSheet!B:B, B2589, MasterSheet!D:D, C2589, MasterSheet!H:H, D2589)</f>
        <v>1</v>
      </c>
      <c r="I2589" s="26">
        <f t="shared" si="162"/>
        <v>9055.2000000000007</v>
      </c>
      <c r="J2589" s="28">
        <f>SUMIFS(MasterSheet!L:L, MasterSheet!B:B, B2589, MasterSheet!D:D, C2589, MasterSheet!H:H, D2589)</f>
        <v>0</v>
      </c>
      <c r="K2589" s="28">
        <f t="shared" si="163"/>
        <v>0</v>
      </c>
      <c r="L2589" s="21" t="str">
        <f>UPPER(VLOOKUP(D2589,MasterSheet!H:U,14,))</f>
        <v>BIOLEGEND</v>
      </c>
    </row>
    <row r="2590" spans="1:12" x14ac:dyDescent="0.25">
      <c r="A2590" s="21" t="str">
        <f t="shared" si="160"/>
        <v>BIOLEGEND</v>
      </c>
      <c r="B2590" s="21" t="str">
        <v>EED118806</v>
      </c>
      <c r="C2590" s="30">
        <v>45910</v>
      </c>
      <c r="D2590" s="21">
        <v>575304</v>
      </c>
      <c r="E2590" s="21">
        <f>_xlfn.XLOOKUP(D2590,MasterSheet!H:H,MasterSheet!F:F)</f>
        <v>6899.2000000000007</v>
      </c>
      <c r="F2590" s="22">
        <f>SUMIFS(MasterSheet!J:J, MasterSheet!B:B, B2590, MasterSheet!D:D, C2590, MasterSheet!H:H, D2590)</f>
        <v>1</v>
      </c>
      <c r="G2590" s="22">
        <f t="shared" si="161"/>
        <v>6899.2000000000007</v>
      </c>
      <c r="H2590" s="26">
        <f>SUMIFS(MasterSheet!K:K, MasterSheet!B:B, B2590, MasterSheet!D:D, C2590, MasterSheet!H:H, D2590)</f>
        <v>1</v>
      </c>
      <c r="I2590" s="26">
        <f t="shared" si="162"/>
        <v>6899.2000000000007</v>
      </c>
      <c r="J2590" s="28">
        <f>SUMIFS(MasterSheet!L:L, MasterSheet!B:B, B2590, MasterSheet!D:D, C2590, MasterSheet!H:H, D2590)</f>
        <v>0</v>
      </c>
      <c r="K2590" s="28">
        <f t="shared" si="163"/>
        <v>0</v>
      </c>
      <c r="L2590" s="21" t="str">
        <f>UPPER(VLOOKUP(D2590,MasterSheet!H:U,14,))</f>
        <v>BIOLEGEND</v>
      </c>
    </row>
    <row r="2591" spans="1:12" x14ac:dyDescent="0.25">
      <c r="A2591" s="21" t="str">
        <f t="shared" si="160"/>
        <v>BIOLEGEND</v>
      </c>
      <c r="B2591" s="21" t="str">
        <v>EED118806</v>
      </c>
      <c r="C2591" s="30">
        <v>45910</v>
      </c>
      <c r="D2591" s="21">
        <v>576404</v>
      </c>
      <c r="E2591" s="21">
        <f>_xlfn.XLOOKUP(D2591,MasterSheet!H:H,MasterSheet!F:F)</f>
        <v>9424.7999999999993</v>
      </c>
      <c r="F2591" s="22">
        <f>SUMIFS(MasterSheet!J:J, MasterSheet!B:B, B2591, MasterSheet!D:D, C2591, MasterSheet!H:H, D2591)</f>
        <v>1</v>
      </c>
      <c r="G2591" s="22">
        <f t="shared" si="161"/>
        <v>9424.7999999999993</v>
      </c>
      <c r="H2591" s="26">
        <f>SUMIFS(MasterSheet!K:K, MasterSheet!B:B, B2591, MasterSheet!D:D, C2591, MasterSheet!H:H, D2591)</f>
        <v>1</v>
      </c>
      <c r="I2591" s="26">
        <f t="shared" si="162"/>
        <v>9424.7999999999993</v>
      </c>
      <c r="J2591" s="28">
        <f>SUMIFS(MasterSheet!L:L, MasterSheet!B:B, B2591, MasterSheet!D:D, C2591, MasterSheet!H:H, D2591)</f>
        <v>0</v>
      </c>
      <c r="K2591" s="28">
        <f t="shared" si="163"/>
        <v>0</v>
      </c>
      <c r="L2591" s="21" t="str">
        <f>UPPER(VLOOKUP(D2591,MasterSheet!H:U,14,))</f>
        <v>BIOLEGEND</v>
      </c>
    </row>
    <row r="2592" spans="1:12" x14ac:dyDescent="0.25">
      <c r="A2592" s="21" t="str">
        <f t="shared" si="160"/>
        <v>BIOLEGEND</v>
      </c>
      <c r="B2592" s="21" t="str">
        <v>EED118806</v>
      </c>
      <c r="C2592" s="30">
        <v>45910</v>
      </c>
      <c r="D2592" s="21">
        <v>740811</v>
      </c>
      <c r="E2592" s="21">
        <f>_xlfn.XLOOKUP(D2592,MasterSheet!H:H,MasterSheet!F:F)</f>
        <v>3634.3999999999996</v>
      </c>
      <c r="F2592" s="22">
        <f>SUMIFS(MasterSheet!J:J, MasterSheet!B:B, B2592, MasterSheet!D:D, C2592, MasterSheet!H:H, D2592)</f>
        <v>3</v>
      </c>
      <c r="G2592" s="22">
        <f t="shared" si="161"/>
        <v>10903.199999999999</v>
      </c>
      <c r="H2592" s="26">
        <f>SUMIFS(MasterSheet!K:K, MasterSheet!B:B, B2592, MasterSheet!D:D, C2592, MasterSheet!H:H, D2592)</f>
        <v>1</v>
      </c>
      <c r="I2592" s="26">
        <f t="shared" si="162"/>
        <v>3634.3999999999996</v>
      </c>
      <c r="J2592" s="28">
        <f>SUMIFS(MasterSheet!L:L, MasterSheet!B:B, B2592, MasterSheet!D:D, C2592, MasterSheet!H:H, D2592)</f>
        <v>2</v>
      </c>
      <c r="K2592" s="28">
        <f t="shared" si="163"/>
        <v>7268.7999999999993</v>
      </c>
      <c r="L2592" s="21" t="str">
        <f>UPPER(VLOOKUP(D2592,MasterSheet!H:U,14,))</f>
        <v>BIOLEGEND</v>
      </c>
    </row>
    <row r="2593" spans="1:12" x14ac:dyDescent="0.25">
      <c r="A2593" s="21" t="str">
        <f t="shared" si="160"/>
        <v>BIOLEGEND</v>
      </c>
      <c r="B2593" s="21" t="str">
        <v>EED118806</v>
      </c>
      <c r="C2593" s="30">
        <v>45910</v>
      </c>
      <c r="D2593" s="21">
        <v>741094</v>
      </c>
      <c r="E2593" s="21">
        <f>_xlfn.XLOOKUP(D2593,MasterSheet!H:H,MasterSheet!F:F)</f>
        <v>18110.400000000001</v>
      </c>
      <c r="F2593" s="22">
        <f>SUMIFS(MasterSheet!J:J, MasterSheet!B:B, B2593, MasterSheet!D:D, C2593, MasterSheet!H:H, D2593)</f>
        <v>1</v>
      </c>
      <c r="G2593" s="22">
        <f t="shared" si="161"/>
        <v>18110.400000000001</v>
      </c>
      <c r="H2593" s="26">
        <f>SUMIFS(MasterSheet!K:K, MasterSheet!B:B, B2593, MasterSheet!D:D, C2593, MasterSheet!H:H, D2593)</f>
        <v>1</v>
      </c>
      <c r="I2593" s="26">
        <f t="shared" si="162"/>
        <v>18110.400000000001</v>
      </c>
      <c r="J2593" s="28">
        <f>SUMIFS(MasterSheet!L:L, MasterSheet!B:B, B2593, MasterSheet!D:D, C2593, MasterSheet!H:H, D2593)</f>
        <v>0</v>
      </c>
      <c r="K2593" s="28">
        <f t="shared" si="163"/>
        <v>0</v>
      </c>
      <c r="L2593" s="21" t="str">
        <f>UPPER(VLOOKUP(D2593,MasterSheet!H:U,14,))</f>
        <v>BIOLEGEND</v>
      </c>
    </row>
    <row r="2594" spans="1:12" x14ac:dyDescent="0.25">
      <c r="A2594" s="21" t="str">
        <f t="shared" si="160"/>
        <v>BIOLEGEND</v>
      </c>
      <c r="B2594" s="21" t="str">
        <v>EED118806</v>
      </c>
      <c r="C2594" s="30">
        <v>45910</v>
      </c>
      <c r="D2594" s="21">
        <v>741095</v>
      </c>
      <c r="E2594" s="21">
        <f>_xlfn.XLOOKUP(D2594,MasterSheet!H:H,MasterSheet!F:F)</f>
        <v>3634.3999999999996</v>
      </c>
      <c r="F2594" s="22">
        <f>SUMIFS(MasterSheet!J:J, MasterSheet!B:B, B2594, MasterSheet!D:D, C2594, MasterSheet!H:H, D2594)</f>
        <v>1</v>
      </c>
      <c r="G2594" s="22">
        <f t="shared" si="161"/>
        <v>3634.3999999999996</v>
      </c>
      <c r="H2594" s="26">
        <f>SUMIFS(MasterSheet!K:K, MasterSheet!B:B, B2594, MasterSheet!D:D, C2594, MasterSheet!H:H, D2594)</f>
        <v>1</v>
      </c>
      <c r="I2594" s="26">
        <f t="shared" si="162"/>
        <v>3634.3999999999996</v>
      </c>
      <c r="J2594" s="28">
        <f>SUMIFS(MasterSheet!L:L, MasterSheet!B:B, B2594, MasterSheet!D:D, C2594, MasterSheet!H:H, D2594)</f>
        <v>0</v>
      </c>
      <c r="K2594" s="28">
        <f t="shared" si="163"/>
        <v>0</v>
      </c>
      <c r="L2594" s="21" t="str">
        <f>UPPER(VLOOKUP(D2594,MasterSheet!H:U,14,))</f>
        <v>BIOLEGEND</v>
      </c>
    </row>
    <row r="2595" spans="1:12" x14ac:dyDescent="0.25">
      <c r="A2595" s="21" t="str">
        <f t="shared" si="160"/>
        <v>BIOLEGEND</v>
      </c>
      <c r="B2595" s="21" t="str">
        <v>EED118806</v>
      </c>
      <c r="C2595" s="30">
        <v>45910</v>
      </c>
      <c r="D2595" s="21">
        <v>741096</v>
      </c>
      <c r="E2595" s="21">
        <f>_xlfn.XLOOKUP(D2595,MasterSheet!H:H,MasterSheet!F:F)</f>
        <v>7268.7999999999993</v>
      </c>
      <c r="F2595" s="22">
        <f>SUMIFS(MasterSheet!J:J, MasterSheet!B:B, B2595, MasterSheet!D:D, C2595, MasterSheet!H:H, D2595)</f>
        <v>1</v>
      </c>
      <c r="G2595" s="22">
        <f t="shared" si="161"/>
        <v>7268.7999999999993</v>
      </c>
      <c r="H2595" s="26">
        <f>SUMIFS(MasterSheet!K:K, MasterSheet!B:B, B2595, MasterSheet!D:D, C2595, MasterSheet!H:H, D2595)</f>
        <v>1</v>
      </c>
      <c r="I2595" s="26">
        <f t="shared" si="162"/>
        <v>7268.7999999999993</v>
      </c>
      <c r="J2595" s="28">
        <f>SUMIFS(MasterSheet!L:L, MasterSheet!B:B, B2595, MasterSheet!D:D, C2595, MasterSheet!H:H, D2595)</f>
        <v>0</v>
      </c>
      <c r="K2595" s="28">
        <f t="shared" si="163"/>
        <v>0</v>
      </c>
      <c r="L2595" s="21" t="str">
        <f>UPPER(VLOOKUP(D2595,MasterSheet!H:U,14,))</f>
        <v>BIOLEGEND</v>
      </c>
    </row>
    <row r="2596" spans="1:12" x14ac:dyDescent="0.25">
      <c r="A2596" s="21" t="str">
        <f t="shared" si="160"/>
        <v>BIOLEGEND</v>
      </c>
      <c r="B2596" s="21" t="str">
        <v>EED118806</v>
      </c>
      <c r="C2596" s="30">
        <v>45910</v>
      </c>
      <c r="D2596" s="21">
        <v>741100</v>
      </c>
      <c r="E2596" s="21">
        <f>_xlfn.XLOOKUP(D2596,MasterSheet!H:H,MasterSheet!F:F)</f>
        <v>7268.7999999999993</v>
      </c>
      <c r="F2596" s="22">
        <f>SUMIFS(MasterSheet!J:J, MasterSheet!B:B, B2596, MasterSheet!D:D, C2596, MasterSheet!H:H, D2596)</f>
        <v>1</v>
      </c>
      <c r="G2596" s="22">
        <f t="shared" si="161"/>
        <v>7268.7999999999993</v>
      </c>
      <c r="H2596" s="26">
        <f>SUMIFS(MasterSheet!K:K, MasterSheet!B:B, B2596, MasterSheet!D:D, C2596, MasterSheet!H:H, D2596)</f>
        <v>1</v>
      </c>
      <c r="I2596" s="26">
        <f t="shared" si="162"/>
        <v>7268.7999999999993</v>
      </c>
      <c r="J2596" s="28">
        <f>SUMIFS(MasterSheet!L:L, MasterSheet!B:B, B2596, MasterSheet!D:D, C2596, MasterSheet!H:H, D2596)</f>
        <v>0</v>
      </c>
      <c r="K2596" s="28">
        <f t="shared" si="163"/>
        <v>0</v>
      </c>
      <c r="L2596" s="21" t="str">
        <f>UPPER(VLOOKUP(D2596,MasterSheet!H:U,14,))</f>
        <v>BIOLEGEND</v>
      </c>
    </row>
    <row r="2597" spans="1:12" x14ac:dyDescent="0.25">
      <c r="A2597" s="21" t="str">
        <f t="shared" si="160"/>
        <v>BIOLEGEND</v>
      </c>
      <c r="B2597" s="21" t="str">
        <v>EED118806</v>
      </c>
      <c r="C2597" s="30">
        <v>45910</v>
      </c>
      <c r="D2597" s="21">
        <v>741101</v>
      </c>
      <c r="E2597" s="21">
        <f>_xlfn.XLOOKUP(D2597,MasterSheet!H:H,MasterSheet!F:F)</f>
        <v>7268.7999999999993</v>
      </c>
      <c r="F2597" s="22">
        <f>SUMIFS(MasterSheet!J:J, MasterSheet!B:B, B2597, MasterSheet!D:D, C2597, MasterSheet!H:H, D2597)</f>
        <v>1</v>
      </c>
      <c r="G2597" s="22">
        <f t="shared" si="161"/>
        <v>7268.7999999999993</v>
      </c>
      <c r="H2597" s="26">
        <f>SUMIFS(MasterSheet!K:K, MasterSheet!B:B, B2597, MasterSheet!D:D, C2597, MasterSheet!H:H, D2597)</f>
        <v>1</v>
      </c>
      <c r="I2597" s="26">
        <f t="shared" si="162"/>
        <v>7268.7999999999993</v>
      </c>
      <c r="J2597" s="28">
        <f>SUMIFS(MasterSheet!L:L, MasterSheet!B:B, B2597, MasterSheet!D:D, C2597, MasterSheet!H:H, D2597)</f>
        <v>0</v>
      </c>
      <c r="K2597" s="28">
        <f t="shared" si="163"/>
        <v>0</v>
      </c>
      <c r="L2597" s="21" t="str">
        <f>UPPER(VLOOKUP(D2597,MasterSheet!H:U,14,))</f>
        <v>BIOLEGEND</v>
      </c>
    </row>
    <row r="2598" spans="1:12" x14ac:dyDescent="0.25">
      <c r="A2598" s="21" t="str">
        <f t="shared" si="160"/>
        <v>BIOLEGEND</v>
      </c>
      <c r="B2598" s="21" t="str">
        <v>EED118806</v>
      </c>
      <c r="C2598" s="30">
        <v>45910</v>
      </c>
      <c r="D2598" s="21">
        <v>741105</v>
      </c>
      <c r="E2598" s="21">
        <f>_xlfn.XLOOKUP(D2598,MasterSheet!H:H,MasterSheet!F:F)</f>
        <v>7268.7999999999993</v>
      </c>
      <c r="F2598" s="22">
        <f>SUMIFS(MasterSheet!J:J, MasterSheet!B:B, B2598, MasterSheet!D:D, C2598, MasterSheet!H:H, D2598)</f>
        <v>1</v>
      </c>
      <c r="G2598" s="22">
        <f t="shared" si="161"/>
        <v>7268.7999999999993</v>
      </c>
      <c r="H2598" s="26">
        <f>SUMIFS(MasterSheet!K:K, MasterSheet!B:B, B2598, MasterSheet!D:D, C2598, MasterSheet!H:H, D2598)</f>
        <v>1</v>
      </c>
      <c r="I2598" s="26">
        <f t="shared" si="162"/>
        <v>7268.7999999999993</v>
      </c>
      <c r="J2598" s="28">
        <f>SUMIFS(MasterSheet!L:L, MasterSheet!B:B, B2598, MasterSheet!D:D, C2598, MasterSheet!H:H, D2598)</f>
        <v>0</v>
      </c>
      <c r="K2598" s="28">
        <f t="shared" si="163"/>
        <v>0</v>
      </c>
      <c r="L2598" s="21" t="str">
        <f>UPPER(VLOOKUP(D2598,MasterSheet!H:U,14,))</f>
        <v>BIOLEGEND</v>
      </c>
    </row>
    <row r="2599" spans="1:12" x14ac:dyDescent="0.25">
      <c r="A2599" s="21" t="str">
        <f t="shared" si="160"/>
        <v>BIOLEGEND</v>
      </c>
      <c r="B2599" s="21" t="str">
        <v>EED118806</v>
      </c>
      <c r="C2599" s="30">
        <v>45910</v>
      </c>
      <c r="D2599" s="21">
        <v>741108</v>
      </c>
      <c r="E2599" s="21">
        <f>_xlfn.XLOOKUP(D2599,MasterSheet!H:H,MasterSheet!F:F)</f>
        <v>7268.7999999999993</v>
      </c>
      <c r="F2599" s="22">
        <f>SUMIFS(MasterSheet!J:J, MasterSheet!B:B, B2599, MasterSheet!D:D, C2599, MasterSheet!H:H, D2599)</f>
        <v>1</v>
      </c>
      <c r="G2599" s="22">
        <f t="shared" si="161"/>
        <v>7268.7999999999993</v>
      </c>
      <c r="H2599" s="26">
        <f>SUMIFS(MasterSheet!K:K, MasterSheet!B:B, B2599, MasterSheet!D:D, C2599, MasterSheet!H:H, D2599)</f>
        <v>1</v>
      </c>
      <c r="I2599" s="26">
        <f t="shared" si="162"/>
        <v>7268.7999999999993</v>
      </c>
      <c r="J2599" s="28">
        <f>SUMIFS(MasterSheet!L:L, MasterSheet!B:B, B2599, MasterSheet!D:D, C2599, MasterSheet!H:H, D2599)</f>
        <v>0</v>
      </c>
      <c r="K2599" s="28">
        <f t="shared" si="163"/>
        <v>0</v>
      </c>
      <c r="L2599" s="21" t="str">
        <f>UPPER(VLOOKUP(D2599,MasterSheet!H:U,14,))</f>
        <v>BIOLEGEND</v>
      </c>
    </row>
    <row r="2600" spans="1:12" x14ac:dyDescent="0.25">
      <c r="A2600" s="21" t="str">
        <f t="shared" si="160"/>
        <v>BIOLEGEND</v>
      </c>
      <c r="B2600" s="21" t="str">
        <v>EED118806</v>
      </c>
      <c r="C2600" s="30">
        <v>45910</v>
      </c>
      <c r="D2600" s="21">
        <v>741114</v>
      </c>
      <c r="E2600" s="21">
        <f>_xlfn.XLOOKUP(D2600,MasterSheet!H:H,MasterSheet!F:F)</f>
        <v>7268.7999999999993</v>
      </c>
      <c r="F2600" s="22">
        <f>SUMIFS(MasterSheet!J:J, MasterSheet!B:B, B2600, MasterSheet!D:D, C2600, MasterSheet!H:H, D2600)</f>
        <v>1</v>
      </c>
      <c r="G2600" s="22">
        <f t="shared" si="161"/>
        <v>7268.7999999999993</v>
      </c>
      <c r="H2600" s="26">
        <f>SUMIFS(MasterSheet!K:K, MasterSheet!B:B, B2600, MasterSheet!D:D, C2600, MasterSheet!H:H, D2600)</f>
        <v>1</v>
      </c>
      <c r="I2600" s="26">
        <f t="shared" si="162"/>
        <v>7268.7999999999993</v>
      </c>
      <c r="J2600" s="28">
        <f>SUMIFS(MasterSheet!L:L, MasterSheet!B:B, B2600, MasterSheet!D:D, C2600, MasterSheet!H:H, D2600)</f>
        <v>0</v>
      </c>
      <c r="K2600" s="28">
        <f t="shared" si="163"/>
        <v>0</v>
      </c>
      <c r="L2600" s="21" t="str">
        <f>UPPER(VLOOKUP(D2600,MasterSheet!H:U,14,))</f>
        <v>BIOLEGEND</v>
      </c>
    </row>
    <row r="2601" spans="1:12" x14ac:dyDescent="0.25">
      <c r="A2601" s="21" t="str">
        <f t="shared" si="160"/>
        <v>BIOLEGEND</v>
      </c>
      <c r="B2601" s="21" t="str">
        <v>EED118806</v>
      </c>
      <c r="C2601" s="30">
        <v>45910</v>
      </c>
      <c r="D2601" s="21">
        <v>741121</v>
      </c>
      <c r="E2601" s="21">
        <f>_xlfn.XLOOKUP(D2601,MasterSheet!H:H,MasterSheet!F:F)</f>
        <v>7268.7999999999993</v>
      </c>
      <c r="F2601" s="22">
        <f>SUMIFS(MasterSheet!J:J, MasterSheet!B:B, B2601, MasterSheet!D:D, C2601, MasterSheet!H:H, D2601)</f>
        <v>1</v>
      </c>
      <c r="G2601" s="22">
        <f t="shared" si="161"/>
        <v>7268.7999999999993</v>
      </c>
      <c r="H2601" s="26">
        <f>SUMIFS(MasterSheet!K:K, MasterSheet!B:B, B2601, MasterSheet!D:D, C2601, MasterSheet!H:H, D2601)</f>
        <v>1</v>
      </c>
      <c r="I2601" s="26">
        <f t="shared" si="162"/>
        <v>7268.7999999999993</v>
      </c>
      <c r="J2601" s="28">
        <f>SUMIFS(MasterSheet!L:L, MasterSheet!B:B, B2601, MasterSheet!D:D, C2601, MasterSheet!H:H, D2601)</f>
        <v>0</v>
      </c>
      <c r="K2601" s="28">
        <f t="shared" si="163"/>
        <v>0</v>
      </c>
      <c r="L2601" s="21" t="str">
        <f>UPPER(VLOOKUP(D2601,MasterSheet!H:U,14,))</f>
        <v>BIOLEGEND</v>
      </c>
    </row>
    <row r="2602" spans="1:12" x14ac:dyDescent="0.25">
      <c r="A2602" s="21" t="str">
        <f t="shared" si="160"/>
        <v>BIOLEGEND</v>
      </c>
      <c r="B2602" s="21" t="str">
        <v>EED118806</v>
      </c>
      <c r="C2602" s="30">
        <v>45910</v>
      </c>
      <c r="D2602" s="21">
        <v>741146</v>
      </c>
      <c r="E2602" s="21">
        <f>_xlfn.XLOOKUP(D2602,MasterSheet!H:H,MasterSheet!F:F)</f>
        <v>7268.7999999999993</v>
      </c>
      <c r="F2602" s="22">
        <f>SUMIFS(MasterSheet!J:J, MasterSheet!B:B, B2602, MasterSheet!D:D, C2602, MasterSheet!H:H, D2602)</f>
        <v>3</v>
      </c>
      <c r="G2602" s="22">
        <f t="shared" si="161"/>
        <v>21806.399999999998</v>
      </c>
      <c r="H2602" s="26">
        <f>SUMIFS(MasterSheet!K:K, MasterSheet!B:B, B2602, MasterSheet!D:D, C2602, MasterSheet!H:H, D2602)</f>
        <v>1</v>
      </c>
      <c r="I2602" s="26">
        <f t="shared" si="162"/>
        <v>7268.7999999999993</v>
      </c>
      <c r="J2602" s="28">
        <f>SUMIFS(MasterSheet!L:L, MasterSheet!B:B, B2602, MasterSheet!D:D, C2602, MasterSheet!H:H, D2602)</f>
        <v>2</v>
      </c>
      <c r="K2602" s="28">
        <f t="shared" si="163"/>
        <v>14537.599999999999</v>
      </c>
      <c r="L2602" s="21" t="str">
        <f>UPPER(VLOOKUP(D2602,MasterSheet!H:U,14,))</f>
        <v>BIOLEGEND</v>
      </c>
    </row>
    <row r="2603" spans="1:12" x14ac:dyDescent="0.25">
      <c r="A2603" s="21" t="str">
        <f t="shared" si="160"/>
        <v>BIOLEGEND</v>
      </c>
      <c r="B2603" s="21" t="str">
        <v>EED118806</v>
      </c>
      <c r="C2603" s="30">
        <v>45910</v>
      </c>
      <c r="D2603" s="21">
        <v>769404</v>
      </c>
      <c r="E2603" s="21">
        <f>_xlfn.XLOOKUP(D2603,MasterSheet!H:H,MasterSheet!F:F)</f>
        <v>21683.200000000001</v>
      </c>
      <c r="F2603" s="22">
        <f>SUMIFS(MasterSheet!J:J, MasterSheet!B:B, B2603, MasterSheet!D:D, C2603, MasterSheet!H:H, D2603)</f>
        <v>1</v>
      </c>
      <c r="G2603" s="22">
        <f t="shared" si="161"/>
        <v>21683.200000000001</v>
      </c>
      <c r="H2603" s="26">
        <f>SUMIFS(MasterSheet!K:K, MasterSheet!B:B, B2603, MasterSheet!D:D, C2603, MasterSheet!H:H, D2603)</f>
        <v>1</v>
      </c>
      <c r="I2603" s="26">
        <f t="shared" si="162"/>
        <v>21683.200000000001</v>
      </c>
      <c r="J2603" s="28">
        <f>SUMIFS(MasterSheet!L:L, MasterSheet!B:B, B2603, MasterSheet!D:D, C2603, MasterSheet!H:H, D2603)</f>
        <v>0</v>
      </c>
      <c r="K2603" s="28">
        <f t="shared" si="163"/>
        <v>0</v>
      </c>
      <c r="L2603" s="21" t="str">
        <f>UPPER(VLOOKUP(D2603,MasterSheet!H:U,14,))</f>
        <v>BIOLEGEND</v>
      </c>
    </row>
    <row r="2604" spans="1:12" x14ac:dyDescent="0.25">
      <c r="A2604" s="21" t="str">
        <f t="shared" si="160"/>
        <v>BIOLEGEND</v>
      </c>
      <c r="B2604" s="21" t="str">
        <v>EED118806</v>
      </c>
      <c r="C2604" s="30">
        <v>45910</v>
      </c>
      <c r="D2604" s="21">
        <v>902602</v>
      </c>
      <c r="E2604" s="21">
        <f>_xlfn.XLOOKUP(D2604,MasterSheet!H:H,MasterSheet!F:F)</f>
        <v>34249.599999999999</v>
      </c>
      <c r="F2604" s="22">
        <f>SUMIFS(MasterSheet!J:J, MasterSheet!B:B, B2604, MasterSheet!D:D, C2604, MasterSheet!H:H, D2604)</f>
        <v>1</v>
      </c>
      <c r="G2604" s="22">
        <f t="shared" si="161"/>
        <v>34249.599999999999</v>
      </c>
      <c r="H2604" s="26">
        <f>SUMIFS(MasterSheet!K:K, MasterSheet!B:B, B2604, MasterSheet!D:D, C2604, MasterSheet!H:H, D2604)</f>
        <v>1</v>
      </c>
      <c r="I2604" s="26">
        <f t="shared" si="162"/>
        <v>34249.599999999999</v>
      </c>
      <c r="J2604" s="28">
        <f>SUMIFS(MasterSheet!L:L, MasterSheet!B:B, B2604, MasterSheet!D:D, C2604, MasterSheet!H:H, D2604)</f>
        <v>0</v>
      </c>
      <c r="K2604" s="28">
        <f t="shared" si="163"/>
        <v>0</v>
      </c>
      <c r="L2604" s="21" t="str">
        <f>UPPER(VLOOKUP(D2604,MasterSheet!H:U,14,))</f>
        <v>BIOLEGEND</v>
      </c>
    </row>
    <row r="2605" spans="1:12" x14ac:dyDescent="0.25">
      <c r="A2605" s="21" t="str">
        <f t="shared" si="160"/>
        <v>BIOLEGEND</v>
      </c>
      <c r="B2605" s="21" t="str">
        <v>EED118806</v>
      </c>
      <c r="C2605" s="30">
        <v>45910</v>
      </c>
      <c r="D2605" s="21">
        <v>926506</v>
      </c>
      <c r="E2605" s="21">
        <f>_xlfn.XLOOKUP(D2605,MasterSheet!H:H,MasterSheet!F:F)</f>
        <v>8192.7999999999993</v>
      </c>
      <c r="F2605" s="22">
        <f>SUMIFS(MasterSheet!J:J, MasterSheet!B:B, B2605, MasterSheet!D:D, C2605, MasterSheet!H:H, D2605)</f>
        <v>1</v>
      </c>
      <c r="G2605" s="22">
        <f t="shared" si="161"/>
        <v>8192.7999999999993</v>
      </c>
      <c r="H2605" s="26">
        <f>SUMIFS(MasterSheet!K:K, MasterSheet!B:B, B2605, MasterSheet!D:D, C2605, MasterSheet!H:H, D2605)</f>
        <v>1</v>
      </c>
      <c r="I2605" s="26">
        <f t="shared" si="162"/>
        <v>8192.7999999999993</v>
      </c>
      <c r="J2605" s="28">
        <f>SUMIFS(MasterSheet!L:L, MasterSheet!B:B, B2605, MasterSheet!D:D, C2605, MasterSheet!H:H, D2605)</f>
        <v>0</v>
      </c>
      <c r="K2605" s="28">
        <f t="shared" si="163"/>
        <v>0</v>
      </c>
      <c r="L2605" s="21" t="str">
        <f>UPPER(VLOOKUP(D2605,MasterSheet!H:U,14,))</f>
        <v>BIOLEGEND</v>
      </c>
    </row>
    <row r="2606" spans="1:12" x14ac:dyDescent="0.25">
      <c r="A2606" s="21" t="str">
        <f t="shared" si="160"/>
        <v>BIOLEGEND</v>
      </c>
      <c r="B2606" s="21" t="str">
        <v>Return From IGIB</v>
      </c>
      <c r="C2606" s="30">
        <v>45911</v>
      </c>
      <c r="D2606" s="21">
        <v>421101</v>
      </c>
      <c r="E2606" s="21">
        <f>_xlfn.XLOOKUP(D2606,MasterSheet!H:H,MasterSheet!F:F)</f>
        <v>2217.6</v>
      </c>
      <c r="F2606" s="22">
        <f>SUMIFS(MasterSheet!J:J, MasterSheet!B:B, B2606, MasterSheet!D:D, C2606, MasterSheet!H:H, D2606)</f>
        <v>3</v>
      </c>
      <c r="G2606" s="22">
        <f t="shared" si="161"/>
        <v>6652.7999999999993</v>
      </c>
      <c r="H2606" s="26">
        <f>SUMIFS(MasterSheet!K:K, MasterSheet!B:B, B2606, MasterSheet!D:D, C2606, MasterSheet!H:H, D2606)</f>
        <v>1</v>
      </c>
      <c r="I2606" s="26">
        <f t="shared" si="162"/>
        <v>2217.6</v>
      </c>
      <c r="J2606" s="28">
        <f>SUMIFS(MasterSheet!L:L, MasterSheet!B:B, B2606, MasterSheet!D:D, C2606, MasterSheet!H:H, D2606)</f>
        <v>2</v>
      </c>
      <c r="K2606" s="28">
        <f t="shared" si="163"/>
        <v>4435.2</v>
      </c>
      <c r="L2606" s="21" t="str">
        <f>UPPER(VLOOKUP(D2606,MasterSheet!H:U,14,))</f>
        <v>BIOLEGEND</v>
      </c>
    </row>
    <row r="2607" spans="1:12" x14ac:dyDescent="0.25">
      <c r="A2607" s="21" t="str">
        <f t="shared" si="160"/>
        <v>BIOLEGEND</v>
      </c>
      <c r="B2607" s="21" t="str">
        <v>Return From IGIB</v>
      </c>
      <c r="C2607" s="30">
        <v>45911</v>
      </c>
      <c r="D2607" s="21">
        <v>424602</v>
      </c>
      <c r="E2607" s="21">
        <f>_xlfn.XLOOKUP(D2607,MasterSheet!H:H,MasterSheet!F:F)</f>
        <v>12408</v>
      </c>
      <c r="F2607" s="22">
        <f>SUMIFS(MasterSheet!J:J, MasterSheet!B:B, B2607, MasterSheet!D:D, C2607, MasterSheet!H:H, D2607)</f>
        <v>1</v>
      </c>
      <c r="G2607" s="22">
        <f t="shared" si="161"/>
        <v>12408</v>
      </c>
      <c r="H2607" s="26">
        <f>SUMIFS(MasterSheet!K:K, MasterSheet!B:B, B2607, MasterSheet!D:D, C2607, MasterSheet!H:H, D2607)</f>
        <v>1</v>
      </c>
      <c r="I2607" s="26">
        <f t="shared" si="162"/>
        <v>12408</v>
      </c>
      <c r="J2607" s="28">
        <f>SUMIFS(MasterSheet!L:L, MasterSheet!B:B, B2607, MasterSheet!D:D, C2607, MasterSheet!H:H, D2607)</f>
        <v>0</v>
      </c>
      <c r="K2607" s="28">
        <f t="shared" si="163"/>
        <v>0</v>
      </c>
      <c r="L2607" s="21" t="str">
        <f>UPPER(VLOOKUP(D2607,MasterSheet!H:U,14,))</f>
        <v>BIOLEGEND</v>
      </c>
    </row>
    <row r="2608" spans="1:12" x14ac:dyDescent="0.25">
      <c r="A2608" s="21" t="str">
        <f t="shared" si="160"/>
        <v>BIOLEGEND</v>
      </c>
      <c r="B2608" s="21" t="str">
        <v>Return From IGIB</v>
      </c>
      <c r="C2608" s="30">
        <v>45911</v>
      </c>
      <c r="D2608" s="21">
        <v>420301</v>
      </c>
      <c r="E2608" s="21">
        <f>_xlfn.XLOOKUP(D2608,MasterSheet!H:H,MasterSheet!F:F)</f>
        <v>4004</v>
      </c>
      <c r="F2608" s="22">
        <f>SUMIFS(MasterSheet!J:J, MasterSheet!B:B, B2608, MasterSheet!D:D, C2608, MasterSheet!H:H, D2608)</f>
        <v>2</v>
      </c>
      <c r="G2608" s="22">
        <f t="shared" si="161"/>
        <v>8008</v>
      </c>
      <c r="H2608" s="26">
        <f>SUMIFS(MasterSheet!K:K, MasterSheet!B:B, B2608, MasterSheet!D:D, C2608, MasterSheet!H:H, D2608)</f>
        <v>2</v>
      </c>
      <c r="I2608" s="26">
        <f t="shared" si="162"/>
        <v>8008</v>
      </c>
      <c r="J2608" s="28">
        <f>SUMIFS(MasterSheet!L:L, MasterSheet!B:B, B2608, MasterSheet!D:D, C2608, MasterSheet!H:H, D2608)</f>
        <v>0</v>
      </c>
      <c r="K2608" s="28">
        <f t="shared" si="163"/>
        <v>0</v>
      </c>
      <c r="L2608" s="21" t="str">
        <f>UPPER(VLOOKUP(D2608,MasterSheet!H:U,14,))</f>
        <v>BIOLEGEND</v>
      </c>
    </row>
    <row r="2609" spans="1:12" x14ac:dyDescent="0.25">
      <c r="A2609" s="21" t="str">
        <f t="shared" si="160"/>
        <v>BIOLEGEND</v>
      </c>
      <c r="B2609" s="21" t="str">
        <v>Return From IGIB</v>
      </c>
      <c r="C2609" s="30">
        <v>45911</v>
      </c>
      <c r="D2609" s="21">
        <v>420801</v>
      </c>
      <c r="E2609" s="21">
        <f>_xlfn.XLOOKUP(D2609,MasterSheet!H:H,MasterSheet!F:F)</f>
        <v>3374.8</v>
      </c>
      <c r="F2609" s="22">
        <f>SUMIFS(MasterSheet!J:J, MasterSheet!B:B, B2609, MasterSheet!D:D, C2609, MasterSheet!H:H, D2609)</f>
        <v>2</v>
      </c>
      <c r="G2609" s="22">
        <f t="shared" si="161"/>
        <v>6749.6</v>
      </c>
      <c r="H2609" s="26">
        <f>SUMIFS(MasterSheet!K:K, MasterSheet!B:B, B2609, MasterSheet!D:D, C2609, MasterSheet!H:H, D2609)</f>
        <v>2</v>
      </c>
      <c r="I2609" s="26">
        <f t="shared" si="162"/>
        <v>6749.6</v>
      </c>
      <c r="J2609" s="28">
        <f>SUMIFS(MasterSheet!L:L, MasterSheet!B:B, B2609, MasterSheet!D:D, C2609, MasterSheet!H:H, D2609)</f>
        <v>0</v>
      </c>
      <c r="K2609" s="28">
        <f t="shared" si="163"/>
        <v>0</v>
      </c>
      <c r="L2609" s="21" t="str">
        <f>UPPER(VLOOKUP(D2609,MasterSheet!H:U,14,))</f>
        <v>BIOLEGEND</v>
      </c>
    </row>
    <row r="2610" spans="1:12" x14ac:dyDescent="0.25">
      <c r="A2610" s="21" t="str">
        <f t="shared" si="160"/>
        <v>SOUTHERNBIOTECH</v>
      </c>
      <c r="B2610" s="21">
        <v>338804</v>
      </c>
      <c r="C2610" s="30">
        <v>45911</v>
      </c>
      <c r="D2610" s="21" t="str">
        <v>0100-01</v>
      </c>
      <c r="E2610" s="21">
        <f>_xlfn.XLOOKUP(D2610,MasterSheet!H:H,MasterSheet!F:F)</f>
        <v>6336</v>
      </c>
      <c r="F2610" s="22">
        <f>SUMIFS(MasterSheet!J:J, MasterSheet!B:B, B2610, MasterSheet!D:D, C2610, MasterSheet!H:H, D2610)</f>
        <v>2</v>
      </c>
      <c r="G2610" s="22">
        <f t="shared" si="161"/>
        <v>12672</v>
      </c>
      <c r="H2610" s="26">
        <f>SUMIFS(MasterSheet!K:K, MasterSheet!B:B, B2610, MasterSheet!D:D, C2610, MasterSheet!H:H, D2610)</f>
        <v>2</v>
      </c>
      <c r="I2610" s="26">
        <f t="shared" si="162"/>
        <v>12672</v>
      </c>
      <c r="J2610" s="28">
        <f>SUMIFS(MasterSheet!L:L, MasterSheet!B:B, B2610, MasterSheet!D:D, C2610, MasterSheet!H:H, D2610)</f>
        <v>0</v>
      </c>
      <c r="K2610" s="28">
        <f t="shared" si="163"/>
        <v>0</v>
      </c>
      <c r="L2610" s="21" t="str">
        <f>UPPER(VLOOKUP(D2610,MasterSheet!H:U,14,))</f>
        <v>SOUTHERNBIOTECH</v>
      </c>
    </row>
    <row r="2611" spans="1:12" x14ac:dyDescent="0.25">
      <c r="A2611" s="21" t="str">
        <f t="shared" si="160"/>
        <v>SOUTHERNBIOTECH</v>
      </c>
      <c r="B2611" s="21">
        <v>338804</v>
      </c>
      <c r="C2611" s="30">
        <v>45911</v>
      </c>
      <c r="D2611" s="21" t="str">
        <v>2030-31</v>
      </c>
      <c r="E2611" s="21">
        <f>_xlfn.XLOOKUP(D2611,MasterSheet!H:H,MasterSheet!F:F)</f>
        <v>12870</v>
      </c>
      <c r="F2611" s="22">
        <f>SUMIFS(MasterSheet!J:J, MasterSheet!B:B, B2611, MasterSheet!D:D, C2611, MasterSheet!H:H, D2611)</f>
        <v>1</v>
      </c>
      <c r="G2611" s="22">
        <f t="shared" si="161"/>
        <v>12870</v>
      </c>
      <c r="H2611" s="26">
        <f>SUMIFS(MasterSheet!K:K, MasterSheet!B:B, B2611, MasterSheet!D:D, C2611, MasterSheet!H:H, D2611)</f>
        <v>1</v>
      </c>
      <c r="I2611" s="26">
        <f t="shared" si="162"/>
        <v>12870</v>
      </c>
      <c r="J2611" s="28">
        <f>SUMIFS(MasterSheet!L:L, MasterSheet!B:B, B2611, MasterSheet!D:D, C2611, MasterSheet!H:H, D2611)</f>
        <v>0</v>
      </c>
      <c r="K2611" s="28">
        <f t="shared" si="163"/>
        <v>0</v>
      </c>
      <c r="L2611" s="21" t="str">
        <f>UPPER(VLOOKUP(D2611,MasterSheet!H:U,14,))</f>
        <v>SOUTHERNBIOTECH</v>
      </c>
    </row>
    <row r="2612" spans="1:12" x14ac:dyDescent="0.25">
      <c r="A2612" s="21" t="str">
        <f t="shared" si="160"/>
        <v>TOPCLASS ENTERPRISES</v>
      </c>
      <c r="B2612" s="21" t="str">
        <v>TPC/25-26/00434</v>
      </c>
      <c r="C2612" s="30">
        <v>45911</v>
      </c>
      <c r="D2612" s="21" t="str">
        <v>S1141</v>
      </c>
      <c r="E2612" s="21">
        <f>_xlfn.XLOOKUP(D2612,MasterSheet!H:H,MasterSheet!F:F)</f>
        <v>10248</v>
      </c>
      <c r="F2612" s="22">
        <f>SUMIFS(MasterSheet!J:J, MasterSheet!B:B, B2612, MasterSheet!D:D, C2612, MasterSheet!H:H, D2612)</f>
        <v>1</v>
      </c>
      <c r="G2612" s="22">
        <f t="shared" si="161"/>
        <v>10248</v>
      </c>
      <c r="H2612" s="26">
        <f>SUMIFS(MasterSheet!K:K, MasterSheet!B:B, B2612, MasterSheet!D:D, C2612, MasterSheet!H:H, D2612)</f>
        <v>1</v>
      </c>
      <c r="I2612" s="26">
        <f t="shared" si="162"/>
        <v>10248</v>
      </c>
      <c r="J2612" s="28">
        <f>SUMIFS(MasterSheet!L:L, MasterSheet!B:B, B2612, MasterSheet!D:D, C2612, MasterSheet!H:H, D2612)</f>
        <v>0</v>
      </c>
      <c r="K2612" s="28">
        <f t="shared" si="163"/>
        <v>0</v>
      </c>
      <c r="L2612" s="21" t="str">
        <f>UPPER(VLOOKUP(D2612,MasterSheet!H:U,14,))</f>
        <v>TOPCLASS ENTERPRISES</v>
      </c>
    </row>
    <row r="2613" spans="1:12" x14ac:dyDescent="0.25">
      <c r="A2613" s="21" t="str">
        <f t="shared" si="160"/>
        <v>TOPCLASS ENTERPRISES</v>
      </c>
      <c r="B2613" s="21" t="str">
        <v>TPC/25-26/00434</v>
      </c>
      <c r="C2613" s="30">
        <v>45911</v>
      </c>
      <c r="D2613" s="21" t="str">
        <v>S7459</v>
      </c>
      <c r="E2613" s="21">
        <f>_xlfn.XLOOKUP(D2613,MasterSheet!H:H,MasterSheet!F:F)</f>
        <v>15540</v>
      </c>
      <c r="F2613" s="22">
        <f>SUMIFS(MasterSheet!J:J, MasterSheet!B:B, B2613, MasterSheet!D:D, C2613, MasterSheet!H:H, D2613)</f>
        <v>1</v>
      </c>
      <c r="G2613" s="22">
        <f t="shared" si="161"/>
        <v>15540</v>
      </c>
      <c r="H2613" s="26">
        <f>SUMIFS(MasterSheet!K:K, MasterSheet!B:B, B2613, MasterSheet!D:D, C2613, MasterSheet!H:H, D2613)</f>
        <v>1</v>
      </c>
      <c r="I2613" s="26">
        <f t="shared" si="162"/>
        <v>15540</v>
      </c>
      <c r="J2613" s="28">
        <f>SUMIFS(MasterSheet!L:L, MasterSheet!B:B, B2613, MasterSheet!D:D, C2613, MasterSheet!H:H, D2613)</f>
        <v>0</v>
      </c>
      <c r="K2613" s="28">
        <f t="shared" si="163"/>
        <v>0</v>
      </c>
      <c r="L2613" s="21" t="str">
        <f>UPPER(VLOOKUP(D2613,MasterSheet!H:U,14,))</f>
        <v>TOPCLASS ENTERPRISES</v>
      </c>
    </row>
    <row r="2614" spans="1:12" x14ac:dyDescent="0.25">
      <c r="A2614" s="21" t="str">
        <f t="shared" si="160"/>
        <v>BIOXCELL</v>
      </c>
      <c r="B2614" s="21">
        <v>178586</v>
      </c>
      <c r="C2614" s="30">
        <v>45912</v>
      </c>
      <c r="D2614" s="21" t="str">
        <v>BE0172</v>
      </c>
      <c r="E2614" s="21">
        <f>_xlfn.XLOOKUP(D2614,MasterSheet!H:H,MasterSheet!F:F)</f>
        <v>43296</v>
      </c>
      <c r="F2614" s="22">
        <f>SUMIFS(MasterSheet!J:J, MasterSheet!B:B, B2614, MasterSheet!D:D, C2614, MasterSheet!H:H, D2614)</f>
        <v>1</v>
      </c>
      <c r="G2614" s="22">
        <f t="shared" si="161"/>
        <v>43296</v>
      </c>
      <c r="H2614" s="26">
        <f>SUMIFS(MasterSheet!K:K, MasterSheet!B:B, B2614, MasterSheet!D:D, C2614, MasterSheet!H:H, D2614)</f>
        <v>1</v>
      </c>
      <c r="I2614" s="26">
        <f t="shared" si="162"/>
        <v>43296</v>
      </c>
      <c r="J2614" s="28">
        <f>SUMIFS(MasterSheet!L:L, MasterSheet!B:B, B2614, MasterSheet!D:D, C2614, MasterSheet!H:H, D2614)</f>
        <v>0</v>
      </c>
      <c r="K2614" s="28">
        <f t="shared" si="163"/>
        <v>0</v>
      </c>
      <c r="L2614" s="21" t="str">
        <f>UPPER(VLOOKUP(D2614,MasterSheet!H:U,14,))</f>
        <v>BIOXCELL</v>
      </c>
    </row>
    <row r="2615" spans="1:12" x14ac:dyDescent="0.25">
      <c r="A2615" s="21" t="str">
        <f t="shared" si="160"/>
        <v>BIOXCELL</v>
      </c>
      <c r="B2615" s="21">
        <v>178586</v>
      </c>
      <c r="C2615" s="30">
        <v>45912</v>
      </c>
      <c r="D2615" s="21" t="str">
        <v>BP0075-1</v>
      </c>
      <c r="E2615" s="21">
        <f>_xlfn.XLOOKUP(D2615,MasterSheet!H:H,MasterSheet!F:F)</f>
        <v>9081.6</v>
      </c>
      <c r="F2615" s="22">
        <f>SUMIFS(MasterSheet!J:J, MasterSheet!B:B, B2615, MasterSheet!D:D, C2615, MasterSheet!H:H, D2615)</f>
        <v>1</v>
      </c>
      <c r="G2615" s="22">
        <f t="shared" si="161"/>
        <v>9081.6</v>
      </c>
      <c r="H2615" s="26">
        <f>SUMIFS(MasterSheet!K:K, MasterSheet!B:B, B2615, MasterSheet!D:D, C2615, MasterSheet!H:H, D2615)</f>
        <v>1</v>
      </c>
      <c r="I2615" s="26">
        <f t="shared" si="162"/>
        <v>9081.6</v>
      </c>
      <c r="J2615" s="28">
        <f>SUMIFS(MasterSheet!L:L, MasterSheet!B:B, B2615, MasterSheet!D:D, C2615, MasterSheet!H:H, D2615)</f>
        <v>0</v>
      </c>
      <c r="K2615" s="28">
        <f t="shared" si="163"/>
        <v>0</v>
      </c>
      <c r="L2615" s="21" t="str">
        <f>UPPER(VLOOKUP(D2615,MasterSheet!H:U,14,))</f>
        <v>BIOXCELL</v>
      </c>
    </row>
    <row r="2616" spans="1:12" x14ac:dyDescent="0.25">
      <c r="A2616" s="21" t="str">
        <f t="shared" si="160"/>
        <v>CYTOSKELETON</v>
      </c>
      <c r="B2616" s="21">
        <v>20914</v>
      </c>
      <c r="C2616" s="30">
        <v>45912</v>
      </c>
      <c r="D2616" s="21" t="str">
        <v>BK011P</v>
      </c>
      <c r="E2616" s="21">
        <f>_xlfn.XLOOKUP(D2616,MasterSheet!H:H,MasterSheet!F:F)</f>
        <v>76646.240000000005</v>
      </c>
      <c r="F2616" s="22">
        <f>SUMIFS(MasterSheet!J:J, MasterSheet!B:B, B2616, MasterSheet!D:D, C2616, MasterSheet!H:H, D2616)</f>
        <v>1</v>
      </c>
      <c r="G2616" s="22">
        <f t="shared" si="161"/>
        <v>76646.240000000005</v>
      </c>
      <c r="H2616" s="26">
        <f>SUMIFS(MasterSheet!K:K, MasterSheet!B:B, B2616, MasterSheet!D:D, C2616, MasterSheet!H:H, D2616)</f>
        <v>1</v>
      </c>
      <c r="I2616" s="26">
        <f t="shared" si="162"/>
        <v>76646.240000000005</v>
      </c>
      <c r="J2616" s="28">
        <f>SUMIFS(MasterSheet!L:L, MasterSheet!B:B, B2616, MasterSheet!D:D, C2616, MasterSheet!H:H, D2616)</f>
        <v>0</v>
      </c>
      <c r="K2616" s="28">
        <f t="shared" si="163"/>
        <v>0</v>
      </c>
      <c r="L2616" s="21" t="str">
        <f>UPPER(VLOOKUP(D2616,MasterSheet!H:U,14,))</f>
        <v>CYTOSKELETON</v>
      </c>
    </row>
    <row r="2617" spans="1:12" x14ac:dyDescent="0.25">
      <c r="A2617" s="21" t="str">
        <f t="shared" si="160"/>
        <v>TARGETMOL</v>
      </c>
      <c r="B2617" s="21" t="str">
        <v>INV250910-002</v>
      </c>
      <c r="C2617" s="30">
        <v>45912</v>
      </c>
      <c r="D2617" s="21" t="str">
        <v>T60151</v>
      </c>
      <c r="E2617" s="21">
        <f>_xlfn.XLOOKUP(D2617,MasterSheet!H:H,MasterSheet!F:F)</f>
        <v>2376</v>
      </c>
      <c r="F2617" s="22">
        <f>SUMIFS(MasterSheet!J:J, MasterSheet!B:B, B2617, MasterSheet!D:D, C2617, MasterSheet!H:H, D2617)</f>
        <v>1</v>
      </c>
      <c r="G2617" s="22">
        <f t="shared" si="161"/>
        <v>2376</v>
      </c>
      <c r="H2617" s="26">
        <f>SUMIFS(MasterSheet!K:K, MasterSheet!B:B, B2617, MasterSheet!D:D, C2617, MasterSheet!H:H, D2617)</f>
        <v>1</v>
      </c>
      <c r="I2617" s="26">
        <f t="shared" si="162"/>
        <v>2376</v>
      </c>
      <c r="J2617" s="28">
        <f>SUMIFS(MasterSheet!L:L, MasterSheet!B:B, B2617, MasterSheet!D:D, C2617, MasterSheet!H:H, D2617)</f>
        <v>0</v>
      </c>
      <c r="K2617" s="28">
        <f t="shared" si="163"/>
        <v>0</v>
      </c>
      <c r="L2617" s="21" t="str">
        <f>UPPER(VLOOKUP(D2617,MasterSheet!H:U,14,))</f>
        <v>TARGETMOL</v>
      </c>
    </row>
    <row r="2618" spans="1:12" x14ac:dyDescent="0.25">
      <c r="A2618" s="21" t="str">
        <f t="shared" si="160"/>
        <v>TARGETMOL</v>
      </c>
      <c r="B2618" s="21" t="str">
        <v>INV250910-002</v>
      </c>
      <c r="C2618" s="30">
        <v>45912</v>
      </c>
      <c r="D2618" s="21" t="str">
        <v>T12851</v>
      </c>
      <c r="E2618" s="21">
        <f>_xlfn.XLOOKUP(D2618,MasterSheet!H:H,MasterSheet!F:F)</f>
        <v>2270.4</v>
      </c>
      <c r="F2618" s="22">
        <f>SUMIFS(MasterSheet!J:J, MasterSheet!B:B, B2618, MasterSheet!D:D, C2618, MasterSheet!H:H, D2618)</f>
        <v>1</v>
      </c>
      <c r="G2618" s="22">
        <f t="shared" si="161"/>
        <v>2270.4</v>
      </c>
      <c r="H2618" s="26">
        <f>SUMIFS(MasterSheet!K:K, MasterSheet!B:B, B2618, MasterSheet!D:D, C2618, MasterSheet!H:H, D2618)</f>
        <v>1</v>
      </c>
      <c r="I2618" s="26">
        <f t="shared" si="162"/>
        <v>2270.4</v>
      </c>
      <c r="J2618" s="28">
        <f>SUMIFS(MasterSheet!L:L, MasterSheet!B:B, B2618, MasterSheet!D:D, C2618, MasterSheet!H:H, D2618)</f>
        <v>0</v>
      </c>
      <c r="K2618" s="28">
        <f t="shared" si="163"/>
        <v>0</v>
      </c>
      <c r="L2618" s="21" t="str">
        <f>UPPER(VLOOKUP(D2618,MasterSheet!H:U,14,))</f>
        <v>TARGETMOL</v>
      </c>
    </row>
    <row r="2619" spans="1:12" x14ac:dyDescent="0.25">
      <c r="A2619" s="21" t="str">
        <f t="shared" si="160"/>
        <v>TARGETMOL</v>
      </c>
      <c r="B2619" s="21" t="str">
        <v>INV250910-002</v>
      </c>
      <c r="C2619" s="30">
        <v>45912</v>
      </c>
      <c r="D2619" s="21" t="str">
        <v>TP1304</v>
      </c>
      <c r="E2619" s="21">
        <f>_xlfn.XLOOKUP(D2619,MasterSheet!H:H,MasterSheet!F:F)</f>
        <v>3854.3999999999996</v>
      </c>
      <c r="F2619" s="22">
        <f>SUMIFS(MasterSheet!J:J, MasterSheet!B:B, B2619, MasterSheet!D:D, C2619, MasterSheet!H:H, D2619)</f>
        <v>1</v>
      </c>
      <c r="G2619" s="22">
        <f t="shared" si="161"/>
        <v>3854.3999999999996</v>
      </c>
      <c r="H2619" s="26">
        <f>SUMIFS(MasterSheet!K:K, MasterSheet!B:B, B2619, MasterSheet!D:D, C2619, MasterSheet!H:H, D2619)</f>
        <v>1</v>
      </c>
      <c r="I2619" s="26">
        <f t="shared" si="162"/>
        <v>3854.3999999999996</v>
      </c>
      <c r="J2619" s="28">
        <f>SUMIFS(MasterSheet!L:L, MasterSheet!B:B, B2619, MasterSheet!D:D, C2619, MasterSheet!H:H, D2619)</f>
        <v>0</v>
      </c>
      <c r="K2619" s="28">
        <f t="shared" si="163"/>
        <v>0</v>
      </c>
      <c r="L2619" s="21" t="str">
        <f>UPPER(VLOOKUP(D2619,MasterSheet!H:U,14,))</f>
        <v>TARGETMOL</v>
      </c>
    </row>
    <row r="2620" spans="1:12" x14ac:dyDescent="0.25">
      <c r="A2620" s="21" t="str">
        <f t="shared" si="160"/>
        <v>TARGETMOL</v>
      </c>
      <c r="B2620" s="21" t="str">
        <v>INV250910-002</v>
      </c>
      <c r="C2620" s="30">
        <v>45912</v>
      </c>
      <c r="D2620" s="21" t="str">
        <v>T19562</v>
      </c>
      <c r="E2620" s="21">
        <f>_xlfn.XLOOKUP(D2620,MasterSheet!H:H,MasterSheet!F:F)</f>
        <v>1584</v>
      </c>
      <c r="F2620" s="22">
        <f>SUMIFS(MasterSheet!J:J, MasterSheet!B:B, B2620, MasterSheet!D:D, C2620, MasterSheet!H:H, D2620)</f>
        <v>1</v>
      </c>
      <c r="G2620" s="22">
        <f t="shared" si="161"/>
        <v>1584</v>
      </c>
      <c r="H2620" s="26">
        <f>SUMIFS(MasterSheet!K:K, MasterSheet!B:B, B2620, MasterSheet!D:D, C2620, MasterSheet!H:H, D2620)</f>
        <v>1</v>
      </c>
      <c r="I2620" s="26">
        <f t="shared" si="162"/>
        <v>1584</v>
      </c>
      <c r="J2620" s="28">
        <f>SUMIFS(MasterSheet!L:L, MasterSheet!B:B, B2620, MasterSheet!D:D, C2620, MasterSheet!H:H, D2620)</f>
        <v>0</v>
      </c>
      <c r="K2620" s="28">
        <f t="shared" si="163"/>
        <v>0</v>
      </c>
      <c r="L2620" s="21" t="str">
        <f>UPPER(VLOOKUP(D2620,MasterSheet!H:U,14,))</f>
        <v>TARGETMOL</v>
      </c>
    </row>
    <row r="2621" spans="1:12" x14ac:dyDescent="0.25">
      <c r="A2621" s="21" t="str">
        <f t="shared" si="160"/>
        <v>TARGETMOL</v>
      </c>
      <c r="B2621" s="21" t="str">
        <v>INV250910-003</v>
      </c>
      <c r="C2621" s="30">
        <v>45912</v>
      </c>
      <c r="D2621" s="21" t="str">
        <v>T9908</v>
      </c>
      <c r="E2621" s="21">
        <f>_xlfn.XLOOKUP(D2621,MasterSheet!H:H,MasterSheet!F:F)</f>
        <v>17001.599999999999</v>
      </c>
      <c r="F2621" s="22">
        <f>SUMIFS(MasterSheet!J:J, MasterSheet!B:B, B2621, MasterSheet!D:D, C2621, MasterSheet!H:H, D2621)</f>
        <v>1</v>
      </c>
      <c r="G2621" s="22">
        <f t="shared" si="161"/>
        <v>17001.599999999999</v>
      </c>
      <c r="H2621" s="26">
        <f>SUMIFS(MasterSheet!K:K, MasterSheet!B:B, B2621, MasterSheet!D:D, C2621, MasterSheet!H:H, D2621)</f>
        <v>1</v>
      </c>
      <c r="I2621" s="26">
        <f t="shared" si="162"/>
        <v>17001.599999999999</v>
      </c>
      <c r="J2621" s="28">
        <f>SUMIFS(MasterSheet!L:L, MasterSheet!B:B, B2621, MasterSheet!D:D, C2621, MasterSheet!H:H, D2621)</f>
        <v>0</v>
      </c>
      <c r="K2621" s="28">
        <f t="shared" si="163"/>
        <v>0</v>
      </c>
      <c r="L2621" s="21" t="str">
        <f>UPPER(VLOOKUP(D2621,MasterSheet!H:U,14,))</f>
        <v>TARGETMOL</v>
      </c>
    </row>
    <row r="2622" spans="1:12" x14ac:dyDescent="0.25">
      <c r="A2622" s="21" t="str">
        <f t="shared" si="160"/>
        <v>TARGETMOL</v>
      </c>
      <c r="B2622" s="21" t="str">
        <v>INV250910-004</v>
      </c>
      <c r="C2622" s="30">
        <v>45912</v>
      </c>
      <c r="D2622" s="21" t="str">
        <v>T72033</v>
      </c>
      <c r="E2622" s="21">
        <f>_xlfn.XLOOKUP(D2622,MasterSheet!H:H,MasterSheet!F:F)</f>
        <v>1848</v>
      </c>
      <c r="F2622" s="22">
        <f>SUMIFS(MasterSheet!J:J, MasterSheet!B:B, B2622, MasterSheet!D:D, C2622, MasterSheet!H:H, D2622)</f>
        <v>1</v>
      </c>
      <c r="G2622" s="22">
        <f t="shared" si="161"/>
        <v>1848</v>
      </c>
      <c r="H2622" s="26">
        <f>SUMIFS(MasterSheet!K:K, MasterSheet!B:B, B2622, MasterSheet!D:D, C2622, MasterSheet!H:H, D2622)</f>
        <v>1</v>
      </c>
      <c r="I2622" s="26">
        <f t="shared" si="162"/>
        <v>1848</v>
      </c>
      <c r="J2622" s="28">
        <f>SUMIFS(MasterSheet!L:L, MasterSheet!B:B, B2622, MasterSheet!D:D, C2622, MasterSheet!H:H, D2622)</f>
        <v>0</v>
      </c>
      <c r="K2622" s="28">
        <f t="shared" si="163"/>
        <v>0</v>
      </c>
      <c r="L2622" s="21" t="str">
        <f>UPPER(VLOOKUP(D2622,MasterSheet!H:U,14,))</f>
        <v>TARGETMOL</v>
      </c>
    </row>
    <row r="2623" spans="1:12" x14ac:dyDescent="0.25">
      <c r="A2623" s="21" t="str">
        <f t="shared" si="160"/>
        <v>TARGETMOL</v>
      </c>
      <c r="B2623" s="21" t="str">
        <v>INV250910-004</v>
      </c>
      <c r="C2623" s="30">
        <v>45912</v>
      </c>
      <c r="D2623" s="21" t="str">
        <v>T72081</v>
      </c>
      <c r="E2623" s="21">
        <f>_xlfn.XLOOKUP(D2623,MasterSheet!H:H,MasterSheet!F:F)</f>
        <v>7761.6</v>
      </c>
      <c r="F2623" s="22">
        <f>SUMIFS(MasterSheet!J:J, MasterSheet!B:B, B2623, MasterSheet!D:D, C2623, MasterSheet!H:H, D2623)</f>
        <v>1</v>
      </c>
      <c r="G2623" s="22">
        <f t="shared" si="161"/>
        <v>7761.6</v>
      </c>
      <c r="H2623" s="26">
        <f>SUMIFS(MasterSheet!K:K, MasterSheet!B:B, B2623, MasterSheet!D:D, C2623, MasterSheet!H:H, D2623)</f>
        <v>1</v>
      </c>
      <c r="I2623" s="26">
        <f t="shared" si="162"/>
        <v>7761.6</v>
      </c>
      <c r="J2623" s="28">
        <f>SUMIFS(MasterSheet!L:L, MasterSheet!B:B, B2623, MasterSheet!D:D, C2623, MasterSheet!H:H, D2623)</f>
        <v>0</v>
      </c>
      <c r="K2623" s="28">
        <f t="shared" si="163"/>
        <v>0</v>
      </c>
      <c r="L2623" s="21" t="str">
        <f>UPPER(VLOOKUP(D2623,MasterSheet!H:U,14,))</f>
        <v>TARGETMOL</v>
      </c>
    </row>
    <row r="2624" spans="1:12" x14ac:dyDescent="0.25">
      <c r="A2624" s="21" t="str">
        <f t="shared" si="160"/>
        <v>DHARMACON</v>
      </c>
      <c r="B2624" s="21" t="str">
        <v>D090425IN3313470G</v>
      </c>
      <c r="C2624" s="30">
        <v>45913</v>
      </c>
      <c r="D2624" s="21" t="str">
        <v>CTM-1172343</v>
      </c>
      <c r="E2624" s="21">
        <f>_xlfn.XLOOKUP(D2624,MasterSheet!H:H,MasterSheet!F:F)</f>
        <v>9280.48</v>
      </c>
      <c r="F2624" s="22">
        <f>SUMIFS(MasterSheet!J:J, MasterSheet!B:B, B2624, MasterSheet!D:D, C2624, MasterSheet!H:H, D2624)</f>
        <v>1</v>
      </c>
      <c r="G2624" s="22">
        <f t="shared" si="161"/>
        <v>9280.48</v>
      </c>
      <c r="H2624" s="26">
        <f>SUMIFS(MasterSheet!K:K, MasterSheet!B:B, B2624, MasterSheet!D:D, C2624, MasterSheet!H:H, D2624)</f>
        <v>1</v>
      </c>
      <c r="I2624" s="26">
        <f t="shared" si="162"/>
        <v>9280.48</v>
      </c>
      <c r="J2624" s="28">
        <f>SUMIFS(MasterSheet!L:L, MasterSheet!B:B, B2624, MasterSheet!D:D, C2624, MasterSheet!H:H, D2624)</f>
        <v>0</v>
      </c>
      <c r="K2624" s="28">
        <f t="shared" si="163"/>
        <v>0</v>
      </c>
      <c r="L2624" s="21" t="str">
        <f>UPPER(VLOOKUP(D2624,MasterSheet!H:U,14,))</f>
        <v>DHARMACON</v>
      </c>
    </row>
    <row r="2625" spans="1:12" x14ac:dyDescent="0.25">
      <c r="A2625" s="21" t="str">
        <f t="shared" si="160"/>
        <v>DHARMACON</v>
      </c>
      <c r="B2625" s="21" t="str">
        <v>D090425IN3313470G</v>
      </c>
      <c r="C2625" s="30">
        <v>45913</v>
      </c>
      <c r="D2625" s="21" t="str">
        <v>CTM-1172344</v>
      </c>
      <c r="E2625" s="21">
        <f>_xlfn.XLOOKUP(D2625,MasterSheet!H:H,MasterSheet!F:F)</f>
        <v>9280.48</v>
      </c>
      <c r="F2625" s="22">
        <f>SUMIFS(MasterSheet!J:J, MasterSheet!B:B, B2625, MasterSheet!D:D, C2625, MasterSheet!H:H, D2625)</f>
        <v>1</v>
      </c>
      <c r="G2625" s="22">
        <f t="shared" si="161"/>
        <v>9280.48</v>
      </c>
      <c r="H2625" s="26">
        <f>SUMIFS(MasterSheet!K:K, MasterSheet!B:B, B2625, MasterSheet!D:D, C2625, MasterSheet!H:H, D2625)</f>
        <v>1</v>
      </c>
      <c r="I2625" s="26">
        <f t="shared" si="162"/>
        <v>9280.48</v>
      </c>
      <c r="J2625" s="28">
        <f>SUMIFS(MasterSheet!L:L, MasterSheet!B:B, B2625, MasterSheet!D:D, C2625, MasterSheet!H:H, D2625)</f>
        <v>0</v>
      </c>
      <c r="K2625" s="28">
        <f t="shared" si="163"/>
        <v>0</v>
      </c>
      <c r="L2625" s="21" t="str">
        <f>UPPER(VLOOKUP(D2625,MasterSheet!H:U,14,))</f>
        <v>DHARMACON</v>
      </c>
    </row>
    <row r="2626" spans="1:12" x14ac:dyDescent="0.25">
      <c r="A2626" s="21" t="str">
        <f t="shared" ref="A2626:A2689" si="164">L2626</f>
        <v>DHARMACON</v>
      </c>
      <c r="B2626" s="21" t="str">
        <v>D090425IN3313470G</v>
      </c>
      <c r="C2626" s="30">
        <v>45913</v>
      </c>
      <c r="D2626" s="21" t="str">
        <v>CTM-1172348</v>
      </c>
      <c r="E2626" s="21">
        <f>_xlfn.XLOOKUP(D2626,MasterSheet!H:H,MasterSheet!F:F)</f>
        <v>9280.48</v>
      </c>
      <c r="F2626" s="22">
        <f>SUMIFS(MasterSheet!J:J, MasterSheet!B:B, B2626, MasterSheet!D:D, C2626, MasterSheet!H:H, D2626)</f>
        <v>1</v>
      </c>
      <c r="G2626" s="22">
        <f t="shared" si="161"/>
        <v>9280.48</v>
      </c>
      <c r="H2626" s="26">
        <f>SUMIFS(MasterSheet!K:K, MasterSheet!B:B, B2626, MasterSheet!D:D, C2626, MasterSheet!H:H, D2626)</f>
        <v>1</v>
      </c>
      <c r="I2626" s="26">
        <f t="shared" si="162"/>
        <v>9280.48</v>
      </c>
      <c r="J2626" s="28">
        <f>SUMIFS(MasterSheet!L:L, MasterSheet!B:B, B2626, MasterSheet!D:D, C2626, MasterSheet!H:H, D2626)</f>
        <v>0</v>
      </c>
      <c r="K2626" s="28">
        <f t="shared" si="163"/>
        <v>0</v>
      </c>
      <c r="L2626" s="21" t="str">
        <f>UPPER(VLOOKUP(D2626,MasterSheet!H:U,14,))</f>
        <v>DHARMACON</v>
      </c>
    </row>
    <row r="2627" spans="1:12" x14ac:dyDescent="0.25">
      <c r="A2627" s="21" t="str">
        <f t="shared" si="164"/>
        <v>DHARMACON</v>
      </c>
      <c r="B2627" s="21" t="str">
        <v>D090425IN3313470G</v>
      </c>
      <c r="C2627" s="30">
        <v>45913</v>
      </c>
      <c r="D2627" s="21" t="str">
        <v>CTM-1172347</v>
      </c>
      <c r="E2627" s="21">
        <f>_xlfn.XLOOKUP(D2627,MasterSheet!H:H,MasterSheet!F:F)</f>
        <v>9280.48</v>
      </c>
      <c r="F2627" s="22">
        <f>SUMIFS(MasterSheet!J:J, MasterSheet!B:B, B2627, MasterSheet!D:D, C2627, MasterSheet!H:H, D2627)</f>
        <v>1</v>
      </c>
      <c r="G2627" s="22">
        <f t="shared" ref="G2627:G2690" si="165">F2627*E2627</f>
        <v>9280.48</v>
      </c>
      <c r="H2627" s="26">
        <f>SUMIFS(MasterSheet!K:K, MasterSheet!B:B, B2627, MasterSheet!D:D, C2627, MasterSheet!H:H, D2627)</f>
        <v>1</v>
      </c>
      <c r="I2627" s="26">
        <f t="shared" ref="I2627:I2690" si="166">H2627*E2627</f>
        <v>9280.48</v>
      </c>
      <c r="J2627" s="28">
        <f>SUMIFS(MasterSheet!L:L, MasterSheet!B:B, B2627, MasterSheet!D:D, C2627, MasterSheet!H:H, D2627)</f>
        <v>0</v>
      </c>
      <c r="K2627" s="28">
        <f t="shared" ref="K2627:K2690" si="167">J2627*E2627</f>
        <v>0</v>
      </c>
      <c r="L2627" s="21" t="str">
        <f>UPPER(VLOOKUP(D2627,MasterSheet!H:U,14,))</f>
        <v>DHARMACON</v>
      </c>
    </row>
    <row r="2628" spans="1:12" x14ac:dyDescent="0.25">
      <c r="A2628" s="21" t="str">
        <f t="shared" si="164"/>
        <v>DHARMACON</v>
      </c>
      <c r="B2628" s="21" t="str">
        <v>D090425IN3313470G</v>
      </c>
      <c r="C2628" s="30">
        <v>45913</v>
      </c>
      <c r="D2628" s="21" t="str">
        <v>CTM-1172346</v>
      </c>
      <c r="E2628" s="21">
        <f>_xlfn.XLOOKUP(D2628,MasterSheet!H:H,MasterSheet!F:F)</f>
        <v>9280.48</v>
      </c>
      <c r="F2628" s="22">
        <f>SUMIFS(MasterSheet!J:J, MasterSheet!B:B, B2628, MasterSheet!D:D, C2628, MasterSheet!H:H, D2628)</f>
        <v>1</v>
      </c>
      <c r="G2628" s="22">
        <f t="shared" si="165"/>
        <v>9280.48</v>
      </c>
      <c r="H2628" s="26">
        <f>SUMIFS(MasterSheet!K:K, MasterSheet!B:B, B2628, MasterSheet!D:D, C2628, MasterSheet!H:H, D2628)</f>
        <v>1</v>
      </c>
      <c r="I2628" s="26">
        <f t="shared" si="166"/>
        <v>9280.48</v>
      </c>
      <c r="J2628" s="28">
        <f>SUMIFS(MasterSheet!L:L, MasterSheet!B:B, B2628, MasterSheet!D:D, C2628, MasterSheet!H:H, D2628)</f>
        <v>0</v>
      </c>
      <c r="K2628" s="28">
        <f t="shared" si="167"/>
        <v>0</v>
      </c>
      <c r="L2628" s="21" t="str">
        <f>UPPER(VLOOKUP(D2628,MasterSheet!H:U,14,))</f>
        <v>DHARMACON</v>
      </c>
    </row>
    <row r="2629" spans="1:12" x14ac:dyDescent="0.25">
      <c r="A2629" s="21" t="str">
        <f t="shared" si="164"/>
        <v>DHARMACON</v>
      </c>
      <c r="B2629" s="21" t="str">
        <v>D090425IN3313470G</v>
      </c>
      <c r="C2629" s="30">
        <v>45913</v>
      </c>
      <c r="D2629" s="21" t="str">
        <v>CTM-1172345</v>
      </c>
      <c r="E2629" s="21">
        <f>_xlfn.XLOOKUP(D2629,MasterSheet!H:H,MasterSheet!F:F)</f>
        <v>9280.48</v>
      </c>
      <c r="F2629" s="22">
        <f>SUMIFS(MasterSheet!J:J, MasterSheet!B:B, B2629, MasterSheet!D:D, C2629, MasterSheet!H:H, D2629)</f>
        <v>1</v>
      </c>
      <c r="G2629" s="22">
        <f t="shared" si="165"/>
        <v>9280.48</v>
      </c>
      <c r="H2629" s="26">
        <f>SUMIFS(MasterSheet!K:K, MasterSheet!B:B, B2629, MasterSheet!D:D, C2629, MasterSheet!H:H, D2629)</f>
        <v>1</v>
      </c>
      <c r="I2629" s="26">
        <f t="shared" si="166"/>
        <v>9280.48</v>
      </c>
      <c r="J2629" s="28">
        <f>SUMIFS(MasterSheet!L:L, MasterSheet!B:B, B2629, MasterSheet!D:D, C2629, MasterSheet!H:H, D2629)</f>
        <v>0</v>
      </c>
      <c r="K2629" s="28">
        <f t="shared" si="167"/>
        <v>0</v>
      </c>
      <c r="L2629" s="21" t="str">
        <f>UPPER(VLOOKUP(D2629,MasterSheet!H:U,14,))</f>
        <v>DHARMACON</v>
      </c>
    </row>
    <row r="2630" spans="1:12" x14ac:dyDescent="0.25">
      <c r="A2630" s="21" t="str">
        <f t="shared" si="164"/>
        <v>DHARMACON</v>
      </c>
      <c r="B2630" s="21" t="str">
        <v>D090425IN3313470G</v>
      </c>
      <c r="C2630" s="30">
        <v>45913</v>
      </c>
      <c r="D2630" s="21" t="str">
        <v>CTM-1172353</v>
      </c>
      <c r="E2630" s="21">
        <f>_xlfn.XLOOKUP(D2630,MasterSheet!H:H,MasterSheet!F:F)</f>
        <v>9280.48</v>
      </c>
      <c r="F2630" s="22">
        <f>SUMIFS(MasterSheet!J:J, MasterSheet!B:B, B2630, MasterSheet!D:D, C2630, MasterSheet!H:H, D2630)</f>
        <v>1</v>
      </c>
      <c r="G2630" s="22">
        <f t="shared" si="165"/>
        <v>9280.48</v>
      </c>
      <c r="H2630" s="26">
        <f>SUMIFS(MasterSheet!K:K, MasterSheet!B:B, B2630, MasterSheet!D:D, C2630, MasterSheet!H:H, D2630)</f>
        <v>1</v>
      </c>
      <c r="I2630" s="26">
        <f t="shared" si="166"/>
        <v>9280.48</v>
      </c>
      <c r="J2630" s="28">
        <f>SUMIFS(MasterSheet!L:L, MasterSheet!B:B, B2630, MasterSheet!D:D, C2630, MasterSheet!H:H, D2630)</f>
        <v>0</v>
      </c>
      <c r="K2630" s="28">
        <f t="shared" si="167"/>
        <v>0</v>
      </c>
      <c r="L2630" s="21" t="str">
        <f>UPPER(VLOOKUP(D2630,MasterSheet!H:U,14,))</f>
        <v>DHARMACON</v>
      </c>
    </row>
    <row r="2631" spans="1:12" x14ac:dyDescent="0.25">
      <c r="A2631" s="21" t="str">
        <f t="shared" si="164"/>
        <v>DHARMACON</v>
      </c>
      <c r="B2631" s="21" t="str">
        <v>D090425IN3313470G</v>
      </c>
      <c r="C2631" s="30">
        <v>45913</v>
      </c>
      <c r="D2631" s="21" t="str">
        <v>CTM-1172352</v>
      </c>
      <c r="E2631" s="21">
        <f>_xlfn.XLOOKUP(D2631,MasterSheet!H:H,MasterSheet!F:F)</f>
        <v>9280.48</v>
      </c>
      <c r="F2631" s="22">
        <f>SUMIFS(MasterSheet!J:J, MasterSheet!B:B, B2631, MasterSheet!D:D, C2631, MasterSheet!H:H, D2631)</f>
        <v>1</v>
      </c>
      <c r="G2631" s="22">
        <f t="shared" si="165"/>
        <v>9280.48</v>
      </c>
      <c r="H2631" s="26">
        <f>SUMIFS(MasterSheet!K:K, MasterSheet!B:B, B2631, MasterSheet!D:D, C2631, MasterSheet!H:H, D2631)</f>
        <v>1</v>
      </c>
      <c r="I2631" s="26">
        <f t="shared" si="166"/>
        <v>9280.48</v>
      </c>
      <c r="J2631" s="28">
        <f>SUMIFS(MasterSheet!L:L, MasterSheet!B:B, B2631, MasterSheet!D:D, C2631, MasterSheet!H:H, D2631)</f>
        <v>0</v>
      </c>
      <c r="K2631" s="28">
        <f t="shared" si="167"/>
        <v>0</v>
      </c>
      <c r="L2631" s="21" t="str">
        <f>UPPER(VLOOKUP(D2631,MasterSheet!H:U,14,))</f>
        <v>DHARMACON</v>
      </c>
    </row>
    <row r="2632" spans="1:12" x14ac:dyDescent="0.25">
      <c r="A2632" s="21" t="str">
        <f t="shared" si="164"/>
        <v>DHARMACON</v>
      </c>
      <c r="B2632" s="21" t="str">
        <v>D090425IN3313470G</v>
      </c>
      <c r="C2632" s="30">
        <v>45913</v>
      </c>
      <c r="D2632" s="21" t="str">
        <v>CTM-1172351</v>
      </c>
      <c r="E2632" s="21">
        <f>_xlfn.XLOOKUP(D2632,MasterSheet!H:H,MasterSheet!F:F)</f>
        <v>9280.48</v>
      </c>
      <c r="F2632" s="22">
        <f>SUMIFS(MasterSheet!J:J, MasterSheet!B:B, B2632, MasterSheet!D:D, C2632, MasterSheet!H:H, D2632)</f>
        <v>1</v>
      </c>
      <c r="G2632" s="22">
        <f t="shared" si="165"/>
        <v>9280.48</v>
      </c>
      <c r="H2632" s="26">
        <f>SUMIFS(MasterSheet!K:K, MasterSheet!B:B, B2632, MasterSheet!D:D, C2632, MasterSheet!H:H, D2632)</f>
        <v>1</v>
      </c>
      <c r="I2632" s="26">
        <f t="shared" si="166"/>
        <v>9280.48</v>
      </c>
      <c r="J2632" s="28">
        <f>SUMIFS(MasterSheet!L:L, MasterSheet!B:B, B2632, MasterSheet!D:D, C2632, MasterSheet!H:H, D2632)</f>
        <v>0</v>
      </c>
      <c r="K2632" s="28">
        <f t="shared" si="167"/>
        <v>0</v>
      </c>
      <c r="L2632" s="21" t="str">
        <f>UPPER(VLOOKUP(D2632,MasterSheet!H:U,14,))</f>
        <v>DHARMACON</v>
      </c>
    </row>
    <row r="2633" spans="1:12" x14ac:dyDescent="0.25">
      <c r="A2633" s="21" t="str">
        <f t="shared" si="164"/>
        <v>DHARMACON</v>
      </c>
      <c r="B2633" s="21" t="str">
        <v>D090425IN3313470G</v>
      </c>
      <c r="C2633" s="30">
        <v>45913</v>
      </c>
      <c r="D2633" s="21" t="str">
        <v>CTM-1172350</v>
      </c>
      <c r="E2633" s="21">
        <f>_xlfn.XLOOKUP(D2633,MasterSheet!H:H,MasterSheet!F:F)</f>
        <v>9280.48</v>
      </c>
      <c r="F2633" s="22">
        <f>SUMIFS(MasterSheet!J:J, MasterSheet!B:B, B2633, MasterSheet!D:D, C2633, MasterSheet!H:H, D2633)</f>
        <v>1</v>
      </c>
      <c r="G2633" s="22">
        <f t="shared" si="165"/>
        <v>9280.48</v>
      </c>
      <c r="H2633" s="26">
        <f>SUMIFS(MasterSheet!K:K, MasterSheet!B:B, B2633, MasterSheet!D:D, C2633, MasterSheet!H:H, D2633)</f>
        <v>1</v>
      </c>
      <c r="I2633" s="26">
        <f t="shared" si="166"/>
        <v>9280.48</v>
      </c>
      <c r="J2633" s="28">
        <f>SUMIFS(MasterSheet!L:L, MasterSheet!B:B, B2633, MasterSheet!D:D, C2633, MasterSheet!H:H, D2633)</f>
        <v>0</v>
      </c>
      <c r="K2633" s="28">
        <f t="shared" si="167"/>
        <v>0</v>
      </c>
      <c r="L2633" s="21" t="str">
        <f>UPPER(VLOOKUP(D2633,MasterSheet!H:U,14,))</f>
        <v>DHARMACON</v>
      </c>
    </row>
    <row r="2634" spans="1:12" x14ac:dyDescent="0.25">
      <c r="A2634" s="21" t="str">
        <f t="shared" si="164"/>
        <v>DHARMACON</v>
      </c>
      <c r="B2634" s="21" t="str">
        <v>D090425IN3313470G</v>
      </c>
      <c r="C2634" s="30">
        <v>45913</v>
      </c>
      <c r="D2634" s="21" t="str">
        <v>CTM-1172349</v>
      </c>
      <c r="E2634" s="21">
        <f>_xlfn.XLOOKUP(D2634,MasterSheet!H:H,MasterSheet!F:F)</f>
        <v>9280.48</v>
      </c>
      <c r="F2634" s="22">
        <f>SUMIFS(MasterSheet!J:J, MasterSheet!B:B, B2634, MasterSheet!D:D, C2634, MasterSheet!H:H, D2634)</f>
        <v>1</v>
      </c>
      <c r="G2634" s="22">
        <f t="shared" si="165"/>
        <v>9280.48</v>
      </c>
      <c r="H2634" s="26">
        <f>SUMIFS(MasterSheet!K:K, MasterSheet!B:B, B2634, MasterSheet!D:D, C2634, MasterSheet!H:H, D2634)</f>
        <v>1</v>
      </c>
      <c r="I2634" s="26">
        <f t="shared" si="166"/>
        <v>9280.48</v>
      </c>
      <c r="J2634" s="28">
        <f>SUMIFS(MasterSheet!L:L, MasterSheet!B:B, B2634, MasterSheet!D:D, C2634, MasterSheet!H:H, D2634)</f>
        <v>0</v>
      </c>
      <c r="K2634" s="28">
        <f t="shared" si="167"/>
        <v>0</v>
      </c>
      <c r="L2634" s="21" t="str">
        <f>UPPER(VLOOKUP(D2634,MasterSheet!H:U,14,))</f>
        <v>DHARMACON</v>
      </c>
    </row>
    <row r="2635" spans="1:12" x14ac:dyDescent="0.25">
      <c r="A2635" s="21" t="str">
        <f t="shared" si="164"/>
        <v>DHARMACON</v>
      </c>
      <c r="B2635" s="21" t="str">
        <v>D090425IN3313470G</v>
      </c>
      <c r="C2635" s="30">
        <v>45913</v>
      </c>
      <c r="D2635" s="21" t="str">
        <v>CTM-1172803</v>
      </c>
      <c r="E2635" s="21">
        <f>_xlfn.XLOOKUP(D2635,MasterSheet!H:H,MasterSheet!F:F)</f>
        <v>11165.439999999999</v>
      </c>
      <c r="F2635" s="22">
        <f>SUMIFS(MasterSheet!J:J, MasterSheet!B:B, B2635, MasterSheet!D:D, C2635, MasterSheet!H:H, D2635)</f>
        <v>1</v>
      </c>
      <c r="G2635" s="22">
        <f t="shared" si="165"/>
        <v>11165.439999999999</v>
      </c>
      <c r="H2635" s="26">
        <f>SUMIFS(MasterSheet!K:K, MasterSheet!B:B, B2635, MasterSheet!D:D, C2635, MasterSheet!H:H, D2635)</f>
        <v>1</v>
      </c>
      <c r="I2635" s="26">
        <f t="shared" si="166"/>
        <v>11165.439999999999</v>
      </c>
      <c r="J2635" s="28">
        <f>SUMIFS(MasterSheet!L:L, MasterSheet!B:B, B2635, MasterSheet!D:D, C2635, MasterSheet!H:H, D2635)</f>
        <v>0</v>
      </c>
      <c r="K2635" s="28">
        <f t="shared" si="167"/>
        <v>0</v>
      </c>
      <c r="L2635" s="21" t="str">
        <f>UPPER(VLOOKUP(D2635,MasterSheet!H:U,14,))</f>
        <v>DHARMACON</v>
      </c>
    </row>
    <row r="2636" spans="1:12" x14ac:dyDescent="0.25">
      <c r="A2636" s="21" t="str">
        <f t="shared" si="164"/>
        <v>DHARMACON</v>
      </c>
      <c r="B2636" s="21" t="str">
        <v>D090425IN3313470G</v>
      </c>
      <c r="C2636" s="30">
        <v>45913</v>
      </c>
      <c r="D2636" s="21" t="str">
        <v>CTM-1172804</v>
      </c>
      <c r="E2636" s="21">
        <f>_xlfn.XLOOKUP(D2636,MasterSheet!H:H,MasterSheet!F:F)</f>
        <v>12107.04</v>
      </c>
      <c r="F2636" s="22">
        <f>SUMIFS(MasterSheet!J:J, MasterSheet!B:B, B2636, MasterSheet!D:D, C2636, MasterSheet!H:H, D2636)</f>
        <v>1</v>
      </c>
      <c r="G2636" s="22">
        <f t="shared" si="165"/>
        <v>12107.04</v>
      </c>
      <c r="H2636" s="26">
        <f>SUMIFS(MasterSheet!K:K, MasterSheet!B:B, B2636, MasterSheet!D:D, C2636, MasterSheet!H:H, D2636)</f>
        <v>1</v>
      </c>
      <c r="I2636" s="26">
        <f t="shared" si="166"/>
        <v>12107.04</v>
      </c>
      <c r="J2636" s="28">
        <f>SUMIFS(MasterSheet!L:L, MasterSheet!B:B, B2636, MasterSheet!D:D, C2636, MasterSheet!H:H, D2636)</f>
        <v>0</v>
      </c>
      <c r="K2636" s="28">
        <f t="shared" si="167"/>
        <v>0</v>
      </c>
      <c r="L2636" s="21" t="str">
        <f>UPPER(VLOOKUP(D2636,MasterSheet!H:U,14,))</f>
        <v>DHARMACON</v>
      </c>
    </row>
    <row r="2637" spans="1:12" x14ac:dyDescent="0.25">
      <c r="A2637" s="21" t="str">
        <f t="shared" si="164"/>
        <v>DHARMACON</v>
      </c>
      <c r="B2637" s="21" t="str">
        <v>D090425IN3313470G</v>
      </c>
      <c r="C2637" s="30">
        <v>45913</v>
      </c>
      <c r="D2637" s="21" t="str">
        <v>CTM-1172805</v>
      </c>
      <c r="E2637" s="21">
        <f>_xlfn.XLOOKUP(D2637,MasterSheet!H:H,MasterSheet!F:F)</f>
        <v>11165.439999999999</v>
      </c>
      <c r="F2637" s="22">
        <f>SUMIFS(MasterSheet!J:J, MasterSheet!B:B, B2637, MasterSheet!D:D, C2637, MasterSheet!H:H, D2637)</f>
        <v>1</v>
      </c>
      <c r="G2637" s="22">
        <f t="shared" si="165"/>
        <v>11165.439999999999</v>
      </c>
      <c r="H2637" s="26">
        <f>SUMIFS(MasterSheet!K:K, MasterSheet!B:B, B2637, MasterSheet!D:D, C2637, MasterSheet!H:H, D2637)</f>
        <v>1</v>
      </c>
      <c r="I2637" s="26">
        <f t="shared" si="166"/>
        <v>11165.439999999999</v>
      </c>
      <c r="J2637" s="28">
        <f>SUMIFS(MasterSheet!L:L, MasterSheet!B:B, B2637, MasterSheet!D:D, C2637, MasterSheet!H:H, D2637)</f>
        <v>0</v>
      </c>
      <c r="K2637" s="28">
        <f t="shared" si="167"/>
        <v>0</v>
      </c>
      <c r="L2637" s="21" t="str">
        <f>UPPER(VLOOKUP(D2637,MasterSheet!H:U,14,))</f>
        <v>DHARMACON</v>
      </c>
    </row>
    <row r="2638" spans="1:12" x14ac:dyDescent="0.25">
      <c r="A2638" s="21" t="str">
        <f t="shared" si="164"/>
        <v>DHARMACON</v>
      </c>
      <c r="B2638" s="21" t="str">
        <v>D090425IN3313470G</v>
      </c>
      <c r="C2638" s="30">
        <v>45913</v>
      </c>
      <c r="D2638" s="21" t="str">
        <v>CTM-1172806</v>
      </c>
      <c r="E2638" s="21">
        <f>_xlfn.XLOOKUP(D2638,MasterSheet!H:H,MasterSheet!F:F)</f>
        <v>9280.48</v>
      </c>
      <c r="F2638" s="22">
        <f>SUMIFS(MasterSheet!J:J, MasterSheet!B:B, B2638, MasterSheet!D:D, C2638, MasterSheet!H:H, D2638)</f>
        <v>1</v>
      </c>
      <c r="G2638" s="22">
        <f t="shared" si="165"/>
        <v>9280.48</v>
      </c>
      <c r="H2638" s="26">
        <f>SUMIFS(MasterSheet!K:K, MasterSheet!B:B, B2638, MasterSheet!D:D, C2638, MasterSheet!H:H, D2638)</f>
        <v>1</v>
      </c>
      <c r="I2638" s="26">
        <f t="shared" si="166"/>
        <v>9280.48</v>
      </c>
      <c r="J2638" s="28">
        <f>SUMIFS(MasterSheet!L:L, MasterSheet!B:B, B2638, MasterSheet!D:D, C2638, MasterSheet!H:H, D2638)</f>
        <v>0</v>
      </c>
      <c r="K2638" s="28">
        <f t="shared" si="167"/>
        <v>0</v>
      </c>
      <c r="L2638" s="21" t="str">
        <f>UPPER(VLOOKUP(D2638,MasterSheet!H:U,14,))</f>
        <v>DHARMACON</v>
      </c>
    </row>
    <row r="2639" spans="1:12" x14ac:dyDescent="0.25">
      <c r="A2639" s="21" t="str">
        <f t="shared" si="164"/>
        <v>DHARMACON</v>
      </c>
      <c r="B2639" s="21" t="str">
        <v>D090425IN3313470G</v>
      </c>
      <c r="C2639" s="30">
        <v>45913</v>
      </c>
      <c r="D2639" s="21" t="str">
        <v>CTM-1172807</v>
      </c>
      <c r="E2639" s="21">
        <f>_xlfn.XLOOKUP(D2639,MasterSheet!H:H,MasterSheet!F:F)</f>
        <v>10222.08</v>
      </c>
      <c r="F2639" s="22">
        <f>SUMIFS(MasterSheet!J:J, MasterSheet!B:B, B2639, MasterSheet!D:D, C2639, MasterSheet!H:H, D2639)</f>
        <v>1</v>
      </c>
      <c r="G2639" s="22">
        <f t="shared" si="165"/>
        <v>10222.08</v>
      </c>
      <c r="H2639" s="26">
        <f>SUMIFS(MasterSheet!K:K, MasterSheet!B:B, B2639, MasterSheet!D:D, C2639, MasterSheet!H:H, D2639)</f>
        <v>1</v>
      </c>
      <c r="I2639" s="26">
        <f t="shared" si="166"/>
        <v>10222.08</v>
      </c>
      <c r="J2639" s="28">
        <f>SUMIFS(MasterSheet!L:L, MasterSheet!B:B, B2639, MasterSheet!D:D, C2639, MasterSheet!H:H, D2639)</f>
        <v>0</v>
      </c>
      <c r="K2639" s="28">
        <f t="shared" si="167"/>
        <v>0</v>
      </c>
      <c r="L2639" s="21" t="str">
        <f>UPPER(VLOOKUP(D2639,MasterSheet!H:U,14,))</f>
        <v>DHARMACON</v>
      </c>
    </row>
    <row r="2640" spans="1:12" x14ac:dyDescent="0.25">
      <c r="A2640" s="21" t="str">
        <f t="shared" si="164"/>
        <v>DHARMACON</v>
      </c>
      <c r="B2640" s="21" t="str">
        <v>D090425IN3313470G</v>
      </c>
      <c r="C2640" s="30">
        <v>45913</v>
      </c>
      <c r="D2640" s="21" t="str">
        <v>CTM-1172808</v>
      </c>
      <c r="E2640" s="21">
        <f>_xlfn.XLOOKUP(D2640,MasterSheet!H:H,MasterSheet!F:F)</f>
        <v>11165.439999999999</v>
      </c>
      <c r="F2640" s="22">
        <f>SUMIFS(MasterSheet!J:J, MasterSheet!B:B, B2640, MasterSheet!D:D, C2640, MasterSheet!H:H, D2640)</f>
        <v>1</v>
      </c>
      <c r="G2640" s="22">
        <f t="shared" si="165"/>
        <v>11165.439999999999</v>
      </c>
      <c r="H2640" s="26">
        <f>SUMIFS(MasterSheet!K:K, MasterSheet!B:B, B2640, MasterSheet!D:D, C2640, MasterSheet!H:H, D2640)</f>
        <v>1</v>
      </c>
      <c r="I2640" s="26">
        <f t="shared" si="166"/>
        <v>11165.439999999999</v>
      </c>
      <c r="J2640" s="28">
        <f>SUMIFS(MasterSheet!L:L, MasterSheet!B:B, B2640, MasterSheet!D:D, C2640, MasterSheet!H:H, D2640)</f>
        <v>0</v>
      </c>
      <c r="K2640" s="28">
        <f t="shared" si="167"/>
        <v>0</v>
      </c>
      <c r="L2640" s="21" t="str">
        <f>UPPER(VLOOKUP(D2640,MasterSheet!H:U,14,))</f>
        <v>DHARMACON</v>
      </c>
    </row>
    <row r="2641" spans="1:12" x14ac:dyDescent="0.25">
      <c r="A2641" s="21" t="str">
        <f t="shared" si="164"/>
        <v>DHARMACON</v>
      </c>
      <c r="B2641" s="21" t="str">
        <v>D090425IN3313470G</v>
      </c>
      <c r="C2641" s="30">
        <v>45913</v>
      </c>
      <c r="D2641" s="21" t="str">
        <v>CTM-1172820</v>
      </c>
      <c r="E2641" s="21">
        <f>_xlfn.XLOOKUP(D2641,MasterSheet!H:H,MasterSheet!F:F)</f>
        <v>24624.16</v>
      </c>
      <c r="F2641" s="22">
        <f>SUMIFS(MasterSheet!J:J, MasterSheet!B:B, B2641, MasterSheet!D:D, C2641, MasterSheet!H:H, D2641)</f>
        <v>1</v>
      </c>
      <c r="G2641" s="22">
        <f t="shared" si="165"/>
        <v>24624.16</v>
      </c>
      <c r="H2641" s="26">
        <f>SUMIFS(MasterSheet!K:K, MasterSheet!B:B, B2641, MasterSheet!D:D, C2641, MasterSheet!H:H, D2641)</f>
        <v>1</v>
      </c>
      <c r="I2641" s="26">
        <f t="shared" si="166"/>
        <v>24624.16</v>
      </c>
      <c r="J2641" s="28">
        <f>SUMIFS(MasterSheet!L:L, MasterSheet!B:B, B2641, MasterSheet!D:D, C2641, MasterSheet!H:H, D2641)</f>
        <v>0</v>
      </c>
      <c r="K2641" s="28">
        <f t="shared" si="167"/>
        <v>0</v>
      </c>
      <c r="L2641" s="21" t="str">
        <f>UPPER(VLOOKUP(D2641,MasterSheet!H:U,14,))</f>
        <v>DHARMACON</v>
      </c>
    </row>
    <row r="2642" spans="1:12" x14ac:dyDescent="0.25">
      <c r="A2642" s="21" t="str">
        <f t="shared" si="164"/>
        <v>DHARMACON</v>
      </c>
      <c r="B2642" s="21" t="str">
        <v>D090425IN3313470G</v>
      </c>
      <c r="C2642" s="30">
        <v>45913</v>
      </c>
      <c r="D2642" s="21" t="str">
        <v>CTM-1172821</v>
      </c>
      <c r="E2642" s="21">
        <f>_xlfn.XLOOKUP(D2642,MasterSheet!H:H,MasterSheet!F:F)</f>
        <v>23681.68</v>
      </c>
      <c r="F2642" s="22">
        <f>SUMIFS(MasterSheet!J:J, MasterSheet!B:B, B2642, MasterSheet!D:D, C2642, MasterSheet!H:H, D2642)</f>
        <v>1</v>
      </c>
      <c r="G2642" s="22">
        <f t="shared" si="165"/>
        <v>23681.68</v>
      </c>
      <c r="H2642" s="26">
        <f>SUMIFS(MasterSheet!K:K, MasterSheet!B:B, B2642, MasterSheet!D:D, C2642, MasterSheet!H:H, D2642)</f>
        <v>1</v>
      </c>
      <c r="I2642" s="26">
        <f t="shared" si="166"/>
        <v>23681.68</v>
      </c>
      <c r="J2642" s="28">
        <f>SUMIFS(MasterSheet!L:L, MasterSheet!B:B, B2642, MasterSheet!D:D, C2642, MasterSheet!H:H, D2642)</f>
        <v>0</v>
      </c>
      <c r="K2642" s="28">
        <f t="shared" si="167"/>
        <v>0</v>
      </c>
      <c r="L2642" s="21" t="str">
        <f>UPPER(VLOOKUP(D2642,MasterSheet!H:U,14,))</f>
        <v>DHARMACON</v>
      </c>
    </row>
    <row r="2643" spans="1:12" x14ac:dyDescent="0.25">
      <c r="A2643" s="21" t="str">
        <f t="shared" si="164"/>
        <v>DHARMACON</v>
      </c>
      <c r="B2643" s="21" t="str">
        <v>D090425IN3313470G</v>
      </c>
      <c r="C2643" s="30">
        <v>45913</v>
      </c>
      <c r="D2643" s="21" t="str">
        <v>CTM-1172822</v>
      </c>
      <c r="E2643" s="21">
        <f>_xlfn.XLOOKUP(D2643,MasterSheet!H:H,MasterSheet!F:F)</f>
        <v>23681.68</v>
      </c>
      <c r="F2643" s="22">
        <f>SUMIFS(MasterSheet!J:J, MasterSheet!B:B, B2643, MasterSheet!D:D, C2643, MasterSheet!H:H, D2643)</f>
        <v>1</v>
      </c>
      <c r="G2643" s="22">
        <f t="shared" si="165"/>
        <v>23681.68</v>
      </c>
      <c r="H2643" s="26">
        <f>SUMIFS(MasterSheet!K:K, MasterSheet!B:B, B2643, MasterSheet!D:D, C2643, MasterSheet!H:H, D2643)</f>
        <v>1</v>
      </c>
      <c r="I2643" s="26">
        <f t="shared" si="166"/>
        <v>23681.68</v>
      </c>
      <c r="J2643" s="28">
        <f>SUMIFS(MasterSheet!L:L, MasterSheet!B:B, B2643, MasterSheet!D:D, C2643, MasterSheet!H:H, D2643)</f>
        <v>0</v>
      </c>
      <c r="K2643" s="28">
        <f t="shared" si="167"/>
        <v>0</v>
      </c>
      <c r="L2643" s="21" t="str">
        <f>UPPER(VLOOKUP(D2643,MasterSheet!H:U,14,))</f>
        <v>DHARMACON</v>
      </c>
    </row>
    <row r="2644" spans="1:12" x14ac:dyDescent="0.25">
      <c r="A2644" s="21" t="str">
        <f t="shared" si="164"/>
        <v>DHARMACON</v>
      </c>
      <c r="B2644" s="21" t="str">
        <v>D090425IN3313470G</v>
      </c>
      <c r="C2644" s="30">
        <v>45913</v>
      </c>
      <c r="D2644" s="21" t="str">
        <v>CTM-1172816</v>
      </c>
      <c r="E2644" s="21">
        <f>_xlfn.XLOOKUP(D2644,MasterSheet!H:H,MasterSheet!F:F)</f>
        <v>9280.48</v>
      </c>
      <c r="F2644" s="22">
        <f>SUMIFS(MasterSheet!J:J, MasterSheet!B:B, B2644, MasterSheet!D:D, C2644, MasterSheet!H:H, D2644)</f>
        <v>1</v>
      </c>
      <c r="G2644" s="22">
        <f t="shared" si="165"/>
        <v>9280.48</v>
      </c>
      <c r="H2644" s="26">
        <f>SUMIFS(MasterSheet!K:K, MasterSheet!B:B, B2644, MasterSheet!D:D, C2644, MasterSheet!H:H, D2644)</f>
        <v>1</v>
      </c>
      <c r="I2644" s="26">
        <f t="shared" si="166"/>
        <v>9280.48</v>
      </c>
      <c r="J2644" s="28">
        <f>SUMIFS(MasterSheet!L:L, MasterSheet!B:B, B2644, MasterSheet!D:D, C2644, MasterSheet!H:H, D2644)</f>
        <v>0</v>
      </c>
      <c r="K2644" s="28">
        <f t="shared" si="167"/>
        <v>0</v>
      </c>
      <c r="L2644" s="21" t="str">
        <f>UPPER(VLOOKUP(D2644,MasterSheet!H:U,14,))</f>
        <v>DHARMACON</v>
      </c>
    </row>
    <row r="2645" spans="1:12" x14ac:dyDescent="0.25">
      <c r="A2645" s="21" t="str">
        <f t="shared" si="164"/>
        <v>DHARMACON</v>
      </c>
      <c r="B2645" s="21" t="str">
        <v>D090425IN3313470G</v>
      </c>
      <c r="C2645" s="30">
        <v>45913</v>
      </c>
      <c r="D2645" s="21" t="str">
        <v>CTM-1172817</v>
      </c>
      <c r="E2645" s="21">
        <f>_xlfn.XLOOKUP(D2645,MasterSheet!H:H,MasterSheet!F:F)</f>
        <v>13050.400000000001</v>
      </c>
      <c r="F2645" s="22">
        <f>SUMIFS(MasterSheet!J:J, MasterSheet!B:B, B2645, MasterSheet!D:D, C2645, MasterSheet!H:H, D2645)</f>
        <v>1</v>
      </c>
      <c r="G2645" s="22">
        <f t="shared" si="165"/>
        <v>13050.400000000001</v>
      </c>
      <c r="H2645" s="26">
        <f>SUMIFS(MasterSheet!K:K, MasterSheet!B:B, B2645, MasterSheet!D:D, C2645, MasterSheet!H:H, D2645)</f>
        <v>1</v>
      </c>
      <c r="I2645" s="26">
        <f t="shared" si="166"/>
        <v>13050.400000000001</v>
      </c>
      <c r="J2645" s="28">
        <f>SUMIFS(MasterSheet!L:L, MasterSheet!B:B, B2645, MasterSheet!D:D, C2645, MasterSheet!H:H, D2645)</f>
        <v>0</v>
      </c>
      <c r="K2645" s="28">
        <f t="shared" si="167"/>
        <v>0</v>
      </c>
      <c r="L2645" s="21" t="str">
        <f>UPPER(VLOOKUP(D2645,MasterSheet!H:U,14,))</f>
        <v>DHARMACON</v>
      </c>
    </row>
    <row r="2646" spans="1:12" x14ac:dyDescent="0.25">
      <c r="A2646" s="21" t="str">
        <f t="shared" si="164"/>
        <v>DHARMACON</v>
      </c>
      <c r="B2646" s="21" t="str">
        <v>D090425IN3313470G</v>
      </c>
      <c r="C2646" s="30">
        <v>45913</v>
      </c>
      <c r="D2646" s="21" t="str">
        <v>CTM-1172819</v>
      </c>
      <c r="E2646" s="21">
        <f>_xlfn.XLOOKUP(D2646,MasterSheet!H:H,MasterSheet!F:F)</f>
        <v>11165.439999999999</v>
      </c>
      <c r="F2646" s="22">
        <f>SUMIFS(MasterSheet!J:J, MasterSheet!B:B, B2646, MasterSheet!D:D, C2646, MasterSheet!H:H, D2646)</f>
        <v>1</v>
      </c>
      <c r="G2646" s="22">
        <f t="shared" si="165"/>
        <v>11165.439999999999</v>
      </c>
      <c r="H2646" s="26">
        <f>SUMIFS(MasterSheet!K:K, MasterSheet!B:B, B2646, MasterSheet!D:D, C2646, MasterSheet!H:H, D2646)</f>
        <v>1</v>
      </c>
      <c r="I2646" s="26">
        <f t="shared" si="166"/>
        <v>11165.439999999999</v>
      </c>
      <c r="J2646" s="28">
        <f>SUMIFS(MasterSheet!L:L, MasterSheet!B:B, B2646, MasterSheet!D:D, C2646, MasterSheet!H:H, D2646)</f>
        <v>0</v>
      </c>
      <c r="K2646" s="28">
        <f t="shared" si="167"/>
        <v>0</v>
      </c>
      <c r="L2646" s="21" t="str">
        <f>UPPER(VLOOKUP(D2646,MasterSheet!H:U,14,))</f>
        <v>DHARMACON</v>
      </c>
    </row>
    <row r="2647" spans="1:12" x14ac:dyDescent="0.25">
      <c r="A2647" s="21" t="str">
        <f t="shared" si="164"/>
        <v>DHARMACON</v>
      </c>
      <c r="B2647" s="21" t="str">
        <v>D090425IN3313470G</v>
      </c>
      <c r="C2647" s="30">
        <v>45913</v>
      </c>
      <c r="D2647" s="21" t="str">
        <v>L-017141-02-0005</v>
      </c>
      <c r="E2647" s="21">
        <f>_xlfn.XLOOKUP(D2647,MasterSheet!H:H,MasterSheet!F:F)</f>
        <v>32912</v>
      </c>
      <c r="F2647" s="22">
        <f>SUMIFS(MasterSheet!J:J, MasterSheet!B:B, B2647, MasterSheet!D:D, C2647, MasterSheet!H:H, D2647)</f>
        <v>1</v>
      </c>
      <c r="G2647" s="22">
        <f t="shared" si="165"/>
        <v>32912</v>
      </c>
      <c r="H2647" s="26">
        <f>SUMIFS(MasterSheet!K:K, MasterSheet!B:B, B2647, MasterSheet!D:D, C2647, MasterSheet!H:H, D2647)</f>
        <v>1</v>
      </c>
      <c r="I2647" s="26">
        <f t="shared" si="166"/>
        <v>32912</v>
      </c>
      <c r="J2647" s="28">
        <f>SUMIFS(MasterSheet!L:L, MasterSheet!B:B, B2647, MasterSheet!D:D, C2647, MasterSheet!H:H, D2647)</f>
        <v>0</v>
      </c>
      <c r="K2647" s="28">
        <f t="shared" si="167"/>
        <v>0</v>
      </c>
      <c r="L2647" s="21" t="str">
        <f>UPPER(VLOOKUP(D2647,MasterSheet!H:U,14,))</f>
        <v>DHARMACON</v>
      </c>
    </row>
    <row r="2648" spans="1:12" x14ac:dyDescent="0.25">
      <c r="A2648" s="21" t="str">
        <f t="shared" si="164"/>
        <v>DHARMACON</v>
      </c>
      <c r="B2648" s="21" t="str">
        <v>D090425IN3313470G</v>
      </c>
      <c r="C2648" s="30">
        <v>45913</v>
      </c>
      <c r="D2648" s="21" t="str">
        <v>L-005280-00-0005</v>
      </c>
      <c r="E2648" s="21">
        <f>_xlfn.XLOOKUP(D2648,MasterSheet!H:H,MasterSheet!F:F)</f>
        <v>32912</v>
      </c>
      <c r="F2648" s="22">
        <f>SUMIFS(MasterSheet!J:J, MasterSheet!B:B, B2648, MasterSheet!D:D, C2648, MasterSheet!H:H, D2648)</f>
        <v>1</v>
      </c>
      <c r="G2648" s="22">
        <f t="shared" si="165"/>
        <v>32912</v>
      </c>
      <c r="H2648" s="26">
        <f>SUMIFS(MasterSheet!K:K, MasterSheet!B:B, B2648, MasterSheet!D:D, C2648, MasterSheet!H:H, D2648)</f>
        <v>1</v>
      </c>
      <c r="I2648" s="26">
        <f t="shared" si="166"/>
        <v>32912</v>
      </c>
      <c r="J2648" s="28">
        <f>SUMIFS(MasterSheet!L:L, MasterSheet!B:B, B2648, MasterSheet!D:D, C2648, MasterSheet!H:H, D2648)</f>
        <v>0</v>
      </c>
      <c r="K2648" s="28">
        <f t="shared" si="167"/>
        <v>0</v>
      </c>
      <c r="L2648" s="21" t="str">
        <f>UPPER(VLOOKUP(D2648,MasterSheet!H:U,14,))</f>
        <v>DHARMACON</v>
      </c>
    </row>
    <row r="2649" spans="1:12" x14ac:dyDescent="0.25">
      <c r="A2649" s="21" t="str">
        <f t="shared" si="164"/>
        <v>DHARMACON</v>
      </c>
      <c r="B2649" s="21" t="str">
        <v>D090425IN3313470G</v>
      </c>
      <c r="C2649" s="30">
        <v>45913</v>
      </c>
      <c r="D2649" s="21" t="str">
        <v>L-003400-00-0010</v>
      </c>
      <c r="E2649" s="21">
        <f>_xlfn.XLOOKUP(D2649,MasterSheet!H:H,MasterSheet!F:F)</f>
        <v>51656</v>
      </c>
      <c r="F2649" s="22">
        <f>SUMIFS(MasterSheet!J:J, MasterSheet!B:B, B2649, MasterSheet!D:D, C2649, MasterSheet!H:H, D2649)</f>
        <v>1</v>
      </c>
      <c r="G2649" s="22">
        <f t="shared" si="165"/>
        <v>51656</v>
      </c>
      <c r="H2649" s="26">
        <f>SUMIFS(MasterSheet!K:K, MasterSheet!B:B, B2649, MasterSheet!D:D, C2649, MasterSheet!H:H, D2649)</f>
        <v>1</v>
      </c>
      <c r="I2649" s="26">
        <f t="shared" si="166"/>
        <v>51656</v>
      </c>
      <c r="J2649" s="28">
        <f>SUMIFS(MasterSheet!L:L, MasterSheet!B:B, B2649, MasterSheet!D:D, C2649, MasterSheet!H:H, D2649)</f>
        <v>0</v>
      </c>
      <c r="K2649" s="28">
        <f t="shared" si="167"/>
        <v>0</v>
      </c>
      <c r="L2649" s="21" t="str">
        <f>UPPER(VLOOKUP(D2649,MasterSheet!H:U,14,))</f>
        <v>DHARMACON</v>
      </c>
    </row>
    <row r="2650" spans="1:12" x14ac:dyDescent="0.25">
      <c r="A2650" s="21" t="str">
        <f t="shared" si="164"/>
        <v>DHARMACON</v>
      </c>
      <c r="B2650" s="21" t="str">
        <v>D090425IN3313470G</v>
      </c>
      <c r="C2650" s="30">
        <v>45913</v>
      </c>
      <c r="D2650" s="21" t="str">
        <v>D-001810-10-05</v>
      </c>
      <c r="E2650" s="21">
        <f>_xlfn.XLOOKUP(D2650,MasterSheet!H:H,MasterSheet!F:F)</f>
        <v>16544</v>
      </c>
      <c r="F2650" s="22">
        <f>SUMIFS(MasterSheet!J:J, MasterSheet!B:B, B2650, MasterSheet!D:D, C2650, MasterSheet!H:H, D2650)</f>
        <v>1</v>
      </c>
      <c r="G2650" s="22">
        <f t="shared" si="165"/>
        <v>16544</v>
      </c>
      <c r="H2650" s="26">
        <f>SUMIFS(MasterSheet!K:K, MasterSheet!B:B, B2650, MasterSheet!D:D, C2650, MasterSheet!H:H, D2650)</f>
        <v>1</v>
      </c>
      <c r="I2650" s="26">
        <f t="shared" si="166"/>
        <v>16544</v>
      </c>
      <c r="J2650" s="28">
        <f>SUMIFS(MasterSheet!L:L, MasterSheet!B:B, B2650, MasterSheet!D:D, C2650, MasterSheet!H:H, D2650)</f>
        <v>0</v>
      </c>
      <c r="K2650" s="28">
        <f t="shared" si="167"/>
        <v>0</v>
      </c>
      <c r="L2650" s="21" t="str">
        <f>UPPER(VLOOKUP(D2650,MasterSheet!H:U,14,))</f>
        <v>DHARMACON</v>
      </c>
    </row>
    <row r="2651" spans="1:12" x14ac:dyDescent="0.25">
      <c r="A2651" s="21" t="str">
        <f t="shared" si="164"/>
        <v>DHARMACON</v>
      </c>
      <c r="B2651" s="21" t="str">
        <v>D090425IN3313470G</v>
      </c>
      <c r="C2651" s="30">
        <v>45913</v>
      </c>
      <c r="D2651" s="21" t="str">
        <v>T-2001-03</v>
      </c>
      <c r="E2651" s="21">
        <f>_xlfn.XLOOKUP(D2651,MasterSheet!H:H,MasterSheet!F:F)</f>
        <v>34619.199999999997</v>
      </c>
      <c r="F2651" s="22">
        <f>SUMIFS(MasterSheet!J:J, MasterSheet!B:B, B2651, MasterSheet!D:D, C2651, MasterSheet!H:H, D2651)</f>
        <v>2</v>
      </c>
      <c r="G2651" s="22">
        <f t="shared" si="165"/>
        <v>69238.399999999994</v>
      </c>
      <c r="H2651" s="26">
        <f>SUMIFS(MasterSheet!K:K, MasterSheet!B:B, B2651, MasterSheet!D:D, C2651, MasterSheet!H:H, D2651)</f>
        <v>2</v>
      </c>
      <c r="I2651" s="26">
        <f t="shared" si="166"/>
        <v>69238.399999999994</v>
      </c>
      <c r="J2651" s="28">
        <f>SUMIFS(MasterSheet!L:L, MasterSheet!B:B, B2651, MasterSheet!D:D, C2651, MasterSheet!H:H, D2651)</f>
        <v>0</v>
      </c>
      <c r="K2651" s="28">
        <f t="shared" si="167"/>
        <v>0</v>
      </c>
      <c r="L2651" s="21" t="str">
        <f>UPPER(VLOOKUP(D2651,MasterSheet!H:U,14,))</f>
        <v>DHARMACON</v>
      </c>
    </row>
    <row r="2652" spans="1:12" x14ac:dyDescent="0.25">
      <c r="A2652" s="21" t="str">
        <f t="shared" si="164"/>
        <v>DHARMACON</v>
      </c>
      <c r="B2652" s="21" t="str">
        <v>D090425IN3313470G</v>
      </c>
      <c r="C2652" s="30">
        <v>45913</v>
      </c>
      <c r="D2652" s="21" t="str">
        <v>MQ-050325-01-0002</v>
      </c>
      <c r="E2652" s="21">
        <f>_xlfn.XLOOKUP(D2652,MasterSheet!H:H,MasterSheet!F:F)</f>
        <v>264</v>
      </c>
      <c r="F2652" s="22">
        <f>SUMIFS(MasterSheet!J:J, MasterSheet!B:B, B2652, MasterSheet!D:D, C2652, MasterSheet!H:H, D2652)</f>
        <v>1</v>
      </c>
      <c r="G2652" s="22">
        <f t="shared" si="165"/>
        <v>264</v>
      </c>
      <c r="H2652" s="26">
        <f>SUMIFS(MasterSheet!K:K, MasterSheet!B:B, B2652, MasterSheet!D:D, C2652, MasterSheet!H:H, D2652)</f>
        <v>1</v>
      </c>
      <c r="I2652" s="26">
        <f t="shared" si="166"/>
        <v>264</v>
      </c>
      <c r="J2652" s="28">
        <f>SUMIFS(MasterSheet!L:L, MasterSheet!B:B, B2652, MasterSheet!D:D, C2652, MasterSheet!H:H, D2652)</f>
        <v>0</v>
      </c>
      <c r="K2652" s="28">
        <f t="shared" si="167"/>
        <v>0</v>
      </c>
      <c r="L2652" s="21" t="str">
        <f>UPPER(VLOOKUP(D2652,MasterSheet!H:U,14,))</f>
        <v>DHARMACON</v>
      </c>
    </row>
    <row r="2653" spans="1:12" x14ac:dyDescent="0.25">
      <c r="A2653" s="21" t="str">
        <f t="shared" si="164"/>
        <v>BIOTIUM</v>
      </c>
      <c r="B2653" s="21" t="str">
        <v>I241032-IN</v>
      </c>
      <c r="C2653" s="30">
        <v>45915</v>
      </c>
      <c r="D2653" s="21" t="str">
        <v>21003-1L</v>
      </c>
      <c r="E2653" s="21">
        <f>_xlfn.XLOOKUP(D2653,MasterSheet!H:H,MasterSheet!F:F)</f>
        <v>9222.4</v>
      </c>
      <c r="F2653" s="22">
        <f>SUMIFS(MasterSheet!J:J, MasterSheet!B:B, B2653, MasterSheet!D:D, C2653, MasterSheet!H:H, D2653)</f>
        <v>1</v>
      </c>
      <c r="G2653" s="22">
        <f t="shared" si="165"/>
        <v>9222.4</v>
      </c>
      <c r="H2653" s="26">
        <f>SUMIFS(MasterSheet!K:K, MasterSheet!B:B, B2653, MasterSheet!D:D, C2653, MasterSheet!H:H, D2653)</f>
        <v>1</v>
      </c>
      <c r="I2653" s="26">
        <f t="shared" si="166"/>
        <v>9222.4</v>
      </c>
      <c r="J2653" s="28">
        <f>SUMIFS(MasterSheet!L:L, MasterSheet!B:B, B2653, MasterSheet!D:D, C2653, MasterSheet!H:H, D2653)</f>
        <v>0</v>
      </c>
      <c r="K2653" s="28">
        <f t="shared" si="167"/>
        <v>0</v>
      </c>
      <c r="L2653" s="21" t="str">
        <f>UPPER(VLOOKUP(D2653,MasterSheet!H:U,14,))</f>
        <v>BIOTIUM</v>
      </c>
    </row>
    <row r="2654" spans="1:12" x14ac:dyDescent="0.25">
      <c r="A2654" s="21" t="str">
        <f t="shared" si="164"/>
        <v>BIOTIUM</v>
      </c>
      <c r="B2654" s="21" t="str">
        <v>I241032-IN</v>
      </c>
      <c r="C2654" s="30">
        <v>45915</v>
      </c>
      <c r="D2654" s="21">
        <v>41003</v>
      </c>
      <c r="E2654" s="21">
        <f>_xlfn.XLOOKUP(D2654,MasterSheet!H:H,MasterSheet!F:F)</f>
        <v>9926.4</v>
      </c>
      <c r="F2654" s="22">
        <f>SUMIFS(MasterSheet!J:J, MasterSheet!B:B, B2654, MasterSheet!D:D, C2654, MasterSheet!H:H, D2654)</f>
        <v>4</v>
      </c>
      <c r="G2654" s="22">
        <f t="shared" si="165"/>
        <v>39705.599999999999</v>
      </c>
      <c r="H2654" s="26">
        <f>SUMIFS(MasterSheet!K:K, MasterSheet!B:B, B2654, MasterSheet!D:D, C2654, MasterSheet!H:H, D2654)</f>
        <v>0</v>
      </c>
      <c r="I2654" s="26">
        <f t="shared" si="166"/>
        <v>0</v>
      </c>
      <c r="J2654" s="28">
        <f>SUMIFS(MasterSheet!L:L, MasterSheet!B:B, B2654, MasterSheet!D:D, C2654, MasterSheet!H:H, D2654)</f>
        <v>4</v>
      </c>
      <c r="K2654" s="28">
        <f t="shared" si="167"/>
        <v>39705.599999999999</v>
      </c>
      <c r="L2654" s="21" t="str">
        <f>UPPER(VLOOKUP(D2654,MasterSheet!H:U,14,))</f>
        <v>BIOTIUM</v>
      </c>
    </row>
    <row r="2655" spans="1:12" x14ac:dyDescent="0.25">
      <c r="A2655" s="21" t="str">
        <f t="shared" si="164"/>
        <v>BPS</v>
      </c>
      <c r="B2655" s="21" t="str">
        <v>INV7267</v>
      </c>
      <c r="C2655" s="30">
        <v>45916</v>
      </c>
      <c r="D2655" s="21">
        <v>78176</v>
      </c>
      <c r="E2655" s="21">
        <f>_xlfn.XLOOKUP(D2655,MasterSheet!H:H,MasterSheet!F:F)</f>
        <v>505780</v>
      </c>
      <c r="F2655" s="22">
        <f>SUMIFS(MasterSheet!J:J, MasterSheet!B:B, B2655, MasterSheet!D:D, C2655, MasterSheet!H:H, D2655)</f>
        <v>1</v>
      </c>
      <c r="G2655" s="22">
        <f t="shared" si="165"/>
        <v>505780</v>
      </c>
      <c r="H2655" s="26">
        <f>SUMIFS(MasterSheet!K:K, MasterSheet!B:B, B2655, MasterSheet!D:D, C2655, MasterSheet!H:H, D2655)</f>
        <v>1</v>
      </c>
      <c r="I2655" s="26">
        <f t="shared" si="166"/>
        <v>505780</v>
      </c>
      <c r="J2655" s="28">
        <f>SUMIFS(MasterSheet!L:L, MasterSheet!B:B, B2655, MasterSheet!D:D, C2655, MasterSheet!H:H, D2655)</f>
        <v>0</v>
      </c>
      <c r="K2655" s="28">
        <f t="shared" si="167"/>
        <v>0</v>
      </c>
      <c r="L2655" s="21" t="str">
        <f>UPPER(VLOOKUP(D2655,MasterSheet!H:U,14,))</f>
        <v>BPS</v>
      </c>
    </row>
    <row r="2656" spans="1:12" x14ac:dyDescent="0.25">
      <c r="A2656" s="21" t="str">
        <f t="shared" si="164"/>
        <v>BPS</v>
      </c>
      <c r="B2656" s="21" t="str">
        <v>INV7267</v>
      </c>
      <c r="C2656" s="30">
        <v>45916</v>
      </c>
      <c r="D2656" s="21">
        <v>78589</v>
      </c>
      <c r="E2656" s="21">
        <f>_xlfn.XLOOKUP(D2656,MasterSheet!H:H,MasterSheet!F:F)</f>
        <v>537900</v>
      </c>
      <c r="F2656" s="22">
        <f>SUMIFS(MasterSheet!J:J, MasterSheet!B:B, B2656, MasterSheet!D:D, C2656, MasterSheet!H:H, D2656)</f>
        <v>1</v>
      </c>
      <c r="G2656" s="22">
        <f t="shared" si="165"/>
        <v>537900</v>
      </c>
      <c r="H2656" s="26">
        <f>SUMIFS(MasterSheet!K:K, MasterSheet!B:B, B2656, MasterSheet!D:D, C2656, MasterSheet!H:H, D2656)</f>
        <v>1</v>
      </c>
      <c r="I2656" s="26">
        <f t="shared" si="166"/>
        <v>537900</v>
      </c>
      <c r="J2656" s="28">
        <f>SUMIFS(MasterSheet!L:L, MasterSheet!B:B, B2656, MasterSheet!D:D, C2656, MasterSheet!H:H, D2656)</f>
        <v>0</v>
      </c>
      <c r="K2656" s="28">
        <f t="shared" si="167"/>
        <v>0</v>
      </c>
      <c r="L2656" s="21" t="str">
        <f>UPPER(VLOOKUP(D2656,MasterSheet!H:U,14,))</f>
        <v>BPS</v>
      </c>
    </row>
    <row r="2657" spans="1:12" x14ac:dyDescent="0.25">
      <c r="A2657" s="21" t="str">
        <f t="shared" si="164"/>
        <v>BPS</v>
      </c>
      <c r="B2657" s="21" t="str">
        <v>INV7267</v>
      </c>
      <c r="C2657" s="30">
        <v>45916</v>
      </c>
      <c r="D2657" s="21" t="str">
        <v>60187-1</v>
      </c>
      <c r="E2657" s="21">
        <f>_xlfn.XLOOKUP(D2657,MasterSheet!H:H,MasterSheet!F:F)</f>
        <v>440</v>
      </c>
      <c r="F2657" s="22">
        <f>SUMIFS(MasterSheet!J:J, MasterSheet!B:B, B2657, MasterSheet!D:D, C2657, MasterSheet!H:H, D2657)</f>
        <v>3</v>
      </c>
      <c r="G2657" s="22">
        <f t="shared" si="165"/>
        <v>1320</v>
      </c>
      <c r="H2657" s="26">
        <f>SUMIFS(MasterSheet!K:K, MasterSheet!B:B, B2657, MasterSheet!D:D, C2657, MasterSheet!H:H, D2657)</f>
        <v>3</v>
      </c>
      <c r="I2657" s="26">
        <f t="shared" si="166"/>
        <v>1320</v>
      </c>
      <c r="J2657" s="28">
        <f>SUMIFS(MasterSheet!L:L, MasterSheet!B:B, B2657, MasterSheet!D:D, C2657, MasterSheet!H:H, D2657)</f>
        <v>0</v>
      </c>
      <c r="K2657" s="28">
        <f t="shared" si="167"/>
        <v>0</v>
      </c>
      <c r="L2657" s="21" t="str">
        <f>UPPER(VLOOKUP(D2657,MasterSheet!H:U,14,))</f>
        <v>BPS</v>
      </c>
    </row>
    <row r="2658" spans="1:12" x14ac:dyDescent="0.25">
      <c r="A2658" s="21" t="str">
        <f t="shared" si="164"/>
        <v>BPS</v>
      </c>
      <c r="B2658" s="21" t="str">
        <v>INV7267</v>
      </c>
      <c r="C2658" s="30">
        <v>45916</v>
      </c>
      <c r="D2658" s="21" t="str">
        <v>79528-1</v>
      </c>
      <c r="E2658" s="21">
        <f>_xlfn.XLOOKUP(D2658,MasterSheet!H:H,MasterSheet!F:F)</f>
        <v>34540</v>
      </c>
      <c r="F2658" s="22">
        <f>SUMIFS(MasterSheet!J:J, MasterSheet!B:B, B2658, MasterSheet!D:D, C2658, MasterSheet!H:H, D2658)</f>
        <v>3</v>
      </c>
      <c r="G2658" s="22">
        <f t="shared" si="165"/>
        <v>103620</v>
      </c>
      <c r="H2658" s="26">
        <f>SUMIFS(MasterSheet!K:K, MasterSheet!B:B, B2658, MasterSheet!D:D, C2658, MasterSheet!H:H, D2658)</f>
        <v>3</v>
      </c>
      <c r="I2658" s="26">
        <f t="shared" si="166"/>
        <v>103620</v>
      </c>
      <c r="J2658" s="28">
        <f>SUMIFS(MasterSheet!L:L, MasterSheet!B:B, B2658, MasterSheet!D:D, C2658, MasterSheet!H:H, D2658)</f>
        <v>0</v>
      </c>
      <c r="K2658" s="28">
        <f t="shared" si="167"/>
        <v>0</v>
      </c>
      <c r="L2658" s="21" t="str">
        <f>UPPER(VLOOKUP(D2658,MasterSheet!H:U,14,))</f>
        <v>BPS</v>
      </c>
    </row>
    <row r="2659" spans="1:12" x14ac:dyDescent="0.25">
      <c r="A2659" s="21" t="str">
        <f t="shared" si="164"/>
        <v>BPS</v>
      </c>
      <c r="B2659" s="21" t="str">
        <v>INV7267</v>
      </c>
      <c r="C2659" s="30">
        <v>45916</v>
      </c>
      <c r="D2659" s="21" t="str">
        <v>79544-1</v>
      </c>
      <c r="E2659" s="21">
        <f>_xlfn.XLOOKUP(D2659,MasterSheet!H:H,MasterSheet!F:F)</f>
        <v>36520</v>
      </c>
      <c r="F2659" s="22">
        <f>SUMIFS(MasterSheet!J:J, MasterSheet!B:B, B2659, MasterSheet!D:D, C2659, MasterSheet!H:H, D2659)</f>
        <v>3</v>
      </c>
      <c r="G2659" s="22">
        <f t="shared" si="165"/>
        <v>109560</v>
      </c>
      <c r="H2659" s="26">
        <f>SUMIFS(MasterSheet!K:K, MasterSheet!B:B, B2659, MasterSheet!D:D, C2659, MasterSheet!H:H, D2659)</f>
        <v>3</v>
      </c>
      <c r="I2659" s="26">
        <f t="shared" si="166"/>
        <v>109560</v>
      </c>
      <c r="J2659" s="28">
        <f>SUMIFS(MasterSheet!L:L, MasterSheet!B:B, B2659, MasterSheet!D:D, C2659, MasterSheet!H:H, D2659)</f>
        <v>0</v>
      </c>
      <c r="K2659" s="28">
        <f t="shared" si="167"/>
        <v>0</v>
      </c>
      <c r="L2659" s="21" t="str">
        <f>UPPER(VLOOKUP(D2659,MasterSheet!H:U,14,))</f>
        <v>BPS</v>
      </c>
    </row>
    <row r="2660" spans="1:12" x14ac:dyDescent="0.25">
      <c r="A2660" s="21" t="str">
        <f t="shared" si="164"/>
        <v>BPS</v>
      </c>
      <c r="B2660" s="21" t="str">
        <v>INV7267</v>
      </c>
      <c r="C2660" s="30">
        <v>45916</v>
      </c>
      <c r="D2660" s="21" t="str">
        <v>79796-2-Cell</v>
      </c>
      <c r="E2660" s="21">
        <f>_xlfn.XLOOKUP(D2660,MasterSheet!H:H,MasterSheet!F:F)</f>
        <v>14520</v>
      </c>
      <c r="F2660" s="22">
        <f>SUMIFS(MasterSheet!J:J, MasterSheet!B:B, B2660, MasterSheet!D:D, C2660, MasterSheet!H:H, D2660)</f>
        <v>3</v>
      </c>
      <c r="G2660" s="22">
        <f t="shared" si="165"/>
        <v>43560</v>
      </c>
      <c r="H2660" s="26">
        <f>SUMIFS(MasterSheet!K:K, MasterSheet!B:B, B2660, MasterSheet!D:D, C2660, MasterSheet!H:H, D2660)</f>
        <v>3</v>
      </c>
      <c r="I2660" s="26">
        <f t="shared" si="166"/>
        <v>43560</v>
      </c>
      <c r="J2660" s="28">
        <f>SUMIFS(MasterSheet!L:L, MasterSheet!B:B, B2660, MasterSheet!D:D, C2660, MasterSheet!H:H, D2660)</f>
        <v>0</v>
      </c>
      <c r="K2660" s="28">
        <f t="shared" si="167"/>
        <v>0</v>
      </c>
      <c r="L2660" s="21" t="str">
        <f>UPPER(VLOOKUP(D2660,MasterSheet!H:U,14,))</f>
        <v>BPS</v>
      </c>
    </row>
    <row r="2661" spans="1:12" x14ac:dyDescent="0.25">
      <c r="A2661" s="21" t="str">
        <f t="shared" si="164"/>
        <v>BPS</v>
      </c>
      <c r="B2661" s="21" t="str">
        <v>INV7267</v>
      </c>
      <c r="C2661" s="30">
        <v>45916</v>
      </c>
      <c r="D2661" s="21" t="str">
        <v>60690-2</v>
      </c>
      <c r="E2661" s="21">
        <f>_xlfn.XLOOKUP(D2661,MasterSheet!H:H,MasterSheet!F:F)</f>
        <v>45980</v>
      </c>
      <c r="F2661" s="22">
        <f>SUMIFS(MasterSheet!J:J, MasterSheet!B:B, B2661, MasterSheet!D:D, C2661, MasterSheet!H:H, D2661)</f>
        <v>5</v>
      </c>
      <c r="G2661" s="22">
        <f t="shared" si="165"/>
        <v>229900</v>
      </c>
      <c r="H2661" s="26">
        <f>SUMIFS(MasterSheet!K:K, MasterSheet!B:B, B2661, MasterSheet!D:D, C2661, MasterSheet!H:H, D2661)</f>
        <v>5</v>
      </c>
      <c r="I2661" s="26">
        <f t="shared" si="166"/>
        <v>229900</v>
      </c>
      <c r="J2661" s="28">
        <f>SUMIFS(MasterSheet!L:L, MasterSheet!B:B, B2661, MasterSheet!D:D, C2661, MasterSheet!H:H, D2661)</f>
        <v>0</v>
      </c>
      <c r="K2661" s="28">
        <f t="shared" si="167"/>
        <v>0</v>
      </c>
      <c r="L2661" s="21" t="str">
        <f>UPPER(VLOOKUP(D2661,MasterSheet!H:U,14,))</f>
        <v>BPS</v>
      </c>
    </row>
    <row r="2662" spans="1:12" x14ac:dyDescent="0.25">
      <c r="A2662" s="21" t="str">
        <f t="shared" si="164"/>
        <v>BPS</v>
      </c>
      <c r="B2662" s="21" t="str">
        <v>INV7267</v>
      </c>
      <c r="C2662" s="30">
        <v>45916</v>
      </c>
      <c r="D2662" s="21">
        <v>79700</v>
      </c>
      <c r="E2662" s="21">
        <f>_xlfn.XLOOKUP(D2662,MasterSheet!H:H,MasterSheet!F:F)</f>
        <v>27280</v>
      </c>
      <c r="F2662" s="22">
        <f>SUMIFS(MasterSheet!J:J, MasterSheet!B:B, B2662, MasterSheet!D:D, C2662, MasterSheet!H:H, D2662)</f>
        <v>1</v>
      </c>
      <c r="G2662" s="22">
        <f t="shared" si="165"/>
        <v>27280</v>
      </c>
      <c r="H2662" s="26">
        <f>SUMIFS(MasterSheet!K:K, MasterSheet!B:B, B2662, MasterSheet!D:D, C2662, MasterSheet!H:H, D2662)</f>
        <v>1</v>
      </c>
      <c r="I2662" s="26">
        <f t="shared" si="166"/>
        <v>27280</v>
      </c>
      <c r="J2662" s="28">
        <f>SUMIFS(MasterSheet!L:L, MasterSheet!B:B, B2662, MasterSheet!D:D, C2662, MasterSheet!H:H, D2662)</f>
        <v>0</v>
      </c>
      <c r="K2662" s="28">
        <f t="shared" si="167"/>
        <v>0</v>
      </c>
      <c r="L2662" s="21" t="str">
        <f>UPPER(VLOOKUP(D2662,MasterSheet!H:U,14,))</f>
        <v>BPS</v>
      </c>
    </row>
    <row r="2663" spans="1:12" x14ac:dyDescent="0.25">
      <c r="A2663" s="21" t="str">
        <f t="shared" si="164"/>
        <v>BPS</v>
      </c>
      <c r="B2663" s="21" t="str">
        <v>INV7267</v>
      </c>
      <c r="C2663" s="30">
        <v>45916</v>
      </c>
      <c r="D2663" s="21" t="str">
        <v>102006-1</v>
      </c>
      <c r="E2663" s="21">
        <f>_xlfn.XLOOKUP(D2663,MasterSheet!H:H,MasterSheet!F:F)</f>
        <v>13420</v>
      </c>
      <c r="F2663" s="22">
        <f>SUMIFS(MasterSheet!J:J, MasterSheet!B:B, B2663, MasterSheet!D:D, C2663, MasterSheet!H:H, D2663)</f>
        <v>1</v>
      </c>
      <c r="G2663" s="22">
        <f t="shared" si="165"/>
        <v>13420</v>
      </c>
      <c r="H2663" s="26">
        <f>SUMIFS(MasterSheet!K:K, MasterSheet!B:B, B2663, MasterSheet!D:D, C2663, MasterSheet!H:H, D2663)</f>
        <v>1</v>
      </c>
      <c r="I2663" s="26">
        <f t="shared" si="166"/>
        <v>13420</v>
      </c>
      <c r="J2663" s="28">
        <f>SUMIFS(MasterSheet!L:L, MasterSheet!B:B, B2663, MasterSheet!D:D, C2663, MasterSheet!H:H, D2663)</f>
        <v>0</v>
      </c>
      <c r="K2663" s="28">
        <f t="shared" si="167"/>
        <v>0</v>
      </c>
      <c r="L2663" s="21" t="str">
        <f>UPPER(VLOOKUP(D2663,MasterSheet!H:U,14,))</f>
        <v>BPS</v>
      </c>
    </row>
    <row r="2664" spans="1:12" x14ac:dyDescent="0.25">
      <c r="A2664" s="21" t="str">
        <f t="shared" si="164"/>
        <v>HOEFER</v>
      </c>
      <c r="B2664" s="21" t="str">
        <v>Sample</v>
      </c>
      <c r="C2664" s="30">
        <v>45916</v>
      </c>
      <c r="D2664" s="21" t="str">
        <v>SE2619T-2-1.5</v>
      </c>
      <c r="E2664" s="21">
        <f>_xlfn.XLOOKUP(D2664,MasterSheet!H:H,MasterSheet!F:F)</f>
        <v>0</v>
      </c>
      <c r="F2664" s="22">
        <f>SUMIFS(MasterSheet!J:J, MasterSheet!B:B, B2664, MasterSheet!D:D, C2664, MasterSheet!H:H, D2664)</f>
        <v>1</v>
      </c>
      <c r="G2664" s="22">
        <f t="shared" si="165"/>
        <v>0</v>
      </c>
      <c r="H2664" s="26">
        <f>SUMIFS(MasterSheet!K:K, MasterSheet!B:B, B2664, MasterSheet!D:D, C2664, MasterSheet!H:H, D2664)</f>
        <v>0</v>
      </c>
      <c r="I2664" s="26">
        <f t="shared" si="166"/>
        <v>0</v>
      </c>
      <c r="J2664" s="28">
        <f>SUMIFS(MasterSheet!L:L, MasterSheet!B:B, B2664, MasterSheet!D:D, C2664, MasterSheet!H:H, D2664)</f>
        <v>1</v>
      </c>
      <c r="K2664" s="28">
        <f t="shared" si="167"/>
        <v>0</v>
      </c>
      <c r="L2664" s="21" t="str">
        <f>UPPER(VLOOKUP(D2664,MasterSheet!H:U,14,))</f>
        <v>HOEFER</v>
      </c>
    </row>
    <row r="2665" spans="1:12" x14ac:dyDescent="0.25">
      <c r="A2665" s="21" t="str">
        <f t="shared" si="164"/>
        <v>HOEFER</v>
      </c>
      <c r="B2665" s="21" t="str">
        <v>Sample</v>
      </c>
      <c r="C2665" s="30">
        <v>45916</v>
      </c>
      <c r="D2665" s="21" t="str">
        <v>SE211A-10-1.5</v>
      </c>
      <c r="E2665" s="21">
        <f>_xlfn.XLOOKUP(D2665,MasterSheet!H:H,MasterSheet!F:F)</f>
        <v>0</v>
      </c>
      <c r="F2665" s="22">
        <f>SUMIFS(MasterSheet!J:J, MasterSheet!B:B, B2665, MasterSheet!D:D, C2665, MasterSheet!H:H, D2665)</f>
        <v>1</v>
      </c>
      <c r="G2665" s="22">
        <f t="shared" si="165"/>
        <v>0</v>
      </c>
      <c r="H2665" s="26">
        <f>SUMIFS(MasterSheet!K:K, MasterSheet!B:B, B2665, MasterSheet!D:D, C2665, MasterSheet!H:H, D2665)</f>
        <v>0</v>
      </c>
      <c r="I2665" s="26">
        <f t="shared" si="166"/>
        <v>0</v>
      </c>
      <c r="J2665" s="28">
        <f>SUMIFS(MasterSheet!L:L, MasterSheet!B:B, B2665, MasterSheet!D:D, C2665, MasterSheet!H:H, D2665)</f>
        <v>1</v>
      </c>
      <c r="K2665" s="28">
        <f t="shared" si="167"/>
        <v>0</v>
      </c>
      <c r="L2665" s="21" t="str">
        <f>UPPER(VLOOKUP(D2665,MasterSheet!H:U,14,))</f>
        <v>HOEFER</v>
      </c>
    </row>
    <row r="2666" spans="1:12" x14ac:dyDescent="0.25">
      <c r="A2666" s="21" t="str">
        <f t="shared" si="164"/>
        <v>MABTECH</v>
      </c>
      <c r="B2666" s="21">
        <v>44825</v>
      </c>
      <c r="C2666" s="30">
        <v>45916</v>
      </c>
      <c r="D2666" s="21" t="str">
        <v>3617-1</v>
      </c>
      <c r="E2666" s="21">
        <f>_xlfn.XLOOKUP(D2666,MasterSheet!H:H,MasterSheet!F:F)</f>
        <v>12038.400000000001</v>
      </c>
      <c r="F2666" s="22">
        <f>SUMIFS(MasterSheet!J:J, MasterSheet!B:B, B2666, MasterSheet!D:D, C2666, MasterSheet!H:H, D2666)</f>
        <v>4</v>
      </c>
      <c r="G2666" s="22">
        <f t="shared" si="165"/>
        <v>48153.600000000006</v>
      </c>
      <c r="H2666" s="26">
        <f>SUMIFS(MasterSheet!K:K, MasterSheet!B:B, B2666, MasterSheet!D:D, C2666, MasterSheet!H:H, D2666)</f>
        <v>4</v>
      </c>
      <c r="I2666" s="26">
        <f t="shared" si="166"/>
        <v>48153.600000000006</v>
      </c>
      <c r="J2666" s="28">
        <f>SUMIFS(MasterSheet!L:L, MasterSheet!B:B, B2666, MasterSheet!D:D, C2666, MasterSheet!H:H, D2666)</f>
        <v>0</v>
      </c>
      <c r="K2666" s="28">
        <f t="shared" si="167"/>
        <v>0</v>
      </c>
      <c r="L2666" s="21" t="str">
        <f>UPPER(VLOOKUP(D2666,MasterSheet!H:U,14,))</f>
        <v>MABTECH</v>
      </c>
    </row>
    <row r="2667" spans="1:12" x14ac:dyDescent="0.25">
      <c r="A2667" s="21" t="str">
        <f t="shared" si="164"/>
        <v>MABTECH</v>
      </c>
      <c r="B2667" s="21">
        <v>44825</v>
      </c>
      <c r="C2667" s="30">
        <v>45916</v>
      </c>
      <c r="D2667" s="21" t="str">
        <v>3660-1</v>
      </c>
      <c r="E2667" s="21">
        <f>_xlfn.XLOOKUP(D2667,MasterSheet!H:H,MasterSheet!F:F)</f>
        <v>14080</v>
      </c>
      <c r="F2667" s="22">
        <f>SUMIFS(MasterSheet!J:J, MasterSheet!B:B, B2667, MasterSheet!D:D, C2667, MasterSheet!H:H, D2667)</f>
        <v>4</v>
      </c>
      <c r="G2667" s="22">
        <f t="shared" si="165"/>
        <v>56320</v>
      </c>
      <c r="H2667" s="26">
        <f>SUMIFS(MasterSheet!K:K, MasterSheet!B:B, B2667, MasterSheet!D:D, C2667, MasterSheet!H:H, D2667)</f>
        <v>4</v>
      </c>
      <c r="I2667" s="26">
        <f t="shared" si="166"/>
        <v>56320</v>
      </c>
      <c r="J2667" s="28">
        <f>SUMIFS(MasterSheet!L:L, MasterSheet!B:B, B2667, MasterSheet!D:D, C2667, MasterSheet!H:H, D2667)</f>
        <v>0</v>
      </c>
      <c r="K2667" s="28">
        <f t="shared" si="167"/>
        <v>0</v>
      </c>
      <c r="L2667" s="21" t="str">
        <f>UPPER(VLOOKUP(D2667,MasterSheet!H:U,14,))</f>
        <v>MABTECH</v>
      </c>
    </row>
    <row r="2668" spans="1:12" x14ac:dyDescent="0.25">
      <c r="A2668" s="21" t="str">
        <f t="shared" si="164"/>
        <v>MABTECH</v>
      </c>
      <c r="B2668" s="21">
        <v>44825</v>
      </c>
      <c r="C2668" s="30">
        <v>45916</v>
      </c>
      <c r="D2668" s="21" t="str">
        <v>FSP-3145-2</v>
      </c>
      <c r="E2668" s="21">
        <f>_xlfn.XLOOKUP(D2668,MasterSheet!H:H,MasterSheet!F:F)</f>
        <v>60060</v>
      </c>
      <c r="F2668" s="22">
        <f>SUMIFS(MasterSheet!J:J, MasterSheet!B:B, B2668, MasterSheet!D:D, C2668, MasterSheet!H:H, D2668)</f>
        <v>1</v>
      </c>
      <c r="G2668" s="22">
        <f t="shared" si="165"/>
        <v>60060</v>
      </c>
      <c r="H2668" s="26">
        <f>SUMIFS(MasterSheet!K:K, MasterSheet!B:B, B2668, MasterSheet!D:D, C2668, MasterSheet!H:H, D2668)</f>
        <v>1</v>
      </c>
      <c r="I2668" s="26">
        <f t="shared" si="166"/>
        <v>60060</v>
      </c>
      <c r="J2668" s="28">
        <f>SUMIFS(MasterSheet!L:L, MasterSheet!B:B, B2668, MasterSheet!D:D, C2668, MasterSheet!H:H, D2668)</f>
        <v>0</v>
      </c>
      <c r="K2668" s="28">
        <f t="shared" si="167"/>
        <v>0</v>
      </c>
      <c r="L2668" s="21" t="str">
        <f>UPPER(VLOOKUP(D2668,MasterSheet!H:U,14,))</f>
        <v>MABTECH</v>
      </c>
    </row>
    <row r="2669" spans="1:12" x14ac:dyDescent="0.25">
      <c r="A2669" s="21" t="str">
        <f t="shared" si="164"/>
        <v>BIOLEGEND</v>
      </c>
      <c r="B2669" s="21" t="str">
        <v>EED118999</v>
      </c>
      <c r="C2669" s="30">
        <v>45918</v>
      </c>
      <c r="D2669" s="21">
        <v>100222</v>
      </c>
      <c r="E2669" s="21">
        <f>_xlfn.XLOOKUP(D2669,MasterSheet!H:H,MasterSheet!F:F)</f>
        <v>12777.599999999999</v>
      </c>
      <c r="F2669" s="22">
        <f>SUMIFS(MasterSheet!J:J, MasterSheet!B:B, B2669, MasterSheet!D:D, C2669, MasterSheet!H:H, D2669)</f>
        <v>1</v>
      </c>
      <c r="G2669" s="22">
        <f t="shared" si="165"/>
        <v>12777.599999999999</v>
      </c>
      <c r="H2669" s="26">
        <f>SUMIFS(MasterSheet!K:K, MasterSheet!B:B, B2669, MasterSheet!D:D, C2669, MasterSheet!H:H, D2669)</f>
        <v>1</v>
      </c>
      <c r="I2669" s="26">
        <f t="shared" si="166"/>
        <v>12777.599999999999</v>
      </c>
      <c r="J2669" s="28">
        <f>SUMIFS(MasterSheet!L:L, MasterSheet!B:B, B2669, MasterSheet!D:D, C2669, MasterSheet!H:H, D2669)</f>
        <v>0</v>
      </c>
      <c r="K2669" s="28">
        <f t="shared" si="167"/>
        <v>0</v>
      </c>
      <c r="L2669" s="21" t="str">
        <f>UPPER(VLOOKUP(D2669,MasterSheet!H:U,14,))</f>
        <v>BIOLEGEND</v>
      </c>
    </row>
    <row r="2670" spans="1:12" x14ac:dyDescent="0.25">
      <c r="A2670" s="21" t="str">
        <f t="shared" si="164"/>
        <v>BIOLEGEND</v>
      </c>
      <c r="B2670" s="21" t="str">
        <v>EED118999</v>
      </c>
      <c r="C2670" s="30">
        <v>45918</v>
      </c>
      <c r="D2670" s="21">
        <v>101243</v>
      </c>
      <c r="E2670" s="21">
        <f>_xlfn.XLOOKUP(D2670,MasterSheet!H:H,MasterSheet!F:F)</f>
        <v>20394</v>
      </c>
      <c r="F2670" s="22">
        <f>SUMIFS(MasterSheet!J:J, MasterSheet!B:B, B2670, MasterSheet!D:D, C2670, MasterSheet!H:H, D2670)</f>
        <v>1</v>
      </c>
      <c r="G2670" s="22">
        <f t="shared" si="165"/>
        <v>20394</v>
      </c>
      <c r="H2670" s="26">
        <f>SUMIFS(MasterSheet!K:K, MasterSheet!B:B, B2670, MasterSheet!D:D, C2670, MasterSheet!H:H, D2670)</f>
        <v>1</v>
      </c>
      <c r="I2670" s="26">
        <f t="shared" si="166"/>
        <v>20394</v>
      </c>
      <c r="J2670" s="28">
        <f>SUMIFS(MasterSheet!L:L, MasterSheet!B:B, B2670, MasterSheet!D:D, C2670, MasterSheet!H:H, D2670)</f>
        <v>0</v>
      </c>
      <c r="K2670" s="28">
        <f t="shared" si="167"/>
        <v>0</v>
      </c>
      <c r="L2670" s="21" t="str">
        <f>UPPER(VLOOKUP(D2670,MasterSheet!H:U,14,))</f>
        <v>BIOLEGEND</v>
      </c>
    </row>
    <row r="2671" spans="1:12" x14ac:dyDescent="0.25">
      <c r="A2671" s="21" t="str">
        <f t="shared" si="164"/>
        <v>BIOLEGEND</v>
      </c>
      <c r="B2671" s="21" t="str">
        <v>EED118999</v>
      </c>
      <c r="C2671" s="30">
        <v>45918</v>
      </c>
      <c r="D2671" s="21">
        <v>103056</v>
      </c>
      <c r="E2671" s="21">
        <f>_xlfn.XLOOKUP(D2671,MasterSheet!H:H,MasterSheet!F:F)</f>
        <v>19958.400000000001</v>
      </c>
      <c r="F2671" s="22">
        <f>SUMIFS(MasterSheet!J:J, MasterSheet!B:B, B2671, MasterSheet!D:D, C2671, MasterSheet!H:H, D2671)</f>
        <v>1</v>
      </c>
      <c r="G2671" s="22">
        <f t="shared" si="165"/>
        <v>19958.400000000001</v>
      </c>
      <c r="H2671" s="26">
        <f>SUMIFS(MasterSheet!K:K, MasterSheet!B:B, B2671, MasterSheet!D:D, C2671, MasterSheet!H:H, D2671)</f>
        <v>1</v>
      </c>
      <c r="I2671" s="26">
        <f t="shared" si="166"/>
        <v>19958.400000000001</v>
      </c>
      <c r="J2671" s="28">
        <f>SUMIFS(MasterSheet!L:L, MasterSheet!B:B, B2671, MasterSheet!D:D, C2671, MasterSheet!H:H, D2671)</f>
        <v>0</v>
      </c>
      <c r="K2671" s="28">
        <f t="shared" si="167"/>
        <v>0</v>
      </c>
      <c r="L2671" s="21" t="str">
        <f>UPPER(VLOOKUP(D2671,MasterSheet!H:U,14,))</f>
        <v>BIOLEGEND</v>
      </c>
    </row>
    <row r="2672" spans="1:12" x14ac:dyDescent="0.25">
      <c r="A2672" s="21" t="str">
        <f t="shared" si="164"/>
        <v>BIOLEGEND</v>
      </c>
      <c r="B2672" s="21" t="str">
        <v>EED118999</v>
      </c>
      <c r="C2672" s="30">
        <v>45918</v>
      </c>
      <c r="D2672" s="21">
        <v>106310</v>
      </c>
      <c r="E2672" s="21">
        <f>_xlfn.XLOOKUP(D2672,MasterSheet!H:H,MasterSheet!F:F)</f>
        <v>18972.8</v>
      </c>
      <c r="F2672" s="22">
        <f>SUMIFS(MasterSheet!J:J, MasterSheet!B:B, B2672, MasterSheet!D:D, C2672, MasterSheet!H:H, D2672)</f>
        <v>1</v>
      </c>
      <c r="G2672" s="22">
        <f t="shared" si="165"/>
        <v>18972.8</v>
      </c>
      <c r="H2672" s="26">
        <f>SUMIFS(MasterSheet!K:K, MasterSheet!B:B, B2672, MasterSheet!D:D, C2672, MasterSheet!H:H, D2672)</f>
        <v>1</v>
      </c>
      <c r="I2672" s="26">
        <f t="shared" si="166"/>
        <v>18972.8</v>
      </c>
      <c r="J2672" s="28">
        <f>SUMIFS(MasterSheet!L:L, MasterSheet!B:B, B2672, MasterSheet!D:D, C2672, MasterSheet!H:H, D2672)</f>
        <v>0</v>
      </c>
      <c r="K2672" s="28">
        <f t="shared" si="167"/>
        <v>0</v>
      </c>
      <c r="L2672" s="21" t="str">
        <f>UPPER(VLOOKUP(D2672,MasterSheet!H:U,14,))</f>
        <v>BIOLEGEND</v>
      </c>
    </row>
    <row r="2673" spans="1:12" x14ac:dyDescent="0.25">
      <c r="A2673" s="21" t="str">
        <f t="shared" si="164"/>
        <v>BIOLEGEND</v>
      </c>
      <c r="B2673" s="21" t="str">
        <v>EED118999</v>
      </c>
      <c r="C2673" s="30">
        <v>45918</v>
      </c>
      <c r="D2673" s="21">
        <v>107632</v>
      </c>
      <c r="E2673" s="21">
        <f>_xlfn.XLOOKUP(D2673,MasterSheet!H:H,MasterSheet!F:F)</f>
        <v>15642</v>
      </c>
      <c r="F2673" s="22">
        <f>SUMIFS(MasterSheet!J:J, MasterSheet!B:B, B2673, MasterSheet!D:D, C2673, MasterSheet!H:H, D2673)</f>
        <v>1</v>
      </c>
      <c r="G2673" s="22">
        <f t="shared" si="165"/>
        <v>15642</v>
      </c>
      <c r="H2673" s="26">
        <f>SUMIFS(MasterSheet!K:K, MasterSheet!B:B, B2673, MasterSheet!D:D, C2673, MasterSheet!H:H, D2673)</f>
        <v>1</v>
      </c>
      <c r="I2673" s="26">
        <f t="shared" si="166"/>
        <v>15642</v>
      </c>
      <c r="J2673" s="28">
        <f>SUMIFS(MasterSheet!L:L, MasterSheet!B:B, B2673, MasterSheet!D:D, C2673, MasterSheet!H:H, D2673)</f>
        <v>0</v>
      </c>
      <c r="K2673" s="28">
        <f t="shared" si="167"/>
        <v>0</v>
      </c>
      <c r="L2673" s="21" t="str">
        <f>UPPER(VLOOKUP(D2673,MasterSheet!H:U,14,))</f>
        <v>BIOLEGEND</v>
      </c>
    </row>
    <row r="2674" spans="1:12" x14ac:dyDescent="0.25">
      <c r="A2674" s="21" t="str">
        <f t="shared" si="164"/>
        <v>BIOLEGEND</v>
      </c>
      <c r="B2674" s="21" t="str">
        <v>EED118999</v>
      </c>
      <c r="C2674" s="30">
        <v>45918</v>
      </c>
      <c r="D2674" s="21">
        <v>115505</v>
      </c>
      <c r="E2674" s="21">
        <f>_xlfn.XLOOKUP(D2674,MasterSheet!H:H,MasterSheet!F:F)</f>
        <v>3326.3999999999996</v>
      </c>
      <c r="F2674" s="22">
        <f>SUMIFS(MasterSheet!J:J, MasterSheet!B:B, B2674, MasterSheet!D:D, C2674, MasterSheet!H:H, D2674)</f>
        <v>1</v>
      </c>
      <c r="G2674" s="22">
        <f t="shared" si="165"/>
        <v>3326.3999999999996</v>
      </c>
      <c r="H2674" s="26">
        <f>SUMIFS(MasterSheet!K:K, MasterSheet!B:B, B2674, MasterSheet!D:D, C2674, MasterSheet!H:H, D2674)</f>
        <v>1</v>
      </c>
      <c r="I2674" s="26">
        <f t="shared" si="166"/>
        <v>3326.3999999999996</v>
      </c>
      <c r="J2674" s="28">
        <f>SUMIFS(MasterSheet!L:L, MasterSheet!B:B, B2674, MasterSheet!D:D, C2674, MasterSheet!H:H, D2674)</f>
        <v>0</v>
      </c>
      <c r="K2674" s="28">
        <f t="shared" si="167"/>
        <v>0</v>
      </c>
      <c r="L2674" s="21" t="str">
        <f>UPPER(VLOOKUP(D2674,MasterSheet!H:U,14,))</f>
        <v>BIOLEGEND</v>
      </c>
    </row>
    <row r="2675" spans="1:12" x14ac:dyDescent="0.25">
      <c r="A2675" s="21" t="str">
        <f t="shared" si="164"/>
        <v>BIOLEGEND</v>
      </c>
      <c r="B2675" s="21" t="str">
        <v>EED118999</v>
      </c>
      <c r="C2675" s="30">
        <v>45918</v>
      </c>
      <c r="D2675" s="21">
        <v>117318</v>
      </c>
      <c r="E2675" s="21">
        <f>_xlfn.XLOOKUP(D2675,MasterSheet!H:H,MasterSheet!F:F)</f>
        <v>14229.599999999999</v>
      </c>
      <c r="F2675" s="22">
        <f>SUMIFS(MasterSheet!J:J, MasterSheet!B:B, B2675, MasterSheet!D:D, C2675, MasterSheet!H:H, D2675)</f>
        <v>1</v>
      </c>
      <c r="G2675" s="22">
        <f t="shared" si="165"/>
        <v>14229.599999999999</v>
      </c>
      <c r="H2675" s="26">
        <f>SUMIFS(MasterSheet!K:K, MasterSheet!B:B, B2675, MasterSheet!D:D, C2675, MasterSheet!H:H, D2675)</f>
        <v>1</v>
      </c>
      <c r="I2675" s="26">
        <f t="shared" si="166"/>
        <v>14229.599999999999</v>
      </c>
      <c r="J2675" s="28">
        <f>SUMIFS(MasterSheet!L:L, MasterSheet!B:B, B2675, MasterSheet!D:D, C2675, MasterSheet!H:H, D2675)</f>
        <v>0</v>
      </c>
      <c r="K2675" s="28">
        <f t="shared" si="167"/>
        <v>0</v>
      </c>
      <c r="L2675" s="21" t="str">
        <f>UPPER(VLOOKUP(D2675,MasterSheet!H:U,14,))</f>
        <v>BIOLEGEND</v>
      </c>
    </row>
    <row r="2676" spans="1:12" x14ac:dyDescent="0.25">
      <c r="A2676" s="21" t="str">
        <f t="shared" si="164"/>
        <v>BIOLEGEND</v>
      </c>
      <c r="B2676" s="21" t="str">
        <v>EED118999</v>
      </c>
      <c r="C2676" s="30">
        <v>45918</v>
      </c>
      <c r="D2676" s="21">
        <v>119721</v>
      </c>
      <c r="E2676" s="21">
        <f>_xlfn.XLOOKUP(D2676,MasterSheet!H:H,MasterSheet!F:F)</f>
        <v>19998</v>
      </c>
      <c r="F2676" s="22">
        <f>SUMIFS(MasterSheet!J:J, MasterSheet!B:B, B2676, MasterSheet!D:D, C2676, MasterSheet!H:H, D2676)</f>
        <v>1</v>
      </c>
      <c r="G2676" s="22">
        <f t="shared" si="165"/>
        <v>19998</v>
      </c>
      <c r="H2676" s="26">
        <f>SUMIFS(MasterSheet!K:K, MasterSheet!B:B, B2676, MasterSheet!D:D, C2676, MasterSheet!H:H, D2676)</f>
        <v>1</v>
      </c>
      <c r="I2676" s="26">
        <f t="shared" si="166"/>
        <v>19998</v>
      </c>
      <c r="J2676" s="28">
        <f>SUMIFS(MasterSheet!L:L, MasterSheet!B:B, B2676, MasterSheet!D:D, C2676, MasterSheet!H:H, D2676)</f>
        <v>0</v>
      </c>
      <c r="K2676" s="28">
        <f t="shared" si="167"/>
        <v>0</v>
      </c>
      <c r="L2676" s="21" t="str">
        <f>UPPER(VLOOKUP(D2676,MasterSheet!H:U,14,))</f>
        <v>BIOLEGEND</v>
      </c>
    </row>
    <row r="2677" spans="1:12" x14ac:dyDescent="0.25">
      <c r="A2677" s="21" t="str">
        <f t="shared" si="164"/>
        <v>BIOLEGEND</v>
      </c>
      <c r="B2677" s="21" t="str">
        <v>EED118999</v>
      </c>
      <c r="C2677" s="30">
        <v>45918</v>
      </c>
      <c r="D2677" s="21">
        <v>121610</v>
      </c>
      <c r="E2677" s="21">
        <f>_xlfn.XLOOKUP(D2677,MasterSheet!H:H,MasterSheet!F:F)</f>
        <v>14106.400000000001</v>
      </c>
      <c r="F2677" s="22">
        <f>SUMIFS(MasterSheet!J:J, MasterSheet!B:B, B2677, MasterSheet!D:D, C2677, MasterSheet!H:H, D2677)</f>
        <v>1</v>
      </c>
      <c r="G2677" s="22">
        <f t="shared" si="165"/>
        <v>14106.400000000001</v>
      </c>
      <c r="H2677" s="26">
        <f>SUMIFS(MasterSheet!K:K, MasterSheet!B:B, B2677, MasterSheet!D:D, C2677, MasterSheet!H:H, D2677)</f>
        <v>1</v>
      </c>
      <c r="I2677" s="26">
        <f t="shared" si="166"/>
        <v>14106.400000000001</v>
      </c>
      <c r="J2677" s="28">
        <f>SUMIFS(MasterSheet!L:L, MasterSheet!B:B, B2677, MasterSheet!D:D, C2677, MasterSheet!H:H, D2677)</f>
        <v>0</v>
      </c>
      <c r="K2677" s="28">
        <f t="shared" si="167"/>
        <v>0</v>
      </c>
      <c r="L2677" s="21" t="str">
        <f>UPPER(VLOOKUP(D2677,MasterSheet!H:U,14,))</f>
        <v>BIOLEGEND</v>
      </c>
    </row>
    <row r="2678" spans="1:12" x14ac:dyDescent="0.25">
      <c r="A2678" s="21" t="str">
        <f t="shared" si="164"/>
        <v>BIOLEGEND</v>
      </c>
      <c r="B2678" s="21" t="str">
        <v>EED118999</v>
      </c>
      <c r="C2678" s="30">
        <v>45918</v>
      </c>
      <c r="D2678" s="21">
        <v>123109</v>
      </c>
      <c r="E2678" s="21">
        <f>_xlfn.XLOOKUP(D2678,MasterSheet!H:H,MasterSheet!F:F)</f>
        <v>2270.4</v>
      </c>
      <c r="F2678" s="22">
        <f>SUMIFS(MasterSheet!J:J, MasterSheet!B:B, B2678, MasterSheet!D:D, C2678, MasterSheet!H:H, D2678)</f>
        <v>1</v>
      </c>
      <c r="G2678" s="22">
        <f t="shared" si="165"/>
        <v>2270.4</v>
      </c>
      <c r="H2678" s="26">
        <f>SUMIFS(MasterSheet!K:K, MasterSheet!B:B, B2678, MasterSheet!D:D, C2678, MasterSheet!H:H, D2678)</f>
        <v>1</v>
      </c>
      <c r="I2678" s="26">
        <f t="shared" si="166"/>
        <v>2270.4</v>
      </c>
      <c r="J2678" s="28">
        <f>SUMIFS(MasterSheet!L:L, MasterSheet!B:B, B2678, MasterSheet!D:D, C2678, MasterSheet!H:H, D2678)</f>
        <v>0</v>
      </c>
      <c r="K2678" s="28">
        <f t="shared" si="167"/>
        <v>0</v>
      </c>
      <c r="L2678" s="21" t="str">
        <f>UPPER(VLOOKUP(D2678,MasterSheet!H:U,14,))</f>
        <v>BIOLEGEND</v>
      </c>
    </row>
    <row r="2679" spans="1:12" x14ac:dyDescent="0.25">
      <c r="A2679" s="21" t="str">
        <f t="shared" si="164"/>
        <v>BIOLEGEND</v>
      </c>
      <c r="B2679" s="21" t="str">
        <v>EED118999</v>
      </c>
      <c r="C2679" s="30">
        <v>45918</v>
      </c>
      <c r="D2679" s="21">
        <v>125219</v>
      </c>
      <c r="E2679" s="21">
        <f>_xlfn.XLOOKUP(D2679,MasterSheet!H:H,MasterSheet!F:F)</f>
        <v>19602</v>
      </c>
      <c r="F2679" s="22">
        <f>SUMIFS(MasterSheet!J:J, MasterSheet!B:B, B2679, MasterSheet!D:D, C2679, MasterSheet!H:H, D2679)</f>
        <v>2</v>
      </c>
      <c r="G2679" s="22">
        <f t="shared" si="165"/>
        <v>39204</v>
      </c>
      <c r="H2679" s="26">
        <f>SUMIFS(MasterSheet!K:K, MasterSheet!B:B, B2679, MasterSheet!D:D, C2679, MasterSheet!H:H, D2679)</f>
        <v>2</v>
      </c>
      <c r="I2679" s="26">
        <f t="shared" si="166"/>
        <v>39204</v>
      </c>
      <c r="J2679" s="28">
        <f>SUMIFS(MasterSheet!L:L, MasterSheet!B:B, B2679, MasterSheet!D:D, C2679, MasterSheet!H:H, D2679)</f>
        <v>0</v>
      </c>
      <c r="K2679" s="28">
        <f t="shared" si="167"/>
        <v>0</v>
      </c>
      <c r="L2679" s="21" t="str">
        <f>UPPER(VLOOKUP(D2679,MasterSheet!H:U,14,))</f>
        <v>BIOLEGEND</v>
      </c>
    </row>
    <row r="2680" spans="1:12" x14ac:dyDescent="0.25">
      <c r="A2680" s="21" t="str">
        <f t="shared" si="164"/>
        <v>BIOLEGEND</v>
      </c>
      <c r="B2680" s="21" t="str">
        <v>EED118999</v>
      </c>
      <c r="C2680" s="30">
        <v>45918</v>
      </c>
      <c r="D2680" s="21">
        <v>127647</v>
      </c>
      <c r="E2680" s="21">
        <f>_xlfn.XLOOKUP(D2680,MasterSheet!H:H,MasterSheet!F:F)</f>
        <v>8377.6</v>
      </c>
      <c r="F2680" s="22">
        <f>SUMIFS(MasterSheet!J:J, MasterSheet!B:B, B2680, MasterSheet!D:D, C2680, MasterSheet!H:H, D2680)</f>
        <v>1</v>
      </c>
      <c r="G2680" s="22">
        <f t="shared" si="165"/>
        <v>8377.6</v>
      </c>
      <c r="H2680" s="26">
        <f>SUMIFS(MasterSheet!K:K, MasterSheet!B:B, B2680, MasterSheet!D:D, C2680, MasterSheet!H:H, D2680)</f>
        <v>1</v>
      </c>
      <c r="I2680" s="26">
        <f t="shared" si="166"/>
        <v>8377.6</v>
      </c>
      <c r="J2680" s="28">
        <f>SUMIFS(MasterSheet!L:L, MasterSheet!B:B, B2680, MasterSheet!D:D, C2680, MasterSheet!H:H, D2680)</f>
        <v>0</v>
      </c>
      <c r="K2680" s="28">
        <f t="shared" si="167"/>
        <v>0</v>
      </c>
      <c r="L2680" s="21" t="str">
        <f>UPPER(VLOOKUP(D2680,MasterSheet!H:U,14,))</f>
        <v>BIOLEGEND</v>
      </c>
    </row>
    <row r="2681" spans="1:12" x14ac:dyDescent="0.25">
      <c r="A2681" s="21" t="str">
        <f t="shared" si="164"/>
        <v>BIOLEGEND</v>
      </c>
      <c r="B2681" s="21" t="str">
        <v>EED118999</v>
      </c>
      <c r="C2681" s="30">
        <v>45918</v>
      </c>
      <c r="D2681" s="21">
        <v>128016</v>
      </c>
      <c r="E2681" s="21">
        <f>_xlfn.XLOOKUP(D2681,MasterSheet!H:H,MasterSheet!F:F)</f>
        <v>17617.599999999999</v>
      </c>
      <c r="F2681" s="22">
        <f>SUMIFS(MasterSheet!J:J, MasterSheet!B:B, B2681, MasterSheet!D:D, C2681, MasterSheet!H:H, D2681)</f>
        <v>1</v>
      </c>
      <c r="G2681" s="22">
        <f t="shared" si="165"/>
        <v>17617.599999999999</v>
      </c>
      <c r="H2681" s="26">
        <f>SUMIFS(MasterSheet!K:K, MasterSheet!B:B, B2681, MasterSheet!D:D, C2681, MasterSheet!H:H, D2681)</f>
        <v>1</v>
      </c>
      <c r="I2681" s="26">
        <f t="shared" si="166"/>
        <v>17617.599999999999</v>
      </c>
      <c r="J2681" s="28">
        <f>SUMIFS(MasterSheet!L:L, MasterSheet!B:B, B2681, MasterSheet!D:D, C2681, MasterSheet!H:H, D2681)</f>
        <v>0</v>
      </c>
      <c r="K2681" s="28">
        <f t="shared" si="167"/>
        <v>0</v>
      </c>
      <c r="L2681" s="21" t="str">
        <f>UPPER(VLOOKUP(D2681,MasterSheet!H:U,14,))</f>
        <v>BIOLEGEND</v>
      </c>
    </row>
    <row r="2682" spans="1:12" x14ac:dyDescent="0.25">
      <c r="A2682" s="21" t="str">
        <f t="shared" si="164"/>
        <v>BIOLEGEND</v>
      </c>
      <c r="B2682" s="21" t="str">
        <v>EED118999</v>
      </c>
      <c r="C2682" s="30">
        <v>45918</v>
      </c>
      <c r="D2682" s="21">
        <v>133518</v>
      </c>
      <c r="E2682" s="21">
        <f>_xlfn.XLOOKUP(D2682,MasterSheet!H:H,MasterSheet!F:F)</f>
        <v>18664.8</v>
      </c>
      <c r="F2682" s="22">
        <f>SUMIFS(MasterSheet!J:J, MasterSheet!B:B, B2682, MasterSheet!D:D, C2682, MasterSheet!H:H, D2682)</f>
        <v>1</v>
      </c>
      <c r="G2682" s="22">
        <f t="shared" si="165"/>
        <v>18664.8</v>
      </c>
      <c r="H2682" s="26">
        <f>SUMIFS(MasterSheet!K:K, MasterSheet!B:B, B2682, MasterSheet!D:D, C2682, MasterSheet!H:H, D2682)</f>
        <v>1</v>
      </c>
      <c r="I2682" s="26">
        <f t="shared" si="166"/>
        <v>18664.8</v>
      </c>
      <c r="J2682" s="28">
        <f>SUMIFS(MasterSheet!L:L, MasterSheet!B:B, B2682, MasterSheet!D:D, C2682, MasterSheet!H:H, D2682)</f>
        <v>0</v>
      </c>
      <c r="K2682" s="28">
        <f t="shared" si="167"/>
        <v>0</v>
      </c>
      <c r="L2682" s="21" t="str">
        <f>UPPER(VLOOKUP(D2682,MasterSheet!H:U,14,))</f>
        <v>BIOLEGEND</v>
      </c>
    </row>
    <row r="2683" spans="1:12" x14ac:dyDescent="0.25">
      <c r="A2683" s="21" t="str">
        <f t="shared" si="164"/>
        <v>BIOLEGEND</v>
      </c>
      <c r="B2683" s="21" t="str">
        <v>EED118999</v>
      </c>
      <c r="C2683" s="30">
        <v>45918</v>
      </c>
      <c r="D2683" s="21">
        <v>135221</v>
      </c>
      <c r="E2683" s="21">
        <f>_xlfn.XLOOKUP(D2683,MasterSheet!H:H,MasterSheet!F:F)</f>
        <v>17094</v>
      </c>
      <c r="F2683" s="22">
        <f>SUMIFS(MasterSheet!J:J, MasterSheet!B:B, B2683, MasterSheet!D:D, C2683, MasterSheet!H:H, D2683)</f>
        <v>1</v>
      </c>
      <c r="G2683" s="22">
        <f t="shared" si="165"/>
        <v>17094</v>
      </c>
      <c r="H2683" s="26">
        <f>SUMIFS(MasterSheet!K:K, MasterSheet!B:B, B2683, MasterSheet!D:D, C2683, MasterSheet!H:H, D2683)</f>
        <v>1</v>
      </c>
      <c r="I2683" s="26">
        <f t="shared" si="166"/>
        <v>17094</v>
      </c>
      <c r="J2683" s="28">
        <f>SUMIFS(MasterSheet!L:L, MasterSheet!B:B, B2683, MasterSheet!D:D, C2683, MasterSheet!H:H, D2683)</f>
        <v>0</v>
      </c>
      <c r="K2683" s="28">
        <f t="shared" si="167"/>
        <v>0</v>
      </c>
      <c r="L2683" s="21" t="str">
        <f>UPPER(VLOOKUP(D2683,MasterSheet!H:U,14,))</f>
        <v>BIOLEGEND</v>
      </c>
    </row>
    <row r="2684" spans="1:12" x14ac:dyDescent="0.25">
      <c r="A2684" s="21" t="str">
        <f t="shared" si="164"/>
        <v>BIOLEGEND</v>
      </c>
      <c r="B2684" s="21" t="str">
        <v>EED118999</v>
      </c>
      <c r="C2684" s="30">
        <v>45918</v>
      </c>
      <c r="D2684" s="21">
        <v>149014</v>
      </c>
      <c r="E2684" s="21">
        <f>_xlfn.XLOOKUP(D2684,MasterSheet!H:H,MasterSheet!F:F)</f>
        <v>22792</v>
      </c>
      <c r="F2684" s="22">
        <f>SUMIFS(MasterSheet!J:J, MasterSheet!B:B, B2684, MasterSheet!D:D, C2684, MasterSheet!H:H, D2684)</f>
        <v>1</v>
      </c>
      <c r="G2684" s="22">
        <f t="shared" si="165"/>
        <v>22792</v>
      </c>
      <c r="H2684" s="26">
        <f>SUMIFS(MasterSheet!K:K, MasterSheet!B:B, B2684, MasterSheet!D:D, C2684, MasterSheet!H:H, D2684)</f>
        <v>1</v>
      </c>
      <c r="I2684" s="26">
        <f t="shared" si="166"/>
        <v>22792</v>
      </c>
      <c r="J2684" s="28">
        <f>SUMIFS(MasterSheet!L:L, MasterSheet!B:B, B2684, MasterSheet!D:D, C2684, MasterSheet!H:H, D2684)</f>
        <v>0</v>
      </c>
      <c r="K2684" s="28">
        <f t="shared" si="167"/>
        <v>0</v>
      </c>
      <c r="L2684" s="21" t="str">
        <f>UPPER(VLOOKUP(D2684,MasterSheet!H:U,14,))</f>
        <v>BIOLEGEND</v>
      </c>
    </row>
    <row r="2685" spans="1:12" x14ac:dyDescent="0.25">
      <c r="A2685" s="21" t="str">
        <f t="shared" si="164"/>
        <v>BIOLEGEND</v>
      </c>
      <c r="B2685" s="21" t="str">
        <v>EED118999</v>
      </c>
      <c r="C2685" s="30">
        <v>45918</v>
      </c>
      <c r="D2685" s="21">
        <v>154319</v>
      </c>
      <c r="E2685" s="21">
        <f>_xlfn.XLOOKUP(D2685,MasterSheet!H:H,MasterSheet!F:F)</f>
        <v>17820</v>
      </c>
      <c r="F2685" s="22">
        <f>SUMIFS(MasterSheet!J:J, MasterSheet!B:B, B2685, MasterSheet!D:D, C2685, MasterSheet!H:H, D2685)</f>
        <v>1</v>
      </c>
      <c r="G2685" s="22">
        <f t="shared" si="165"/>
        <v>17820</v>
      </c>
      <c r="H2685" s="26">
        <f>SUMIFS(MasterSheet!K:K, MasterSheet!B:B, B2685, MasterSheet!D:D, C2685, MasterSheet!H:H, D2685)</f>
        <v>1</v>
      </c>
      <c r="I2685" s="26">
        <f t="shared" si="166"/>
        <v>17820</v>
      </c>
      <c r="J2685" s="28">
        <f>SUMIFS(MasterSheet!L:L, MasterSheet!B:B, B2685, MasterSheet!D:D, C2685, MasterSheet!H:H, D2685)</f>
        <v>0</v>
      </c>
      <c r="K2685" s="28">
        <f t="shared" si="167"/>
        <v>0</v>
      </c>
      <c r="L2685" s="21" t="str">
        <f>UPPER(VLOOKUP(D2685,MasterSheet!H:U,14,))</f>
        <v>BIOLEGEND</v>
      </c>
    </row>
    <row r="2686" spans="1:12" x14ac:dyDescent="0.25">
      <c r="A2686" s="21" t="str">
        <f t="shared" si="164"/>
        <v>BIOLEGEND</v>
      </c>
      <c r="B2686" s="21" t="str">
        <v>EED118999</v>
      </c>
      <c r="C2686" s="30">
        <v>45918</v>
      </c>
      <c r="D2686" s="21">
        <v>156104</v>
      </c>
      <c r="E2686" s="21">
        <f>_xlfn.XLOOKUP(D2686,MasterSheet!H:H,MasterSheet!F:F)</f>
        <v>20636</v>
      </c>
      <c r="F2686" s="22">
        <f>SUMIFS(MasterSheet!J:J, MasterSheet!B:B, B2686, MasterSheet!D:D, C2686, MasterSheet!H:H, D2686)</f>
        <v>1</v>
      </c>
      <c r="G2686" s="22">
        <f t="shared" si="165"/>
        <v>20636</v>
      </c>
      <c r="H2686" s="26">
        <f>SUMIFS(MasterSheet!K:K, MasterSheet!B:B, B2686, MasterSheet!D:D, C2686, MasterSheet!H:H, D2686)</f>
        <v>1</v>
      </c>
      <c r="I2686" s="26">
        <f t="shared" si="166"/>
        <v>20636</v>
      </c>
      <c r="J2686" s="28">
        <f>SUMIFS(MasterSheet!L:L, MasterSheet!B:B, B2686, MasterSheet!D:D, C2686, MasterSheet!H:H, D2686)</f>
        <v>0</v>
      </c>
      <c r="K2686" s="28">
        <f t="shared" si="167"/>
        <v>0</v>
      </c>
      <c r="L2686" s="21" t="str">
        <f>UPPER(VLOOKUP(D2686,MasterSheet!H:U,14,))</f>
        <v>BIOLEGEND</v>
      </c>
    </row>
    <row r="2687" spans="1:12" x14ac:dyDescent="0.25">
      <c r="A2687" s="21" t="str">
        <f t="shared" si="164"/>
        <v>BIOLEGEND</v>
      </c>
      <c r="B2687" s="21" t="str">
        <v>EED118999</v>
      </c>
      <c r="C2687" s="30">
        <v>45918</v>
      </c>
      <c r="D2687" s="21">
        <v>156543</v>
      </c>
      <c r="E2687" s="21">
        <f>_xlfn.XLOOKUP(D2687,MasterSheet!H:H,MasterSheet!F:F)</f>
        <v>18480</v>
      </c>
      <c r="F2687" s="22">
        <f>SUMIFS(MasterSheet!J:J, MasterSheet!B:B, B2687, MasterSheet!D:D, C2687, MasterSheet!H:H, D2687)</f>
        <v>1</v>
      </c>
      <c r="G2687" s="22">
        <f t="shared" si="165"/>
        <v>18480</v>
      </c>
      <c r="H2687" s="26">
        <f>SUMIFS(MasterSheet!K:K, MasterSheet!B:B, B2687, MasterSheet!D:D, C2687, MasterSheet!H:H, D2687)</f>
        <v>1</v>
      </c>
      <c r="I2687" s="26">
        <f t="shared" si="166"/>
        <v>18480</v>
      </c>
      <c r="J2687" s="28">
        <f>SUMIFS(MasterSheet!L:L, MasterSheet!B:B, B2687, MasterSheet!D:D, C2687, MasterSheet!H:H, D2687)</f>
        <v>0</v>
      </c>
      <c r="K2687" s="28">
        <f t="shared" si="167"/>
        <v>0</v>
      </c>
      <c r="L2687" s="21" t="str">
        <f>UPPER(VLOOKUP(D2687,MasterSheet!H:U,14,))</f>
        <v>BIOLEGEND</v>
      </c>
    </row>
    <row r="2688" spans="1:12" x14ac:dyDescent="0.25">
      <c r="A2688" s="21" t="str">
        <f t="shared" si="164"/>
        <v>BIOLEGEND</v>
      </c>
      <c r="B2688" s="21" t="str">
        <v>EED118999</v>
      </c>
      <c r="C2688" s="30">
        <v>45918</v>
      </c>
      <c r="D2688" s="21">
        <v>161214</v>
      </c>
      <c r="E2688" s="21">
        <f>_xlfn.XLOOKUP(D2688,MasterSheet!H:H,MasterSheet!F:F)</f>
        <v>12936</v>
      </c>
      <c r="F2688" s="22">
        <f>SUMIFS(MasterSheet!J:J, MasterSheet!B:B, B2688, MasterSheet!D:D, C2688, MasterSheet!H:H, D2688)</f>
        <v>1</v>
      </c>
      <c r="G2688" s="22">
        <f t="shared" si="165"/>
        <v>12936</v>
      </c>
      <c r="H2688" s="26">
        <f>SUMIFS(MasterSheet!K:K, MasterSheet!B:B, B2688, MasterSheet!D:D, C2688, MasterSheet!H:H, D2688)</f>
        <v>1</v>
      </c>
      <c r="I2688" s="26">
        <f t="shared" si="166"/>
        <v>12936</v>
      </c>
      <c r="J2688" s="28">
        <f>SUMIFS(MasterSheet!L:L, MasterSheet!B:B, B2688, MasterSheet!D:D, C2688, MasterSheet!H:H, D2688)</f>
        <v>0</v>
      </c>
      <c r="K2688" s="28">
        <f t="shared" si="167"/>
        <v>0</v>
      </c>
      <c r="L2688" s="21" t="str">
        <f>UPPER(VLOOKUP(D2688,MasterSheet!H:U,14,))</f>
        <v>BIOLEGEND</v>
      </c>
    </row>
    <row r="2689" spans="1:12" x14ac:dyDescent="0.25">
      <c r="A2689" s="21" t="str">
        <f t="shared" si="164"/>
        <v>BIOLEGEND</v>
      </c>
      <c r="B2689" s="21" t="str">
        <v>EED118999</v>
      </c>
      <c r="C2689" s="30">
        <v>45918</v>
      </c>
      <c r="D2689" s="21">
        <v>302645</v>
      </c>
      <c r="E2689" s="21">
        <f>_xlfn.XLOOKUP(D2689,MasterSheet!H:H,MasterSheet!F:F)</f>
        <v>7946.4</v>
      </c>
      <c r="F2689" s="22">
        <f>SUMIFS(MasterSheet!J:J, MasterSheet!B:B, B2689, MasterSheet!D:D, C2689, MasterSheet!H:H, D2689)</f>
        <v>1</v>
      </c>
      <c r="G2689" s="22">
        <f t="shared" si="165"/>
        <v>7946.4</v>
      </c>
      <c r="H2689" s="26">
        <f>SUMIFS(MasterSheet!K:K, MasterSheet!B:B, B2689, MasterSheet!D:D, C2689, MasterSheet!H:H, D2689)</f>
        <v>1</v>
      </c>
      <c r="I2689" s="26">
        <f t="shared" si="166"/>
        <v>7946.4</v>
      </c>
      <c r="J2689" s="28">
        <f>SUMIFS(MasterSheet!L:L, MasterSheet!B:B, B2689, MasterSheet!D:D, C2689, MasterSheet!H:H, D2689)</f>
        <v>0</v>
      </c>
      <c r="K2689" s="28">
        <f t="shared" si="167"/>
        <v>0</v>
      </c>
      <c r="L2689" s="21" t="str">
        <f>UPPER(VLOOKUP(D2689,MasterSheet!H:U,14,))</f>
        <v>BIOLEGEND</v>
      </c>
    </row>
    <row r="2690" spans="1:12" x14ac:dyDescent="0.25">
      <c r="A2690" s="21" t="str">
        <f t="shared" ref="A2690:A2753" si="168">L2690</f>
        <v>BIOLEGEND</v>
      </c>
      <c r="B2690" s="21" t="str">
        <v>EED118999</v>
      </c>
      <c r="C2690" s="30">
        <v>45918</v>
      </c>
      <c r="D2690" s="21">
        <v>304035</v>
      </c>
      <c r="E2690" s="21">
        <f>_xlfn.XLOOKUP(D2690,MasterSheet!H:H,MasterSheet!F:F)</f>
        <v>13068</v>
      </c>
      <c r="F2690" s="22">
        <f>SUMIFS(MasterSheet!J:J, MasterSheet!B:B, B2690, MasterSheet!D:D, C2690, MasterSheet!H:H, D2690)</f>
        <v>1</v>
      </c>
      <c r="G2690" s="22">
        <f t="shared" si="165"/>
        <v>13068</v>
      </c>
      <c r="H2690" s="26">
        <f>SUMIFS(MasterSheet!K:K, MasterSheet!B:B, B2690, MasterSheet!D:D, C2690, MasterSheet!H:H, D2690)</f>
        <v>1</v>
      </c>
      <c r="I2690" s="26">
        <f t="shared" si="166"/>
        <v>13068</v>
      </c>
      <c r="J2690" s="28">
        <f>SUMIFS(MasterSheet!L:L, MasterSheet!B:B, B2690, MasterSheet!D:D, C2690, MasterSheet!H:H, D2690)</f>
        <v>0</v>
      </c>
      <c r="K2690" s="28">
        <f t="shared" si="167"/>
        <v>0</v>
      </c>
      <c r="L2690" s="21" t="str">
        <f>UPPER(VLOOKUP(D2690,MasterSheet!H:U,14,))</f>
        <v>BIOLEGEND</v>
      </c>
    </row>
    <row r="2691" spans="1:12" x14ac:dyDescent="0.25">
      <c r="A2691" s="21" t="str">
        <f t="shared" si="168"/>
        <v>BIOLEGEND</v>
      </c>
      <c r="B2691" s="21" t="str">
        <v>EED118999</v>
      </c>
      <c r="C2691" s="30">
        <v>45918</v>
      </c>
      <c r="D2691" s="21">
        <v>310933</v>
      </c>
      <c r="E2691" s="21">
        <f>_xlfn.XLOOKUP(D2691,MasterSheet!H:H,MasterSheet!F:F)</f>
        <v>14520</v>
      </c>
      <c r="F2691" s="22">
        <f>SUMIFS(MasterSheet!J:J, MasterSheet!B:B, B2691, MasterSheet!D:D, C2691, MasterSheet!H:H, D2691)</f>
        <v>1</v>
      </c>
      <c r="G2691" s="22">
        <f t="shared" ref="G2691:G2754" si="169">F2691*E2691</f>
        <v>14520</v>
      </c>
      <c r="H2691" s="26">
        <f>SUMIFS(MasterSheet!K:K, MasterSheet!B:B, B2691, MasterSheet!D:D, C2691, MasterSheet!H:H, D2691)</f>
        <v>1</v>
      </c>
      <c r="I2691" s="26">
        <f t="shared" ref="I2691:I2754" si="170">H2691*E2691</f>
        <v>14520</v>
      </c>
      <c r="J2691" s="28">
        <f>SUMIFS(MasterSheet!L:L, MasterSheet!B:B, B2691, MasterSheet!D:D, C2691, MasterSheet!H:H, D2691)</f>
        <v>0</v>
      </c>
      <c r="K2691" s="28">
        <f t="shared" ref="K2691:K2754" si="171">J2691*E2691</f>
        <v>0</v>
      </c>
      <c r="L2691" s="21" t="str">
        <f>UPPER(VLOOKUP(D2691,MasterSheet!H:U,14,))</f>
        <v>BIOLEGEND</v>
      </c>
    </row>
    <row r="2692" spans="1:12" x14ac:dyDescent="0.25">
      <c r="A2692" s="21" t="str">
        <f t="shared" si="168"/>
        <v>BIOLEGEND</v>
      </c>
      <c r="B2692" s="21" t="str">
        <v>EED118999</v>
      </c>
      <c r="C2692" s="30">
        <v>45918</v>
      </c>
      <c r="D2692" s="21">
        <v>317417</v>
      </c>
      <c r="E2692" s="21">
        <f>_xlfn.XLOOKUP(D2692,MasterSheet!H:H,MasterSheet!F:F)</f>
        <v>7638.4</v>
      </c>
      <c r="F2692" s="22">
        <f>SUMIFS(MasterSheet!J:J, MasterSheet!B:B, B2692, MasterSheet!D:D, C2692, MasterSheet!H:H, D2692)</f>
        <v>1</v>
      </c>
      <c r="G2692" s="22">
        <f t="shared" si="169"/>
        <v>7638.4</v>
      </c>
      <c r="H2692" s="26">
        <f>SUMIFS(MasterSheet!K:K, MasterSheet!B:B, B2692, MasterSheet!D:D, C2692, MasterSheet!H:H, D2692)</f>
        <v>1</v>
      </c>
      <c r="I2692" s="26">
        <f t="shared" si="170"/>
        <v>7638.4</v>
      </c>
      <c r="J2692" s="28">
        <f>SUMIFS(MasterSheet!L:L, MasterSheet!B:B, B2692, MasterSheet!D:D, C2692, MasterSheet!H:H, D2692)</f>
        <v>0</v>
      </c>
      <c r="K2692" s="28">
        <f t="shared" si="171"/>
        <v>0</v>
      </c>
      <c r="L2692" s="21" t="str">
        <f>UPPER(VLOOKUP(D2692,MasterSheet!H:U,14,))</f>
        <v>BIOLEGEND</v>
      </c>
    </row>
    <row r="2693" spans="1:12" x14ac:dyDescent="0.25">
      <c r="A2693" s="21" t="str">
        <f t="shared" si="168"/>
        <v>BIOLEGEND</v>
      </c>
      <c r="B2693" s="21" t="str">
        <v>EED118999</v>
      </c>
      <c r="C2693" s="30">
        <v>45918</v>
      </c>
      <c r="D2693" s="21">
        <v>364102</v>
      </c>
      <c r="E2693" s="21">
        <f>_xlfn.XLOOKUP(D2693,MasterSheet!H:H,MasterSheet!F:F)</f>
        <v>7330.4</v>
      </c>
      <c r="F2693" s="22">
        <f>SUMIFS(MasterSheet!J:J, MasterSheet!B:B, B2693, MasterSheet!D:D, C2693, MasterSheet!H:H, D2693)</f>
        <v>1</v>
      </c>
      <c r="G2693" s="22">
        <f t="shared" si="169"/>
        <v>7330.4</v>
      </c>
      <c r="H2693" s="26">
        <f>SUMIFS(MasterSheet!K:K, MasterSheet!B:B, B2693, MasterSheet!D:D, C2693, MasterSheet!H:H, D2693)</f>
        <v>1</v>
      </c>
      <c r="I2693" s="26">
        <f t="shared" si="170"/>
        <v>7330.4</v>
      </c>
      <c r="J2693" s="28">
        <f>SUMIFS(MasterSheet!L:L, MasterSheet!B:B, B2693, MasterSheet!D:D, C2693, MasterSheet!H:H, D2693)</f>
        <v>0</v>
      </c>
      <c r="K2693" s="28">
        <f t="shared" si="171"/>
        <v>0</v>
      </c>
      <c r="L2693" s="21" t="str">
        <f>UPPER(VLOOKUP(D2693,MasterSheet!H:U,14,))</f>
        <v>BIOLEGEND</v>
      </c>
    </row>
    <row r="2694" spans="1:12" x14ac:dyDescent="0.25">
      <c r="A2694" s="21" t="str">
        <f t="shared" si="168"/>
        <v>BIOLEGEND</v>
      </c>
      <c r="B2694" s="21" t="str">
        <v>EED118999</v>
      </c>
      <c r="C2694" s="30">
        <v>45918</v>
      </c>
      <c r="D2694" s="21">
        <v>422604</v>
      </c>
      <c r="E2694" s="21">
        <f>_xlfn.XLOOKUP(D2694,MasterSheet!H:H,MasterSheet!F:F)</f>
        <v>37884</v>
      </c>
      <c r="F2694" s="22">
        <f>SUMIFS(MasterSheet!J:J, MasterSheet!B:B, B2694, MasterSheet!D:D, C2694, MasterSheet!H:H, D2694)</f>
        <v>1</v>
      </c>
      <c r="G2694" s="22">
        <f t="shared" si="169"/>
        <v>37884</v>
      </c>
      <c r="H2694" s="26">
        <f>SUMIFS(MasterSheet!K:K, MasterSheet!B:B, B2694, MasterSheet!D:D, C2694, MasterSheet!H:H, D2694)</f>
        <v>1</v>
      </c>
      <c r="I2694" s="26">
        <f t="shared" si="170"/>
        <v>37884</v>
      </c>
      <c r="J2694" s="28">
        <f>SUMIFS(MasterSheet!L:L, MasterSheet!B:B, B2694, MasterSheet!D:D, C2694, MasterSheet!H:H, D2694)</f>
        <v>0</v>
      </c>
      <c r="K2694" s="28">
        <f t="shared" si="171"/>
        <v>0</v>
      </c>
      <c r="L2694" s="21" t="str">
        <f>UPPER(VLOOKUP(D2694,MasterSheet!H:U,14,))</f>
        <v>BIOLEGEND</v>
      </c>
    </row>
    <row r="2695" spans="1:12" x14ac:dyDescent="0.25">
      <c r="A2695" s="21" t="str">
        <f t="shared" si="168"/>
        <v>BIOLEGEND</v>
      </c>
      <c r="B2695" s="21" t="str">
        <v>EED118999</v>
      </c>
      <c r="C2695" s="30">
        <v>45918</v>
      </c>
      <c r="D2695" s="21">
        <v>426803</v>
      </c>
      <c r="E2695" s="21">
        <f>_xlfn.XLOOKUP(D2695,MasterSheet!H:H,MasterSheet!F:F)</f>
        <v>14572.8</v>
      </c>
      <c r="F2695" s="22">
        <f>SUMIFS(MasterSheet!J:J, MasterSheet!B:B, B2695, MasterSheet!D:D, C2695, MasterSheet!H:H, D2695)</f>
        <v>3</v>
      </c>
      <c r="G2695" s="22">
        <f t="shared" si="169"/>
        <v>43718.399999999994</v>
      </c>
      <c r="H2695" s="26">
        <f>SUMIFS(MasterSheet!K:K, MasterSheet!B:B, B2695, MasterSheet!D:D, C2695, MasterSheet!H:H, D2695)</f>
        <v>3</v>
      </c>
      <c r="I2695" s="26">
        <f t="shared" si="170"/>
        <v>43718.399999999994</v>
      </c>
      <c r="J2695" s="28">
        <f>SUMIFS(MasterSheet!L:L, MasterSheet!B:B, B2695, MasterSheet!D:D, C2695, MasterSheet!H:H, D2695)</f>
        <v>0</v>
      </c>
      <c r="K2695" s="28">
        <f t="shared" si="171"/>
        <v>0</v>
      </c>
      <c r="L2695" s="21" t="str">
        <f>UPPER(VLOOKUP(D2695,MasterSheet!H:U,14,))</f>
        <v>BIOLEGEND</v>
      </c>
    </row>
    <row r="2696" spans="1:12" x14ac:dyDescent="0.25">
      <c r="A2696" s="21" t="str">
        <f t="shared" si="168"/>
        <v>BIOLEGEND</v>
      </c>
      <c r="B2696" s="21" t="str">
        <v>EED118999</v>
      </c>
      <c r="C2696" s="30">
        <v>45918</v>
      </c>
      <c r="D2696" s="21">
        <v>505836</v>
      </c>
      <c r="E2696" s="21">
        <f>_xlfn.XLOOKUP(D2696,MasterSheet!H:H,MasterSheet!F:F)</f>
        <v>18678</v>
      </c>
      <c r="F2696" s="22">
        <f>SUMIFS(MasterSheet!J:J, MasterSheet!B:B, B2696, MasterSheet!D:D, C2696, MasterSheet!H:H, D2696)</f>
        <v>1</v>
      </c>
      <c r="G2696" s="22">
        <f t="shared" si="169"/>
        <v>18678</v>
      </c>
      <c r="H2696" s="26">
        <f>SUMIFS(MasterSheet!K:K, MasterSheet!B:B, B2696, MasterSheet!D:D, C2696, MasterSheet!H:H, D2696)</f>
        <v>1</v>
      </c>
      <c r="I2696" s="26">
        <f t="shared" si="170"/>
        <v>18678</v>
      </c>
      <c r="J2696" s="28">
        <f>SUMIFS(MasterSheet!L:L, MasterSheet!B:B, B2696, MasterSheet!D:D, C2696, MasterSheet!H:H, D2696)</f>
        <v>0</v>
      </c>
      <c r="K2696" s="28">
        <f t="shared" si="171"/>
        <v>0</v>
      </c>
      <c r="L2696" s="21" t="str">
        <f>UPPER(VLOOKUP(D2696,MasterSheet!H:U,14,))</f>
        <v>BIOLEGEND</v>
      </c>
    </row>
    <row r="2697" spans="1:12" x14ac:dyDescent="0.25">
      <c r="A2697" s="21" t="str">
        <f t="shared" si="168"/>
        <v>BIOLEGEND</v>
      </c>
      <c r="B2697" s="21" t="str">
        <v>EED118999</v>
      </c>
      <c r="C2697" s="30">
        <v>45918</v>
      </c>
      <c r="D2697" s="21">
        <v>506304</v>
      </c>
      <c r="E2697" s="21">
        <f>_xlfn.XLOOKUP(D2697,MasterSheet!H:H,MasterSheet!F:F)</f>
        <v>12135.2</v>
      </c>
      <c r="F2697" s="22">
        <f>SUMIFS(MasterSheet!J:J, MasterSheet!B:B, B2697, MasterSheet!D:D, C2697, MasterSheet!H:H, D2697)</f>
        <v>1</v>
      </c>
      <c r="G2697" s="22">
        <f t="shared" si="169"/>
        <v>12135.2</v>
      </c>
      <c r="H2697" s="26">
        <f>SUMIFS(MasterSheet!K:K, MasterSheet!B:B, B2697, MasterSheet!D:D, C2697, MasterSheet!H:H, D2697)</f>
        <v>1</v>
      </c>
      <c r="I2697" s="26">
        <f t="shared" si="170"/>
        <v>12135.2</v>
      </c>
      <c r="J2697" s="28">
        <f>SUMIFS(MasterSheet!L:L, MasterSheet!B:B, B2697, MasterSheet!D:D, C2697, MasterSheet!H:H, D2697)</f>
        <v>0</v>
      </c>
      <c r="K2697" s="28">
        <f t="shared" si="171"/>
        <v>0</v>
      </c>
      <c r="L2697" s="21" t="str">
        <f>UPPER(VLOOKUP(D2697,MasterSheet!H:U,14,))</f>
        <v>BIOLEGEND</v>
      </c>
    </row>
    <row r="2698" spans="1:12" x14ac:dyDescent="0.25">
      <c r="A2698" s="21" t="str">
        <f t="shared" si="168"/>
        <v>BIOLEGEND</v>
      </c>
      <c r="B2698" s="21" t="str">
        <v>EED118999</v>
      </c>
      <c r="C2698" s="30">
        <v>45918</v>
      </c>
      <c r="D2698" s="21">
        <v>576406</v>
      </c>
      <c r="E2698" s="21">
        <f>_xlfn.XLOOKUP(D2698,MasterSheet!H:H,MasterSheet!F:F)</f>
        <v>30738.400000000001</v>
      </c>
      <c r="F2698" s="22">
        <f>SUMIFS(MasterSheet!J:J, MasterSheet!B:B, B2698, MasterSheet!D:D, C2698, MasterSheet!H:H, D2698)</f>
        <v>1</v>
      </c>
      <c r="G2698" s="22">
        <f t="shared" si="169"/>
        <v>30738.400000000001</v>
      </c>
      <c r="H2698" s="26">
        <f>SUMIFS(MasterSheet!K:K, MasterSheet!B:B, B2698, MasterSheet!D:D, C2698, MasterSheet!H:H, D2698)</f>
        <v>1</v>
      </c>
      <c r="I2698" s="26">
        <f t="shared" si="170"/>
        <v>30738.400000000001</v>
      </c>
      <c r="J2698" s="28">
        <f>SUMIFS(MasterSheet!L:L, MasterSheet!B:B, B2698, MasterSheet!D:D, C2698, MasterSheet!H:H, D2698)</f>
        <v>0</v>
      </c>
      <c r="K2698" s="28">
        <f t="shared" si="171"/>
        <v>0</v>
      </c>
      <c r="L2698" s="21" t="str">
        <f>UPPER(VLOOKUP(D2698,MasterSheet!H:U,14,))</f>
        <v>BIOLEGEND</v>
      </c>
    </row>
    <row r="2699" spans="1:12" x14ac:dyDescent="0.25">
      <c r="A2699" s="21" t="str">
        <f t="shared" si="168"/>
        <v>BIOLEGEND</v>
      </c>
      <c r="B2699" s="21" t="str">
        <v>EED118995</v>
      </c>
      <c r="C2699" s="30">
        <v>45918</v>
      </c>
      <c r="D2699" s="21">
        <v>101208</v>
      </c>
      <c r="E2699" s="21">
        <f>_xlfn.XLOOKUP(D2699,MasterSheet!H:H,MasterSheet!F:F)</f>
        <v>10656.8</v>
      </c>
      <c r="F2699" s="22">
        <f>SUMIFS(MasterSheet!J:J, MasterSheet!B:B, B2699, MasterSheet!D:D, C2699, MasterSheet!H:H, D2699)</f>
        <v>1</v>
      </c>
      <c r="G2699" s="22">
        <f t="shared" si="169"/>
        <v>10656.8</v>
      </c>
      <c r="H2699" s="26">
        <f>SUMIFS(MasterSheet!K:K, MasterSheet!B:B, B2699, MasterSheet!D:D, C2699, MasterSheet!H:H, D2699)</f>
        <v>1</v>
      </c>
      <c r="I2699" s="26">
        <f t="shared" si="170"/>
        <v>10656.8</v>
      </c>
      <c r="J2699" s="28">
        <f>SUMIFS(MasterSheet!L:L, MasterSheet!B:B, B2699, MasterSheet!D:D, C2699, MasterSheet!H:H, D2699)</f>
        <v>0</v>
      </c>
      <c r="K2699" s="28">
        <f t="shared" si="171"/>
        <v>0</v>
      </c>
      <c r="L2699" s="21" t="str">
        <f>UPPER(VLOOKUP(D2699,MasterSheet!H:U,14,))</f>
        <v>BIOLEGEND</v>
      </c>
    </row>
    <row r="2700" spans="1:12" x14ac:dyDescent="0.25">
      <c r="A2700" s="21" t="str">
        <f t="shared" si="168"/>
        <v>BIOLEGEND</v>
      </c>
      <c r="B2700" s="21" t="str">
        <v>EED118995</v>
      </c>
      <c r="C2700" s="30">
        <v>45918</v>
      </c>
      <c r="D2700" s="21">
        <v>101320</v>
      </c>
      <c r="E2700" s="21">
        <f>_xlfn.XLOOKUP(D2700,MasterSheet!H:H,MasterSheet!F:F)</f>
        <v>14106.400000000001</v>
      </c>
      <c r="F2700" s="22">
        <f>SUMIFS(MasterSheet!J:J, MasterSheet!B:B, B2700, MasterSheet!D:D, C2700, MasterSheet!H:H, D2700)</f>
        <v>2</v>
      </c>
      <c r="G2700" s="22">
        <f t="shared" si="169"/>
        <v>28212.800000000003</v>
      </c>
      <c r="H2700" s="26">
        <f>SUMIFS(MasterSheet!K:K, MasterSheet!B:B, B2700, MasterSheet!D:D, C2700, MasterSheet!H:H, D2700)</f>
        <v>2</v>
      </c>
      <c r="I2700" s="26">
        <f t="shared" si="170"/>
        <v>28212.800000000003</v>
      </c>
      <c r="J2700" s="28">
        <f>SUMIFS(MasterSheet!L:L, MasterSheet!B:B, B2700, MasterSheet!D:D, C2700, MasterSheet!H:H, D2700)</f>
        <v>0</v>
      </c>
      <c r="K2700" s="28">
        <f t="shared" si="171"/>
        <v>0</v>
      </c>
      <c r="L2700" s="21" t="str">
        <f>UPPER(VLOOKUP(D2700,MasterSheet!H:U,14,))</f>
        <v>BIOLEGEND</v>
      </c>
    </row>
    <row r="2701" spans="1:12" x14ac:dyDescent="0.25">
      <c r="A2701" s="21" t="str">
        <f t="shared" si="168"/>
        <v>BIOLEGEND</v>
      </c>
      <c r="B2701" s="21" t="str">
        <v>EED118995</v>
      </c>
      <c r="C2701" s="30">
        <v>45918</v>
      </c>
      <c r="D2701" s="21">
        <v>103112</v>
      </c>
      <c r="E2701" s="21">
        <f>_xlfn.XLOOKUP(D2701,MasterSheet!H:H,MasterSheet!F:F)</f>
        <v>5790.4</v>
      </c>
      <c r="F2701" s="22">
        <f>SUMIFS(MasterSheet!J:J, MasterSheet!B:B, B2701, MasterSheet!D:D, C2701, MasterSheet!H:H, D2701)</f>
        <v>1</v>
      </c>
      <c r="G2701" s="22">
        <f t="shared" si="169"/>
        <v>5790.4</v>
      </c>
      <c r="H2701" s="26">
        <f>SUMIFS(MasterSheet!K:K, MasterSheet!B:B, B2701, MasterSheet!D:D, C2701, MasterSheet!H:H, D2701)</f>
        <v>1</v>
      </c>
      <c r="I2701" s="26">
        <f t="shared" si="170"/>
        <v>5790.4</v>
      </c>
      <c r="J2701" s="28">
        <f>SUMIFS(MasterSheet!L:L, MasterSheet!B:B, B2701, MasterSheet!D:D, C2701, MasterSheet!H:H, D2701)</f>
        <v>0</v>
      </c>
      <c r="K2701" s="28">
        <f t="shared" si="171"/>
        <v>0</v>
      </c>
      <c r="L2701" s="21" t="str">
        <f>UPPER(VLOOKUP(D2701,MasterSheet!H:U,14,))</f>
        <v>BIOLEGEND</v>
      </c>
    </row>
    <row r="2702" spans="1:12" x14ac:dyDescent="0.25">
      <c r="A2702" s="21" t="str">
        <f t="shared" si="168"/>
        <v>BIOLEGEND</v>
      </c>
      <c r="B2702" s="21" t="str">
        <v>EED118995</v>
      </c>
      <c r="C2702" s="30">
        <v>45918</v>
      </c>
      <c r="D2702" s="21">
        <v>103116</v>
      </c>
      <c r="E2702" s="21">
        <f>_xlfn.XLOOKUP(D2702,MasterSheet!H:H,MasterSheet!F:F)</f>
        <v>12073.599999999999</v>
      </c>
      <c r="F2702" s="22">
        <f>SUMIFS(MasterSheet!J:J, MasterSheet!B:B, B2702, MasterSheet!D:D, C2702, MasterSheet!H:H, D2702)</f>
        <v>1</v>
      </c>
      <c r="G2702" s="22">
        <f t="shared" si="169"/>
        <v>12073.599999999999</v>
      </c>
      <c r="H2702" s="26">
        <f>SUMIFS(MasterSheet!K:K, MasterSheet!B:B, B2702, MasterSheet!D:D, C2702, MasterSheet!H:H, D2702)</f>
        <v>1</v>
      </c>
      <c r="I2702" s="26">
        <f t="shared" si="170"/>
        <v>12073.599999999999</v>
      </c>
      <c r="J2702" s="28">
        <f>SUMIFS(MasterSheet!L:L, MasterSheet!B:B, B2702, MasterSheet!D:D, C2702, MasterSheet!H:H, D2702)</f>
        <v>0</v>
      </c>
      <c r="K2702" s="28">
        <f t="shared" si="171"/>
        <v>0</v>
      </c>
      <c r="L2702" s="21" t="str">
        <f>UPPER(VLOOKUP(D2702,MasterSheet!H:U,14,))</f>
        <v>BIOLEGEND</v>
      </c>
    </row>
    <row r="2703" spans="1:12" x14ac:dyDescent="0.25">
      <c r="A2703" s="21" t="str">
        <f t="shared" si="168"/>
        <v>BIOLEGEND</v>
      </c>
      <c r="B2703" s="21" t="str">
        <v>EED118995</v>
      </c>
      <c r="C2703" s="30">
        <v>45918</v>
      </c>
      <c r="D2703" s="21">
        <v>103227</v>
      </c>
      <c r="E2703" s="21">
        <f>_xlfn.XLOOKUP(D2703,MasterSheet!H:H,MasterSheet!F:F)</f>
        <v>13244</v>
      </c>
      <c r="F2703" s="22">
        <f>SUMIFS(MasterSheet!J:J, MasterSheet!B:B, B2703, MasterSheet!D:D, C2703, MasterSheet!H:H, D2703)</f>
        <v>3</v>
      </c>
      <c r="G2703" s="22">
        <f t="shared" si="169"/>
        <v>39732</v>
      </c>
      <c r="H2703" s="26">
        <f>SUMIFS(MasterSheet!K:K, MasterSheet!B:B, B2703, MasterSheet!D:D, C2703, MasterSheet!H:H, D2703)</f>
        <v>3</v>
      </c>
      <c r="I2703" s="26">
        <f t="shared" si="170"/>
        <v>39732</v>
      </c>
      <c r="J2703" s="28">
        <f>SUMIFS(MasterSheet!L:L, MasterSheet!B:B, B2703, MasterSheet!D:D, C2703, MasterSheet!H:H, D2703)</f>
        <v>0</v>
      </c>
      <c r="K2703" s="28">
        <f t="shared" si="171"/>
        <v>0</v>
      </c>
      <c r="L2703" s="21" t="str">
        <f>UPPER(VLOOKUP(D2703,MasterSheet!H:U,14,))</f>
        <v>BIOLEGEND</v>
      </c>
    </row>
    <row r="2704" spans="1:12" x14ac:dyDescent="0.25">
      <c r="A2704" s="21" t="str">
        <f t="shared" si="168"/>
        <v>BIOLEGEND</v>
      </c>
      <c r="B2704" s="21" t="str">
        <v>EED118995</v>
      </c>
      <c r="C2704" s="30">
        <v>45918</v>
      </c>
      <c r="D2704" s="21">
        <v>116420</v>
      </c>
      <c r="E2704" s="21">
        <f>_xlfn.XLOOKUP(D2704,MasterSheet!H:H,MasterSheet!F:F)</f>
        <v>19896.8</v>
      </c>
      <c r="F2704" s="22">
        <f>SUMIFS(MasterSheet!J:J, MasterSheet!B:B, B2704, MasterSheet!D:D, C2704, MasterSheet!H:H, D2704)</f>
        <v>1</v>
      </c>
      <c r="G2704" s="22">
        <f t="shared" si="169"/>
        <v>19896.8</v>
      </c>
      <c r="H2704" s="26">
        <f>SUMIFS(MasterSheet!K:K, MasterSheet!B:B, B2704, MasterSheet!D:D, C2704, MasterSheet!H:H, D2704)</f>
        <v>1</v>
      </c>
      <c r="I2704" s="26">
        <f t="shared" si="170"/>
        <v>19896.8</v>
      </c>
      <c r="J2704" s="28">
        <f>SUMIFS(MasterSheet!L:L, MasterSheet!B:B, B2704, MasterSheet!D:D, C2704, MasterSheet!H:H, D2704)</f>
        <v>0</v>
      </c>
      <c r="K2704" s="28">
        <f t="shared" si="171"/>
        <v>0</v>
      </c>
      <c r="L2704" s="21" t="str">
        <f>UPPER(VLOOKUP(D2704,MasterSheet!H:U,14,))</f>
        <v>BIOLEGEND</v>
      </c>
    </row>
    <row r="2705" spans="1:12" x14ac:dyDescent="0.25">
      <c r="A2705" s="21" t="str">
        <f t="shared" si="168"/>
        <v>BIOLEGEND</v>
      </c>
      <c r="B2705" s="21" t="str">
        <v>EED118995</v>
      </c>
      <c r="C2705" s="30">
        <v>45918</v>
      </c>
      <c r="D2705" s="21">
        <v>117334</v>
      </c>
      <c r="E2705" s="21">
        <f>_xlfn.XLOOKUP(D2705,MasterSheet!H:H,MasterSheet!F:F)</f>
        <v>20394</v>
      </c>
      <c r="F2705" s="22">
        <f>SUMIFS(MasterSheet!J:J, MasterSheet!B:B, B2705, MasterSheet!D:D, C2705, MasterSheet!H:H, D2705)</f>
        <v>1</v>
      </c>
      <c r="G2705" s="22">
        <f t="shared" si="169"/>
        <v>20394</v>
      </c>
      <c r="H2705" s="26">
        <f>SUMIFS(MasterSheet!K:K, MasterSheet!B:B, B2705, MasterSheet!D:D, C2705, MasterSheet!H:H, D2705)</f>
        <v>1</v>
      </c>
      <c r="I2705" s="26">
        <f t="shared" si="170"/>
        <v>20394</v>
      </c>
      <c r="J2705" s="28">
        <f>SUMIFS(MasterSheet!L:L, MasterSheet!B:B, B2705, MasterSheet!D:D, C2705, MasterSheet!H:H, D2705)</f>
        <v>0</v>
      </c>
      <c r="K2705" s="28">
        <f t="shared" si="171"/>
        <v>0</v>
      </c>
      <c r="L2705" s="21" t="str">
        <f>UPPER(VLOOKUP(D2705,MasterSheet!H:U,14,))</f>
        <v>BIOLEGEND</v>
      </c>
    </row>
    <row r="2706" spans="1:12" x14ac:dyDescent="0.25">
      <c r="A2706" s="21" t="str">
        <f t="shared" si="168"/>
        <v>BIOLEGEND</v>
      </c>
      <c r="B2706" s="21" t="str">
        <v>EED118995</v>
      </c>
      <c r="C2706" s="30">
        <v>45918</v>
      </c>
      <c r="D2706" s="21">
        <v>123108</v>
      </c>
      <c r="E2706" s="21">
        <f>_xlfn.XLOOKUP(D2706,MasterSheet!H:H,MasterSheet!F:F)</f>
        <v>11396</v>
      </c>
      <c r="F2706" s="22">
        <f>SUMIFS(MasterSheet!J:J, MasterSheet!B:B, B2706, MasterSheet!D:D, C2706, MasterSheet!H:H, D2706)</f>
        <v>1</v>
      </c>
      <c r="G2706" s="22">
        <f t="shared" si="169"/>
        <v>11396</v>
      </c>
      <c r="H2706" s="26">
        <f>SUMIFS(MasterSheet!K:K, MasterSheet!B:B, B2706, MasterSheet!D:D, C2706, MasterSheet!H:H, D2706)</f>
        <v>1</v>
      </c>
      <c r="I2706" s="26">
        <f t="shared" si="170"/>
        <v>11396</v>
      </c>
      <c r="J2706" s="28">
        <f>SUMIFS(MasterSheet!L:L, MasterSheet!B:B, B2706, MasterSheet!D:D, C2706, MasterSheet!H:H, D2706)</f>
        <v>0</v>
      </c>
      <c r="K2706" s="28">
        <f t="shared" si="171"/>
        <v>0</v>
      </c>
      <c r="L2706" s="21" t="str">
        <f>UPPER(VLOOKUP(D2706,MasterSheet!H:U,14,))</f>
        <v>BIOLEGEND</v>
      </c>
    </row>
    <row r="2707" spans="1:12" x14ac:dyDescent="0.25">
      <c r="A2707" s="21" t="str">
        <f t="shared" si="168"/>
        <v>BIOLEGEND</v>
      </c>
      <c r="B2707" s="21" t="str">
        <v>EED118995</v>
      </c>
      <c r="C2707" s="30">
        <v>45918</v>
      </c>
      <c r="D2707" s="21">
        <v>127624</v>
      </c>
      <c r="E2707" s="21">
        <f>_xlfn.XLOOKUP(D2707,MasterSheet!H:H,MasterSheet!F:F)</f>
        <v>15998.400000000001</v>
      </c>
      <c r="F2707" s="22">
        <f>SUMIFS(MasterSheet!J:J, MasterSheet!B:B, B2707, MasterSheet!D:D, C2707, MasterSheet!H:H, D2707)</f>
        <v>1</v>
      </c>
      <c r="G2707" s="22">
        <f t="shared" si="169"/>
        <v>15998.400000000001</v>
      </c>
      <c r="H2707" s="26">
        <f>SUMIFS(MasterSheet!K:K, MasterSheet!B:B, B2707, MasterSheet!D:D, C2707, MasterSheet!H:H, D2707)</f>
        <v>1</v>
      </c>
      <c r="I2707" s="26">
        <f t="shared" si="170"/>
        <v>15998.400000000001</v>
      </c>
      <c r="J2707" s="28">
        <f>SUMIFS(MasterSheet!L:L, MasterSheet!B:B, B2707, MasterSheet!D:D, C2707, MasterSheet!H:H, D2707)</f>
        <v>0</v>
      </c>
      <c r="K2707" s="28">
        <f t="shared" si="171"/>
        <v>0</v>
      </c>
      <c r="L2707" s="21" t="str">
        <f>UPPER(VLOOKUP(D2707,MasterSheet!H:U,14,))</f>
        <v>BIOLEGEND</v>
      </c>
    </row>
    <row r="2708" spans="1:12" x14ac:dyDescent="0.25">
      <c r="A2708" s="21" t="str">
        <f t="shared" si="168"/>
        <v>BIOLEGEND</v>
      </c>
      <c r="B2708" s="21" t="str">
        <v>EED118995</v>
      </c>
      <c r="C2708" s="30">
        <v>45918</v>
      </c>
      <c r="D2708" s="21">
        <v>128012</v>
      </c>
      <c r="E2708" s="21">
        <f>_xlfn.XLOOKUP(D2708,MasterSheet!H:H,MasterSheet!F:F)</f>
        <v>17688</v>
      </c>
      <c r="F2708" s="22">
        <f>SUMIFS(MasterSheet!J:J, MasterSheet!B:B, B2708, MasterSheet!D:D, C2708, MasterSheet!H:H, D2708)</f>
        <v>1</v>
      </c>
      <c r="G2708" s="22">
        <f t="shared" si="169"/>
        <v>17688</v>
      </c>
      <c r="H2708" s="26">
        <f>SUMIFS(MasterSheet!K:K, MasterSheet!B:B, B2708, MasterSheet!D:D, C2708, MasterSheet!H:H, D2708)</f>
        <v>1</v>
      </c>
      <c r="I2708" s="26">
        <f t="shared" si="170"/>
        <v>17688</v>
      </c>
      <c r="J2708" s="28">
        <f>SUMIFS(MasterSheet!L:L, MasterSheet!B:B, B2708, MasterSheet!D:D, C2708, MasterSheet!H:H, D2708)</f>
        <v>0</v>
      </c>
      <c r="K2708" s="28">
        <f t="shared" si="171"/>
        <v>0</v>
      </c>
      <c r="L2708" s="21" t="str">
        <f>UPPER(VLOOKUP(D2708,MasterSheet!H:U,14,))</f>
        <v>BIOLEGEND</v>
      </c>
    </row>
    <row r="2709" spans="1:12" x14ac:dyDescent="0.25">
      <c r="A2709" s="21" t="str">
        <f t="shared" si="168"/>
        <v>BIOLEGEND</v>
      </c>
      <c r="B2709" s="21" t="str">
        <v>EED118995</v>
      </c>
      <c r="C2709" s="30">
        <v>45918</v>
      </c>
      <c r="D2709" s="21">
        <v>141727</v>
      </c>
      <c r="E2709" s="21">
        <f>_xlfn.XLOOKUP(D2709,MasterSheet!H:H,MasterSheet!F:F)</f>
        <v>19998</v>
      </c>
      <c r="F2709" s="22">
        <f>SUMIFS(MasterSheet!J:J, MasterSheet!B:B, B2709, MasterSheet!D:D, C2709, MasterSheet!H:H, D2709)</f>
        <v>1</v>
      </c>
      <c r="G2709" s="22">
        <f t="shared" si="169"/>
        <v>19998</v>
      </c>
      <c r="H2709" s="26">
        <f>SUMIFS(MasterSheet!K:K, MasterSheet!B:B, B2709, MasterSheet!D:D, C2709, MasterSheet!H:H, D2709)</f>
        <v>1</v>
      </c>
      <c r="I2709" s="26">
        <f t="shared" si="170"/>
        <v>19998</v>
      </c>
      <c r="J2709" s="28">
        <f>SUMIFS(MasterSheet!L:L, MasterSheet!B:B, B2709, MasterSheet!D:D, C2709, MasterSheet!H:H, D2709)</f>
        <v>0</v>
      </c>
      <c r="K2709" s="28">
        <f t="shared" si="171"/>
        <v>0</v>
      </c>
      <c r="L2709" s="21" t="str">
        <f>UPPER(VLOOKUP(D2709,MasterSheet!H:U,14,))</f>
        <v>BIOLEGEND</v>
      </c>
    </row>
    <row r="2710" spans="1:12" x14ac:dyDescent="0.25">
      <c r="A2710" s="21" t="str">
        <f t="shared" si="168"/>
        <v>BIOLEGEND</v>
      </c>
      <c r="B2710" s="21" t="str">
        <v>EED118995</v>
      </c>
      <c r="C2710" s="30">
        <v>45918</v>
      </c>
      <c r="D2710" s="21">
        <v>156604</v>
      </c>
      <c r="E2710" s="21">
        <f>_xlfn.XLOOKUP(D2710,MasterSheet!H:H,MasterSheet!F:F)</f>
        <v>17001.599999999999</v>
      </c>
      <c r="F2710" s="22">
        <f>SUMIFS(MasterSheet!J:J, MasterSheet!B:B, B2710, MasterSheet!D:D, C2710, MasterSheet!H:H, D2710)</f>
        <v>1</v>
      </c>
      <c r="G2710" s="22">
        <f t="shared" si="169"/>
        <v>17001.599999999999</v>
      </c>
      <c r="H2710" s="26">
        <f>SUMIFS(MasterSheet!K:K, MasterSheet!B:B, B2710, MasterSheet!D:D, C2710, MasterSheet!H:H, D2710)</f>
        <v>1</v>
      </c>
      <c r="I2710" s="26">
        <f t="shared" si="170"/>
        <v>17001.599999999999</v>
      </c>
      <c r="J2710" s="28">
        <f>SUMIFS(MasterSheet!L:L, MasterSheet!B:B, B2710, MasterSheet!D:D, C2710, MasterSheet!H:H, D2710)</f>
        <v>0</v>
      </c>
      <c r="K2710" s="28">
        <f t="shared" si="171"/>
        <v>0</v>
      </c>
      <c r="L2710" s="21" t="str">
        <f>UPPER(VLOOKUP(D2710,MasterSheet!H:U,14,))</f>
        <v>BIOLEGEND</v>
      </c>
    </row>
    <row r="2711" spans="1:12" x14ac:dyDescent="0.25">
      <c r="A2711" s="21" t="str">
        <f t="shared" si="168"/>
        <v>BIOLEGEND</v>
      </c>
      <c r="B2711" s="21" t="str">
        <v>EED118995</v>
      </c>
      <c r="C2711" s="30">
        <v>45918</v>
      </c>
      <c r="D2711" s="21">
        <v>159214</v>
      </c>
      <c r="E2711" s="21">
        <f>_xlfn.XLOOKUP(D2711,MasterSheet!H:H,MasterSheet!F:F)</f>
        <v>13860</v>
      </c>
      <c r="F2711" s="22">
        <f>SUMIFS(MasterSheet!J:J, MasterSheet!B:B, B2711, MasterSheet!D:D, C2711, MasterSheet!H:H, D2711)</f>
        <v>2</v>
      </c>
      <c r="G2711" s="22">
        <f t="shared" si="169"/>
        <v>27720</v>
      </c>
      <c r="H2711" s="26">
        <f>SUMIFS(MasterSheet!K:K, MasterSheet!B:B, B2711, MasterSheet!D:D, C2711, MasterSheet!H:H, D2711)</f>
        <v>2</v>
      </c>
      <c r="I2711" s="26">
        <f t="shared" si="170"/>
        <v>27720</v>
      </c>
      <c r="J2711" s="28">
        <f>SUMIFS(MasterSheet!L:L, MasterSheet!B:B, B2711, MasterSheet!D:D, C2711, MasterSheet!H:H, D2711)</f>
        <v>0</v>
      </c>
      <c r="K2711" s="28">
        <f t="shared" si="171"/>
        <v>0</v>
      </c>
      <c r="L2711" s="21" t="str">
        <f>UPPER(VLOOKUP(D2711,MasterSheet!H:U,14,))</f>
        <v>BIOLEGEND</v>
      </c>
    </row>
    <row r="2712" spans="1:12" x14ac:dyDescent="0.25">
      <c r="A2712" s="21" t="str">
        <f t="shared" si="168"/>
        <v>BIOLEGEND</v>
      </c>
      <c r="B2712" s="21" t="str">
        <v>EED118995</v>
      </c>
      <c r="C2712" s="30">
        <v>45918</v>
      </c>
      <c r="D2712" s="21">
        <v>300602</v>
      </c>
      <c r="E2712" s="21">
        <f>_xlfn.XLOOKUP(D2712,MasterSheet!H:H,MasterSheet!F:F)</f>
        <v>6036.7999999999993</v>
      </c>
      <c r="F2712" s="22">
        <f>SUMIFS(MasterSheet!J:J, MasterSheet!B:B, B2712, MasterSheet!D:D, C2712, MasterSheet!H:H, D2712)</f>
        <v>5</v>
      </c>
      <c r="G2712" s="22">
        <f t="shared" si="169"/>
        <v>30183.999999999996</v>
      </c>
      <c r="H2712" s="26">
        <f>SUMIFS(MasterSheet!K:K, MasterSheet!B:B, B2712, MasterSheet!D:D, C2712, MasterSheet!H:H, D2712)</f>
        <v>5</v>
      </c>
      <c r="I2712" s="26">
        <f t="shared" si="170"/>
        <v>30183.999999999996</v>
      </c>
      <c r="J2712" s="28">
        <f>SUMIFS(MasterSheet!L:L, MasterSheet!B:B, B2712, MasterSheet!D:D, C2712, MasterSheet!H:H, D2712)</f>
        <v>0</v>
      </c>
      <c r="K2712" s="28">
        <f t="shared" si="171"/>
        <v>0</v>
      </c>
      <c r="L2712" s="21" t="str">
        <f>UPPER(VLOOKUP(D2712,MasterSheet!H:U,14,))</f>
        <v>BIOLEGEND</v>
      </c>
    </row>
    <row r="2713" spans="1:12" x14ac:dyDescent="0.25">
      <c r="A2713" s="21" t="str">
        <f t="shared" si="168"/>
        <v>BIOLEGEND</v>
      </c>
      <c r="B2713" s="21" t="str">
        <v>EED118995</v>
      </c>
      <c r="C2713" s="30">
        <v>45918</v>
      </c>
      <c r="D2713" s="21">
        <v>301044</v>
      </c>
      <c r="E2713" s="21">
        <f>_xlfn.XLOOKUP(D2713,MasterSheet!H:H,MasterSheet!F:F)</f>
        <v>26136</v>
      </c>
      <c r="F2713" s="22">
        <f>SUMIFS(MasterSheet!J:J, MasterSheet!B:B, B2713, MasterSheet!D:D, C2713, MasterSheet!H:H, D2713)</f>
        <v>3</v>
      </c>
      <c r="G2713" s="22">
        <f t="shared" si="169"/>
        <v>78408</v>
      </c>
      <c r="H2713" s="26">
        <f>SUMIFS(MasterSheet!K:K, MasterSheet!B:B, B2713, MasterSheet!D:D, C2713, MasterSheet!H:H, D2713)</f>
        <v>3</v>
      </c>
      <c r="I2713" s="26">
        <f t="shared" si="170"/>
        <v>78408</v>
      </c>
      <c r="J2713" s="28">
        <f>SUMIFS(MasterSheet!L:L, MasterSheet!B:B, B2713, MasterSheet!D:D, C2713, MasterSheet!H:H, D2713)</f>
        <v>0</v>
      </c>
      <c r="K2713" s="28">
        <f t="shared" si="171"/>
        <v>0</v>
      </c>
      <c r="L2713" s="21" t="str">
        <f>UPPER(VLOOKUP(D2713,MasterSheet!H:U,14,))</f>
        <v>BIOLEGEND</v>
      </c>
    </row>
    <row r="2714" spans="1:12" x14ac:dyDescent="0.25">
      <c r="A2714" s="21" t="str">
        <f t="shared" si="168"/>
        <v>BIOLEGEND</v>
      </c>
      <c r="B2714" s="21" t="str">
        <v>EED118995</v>
      </c>
      <c r="C2714" s="30">
        <v>45918</v>
      </c>
      <c r="D2714" s="21">
        <v>302910</v>
      </c>
      <c r="E2714" s="21">
        <f>_xlfn.XLOOKUP(D2714,MasterSheet!H:H,MasterSheet!F:F)</f>
        <v>18295.2</v>
      </c>
      <c r="F2714" s="22">
        <f>SUMIFS(MasterSheet!J:J, MasterSheet!B:B, B2714, MasterSheet!D:D, C2714, MasterSheet!H:H, D2714)</f>
        <v>3</v>
      </c>
      <c r="G2714" s="22">
        <f t="shared" si="169"/>
        <v>54885.600000000006</v>
      </c>
      <c r="H2714" s="26">
        <f>SUMIFS(MasterSheet!K:K, MasterSheet!B:B, B2714, MasterSheet!D:D, C2714, MasterSheet!H:H, D2714)</f>
        <v>3</v>
      </c>
      <c r="I2714" s="26">
        <f t="shared" si="170"/>
        <v>54885.600000000006</v>
      </c>
      <c r="J2714" s="28">
        <f>SUMIFS(MasterSheet!L:L, MasterSheet!B:B, B2714, MasterSheet!D:D, C2714, MasterSheet!H:H, D2714)</f>
        <v>0</v>
      </c>
      <c r="K2714" s="28">
        <f t="shared" si="171"/>
        <v>0</v>
      </c>
      <c r="L2714" s="21" t="str">
        <f>UPPER(VLOOKUP(D2714,MasterSheet!H:U,14,))</f>
        <v>BIOLEGEND</v>
      </c>
    </row>
    <row r="2715" spans="1:12" x14ac:dyDescent="0.25">
      <c r="A2715" s="21" t="str">
        <f t="shared" si="168"/>
        <v>BIOLEGEND</v>
      </c>
      <c r="B2715" s="21" t="str">
        <v>EED118995</v>
      </c>
      <c r="C2715" s="30">
        <v>45918</v>
      </c>
      <c r="D2715" s="21">
        <v>303529</v>
      </c>
      <c r="E2715" s="21">
        <f>_xlfn.XLOOKUP(D2715,MasterSheet!H:H,MasterSheet!F:F)</f>
        <v>13464</v>
      </c>
      <c r="F2715" s="22">
        <f>SUMIFS(MasterSheet!J:J, MasterSheet!B:B, B2715, MasterSheet!D:D, C2715, MasterSheet!H:H, D2715)</f>
        <v>2</v>
      </c>
      <c r="G2715" s="22">
        <f t="shared" si="169"/>
        <v>26928</v>
      </c>
      <c r="H2715" s="26">
        <f>SUMIFS(MasterSheet!K:K, MasterSheet!B:B, B2715, MasterSheet!D:D, C2715, MasterSheet!H:H, D2715)</f>
        <v>2</v>
      </c>
      <c r="I2715" s="26">
        <f t="shared" si="170"/>
        <v>26928</v>
      </c>
      <c r="J2715" s="28">
        <f>SUMIFS(MasterSheet!L:L, MasterSheet!B:B, B2715, MasterSheet!D:D, C2715, MasterSheet!H:H, D2715)</f>
        <v>0</v>
      </c>
      <c r="K2715" s="28">
        <f t="shared" si="171"/>
        <v>0</v>
      </c>
      <c r="L2715" s="21" t="str">
        <f>UPPER(VLOOKUP(D2715,MasterSheet!H:U,14,))</f>
        <v>BIOLEGEND</v>
      </c>
    </row>
    <row r="2716" spans="1:12" x14ac:dyDescent="0.25">
      <c r="A2716" s="21" t="str">
        <f t="shared" si="168"/>
        <v>BIOLEGEND</v>
      </c>
      <c r="B2716" s="21" t="str">
        <v>EED118995</v>
      </c>
      <c r="C2716" s="30">
        <v>45918</v>
      </c>
      <c r="D2716" s="21">
        <v>304042</v>
      </c>
      <c r="E2716" s="21">
        <f>_xlfn.XLOOKUP(D2716,MasterSheet!H:H,MasterSheet!F:F)</f>
        <v>26466</v>
      </c>
      <c r="F2716" s="22">
        <f>SUMIFS(MasterSheet!J:J, MasterSheet!B:B, B2716, MasterSheet!D:D, C2716, MasterSheet!H:H, D2716)</f>
        <v>3</v>
      </c>
      <c r="G2716" s="22">
        <f t="shared" si="169"/>
        <v>79398</v>
      </c>
      <c r="H2716" s="26">
        <f>SUMIFS(MasterSheet!K:K, MasterSheet!B:B, B2716, MasterSheet!D:D, C2716, MasterSheet!H:H, D2716)</f>
        <v>3</v>
      </c>
      <c r="I2716" s="26">
        <f t="shared" si="170"/>
        <v>79398</v>
      </c>
      <c r="J2716" s="28">
        <f>SUMIFS(MasterSheet!L:L, MasterSheet!B:B, B2716, MasterSheet!D:D, C2716, MasterSheet!H:H, D2716)</f>
        <v>0</v>
      </c>
      <c r="K2716" s="28">
        <f t="shared" si="171"/>
        <v>0</v>
      </c>
      <c r="L2716" s="21" t="str">
        <f>UPPER(VLOOKUP(D2716,MasterSheet!H:U,14,))</f>
        <v>BIOLEGEND</v>
      </c>
    </row>
    <row r="2717" spans="1:12" x14ac:dyDescent="0.25">
      <c r="A2717" s="21" t="str">
        <f t="shared" si="168"/>
        <v>BIOLEGEND</v>
      </c>
      <c r="B2717" s="21" t="str">
        <v>EED118995</v>
      </c>
      <c r="C2717" s="30">
        <v>45918</v>
      </c>
      <c r="D2717" s="21">
        <v>304120</v>
      </c>
      <c r="E2717" s="21">
        <f>_xlfn.XLOOKUP(D2717,MasterSheet!H:H,MasterSheet!F:F)</f>
        <v>13992</v>
      </c>
      <c r="F2717" s="22">
        <f>SUMIFS(MasterSheet!J:J, MasterSheet!B:B, B2717, MasterSheet!D:D, C2717, MasterSheet!H:H, D2717)</f>
        <v>2</v>
      </c>
      <c r="G2717" s="22">
        <f t="shared" si="169"/>
        <v>27984</v>
      </c>
      <c r="H2717" s="26">
        <f>SUMIFS(MasterSheet!K:K, MasterSheet!B:B, B2717, MasterSheet!D:D, C2717, MasterSheet!H:H, D2717)</f>
        <v>2</v>
      </c>
      <c r="I2717" s="26">
        <f t="shared" si="170"/>
        <v>27984</v>
      </c>
      <c r="J2717" s="28">
        <f>SUMIFS(MasterSheet!L:L, MasterSheet!B:B, B2717, MasterSheet!D:D, C2717, MasterSheet!H:H, D2717)</f>
        <v>0</v>
      </c>
      <c r="K2717" s="28">
        <f t="shared" si="171"/>
        <v>0</v>
      </c>
      <c r="L2717" s="21" t="str">
        <f>UPPER(VLOOKUP(D2717,MasterSheet!H:U,14,))</f>
        <v>BIOLEGEND</v>
      </c>
    </row>
    <row r="2718" spans="1:12" x14ac:dyDescent="0.25">
      <c r="A2718" s="21" t="str">
        <f t="shared" si="168"/>
        <v>BIOLEGEND</v>
      </c>
      <c r="B2718" s="21" t="str">
        <v>EED118995</v>
      </c>
      <c r="C2718" s="30">
        <v>45918</v>
      </c>
      <c r="D2718" s="21">
        <v>305636</v>
      </c>
      <c r="E2718" s="21">
        <f>_xlfn.XLOOKUP(D2718,MasterSheet!H:H,MasterSheet!F:F)</f>
        <v>19896.8</v>
      </c>
      <c r="F2718" s="22">
        <f>SUMIFS(MasterSheet!J:J, MasterSheet!B:B, B2718, MasterSheet!D:D, C2718, MasterSheet!H:H, D2718)</f>
        <v>3</v>
      </c>
      <c r="G2718" s="22">
        <f t="shared" si="169"/>
        <v>59690.399999999994</v>
      </c>
      <c r="H2718" s="26">
        <f>SUMIFS(MasterSheet!K:K, MasterSheet!B:B, B2718, MasterSheet!D:D, C2718, MasterSheet!H:H, D2718)</f>
        <v>3</v>
      </c>
      <c r="I2718" s="26">
        <f t="shared" si="170"/>
        <v>59690.399999999994</v>
      </c>
      <c r="J2718" s="28">
        <f>SUMIFS(MasterSheet!L:L, MasterSheet!B:B, B2718, MasterSheet!D:D, C2718, MasterSheet!H:H, D2718)</f>
        <v>0</v>
      </c>
      <c r="K2718" s="28">
        <f t="shared" si="171"/>
        <v>0</v>
      </c>
      <c r="L2718" s="21" t="str">
        <f>UPPER(VLOOKUP(D2718,MasterSheet!H:U,14,))</f>
        <v>BIOLEGEND</v>
      </c>
    </row>
    <row r="2719" spans="1:12" x14ac:dyDescent="0.25">
      <c r="A2719" s="21" t="str">
        <f t="shared" si="168"/>
        <v>BIOLEGEND</v>
      </c>
      <c r="B2719" s="21" t="str">
        <v>EED118995</v>
      </c>
      <c r="C2719" s="30">
        <v>45918</v>
      </c>
      <c r="D2719" s="21">
        <v>308120</v>
      </c>
      <c r="E2719" s="21">
        <f>_xlfn.XLOOKUP(D2719,MasterSheet!H:H,MasterSheet!F:F)</f>
        <v>27984</v>
      </c>
      <c r="F2719" s="22">
        <f>SUMIFS(MasterSheet!J:J, MasterSheet!B:B, B2719, MasterSheet!D:D, C2719, MasterSheet!H:H, D2719)</f>
        <v>1</v>
      </c>
      <c r="G2719" s="22">
        <f t="shared" si="169"/>
        <v>27984</v>
      </c>
      <c r="H2719" s="26">
        <f>SUMIFS(MasterSheet!K:K, MasterSheet!B:B, B2719, MasterSheet!D:D, C2719, MasterSheet!H:H, D2719)</f>
        <v>1</v>
      </c>
      <c r="I2719" s="26">
        <f t="shared" si="170"/>
        <v>27984</v>
      </c>
      <c r="J2719" s="28">
        <f>SUMIFS(MasterSheet!L:L, MasterSheet!B:B, B2719, MasterSheet!D:D, C2719, MasterSheet!H:H, D2719)</f>
        <v>0</v>
      </c>
      <c r="K2719" s="28">
        <f t="shared" si="171"/>
        <v>0</v>
      </c>
      <c r="L2719" s="21" t="str">
        <f>UPPER(VLOOKUP(D2719,MasterSheet!H:U,14,))</f>
        <v>BIOLEGEND</v>
      </c>
    </row>
    <row r="2720" spans="1:12" x14ac:dyDescent="0.25">
      <c r="A2720" s="21" t="str">
        <f t="shared" si="168"/>
        <v>BIOLEGEND</v>
      </c>
      <c r="B2720" s="21" t="str">
        <v>EED118995</v>
      </c>
      <c r="C2720" s="30">
        <v>45918</v>
      </c>
      <c r="D2720" s="21">
        <v>324406</v>
      </c>
      <c r="E2720" s="21">
        <f>_xlfn.XLOOKUP(D2720,MasterSheet!H:H,MasterSheet!F:F)</f>
        <v>17987.2</v>
      </c>
      <c r="F2720" s="22">
        <f>SUMIFS(MasterSheet!J:J, MasterSheet!B:B, B2720, MasterSheet!D:D, C2720, MasterSheet!H:H, D2720)</f>
        <v>3</v>
      </c>
      <c r="G2720" s="22">
        <f t="shared" si="169"/>
        <v>53961.600000000006</v>
      </c>
      <c r="H2720" s="26">
        <f>SUMIFS(MasterSheet!K:K, MasterSheet!B:B, B2720, MasterSheet!D:D, C2720, MasterSheet!H:H, D2720)</f>
        <v>3</v>
      </c>
      <c r="I2720" s="26">
        <f t="shared" si="170"/>
        <v>53961.600000000006</v>
      </c>
      <c r="J2720" s="28">
        <f>SUMIFS(MasterSheet!L:L, MasterSheet!B:B, B2720, MasterSheet!D:D, C2720, MasterSheet!H:H, D2720)</f>
        <v>0</v>
      </c>
      <c r="K2720" s="28">
        <f t="shared" si="171"/>
        <v>0</v>
      </c>
      <c r="L2720" s="21" t="str">
        <f>UPPER(VLOOKUP(D2720,MasterSheet!H:U,14,))</f>
        <v>BIOLEGEND</v>
      </c>
    </row>
    <row r="2721" spans="1:12" x14ac:dyDescent="0.25">
      <c r="A2721" s="21" t="str">
        <f t="shared" si="168"/>
        <v>BIOLEGEND</v>
      </c>
      <c r="B2721" s="21" t="str">
        <v>EED118995</v>
      </c>
      <c r="C2721" s="30">
        <v>45918</v>
      </c>
      <c r="D2721" s="21">
        <v>353230</v>
      </c>
      <c r="E2721" s="21">
        <f>_xlfn.XLOOKUP(D2721,MasterSheet!H:H,MasterSheet!F:F)</f>
        <v>29436</v>
      </c>
      <c r="F2721" s="22">
        <f>SUMIFS(MasterSheet!J:J, MasterSheet!B:B, B2721, MasterSheet!D:D, C2721, MasterSheet!H:H, D2721)</f>
        <v>3</v>
      </c>
      <c r="G2721" s="22">
        <f t="shared" si="169"/>
        <v>88308</v>
      </c>
      <c r="H2721" s="26">
        <f>SUMIFS(MasterSheet!K:K, MasterSheet!B:B, B2721, MasterSheet!D:D, C2721, MasterSheet!H:H, D2721)</f>
        <v>3</v>
      </c>
      <c r="I2721" s="26">
        <f t="shared" si="170"/>
        <v>88308</v>
      </c>
      <c r="J2721" s="28">
        <f>SUMIFS(MasterSheet!L:L, MasterSheet!B:B, B2721, MasterSheet!D:D, C2721, MasterSheet!H:H, D2721)</f>
        <v>0</v>
      </c>
      <c r="K2721" s="28">
        <f t="shared" si="171"/>
        <v>0</v>
      </c>
      <c r="L2721" s="21" t="str">
        <f>UPPER(VLOOKUP(D2721,MasterSheet!H:U,14,))</f>
        <v>BIOLEGEND</v>
      </c>
    </row>
    <row r="2722" spans="1:12" x14ac:dyDescent="0.25">
      <c r="A2722" s="21" t="str">
        <f t="shared" si="168"/>
        <v>BIOLEGEND</v>
      </c>
      <c r="B2722" s="21" t="str">
        <v>EED118995</v>
      </c>
      <c r="C2722" s="30">
        <v>45918</v>
      </c>
      <c r="D2722" s="21">
        <v>356619</v>
      </c>
      <c r="E2722" s="21">
        <f>_xlfn.XLOOKUP(D2722,MasterSheet!H:H,MasterSheet!F:F)</f>
        <v>13794</v>
      </c>
      <c r="F2722" s="22">
        <f>SUMIFS(MasterSheet!J:J, MasterSheet!B:B, B2722, MasterSheet!D:D, C2722, MasterSheet!H:H, D2722)</f>
        <v>1</v>
      </c>
      <c r="G2722" s="22">
        <f t="shared" si="169"/>
        <v>13794</v>
      </c>
      <c r="H2722" s="26">
        <f>SUMIFS(MasterSheet!K:K, MasterSheet!B:B, B2722, MasterSheet!D:D, C2722, MasterSheet!H:H, D2722)</f>
        <v>1</v>
      </c>
      <c r="I2722" s="26">
        <f t="shared" si="170"/>
        <v>13794</v>
      </c>
      <c r="J2722" s="28">
        <f>SUMIFS(MasterSheet!L:L, MasterSheet!B:B, B2722, MasterSheet!D:D, C2722, MasterSheet!H:H, D2722)</f>
        <v>0</v>
      </c>
      <c r="K2722" s="28">
        <f t="shared" si="171"/>
        <v>0</v>
      </c>
      <c r="L2722" s="21" t="str">
        <f>UPPER(VLOOKUP(D2722,MasterSheet!H:U,14,))</f>
        <v>BIOLEGEND</v>
      </c>
    </row>
    <row r="2723" spans="1:12" x14ac:dyDescent="0.25">
      <c r="A2723" s="21" t="str">
        <f t="shared" si="168"/>
        <v>BIOLEGEND</v>
      </c>
      <c r="B2723" s="21" t="str">
        <v>EED118995</v>
      </c>
      <c r="C2723" s="30">
        <v>45918</v>
      </c>
      <c r="D2723" s="21">
        <v>359413</v>
      </c>
      <c r="E2723" s="21">
        <f>_xlfn.XLOOKUP(D2723,MasterSheet!H:H,MasterSheet!F:F)</f>
        <v>12012</v>
      </c>
      <c r="F2723" s="22">
        <f>SUMIFS(MasterSheet!J:J, MasterSheet!B:B, B2723, MasterSheet!D:D, C2723, MasterSheet!H:H, D2723)</f>
        <v>1</v>
      </c>
      <c r="G2723" s="22">
        <f t="shared" si="169"/>
        <v>12012</v>
      </c>
      <c r="H2723" s="26">
        <f>SUMIFS(MasterSheet!K:K, MasterSheet!B:B, B2723, MasterSheet!D:D, C2723, MasterSheet!H:H, D2723)</f>
        <v>1</v>
      </c>
      <c r="I2723" s="26">
        <f t="shared" si="170"/>
        <v>12012</v>
      </c>
      <c r="J2723" s="28">
        <f>SUMIFS(MasterSheet!L:L, MasterSheet!B:B, B2723, MasterSheet!D:D, C2723, MasterSheet!H:H, D2723)</f>
        <v>0</v>
      </c>
      <c r="K2723" s="28">
        <f t="shared" si="171"/>
        <v>0</v>
      </c>
      <c r="L2723" s="21" t="str">
        <f>UPPER(VLOOKUP(D2723,MasterSheet!H:U,14,))</f>
        <v>BIOLEGEND</v>
      </c>
    </row>
    <row r="2724" spans="1:12" x14ac:dyDescent="0.25">
      <c r="A2724" s="21" t="str">
        <f t="shared" si="168"/>
        <v>BIOLEGEND</v>
      </c>
      <c r="B2724" s="21" t="str">
        <v>EED118995</v>
      </c>
      <c r="C2724" s="30">
        <v>45918</v>
      </c>
      <c r="D2724" s="21">
        <v>360731</v>
      </c>
      <c r="E2724" s="21">
        <f>_xlfn.XLOOKUP(D2724,MasterSheet!H:H,MasterSheet!F:F)</f>
        <v>15642</v>
      </c>
      <c r="F2724" s="22">
        <f>SUMIFS(MasterSheet!J:J, MasterSheet!B:B, B2724, MasterSheet!D:D, C2724, MasterSheet!H:H, D2724)</f>
        <v>1</v>
      </c>
      <c r="G2724" s="22">
        <f t="shared" si="169"/>
        <v>15642</v>
      </c>
      <c r="H2724" s="26">
        <f>SUMIFS(MasterSheet!K:K, MasterSheet!B:B, B2724, MasterSheet!D:D, C2724, MasterSheet!H:H, D2724)</f>
        <v>1</v>
      </c>
      <c r="I2724" s="26">
        <f t="shared" si="170"/>
        <v>15642</v>
      </c>
      <c r="J2724" s="28">
        <f>SUMIFS(MasterSheet!L:L, MasterSheet!B:B, B2724, MasterSheet!D:D, C2724, MasterSheet!H:H, D2724)</f>
        <v>0</v>
      </c>
      <c r="K2724" s="28">
        <f t="shared" si="171"/>
        <v>0</v>
      </c>
      <c r="L2724" s="21" t="str">
        <f>UPPER(VLOOKUP(D2724,MasterSheet!H:U,14,))</f>
        <v>BIOLEGEND</v>
      </c>
    </row>
    <row r="2725" spans="1:12" x14ac:dyDescent="0.25">
      <c r="A2725" s="21" t="str">
        <f t="shared" si="168"/>
        <v>BIOLEGEND</v>
      </c>
      <c r="B2725" s="21" t="str">
        <v>EED118995</v>
      </c>
      <c r="C2725" s="30">
        <v>45918</v>
      </c>
      <c r="D2725" s="21">
        <v>369616</v>
      </c>
      <c r="E2725" s="21">
        <f>_xlfn.XLOOKUP(D2725,MasterSheet!H:H,MasterSheet!F:F)</f>
        <v>19536</v>
      </c>
      <c r="F2725" s="22">
        <f>SUMIFS(MasterSheet!J:J, MasterSheet!B:B, B2725, MasterSheet!D:D, C2725, MasterSheet!H:H, D2725)</f>
        <v>1</v>
      </c>
      <c r="G2725" s="22">
        <f t="shared" si="169"/>
        <v>19536</v>
      </c>
      <c r="H2725" s="26">
        <f>SUMIFS(MasterSheet!K:K, MasterSheet!B:B, B2725, MasterSheet!D:D, C2725, MasterSheet!H:H, D2725)</f>
        <v>1</v>
      </c>
      <c r="I2725" s="26">
        <f t="shared" si="170"/>
        <v>19536</v>
      </c>
      <c r="J2725" s="28">
        <f>SUMIFS(MasterSheet!L:L, MasterSheet!B:B, B2725, MasterSheet!D:D, C2725, MasterSheet!H:H, D2725)</f>
        <v>0</v>
      </c>
      <c r="K2725" s="28">
        <f t="shared" si="171"/>
        <v>0</v>
      </c>
      <c r="L2725" s="21" t="str">
        <f>UPPER(VLOOKUP(D2725,MasterSheet!H:U,14,))</f>
        <v>BIOLEGEND</v>
      </c>
    </row>
    <row r="2726" spans="1:12" x14ac:dyDescent="0.25">
      <c r="A2726" s="21" t="str">
        <f t="shared" si="168"/>
        <v>BIOLEGEND</v>
      </c>
      <c r="B2726" s="21" t="str">
        <v>EED118995</v>
      </c>
      <c r="C2726" s="30">
        <v>45918</v>
      </c>
      <c r="D2726" s="21">
        <v>373746</v>
      </c>
      <c r="E2726" s="21">
        <f>_xlfn.XLOOKUP(D2726,MasterSheet!H:H,MasterSheet!F:F)</f>
        <v>27852</v>
      </c>
      <c r="F2726" s="22">
        <f>SUMIFS(MasterSheet!J:J, MasterSheet!B:B, B2726, MasterSheet!D:D, C2726, MasterSheet!H:H, D2726)</f>
        <v>2</v>
      </c>
      <c r="G2726" s="22">
        <f t="shared" si="169"/>
        <v>55704</v>
      </c>
      <c r="H2726" s="26">
        <f>SUMIFS(MasterSheet!K:K, MasterSheet!B:B, B2726, MasterSheet!D:D, C2726, MasterSheet!H:H, D2726)</f>
        <v>2</v>
      </c>
      <c r="I2726" s="26">
        <f t="shared" si="170"/>
        <v>55704</v>
      </c>
      <c r="J2726" s="28">
        <f>SUMIFS(MasterSheet!L:L, MasterSheet!B:B, B2726, MasterSheet!D:D, C2726, MasterSheet!H:H, D2726)</f>
        <v>0</v>
      </c>
      <c r="K2726" s="28">
        <f t="shared" si="171"/>
        <v>0</v>
      </c>
      <c r="L2726" s="21" t="str">
        <f>UPPER(VLOOKUP(D2726,MasterSheet!H:U,14,))</f>
        <v>BIOLEGEND</v>
      </c>
    </row>
    <row r="2727" spans="1:12" x14ac:dyDescent="0.25">
      <c r="A2727" s="21" t="str">
        <f t="shared" si="168"/>
        <v>BIOLEGEND</v>
      </c>
      <c r="B2727" s="21" t="str">
        <v>EED118995</v>
      </c>
      <c r="C2727" s="30">
        <v>45918</v>
      </c>
      <c r="D2727" s="21">
        <v>379207</v>
      </c>
      <c r="E2727" s="21">
        <f>_xlfn.XLOOKUP(D2727,MasterSheet!H:H,MasterSheet!F:F)</f>
        <v>7550.4</v>
      </c>
      <c r="F2727" s="22">
        <f>SUMIFS(MasterSheet!J:J, MasterSheet!B:B, B2727, MasterSheet!D:D, C2727, MasterSheet!H:H, D2727)</f>
        <v>1</v>
      </c>
      <c r="G2727" s="22">
        <f t="shared" si="169"/>
        <v>7550.4</v>
      </c>
      <c r="H2727" s="26">
        <f>SUMIFS(MasterSheet!K:K, MasterSheet!B:B, B2727, MasterSheet!D:D, C2727, MasterSheet!H:H, D2727)</f>
        <v>1</v>
      </c>
      <c r="I2727" s="26">
        <f t="shared" si="170"/>
        <v>7550.4</v>
      </c>
      <c r="J2727" s="28">
        <f>SUMIFS(MasterSheet!L:L, MasterSheet!B:B, B2727, MasterSheet!D:D, C2727, MasterSheet!H:H, D2727)</f>
        <v>0</v>
      </c>
      <c r="K2727" s="28">
        <f t="shared" si="171"/>
        <v>0</v>
      </c>
      <c r="L2727" s="21" t="str">
        <f>UPPER(VLOOKUP(D2727,MasterSheet!H:U,14,))</f>
        <v>BIOLEGEND</v>
      </c>
    </row>
    <row r="2728" spans="1:12" x14ac:dyDescent="0.25">
      <c r="A2728" s="21" t="str">
        <f t="shared" si="168"/>
        <v>BIOLEGEND</v>
      </c>
      <c r="B2728" s="21" t="str">
        <v>EED118995</v>
      </c>
      <c r="C2728" s="30">
        <v>45918</v>
      </c>
      <c r="D2728" s="21">
        <v>384808</v>
      </c>
      <c r="E2728" s="21">
        <f>_xlfn.XLOOKUP(D2728,MasterSheet!H:H,MasterSheet!F:F)</f>
        <v>17556</v>
      </c>
      <c r="F2728" s="22">
        <f>SUMIFS(MasterSheet!J:J, MasterSheet!B:B, B2728, MasterSheet!D:D, C2728, MasterSheet!H:H, D2728)</f>
        <v>3</v>
      </c>
      <c r="G2728" s="22">
        <f t="shared" si="169"/>
        <v>52668</v>
      </c>
      <c r="H2728" s="26">
        <f>SUMIFS(MasterSheet!K:K, MasterSheet!B:B, B2728, MasterSheet!D:D, C2728, MasterSheet!H:H, D2728)</f>
        <v>3</v>
      </c>
      <c r="I2728" s="26">
        <f t="shared" si="170"/>
        <v>52668</v>
      </c>
      <c r="J2728" s="28">
        <f>SUMIFS(MasterSheet!L:L, MasterSheet!B:B, B2728, MasterSheet!D:D, C2728, MasterSheet!H:H, D2728)</f>
        <v>0</v>
      </c>
      <c r="K2728" s="28">
        <f t="shared" si="171"/>
        <v>0</v>
      </c>
      <c r="L2728" s="21" t="str">
        <f>UPPER(VLOOKUP(D2728,MasterSheet!H:U,14,))</f>
        <v>BIOLEGEND</v>
      </c>
    </row>
    <row r="2729" spans="1:12" x14ac:dyDescent="0.25">
      <c r="A2729" s="21" t="str">
        <f t="shared" si="168"/>
        <v>BIOLEGEND</v>
      </c>
      <c r="B2729" s="21" t="str">
        <v>EED118995</v>
      </c>
      <c r="C2729" s="30">
        <v>45918</v>
      </c>
      <c r="D2729" s="21">
        <v>395004</v>
      </c>
      <c r="E2729" s="21">
        <f>_xlfn.XLOOKUP(D2729,MasterSheet!H:H,MasterSheet!F:F)</f>
        <v>22052.799999999999</v>
      </c>
      <c r="F2729" s="22">
        <f>SUMIFS(MasterSheet!J:J, MasterSheet!B:B, B2729, MasterSheet!D:D, C2729, MasterSheet!H:H, D2729)</f>
        <v>1</v>
      </c>
      <c r="G2729" s="22">
        <f t="shared" si="169"/>
        <v>22052.799999999999</v>
      </c>
      <c r="H2729" s="26">
        <f>SUMIFS(MasterSheet!K:K, MasterSheet!B:B, B2729, MasterSheet!D:D, C2729, MasterSheet!H:H, D2729)</f>
        <v>1</v>
      </c>
      <c r="I2729" s="26">
        <f t="shared" si="170"/>
        <v>22052.799999999999</v>
      </c>
      <c r="J2729" s="28">
        <f>SUMIFS(MasterSheet!L:L, MasterSheet!B:B, B2729, MasterSheet!D:D, C2729, MasterSheet!H:H, D2729)</f>
        <v>0</v>
      </c>
      <c r="K2729" s="28">
        <f t="shared" si="171"/>
        <v>0</v>
      </c>
      <c r="L2729" s="21" t="str">
        <f>UPPER(VLOOKUP(D2729,MasterSheet!H:U,14,))</f>
        <v>BIOLEGEND</v>
      </c>
    </row>
    <row r="2730" spans="1:12" x14ac:dyDescent="0.25">
      <c r="A2730" s="21" t="str">
        <f t="shared" si="168"/>
        <v>BIOLEGEND</v>
      </c>
      <c r="B2730" s="21" t="str">
        <v>EED118995</v>
      </c>
      <c r="C2730" s="30">
        <v>45918</v>
      </c>
      <c r="D2730" s="21">
        <v>400118</v>
      </c>
      <c r="E2730" s="21">
        <f>_xlfn.XLOOKUP(D2730,MasterSheet!H:H,MasterSheet!F:F)</f>
        <v>10287.199999999999</v>
      </c>
      <c r="F2730" s="22">
        <f>SUMIFS(MasterSheet!J:J, MasterSheet!B:B, B2730, MasterSheet!D:D, C2730, MasterSheet!H:H, D2730)</f>
        <v>3</v>
      </c>
      <c r="G2730" s="22">
        <f t="shared" si="169"/>
        <v>30861.599999999999</v>
      </c>
      <c r="H2730" s="26">
        <f>SUMIFS(MasterSheet!K:K, MasterSheet!B:B, B2730, MasterSheet!D:D, C2730, MasterSheet!H:H, D2730)</f>
        <v>3</v>
      </c>
      <c r="I2730" s="26">
        <f t="shared" si="170"/>
        <v>30861.599999999999</v>
      </c>
      <c r="J2730" s="28">
        <f>SUMIFS(MasterSheet!L:L, MasterSheet!B:B, B2730, MasterSheet!D:D, C2730, MasterSheet!H:H, D2730)</f>
        <v>0</v>
      </c>
      <c r="K2730" s="28">
        <f t="shared" si="171"/>
        <v>0</v>
      </c>
      <c r="L2730" s="21" t="str">
        <f>UPPER(VLOOKUP(D2730,MasterSheet!H:U,14,))</f>
        <v>BIOLEGEND</v>
      </c>
    </row>
    <row r="2731" spans="1:12" x14ac:dyDescent="0.25">
      <c r="A2731" s="21" t="str">
        <f t="shared" si="168"/>
        <v>BIOLEGEND</v>
      </c>
      <c r="B2731" s="21" t="str">
        <v>EED118995</v>
      </c>
      <c r="C2731" s="30">
        <v>45918</v>
      </c>
      <c r="D2731" s="21">
        <v>400128</v>
      </c>
      <c r="E2731" s="21">
        <f>_xlfn.XLOOKUP(D2731,MasterSheet!H:H,MasterSheet!F:F)</f>
        <v>11026.4</v>
      </c>
      <c r="F2731" s="22">
        <f>SUMIFS(MasterSheet!J:J, MasterSheet!B:B, B2731, MasterSheet!D:D, C2731, MasterSheet!H:H, D2731)</f>
        <v>3</v>
      </c>
      <c r="G2731" s="22">
        <f t="shared" si="169"/>
        <v>33079.199999999997</v>
      </c>
      <c r="H2731" s="26">
        <f>SUMIFS(MasterSheet!K:K, MasterSheet!B:B, B2731, MasterSheet!D:D, C2731, MasterSheet!H:H, D2731)</f>
        <v>3</v>
      </c>
      <c r="I2731" s="26">
        <f t="shared" si="170"/>
        <v>33079.199999999997</v>
      </c>
      <c r="J2731" s="28">
        <f>SUMIFS(MasterSheet!L:L, MasterSheet!B:B, B2731, MasterSheet!D:D, C2731, MasterSheet!H:H, D2731)</f>
        <v>0</v>
      </c>
      <c r="K2731" s="28">
        <f t="shared" si="171"/>
        <v>0</v>
      </c>
      <c r="L2731" s="21" t="str">
        <f>UPPER(VLOOKUP(D2731,MasterSheet!H:U,14,))</f>
        <v>BIOLEGEND</v>
      </c>
    </row>
    <row r="2732" spans="1:12" x14ac:dyDescent="0.25">
      <c r="A2732" s="21" t="str">
        <f t="shared" si="168"/>
        <v>BIOLEGEND</v>
      </c>
      <c r="B2732" s="21" t="str">
        <v>EED118995</v>
      </c>
      <c r="C2732" s="30">
        <v>45918</v>
      </c>
      <c r="D2732" s="21">
        <v>400137</v>
      </c>
      <c r="E2732" s="21">
        <f>_xlfn.XLOOKUP(D2732,MasterSheet!H:H,MasterSheet!F:F)</f>
        <v>2895.2</v>
      </c>
      <c r="F2732" s="22">
        <f>SUMIFS(MasterSheet!J:J, MasterSheet!B:B, B2732, MasterSheet!D:D, C2732, MasterSheet!H:H, D2732)</f>
        <v>1</v>
      </c>
      <c r="G2732" s="22">
        <f t="shared" si="169"/>
        <v>2895.2</v>
      </c>
      <c r="H2732" s="26">
        <f>SUMIFS(MasterSheet!K:K, MasterSheet!B:B, B2732, MasterSheet!D:D, C2732, MasterSheet!H:H, D2732)</f>
        <v>1</v>
      </c>
      <c r="I2732" s="26">
        <f t="shared" si="170"/>
        <v>2895.2</v>
      </c>
      <c r="J2732" s="28">
        <f>SUMIFS(MasterSheet!L:L, MasterSheet!B:B, B2732, MasterSheet!D:D, C2732, MasterSheet!H:H, D2732)</f>
        <v>0</v>
      </c>
      <c r="K2732" s="28">
        <f t="shared" si="171"/>
        <v>0</v>
      </c>
      <c r="L2732" s="21" t="str">
        <f>UPPER(VLOOKUP(D2732,MasterSheet!H:U,14,))</f>
        <v>BIOLEGEND</v>
      </c>
    </row>
    <row r="2733" spans="1:12" x14ac:dyDescent="0.25">
      <c r="A2733" s="21" t="str">
        <f t="shared" si="168"/>
        <v>BIOLEGEND</v>
      </c>
      <c r="B2733" s="21" t="str">
        <v>EED118995</v>
      </c>
      <c r="C2733" s="30">
        <v>45918</v>
      </c>
      <c r="D2733" s="21">
        <v>400208</v>
      </c>
      <c r="E2733" s="21">
        <f>_xlfn.XLOOKUP(D2733,MasterSheet!H:H,MasterSheet!F:F)</f>
        <v>7268.7999999999993</v>
      </c>
      <c r="F2733" s="22">
        <f>SUMIFS(MasterSheet!J:J, MasterSheet!B:B, B2733, MasterSheet!D:D, C2733, MasterSheet!H:H, D2733)</f>
        <v>1</v>
      </c>
      <c r="G2733" s="22">
        <f t="shared" si="169"/>
        <v>7268.7999999999993</v>
      </c>
      <c r="H2733" s="26">
        <f>SUMIFS(MasterSheet!K:K, MasterSheet!B:B, B2733, MasterSheet!D:D, C2733, MasterSheet!H:H, D2733)</f>
        <v>1</v>
      </c>
      <c r="I2733" s="26">
        <f t="shared" si="170"/>
        <v>7268.7999999999993</v>
      </c>
      <c r="J2733" s="28">
        <f>SUMIFS(MasterSheet!L:L, MasterSheet!B:B, B2733, MasterSheet!D:D, C2733, MasterSheet!H:H, D2733)</f>
        <v>0</v>
      </c>
      <c r="K2733" s="28">
        <f t="shared" si="171"/>
        <v>0</v>
      </c>
      <c r="L2733" s="21" t="str">
        <f>UPPER(VLOOKUP(D2733,MasterSheet!H:U,14,))</f>
        <v>BIOLEGEND</v>
      </c>
    </row>
    <row r="2734" spans="1:12" x14ac:dyDescent="0.25">
      <c r="A2734" s="21" t="str">
        <f t="shared" si="168"/>
        <v>BIOLEGEND</v>
      </c>
      <c r="B2734" s="21" t="str">
        <v>EED118995</v>
      </c>
      <c r="C2734" s="30">
        <v>45918</v>
      </c>
      <c r="D2734" s="21">
        <v>400274</v>
      </c>
      <c r="E2734" s="21">
        <f>_xlfn.XLOOKUP(D2734,MasterSheet!H:H,MasterSheet!F:F)</f>
        <v>27258</v>
      </c>
      <c r="F2734" s="22">
        <f>SUMIFS(MasterSheet!J:J, MasterSheet!B:B, B2734, MasterSheet!D:D, C2734, MasterSheet!H:H, D2734)</f>
        <v>3</v>
      </c>
      <c r="G2734" s="22">
        <f t="shared" si="169"/>
        <v>81774</v>
      </c>
      <c r="H2734" s="26">
        <f>SUMIFS(MasterSheet!K:K, MasterSheet!B:B, B2734, MasterSheet!D:D, C2734, MasterSheet!H:H, D2734)</f>
        <v>3</v>
      </c>
      <c r="I2734" s="26">
        <f t="shared" si="170"/>
        <v>81774</v>
      </c>
      <c r="J2734" s="28">
        <f>SUMIFS(MasterSheet!L:L, MasterSheet!B:B, B2734, MasterSheet!D:D, C2734, MasterSheet!H:H, D2734)</f>
        <v>0</v>
      </c>
      <c r="K2734" s="28">
        <f t="shared" si="171"/>
        <v>0</v>
      </c>
      <c r="L2734" s="21" t="str">
        <f>UPPER(VLOOKUP(D2734,MasterSheet!H:U,14,))</f>
        <v>BIOLEGEND</v>
      </c>
    </row>
    <row r="2735" spans="1:12" x14ac:dyDescent="0.25">
      <c r="A2735" s="21" t="str">
        <f t="shared" si="168"/>
        <v>BIOLEGEND</v>
      </c>
      <c r="B2735" s="21" t="str">
        <v>EED118995</v>
      </c>
      <c r="C2735" s="30">
        <v>45918</v>
      </c>
      <c r="D2735" s="21">
        <v>400334</v>
      </c>
      <c r="E2735" s="21">
        <f>_xlfn.XLOOKUP(D2735,MasterSheet!H:H,MasterSheet!F:F)</f>
        <v>11888.8</v>
      </c>
      <c r="F2735" s="22">
        <f>SUMIFS(MasterSheet!J:J, MasterSheet!B:B, B2735, MasterSheet!D:D, C2735, MasterSheet!H:H, D2735)</f>
        <v>2</v>
      </c>
      <c r="G2735" s="22">
        <f t="shared" si="169"/>
        <v>23777.599999999999</v>
      </c>
      <c r="H2735" s="26">
        <f>SUMIFS(MasterSheet!K:K, MasterSheet!B:B, B2735, MasterSheet!D:D, C2735, MasterSheet!H:H, D2735)</f>
        <v>2</v>
      </c>
      <c r="I2735" s="26">
        <f t="shared" si="170"/>
        <v>23777.599999999999</v>
      </c>
      <c r="J2735" s="28">
        <f>SUMIFS(MasterSheet!L:L, MasterSheet!B:B, B2735, MasterSheet!D:D, C2735, MasterSheet!H:H, D2735)</f>
        <v>0</v>
      </c>
      <c r="K2735" s="28">
        <f t="shared" si="171"/>
        <v>0</v>
      </c>
      <c r="L2735" s="21" t="str">
        <f>UPPER(VLOOKUP(D2735,MasterSheet!H:U,14,))</f>
        <v>BIOLEGEND</v>
      </c>
    </row>
    <row r="2736" spans="1:12" x14ac:dyDescent="0.25">
      <c r="A2736" s="21" t="str">
        <f t="shared" si="168"/>
        <v>BIOLEGEND</v>
      </c>
      <c r="B2736" s="21" t="str">
        <v>EED118995</v>
      </c>
      <c r="C2736" s="30">
        <v>45918</v>
      </c>
      <c r="D2736" s="21">
        <v>405225</v>
      </c>
      <c r="E2736" s="21">
        <f>_xlfn.XLOOKUP(D2736,MasterSheet!H:H,MasterSheet!F:F)</f>
        <v>30492</v>
      </c>
      <c r="F2736" s="22">
        <f>SUMIFS(MasterSheet!J:J, MasterSheet!B:B, B2736, MasterSheet!D:D, C2736, MasterSheet!H:H, D2736)</f>
        <v>1</v>
      </c>
      <c r="G2736" s="22">
        <f t="shared" si="169"/>
        <v>30492</v>
      </c>
      <c r="H2736" s="26">
        <f>SUMIFS(MasterSheet!K:K, MasterSheet!B:B, B2736, MasterSheet!D:D, C2736, MasterSheet!H:H, D2736)</f>
        <v>1</v>
      </c>
      <c r="I2736" s="26">
        <f t="shared" si="170"/>
        <v>30492</v>
      </c>
      <c r="J2736" s="28">
        <f>SUMIFS(MasterSheet!L:L, MasterSheet!B:B, B2736, MasterSheet!D:D, C2736, MasterSheet!H:H, D2736)</f>
        <v>0</v>
      </c>
      <c r="K2736" s="28">
        <f t="shared" si="171"/>
        <v>0</v>
      </c>
      <c r="L2736" s="21" t="str">
        <f>UPPER(VLOOKUP(D2736,MasterSheet!H:U,14,))</f>
        <v>BIOLEGEND</v>
      </c>
    </row>
    <row r="2737" spans="1:12" x14ac:dyDescent="0.25">
      <c r="A2737" s="21" t="str">
        <f t="shared" si="168"/>
        <v>BIOLEGEND</v>
      </c>
      <c r="B2737" s="21" t="str">
        <v>EED118995</v>
      </c>
      <c r="C2737" s="30">
        <v>45918</v>
      </c>
      <c r="D2737" s="21">
        <v>422302</v>
      </c>
      <c r="E2737" s="21">
        <f>_xlfn.XLOOKUP(D2737,MasterSheet!H:H,MasterSheet!F:F)</f>
        <v>14106.400000000001</v>
      </c>
      <c r="F2737" s="22">
        <f>SUMIFS(MasterSheet!J:J, MasterSheet!B:B, B2737, MasterSheet!D:D, C2737, MasterSheet!H:H, D2737)</f>
        <v>3</v>
      </c>
      <c r="G2737" s="22">
        <f t="shared" si="169"/>
        <v>42319.200000000004</v>
      </c>
      <c r="H2737" s="26">
        <f>SUMIFS(MasterSheet!K:K, MasterSheet!B:B, B2737, MasterSheet!D:D, C2737, MasterSheet!H:H, D2737)</f>
        <v>3</v>
      </c>
      <c r="I2737" s="26">
        <f t="shared" si="170"/>
        <v>42319.200000000004</v>
      </c>
      <c r="J2737" s="28">
        <f>SUMIFS(MasterSheet!L:L, MasterSheet!B:B, B2737, MasterSheet!D:D, C2737, MasterSheet!H:H, D2737)</f>
        <v>0</v>
      </c>
      <c r="K2737" s="28">
        <f t="shared" si="171"/>
        <v>0</v>
      </c>
      <c r="L2737" s="21" t="str">
        <f>UPPER(VLOOKUP(D2737,MasterSheet!H:U,14,))</f>
        <v>BIOLEGEND</v>
      </c>
    </row>
    <row r="2738" spans="1:12" x14ac:dyDescent="0.25">
      <c r="A2738" s="21" t="str">
        <f t="shared" si="168"/>
        <v>BIOLEGEND</v>
      </c>
      <c r="B2738" s="21" t="str">
        <v>EED118995</v>
      </c>
      <c r="C2738" s="30">
        <v>45918</v>
      </c>
      <c r="D2738" s="21">
        <v>423201</v>
      </c>
      <c r="E2738" s="21">
        <f>_xlfn.XLOOKUP(D2738,MasterSheet!H:H,MasterSheet!F:F)</f>
        <v>2772</v>
      </c>
      <c r="F2738" s="22">
        <f>SUMIFS(MasterSheet!J:J, MasterSheet!B:B, B2738, MasterSheet!D:D, C2738, MasterSheet!H:H, D2738)</f>
        <v>4</v>
      </c>
      <c r="G2738" s="22">
        <f t="shared" si="169"/>
        <v>11088</v>
      </c>
      <c r="H2738" s="26">
        <f>SUMIFS(MasterSheet!K:K, MasterSheet!B:B, B2738, MasterSheet!D:D, C2738, MasterSheet!H:H, D2738)</f>
        <v>4</v>
      </c>
      <c r="I2738" s="26">
        <f t="shared" si="170"/>
        <v>11088</v>
      </c>
      <c r="J2738" s="28">
        <f>SUMIFS(MasterSheet!L:L, MasterSheet!B:B, B2738, MasterSheet!D:D, C2738, MasterSheet!H:H, D2738)</f>
        <v>0</v>
      </c>
      <c r="K2738" s="28">
        <f t="shared" si="171"/>
        <v>0</v>
      </c>
      <c r="L2738" s="21" t="str">
        <f>UPPER(VLOOKUP(D2738,MasterSheet!H:U,14,))</f>
        <v>BIOLEGEND</v>
      </c>
    </row>
    <row r="2739" spans="1:12" x14ac:dyDescent="0.25">
      <c r="A2739" s="21" t="str">
        <f t="shared" si="168"/>
        <v>BIOLEGEND</v>
      </c>
      <c r="B2739" s="21" t="str">
        <v>EED118995</v>
      </c>
      <c r="C2739" s="30">
        <v>45918</v>
      </c>
      <c r="D2739" s="21">
        <v>424902</v>
      </c>
      <c r="E2739" s="21">
        <f>_xlfn.XLOOKUP(D2739,MasterSheet!H:H,MasterSheet!F:F)</f>
        <v>17028</v>
      </c>
      <c r="F2739" s="22">
        <f>SUMIFS(MasterSheet!J:J, MasterSheet!B:B, B2739, MasterSheet!D:D, C2739, MasterSheet!H:H, D2739)</f>
        <v>1</v>
      </c>
      <c r="G2739" s="22">
        <f t="shared" si="169"/>
        <v>17028</v>
      </c>
      <c r="H2739" s="26">
        <f>SUMIFS(MasterSheet!K:K, MasterSheet!B:B, B2739, MasterSheet!D:D, C2739, MasterSheet!H:H, D2739)</f>
        <v>1</v>
      </c>
      <c r="I2739" s="26">
        <f t="shared" si="170"/>
        <v>17028</v>
      </c>
      <c r="J2739" s="28">
        <f>SUMIFS(MasterSheet!L:L, MasterSheet!B:B, B2739, MasterSheet!D:D, C2739, MasterSheet!H:H, D2739)</f>
        <v>0</v>
      </c>
      <c r="K2739" s="28">
        <f t="shared" si="171"/>
        <v>0</v>
      </c>
      <c r="L2739" s="21" t="str">
        <f>UPPER(VLOOKUP(D2739,MasterSheet!H:U,14,))</f>
        <v>BIOLEGEND</v>
      </c>
    </row>
    <row r="2740" spans="1:12" x14ac:dyDescent="0.25">
      <c r="A2740" s="21" t="str">
        <f t="shared" si="168"/>
        <v>BIOLEGEND</v>
      </c>
      <c r="B2740" s="21" t="str">
        <v>EED118995</v>
      </c>
      <c r="C2740" s="30">
        <v>45918</v>
      </c>
      <c r="D2740" s="21">
        <v>426103</v>
      </c>
      <c r="E2740" s="21">
        <f>_xlfn.XLOOKUP(D2740,MasterSheet!H:H,MasterSheet!F:F)</f>
        <v>34680.800000000003</v>
      </c>
      <c r="F2740" s="22">
        <f>SUMIFS(MasterSheet!J:J, MasterSheet!B:B, B2740, MasterSheet!D:D, C2740, MasterSheet!H:H, D2740)</f>
        <v>1</v>
      </c>
      <c r="G2740" s="22">
        <f t="shared" si="169"/>
        <v>34680.800000000003</v>
      </c>
      <c r="H2740" s="26">
        <f>SUMIFS(MasterSheet!K:K, MasterSheet!B:B, B2740, MasterSheet!D:D, C2740, MasterSheet!H:H, D2740)</f>
        <v>1</v>
      </c>
      <c r="I2740" s="26">
        <f t="shared" si="170"/>
        <v>34680.800000000003</v>
      </c>
      <c r="J2740" s="28">
        <f>SUMIFS(MasterSheet!L:L, MasterSheet!B:B, B2740, MasterSheet!D:D, C2740, MasterSheet!H:H, D2740)</f>
        <v>0</v>
      </c>
      <c r="K2740" s="28">
        <f t="shared" si="171"/>
        <v>0</v>
      </c>
      <c r="L2740" s="21" t="str">
        <f>UPPER(VLOOKUP(D2740,MasterSheet!H:U,14,))</f>
        <v>BIOLEGEND</v>
      </c>
    </row>
    <row r="2741" spans="1:12" x14ac:dyDescent="0.25">
      <c r="A2741" s="21" t="str">
        <f t="shared" si="168"/>
        <v>BIOLEGEND</v>
      </c>
      <c r="B2741" s="21" t="str">
        <v>EED118995</v>
      </c>
      <c r="C2741" s="30">
        <v>45918</v>
      </c>
      <c r="D2741" s="21">
        <v>426202</v>
      </c>
      <c r="E2741" s="21">
        <f>_xlfn.XLOOKUP(D2741,MasterSheet!H:H,MasterSheet!F:F)</f>
        <v>9424.8000000000011</v>
      </c>
      <c r="F2741" s="22">
        <f>SUMIFS(MasterSheet!J:J, MasterSheet!B:B, B2741, MasterSheet!D:D, C2741, MasterSheet!H:H, D2741)</f>
        <v>6</v>
      </c>
      <c r="G2741" s="22">
        <f t="shared" si="169"/>
        <v>56548.800000000003</v>
      </c>
      <c r="H2741" s="26">
        <f>SUMIFS(MasterSheet!K:K, MasterSheet!B:B, B2741, MasterSheet!D:D, C2741, MasterSheet!H:H, D2741)</f>
        <v>6</v>
      </c>
      <c r="I2741" s="26">
        <f t="shared" si="170"/>
        <v>56548.800000000003</v>
      </c>
      <c r="J2741" s="28">
        <f>SUMIFS(MasterSheet!L:L, MasterSheet!B:B, B2741, MasterSheet!D:D, C2741, MasterSheet!H:H, D2741)</f>
        <v>0</v>
      </c>
      <c r="K2741" s="28">
        <f t="shared" si="171"/>
        <v>0</v>
      </c>
      <c r="L2741" s="21" t="str">
        <f>UPPER(VLOOKUP(D2741,MasterSheet!H:U,14,))</f>
        <v>BIOLEGEND</v>
      </c>
    </row>
    <row r="2742" spans="1:12" x14ac:dyDescent="0.25">
      <c r="A2742" s="21" t="str">
        <f t="shared" si="168"/>
        <v>BIOLEGEND</v>
      </c>
      <c r="B2742" s="21" t="str">
        <v>EED118995</v>
      </c>
      <c r="C2742" s="30">
        <v>45918</v>
      </c>
      <c r="D2742" s="21">
        <v>575304</v>
      </c>
      <c r="E2742" s="21">
        <f>_xlfn.XLOOKUP(D2742,MasterSheet!H:H,MasterSheet!F:F)</f>
        <v>6899.2000000000007</v>
      </c>
      <c r="F2742" s="22">
        <f>SUMIFS(MasterSheet!J:J, MasterSheet!B:B, B2742, MasterSheet!D:D, C2742, MasterSheet!H:H, D2742)</f>
        <v>1</v>
      </c>
      <c r="G2742" s="22">
        <f t="shared" si="169"/>
        <v>6899.2000000000007</v>
      </c>
      <c r="H2742" s="26">
        <f>SUMIFS(MasterSheet!K:K, MasterSheet!B:B, B2742, MasterSheet!D:D, C2742, MasterSheet!H:H, D2742)</f>
        <v>1</v>
      </c>
      <c r="I2742" s="26">
        <f t="shared" si="170"/>
        <v>6899.2000000000007</v>
      </c>
      <c r="J2742" s="28">
        <f>SUMIFS(MasterSheet!L:L, MasterSheet!B:B, B2742, MasterSheet!D:D, C2742, MasterSheet!H:H, D2742)</f>
        <v>0</v>
      </c>
      <c r="K2742" s="28">
        <f t="shared" si="171"/>
        <v>0</v>
      </c>
      <c r="L2742" s="21" t="str">
        <f>UPPER(VLOOKUP(D2742,MasterSheet!H:U,14,))</f>
        <v>BIOLEGEND</v>
      </c>
    </row>
    <row r="2743" spans="1:12" x14ac:dyDescent="0.25">
      <c r="A2743" s="21" t="str">
        <f t="shared" si="168"/>
        <v>BIOLEGEND</v>
      </c>
      <c r="B2743" s="21" t="str">
        <v>EED118995</v>
      </c>
      <c r="C2743" s="30">
        <v>45918</v>
      </c>
      <c r="D2743" s="21">
        <v>582304</v>
      </c>
      <c r="E2743" s="21">
        <f>_xlfn.XLOOKUP(D2743,MasterSheet!H:H,MasterSheet!F:F)</f>
        <v>15584.8</v>
      </c>
      <c r="F2743" s="22">
        <f>SUMIFS(MasterSheet!J:J, MasterSheet!B:B, B2743, MasterSheet!D:D, C2743, MasterSheet!H:H, D2743)</f>
        <v>1</v>
      </c>
      <c r="G2743" s="22">
        <f t="shared" si="169"/>
        <v>15584.8</v>
      </c>
      <c r="H2743" s="26">
        <f>SUMIFS(MasterSheet!K:K, MasterSheet!B:B, B2743, MasterSheet!D:D, C2743, MasterSheet!H:H, D2743)</f>
        <v>1</v>
      </c>
      <c r="I2743" s="26">
        <f t="shared" si="170"/>
        <v>15584.8</v>
      </c>
      <c r="J2743" s="28">
        <f>SUMIFS(MasterSheet!L:L, MasterSheet!B:B, B2743, MasterSheet!D:D, C2743, MasterSheet!H:H, D2743)</f>
        <v>0</v>
      </c>
      <c r="K2743" s="28">
        <f t="shared" si="171"/>
        <v>0</v>
      </c>
      <c r="L2743" s="21" t="str">
        <f>UPPER(VLOOKUP(D2743,MasterSheet!H:U,14,))</f>
        <v>BIOLEGEND</v>
      </c>
    </row>
    <row r="2744" spans="1:12" x14ac:dyDescent="0.25">
      <c r="A2744" s="21" t="str">
        <f t="shared" si="168"/>
        <v>BIOLEGEND</v>
      </c>
      <c r="B2744" s="21" t="str">
        <v>EED118995</v>
      </c>
      <c r="C2744" s="30">
        <v>45918</v>
      </c>
      <c r="D2744" s="21">
        <v>626810</v>
      </c>
      <c r="E2744" s="21">
        <f>_xlfn.XLOOKUP(D2744,MasterSheet!H:H,MasterSheet!F:F)</f>
        <v>23531.199999999997</v>
      </c>
      <c r="F2744" s="22">
        <f>SUMIFS(MasterSheet!J:J, MasterSheet!B:B, B2744, MasterSheet!D:D, C2744, MasterSheet!H:H, D2744)</f>
        <v>1</v>
      </c>
      <c r="G2744" s="22">
        <f t="shared" si="169"/>
        <v>23531.199999999997</v>
      </c>
      <c r="H2744" s="26">
        <f>SUMIFS(MasterSheet!K:K, MasterSheet!B:B, B2744, MasterSheet!D:D, C2744, MasterSheet!H:H, D2744)</f>
        <v>1</v>
      </c>
      <c r="I2744" s="26">
        <f t="shared" si="170"/>
        <v>23531.199999999997</v>
      </c>
      <c r="J2744" s="28">
        <f>SUMIFS(MasterSheet!L:L, MasterSheet!B:B, B2744, MasterSheet!D:D, C2744, MasterSheet!H:H, D2744)</f>
        <v>0</v>
      </c>
      <c r="K2744" s="28">
        <f t="shared" si="171"/>
        <v>0</v>
      </c>
      <c r="L2744" s="21" t="str">
        <f>UPPER(VLOOKUP(D2744,MasterSheet!H:U,14,))</f>
        <v>BIOLEGEND</v>
      </c>
    </row>
    <row r="2745" spans="1:12" x14ac:dyDescent="0.25">
      <c r="A2745" s="21" t="str">
        <f t="shared" si="168"/>
        <v>BIOLEGEND</v>
      </c>
      <c r="B2745" s="21" t="str">
        <v>EED118995</v>
      </c>
      <c r="C2745" s="30">
        <v>45918</v>
      </c>
      <c r="D2745" s="21">
        <v>740042</v>
      </c>
      <c r="E2745" s="21">
        <f>_xlfn.XLOOKUP(D2745,MasterSheet!H:H,MasterSheet!F:F)</f>
        <v>7268.7999999999993</v>
      </c>
      <c r="F2745" s="22">
        <f>SUMIFS(MasterSheet!J:J, MasterSheet!B:B, B2745, MasterSheet!D:D, C2745, MasterSheet!H:H, D2745)</f>
        <v>1</v>
      </c>
      <c r="G2745" s="22">
        <f t="shared" si="169"/>
        <v>7268.7999999999993</v>
      </c>
      <c r="H2745" s="26">
        <f>SUMIFS(MasterSheet!K:K, MasterSheet!B:B, B2745, MasterSheet!D:D, C2745, MasterSheet!H:H, D2745)</f>
        <v>1</v>
      </c>
      <c r="I2745" s="26">
        <f t="shared" si="170"/>
        <v>7268.7999999999993</v>
      </c>
      <c r="J2745" s="28">
        <f>SUMIFS(MasterSheet!L:L, MasterSheet!B:B, B2745, MasterSheet!D:D, C2745, MasterSheet!H:H, D2745)</f>
        <v>0</v>
      </c>
      <c r="K2745" s="28">
        <f t="shared" si="171"/>
        <v>0</v>
      </c>
      <c r="L2745" s="21" t="str">
        <f>UPPER(VLOOKUP(D2745,MasterSheet!H:U,14,))</f>
        <v>BIOLEGEND</v>
      </c>
    </row>
    <row r="2746" spans="1:12" x14ac:dyDescent="0.25">
      <c r="A2746" s="21" t="str">
        <f t="shared" si="168"/>
        <v>BIOLEGEND</v>
      </c>
      <c r="B2746" s="21" t="str">
        <v>EED118995</v>
      </c>
      <c r="C2746" s="30">
        <v>45918</v>
      </c>
      <c r="D2746" s="21">
        <v>740043</v>
      </c>
      <c r="E2746" s="21">
        <f>_xlfn.XLOOKUP(D2746,MasterSheet!H:H,MasterSheet!F:F)</f>
        <v>7268.7999999999993</v>
      </c>
      <c r="F2746" s="22">
        <f>SUMIFS(MasterSheet!J:J, MasterSheet!B:B, B2746, MasterSheet!D:D, C2746, MasterSheet!H:H, D2746)</f>
        <v>1</v>
      </c>
      <c r="G2746" s="22">
        <f t="shared" si="169"/>
        <v>7268.7999999999993</v>
      </c>
      <c r="H2746" s="26">
        <f>SUMIFS(MasterSheet!K:K, MasterSheet!B:B, B2746, MasterSheet!D:D, C2746, MasterSheet!H:H, D2746)</f>
        <v>1</v>
      </c>
      <c r="I2746" s="26">
        <f t="shared" si="170"/>
        <v>7268.7999999999993</v>
      </c>
      <c r="J2746" s="28">
        <f>SUMIFS(MasterSheet!L:L, MasterSheet!B:B, B2746, MasterSheet!D:D, C2746, MasterSheet!H:H, D2746)</f>
        <v>0</v>
      </c>
      <c r="K2746" s="28">
        <f t="shared" si="171"/>
        <v>0</v>
      </c>
      <c r="L2746" s="21" t="str">
        <f>UPPER(VLOOKUP(D2746,MasterSheet!H:U,14,))</f>
        <v>BIOLEGEND</v>
      </c>
    </row>
    <row r="2747" spans="1:12" x14ac:dyDescent="0.25">
      <c r="A2747" s="21" t="str">
        <f t="shared" si="168"/>
        <v>BIOLEGEND</v>
      </c>
      <c r="B2747" s="21" t="str">
        <v>EED118995</v>
      </c>
      <c r="C2747" s="30">
        <v>45918</v>
      </c>
      <c r="D2747" s="21">
        <v>740044</v>
      </c>
      <c r="E2747" s="21">
        <f>_xlfn.XLOOKUP(D2747,MasterSheet!H:H,MasterSheet!F:F)</f>
        <v>7268.7999999999993</v>
      </c>
      <c r="F2747" s="22">
        <f>SUMIFS(MasterSheet!J:J, MasterSheet!B:B, B2747, MasterSheet!D:D, C2747, MasterSheet!H:H, D2747)</f>
        <v>1</v>
      </c>
      <c r="G2747" s="22">
        <f t="shared" si="169"/>
        <v>7268.7999999999993</v>
      </c>
      <c r="H2747" s="26">
        <f>SUMIFS(MasterSheet!K:K, MasterSheet!B:B, B2747, MasterSheet!D:D, C2747, MasterSheet!H:H, D2747)</f>
        <v>1</v>
      </c>
      <c r="I2747" s="26">
        <f t="shared" si="170"/>
        <v>7268.7999999999993</v>
      </c>
      <c r="J2747" s="28">
        <f>SUMIFS(MasterSheet!L:L, MasterSheet!B:B, B2747, MasterSheet!D:D, C2747, MasterSheet!H:H, D2747)</f>
        <v>0</v>
      </c>
      <c r="K2747" s="28">
        <f t="shared" si="171"/>
        <v>0</v>
      </c>
      <c r="L2747" s="21" t="str">
        <f>UPPER(VLOOKUP(D2747,MasterSheet!H:U,14,))</f>
        <v>BIOLEGEND</v>
      </c>
    </row>
    <row r="2748" spans="1:12" x14ac:dyDescent="0.25">
      <c r="A2748" s="21" t="str">
        <f t="shared" si="168"/>
        <v>BIOLEGEND</v>
      </c>
      <c r="B2748" s="21" t="str">
        <v>EED118995</v>
      </c>
      <c r="C2748" s="30">
        <v>45918</v>
      </c>
      <c r="D2748" s="21">
        <v>740045</v>
      </c>
      <c r="E2748" s="21">
        <f>_xlfn.XLOOKUP(D2748,MasterSheet!H:H,MasterSheet!F:F)</f>
        <v>7268.7999999999993</v>
      </c>
      <c r="F2748" s="22">
        <f>SUMIFS(MasterSheet!J:J, MasterSheet!B:B, B2748, MasterSheet!D:D, C2748, MasterSheet!H:H, D2748)</f>
        <v>1</v>
      </c>
      <c r="G2748" s="22">
        <f t="shared" si="169"/>
        <v>7268.7999999999993</v>
      </c>
      <c r="H2748" s="26">
        <f>SUMIFS(MasterSheet!K:K, MasterSheet!B:B, B2748, MasterSheet!D:D, C2748, MasterSheet!H:H, D2748)</f>
        <v>1</v>
      </c>
      <c r="I2748" s="26">
        <f t="shared" si="170"/>
        <v>7268.7999999999993</v>
      </c>
      <c r="J2748" s="28">
        <f>SUMIFS(MasterSheet!L:L, MasterSheet!B:B, B2748, MasterSheet!D:D, C2748, MasterSheet!H:H, D2748)</f>
        <v>0</v>
      </c>
      <c r="K2748" s="28">
        <f t="shared" si="171"/>
        <v>0</v>
      </c>
      <c r="L2748" s="21" t="str">
        <f>UPPER(VLOOKUP(D2748,MasterSheet!H:U,14,))</f>
        <v>BIOLEGEND</v>
      </c>
    </row>
    <row r="2749" spans="1:12" x14ac:dyDescent="0.25">
      <c r="A2749" s="21" t="str">
        <f t="shared" si="168"/>
        <v>BIOLEGEND</v>
      </c>
      <c r="B2749" s="21" t="str">
        <v>EED118995</v>
      </c>
      <c r="C2749" s="30">
        <v>45918</v>
      </c>
      <c r="D2749" s="21">
        <v>740046</v>
      </c>
      <c r="E2749" s="21">
        <f>_xlfn.XLOOKUP(D2749,MasterSheet!H:H,MasterSheet!F:F)</f>
        <v>7268.7999999999993</v>
      </c>
      <c r="F2749" s="22">
        <f>SUMIFS(MasterSheet!J:J, MasterSheet!B:B, B2749, MasterSheet!D:D, C2749, MasterSheet!H:H, D2749)</f>
        <v>1</v>
      </c>
      <c r="G2749" s="22">
        <f t="shared" si="169"/>
        <v>7268.7999999999993</v>
      </c>
      <c r="H2749" s="26">
        <f>SUMIFS(MasterSheet!K:K, MasterSheet!B:B, B2749, MasterSheet!D:D, C2749, MasterSheet!H:H, D2749)</f>
        <v>1</v>
      </c>
      <c r="I2749" s="26">
        <f t="shared" si="170"/>
        <v>7268.7999999999993</v>
      </c>
      <c r="J2749" s="28">
        <f>SUMIFS(MasterSheet!L:L, MasterSheet!B:B, B2749, MasterSheet!D:D, C2749, MasterSheet!H:H, D2749)</f>
        <v>0</v>
      </c>
      <c r="K2749" s="28">
        <f t="shared" si="171"/>
        <v>0</v>
      </c>
      <c r="L2749" s="21" t="str">
        <f>UPPER(VLOOKUP(D2749,MasterSheet!H:U,14,))</f>
        <v>BIOLEGEND</v>
      </c>
    </row>
    <row r="2750" spans="1:12" x14ac:dyDescent="0.25">
      <c r="A2750" s="21" t="str">
        <f t="shared" si="168"/>
        <v>BIOLEGEND</v>
      </c>
      <c r="B2750" s="21" t="str">
        <v>EED118995</v>
      </c>
      <c r="C2750" s="30">
        <v>45918</v>
      </c>
      <c r="D2750" s="21">
        <v>740047</v>
      </c>
      <c r="E2750" s="21">
        <f>_xlfn.XLOOKUP(D2750,MasterSheet!H:H,MasterSheet!F:F)</f>
        <v>7268.7999999999993</v>
      </c>
      <c r="F2750" s="22">
        <f>SUMIFS(MasterSheet!J:J, MasterSheet!B:B, B2750, MasterSheet!D:D, C2750, MasterSheet!H:H, D2750)</f>
        <v>1</v>
      </c>
      <c r="G2750" s="22">
        <f t="shared" si="169"/>
        <v>7268.7999999999993</v>
      </c>
      <c r="H2750" s="26">
        <f>SUMIFS(MasterSheet!K:K, MasterSheet!B:B, B2750, MasterSheet!D:D, C2750, MasterSheet!H:H, D2750)</f>
        <v>1</v>
      </c>
      <c r="I2750" s="26">
        <f t="shared" si="170"/>
        <v>7268.7999999999993</v>
      </c>
      <c r="J2750" s="28">
        <f>SUMIFS(MasterSheet!L:L, MasterSheet!B:B, B2750, MasterSheet!D:D, C2750, MasterSheet!H:H, D2750)</f>
        <v>0</v>
      </c>
      <c r="K2750" s="28">
        <f t="shared" si="171"/>
        <v>0</v>
      </c>
      <c r="L2750" s="21" t="str">
        <f>UPPER(VLOOKUP(D2750,MasterSheet!H:U,14,))</f>
        <v>BIOLEGEND</v>
      </c>
    </row>
    <row r="2751" spans="1:12" x14ac:dyDescent="0.25">
      <c r="A2751" s="21" t="str">
        <f t="shared" si="168"/>
        <v>BIOLEGEND</v>
      </c>
      <c r="B2751" s="21" t="str">
        <v>EED118995</v>
      </c>
      <c r="C2751" s="30">
        <v>45918</v>
      </c>
      <c r="D2751" s="21">
        <v>740052</v>
      </c>
      <c r="E2751" s="21">
        <f>_xlfn.XLOOKUP(D2751,MasterSheet!H:H,MasterSheet!F:F)</f>
        <v>7268.7999999999993</v>
      </c>
      <c r="F2751" s="22">
        <f>SUMIFS(MasterSheet!J:J, MasterSheet!B:B, B2751, MasterSheet!D:D, C2751, MasterSheet!H:H, D2751)</f>
        <v>1</v>
      </c>
      <c r="G2751" s="22">
        <f t="shared" si="169"/>
        <v>7268.7999999999993</v>
      </c>
      <c r="H2751" s="26">
        <f>SUMIFS(MasterSheet!K:K, MasterSheet!B:B, B2751, MasterSheet!D:D, C2751, MasterSheet!H:H, D2751)</f>
        <v>1</v>
      </c>
      <c r="I2751" s="26">
        <f t="shared" si="170"/>
        <v>7268.7999999999993</v>
      </c>
      <c r="J2751" s="28">
        <f>SUMIFS(MasterSheet!L:L, MasterSheet!B:B, B2751, MasterSheet!D:D, C2751, MasterSheet!H:H, D2751)</f>
        <v>0</v>
      </c>
      <c r="K2751" s="28">
        <f t="shared" si="171"/>
        <v>0</v>
      </c>
      <c r="L2751" s="21" t="str">
        <f>UPPER(VLOOKUP(D2751,MasterSheet!H:U,14,))</f>
        <v>BIOLEGEND</v>
      </c>
    </row>
    <row r="2752" spans="1:12" x14ac:dyDescent="0.25">
      <c r="A2752" s="21" t="str">
        <f t="shared" si="168"/>
        <v>BIOLEGEND</v>
      </c>
      <c r="B2752" s="21" t="str">
        <v>EED118995</v>
      </c>
      <c r="C2752" s="30">
        <v>45918</v>
      </c>
      <c r="D2752" s="21">
        <v>740053</v>
      </c>
      <c r="E2752" s="21">
        <f>_xlfn.XLOOKUP(D2752,MasterSheet!H:H,MasterSheet!F:F)</f>
        <v>7268.7999999999993</v>
      </c>
      <c r="F2752" s="22">
        <f>SUMIFS(MasterSheet!J:J, MasterSheet!B:B, B2752, MasterSheet!D:D, C2752, MasterSheet!H:H, D2752)</f>
        <v>1</v>
      </c>
      <c r="G2752" s="22">
        <f t="shared" si="169"/>
        <v>7268.7999999999993</v>
      </c>
      <c r="H2752" s="26">
        <f>SUMIFS(MasterSheet!K:K, MasterSheet!B:B, B2752, MasterSheet!D:D, C2752, MasterSheet!H:H, D2752)</f>
        <v>1</v>
      </c>
      <c r="I2752" s="26">
        <f t="shared" si="170"/>
        <v>7268.7999999999993</v>
      </c>
      <c r="J2752" s="28">
        <f>SUMIFS(MasterSheet!L:L, MasterSheet!B:B, B2752, MasterSheet!D:D, C2752, MasterSheet!H:H, D2752)</f>
        <v>0</v>
      </c>
      <c r="K2752" s="28">
        <f t="shared" si="171"/>
        <v>0</v>
      </c>
      <c r="L2752" s="21" t="str">
        <f>UPPER(VLOOKUP(D2752,MasterSheet!H:U,14,))</f>
        <v>BIOLEGEND</v>
      </c>
    </row>
    <row r="2753" spans="1:12" x14ac:dyDescent="0.25">
      <c r="A2753" s="21" t="str">
        <f t="shared" si="168"/>
        <v>BIOLEGEND</v>
      </c>
      <c r="B2753" s="21" t="str">
        <v>EED118995</v>
      </c>
      <c r="C2753" s="30">
        <v>45918</v>
      </c>
      <c r="D2753" s="21">
        <v>740368</v>
      </c>
      <c r="E2753" s="21">
        <f>_xlfn.XLOOKUP(D2753,MasterSheet!H:H,MasterSheet!F:F)</f>
        <v>7268.7999999999993</v>
      </c>
      <c r="F2753" s="22">
        <f>SUMIFS(MasterSheet!J:J, MasterSheet!B:B, B2753, MasterSheet!D:D, C2753, MasterSheet!H:H, D2753)</f>
        <v>1</v>
      </c>
      <c r="G2753" s="22">
        <f t="shared" si="169"/>
        <v>7268.7999999999993</v>
      </c>
      <c r="H2753" s="26">
        <f>SUMIFS(MasterSheet!K:K, MasterSheet!B:B, B2753, MasterSheet!D:D, C2753, MasterSheet!H:H, D2753)</f>
        <v>1</v>
      </c>
      <c r="I2753" s="26">
        <f t="shared" si="170"/>
        <v>7268.7999999999993</v>
      </c>
      <c r="J2753" s="28">
        <f>SUMIFS(MasterSheet!L:L, MasterSheet!B:B, B2753, MasterSheet!D:D, C2753, MasterSheet!H:H, D2753)</f>
        <v>0</v>
      </c>
      <c r="K2753" s="28">
        <f t="shared" si="171"/>
        <v>0</v>
      </c>
      <c r="L2753" s="21" t="str">
        <f>UPPER(VLOOKUP(D2753,MasterSheet!H:U,14,))</f>
        <v>BIOLEGEND</v>
      </c>
    </row>
    <row r="2754" spans="1:12" x14ac:dyDescent="0.25">
      <c r="A2754" s="21" t="str">
        <f t="shared" ref="A2754:A2817" si="172">L2754</f>
        <v>BIOLEGEND</v>
      </c>
      <c r="B2754" s="21" t="str">
        <v>EED118995</v>
      </c>
      <c r="C2754" s="30">
        <v>45918</v>
      </c>
      <c r="D2754" s="21">
        <v>740717</v>
      </c>
      <c r="E2754" s="21">
        <f>_xlfn.XLOOKUP(D2754,MasterSheet!H:H,MasterSheet!F:F)</f>
        <v>7268.7999999999993</v>
      </c>
      <c r="F2754" s="22">
        <f>SUMIFS(MasterSheet!J:J, MasterSheet!B:B, B2754, MasterSheet!D:D, C2754, MasterSheet!H:H, D2754)</f>
        <v>1</v>
      </c>
      <c r="G2754" s="22">
        <f t="shared" si="169"/>
        <v>7268.7999999999993</v>
      </c>
      <c r="H2754" s="26">
        <f>SUMIFS(MasterSheet!K:K, MasterSheet!B:B, B2754, MasterSheet!D:D, C2754, MasterSheet!H:H, D2754)</f>
        <v>1</v>
      </c>
      <c r="I2754" s="26">
        <f t="shared" si="170"/>
        <v>7268.7999999999993</v>
      </c>
      <c r="J2754" s="28">
        <f>SUMIFS(MasterSheet!L:L, MasterSheet!B:B, B2754, MasterSheet!D:D, C2754, MasterSheet!H:H, D2754)</f>
        <v>0</v>
      </c>
      <c r="K2754" s="28">
        <f t="shared" si="171"/>
        <v>0</v>
      </c>
      <c r="L2754" s="21" t="str">
        <f>UPPER(VLOOKUP(D2754,MasterSheet!H:U,14,))</f>
        <v>BIOLEGEND</v>
      </c>
    </row>
    <row r="2755" spans="1:12" x14ac:dyDescent="0.25">
      <c r="A2755" s="21" t="str">
        <f t="shared" si="172"/>
        <v>BIOLEGEND</v>
      </c>
      <c r="B2755" s="21" t="str">
        <v>EED118995</v>
      </c>
      <c r="C2755" s="30">
        <v>45918</v>
      </c>
      <c r="D2755" s="21">
        <v>740809</v>
      </c>
      <c r="E2755" s="21">
        <f>_xlfn.XLOOKUP(D2755,MasterSheet!H:H,MasterSheet!F:F)</f>
        <v>440</v>
      </c>
      <c r="F2755" s="22">
        <f>SUMIFS(MasterSheet!J:J, MasterSheet!B:B, B2755, MasterSheet!D:D, C2755, MasterSheet!H:H, D2755)</f>
        <v>1</v>
      </c>
      <c r="G2755" s="22">
        <f t="shared" ref="G2755:G2818" si="173">F2755*E2755</f>
        <v>440</v>
      </c>
      <c r="H2755" s="26">
        <f>SUMIFS(MasterSheet!K:K, MasterSheet!B:B, B2755, MasterSheet!D:D, C2755, MasterSheet!H:H, D2755)</f>
        <v>1</v>
      </c>
      <c r="I2755" s="26">
        <f t="shared" ref="I2755:I2818" si="174">H2755*E2755</f>
        <v>440</v>
      </c>
      <c r="J2755" s="28">
        <f>SUMIFS(MasterSheet!L:L, MasterSheet!B:B, B2755, MasterSheet!D:D, C2755, MasterSheet!H:H, D2755)</f>
        <v>0</v>
      </c>
      <c r="K2755" s="28">
        <f t="shared" ref="K2755:K2818" si="175">J2755*E2755</f>
        <v>0</v>
      </c>
      <c r="L2755" s="21" t="str">
        <f>UPPER(VLOOKUP(D2755,MasterSheet!H:U,14,))</f>
        <v>BIOLEGEND</v>
      </c>
    </row>
    <row r="2756" spans="1:12" x14ac:dyDescent="0.25">
      <c r="A2756" s="21" t="str">
        <f t="shared" si="172"/>
        <v>BIOLEGEND</v>
      </c>
      <c r="B2756" s="21" t="str">
        <v>EED118995</v>
      </c>
      <c r="C2756" s="30">
        <v>45918</v>
      </c>
      <c r="D2756" s="21">
        <v>741041</v>
      </c>
      <c r="E2756" s="21">
        <f>_xlfn.XLOOKUP(D2756,MasterSheet!H:H,MasterSheet!F:F)</f>
        <v>18110.400000000001</v>
      </c>
      <c r="F2756" s="22">
        <f>SUMIFS(MasterSheet!J:J, MasterSheet!B:B, B2756, MasterSheet!D:D, C2756, MasterSheet!H:H, D2756)</f>
        <v>1</v>
      </c>
      <c r="G2756" s="22">
        <f t="shared" si="173"/>
        <v>18110.400000000001</v>
      </c>
      <c r="H2756" s="26">
        <f>SUMIFS(MasterSheet!K:K, MasterSheet!B:B, B2756, MasterSheet!D:D, C2756, MasterSheet!H:H, D2756)</f>
        <v>1</v>
      </c>
      <c r="I2756" s="26">
        <f t="shared" si="174"/>
        <v>18110.400000000001</v>
      </c>
      <c r="J2756" s="28">
        <f>SUMIFS(MasterSheet!L:L, MasterSheet!B:B, B2756, MasterSheet!D:D, C2756, MasterSheet!H:H, D2756)</f>
        <v>0</v>
      </c>
      <c r="K2756" s="28">
        <f t="shared" si="175"/>
        <v>0</v>
      </c>
      <c r="L2756" s="21" t="str">
        <f>UPPER(VLOOKUP(D2756,MasterSheet!H:U,14,))</f>
        <v>BIOLEGEND</v>
      </c>
    </row>
    <row r="2757" spans="1:12" x14ac:dyDescent="0.25">
      <c r="A2757" s="21" t="str">
        <f t="shared" si="172"/>
        <v>BIOLEGEND</v>
      </c>
      <c r="B2757" s="21" t="str">
        <v>EED118995</v>
      </c>
      <c r="C2757" s="30">
        <v>45918</v>
      </c>
      <c r="D2757" s="21">
        <v>741042</v>
      </c>
      <c r="E2757" s="21">
        <f>_xlfn.XLOOKUP(D2757,MasterSheet!H:H,MasterSheet!F:F)</f>
        <v>3634.3999999999996</v>
      </c>
      <c r="F2757" s="22">
        <f>SUMIFS(MasterSheet!J:J, MasterSheet!B:B, B2757, MasterSheet!D:D, C2757, MasterSheet!H:H, D2757)</f>
        <v>1</v>
      </c>
      <c r="G2757" s="22">
        <f t="shared" si="173"/>
        <v>3634.3999999999996</v>
      </c>
      <c r="H2757" s="26">
        <f>SUMIFS(MasterSheet!K:K, MasterSheet!B:B, B2757, MasterSheet!D:D, C2757, MasterSheet!H:H, D2757)</f>
        <v>1</v>
      </c>
      <c r="I2757" s="26">
        <f t="shared" si="174"/>
        <v>3634.3999999999996</v>
      </c>
      <c r="J2757" s="28">
        <f>SUMIFS(MasterSheet!L:L, MasterSheet!B:B, B2757, MasterSheet!D:D, C2757, MasterSheet!H:H, D2757)</f>
        <v>0</v>
      </c>
      <c r="K2757" s="28">
        <f t="shared" si="175"/>
        <v>0</v>
      </c>
      <c r="L2757" s="21" t="str">
        <f>UPPER(VLOOKUP(D2757,MasterSheet!H:U,14,))</f>
        <v>BIOLEGEND</v>
      </c>
    </row>
    <row r="2758" spans="1:12" x14ac:dyDescent="0.25">
      <c r="A2758" s="21" t="str">
        <f t="shared" si="172"/>
        <v>BIOLEGEND</v>
      </c>
      <c r="B2758" s="21" t="str">
        <v>EED118995</v>
      </c>
      <c r="C2758" s="30">
        <v>45918</v>
      </c>
      <c r="D2758" s="21">
        <v>846102</v>
      </c>
      <c r="E2758" s="21">
        <f>_xlfn.XLOOKUP(D2758,MasterSheet!H:H,MasterSheet!F:F)</f>
        <v>15114</v>
      </c>
      <c r="F2758" s="22">
        <f>SUMIFS(MasterSheet!J:J, MasterSheet!B:B, B2758, MasterSheet!D:D, C2758, MasterSheet!H:H, D2758)</f>
        <v>1</v>
      </c>
      <c r="G2758" s="22">
        <f t="shared" si="173"/>
        <v>15114</v>
      </c>
      <c r="H2758" s="26">
        <f>SUMIFS(MasterSheet!K:K, MasterSheet!B:B, B2758, MasterSheet!D:D, C2758, MasterSheet!H:H, D2758)</f>
        <v>1</v>
      </c>
      <c r="I2758" s="26">
        <f t="shared" si="174"/>
        <v>15114</v>
      </c>
      <c r="J2758" s="28">
        <f>SUMIFS(MasterSheet!L:L, MasterSheet!B:B, B2758, MasterSheet!D:D, C2758, MasterSheet!H:H, D2758)</f>
        <v>0</v>
      </c>
      <c r="K2758" s="28">
        <f t="shared" si="175"/>
        <v>0</v>
      </c>
      <c r="L2758" s="21" t="str">
        <f>UPPER(VLOOKUP(D2758,MasterSheet!H:U,14,))</f>
        <v>BIOLEGEND</v>
      </c>
    </row>
    <row r="2759" spans="1:12" x14ac:dyDescent="0.25">
      <c r="A2759" s="21" t="str">
        <f t="shared" si="172"/>
        <v>BIOLEGEND</v>
      </c>
      <c r="B2759" s="21" t="str">
        <v>EED118995</v>
      </c>
      <c r="C2759" s="30">
        <v>45918</v>
      </c>
      <c r="D2759" s="21">
        <v>900007328</v>
      </c>
      <c r="E2759" s="21">
        <f>_xlfn.XLOOKUP(D2759,MasterSheet!H:H,MasterSheet!F:F)</f>
        <v>87120</v>
      </c>
      <c r="F2759" s="22">
        <f>SUMIFS(MasterSheet!J:J, MasterSheet!B:B, B2759, MasterSheet!D:D, C2759, MasterSheet!H:H, D2759)</f>
        <v>2</v>
      </c>
      <c r="G2759" s="22">
        <f t="shared" si="173"/>
        <v>174240</v>
      </c>
      <c r="H2759" s="26">
        <f>SUMIFS(MasterSheet!K:K, MasterSheet!B:B, B2759, MasterSheet!D:D, C2759, MasterSheet!H:H, D2759)</f>
        <v>2</v>
      </c>
      <c r="I2759" s="26">
        <f t="shared" si="174"/>
        <v>174240</v>
      </c>
      <c r="J2759" s="28">
        <f>SUMIFS(MasterSheet!L:L, MasterSheet!B:B, B2759, MasterSheet!D:D, C2759, MasterSheet!H:H, D2759)</f>
        <v>0</v>
      </c>
      <c r="K2759" s="28">
        <f t="shared" si="175"/>
        <v>0</v>
      </c>
      <c r="L2759" s="21" t="str">
        <f>UPPER(VLOOKUP(D2759,MasterSheet!H:U,14,))</f>
        <v>BIOLEGEND</v>
      </c>
    </row>
    <row r="2760" spans="1:12" x14ac:dyDescent="0.25">
      <c r="A2760" s="21" t="str">
        <f t="shared" si="172"/>
        <v>BIOLEGEND</v>
      </c>
      <c r="B2760" s="21" t="str">
        <v>EED118995</v>
      </c>
      <c r="C2760" s="30">
        <v>45918</v>
      </c>
      <c r="D2760" s="21">
        <v>900007329</v>
      </c>
      <c r="E2760" s="21">
        <f>_xlfn.XLOOKUP(D2760,MasterSheet!H:H,MasterSheet!F:F)</f>
        <v>135520</v>
      </c>
      <c r="F2760" s="22">
        <f>SUMIFS(MasterSheet!J:J, MasterSheet!B:B, B2760, MasterSheet!D:D, C2760, MasterSheet!H:H, D2760)</f>
        <v>2</v>
      </c>
      <c r="G2760" s="22">
        <f t="shared" si="173"/>
        <v>271040</v>
      </c>
      <c r="H2760" s="26">
        <f>SUMIFS(MasterSheet!K:K, MasterSheet!B:B, B2760, MasterSheet!D:D, C2760, MasterSheet!H:H, D2760)</f>
        <v>2</v>
      </c>
      <c r="I2760" s="26">
        <f t="shared" si="174"/>
        <v>271040</v>
      </c>
      <c r="J2760" s="28">
        <f>SUMIFS(MasterSheet!L:L, MasterSheet!B:B, B2760, MasterSheet!D:D, C2760, MasterSheet!H:H, D2760)</f>
        <v>0</v>
      </c>
      <c r="K2760" s="28">
        <f t="shared" si="175"/>
        <v>0</v>
      </c>
      <c r="L2760" s="21" t="str">
        <f>UPPER(VLOOKUP(D2760,MasterSheet!H:U,14,))</f>
        <v>BIOLEGEND</v>
      </c>
    </row>
    <row r="2761" spans="1:12" x14ac:dyDescent="0.25">
      <c r="A2761" s="21" t="str">
        <f t="shared" si="172"/>
        <v>BIOLEGEND</v>
      </c>
      <c r="B2761" s="21" t="str">
        <v>EED118995</v>
      </c>
      <c r="C2761" s="30">
        <v>45918</v>
      </c>
      <c r="D2761" s="21">
        <v>906113</v>
      </c>
      <c r="E2761" s="21">
        <f>_xlfn.XLOOKUP(D2761,MasterSheet!H:H,MasterSheet!F:F)</f>
        <v>5482.4</v>
      </c>
      <c r="F2761" s="22">
        <f>SUMIFS(MasterSheet!J:J, MasterSheet!B:B, B2761, MasterSheet!D:D, C2761, MasterSheet!H:H, D2761)</f>
        <v>1</v>
      </c>
      <c r="G2761" s="22">
        <f t="shared" si="173"/>
        <v>5482.4</v>
      </c>
      <c r="H2761" s="26">
        <f>SUMIFS(MasterSheet!K:K, MasterSheet!B:B, B2761, MasterSheet!D:D, C2761, MasterSheet!H:H, D2761)</f>
        <v>1</v>
      </c>
      <c r="I2761" s="26">
        <f t="shared" si="174"/>
        <v>5482.4</v>
      </c>
      <c r="J2761" s="28">
        <f>SUMIFS(MasterSheet!L:L, MasterSheet!B:B, B2761, MasterSheet!D:D, C2761, MasterSheet!H:H, D2761)</f>
        <v>0</v>
      </c>
      <c r="K2761" s="28">
        <f t="shared" si="175"/>
        <v>0</v>
      </c>
      <c r="L2761" s="21" t="str">
        <f>UPPER(VLOOKUP(D2761,MasterSheet!H:U,14,))</f>
        <v>BIOLEGEND</v>
      </c>
    </row>
    <row r="2762" spans="1:12" x14ac:dyDescent="0.25">
      <c r="A2762" s="21" t="str">
        <f t="shared" si="172"/>
        <v>BIOLEGEND</v>
      </c>
      <c r="B2762" s="21" t="str">
        <v>EED118995</v>
      </c>
      <c r="C2762" s="30">
        <v>45918</v>
      </c>
      <c r="D2762" s="21">
        <v>921304</v>
      </c>
      <c r="E2762" s="21">
        <f>_xlfn.XLOOKUP(D2762,MasterSheet!H:H,MasterSheet!F:F)</f>
        <v>13428.8</v>
      </c>
      <c r="F2762" s="22">
        <f>SUMIFS(MasterSheet!J:J, MasterSheet!B:B, B2762, MasterSheet!D:D, C2762, MasterSheet!H:H, D2762)</f>
        <v>1</v>
      </c>
      <c r="G2762" s="22">
        <f t="shared" si="173"/>
        <v>13428.8</v>
      </c>
      <c r="H2762" s="26">
        <f>SUMIFS(MasterSheet!K:K, MasterSheet!B:B, B2762, MasterSheet!D:D, C2762, MasterSheet!H:H, D2762)</f>
        <v>1</v>
      </c>
      <c r="I2762" s="26">
        <f t="shared" si="174"/>
        <v>13428.8</v>
      </c>
      <c r="J2762" s="28">
        <f>SUMIFS(MasterSheet!L:L, MasterSheet!B:B, B2762, MasterSheet!D:D, C2762, MasterSheet!H:H, D2762)</f>
        <v>0</v>
      </c>
      <c r="K2762" s="28">
        <f t="shared" si="175"/>
        <v>0</v>
      </c>
      <c r="L2762" s="21" t="str">
        <f>UPPER(VLOOKUP(D2762,MasterSheet!H:U,14,))</f>
        <v>BIOLEGEND</v>
      </c>
    </row>
    <row r="2763" spans="1:12" x14ac:dyDescent="0.25">
      <c r="A2763" s="21" t="str">
        <f t="shared" si="172"/>
        <v>BIOLEGEND</v>
      </c>
      <c r="B2763" s="21" t="str">
        <v>EED118995</v>
      </c>
      <c r="C2763" s="30">
        <v>45918</v>
      </c>
      <c r="D2763" s="21">
        <v>926201</v>
      </c>
      <c r="E2763" s="21">
        <f>_xlfn.XLOOKUP(D2763,MasterSheet!H:H,MasterSheet!F:F)</f>
        <v>7823.2000000000007</v>
      </c>
      <c r="F2763" s="22">
        <f>SUMIFS(MasterSheet!J:J, MasterSheet!B:B, B2763, MasterSheet!D:D, C2763, MasterSheet!H:H, D2763)</f>
        <v>1</v>
      </c>
      <c r="G2763" s="22">
        <f t="shared" si="173"/>
        <v>7823.2000000000007</v>
      </c>
      <c r="H2763" s="26">
        <f>SUMIFS(MasterSheet!K:K, MasterSheet!B:B, B2763, MasterSheet!D:D, C2763, MasterSheet!H:H, D2763)</f>
        <v>1</v>
      </c>
      <c r="I2763" s="26">
        <f t="shared" si="174"/>
        <v>7823.2000000000007</v>
      </c>
      <c r="J2763" s="28">
        <f>SUMIFS(MasterSheet!L:L, MasterSheet!B:B, B2763, MasterSheet!D:D, C2763, MasterSheet!H:H, D2763)</f>
        <v>0</v>
      </c>
      <c r="K2763" s="28">
        <f t="shared" si="175"/>
        <v>0</v>
      </c>
      <c r="L2763" s="21" t="str">
        <f>UPPER(VLOOKUP(D2763,MasterSheet!H:U,14,))</f>
        <v>BIOLEGEND</v>
      </c>
    </row>
    <row r="2764" spans="1:12" x14ac:dyDescent="0.25">
      <c r="A2764" s="21" t="str">
        <f t="shared" si="172"/>
        <v>DHARMACON</v>
      </c>
      <c r="B2764" s="21" t="str">
        <v>O091025IN3313547G</v>
      </c>
      <c r="C2764" s="30">
        <v>45918</v>
      </c>
      <c r="D2764" s="21" t="str">
        <v>CTM-1177078</v>
      </c>
      <c r="E2764" s="21">
        <f>_xlfn.XLOOKUP(D2764,MasterSheet!H:H,MasterSheet!F:F)</f>
        <v>294707.59999999998</v>
      </c>
      <c r="F2764" s="22">
        <f>SUMIFS(MasterSheet!J:J, MasterSheet!B:B, B2764, MasterSheet!D:D, C2764, MasterSheet!H:H, D2764)</f>
        <v>1</v>
      </c>
      <c r="G2764" s="22">
        <f t="shared" si="173"/>
        <v>294707.59999999998</v>
      </c>
      <c r="H2764" s="26">
        <f>SUMIFS(MasterSheet!K:K, MasterSheet!B:B, B2764, MasterSheet!D:D, C2764, MasterSheet!H:H, D2764)</f>
        <v>1</v>
      </c>
      <c r="I2764" s="26">
        <f t="shared" si="174"/>
        <v>294707.59999999998</v>
      </c>
      <c r="J2764" s="28">
        <f>SUMIFS(MasterSheet!L:L, MasterSheet!B:B, B2764, MasterSheet!D:D, C2764, MasterSheet!H:H, D2764)</f>
        <v>0</v>
      </c>
      <c r="K2764" s="28">
        <f t="shared" si="175"/>
        <v>0</v>
      </c>
      <c r="L2764" s="21" t="str">
        <f>UPPER(VLOOKUP(D2764,MasterSheet!H:U,14,))</f>
        <v>DHARMACON</v>
      </c>
    </row>
    <row r="2765" spans="1:12" x14ac:dyDescent="0.25">
      <c r="A2765" s="21" t="str">
        <f t="shared" si="172"/>
        <v>DHARMACON</v>
      </c>
      <c r="B2765" s="21" t="str">
        <v>O091025IN3313547G</v>
      </c>
      <c r="C2765" s="30">
        <v>45918</v>
      </c>
      <c r="D2765" s="21" t="str">
        <v>G-114705-025</v>
      </c>
      <c r="E2765" s="21">
        <f>_xlfn.XLOOKUP(D2765,MasterSheet!H:H,MasterSheet!F:F)</f>
        <v>147752</v>
      </c>
      <c r="F2765" s="22">
        <f>SUMIFS(MasterSheet!J:J, MasterSheet!B:B, B2765, MasterSheet!D:D, C2765, MasterSheet!H:H, D2765)</f>
        <v>1</v>
      </c>
      <c r="G2765" s="22">
        <f t="shared" si="173"/>
        <v>147752</v>
      </c>
      <c r="H2765" s="26">
        <f>SUMIFS(MasterSheet!K:K, MasterSheet!B:B, B2765, MasterSheet!D:D, C2765, MasterSheet!H:H, D2765)</f>
        <v>1</v>
      </c>
      <c r="I2765" s="26">
        <f t="shared" si="174"/>
        <v>147752</v>
      </c>
      <c r="J2765" s="28">
        <f>SUMIFS(MasterSheet!L:L, MasterSheet!B:B, B2765, MasterSheet!D:D, C2765, MasterSheet!H:H, D2765)</f>
        <v>0</v>
      </c>
      <c r="K2765" s="28">
        <f t="shared" si="175"/>
        <v>0</v>
      </c>
      <c r="L2765" s="21" t="str">
        <f>UPPER(VLOOKUP(D2765,MasterSheet!H:U,14,))</f>
        <v>DHARMACON</v>
      </c>
    </row>
    <row r="2766" spans="1:12" x14ac:dyDescent="0.25">
      <c r="A2766" s="21" t="str">
        <f t="shared" si="172"/>
        <v>DHARMACON</v>
      </c>
      <c r="B2766" s="21" t="str">
        <v>O091025IN3313547G</v>
      </c>
      <c r="C2766" s="30">
        <v>45918</v>
      </c>
      <c r="D2766" s="21" t="str">
        <v>G-CUSTOM-1177531</v>
      </c>
      <c r="E2766" s="21">
        <f>_xlfn.XLOOKUP(D2766,MasterSheet!H:H,MasterSheet!F:F)</f>
        <v>100672</v>
      </c>
      <c r="F2766" s="22">
        <f>SUMIFS(MasterSheet!J:J, MasterSheet!B:B, B2766, MasterSheet!D:D, C2766, MasterSheet!H:H, D2766)</f>
        <v>1</v>
      </c>
      <c r="G2766" s="22">
        <f t="shared" si="173"/>
        <v>100672</v>
      </c>
      <c r="H2766" s="26">
        <f>SUMIFS(MasterSheet!K:K, MasterSheet!B:B, B2766, MasterSheet!D:D, C2766, MasterSheet!H:H, D2766)</f>
        <v>1</v>
      </c>
      <c r="I2766" s="26">
        <f t="shared" si="174"/>
        <v>100672</v>
      </c>
      <c r="J2766" s="28">
        <f>SUMIFS(MasterSheet!L:L, MasterSheet!B:B, B2766, MasterSheet!D:D, C2766, MasterSheet!H:H, D2766)</f>
        <v>0</v>
      </c>
      <c r="K2766" s="28">
        <f t="shared" si="175"/>
        <v>0</v>
      </c>
      <c r="L2766" s="21" t="str">
        <f>UPPER(VLOOKUP(D2766,MasterSheet!H:U,14,))</f>
        <v>DHARMACON</v>
      </c>
    </row>
    <row r="2767" spans="1:12" x14ac:dyDescent="0.25">
      <c r="A2767" s="21" t="str">
        <f t="shared" si="172"/>
        <v>DHARMACON</v>
      </c>
      <c r="B2767" s="21" t="str">
        <v>O091025IN3313547G</v>
      </c>
      <c r="C2767" s="30">
        <v>45918</v>
      </c>
      <c r="D2767" s="21" t="str">
        <v>G-CUSTOM-1177536</v>
      </c>
      <c r="E2767" s="21">
        <f>_xlfn.XLOOKUP(D2767,MasterSheet!H:H,MasterSheet!F:F)</f>
        <v>91520</v>
      </c>
      <c r="F2767" s="22">
        <f>SUMIFS(MasterSheet!J:J, MasterSheet!B:B, B2767, MasterSheet!D:D, C2767, MasterSheet!H:H, D2767)</f>
        <v>1</v>
      </c>
      <c r="G2767" s="22">
        <f t="shared" si="173"/>
        <v>91520</v>
      </c>
      <c r="H2767" s="26">
        <f>SUMIFS(MasterSheet!K:K, MasterSheet!B:B, B2767, MasterSheet!D:D, C2767, MasterSheet!H:H, D2767)</f>
        <v>1</v>
      </c>
      <c r="I2767" s="26">
        <f t="shared" si="174"/>
        <v>91520</v>
      </c>
      <c r="J2767" s="28">
        <f>SUMIFS(MasterSheet!L:L, MasterSheet!B:B, B2767, MasterSheet!D:D, C2767, MasterSheet!H:H, D2767)</f>
        <v>0</v>
      </c>
      <c r="K2767" s="28">
        <f t="shared" si="175"/>
        <v>0</v>
      </c>
      <c r="L2767" s="21" t="str">
        <f>UPPER(VLOOKUP(D2767,MasterSheet!H:U,14,))</f>
        <v>DHARMACON</v>
      </c>
    </row>
    <row r="2768" spans="1:12" x14ac:dyDescent="0.25">
      <c r="A2768" s="21" t="str">
        <f t="shared" si="172"/>
        <v>DHARMACON</v>
      </c>
      <c r="B2768" s="21" t="str">
        <v>O091025IN3313547G</v>
      </c>
      <c r="C2768" s="30">
        <v>45918</v>
      </c>
      <c r="D2768" s="21" t="str">
        <v>D-001810-10-05</v>
      </c>
      <c r="E2768" s="21">
        <f>_xlfn.XLOOKUP(D2768,MasterSheet!H:H,MasterSheet!F:F)</f>
        <v>16544</v>
      </c>
      <c r="F2768" s="22">
        <f>SUMIFS(MasterSheet!J:J, MasterSheet!B:B, B2768, MasterSheet!D:D, C2768, MasterSheet!H:H, D2768)</f>
        <v>2</v>
      </c>
      <c r="G2768" s="22">
        <f t="shared" si="173"/>
        <v>33088</v>
      </c>
      <c r="H2768" s="26">
        <f>SUMIFS(MasterSheet!K:K, MasterSheet!B:B, B2768, MasterSheet!D:D, C2768, MasterSheet!H:H, D2768)</f>
        <v>2</v>
      </c>
      <c r="I2768" s="26">
        <f t="shared" si="174"/>
        <v>33088</v>
      </c>
      <c r="J2768" s="28">
        <f>SUMIFS(MasterSheet!L:L, MasterSheet!B:B, B2768, MasterSheet!D:D, C2768, MasterSheet!H:H, D2768)</f>
        <v>0</v>
      </c>
      <c r="K2768" s="28">
        <f t="shared" si="175"/>
        <v>0</v>
      </c>
      <c r="L2768" s="21" t="str">
        <f>UPPER(VLOOKUP(D2768,MasterSheet!H:U,14,))</f>
        <v>DHARMACON</v>
      </c>
    </row>
    <row r="2769" spans="1:12" x14ac:dyDescent="0.25">
      <c r="A2769" s="21" t="str">
        <f t="shared" si="172"/>
        <v>DHARMACON</v>
      </c>
      <c r="B2769" s="21" t="str">
        <v>O091025IN3313547G</v>
      </c>
      <c r="C2769" s="30">
        <v>45918</v>
      </c>
      <c r="D2769" s="21" t="str">
        <v>D-012251-01-0002</v>
      </c>
      <c r="E2769" s="21">
        <f>_xlfn.XLOOKUP(D2769,MasterSheet!H:H,MasterSheet!F:F)</f>
        <v>11616</v>
      </c>
      <c r="F2769" s="22">
        <f>SUMIFS(MasterSheet!J:J, MasterSheet!B:B, B2769, MasterSheet!D:D, C2769, MasterSheet!H:H, D2769)</f>
        <v>1</v>
      </c>
      <c r="G2769" s="22">
        <f t="shared" si="173"/>
        <v>11616</v>
      </c>
      <c r="H2769" s="26">
        <f>SUMIFS(MasterSheet!K:K, MasterSheet!B:B, B2769, MasterSheet!D:D, C2769, MasterSheet!H:H, D2769)</f>
        <v>1</v>
      </c>
      <c r="I2769" s="26">
        <f t="shared" si="174"/>
        <v>11616</v>
      </c>
      <c r="J2769" s="28">
        <f>SUMIFS(MasterSheet!L:L, MasterSheet!B:B, B2769, MasterSheet!D:D, C2769, MasterSheet!H:H, D2769)</f>
        <v>0</v>
      </c>
      <c r="K2769" s="28">
        <f t="shared" si="175"/>
        <v>0</v>
      </c>
      <c r="L2769" s="21" t="str">
        <f>UPPER(VLOOKUP(D2769,MasterSheet!H:U,14,))</f>
        <v>DHARMACON</v>
      </c>
    </row>
    <row r="2770" spans="1:12" x14ac:dyDescent="0.25">
      <c r="A2770" s="21" t="str">
        <f t="shared" si="172"/>
        <v>DHARMACON</v>
      </c>
      <c r="B2770" s="21" t="str">
        <v>O091025IN3313547G</v>
      </c>
      <c r="C2770" s="30">
        <v>45918</v>
      </c>
      <c r="D2770" s="21" t="str">
        <v>VSGH12442-253046112</v>
      </c>
      <c r="E2770" s="21">
        <f>_xlfn.XLOOKUP(D2770,MasterSheet!H:H,MasterSheet!F:F)</f>
        <v>53064</v>
      </c>
      <c r="F2770" s="22">
        <f>SUMIFS(MasterSheet!J:J, MasterSheet!B:B, B2770, MasterSheet!D:D, C2770, MasterSheet!H:H, D2770)</f>
        <v>1</v>
      </c>
      <c r="G2770" s="22">
        <f t="shared" si="173"/>
        <v>53064</v>
      </c>
      <c r="H2770" s="26">
        <f>SUMIFS(MasterSheet!K:K, MasterSheet!B:B, B2770, MasterSheet!D:D, C2770, MasterSheet!H:H, D2770)</f>
        <v>1</v>
      </c>
      <c r="I2770" s="26">
        <f t="shared" si="174"/>
        <v>53064</v>
      </c>
      <c r="J2770" s="28">
        <f>SUMIFS(MasterSheet!L:L, MasterSheet!B:B, B2770, MasterSheet!D:D, C2770, MasterSheet!H:H, D2770)</f>
        <v>0</v>
      </c>
      <c r="K2770" s="28">
        <f t="shared" si="175"/>
        <v>0</v>
      </c>
      <c r="L2770" s="21" t="str">
        <f>UPPER(VLOOKUP(D2770,MasterSheet!H:U,14,))</f>
        <v>DHARMACON</v>
      </c>
    </row>
    <row r="2771" spans="1:12" x14ac:dyDescent="0.25">
      <c r="A2771" s="21" t="str">
        <f t="shared" si="172"/>
        <v>DHARMACON</v>
      </c>
      <c r="B2771" s="21" t="str">
        <v>O091025IN3313547G</v>
      </c>
      <c r="C2771" s="30">
        <v>45918</v>
      </c>
      <c r="D2771" s="21" t="str">
        <v>V3SH11255-02EG2346</v>
      </c>
      <c r="E2771" s="21">
        <f>_xlfn.XLOOKUP(D2771,MasterSheet!H:H,MasterSheet!F:F)</f>
        <v>79992</v>
      </c>
      <c r="F2771" s="22">
        <f>SUMIFS(MasterSheet!J:J, MasterSheet!B:B, B2771, MasterSheet!D:D, C2771, MasterSheet!H:H, D2771)</f>
        <v>1</v>
      </c>
      <c r="G2771" s="22">
        <f t="shared" si="173"/>
        <v>79992</v>
      </c>
      <c r="H2771" s="26">
        <f>SUMIFS(MasterSheet!K:K, MasterSheet!B:B, B2771, MasterSheet!D:D, C2771, MasterSheet!H:H, D2771)</f>
        <v>1</v>
      </c>
      <c r="I2771" s="26">
        <f t="shared" si="174"/>
        <v>79992</v>
      </c>
      <c r="J2771" s="28">
        <f>SUMIFS(MasterSheet!L:L, MasterSheet!B:B, B2771, MasterSheet!D:D, C2771, MasterSheet!H:H, D2771)</f>
        <v>0</v>
      </c>
      <c r="K2771" s="28">
        <f t="shared" si="175"/>
        <v>0</v>
      </c>
      <c r="L2771" s="21" t="str">
        <f>UPPER(VLOOKUP(D2771,MasterSheet!H:U,14,))</f>
        <v>DHARMACON</v>
      </c>
    </row>
    <row r="2772" spans="1:12" x14ac:dyDescent="0.25">
      <c r="A2772" s="21" t="str">
        <f t="shared" si="172"/>
        <v>DHARMACON</v>
      </c>
      <c r="B2772" s="21" t="str">
        <v>O091025IN3313547G</v>
      </c>
      <c r="C2772" s="30">
        <v>45918</v>
      </c>
      <c r="D2772" s="21" t="str">
        <v>B-002000-UB-100</v>
      </c>
      <c r="E2772" s="21">
        <f>_xlfn.XLOOKUP(D2772,MasterSheet!H:H,MasterSheet!F:F)</f>
        <v>6072</v>
      </c>
      <c r="F2772" s="22">
        <f>SUMIFS(MasterSheet!J:J, MasterSheet!B:B, B2772, MasterSheet!D:D, C2772, MasterSheet!H:H, D2772)</f>
        <v>1</v>
      </c>
      <c r="G2772" s="22">
        <f t="shared" si="173"/>
        <v>6072</v>
      </c>
      <c r="H2772" s="26">
        <f>SUMIFS(MasterSheet!K:K, MasterSheet!B:B, B2772, MasterSheet!D:D, C2772, MasterSheet!H:H, D2772)</f>
        <v>1</v>
      </c>
      <c r="I2772" s="26">
        <f t="shared" si="174"/>
        <v>6072</v>
      </c>
      <c r="J2772" s="28">
        <f>SUMIFS(MasterSheet!L:L, MasterSheet!B:B, B2772, MasterSheet!D:D, C2772, MasterSheet!H:H, D2772)</f>
        <v>0</v>
      </c>
      <c r="K2772" s="28">
        <f t="shared" si="175"/>
        <v>0</v>
      </c>
      <c r="L2772" s="21" t="str">
        <f>UPPER(VLOOKUP(D2772,MasterSheet!H:U,14,))</f>
        <v>DHARMACON</v>
      </c>
    </row>
    <row r="2773" spans="1:12" x14ac:dyDescent="0.25">
      <c r="A2773" s="21" t="str">
        <f t="shared" si="172"/>
        <v>DHARMACON</v>
      </c>
      <c r="B2773" s="21" t="str">
        <v>O091025IN3313547G</v>
      </c>
      <c r="C2773" s="30">
        <v>45918</v>
      </c>
      <c r="D2773" s="21" t="str">
        <v>T-2004-02</v>
      </c>
      <c r="E2773" s="21">
        <f>_xlfn.XLOOKUP(D2773,MasterSheet!H:H,MasterSheet!F:F)</f>
        <v>20856</v>
      </c>
      <c r="F2773" s="22">
        <f>SUMIFS(MasterSheet!J:J, MasterSheet!B:B, B2773, MasterSheet!D:D, C2773, MasterSheet!H:H, D2773)</f>
        <v>3</v>
      </c>
      <c r="G2773" s="22">
        <f t="shared" si="173"/>
        <v>62568</v>
      </c>
      <c r="H2773" s="26">
        <f>SUMIFS(MasterSheet!K:K, MasterSheet!B:B, B2773, MasterSheet!D:D, C2773, MasterSheet!H:H, D2773)</f>
        <v>3</v>
      </c>
      <c r="I2773" s="26">
        <f t="shared" si="174"/>
        <v>62568</v>
      </c>
      <c r="J2773" s="28">
        <f>SUMIFS(MasterSheet!L:L, MasterSheet!B:B, B2773, MasterSheet!D:D, C2773, MasterSheet!H:H, D2773)</f>
        <v>0</v>
      </c>
      <c r="K2773" s="28">
        <f t="shared" si="175"/>
        <v>0</v>
      </c>
      <c r="L2773" s="21" t="str">
        <f>UPPER(VLOOKUP(D2773,MasterSheet!H:U,14,))</f>
        <v>DHARMACON</v>
      </c>
    </row>
    <row r="2774" spans="1:12" x14ac:dyDescent="0.25">
      <c r="A2774" s="21" t="str">
        <f t="shared" si="172"/>
        <v>DHARMACON</v>
      </c>
      <c r="B2774" s="21" t="str">
        <v>O091025IN3313547G</v>
      </c>
      <c r="C2774" s="30">
        <v>45918</v>
      </c>
      <c r="D2774" s="21" t="str">
        <v>T-2001-03</v>
      </c>
      <c r="E2774" s="21">
        <f>_xlfn.XLOOKUP(D2774,MasterSheet!H:H,MasterSheet!F:F)</f>
        <v>34619.199999999997</v>
      </c>
      <c r="F2774" s="22">
        <f>SUMIFS(MasterSheet!J:J, MasterSheet!B:B, B2774, MasterSheet!D:D, C2774, MasterSheet!H:H, D2774)</f>
        <v>1</v>
      </c>
      <c r="G2774" s="22">
        <f t="shared" si="173"/>
        <v>34619.199999999997</v>
      </c>
      <c r="H2774" s="26">
        <f>SUMIFS(MasterSheet!K:K, MasterSheet!B:B, B2774, MasterSheet!D:D, C2774, MasterSheet!H:H, D2774)</f>
        <v>1</v>
      </c>
      <c r="I2774" s="26">
        <f t="shared" si="174"/>
        <v>34619.199999999997</v>
      </c>
      <c r="J2774" s="28">
        <f>SUMIFS(MasterSheet!L:L, MasterSheet!B:B, B2774, MasterSheet!D:D, C2774, MasterSheet!H:H, D2774)</f>
        <v>0</v>
      </c>
      <c r="K2774" s="28">
        <f t="shared" si="175"/>
        <v>0</v>
      </c>
      <c r="L2774" s="21" t="str">
        <f>UPPER(VLOOKUP(D2774,MasterSheet!H:U,14,))</f>
        <v>DHARMACON</v>
      </c>
    </row>
    <row r="2775" spans="1:12" x14ac:dyDescent="0.25">
      <c r="A2775" s="21" t="str">
        <f t="shared" si="172"/>
        <v>MYBIOSOURCE</v>
      </c>
      <c r="B2775" s="21">
        <v>922048</v>
      </c>
      <c r="C2775" s="30">
        <v>45918</v>
      </c>
      <c r="D2775" s="21" t="str">
        <v>MBS2533593</v>
      </c>
      <c r="E2775" s="21">
        <f>_xlfn.XLOOKUP(D2775,MasterSheet!H:H,MasterSheet!F:F)</f>
        <v>48246</v>
      </c>
      <c r="F2775" s="22">
        <f>SUMIFS(MasterSheet!J:J, MasterSheet!B:B, B2775, MasterSheet!D:D, C2775, MasterSheet!H:H, D2775)</f>
        <v>1</v>
      </c>
      <c r="G2775" s="22">
        <f t="shared" si="173"/>
        <v>48246</v>
      </c>
      <c r="H2775" s="26">
        <f>SUMIFS(MasterSheet!K:K, MasterSheet!B:B, B2775, MasterSheet!D:D, C2775, MasterSheet!H:H, D2775)</f>
        <v>1</v>
      </c>
      <c r="I2775" s="26">
        <f t="shared" si="174"/>
        <v>48246</v>
      </c>
      <c r="J2775" s="28">
        <f>SUMIFS(MasterSheet!L:L, MasterSheet!B:B, B2775, MasterSheet!D:D, C2775, MasterSheet!H:H, D2775)</f>
        <v>0</v>
      </c>
      <c r="K2775" s="28">
        <f t="shared" si="175"/>
        <v>0</v>
      </c>
      <c r="L2775" s="21" t="str">
        <f>UPPER(VLOOKUP(D2775,MasterSheet!H:U,14,))</f>
        <v>MYBIOSOURCE</v>
      </c>
    </row>
    <row r="2776" spans="1:12" x14ac:dyDescent="0.25">
      <c r="A2776" s="21" t="str">
        <f t="shared" si="172"/>
        <v>BIOXCELL</v>
      </c>
      <c r="B2776" s="21">
        <v>178883</v>
      </c>
      <c r="C2776" s="30">
        <v>45919</v>
      </c>
      <c r="D2776" s="21" t="str">
        <v>BE0055</v>
      </c>
      <c r="E2776" s="21">
        <f>_xlfn.XLOOKUP(D2776,MasterSheet!H:H,MasterSheet!F:F)</f>
        <v>9081.6</v>
      </c>
      <c r="F2776" s="22">
        <f>SUMIFS(MasterSheet!J:J, MasterSheet!B:B, B2776, MasterSheet!D:D, C2776, MasterSheet!H:H, D2776)</f>
        <v>1</v>
      </c>
      <c r="G2776" s="22">
        <f t="shared" si="173"/>
        <v>9081.6</v>
      </c>
      <c r="H2776" s="26">
        <f>SUMIFS(MasterSheet!K:K, MasterSheet!B:B, B2776, MasterSheet!D:D, C2776, MasterSheet!H:H, D2776)</f>
        <v>1</v>
      </c>
      <c r="I2776" s="26">
        <f t="shared" si="174"/>
        <v>9081.6</v>
      </c>
      <c r="J2776" s="28">
        <f>SUMIFS(MasterSheet!L:L, MasterSheet!B:B, B2776, MasterSheet!D:D, C2776, MasterSheet!H:H, D2776)</f>
        <v>0</v>
      </c>
      <c r="K2776" s="28">
        <f t="shared" si="175"/>
        <v>0</v>
      </c>
      <c r="L2776" s="21" t="str">
        <f>UPPER(VLOOKUP(D2776,MasterSheet!H:U,14,))</f>
        <v>BIOXCELL</v>
      </c>
    </row>
    <row r="2777" spans="1:12" x14ac:dyDescent="0.25">
      <c r="A2777" s="21" t="str">
        <f t="shared" si="172"/>
        <v>BIOXCELL</v>
      </c>
      <c r="B2777" s="21">
        <v>178883</v>
      </c>
      <c r="C2777" s="30">
        <v>45919</v>
      </c>
      <c r="D2777" s="21" t="str">
        <v>BE0089</v>
      </c>
      <c r="E2777" s="21">
        <f>_xlfn.XLOOKUP(D2777,MasterSheet!H:H,MasterSheet!F:F)</f>
        <v>89566.399999999994</v>
      </c>
      <c r="F2777" s="22">
        <f>SUMIFS(MasterSheet!J:J, MasterSheet!B:B, B2777, MasterSheet!D:D, C2777, MasterSheet!H:H, D2777)</f>
        <v>1</v>
      </c>
      <c r="G2777" s="22">
        <f t="shared" si="173"/>
        <v>89566.399999999994</v>
      </c>
      <c r="H2777" s="26">
        <f>SUMIFS(MasterSheet!K:K, MasterSheet!B:B, B2777, MasterSheet!D:D, C2777, MasterSheet!H:H, D2777)</f>
        <v>1</v>
      </c>
      <c r="I2777" s="26">
        <f t="shared" si="174"/>
        <v>89566.399999999994</v>
      </c>
      <c r="J2777" s="28">
        <f>SUMIFS(MasterSheet!L:L, MasterSheet!B:B, B2777, MasterSheet!D:D, C2777, MasterSheet!H:H, D2777)</f>
        <v>0</v>
      </c>
      <c r="K2777" s="28">
        <f t="shared" si="175"/>
        <v>0</v>
      </c>
      <c r="L2777" s="21" t="str">
        <f>UPPER(VLOOKUP(D2777,MasterSheet!H:U,14,))</f>
        <v>BIOXCELL</v>
      </c>
    </row>
    <row r="2778" spans="1:12" x14ac:dyDescent="0.25">
      <c r="A2778" s="21" t="str">
        <f t="shared" si="172"/>
        <v>BIOXCELL</v>
      </c>
      <c r="B2778" s="21">
        <v>178883</v>
      </c>
      <c r="C2778" s="30">
        <v>45919</v>
      </c>
      <c r="D2778" s="21" t="str">
        <v>BE0146</v>
      </c>
      <c r="E2778" s="21">
        <f>_xlfn.XLOOKUP(D2778,MasterSheet!H:H,MasterSheet!F:F)</f>
        <v>198510.40000000002</v>
      </c>
      <c r="F2778" s="22">
        <f>SUMIFS(MasterSheet!J:J, MasterSheet!B:B, B2778, MasterSheet!D:D, C2778, MasterSheet!H:H, D2778)</f>
        <v>1</v>
      </c>
      <c r="G2778" s="22">
        <f t="shared" si="173"/>
        <v>198510.40000000002</v>
      </c>
      <c r="H2778" s="26">
        <f>SUMIFS(MasterSheet!K:K, MasterSheet!B:B, B2778, MasterSheet!D:D, C2778, MasterSheet!H:H, D2778)</f>
        <v>1</v>
      </c>
      <c r="I2778" s="26">
        <f t="shared" si="174"/>
        <v>198510.40000000002</v>
      </c>
      <c r="J2778" s="28">
        <f>SUMIFS(MasterSheet!L:L, MasterSheet!B:B, B2778, MasterSheet!D:D, C2778, MasterSheet!H:H, D2778)</f>
        <v>0</v>
      </c>
      <c r="K2778" s="28">
        <f t="shared" si="175"/>
        <v>0</v>
      </c>
      <c r="L2778" s="21" t="str">
        <f>UPPER(VLOOKUP(D2778,MasterSheet!H:U,14,))</f>
        <v>BIOXCELL</v>
      </c>
    </row>
    <row r="2779" spans="1:12" x14ac:dyDescent="0.25">
      <c r="A2779" s="21" t="str">
        <f t="shared" si="172"/>
        <v>BIOXCELL</v>
      </c>
      <c r="B2779" s="21">
        <v>178883</v>
      </c>
      <c r="C2779" s="30">
        <v>45919</v>
      </c>
      <c r="D2779" s="21" t="str">
        <v>BE0416</v>
      </c>
      <c r="E2779" s="21">
        <f>_xlfn.XLOOKUP(D2779,MasterSheet!H:H,MasterSheet!F:F)</f>
        <v>289344</v>
      </c>
      <c r="F2779" s="22">
        <f>SUMIFS(MasterSheet!J:J, MasterSheet!B:B, B2779, MasterSheet!D:D, C2779, MasterSheet!H:H, D2779)</f>
        <v>1</v>
      </c>
      <c r="G2779" s="22">
        <f t="shared" si="173"/>
        <v>289344</v>
      </c>
      <c r="H2779" s="26">
        <f>SUMIFS(MasterSheet!K:K, MasterSheet!B:B, B2779, MasterSheet!D:D, C2779, MasterSheet!H:H, D2779)</f>
        <v>1</v>
      </c>
      <c r="I2779" s="26">
        <f t="shared" si="174"/>
        <v>289344</v>
      </c>
      <c r="J2779" s="28">
        <f>SUMIFS(MasterSheet!L:L, MasterSheet!B:B, B2779, MasterSheet!D:D, C2779, MasterSheet!H:H, D2779)</f>
        <v>0</v>
      </c>
      <c r="K2779" s="28">
        <f t="shared" si="175"/>
        <v>0</v>
      </c>
      <c r="L2779" s="21" t="str">
        <f>UPPER(VLOOKUP(D2779,MasterSheet!H:U,14,))</f>
        <v>BIOXCELL</v>
      </c>
    </row>
    <row r="2780" spans="1:12" x14ac:dyDescent="0.25">
      <c r="A2780" s="21" t="str">
        <f t="shared" si="172"/>
        <v>MABTECH</v>
      </c>
      <c r="B2780" s="21" t="str">
        <v>SE041813</v>
      </c>
      <c r="C2780" s="30">
        <v>45919</v>
      </c>
      <c r="D2780" s="21" t="str">
        <v>3420-4AST-2</v>
      </c>
      <c r="E2780" s="21">
        <f>_xlfn.XLOOKUP(D2780,MasterSheet!H:H,MasterSheet!F:F)</f>
        <v>0</v>
      </c>
      <c r="F2780" s="22">
        <f>SUMIFS(MasterSheet!J:J, MasterSheet!B:B, B2780, MasterSheet!D:D, C2780, MasterSheet!H:H, D2780)</f>
        <v>1</v>
      </c>
      <c r="G2780" s="22">
        <f t="shared" si="173"/>
        <v>0</v>
      </c>
      <c r="H2780" s="26">
        <f>SUMIFS(MasterSheet!K:K, MasterSheet!B:B, B2780, MasterSheet!D:D, C2780, MasterSheet!H:H, D2780)</f>
        <v>1</v>
      </c>
      <c r="I2780" s="26">
        <f t="shared" si="174"/>
        <v>0</v>
      </c>
      <c r="J2780" s="28">
        <f>SUMIFS(MasterSheet!L:L, MasterSheet!B:B, B2780, MasterSheet!D:D, C2780, MasterSheet!H:H, D2780)</f>
        <v>0</v>
      </c>
      <c r="K2780" s="28">
        <f t="shared" si="175"/>
        <v>0</v>
      </c>
      <c r="L2780" s="21" t="str">
        <f>UPPER(VLOOKUP(D2780,MasterSheet!H:U,14,))</f>
        <v>MABTECH</v>
      </c>
    </row>
    <row r="2781" spans="1:12" x14ac:dyDescent="0.25">
      <c r="A2781" s="21" t="str">
        <f t="shared" si="172"/>
        <v>DHARMACON</v>
      </c>
      <c r="B2781" s="21" t="str">
        <v>SO3321488G09152025</v>
      </c>
      <c r="C2781" s="30">
        <v>45922</v>
      </c>
      <c r="D2781" s="21" t="str">
        <v>HD 105-007</v>
      </c>
      <c r="E2781" s="21">
        <f>_xlfn.XLOOKUP(D2781,MasterSheet!H:H,MasterSheet!F:F)</f>
        <v>197912</v>
      </c>
      <c r="F2781" s="22">
        <f>SUMIFS(MasterSheet!J:J, MasterSheet!B:B, B2781, MasterSheet!D:D, C2781, MasterSheet!H:H, D2781)</f>
        <v>1</v>
      </c>
      <c r="G2781" s="22">
        <f t="shared" si="173"/>
        <v>197912</v>
      </c>
      <c r="H2781" s="26">
        <f>SUMIFS(MasterSheet!K:K, MasterSheet!B:B, B2781, MasterSheet!D:D, C2781, MasterSheet!H:H, D2781)</f>
        <v>1</v>
      </c>
      <c r="I2781" s="26">
        <f t="shared" si="174"/>
        <v>197912</v>
      </c>
      <c r="J2781" s="28">
        <f>SUMIFS(MasterSheet!L:L, MasterSheet!B:B, B2781, MasterSheet!D:D, C2781, MasterSheet!H:H, D2781)</f>
        <v>0</v>
      </c>
      <c r="K2781" s="28">
        <f t="shared" si="175"/>
        <v>0</v>
      </c>
      <c r="L2781" s="21" t="str">
        <f>UPPER(VLOOKUP(D2781,MasterSheet!H:U,14,))</f>
        <v>DHARMACON</v>
      </c>
    </row>
    <row r="2782" spans="1:12" x14ac:dyDescent="0.25">
      <c r="A2782" s="21" t="str">
        <f t="shared" si="172"/>
        <v>DHARMACON</v>
      </c>
      <c r="B2782" s="21" t="str">
        <v>SO3321488G09152025</v>
      </c>
      <c r="C2782" s="30">
        <v>45922</v>
      </c>
      <c r="D2782" s="21" t="str">
        <v>HD PAR- 008</v>
      </c>
      <c r="E2782" s="21">
        <f>_xlfn.XLOOKUP(D2782,MasterSheet!H:H,MasterSheet!F:F)</f>
        <v>88</v>
      </c>
      <c r="F2782" s="22">
        <f>SUMIFS(MasterSheet!J:J, MasterSheet!B:B, B2782, MasterSheet!D:D, C2782, MasterSheet!H:H, D2782)</f>
        <v>1</v>
      </c>
      <c r="G2782" s="22">
        <f t="shared" si="173"/>
        <v>88</v>
      </c>
      <c r="H2782" s="26">
        <f>SUMIFS(MasterSheet!K:K, MasterSheet!B:B, B2782, MasterSheet!D:D, C2782, MasterSheet!H:H, D2782)</f>
        <v>1</v>
      </c>
      <c r="I2782" s="26">
        <f t="shared" si="174"/>
        <v>88</v>
      </c>
      <c r="J2782" s="28">
        <f>SUMIFS(MasterSheet!L:L, MasterSheet!B:B, B2782, MasterSheet!D:D, C2782, MasterSheet!H:H, D2782)</f>
        <v>0</v>
      </c>
      <c r="K2782" s="28">
        <f t="shared" si="175"/>
        <v>0</v>
      </c>
      <c r="L2782" s="21" t="str">
        <f>UPPER(VLOOKUP(D2782,MasterSheet!H:U,14,))</f>
        <v>DHARMACON</v>
      </c>
    </row>
    <row r="2783" spans="1:12" x14ac:dyDescent="0.25">
      <c r="A2783" s="21" t="str">
        <f t="shared" si="172"/>
        <v>MP BIO</v>
      </c>
      <c r="B2783" s="21" t="str">
        <v>MP/LS/25-26/1283</v>
      </c>
      <c r="C2783" s="30">
        <v>45922</v>
      </c>
      <c r="D2783" s="21">
        <v>100575</v>
      </c>
      <c r="E2783" s="21">
        <f>_xlfn.XLOOKUP(D2783,MasterSheet!H:H,MasterSheet!F:F)</f>
        <v>5930.33</v>
      </c>
      <c r="F2783" s="22">
        <f>SUMIFS(MasterSheet!J:J, MasterSheet!B:B, B2783, MasterSheet!D:D, C2783, MasterSheet!H:H, D2783)</f>
        <v>2</v>
      </c>
      <c r="G2783" s="22">
        <f t="shared" si="173"/>
        <v>11860.66</v>
      </c>
      <c r="H2783" s="26">
        <f>SUMIFS(MasterSheet!K:K, MasterSheet!B:B, B2783, MasterSheet!D:D, C2783, MasterSheet!H:H, D2783)</f>
        <v>2</v>
      </c>
      <c r="I2783" s="26">
        <f t="shared" si="174"/>
        <v>11860.66</v>
      </c>
      <c r="J2783" s="28">
        <f>SUMIFS(MasterSheet!L:L, MasterSheet!B:B, B2783, MasterSheet!D:D, C2783, MasterSheet!H:H, D2783)</f>
        <v>0</v>
      </c>
      <c r="K2783" s="28">
        <f t="shared" si="175"/>
        <v>0</v>
      </c>
      <c r="L2783" s="21" t="str">
        <f>UPPER(VLOOKUP(D2783,MasterSheet!H:U,14,))</f>
        <v>MP BIO</v>
      </c>
    </row>
    <row r="2784" spans="1:12" x14ac:dyDescent="0.25">
      <c r="A2784" s="21" t="str">
        <f t="shared" si="172"/>
        <v>MP BIO</v>
      </c>
      <c r="B2784" s="21" t="str">
        <v>MP/LS/25-26/1283</v>
      </c>
      <c r="C2784" s="30">
        <v>45922</v>
      </c>
      <c r="D2784" s="21">
        <v>162517</v>
      </c>
      <c r="E2784" s="21">
        <f>_xlfn.XLOOKUP(D2784,MasterSheet!H:H,MasterSheet!F:F)</f>
        <v>51562.5</v>
      </c>
      <c r="F2784" s="22">
        <f>SUMIFS(MasterSheet!J:J, MasterSheet!B:B, B2784, MasterSheet!D:D, C2784, MasterSheet!H:H, D2784)</f>
        <v>1</v>
      </c>
      <c r="G2784" s="22">
        <f t="shared" si="173"/>
        <v>51562.5</v>
      </c>
      <c r="H2784" s="26">
        <f>SUMIFS(MasterSheet!K:K, MasterSheet!B:B, B2784, MasterSheet!D:D, C2784, MasterSheet!H:H, D2784)</f>
        <v>1</v>
      </c>
      <c r="I2784" s="26">
        <f t="shared" si="174"/>
        <v>51562.5</v>
      </c>
      <c r="J2784" s="28">
        <f>SUMIFS(MasterSheet!L:L, MasterSheet!B:B, B2784, MasterSheet!D:D, C2784, MasterSheet!H:H, D2784)</f>
        <v>0</v>
      </c>
      <c r="K2784" s="28">
        <f t="shared" si="175"/>
        <v>0</v>
      </c>
      <c r="L2784" s="21" t="str">
        <f>UPPER(VLOOKUP(D2784,MasterSheet!H:U,14,))</f>
        <v>MP BIO</v>
      </c>
    </row>
    <row r="2785" spans="1:12" x14ac:dyDescent="0.25">
      <c r="A2785" s="21" t="str">
        <f t="shared" si="172"/>
        <v>BIOXCELL</v>
      </c>
      <c r="B2785" s="21" t="str">
        <v>179029, 179104</v>
      </c>
      <c r="C2785" s="30">
        <v>45923</v>
      </c>
      <c r="D2785" s="21" t="str">
        <v>BE0146</v>
      </c>
      <c r="E2785" s="21">
        <f>_xlfn.XLOOKUP(D2785,MasterSheet!H:H,MasterSheet!F:F)</f>
        <v>198510.40000000002</v>
      </c>
      <c r="F2785" s="22">
        <f>SUMIFS(MasterSheet!J:J, MasterSheet!B:B, B2785, MasterSheet!D:D, C2785, MasterSheet!H:H, D2785)</f>
        <v>2</v>
      </c>
      <c r="G2785" s="22">
        <f t="shared" si="173"/>
        <v>397020.80000000005</v>
      </c>
      <c r="H2785" s="26">
        <f>SUMIFS(MasterSheet!K:K, MasterSheet!B:B, B2785, MasterSheet!D:D, C2785, MasterSheet!H:H, D2785)</f>
        <v>2</v>
      </c>
      <c r="I2785" s="26">
        <f t="shared" si="174"/>
        <v>397020.80000000005</v>
      </c>
      <c r="J2785" s="28">
        <f>SUMIFS(MasterSheet!L:L, MasterSheet!B:B, B2785, MasterSheet!D:D, C2785, MasterSheet!H:H, D2785)</f>
        <v>0</v>
      </c>
      <c r="K2785" s="28">
        <f t="shared" si="175"/>
        <v>0</v>
      </c>
      <c r="L2785" s="21" t="str">
        <f>UPPER(VLOOKUP(D2785,MasterSheet!H:U,14,))</f>
        <v>BIOXCELL</v>
      </c>
    </row>
    <row r="2786" spans="1:12" x14ac:dyDescent="0.25">
      <c r="A2786" s="21" t="str">
        <f t="shared" si="172"/>
        <v>BIOXCELL</v>
      </c>
      <c r="B2786" s="21" t="str">
        <v>179029, 179104</v>
      </c>
      <c r="C2786" s="30">
        <v>45923</v>
      </c>
      <c r="D2786" s="21" t="str">
        <v>BE0346</v>
      </c>
      <c r="E2786" s="21">
        <f>_xlfn.XLOOKUP(D2786,MasterSheet!H:H,MasterSheet!F:F)</f>
        <v>177144</v>
      </c>
      <c r="F2786" s="22">
        <f>SUMIFS(MasterSheet!J:J, MasterSheet!B:B, B2786, MasterSheet!D:D, C2786, MasterSheet!H:H, D2786)</f>
        <v>1</v>
      </c>
      <c r="G2786" s="22">
        <f t="shared" si="173"/>
        <v>177144</v>
      </c>
      <c r="H2786" s="26">
        <f>SUMIFS(MasterSheet!K:K, MasterSheet!B:B, B2786, MasterSheet!D:D, C2786, MasterSheet!H:H, D2786)</f>
        <v>1</v>
      </c>
      <c r="I2786" s="26">
        <f t="shared" si="174"/>
        <v>177144</v>
      </c>
      <c r="J2786" s="28">
        <f>SUMIFS(MasterSheet!L:L, MasterSheet!B:B, B2786, MasterSheet!D:D, C2786, MasterSheet!H:H, D2786)</f>
        <v>0</v>
      </c>
      <c r="K2786" s="28">
        <f t="shared" si="175"/>
        <v>0</v>
      </c>
      <c r="L2786" s="21" t="str">
        <f>UPPER(VLOOKUP(D2786,MasterSheet!H:U,14,))</f>
        <v>BIOXCELL</v>
      </c>
    </row>
    <row r="2787" spans="1:12" x14ac:dyDescent="0.25">
      <c r="A2787" s="21" t="str">
        <f t="shared" si="172"/>
        <v>BIOXCELL</v>
      </c>
      <c r="B2787" s="21" t="str">
        <v>179029, 179104</v>
      </c>
      <c r="C2787" s="30">
        <v>45923</v>
      </c>
      <c r="D2787" s="21" t="str">
        <v>BE0360</v>
      </c>
      <c r="E2787" s="21">
        <f>_xlfn.XLOOKUP(D2787,MasterSheet!H:H,MasterSheet!F:F)</f>
        <v>177144</v>
      </c>
      <c r="F2787" s="22">
        <f>SUMIFS(MasterSheet!J:J, MasterSheet!B:B, B2787, MasterSheet!D:D, C2787, MasterSheet!H:H, D2787)</f>
        <v>1</v>
      </c>
      <c r="G2787" s="22">
        <f t="shared" si="173"/>
        <v>177144</v>
      </c>
      <c r="H2787" s="26">
        <f>SUMIFS(MasterSheet!K:K, MasterSheet!B:B, B2787, MasterSheet!D:D, C2787, MasterSheet!H:H, D2787)</f>
        <v>1</v>
      </c>
      <c r="I2787" s="26">
        <f t="shared" si="174"/>
        <v>177144</v>
      </c>
      <c r="J2787" s="28">
        <f>SUMIFS(MasterSheet!L:L, MasterSheet!B:B, B2787, MasterSheet!D:D, C2787, MasterSheet!H:H, D2787)</f>
        <v>0</v>
      </c>
      <c r="K2787" s="28">
        <f t="shared" si="175"/>
        <v>0</v>
      </c>
      <c r="L2787" s="21" t="str">
        <f>UPPER(VLOOKUP(D2787,MasterSheet!H:U,14,))</f>
        <v>BIOXCELL</v>
      </c>
    </row>
    <row r="2788" spans="1:12" x14ac:dyDescent="0.25">
      <c r="A2788" s="21" t="str">
        <f t="shared" si="172"/>
        <v>BIOXCELL</v>
      </c>
      <c r="B2788" s="21" t="str">
        <v>179029, 179104</v>
      </c>
      <c r="C2788" s="30">
        <v>45923</v>
      </c>
      <c r="D2788" s="21" t="str">
        <v>IP0070</v>
      </c>
      <c r="E2788" s="21">
        <f>_xlfn.XLOOKUP(D2788,MasterSheet!H:H,MasterSheet!F:F)</f>
        <v>5174.3999999999996</v>
      </c>
      <c r="F2788" s="22">
        <f>SUMIFS(MasterSheet!J:J, MasterSheet!B:B, B2788, MasterSheet!D:D, C2788, MasterSheet!H:H, D2788)</f>
        <v>1</v>
      </c>
      <c r="G2788" s="22">
        <f t="shared" si="173"/>
        <v>5174.3999999999996</v>
      </c>
      <c r="H2788" s="26">
        <f>SUMIFS(MasterSheet!K:K, MasterSheet!B:B, B2788, MasterSheet!D:D, C2788, MasterSheet!H:H, D2788)</f>
        <v>1</v>
      </c>
      <c r="I2788" s="26">
        <f t="shared" si="174"/>
        <v>5174.3999999999996</v>
      </c>
      <c r="J2788" s="28">
        <f>SUMIFS(MasterSheet!L:L, MasterSheet!B:B, B2788, MasterSheet!D:D, C2788, MasterSheet!H:H, D2788)</f>
        <v>0</v>
      </c>
      <c r="K2788" s="28">
        <f t="shared" si="175"/>
        <v>0</v>
      </c>
      <c r="L2788" s="21" t="str">
        <f>UPPER(VLOOKUP(D2788,MasterSheet!H:U,14,))</f>
        <v>BIOXCELL</v>
      </c>
    </row>
    <row r="2789" spans="1:12" x14ac:dyDescent="0.25">
      <c r="A2789" s="21" t="str">
        <f t="shared" si="172"/>
        <v>TARGETMOL</v>
      </c>
      <c r="B2789" s="21" t="str">
        <v>INV250918-002</v>
      </c>
      <c r="C2789" s="30">
        <v>45923</v>
      </c>
      <c r="D2789" s="21" t="str">
        <v>L8300</v>
      </c>
      <c r="E2789" s="21">
        <f>_xlfn.XLOOKUP(D2789,MasterSheet!H:H,MasterSheet!F:F)</f>
        <v>74800</v>
      </c>
      <c r="F2789" s="22">
        <f>SUMIFS(MasterSheet!J:J, MasterSheet!B:B, B2789, MasterSheet!D:D, C2789, MasterSheet!H:H, D2789)</f>
        <v>1</v>
      </c>
      <c r="G2789" s="22">
        <f t="shared" si="173"/>
        <v>74800</v>
      </c>
      <c r="H2789" s="26">
        <f>SUMIFS(MasterSheet!K:K, MasterSheet!B:B, B2789, MasterSheet!D:D, C2789, MasterSheet!H:H, D2789)</f>
        <v>1</v>
      </c>
      <c r="I2789" s="26">
        <f t="shared" si="174"/>
        <v>74800</v>
      </c>
      <c r="J2789" s="28">
        <f>SUMIFS(MasterSheet!L:L, MasterSheet!B:B, B2789, MasterSheet!D:D, C2789, MasterSheet!H:H, D2789)</f>
        <v>0</v>
      </c>
      <c r="K2789" s="28">
        <f t="shared" si="175"/>
        <v>0</v>
      </c>
      <c r="L2789" s="21" t="str">
        <f>UPPER(VLOOKUP(D2789,MasterSheet!H:U,14,))</f>
        <v>TARGETMOL</v>
      </c>
    </row>
    <row r="2790" spans="1:12" x14ac:dyDescent="0.25">
      <c r="A2790" s="21" t="str">
        <f t="shared" si="172"/>
        <v>TARGETMOL</v>
      </c>
      <c r="B2790" s="21" t="str">
        <v>INV250918-001</v>
      </c>
      <c r="C2790" s="30">
        <v>45923</v>
      </c>
      <c r="D2790" s="21" t="str">
        <v>T5S2254</v>
      </c>
      <c r="E2790" s="21">
        <f>_xlfn.XLOOKUP(D2790,MasterSheet!H:H,MasterSheet!F:F)</f>
        <v>21014.400000000001</v>
      </c>
      <c r="F2790" s="22">
        <f>SUMIFS(MasterSheet!J:J, MasterSheet!B:B, B2790, MasterSheet!D:D, C2790, MasterSheet!H:H, D2790)</f>
        <v>1</v>
      </c>
      <c r="G2790" s="22">
        <f t="shared" si="173"/>
        <v>21014.400000000001</v>
      </c>
      <c r="H2790" s="26">
        <f>SUMIFS(MasterSheet!K:K, MasterSheet!B:B, B2790, MasterSheet!D:D, C2790, MasterSheet!H:H, D2790)</f>
        <v>1</v>
      </c>
      <c r="I2790" s="26">
        <f t="shared" si="174"/>
        <v>21014.400000000001</v>
      </c>
      <c r="J2790" s="28">
        <f>SUMIFS(MasterSheet!L:L, MasterSheet!B:B, B2790, MasterSheet!D:D, C2790, MasterSheet!H:H, D2790)</f>
        <v>0</v>
      </c>
      <c r="K2790" s="28">
        <f t="shared" si="175"/>
        <v>0</v>
      </c>
      <c r="L2790" s="21" t="str">
        <f>UPPER(VLOOKUP(D2790,MasterSheet!H:U,14,))</f>
        <v>TARGETMOL</v>
      </c>
    </row>
    <row r="2791" spans="1:12" x14ac:dyDescent="0.25">
      <c r="A2791" s="21" t="str">
        <f t="shared" si="172"/>
        <v>DHARMACON</v>
      </c>
      <c r="B2791" s="21" t="str">
        <v>O091725IN3313548G</v>
      </c>
      <c r="C2791" s="30">
        <v>45924</v>
      </c>
      <c r="D2791" s="21" t="str">
        <v>CTM-1174284</v>
      </c>
      <c r="E2791" s="21">
        <f>_xlfn.XLOOKUP(D2791,MasterSheet!H:H,MasterSheet!F:F)</f>
        <v>16858.16</v>
      </c>
      <c r="F2791" s="22">
        <f>SUMIFS(MasterSheet!J:J, MasterSheet!B:B, B2791, MasterSheet!D:D, C2791, MasterSheet!H:H, D2791)</f>
        <v>1</v>
      </c>
      <c r="G2791" s="22">
        <f t="shared" si="173"/>
        <v>16858.16</v>
      </c>
      <c r="H2791" s="26">
        <f>SUMIFS(MasterSheet!K:K, MasterSheet!B:B, B2791, MasterSheet!D:D, C2791, MasterSheet!H:H, D2791)</f>
        <v>1</v>
      </c>
      <c r="I2791" s="26">
        <f t="shared" si="174"/>
        <v>16858.16</v>
      </c>
      <c r="J2791" s="28">
        <f>SUMIFS(MasterSheet!L:L, MasterSheet!B:B, B2791, MasterSheet!D:D, C2791, MasterSheet!H:H, D2791)</f>
        <v>0</v>
      </c>
      <c r="K2791" s="28">
        <f t="shared" si="175"/>
        <v>0</v>
      </c>
      <c r="L2791" s="21" t="str">
        <f>UPPER(VLOOKUP(D2791,MasterSheet!H:U,14,))</f>
        <v>DHARMACON</v>
      </c>
    </row>
    <row r="2792" spans="1:12" x14ac:dyDescent="0.25">
      <c r="A2792" s="21" t="str">
        <f t="shared" si="172"/>
        <v>DHARMACON</v>
      </c>
      <c r="B2792" s="21" t="str">
        <v>O091725IN3313548G</v>
      </c>
      <c r="C2792" s="30">
        <v>45924</v>
      </c>
      <c r="D2792" s="21" t="str">
        <v>D-001206-14-20</v>
      </c>
      <c r="E2792" s="21">
        <f>_xlfn.XLOOKUP(D2792,MasterSheet!H:H,MasterSheet!F:F)</f>
        <v>33616</v>
      </c>
      <c r="F2792" s="22">
        <f>SUMIFS(MasterSheet!J:J, MasterSheet!B:B, B2792, MasterSheet!D:D, C2792, MasterSheet!H:H, D2792)</f>
        <v>1</v>
      </c>
      <c r="G2792" s="22">
        <f t="shared" si="173"/>
        <v>33616</v>
      </c>
      <c r="H2792" s="26">
        <f>SUMIFS(MasterSheet!K:K, MasterSheet!B:B, B2792, MasterSheet!D:D, C2792, MasterSheet!H:H, D2792)</f>
        <v>1</v>
      </c>
      <c r="I2792" s="26">
        <f t="shared" si="174"/>
        <v>33616</v>
      </c>
      <c r="J2792" s="28">
        <f>SUMIFS(MasterSheet!L:L, MasterSheet!B:B, B2792, MasterSheet!D:D, C2792, MasterSheet!H:H, D2792)</f>
        <v>0</v>
      </c>
      <c r="K2792" s="28">
        <f t="shared" si="175"/>
        <v>0</v>
      </c>
      <c r="L2792" s="21" t="str">
        <f>UPPER(VLOOKUP(D2792,MasterSheet!H:U,14,))</f>
        <v>DHARMACON</v>
      </c>
    </row>
    <row r="2793" spans="1:12" x14ac:dyDescent="0.25">
      <c r="A2793" s="21" t="str">
        <f t="shared" si="172"/>
        <v>DHARMACON</v>
      </c>
      <c r="B2793" s="21" t="str">
        <v>O091725IN3313548G</v>
      </c>
      <c r="C2793" s="30">
        <v>45924</v>
      </c>
      <c r="D2793" s="21" t="str">
        <v>D-001810-10-05</v>
      </c>
      <c r="E2793" s="21">
        <f>_xlfn.XLOOKUP(D2793,MasterSheet!H:H,MasterSheet!F:F)</f>
        <v>16544</v>
      </c>
      <c r="F2793" s="22">
        <f>SUMIFS(MasterSheet!J:J, MasterSheet!B:B, B2793, MasterSheet!D:D, C2793, MasterSheet!H:H, D2793)</f>
        <v>2</v>
      </c>
      <c r="G2793" s="22">
        <f t="shared" si="173"/>
        <v>33088</v>
      </c>
      <c r="H2793" s="26">
        <f>SUMIFS(MasterSheet!K:K, MasterSheet!B:B, B2793, MasterSheet!D:D, C2793, MasterSheet!H:H, D2793)</f>
        <v>2</v>
      </c>
      <c r="I2793" s="26">
        <f t="shared" si="174"/>
        <v>33088</v>
      </c>
      <c r="J2793" s="28">
        <f>SUMIFS(MasterSheet!L:L, MasterSheet!B:B, B2793, MasterSheet!D:D, C2793, MasterSheet!H:H, D2793)</f>
        <v>0</v>
      </c>
      <c r="K2793" s="28">
        <f t="shared" si="175"/>
        <v>0</v>
      </c>
      <c r="L2793" s="21" t="str">
        <f>UPPER(VLOOKUP(D2793,MasterSheet!H:U,14,))</f>
        <v>DHARMACON</v>
      </c>
    </row>
    <row r="2794" spans="1:12" x14ac:dyDescent="0.25">
      <c r="A2794" s="21" t="str">
        <f t="shared" si="172"/>
        <v>DHARMACON</v>
      </c>
      <c r="B2794" s="21" t="str">
        <v>O091725IN3313548G</v>
      </c>
      <c r="C2794" s="30">
        <v>45924</v>
      </c>
      <c r="D2794" s="21" t="str">
        <v>L-011873-00-0005</v>
      </c>
      <c r="E2794" s="21">
        <f>_xlfn.XLOOKUP(D2794,MasterSheet!H:H,MasterSheet!F:F)</f>
        <v>32912</v>
      </c>
      <c r="F2794" s="22">
        <f>SUMIFS(MasterSheet!J:J, MasterSheet!B:B, B2794, MasterSheet!D:D, C2794, MasterSheet!H:H, D2794)</f>
        <v>1</v>
      </c>
      <c r="G2794" s="22">
        <f t="shared" si="173"/>
        <v>32912</v>
      </c>
      <c r="H2794" s="26">
        <f>SUMIFS(MasterSheet!K:K, MasterSheet!B:B, B2794, MasterSheet!D:D, C2794, MasterSheet!H:H, D2794)</f>
        <v>1</v>
      </c>
      <c r="I2794" s="26">
        <f t="shared" si="174"/>
        <v>32912</v>
      </c>
      <c r="J2794" s="28">
        <f>SUMIFS(MasterSheet!L:L, MasterSheet!B:B, B2794, MasterSheet!D:D, C2794, MasterSheet!H:H, D2794)</f>
        <v>0</v>
      </c>
      <c r="K2794" s="28">
        <f t="shared" si="175"/>
        <v>0</v>
      </c>
      <c r="L2794" s="21" t="str">
        <f>UPPER(VLOOKUP(D2794,MasterSheet!H:U,14,))</f>
        <v>DHARMACON</v>
      </c>
    </row>
    <row r="2795" spans="1:12" x14ac:dyDescent="0.25">
      <c r="A2795" s="21" t="str">
        <f t="shared" si="172"/>
        <v>DHARMACON</v>
      </c>
      <c r="B2795" s="21" t="str">
        <v>O091725IN3313548G</v>
      </c>
      <c r="C2795" s="30">
        <v>45924</v>
      </c>
      <c r="D2795" s="21" t="str">
        <v>J-041705-05-0002</v>
      </c>
      <c r="E2795" s="21">
        <f>_xlfn.XLOOKUP(D2795,MasterSheet!H:H,MasterSheet!F:F)</f>
        <v>13464</v>
      </c>
      <c r="F2795" s="22">
        <f>SUMIFS(MasterSheet!J:J, MasterSheet!B:B, B2795, MasterSheet!D:D, C2795, MasterSheet!H:H, D2795)</f>
        <v>1</v>
      </c>
      <c r="G2795" s="22">
        <f t="shared" si="173"/>
        <v>13464</v>
      </c>
      <c r="H2795" s="26">
        <f>SUMIFS(MasterSheet!K:K, MasterSheet!B:B, B2795, MasterSheet!D:D, C2795, MasterSheet!H:H, D2795)</f>
        <v>1</v>
      </c>
      <c r="I2795" s="26">
        <f t="shared" si="174"/>
        <v>13464</v>
      </c>
      <c r="J2795" s="28">
        <f>SUMIFS(MasterSheet!L:L, MasterSheet!B:B, B2795, MasterSheet!D:D, C2795, MasterSheet!H:H, D2795)</f>
        <v>0</v>
      </c>
      <c r="K2795" s="28">
        <f t="shared" si="175"/>
        <v>0</v>
      </c>
      <c r="L2795" s="21" t="str">
        <f>UPPER(VLOOKUP(D2795,MasterSheet!H:U,14,))</f>
        <v>DHARMACON</v>
      </c>
    </row>
    <row r="2796" spans="1:12" x14ac:dyDescent="0.25">
      <c r="A2796" s="21" t="str">
        <f t="shared" si="172"/>
        <v>DHARMACON</v>
      </c>
      <c r="B2796" s="21" t="str">
        <v>O091725IN3313548G</v>
      </c>
      <c r="C2796" s="30">
        <v>45924</v>
      </c>
      <c r="D2796" s="21" t="str">
        <v>J-065323-09-0002</v>
      </c>
      <c r="E2796" s="21">
        <f>_xlfn.XLOOKUP(D2796,MasterSheet!H:H,MasterSheet!F:F)</f>
        <v>13464</v>
      </c>
      <c r="F2796" s="22">
        <f>SUMIFS(MasterSheet!J:J, MasterSheet!B:B, B2796, MasterSheet!D:D, C2796, MasterSheet!H:H, D2796)</f>
        <v>1</v>
      </c>
      <c r="G2796" s="22">
        <f t="shared" si="173"/>
        <v>13464</v>
      </c>
      <c r="H2796" s="26">
        <f>SUMIFS(MasterSheet!K:K, MasterSheet!B:B, B2796, MasterSheet!D:D, C2796, MasterSheet!H:H, D2796)</f>
        <v>1</v>
      </c>
      <c r="I2796" s="26">
        <f t="shared" si="174"/>
        <v>13464</v>
      </c>
      <c r="J2796" s="28">
        <f>SUMIFS(MasterSheet!L:L, MasterSheet!B:B, B2796, MasterSheet!D:D, C2796, MasterSheet!H:H, D2796)</f>
        <v>0</v>
      </c>
      <c r="K2796" s="28">
        <f t="shared" si="175"/>
        <v>0</v>
      </c>
      <c r="L2796" s="21" t="str">
        <f>UPPER(VLOOKUP(D2796,MasterSheet!H:U,14,))</f>
        <v>DHARMACON</v>
      </c>
    </row>
    <row r="2797" spans="1:12" x14ac:dyDescent="0.25">
      <c r="A2797" s="21" t="str">
        <f t="shared" si="172"/>
        <v>DHARMACON</v>
      </c>
      <c r="B2797" s="21" t="str">
        <v>O091725IN3313548G</v>
      </c>
      <c r="C2797" s="30">
        <v>45924</v>
      </c>
      <c r="D2797" s="21" t="str">
        <v>L-041018-00-0005</v>
      </c>
      <c r="E2797" s="21">
        <f>_xlfn.XLOOKUP(D2797,MasterSheet!H:H,MasterSheet!F:F)</f>
        <v>32912</v>
      </c>
      <c r="F2797" s="22">
        <f>SUMIFS(MasterSheet!J:J, MasterSheet!B:B, B2797, MasterSheet!D:D, C2797, MasterSheet!H:H, D2797)</f>
        <v>1</v>
      </c>
      <c r="G2797" s="22">
        <f t="shared" si="173"/>
        <v>32912</v>
      </c>
      <c r="H2797" s="26">
        <f>SUMIFS(MasterSheet!K:K, MasterSheet!B:B, B2797, MasterSheet!D:D, C2797, MasterSheet!H:H, D2797)</f>
        <v>1</v>
      </c>
      <c r="I2797" s="26">
        <f t="shared" si="174"/>
        <v>32912</v>
      </c>
      <c r="J2797" s="28">
        <f>SUMIFS(MasterSheet!L:L, MasterSheet!B:B, B2797, MasterSheet!D:D, C2797, MasterSheet!H:H, D2797)</f>
        <v>0</v>
      </c>
      <c r="K2797" s="28">
        <f t="shared" si="175"/>
        <v>0</v>
      </c>
      <c r="L2797" s="21" t="str">
        <f>UPPER(VLOOKUP(D2797,MasterSheet!H:U,14,))</f>
        <v>DHARMACON</v>
      </c>
    </row>
    <row r="2798" spans="1:12" x14ac:dyDescent="0.25">
      <c r="A2798" s="21" t="str">
        <f t="shared" si="172"/>
        <v>DHARMACON</v>
      </c>
      <c r="B2798" s="21" t="str">
        <v>O091725IN3313548G</v>
      </c>
      <c r="C2798" s="30">
        <v>45924</v>
      </c>
      <c r="D2798" s="21" t="str">
        <v>IN-001005-01-05</v>
      </c>
      <c r="E2798" s="21">
        <f>_xlfn.XLOOKUP(D2798,MasterSheet!H:H,MasterSheet!F:F)</f>
        <v>17688</v>
      </c>
      <c r="F2798" s="22">
        <f>SUMIFS(MasterSheet!J:J, MasterSheet!B:B, B2798, MasterSheet!D:D, C2798, MasterSheet!H:H, D2798)</f>
        <v>1</v>
      </c>
      <c r="G2798" s="22">
        <f t="shared" si="173"/>
        <v>17688</v>
      </c>
      <c r="H2798" s="26">
        <f>SUMIFS(MasterSheet!K:K, MasterSheet!B:B, B2798, MasterSheet!D:D, C2798, MasterSheet!H:H, D2798)</f>
        <v>1</v>
      </c>
      <c r="I2798" s="26">
        <f t="shared" si="174"/>
        <v>17688</v>
      </c>
      <c r="J2798" s="28">
        <f>SUMIFS(MasterSheet!L:L, MasterSheet!B:B, B2798, MasterSheet!D:D, C2798, MasterSheet!H:H, D2798)</f>
        <v>0</v>
      </c>
      <c r="K2798" s="28">
        <f t="shared" si="175"/>
        <v>0</v>
      </c>
      <c r="L2798" s="21" t="str">
        <f>UPPER(VLOOKUP(D2798,MasterSheet!H:U,14,))</f>
        <v>DHARMACON</v>
      </c>
    </row>
    <row r="2799" spans="1:12" x14ac:dyDescent="0.25">
      <c r="A2799" s="21" t="str">
        <f t="shared" si="172"/>
        <v>DHARMACON</v>
      </c>
      <c r="B2799" s="21" t="str">
        <v>O091725IN3313548G</v>
      </c>
      <c r="C2799" s="30">
        <v>45924</v>
      </c>
      <c r="D2799" s="21" t="str">
        <v>CN-001000-01-05</v>
      </c>
      <c r="E2799" s="21">
        <f>_xlfn.XLOOKUP(D2799,MasterSheet!H:H,MasterSheet!F:F)</f>
        <v>17688</v>
      </c>
      <c r="F2799" s="22">
        <f>SUMIFS(MasterSheet!J:J, MasterSheet!B:B, B2799, MasterSheet!D:D, C2799, MasterSheet!H:H, D2799)</f>
        <v>1</v>
      </c>
      <c r="G2799" s="22">
        <f t="shared" si="173"/>
        <v>17688</v>
      </c>
      <c r="H2799" s="26">
        <f>SUMIFS(MasterSheet!K:K, MasterSheet!B:B, B2799, MasterSheet!D:D, C2799, MasterSheet!H:H, D2799)</f>
        <v>1</v>
      </c>
      <c r="I2799" s="26">
        <f t="shared" si="174"/>
        <v>17688</v>
      </c>
      <c r="J2799" s="28">
        <f>SUMIFS(MasterSheet!L:L, MasterSheet!B:B, B2799, MasterSheet!D:D, C2799, MasterSheet!H:H, D2799)</f>
        <v>0</v>
      </c>
      <c r="K2799" s="28">
        <f t="shared" si="175"/>
        <v>0</v>
      </c>
      <c r="L2799" s="21" t="str">
        <f>UPPER(VLOOKUP(D2799,MasterSheet!H:U,14,))</f>
        <v>DHARMACON</v>
      </c>
    </row>
    <row r="2800" spans="1:12" x14ac:dyDescent="0.25">
      <c r="A2800" s="21" t="str">
        <f t="shared" si="172"/>
        <v>DHARMACON</v>
      </c>
      <c r="B2800" s="21" t="str">
        <v>O091725IN3313548G</v>
      </c>
      <c r="C2800" s="30">
        <v>45924</v>
      </c>
      <c r="D2800" s="21" t="str">
        <v>VSGH12684-16EG7919</v>
      </c>
      <c r="E2800" s="21">
        <f>_xlfn.XLOOKUP(D2800,MasterSheet!H:H,MasterSheet!F:F)</f>
        <v>154968</v>
      </c>
      <c r="F2800" s="22">
        <f>SUMIFS(MasterSheet!J:J, MasterSheet!B:B, B2800, MasterSheet!D:D, C2800, MasterSheet!H:H, D2800)</f>
        <v>1</v>
      </c>
      <c r="G2800" s="22">
        <f t="shared" si="173"/>
        <v>154968</v>
      </c>
      <c r="H2800" s="26">
        <f>SUMIFS(MasterSheet!K:K, MasterSheet!B:B, B2800, MasterSheet!D:D, C2800, MasterSheet!H:H, D2800)</f>
        <v>1</v>
      </c>
      <c r="I2800" s="26">
        <f t="shared" si="174"/>
        <v>154968</v>
      </c>
      <c r="J2800" s="28">
        <f>SUMIFS(MasterSheet!L:L, MasterSheet!B:B, B2800, MasterSheet!D:D, C2800, MasterSheet!H:H, D2800)</f>
        <v>0</v>
      </c>
      <c r="K2800" s="28">
        <f t="shared" si="175"/>
        <v>0</v>
      </c>
      <c r="L2800" s="21" t="str">
        <f>UPPER(VLOOKUP(D2800,MasterSheet!H:U,14,))</f>
        <v>DHARMACON</v>
      </c>
    </row>
    <row r="2801" spans="1:12" x14ac:dyDescent="0.25">
      <c r="A2801" s="21" t="str">
        <f t="shared" si="172"/>
        <v>DHARMACON</v>
      </c>
      <c r="B2801" s="21" t="str">
        <v>O091725IN3313548G</v>
      </c>
      <c r="C2801" s="30">
        <v>45924</v>
      </c>
      <c r="D2801" s="21" t="str">
        <v>VSGH12000</v>
      </c>
      <c r="E2801" s="21">
        <f>_xlfn.XLOOKUP(D2801,MasterSheet!H:H,MasterSheet!F:F)</f>
        <v>29458</v>
      </c>
      <c r="F2801" s="22">
        <f>SUMIFS(MasterSheet!J:J, MasterSheet!B:B, B2801, MasterSheet!D:D, C2801, MasterSheet!H:H, D2801)</f>
        <v>1</v>
      </c>
      <c r="G2801" s="22">
        <f t="shared" si="173"/>
        <v>29458</v>
      </c>
      <c r="H2801" s="26">
        <f>SUMIFS(MasterSheet!K:K, MasterSheet!B:B, B2801, MasterSheet!D:D, C2801, MasterSheet!H:H, D2801)</f>
        <v>1</v>
      </c>
      <c r="I2801" s="26">
        <f t="shared" si="174"/>
        <v>29458</v>
      </c>
      <c r="J2801" s="28">
        <f>SUMIFS(MasterSheet!L:L, MasterSheet!B:B, B2801, MasterSheet!D:D, C2801, MasterSheet!H:H, D2801)</f>
        <v>0</v>
      </c>
      <c r="K2801" s="28">
        <f t="shared" si="175"/>
        <v>0</v>
      </c>
      <c r="L2801" s="21" t="str">
        <f>UPPER(VLOOKUP(D2801,MasterSheet!H:U,14,))</f>
        <v>DHARMACON</v>
      </c>
    </row>
    <row r="2802" spans="1:12" x14ac:dyDescent="0.25">
      <c r="A2802" s="21" t="str">
        <f t="shared" si="172"/>
        <v>DHARMACON</v>
      </c>
      <c r="B2802" s="21" t="str">
        <v>O091725IN3313548G</v>
      </c>
      <c r="C2802" s="30">
        <v>45924</v>
      </c>
      <c r="D2802" s="21" t="str">
        <v>VSGH12682- 16EG10482</v>
      </c>
      <c r="E2802" s="21">
        <f>_xlfn.XLOOKUP(D2802,MasterSheet!H:H,MasterSheet!F:F)</f>
        <v>141328</v>
      </c>
      <c r="F2802" s="22">
        <f>SUMIFS(MasterSheet!J:J, MasterSheet!B:B, B2802, MasterSheet!D:D, C2802, MasterSheet!H:H, D2802)</f>
        <v>1</v>
      </c>
      <c r="G2802" s="22">
        <f t="shared" si="173"/>
        <v>141328</v>
      </c>
      <c r="H2802" s="26">
        <f>SUMIFS(MasterSheet!K:K, MasterSheet!B:B, B2802, MasterSheet!D:D, C2802, MasterSheet!H:H, D2802)</f>
        <v>1</v>
      </c>
      <c r="I2802" s="26">
        <f t="shared" si="174"/>
        <v>141328</v>
      </c>
      <c r="J2802" s="28">
        <f>SUMIFS(MasterSheet!L:L, MasterSheet!B:B, B2802, MasterSheet!D:D, C2802, MasterSheet!H:H, D2802)</f>
        <v>0</v>
      </c>
      <c r="K2802" s="28">
        <f t="shared" si="175"/>
        <v>0</v>
      </c>
      <c r="L2802" s="21" t="str">
        <f>UPPER(VLOOKUP(D2802,MasterSheet!H:U,14,))</f>
        <v>DHARMACON</v>
      </c>
    </row>
    <row r="2803" spans="1:12" x14ac:dyDescent="0.25">
      <c r="A2803" s="21" t="str">
        <f t="shared" si="172"/>
        <v>DHARMACON</v>
      </c>
      <c r="B2803" s="21" t="str">
        <v>O091725IN3313548G</v>
      </c>
      <c r="C2803" s="30">
        <v>45924</v>
      </c>
      <c r="D2803" s="21" t="str">
        <v>VSGH12684-16EG7431</v>
      </c>
      <c r="E2803" s="21">
        <f>_xlfn.XLOOKUP(D2803,MasterSheet!H:H,MasterSheet!F:F)</f>
        <v>154968</v>
      </c>
      <c r="F2803" s="22">
        <f>SUMIFS(MasterSheet!J:J, MasterSheet!B:B, B2803, MasterSheet!D:D, C2803, MasterSheet!H:H, D2803)</f>
        <v>1</v>
      </c>
      <c r="G2803" s="22">
        <f t="shared" si="173"/>
        <v>154968</v>
      </c>
      <c r="H2803" s="26">
        <f>SUMIFS(MasterSheet!K:K, MasterSheet!B:B, B2803, MasterSheet!D:D, C2803, MasterSheet!H:H, D2803)</f>
        <v>1</v>
      </c>
      <c r="I2803" s="26">
        <f t="shared" si="174"/>
        <v>154968</v>
      </c>
      <c r="J2803" s="28">
        <f>SUMIFS(MasterSheet!L:L, MasterSheet!B:B, B2803, MasterSheet!D:D, C2803, MasterSheet!H:H, D2803)</f>
        <v>0</v>
      </c>
      <c r="K2803" s="28">
        <f t="shared" si="175"/>
        <v>0</v>
      </c>
      <c r="L2803" s="21" t="str">
        <f>UPPER(VLOOKUP(D2803,MasterSheet!H:U,14,))</f>
        <v>DHARMACON</v>
      </c>
    </row>
    <row r="2804" spans="1:12" x14ac:dyDescent="0.25">
      <c r="A2804" s="21" t="str">
        <f t="shared" si="172"/>
        <v>DHARMACON</v>
      </c>
      <c r="B2804" s="21" t="str">
        <v>O091725IN3313548G</v>
      </c>
      <c r="C2804" s="30">
        <v>45924</v>
      </c>
      <c r="D2804" s="21" t="str">
        <v>YSC6273-201920573</v>
      </c>
      <c r="E2804" s="21">
        <f>_xlfn.XLOOKUP(D2804,MasterSheet!H:H,MasterSheet!F:F)</f>
        <v>4840</v>
      </c>
      <c r="F2804" s="22">
        <f>SUMIFS(MasterSheet!J:J, MasterSheet!B:B, B2804, MasterSheet!D:D, C2804, MasterSheet!H:H, D2804)</f>
        <v>1</v>
      </c>
      <c r="G2804" s="22">
        <f t="shared" si="173"/>
        <v>4840</v>
      </c>
      <c r="H2804" s="26">
        <f>SUMIFS(MasterSheet!K:K, MasterSheet!B:B, B2804, MasterSheet!D:D, C2804, MasterSheet!H:H, D2804)</f>
        <v>1</v>
      </c>
      <c r="I2804" s="26">
        <f t="shared" si="174"/>
        <v>4840</v>
      </c>
      <c r="J2804" s="28">
        <f>SUMIFS(MasterSheet!L:L, MasterSheet!B:B, B2804, MasterSheet!D:D, C2804, MasterSheet!H:H, D2804)</f>
        <v>0</v>
      </c>
      <c r="K2804" s="28">
        <f t="shared" si="175"/>
        <v>0</v>
      </c>
      <c r="L2804" s="21" t="str">
        <f>UPPER(VLOOKUP(D2804,MasterSheet!H:U,14,))</f>
        <v>DHARMACON</v>
      </c>
    </row>
    <row r="2805" spans="1:12" x14ac:dyDescent="0.25">
      <c r="A2805" s="21" t="str">
        <f t="shared" si="172"/>
        <v>DHARMACON</v>
      </c>
      <c r="B2805" s="21" t="str">
        <v>O091725IN3313548G</v>
      </c>
      <c r="C2805" s="30">
        <v>45924</v>
      </c>
      <c r="D2805" s="21" t="str">
        <v>YSC6273-201929890</v>
      </c>
      <c r="E2805" s="21">
        <f>_xlfn.XLOOKUP(D2805,MasterSheet!H:H,MasterSheet!F:F)</f>
        <v>4840</v>
      </c>
      <c r="F2805" s="22">
        <f>SUMIFS(MasterSheet!J:J, MasterSheet!B:B, B2805, MasterSheet!D:D, C2805, MasterSheet!H:H, D2805)</f>
        <v>1</v>
      </c>
      <c r="G2805" s="22">
        <f t="shared" si="173"/>
        <v>4840</v>
      </c>
      <c r="H2805" s="26">
        <f>SUMIFS(MasterSheet!K:K, MasterSheet!B:B, B2805, MasterSheet!D:D, C2805, MasterSheet!H:H, D2805)</f>
        <v>1</v>
      </c>
      <c r="I2805" s="26">
        <f t="shared" si="174"/>
        <v>4840</v>
      </c>
      <c r="J2805" s="28">
        <f>SUMIFS(MasterSheet!L:L, MasterSheet!B:B, B2805, MasterSheet!D:D, C2805, MasterSheet!H:H, D2805)</f>
        <v>0</v>
      </c>
      <c r="K2805" s="28">
        <f t="shared" si="175"/>
        <v>0</v>
      </c>
      <c r="L2805" s="21" t="str">
        <f>UPPER(VLOOKUP(D2805,MasterSheet!H:U,14,))</f>
        <v>DHARMACON</v>
      </c>
    </row>
    <row r="2806" spans="1:12" x14ac:dyDescent="0.25">
      <c r="A2806" s="21" t="str">
        <f t="shared" si="172"/>
        <v>DHARMACON</v>
      </c>
      <c r="B2806" s="21" t="str">
        <v>O091725IN3313548G</v>
      </c>
      <c r="C2806" s="30">
        <v>45924</v>
      </c>
      <c r="D2806" s="21" t="str">
        <v>T-2001-02</v>
      </c>
      <c r="E2806" s="21">
        <f>_xlfn.XLOOKUP(D2806,MasterSheet!H:H,MasterSheet!F:F)</f>
        <v>20820.8</v>
      </c>
      <c r="F2806" s="22">
        <f>SUMIFS(MasterSheet!J:J, MasterSheet!B:B, B2806, MasterSheet!D:D, C2806, MasterSheet!H:H, D2806)</f>
        <v>1</v>
      </c>
      <c r="G2806" s="22">
        <f t="shared" si="173"/>
        <v>20820.8</v>
      </c>
      <c r="H2806" s="26">
        <f>SUMIFS(MasterSheet!K:K, MasterSheet!B:B, B2806, MasterSheet!D:D, C2806, MasterSheet!H:H, D2806)</f>
        <v>1</v>
      </c>
      <c r="I2806" s="26">
        <f t="shared" si="174"/>
        <v>20820.8</v>
      </c>
      <c r="J2806" s="28">
        <f>SUMIFS(MasterSheet!L:L, MasterSheet!B:B, B2806, MasterSheet!D:D, C2806, MasterSheet!H:H, D2806)</f>
        <v>0</v>
      </c>
      <c r="K2806" s="28">
        <f t="shared" si="175"/>
        <v>0</v>
      </c>
      <c r="L2806" s="21" t="str">
        <f>UPPER(VLOOKUP(D2806,MasterSheet!H:U,14,))</f>
        <v>DHARMACON</v>
      </c>
    </row>
    <row r="2807" spans="1:12" x14ac:dyDescent="0.25">
      <c r="A2807" s="21" t="str">
        <f t="shared" si="172"/>
        <v>DHARMACON</v>
      </c>
      <c r="B2807" s="21" t="str">
        <v>O091725IN3313548G</v>
      </c>
      <c r="C2807" s="30">
        <v>45924</v>
      </c>
      <c r="D2807" s="21" t="str">
        <v>T-2004-02</v>
      </c>
      <c r="E2807" s="21">
        <f>_xlfn.XLOOKUP(D2807,MasterSheet!H:H,MasterSheet!F:F)</f>
        <v>20856</v>
      </c>
      <c r="F2807" s="22">
        <f>SUMIFS(MasterSheet!J:J, MasterSheet!B:B, B2807, MasterSheet!D:D, C2807, MasterSheet!H:H, D2807)</f>
        <v>1</v>
      </c>
      <c r="G2807" s="22">
        <f t="shared" si="173"/>
        <v>20856</v>
      </c>
      <c r="H2807" s="26">
        <f>SUMIFS(MasterSheet!K:K, MasterSheet!B:B, B2807, MasterSheet!D:D, C2807, MasterSheet!H:H, D2807)</f>
        <v>1</v>
      </c>
      <c r="I2807" s="26">
        <f t="shared" si="174"/>
        <v>20856</v>
      </c>
      <c r="J2807" s="28">
        <f>SUMIFS(MasterSheet!L:L, MasterSheet!B:B, B2807, MasterSheet!D:D, C2807, MasterSheet!H:H, D2807)</f>
        <v>0</v>
      </c>
      <c r="K2807" s="28">
        <f t="shared" si="175"/>
        <v>0</v>
      </c>
      <c r="L2807" s="21" t="str">
        <f>UPPER(VLOOKUP(D2807,MasterSheet!H:U,14,))</f>
        <v>DHARMACON</v>
      </c>
    </row>
    <row r="2808" spans="1:12" x14ac:dyDescent="0.25">
      <c r="A2808" s="21" t="str">
        <f t="shared" si="172"/>
        <v>MP BIO</v>
      </c>
      <c r="B2808" s="21" t="str">
        <v>MP/LS/25-26/1297</v>
      </c>
      <c r="C2808" s="30">
        <v>45924</v>
      </c>
      <c r="D2808" s="21" t="str">
        <v>092913726</v>
      </c>
      <c r="E2808" s="21">
        <f>_xlfn.XLOOKUP(D2808,MasterSheet!H:H,MasterSheet!F:F)</f>
        <v>16000</v>
      </c>
      <c r="F2808" s="22">
        <f>SUMIFS(MasterSheet!J:J, MasterSheet!B:B, B2808, MasterSheet!D:D, C2808, MasterSheet!H:H, D2808)</f>
        <v>7</v>
      </c>
      <c r="G2808" s="22">
        <f t="shared" si="173"/>
        <v>112000</v>
      </c>
      <c r="H2808" s="26">
        <f>SUMIFS(MasterSheet!K:K, MasterSheet!B:B, B2808, MasterSheet!D:D, C2808, MasterSheet!H:H, D2808)</f>
        <v>4</v>
      </c>
      <c r="I2808" s="26">
        <f t="shared" si="174"/>
        <v>64000</v>
      </c>
      <c r="J2808" s="28">
        <f>SUMIFS(MasterSheet!L:L, MasterSheet!B:B, B2808, MasterSheet!D:D, C2808, MasterSheet!H:H, D2808)</f>
        <v>3</v>
      </c>
      <c r="K2808" s="28">
        <f t="shared" si="175"/>
        <v>48000</v>
      </c>
      <c r="L2808" s="21" t="str">
        <f>UPPER(VLOOKUP(D2808,MasterSheet!H:U,14,))</f>
        <v>MP BIO</v>
      </c>
    </row>
    <row r="2809" spans="1:12" x14ac:dyDescent="0.25">
      <c r="A2809" s="21" t="str">
        <f t="shared" si="172"/>
        <v>MP BIO</v>
      </c>
      <c r="B2809" s="21" t="str">
        <v>MP/LS/25-26/1351</v>
      </c>
      <c r="C2809" s="30">
        <v>45924</v>
      </c>
      <c r="D2809" s="21">
        <v>805615</v>
      </c>
      <c r="E2809" s="21">
        <f>_xlfn.XLOOKUP(D2809,MasterSheet!H:H,MasterSheet!F:F)</f>
        <v>4788.415</v>
      </c>
      <c r="F2809" s="22">
        <f>SUMIFS(MasterSheet!J:J, MasterSheet!B:B, B2809, MasterSheet!D:D, C2809, MasterSheet!H:H, D2809)</f>
        <v>2</v>
      </c>
      <c r="G2809" s="22">
        <f t="shared" si="173"/>
        <v>9576.83</v>
      </c>
      <c r="H2809" s="26">
        <f>SUMIFS(MasterSheet!K:K, MasterSheet!B:B, B2809, MasterSheet!D:D, C2809, MasterSheet!H:H, D2809)</f>
        <v>0</v>
      </c>
      <c r="I2809" s="26">
        <f t="shared" si="174"/>
        <v>0</v>
      </c>
      <c r="J2809" s="28">
        <f>SUMIFS(MasterSheet!L:L, MasterSheet!B:B, B2809, MasterSheet!D:D, C2809, MasterSheet!H:H, D2809)</f>
        <v>2</v>
      </c>
      <c r="K2809" s="28">
        <f t="shared" si="175"/>
        <v>9576.83</v>
      </c>
      <c r="L2809" s="21" t="str">
        <f>UPPER(VLOOKUP(D2809,MasterSheet!H:U,14,))</f>
        <v>MP BIO</v>
      </c>
    </row>
    <row r="2810" spans="1:12" x14ac:dyDescent="0.25">
      <c r="A2810" s="21" t="str">
        <f t="shared" si="172"/>
        <v>MP BIO</v>
      </c>
      <c r="B2810" s="21" t="str">
        <v>MP/LS/25-26/1351</v>
      </c>
      <c r="C2810" s="30">
        <v>45924</v>
      </c>
      <c r="D2810" s="21">
        <v>4064112</v>
      </c>
      <c r="E2810" s="21">
        <f>_xlfn.XLOOKUP(D2810,MasterSheet!H:H,MasterSheet!F:F)</f>
        <v>3033.75</v>
      </c>
      <c r="F2810" s="22">
        <f>SUMIFS(MasterSheet!J:J, MasterSheet!B:B, B2810, MasterSheet!D:D, C2810, MasterSheet!H:H, D2810)</f>
        <v>4</v>
      </c>
      <c r="G2810" s="22">
        <f t="shared" si="173"/>
        <v>12135</v>
      </c>
      <c r="H2810" s="26">
        <f>SUMIFS(MasterSheet!K:K, MasterSheet!B:B, B2810, MasterSheet!D:D, C2810, MasterSheet!H:H, D2810)</f>
        <v>0</v>
      </c>
      <c r="I2810" s="26">
        <f t="shared" si="174"/>
        <v>0</v>
      </c>
      <c r="J2810" s="28">
        <f>SUMIFS(MasterSheet!L:L, MasterSheet!B:B, B2810, MasterSheet!D:D, C2810, MasterSheet!H:H, D2810)</f>
        <v>4</v>
      </c>
      <c r="K2810" s="28">
        <f t="shared" si="175"/>
        <v>12135</v>
      </c>
      <c r="L2810" s="21" t="str">
        <f>UPPER(VLOOKUP(D2810,MasterSheet!H:U,14,))</f>
        <v>MP BIO</v>
      </c>
    </row>
    <row r="2811" spans="1:12" x14ac:dyDescent="0.25">
      <c r="A2811" s="21" t="str">
        <f t="shared" si="172"/>
        <v>MP BIO</v>
      </c>
      <c r="B2811" s="21" t="str">
        <v>MP/LS/25-26/1351</v>
      </c>
      <c r="C2811" s="30">
        <v>45924</v>
      </c>
      <c r="D2811" s="21" t="str">
        <v>11TRIMPR01</v>
      </c>
      <c r="E2811" s="21">
        <f>_xlfn.XLOOKUP(D2811,MasterSheet!H:H,MasterSheet!F:F)</f>
        <v>6840</v>
      </c>
      <c r="F2811" s="22">
        <f>SUMIFS(MasterSheet!J:J, MasterSheet!B:B, B2811, MasterSheet!D:D, C2811, MasterSheet!H:H, D2811)</f>
        <v>4</v>
      </c>
      <c r="G2811" s="22">
        <f t="shared" si="173"/>
        <v>27360</v>
      </c>
      <c r="H2811" s="26">
        <f>SUMIFS(MasterSheet!K:K, MasterSheet!B:B, B2811, MasterSheet!D:D, C2811, MasterSheet!H:H, D2811)</f>
        <v>1</v>
      </c>
      <c r="I2811" s="26">
        <f t="shared" si="174"/>
        <v>6840</v>
      </c>
      <c r="J2811" s="28">
        <f>SUMIFS(MasterSheet!L:L, MasterSheet!B:B, B2811, MasterSheet!D:D, C2811, MasterSheet!H:H, D2811)</f>
        <v>3</v>
      </c>
      <c r="K2811" s="28">
        <f t="shared" si="175"/>
        <v>20520</v>
      </c>
      <c r="L2811" s="21" t="str">
        <f>UPPER(VLOOKUP(D2811,MasterSheet!H:U,14,))</f>
        <v>MP BIO</v>
      </c>
    </row>
    <row r="2812" spans="1:12" x14ac:dyDescent="0.25">
      <c r="A2812" s="21" t="str">
        <f t="shared" si="172"/>
        <v>MP BIO</v>
      </c>
      <c r="B2812" s="21" t="str">
        <v>MP/LS/25-26/1352</v>
      </c>
      <c r="C2812" s="30">
        <v>45924</v>
      </c>
      <c r="D2812" s="21">
        <v>16006925</v>
      </c>
      <c r="E2812" s="21">
        <f>_xlfn.XLOOKUP(D2812,MasterSheet!H:H,MasterSheet!F:F)</f>
        <v>6516</v>
      </c>
      <c r="F2812" s="22">
        <f>SUMIFS(MasterSheet!J:J, MasterSheet!B:B, B2812, MasterSheet!D:D, C2812, MasterSheet!H:H, D2812)</f>
        <v>4</v>
      </c>
      <c r="G2812" s="22">
        <f t="shared" si="173"/>
        <v>26064</v>
      </c>
      <c r="H2812" s="26">
        <f>SUMIFS(MasterSheet!K:K, MasterSheet!B:B, B2812, MasterSheet!D:D, C2812, MasterSheet!H:H, D2812)</f>
        <v>0</v>
      </c>
      <c r="I2812" s="26">
        <f t="shared" si="174"/>
        <v>0</v>
      </c>
      <c r="J2812" s="28">
        <f>SUMIFS(MasterSheet!L:L, MasterSheet!B:B, B2812, MasterSheet!D:D, C2812, MasterSheet!H:H, D2812)</f>
        <v>4</v>
      </c>
      <c r="K2812" s="28">
        <f t="shared" si="175"/>
        <v>26064</v>
      </c>
      <c r="L2812" s="21" t="str">
        <f>UPPER(VLOOKUP(D2812,MasterSheet!H:U,14,))</f>
        <v>MP BIO</v>
      </c>
    </row>
    <row r="2813" spans="1:12" x14ac:dyDescent="0.25">
      <c r="A2813" s="21" t="str">
        <f t="shared" si="172"/>
        <v>MYBIOSOURCE</v>
      </c>
      <c r="B2813" s="21">
        <v>921769</v>
      </c>
      <c r="C2813" s="30">
        <v>45925</v>
      </c>
      <c r="D2813" s="21" t="str">
        <v>MBS2515061</v>
      </c>
      <c r="E2813" s="21">
        <f>_xlfn.XLOOKUP(D2813,MasterSheet!H:H,MasterSheet!F:F)</f>
        <v>40766</v>
      </c>
      <c r="F2813" s="22">
        <f>SUMIFS(MasterSheet!J:J, MasterSheet!B:B, B2813, MasterSheet!D:D, C2813, MasterSheet!H:H, D2813)</f>
        <v>1</v>
      </c>
      <c r="G2813" s="22">
        <f t="shared" si="173"/>
        <v>40766</v>
      </c>
      <c r="H2813" s="26">
        <f>SUMIFS(MasterSheet!K:K, MasterSheet!B:B, B2813, MasterSheet!D:D, C2813, MasterSheet!H:H, D2813)</f>
        <v>1</v>
      </c>
      <c r="I2813" s="26">
        <f t="shared" si="174"/>
        <v>40766</v>
      </c>
      <c r="J2813" s="28">
        <f>SUMIFS(MasterSheet!L:L, MasterSheet!B:B, B2813, MasterSheet!D:D, C2813, MasterSheet!H:H, D2813)</f>
        <v>0</v>
      </c>
      <c r="K2813" s="28">
        <f t="shared" si="175"/>
        <v>0</v>
      </c>
      <c r="L2813" s="21" t="str">
        <f>UPPER(VLOOKUP(D2813,MasterSheet!H:U,14,))</f>
        <v>MYBIOSOURCE</v>
      </c>
    </row>
    <row r="2814" spans="1:12" x14ac:dyDescent="0.25">
      <c r="A2814" s="21" t="str">
        <f t="shared" si="172"/>
        <v>TOPCLASS ENTERPRISES</v>
      </c>
      <c r="B2814" s="21" t="str">
        <v>TPC/25-26/00483</v>
      </c>
      <c r="C2814" s="30">
        <v>45925</v>
      </c>
      <c r="D2814" s="21" t="str">
        <v>S1714</v>
      </c>
      <c r="E2814" s="21">
        <f>_xlfn.XLOOKUP(D2814,MasterSheet!H:H,MasterSheet!F:F)</f>
        <v>15540</v>
      </c>
      <c r="F2814" s="22">
        <f>SUMIFS(MasterSheet!J:J, MasterSheet!B:B, B2814, MasterSheet!D:D, C2814, MasterSheet!H:H, D2814)</f>
        <v>2</v>
      </c>
      <c r="G2814" s="22">
        <f t="shared" si="173"/>
        <v>31080</v>
      </c>
      <c r="H2814" s="26">
        <f>SUMIFS(MasterSheet!K:K, MasterSheet!B:B, B2814, MasterSheet!D:D, C2814, MasterSheet!H:H, D2814)</f>
        <v>2</v>
      </c>
      <c r="I2814" s="26">
        <f t="shared" si="174"/>
        <v>31080</v>
      </c>
      <c r="J2814" s="28">
        <f>SUMIFS(MasterSheet!L:L, MasterSheet!B:B, B2814, MasterSheet!D:D, C2814, MasterSheet!H:H, D2814)</f>
        <v>0</v>
      </c>
      <c r="K2814" s="28">
        <f t="shared" si="175"/>
        <v>0</v>
      </c>
      <c r="L2814" s="21" t="str">
        <f>UPPER(VLOOKUP(D2814,MasterSheet!H:U,14,))</f>
        <v>TOPCLASS ENTERPRISES</v>
      </c>
    </row>
    <row r="2815" spans="1:12" x14ac:dyDescent="0.25">
      <c r="A2815" s="21" t="str">
        <f t="shared" si="172"/>
        <v>BIOLEGEND</v>
      </c>
      <c r="B2815" s="21" t="str">
        <v>EED119246</v>
      </c>
      <c r="C2815" s="30">
        <v>45926</v>
      </c>
      <c r="D2815" s="21">
        <v>100219</v>
      </c>
      <c r="E2815" s="21">
        <f>_xlfn.XLOOKUP(D2815,MasterSheet!H:H,MasterSheet!F:F)</f>
        <v>6468</v>
      </c>
      <c r="F2815" s="22">
        <f>SUMIFS(MasterSheet!J:J, MasterSheet!B:B, B2815, MasterSheet!D:D, C2815, MasterSheet!H:H, D2815)</f>
        <v>1</v>
      </c>
      <c r="G2815" s="22">
        <f t="shared" si="173"/>
        <v>6468</v>
      </c>
      <c r="H2815" s="26">
        <f>SUMIFS(MasterSheet!K:K, MasterSheet!B:B, B2815, MasterSheet!D:D, C2815, MasterSheet!H:H, D2815)</f>
        <v>1</v>
      </c>
      <c r="I2815" s="26">
        <f t="shared" si="174"/>
        <v>6468</v>
      </c>
      <c r="J2815" s="28">
        <f>SUMIFS(MasterSheet!L:L, MasterSheet!B:B, B2815, MasterSheet!D:D, C2815, MasterSheet!H:H, D2815)</f>
        <v>0</v>
      </c>
      <c r="K2815" s="28">
        <f t="shared" si="175"/>
        <v>0</v>
      </c>
      <c r="L2815" s="21" t="str">
        <f>UPPER(VLOOKUP(D2815,MasterSheet!H:U,14,))</f>
        <v>BIOLEGEND</v>
      </c>
    </row>
    <row r="2816" spans="1:12" x14ac:dyDescent="0.25">
      <c r="A2816" s="21" t="str">
        <f t="shared" si="172"/>
        <v>BIOLEGEND</v>
      </c>
      <c r="B2816" s="21" t="str">
        <v>EED119246</v>
      </c>
      <c r="C2816" s="30">
        <v>45926</v>
      </c>
      <c r="D2816" s="21">
        <v>100536</v>
      </c>
      <c r="E2816" s="21">
        <f>_xlfn.XLOOKUP(D2816,MasterSheet!H:H,MasterSheet!F:F)</f>
        <v>11352</v>
      </c>
      <c r="F2816" s="22">
        <f>SUMIFS(MasterSheet!J:J, MasterSheet!B:B, B2816, MasterSheet!D:D, C2816, MasterSheet!H:H, D2816)</f>
        <v>1</v>
      </c>
      <c r="G2816" s="22">
        <f t="shared" si="173"/>
        <v>11352</v>
      </c>
      <c r="H2816" s="26">
        <f>SUMIFS(MasterSheet!K:K, MasterSheet!B:B, B2816, MasterSheet!D:D, C2816, MasterSheet!H:H, D2816)</f>
        <v>1</v>
      </c>
      <c r="I2816" s="26">
        <f t="shared" si="174"/>
        <v>11352</v>
      </c>
      <c r="J2816" s="28">
        <f>SUMIFS(MasterSheet!L:L, MasterSheet!B:B, B2816, MasterSheet!D:D, C2816, MasterSheet!H:H, D2816)</f>
        <v>0</v>
      </c>
      <c r="K2816" s="28">
        <f t="shared" si="175"/>
        <v>0</v>
      </c>
      <c r="L2816" s="21" t="str">
        <f>UPPER(VLOOKUP(D2816,MasterSheet!H:U,14,))</f>
        <v>BIOLEGEND</v>
      </c>
    </row>
    <row r="2817" spans="1:12" x14ac:dyDescent="0.25">
      <c r="A2817" s="21" t="str">
        <f t="shared" si="172"/>
        <v>BIOLEGEND</v>
      </c>
      <c r="B2817" s="21" t="str">
        <v>EED119246</v>
      </c>
      <c r="C2817" s="30">
        <v>45926</v>
      </c>
      <c r="D2817" s="21">
        <v>100722</v>
      </c>
      <c r="E2817" s="21">
        <f>_xlfn.XLOOKUP(D2817,MasterSheet!H:H,MasterSheet!F:F)</f>
        <v>12196.8</v>
      </c>
      <c r="F2817" s="22">
        <f>SUMIFS(MasterSheet!J:J, MasterSheet!B:B, B2817, MasterSheet!D:D, C2817, MasterSheet!H:H, D2817)</f>
        <v>2</v>
      </c>
      <c r="G2817" s="22">
        <f t="shared" si="173"/>
        <v>24393.599999999999</v>
      </c>
      <c r="H2817" s="26">
        <f>SUMIFS(MasterSheet!K:K, MasterSheet!B:B, B2817, MasterSheet!D:D, C2817, MasterSheet!H:H, D2817)</f>
        <v>2</v>
      </c>
      <c r="I2817" s="26">
        <f t="shared" si="174"/>
        <v>24393.599999999999</v>
      </c>
      <c r="J2817" s="28">
        <f>SUMIFS(MasterSheet!L:L, MasterSheet!B:B, B2817, MasterSheet!D:D, C2817, MasterSheet!H:H, D2817)</f>
        <v>0</v>
      </c>
      <c r="K2817" s="28">
        <f t="shared" si="175"/>
        <v>0</v>
      </c>
      <c r="L2817" s="21" t="str">
        <f>UPPER(VLOOKUP(D2817,MasterSheet!H:U,14,))</f>
        <v>BIOLEGEND</v>
      </c>
    </row>
    <row r="2818" spans="1:12" x14ac:dyDescent="0.25">
      <c r="A2818" s="21" t="str">
        <f t="shared" ref="A2818:A2881" si="176">L2818</f>
        <v>BIOLEGEND</v>
      </c>
      <c r="B2818" s="21" t="str">
        <v>EED119246</v>
      </c>
      <c r="C2818" s="30">
        <v>45926</v>
      </c>
      <c r="D2818" s="21">
        <v>103011</v>
      </c>
      <c r="E2818" s="21">
        <f>_xlfn.XLOOKUP(D2818,MasterSheet!H:H,MasterSheet!F:F)</f>
        <v>2032.8000000000002</v>
      </c>
      <c r="F2818" s="22">
        <f>SUMIFS(MasterSheet!J:J, MasterSheet!B:B, B2818, MasterSheet!D:D, C2818, MasterSheet!H:H, D2818)</f>
        <v>1</v>
      </c>
      <c r="G2818" s="22">
        <f t="shared" si="173"/>
        <v>2032.8000000000002</v>
      </c>
      <c r="H2818" s="26">
        <f>SUMIFS(MasterSheet!K:K, MasterSheet!B:B, B2818, MasterSheet!D:D, C2818, MasterSheet!H:H, D2818)</f>
        <v>1</v>
      </c>
      <c r="I2818" s="26">
        <f t="shared" si="174"/>
        <v>2032.8000000000002</v>
      </c>
      <c r="J2818" s="28">
        <f>SUMIFS(MasterSheet!L:L, MasterSheet!B:B, B2818, MasterSheet!D:D, C2818, MasterSheet!H:H, D2818)</f>
        <v>0</v>
      </c>
      <c r="K2818" s="28">
        <f t="shared" si="175"/>
        <v>0</v>
      </c>
      <c r="L2818" s="21" t="str">
        <f>UPPER(VLOOKUP(D2818,MasterSheet!H:U,14,))</f>
        <v>BIOLEGEND</v>
      </c>
    </row>
    <row r="2819" spans="1:12" x14ac:dyDescent="0.25">
      <c r="A2819" s="21" t="str">
        <f t="shared" si="176"/>
        <v>BIOLEGEND</v>
      </c>
      <c r="B2819" s="21" t="str">
        <v>EED119246</v>
      </c>
      <c r="C2819" s="30">
        <v>45926</v>
      </c>
      <c r="D2819" s="21">
        <v>123109</v>
      </c>
      <c r="E2819" s="21">
        <f>_xlfn.XLOOKUP(D2819,MasterSheet!H:H,MasterSheet!F:F)</f>
        <v>2270.4</v>
      </c>
      <c r="F2819" s="22">
        <f>SUMIFS(MasterSheet!J:J, MasterSheet!B:B, B2819, MasterSheet!D:D, C2819, MasterSheet!H:H, D2819)</f>
        <v>1</v>
      </c>
      <c r="G2819" s="22">
        <f t="shared" ref="G2819:G2882" si="177">F2819*E2819</f>
        <v>2270.4</v>
      </c>
      <c r="H2819" s="26">
        <f>SUMIFS(MasterSheet!K:K, MasterSheet!B:B, B2819, MasterSheet!D:D, C2819, MasterSheet!H:H, D2819)</f>
        <v>1</v>
      </c>
      <c r="I2819" s="26">
        <f t="shared" ref="I2819:I2882" si="178">H2819*E2819</f>
        <v>2270.4</v>
      </c>
      <c r="J2819" s="28">
        <f>SUMIFS(MasterSheet!L:L, MasterSheet!B:B, B2819, MasterSheet!D:D, C2819, MasterSheet!H:H, D2819)</f>
        <v>0</v>
      </c>
      <c r="K2819" s="28">
        <f t="shared" ref="K2819:K2882" si="179">J2819*E2819</f>
        <v>0</v>
      </c>
      <c r="L2819" s="21" t="str">
        <f>UPPER(VLOOKUP(D2819,MasterSheet!H:U,14,))</f>
        <v>BIOLEGEND</v>
      </c>
    </row>
    <row r="2820" spans="1:12" x14ac:dyDescent="0.25">
      <c r="A2820" s="21" t="str">
        <f t="shared" si="176"/>
        <v>BIOLEGEND</v>
      </c>
      <c r="B2820" s="21" t="str">
        <v>EED119246</v>
      </c>
      <c r="C2820" s="30">
        <v>45926</v>
      </c>
      <c r="D2820" s="21">
        <v>138419</v>
      </c>
      <c r="E2820" s="21">
        <f>_xlfn.XLOOKUP(D2820,MasterSheet!H:H,MasterSheet!F:F)</f>
        <v>18018</v>
      </c>
      <c r="F2820" s="22">
        <f>SUMIFS(MasterSheet!J:J, MasterSheet!B:B, B2820, MasterSheet!D:D, C2820, MasterSheet!H:H, D2820)</f>
        <v>1</v>
      </c>
      <c r="G2820" s="22">
        <f t="shared" si="177"/>
        <v>18018</v>
      </c>
      <c r="H2820" s="26">
        <f>SUMIFS(MasterSheet!K:K, MasterSheet!B:B, B2820, MasterSheet!D:D, C2820, MasterSheet!H:H, D2820)</f>
        <v>1</v>
      </c>
      <c r="I2820" s="26">
        <f t="shared" si="178"/>
        <v>18018</v>
      </c>
      <c r="J2820" s="28">
        <f>SUMIFS(MasterSheet!L:L, MasterSheet!B:B, B2820, MasterSheet!D:D, C2820, MasterSheet!H:H, D2820)</f>
        <v>0</v>
      </c>
      <c r="K2820" s="28">
        <f t="shared" si="179"/>
        <v>0</v>
      </c>
      <c r="L2820" s="21" t="str">
        <f>UPPER(VLOOKUP(D2820,MasterSheet!H:U,14,))</f>
        <v>BIOLEGEND</v>
      </c>
    </row>
    <row r="2821" spans="1:12" x14ac:dyDescent="0.25">
      <c r="A2821" s="21" t="str">
        <f t="shared" si="176"/>
        <v>BIOLEGEND</v>
      </c>
      <c r="B2821" s="21" t="str">
        <v>EED119246</v>
      </c>
      <c r="C2821" s="30">
        <v>45926</v>
      </c>
      <c r="D2821" s="21">
        <v>144215</v>
      </c>
      <c r="E2821" s="21">
        <f>_xlfn.XLOOKUP(D2821,MasterSheet!H:H,MasterSheet!F:F)</f>
        <v>10841.6</v>
      </c>
      <c r="F2821" s="22">
        <f>SUMIFS(MasterSheet!J:J, MasterSheet!B:B, B2821, MasterSheet!D:D, C2821, MasterSheet!H:H, D2821)</f>
        <v>1</v>
      </c>
      <c r="G2821" s="22">
        <f t="shared" si="177"/>
        <v>10841.6</v>
      </c>
      <c r="H2821" s="26">
        <f>SUMIFS(MasterSheet!K:K, MasterSheet!B:B, B2821, MasterSheet!D:D, C2821, MasterSheet!H:H, D2821)</f>
        <v>1</v>
      </c>
      <c r="I2821" s="26">
        <f t="shared" si="178"/>
        <v>10841.6</v>
      </c>
      <c r="J2821" s="28">
        <f>SUMIFS(MasterSheet!L:L, MasterSheet!B:B, B2821, MasterSheet!D:D, C2821, MasterSheet!H:H, D2821)</f>
        <v>0</v>
      </c>
      <c r="K2821" s="28">
        <f t="shared" si="179"/>
        <v>0</v>
      </c>
      <c r="L2821" s="21" t="str">
        <f>UPPER(VLOOKUP(D2821,MasterSheet!H:U,14,))</f>
        <v>BIOLEGEND</v>
      </c>
    </row>
    <row r="2822" spans="1:12" x14ac:dyDescent="0.25">
      <c r="A2822" s="21" t="str">
        <f t="shared" si="176"/>
        <v>BIOLEGEND</v>
      </c>
      <c r="B2822" s="21" t="str">
        <v>EED119246</v>
      </c>
      <c r="C2822" s="30">
        <v>45926</v>
      </c>
      <c r="D2822" s="21">
        <v>157617</v>
      </c>
      <c r="E2822" s="21">
        <f>_xlfn.XLOOKUP(D2822,MasterSheet!H:H,MasterSheet!F:F)</f>
        <v>6221.6</v>
      </c>
      <c r="F2822" s="22">
        <f>SUMIFS(MasterSheet!J:J, MasterSheet!B:B, B2822, MasterSheet!D:D, C2822, MasterSheet!H:H, D2822)</f>
        <v>1</v>
      </c>
      <c r="G2822" s="22">
        <f t="shared" si="177"/>
        <v>6221.6</v>
      </c>
      <c r="H2822" s="26">
        <f>SUMIFS(MasterSheet!K:K, MasterSheet!B:B, B2822, MasterSheet!D:D, C2822, MasterSheet!H:H, D2822)</f>
        <v>1</v>
      </c>
      <c r="I2822" s="26">
        <f t="shared" si="178"/>
        <v>6221.6</v>
      </c>
      <c r="J2822" s="28">
        <f>SUMIFS(MasterSheet!L:L, MasterSheet!B:B, B2822, MasterSheet!D:D, C2822, MasterSheet!H:H, D2822)</f>
        <v>0</v>
      </c>
      <c r="K2822" s="28">
        <f t="shared" si="179"/>
        <v>0</v>
      </c>
      <c r="L2822" s="21" t="str">
        <f>UPPER(VLOOKUP(D2822,MasterSheet!H:U,14,))</f>
        <v>BIOLEGEND</v>
      </c>
    </row>
    <row r="2823" spans="1:12" x14ac:dyDescent="0.25">
      <c r="A2823" s="21" t="str">
        <f t="shared" si="176"/>
        <v>BIOLEGEND</v>
      </c>
      <c r="B2823" s="21" t="str">
        <v>EED119246</v>
      </c>
      <c r="C2823" s="30">
        <v>45926</v>
      </c>
      <c r="D2823" s="21">
        <v>300402</v>
      </c>
      <c r="E2823" s="21">
        <f>_xlfn.XLOOKUP(D2823,MasterSheet!H:H,MasterSheet!F:F)</f>
        <v>2710.4</v>
      </c>
      <c r="F2823" s="22">
        <f>SUMIFS(MasterSheet!J:J, MasterSheet!B:B, B2823, MasterSheet!D:D, C2823, MasterSheet!H:H, D2823)</f>
        <v>1</v>
      </c>
      <c r="G2823" s="22">
        <f t="shared" si="177"/>
        <v>2710.4</v>
      </c>
      <c r="H2823" s="26">
        <f>SUMIFS(MasterSheet!K:K, MasterSheet!B:B, B2823, MasterSheet!D:D, C2823, MasterSheet!H:H, D2823)</f>
        <v>1</v>
      </c>
      <c r="I2823" s="26">
        <f t="shared" si="178"/>
        <v>2710.4</v>
      </c>
      <c r="J2823" s="28">
        <f>SUMIFS(MasterSheet!L:L, MasterSheet!B:B, B2823, MasterSheet!D:D, C2823, MasterSheet!H:H, D2823)</f>
        <v>0</v>
      </c>
      <c r="K2823" s="28">
        <f t="shared" si="179"/>
        <v>0</v>
      </c>
      <c r="L2823" s="21" t="str">
        <f>UPPER(VLOOKUP(D2823,MasterSheet!H:U,14,))</f>
        <v>BIOLEGEND</v>
      </c>
    </row>
    <row r="2824" spans="1:12" x14ac:dyDescent="0.25">
      <c r="A2824" s="21" t="str">
        <f t="shared" si="176"/>
        <v>BIOLEGEND</v>
      </c>
      <c r="B2824" s="21" t="str">
        <v>EED119246</v>
      </c>
      <c r="C2824" s="30">
        <v>45926</v>
      </c>
      <c r="D2824" s="21">
        <v>300434</v>
      </c>
      <c r="E2824" s="21">
        <f>_xlfn.XLOOKUP(D2824,MasterSheet!H:H,MasterSheet!F:F)</f>
        <v>25146</v>
      </c>
      <c r="F2824" s="22">
        <f>SUMIFS(MasterSheet!J:J, MasterSheet!B:B, B2824, MasterSheet!D:D, C2824, MasterSheet!H:H, D2824)</f>
        <v>1</v>
      </c>
      <c r="G2824" s="22">
        <f t="shared" si="177"/>
        <v>25146</v>
      </c>
      <c r="H2824" s="26">
        <f>SUMIFS(MasterSheet!K:K, MasterSheet!B:B, B2824, MasterSheet!D:D, C2824, MasterSheet!H:H, D2824)</f>
        <v>1</v>
      </c>
      <c r="I2824" s="26">
        <f t="shared" si="178"/>
        <v>25146</v>
      </c>
      <c r="J2824" s="28">
        <f>SUMIFS(MasterSheet!L:L, MasterSheet!B:B, B2824, MasterSheet!D:D, C2824, MasterSheet!H:H, D2824)</f>
        <v>0</v>
      </c>
      <c r="K2824" s="28">
        <f t="shared" si="179"/>
        <v>0</v>
      </c>
      <c r="L2824" s="21" t="str">
        <f>UPPER(VLOOKUP(D2824,MasterSheet!H:U,14,))</f>
        <v>BIOLEGEND</v>
      </c>
    </row>
    <row r="2825" spans="1:12" x14ac:dyDescent="0.25">
      <c r="A2825" s="21" t="str">
        <f t="shared" si="176"/>
        <v>BIOLEGEND</v>
      </c>
      <c r="B2825" s="21" t="str">
        <v>EED119246</v>
      </c>
      <c r="C2825" s="30">
        <v>45926</v>
      </c>
      <c r="D2825" s="21">
        <v>300468</v>
      </c>
      <c r="E2825" s="21">
        <f>_xlfn.XLOOKUP(D2825,MasterSheet!H:H,MasterSheet!F:F)</f>
        <v>26136</v>
      </c>
      <c r="F2825" s="22">
        <f>SUMIFS(MasterSheet!J:J, MasterSheet!B:B, B2825, MasterSheet!D:D, C2825, MasterSheet!H:H, D2825)</f>
        <v>1</v>
      </c>
      <c r="G2825" s="22">
        <f t="shared" si="177"/>
        <v>26136</v>
      </c>
      <c r="H2825" s="26">
        <f>SUMIFS(MasterSheet!K:K, MasterSheet!B:B, B2825, MasterSheet!D:D, C2825, MasterSheet!H:H, D2825)</f>
        <v>1</v>
      </c>
      <c r="I2825" s="26">
        <f t="shared" si="178"/>
        <v>26136</v>
      </c>
      <c r="J2825" s="28">
        <f>SUMIFS(MasterSheet!L:L, MasterSheet!B:B, B2825, MasterSheet!D:D, C2825, MasterSheet!H:H, D2825)</f>
        <v>0</v>
      </c>
      <c r="K2825" s="28">
        <f t="shared" si="179"/>
        <v>0</v>
      </c>
      <c r="L2825" s="21" t="str">
        <f>UPPER(VLOOKUP(D2825,MasterSheet!H:U,14,))</f>
        <v>BIOLEGEND</v>
      </c>
    </row>
    <row r="2826" spans="1:12" x14ac:dyDescent="0.25">
      <c r="A2826" s="21" t="str">
        <f t="shared" si="176"/>
        <v>BIOLEGEND</v>
      </c>
      <c r="B2826" s="21" t="str">
        <v>EED119246</v>
      </c>
      <c r="C2826" s="30">
        <v>45926</v>
      </c>
      <c r="D2826" s="21">
        <v>300508</v>
      </c>
      <c r="E2826" s="21">
        <f>_xlfn.XLOOKUP(D2826,MasterSheet!H:H,MasterSheet!F:F)</f>
        <v>4065.6000000000004</v>
      </c>
      <c r="F2826" s="22">
        <f>SUMIFS(MasterSheet!J:J, MasterSheet!B:B, B2826, MasterSheet!D:D, C2826, MasterSheet!H:H, D2826)</f>
        <v>2</v>
      </c>
      <c r="G2826" s="22">
        <f t="shared" si="177"/>
        <v>8131.2000000000007</v>
      </c>
      <c r="H2826" s="26">
        <f>SUMIFS(MasterSheet!K:K, MasterSheet!B:B, B2826, MasterSheet!D:D, C2826, MasterSheet!H:H, D2826)</f>
        <v>2</v>
      </c>
      <c r="I2826" s="26">
        <f t="shared" si="178"/>
        <v>8131.2000000000007</v>
      </c>
      <c r="J2826" s="28">
        <f>SUMIFS(MasterSheet!L:L, MasterSheet!B:B, B2826, MasterSheet!D:D, C2826, MasterSheet!H:H, D2826)</f>
        <v>0</v>
      </c>
      <c r="K2826" s="28">
        <f t="shared" si="179"/>
        <v>0</v>
      </c>
      <c r="L2826" s="21" t="str">
        <f>UPPER(VLOOKUP(D2826,MasterSheet!H:U,14,))</f>
        <v>BIOLEGEND</v>
      </c>
    </row>
    <row r="2827" spans="1:12" x14ac:dyDescent="0.25">
      <c r="A2827" s="21" t="str">
        <f t="shared" si="176"/>
        <v>BIOLEGEND</v>
      </c>
      <c r="B2827" s="21" t="str">
        <v>EED119246</v>
      </c>
      <c r="C2827" s="30">
        <v>45926</v>
      </c>
      <c r="D2827" s="21">
        <v>301330</v>
      </c>
      <c r="E2827" s="21">
        <f>_xlfn.XLOOKUP(D2827,MasterSheet!H:H,MasterSheet!F:F)</f>
        <v>6468</v>
      </c>
      <c r="F2827" s="22">
        <f>SUMIFS(MasterSheet!J:J, MasterSheet!B:B, B2827, MasterSheet!D:D, C2827, MasterSheet!H:H, D2827)</f>
        <v>1</v>
      </c>
      <c r="G2827" s="22">
        <f t="shared" si="177"/>
        <v>6468</v>
      </c>
      <c r="H2827" s="26">
        <f>SUMIFS(MasterSheet!K:K, MasterSheet!B:B, B2827, MasterSheet!D:D, C2827, MasterSheet!H:H, D2827)</f>
        <v>1</v>
      </c>
      <c r="I2827" s="26">
        <f t="shared" si="178"/>
        <v>6468</v>
      </c>
      <c r="J2827" s="28">
        <f>SUMIFS(MasterSheet!L:L, MasterSheet!B:B, B2827, MasterSheet!D:D, C2827, MasterSheet!H:H, D2827)</f>
        <v>0</v>
      </c>
      <c r="K2827" s="28">
        <f t="shared" si="179"/>
        <v>0</v>
      </c>
      <c r="L2827" s="21" t="str">
        <f>UPPER(VLOOKUP(D2827,MasterSheet!H:U,14,))</f>
        <v>BIOLEGEND</v>
      </c>
    </row>
    <row r="2828" spans="1:12" x14ac:dyDescent="0.25">
      <c r="A2828" s="21" t="str">
        <f t="shared" si="176"/>
        <v>BIOLEGEND</v>
      </c>
      <c r="B2828" s="21" t="str">
        <v>EED119246</v>
      </c>
      <c r="C2828" s="30">
        <v>45926</v>
      </c>
      <c r="D2828" s="21">
        <v>301805</v>
      </c>
      <c r="E2828" s="21">
        <f>_xlfn.XLOOKUP(D2828,MasterSheet!H:H,MasterSheet!F:F)</f>
        <v>4004</v>
      </c>
      <c r="F2828" s="22">
        <f>SUMIFS(MasterSheet!J:J, MasterSheet!B:B, B2828, MasterSheet!D:D, C2828, MasterSheet!H:H, D2828)</f>
        <v>1</v>
      </c>
      <c r="G2828" s="22">
        <f t="shared" si="177"/>
        <v>4004</v>
      </c>
      <c r="H2828" s="26">
        <f>SUMIFS(MasterSheet!K:K, MasterSheet!B:B, B2828, MasterSheet!D:D, C2828, MasterSheet!H:H, D2828)</f>
        <v>1</v>
      </c>
      <c r="I2828" s="26">
        <f t="shared" si="178"/>
        <v>4004</v>
      </c>
      <c r="J2828" s="28">
        <f>SUMIFS(MasterSheet!L:L, MasterSheet!B:B, B2828, MasterSheet!D:D, C2828, MasterSheet!H:H, D2828)</f>
        <v>0</v>
      </c>
      <c r="K2828" s="28">
        <f t="shared" si="179"/>
        <v>0</v>
      </c>
      <c r="L2828" s="21" t="str">
        <f>UPPER(VLOOKUP(D2828,MasterSheet!H:U,14,))</f>
        <v>BIOLEGEND</v>
      </c>
    </row>
    <row r="2829" spans="1:12" x14ac:dyDescent="0.25">
      <c r="A2829" s="21" t="str">
        <f t="shared" si="176"/>
        <v>BIOLEGEND</v>
      </c>
      <c r="B2829" s="21" t="str">
        <v>EED119246</v>
      </c>
      <c r="C2829" s="30">
        <v>45926</v>
      </c>
      <c r="D2829" s="21">
        <v>302008</v>
      </c>
      <c r="E2829" s="21">
        <f>_xlfn.XLOOKUP(D2829,MasterSheet!H:H,MasterSheet!F:F)</f>
        <v>14907.2</v>
      </c>
      <c r="F2829" s="22">
        <f>SUMIFS(MasterSheet!J:J, MasterSheet!B:B, B2829, MasterSheet!D:D, C2829, MasterSheet!H:H, D2829)</f>
        <v>1</v>
      </c>
      <c r="G2829" s="22">
        <f t="shared" si="177"/>
        <v>14907.2</v>
      </c>
      <c r="H2829" s="26">
        <f>SUMIFS(MasterSheet!K:K, MasterSheet!B:B, B2829, MasterSheet!D:D, C2829, MasterSheet!H:H, D2829)</f>
        <v>1</v>
      </c>
      <c r="I2829" s="26">
        <f t="shared" si="178"/>
        <v>14907.2</v>
      </c>
      <c r="J2829" s="28">
        <f>SUMIFS(MasterSheet!L:L, MasterSheet!B:B, B2829, MasterSheet!D:D, C2829, MasterSheet!H:H, D2829)</f>
        <v>0</v>
      </c>
      <c r="K2829" s="28">
        <f t="shared" si="179"/>
        <v>0</v>
      </c>
      <c r="L2829" s="21" t="str">
        <f>UPPER(VLOOKUP(D2829,MasterSheet!H:U,14,))</f>
        <v>BIOLEGEND</v>
      </c>
    </row>
    <row r="2830" spans="1:12" x14ac:dyDescent="0.25">
      <c r="A2830" s="21" t="str">
        <f t="shared" si="176"/>
        <v>BIOLEGEND</v>
      </c>
      <c r="B2830" s="21" t="str">
        <v>EED119246</v>
      </c>
      <c r="C2830" s="30">
        <v>45926</v>
      </c>
      <c r="D2830" s="21">
        <v>302037</v>
      </c>
      <c r="E2830" s="21">
        <f>_xlfn.XLOOKUP(D2830,MasterSheet!H:H,MasterSheet!F:F)</f>
        <v>12540</v>
      </c>
      <c r="F2830" s="22">
        <f>SUMIFS(MasterSheet!J:J, MasterSheet!B:B, B2830, MasterSheet!D:D, C2830, MasterSheet!H:H, D2830)</f>
        <v>1</v>
      </c>
      <c r="G2830" s="22">
        <f t="shared" si="177"/>
        <v>12540</v>
      </c>
      <c r="H2830" s="26">
        <f>SUMIFS(MasterSheet!K:K, MasterSheet!B:B, B2830, MasterSheet!D:D, C2830, MasterSheet!H:H, D2830)</f>
        <v>1</v>
      </c>
      <c r="I2830" s="26">
        <f t="shared" si="178"/>
        <v>12540</v>
      </c>
      <c r="J2830" s="28">
        <f>SUMIFS(MasterSheet!L:L, MasterSheet!B:B, B2830, MasterSheet!D:D, C2830, MasterSheet!H:H, D2830)</f>
        <v>0</v>
      </c>
      <c r="K2830" s="28">
        <f t="shared" si="179"/>
        <v>0</v>
      </c>
      <c r="L2830" s="21" t="str">
        <f>UPPER(VLOOKUP(D2830,MasterSheet!H:U,14,))</f>
        <v>BIOLEGEND</v>
      </c>
    </row>
    <row r="2831" spans="1:12" x14ac:dyDescent="0.25">
      <c r="A2831" s="21" t="str">
        <f t="shared" si="176"/>
        <v>BIOLEGEND</v>
      </c>
      <c r="B2831" s="21" t="str">
        <v>EED119246</v>
      </c>
      <c r="C2831" s="30">
        <v>45926</v>
      </c>
      <c r="D2831" s="21">
        <v>302088</v>
      </c>
      <c r="E2831" s="21">
        <f>_xlfn.XLOOKUP(D2831,MasterSheet!H:H,MasterSheet!F:F)</f>
        <v>22792</v>
      </c>
      <c r="F2831" s="22">
        <f>SUMIFS(MasterSheet!J:J, MasterSheet!B:B, B2831, MasterSheet!D:D, C2831, MasterSheet!H:H, D2831)</f>
        <v>1</v>
      </c>
      <c r="G2831" s="22">
        <f t="shared" si="177"/>
        <v>22792</v>
      </c>
      <c r="H2831" s="26">
        <f>SUMIFS(MasterSheet!K:K, MasterSheet!B:B, B2831, MasterSheet!D:D, C2831, MasterSheet!H:H, D2831)</f>
        <v>1</v>
      </c>
      <c r="I2831" s="26">
        <f t="shared" si="178"/>
        <v>22792</v>
      </c>
      <c r="J2831" s="28">
        <f>SUMIFS(MasterSheet!L:L, MasterSheet!B:B, B2831, MasterSheet!D:D, C2831, MasterSheet!H:H, D2831)</f>
        <v>0</v>
      </c>
      <c r="K2831" s="28">
        <f t="shared" si="179"/>
        <v>0</v>
      </c>
      <c r="L2831" s="21" t="str">
        <f>UPPER(VLOOKUP(D2831,MasterSheet!H:U,14,))</f>
        <v>BIOLEGEND</v>
      </c>
    </row>
    <row r="2832" spans="1:12" x14ac:dyDescent="0.25">
      <c r="A2832" s="21" t="str">
        <f t="shared" si="176"/>
        <v>BIOLEGEND</v>
      </c>
      <c r="B2832" s="21" t="str">
        <v>EED119246</v>
      </c>
      <c r="C2832" s="30">
        <v>45926</v>
      </c>
      <c r="D2832" s="21">
        <v>302208</v>
      </c>
      <c r="E2832" s="21">
        <f>_xlfn.XLOOKUP(D2832,MasterSheet!H:H,MasterSheet!F:F)</f>
        <v>4065.6000000000004</v>
      </c>
      <c r="F2832" s="22">
        <f>SUMIFS(MasterSheet!J:J, MasterSheet!B:B, B2832, MasterSheet!D:D, C2832, MasterSheet!H:H, D2832)</f>
        <v>2</v>
      </c>
      <c r="G2832" s="22">
        <f t="shared" si="177"/>
        <v>8131.2000000000007</v>
      </c>
      <c r="H2832" s="26">
        <f>SUMIFS(MasterSheet!K:K, MasterSheet!B:B, B2832, MasterSheet!D:D, C2832, MasterSheet!H:H, D2832)</f>
        <v>2</v>
      </c>
      <c r="I2832" s="26">
        <f t="shared" si="178"/>
        <v>8131.2000000000007</v>
      </c>
      <c r="J2832" s="28">
        <f>SUMIFS(MasterSheet!L:L, MasterSheet!B:B, B2832, MasterSheet!D:D, C2832, MasterSheet!H:H, D2832)</f>
        <v>0</v>
      </c>
      <c r="K2832" s="28">
        <f t="shared" si="179"/>
        <v>0</v>
      </c>
      <c r="L2832" s="21" t="str">
        <f>UPPER(VLOOKUP(D2832,MasterSheet!H:U,14,))</f>
        <v>BIOLEGEND</v>
      </c>
    </row>
    <row r="2833" spans="1:12" x14ac:dyDescent="0.25">
      <c r="A2833" s="21" t="str">
        <f t="shared" si="176"/>
        <v>BIOLEGEND</v>
      </c>
      <c r="B2833" s="21" t="str">
        <v>EED119246</v>
      </c>
      <c r="C2833" s="30">
        <v>45926</v>
      </c>
      <c r="D2833" s="21">
        <v>302326</v>
      </c>
      <c r="E2833" s="21">
        <f>_xlfn.XLOOKUP(D2833,MasterSheet!H:H,MasterSheet!F:F)</f>
        <v>23531.199999999997</v>
      </c>
      <c r="F2833" s="22">
        <f>SUMIFS(MasterSheet!J:J, MasterSheet!B:B, B2833, MasterSheet!D:D, C2833, MasterSheet!H:H, D2833)</f>
        <v>1</v>
      </c>
      <c r="G2833" s="22">
        <f t="shared" si="177"/>
        <v>23531.199999999997</v>
      </c>
      <c r="H2833" s="26">
        <f>SUMIFS(MasterSheet!K:K, MasterSheet!B:B, B2833, MasterSheet!D:D, C2833, MasterSheet!H:H, D2833)</f>
        <v>1</v>
      </c>
      <c r="I2833" s="26">
        <f t="shared" si="178"/>
        <v>23531.199999999997</v>
      </c>
      <c r="J2833" s="28">
        <f>SUMIFS(MasterSheet!L:L, MasterSheet!B:B, B2833, MasterSheet!D:D, C2833, MasterSheet!H:H, D2833)</f>
        <v>0</v>
      </c>
      <c r="K2833" s="28">
        <f t="shared" si="179"/>
        <v>0</v>
      </c>
      <c r="L2833" s="21" t="str">
        <f>UPPER(VLOOKUP(D2833,MasterSheet!H:U,14,))</f>
        <v>BIOLEGEND</v>
      </c>
    </row>
    <row r="2834" spans="1:12" x14ac:dyDescent="0.25">
      <c r="A2834" s="21" t="str">
        <f t="shared" si="176"/>
        <v>BIOLEGEND</v>
      </c>
      <c r="B2834" s="21" t="str">
        <v>EED119246</v>
      </c>
      <c r="C2834" s="30">
        <v>45926</v>
      </c>
      <c r="D2834" s="21">
        <v>302612</v>
      </c>
      <c r="E2834" s="21">
        <f>_xlfn.XLOOKUP(D2834,MasterSheet!H:H,MasterSheet!F:F)</f>
        <v>17987.2</v>
      </c>
      <c r="F2834" s="22">
        <f>SUMIFS(MasterSheet!J:J, MasterSheet!B:B, B2834, MasterSheet!D:D, C2834, MasterSheet!H:H, D2834)</f>
        <v>1</v>
      </c>
      <c r="G2834" s="22">
        <f t="shared" si="177"/>
        <v>17987.2</v>
      </c>
      <c r="H2834" s="26">
        <f>SUMIFS(MasterSheet!K:K, MasterSheet!B:B, B2834, MasterSheet!D:D, C2834, MasterSheet!H:H, D2834)</f>
        <v>1</v>
      </c>
      <c r="I2834" s="26">
        <f t="shared" si="178"/>
        <v>17987.2</v>
      </c>
      <c r="J2834" s="28">
        <f>SUMIFS(MasterSheet!L:L, MasterSheet!B:B, B2834, MasterSheet!D:D, C2834, MasterSheet!H:H, D2834)</f>
        <v>0</v>
      </c>
      <c r="K2834" s="28">
        <f t="shared" si="179"/>
        <v>0</v>
      </c>
      <c r="L2834" s="21" t="str">
        <f>UPPER(VLOOKUP(D2834,MasterSheet!H:U,14,))</f>
        <v>BIOLEGEND</v>
      </c>
    </row>
    <row r="2835" spans="1:12" x14ac:dyDescent="0.25">
      <c r="A2835" s="21" t="str">
        <f t="shared" si="176"/>
        <v>BIOLEGEND</v>
      </c>
      <c r="B2835" s="21" t="str">
        <v>EED119246</v>
      </c>
      <c r="C2835" s="30">
        <v>45926</v>
      </c>
      <c r="D2835" s="21">
        <v>302808</v>
      </c>
      <c r="E2835" s="21">
        <f>_xlfn.XLOOKUP(D2835,MasterSheet!H:H,MasterSheet!F:F)</f>
        <v>6468</v>
      </c>
      <c r="F2835" s="22">
        <f>SUMIFS(MasterSheet!J:J, MasterSheet!B:B, B2835, MasterSheet!D:D, C2835, MasterSheet!H:H, D2835)</f>
        <v>1</v>
      </c>
      <c r="G2835" s="22">
        <f t="shared" si="177"/>
        <v>6468</v>
      </c>
      <c r="H2835" s="26">
        <f>SUMIFS(MasterSheet!K:K, MasterSheet!B:B, B2835, MasterSheet!D:D, C2835, MasterSheet!H:H, D2835)</f>
        <v>1</v>
      </c>
      <c r="I2835" s="26">
        <f t="shared" si="178"/>
        <v>6468</v>
      </c>
      <c r="J2835" s="28">
        <f>SUMIFS(MasterSheet!L:L, MasterSheet!B:B, B2835, MasterSheet!D:D, C2835, MasterSheet!H:H, D2835)</f>
        <v>0</v>
      </c>
      <c r="K2835" s="28">
        <f t="shared" si="179"/>
        <v>0</v>
      </c>
      <c r="L2835" s="21" t="str">
        <f>UPPER(VLOOKUP(D2835,MasterSheet!H:U,14,))</f>
        <v>BIOLEGEND</v>
      </c>
    </row>
    <row r="2836" spans="1:12" x14ac:dyDescent="0.25">
      <c r="A2836" s="21" t="str">
        <f t="shared" si="176"/>
        <v>BIOLEGEND</v>
      </c>
      <c r="B2836" s="21" t="str">
        <v>EED119246</v>
      </c>
      <c r="C2836" s="30">
        <v>45926</v>
      </c>
      <c r="D2836" s="21">
        <v>302902</v>
      </c>
      <c r="E2836" s="21">
        <f>_xlfn.XLOOKUP(D2836,MasterSheet!H:H,MasterSheet!F:F)</f>
        <v>2933.04</v>
      </c>
      <c r="F2836" s="22">
        <f>SUMIFS(MasterSheet!J:J, MasterSheet!B:B, B2836, MasterSheet!D:D, C2836, MasterSheet!H:H, D2836)</f>
        <v>1</v>
      </c>
      <c r="G2836" s="22">
        <f t="shared" si="177"/>
        <v>2933.04</v>
      </c>
      <c r="H2836" s="26">
        <f>SUMIFS(MasterSheet!K:K, MasterSheet!B:B, B2836, MasterSheet!D:D, C2836, MasterSheet!H:H, D2836)</f>
        <v>1</v>
      </c>
      <c r="I2836" s="26">
        <f t="shared" si="178"/>
        <v>2933.04</v>
      </c>
      <c r="J2836" s="28">
        <f>SUMIFS(MasterSheet!L:L, MasterSheet!B:B, B2836, MasterSheet!D:D, C2836, MasterSheet!H:H, D2836)</f>
        <v>0</v>
      </c>
      <c r="K2836" s="28">
        <f t="shared" si="179"/>
        <v>0</v>
      </c>
      <c r="L2836" s="21" t="str">
        <f>UPPER(VLOOKUP(D2836,MasterSheet!H:U,14,))</f>
        <v>BIOLEGEND</v>
      </c>
    </row>
    <row r="2837" spans="1:12" x14ac:dyDescent="0.25">
      <c r="A2837" s="21" t="str">
        <f t="shared" si="176"/>
        <v>BIOLEGEND</v>
      </c>
      <c r="B2837" s="21" t="str">
        <v>EED119246</v>
      </c>
      <c r="C2837" s="30">
        <v>45926</v>
      </c>
      <c r="D2837" s="21">
        <v>302910</v>
      </c>
      <c r="E2837" s="21">
        <f>_xlfn.XLOOKUP(D2837,MasterSheet!H:H,MasterSheet!F:F)</f>
        <v>18295.2</v>
      </c>
      <c r="F2837" s="22">
        <f>SUMIFS(MasterSheet!J:J, MasterSheet!B:B, B2837, MasterSheet!D:D, C2837, MasterSheet!H:H, D2837)</f>
        <v>1</v>
      </c>
      <c r="G2837" s="22">
        <f t="shared" si="177"/>
        <v>18295.2</v>
      </c>
      <c r="H2837" s="26">
        <f>SUMIFS(MasterSheet!K:K, MasterSheet!B:B, B2837, MasterSheet!D:D, C2837, MasterSheet!H:H, D2837)</f>
        <v>1</v>
      </c>
      <c r="I2837" s="26">
        <f t="shared" si="178"/>
        <v>18295.2</v>
      </c>
      <c r="J2837" s="28">
        <f>SUMIFS(MasterSheet!L:L, MasterSheet!B:B, B2837, MasterSheet!D:D, C2837, MasterSheet!H:H, D2837)</f>
        <v>0</v>
      </c>
      <c r="K2837" s="28">
        <f t="shared" si="179"/>
        <v>0</v>
      </c>
      <c r="L2837" s="21" t="str">
        <f>UPPER(VLOOKUP(D2837,MasterSheet!H:U,14,))</f>
        <v>BIOLEGEND</v>
      </c>
    </row>
    <row r="2838" spans="1:12" x14ac:dyDescent="0.25">
      <c r="A2838" s="21" t="str">
        <f t="shared" si="176"/>
        <v>BIOLEGEND</v>
      </c>
      <c r="B2838" s="21" t="str">
        <v>EED119246</v>
      </c>
      <c r="C2838" s="30">
        <v>45926</v>
      </c>
      <c r="D2838" s="21">
        <v>303110</v>
      </c>
      <c r="E2838" s="21">
        <f>_xlfn.XLOOKUP(D2838,MasterSheet!H:H,MasterSheet!F:F)</f>
        <v>16324</v>
      </c>
      <c r="F2838" s="22">
        <f>SUMIFS(MasterSheet!J:J, MasterSheet!B:B, B2838, MasterSheet!D:D, C2838, MasterSheet!H:H, D2838)</f>
        <v>1</v>
      </c>
      <c r="G2838" s="22">
        <f t="shared" si="177"/>
        <v>16324</v>
      </c>
      <c r="H2838" s="26">
        <f>SUMIFS(MasterSheet!K:K, MasterSheet!B:B, B2838, MasterSheet!D:D, C2838, MasterSheet!H:H, D2838)</f>
        <v>1</v>
      </c>
      <c r="I2838" s="26">
        <f t="shared" si="178"/>
        <v>16324</v>
      </c>
      <c r="J2838" s="28">
        <f>SUMIFS(MasterSheet!L:L, MasterSheet!B:B, B2838, MasterSheet!D:D, C2838, MasterSheet!H:H, D2838)</f>
        <v>0</v>
      </c>
      <c r="K2838" s="28">
        <f t="shared" si="179"/>
        <v>0</v>
      </c>
      <c r="L2838" s="21" t="str">
        <f>UPPER(VLOOKUP(D2838,MasterSheet!H:U,14,))</f>
        <v>BIOLEGEND</v>
      </c>
    </row>
    <row r="2839" spans="1:12" x14ac:dyDescent="0.25">
      <c r="A2839" s="21" t="str">
        <f t="shared" si="176"/>
        <v>BIOLEGEND</v>
      </c>
      <c r="B2839" s="21" t="str">
        <v>EED119246</v>
      </c>
      <c r="C2839" s="30">
        <v>45926</v>
      </c>
      <c r="D2839" s="21">
        <v>303526</v>
      </c>
      <c r="E2839" s="21">
        <f>_xlfn.XLOOKUP(D2839,MasterSheet!H:H,MasterSheet!F:F)</f>
        <v>25146</v>
      </c>
      <c r="F2839" s="22">
        <f>SUMIFS(MasterSheet!J:J, MasterSheet!B:B, B2839, MasterSheet!D:D, C2839, MasterSheet!H:H, D2839)</f>
        <v>1</v>
      </c>
      <c r="G2839" s="22">
        <f t="shared" si="177"/>
        <v>25146</v>
      </c>
      <c r="H2839" s="26">
        <f>SUMIFS(MasterSheet!K:K, MasterSheet!B:B, B2839, MasterSheet!D:D, C2839, MasterSheet!H:H, D2839)</f>
        <v>1</v>
      </c>
      <c r="I2839" s="26">
        <f t="shared" si="178"/>
        <v>25146</v>
      </c>
      <c r="J2839" s="28">
        <f>SUMIFS(MasterSheet!L:L, MasterSheet!B:B, B2839, MasterSheet!D:D, C2839, MasterSheet!H:H, D2839)</f>
        <v>0</v>
      </c>
      <c r="K2839" s="28">
        <f t="shared" si="179"/>
        <v>0</v>
      </c>
      <c r="L2839" s="21" t="str">
        <f>UPPER(VLOOKUP(D2839,MasterSheet!H:U,14,))</f>
        <v>BIOLEGEND</v>
      </c>
    </row>
    <row r="2840" spans="1:12" x14ac:dyDescent="0.25">
      <c r="A2840" s="21" t="str">
        <f t="shared" si="176"/>
        <v>BIOLEGEND</v>
      </c>
      <c r="B2840" s="21" t="str">
        <v>EED119246</v>
      </c>
      <c r="C2840" s="30">
        <v>45926</v>
      </c>
      <c r="D2840" s="21">
        <v>303651</v>
      </c>
      <c r="E2840" s="21">
        <f>_xlfn.XLOOKUP(D2840,MasterSheet!H:H,MasterSheet!F:F)</f>
        <v>13860</v>
      </c>
      <c r="F2840" s="22">
        <f>SUMIFS(MasterSheet!J:J, MasterSheet!B:B, B2840, MasterSheet!D:D, C2840, MasterSheet!H:H, D2840)</f>
        <v>1</v>
      </c>
      <c r="G2840" s="22">
        <f t="shared" si="177"/>
        <v>13860</v>
      </c>
      <c r="H2840" s="26">
        <f>SUMIFS(MasterSheet!K:K, MasterSheet!B:B, B2840, MasterSheet!D:D, C2840, MasterSheet!H:H, D2840)</f>
        <v>1</v>
      </c>
      <c r="I2840" s="26">
        <f t="shared" si="178"/>
        <v>13860</v>
      </c>
      <c r="J2840" s="28">
        <f>SUMIFS(MasterSheet!L:L, MasterSheet!B:B, B2840, MasterSheet!D:D, C2840, MasterSheet!H:H, D2840)</f>
        <v>0</v>
      </c>
      <c r="K2840" s="28">
        <f t="shared" si="179"/>
        <v>0</v>
      </c>
      <c r="L2840" s="21" t="str">
        <f>UPPER(VLOOKUP(D2840,MasterSheet!H:U,14,))</f>
        <v>BIOLEGEND</v>
      </c>
    </row>
    <row r="2841" spans="1:12" x14ac:dyDescent="0.25">
      <c r="A2841" s="21" t="str">
        <f t="shared" si="176"/>
        <v>BIOLEGEND</v>
      </c>
      <c r="B2841" s="21" t="str">
        <v>EED119246</v>
      </c>
      <c r="C2841" s="30">
        <v>45926</v>
      </c>
      <c r="D2841" s="21">
        <v>303744</v>
      </c>
      <c r="E2841" s="21">
        <f>_xlfn.XLOOKUP(D2841,MasterSheet!H:H,MasterSheet!F:F)</f>
        <v>30162</v>
      </c>
      <c r="F2841" s="22">
        <f>SUMIFS(MasterSheet!J:J, MasterSheet!B:B, B2841, MasterSheet!D:D, C2841, MasterSheet!H:H, D2841)</f>
        <v>1</v>
      </c>
      <c r="G2841" s="22">
        <f t="shared" si="177"/>
        <v>30162</v>
      </c>
      <c r="H2841" s="26">
        <f>SUMIFS(MasterSheet!K:K, MasterSheet!B:B, B2841, MasterSheet!D:D, C2841, MasterSheet!H:H, D2841)</f>
        <v>1</v>
      </c>
      <c r="I2841" s="26">
        <f t="shared" si="178"/>
        <v>30162</v>
      </c>
      <c r="J2841" s="28">
        <f>SUMIFS(MasterSheet!L:L, MasterSheet!B:B, B2841, MasterSheet!D:D, C2841, MasterSheet!H:H, D2841)</f>
        <v>0</v>
      </c>
      <c r="K2841" s="28">
        <f t="shared" si="179"/>
        <v>0</v>
      </c>
      <c r="L2841" s="21" t="str">
        <f>UPPER(VLOOKUP(D2841,MasterSheet!H:U,14,))</f>
        <v>BIOLEGEND</v>
      </c>
    </row>
    <row r="2842" spans="1:12" x14ac:dyDescent="0.25">
      <c r="A2842" s="21" t="str">
        <f t="shared" si="176"/>
        <v>BIOLEGEND</v>
      </c>
      <c r="B2842" s="21" t="str">
        <v>EED119246</v>
      </c>
      <c r="C2842" s="30">
        <v>45926</v>
      </c>
      <c r="D2842" s="21">
        <v>304006</v>
      </c>
      <c r="E2842" s="21">
        <f>_xlfn.XLOOKUP(D2842,MasterSheet!H:H,MasterSheet!F:F)</f>
        <v>4435.2</v>
      </c>
      <c r="F2842" s="22">
        <f>SUMIFS(MasterSheet!J:J, MasterSheet!B:B, B2842, MasterSheet!D:D, C2842, MasterSheet!H:H, D2842)</f>
        <v>1</v>
      </c>
      <c r="G2842" s="22">
        <f t="shared" si="177"/>
        <v>4435.2</v>
      </c>
      <c r="H2842" s="26">
        <f>SUMIFS(MasterSheet!K:K, MasterSheet!B:B, B2842, MasterSheet!D:D, C2842, MasterSheet!H:H, D2842)</f>
        <v>1</v>
      </c>
      <c r="I2842" s="26">
        <f t="shared" si="178"/>
        <v>4435.2</v>
      </c>
      <c r="J2842" s="28">
        <f>SUMIFS(MasterSheet!L:L, MasterSheet!B:B, B2842, MasterSheet!D:D, C2842, MasterSheet!H:H, D2842)</f>
        <v>0</v>
      </c>
      <c r="K2842" s="28">
        <f t="shared" si="179"/>
        <v>0</v>
      </c>
      <c r="L2842" s="21" t="str">
        <f>UPPER(VLOOKUP(D2842,MasterSheet!H:U,14,))</f>
        <v>BIOLEGEND</v>
      </c>
    </row>
    <row r="2843" spans="1:12" x14ac:dyDescent="0.25">
      <c r="A2843" s="21" t="str">
        <f t="shared" si="176"/>
        <v>BIOLEGEND</v>
      </c>
      <c r="B2843" s="21" t="str">
        <v>EED119246</v>
      </c>
      <c r="C2843" s="30">
        <v>45926</v>
      </c>
      <c r="D2843" s="21">
        <v>304036</v>
      </c>
      <c r="E2843" s="21">
        <f>_xlfn.XLOOKUP(D2843,MasterSheet!H:H,MasterSheet!F:F)</f>
        <v>25476</v>
      </c>
      <c r="F2843" s="22">
        <f>SUMIFS(MasterSheet!J:J, MasterSheet!B:B, B2843, MasterSheet!D:D, C2843, MasterSheet!H:H, D2843)</f>
        <v>1</v>
      </c>
      <c r="G2843" s="22">
        <f t="shared" si="177"/>
        <v>25476</v>
      </c>
      <c r="H2843" s="26">
        <f>SUMIFS(MasterSheet!K:K, MasterSheet!B:B, B2843, MasterSheet!D:D, C2843, MasterSheet!H:H, D2843)</f>
        <v>1</v>
      </c>
      <c r="I2843" s="26">
        <f t="shared" si="178"/>
        <v>25476</v>
      </c>
      <c r="J2843" s="28">
        <f>SUMIFS(MasterSheet!L:L, MasterSheet!B:B, B2843, MasterSheet!D:D, C2843, MasterSheet!H:H, D2843)</f>
        <v>0</v>
      </c>
      <c r="K2843" s="28">
        <f t="shared" si="179"/>
        <v>0</v>
      </c>
      <c r="L2843" s="21" t="str">
        <f>UPPER(VLOOKUP(D2843,MasterSheet!H:U,14,))</f>
        <v>BIOLEGEND</v>
      </c>
    </row>
    <row r="2844" spans="1:12" x14ac:dyDescent="0.25">
      <c r="A2844" s="21" t="str">
        <f t="shared" si="176"/>
        <v>BIOLEGEND</v>
      </c>
      <c r="B2844" s="21" t="str">
        <v>EED119246</v>
      </c>
      <c r="C2844" s="30">
        <v>45926</v>
      </c>
      <c r="D2844" s="21">
        <v>304096</v>
      </c>
      <c r="E2844" s="21">
        <f>_xlfn.XLOOKUP(D2844,MasterSheet!H:H,MasterSheet!F:F)</f>
        <v>17864</v>
      </c>
      <c r="F2844" s="22">
        <f>SUMIFS(MasterSheet!J:J, MasterSheet!B:B, B2844, MasterSheet!D:D, C2844, MasterSheet!H:H, D2844)</f>
        <v>1</v>
      </c>
      <c r="G2844" s="22">
        <f t="shared" si="177"/>
        <v>17864</v>
      </c>
      <c r="H2844" s="26">
        <f>SUMIFS(MasterSheet!K:K, MasterSheet!B:B, B2844, MasterSheet!D:D, C2844, MasterSheet!H:H, D2844)</f>
        <v>1</v>
      </c>
      <c r="I2844" s="26">
        <f t="shared" si="178"/>
        <v>17864</v>
      </c>
      <c r="J2844" s="28">
        <f>SUMIFS(MasterSheet!L:L, MasterSheet!B:B, B2844, MasterSheet!D:D, C2844, MasterSheet!H:H, D2844)</f>
        <v>0</v>
      </c>
      <c r="K2844" s="28">
        <f t="shared" si="179"/>
        <v>0</v>
      </c>
      <c r="L2844" s="21" t="str">
        <f>UPPER(VLOOKUP(D2844,MasterSheet!H:U,14,))</f>
        <v>BIOLEGEND</v>
      </c>
    </row>
    <row r="2845" spans="1:12" x14ac:dyDescent="0.25">
      <c r="A2845" s="21" t="str">
        <f t="shared" si="176"/>
        <v>BIOLEGEND</v>
      </c>
      <c r="B2845" s="21" t="str">
        <v>EED119246</v>
      </c>
      <c r="C2845" s="30">
        <v>45926</v>
      </c>
      <c r="D2845" s="21">
        <v>304136</v>
      </c>
      <c r="E2845" s="21">
        <f>_xlfn.XLOOKUP(D2845,MasterSheet!H:H,MasterSheet!F:F)</f>
        <v>28710</v>
      </c>
      <c r="F2845" s="22">
        <f>SUMIFS(MasterSheet!J:J, MasterSheet!B:B, B2845, MasterSheet!D:D, C2845, MasterSheet!H:H, D2845)</f>
        <v>1</v>
      </c>
      <c r="G2845" s="22">
        <f t="shared" si="177"/>
        <v>28710</v>
      </c>
      <c r="H2845" s="26">
        <f>SUMIFS(MasterSheet!K:K, MasterSheet!B:B, B2845, MasterSheet!D:D, C2845, MasterSheet!H:H, D2845)</f>
        <v>1</v>
      </c>
      <c r="I2845" s="26">
        <f t="shared" si="178"/>
        <v>28710</v>
      </c>
      <c r="J2845" s="28">
        <f>SUMIFS(MasterSheet!L:L, MasterSheet!B:B, B2845, MasterSheet!D:D, C2845, MasterSheet!H:H, D2845)</f>
        <v>0</v>
      </c>
      <c r="K2845" s="28">
        <f t="shared" si="179"/>
        <v>0</v>
      </c>
      <c r="L2845" s="21" t="str">
        <f>UPPER(VLOOKUP(D2845,MasterSheet!H:U,14,))</f>
        <v>BIOLEGEND</v>
      </c>
    </row>
    <row r="2846" spans="1:12" x14ac:dyDescent="0.25">
      <c r="A2846" s="21" t="str">
        <f t="shared" si="176"/>
        <v>BIOLEGEND</v>
      </c>
      <c r="B2846" s="21" t="str">
        <v>EED119246</v>
      </c>
      <c r="C2846" s="30">
        <v>45926</v>
      </c>
      <c r="D2846" s="21">
        <v>304142</v>
      </c>
      <c r="E2846" s="21">
        <f>_xlfn.XLOOKUP(D2846,MasterSheet!H:H,MasterSheet!F:F)</f>
        <v>25080</v>
      </c>
      <c r="F2846" s="22">
        <f>SUMIFS(MasterSheet!J:J, MasterSheet!B:B, B2846, MasterSheet!D:D, C2846, MasterSheet!H:H, D2846)</f>
        <v>1</v>
      </c>
      <c r="G2846" s="22">
        <f t="shared" si="177"/>
        <v>25080</v>
      </c>
      <c r="H2846" s="26">
        <f>SUMIFS(MasterSheet!K:K, MasterSheet!B:B, B2846, MasterSheet!D:D, C2846, MasterSheet!H:H, D2846)</f>
        <v>1</v>
      </c>
      <c r="I2846" s="26">
        <f t="shared" si="178"/>
        <v>25080</v>
      </c>
      <c r="J2846" s="28">
        <f>SUMIFS(MasterSheet!L:L, MasterSheet!B:B, B2846, MasterSheet!D:D, C2846, MasterSheet!H:H, D2846)</f>
        <v>0</v>
      </c>
      <c r="K2846" s="28">
        <f t="shared" si="179"/>
        <v>0</v>
      </c>
      <c r="L2846" s="21" t="str">
        <f>UPPER(VLOOKUP(D2846,MasterSheet!H:U,14,))</f>
        <v>BIOLEGEND</v>
      </c>
    </row>
    <row r="2847" spans="1:12" x14ac:dyDescent="0.25">
      <c r="A2847" s="21" t="str">
        <f t="shared" si="176"/>
        <v>BIOLEGEND</v>
      </c>
      <c r="B2847" s="21" t="str">
        <v>EED119246</v>
      </c>
      <c r="C2847" s="30">
        <v>45926</v>
      </c>
      <c r="D2847" s="21">
        <v>304402</v>
      </c>
      <c r="E2847" s="21">
        <f>_xlfn.XLOOKUP(D2847,MasterSheet!H:H,MasterSheet!F:F)</f>
        <v>6283.2000000000007</v>
      </c>
      <c r="F2847" s="22">
        <f>SUMIFS(MasterSheet!J:J, MasterSheet!B:B, B2847, MasterSheet!D:D, C2847, MasterSheet!H:H, D2847)</f>
        <v>1</v>
      </c>
      <c r="G2847" s="22">
        <f t="shared" si="177"/>
        <v>6283.2000000000007</v>
      </c>
      <c r="H2847" s="26">
        <f>SUMIFS(MasterSheet!K:K, MasterSheet!B:B, B2847, MasterSheet!D:D, C2847, MasterSheet!H:H, D2847)</f>
        <v>1</v>
      </c>
      <c r="I2847" s="26">
        <f t="shared" si="178"/>
        <v>6283.2000000000007</v>
      </c>
      <c r="J2847" s="28">
        <f>SUMIFS(MasterSheet!L:L, MasterSheet!B:B, B2847, MasterSheet!D:D, C2847, MasterSheet!H:H, D2847)</f>
        <v>0</v>
      </c>
      <c r="K2847" s="28">
        <f t="shared" si="179"/>
        <v>0</v>
      </c>
      <c r="L2847" s="21" t="str">
        <f>UPPER(VLOOKUP(D2847,MasterSheet!H:U,14,))</f>
        <v>BIOLEGEND</v>
      </c>
    </row>
    <row r="2848" spans="1:12" x14ac:dyDescent="0.25">
      <c r="A2848" s="21" t="str">
        <f t="shared" si="176"/>
        <v>BIOLEGEND</v>
      </c>
      <c r="B2848" s="21" t="str">
        <v>EED119246</v>
      </c>
      <c r="C2848" s="30">
        <v>45926</v>
      </c>
      <c r="D2848" s="21">
        <v>304825</v>
      </c>
      <c r="E2848" s="21">
        <f>_xlfn.XLOOKUP(D2848,MasterSheet!H:H,MasterSheet!F:F)</f>
        <v>7638.4</v>
      </c>
      <c r="F2848" s="22">
        <f>SUMIFS(MasterSheet!J:J, MasterSheet!B:B, B2848, MasterSheet!D:D, C2848, MasterSheet!H:H, D2848)</f>
        <v>1</v>
      </c>
      <c r="G2848" s="22">
        <f t="shared" si="177"/>
        <v>7638.4</v>
      </c>
      <c r="H2848" s="26">
        <f>SUMIFS(MasterSheet!K:K, MasterSheet!B:B, B2848, MasterSheet!D:D, C2848, MasterSheet!H:H, D2848)</f>
        <v>1</v>
      </c>
      <c r="I2848" s="26">
        <f t="shared" si="178"/>
        <v>7638.4</v>
      </c>
      <c r="J2848" s="28">
        <f>SUMIFS(MasterSheet!L:L, MasterSheet!B:B, B2848, MasterSheet!D:D, C2848, MasterSheet!H:H, D2848)</f>
        <v>0</v>
      </c>
      <c r="K2848" s="28">
        <f t="shared" si="179"/>
        <v>0</v>
      </c>
      <c r="L2848" s="21" t="str">
        <f>UPPER(VLOOKUP(D2848,MasterSheet!H:U,14,))</f>
        <v>BIOLEGEND</v>
      </c>
    </row>
    <row r="2849" spans="1:12" x14ac:dyDescent="0.25">
      <c r="A2849" s="21" t="str">
        <f t="shared" si="176"/>
        <v>BIOLEGEND</v>
      </c>
      <c r="B2849" s="21" t="str">
        <v>EED119246</v>
      </c>
      <c r="C2849" s="30">
        <v>45926</v>
      </c>
      <c r="D2849" s="21">
        <v>305114</v>
      </c>
      <c r="E2849" s="21">
        <f>_xlfn.XLOOKUP(D2849,MasterSheet!H:H,MasterSheet!F:F)</f>
        <v>19896.8</v>
      </c>
      <c r="F2849" s="22">
        <f>SUMIFS(MasterSheet!J:J, MasterSheet!B:B, B2849, MasterSheet!D:D, C2849, MasterSheet!H:H, D2849)</f>
        <v>1</v>
      </c>
      <c r="G2849" s="22">
        <f t="shared" si="177"/>
        <v>19896.8</v>
      </c>
      <c r="H2849" s="26">
        <f>SUMIFS(MasterSheet!K:K, MasterSheet!B:B, B2849, MasterSheet!D:D, C2849, MasterSheet!H:H, D2849)</f>
        <v>1</v>
      </c>
      <c r="I2849" s="26">
        <f t="shared" si="178"/>
        <v>19896.8</v>
      </c>
      <c r="J2849" s="28">
        <f>SUMIFS(MasterSheet!L:L, MasterSheet!B:B, B2849, MasterSheet!D:D, C2849, MasterSheet!H:H, D2849)</f>
        <v>0</v>
      </c>
      <c r="K2849" s="28">
        <f t="shared" si="179"/>
        <v>0</v>
      </c>
      <c r="L2849" s="21" t="str">
        <f>UPPER(VLOOKUP(D2849,MasterSheet!H:U,14,))</f>
        <v>BIOLEGEND</v>
      </c>
    </row>
    <row r="2850" spans="1:12" x14ac:dyDescent="0.25">
      <c r="A2850" s="21" t="str">
        <f t="shared" si="176"/>
        <v>BIOLEGEND</v>
      </c>
      <c r="B2850" s="21" t="str">
        <v>EED119246</v>
      </c>
      <c r="C2850" s="30">
        <v>45926</v>
      </c>
      <c r="D2850" s="21">
        <v>306008</v>
      </c>
      <c r="E2850" s="21">
        <f>_xlfn.XLOOKUP(D2850,MasterSheet!H:H,MasterSheet!F:F)</f>
        <v>18048.8</v>
      </c>
      <c r="F2850" s="22">
        <f>SUMIFS(MasterSheet!J:J, MasterSheet!B:B, B2850, MasterSheet!D:D, C2850, MasterSheet!H:H, D2850)</f>
        <v>1</v>
      </c>
      <c r="G2850" s="22">
        <f t="shared" si="177"/>
        <v>18048.8</v>
      </c>
      <c r="H2850" s="26">
        <f>SUMIFS(MasterSheet!K:K, MasterSheet!B:B, B2850, MasterSheet!D:D, C2850, MasterSheet!H:H, D2850)</f>
        <v>1</v>
      </c>
      <c r="I2850" s="26">
        <f t="shared" si="178"/>
        <v>18048.8</v>
      </c>
      <c r="J2850" s="28">
        <f>SUMIFS(MasterSheet!L:L, MasterSheet!B:B, B2850, MasterSheet!D:D, C2850, MasterSheet!H:H, D2850)</f>
        <v>0</v>
      </c>
      <c r="K2850" s="28">
        <f t="shared" si="179"/>
        <v>0</v>
      </c>
      <c r="L2850" s="21" t="str">
        <f>UPPER(VLOOKUP(D2850,MasterSheet!H:U,14,))</f>
        <v>BIOLEGEND</v>
      </c>
    </row>
    <row r="2851" spans="1:12" x14ac:dyDescent="0.25">
      <c r="A2851" s="21" t="str">
        <f t="shared" si="176"/>
        <v>BIOLEGEND</v>
      </c>
      <c r="B2851" s="21" t="str">
        <v>EED119246</v>
      </c>
      <c r="C2851" s="30">
        <v>45926</v>
      </c>
      <c r="D2851" s="21">
        <v>306509</v>
      </c>
      <c r="E2851" s="21">
        <f>_xlfn.XLOOKUP(D2851,MasterSheet!H:H,MasterSheet!F:F)</f>
        <v>9486.4</v>
      </c>
      <c r="F2851" s="22">
        <f>SUMIFS(MasterSheet!J:J, MasterSheet!B:B, B2851, MasterSheet!D:D, C2851, MasterSheet!H:H, D2851)</f>
        <v>1</v>
      </c>
      <c r="G2851" s="22">
        <f t="shared" si="177"/>
        <v>9486.4</v>
      </c>
      <c r="H2851" s="26">
        <f>SUMIFS(MasterSheet!K:K, MasterSheet!B:B, B2851, MasterSheet!D:D, C2851, MasterSheet!H:H, D2851)</f>
        <v>1</v>
      </c>
      <c r="I2851" s="26">
        <f t="shared" si="178"/>
        <v>9486.4</v>
      </c>
      <c r="J2851" s="28">
        <f>SUMIFS(MasterSheet!L:L, MasterSheet!B:B, B2851, MasterSheet!D:D, C2851, MasterSheet!H:H, D2851)</f>
        <v>0</v>
      </c>
      <c r="K2851" s="28">
        <f t="shared" si="179"/>
        <v>0</v>
      </c>
      <c r="L2851" s="21" t="str">
        <f>UPPER(VLOOKUP(D2851,MasterSheet!H:U,14,))</f>
        <v>BIOLEGEND</v>
      </c>
    </row>
    <row r="2852" spans="1:12" x14ac:dyDescent="0.25">
      <c r="A2852" s="21" t="str">
        <f t="shared" si="176"/>
        <v>BIOLEGEND</v>
      </c>
      <c r="B2852" s="21" t="str">
        <v>EED119246</v>
      </c>
      <c r="C2852" s="30">
        <v>45926</v>
      </c>
      <c r="D2852" s="21">
        <v>307640</v>
      </c>
      <c r="E2852" s="21">
        <f>_xlfn.XLOOKUP(D2852,MasterSheet!H:H,MasterSheet!F:F)</f>
        <v>28314</v>
      </c>
      <c r="F2852" s="22">
        <f>SUMIFS(MasterSheet!J:J, MasterSheet!B:B, B2852, MasterSheet!D:D, C2852, MasterSheet!H:H, D2852)</f>
        <v>2</v>
      </c>
      <c r="G2852" s="22">
        <f t="shared" si="177"/>
        <v>56628</v>
      </c>
      <c r="H2852" s="26">
        <f>SUMIFS(MasterSheet!K:K, MasterSheet!B:B, B2852, MasterSheet!D:D, C2852, MasterSheet!H:H, D2852)</f>
        <v>2</v>
      </c>
      <c r="I2852" s="26">
        <f t="shared" si="178"/>
        <v>56628</v>
      </c>
      <c r="J2852" s="28">
        <f>SUMIFS(MasterSheet!L:L, MasterSheet!B:B, B2852, MasterSheet!D:D, C2852, MasterSheet!H:H, D2852)</f>
        <v>0</v>
      </c>
      <c r="K2852" s="28">
        <f t="shared" si="179"/>
        <v>0</v>
      </c>
      <c r="L2852" s="21" t="str">
        <f>UPPER(VLOOKUP(D2852,MasterSheet!H:U,14,))</f>
        <v>BIOLEGEND</v>
      </c>
    </row>
    <row r="2853" spans="1:12" x14ac:dyDescent="0.25">
      <c r="A2853" s="21" t="str">
        <f t="shared" si="176"/>
        <v>BIOLEGEND</v>
      </c>
      <c r="B2853" s="21" t="str">
        <v>EED119246</v>
      </c>
      <c r="C2853" s="30">
        <v>45926</v>
      </c>
      <c r="D2853" s="21">
        <v>307654</v>
      </c>
      <c r="E2853" s="21">
        <f>_xlfn.XLOOKUP(D2853,MasterSheet!H:H,MasterSheet!F:F)</f>
        <v>21375.200000000001</v>
      </c>
      <c r="F2853" s="22">
        <f>SUMIFS(MasterSheet!J:J, MasterSheet!B:B, B2853, MasterSheet!D:D, C2853, MasterSheet!H:H, D2853)</f>
        <v>1</v>
      </c>
      <c r="G2853" s="22">
        <f t="shared" si="177"/>
        <v>21375.200000000001</v>
      </c>
      <c r="H2853" s="26">
        <f>SUMIFS(MasterSheet!K:K, MasterSheet!B:B, B2853, MasterSheet!D:D, C2853, MasterSheet!H:H, D2853)</f>
        <v>1</v>
      </c>
      <c r="I2853" s="26">
        <f t="shared" si="178"/>
        <v>21375.200000000001</v>
      </c>
      <c r="J2853" s="28">
        <f>SUMIFS(MasterSheet!L:L, MasterSheet!B:B, B2853, MasterSheet!D:D, C2853, MasterSheet!H:H, D2853)</f>
        <v>0</v>
      </c>
      <c r="K2853" s="28">
        <f t="shared" si="179"/>
        <v>0</v>
      </c>
      <c r="L2853" s="21" t="str">
        <f>UPPER(VLOOKUP(D2853,MasterSheet!H:U,14,))</f>
        <v>BIOLEGEND</v>
      </c>
    </row>
    <row r="2854" spans="1:12" x14ac:dyDescent="0.25">
      <c r="A2854" s="21" t="str">
        <f t="shared" si="176"/>
        <v>BIOLEGEND</v>
      </c>
      <c r="B2854" s="21" t="str">
        <v>EED119246</v>
      </c>
      <c r="C2854" s="30">
        <v>45926</v>
      </c>
      <c r="D2854" s="21">
        <v>310718</v>
      </c>
      <c r="E2854" s="21">
        <f>_xlfn.XLOOKUP(D2854,MasterSheet!H:H,MasterSheet!F:F)</f>
        <v>23531.199999999997</v>
      </c>
      <c r="F2854" s="22">
        <f>SUMIFS(MasterSheet!J:J, MasterSheet!B:B, B2854, MasterSheet!D:D, C2854, MasterSheet!H:H, D2854)</f>
        <v>1</v>
      </c>
      <c r="G2854" s="22">
        <f t="shared" si="177"/>
        <v>23531.199999999997</v>
      </c>
      <c r="H2854" s="26">
        <f>SUMIFS(MasterSheet!K:K, MasterSheet!B:B, B2854, MasterSheet!D:D, C2854, MasterSheet!H:H, D2854)</f>
        <v>1</v>
      </c>
      <c r="I2854" s="26">
        <f t="shared" si="178"/>
        <v>23531.199999999997</v>
      </c>
      <c r="J2854" s="28">
        <f>SUMIFS(MasterSheet!L:L, MasterSheet!B:B, B2854, MasterSheet!D:D, C2854, MasterSheet!H:H, D2854)</f>
        <v>0</v>
      </c>
      <c r="K2854" s="28">
        <f t="shared" si="179"/>
        <v>0</v>
      </c>
      <c r="L2854" s="21" t="str">
        <f>UPPER(VLOOKUP(D2854,MasterSheet!H:U,14,))</f>
        <v>BIOLEGEND</v>
      </c>
    </row>
    <row r="2855" spans="1:12" x14ac:dyDescent="0.25">
      <c r="A2855" s="21" t="str">
        <f t="shared" si="176"/>
        <v>BIOLEGEND</v>
      </c>
      <c r="B2855" s="21" t="str">
        <v>EED119246</v>
      </c>
      <c r="C2855" s="30">
        <v>45926</v>
      </c>
      <c r="D2855" s="21">
        <v>310946</v>
      </c>
      <c r="E2855" s="21">
        <f>_xlfn.XLOOKUP(D2855,MasterSheet!H:H,MasterSheet!F:F)</f>
        <v>21375.200000000001</v>
      </c>
      <c r="F2855" s="22">
        <f>SUMIFS(MasterSheet!J:J, MasterSheet!B:B, B2855, MasterSheet!D:D, C2855, MasterSheet!H:H, D2855)</f>
        <v>1</v>
      </c>
      <c r="G2855" s="22">
        <f t="shared" si="177"/>
        <v>21375.200000000001</v>
      </c>
      <c r="H2855" s="26">
        <f>SUMIFS(MasterSheet!K:K, MasterSheet!B:B, B2855, MasterSheet!D:D, C2855, MasterSheet!H:H, D2855)</f>
        <v>1</v>
      </c>
      <c r="I2855" s="26">
        <f t="shared" si="178"/>
        <v>21375.200000000001</v>
      </c>
      <c r="J2855" s="28">
        <f>SUMIFS(MasterSheet!L:L, MasterSheet!B:B, B2855, MasterSheet!D:D, C2855, MasterSheet!H:H, D2855)</f>
        <v>0</v>
      </c>
      <c r="K2855" s="28">
        <f t="shared" si="179"/>
        <v>0</v>
      </c>
      <c r="L2855" s="21" t="str">
        <f>UPPER(VLOOKUP(D2855,MasterSheet!H:U,14,))</f>
        <v>BIOLEGEND</v>
      </c>
    </row>
    <row r="2856" spans="1:12" x14ac:dyDescent="0.25">
      <c r="A2856" s="21" t="str">
        <f t="shared" si="176"/>
        <v>BIOLEGEND</v>
      </c>
      <c r="B2856" s="21" t="str">
        <v>EED119246</v>
      </c>
      <c r="C2856" s="30">
        <v>45926</v>
      </c>
      <c r="D2856" s="21">
        <v>311136</v>
      </c>
      <c r="E2856" s="21">
        <f>_xlfn.XLOOKUP(D2856,MasterSheet!H:H,MasterSheet!F:F)</f>
        <v>26796</v>
      </c>
      <c r="F2856" s="22">
        <f>SUMIFS(MasterSheet!J:J, MasterSheet!B:B, B2856, MasterSheet!D:D, C2856, MasterSheet!H:H, D2856)</f>
        <v>1</v>
      </c>
      <c r="G2856" s="22">
        <f t="shared" si="177"/>
        <v>26796</v>
      </c>
      <c r="H2856" s="26">
        <f>SUMIFS(MasterSheet!K:K, MasterSheet!B:B, B2856, MasterSheet!D:D, C2856, MasterSheet!H:H, D2856)</f>
        <v>1</v>
      </c>
      <c r="I2856" s="26">
        <f t="shared" si="178"/>
        <v>26796</v>
      </c>
      <c r="J2856" s="28">
        <f>SUMIFS(MasterSheet!L:L, MasterSheet!B:B, B2856, MasterSheet!D:D, C2856, MasterSheet!H:H, D2856)</f>
        <v>0</v>
      </c>
      <c r="K2856" s="28">
        <f t="shared" si="179"/>
        <v>0</v>
      </c>
      <c r="L2856" s="21" t="str">
        <f>UPPER(VLOOKUP(D2856,MasterSheet!H:U,14,))</f>
        <v>BIOLEGEND</v>
      </c>
    </row>
    <row r="2857" spans="1:12" x14ac:dyDescent="0.25">
      <c r="A2857" s="21" t="str">
        <f t="shared" si="176"/>
        <v>BIOLEGEND</v>
      </c>
      <c r="B2857" s="21" t="str">
        <v>EED119246</v>
      </c>
      <c r="C2857" s="30">
        <v>45926</v>
      </c>
      <c r="D2857" s="21">
        <v>312238</v>
      </c>
      <c r="E2857" s="21">
        <f>_xlfn.XLOOKUP(D2857,MasterSheet!H:H,MasterSheet!F:F)</f>
        <v>26136</v>
      </c>
      <c r="F2857" s="22">
        <f>SUMIFS(MasterSheet!J:J, MasterSheet!B:B, B2857, MasterSheet!D:D, C2857, MasterSheet!H:H, D2857)</f>
        <v>1</v>
      </c>
      <c r="G2857" s="22">
        <f t="shared" si="177"/>
        <v>26136</v>
      </c>
      <c r="H2857" s="26">
        <f>SUMIFS(MasterSheet!K:K, MasterSheet!B:B, B2857, MasterSheet!D:D, C2857, MasterSheet!H:H, D2857)</f>
        <v>1</v>
      </c>
      <c r="I2857" s="26">
        <f t="shared" si="178"/>
        <v>26136</v>
      </c>
      <c r="J2857" s="28">
        <f>SUMIFS(MasterSheet!L:L, MasterSheet!B:B, B2857, MasterSheet!D:D, C2857, MasterSheet!H:H, D2857)</f>
        <v>0</v>
      </c>
      <c r="K2857" s="28">
        <f t="shared" si="179"/>
        <v>0</v>
      </c>
      <c r="L2857" s="21" t="str">
        <f>UPPER(VLOOKUP(D2857,MasterSheet!H:U,14,))</f>
        <v>BIOLEGEND</v>
      </c>
    </row>
    <row r="2858" spans="1:12" x14ac:dyDescent="0.25">
      <c r="A2858" s="21" t="str">
        <f t="shared" si="176"/>
        <v>BIOLEGEND</v>
      </c>
      <c r="B2858" s="21" t="str">
        <v>EED119246</v>
      </c>
      <c r="C2858" s="30">
        <v>45926</v>
      </c>
      <c r="D2858" s="21">
        <v>317313</v>
      </c>
      <c r="E2858" s="21">
        <f>_xlfn.XLOOKUP(D2858,MasterSheet!H:H,MasterSheet!F:F)</f>
        <v>7638.4</v>
      </c>
      <c r="F2858" s="22">
        <f>SUMIFS(MasterSheet!J:J, MasterSheet!B:B, B2858, MasterSheet!D:D, C2858, MasterSheet!H:H, D2858)</f>
        <v>1</v>
      </c>
      <c r="G2858" s="22">
        <f t="shared" si="177"/>
        <v>7638.4</v>
      </c>
      <c r="H2858" s="26">
        <f>SUMIFS(MasterSheet!K:K, MasterSheet!B:B, B2858, MasterSheet!D:D, C2858, MasterSheet!H:H, D2858)</f>
        <v>1</v>
      </c>
      <c r="I2858" s="26">
        <f t="shared" si="178"/>
        <v>7638.4</v>
      </c>
      <c r="J2858" s="28">
        <f>SUMIFS(MasterSheet!L:L, MasterSheet!B:B, B2858, MasterSheet!D:D, C2858, MasterSheet!H:H, D2858)</f>
        <v>0</v>
      </c>
      <c r="K2858" s="28">
        <f t="shared" si="179"/>
        <v>0</v>
      </c>
      <c r="L2858" s="21" t="str">
        <f>UPPER(VLOOKUP(D2858,MasterSheet!H:U,14,))</f>
        <v>BIOLEGEND</v>
      </c>
    </row>
    <row r="2859" spans="1:12" x14ac:dyDescent="0.25">
      <c r="A2859" s="21" t="str">
        <f t="shared" si="176"/>
        <v>BIOLEGEND</v>
      </c>
      <c r="B2859" s="21" t="str">
        <v>EED119246</v>
      </c>
      <c r="C2859" s="30">
        <v>45926</v>
      </c>
      <c r="D2859" s="21">
        <v>317409</v>
      </c>
      <c r="E2859" s="21">
        <f>_xlfn.XLOOKUP(D2859,MasterSheet!H:H,MasterSheet!F:F)</f>
        <v>1478.4</v>
      </c>
      <c r="F2859" s="22">
        <f>SUMIFS(MasterSheet!J:J, MasterSheet!B:B, B2859, MasterSheet!D:D, C2859, MasterSheet!H:H, D2859)</f>
        <v>1</v>
      </c>
      <c r="G2859" s="22">
        <f t="shared" si="177"/>
        <v>1478.4</v>
      </c>
      <c r="H2859" s="26">
        <f>SUMIFS(MasterSheet!K:K, MasterSheet!B:B, B2859, MasterSheet!D:D, C2859, MasterSheet!H:H, D2859)</f>
        <v>1</v>
      </c>
      <c r="I2859" s="26">
        <f t="shared" si="178"/>
        <v>1478.4</v>
      </c>
      <c r="J2859" s="28">
        <f>SUMIFS(MasterSheet!L:L, MasterSheet!B:B, B2859, MasterSheet!D:D, C2859, MasterSheet!H:H, D2859)</f>
        <v>0</v>
      </c>
      <c r="K2859" s="28">
        <f t="shared" si="179"/>
        <v>0</v>
      </c>
      <c r="L2859" s="21" t="str">
        <f>UPPER(VLOOKUP(D2859,MasterSheet!H:U,14,))</f>
        <v>BIOLEGEND</v>
      </c>
    </row>
    <row r="2860" spans="1:12" x14ac:dyDescent="0.25">
      <c r="A2860" s="21" t="str">
        <f t="shared" si="176"/>
        <v>BIOLEGEND</v>
      </c>
      <c r="B2860" s="21" t="str">
        <v>EED119246</v>
      </c>
      <c r="C2860" s="30">
        <v>45926</v>
      </c>
      <c r="D2860" s="21">
        <v>323512</v>
      </c>
      <c r="E2860" s="21">
        <f>_xlfn.XLOOKUP(D2860,MasterSheet!H:H,MasterSheet!F:F)</f>
        <v>12443.2</v>
      </c>
      <c r="F2860" s="22">
        <f>SUMIFS(MasterSheet!J:J, MasterSheet!B:B, B2860, MasterSheet!D:D, C2860, MasterSheet!H:H, D2860)</f>
        <v>1</v>
      </c>
      <c r="G2860" s="22">
        <f t="shared" si="177"/>
        <v>12443.2</v>
      </c>
      <c r="H2860" s="26">
        <f>SUMIFS(MasterSheet!K:K, MasterSheet!B:B, B2860, MasterSheet!D:D, C2860, MasterSheet!H:H, D2860)</f>
        <v>1</v>
      </c>
      <c r="I2860" s="26">
        <f t="shared" si="178"/>
        <v>12443.2</v>
      </c>
      <c r="J2860" s="28">
        <f>SUMIFS(MasterSheet!L:L, MasterSheet!B:B, B2860, MasterSheet!D:D, C2860, MasterSheet!H:H, D2860)</f>
        <v>0</v>
      </c>
      <c r="K2860" s="28">
        <f t="shared" si="179"/>
        <v>0</v>
      </c>
      <c r="L2860" s="21" t="str">
        <f>UPPER(VLOOKUP(D2860,MasterSheet!H:U,14,))</f>
        <v>BIOLEGEND</v>
      </c>
    </row>
    <row r="2861" spans="1:12" x14ac:dyDescent="0.25">
      <c r="A2861" s="21" t="str">
        <f t="shared" si="176"/>
        <v>BIOLEGEND</v>
      </c>
      <c r="B2861" s="21" t="str">
        <v>EED119246</v>
      </c>
      <c r="C2861" s="30">
        <v>45926</v>
      </c>
      <c r="D2861" s="21">
        <v>324206</v>
      </c>
      <c r="E2861" s="21">
        <f>_xlfn.XLOOKUP(D2861,MasterSheet!H:H,MasterSheet!F:F)</f>
        <v>15400</v>
      </c>
      <c r="F2861" s="22">
        <f>SUMIFS(MasterSheet!J:J, MasterSheet!B:B, B2861, MasterSheet!D:D, C2861, MasterSheet!H:H, D2861)</f>
        <v>2</v>
      </c>
      <c r="G2861" s="22">
        <f t="shared" si="177"/>
        <v>30800</v>
      </c>
      <c r="H2861" s="26">
        <f>SUMIFS(MasterSheet!K:K, MasterSheet!B:B, B2861, MasterSheet!D:D, C2861, MasterSheet!H:H, D2861)</f>
        <v>2</v>
      </c>
      <c r="I2861" s="26">
        <f t="shared" si="178"/>
        <v>30800</v>
      </c>
      <c r="J2861" s="28">
        <f>SUMIFS(MasterSheet!L:L, MasterSheet!B:B, B2861, MasterSheet!D:D, C2861, MasterSheet!H:H, D2861)</f>
        <v>0</v>
      </c>
      <c r="K2861" s="28">
        <f t="shared" si="179"/>
        <v>0</v>
      </c>
      <c r="L2861" s="21" t="str">
        <f>UPPER(VLOOKUP(D2861,MasterSheet!H:U,14,))</f>
        <v>BIOLEGEND</v>
      </c>
    </row>
    <row r="2862" spans="1:12" x14ac:dyDescent="0.25">
      <c r="A2862" s="21" t="str">
        <f t="shared" si="176"/>
        <v>BIOLEGEND</v>
      </c>
      <c r="B2862" s="21" t="str">
        <v>EED119246</v>
      </c>
      <c r="C2862" s="30">
        <v>45926</v>
      </c>
      <c r="D2862" s="21">
        <v>327005</v>
      </c>
      <c r="E2862" s="21">
        <f>_xlfn.XLOOKUP(D2862,MasterSheet!H:H,MasterSheet!F:F)</f>
        <v>5790.4</v>
      </c>
      <c r="F2862" s="22">
        <f>SUMIFS(MasterSheet!J:J, MasterSheet!B:B, B2862, MasterSheet!D:D, C2862, MasterSheet!H:H, D2862)</f>
        <v>1</v>
      </c>
      <c r="G2862" s="22">
        <f t="shared" si="177"/>
        <v>5790.4</v>
      </c>
      <c r="H2862" s="26">
        <f>SUMIFS(MasterSheet!K:K, MasterSheet!B:B, B2862, MasterSheet!D:D, C2862, MasterSheet!H:H, D2862)</f>
        <v>1</v>
      </c>
      <c r="I2862" s="26">
        <f t="shared" si="178"/>
        <v>5790.4</v>
      </c>
      <c r="J2862" s="28">
        <f>SUMIFS(MasterSheet!L:L, MasterSheet!B:B, B2862, MasterSheet!D:D, C2862, MasterSheet!H:H, D2862)</f>
        <v>0</v>
      </c>
      <c r="K2862" s="28">
        <f t="shared" si="179"/>
        <v>0</v>
      </c>
      <c r="L2862" s="21" t="str">
        <f>UPPER(VLOOKUP(D2862,MasterSheet!H:U,14,))</f>
        <v>BIOLEGEND</v>
      </c>
    </row>
    <row r="2863" spans="1:12" x14ac:dyDescent="0.25">
      <c r="A2863" s="21" t="str">
        <f t="shared" si="176"/>
        <v>BIOLEGEND</v>
      </c>
      <c r="B2863" s="21" t="str">
        <v>EED119246</v>
      </c>
      <c r="C2863" s="30">
        <v>45926</v>
      </c>
      <c r="D2863" s="21">
        <v>328114</v>
      </c>
      <c r="E2863" s="21">
        <f>_xlfn.XLOOKUP(D2863,MasterSheet!H:H,MasterSheet!F:F)</f>
        <v>19342.400000000001</v>
      </c>
      <c r="F2863" s="22">
        <f>SUMIFS(MasterSheet!J:J, MasterSheet!B:B, B2863, MasterSheet!D:D, C2863, MasterSheet!H:H, D2863)</f>
        <v>1</v>
      </c>
      <c r="G2863" s="22">
        <f t="shared" si="177"/>
        <v>19342.400000000001</v>
      </c>
      <c r="H2863" s="26">
        <f>SUMIFS(MasterSheet!K:K, MasterSheet!B:B, B2863, MasterSheet!D:D, C2863, MasterSheet!H:H, D2863)</f>
        <v>1</v>
      </c>
      <c r="I2863" s="26">
        <f t="shared" si="178"/>
        <v>19342.400000000001</v>
      </c>
      <c r="J2863" s="28">
        <f>SUMIFS(MasterSheet!L:L, MasterSheet!B:B, B2863, MasterSheet!D:D, C2863, MasterSheet!H:H, D2863)</f>
        <v>0</v>
      </c>
      <c r="K2863" s="28">
        <f t="shared" si="179"/>
        <v>0</v>
      </c>
      <c r="L2863" s="21" t="str">
        <f>UPPER(VLOOKUP(D2863,MasterSheet!H:U,14,))</f>
        <v>BIOLEGEND</v>
      </c>
    </row>
    <row r="2864" spans="1:12" x14ac:dyDescent="0.25">
      <c r="A2864" s="21" t="str">
        <f t="shared" si="176"/>
        <v>BIOLEGEND</v>
      </c>
      <c r="B2864" s="21" t="str">
        <v>EED119246</v>
      </c>
      <c r="C2864" s="30">
        <v>45926</v>
      </c>
      <c r="D2864" s="21">
        <v>329918</v>
      </c>
      <c r="E2864" s="21">
        <f>_xlfn.XLOOKUP(D2864,MasterSheet!H:H,MasterSheet!F:F)</f>
        <v>20169.599999999999</v>
      </c>
      <c r="F2864" s="22">
        <f>SUMIFS(MasterSheet!J:J, MasterSheet!B:B, B2864, MasterSheet!D:D, C2864, MasterSheet!H:H, D2864)</f>
        <v>1</v>
      </c>
      <c r="G2864" s="22">
        <f t="shared" si="177"/>
        <v>20169.599999999999</v>
      </c>
      <c r="H2864" s="26">
        <f>SUMIFS(MasterSheet!K:K, MasterSheet!B:B, B2864, MasterSheet!D:D, C2864, MasterSheet!H:H, D2864)</f>
        <v>1</v>
      </c>
      <c r="I2864" s="26">
        <f t="shared" si="178"/>
        <v>20169.599999999999</v>
      </c>
      <c r="J2864" s="28">
        <f>SUMIFS(MasterSheet!L:L, MasterSheet!B:B, B2864, MasterSheet!D:D, C2864, MasterSheet!H:H, D2864)</f>
        <v>0</v>
      </c>
      <c r="K2864" s="28">
        <f t="shared" si="179"/>
        <v>0</v>
      </c>
      <c r="L2864" s="21" t="str">
        <f>UPPER(VLOOKUP(D2864,MasterSheet!H:U,14,))</f>
        <v>BIOLEGEND</v>
      </c>
    </row>
    <row r="2865" spans="1:12" x14ac:dyDescent="0.25">
      <c r="A2865" s="21" t="str">
        <f t="shared" si="176"/>
        <v>BIOLEGEND</v>
      </c>
      <c r="B2865" s="21" t="str">
        <v>EED119246</v>
      </c>
      <c r="C2865" s="30">
        <v>45926</v>
      </c>
      <c r="D2865" s="21">
        <v>330610</v>
      </c>
      <c r="E2865" s="21">
        <f>_xlfn.XLOOKUP(D2865,MasterSheet!H:H,MasterSheet!F:F)</f>
        <v>15400</v>
      </c>
      <c r="F2865" s="22">
        <f>SUMIFS(MasterSheet!J:J, MasterSheet!B:B, B2865, MasterSheet!D:D, C2865, MasterSheet!H:H, D2865)</f>
        <v>1</v>
      </c>
      <c r="G2865" s="22">
        <f t="shared" si="177"/>
        <v>15400</v>
      </c>
      <c r="H2865" s="26">
        <f>SUMIFS(MasterSheet!K:K, MasterSheet!B:B, B2865, MasterSheet!D:D, C2865, MasterSheet!H:H, D2865)</f>
        <v>1</v>
      </c>
      <c r="I2865" s="26">
        <f t="shared" si="178"/>
        <v>15400</v>
      </c>
      <c r="J2865" s="28">
        <f>SUMIFS(MasterSheet!L:L, MasterSheet!B:B, B2865, MasterSheet!D:D, C2865, MasterSheet!H:H, D2865)</f>
        <v>0</v>
      </c>
      <c r="K2865" s="28">
        <f t="shared" si="179"/>
        <v>0</v>
      </c>
      <c r="L2865" s="21" t="str">
        <f>UPPER(VLOOKUP(D2865,MasterSheet!H:U,14,))</f>
        <v>BIOLEGEND</v>
      </c>
    </row>
    <row r="2866" spans="1:12" x14ac:dyDescent="0.25">
      <c r="A2866" s="21" t="str">
        <f t="shared" si="176"/>
        <v>BIOLEGEND</v>
      </c>
      <c r="B2866" s="21" t="str">
        <v>EED119246</v>
      </c>
      <c r="C2866" s="30">
        <v>45926</v>
      </c>
      <c r="D2866" s="21">
        <v>330706</v>
      </c>
      <c r="E2866" s="21">
        <f>_xlfn.XLOOKUP(D2866,MasterSheet!H:H,MasterSheet!F:F)</f>
        <v>18911.2</v>
      </c>
      <c r="F2866" s="22">
        <f>SUMIFS(MasterSheet!J:J, MasterSheet!B:B, B2866, MasterSheet!D:D, C2866, MasterSheet!H:H, D2866)</f>
        <v>1</v>
      </c>
      <c r="G2866" s="22">
        <f t="shared" si="177"/>
        <v>18911.2</v>
      </c>
      <c r="H2866" s="26">
        <f>SUMIFS(MasterSheet!K:K, MasterSheet!B:B, B2866, MasterSheet!D:D, C2866, MasterSheet!H:H, D2866)</f>
        <v>1</v>
      </c>
      <c r="I2866" s="26">
        <f t="shared" si="178"/>
        <v>18911.2</v>
      </c>
      <c r="J2866" s="28">
        <f>SUMIFS(MasterSheet!L:L, MasterSheet!B:B, B2866, MasterSheet!D:D, C2866, MasterSheet!H:H, D2866)</f>
        <v>0</v>
      </c>
      <c r="K2866" s="28">
        <f t="shared" si="179"/>
        <v>0</v>
      </c>
      <c r="L2866" s="21" t="str">
        <f>UPPER(VLOOKUP(D2866,MasterSheet!H:U,14,))</f>
        <v>BIOLEGEND</v>
      </c>
    </row>
    <row r="2867" spans="1:12" x14ac:dyDescent="0.25">
      <c r="A2867" s="21" t="str">
        <f t="shared" si="176"/>
        <v>BIOLEGEND</v>
      </c>
      <c r="B2867" s="21" t="str">
        <v>EED119246</v>
      </c>
      <c r="C2867" s="30">
        <v>45926</v>
      </c>
      <c r="D2867" s="21">
        <v>333648</v>
      </c>
      <c r="E2867" s="21">
        <f>_xlfn.XLOOKUP(D2867,MasterSheet!H:H,MasterSheet!F:F)</f>
        <v>27720</v>
      </c>
      <c r="F2867" s="22">
        <f>SUMIFS(MasterSheet!J:J, MasterSheet!B:B, B2867, MasterSheet!D:D, C2867, MasterSheet!H:H, D2867)</f>
        <v>1</v>
      </c>
      <c r="G2867" s="22">
        <f t="shared" si="177"/>
        <v>27720</v>
      </c>
      <c r="H2867" s="26">
        <f>SUMIFS(MasterSheet!K:K, MasterSheet!B:B, B2867, MasterSheet!D:D, C2867, MasterSheet!H:H, D2867)</f>
        <v>1</v>
      </c>
      <c r="I2867" s="26">
        <f t="shared" si="178"/>
        <v>27720</v>
      </c>
      <c r="J2867" s="28">
        <f>SUMIFS(MasterSheet!L:L, MasterSheet!B:B, B2867, MasterSheet!D:D, C2867, MasterSheet!H:H, D2867)</f>
        <v>0</v>
      </c>
      <c r="K2867" s="28">
        <f t="shared" si="179"/>
        <v>0</v>
      </c>
      <c r="L2867" s="21" t="str">
        <f>UPPER(VLOOKUP(D2867,MasterSheet!H:U,14,))</f>
        <v>BIOLEGEND</v>
      </c>
    </row>
    <row r="2868" spans="1:12" x14ac:dyDescent="0.25">
      <c r="A2868" s="21" t="str">
        <f t="shared" si="176"/>
        <v>BIOLEGEND</v>
      </c>
      <c r="B2868" s="21" t="str">
        <v>EED119246</v>
      </c>
      <c r="C2868" s="30">
        <v>45926</v>
      </c>
      <c r="D2868" s="21">
        <v>334114</v>
      </c>
      <c r="E2868" s="21">
        <f>_xlfn.XLOOKUP(D2868,MasterSheet!H:H,MasterSheet!F:F)</f>
        <v>23531.199999999997</v>
      </c>
      <c r="F2868" s="22">
        <f>SUMIFS(MasterSheet!J:J, MasterSheet!B:B, B2868, MasterSheet!D:D, C2868, MasterSheet!H:H, D2868)</f>
        <v>1</v>
      </c>
      <c r="G2868" s="22">
        <f t="shared" si="177"/>
        <v>23531.199999999997</v>
      </c>
      <c r="H2868" s="26">
        <f>SUMIFS(MasterSheet!K:K, MasterSheet!B:B, B2868, MasterSheet!D:D, C2868, MasterSheet!H:H, D2868)</f>
        <v>1</v>
      </c>
      <c r="I2868" s="26">
        <f t="shared" si="178"/>
        <v>23531.199999999997</v>
      </c>
      <c r="J2868" s="28">
        <f>SUMIFS(MasterSheet!L:L, MasterSheet!B:B, B2868, MasterSheet!D:D, C2868, MasterSheet!H:H, D2868)</f>
        <v>0</v>
      </c>
      <c r="K2868" s="28">
        <f t="shared" si="179"/>
        <v>0</v>
      </c>
      <c r="L2868" s="21" t="str">
        <f>UPPER(VLOOKUP(D2868,MasterSheet!H:U,14,))</f>
        <v>BIOLEGEND</v>
      </c>
    </row>
    <row r="2869" spans="1:12" x14ac:dyDescent="0.25">
      <c r="A2869" s="21" t="str">
        <f t="shared" si="176"/>
        <v>BIOLEGEND</v>
      </c>
      <c r="B2869" s="21" t="str">
        <v>EED119246</v>
      </c>
      <c r="C2869" s="30">
        <v>45926</v>
      </c>
      <c r="D2869" s="21">
        <v>336220</v>
      </c>
      <c r="E2869" s="21">
        <f>_xlfn.XLOOKUP(D2869,MasterSheet!H:H,MasterSheet!F:F)</f>
        <v>21683.200000000001</v>
      </c>
      <c r="F2869" s="22">
        <f>SUMIFS(MasterSheet!J:J, MasterSheet!B:B, B2869, MasterSheet!D:D, C2869, MasterSheet!H:H, D2869)</f>
        <v>1</v>
      </c>
      <c r="G2869" s="22">
        <f t="shared" si="177"/>
        <v>21683.200000000001</v>
      </c>
      <c r="H2869" s="26">
        <f>SUMIFS(MasterSheet!K:K, MasterSheet!B:B, B2869, MasterSheet!D:D, C2869, MasterSheet!H:H, D2869)</f>
        <v>1</v>
      </c>
      <c r="I2869" s="26">
        <f t="shared" si="178"/>
        <v>21683.200000000001</v>
      </c>
      <c r="J2869" s="28">
        <f>SUMIFS(MasterSheet!L:L, MasterSheet!B:B, B2869, MasterSheet!D:D, C2869, MasterSheet!H:H, D2869)</f>
        <v>0</v>
      </c>
      <c r="K2869" s="28">
        <f t="shared" si="179"/>
        <v>0</v>
      </c>
      <c r="L2869" s="21" t="str">
        <f>UPPER(VLOOKUP(D2869,MasterSheet!H:U,14,))</f>
        <v>BIOLEGEND</v>
      </c>
    </row>
    <row r="2870" spans="1:12" x14ac:dyDescent="0.25">
      <c r="A2870" s="21" t="str">
        <f t="shared" si="176"/>
        <v>BIOLEGEND</v>
      </c>
      <c r="B2870" s="21" t="str">
        <v>EED119246</v>
      </c>
      <c r="C2870" s="30">
        <v>45926</v>
      </c>
      <c r="D2870" s="21">
        <v>343513</v>
      </c>
      <c r="E2870" s="21">
        <f>_xlfn.XLOOKUP(D2870,MasterSheet!H:H,MasterSheet!F:F)</f>
        <v>9424.7999999999993</v>
      </c>
      <c r="F2870" s="22">
        <f>SUMIFS(MasterSheet!J:J, MasterSheet!B:B, B2870, MasterSheet!D:D, C2870, MasterSheet!H:H, D2870)</f>
        <v>1</v>
      </c>
      <c r="G2870" s="22">
        <f t="shared" si="177"/>
        <v>9424.7999999999993</v>
      </c>
      <c r="H2870" s="26">
        <f>SUMIFS(MasterSheet!K:K, MasterSheet!B:B, B2870, MasterSheet!D:D, C2870, MasterSheet!H:H, D2870)</f>
        <v>1</v>
      </c>
      <c r="I2870" s="26">
        <f t="shared" si="178"/>
        <v>9424.7999999999993</v>
      </c>
      <c r="J2870" s="28">
        <f>SUMIFS(MasterSheet!L:L, MasterSheet!B:B, B2870, MasterSheet!D:D, C2870, MasterSheet!H:H, D2870)</f>
        <v>0</v>
      </c>
      <c r="K2870" s="28">
        <f t="shared" si="179"/>
        <v>0</v>
      </c>
      <c r="L2870" s="21" t="str">
        <f>UPPER(VLOOKUP(D2870,MasterSheet!H:U,14,))</f>
        <v>BIOLEGEND</v>
      </c>
    </row>
    <row r="2871" spans="1:12" x14ac:dyDescent="0.25">
      <c r="A2871" s="21" t="str">
        <f t="shared" si="176"/>
        <v>BIOLEGEND</v>
      </c>
      <c r="B2871" s="21" t="str">
        <v>EED119246</v>
      </c>
      <c r="C2871" s="30">
        <v>45926</v>
      </c>
      <c r="D2871" s="21">
        <v>344703</v>
      </c>
      <c r="E2871" s="21">
        <f>_xlfn.XLOOKUP(D2871,MasterSheet!H:H,MasterSheet!F:F)</f>
        <v>7453.6</v>
      </c>
      <c r="F2871" s="22">
        <f>SUMIFS(MasterSheet!J:J, MasterSheet!B:B, B2871, MasterSheet!D:D, C2871, MasterSheet!H:H, D2871)</f>
        <v>1</v>
      </c>
      <c r="G2871" s="22">
        <f t="shared" si="177"/>
        <v>7453.6</v>
      </c>
      <c r="H2871" s="26">
        <f>SUMIFS(MasterSheet!K:K, MasterSheet!B:B, B2871, MasterSheet!D:D, C2871, MasterSheet!H:H, D2871)</f>
        <v>1</v>
      </c>
      <c r="I2871" s="26">
        <f t="shared" si="178"/>
        <v>7453.6</v>
      </c>
      <c r="J2871" s="28">
        <f>SUMIFS(MasterSheet!L:L, MasterSheet!B:B, B2871, MasterSheet!D:D, C2871, MasterSheet!H:H, D2871)</f>
        <v>0</v>
      </c>
      <c r="K2871" s="28">
        <f t="shared" si="179"/>
        <v>0</v>
      </c>
      <c r="L2871" s="21" t="str">
        <f>UPPER(VLOOKUP(D2871,MasterSheet!H:U,14,))</f>
        <v>BIOLEGEND</v>
      </c>
    </row>
    <row r="2872" spans="1:12" x14ac:dyDescent="0.25">
      <c r="A2872" s="21" t="str">
        <f t="shared" si="176"/>
        <v>BIOLEGEND</v>
      </c>
      <c r="B2872" s="21" t="str">
        <v>EED119246</v>
      </c>
      <c r="C2872" s="30">
        <v>45926</v>
      </c>
      <c r="D2872" s="21">
        <v>344813</v>
      </c>
      <c r="E2872" s="21">
        <f>_xlfn.XLOOKUP(D2872,MasterSheet!H:H,MasterSheet!F:F)</f>
        <v>8808.7999999999993</v>
      </c>
      <c r="F2872" s="22">
        <f>SUMIFS(MasterSheet!J:J, MasterSheet!B:B, B2872, MasterSheet!D:D, C2872, MasterSheet!H:H, D2872)</f>
        <v>1</v>
      </c>
      <c r="G2872" s="22">
        <f t="shared" si="177"/>
        <v>8808.7999999999993</v>
      </c>
      <c r="H2872" s="26">
        <f>SUMIFS(MasterSheet!K:K, MasterSheet!B:B, B2872, MasterSheet!D:D, C2872, MasterSheet!H:H, D2872)</f>
        <v>1</v>
      </c>
      <c r="I2872" s="26">
        <f t="shared" si="178"/>
        <v>8808.7999999999993</v>
      </c>
      <c r="J2872" s="28">
        <f>SUMIFS(MasterSheet!L:L, MasterSheet!B:B, B2872, MasterSheet!D:D, C2872, MasterSheet!H:H, D2872)</f>
        <v>0</v>
      </c>
      <c r="K2872" s="28">
        <f t="shared" si="179"/>
        <v>0</v>
      </c>
      <c r="L2872" s="21" t="str">
        <f>UPPER(VLOOKUP(D2872,MasterSheet!H:U,14,))</f>
        <v>BIOLEGEND</v>
      </c>
    </row>
    <row r="2873" spans="1:12" x14ac:dyDescent="0.25">
      <c r="A2873" s="21" t="str">
        <f t="shared" si="176"/>
        <v>BIOLEGEND</v>
      </c>
      <c r="B2873" s="21" t="str">
        <v>EED119246</v>
      </c>
      <c r="C2873" s="30">
        <v>45926</v>
      </c>
      <c r="D2873" s="21">
        <v>344846</v>
      </c>
      <c r="E2873" s="21">
        <f>_xlfn.XLOOKUP(D2873,MasterSheet!H:H,MasterSheet!F:F)</f>
        <v>27588</v>
      </c>
      <c r="F2873" s="22">
        <f>SUMIFS(MasterSheet!J:J, MasterSheet!B:B, B2873, MasterSheet!D:D, C2873, MasterSheet!H:H, D2873)</f>
        <v>1</v>
      </c>
      <c r="G2873" s="22">
        <f t="shared" si="177"/>
        <v>27588</v>
      </c>
      <c r="H2873" s="26">
        <f>SUMIFS(MasterSheet!K:K, MasterSheet!B:B, B2873, MasterSheet!D:D, C2873, MasterSheet!H:H, D2873)</f>
        <v>1</v>
      </c>
      <c r="I2873" s="26">
        <f t="shared" si="178"/>
        <v>27588</v>
      </c>
      <c r="J2873" s="28">
        <f>SUMIFS(MasterSheet!L:L, MasterSheet!B:B, B2873, MasterSheet!D:D, C2873, MasterSheet!H:H, D2873)</f>
        <v>0</v>
      </c>
      <c r="K2873" s="28">
        <f t="shared" si="179"/>
        <v>0</v>
      </c>
      <c r="L2873" s="21" t="str">
        <f>UPPER(VLOOKUP(D2873,MasterSheet!H:U,14,))</f>
        <v>BIOLEGEND</v>
      </c>
    </row>
    <row r="2874" spans="1:12" x14ac:dyDescent="0.25">
      <c r="A2874" s="21" t="str">
        <f t="shared" si="176"/>
        <v>BIOLEGEND</v>
      </c>
      <c r="B2874" s="21" t="str">
        <v>EED119246</v>
      </c>
      <c r="C2874" s="30">
        <v>45926</v>
      </c>
      <c r="D2874" s="21">
        <v>345013</v>
      </c>
      <c r="E2874" s="21">
        <f>_xlfn.XLOOKUP(D2874,MasterSheet!H:H,MasterSheet!F:F)</f>
        <v>9055.2000000000007</v>
      </c>
      <c r="F2874" s="22">
        <f>SUMIFS(MasterSheet!J:J, MasterSheet!B:B, B2874, MasterSheet!D:D, C2874, MasterSheet!H:H, D2874)</f>
        <v>1</v>
      </c>
      <c r="G2874" s="22">
        <f t="shared" si="177"/>
        <v>9055.2000000000007</v>
      </c>
      <c r="H2874" s="26">
        <f>SUMIFS(MasterSheet!K:K, MasterSheet!B:B, B2874, MasterSheet!D:D, C2874, MasterSheet!H:H, D2874)</f>
        <v>1</v>
      </c>
      <c r="I2874" s="26">
        <f t="shared" si="178"/>
        <v>9055.2000000000007</v>
      </c>
      <c r="J2874" s="28">
        <f>SUMIFS(MasterSheet!L:L, MasterSheet!B:B, B2874, MasterSheet!D:D, C2874, MasterSheet!H:H, D2874)</f>
        <v>0</v>
      </c>
      <c r="K2874" s="28">
        <f t="shared" si="179"/>
        <v>0</v>
      </c>
      <c r="L2874" s="21" t="str">
        <f>UPPER(VLOOKUP(D2874,MasterSheet!H:U,14,))</f>
        <v>BIOLEGEND</v>
      </c>
    </row>
    <row r="2875" spans="1:12" x14ac:dyDescent="0.25">
      <c r="A2875" s="21" t="str">
        <f t="shared" si="176"/>
        <v>BIOLEGEND</v>
      </c>
      <c r="B2875" s="21" t="str">
        <v>EED119246</v>
      </c>
      <c r="C2875" s="30">
        <v>45926</v>
      </c>
      <c r="D2875" s="21">
        <v>345044</v>
      </c>
      <c r="E2875" s="21">
        <f>_xlfn.XLOOKUP(D2875,MasterSheet!H:H,MasterSheet!F:F)</f>
        <v>22792</v>
      </c>
      <c r="F2875" s="22">
        <f>SUMIFS(MasterSheet!J:J, MasterSheet!B:B, B2875, MasterSheet!D:D, C2875, MasterSheet!H:H, D2875)</f>
        <v>1</v>
      </c>
      <c r="G2875" s="22">
        <f t="shared" si="177"/>
        <v>22792</v>
      </c>
      <c r="H2875" s="26">
        <f>SUMIFS(MasterSheet!K:K, MasterSheet!B:B, B2875, MasterSheet!D:D, C2875, MasterSheet!H:H, D2875)</f>
        <v>1</v>
      </c>
      <c r="I2875" s="26">
        <f t="shared" si="178"/>
        <v>22792</v>
      </c>
      <c r="J2875" s="28">
        <f>SUMIFS(MasterSheet!L:L, MasterSheet!B:B, B2875, MasterSheet!D:D, C2875, MasterSheet!H:H, D2875)</f>
        <v>0</v>
      </c>
      <c r="K2875" s="28">
        <f t="shared" si="179"/>
        <v>0</v>
      </c>
      <c r="L2875" s="21" t="str">
        <f>UPPER(VLOOKUP(D2875,MasterSheet!H:U,14,))</f>
        <v>BIOLEGEND</v>
      </c>
    </row>
    <row r="2876" spans="1:12" x14ac:dyDescent="0.25">
      <c r="A2876" s="21" t="str">
        <f t="shared" si="176"/>
        <v>BIOLEGEND</v>
      </c>
      <c r="B2876" s="21" t="str">
        <v>EED119246</v>
      </c>
      <c r="C2876" s="30">
        <v>45926</v>
      </c>
      <c r="D2876" s="21">
        <v>347318</v>
      </c>
      <c r="E2876" s="21">
        <f>_xlfn.XLOOKUP(D2876,MasterSheet!H:H,MasterSheet!F:F)</f>
        <v>27258</v>
      </c>
      <c r="F2876" s="22">
        <f>SUMIFS(MasterSheet!J:J, MasterSheet!B:B, B2876, MasterSheet!D:D, C2876, MasterSheet!H:H, D2876)</f>
        <v>1</v>
      </c>
      <c r="G2876" s="22">
        <f t="shared" si="177"/>
        <v>27258</v>
      </c>
      <c r="H2876" s="26">
        <f>SUMIFS(MasterSheet!K:K, MasterSheet!B:B, B2876, MasterSheet!D:D, C2876, MasterSheet!H:H, D2876)</f>
        <v>1</v>
      </c>
      <c r="I2876" s="26">
        <f t="shared" si="178"/>
        <v>27258</v>
      </c>
      <c r="J2876" s="28">
        <f>SUMIFS(MasterSheet!L:L, MasterSheet!B:B, B2876, MasterSheet!D:D, C2876, MasterSheet!H:H, D2876)</f>
        <v>0</v>
      </c>
      <c r="K2876" s="28">
        <f t="shared" si="179"/>
        <v>0</v>
      </c>
      <c r="L2876" s="21" t="str">
        <f>UPPER(VLOOKUP(D2876,MasterSheet!H:U,14,))</f>
        <v>BIOLEGEND</v>
      </c>
    </row>
    <row r="2877" spans="1:12" x14ac:dyDescent="0.25">
      <c r="A2877" s="21" t="str">
        <f t="shared" si="176"/>
        <v>BIOLEGEND</v>
      </c>
      <c r="B2877" s="21" t="str">
        <v>EED119246</v>
      </c>
      <c r="C2877" s="30">
        <v>45926</v>
      </c>
      <c r="D2877" s="21">
        <v>351729</v>
      </c>
      <c r="E2877" s="21">
        <f>_xlfn.XLOOKUP(D2877,MasterSheet!H:H,MasterSheet!F:F)</f>
        <v>9794.4</v>
      </c>
      <c r="F2877" s="22">
        <f>SUMIFS(MasterSheet!J:J, MasterSheet!B:B, B2877, MasterSheet!D:D, C2877, MasterSheet!H:H, D2877)</f>
        <v>1</v>
      </c>
      <c r="G2877" s="22">
        <f t="shared" si="177"/>
        <v>9794.4</v>
      </c>
      <c r="H2877" s="26">
        <f>SUMIFS(MasterSheet!K:K, MasterSheet!B:B, B2877, MasterSheet!D:D, C2877, MasterSheet!H:H, D2877)</f>
        <v>1</v>
      </c>
      <c r="I2877" s="26">
        <f t="shared" si="178"/>
        <v>9794.4</v>
      </c>
      <c r="J2877" s="28">
        <f>SUMIFS(MasterSheet!L:L, MasterSheet!B:B, B2877, MasterSheet!D:D, C2877, MasterSheet!H:H, D2877)</f>
        <v>0</v>
      </c>
      <c r="K2877" s="28">
        <f t="shared" si="179"/>
        <v>0</v>
      </c>
      <c r="L2877" s="21" t="str">
        <f>UPPER(VLOOKUP(D2877,MasterSheet!H:U,14,))</f>
        <v>BIOLEGEND</v>
      </c>
    </row>
    <row r="2878" spans="1:12" x14ac:dyDescent="0.25">
      <c r="A2878" s="21" t="str">
        <f t="shared" si="176"/>
        <v>BIOLEGEND</v>
      </c>
      <c r="B2878" s="21" t="str">
        <v>EED119246</v>
      </c>
      <c r="C2878" s="30">
        <v>45926</v>
      </c>
      <c r="D2878" s="21">
        <v>353606</v>
      </c>
      <c r="E2878" s="21">
        <f>_xlfn.XLOOKUP(D2878,MasterSheet!H:H,MasterSheet!F:F)</f>
        <v>20820.8</v>
      </c>
      <c r="F2878" s="22">
        <f>SUMIFS(MasterSheet!J:J, MasterSheet!B:B, B2878, MasterSheet!D:D, C2878, MasterSheet!H:H, D2878)</f>
        <v>1</v>
      </c>
      <c r="G2878" s="22">
        <f t="shared" si="177"/>
        <v>20820.8</v>
      </c>
      <c r="H2878" s="26">
        <f>SUMIFS(MasterSheet!K:K, MasterSheet!B:B, B2878, MasterSheet!D:D, C2878, MasterSheet!H:H, D2878)</f>
        <v>1</v>
      </c>
      <c r="I2878" s="26">
        <f t="shared" si="178"/>
        <v>20820.8</v>
      </c>
      <c r="J2878" s="28">
        <f>SUMIFS(MasterSheet!L:L, MasterSheet!B:B, B2878, MasterSheet!D:D, C2878, MasterSheet!H:H, D2878)</f>
        <v>0</v>
      </c>
      <c r="K2878" s="28">
        <f t="shared" si="179"/>
        <v>0</v>
      </c>
      <c r="L2878" s="21" t="str">
        <f>UPPER(VLOOKUP(D2878,MasterSheet!H:U,14,))</f>
        <v>BIOLEGEND</v>
      </c>
    </row>
    <row r="2879" spans="1:12" x14ac:dyDescent="0.25">
      <c r="A2879" s="21" t="str">
        <f t="shared" si="176"/>
        <v>BIOLEGEND</v>
      </c>
      <c r="B2879" s="21" t="str">
        <v>EED119246</v>
      </c>
      <c r="C2879" s="30">
        <v>45926</v>
      </c>
      <c r="D2879" s="21">
        <v>353726</v>
      </c>
      <c r="E2879" s="21">
        <f>_xlfn.XLOOKUP(D2879,MasterSheet!H:H,MasterSheet!F:F)</f>
        <v>26862</v>
      </c>
      <c r="F2879" s="22">
        <f>SUMIFS(MasterSheet!J:J, MasterSheet!B:B, B2879, MasterSheet!D:D, C2879, MasterSheet!H:H, D2879)</f>
        <v>3</v>
      </c>
      <c r="G2879" s="22">
        <f t="shared" si="177"/>
        <v>80586</v>
      </c>
      <c r="H2879" s="26">
        <f>SUMIFS(MasterSheet!K:K, MasterSheet!B:B, B2879, MasterSheet!D:D, C2879, MasterSheet!H:H, D2879)</f>
        <v>3</v>
      </c>
      <c r="I2879" s="26">
        <f t="shared" si="178"/>
        <v>80586</v>
      </c>
      <c r="J2879" s="28">
        <f>SUMIFS(MasterSheet!L:L, MasterSheet!B:B, B2879, MasterSheet!D:D, C2879, MasterSheet!H:H, D2879)</f>
        <v>0</v>
      </c>
      <c r="K2879" s="28">
        <f t="shared" si="179"/>
        <v>0</v>
      </c>
      <c r="L2879" s="21" t="str">
        <f>UPPER(VLOOKUP(D2879,MasterSheet!H:U,14,))</f>
        <v>BIOLEGEND</v>
      </c>
    </row>
    <row r="2880" spans="1:12" x14ac:dyDescent="0.25">
      <c r="A2880" s="21" t="str">
        <f t="shared" si="176"/>
        <v>BIOLEGEND</v>
      </c>
      <c r="B2880" s="21" t="str">
        <v>EED119246</v>
      </c>
      <c r="C2880" s="30">
        <v>45926</v>
      </c>
      <c r="D2880" s="21">
        <v>356110</v>
      </c>
      <c r="E2880" s="21">
        <f>_xlfn.XLOOKUP(D2880,MasterSheet!H:H,MasterSheet!F:F)</f>
        <v>13305.599999999999</v>
      </c>
      <c r="F2880" s="22">
        <f>SUMIFS(MasterSheet!J:J, MasterSheet!B:B, B2880, MasterSheet!D:D, C2880, MasterSheet!H:H, D2880)</f>
        <v>1</v>
      </c>
      <c r="G2880" s="22">
        <f t="shared" si="177"/>
        <v>13305.599999999999</v>
      </c>
      <c r="H2880" s="26">
        <f>SUMIFS(MasterSheet!K:K, MasterSheet!B:B, B2880, MasterSheet!D:D, C2880, MasterSheet!H:H, D2880)</f>
        <v>1</v>
      </c>
      <c r="I2880" s="26">
        <f t="shared" si="178"/>
        <v>13305.599999999999</v>
      </c>
      <c r="J2880" s="28">
        <f>SUMIFS(MasterSheet!L:L, MasterSheet!B:B, B2880, MasterSheet!D:D, C2880, MasterSheet!H:H, D2880)</f>
        <v>0</v>
      </c>
      <c r="K2880" s="28">
        <f t="shared" si="179"/>
        <v>0</v>
      </c>
      <c r="L2880" s="21" t="str">
        <f>UPPER(VLOOKUP(D2880,MasterSheet!H:U,14,))</f>
        <v>BIOLEGEND</v>
      </c>
    </row>
    <row r="2881" spans="1:12" x14ac:dyDescent="0.25">
      <c r="A2881" s="21" t="str">
        <f t="shared" si="176"/>
        <v>BIOLEGEND</v>
      </c>
      <c r="B2881" s="21" t="str">
        <v>EED119246</v>
      </c>
      <c r="C2881" s="30">
        <v>45926</v>
      </c>
      <c r="D2881" s="21">
        <v>356422</v>
      </c>
      <c r="E2881" s="21">
        <f>_xlfn.XLOOKUP(D2881,MasterSheet!H:H,MasterSheet!F:F)</f>
        <v>21621.600000000002</v>
      </c>
      <c r="F2881" s="22">
        <f>SUMIFS(MasterSheet!J:J, MasterSheet!B:B, B2881, MasterSheet!D:D, C2881, MasterSheet!H:H, D2881)</f>
        <v>3</v>
      </c>
      <c r="G2881" s="22">
        <f t="shared" si="177"/>
        <v>64864.800000000003</v>
      </c>
      <c r="H2881" s="26">
        <f>SUMIFS(MasterSheet!K:K, MasterSheet!B:B, B2881, MasterSheet!D:D, C2881, MasterSheet!H:H, D2881)</f>
        <v>3</v>
      </c>
      <c r="I2881" s="26">
        <f t="shared" si="178"/>
        <v>64864.800000000003</v>
      </c>
      <c r="J2881" s="28">
        <f>SUMIFS(MasterSheet!L:L, MasterSheet!B:B, B2881, MasterSheet!D:D, C2881, MasterSheet!H:H, D2881)</f>
        <v>0</v>
      </c>
      <c r="K2881" s="28">
        <f t="shared" si="179"/>
        <v>0</v>
      </c>
      <c r="L2881" s="21" t="str">
        <f>UPPER(VLOOKUP(D2881,MasterSheet!H:U,14,))</f>
        <v>BIOLEGEND</v>
      </c>
    </row>
    <row r="2882" spans="1:12" x14ac:dyDescent="0.25">
      <c r="A2882" s="21" t="str">
        <f t="shared" ref="A2882:A2945" si="180">L2882</f>
        <v>BIOLEGEND</v>
      </c>
      <c r="B2882" s="21" t="str">
        <v>EED119246</v>
      </c>
      <c r="C2882" s="30">
        <v>45926</v>
      </c>
      <c r="D2882" s="21">
        <v>357415</v>
      </c>
      <c r="E2882" s="21">
        <f>_xlfn.XLOOKUP(D2882,MasterSheet!H:H,MasterSheet!F:F)</f>
        <v>6547.2000000000007</v>
      </c>
      <c r="F2882" s="22">
        <f>SUMIFS(MasterSheet!J:J, MasterSheet!B:B, B2882, MasterSheet!D:D, C2882, MasterSheet!H:H, D2882)</f>
        <v>1</v>
      </c>
      <c r="G2882" s="22">
        <f t="shared" si="177"/>
        <v>6547.2000000000007</v>
      </c>
      <c r="H2882" s="26">
        <f>SUMIFS(MasterSheet!K:K, MasterSheet!B:B, B2882, MasterSheet!D:D, C2882, MasterSheet!H:H, D2882)</f>
        <v>1</v>
      </c>
      <c r="I2882" s="26">
        <f t="shared" si="178"/>
        <v>6547.2000000000007</v>
      </c>
      <c r="J2882" s="28">
        <f>SUMIFS(MasterSheet!L:L, MasterSheet!B:B, B2882, MasterSheet!D:D, C2882, MasterSheet!H:H, D2882)</f>
        <v>0</v>
      </c>
      <c r="K2882" s="28">
        <f t="shared" si="179"/>
        <v>0</v>
      </c>
      <c r="L2882" s="21" t="str">
        <f>UPPER(VLOOKUP(D2882,MasterSheet!H:U,14,))</f>
        <v>BIOLEGEND</v>
      </c>
    </row>
    <row r="2883" spans="1:12" x14ac:dyDescent="0.25">
      <c r="A2883" s="21" t="str">
        <f t="shared" si="180"/>
        <v>BIOLEGEND</v>
      </c>
      <c r="B2883" s="21" t="str">
        <v>EED119246</v>
      </c>
      <c r="C2883" s="30">
        <v>45926</v>
      </c>
      <c r="D2883" s="21">
        <v>357504</v>
      </c>
      <c r="E2883" s="21">
        <f>_xlfn.XLOOKUP(D2883,MasterSheet!H:H,MasterSheet!F:F)</f>
        <v>19008</v>
      </c>
      <c r="F2883" s="22">
        <f>SUMIFS(MasterSheet!J:J, MasterSheet!B:B, B2883, MasterSheet!D:D, C2883, MasterSheet!H:H, D2883)</f>
        <v>3</v>
      </c>
      <c r="G2883" s="22">
        <f t="shared" ref="G2883:G2943" si="181">F2883*E2883</f>
        <v>57024</v>
      </c>
      <c r="H2883" s="26">
        <f>SUMIFS(MasterSheet!K:K, MasterSheet!B:B, B2883, MasterSheet!D:D, C2883, MasterSheet!H:H, D2883)</f>
        <v>3</v>
      </c>
      <c r="I2883" s="26">
        <f t="shared" ref="I2883:I2943" si="182">H2883*E2883</f>
        <v>57024</v>
      </c>
      <c r="J2883" s="28">
        <f>SUMIFS(MasterSheet!L:L, MasterSheet!B:B, B2883, MasterSheet!D:D, C2883, MasterSheet!H:H, D2883)</f>
        <v>0</v>
      </c>
      <c r="K2883" s="28">
        <f t="shared" ref="K2883:K2943" si="183">J2883*E2883</f>
        <v>0</v>
      </c>
      <c r="L2883" s="21" t="str">
        <f>UPPER(VLOOKUP(D2883,MasterSheet!H:U,14,))</f>
        <v>BIOLEGEND</v>
      </c>
    </row>
    <row r="2884" spans="1:12" x14ac:dyDescent="0.25">
      <c r="A2884" s="21" t="str">
        <f t="shared" si="180"/>
        <v>BIOLEGEND</v>
      </c>
      <c r="B2884" s="21" t="str">
        <v>EED119246</v>
      </c>
      <c r="C2884" s="30">
        <v>45926</v>
      </c>
      <c r="D2884" s="21">
        <v>358610</v>
      </c>
      <c r="E2884" s="21">
        <f>_xlfn.XLOOKUP(D2884,MasterSheet!H:H,MasterSheet!F:F)</f>
        <v>28710</v>
      </c>
      <c r="F2884" s="22">
        <f>SUMIFS(MasterSheet!J:J, MasterSheet!B:B, B2884, MasterSheet!D:D, C2884, MasterSheet!H:H, D2884)</f>
        <v>1</v>
      </c>
      <c r="G2884" s="22">
        <f t="shared" si="181"/>
        <v>28710</v>
      </c>
      <c r="H2884" s="26">
        <f>SUMIFS(MasterSheet!K:K, MasterSheet!B:B, B2884, MasterSheet!D:D, C2884, MasterSheet!H:H, D2884)</f>
        <v>1</v>
      </c>
      <c r="I2884" s="26">
        <f t="shared" si="182"/>
        <v>28710</v>
      </c>
      <c r="J2884" s="28">
        <f>SUMIFS(MasterSheet!L:L, MasterSheet!B:B, B2884, MasterSheet!D:D, C2884, MasterSheet!H:H, D2884)</f>
        <v>0</v>
      </c>
      <c r="K2884" s="28">
        <f t="shared" si="183"/>
        <v>0</v>
      </c>
      <c r="L2884" s="21" t="str">
        <f>UPPER(VLOOKUP(D2884,MasterSheet!H:U,14,))</f>
        <v>BIOLEGEND</v>
      </c>
    </row>
    <row r="2885" spans="1:12" x14ac:dyDescent="0.25">
      <c r="A2885" s="21" t="str">
        <f t="shared" si="180"/>
        <v>BIOLEGEND</v>
      </c>
      <c r="B2885" s="21" t="str">
        <v>EED119246</v>
      </c>
      <c r="C2885" s="30">
        <v>45926</v>
      </c>
      <c r="D2885" s="21">
        <v>363203</v>
      </c>
      <c r="E2885" s="21">
        <f>_xlfn.XLOOKUP(D2885,MasterSheet!H:H,MasterSheet!F:F)</f>
        <v>9424.7999999999993</v>
      </c>
      <c r="F2885" s="22">
        <f>SUMIFS(MasterSheet!J:J, MasterSheet!B:B, B2885, MasterSheet!D:D, C2885, MasterSheet!H:H, D2885)</f>
        <v>1</v>
      </c>
      <c r="G2885" s="22">
        <f t="shared" si="181"/>
        <v>9424.7999999999993</v>
      </c>
      <c r="H2885" s="26">
        <f>SUMIFS(MasterSheet!K:K, MasterSheet!B:B, B2885, MasterSheet!D:D, C2885, MasterSheet!H:H, D2885)</f>
        <v>1</v>
      </c>
      <c r="I2885" s="26">
        <f t="shared" si="182"/>
        <v>9424.7999999999993</v>
      </c>
      <c r="J2885" s="28">
        <f>SUMIFS(MasterSheet!L:L, MasterSheet!B:B, B2885, MasterSheet!D:D, C2885, MasterSheet!H:H, D2885)</f>
        <v>0</v>
      </c>
      <c r="K2885" s="28">
        <f t="shared" si="183"/>
        <v>0</v>
      </c>
      <c r="L2885" s="21" t="str">
        <f>UPPER(VLOOKUP(D2885,MasterSheet!H:U,14,))</f>
        <v>BIOLEGEND</v>
      </c>
    </row>
    <row r="2886" spans="1:12" x14ac:dyDescent="0.25">
      <c r="A2886" s="21" t="str">
        <f t="shared" si="180"/>
        <v>BIOLEGEND</v>
      </c>
      <c r="B2886" s="21" t="str">
        <v>EED119246</v>
      </c>
      <c r="C2886" s="30">
        <v>45926</v>
      </c>
      <c r="D2886" s="21">
        <v>363210</v>
      </c>
      <c r="E2886" s="21">
        <f>_xlfn.XLOOKUP(D2886,MasterSheet!H:H,MasterSheet!F:F)</f>
        <v>22792</v>
      </c>
      <c r="F2886" s="22">
        <f>SUMIFS(MasterSheet!J:J, MasterSheet!B:B, B2886, MasterSheet!D:D, C2886, MasterSheet!H:H, D2886)</f>
        <v>1</v>
      </c>
      <c r="G2886" s="22">
        <f t="shared" si="181"/>
        <v>22792</v>
      </c>
      <c r="H2886" s="26">
        <f>SUMIFS(MasterSheet!K:K, MasterSheet!B:B, B2886, MasterSheet!D:D, C2886, MasterSheet!H:H, D2886)</f>
        <v>1</v>
      </c>
      <c r="I2886" s="26">
        <f t="shared" si="182"/>
        <v>22792</v>
      </c>
      <c r="J2886" s="28">
        <f>SUMIFS(MasterSheet!L:L, MasterSheet!B:B, B2886, MasterSheet!D:D, C2886, MasterSheet!H:H, D2886)</f>
        <v>0</v>
      </c>
      <c r="K2886" s="28">
        <f t="shared" si="183"/>
        <v>0</v>
      </c>
      <c r="L2886" s="21" t="str">
        <f>UPPER(VLOOKUP(D2886,MasterSheet!H:U,14,))</f>
        <v>BIOLEGEND</v>
      </c>
    </row>
    <row r="2887" spans="1:12" x14ac:dyDescent="0.25">
      <c r="A2887" s="21" t="str">
        <f t="shared" si="180"/>
        <v>BIOLEGEND</v>
      </c>
      <c r="B2887" s="21" t="str">
        <v>EED119246</v>
      </c>
      <c r="C2887" s="30">
        <v>45926</v>
      </c>
      <c r="D2887" s="21">
        <v>363601</v>
      </c>
      <c r="E2887" s="21">
        <f>_xlfn.XLOOKUP(D2887,MasterSheet!H:H,MasterSheet!F:F)</f>
        <v>36097.599999999999</v>
      </c>
      <c r="F2887" s="22">
        <f>SUMIFS(MasterSheet!J:J, MasterSheet!B:B, B2887, MasterSheet!D:D, C2887, MasterSheet!H:H, D2887)</f>
        <v>1</v>
      </c>
      <c r="G2887" s="22">
        <f t="shared" si="181"/>
        <v>36097.599999999999</v>
      </c>
      <c r="H2887" s="26">
        <f>SUMIFS(MasterSheet!K:K, MasterSheet!B:B, B2887, MasterSheet!D:D, C2887, MasterSheet!H:H, D2887)</f>
        <v>1</v>
      </c>
      <c r="I2887" s="26">
        <f t="shared" si="182"/>
        <v>36097.599999999999</v>
      </c>
      <c r="J2887" s="28">
        <f>SUMIFS(MasterSheet!L:L, MasterSheet!B:B, B2887, MasterSheet!D:D, C2887, MasterSheet!H:H, D2887)</f>
        <v>0</v>
      </c>
      <c r="K2887" s="28">
        <f t="shared" si="183"/>
        <v>0</v>
      </c>
      <c r="L2887" s="21" t="str">
        <f>UPPER(VLOOKUP(D2887,MasterSheet!H:U,14,))</f>
        <v>BIOLEGEND</v>
      </c>
    </row>
    <row r="2888" spans="1:12" x14ac:dyDescent="0.25">
      <c r="A2888" s="21" t="str">
        <f t="shared" si="180"/>
        <v>BIOLEGEND</v>
      </c>
      <c r="B2888" s="21" t="str">
        <v>EED119246</v>
      </c>
      <c r="C2888" s="30">
        <v>45926</v>
      </c>
      <c r="D2888" s="21">
        <v>366704</v>
      </c>
      <c r="E2888" s="21">
        <f>_xlfn.XLOOKUP(D2888,MasterSheet!H:H,MasterSheet!F:F)</f>
        <v>22176</v>
      </c>
      <c r="F2888" s="22">
        <f>SUMIFS(MasterSheet!J:J, MasterSheet!B:B, B2888, MasterSheet!D:D, C2888, MasterSheet!H:H, D2888)</f>
        <v>1</v>
      </c>
      <c r="G2888" s="22">
        <f t="shared" si="181"/>
        <v>22176</v>
      </c>
      <c r="H2888" s="26">
        <f>SUMIFS(MasterSheet!K:K, MasterSheet!B:B, B2888, MasterSheet!D:D, C2888, MasterSheet!H:H, D2888)</f>
        <v>1</v>
      </c>
      <c r="I2888" s="26">
        <f t="shared" si="182"/>
        <v>22176</v>
      </c>
      <c r="J2888" s="28">
        <f>SUMIFS(MasterSheet!L:L, MasterSheet!B:B, B2888, MasterSheet!D:D, C2888, MasterSheet!H:H, D2888)</f>
        <v>0</v>
      </c>
      <c r="K2888" s="28">
        <f t="shared" si="183"/>
        <v>0</v>
      </c>
      <c r="L2888" s="21" t="str">
        <f>UPPER(VLOOKUP(D2888,MasterSheet!H:U,14,))</f>
        <v>BIOLEGEND</v>
      </c>
    </row>
    <row r="2889" spans="1:12" x14ac:dyDescent="0.25">
      <c r="A2889" s="21" t="str">
        <f t="shared" si="180"/>
        <v>BIOLEGEND</v>
      </c>
      <c r="B2889" s="21" t="str">
        <v>EED119246</v>
      </c>
      <c r="C2889" s="30">
        <v>45926</v>
      </c>
      <c r="D2889" s="21">
        <v>367405</v>
      </c>
      <c r="E2889" s="21">
        <f>_xlfn.XLOOKUP(D2889,MasterSheet!H:H,MasterSheet!F:F)</f>
        <v>9178.4</v>
      </c>
      <c r="F2889" s="22">
        <f>SUMIFS(MasterSheet!J:J, MasterSheet!B:B, B2889, MasterSheet!D:D, C2889, MasterSheet!H:H, D2889)</f>
        <v>1</v>
      </c>
      <c r="G2889" s="22">
        <f t="shared" si="181"/>
        <v>9178.4</v>
      </c>
      <c r="H2889" s="26">
        <f>SUMIFS(MasterSheet!K:K, MasterSheet!B:B, B2889, MasterSheet!D:D, C2889, MasterSheet!H:H, D2889)</f>
        <v>1</v>
      </c>
      <c r="I2889" s="26">
        <f t="shared" si="182"/>
        <v>9178.4</v>
      </c>
      <c r="J2889" s="28">
        <f>SUMIFS(MasterSheet!L:L, MasterSheet!B:B, B2889, MasterSheet!D:D, C2889, MasterSheet!H:H, D2889)</f>
        <v>0</v>
      </c>
      <c r="K2889" s="28">
        <f t="shared" si="183"/>
        <v>0</v>
      </c>
      <c r="L2889" s="21" t="str">
        <f>UPPER(VLOOKUP(D2889,MasterSheet!H:U,14,))</f>
        <v>BIOLEGEND</v>
      </c>
    </row>
    <row r="2890" spans="1:12" x14ac:dyDescent="0.25">
      <c r="A2890" s="21" t="str">
        <f t="shared" si="180"/>
        <v>BIOLEGEND</v>
      </c>
      <c r="B2890" s="21" t="str">
        <v>EED119246</v>
      </c>
      <c r="C2890" s="30">
        <v>45926</v>
      </c>
      <c r="D2890" s="21">
        <v>368503</v>
      </c>
      <c r="E2890" s="21">
        <f>_xlfn.XLOOKUP(D2890,MasterSheet!H:H,MasterSheet!F:F)</f>
        <v>9055.2000000000007</v>
      </c>
      <c r="F2890" s="22">
        <f>SUMIFS(MasterSheet!J:J, MasterSheet!B:B, B2890, MasterSheet!D:D, C2890, MasterSheet!H:H, D2890)</f>
        <v>1</v>
      </c>
      <c r="G2890" s="22">
        <f t="shared" si="181"/>
        <v>9055.2000000000007</v>
      </c>
      <c r="H2890" s="26">
        <f>SUMIFS(MasterSheet!K:K, MasterSheet!B:B, B2890, MasterSheet!D:D, C2890, MasterSheet!H:H, D2890)</f>
        <v>1</v>
      </c>
      <c r="I2890" s="26">
        <f t="shared" si="182"/>
        <v>9055.2000000000007</v>
      </c>
      <c r="J2890" s="28">
        <f>SUMIFS(MasterSheet!L:L, MasterSheet!B:B, B2890, MasterSheet!D:D, C2890, MasterSheet!H:H, D2890)</f>
        <v>0</v>
      </c>
      <c r="K2890" s="28">
        <f t="shared" si="183"/>
        <v>0</v>
      </c>
      <c r="L2890" s="21" t="str">
        <f>UPPER(VLOOKUP(D2890,MasterSheet!H:U,14,))</f>
        <v>BIOLEGEND</v>
      </c>
    </row>
    <row r="2891" spans="1:12" x14ac:dyDescent="0.25">
      <c r="A2891" s="21" t="str">
        <f t="shared" si="180"/>
        <v>BIOLEGEND</v>
      </c>
      <c r="B2891" s="21" t="str">
        <v>EED119246</v>
      </c>
      <c r="C2891" s="30">
        <v>45926</v>
      </c>
      <c r="D2891" s="21">
        <v>368508</v>
      </c>
      <c r="E2891" s="21">
        <f>_xlfn.XLOOKUP(D2891,MasterSheet!H:H,MasterSheet!F:F)</f>
        <v>8500.7999999999993</v>
      </c>
      <c r="F2891" s="22">
        <f>SUMIFS(MasterSheet!J:J, MasterSheet!B:B, B2891, MasterSheet!D:D, C2891, MasterSheet!H:H, D2891)</f>
        <v>1</v>
      </c>
      <c r="G2891" s="22">
        <f t="shared" si="181"/>
        <v>8500.7999999999993</v>
      </c>
      <c r="H2891" s="26">
        <f>SUMIFS(MasterSheet!K:K, MasterSheet!B:B, B2891, MasterSheet!D:D, C2891, MasterSheet!H:H, D2891)</f>
        <v>1</v>
      </c>
      <c r="I2891" s="26">
        <f t="shared" si="182"/>
        <v>8500.7999999999993</v>
      </c>
      <c r="J2891" s="28">
        <f>SUMIFS(MasterSheet!L:L, MasterSheet!B:B, B2891, MasterSheet!D:D, C2891, MasterSheet!H:H, D2891)</f>
        <v>0</v>
      </c>
      <c r="K2891" s="28">
        <f t="shared" si="183"/>
        <v>0</v>
      </c>
      <c r="L2891" s="21" t="str">
        <f>UPPER(VLOOKUP(D2891,MasterSheet!H:U,14,))</f>
        <v>BIOLEGEND</v>
      </c>
    </row>
    <row r="2892" spans="1:12" x14ac:dyDescent="0.25">
      <c r="A2892" s="21" t="str">
        <f t="shared" si="180"/>
        <v>BIOLEGEND</v>
      </c>
      <c r="B2892" s="21" t="str">
        <v>EED119246</v>
      </c>
      <c r="C2892" s="30">
        <v>45926</v>
      </c>
      <c r="D2892" s="21">
        <v>368509</v>
      </c>
      <c r="E2892" s="21">
        <f>_xlfn.XLOOKUP(D2892,MasterSheet!H:H,MasterSheet!F:F)</f>
        <v>3757.6000000000004</v>
      </c>
      <c r="F2892" s="22">
        <f>SUMIFS(MasterSheet!J:J, MasterSheet!B:B, B2892, MasterSheet!D:D, C2892, MasterSheet!H:H, D2892)</f>
        <v>1</v>
      </c>
      <c r="G2892" s="22">
        <f t="shared" si="181"/>
        <v>3757.6000000000004</v>
      </c>
      <c r="H2892" s="26">
        <f>SUMIFS(MasterSheet!K:K, MasterSheet!B:B, B2892, MasterSheet!D:D, C2892, MasterSheet!H:H, D2892)</f>
        <v>1</v>
      </c>
      <c r="I2892" s="26">
        <f t="shared" si="182"/>
        <v>3757.6000000000004</v>
      </c>
      <c r="J2892" s="28">
        <f>SUMIFS(MasterSheet!L:L, MasterSheet!B:B, B2892, MasterSheet!D:D, C2892, MasterSheet!H:H, D2892)</f>
        <v>0</v>
      </c>
      <c r="K2892" s="28">
        <f t="shared" si="183"/>
        <v>0</v>
      </c>
      <c r="L2892" s="21" t="str">
        <f>UPPER(VLOOKUP(D2892,MasterSheet!H:U,14,))</f>
        <v>BIOLEGEND</v>
      </c>
    </row>
    <row r="2893" spans="1:12" x14ac:dyDescent="0.25">
      <c r="A2893" s="21" t="str">
        <f t="shared" si="180"/>
        <v>BIOLEGEND</v>
      </c>
      <c r="B2893" s="21" t="str">
        <v>EED119246</v>
      </c>
      <c r="C2893" s="30">
        <v>45926</v>
      </c>
      <c r="D2893" s="21">
        <v>369312</v>
      </c>
      <c r="E2893" s="21">
        <f>_xlfn.XLOOKUP(D2893,MasterSheet!H:H,MasterSheet!F:F)</f>
        <v>18480</v>
      </c>
      <c r="F2893" s="22">
        <f>SUMIFS(MasterSheet!J:J, MasterSheet!B:B, B2893, MasterSheet!D:D, C2893, MasterSheet!H:H, D2893)</f>
        <v>1</v>
      </c>
      <c r="G2893" s="22">
        <f t="shared" si="181"/>
        <v>18480</v>
      </c>
      <c r="H2893" s="26">
        <f>SUMIFS(MasterSheet!K:K, MasterSheet!B:B, B2893, MasterSheet!D:D, C2893, MasterSheet!H:H, D2893)</f>
        <v>1</v>
      </c>
      <c r="I2893" s="26">
        <f t="shared" si="182"/>
        <v>18480</v>
      </c>
      <c r="J2893" s="28">
        <f>SUMIFS(MasterSheet!L:L, MasterSheet!B:B, B2893, MasterSheet!D:D, C2893, MasterSheet!H:H, D2893)</f>
        <v>0</v>
      </c>
      <c r="K2893" s="28">
        <f t="shared" si="183"/>
        <v>0</v>
      </c>
      <c r="L2893" s="21" t="str">
        <f>UPPER(VLOOKUP(D2893,MasterSheet!H:U,14,))</f>
        <v>BIOLEGEND</v>
      </c>
    </row>
    <row r="2894" spans="1:12" x14ac:dyDescent="0.25">
      <c r="A2894" s="21" t="str">
        <f t="shared" si="180"/>
        <v>BIOLEGEND</v>
      </c>
      <c r="B2894" s="21" t="str">
        <v>EED119246</v>
      </c>
      <c r="C2894" s="30">
        <v>45926</v>
      </c>
      <c r="D2894" s="21">
        <v>369321</v>
      </c>
      <c r="E2894" s="21">
        <f>_xlfn.XLOOKUP(D2894,MasterSheet!H:H,MasterSheet!F:F)</f>
        <v>14190</v>
      </c>
      <c r="F2894" s="22">
        <f>SUMIFS(MasterSheet!J:J, MasterSheet!B:B, B2894, MasterSheet!D:D, C2894, MasterSheet!H:H, D2894)</f>
        <v>1</v>
      </c>
      <c r="G2894" s="22">
        <f t="shared" si="181"/>
        <v>14190</v>
      </c>
      <c r="H2894" s="26">
        <f>SUMIFS(MasterSheet!K:K, MasterSheet!B:B, B2894, MasterSheet!D:D, C2894, MasterSheet!H:H, D2894)</f>
        <v>1</v>
      </c>
      <c r="I2894" s="26">
        <f t="shared" si="182"/>
        <v>14190</v>
      </c>
      <c r="J2894" s="28">
        <f>SUMIFS(MasterSheet!L:L, MasterSheet!B:B, B2894, MasterSheet!D:D, C2894, MasterSheet!H:H, D2894)</f>
        <v>0</v>
      </c>
      <c r="K2894" s="28">
        <f t="shared" si="183"/>
        <v>0</v>
      </c>
      <c r="L2894" s="21" t="str">
        <f>UPPER(VLOOKUP(D2894,MasterSheet!H:U,14,))</f>
        <v>BIOLEGEND</v>
      </c>
    </row>
    <row r="2895" spans="1:12" x14ac:dyDescent="0.25">
      <c r="A2895" s="21" t="str">
        <f t="shared" si="180"/>
        <v>BIOLEGEND</v>
      </c>
      <c r="B2895" s="21" t="str">
        <v>EED119246</v>
      </c>
      <c r="C2895" s="30">
        <v>45926</v>
      </c>
      <c r="D2895" s="21">
        <v>372002</v>
      </c>
      <c r="E2895" s="21">
        <f>_xlfn.XLOOKUP(D2895,MasterSheet!H:H,MasterSheet!F:F)</f>
        <v>19896.8</v>
      </c>
      <c r="F2895" s="22">
        <f>SUMIFS(MasterSheet!J:J, MasterSheet!B:B, B2895, MasterSheet!D:D, C2895, MasterSheet!H:H, D2895)</f>
        <v>1</v>
      </c>
      <c r="G2895" s="22">
        <f t="shared" si="181"/>
        <v>19896.8</v>
      </c>
      <c r="H2895" s="26">
        <f>SUMIFS(MasterSheet!K:K, MasterSheet!B:B, B2895, MasterSheet!D:D, C2895, MasterSheet!H:H, D2895)</f>
        <v>1</v>
      </c>
      <c r="I2895" s="26">
        <f t="shared" si="182"/>
        <v>19896.8</v>
      </c>
      <c r="J2895" s="28">
        <f>SUMIFS(MasterSheet!L:L, MasterSheet!B:B, B2895, MasterSheet!D:D, C2895, MasterSheet!H:H, D2895)</f>
        <v>0</v>
      </c>
      <c r="K2895" s="28">
        <f t="shared" si="183"/>
        <v>0</v>
      </c>
      <c r="L2895" s="21" t="str">
        <f>UPPER(VLOOKUP(D2895,MasterSheet!H:U,14,))</f>
        <v>BIOLEGEND</v>
      </c>
    </row>
    <row r="2896" spans="1:12" x14ac:dyDescent="0.25">
      <c r="A2896" s="21" t="str">
        <f t="shared" si="180"/>
        <v>BIOLEGEND</v>
      </c>
      <c r="B2896" s="21" t="str">
        <v>EED119246</v>
      </c>
      <c r="C2896" s="30">
        <v>45926</v>
      </c>
      <c r="D2896" s="21">
        <v>372203</v>
      </c>
      <c r="E2896" s="21">
        <f>_xlfn.XLOOKUP(D2896,MasterSheet!H:H,MasterSheet!F:F)</f>
        <v>6600</v>
      </c>
      <c r="F2896" s="22">
        <f>SUMIFS(MasterSheet!J:J, MasterSheet!B:B, B2896, MasterSheet!D:D, C2896, MasterSheet!H:H, D2896)</f>
        <v>1</v>
      </c>
      <c r="G2896" s="22">
        <f t="shared" si="181"/>
        <v>6600</v>
      </c>
      <c r="H2896" s="26">
        <f>SUMIFS(MasterSheet!K:K, MasterSheet!B:B, B2896, MasterSheet!D:D, C2896, MasterSheet!H:H, D2896)</f>
        <v>1</v>
      </c>
      <c r="I2896" s="26">
        <f t="shared" si="182"/>
        <v>6600</v>
      </c>
      <c r="J2896" s="28">
        <f>SUMIFS(MasterSheet!L:L, MasterSheet!B:B, B2896, MasterSheet!D:D, C2896, MasterSheet!H:H, D2896)</f>
        <v>0</v>
      </c>
      <c r="K2896" s="28">
        <f t="shared" si="183"/>
        <v>0</v>
      </c>
      <c r="L2896" s="21" t="str">
        <f>UPPER(VLOOKUP(D2896,MasterSheet!H:U,14,))</f>
        <v>BIOLEGEND</v>
      </c>
    </row>
    <row r="2897" spans="1:12" x14ac:dyDescent="0.25">
      <c r="A2897" s="21" t="str">
        <f t="shared" si="180"/>
        <v>BIOLEGEND</v>
      </c>
      <c r="B2897" s="21" t="str">
        <v>EED119246</v>
      </c>
      <c r="C2897" s="30">
        <v>45926</v>
      </c>
      <c r="D2897" s="21">
        <v>372208</v>
      </c>
      <c r="E2897" s="21">
        <f>_xlfn.XLOOKUP(D2897,MasterSheet!H:H,MasterSheet!F:F)</f>
        <v>20636</v>
      </c>
      <c r="F2897" s="22">
        <f>SUMIFS(MasterSheet!J:J, MasterSheet!B:B, B2897, MasterSheet!D:D, C2897, MasterSheet!H:H, D2897)</f>
        <v>1</v>
      </c>
      <c r="G2897" s="22">
        <f t="shared" si="181"/>
        <v>20636</v>
      </c>
      <c r="H2897" s="26">
        <f>SUMIFS(MasterSheet!K:K, MasterSheet!B:B, B2897, MasterSheet!D:D, C2897, MasterSheet!H:H, D2897)</f>
        <v>1</v>
      </c>
      <c r="I2897" s="26">
        <f t="shared" si="182"/>
        <v>20636</v>
      </c>
      <c r="J2897" s="28">
        <f>SUMIFS(MasterSheet!L:L, MasterSheet!B:B, B2897, MasterSheet!D:D, C2897, MasterSheet!H:H, D2897)</f>
        <v>0</v>
      </c>
      <c r="K2897" s="28">
        <f t="shared" si="183"/>
        <v>0</v>
      </c>
      <c r="L2897" s="21" t="str">
        <f>UPPER(VLOOKUP(D2897,MasterSheet!H:U,14,))</f>
        <v>BIOLEGEND</v>
      </c>
    </row>
    <row r="2898" spans="1:12" x14ac:dyDescent="0.25">
      <c r="A2898" s="21" t="str">
        <f t="shared" si="180"/>
        <v>BIOLEGEND</v>
      </c>
      <c r="B2898" s="21" t="str">
        <v>EED119246</v>
      </c>
      <c r="C2898" s="30">
        <v>45926</v>
      </c>
      <c r="D2898" s="21">
        <v>372716</v>
      </c>
      <c r="E2898" s="21">
        <f>_xlfn.XLOOKUP(D2898,MasterSheet!H:H,MasterSheet!F:F)</f>
        <v>26426.400000000001</v>
      </c>
      <c r="F2898" s="22">
        <f>SUMIFS(MasterSheet!J:J, MasterSheet!B:B, B2898, MasterSheet!D:D, C2898, MasterSheet!H:H, D2898)</f>
        <v>1</v>
      </c>
      <c r="G2898" s="22">
        <f t="shared" si="181"/>
        <v>26426.400000000001</v>
      </c>
      <c r="H2898" s="26">
        <f>SUMIFS(MasterSheet!K:K, MasterSheet!B:B, B2898, MasterSheet!D:D, C2898, MasterSheet!H:H, D2898)</f>
        <v>1</v>
      </c>
      <c r="I2898" s="26">
        <f t="shared" si="182"/>
        <v>26426.400000000001</v>
      </c>
      <c r="J2898" s="28">
        <f>SUMIFS(MasterSheet!L:L, MasterSheet!B:B, B2898, MasterSheet!D:D, C2898, MasterSheet!H:H, D2898)</f>
        <v>0</v>
      </c>
      <c r="K2898" s="28">
        <f t="shared" si="183"/>
        <v>0</v>
      </c>
      <c r="L2898" s="21" t="str">
        <f>UPPER(VLOOKUP(D2898,MasterSheet!H:U,14,))</f>
        <v>BIOLEGEND</v>
      </c>
    </row>
    <row r="2899" spans="1:12" x14ac:dyDescent="0.25">
      <c r="A2899" s="21" t="str">
        <f t="shared" si="180"/>
        <v>BIOLEGEND</v>
      </c>
      <c r="B2899" s="21" t="str">
        <v>EED119246</v>
      </c>
      <c r="C2899" s="30">
        <v>45926</v>
      </c>
      <c r="D2899" s="21">
        <v>384813</v>
      </c>
      <c r="E2899" s="21">
        <f>_xlfn.XLOOKUP(D2899,MasterSheet!H:H,MasterSheet!F:F)</f>
        <v>4928</v>
      </c>
      <c r="F2899" s="22">
        <f>SUMIFS(MasterSheet!J:J, MasterSheet!B:B, B2899, MasterSheet!D:D, C2899, MasterSheet!H:H, D2899)</f>
        <v>1</v>
      </c>
      <c r="G2899" s="22">
        <f t="shared" si="181"/>
        <v>4928</v>
      </c>
      <c r="H2899" s="26">
        <f>SUMIFS(MasterSheet!K:K, MasterSheet!B:B, B2899, MasterSheet!D:D, C2899, MasterSheet!H:H, D2899)</f>
        <v>1</v>
      </c>
      <c r="I2899" s="26">
        <f t="shared" si="182"/>
        <v>4928</v>
      </c>
      <c r="J2899" s="28">
        <f>SUMIFS(MasterSheet!L:L, MasterSheet!B:B, B2899, MasterSheet!D:D, C2899, MasterSheet!H:H, D2899)</f>
        <v>0</v>
      </c>
      <c r="K2899" s="28">
        <f t="shared" si="183"/>
        <v>0</v>
      </c>
      <c r="L2899" s="21" t="str">
        <f>UPPER(VLOOKUP(D2899,MasterSheet!H:U,14,))</f>
        <v>BIOLEGEND</v>
      </c>
    </row>
    <row r="2900" spans="1:12" x14ac:dyDescent="0.25">
      <c r="A2900" s="21" t="str">
        <f t="shared" si="180"/>
        <v>BIOLEGEND</v>
      </c>
      <c r="B2900" s="21" t="str">
        <v>EED119246</v>
      </c>
      <c r="C2900" s="30">
        <v>45926</v>
      </c>
      <c r="D2900" s="21">
        <v>400158</v>
      </c>
      <c r="E2900" s="21">
        <f>_xlfn.XLOOKUP(D2900,MasterSheet!H:H,MasterSheet!F:F)</f>
        <v>23628</v>
      </c>
      <c r="F2900" s="22">
        <f>SUMIFS(MasterSheet!J:J, MasterSheet!B:B, B2900, MasterSheet!D:D, C2900, MasterSheet!H:H, D2900)</f>
        <v>3</v>
      </c>
      <c r="G2900" s="22">
        <f t="shared" si="181"/>
        <v>70884</v>
      </c>
      <c r="H2900" s="26">
        <f>SUMIFS(MasterSheet!K:K, MasterSheet!B:B, B2900, MasterSheet!D:D, C2900, MasterSheet!H:H, D2900)</f>
        <v>3</v>
      </c>
      <c r="I2900" s="26">
        <f t="shared" si="182"/>
        <v>70884</v>
      </c>
      <c r="J2900" s="28">
        <f>SUMIFS(MasterSheet!L:L, MasterSheet!B:B, B2900, MasterSheet!D:D, C2900, MasterSheet!H:H, D2900)</f>
        <v>0</v>
      </c>
      <c r="K2900" s="28">
        <f t="shared" si="183"/>
        <v>0</v>
      </c>
      <c r="L2900" s="21" t="str">
        <f>UPPER(VLOOKUP(D2900,MasterSheet!H:U,14,))</f>
        <v>BIOLEGEND</v>
      </c>
    </row>
    <row r="2901" spans="1:12" x14ac:dyDescent="0.25">
      <c r="A2901" s="21" t="str">
        <f t="shared" si="180"/>
        <v>BIOLEGEND</v>
      </c>
      <c r="B2901" s="21" t="str">
        <v>EED119246</v>
      </c>
      <c r="C2901" s="30">
        <v>45926</v>
      </c>
      <c r="D2901" s="21">
        <v>400212</v>
      </c>
      <c r="E2901" s="21">
        <f>_xlfn.XLOOKUP(D2901,MasterSheet!H:H,MasterSheet!F:F)</f>
        <v>5667.2000000000007</v>
      </c>
      <c r="F2901" s="22">
        <f>SUMIFS(MasterSheet!J:J, MasterSheet!B:B, B2901, MasterSheet!D:D, C2901, MasterSheet!H:H, D2901)</f>
        <v>2</v>
      </c>
      <c r="G2901" s="22">
        <f t="shared" si="181"/>
        <v>11334.400000000001</v>
      </c>
      <c r="H2901" s="26">
        <f>SUMIFS(MasterSheet!K:K, MasterSheet!B:B, B2901, MasterSheet!D:D, C2901, MasterSheet!H:H, D2901)</f>
        <v>2</v>
      </c>
      <c r="I2901" s="26">
        <f t="shared" si="182"/>
        <v>11334.400000000001</v>
      </c>
      <c r="J2901" s="28">
        <f>SUMIFS(MasterSheet!L:L, MasterSheet!B:B, B2901, MasterSheet!D:D, C2901, MasterSheet!H:H, D2901)</f>
        <v>0</v>
      </c>
      <c r="K2901" s="28">
        <f t="shared" si="183"/>
        <v>0</v>
      </c>
      <c r="L2901" s="21" t="str">
        <f>UPPER(VLOOKUP(D2901,MasterSheet!H:U,14,))</f>
        <v>BIOLEGEND</v>
      </c>
    </row>
    <row r="2902" spans="1:12" x14ac:dyDescent="0.25">
      <c r="A2902" s="21" t="str">
        <f t="shared" si="180"/>
        <v>BIOLEGEND</v>
      </c>
      <c r="B2902" s="21" t="str">
        <v>EED119246</v>
      </c>
      <c r="C2902" s="30">
        <v>45926</v>
      </c>
      <c r="D2902" s="21">
        <v>401319</v>
      </c>
      <c r="E2902" s="21">
        <f>_xlfn.XLOOKUP(D2902,MasterSheet!H:H,MasterSheet!F:F)</f>
        <v>7207.2000000000007</v>
      </c>
      <c r="F2902" s="22">
        <f>SUMIFS(MasterSheet!J:J, MasterSheet!B:B, B2902, MasterSheet!D:D, C2902, MasterSheet!H:H, D2902)</f>
        <v>1</v>
      </c>
      <c r="G2902" s="22">
        <f t="shared" si="181"/>
        <v>7207.2000000000007</v>
      </c>
      <c r="H2902" s="26">
        <f>SUMIFS(MasterSheet!K:K, MasterSheet!B:B, B2902, MasterSheet!D:D, C2902, MasterSheet!H:H, D2902)</f>
        <v>1</v>
      </c>
      <c r="I2902" s="26">
        <f t="shared" si="182"/>
        <v>7207.2000000000007</v>
      </c>
      <c r="J2902" s="28">
        <f>SUMIFS(MasterSheet!L:L, MasterSheet!B:B, B2902, MasterSheet!D:D, C2902, MasterSheet!H:H, D2902)</f>
        <v>0</v>
      </c>
      <c r="K2902" s="28">
        <f t="shared" si="183"/>
        <v>0</v>
      </c>
      <c r="L2902" s="21" t="str">
        <f>UPPER(VLOOKUP(D2902,MasterSheet!H:U,14,))</f>
        <v>BIOLEGEND</v>
      </c>
    </row>
    <row r="2903" spans="1:12" x14ac:dyDescent="0.25">
      <c r="A2903" s="21" t="str">
        <f t="shared" si="180"/>
        <v>BIOLEGEND</v>
      </c>
      <c r="B2903" s="21" t="str">
        <v>EED119246</v>
      </c>
      <c r="C2903" s="30">
        <v>45926</v>
      </c>
      <c r="D2903" s="21">
        <v>405206</v>
      </c>
      <c r="E2903" s="21">
        <f>_xlfn.XLOOKUP(D2903,MasterSheet!H:H,MasterSheet!F:F)</f>
        <v>12689.599999999999</v>
      </c>
      <c r="F2903" s="22">
        <f>SUMIFS(MasterSheet!J:J, MasterSheet!B:B, B2903, MasterSheet!D:D, C2903, MasterSheet!H:H, D2903)</f>
        <v>1</v>
      </c>
      <c r="G2903" s="22">
        <f t="shared" si="181"/>
        <v>12689.599999999999</v>
      </c>
      <c r="H2903" s="26">
        <f>SUMIFS(MasterSheet!K:K, MasterSheet!B:B, B2903, MasterSheet!D:D, C2903, MasterSheet!H:H, D2903)</f>
        <v>1</v>
      </c>
      <c r="I2903" s="26">
        <f t="shared" si="182"/>
        <v>12689.599999999999</v>
      </c>
      <c r="J2903" s="28">
        <f>SUMIFS(MasterSheet!L:L, MasterSheet!B:B, B2903, MasterSheet!D:D, C2903, MasterSheet!H:H, D2903)</f>
        <v>0</v>
      </c>
      <c r="K2903" s="28">
        <f t="shared" si="183"/>
        <v>0</v>
      </c>
      <c r="L2903" s="21" t="str">
        <f>UPPER(VLOOKUP(D2903,MasterSheet!H:U,14,))</f>
        <v>BIOLEGEND</v>
      </c>
    </row>
    <row r="2904" spans="1:12" x14ac:dyDescent="0.25">
      <c r="A2904" s="21" t="str">
        <f t="shared" si="180"/>
        <v>BIOLEGEND</v>
      </c>
      <c r="B2904" s="21" t="str">
        <v>EED119246</v>
      </c>
      <c r="C2904" s="30">
        <v>45926</v>
      </c>
      <c r="D2904" s="21">
        <v>405326</v>
      </c>
      <c r="E2904" s="21">
        <f>_xlfn.XLOOKUP(D2904,MasterSheet!H:H,MasterSheet!F:F)</f>
        <v>6899.2000000000007</v>
      </c>
      <c r="F2904" s="22">
        <f>SUMIFS(MasterSheet!J:J, MasterSheet!B:B, B2904, MasterSheet!D:D, C2904, MasterSheet!H:H, D2904)</f>
        <v>1</v>
      </c>
      <c r="G2904" s="22">
        <f t="shared" si="181"/>
        <v>6899.2000000000007</v>
      </c>
      <c r="H2904" s="26">
        <f>SUMIFS(MasterSheet!K:K, MasterSheet!B:B, B2904, MasterSheet!D:D, C2904, MasterSheet!H:H, D2904)</f>
        <v>1</v>
      </c>
      <c r="I2904" s="26">
        <f t="shared" si="182"/>
        <v>6899.2000000000007</v>
      </c>
      <c r="J2904" s="28">
        <f>SUMIFS(MasterSheet!L:L, MasterSheet!B:B, B2904, MasterSheet!D:D, C2904, MasterSheet!H:H, D2904)</f>
        <v>0</v>
      </c>
      <c r="K2904" s="28">
        <f t="shared" si="183"/>
        <v>0</v>
      </c>
      <c r="L2904" s="21" t="str">
        <f>UPPER(VLOOKUP(D2904,MasterSheet!H:U,14,))</f>
        <v>BIOLEGEND</v>
      </c>
    </row>
    <row r="2905" spans="1:12" x14ac:dyDescent="0.25">
      <c r="A2905" s="21" t="str">
        <f t="shared" si="180"/>
        <v>BIOLEGEND</v>
      </c>
      <c r="B2905" s="21" t="str">
        <v>EED119246</v>
      </c>
      <c r="C2905" s="30">
        <v>45926</v>
      </c>
      <c r="D2905" s="21">
        <v>406605</v>
      </c>
      <c r="E2905" s="21">
        <f>_xlfn.XLOOKUP(D2905,MasterSheet!H:H,MasterSheet!F:F)</f>
        <v>5112.8</v>
      </c>
      <c r="F2905" s="22">
        <f>SUMIFS(MasterSheet!J:J, MasterSheet!B:B, B2905, MasterSheet!D:D, C2905, MasterSheet!H:H, D2905)</f>
        <v>1</v>
      </c>
      <c r="G2905" s="22">
        <f t="shared" si="181"/>
        <v>5112.8</v>
      </c>
      <c r="H2905" s="26">
        <f>SUMIFS(MasterSheet!K:K, MasterSheet!B:B, B2905, MasterSheet!D:D, C2905, MasterSheet!H:H, D2905)</f>
        <v>1</v>
      </c>
      <c r="I2905" s="26">
        <f t="shared" si="182"/>
        <v>5112.8</v>
      </c>
      <c r="J2905" s="28">
        <f>SUMIFS(MasterSheet!L:L, MasterSheet!B:B, B2905, MasterSheet!D:D, C2905, MasterSheet!H:H, D2905)</f>
        <v>0</v>
      </c>
      <c r="K2905" s="28">
        <f t="shared" si="183"/>
        <v>0</v>
      </c>
      <c r="L2905" s="21" t="str">
        <f>UPPER(VLOOKUP(D2905,MasterSheet!H:U,14,))</f>
        <v>BIOLEGEND</v>
      </c>
    </row>
    <row r="2906" spans="1:12" x14ac:dyDescent="0.25">
      <c r="A2906" s="21" t="str">
        <f t="shared" si="180"/>
        <v>BIOLEGEND</v>
      </c>
      <c r="B2906" s="21" t="str">
        <v>EED119246</v>
      </c>
      <c r="C2906" s="30">
        <v>45926</v>
      </c>
      <c r="D2906" s="21">
        <v>406609</v>
      </c>
      <c r="E2906" s="21">
        <f>_xlfn.XLOOKUP(D2906,MasterSheet!H:H,MasterSheet!F:F)</f>
        <v>6960.7999999999993</v>
      </c>
      <c r="F2906" s="22">
        <f>SUMIFS(MasterSheet!J:J, MasterSheet!B:B, B2906, MasterSheet!D:D, C2906, MasterSheet!H:H, D2906)</f>
        <v>1</v>
      </c>
      <c r="G2906" s="22">
        <f t="shared" si="181"/>
        <v>6960.7999999999993</v>
      </c>
      <c r="H2906" s="26">
        <f>SUMIFS(MasterSheet!K:K, MasterSheet!B:B, B2906, MasterSheet!D:D, C2906, MasterSheet!H:H, D2906)</f>
        <v>1</v>
      </c>
      <c r="I2906" s="26">
        <f t="shared" si="182"/>
        <v>6960.7999999999993</v>
      </c>
      <c r="J2906" s="28">
        <f>SUMIFS(MasterSheet!L:L, MasterSheet!B:B, B2906, MasterSheet!D:D, C2906, MasterSheet!H:H, D2906)</f>
        <v>0</v>
      </c>
      <c r="K2906" s="28">
        <f t="shared" si="183"/>
        <v>0</v>
      </c>
      <c r="L2906" s="21" t="str">
        <f>UPPER(VLOOKUP(D2906,MasterSheet!H:U,14,))</f>
        <v>BIOLEGEND</v>
      </c>
    </row>
    <row r="2907" spans="1:12" x14ac:dyDescent="0.25">
      <c r="A2907" s="21" t="str">
        <f t="shared" si="180"/>
        <v>BIOLEGEND</v>
      </c>
      <c r="B2907" s="21" t="str">
        <v>EED119246</v>
      </c>
      <c r="C2907" s="30">
        <v>45926</v>
      </c>
      <c r="D2907" s="21">
        <v>420404</v>
      </c>
      <c r="E2907" s="21">
        <f>_xlfn.XLOOKUP(D2907,MasterSheet!H:H,MasterSheet!F:F)</f>
        <v>3115.2</v>
      </c>
      <c r="F2907" s="22">
        <f>SUMIFS(MasterSheet!J:J, MasterSheet!B:B, B2907, MasterSheet!D:D, C2907, MasterSheet!H:H, D2907)</f>
        <v>2</v>
      </c>
      <c r="G2907" s="22">
        <f t="shared" si="181"/>
        <v>6230.4</v>
      </c>
      <c r="H2907" s="26">
        <f>SUMIFS(MasterSheet!K:K, MasterSheet!B:B, B2907, MasterSheet!D:D, C2907, MasterSheet!H:H, D2907)</f>
        <v>2</v>
      </c>
      <c r="I2907" s="26">
        <f t="shared" si="182"/>
        <v>6230.4</v>
      </c>
      <c r="J2907" s="28">
        <f>SUMIFS(MasterSheet!L:L, MasterSheet!B:B, B2907, MasterSheet!D:D, C2907, MasterSheet!H:H, D2907)</f>
        <v>0</v>
      </c>
      <c r="K2907" s="28">
        <f t="shared" si="183"/>
        <v>0</v>
      </c>
      <c r="L2907" s="21" t="str">
        <f>UPPER(VLOOKUP(D2907,MasterSheet!H:U,14,))</f>
        <v>BIOLEGEND</v>
      </c>
    </row>
    <row r="2908" spans="1:12" x14ac:dyDescent="0.25">
      <c r="A2908" s="21" t="str">
        <f t="shared" si="180"/>
        <v>BIOLEGEND</v>
      </c>
      <c r="B2908" s="21" t="str">
        <v>EED119246</v>
      </c>
      <c r="C2908" s="30">
        <v>45926</v>
      </c>
      <c r="D2908" s="21">
        <v>422302</v>
      </c>
      <c r="E2908" s="21">
        <f>_xlfn.XLOOKUP(D2908,MasterSheet!H:H,MasterSheet!F:F)</f>
        <v>14106.400000000001</v>
      </c>
      <c r="F2908" s="22">
        <f>SUMIFS(MasterSheet!J:J, MasterSheet!B:B, B2908, MasterSheet!D:D, C2908, MasterSheet!H:H, D2908)</f>
        <v>2</v>
      </c>
      <c r="G2908" s="22">
        <f t="shared" si="181"/>
        <v>28212.800000000003</v>
      </c>
      <c r="H2908" s="26">
        <f>SUMIFS(MasterSheet!K:K, MasterSheet!B:B, B2908, MasterSheet!D:D, C2908, MasterSheet!H:H, D2908)</f>
        <v>2</v>
      </c>
      <c r="I2908" s="26">
        <f t="shared" si="182"/>
        <v>28212.800000000003</v>
      </c>
      <c r="J2908" s="28">
        <f>SUMIFS(MasterSheet!L:L, MasterSheet!B:B, B2908, MasterSheet!D:D, C2908, MasterSheet!H:H, D2908)</f>
        <v>0</v>
      </c>
      <c r="K2908" s="28">
        <f t="shared" si="183"/>
        <v>0</v>
      </c>
      <c r="L2908" s="21" t="str">
        <f>UPPER(VLOOKUP(D2908,MasterSheet!H:U,14,))</f>
        <v>BIOLEGEND</v>
      </c>
    </row>
    <row r="2909" spans="1:12" x14ac:dyDescent="0.25">
      <c r="A2909" s="21" t="str">
        <f t="shared" si="180"/>
        <v>BIOLEGEND</v>
      </c>
      <c r="B2909" s="21" t="str">
        <v>EED119246</v>
      </c>
      <c r="C2909" s="30">
        <v>45926</v>
      </c>
      <c r="D2909" s="21">
        <v>423115</v>
      </c>
      <c r="E2909" s="21">
        <f>_xlfn.XLOOKUP(D2909,MasterSheet!H:H,MasterSheet!F:F)</f>
        <v>4699.2</v>
      </c>
      <c r="F2909" s="22">
        <f>SUMIFS(MasterSheet!J:J, MasterSheet!B:B, B2909, MasterSheet!D:D, C2909, MasterSheet!H:H, D2909)</f>
        <v>1</v>
      </c>
      <c r="G2909" s="22">
        <f t="shared" si="181"/>
        <v>4699.2</v>
      </c>
      <c r="H2909" s="26">
        <f>SUMIFS(MasterSheet!K:K, MasterSheet!B:B, B2909, MasterSheet!D:D, C2909, MasterSheet!H:H, D2909)</f>
        <v>1</v>
      </c>
      <c r="I2909" s="26">
        <f t="shared" si="182"/>
        <v>4699.2</v>
      </c>
      <c r="J2909" s="28">
        <f>SUMIFS(MasterSheet!L:L, MasterSheet!B:B, B2909, MasterSheet!D:D, C2909, MasterSheet!H:H, D2909)</f>
        <v>0</v>
      </c>
      <c r="K2909" s="28">
        <f t="shared" si="183"/>
        <v>0</v>
      </c>
      <c r="L2909" s="21" t="str">
        <f>UPPER(VLOOKUP(D2909,MasterSheet!H:U,14,))</f>
        <v>BIOLEGEND</v>
      </c>
    </row>
    <row r="2910" spans="1:12" x14ac:dyDescent="0.25">
      <c r="A2910" s="21" t="str">
        <f t="shared" si="180"/>
        <v>BIOLEGEND</v>
      </c>
      <c r="B2910" s="21" t="str">
        <v>EED119246</v>
      </c>
      <c r="C2910" s="30">
        <v>45926</v>
      </c>
      <c r="D2910" s="21">
        <v>423501</v>
      </c>
      <c r="E2910" s="21">
        <f>_xlfn.XLOOKUP(D2910,MasterSheet!H:H,MasterSheet!F:F)</f>
        <v>2587.1999999999998</v>
      </c>
      <c r="F2910" s="22">
        <f>SUMIFS(MasterSheet!J:J, MasterSheet!B:B, B2910, MasterSheet!D:D, C2910, MasterSheet!H:H, D2910)</f>
        <v>1</v>
      </c>
      <c r="G2910" s="22">
        <f t="shared" si="181"/>
        <v>2587.1999999999998</v>
      </c>
      <c r="H2910" s="26">
        <f>SUMIFS(MasterSheet!K:K, MasterSheet!B:B, B2910, MasterSheet!D:D, C2910, MasterSheet!H:H, D2910)</f>
        <v>1</v>
      </c>
      <c r="I2910" s="26">
        <f t="shared" si="182"/>
        <v>2587.1999999999998</v>
      </c>
      <c r="J2910" s="28">
        <f>SUMIFS(MasterSheet!L:L, MasterSheet!B:B, B2910, MasterSheet!D:D, C2910, MasterSheet!H:H, D2910)</f>
        <v>0</v>
      </c>
      <c r="K2910" s="28">
        <f t="shared" si="183"/>
        <v>0</v>
      </c>
      <c r="L2910" s="21" t="str">
        <f>UPPER(VLOOKUP(D2910,MasterSheet!H:U,14,))</f>
        <v>BIOLEGEND</v>
      </c>
    </row>
    <row r="2911" spans="1:12" x14ac:dyDescent="0.25">
      <c r="A2911" s="21" t="str">
        <f t="shared" si="180"/>
        <v>BIOLEGEND</v>
      </c>
      <c r="B2911" s="21" t="str">
        <v>EED119246</v>
      </c>
      <c r="C2911" s="30">
        <v>45926</v>
      </c>
      <c r="D2911" s="21">
        <v>425305</v>
      </c>
      <c r="E2911" s="21">
        <f>_xlfn.XLOOKUP(D2911,MasterSheet!H:H,MasterSheet!F:F)</f>
        <v>12997.599999999999</v>
      </c>
      <c r="F2911" s="22">
        <f>SUMIFS(MasterSheet!J:J, MasterSheet!B:B, B2911, MasterSheet!D:D, C2911, MasterSheet!H:H, D2911)</f>
        <v>1</v>
      </c>
      <c r="G2911" s="22">
        <f t="shared" si="181"/>
        <v>12997.599999999999</v>
      </c>
      <c r="H2911" s="26">
        <f>SUMIFS(MasterSheet!K:K, MasterSheet!B:B, B2911, MasterSheet!D:D, C2911, MasterSheet!H:H, D2911)</f>
        <v>1</v>
      </c>
      <c r="I2911" s="26">
        <f t="shared" si="182"/>
        <v>12997.599999999999</v>
      </c>
      <c r="J2911" s="28">
        <f>SUMIFS(MasterSheet!L:L, MasterSheet!B:B, B2911, MasterSheet!D:D, C2911, MasterSheet!H:H, D2911)</f>
        <v>0</v>
      </c>
      <c r="K2911" s="28">
        <f t="shared" si="183"/>
        <v>0</v>
      </c>
      <c r="L2911" s="21" t="str">
        <f>UPPER(VLOOKUP(D2911,MasterSheet!H:U,14,))</f>
        <v>BIOLEGEND</v>
      </c>
    </row>
    <row r="2912" spans="1:12" x14ac:dyDescent="0.25">
      <c r="A2912" s="21" t="str">
        <f t="shared" si="180"/>
        <v>BIOLEGEND</v>
      </c>
      <c r="B2912" s="21" t="str">
        <v>EED119246</v>
      </c>
      <c r="C2912" s="30">
        <v>45926</v>
      </c>
      <c r="D2912" s="21">
        <v>500304</v>
      </c>
      <c r="E2912" s="21">
        <f>_xlfn.XLOOKUP(D2912,MasterSheet!H:H,MasterSheet!F:F)</f>
        <v>14476</v>
      </c>
      <c r="F2912" s="22">
        <f>SUMIFS(MasterSheet!J:J, MasterSheet!B:B, B2912, MasterSheet!D:D, C2912, MasterSheet!H:H, D2912)</f>
        <v>1</v>
      </c>
      <c r="G2912" s="22">
        <f t="shared" si="181"/>
        <v>14476</v>
      </c>
      <c r="H2912" s="26">
        <f>SUMIFS(MasterSheet!K:K, MasterSheet!B:B, B2912, MasterSheet!D:D, C2912, MasterSheet!H:H, D2912)</f>
        <v>1</v>
      </c>
      <c r="I2912" s="26">
        <f t="shared" si="182"/>
        <v>14476</v>
      </c>
      <c r="J2912" s="28">
        <f>SUMIFS(MasterSheet!L:L, MasterSheet!B:B, B2912, MasterSheet!D:D, C2912, MasterSheet!H:H, D2912)</f>
        <v>0</v>
      </c>
      <c r="K2912" s="28">
        <f t="shared" si="183"/>
        <v>0</v>
      </c>
      <c r="L2912" s="21" t="str">
        <f>UPPER(VLOOKUP(D2912,MasterSheet!H:U,14,))</f>
        <v>BIOLEGEND</v>
      </c>
    </row>
    <row r="2913" spans="1:12" x14ac:dyDescent="0.25">
      <c r="A2913" s="21" t="str">
        <f t="shared" si="180"/>
        <v>BIOLEGEND</v>
      </c>
      <c r="B2913" s="21" t="str">
        <v>EED119246</v>
      </c>
      <c r="C2913" s="30">
        <v>45926</v>
      </c>
      <c r="D2913" s="21">
        <v>500701</v>
      </c>
      <c r="E2913" s="21">
        <f>_xlfn.XLOOKUP(D2913,MasterSheet!H:H,MasterSheet!F:F)</f>
        <v>5112.8</v>
      </c>
      <c r="F2913" s="22">
        <f>SUMIFS(MasterSheet!J:J, MasterSheet!B:B, B2913, MasterSheet!D:D, C2913, MasterSheet!H:H, D2913)</f>
        <v>1</v>
      </c>
      <c r="G2913" s="22">
        <f t="shared" si="181"/>
        <v>5112.8</v>
      </c>
      <c r="H2913" s="26">
        <f>SUMIFS(MasterSheet!K:K, MasterSheet!B:B, B2913, MasterSheet!D:D, C2913, MasterSheet!H:H, D2913)</f>
        <v>1</v>
      </c>
      <c r="I2913" s="26">
        <f t="shared" si="182"/>
        <v>5112.8</v>
      </c>
      <c r="J2913" s="28">
        <f>SUMIFS(MasterSheet!L:L, MasterSheet!B:B, B2913, MasterSheet!D:D, C2913, MasterSheet!H:H, D2913)</f>
        <v>0</v>
      </c>
      <c r="K2913" s="28">
        <f t="shared" si="183"/>
        <v>0</v>
      </c>
      <c r="L2913" s="21" t="str">
        <f>UPPER(VLOOKUP(D2913,MasterSheet!H:U,14,))</f>
        <v>BIOLEGEND</v>
      </c>
    </row>
    <row r="2914" spans="1:12" x14ac:dyDescent="0.25">
      <c r="A2914" s="21" t="str">
        <f t="shared" si="180"/>
        <v>BIOLEGEND</v>
      </c>
      <c r="B2914" s="21" t="str">
        <v>EED119246</v>
      </c>
      <c r="C2914" s="30">
        <v>45926</v>
      </c>
      <c r="D2914" s="21">
        <v>500806</v>
      </c>
      <c r="E2914" s="21">
        <f>_xlfn.XLOOKUP(D2914,MasterSheet!H:H,MasterSheet!F:F)</f>
        <v>14476</v>
      </c>
      <c r="F2914" s="22">
        <f>SUMIFS(MasterSheet!J:J, MasterSheet!B:B, B2914, MasterSheet!D:D, C2914, MasterSheet!H:H, D2914)</f>
        <v>1</v>
      </c>
      <c r="G2914" s="22">
        <f t="shared" si="181"/>
        <v>14476</v>
      </c>
      <c r="H2914" s="26">
        <f>SUMIFS(MasterSheet!K:K, MasterSheet!B:B, B2914, MasterSheet!D:D, C2914, MasterSheet!H:H, D2914)</f>
        <v>1</v>
      </c>
      <c r="I2914" s="26">
        <f t="shared" si="182"/>
        <v>14476</v>
      </c>
      <c r="J2914" s="28">
        <f>SUMIFS(MasterSheet!L:L, MasterSheet!B:B, B2914, MasterSheet!D:D, C2914, MasterSheet!H:H, D2914)</f>
        <v>0</v>
      </c>
      <c r="K2914" s="28">
        <f t="shared" si="183"/>
        <v>0</v>
      </c>
      <c r="L2914" s="21" t="str">
        <f>UPPER(VLOOKUP(D2914,MasterSheet!H:U,14,))</f>
        <v>BIOLEGEND</v>
      </c>
    </row>
    <row r="2915" spans="1:12" x14ac:dyDescent="0.25">
      <c r="A2915" s="21" t="str">
        <f t="shared" si="180"/>
        <v>BIOLEGEND</v>
      </c>
      <c r="B2915" s="21" t="str">
        <v>EED119246</v>
      </c>
      <c r="C2915" s="30">
        <v>45926</v>
      </c>
      <c r="D2915" s="21">
        <v>500832</v>
      </c>
      <c r="E2915" s="21">
        <f>_xlfn.XLOOKUP(D2915,MasterSheet!H:H,MasterSheet!F:F)</f>
        <v>21252</v>
      </c>
      <c r="F2915" s="22">
        <f>SUMIFS(MasterSheet!J:J, MasterSheet!B:B, B2915, MasterSheet!D:D, C2915, MasterSheet!H:H, D2915)</f>
        <v>1</v>
      </c>
      <c r="G2915" s="22">
        <f t="shared" si="181"/>
        <v>21252</v>
      </c>
      <c r="H2915" s="26">
        <f>SUMIFS(MasterSheet!K:K, MasterSheet!B:B, B2915, MasterSheet!D:D, C2915, MasterSheet!H:H, D2915)</f>
        <v>1</v>
      </c>
      <c r="I2915" s="26">
        <f t="shared" si="182"/>
        <v>21252</v>
      </c>
      <c r="J2915" s="28">
        <f>SUMIFS(MasterSheet!L:L, MasterSheet!B:B, B2915, MasterSheet!D:D, C2915, MasterSheet!H:H, D2915)</f>
        <v>0</v>
      </c>
      <c r="K2915" s="28">
        <f t="shared" si="183"/>
        <v>0</v>
      </c>
      <c r="L2915" s="21" t="str">
        <f>UPPER(VLOOKUP(D2915,MasterSheet!H:U,14,))</f>
        <v>BIOLEGEND</v>
      </c>
    </row>
    <row r="2916" spans="1:12" x14ac:dyDescent="0.25">
      <c r="A2916" s="21" t="str">
        <f t="shared" si="180"/>
        <v>BIOLEGEND</v>
      </c>
      <c r="B2916" s="21" t="str">
        <v>EED119246</v>
      </c>
      <c r="C2916" s="30">
        <v>45926</v>
      </c>
      <c r="D2916" s="21">
        <v>502521</v>
      </c>
      <c r="E2916" s="21">
        <f>_xlfn.XLOOKUP(D2916,MasterSheet!H:H,MasterSheet!F:F)</f>
        <v>7638.4</v>
      </c>
      <c r="F2916" s="22">
        <f>SUMIFS(MasterSheet!J:J, MasterSheet!B:B, B2916, MasterSheet!D:D, C2916, MasterSheet!H:H, D2916)</f>
        <v>1</v>
      </c>
      <c r="G2916" s="22">
        <f t="shared" si="181"/>
        <v>7638.4</v>
      </c>
      <c r="H2916" s="26">
        <f>SUMIFS(MasterSheet!K:K, MasterSheet!B:B, B2916, MasterSheet!D:D, C2916, MasterSheet!H:H, D2916)</f>
        <v>1</v>
      </c>
      <c r="I2916" s="26">
        <f t="shared" si="182"/>
        <v>7638.4</v>
      </c>
      <c r="J2916" s="28">
        <f>SUMIFS(MasterSheet!L:L, MasterSheet!B:B, B2916, MasterSheet!D:D, C2916, MasterSheet!H:H, D2916)</f>
        <v>0</v>
      </c>
      <c r="K2916" s="28">
        <f t="shared" si="183"/>
        <v>0</v>
      </c>
      <c r="L2916" s="21" t="str">
        <f>UPPER(VLOOKUP(D2916,MasterSheet!H:U,14,))</f>
        <v>BIOLEGEND</v>
      </c>
    </row>
    <row r="2917" spans="1:12" x14ac:dyDescent="0.25">
      <c r="A2917" s="21" t="str">
        <f t="shared" si="180"/>
        <v>BIOLEGEND</v>
      </c>
      <c r="B2917" s="21" t="str">
        <v>EED119246</v>
      </c>
      <c r="C2917" s="30">
        <v>45926</v>
      </c>
      <c r="D2917" s="21">
        <v>502929</v>
      </c>
      <c r="E2917" s="21">
        <f>_xlfn.XLOOKUP(D2917,MasterSheet!H:H,MasterSheet!F:F)</f>
        <v>7946.4</v>
      </c>
      <c r="F2917" s="22">
        <f>SUMIFS(MasterSheet!J:J, MasterSheet!B:B, B2917, MasterSheet!D:D, C2917, MasterSheet!H:H, D2917)</f>
        <v>1</v>
      </c>
      <c r="G2917" s="22">
        <f t="shared" si="181"/>
        <v>7946.4</v>
      </c>
      <c r="H2917" s="26">
        <f>SUMIFS(MasterSheet!K:K, MasterSheet!B:B, B2917, MasterSheet!D:D, C2917, MasterSheet!H:H, D2917)</f>
        <v>1</v>
      </c>
      <c r="I2917" s="26">
        <f t="shared" si="182"/>
        <v>7946.4</v>
      </c>
      <c r="J2917" s="28">
        <f>SUMIFS(MasterSheet!L:L, MasterSheet!B:B, B2917, MasterSheet!D:D, C2917, MasterSheet!H:H, D2917)</f>
        <v>0</v>
      </c>
      <c r="K2917" s="28">
        <f t="shared" si="183"/>
        <v>0</v>
      </c>
      <c r="L2917" s="21" t="str">
        <f>UPPER(VLOOKUP(D2917,MasterSheet!H:U,14,))</f>
        <v>BIOLEGEND</v>
      </c>
    </row>
    <row r="2918" spans="1:12" x14ac:dyDescent="0.25">
      <c r="A2918" s="21" t="str">
        <f t="shared" si="180"/>
        <v>BIOLEGEND</v>
      </c>
      <c r="B2918" s="21" t="str">
        <v>EED119246</v>
      </c>
      <c r="C2918" s="30">
        <v>45926</v>
      </c>
      <c r="D2918" s="21">
        <v>502948</v>
      </c>
      <c r="E2918" s="21">
        <f>_xlfn.XLOOKUP(D2918,MasterSheet!H:H,MasterSheet!F:F)</f>
        <v>28314</v>
      </c>
      <c r="F2918" s="22">
        <f>SUMIFS(MasterSheet!J:J, MasterSheet!B:B, B2918, MasterSheet!D:D, C2918, MasterSheet!H:H, D2918)</f>
        <v>1</v>
      </c>
      <c r="G2918" s="22">
        <f t="shared" si="181"/>
        <v>28314</v>
      </c>
      <c r="H2918" s="26">
        <f>SUMIFS(MasterSheet!K:K, MasterSheet!B:B, B2918, MasterSheet!D:D, C2918, MasterSheet!H:H, D2918)</f>
        <v>1</v>
      </c>
      <c r="I2918" s="26">
        <f t="shared" si="182"/>
        <v>28314</v>
      </c>
      <c r="J2918" s="28">
        <f>SUMIFS(MasterSheet!L:L, MasterSheet!B:B, B2918, MasterSheet!D:D, C2918, MasterSheet!H:H, D2918)</f>
        <v>0</v>
      </c>
      <c r="K2918" s="28">
        <f t="shared" si="183"/>
        <v>0</v>
      </c>
      <c r="L2918" s="21" t="str">
        <f>UPPER(VLOOKUP(D2918,MasterSheet!H:U,14,))</f>
        <v>BIOLEGEND</v>
      </c>
    </row>
    <row r="2919" spans="1:12" x14ac:dyDescent="0.25">
      <c r="A2919" s="21" t="str">
        <f t="shared" si="180"/>
        <v>BIOLEGEND</v>
      </c>
      <c r="B2919" s="21" t="str">
        <v>EED119246</v>
      </c>
      <c r="C2919" s="30">
        <v>45926</v>
      </c>
      <c r="D2919" s="21">
        <v>506501</v>
      </c>
      <c r="E2919" s="21">
        <f>_xlfn.XLOOKUP(D2919,MasterSheet!H:H,MasterSheet!F:F)</f>
        <v>5790.4</v>
      </c>
      <c r="F2919" s="22">
        <f>SUMIFS(MasterSheet!J:J, MasterSheet!B:B, B2919, MasterSheet!D:D, C2919, MasterSheet!H:H, D2919)</f>
        <v>1</v>
      </c>
      <c r="G2919" s="22">
        <f t="shared" si="181"/>
        <v>5790.4</v>
      </c>
      <c r="H2919" s="26">
        <f>SUMIFS(MasterSheet!K:K, MasterSheet!B:B, B2919, MasterSheet!D:D, C2919, MasterSheet!H:H, D2919)</f>
        <v>1</v>
      </c>
      <c r="I2919" s="26">
        <f t="shared" si="182"/>
        <v>5790.4</v>
      </c>
      <c r="J2919" s="28">
        <f>SUMIFS(MasterSheet!L:L, MasterSheet!B:B, B2919, MasterSheet!D:D, C2919, MasterSheet!H:H, D2919)</f>
        <v>0</v>
      </c>
      <c r="K2919" s="28">
        <f t="shared" si="183"/>
        <v>0</v>
      </c>
      <c r="L2919" s="21" t="str">
        <f>UPPER(VLOOKUP(D2919,MasterSheet!H:U,14,))</f>
        <v>BIOLEGEND</v>
      </c>
    </row>
    <row r="2920" spans="1:12" x14ac:dyDescent="0.25">
      <c r="A2920" s="21" t="str">
        <f t="shared" si="180"/>
        <v>BIOLEGEND</v>
      </c>
      <c r="B2920" s="21" t="str">
        <v>EED119246</v>
      </c>
      <c r="C2920" s="30">
        <v>45926</v>
      </c>
      <c r="D2920" s="21">
        <v>507605</v>
      </c>
      <c r="E2920" s="21">
        <f>_xlfn.XLOOKUP(D2920,MasterSheet!H:H,MasterSheet!F:F)</f>
        <v>18726.400000000001</v>
      </c>
      <c r="F2920" s="22">
        <f>SUMIFS(MasterSheet!J:J, MasterSheet!B:B, B2920, MasterSheet!D:D, C2920, MasterSheet!H:H, D2920)</f>
        <v>1</v>
      </c>
      <c r="G2920" s="22">
        <f t="shared" si="181"/>
        <v>18726.400000000001</v>
      </c>
      <c r="H2920" s="26">
        <f>SUMIFS(MasterSheet!K:K, MasterSheet!B:B, B2920, MasterSheet!D:D, C2920, MasterSheet!H:H, D2920)</f>
        <v>1</v>
      </c>
      <c r="I2920" s="26">
        <f t="shared" si="182"/>
        <v>18726.400000000001</v>
      </c>
      <c r="J2920" s="28">
        <f>SUMIFS(MasterSheet!L:L, MasterSheet!B:B, B2920, MasterSheet!D:D, C2920, MasterSheet!H:H, D2920)</f>
        <v>0</v>
      </c>
      <c r="K2920" s="28">
        <f t="shared" si="183"/>
        <v>0</v>
      </c>
      <c r="L2920" s="21" t="str">
        <f>UPPER(VLOOKUP(D2920,MasterSheet!H:U,14,))</f>
        <v>BIOLEGEND</v>
      </c>
    </row>
    <row r="2921" spans="1:12" x14ac:dyDescent="0.25">
      <c r="A2921" s="21" t="str">
        <f t="shared" si="180"/>
        <v>BIOLEGEND</v>
      </c>
      <c r="B2921" s="21" t="str">
        <v>EED119246</v>
      </c>
      <c r="C2921" s="30">
        <v>45926</v>
      </c>
      <c r="D2921" s="21">
        <v>512305</v>
      </c>
      <c r="E2921" s="21">
        <f>_xlfn.XLOOKUP(D2921,MasterSheet!H:H,MasterSheet!F:F)</f>
        <v>8993.6</v>
      </c>
      <c r="F2921" s="22">
        <f>SUMIFS(MasterSheet!J:J, MasterSheet!B:B, B2921, MasterSheet!D:D, C2921, MasterSheet!H:H, D2921)</f>
        <v>1</v>
      </c>
      <c r="G2921" s="22">
        <f t="shared" si="181"/>
        <v>8993.6</v>
      </c>
      <c r="H2921" s="26">
        <f>SUMIFS(MasterSheet!K:K, MasterSheet!B:B, B2921, MasterSheet!D:D, C2921, MasterSheet!H:H, D2921)</f>
        <v>1</v>
      </c>
      <c r="I2921" s="26">
        <f t="shared" si="182"/>
        <v>8993.6</v>
      </c>
      <c r="J2921" s="28">
        <f>SUMIFS(MasterSheet!L:L, MasterSheet!B:B, B2921, MasterSheet!D:D, C2921, MasterSheet!H:H, D2921)</f>
        <v>0</v>
      </c>
      <c r="K2921" s="28">
        <f t="shared" si="183"/>
        <v>0</v>
      </c>
      <c r="L2921" s="21" t="str">
        <f>UPPER(VLOOKUP(D2921,MasterSheet!H:U,14,))</f>
        <v>BIOLEGEND</v>
      </c>
    </row>
    <row r="2922" spans="1:12" x14ac:dyDescent="0.25">
      <c r="A2922" s="21" t="str">
        <f t="shared" si="180"/>
        <v>BIOLEGEND</v>
      </c>
      <c r="B2922" s="21" t="str">
        <v>EED119246</v>
      </c>
      <c r="C2922" s="30">
        <v>45926</v>
      </c>
      <c r="D2922" s="21">
        <v>570804</v>
      </c>
      <c r="E2922" s="21">
        <f>_xlfn.XLOOKUP(D2922,MasterSheet!H:H,MasterSheet!F:F)</f>
        <v>15584.8</v>
      </c>
      <c r="F2922" s="22">
        <f>SUMIFS(MasterSheet!J:J, MasterSheet!B:B, B2922, MasterSheet!D:D, C2922, MasterSheet!H:H, D2922)</f>
        <v>1</v>
      </c>
      <c r="G2922" s="22">
        <f t="shared" si="181"/>
        <v>15584.8</v>
      </c>
      <c r="H2922" s="26">
        <f>SUMIFS(MasterSheet!K:K, MasterSheet!B:B, B2922, MasterSheet!D:D, C2922, MasterSheet!H:H, D2922)</f>
        <v>1</v>
      </c>
      <c r="I2922" s="26">
        <f t="shared" si="182"/>
        <v>15584.8</v>
      </c>
      <c r="J2922" s="28">
        <f>SUMIFS(MasterSheet!L:L, MasterSheet!B:B, B2922, MasterSheet!D:D, C2922, MasterSheet!H:H, D2922)</f>
        <v>0</v>
      </c>
      <c r="K2922" s="28">
        <f t="shared" si="183"/>
        <v>0</v>
      </c>
      <c r="L2922" s="21" t="str">
        <f>UPPER(VLOOKUP(D2922,MasterSheet!H:U,14,))</f>
        <v>BIOLEGEND</v>
      </c>
    </row>
    <row r="2923" spans="1:12" x14ac:dyDescent="0.25">
      <c r="A2923" s="21" t="str">
        <f t="shared" si="180"/>
        <v>BIOLEGEND</v>
      </c>
      <c r="B2923" s="21" t="str">
        <v>EED119246</v>
      </c>
      <c r="C2923" s="30">
        <v>45926</v>
      </c>
      <c r="D2923" s="21">
        <v>621616</v>
      </c>
      <c r="E2923" s="21">
        <f>_xlfn.XLOOKUP(D2923,MasterSheet!H:H,MasterSheet!F:F)</f>
        <v>22792</v>
      </c>
      <c r="F2923" s="22">
        <f>SUMIFS(MasterSheet!J:J, MasterSheet!B:B, B2923, MasterSheet!D:D, C2923, MasterSheet!H:H, D2923)</f>
        <v>1</v>
      </c>
      <c r="G2923" s="22">
        <f t="shared" si="181"/>
        <v>22792</v>
      </c>
      <c r="H2923" s="26">
        <f>SUMIFS(MasterSheet!K:K, MasterSheet!B:B, B2923, MasterSheet!D:D, C2923, MasterSheet!H:H, D2923)</f>
        <v>1</v>
      </c>
      <c r="I2923" s="26">
        <f t="shared" si="182"/>
        <v>22792</v>
      </c>
      <c r="J2923" s="28">
        <f>SUMIFS(MasterSheet!L:L, MasterSheet!B:B, B2923, MasterSheet!D:D, C2923, MasterSheet!H:H, D2923)</f>
        <v>0</v>
      </c>
      <c r="K2923" s="28">
        <f t="shared" si="183"/>
        <v>0</v>
      </c>
      <c r="L2923" s="21" t="str">
        <f>UPPER(VLOOKUP(D2923,MasterSheet!H:U,14,))</f>
        <v>BIOLEGEND</v>
      </c>
    </row>
    <row r="2924" spans="1:12" x14ac:dyDescent="0.25">
      <c r="A2924" s="21" t="str">
        <f t="shared" si="180"/>
        <v>BIOLEGEND</v>
      </c>
      <c r="B2924" s="21" t="str">
        <v>EED119246</v>
      </c>
      <c r="C2924" s="30">
        <v>45926</v>
      </c>
      <c r="D2924" s="21">
        <v>626801</v>
      </c>
      <c r="E2924" s="21">
        <f>_xlfn.XLOOKUP(D2924,MasterSheet!H:H,MasterSheet!F:F)</f>
        <v>6221.6</v>
      </c>
      <c r="F2924" s="22">
        <f>SUMIFS(MasterSheet!J:J, MasterSheet!B:B, B2924, MasterSheet!D:D, C2924, MasterSheet!H:H, D2924)</f>
        <v>1</v>
      </c>
      <c r="G2924" s="22">
        <f t="shared" si="181"/>
        <v>6221.6</v>
      </c>
      <c r="H2924" s="26">
        <f>SUMIFS(MasterSheet!K:K, MasterSheet!B:B, B2924, MasterSheet!D:D, C2924, MasterSheet!H:H, D2924)</f>
        <v>1</v>
      </c>
      <c r="I2924" s="26">
        <f t="shared" si="182"/>
        <v>6221.6</v>
      </c>
      <c r="J2924" s="28">
        <f>SUMIFS(MasterSheet!L:L, MasterSheet!B:B, B2924, MasterSheet!D:D, C2924, MasterSheet!H:H, D2924)</f>
        <v>0</v>
      </c>
      <c r="K2924" s="28">
        <f t="shared" si="183"/>
        <v>0</v>
      </c>
      <c r="L2924" s="21" t="str">
        <f>UPPER(VLOOKUP(D2924,MasterSheet!H:U,14,))</f>
        <v>BIOLEGEND</v>
      </c>
    </row>
    <row r="2925" spans="1:12" x14ac:dyDescent="0.25">
      <c r="A2925" s="21" t="str">
        <f t="shared" si="180"/>
        <v>BIOLEGEND</v>
      </c>
      <c r="B2925" s="21" t="str">
        <v>EED119246</v>
      </c>
      <c r="C2925" s="30">
        <v>45926</v>
      </c>
      <c r="D2925" s="21">
        <v>626810</v>
      </c>
      <c r="E2925" s="21">
        <f>_xlfn.XLOOKUP(D2925,MasterSheet!H:H,MasterSheet!F:F)</f>
        <v>23531.199999999997</v>
      </c>
      <c r="F2925" s="22">
        <f>SUMIFS(MasterSheet!J:J, MasterSheet!B:B, B2925, MasterSheet!D:D, C2925, MasterSheet!H:H, D2925)</f>
        <v>2</v>
      </c>
      <c r="G2925" s="22">
        <f t="shared" si="181"/>
        <v>47062.399999999994</v>
      </c>
      <c r="H2925" s="26">
        <f>SUMIFS(MasterSheet!K:K, MasterSheet!B:B, B2925, MasterSheet!D:D, C2925, MasterSheet!H:H, D2925)</f>
        <v>2</v>
      </c>
      <c r="I2925" s="26">
        <f t="shared" si="182"/>
        <v>47062.399999999994</v>
      </c>
      <c r="J2925" s="28">
        <f>SUMIFS(MasterSheet!L:L, MasterSheet!B:B, B2925, MasterSheet!D:D, C2925, MasterSheet!H:H, D2925)</f>
        <v>0</v>
      </c>
      <c r="K2925" s="28">
        <f t="shared" si="183"/>
        <v>0</v>
      </c>
      <c r="L2925" s="21" t="str">
        <f>UPPER(VLOOKUP(D2925,MasterSheet!H:U,14,))</f>
        <v>BIOLEGEND</v>
      </c>
    </row>
    <row r="2926" spans="1:12" x14ac:dyDescent="0.25">
      <c r="A2926" s="21" t="str">
        <f t="shared" si="180"/>
        <v>BIOLEGEND</v>
      </c>
      <c r="B2926" s="21" t="str">
        <v>EED119246</v>
      </c>
      <c r="C2926" s="30">
        <v>45926</v>
      </c>
      <c r="D2926" s="21">
        <v>651020</v>
      </c>
      <c r="E2926" s="21">
        <f>_xlfn.XLOOKUP(D2926,MasterSheet!H:H,MasterSheet!F:F)</f>
        <v>20636</v>
      </c>
      <c r="F2926" s="22">
        <f>SUMIFS(MasterSheet!J:J, MasterSheet!B:B, B2926, MasterSheet!D:D, C2926, MasterSheet!H:H, D2926)</f>
        <v>1</v>
      </c>
      <c r="G2926" s="22">
        <f t="shared" si="181"/>
        <v>20636</v>
      </c>
      <c r="H2926" s="26">
        <f>SUMIFS(MasterSheet!K:K, MasterSheet!B:B, B2926, MasterSheet!D:D, C2926, MasterSheet!H:H, D2926)</f>
        <v>1</v>
      </c>
      <c r="I2926" s="26">
        <f t="shared" si="182"/>
        <v>20636</v>
      </c>
      <c r="J2926" s="28">
        <f>SUMIFS(MasterSheet!L:L, MasterSheet!B:B, B2926, MasterSheet!D:D, C2926, MasterSheet!H:H, D2926)</f>
        <v>0</v>
      </c>
      <c r="K2926" s="28">
        <f t="shared" si="183"/>
        <v>0</v>
      </c>
      <c r="L2926" s="21" t="str">
        <f>UPPER(VLOOKUP(D2926,MasterSheet!H:U,14,))</f>
        <v>BIOLEGEND</v>
      </c>
    </row>
    <row r="2927" spans="1:12" x14ac:dyDescent="0.25">
      <c r="A2927" s="21" t="str">
        <f t="shared" si="180"/>
        <v>BIOLEGEND</v>
      </c>
      <c r="B2927" s="21" t="str">
        <v>EED119246</v>
      </c>
      <c r="C2927" s="30">
        <v>45926</v>
      </c>
      <c r="D2927" s="21">
        <v>655208</v>
      </c>
      <c r="E2927" s="21">
        <f>_xlfn.XLOOKUP(D2927,MasterSheet!H:H,MasterSheet!F:F)</f>
        <v>22176</v>
      </c>
      <c r="F2927" s="22">
        <f>SUMIFS(MasterSheet!J:J, MasterSheet!B:B, B2927, MasterSheet!D:D, C2927, MasterSheet!H:H, D2927)</f>
        <v>1</v>
      </c>
      <c r="G2927" s="22">
        <f t="shared" si="181"/>
        <v>22176</v>
      </c>
      <c r="H2927" s="26">
        <f>SUMIFS(MasterSheet!K:K, MasterSheet!B:B, B2927, MasterSheet!D:D, C2927, MasterSheet!H:H, D2927)</f>
        <v>1</v>
      </c>
      <c r="I2927" s="26">
        <f t="shared" si="182"/>
        <v>22176</v>
      </c>
      <c r="J2927" s="28">
        <f>SUMIFS(MasterSheet!L:L, MasterSheet!B:B, B2927, MasterSheet!D:D, C2927, MasterSheet!H:H, D2927)</f>
        <v>0</v>
      </c>
      <c r="K2927" s="28">
        <f t="shared" si="183"/>
        <v>0</v>
      </c>
      <c r="L2927" s="21" t="str">
        <f>UPPER(VLOOKUP(D2927,MasterSheet!H:U,14,))</f>
        <v>BIOLEGEND</v>
      </c>
    </row>
    <row r="2928" spans="1:12" x14ac:dyDescent="0.25">
      <c r="A2928" s="21" t="str">
        <f t="shared" si="180"/>
        <v>BIOLEGEND</v>
      </c>
      <c r="B2928" s="21" t="str">
        <v>EED119246</v>
      </c>
      <c r="C2928" s="30">
        <v>45926</v>
      </c>
      <c r="D2928" s="21">
        <v>795604</v>
      </c>
      <c r="E2928" s="21">
        <f>_xlfn.XLOOKUP(D2928,MasterSheet!H:H,MasterSheet!F:F)</f>
        <v>7946.4</v>
      </c>
      <c r="F2928" s="22">
        <f>SUMIFS(MasterSheet!J:J, MasterSheet!B:B, B2928, MasterSheet!D:D, C2928, MasterSheet!H:H, D2928)</f>
        <v>1</v>
      </c>
      <c r="G2928" s="22">
        <f t="shared" si="181"/>
        <v>7946.4</v>
      </c>
      <c r="H2928" s="26">
        <f>SUMIFS(MasterSheet!K:K, MasterSheet!B:B, B2928, MasterSheet!D:D, C2928, MasterSheet!H:H, D2928)</f>
        <v>1</v>
      </c>
      <c r="I2928" s="26">
        <f t="shared" si="182"/>
        <v>7946.4</v>
      </c>
      <c r="J2928" s="28">
        <f>SUMIFS(MasterSheet!L:L, MasterSheet!B:B, B2928, MasterSheet!D:D, C2928, MasterSheet!H:H, D2928)</f>
        <v>0</v>
      </c>
      <c r="K2928" s="28">
        <f t="shared" si="183"/>
        <v>0</v>
      </c>
      <c r="L2928" s="21" t="str">
        <f>UPPER(VLOOKUP(D2928,MasterSheet!H:U,14,))</f>
        <v>BIOLEGEND</v>
      </c>
    </row>
    <row r="2929" spans="1:12" x14ac:dyDescent="0.25">
      <c r="A2929" s="21" t="str">
        <f t="shared" si="180"/>
        <v>BIOLEGEND</v>
      </c>
      <c r="B2929" s="21" t="str">
        <v>EED119246</v>
      </c>
      <c r="C2929" s="30">
        <v>45926</v>
      </c>
      <c r="D2929" s="21">
        <v>900000034</v>
      </c>
      <c r="E2929" s="21">
        <f>_xlfn.XLOOKUP(D2929,MasterSheet!H:H,MasterSheet!F:F)</f>
        <v>116160</v>
      </c>
      <c r="F2929" s="22">
        <f>SUMIFS(MasterSheet!J:J, MasterSheet!B:B, B2929, MasterSheet!D:D, C2929, MasterSheet!H:H, D2929)</f>
        <v>2</v>
      </c>
      <c r="G2929" s="22">
        <f t="shared" si="181"/>
        <v>232320</v>
      </c>
      <c r="H2929" s="26">
        <f>SUMIFS(MasterSheet!K:K, MasterSheet!B:B, B2929, MasterSheet!D:D, C2929, MasterSheet!H:H, D2929)</f>
        <v>2</v>
      </c>
      <c r="I2929" s="26">
        <f t="shared" si="182"/>
        <v>232320</v>
      </c>
      <c r="J2929" s="28">
        <f>SUMIFS(MasterSheet!L:L, MasterSheet!B:B, B2929, MasterSheet!D:D, C2929, MasterSheet!H:H, D2929)</f>
        <v>0</v>
      </c>
      <c r="K2929" s="28">
        <f t="shared" si="183"/>
        <v>0</v>
      </c>
      <c r="L2929" s="21" t="str">
        <f>UPPER(VLOOKUP(D2929,MasterSheet!H:U,14,))</f>
        <v>BIOLEGEND</v>
      </c>
    </row>
    <row r="2930" spans="1:12" x14ac:dyDescent="0.25">
      <c r="A2930" s="21" t="str">
        <f t="shared" si="180"/>
        <v>BIOLEGEND</v>
      </c>
      <c r="B2930" s="21" t="str">
        <v>EED119246</v>
      </c>
      <c r="C2930" s="30">
        <v>45926</v>
      </c>
      <c r="D2930" s="21">
        <v>900000035</v>
      </c>
      <c r="E2930" s="21">
        <f>_xlfn.XLOOKUP(D2930,MasterSheet!H:H,MasterSheet!F:F)</f>
        <v>106480</v>
      </c>
      <c r="F2930" s="22">
        <f>SUMIFS(MasterSheet!J:J, MasterSheet!B:B, B2930, MasterSheet!D:D, C2930, MasterSheet!H:H, D2930)</f>
        <v>2</v>
      </c>
      <c r="G2930" s="22">
        <f t="shared" si="181"/>
        <v>212960</v>
      </c>
      <c r="H2930" s="26">
        <f>SUMIFS(MasterSheet!K:K, MasterSheet!B:B, B2930, MasterSheet!D:D, C2930, MasterSheet!H:H, D2930)</f>
        <v>2</v>
      </c>
      <c r="I2930" s="26">
        <f t="shared" si="182"/>
        <v>212960</v>
      </c>
      <c r="J2930" s="28">
        <f>SUMIFS(MasterSheet!L:L, MasterSheet!B:B, B2930, MasterSheet!D:D, C2930, MasterSheet!H:H, D2930)</f>
        <v>0</v>
      </c>
      <c r="K2930" s="28">
        <f t="shared" si="183"/>
        <v>0</v>
      </c>
      <c r="L2930" s="21" t="str">
        <f>UPPER(VLOOKUP(D2930,MasterSheet!H:U,14,))</f>
        <v>BIOLEGEND</v>
      </c>
    </row>
    <row r="2931" spans="1:12" x14ac:dyDescent="0.25">
      <c r="A2931" s="21" t="str">
        <f t="shared" si="180"/>
        <v>BIOLEGEND</v>
      </c>
      <c r="B2931" s="21" t="str">
        <v>EED119246</v>
      </c>
      <c r="C2931" s="30">
        <v>45926</v>
      </c>
      <c r="D2931" s="21">
        <v>900000036</v>
      </c>
      <c r="E2931" s="21">
        <f>_xlfn.XLOOKUP(D2931,MasterSheet!H:H,MasterSheet!F:F)</f>
        <v>106480</v>
      </c>
      <c r="F2931" s="22">
        <f>SUMIFS(MasterSheet!J:J, MasterSheet!B:B, B2931, MasterSheet!D:D, C2931, MasterSheet!H:H, D2931)</f>
        <v>2</v>
      </c>
      <c r="G2931" s="22">
        <f t="shared" si="181"/>
        <v>212960</v>
      </c>
      <c r="H2931" s="26">
        <f>SUMIFS(MasterSheet!K:K, MasterSheet!B:B, B2931, MasterSheet!D:D, C2931, MasterSheet!H:H, D2931)</f>
        <v>2</v>
      </c>
      <c r="I2931" s="26">
        <f t="shared" si="182"/>
        <v>212960</v>
      </c>
      <c r="J2931" s="28">
        <f>SUMIFS(MasterSheet!L:L, MasterSheet!B:B, B2931, MasterSheet!D:D, C2931, MasterSheet!H:H, D2931)</f>
        <v>0</v>
      </c>
      <c r="K2931" s="28">
        <f t="shared" si="183"/>
        <v>0</v>
      </c>
      <c r="L2931" s="21" t="str">
        <f>UPPER(VLOOKUP(D2931,MasterSheet!H:U,14,))</f>
        <v>BIOLEGEND</v>
      </c>
    </row>
    <row r="2932" spans="1:12" x14ac:dyDescent="0.25">
      <c r="A2932" s="21" t="str">
        <f t="shared" si="180"/>
        <v>BIOLEGEND</v>
      </c>
      <c r="B2932" s="21" t="str">
        <v>EED119246</v>
      </c>
      <c r="C2932" s="30">
        <v>45926</v>
      </c>
      <c r="D2932" s="21">
        <v>900000866</v>
      </c>
      <c r="E2932" s="21">
        <f>_xlfn.XLOOKUP(D2932,MasterSheet!H:H,MasterSheet!F:F)</f>
        <v>154880</v>
      </c>
      <c r="F2932" s="22">
        <f>SUMIFS(MasterSheet!J:J, MasterSheet!B:B, B2932, MasterSheet!D:D, C2932, MasterSheet!H:H, D2932)</f>
        <v>2</v>
      </c>
      <c r="G2932" s="22">
        <f t="shared" si="181"/>
        <v>309760</v>
      </c>
      <c r="H2932" s="26">
        <f>SUMIFS(MasterSheet!K:K, MasterSheet!B:B, B2932, MasterSheet!D:D, C2932, MasterSheet!H:H, D2932)</f>
        <v>2</v>
      </c>
      <c r="I2932" s="26">
        <f t="shared" si="182"/>
        <v>309760</v>
      </c>
      <c r="J2932" s="28">
        <f>SUMIFS(MasterSheet!L:L, MasterSheet!B:B, B2932, MasterSheet!D:D, C2932, MasterSheet!H:H, D2932)</f>
        <v>0</v>
      </c>
      <c r="K2932" s="28">
        <f t="shared" si="183"/>
        <v>0</v>
      </c>
      <c r="L2932" s="21" t="str">
        <f>UPPER(VLOOKUP(D2932,MasterSheet!H:U,14,))</f>
        <v>BIOLEGEND</v>
      </c>
    </row>
    <row r="2933" spans="1:12" x14ac:dyDescent="0.25">
      <c r="A2933" s="21" t="str">
        <f t="shared" si="180"/>
        <v>BIOLEGEND</v>
      </c>
      <c r="B2933" s="21" t="str">
        <v>EED119246</v>
      </c>
      <c r="C2933" s="30">
        <v>45926</v>
      </c>
      <c r="D2933" s="21">
        <v>947203</v>
      </c>
      <c r="E2933" s="21">
        <f>_xlfn.XLOOKUP(D2933,MasterSheet!H:H,MasterSheet!F:F)</f>
        <v>11950.400000000001</v>
      </c>
      <c r="F2933" s="22">
        <f>SUMIFS(MasterSheet!J:J, MasterSheet!B:B, B2933, MasterSheet!D:D, C2933, MasterSheet!H:H, D2933)</f>
        <v>1</v>
      </c>
      <c r="G2933" s="22">
        <f t="shared" si="181"/>
        <v>11950.400000000001</v>
      </c>
      <c r="H2933" s="26">
        <f>SUMIFS(MasterSheet!K:K, MasterSheet!B:B, B2933, MasterSheet!D:D, C2933, MasterSheet!H:H, D2933)</f>
        <v>1</v>
      </c>
      <c r="I2933" s="26">
        <f t="shared" si="182"/>
        <v>11950.400000000001</v>
      </c>
      <c r="J2933" s="28">
        <f>SUMIFS(MasterSheet!L:L, MasterSheet!B:B, B2933, MasterSheet!D:D, C2933, MasterSheet!H:H, D2933)</f>
        <v>0</v>
      </c>
      <c r="K2933" s="28">
        <f t="shared" si="183"/>
        <v>0</v>
      </c>
      <c r="L2933" s="21" t="str">
        <f>UPPER(VLOOKUP(D2933,MasterSheet!H:U,14,))</f>
        <v>BIOLEGEND</v>
      </c>
    </row>
    <row r="2934" spans="1:12" x14ac:dyDescent="0.25">
      <c r="A2934" s="21" t="str">
        <f t="shared" si="180"/>
        <v>TARGETMOL</v>
      </c>
      <c r="B2934" s="21" t="str">
        <v>INV250923-074</v>
      </c>
      <c r="C2934" s="30">
        <v>45926</v>
      </c>
      <c r="D2934" s="21" t="str">
        <v>TMPH-02761</v>
      </c>
      <c r="E2934" s="21">
        <f>_xlfn.XLOOKUP(D2934,MasterSheet!H:H,MasterSheet!F:F)</f>
        <v>25924.800000000003</v>
      </c>
      <c r="F2934" s="22">
        <f>SUMIFS(MasterSheet!J:J, MasterSheet!B:B, B2934, MasterSheet!D:D, C2934, MasterSheet!H:H, D2934)</f>
        <v>1</v>
      </c>
      <c r="G2934" s="22">
        <f t="shared" si="181"/>
        <v>25924.800000000003</v>
      </c>
      <c r="H2934" s="26">
        <f>SUMIFS(MasterSheet!K:K, MasterSheet!B:B, B2934, MasterSheet!D:D, C2934, MasterSheet!H:H, D2934)</f>
        <v>1</v>
      </c>
      <c r="I2934" s="26">
        <f t="shared" si="182"/>
        <v>25924.800000000003</v>
      </c>
      <c r="J2934" s="28">
        <f>SUMIFS(MasterSheet!L:L, MasterSheet!B:B, B2934, MasterSheet!D:D, C2934, MasterSheet!H:H, D2934)</f>
        <v>0</v>
      </c>
      <c r="K2934" s="28">
        <f t="shared" si="183"/>
        <v>0</v>
      </c>
      <c r="L2934" s="21" t="str">
        <f>UPPER(VLOOKUP(D2934,MasterSheet!H:U,14,))</f>
        <v>TARGETMOL</v>
      </c>
    </row>
    <row r="2935" spans="1:12" x14ac:dyDescent="0.25">
      <c r="A2935" s="21" t="str">
        <f t="shared" si="180"/>
        <v>TARGETMOL</v>
      </c>
      <c r="B2935" s="21" t="str">
        <v>INV250923-069</v>
      </c>
      <c r="C2935" s="30">
        <v>45926</v>
      </c>
      <c r="D2935" s="21" t="str">
        <v>T1765</v>
      </c>
      <c r="E2935" s="21">
        <f>_xlfn.XLOOKUP(D2935,MasterSheet!H:H,MasterSheet!F:F)</f>
        <v>1003.2</v>
      </c>
      <c r="F2935" s="22">
        <f>SUMIFS(MasterSheet!J:J, MasterSheet!B:B, B2935, MasterSheet!D:D, C2935, MasterSheet!H:H, D2935)</f>
        <v>2</v>
      </c>
      <c r="G2935" s="22">
        <f t="shared" si="181"/>
        <v>2006.4</v>
      </c>
      <c r="H2935" s="26">
        <f>SUMIFS(MasterSheet!K:K, MasterSheet!B:B, B2935, MasterSheet!D:D, C2935, MasterSheet!H:H, D2935)</f>
        <v>2</v>
      </c>
      <c r="I2935" s="26">
        <f t="shared" si="182"/>
        <v>2006.4</v>
      </c>
      <c r="J2935" s="28">
        <f>SUMIFS(MasterSheet!L:L, MasterSheet!B:B, B2935, MasterSheet!D:D, C2935, MasterSheet!H:H, D2935)</f>
        <v>0</v>
      </c>
      <c r="K2935" s="28">
        <f t="shared" si="183"/>
        <v>0</v>
      </c>
      <c r="L2935" s="21" t="str">
        <f>UPPER(VLOOKUP(D2935,MasterSheet!H:U,14,))</f>
        <v>TARGETMOL</v>
      </c>
    </row>
    <row r="2936" spans="1:12" x14ac:dyDescent="0.25">
      <c r="A2936" s="21" t="str">
        <f t="shared" si="180"/>
        <v>BIOTIUM</v>
      </c>
      <c r="B2936" s="21" t="str">
        <v>I241621-IN</v>
      </c>
      <c r="C2936" s="30">
        <v>45929</v>
      </c>
      <c r="D2936" s="21" t="str">
        <v>21003-1L</v>
      </c>
      <c r="E2936" s="21">
        <f>_xlfn.XLOOKUP(D2936,MasterSheet!H:H,MasterSheet!F:F)</f>
        <v>9222.4</v>
      </c>
      <c r="F2936" s="22">
        <f>SUMIFS(MasterSheet!J:J, MasterSheet!B:B, B2936, MasterSheet!D:D, C2936, MasterSheet!H:H, D2936)</f>
        <v>1</v>
      </c>
      <c r="G2936" s="22">
        <f t="shared" si="181"/>
        <v>9222.4</v>
      </c>
      <c r="H2936" s="26">
        <f>SUMIFS(MasterSheet!K:K, MasterSheet!B:B, B2936, MasterSheet!D:D, C2936, MasterSheet!H:H, D2936)</f>
        <v>1</v>
      </c>
      <c r="I2936" s="26">
        <f t="shared" si="182"/>
        <v>9222.4</v>
      </c>
      <c r="J2936" s="28">
        <f>SUMIFS(MasterSheet!L:L, MasterSheet!B:B, B2936, MasterSheet!D:D, C2936, MasterSheet!H:H, D2936)</f>
        <v>0</v>
      </c>
      <c r="K2936" s="28">
        <f t="shared" si="183"/>
        <v>0</v>
      </c>
      <c r="L2936" s="21" t="str">
        <f>UPPER(VLOOKUP(D2936,MasterSheet!H:U,14,))</f>
        <v>BIOTIUM</v>
      </c>
    </row>
    <row r="2937" spans="1:12" x14ac:dyDescent="0.25">
      <c r="A2937" s="21" t="str">
        <f t="shared" si="180"/>
        <v>BIOTIUM</v>
      </c>
      <c r="B2937" s="21" t="str">
        <v>I241621-IN</v>
      </c>
      <c r="C2937" s="30">
        <v>45929</v>
      </c>
      <c r="D2937" s="21">
        <v>30002</v>
      </c>
      <c r="E2937" s="21">
        <f>_xlfn.XLOOKUP(D2937,MasterSheet!H:H,MasterSheet!F:F)</f>
        <v>21683.200000000001</v>
      </c>
      <c r="F2937" s="22">
        <f>SUMIFS(MasterSheet!J:J, MasterSheet!B:B, B2937, MasterSheet!D:D, C2937, MasterSheet!H:H, D2937)</f>
        <v>1</v>
      </c>
      <c r="G2937" s="22">
        <f t="shared" si="181"/>
        <v>21683.200000000001</v>
      </c>
      <c r="H2937" s="26">
        <f>SUMIFS(MasterSheet!K:K, MasterSheet!B:B, B2937, MasterSheet!D:D, C2937, MasterSheet!H:H, D2937)</f>
        <v>1</v>
      </c>
      <c r="I2937" s="26">
        <f t="shared" si="182"/>
        <v>21683.200000000001</v>
      </c>
      <c r="J2937" s="28">
        <f>SUMIFS(MasterSheet!L:L, MasterSheet!B:B, B2937, MasterSheet!D:D, C2937, MasterSheet!H:H, D2937)</f>
        <v>0</v>
      </c>
      <c r="K2937" s="28">
        <f t="shared" si="183"/>
        <v>0</v>
      </c>
      <c r="L2937" s="21" t="str">
        <f>UPPER(VLOOKUP(D2937,MasterSheet!H:U,14,))</f>
        <v>BIOTIUM</v>
      </c>
    </row>
    <row r="2938" spans="1:12" x14ac:dyDescent="0.25">
      <c r="A2938" s="21" t="str">
        <f t="shared" si="180"/>
        <v>BIOXCELL</v>
      </c>
      <c r="B2938" s="21">
        <v>179381</v>
      </c>
      <c r="C2938" s="30">
        <v>45929</v>
      </c>
      <c r="D2938" s="21" t="str">
        <v>BE0003-1</v>
      </c>
      <c r="E2938" s="21">
        <f>_xlfn.XLOOKUP(D2938,MasterSheet!H:H,MasterSheet!F:F)</f>
        <v>237283.20000000001</v>
      </c>
      <c r="F2938" s="22">
        <f>SUMIFS(MasterSheet!J:J, MasterSheet!B:B, B2938, MasterSheet!D:D, C2938, MasterSheet!H:H, D2938)</f>
        <v>1</v>
      </c>
      <c r="G2938" s="22">
        <f t="shared" si="181"/>
        <v>237283.20000000001</v>
      </c>
      <c r="H2938" s="26">
        <f>SUMIFS(MasterSheet!K:K, MasterSheet!B:B, B2938, MasterSheet!D:D, C2938, MasterSheet!H:H, D2938)</f>
        <v>1</v>
      </c>
      <c r="I2938" s="26">
        <f t="shared" si="182"/>
        <v>237283.20000000001</v>
      </c>
      <c r="J2938" s="28">
        <f>SUMIFS(MasterSheet!L:L, MasterSheet!B:B, B2938, MasterSheet!D:D, C2938, MasterSheet!H:H, D2938)</f>
        <v>0</v>
      </c>
      <c r="K2938" s="28">
        <f t="shared" si="183"/>
        <v>0</v>
      </c>
      <c r="L2938" s="21" t="str">
        <f>UPPER(VLOOKUP(D2938,MasterSheet!H:U,14,))</f>
        <v>BIOXCELL</v>
      </c>
    </row>
    <row r="2939" spans="1:12" x14ac:dyDescent="0.25">
      <c r="A2939" s="21" t="str">
        <f t="shared" si="180"/>
        <v>BIOXCELL</v>
      </c>
      <c r="B2939" s="21">
        <v>179381</v>
      </c>
      <c r="C2939" s="30">
        <v>45929</v>
      </c>
      <c r="D2939" s="21" t="str">
        <v>BE0004-1</v>
      </c>
      <c r="E2939" s="21">
        <f>_xlfn.XLOOKUP(D2939,MasterSheet!H:H,MasterSheet!F:F)</f>
        <v>9081.6</v>
      </c>
      <c r="F2939" s="22">
        <f>SUMIFS(MasterSheet!J:J, MasterSheet!B:B, B2939, MasterSheet!D:D, C2939, MasterSheet!H:H, D2939)</f>
        <v>1</v>
      </c>
      <c r="G2939" s="22">
        <f t="shared" si="181"/>
        <v>9081.6</v>
      </c>
      <c r="H2939" s="26">
        <f>SUMIFS(MasterSheet!K:K, MasterSheet!B:B, B2939, MasterSheet!D:D, C2939, MasterSheet!H:H, D2939)</f>
        <v>1</v>
      </c>
      <c r="I2939" s="26">
        <f t="shared" si="182"/>
        <v>9081.6</v>
      </c>
      <c r="J2939" s="28">
        <f>SUMIFS(MasterSheet!L:L, MasterSheet!B:B, B2939, MasterSheet!D:D, C2939, MasterSheet!H:H, D2939)</f>
        <v>0</v>
      </c>
      <c r="K2939" s="28">
        <f t="shared" si="183"/>
        <v>0</v>
      </c>
      <c r="L2939" s="21" t="str">
        <f>UPPER(VLOOKUP(D2939,MasterSheet!H:U,14,))</f>
        <v>BIOXCELL</v>
      </c>
    </row>
    <row r="2940" spans="1:12" x14ac:dyDescent="0.25">
      <c r="A2940" s="21" t="str">
        <f t="shared" si="180"/>
        <v>BIOXCELL</v>
      </c>
      <c r="B2940" s="21">
        <v>179381</v>
      </c>
      <c r="C2940" s="30">
        <v>45929</v>
      </c>
      <c r="D2940" s="21" t="str">
        <v>BE0237</v>
      </c>
      <c r="E2940" s="21">
        <f>_xlfn.XLOOKUP(D2940,MasterSheet!H:H,MasterSheet!F:F)</f>
        <v>33264</v>
      </c>
      <c r="F2940" s="22">
        <f>SUMIFS(MasterSheet!J:J, MasterSheet!B:B, B2940, MasterSheet!D:D, C2940, MasterSheet!H:H, D2940)</f>
        <v>1</v>
      </c>
      <c r="G2940" s="22">
        <f t="shared" si="181"/>
        <v>33264</v>
      </c>
      <c r="H2940" s="26">
        <f>SUMIFS(MasterSheet!K:K, MasterSheet!B:B, B2940, MasterSheet!D:D, C2940, MasterSheet!H:H, D2940)</f>
        <v>1</v>
      </c>
      <c r="I2940" s="26">
        <f t="shared" si="182"/>
        <v>33264</v>
      </c>
      <c r="J2940" s="28">
        <f>SUMIFS(MasterSheet!L:L, MasterSheet!B:B, B2940, MasterSheet!D:D, C2940, MasterSheet!H:H, D2940)</f>
        <v>0</v>
      </c>
      <c r="K2940" s="28">
        <f t="shared" si="183"/>
        <v>0</v>
      </c>
      <c r="L2940" s="21" t="str">
        <f>UPPER(VLOOKUP(D2940,MasterSheet!H:U,14,))</f>
        <v>BIOXCELL</v>
      </c>
    </row>
    <row r="2941" spans="1:12" x14ac:dyDescent="0.25">
      <c r="A2941" s="21" t="str">
        <f t="shared" si="180"/>
        <v>BOSTER</v>
      </c>
      <c r="B2941" s="21">
        <v>66452</v>
      </c>
      <c r="C2941" s="30">
        <v>45929</v>
      </c>
      <c r="D2941" s="21" t="str">
        <v>PROTQ9NPF7-3</v>
      </c>
      <c r="E2941" s="21">
        <f>_xlfn.XLOOKUP(D2941,MasterSheet!H:H,MasterSheet!F:F)</f>
        <v>50952</v>
      </c>
      <c r="F2941" s="22">
        <f>SUMIFS(MasterSheet!J:J, MasterSheet!B:B, B2941, MasterSheet!D:D, C2941, MasterSheet!H:H, D2941)</f>
        <v>1</v>
      </c>
      <c r="G2941" s="22">
        <f t="shared" si="181"/>
        <v>50952</v>
      </c>
      <c r="H2941" s="26">
        <f>SUMIFS(MasterSheet!K:K, MasterSheet!B:B, B2941, MasterSheet!D:D, C2941, MasterSheet!H:H, D2941)</f>
        <v>1</v>
      </c>
      <c r="I2941" s="26">
        <f t="shared" si="182"/>
        <v>50952</v>
      </c>
      <c r="J2941" s="28">
        <f>SUMIFS(MasterSheet!L:L, MasterSheet!B:B, B2941, MasterSheet!D:D, C2941, MasterSheet!H:H, D2941)</f>
        <v>0</v>
      </c>
      <c r="K2941" s="28">
        <f t="shared" si="183"/>
        <v>0</v>
      </c>
      <c r="L2941" s="21" t="str">
        <f>UPPER(VLOOKUP(D2941,MasterSheet!H:U,14,))</f>
        <v>BOSTER</v>
      </c>
    </row>
    <row r="2942" spans="1:12" x14ac:dyDescent="0.25">
      <c r="A2942" s="21" t="str">
        <f t="shared" si="180"/>
        <v>SARTORIUS</v>
      </c>
      <c r="B2942" s="21" t="str">
        <v>251519302605</v>
      </c>
      <c r="C2942" s="30">
        <v>45929</v>
      </c>
      <c r="D2942" s="21" t="str">
        <v>180E14-----E</v>
      </c>
      <c r="E2942" s="21">
        <f>_xlfn.XLOOKUP(D2942,MasterSheet!H:H,MasterSheet!F:F)</f>
        <v>13000</v>
      </c>
      <c r="F2942" s="22">
        <f>SUMIFS(MasterSheet!J:J, MasterSheet!B:B, B2942, MasterSheet!D:D, C2942, MasterSheet!H:H, D2942)</f>
        <v>2</v>
      </c>
      <c r="G2942" s="22">
        <f t="shared" si="181"/>
        <v>26000</v>
      </c>
      <c r="H2942" s="26">
        <f>SUMIFS(MasterSheet!K:K, MasterSheet!B:B, B2942, MasterSheet!D:D, C2942, MasterSheet!H:H, D2942)</f>
        <v>2</v>
      </c>
      <c r="I2942" s="26">
        <f t="shared" si="182"/>
        <v>26000</v>
      </c>
      <c r="J2942" s="28">
        <f>SUMIFS(MasterSheet!L:L, MasterSheet!B:B, B2942, MasterSheet!D:D, C2942, MasterSheet!H:H, D2942)</f>
        <v>0</v>
      </c>
      <c r="K2942" s="28">
        <f t="shared" si="183"/>
        <v>0</v>
      </c>
      <c r="L2942" s="21" t="str">
        <f>UPPER(VLOOKUP(D2942,MasterSheet!H:U,14,))</f>
        <v>SARTORIUS</v>
      </c>
    </row>
    <row r="2943" spans="1:12" x14ac:dyDescent="0.25">
      <c r="A2943" s="21" t="str">
        <f t="shared" si="180"/>
        <v>SOUTHERNBIOTECH</v>
      </c>
      <c r="B2943" s="21">
        <v>339467</v>
      </c>
      <c r="C2943" s="30">
        <v>45929</v>
      </c>
      <c r="D2943" s="21" t="str">
        <v>1091-05</v>
      </c>
      <c r="E2943" s="21">
        <f>_xlfn.XLOOKUP(D2943,MasterSheet!H:H,MasterSheet!F:F)</f>
        <v>7326</v>
      </c>
      <c r="F2943" s="22">
        <f>SUMIFS(MasterSheet!J:J, MasterSheet!B:B, B2943, MasterSheet!D:D, C2943, MasterSheet!H:H, D2943)</f>
        <v>1</v>
      </c>
      <c r="G2943" s="22">
        <f t="shared" si="181"/>
        <v>7326</v>
      </c>
      <c r="H2943" s="26">
        <f>SUMIFS(MasterSheet!K:K, MasterSheet!B:B, B2943, MasterSheet!D:D, C2943, MasterSheet!H:H, D2943)</f>
        <v>1</v>
      </c>
      <c r="I2943" s="26">
        <f t="shared" si="182"/>
        <v>7326</v>
      </c>
      <c r="J2943" s="28">
        <f>SUMIFS(MasterSheet!L:L, MasterSheet!B:B, B2943, MasterSheet!D:D, C2943, MasterSheet!H:H, D2943)</f>
        <v>0</v>
      </c>
      <c r="K2943" s="28">
        <f t="shared" si="183"/>
        <v>0</v>
      </c>
      <c r="L2943" s="21" t="str">
        <f>UPPER(VLOOKUP(D2943,MasterSheet!H:U,14,))</f>
        <v>SOUTHERNBIOTECH</v>
      </c>
    </row>
    <row r="2944" spans="1:12" x14ac:dyDescent="0.25">
      <c r="A2944" s="21" t="str">
        <f t="shared" si="180"/>
        <v>BPS</v>
      </c>
      <c r="B2944" s="21" t="str">
        <v>INV7544</v>
      </c>
      <c r="C2944" s="30">
        <v>45930</v>
      </c>
      <c r="D2944" s="21" t="str">
        <v>52009L</v>
      </c>
      <c r="E2944" s="21">
        <f>_xlfn.XLOOKUP(D2944,MasterSheet!H:H,MasterSheet!F:F)</f>
        <v>83952</v>
      </c>
      <c r="F2944" s="22">
        <f>SUMIFS(MasterSheet!J:J, MasterSheet!B:B, B2944, MasterSheet!D:D, C2944, MasterSheet!H:H, D2944)</f>
        <v>1</v>
      </c>
      <c r="G2944" s="22">
        <f t="shared" ref="G2944:G3007" si="184">F2944*E2944</f>
        <v>83952</v>
      </c>
      <c r="H2944" s="26">
        <f>SUMIFS(MasterSheet!K:K, MasterSheet!B:B, B2944, MasterSheet!D:D, C2944, MasterSheet!H:H, D2944)</f>
        <v>1</v>
      </c>
      <c r="I2944" s="26">
        <f t="shared" ref="I2944:I3007" si="185">H2944*E2944</f>
        <v>83952</v>
      </c>
      <c r="J2944" s="28">
        <f>SUMIFS(MasterSheet!L:L, MasterSheet!B:B, B2944, MasterSheet!D:D, C2944, MasterSheet!H:H, D2944)</f>
        <v>0</v>
      </c>
      <c r="K2944" s="28">
        <f t="shared" ref="K2944:K3007" si="186">J2944*E2944</f>
        <v>0</v>
      </c>
      <c r="L2944" s="21" t="str">
        <f>UPPER(VLOOKUP(D2944,MasterSheet!H:U,14,))</f>
        <v>BPS</v>
      </c>
    </row>
    <row r="2945" spans="1:12" x14ac:dyDescent="0.25">
      <c r="A2945" s="21" t="str">
        <f t="shared" si="180"/>
        <v>BPS</v>
      </c>
      <c r="B2945" s="21" t="str">
        <v>INV7544</v>
      </c>
      <c r="C2945" s="30">
        <v>45930</v>
      </c>
      <c r="D2945" s="21">
        <v>80580</v>
      </c>
      <c r="E2945" s="21">
        <f>_xlfn.XLOOKUP(D2945,MasterSheet!H:H,MasterSheet!F:F)</f>
        <v>36168</v>
      </c>
      <c r="F2945" s="22">
        <f>SUMIFS(MasterSheet!J:J, MasterSheet!B:B, B2945, MasterSheet!D:D, C2945, MasterSheet!H:H, D2945)</f>
        <v>1</v>
      </c>
      <c r="G2945" s="22">
        <f t="shared" si="184"/>
        <v>36168</v>
      </c>
      <c r="H2945" s="26">
        <f>SUMIFS(MasterSheet!K:K, MasterSheet!B:B, B2945, MasterSheet!D:D, C2945, MasterSheet!H:H, D2945)</f>
        <v>1</v>
      </c>
      <c r="I2945" s="26">
        <f t="shared" si="185"/>
        <v>36168</v>
      </c>
      <c r="J2945" s="28">
        <f>SUMIFS(MasterSheet!L:L, MasterSheet!B:B, B2945, MasterSheet!D:D, C2945, MasterSheet!H:H, D2945)</f>
        <v>0</v>
      </c>
      <c r="K2945" s="28">
        <f t="shared" si="186"/>
        <v>0</v>
      </c>
      <c r="L2945" s="21" t="str">
        <f>UPPER(VLOOKUP(D2945,MasterSheet!H:U,14,))</f>
        <v>BPS</v>
      </c>
    </row>
    <row r="2946" spans="1:12" x14ac:dyDescent="0.25">
      <c r="A2946" s="21" t="str">
        <f t="shared" ref="A2946:A3009" si="187">L2946</f>
        <v>BPS</v>
      </c>
      <c r="B2946" s="21" t="str">
        <v>INV7544</v>
      </c>
      <c r="C2946" s="30">
        <v>45930</v>
      </c>
      <c r="D2946" s="21">
        <v>82511</v>
      </c>
      <c r="E2946" s="21">
        <f>_xlfn.XLOOKUP(D2946,MasterSheet!H:H,MasterSheet!F:F)</f>
        <v>8712</v>
      </c>
      <c r="F2946" s="22">
        <f>SUMIFS(MasterSheet!J:J, MasterSheet!B:B, B2946, MasterSheet!D:D, C2946, MasterSheet!H:H, D2946)</f>
        <v>1</v>
      </c>
      <c r="G2946" s="22">
        <f t="shared" si="184"/>
        <v>8712</v>
      </c>
      <c r="H2946" s="26">
        <f>SUMIFS(MasterSheet!K:K, MasterSheet!B:B, B2946, MasterSheet!D:D, C2946, MasterSheet!H:H, D2946)</f>
        <v>1</v>
      </c>
      <c r="I2946" s="26">
        <f t="shared" si="185"/>
        <v>8712</v>
      </c>
      <c r="J2946" s="28">
        <f>SUMIFS(MasterSheet!L:L, MasterSheet!B:B, B2946, MasterSheet!D:D, C2946, MasterSheet!H:H, D2946)</f>
        <v>0</v>
      </c>
      <c r="K2946" s="28">
        <f t="shared" si="186"/>
        <v>0</v>
      </c>
      <c r="L2946" s="21" t="str">
        <f>UPPER(VLOOKUP(D2946,MasterSheet!H:U,14,))</f>
        <v>BPS</v>
      </c>
    </row>
    <row r="2947" spans="1:12" x14ac:dyDescent="0.25">
      <c r="A2947" s="21" t="str">
        <f t="shared" si="187"/>
        <v>TARGETMOL</v>
      </c>
      <c r="B2947" s="21" t="str">
        <v>INV250927-003</v>
      </c>
      <c r="C2947" s="30">
        <v>45933</v>
      </c>
      <c r="D2947" s="21" t="str">
        <v>T2339</v>
      </c>
      <c r="E2947" s="21">
        <f>_xlfn.XLOOKUP(D2947,MasterSheet!H:H,MasterSheet!F:F)</f>
        <v>6652.7999999999993</v>
      </c>
      <c r="F2947" s="22">
        <f>SUMIFS(MasterSheet!J:J, MasterSheet!B:B, B2947, MasterSheet!D:D, C2947, MasterSheet!H:H, D2947)</f>
        <v>1</v>
      </c>
      <c r="G2947" s="22">
        <f t="shared" si="184"/>
        <v>6652.7999999999993</v>
      </c>
      <c r="H2947" s="26">
        <f>SUMIFS(MasterSheet!K:K, MasterSheet!B:B, B2947, MasterSheet!D:D, C2947, MasterSheet!H:H, D2947)</f>
        <v>1</v>
      </c>
      <c r="I2947" s="26">
        <f t="shared" si="185"/>
        <v>6652.7999999999993</v>
      </c>
      <c r="J2947" s="28">
        <f>SUMIFS(MasterSheet!L:L, MasterSheet!B:B, B2947, MasterSheet!D:D, C2947, MasterSheet!H:H, D2947)</f>
        <v>0</v>
      </c>
      <c r="K2947" s="28">
        <f t="shared" si="186"/>
        <v>0</v>
      </c>
      <c r="L2947" s="21" t="str">
        <f>UPPER(VLOOKUP(D2947,MasterSheet!H:U,14,))</f>
        <v>TARGETMOL</v>
      </c>
    </row>
    <row r="2948" spans="1:12" x14ac:dyDescent="0.25">
      <c r="A2948" s="21" t="str">
        <f t="shared" si="187"/>
        <v>TARGETMOL</v>
      </c>
      <c r="B2948" s="21" t="str">
        <v>INV250927-003</v>
      </c>
      <c r="C2948" s="30">
        <v>45933</v>
      </c>
      <c r="D2948" s="21" t="str">
        <v>T1785</v>
      </c>
      <c r="E2948" s="21">
        <f>_xlfn.XLOOKUP(D2948,MasterSheet!H:H,MasterSheet!F:F)</f>
        <v>0</v>
      </c>
      <c r="F2948" s="22">
        <f>SUMIFS(MasterSheet!J:J, MasterSheet!B:B, B2948, MasterSheet!D:D, C2948, MasterSheet!H:H, D2948)</f>
        <v>1</v>
      </c>
      <c r="G2948" s="22">
        <f t="shared" si="184"/>
        <v>0</v>
      </c>
      <c r="H2948" s="26">
        <f>SUMIFS(MasterSheet!K:K, MasterSheet!B:B, B2948, MasterSheet!D:D, C2948, MasterSheet!H:H, D2948)</f>
        <v>1</v>
      </c>
      <c r="I2948" s="26">
        <f t="shared" si="185"/>
        <v>0</v>
      </c>
      <c r="J2948" s="28">
        <f>SUMIFS(MasterSheet!L:L, MasterSheet!B:B, B2948, MasterSheet!D:D, C2948, MasterSheet!H:H, D2948)</f>
        <v>0</v>
      </c>
      <c r="K2948" s="28">
        <f t="shared" si="186"/>
        <v>0</v>
      </c>
      <c r="L2948" s="21" t="str">
        <f>UPPER(VLOOKUP(D2948,MasterSheet!H:U,14,))</f>
        <v>TARGETMOL</v>
      </c>
    </row>
    <row r="2949" spans="1:12" x14ac:dyDescent="0.25">
      <c r="A2949" s="21" t="str">
        <f t="shared" si="187"/>
        <v>TARGETMOL</v>
      </c>
      <c r="B2949" s="21" t="str">
        <v>INV250927-003</v>
      </c>
      <c r="C2949" s="30">
        <v>45933</v>
      </c>
      <c r="D2949" s="21" t="str">
        <v>T1710</v>
      </c>
      <c r="E2949" s="21">
        <f>_xlfn.XLOOKUP(D2949,MasterSheet!H:H,MasterSheet!F:F)</f>
        <v>2640</v>
      </c>
      <c r="F2949" s="22">
        <f>SUMIFS(MasterSheet!J:J, MasterSheet!B:B, B2949, MasterSheet!D:D, C2949, MasterSheet!H:H, D2949)</f>
        <v>1</v>
      </c>
      <c r="G2949" s="22">
        <f t="shared" si="184"/>
        <v>2640</v>
      </c>
      <c r="H2949" s="26">
        <f>SUMIFS(MasterSheet!K:K, MasterSheet!B:B, B2949, MasterSheet!D:D, C2949, MasterSheet!H:H, D2949)</f>
        <v>1</v>
      </c>
      <c r="I2949" s="26">
        <f t="shared" si="185"/>
        <v>2640</v>
      </c>
      <c r="J2949" s="28">
        <f>SUMIFS(MasterSheet!L:L, MasterSheet!B:B, B2949, MasterSheet!D:D, C2949, MasterSheet!H:H, D2949)</f>
        <v>0</v>
      </c>
      <c r="K2949" s="28">
        <f t="shared" si="186"/>
        <v>0</v>
      </c>
      <c r="L2949" s="21" t="str">
        <f>UPPER(VLOOKUP(D2949,MasterSheet!H:U,14,))</f>
        <v>TARGETMOL</v>
      </c>
    </row>
    <row r="2950" spans="1:12" x14ac:dyDescent="0.25">
      <c r="A2950" s="21" t="str">
        <f t="shared" si="187"/>
        <v>TARGETMOL</v>
      </c>
      <c r="B2950" s="21" t="str">
        <v>INV250927-003</v>
      </c>
      <c r="C2950" s="30">
        <v>45933</v>
      </c>
      <c r="D2950" s="21" t="str">
        <v>T0740</v>
      </c>
      <c r="E2950" s="21">
        <f>_xlfn.XLOOKUP(D2950,MasterSheet!H:H,MasterSheet!F:F)</f>
        <v>5174.3999999999996</v>
      </c>
      <c r="F2950" s="22">
        <f>SUMIFS(MasterSheet!J:J, MasterSheet!B:B, B2950, MasterSheet!D:D, C2950, MasterSheet!H:H, D2950)</f>
        <v>1</v>
      </c>
      <c r="G2950" s="22">
        <f t="shared" si="184"/>
        <v>5174.3999999999996</v>
      </c>
      <c r="H2950" s="26">
        <f>SUMIFS(MasterSheet!K:K, MasterSheet!B:B, B2950, MasterSheet!D:D, C2950, MasterSheet!H:H, D2950)</f>
        <v>1</v>
      </c>
      <c r="I2950" s="26">
        <f t="shared" si="185"/>
        <v>5174.3999999999996</v>
      </c>
      <c r="J2950" s="28">
        <f>SUMIFS(MasterSheet!L:L, MasterSheet!B:B, B2950, MasterSheet!D:D, C2950, MasterSheet!H:H, D2950)</f>
        <v>0</v>
      </c>
      <c r="K2950" s="28">
        <f t="shared" si="186"/>
        <v>0</v>
      </c>
      <c r="L2950" s="21" t="str">
        <f>UPPER(VLOOKUP(D2950,MasterSheet!H:U,14,))</f>
        <v>TARGETMOL</v>
      </c>
    </row>
    <row r="2951" spans="1:12" x14ac:dyDescent="0.25">
      <c r="A2951" s="21" t="str">
        <f t="shared" si="187"/>
        <v>TARGETMOL</v>
      </c>
      <c r="B2951" s="21" t="str">
        <v>INV250927-003</v>
      </c>
      <c r="C2951" s="30">
        <v>45933</v>
      </c>
      <c r="D2951" s="21" t="str">
        <v>T6002</v>
      </c>
      <c r="E2951" s="21">
        <f>_xlfn.XLOOKUP(D2951,MasterSheet!H:H,MasterSheet!F:F)</f>
        <v>8236.7999999999993</v>
      </c>
      <c r="F2951" s="22">
        <f>SUMIFS(MasterSheet!J:J, MasterSheet!B:B, B2951, MasterSheet!D:D, C2951, MasterSheet!H:H, D2951)</f>
        <v>1</v>
      </c>
      <c r="G2951" s="22">
        <f t="shared" si="184"/>
        <v>8236.7999999999993</v>
      </c>
      <c r="H2951" s="26">
        <f>SUMIFS(MasterSheet!K:K, MasterSheet!B:B, B2951, MasterSheet!D:D, C2951, MasterSheet!H:H, D2951)</f>
        <v>1</v>
      </c>
      <c r="I2951" s="26">
        <f t="shared" si="185"/>
        <v>8236.7999999999993</v>
      </c>
      <c r="J2951" s="28">
        <f>SUMIFS(MasterSheet!L:L, MasterSheet!B:B, B2951, MasterSheet!D:D, C2951, MasterSheet!H:H, D2951)</f>
        <v>0</v>
      </c>
      <c r="K2951" s="28">
        <f t="shared" si="186"/>
        <v>0</v>
      </c>
      <c r="L2951" s="21" t="str">
        <f>UPPER(VLOOKUP(D2951,MasterSheet!H:U,14,))</f>
        <v>TARGETMOL</v>
      </c>
    </row>
    <row r="2952" spans="1:12" x14ac:dyDescent="0.25">
      <c r="A2952" s="21" t="str">
        <f t="shared" si="187"/>
        <v>TARGETMOL</v>
      </c>
      <c r="B2952" s="21" t="str">
        <v>INV250927-003</v>
      </c>
      <c r="C2952" s="30">
        <v>45933</v>
      </c>
      <c r="D2952" s="21" t="str">
        <v>T5515</v>
      </c>
      <c r="E2952" s="21">
        <f>_xlfn.XLOOKUP(D2952,MasterSheet!H:H,MasterSheet!F:F)</f>
        <v>2640</v>
      </c>
      <c r="F2952" s="22">
        <f>SUMIFS(MasterSheet!J:J, MasterSheet!B:B, B2952, MasterSheet!D:D, C2952, MasterSheet!H:H, D2952)</f>
        <v>1</v>
      </c>
      <c r="G2952" s="22">
        <f t="shared" si="184"/>
        <v>2640</v>
      </c>
      <c r="H2952" s="26">
        <f>SUMIFS(MasterSheet!K:K, MasterSheet!B:B, B2952, MasterSheet!D:D, C2952, MasterSheet!H:H, D2952)</f>
        <v>1</v>
      </c>
      <c r="I2952" s="26">
        <f t="shared" si="185"/>
        <v>2640</v>
      </c>
      <c r="J2952" s="28">
        <f>SUMIFS(MasterSheet!L:L, MasterSheet!B:B, B2952, MasterSheet!D:D, C2952, MasterSheet!H:H, D2952)</f>
        <v>0</v>
      </c>
      <c r="K2952" s="28">
        <f t="shared" si="186"/>
        <v>0</v>
      </c>
      <c r="L2952" s="21" t="str">
        <f>UPPER(VLOOKUP(D2952,MasterSheet!H:U,14,))</f>
        <v>TARGETMOL</v>
      </c>
    </row>
    <row r="2953" spans="1:12" x14ac:dyDescent="0.25">
      <c r="A2953" s="21" t="str">
        <f t="shared" si="187"/>
        <v>TARGETMOL</v>
      </c>
      <c r="B2953" s="21" t="str">
        <v>INV250927-003</v>
      </c>
      <c r="C2953" s="30">
        <v>45933</v>
      </c>
      <c r="D2953" s="21" t="str">
        <v>TN2315</v>
      </c>
      <c r="E2953" s="21">
        <f>_xlfn.XLOOKUP(D2953,MasterSheet!H:H,MasterSheet!F:F)</f>
        <v>31574.400000000001</v>
      </c>
      <c r="F2953" s="22">
        <f>SUMIFS(MasterSheet!J:J, MasterSheet!B:B, B2953, MasterSheet!D:D, C2953, MasterSheet!H:H, D2953)</f>
        <v>1</v>
      </c>
      <c r="G2953" s="22">
        <f t="shared" si="184"/>
        <v>31574.400000000001</v>
      </c>
      <c r="H2953" s="26">
        <f>SUMIFS(MasterSheet!K:K, MasterSheet!B:B, B2953, MasterSheet!D:D, C2953, MasterSheet!H:H, D2953)</f>
        <v>1</v>
      </c>
      <c r="I2953" s="26">
        <f t="shared" si="185"/>
        <v>31574.400000000001</v>
      </c>
      <c r="J2953" s="28">
        <f>SUMIFS(MasterSheet!L:L, MasterSheet!B:B, B2953, MasterSheet!D:D, C2953, MasterSheet!H:H, D2953)</f>
        <v>0</v>
      </c>
      <c r="K2953" s="28">
        <f t="shared" si="186"/>
        <v>0</v>
      </c>
      <c r="L2953" s="21" t="str">
        <f>UPPER(VLOOKUP(D2953,MasterSheet!H:U,14,))</f>
        <v>TARGETMOL</v>
      </c>
    </row>
    <row r="2954" spans="1:12" x14ac:dyDescent="0.25">
      <c r="A2954" s="21" t="str">
        <f t="shared" si="187"/>
        <v>TARGETMOL</v>
      </c>
      <c r="B2954" s="21" t="str">
        <v>INV250927-003</v>
      </c>
      <c r="C2954" s="30">
        <v>45933</v>
      </c>
      <c r="D2954" s="21" t="str">
        <v>T5648</v>
      </c>
      <c r="E2954" s="21">
        <f>_xlfn.XLOOKUP(D2954,MasterSheet!H:H,MasterSheet!F:F)</f>
        <v>1584</v>
      </c>
      <c r="F2954" s="22">
        <f>SUMIFS(MasterSheet!J:J, MasterSheet!B:B, B2954, MasterSheet!D:D, C2954, MasterSheet!H:H, D2954)</f>
        <v>1</v>
      </c>
      <c r="G2954" s="22">
        <f t="shared" si="184"/>
        <v>1584</v>
      </c>
      <c r="H2954" s="26">
        <f>SUMIFS(MasterSheet!K:K, MasterSheet!B:B, B2954, MasterSheet!D:D, C2954, MasterSheet!H:H, D2954)</f>
        <v>1</v>
      </c>
      <c r="I2954" s="26">
        <f t="shared" si="185"/>
        <v>1584</v>
      </c>
      <c r="J2954" s="28">
        <f>SUMIFS(MasterSheet!L:L, MasterSheet!B:B, B2954, MasterSheet!D:D, C2954, MasterSheet!H:H, D2954)</f>
        <v>0</v>
      </c>
      <c r="K2954" s="28">
        <f t="shared" si="186"/>
        <v>0</v>
      </c>
      <c r="L2954" s="21" t="str">
        <f>UPPER(VLOOKUP(D2954,MasterSheet!H:U,14,))</f>
        <v>TARGETMOL</v>
      </c>
    </row>
    <row r="2955" spans="1:12" x14ac:dyDescent="0.25">
      <c r="A2955" s="21" t="str">
        <f t="shared" si="187"/>
        <v>TARGETMOL</v>
      </c>
      <c r="B2955" s="21" t="str">
        <v>INV250927-003</v>
      </c>
      <c r="C2955" s="30">
        <v>45933</v>
      </c>
      <c r="D2955" s="21" t="str">
        <v>T7625</v>
      </c>
      <c r="E2955" s="21">
        <f>_xlfn.XLOOKUP(D2955,MasterSheet!H:H,MasterSheet!F:F)</f>
        <v>3590.3999999999996</v>
      </c>
      <c r="F2955" s="22">
        <f>SUMIFS(MasterSheet!J:J, MasterSheet!B:B, B2955, MasterSheet!D:D, C2955, MasterSheet!H:H, D2955)</f>
        <v>2</v>
      </c>
      <c r="G2955" s="22">
        <f t="shared" si="184"/>
        <v>7180.7999999999993</v>
      </c>
      <c r="H2955" s="26">
        <f>SUMIFS(MasterSheet!K:K, MasterSheet!B:B, B2955, MasterSheet!D:D, C2955, MasterSheet!H:H, D2955)</f>
        <v>2</v>
      </c>
      <c r="I2955" s="26">
        <f t="shared" si="185"/>
        <v>7180.7999999999993</v>
      </c>
      <c r="J2955" s="28">
        <f>SUMIFS(MasterSheet!L:L, MasterSheet!B:B, B2955, MasterSheet!D:D, C2955, MasterSheet!H:H, D2955)</f>
        <v>0</v>
      </c>
      <c r="K2955" s="28">
        <f t="shared" si="186"/>
        <v>0</v>
      </c>
      <c r="L2955" s="21" t="str">
        <f>UPPER(VLOOKUP(D2955,MasterSheet!H:U,14,))</f>
        <v>TARGETMOL</v>
      </c>
    </row>
    <row r="2956" spans="1:12" x14ac:dyDescent="0.25">
      <c r="A2956" s="21" t="str">
        <f t="shared" si="187"/>
        <v>SARTORIUS</v>
      </c>
      <c r="B2956" s="21" t="str">
        <v>251519302624</v>
      </c>
      <c r="C2956" s="30">
        <v>45934</v>
      </c>
      <c r="D2956" s="21" t="str">
        <v>VS0101</v>
      </c>
      <c r="E2956" s="21">
        <f>_xlfn.XLOOKUP(D2956,MasterSheet!H:H,MasterSheet!F:F)</f>
        <v>6500</v>
      </c>
      <c r="F2956" s="22">
        <f>SUMIFS(MasterSheet!J:J, MasterSheet!B:B, B2956, MasterSheet!D:D, C2956, MasterSheet!H:H, D2956)</f>
        <v>1</v>
      </c>
      <c r="G2956" s="22">
        <f t="shared" si="184"/>
        <v>6500</v>
      </c>
      <c r="H2956" s="26">
        <f>SUMIFS(MasterSheet!K:K, MasterSheet!B:B, B2956, MasterSheet!D:D, C2956, MasterSheet!H:H, D2956)</f>
        <v>1</v>
      </c>
      <c r="I2956" s="26">
        <f t="shared" si="185"/>
        <v>6500</v>
      </c>
      <c r="J2956" s="28">
        <f>SUMIFS(MasterSheet!L:L, MasterSheet!B:B, B2956, MasterSheet!D:D, C2956, MasterSheet!H:H, D2956)</f>
        <v>0</v>
      </c>
      <c r="K2956" s="28">
        <f t="shared" si="186"/>
        <v>0</v>
      </c>
      <c r="L2956" s="21" t="str">
        <f>UPPER(VLOOKUP(D2956,MasterSheet!H:U,14,))</f>
        <v>SARTORIUS</v>
      </c>
    </row>
    <row r="2957" spans="1:12" x14ac:dyDescent="0.25">
      <c r="A2957" s="21" t="str">
        <f t="shared" si="187"/>
        <v>SARTORIUS</v>
      </c>
      <c r="B2957" s="21" t="str">
        <v>251519302624</v>
      </c>
      <c r="C2957" s="30">
        <v>45934</v>
      </c>
      <c r="D2957" s="21" t="str">
        <v>VS0102</v>
      </c>
      <c r="E2957" s="21">
        <f>_xlfn.XLOOKUP(D2957,MasterSheet!H:H,MasterSheet!F:F)</f>
        <v>16000</v>
      </c>
      <c r="F2957" s="22">
        <f>SUMIFS(MasterSheet!J:J, MasterSheet!B:B, B2957, MasterSheet!D:D, C2957, MasterSheet!H:H, D2957)</f>
        <v>1</v>
      </c>
      <c r="G2957" s="22">
        <f t="shared" si="184"/>
        <v>16000</v>
      </c>
      <c r="H2957" s="26">
        <f>SUMIFS(MasterSheet!K:K, MasterSheet!B:B, B2957, MasterSheet!D:D, C2957, MasterSheet!H:H, D2957)</f>
        <v>1</v>
      </c>
      <c r="I2957" s="26">
        <f t="shared" si="185"/>
        <v>16000</v>
      </c>
      <c r="J2957" s="28">
        <f>SUMIFS(MasterSheet!L:L, MasterSheet!B:B, B2957, MasterSheet!D:D, C2957, MasterSheet!H:H, D2957)</f>
        <v>0</v>
      </c>
      <c r="K2957" s="28">
        <f t="shared" si="186"/>
        <v>0</v>
      </c>
      <c r="L2957" s="21" t="str">
        <f>UPPER(VLOOKUP(D2957,MasterSheet!H:U,14,))</f>
        <v>SARTORIUS</v>
      </c>
    </row>
    <row r="2958" spans="1:12" x14ac:dyDescent="0.25">
      <c r="A2958" s="21" t="str">
        <f t="shared" si="187"/>
        <v>SARTORIUS</v>
      </c>
      <c r="B2958" s="21" t="str">
        <v>251519302624</v>
      </c>
      <c r="C2958" s="30">
        <v>45934</v>
      </c>
      <c r="D2958" s="21" t="str">
        <v>VS0131</v>
      </c>
      <c r="E2958" s="21">
        <f>_xlfn.XLOOKUP(D2958,MasterSheet!H:H,MasterSheet!F:F)</f>
        <v>6500</v>
      </c>
      <c r="F2958" s="22">
        <f>SUMIFS(MasterSheet!J:J, MasterSheet!B:B, B2958, MasterSheet!D:D, C2958, MasterSheet!H:H, D2958)</f>
        <v>1</v>
      </c>
      <c r="G2958" s="22">
        <f t="shared" si="184"/>
        <v>6500</v>
      </c>
      <c r="H2958" s="26">
        <f>SUMIFS(MasterSheet!K:K, MasterSheet!B:B, B2958, MasterSheet!D:D, C2958, MasterSheet!H:H, D2958)</f>
        <v>1</v>
      </c>
      <c r="I2958" s="26">
        <f t="shared" si="185"/>
        <v>6500</v>
      </c>
      <c r="J2958" s="28">
        <f>SUMIFS(MasterSheet!L:L, MasterSheet!B:B, B2958, MasterSheet!D:D, C2958, MasterSheet!H:H, D2958)</f>
        <v>0</v>
      </c>
      <c r="K2958" s="28">
        <f t="shared" si="186"/>
        <v>0</v>
      </c>
      <c r="L2958" s="21" t="str">
        <f>UPPER(VLOOKUP(D2958,MasterSheet!H:U,14,))</f>
        <v>SARTORIUS</v>
      </c>
    </row>
    <row r="2959" spans="1:12" x14ac:dyDescent="0.25">
      <c r="A2959" s="21" t="str">
        <f t="shared" si="187"/>
        <v>BIOLEGEND</v>
      </c>
      <c r="B2959" s="21" t="str">
        <v>EED119537</v>
      </c>
      <c r="C2959" s="30">
        <v>45936</v>
      </c>
      <c r="D2959" s="21">
        <v>301344</v>
      </c>
      <c r="E2959" s="21">
        <f>_xlfn.XLOOKUP(D2959,MasterSheet!H:H,MasterSheet!F:F)</f>
        <v>28314</v>
      </c>
      <c r="F2959" s="22">
        <f>SUMIFS(MasterSheet!J:J, MasterSheet!B:B, B2959, MasterSheet!D:D, C2959, MasterSheet!H:H, D2959)</f>
        <v>2</v>
      </c>
      <c r="G2959" s="22">
        <f t="shared" si="184"/>
        <v>56628</v>
      </c>
      <c r="H2959" s="26">
        <f>SUMIFS(MasterSheet!K:K, MasterSheet!B:B, B2959, MasterSheet!D:D, C2959, MasterSheet!H:H, D2959)</f>
        <v>2</v>
      </c>
      <c r="I2959" s="26">
        <f t="shared" si="185"/>
        <v>56628</v>
      </c>
      <c r="J2959" s="28">
        <f>SUMIFS(MasterSheet!L:L, MasterSheet!B:B, B2959, MasterSheet!D:D, C2959, MasterSheet!H:H, D2959)</f>
        <v>0</v>
      </c>
      <c r="K2959" s="28">
        <f t="shared" si="186"/>
        <v>0</v>
      </c>
      <c r="L2959" s="21" t="str">
        <f>UPPER(VLOOKUP(D2959,MasterSheet!H:U,14,))</f>
        <v>BIOLEGEND</v>
      </c>
    </row>
    <row r="2960" spans="1:12" x14ac:dyDescent="0.25">
      <c r="A2960" s="21" t="str">
        <f t="shared" si="187"/>
        <v>BIOLEGEND</v>
      </c>
      <c r="B2960" s="21" t="str">
        <v>EED119537</v>
      </c>
      <c r="C2960" s="30">
        <v>45936</v>
      </c>
      <c r="D2960" s="21">
        <v>100209</v>
      </c>
      <c r="E2960" s="21">
        <f>_xlfn.XLOOKUP(D2960,MasterSheet!H:H,MasterSheet!F:F)</f>
        <v>11668.8</v>
      </c>
      <c r="F2960" s="22">
        <f>SUMIFS(MasterSheet!J:J, MasterSheet!B:B, B2960, MasterSheet!D:D, C2960, MasterSheet!H:H, D2960)</f>
        <v>1</v>
      </c>
      <c r="G2960" s="22">
        <f t="shared" si="184"/>
        <v>11668.8</v>
      </c>
      <c r="H2960" s="26">
        <f>SUMIFS(MasterSheet!K:K, MasterSheet!B:B, B2960, MasterSheet!D:D, C2960, MasterSheet!H:H, D2960)</f>
        <v>1</v>
      </c>
      <c r="I2960" s="26">
        <f t="shared" si="185"/>
        <v>11668.8</v>
      </c>
      <c r="J2960" s="28">
        <f>SUMIFS(MasterSheet!L:L, MasterSheet!B:B, B2960, MasterSheet!D:D, C2960, MasterSheet!H:H, D2960)</f>
        <v>0</v>
      </c>
      <c r="K2960" s="28">
        <f t="shared" si="186"/>
        <v>0</v>
      </c>
      <c r="L2960" s="21" t="str">
        <f>UPPER(VLOOKUP(D2960,MasterSheet!H:U,14,))</f>
        <v>BIOLEGEND</v>
      </c>
    </row>
    <row r="2961" spans="1:12" x14ac:dyDescent="0.25">
      <c r="A2961" s="21" t="str">
        <f t="shared" si="187"/>
        <v>BIOLEGEND</v>
      </c>
      <c r="B2961" s="21" t="str">
        <v>EED119537</v>
      </c>
      <c r="C2961" s="30">
        <v>45936</v>
      </c>
      <c r="D2961" s="21">
        <v>100219</v>
      </c>
      <c r="E2961" s="21">
        <f>_xlfn.XLOOKUP(D2961,MasterSheet!H:H,MasterSheet!F:F)</f>
        <v>6468</v>
      </c>
      <c r="F2961" s="22">
        <f>SUMIFS(MasterSheet!J:J, MasterSheet!B:B, B2961, MasterSheet!D:D, C2961, MasterSheet!H:H, D2961)</f>
        <v>1</v>
      </c>
      <c r="G2961" s="22">
        <f t="shared" si="184"/>
        <v>6468</v>
      </c>
      <c r="H2961" s="26">
        <f>SUMIFS(MasterSheet!K:K, MasterSheet!B:B, B2961, MasterSheet!D:D, C2961, MasterSheet!H:H, D2961)</f>
        <v>1</v>
      </c>
      <c r="I2961" s="26">
        <f t="shared" si="185"/>
        <v>6468</v>
      </c>
      <c r="J2961" s="28">
        <f>SUMIFS(MasterSheet!L:L, MasterSheet!B:B, B2961, MasterSheet!D:D, C2961, MasterSheet!H:H, D2961)</f>
        <v>0</v>
      </c>
      <c r="K2961" s="28">
        <f t="shared" si="186"/>
        <v>0</v>
      </c>
      <c r="L2961" s="21" t="str">
        <f>UPPER(VLOOKUP(D2961,MasterSheet!H:U,14,))</f>
        <v>BIOLEGEND</v>
      </c>
    </row>
    <row r="2962" spans="1:12" x14ac:dyDescent="0.25">
      <c r="A2962" s="21" t="str">
        <f t="shared" si="187"/>
        <v>BIOLEGEND</v>
      </c>
      <c r="B2962" s="21" t="str">
        <v>EED119537</v>
      </c>
      <c r="C2962" s="30">
        <v>45936</v>
      </c>
      <c r="D2962" s="21">
        <v>100327</v>
      </c>
      <c r="E2962" s="21">
        <f>_xlfn.XLOOKUP(D2962,MasterSheet!H:H,MasterSheet!F:F)</f>
        <v>4329.6000000000004</v>
      </c>
      <c r="F2962" s="22">
        <f>SUMIFS(MasterSheet!J:J, MasterSheet!B:B, B2962, MasterSheet!D:D, C2962, MasterSheet!H:H, D2962)</f>
        <v>1</v>
      </c>
      <c r="G2962" s="22">
        <f t="shared" si="184"/>
        <v>4329.6000000000004</v>
      </c>
      <c r="H2962" s="26">
        <f>SUMIFS(MasterSheet!K:K, MasterSheet!B:B, B2962, MasterSheet!D:D, C2962, MasterSheet!H:H, D2962)</f>
        <v>1</v>
      </c>
      <c r="I2962" s="26">
        <f t="shared" si="185"/>
        <v>4329.6000000000004</v>
      </c>
      <c r="J2962" s="28">
        <f>SUMIFS(MasterSheet!L:L, MasterSheet!B:B, B2962, MasterSheet!D:D, C2962, MasterSheet!H:H, D2962)</f>
        <v>0</v>
      </c>
      <c r="K2962" s="28">
        <f t="shared" si="186"/>
        <v>0</v>
      </c>
      <c r="L2962" s="21" t="str">
        <f>UPPER(VLOOKUP(D2962,MasterSheet!H:U,14,))</f>
        <v>BIOLEGEND</v>
      </c>
    </row>
    <row r="2963" spans="1:12" x14ac:dyDescent="0.25">
      <c r="A2963" s="21" t="str">
        <f t="shared" si="187"/>
        <v>BIOLEGEND</v>
      </c>
      <c r="B2963" s="21" t="str">
        <v>EED119537</v>
      </c>
      <c r="C2963" s="30">
        <v>45936</v>
      </c>
      <c r="D2963" s="21">
        <v>100496</v>
      </c>
      <c r="E2963" s="21">
        <f>_xlfn.XLOOKUP(D2963,MasterSheet!H:H,MasterSheet!F:F)</f>
        <v>19712</v>
      </c>
      <c r="F2963" s="22">
        <f>SUMIFS(MasterSheet!J:J, MasterSheet!B:B, B2963, MasterSheet!D:D, C2963, MasterSheet!H:H, D2963)</f>
        <v>1</v>
      </c>
      <c r="G2963" s="22">
        <f t="shared" si="184"/>
        <v>19712</v>
      </c>
      <c r="H2963" s="26">
        <f>SUMIFS(MasterSheet!K:K, MasterSheet!B:B, B2963, MasterSheet!D:D, C2963, MasterSheet!H:H, D2963)</f>
        <v>1</v>
      </c>
      <c r="I2963" s="26">
        <f t="shared" si="185"/>
        <v>19712</v>
      </c>
      <c r="J2963" s="28">
        <f>SUMIFS(MasterSheet!L:L, MasterSheet!B:B, B2963, MasterSheet!D:D, C2963, MasterSheet!H:H, D2963)</f>
        <v>0</v>
      </c>
      <c r="K2963" s="28">
        <f t="shared" si="186"/>
        <v>0</v>
      </c>
      <c r="L2963" s="21" t="str">
        <f>UPPER(VLOOKUP(D2963,MasterSheet!H:U,14,))</f>
        <v>BIOLEGEND</v>
      </c>
    </row>
    <row r="2964" spans="1:12" x14ac:dyDescent="0.25">
      <c r="A2964" s="21" t="str">
        <f t="shared" si="187"/>
        <v>BIOLEGEND</v>
      </c>
      <c r="B2964" s="21" t="str">
        <v>EED119537</v>
      </c>
      <c r="C2964" s="30">
        <v>45936</v>
      </c>
      <c r="D2964" s="21">
        <v>100526</v>
      </c>
      <c r="E2964" s="21">
        <f>_xlfn.XLOOKUP(D2964,MasterSheet!H:H,MasterSheet!F:F)</f>
        <v>12196.8</v>
      </c>
      <c r="F2964" s="22">
        <f>SUMIFS(MasterSheet!J:J, MasterSheet!B:B, B2964, MasterSheet!D:D, C2964, MasterSheet!H:H, D2964)</f>
        <v>1</v>
      </c>
      <c r="G2964" s="22">
        <f t="shared" si="184"/>
        <v>12196.8</v>
      </c>
      <c r="H2964" s="26">
        <f>SUMIFS(MasterSheet!K:K, MasterSheet!B:B, B2964, MasterSheet!D:D, C2964, MasterSheet!H:H, D2964)</f>
        <v>1</v>
      </c>
      <c r="I2964" s="26">
        <f t="shared" si="185"/>
        <v>12196.8</v>
      </c>
      <c r="J2964" s="28">
        <f>SUMIFS(MasterSheet!L:L, MasterSheet!B:B, B2964, MasterSheet!D:D, C2964, MasterSheet!H:H, D2964)</f>
        <v>0</v>
      </c>
      <c r="K2964" s="28">
        <f t="shared" si="186"/>
        <v>0</v>
      </c>
      <c r="L2964" s="21" t="str">
        <f>UPPER(VLOOKUP(D2964,MasterSheet!H:U,14,))</f>
        <v>BIOLEGEND</v>
      </c>
    </row>
    <row r="2965" spans="1:12" x14ac:dyDescent="0.25">
      <c r="A2965" s="21" t="str">
        <f t="shared" si="187"/>
        <v>BIOLEGEND</v>
      </c>
      <c r="B2965" s="21" t="str">
        <v>EED119537</v>
      </c>
      <c r="C2965" s="30">
        <v>45936</v>
      </c>
      <c r="D2965" s="21">
        <v>101212</v>
      </c>
      <c r="E2965" s="21">
        <f>_xlfn.XLOOKUP(D2965,MasterSheet!H:H,MasterSheet!F:F)</f>
        <v>5544</v>
      </c>
      <c r="F2965" s="22">
        <f>SUMIFS(MasterSheet!J:J, MasterSheet!B:B, B2965, MasterSheet!D:D, C2965, MasterSheet!H:H, D2965)</f>
        <v>1</v>
      </c>
      <c r="G2965" s="22">
        <f t="shared" si="184"/>
        <v>5544</v>
      </c>
      <c r="H2965" s="26">
        <f>SUMIFS(MasterSheet!K:K, MasterSheet!B:B, B2965, MasterSheet!D:D, C2965, MasterSheet!H:H, D2965)</f>
        <v>1</v>
      </c>
      <c r="I2965" s="26">
        <f t="shared" si="185"/>
        <v>5544</v>
      </c>
      <c r="J2965" s="28">
        <f>SUMIFS(MasterSheet!L:L, MasterSheet!B:B, B2965, MasterSheet!D:D, C2965, MasterSheet!H:H, D2965)</f>
        <v>0</v>
      </c>
      <c r="K2965" s="28">
        <f t="shared" si="186"/>
        <v>0</v>
      </c>
      <c r="L2965" s="21" t="str">
        <f>UPPER(VLOOKUP(D2965,MasterSheet!H:U,14,))</f>
        <v>BIOLEGEND</v>
      </c>
    </row>
    <row r="2966" spans="1:12" x14ac:dyDescent="0.25">
      <c r="A2966" s="21" t="str">
        <f t="shared" si="187"/>
        <v>BIOLEGEND</v>
      </c>
      <c r="B2966" s="21" t="str">
        <v>EED119537</v>
      </c>
      <c r="C2966" s="30">
        <v>45936</v>
      </c>
      <c r="D2966" s="21">
        <v>101230</v>
      </c>
      <c r="E2966" s="21">
        <f>_xlfn.XLOOKUP(D2966,MasterSheet!H:H,MasterSheet!F:F)</f>
        <v>15206.400000000001</v>
      </c>
      <c r="F2966" s="22">
        <f>SUMIFS(MasterSheet!J:J, MasterSheet!B:B, B2966, MasterSheet!D:D, C2966, MasterSheet!H:H, D2966)</f>
        <v>1</v>
      </c>
      <c r="G2966" s="22">
        <f t="shared" si="184"/>
        <v>15206.400000000001</v>
      </c>
      <c r="H2966" s="26">
        <f>SUMIFS(MasterSheet!K:K, MasterSheet!B:B, B2966, MasterSheet!D:D, C2966, MasterSheet!H:H, D2966)</f>
        <v>1</v>
      </c>
      <c r="I2966" s="26">
        <f t="shared" si="185"/>
        <v>15206.400000000001</v>
      </c>
      <c r="J2966" s="28">
        <f>SUMIFS(MasterSheet!L:L, MasterSheet!B:B, B2966, MasterSheet!D:D, C2966, MasterSheet!H:H, D2966)</f>
        <v>0</v>
      </c>
      <c r="K2966" s="28">
        <f t="shared" si="186"/>
        <v>0</v>
      </c>
      <c r="L2966" s="21" t="str">
        <f>UPPER(VLOOKUP(D2966,MasterSheet!H:U,14,))</f>
        <v>BIOLEGEND</v>
      </c>
    </row>
    <row r="2967" spans="1:12" x14ac:dyDescent="0.25">
      <c r="A2967" s="21" t="str">
        <f t="shared" si="187"/>
        <v>BIOLEGEND</v>
      </c>
      <c r="B2967" s="21" t="str">
        <v>EED119537</v>
      </c>
      <c r="C2967" s="30">
        <v>45936</v>
      </c>
      <c r="D2967" s="21">
        <v>101251</v>
      </c>
      <c r="E2967" s="21">
        <f>_xlfn.XLOOKUP(D2967,MasterSheet!H:H,MasterSheet!F:F)</f>
        <v>15972</v>
      </c>
      <c r="F2967" s="22">
        <f>SUMIFS(MasterSheet!J:J, MasterSheet!B:B, B2967, MasterSheet!D:D, C2967, MasterSheet!H:H, D2967)</f>
        <v>1</v>
      </c>
      <c r="G2967" s="22">
        <f t="shared" si="184"/>
        <v>15972</v>
      </c>
      <c r="H2967" s="26">
        <f>SUMIFS(MasterSheet!K:K, MasterSheet!B:B, B2967, MasterSheet!D:D, C2967, MasterSheet!H:H, D2967)</f>
        <v>1</v>
      </c>
      <c r="I2967" s="26">
        <f t="shared" si="185"/>
        <v>15972</v>
      </c>
      <c r="J2967" s="28">
        <f>SUMIFS(MasterSheet!L:L, MasterSheet!B:B, B2967, MasterSheet!D:D, C2967, MasterSheet!H:H, D2967)</f>
        <v>0</v>
      </c>
      <c r="K2967" s="28">
        <f t="shared" si="186"/>
        <v>0</v>
      </c>
      <c r="L2967" s="21" t="str">
        <f>UPPER(VLOOKUP(D2967,MasterSheet!H:U,14,))</f>
        <v>BIOLEGEND</v>
      </c>
    </row>
    <row r="2968" spans="1:12" x14ac:dyDescent="0.25">
      <c r="A2968" s="21" t="str">
        <f t="shared" si="187"/>
        <v>BIOLEGEND</v>
      </c>
      <c r="B2968" s="21" t="str">
        <v>EED119537</v>
      </c>
      <c r="C2968" s="30">
        <v>45936</v>
      </c>
      <c r="D2968" s="21">
        <v>101337</v>
      </c>
      <c r="E2968" s="21">
        <f>_xlfn.XLOOKUP(D2968,MasterSheet!H:H,MasterSheet!F:F)</f>
        <v>18876</v>
      </c>
      <c r="F2968" s="22">
        <f>SUMIFS(MasterSheet!J:J, MasterSheet!B:B, B2968, MasterSheet!D:D, C2968, MasterSheet!H:H, D2968)</f>
        <v>1</v>
      </c>
      <c r="G2968" s="22">
        <f t="shared" si="184"/>
        <v>18876</v>
      </c>
      <c r="H2968" s="26">
        <f>SUMIFS(MasterSheet!K:K, MasterSheet!B:B, B2968, MasterSheet!D:D, C2968, MasterSheet!H:H, D2968)</f>
        <v>1</v>
      </c>
      <c r="I2968" s="26">
        <f t="shared" si="185"/>
        <v>18876</v>
      </c>
      <c r="J2968" s="28">
        <f>SUMIFS(MasterSheet!L:L, MasterSheet!B:B, B2968, MasterSheet!D:D, C2968, MasterSheet!H:H, D2968)</f>
        <v>0</v>
      </c>
      <c r="K2968" s="28">
        <f t="shared" si="186"/>
        <v>0</v>
      </c>
      <c r="L2968" s="21" t="str">
        <f>UPPER(VLOOKUP(D2968,MasterSheet!H:U,14,))</f>
        <v>BIOLEGEND</v>
      </c>
    </row>
    <row r="2969" spans="1:12" x14ac:dyDescent="0.25">
      <c r="A2969" s="21" t="str">
        <f t="shared" si="187"/>
        <v>BIOLEGEND</v>
      </c>
      <c r="B2969" s="21" t="str">
        <v>EED119537</v>
      </c>
      <c r="C2969" s="30">
        <v>45936</v>
      </c>
      <c r="D2969" s="21">
        <v>102615</v>
      </c>
      <c r="E2969" s="21">
        <f>_xlfn.XLOOKUP(D2969,MasterSheet!H:H,MasterSheet!F:F)</f>
        <v>9424.7999999999993</v>
      </c>
      <c r="F2969" s="22">
        <f>SUMIFS(MasterSheet!J:J, MasterSheet!B:B, B2969, MasterSheet!D:D, C2969, MasterSheet!H:H, D2969)</f>
        <v>1</v>
      </c>
      <c r="G2969" s="22">
        <f t="shared" si="184"/>
        <v>9424.7999999999993</v>
      </c>
      <c r="H2969" s="26">
        <f>SUMIFS(MasterSheet!K:K, MasterSheet!B:B, B2969, MasterSheet!D:D, C2969, MasterSheet!H:H, D2969)</f>
        <v>1</v>
      </c>
      <c r="I2969" s="26">
        <f t="shared" si="185"/>
        <v>9424.7999999999993</v>
      </c>
      <c r="J2969" s="28">
        <f>SUMIFS(MasterSheet!L:L, MasterSheet!B:B, B2969, MasterSheet!D:D, C2969, MasterSheet!H:H, D2969)</f>
        <v>0</v>
      </c>
      <c r="K2969" s="28">
        <f t="shared" si="186"/>
        <v>0</v>
      </c>
      <c r="L2969" s="21" t="str">
        <f>UPPER(VLOOKUP(D2969,MasterSheet!H:U,14,))</f>
        <v>BIOLEGEND</v>
      </c>
    </row>
    <row r="2970" spans="1:12" x14ac:dyDescent="0.25">
      <c r="A2970" s="21" t="str">
        <f t="shared" si="187"/>
        <v>BIOLEGEND</v>
      </c>
      <c r="B2970" s="21" t="str">
        <v>EED119537</v>
      </c>
      <c r="C2970" s="30">
        <v>45936</v>
      </c>
      <c r="D2970" s="21">
        <v>103025</v>
      </c>
      <c r="E2970" s="21">
        <f>_xlfn.XLOOKUP(D2970,MasterSheet!H:H,MasterSheet!F:F)</f>
        <v>5790.4</v>
      </c>
      <c r="F2970" s="22">
        <f>SUMIFS(MasterSheet!J:J, MasterSheet!B:B, B2970, MasterSheet!D:D, C2970, MasterSheet!H:H, D2970)</f>
        <v>1</v>
      </c>
      <c r="G2970" s="22">
        <f t="shared" si="184"/>
        <v>5790.4</v>
      </c>
      <c r="H2970" s="26">
        <f>SUMIFS(MasterSheet!K:K, MasterSheet!B:B, B2970, MasterSheet!D:D, C2970, MasterSheet!H:H, D2970)</f>
        <v>1</v>
      </c>
      <c r="I2970" s="26">
        <f t="shared" si="185"/>
        <v>5790.4</v>
      </c>
      <c r="J2970" s="28">
        <f>SUMIFS(MasterSheet!L:L, MasterSheet!B:B, B2970, MasterSheet!D:D, C2970, MasterSheet!H:H, D2970)</f>
        <v>0</v>
      </c>
      <c r="K2970" s="28">
        <f t="shared" si="186"/>
        <v>0</v>
      </c>
      <c r="L2970" s="21" t="str">
        <f>UPPER(VLOOKUP(D2970,MasterSheet!H:U,14,))</f>
        <v>BIOLEGEND</v>
      </c>
    </row>
    <row r="2971" spans="1:12" x14ac:dyDescent="0.25">
      <c r="A2971" s="21" t="str">
        <f t="shared" si="187"/>
        <v>BIOLEGEND</v>
      </c>
      <c r="B2971" s="21" t="str">
        <v>EED119537</v>
      </c>
      <c r="C2971" s="30">
        <v>45936</v>
      </c>
      <c r="D2971" s="21">
        <v>103132</v>
      </c>
      <c r="E2971" s="21">
        <f>_xlfn.XLOOKUP(D2971,MasterSheet!H:H,MasterSheet!F:F)</f>
        <v>13613.599999999999</v>
      </c>
      <c r="F2971" s="22">
        <f>SUMIFS(MasterSheet!J:J, MasterSheet!B:B, B2971, MasterSheet!D:D, C2971, MasterSheet!H:H, D2971)</f>
        <v>1</v>
      </c>
      <c r="G2971" s="22">
        <f t="shared" si="184"/>
        <v>13613.599999999999</v>
      </c>
      <c r="H2971" s="26">
        <f>SUMIFS(MasterSheet!K:K, MasterSheet!B:B, B2971, MasterSheet!D:D, C2971, MasterSheet!H:H, D2971)</f>
        <v>1</v>
      </c>
      <c r="I2971" s="26">
        <f t="shared" si="185"/>
        <v>13613.599999999999</v>
      </c>
      <c r="J2971" s="28">
        <f>SUMIFS(MasterSheet!L:L, MasterSheet!B:B, B2971, MasterSheet!D:D, C2971, MasterSheet!H:H, D2971)</f>
        <v>0</v>
      </c>
      <c r="K2971" s="28">
        <f t="shared" si="186"/>
        <v>0</v>
      </c>
      <c r="L2971" s="21" t="str">
        <f>UPPER(VLOOKUP(D2971,MasterSheet!H:U,14,))</f>
        <v>BIOLEGEND</v>
      </c>
    </row>
    <row r="2972" spans="1:12" x14ac:dyDescent="0.25">
      <c r="A2972" s="21" t="str">
        <f t="shared" si="187"/>
        <v>BIOLEGEND</v>
      </c>
      <c r="B2972" s="21" t="str">
        <v>EED119537</v>
      </c>
      <c r="C2972" s="30">
        <v>45936</v>
      </c>
      <c r="D2972" s="21">
        <v>103140</v>
      </c>
      <c r="E2972" s="21">
        <f>_xlfn.XLOOKUP(D2972,MasterSheet!H:H,MasterSheet!F:F)</f>
        <v>28710</v>
      </c>
      <c r="F2972" s="22">
        <f>SUMIFS(MasterSheet!J:J, MasterSheet!B:B, B2972, MasterSheet!D:D, C2972, MasterSheet!H:H, D2972)</f>
        <v>1</v>
      </c>
      <c r="G2972" s="22">
        <f t="shared" si="184"/>
        <v>28710</v>
      </c>
      <c r="H2972" s="26">
        <f>SUMIFS(MasterSheet!K:K, MasterSheet!B:B, B2972, MasterSheet!D:D, C2972, MasterSheet!H:H, D2972)</f>
        <v>1</v>
      </c>
      <c r="I2972" s="26">
        <f t="shared" si="185"/>
        <v>28710</v>
      </c>
      <c r="J2972" s="28">
        <f>SUMIFS(MasterSheet!L:L, MasterSheet!B:B, B2972, MasterSheet!D:D, C2972, MasterSheet!H:H, D2972)</f>
        <v>0</v>
      </c>
      <c r="K2972" s="28">
        <f t="shared" si="186"/>
        <v>0</v>
      </c>
      <c r="L2972" s="21" t="str">
        <f>UPPER(VLOOKUP(D2972,MasterSheet!H:U,14,))</f>
        <v>BIOLEGEND</v>
      </c>
    </row>
    <row r="2973" spans="1:12" x14ac:dyDescent="0.25">
      <c r="A2973" s="21" t="str">
        <f t="shared" si="187"/>
        <v>BIOLEGEND</v>
      </c>
      <c r="B2973" s="21" t="str">
        <v>EED119537</v>
      </c>
      <c r="C2973" s="30">
        <v>45936</v>
      </c>
      <c r="D2973" s="21">
        <v>103157</v>
      </c>
      <c r="E2973" s="21">
        <f>_xlfn.XLOOKUP(D2973,MasterSheet!H:H,MasterSheet!F:F)</f>
        <v>20394</v>
      </c>
      <c r="F2973" s="22">
        <f>SUMIFS(MasterSheet!J:J, MasterSheet!B:B, B2973, MasterSheet!D:D, C2973, MasterSheet!H:H, D2973)</f>
        <v>2</v>
      </c>
      <c r="G2973" s="22">
        <f t="shared" si="184"/>
        <v>40788</v>
      </c>
      <c r="H2973" s="26">
        <f>SUMIFS(MasterSheet!K:K, MasterSheet!B:B, B2973, MasterSheet!D:D, C2973, MasterSheet!H:H, D2973)</f>
        <v>2</v>
      </c>
      <c r="I2973" s="26">
        <f t="shared" si="185"/>
        <v>40788</v>
      </c>
      <c r="J2973" s="28">
        <f>SUMIFS(MasterSheet!L:L, MasterSheet!B:B, B2973, MasterSheet!D:D, C2973, MasterSheet!H:H, D2973)</f>
        <v>0</v>
      </c>
      <c r="K2973" s="28">
        <f t="shared" si="186"/>
        <v>0</v>
      </c>
      <c r="L2973" s="21" t="str">
        <f>UPPER(VLOOKUP(D2973,MasterSheet!H:U,14,))</f>
        <v>BIOLEGEND</v>
      </c>
    </row>
    <row r="2974" spans="1:12" x14ac:dyDescent="0.25">
      <c r="A2974" s="21" t="str">
        <f t="shared" si="187"/>
        <v>BIOLEGEND</v>
      </c>
      <c r="B2974" s="21" t="str">
        <v>EED119537</v>
      </c>
      <c r="C2974" s="30">
        <v>45936</v>
      </c>
      <c r="D2974" s="21">
        <v>104103</v>
      </c>
      <c r="E2974" s="21">
        <f>_xlfn.XLOOKUP(D2974,MasterSheet!H:H,MasterSheet!F:F)</f>
        <v>4004</v>
      </c>
      <c r="F2974" s="22">
        <f>SUMIFS(MasterSheet!J:J, MasterSheet!B:B, B2974, MasterSheet!D:D, C2974, MasterSheet!H:H, D2974)</f>
        <v>1</v>
      </c>
      <c r="G2974" s="22">
        <f t="shared" si="184"/>
        <v>4004</v>
      </c>
      <c r="H2974" s="26">
        <f>SUMIFS(MasterSheet!K:K, MasterSheet!B:B, B2974, MasterSheet!D:D, C2974, MasterSheet!H:H, D2974)</f>
        <v>1</v>
      </c>
      <c r="I2974" s="26">
        <f t="shared" si="185"/>
        <v>4004</v>
      </c>
      <c r="J2974" s="28">
        <f>SUMIFS(MasterSheet!L:L, MasterSheet!B:B, B2974, MasterSheet!D:D, C2974, MasterSheet!H:H, D2974)</f>
        <v>0</v>
      </c>
      <c r="K2974" s="28">
        <f t="shared" si="186"/>
        <v>0</v>
      </c>
      <c r="L2974" s="21" t="str">
        <f>UPPER(VLOOKUP(D2974,MasterSheet!H:U,14,))</f>
        <v>BIOLEGEND</v>
      </c>
    </row>
    <row r="2975" spans="1:12" x14ac:dyDescent="0.25">
      <c r="A2975" s="21" t="str">
        <f t="shared" si="187"/>
        <v>BIOLEGEND</v>
      </c>
      <c r="B2975" s="21" t="str">
        <v>EED119537</v>
      </c>
      <c r="C2975" s="30">
        <v>45936</v>
      </c>
      <c r="D2975" s="21">
        <v>104106</v>
      </c>
      <c r="E2975" s="21">
        <f>_xlfn.XLOOKUP(D2975,MasterSheet!H:H,MasterSheet!F:F)</f>
        <v>18726.400000000001</v>
      </c>
      <c r="F2975" s="22">
        <f>SUMIFS(MasterSheet!J:J, MasterSheet!B:B, B2975, MasterSheet!D:D, C2975, MasterSheet!H:H, D2975)</f>
        <v>1</v>
      </c>
      <c r="G2975" s="22">
        <f t="shared" si="184"/>
        <v>18726.400000000001</v>
      </c>
      <c r="H2975" s="26">
        <f>SUMIFS(MasterSheet!K:K, MasterSheet!B:B, B2975, MasterSheet!D:D, C2975, MasterSheet!H:H, D2975)</f>
        <v>1</v>
      </c>
      <c r="I2975" s="26">
        <f t="shared" si="185"/>
        <v>18726.400000000001</v>
      </c>
      <c r="J2975" s="28">
        <f>SUMIFS(MasterSheet!L:L, MasterSheet!B:B, B2975, MasterSheet!D:D, C2975, MasterSheet!H:H, D2975)</f>
        <v>0</v>
      </c>
      <c r="K2975" s="28">
        <f t="shared" si="186"/>
        <v>0</v>
      </c>
      <c r="L2975" s="21" t="str">
        <f>UPPER(VLOOKUP(D2975,MasterSheet!H:U,14,))</f>
        <v>BIOLEGEND</v>
      </c>
    </row>
    <row r="2976" spans="1:12" x14ac:dyDescent="0.25">
      <c r="A2976" s="21" t="str">
        <f t="shared" si="187"/>
        <v>BIOLEGEND</v>
      </c>
      <c r="B2976" s="21" t="str">
        <v>EED119537</v>
      </c>
      <c r="C2976" s="30">
        <v>45936</v>
      </c>
      <c r="D2976" s="21">
        <v>105322</v>
      </c>
      <c r="E2976" s="21">
        <f>_xlfn.XLOOKUP(D2976,MasterSheet!H:H,MasterSheet!F:F)</f>
        <v>17740.8</v>
      </c>
      <c r="F2976" s="22">
        <f>SUMIFS(MasterSheet!J:J, MasterSheet!B:B, B2976, MasterSheet!D:D, C2976, MasterSheet!H:H, D2976)</f>
        <v>1</v>
      </c>
      <c r="G2976" s="22">
        <f t="shared" si="184"/>
        <v>17740.8</v>
      </c>
      <c r="H2976" s="26">
        <f>SUMIFS(MasterSheet!K:K, MasterSheet!B:B, B2976, MasterSheet!D:D, C2976, MasterSheet!H:H, D2976)</f>
        <v>1</v>
      </c>
      <c r="I2976" s="26">
        <f t="shared" si="185"/>
        <v>17740.8</v>
      </c>
      <c r="J2976" s="28">
        <f>SUMIFS(MasterSheet!L:L, MasterSheet!B:B, B2976, MasterSheet!D:D, C2976, MasterSheet!H:H, D2976)</f>
        <v>0</v>
      </c>
      <c r="K2976" s="28">
        <f t="shared" si="186"/>
        <v>0</v>
      </c>
      <c r="L2976" s="21" t="str">
        <f>UPPER(VLOOKUP(D2976,MasterSheet!H:U,14,))</f>
        <v>BIOLEGEND</v>
      </c>
    </row>
    <row r="2977" spans="1:12" x14ac:dyDescent="0.25">
      <c r="A2977" s="21" t="str">
        <f t="shared" si="187"/>
        <v>BIOLEGEND</v>
      </c>
      <c r="B2977" s="21" t="str">
        <v>EED119537</v>
      </c>
      <c r="C2977" s="30">
        <v>45936</v>
      </c>
      <c r="D2977" s="21">
        <v>106610</v>
      </c>
      <c r="E2977" s="21">
        <f>_xlfn.XLOOKUP(D2977,MasterSheet!H:H,MasterSheet!F:F)</f>
        <v>16447.2</v>
      </c>
      <c r="F2977" s="22">
        <f>SUMIFS(MasterSheet!J:J, MasterSheet!B:B, B2977, MasterSheet!D:D, C2977, MasterSheet!H:H, D2977)</f>
        <v>1</v>
      </c>
      <c r="G2977" s="22">
        <f t="shared" si="184"/>
        <v>16447.2</v>
      </c>
      <c r="H2977" s="26">
        <f>SUMIFS(MasterSheet!K:K, MasterSheet!B:B, B2977, MasterSheet!D:D, C2977, MasterSheet!H:H, D2977)</f>
        <v>1</v>
      </c>
      <c r="I2977" s="26">
        <f t="shared" si="185"/>
        <v>16447.2</v>
      </c>
      <c r="J2977" s="28">
        <f>SUMIFS(MasterSheet!L:L, MasterSheet!B:B, B2977, MasterSheet!D:D, C2977, MasterSheet!H:H, D2977)</f>
        <v>0</v>
      </c>
      <c r="K2977" s="28">
        <f t="shared" si="186"/>
        <v>0</v>
      </c>
      <c r="L2977" s="21" t="str">
        <f>UPPER(VLOOKUP(D2977,MasterSheet!H:U,14,))</f>
        <v>BIOLEGEND</v>
      </c>
    </row>
    <row r="2978" spans="1:12" x14ac:dyDescent="0.25">
      <c r="A2978" s="21" t="str">
        <f t="shared" si="187"/>
        <v>BIOLEGEND</v>
      </c>
      <c r="B2978" s="21" t="str">
        <v>EED119537</v>
      </c>
      <c r="C2978" s="30">
        <v>45936</v>
      </c>
      <c r="D2978" s="21">
        <v>108907</v>
      </c>
      <c r="E2978" s="21">
        <f>_xlfn.XLOOKUP(D2978,MasterSheet!H:H,MasterSheet!F:F)</f>
        <v>7515.2000000000007</v>
      </c>
      <c r="F2978" s="22">
        <f>SUMIFS(MasterSheet!J:J, MasterSheet!B:B, B2978, MasterSheet!D:D, C2978, MasterSheet!H:H, D2978)</f>
        <v>1</v>
      </c>
      <c r="G2978" s="22">
        <f t="shared" si="184"/>
        <v>7515.2000000000007</v>
      </c>
      <c r="H2978" s="26">
        <f>SUMIFS(MasterSheet!K:K, MasterSheet!B:B, B2978, MasterSheet!D:D, C2978, MasterSheet!H:H, D2978)</f>
        <v>1</v>
      </c>
      <c r="I2978" s="26">
        <f t="shared" si="185"/>
        <v>7515.2000000000007</v>
      </c>
      <c r="J2978" s="28">
        <f>SUMIFS(MasterSheet!L:L, MasterSheet!B:B, B2978, MasterSheet!D:D, C2978, MasterSheet!H:H, D2978)</f>
        <v>0</v>
      </c>
      <c r="K2978" s="28">
        <f t="shared" si="186"/>
        <v>0</v>
      </c>
      <c r="L2978" s="21" t="str">
        <f>UPPER(VLOOKUP(D2978,MasterSheet!H:U,14,))</f>
        <v>BIOLEGEND</v>
      </c>
    </row>
    <row r="2979" spans="1:12" x14ac:dyDescent="0.25">
      <c r="A2979" s="21" t="str">
        <f t="shared" si="187"/>
        <v>BIOLEGEND</v>
      </c>
      <c r="B2979" s="21" t="str">
        <v>EED119537</v>
      </c>
      <c r="C2979" s="30">
        <v>45936</v>
      </c>
      <c r="D2979" s="21">
        <v>109207</v>
      </c>
      <c r="E2979" s="21">
        <f>_xlfn.XLOOKUP(D2979,MasterSheet!H:H,MasterSheet!F:F)</f>
        <v>4496.8</v>
      </c>
      <c r="F2979" s="22">
        <f>SUMIFS(MasterSheet!J:J, MasterSheet!B:B, B2979, MasterSheet!D:D, C2979, MasterSheet!H:H, D2979)</f>
        <v>1</v>
      </c>
      <c r="G2979" s="22">
        <f t="shared" si="184"/>
        <v>4496.8</v>
      </c>
      <c r="H2979" s="26">
        <f>SUMIFS(MasterSheet!K:K, MasterSheet!B:B, B2979, MasterSheet!D:D, C2979, MasterSheet!H:H, D2979)</f>
        <v>1</v>
      </c>
      <c r="I2979" s="26">
        <f t="shared" si="185"/>
        <v>4496.8</v>
      </c>
      <c r="J2979" s="28">
        <f>SUMIFS(MasterSheet!L:L, MasterSheet!B:B, B2979, MasterSheet!D:D, C2979, MasterSheet!H:H, D2979)</f>
        <v>0</v>
      </c>
      <c r="K2979" s="28">
        <f t="shared" si="186"/>
        <v>0</v>
      </c>
      <c r="L2979" s="21" t="str">
        <f>UPPER(VLOOKUP(D2979,MasterSheet!H:U,14,))</f>
        <v>BIOLEGEND</v>
      </c>
    </row>
    <row r="2980" spans="1:12" x14ac:dyDescent="0.25">
      <c r="A2980" s="21" t="str">
        <f t="shared" si="187"/>
        <v>BIOLEGEND</v>
      </c>
      <c r="B2980" s="21" t="str">
        <v>EED119537</v>
      </c>
      <c r="C2980" s="30">
        <v>45936</v>
      </c>
      <c r="D2980" s="21">
        <v>115555</v>
      </c>
      <c r="E2980" s="21">
        <f>_xlfn.XLOOKUP(D2980,MasterSheet!H:H,MasterSheet!F:F)</f>
        <v>18876</v>
      </c>
      <c r="F2980" s="22">
        <f>SUMIFS(MasterSheet!J:J, MasterSheet!B:B, B2980, MasterSheet!D:D, C2980, MasterSheet!H:H, D2980)</f>
        <v>1</v>
      </c>
      <c r="G2980" s="22">
        <f t="shared" si="184"/>
        <v>18876</v>
      </c>
      <c r="H2980" s="26">
        <f>SUMIFS(MasterSheet!K:K, MasterSheet!B:B, B2980, MasterSheet!D:D, C2980, MasterSheet!H:H, D2980)</f>
        <v>1</v>
      </c>
      <c r="I2980" s="26">
        <f t="shared" si="185"/>
        <v>18876</v>
      </c>
      <c r="J2980" s="28">
        <f>SUMIFS(MasterSheet!L:L, MasterSheet!B:B, B2980, MasterSheet!D:D, C2980, MasterSheet!H:H, D2980)</f>
        <v>0</v>
      </c>
      <c r="K2980" s="28">
        <f t="shared" si="186"/>
        <v>0</v>
      </c>
      <c r="L2980" s="21" t="str">
        <f>UPPER(VLOOKUP(D2980,MasterSheet!H:U,14,))</f>
        <v>BIOLEGEND</v>
      </c>
    </row>
    <row r="2981" spans="1:12" x14ac:dyDescent="0.25">
      <c r="A2981" s="21" t="str">
        <f t="shared" si="187"/>
        <v>BIOLEGEND</v>
      </c>
      <c r="B2981" s="21" t="str">
        <v>EED119537</v>
      </c>
      <c r="C2981" s="30">
        <v>45936</v>
      </c>
      <c r="D2981" s="21">
        <v>117339</v>
      </c>
      <c r="E2981" s="21">
        <f>_xlfn.XLOOKUP(D2981,MasterSheet!H:H,MasterSheet!F:F)</f>
        <v>19272</v>
      </c>
      <c r="F2981" s="22">
        <f>SUMIFS(MasterSheet!J:J, MasterSheet!B:B, B2981, MasterSheet!D:D, C2981, MasterSheet!H:H, D2981)</f>
        <v>1</v>
      </c>
      <c r="G2981" s="22">
        <f t="shared" si="184"/>
        <v>19272</v>
      </c>
      <c r="H2981" s="26">
        <f>SUMIFS(MasterSheet!K:K, MasterSheet!B:B, B2981, MasterSheet!D:D, C2981, MasterSheet!H:H, D2981)</f>
        <v>1</v>
      </c>
      <c r="I2981" s="26">
        <f t="shared" si="185"/>
        <v>19272</v>
      </c>
      <c r="J2981" s="28">
        <f>SUMIFS(MasterSheet!L:L, MasterSheet!B:B, B2981, MasterSheet!D:D, C2981, MasterSheet!H:H, D2981)</f>
        <v>0</v>
      </c>
      <c r="K2981" s="28">
        <f t="shared" si="186"/>
        <v>0</v>
      </c>
      <c r="L2981" s="21" t="str">
        <f>UPPER(VLOOKUP(D2981,MasterSheet!H:U,14,))</f>
        <v>BIOLEGEND</v>
      </c>
    </row>
    <row r="2982" spans="1:12" x14ac:dyDescent="0.25">
      <c r="A2982" s="21" t="str">
        <f t="shared" si="187"/>
        <v>BIOLEGEND</v>
      </c>
      <c r="B2982" s="21" t="str">
        <v>EED119537</v>
      </c>
      <c r="C2982" s="30">
        <v>45936</v>
      </c>
      <c r="D2982" s="21">
        <v>119806</v>
      </c>
      <c r="E2982" s="21">
        <f>_xlfn.XLOOKUP(D2982,MasterSheet!H:H,MasterSheet!F:F)</f>
        <v>25132.800000000003</v>
      </c>
      <c r="F2982" s="22">
        <f>SUMIFS(MasterSheet!J:J, MasterSheet!B:B, B2982, MasterSheet!D:D, C2982, MasterSheet!H:H, D2982)</f>
        <v>1</v>
      </c>
      <c r="G2982" s="22">
        <f t="shared" si="184"/>
        <v>25132.800000000003</v>
      </c>
      <c r="H2982" s="26">
        <f>SUMIFS(MasterSheet!K:K, MasterSheet!B:B, B2982, MasterSheet!D:D, C2982, MasterSheet!H:H, D2982)</f>
        <v>1</v>
      </c>
      <c r="I2982" s="26">
        <f t="shared" si="185"/>
        <v>25132.800000000003</v>
      </c>
      <c r="J2982" s="28">
        <f>SUMIFS(MasterSheet!L:L, MasterSheet!B:B, B2982, MasterSheet!D:D, C2982, MasterSheet!H:H, D2982)</f>
        <v>0</v>
      </c>
      <c r="K2982" s="28">
        <f t="shared" si="186"/>
        <v>0</v>
      </c>
      <c r="L2982" s="21" t="str">
        <f>UPPER(VLOOKUP(D2982,MasterSheet!H:U,14,))</f>
        <v>BIOLEGEND</v>
      </c>
    </row>
    <row r="2983" spans="1:12" x14ac:dyDescent="0.25">
      <c r="A2983" s="21" t="str">
        <f t="shared" si="187"/>
        <v>BIOLEGEND</v>
      </c>
      <c r="B2983" s="21" t="str">
        <v>EED119537</v>
      </c>
      <c r="C2983" s="30">
        <v>45936</v>
      </c>
      <c r="D2983" s="21">
        <v>123110</v>
      </c>
      <c r="E2983" s="21">
        <f>_xlfn.XLOOKUP(D2983,MasterSheet!H:H,MasterSheet!F:F)</f>
        <v>7444.7999999999993</v>
      </c>
      <c r="F2983" s="22">
        <f>SUMIFS(MasterSheet!J:J, MasterSheet!B:B, B2983, MasterSheet!D:D, C2983, MasterSheet!H:H, D2983)</f>
        <v>1</v>
      </c>
      <c r="G2983" s="22">
        <f t="shared" si="184"/>
        <v>7444.7999999999993</v>
      </c>
      <c r="H2983" s="26">
        <f>SUMIFS(MasterSheet!K:K, MasterSheet!B:B, B2983, MasterSheet!D:D, C2983, MasterSheet!H:H, D2983)</f>
        <v>1</v>
      </c>
      <c r="I2983" s="26">
        <f t="shared" si="185"/>
        <v>7444.7999999999993</v>
      </c>
      <c r="J2983" s="28">
        <f>SUMIFS(MasterSheet!L:L, MasterSheet!B:B, B2983, MasterSheet!D:D, C2983, MasterSheet!H:H, D2983)</f>
        <v>0</v>
      </c>
      <c r="K2983" s="28">
        <f t="shared" si="186"/>
        <v>0</v>
      </c>
      <c r="L2983" s="21" t="str">
        <f>UPPER(VLOOKUP(D2983,MasterSheet!H:U,14,))</f>
        <v>BIOLEGEND</v>
      </c>
    </row>
    <row r="2984" spans="1:12" x14ac:dyDescent="0.25">
      <c r="A2984" s="21" t="str">
        <f t="shared" si="187"/>
        <v>BIOLEGEND</v>
      </c>
      <c r="B2984" s="21" t="str">
        <v>EED119537</v>
      </c>
      <c r="C2984" s="30">
        <v>45936</v>
      </c>
      <c r="D2984" s="21">
        <v>123116</v>
      </c>
      <c r="E2984" s="21">
        <f>_xlfn.XLOOKUP(D2984,MasterSheet!H:H,MasterSheet!F:F)</f>
        <v>7550.4</v>
      </c>
      <c r="F2984" s="22">
        <f>SUMIFS(MasterSheet!J:J, MasterSheet!B:B, B2984, MasterSheet!D:D, C2984, MasterSheet!H:H, D2984)</f>
        <v>1</v>
      </c>
      <c r="G2984" s="22">
        <f t="shared" si="184"/>
        <v>7550.4</v>
      </c>
      <c r="H2984" s="26">
        <f>SUMIFS(MasterSheet!K:K, MasterSheet!B:B, B2984, MasterSheet!D:D, C2984, MasterSheet!H:H, D2984)</f>
        <v>1</v>
      </c>
      <c r="I2984" s="26">
        <f t="shared" si="185"/>
        <v>7550.4</v>
      </c>
      <c r="J2984" s="28">
        <f>SUMIFS(MasterSheet!L:L, MasterSheet!B:B, B2984, MasterSheet!D:D, C2984, MasterSheet!H:H, D2984)</f>
        <v>0</v>
      </c>
      <c r="K2984" s="28">
        <f t="shared" si="186"/>
        <v>0</v>
      </c>
      <c r="L2984" s="21" t="str">
        <f>UPPER(VLOOKUP(D2984,MasterSheet!H:U,14,))</f>
        <v>BIOLEGEND</v>
      </c>
    </row>
    <row r="2985" spans="1:12" x14ac:dyDescent="0.25">
      <c r="A2985" s="21" t="str">
        <f t="shared" si="187"/>
        <v>BIOLEGEND</v>
      </c>
      <c r="B2985" s="21" t="str">
        <v>EED119537</v>
      </c>
      <c r="C2985" s="30">
        <v>45936</v>
      </c>
      <c r="D2985" s="21">
        <v>123128</v>
      </c>
      <c r="E2985" s="21">
        <f>_xlfn.XLOOKUP(D2985,MasterSheet!H:H,MasterSheet!F:F)</f>
        <v>22052.799999999999</v>
      </c>
      <c r="F2985" s="22">
        <f>SUMIFS(MasterSheet!J:J, MasterSheet!B:B, B2985, MasterSheet!D:D, C2985, MasterSheet!H:H, D2985)</f>
        <v>1</v>
      </c>
      <c r="G2985" s="22">
        <f t="shared" si="184"/>
        <v>22052.799999999999</v>
      </c>
      <c r="H2985" s="26">
        <f>SUMIFS(MasterSheet!K:K, MasterSheet!B:B, B2985, MasterSheet!D:D, C2985, MasterSheet!H:H, D2985)</f>
        <v>1</v>
      </c>
      <c r="I2985" s="26">
        <f t="shared" si="185"/>
        <v>22052.799999999999</v>
      </c>
      <c r="J2985" s="28">
        <f>SUMIFS(MasterSheet!L:L, MasterSheet!B:B, B2985, MasterSheet!D:D, C2985, MasterSheet!H:H, D2985)</f>
        <v>0</v>
      </c>
      <c r="K2985" s="28">
        <f t="shared" si="186"/>
        <v>0</v>
      </c>
      <c r="L2985" s="21" t="str">
        <f>UPPER(VLOOKUP(D2985,MasterSheet!H:U,14,))</f>
        <v>BIOLEGEND</v>
      </c>
    </row>
    <row r="2986" spans="1:12" x14ac:dyDescent="0.25">
      <c r="A2986" s="21" t="str">
        <f t="shared" si="187"/>
        <v>BIOLEGEND</v>
      </c>
      <c r="B2986" s="21" t="str">
        <v>EED119537</v>
      </c>
      <c r="C2986" s="30">
        <v>45936</v>
      </c>
      <c r="D2986" s="21">
        <v>125226</v>
      </c>
      <c r="E2986" s="21">
        <f>_xlfn.XLOOKUP(D2986,MasterSheet!H:H,MasterSheet!F:F)</f>
        <v>16324</v>
      </c>
      <c r="F2986" s="22">
        <f>SUMIFS(MasterSheet!J:J, MasterSheet!B:B, B2986, MasterSheet!D:D, C2986, MasterSheet!H:H, D2986)</f>
        <v>1</v>
      </c>
      <c r="G2986" s="22">
        <f t="shared" si="184"/>
        <v>16324</v>
      </c>
      <c r="H2986" s="26">
        <f>SUMIFS(MasterSheet!K:K, MasterSheet!B:B, B2986, MasterSheet!D:D, C2986, MasterSheet!H:H, D2986)</f>
        <v>1</v>
      </c>
      <c r="I2986" s="26">
        <f t="shared" si="185"/>
        <v>16324</v>
      </c>
      <c r="J2986" s="28">
        <f>SUMIFS(MasterSheet!L:L, MasterSheet!B:B, B2986, MasterSheet!D:D, C2986, MasterSheet!H:H, D2986)</f>
        <v>0</v>
      </c>
      <c r="K2986" s="28">
        <f t="shared" si="186"/>
        <v>0</v>
      </c>
      <c r="L2986" s="21" t="str">
        <f>UPPER(VLOOKUP(D2986,MasterSheet!H:U,14,))</f>
        <v>BIOLEGEND</v>
      </c>
    </row>
    <row r="2987" spans="1:12" x14ac:dyDescent="0.25">
      <c r="A2987" s="21" t="str">
        <f t="shared" si="187"/>
        <v>BIOLEGEND</v>
      </c>
      <c r="B2987" s="21" t="str">
        <v>EED119537</v>
      </c>
      <c r="C2987" s="30">
        <v>45936</v>
      </c>
      <c r="D2987" s="21">
        <v>126622</v>
      </c>
      <c r="E2987" s="21">
        <f>_xlfn.XLOOKUP(D2987,MasterSheet!H:H,MasterSheet!F:F)</f>
        <v>19157.599999999999</v>
      </c>
      <c r="F2987" s="22">
        <f>SUMIFS(MasterSheet!J:J, MasterSheet!B:B, B2987, MasterSheet!D:D, C2987, MasterSheet!H:H, D2987)</f>
        <v>1</v>
      </c>
      <c r="G2987" s="22">
        <f t="shared" si="184"/>
        <v>19157.599999999999</v>
      </c>
      <c r="H2987" s="26">
        <f>SUMIFS(MasterSheet!K:K, MasterSheet!B:B, B2987, MasterSheet!D:D, C2987, MasterSheet!H:H, D2987)</f>
        <v>1</v>
      </c>
      <c r="I2987" s="26">
        <f t="shared" si="185"/>
        <v>19157.599999999999</v>
      </c>
      <c r="J2987" s="28">
        <f>SUMIFS(MasterSheet!L:L, MasterSheet!B:B, B2987, MasterSheet!D:D, C2987, MasterSheet!H:H, D2987)</f>
        <v>0</v>
      </c>
      <c r="K2987" s="28">
        <f t="shared" si="186"/>
        <v>0</v>
      </c>
      <c r="L2987" s="21" t="str">
        <f>UPPER(VLOOKUP(D2987,MasterSheet!H:U,14,))</f>
        <v>BIOLEGEND</v>
      </c>
    </row>
    <row r="2988" spans="1:12" x14ac:dyDescent="0.25">
      <c r="A2988" s="21" t="str">
        <f t="shared" si="187"/>
        <v>BIOLEGEND</v>
      </c>
      <c r="B2988" s="21" t="str">
        <v>EED119537</v>
      </c>
      <c r="C2988" s="30">
        <v>45936</v>
      </c>
      <c r="D2988" s="21">
        <v>126633</v>
      </c>
      <c r="E2988" s="21">
        <f>_xlfn.XLOOKUP(D2988,MasterSheet!H:H,MasterSheet!F:F)</f>
        <v>19272</v>
      </c>
      <c r="F2988" s="22">
        <f>SUMIFS(MasterSheet!J:J, MasterSheet!B:B, B2988, MasterSheet!D:D, C2988, MasterSheet!H:H, D2988)</f>
        <v>1</v>
      </c>
      <c r="G2988" s="22">
        <f t="shared" si="184"/>
        <v>19272</v>
      </c>
      <c r="H2988" s="26">
        <f>SUMIFS(MasterSheet!K:K, MasterSheet!B:B, B2988, MasterSheet!D:D, C2988, MasterSheet!H:H, D2988)</f>
        <v>1</v>
      </c>
      <c r="I2988" s="26">
        <f t="shared" si="185"/>
        <v>19272</v>
      </c>
      <c r="J2988" s="28">
        <f>SUMIFS(MasterSheet!L:L, MasterSheet!B:B, B2988, MasterSheet!D:D, C2988, MasterSheet!H:H, D2988)</f>
        <v>0</v>
      </c>
      <c r="K2988" s="28">
        <f t="shared" si="186"/>
        <v>0</v>
      </c>
      <c r="L2988" s="21" t="str">
        <f>UPPER(VLOOKUP(D2988,MasterSheet!H:U,14,))</f>
        <v>BIOLEGEND</v>
      </c>
    </row>
    <row r="2989" spans="1:12" x14ac:dyDescent="0.25">
      <c r="A2989" s="21" t="str">
        <f t="shared" si="187"/>
        <v>BIOLEGEND</v>
      </c>
      <c r="B2989" s="21" t="str">
        <v>EED119537</v>
      </c>
      <c r="C2989" s="30">
        <v>45936</v>
      </c>
      <c r="D2989" s="21">
        <v>127608</v>
      </c>
      <c r="E2989" s="21">
        <f>_xlfn.XLOOKUP(D2989,MasterSheet!H:H,MasterSheet!F:F)</f>
        <v>17432.8</v>
      </c>
      <c r="F2989" s="22">
        <f>SUMIFS(MasterSheet!J:J, MasterSheet!B:B, B2989, MasterSheet!D:D, C2989, MasterSheet!H:H, D2989)</f>
        <v>1</v>
      </c>
      <c r="G2989" s="22">
        <f t="shared" si="184"/>
        <v>17432.8</v>
      </c>
      <c r="H2989" s="26">
        <f>SUMIFS(MasterSheet!K:K, MasterSheet!B:B, B2989, MasterSheet!D:D, C2989, MasterSheet!H:H, D2989)</f>
        <v>1</v>
      </c>
      <c r="I2989" s="26">
        <f t="shared" si="185"/>
        <v>17432.8</v>
      </c>
      <c r="J2989" s="28">
        <f>SUMIFS(MasterSheet!L:L, MasterSheet!B:B, B2989, MasterSheet!D:D, C2989, MasterSheet!H:H, D2989)</f>
        <v>0</v>
      </c>
      <c r="K2989" s="28">
        <f t="shared" si="186"/>
        <v>0</v>
      </c>
      <c r="L2989" s="21" t="str">
        <f>UPPER(VLOOKUP(D2989,MasterSheet!H:U,14,))</f>
        <v>BIOLEGEND</v>
      </c>
    </row>
    <row r="2990" spans="1:12" x14ac:dyDescent="0.25">
      <c r="A2990" s="21" t="str">
        <f t="shared" si="187"/>
        <v>BIOLEGEND</v>
      </c>
      <c r="B2990" s="21" t="str">
        <v>EED119537</v>
      </c>
      <c r="C2990" s="30">
        <v>45936</v>
      </c>
      <c r="D2990" s="21">
        <v>127618</v>
      </c>
      <c r="E2990" s="21">
        <f>_xlfn.XLOOKUP(D2990,MasterSheet!H:H,MasterSheet!F:F)</f>
        <v>18664.8</v>
      </c>
      <c r="F2990" s="22">
        <f>SUMIFS(MasterSheet!J:J, MasterSheet!B:B, B2990, MasterSheet!D:D, C2990, MasterSheet!H:H, D2990)</f>
        <v>1</v>
      </c>
      <c r="G2990" s="22">
        <f t="shared" si="184"/>
        <v>18664.8</v>
      </c>
      <c r="H2990" s="26">
        <f>SUMIFS(MasterSheet!K:K, MasterSheet!B:B, B2990, MasterSheet!D:D, C2990, MasterSheet!H:H, D2990)</f>
        <v>1</v>
      </c>
      <c r="I2990" s="26">
        <f t="shared" si="185"/>
        <v>18664.8</v>
      </c>
      <c r="J2990" s="28">
        <f>SUMIFS(MasterSheet!L:L, MasterSheet!B:B, B2990, MasterSheet!D:D, C2990, MasterSheet!H:H, D2990)</f>
        <v>0</v>
      </c>
      <c r="K2990" s="28">
        <f t="shared" si="186"/>
        <v>0</v>
      </c>
      <c r="L2990" s="21" t="str">
        <f>UPPER(VLOOKUP(D2990,MasterSheet!H:U,14,))</f>
        <v>BIOLEGEND</v>
      </c>
    </row>
    <row r="2991" spans="1:12" x14ac:dyDescent="0.25">
      <c r="A2991" s="21" t="str">
        <f t="shared" si="187"/>
        <v>BIOLEGEND</v>
      </c>
      <c r="B2991" s="21" t="str">
        <v>EED119537</v>
      </c>
      <c r="C2991" s="30">
        <v>45936</v>
      </c>
      <c r="D2991" s="21">
        <v>128026</v>
      </c>
      <c r="E2991" s="21">
        <f>_xlfn.XLOOKUP(D2991,MasterSheet!H:H,MasterSheet!F:F)</f>
        <v>19157.599999999999</v>
      </c>
      <c r="F2991" s="22">
        <f>SUMIFS(MasterSheet!J:J, MasterSheet!B:B, B2991, MasterSheet!D:D, C2991, MasterSheet!H:H, D2991)</f>
        <v>1</v>
      </c>
      <c r="G2991" s="22">
        <f t="shared" si="184"/>
        <v>19157.599999999999</v>
      </c>
      <c r="H2991" s="26">
        <f>SUMIFS(MasterSheet!K:K, MasterSheet!B:B, B2991, MasterSheet!D:D, C2991, MasterSheet!H:H, D2991)</f>
        <v>1</v>
      </c>
      <c r="I2991" s="26">
        <f t="shared" si="185"/>
        <v>19157.599999999999</v>
      </c>
      <c r="J2991" s="28">
        <f>SUMIFS(MasterSheet!L:L, MasterSheet!B:B, B2991, MasterSheet!D:D, C2991, MasterSheet!H:H, D2991)</f>
        <v>0</v>
      </c>
      <c r="K2991" s="28">
        <f t="shared" si="186"/>
        <v>0</v>
      </c>
      <c r="L2991" s="21" t="str">
        <f>UPPER(VLOOKUP(D2991,MasterSheet!H:U,14,))</f>
        <v>BIOLEGEND</v>
      </c>
    </row>
    <row r="2992" spans="1:12" x14ac:dyDescent="0.25">
      <c r="A2992" s="21" t="str">
        <f t="shared" si="187"/>
        <v>BIOLEGEND</v>
      </c>
      <c r="B2992" s="21" t="str">
        <v>EED119537</v>
      </c>
      <c r="C2992" s="30">
        <v>45936</v>
      </c>
      <c r="D2992" s="21">
        <v>128811</v>
      </c>
      <c r="E2992" s="21">
        <f>_xlfn.XLOOKUP(D2992,MasterSheet!H:H,MasterSheet!F:F)</f>
        <v>10841.6</v>
      </c>
      <c r="F2992" s="22">
        <f>SUMIFS(MasterSheet!J:J, MasterSheet!B:B, B2992, MasterSheet!D:D, C2992, MasterSheet!H:H, D2992)</f>
        <v>1</v>
      </c>
      <c r="G2992" s="22">
        <f t="shared" si="184"/>
        <v>10841.6</v>
      </c>
      <c r="H2992" s="26">
        <f>SUMIFS(MasterSheet!K:K, MasterSheet!B:B, B2992, MasterSheet!D:D, C2992, MasterSheet!H:H, D2992)</f>
        <v>1</v>
      </c>
      <c r="I2992" s="26">
        <f t="shared" si="185"/>
        <v>10841.6</v>
      </c>
      <c r="J2992" s="28">
        <f>SUMIFS(MasterSheet!L:L, MasterSheet!B:B, B2992, MasterSheet!D:D, C2992, MasterSheet!H:H, D2992)</f>
        <v>0</v>
      </c>
      <c r="K2992" s="28">
        <f t="shared" si="186"/>
        <v>0</v>
      </c>
      <c r="L2992" s="21" t="str">
        <f>UPPER(VLOOKUP(D2992,MasterSheet!H:U,14,))</f>
        <v>BIOLEGEND</v>
      </c>
    </row>
    <row r="2993" spans="1:12" x14ac:dyDescent="0.25">
      <c r="A2993" s="21" t="str">
        <f t="shared" si="187"/>
        <v>BIOLEGEND</v>
      </c>
      <c r="B2993" s="21" t="str">
        <v>EED119537</v>
      </c>
      <c r="C2993" s="30">
        <v>45936</v>
      </c>
      <c r="D2993" s="21">
        <v>130213</v>
      </c>
      <c r="E2993" s="21">
        <f>_xlfn.XLOOKUP(D2993,MasterSheet!H:H,MasterSheet!F:F)</f>
        <v>7638.4</v>
      </c>
      <c r="F2993" s="22">
        <f>SUMIFS(MasterSheet!J:J, MasterSheet!B:B, B2993, MasterSheet!D:D, C2993, MasterSheet!H:H, D2993)</f>
        <v>1</v>
      </c>
      <c r="G2993" s="22">
        <f t="shared" si="184"/>
        <v>7638.4</v>
      </c>
      <c r="H2993" s="26">
        <f>SUMIFS(MasterSheet!K:K, MasterSheet!B:B, B2993, MasterSheet!D:D, C2993, MasterSheet!H:H, D2993)</f>
        <v>1</v>
      </c>
      <c r="I2993" s="26">
        <f t="shared" si="185"/>
        <v>7638.4</v>
      </c>
      <c r="J2993" s="28">
        <f>SUMIFS(MasterSheet!L:L, MasterSheet!B:B, B2993, MasterSheet!D:D, C2993, MasterSheet!H:H, D2993)</f>
        <v>0</v>
      </c>
      <c r="K2993" s="28">
        <f t="shared" si="186"/>
        <v>0</v>
      </c>
      <c r="L2993" s="21" t="str">
        <f>UPPER(VLOOKUP(D2993,MasterSheet!H:U,14,))</f>
        <v>BIOLEGEND</v>
      </c>
    </row>
    <row r="2994" spans="1:12" x14ac:dyDescent="0.25">
      <c r="A2994" s="21" t="str">
        <f t="shared" si="187"/>
        <v>BIOLEGEND</v>
      </c>
      <c r="B2994" s="21" t="str">
        <v>EED119537</v>
      </c>
      <c r="C2994" s="30">
        <v>45936</v>
      </c>
      <c r="D2994" s="21">
        <v>137221</v>
      </c>
      <c r="E2994" s="21">
        <f>_xlfn.XLOOKUP(D2994,MasterSheet!H:H,MasterSheet!F:F)</f>
        <v>12812.8</v>
      </c>
      <c r="F2994" s="22">
        <f>SUMIFS(MasterSheet!J:J, MasterSheet!B:B, B2994, MasterSheet!D:D, C2994, MasterSheet!H:H, D2994)</f>
        <v>1</v>
      </c>
      <c r="G2994" s="22">
        <f t="shared" si="184"/>
        <v>12812.8</v>
      </c>
      <c r="H2994" s="26">
        <f>SUMIFS(MasterSheet!K:K, MasterSheet!B:B, B2994, MasterSheet!D:D, C2994, MasterSheet!H:H, D2994)</f>
        <v>1</v>
      </c>
      <c r="I2994" s="26">
        <f t="shared" si="185"/>
        <v>12812.8</v>
      </c>
      <c r="J2994" s="28">
        <f>SUMIFS(MasterSheet!L:L, MasterSheet!B:B, B2994, MasterSheet!D:D, C2994, MasterSheet!H:H, D2994)</f>
        <v>0</v>
      </c>
      <c r="K2994" s="28">
        <f t="shared" si="186"/>
        <v>0</v>
      </c>
      <c r="L2994" s="21" t="str">
        <f>UPPER(VLOOKUP(D2994,MasterSheet!H:U,14,))</f>
        <v>BIOLEGEND</v>
      </c>
    </row>
    <row r="2995" spans="1:12" x14ac:dyDescent="0.25">
      <c r="A2995" s="21" t="str">
        <f t="shared" si="187"/>
        <v>BIOLEGEND</v>
      </c>
      <c r="B2995" s="21" t="str">
        <v>EED119537</v>
      </c>
      <c r="C2995" s="30">
        <v>45936</v>
      </c>
      <c r="D2995" s="21" t="str">
        <v>139316</v>
      </c>
      <c r="E2995" s="21">
        <f>_xlfn.XLOOKUP(D2995,MasterSheet!H:H,MasterSheet!F:F)</f>
        <v>16324</v>
      </c>
      <c r="F2995" s="22">
        <f>SUMIFS(MasterSheet!J:J, MasterSheet!B:B, B2995, MasterSheet!D:D, C2995, MasterSheet!H:H, D2995)</f>
        <v>1</v>
      </c>
      <c r="G2995" s="22">
        <f t="shared" si="184"/>
        <v>16324</v>
      </c>
      <c r="H2995" s="26">
        <f>SUMIFS(MasterSheet!K:K, MasterSheet!B:B, B2995, MasterSheet!D:D, C2995, MasterSheet!H:H, D2995)</f>
        <v>1</v>
      </c>
      <c r="I2995" s="26">
        <f t="shared" si="185"/>
        <v>16324</v>
      </c>
      <c r="J2995" s="28">
        <f>SUMIFS(MasterSheet!L:L, MasterSheet!B:B, B2995, MasterSheet!D:D, C2995, MasterSheet!H:H, D2995)</f>
        <v>0</v>
      </c>
      <c r="K2995" s="28">
        <f t="shared" si="186"/>
        <v>0</v>
      </c>
      <c r="L2995" s="21" t="str">
        <f>UPPER(VLOOKUP(D2995,MasterSheet!H:U,14,))</f>
        <v>BIOLEGEND</v>
      </c>
    </row>
    <row r="2996" spans="1:12" x14ac:dyDescent="0.25">
      <c r="A2996" s="21" t="str">
        <f t="shared" si="187"/>
        <v>BIOLEGEND</v>
      </c>
      <c r="B2996" s="21" t="str">
        <v>EED119537</v>
      </c>
      <c r="C2996" s="30">
        <v>45936</v>
      </c>
      <c r="D2996" s="21">
        <v>141703</v>
      </c>
      <c r="E2996" s="21">
        <f>_xlfn.XLOOKUP(D2996,MasterSheet!H:H,MasterSheet!F:F)</f>
        <v>8377.6</v>
      </c>
      <c r="F2996" s="22">
        <f>SUMIFS(MasterSheet!J:J, MasterSheet!B:B, B2996, MasterSheet!D:D, C2996, MasterSheet!H:H, D2996)</f>
        <v>1</v>
      </c>
      <c r="G2996" s="22">
        <f t="shared" si="184"/>
        <v>8377.6</v>
      </c>
      <c r="H2996" s="26">
        <f>SUMIFS(MasterSheet!K:K, MasterSheet!B:B, B2996, MasterSheet!D:D, C2996, MasterSheet!H:H, D2996)</f>
        <v>1</v>
      </c>
      <c r="I2996" s="26">
        <f t="shared" si="185"/>
        <v>8377.6</v>
      </c>
      <c r="J2996" s="28">
        <f>SUMIFS(MasterSheet!L:L, MasterSheet!B:B, B2996, MasterSheet!D:D, C2996, MasterSheet!H:H, D2996)</f>
        <v>0</v>
      </c>
      <c r="K2996" s="28">
        <f t="shared" si="186"/>
        <v>0</v>
      </c>
      <c r="L2996" s="21" t="str">
        <f>UPPER(VLOOKUP(D2996,MasterSheet!H:U,14,))</f>
        <v>BIOLEGEND</v>
      </c>
    </row>
    <row r="2997" spans="1:12" x14ac:dyDescent="0.25">
      <c r="A2997" s="21" t="str">
        <f t="shared" si="187"/>
        <v>BIOLEGEND</v>
      </c>
      <c r="B2997" s="21" t="str">
        <v>EED119537</v>
      </c>
      <c r="C2997" s="30">
        <v>45936</v>
      </c>
      <c r="D2997" s="21">
        <v>141717</v>
      </c>
      <c r="E2997" s="21">
        <f>_xlfn.XLOOKUP(D2997,MasterSheet!H:H,MasterSheet!F:F)</f>
        <v>13464</v>
      </c>
      <c r="F2997" s="22">
        <f>SUMIFS(MasterSheet!J:J, MasterSheet!B:B, B2997, MasterSheet!D:D, C2997, MasterSheet!H:H, D2997)</f>
        <v>1</v>
      </c>
      <c r="G2997" s="22">
        <f t="shared" si="184"/>
        <v>13464</v>
      </c>
      <c r="H2997" s="26">
        <f>SUMIFS(MasterSheet!K:K, MasterSheet!B:B, B2997, MasterSheet!D:D, C2997, MasterSheet!H:H, D2997)</f>
        <v>1</v>
      </c>
      <c r="I2997" s="26">
        <f t="shared" si="185"/>
        <v>13464</v>
      </c>
      <c r="J2997" s="28">
        <f>SUMIFS(MasterSheet!L:L, MasterSheet!B:B, B2997, MasterSheet!D:D, C2997, MasterSheet!H:H, D2997)</f>
        <v>0</v>
      </c>
      <c r="K2997" s="28">
        <f t="shared" si="186"/>
        <v>0</v>
      </c>
      <c r="L2997" s="21" t="str">
        <f>UPPER(VLOOKUP(D2997,MasterSheet!H:U,14,))</f>
        <v>BIOLEGEND</v>
      </c>
    </row>
    <row r="2998" spans="1:12" x14ac:dyDescent="0.25">
      <c r="A2998" s="21" t="str">
        <f t="shared" si="187"/>
        <v>BIOLEGEND</v>
      </c>
      <c r="B2998" s="21" t="str">
        <v>EED119537</v>
      </c>
      <c r="C2998" s="30">
        <v>45936</v>
      </c>
      <c r="D2998" s="21">
        <v>141734</v>
      </c>
      <c r="E2998" s="21">
        <f>_xlfn.XLOOKUP(D2998,MasterSheet!H:H,MasterSheet!F:F)</f>
        <v>18048.8</v>
      </c>
      <c r="F2998" s="22">
        <f>SUMIFS(MasterSheet!J:J, MasterSheet!B:B, B2998, MasterSheet!D:D, C2998, MasterSheet!H:H, D2998)</f>
        <v>1</v>
      </c>
      <c r="G2998" s="22">
        <f t="shared" si="184"/>
        <v>18048.8</v>
      </c>
      <c r="H2998" s="26">
        <f>SUMIFS(MasterSheet!K:K, MasterSheet!B:B, B2998, MasterSheet!D:D, C2998, MasterSheet!H:H, D2998)</f>
        <v>1</v>
      </c>
      <c r="I2998" s="26">
        <f t="shared" si="185"/>
        <v>18048.8</v>
      </c>
      <c r="J2998" s="28">
        <f>SUMIFS(MasterSheet!L:L, MasterSheet!B:B, B2998, MasterSheet!D:D, C2998, MasterSheet!H:H, D2998)</f>
        <v>0</v>
      </c>
      <c r="K2998" s="28">
        <f t="shared" si="186"/>
        <v>0</v>
      </c>
      <c r="L2998" s="21" t="str">
        <f>UPPER(VLOOKUP(D2998,MasterSheet!H:U,14,))</f>
        <v>BIOLEGEND</v>
      </c>
    </row>
    <row r="2999" spans="1:12" x14ac:dyDescent="0.25">
      <c r="A2999" s="21" t="str">
        <f t="shared" si="187"/>
        <v>BIOLEGEND</v>
      </c>
      <c r="B2999" s="21" t="str">
        <v>EED119537</v>
      </c>
      <c r="C2999" s="30">
        <v>45936</v>
      </c>
      <c r="D2999" s="21">
        <v>142111</v>
      </c>
      <c r="E2999" s="21">
        <f>_xlfn.XLOOKUP(D2999,MasterSheet!H:H,MasterSheet!F:F)</f>
        <v>15972</v>
      </c>
      <c r="F2999" s="22">
        <f>SUMIFS(MasterSheet!J:J, MasterSheet!B:B, B2999, MasterSheet!D:D, C2999, MasterSheet!H:H, D2999)</f>
        <v>1</v>
      </c>
      <c r="G2999" s="22">
        <f t="shared" si="184"/>
        <v>15972</v>
      </c>
      <c r="H2999" s="26">
        <f>SUMIFS(MasterSheet!K:K, MasterSheet!B:B, B2999, MasterSheet!D:D, C2999, MasterSheet!H:H, D2999)</f>
        <v>1</v>
      </c>
      <c r="I2999" s="26">
        <f t="shared" si="185"/>
        <v>15972</v>
      </c>
      <c r="J2999" s="28">
        <f>SUMIFS(MasterSheet!L:L, MasterSheet!B:B, B2999, MasterSheet!D:D, C2999, MasterSheet!H:H, D2999)</f>
        <v>0</v>
      </c>
      <c r="K2999" s="28">
        <f t="shared" si="186"/>
        <v>0</v>
      </c>
      <c r="L2999" s="21" t="str">
        <f>UPPER(VLOOKUP(D2999,MasterSheet!H:U,14,))</f>
        <v>BIOLEGEND</v>
      </c>
    </row>
    <row r="3000" spans="1:12" x14ac:dyDescent="0.25">
      <c r="A3000" s="21" t="str">
        <f t="shared" si="187"/>
        <v>BIOLEGEND</v>
      </c>
      <c r="B3000" s="21" t="str">
        <v>EED119537</v>
      </c>
      <c r="C3000" s="30">
        <v>45936</v>
      </c>
      <c r="D3000" s="21">
        <v>145209</v>
      </c>
      <c r="E3000" s="21">
        <f>_xlfn.XLOOKUP(D3000,MasterSheet!H:H,MasterSheet!F:F)</f>
        <v>13068</v>
      </c>
      <c r="F3000" s="22">
        <f>SUMIFS(MasterSheet!J:J, MasterSheet!B:B, B3000, MasterSheet!D:D, C3000, MasterSheet!H:H, D3000)</f>
        <v>1</v>
      </c>
      <c r="G3000" s="22">
        <f t="shared" si="184"/>
        <v>13068</v>
      </c>
      <c r="H3000" s="26">
        <f>SUMIFS(MasterSheet!K:K, MasterSheet!B:B, B3000, MasterSheet!D:D, C3000, MasterSheet!H:H, D3000)</f>
        <v>1</v>
      </c>
      <c r="I3000" s="26">
        <f t="shared" si="185"/>
        <v>13068</v>
      </c>
      <c r="J3000" s="28">
        <f>SUMIFS(MasterSheet!L:L, MasterSheet!B:B, B3000, MasterSheet!D:D, C3000, MasterSheet!H:H, D3000)</f>
        <v>0</v>
      </c>
      <c r="K3000" s="28">
        <f t="shared" si="186"/>
        <v>0</v>
      </c>
      <c r="L3000" s="21" t="str">
        <f>UPPER(VLOOKUP(D3000,MasterSheet!H:U,14,))</f>
        <v>BIOLEGEND</v>
      </c>
    </row>
    <row r="3001" spans="1:12" x14ac:dyDescent="0.25">
      <c r="A3001" s="21" t="str">
        <f t="shared" si="187"/>
        <v>BIOLEGEND</v>
      </c>
      <c r="B3001" s="21" t="str">
        <v>EED119537</v>
      </c>
      <c r="C3001" s="30">
        <v>45936</v>
      </c>
      <c r="D3001" s="21">
        <v>160908</v>
      </c>
      <c r="E3001" s="21">
        <f>_xlfn.XLOOKUP(D3001,MasterSheet!H:H,MasterSheet!F:F)</f>
        <v>9424.7999999999993</v>
      </c>
      <c r="F3001" s="22">
        <f>SUMIFS(MasterSheet!J:J, MasterSheet!B:B, B3001, MasterSheet!D:D, C3001, MasterSheet!H:H, D3001)</f>
        <v>1</v>
      </c>
      <c r="G3001" s="22">
        <f t="shared" si="184"/>
        <v>9424.7999999999993</v>
      </c>
      <c r="H3001" s="26">
        <f>SUMIFS(MasterSheet!K:K, MasterSheet!B:B, B3001, MasterSheet!D:D, C3001, MasterSheet!H:H, D3001)</f>
        <v>1</v>
      </c>
      <c r="I3001" s="26">
        <f t="shared" si="185"/>
        <v>9424.7999999999993</v>
      </c>
      <c r="J3001" s="28">
        <f>SUMIFS(MasterSheet!L:L, MasterSheet!B:B, B3001, MasterSheet!D:D, C3001, MasterSheet!H:H, D3001)</f>
        <v>0</v>
      </c>
      <c r="K3001" s="28">
        <f t="shared" si="186"/>
        <v>0</v>
      </c>
      <c r="L3001" s="21" t="str">
        <f>UPPER(VLOOKUP(D3001,MasterSheet!H:U,14,))</f>
        <v>BIOLEGEND</v>
      </c>
    </row>
    <row r="3002" spans="1:12" x14ac:dyDescent="0.25">
      <c r="A3002" s="21" t="str">
        <f t="shared" si="187"/>
        <v>BIOLEGEND</v>
      </c>
      <c r="B3002" s="21" t="str">
        <v>EED119537</v>
      </c>
      <c r="C3002" s="30">
        <v>45936</v>
      </c>
      <c r="D3002" s="21">
        <v>160909</v>
      </c>
      <c r="E3002" s="21">
        <f>_xlfn.XLOOKUP(D3002,MasterSheet!H:H,MasterSheet!F:F)</f>
        <v>16500</v>
      </c>
      <c r="F3002" s="22">
        <f>SUMIFS(MasterSheet!J:J, MasterSheet!B:B, B3002, MasterSheet!D:D, C3002, MasterSheet!H:H, D3002)</f>
        <v>1</v>
      </c>
      <c r="G3002" s="22">
        <f t="shared" si="184"/>
        <v>16500</v>
      </c>
      <c r="H3002" s="26">
        <f>SUMIFS(MasterSheet!K:K, MasterSheet!B:B, B3002, MasterSheet!D:D, C3002, MasterSheet!H:H, D3002)</f>
        <v>1</v>
      </c>
      <c r="I3002" s="26">
        <f t="shared" si="185"/>
        <v>16500</v>
      </c>
      <c r="J3002" s="28">
        <f>SUMIFS(MasterSheet!L:L, MasterSheet!B:B, B3002, MasterSheet!D:D, C3002, MasterSheet!H:H, D3002)</f>
        <v>0</v>
      </c>
      <c r="K3002" s="28">
        <f t="shared" si="186"/>
        <v>0</v>
      </c>
      <c r="L3002" s="21" t="str">
        <f>UPPER(VLOOKUP(D3002,MasterSheet!H:U,14,))</f>
        <v>BIOLEGEND</v>
      </c>
    </row>
    <row r="3003" spans="1:12" x14ac:dyDescent="0.25">
      <c r="A3003" s="21" t="str">
        <f t="shared" si="187"/>
        <v>BIOLEGEND</v>
      </c>
      <c r="B3003" s="21" t="str">
        <v>EED119537</v>
      </c>
      <c r="C3003" s="30">
        <v>45936</v>
      </c>
      <c r="D3003" s="21">
        <v>300326</v>
      </c>
      <c r="E3003" s="21">
        <f>_xlfn.XLOOKUP(D3003,MasterSheet!H:H,MasterSheet!F:F)</f>
        <v>17001.599999999999</v>
      </c>
      <c r="F3003" s="22">
        <f>SUMIFS(MasterSheet!J:J, MasterSheet!B:B, B3003, MasterSheet!D:D, C3003, MasterSheet!H:H, D3003)</f>
        <v>1</v>
      </c>
      <c r="G3003" s="22">
        <f t="shared" si="184"/>
        <v>17001.599999999999</v>
      </c>
      <c r="H3003" s="26">
        <f>SUMIFS(MasterSheet!K:K, MasterSheet!B:B, B3003, MasterSheet!D:D, C3003, MasterSheet!H:H, D3003)</f>
        <v>1</v>
      </c>
      <c r="I3003" s="26">
        <f t="shared" si="185"/>
        <v>17001.599999999999</v>
      </c>
      <c r="J3003" s="28">
        <f>SUMIFS(MasterSheet!L:L, MasterSheet!B:B, B3003, MasterSheet!D:D, C3003, MasterSheet!H:H, D3003)</f>
        <v>0</v>
      </c>
      <c r="K3003" s="28">
        <f t="shared" si="186"/>
        <v>0</v>
      </c>
      <c r="L3003" s="21" t="str">
        <f>UPPER(VLOOKUP(D3003,MasterSheet!H:U,14,))</f>
        <v>BIOLEGEND</v>
      </c>
    </row>
    <row r="3004" spans="1:12" x14ac:dyDescent="0.25">
      <c r="A3004" s="21" t="str">
        <f t="shared" si="187"/>
        <v>BIOLEGEND</v>
      </c>
      <c r="B3004" s="21" t="str">
        <v>EED119537</v>
      </c>
      <c r="C3004" s="30">
        <v>45936</v>
      </c>
      <c r="D3004" s="21">
        <v>307640</v>
      </c>
      <c r="E3004" s="21">
        <f>_xlfn.XLOOKUP(D3004,MasterSheet!H:H,MasterSheet!F:F)</f>
        <v>28314</v>
      </c>
      <c r="F3004" s="22">
        <f>SUMIFS(MasterSheet!J:J, MasterSheet!B:B, B3004, MasterSheet!D:D, C3004, MasterSheet!H:H, D3004)</f>
        <v>2</v>
      </c>
      <c r="G3004" s="22">
        <f t="shared" si="184"/>
        <v>56628</v>
      </c>
      <c r="H3004" s="26">
        <f>SUMIFS(MasterSheet!K:K, MasterSheet!B:B, B3004, MasterSheet!D:D, C3004, MasterSheet!H:H, D3004)</f>
        <v>2</v>
      </c>
      <c r="I3004" s="26">
        <f t="shared" si="185"/>
        <v>56628</v>
      </c>
      <c r="J3004" s="28">
        <f>SUMIFS(MasterSheet!L:L, MasterSheet!B:B, B3004, MasterSheet!D:D, C3004, MasterSheet!H:H, D3004)</f>
        <v>0</v>
      </c>
      <c r="K3004" s="28">
        <f t="shared" si="186"/>
        <v>0</v>
      </c>
      <c r="L3004" s="21" t="str">
        <f>UPPER(VLOOKUP(D3004,MasterSheet!H:U,14,))</f>
        <v>BIOLEGEND</v>
      </c>
    </row>
    <row r="3005" spans="1:12" x14ac:dyDescent="0.25">
      <c r="A3005" s="21" t="str">
        <f t="shared" si="187"/>
        <v>BIOLEGEND</v>
      </c>
      <c r="B3005" s="21" t="str">
        <v>EED119537</v>
      </c>
      <c r="C3005" s="30">
        <v>45936</v>
      </c>
      <c r="D3005" s="21">
        <v>302048</v>
      </c>
      <c r="E3005" s="21">
        <f>_xlfn.XLOOKUP(D3005,MasterSheet!H:H,MasterSheet!F:F)</f>
        <v>24816</v>
      </c>
      <c r="F3005" s="22">
        <f>SUMIFS(MasterSheet!J:J, MasterSheet!B:B, B3005, MasterSheet!D:D, C3005, MasterSheet!H:H, D3005)</f>
        <v>1</v>
      </c>
      <c r="G3005" s="22">
        <f t="shared" si="184"/>
        <v>24816</v>
      </c>
      <c r="H3005" s="26">
        <f>SUMIFS(MasterSheet!K:K, MasterSheet!B:B, B3005, MasterSheet!D:D, C3005, MasterSheet!H:H, D3005)</f>
        <v>1</v>
      </c>
      <c r="I3005" s="26">
        <f t="shared" si="185"/>
        <v>24816</v>
      </c>
      <c r="J3005" s="28">
        <f>SUMIFS(MasterSheet!L:L, MasterSheet!B:B, B3005, MasterSheet!D:D, C3005, MasterSheet!H:H, D3005)</f>
        <v>0</v>
      </c>
      <c r="K3005" s="28">
        <f t="shared" si="186"/>
        <v>0</v>
      </c>
      <c r="L3005" s="21" t="str">
        <f>UPPER(VLOOKUP(D3005,MasterSheet!H:U,14,))</f>
        <v>BIOLEGEND</v>
      </c>
    </row>
    <row r="3006" spans="1:12" x14ac:dyDescent="0.25">
      <c r="A3006" s="21" t="str">
        <f t="shared" si="187"/>
        <v>BIOLEGEND</v>
      </c>
      <c r="B3006" s="21" t="str">
        <v>EED119537</v>
      </c>
      <c r="C3006" s="30">
        <v>45936</v>
      </c>
      <c r="D3006" s="21">
        <v>302120</v>
      </c>
      <c r="E3006" s="21">
        <f>_xlfn.XLOOKUP(D3006,MasterSheet!H:H,MasterSheet!F:F)</f>
        <v>23531.199999999997</v>
      </c>
      <c r="F3006" s="22">
        <f>SUMIFS(MasterSheet!J:J, MasterSheet!B:B, B3006, MasterSheet!D:D, C3006, MasterSheet!H:H, D3006)</f>
        <v>1</v>
      </c>
      <c r="G3006" s="22">
        <f t="shared" si="184"/>
        <v>23531.199999999997</v>
      </c>
      <c r="H3006" s="26">
        <f>SUMIFS(MasterSheet!K:K, MasterSheet!B:B, B3006, MasterSheet!D:D, C3006, MasterSheet!H:H, D3006)</f>
        <v>1</v>
      </c>
      <c r="I3006" s="26">
        <f t="shared" si="185"/>
        <v>23531.199999999997</v>
      </c>
      <c r="J3006" s="28">
        <f>SUMIFS(MasterSheet!L:L, MasterSheet!B:B, B3006, MasterSheet!D:D, C3006, MasterSheet!H:H, D3006)</f>
        <v>0</v>
      </c>
      <c r="K3006" s="28">
        <f t="shared" si="186"/>
        <v>0</v>
      </c>
      <c r="L3006" s="21" t="str">
        <f>UPPER(VLOOKUP(D3006,MasterSheet!H:U,14,))</f>
        <v>BIOLEGEND</v>
      </c>
    </row>
    <row r="3007" spans="1:12" x14ac:dyDescent="0.25">
      <c r="A3007" s="21" t="str">
        <f t="shared" si="187"/>
        <v>BIOLEGEND</v>
      </c>
      <c r="B3007" s="21" t="str">
        <v>EED119537</v>
      </c>
      <c r="C3007" s="30">
        <v>45936</v>
      </c>
      <c r="D3007" s="21">
        <v>302212</v>
      </c>
      <c r="E3007" s="21">
        <f>_xlfn.XLOOKUP(D3007,MasterSheet!H:H,MasterSheet!F:F)</f>
        <v>6468</v>
      </c>
      <c r="F3007" s="22">
        <f>SUMIFS(MasterSheet!J:J, MasterSheet!B:B, B3007, MasterSheet!D:D, C3007, MasterSheet!H:H, D3007)</f>
        <v>2</v>
      </c>
      <c r="G3007" s="22">
        <f t="shared" si="184"/>
        <v>12936</v>
      </c>
      <c r="H3007" s="26">
        <f>SUMIFS(MasterSheet!K:K, MasterSheet!B:B, B3007, MasterSheet!D:D, C3007, MasterSheet!H:H, D3007)</f>
        <v>2</v>
      </c>
      <c r="I3007" s="26">
        <f t="shared" si="185"/>
        <v>12936</v>
      </c>
      <c r="J3007" s="28">
        <f>SUMIFS(MasterSheet!L:L, MasterSheet!B:B, B3007, MasterSheet!D:D, C3007, MasterSheet!H:H, D3007)</f>
        <v>0</v>
      </c>
      <c r="K3007" s="28">
        <f t="shared" si="186"/>
        <v>0</v>
      </c>
      <c r="L3007" s="21" t="str">
        <f>UPPER(VLOOKUP(D3007,MasterSheet!H:U,14,))</f>
        <v>BIOLEGEND</v>
      </c>
    </row>
    <row r="3008" spans="1:12" x14ac:dyDescent="0.25">
      <c r="A3008" s="21" t="str">
        <f t="shared" si="187"/>
        <v>BIOLEGEND</v>
      </c>
      <c r="B3008" s="21" t="str">
        <v>EED119537</v>
      </c>
      <c r="C3008" s="30">
        <v>45936</v>
      </c>
      <c r="D3008" s="21">
        <v>302611</v>
      </c>
      <c r="E3008" s="21">
        <f>_xlfn.XLOOKUP(D3008,MasterSheet!H:H,MasterSheet!F:F)</f>
        <v>8808.7999999999993</v>
      </c>
      <c r="F3008" s="22">
        <f>SUMIFS(MasterSheet!J:J, MasterSheet!B:B, B3008, MasterSheet!D:D, C3008, MasterSheet!H:H, D3008)</f>
        <v>1</v>
      </c>
      <c r="G3008" s="22">
        <f t="shared" ref="G3008:G3071" si="188">F3008*E3008</f>
        <v>8808.7999999999993</v>
      </c>
      <c r="H3008" s="26">
        <f>SUMIFS(MasterSheet!K:K, MasterSheet!B:B, B3008, MasterSheet!D:D, C3008, MasterSheet!H:H, D3008)</f>
        <v>1</v>
      </c>
      <c r="I3008" s="26">
        <f t="shared" ref="I3008:I3071" si="189">H3008*E3008</f>
        <v>8808.7999999999993</v>
      </c>
      <c r="J3008" s="28">
        <f>SUMIFS(MasterSheet!L:L, MasterSheet!B:B, B3008, MasterSheet!D:D, C3008, MasterSheet!H:H, D3008)</f>
        <v>0</v>
      </c>
      <c r="K3008" s="28">
        <f t="shared" ref="K3008:K3071" si="190">J3008*E3008</f>
        <v>0</v>
      </c>
      <c r="L3008" s="21" t="str">
        <f>UPPER(VLOOKUP(D3008,MasterSheet!H:U,14,))</f>
        <v>BIOLEGEND</v>
      </c>
    </row>
    <row r="3009" spans="1:12" x14ac:dyDescent="0.25">
      <c r="A3009" s="21" t="str">
        <f t="shared" si="187"/>
        <v>BIOLEGEND</v>
      </c>
      <c r="B3009" s="21" t="str">
        <v>EED119537</v>
      </c>
      <c r="C3009" s="30">
        <v>45936</v>
      </c>
      <c r="D3009" s="21">
        <v>305105</v>
      </c>
      <c r="E3009" s="21">
        <f>_xlfn.XLOOKUP(D3009,MasterSheet!H:H,MasterSheet!F:F)</f>
        <v>7946.4</v>
      </c>
      <c r="F3009" s="22">
        <f>SUMIFS(MasterSheet!J:J, MasterSheet!B:B, B3009, MasterSheet!D:D, C3009, MasterSheet!H:H, D3009)</f>
        <v>1</v>
      </c>
      <c r="G3009" s="22">
        <f t="shared" si="188"/>
        <v>7946.4</v>
      </c>
      <c r="H3009" s="26">
        <f>SUMIFS(MasterSheet!K:K, MasterSheet!B:B, B3009, MasterSheet!D:D, C3009, MasterSheet!H:H, D3009)</f>
        <v>1</v>
      </c>
      <c r="I3009" s="26">
        <f t="shared" si="189"/>
        <v>7946.4</v>
      </c>
      <c r="J3009" s="28">
        <f>SUMIFS(MasterSheet!L:L, MasterSheet!B:B, B3009, MasterSheet!D:D, C3009, MasterSheet!H:H, D3009)</f>
        <v>0</v>
      </c>
      <c r="K3009" s="28">
        <f t="shared" si="190"/>
        <v>0</v>
      </c>
      <c r="L3009" s="21" t="str">
        <f>UPPER(VLOOKUP(D3009,MasterSheet!H:U,14,))</f>
        <v>BIOLEGEND</v>
      </c>
    </row>
    <row r="3010" spans="1:12" x14ac:dyDescent="0.25">
      <c r="A3010" s="21" t="str">
        <f t="shared" ref="A3010:A3073" si="191">L3010</f>
        <v>BIOLEGEND</v>
      </c>
      <c r="B3010" s="21" t="str">
        <v>EED119537</v>
      </c>
      <c r="C3010" s="30">
        <v>45936</v>
      </c>
      <c r="D3010" s="21">
        <v>305629</v>
      </c>
      <c r="E3010" s="21">
        <f>_xlfn.XLOOKUP(D3010,MasterSheet!H:H,MasterSheet!F:F)</f>
        <v>9055.2000000000007</v>
      </c>
      <c r="F3010" s="22">
        <f>SUMIFS(MasterSheet!J:J, MasterSheet!B:B, B3010, MasterSheet!D:D, C3010, MasterSheet!H:H, D3010)</f>
        <v>1</v>
      </c>
      <c r="G3010" s="22">
        <f t="shared" si="188"/>
        <v>9055.2000000000007</v>
      </c>
      <c r="H3010" s="26">
        <f>SUMIFS(MasterSheet!K:K, MasterSheet!B:B, B3010, MasterSheet!D:D, C3010, MasterSheet!H:H, D3010)</f>
        <v>1</v>
      </c>
      <c r="I3010" s="26">
        <f t="shared" si="189"/>
        <v>9055.2000000000007</v>
      </c>
      <c r="J3010" s="28">
        <f>SUMIFS(MasterSheet!L:L, MasterSheet!B:B, B3010, MasterSheet!D:D, C3010, MasterSheet!H:H, D3010)</f>
        <v>0</v>
      </c>
      <c r="K3010" s="28">
        <f t="shared" si="190"/>
        <v>0</v>
      </c>
      <c r="L3010" s="21" t="str">
        <f>UPPER(VLOOKUP(D3010,MasterSheet!H:U,14,))</f>
        <v>BIOLEGEND</v>
      </c>
    </row>
    <row r="3011" spans="1:12" x14ac:dyDescent="0.25">
      <c r="A3011" s="21" t="str">
        <f t="shared" si="191"/>
        <v>BIOLEGEND</v>
      </c>
      <c r="B3011" s="21" t="str">
        <v>EED119537</v>
      </c>
      <c r="C3011" s="30">
        <v>45936</v>
      </c>
      <c r="D3011" s="21">
        <v>306008</v>
      </c>
      <c r="E3011" s="21">
        <f>_xlfn.XLOOKUP(D3011,MasterSheet!H:H,MasterSheet!F:F)</f>
        <v>18048.8</v>
      </c>
      <c r="F3011" s="22">
        <f>SUMIFS(MasterSheet!J:J, MasterSheet!B:B, B3011, MasterSheet!D:D, C3011, MasterSheet!H:H, D3011)</f>
        <v>1</v>
      </c>
      <c r="G3011" s="22">
        <f t="shared" si="188"/>
        <v>18048.8</v>
      </c>
      <c r="H3011" s="26">
        <f>SUMIFS(MasterSheet!K:K, MasterSheet!B:B, B3011, MasterSheet!D:D, C3011, MasterSheet!H:H, D3011)</f>
        <v>1</v>
      </c>
      <c r="I3011" s="26">
        <f t="shared" si="189"/>
        <v>18048.8</v>
      </c>
      <c r="J3011" s="28">
        <f>SUMIFS(MasterSheet!L:L, MasterSheet!B:B, B3011, MasterSheet!D:D, C3011, MasterSheet!H:H, D3011)</f>
        <v>0</v>
      </c>
      <c r="K3011" s="28">
        <f t="shared" si="190"/>
        <v>0</v>
      </c>
      <c r="L3011" s="21" t="str">
        <f>UPPER(VLOOKUP(D3011,MasterSheet!H:U,14,))</f>
        <v>BIOLEGEND</v>
      </c>
    </row>
    <row r="3012" spans="1:12" x14ac:dyDescent="0.25">
      <c r="A3012" s="21" t="str">
        <f t="shared" si="191"/>
        <v>BIOLEGEND</v>
      </c>
      <c r="B3012" s="21" t="str">
        <v>EED119537</v>
      </c>
      <c r="C3012" s="30">
        <v>45936</v>
      </c>
      <c r="D3012" s="21">
        <v>343107</v>
      </c>
      <c r="E3012" s="21">
        <f>_xlfn.XLOOKUP(D3012,MasterSheet!H:H,MasterSheet!F:F)</f>
        <v>6591.2000000000007</v>
      </c>
      <c r="F3012" s="22">
        <f>SUMIFS(MasterSheet!J:J, MasterSheet!B:B, B3012, MasterSheet!D:D, C3012, MasterSheet!H:H, D3012)</f>
        <v>2</v>
      </c>
      <c r="G3012" s="22">
        <f t="shared" si="188"/>
        <v>13182.400000000001</v>
      </c>
      <c r="H3012" s="26">
        <f>SUMIFS(MasterSheet!K:K, MasterSheet!B:B, B3012, MasterSheet!D:D, C3012, MasterSheet!H:H, D3012)</f>
        <v>2</v>
      </c>
      <c r="I3012" s="26">
        <f t="shared" si="189"/>
        <v>13182.400000000001</v>
      </c>
      <c r="J3012" s="28">
        <f>SUMIFS(MasterSheet!L:L, MasterSheet!B:B, B3012, MasterSheet!D:D, C3012, MasterSheet!H:H, D3012)</f>
        <v>0</v>
      </c>
      <c r="K3012" s="28">
        <f t="shared" si="190"/>
        <v>0</v>
      </c>
      <c r="L3012" s="21" t="str">
        <f>UPPER(VLOOKUP(D3012,MasterSheet!H:U,14,))</f>
        <v>BIOLEGEND</v>
      </c>
    </row>
    <row r="3013" spans="1:12" x14ac:dyDescent="0.25">
      <c r="A3013" s="21" t="str">
        <f t="shared" si="191"/>
        <v>BIOLEGEND</v>
      </c>
      <c r="B3013" s="21" t="str">
        <v>EED119537</v>
      </c>
      <c r="C3013" s="30">
        <v>45936</v>
      </c>
      <c r="D3013" s="21">
        <v>306308</v>
      </c>
      <c r="E3013" s="21">
        <f>_xlfn.XLOOKUP(D3013,MasterSheet!H:H,MasterSheet!F:F)</f>
        <v>15769.599999999999</v>
      </c>
      <c r="F3013" s="22">
        <f>SUMIFS(MasterSheet!J:J, MasterSheet!B:B, B3013, MasterSheet!D:D, C3013, MasterSheet!H:H, D3013)</f>
        <v>1</v>
      </c>
      <c r="G3013" s="22">
        <f t="shared" si="188"/>
        <v>15769.599999999999</v>
      </c>
      <c r="H3013" s="26">
        <f>SUMIFS(MasterSheet!K:K, MasterSheet!B:B, B3013, MasterSheet!D:D, C3013, MasterSheet!H:H, D3013)</f>
        <v>1</v>
      </c>
      <c r="I3013" s="26">
        <f t="shared" si="189"/>
        <v>15769.599999999999</v>
      </c>
      <c r="J3013" s="28">
        <f>SUMIFS(MasterSheet!L:L, MasterSheet!B:B, B3013, MasterSheet!D:D, C3013, MasterSheet!H:H, D3013)</f>
        <v>0</v>
      </c>
      <c r="K3013" s="28">
        <f t="shared" si="190"/>
        <v>0</v>
      </c>
      <c r="L3013" s="21" t="str">
        <f>UPPER(VLOOKUP(D3013,MasterSheet!H:U,14,))</f>
        <v>BIOLEGEND</v>
      </c>
    </row>
    <row r="3014" spans="1:12" x14ac:dyDescent="0.25">
      <c r="A3014" s="21" t="str">
        <f t="shared" si="191"/>
        <v>BIOLEGEND</v>
      </c>
      <c r="B3014" s="21" t="str">
        <v>EED119537</v>
      </c>
      <c r="C3014" s="30">
        <v>45936</v>
      </c>
      <c r="D3014" s="21">
        <v>306704</v>
      </c>
      <c r="E3014" s="21">
        <f>_xlfn.XLOOKUP(D3014,MasterSheet!H:H,MasterSheet!F:F)</f>
        <v>11580.8</v>
      </c>
      <c r="F3014" s="22">
        <f>SUMIFS(MasterSheet!J:J, MasterSheet!B:B, B3014, MasterSheet!D:D, C3014, MasterSheet!H:H, D3014)</f>
        <v>1</v>
      </c>
      <c r="G3014" s="22">
        <f t="shared" si="188"/>
        <v>11580.8</v>
      </c>
      <c r="H3014" s="26">
        <f>SUMIFS(MasterSheet!K:K, MasterSheet!B:B, B3014, MasterSheet!D:D, C3014, MasterSheet!H:H, D3014)</f>
        <v>1</v>
      </c>
      <c r="I3014" s="26">
        <f t="shared" si="189"/>
        <v>11580.8</v>
      </c>
      <c r="J3014" s="28">
        <f>SUMIFS(MasterSheet!L:L, MasterSheet!B:B, B3014, MasterSheet!D:D, C3014, MasterSheet!H:H, D3014)</f>
        <v>0</v>
      </c>
      <c r="K3014" s="28">
        <f t="shared" si="190"/>
        <v>0</v>
      </c>
      <c r="L3014" s="21" t="str">
        <f>UPPER(VLOOKUP(D3014,MasterSheet!H:U,14,))</f>
        <v>BIOLEGEND</v>
      </c>
    </row>
    <row r="3015" spans="1:12" x14ac:dyDescent="0.25">
      <c r="A3015" s="21" t="str">
        <f t="shared" si="191"/>
        <v>BIOLEGEND</v>
      </c>
      <c r="B3015" s="21" t="str">
        <v>EED119537</v>
      </c>
      <c r="C3015" s="30">
        <v>45936</v>
      </c>
      <c r="D3015" s="21">
        <v>306740</v>
      </c>
      <c r="E3015" s="21">
        <f>_xlfn.XLOOKUP(D3015,MasterSheet!H:H,MasterSheet!F:F)</f>
        <v>28710</v>
      </c>
      <c r="F3015" s="22">
        <f>SUMIFS(MasterSheet!J:J, MasterSheet!B:B, B3015, MasterSheet!D:D, C3015, MasterSheet!H:H, D3015)</f>
        <v>1</v>
      </c>
      <c r="G3015" s="22">
        <f t="shared" si="188"/>
        <v>28710</v>
      </c>
      <c r="H3015" s="26">
        <f>SUMIFS(MasterSheet!K:K, MasterSheet!B:B, B3015, MasterSheet!D:D, C3015, MasterSheet!H:H, D3015)</f>
        <v>1</v>
      </c>
      <c r="I3015" s="26">
        <f t="shared" si="189"/>
        <v>28710</v>
      </c>
      <c r="J3015" s="28">
        <f>SUMIFS(MasterSheet!L:L, MasterSheet!B:B, B3015, MasterSheet!D:D, C3015, MasterSheet!H:H, D3015)</f>
        <v>0</v>
      </c>
      <c r="K3015" s="28">
        <f t="shared" si="190"/>
        <v>0</v>
      </c>
      <c r="L3015" s="21" t="str">
        <f>UPPER(VLOOKUP(D3015,MasterSheet!H:U,14,))</f>
        <v>BIOLEGEND</v>
      </c>
    </row>
    <row r="3016" spans="1:12" x14ac:dyDescent="0.25">
      <c r="A3016" s="21" t="str">
        <f t="shared" si="191"/>
        <v>BIOLEGEND</v>
      </c>
      <c r="B3016" s="21" t="str">
        <v>EED119537</v>
      </c>
      <c r="C3016" s="30">
        <v>45936</v>
      </c>
      <c r="D3016" s="21">
        <v>368504</v>
      </c>
      <c r="E3016" s="21">
        <f>_xlfn.XLOOKUP(D3016,MasterSheet!H:H,MasterSheet!F:F)</f>
        <v>20169.599999999999</v>
      </c>
      <c r="F3016" s="22">
        <f>SUMIFS(MasterSheet!J:J, MasterSheet!B:B, B3016, MasterSheet!D:D, C3016, MasterSheet!H:H, D3016)</f>
        <v>2</v>
      </c>
      <c r="G3016" s="22">
        <f t="shared" si="188"/>
        <v>40339.199999999997</v>
      </c>
      <c r="H3016" s="26">
        <f>SUMIFS(MasterSheet!K:K, MasterSheet!B:B, B3016, MasterSheet!D:D, C3016, MasterSheet!H:H, D3016)</f>
        <v>2</v>
      </c>
      <c r="I3016" s="26">
        <f t="shared" si="189"/>
        <v>40339.199999999997</v>
      </c>
      <c r="J3016" s="28">
        <f>SUMIFS(MasterSheet!L:L, MasterSheet!B:B, B3016, MasterSheet!D:D, C3016, MasterSheet!H:H, D3016)</f>
        <v>0</v>
      </c>
      <c r="K3016" s="28">
        <f t="shared" si="190"/>
        <v>0</v>
      </c>
      <c r="L3016" s="21" t="str">
        <f>UPPER(VLOOKUP(D3016,MasterSheet!H:U,14,))</f>
        <v>BIOLEGEND</v>
      </c>
    </row>
    <row r="3017" spans="1:12" x14ac:dyDescent="0.25">
      <c r="A3017" s="21" t="str">
        <f t="shared" si="191"/>
        <v>BIOLEGEND</v>
      </c>
      <c r="B3017" s="21" t="str">
        <v>EED119537</v>
      </c>
      <c r="C3017" s="30">
        <v>45936</v>
      </c>
      <c r="D3017" s="21">
        <v>400101</v>
      </c>
      <c r="E3017" s="21">
        <f>_xlfn.XLOOKUP(D3017,MasterSheet!H:H,MasterSheet!F:F)</f>
        <v>1848</v>
      </c>
      <c r="F3017" s="22">
        <f>SUMIFS(MasterSheet!J:J, MasterSheet!B:B, B3017, MasterSheet!D:D, C3017, MasterSheet!H:H, D3017)</f>
        <v>2</v>
      </c>
      <c r="G3017" s="22">
        <f t="shared" si="188"/>
        <v>3696</v>
      </c>
      <c r="H3017" s="26">
        <f>SUMIFS(MasterSheet!K:K, MasterSheet!B:B, B3017, MasterSheet!D:D, C3017, MasterSheet!H:H, D3017)</f>
        <v>2</v>
      </c>
      <c r="I3017" s="26">
        <f t="shared" si="189"/>
        <v>3696</v>
      </c>
      <c r="J3017" s="28">
        <f>SUMIFS(MasterSheet!L:L, MasterSheet!B:B, B3017, MasterSheet!D:D, C3017, MasterSheet!H:H, D3017)</f>
        <v>0</v>
      </c>
      <c r="K3017" s="28">
        <f t="shared" si="190"/>
        <v>0</v>
      </c>
      <c r="L3017" s="21" t="str">
        <f>UPPER(VLOOKUP(D3017,MasterSheet!H:U,14,))</f>
        <v>BIOLEGEND</v>
      </c>
    </row>
    <row r="3018" spans="1:12" x14ac:dyDescent="0.25">
      <c r="A3018" s="21" t="str">
        <f t="shared" si="191"/>
        <v>BIOLEGEND</v>
      </c>
      <c r="B3018" s="21" t="str">
        <v>EED119537</v>
      </c>
      <c r="C3018" s="30">
        <v>45936</v>
      </c>
      <c r="D3018" s="21">
        <v>307646</v>
      </c>
      <c r="E3018" s="21">
        <f>_xlfn.XLOOKUP(D3018,MasterSheet!H:H,MasterSheet!F:F)</f>
        <v>25080</v>
      </c>
      <c r="F3018" s="22">
        <f>SUMIFS(MasterSheet!J:J, MasterSheet!B:B, B3018, MasterSheet!D:D, C3018, MasterSheet!H:H, D3018)</f>
        <v>24</v>
      </c>
      <c r="G3018" s="22">
        <f t="shared" si="188"/>
        <v>601920</v>
      </c>
      <c r="H3018" s="26">
        <f>SUMIFS(MasterSheet!K:K, MasterSheet!B:B, B3018, MasterSheet!D:D, C3018, MasterSheet!H:H, D3018)</f>
        <v>24</v>
      </c>
      <c r="I3018" s="26">
        <f t="shared" si="189"/>
        <v>601920</v>
      </c>
      <c r="J3018" s="28">
        <f>SUMIFS(MasterSheet!L:L, MasterSheet!B:B, B3018, MasterSheet!D:D, C3018, MasterSheet!H:H, D3018)</f>
        <v>0</v>
      </c>
      <c r="K3018" s="28">
        <f t="shared" si="190"/>
        <v>0</v>
      </c>
      <c r="L3018" s="21" t="str">
        <f>UPPER(VLOOKUP(D3018,MasterSheet!H:U,14,))</f>
        <v>BIOLEGEND</v>
      </c>
    </row>
    <row r="3019" spans="1:12" x14ac:dyDescent="0.25">
      <c r="A3019" s="21" t="str">
        <f t="shared" si="191"/>
        <v>BIOLEGEND</v>
      </c>
      <c r="B3019" s="21" t="str">
        <v>EED119537</v>
      </c>
      <c r="C3019" s="30">
        <v>45936</v>
      </c>
      <c r="D3019" s="21">
        <v>310805</v>
      </c>
      <c r="E3019" s="21">
        <f>_xlfn.XLOOKUP(D3019,MasterSheet!H:H,MasterSheet!F:F)</f>
        <v>8069.6</v>
      </c>
      <c r="F3019" s="22">
        <f>SUMIFS(MasterSheet!J:J, MasterSheet!B:B, B3019, MasterSheet!D:D, C3019, MasterSheet!H:H, D3019)</f>
        <v>1</v>
      </c>
      <c r="G3019" s="22">
        <f t="shared" si="188"/>
        <v>8069.6</v>
      </c>
      <c r="H3019" s="26">
        <f>SUMIFS(MasterSheet!K:K, MasterSheet!B:B, B3019, MasterSheet!D:D, C3019, MasterSheet!H:H, D3019)</f>
        <v>1</v>
      </c>
      <c r="I3019" s="26">
        <f t="shared" si="189"/>
        <v>8069.6</v>
      </c>
      <c r="J3019" s="28">
        <f>SUMIFS(MasterSheet!L:L, MasterSheet!B:B, B3019, MasterSheet!D:D, C3019, MasterSheet!H:H, D3019)</f>
        <v>0</v>
      </c>
      <c r="K3019" s="28">
        <f t="shared" si="190"/>
        <v>0</v>
      </c>
      <c r="L3019" s="21" t="str">
        <f>UPPER(VLOOKUP(D3019,MasterSheet!H:U,14,))</f>
        <v>BIOLEGEND</v>
      </c>
    </row>
    <row r="3020" spans="1:12" x14ac:dyDescent="0.25">
      <c r="A3020" s="21" t="str">
        <f t="shared" si="191"/>
        <v>BIOLEGEND</v>
      </c>
      <c r="B3020" s="21" t="str">
        <v>EED119537</v>
      </c>
      <c r="C3020" s="30">
        <v>45936</v>
      </c>
      <c r="D3020" s="21" t="str">
        <v>310909</v>
      </c>
      <c r="E3020" s="21">
        <f>_xlfn.XLOOKUP(D3020,MasterSheet!H:H,MasterSheet!F:F)</f>
        <v>3801.6000000000004</v>
      </c>
      <c r="F3020" s="22">
        <f>SUMIFS(MasterSheet!J:J, MasterSheet!B:B, B3020, MasterSheet!D:D, C3020, MasterSheet!H:H, D3020)</f>
        <v>1</v>
      </c>
      <c r="G3020" s="22">
        <f t="shared" si="188"/>
        <v>3801.6000000000004</v>
      </c>
      <c r="H3020" s="26">
        <f>SUMIFS(MasterSheet!K:K, MasterSheet!B:B, B3020, MasterSheet!D:D, C3020, MasterSheet!H:H, D3020)</f>
        <v>1</v>
      </c>
      <c r="I3020" s="26">
        <f t="shared" si="189"/>
        <v>3801.6000000000004</v>
      </c>
      <c r="J3020" s="28">
        <f>SUMIFS(MasterSheet!L:L, MasterSheet!B:B, B3020, MasterSheet!D:D, C3020, MasterSheet!H:H, D3020)</f>
        <v>0</v>
      </c>
      <c r="K3020" s="28">
        <f t="shared" si="190"/>
        <v>0</v>
      </c>
      <c r="L3020" s="21" t="str">
        <f>UPPER(VLOOKUP(D3020,MasterSheet!H:U,14,))</f>
        <v>BIOLEGEND</v>
      </c>
    </row>
    <row r="3021" spans="1:12" x14ac:dyDescent="0.25">
      <c r="A3021" s="21" t="str">
        <f t="shared" si="191"/>
        <v>BIOLEGEND</v>
      </c>
      <c r="B3021" s="21" t="str">
        <v>EED119537</v>
      </c>
      <c r="C3021" s="30">
        <v>45936</v>
      </c>
      <c r="D3021" s="21">
        <v>310913</v>
      </c>
      <c r="E3021" s="21">
        <f>_xlfn.XLOOKUP(D3021,MasterSheet!H:H,MasterSheet!F:F)</f>
        <v>9548</v>
      </c>
      <c r="F3021" s="22">
        <f>SUMIFS(MasterSheet!J:J, MasterSheet!B:B, B3021, MasterSheet!D:D, C3021, MasterSheet!H:H, D3021)</f>
        <v>1</v>
      </c>
      <c r="G3021" s="22">
        <f t="shared" si="188"/>
        <v>9548</v>
      </c>
      <c r="H3021" s="26">
        <f>SUMIFS(MasterSheet!K:K, MasterSheet!B:B, B3021, MasterSheet!D:D, C3021, MasterSheet!H:H, D3021)</f>
        <v>1</v>
      </c>
      <c r="I3021" s="26">
        <f t="shared" si="189"/>
        <v>9548</v>
      </c>
      <c r="J3021" s="28">
        <f>SUMIFS(MasterSheet!L:L, MasterSheet!B:B, B3021, MasterSheet!D:D, C3021, MasterSheet!H:H, D3021)</f>
        <v>0</v>
      </c>
      <c r="K3021" s="28">
        <f t="shared" si="190"/>
        <v>0</v>
      </c>
      <c r="L3021" s="21" t="str">
        <f>UPPER(VLOOKUP(D3021,MasterSheet!H:U,14,))</f>
        <v>BIOLEGEND</v>
      </c>
    </row>
    <row r="3022" spans="1:12" x14ac:dyDescent="0.25">
      <c r="A3022" s="21" t="str">
        <f t="shared" si="191"/>
        <v>BIOLEGEND</v>
      </c>
      <c r="B3022" s="21" t="str">
        <v>EED119537</v>
      </c>
      <c r="C3022" s="30">
        <v>45936</v>
      </c>
      <c r="D3022" s="21">
        <v>640922</v>
      </c>
      <c r="E3022" s="21">
        <f>_xlfn.XLOOKUP(D3022,MasterSheet!H:H,MasterSheet!F:F)</f>
        <v>15584.8</v>
      </c>
      <c r="F3022" s="22">
        <f>SUMIFS(MasterSheet!J:J, MasterSheet!B:B, B3022, MasterSheet!D:D, C3022, MasterSheet!H:H, D3022)</f>
        <v>2</v>
      </c>
      <c r="G3022" s="22">
        <f t="shared" si="188"/>
        <v>31169.599999999999</v>
      </c>
      <c r="H3022" s="26">
        <f>SUMIFS(MasterSheet!K:K, MasterSheet!B:B, B3022, MasterSheet!D:D, C3022, MasterSheet!H:H, D3022)</f>
        <v>2</v>
      </c>
      <c r="I3022" s="26">
        <f t="shared" si="189"/>
        <v>31169.599999999999</v>
      </c>
      <c r="J3022" s="28">
        <f>SUMIFS(MasterSheet!L:L, MasterSheet!B:B, B3022, MasterSheet!D:D, C3022, MasterSheet!H:H, D3022)</f>
        <v>0</v>
      </c>
      <c r="K3022" s="28">
        <f t="shared" si="190"/>
        <v>0</v>
      </c>
      <c r="L3022" s="21" t="str">
        <f>UPPER(VLOOKUP(D3022,MasterSheet!H:U,14,))</f>
        <v>BIOLEGEND</v>
      </c>
    </row>
    <row r="3023" spans="1:12" x14ac:dyDescent="0.25">
      <c r="A3023" s="21" t="str">
        <f t="shared" si="191"/>
        <v>BIOLEGEND</v>
      </c>
      <c r="B3023" s="21" t="str">
        <v>EED119537</v>
      </c>
      <c r="C3023" s="30">
        <v>45936</v>
      </c>
      <c r="D3023" s="21">
        <v>314512</v>
      </c>
      <c r="E3023" s="21">
        <f>_xlfn.XLOOKUP(D3023,MasterSheet!H:H,MasterSheet!F:F)</f>
        <v>20169.599999999999</v>
      </c>
      <c r="F3023" s="22">
        <f>SUMIFS(MasterSheet!J:J, MasterSheet!B:B, B3023, MasterSheet!D:D, C3023, MasterSheet!H:H, D3023)</f>
        <v>1</v>
      </c>
      <c r="G3023" s="22">
        <f t="shared" si="188"/>
        <v>20169.599999999999</v>
      </c>
      <c r="H3023" s="26">
        <f>SUMIFS(MasterSheet!K:K, MasterSheet!B:B, B3023, MasterSheet!D:D, C3023, MasterSheet!H:H, D3023)</f>
        <v>1</v>
      </c>
      <c r="I3023" s="26">
        <f t="shared" si="189"/>
        <v>20169.599999999999</v>
      </c>
      <c r="J3023" s="28">
        <f>SUMIFS(MasterSheet!L:L, MasterSheet!B:B, B3023, MasterSheet!D:D, C3023, MasterSheet!H:H, D3023)</f>
        <v>0</v>
      </c>
      <c r="K3023" s="28">
        <f t="shared" si="190"/>
        <v>0</v>
      </c>
      <c r="L3023" s="21" t="str">
        <f>UPPER(VLOOKUP(D3023,MasterSheet!H:U,14,))</f>
        <v>BIOLEGEND</v>
      </c>
    </row>
    <row r="3024" spans="1:12" x14ac:dyDescent="0.25">
      <c r="A3024" s="21" t="str">
        <f t="shared" si="191"/>
        <v>BIOLEGEND</v>
      </c>
      <c r="B3024" s="21" t="str">
        <v>EED119537</v>
      </c>
      <c r="C3024" s="30">
        <v>45936</v>
      </c>
      <c r="D3024" s="21">
        <v>317332</v>
      </c>
      <c r="E3024" s="21">
        <f>_xlfn.XLOOKUP(D3024,MasterSheet!H:H,MasterSheet!F:F)</f>
        <v>24090</v>
      </c>
      <c r="F3024" s="22">
        <f>SUMIFS(MasterSheet!J:J, MasterSheet!B:B, B3024, MasterSheet!D:D, C3024, MasterSheet!H:H, D3024)</f>
        <v>1</v>
      </c>
      <c r="G3024" s="22">
        <f t="shared" si="188"/>
        <v>24090</v>
      </c>
      <c r="H3024" s="26">
        <f>SUMIFS(MasterSheet!K:K, MasterSheet!B:B, B3024, MasterSheet!D:D, C3024, MasterSheet!H:H, D3024)</f>
        <v>1</v>
      </c>
      <c r="I3024" s="26">
        <f t="shared" si="189"/>
        <v>24090</v>
      </c>
      <c r="J3024" s="28">
        <f>SUMIFS(MasterSheet!L:L, MasterSheet!B:B, B3024, MasterSheet!D:D, C3024, MasterSheet!H:H, D3024)</f>
        <v>0</v>
      </c>
      <c r="K3024" s="28">
        <f t="shared" si="190"/>
        <v>0</v>
      </c>
      <c r="L3024" s="21" t="str">
        <f>UPPER(VLOOKUP(D3024,MasterSheet!H:U,14,))</f>
        <v>BIOLEGEND</v>
      </c>
    </row>
    <row r="3025" spans="1:12" x14ac:dyDescent="0.25">
      <c r="A3025" s="21" t="str">
        <f t="shared" si="191"/>
        <v>BIOLEGEND</v>
      </c>
      <c r="B3025" s="21" t="str">
        <v>EED119537</v>
      </c>
      <c r="C3025" s="30">
        <v>45936</v>
      </c>
      <c r="D3025" s="21">
        <v>317335</v>
      </c>
      <c r="E3025" s="21">
        <f>_xlfn.XLOOKUP(D3025,MasterSheet!H:H,MasterSheet!F:F)</f>
        <v>6899.2000000000007</v>
      </c>
      <c r="F3025" s="22">
        <f>SUMIFS(MasterSheet!J:J, MasterSheet!B:B, B3025, MasterSheet!D:D, C3025, MasterSheet!H:H, D3025)</f>
        <v>1</v>
      </c>
      <c r="G3025" s="22">
        <f t="shared" si="188"/>
        <v>6899.2000000000007</v>
      </c>
      <c r="H3025" s="26">
        <f>SUMIFS(MasterSheet!K:K, MasterSheet!B:B, B3025, MasterSheet!D:D, C3025, MasterSheet!H:H, D3025)</f>
        <v>1</v>
      </c>
      <c r="I3025" s="26">
        <f t="shared" si="189"/>
        <v>6899.2000000000007</v>
      </c>
      <c r="J3025" s="28">
        <f>SUMIFS(MasterSheet!L:L, MasterSheet!B:B, B3025, MasterSheet!D:D, C3025, MasterSheet!H:H, D3025)</f>
        <v>0</v>
      </c>
      <c r="K3025" s="28">
        <f t="shared" si="190"/>
        <v>0</v>
      </c>
      <c r="L3025" s="21" t="str">
        <f>UPPER(VLOOKUP(D3025,MasterSheet!H:U,14,))</f>
        <v>BIOLEGEND</v>
      </c>
    </row>
    <row r="3026" spans="1:12" x14ac:dyDescent="0.25">
      <c r="A3026" s="21" t="str">
        <f t="shared" si="191"/>
        <v>BIOLEGEND</v>
      </c>
      <c r="B3026" s="21" t="str">
        <v>EED119537</v>
      </c>
      <c r="C3026" s="30">
        <v>45936</v>
      </c>
      <c r="D3026" s="21">
        <v>317344</v>
      </c>
      <c r="E3026" s="21">
        <f>_xlfn.XLOOKUP(D3026,MasterSheet!H:H,MasterSheet!F:F)</f>
        <v>23760</v>
      </c>
      <c r="F3026" s="22">
        <f>SUMIFS(MasterSheet!J:J, MasterSheet!B:B, B3026, MasterSheet!D:D, C3026, MasterSheet!H:H, D3026)</f>
        <v>1</v>
      </c>
      <c r="G3026" s="22">
        <f t="shared" si="188"/>
        <v>23760</v>
      </c>
      <c r="H3026" s="26">
        <f>SUMIFS(MasterSheet!K:K, MasterSheet!B:B, B3026, MasterSheet!D:D, C3026, MasterSheet!H:H, D3026)</f>
        <v>1</v>
      </c>
      <c r="I3026" s="26">
        <f t="shared" si="189"/>
        <v>23760</v>
      </c>
      <c r="J3026" s="28">
        <f>SUMIFS(MasterSheet!L:L, MasterSheet!B:B, B3026, MasterSheet!D:D, C3026, MasterSheet!H:H, D3026)</f>
        <v>0</v>
      </c>
      <c r="K3026" s="28">
        <f t="shared" si="190"/>
        <v>0</v>
      </c>
      <c r="L3026" s="21" t="str">
        <f>UPPER(VLOOKUP(D3026,MasterSheet!H:U,14,))</f>
        <v>BIOLEGEND</v>
      </c>
    </row>
    <row r="3027" spans="1:12" x14ac:dyDescent="0.25">
      <c r="A3027" s="21" t="str">
        <f t="shared" si="191"/>
        <v>BIOLEGEND</v>
      </c>
      <c r="B3027" s="21" t="str">
        <v>EED119537</v>
      </c>
      <c r="C3027" s="30">
        <v>45936</v>
      </c>
      <c r="D3027" s="21">
        <v>318318</v>
      </c>
      <c r="E3027" s="21">
        <f>_xlfn.XLOOKUP(D3027,MasterSheet!H:H,MasterSheet!F:F)</f>
        <v>19157.599999999999</v>
      </c>
      <c r="F3027" s="22">
        <f>SUMIFS(MasterSheet!J:J, MasterSheet!B:B, B3027, MasterSheet!D:D, C3027, MasterSheet!H:H, D3027)</f>
        <v>1</v>
      </c>
      <c r="G3027" s="22">
        <f t="shared" si="188"/>
        <v>19157.599999999999</v>
      </c>
      <c r="H3027" s="26">
        <f>SUMIFS(MasterSheet!K:K, MasterSheet!B:B, B3027, MasterSheet!D:D, C3027, MasterSheet!H:H, D3027)</f>
        <v>1</v>
      </c>
      <c r="I3027" s="26">
        <f t="shared" si="189"/>
        <v>19157.599999999999</v>
      </c>
      <c r="J3027" s="28">
        <f>SUMIFS(MasterSheet!L:L, MasterSheet!B:B, B3027, MasterSheet!D:D, C3027, MasterSheet!H:H, D3027)</f>
        <v>0</v>
      </c>
      <c r="K3027" s="28">
        <f t="shared" si="190"/>
        <v>0</v>
      </c>
      <c r="L3027" s="21" t="str">
        <f>UPPER(VLOOKUP(D3027,MasterSheet!H:U,14,))</f>
        <v>BIOLEGEND</v>
      </c>
    </row>
    <row r="3028" spans="1:12" x14ac:dyDescent="0.25">
      <c r="A3028" s="21" t="str">
        <f t="shared" si="191"/>
        <v>BIOLEGEND</v>
      </c>
      <c r="B3028" s="21" t="str">
        <v>EED119537</v>
      </c>
      <c r="C3028" s="30">
        <v>45936</v>
      </c>
      <c r="D3028" s="21">
        <v>740379</v>
      </c>
      <c r="E3028" s="21">
        <f>_xlfn.XLOOKUP(D3028,MasterSheet!H:H,MasterSheet!F:F)</f>
        <v>431.20000000000005</v>
      </c>
      <c r="F3028" s="22">
        <f>SUMIFS(MasterSheet!J:J, MasterSheet!B:B, B3028, MasterSheet!D:D, C3028, MasterSheet!H:H, D3028)</f>
        <v>3</v>
      </c>
      <c r="G3028" s="22">
        <f t="shared" si="188"/>
        <v>1293.6000000000001</v>
      </c>
      <c r="H3028" s="26">
        <f>SUMIFS(MasterSheet!K:K, MasterSheet!B:B, B3028, MasterSheet!D:D, C3028, MasterSheet!H:H, D3028)</f>
        <v>2</v>
      </c>
      <c r="I3028" s="26">
        <f t="shared" si="189"/>
        <v>862.40000000000009</v>
      </c>
      <c r="J3028" s="28">
        <f>SUMIFS(MasterSheet!L:L, MasterSheet!B:B, B3028, MasterSheet!D:D, C3028, MasterSheet!H:H, D3028)</f>
        <v>1</v>
      </c>
      <c r="K3028" s="28">
        <f t="shared" si="190"/>
        <v>431.20000000000005</v>
      </c>
      <c r="L3028" s="21" t="str">
        <f>UPPER(VLOOKUP(D3028,MasterSheet!H:U,14,))</f>
        <v>BIOLEGEND</v>
      </c>
    </row>
    <row r="3029" spans="1:12" x14ac:dyDescent="0.25">
      <c r="A3029" s="21" t="str">
        <f t="shared" si="191"/>
        <v>BIOLEGEND</v>
      </c>
      <c r="B3029" s="21" t="str">
        <v>EED119537</v>
      </c>
      <c r="C3029" s="30">
        <v>45936</v>
      </c>
      <c r="D3029" s="21">
        <v>320216</v>
      </c>
      <c r="E3029" s="21">
        <f>_xlfn.XLOOKUP(D3029,MasterSheet!H:H,MasterSheet!F:F)</f>
        <v>22792</v>
      </c>
      <c r="F3029" s="22">
        <f>SUMIFS(MasterSheet!J:J, MasterSheet!B:B, B3029, MasterSheet!D:D, C3029, MasterSheet!H:H, D3029)</f>
        <v>1</v>
      </c>
      <c r="G3029" s="22">
        <f t="shared" si="188"/>
        <v>22792</v>
      </c>
      <c r="H3029" s="26">
        <f>SUMIFS(MasterSheet!K:K, MasterSheet!B:B, B3029, MasterSheet!D:D, C3029, MasterSheet!H:H, D3029)</f>
        <v>1</v>
      </c>
      <c r="I3029" s="26">
        <f t="shared" si="189"/>
        <v>22792</v>
      </c>
      <c r="J3029" s="28">
        <f>SUMIFS(MasterSheet!L:L, MasterSheet!B:B, B3029, MasterSheet!D:D, C3029, MasterSheet!H:H, D3029)</f>
        <v>0</v>
      </c>
      <c r="K3029" s="28">
        <f t="shared" si="190"/>
        <v>0</v>
      </c>
      <c r="L3029" s="21" t="str">
        <f>UPPER(VLOOKUP(D3029,MasterSheet!H:U,14,))</f>
        <v>BIOLEGEND</v>
      </c>
    </row>
    <row r="3030" spans="1:12" x14ac:dyDescent="0.25">
      <c r="A3030" s="21" t="str">
        <f t="shared" si="191"/>
        <v>BIOLEGEND</v>
      </c>
      <c r="B3030" s="21" t="str">
        <v>EED119537</v>
      </c>
      <c r="C3030" s="30">
        <v>45936</v>
      </c>
      <c r="D3030" s="21">
        <v>321142</v>
      </c>
      <c r="E3030" s="21">
        <f>_xlfn.XLOOKUP(D3030,MasterSheet!H:H,MasterSheet!F:F)</f>
        <v>27588</v>
      </c>
      <c r="F3030" s="22">
        <f>SUMIFS(MasterSheet!J:J, MasterSheet!B:B, B3030, MasterSheet!D:D, C3030, MasterSheet!H:H, D3030)</f>
        <v>1</v>
      </c>
      <c r="G3030" s="22">
        <f t="shared" si="188"/>
        <v>27588</v>
      </c>
      <c r="H3030" s="26">
        <f>SUMIFS(MasterSheet!K:K, MasterSheet!B:B, B3030, MasterSheet!D:D, C3030, MasterSheet!H:H, D3030)</f>
        <v>1</v>
      </c>
      <c r="I3030" s="26">
        <f t="shared" si="189"/>
        <v>27588</v>
      </c>
      <c r="J3030" s="28">
        <f>SUMIFS(MasterSheet!L:L, MasterSheet!B:B, B3030, MasterSheet!D:D, C3030, MasterSheet!H:H, D3030)</f>
        <v>0</v>
      </c>
      <c r="K3030" s="28">
        <f t="shared" si="190"/>
        <v>0</v>
      </c>
      <c r="L3030" s="21" t="str">
        <f>UPPER(VLOOKUP(D3030,MasterSheet!H:U,14,))</f>
        <v>BIOLEGEND</v>
      </c>
    </row>
    <row r="3031" spans="1:12" x14ac:dyDescent="0.25">
      <c r="A3031" s="21" t="str">
        <f t="shared" si="191"/>
        <v>BIOLEGEND</v>
      </c>
      <c r="B3031" s="21" t="str">
        <v>EED119537</v>
      </c>
      <c r="C3031" s="30">
        <v>45936</v>
      </c>
      <c r="D3031" s="21">
        <v>323050</v>
      </c>
      <c r="E3031" s="21">
        <f>_xlfn.XLOOKUP(D3031,MasterSheet!H:H,MasterSheet!F:F)</f>
        <v>27588</v>
      </c>
      <c r="F3031" s="22">
        <f>SUMIFS(MasterSheet!J:J, MasterSheet!B:B, B3031, MasterSheet!D:D, C3031, MasterSheet!H:H, D3031)</f>
        <v>1</v>
      </c>
      <c r="G3031" s="22">
        <f t="shared" si="188"/>
        <v>27588</v>
      </c>
      <c r="H3031" s="26">
        <f>SUMIFS(MasterSheet!K:K, MasterSheet!B:B, B3031, MasterSheet!D:D, C3031, MasterSheet!H:H, D3031)</f>
        <v>1</v>
      </c>
      <c r="I3031" s="26">
        <f t="shared" si="189"/>
        <v>27588</v>
      </c>
      <c r="J3031" s="28">
        <f>SUMIFS(MasterSheet!L:L, MasterSheet!B:B, B3031, MasterSheet!D:D, C3031, MasterSheet!H:H, D3031)</f>
        <v>0</v>
      </c>
      <c r="K3031" s="28">
        <f t="shared" si="190"/>
        <v>0</v>
      </c>
      <c r="L3031" s="21" t="str">
        <f>UPPER(VLOOKUP(D3031,MasterSheet!H:U,14,))</f>
        <v>BIOLEGEND</v>
      </c>
    </row>
    <row r="3032" spans="1:12" x14ac:dyDescent="0.25">
      <c r="A3032" s="21" t="str">
        <f t="shared" si="191"/>
        <v>BIOLEGEND</v>
      </c>
      <c r="B3032" s="21" t="str">
        <v>EED119537</v>
      </c>
      <c r="C3032" s="30">
        <v>45936</v>
      </c>
      <c r="D3032" s="21">
        <v>325622</v>
      </c>
      <c r="E3032" s="21">
        <f>_xlfn.XLOOKUP(D3032,MasterSheet!H:H,MasterSheet!F:F)</f>
        <v>20169.599999999999</v>
      </c>
      <c r="F3032" s="22">
        <f>SUMIFS(MasterSheet!J:J, MasterSheet!B:B, B3032, MasterSheet!D:D, C3032, MasterSheet!H:H, D3032)</f>
        <v>1</v>
      </c>
      <c r="G3032" s="22">
        <f t="shared" si="188"/>
        <v>20169.599999999999</v>
      </c>
      <c r="H3032" s="26">
        <f>SUMIFS(MasterSheet!K:K, MasterSheet!B:B, B3032, MasterSheet!D:D, C3032, MasterSheet!H:H, D3032)</f>
        <v>1</v>
      </c>
      <c r="I3032" s="26">
        <f t="shared" si="189"/>
        <v>20169.599999999999</v>
      </c>
      <c r="J3032" s="28">
        <f>SUMIFS(MasterSheet!L:L, MasterSheet!B:B, B3032, MasterSheet!D:D, C3032, MasterSheet!H:H, D3032)</f>
        <v>0</v>
      </c>
      <c r="K3032" s="28">
        <f t="shared" si="190"/>
        <v>0</v>
      </c>
      <c r="L3032" s="21" t="str">
        <f>UPPER(VLOOKUP(D3032,MasterSheet!H:U,14,))</f>
        <v>BIOLEGEND</v>
      </c>
    </row>
    <row r="3033" spans="1:12" x14ac:dyDescent="0.25">
      <c r="A3033" s="21" t="str">
        <f t="shared" si="191"/>
        <v>BIOLEGEND</v>
      </c>
      <c r="B3033" s="21" t="str">
        <v>EED119537</v>
      </c>
      <c r="C3033" s="30">
        <v>45936</v>
      </c>
      <c r="D3033" s="21">
        <v>328708</v>
      </c>
      <c r="E3033" s="21">
        <f>_xlfn.XLOOKUP(D3033,MasterSheet!H:H,MasterSheet!F:F)</f>
        <v>16508.8</v>
      </c>
      <c r="F3033" s="22">
        <f>SUMIFS(MasterSheet!J:J, MasterSheet!B:B, B3033, MasterSheet!D:D, C3033, MasterSheet!H:H, D3033)</f>
        <v>1</v>
      </c>
      <c r="G3033" s="22">
        <f t="shared" si="188"/>
        <v>16508.8</v>
      </c>
      <c r="H3033" s="26">
        <f>SUMIFS(MasterSheet!K:K, MasterSheet!B:B, B3033, MasterSheet!D:D, C3033, MasterSheet!H:H, D3033)</f>
        <v>1</v>
      </c>
      <c r="I3033" s="26">
        <f t="shared" si="189"/>
        <v>16508.8</v>
      </c>
      <c r="J3033" s="28">
        <f>SUMIFS(MasterSheet!L:L, MasterSheet!B:B, B3033, MasterSheet!D:D, C3033, MasterSheet!H:H, D3033)</f>
        <v>0</v>
      </c>
      <c r="K3033" s="28">
        <f t="shared" si="190"/>
        <v>0</v>
      </c>
      <c r="L3033" s="21" t="str">
        <f>UPPER(VLOOKUP(D3033,MasterSheet!H:U,14,))</f>
        <v>BIOLEGEND</v>
      </c>
    </row>
    <row r="3034" spans="1:12" x14ac:dyDescent="0.25">
      <c r="A3034" s="21" t="str">
        <f t="shared" si="191"/>
        <v>BIOLEGEND</v>
      </c>
      <c r="B3034" s="21" t="str">
        <v>EED119537</v>
      </c>
      <c r="C3034" s="30">
        <v>45936</v>
      </c>
      <c r="D3034" s="21">
        <v>329904</v>
      </c>
      <c r="E3034" s="21">
        <f>_xlfn.XLOOKUP(D3034,MasterSheet!H:H,MasterSheet!F:F)</f>
        <v>14106.400000000001</v>
      </c>
      <c r="F3034" s="22">
        <f>SUMIFS(MasterSheet!J:J, MasterSheet!B:B, B3034, MasterSheet!D:D, C3034, MasterSheet!H:H, D3034)</f>
        <v>1</v>
      </c>
      <c r="G3034" s="22">
        <f t="shared" si="188"/>
        <v>14106.400000000001</v>
      </c>
      <c r="H3034" s="26">
        <f>SUMIFS(MasterSheet!K:K, MasterSheet!B:B, B3034, MasterSheet!D:D, C3034, MasterSheet!H:H, D3034)</f>
        <v>1</v>
      </c>
      <c r="I3034" s="26">
        <f t="shared" si="189"/>
        <v>14106.400000000001</v>
      </c>
      <c r="J3034" s="28">
        <f>SUMIFS(MasterSheet!L:L, MasterSheet!B:B, B3034, MasterSheet!D:D, C3034, MasterSheet!H:H, D3034)</f>
        <v>0</v>
      </c>
      <c r="K3034" s="28">
        <f t="shared" si="190"/>
        <v>0</v>
      </c>
      <c r="L3034" s="21" t="str">
        <f>UPPER(VLOOKUP(D3034,MasterSheet!H:U,14,))</f>
        <v>BIOLEGEND</v>
      </c>
    </row>
    <row r="3035" spans="1:12" x14ac:dyDescent="0.25">
      <c r="A3035" s="21" t="str">
        <f t="shared" si="191"/>
        <v>BIOLEGEND</v>
      </c>
      <c r="B3035" s="21" t="str">
        <v>EED119537</v>
      </c>
      <c r="C3035" s="30">
        <v>45936</v>
      </c>
      <c r="D3035" s="21">
        <v>329906</v>
      </c>
      <c r="E3035" s="21">
        <f>_xlfn.XLOOKUP(D3035,MasterSheet!H:H,MasterSheet!F:F)</f>
        <v>17987.2</v>
      </c>
      <c r="F3035" s="22">
        <f>SUMIFS(MasterSheet!J:J, MasterSheet!B:B, B3035, MasterSheet!D:D, C3035, MasterSheet!H:H, D3035)</f>
        <v>1</v>
      </c>
      <c r="G3035" s="22">
        <f t="shared" si="188"/>
        <v>17987.2</v>
      </c>
      <c r="H3035" s="26">
        <f>SUMIFS(MasterSheet!K:K, MasterSheet!B:B, B3035, MasterSheet!D:D, C3035, MasterSheet!H:H, D3035)</f>
        <v>1</v>
      </c>
      <c r="I3035" s="26">
        <f t="shared" si="189"/>
        <v>17987.2</v>
      </c>
      <c r="J3035" s="28">
        <f>SUMIFS(MasterSheet!L:L, MasterSheet!B:B, B3035, MasterSheet!D:D, C3035, MasterSheet!H:H, D3035)</f>
        <v>0</v>
      </c>
      <c r="K3035" s="28">
        <f t="shared" si="190"/>
        <v>0</v>
      </c>
      <c r="L3035" s="21" t="str">
        <f>UPPER(VLOOKUP(D3035,MasterSheet!H:U,14,))</f>
        <v>BIOLEGEND</v>
      </c>
    </row>
    <row r="3036" spans="1:12" x14ac:dyDescent="0.25">
      <c r="A3036" s="21" t="str">
        <f t="shared" si="191"/>
        <v>BIOLEGEND</v>
      </c>
      <c r="B3036" s="21" t="str">
        <v>EED119537</v>
      </c>
      <c r="C3036" s="30">
        <v>45936</v>
      </c>
      <c r="D3036" s="21">
        <v>329920</v>
      </c>
      <c r="E3036" s="21">
        <f>_xlfn.XLOOKUP(D3036,MasterSheet!H:H,MasterSheet!F:F)</f>
        <v>26532</v>
      </c>
      <c r="F3036" s="22">
        <f>SUMIFS(MasterSheet!J:J, MasterSheet!B:B, B3036, MasterSheet!D:D, C3036, MasterSheet!H:H, D3036)</f>
        <v>2</v>
      </c>
      <c r="G3036" s="22">
        <f t="shared" si="188"/>
        <v>53064</v>
      </c>
      <c r="H3036" s="26">
        <f>SUMIFS(MasterSheet!K:K, MasterSheet!B:B, B3036, MasterSheet!D:D, C3036, MasterSheet!H:H, D3036)</f>
        <v>2</v>
      </c>
      <c r="I3036" s="26">
        <f t="shared" si="189"/>
        <v>53064</v>
      </c>
      <c r="J3036" s="28">
        <f>SUMIFS(MasterSheet!L:L, MasterSheet!B:B, B3036, MasterSheet!D:D, C3036, MasterSheet!H:H, D3036)</f>
        <v>0</v>
      </c>
      <c r="K3036" s="28">
        <f t="shared" si="190"/>
        <v>0</v>
      </c>
      <c r="L3036" s="21" t="str">
        <f>UPPER(VLOOKUP(D3036,MasterSheet!H:U,14,))</f>
        <v>BIOLEGEND</v>
      </c>
    </row>
    <row r="3037" spans="1:12" x14ac:dyDescent="0.25">
      <c r="A3037" s="21" t="str">
        <f t="shared" si="191"/>
        <v>BIOLEGEND</v>
      </c>
      <c r="B3037" s="21" t="str">
        <v>EED119537</v>
      </c>
      <c r="C3037" s="30">
        <v>45936</v>
      </c>
      <c r="D3037" s="21">
        <v>343314</v>
      </c>
      <c r="E3037" s="21">
        <f>_xlfn.XLOOKUP(D3037,MasterSheet!H:H,MasterSheet!F:F)</f>
        <v>20944</v>
      </c>
      <c r="F3037" s="22">
        <f>SUMIFS(MasterSheet!J:J, MasterSheet!B:B, B3037, MasterSheet!D:D, C3037, MasterSheet!H:H, D3037)</f>
        <v>1</v>
      </c>
      <c r="G3037" s="22">
        <f t="shared" si="188"/>
        <v>20944</v>
      </c>
      <c r="H3037" s="26">
        <f>SUMIFS(MasterSheet!K:K, MasterSheet!B:B, B3037, MasterSheet!D:D, C3037, MasterSheet!H:H, D3037)</f>
        <v>1</v>
      </c>
      <c r="I3037" s="26">
        <f t="shared" si="189"/>
        <v>20944</v>
      </c>
      <c r="J3037" s="28">
        <f>SUMIFS(MasterSheet!L:L, MasterSheet!B:B, B3037, MasterSheet!D:D, C3037, MasterSheet!H:H, D3037)</f>
        <v>0</v>
      </c>
      <c r="K3037" s="28">
        <f t="shared" si="190"/>
        <v>0</v>
      </c>
      <c r="L3037" s="21" t="str">
        <f>UPPER(VLOOKUP(D3037,MasterSheet!H:U,14,))</f>
        <v>BIOLEGEND</v>
      </c>
    </row>
    <row r="3038" spans="1:12" x14ac:dyDescent="0.25">
      <c r="A3038" s="21" t="str">
        <f t="shared" si="191"/>
        <v>BIOLEGEND</v>
      </c>
      <c r="B3038" s="21" t="str">
        <v>EED119537</v>
      </c>
      <c r="C3038" s="30">
        <v>45936</v>
      </c>
      <c r="D3038" s="21">
        <v>343322</v>
      </c>
      <c r="E3038" s="21">
        <f>_xlfn.XLOOKUP(D3038,MasterSheet!H:H,MasterSheet!F:F)</f>
        <v>14291.2</v>
      </c>
      <c r="F3038" s="22">
        <f>SUMIFS(MasterSheet!J:J, MasterSheet!B:B, B3038, MasterSheet!D:D, C3038, MasterSheet!H:H, D3038)</f>
        <v>1</v>
      </c>
      <c r="G3038" s="22">
        <f t="shared" si="188"/>
        <v>14291.2</v>
      </c>
      <c r="H3038" s="26">
        <f>SUMIFS(MasterSheet!K:K, MasterSheet!B:B, B3038, MasterSheet!D:D, C3038, MasterSheet!H:H, D3038)</f>
        <v>1</v>
      </c>
      <c r="I3038" s="26">
        <f t="shared" si="189"/>
        <v>14291.2</v>
      </c>
      <c r="J3038" s="28">
        <f>SUMIFS(MasterSheet!L:L, MasterSheet!B:B, B3038, MasterSheet!D:D, C3038, MasterSheet!H:H, D3038)</f>
        <v>0</v>
      </c>
      <c r="K3038" s="28">
        <f t="shared" si="190"/>
        <v>0</v>
      </c>
      <c r="L3038" s="21" t="str">
        <f>UPPER(VLOOKUP(D3038,MasterSheet!H:U,14,))</f>
        <v>BIOLEGEND</v>
      </c>
    </row>
    <row r="3039" spans="1:12" x14ac:dyDescent="0.25">
      <c r="A3039" s="21" t="str">
        <f t="shared" si="191"/>
        <v>BIOLEGEND</v>
      </c>
      <c r="B3039" s="21" t="str">
        <v>EED119537</v>
      </c>
      <c r="C3039" s="30">
        <v>45936</v>
      </c>
      <c r="D3039" s="21">
        <v>344103</v>
      </c>
      <c r="E3039" s="21">
        <f>_xlfn.XLOOKUP(D3039,MasterSheet!H:H,MasterSheet!F:F)</f>
        <v>9424.7999999999993</v>
      </c>
      <c r="F3039" s="22">
        <f>SUMIFS(MasterSheet!J:J, MasterSheet!B:B, B3039, MasterSheet!D:D, C3039, MasterSheet!H:H, D3039)</f>
        <v>1</v>
      </c>
      <c r="G3039" s="22">
        <f t="shared" si="188"/>
        <v>9424.7999999999993</v>
      </c>
      <c r="H3039" s="26">
        <f>SUMIFS(MasterSheet!K:K, MasterSheet!B:B, B3039, MasterSheet!D:D, C3039, MasterSheet!H:H, D3039)</f>
        <v>1</v>
      </c>
      <c r="I3039" s="26">
        <f t="shared" si="189"/>
        <v>9424.7999999999993</v>
      </c>
      <c r="J3039" s="28">
        <f>SUMIFS(MasterSheet!L:L, MasterSheet!B:B, B3039, MasterSheet!D:D, C3039, MasterSheet!H:H, D3039)</f>
        <v>0</v>
      </c>
      <c r="K3039" s="28">
        <f t="shared" si="190"/>
        <v>0</v>
      </c>
      <c r="L3039" s="21" t="str">
        <f>UPPER(VLOOKUP(D3039,MasterSheet!H:U,14,))</f>
        <v>BIOLEGEND</v>
      </c>
    </row>
    <row r="3040" spans="1:12" x14ac:dyDescent="0.25">
      <c r="A3040" s="21" t="str">
        <f t="shared" si="191"/>
        <v>BIOLEGEND</v>
      </c>
      <c r="B3040" s="21" t="str">
        <v>EED119537</v>
      </c>
      <c r="C3040" s="30">
        <v>45936</v>
      </c>
      <c r="D3040" s="21">
        <v>345024</v>
      </c>
      <c r="E3040" s="21">
        <f>_xlfn.XLOOKUP(D3040,MasterSheet!H:H,MasterSheet!F:F)</f>
        <v>29436</v>
      </c>
      <c r="F3040" s="22">
        <f>SUMIFS(MasterSheet!J:J, MasterSheet!B:B, B3040, MasterSheet!D:D, C3040, MasterSheet!H:H, D3040)</f>
        <v>1</v>
      </c>
      <c r="G3040" s="22">
        <f t="shared" si="188"/>
        <v>29436</v>
      </c>
      <c r="H3040" s="26">
        <f>SUMIFS(MasterSheet!K:K, MasterSheet!B:B, B3040, MasterSheet!D:D, C3040, MasterSheet!H:H, D3040)</f>
        <v>1</v>
      </c>
      <c r="I3040" s="26">
        <f t="shared" si="189"/>
        <v>29436</v>
      </c>
      <c r="J3040" s="28">
        <f>SUMIFS(MasterSheet!L:L, MasterSheet!B:B, B3040, MasterSheet!D:D, C3040, MasterSheet!H:H, D3040)</f>
        <v>0</v>
      </c>
      <c r="K3040" s="28">
        <f t="shared" si="190"/>
        <v>0</v>
      </c>
      <c r="L3040" s="21" t="str">
        <f>UPPER(VLOOKUP(D3040,MasterSheet!H:U,14,))</f>
        <v>BIOLEGEND</v>
      </c>
    </row>
    <row r="3041" spans="1:12" x14ac:dyDescent="0.25">
      <c r="A3041" s="21" t="str">
        <f t="shared" si="191"/>
        <v>BIOLEGEND</v>
      </c>
      <c r="B3041" s="21" t="str">
        <v>EED119537</v>
      </c>
      <c r="C3041" s="30">
        <v>45936</v>
      </c>
      <c r="D3041" s="21">
        <v>345907</v>
      </c>
      <c r="E3041" s="21">
        <f>_xlfn.XLOOKUP(D3041,MasterSheet!H:H,MasterSheet!F:F)</f>
        <v>227612</v>
      </c>
      <c r="F3041" s="22">
        <f>SUMIFS(MasterSheet!J:J, MasterSheet!B:B, B3041, MasterSheet!D:D, C3041, MasterSheet!H:H, D3041)</f>
        <v>1</v>
      </c>
      <c r="G3041" s="22">
        <f t="shared" si="188"/>
        <v>227612</v>
      </c>
      <c r="H3041" s="26">
        <f>SUMIFS(MasterSheet!K:K, MasterSheet!B:B, B3041, MasterSheet!D:D, C3041, MasterSheet!H:H, D3041)</f>
        <v>1</v>
      </c>
      <c r="I3041" s="26">
        <f t="shared" si="189"/>
        <v>227612</v>
      </c>
      <c r="J3041" s="28">
        <f>SUMIFS(MasterSheet!L:L, MasterSheet!B:B, B3041, MasterSheet!D:D, C3041, MasterSheet!H:H, D3041)</f>
        <v>0</v>
      </c>
      <c r="K3041" s="28">
        <f t="shared" si="190"/>
        <v>0</v>
      </c>
      <c r="L3041" s="21" t="str">
        <f>UPPER(VLOOKUP(D3041,MasterSheet!H:U,14,))</f>
        <v>BIOLEGEND</v>
      </c>
    </row>
    <row r="3042" spans="1:12" x14ac:dyDescent="0.25">
      <c r="A3042" s="21" t="str">
        <f t="shared" si="191"/>
        <v>BIOLEGEND</v>
      </c>
      <c r="B3042" s="21" t="str">
        <v>EED119537</v>
      </c>
      <c r="C3042" s="30">
        <v>45936</v>
      </c>
      <c r="D3042" s="21">
        <v>353007</v>
      </c>
      <c r="E3042" s="21">
        <f>_xlfn.XLOOKUP(D3042,MasterSheet!H:H,MasterSheet!F:F)</f>
        <v>7700</v>
      </c>
      <c r="F3042" s="22">
        <f>SUMIFS(MasterSheet!J:J, MasterSheet!B:B, B3042, MasterSheet!D:D, C3042, MasterSheet!H:H, D3042)</f>
        <v>1</v>
      </c>
      <c r="G3042" s="22">
        <f t="shared" si="188"/>
        <v>7700</v>
      </c>
      <c r="H3042" s="26">
        <f>SUMIFS(MasterSheet!K:K, MasterSheet!B:B, B3042, MasterSheet!D:D, C3042, MasterSheet!H:H, D3042)</f>
        <v>1</v>
      </c>
      <c r="I3042" s="26">
        <f t="shared" si="189"/>
        <v>7700</v>
      </c>
      <c r="J3042" s="28">
        <f>SUMIFS(MasterSheet!L:L, MasterSheet!B:B, B3042, MasterSheet!D:D, C3042, MasterSheet!H:H, D3042)</f>
        <v>0</v>
      </c>
      <c r="K3042" s="28">
        <f t="shared" si="190"/>
        <v>0</v>
      </c>
      <c r="L3042" s="21" t="str">
        <f>UPPER(VLOOKUP(D3042,MasterSheet!H:U,14,))</f>
        <v>BIOLEGEND</v>
      </c>
    </row>
    <row r="3043" spans="1:12" x14ac:dyDescent="0.25">
      <c r="A3043" s="21" t="str">
        <f t="shared" si="191"/>
        <v>BIOLEGEND</v>
      </c>
      <c r="B3043" s="21" t="str">
        <v>EED119537</v>
      </c>
      <c r="C3043" s="30">
        <v>45936</v>
      </c>
      <c r="D3043" s="21">
        <v>353606</v>
      </c>
      <c r="E3043" s="21">
        <f>_xlfn.XLOOKUP(D3043,MasterSheet!H:H,MasterSheet!F:F)</f>
        <v>20820.8</v>
      </c>
      <c r="F3043" s="22">
        <f>SUMIFS(MasterSheet!J:J, MasterSheet!B:B, B3043, MasterSheet!D:D, C3043, MasterSheet!H:H, D3043)</f>
        <v>1</v>
      </c>
      <c r="G3043" s="22">
        <f t="shared" si="188"/>
        <v>20820.8</v>
      </c>
      <c r="H3043" s="26">
        <f>SUMIFS(MasterSheet!K:K, MasterSheet!B:B, B3043, MasterSheet!D:D, C3043, MasterSheet!H:H, D3043)</f>
        <v>1</v>
      </c>
      <c r="I3043" s="26">
        <f t="shared" si="189"/>
        <v>20820.8</v>
      </c>
      <c r="J3043" s="28">
        <f>SUMIFS(MasterSheet!L:L, MasterSheet!B:B, B3043, MasterSheet!D:D, C3043, MasterSheet!H:H, D3043)</f>
        <v>0</v>
      </c>
      <c r="K3043" s="28">
        <f t="shared" si="190"/>
        <v>0</v>
      </c>
      <c r="L3043" s="21" t="str">
        <f>UPPER(VLOOKUP(D3043,MasterSheet!H:U,14,))</f>
        <v>BIOLEGEND</v>
      </c>
    </row>
    <row r="3044" spans="1:12" x14ac:dyDescent="0.25">
      <c r="A3044" s="21" t="str">
        <f t="shared" si="191"/>
        <v>BIOLEGEND</v>
      </c>
      <c r="B3044" s="21" t="str">
        <v>EED119537</v>
      </c>
      <c r="C3044" s="30">
        <v>45936</v>
      </c>
      <c r="D3044" s="21">
        <v>353726</v>
      </c>
      <c r="E3044" s="21">
        <f>_xlfn.XLOOKUP(D3044,MasterSheet!H:H,MasterSheet!F:F)</f>
        <v>26862</v>
      </c>
      <c r="F3044" s="22">
        <f>SUMIFS(MasterSheet!J:J, MasterSheet!B:B, B3044, MasterSheet!D:D, C3044, MasterSheet!H:H, D3044)</f>
        <v>1</v>
      </c>
      <c r="G3044" s="22">
        <f t="shared" si="188"/>
        <v>26862</v>
      </c>
      <c r="H3044" s="26">
        <f>SUMIFS(MasterSheet!K:K, MasterSheet!B:B, B3044, MasterSheet!D:D, C3044, MasterSheet!H:H, D3044)</f>
        <v>1</v>
      </c>
      <c r="I3044" s="26">
        <f t="shared" si="189"/>
        <v>26862</v>
      </c>
      <c r="J3044" s="28">
        <f>SUMIFS(MasterSheet!L:L, MasterSheet!B:B, B3044, MasterSheet!D:D, C3044, MasterSheet!H:H, D3044)</f>
        <v>0</v>
      </c>
      <c r="K3044" s="28">
        <f t="shared" si="190"/>
        <v>0</v>
      </c>
      <c r="L3044" s="21" t="str">
        <f>UPPER(VLOOKUP(D3044,MasterSheet!H:U,14,))</f>
        <v>BIOLEGEND</v>
      </c>
    </row>
    <row r="3045" spans="1:12" x14ac:dyDescent="0.25">
      <c r="A3045" s="21" t="str">
        <f t="shared" si="191"/>
        <v>BIOLEGEND</v>
      </c>
      <c r="B3045" s="21" t="str">
        <v>EED119537</v>
      </c>
      <c r="C3045" s="30">
        <v>45936</v>
      </c>
      <c r="D3045" s="21">
        <v>355607</v>
      </c>
      <c r="E3045" s="21">
        <f>_xlfn.XLOOKUP(D3045,MasterSheet!H:H,MasterSheet!F:F)</f>
        <v>8069.6</v>
      </c>
      <c r="F3045" s="22">
        <f>SUMIFS(MasterSheet!J:J, MasterSheet!B:B, B3045, MasterSheet!D:D, C3045, MasterSheet!H:H, D3045)</f>
        <v>1</v>
      </c>
      <c r="G3045" s="22">
        <f t="shared" si="188"/>
        <v>8069.6</v>
      </c>
      <c r="H3045" s="26">
        <f>SUMIFS(MasterSheet!K:K, MasterSheet!B:B, B3045, MasterSheet!D:D, C3045, MasterSheet!H:H, D3045)</f>
        <v>1</v>
      </c>
      <c r="I3045" s="26">
        <f t="shared" si="189"/>
        <v>8069.6</v>
      </c>
      <c r="J3045" s="28">
        <f>SUMIFS(MasterSheet!L:L, MasterSheet!B:B, B3045, MasterSheet!D:D, C3045, MasterSheet!H:H, D3045)</f>
        <v>0</v>
      </c>
      <c r="K3045" s="28">
        <f t="shared" si="190"/>
        <v>0</v>
      </c>
      <c r="L3045" s="21" t="str">
        <f>UPPER(VLOOKUP(D3045,MasterSheet!H:U,14,))</f>
        <v>BIOLEGEND</v>
      </c>
    </row>
    <row r="3046" spans="1:12" x14ac:dyDescent="0.25">
      <c r="A3046" s="21" t="str">
        <f t="shared" si="191"/>
        <v>BIOLEGEND</v>
      </c>
      <c r="B3046" s="21" t="str">
        <v>EED119537</v>
      </c>
      <c r="C3046" s="30">
        <v>45936</v>
      </c>
      <c r="D3046" s="21">
        <v>363006</v>
      </c>
      <c r="E3046" s="21">
        <f>_xlfn.XLOOKUP(D3046,MasterSheet!H:H,MasterSheet!F:F)</f>
        <v>12566.400000000001</v>
      </c>
      <c r="F3046" s="22">
        <f>SUMIFS(MasterSheet!J:J, MasterSheet!B:B, B3046, MasterSheet!D:D, C3046, MasterSheet!H:H, D3046)</f>
        <v>1</v>
      </c>
      <c r="G3046" s="22">
        <f t="shared" si="188"/>
        <v>12566.400000000001</v>
      </c>
      <c r="H3046" s="26">
        <f>SUMIFS(MasterSheet!K:K, MasterSheet!B:B, B3046, MasterSheet!D:D, C3046, MasterSheet!H:H, D3046)</f>
        <v>1</v>
      </c>
      <c r="I3046" s="26">
        <f t="shared" si="189"/>
        <v>12566.400000000001</v>
      </c>
      <c r="J3046" s="28">
        <f>SUMIFS(MasterSheet!L:L, MasterSheet!B:B, B3046, MasterSheet!D:D, C3046, MasterSheet!H:H, D3046)</f>
        <v>0</v>
      </c>
      <c r="K3046" s="28">
        <f t="shared" si="190"/>
        <v>0</v>
      </c>
      <c r="L3046" s="21" t="str">
        <f>UPPER(VLOOKUP(D3046,MasterSheet!H:U,14,))</f>
        <v>BIOLEGEND</v>
      </c>
    </row>
    <row r="3047" spans="1:12" x14ac:dyDescent="0.25">
      <c r="A3047" s="21" t="str">
        <f t="shared" si="191"/>
        <v>BIOLEGEND</v>
      </c>
      <c r="B3047" s="21" t="str">
        <v>EED119537</v>
      </c>
      <c r="C3047" s="30">
        <v>45936</v>
      </c>
      <c r="D3047" s="21">
        <v>363034</v>
      </c>
      <c r="E3047" s="21">
        <f>_xlfn.XLOOKUP(D3047,MasterSheet!H:H,MasterSheet!F:F)</f>
        <v>21375.200000000001</v>
      </c>
      <c r="F3047" s="22">
        <f>SUMIFS(MasterSheet!J:J, MasterSheet!B:B, B3047, MasterSheet!D:D, C3047, MasterSheet!H:H, D3047)</f>
        <v>1</v>
      </c>
      <c r="G3047" s="22">
        <f t="shared" si="188"/>
        <v>21375.200000000001</v>
      </c>
      <c r="H3047" s="26">
        <f>SUMIFS(MasterSheet!K:K, MasterSheet!B:B, B3047, MasterSheet!D:D, C3047, MasterSheet!H:H, D3047)</f>
        <v>1</v>
      </c>
      <c r="I3047" s="26">
        <f t="shared" si="189"/>
        <v>21375.200000000001</v>
      </c>
      <c r="J3047" s="28">
        <f>SUMIFS(MasterSheet!L:L, MasterSheet!B:B, B3047, MasterSheet!D:D, C3047, MasterSheet!H:H, D3047)</f>
        <v>0</v>
      </c>
      <c r="K3047" s="28">
        <f t="shared" si="190"/>
        <v>0</v>
      </c>
      <c r="L3047" s="21" t="str">
        <f>UPPER(VLOOKUP(D3047,MasterSheet!H:U,14,))</f>
        <v>BIOLEGEND</v>
      </c>
    </row>
    <row r="3048" spans="1:12" x14ac:dyDescent="0.25">
      <c r="A3048" s="21" t="str">
        <f t="shared" si="191"/>
        <v>BIOLEGEND</v>
      </c>
      <c r="B3048" s="21" t="str">
        <v>EED119537</v>
      </c>
      <c r="C3048" s="30">
        <v>45936</v>
      </c>
      <c r="D3048" s="21">
        <v>364803</v>
      </c>
      <c r="E3048" s="21">
        <f>_xlfn.XLOOKUP(D3048,MasterSheet!H:H,MasterSheet!F:F)</f>
        <v>9486.4</v>
      </c>
      <c r="F3048" s="22">
        <f>SUMIFS(MasterSheet!J:J, MasterSheet!B:B, B3048, MasterSheet!D:D, C3048, MasterSheet!H:H, D3048)</f>
        <v>1</v>
      </c>
      <c r="G3048" s="22">
        <f t="shared" si="188"/>
        <v>9486.4</v>
      </c>
      <c r="H3048" s="26">
        <f>SUMIFS(MasterSheet!K:K, MasterSheet!B:B, B3048, MasterSheet!D:D, C3048, MasterSheet!H:H, D3048)</f>
        <v>1</v>
      </c>
      <c r="I3048" s="26">
        <f t="shared" si="189"/>
        <v>9486.4</v>
      </c>
      <c r="J3048" s="28">
        <f>SUMIFS(MasterSheet!L:L, MasterSheet!B:B, B3048, MasterSheet!D:D, C3048, MasterSheet!H:H, D3048)</f>
        <v>0</v>
      </c>
      <c r="K3048" s="28">
        <f t="shared" si="190"/>
        <v>0</v>
      </c>
      <c r="L3048" s="21" t="str">
        <f>UPPER(VLOOKUP(D3048,MasterSheet!H:U,14,))</f>
        <v>BIOLEGEND</v>
      </c>
    </row>
    <row r="3049" spans="1:12" x14ac:dyDescent="0.25">
      <c r="A3049" s="21" t="str">
        <f t="shared" si="191"/>
        <v>BIOLEGEND</v>
      </c>
      <c r="B3049" s="21" t="str">
        <v>EED119537</v>
      </c>
      <c r="C3049" s="30">
        <v>45936</v>
      </c>
      <c r="D3049" s="21">
        <v>367730</v>
      </c>
      <c r="E3049" s="21">
        <f>_xlfn.XLOOKUP(D3049,MasterSheet!H:H,MasterSheet!F:F)</f>
        <v>22792</v>
      </c>
      <c r="F3049" s="22">
        <f>SUMIFS(MasterSheet!J:J, MasterSheet!B:B, B3049, MasterSheet!D:D, C3049, MasterSheet!H:H, D3049)</f>
        <v>1</v>
      </c>
      <c r="G3049" s="22">
        <f t="shared" si="188"/>
        <v>22792</v>
      </c>
      <c r="H3049" s="26">
        <f>SUMIFS(MasterSheet!K:K, MasterSheet!B:B, B3049, MasterSheet!D:D, C3049, MasterSheet!H:H, D3049)</f>
        <v>1</v>
      </c>
      <c r="I3049" s="26">
        <f t="shared" si="189"/>
        <v>22792</v>
      </c>
      <c r="J3049" s="28">
        <f>SUMIFS(MasterSheet!L:L, MasterSheet!B:B, B3049, MasterSheet!D:D, C3049, MasterSheet!H:H, D3049)</f>
        <v>0</v>
      </c>
      <c r="K3049" s="28">
        <f t="shared" si="190"/>
        <v>0</v>
      </c>
      <c r="L3049" s="21" t="str">
        <f>UPPER(VLOOKUP(D3049,MasterSheet!H:U,14,))</f>
        <v>BIOLEGEND</v>
      </c>
    </row>
    <row r="3050" spans="1:12" x14ac:dyDescent="0.25">
      <c r="A3050" s="21" t="str">
        <f t="shared" si="191"/>
        <v>BIOLEGEND</v>
      </c>
      <c r="B3050" s="21" t="str">
        <v>EED119537</v>
      </c>
      <c r="C3050" s="30">
        <v>45936</v>
      </c>
      <c r="D3050" s="21">
        <v>369212</v>
      </c>
      <c r="E3050" s="21">
        <f>_xlfn.XLOOKUP(D3050,MasterSheet!H:H,MasterSheet!F:F)</f>
        <v>23038.400000000001</v>
      </c>
      <c r="F3050" s="22">
        <f>SUMIFS(MasterSheet!J:J, MasterSheet!B:B, B3050, MasterSheet!D:D, C3050, MasterSheet!H:H, D3050)</f>
        <v>1</v>
      </c>
      <c r="G3050" s="22">
        <f t="shared" si="188"/>
        <v>23038.400000000001</v>
      </c>
      <c r="H3050" s="26">
        <f>SUMIFS(MasterSheet!K:K, MasterSheet!B:B, B3050, MasterSheet!D:D, C3050, MasterSheet!H:H, D3050)</f>
        <v>1</v>
      </c>
      <c r="I3050" s="26">
        <f t="shared" si="189"/>
        <v>23038.400000000001</v>
      </c>
      <c r="J3050" s="28">
        <f>SUMIFS(MasterSheet!L:L, MasterSheet!B:B, B3050, MasterSheet!D:D, C3050, MasterSheet!H:H, D3050)</f>
        <v>0</v>
      </c>
      <c r="K3050" s="28">
        <f t="shared" si="190"/>
        <v>0</v>
      </c>
      <c r="L3050" s="21" t="str">
        <f>UPPER(VLOOKUP(D3050,MasterSheet!H:U,14,))</f>
        <v>BIOLEGEND</v>
      </c>
    </row>
    <row r="3051" spans="1:12" x14ac:dyDescent="0.25">
      <c r="A3051" s="21" t="str">
        <f t="shared" si="191"/>
        <v>BIOLEGEND</v>
      </c>
      <c r="B3051" s="21" t="str">
        <v>EED119537</v>
      </c>
      <c r="C3051" s="30">
        <v>45936</v>
      </c>
      <c r="D3051" s="21">
        <v>372712</v>
      </c>
      <c r="E3051" s="21">
        <f>_xlfn.XLOOKUP(D3051,MasterSheet!H:H,MasterSheet!F:F)</f>
        <v>29436</v>
      </c>
      <c r="F3051" s="22">
        <f>SUMIFS(MasterSheet!J:J, MasterSheet!B:B, B3051, MasterSheet!D:D, C3051, MasterSheet!H:H, D3051)</f>
        <v>1</v>
      </c>
      <c r="G3051" s="22">
        <f t="shared" si="188"/>
        <v>29436</v>
      </c>
      <c r="H3051" s="26">
        <f>SUMIFS(MasterSheet!K:K, MasterSheet!B:B, B3051, MasterSheet!D:D, C3051, MasterSheet!H:H, D3051)</f>
        <v>1</v>
      </c>
      <c r="I3051" s="26">
        <f t="shared" si="189"/>
        <v>29436</v>
      </c>
      <c r="J3051" s="28">
        <f>SUMIFS(MasterSheet!L:L, MasterSheet!B:B, B3051, MasterSheet!D:D, C3051, MasterSheet!H:H, D3051)</f>
        <v>0</v>
      </c>
      <c r="K3051" s="28">
        <f t="shared" si="190"/>
        <v>0</v>
      </c>
      <c r="L3051" s="21" t="str">
        <f>UPPER(VLOOKUP(D3051,MasterSheet!H:U,14,))</f>
        <v>BIOLEGEND</v>
      </c>
    </row>
    <row r="3052" spans="1:12" x14ac:dyDescent="0.25">
      <c r="A3052" s="21" t="str">
        <f t="shared" si="191"/>
        <v>BIOLEGEND</v>
      </c>
      <c r="B3052" s="21" t="str">
        <v>EED119537</v>
      </c>
      <c r="C3052" s="30">
        <v>45936</v>
      </c>
      <c r="D3052" s="21">
        <v>375113</v>
      </c>
      <c r="E3052" s="21">
        <f>_xlfn.XLOOKUP(D3052,MasterSheet!H:H,MasterSheet!F:F)</f>
        <v>10164</v>
      </c>
      <c r="F3052" s="22">
        <f>SUMIFS(MasterSheet!J:J, MasterSheet!B:B, B3052, MasterSheet!D:D, C3052, MasterSheet!H:H, D3052)</f>
        <v>1</v>
      </c>
      <c r="G3052" s="22">
        <f t="shared" si="188"/>
        <v>10164</v>
      </c>
      <c r="H3052" s="26">
        <f>SUMIFS(MasterSheet!K:K, MasterSheet!B:B, B3052, MasterSheet!D:D, C3052, MasterSheet!H:H, D3052)</f>
        <v>1</v>
      </c>
      <c r="I3052" s="26">
        <f t="shared" si="189"/>
        <v>10164</v>
      </c>
      <c r="J3052" s="28">
        <f>SUMIFS(MasterSheet!L:L, MasterSheet!B:B, B3052, MasterSheet!D:D, C3052, MasterSheet!H:H, D3052)</f>
        <v>0</v>
      </c>
      <c r="K3052" s="28">
        <f t="shared" si="190"/>
        <v>0</v>
      </c>
      <c r="L3052" s="21" t="str">
        <f>UPPER(VLOOKUP(D3052,MasterSheet!H:U,14,))</f>
        <v>BIOLEGEND</v>
      </c>
    </row>
    <row r="3053" spans="1:12" x14ac:dyDescent="0.25">
      <c r="A3053" s="21" t="str">
        <f t="shared" si="191"/>
        <v>BIOLEGEND</v>
      </c>
      <c r="B3053" s="21" t="str">
        <v>EED119537</v>
      </c>
      <c r="C3053" s="30">
        <v>45936</v>
      </c>
      <c r="D3053" s="21">
        <v>399214</v>
      </c>
      <c r="E3053" s="21">
        <f>_xlfn.XLOOKUP(D3053,MasterSheet!H:H,MasterSheet!F:F)</f>
        <v>39072</v>
      </c>
      <c r="F3053" s="22">
        <f>SUMIFS(MasterSheet!J:J, MasterSheet!B:B, B3053, MasterSheet!D:D, C3053, MasterSheet!H:H, D3053)</f>
        <v>1</v>
      </c>
      <c r="G3053" s="22">
        <f t="shared" si="188"/>
        <v>39072</v>
      </c>
      <c r="H3053" s="26">
        <f>SUMIFS(MasterSheet!K:K, MasterSheet!B:B, B3053, MasterSheet!D:D, C3053, MasterSheet!H:H, D3053)</f>
        <v>1</v>
      </c>
      <c r="I3053" s="26">
        <f t="shared" si="189"/>
        <v>39072</v>
      </c>
      <c r="J3053" s="28">
        <f>SUMIFS(MasterSheet!L:L, MasterSheet!B:B, B3053, MasterSheet!D:D, C3053, MasterSheet!H:H, D3053)</f>
        <v>0</v>
      </c>
      <c r="K3053" s="28">
        <f t="shared" si="190"/>
        <v>0</v>
      </c>
      <c r="L3053" s="21" t="str">
        <f>UPPER(VLOOKUP(D3053,MasterSheet!H:U,14,))</f>
        <v>BIOLEGEND</v>
      </c>
    </row>
    <row r="3054" spans="1:12" x14ac:dyDescent="0.25">
      <c r="A3054" s="21" t="str">
        <f t="shared" si="191"/>
        <v>BIOLEGEND</v>
      </c>
      <c r="B3054" s="21" t="str">
        <v>EED119537</v>
      </c>
      <c r="C3054" s="30">
        <v>45936</v>
      </c>
      <c r="D3054" s="21">
        <v>400108</v>
      </c>
      <c r="E3054" s="21">
        <f>_xlfn.XLOOKUP(D3054,MasterSheet!H:H,MasterSheet!F:F)</f>
        <v>6529.6</v>
      </c>
      <c r="F3054" s="22">
        <f>SUMIFS(MasterSheet!J:J, MasterSheet!B:B, B3054, MasterSheet!D:D, C3054, MasterSheet!H:H, D3054)</f>
        <v>1</v>
      </c>
      <c r="G3054" s="22">
        <f t="shared" si="188"/>
        <v>6529.6</v>
      </c>
      <c r="H3054" s="26">
        <f>SUMIFS(MasterSheet!K:K, MasterSheet!B:B, B3054, MasterSheet!D:D, C3054, MasterSheet!H:H, D3054)</f>
        <v>1</v>
      </c>
      <c r="I3054" s="26">
        <f t="shared" si="189"/>
        <v>6529.6</v>
      </c>
      <c r="J3054" s="28">
        <f>SUMIFS(MasterSheet!L:L, MasterSheet!B:B, B3054, MasterSheet!D:D, C3054, MasterSheet!H:H, D3054)</f>
        <v>0</v>
      </c>
      <c r="K3054" s="28">
        <f t="shared" si="190"/>
        <v>0</v>
      </c>
      <c r="L3054" s="21" t="str">
        <f>UPPER(VLOOKUP(D3054,MasterSheet!H:U,14,))</f>
        <v>BIOLEGEND</v>
      </c>
    </row>
    <row r="3055" spans="1:12" x14ac:dyDescent="0.25">
      <c r="A3055" s="21" t="str">
        <f t="shared" si="191"/>
        <v>BIOLEGEND</v>
      </c>
      <c r="B3055" s="21" t="str">
        <v>EED119537</v>
      </c>
      <c r="C3055" s="30">
        <v>45936</v>
      </c>
      <c r="D3055" s="21">
        <v>400222</v>
      </c>
      <c r="E3055" s="21">
        <f>_xlfn.XLOOKUP(D3055,MasterSheet!H:H,MasterSheet!F:F)</f>
        <v>10225.6</v>
      </c>
      <c r="F3055" s="22">
        <f>SUMIFS(MasterSheet!J:J, MasterSheet!B:B, B3055, MasterSheet!D:D, C3055, MasterSheet!H:H, D3055)</f>
        <v>1</v>
      </c>
      <c r="G3055" s="22">
        <f t="shared" si="188"/>
        <v>10225.6</v>
      </c>
      <c r="H3055" s="26">
        <f>SUMIFS(MasterSheet!K:K, MasterSheet!B:B, B3055, MasterSheet!D:D, C3055, MasterSheet!H:H, D3055)</f>
        <v>1</v>
      </c>
      <c r="I3055" s="26">
        <f t="shared" si="189"/>
        <v>10225.6</v>
      </c>
      <c r="J3055" s="28">
        <f>SUMIFS(MasterSheet!L:L, MasterSheet!B:B, B3055, MasterSheet!D:D, C3055, MasterSheet!H:H, D3055)</f>
        <v>0</v>
      </c>
      <c r="K3055" s="28">
        <f t="shared" si="190"/>
        <v>0</v>
      </c>
      <c r="L3055" s="21" t="str">
        <f>UPPER(VLOOKUP(D3055,MasterSheet!H:U,14,))</f>
        <v>BIOLEGEND</v>
      </c>
    </row>
    <row r="3056" spans="1:12" x14ac:dyDescent="0.25">
      <c r="A3056" s="21" t="str">
        <f t="shared" si="191"/>
        <v>BIOLEGEND</v>
      </c>
      <c r="B3056" s="21" t="str">
        <v>EED119537</v>
      </c>
      <c r="C3056" s="30">
        <v>45936</v>
      </c>
      <c r="D3056" s="21">
        <v>400247</v>
      </c>
      <c r="E3056" s="21">
        <f>_xlfn.XLOOKUP(D3056,MasterSheet!H:H,MasterSheet!F:F)</f>
        <v>4382.3999999999996</v>
      </c>
      <c r="F3056" s="22">
        <f>SUMIFS(MasterSheet!J:J, MasterSheet!B:B, B3056, MasterSheet!D:D, C3056, MasterSheet!H:H, D3056)</f>
        <v>1</v>
      </c>
      <c r="G3056" s="22">
        <f t="shared" si="188"/>
        <v>4382.3999999999996</v>
      </c>
      <c r="H3056" s="26">
        <f>SUMIFS(MasterSheet!K:K, MasterSheet!B:B, B3056, MasterSheet!D:D, C3056, MasterSheet!H:H, D3056)</f>
        <v>1</v>
      </c>
      <c r="I3056" s="26">
        <f t="shared" si="189"/>
        <v>4382.3999999999996</v>
      </c>
      <c r="J3056" s="28">
        <f>SUMIFS(MasterSheet!L:L, MasterSheet!B:B, B3056, MasterSheet!D:D, C3056, MasterSheet!H:H, D3056)</f>
        <v>0</v>
      </c>
      <c r="K3056" s="28">
        <f t="shared" si="190"/>
        <v>0</v>
      </c>
      <c r="L3056" s="21" t="str">
        <f>UPPER(VLOOKUP(D3056,MasterSheet!H:U,14,))</f>
        <v>BIOLEGEND</v>
      </c>
    </row>
    <row r="3057" spans="1:12" x14ac:dyDescent="0.25">
      <c r="A3057" s="21" t="str">
        <f t="shared" si="191"/>
        <v>BIOLEGEND</v>
      </c>
      <c r="B3057" s="21" t="str">
        <v>EED119537</v>
      </c>
      <c r="C3057" s="30">
        <v>45936</v>
      </c>
      <c r="D3057" s="21">
        <v>400535</v>
      </c>
      <c r="E3057" s="21">
        <f>_xlfn.XLOOKUP(D3057,MasterSheet!H:H,MasterSheet!F:F)</f>
        <v>10890</v>
      </c>
      <c r="F3057" s="22">
        <f>SUMIFS(MasterSheet!J:J, MasterSheet!B:B, B3057, MasterSheet!D:D, C3057, MasterSheet!H:H, D3057)</f>
        <v>1</v>
      </c>
      <c r="G3057" s="22">
        <f t="shared" si="188"/>
        <v>10890</v>
      </c>
      <c r="H3057" s="26">
        <f>SUMIFS(MasterSheet!K:K, MasterSheet!B:B, B3057, MasterSheet!D:D, C3057, MasterSheet!H:H, D3057)</f>
        <v>1</v>
      </c>
      <c r="I3057" s="26">
        <f t="shared" si="189"/>
        <v>10890</v>
      </c>
      <c r="J3057" s="28">
        <f>SUMIFS(MasterSheet!L:L, MasterSheet!B:B, B3057, MasterSheet!D:D, C3057, MasterSheet!H:H, D3057)</f>
        <v>0</v>
      </c>
      <c r="K3057" s="28">
        <f t="shared" si="190"/>
        <v>0</v>
      </c>
      <c r="L3057" s="21" t="str">
        <f>UPPER(VLOOKUP(D3057,MasterSheet!H:U,14,))</f>
        <v>BIOLEGEND</v>
      </c>
    </row>
    <row r="3058" spans="1:12" x14ac:dyDescent="0.25">
      <c r="A3058" s="21" t="str">
        <f t="shared" si="191"/>
        <v>BIOLEGEND</v>
      </c>
      <c r="B3058" s="21" t="str">
        <v>EED119537</v>
      </c>
      <c r="C3058" s="30">
        <v>45936</v>
      </c>
      <c r="D3058" s="21">
        <v>400539</v>
      </c>
      <c r="E3058" s="21">
        <f>_xlfn.XLOOKUP(D3058,MasterSheet!H:H,MasterSheet!F:F)</f>
        <v>13464</v>
      </c>
      <c r="F3058" s="22">
        <f>SUMIFS(MasterSheet!J:J, MasterSheet!B:B, B3058, MasterSheet!D:D, C3058, MasterSheet!H:H, D3058)</f>
        <v>1</v>
      </c>
      <c r="G3058" s="22">
        <f t="shared" si="188"/>
        <v>13464</v>
      </c>
      <c r="H3058" s="26">
        <f>SUMIFS(MasterSheet!K:K, MasterSheet!B:B, B3058, MasterSheet!D:D, C3058, MasterSheet!H:H, D3058)</f>
        <v>1</v>
      </c>
      <c r="I3058" s="26">
        <f t="shared" si="189"/>
        <v>13464</v>
      </c>
      <c r="J3058" s="28">
        <f>SUMIFS(MasterSheet!L:L, MasterSheet!B:B, B3058, MasterSheet!D:D, C3058, MasterSheet!H:H, D3058)</f>
        <v>0</v>
      </c>
      <c r="K3058" s="28">
        <f t="shared" si="190"/>
        <v>0</v>
      </c>
      <c r="L3058" s="21" t="str">
        <f>UPPER(VLOOKUP(D3058,MasterSheet!H:U,14,))</f>
        <v>BIOLEGEND</v>
      </c>
    </row>
    <row r="3059" spans="1:12" x14ac:dyDescent="0.25">
      <c r="A3059" s="21" t="str">
        <f t="shared" si="191"/>
        <v>BIOLEGEND</v>
      </c>
      <c r="B3059" s="21" t="str">
        <v>EED119537</v>
      </c>
      <c r="C3059" s="30">
        <v>45936</v>
      </c>
      <c r="D3059" s="21">
        <v>405210</v>
      </c>
      <c r="E3059" s="21">
        <f>_xlfn.XLOOKUP(D3059,MasterSheet!H:H,MasterSheet!F:F)</f>
        <v>7946.4</v>
      </c>
      <c r="F3059" s="22">
        <f>SUMIFS(MasterSheet!J:J, MasterSheet!B:B, B3059, MasterSheet!D:D, C3059, MasterSheet!H:H, D3059)</f>
        <v>1</v>
      </c>
      <c r="G3059" s="22">
        <f t="shared" si="188"/>
        <v>7946.4</v>
      </c>
      <c r="H3059" s="26">
        <f>SUMIFS(MasterSheet!K:K, MasterSheet!B:B, B3059, MasterSheet!D:D, C3059, MasterSheet!H:H, D3059)</f>
        <v>1</v>
      </c>
      <c r="I3059" s="26">
        <f t="shared" si="189"/>
        <v>7946.4</v>
      </c>
      <c r="J3059" s="28">
        <f>SUMIFS(MasterSheet!L:L, MasterSheet!B:B, B3059, MasterSheet!D:D, C3059, MasterSheet!H:H, D3059)</f>
        <v>0</v>
      </c>
      <c r="K3059" s="28">
        <f t="shared" si="190"/>
        <v>0</v>
      </c>
      <c r="L3059" s="21" t="str">
        <f>UPPER(VLOOKUP(D3059,MasterSheet!H:U,14,))</f>
        <v>BIOLEGEND</v>
      </c>
    </row>
    <row r="3060" spans="1:12" x14ac:dyDescent="0.25">
      <c r="A3060" s="21" t="str">
        <f t="shared" si="191"/>
        <v>BIOLEGEND</v>
      </c>
      <c r="B3060" s="21" t="str">
        <v>EED119537</v>
      </c>
      <c r="C3060" s="30">
        <v>45936</v>
      </c>
      <c r="D3060" s="21">
        <v>407001</v>
      </c>
      <c r="E3060" s="21">
        <f>_xlfn.XLOOKUP(D3060,MasterSheet!H:H,MasterSheet!F:F)</f>
        <v>4373.6000000000004</v>
      </c>
      <c r="F3060" s="22">
        <f>SUMIFS(MasterSheet!J:J, MasterSheet!B:B, B3060, MasterSheet!D:D, C3060, MasterSheet!H:H, D3060)</f>
        <v>1</v>
      </c>
      <c r="G3060" s="22">
        <f t="shared" si="188"/>
        <v>4373.6000000000004</v>
      </c>
      <c r="H3060" s="26">
        <f>SUMIFS(MasterSheet!K:K, MasterSheet!B:B, B3060, MasterSheet!D:D, C3060, MasterSheet!H:H, D3060)</f>
        <v>1</v>
      </c>
      <c r="I3060" s="26">
        <f t="shared" si="189"/>
        <v>4373.6000000000004</v>
      </c>
      <c r="J3060" s="28">
        <f>SUMIFS(MasterSheet!L:L, MasterSheet!B:B, B3060, MasterSheet!D:D, C3060, MasterSheet!H:H, D3060)</f>
        <v>0</v>
      </c>
      <c r="K3060" s="28">
        <f t="shared" si="190"/>
        <v>0</v>
      </c>
      <c r="L3060" s="21" t="str">
        <f>UPPER(VLOOKUP(D3060,MasterSheet!H:U,14,))</f>
        <v>BIOLEGEND</v>
      </c>
    </row>
    <row r="3061" spans="1:12" x14ac:dyDescent="0.25">
      <c r="A3061" s="21" t="str">
        <f t="shared" si="191"/>
        <v>BIOLEGEND</v>
      </c>
      <c r="B3061" s="21" t="str">
        <v>EED119537</v>
      </c>
      <c r="C3061" s="30">
        <v>45936</v>
      </c>
      <c r="D3061" s="21">
        <v>423102</v>
      </c>
      <c r="E3061" s="21">
        <f>_xlfn.XLOOKUP(D3061,MasterSheet!H:H,MasterSheet!F:F)</f>
        <v>20636</v>
      </c>
      <c r="F3061" s="22">
        <f>SUMIFS(MasterSheet!J:J, MasterSheet!B:B, B3061, MasterSheet!D:D, C3061, MasterSheet!H:H, D3061)</f>
        <v>1</v>
      </c>
      <c r="G3061" s="22">
        <f t="shared" si="188"/>
        <v>20636</v>
      </c>
      <c r="H3061" s="26">
        <f>SUMIFS(MasterSheet!K:K, MasterSheet!B:B, B3061, MasterSheet!D:D, C3061, MasterSheet!H:H, D3061)</f>
        <v>1</v>
      </c>
      <c r="I3061" s="26">
        <f t="shared" si="189"/>
        <v>20636</v>
      </c>
      <c r="J3061" s="28">
        <f>SUMIFS(MasterSheet!L:L, MasterSheet!B:B, B3061, MasterSheet!D:D, C3061, MasterSheet!H:H, D3061)</f>
        <v>0</v>
      </c>
      <c r="K3061" s="28">
        <f t="shared" si="190"/>
        <v>0</v>
      </c>
      <c r="L3061" s="21" t="str">
        <f>UPPER(VLOOKUP(D3061,MasterSheet!H:U,14,))</f>
        <v>BIOLEGEND</v>
      </c>
    </row>
    <row r="3062" spans="1:12" x14ac:dyDescent="0.25">
      <c r="A3062" s="21" t="str">
        <f t="shared" si="191"/>
        <v>BIOLEGEND</v>
      </c>
      <c r="B3062" s="21" t="str">
        <v>EED119537</v>
      </c>
      <c r="C3062" s="30">
        <v>45936</v>
      </c>
      <c r="D3062" s="21">
        <v>423105</v>
      </c>
      <c r="E3062" s="21">
        <f>_xlfn.XLOOKUP(D3062,MasterSheet!H:H,MasterSheet!F:F)</f>
        <v>5482.4</v>
      </c>
      <c r="F3062" s="22">
        <f>SUMIFS(MasterSheet!J:J, MasterSheet!B:B, B3062, MasterSheet!D:D, C3062, MasterSheet!H:H, D3062)</f>
        <v>1</v>
      </c>
      <c r="G3062" s="22">
        <f t="shared" si="188"/>
        <v>5482.4</v>
      </c>
      <c r="H3062" s="26">
        <f>SUMIFS(MasterSheet!K:K, MasterSheet!B:B, B3062, MasterSheet!D:D, C3062, MasterSheet!H:H, D3062)</f>
        <v>1</v>
      </c>
      <c r="I3062" s="26">
        <f t="shared" si="189"/>
        <v>5482.4</v>
      </c>
      <c r="J3062" s="28">
        <f>SUMIFS(MasterSheet!L:L, MasterSheet!B:B, B3062, MasterSheet!D:D, C3062, MasterSheet!H:H, D3062)</f>
        <v>0</v>
      </c>
      <c r="K3062" s="28">
        <f t="shared" si="190"/>
        <v>0</v>
      </c>
      <c r="L3062" s="21" t="str">
        <f>UPPER(VLOOKUP(D3062,MasterSheet!H:U,14,))</f>
        <v>BIOLEGEND</v>
      </c>
    </row>
    <row r="3063" spans="1:12" x14ac:dyDescent="0.25">
      <c r="A3063" s="21" t="str">
        <f t="shared" si="191"/>
        <v>BIOLEGEND</v>
      </c>
      <c r="B3063" s="21" t="str">
        <v>EED119537</v>
      </c>
      <c r="C3063" s="30">
        <v>45936</v>
      </c>
      <c r="D3063" s="21">
        <v>423107</v>
      </c>
      <c r="E3063" s="21">
        <f>_xlfn.XLOOKUP(D3063,MasterSheet!H:H,MasterSheet!F:F)</f>
        <v>5482.4</v>
      </c>
      <c r="F3063" s="22">
        <f>SUMIFS(MasterSheet!J:J, MasterSheet!B:B, B3063, MasterSheet!D:D, C3063, MasterSheet!H:H, D3063)</f>
        <v>1</v>
      </c>
      <c r="G3063" s="22">
        <f t="shared" si="188"/>
        <v>5482.4</v>
      </c>
      <c r="H3063" s="26">
        <f>SUMIFS(MasterSheet!K:K, MasterSheet!B:B, B3063, MasterSheet!D:D, C3063, MasterSheet!H:H, D3063)</f>
        <v>1</v>
      </c>
      <c r="I3063" s="26">
        <f t="shared" si="189"/>
        <v>5482.4</v>
      </c>
      <c r="J3063" s="28">
        <f>SUMIFS(MasterSheet!L:L, MasterSheet!B:B, B3063, MasterSheet!D:D, C3063, MasterSheet!H:H, D3063)</f>
        <v>0</v>
      </c>
      <c r="K3063" s="28">
        <f t="shared" si="190"/>
        <v>0</v>
      </c>
      <c r="L3063" s="21" t="str">
        <f>UPPER(VLOOKUP(D3063,MasterSheet!H:U,14,))</f>
        <v>BIOLEGEND</v>
      </c>
    </row>
    <row r="3064" spans="1:12" x14ac:dyDescent="0.25">
      <c r="A3064" s="21" t="str">
        <f t="shared" si="191"/>
        <v>BIOLEGEND</v>
      </c>
      <c r="B3064" s="21" t="str">
        <v>EED119537</v>
      </c>
      <c r="C3064" s="30">
        <v>45936</v>
      </c>
      <c r="D3064" s="21">
        <v>423115</v>
      </c>
      <c r="E3064" s="21">
        <f>_xlfn.XLOOKUP(D3064,MasterSheet!H:H,MasterSheet!F:F)</f>
        <v>4699.2</v>
      </c>
      <c r="F3064" s="22">
        <f>SUMIFS(MasterSheet!J:J, MasterSheet!B:B, B3064, MasterSheet!D:D, C3064, MasterSheet!H:H, D3064)</f>
        <v>1</v>
      </c>
      <c r="G3064" s="22">
        <f t="shared" si="188"/>
        <v>4699.2</v>
      </c>
      <c r="H3064" s="26">
        <f>SUMIFS(MasterSheet!K:K, MasterSheet!B:B, B3064, MasterSheet!D:D, C3064, MasterSheet!H:H, D3064)</f>
        <v>1</v>
      </c>
      <c r="I3064" s="26">
        <f t="shared" si="189"/>
        <v>4699.2</v>
      </c>
      <c r="J3064" s="28">
        <f>SUMIFS(MasterSheet!L:L, MasterSheet!B:B, B3064, MasterSheet!D:D, C3064, MasterSheet!H:H, D3064)</f>
        <v>0</v>
      </c>
      <c r="K3064" s="28">
        <f t="shared" si="190"/>
        <v>0</v>
      </c>
      <c r="L3064" s="21" t="str">
        <f>UPPER(VLOOKUP(D3064,MasterSheet!H:U,14,))</f>
        <v>BIOLEGEND</v>
      </c>
    </row>
    <row r="3065" spans="1:12" x14ac:dyDescent="0.25">
      <c r="A3065" s="21" t="str">
        <f t="shared" si="191"/>
        <v>BIOLEGEND</v>
      </c>
      <c r="B3065" s="21" t="str">
        <v>EED119537</v>
      </c>
      <c r="C3065" s="30">
        <v>45936</v>
      </c>
      <c r="D3065" s="21">
        <v>423801</v>
      </c>
      <c r="E3065" s="21">
        <f>_xlfn.XLOOKUP(D3065,MasterSheet!H:H,MasterSheet!F:F)</f>
        <v>6666</v>
      </c>
      <c r="F3065" s="22">
        <f>SUMIFS(MasterSheet!J:J, MasterSheet!B:B, B3065, MasterSheet!D:D, C3065, MasterSheet!H:H, D3065)</f>
        <v>2</v>
      </c>
      <c r="G3065" s="22">
        <f t="shared" si="188"/>
        <v>13332</v>
      </c>
      <c r="H3065" s="26">
        <f>SUMIFS(MasterSheet!K:K, MasterSheet!B:B, B3065, MasterSheet!D:D, C3065, MasterSheet!H:H, D3065)</f>
        <v>2</v>
      </c>
      <c r="I3065" s="26">
        <f t="shared" si="189"/>
        <v>13332</v>
      </c>
      <c r="J3065" s="28">
        <f>SUMIFS(MasterSheet!L:L, MasterSheet!B:B, B3065, MasterSheet!D:D, C3065, MasterSheet!H:H, D3065)</f>
        <v>0</v>
      </c>
      <c r="K3065" s="28">
        <f t="shared" si="190"/>
        <v>0</v>
      </c>
      <c r="L3065" s="21" t="str">
        <f>UPPER(VLOOKUP(D3065,MasterSheet!H:U,14,))</f>
        <v>BIOLEGEND</v>
      </c>
    </row>
    <row r="3066" spans="1:12" x14ac:dyDescent="0.25">
      <c r="A3066" s="21" t="str">
        <f t="shared" si="191"/>
        <v>BIOLEGEND</v>
      </c>
      <c r="B3066" s="21" t="str">
        <v>EED119537</v>
      </c>
      <c r="C3066" s="30">
        <v>45936</v>
      </c>
      <c r="D3066" s="21">
        <v>424401</v>
      </c>
      <c r="E3066" s="21">
        <f>_xlfn.XLOOKUP(D3066,MasterSheet!H:H,MasterSheet!F:F)</f>
        <v>9438</v>
      </c>
      <c r="F3066" s="22">
        <f>SUMIFS(MasterSheet!J:J, MasterSheet!B:B, B3066, MasterSheet!D:D, C3066, MasterSheet!H:H, D3066)</f>
        <v>2</v>
      </c>
      <c r="G3066" s="22">
        <f t="shared" si="188"/>
        <v>18876</v>
      </c>
      <c r="H3066" s="26">
        <f>SUMIFS(MasterSheet!K:K, MasterSheet!B:B, B3066, MasterSheet!D:D, C3066, MasterSheet!H:H, D3066)</f>
        <v>1</v>
      </c>
      <c r="I3066" s="26">
        <f t="shared" si="189"/>
        <v>9438</v>
      </c>
      <c r="J3066" s="28">
        <f>SUMIFS(MasterSheet!L:L, MasterSheet!B:B, B3066, MasterSheet!D:D, C3066, MasterSheet!H:H, D3066)</f>
        <v>1</v>
      </c>
      <c r="K3066" s="28">
        <f t="shared" si="190"/>
        <v>9438</v>
      </c>
      <c r="L3066" s="21" t="str">
        <f>UPPER(VLOOKUP(D3066,MasterSheet!H:U,14,))</f>
        <v>BIOLEGEND</v>
      </c>
    </row>
    <row r="3067" spans="1:12" x14ac:dyDescent="0.25">
      <c r="A3067" s="21" t="str">
        <f t="shared" si="191"/>
        <v>BIOLEGEND</v>
      </c>
      <c r="B3067" s="21" t="str">
        <v>EED119537</v>
      </c>
      <c r="C3067" s="30">
        <v>45936</v>
      </c>
      <c r="D3067" s="21">
        <v>426102</v>
      </c>
      <c r="E3067" s="21">
        <f>_xlfn.XLOOKUP(D3067,MasterSheet!H:H,MasterSheet!F:F)</f>
        <v>8685.6</v>
      </c>
      <c r="F3067" s="22">
        <f>SUMIFS(MasterSheet!J:J, MasterSheet!B:B, B3067, MasterSheet!D:D, C3067, MasterSheet!H:H, D3067)</f>
        <v>1</v>
      </c>
      <c r="G3067" s="22">
        <f t="shared" si="188"/>
        <v>8685.6</v>
      </c>
      <c r="H3067" s="26">
        <f>SUMIFS(MasterSheet!K:K, MasterSheet!B:B, B3067, MasterSheet!D:D, C3067, MasterSheet!H:H, D3067)</f>
        <v>1</v>
      </c>
      <c r="I3067" s="26">
        <f t="shared" si="189"/>
        <v>8685.6</v>
      </c>
      <c r="J3067" s="28">
        <f>SUMIFS(MasterSheet!L:L, MasterSheet!B:B, B3067, MasterSheet!D:D, C3067, MasterSheet!H:H, D3067)</f>
        <v>0</v>
      </c>
      <c r="K3067" s="28">
        <f t="shared" si="190"/>
        <v>0</v>
      </c>
      <c r="L3067" s="21" t="str">
        <f>UPPER(VLOOKUP(D3067,MasterSheet!H:U,14,))</f>
        <v>BIOLEGEND</v>
      </c>
    </row>
    <row r="3068" spans="1:12" x14ac:dyDescent="0.25">
      <c r="A3068" s="21" t="str">
        <f t="shared" si="191"/>
        <v>BIOLEGEND</v>
      </c>
      <c r="B3068" s="21" t="str">
        <v>EED119537</v>
      </c>
      <c r="C3068" s="30">
        <v>45936</v>
      </c>
      <c r="D3068" s="21">
        <v>427402</v>
      </c>
      <c r="E3068" s="21">
        <f>_xlfn.XLOOKUP(D3068,MasterSheet!H:H,MasterSheet!F:F)</f>
        <v>15215.2</v>
      </c>
      <c r="F3068" s="22">
        <f>SUMIFS(MasterSheet!J:J, MasterSheet!B:B, B3068, MasterSheet!D:D, C3068, MasterSheet!H:H, D3068)</f>
        <v>1</v>
      </c>
      <c r="G3068" s="22">
        <f t="shared" si="188"/>
        <v>15215.2</v>
      </c>
      <c r="H3068" s="26">
        <f>SUMIFS(MasterSheet!K:K, MasterSheet!B:B, B3068, MasterSheet!D:D, C3068, MasterSheet!H:H, D3068)</f>
        <v>1</v>
      </c>
      <c r="I3068" s="26">
        <f t="shared" si="189"/>
        <v>15215.2</v>
      </c>
      <c r="J3068" s="28">
        <f>SUMIFS(MasterSheet!L:L, MasterSheet!B:B, B3068, MasterSheet!D:D, C3068, MasterSheet!H:H, D3068)</f>
        <v>0</v>
      </c>
      <c r="K3068" s="28">
        <f t="shared" si="190"/>
        <v>0</v>
      </c>
      <c r="L3068" s="21" t="str">
        <f>UPPER(VLOOKUP(D3068,MasterSheet!H:U,14,))</f>
        <v>BIOLEGEND</v>
      </c>
    </row>
    <row r="3069" spans="1:12" x14ac:dyDescent="0.25">
      <c r="A3069" s="21" t="str">
        <f t="shared" si="191"/>
        <v>BIOLEGEND</v>
      </c>
      <c r="B3069" s="21" t="str">
        <v>EED119537</v>
      </c>
      <c r="C3069" s="30">
        <v>45936</v>
      </c>
      <c r="D3069" s="21">
        <v>430104</v>
      </c>
      <c r="E3069" s="21">
        <f>_xlfn.XLOOKUP(D3069,MasterSheet!H:H,MasterSheet!F:F)</f>
        <v>32208</v>
      </c>
      <c r="F3069" s="22">
        <f>SUMIFS(MasterSheet!J:J, MasterSheet!B:B, B3069, MasterSheet!D:D, C3069, MasterSheet!H:H, D3069)</f>
        <v>1</v>
      </c>
      <c r="G3069" s="22">
        <f t="shared" si="188"/>
        <v>32208</v>
      </c>
      <c r="H3069" s="26">
        <f>SUMIFS(MasterSheet!K:K, MasterSheet!B:B, B3069, MasterSheet!D:D, C3069, MasterSheet!H:H, D3069)</f>
        <v>1</v>
      </c>
      <c r="I3069" s="26">
        <f t="shared" si="189"/>
        <v>32208</v>
      </c>
      <c r="J3069" s="28">
        <f>SUMIFS(MasterSheet!L:L, MasterSheet!B:B, B3069, MasterSheet!D:D, C3069, MasterSheet!H:H, D3069)</f>
        <v>0</v>
      </c>
      <c r="K3069" s="28">
        <f t="shared" si="190"/>
        <v>0</v>
      </c>
      <c r="L3069" s="21" t="str">
        <f>UPPER(VLOOKUP(D3069,MasterSheet!H:U,14,))</f>
        <v>BIOLEGEND</v>
      </c>
    </row>
    <row r="3070" spans="1:12" x14ac:dyDescent="0.25">
      <c r="A3070" s="21" t="str">
        <f t="shared" si="191"/>
        <v>BIOLEGEND</v>
      </c>
      <c r="B3070" s="21" t="str">
        <v>EED119537</v>
      </c>
      <c r="C3070" s="30">
        <v>45936</v>
      </c>
      <c r="D3070" s="21">
        <v>430604</v>
      </c>
      <c r="E3070" s="21">
        <f>_xlfn.XLOOKUP(D3070,MasterSheet!H:H,MasterSheet!F:F)</f>
        <v>18788</v>
      </c>
      <c r="F3070" s="22">
        <f>SUMIFS(MasterSheet!J:J, MasterSheet!B:B, B3070, MasterSheet!D:D, C3070, MasterSheet!H:H, D3070)</f>
        <v>1</v>
      </c>
      <c r="G3070" s="22">
        <f t="shared" si="188"/>
        <v>18788</v>
      </c>
      <c r="H3070" s="26">
        <f>SUMIFS(MasterSheet!K:K, MasterSheet!B:B, B3070, MasterSheet!D:D, C3070, MasterSheet!H:H, D3070)</f>
        <v>1</v>
      </c>
      <c r="I3070" s="26">
        <f t="shared" si="189"/>
        <v>18788</v>
      </c>
      <c r="J3070" s="28">
        <f>SUMIFS(MasterSheet!L:L, MasterSheet!B:B, B3070, MasterSheet!D:D, C3070, MasterSheet!H:H, D3070)</f>
        <v>0</v>
      </c>
      <c r="K3070" s="28">
        <f t="shared" si="190"/>
        <v>0</v>
      </c>
      <c r="L3070" s="21" t="str">
        <f>UPPER(VLOOKUP(D3070,MasterSheet!H:U,14,))</f>
        <v>BIOLEGEND</v>
      </c>
    </row>
    <row r="3071" spans="1:12" x14ac:dyDescent="0.25">
      <c r="A3071" s="21" t="str">
        <f t="shared" si="191"/>
        <v>BIOLEGEND</v>
      </c>
      <c r="B3071" s="21" t="str">
        <v>EED119537</v>
      </c>
      <c r="C3071" s="30">
        <v>45936</v>
      </c>
      <c r="D3071" s="21">
        <v>480019</v>
      </c>
      <c r="E3071" s="21">
        <f>_xlfn.XLOOKUP(D3071,MasterSheet!H:H,MasterSheet!F:F)</f>
        <v>36762</v>
      </c>
      <c r="F3071" s="22">
        <f>SUMIFS(MasterSheet!J:J, MasterSheet!B:B, B3071, MasterSheet!D:D, C3071, MasterSheet!H:H, D3071)</f>
        <v>1</v>
      </c>
      <c r="G3071" s="22">
        <f t="shared" si="188"/>
        <v>36762</v>
      </c>
      <c r="H3071" s="26">
        <f>SUMIFS(MasterSheet!K:K, MasterSheet!B:B, B3071, MasterSheet!D:D, C3071, MasterSheet!H:H, D3071)</f>
        <v>1</v>
      </c>
      <c r="I3071" s="26">
        <f t="shared" si="189"/>
        <v>36762</v>
      </c>
      <c r="J3071" s="28">
        <f>SUMIFS(MasterSheet!L:L, MasterSheet!B:B, B3071, MasterSheet!D:D, C3071, MasterSheet!H:H, D3071)</f>
        <v>0</v>
      </c>
      <c r="K3071" s="28">
        <f t="shared" si="190"/>
        <v>0</v>
      </c>
      <c r="L3071" s="21" t="str">
        <f>UPPER(VLOOKUP(D3071,MasterSheet!H:U,14,))</f>
        <v>BIOLEGEND</v>
      </c>
    </row>
    <row r="3072" spans="1:12" x14ac:dyDescent="0.25">
      <c r="A3072" s="21" t="str">
        <f t="shared" si="191"/>
        <v>BIOLEGEND</v>
      </c>
      <c r="B3072" s="21" t="str">
        <v>EED119537</v>
      </c>
      <c r="C3072" s="30">
        <v>45936</v>
      </c>
      <c r="D3072" s="21">
        <v>505808</v>
      </c>
      <c r="E3072" s="21">
        <f>_xlfn.XLOOKUP(D3072,MasterSheet!H:H,MasterSheet!F:F)</f>
        <v>6776</v>
      </c>
      <c r="F3072" s="22">
        <f>SUMIFS(MasterSheet!J:J, MasterSheet!B:B, B3072, MasterSheet!D:D, C3072, MasterSheet!H:H, D3072)</f>
        <v>1</v>
      </c>
      <c r="G3072" s="22">
        <f t="shared" ref="G3072:G3135" si="192">F3072*E3072</f>
        <v>6776</v>
      </c>
      <c r="H3072" s="26">
        <f>SUMIFS(MasterSheet!K:K, MasterSheet!B:B, B3072, MasterSheet!D:D, C3072, MasterSheet!H:H, D3072)</f>
        <v>1</v>
      </c>
      <c r="I3072" s="26">
        <f t="shared" ref="I3072:I3135" si="193">H3072*E3072</f>
        <v>6776</v>
      </c>
      <c r="J3072" s="28">
        <f>SUMIFS(MasterSheet!L:L, MasterSheet!B:B, B3072, MasterSheet!D:D, C3072, MasterSheet!H:H, D3072)</f>
        <v>0</v>
      </c>
      <c r="K3072" s="28">
        <f t="shared" ref="K3072:K3135" si="194">J3072*E3072</f>
        <v>0</v>
      </c>
      <c r="L3072" s="21" t="str">
        <f>UPPER(VLOOKUP(D3072,MasterSheet!H:U,14,))</f>
        <v>BIOLEGEND</v>
      </c>
    </row>
    <row r="3073" spans="1:12" x14ac:dyDescent="0.25">
      <c r="A3073" s="21" t="str">
        <f t="shared" si="191"/>
        <v>BIOLEGEND</v>
      </c>
      <c r="B3073" s="21" t="str">
        <v>EED119537</v>
      </c>
      <c r="C3073" s="30">
        <v>45936</v>
      </c>
      <c r="D3073" s="21">
        <v>505809</v>
      </c>
      <c r="E3073" s="21">
        <f>_xlfn.XLOOKUP(D3073,MasterSheet!H:H,MasterSheet!F:F)</f>
        <v>2710.4</v>
      </c>
      <c r="F3073" s="22">
        <f>SUMIFS(MasterSheet!J:J, MasterSheet!B:B, B3073, MasterSheet!D:D, C3073, MasterSheet!H:H, D3073)</f>
        <v>1</v>
      </c>
      <c r="G3073" s="22">
        <f t="shared" si="192"/>
        <v>2710.4</v>
      </c>
      <c r="H3073" s="26">
        <f>SUMIFS(MasterSheet!K:K, MasterSheet!B:B, B3073, MasterSheet!D:D, C3073, MasterSheet!H:H, D3073)</f>
        <v>1</v>
      </c>
      <c r="I3073" s="26">
        <f t="shared" si="193"/>
        <v>2710.4</v>
      </c>
      <c r="J3073" s="28">
        <f>SUMIFS(MasterSheet!L:L, MasterSheet!B:B, B3073, MasterSheet!D:D, C3073, MasterSheet!H:H, D3073)</f>
        <v>0</v>
      </c>
      <c r="K3073" s="28">
        <f t="shared" si="194"/>
        <v>0</v>
      </c>
      <c r="L3073" s="21" t="str">
        <f>UPPER(VLOOKUP(D3073,MasterSheet!H:U,14,))</f>
        <v>BIOLEGEND</v>
      </c>
    </row>
    <row r="3074" spans="1:12" x14ac:dyDescent="0.25">
      <c r="A3074" s="21" t="str">
        <f t="shared" ref="A3074:A3137" si="195">L3074</f>
        <v>BIOLEGEND</v>
      </c>
      <c r="B3074" s="21" t="str">
        <v>EED119537</v>
      </c>
      <c r="C3074" s="30">
        <v>45936</v>
      </c>
      <c r="D3074" s="21">
        <v>516906</v>
      </c>
      <c r="E3074" s="21">
        <f>_xlfn.XLOOKUP(D3074,MasterSheet!H:H,MasterSheet!F:F)</f>
        <v>20820.8</v>
      </c>
      <c r="F3074" s="22">
        <f>SUMIFS(MasterSheet!J:J, MasterSheet!B:B, B3074, MasterSheet!D:D, C3074, MasterSheet!H:H, D3074)</f>
        <v>1</v>
      </c>
      <c r="G3074" s="22">
        <f t="shared" si="192"/>
        <v>20820.8</v>
      </c>
      <c r="H3074" s="26">
        <f>SUMIFS(MasterSheet!K:K, MasterSheet!B:B, B3074, MasterSheet!D:D, C3074, MasterSheet!H:H, D3074)</f>
        <v>1</v>
      </c>
      <c r="I3074" s="26">
        <f t="shared" si="193"/>
        <v>20820.8</v>
      </c>
      <c r="J3074" s="28">
        <f>SUMIFS(MasterSheet!L:L, MasterSheet!B:B, B3074, MasterSheet!D:D, C3074, MasterSheet!H:H, D3074)</f>
        <v>0</v>
      </c>
      <c r="K3074" s="28">
        <f t="shared" si="194"/>
        <v>0</v>
      </c>
      <c r="L3074" s="21" t="str">
        <f>UPPER(VLOOKUP(D3074,MasterSheet!H:U,14,))</f>
        <v>BIOLEGEND</v>
      </c>
    </row>
    <row r="3075" spans="1:12" x14ac:dyDescent="0.25">
      <c r="A3075" s="21" t="str">
        <f t="shared" si="195"/>
        <v>BIOLEGEND</v>
      </c>
      <c r="B3075" s="21" t="str">
        <v>EED119537</v>
      </c>
      <c r="C3075" s="30">
        <v>45936</v>
      </c>
      <c r="D3075" s="21">
        <v>577002</v>
      </c>
      <c r="E3075" s="21">
        <f>_xlfn.XLOOKUP(D3075,MasterSheet!H:H,MasterSheet!F:F)</f>
        <v>14106.400000000001</v>
      </c>
      <c r="F3075" s="22">
        <f>SUMIFS(MasterSheet!J:J, MasterSheet!B:B, B3075, MasterSheet!D:D, C3075, MasterSheet!H:H, D3075)</f>
        <v>1</v>
      </c>
      <c r="G3075" s="22">
        <f t="shared" si="192"/>
        <v>14106.400000000001</v>
      </c>
      <c r="H3075" s="26">
        <f>SUMIFS(MasterSheet!K:K, MasterSheet!B:B, B3075, MasterSheet!D:D, C3075, MasterSheet!H:H, D3075)</f>
        <v>1</v>
      </c>
      <c r="I3075" s="26">
        <f t="shared" si="193"/>
        <v>14106.400000000001</v>
      </c>
      <c r="J3075" s="28">
        <f>SUMIFS(MasterSheet!L:L, MasterSheet!B:B, B3075, MasterSheet!D:D, C3075, MasterSheet!H:H, D3075)</f>
        <v>0</v>
      </c>
      <c r="K3075" s="28">
        <f t="shared" si="194"/>
        <v>0</v>
      </c>
      <c r="L3075" s="21" t="str">
        <f>UPPER(VLOOKUP(D3075,MasterSheet!H:U,14,))</f>
        <v>BIOLEGEND</v>
      </c>
    </row>
    <row r="3076" spans="1:12" x14ac:dyDescent="0.25">
      <c r="A3076" s="21" t="str">
        <f t="shared" si="195"/>
        <v>BIOLEGEND</v>
      </c>
      <c r="B3076" s="21" t="str">
        <v>EED119537</v>
      </c>
      <c r="C3076" s="30">
        <v>45936</v>
      </c>
      <c r="D3076" s="21">
        <v>582302</v>
      </c>
      <c r="E3076" s="21">
        <f>_xlfn.XLOOKUP(D3076,MasterSheet!H:H,MasterSheet!F:F)</f>
        <v>9055.2000000000007</v>
      </c>
      <c r="F3076" s="22">
        <f>SUMIFS(MasterSheet!J:J, MasterSheet!B:B, B3076, MasterSheet!D:D, C3076, MasterSheet!H:H, D3076)</f>
        <v>1</v>
      </c>
      <c r="G3076" s="22">
        <f t="shared" si="192"/>
        <v>9055.2000000000007</v>
      </c>
      <c r="H3076" s="26">
        <f>SUMIFS(MasterSheet!K:K, MasterSheet!B:B, B3076, MasterSheet!D:D, C3076, MasterSheet!H:H, D3076)</f>
        <v>1</v>
      </c>
      <c r="I3076" s="26">
        <f t="shared" si="193"/>
        <v>9055.2000000000007</v>
      </c>
      <c r="J3076" s="28">
        <f>SUMIFS(MasterSheet!L:L, MasterSheet!B:B, B3076, MasterSheet!D:D, C3076, MasterSheet!H:H, D3076)</f>
        <v>0</v>
      </c>
      <c r="K3076" s="28">
        <f t="shared" si="194"/>
        <v>0</v>
      </c>
      <c r="L3076" s="21" t="str">
        <f>UPPER(VLOOKUP(D3076,MasterSheet!H:U,14,))</f>
        <v>BIOLEGEND</v>
      </c>
    </row>
    <row r="3077" spans="1:12" x14ac:dyDescent="0.25">
      <c r="A3077" s="21" t="str">
        <f t="shared" si="195"/>
        <v>BIOLEGEND</v>
      </c>
      <c r="B3077" s="21" t="str">
        <v>EED119537</v>
      </c>
      <c r="C3077" s="30">
        <v>45936</v>
      </c>
      <c r="D3077" s="21">
        <v>643808</v>
      </c>
      <c r="E3077" s="21">
        <f>_xlfn.XLOOKUP(D3077,MasterSheet!H:H,MasterSheet!F:F)</f>
        <v>6221.6</v>
      </c>
      <c r="F3077" s="22">
        <f>SUMIFS(MasterSheet!J:J, MasterSheet!B:B, B3077, MasterSheet!D:D, C3077, MasterSheet!H:H, D3077)</f>
        <v>1</v>
      </c>
      <c r="G3077" s="22">
        <f t="shared" si="192"/>
        <v>6221.6</v>
      </c>
      <c r="H3077" s="26">
        <f>SUMIFS(MasterSheet!K:K, MasterSheet!B:B, B3077, MasterSheet!D:D, C3077, MasterSheet!H:H, D3077)</f>
        <v>1</v>
      </c>
      <c r="I3077" s="26">
        <f t="shared" si="193"/>
        <v>6221.6</v>
      </c>
      <c r="J3077" s="28">
        <f>SUMIFS(MasterSheet!L:L, MasterSheet!B:B, B3077, MasterSheet!D:D, C3077, MasterSheet!H:H, D3077)</f>
        <v>0</v>
      </c>
      <c r="K3077" s="28">
        <f t="shared" si="194"/>
        <v>0</v>
      </c>
      <c r="L3077" s="21" t="str">
        <f>UPPER(VLOOKUP(D3077,MasterSheet!H:U,14,))</f>
        <v>BIOLEGEND</v>
      </c>
    </row>
    <row r="3078" spans="1:12" x14ac:dyDescent="0.25">
      <c r="A3078" s="21" t="str">
        <f t="shared" si="195"/>
        <v>BIOLEGEND</v>
      </c>
      <c r="B3078" s="21" t="str">
        <v>EED119537</v>
      </c>
      <c r="C3078" s="30">
        <v>45936</v>
      </c>
      <c r="D3078" s="21">
        <v>644702</v>
      </c>
      <c r="E3078" s="21">
        <f>_xlfn.XLOOKUP(D3078,MasterSheet!H:H,MasterSheet!F:F)</f>
        <v>18048.8</v>
      </c>
      <c r="F3078" s="22">
        <f>SUMIFS(MasterSheet!J:J, MasterSheet!B:B, B3078, MasterSheet!D:D, C3078, MasterSheet!H:H, D3078)</f>
        <v>1</v>
      </c>
      <c r="G3078" s="22">
        <f t="shared" si="192"/>
        <v>18048.8</v>
      </c>
      <c r="H3078" s="26">
        <f>SUMIFS(MasterSheet!K:K, MasterSheet!B:B, B3078, MasterSheet!D:D, C3078, MasterSheet!H:H, D3078)</f>
        <v>1</v>
      </c>
      <c r="I3078" s="26">
        <f t="shared" si="193"/>
        <v>18048.8</v>
      </c>
      <c r="J3078" s="28">
        <f>SUMIFS(MasterSheet!L:L, MasterSheet!B:B, B3078, MasterSheet!D:D, C3078, MasterSheet!H:H, D3078)</f>
        <v>0</v>
      </c>
      <c r="K3078" s="28">
        <f t="shared" si="194"/>
        <v>0</v>
      </c>
      <c r="L3078" s="21" t="str">
        <f>UPPER(VLOOKUP(D3078,MasterSheet!H:U,14,))</f>
        <v>BIOLEGEND</v>
      </c>
    </row>
    <row r="3079" spans="1:12" x14ac:dyDescent="0.25">
      <c r="A3079" s="21" t="str">
        <f t="shared" si="195"/>
        <v>BIOLEGEND</v>
      </c>
      <c r="B3079" s="21" t="str">
        <v>EED119537</v>
      </c>
      <c r="C3079" s="30">
        <v>45936</v>
      </c>
      <c r="D3079" s="21">
        <v>651002</v>
      </c>
      <c r="E3079" s="21">
        <f>_xlfn.XLOOKUP(D3079,MasterSheet!H:H,MasterSheet!F:F)</f>
        <v>19896.8</v>
      </c>
      <c r="F3079" s="22">
        <f>SUMIFS(MasterSheet!J:J, MasterSheet!B:B, B3079, MasterSheet!D:D, C3079, MasterSheet!H:H, D3079)</f>
        <v>1</v>
      </c>
      <c r="G3079" s="22">
        <f t="shared" si="192"/>
        <v>19896.8</v>
      </c>
      <c r="H3079" s="26">
        <f>SUMIFS(MasterSheet!K:K, MasterSheet!B:B, B3079, MasterSheet!D:D, C3079, MasterSheet!H:H, D3079)</f>
        <v>1</v>
      </c>
      <c r="I3079" s="26">
        <f t="shared" si="193"/>
        <v>19896.8</v>
      </c>
      <c r="J3079" s="28">
        <f>SUMIFS(MasterSheet!L:L, MasterSheet!B:B, B3079, MasterSheet!D:D, C3079, MasterSheet!H:H, D3079)</f>
        <v>0</v>
      </c>
      <c r="K3079" s="28">
        <f t="shared" si="194"/>
        <v>0</v>
      </c>
      <c r="L3079" s="21" t="str">
        <f>UPPER(VLOOKUP(D3079,MasterSheet!H:U,14,))</f>
        <v>BIOLEGEND</v>
      </c>
    </row>
    <row r="3080" spans="1:12" x14ac:dyDescent="0.25">
      <c r="A3080" s="21" t="str">
        <f t="shared" si="195"/>
        <v>BIOLEGEND</v>
      </c>
      <c r="B3080" s="21" t="str">
        <v>EED119537</v>
      </c>
      <c r="C3080" s="30">
        <v>45936</v>
      </c>
      <c r="D3080" s="21">
        <v>653813</v>
      </c>
      <c r="E3080" s="21">
        <f>_xlfn.XLOOKUP(D3080,MasterSheet!H:H,MasterSheet!F:F)</f>
        <v>12012</v>
      </c>
      <c r="F3080" s="22">
        <f>SUMIFS(MasterSheet!J:J, MasterSheet!B:B, B3080, MasterSheet!D:D, C3080, MasterSheet!H:H, D3080)</f>
        <v>1</v>
      </c>
      <c r="G3080" s="22">
        <f t="shared" si="192"/>
        <v>12012</v>
      </c>
      <c r="H3080" s="26">
        <f>SUMIFS(MasterSheet!K:K, MasterSheet!B:B, B3080, MasterSheet!D:D, C3080, MasterSheet!H:H, D3080)</f>
        <v>1</v>
      </c>
      <c r="I3080" s="26">
        <f t="shared" si="193"/>
        <v>12012</v>
      </c>
      <c r="J3080" s="28">
        <f>SUMIFS(MasterSheet!L:L, MasterSheet!B:B, B3080, MasterSheet!D:D, C3080, MasterSheet!H:H, D3080)</f>
        <v>0</v>
      </c>
      <c r="K3080" s="28">
        <f t="shared" si="194"/>
        <v>0</v>
      </c>
      <c r="L3080" s="21" t="str">
        <f>UPPER(VLOOKUP(D3080,MasterSheet!H:U,14,))</f>
        <v>BIOLEGEND</v>
      </c>
    </row>
    <row r="3081" spans="1:12" x14ac:dyDescent="0.25">
      <c r="A3081" s="21" t="str">
        <f t="shared" si="195"/>
        <v>BIOLEGEND</v>
      </c>
      <c r="B3081" s="21" t="str">
        <v>EED119537</v>
      </c>
      <c r="C3081" s="30">
        <v>45936</v>
      </c>
      <c r="D3081" s="21">
        <v>691502</v>
      </c>
      <c r="E3081" s="21">
        <f>_xlfn.XLOOKUP(D3081,MasterSheet!H:H,MasterSheet!F:F)</f>
        <v>15584.8</v>
      </c>
      <c r="F3081" s="22">
        <f>SUMIFS(MasterSheet!J:J, MasterSheet!B:B, B3081, MasterSheet!D:D, C3081, MasterSheet!H:H, D3081)</f>
        <v>1</v>
      </c>
      <c r="G3081" s="22">
        <f t="shared" si="192"/>
        <v>15584.8</v>
      </c>
      <c r="H3081" s="26">
        <f>SUMIFS(MasterSheet!K:K, MasterSheet!B:B, B3081, MasterSheet!D:D, C3081, MasterSheet!H:H, D3081)</f>
        <v>1</v>
      </c>
      <c r="I3081" s="26">
        <f t="shared" si="193"/>
        <v>15584.8</v>
      </c>
      <c r="J3081" s="28">
        <f>SUMIFS(MasterSheet!L:L, MasterSheet!B:B, B3081, MasterSheet!D:D, C3081, MasterSheet!H:H, D3081)</f>
        <v>0</v>
      </c>
      <c r="K3081" s="28">
        <f t="shared" si="194"/>
        <v>0</v>
      </c>
      <c r="L3081" s="21" t="str">
        <f>UPPER(VLOOKUP(D3081,MasterSheet!H:U,14,))</f>
        <v>BIOLEGEND</v>
      </c>
    </row>
    <row r="3082" spans="1:12" x14ac:dyDescent="0.25">
      <c r="A3082" s="21" t="str">
        <f t="shared" si="195"/>
        <v>BIOLEGEND</v>
      </c>
      <c r="B3082" s="21" t="str">
        <v>EED119537</v>
      </c>
      <c r="C3082" s="30">
        <v>45936</v>
      </c>
      <c r="D3082" s="21">
        <v>692802</v>
      </c>
      <c r="E3082" s="21">
        <f>_xlfn.XLOOKUP(D3082,MasterSheet!H:H,MasterSheet!F:F)</f>
        <v>15584.8</v>
      </c>
      <c r="F3082" s="22">
        <f>SUMIFS(MasterSheet!J:J, MasterSheet!B:B, B3082, MasterSheet!D:D, C3082, MasterSheet!H:H, D3082)</f>
        <v>1</v>
      </c>
      <c r="G3082" s="22">
        <f t="shared" si="192"/>
        <v>15584.8</v>
      </c>
      <c r="H3082" s="26">
        <f>SUMIFS(MasterSheet!K:K, MasterSheet!B:B, B3082, MasterSheet!D:D, C3082, MasterSheet!H:H, D3082)</f>
        <v>1</v>
      </c>
      <c r="I3082" s="26">
        <f t="shared" si="193"/>
        <v>15584.8</v>
      </c>
      <c r="J3082" s="28">
        <f>SUMIFS(MasterSheet!L:L, MasterSheet!B:B, B3082, MasterSheet!D:D, C3082, MasterSheet!H:H, D3082)</f>
        <v>0</v>
      </c>
      <c r="K3082" s="28">
        <f t="shared" si="194"/>
        <v>0</v>
      </c>
      <c r="L3082" s="21" t="str">
        <f>UPPER(VLOOKUP(D3082,MasterSheet!H:U,14,))</f>
        <v>BIOLEGEND</v>
      </c>
    </row>
    <row r="3083" spans="1:12" x14ac:dyDescent="0.25">
      <c r="A3083" s="21" t="str">
        <f t="shared" si="195"/>
        <v>BIOLEGEND</v>
      </c>
      <c r="B3083" s="21" t="str">
        <v>EED119537</v>
      </c>
      <c r="C3083" s="30">
        <v>45936</v>
      </c>
      <c r="D3083" s="21">
        <v>693504</v>
      </c>
      <c r="E3083" s="21">
        <f>_xlfn.XLOOKUP(D3083,MasterSheet!H:H,MasterSheet!F:F)</f>
        <v>17679.2</v>
      </c>
      <c r="F3083" s="22">
        <f>SUMIFS(MasterSheet!J:J, MasterSheet!B:B, B3083, MasterSheet!D:D, C3083, MasterSheet!H:H, D3083)</f>
        <v>1</v>
      </c>
      <c r="G3083" s="22">
        <f t="shared" si="192"/>
        <v>17679.2</v>
      </c>
      <c r="H3083" s="26">
        <f>SUMIFS(MasterSheet!K:K, MasterSheet!B:B, B3083, MasterSheet!D:D, C3083, MasterSheet!H:H, D3083)</f>
        <v>1</v>
      </c>
      <c r="I3083" s="26">
        <f t="shared" si="193"/>
        <v>17679.2</v>
      </c>
      <c r="J3083" s="28">
        <f>SUMIFS(MasterSheet!L:L, MasterSheet!B:B, B3083, MasterSheet!D:D, C3083, MasterSheet!H:H, D3083)</f>
        <v>0</v>
      </c>
      <c r="K3083" s="28">
        <f t="shared" si="194"/>
        <v>0</v>
      </c>
      <c r="L3083" s="21" t="str">
        <f>UPPER(VLOOKUP(D3083,MasterSheet!H:U,14,))</f>
        <v>BIOLEGEND</v>
      </c>
    </row>
    <row r="3084" spans="1:12" x14ac:dyDescent="0.25">
      <c r="A3084" s="21" t="str">
        <f t="shared" si="195"/>
        <v>BIOLEGEND</v>
      </c>
      <c r="B3084" s="21" t="str">
        <v>EED119537</v>
      </c>
      <c r="C3084" s="30">
        <v>45936</v>
      </c>
      <c r="D3084" s="21">
        <v>696806</v>
      </c>
      <c r="E3084" s="21">
        <f>_xlfn.XLOOKUP(D3084,MasterSheet!H:H,MasterSheet!F:F)</f>
        <v>24045.120000000003</v>
      </c>
      <c r="F3084" s="22">
        <f>SUMIFS(MasterSheet!J:J, MasterSheet!B:B, B3084, MasterSheet!D:D, C3084, MasterSheet!H:H, D3084)</f>
        <v>1</v>
      </c>
      <c r="G3084" s="22">
        <f t="shared" si="192"/>
        <v>24045.120000000003</v>
      </c>
      <c r="H3084" s="26">
        <f>SUMIFS(MasterSheet!K:K, MasterSheet!B:B, B3084, MasterSheet!D:D, C3084, MasterSheet!H:H, D3084)</f>
        <v>1</v>
      </c>
      <c r="I3084" s="26">
        <f t="shared" si="193"/>
        <v>24045.120000000003</v>
      </c>
      <c r="J3084" s="28">
        <f>SUMIFS(MasterSheet!L:L, MasterSheet!B:B, B3084, MasterSheet!D:D, C3084, MasterSheet!H:H, D3084)</f>
        <v>0</v>
      </c>
      <c r="K3084" s="28">
        <f t="shared" si="194"/>
        <v>0</v>
      </c>
      <c r="L3084" s="21" t="str">
        <f>UPPER(VLOOKUP(D3084,MasterSheet!H:U,14,))</f>
        <v>BIOLEGEND</v>
      </c>
    </row>
    <row r="3085" spans="1:12" x14ac:dyDescent="0.25">
      <c r="A3085" s="21" t="str">
        <f t="shared" si="195"/>
        <v>BIOLEGEND</v>
      </c>
      <c r="B3085" s="21" t="str">
        <v>EED119537</v>
      </c>
      <c r="C3085" s="30">
        <v>45936</v>
      </c>
      <c r="D3085" s="21">
        <v>696814</v>
      </c>
      <c r="E3085" s="21">
        <f>_xlfn.XLOOKUP(D3085,MasterSheet!H:H,MasterSheet!F:F)</f>
        <v>24024</v>
      </c>
      <c r="F3085" s="22">
        <f>SUMIFS(MasterSheet!J:J, MasterSheet!B:B, B3085, MasterSheet!D:D, C3085, MasterSheet!H:H, D3085)</f>
        <v>1</v>
      </c>
      <c r="G3085" s="22">
        <f t="shared" si="192"/>
        <v>24024</v>
      </c>
      <c r="H3085" s="26">
        <f>SUMIFS(MasterSheet!K:K, MasterSheet!B:B, B3085, MasterSheet!D:D, C3085, MasterSheet!H:H, D3085)</f>
        <v>1</v>
      </c>
      <c r="I3085" s="26">
        <f t="shared" si="193"/>
        <v>24024</v>
      </c>
      <c r="J3085" s="28">
        <f>SUMIFS(MasterSheet!L:L, MasterSheet!B:B, B3085, MasterSheet!D:D, C3085, MasterSheet!H:H, D3085)</f>
        <v>0</v>
      </c>
      <c r="K3085" s="28">
        <f t="shared" si="194"/>
        <v>0</v>
      </c>
      <c r="L3085" s="21" t="str">
        <f>UPPER(VLOOKUP(D3085,MasterSheet!H:U,14,))</f>
        <v>BIOLEGEND</v>
      </c>
    </row>
    <row r="3086" spans="1:12" x14ac:dyDescent="0.25">
      <c r="A3086" s="21" t="str">
        <f t="shared" si="195"/>
        <v>BIOLEGEND</v>
      </c>
      <c r="B3086" s="21" t="str">
        <v>EED119537</v>
      </c>
      <c r="C3086" s="30">
        <v>45936</v>
      </c>
      <c r="D3086" s="21">
        <v>740153</v>
      </c>
      <c r="E3086" s="21">
        <f>_xlfn.XLOOKUP(D3086,MasterSheet!H:H,MasterSheet!F:F)</f>
        <v>7268.7999999999993</v>
      </c>
      <c r="F3086" s="22">
        <f>SUMIFS(MasterSheet!J:J, MasterSheet!B:B, B3086, MasterSheet!D:D, C3086, MasterSheet!H:H, D3086)</f>
        <v>1</v>
      </c>
      <c r="G3086" s="22">
        <f t="shared" si="192"/>
        <v>7268.7999999999993</v>
      </c>
      <c r="H3086" s="26">
        <f>SUMIFS(MasterSheet!K:K, MasterSheet!B:B, B3086, MasterSheet!D:D, C3086, MasterSheet!H:H, D3086)</f>
        <v>1</v>
      </c>
      <c r="I3086" s="26">
        <f t="shared" si="193"/>
        <v>7268.7999999999993</v>
      </c>
      <c r="J3086" s="28">
        <f>SUMIFS(MasterSheet!L:L, MasterSheet!B:B, B3086, MasterSheet!D:D, C3086, MasterSheet!H:H, D3086)</f>
        <v>0</v>
      </c>
      <c r="K3086" s="28">
        <f t="shared" si="194"/>
        <v>0</v>
      </c>
      <c r="L3086" s="21" t="str">
        <f>UPPER(VLOOKUP(D3086,MasterSheet!H:U,14,))</f>
        <v>BIOLEGEND</v>
      </c>
    </row>
    <row r="3087" spans="1:12" x14ac:dyDescent="0.25">
      <c r="A3087" s="21" t="str">
        <f t="shared" si="195"/>
        <v>BIOLEGEND</v>
      </c>
      <c r="B3087" s="21" t="str">
        <v>EED119537</v>
      </c>
      <c r="C3087" s="30">
        <v>45936</v>
      </c>
      <c r="D3087" s="21">
        <v>740154</v>
      </c>
      <c r="E3087" s="21">
        <f>_xlfn.XLOOKUP(D3087,MasterSheet!H:H,MasterSheet!F:F)</f>
        <v>7268.7999999999993</v>
      </c>
      <c r="F3087" s="22">
        <f>SUMIFS(MasterSheet!J:J, MasterSheet!B:B, B3087, MasterSheet!D:D, C3087, MasterSheet!H:H, D3087)</f>
        <v>1</v>
      </c>
      <c r="G3087" s="22">
        <f t="shared" si="192"/>
        <v>7268.7999999999993</v>
      </c>
      <c r="H3087" s="26">
        <f>SUMIFS(MasterSheet!K:K, MasterSheet!B:B, B3087, MasterSheet!D:D, C3087, MasterSheet!H:H, D3087)</f>
        <v>1</v>
      </c>
      <c r="I3087" s="26">
        <f t="shared" si="193"/>
        <v>7268.7999999999993</v>
      </c>
      <c r="J3087" s="28">
        <f>SUMIFS(MasterSheet!L:L, MasterSheet!B:B, B3087, MasterSheet!D:D, C3087, MasterSheet!H:H, D3087)</f>
        <v>0</v>
      </c>
      <c r="K3087" s="28">
        <f t="shared" si="194"/>
        <v>0</v>
      </c>
      <c r="L3087" s="21" t="str">
        <f>UPPER(VLOOKUP(D3087,MasterSheet!H:U,14,))</f>
        <v>BIOLEGEND</v>
      </c>
    </row>
    <row r="3088" spans="1:12" x14ac:dyDescent="0.25">
      <c r="A3088" s="21" t="str">
        <f t="shared" si="195"/>
        <v>BIOLEGEND</v>
      </c>
      <c r="B3088" s="21" t="str">
        <v>EED119537</v>
      </c>
      <c r="C3088" s="30">
        <v>45936</v>
      </c>
      <c r="D3088" s="21">
        <v>740155</v>
      </c>
      <c r="E3088" s="21">
        <f>_xlfn.XLOOKUP(D3088,MasterSheet!H:H,MasterSheet!F:F)</f>
        <v>7268.7999999999993</v>
      </c>
      <c r="F3088" s="22">
        <f>SUMIFS(MasterSheet!J:J, MasterSheet!B:B, B3088, MasterSheet!D:D, C3088, MasterSheet!H:H, D3088)</f>
        <v>1</v>
      </c>
      <c r="G3088" s="22">
        <f t="shared" si="192"/>
        <v>7268.7999999999993</v>
      </c>
      <c r="H3088" s="26">
        <f>SUMIFS(MasterSheet!K:K, MasterSheet!B:B, B3088, MasterSheet!D:D, C3088, MasterSheet!H:H, D3088)</f>
        <v>1</v>
      </c>
      <c r="I3088" s="26">
        <f t="shared" si="193"/>
        <v>7268.7999999999993</v>
      </c>
      <c r="J3088" s="28">
        <f>SUMIFS(MasterSheet!L:L, MasterSheet!B:B, B3088, MasterSheet!D:D, C3088, MasterSheet!H:H, D3088)</f>
        <v>0</v>
      </c>
      <c r="K3088" s="28">
        <f t="shared" si="194"/>
        <v>0</v>
      </c>
      <c r="L3088" s="21" t="str">
        <f>UPPER(VLOOKUP(D3088,MasterSheet!H:U,14,))</f>
        <v>BIOLEGEND</v>
      </c>
    </row>
    <row r="3089" spans="1:12" x14ac:dyDescent="0.25">
      <c r="A3089" s="21" t="str">
        <f t="shared" si="195"/>
        <v>BIOLEGEND</v>
      </c>
      <c r="B3089" s="21" t="str">
        <v>EED119537</v>
      </c>
      <c r="C3089" s="30">
        <v>45936</v>
      </c>
      <c r="D3089" s="21">
        <v>740156</v>
      </c>
      <c r="E3089" s="21">
        <f>_xlfn.XLOOKUP(D3089,MasterSheet!H:H,MasterSheet!F:F)</f>
        <v>7268.7999999999993</v>
      </c>
      <c r="F3089" s="22">
        <f>SUMIFS(MasterSheet!J:J, MasterSheet!B:B, B3089, MasterSheet!D:D, C3089, MasterSheet!H:H, D3089)</f>
        <v>1</v>
      </c>
      <c r="G3089" s="22">
        <f t="shared" si="192"/>
        <v>7268.7999999999993</v>
      </c>
      <c r="H3089" s="26">
        <f>SUMIFS(MasterSheet!K:K, MasterSheet!B:B, B3089, MasterSheet!D:D, C3089, MasterSheet!H:H, D3089)</f>
        <v>1</v>
      </c>
      <c r="I3089" s="26">
        <f t="shared" si="193"/>
        <v>7268.7999999999993</v>
      </c>
      <c r="J3089" s="28">
        <f>SUMIFS(MasterSheet!L:L, MasterSheet!B:B, B3089, MasterSheet!D:D, C3089, MasterSheet!H:H, D3089)</f>
        <v>0</v>
      </c>
      <c r="K3089" s="28">
        <f t="shared" si="194"/>
        <v>0</v>
      </c>
      <c r="L3089" s="21" t="str">
        <f>UPPER(VLOOKUP(D3089,MasterSheet!H:U,14,))</f>
        <v>BIOLEGEND</v>
      </c>
    </row>
    <row r="3090" spans="1:12" x14ac:dyDescent="0.25">
      <c r="A3090" s="21" t="str">
        <f t="shared" si="195"/>
        <v>BIOLEGEND</v>
      </c>
      <c r="B3090" s="21" t="str">
        <v>EED119537</v>
      </c>
      <c r="C3090" s="30">
        <v>45936</v>
      </c>
      <c r="D3090" s="21">
        <v>740157</v>
      </c>
      <c r="E3090" s="21">
        <f>_xlfn.XLOOKUP(D3090,MasterSheet!H:H,MasterSheet!F:F)</f>
        <v>7268.7999999999993</v>
      </c>
      <c r="F3090" s="22">
        <f>SUMIFS(MasterSheet!J:J, MasterSheet!B:B, B3090, MasterSheet!D:D, C3090, MasterSheet!H:H, D3090)</f>
        <v>1</v>
      </c>
      <c r="G3090" s="22">
        <f t="shared" si="192"/>
        <v>7268.7999999999993</v>
      </c>
      <c r="H3090" s="26">
        <f>SUMIFS(MasterSheet!K:K, MasterSheet!B:B, B3090, MasterSheet!D:D, C3090, MasterSheet!H:H, D3090)</f>
        <v>1</v>
      </c>
      <c r="I3090" s="26">
        <f t="shared" si="193"/>
        <v>7268.7999999999993</v>
      </c>
      <c r="J3090" s="28">
        <f>SUMIFS(MasterSheet!L:L, MasterSheet!B:B, B3090, MasterSheet!D:D, C3090, MasterSheet!H:H, D3090)</f>
        <v>0</v>
      </c>
      <c r="K3090" s="28">
        <f t="shared" si="194"/>
        <v>0</v>
      </c>
      <c r="L3090" s="21" t="str">
        <f>UPPER(VLOOKUP(D3090,MasterSheet!H:U,14,))</f>
        <v>BIOLEGEND</v>
      </c>
    </row>
    <row r="3091" spans="1:12" x14ac:dyDescent="0.25">
      <c r="A3091" s="21" t="str">
        <f t="shared" si="195"/>
        <v>BIOLEGEND</v>
      </c>
      <c r="B3091" s="21" t="str">
        <v>EED119537</v>
      </c>
      <c r="C3091" s="30">
        <v>45936</v>
      </c>
      <c r="D3091" s="21">
        <v>740158</v>
      </c>
      <c r="E3091" s="21">
        <f>_xlfn.XLOOKUP(D3091,MasterSheet!H:H,MasterSheet!F:F)</f>
        <v>7268.7999999999993</v>
      </c>
      <c r="F3091" s="22">
        <f>SUMIFS(MasterSheet!J:J, MasterSheet!B:B, B3091, MasterSheet!D:D, C3091, MasterSheet!H:H, D3091)</f>
        <v>1</v>
      </c>
      <c r="G3091" s="22">
        <f t="shared" si="192"/>
        <v>7268.7999999999993</v>
      </c>
      <c r="H3091" s="26">
        <f>SUMIFS(MasterSheet!K:K, MasterSheet!B:B, B3091, MasterSheet!D:D, C3091, MasterSheet!H:H, D3091)</f>
        <v>1</v>
      </c>
      <c r="I3091" s="26">
        <f t="shared" si="193"/>
        <v>7268.7999999999993</v>
      </c>
      <c r="J3091" s="28">
        <f>SUMIFS(MasterSheet!L:L, MasterSheet!B:B, B3091, MasterSheet!D:D, C3091, MasterSheet!H:H, D3091)</f>
        <v>0</v>
      </c>
      <c r="K3091" s="28">
        <f t="shared" si="194"/>
        <v>0</v>
      </c>
      <c r="L3091" s="21" t="str">
        <f>UPPER(VLOOKUP(D3091,MasterSheet!H:U,14,))</f>
        <v>BIOLEGEND</v>
      </c>
    </row>
    <row r="3092" spans="1:12" x14ac:dyDescent="0.25">
      <c r="A3092" s="21" t="str">
        <f t="shared" si="195"/>
        <v>BIOLEGEND</v>
      </c>
      <c r="B3092" s="21" t="str">
        <v>EED119537</v>
      </c>
      <c r="C3092" s="30">
        <v>45936</v>
      </c>
      <c r="D3092" s="21">
        <v>740159</v>
      </c>
      <c r="E3092" s="21">
        <f>_xlfn.XLOOKUP(D3092,MasterSheet!H:H,MasterSheet!F:F)</f>
        <v>7268.7999999999993</v>
      </c>
      <c r="F3092" s="22">
        <f>SUMIFS(MasterSheet!J:J, MasterSheet!B:B, B3092, MasterSheet!D:D, C3092, MasterSheet!H:H, D3092)</f>
        <v>1</v>
      </c>
      <c r="G3092" s="22">
        <f t="shared" si="192"/>
        <v>7268.7999999999993</v>
      </c>
      <c r="H3092" s="26">
        <f>SUMIFS(MasterSheet!K:K, MasterSheet!B:B, B3092, MasterSheet!D:D, C3092, MasterSheet!H:H, D3092)</f>
        <v>1</v>
      </c>
      <c r="I3092" s="26">
        <f t="shared" si="193"/>
        <v>7268.7999999999993</v>
      </c>
      <c r="J3092" s="28">
        <f>SUMIFS(MasterSheet!L:L, MasterSheet!B:B, B3092, MasterSheet!D:D, C3092, MasterSheet!H:H, D3092)</f>
        <v>0</v>
      </c>
      <c r="K3092" s="28">
        <f t="shared" si="194"/>
        <v>0</v>
      </c>
      <c r="L3092" s="21" t="str">
        <f>UPPER(VLOOKUP(D3092,MasterSheet!H:U,14,))</f>
        <v>BIOLEGEND</v>
      </c>
    </row>
    <row r="3093" spans="1:12" x14ac:dyDescent="0.25">
      <c r="A3093" s="21" t="str">
        <f t="shared" si="195"/>
        <v>BIOLEGEND</v>
      </c>
      <c r="B3093" s="21" t="str">
        <v>EED119537</v>
      </c>
      <c r="C3093" s="30">
        <v>45936</v>
      </c>
      <c r="D3093" s="21">
        <v>740161</v>
      </c>
      <c r="E3093" s="21">
        <f>_xlfn.XLOOKUP(D3093,MasterSheet!H:H,MasterSheet!F:F)</f>
        <v>7268.7999999999993</v>
      </c>
      <c r="F3093" s="22">
        <f>SUMIFS(MasterSheet!J:J, MasterSheet!B:B, B3093, MasterSheet!D:D, C3093, MasterSheet!H:H, D3093)</f>
        <v>1</v>
      </c>
      <c r="G3093" s="22">
        <f t="shared" si="192"/>
        <v>7268.7999999999993</v>
      </c>
      <c r="H3093" s="26">
        <f>SUMIFS(MasterSheet!K:K, MasterSheet!B:B, B3093, MasterSheet!D:D, C3093, MasterSheet!H:H, D3093)</f>
        <v>1</v>
      </c>
      <c r="I3093" s="26">
        <f t="shared" si="193"/>
        <v>7268.7999999999993</v>
      </c>
      <c r="J3093" s="28">
        <f>SUMIFS(MasterSheet!L:L, MasterSheet!B:B, B3093, MasterSheet!D:D, C3093, MasterSheet!H:H, D3093)</f>
        <v>0</v>
      </c>
      <c r="K3093" s="28">
        <f t="shared" si="194"/>
        <v>0</v>
      </c>
      <c r="L3093" s="21" t="str">
        <f>UPPER(VLOOKUP(D3093,MasterSheet!H:U,14,))</f>
        <v>BIOLEGEND</v>
      </c>
    </row>
    <row r="3094" spans="1:12" x14ac:dyDescent="0.25">
      <c r="A3094" s="21" t="str">
        <f t="shared" si="195"/>
        <v>BIOLEGEND</v>
      </c>
      <c r="B3094" s="21" t="str">
        <v>EED119537</v>
      </c>
      <c r="C3094" s="30">
        <v>45936</v>
      </c>
      <c r="D3094" s="21">
        <v>740165</v>
      </c>
      <c r="E3094" s="21">
        <f>_xlfn.XLOOKUP(D3094,MasterSheet!H:H,MasterSheet!F:F)</f>
        <v>18110.400000000001</v>
      </c>
      <c r="F3094" s="22">
        <f>SUMIFS(MasterSheet!J:J, MasterSheet!B:B, B3094, MasterSheet!D:D, C3094, MasterSheet!H:H, D3094)</f>
        <v>1</v>
      </c>
      <c r="G3094" s="22">
        <f t="shared" si="192"/>
        <v>18110.400000000001</v>
      </c>
      <c r="H3094" s="26">
        <f>SUMIFS(MasterSheet!K:K, MasterSheet!B:B, B3094, MasterSheet!D:D, C3094, MasterSheet!H:H, D3094)</f>
        <v>1</v>
      </c>
      <c r="I3094" s="26">
        <f t="shared" si="193"/>
        <v>18110.400000000001</v>
      </c>
      <c r="J3094" s="28">
        <f>SUMIFS(MasterSheet!L:L, MasterSheet!B:B, B3094, MasterSheet!D:D, C3094, MasterSheet!H:H, D3094)</f>
        <v>0</v>
      </c>
      <c r="K3094" s="28">
        <f t="shared" si="194"/>
        <v>0</v>
      </c>
      <c r="L3094" s="21" t="str">
        <f>UPPER(VLOOKUP(D3094,MasterSheet!H:U,14,))</f>
        <v>BIOLEGEND</v>
      </c>
    </row>
    <row r="3095" spans="1:12" x14ac:dyDescent="0.25">
      <c r="A3095" s="21" t="str">
        <f t="shared" si="195"/>
        <v>BIOLEGEND</v>
      </c>
      <c r="B3095" s="21" t="str">
        <v>EED119537</v>
      </c>
      <c r="C3095" s="30">
        <v>45936</v>
      </c>
      <c r="D3095" s="21">
        <v>740368</v>
      </c>
      <c r="E3095" s="21">
        <f>_xlfn.XLOOKUP(D3095,MasterSheet!H:H,MasterSheet!F:F)</f>
        <v>7268.7999999999993</v>
      </c>
      <c r="F3095" s="22">
        <f>SUMIFS(MasterSheet!J:J, MasterSheet!B:B, B3095, MasterSheet!D:D, C3095, MasterSheet!H:H, D3095)</f>
        <v>1</v>
      </c>
      <c r="G3095" s="22">
        <f t="shared" si="192"/>
        <v>7268.7999999999993</v>
      </c>
      <c r="H3095" s="26">
        <f>SUMIFS(MasterSheet!K:K, MasterSheet!B:B, B3095, MasterSheet!D:D, C3095, MasterSheet!H:H, D3095)</f>
        <v>1</v>
      </c>
      <c r="I3095" s="26">
        <f t="shared" si="193"/>
        <v>7268.7999999999993</v>
      </c>
      <c r="J3095" s="28">
        <f>SUMIFS(MasterSheet!L:L, MasterSheet!B:B, B3095, MasterSheet!D:D, C3095, MasterSheet!H:H, D3095)</f>
        <v>0</v>
      </c>
      <c r="K3095" s="28">
        <f t="shared" si="194"/>
        <v>0</v>
      </c>
      <c r="L3095" s="21" t="str">
        <f>UPPER(VLOOKUP(D3095,MasterSheet!H:U,14,))</f>
        <v>BIOLEGEND</v>
      </c>
    </row>
    <row r="3096" spans="1:12" x14ac:dyDescent="0.25">
      <c r="A3096" s="21" t="str">
        <f t="shared" si="195"/>
        <v>BIOLEGEND</v>
      </c>
      <c r="B3096" s="21" t="str">
        <v>EED119537</v>
      </c>
      <c r="C3096" s="30">
        <v>45936</v>
      </c>
      <c r="D3096" s="21">
        <v>740371</v>
      </c>
      <c r="E3096" s="21">
        <f>_xlfn.XLOOKUP(D3096,MasterSheet!H:H,MasterSheet!F:F)</f>
        <v>3634.3999999999996</v>
      </c>
      <c r="F3096" s="22">
        <f>SUMIFS(MasterSheet!J:J, MasterSheet!B:B, B3096, MasterSheet!D:D, C3096, MasterSheet!H:H, D3096)</f>
        <v>1</v>
      </c>
      <c r="G3096" s="22">
        <f t="shared" si="192"/>
        <v>3634.3999999999996</v>
      </c>
      <c r="H3096" s="26">
        <f>SUMIFS(MasterSheet!K:K, MasterSheet!B:B, B3096, MasterSheet!D:D, C3096, MasterSheet!H:H, D3096)</f>
        <v>1</v>
      </c>
      <c r="I3096" s="26">
        <f t="shared" si="193"/>
        <v>3634.3999999999996</v>
      </c>
      <c r="J3096" s="28">
        <f>SUMIFS(MasterSheet!L:L, MasterSheet!B:B, B3096, MasterSheet!D:D, C3096, MasterSheet!H:H, D3096)</f>
        <v>0</v>
      </c>
      <c r="K3096" s="28">
        <f t="shared" si="194"/>
        <v>0</v>
      </c>
      <c r="L3096" s="21" t="str">
        <f>UPPER(VLOOKUP(D3096,MasterSheet!H:U,14,))</f>
        <v>BIOLEGEND</v>
      </c>
    </row>
    <row r="3097" spans="1:12" x14ac:dyDescent="0.25">
      <c r="A3097" s="21" t="str">
        <f t="shared" si="195"/>
        <v>BIOLEGEND</v>
      </c>
      <c r="B3097" s="21" t="str">
        <v>EED119537</v>
      </c>
      <c r="C3097" s="30">
        <v>45936</v>
      </c>
      <c r="D3097" s="21">
        <v>740373</v>
      </c>
      <c r="E3097" s="21">
        <f>_xlfn.XLOOKUP(D3097,MasterSheet!H:H,MasterSheet!F:F)</f>
        <v>7268.7999999999993</v>
      </c>
      <c r="F3097" s="22">
        <f>SUMIFS(MasterSheet!J:J, MasterSheet!B:B, B3097, MasterSheet!D:D, C3097, MasterSheet!H:H, D3097)</f>
        <v>1</v>
      </c>
      <c r="G3097" s="22">
        <f t="shared" si="192"/>
        <v>7268.7999999999993</v>
      </c>
      <c r="H3097" s="26">
        <f>SUMIFS(MasterSheet!K:K, MasterSheet!B:B, B3097, MasterSheet!D:D, C3097, MasterSheet!H:H, D3097)</f>
        <v>1</v>
      </c>
      <c r="I3097" s="26">
        <f t="shared" si="193"/>
        <v>7268.7999999999993</v>
      </c>
      <c r="J3097" s="28">
        <f>SUMIFS(MasterSheet!L:L, MasterSheet!B:B, B3097, MasterSheet!D:D, C3097, MasterSheet!H:H, D3097)</f>
        <v>0</v>
      </c>
      <c r="K3097" s="28">
        <f t="shared" si="194"/>
        <v>0</v>
      </c>
      <c r="L3097" s="21" t="str">
        <f>UPPER(VLOOKUP(D3097,MasterSheet!H:U,14,))</f>
        <v>BIOLEGEND</v>
      </c>
    </row>
    <row r="3098" spans="1:12" x14ac:dyDescent="0.25">
      <c r="A3098" s="21" t="str">
        <f t="shared" si="195"/>
        <v>BIOLEGEND</v>
      </c>
      <c r="B3098" s="21" t="str">
        <v>EED119537</v>
      </c>
      <c r="C3098" s="30">
        <v>45936</v>
      </c>
      <c r="D3098" s="21">
        <v>740931</v>
      </c>
      <c r="E3098" s="21">
        <f>_xlfn.XLOOKUP(D3098,MasterSheet!H:H,MasterSheet!F:F)</f>
        <v>18110.400000000001</v>
      </c>
      <c r="F3098" s="22">
        <f>SUMIFS(MasterSheet!J:J, MasterSheet!B:B, B3098, MasterSheet!D:D, C3098, MasterSheet!H:H, D3098)</f>
        <v>1</v>
      </c>
      <c r="G3098" s="22">
        <f t="shared" si="192"/>
        <v>18110.400000000001</v>
      </c>
      <c r="H3098" s="26">
        <f>SUMIFS(MasterSheet!K:K, MasterSheet!B:B, B3098, MasterSheet!D:D, C3098, MasterSheet!H:H, D3098)</f>
        <v>1</v>
      </c>
      <c r="I3098" s="26">
        <f t="shared" si="193"/>
        <v>18110.400000000001</v>
      </c>
      <c r="J3098" s="28">
        <f>SUMIFS(MasterSheet!L:L, MasterSheet!B:B, B3098, MasterSheet!D:D, C3098, MasterSheet!H:H, D3098)</f>
        <v>0</v>
      </c>
      <c r="K3098" s="28">
        <f t="shared" si="194"/>
        <v>0</v>
      </c>
      <c r="L3098" s="21" t="str">
        <f>UPPER(VLOOKUP(D3098,MasterSheet!H:U,14,))</f>
        <v>BIOLEGEND</v>
      </c>
    </row>
    <row r="3099" spans="1:12" x14ac:dyDescent="0.25">
      <c r="A3099" s="21" t="str">
        <f t="shared" si="195"/>
        <v>BIOLEGEND</v>
      </c>
      <c r="B3099" s="21" t="str">
        <v>EED119537</v>
      </c>
      <c r="C3099" s="30">
        <v>45936</v>
      </c>
      <c r="D3099" s="21">
        <v>740932</v>
      </c>
      <c r="E3099" s="21">
        <f>_xlfn.XLOOKUP(D3099,MasterSheet!H:H,MasterSheet!F:F)</f>
        <v>3634.3999999999996</v>
      </c>
      <c r="F3099" s="22">
        <f>SUMIFS(MasterSheet!J:J, MasterSheet!B:B, B3099, MasterSheet!D:D, C3099, MasterSheet!H:H, D3099)</f>
        <v>1</v>
      </c>
      <c r="G3099" s="22">
        <f t="shared" si="192"/>
        <v>3634.3999999999996</v>
      </c>
      <c r="H3099" s="26">
        <f>SUMIFS(MasterSheet!K:K, MasterSheet!B:B, B3099, MasterSheet!D:D, C3099, MasterSheet!H:H, D3099)</f>
        <v>1</v>
      </c>
      <c r="I3099" s="26">
        <f t="shared" si="193"/>
        <v>3634.3999999999996</v>
      </c>
      <c r="J3099" s="28">
        <f>SUMIFS(MasterSheet!L:L, MasterSheet!B:B, B3099, MasterSheet!D:D, C3099, MasterSheet!H:H, D3099)</f>
        <v>0</v>
      </c>
      <c r="K3099" s="28">
        <f t="shared" si="194"/>
        <v>0</v>
      </c>
      <c r="L3099" s="21" t="str">
        <f>UPPER(VLOOKUP(D3099,MasterSheet!H:U,14,))</f>
        <v>BIOLEGEND</v>
      </c>
    </row>
    <row r="3100" spans="1:12" x14ac:dyDescent="0.25">
      <c r="A3100" s="21" t="str">
        <f t="shared" si="195"/>
        <v>BIOLEGEND</v>
      </c>
      <c r="B3100" s="21" t="str">
        <v>EED119537</v>
      </c>
      <c r="C3100" s="30">
        <v>45936</v>
      </c>
      <c r="D3100" s="21">
        <v>740936</v>
      </c>
      <c r="E3100" s="21">
        <f>_xlfn.XLOOKUP(D3100,MasterSheet!H:H,MasterSheet!F:F)</f>
        <v>7268.7999999999993</v>
      </c>
      <c r="F3100" s="22">
        <f>SUMIFS(MasterSheet!J:J, MasterSheet!B:B, B3100, MasterSheet!D:D, C3100, MasterSheet!H:H, D3100)</f>
        <v>1</v>
      </c>
      <c r="G3100" s="22">
        <f t="shared" si="192"/>
        <v>7268.7999999999993</v>
      </c>
      <c r="H3100" s="26">
        <f>SUMIFS(MasterSheet!K:K, MasterSheet!B:B, B3100, MasterSheet!D:D, C3100, MasterSheet!H:H, D3100)</f>
        <v>1</v>
      </c>
      <c r="I3100" s="26">
        <f t="shared" si="193"/>
        <v>7268.7999999999993</v>
      </c>
      <c r="J3100" s="28">
        <f>SUMIFS(MasterSheet!L:L, MasterSheet!B:B, B3100, MasterSheet!D:D, C3100, MasterSheet!H:H, D3100)</f>
        <v>0</v>
      </c>
      <c r="K3100" s="28">
        <f t="shared" si="194"/>
        <v>0</v>
      </c>
      <c r="L3100" s="21" t="str">
        <f>UPPER(VLOOKUP(D3100,MasterSheet!H:U,14,))</f>
        <v>BIOLEGEND</v>
      </c>
    </row>
    <row r="3101" spans="1:12" x14ac:dyDescent="0.25">
      <c r="A3101" s="21" t="str">
        <f t="shared" si="195"/>
        <v>BIOLEGEND</v>
      </c>
      <c r="B3101" s="21" t="str">
        <v>EED119537</v>
      </c>
      <c r="C3101" s="30">
        <v>45936</v>
      </c>
      <c r="D3101" s="21">
        <v>740937</v>
      </c>
      <c r="E3101" s="21">
        <f>_xlfn.XLOOKUP(D3101,MasterSheet!H:H,MasterSheet!F:F)</f>
        <v>7268.7999999999993</v>
      </c>
      <c r="F3101" s="22">
        <f>SUMIFS(MasterSheet!J:J, MasterSheet!B:B, B3101, MasterSheet!D:D, C3101, MasterSheet!H:H, D3101)</f>
        <v>1</v>
      </c>
      <c r="G3101" s="22">
        <f t="shared" si="192"/>
        <v>7268.7999999999993</v>
      </c>
      <c r="H3101" s="26">
        <f>SUMIFS(MasterSheet!K:K, MasterSheet!B:B, B3101, MasterSheet!D:D, C3101, MasterSheet!H:H, D3101)</f>
        <v>1</v>
      </c>
      <c r="I3101" s="26">
        <f t="shared" si="193"/>
        <v>7268.7999999999993</v>
      </c>
      <c r="J3101" s="28">
        <f>SUMIFS(MasterSheet!L:L, MasterSheet!B:B, B3101, MasterSheet!D:D, C3101, MasterSheet!H:H, D3101)</f>
        <v>0</v>
      </c>
      <c r="K3101" s="28">
        <f t="shared" si="194"/>
        <v>0</v>
      </c>
      <c r="L3101" s="21" t="str">
        <f>UPPER(VLOOKUP(D3101,MasterSheet!H:U,14,))</f>
        <v>BIOLEGEND</v>
      </c>
    </row>
    <row r="3102" spans="1:12" x14ac:dyDescent="0.25">
      <c r="A3102" s="21" t="str">
        <f t="shared" si="195"/>
        <v>BIOLEGEND</v>
      </c>
      <c r="B3102" s="21" t="str">
        <v>EED119537</v>
      </c>
      <c r="C3102" s="30">
        <v>45936</v>
      </c>
      <c r="D3102" s="21">
        <v>740939</v>
      </c>
      <c r="E3102" s="21">
        <f>_xlfn.XLOOKUP(D3102,MasterSheet!H:H,MasterSheet!F:F)</f>
        <v>7268.7999999999993</v>
      </c>
      <c r="F3102" s="22">
        <f>SUMIFS(MasterSheet!J:J, MasterSheet!B:B, B3102, MasterSheet!D:D, C3102, MasterSheet!H:H, D3102)</f>
        <v>1</v>
      </c>
      <c r="G3102" s="22">
        <f t="shared" si="192"/>
        <v>7268.7999999999993</v>
      </c>
      <c r="H3102" s="26">
        <f>SUMIFS(MasterSheet!K:K, MasterSheet!B:B, B3102, MasterSheet!D:D, C3102, MasterSheet!H:H, D3102)</f>
        <v>1</v>
      </c>
      <c r="I3102" s="26">
        <f t="shared" si="193"/>
        <v>7268.7999999999993</v>
      </c>
      <c r="J3102" s="28">
        <f>SUMIFS(MasterSheet!L:L, MasterSheet!B:B, B3102, MasterSheet!D:D, C3102, MasterSheet!H:H, D3102)</f>
        <v>0</v>
      </c>
      <c r="K3102" s="28">
        <f t="shared" si="194"/>
        <v>0</v>
      </c>
      <c r="L3102" s="21" t="str">
        <f>UPPER(VLOOKUP(D3102,MasterSheet!H:U,14,))</f>
        <v>BIOLEGEND</v>
      </c>
    </row>
    <row r="3103" spans="1:12" x14ac:dyDescent="0.25">
      <c r="A3103" s="21" t="str">
        <f t="shared" si="195"/>
        <v>BIOLEGEND</v>
      </c>
      <c r="B3103" s="21" t="str">
        <v>EED119537</v>
      </c>
      <c r="C3103" s="30">
        <v>45936</v>
      </c>
      <c r="D3103" s="21">
        <v>740940</v>
      </c>
      <c r="E3103" s="21">
        <f>_xlfn.XLOOKUP(D3103,MasterSheet!H:H,MasterSheet!F:F)</f>
        <v>7268.7999999999993</v>
      </c>
      <c r="F3103" s="22">
        <f>SUMIFS(MasterSheet!J:J, MasterSheet!B:B, B3103, MasterSheet!D:D, C3103, MasterSheet!H:H, D3103)</f>
        <v>1</v>
      </c>
      <c r="G3103" s="22">
        <f t="shared" si="192"/>
        <v>7268.7999999999993</v>
      </c>
      <c r="H3103" s="26">
        <f>SUMIFS(MasterSheet!K:K, MasterSheet!B:B, B3103, MasterSheet!D:D, C3103, MasterSheet!H:H, D3103)</f>
        <v>1</v>
      </c>
      <c r="I3103" s="26">
        <f t="shared" si="193"/>
        <v>7268.7999999999993</v>
      </c>
      <c r="J3103" s="28">
        <f>SUMIFS(MasterSheet!L:L, MasterSheet!B:B, B3103, MasterSheet!D:D, C3103, MasterSheet!H:H, D3103)</f>
        <v>0</v>
      </c>
      <c r="K3103" s="28">
        <f t="shared" si="194"/>
        <v>0</v>
      </c>
      <c r="L3103" s="21" t="str">
        <f>UPPER(VLOOKUP(D3103,MasterSheet!H:U,14,))</f>
        <v>BIOLEGEND</v>
      </c>
    </row>
    <row r="3104" spans="1:12" x14ac:dyDescent="0.25">
      <c r="A3104" s="21" t="str">
        <f t="shared" si="195"/>
        <v>BIOLEGEND</v>
      </c>
      <c r="B3104" s="21" t="str">
        <v>EED119537</v>
      </c>
      <c r="C3104" s="30">
        <v>45936</v>
      </c>
      <c r="D3104" s="21">
        <v>740941</v>
      </c>
      <c r="E3104" s="21">
        <f>_xlfn.XLOOKUP(D3104,MasterSheet!H:H,MasterSheet!F:F)</f>
        <v>7268.7999999999993</v>
      </c>
      <c r="F3104" s="22">
        <f>SUMIFS(MasterSheet!J:J, MasterSheet!B:B, B3104, MasterSheet!D:D, C3104, MasterSheet!H:H, D3104)</f>
        <v>1</v>
      </c>
      <c r="G3104" s="22">
        <f t="shared" si="192"/>
        <v>7268.7999999999993</v>
      </c>
      <c r="H3104" s="26">
        <f>SUMIFS(MasterSheet!K:K, MasterSheet!B:B, B3104, MasterSheet!D:D, C3104, MasterSheet!H:H, D3104)</f>
        <v>1</v>
      </c>
      <c r="I3104" s="26">
        <f t="shared" si="193"/>
        <v>7268.7999999999993</v>
      </c>
      <c r="J3104" s="28">
        <f>SUMIFS(MasterSheet!L:L, MasterSheet!B:B, B3104, MasterSheet!D:D, C3104, MasterSheet!H:H, D3104)</f>
        <v>0</v>
      </c>
      <c r="K3104" s="28">
        <f t="shared" si="194"/>
        <v>0</v>
      </c>
      <c r="L3104" s="21" t="str">
        <f>UPPER(VLOOKUP(D3104,MasterSheet!H:U,14,))</f>
        <v>BIOLEGEND</v>
      </c>
    </row>
    <row r="3105" spans="1:12" x14ac:dyDescent="0.25">
      <c r="A3105" s="21" t="str">
        <f t="shared" si="195"/>
        <v>BIOLEGEND</v>
      </c>
      <c r="B3105" s="21" t="str">
        <v>EED119537</v>
      </c>
      <c r="C3105" s="30">
        <v>45936</v>
      </c>
      <c r="D3105" s="21">
        <v>740942</v>
      </c>
      <c r="E3105" s="21">
        <f>_xlfn.XLOOKUP(D3105,MasterSheet!H:H,MasterSheet!F:F)</f>
        <v>7268.7999999999993</v>
      </c>
      <c r="F3105" s="22">
        <f>SUMIFS(MasterSheet!J:J, MasterSheet!B:B, B3105, MasterSheet!D:D, C3105, MasterSheet!H:H, D3105)</f>
        <v>1</v>
      </c>
      <c r="G3105" s="22">
        <f t="shared" si="192"/>
        <v>7268.7999999999993</v>
      </c>
      <c r="H3105" s="26">
        <f>SUMIFS(MasterSheet!K:K, MasterSheet!B:B, B3105, MasterSheet!D:D, C3105, MasterSheet!H:H, D3105)</f>
        <v>1</v>
      </c>
      <c r="I3105" s="26">
        <f t="shared" si="193"/>
        <v>7268.7999999999993</v>
      </c>
      <c r="J3105" s="28">
        <f>SUMIFS(MasterSheet!L:L, MasterSheet!B:B, B3105, MasterSheet!D:D, C3105, MasterSheet!H:H, D3105)</f>
        <v>0</v>
      </c>
      <c r="K3105" s="28">
        <f t="shared" si="194"/>
        <v>0</v>
      </c>
      <c r="L3105" s="21" t="str">
        <f>UPPER(VLOOKUP(D3105,MasterSheet!H:U,14,))</f>
        <v>BIOLEGEND</v>
      </c>
    </row>
    <row r="3106" spans="1:12" x14ac:dyDescent="0.25">
      <c r="A3106" s="21" t="str">
        <f t="shared" si="195"/>
        <v>BIOLEGEND</v>
      </c>
      <c r="B3106" s="21" t="str">
        <v>EED119537</v>
      </c>
      <c r="C3106" s="30">
        <v>45936</v>
      </c>
      <c r="D3106" s="21">
        <v>740943</v>
      </c>
      <c r="E3106" s="21">
        <f>_xlfn.XLOOKUP(D3106,MasterSheet!H:H,MasterSheet!F:F)</f>
        <v>7268.7999999999993</v>
      </c>
      <c r="F3106" s="22">
        <f>SUMIFS(MasterSheet!J:J, MasterSheet!B:B, B3106, MasterSheet!D:D, C3106, MasterSheet!H:H, D3106)</f>
        <v>1</v>
      </c>
      <c r="G3106" s="22">
        <f t="shared" si="192"/>
        <v>7268.7999999999993</v>
      </c>
      <c r="H3106" s="26">
        <f>SUMIFS(MasterSheet!K:K, MasterSheet!B:B, B3106, MasterSheet!D:D, C3106, MasterSheet!H:H, D3106)</f>
        <v>1</v>
      </c>
      <c r="I3106" s="26">
        <f t="shared" si="193"/>
        <v>7268.7999999999993</v>
      </c>
      <c r="J3106" s="28">
        <f>SUMIFS(MasterSheet!L:L, MasterSheet!B:B, B3106, MasterSheet!D:D, C3106, MasterSheet!H:H, D3106)</f>
        <v>0</v>
      </c>
      <c r="K3106" s="28">
        <f t="shared" si="194"/>
        <v>0</v>
      </c>
      <c r="L3106" s="21" t="str">
        <f>UPPER(VLOOKUP(D3106,MasterSheet!H:U,14,))</f>
        <v>BIOLEGEND</v>
      </c>
    </row>
    <row r="3107" spans="1:12" x14ac:dyDescent="0.25">
      <c r="A3107" s="21" t="str">
        <f t="shared" si="195"/>
        <v>BIOLEGEND</v>
      </c>
      <c r="B3107" s="21" t="str">
        <v>EED119537</v>
      </c>
      <c r="C3107" s="30">
        <v>45936</v>
      </c>
      <c r="D3107" s="21">
        <v>740944</v>
      </c>
      <c r="E3107" s="21">
        <f>_xlfn.XLOOKUP(D3107,MasterSheet!H:H,MasterSheet!F:F)</f>
        <v>7268.7999999999993</v>
      </c>
      <c r="F3107" s="22">
        <f>SUMIFS(MasterSheet!J:J, MasterSheet!B:B, B3107, MasterSheet!D:D, C3107, MasterSheet!H:H, D3107)</f>
        <v>1</v>
      </c>
      <c r="G3107" s="22">
        <f t="shared" si="192"/>
        <v>7268.7999999999993</v>
      </c>
      <c r="H3107" s="26">
        <f>SUMIFS(MasterSheet!K:K, MasterSheet!B:B, B3107, MasterSheet!D:D, C3107, MasterSheet!H:H, D3107)</f>
        <v>1</v>
      </c>
      <c r="I3107" s="26">
        <f t="shared" si="193"/>
        <v>7268.7999999999993</v>
      </c>
      <c r="J3107" s="28">
        <f>SUMIFS(MasterSheet!L:L, MasterSheet!B:B, B3107, MasterSheet!D:D, C3107, MasterSheet!H:H, D3107)</f>
        <v>0</v>
      </c>
      <c r="K3107" s="28">
        <f t="shared" si="194"/>
        <v>0</v>
      </c>
      <c r="L3107" s="21" t="str">
        <f>UPPER(VLOOKUP(D3107,MasterSheet!H:U,14,))</f>
        <v>BIOLEGEND</v>
      </c>
    </row>
    <row r="3108" spans="1:12" x14ac:dyDescent="0.25">
      <c r="A3108" s="21" t="str">
        <f t="shared" si="195"/>
        <v>BIOLEGEND</v>
      </c>
      <c r="B3108" s="21" t="str">
        <v>EED119537</v>
      </c>
      <c r="C3108" s="30">
        <v>45936</v>
      </c>
      <c r="D3108" s="21">
        <v>741024</v>
      </c>
      <c r="E3108" s="21">
        <f>_xlfn.XLOOKUP(D3108,MasterSheet!H:H,MasterSheet!F:F)</f>
        <v>108477.6</v>
      </c>
      <c r="F3108" s="22">
        <f>SUMIFS(MasterSheet!J:J, MasterSheet!B:B, B3108, MasterSheet!D:D, C3108, MasterSheet!H:H, D3108)</f>
        <v>1</v>
      </c>
      <c r="G3108" s="22">
        <f t="shared" si="192"/>
        <v>108477.6</v>
      </c>
      <c r="H3108" s="26">
        <f>SUMIFS(MasterSheet!K:K, MasterSheet!B:B, B3108, MasterSheet!D:D, C3108, MasterSheet!H:H, D3108)</f>
        <v>1</v>
      </c>
      <c r="I3108" s="26">
        <f t="shared" si="193"/>
        <v>108477.6</v>
      </c>
      <c r="J3108" s="28">
        <f>SUMIFS(MasterSheet!L:L, MasterSheet!B:B, B3108, MasterSheet!D:D, C3108, MasterSheet!H:H, D3108)</f>
        <v>0</v>
      </c>
      <c r="K3108" s="28">
        <f t="shared" si="194"/>
        <v>0</v>
      </c>
      <c r="L3108" s="21" t="str">
        <f>UPPER(VLOOKUP(D3108,MasterSheet!H:U,14,))</f>
        <v>BIOLEGEND</v>
      </c>
    </row>
    <row r="3109" spans="1:12" x14ac:dyDescent="0.25">
      <c r="A3109" s="21" t="str">
        <f t="shared" si="195"/>
        <v>BIOLEGEND</v>
      </c>
      <c r="B3109" s="21" t="str">
        <v>EED119537</v>
      </c>
      <c r="C3109" s="30">
        <v>45936</v>
      </c>
      <c r="D3109" s="21">
        <v>741032</v>
      </c>
      <c r="E3109" s="21">
        <f>_xlfn.XLOOKUP(D3109,MasterSheet!H:H,MasterSheet!F:F)</f>
        <v>65111.199999999997</v>
      </c>
      <c r="F3109" s="22">
        <f>SUMIFS(MasterSheet!J:J, MasterSheet!B:B, B3109, MasterSheet!D:D, C3109, MasterSheet!H:H, D3109)</f>
        <v>1</v>
      </c>
      <c r="G3109" s="22">
        <f t="shared" si="192"/>
        <v>65111.199999999997</v>
      </c>
      <c r="H3109" s="26">
        <f>SUMIFS(MasterSheet!K:K, MasterSheet!B:B, B3109, MasterSheet!D:D, C3109, MasterSheet!H:H, D3109)</f>
        <v>1</v>
      </c>
      <c r="I3109" s="26">
        <f t="shared" si="193"/>
        <v>65111.199999999997</v>
      </c>
      <c r="J3109" s="28">
        <f>SUMIFS(MasterSheet!L:L, MasterSheet!B:B, B3109, MasterSheet!D:D, C3109, MasterSheet!H:H, D3109)</f>
        <v>0</v>
      </c>
      <c r="K3109" s="28">
        <f t="shared" si="194"/>
        <v>0</v>
      </c>
      <c r="L3109" s="21" t="str">
        <f>UPPER(VLOOKUP(D3109,MasterSheet!H:U,14,))</f>
        <v>BIOLEGEND</v>
      </c>
    </row>
    <row r="3110" spans="1:12" x14ac:dyDescent="0.25">
      <c r="A3110" s="21" t="str">
        <f t="shared" si="195"/>
        <v>BIOLEGEND</v>
      </c>
      <c r="B3110" s="21" t="str">
        <v>EED119537</v>
      </c>
      <c r="C3110" s="30">
        <v>45936</v>
      </c>
      <c r="D3110" s="21">
        <v>741110</v>
      </c>
      <c r="E3110" s="21">
        <f>_xlfn.XLOOKUP(D3110,MasterSheet!H:H,MasterSheet!F:F)</f>
        <v>7268.7999999999993</v>
      </c>
      <c r="F3110" s="22">
        <f>SUMIFS(MasterSheet!J:J, MasterSheet!B:B, B3110, MasterSheet!D:D, C3110, MasterSheet!H:H, D3110)</f>
        <v>1</v>
      </c>
      <c r="G3110" s="22">
        <f t="shared" si="192"/>
        <v>7268.7999999999993</v>
      </c>
      <c r="H3110" s="26">
        <f>SUMIFS(MasterSheet!K:K, MasterSheet!B:B, B3110, MasterSheet!D:D, C3110, MasterSheet!H:H, D3110)</f>
        <v>0</v>
      </c>
      <c r="I3110" s="26">
        <f t="shared" si="193"/>
        <v>0</v>
      </c>
      <c r="J3110" s="28">
        <f>SUMIFS(MasterSheet!L:L, MasterSheet!B:B, B3110, MasterSheet!D:D, C3110, MasterSheet!H:H, D3110)</f>
        <v>1</v>
      </c>
      <c r="K3110" s="28">
        <f t="shared" si="194"/>
        <v>7268.7999999999993</v>
      </c>
      <c r="L3110" s="21" t="str">
        <f>UPPER(VLOOKUP(D3110,MasterSheet!H:U,14,))</f>
        <v>BIOLEGEND</v>
      </c>
    </row>
    <row r="3111" spans="1:12" x14ac:dyDescent="0.25">
      <c r="A3111" s="21" t="str">
        <f t="shared" si="195"/>
        <v>BIOLEGEND</v>
      </c>
      <c r="B3111" s="21" t="str">
        <v>EED119537</v>
      </c>
      <c r="C3111" s="30">
        <v>45936</v>
      </c>
      <c r="D3111" s="21">
        <v>741335</v>
      </c>
      <c r="E3111" s="21">
        <f>_xlfn.XLOOKUP(D3111,MasterSheet!H:H,MasterSheet!F:F)</f>
        <v>108477.6</v>
      </c>
      <c r="F3111" s="22">
        <f>SUMIFS(MasterSheet!J:J, MasterSheet!B:B, B3111, MasterSheet!D:D, C3111, MasterSheet!H:H, D3111)</f>
        <v>1</v>
      </c>
      <c r="G3111" s="22">
        <f t="shared" si="192"/>
        <v>108477.6</v>
      </c>
      <c r="H3111" s="26">
        <f>SUMIFS(MasterSheet!K:K, MasterSheet!B:B, B3111, MasterSheet!D:D, C3111, MasterSheet!H:H, D3111)</f>
        <v>1</v>
      </c>
      <c r="I3111" s="26">
        <f t="shared" si="193"/>
        <v>108477.6</v>
      </c>
      <c r="J3111" s="28">
        <f>SUMIFS(MasterSheet!L:L, MasterSheet!B:B, B3111, MasterSheet!D:D, C3111, MasterSheet!H:H, D3111)</f>
        <v>0</v>
      </c>
      <c r="K3111" s="28">
        <f t="shared" si="194"/>
        <v>0</v>
      </c>
      <c r="L3111" s="21" t="str">
        <f>UPPER(VLOOKUP(D3111,MasterSheet!H:U,14,))</f>
        <v>BIOLEGEND</v>
      </c>
    </row>
    <row r="3112" spans="1:12" x14ac:dyDescent="0.25">
      <c r="A3112" s="21" t="str">
        <f t="shared" si="195"/>
        <v>BIOLEGEND</v>
      </c>
      <c r="B3112" s="21" t="str">
        <v>EED119537</v>
      </c>
      <c r="C3112" s="30">
        <v>45936</v>
      </c>
      <c r="D3112" s="21">
        <v>824805</v>
      </c>
      <c r="E3112" s="21">
        <f>_xlfn.XLOOKUP(D3112,MasterSheet!H:H,MasterSheet!F:F)</f>
        <v>9055.2000000000007</v>
      </c>
      <c r="F3112" s="22">
        <f>SUMIFS(MasterSheet!J:J, MasterSheet!B:B, B3112, MasterSheet!D:D, C3112, MasterSheet!H:H, D3112)</f>
        <v>1</v>
      </c>
      <c r="G3112" s="22">
        <f t="shared" si="192"/>
        <v>9055.2000000000007</v>
      </c>
      <c r="H3112" s="26">
        <f>SUMIFS(MasterSheet!K:K, MasterSheet!B:B, B3112, MasterSheet!D:D, C3112, MasterSheet!H:H, D3112)</f>
        <v>1</v>
      </c>
      <c r="I3112" s="26">
        <f t="shared" si="193"/>
        <v>9055.2000000000007</v>
      </c>
      <c r="J3112" s="28">
        <f>SUMIFS(MasterSheet!L:L, MasterSheet!B:B, B3112, MasterSheet!D:D, C3112, MasterSheet!H:H, D3112)</f>
        <v>0</v>
      </c>
      <c r="K3112" s="28">
        <f t="shared" si="194"/>
        <v>0</v>
      </c>
      <c r="L3112" s="21" t="str">
        <f>UPPER(VLOOKUP(D3112,MasterSheet!H:U,14,))</f>
        <v>BIOLEGEND</v>
      </c>
    </row>
    <row r="3113" spans="1:12" x14ac:dyDescent="0.25">
      <c r="A3113" s="21" t="str">
        <f t="shared" si="195"/>
        <v>BIOLEGEND</v>
      </c>
      <c r="B3113" s="21" t="str">
        <v>EED119537</v>
      </c>
      <c r="C3113" s="30">
        <v>45936</v>
      </c>
      <c r="D3113" s="21">
        <v>935101</v>
      </c>
      <c r="E3113" s="21">
        <f>_xlfn.XLOOKUP(D3113,MasterSheet!H:H,MasterSheet!F:F)</f>
        <v>6221.6</v>
      </c>
      <c r="F3113" s="22">
        <f>SUMIFS(MasterSheet!J:J, MasterSheet!B:B, B3113, MasterSheet!D:D, C3113, MasterSheet!H:H, D3113)</f>
        <v>1</v>
      </c>
      <c r="G3113" s="22">
        <f t="shared" si="192"/>
        <v>6221.6</v>
      </c>
      <c r="H3113" s="26">
        <f>SUMIFS(MasterSheet!K:K, MasterSheet!B:B, B3113, MasterSheet!D:D, C3113, MasterSheet!H:H, D3113)</f>
        <v>1</v>
      </c>
      <c r="I3113" s="26">
        <f t="shared" si="193"/>
        <v>6221.6</v>
      </c>
      <c r="J3113" s="28">
        <f>SUMIFS(MasterSheet!L:L, MasterSheet!B:B, B3113, MasterSheet!D:D, C3113, MasterSheet!H:H, D3113)</f>
        <v>0</v>
      </c>
      <c r="K3113" s="28">
        <f t="shared" si="194"/>
        <v>0</v>
      </c>
      <c r="L3113" s="21" t="str">
        <f>UPPER(VLOOKUP(D3113,MasterSheet!H:U,14,))</f>
        <v>BIOLEGEND</v>
      </c>
    </row>
    <row r="3114" spans="1:12" x14ac:dyDescent="0.25">
      <c r="A3114" s="21" t="str">
        <f t="shared" si="195"/>
        <v>BIOLEGEND</v>
      </c>
      <c r="B3114" s="21" t="str">
        <v>EED119537</v>
      </c>
      <c r="C3114" s="30">
        <v>45936</v>
      </c>
      <c r="D3114" s="21">
        <v>313238</v>
      </c>
      <c r="E3114" s="21">
        <f>_xlfn.XLOOKUP(D3114,MasterSheet!H:H,MasterSheet!F:F)</f>
        <v>28710</v>
      </c>
      <c r="F3114" s="22">
        <f>SUMIFS(MasterSheet!J:J, MasterSheet!B:B, B3114, MasterSheet!D:D, C3114, MasterSheet!H:H, D3114)</f>
        <v>3</v>
      </c>
      <c r="G3114" s="22">
        <f t="shared" si="192"/>
        <v>86130</v>
      </c>
      <c r="H3114" s="26">
        <f>SUMIFS(MasterSheet!K:K, MasterSheet!B:B, B3114, MasterSheet!D:D, C3114, MasterSheet!H:H, D3114)</f>
        <v>3</v>
      </c>
      <c r="I3114" s="26">
        <f t="shared" si="193"/>
        <v>86130</v>
      </c>
      <c r="J3114" s="28">
        <f>SUMIFS(MasterSheet!L:L, MasterSheet!B:B, B3114, MasterSheet!D:D, C3114, MasterSheet!H:H, D3114)</f>
        <v>0</v>
      </c>
      <c r="K3114" s="28">
        <f t="shared" si="194"/>
        <v>0</v>
      </c>
      <c r="L3114" s="21" t="str">
        <f>UPPER(VLOOKUP(D3114,MasterSheet!H:U,14,))</f>
        <v>BIOLEGEND</v>
      </c>
    </row>
    <row r="3115" spans="1:12" x14ac:dyDescent="0.25">
      <c r="A3115" s="21" t="str">
        <f t="shared" si="195"/>
        <v>BIOLEGEND</v>
      </c>
      <c r="B3115" s="21" t="str">
        <v>EED119537</v>
      </c>
      <c r="C3115" s="30">
        <v>45936</v>
      </c>
      <c r="D3115" s="21">
        <v>337238</v>
      </c>
      <c r="E3115" s="21">
        <f>_xlfn.XLOOKUP(D3115,MasterSheet!H:H,MasterSheet!F:F)</f>
        <v>28314</v>
      </c>
      <c r="F3115" s="22">
        <f>SUMIFS(MasterSheet!J:J, MasterSheet!B:B, B3115, MasterSheet!D:D, C3115, MasterSheet!H:H, D3115)</f>
        <v>3</v>
      </c>
      <c r="G3115" s="22">
        <f t="shared" si="192"/>
        <v>84942</v>
      </c>
      <c r="H3115" s="26">
        <f>SUMIFS(MasterSheet!K:K, MasterSheet!B:B, B3115, MasterSheet!D:D, C3115, MasterSheet!H:H, D3115)</f>
        <v>3</v>
      </c>
      <c r="I3115" s="26">
        <f t="shared" si="193"/>
        <v>84942</v>
      </c>
      <c r="J3115" s="28">
        <f>SUMIFS(MasterSheet!L:L, MasterSheet!B:B, B3115, MasterSheet!D:D, C3115, MasterSheet!H:H, D3115)</f>
        <v>0</v>
      </c>
      <c r="K3115" s="28">
        <f t="shared" si="194"/>
        <v>0</v>
      </c>
      <c r="L3115" s="21" t="str">
        <f>UPPER(VLOOKUP(D3115,MasterSheet!H:U,14,))</f>
        <v>BIOLEGEND</v>
      </c>
    </row>
    <row r="3116" spans="1:12" x14ac:dyDescent="0.25">
      <c r="A3116" s="21" t="str">
        <f t="shared" si="195"/>
        <v>BIOLEGEND</v>
      </c>
      <c r="B3116" s="21" t="str">
        <v>EED119537</v>
      </c>
      <c r="C3116" s="30">
        <v>45936</v>
      </c>
      <c r="D3116" s="21">
        <v>306026</v>
      </c>
      <c r="E3116" s="21">
        <f>_xlfn.XLOOKUP(D3116,MasterSheet!H:H,MasterSheet!F:F)</f>
        <v>29436</v>
      </c>
      <c r="F3116" s="22">
        <f>SUMIFS(MasterSheet!J:J, MasterSheet!B:B, B3116, MasterSheet!D:D, C3116, MasterSheet!H:H, D3116)</f>
        <v>4</v>
      </c>
      <c r="G3116" s="22">
        <f t="shared" si="192"/>
        <v>117744</v>
      </c>
      <c r="H3116" s="26">
        <f>SUMIFS(MasterSheet!K:K, MasterSheet!B:B, B3116, MasterSheet!D:D, C3116, MasterSheet!H:H, D3116)</f>
        <v>4</v>
      </c>
      <c r="I3116" s="26">
        <f t="shared" si="193"/>
        <v>117744</v>
      </c>
      <c r="J3116" s="28">
        <f>SUMIFS(MasterSheet!L:L, MasterSheet!B:B, B3116, MasterSheet!D:D, C3116, MasterSheet!H:H, D3116)</f>
        <v>0</v>
      </c>
      <c r="K3116" s="28">
        <f t="shared" si="194"/>
        <v>0</v>
      </c>
      <c r="L3116" s="21" t="str">
        <f>UPPER(VLOOKUP(D3116,MasterSheet!H:U,14,))</f>
        <v>BIOLEGEND</v>
      </c>
    </row>
    <row r="3117" spans="1:12" x14ac:dyDescent="0.25">
      <c r="A3117" s="21" t="str">
        <f t="shared" si="195"/>
        <v>BIOLEGEND</v>
      </c>
      <c r="B3117" s="21" t="str">
        <v>EED119537</v>
      </c>
      <c r="C3117" s="30">
        <v>45936</v>
      </c>
      <c r="D3117" s="21">
        <v>318340</v>
      </c>
      <c r="E3117" s="21">
        <f>_xlfn.XLOOKUP(D3117,MasterSheet!H:H,MasterSheet!F:F)</f>
        <v>26862</v>
      </c>
      <c r="F3117" s="22">
        <f>SUMIFS(MasterSheet!J:J, MasterSheet!B:B, B3117, MasterSheet!D:D, C3117, MasterSheet!H:H, D3117)</f>
        <v>7</v>
      </c>
      <c r="G3117" s="22">
        <f t="shared" si="192"/>
        <v>188034</v>
      </c>
      <c r="H3117" s="26">
        <f>SUMIFS(MasterSheet!K:K, MasterSheet!B:B, B3117, MasterSheet!D:D, C3117, MasterSheet!H:H, D3117)</f>
        <v>7</v>
      </c>
      <c r="I3117" s="26">
        <f t="shared" si="193"/>
        <v>188034</v>
      </c>
      <c r="J3117" s="28">
        <f>SUMIFS(MasterSheet!L:L, MasterSheet!B:B, B3117, MasterSheet!D:D, C3117, MasterSheet!H:H, D3117)</f>
        <v>0</v>
      </c>
      <c r="K3117" s="28">
        <f t="shared" si="194"/>
        <v>0</v>
      </c>
      <c r="L3117" s="21" t="str">
        <f>UPPER(VLOOKUP(D3117,MasterSheet!H:U,14,))</f>
        <v>BIOLEGEND</v>
      </c>
    </row>
    <row r="3118" spans="1:12" x14ac:dyDescent="0.25">
      <c r="A3118" s="21" t="str">
        <f t="shared" si="195"/>
        <v>BPS</v>
      </c>
      <c r="B3118" s="21" t="str">
        <v>INV77413/25-26</v>
      </c>
      <c r="C3118" s="30">
        <v>45937</v>
      </c>
      <c r="D3118" s="21" t="str">
        <v>50515-2</v>
      </c>
      <c r="E3118" s="21">
        <f>_xlfn.XLOOKUP(D3118,MasterSheet!H:H,MasterSheet!F:F)</f>
        <v>91300</v>
      </c>
      <c r="F3118" s="22">
        <f>SUMIFS(MasterSheet!J:J, MasterSheet!B:B, B3118, MasterSheet!D:D, C3118, MasterSheet!H:H, D3118)</f>
        <v>2</v>
      </c>
      <c r="G3118" s="22">
        <f t="shared" si="192"/>
        <v>182600</v>
      </c>
      <c r="H3118" s="26">
        <f>SUMIFS(MasterSheet!K:K, MasterSheet!B:B, B3118, MasterSheet!D:D, C3118, MasterSheet!H:H, D3118)</f>
        <v>2</v>
      </c>
      <c r="I3118" s="26">
        <f t="shared" si="193"/>
        <v>182600</v>
      </c>
      <c r="J3118" s="28">
        <f>SUMIFS(MasterSheet!L:L, MasterSheet!B:B, B3118, MasterSheet!D:D, C3118, MasterSheet!H:H, D3118)</f>
        <v>0</v>
      </c>
      <c r="K3118" s="28">
        <f t="shared" si="194"/>
        <v>0</v>
      </c>
      <c r="L3118" s="21" t="str">
        <f>UPPER(VLOOKUP(D3118,MasterSheet!H:U,14,))</f>
        <v>BPS</v>
      </c>
    </row>
    <row r="3119" spans="1:12" x14ac:dyDescent="0.25">
      <c r="A3119" s="21" t="str">
        <f t="shared" si="195"/>
        <v>BPS</v>
      </c>
      <c r="B3119" s="21" t="str">
        <v>INV77413/25-26</v>
      </c>
      <c r="C3119" s="30">
        <v>45937</v>
      </c>
      <c r="D3119" s="21">
        <v>50108</v>
      </c>
      <c r="E3119" s="21">
        <f>_xlfn.XLOOKUP(D3119,MasterSheet!H:H,MasterSheet!F:F)</f>
        <v>48400</v>
      </c>
      <c r="F3119" s="22">
        <f>SUMIFS(MasterSheet!J:J, MasterSheet!B:B, B3119, MasterSheet!D:D, C3119, MasterSheet!H:H, D3119)</f>
        <v>2</v>
      </c>
      <c r="G3119" s="22">
        <f t="shared" si="192"/>
        <v>96800</v>
      </c>
      <c r="H3119" s="26">
        <f>SUMIFS(MasterSheet!K:K, MasterSheet!B:B, B3119, MasterSheet!D:D, C3119, MasterSheet!H:H, D3119)</f>
        <v>2</v>
      </c>
      <c r="I3119" s="26">
        <f t="shared" si="193"/>
        <v>96800</v>
      </c>
      <c r="J3119" s="28">
        <f>SUMIFS(MasterSheet!L:L, MasterSheet!B:B, B3119, MasterSheet!D:D, C3119, MasterSheet!H:H, D3119)</f>
        <v>0</v>
      </c>
      <c r="K3119" s="28">
        <f t="shared" si="194"/>
        <v>0</v>
      </c>
      <c r="L3119" s="21" t="str">
        <f>UPPER(VLOOKUP(D3119,MasterSheet!H:U,14,))</f>
        <v>BPS</v>
      </c>
    </row>
    <row r="3120" spans="1:12" x14ac:dyDescent="0.25">
      <c r="A3120" s="21" t="str">
        <f t="shared" si="195"/>
        <v>BPS</v>
      </c>
      <c r="B3120" s="21" t="str">
        <v>INV77413/25-26</v>
      </c>
      <c r="C3120" s="30">
        <v>45937</v>
      </c>
      <c r="D3120" s="21" t="str">
        <v>50611-2</v>
      </c>
      <c r="E3120" s="21">
        <f>_xlfn.XLOOKUP(D3120,MasterSheet!H:H,MasterSheet!F:F)</f>
        <v>50820</v>
      </c>
      <c r="F3120" s="22">
        <f>SUMIFS(MasterSheet!J:J, MasterSheet!B:B, B3120, MasterSheet!D:D, C3120, MasterSheet!H:H, D3120)</f>
        <v>2</v>
      </c>
      <c r="G3120" s="22">
        <f t="shared" si="192"/>
        <v>101640</v>
      </c>
      <c r="H3120" s="26">
        <f>SUMIFS(MasterSheet!K:K, MasterSheet!B:B, B3120, MasterSheet!D:D, C3120, MasterSheet!H:H, D3120)</f>
        <v>2</v>
      </c>
      <c r="I3120" s="26">
        <f t="shared" si="193"/>
        <v>101640</v>
      </c>
      <c r="J3120" s="28">
        <f>SUMIFS(MasterSheet!L:L, MasterSheet!B:B, B3120, MasterSheet!D:D, C3120, MasterSheet!H:H, D3120)</f>
        <v>0</v>
      </c>
      <c r="K3120" s="28">
        <f t="shared" si="194"/>
        <v>0</v>
      </c>
      <c r="L3120" s="21" t="str">
        <f>UPPER(VLOOKUP(D3120,MasterSheet!H:U,14,))</f>
        <v>BPS</v>
      </c>
    </row>
    <row r="3121" spans="1:12" x14ac:dyDescent="0.25">
      <c r="A3121" s="21" t="str">
        <f t="shared" si="195"/>
        <v>BPS</v>
      </c>
      <c r="B3121" s="21" t="str">
        <v>INV77413/25-26</v>
      </c>
      <c r="C3121" s="30">
        <v>45937</v>
      </c>
      <c r="D3121" s="21" t="str">
        <v>50414-2</v>
      </c>
      <c r="E3121" s="21">
        <f>_xlfn.XLOOKUP(D3121,MasterSheet!H:H,MasterSheet!F:F)</f>
        <v>84480</v>
      </c>
      <c r="F3121" s="22">
        <f>SUMIFS(MasterSheet!J:J, MasterSheet!B:B, B3121, MasterSheet!D:D, C3121, MasterSheet!H:H, D3121)</f>
        <v>2</v>
      </c>
      <c r="G3121" s="22">
        <f t="shared" si="192"/>
        <v>168960</v>
      </c>
      <c r="H3121" s="26">
        <f>SUMIFS(MasterSheet!K:K, MasterSheet!B:B, B3121, MasterSheet!D:D, C3121, MasterSheet!H:H, D3121)</f>
        <v>2</v>
      </c>
      <c r="I3121" s="26">
        <f t="shared" si="193"/>
        <v>168960</v>
      </c>
      <c r="J3121" s="28">
        <f>SUMIFS(MasterSheet!L:L, MasterSheet!B:B, B3121, MasterSheet!D:D, C3121, MasterSheet!H:H, D3121)</f>
        <v>0</v>
      </c>
      <c r="K3121" s="28">
        <f t="shared" si="194"/>
        <v>0</v>
      </c>
      <c r="L3121" s="21" t="str">
        <f>UPPER(VLOOKUP(D3121,MasterSheet!H:U,14,))</f>
        <v>BPS</v>
      </c>
    </row>
    <row r="3122" spans="1:12" x14ac:dyDescent="0.25">
      <c r="A3122" s="21" t="str">
        <f t="shared" si="195"/>
        <v>BPS</v>
      </c>
      <c r="B3122" s="21" t="str">
        <v>INV77413/25-26</v>
      </c>
      <c r="C3122" s="30">
        <v>45937</v>
      </c>
      <c r="D3122" s="21">
        <v>79838</v>
      </c>
      <c r="E3122" s="21">
        <f>_xlfn.XLOOKUP(D3122,MasterSheet!H:H,MasterSheet!F:F)</f>
        <v>50820</v>
      </c>
      <c r="F3122" s="22">
        <f>SUMIFS(MasterSheet!J:J, MasterSheet!B:B, B3122, MasterSheet!D:D, C3122, MasterSheet!H:H, D3122)</f>
        <v>2</v>
      </c>
      <c r="G3122" s="22">
        <f t="shared" si="192"/>
        <v>101640</v>
      </c>
      <c r="H3122" s="26">
        <f>SUMIFS(MasterSheet!K:K, MasterSheet!B:B, B3122, MasterSheet!D:D, C3122, MasterSheet!H:H, D3122)</f>
        <v>2</v>
      </c>
      <c r="I3122" s="26">
        <f t="shared" si="193"/>
        <v>101640</v>
      </c>
      <c r="J3122" s="28">
        <f>SUMIFS(MasterSheet!L:L, MasterSheet!B:B, B3122, MasterSheet!D:D, C3122, MasterSheet!H:H, D3122)</f>
        <v>0</v>
      </c>
      <c r="K3122" s="28">
        <f t="shared" si="194"/>
        <v>0</v>
      </c>
      <c r="L3122" s="21" t="str">
        <f>UPPER(VLOOKUP(D3122,MasterSheet!H:U,14,))</f>
        <v>BPS</v>
      </c>
    </row>
    <row r="3123" spans="1:12" x14ac:dyDescent="0.25">
      <c r="A3123" s="21" t="str">
        <f t="shared" si="195"/>
        <v>BPS</v>
      </c>
      <c r="B3123" s="21" t="str">
        <v>INV77413/25-26</v>
      </c>
      <c r="C3123" s="30">
        <v>45937</v>
      </c>
      <c r="D3123" s="21" t="str">
        <v>50510-2</v>
      </c>
      <c r="E3123" s="21">
        <f>_xlfn.XLOOKUP(D3123,MasterSheet!H:H,MasterSheet!F:F)</f>
        <v>91300</v>
      </c>
      <c r="F3123" s="22">
        <f>SUMIFS(MasterSheet!J:J, MasterSheet!B:B, B3123, MasterSheet!D:D, C3123, MasterSheet!H:H, D3123)</f>
        <v>2</v>
      </c>
      <c r="G3123" s="22">
        <f t="shared" si="192"/>
        <v>182600</v>
      </c>
      <c r="H3123" s="26">
        <f>SUMIFS(MasterSheet!K:K, MasterSheet!B:B, B3123, MasterSheet!D:D, C3123, MasterSheet!H:H, D3123)</f>
        <v>2</v>
      </c>
      <c r="I3123" s="26">
        <f t="shared" si="193"/>
        <v>182600</v>
      </c>
      <c r="J3123" s="28">
        <f>SUMIFS(MasterSheet!L:L, MasterSheet!B:B, B3123, MasterSheet!D:D, C3123, MasterSheet!H:H, D3123)</f>
        <v>0</v>
      </c>
      <c r="K3123" s="28">
        <f t="shared" si="194"/>
        <v>0</v>
      </c>
      <c r="L3123" s="21" t="str">
        <f>UPPER(VLOOKUP(D3123,MasterSheet!H:U,14,))</f>
        <v>BPS</v>
      </c>
    </row>
    <row r="3124" spans="1:12" x14ac:dyDescent="0.25">
      <c r="A3124" s="21" t="str">
        <f t="shared" si="195"/>
        <v>BPS</v>
      </c>
      <c r="B3124" s="21" t="str">
        <v>INV77413/25-26</v>
      </c>
      <c r="C3124" s="30">
        <v>45937</v>
      </c>
      <c r="D3124" s="21">
        <v>50516</v>
      </c>
      <c r="E3124" s="21">
        <f>_xlfn.XLOOKUP(D3124,MasterSheet!H:H,MasterSheet!F:F)</f>
        <v>91300</v>
      </c>
      <c r="F3124" s="22">
        <f>SUMIFS(MasterSheet!J:J, MasterSheet!B:B, B3124, MasterSheet!D:D, C3124, MasterSheet!H:H, D3124)</f>
        <v>2</v>
      </c>
      <c r="G3124" s="22">
        <f t="shared" si="192"/>
        <v>182600</v>
      </c>
      <c r="H3124" s="26">
        <f>SUMIFS(MasterSheet!K:K, MasterSheet!B:B, B3124, MasterSheet!D:D, C3124, MasterSheet!H:H, D3124)</f>
        <v>2</v>
      </c>
      <c r="I3124" s="26">
        <f t="shared" si="193"/>
        <v>182600</v>
      </c>
      <c r="J3124" s="28">
        <f>SUMIFS(MasterSheet!L:L, MasterSheet!B:B, B3124, MasterSheet!D:D, C3124, MasterSheet!H:H, D3124)</f>
        <v>0</v>
      </c>
      <c r="K3124" s="28">
        <f t="shared" si="194"/>
        <v>0</v>
      </c>
      <c r="L3124" s="21" t="str">
        <f>UPPER(VLOOKUP(D3124,MasterSheet!H:U,14,))</f>
        <v>BPS</v>
      </c>
    </row>
    <row r="3125" spans="1:12" x14ac:dyDescent="0.25">
      <c r="A3125" s="21" t="str">
        <f t="shared" si="195"/>
        <v>BPS</v>
      </c>
      <c r="B3125" s="21" t="str">
        <v>INV77413/25-26</v>
      </c>
      <c r="C3125" s="30">
        <v>45937</v>
      </c>
      <c r="D3125" s="21" t="str">
        <v>50416-2</v>
      </c>
      <c r="E3125" s="21">
        <f>_xlfn.XLOOKUP(D3125,MasterSheet!H:H,MasterSheet!F:F)</f>
        <v>84480</v>
      </c>
      <c r="F3125" s="22">
        <f>SUMIFS(MasterSheet!J:J, MasterSheet!B:B, B3125, MasterSheet!D:D, C3125, MasterSheet!H:H, D3125)</f>
        <v>2</v>
      </c>
      <c r="G3125" s="22">
        <f t="shared" si="192"/>
        <v>168960</v>
      </c>
      <c r="H3125" s="26">
        <f>SUMIFS(MasterSheet!K:K, MasterSheet!B:B, B3125, MasterSheet!D:D, C3125, MasterSheet!H:H, D3125)</f>
        <v>2</v>
      </c>
      <c r="I3125" s="26">
        <f t="shared" si="193"/>
        <v>168960</v>
      </c>
      <c r="J3125" s="28">
        <f>SUMIFS(MasterSheet!L:L, MasterSheet!B:B, B3125, MasterSheet!D:D, C3125, MasterSheet!H:H, D3125)</f>
        <v>0</v>
      </c>
      <c r="K3125" s="28">
        <f t="shared" si="194"/>
        <v>0</v>
      </c>
      <c r="L3125" s="21" t="str">
        <f>UPPER(VLOOKUP(D3125,MasterSheet!H:U,14,))</f>
        <v>BPS</v>
      </c>
    </row>
    <row r="3126" spans="1:12" x14ac:dyDescent="0.25">
      <c r="A3126" s="21" t="str">
        <f t="shared" si="195"/>
        <v>BPS</v>
      </c>
      <c r="B3126" s="21" t="str">
        <v>INV77413/25-26</v>
      </c>
      <c r="C3126" s="30">
        <v>45937</v>
      </c>
      <c r="D3126" s="21">
        <v>79315</v>
      </c>
      <c r="E3126" s="21">
        <f>_xlfn.XLOOKUP(D3126,MasterSheet!H:H,MasterSheet!F:F)</f>
        <v>41580</v>
      </c>
      <c r="F3126" s="22">
        <f>SUMIFS(MasterSheet!J:J, MasterSheet!B:B, B3126, MasterSheet!D:D, C3126, MasterSheet!H:H, D3126)</f>
        <v>2</v>
      </c>
      <c r="G3126" s="22">
        <f t="shared" si="192"/>
        <v>83160</v>
      </c>
      <c r="H3126" s="26">
        <f>SUMIFS(MasterSheet!K:K, MasterSheet!B:B, B3126, MasterSheet!D:D, C3126, MasterSheet!H:H, D3126)</f>
        <v>2</v>
      </c>
      <c r="I3126" s="26">
        <f t="shared" si="193"/>
        <v>83160</v>
      </c>
      <c r="J3126" s="28">
        <f>SUMIFS(MasterSheet!L:L, MasterSheet!B:B, B3126, MasterSheet!D:D, C3126, MasterSheet!H:H, D3126)</f>
        <v>0</v>
      </c>
      <c r="K3126" s="28">
        <f t="shared" si="194"/>
        <v>0</v>
      </c>
      <c r="L3126" s="21" t="str">
        <f>UPPER(VLOOKUP(D3126,MasterSheet!H:U,14,))</f>
        <v>BPS</v>
      </c>
    </row>
    <row r="3127" spans="1:12" x14ac:dyDescent="0.25">
      <c r="A3127" s="21" t="str">
        <f t="shared" si="195"/>
        <v>BPS</v>
      </c>
      <c r="B3127" s="21" t="str">
        <v>INV77413/25-26</v>
      </c>
      <c r="C3127" s="30">
        <v>45937</v>
      </c>
      <c r="D3127" s="21">
        <v>79282</v>
      </c>
      <c r="E3127" s="21">
        <f>_xlfn.XLOOKUP(D3127,MasterSheet!H:H,MasterSheet!F:F)</f>
        <v>39820</v>
      </c>
      <c r="F3127" s="22">
        <f>SUMIFS(MasterSheet!J:J, MasterSheet!B:B, B3127, MasterSheet!D:D, C3127, MasterSheet!H:H, D3127)</f>
        <v>2</v>
      </c>
      <c r="G3127" s="22">
        <f t="shared" si="192"/>
        <v>79640</v>
      </c>
      <c r="H3127" s="26">
        <f>SUMIFS(MasterSheet!K:K, MasterSheet!B:B, B3127, MasterSheet!D:D, C3127, MasterSheet!H:H, D3127)</f>
        <v>2</v>
      </c>
      <c r="I3127" s="26">
        <f t="shared" si="193"/>
        <v>79640</v>
      </c>
      <c r="J3127" s="28">
        <f>SUMIFS(MasterSheet!L:L, MasterSheet!B:B, B3127, MasterSheet!D:D, C3127, MasterSheet!H:H, D3127)</f>
        <v>0</v>
      </c>
      <c r="K3127" s="28">
        <f t="shared" si="194"/>
        <v>0</v>
      </c>
      <c r="L3127" s="21" t="str">
        <f>UPPER(VLOOKUP(D3127,MasterSheet!H:U,14,))</f>
        <v>BPS</v>
      </c>
    </row>
    <row r="3128" spans="1:12" x14ac:dyDescent="0.25">
      <c r="A3128" s="21" t="str">
        <f t="shared" si="195"/>
        <v>BPS</v>
      </c>
      <c r="B3128" s="21" t="str">
        <v>INV77413/25-26</v>
      </c>
      <c r="C3128" s="30">
        <v>45937</v>
      </c>
      <c r="D3128" s="21">
        <v>50202</v>
      </c>
      <c r="E3128" s="21">
        <f>_xlfn.XLOOKUP(D3128,MasterSheet!H:H,MasterSheet!F:F)</f>
        <v>26840</v>
      </c>
      <c r="F3128" s="22">
        <f>SUMIFS(MasterSheet!J:J, MasterSheet!B:B, B3128, MasterSheet!D:D, C3128, MasterSheet!H:H, D3128)</f>
        <v>1</v>
      </c>
      <c r="G3128" s="22">
        <f t="shared" si="192"/>
        <v>26840</v>
      </c>
      <c r="H3128" s="26">
        <f>SUMIFS(MasterSheet!K:K, MasterSheet!B:B, B3128, MasterSheet!D:D, C3128, MasterSheet!H:H, D3128)</f>
        <v>1</v>
      </c>
      <c r="I3128" s="26">
        <f t="shared" si="193"/>
        <v>26840</v>
      </c>
      <c r="J3128" s="28">
        <f>SUMIFS(MasterSheet!L:L, MasterSheet!B:B, B3128, MasterSheet!D:D, C3128, MasterSheet!H:H, D3128)</f>
        <v>0</v>
      </c>
      <c r="K3128" s="28">
        <f t="shared" si="194"/>
        <v>0</v>
      </c>
      <c r="L3128" s="21" t="str">
        <f>UPPER(VLOOKUP(D3128,MasterSheet!H:U,14,))</f>
        <v>BPS</v>
      </c>
    </row>
    <row r="3129" spans="1:12" x14ac:dyDescent="0.25">
      <c r="A3129" s="21" t="str">
        <f t="shared" si="195"/>
        <v>BPS</v>
      </c>
      <c r="B3129" s="21" t="str">
        <v>INV77413/25-26</v>
      </c>
      <c r="C3129" s="30">
        <v>45937</v>
      </c>
      <c r="D3129" s="21" t="str">
        <v>50201-ACC2</v>
      </c>
      <c r="E3129" s="21">
        <f>_xlfn.XLOOKUP(D3129,MasterSheet!H:H,MasterSheet!F:F)</f>
        <v>26840</v>
      </c>
      <c r="F3129" s="22">
        <f>SUMIFS(MasterSheet!J:J, MasterSheet!B:B, B3129, MasterSheet!D:D, C3129, MasterSheet!H:H, D3129)</f>
        <v>1</v>
      </c>
      <c r="G3129" s="22">
        <f t="shared" si="192"/>
        <v>26840</v>
      </c>
      <c r="H3129" s="26">
        <f>SUMIFS(MasterSheet!K:K, MasterSheet!B:B, B3129, MasterSheet!D:D, C3129, MasterSheet!H:H, D3129)</f>
        <v>1</v>
      </c>
      <c r="I3129" s="26">
        <f t="shared" si="193"/>
        <v>26840</v>
      </c>
      <c r="J3129" s="28">
        <f>SUMIFS(MasterSheet!L:L, MasterSheet!B:B, B3129, MasterSheet!D:D, C3129, MasterSheet!H:H, D3129)</f>
        <v>0</v>
      </c>
      <c r="K3129" s="28">
        <f t="shared" si="194"/>
        <v>0</v>
      </c>
      <c r="L3129" s="21" t="str">
        <f>UPPER(VLOOKUP(D3129,MasterSheet!H:U,14,))</f>
        <v>BPS</v>
      </c>
    </row>
    <row r="3130" spans="1:12" x14ac:dyDescent="0.25">
      <c r="A3130" s="21" t="str">
        <f t="shared" si="195"/>
        <v>DHARMACON</v>
      </c>
      <c r="B3130" s="21" t="str">
        <v>O092325IN3313857G</v>
      </c>
      <c r="C3130" s="30">
        <v>45937</v>
      </c>
      <c r="D3130" s="21" t="str">
        <v>L-010854-00-0005</v>
      </c>
      <c r="E3130" s="21">
        <f>_xlfn.XLOOKUP(D3130,MasterSheet!H:H,MasterSheet!F:F)</f>
        <v>32912</v>
      </c>
      <c r="F3130" s="22">
        <f>SUMIFS(MasterSheet!J:J, MasterSheet!B:B, B3130, MasterSheet!D:D, C3130, MasterSheet!H:H, D3130)</f>
        <v>2</v>
      </c>
      <c r="G3130" s="22">
        <f t="shared" si="192"/>
        <v>65824</v>
      </c>
      <c r="H3130" s="26">
        <f>SUMIFS(MasterSheet!K:K, MasterSheet!B:B, B3130, MasterSheet!D:D, C3130, MasterSheet!H:H, D3130)</f>
        <v>2</v>
      </c>
      <c r="I3130" s="26">
        <f t="shared" si="193"/>
        <v>65824</v>
      </c>
      <c r="J3130" s="28">
        <f>SUMIFS(MasterSheet!L:L, MasterSheet!B:B, B3130, MasterSheet!D:D, C3130, MasterSheet!H:H, D3130)</f>
        <v>0</v>
      </c>
      <c r="K3130" s="28">
        <f t="shared" si="194"/>
        <v>0</v>
      </c>
      <c r="L3130" s="21" t="str">
        <f>UPPER(VLOOKUP(D3130,MasterSheet!H:U,14,))</f>
        <v>DHARMACON</v>
      </c>
    </row>
    <row r="3131" spans="1:12" x14ac:dyDescent="0.25">
      <c r="A3131" s="21" t="str">
        <f t="shared" si="195"/>
        <v>DHARMACON</v>
      </c>
      <c r="B3131" s="21" t="str">
        <v>O092325IN3313857G</v>
      </c>
      <c r="C3131" s="30">
        <v>45937</v>
      </c>
      <c r="D3131" s="21" t="str">
        <v>B-003000-WB-100</v>
      </c>
      <c r="E3131" s="21">
        <f>_xlfn.XLOOKUP(D3131,MasterSheet!H:H,MasterSheet!F:F)</f>
        <v>1971.1999999999998</v>
      </c>
      <c r="F3131" s="22">
        <f>SUMIFS(MasterSheet!J:J, MasterSheet!B:B, B3131, MasterSheet!D:D, C3131, MasterSheet!H:H, D3131)</f>
        <v>5</v>
      </c>
      <c r="G3131" s="22">
        <f t="shared" si="192"/>
        <v>9856</v>
      </c>
      <c r="H3131" s="26">
        <f>SUMIFS(MasterSheet!K:K, MasterSheet!B:B, B3131, MasterSheet!D:D, C3131, MasterSheet!H:H, D3131)</f>
        <v>0</v>
      </c>
      <c r="I3131" s="26">
        <f t="shared" si="193"/>
        <v>0</v>
      </c>
      <c r="J3131" s="28">
        <f>SUMIFS(MasterSheet!L:L, MasterSheet!B:B, B3131, MasterSheet!D:D, C3131, MasterSheet!H:H, D3131)</f>
        <v>5</v>
      </c>
      <c r="K3131" s="28">
        <f t="shared" si="194"/>
        <v>9856</v>
      </c>
      <c r="L3131" s="21" t="str">
        <f>UPPER(VLOOKUP(D3131,MasterSheet!H:U,14,))</f>
        <v>DHARMACON</v>
      </c>
    </row>
    <row r="3132" spans="1:12" x14ac:dyDescent="0.25">
      <c r="A3132" s="21" t="str">
        <f t="shared" si="195"/>
        <v>DHARMACON</v>
      </c>
      <c r="B3132" s="21" t="str">
        <v>O092325IN3313857G</v>
      </c>
      <c r="C3132" s="30">
        <v>45937</v>
      </c>
      <c r="D3132" s="21" t="str">
        <v>CTM-1172738</v>
      </c>
      <c r="E3132" s="21">
        <f>_xlfn.XLOOKUP(D3132,MasterSheet!H:H,MasterSheet!F:F)</f>
        <v>67500.399999999994</v>
      </c>
      <c r="F3132" s="22">
        <f>SUMIFS(MasterSheet!J:J, MasterSheet!B:B, B3132, MasterSheet!D:D, C3132, MasterSheet!H:H, D3132)</f>
        <v>1</v>
      </c>
      <c r="G3132" s="22">
        <f t="shared" si="192"/>
        <v>67500.399999999994</v>
      </c>
      <c r="H3132" s="26">
        <f>SUMIFS(MasterSheet!K:K, MasterSheet!B:B, B3132, MasterSheet!D:D, C3132, MasterSheet!H:H, D3132)</f>
        <v>1</v>
      </c>
      <c r="I3132" s="26">
        <f t="shared" si="193"/>
        <v>67500.399999999994</v>
      </c>
      <c r="J3132" s="28">
        <f>SUMIFS(MasterSheet!L:L, MasterSheet!B:B, B3132, MasterSheet!D:D, C3132, MasterSheet!H:H, D3132)</f>
        <v>0</v>
      </c>
      <c r="K3132" s="28">
        <f t="shared" si="194"/>
        <v>0</v>
      </c>
      <c r="L3132" s="21" t="str">
        <f>UPPER(VLOOKUP(D3132,MasterSheet!H:U,14,))</f>
        <v>DHARMACON</v>
      </c>
    </row>
    <row r="3133" spans="1:12" x14ac:dyDescent="0.25">
      <c r="A3133" s="21" t="str">
        <f t="shared" si="195"/>
        <v>DHARMACON</v>
      </c>
      <c r="B3133" s="21" t="str">
        <v>O092325IN3313857G</v>
      </c>
      <c r="C3133" s="30">
        <v>45937</v>
      </c>
      <c r="D3133" s="21" t="str">
        <v>CTM-1172741</v>
      </c>
      <c r="E3133" s="21">
        <f>_xlfn.XLOOKUP(D3133,MasterSheet!H:H,MasterSheet!F:F)</f>
        <v>67500.399999999994</v>
      </c>
      <c r="F3133" s="22">
        <f>SUMIFS(MasterSheet!J:J, MasterSheet!B:B, B3133, MasterSheet!D:D, C3133, MasterSheet!H:H, D3133)</f>
        <v>1</v>
      </c>
      <c r="G3133" s="22">
        <f t="shared" si="192"/>
        <v>67500.399999999994</v>
      </c>
      <c r="H3133" s="26">
        <f>SUMIFS(MasterSheet!K:K, MasterSheet!B:B, B3133, MasterSheet!D:D, C3133, MasterSheet!H:H, D3133)</f>
        <v>1</v>
      </c>
      <c r="I3133" s="26">
        <f t="shared" si="193"/>
        <v>67500.399999999994</v>
      </c>
      <c r="J3133" s="28">
        <f>SUMIFS(MasterSheet!L:L, MasterSheet!B:B, B3133, MasterSheet!D:D, C3133, MasterSheet!H:H, D3133)</f>
        <v>0</v>
      </c>
      <c r="K3133" s="28">
        <f t="shared" si="194"/>
        <v>0</v>
      </c>
      <c r="L3133" s="21" t="str">
        <f>UPPER(VLOOKUP(D3133,MasterSheet!H:U,14,))</f>
        <v>DHARMACON</v>
      </c>
    </row>
    <row r="3134" spans="1:12" x14ac:dyDescent="0.25">
      <c r="A3134" s="21" t="str">
        <f t="shared" si="195"/>
        <v>DHARMACON</v>
      </c>
      <c r="B3134" s="21" t="str">
        <v>O092325IN3313857G</v>
      </c>
      <c r="C3134" s="30">
        <v>45937</v>
      </c>
      <c r="D3134" s="21" t="str">
        <v>CTM-1172744</v>
      </c>
      <c r="E3134" s="21">
        <f>_xlfn.XLOOKUP(D3134,MasterSheet!H:H,MasterSheet!F:F)</f>
        <v>67500.399999999994</v>
      </c>
      <c r="F3134" s="22">
        <f>SUMIFS(MasterSheet!J:J, MasterSheet!B:B, B3134, MasterSheet!D:D, C3134, MasterSheet!H:H, D3134)</f>
        <v>1</v>
      </c>
      <c r="G3134" s="22">
        <f t="shared" si="192"/>
        <v>67500.399999999994</v>
      </c>
      <c r="H3134" s="26">
        <f>SUMIFS(MasterSheet!K:K, MasterSheet!B:B, B3134, MasterSheet!D:D, C3134, MasterSheet!H:H, D3134)</f>
        <v>1</v>
      </c>
      <c r="I3134" s="26">
        <f t="shared" si="193"/>
        <v>67500.399999999994</v>
      </c>
      <c r="J3134" s="28">
        <f>SUMIFS(MasterSheet!L:L, MasterSheet!B:B, B3134, MasterSheet!D:D, C3134, MasterSheet!H:H, D3134)</f>
        <v>0</v>
      </c>
      <c r="K3134" s="28">
        <f t="shared" si="194"/>
        <v>0</v>
      </c>
      <c r="L3134" s="21" t="str">
        <f>UPPER(VLOOKUP(D3134,MasterSheet!H:U,14,))</f>
        <v>DHARMACON</v>
      </c>
    </row>
    <row r="3135" spans="1:12" x14ac:dyDescent="0.25">
      <c r="A3135" s="21" t="str">
        <f t="shared" si="195"/>
        <v>DHARMACON</v>
      </c>
      <c r="B3135" s="21" t="str">
        <v>O092325IN3313857G</v>
      </c>
      <c r="C3135" s="30">
        <v>45937</v>
      </c>
      <c r="D3135" s="21" t="str">
        <v>CTM-1172745</v>
      </c>
      <c r="E3135" s="21">
        <f>_xlfn.XLOOKUP(D3135,MasterSheet!H:H,MasterSheet!F:F)</f>
        <v>67500.399999999994</v>
      </c>
      <c r="F3135" s="22">
        <f>SUMIFS(MasterSheet!J:J, MasterSheet!B:B, B3135, MasterSheet!D:D, C3135, MasterSheet!H:H, D3135)</f>
        <v>1</v>
      </c>
      <c r="G3135" s="22">
        <f t="shared" si="192"/>
        <v>67500.399999999994</v>
      </c>
      <c r="H3135" s="26">
        <f>SUMIFS(MasterSheet!K:K, MasterSheet!B:B, B3135, MasterSheet!D:D, C3135, MasterSheet!H:H, D3135)</f>
        <v>1</v>
      </c>
      <c r="I3135" s="26">
        <f t="shared" si="193"/>
        <v>67500.399999999994</v>
      </c>
      <c r="J3135" s="28">
        <f>SUMIFS(MasterSheet!L:L, MasterSheet!B:B, B3135, MasterSheet!D:D, C3135, MasterSheet!H:H, D3135)</f>
        <v>0</v>
      </c>
      <c r="K3135" s="28">
        <f t="shared" si="194"/>
        <v>0</v>
      </c>
      <c r="L3135" s="21" t="str">
        <f>UPPER(VLOOKUP(D3135,MasterSheet!H:U,14,))</f>
        <v>DHARMACON</v>
      </c>
    </row>
    <row r="3136" spans="1:12" x14ac:dyDescent="0.25">
      <c r="A3136" s="21" t="str">
        <f t="shared" si="195"/>
        <v>DHARMACON</v>
      </c>
      <c r="B3136" s="21" t="str">
        <v>O092325IN3313857G</v>
      </c>
      <c r="C3136" s="30">
        <v>45937</v>
      </c>
      <c r="D3136" s="21" t="str">
        <v>G-CUSTOM-1189328</v>
      </c>
      <c r="E3136" s="21">
        <f>_xlfn.XLOOKUP(D3136,MasterSheet!H:H,MasterSheet!F:F)</f>
        <v>64768</v>
      </c>
      <c r="F3136" s="22">
        <f>SUMIFS(MasterSheet!J:J, MasterSheet!B:B, B3136, MasterSheet!D:D, C3136, MasterSheet!H:H, D3136)</f>
        <v>1</v>
      </c>
      <c r="G3136" s="22">
        <f t="shared" ref="G3136:G3150" si="196">F3136*E3136</f>
        <v>64768</v>
      </c>
      <c r="H3136" s="26">
        <f>SUMIFS(MasterSheet!K:K, MasterSheet!B:B, B3136, MasterSheet!D:D, C3136, MasterSheet!H:H, D3136)</f>
        <v>1</v>
      </c>
      <c r="I3136" s="26">
        <f t="shared" ref="I3136:I3150" si="197">H3136*E3136</f>
        <v>64768</v>
      </c>
      <c r="J3136" s="28">
        <f>SUMIFS(MasterSheet!L:L, MasterSheet!B:B, B3136, MasterSheet!D:D, C3136, MasterSheet!H:H, D3136)</f>
        <v>0</v>
      </c>
      <c r="K3136" s="28">
        <f t="shared" ref="K3136:K3150" si="198">J3136*E3136</f>
        <v>0</v>
      </c>
      <c r="L3136" s="21" t="str">
        <f>UPPER(VLOOKUP(D3136,MasterSheet!H:U,14,))</f>
        <v>DHARMACON</v>
      </c>
    </row>
    <row r="3137" spans="1:12" x14ac:dyDescent="0.25">
      <c r="A3137" s="21" t="str">
        <f t="shared" si="195"/>
        <v>DHARMACON</v>
      </c>
      <c r="B3137" s="21" t="str">
        <v>O092325IN3313857G</v>
      </c>
      <c r="C3137" s="30">
        <v>45937</v>
      </c>
      <c r="D3137" s="21" t="str">
        <v>L-003534-00-0005</v>
      </c>
      <c r="E3137" s="21">
        <f>_xlfn.XLOOKUP(D3137,MasterSheet!H:H,MasterSheet!F:F)</f>
        <v>32912</v>
      </c>
      <c r="F3137" s="22">
        <f>SUMIFS(MasterSheet!J:J, MasterSheet!B:B, B3137, MasterSheet!D:D, C3137, MasterSheet!H:H, D3137)</f>
        <v>1</v>
      </c>
      <c r="G3137" s="22">
        <f t="shared" si="196"/>
        <v>32912</v>
      </c>
      <c r="H3137" s="26">
        <f>SUMIFS(MasterSheet!K:K, MasterSheet!B:B, B3137, MasterSheet!D:D, C3137, MasterSheet!H:H, D3137)</f>
        <v>1</v>
      </c>
      <c r="I3137" s="26">
        <f t="shared" si="197"/>
        <v>32912</v>
      </c>
      <c r="J3137" s="28">
        <f>SUMIFS(MasterSheet!L:L, MasterSheet!B:B, B3137, MasterSheet!D:D, C3137, MasterSheet!H:H, D3137)</f>
        <v>0</v>
      </c>
      <c r="K3137" s="28">
        <f t="shared" si="198"/>
        <v>0</v>
      </c>
      <c r="L3137" s="21" t="str">
        <f>UPPER(VLOOKUP(D3137,MasterSheet!H:U,14,))</f>
        <v>DHARMACON</v>
      </c>
    </row>
    <row r="3138" spans="1:12" x14ac:dyDescent="0.25">
      <c r="A3138" s="21" t="str">
        <f t="shared" ref="A3138:A3201" si="199">L3138</f>
        <v>DHARMACON</v>
      </c>
      <c r="B3138" s="21" t="str">
        <v>O092325IN3313857G</v>
      </c>
      <c r="C3138" s="30">
        <v>45937</v>
      </c>
      <c r="D3138" s="21" t="str">
        <v>L-004266-00-0005</v>
      </c>
      <c r="E3138" s="21">
        <f>_xlfn.XLOOKUP(D3138,MasterSheet!H:H,MasterSheet!F:F)</f>
        <v>32912</v>
      </c>
      <c r="F3138" s="22">
        <f>SUMIFS(MasterSheet!J:J, MasterSheet!B:B, B3138, MasterSheet!D:D, C3138, MasterSheet!H:H, D3138)</f>
        <v>1</v>
      </c>
      <c r="G3138" s="22">
        <f t="shared" si="196"/>
        <v>32912</v>
      </c>
      <c r="H3138" s="26">
        <f>SUMIFS(MasterSheet!K:K, MasterSheet!B:B, B3138, MasterSheet!D:D, C3138, MasterSheet!H:H, D3138)</f>
        <v>1</v>
      </c>
      <c r="I3138" s="26">
        <f t="shared" si="197"/>
        <v>32912</v>
      </c>
      <c r="J3138" s="28">
        <f>SUMIFS(MasterSheet!L:L, MasterSheet!B:B, B3138, MasterSheet!D:D, C3138, MasterSheet!H:H, D3138)</f>
        <v>0</v>
      </c>
      <c r="K3138" s="28">
        <f t="shared" si="198"/>
        <v>0</v>
      </c>
      <c r="L3138" s="21" t="str">
        <f>UPPER(VLOOKUP(D3138,MasterSheet!H:U,14,))</f>
        <v>DHARMACON</v>
      </c>
    </row>
    <row r="3139" spans="1:12" x14ac:dyDescent="0.25">
      <c r="A3139" s="21" t="str">
        <f t="shared" si="199"/>
        <v>DHARMACON</v>
      </c>
      <c r="B3139" s="21" t="str">
        <v>O092325IN3313857G</v>
      </c>
      <c r="C3139" s="30">
        <v>45937</v>
      </c>
      <c r="D3139" s="21" t="str">
        <v>L-017367-00-0005</v>
      </c>
      <c r="E3139" s="21">
        <f>_xlfn.XLOOKUP(D3139,MasterSheet!H:H,MasterSheet!F:F)</f>
        <v>32912</v>
      </c>
      <c r="F3139" s="22">
        <f>SUMIFS(MasterSheet!J:J, MasterSheet!B:B, B3139, MasterSheet!D:D, C3139, MasterSheet!H:H, D3139)</f>
        <v>1</v>
      </c>
      <c r="G3139" s="22">
        <f t="shared" si="196"/>
        <v>32912</v>
      </c>
      <c r="H3139" s="26">
        <f>SUMIFS(MasterSheet!K:K, MasterSheet!B:B, B3139, MasterSheet!D:D, C3139, MasterSheet!H:H, D3139)</f>
        <v>1</v>
      </c>
      <c r="I3139" s="26">
        <f t="shared" si="197"/>
        <v>32912</v>
      </c>
      <c r="J3139" s="28">
        <f>SUMIFS(MasterSheet!L:L, MasterSheet!B:B, B3139, MasterSheet!D:D, C3139, MasterSheet!H:H, D3139)</f>
        <v>0</v>
      </c>
      <c r="K3139" s="28">
        <f t="shared" si="198"/>
        <v>0</v>
      </c>
      <c r="L3139" s="21" t="str">
        <f>UPPER(VLOOKUP(D3139,MasterSheet!H:U,14,))</f>
        <v>DHARMACON</v>
      </c>
    </row>
    <row r="3140" spans="1:12" x14ac:dyDescent="0.25">
      <c r="A3140" s="21" t="str">
        <f t="shared" si="199"/>
        <v>DHARMACON</v>
      </c>
      <c r="B3140" s="21" t="str">
        <v>O092325IN3313857G</v>
      </c>
      <c r="C3140" s="30">
        <v>45937</v>
      </c>
      <c r="D3140" s="21" t="str">
        <v>L-004236-00-0005</v>
      </c>
      <c r="E3140" s="21">
        <f>_xlfn.XLOOKUP(D3140,MasterSheet!H:H,MasterSheet!F:F)</f>
        <v>32912</v>
      </c>
      <c r="F3140" s="22">
        <f>SUMIFS(MasterSheet!J:J, MasterSheet!B:B, B3140, MasterSheet!D:D, C3140, MasterSheet!H:H, D3140)</f>
        <v>1</v>
      </c>
      <c r="G3140" s="22">
        <f t="shared" si="196"/>
        <v>32912</v>
      </c>
      <c r="H3140" s="26">
        <f>SUMIFS(MasterSheet!K:K, MasterSheet!B:B, B3140, MasterSheet!D:D, C3140, MasterSheet!H:H, D3140)</f>
        <v>1</v>
      </c>
      <c r="I3140" s="26">
        <f t="shared" si="197"/>
        <v>32912</v>
      </c>
      <c r="J3140" s="28">
        <f>SUMIFS(MasterSheet!L:L, MasterSheet!B:B, B3140, MasterSheet!D:D, C3140, MasterSheet!H:H, D3140)</f>
        <v>0</v>
      </c>
      <c r="K3140" s="28">
        <f t="shared" si="198"/>
        <v>0</v>
      </c>
      <c r="L3140" s="21" t="str">
        <f>UPPER(VLOOKUP(D3140,MasterSheet!H:U,14,))</f>
        <v>DHARMACON</v>
      </c>
    </row>
    <row r="3141" spans="1:12" x14ac:dyDescent="0.25">
      <c r="A3141" s="21" t="str">
        <f t="shared" si="199"/>
        <v>DHARMACON</v>
      </c>
      <c r="B3141" s="21" t="str">
        <v>O092325IN3313857G</v>
      </c>
      <c r="C3141" s="30">
        <v>45937</v>
      </c>
      <c r="D3141" s="21" t="str">
        <v>L-019598-00-0005</v>
      </c>
      <c r="E3141" s="21">
        <f>_xlfn.XLOOKUP(D3141,MasterSheet!H:H,MasterSheet!F:F)</f>
        <v>32912</v>
      </c>
      <c r="F3141" s="22">
        <f>SUMIFS(MasterSheet!J:J, MasterSheet!B:B, B3141, MasterSheet!D:D, C3141, MasterSheet!H:H, D3141)</f>
        <v>1</v>
      </c>
      <c r="G3141" s="22">
        <f t="shared" si="196"/>
        <v>32912</v>
      </c>
      <c r="H3141" s="26">
        <f>SUMIFS(MasterSheet!K:K, MasterSheet!B:B, B3141, MasterSheet!D:D, C3141, MasterSheet!H:H, D3141)</f>
        <v>0</v>
      </c>
      <c r="I3141" s="26">
        <f t="shared" si="197"/>
        <v>0</v>
      </c>
      <c r="J3141" s="28">
        <f>SUMIFS(MasterSheet!L:L, MasterSheet!B:B, B3141, MasterSheet!D:D, C3141, MasterSheet!H:H, D3141)</f>
        <v>1</v>
      </c>
      <c r="K3141" s="28">
        <f t="shared" si="198"/>
        <v>32912</v>
      </c>
      <c r="L3141" s="21" t="str">
        <f>UPPER(VLOOKUP(D3141,MasterSheet!H:U,14,))</f>
        <v>DHARMACON</v>
      </c>
    </row>
    <row r="3142" spans="1:12" x14ac:dyDescent="0.25">
      <c r="A3142" s="21" t="str">
        <f t="shared" si="199"/>
        <v>DHARMACON</v>
      </c>
      <c r="B3142" s="21" t="str">
        <v>O092325IN3313857G</v>
      </c>
      <c r="C3142" s="30">
        <v>45937</v>
      </c>
      <c r="D3142" s="21" t="str">
        <v>L-013680-01-0005</v>
      </c>
      <c r="E3142" s="21">
        <f>_xlfn.XLOOKUP(D3142,MasterSheet!H:H,MasterSheet!F:F)</f>
        <v>32912</v>
      </c>
      <c r="F3142" s="22">
        <f>SUMIFS(MasterSheet!J:J, MasterSheet!B:B, B3142, MasterSheet!D:D, C3142, MasterSheet!H:H, D3142)</f>
        <v>1</v>
      </c>
      <c r="G3142" s="22">
        <f t="shared" si="196"/>
        <v>32912</v>
      </c>
      <c r="H3142" s="26">
        <f>SUMIFS(MasterSheet!K:K, MasterSheet!B:B, B3142, MasterSheet!D:D, C3142, MasterSheet!H:H, D3142)</f>
        <v>0</v>
      </c>
      <c r="I3142" s="26">
        <f t="shared" si="197"/>
        <v>0</v>
      </c>
      <c r="J3142" s="28">
        <f>SUMIFS(MasterSheet!L:L, MasterSheet!B:B, B3142, MasterSheet!D:D, C3142, MasterSheet!H:H, D3142)</f>
        <v>1</v>
      </c>
      <c r="K3142" s="28">
        <f t="shared" si="198"/>
        <v>32912</v>
      </c>
      <c r="L3142" s="21" t="str">
        <f>UPPER(VLOOKUP(D3142,MasterSheet!H:U,14,))</f>
        <v>DHARMACON</v>
      </c>
    </row>
    <row r="3143" spans="1:12" x14ac:dyDescent="0.25">
      <c r="A3143" s="21" t="str">
        <f t="shared" si="199"/>
        <v>DHARMACON</v>
      </c>
      <c r="B3143" s="21" t="str">
        <v>O092325IN3313857G</v>
      </c>
      <c r="C3143" s="30">
        <v>45937</v>
      </c>
      <c r="D3143" s="21" t="str">
        <v>L-012078-00-0005</v>
      </c>
      <c r="E3143" s="21">
        <f>_xlfn.XLOOKUP(D3143,MasterSheet!H:H,MasterSheet!F:F)</f>
        <v>32912</v>
      </c>
      <c r="F3143" s="22">
        <f>SUMIFS(MasterSheet!J:J, MasterSheet!B:B, B3143, MasterSheet!D:D, C3143, MasterSheet!H:H, D3143)</f>
        <v>1</v>
      </c>
      <c r="G3143" s="22">
        <f t="shared" si="196"/>
        <v>32912</v>
      </c>
      <c r="H3143" s="26">
        <f>SUMIFS(MasterSheet!K:K, MasterSheet!B:B, B3143, MasterSheet!D:D, C3143, MasterSheet!H:H, D3143)</f>
        <v>0</v>
      </c>
      <c r="I3143" s="26">
        <f t="shared" si="197"/>
        <v>0</v>
      </c>
      <c r="J3143" s="28">
        <f>SUMIFS(MasterSheet!L:L, MasterSheet!B:B, B3143, MasterSheet!D:D, C3143, MasterSheet!H:H, D3143)</f>
        <v>1</v>
      </c>
      <c r="K3143" s="28">
        <f t="shared" si="198"/>
        <v>32912</v>
      </c>
      <c r="L3143" s="21" t="str">
        <f>UPPER(VLOOKUP(D3143,MasterSheet!H:U,14,))</f>
        <v>DHARMACON</v>
      </c>
    </row>
    <row r="3144" spans="1:12" x14ac:dyDescent="0.25">
      <c r="A3144" s="21" t="str">
        <f t="shared" si="199"/>
        <v>DHARMACON</v>
      </c>
      <c r="B3144" s="21" t="str">
        <v>O092325IN3313857G</v>
      </c>
      <c r="C3144" s="30">
        <v>45937</v>
      </c>
      <c r="D3144" s="21" t="str">
        <v>L-003030-00-0005</v>
      </c>
      <c r="E3144" s="21">
        <f>_xlfn.XLOOKUP(D3144,MasterSheet!H:H,MasterSheet!F:F)</f>
        <v>32912</v>
      </c>
      <c r="F3144" s="22">
        <f>SUMIFS(MasterSheet!J:J, MasterSheet!B:B, B3144, MasterSheet!D:D, C3144, MasterSheet!H:H, D3144)</f>
        <v>1</v>
      </c>
      <c r="G3144" s="22">
        <f t="shared" si="196"/>
        <v>32912</v>
      </c>
      <c r="H3144" s="26">
        <f>SUMIFS(MasterSheet!K:K, MasterSheet!B:B, B3144, MasterSheet!D:D, C3144, MasterSheet!H:H, D3144)</f>
        <v>0</v>
      </c>
      <c r="I3144" s="26">
        <f t="shared" si="197"/>
        <v>0</v>
      </c>
      <c r="J3144" s="28">
        <f>SUMIFS(MasterSheet!L:L, MasterSheet!B:B, B3144, MasterSheet!D:D, C3144, MasterSheet!H:H, D3144)</f>
        <v>1</v>
      </c>
      <c r="K3144" s="28">
        <f t="shared" si="198"/>
        <v>32912</v>
      </c>
      <c r="L3144" s="21" t="str">
        <f>UPPER(VLOOKUP(D3144,MasterSheet!H:U,14,))</f>
        <v>DHARMACON</v>
      </c>
    </row>
    <row r="3145" spans="1:12" x14ac:dyDescent="0.25">
      <c r="A3145" s="21" t="str">
        <f t="shared" si="199"/>
        <v>DHARMACON</v>
      </c>
      <c r="B3145" s="21" t="str">
        <v>O092325IN3313857G</v>
      </c>
      <c r="C3145" s="30">
        <v>45937</v>
      </c>
      <c r="D3145" s="21" t="str">
        <v>L-004920-01-0005</v>
      </c>
      <c r="E3145" s="21">
        <f>_xlfn.XLOOKUP(D3145,MasterSheet!H:H,MasterSheet!F:F)</f>
        <v>32912</v>
      </c>
      <c r="F3145" s="22">
        <f>SUMIFS(MasterSheet!J:J, MasterSheet!B:B, B3145, MasterSheet!D:D, C3145, MasterSheet!H:H, D3145)</f>
        <v>1</v>
      </c>
      <c r="G3145" s="22">
        <f t="shared" si="196"/>
        <v>32912</v>
      </c>
      <c r="H3145" s="26">
        <f>SUMIFS(MasterSheet!K:K, MasterSheet!B:B, B3145, MasterSheet!D:D, C3145, MasterSheet!H:H, D3145)</f>
        <v>0</v>
      </c>
      <c r="I3145" s="26">
        <f t="shared" si="197"/>
        <v>0</v>
      </c>
      <c r="J3145" s="28">
        <f>SUMIFS(MasterSheet!L:L, MasterSheet!B:B, B3145, MasterSheet!D:D, C3145, MasterSheet!H:H, D3145)</f>
        <v>1</v>
      </c>
      <c r="K3145" s="28">
        <f t="shared" si="198"/>
        <v>32912</v>
      </c>
      <c r="L3145" s="21" t="str">
        <f>UPPER(VLOOKUP(D3145,MasterSheet!H:U,14,))</f>
        <v>DHARMACON</v>
      </c>
    </row>
    <row r="3146" spans="1:12" x14ac:dyDescent="0.25">
      <c r="A3146" s="21" t="str">
        <f t="shared" si="199"/>
        <v>DHARMACON</v>
      </c>
      <c r="B3146" s="21" t="str">
        <v>O092325IN3313857G</v>
      </c>
      <c r="C3146" s="30">
        <v>45937</v>
      </c>
      <c r="D3146" s="21" t="str">
        <v>L-003805-00-0005</v>
      </c>
      <c r="E3146" s="21">
        <f>_xlfn.XLOOKUP(D3146,MasterSheet!H:H,MasterSheet!F:F)</f>
        <v>32912</v>
      </c>
      <c r="F3146" s="22">
        <f>SUMIFS(MasterSheet!J:J, MasterSheet!B:B, B3146, MasterSheet!D:D, C3146, MasterSheet!H:H, D3146)</f>
        <v>1</v>
      </c>
      <c r="G3146" s="22">
        <f t="shared" si="196"/>
        <v>32912</v>
      </c>
      <c r="H3146" s="26">
        <f>SUMIFS(MasterSheet!K:K, MasterSheet!B:B, B3146, MasterSheet!D:D, C3146, MasterSheet!H:H, D3146)</f>
        <v>0</v>
      </c>
      <c r="I3146" s="26">
        <f t="shared" si="197"/>
        <v>0</v>
      </c>
      <c r="J3146" s="28">
        <f>SUMIFS(MasterSheet!L:L, MasterSheet!B:B, B3146, MasterSheet!D:D, C3146, MasterSheet!H:H, D3146)</f>
        <v>1</v>
      </c>
      <c r="K3146" s="28">
        <f t="shared" si="198"/>
        <v>32912</v>
      </c>
      <c r="L3146" s="21" t="str">
        <f>UPPER(VLOOKUP(D3146,MasterSheet!H:U,14,))</f>
        <v>DHARMACON</v>
      </c>
    </row>
    <row r="3147" spans="1:12" x14ac:dyDescent="0.25">
      <c r="A3147" s="21" t="str">
        <f t="shared" si="199"/>
        <v>DHARMACON</v>
      </c>
      <c r="B3147" s="21" t="str">
        <v>O092325IN3313857G</v>
      </c>
      <c r="C3147" s="30">
        <v>45937</v>
      </c>
      <c r="D3147" s="21" t="str">
        <v>D-001810-10-05</v>
      </c>
      <c r="E3147" s="21">
        <f>_xlfn.XLOOKUP(D3147,MasterSheet!H:H,MasterSheet!F:F)</f>
        <v>16544</v>
      </c>
      <c r="F3147" s="22">
        <f>SUMIFS(MasterSheet!J:J, MasterSheet!B:B, B3147, MasterSheet!D:D, C3147, MasterSheet!H:H, D3147)</f>
        <v>6</v>
      </c>
      <c r="G3147" s="22">
        <f t="shared" si="196"/>
        <v>99264</v>
      </c>
      <c r="H3147" s="26">
        <f>SUMIFS(MasterSheet!K:K, MasterSheet!B:B, B3147, MasterSheet!D:D, C3147, MasterSheet!H:H, D3147)</f>
        <v>2</v>
      </c>
      <c r="I3147" s="26">
        <f t="shared" si="197"/>
        <v>33088</v>
      </c>
      <c r="J3147" s="28">
        <f>SUMIFS(MasterSheet!L:L, MasterSheet!B:B, B3147, MasterSheet!D:D, C3147, MasterSheet!H:H, D3147)</f>
        <v>4</v>
      </c>
      <c r="K3147" s="28">
        <f t="shared" si="198"/>
        <v>66176</v>
      </c>
      <c r="L3147" s="21" t="str">
        <f>UPPER(VLOOKUP(D3147,MasterSheet!H:U,14,))</f>
        <v>DHARMACON</v>
      </c>
    </row>
    <row r="3148" spans="1:12" x14ac:dyDescent="0.25">
      <c r="A3148" s="21" t="str">
        <f t="shared" si="199"/>
        <v>DHARMACON</v>
      </c>
      <c r="B3148" s="21" t="str">
        <v>O092325IN3313857G</v>
      </c>
      <c r="C3148" s="30">
        <v>45937</v>
      </c>
      <c r="D3148" s="21" t="str">
        <v>L-021086-00-0005</v>
      </c>
      <c r="E3148" s="21">
        <f>_xlfn.XLOOKUP(D3148,MasterSheet!H:H,MasterSheet!F:F)</f>
        <v>32912</v>
      </c>
      <c r="F3148" s="22">
        <f>SUMIFS(MasterSheet!J:J, MasterSheet!B:B, B3148, MasterSheet!D:D, C3148, MasterSheet!H:H, D3148)</f>
        <v>1</v>
      </c>
      <c r="G3148" s="22">
        <f t="shared" si="196"/>
        <v>32912</v>
      </c>
      <c r="H3148" s="26">
        <f>SUMIFS(MasterSheet!K:K, MasterSheet!B:B, B3148, MasterSheet!D:D, C3148, MasterSheet!H:H, D3148)</f>
        <v>1</v>
      </c>
      <c r="I3148" s="26">
        <f t="shared" si="197"/>
        <v>32912</v>
      </c>
      <c r="J3148" s="28">
        <f>SUMIFS(MasterSheet!L:L, MasterSheet!B:B, B3148, MasterSheet!D:D, C3148, MasterSheet!H:H, D3148)</f>
        <v>0</v>
      </c>
      <c r="K3148" s="28">
        <f t="shared" si="198"/>
        <v>0</v>
      </c>
      <c r="L3148" s="21" t="str">
        <f>UPPER(VLOOKUP(D3148,MasterSheet!H:U,14,))</f>
        <v>DHARMACON</v>
      </c>
    </row>
    <row r="3149" spans="1:12" x14ac:dyDescent="0.25">
      <c r="A3149" s="21" t="str">
        <f t="shared" si="199"/>
        <v>DHARMACON</v>
      </c>
      <c r="B3149" s="21" t="str">
        <v>O092325IN3313857G</v>
      </c>
      <c r="C3149" s="30">
        <v>45937</v>
      </c>
      <c r="D3149" s="21" t="str">
        <v>L-003936-00-0005</v>
      </c>
      <c r="E3149" s="21">
        <f>_xlfn.XLOOKUP(D3149,MasterSheet!H:H,MasterSheet!F:F)</f>
        <v>32912</v>
      </c>
      <c r="F3149" s="22">
        <f>SUMIFS(MasterSheet!J:J, MasterSheet!B:B, B3149, MasterSheet!D:D, C3149, MasterSheet!H:H, D3149)</f>
        <v>1</v>
      </c>
      <c r="G3149" s="22">
        <f t="shared" si="196"/>
        <v>32912</v>
      </c>
      <c r="H3149" s="26">
        <f>SUMIFS(MasterSheet!K:K, MasterSheet!B:B, B3149, MasterSheet!D:D, C3149, MasterSheet!H:H, D3149)</f>
        <v>1</v>
      </c>
      <c r="I3149" s="26">
        <f t="shared" si="197"/>
        <v>32912</v>
      </c>
      <c r="J3149" s="28">
        <f>SUMIFS(MasterSheet!L:L, MasterSheet!B:B, B3149, MasterSheet!D:D, C3149, MasterSheet!H:H, D3149)</f>
        <v>0</v>
      </c>
      <c r="K3149" s="28">
        <f t="shared" si="198"/>
        <v>0</v>
      </c>
      <c r="L3149" s="21" t="str">
        <f>UPPER(VLOOKUP(D3149,MasterSheet!H:U,14,))</f>
        <v>DHARMACON</v>
      </c>
    </row>
    <row r="3150" spans="1:12" x14ac:dyDescent="0.25">
      <c r="A3150" s="21" t="str">
        <f t="shared" si="199"/>
        <v>DHARMACON</v>
      </c>
      <c r="B3150" s="21" t="str">
        <v>O092325IN3313857G</v>
      </c>
      <c r="C3150" s="30">
        <v>45937</v>
      </c>
      <c r="D3150" s="21" t="str">
        <v>L-015121-00-0005</v>
      </c>
      <c r="E3150" s="21">
        <f>_xlfn.XLOOKUP(D3150,MasterSheet!H:H,MasterSheet!F:F)</f>
        <v>32912</v>
      </c>
      <c r="F3150" s="22">
        <f>SUMIFS(MasterSheet!J:J, MasterSheet!B:B, B3150, MasterSheet!D:D, C3150, MasterSheet!H:H, D3150)</f>
        <v>1</v>
      </c>
      <c r="G3150" s="22">
        <f t="shared" si="196"/>
        <v>32912</v>
      </c>
      <c r="H3150" s="26">
        <f>SUMIFS(MasterSheet!K:K, MasterSheet!B:B, B3150, MasterSheet!D:D, C3150, MasterSheet!H:H, D3150)</f>
        <v>0</v>
      </c>
      <c r="I3150" s="26">
        <f t="shared" si="197"/>
        <v>0</v>
      </c>
      <c r="J3150" s="28">
        <f>SUMIFS(MasterSheet!L:L, MasterSheet!B:B, B3150, MasterSheet!D:D, C3150, MasterSheet!H:H, D3150)</f>
        <v>1</v>
      </c>
      <c r="K3150" s="28">
        <f t="shared" si="198"/>
        <v>32912</v>
      </c>
      <c r="L3150" s="21" t="str">
        <f>UPPER(VLOOKUP(D3150,MasterSheet!H:U,14,))</f>
        <v>DHARMACON</v>
      </c>
    </row>
    <row r="3151" spans="1:12" x14ac:dyDescent="0.25">
      <c r="A3151" s="21" t="str">
        <f t="shared" si="199"/>
        <v>DHARMACON</v>
      </c>
      <c r="B3151" s="21" t="str">
        <v>O092325IN3313857G</v>
      </c>
      <c r="C3151" s="30">
        <v>45937</v>
      </c>
      <c r="D3151" s="21" t="str">
        <v>L-020165-00-0005</v>
      </c>
      <c r="E3151" s="21">
        <f>_xlfn.XLOOKUP(D3151,MasterSheet!H:H,MasterSheet!F:F)</f>
        <v>32912</v>
      </c>
      <c r="F3151" s="22">
        <f>SUMIFS(MasterSheet!J:J, MasterSheet!B:B, B3151, MasterSheet!D:D, C3151, MasterSheet!H:H, D3151)</f>
        <v>1</v>
      </c>
      <c r="G3151" s="22">
        <f t="shared" ref="G3151:G3159" si="200">F3151*E3151</f>
        <v>32912</v>
      </c>
      <c r="H3151" s="26">
        <f>SUMIFS(MasterSheet!K:K, MasterSheet!B:B, B3151, MasterSheet!D:D, C3151, MasterSheet!H:H, D3151)</f>
        <v>0</v>
      </c>
      <c r="I3151" s="26">
        <f t="shared" ref="I3151:I3159" si="201">H3151*E3151</f>
        <v>0</v>
      </c>
      <c r="J3151" s="28">
        <f>SUMIFS(MasterSheet!L:L, MasterSheet!B:B, B3151, MasterSheet!D:D, C3151, MasterSheet!H:H, D3151)</f>
        <v>1</v>
      </c>
      <c r="K3151" s="28">
        <f t="shared" ref="K3151:K3159" si="202">J3151*E3151</f>
        <v>32912</v>
      </c>
      <c r="L3151" s="21" t="str">
        <f>UPPER(VLOOKUP(D3151,MasterSheet!H:U,14,))</f>
        <v>DHARMACON</v>
      </c>
    </row>
    <row r="3152" spans="1:12" x14ac:dyDescent="0.25">
      <c r="A3152" s="21" t="str">
        <f t="shared" si="199"/>
        <v>DHARMACON</v>
      </c>
      <c r="B3152" s="21" t="str">
        <v>O092325IN3313857G</v>
      </c>
      <c r="C3152" s="30">
        <v>45937</v>
      </c>
      <c r="D3152" s="21" t="str">
        <v>CTM-1192277</v>
      </c>
      <c r="E3152" s="21">
        <f>_xlfn.XLOOKUP(D3152,MasterSheet!H:H,MasterSheet!F:F)</f>
        <v>32044.32</v>
      </c>
      <c r="F3152" s="22">
        <f>SUMIFS(MasterSheet!J:J, MasterSheet!B:B, B3152, MasterSheet!D:D, C3152, MasterSheet!H:H, D3152)</f>
        <v>1</v>
      </c>
      <c r="G3152" s="22">
        <f t="shared" si="200"/>
        <v>32044.32</v>
      </c>
      <c r="H3152" s="26">
        <f>SUMIFS(MasterSheet!K:K, MasterSheet!B:B, B3152, MasterSheet!D:D, C3152, MasterSheet!H:H, D3152)</f>
        <v>1</v>
      </c>
      <c r="I3152" s="26">
        <f t="shared" si="201"/>
        <v>32044.32</v>
      </c>
      <c r="J3152" s="28">
        <f>SUMIFS(MasterSheet!L:L, MasterSheet!B:B, B3152, MasterSheet!D:D, C3152, MasterSheet!H:H, D3152)</f>
        <v>0</v>
      </c>
      <c r="K3152" s="28">
        <f t="shared" si="202"/>
        <v>0</v>
      </c>
      <c r="L3152" s="21" t="str">
        <f>UPPER(VLOOKUP(D3152,MasterSheet!H:U,14,))</f>
        <v>DHARMACON</v>
      </c>
    </row>
    <row r="3153" spans="1:12" x14ac:dyDescent="0.25">
      <c r="A3153" s="21" t="str">
        <f t="shared" si="199"/>
        <v>DHARMACON</v>
      </c>
      <c r="B3153" s="21" t="str">
        <v>O092325IN3313857G</v>
      </c>
      <c r="C3153" s="30">
        <v>45937</v>
      </c>
      <c r="D3153" s="21" t="str">
        <v>C-300632-03-0005</v>
      </c>
      <c r="E3153" s="21">
        <f>_xlfn.XLOOKUP(D3153,MasterSheet!H:H,MasterSheet!F:F)</f>
        <v>17688</v>
      </c>
      <c r="F3153" s="22">
        <f>SUMIFS(MasterSheet!J:J, MasterSheet!B:B, B3153, MasterSheet!D:D, C3153, MasterSheet!H:H, D3153)</f>
        <v>1</v>
      </c>
      <c r="G3153" s="22">
        <f t="shared" si="200"/>
        <v>17688</v>
      </c>
      <c r="H3153" s="26">
        <f>SUMIFS(MasterSheet!K:K, MasterSheet!B:B, B3153, MasterSheet!D:D, C3153, MasterSheet!H:H, D3153)</f>
        <v>1</v>
      </c>
      <c r="I3153" s="26">
        <f t="shared" si="201"/>
        <v>17688</v>
      </c>
      <c r="J3153" s="28">
        <f>SUMIFS(MasterSheet!L:L, MasterSheet!B:B, B3153, MasterSheet!D:D, C3153, MasterSheet!H:H, D3153)</f>
        <v>0</v>
      </c>
      <c r="K3153" s="28">
        <f t="shared" si="202"/>
        <v>0</v>
      </c>
      <c r="L3153" s="21" t="str">
        <f>UPPER(VLOOKUP(D3153,MasterSheet!H:U,14,))</f>
        <v>DHARMACON</v>
      </c>
    </row>
    <row r="3154" spans="1:12" x14ac:dyDescent="0.25">
      <c r="A3154" s="21" t="str">
        <f t="shared" si="199"/>
        <v>DHARMACON</v>
      </c>
      <c r="B3154" s="21" t="str">
        <v>O092325IN3313857G</v>
      </c>
      <c r="C3154" s="30">
        <v>45937</v>
      </c>
      <c r="D3154" s="21" t="str">
        <v>L-062238-01-0005</v>
      </c>
      <c r="E3154" s="21">
        <f>_xlfn.XLOOKUP(D3154,MasterSheet!H:H,MasterSheet!F:F)</f>
        <v>32912</v>
      </c>
      <c r="F3154" s="22">
        <f>SUMIFS(MasterSheet!J:J, MasterSheet!B:B, B3154, MasterSheet!D:D, C3154, MasterSheet!H:H, D3154)</f>
        <v>1</v>
      </c>
      <c r="G3154" s="22">
        <f t="shared" si="200"/>
        <v>32912</v>
      </c>
      <c r="H3154" s="26">
        <f>SUMIFS(MasterSheet!K:K, MasterSheet!B:B, B3154, MasterSheet!D:D, C3154, MasterSheet!H:H, D3154)</f>
        <v>1</v>
      </c>
      <c r="I3154" s="26">
        <f t="shared" si="201"/>
        <v>32912</v>
      </c>
      <c r="J3154" s="28">
        <f>SUMIFS(MasterSheet!L:L, MasterSheet!B:B, B3154, MasterSheet!D:D, C3154, MasterSheet!H:H, D3154)</f>
        <v>0</v>
      </c>
      <c r="K3154" s="28">
        <f t="shared" si="202"/>
        <v>0</v>
      </c>
      <c r="L3154" s="21" t="str">
        <f>UPPER(VLOOKUP(D3154,MasterSheet!H:U,14,))</f>
        <v>DHARMACON</v>
      </c>
    </row>
    <row r="3155" spans="1:12" x14ac:dyDescent="0.25">
      <c r="A3155" s="21" t="str">
        <f t="shared" si="199"/>
        <v>DHARMACON</v>
      </c>
      <c r="B3155" s="21" t="str">
        <v>O092325IN3313857G</v>
      </c>
      <c r="C3155" s="30">
        <v>45937</v>
      </c>
      <c r="D3155" s="21" t="str">
        <v>L-017576-00-0005</v>
      </c>
      <c r="E3155" s="21">
        <f>_xlfn.XLOOKUP(D3155,MasterSheet!H:H,MasterSheet!F:F)</f>
        <v>32912</v>
      </c>
      <c r="F3155" s="22">
        <f>SUMIFS(MasterSheet!J:J, MasterSheet!B:B, B3155, MasterSheet!D:D, C3155, MasterSheet!H:H, D3155)</f>
        <v>1</v>
      </c>
      <c r="G3155" s="22">
        <f t="shared" si="200"/>
        <v>32912</v>
      </c>
      <c r="H3155" s="26">
        <f>SUMIFS(MasterSheet!K:K, MasterSheet!B:B, B3155, MasterSheet!D:D, C3155, MasterSheet!H:H, D3155)</f>
        <v>1</v>
      </c>
      <c r="I3155" s="26">
        <f t="shared" si="201"/>
        <v>32912</v>
      </c>
      <c r="J3155" s="28">
        <f>SUMIFS(MasterSheet!L:L, MasterSheet!B:B, B3155, MasterSheet!D:D, C3155, MasterSheet!H:H, D3155)</f>
        <v>0</v>
      </c>
      <c r="K3155" s="28">
        <f t="shared" si="202"/>
        <v>0</v>
      </c>
      <c r="L3155" s="21" t="str">
        <f>UPPER(VLOOKUP(D3155,MasterSheet!H:U,14,))</f>
        <v>DHARMACON</v>
      </c>
    </row>
    <row r="3156" spans="1:12" x14ac:dyDescent="0.25">
      <c r="A3156" s="21" t="str">
        <f t="shared" si="199"/>
        <v>DHARMACON</v>
      </c>
      <c r="B3156" s="21" t="str">
        <v>O092325IN3313857G</v>
      </c>
      <c r="C3156" s="30">
        <v>45937</v>
      </c>
      <c r="D3156" s="21" t="str">
        <v>L-004435-00-0005</v>
      </c>
      <c r="E3156" s="21">
        <f>_xlfn.XLOOKUP(D3156,MasterSheet!H:H,MasterSheet!F:F)</f>
        <v>32912</v>
      </c>
      <c r="F3156" s="22">
        <f>SUMIFS(MasterSheet!J:J, MasterSheet!B:B, B3156, MasterSheet!D:D, C3156, MasterSheet!H:H, D3156)</f>
        <v>1</v>
      </c>
      <c r="G3156" s="22">
        <f t="shared" si="200"/>
        <v>32912</v>
      </c>
      <c r="H3156" s="26">
        <f>SUMIFS(MasterSheet!K:K, MasterSheet!B:B, B3156, MasterSheet!D:D, C3156, MasterSheet!H:H, D3156)</f>
        <v>1</v>
      </c>
      <c r="I3156" s="26">
        <f t="shared" si="201"/>
        <v>32912</v>
      </c>
      <c r="J3156" s="28">
        <f>SUMIFS(MasterSheet!L:L, MasterSheet!B:B, B3156, MasterSheet!D:D, C3156, MasterSheet!H:H, D3156)</f>
        <v>0</v>
      </c>
      <c r="K3156" s="28">
        <f t="shared" si="202"/>
        <v>0</v>
      </c>
      <c r="L3156" s="21" t="str">
        <f>UPPER(VLOOKUP(D3156,MasterSheet!H:U,14,))</f>
        <v>DHARMACON</v>
      </c>
    </row>
    <row r="3157" spans="1:12" x14ac:dyDescent="0.25">
      <c r="A3157" s="21" t="str">
        <f t="shared" si="199"/>
        <v>DHARMACON</v>
      </c>
      <c r="B3157" s="21" t="str">
        <v>O092325IN3313857G</v>
      </c>
      <c r="C3157" s="30">
        <v>45937</v>
      </c>
      <c r="D3157" s="21" t="str">
        <v>CTM-1192962</v>
      </c>
      <c r="E3157" s="21">
        <f>_xlfn.XLOOKUP(D3157,MasterSheet!H:H,MasterSheet!F:F)</f>
        <v>9280.48</v>
      </c>
      <c r="F3157" s="22">
        <f>SUMIFS(MasterSheet!J:J, MasterSheet!B:B, B3157, MasterSheet!D:D, C3157, MasterSheet!H:H, D3157)</f>
        <v>1</v>
      </c>
      <c r="G3157" s="22">
        <f t="shared" si="200"/>
        <v>9280.48</v>
      </c>
      <c r="H3157" s="26">
        <f>SUMIFS(MasterSheet!K:K, MasterSheet!B:B, B3157, MasterSheet!D:D, C3157, MasterSheet!H:H, D3157)</f>
        <v>1</v>
      </c>
      <c r="I3157" s="26">
        <f t="shared" si="201"/>
        <v>9280.48</v>
      </c>
      <c r="J3157" s="28">
        <f>SUMIFS(MasterSheet!L:L, MasterSheet!B:B, B3157, MasterSheet!D:D, C3157, MasterSheet!H:H, D3157)</f>
        <v>0</v>
      </c>
      <c r="K3157" s="28">
        <f t="shared" si="202"/>
        <v>0</v>
      </c>
      <c r="L3157" s="21" t="str">
        <f>UPPER(VLOOKUP(D3157,MasterSheet!H:U,14,))</f>
        <v>DHARMACON</v>
      </c>
    </row>
    <row r="3158" spans="1:12" x14ac:dyDescent="0.25">
      <c r="A3158" s="21" t="str">
        <f t="shared" si="199"/>
        <v>DHARMACON</v>
      </c>
      <c r="B3158" s="21" t="str">
        <v>O092325IN3313857G</v>
      </c>
      <c r="C3158" s="30">
        <v>45937</v>
      </c>
      <c r="D3158" s="21" t="str">
        <v>C-310681-01-0005</v>
      </c>
      <c r="E3158" s="21">
        <f>_xlfn.XLOOKUP(D3158,MasterSheet!H:H,MasterSheet!F:F)</f>
        <v>17688</v>
      </c>
      <c r="F3158" s="22">
        <f>SUMIFS(MasterSheet!J:J, MasterSheet!B:B, B3158, MasterSheet!D:D, C3158, MasterSheet!H:H, D3158)</f>
        <v>1</v>
      </c>
      <c r="G3158" s="22">
        <f t="shared" si="200"/>
        <v>17688</v>
      </c>
      <c r="H3158" s="26">
        <f>SUMIFS(MasterSheet!K:K, MasterSheet!B:B, B3158, MasterSheet!D:D, C3158, MasterSheet!H:H, D3158)</f>
        <v>1</v>
      </c>
      <c r="I3158" s="26">
        <f t="shared" si="201"/>
        <v>17688</v>
      </c>
      <c r="J3158" s="28">
        <f>SUMIFS(MasterSheet!L:L, MasterSheet!B:B, B3158, MasterSheet!D:D, C3158, MasterSheet!H:H, D3158)</f>
        <v>0</v>
      </c>
      <c r="K3158" s="28">
        <f t="shared" si="202"/>
        <v>0</v>
      </c>
      <c r="L3158" s="21" t="str">
        <f>UPPER(VLOOKUP(D3158,MasterSheet!H:U,14,))</f>
        <v>DHARMACON</v>
      </c>
    </row>
    <row r="3159" spans="1:12" x14ac:dyDescent="0.25">
      <c r="A3159" s="21" t="str">
        <f t="shared" si="199"/>
        <v>DHARMACON</v>
      </c>
      <c r="B3159" s="21" t="str">
        <v>O092325IN3313857G</v>
      </c>
      <c r="C3159" s="30">
        <v>45937</v>
      </c>
      <c r="D3159" s="21" t="str">
        <v>IH-310681-03-0005</v>
      </c>
      <c r="E3159" s="21">
        <f>_xlfn.XLOOKUP(D3159,MasterSheet!H:H,MasterSheet!F:F)</f>
        <v>17688</v>
      </c>
      <c r="F3159" s="22">
        <f>SUMIFS(MasterSheet!J:J, MasterSheet!B:B, B3159, MasterSheet!D:D, C3159, MasterSheet!H:H, D3159)</f>
        <v>1</v>
      </c>
      <c r="G3159" s="22">
        <f t="shared" si="200"/>
        <v>17688</v>
      </c>
      <c r="H3159" s="26">
        <f>SUMIFS(MasterSheet!K:K, MasterSheet!B:B, B3159, MasterSheet!D:D, C3159, MasterSheet!H:H, D3159)</f>
        <v>1</v>
      </c>
      <c r="I3159" s="26">
        <f t="shared" si="201"/>
        <v>17688</v>
      </c>
      <c r="J3159" s="28">
        <f>SUMIFS(MasterSheet!L:L, MasterSheet!B:B, B3159, MasterSheet!D:D, C3159, MasterSheet!H:H, D3159)</f>
        <v>0</v>
      </c>
      <c r="K3159" s="28">
        <f t="shared" si="202"/>
        <v>0</v>
      </c>
      <c r="L3159" s="21" t="str">
        <f>UPPER(VLOOKUP(D3159,MasterSheet!H:U,14,))</f>
        <v>DHARMACON</v>
      </c>
    </row>
    <row r="3160" spans="1:12" x14ac:dyDescent="0.25">
      <c r="A3160" s="21" t="str">
        <f t="shared" si="199"/>
        <v>DHARMACON</v>
      </c>
      <c r="B3160" s="21" t="str">
        <v>O092325IN3313857G</v>
      </c>
      <c r="C3160" s="30">
        <v>45937</v>
      </c>
      <c r="D3160" s="21" t="str">
        <v>C-311140-00-0005</v>
      </c>
      <c r="E3160" s="21">
        <f>_xlfn.XLOOKUP(D3160,MasterSheet!H:H,MasterSheet!F:F)</f>
        <v>17688</v>
      </c>
      <c r="F3160" s="22">
        <f>SUMIFS(MasterSheet!J:J, MasterSheet!B:B, B3160, MasterSheet!D:D, C3160, MasterSheet!H:H, D3160)</f>
        <v>1</v>
      </c>
      <c r="G3160" s="22">
        <f t="shared" ref="G3160:G3223" si="203">F3160*E3160</f>
        <v>17688</v>
      </c>
      <c r="H3160" s="26">
        <f>SUMIFS(MasterSheet!K:K, MasterSheet!B:B, B3160, MasterSheet!D:D, C3160, MasterSheet!H:H, D3160)</f>
        <v>1</v>
      </c>
      <c r="I3160" s="26">
        <f t="shared" ref="I3160:I3223" si="204">H3160*E3160</f>
        <v>17688</v>
      </c>
      <c r="J3160" s="28">
        <f>SUMIFS(MasterSheet!L:L, MasterSheet!B:B, B3160, MasterSheet!D:D, C3160, MasterSheet!H:H, D3160)</f>
        <v>0</v>
      </c>
      <c r="K3160" s="28">
        <f t="shared" ref="K3160:K3223" si="205">J3160*E3160</f>
        <v>0</v>
      </c>
      <c r="L3160" s="21" t="str">
        <f>UPPER(VLOOKUP(D3160,MasterSheet!H:U,14,))</f>
        <v>DHARMACON</v>
      </c>
    </row>
    <row r="3161" spans="1:12" x14ac:dyDescent="0.25">
      <c r="A3161" s="21" t="str">
        <f t="shared" si="199"/>
        <v>DHARMACON</v>
      </c>
      <c r="B3161" s="21" t="str">
        <v>O092325IN3313857G</v>
      </c>
      <c r="C3161" s="30">
        <v>45937</v>
      </c>
      <c r="D3161" s="21" t="str">
        <v>IN-001005-01-05</v>
      </c>
      <c r="E3161" s="21">
        <f>_xlfn.XLOOKUP(D3161,MasterSheet!H:H,MasterSheet!F:F)</f>
        <v>17688</v>
      </c>
      <c r="F3161" s="22">
        <f>SUMIFS(MasterSheet!J:J, MasterSheet!B:B, B3161, MasterSheet!D:D, C3161, MasterSheet!H:H, D3161)</f>
        <v>1</v>
      </c>
      <c r="G3161" s="22">
        <f t="shared" si="203"/>
        <v>17688</v>
      </c>
      <c r="H3161" s="26">
        <f>SUMIFS(MasterSheet!K:K, MasterSheet!B:B, B3161, MasterSheet!D:D, C3161, MasterSheet!H:H, D3161)</f>
        <v>1</v>
      </c>
      <c r="I3161" s="26">
        <f t="shared" si="204"/>
        <v>17688</v>
      </c>
      <c r="J3161" s="28">
        <f>SUMIFS(MasterSheet!L:L, MasterSheet!B:B, B3161, MasterSheet!D:D, C3161, MasterSheet!H:H, D3161)</f>
        <v>0</v>
      </c>
      <c r="K3161" s="28">
        <f t="shared" si="205"/>
        <v>0</v>
      </c>
      <c r="L3161" s="21" t="str">
        <f>UPPER(VLOOKUP(D3161,MasterSheet!H:U,14,))</f>
        <v>DHARMACON</v>
      </c>
    </row>
    <row r="3162" spans="1:12" x14ac:dyDescent="0.25">
      <c r="A3162" s="21" t="str">
        <f t="shared" si="199"/>
        <v>DHARMACON</v>
      </c>
      <c r="B3162" s="21" t="str">
        <v>O092325IN3313857G</v>
      </c>
      <c r="C3162" s="30">
        <v>45937</v>
      </c>
      <c r="D3162" s="21" t="str">
        <v>IH-300512-08-0005</v>
      </c>
      <c r="E3162" s="21">
        <f>_xlfn.XLOOKUP(D3162,MasterSheet!H:H,MasterSheet!F:F)</f>
        <v>17688</v>
      </c>
      <c r="F3162" s="22">
        <f>SUMIFS(MasterSheet!J:J, MasterSheet!B:B, B3162, MasterSheet!D:D, C3162, MasterSheet!H:H, D3162)</f>
        <v>1</v>
      </c>
      <c r="G3162" s="22">
        <f t="shared" si="203"/>
        <v>17688</v>
      </c>
      <c r="H3162" s="26">
        <f>SUMIFS(MasterSheet!K:K, MasterSheet!B:B, B3162, MasterSheet!D:D, C3162, MasterSheet!H:H, D3162)</f>
        <v>1</v>
      </c>
      <c r="I3162" s="26">
        <f t="shared" si="204"/>
        <v>17688</v>
      </c>
      <c r="J3162" s="28">
        <f>SUMIFS(MasterSheet!L:L, MasterSheet!B:B, B3162, MasterSheet!D:D, C3162, MasterSheet!H:H, D3162)</f>
        <v>0</v>
      </c>
      <c r="K3162" s="28">
        <f t="shared" si="205"/>
        <v>0</v>
      </c>
      <c r="L3162" s="21" t="str">
        <f>UPPER(VLOOKUP(D3162,MasterSheet!H:U,14,))</f>
        <v>DHARMACON</v>
      </c>
    </row>
    <row r="3163" spans="1:12" x14ac:dyDescent="0.25">
      <c r="A3163" s="21" t="str">
        <f t="shared" si="199"/>
        <v>DHARMACON</v>
      </c>
      <c r="B3163" s="21" t="str">
        <v>O092325IN3313857G</v>
      </c>
      <c r="C3163" s="30">
        <v>45937</v>
      </c>
      <c r="D3163" s="21" t="str">
        <v>IH-300625-07-0005</v>
      </c>
      <c r="E3163" s="21">
        <f>_xlfn.XLOOKUP(D3163,MasterSheet!H:H,MasterSheet!F:F)</f>
        <v>17688</v>
      </c>
      <c r="F3163" s="22">
        <f>SUMIFS(MasterSheet!J:J, MasterSheet!B:B, B3163, MasterSheet!D:D, C3163, MasterSheet!H:H, D3163)</f>
        <v>1</v>
      </c>
      <c r="G3163" s="22">
        <f t="shared" si="203"/>
        <v>17688</v>
      </c>
      <c r="H3163" s="26">
        <f>SUMIFS(MasterSheet!K:K, MasterSheet!B:B, B3163, MasterSheet!D:D, C3163, MasterSheet!H:H, D3163)</f>
        <v>1</v>
      </c>
      <c r="I3163" s="26">
        <f t="shared" si="204"/>
        <v>17688</v>
      </c>
      <c r="J3163" s="28">
        <f>SUMIFS(MasterSheet!L:L, MasterSheet!B:B, B3163, MasterSheet!D:D, C3163, MasterSheet!H:H, D3163)</f>
        <v>0</v>
      </c>
      <c r="K3163" s="28">
        <f t="shared" si="205"/>
        <v>0</v>
      </c>
      <c r="L3163" s="21" t="str">
        <f>UPPER(VLOOKUP(D3163,MasterSheet!H:U,14,))</f>
        <v>DHARMACON</v>
      </c>
    </row>
    <row r="3164" spans="1:12" x14ac:dyDescent="0.25">
      <c r="A3164" s="21" t="str">
        <f t="shared" si="199"/>
        <v>DHARMACON</v>
      </c>
      <c r="B3164" s="21" t="str">
        <v>O092325IN3313857G</v>
      </c>
      <c r="C3164" s="30">
        <v>45937</v>
      </c>
      <c r="D3164" s="21" t="str">
        <v>IH-300650-08-0005</v>
      </c>
      <c r="E3164" s="21">
        <f>_xlfn.XLOOKUP(D3164,MasterSheet!H:H,MasterSheet!F:F)</f>
        <v>17688</v>
      </c>
      <c r="F3164" s="22">
        <f>SUMIFS(MasterSheet!J:J, MasterSheet!B:B, B3164, MasterSheet!D:D, C3164, MasterSheet!H:H, D3164)</f>
        <v>1</v>
      </c>
      <c r="G3164" s="22">
        <f t="shared" si="203"/>
        <v>17688</v>
      </c>
      <c r="H3164" s="26">
        <f>SUMIFS(MasterSheet!K:K, MasterSheet!B:B, B3164, MasterSheet!D:D, C3164, MasterSheet!H:H, D3164)</f>
        <v>1</v>
      </c>
      <c r="I3164" s="26">
        <f t="shared" si="204"/>
        <v>17688</v>
      </c>
      <c r="J3164" s="28">
        <f>SUMIFS(MasterSheet!L:L, MasterSheet!B:B, B3164, MasterSheet!D:D, C3164, MasterSheet!H:H, D3164)</f>
        <v>0</v>
      </c>
      <c r="K3164" s="28">
        <f t="shared" si="205"/>
        <v>0</v>
      </c>
      <c r="L3164" s="21" t="str">
        <f>UPPER(VLOOKUP(D3164,MasterSheet!H:U,14,))</f>
        <v>DHARMACON</v>
      </c>
    </row>
    <row r="3165" spans="1:12" x14ac:dyDescent="0.25">
      <c r="A3165" s="21" t="str">
        <f t="shared" si="199"/>
        <v>DHARMACON</v>
      </c>
      <c r="B3165" s="21" t="str">
        <v>O092325IN3313857G</v>
      </c>
      <c r="C3165" s="30">
        <v>45937</v>
      </c>
      <c r="D3165" s="21" t="str">
        <v>C-300643-03-0005</v>
      </c>
      <c r="E3165" s="21">
        <f>_xlfn.XLOOKUP(D3165,MasterSheet!H:H,MasterSheet!F:F)</f>
        <v>17688</v>
      </c>
      <c r="F3165" s="22">
        <f>SUMIFS(MasterSheet!J:J, MasterSheet!B:B, B3165, MasterSheet!D:D, C3165, MasterSheet!H:H, D3165)</f>
        <v>1</v>
      </c>
      <c r="G3165" s="22">
        <f t="shared" si="203"/>
        <v>17688</v>
      </c>
      <c r="H3165" s="26">
        <f>SUMIFS(MasterSheet!K:K, MasterSheet!B:B, B3165, MasterSheet!D:D, C3165, MasterSheet!H:H, D3165)</f>
        <v>1</v>
      </c>
      <c r="I3165" s="26">
        <f t="shared" si="204"/>
        <v>17688</v>
      </c>
      <c r="J3165" s="28">
        <f>SUMIFS(MasterSheet!L:L, MasterSheet!B:B, B3165, MasterSheet!D:D, C3165, MasterSheet!H:H, D3165)</f>
        <v>0</v>
      </c>
      <c r="K3165" s="28">
        <f t="shared" si="205"/>
        <v>0</v>
      </c>
      <c r="L3165" s="21" t="str">
        <f>UPPER(VLOOKUP(D3165,MasterSheet!H:U,14,))</f>
        <v>DHARMACON</v>
      </c>
    </row>
    <row r="3166" spans="1:12" x14ac:dyDescent="0.25">
      <c r="A3166" s="21" t="str">
        <f t="shared" si="199"/>
        <v>DHARMACON</v>
      </c>
      <c r="B3166" s="21" t="str">
        <v>O092325IN3313857G</v>
      </c>
      <c r="C3166" s="30">
        <v>45937</v>
      </c>
      <c r="D3166" s="21" t="str">
        <v>L-009922-00-0005</v>
      </c>
      <c r="E3166" s="21">
        <f>_xlfn.XLOOKUP(D3166,MasterSheet!H:H,MasterSheet!F:F)</f>
        <v>32912</v>
      </c>
      <c r="F3166" s="22">
        <f>SUMIFS(MasterSheet!J:J, MasterSheet!B:B, B3166, MasterSheet!D:D, C3166, MasterSheet!H:H, D3166)</f>
        <v>1</v>
      </c>
      <c r="G3166" s="22">
        <f t="shared" si="203"/>
        <v>32912</v>
      </c>
      <c r="H3166" s="26">
        <f>SUMIFS(MasterSheet!K:K, MasterSheet!B:B, B3166, MasterSheet!D:D, C3166, MasterSheet!H:H, D3166)</f>
        <v>1</v>
      </c>
      <c r="I3166" s="26">
        <f t="shared" si="204"/>
        <v>32912</v>
      </c>
      <c r="J3166" s="28">
        <f>SUMIFS(MasterSheet!L:L, MasterSheet!B:B, B3166, MasterSheet!D:D, C3166, MasterSheet!H:H, D3166)</f>
        <v>0</v>
      </c>
      <c r="K3166" s="28">
        <f t="shared" si="205"/>
        <v>0</v>
      </c>
      <c r="L3166" s="21" t="str">
        <f>UPPER(VLOOKUP(D3166,MasterSheet!H:U,14,))</f>
        <v>DHARMACON</v>
      </c>
    </row>
    <row r="3167" spans="1:12" x14ac:dyDescent="0.25">
      <c r="A3167" s="21" t="str">
        <f t="shared" si="199"/>
        <v>DHARMACON</v>
      </c>
      <c r="B3167" s="21" t="str">
        <v>O092325IN3313857G</v>
      </c>
      <c r="C3167" s="30">
        <v>45937</v>
      </c>
      <c r="D3167" s="21" t="str">
        <v>L-009454-01-0005</v>
      </c>
      <c r="E3167" s="21">
        <f>_xlfn.XLOOKUP(D3167,MasterSheet!H:H,MasterSheet!F:F)</f>
        <v>32912</v>
      </c>
      <c r="F3167" s="22">
        <f>SUMIFS(MasterSheet!J:J, MasterSheet!B:B, B3167, MasterSheet!D:D, C3167, MasterSheet!H:H, D3167)</f>
        <v>1</v>
      </c>
      <c r="G3167" s="22">
        <f t="shared" si="203"/>
        <v>32912</v>
      </c>
      <c r="H3167" s="26">
        <f>SUMIFS(MasterSheet!K:K, MasterSheet!B:B, B3167, MasterSheet!D:D, C3167, MasterSheet!H:H, D3167)</f>
        <v>1</v>
      </c>
      <c r="I3167" s="26">
        <f t="shared" si="204"/>
        <v>32912</v>
      </c>
      <c r="J3167" s="28">
        <f>SUMIFS(MasterSheet!L:L, MasterSheet!B:B, B3167, MasterSheet!D:D, C3167, MasterSheet!H:H, D3167)</f>
        <v>0</v>
      </c>
      <c r="K3167" s="28">
        <f t="shared" si="205"/>
        <v>0</v>
      </c>
      <c r="L3167" s="21" t="str">
        <f>UPPER(VLOOKUP(D3167,MasterSheet!H:U,14,))</f>
        <v>DHARMACON</v>
      </c>
    </row>
    <row r="3168" spans="1:12" x14ac:dyDescent="0.25">
      <c r="A3168" s="21" t="str">
        <f t="shared" si="199"/>
        <v>DHARMACON</v>
      </c>
      <c r="B3168" s="21" t="str">
        <v>O092325IN3313857G</v>
      </c>
      <c r="C3168" s="30">
        <v>45937</v>
      </c>
      <c r="D3168" s="21" t="str">
        <v>IH-300632-05-0005</v>
      </c>
      <c r="E3168" s="21">
        <f>_xlfn.XLOOKUP(D3168,MasterSheet!H:H,MasterSheet!F:F)</f>
        <v>17688</v>
      </c>
      <c r="F3168" s="22">
        <f>SUMIFS(MasterSheet!J:J, MasterSheet!B:B, B3168, MasterSheet!D:D, C3168, MasterSheet!H:H, D3168)</f>
        <v>1</v>
      </c>
      <c r="G3168" s="22">
        <f t="shared" si="203"/>
        <v>17688</v>
      </c>
      <c r="H3168" s="26">
        <f>SUMIFS(MasterSheet!K:K, MasterSheet!B:B, B3168, MasterSheet!D:D, C3168, MasterSheet!H:H, D3168)</f>
        <v>1</v>
      </c>
      <c r="I3168" s="26">
        <f t="shared" si="204"/>
        <v>17688</v>
      </c>
      <c r="J3168" s="28">
        <f>SUMIFS(MasterSheet!L:L, MasterSheet!B:B, B3168, MasterSheet!D:D, C3168, MasterSheet!H:H, D3168)</f>
        <v>0</v>
      </c>
      <c r="K3168" s="28">
        <f t="shared" si="205"/>
        <v>0</v>
      </c>
      <c r="L3168" s="21" t="str">
        <f>UPPER(VLOOKUP(D3168,MasterSheet!H:U,14,))</f>
        <v>DHARMACON</v>
      </c>
    </row>
    <row r="3169" spans="1:12" x14ac:dyDescent="0.25">
      <c r="A3169" s="21" t="str">
        <f t="shared" si="199"/>
        <v>DHARMACON</v>
      </c>
      <c r="B3169" s="21" t="str">
        <v>O092325IN3313857G</v>
      </c>
      <c r="C3169" s="30">
        <v>45937</v>
      </c>
      <c r="D3169" s="21" t="str">
        <v>L-006656-03-0005</v>
      </c>
      <c r="E3169" s="21">
        <f>_xlfn.XLOOKUP(D3169,MasterSheet!H:H,MasterSheet!F:F)</f>
        <v>32912</v>
      </c>
      <c r="F3169" s="22">
        <f>SUMIFS(MasterSheet!J:J, MasterSheet!B:B, B3169, MasterSheet!D:D, C3169, MasterSheet!H:H, D3169)</f>
        <v>1</v>
      </c>
      <c r="G3169" s="22">
        <f t="shared" si="203"/>
        <v>32912</v>
      </c>
      <c r="H3169" s="26">
        <f>SUMIFS(MasterSheet!K:K, MasterSheet!B:B, B3169, MasterSheet!D:D, C3169, MasterSheet!H:H, D3169)</f>
        <v>1</v>
      </c>
      <c r="I3169" s="26">
        <f t="shared" si="204"/>
        <v>32912</v>
      </c>
      <c r="J3169" s="28">
        <f>SUMIFS(MasterSheet!L:L, MasterSheet!B:B, B3169, MasterSheet!D:D, C3169, MasterSheet!H:H, D3169)</f>
        <v>0</v>
      </c>
      <c r="K3169" s="28">
        <f t="shared" si="205"/>
        <v>0</v>
      </c>
      <c r="L3169" s="21" t="str">
        <f>UPPER(VLOOKUP(D3169,MasterSheet!H:U,14,))</f>
        <v>DHARMACON</v>
      </c>
    </row>
    <row r="3170" spans="1:12" x14ac:dyDescent="0.25">
      <c r="A3170" s="21" t="str">
        <f t="shared" si="199"/>
        <v>DHARMACON</v>
      </c>
      <c r="B3170" s="21" t="str">
        <v>O092325IN3313857G</v>
      </c>
      <c r="C3170" s="30">
        <v>45937</v>
      </c>
      <c r="D3170" s="21" t="str">
        <v>V3SH11252-228203260</v>
      </c>
      <c r="E3170" s="21">
        <f>_xlfn.XLOOKUP(D3170,MasterSheet!H:H,MasterSheet!F:F)</f>
        <v>32736</v>
      </c>
      <c r="F3170" s="22">
        <f>SUMIFS(MasterSheet!J:J, MasterSheet!B:B, B3170, MasterSheet!D:D, C3170, MasterSheet!H:H, D3170)</f>
        <v>1</v>
      </c>
      <c r="G3170" s="22">
        <f t="shared" si="203"/>
        <v>32736</v>
      </c>
      <c r="H3170" s="26">
        <f>SUMIFS(MasterSheet!K:K, MasterSheet!B:B, B3170, MasterSheet!D:D, C3170, MasterSheet!H:H, D3170)</f>
        <v>1</v>
      </c>
      <c r="I3170" s="26">
        <f t="shared" si="204"/>
        <v>32736</v>
      </c>
      <c r="J3170" s="28">
        <f>SUMIFS(MasterSheet!L:L, MasterSheet!B:B, B3170, MasterSheet!D:D, C3170, MasterSheet!H:H, D3170)</f>
        <v>0</v>
      </c>
      <c r="K3170" s="28">
        <f t="shared" si="205"/>
        <v>0</v>
      </c>
      <c r="L3170" s="21" t="str">
        <f>UPPER(VLOOKUP(D3170,MasterSheet!H:U,14,))</f>
        <v>DHARMACON</v>
      </c>
    </row>
    <row r="3171" spans="1:12" x14ac:dyDescent="0.25">
      <c r="A3171" s="21" t="str">
        <f t="shared" si="199"/>
        <v>DHARMACON</v>
      </c>
      <c r="B3171" s="21" t="str">
        <v>O092325IN3313857G</v>
      </c>
      <c r="C3171" s="30">
        <v>45937</v>
      </c>
      <c r="D3171" s="21" t="str">
        <v>RHS3979-201736467</v>
      </c>
      <c r="E3171" s="21">
        <f>_xlfn.XLOOKUP(D3171,MasterSheet!H:H,MasterSheet!F:F)</f>
        <v>15224</v>
      </c>
      <c r="F3171" s="22">
        <f>SUMIFS(MasterSheet!J:J, MasterSheet!B:B, B3171, MasterSheet!D:D, C3171, MasterSheet!H:H, D3171)</f>
        <v>1</v>
      </c>
      <c r="G3171" s="22">
        <f t="shared" si="203"/>
        <v>15224</v>
      </c>
      <c r="H3171" s="26">
        <f>SUMIFS(MasterSheet!K:K, MasterSheet!B:B, B3171, MasterSheet!D:D, C3171, MasterSheet!H:H, D3171)</f>
        <v>1</v>
      </c>
      <c r="I3171" s="26">
        <f t="shared" si="204"/>
        <v>15224</v>
      </c>
      <c r="J3171" s="28">
        <f>SUMIFS(MasterSheet!L:L, MasterSheet!B:B, B3171, MasterSheet!D:D, C3171, MasterSheet!H:H, D3171)</f>
        <v>0</v>
      </c>
      <c r="K3171" s="28">
        <f t="shared" si="205"/>
        <v>0</v>
      </c>
      <c r="L3171" s="21" t="str">
        <f>UPPER(VLOOKUP(D3171,MasterSheet!H:U,14,))</f>
        <v>DHARMACON</v>
      </c>
    </row>
    <row r="3172" spans="1:12" x14ac:dyDescent="0.25">
      <c r="A3172" s="21" t="str">
        <f t="shared" si="199"/>
        <v>DHARMACON</v>
      </c>
      <c r="B3172" s="21" t="str">
        <v>O092325IN3313857G</v>
      </c>
      <c r="C3172" s="30">
        <v>45937</v>
      </c>
      <c r="D3172" s="21" t="str">
        <v>RHS3979-201739694</v>
      </c>
      <c r="E3172" s="21">
        <f>_xlfn.XLOOKUP(D3172,MasterSheet!H:H,MasterSheet!F:F)</f>
        <v>15224</v>
      </c>
      <c r="F3172" s="22">
        <f>SUMIFS(MasterSheet!J:J, MasterSheet!B:B, B3172, MasterSheet!D:D, C3172, MasterSheet!H:H, D3172)</f>
        <v>1</v>
      </c>
      <c r="G3172" s="22">
        <f t="shared" si="203"/>
        <v>15224</v>
      </c>
      <c r="H3172" s="26">
        <f>SUMIFS(MasterSheet!K:K, MasterSheet!B:B, B3172, MasterSheet!D:D, C3172, MasterSheet!H:H, D3172)</f>
        <v>1</v>
      </c>
      <c r="I3172" s="26">
        <f t="shared" si="204"/>
        <v>15224</v>
      </c>
      <c r="J3172" s="28">
        <f>SUMIFS(MasterSheet!L:L, MasterSheet!B:B, B3172, MasterSheet!D:D, C3172, MasterSheet!H:H, D3172)</f>
        <v>0</v>
      </c>
      <c r="K3172" s="28">
        <f t="shared" si="205"/>
        <v>0</v>
      </c>
      <c r="L3172" s="21" t="str">
        <f>UPPER(VLOOKUP(D3172,MasterSheet!H:U,14,))</f>
        <v>DHARMACON</v>
      </c>
    </row>
    <row r="3173" spans="1:12" x14ac:dyDescent="0.25">
      <c r="A3173" s="21" t="str">
        <f t="shared" si="199"/>
        <v>DHARMACON</v>
      </c>
      <c r="B3173" s="21" t="str">
        <v>O092325IN3313857G</v>
      </c>
      <c r="C3173" s="30">
        <v>45937</v>
      </c>
      <c r="D3173" s="21" t="str">
        <v>RMM4534-EG104086</v>
      </c>
      <c r="E3173" s="21">
        <f>_xlfn.XLOOKUP(D3173,MasterSheet!H:H,MasterSheet!F:F)</f>
        <v>24816</v>
      </c>
      <c r="F3173" s="22">
        <f>SUMIFS(MasterSheet!J:J, MasterSheet!B:B, B3173, MasterSheet!D:D, C3173, MasterSheet!H:H, D3173)</f>
        <v>1</v>
      </c>
      <c r="G3173" s="22">
        <f t="shared" si="203"/>
        <v>24816</v>
      </c>
      <c r="H3173" s="26">
        <f>SUMIFS(MasterSheet!K:K, MasterSheet!B:B, B3173, MasterSheet!D:D, C3173, MasterSheet!H:H, D3173)</f>
        <v>1</v>
      </c>
      <c r="I3173" s="26">
        <f t="shared" si="204"/>
        <v>24816</v>
      </c>
      <c r="J3173" s="28">
        <f>SUMIFS(MasterSheet!L:L, MasterSheet!B:B, B3173, MasterSheet!D:D, C3173, MasterSheet!H:H, D3173)</f>
        <v>0</v>
      </c>
      <c r="K3173" s="28">
        <f t="shared" si="205"/>
        <v>0</v>
      </c>
      <c r="L3173" s="21" t="str">
        <f>UPPER(VLOOKUP(D3173,MasterSheet!H:U,14,))</f>
        <v>DHARMACON</v>
      </c>
    </row>
    <row r="3174" spans="1:12" x14ac:dyDescent="0.25">
      <c r="A3174" s="21" t="str">
        <f t="shared" si="199"/>
        <v>DHARMACON</v>
      </c>
      <c r="B3174" s="21" t="str">
        <v>O092325IN3313857G</v>
      </c>
      <c r="C3174" s="30">
        <v>45937</v>
      </c>
      <c r="D3174" s="21" t="str">
        <v>RHS4531-EG57381</v>
      </c>
      <c r="E3174" s="21">
        <f>_xlfn.XLOOKUP(D3174,MasterSheet!H:H,MasterSheet!F:F)</f>
        <v>31768</v>
      </c>
      <c r="F3174" s="22">
        <f>SUMIFS(MasterSheet!J:J, MasterSheet!B:B, B3174, MasterSheet!D:D, C3174, MasterSheet!H:H, D3174)</f>
        <v>1</v>
      </c>
      <c r="G3174" s="22">
        <f t="shared" si="203"/>
        <v>31768</v>
      </c>
      <c r="H3174" s="26">
        <f>SUMIFS(MasterSheet!K:K, MasterSheet!B:B, B3174, MasterSheet!D:D, C3174, MasterSheet!H:H, D3174)</f>
        <v>1</v>
      </c>
      <c r="I3174" s="26">
        <f t="shared" si="204"/>
        <v>31768</v>
      </c>
      <c r="J3174" s="28">
        <f>SUMIFS(MasterSheet!L:L, MasterSheet!B:B, B3174, MasterSheet!D:D, C3174, MasterSheet!H:H, D3174)</f>
        <v>0</v>
      </c>
      <c r="K3174" s="28">
        <f t="shared" si="205"/>
        <v>0</v>
      </c>
      <c r="L3174" s="21" t="str">
        <f>UPPER(VLOOKUP(D3174,MasterSheet!H:U,14,))</f>
        <v>DHARMACON</v>
      </c>
    </row>
    <row r="3175" spans="1:12" x14ac:dyDescent="0.25">
      <c r="A3175" s="21" t="str">
        <f t="shared" si="199"/>
        <v>DHARMACON</v>
      </c>
      <c r="B3175" s="21" t="str">
        <v>O092325IN3313857G</v>
      </c>
      <c r="C3175" s="30">
        <v>45937</v>
      </c>
      <c r="D3175" s="21" t="str">
        <v>B-002000-UB-100</v>
      </c>
      <c r="E3175" s="21">
        <f>_xlfn.XLOOKUP(D3175,MasterSheet!H:H,MasterSheet!F:F)</f>
        <v>6072</v>
      </c>
      <c r="F3175" s="22">
        <f>SUMIFS(MasterSheet!J:J, MasterSheet!B:B, B3175, MasterSheet!D:D, C3175, MasterSheet!H:H, D3175)</f>
        <v>3</v>
      </c>
      <c r="G3175" s="22">
        <f t="shared" si="203"/>
        <v>18216</v>
      </c>
      <c r="H3175" s="26">
        <f>SUMIFS(MasterSheet!K:K, MasterSheet!B:B, B3175, MasterSheet!D:D, C3175, MasterSheet!H:H, D3175)</f>
        <v>3</v>
      </c>
      <c r="I3175" s="26">
        <f t="shared" si="204"/>
        <v>18216</v>
      </c>
      <c r="J3175" s="28">
        <f>SUMIFS(MasterSheet!L:L, MasterSheet!B:B, B3175, MasterSheet!D:D, C3175, MasterSheet!H:H, D3175)</f>
        <v>0</v>
      </c>
      <c r="K3175" s="28">
        <f t="shared" si="205"/>
        <v>0</v>
      </c>
      <c r="L3175" s="21" t="str">
        <f>UPPER(VLOOKUP(D3175,MasterSheet!H:U,14,))</f>
        <v>DHARMACON</v>
      </c>
    </row>
    <row r="3176" spans="1:12" x14ac:dyDescent="0.25">
      <c r="A3176" s="21" t="str">
        <f t="shared" si="199"/>
        <v>DHARMACON</v>
      </c>
      <c r="B3176" s="21" t="str">
        <v>O092325IN3313857G</v>
      </c>
      <c r="C3176" s="30">
        <v>45937</v>
      </c>
      <c r="D3176" s="21" t="str">
        <v>T-2001-02</v>
      </c>
      <c r="E3176" s="21">
        <f>_xlfn.XLOOKUP(D3176,MasterSheet!H:H,MasterSheet!F:F)</f>
        <v>20820.8</v>
      </c>
      <c r="F3176" s="22">
        <f>SUMIFS(MasterSheet!J:J, MasterSheet!B:B, B3176, MasterSheet!D:D, C3176, MasterSheet!H:H, D3176)</f>
        <v>3</v>
      </c>
      <c r="G3176" s="22">
        <f t="shared" si="203"/>
        <v>62462.399999999994</v>
      </c>
      <c r="H3176" s="26">
        <f>SUMIFS(MasterSheet!K:K, MasterSheet!B:B, B3176, MasterSheet!D:D, C3176, MasterSheet!H:H, D3176)</f>
        <v>1</v>
      </c>
      <c r="I3176" s="26">
        <f t="shared" si="204"/>
        <v>20820.8</v>
      </c>
      <c r="J3176" s="28">
        <f>SUMIFS(MasterSheet!L:L, MasterSheet!B:B, B3176, MasterSheet!D:D, C3176, MasterSheet!H:H, D3176)</f>
        <v>2</v>
      </c>
      <c r="K3176" s="28">
        <f t="shared" si="205"/>
        <v>41641.599999999999</v>
      </c>
      <c r="L3176" s="21" t="str">
        <f>UPPER(VLOOKUP(D3176,MasterSheet!H:U,14,))</f>
        <v>DHARMACON</v>
      </c>
    </row>
    <row r="3177" spans="1:12" x14ac:dyDescent="0.25">
      <c r="A3177" s="21" t="str">
        <f t="shared" si="199"/>
        <v>DHARMACON</v>
      </c>
      <c r="B3177" s="21" t="str">
        <v>O092325IN3313857G</v>
      </c>
      <c r="C3177" s="30">
        <v>45937</v>
      </c>
      <c r="D3177" s="21" t="str">
        <v>T-2001-03</v>
      </c>
      <c r="E3177" s="21">
        <f>_xlfn.XLOOKUP(D3177,MasterSheet!H:H,MasterSheet!F:F)</f>
        <v>34619.199999999997</v>
      </c>
      <c r="F3177" s="22">
        <f>SUMIFS(MasterSheet!J:J, MasterSheet!B:B, B3177, MasterSheet!D:D, C3177, MasterSheet!H:H, D3177)</f>
        <v>3</v>
      </c>
      <c r="G3177" s="22">
        <f t="shared" si="203"/>
        <v>103857.59999999999</v>
      </c>
      <c r="H3177" s="26">
        <f>SUMIFS(MasterSheet!K:K, MasterSheet!B:B, B3177, MasterSheet!D:D, C3177, MasterSheet!H:H, D3177)</f>
        <v>3</v>
      </c>
      <c r="I3177" s="26">
        <f t="shared" si="204"/>
        <v>103857.59999999999</v>
      </c>
      <c r="J3177" s="28">
        <f>SUMIFS(MasterSheet!L:L, MasterSheet!B:B, B3177, MasterSheet!D:D, C3177, MasterSheet!H:H, D3177)</f>
        <v>0</v>
      </c>
      <c r="K3177" s="28">
        <f t="shared" si="205"/>
        <v>0</v>
      </c>
      <c r="L3177" s="21" t="str">
        <f>UPPER(VLOOKUP(D3177,MasterSheet!H:U,14,))</f>
        <v>DHARMACON</v>
      </c>
    </row>
    <row r="3178" spans="1:12" x14ac:dyDescent="0.25">
      <c r="A3178" s="21" t="str">
        <f t="shared" si="199"/>
        <v>BIOLEGEND</v>
      </c>
      <c r="B3178" s="21" t="str">
        <v>EED119711</v>
      </c>
      <c r="C3178" s="30">
        <v>45938</v>
      </c>
      <c r="D3178" s="21">
        <v>100204</v>
      </c>
      <c r="E3178" s="21">
        <f>_xlfn.XLOOKUP(D3178,MasterSheet!H:H,MasterSheet!F:F)</f>
        <v>8179.6</v>
      </c>
      <c r="F3178" s="22">
        <f>SUMIFS(MasterSheet!J:J, MasterSheet!B:B, B3178, MasterSheet!D:D, C3178, MasterSheet!H:H, D3178)</f>
        <v>1</v>
      </c>
      <c r="G3178" s="22">
        <f t="shared" si="203"/>
        <v>8179.6</v>
      </c>
      <c r="H3178" s="26">
        <f>SUMIFS(MasterSheet!K:K, MasterSheet!B:B, B3178, MasterSheet!D:D, C3178, MasterSheet!H:H, D3178)</f>
        <v>1</v>
      </c>
      <c r="I3178" s="26">
        <f t="shared" si="204"/>
        <v>8179.6</v>
      </c>
      <c r="J3178" s="28">
        <f>SUMIFS(MasterSheet!L:L, MasterSheet!B:B, B3178, MasterSheet!D:D, C3178, MasterSheet!H:H, D3178)</f>
        <v>0</v>
      </c>
      <c r="K3178" s="28">
        <f t="shared" si="205"/>
        <v>0</v>
      </c>
      <c r="L3178" s="21" t="str">
        <f>UPPER(VLOOKUP(D3178,MasterSheet!H:U,14,))</f>
        <v>BIOLEGEND</v>
      </c>
    </row>
    <row r="3179" spans="1:12" x14ac:dyDescent="0.25">
      <c r="A3179" s="21" t="str">
        <f t="shared" si="199"/>
        <v>BIOLEGEND</v>
      </c>
      <c r="B3179" s="21" t="str">
        <v>EED119711</v>
      </c>
      <c r="C3179" s="30">
        <v>45938</v>
      </c>
      <c r="D3179" s="21">
        <v>100216</v>
      </c>
      <c r="E3179" s="21">
        <f>_xlfn.XLOOKUP(D3179,MasterSheet!H:H,MasterSheet!F:F)</f>
        <v>11352</v>
      </c>
      <c r="F3179" s="22">
        <f>SUMIFS(MasterSheet!J:J, MasterSheet!B:B, B3179, MasterSheet!D:D, C3179, MasterSheet!H:H, D3179)</f>
        <v>1</v>
      </c>
      <c r="G3179" s="22">
        <f t="shared" si="203"/>
        <v>11352</v>
      </c>
      <c r="H3179" s="26">
        <f>SUMIFS(MasterSheet!K:K, MasterSheet!B:B, B3179, MasterSheet!D:D, C3179, MasterSheet!H:H, D3179)</f>
        <v>1</v>
      </c>
      <c r="I3179" s="26">
        <f t="shared" si="204"/>
        <v>11352</v>
      </c>
      <c r="J3179" s="28">
        <f>SUMIFS(MasterSheet!L:L, MasterSheet!B:B, B3179, MasterSheet!D:D, C3179, MasterSheet!H:H, D3179)</f>
        <v>0</v>
      </c>
      <c r="K3179" s="28">
        <f t="shared" si="205"/>
        <v>0</v>
      </c>
      <c r="L3179" s="21" t="str">
        <f>UPPER(VLOOKUP(D3179,MasterSheet!H:U,14,))</f>
        <v>BIOLEGEND</v>
      </c>
    </row>
    <row r="3180" spans="1:12" x14ac:dyDescent="0.25">
      <c r="A3180" s="21" t="str">
        <f t="shared" si="199"/>
        <v>BIOLEGEND</v>
      </c>
      <c r="B3180" s="21" t="str">
        <v>EED119711</v>
      </c>
      <c r="C3180" s="30">
        <v>45938</v>
      </c>
      <c r="D3180" s="21">
        <v>100222</v>
      </c>
      <c r="E3180" s="21">
        <f>_xlfn.XLOOKUP(D3180,MasterSheet!H:H,MasterSheet!F:F)</f>
        <v>12777.599999999999</v>
      </c>
      <c r="F3180" s="22">
        <f>SUMIFS(MasterSheet!J:J, MasterSheet!B:B, B3180, MasterSheet!D:D, C3180, MasterSheet!H:H, D3180)</f>
        <v>1</v>
      </c>
      <c r="G3180" s="22">
        <f t="shared" si="203"/>
        <v>12777.599999999999</v>
      </c>
      <c r="H3180" s="26">
        <f>SUMIFS(MasterSheet!K:K, MasterSheet!B:B, B3180, MasterSheet!D:D, C3180, MasterSheet!H:H, D3180)</f>
        <v>1</v>
      </c>
      <c r="I3180" s="26">
        <f t="shared" si="204"/>
        <v>12777.599999999999</v>
      </c>
      <c r="J3180" s="28">
        <f>SUMIFS(MasterSheet!L:L, MasterSheet!B:B, B3180, MasterSheet!D:D, C3180, MasterSheet!H:H, D3180)</f>
        <v>0</v>
      </c>
      <c r="K3180" s="28">
        <f t="shared" si="205"/>
        <v>0</v>
      </c>
      <c r="L3180" s="21" t="str">
        <f>UPPER(VLOOKUP(D3180,MasterSheet!H:U,14,))</f>
        <v>BIOLEGEND</v>
      </c>
    </row>
    <row r="3181" spans="1:12" x14ac:dyDescent="0.25">
      <c r="A3181" s="21" t="str">
        <f t="shared" si="199"/>
        <v>BIOLEGEND</v>
      </c>
      <c r="B3181" s="21" t="str">
        <v>EED119711</v>
      </c>
      <c r="C3181" s="30">
        <v>45938</v>
      </c>
      <c r="D3181" s="21">
        <v>100732</v>
      </c>
      <c r="E3181" s="21">
        <f>_xlfn.XLOOKUP(D3181,MasterSheet!H:H,MasterSheet!F:F)</f>
        <v>16632</v>
      </c>
      <c r="F3181" s="22">
        <f>SUMIFS(MasterSheet!J:J, MasterSheet!B:B, B3181, MasterSheet!D:D, C3181, MasterSheet!H:H, D3181)</f>
        <v>1</v>
      </c>
      <c r="G3181" s="22">
        <f t="shared" si="203"/>
        <v>16632</v>
      </c>
      <c r="H3181" s="26">
        <f>SUMIFS(MasterSheet!K:K, MasterSheet!B:B, B3181, MasterSheet!D:D, C3181, MasterSheet!H:H, D3181)</f>
        <v>1</v>
      </c>
      <c r="I3181" s="26">
        <f t="shared" si="204"/>
        <v>16632</v>
      </c>
      <c r="J3181" s="28">
        <f>SUMIFS(MasterSheet!L:L, MasterSheet!B:B, B3181, MasterSheet!D:D, C3181, MasterSheet!H:H, D3181)</f>
        <v>0</v>
      </c>
      <c r="K3181" s="28">
        <f t="shared" si="205"/>
        <v>0</v>
      </c>
      <c r="L3181" s="21" t="str">
        <f>UPPER(VLOOKUP(D3181,MasterSheet!H:U,14,))</f>
        <v>BIOLEGEND</v>
      </c>
    </row>
    <row r="3182" spans="1:12" x14ac:dyDescent="0.25">
      <c r="A3182" s="21" t="str">
        <f t="shared" si="199"/>
        <v>BIOLEGEND</v>
      </c>
      <c r="B3182" s="21" t="str">
        <v>EED119711</v>
      </c>
      <c r="C3182" s="30">
        <v>45938</v>
      </c>
      <c r="D3182" s="21">
        <v>101205</v>
      </c>
      <c r="E3182" s="21">
        <f>_xlfn.XLOOKUP(D3182,MasterSheet!H:H,MasterSheet!F:F)</f>
        <v>2895.2</v>
      </c>
      <c r="F3182" s="22">
        <f>SUMIFS(MasterSheet!J:J, MasterSheet!B:B, B3182, MasterSheet!D:D, C3182, MasterSheet!H:H, D3182)</f>
        <v>1</v>
      </c>
      <c r="G3182" s="22">
        <f t="shared" si="203"/>
        <v>2895.2</v>
      </c>
      <c r="H3182" s="26">
        <f>SUMIFS(MasterSheet!K:K, MasterSheet!B:B, B3182, MasterSheet!D:D, C3182, MasterSheet!H:H, D3182)</f>
        <v>1</v>
      </c>
      <c r="I3182" s="26">
        <f t="shared" si="204"/>
        <v>2895.2</v>
      </c>
      <c r="J3182" s="28">
        <f>SUMIFS(MasterSheet!L:L, MasterSheet!B:B, B3182, MasterSheet!D:D, C3182, MasterSheet!H:H, D3182)</f>
        <v>0</v>
      </c>
      <c r="K3182" s="28">
        <f t="shared" si="205"/>
        <v>0</v>
      </c>
      <c r="L3182" s="21" t="str">
        <f>UPPER(VLOOKUP(D3182,MasterSheet!H:U,14,))</f>
        <v>BIOLEGEND</v>
      </c>
    </row>
    <row r="3183" spans="1:12" x14ac:dyDescent="0.25">
      <c r="A3183" s="21" t="str">
        <f t="shared" si="199"/>
        <v>BIOLEGEND</v>
      </c>
      <c r="B3183" s="21" t="str">
        <v>EED119711</v>
      </c>
      <c r="C3183" s="30">
        <v>45938</v>
      </c>
      <c r="D3183" s="21">
        <v>101206</v>
      </c>
      <c r="E3183" s="21">
        <f>_xlfn.XLOOKUP(D3183,MasterSheet!H:H,MasterSheet!F:F)</f>
        <v>8131.2000000000007</v>
      </c>
      <c r="F3183" s="22">
        <f>SUMIFS(MasterSheet!J:J, MasterSheet!B:B, B3183, MasterSheet!D:D, C3183, MasterSheet!H:H, D3183)</f>
        <v>1</v>
      </c>
      <c r="G3183" s="22">
        <f t="shared" si="203"/>
        <v>8131.2000000000007</v>
      </c>
      <c r="H3183" s="26">
        <f>SUMIFS(MasterSheet!K:K, MasterSheet!B:B, B3183, MasterSheet!D:D, C3183, MasterSheet!H:H, D3183)</f>
        <v>1</v>
      </c>
      <c r="I3183" s="26">
        <f t="shared" si="204"/>
        <v>8131.2000000000007</v>
      </c>
      <c r="J3183" s="28">
        <f>SUMIFS(MasterSheet!L:L, MasterSheet!B:B, B3183, MasterSheet!D:D, C3183, MasterSheet!H:H, D3183)</f>
        <v>0</v>
      </c>
      <c r="K3183" s="28">
        <f t="shared" si="205"/>
        <v>0</v>
      </c>
      <c r="L3183" s="21" t="str">
        <f>UPPER(VLOOKUP(D3183,MasterSheet!H:U,14,))</f>
        <v>BIOLEGEND</v>
      </c>
    </row>
    <row r="3184" spans="1:12" x14ac:dyDescent="0.25">
      <c r="A3184" s="21" t="str">
        <f t="shared" si="199"/>
        <v>BIOLEGEND</v>
      </c>
      <c r="B3184" s="21" t="str">
        <v>EED119711</v>
      </c>
      <c r="C3184" s="30">
        <v>45938</v>
      </c>
      <c r="D3184" s="21">
        <v>101222</v>
      </c>
      <c r="E3184" s="21">
        <f>_xlfn.XLOOKUP(D3184,MasterSheet!H:H,MasterSheet!F:F)</f>
        <v>13244</v>
      </c>
      <c r="F3184" s="22">
        <f>SUMIFS(MasterSheet!J:J, MasterSheet!B:B, B3184, MasterSheet!D:D, C3184, MasterSheet!H:H, D3184)</f>
        <v>1</v>
      </c>
      <c r="G3184" s="22">
        <f t="shared" si="203"/>
        <v>13244</v>
      </c>
      <c r="H3184" s="26">
        <f>SUMIFS(MasterSheet!K:K, MasterSheet!B:B, B3184, MasterSheet!D:D, C3184, MasterSheet!H:H, D3184)</f>
        <v>1</v>
      </c>
      <c r="I3184" s="26">
        <f t="shared" si="204"/>
        <v>13244</v>
      </c>
      <c r="J3184" s="28">
        <f>SUMIFS(MasterSheet!L:L, MasterSheet!B:B, B3184, MasterSheet!D:D, C3184, MasterSheet!H:H, D3184)</f>
        <v>0</v>
      </c>
      <c r="K3184" s="28">
        <f t="shared" si="205"/>
        <v>0</v>
      </c>
      <c r="L3184" s="21" t="str">
        <f>UPPER(VLOOKUP(D3184,MasterSheet!H:U,14,))</f>
        <v>BIOLEGEND</v>
      </c>
    </row>
    <row r="3185" spans="1:12" x14ac:dyDescent="0.25">
      <c r="A3185" s="21" t="str">
        <f t="shared" si="199"/>
        <v>BIOLEGEND</v>
      </c>
      <c r="B3185" s="21" t="str">
        <v>EED119711</v>
      </c>
      <c r="C3185" s="30">
        <v>45938</v>
      </c>
      <c r="D3185" s="21">
        <v>102711</v>
      </c>
      <c r="E3185" s="21">
        <f>_xlfn.XLOOKUP(D3185,MasterSheet!H:H,MasterSheet!F:F)</f>
        <v>5852</v>
      </c>
      <c r="F3185" s="22">
        <f>SUMIFS(MasterSheet!J:J, MasterSheet!B:B, B3185, MasterSheet!D:D, C3185, MasterSheet!H:H, D3185)</f>
        <v>1</v>
      </c>
      <c r="G3185" s="22">
        <f t="shared" si="203"/>
        <v>5852</v>
      </c>
      <c r="H3185" s="26">
        <f>SUMIFS(MasterSheet!K:K, MasterSheet!B:B, B3185, MasterSheet!D:D, C3185, MasterSheet!H:H, D3185)</f>
        <v>1</v>
      </c>
      <c r="I3185" s="26">
        <f t="shared" si="204"/>
        <v>5852</v>
      </c>
      <c r="J3185" s="28">
        <f>SUMIFS(MasterSheet!L:L, MasterSheet!B:B, B3185, MasterSheet!D:D, C3185, MasterSheet!H:H, D3185)</f>
        <v>0</v>
      </c>
      <c r="K3185" s="28">
        <f t="shared" si="205"/>
        <v>0</v>
      </c>
      <c r="L3185" s="21" t="str">
        <f>UPPER(VLOOKUP(D3185,MasterSheet!H:U,14,))</f>
        <v>BIOLEGEND</v>
      </c>
    </row>
    <row r="3186" spans="1:12" x14ac:dyDescent="0.25">
      <c r="A3186" s="21" t="str">
        <f t="shared" si="199"/>
        <v>BIOLEGEND</v>
      </c>
      <c r="B3186" s="21" t="str">
        <v>EED119711</v>
      </c>
      <c r="C3186" s="30">
        <v>45938</v>
      </c>
      <c r="D3186" s="21">
        <v>103116</v>
      </c>
      <c r="E3186" s="21">
        <f>_xlfn.XLOOKUP(D3186,MasterSheet!H:H,MasterSheet!F:F)</f>
        <v>12073.599999999999</v>
      </c>
      <c r="F3186" s="22">
        <f>SUMIFS(MasterSheet!J:J, MasterSheet!B:B, B3186, MasterSheet!D:D, C3186, MasterSheet!H:H, D3186)</f>
        <v>1</v>
      </c>
      <c r="G3186" s="22">
        <f t="shared" si="203"/>
        <v>12073.599999999999</v>
      </c>
      <c r="H3186" s="26">
        <f>SUMIFS(MasterSheet!K:K, MasterSheet!B:B, B3186, MasterSheet!D:D, C3186, MasterSheet!H:H, D3186)</f>
        <v>1</v>
      </c>
      <c r="I3186" s="26">
        <f t="shared" si="204"/>
        <v>12073.599999999999</v>
      </c>
      <c r="J3186" s="28">
        <f>SUMIFS(MasterSheet!L:L, MasterSheet!B:B, B3186, MasterSheet!D:D, C3186, MasterSheet!H:H, D3186)</f>
        <v>0</v>
      </c>
      <c r="K3186" s="28">
        <f t="shared" si="205"/>
        <v>0</v>
      </c>
      <c r="L3186" s="21" t="str">
        <f>UPPER(VLOOKUP(D3186,MasterSheet!H:U,14,))</f>
        <v>BIOLEGEND</v>
      </c>
    </row>
    <row r="3187" spans="1:12" x14ac:dyDescent="0.25">
      <c r="A3187" s="21" t="str">
        <f t="shared" si="199"/>
        <v>BIOLEGEND</v>
      </c>
      <c r="B3187" s="21" t="str">
        <v>EED119711</v>
      </c>
      <c r="C3187" s="30">
        <v>45938</v>
      </c>
      <c r="D3187" s="21">
        <v>103134</v>
      </c>
      <c r="E3187" s="21">
        <f>_xlfn.XLOOKUP(D3187,MasterSheet!H:H,MasterSheet!F:F)</f>
        <v>15972</v>
      </c>
      <c r="F3187" s="22">
        <f>SUMIFS(MasterSheet!J:J, MasterSheet!B:B, B3187, MasterSheet!D:D, C3187, MasterSheet!H:H, D3187)</f>
        <v>2</v>
      </c>
      <c r="G3187" s="22">
        <f t="shared" si="203"/>
        <v>31944</v>
      </c>
      <c r="H3187" s="26">
        <f>SUMIFS(MasterSheet!K:K, MasterSheet!B:B, B3187, MasterSheet!D:D, C3187, MasterSheet!H:H, D3187)</f>
        <v>2</v>
      </c>
      <c r="I3187" s="26">
        <f t="shared" si="204"/>
        <v>31944</v>
      </c>
      <c r="J3187" s="28">
        <f>SUMIFS(MasterSheet!L:L, MasterSheet!B:B, B3187, MasterSheet!D:D, C3187, MasterSheet!H:H, D3187)</f>
        <v>0</v>
      </c>
      <c r="K3187" s="28">
        <f t="shared" si="205"/>
        <v>0</v>
      </c>
      <c r="L3187" s="21" t="str">
        <f>UPPER(VLOOKUP(D3187,MasterSheet!H:U,14,))</f>
        <v>BIOLEGEND</v>
      </c>
    </row>
    <row r="3188" spans="1:12" x14ac:dyDescent="0.25">
      <c r="A3188" s="21" t="str">
        <f t="shared" si="199"/>
        <v>BIOLEGEND</v>
      </c>
      <c r="B3188" s="21" t="str">
        <v>EED119711</v>
      </c>
      <c r="C3188" s="30">
        <v>45938</v>
      </c>
      <c r="D3188" s="21">
        <v>104732</v>
      </c>
      <c r="E3188" s="21">
        <f>_xlfn.XLOOKUP(D3188,MasterSheet!H:H,MasterSheet!F:F)</f>
        <v>19338</v>
      </c>
      <c r="F3188" s="22">
        <f>SUMIFS(MasterSheet!J:J, MasterSheet!B:B, B3188, MasterSheet!D:D, C3188, MasterSheet!H:H, D3188)</f>
        <v>1</v>
      </c>
      <c r="G3188" s="22">
        <f t="shared" si="203"/>
        <v>19338</v>
      </c>
      <c r="H3188" s="26">
        <f>SUMIFS(MasterSheet!K:K, MasterSheet!B:B, B3188, MasterSheet!D:D, C3188, MasterSheet!H:H, D3188)</f>
        <v>1</v>
      </c>
      <c r="I3188" s="26">
        <f t="shared" si="204"/>
        <v>19338</v>
      </c>
      <c r="J3188" s="28">
        <f>SUMIFS(MasterSheet!L:L, MasterSheet!B:B, B3188, MasterSheet!D:D, C3188, MasterSheet!H:H, D3188)</f>
        <v>0</v>
      </c>
      <c r="K3188" s="28">
        <f t="shared" si="205"/>
        <v>0</v>
      </c>
      <c r="L3188" s="21" t="str">
        <f>UPPER(VLOOKUP(D3188,MasterSheet!H:U,14,))</f>
        <v>BIOLEGEND</v>
      </c>
    </row>
    <row r="3189" spans="1:12" x14ac:dyDescent="0.25">
      <c r="A3189" s="21" t="str">
        <f t="shared" si="199"/>
        <v>BIOLEGEND</v>
      </c>
      <c r="B3189" s="21" t="str">
        <v>EED119711</v>
      </c>
      <c r="C3189" s="30">
        <v>45938</v>
      </c>
      <c r="D3189" s="21">
        <v>104733</v>
      </c>
      <c r="E3189" s="21">
        <f>_xlfn.XLOOKUP(D3189,MasterSheet!H:H,MasterSheet!F:F)</f>
        <v>7145.6</v>
      </c>
      <c r="F3189" s="22">
        <f>SUMIFS(MasterSheet!J:J, MasterSheet!B:B, B3189, MasterSheet!D:D, C3189, MasterSheet!H:H, D3189)</f>
        <v>1</v>
      </c>
      <c r="G3189" s="22">
        <f t="shared" si="203"/>
        <v>7145.6</v>
      </c>
      <c r="H3189" s="26">
        <f>SUMIFS(MasterSheet!K:K, MasterSheet!B:B, B3189, MasterSheet!D:D, C3189, MasterSheet!H:H, D3189)</f>
        <v>1</v>
      </c>
      <c r="I3189" s="26">
        <f t="shared" si="204"/>
        <v>7145.6</v>
      </c>
      <c r="J3189" s="28">
        <f>SUMIFS(MasterSheet!L:L, MasterSheet!B:B, B3189, MasterSheet!D:D, C3189, MasterSheet!H:H, D3189)</f>
        <v>0</v>
      </c>
      <c r="K3189" s="28">
        <f t="shared" si="205"/>
        <v>0</v>
      </c>
      <c r="L3189" s="21" t="str">
        <f>UPPER(VLOOKUP(D3189,MasterSheet!H:U,14,))</f>
        <v>BIOLEGEND</v>
      </c>
    </row>
    <row r="3190" spans="1:12" x14ac:dyDescent="0.25">
      <c r="A3190" s="21" t="str">
        <f t="shared" si="199"/>
        <v>BIOLEGEND</v>
      </c>
      <c r="B3190" s="21" t="str">
        <v>EED119711</v>
      </c>
      <c r="C3190" s="30">
        <v>45938</v>
      </c>
      <c r="D3190" s="21">
        <v>105012</v>
      </c>
      <c r="E3190" s="21">
        <f>_xlfn.XLOOKUP(D3190,MasterSheet!H:H,MasterSheet!F:F)</f>
        <v>17432.8</v>
      </c>
      <c r="F3190" s="22">
        <f>SUMIFS(MasterSheet!J:J, MasterSheet!B:B, B3190, MasterSheet!D:D, C3190, MasterSheet!H:H, D3190)</f>
        <v>1</v>
      </c>
      <c r="G3190" s="22">
        <f t="shared" si="203"/>
        <v>17432.8</v>
      </c>
      <c r="H3190" s="26">
        <f>SUMIFS(MasterSheet!K:K, MasterSheet!B:B, B3190, MasterSheet!D:D, C3190, MasterSheet!H:H, D3190)</f>
        <v>1</v>
      </c>
      <c r="I3190" s="26">
        <f t="shared" si="204"/>
        <v>17432.8</v>
      </c>
      <c r="J3190" s="28">
        <f>SUMIFS(MasterSheet!L:L, MasterSheet!B:B, B3190, MasterSheet!D:D, C3190, MasterSheet!H:H, D3190)</f>
        <v>0</v>
      </c>
      <c r="K3190" s="28">
        <f t="shared" si="205"/>
        <v>0</v>
      </c>
      <c r="L3190" s="21" t="str">
        <f>UPPER(VLOOKUP(D3190,MasterSheet!H:U,14,))</f>
        <v>BIOLEGEND</v>
      </c>
    </row>
    <row r="3191" spans="1:12" x14ac:dyDescent="0.25">
      <c r="A3191" s="21" t="str">
        <f t="shared" si="199"/>
        <v>BIOLEGEND</v>
      </c>
      <c r="B3191" s="21" t="str">
        <v>EED119711</v>
      </c>
      <c r="C3191" s="30">
        <v>45938</v>
      </c>
      <c r="D3191" s="21">
        <v>105841</v>
      </c>
      <c r="E3191" s="21">
        <f>_xlfn.XLOOKUP(D3191,MasterSheet!H:H,MasterSheet!F:F)</f>
        <v>18018</v>
      </c>
      <c r="F3191" s="22">
        <f>SUMIFS(MasterSheet!J:J, MasterSheet!B:B, B3191, MasterSheet!D:D, C3191, MasterSheet!H:H, D3191)</f>
        <v>1</v>
      </c>
      <c r="G3191" s="22">
        <f t="shared" si="203"/>
        <v>18018</v>
      </c>
      <c r="H3191" s="26">
        <f>SUMIFS(MasterSheet!K:K, MasterSheet!B:B, B3191, MasterSheet!D:D, C3191, MasterSheet!H:H, D3191)</f>
        <v>1</v>
      </c>
      <c r="I3191" s="26">
        <f t="shared" si="204"/>
        <v>18018</v>
      </c>
      <c r="J3191" s="28">
        <f>SUMIFS(MasterSheet!L:L, MasterSheet!B:B, B3191, MasterSheet!D:D, C3191, MasterSheet!H:H, D3191)</f>
        <v>0</v>
      </c>
      <c r="K3191" s="28">
        <f t="shared" si="205"/>
        <v>0</v>
      </c>
      <c r="L3191" s="21" t="str">
        <f>UPPER(VLOOKUP(D3191,MasterSheet!H:U,14,))</f>
        <v>BIOLEGEND</v>
      </c>
    </row>
    <row r="3192" spans="1:12" x14ac:dyDescent="0.25">
      <c r="A3192" s="21" t="str">
        <f t="shared" si="199"/>
        <v>BIOLEGEND</v>
      </c>
      <c r="B3192" s="21" t="str">
        <v>EED119711</v>
      </c>
      <c r="C3192" s="30">
        <v>45938</v>
      </c>
      <c r="D3192" s="21">
        <v>107622</v>
      </c>
      <c r="E3192" s="21">
        <f>_xlfn.XLOOKUP(D3192,MasterSheet!H:H,MasterSheet!F:F)</f>
        <v>13244</v>
      </c>
      <c r="F3192" s="22">
        <f>SUMIFS(MasterSheet!J:J, MasterSheet!B:B, B3192, MasterSheet!D:D, C3192, MasterSheet!H:H, D3192)</f>
        <v>1</v>
      </c>
      <c r="G3192" s="22">
        <f t="shared" si="203"/>
        <v>13244</v>
      </c>
      <c r="H3192" s="26">
        <f>SUMIFS(MasterSheet!K:K, MasterSheet!B:B, B3192, MasterSheet!D:D, C3192, MasterSheet!H:H, D3192)</f>
        <v>1</v>
      </c>
      <c r="I3192" s="26">
        <f t="shared" si="204"/>
        <v>13244</v>
      </c>
      <c r="J3192" s="28">
        <f>SUMIFS(MasterSheet!L:L, MasterSheet!B:B, B3192, MasterSheet!D:D, C3192, MasterSheet!H:H, D3192)</f>
        <v>0</v>
      </c>
      <c r="K3192" s="28">
        <f t="shared" si="205"/>
        <v>0</v>
      </c>
      <c r="L3192" s="21" t="str">
        <f>UPPER(VLOOKUP(D3192,MasterSheet!H:U,14,))</f>
        <v>BIOLEGEND</v>
      </c>
    </row>
    <row r="3193" spans="1:12" x14ac:dyDescent="0.25">
      <c r="A3193" s="21" t="str">
        <f t="shared" si="199"/>
        <v>BIOLEGEND</v>
      </c>
      <c r="B3193" s="21" t="str">
        <v>EED119711</v>
      </c>
      <c r="C3193" s="30">
        <v>45938</v>
      </c>
      <c r="D3193" s="21">
        <v>108408</v>
      </c>
      <c r="E3193" s="21">
        <f>_xlfn.XLOOKUP(D3193,MasterSheet!H:H,MasterSheet!F:F)</f>
        <v>9662.4</v>
      </c>
      <c r="F3193" s="22">
        <f>SUMIFS(MasterSheet!J:J, MasterSheet!B:B, B3193, MasterSheet!D:D, C3193, MasterSheet!H:H, D3193)</f>
        <v>1</v>
      </c>
      <c r="G3193" s="22">
        <f t="shared" si="203"/>
        <v>9662.4</v>
      </c>
      <c r="H3193" s="26">
        <f>SUMIFS(MasterSheet!K:K, MasterSheet!B:B, B3193, MasterSheet!D:D, C3193, MasterSheet!H:H, D3193)</f>
        <v>1</v>
      </c>
      <c r="I3193" s="26">
        <f t="shared" si="204"/>
        <v>9662.4</v>
      </c>
      <c r="J3193" s="28">
        <f>SUMIFS(MasterSheet!L:L, MasterSheet!B:B, B3193, MasterSheet!D:D, C3193, MasterSheet!H:H, D3193)</f>
        <v>0</v>
      </c>
      <c r="K3193" s="28">
        <f t="shared" si="205"/>
        <v>0</v>
      </c>
      <c r="L3193" s="21" t="str">
        <f>UPPER(VLOOKUP(D3193,MasterSheet!H:U,14,))</f>
        <v>BIOLEGEND</v>
      </c>
    </row>
    <row r="3194" spans="1:12" x14ac:dyDescent="0.25">
      <c r="A3194" s="21" t="str">
        <f t="shared" si="199"/>
        <v>BIOLEGEND</v>
      </c>
      <c r="B3194" s="21" t="str">
        <v>EED119711</v>
      </c>
      <c r="C3194" s="30">
        <v>45938</v>
      </c>
      <c r="D3194" s="21">
        <v>112503</v>
      </c>
      <c r="E3194" s="21">
        <f>_xlfn.XLOOKUP(D3194,MasterSheet!H:H,MasterSheet!F:F)</f>
        <v>8131.2000000000007</v>
      </c>
      <c r="F3194" s="22">
        <f>SUMIFS(MasterSheet!J:J, MasterSheet!B:B, B3194, MasterSheet!D:D, C3194, MasterSheet!H:H, D3194)</f>
        <v>1</v>
      </c>
      <c r="G3194" s="22">
        <f t="shared" si="203"/>
        <v>8131.2000000000007</v>
      </c>
      <c r="H3194" s="26">
        <f>SUMIFS(MasterSheet!K:K, MasterSheet!B:B, B3194, MasterSheet!D:D, C3194, MasterSheet!H:H, D3194)</f>
        <v>1</v>
      </c>
      <c r="I3194" s="26">
        <f t="shared" si="204"/>
        <v>8131.2000000000007</v>
      </c>
      <c r="J3194" s="28">
        <f>SUMIFS(MasterSheet!L:L, MasterSheet!B:B, B3194, MasterSheet!D:D, C3194, MasterSheet!H:H, D3194)</f>
        <v>0</v>
      </c>
      <c r="K3194" s="28">
        <f t="shared" si="205"/>
        <v>0</v>
      </c>
      <c r="L3194" s="21" t="str">
        <f>UPPER(VLOOKUP(D3194,MasterSheet!H:U,14,))</f>
        <v>BIOLEGEND</v>
      </c>
    </row>
    <row r="3195" spans="1:12" x14ac:dyDescent="0.25">
      <c r="A3195" s="21" t="str">
        <f t="shared" si="199"/>
        <v>BIOLEGEND</v>
      </c>
      <c r="B3195" s="21" t="str">
        <v>EED119711</v>
      </c>
      <c r="C3195" s="30">
        <v>45938</v>
      </c>
      <c r="D3195" s="21">
        <v>116006</v>
      </c>
      <c r="E3195" s="21">
        <f>_xlfn.XLOOKUP(D3195,MasterSheet!H:H,MasterSheet!F:F)</f>
        <v>12883.2</v>
      </c>
      <c r="F3195" s="22">
        <f>SUMIFS(MasterSheet!J:J, MasterSheet!B:B, B3195, MasterSheet!D:D, C3195, MasterSheet!H:H, D3195)</f>
        <v>1</v>
      </c>
      <c r="G3195" s="22">
        <f t="shared" si="203"/>
        <v>12883.2</v>
      </c>
      <c r="H3195" s="26">
        <f>SUMIFS(MasterSheet!K:K, MasterSheet!B:B, B3195, MasterSheet!D:D, C3195, MasterSheet!H:H, D3195)</f>
        <v>1</v>
      </c>
      <c r="I3195" s="26">
        <f t="shared" si="204"/>
        <v>12883.2</v>
      </c>
      <c r="J3195" s="28">
        <f>SUMIFS(MasterSheet!L:L, MasterSheet!B:B, B3195, MasterSheet!D:D, C3195, MasterSheet!H:H, D3195)</f>
        <v>0</v>
      </c>
      <c r="K3195" s="28">
        <f t="shared" si="205"/>
        <v>0</v>
      </c>
      <c r="L3195" s="21" t="str">
        <f>UPPER(VLOOKUP(D3195,MasterSheet!H:U,14,))</f>
        <v>BIOLEGEND</v>
      </c>
    </row>
    <row r="3196" spans="1:12" x14ac:dyDescent="0.25">
      <c r="A3196" s="21" t="str">
        <f t="shared" si="199"/>
        <v>BIOLEGEND</v>
      </c>
      <c r="B3196" s="21" t="str">
        <v>EED119711</v>
      </c>
      <c r="C3196" s="30">
        <v>45938</v>
      </c>
      <c r="D3196" s="21">
        <v>117308</v>
      </c>
      <c r="E3196" s="21">
        <f>_xlfn.XLOOKUP(D3196,MasterSheet!H:H,MasterSheet!F:F)</f>
        <v>11272.8</v>
      </c>
      <c r="F3196" s="22">
        <f>SUMIFS(MasterSheet!J:J, MasterSheet!B:B, B3196, MasterSheet!D:D, C3196, MasterSheet!H:H, D3196)</f>
        <v>1</v>
      </c>
      <c r="G3196" s="22">
        <f t="shared" si="203"/>
        <v>11272.8</v>
      </c>
      <c r="H3196" s="26">
        <f>SUMIFS(MasterSheet!K:K, MasterSheet!B:B, B3196, MasterSheet!D:D, C3196, MasterSheet!H:H, D3196)</f>
        <v>1</v>
      </c>
      <c r="I3196" s="26">
        <f t="shared" si="204"/>
        <v>11272.8</v>
      </c>
      <c r="J3196" s="28">
        <f>SUMIFS(MasterSheet!L:L, MasterSheet!B:B, B3196, MasterSheet!D:D, C3196, MasterSheet!H:H, D3196)</f>
        <v>0</v>
      </c>
      <c r="K3196" s="28">
        <f t="shared" si="205"/>
        <v>0</v>
      </c>
      <c r="L3196" s="21" t="str">
        <f>UPPER(VLOOKUP(D3196,MasterSheet!H:U,14,))</f>
        <v>BIOLEGEND</v>
      </c>
    </row>
    <row r="3197" spans="1:12" x14ac:dyDescent="0.25">
      <c r="A3197" s="21" t="str">
        <f t="shared" si="199"/>
        <v>BIOLEGEND</v>
      </c>
      <c r="B3197" s="21" t="str">
        <v>EED119711</v>
      </c>
      <c r="C3197" s="30">
        <v>45938</v>
      </c>
      <c r="D3197" s="21">
        <v>117318</v>
      </c>
      <c r="E3197" s="21">
        <f>_xlfn.XLOOKUP(D3197,MasterSheet!H:H,MasterSheet!F:F)</f>
        <v>14229.599999999999</v>
      </c>
      <c r="F3197" s="22">
        <f>SUMIFS(MasterSheet!J:J, MasterSheet!B:B, B3197, MasterSheet!D:D, C3197, MasterSheet!H:H, D3197)</f>
        <v>1</v>
      </c>
      <c r="G3197" s="22">
        <f t="shared" si="203"/>
        <v>14229.599999999999</v>
      </c>
      <c r="H3197" s="26">
        <f>SUMIFS(MasterSheet!K:K, MasterSheet!B:B, B3197, MasterSheet!D:D, C3197, MasterSheet!H:H, D3197)</f>
        <v>1</v>
      </c>
      <c r="I3197" s="26">
        <f t="shared" si="204"/>
        <v>14229.599999999999</v>
      </c>
      <c r="J3197" s="28">
        <f>SUMIFS(MasterSheet!L:L, MasterSheet!B:B, B3197, MasterSheet!D:D, C3197, MasterSheet!H:H, D3197)</f>
        <v>0</v>
      </c>
      <c r="K3197" s="28">
        <f t="shared" si="205"/>
        <v>0</v>
      </c>
      <c r="L3197" s="21" t="str">
        <f>UPPER(VLOOKUP(D3197,MasterSheet!H:U,14,))</f>
        <v>BIOLEGEND</v>
      </c>
    </row>
    <row r="3198" spans="1:12" x14ac:dyDescent="0.25">
      <c r="A3198" s="21" t="str">
        <f t="shared" si="199"/>
        <v>BIOLEGEND</v>
      </c>
      <c r="B3198" s="21" t="str">
        <v>EED119711</v>
      </c>
      <c r="C3198" s="30">
        <v>45938</v>
      </c>
      <c r="D3198" s="21">
        <v>121426</v>
      </c>
      <c r="E3198" s="21">
        <f>_xlfn.XLOOKUP(D3198,MasterSheet!H:H,MasterSheet!F:F)</f>
        <v>22792</v>
      </c>
      <c r="F3198" s="22">
        <f>SUMIFS(MasterSheet!J:J, MasterSheet!B:B, B3198, MasterSheet!D:D, C3198, MasterSheet!H:H, D3198)</f>
        <v>1</v>
      </c>
      <c r="G3198" s="22">
        <f t="shared" si="203"/>
        <v>22792</v>
      </c>
      <c r="H3198" s="26">
        <f>SUMIFS(MasterSheet!K:K, MasterSheet!B:B, B3198, MasterSheet!D:D, C3198, MasterSheet!H:H, D3198)</f>
        <v>1</v>
      </c>
      <c r="I3198" s="26">
        <f t="shared" si="204"/>
        <v>22792</v>
      </c>
      <c r="J3198" s="28">
        <f>SUMIFS(MasterSheet!L:L, MasterSheet!B:B, B3198, MasterSheet!D:D, C3198, MasterSheet!H:H, D3198)</f>
        <v>0</v>
      </c>
      <c r="K3198" s="28">
        <f t="shared" si="205"/>
        <v>0</v>
      </c>
      <c r="L3198" s="21" t="str">
        <f>UPPER(VLOOKUP(D3198,MasterSheet!H:U,14,))</f>
        <v>BIOLEGEND</v>
      </c>
    </row>
    <row r="3199" spans="1:12" x14ac:dyDescent="0.25">
      <c r="A3199" s="21" t="str">
        <f t="shared" si="199"/>
        <v>BIOLEGEND</v>
      </c>
      <c r="B3199" s="21" t="str">
        <v>EED119711</v>
      </c>
      <c r="C3199" s="30">
        <v>45938</v>
      </c>
      <c r="D3199" s="21">
        <v>123107</v>
      </c>
      <c r="E3199" s="21">
        <f>_xlfn.XLOOKUP(D3199,MasterSheet!H:H,MasterSheet!F:F)</f>
        <v>4004</v>
      </c>
      <c r="F3199" s="22">
        <f>SUMIFS(MasterSheet!J:J, MasterSheet!B:B, B3199, MasterSheet!D:D, C3199, MasterSheet!H:H, D3199)</f>
        <v>1</v>
      </c>
      <c r="G3199" s="22">
        <f t="shared" si="203"/>
        <v>4004</v>
      </c>
      <c r="H3199" s="26">
        <f>SUMIFS(MasterSheet!K:K, MasterSheet!B:B, B3199, MasterSheet!D:D, C3199, MasterSheet!H:H, D3199)</f>
        <v>1</v>
      </c>
      <c r="I3199" s="26">
        <f t="shared" si="204"/>
        <v>4004</v>
      </c>
      <c r="J3199" s="28">
        <f>SUMIFS(MasterSheet!L:L, MasterSheet!B:B, B3199, MasterSheet!D:D, C3199, MasterSheet!H:H, D3199)</f>
        <v>0</v>
      </c>
      <c r="K3199" s="28">
        <f t="shared" si="205"/>
        <v>0</v>
      </c>
      <c r="L3199" s="21" t="str">
        <f>UPPER(VLOOKUP(D3199,MasterSheet!H:U,14,))</f>
        <v>BIOLEGEND</v>
      </c>
    </row>
    <row r="3200" spans="1:12" x14ac:dyDescent="0.25">
      <c r="A3200" s="21" t="str">
        <f t="shared" si="199"/>
        <v>BIOLEGEND</v>
      </c>
      <c r="B3200" s="21" t="str">
        <v>EED119711</v>
      </c>
      <c r="C3200" s="30">
        <v>45938</v>
      </c>
      <c r="D3200" s="21">
        <v>123127</v>
      </c>
      <c r="E3200" s="21">
        <f>_xlfn.XLOOKUP(D3200,MasterSheet!H:H,MasterSheet!F:F)</f>
        <v>9424.7999999999993</v>
      </c>
      <c r="F3200" s="22">
        <f>SUMIFS(MasterSheet!J:J, MasterSheet!B:B, B3200, MasterSheet!D:D, C3200, MasterSheet!H:H, D3200)</f>
        <v>1</v>
      </c>
      <c r="G3200" s="22">
        <f t="shared" si="203"/>
        <v>9424.7999999999993</v>
      </c>
      <c r="H3200" s="26">
        <f>SUMIFS(MasterSheet!K:K, MasterSheet!B:B, B3200, MasterSheet!D:D, C3200, MasterSheet!H:H, D3200)</f>
        <v>1</v>
      </c>
      <c r="I3200" s="26">
        <f t="shared" si="204"/>
        <v>9424.7999999999993</v>
      </c>
      <c r="J3200" s="28">
        <f>SUMIFS(MasterSheet!L:L, MasterSheet!B:B, B3200, MasterSheet!D:D, C3200, MasterSheet!H:H, D3200)</f>
        <v>0</v>
      </c>
      <c r="K3200" s="28">
        <f t="shared" si="205"/>
        <v>0</v>
      </c>
      <c r="L3200" s="21" t="str">
        <f>UPPER(VLOOKUP(D3200,MasterSheet!H:U,14,))</f>
        <v>BIOLEGEND</v>
      </c>
    </row>
    <row r="3201" spans="1:12" x14ac:dyDescent="0.25">
      <c r="A3201" s="21" t="str">
        <f t="shared" si="199"/>
        <v>BIOLEGEND</v>
      </c>
      <c r="B3201" s="21" t="str">
        <v>EED119711</v>
      </c>
      <c r="C3201" s="30">
        <v>45938</v>
      </c>
      <c r="D3201" s="21">
        <v>123130</v>
      </c>
      <c r="E3201" s="21">
        <f>_xlfn.XLOOKUP(D3201,MasterSheet!H:H,MasterSheet!F:F)</f>
        <v>16579.2</v>
      </c>
      <c r="F3201" s="22">
        <f>SUMIFS(MasterSheet!J:J, MasterSheet!B:B, B3201, MasterSheet!D:D, C3201, MasterSheet!H:H, D3201)</f>
        <v>2</v>
      </c>
      <c r="G3201" s="22">
        <f t="shared" si="203"/>
        <v>33158.400000000001</v>
      </c>
      <c r="H3201" s="26">
        <f>SUMIFS(MasterSheet!K:K, MasterSheet!B:B, B3201, MasterSheet!D:D, C3201, MasterSheet!H:H, D3201)</f>
        <v>2</v>
      </c>
      <c r="I3201" s="26">
        <f t="shared" si="204"/>
        <v>33158.400000000001</v>
      </c>
      <c r="J3201" s="28">
        <f>SUMIFS(MasterSheet!L:L, MasterSheet!B:B, B3201, MasterSheet!D:D, C3201, MasterSheet!H:H, D3201)</f>
        <v>0</v>
      </c>
      <c r="K3201" s="28">
        <f t="shared" si="205"/>
        <v>0</v>
      </c>
      <c r="L3201" s="21" t="str">
        <f>UPPER(VLOOKUP(D3201,MasterSheet!H:U,14,))</f>
        <v>BIOLEGEND</v>
      </c>
    </row>
    <row r="3202" spans="1:12" x14ac:dyDescent="0.25">
      <c r="A3202" s="21" t="str">
        <f t="shared" ref="A3202:A3265" si="206">L3202</f>
        <v>BIOLEGEND</v>
      </c>
      <c r="B3202" s="21" t="str">
        <v>EED119711</v>
      </c>
      <c r="C3202" s="30">
        <v>45938</v>
      </c>
      <c r="D3202" s="21">
        <v>123173</v>
      </c>
      <c r="E3202" s="21">
        <f>_xlfn.XLOOKUP(D3202,MasterSheet!H:H,MasterSheet!F:F)</f>
        <v>19272</v>
      </c>
      <c r="F3202" s="22">
        <f>SUMIFS(MasterSheet!J:J, MasterSheet!B:B, B3202, MasterSheet!D:D, C3202, MasterSheet!H:H, D3202)</f>
        <v>1</v>
      </c>
      <c r="G3202" s="22">
        <f t="shared" si="203"/>
        <v>19272</v>
      </c>
      <c r="H3202" s="26">
        <f>SUMIFS(MasterSheet!K:K, MasterSheet!B:B, B3202, MasterSheet!D:D, C3202, MasterSheet!H:H, D3202)</f>
        <v>1</v>
      </c>
      <c r="I3202" s="26">
        <f t="shared" si="204"/>
        <v>19272</v>
      </c>
      <c r="J3202" s="28">
        <f>SUMIFS(MasterSheet!L:L, MasterSheet!B:B, B3202, MasterSheet!D:D, C3202, MasterSheet!H:H, D3202)</f>
        <v>0</v>
      </c>
      <c r="K3202" s="28">
        <f t="shared" si="205"/>
        <v>0</v>
      </c>
      <c r="L3202" s="21" t="str">
        <f>UPPER(VLOOKUP(D3202,MasterSheet!H:U,14,))</f>
        <v>BIOLEGEND</v>
      </c>
    </row>
    <row r="3203" spans="1:12" x14ac:dyDescent="0.25">
      <c r="A3203" s="21" t="str">
        <f t="shared" si="206"/>
        <v>BIOLEGEND</v>
      </c>
      <c r="B3203" s="21" t="str">
        <v>EED119711</v>
      </c>
      <c r="C3203" s="30">
        <v>45938</v>
      </c>
      <c r="D3203" s="21">
        <v>124625</v>
      </c>
      <c r="E3203" s="21">
        <f>_xlfn.XLOOKUP(D3203,MasterSheet!H:H,MasterSheet!F:F)</f>
        <v>6529.6</v>
      </c>
      <c r="F3203" s="22">
        <f>SUMIFS(MasterSheet!J:J, MasterSheet!B:B, B3203, MasterSheet!D:D, C3203, MasterSheet!H:H, D3203)</f>
        <v>1</v>
      </c>
      <c r="G3203" s="22">
        <f t="shared" si="203"/>
        <v>6529.6</v>
      </c>
      <c r="H3203" s="26">
        <f>SUMIFS(MasterSheet!K:K, MasterSheet!B:B, B3203, MasterSheet!D:D, C3203, MasterSheet!H:H, D3203)</f>
        <v>1</v>
      </c>
      <c r="I3203" s="26">
        <f t="shared" si="204"/>
        <v>6529.6</v>
      </c>
      <c r="J3203" s="28">
        <f>SUMIFS(MasterSheet!L:L, MasterSheet!B:B, B3203, MasterSheet!D:D, C3203, MasterSheet!H:H, D3203)</f>
        <v>0</v>
      </c>
      <c r="K3203" s="28">
        <f t="shared" si="205"/>
        <v>0</v>
      </c>
      <c r="L3203" s="21" t="str">
        <f>UPPER(VLOOKUP(D3203,MasterSheet!H:U,14,))</f>
        <v>BIOLEGEND</v>
      </c>
    </row>
    <row r="3204" spans="1:12" x14ac:dyDescent="0.25">
      <c r="A3204" s="21" t="str">
        <f t="shared" si="206"/>
        <v>BIOLEGEND</v>
      </c>
      <c r="B3204" s="21" t="str">
        <v>EED119711</v>
      </c>
      <c r="C3204" s="30">
        <v>45938</v>
      </c>
      <c r="D3204" s="21">
        <v>126406</v>
      </c>
      <c r="E3204" s="21">
        <f>_xlfn.XLOOKUP(D3204,MasterSheet!H:H,MasterSheet!F:F)</f>
        <v>22792</v>
      </c>
      <c r="F3204" s="22">
        <f>SUMIFS(MasterSheet!J:J, MasterSheet!B:B, B3204, MasterSheet!D:D, C3204, MasterSheet!H:H, D3204)</f>
        <v>1</v>
      </c>
      <c r="G3204" s="22">
        <f t="shared" si="203"/>
        <v>22792</v>
      </c>
      <c r="H3204" s="26">
        <f>SUMIFS(MasterSheet!K:K, MasterSheet!B:B, B3204, MasterSheet!D:D, C3204, MasterSheet!H:H, D3204)</f>
        <v>1</v>
      </c>
      <c r="I3204" s="26">
        <f t="shared" si="204"/>
        <v>22792</v>
      </c>
      <c r="J3204" s="28">
        <f>SUMIFS(MasterSheet!L:L, MasterSheet!B:B, B3204, MasterSheet!D:D, C3204, MasterSheet!H:H, D3204)</f>
        <v>0</v>
      </c>
      <c r="K3204" s="28">
        <f t="shared" si="205"/>
        <v>0</v>
      </c>
      <c r="L3204" s="21" t="str">
        <f>UPPER(VLOOKUP(D3204,MasterSheet!H:U,14,))</f>
        <v>BIOLEGEND</v>
      </c>
    </row>
    <row r="3205" spans="1:12" x14ac:dyDescent="0.25">
      <c r="A3205" s="21" t="str">
        <f t="shared" si="206"/>
        <v>BIOLEGEND</v>
      </c>
      <c r="B3205" s="21" t="str">
        <v>EED119711</v>
      </c>
      <c r="C3205" s="30">
        <v>45938</v>
      </c>
      <c r="D3205" s="21">
        <v>126422</v>
      </c>
      <c r="E3205" s="21">
        <f>_xlfn.XLOOKUP(D3205,MasterSheet!H:H,MasterSheet!F:F)</f>
        <v>23100</v>
      </c>
      <c r="F3205" s="22">
        <f>SUMIFS(MasterSheet!J:J, MasterSheet!B:B, B3205, MasterSheet!D:D, C3205, MasterSheet!H:H, D3205)</f>
        <v>1</v>
      </c>
      <c r="G3205" s="22">
        <f t="shared" si="203"/>
        <v>23100</v>
      </c>
      <c r="H3205" s="26">
        <f>SUMIFS(MasterSheet!K:K, MasterSheet!B:B, B3205, MasterSheet!D:D, C3205, MasterSheet!H:H, D3205)</f>
        <v>1</v>
      </c>
      <c r="I3205" s="26">
        <f t="shared" si="204"/>
        <v>23100</v>
      </c>
      <c r="J3205" s="28">
        <f>SUMIFS(MasterSheet!L:L, MasterSheet!B:B, B3205, MasterSheet!D:D, C3205, MasterSheet!H:H, D3205)</f>
        <v>0</v>
      </c>
      <c r="K3205" s="28">
        <f t="shared" si="205"/>
        <v>0</v>
      </c>
      <c r="L3205" s="21" t="str">
        <f>UPPER(VLOOKUP(D3205,MasterSheet!H:U,14,))</f>
        <v>BIOLEGEND</v>
      </c>
    </row>
    <row r="3206" spans="1:12" x14ac:dyDescent="0.25">
      <c r="A3206" s="21" t="str">
        <f t="shared" si="206"/>
        <v>BIOLEGEND</v>
      </c>
      <c r="B3206" s="21" t="str">
        <v>EED119711</v>
      </c>
      <c r="C3206" s="30">
        <v>45938</v>
      </c>
      <c r="D3206" s="21">
        <v>141720</v>
      </c>
      <c r="E3206" s="21">
        <f>_xlfn.XLOOKUP(D3206,MasterSheet!H:H,MasterSheet!F:F)</f>
        <v>18902.400000000001</v>
      </c>
      <c r="F3206" s="22">
        <f>SUMIFS(MasterSheet!J:J, MasterSheet!B:B, B3206, MasterSheet!D:D, C3206, MasterSheet!H:H, D3206)</f>
        <v>1</v>
      </c>
      <c r="G3206" s="22">
        <f t="shared" si="203"/>
        <v>18902.400000000001</v>
      </c>
      <c r="H3206" s="26">
        <f>SUMIFS(MasterSheet!K:K, MasterSheet!B:B, B3206, MasterSheet!D:D, C3206, MasterSheet!H:H, D3206)</f>
        <v>1</v>
      </c>
      <c r="I3206" s="26">
        <f t="shared" si="204"/>
        <v>18902.400000000001</v>
      </c>
      <c r="J3206" s="28">
        <f>SUMIFS(MasterSheet!L:L, MasterSheet!B:B, B3206, MasterSheet!D:D, C3206, MasterSheet!H:H, D3206)</f>
        <v>0</v>
      </c>
      <c r="K3206" s="28">
        <f t="shared" si="205"/>
        <v>0</v>
      </c>
      <c r="L3206" s="21" t="str">
        <f>UPPER(VLOOKUP(D3206,MasterSheet!H:U,14,))</f>
        <v>BIOLEGEND</v>
      </c>
    </row>
    <row r="3207" spans="1:12" x14ac:dyDescent="0.25">
      <c r="A3207" s="21" t="str">
        <f t="shared" si="206"/>
        <v>BIOLEGEND</v>
      </c>
      <c r="B3207" s="21" t="str">
        <v>EED119711</v>
      </c>
      <c r="C3207" s="30">
        <v>45938</v>
      </c>
      <c r="D3207" s="21">
        <v>142517</v>
      </c>
      <c r="E3207" s="21">
        <f>_xlfn.XLOOKUP(D3207,MasterSheet!H:H,MasterSheet!F:F)</f>
        <v>13794</v>
      </c>
      <c r="F3207" s="22">
        <f>SUMIFS(MasterSheet!J:J, MasterSheet!B:B, B3207, MasterSheet!D:D, C3207, MasterSheet!H:H, D3207)</f>
        <v>1</v>
      </c>
      <c r="G3207" s="22">
        <f t="shared" si="203"/>
        <v>13794</v>
      </c>
      <c r="H3207" s="26">
        <f>SUMIFS(MasterSheet!K:K, MasterSheet!B:B, B3207, MasterSheet!D:D, C3207, MasterSheet!H:H, D3207)</f>
        <v>1</v>
      </c>
      <c r="I3207" s="26">
        <f t="shared" si="204"/>
        <v>13794</v>
      </c>
      <c r="J3207" s="28">
        <f>SUMIFS(MasterSheet!L:L, MasterSheet!B:B, B3207, MasterSheet!D:D, C3207, MasterSheet!H:H, D3207)</f>
        <v>0</v>
      </c>
      <c r="K3207" s="28">
        <f t="shared" si="205"/>
        <v>0</v>
      </c>
      <c r="L3207" s="21" t="str">
        <f>UPPER(VLOOKUP(D3207,MasterSheet!H:U,14,))</f>
        <v>BIOLEGEND</v>
      </c>
    </row>
    <row r="3208" spans="1:12" x14ac:dyDescent="0.25">
      <c r="A3208" s="21" t="str">
        <f t="shared" si="206"/>
        <v>BIOLEGEND</v>
      </c>
      <c r="B3208" s="21" t="str">
        <v>EED119711</v>
      </c>
      <c r="C3208" s="30">
        <v>45938</v>
      </c>
      <c r="D3208" s="21">
        <v>142604</v>
      </c>
      <c r="E3208" s="21">
        <f>_xlfn.XLOOKUP(D3208,MasterSheet!H:H,MasterSheet!F:F)</f>
        <v>18418.400000000001</v>
      </c>
      <c r="F3208" s="22">
        <f>SUMIFS(MasterSheet!J:J, MasterSheet!B:B, B3208, MasterSheet!D:D, C3208, MasterSheet!H:H, D3208)</f>
        <v>1</v>
      </c>
      <c r="G3208" s="22">
        <f t="shared" si="203"/>
        <v>18418.400000000001</v>
      </c>
      <c r="H3208" s="26">
        <f>SUMIFS(MasterSheet!K:K, MasterSheet!B:B, B3208, MasterSheet!D:D, C3208, MasterSheet!H:H, D3208)</f>
        <v>1</v>
      </c>
      <c r="I3208" s="26">
        <f t="shared" si="204"/>
        <v>18418.400000000001</v>
      </c>
      <c r="J3208" s="28">
        <f>SUMIFS(MasterSheet!L:L, MasterSheet!B:B, B3208, MasterSheet!D:D, C3208, MasterSheet!H:H, D3208)</f>
        <v>0</v>
      </c>
      <c r="K3208" s="28">
        <f t="shared" si="205"/>
        <v>0</v>
      </c>
      <c r="L3208" s="21" t="str">
        <f>UPPER(VLOOKUP(D3208,MasterSheet!H:U,14,))</f>
        <v>BIOLEGEND</v>
      </c>
    </row>
    <row r="3209" spans="1:12" x14ac:dyDescent="0.25">
      <c r="A3209" s="21" t="str">
        <f t="shared" si="206"/>
        <v>BIOLEGEND</v>
      </c>
      <c r="B3209" s="21" t="str">
        <v>EED119711</v>
      </c>
      <c r="C3209" s="30">
        <v>45938</v>
      </c>
      <c r="D3209" s="21">
        <v>145510</v>
      </c>
      <c r="E3209" s="21">
        <f>_xlfn.XLOOKUP(D3209,MasterSheet!H:H,MasterSheet!F:F)</f>
        <v>18048.8</v>
      </c>
      <c r="F3209" s="22">
        <f>SUMIFS(MasterSheet!J:J, MasterSheet!B:B, B3209, MasterSheet!D:D, C3209, MasterSheet!H:H, D3209)</f>
        <v>1</v>
      </c>
      <c r="G3209" s="22">
        <f t="shared" si="203"/>
        <v>18048.8</v>
      </c>
      <c r="H3209" s="26">
        <f>SUMIFS(MasterSheet!K:K, MasterSheet!B:B, B3209, MasterSheet!D:D, C3209, MasterSheet!H:H, D3209)</f>
        <v>1</v>
      </c>
      <c r="I3209" s="26">
        <f t="shared" si="204"/>
        <v>18048.8</v>
      </c>
      <c r="J3209" s="28">
        <f>SUMIFS(MasterSheet!L:L, MasterSheet!B:B, B3209, MasterSheet!D:D, C3209, MasterSheet!H:H, D3209)</f>
        <v>0</v>
      </c>
      <c r="K3209" s="28">
        <f t="shared" si="205"/>
        <v>0</v>
      </c>
      <c r="L3209" s="21" t="str">
        <f>UPPER(VLOOKUP(D3209,MasterSheet!H:U,14,))</f>
        <v>BIOLEGEND</v>
      </c>
    </row>
    <row r="3210" spans="1:12" x14ac:dyDescent="0.25">
      <c r="A3210" s="21" t="str">
        <f t="shared" si="206"/>
        <v>BIOLEGEND</v>
      </c>
      <c r="B3210" s="21" t="str">
        <v>EED119711</v>
      </c>
      <c r="C3210" s="30">
        <v>45938</v>
      </c>
      <c r="D3210" s="21">
        <v>159220</v>
      </c>
      <c r="E3210" s="21">
        <f>_xlfn.XLOOKUP(D3210,MasterSheet!H:H,MasterSheet!F:F)</f>
        <v>11396</v>
      </c>
      <c r="F3210" s="22">
        <f>SUMIFS(MasterSheet!J:J, MasterSheet!B:B, B3210, MasterSheet!D:D, C3210, MasterSheet!H:H, D3210)</f>
        <v>1</v>
      </c>
      <c r="G3210" s="22">
        <f t="shared" si="203"/>
        <v>11396</v>
      </c>
      <c r="H3210" s="26">
        <f>SUMIFS(MasterSheet!K:K, MasterSheet!B:B, B3210, MasterSheet!D:D, C3210, MasterSheet!H:H, D3210)</f>
        <v>1</v>
      </c>
      <c r="I3210" s="26">
        <f t="shared" si="204"/>
        <v>11396</v>
      </c>
      <c r="J3210" s="28">
        <f>SUMIFS(MasterSheet!L:L, MasterSheet!B:B, B3210, MasterSheet!D:D, C3210, MasterSheet!H:H, D3210)</f>
        <v>0</v>
      </c>
      <c r="K3210" s="28">
        <f t="shared" si="205"/>
        <v>0</v>
      </c>
      <c r="L3210" s="21" t="str">
        <f>UPPER(VLOOKUP(D3210,MasterSheet!H:U,14,))</f>
        <v>BIOLEGEND</v>
      </c>
    </row>
    <row r="3211" spans="1:12" x14ac:dyDescent="0.25">
      <c r="A3211" s="21" t="str">
        <f t="shared" si="206"/>
        <v>BIOLEGEND</v>
      </c>
      <c r="B3211" s="21" t="str">
        <v>EED119711</v>
      </c>
      <c r="C3211" s="30">
        <v>45938</v>
      </c>
      <c r="D3211" s="21">
        <v>165804</v>
      </c>
      <c r="E3211" s="21">
        <f>_xlfn.XLOOKUP(D3211,MasterSheet!H:H,MasterSheet!F:F)</f>
        <v>18172</v>
      </c>
      <c r="F3211" s="22">
        <f>SUMIFS(MasterSheet!J:J, MasterSheet!B:B, B3211, MasterSheet!D:D, C3211, MasterSheet!H:H, D3211)</f>
        <v>1</v>
      </c>
      <c r="G3211" s="22">
        <f t="shared" si="203"/>
        <v>18172</v>
      </c>
      <c r="H3211" s="26">
        <f>SUMIFS(MasterSheet!K:K, MasterSheet!B:B, B3211, MasterSheet!D:D, C3211, MasterSheet!H:H, D3211)</f>
        <v>1</v>
      </c>
      <c r="I3211" s="26">
        <f t="shared" si="204"/>
        <v>18172</v>
      </c>
      <c r="J3211" s="28">
        <f>SUMIFS(MasterSheet!L:L, MasterSheet!B:B, B3211, MasterSheet!D:D, C3211, MasterSheet!H:H, D3211)</f>
        <v>0</v>
      </c>
      <c r="K3211" s="28">
        <f t="shared" si="205"/>
        <v>0</v>
      </c>
      <c r="L3211" s="21" t="str">
        <f>UPPER(VLOOKUP(D3211,MasterSheet!H:U,14,))</f>
        <v>BIOLEGEND</v>
      </c>
    </row>
    <row r="3212" spans="1:12" x14ac:dyDescent="0.25">
      <c r="A3212" s="21" t="str">
        <f t="shared" si="206"/>
        <v>BIOLEGEND</v>
      </c>
      <c r="B3212" s="21" t="str">
        <v>EED119711</v>
      </c>
      <c r="C3212" s="30">
        <v>45938</v>
      </c>
      <c r="D3212" s="21">
        <v>300306</v>
      </c>
      <c r="E3212" s="21">
        <f>_xlfn.XLOOKUP(D3212,MasterSheet!H:H,MasterSheet!F:F)</f>
        <v>3388</v>
      </c>
      <c r="F3212" s="22">
        <f>SUMIFS(MasterSheet!J:J, MasterSheet!B:B, B3212, MasterSheet!D:D, C3212, MasterSheet!H:H, D3212)</f>
        <v>2</v>
      </c>
      <c r="G3212" s="22">
        <f t="shared" si="203"/>
        <v>6776</v>
      </c>
      <c r="H3212" s="26">
        <f>SUMIFS(MasterSheet!K:K, MasterSheet!B:B, B3212, MasterSheet!D:D, C3212, MasterSheet!H:H, D3212)</f>
        <v>2</v>
      </c>
      <c r="I3212" s="26">
        <f t="shared" si="204"/>
        <v>6776</v>
      </c>
      <c r="J3212" s="28">
        <f>SUMIFS(MasterSheet!L:L, MasterSheet!B:B, B3212, MasterSheet!D:D, C3212, MasterSheet!H:H, D3212)</f>
        <v>0</v>
      </c>
      <c r="K3212" s="28">
        <f t="shared" si="205"/>
        <v>0</v>
      </c>
      <c r="L3212" s="21" t="str">
        <f>UPPER(VLOOKUP(D3212,MasterSheet!H:U,14,))</f>
        <v>BIOLEGEND</v>
      </c>
    </row>
    <row r="3213" spans="1:12" x14ac:dyDescent="0.25">
      <c r="A3213" s="21" t="str">
        <f t="shared" si="206"/>
        <v>BIOLEGEND</v>
      </c>
      <c r="B3213" s="21" t="str">
        <v>EED119711</v>
      </c>
      <c r="C3213" s="30">
        <v>45938</v>
      </c>
      <c r="D3213" s="21">
        <v>301028</v>
      </c>
      <c r="E3213" s="21">
        <f>_xlfn.XLOOKUP(D3213,MasterSheet!H:H,MasterSheet!F:F)</f>
        <v>16508.8</v>
      </c>
      <c r="F3213" s="22">
        <f>SUMIFS(MasterSheet!J:J, MasterSheet!B:B, B3213, MasterSheet!D:D, C3213, MasterSheet!H:H, D3213)</f>
        <v>1</v>
      </c>
      <c r="G3213" s="22">
        <f t="shared" si="203"/>
        <v>16508.8</v>
      </c>
      <c r="H3213" s="26">
        <f>SUMIFS(MasterSheet!K:K, MasterSheet!B:B, B3213, MasterSheet!D:D, C3213, MasterSheet!H:H, D3213)</f>
        <v>1</v>
      </c>
      <c r="I3213" s="26">
        <f t="shared" si="204"/>
        <v>16508.8</v>
      </c>
      <c r="J3213" s="28">
        <f>SUMIFS(MasterSheet!L:L, MasterSheet!B:B, B3213, MasterSheet!D:D, C3213, MasterSheet!H:H, D3213)</f>
        <v>0</v>
      </c>
      <c r="K3213" s="28">
        <f t="shared" si="205"/>
        <v>0</v>
      </c>
      <c r="L3213" s="21" t="str">
        <f>UPPER(VLOOKUP(D3213,MasterSheet!H:U,14,))</f>
        <v>BIOLEGEND</v>
      </c>
    </row>
    <row r="3214" spans="1:12" x14ac:dyDescent="0.25">
      <c r="A3214" s="21" t="str">
        <f t="shared" si="206"/>
        <v>BIOLEGEND</v>
      </c>
      <c r="B3214" s="21" t="str">
        <v>EED119711</v>
      </c>
      <c r="C3214" s="30">
        <v>45938</v>
      </c>
      <c r="D3214" s="21">
        <v>302212</v>
      </c>
      <c r="E3214" s="21">
        <f>_xlfn.XLOOKUP(D3214,MasterSheet!H:H,MasterSheet!F:F)</f>
        <v>6468</v>
      </c>
      <c r="F3214" s="22">
        <f>SUMIFS(MasterSheet!J:J, MasterSheet!B:B, B3214, MasterSheet!D:D, C3214, MasterSheet!H:H, D3214)</f>
        <v>3</v>
      </c>
      <c r="G3214" s="22">
        <f t="shared" si="203"/>
        <v>19404</v>
      </c>
      <c r="H3214" s="26">
        <f>SUMIFS(MasterSheet!K:K, MasterSheet!B:B, B3214, MasterSheet!D:D, C3214, MasterSheet!H:H, D3214)</f>
        <v>3</v>
      </c>
      <c r="I3214" s="26">
        <f t="shared" si="204"/>
        <v>19404</v>
      </c>
      <c r="J3214" s="28">
        <f>SUMIFS(MasterSheet!L:L, MasterSheet!B:B, B3214, MasterSheet!D:D, C3214, MasterSheet!H:H, D3214)</f>
        <v>0</v>
      </c>
      <c r="K3214" s="28">
        <f t="shared" si="205"/>
        <v>0</v>
      </c>
      <c r="L3214" s="21" t="str">
        <f>UPPER(VLOOKUP(D3214,MasterSheet!H:U,14,))</f>
        <v>BIOLEGEND</v>
      </c>
    </row>
    <row r="3215" spans="1:12" x14ac:dyDescent="0.25">
      <c r="A3215" s="21" t="str">
        <f t="shared" si="206"/>
        <v>BIOLEGEND</v>
      </c>
      <c r="B3215" s="21" t="str">
        <v>EED119711</v>
      </c>
      <c r="C3215" s="30">
        <v>45938</v>
      </c>
      <c r="D3215" s="21">
        <v>302864</v>
      </c>
      <c r="E3215" s="21">
        <f>_xlfn.XLOOKUP(D3215,MasterSheet!H:H,MasterSheet!F:F)</f>
        <v>24208.800000000003</v>
      </c>
      <c r="F3215" s="22">
        <f>SUMIFS(MasterSheet!J:J, MasterSheet!B:B, B3215, MasterSheet!D:D, C3215, MasterSheet!H:H, D3215)</f>
        <v>1</v>
      </c>
      <c r="G3215" s="22">
        <f t="shared" si="203"/>
        <v>24208.800000000003</v>
      </c>
      <c r="H3215" s="26">
        <f>SUMIFS(MasterSheet!K:K, MasterSheet!B:B, B3215, MasterSheet!D:D, C3215, MasterSheet!H:H, D3215)</f>
        <v>1</v>
      </c>
      <c r="I3215" s="26">
        <f t="shared" si="204"/>
        <v>24208.800000000003</v>
      </c>
      <c r="J3215" s="28">
        <f>SUMIFS(MasterSheet!L:L, MasterSheet!B:B, B3215, MasterSheet!D:D, C3215, MasterSheet!H:H, D3215)</f>
        <v>0</v>
      </c>
      <c r="K3215" s="28">
        <f t="shared" si="205"/>
        <v>0</v>
      </c>
      <c r="L3215" s="21" t="str">
        <f>UPPER(VLOOKUP(D3215,MasterSheet!H:U,14,))</f>
        <v>BIOLEGEND</v>
      </c>
    </row>
    <row r="3216" spans="1:12" x14ac:dyDescent="0.25">
      <c r="A3216" s="21" t="str">
        <f t="shared" si="206"/>
        <v>BIOLEGEND</v>
      </c>
      <c r="B3216" s="21" t="str">
        <v>EED119711</v>
      </c>
      <c r="C3216" s="30">
        <v>45938</v>
      </c>
      <c r="D3216" s="21">
        <v>302904</v>
      </c>
      <c r="E3216" s="21">
        <f>_xlfn.XLOOKUP(D3216,MasterSheet!H:H,MasterSheet!F:F)</f>
        <v>10841.6</v>
      </c>
      <c r="F3216" s="22">
        <f>SUMIFS(MasterSheet!J:J, MasterSheet!B:B, B3216, MasterSheet!D:D, C3216, MasterSheet!H:H, D3216)</f>
        <v>1</v>
      </c>
      <c r="G3216" s="22">
        <f t="shared" si="203"/>
        <v>10841.6</v>
      </c>
      <c r="H3216" s="26">
        <f>SUMIFS(MasterSheet!K:K, MasterSheet!B:B, B3216, MasterSheet!D:D, C3216, MasterSheet!H:H, D3216)</f>
        <v>1</v>
      </c>
      <c r="I3216" s="26">
        <f t="shared" si="204"/>
        <v>10841.6</v>
      </c>
      <c r="J3216" s="28">
        <f>SUMIFS(MasterSheet!L:L, MasterSheet!B:B, B3216, MasterSheet!D:D, C3216, MasterSheet!H:H, D3216)</f>
        <v>0</v>
      </c>
      <c r="K3216" s="28">
        <f t="shared" si="205"/>
        <v>0</v>
      </c>
      <c r="L3216" s="21" t="str">
        <f>UPPER(VLOOKUP(D3216,MasterSheet!H:U,14,))</f>
        <v>BIOLEGEND</v>
      </c>
    </row>
    <row r="3217" spans="1:12" x14ac:dyDescent="0.25">
      <c r="A3217" s="21" t="str">
        <f t="shared" si="206"/>
        <v>BIOLEGEND</v>
      </c>
      <c r="B3217" s="21" t="str">
        <v>EED119711</v>
      </c>
      <c r="C3217" s="30">
        <v>45938</v>
      </c>
      <c r="D3217" s="21">
        <v>303403</v>
      </c>
      <c r="E3217" s="21">
        <f>_xlfn.XLOOKUP(D3217,MasterSheet!H:H,MasterSheet!F:F)</f>
        <v>6591.2000000000007</v>
      </c>
      <c r="F3217" s="22">
        <f>SUMIFS(MasterSheet!J:J, MasterSheet!B:B, B3217, MasterSheet!D:D, C3217, MasterSheet!H:H, D3217)</f>
        <v>1</v>
      </c>
      <c r="G3217" s="22">
        <f t="shared" si="203"/>
        <v>6591.2000000000007</v>
      </c>
      <c r="H3217" s="26">
        <f>SUMIFS(MasterSheet!K:K, MasterSheet!B:B, B3217, MasterSheet!D:D, C3217, MasterSheet!H:H, D3217)</f>
        <v>1</v>
      </c>
      <c r="I3217" s="26">
        <f t="shared" si="204"/>
        <v>6591.2000000000007</v>
      </c>
      <c r="J3217" s="28">
        <f>SUMIFS(MasterSheet!L:L, MasterSheet!B:B, B3217, MasterSheet!D:D, C3217, MasterSheet!H:H, D3217)</f>
        <v>0</v>
      </c>
      <c r="K3217" s="28">
        <f t="shared" si="205"/>
        <v>0</v>
      </c>
      <c r="L3217" s="21" t="str">
        <f>UPPER(VLOOKUP(D3217,MasterSheet!H:U,14,))</f>
        <v>BIOLEGEND</v>
      </c>
    </row>
    <row r="3218" spans="1:12" x14ac:dyDescent="0.25">
      <c r="A3218" s="21" t="str">
        <f t="shared" si="206"/>
        <v>BIOLEGEND</v>
      </c>
      <c r="B3218" s="21" t="str">
        <v>EED119711</v>
      </c>
      <c r="C3218" s="30">
        <v>45938</v>
      </c>
      <c r="D3218" s="21">
        <v>303508</v>
      </c>
      <c r="E3218" s="21">
        <f>_xlfn.XLOOKUP(D3218,MasterSheet!H:H,MasterSheet!F:F)</f>
        <v>17248</v>
      </c>
      <c r="F3218" s="22">
        <f>SUMIFS(MasterSheet!J:J, MasterSheet!B:B, B3218, MasterSheet!D:D, C3218, MasterSheet!H:H, D3218)</f>
        <v>3</v>
      </c>
      <c r="G3218" s="22">
        <f t="shared" si="203"/>
        <v>51744</v>
      </c>
      <c r="H3218" s="26">
        <f>SUMIFS(MasterSheet!K:K, MasterSheet!B:B, B3218, MasterSheet!D:D, C3218, MasterSheet!H:H, D3218)</f>
        <v>3</v>
      </c>
      <c r="I3218" s="26">
        <f t="shared" si="204"/>
        <v>51744</v>
      </c>
      <c r="J3218" s="28">
        <f>SUMIFS(MasterSheet!L:L, MasterSheet!B:B, B3218, MasterSheet!D:D, C3218, MasterSheet!H:H, D3218)</f>
        <v>0</v>
      </c>
      <c r="K3218" s="28">
        <f t="shared" si="205"/>
        <v>0</v>
      </c>
      <c r="L3218" s="21" t="str">
        <f>UPPER(VLOOKUP(D3218,MasterSheet!H:U,14,))</f>
        <v>BIOLEGEND</v>
      </c>
    </row>
    <row r="3219" spans="1:12" x14ac:dyDescent="0.25">
      <c r="A3219" s="21" t="str">
        <f t="shared" si="206"/>
        <v>BIOLEGEND</v>
      </c>
      <c r="B3219" s="21" t="str">
        <v>EED119711</v>
      </c>
      <c r="C3219" s="30">
        <v>45938</v>
      </c>
      <c r="D3219" s="21">
        <v>304128</v>
      </c>
      <c r="E3219" s="21">
        <f>_xlfn.XLOOKUP(D3219,MasterSheet!H:H,MasterSheet!F:F)</f>
        <v>17740.8</v>
      </c>
      <c r="F3219" s="22">
        <f>SUMIFS(MasterSheet!J:J, MasterSheet!B:B, B3219, MasterSheet!D:D, C3219, MasterSheet!H:H, D3219)</f>
        <v>1</v>
      </c>
      <c r="G3219" s="22">
        <f t="shared" si="203"/>
        <v>17740.8</v>
      </c>
      <c r="H3219" s="26">
        <f>SUMIFS(MasterSheet!K:K, MasterSheet!B:B, B3219, MasterSheet!D:D, C3219, MasterSheet!H:H, D3219)</f>
        <v>1</v>
      </c>
      <c r="I3219" s="26">
        <f t="shared" si="204"/>
        <v>17740.8</v>
      </c>
      <c r="J3219" s="28">
        <f>SUMIFS(MasterSheet!L:L, MasterSheet!B:B, B3219, MasterSheet!D:D, C3219, MasterSheet!H:H, D3219)</f>
        <v>0</v>
      </c>
      <c r="K3219" s="28">
        <f t="shared" si="205"/>
        <v>0</v>
      </c>
      <c r="L3219" s="21" t="str">
        <f>UPPER(VLOOKUP(D3219,MasterSheet!H:U,14,))</f>
        <v>BIOLEGEND</v>
      </c>
    </row>
    <row r="3220" spans="1:12" x14ac:dyDescent="0.25">
      <c r="A3220" s="21" t="str">
        <f t="shared" si="206"/>
        <v>BIOLEGEND</v>
      </c>
      <c r="B3220" s="21" t="str">
        <v>EED119711</v>
      </c>
      <c r="C3220" s="30">
        <v>45938</v>
      </c>
      <c r="D3220" s="21">
        <v>304810</v>
      </c>
      <c r="E3220" s="21">
        <f>_xlfn.XLOOKUP(D3220,MasterSheet!H:H,MasterSheet!F:F)</f>
        <v>16684.8</v>
      </c>
      <c r="F3220" s="22">
        <f>SUMIFS(MasterSheet!J:J, MasterSheet!B:B, B3220, MasterSheet!D:D, C3220, MasterSheet!H:H, D3220)</f>
        <v>1</v>
      </c>
      <c r="G3220" s="22">
        <f t="shared" si="203"/>
        <v>16684.8</v>
      </c>
      <c r="H3220" s="26">
        <f>SUMIFS(MasterSheet!K:K, MasterSheet!B:B, B3220, MasterSheet!D:D, C3220, MasterSheet!H:H, D3220)</f>
        <v>1</v>
      </c>
      <c r="I3220" s="26">
        <f t="shared" si="204"/>
        <v>16684.8</v>
      </c>
      <c r="J3220" s="28">
        <f>SUMIFS(MasterSheet!L:L, MasterSheet!B:B, B3220, MasterSheet!D:D, C3220, MasterSheet!H:H, D3220)</f>
        <v>0</v>
      </c>
      <c r="K3220" s="28">
        <f t="shared" si="205"/>
        <v>0</v>
      </c>
      <c r="L3220" s="21" t="str">
        <f>UPPER(VLOOKUP(D3220,MasterSheet!H:U,14,))</f>
        <v>BIOLEGEND</v>
      </c>
    </row>
    <row r="3221" spans="1:12" x14ac:dyDescent="0.25">
      <c r="A3221" s="21" t="str">
        <f t="shared" si="206"/>
        <v>BIOLEGEND</v>
      </c>
      <c r="B3221" s="21" t="str">
        <v>EED119711</v>
      </c>
      <c r="C3221" s="30">
        <v>45938</v>
      </c>
      <c r="D3221" s="21">
        <v>307616</v>
      </c>
      <c r="E3221" s="21">
        <f>_xlfn.XLOOKUP(D3221,MasterSheet!H:H,MasterSheet!F:F)</f>
        <v>32841.599999999999</v>
      </c>
      <c r="F3221" s="22">
        <f>SUMIFS(MasterSheet!J:J, MasterSheet!B:B, B3221, MasterSheet!D:D, C3221, MasterSheet!H:H, D3221)</f>
        <v>1</v>
      </c>
      <c r="G3221" s="22">
        <f t="shared" si="203"/>
        <v>32841.599999999999</v>
      </c>
      <c r="H3221" s="26">
        <f>SUMIFS(MasterSheet!K:K, MasterSheet!B:B, B3221, MasterSheet!D:D, C3221, MasterSheet!H:H, D3221)</f>
        <v>1</v>
      </c>
      <c r="I3221" s="26">
        <f t="shared" si="204"/>
        <v>32841.599999999999</v>
      </c>
      <c r="J3221" s="28">
        <f>SUMIFS(MasterSheet!L:L, MasterSheet!B:B, B3221, MasterSheet!D:D, C3221, MasterSheet!H:H, D3221)</f>
        <v>0</v>
      </c>
      <c r="K3221" s="28">
        <f t="shared" si="205"/>
        <v>0</v>
      </c>
      <c r="L3221" s="21" t="str">
        <f>UPPER(VLOOKUP(D3221,MasterSheet!H:U,14,))</f>
        <v>BIOLEGEND</v>
      </c>
    </row>
    <row r="3222" spans="1:12" x14ac:dyDescent="0.25">
      <c r="A3222" s="21" t="str">
        <f t="shared" si="206"/>
        <v>BIOLEGEND</v>
      </c>
      <c r="B3222" s="21" t="str">
        <v>EED119711</v>
      </c>
      <c r="C3222" s="30">
        <v>45938</v>
      </c>
      <c r="D3222" s="21">
        <v>310910</v>
      </c>
      <c r="E3222" s="21">
        <f>_xlfn.XLOOKUP(D3222,MasterSheet!H:H,MasterSheet!F:F)</f>
        <v>8131.2000000000007</v>
      </c>
      <c r="F3222" s="22">
        <f>SUMIFS(MasterSheet!J:J, MasterSheet!B:B, B3222, MasterSheet!D:D, C3222, MasterSheet!H:H, D3222)</f>
        <v>5</v>
      </c>
      <c r="G3222" s="22">
        <f t="shared" si="203"/>
        <v>40656</v>
      </c>
      <c r="H3222" s="26">
        <f>SUMIFS(MasterSheet!K:K, MasterSheet!B:B, B3222, MasterSheet!D:D, C3222, MasterSheet!H:H, D3222)</f>
        <v>5</v>
      </c>
      <c r="I3222" s="26">
        <f t="shared" si="204"/>
        <v>40656</v>
      </c>
      <c r="J3222" s="28">
        <f>SUMIFS(MasterSheet!L:L, MasterSheet!B:B, B3222, MasterSheet!D:D, C3222, MasterSheet!H:H, D3222)</f>
        <v>0</v>
      </c>
      <c r="K3222" s="28">
        <f t="shared" si="205"/>
        <v>0</v>
      </c>
      <c r="L3222" s="21" t="str">
        <f>UPPER(VLOOKUP(D3222,MasterSheet!H:U,14,))</f>
        <v>BIOLEGEND</v>
      </c>
    </row>
    <row r="3223" spans="1:12" x14ac:dyDescent="0.25">
      <c r="A3223" s="21" t="str">
        <f t="shared" si="206"/>
        <v>BIOLEGEND</v>
      </c>
      <c r="B3223" s="21" t="str">
        <v>EED119711</v>
      </c>
      <c r="C3223" s="30">
        <v>45938</v>
      </c>
      <c r="D3223" s="21">
        <v>317434</v>
      </c>
      <c r="E3223" s="21">
        <f>_xlfn.XLOOKUP(D3223,MasterSheet!H:H,MasterSheet!F:F)</f>
        <v>24420</v>
      </c>
      <c r="F3223" s="22">
        <f>SUMIFS(MasterSheet!J:J, MasterSheet!B:B, B3223, MasterSheet!D:D, C3223, MasterSheet!H:H, D3223)</f>
        <v>1</v>
      </c>
      <c r="G3223" s="22">
        <f t="shared" si="203"/>
        <v>24420</v>
      </c>
      <c r="H3223" s="26">
        <f>SUMIFS(MasterSheet!K:K, MasterSheet!B:B, B3223, MasterSheet!D:D, C3223, MasterSheet!H:H, D3223)</f>
        <v>1</v>
      </c>
      <c r="I3223" s="26">
        <f t="shared" si="204"/>
        <v>24420</v>
      </c>
      <c r="J3223" s="28">
        <f>SUMIFS(MasterSheet!L:L, MasterSheet!B:B, B3223, MasterSheet!D:D, C3223, MasterSheet!H:H, D3223)</f>
        <v>0</v>
      </c>
      <c r="K3223" s="28">
        <f t="shared" si="205"/>
        <v>0</v>
      </c>
      <c r="L3223" s="21" t="str">
        <f>UPPER(VLOOKUP(D3223,MasterSheet!H:U,14,))</f>
        <v>BIOLEGEND</v>
      </c>
    </row>
    <row r="3224" spans="1:12" x14ac:dyDescent="0.25">
      <c r="A3224" s="21" t="str">
        <f t="shared" si="206"/>
        <v>BIOLEGEND</v>
      </c>
      <c r="B3224" s="21" t="str">
        <v>EED119711</v>
      </c>
      <c r="C3224" s="30">
        <v>45938</v>
      </c>
      <c r="D3224" s="21">
        <v>318340</v>
      </c>
      <c r="E3224" s="21">
        <f>_xlfn.XLOOKUP(D3224,MasterSheet!H:H,MasterSheet!F:F)</f>
        <v>26862</v>
      </c>
      <c r="F3224" s="22">
        <f>SUMIFS(MasterSheet!J:J, MasterSheet!B:B, B3224, MasterSheet!D:D, C3224, MasterSheet!H:H, D3224)</f>
        <v>1</v>
      </c>
      <c r="G3224" s="22">
        <f t="shared" ref="G3224:G3287" si="207">F3224*E3224</f>
        <v>26862</v>
      </c>
      <c r="H3224" s="26">
        <f>SUMIFS(MasterSheet!K:K, MasterSheet!B:B, B3224, MasterSheet!D:D, C3224, MasterSheet!H:H, D3224)</f>
        <v>1</v>
      </c>
      <c r="I3224" s="26">
        <f t="shared" ref="I3224:I3287" si="208">H3224*E3224</f>
        <v>26862</v>
      </c>
      <c r="J3224" s="28">
        <f>SUMIFS(MasterSheet!L:L, MasterSheet!B:B, B3224, MasterSheet!D:D, C3224, MasterSheet!H:H, D3224)</f>
        <v>0</v>
      </c>
      <c r="K3224" s="28">
        <f t="shared" ref="K3224:K3287" si="209">J3224*E3224</f>
        <v>0</v>
      </c>
      <c r="L3224" s="21" t="str">
        <f>UPPER(VLOOKUP(D3224,MasterSheet!H:U,14,))</f>
        <v>BIOLEGEND</v>
      </c>
    </row>
    <row r="3225" spans="1:12" x14ac:dyDescent="0.25">
      <c r="A3225" s="21" t="str">
        <f t="shared" si="206"/>
        <v>BIOLEGEND</v>
      </c>
      <c r="B3225" s="21" t="str">
        <v>EED119711</v>
      </c>
      <c r="C3225" s="30">
        <v>45938</v>
      </c>
      <c r="D3225" s="21">
        <v>328114</v>
      </c>
      <c r="E3225" s="21">
        <f>_xlfn.XLOOKUP(D3225,MasterSheet!H:H,MasterSheet!F:F)</f>
        <v>19342.400000000001</v>
      </c>
      <c r="F3225" s="22">
        <f>SUMIFS(MasterSheet!J:J, MasterSheet!B:B, B3225, MasterSheet!D:D, C3225, MasterSheet!H:H, D3225)</f>
        <v>2</v>
      </c>
      <c r="G3225" s="22">
        <f t="shared" si="207"/>
        <v>38684.800000000003</v>
      </c>
      <c r="H3225" s="26">
        <f>SUMIFS(MasterSheet!K:K, MasterSheet!B:B, B3225, MasterSheet!D:D, C3225, MasterSheet!H:H, D3225)</f>
        <v>2</v>
      </c>
      <c r="I3225" s="26">
        <f t="shared" si="208"/>
        <v>38684.800000000003</v>
      </c>
      <c r="J3225" s="28">
        <f>SUMIFS(MasterSheet!L:L, MasterSheet!B:B, B3225, MasterSheet!D:D, C3225, MasterSheet!H:H, D3225)</f>
        <v>0</v>
      </c>
      <c r="K3225" s="28">
        <f t="shared" si="209"/>
        <v>0</v>
      </c>
      <c r="L3225" s="21" t="str">
        <f>UPPER(VLOOKUP(D3225,MasterSheet!H:U,14,))</f>
        <v>BIOLEGEND</v>
      </c>
    </row>
    <row r="3226" spans="1:12" x14ac:dyDescent="0.25">
      <c r="A3226" s="21" t="str">
        <f t="shared" si="206"/>
        <v>BIOLEGEND</v>
      </c>
      <c r="B3226" s="21" t="str">
        <v>EED119711</v>
      </c>
      <c r="C3226" s="30">
        <v>45938</v>
      </c>
      <c r="D3226" s="21">
        <v>329950</v>
      </c>
      <c r="E3226" s="21">
        <f>_xlfn.XLOOKUP(D3226,MasterSheet!H:H,MasterSheet!F:F)</f>
        <v>27588</v>
      </c>
      <c r="F3226" s="22">
        <f>SUMIFS(MasterSheet!J:J, MasterSheet!B:B, B3226, MasterSheet!D:D, C3226, MasterSheet!H:H, D3226)</f>
        <v>1</v>
      </c>
      <c r="G3226" s="22">
        <f t="shared" si="207"/>
        <v>27588</v>
      </c>
      <c r="H3226" s="26">
        <f>SUMIFS(MasterSheet!K:K, MasterSheet!B:B, B3226, MasterSheet!D:D, C3226, MasterSheet!H:H, D3226)</f>
        <v>1</v>
      </c>
      <c r="I3226" s="26">
        <f t="shared" si="208"/>
        <v>27588</v>
      </c>
      <c r="J3226" s="28">
        <f>SUMIFS(MasterSheet!L:L, MasterSheet!B:B, B3226, MasterSheet!D:D, C3226, MasterSheet!H:H, D3226)</f>
        <v>0</v>
      </c>
      <c r="K3226" s="28">
        <f t="shared" si="209"/>
        <v>0</v>
      </c>
      <c r="L3226" s="21" t="str">
        <f>UPPER(VLOOKUP(D3226,MasterSheet!H:U,14,))</f>
        <v>BIOLEGEND</v>
      </c>
    </row>
    <row r="3227" spans="1:12" x14ac:dyDescent="0.25">
      <c r="A3227" s="21" t="str">
        <f t="shared" si="206"/>
        <v>BIOLEGEND</v>
      </c>
      <c r="B3227" s="21" t="str">
        <v>EED119711</v>
      </c>
      <c r="C3227" s="30">
        <v>45938</v>
      </c>
      <c r="D3227" s="21">
        <v>331416</v>
      </c>
      <c r="E3227" s="21">
        <f>_xlfn.XLOOKUP(D3227,MasterSheet!H:H,MasterSheet!F:F)</f>
        <v>19800</v>
      </c>
      <c r="F3227" s="22">
        <f>SUMIFS(MasterSheet!J:J, MasterSheet!B:B, B3227, MasterSheet!D:D, C3227, MasterSheet!H:H, D3227)</f>
        <v>1</v>
      </c>
      <c r="G3227" s="22">
        <f t="shared" si="207"/>
        <v>19800</v>
      </c>
      <c r="H3227" s="26">
        <f>SUMIFS(MasterSheet!K:K, MasterSheet!B:B, B3227, MasterSheet!D:D, C3227, MasterSheet!H:H, D3227)</f>
        <v>1</v>
      </c>
      <c r="I3227" s="26">
        <f t="shared" si="208"/>
        <v>19800</v>
      </c>
      <c r="J3227" s="28">
        <f>SUMIFS(MasterSheet!L:L, MasterSheet!B:B, B3227, MasterSheet!D:D, C3227, MasterSheet!H:H, D3227)</f>
        <v>0</v>
      </c>
      <c r="K3227" s="28">
        <f t="shared" si="209"/>
        <v>0</v>
      </c>
      <c r="L3227" s="21" t="str">
        <f>UPPER(VLOOKUP(D3227,MasterSheet!H:U,14,))</f>
        <v>BIOLEGEND</v>
      </c>
    </row>
    <row r="3228" spans="1:12" x14ac:dyDescent="0.25">
      <c r="A3228" s="21" t="str">
        <f t="shared" si="206"/>
        <v>BIOLEGEND</v>
      </c>
      <c r="B3228" s="21" t="str">
        <v>EED119711</v>
      </c>
      <c r="C3228" s="30">
        <v>45938</v>
      </c>
      <c r="D3228" s="21">
        <v>334330</v>
      </c>
      <c r="E3228" s="21">
        <f>_xlfn.XLOOKUP(D3228,MasterSheet!H:H,MasterSheet!F:F)</f>
        <v>27984</v>
      </c>
      <c r="F3228" s="22">
        <f>SUMIFS(MasterSheet!J:J, MasterSheet!B:B, B3228, MasterSheet!D:D, C3228, MasterSheet!H:H, D3228)</f>
        <v>1</v>
      </c>
      <c r="G3228" s="22">
        <f t="shared" si="207"/>
        <v>27984</v>
      </c>
      <c r="H3228" s="26">
        <f>SUMIFS(MasterSheet!K:K, MasterSheet!B:B, B3228, MasterSheet!D:D, C3228, MasterSheet!H:H, D3228)</f>
        <v>1</v>
      </c>
      <c r="I3228" s="26">
        <f t="shared" si="208"/>
        <v>27984</v>
      </c>
      <c r="J3228" s="28">
        <f>SUMIFS(MasterSheet!L:L, MasterSheet!B:B, B3228, MasterSheet!D:D, C3228, MasterSheet!H:H, D3228)</f>
        <v>0</v>
      </c>
      <c r="K3228" s="28">
        <f t="shared" si="209"/>
        <v>0</v>
      </c>
      <c r="L3228" s="21" t="str">
        <f>UPPER(VLOOKUP(D3228,MasterSheet!H:U,14,))</f>
        <v>BIOLEGEND</v>
      </c>
    </row>
    <row r="3229" spans="1:12" x14ac:dyDescent="0.25">
      <c r="A3229" s="21" t="str">
        <f t="shared" si="206"/>
        <v>BIOLEGEND</v>
      </c>
      <c r="B3229" s="21" t="str">
        <v>EED119711</v>
      </c>
      <c r="C3229" s="30">
        <v>45938</v>
      </c>
      <c r="D3229" s="21">
        <v>336119</v>
      </c>
      <c r="E3229" s="21">
        <f>_xlfn.XLOOKUP(D3229,MasterSheet!H:H,MasterSheet!F:F)</f>
        <v>10964.8</v>
      </c>
      <c r="F3229" s="22">
        <f>SUMIFS(MasterSheet!J:J, MasterSheet!B:B, B3229, MasterSheet!D:D, C3229, MasterSheet!H:H, D3229)</f>
        <v>1</v>
      </c>
      <c r="G3229" s="22">
        <f t="shared" si="207"/>
        <v>10964.8</v>
      </c>
      <c r="H3229" s="26">
        <f>SUMIFS(MasterSheet!K:K, MasterSheet!B:B, B3229, MasterSheet!D:D, C3229, MasterSheet!H:H, D3229)</f>
        <v>1</v>
      </c>
      <c r="I3229" s="26">
        <f t="shared" si="208"/>
        <v>10964.8</v>
      </c>
      <c r="J3229" s="28">
        <f>SUMIFS(MasterSheet!L:L, MasterSheet!B:B, B3229, MasterSheet!D:D, C3229, MasterSheet!H:H, D3229)</f>
        <v>0</v>
      </c>
      <c r="K3229" s="28">
        <f t="shared" si="209"/>
        <v>0</v>
      </c>
      <c r="L3229" s="21" t="str">
        <f>UPPER(VLOOKUP(D3229,MasterSheet!H:U,14,))</f>
        <v>BIOLEGEND</v>
      </c>
    </row>
    <row r="3230" spans="1:12" x14ac:dyDescent="0.25">
      <c r="A3230" s="21" t="str">
        <f t="shared" si="206"/>
        <v>BIOLEGEND</v>
      </c>
      <c r="B3230" s="21" t="str">
        <v>EED119711</v>
      </c>
      <c r="C3230" s="30">
        <v>45938</v>
      </c>
      <c r="D3230" s="21">
        <v>342915</v>
      </c>
      <c r="E3230" s="21">
        <f>_xlfn.XLOOKUP(D3230,MasterSheet!H:H,MasterSheet!F:F)</f>
        <v>12738</v>
      </c>
      <c r="F3230" s="22">
        <f>SUMIFS(MasterSheet!J:J, MasterSheet!B:B, B3230, MasterSheet!D:D, C3230, MasterSheet!H:H, D3230)</f>
        <v>1</v>
      </c>
      <c r="G3230" s="22">
        <f t="shared" si="207"/>
        <v>12738</v>
      </c>
      <c r="H3230" s="26">
        <f>SUMIFS(MasterSheet!K:K, MasterSheet!B:B, B3230, MasterSheet!D:D, C3230, MasterSheet!H:H, D3230)</f>
        <v>1</v>
      </c>
      <c r="I3230" s="26">
        <f t="shared" si="208"/>
        <v>12738</v>
      </c>
      <c r="J3230" s="28">
        <f>SUMIFS(MasterSheet!L:L, MasterSheet!B:B, B3230, MasterSheet!D:D, C3230, MasterSheet!H:H, D3230)</f>
        <v>0</v>
      </c>
      <c r="K3230" s="28">
        <f t="shared" si="209"/>
        <v>0</v>
      </c>
      <c r="L3230" s="21" t="str">
        <f>UPPER(VLOOKUP(D3230,MasterSheet!H:U,14,))</f>
        <v>BIOLEGEND</v>
      </c>
    </row>
    <row r="3231" spans="1:12" x14ac:dyDescent="0.25">
      <c r="A3231" s="21" t="str">
        <f t="shared" si="206"/>
        <v>BIOLEGEND</v>
      </c>
      <c r="B3231" s="21" t="str">
        <v>EED119711</v>
      </c>
      <c r="C3231" s="30">
        <v>45938</v>
      </c>
      <c r="D3231" s="21">
        <v>343512</v>
      </c>
      <c r="E3231" s="21">
        <f>_xlfn.XLOOKUP(D3231,MasterSheet!H:H,MasterSheet!F:F)</f>
        <v>18048.8</v>
      </c>
      <c r="F3231" s="22">
        <f>SUMIFS(MasterSheet!J:J, MasterSheet!B:B, B3231, MasterSheet!D:D, C3231, MasterSheet!H:H, D3231)</f>
        <v>5</v>
      </c>
      <c r="G3231" s="22">
        <f t="shared" si="207"/>
        <v>90244</v>
      </c>
      <c r="H3231" s="26">
        <f>SUMIFS(MasterSheet!K:K, MasterSheet!B:B, B3231, MasterSheet!D:D, C3231, MasterSheet!H:H, D3231)</f>
        <v>5</v>
      </c>
      <c r="I3231" s="26">
        <f t="shared" si="208"/>
        <v>90244</v>
      </c>
      <c r="J3231" s="28">
        <f>SUMIFS(MasterSheet!L:L, MasterSheet!B:B, B3231, MasterSheet!D:D, C3231, MasterSheet!H:H, D3231)</f>
        <v>0</v>
      </c>
      <c r="K3231" s="28">
        <f t="shared" si="209"/>
        <v>0</v>
      </c>
      <c r="L3231" s="21" t="str">
        <f>UPPER(VLOOKUP(D3231,MasterSheet!H:U,14,))</f>
        <v>BIOLEGEND</v>
      </c>
    </row>
    <row r="3232" spans="1:12" x14ac:dyDescent="0.25">
      <c r="A3232" s="21" t="str">
        <f t="shared" si="206"/>
        <v>BIOLEGEND</v>
      </c>
      <c r="B3232" s="21" t="str">
        <v>EED119711</v>
      </c>
      <c r="C3232" s="30">
        <v>45938</v>
      </c>
      <c r="D3232" s="21">
        <v>344604</v>
      </c>
      <c r="E3232" s="21">
        <f>_xlfn.XLOOKUP(D3232,MasterSheet!H:H,MasterSheet!F:F)</f>
        <v>3146</v>
      </c>
      <c r="F3232" s="22">
        <f>SUMIFS(MasterSheet!J:J, MasterSheet!B:B, B3232, MasterSheet!D:D, C3232, MasterSheet!H:H, D3232)</f>
        <v>1</v>
      </c>
      <c r="G3232" s="22">
        <f t="shared" si="207"/>
        <v>3146</v>
      </c>
      <c r="H3232" s="26">
        <f>SUMIFS(MasterSheet!K:K, MasterSheet!B:B, B3232, MasterSheet!D:D, C3232, MasterSheet!H:H, D3232)</f>
        <v>1</v>
      </c>
      <c r="I3232" s="26">
        <f t="shared" si="208"/>
        <v>3146</v>
      </c>
      <c r="J3232" s="28">
        <f>SUMIFS(MasterSheet!L:L, MasterSheet!B:B, B3232, MasterSheet!D:D, C3232, MasterSheet!H:H, D3232)</f>
        <v>0</v>
      </c>
      <c r="K3232" s="28">
        <f t="shared" si="209"/>
        <v>0</v>
      </c>
      <c r="L3232" s="21" t="str">
        <f>UPPER(VLOOKUP(D3232,MasterSheet!H:U,14,))</f>
        <v>BIOLEGEND</v>
      </c>
    </row>
    <row r="3233" spans="1:12" x14ac:dyDescent="0.25">
      <c r="A3233" s="21" t="str">
        <f t="shared" si="206"/>
        <v>BIOLEGEND</v>
      </c>
      <c r="B3233" s="21" t="str">
        <v>EED119711</v>
      </c>
      <c r="C3233" s="30">
        <v>45938</v>
      </c>
      <c r="D3233" s="21">
        <v>344748</v>
      </c>
      <c r="E3233" s="21">
        <f>_xlfn.XLOOKUP(D3233,MasterSheet!H:H,MasterSheet!F:F)</f>
        <v>26136</v>
      </c>
      <c r="F3233" s="22">
        <f>SUMIFS(MasterSheet!J:J, MasterSheet!B:B, B3233, MasterSheet!D:D, C3233, MasterSheet!H:H, D3233)</f>
        <v>2</v>
      </c>
      <c r="G3233" s="22">
        <f t="shared" si="207"/>
        <v>52272</v>
      </c>
      <c r="H3233" s="26">
        <f>SUMIFS(MasterSheet!K:K, MasterSheet!B:B, B3233, MasterSheet!D:D, C3233, MasterSheet!H:H, D3233)</f>
        <v>2</v>
      </c>
      <c r="I3233" s="26">
        <f t="shared" si="208"/>
        <v>52272</v>
      </c>
      <c r="J3233" s="28">
        <f>SUMIFS(MasterSheet!L:L, MasterSheet!B:B, B3233, MasterSheet!D:D, C3233, MasterSheet!H:H, D3233)</f>
        <v>0</v>
      </c>
      <c r="K3233" s="28">
        <f t="shared" si="209"/>
        <v>0</v>
      </c>
      <c r="L3233" s="21" t="str">
        <f>UPPER(VLOOKUP(D3233,MasterSheet!H:U,14,))</f>
        <v>BIOLEGEND</v>
      </c>
    </row>
    <row r="3234" spans="1:12" x14ac:dyDescent="0.25">
      <c r="A3234" s="21" t="str">
        <f t="shared" si="206"/>
        <v>BIOLEGEND</v>
      </c>
      <c r="B3234" s="21" t="str">
        <v>EED119711</v>
      </c>
      <c r="C3234" s="30">
        <v>45938</v>
      </c>
      <c r="D3234" s="21">
        <v>347507</v>
      </c>
      <c r="E3234" s="21">
        <f>_xlfn.XLOOKUP(D3234,MasterSheet!H:H,MasterSheet!F:F)</f>
        <v>10225.6</v>
      </c>
      <c r="F3234" s="22">
        <f>SUMIFS(MasterSheet!J:J, MasterSheet!B:B, B3234, MasterSheet!D:D, C3234, MasterSheet!H:H, D3234)</f>
        <v>1</v>
      </c>
      <c r="G3234" s="22">
        <f t="shared" si="207"/>
        <v>10225.6</v>
      </c>
      <c r="H3234" s="26">
        <f>SUMIFS(MasterSheet!K:K, MasterSheet!B:B, B3234, MasterSheet!D:D, C3234, MasterSheet!H:H, D3234)</f>
        <v>1</v>
      </c>
      <c r="I3234" s="26">
        <f t="shared" si="208"/>
        <v>10225.6</v>
      </c>
      <c r="J3234" s="28">
        <f>SUMIFS(MasterSheet!L:L, MasterSheet!B:B, B3234, MasterSheet!D:D, C3234, MasterSheet!H:H, D3234)</f>
        <v>0</v>
      </c>
      <c r="K3234" s="28">
        <f t="shared" si="209"/>
        <v>0</v>
      </c>
      <c r="L3234" s="21" t="str">
        <f>UPPER(VLOOKUP(D3234,MasterSheet!H:U,14,))</f>
        <v>BIOLEGEND</v>
      </c>
    </row>
    <row r="3235" spans="1:12" x14ac:dyDescent="0.25">
      <c r="A3235" s="21" t="str">
        <f t="shared" si="206"/>
        <v>BIOLEGEND</v>
      </c>
      <c r="B3235" s="21" t="str">
        <v>EED119711</v>
      </c>
      <c r="C3235" s="30">
        <v>45938</v>
      </c>
      <c r="D3235" s="21">
        <v>348206</v>
      </c>
      <c r="E3235" s="21">
        <f>_xlfn.XLOOKUP(D3235,MasterSheet!H:H,MasterSheet!F:F)</f>
        <v>15523.2</v>
      </c>
      <c r="F3235" s="22">
        <f>SUMIFS(MasterSheet!J:J, MasterSheet!B:B, B3235, MasterSheet!D:D, C3235, MasterSheet!H:H, D3235)</f>
        <v>1</v>
      </c>
      <c r="G3235" s="22">
        <f t="shared" si="207"/>
        <v>15523.2</v>
      </c>
      <c r="H3235" s="26">
        <f>SUMIFS(MasterSheet!K:K, MasterSheet!B:B, B3235, MasterSheet!D:D, C3235, MasterSheet!H:H, D3235)</f>
        <v>1</v>
      </c>
      <c r="I3235" s="26">
        <f t="shared" si="208"/>
        <v>15523.2</v>
      </c>
      <c r="J3235" s="28">
        <f>SUMIFS(MasterSheet!L:L, MasterSheet!B:B, B3235, MasterSheet!D:D, C3235, MasterSheet!H:H, D3235)</f>
        <v>0</v>
      </c>
      <c r="K3235" s="28">
        <f t="shared" si="209"/>
        <v>0</v>
      </c>
      <c r="L3235" s="21" t="str">
        <f>UPPER(VLOOKUP(D3235,MasterSheet!H:U,14,))</f>
        <v>BIOLEGEND</v>
      </c>
    </row>
    <row r="3236" spans="1:12" x14ac:dyDescent="0.25">
      <c r="A3236" s="21" t="str">
        <f t="shared" si="206"/>
        <v>BIOLEGEND</v>
      </c>
      <c r="B3236" s="21" t="str">
        <v>EED119711</v>
      </c>
      <c r="C3236" s="30">
        <v>45938</v>
      </c>
      <c r="D3236" s="21">
        <v>351336</v>
      </c>
      <c r="E3236" s="21">
        <f>_xlfn.XLOOKUP(D3236,MasterSheet!H:H,MasterSheet!F:F)</f>
        <v>22052.799999999999</v>
      </c>
      <c r="F3236" s="22">
        <f>SUMIFS(MasterSheet!J:J, MasterSheet!B:B, B3236, MasterSheet!D:D, C3236, MasterSheet!H:H, D3236)</f>
        <v>1</v>
      </c>
      <c r="G3236" s="22">
        <f t="shared" si="207"/>
        <v>22052.799999999999</v>
      </c>
      <c r="H3236" s="26">
        <f>SUMIFS(MasterSheet!K:K, MasterSheet!B:B, B3236, MasterSheet!D:D, C3236, MasterSheet!H:H, D3236)</f>
        <v>1</v>
      </c>
      <c r="I3236" s="26">
        <f t="shared" si="208"/>
        <v>22052.799999999999</v>
      </c>
      <c r="J3236" s="28">
        <f>SUMIFS(MasterSheet!L:L, MasterSheet!B:B, B3236, MasterSheet!D:D, C3236, MasterSheet!H:H, D3236)</f>
        <v>0</v>
      </c>
      <c r="K3236" s="28">
        <f t="shared" si="209"/>
        <v>0</v>
      </c>
      <c r="L3236" s="21" t="str">
        <f>UPPER(VLOOKUP(D3236,MasterSheet!H:U,14,))</f>
        <v>BIOLEGEND</v>
      </c>
    </row>
    <row r="3237" spans="1:12" x14ac:dyDescent="0.25">
      <c r="A3237" s="21" t="str">
        <f t="shared" si="206"/>
        <v>BIOLEGEND</v>
      </c>
      <c r="B3237" s="21" t="str">
        <v>EED119711</v>
      </c>
      <c r="C3237" s="30">
        <v>45938</v>
      </c>
      <c r="D3237" s="21">
        <v>352318</v>
      </c>
      <c r="E3237" s="21">
        <f>_xlfn.XLOOKUP(D3237,MasterSheet!H:H,MasterSheet!F:F)</f>
        <v>26426.400000000001</v>
      </c>
      <c r="F3237" s="22">
        <f>SUMIFS(MasterSheet!J:J, MasterSheet!B:B, B3237, MasterSheet!D:D, C3237, MasterSheet!H:H, D3237)</f>
        <v>1</v>
      </c>
      <c r="G3237" s="22">
        <f t="shared" si="207"/>
        <v>26426.400000000001</v>
      </c>
      <c r="H3237" s="26">
        <f>SUMIFS(MasterSheet!K:K, MasterSheet!B:B, B3237, MasterSheet!D:D, C3237, MasterSheet!H:H, D3237)</f>
        <v>1</v>
      </c>
      <c r="I3237" s="26">
        <f t="shared" si="208"/>
        <v>26426.400000000001</v>
      </c>
      <c r="J3237" s="28">
        <f>SUMIFS(MasterSheet!L:L, MasterSheet!B:B, B3237, MasterSheet!D:D, C3237, MasterSheet!H:H, D3237)</f>
        <v>0</v>
      </c>
      <c r="K3237" s="28">
        <f t="shared" si="209"/>
        <v>0</v>
      </c>
      <c r="L3237" s="21" t="str">
        <f>UPPER(VLOOKUP(D3237,MasterSheet!H:U,14,))</f>
        <v>BIOLEGEND</v>
      </c>
    </row>
    <row r="3238" spans="1:12" x14ac:dyDescent="0.25">
      <c r="A3238" s="21" t="str">
        <f t="shared" si="206"/>
        <v>BIOLEGEND</v>
      </c>
      <c r="B3238" s="21" t="str">
        <v>EED119711</v>
      </c>
      <c r="C3238" s="30">
        <v>45938</v>
      </c>
      <c r="D3238" s="21">
        <v>353719</v>
      </c>
      <c r="E3238" s="21">
        <f>_xlfn.XLOOKUP(D3238,MasterSheet!H:H,MasterSheet!F:F)</f>
        <v>9094.7999999999993</v>
      </c>
      <c r="F3238" s="22">
        <f>SUMIFS(MasterSheet!J:J, MasterSheet!B:B, B3238, MasterSheet!D:D, C3238, MasterSheet!H:H, D3238)</f>
        <v>1</v>
      </c>
      <c r="G3238" s="22">
        <f t="shared" si="207"/>
        <v>9094.7999999999993</v>
      </c>
      <c r="H3238" s="26">
        <f>SUMIFS(MasterSheet!K:K, MasterSheet!B:B, B3238, MasterSheet!D:D, C3238, MasterSheet!H:H, D3238)</f>
        <v>1</v>
      </c>
      <c r="I3238" s="26">
        <f t="shared" si="208"/>
        <v>9094.7999999999993</v>
      </c>
      <c r="J3238" s="28">
        <f>SUMIFS(MasterSheet!L:L, MasterSheet!B:B, B3238, MasterSheet!D:D, C3238, MasterSheet!H:H, D3238)</f>
        <v>0</v>
      </c>
      <c r="K3238" s="28">
        <f t="shared" si="209"/>
        <v>0</v>
      </c>
      <c r="L3238" s="21" t="str">
        <f>UPPER(VLOOKUP(D3238,MasterSheet!H:U,14,))</f>
        <v>BIOLEGEND</v>
      </c>
    </row>
    <row r="3239" spans="1:12" x14ac:dyDescent="0.25">
      <c r="A3239" s="21" t="str">
        <f t="shared" si="206"/>
        <v>BIOLEGEND</v>
      </c>
      <c r="B3239" s="21" t="str">
        <v>EED119711</v>
      </c>
      <c r="C3239" s="30">
        <v>45938</v>
      </c>
      <c r="D3239" s="21">
        <v>357504</v>
      </c>
      <c r="E3239" s="21">
        <f>_xlfn.XLOOKUP(D3239,MasterSheet!H:H,MasterSheet!F:F)</f>
        <v>19008</v>
      </c>
      <c r="F3239" s="22">
        <f>SUMIFS(MasterSheet!J:J, MasterSheet!B:B, B3239, MasterSheet!D:D, C3239, MasterSheet!H:H, D3239)</f>
        <v>1</v>
      </c>
      <c r="G3239" s="22">
        <f t="shared" si="207"/>
        <v>19008</v>
      </c>
      <c r="H3239" s="26">
        <f>SUMIFS(MasterSheet!K:K, MasterSheet!B:B, B3239, MasterSheet!D:D, C3239, MasterSheet!H:H, D3239)</f>
        <v>1</v>
      </c>
      <c r="I3239" s="26">
        <f t="shared" si="208"/>
        <v>19008</v>
      </c>
      <c r="J3239" s="28">
        <f>SUMIFS(MasterSheet!L:L, MasterSheet!B:B, B3239, MasterSheet!D:D, C3239, MasterSheet!H:H, D3239)</f>
        <v>0</v>
      </c>
      <c r="K3239" s="28">
        <f t="shared" si="209"/>
        <v>0</v>
      </c>
      <c r="L3239" s="21" t="str">
        <f>UPPER(VLOOKUP(D3239,MasterSheet!H:U,14,))</f>
        <v>BIOLEGEND</v>
      </c>
    </row>
    <row r="3240" spans="1:12" x14ac:dyDescent="0.25">
      <c r="A3240" s="21" t="str">
        <f t="shared" si="206"/>
        <v>BIOLEGEND</v>
      </c>
      <c r="B3240" s="21" t="str">
        <v>EED119711</v>
      </c>
      <c r="C3240" s="30">
        <v>45938</v>
      </c>
      <c r="D3240" s="21">
        <v>363010</v>
      </c>
      <c r="E3240" s="21">
        <f>_xlfn.XLOOKUP(D3240,MasterSheet!H:H,MasterSheet!F:F)</f>
        <v>19527.2</v>
      </c>
      <c r="F3240" s="22">
        <f>SUMIFS(MasterSheet!J:J, MasterSheet!B:B, B3240, MasterSheet!D:D, C3240, MasterSheet!H:H, D3240)</f>
        <v>1</v>
      </c>
      <c r="G3240" s="22">
        <f t="shared" si="207"/>
        <v>19527.2</v>
      </c>
      <c r="H3240" s="26">
        <f>SUMIFS(MasterSheet!K:K, MasterSheet!B:B, B3240, MasterSheet!D:D, C3240, MasterSheet!H:H, D3240)</f>
        <v>1</v>
      </c>
      <c r="I3240" s="26">
        <f t="shared" si="208"/>
        <v>19527.2</v>
      </c>
      <c r="J3240" s="28">
        <f>SUMIFS(MasterSheet!L:L, MasterSheet!B:B, B3240, MasterSheet!D:D, C3240, MasterSheet!H:H, D3240)</f>
        <v>0</v>
      </c>
      <c r="K3240" s="28">
        <f t="shared" si="209"/>
        <v>0</v>
      </c>
      <c r="L3240" s="21" t="str">
        <f>UPPER(VLOOKUP(D3240,MasterSheet!H:U,14,))</f>
        <v>BIOLEGEND</v>
      </c>
    </row>
    <row r="3241" spans="1:12" x14ac:dyDescent="0.25">
      <c r="A3241" s="21" t="str">
        <f t="shared" si="206"/>
        <v>BIOLEGEND</v>
      </c>
      <c r="B3241" s="21" t="str">
        <v>EED119711</v>
      </c>
      <c r="C3241" s="30">
        <v>45938</v>
      </c>
      <c r="D3241" s="21">
        <v>366608</v>
      </c>
      <c r="E3241" s="21">
        <f>_xlfn.XLOOKUP(D3241,MasterSheet!H:H,MasterSheet!F:F)</f>
        <v>16139.2</v>
      </c>
      <c r="F3241" s="22">
        <f>SUMIFS(MasterSheet!J:J, MasterSheet!B:B, B3241, MasterSheet!D:D, C3241, MasterSheet!H:H, D3241)</f>
        <v>3</v>
      </c>
      <c r="G3241" s="22">
        <f t="shared" si="207"/>
        <v>48417.600000000006</v>
      </c>
      <c r="H3241" s="26">
        <f>SUMIFS(MasterSheet!K:K, MasterSheet!B:B, B3241, MasterSheet!D:D, C3241, MasterSheet!H:H, D3241)</f>
        <v>3</v>
      </c>
      <c r="I3241" s="26">
        <f t="shared" si="208"/>
        <v>48417.600000000006</v>
      </c>
      <c r="J3241" s="28">
        <f>SUMIFS(MasterSheet!L:L, MasterSheet!B:B, B3241, MasterSheet!D:D, C3241, MasterSheet!H:H, D3241)</f>
        <v>0</v>
      </c>
      <c r="K3241" s="28">
        <f t="shared" si="209"/>
        <v>0</v>
      </c>
      <c r="L3241" s="21" t="str">
        <f>UPPER(VLOOKUP(D3241,MasterSheet!H:U,14,))</f>
        <v>BIOLEGEND</v>
      </c>
    </row>
    <row r="3242" spans="1:12" x14ac:dyDescent="0.25">
      <c r="A3242" s="21" t="str">
        <f t="shared" si="206"/>
        <v>BIOLEGEND</v>
      </c>
      <c r="B3242" s="21" t="str">
        <v>EED119711</v>
      </c>
      <c r="C3242" s="30">
        <v>45938</v>
      </c>
      <c r="D3242" s="21">
        <v>366914</v>
      </c>
      <c r="E3242" s="21">
        <f>_xlfn.XLOOKUP(D3242,MasterSheet!H:H,MasterSheet!F:F)</f>
        <v>22360.799999999999</v>
      </c>
      <c r="F3242" s="22">
        <f>SUMIFS(MasterSheet!J:J, MasterSheet!B:B, B3242, MasterSheet!D:D, C3242, MasterSheet!H:H, D3242)</f>
        <v>1</v>
      </c>
      <c r="G3242" s="22">
        <f t="shared" si="207"/>
        <v>22360.799999999999</v>
      </c>
      <c r="H3242" s="26">
        <f>SUMIFS(MasterSheet!K:K, MasterSheet!B:B, B3242, MasterSheet!D:D, C3242, MasterSheet!H:H, D3242)</f>
        <v>1</v>
      </c>
      <c r="I3242" s="26">
        <f t="shared" si="208"/>
        <v>22360.799999999999</v>
      </c>
      <c r="J3242" s="28">
        <f>SUMIFS(MasterSheet!L:L, MasterSheet!B:B, B3242, MasterSheet!D:D, C3242, MasterSheet!H:H, D3242)</f>
        <v>0</v>
      </c>
      <c r="K3242" s="28">
        <f t="shared" si="209"/>
        <v>0</v>
      </c>
      <c r="L3242" s="21" t="str">
        <f>UPPER(VLOOKUP(D3242,MasterSheet!H:U,14,))</f>
        <v>BIOLEGEND</v>
      </c>
    </row>
    <row r="3243" spans="1:12" x14ac:dyDescent="0.25">
      <c r="A3243" s="21" t="str">
        <f t="shared" si="206"/>
        <v>BIOLEGEND</v>
      </c>
      <c r="B3243" s="21" t="str">
        <v>EED119711</v>
      </c>
      <c r="C3243" s="30">
        <v>45938</v>
      </c>
      <c r="D3243" s="21">
        <v>368508</v>
      </c>
      <c r="E3243" s="21">
        <f>_xlfn.XLOOKUP(D3243,MasterSheet!H:H,MasterSheet!F:F)</f>
        <v>8500.7999999999993</v>
      </c>
      <c r="F3243" s="22">
        <f>SUMIFS(MasterSheet!J:J, MasterSheet!B:B, B3243, MasterSheet!D:D, C3243, MasterSheet!H:H, D3243)</f>
        <v>2</v>
      </c>
      <c r="G3243" s="22">
        <f t="shared" si="207"/>
        <v>17001.599999999999</v>
      </c>
      <c r="H3243" s="26">
        <f>SUMIFS(MasterSheet!K:K, MasterSheet!B:B, B3243, MasterSheet!D:D, C3243, MasterSheet!H:H, D3243)</f>
        <v>2</v>
      </c>
      <c r="I3243" s="26">
        <f t="shared" si="208"/>
        <v>17001.599999999999</v>
      </c>
      <c r="J3243" s="28">
        <f>SUMIFS(MasterSheet!L:L, MasterSheet!B:B, B3243, MasterSheet!D:D, C3243, MasterSheet!H:H, D3243)</f>
        <v>0</v>
      </c>
      <c r="K3243" s="28">
        <f t="shared" si="209"/>
        <v>0</v>
      </c>
      <c r="L3243" s="21" t="str">
        <f>UPPER(VLOOKUP(D3243,MasterSheet!H:U,14,))</f>
        <v>BIOLEGEND</v>
      </c>
    </row>
    <row r="3244" spans="1:12" x14ac:dyDescent="0.25">
      <c r="A3244" s="21" t="str">
        <f t="shared" si="206"/>
        <v>BIOLEGEND</v>
      </c>
      <c r="B3244" s="21" t="str">
        <v>EED119711</v>
      </c>
      <c r="C3244" s="30">
        <v>45938</v>
      </c>
      <c r="D3244" s="21">
        <v>369905</v>
      </c>
      <c r="E3244" s="21">
        <f>_xlfn.XLOOKUP(D3244,MasterSheet!H:H,MasterSheet!F:F)</f>
        <v>9486.4</v>
      </c>
      <c r="F3244" s="22">
        <f>SUMIFS(MasterSheet!J:J, MasterSheet!B:B, B3244, MasterSheet!D:D, C3244, MasterSheet!H:H, D3244)</f>
        <v>1</v>
      </c>
      <c r="G3244" s="22">
        <f t="shared" si="207"/>
        <v>9486.4</v>
      </c>
      <c r="H3244" s="26">
        <f>SUMIFS(MasterSheet!K:K, MasterSheet!B:B, B3244, MasterSheet!D:D, C3244, MasterSheet!H:H, D3244)</f>
        <v>1</v>
      </c>
      <c r="I3244" s="26">
        <f t="shared" si="208"/>
        <v>9486.4</v>
      </c>
      <c r="J3244" s="28">
        <f>SUMIFS(MasterSheet!L:L, MasterSheet!B:B, B3244, MasterSheet!D:D, C3244, MasterSheet!H:H, D3244)</f>
        <v>0</v>
      </c>
      <c r="K3244" s="28">
        <f t="shared" si="209"/>
        <v>0</v>
      </c>
      <c r="L3244" s="21" t="str">
        <f>UPPER(VLOOKUP(D3244,MasterSheet!H:U,14,))</f>
        <v>BIOLEGEND</v>
      </c>
    </row>
    <row r="3245" spans="1:12" x14ac:dyDescent="0.25">
      <c r="A3245" s="21" t="str">
        <f t="shared" si="206"/>
        <v>BIOLEGEND</v>
      </c>
      <c r="B3245" s="21" t="str">
        <v>EED119711</v>
      </c>
      <c r="C3245" s="30">
        <v>45938</v>
      </c>
      <c r="D3245" s="21">
        <v>398202</v>
      </c>
      <c r="E3245" s="21">
        <f>_xlfn.XLOOKUP(D3245,MasterSheet!H:H,MasterSheet!F:F)</f>
        <v>7268.7999999999993</v>
      </c>
      <c r="F3245" s="22">
        <f>SUMIFS(MasterSheet!J:J, MasterSheet!B:B, B3245, MasterSheet!D:D, C3245, MasterSheet!H:H, D3245)</f>
        <v>1</v>
      </c>
      <c r="G3245" s="22">
        <f t="shared" si="207"/>
        <v>7268.7999999999993</v>
      </c>
      <c r="H3245" s="26">
        <f>SUMIFS(MasterSheet!K:K, MasterSheet!B:B, B3245, MasterSheet!D:D, C3245, MasterSheet!H:H, D3245)</f>
        <v>1</v>
      </c>
      <c r="I3245" s="26">
        <f t="shared" si="208"/>
        <v>7268.7999999999993</v>
      </c>
      <c r="J3245" s="28">
        <f>SUMIFS(MasterSheet!L:L, MasterSheet!B:B, B3245, MasterSheet!D:D, C3245, MasterSheet!H:H, D3245)</f>
        <v>0</v>
      </c>
      <c r="K3245" s="28">
        <f t="shared" si="209"/>
        <v>0</v>
      </c>
      <c r="L3245" s="21" t="str">
        <f>UPPER(VLOOKUP(D3245,MasterSheet!H:U,14,))</f>
        <v>BIOLEGEND</v>
      </c>
    </row>
    <row r="3246" spans="1:12" x14ac:dyDescent="0.25">
      <c r="A3246" s="21" t="str">
        <f t="shared" si="206"/>
        <v>BIOLEGEND</v>
      </c>
      <c r="B3246" s="21" t="str">
        <v>EED119711</v>
      </c>
      <c r="C3246" s="30">
        <v>45938</v>
      </c>
      <c r="D3246" s="21">
        <v>400120</v>
      </c>
      <c r="E3246" s="21">
        <f>_xlfn.XLOOKUP(D3246,MasterSheet!H:H,MasterSheet!F:F)</f>
        <v>4646.3999999999996</v>
      </c>
      <c r="F3246" s="22">
        <f>SUMIFS(MasterSheet!J:J, MasterSheet!B:B, B3246, MasterSheet!D:D, C3246, MasterSheet!H:H, D3246)</f>
        <v>1</v>
      </c>
      <c r="G3246" s="22">
        <f t="shared" si="207"/>
        <v>4646.3999999999996</v>
      </c>
      <c r="H3246" s="26">
        <f>SUMIFS(MasterSheet!K:K, MasterSheet!B:B, B3246, MasterSheet!D:D, C3246, MasterSheet!H:H, D3246)</f>
        <v>1</v>
      </c>
      <c r="I3246" s="26">
        <f t="shared" si="208"/>
        <v>4646.3999999999996</v>
      </c>
      <c r="J3246" s="28">
        <f>SUMIFS(MasterSheet!L:L, MasterSheet!B:B, B3246, MasterSheet!D:D, C3246, MasterSheet!H:H, D3246)</f>
        <v>0</v>
      </c>
      <c r="K3246" s="28">
        <f t="shared" si="209"/>
        <v>0</v>
      </c>
      <c r="L3246" s="21" t="str">
        <f>UPPER(VLOOKUP(D3246,MasterSheet!H:U,14,))</f>
        <v>BIOLEGEND</v>
      </c>
    </row>
    <row r="3247" spans="1:12" x14ac:dyDescent="0.25">
      <c r="A3247" s="21" t="str">
        <f t="shared" si="206"/>
        <v>BIOLEGEND</v>
      </c>
      <c r="B3247" s="21" t="str">
        <v>EED119711</v>
      </c>
      <c r="C3247" s="30">
        <v>45938</v>
      </c>
      <c r="D3247" s="21">
        <v>400126</v>
      </c>
      <c r="E3247" s="21">
        <f>_xlfn.XLOOKUP(D3247,MasterSheet!H:H,MasterSheet!F:F)</f>
        <v>11026.4</v>
      </c>
      <c r="F3247" s="22">
        <f>SUMIFS(MasterSheet!J:J, MasterSheet!B:B, B3247, MasterSheet!D:D, C3247, MasterSheet!H:H, D3247)</f>
        <v>2</v>
      </c>
      <c r="G3247" s="22">
        <f t="shared" si="207"/>
        <v>22052.799999999999</v>
      </c>
      <c r="H3247" s="26">
        <f>SUMIFS(MasterSheet!K:K, MasterSheet!B:B, B3247, MasterSheet!D:D, C3247, MasterSheet!H:H, D3247)</f>
        <v>2</v>
      </c>
      <c r="I3247" s="26">
        <f t="shared" si="208"/>
        <v>22052.799999999999</v>
      </c>
      <c r="J3247" s="28">
        <f>SUMIFS(MasterSheet!L:L, MasterSheet!B:B, B3247, MasterSheet!D:D, C3247, MasterSheet!H:H, D3247)</f>
        <v>0</v>
      </c>
      <c r="K3247" s="28">
        <f t="shared" si="209"/>
        <v>0</v>
      </c>
      <c r="L3247" s="21" t="str">
        <f>UPPER(VLOOKUP(D3247,MasterSheet!H:U,14,))</f>
        <v>BIOLEGEND</v>
      </c>
    </row>
    <row r="3248" spans="1:12" x14ac:dyDescent="0.25">
      <c r="A3248" s="21" t="str">
        <f t="shared" si="206"/>
        <v>BIOLEGEND</v>
      </c>
      <c r="B3248" s="21" t="str">
        <v>EED119711</v>
      </c>
      <c r="C3248" s="30">
        <v>45938</v>
      </c>
      <c r="D3248" s="21">
        <v>400144</v>
      </c>
      <c r="E3248" s="21">
        <f>_xlfn.XLOOKUP(D3248,MasterSheet!H:H,MasterSheet!F:F)</f>
        <v>11888.8</v>
      </c>
      <c r="F3248" s="22">
        <f>SUMIFS(MasterSheet!J:J, MasterSheet!B:B, B3248, MasterSheet!D:D, C3248, MasterSheet!H:H, D3248)</f>
        <v>2</v>
      </c>
      <c r="G3248" s="22">
        <f t="shared" si="207"/>
        <v>23777.599999999999</v>
      </c>
      <c r="H3248" s="26">
        <f>SUMIFS(MasterSheet!K:K, MasterSheet!B:B, B3248, MasterSheet!D:D, C3248, MasterSheet!H:H, D3248)</f>
        <v>2</v>
      </c>
      <c r="I3248" s="26">
        <f t="shared" si="208"/>
        <v>23777.599999999999</v>
      </c>
      <c r="J3248" s="28">
        <f>SUMIFS(MasterSheet!L:L, MasterSheet!B:B, B3248, MasterSheet!D:D, C3248, MasterSheet!H:H, D3248)</f>
        <v>0</v>
      </c>
      <c r="K3248" s="28">
        <f t="shared" si="209"/>
        <v>0</v>
      </c>
      <c r="L3248" s="21" t="str">
        <f>UPPER(VLOOKUP(D3248,MasterSheet!H:U,14,))</f>
        <v>BIOLEGEND</v>
      </c>
    </row>
    <row r="3249" spans="1:12" x14ac:dyDescent="0.25">
      <c r="A3249" s="21" t="str">
        <f t="shared" si="206"/>
        <v>BIOLEGEND</v>
      </c>
      <c r="B3249" s="21" t="str">
        <v>EED119711</v>
      </c>
      <c r="C3249" s="30">
        <v>45938</v>
      </c>
      <c r="D3249" s="21">
        <v>400171</v>
      </c>
      <c r="E3249" s="21">
        <f>_xlfn.XLOOKUP(D3249,MasterSheet!H:H,MasterSheet!F:F)</f>
        <v>12738</v>
      </c>
      <c r="F3249" s="22">
        <f>SUMIFS(MasterSheet!J:J, MasterSheet!B:B, B3249, MasterSheet!D:D, C3249, MasterSheet!H:H, D3249)</f>
        <v>1</v>
      </c>
      <c r="G3249" s="22">
        <f t="shared" si="207"/>
        <v>12738</v>
      </c>
      <c r="H3249" s="26">
        <f>SUMIFS(MasterSheet!K:K, MasterSheet!B:B, B3249, MasterSheet!D:D, C3249, MasterSheet!H:H, D3249)</f>
        <v>1</v>
      </c>
      <c r="I3249" s="26">
        <f t="shared" si="208"/>
        <v>12738</v>
      </c>
      <c r="J3249" s="28">
        <f>SUMIFS(MasterSheet!L:L, MasterSheet!B:B, B3249, MasterSheet!D:D, C3249, MasterSheet!H:H, D3249)</f>
        <v>0</v>
      </c>
      <c r="K3249" s="28">
        <f t="shared" si="209"/>
        <v>0</v>
      </c>
      <c r="L3249" s="21" t="str">
        <f>UPPER(VLOOKUP(D3249,MasterSheet!H:U,14,))</f>
        <v>BIOLEGEND</v>
      </c>
    </row>
    <row r="3250" spans="1:12" x14ac:dyDescent="0.25">
      <c r="A3250" s="21" t="str">
        <f t="shared" si="206"/>
        <v>BIOLEGEND</v>
      </c>
      <c r="B3250" s="21" t="str">
        <v>EED119711</v>
      </c>
      <c r="C3250" s="30">
        <v>45938</v>
      </c>
      <c r="D3250" s="21">
        <v>400250</v>
      </c>
      <c r="E3250" s="21">
        <f>_xlfn.XLOOKUP(D3250,MasterSheet!H:H,MasterSheet!F:F)</f>
        <v>12997.599999999999</v>
      </c>
      <c r="F3250" s="22">
        <f>SUMIFS(MasterSheet!J:J, MasterSheet!B:B, B3250, MasterSheet!D:D, C3250, MasterSheet!H:H, D3250)</f>
        <v>2</v>
      </c>
      <c r="G3250" s="22">
        <f t="shared" si="207"/>
        <v>25995.199999999997</v>
      </c>
      <c r="H3250" s="26">
        <f>SUMIFS(MasterSheet!K:K, MasterSheet!B:B, B3250, MasterSheet!D:D, C3250, MasterSheet!H:H, D3250)</f>
        <v>2</v>
      </c>
      <c r="I3250" s="26">
        <f t="shared" si="208"/>
        <v>25995.199999999997</v>
      </c>
      <c r="J3250" s="28">
        <f>SUMIFS(MasterSheet!L:L, MasterSheet!B:B, B3250, MasterSheet!D:D, C3250, MasterSheet!H:H, D3250)</f>
        <v>0</v>
      </c>
      <c r="K3250" s="28">
        <f t="shared" si="209"/>
        <v>0</v>
      </c>
      <c r="L3250" s="21" t="str">
        <f>UPPER(VLOOKUP(D3250,MasterSheet!H:U,14,))</f>
        <v>BIOLEGEND</v>
      </c>
    </row>
    <row r="3251" spans="1:12" x14ac:dyDescent="0.25">
      <c r="A3251" s="21" t="str">
        <f t="shared" si="206"/>
        <v>BIOLEGEND</v>
      </c>
      <c r="B3251" s="21" t="str">
        <v>EED119711</v>
      </c>
      <c r="C3251" s="30">
        <v>45938</v>
      </c>
      <c r="D3251" s="21">
        <v>400266</v>
      </c>
      <c r="E3251" s="21">
        <f>_xlfn.XLOOKUP(D3251,MasterSheet!H:H,MasterSheet!F:F)</f>
        <v>27258</v>
      </c>
      <c r="F3251" s="22">
        <f>SUMIFS(MasterSheet!J:J, MasterSheet!B:B, B3251, MasterSheet!D:D, C3251, MasterSheet!H:H, D3251)</f>
        <v>2</v>
      </c>
      <c r="G3251" s="22">
        <f t="shared" si="207"/>
        <v>54516</v>
      </c>
      <c r="H3251" s="26">
        <f>SUMIFS(MasterSheet!K:K, MasterSheet!B:B, B3251, MasterSheet!D:D, C3251, MasterSheet!H:H, D3251)</f>
        <v>2</v>
      </c>
      <c r="I3251" s="26">
        <f t="shared" si="208"/>
        <v>54516</v>
      </c>
      <c r="J3251" s="28">
        <f>SUMIFS(MasterSheet!L:L, MasterSheet!B:B, B3251, MasterSheet!D:D, C3251, MasterSheet!H:H, D3251)</f>
        <v>0</v>
      </c>
      <c r="K3251" s="28">
        <f t="shared" si="209"/>
        <v>0</v>
      </c>
      <c r="L3251" s="21" t="str">
        <f>UPPER(VLOOKUP(D3251,MasterSheet!H:U,14,))</f>
        <v>BIOLEGEND</v>
      </c>
    </row>
    <row r="3252" spans="1:12" x14ac:dyDescent="0.25">
      <c r="A3252" s="21" t="str">
        <f t="shared" si="206"/>
        <v>BIOLEGEND</v>
      </c>
      <c r="B3252" s="21" t="str">
        <v>EED119711</v>
      </c>
      <c r="C3252" s="30">
        <v>45938</v>
      </c>
      <c r="D3252" s="21">
        <v>400268</v>
      </c>
      <c r="E3252" s="21">
        <f>_xlfn.XLOOKUP(D3252,MasterSheet!H:H,MasterSheet!F:F)</f>
        <v>26532</v>
      </c>
      <c r="F3252" s="22">
        <f>SUMIFS(MasterSheet!J:J, MasterSheet!B:B, B3252, MasterSheet!D:D, C3252, MasterSheet!H:H, D3252)</f>
        <v>2</v>
      </c>
      <c r="G3252" s="22">
        <f t="shared" si="207"/>
        <v>53064</v>
      </c>
      <c r="H3252" s="26">
        <f>SUMIFS(MasterSheet!K:K, MasterSheet!B:B, B3252, MasterSheet!D:D, C3252, MasterSheet!H:H, D3252)</f>
        <v>2</v>
      </c>
      <c r="I3252" s="26">
        <f t="shared" si="208"/>
        <v>53064</v>
      </c>
      <c r="J3252" s="28">
        <f>SUMIFS(MasterSheet!L:L, MasterSheet!B:B, B3252, MasterSheet!D:D, C3252, MasterSheet!H:H, D3252)</f>
        <v>0</v>
      </c>
      <c r="K3252" s="28">
        <f t="shared" si="209"/>
        <v>0</v>
      </c>
      <c r="L3252" s="21" t="str">
        <f>UPPER(VLOOKUP(D3252,MasterSheet!H:U,14,))</f>
        <v>BIOLEGEND</v>
      </c>
    </row>
    <row r="3253" spans="1:12" x14ac:dyDescent="0.25">
      <c r="A3253" s="21" t="str">
        <f t="shared" si="206"/>
        <v>BIOLEGEND</v>
      </c>
      <c r="B3253" s="21" t="str">
        <v>EED119711</v>
      </c>
      <c r="C3253" s="30">
        <v>45938</v>
      </c>
      <c r="D3253" s="21">
        <v>400342</v>
      </c>
      <c r="E3253" s="21">
        <f>_xlfn.XLOOKUP(D3253,MasterSheet!H:H,MasterSheet!F:F)</f>
        <v>23628</v>
      </c>
      <c r="F3253" s="22">
        <f>SUMIFS(MasterSheet!J:J, MasterSheet!B:B, B3253, MasterSheet!D:D, C3253, MasterSheet!H:H, D3253)</f>
        <v>2</v>
      </c>
      <c r="G3253" s="22">
        <f t="shared" si="207"/>
        <v>47256</v>
      </c>
      <c r="H3253" s="26">
        <f>SUMIFS(MasterSheet!K:K, MasterSheet!B:B, B3253, MasterSheet!D:D, C3253, MasterSheet!H:H, D3253)</f>
        <v>2</v>
      </c>
      <c r="I3253" s="26">
        <f t="shared" si="208"/>
        <v>47256</v>
      </c>
      <c r="J3253" s="28">
        <f>SUMIFS(MasterSheet!L:L, MasterSheet!B:B, B3253, MasterSheet!D:D, C3253, MasterSheet!H:H, D3253)</f>
        <v>0</v>
      </c>
      <c r="K3253" s="28">
        <f t="shared" si="209"/>
        <v>0</v>
      </c>
      <c r="L3253" s="21" t="str">
        <f>UPPER(VLOOKUP(D3253,MasterSheet!H:U,14,))</f>
        <v>BIOLEGEND</v>
      </c>
    </row>
    <row r="3254" spans="1:12" x14ac:dyDescent="0.25">
      <c r="A3254" s="21" t="str">
        <f t="shared" si="206"/>
        <v>BIOLEGEND</v>
      </c>
      <c r="B3254" s="21" t="str">
        <v>EED119711</v>
      </c>
      <c r="C3254" s="30">
        <v>45938</v>
      </c>
      <c r="D3254" s="21">
        <v>400647</v>
      </c>
      <c r="E3254" s="21">
        <f>_xlfn.XLOOKUP(D3254,MasterSheet!H:H,MasterSheet!F:F)</f>
        <v>13464</v>
      </c>
      <c r="F3254" s="22">
        <f>SUMIFS(MasterSheet!J:J, MasterSheet!B:B, B3254, MasterSheet!D:D, C3254, MasterSheet!H:H, D3254)</f>
        <v>1</v>
      </c>
      <c r="G3254" s="22">
        <f t="shared" si="207"/>
        <v>13464</v>
      </c>
      <c r="H3254" s="26">
        <f>SUMIFS(MasterSheet!K:K, MasterSheet!B:B, B3254, MasterSheet!D:D, C3254, MasterSheet!H:H, D3254)</f>
        <v>1</v>
      </c>
      <c r="I3254" s="26">
        <f t="shared" si="208"/>
        <v>13464</v>
      </c>
      <c r="J3254" s="28">
        <f>SUMIFS(MasterSheet!L:L, MasterSheet!B:B, B3254, MasterSheet!D:D, C3254, MasterSheet!H:H, D3254)</f>
        <v>0</v>
      </c>
      <c r="K3254" s="28">
        <f t="shared" si="209"/>
        <v>0</v>
      </c>
      <c r="L3254" s="21" t="str">
        <f>UPPER(VLOOKUP(D3254,MasterSheet!H:U,14,))</f>
        <v>BIOLEGEND</v>
      </c>
    </row>
    <row r="3255" spans="1:12" x14ac:dyDescent="0.25">
      <c r="A3255" s="21" t="str">
        <f t="shared" si="206"/>
        <v>BIOLEGEND</v>
      </c>
      <c r="B3255" s="21" t="str">
        <v>EED119711</v>
      </c>
      <c r="C3255" s="30">
        <v>45938</v>
      </c>
      <c r="D3255" s="21">
        <v>400655</v>
      </c>
      <c r="E3255" s="21">
        <f>_xlfn.XLOOKUP(D3255,MasterSheet!H:H,MasterSheet!F:F)</f>
        <v>16368</v>
      </c>
      <c r="F3255" s="22">
        <f>SUMIFS(MasterSheet!J:J, MasterSheet!B:B, B3255, MasterSheet!D:D, C3255, MasterSheet!H:H, D3255)</f>
        <v>1</v>
      </c>
      <c r="G3255" s="22">
        <f t="shared" si="207"/>
        <v>16368</v>
      </c>
      <c r="H3255" s="26">
        <f>SUMIFS(MasterSheet!K:K, MasterSheet!B:B, B3255, MasterSheet!D:D, C3255, MasterSheet!H:H, D3255)</f>
        <v>1</v>
      </c>
      <c r="I3255" s="26">
        <f t="shared" si="208"/>
        <v>16368</v>
      </c>
      <c r="J3255" s="28">
        <f>SUMIFS(MasterSheet!L:L, MasterSheet!B:B, B3255, MasterSheet!D:D, C3255, MasterSheet!H:H, D3255)</f>
        <v>0</v>
      </c>
      <c r="K3255" s="28">
        <f t="shared" si="209"/>
        <v>0</v>
      </c>
      <c r="L3255" s="21" t="str">
        <f>UPPER(VLOOKUP(D3255,MasterSheet!H:U,14,))</f>
        <v>BIOLEGEND</v>
      </c>
    </row>
    <row r="3256" spans="1:12" x14ac:dyDescent="0.25">
      <c r="A3256" s="21" t="str">
        <f t="shared" si="206"/>
        <v>BIOLEGEND</v>
      </c>
      <c r="B3256" s="21" t="str">
        <v>EED119711</v>
      </c>
      <c r="C3256" s="30">
        <v>45938</v>
      </c>
      <c r="D3256" s="21">
        <v>402607</v>
      </c>
      <c r="E3256" s="21">
        <f>_xlfn.XLOOKUP(D3256,MasterSheet!H:H,MasterSheet!F:F)</f>
        <v>19272</v>
      </c>
      <c r="F3256" s="22">
        <f>SUMIFS(MasterSheet!J:J, MasterSheet!B:B, B3256, MasterSheet!D:D, C3256, MasterSheet!H:H, D3256)</f>
        <v>2</v>
      </c>
      <c r="G3256" s="22">
        <f t="shared" si="207"/>
        <v>38544</v>
      </c>
      <c r="H3256" s="26">
        <f>SUMIFS(MasterSheet!K:K, MasterSheet!B:B, B3256, MasterSheet!D:D, C3256, MasterSheet!H:H, D3256)</f>
        <v>2</v>
      </c>
      <c r="I3256" s="26">
        <f t="shared" si="208"/>
        <v>38544</v>
      </c>
      <c r="J3256" s="28">
        <f>SUMIFS(MasterSheet!L:L, MasterSheet!B:B, B3256, MasterSheet!D:D, C3256, MasterSheet!H:H, D3256)</f>
        <v>0</v>
      </c>
      <c r="K3256" s="28">
        <f t="shared" si="209"/>
        <v>0</v>
      </c>
      <c r="L3256" s="21" t="str">
        <f>UPPER(VLOOKUP(D3256,MasterSheet!H:U,14,))</f>
        <v>BIOLEGEND</v>
      </c>
    </row>
    <row r="3257" spans="1:12" x14ac:dyDescent="0.25">
      <c r="A3257" s="21" t="str">
        <f t="shared" si="206"/>
        <v>BIOLEGEND</v>
      </c>
      <c r="B3257" s="21" t="str">
        <v>EED119711</v>
      </c>
      <c r="C3257" s="30">
        <v>45938</v>
      </c>
      <c r="D3257" s="21">
        <v>403504</v>
      </c>
      <c r="E3257" s="21">
        <f>_xlfn.XLOOKUP(D3257,MasterSheet!H:H,MasterSheet!F:F)</f>
        <v>27412</v>
      </c>
      <c r="F3257" s="22">
        <f>SUMIFS(MasterSheet!J:J, MasterSheet!B:B, B3257, MasterSheet!D:D, C3257, MasterSheet!H:H, D3257)</f>
        <v>2</v>
      </c>
      <c r="G3257" s="22">
        <f t="shared" si="207"/>
        <v>54824</v>
      </c>
      <c r="H3257" s="26">
        <f>SUMIFS(MasterSheet!K:K, MasterSheet!B:B, B3257, MasterSheet!D:D, C3257, MasterSheet!H:H, D3257)</f>
        <v>2</v>
      </c>
      <c r="I3257" s="26">
        <f t="shared" si="208"/>
        <v>54824</v>
      </c>
      <c r="J3257" s="28">
        <f>SUMIFS(MasterSheet!L:L, MasterSheet!B:B, B3257, MasterSheet!D:D, C3257, MasterSheet!H:H, D3257)</f>
        <v>0</v>
      </c>
      <c r="K3257" s="28">
        <f t="shared" si="209"/>
        <v>0</v>
      </c>
      <c r="L3257" s="21" t="str">
        <f>UPPER(VLOOKUP(D3257,MasterSheet!H:U,14,))</f>
        <v>BIOLEGEND</v>
      </c>
    </row>
    <row r="3258" spans="1:12" x14ac:dyDescent="0.25">
      <c r="A3258" s="21" t="str">
        <f t="shared" si="206"/>
        <v>BIOLEGEND</v>
      </c>
      <c r="B3258" s="21" t="str">
        <v>EED119711</v>
      </c>
      <c r="C3258" s="30">
        <v>45938</v>
      </c>
      <c r="D3258" s="21">
        <v>405202</v>
      </c>
      <c r="E3258" s="21">
        <f>_xlfn.XLOOKUP(D3258,MasterSheet!H:H,MasterSheet!F:F)</f>
        <v>7268.7999999999993</v>
      </c>
      <c r="F3258" s="22">
        <f>SUMIFS(MasterSheet!J:J, MasterSheet!B:B, B3258, MasterSheet!D:D, C3258, MasterSheet!H:H, D3258)</f>
        <v>1</v>
      </c>
      <c r="G3258" s="22">
        <f t="shared" si="207"/>
        <v>7268.7999999999993</v>
      </c>
      <c r="H3258" s="26">
        <f>SUMIFS(MasterSheet!K:K, MasterSheet!B:B, B3258, MasterSheet!D:D, C3258, MasterSheet!H:H, D3258)</f>
        <v>1</v>
      </c>
      <c r="I3258" s="26">
        <f t="shared" si="208"/>
        <v>7268.7999999999993</v>
      </c>
      <c r="J3258" s="28">
        <f>SUMIFS(MasterSheet!L:L, MasterSheet!B:B, B3258, MasterSheet!D:D, C3258, MasterSheet!H:H, D3258)</f>
        <v>0</v>
      </c>
      <c r="K3258" s="28">
        <f t="shared" si="209"/>
        <v>0</v>
      </c>
      <c r="L3258" s="21" t="str">
        <f>UPPER(VLOOKUP(D3258,MasterSheet!H:U,14,))</f>
        <v>BIOLEGEND</v>
      </c>
    </row>
    <row r="3259" spans="1:12" x14ac:dyDescent="0.25">
      <c r="A3259" s="21" t="str">
        <f t="shared" si="206"/>
        <v>BIOLEGEND</v>
      </c>
      <c r="B3259" s="21" t="str">
        <v>EED119711</v>
      </c>
      <c r="C3259" s="30">
        <v>45938</v>
      </c>
      <c r="D3259" s="21">
        <v>405301</v>
      </c>
      <c r="E3259" s="21">
        <f>_xlfn.XLOOKUP(D3259,MasterSheet!H:H,MasterSheet!F:F)</f>
        <v>11211.2</v>
      </c>
      <c r="F3259" s="22">
        <f>SUMIFS(MasterSheet!J:J, MasterSheet!B:B, B3259, MasterSheet!D:D, C3259, MasterSheet!H:H, D3259)</f>
        <v>1</v>
      </c>
      <c r="G3259" s="22">
        <f t="shared" si="207"/>
        <v>11211.2</v>
      </c>
      <c r="H3259" s="26">
        <f>SUMIFS(MasterSheet!K:K, MasterSheet!B:B, B3259, MasterSheet!D:D, C3259, MasterSheet!H:H, D3259)</f>
        <v>1</v>
      </c>
      <c r="I3259" s="26">
        <f t="shared" si="208"/>
        <v>11211.2</v>
      </c>
      <c r="J3259" s="28">
        <f>SUMIFS(MasterSheet!L:L, MasterSheet!B:B, B3259, MasterSheet!D:D, C3259, MasterSheet!H:H, D3259)</f>
        <v>0</v>
      </c>
      <c r="K3259" s="28">
        <f t="shared" si="209"/>
        <v>0</v>
      </c>
      <c r="L3259" s="21" t="str">
        <f>UPPER(VLOOKUP(D3259,MasterSheet!H:U,14,))</f>
        <v>BIOLEGEND</v>
      </c>
    </row>
    <row r="3260" spans="1:12" x14ac:dyDescent="0.25">
      <c r="A3260" s="21" t="str">
        <f t="shared" si="206"/>
        <v>BIOLEGEND</v>
      </c>
      <c r="B3260" s="21" t="str">
        <v>EED119711</v>
      </c>
      <c r="C3260" s="30">
        <v>45938</v>
      </c>
      <c r="D3260" s="21">
        <v>405317</v>
      </c>
      <c r="E3260" s="21">
        <f>_xlfn.XLOOKUP(D3260,MasterSheet!H:H,MasterSheet!F:F)</f>
        <v>13464</v>
      </c>
      <c r="F3260" s="22">
        <f>SUMIFS(MasterSheet!J:J, MasterSheet!B:B, B3260, MasterSheet!D:D, C3260, MasterSheet!H:H, D3260)</f>
        <v>2</v>
      </c>
      <c r="G3260" s="22">
        <f t="shared" si="207"/>
        <v>26928</v>
      </c>
      <c r="H3260" s="26">
        <f>SUMIFS(MasterSheet!K:K, MasterSheet!B:B, B3260, MasterSheet!D:D, C3260, MasterSheet!H:H, D3260)</f>
        <v>2</v>
      </c>
      <c r="I3260" s="26">
        <f t="shared" si="208"/>
        <v>26928</v>
      </c>
      <c r="J3260" s="28">
        <f>SUMIFS(MasterSheet!L:L, MasterSheet!B:B, B3260, MasterSheet!D:D, C3260, MasterSheet!H:H, D3260)</f>
        <v>0</v>
      </c>
      <c r="K3260" s="28">
        <f t="shared" si="209"/>
        <v>0</v>
      </c>
      <c r="L3260" s="21" t="str">
        <f>UPPER(VLOOKUP(D3260,MasterSheet!H:U,14,))</f>
        <v>BIOLEGEND</v>
      </c>
    </row>
    <row r="3261" spans="1:12" x14ac:dyDescent="0.25">
      <c r="A3261" s="21" t="str">
        <f t="shared" si="206"/>
        <v>BIOLEGEND</v>
      </c>
      <c r="B3261" s="21" t="str">
        <v>EED119711</v>
      </c>
      <c r="C3261" s="30">
        <v>45938</v>
      </c>
      <c r="D3261" s="21">
        <v>406403</v>
      </c>
      <c r="E3261" s="21">
        <f>_xlfn.XLOOKUP(D3261,MasterSheet!H:H,MasterSheet!F:F)</f>
        <v>5112.8</v>
      </c>
      <c r="F3261" s="22">
        <f>SUMIFS(MasterSheet!J:J, MasterSheet!B:B, B3261, MasterSheet!D:D, C3261, MasterSheet!H:H, D3261)</f>
        <v>1</v>
      </c>
      <c r="G3261" s="22">
        <f t="shared" si="207"/>
        <v>5112.8</v>
      </c>
      <c r="H3261" s="26">
        <f>SUMIFS(MasterSheet!K:K, MasterSheet!B:B, B3261, MasterSheet!D:D, C3261, MasterSheet!H:H, D3261)</f>
        <v>1</v>
      </c>
      <c r="I3261" s="26">
        <f t="shared" si="208"/>
        <v>5112.8</v>
      </c>
      <c r="J3261" s="28">
        <f>SUMIFS(MasterSheet!L:L, MasterSheet!B:B, B3261, MasterSheet!D:D, C3261, MasterSheet!H:H, D3261)</f>
        <v>0</v>
      </c>
      <c r="K3261" s="28">
        <f t="shared" si="209"/>
        <v>0</v>
      </c>
      <c r="L3261" s="21" t="str">
        <f>UPPER(VLOOKUP(D3261,MasterSheet!H:U,14,))</f>
        <v>BIOLEGEND</v>
      </c>
    </row>
    <row r="3262" spans="1:12" x14ac:dyDescent="0.25">
      <c r="A3262" s="21" t="str">
        <f t="shared" si="206"/>
        <v>BIOLEGEND</v>
      </c>
      <c r="B3262" s="21" t="str">
        <v>EED119711</v>
      </c>
      <c r="C3262" s="30">
        <v>45938</v>
      </c>
      <c r="D3262" s="21">
        <v>406421</v>
      </c>
      <c r="E3262" s="21">
        <f>_xlfn.XLOOKUP(D3262,MasterSheet!H:H,MasterSheet!F:F)</f>
        <v>6406.4</v>
      </c>
      <c r="F3262" s="22">
        <f>SUMIFS(MasterSheet!J:J, MasterSheet!B:B, B3262, MasterSheet!D:D, C3262, MasterSheet!H:H, D3262)</f>
        <v>1</v>
      </c>
      <c r="G3262" s="22">
        <f t="shared" si="207"/>
        <v>6406.4</v>
      </c>
      <c r="H3262" s="26">
        <f>SUMIFS(MasterSheet!K:K, MasterSheet!B:B, B3262, MasterSheet!D:D, C3262, MasterSheet!H:H, D3262)</f>
        <v>1</v>
      </c>
      <c r="I3262" s="26">
        <f t="shared" si="208"/>
        <v>6406.4</v>
      </c>
      <c r="J3262" s="28">
        <f>SUMIFS(MasterSheet!L:L, MasterSheet!B:B, B3262, MasterSheet!D:D, C3262, MasterSheet!H:H, D3262)</f>
        <v>0</v>
      </c>
      <c r="K3262" s="28">
        <f t="shared" si="209"/>
        <v>0</v>
      </c>
      <c r="L3262" s="21" t="str">
        <f>UPPER(VLOOKUP(D3262,MasterSheet!H:U,14,))</f>
        <v>BIOLEGEND</v>
      </c>
    </row>
    <row r="3263" spans="1:12" x14ac:dyDescent="0.25">
      <c r="A3263" s="21" t="str">
        <f t="shared" si="206"/>
        <v>BIOLEGEND</v>
      </c>
      <c r="B3263" s="21" t="str">
        <v>EED119711</v>
      </c>
      <c r="C3263" s="30">
        <v>45938</v>
      </c>
      <c r="D3263" s="21">
        <v>406502</v>
      </c>
      <c r="E3263" s="21">
        <f>_xlfn.XLOOKUP(D3263,MasterSheet!H:H,MasterSheet!F:F)</f>
        <v>9794.4</v>
      </c>
      <c r="F3263" s="22">
        <f>SUMIFS(MasterSheet!J:J, MasterSheet!B:B, B3263, MasterSheet!D:D, C3263, MasterSheet!H:H, D3263)</f>
        <v>1</v>
      </c>
      <c r="G3263" s="22">
        <f t="shared" si="207"/>
        <v>9794.4</v>
      </c>
      <c r="H3263" s="26">
        <f>SUMIFS(MasterSheet!K:K, MasterSheet!B:B, B3263, MasterSheet!D:D, C3263, MasterSheet!H:H, D3263)</f>
        <v>1</v>
      </c>
      <c r="I3263" s="26">
        <f t="shared" si="208"/>
        <v>9794.4</v>
      </c>
      <c r="J3263" s="28">
        <f>SUMIFS(MasterSheet!L:L, MasterSheet!B:B, B3263, MasterSheet!D:D, C3263, MasterSheet!H:H, D3263)</f>
        <v>0</v>
      </c>
      <c r="K3263" s="28">
        <f t="shared" si="209"/>
        <v>0</v>
      </c>
      <c r="L3263" s="21" t="str">
        <f>UPPER(VLOOKUP(D3263,MasterSheet!H:U,14,))</f>
        <v>BIOLEGEND</v>
      </c>
    </row>
    <row r="3264" spans="1:12" x14ac:dyDescent="0.25">
      <c r="A3264" s="21" t="str">
        <f t="shared" si="206"/>
        <v>BIOLEGEND</v>
      </c>
      <c r="B3264" s="21" t="str">
        <v>EED119711</v>
      </c>
      <c r="C3264" s="30">
        <v>45938</v>
      </c>
      <c r="D3264" s="21">
        <v>406602</v>
      </c>
      <c r="E3264" s="21">
        <f>_xlfn.XLOOKUP(D3264,MasterSheet!H:H,MasterSheet!F:F)</f>
        <v>10533.6</v>
      </c>
      <c r="F3264" s="22">
        <f>SUMIFS(MasterSheet!J:J, MasterSheet!B:B, B3264, MasterSheet!D:D, C3264, MasterSheet!H:H, D3264)</f>
        <v>1</v>
      </c>
      <c r="G3264" s="22">
        <f t="shared" si="207"/>
        <v>10533.6</v>
      </c>
      <c r="H3264" s="26">
        <f>SUMIFS(MasterSheet!K:K, MasterSheet!B:B, B3264, MasterSheet!D:D, C3264, MasterSheet!H:H, D3264)</f>
        <v>1</v>
      </c>
      <c r="I3264" s="26">
        <f t="shared" si="208"/>
        <v>10533.6</v>
      </c>
      <c r="J3264" s="28">
        <f>SUMIFS(MasterSheet!L:L, MasterSheet!B:B, B3264, MasterSheet!D:D, C3264, MasterSheet!H:H, D3264)</f>
        <v>0</v>
      </c>
      <c r="K3264" s="28">
        <f t="shared" si="209"/>
        <v>0</v>
      </c>
      <c r="L3264" s="21" t="str">
        <f>UPPER(VLOOKUP(D3264,MasterSheet!H:U,14,))</f>
        <v>BIOLEGEND</v>
      </c>
    </row>
    <row r="3265" spans="1:12" x14ac:dyDescent="0.25">
      <c r="A3265" s="21" t="str">
        <f t="shared" si="206"/>
        <v>BIOLEGEND</v>
      </c>
      <c r="B3265" s="21" t="str">
        <v>EED119711</v>
      </c>
      <c r="C3265" s="30">
        <v>45938</v>
      </c>
      <c r="D3265" s="21">
        <v>406702</v>
      </c>
      <c r="E3265" s="21">
        <f>_xlfn.XLOOKUP(D3265,MasterSheet!H:H,MasterSheet!F:F)</f>
        <v>10533.6</v>
      </c>
      <c r="F3265" s="22">
        <f>SUMIFS(MasterSheet!J:J, MasterSheet!B:B, B3265, MasterSheet!D:D, C3265, MasterSheet!H:H, D3265)</f>
        <v>1</v>
      </c>
      <c r="G3265" s="22">
        <f t="shared" si="207"/>
        <v>10533.6</v>
      </c>
      <c r="H3265" s="26">
        <f>SUMIFS(MasterSheet!K:K, MasterSheet!B:B, B3265, MasterSheet!D:D, C3265, MasterSheet!H:H, D3265)</f>
        <v>1</v>
      </c>
      <c r="I3265" s="26">
        <f t="shared" si="208"/>
        <v>10533.6</v>
      </c>
      <c r="J3265" s="28">
        <f>SUMIFS(MasterSheet!L:L, MasterSheet!B:B, B3265, MasterSheet!D:D, C3265, MasterSheet!H:H, D3265)</f>
        <v>0</v>
      </c>
      <c r="K3265" s="28">
        <f t="shared" si="209"/>
        <v>0</v>
      </c>
      <c r="L3265" s="21" t="str">
        <f>UPPER(VLOOKUP(D3265,MasterSheet!H:U,14,))</f>
        <v>BIOLEGEND</v>
      </c>
    </row>
    <row r="3266" spans="1:12" x14ac:dyDescent="0.25">
      <c r="A3266" s="21" t="str">
        <f t="shared" ref="A3266:A3329" si="210">L3266</f>
        <v>BIOLEGEND</v>
      </c>
      <c r="B3266" s="21" t="str">
        <v>EED119711</v>
      </c>
      <c r="C3266" s="30">
        <v>45938</v>
      </c>
      <c r="D3266" s="21">
        <v>406802</v>
      </c>
      <c r="E3266" s="21">
        <f>_xlfn.XLOOKUP(D3266,MasterSheet!H:H,MasterSheet!F:F)</f>
        <v>10533.6</v>
      </c>
      <c r="F3266" s="22">
        <f>SUMIFS(MasterSheet!J:J, MasterSheet!B:B, B3266, MasterSheet!D:D, C3266, MasterSheet!H:H, D3266)</f>
        <v>1</v>
      </c>
      <c r="G3266" s="22">
        <f t="shared" si="207"/>
        <v>10533.6</v>
      </c>
      <c r="H3266" s="26">
        <f>SUMIFS(MasterSheet!K:K, MasterSheet!B:B, B3266, MasterSheet!D:D, C3266, MasterSheet!H:H, D3266)</f>
        <v>1</v>
      </c>
      <c r="I3266" s="26">
        <f t="shared" si="208"/>
        <v>10533.6</v>
      </c>
      <c r="J3266" s="28">
        <f>SUMIFS(MasterSheet!L:L, MasterSheet!B:B, B3266, MasterSheet!D:D, C3266, MasterSheet!H:H, D3266)</f>
        <v>0</v>
      </c>
      <c r="K3266" s="28">
        <f t="shared" si="209"/>
        <v>0</v>
      </c>
      <c r="L3266" s="21" t="str">
        <f>UPPER(VLOOKUP(D3266,MasterSheet!H:U,14,))</f>
        <v>BIOLEGEND</v>
      </c>
    </row>
    <row r="3267" spans="1:12" x14ac:dyDescent="0.25">
      <c r="A3267" s="21" t="str">
        <f t="shared" si="210"/>
        <v>BIOLEGEND</v>
      </c>
      <c r="B3267" s="21" t="str">
        <v>EED119711</v>
      </c>
      <c r="C3267" s="30">
        <v>45938</v>
      </c>
      <c r="D3267" s="21">
        <v>406902</v>
      </c>
      <c r="E3267" s="21">
        <f>_xlfn.XLOOKUP(D3267,MasterSheet!H:H,MasterSheet!F:F)</f>
        <v>10533.6</v>
      </c>
      <c r="F3267" s="22">
        <f>SUMIFS(MasterSheet!J:J, MasterSheet!B:B, B3267, MasterSheet!D:D, C3267, MasterSheet!H:H, D3267)</f>
        <v>1</v>
      </c>
      <c r="G3267" s="22">
        <f t="shared" si="207"/>
        <v>10533.6</v>
      </c>
      <c r="H3267" s="26">
        <f>SUMIFS(MasterSheet!K:K, MasterSheet!B:B, B3267, MasterSheet!D:D, C3267, MasterSheet!H:H, D3267)</f>
        <v>1</v>
      </c>
      <c r="I3267" s="26">
        <f t="shared" si="208"/>
        <v>10533.6</v>
      </c>
      <c r="J3267" s="28">
        <f>SUMIFS(MasterSheet!L:L, MasterSheet!B:B, B3267, MasterSheet!D:D, C3267, MasterSheet!H:H, D3267)</f>
        <v>0</v>
      </c>
      <c r="K3267" s="28">
        <f t="shared" si="209"/>
        <v>0</v>
      </c>
      <c r="L3267" s="21" t="str">
        <f>UPPER(VLOOKUP(D3267,MasterSheet!H:U,14,))</f>
        <v>BIOLEGEND</v>
      </c>
    </row>
    <row r="3268" spans="1:12" x14ac:dyDescent="0.25">
      <c r="A3268" s="21" t="str">
        <f t="shared" si="210"/>
        <v>BIOLEGEND</v>
      </c>
      <c r="B3268" s="21" t="str">
        <v>EED119711</v>
      </c>
      <c r="C3268" s="30">
        <v>45938</v>
      </c>
      <c r="D3268" s="21">
        <v>407002</v>
      </c>
      <c r="E3268" s="21">
        <f>_xlfn.XLOOKUP(D3268,MasterSheet!H:H,MasterSheet!F:F)</f>
        <v>10533.6</v>
      </c>
      <c r="F3268" s="22">
        <f>SUMIFS(MasterSheet!J:J, MasterSheet!B:B, B3268, MasterSheet!D:D, C3268, MasterSheet!H:H, D3268)</f>
        <v>1</v>
      </c>
      <c r="G3268" s="22">
        <f t="shared" si="207"/>
        <v>10533.6</v>
      </c>
      <c r="H3268" s="26">
        <f>SUMIFS(MasterSheet!K:K, MasterSheet!B:B, B3268, MasterSheet!D:D, C3268, MasterSheet!H:H, D3268)</f>
        <v>1</v>
      </c>
      <c r="I3268" s="26">
        <f t="shared" si="208"/>
        <v>10533.6</v>
      </c>
      <c r="J3268" s="28">
        <f>SUMIFS(MasterSheet!L:L, MasterSheet!B:B, B3268, MasterSheet!D:D, C3268, MasterSheet!H:H, D3268)</f>
        <v>0</v>
      </c>
      <c r="K3268" s="28">
        <f t="shared" si="209"/>
        <v>0</v>
      </c>
      <c r="L3268" s="21" t="str">
        <f>UPPER(VLOOKUP(D3268,MasterSheet!H:U,14,))</f>
        <v>BIOLEGEND</v>
      </c>
    </row>
    <row r="3269" spans="1:12" x14ac:dyDescent="0.25">
      <c r="A3269" s="21" t="str">
        <f t="shared" si="210"/>
        <v>BIOLEGEND</v>
      </c>
      <c r="B3269" s="21" t="str">
        <v>EED119711</v>
      </c>
      <c r="C3269" s="30">
        <v>45938</v>
      </c>
      <c r="D3269" s="21">
        <v>407102</v>
      </c>
      <c r="E3269" s="21">
        <f>_xlfn.XLOOKUP(D3269,MasterSheet!H:H,MasterSheet!F:F)</f>
        <v>10533.6</v>
      </c>
      <c r="F3269" s="22">
        <f>SUMIFS(MasterSheet!J:J, MasterSheet!B:B, B3269, MasterSheet!D:D, C3269, MasterSheet!H:H, D3269)</f>
        <v>1</v>
      </c>
      <c r="G3269" s="22">
        <f t="shared" si="207"/>
        <v>10533.6</v>
      </c>
      <c r="H3269" s="26">
        <f>SUMIFS(MasterSheet!K:K, MasterSheet!B:B, B3269, MasterSheet!D:D, C3269, MasterSheet!H:H, D3269)</f>
        <v>1</v>
      </c>
      <c r="I3269" s="26">
        <f t="shared" si="208"/>
        <v>10533.6</v>
      </c>
      <c r="J3269" s="28">
        <f>SUMIFS(MasterSheet!L:L, MasterSheet!B:B, B3269, MasterSheet!D:D, C3269, MasterSheet!H:H, D3269)</f>
        <v>0</v>
      </c>
      <c r="K3269" s="28">
        <f t="shared" si="209"/>
        <v>0</v>
      </c>
      <c r="L3269" s="21" t="str">
        <f>UPPER(VLOOKUP(D3269,MasterSheet!H:U,14,))</f>
        <v>BIOLEGEND</v>
      </c>
    </row>
    <row r="3270" spans="1:12" x14ac:dyDescent="0.25">
      <c r="A3270" s="21" t="str">
        <f t="shared" si="210"/>
        <v>BIOLEGEND</v>
      </c>
      <c r="B3270" s="21" t="str">
        <v>EED119711</v>
      </c>
      <c r="C3270" s="30">
        <v>45938</v>
      </c>
      <c r="D3270" s="21">
        <v>410504</v>
      </c>
      <c r="E3270" s="21">
        <f>_xlfn.XLOOKUP(D3270,MasterSheet!H:H,MasterSheet!F:F)</f>
        <v>13182.400000000001</v>
      </c>
      <c r="F3270" s="22">
        <f>SUMIFS(MasterSheet!J:J, MasterSheet!B:B, B3270, MasterSheet!D:D, C3270, MasterSheet!H:H, D3270)</f>
        <v>1</v>
      </c>
      <c r="G3270" s="22">
        <f t="shared" si="207"/>
        <v>13182.400000000001</v>
      </c>
      <c r="H3270" s="26">
        <f>SUMIFS(MasterSheet!K:K, MasterSheet!B:B, B3270, MasterSheet!D:D, C3270, MasterSheet!H:H, D3270)</f>
        <v>1</v>
      </c>
      <c r="I3270" s="26">
        <f t="shared" si="208"/>
        <v>13182.400000000001</v>
      </c>
      <c r="J3270" s="28">
        <f>SUMIFS(MasterSheet!L:L, MasterSheet!B:B, B3270, MasterSheet!D:D, C3270, MasterSheet!H:H, D3270)</f>
        <v>0</v>
      </c>
      <c r="K3270" s="28">
        <f t="shared" si="209"/>
        <v>0</v>
      </c>
      <c r="L3270" s="21" t="str">
        <f>UPPER(VLOOKUP(D3270,MasterSheet!H:U,14,))</f>
        <v>BIOLEGEND</v>
      </c>
    </row>
    <row r="3271" spans="1:12" x14ac:dyDescent="0.25">
      <c r="A3271" s="21" t="str">
        <f t="shared" si="210"/>
        <v>BIOLEGEND</v>
      </c>
      <c r="B3271" s="21" t="str">
        <v>EED119711</v>
      </c>
      <c r="C3271" s="30">
        <v>45938</v>
      </c>
      <c r="D3271" s="21">
        <v>420403</v>
      </c>
      <c r="E3271" s="21">
        <f>_xlfn.XLOOKUP(D3271,MasterSheet!H:H,MasterSheet!F:F)</f>
        <v>1848</v>
      </c>
      <c r="F3271" s="22">
        <f>SUMIFS(MasterSheet!J:J, MasterSheet!B:B, B3271, MasterSheet!D:D, C3271, MasterSheet!H:H, D3271)</f>
        <v>1</v>
      </c>
      <c r="G3271" s="22">
        <f t="shared" si="207"/>
        <v>1848</v>
      </c>
      <c r="H3271" s="26">
        <f>SUMIFS(MasterSheet!K:K, MasterSheet!B:B, B3271, MasterSheet!D:D, C3271, MasterSheet!H:H, D3271)</f>
        <v>1</v>
      </c>
      <c r="I3271" s="26">
        <f t="shared" si="208"/>
        <v>1848</v>
      </c>
      <c r="J3271" s="28">
        <f>SUMIFS(MasterSheet!L:L, MasterSheet!B:B, B3271, MasterSheet!D:D, C3271, MasterSheet!H:H, D3271)</f>
        <v>0</v>
      </c>
      <c r="K3271" s="28">
        <f t="shared" si="209"/>
        <v>0</v>
      </c>
      <c r="L3271" s="21" t="str">
        <f>UPPER(VLOOKUP(D3271,MasterSheet!H:U,14,))</f>
        <v>BIOLEGEND</v>
      </c>
    </row>
    <row r="3272" spans="1:12" x14ac:dyDescent="0.25">
      <c r="A3272" s="21" t="str">
        <f t="shared" si="210"/>
        <v>BIOLEGEND</v>
      </c>
      <c r="B3272" s="21" t="str">
        <v>EED119711</v>
      </c>
      <c r="C3272" s="30">
        <v>45938</v>
      </c>
      <c r="D3272" s="21">
        <v>420404</v>
      </c>
      <c r="E3272" s="21">
        <f>_xlfn.XLOOKUP(D3272,MasterSheet!H:H,MasterSheet!F:F)</f>
        <v>3115.2</v>
      </c>
      <c r="F3272" s="22">
        <f>SUMIFS(MasterSheet!J:J, MasterSheet!B:B, B3272, MasterSheet!D:D, C3272, MasterSheet!H:H, D3272)</f>
        <v>5</v>
      </c>
      <c r="G3272" s="22">
        <f t="shared" si="207"/>
        <v>15576</v>
      </c>
      <c r="H3272" s="26">
        <f>SUMIFS(MasterSheet!K:K, MasterSheet!B:B, B3272, MasterSheet!D:D, C3272, MasterSheet!H:H, D3272)</f>
        <v>5</v>
      </c>
      <c r="I3272" s="26">
        <f t="shared" si="208"/>
        <v>15576</v>
      </c>
      <c r="J3272" s="28">
        <f>SUMIFS(MasterSheet!L:L, MasterSheet!B:B, B3272, MasterSheet!D:D, C3272, MasterSheet!H:H, D3272)</f>
        <v>0</v>
      </c>
      <c r="K3272" s="28">
        <f t="shared" si="209"/>
        <v>0</v>
      </c>
      <c r="L3272" s="21" t="str">
        <f>UPPER(VLOOKUP(D3272,MasterSheet!H:U,14,))</f>
        <v>BIOLEGEND</v>
      </c>
    </row>
    <row r="3273" spans="1:12" x14ac:dyDescent="0.25">
      <c r="A3273" s="21" t="str">
        <f t="shared" si="210"/>
        <v>BIOLEGEND</v>
      </c>
      <c r="B3273" s="21" t="str">
        <v>EED119711</v>
      </c>
      <c r="C3273" s="30">
        <v>45938</v>
      </c>
      <c r="D3273" s="21">
        <v>420801</v>
      </c>
      <c r="E3273" s="21">
        <f>_xlfn.XLOOKUP(D3273,MasterSheet!H:H,MasterSheet!F:F)</f>
        <v>3374.8</v>
      </c>
      <c r="F3273" s="22">
        <f>SUMIFS(MasterSheet!J:J, MasterSheet!B:B, B3273, MasterSheet!D:D, C3273, MasterSheet!H:H, D3273)</f>
        <v>2</v>
      </c>
      <c r="G3273" s="22">
        <f t="shared" si="207"/>
        <v>6749.6</v>
      </c>
      <c r="H3273" s="26">
        <f>SUMIFS(MasterSheet!K:K, MasterSheet!B:B, B3273, MasterSheet!D:D, C3273, MasterSheet!H:H, D3273)</f>
        <v>2</v>
      </c>
      <c r="I3273" s="26">
        <f t="shared" si="208"/>
        <v>6749.6</v>
      </c>
      <c r="J3273" s="28">
        <f>SUMIFS(MasterSheet!L:L, MasterSheet!B:B, B3273, MasterSheet!D:D, C3273, MasterSheet!H:H, D3273)</f>
        <v>0</v>
      </c>
      <c r="K3273" s="28">
        <f t="shared" si="209"/>
        <v>0</v>
      </c>
      <c r="L3273" s="21" t="str">
        <f>UPPER(VLOOKUP(D3273,MasterSheet!H:U,14,))</f>
        <v>BIOLEGEND</v>
      </c>
    </row>
    <row r="3274" spans="1:12" x14ac:dyDescent="0.25">
      <c r="A3274" s="21" t="str">
        <f t="shared" si="210"/>
        <v>BIOLEGEND</v>
      </c>
      <c r="B3274" s="21" t="str">
        <v>EED119711</v>
      </c>
      <c r="C3274" s="30">
        <v>45938</v>
      </c>
      <c r="D3274" s="21">
        <v>421002</v>
      </c>
      <c r="E3274" s="21">
        <f>_xlfn.XLOOKUP(D3274,MasterSheet!H:H,MasterSheet!F:F)</f>
        <v>5376.8</v>
      </c>
      <c r="F3274" s="22">
        <f>SUMIFS(MasterSheet!J:J, MasterSheet!B:B, B3274, MasterSheet!D:D, C3274, MasterSheet!H:H, D3274)</f>
        <v>1</v>
      </c>
      <c r="G3274" s="22">
        <f t="shared" si="207"/>
        <v>5376.8</v>
      </c>
      <c r="H3274" s="26">
        <f>SUMIFS(MasterSheet!K:K, MasterSheet!B:B, B3274, MasterSheet!D:D, C3274, MasterSheet!H:H, D3274)</f>
        <v>1</v>
      </c>
      <c r="I3274" s="26">
        <f t="shared" si="208"/>
        <v>5376.8</v>
      </c>
      <c r="J3274" s="28">
        <f>SUMIFS(MasterSheet!L:L, MasterSheet!B:B, B3274, MasterSheet!D:D, C3274, MasterSheet!H:H, D3274)</f>
        <v>0</v>
      </c>
      <c r="K3274" s="28">
        <f t="shared" si="209"/>
        <v>0</v>
      </c>
      <c r="L3274" s="21" t="str">
        <f>UPPER(VLOOKUP(D3274,MasterSheet!H:U,14,))</f>
        <v>BIOLEGEND</v>
      </c>
    </row>
    <row r="3275" spans="1:12" x14ac:dyDescent="0.25">
      <c r="A3275" s="21" t="str">
        <f t="shared" si="210"/>
        <v>BIOLEGEND</v>
      </c>
      <c r="B3275" s="21" t="str">
        <v>EED119711</v>
      </c>
      <c r="C3275" s="30">
        <v>45938</v>
      </c>
      <c r="D3275" s="21">
        <v>421101</v>
      </c>
      <c r="E3275" s="21">
        <f>_xlfn.XLOOKUP(D3275,MasterSheet!H:H,MasterSheet!F:F)</f>
        <v>2217.6</v>
      </c>
      <c r="F3275" s="22">
        <f>SUMIFS(MasterSheet!J:J, MasterSheet!B:B, B3275, MasterSheet!D:D, C3275, MasterSheet!H:H, D3275)</f>
        <v>1</v>
      </c>
      <c r="G3275" s="22">
        <f t="shared" si="207"/>
        <v>2217.6</v>
      </c>
      <c r="H3275" s="26">
        <f>SUMIFS(MasterSheet!K:K, MasterSheet!B:B, B3275, MasterSheet!D:D, C3275, MasterSheet!H:H, D3275)</f>
        <v>1</v>
      </c>
      <c r="I3275" s="26">
        <f t="shared" si="208"/>
        <v>2217.6</v>
      </c>
      <c r="J3275" s="28">
        <f>SUMIFS(MasterSheet!L:L, MasterSheet!B:B, B3275, MasterSheet!D:D, C3275, MasterSheet!H:H, D3275)</f>
        <v>0</v>
      </c>
      <c r="K3275" s="28">
        <f t="shared" si="209"/>
        <v>0</v>
      </c>
      <c r="L3275" s="21" t="str">
        <f>UPPER(VLOOKUP(D3275,MasterSheet!H:U,14,))</f>
        <v>BIOLEGEND</v>
      </c>
    </row>
    <row r="3276" spans="1:12" x14ac:dyDescent="0.25">
      <c r="A3276" s="21" t="str">
        <f t="shared" si="210"/>
        <v>BIOLEGEND</v>
      </c>
      <c r="B3276" s="21" t="str">
        <v>EED119711</v>
      </c>
      <c r="C3276" s="30">
        <v>45938</v>
      </c>
      <c r="D3276" s="21">
        <v>422302</v>
      </c>
      <c r="E3276" s="21">
        <f>_xlfn.XLOOKUP(D3276,MasterSheet!H:H,MasterSheet!F:F)</f>
        <v>14106.400000000001</v>
      </c>
      <c r="F3276" s="22">
        <f>SUMIFS(MasterSheet!J:J, MasterSheet!B:B, B3276, MasterSheet!D:D, C3276, MasterSheet!H:H, D3276)</f>
        <v>1</v>
      </c>
      <c r="G3276" s="22">
        <f t="shared" si="207"/>
        <v>14106.400000000001</v>
      </c>
      <c r="H3276" s="26">
        <f>SUMIFS(MasterSheet!K:K, MasterSheet!B:B, B3276, MasterSheet!D:D, C3276, MasterSheet!H:H, D3276)</f>
        <v>1</v>
      </c>
      <c r="I3276" s="26">
        <f t="shared" si="208"/>
        <v>14106.400000000001</v>
      </c>
      <c r="J3276" s="28">
        <f>SUMIFS(MasterSheet!L:L, MasterSheet!B:B, B3276, MasterSheet!D:D, C3276, MasterSheet!H:H, D3276)</f>
        <v>0</v>
      </c>
      <c r="K3276" s="28">
        <f t="shared" si="209"/>
        <v>0</v>
      </c>
      <c r="L3276" s="21" t="str">
        <f>UPPER(VLOOKUP(D3276,MasterSheet!H:U,14,))</f>
        <v>BIOLEGEND</v>
      </c>
    </row>
    <row r="3277" spans="1:12" x14ac:dyDescent="0.25">
      <c r="A3277" s="21" t="str">
        <f t="shared" si="210"/>
        <v>BIOLEGEND</v>
      </c>
      <c r="B3277" s="21" t="str">
        <v>EED119711</v>
      </c>
      <c r="C3277" s="30">
        <v>45938</v>
      </c>
      <c r="D3277" s="21">
        <v>422501</v>
      </c>
      <c r="E3277" s="21">
        <f>_xlfn.XLOOKUP(D3277,MasterSheet!H:H,MasterSheet!F:F)</f>
        <v>4743.2</v>
      </c>
      <c r="F3277" s="22">
        <f>SUMIFS(MasterSheet!J:J, MasterSheet!B:B, B3277, MasterSheet!D:D, C3277, MasterSheet!H:H, D3277)</f>
        <v>1</v>
      </c>
      <c r="G3277" s="22">
        <f t="shared" si="207"/>
        <v>4743.2</v>
      </c>
      <c r="H3277" s="26">
        <f>SUMIFS(MasterSheet!K:K, MasterSheet!B:B, B3277, MasterSheet!D:D, C3277, MasterSheet!H:H, D3277)</f>
        <v>1</v>
      </c>
      <c r="I3277" s="26">
        <f t="shared" si="208"/>
        <v>4743.2</v>
      </c>
      <c r="J3277" s="28">
        <f>SUMIFS(MasterSheet!L:L, MasterSheet!B:B, B3277, MasterSheet!D:D, C3277, MasterSheet!H:H, D3277)</f>
        <v>0</v>
      </c>
      <c r="K3277" s="28">
        <f t="shared" si="209"/>
        <v>0</v>
      </c>
      <c r="L3277" s="21" t="str">
        <f>UPPER(VLOOKUP(D3277,MasterSheet!H:U,14,))</f>
        <v>BIOLEGEND</v>
      </c>
    </row>
    <row r="3278" spans="1:12" x14ac:dyDescent="0.25">
      <c r="A3278" s="21" t="str">
        <f t="shared" si="210"/>
        <v>BIOLEGEND</v>
      </c>
      <c r="B3278" s="21" t="str">
        <v>EED119711</v>
      </c>
      <c r="C3278" s="30">
        <v>45938</v>
      </c>
      <c r="D3278" s="21">
        <v>423101</v>
      </c>
      <c r="E3278" s="21">
        <f>_xlfn.XLOOKUP(D3278,MasterSheet!H:H,MasterSheet!F:F)</f>
        <v>5482.4</v>
      </c>
      <c r="F3278" s="22">
        <f>SUMIFS(MasterSheet!J:J, MasterSheet!B:B, B3278, MasterSheet!D:D, C3278, MasterSheet!H:H, D3278)</f>
        <v>2</v>
      </c>
      <c r="G3278" s="22">
        <f t="shared" si="207"/>
        <v>10964.8</v>
      </c>
      <c r="H3278" s="26">
        <f>SUMIFS(MasterSheet!K:K, MasterSheet!B:B, B3278, MasterSheet!D:D, C3278, MasterSheet!H:H, D3278)</f>
        <v>2</v>
      </c>
      <c r="I3278" s="26">
        <f t="shared" si="208"/>
        <v>10964.8</v>
      </c>
      <c r="J3278" s="28">
        <f>SUMIFS(MasterSheet!L:L, MasterSheet!B:B, B3278, MasterSheet!D:D, C3278, MasterSheet!H:H, D3278)</f>
        <v>0</v>
      </c>
      <c r="K3278" s="28">
        <f t="shared" si="209"/>
        <v>0</v>
      </c>
      <c r="L3278" s="21" t="str">
        <f>UPPER(VLOOKUP(D3278,MasterSheet!H:U,14,))</f>
        <v>BIOLEGEND</v>
      </c>
    </row>
    <row r="3279" spans="1:12" x14ac:dyDescent="0.25">
      <c r="A3279" s="21" t="str">
        <f t="shared" si="210"/>
        <v>BIOLEGEND</v>
      </c>
      <c r="B3279" s="21" t="str">
        <v>EED119711</v>
      </c>
      <c r="C3279" s="30">
        <v>45938</v>
      </c>
      <c r="D3279" s="21">
        <v>423108</v>
      </c>
      <c r="E3279" s="21">
        <f>_xlfn.XLOOKUP(D3279,MasterSheet!H:H,MasterSheet!F:F)</f>
        <v>20636</v>
      </c>
      <c r="F3279" s="22">
        <f>SUMIFS(MasterSheet!J:J, MasterSheet!B:B, B3279, MasterSheet!D:D, C3279, MasterSheet!H:H, D3279)</f>
        <v>1</v>
      </c>
      <c r="G3279" s="22">
        <f t="shared" si="207"/>
        <v>20636</v>
      </c>
      <c r="H3279" s="26">
        <f>SUMIFS(MasterSheet!K:K, MasterSheet!B:B, B3279, MasterSheet!D:D, C3279, MasterSheet!H:H, D3279)</f>
        <v>1</v>
      </c>
      <c r="I3279" s="26">
        <f t="shared" si="208"/>
        <v>20636</v>
      </c>
      <c r="J3279" s="28">
        <f>SUMIFS(MasterSheet!L:L, MasterSheet!B:B, B3279, MasterSheet!D:D, C3279, MasterSheet!H:H, D3279)</f>
        <v>0</v>
      </c>
      <c r="K3279" s="28">
        <f t="shared" si="209"/>
        <v>0</v>
      </c>
      <c r="L3279" s="21" t="str">
        <f>UPPER(VLOOKUP(D3279,MasterSheet!H:U,14,))</f>
        <v>BIOLEGEND</v>
      </c>
    </row>
    <row r="3280" spans="1:12" x14ac:dyDescent="0.25">
      <c r="A3280" s="21" t="str">
        <f t="shared" si="210"/>
        <v>BIOLEGEND</v>
      </c>
      <c r="B3280" s="21" t="str">
        <v>EED119711</v>
      </c>
      <c r="C3280" s="30">
        <v>45938</v>
      </c>
      <c r="D3280" s="21">
        <v>423113</v>
      </c>
      <c r="E3280" s="21">
        <f>_xlfn.XLOOKUP(D3280,MasterSheet!H:H,MasterSheet!F:F)</f>
        <v>4382.3999999999996</v>
      </c>
      <c r="F3280" s="22">
        <f>SUMIFS(MasterSheet!J:J, MasterSheet!B:B, B3280, MasterSheet!D:D, C3280, MasterSheet!H:H, D3280)</f>
        <v>1</v>
      </c>
      <c r="G3280" s="22">
        <f t="shared" si="207"/>
        <v>4382.3999999999996</v>
      </c>
      <c r="H3280" s="26">
        <f>SUMIFS(MasterSheet!K:K, MasterSheet!B:B, B3280, MasterSheet!D:D, C3280, MasterSheet!H:H, D3280)</f>
        <v>1</v>
      </c>
      <c r="I3280" s="26">
        <f t="shared" si="208"/>
        <v>4382.3999999999996</v>
      </c>
      <c r="J3280" s="28">
        <f>SUMIFS(MasterSheet!L:L, MasterSheet!B:B, B3280, MasterSheet!D:D, C3280, MasterSheet!H:H, D3280)</f>
        <v>0</v>
      </c>
      <c r="K3280" s="28">
        <f t="shared" si="209"/>
        <v>0</v>
      </c>
      <c r="L3280" s="21" t="str">
        <f>UPPER(VLOOKUP(D3280,MasterSheet!H:U,14,))</f>
        <v>BIOLEGEND</v>
      </c>
    </row>
    <row r="3281" spans="1:12" x14ac:dyDescent="0.25">
      <c r="A3281" s="21" t="str">
        <f t="shared" si="210"/>
        <v>BIOLEGEND</v>
      </c>
      <c r="B3281" s="21" t="str">
        <v>EED119711</v>
      </c>
      <c r="C3281" s="30">
        <v>45938</v>
      </c>
      <c r="D3281" s="21">
        <v>423117</v>
      </c>
      <c r="E3281" s="21">
        <f>_xlfn.XLOOKUP(D3281,MasterSheet!H:H,MasterSheet!F:F)</f>
        <v>21683.200000000001</v>
      </c>
      <c r="F3281" s="22">
        <f>SUMIFS(MasterSheet!J:J, MasterSheet!B:B, B3281, MasterSheet!D:D, C3281, MasterSheet!H:H, D3281)</f>
        <v>1</v>
      </c>
      <c r="G3281" s="22">
        <f t="shared" si="207"/>
        <v>21683.200000000001</v>
      </c>
      <c r="H3281" s="26">
        <f>SUMIFS(MasterSheet!K:K, MasterSheet!B:B, B3281, MasterSheet!D:D, C3281, MasterSheet!H:H, D3281)</f>
        <v>1</v>
      </c>
      <c r="I3281" s="26">
        <f t="shared" si="208"/>
        <v>21683.200000000001</v>
      </c>
      <c r="J3281" s="28">
        <f>SUMIFS(MasterSheet!L:L, MasterSheet!B:B, B3281, MasterSheet!D:D, C3281, MasterSheet!H:H, D3281)</f>
        <v>0</v>
      </c>
      <c r="K3281" s="28">
        <f t="shared" si="209"/>
        <v>0</v>
      </c>
      <c r="L3281" s="21" t="str">
        <f>UPPER(VLOOKUP(D3281,MasterSheet!H:U,14,))</f>
        <v>BIOLEGEND</v>
      </c>
    </row>
    <row r="3282" spans="1:12" x14ac:dyDescent="0.25">
      <c r="A3282" s="21" t="str">
        <f t="shared" si="210"/>
        <v>BIOLEGEND</v>
      </c>
      <c r="B3282" s="21" t="str">
        <v>EED119711</v>
      </c>
      <c r="C3282" s="30">
        <v>45938</v>
      </c>
      <c r="D3282" s="21">
        <v>423501</v>
      </c>
      <c r="E3282" s="21">
        <f>_xlfn.XLOOKUP(D3282,MasterSheet!H:H,MasterSheet!F:F)</f>
        <v>2587.1999999999998</v>
      </c>
      <c r="F3282" s="22">
        <f>SUMIFS(MasterSheet!J:J, MasterSheet!B:B, B3282, MasterSheet!D:D, C3282, MasterSheet!H:H, D3282)</f>
        <v>20</v>
      </c>
      <c r="G3282" s="22">
        <f t="shared" si="207"/>
        <v>51744</v>
      </c>
      <c r="H3282" s="26">
        <f>SUMIFS(MasterSheet!K:K, MasterSheet!B:B, B3282, MasterSheet!D:D, C3282, MasterSheet!H:H, D3282)</f>
        <v>20</v>
      </c>
      <c r="I3282" s="26">
        <f t="shared" si="208"/>
        <v>51744</v>
      </c>
      <c r="J3282" s="28">
        <f>SUMIFS(MasterSheet!L:L, MasterSheet!B:B, B3282, MasterSheet!D:D, C3282, MasterSheet!H:H, D3282)</f>
        <v>0</v>
      </c>
      <c r="K3282" s="28">
        <f t="shared" si="209"/>
        <v>0</v>
      </c>
      <c r="L3282" s="21" t="str">
        <f>UPPER(VLOOKUP(D3282,MasterSheet!H:U,14,))</f>
        <v>BIOLEGEND</v>
      </c>
    </row>
    <row r="3283" spans="1:12" x14ac:dyDescent="0.25">
      <c r="A3283" s="21" t="str">
        <f t="shared" si="210"/>
        <v>BIOLEGEND</v>
      </c>
      <c r="B3283" s="21" t="str">
        <v>EED119711</v>
      </c>
      <c r="C3283" s="30">
        <v>45938</v>
      </c>
      <c r="D3283" s="21">
        <v>424602</v>
      </c>
      <c r="E3283" s="21">
        <f>_xlfn.XLOOKUP(D3283,MasterSheet!H:H,MasterSheet!F:F)</f>
        <v>12408</v>
      </c>
      <c r="F3283" s="22">
        <f>SUMIFS(MasterSheet!J:J, MasterSheet!B:B, B3283, MasterSheet!D:D, C3283, MasterSheet!H:H, D3283)</f>
        <v>1</v>
      </c>
      <c r="G3283" s="22">
        <f t="shared" si="207"/>
        <v>12408</v>
      </c>
      <c r="H3283" s="26">
        <f>SUMIFS(MasterSheet!K:K, MasterSheet!B:B, B3283, MasterSheet!D:D, C3283, MasterSheet!H:H, D3283)</f>
        <v>1</v>
      </c>
      <c r="I3283" s="26">
        <f t="shared" si="208"/>
        <v>12408</v>
      </c>
      <c r="J3283" s="28">
        <f>SUMIFS(MasterSheet!L:L, MasterSheet!B:B, B3283, MasterSheet!D:D, C3283, MasterSheet!H:H, D3283)</f>
        <v>0</v>
      </c>
      <c r="K3283" s="28">
        <f t="shared" si="209"/>
        <v>0</v>
      </c>
      <c r="L3283" s="21" t="str">
        <f>UPPER(VLOOKUP(D3283,MasterSheet!H:U,14,))</f>
        <v>BIOLEGEND</v>
      </c>
    </row>
    <row r="3284" spans="1:12" x14ac:dyDescent="0.25">
      <c r="A3284" s="21" t="str">
        <f t="shared" si="210"/>
        <v>BIOLEGEND</v>
      </c>
      <c r="B3284" s="21" t="str">
        <v>EED119711</v>
      </c>
      <c r="C3284" s="30">
        <v>45938</v>
      </c>
      <c r="D3284" s="21">
        <v>426002</v>
      </c>
      <c r="E3284" s="21">
        <f>_xlfn.XLOOKUP(D3284,MasterSheet!H:H,MasterSheet!F:F)</f>
        <v>36097.599999999999</v>
      </c>
      <c r="F3284" s="22">
        <f>SUMIFS(MasterSheet!J:J, MasterSheet!B:B, B3284, MasterSheet!D:D, C3284, MasterSheet!H:H, D3284)</f>
        <v>1</v>
      </c>
      <c r="G3284" s="22">
        <f t="shared" si="207"/>
        <v>36097.599999999999</v>
      </c>
      <c r="H3284" s="26">
        <f>SUMIFS(MasterSheet!K:K, MasterSheet!B:B, B3284, MasterSheet!D:D, C3284, MasterSheet!H:H, D3284)</f>
        <v>1</v>
      </c>
      <c r="I3284" s="26">
        <f t="shared" si="208"/>
        <v>36097.599999999999</v>
      </c>
      <c r="J3284" s="28">
        <f>SUMIFS(MasterSheet!L:L, MasterSheet!B:B, B3284, MasterSheet!D:D, C3284, MasterSheet!H:H, D3284)</f>
        <v>0</v>
      </c>
      <c r="K3284" s="28">
        <f t="shared" si="209"/>
        <v>0</v>
      </c>
      <c r="L3284" s="21" t="str">
        <f>UPPER(VLOOKUP(D3284,MasterSheet!H:U,14,))</f>
        <v>BIOLEGEND</v>
      </c>
    </row>
    <row r="3285" spans="1:12" x14ac:dyDescent="0.25">
      <c r="A3285" s="21" t="str">
        <f t="shared" si="210"/>
        <v>BIOLEGEND</v>
      </c>
      <c r="B3285" s="21" t="str">
        <v>EED119711</v>
      </c>
      <c r="C3285" s="30">
        <v>45938</v>
      </c>
      <c r="D3285" s="21">
        <v>426102</v>
      </c>
      <c r="E3285" s="21">
        <f>_xlfn.XLOOKUP(D3285,MasterSheet!H:H,MasterSheet!F:F)</f>
        <v>8685.6</v>
      </c>
      <c r="F3285" s="22">
        <f>SUMIFS(MasterSheet!J:J, MasterSheet!B:B, B3285, MasterSheet!D:D, C3285, MasterSheet!H:H, D3285)</f>
        <v>1</v>
      </c>
      <c r="G3285" s="22">
        <f t="shared" si="207"/>
        <v>8685.6</v>
      </c>
      <c r="H3285" s="26">
        <f>SUMIFS(MasterSheet!K:K, MasterSheet!B:B, B3285, MasterSheet!D:D, C3285, MasterSheet!H:H, D3285)</f>
        <v>1</v>
      </c>
      <c r="I3285" s="26">
        <f t="shared" si="208"/>
        <v>8685.6</v>
      </c>
      <c r="J3285" s="28">
        <f>SUMIFS(MasterSheet!L:L, MasterSheet!B:B, B3285, MasterSheet!D:D, C3285, MasterSheet!H:H, D3285)</f>
        <v>0</v>
      </c>
      <c r="K3285" s="28">
        <f t="shared" si="209"/>
        <v>0</v>
      </c>
      <c r="L3285" s="21" t="str">
        <f>UPPER(VLOOKUP(D3285,MasterSheet!H:U,14,))</f>
        <v>BIOLEGEND</v>
      </c>
    </row>
    <row r="3286" spans="1:12" x14ac:dyDescent="0.25">
      <c r="A3286" s="21" t="str">
        <f t="shared" si="210"/>
        <v>BIOLEGEND</v>
      </c>
      <c r="B3286" s="21" t="str">
        <v>EED119711</v>
      </c>
      <c r="C3286" s="30">
        <v>45938</v>
      </c>
      <c r="D3286" s="21">
        <v>426105</v>
      </c>
      <c r="E3286" s="21">
        <f>_xlfn.XLOOKUP(D3286,MasterSheet!H:H,MasterSheet!F:F)</f>
        <v>6600</v>
      </c>
      <c r="F3286" s="22">
        <f>SUMIFS(MasterSheet!J:J, MasterSheet!B:B, B3286, MasterSheet!D:D, C3286, MasterSheet!H:H, D3286)</f>
        <v>1</v>
      </c>
      <c r="G3286" s="22">
        <f t="shared" si="207"/>
        <v>6600</v>
      </c>
      <c r="H3286" s="26">
        <f>SUMIFS(MasterSheet!K:K, MasterSheet!B:B, B3286, MasterSheet!D:D, C3286, MasterSheet!H:H, D3286)</f>
        <v>1</v>
      </c>
      <c r="I3286" s="26">
        <f t="shared" si="208"/>
        <v>6600</v>
      </c>
      <c r="J3286" s="28">
        <f>SUMIFS(MasterSheet!L:L, MasterSheet!B:B, B3286, MasterSheet!D:D, C3286, MasterSheet!H:H, D3286)</f>
        <v>0</v>
      </c>
      <c r="K3286" s="28">
        <f t="shared" si="209"/>
        <v>0</v>
      </c>
      <c r="L3286" s="21" t="str">
        <f>UPPER(VLOOKUP(D3286,MasterSheet!H:U,14,))</f>
        <v>BIOLEGEND</v>
      </c>
    </row>
    <row r="3287" spans="1:12" x14ac:dyDescent="0.25">
      <c r="A3287" s="21" t="str">
        <f t="shared" si="210"/>
        <v>BIOLEGEND</v>
      </c>
      <c r="B3287" s="21" t="str">
        <v>EED119711</v>
      </c>
      <c r="C3287" s="30">
        <v>45938</v>
      </c>
      <c r="D3287" s="21">
        <v>480058</v>
      </c>
      <c r="E3287" s="21">
        <f>_xlfn.XLOOKUP(D3287,MasterSheet!H:H,MasterSheet!F:F)</f>
        <v>43164</v>
      </c>
      <c r="F3287" s="22">
        <f>SUMIFS(MasterSheet!J:J, MasterSheet!B:B, B3287, MasterSheet!D:D, C3287, MasterSheet!H:H, D3287)</f>
        <v>1</v>
      </c>
      <c r="G3287" s="22">
        <f t="shared" si="207"/>
        <v>43164</v>
      </c>
      <c r="H3287" s="26">
        <f>SUMIFS(MasterSheet!K:K, MasterSheet!B:B, B3287, MasterSheet!D:D, C3287, MasterSheet!H:H, D3287)</f>
        <v>1</v>
      </c>
      <c r="I3287" s="26">
        <f t="shared" si="208"/>
        <v>43164</v>
      </c>
      <c r="J3287" s="28">
        <f>SUMIFS(MasterSheet!L:L, MasterSheet!B:B, B3287, MasterSheet!D:D, C3287, MasterSheet!H:H, D3287)</f>
        <v>0</v>
      </c>
      <c r="K3287" s="28">
        <f t="shared" si="209"/>
        <v>0</v>
      </c>
      <c r="L3287" s="21" t="str">
        <f>UPPER(VLOOKUP(D3287,MasterSheet!H:U,14,))</f>
        <v>BIOLEGEND</v>
      </c>
    </row>
    <row r="3288" spans="1:12" x14ac:dyDescent="0.25">
      <c r="A3288" s="21" t="str">
        <f t="shared" si="210"/>
        <v>BIOLEGEND</v>
      </c>
      <c r="B3288" s="21" t="str">
        <v>EED119711</v>
      </c>
      <c r="C3288" s="30">
        <v>45938</v>
      </c>
      <c r="D3288" s="21">
        <v>502311</v>
      </c>
      <c r="E3288" s="21">
        <f>_xlfn.XLOOKUP(D3288,MasterSheet!H:H,MasterSheet!F:F)</f>
        <v>10841.6</v>
      </c>
      <c r="F3288" s="22">
        <f>SUMIFS(MasterSheet!J:J, MasterSheet!B:B, B3288, MasterSheet!D:D, C3288, MasterSheet!H:H, D3288)</f>
        <v>1</v>
      </c>
      <c r="G3288" s="22">
        <f t="shared" ref="G3288:G3351" si="211">F3288*E3288</f>
        <v>10841.6</v>
      </c>
      <c r="H3288" s="26">
        <f>SUMIFS(MasterSheet!K:K, MasterSheet!B:B, B3288, MasterSheet!D:D, C3288, MasterSheet!H:H, D3288)</f>
        <v>1</v>
      </c>
      <c r="I3288" s="26">
        <f t="shared" ref="I3288:I3351" si="212">H3288*E3288</f>
        <v>10841.6</v>
      </c>
      <c r="J3288" s="28">
        <f>SUMIFS(MasterSheet!L:L, MasterSheet!B:B, B3288, MasterSheet!D:D, C3288, MasterSheet!H:H, D3288)</f>
        <v>0</v>
      </c>
      <c r="K3288" s="28">
        <f t="shared" ref="K3288:K3351" si="213">J3288*E3288</f>
        <v>0</v>
      </c>
      <c r="L3288" s="21" t="str">
        <f>UPPER(VLOOKUP(D3288,MasterSheet!H:U,14,))</f>
        <v>BIOLEGEND</v>
      </c>
    </row>
    <row r="3289" spans="1:12" x14ac:dyDescent="0.25">
      <c r="A3289" s="21" t="str">
        <f t="shared" si="210"/>
        <v>BIOLEGEND</v>
      </c>
      <c r="B3289" s="21" t="str">
        <v>EED119711</v>
      </c>
      <c r="C3289" s="30">
        <v>45938</v>
      </c>
      <c r="D3289" s="21">
        <v>503822</v>
      </c>
      <c r="E3289" s="21">
        <f>_xlfn.XLOOKUP(D3289,MasterSheet!H:H,MasterSheet!F:F)</f>
        <v>19896.8</v>
      </c>
      <c r="F3289" s="22">
        <f>SUMIFS(MasterSheet!J:J, MasterSheet!B:B, B3289, MasterSheet!D:D, C3289, MasterSheet!H:H, D3289)</f>
        <v>2</v>
      </c>
      <c r="G3289" s="22">
        <f t="shared" si="211"/>
        <v>39793.599999999999</v>
      </c>
      <c r="H3289" s="26">
        <f>SUMIFS(MasterSheet!K:K, MasterSheet!B:B, B3289, MasterSheet!D:D, C3289, MasterSheet!H:H, D3289)</f>
        <v>2</v>
      </c>
      <c r="I3289" s="26">
        <f t="shared" si="212"/>
        <v>39793.599999999999</v>
      </c>
      <c r="J3289" s="28">
        <f>SUMIFS(MasterSheet!L:L, MasterSheet!B:B, B3289, MasterSheet!D:D, C3289, MasterSheet!H:H, D3289)</f>
        <v>0</v>
      </c>
      <c r="K3289" s="28">
        <f t="shared" si="213"/>
        <v>0</v>
      </c>
      <c r="L3289" s="21" t="str">
        <f>UPPER(VLOOKUP(D3289,MasterSheet!H:U,14,))</f>
        <v>BIOLEGEND</v>
      </c>
    </row>
    <row r="3290" spans="1:12" x14ac:dyDescent="0.25">
      <c r="A3290" s="21" t="str">
        <f t="shared" si="210"/>
        <v>BIOLEGEND</v>
      </c>
      <c r="B3290" s="21" t="str">
        <v>EED119711</v>
      </c>
      <c r="C3290" s="30">
        <v>45938</v>
      </c>
      <c r="D3290" s="21">
        <v>503832</v>
      </c>
      <c r="E3290" s="21">
        <f>_xlfn.XLOOKUP(D3290,MasterSheet!H:H,MasterSheet!F:F)</f>
        <v>15584.8</v>
      </c>
      <c r="F3290" s="22">
        <f>SUMIFS(MasterSheet!J:J, MasterSheet!B:B, B3290, MasterSheet!D:D, C3290, MasterSheet!H:H, D3290)</f>
        <v>2</v>
      </c>
      <c r="G3290" s="22">
        <f t="shared" si="211"/>
        <v>31169.599999999999</v>
      </c>
      <c r="H3290" s="26">
        <f>SUMIFS(MasterSheet!K:K, MasterSheet!B:B, B3290, MasterSheet!D:D, C3290, MasterSheet!H:H, D3290)</f>
        <v>2</v>
      </c>
      <c r="I3290" s="26">
        <f t="shared" si="212"/>
        <v>31169.599999999999</v>
      </c>
      <c r="J3290" s="28">
        <f>SUMIFS(MasterSheet!L:L, MasterSheet!B:B, B3290, MasterSheet!D:D, C3290, MasterSheet!H:H, D3290)</f>
        <v>0</v>
      </c>
      <c r="K3290" s="28">
        <f t="shared" si="213"/>
        <v>0</v>
      </c>
      <c r="L3290" s="21" t="str">
        <f>UPPER(VLOOKUP(D3290,MasterSheet!H:U,14,))</f>
        <v>BIOLEGEND</v>
      </c>
    </row>
    <row r="3291" spans="1:12" x14ac:dyDescent="0.25">
      <c r="A3291" s="21" t="str">
        <f t="shared" si="210"/>
        <v>BIOLEGEND</v>
      </c>
      <c r="B3291" s="21" t="str">
        <v>EED119711</v>
      </c>
      <c r="C3291" s="30">
        <v>45938</v>
      </c>
      <c r="D3291" s="21">
        <v>505810</v>
      </c>
      <c r="E3291" s="21">
        <f>_xlfn.XLOOKUP(D3291,MasterSheet!H:H,MasterSheet!F:F)</f>
        <v>8131.2000000000007</v>
      </c>
      <c r="F3291" s="22">
        <f>SUMIFS(MasterSheet!J:J, MasterSheet!B:B, B3291, MasterSheet!D:D, C3291, MasterSheet!H:H, D3291)</f>
        <v>1</v>
      </c>
      <c r="G3291" s="22">
        <f t="shared" si="211"/>
        <v>8131.2000000000007</v>
      </c>
      <c r="H3291" s="26">
        <f>SUMIFS(MasterSheet!K:K, MasterSheet!B:B, B3291, MasterSheet!D:D, C3291, MasterSheet!H:H, D3291)</f>
        <v>1</v>
      </c>
      <c r="I3291" s="26">
        <f t="shared" si="212"/>
        <v>8131.2000000000007</v>
      </c>
      <c r="J3291" s="28">
        <f>SUMIFS(MasterSheet!L:L, MasterSheet!B:B, B3291, MasterSheet!D:D, C3291, MasterSheet!H:H, D3291)</f>
        <v>0</v>
      </c>
      <c r="K3291" s="28">
        <f t="shared" si="213"/>
        <v>0</v>
      </c>
      <c r="L3291" s="21" t="str">
        <f>UPPER(VLOOKUP(D3291,MasterSheet!H:U,14,))</f>
        <v>BIOLEGEND</v>
      </c>
    </row>
    <row r="3292" spans="1:12" x14ac:dyDescent="0.25">
      <c r="A3292" s="21" t="str">
        <f t="shared" si="210"/>
        <v>BIOLEGEND</v>
      </c>
      <c r="B3292" s="21" t="str">
        <v>EED119711</v>
      </c>
      <c r="C3292" s="30">
        <v>45938</v>
      </c>
      <c r="D3292" s="21">
        <v>506306</v>
      </c>
      <c r="E3292" s="21">
        <f>_xlfn.XLOOKUP(D3292,MasterSheet!H:H,MasterSheet!F:F)</f>
        <v>14660.8</v>
      </c>
      <c r="F3292" s="22">
        <f>SUMIFS(MasterSheet!J:J, MasterSheet!B:B, B3292, MasterSheet!D:D, C3292, MasterSheet!H:H, D3292)</f>
        <v>1</v>
      </c>
      <c r="G3292" s="22">
        <f t="shared" si="211"/>
        <v>14660.8</v>
      </c>
      <c r="H3292" s="26">
        <f>SUMIFS(MasterSheet!K:K, MasterSheet!B:B, B3292, MasterSheet!D:D, C3292, MasterSheet!H:H, D3292)</f>
        <v>1</v>
      </c>
      <c r="I3292" s="26">
        <f t="shared" si="212"/>
        <v>14660.8</v>
      </c>
      <c r="J3292" s="28">
        <f>SUMIFS(MasterSheet!L:L, MasterSheet!B:B, B3292, MasterSheet!D:D, C3292, MasterSheet!H:H, D3292)</f>
        <v>0</v>
      </c>
      <c r="K3292" s="28">
        <f t="shared" si="213"/>
        <v>0</v>
      </c>
      <c r="L3292" s="21" t="str">
        <f>UPPER(VLOOKUP(D3292,MasterSheet!H:U,14,))</f>
        <v>BIOLEGEND</v>
      </c>
    </row>
    <row r="3293" spans="1:12" x14ac:dyDescent="0.25">
      <c r="A3293" s="21" t="str">
        <f t="shared" si="210"/>
        <v>BIOLEGEND</v>
      </c>
      <c r="B3293" s="21" t="str">
        <v>EED119711</v>
      </c>
      <c r="C3293" s="30">
        <v>45938</v>
      </c>
      <c r="D3293" s="21">
        <v>511001</v>
      </c>
      <c r="E3293" s="21">
        <f>_xlfn.XLOOKUP(D3293,MasterSheet!H:H,MasterSheet!F:F)</f>
        <v>6529.6</v>
      </c>
      <c r="F3293" s="22">
        <f>SUMIFS(MasterSheet!J:J, MasterSheet!B:B, B3293, MasterSheet!D:D, C3293, MasterSheet!H:H, D3293)</f>
        <v>1</v>
      </c>
      <c r="G3293" s="22">
        <f t="shared" si="211"/>
        <v>6529.6</v>
      </c>
      <c r="H3293" s="26">
        <f>SUMIFS(MasterSheet!K:K, MasterSheet!B:B, B3293, MasterSheet!D:D, C3293, MasterSheet!H:H, D3293)</f>
        <v>1</v>
      </c>
      <c r="I3293" s="26">
        <f t="shared" si="212"/>
        <v>6529.6</v>
      </c>
      <c r="J3293" s="28">
        <f>SUMIFS(MasterSheet!L:L, MasterSheet!B:B, B3293, MasterSheet!D:D, C3293, MasterSheet!H:H, D3293)</f>
        <v>0</v>
      </c>
      <c r="K3293" s="28">
        <f t="shared" si="213"/>
        <v>0</v>
      </c>
      <c r="L3293" s="21" t="str">
        <f>UPPER(VLOOKUP(D3293,MasterSheet!H:U,14,))</f>
        <v>BIOLEGEND</v>
      </c>
    </row>
    <row r="3294" spans="1:12" x14ac:dyDescent="0.25">
      <c r="A3294" s="21" t="str">
        <f t="shared" si="210"/>
        <v>BIOLEGEND</v>
      </c>
      <c r="B3294" s="21" t="str">
        <v>EED119711</v>
      </c>
      <c r="C3294" s="30">
        <v>45938</v>
      </c>
      <c r="D3294" s="21">
        <v>521707</v>
      </c>
      <c r="E3294" s="21">
        <f>_xlfn.XLOOKUP(D3294,MasterSheet!H:H,MasterSheet!F:F)</f>
        <v>14599.2</v>
      </c>
      <c r="F3294" s="22">
        <f>SUMIFS(MasterSheet!J:J, MasterSheet!B:B, B3294, MasterSheet!D:D, C3294, MasterSheet!H:H, D3294)</f>
        <v>1</v>
      </c>
      <c r="G3294" s="22">
        <f t="shared" si="211"/>
        <v>14599.2</v>
      </c>
      <c r="H3294" s="26">
        <f>SUMIFS(MasterSheet!K:K, MasterSheet!B:B, B3294, MasterSheet!D:D, C3294, MasterSheet!H:H, D3294)</f>
        <v>1</v>
      </c>
      <c r="I3294" s="26">
        <f t="shared" si="212"/>
        <v>14599.2</v>
      </c>
      <c r="J3294" s="28">
        <f>SUMIFS(MasterSheet!L:L, MasterSheet!B:B, B3294, MasterSheet!D:D, C3294, MasterSheet!H:H, D3294)</f>
        <v>0</v>
      </c>
      <c r="K3294" s="28">
        <f t="shared" si="213"/>
        <v>0</v>
      </c>
      <c r="L3294" s="21" t="str">
        <f>UPPER(VLOOKUP(D3294,MasterSheet!H:U,14,))</f>
        <v>BIOLEGEND</v>
      </c>
    </row>
    <row r="3295" spans="1:12" x14ac:dyDescent="0.25">
      <c r="A3295" s="21" t="str">
        <f t="shared" si="210"/>
        <v>BIOLEGEND</v>
      </c>
      <c r="B3295" s="21" t="str">
        <v>EED119711</v>
      </c>
      <c r="C3295" s="30">
        <v>45938</v>
      </c>
      <c r="D3295" s="21">
        <v>571104</v>
      </c>
      <c r="E3295" s="21">
        <f>_xlfn.XLOOKUP(D3295,MasterSheet!H:H,MasterSheet!F:F)</f>
        <v>28582.400000000001</v>
      </c>
      <c r="F3295" s="22">
        <f>SUMIFS(MasterSheet!J:J, MasterSheet!B:B, B3295, MasterSheet!D:D, C3295, MasterSheet!H:H, D3295)</f>
        <v>1</v>
      </c>
      <c r="G3295" s="22">
        <f t="shared" si="211"/>
        <v>28582.400000000001</v>
      </c>
      <c r="H3295" s="26">
        <f>SUMIFS(MasterSheet!K:K, MasterSheet!B:B, B3295, MasterSheet!D:D, C3295, MasterSheet!H:H, D3295)</f>
        <v>1</v>
      </c>
      <c r="I3295" s="26">
        <f t="shared" si="212"/>
        <v>28582.400000000001</v>
      </c>
      <c r="J3295" s="28">
        <f>SUMIFS(MasterSheet!L:L, MasterSheet!B:B, B3295, MasterSheet!D:D, C3295, MasterSheet!H:H, D3295)</f>
        <v>0</v>
      </c>
      <c r="K3295" s="28">
        <f t="shared" si="213"/>
        <v>0</v>
      </c>
      <c r="L3295" s="21" t="str">
        <f>UPPER(VLOOKUP(D3295,MasterSheet!H:U,14,))</f>
        <v>BIOLEGEND</v>
      </c>
    </row>
    <row r="3296" spans="1:12" x14ac:dyDescent="0.25">
      <c r="A3296" s="21" t="str">
        <f t="shared" si="210"/>
        <v>BIOLEGEND</v>
      </c>
      <c r="B3296" s="21" t="str">
        <v>EED119711</v>
      </c>
      <c r="C3296" s="30">
        <v>45938</v>
      </c>
      <c r="D3296" s="21">
        <v>573002</v>
      </c>
      <c r="E3296" s="21">
        <f>_xlfn.XLOOKUP(D3296,MasterSheet!H:H,MasterSheet!F:F)</f>
        <v>12091.2</v>
      </c>
      <c r="F3296" s="22">
        <f>SUMIFS(MasterSheet!J:J, MasterSheet!B:B, B3296, MasterSheet!D:D, C3296, MasterSheet!H:H, D3296)</f>
        <v>1</v>
      </c>
      <c r="G3296" s="22">
        <f t="shared" si="211"/>
        <v>12091.2</v>
      </c>
      <c r="H3296" s="26">
        <f>SUMIFS(MasterSheet!K:K, MasterSheet!B:B, B3296, MasterSheet!D:D, C3296, MasterSheet!H:H, D3296)</f>
        <v>1</v>
      </c>
      <c r="I3296" s="26">
        <f t="shared" si="212"/>
        <v>12091.2</v>
      </c>
      <c r="J3296" s="28">
        <f>SUMIFS(MasterSheet!L:L, MasterSheet!B:B, B3296, MasterSheet!D:D, C3296, MasterSheet!H:H, D3296)</f>
        <v>0</v>
      </c>
      <c r="K3296" s="28">
        <f t="shared" si="213"/>
        <v>0</v>
      </c>
      <c r="L3296" s="21" t="str">
        <f>UPPER(VLOOKUP(D3296,MasterSheet!H:U,14,))</f>
        <v>BIOLEGEND</v>
      </c>
    </row>
    <row r="3297" spans="1:12" x14ac:dyDescent="0.25">
      <c r="A3297" s="21" t="str">
        <f t="shared" si="210"/>
        <v>BIOLEGEND</v>
      </c>
      <c r="B3297" s="21" t="str">
        <v>EED119711</v>
      </c>
      <c r="C3297" s="30">
        <v>45938</v>
      </c>
      <c r="D3297" s="21">
        <v>574806</v>
      </c>
      <c r="E3297" s="21">
        <f>_xlfn.XLOOKUP(D3297,MasterSheet!H:H,MasterSheet!F:F)</f>
        <v>39732</v>
      </c>
      <c r="F3297" s="22">
        <f>SUMIFS(MasterSheet!J:J, MasterSheet!B:B, B3297, MasterSheet!D:D, C3297, MasterSheet!H:H, D3297)</f>
        <v>1</v>
      </c>
      <c r="G3297" s="22">
        <f t="shared" si="211"/>
        <v>39732</v>
      </c>
      <c r="H3297" s="26">
        <f>SUMIFS(MasterSheet!K:K, MasterSheet!B:B, B3297, MasterSheet!D:D, C3297, MasterSheet!H:H, D3297)</f>
        <v>1</v>
      </c>
      <c r="I3297" s="26">
        <f t="shared" si="212"/>
        <v>39732</v>
      </c>
      <c r="J3297" s="28">
        <f>SUMIFS(MasterSheet!L:L, MasterSheet!B:B, B3297, MasterSheet!D:D, C3297, MasterSheet!H:H, D3297)</f>
        <v>0</v>
      </c>
      <c r="K3297" s="28">
        <f t="shared" si="213"/>
        <v>0</v>
      </c>
      <c r="L3297" s="21" t="str">
        <f>UPPER(VLOOKUP(D3297,MasterSheet!H:U,14,))</f>
        <v>BIOLEGEND</v>
      </c>
    </row>
    <row r="3298" spans="1:12" x14ac:dyDescent="0.25">
      <c r="A3298" s="21" t="str">
        <f t="shared" si="210"/>
        <v>BIOLEGEND</v>
      </c>
      <c r="B3298" s="21" t="str">
        <v>EED119711</v>
      </c>
      <c r="C3298" s="30">
        <v>45938</v>
      </c>
      <c r="D3298" s="21">
        <v>640914</v>
      </c>
      <c r="E3298" s="21">
        <f>_xlfn.XLOOKUP(D3298,MasterSheet!H:H,MasterSheet!F:F)</f>
        <v>15584.8</v>
      </c>
      <c r="F3298" s="22">
        <f>SUMIFS(MasterSheet!J:J, MasterSheet!B:B, B3298, MasterSheet!D:D, C3298, MasterSheet!H:H, D3298)</f>
        <v>1</v>
      </c>
      <c r="G3298" s="22">
        <f t="shared" si="211"/>
        <v>15584.8</v>
      </c>
      <c r="H3298" s="26">
        <f>SUMIFS(MasterSheet!K:K, MasterSheet!B:B, B3298, MasterSheet!D:D, C3298, MasterSheet!H:H, D3298)</f>
        <v>1</v>
      </c>
      <c r="I3298" s="26">
        <f t="shared" si="212"/>
        <v>15584.8</v>
      </c>
      <c r="J3298" s="28">
        <f>SUMIFS(MasterSheet!L:L, MasterSheet!B:B, B3298, MasterSheet!D:D, C3298, MasterSheet!H:H, D3298)</f>
        <v>0</v>
      </c>
      <c r="K3298" s="28">
        <f t="shared" si="213"/>
        <v>0</v>
      </c>
      <c r="L3298" s="21" t="str">
        <f>UPPER(VLOOKUP(D3298,MasterSheet!H:U,14,))</f>
        <v>BIOLEGEND</v>
      </c>
    </row>
    <row r="3299" spans="1:12" x14ac:dyDescent="0.25">
      <c r="A3299" s="21" t="str">
        <f t="shared" si="210"/>
        <v>BIOLEGEND</v>
      </c>
      <c r="B3299" s="21" t="str">
        <v>EED119711</v>
      </c>
      <c r="C3299" s="30">
        <v>45938</v>
      </c>
      <c r="D3299" s="21">
        <v>740368</v>
      </c>
      <c r="E3299" s="21">
        <f>_xlfn.XLOOKUP(D3299,MasterSheet!H:H,MasterSheet!F:F)</f>
        <v>7268.7999999999993</v>
      </c>
      <c r="F3299" s="22">
        <f>SUMIFS(MasterSheet!J:J, MasterSheet!B:B, B3299, MasterSheet!D:D, C3299, MasterSheet!H:H, D3299)</f>
        <v>1</v>
      </c>
      <c r="G3299" s="22">
        <f t="shared" si="211"/>
        <v>7268.7999999999993</v>
      </c>
      <c r="H3299" s="26">
        <f>SUMIFS(MasterSheet!K:K, MasterSheet!B:B, B3299, MasterSheet!D:D, C3299, MasterSheet!H:H, D3299)</f>
        <v>1</v>
      </c>
      <c r="I3299" s="26">
        <f t="shared" si="212"/>
        <v>7268.7999999999993</v>
      </c>
      <c r="J3299" s="28">
        <f>SUMIFS(MasterSheet!L:L, MasterSheet!B:B, B3299, MasterSheet!D:D, C3299, MasterSheet!H:H, D3299)</f>
        <v>0</v>
      </c>
      <c r="K3299" s="28">
        <f t="shared" si="213"/>
        <v>0</v>
      </c>
      <c r="L3299" s="21" t="str">
        <f>UPPER(VLOOKUP(D3299,MasterSheet!H:U,14,))</f>
        <v>BIOLEGEND</v>
      </c>
    </row>
    <row r="3300" spans="1:12" x14ac:dyDescent="0.25">
      <c r="A3300" s="21" t="str">
        <f t="shared" si="210"/>
        <v>BIOLEGEND</v>
      </c>
      <c r="B3300" s="21" t="str">
        <v>EED119711</v>
      </c>
      <c r="C3300" s="30">
        <v>45938</v>
      </c>
      <c r="D3300" s="21">
        <v>740809</v>
      </c>
      <c r="E3300" s="21">
        <f>_xlfn.XLOOKUP(D3300,MasterSheet!H:H,MasterSheet!F:F)</f>
        <v>440</v>
      </c>
      <c r="F3300" s="22">
        <f>SUMIFS(MasterSheet!J:J, MasterSheet!B:B, B3300, MasterSheet!D:D, C3300, MasterSheet!H:H, D3300)</f>
        <v>1</v>
      </c>
      <c r="G3300" s="22">
        <f t="shared" si="211"/>
        <v>440</v>
      </c>
      <c r="H3300" s="26">
        <f>SUMIFS(MasterSheet!K:K, MasterSheet!B:B, B3300, MasterSheet!D:D, C3300, MasterSheet!H:H, D3300)</f>
        <v>1</v>
      </c>
      <c r="I3300" s="26">
        <f t="shared" si="212"/>
        <v>440</v>
      </c>
      <c r="J3300" s="28">
        <f>SUMIFS(MasterSheet!L:L, MasterSheet!B:B, B3300, MasterSheet!D:D, C3300, MasterSheet!H:H, D3300)</f>
        <v>0</v>
      </c>
      <c r="K3300" s="28">
        <f t="shared" si="213"/>
        <v>0</v>
      </c>
      <c r="L3300" s="21" t="str">
        <f>UPPER(VLOOKUP(D3300,MasterSheet!H:U,14,))</f>
        <v>BIOLEGEND</v>
      </c>
    </row>
    <row r="3301" spans="1:12" x14ac:dyDescent="0.25">
      <c r="A3301" s="21" t="str">
        <f t="shared" si="210"/>
        <v>BIOLEGEND</v>
      </c>
      <c r="B3301" s="21" t="str">
        <v>EED119711</v>
      </c>
      <c r="C3301" s="30">
        <v>45938</v>
      </c>
      <c r="D3301" s="21">
        <v>773302</v>
      </c>
      <c r="E3301" s="21">
        <f>_xlfn.XLOOKUP(D3301,MasterSheet!H:H,MasterSheet!F:F)</f>
        <v>7638.4</v>
      </c>
      <c r="F3301" s="22">
        <f>SUMIFS(MasterSheet!J:J, MasterSheet!B:B, B3301, MasterSheet!D:D, C3301, MasterSheet!H:H, D3301)</f>
        <v>1</v>
      </c>
      <c r="G3301" s="22">
        <f t="shared" si="211"/>
        <v>7638.4</v>
      </c>
      <c r="H3301" s="26">
        <f>SUMIFS(MasterSheet!K:K, MasterSheet!B:B, B3301, MasterSheet!D:D, C3301, MasterSheet!H:H, D3301)</f>
        <v>1</v>
      </c>
      <c r="I3301" s="26">
        <f t="shared" si="212"/>
        <v>7638.4</v>
      </c>
      <c r="J3301" s="28">
        <f>SUMIFS(MasterSheet!L:L, MasterSheet!B:B, B3301, MasterSheet!D:D, C3301, MasterSheet!H:H, D3301)</f>
        <v>0</v>
      </c>
      <c r="K3301" s="28">
        <f t="shared" si="213"/>
        <v>0</v>
      </c>
      <c r="L3301" s="21" t="str">
        <f>UPPER(VLOOKUP(D3301,MasterSheet!H:U,14,))</f>
        <v>BIOLEGEND</v>
      </c>
    </row>
    <row r="3302" spans="1:12" x14ac:dyDescent="0.25">
      <c r="A3302" s="21" t="str">
        <f t="shared" si="210"/>
        <v>BIOLEGEND</v>
      </c>
      <c r="B3302" s="21" t="str">
        <v>EED119711</v>
      </c>
      <c r="C3302" s="30">
        <v>45938</v>
      </c>
      <c r="D3302" s="21">
        <v>776702</v>
      </c>
      <c r="E3302" s="21">
        <f>_xlfn.XLOOKUP(D3302,MasterSheet!H:H,MasterSheet!F:F)</f>
        <v>5112.8</v>
      </c>
      <c r="F3302" s="22">
        <f>SUMIFS(MasterSheet!J:J, MasterSheet!B:B, B3302, MasterSheet!D:D, C3302, MasterSheet!H:H, D3302)</f>
        <v>1</v>
      </c>
      <c r="G3302" s="22">
        <f t="shared" si="211"/>
        <v>5112.8</v>
      </c>
      <c r="H3302" s="26">
        <f>SUMIFS(MasterSheet!K:K, MasterSheet!B:B, B3302, MasterSheet!D:D, C3302, MasterSheet!H:H, D3302)</f>
        <v>1</v>
      </c>
      <c r="I3302" s="26">
        <f t="shared" si="212"/>
        <v>5112.8</v>
      </c>
      <c r="J3302" s="28">
        <f>SUMIFS(MasterSheet!L:L, MasterSheet!B:B, B3302, MasterSheet!D:D, C3302, MasterSheet!H:H, D3302)</f>
        <v>0</v>
      </c>
      <c r="K3302" s="28">
        <f t="shared" si="213"/>
        <v>0</v>
      </c>
      <c r="L3302" s="21" t="str">
        <f>UPPER(VLOOKUP(D3302,MasterSheet!H:U,14,))</f>
        <v>BIOLEGEND</v>
      </c>
    </row>
    <row r="3303" spans="1:12" x14ac:dyDescent="0.25">
      <c r="A3303" s="21" t="str">
        <f t="shared" si="210"/>
        <v>BIOLEGEND</v>
      </c>
      <c r="B3303" s="21" t="str">
        <v>EED119711</v>
      </c>
      <c r="C3303" s="30">
        <v>45938</v>
      </c>
      <c r="D3303" s="21">
        <v>777406</v>
      </c>
      <c r="E3303" s="21">
        <f>_xlfn.XLOOKUP(D3303,MasterSheet!H:H,MasterSheet!F:F)</f>
        <v>39732</v>
      </c>
      <c r="F3303" s="22">
        <f>SUMIFS(MasterSheet!J:J, MasterSheet!B:B, B3303, MasterSheet!D:D, C3303, MasterSheet!H:H, D3303)</f>
        <v>1</v>
      </c>
      <c r="G3303" s="22">
        <f t="shared" si="211"/>
        <v>39732</v>
      </c>
      <c r="H3303" s="26">
        <f>SUMIFS(MasterSheet!K:K, MasterSheet!B:B, B3303, MasterSheet!D:D, C3303, MasterSheet!H:H, D3303)</f>
        <v>1</v>
      </c>
      <c r="I3303" s="26">
        <f t="shared" si="212"/>
        <v>39732</v>
      </c>
      <c r="J3303" s="28">
        <f>SUMIFS(MasterSheet!L:L, MasterSheet!B:B, B3303, MasterSheet!D:D, C3303, MasterSheet!H:H, D3303)</f>
        <v>0</v>
      </c>
      <c r="K3303" s="28">
        <f t="shared" si="213"/>
        <v>0</v>
      </c>
      <c r="L3303" s="21" t="str">
        <f>UPPER(VLOOKUP(D3303,MasterSheet!H:U,14,))</f>
        <v>BIOLEGEND</v>
      </c>
    </row>
    <row r="3304" spans="1:12" x14ac:dyDescent="0.25">
      <c r="A3304" s="21" t="str">
        <f t="shared" si="210"/>
        <v>BIOLEGEND</v>
      </c>
      <c r="B3304" s="21" t="str">
        <v>EED119711</v>
      </c>
      <c r="C3304" s="30">
        <v>45938</v>
      </c>
      <c r="D3304" s="21">
        <v>801702</v>
      </c>
      <c r="E3304" s="21">
        <f>_xlfn.XLOOKUP(D3304,MasterSheet!H:H,MasterSheet!F:F)</f>
        <v>6899.2000000000007</v>
      </c>
      <c r="F3304" s="22">
        <f>SUMIFS(MasterSheet!J:J, MasterSheet!B:B, B3304, MasterSheet!D:D, C3304, MasterSheet!H:H, D3304)</f>
        <v>2</v>
      </c>
      <c r="G3304" s="22">
        <f t="shared" si="211"/>
        <v>13798.400000000001</v>
      </c>
      <c r="H3304" s="26">
        <f>SUMIFS(MasterSheet!K:K, MasterSheet!B:B, B3304, MasterSheet!D:D, C3304, MasterSheet!H:H, D3304)</f>
        <v>2</v>
      </c>
      <c r="I3304" s="26">
        <f t="shared" si="212"/>
        <v>13798.400000000001</v>
      </c>
      <c r="J3304" s="28">
        <f>SUMIFS(MasterSheet!L:L, MasterSheet!B:B, B3304, MasterSheet!D:D, C3304, MasterSheet!H:H, D3304)</f>
        <v>0</v>
      </c>
      <c r="K3304" s="28">
        <f t="shared" si="213"/>
        <v>0</v>
      </c>
      <c r="L3304" s="21" t="str">
        <f>UPPER(VLOOKUP(D3304,MasterSheet!H:U,14,))</f>
        <v>BIOLEGEND</v>
      </c>
    </row>
    <row r="3305" spans="1:12" x14ac:dyDescent="0.25">
      <c r="A3305" s="21" t="str">
        <f t="shared" si="210"/>
        <v>BIOXCELL</v>
      </c>
      <c r="B3305" s="21">
        <v>179957</v>
      </c>
      <c r="C3305" s="30">
        <v>45939</v>
      </c>
      <c r="D3305" s="21" t="str">
        <v>BE0108</v>
      </c>
      <c r="E3305" s="21">
        <f>_xlfn.XLOOKUP(D3305,MasterSheet!H:H,MasterSheet!F:F)</f>
        <v>15135.12</v>
      </c>
      <c r="F3305" s="22">
        <f>SUMIFS(MasterSheet!J:J, MasterSheet!B:B, B3305, MasterSheet!D:D, C3305, MasterSheet!H:H, D3305)</f>
        <v>1</v>
      </c>
      <c r="G3305" s="22">
        <f t="shared" si="211"/>
        <v>15135.12</v>
      </c>
      <c r="H3305" s="26">
        <f>SUMIFS(MasterSheet!K:K, MasterSheet!B:B, B3305, MasterSheet!D:D, C3305, MasterSheet!H:H, D3305)</f>
        <v>1</v>
      </c>
      <c r="I3305" s="26">
        <f t="shared" si="212"/>
        <v>15135.12</v>
      </c>
      <c r="J3305" s="28">
        <f>SUMIFS(MasterSheet!L:L, MasterSheet!B:B, B3305, MasterSheet!D:D, C3305, MasterSheet!H:H, D3305)</f>
        <v>0</v>
      </c>
      <c r="K3305" s="28">
        <f t="shared" si="213"/>
        <v>0</v>
      </c>
      <c r="L3305" s="21" t="str">
        <f>UPPER(VLOOKUP(D3305,MasterSheet!H:U,14,))</f>
        <v>BIOXCELL</v>
      </c>
    </row>
    <row r="3306" spans="1:12" x14ac:dyDescent="0.25">
      <c r="A3306" s="21" t="str">
        <f t="shared" si="210"/>
        <v>BIOXCELL</v>
      </c>
      <c r="B3306" s="21">
        <v>179957</v>
      </c>
      <c r="C3306" s="30">
        <v>45939</v>
      </c>
      <c r="D3306" s="21" t="str">
        <v>BE0003-1</v>
      </c>
      <c r="E3306" s="21">
        <f>_xlfn.XLOOKUP(D3306,MasterSheet!H:H,MasterSheet!F:F)</f>
        <v>237283.20000000001</v>
      </c>
      <c r="F3306" s="22">
        <f>SUMIFS(MasterSheet!J:J, MasterSheet!B:B, B3306, MasterSheet!D:D, C3306, MasterSheet!H:H, D3306)</f>
        <v>3</v>
      </c>
      <c r="G3306" s="22">
        <f t="shared" si="211"/>
        <v>711849.60000000009</v>
      </c>
      <c r="H3306" s="26">
        <f>SUMIFS(MasterSheet!K:K, MasterSheet!B:B, B3306, MasterSheet!D:D, C3306, MasterSheet!H:H, D3306)</f>
        <v>3</v>
      </c>
      <c r="I3306" s="26">
        <f t="shared" si="212"/>
        <v>711849.60000000009</v>
      </c>
      <c r="J3306" s="28">
        <f>SUMIFS(MasterSheet!L:L, MasterSheet!B:B, B3306, MasterSheet!D:D, C3306, MasterSheet!H:H, D3306)</f>
        <v>0</v>
      </c>
      <c r="K3306" s="28">
        <f t="shared" si="213"/>
        <v>0</v>
      </c>
      <c r="L3306" s="21" t="str">
        <f>UPPER(VLOOKUP(D3306,MasterSheet!H:U,14,))</f>
        <v>BIOXCELL</v>
      </c>
    </row>
    <row r="3307" spans="1:12" x14ac:dyDescent="0.25">
      <c r="A3307" s="21" t="str">
        <f t="shared" si="210"/>
        <v>MABTECH</v>
      </c>
      <c r="B3307" s="21" t="str">
        <v>SE041956</v>
      </c>
      <c r="C3307" s="30">
        <v>45939</v>
      </c>
      <c r="D3307" s="21" t="str">
        <v>3617-1</v>
      </c>
      <c r="E3307" s="21">
        <f>_xlfn.XLOOKUP(D3307,MasterSheet!H:H,MasterSheet!F:F)</f>
        <v>12038.400000000001</v>
      </c>
      <c r="F3307" s="22">
        <f>SUMIFS(MasterSheet!J:J, MasterSheet!B:B, B3307, MasterSheet!D:D, C3307, MasterSheet!H:H, D3307)</f>
        <v>14</v>
      </c>
      <c r="G3307" s="22">
        <f t="shared" si="211"/>
        <v>168537.60000000003</v>
      </c>
      <c r="H3307" s="26">
        <f>SUMIFS(MasterSheet!K:K, MasterSheet!B:B, B3307, MasterSheet!D:D, C3307, MasterSheet!H:H, D3307)</f>
        <v>14</v>
      </c>
      <c r="I3307" s="26">
        <f t="shared" si="212"/>
        <v>168537.60000000003</v>
      </c>
      <c r="J3307" s="28">
        <f>SUMIFS(MasterSheet!L:L, MasterSheet!B:B, B3307, MasterSheet!D:D, C3307, MasterSheet!H:H, D3307)</f>
        <v>0</v>
      </c>
      <c r="K3307" s="28">
        <f t="shared" si="213"/>
        <v>0</v>
      </c>
      <c r="L3307" s="21" t="str">
        <f>UPPER(VLOOKUP(D3307,MasterSheet!H:U,14,))</f>
        <v>MABTECH</v>
      </c>
    </row>
    <row r="3308" spans="1:12" x14ac:dyDescent="0.25">
      <c r="A3308" s="21" t="str">
        <f t="shared" si="210"/>
        <v>MABTECH</v>
      </c>
      <c r="B3308" s="21" t="str">
        <v>SE041956</v>
      </c>
      <c r="C3308" s="30">
        <v>45939</v>
      </c>
      <c r="D3308" s="21" t="str">
        <v>FSP-0108-10</v>
      </c>
      <c r="E3308" s="21">
        <f>_xlfn.XLOOKUP(D3308,MasterSheet!H:H,MasterSheet!F:F)</f>
        <v>231607.2</v>
      </c>
      <c r="F3308" s="22">
        <f>SUMIFS(MasterSheet!J:J, MasterSheet!B:B, B3308, MasterSheet!D:D, C3308, MasterSheet!H:H, D3308)</f>
        <v>2</v>
      </c>
      <c r="G3308" s="22">
        <f t="shared" si="211"/>
        <v>463214.4</v>
      </c>
      <c r="H3308" s="26">
        <f>SUMIFS(MasterSheet!K:K, MasterSheet!B:B, B3308, MasterSheet!D:D, C3308, MasterSheet!H:H, D3308)</f>
        <v>2</v>
      </c>
      <c r="I3308" s="26">
        <f t="shared" si="212"/>
        <v>463214.4</v>
      </c>
      <c r="J3308" s="28">
        <f>SUMIFS(MasterSheet!L:L, MasterSheet!B:B, B3308, MasterSheet!D:D, C3308, MasterSheet!H:H, D3308)</f>
        <v>0</v>
      </c>
      <c r="K3308" s="28">
        <f t="shared" si="213"/>
        <v>0</v>
      </c>
      <c r="L3308" s="21" t="str">
        <f>UPPER(VLOOKUP(D3308,MasterSheet!H:U,14,))</f>
        <v>MABTECH</v>
      </c>
    </row>
    <row r="3309" spans="1:12" x14ac:dyDescent="0.25">
      <c r="A3309" s="21" t="str">
        <f t="shared" si="210"/>
        <v>MABTECH</v>
      </c>
      <c r="B3309" s="21" t="str">
        <v>SE041956</v>
      </c>
      <c r="C3309" s="30">
        <v>45939</v>
      </c>
      <c r="D3309" s="21" t="str">
        <v>3124-72-100T</v>
      </c>
      <c r="E3309" s="21">
        <f>_xlfn.XLOOKUP(D3309,MasterSheet!H:H,MasterSheet!F:F)</f>
        <v>19404</v>
      </c>
      <c r="F3309" s="22">
        <f>SUMIFS(MasterSheet!J:J, MasterSheet!B:B, B3309, MasterSheet!D:D, C3309, MasterSheet!H:H, D3309)</f>
        <v>2</v>
      </c>
      <c r="G3309" s="22">
        <f t="shared" si="211"/>
        <v>38808</v>
      </c>
      <c r="H3309" s="26">
        <f>SUMIFS(MasterSheet!K:K, MasterSheet!B:B, B3309, MasterSheet!D:D, C3309, MasterSheet!H:H, D3309)</f>
        <v>2</v>
      </c>
      <c r="I3309" s="26">
        <f t="shared" si="212"/>
        <v>38808</v>
      </c>
      <c r="J3309" s="28">
        <f>SUMIFS(MasterSheet!L:L, MasterSheet!B:B, B3309, MasterSheet!D:D, C3309, MasterSheet!H:H, D3309)</f>
        <v>0</v>
      </c>
      <c r="K3309" s="28">
        <f t="shared" si="213"/>
        <v>0</v>
      </c>
      <c r="L3309" s="21" t="str">
        <f>UPPER(VLOOKUP(D3309,MasterSheet!H:U,14,))</f>
        <v>MABTECH</v>
      </c>
    </row>
    <row r="3310" spans="1:12" x14ac:dyDescent="0.25">
      <c r="A3310" s="21" t="str">
        <f t="shared" si="210"/>
        <v>BETHYL</v>
      </c>
      <c r="B3310" s="21" t="str">
        <v>90232929</v>
      </c>
      <c r="C3310" s="30">
        <v>45943</v>
      </c>
      <c r="D3310" s="21" t="str">
        <v>A70-106P</v>
      </c>
      <c r="E3310" s="21">
        <f>_xlfn.XLOOKUP(D3310,MasterSheet!H:H,MasterSheet!F:F)</f>
        <v>7823.2000000000007</v>
      </c>
      <c r="F3310" s="22">
        <f>SUMIFS(MasterSheet!J:J, MasterSheet!B:B, B3310, MasterSheet!D:D, C3310, MasterSheet!H:H, D3310)</f>
        <v>2</v>
      </c>
      <c r="G3310" s="22">
        <f t="shared" si="211"/>
        <v>15646.400000000001</v>
      </c>
      <c r="H3310" s="26">
        <f>SUMIFS(MasterSheet!K:K, MasterSheet!B:B, B3310, MasterSheet!D:D, C3310, MasterSheet!H:H, D3310)</f>
        <v>2</v>
      </c>
      <c r="I3310" s="26">
        <f t="shared" si="212"/>
        <v>15646.400000000001</v>
      </c>
      <c r="J3310" s="28">
        <f>SUMIFS(MasterSheet!L:L, MasterSheet!B:B, B3310, MasterSheet!D:D, C3310, MasterSheet!H:H, D3310)</f>
        <v>0</v>
      </c>
      <c r="K3310" s="28">
        <f t="shared" si="213"/>
        <v>0</v>
      </c>
      <c r="L3310" s="21" t="str">
        <f>UPPER(VLOOKUP(D3310,MasterSheet!H:U,14,))</f>
        <v>BETHYL</v>
      </c>
    </row>
    <row r="3311" spans="1:12" x14ac:dyDescent="0.25">
      <c r="A3311" s="21" t="str">
        <f t="shared" si="210"/>
        <v>SOUTHERNBIOTECH</v>
      </c>
      <c r="B3311" s="21">
        <v>340077</v>
      </c>
      <c r="C3311" s="30">
        <v>45943</v>
      </c>
      <c r="D3311" s="21" t="str">
        <v>2023-05</v>
      </c>
      <c r="E3311" s="21">
        <f>_xlfn.XLOOKUP(D3311,MasterSheet!H:H,MasterSheet!F:F)</f>
        <v>8712</v>
      </c>
      <c r="F3311" s="22">
        <f>SUMIFS(MasterSheet!J:J, MasterSheet!B:B, B3311, MasterSheet!D:D, C3311, MasterSheet!H:H, D3311)</f>
        <v>1</v>
      </c>
      <c r="G3311" s="22">
        <f t="shared" si="211"/>
        <v>8712</v>
      </c>
      <c r="H3311" s="26">
        <f>SUMIFS(MasterSheet!K:K, MasterSheet!B:B, B3311, MasterSheet!D:D, C3311, MasterSheet!H:H, D3311)</f>
        <v>1</v>
      </c>
      <c r="I3311" s="26">
        <f t="shared" si="212"/>
        <v>8712</v>
      </c>
      <c r="J3311" s="28">
        <f>SUMIFS(MasterSheet!L:L, MasterSheet!B:B, B3311, MasterSheet!D:D, C3311, MasterSheet!H:H, D3311)</f>
        <v>0</v>
      </c>
      <c r="K3311" s="28">
        <f t="shared" si="213"/>
        <v>0</v>
      </c>
      <c r="L3311" s="21" t="str">
        <f>UPPER(VLOOKUP(D3311,MasterSheet!H:U,14,))</f>
        <v>SOUTHERNBIOTECH</v>
      </c>
    </row>
    <row r="3312" spans="1:12" x14ac:dyDescent="0.25">
      <c r="A3312" s="21" t="str">
        <f t="shared" si="210"/>
        <v>SOUTHERNBIOTECH</v>
      </c>
      <c r="B3312" s="21">
        <v>340077</v>
      </c>
      <c r="C3312" s="30">
        <v>45943</v>
      </c>
      <c r="D3312" s="21" t="str">
        <v>6030-05</v>
      </c>
      <c r="E3312" s="21">
        <f>_xlfn.XLOOKUP(D3312,MasterSheet!H:H,MasterSheet!F:F)</f>
        <v>5346</v>
      </c>
      <c r="F3312" s="22">
        <f>SUMIFS(MasterSheet!J:J, MasterSheet!B:B, B3312, MasterSheet!D:D, C3312, MasterSheet!H:H, D3312)</f>
        <v>1</v>
      </c>
      <c r="G3312" s="22">
        <f t="shared" si="211"/>
        <v>5346</v>
      </c>
      <c r="H3312" s="26">
        <f>SUMIFS(MasterSheet!K:K, MasterSheet!B:B, B3312, MasterSheet!D:D, C3312, MasterSheet!H:H, D3312)</f>
        <v>1</v>
      </c>
      <c r="I3312" s="26">
        <f t="shared" si="212"/>
        <v>5346</v>
      </c>
      <c r="J3312" s="28">
        <f>SUMIFS(MasterSheet!L:L, MasterSheet!B:B, B3312, MasterSheet!D:D, C3312, MasterSheet!H:H, D3312)</f>
        <v>0</v>
      </c>
      <c r="K3312" s="28">
        <f t="shared" si="213"/>
        <v>0</v>
      </c>
      <c r="L3312" s="21" t="str">
        <f>UPPER(VLOOKUP(D3312,MasterSheet!H:U,14,))</f>
        <v>SOUTHERNBIOTECH</v>
      </c>
    </row>
    <row r="3313" spans="1:12" x14ac:dyDescent="0.25">
      <c r="A3313" s="21" t="str">
        <f t="shared" si="210"/>
        <v>TARGETMOL</v>
      </c>
      <c r="B3313" s="21" t="str">
        <v>INV251010-045</v>
      </c>
      <c r="C3313" s="30">
        <v>45943</v>
      </c>
      <c r="D3313" s="21" t="str">
        <v>TN1729</v>
      </c>
      <c r="E3313" s="21">
        <f>_xlfn.XLOOKUP(D3313,MasterSheet!H:H,MasterSheet!F:F)</f>
        <v>21014.400000000001</v>
      </c>
      <c r="F3313" s="22">
        <f>SUMIFS(MasterSheet!J:J, MasterSheet!B:B, B3313, MasterSheet!D:D, C3313, MasterSheet!H:H, D3313)</f>
        <v>1</v>
      </c>
      <c r="G3313" s="22">
        <f t="shared" si="211"/>
        <v>21014.400000000001</v>
      </c>
      <c r="H3313" s="26">
        <f>SUMIFS(MasterSheet!K:K, MasterSheet!B:B, B3313, MasterSheet!D:D, C3313, MasterSheet!H:H, D3313)</f>
        <v>1</v>
      </c>
      <c r="I3313" s="26">
        <f t="shared" si="212"/>
        <v>21014.400000000001</v>
      </c>
      <c r="J3313" s="28">
        <f>SUMIFS(MasterSheet!L:L, MasterSheet!B:B, B3313, MasterSheet!D:D, C3313, MasterSheet!H:H, D3313)</f>
        <v>0</v>
      </c>
      <c r="K3313" s="28">
        <f t="shared" si="213"/>
        <v>0</v>
      </c>
      <c r="L3313" s="21" t="str">
        <f>UPPER(VLOOKUP(D3313,MasterSheet!H:U,14,))</f>
        <v>TARGETMOL</v>
      </c>
    </row>
    <row r="3314" spans="1:12" x14ac:dyDescent="0.25">
      <c r="A3314" s="21" t="str">
        <f t="shared" si="210"/>
        <v>TARGETMOL</v>
      </c>
      <c r="B3314" s="21" t="str">
        <v>INV251010-045</v>
      </c>
      <c r="C3314" s="30">
        <v>45943</v>
      </c>
      <c r="D3314" s="21" t="str">
        <v>T6280</v>
      </c>
      <c r="E3314" s="21">
        <f>_xlfn.XLOOKUP(D3314,MasterSheet!H:H,MasterSheet!F:F)</f>
        <v>440</v>
      </c>
      <c r="F3314" s="22">
        <f>SUMIFS(MasterSheet!J:J, MasterSheet!B:B, B3314, MasterSheet!D:D, C3314, MasterSheet!H:H, D3314)</f>
        <v>2</v>
      </c>
      <c r="G3314" s="22">
        <f t="shared" si="211"/>
        <v>880</v>
      </c>
      <c r="H3314" s="26">
        <f>SUMIFS(MasterSheet!K:K, MasterSheet!B:B, B3314, MasterSheet!D:D, C3314, MasterSheet!H:H, D3314)</f>
        <v>2</v>
      </c>
      <c r="I3314" s="26">
        <f t="shared" si="212"/>
        <v>880</v>
      </c>
      <c r="J3314" s="28">
        <f>SUMIFS(MasterSheet!L:L, MasterSheet!B:B, B3314, MasterSheet!D:D, C3314, MasterSheet!H:H, D3314)</f>
        <v>0</v>
      </c>
      <c r="K3314" s="28">
        <f t="shared" si="213"/>
        <v>0</v>
      </c>
      <c r="L3314" s="21" t="str">
        <f>UPPER(VLOOKUP(D3314,MasterSheet!H:U,14,))</f>
        <v>TARGETMOL</v>
      </c>
    </row>
    <row r="3315" spans="1:12" x14ac:dyDescent="0.25">
      <c r="A3315" s="21" t="str">
        <f t="shared" si="210"/>
        <v>TARGETMOL</v>
      </c>
      <c r="B3315" s="21" t="str">
        <v>INV251010-046</v>
      </c>
      <c r="C3315" s="30">
        <v>45943</v>
      </c>
      <c r="D3315" s="21" t="str">
        <v>T1477</v>
      </c>
      <c r="E3315" s="21">
        <f>_xlfn.XLOOKUP(D3315,MasterSheet!H:H,MasterSheet!F:F)</f>
        <v>1584</v>
      </c>
      <c r="F3315" s="22">
        <f>SUMIFS(MasterSheet!J:J, MasterSheet!B:B, B3315, MasterSheet!D:D, C3315, MasterSheet!H:H, D3315)</f>
        <v>1</v>
      </c>
      <c r="G3315" s="22">
        <f t="shared" si="211"/>
        <v>1584</v>
      </c>
      <c r="H3315" s="26">
        <f>SUMIFS(MasterSheet!K:K, MasterSheet!B:B, B3315, MasterSheet!D:D, C3315, MasterSheet!H:H, D3315)</f>
        <v>1</v>
      </c>
      <c r="I3315" s="26">
        <f t="shared" si="212"/>
        <v>1584</v>
      </c>
      <c r="J3315" s="28">
        <f>SUMIFS(MasterSheet!L:L, MasterSheet!B:B, B3315, MasterSheet!D:D, C3315, MasterSheet!H:H, D3315)</f>
        <v>0</v>
      </c>
      <c r="K3315" s="28">
        <f t="shared" si="213"/>
        <v>0</v>
      </c>
      <c r="L3315" s="21" t="str">
        <f>UPPER(VLOOKUP(D3315,MasterSheet!H:U,14,))</f>
        <v>TARGETMOL</v>
      </c>
    </row>
    <row r="3316" spans="1:12" x14ac:dyDescent="0.25">
      <c r="A3316" s="21" t="str">
        <f t="shared" si="210"/>
        <v>TARGETMOL</v>
      </c>
      <c r="B3316" s="21" t="str">
        <v>INV251010-046</v>
      </c>
      <c r="C3316" s="30">
        <v>45943</v>
      </c>
      <c r="D3316" s="21" t="str">
        <v>T9902</v>
      </c>
      <c r="E3316" s="21">
        <f>_xlfn.XLOOKUP(D3316,MasterSheet!H:H,MasterSheet!F:F)</f>
        <v>28600</v>
      </c>
      <c r="F3316" s="22">
        <f>SUMIFS(MasterSheet!J:J, MasterSheet!B:B, B3316, MasterSheet!D:D, C3316, MasterSheet!H:H, D3316)</f>
        <v>1</v>
      </c>
      <c r="G3316" s="22">
        <f t="shared" si="211"/>
        <v>28600</v>
      </c>
      <c r="H3316" s="26">
        <f>SUMIFS(MasterSheet!K:K, MasterSheet!B:B, B3316, MasterSheet!D:D, C3316, MasterSheet!H:H, D3316)</f>
        <v>1</v>
      </c>
      <c r="I3316" s="26">
        <f t="shared" si="212"/>
        <v>28600</v>
      </c>
      <c r="J3316" s="28">
        <f>SUMIFS(MasterSheet!L:L, MasterSheet!B:B, B3316, MasterSheet!D:D, C3316, MasterSheet!H:H, D3316)</f>
        <v>0</v>
      </c>
      <c r="K3316" s="28">
        <f t="shared" si="213"/>
        <v>0</v>
      </c>
      <c r="L3316" s="21" t="str">
        <f>UPPER(VLOOKUP(D3316,MasterSheet!H:U,14,))</f>
        <v>TARGETMOL</v>
      </c>
    </row>
    <row r="3317" spans="1:12" x14ac:dyDescent="0.25">
      <c r="A3317" s="21" t="str">
        <f t="shared" si="210"/>
        <v>TARGETMOL</v>
      </c>
      <c r="B3317" s="21" t="str">
        <v>INV251010-046</v>
      </c>
      <c r="C3317" s="30">
        <v>45943</v>
      </c>
      <c r="D3317" s="21" t="str">
        <v>T6855</v>
      </c>
      <c r="E3317" s="21">
        <f>_xlfn.XLOOKUP(D3317,MasterSheet!H:H,MasterSheet!F:F)</f>
        <v>3590.3999999999996</v>
      </c>
      <c r="F3317" s="22">
        <f>SUMIFS(MasterSheet!J:J, MasterSheet!B:B, B3317, MasterSheet!D:D, C3317, MasterSheet!H:H, D3317)</f>
        <v>1</v>
      </c>
      <c r="G3317" s="22">
        <f t="shared" si="211"/>
        <v>3590.3999999999996</v>
      </c>
      <c r="H3317" s="26">
        <f>SUMIFS(MasterSheet!K:K, MasterSheet!B:B, B3317, MasterSheet!D:D, C3317, MasterSheet!H:H, D3317)</f>
        <v>1</v>
      </c>
      <c r="I3317" s="26">
        <f t="shared" si="212"/>
        <v>3590.3999999999996</v>
      </c>
      <c r="J3317" s="28">
        <f>SUMIFS(MasterSheet!L:L, MasterSheet!B:B, B3317, MasterSheet!D:D, C3317, MasterSheet!H:H, D3317)</f>
        <v>0</v>
      </c>
      <c r="K3317" s="28">
        <f t="shared" si="213"/>
        <v>0</v>
      </c>
      <c r="L3317" s="21" t="str">
        <f>UPPER(VLOOKUP(D3317,MasterSheet!H:U,14,))</f>
        <v>TARGETMOL</v>
      </c>
    </row>
    <row r="3318" spans="1:12" x14ac:dyDescent="0.25">
      <c r="A3318" s="21" t="str">
        <f t="shared" si="210"/>
        <v>TARGETMOL</v>
      </c>
      <c r="B3318" s="21" t="str">
        <v>INV251010-047</v>
      </c>
      <c r="C3318" s="30">
        <v>45943</v>
      </c>
      <c r="D3318" s="21" t="str">
        <v>T14017</v>
      </c>
      <c r="E3318" s="21">
        <f>_xlfn.XLOOKUP(D3318,MasterSheet!H:H,MasterSheet!F:F)</f>
        <v>4857.6000000000004</v>
      </c>
      <c r="F3318" s="22">
        <f>SUMIFS(MasterSheet!J:J, MasterSheet!B:B, B3318, MasterSheet!D:D, C3318, MasterSheet!H:H, D3318)</f>
        <v>1</v>
      </c>
      <c r="G3318" s="22">
        <f t="shared" si="211"/>
        <v>4857.6000000000004</v>
      </c>
      <c r="H3318" s="26">
        <f>SUMIFS(MasterSheet!K:K, MasterSheet!B:B, B3318, MasterSheet!D:D, C3318, MasterSheet!H:H, D3318)</f>
        <v>1</v>
      </c>
      <c r="I3318" s="26">
        <f t="shared" si="212"/>
        <v>4857.6000000000004</v>
      </c>
      <c r="J3318" s="28">
        <f>SUMIFS(MasterSheet!L:L, MasterSheet!B:B, B3318, MasterSheet!D:D, C3318, MasterSheet!H:H, D3318)</f>
        <v>0</v>
      </c>
      <c r="K3318" s="28">
        <f t="shared" si="213"/>
        <v>0</v>
      </c>
      <c r="L3318" s="21" t="str">
        <f>UPPER(VLOOKUP(D3318,MasterSheet!H:U,14,))</f>
        <v>TARGETMOL</v>
      </c>
    </row>
    <row r="3319" spans="1:12" x14ac:dyDescent="0.25">
      <c r="A3319" s="21" t="str">
        <f t="shared" si="210"/>
        <v>TARGETMOL</v>
      </c>
      <c r="B3319" s="21" t="str">
        <v>INV251010-048</v>
      </c>
      <c r="C3319" s="30">
        <v>45943</v>
      </c>
      <c r="D3319" s="21" t="str">
        <v>T6045</v>
      </c>
      <c r="E3319" s="21">
        <f>_xlfn.XLOOKUP(D3319,MasterSheet!H:H,MasterSheet!F:F)</f>
        <v>440</v>
      </c>
      <c r="F3319" s="22">
        <f>SUMIFS(MasterSheet!J:J, MasterSheet!B:B, B3319, MasterSheet!D:D, C3319, MasterSheet!H:H, D3319)</f>
        <v>1</v>
      </c>
      <c r="G3319" s="22">
        <f t="shared" si="211"/>
        <v>440</v>
      </c>
      <c r="H3319" s="26">
        <f>SUMIFS(MasterSheet!K:K, MasterSheet!B:B, B3319, MasterSheet!D:D, C3319, MasterSheet!H:H, D3319)</f>
        <v>1</v>
      </c>
      <c r="I3319" s="26">
        <f t="shared" si="212"/>
        <v>440</v>
      </c>
      <c r="J3319" s="28">
        <f>SUMIFS(MasterSheet!L:L, MasterSheet!B:B, B3319, MasterSheet!D:D, C3319, MasterSheet!H:H, D3319)</f>
        <v>0</v>
      </c>
      <c r="K3319" s="28">
        <f t="shared" si="213"/>
        <v>0</v>
      </c>
      <c r="L3319" s="21" t="str">
        <f>UPPER(VLOOKUP(D3319,MasterSheet!H:U,14,))</f>
        <v>TARGETMOL</v>
      </c>
    </row>
    <row r="3320" spans="1:12" x14ac:dyDescent="0.25">
      <c r="A3320" s="21" t="str">
        <f t="shared" si="210"/>
        <v>TARGETMOL</v>
      </c>
      <c r="B3320" s="21" t="str">
        <v>INV251010-048</v>
      </c>
      <c r="C3320" s="30">
        <v>45943</v>
      </c>
      <c r="D3320" s="21" t="str">
        <v>T4535</v>
      </c>
      <c r="E3320" s="21">
        <f>_xlfn.XLOOKUP(D3320,MasterSheet!H:H,MasterSheet!F:F)</f>
        <v>440</v>
      </c>
      <c r="F3320" s="22">
        <f>SUMIFS(MasterSheet!J:J, MasterSheet!B:B, B3320, MasterSheet!D:D, C3320, MasterSheet!H:H, D3320)</f>
        <v>1</v>
      </c>
      <c r="G3320" s="22">
        <f t="shared" si="211"/>
        <v>440</v>
      </c>
      <c r="H3320" s="26">
        <f>SUMIFS(MasterSheet!K:K, MasterSheet!B:B, B3320, MasterSheet!D:D, C3320, MasterSheet!H:H, D3320)</f>
        <v>1</v>
      </c>
      <c r="I3320" s="26">
        <f t="shared" si="212"/>
        <v>440</v>
      </c>
      <c r="J3320" s="28">
        <f>SUMIFS(MasterSheet!L:L, MasterSheet!B:B, B3320, MasterSheet!D:D, C3320, MasterSheet!H:H, D3320)</f>
        <v>0</v>
      </c>
      <c r="K3320" s="28">
        <f t="shared" si="213"/>
        <v>0</v>
      </c>
      <c r="L3320" s="21" t="str">
        <f>UPPER(VLOOKUP(D3320,MasterSheet!H:U,14,))</f>
        <v>TARGETMOL</v>
      </c>
    </row>
    <row r="3321" spans="1:12" x14ac:dyDescent="0.25">
      <c r="A3321" s="21" t="str">
        <f t="shared" si="210"/>
        <v>TARGETMOL</v>
      </c>
      <c r="B3321" s="21" t="str">
        <v>INV251010-048</v>
      </c>
      <c r="C3321" s="30">
        <v>45943</v>
      </c>
      <c r="D3321" s="21" t="str">
        <v>T1784</v>
      </c>
      <c r="E3321" s="21">
        <f>_xlfn.XLOOKUP(D3321,MasterSheet!H:H,MasterSheet!F:F)</f>
        <v>440</v>
      </c>
      <c r="F3321" s="22">
        <f>SUMIFS(MasterSheet!J:J, MasterSheet!B:B, B3321, MasterSheet!D:D, C3321, MasterSheet!H:H, D3321)</f>
        <v>1</v>
      </c>
      <c r="G3321" s="22">
        <f t="shared" si="211"/>
        <v>440</v>
      </c>
      <c r="H3321" s="26">
        <f>SUMIFS(MasterSheet!K:K, MasterSheet!B:B, B3321, MasterSheet!D:D, C3321, MasterSheet!H:H, D3321)</f>
        <v>1</v>
      </c>
      <c r="I3321" s="26">
        <f t="shared" si="212"/>
        <v>440</v>
      </c>
      <c r="J3321" s="28">
        <f>SUMIFS(MasterSheet!L:L, MasterSheet!B:B, B3321, MasterSheet!D:D, C3321, MasterSheet!H:H, D3321)</f>
        <v>0</v>
      </c>
      <c r="K3321" s="28">
        <f t="shared" si="213"/>
        <v>0</v>
      </c>
      <c r="L3321" s="21" t="str">
        <f>UPPER(VLOOKUP(D3321,MasterSheet!H:U,14,))</f>
        <v>TARGETMOL</v>
      </c>
    </row>
    <row r="3322" spans="1:12" x14ac:dyDescent="0.25">
      <c r="A3322" s="21" t="str">
        <f t="shared" si="210"/>
        <v>TARGETMOL</v>
      </c>
      <c r="B3322" s="21" t="str">
        <v>INV251010-048</v>
      </c>
      <c r="C3322" s="30">
        <v>45943</v>
      </c>
      <c r="D3322" s="21" t="str">
        <v>T1537</v>
      </c>
      <c r="E3322" s="21">
        <f>_xlfn.XLOOKUP(D3322,MasterSheet!H:H,MasterSheet!F:F)</f>
        <v>1584</v>
      </c>
      <c r="F3322" s="22">
        <f>SUMIFS(MasterSheet!J:J, MasterSheet!B:B, B3322, MasterSheet!D:D, C3322, MasterSheet!H:H, D3322)</f>
        <v>1</v>
      </c>
      <c r="G3322" s="22">
        <f t="shared" si="211"/>
        <v>1584</v>
      </c>
      <c r="H3322" s="26">
        <f>SUMIFS(MasterSheet!K:K, MasterSheet!B:B, B3322, MasterSheet!D:D, C3322, MasterSheet!H:H, D3322)</f>
        <v>1</v>
      </c>
      <c r="I3322" s="26">
        <f t="shared" si="212"/>
        <v>1584</v>
      </c>
      <c r="J3322" s="28">
        <f>SUMIFS(MasterSheet!L:L, MasterSheet!B:B, B3322, MasterSheet!D:D, C3322, MasterSheet!H:H, D3322)</f>
        <v>0</v>
      </c>
      <c r="K3322" s="28">
        <f t="shared" si="213"/>
        <v>0</v>
      </c>
      <c r="L3322" s="21" t="str">
        <f>UPPER(VLOOKUP(D3322,MasterSheet!H:U,14,))</f>
        <v>TARGETMOL</v>
      </c>
    </row>
    <row r="3323" spans="1:12" x14ac:dyDescent="0.25">
      <c r="A3323" s="21" t="str">
        <f t="shared" si="210"/>
        <v>BIOLEGEND</v>
      </c>
      <c r="B3323" s="21" t="str">
        <v>EED119874</v>
      </c>
      <c r="C3323" s="30">
        <v>45944</v>
      </c>
      <c r="D3323" s="21">
        <v>135041</v>
      </c>
      <c r="E3323" s="21">
        <f>_xlfn.XLOOKUP(D3323,MasterSheet!H:H,MasterSheet!F:F)</f>
        <v>19272</v>
      </c>
      <c r="F3323" s="22">
        <f>SUMIFS(MasterSheet!J:J, MasterSheet!B:B, B3323, MasterSheet!D:D, C3323, MasterSheet!H:H, D3323)</f>
        <v>1</v>
      </c>
      <c r="G3323" s="22">
        <f t="shared" si="211"/>
        <v>19272</v>
      </c>
      <c r="H3323" s="26">
        <f>SUMIFS(MasterSheet!K:K, MasterSheet!B:B, B3323, MasterSheet!D:D, C3323, MasterSheet!H:H, D3323)</f>
        <v>1</v>
      </c>
      <c r="I3323" s="26">
        <f t="shared" si="212"/>
        <v>19272</v>
      </c>
      <c r="J3323" s="28">
        <f>SUMIFS(MasterSheet!L:L, MasterSheet!B:B, B3323, MasterSheet!D:D, C3323, MasterSheet!H:H, D3323)</f>
        <v>0</v>
      </c>
      <c r="K3323" s="28">
        <f t="shared" si="213"/>
        <v>0</v>
      </c>
      <c r="L3323" s="21" t="str">
        <f>UPPER(VLOOKUP(D3323,MasterSheet!H:U,14,))</f>
        <v>BIOLEGEND</v>
      </c>
    </row>
    <row r="3324" spans="1:12" x14ac:dyDescent="0.25">
      <c r="A3324" s="21" t="str">
        <f t="shared" si="210"/>
        <v>BIOLEGEND</v>
      </c>
      <c r="B3324" s="21" t="str">
        <v>EED119874</v>
      </c>
      <c r="C3324" s="30">
        <v>45944</v>
      </c>
      <c r="D3324" s="21">
        <v>145511</v>
      </c>
      <c r="E3324" s="21">
        <f>_xlfn.XLOOKUP(D3324,MasterSheet!H:H,MasterSheet!F:F)</f>
        <v>12342</v>
      </c>
      <c r="F3324" s="22">
        <f>SUMIFS(MasterSheet!J:J, MasterSheet!B:B, B3324, MasterSheet!D:D, C3324, MasterSheet!H:H, D3324)</f>
        <v>1</v>
      </c>
      <c r="G3324" s="22">
        <f t="shared" si="211"/>
        <v>12342</v>
      </c>
      <c r="H3324" s="26">
        <f>SUMIFS(MasterSheet!K:K, MasterSheet!B:B, B3324, MasterSheet!D:D, C3324, MasterSheet!H:H, D3324)</f>
        <v>1</v>
      </c>
      <c r="I3324" s="26">
        <f t="shared" si="212"/>
        <v>12342</v>
      </c>
      <c r="J3324" s="28">
        <f>SUMIFS(MasterSheet!L:L, MasterSheet!B:B, B3324, MasterSheet!D:D, C3324, MasterSheet!H:H, D3324)</f>
        <v>0</v>
      </c>
      <c r="K3324" s="28">
        <f t="shared" si="213"/>
        <v>0</v>
      </c>
      <c r="L3324" s="21" t="str">
        <f>UPPER(VLOOKUP(D3324,MasterSheet!H:U,14,))</f>
        <v>BIOLEGEND</v>
      </c>
    </row>
    <row r="3325" spans="1:12" x14ac:dyDescent="0.25">
      <c r="A3325" s="21" t="str">
        <f t="shared" si="210"/>
        <v>BIOLEGEND</v>
      </c>
      <c r="B3325" s="21" t="str">
        <v>EED119874</v>
      </c>
      <c r="C3325" s="30">
        <v>45944</v>
      </c>
      <c r="D3325" s="21">
        <v>300420</v>
      </c>
      <c r="E3325" s="21">
        <f>_xlfn.XLOOKUP(D3325,MasterSheet!H:H,MasterSheet!F:F)</f>
        <v>17124.8</v>
      </c>
      <c r="F3325" s="22">
        <f>SUMIFS(MasterSheet!J:J, MasterSheet!B:B, B3325, MasterSheet!D:D, C3325, MasterSheet!H:H, D3325)</f>
        <v>1</v>
      </c>
      <c r="G3325" s="22">
        <f t="shared" si="211"/>
        <v>17124.8</v>
      </c>
      <c r="H3325" s="26">
        <f>SUMIFS(MasterSheet!K:K, MasterSheet!B:B, B3325, MasterSheet!D:D, C3325, MasterSheet!H:H, D3325)</f>
        <v>1</v>
      </c>
      <c r="I3325" s="26">
        <f t="shared" si="212"/>
        <v>17124.8</v>
      </c>
      <c r="J3325" s="28">
        <f>SUMIFS(MasterSheet!L:L, MasterSheet!B:B, B3325, MasterSheet!D:D, C3325, MasterSheet!H:H, D3325)</f>
        <v>0</v>
      </c>
      <c r="K3325" s="28">
        <f t="shared" si="213"/>
        <v>0</v>
      </c>
      <c r="L3325" s="21" t="str">
        <f>UPPER(VLOOKUP(D3325,MasterSheet!H:U,14,))</f>
        <v>BIOLEGEND</v>
      </c>
    </row>
    <row r="3326" spans="1:12" x14ac:dyDescent="0.25">
      <c r="A3326" s="21" t="str">
        <f t="shared" si="210"/>
        <v>BIOLEGEND</v>
      </c>
      <c r="B3326" s="21" t="str">
        <v>EED119874</v>
      </c>
      <c r="C3326" s="30">
        <v>45944</v>
      </c>
      <c r="D3326" s="21">
        <v>300424</v>
      </c>
      <c r="E3326" s="21">
        <f>_xlfn.XLOOKUP(D3326,MasterSheet!H:H,MasterSheet!F:F)</f>
        <v>15523.2</v>
      </c>
      <c r="F3326" s="22">
        <f>SUMIFS(MasterSheet!J:J, MasterSheet!B:B, B3326, MasterSheet!D:D, C3326, MasterSheet!H:H, D3326)</f>
        <v>4</v>
      </c>
      <c r="G3326" s="22">
        <f t="shared" si="211"/>
        <v>62092.800000000003</v>
      </c>
      <c r="H3326" s="26">
        <f>SUMIFS(MasterSheet!K:K, MasterSheet!B:B, B3326, MasterSheet!D:D, C3326, MasterSheet!H:H, D3326)</f>
        <v>4</v>
      </c>
      <c r="I3326" s="26">
        <f t="shared" si="212"/>
        <v>62092.800000000003</v>
      </c>
      <c r="J3326" s="28">
        <f>SUMIFS(MasterSheet!L:L, MasterSheet!B:B, B3326, MasterSheet!D:D, C3326, MasterSheet!H:H, D3326)</f>
        <v>0</v>
      </c>
      <c r="K3326" s="28">
        <f t="shared" si="213"/>
        <v>0</v>
      </c>
      <c r="L3326" s="21" t="str">
        <f>UPPER(VLOOKUP(D3326,MasterSheet!H:U,14,))</f>
        <v>BIOLEGEND</v>
      </c>
    </row>
    <row r="3327" spans="1:12" x14ac:dyDescent="0.25">
      <c r="A3327" s="21" t="str">
        <f t="shared" si="210"/>
        <v>BIOLEGEND</v>
      </c>
      <c r="B3327" s="21" t="str">
        <v>EED119874</v>
      </c>
      <c r="C3327" s="30">
        <v>45944</v>
      </c>
      <c r="D3327" s="21">
        <v>301058</v>
      </c>
      <c r="E3327" s="21">
        <f>_xlfn.XLOOKUP(D3327,MasterSheet!H:H,MasterSheet!F:F)</f>
        <v>21621.599999999999</v>
      </c>
      <c r="F3327" s="22">
        <f>SUMIFS(MasterSheet!J:J, MasterSheet!B:B, B3327, MasterSheet!D:D, C3327, MasterSheet!H:H, D3327)</f>
        <v>2</v>
      </c>
      <c r="G3327" s="22">
        <f t="shared" si="211"/>
        <v>43243.199999999997</v>
      </c>
      <c r="H3327" s="26">
        <f>SUMIFS(MasterSheet!K:K, MasterSheet!B:B, B3327, MasterSheet!D:D, C3327, MasterSheet!H:H, D3327)</f>
        <v>2</v>
      </c>
      <c r="I3327" s="26">
        <f t="shared" si="212"/>
        <v>43243.199999999997</v>
      </c>
      <c r="J3327" s="28">
        <f>SUMIFS(MasterSheet!L:L, MasterSheet!B:B, B3327, MasterSheet!D:D, C3327, MasterSheet!H:H, D3327)</f>
        <v>0</v>
      </c>
      <c r="K3327" s="28">
        <f t="shared" si="213"/>
        <v>0</v>
      </c>
      <c r="L3327" s="21" t="str">
        <f>UPPER(VLOOKUP(D3327,MasterSheet!H:U,14,))</f>
        <v>BIOLEGEND</v>
      </c>
    </row>
    <row r="3328" spans="1:12" x14ac:dyDescent="0.25">
      <c r="A3328" s="21" t="str">
        <f t="shared" si="210"/>
        <v>BIOLEGEND</v>
      </c>
      <c r="B3328" s="21" t="str">
        <v>EED119874</v>
      </c>
      <c r="C3328" s="30">
        <v>45944</v>
      </c>
      <c r="D3328" s="21">
        <v>304136</v>
      </c>
      <c r="E3328" s="21">
        <f>_xlfn.XLOOKUP(D3328,MasterSheet!H:H,MasterSheet!F:F)</f>
        <v>28710</v>
      </c>
      <c r="F3328" s="22">
        <f>SUMIFS(MasterSheet!J:J, MasterSheet!B:B, B3328, MasterSheet!D:D, C3328, MasterSheet!H:H, D3328)</f>
        <v>1</v>
      </c>
      <c r="G3328" s="22">
        <f t="shared" si="211"/>
        <v>28710</v>
      </c>
      <c r="H3328" s="26">
        <f>SUMIFS(MasterSheet!K:K, MasterSheet!B:B, B3328, MasterSheet!D:D, C3328, MasterSheet!H:H, D3328)</f>
        <v>1</v>
      </c>
      <c r="I3328" s="26">
        <f t="shared" si="212"/>
        <v>28710</v>
      </c>
      <c r="J3328" s="28">
        <f>SUMIFS(MasterSheet!L:L, MasterSheet!B:B, B3328, MasterSheet!D:D, C3328, MasterSheet!H:H, D3328)</f>
        <v>0</v>
      </c>
      <c r="K3328" s="28">
        <f t="shared" si="213"/>
        <v>0</v>
      </c>
      <c r="L3328" s="21" t="str">
        <f>UPPER(VLOOKUP(D3328,MasterSheet!H:U,14,))</f>
        <v>BIOLEGEND</v>
      </c>
    </row>
    <row r="3329" spans="1:12" x14ac:dyDescent="0.25">
      <c r="A3329" s="21" t="str">
        <f t="shared" si="210"/>
        <v>BIOLEGEND</v>
      </c>
      <c r="B3329" s="21" t="str">
        <v>EED119874</v>
      </c>
      <c r="C3329" s="30">
        <v>45944</v>
      </c>
      <c r="D3329" s="21">
        <v>304140</v>
      </c>
      <c r="E3329" s="21">
        <f>_xlfn.XLOOKUP(D3329,MasterSheet!H:H,MasterSheet!F:F)</f>
        <v>28710</v>
      </c>
      <c r="F3329" s="22">
        <f>SUMIFS(MasterSheet!J:J, MasterSheet!B:B, B3329, MasterSheet!D:D, C3329, MasterSheet!H:H, D3329)</f>
        <v>1</v>
      </c>
      <c r="G3329" s="22">
        <f t="shared" si="211"/>
        <v>28710</v>
      </c>
      <c r="H3329" s="26">
        <f>SUMIFS(MasterSheet!K:K, MasterSheet!B:B, B3329, MasterSheet!D:D, C3329, MasterSheet!H:H, D3329)</f>
        <v>1</v>
      </c>
      <c r="I3329" s="26">
        <f t="shared" si="212"/>
        <v>28710</v>
      </c>
      <c r="J3329" s="28">
        <f>SUMIFS(MasterSheet!L:L, MasterSheet!B:B, B3329, MasterSheet!D:D, C3329, MasterSheet!H:H, D3329)</f>
        <v>0</v>
      </c>
      <c r="K3329" s="28">
        <f t="shared" si="213"/>
        <v>0</v>
      </c>
      <c r="L3329" s="21" t="str">
        <f>UPPER(VLOOKUP(D3329,MasterSheet!H:U,14,))</f>
        <v>BIOLEGEND</v>
      </c>
    </row>
    <row r="3330" spans="1:12" x14ac:dyDescent="0.25">
      <c r="A3330" s="21" t="str">
        <f t="shared" ref="A3330:A3393" si="214">L3330</f>
        <v>BIOLEGEND</v>
      </c>
      <c r="B3330" s="21" t="str">
        <v>EED119874</v>
      </c>
      <c r="C3330" s="30">
        <v>45944</v>
      </c>
      <c r="D3330" s="21">
        <v>304163</v>
      </c>
      <c r="E3330" s="21">
        <f>_xlfn.XLOOKUP(D3330,MasterSheet!H:H,MasterSheet!F:F)</f>
        <v>24354</v>
      </c>
      <c r="F3330" s="22">
        <f>SUMIFS(MasterSheet!J:J, MasterSheet!B:B, B3330, MasterSheet!D:D, C3330, MasterSheet!H:H, D3330)</f>
        <v>1</v>
      </c>
      <c r="G3330" s="22">
        <f t="shared" si="211"/>
        <v>24354</v>
      </c>
      <c r="H3330" s="26">
        <f>SUMIFS(MasterSheet!K:K, MasterSheet!B:B, B3330, MasterSheet!D:D, C3330, MasterSheet!H:H, D3330)</f>
        <v>1</v>
      </c>
      <c r="I3330" s="26">
        <f t="shared" si="212"/>
        <v>24354</v>
      </c>
      <c r="J3330" s="28">
        <f>SUMIFS(MasterSheet!L:L, MasterSheet!B:B, B3330, MasterSheet!D:D, C3330, MasterSheet!H:H, D3330)</f>
        <v>0</v>
      </c>
      <c r="K3330" s="28">
        <f t="shared" si="213"/>
        <v>0</v>
      </c>
      <c r="L3330" s="21" t="str">
        <f>UPPER(VLOOKUP(D3330,MasterSheet!H:U,14,))</f>
        <v>BIOLEGEND</v>
      </c>
    </row>
    <row r="3331" spans="1:12" x14ac:dyDescent="0.25">
      <c r="A3331" s="21" t="str">
        <f t="shared" si="214"/>
        <v>BIOLEGEND</v>
      </c>
      <c r="B3331" s="21" t="str">
        <v>EED119874</v>
      </c>
      <c r="C3331" s="30">
        <v>45944</v>
      </c>
      <c r="D3331" s="21">
        <v>305628</v>
      </c>
      <c r="E3331" s="21">
        <f>_xlfn.XLOOKUP(D3331,MasterSheet!H:H,MasterSheet!F:F)</f>
        <v>28710</v>
      </c>
      <c r="F3331" s="22">
        <f>SUMIFS(MasterSheet!J:J, MasterSheet!B:B, B3331, MasterSheet!D:D, C3331, MasterSheet!H:H, D3331)</f>
        <v>2</v>
      </c>
      <c r="G3331" s="22">
        <f t="shared" si="211"/>
        <v>57420</v>
      </c>
      <c r="H3331" s="26">
        <f>SUMIFS(MasterSheet!K:K, MasterSheet!B:B, B3331, MasterSheet!D:D, C3331, MasterSheet!H:H, D3331)</f>
        <v>2</v>
      </c>
      <c r="I3331" s="26">
        <f t="shared" si="212"/>
        <v>57420</v>
      </c>
      <c r="J3331" s="28">
        <f>SUMIFS(MasterSheet!L:L, MasterSheet!B:B, B3331, MasterSheet!D:D, C3331, MasterSheet!H:H, D3331)</f>
        <v>0</v>
      </c>
      <c r="K3331" s="28">
        <f t="shared" si="213"/>
        <v>0</v>
      </c>
      <c r="L3331" s="21" t="str">
        <f>UPPER(VLOOKUP(D3331,MasterSheet!H:U,14,))</f>
        <v>BIOLEGEND</v>
      </c>
    </row>
    <row r="3332" spans="1:12" x14ac:dyDescent="0.25">
      <c r="A3332" s="21" t="str">
        <f t="shared" si="214"/>
        <v>BIOLEGEND</v>
      </c>
      <c r="B3332" s="21" t="str">
        <v>EED119874</v>
      </c>
      <c r="C3332" s="30">
        <v>45944</v>
      </c>
      <c r="D3332" s="21">
        <v>309810</v>
      </c>
      <c r="E3332" s="21">
        <f>_xlfn.XLOOKUP(D3332,MasterSheet!H:H,MasterSheet!F:F)</f>
        <v>20451.2</v>
      </c>
      <c r="F3332" s="22">
        <f>SUMIFS(MasterSheet!J:J, MasterSheet!B:B, B3332, MasterSheet!D:D, C3332, MasterSheet!H:H, D3332)</f>
        <v>1</v>
      </c>
      <c r="G3332" s="22">
        <f t="shared" si="211"/>
        <v>20451.2</v>
      </c>
      <c r="H3332" s="26">
        <f>SUMIFS(MasterSheet!K:K, MasterSheet!B:B, B3332, MasterSheet!D:D, C3332, MasterSheet!H:H, D3332)</f>
        <v>1</v>
      </c>
      <c r="I3332" s="26">
        <f t="shared" si="212"/>
        <v>20451.2</v>
      </c>
      <c r="J3332" s="28">
        <f>SUMIFS(MasterSheet!L:L, MasterSheet!B:B, B3332, MasterSheet!D:D, C3332, MasterSheet!H:H, D3332)</f>
        <v>0</v>
      </c>
      <c r="K3332" s="28">
        <f t="shared" si="213"/>
        <v>0</v>
      </c>
      <c r="L3332" s="21" t="str">
        <f>UPPER(VLOOKUP(D3332,MasterSheet!H:U,14,))</f>
        <v>BIOLEGEND</v>
      </c>
    </row>
    <row r="3333" spans="1:12" x14ac:dyDescent="0.25">
      <c r="A3333" s="21" t="str">
        <f t="shared" si="214"/>
        <v>BIOLEGEND</v>
      </c>
      <c r="B3333" s="21" t="str">
        <v>EED119874</v>
      </c>
      <c r="C3333" s="30">
        <v>45944</v>
      </c>
      <c r="D3333" s="21">
        <v>310806</v>
      </c>
      <c r="E3333" s="21">
        <f>_xlfn.XLOOKUP(D3333,MasterSheet!H:H,MasterSheet!F:F)</f>
        <v>16200.8</v>
      </c>
      <c r="F3333" s="22">
        <f>SUMIFS(MasterSheet!J:J, MasterSheet!B:B, B3333, MasterSheet!D:D, C3333, MasterSheet!H:H, D3333)</f>
        <v>1</v>
      </c>
      <c r="G3333" s="22">
        <f t="shared" si="211"/>
        <v>16200.8</v>
      </c>
      <c r="H3333" s="26">
        <f>SUMIFS(MasterSheet!K:K, MasterSheet!B:B, B3333, MasterSheet!D:D, C3333, MasterSheet!H:H, D3333)</f>
        <v>1</v>
      </c>
      <c r="I3333" s="26">
        <f t="shared" si="212"/>
        <v>16200.8</v>
      </c>
      <c r="J3333" s="28">
        <f>SUMIFS(MasterSheet!L:L, MasterSheet!B:B, B3333, MasterSheet!D:D, C3333, MasterSheet!H:H, D3333)</f>
        <v>0</v>
      </c>
      <c r="K3333" s="28">
        <f t="shared" si="213"/>
        <v>0</v>
      </c>
      <c r="L3333" s="21" t="str">
        <f>UPPER(VLOOKUP(D3333,MasterSheet!H:U,14,))</f>
        <v>BIOLEGEND</v>
      </c>
    </row>
    <row r="3334" spans="1:12" x14ac:dyDescent="0.25">
      <c r="A3334" s="21" t="str">
        <f t="shared" si="214"/>
        <v>BIOLEGEND</v>
      </c>
      <c r="B3334" s="21" t="str">
        <v>EED119874</v>
      </c>
      <c r="C3334" s="30">
        <v>45944</v>
      </c>
      <c r="D3334" s="21">
        <v>310914</v>
      </c>
      <c r="E3334" s="21">
        <f>_xlfn.XLOOKUP(D3334,MasterSheet!H:H,MasterSheet!F:F)</f>
        <v>16684.8</v>
      </c>
      <c r="F3334" s="22">
        <f>SUMIFS(MasterSheet!J:J, MasterSheet!B:B, B3334, MasterSheet!D:D, C3334, MasterSheet!H:H, D3334)</f>
        <v>1</v>
      </c>
      <c r="G3334" s="22">
        <f t="shared" si="211"/>
        <v>16684.8</v>
      </c>
      <c r="H3334" s="26">
        <f>SUMIFS(MasterSheet!K:K, MasterSheet!B:B, B3334, MasterSheet!D:D, C3334, MasterSheet!H:H, D3334)</f>
        <v>1</v>
      </c>
      <c r="I3334" s="26">
        <f t="shared" si="212"/>
        <v>16684.8</v>
      </c>
      <c r="J3334" s="28">
        <f>SUMIFS(MasterSheet!L:L, MasterSheet!B:B, B3334, MasterSheet!D:D, C3334, MasterSheet!H:H, D3334)</f>
        <v>0</v>
      </c>
      <c r="K3334" s="28">
        <f t="shared" si="213"/>
        <v>0</v>
      </c>
      <c r="L3334" s="21" t="str">
        <f>UPPER(VLOOKUP(D3334,MasterSheet!H:U,14,))</f>
        <v>BIOLEGEND</v>
      </c>
    </row>
    <row r="3335" spans="1:12" x14ac:dyDescent="0.25">
      <c r="A3335" s="21" t="str">
        <f t="shared" si="214"/>
        <v>BIOLEGEND</v>
      </c>
      <c r="B3335" s="21" t="str">
        <v>EED119874</v>
      </c>
      <c r="C3335" s="30">
        <v>45944</v>
      </c>
      <c r="D3335" s="21">
        <v>328644</v>
      </c>
      <c r="E3335" s="21">
        <f>_xlfn.XLOOKUP(D3335,MasterSheet!H:H,MasterSheet!F:F)</f>
        <v>28314</v>
      </c>
      <c r="F3335" s="22">
        <f>SUMIFS(MasterSheet!J:J, MasterSheet!B:B, B3335, MasterSheet!D:D, C3335, MasterSheet!H:H, D3335)</f>
        <v>2</v>
      </c>
      <c r="G3335" s="22">
        <f t="shared" si="211"/>
        <v>56628</v>
      </c>
      <c r="H3335" s="26">
        <f>SUMIFS(MasterSheet!K:K, MasterSheet!B:B, B3335, MasterSheet!D:D, C3335, MasterSheet!H:H, D3335)</f>
        <v>2</v>
      </c>
      <c r="I3335" s="26">
        <f t="shared" si="212"/>
        <v>56628</v>
      </c>
      <c r="J3335" s="28">
        <f>SUMIFS(MasterSheet!L:L, MasterSheet!B:B, B3335, MasterSheet!D:D, C3335, MasterSheet!H:H, D3335)</f>
        <v>0</v>
      </c>
      <c r="K3335" s="28">
        <f t="shared" si="213"/>
        <v>0</v>
      </c>
      <c r="L3335" s="21" t="str">
        <f>UPPER(VLOOKUP(D3335,MasterSheet!H:U,14,))</f>
        <v>BIOLEGEND</v>
      </c>
    </row>
    <row r="3336" spans="1:12" x14ac:dyDescent="0.25">
      <c r="A3336" s="21" t="str">
        <f t="shared" si="214"/>
        <v>BIOLEGEND</v>
      </c>
      <c r="B3336" s="21" t="str">
        <v>EED119874</v>
      </c>
      <c r="C3336" s="30">
        <v>45944</v>
      </c>
      <c r="D3336" s="21">
        <v>329522</v>
      </c>
      <c r="E3336" s="21">
        <f>_xlfn.XLOOKUP(D3336,MasterSheet!H:H,MasterSheet!F:F)</f>
        <v>20636</v>
      </c>
      <c r="F3336" s="22">
        <f>SUMIFS(MasterSheet!J:J, MasterSheet!B:B, B3336, MasterSheet!D:D, C3336, MasterSheet!H:H, D3336)</f>
        <v>2</v>
      </c>
      <c r="G3336" s="22">
        <f t="shared" si="211"/>
        <v>41272</v>
      </c>
      <c r="H3336" s="26">
        <f>SUMIFS(MasterSheet!K:K, MasterSheet!B:B, B3336, MasterSheet!D:D, C3336, MasterSheet!H:H, D3336)</f>
        <v>2</v>
      </c>
      <c r="I3336" s="26">
        <f t="shared" si="212"/>
        <v>41272</v>
      </c>
      <c r="J3336" s="28">
        <f>SUMIFS(MasterSheet!L:L, MasterSheet!B:B, B3336, MasterSheet!D:D, C3336, MasterSheet!H:H, D3336)</f>
        <v>0</v>
      </c>
      <c r="K3336" s="28">
        <f t="shared" si="213"/>
        <v>0</v>
      </c>
      <c r="L3336" s="21" t="str">
        <f>UPPER(VLOOKUP(D3336,MasterSheet!H:U,14,))</f>
        <v>BIOLEGEND</v>
      </c>
    </row>
    <row r="3337" spans="1:12" x14ac:dyDescent="0.25">
      <c r="A3337" s="21" t="str">
        <f t="shared" si="214"/>
        <v>BIOLEGEND</v>
      </c>
      <c r="B3337" s="21" t="str">
        <v>EED119874</v>
      </c>
      <c r="C3337" s="30">
        <v>45944</v>
      </c>
      <c r="D3337" s="21">
        <v>329920</v>
      </c>
      <c r="E3337" s="21">
        <f>_xlfn.XLOOKUP(D3337,MasterSheet!H:H,MasterSheet!F:F)</f>
        <v>26532</v>
      </c>
      <c r="F3337" s="22">
        <f>SUMIFS(MasterSheet!J:J, MasterSheet!B:B, B3337, MasterSheet!D:D, C3337, MasterSheet!H:H, D3337)</f>
        <v>1</v>
      </c>
      <c r="G3337" s="22">
        <f t="shared" si="211"/>
        <v>26532</v>
      </c>
      <c r="H3337" s="26">
        <f>SUMIFS(MasterSheet!K:K, MasterSheet!B:B, B3337, MasterSheet!D:D, C3337, MasterSheet!H:H, D3337)</f>
        <v>1</v>
      </c>
      <c r="I3337" s="26">
        <f t="shared" si="212"/>
        <v>26532</v>
      </c>
      <c r="J3337" s="28">
        <f>SUMIFS(MasterSheet!L:L, MasterSheet!B:B, B3337, MasterSheet!D:D, C3337, MasterSheet!H:H, D3337)</f>
        <v>0</v>
      </c>
      <c r="K3337" s="28">
        <f t="shared" si="213"/>
        <v>0</v>
      </c>
      <c r="L3337" s="21" t="str">
        <f>UPPER(VLOOKUP(D3337,MasterSheet!H:U,14,))</f>
        <v>BIOLEGEND</v>
      </c>
    </row>
    <row r="3338" spans="1:12" x14ac:dyDescent="0.25">
      <c r="A3338" s="21" t="str">
        <f t="shared" si="214"/>
        <v>BIOLEGEND</v>
      </c>
      <c r="B3338" s="21" t="str">
        <v>EED119874</v>
      </c>
      <c r="C3338" s="30">
        <v>45944</v>
      </c>
      <c r="D3338" s="21">
        <v>341606</v>
      </c>
      <c r="E3338" s="21">
        <f>_xlfn.XLOOKUP(D3338,MasterSheet!H:H,MasterSheet!F:F)</f>
        <v>19896.8</v>
      </c>
      <c r="F3338" s="22">
        <f>SUMIFS(MasterSheet!J:J, MasterSheet!B:B, B3338, MasterSheet!D:D, C3338, MasterSheet!H:H, D3338)</f>
        <v>1</v>
      </c>
      <c r="G3338" s="22">
        <f t="shared" si="211"/>
        <v>19896.8</v>
      </c>
      <c r="H3338" s="26">
        <f>SUMIFS(MasterSheet!K:K, MasterSheet!B:B, B3338, MasterSheet!D:D, C3338, MasterSheet!H:H, D3338)</f>
        <v>1</v>
      </c>
      <c r="I3338" s="26">
        <f t="shared" si="212"/>
        <v>19896.8</v>
      </c>
      <c r="J3338" s="28">
        <f>SUMIFS(MasterSheet!L:L, MasterSheet!B:B, B3338, MasterSheet!D:D, C3338, MasterSheet!H:H, D3338)</f>
        <v>0</v>
      </c>
      <c r="K3338" s="28">
        <f t="shared" si="213"/>
        <v>0</v>
      </c>
      <c r="L3338" s="21" t="str">
        <f>UPPER(VLOOKUP(D3338,MasterSheet!H:U,14,))</f>
        <v>BIOLEGEND</v>
      </c>
    </row>
    <row r="3339" spans="1:12" x14ac:dyDescent="0.25">
      <c r="A3339" s="21" t="str">
        <f t="shared" si="214"/>
        <v>BIOLEGEND</v>
      </c>
      <c r="B3339" s="21" t="str">
        <v>EED119874</v>
      </c>
      <c r="C3339" s="30">
        <v>45944</v>
      </c>
      <c r="D3339" s="21">
        <v>341626</v>
      </c>
      <c r="E3339" s="21">
        <f>_xlfn.XLOOKUP(D3339,MasterSheet!H:H,MasterSheet!F:F)</f>
        <v>26862</v>
      </c>
      <c r="F3339" s="22">
        <f>SUMIFS(MasterSheet!J:J, MasterSheet!B:B, B3339, MasterSheet!D:D, C3339, MasterSheet!H:H, D3339)</f>
        <v>1</v>
      </c>
      <c r="G3339" s="22">
        <f t="shared" si="211"/>
        <v>26862</v>
      </c>
      <c r="H3339" s="26">
        <f>SUMIFS(MasterSheet!K:K, MasterSheet!B:B, B3339, MasterSheet!D:D, C3339, MasterSheet!H:H, D3339)</f>
        <v>1</v>
      </c>
      <c r="I3339" s="26">
        <f t="shared" si="212"/>
        <v>26862</v>
      </c>
      <c r="J3339" s="28">
        <f>SUMIFS(MasterSheet!L:L, MasterSheet!B:B, B3339, MasterSheet!D:D, C3339, MasterSheet!H:H, D3339)</f>
        <v>0</v>
      </c>
      <c r="K3339" s="28">
        <f t="shared" si="213"/>
        <v>0</v>
      </c>
      <c r="L3339" s="21" t="str">
        <f>UPPER(VLOOKUP(D3339,MasterSheet!H:U,14,))</f>
        <v>BIOLEGEND</v>
      </c>
    </row>
    <row r="3340" spans="1:12" x14ac:dyDescent="0.25">
      <c r="A3340" s="21" t="str">
        <f t="shared" si="214"/>
        <v>BIOLEGEND</v>
      </c>
      <c r="B3340" s="21" t="str">
        <v>EED119874</v>
      </c>
      <c r="C3340" s="30">
        <v>45944</v>
      </c>
      <c r="D3340" s="21">
        <v>344651</v>
      </c>
      <c r="E3340" s="21">
        <f>_xlfn.XLOOKUP(D3340,MasterSheet!H:H,MasterSheet!F:F)</f>
        <v>24354</v>
      </c>
      <c r="F3340" s="22">
        <f>SUMIFS(MasterSheet!J:J, MasterSheet!B:B, B3340, MasterSheet!D:D, C3340, MasterSheet!H:H, D3340)</f>
        <v>1</v>
      </c>
      <c r="G3340" s="22">
        <f t="shared" si="211"/>
        <v>24354</v>
      </c>
      <c r="H3340" s="26">
        <f>SUMIFS(MasterSheet!K:K, MasterSheet!B:B, B3340, MasterSheet!D:D, C3340, MasterSheet!H:H, D3340)</f>
        <v>1</v>
      </c>
      <c r="I3340" s="26">
        <f t="shared" si="212"/>
        <v>24354</v>
      </c>
      <c r="J3340" s="28">
        <f>SUMIFS(MasterSheet!L:L, MasterSheet!B:B, B3340, MasterSheet!D:D, C3340, MasterSheet!H:H, D3340)</f>
        <v>0</v>
      </c>
      <c r="K3340" s="28">
        <f t="shared" si="213"/>
        <v>0</v>
      </c>
      <c r="L3340" s="21" t="str">
        <f>UPPER(VLOOKUP(D3340,MasterSheet!H:U,14,))</f>
        <v>BIOLEGEND</v>
      </c>
    </row>
    <row r="3341" spans="1:12" x14ac:dyDescent="0.25">
      <c r="A3341" s="21" t="str">
        <f t="shared" si="214"/>
        <v>BIOLEGEND</v>
      </c>
      <c r="B3341" s="21" t="str">
        <v>EED119874</v>
      </c>
      <c r="C3341" s="30">
        <v>45944</v>
      </c>
      <c r="D3341" s="21">
        <v>344753</v>
      </c>
      <c r="E3341" s="21">
        <f>_xlfn.XLOOKUP(D3341,MasterSheet!H:H,MasterSheet!F:F)</f>
        <v>24354</v>
      </c>
      <c r="F3341" s="22">
        <f>SUMIFS(MasterSheet!J:J, MasterSheet!B:B, B3341, MasterSheet!D:D, C3341, MasterSheet!H:H, D3341)</f>
        <v>1</v>
      </c>
      <c r="G3341" s="22">
        <f t="shared" si="211"/>
        <v>24354</v>
      </c>
      <c r="H3341" s="26">
        <f>SUMIFS(MasterSheet!K:K, MasterSheet!B:B, B3341, MasterSheet!D:D, C3341, MasterSheet!H:H, D3341)</f>
        <v>1</v>
      </c>
      <c r="I3341" s="26">
        <f t="shared" si="212"/>
        <v>24354</v>
      </c>
      <c r="J3341" s="28">
        <f>SUMIFS(MasterSheet!L:L, MasterSheet!B:B, B3341, MasterSheet!D:D, C3341, MasterSheet!H:H, D3341)</f>
        <v>0</v>
      </c>
      <c r="K3341" s="28">
        <f t="shared" si="213"/>
        <v>0</v>
      </c>
      <c r="L3341" s="21" t="str">
        <f>UPPER(VLOOKUP(D3341,MasterSheet!H:U,14,))</f>
        <v>BIOLEGEND</v>
      </c>
    </row>
    <row r="3342" spans="1:12" x14ac:dyDescent="0.25">
      <c r="A3342" s="21" t="str">
        <f t="shared" si="214"/>
        <v>BIOLEGEND</v>
      </c>
      <c r="B3342" s="21" t="str">
        <v>EED119874</v>
      </c>
      <c r="C3342" s="30">
        <v>45944</v>
      </c>
      <c r="D3342" s="21">
        <v>345028</v>
      </c>
      <c r="E3342" s="21">
        <f>_xlfn.XLOOKUP(D3342,MasterSheet!H:H,MasterSheet!F:F)</f>
        <v>29436</v>
      </c>
      <c r="F3342" s="22">
        <f>SUMIFS(MasterSheet!J:J, MasterSheet!B:B, B3342, MasterSheet!D:D, C3342, MasterSheet!H:H, D3342)</f>
        <v>1</v>
      </c>
      <c r="G3342" s="22">
        <f t="shared" si="211"/>
        <v>29436</v>
      </c>
      <c r="H3342" s="26">
        <f>SUMIFS(MasterSheet!K:K, MasterSheet!B:B, B3342, MasterSheet!D:D, C3342, MasterSheet!H:H, D3342)</f>
        <v>1</v>
      </c>
      <c r="I3342" s="26">
        <f t="shared" si="212"/>
        <v>29436</v>
      </c>
      <c r="J3342" s="28">
        <f>SUMIFS(MasterSheet!L:L, MasterSheet!B:B, B3342, MasterSheet!D:D, C3342, MasterSheet!H:H, D3342)</f>
        <v>0</v>
      </c>
      <c r="K3342" s="28">
        <f t="shared" si="213"/>
        <v>0</v>
      </c>
      <c r="L3342" s="21" t="str">
        <f>UPPER(VLOOKUP(D3342,MasterSheet!H:U,14,))</f>
        <v>BIOLEGEND</v>
      </c>
    </row>
    <row r="3343" spans="1:12" x14ac:dyDescent="0.25">
      <c r="A3343" s="21" t="str">
        <f t="shared" si="214"/>
        <v>BIOLEGEND</v>
      </c>
      <c r="B3343" s="21" t="str">
        <v>EED119874</v>
      </c>
      <c r="C3343" s="30">
        <v>45944</v>
      </c>
      <c r="D3343" s="21">
        <v>351356</v>
      </c>
      <c r="E3343" s="21">
        <f>_xlfn.XLOOKUP(D3343,MasterSheet!H:H,MasterSheet!F:F)</f>
        <v>24354</v>
      </c>
      <c r="F3343" s="22">
        <f>SUMIFS(MasterSheet!J:J, MasterSheet!B:B, B3343, MasterSheet!D:D, C3343, MasterSheet!H:H, D3343)</f>
        <v>1</v>
      </c>
      <c r="G3343" s="22">
        <f t="shared" si="211"/>
        <v>24354</v>
      </c>
      <c r="H3343" s="26">
        <f>SUMIFS(MasterSheet!K:K, MasterSheet!B:B, B3343, MasterSheet!D:D, C3343, MasterSheet!H:H, D3343)</f>
        <v>1</v>
      </c>
      <c r="I3343" s="26">
        <f t="shared" si="212"/>
        <v>24354</v>
      </c>
      <c r="J3343" s="28">
        <f>SUMIFS(MasterSheet!L:L, MasterSheet!B:B, B3343, MasterSheet!D:D, C3343, MasterSheet!H:H, D3343)</f>
        <v>0</v>
      </c>
      <c r="K3343" s="28">
        <f t="shared" si="213"/>
        <v>0</v>
      </c>
      <c r="L3343" s="21" t="str">
        <f>UPPER(VLOOKUP(D3343,MasterSheet!H:U,14,))</f>
        <v>BIOLEGEND</v>
      </c>
    </row>
    <row r="3344" spans="1:12" x14ac:dyDescent="0.25">
      <c r="A3344" s="21" t="str">
        <f t="shared" si="214"/>
        <v>BIOLEGEND</v>
      </c>
      <c r="B3344" s="21" t="str">
        <v>EED119874</v>
      </c>
      <c r="C3344" s="30">
        <v>45944</v>
      </c>
      <c r="D3344" s="21">
        <v>353214</v>
      </c>
      <c r="E3344" s="21">
        <f>_xlfn.XLOOKUP(D3344,MasterSheet!H:H,MasterSheet!F:F)</f>
        <v>17846.400000000001</v>
      </c>
      <c r="F3344" s="22">
        <f>SUMIFS(MasterSheet!J:J, MasterSheet!B:B, B3344, MasterSheet!D:D, C3344, MasterSheet!H:H, D3344)</f>
        <v>2</v>
      </c>
      <c r="G3344" s="22">
        <f t="shared" si="211"/>
        <v>35692.800000000003</v>
      </c>
      <c r="H3344" s="26">
        <f>SUMIFS(MasterSheet!K:K, MasterSheet!B:B, B3344, MasterSheet!D:D, C3344, MasterSheet!H:H, D3344)</f>
        <v>2</v>
      </c>
      <c r="I3344" s="26">
        <f t="shared" si="212"/>
        <v>35692.800000000003</v>
      </c>
      <c r="J3344" s="28">
        <f>SUMIFS(MasterSheet!L:L, MasterSheet!B:B, B3344, MasterSheet!D:D, C3344, MasterSheet!H:H, D3344)</f>
        <v>0</v>
      </c>
      <c r="K3344" s="28">
        <f t="shared" si="213"/>
        <v>0</v>
      </c>
      <c r="L3344" s="21" t="str">
        <f>UPPER(VLOOKUP(D3344,MasterSheet!H:U,14,))</f>
        <v>BIOLEGEND</v>
      </c>
    </row>
    <row r="3345" spans="1:12" x14ac:dyDescent="0.25">
      <c r="A3345" s="21" t="str">
        <f t="shared" si="214"/>
        <v>BIOLEGEND</v>
      </c>
      <c r="B3345" s="21" t="str">
        <v>EED119874</v>
      </c>
      <c r="C3345" s="30">
        <v>45944</v>
      </c>
      <c r="D3345" s="21">
        <v>353304</v>
      </c>
      <c r="E3345" s="21">
        <f>_xlfn.XLOOKUP(D3345,MasterSheet!H:H,MasterSheet!F:F)</f>
        <v>20266.400000000001</v>
      </c>
      <c r="F3345" s="22">
        <f>SUMIFS(MasterSheet!J:J, MasterSheet!B:B, B3345, MasterSheet!D:D, C3345, MasterSheet!H:H, D3345)</f>
        <v>1</v>
      </c>
      <c r="G3345" s="22">
        <f t="shared" si="211"/>
        <v>20266.400000000001</v>
      </c>
      <c r="H3345" s="26">
        <f>SUMIFS(MasterSheet!K:K, MasterSheet!B:B, B3345, MasterSheet!D:D, C3345, MasterSheet!H:H, D3345)</f>
        <v>1</v>
      </c>
      <c r="I3345" s="26">
        <f t="shared" si="212"/>
        <v>20266.400000000001</v>
      </c>
      <c r="J3345" s="28">
        <f>SUMIFS(MasterSheet!L:L, MasterSheet!B:B, B3345, MasterSheet!D:D, C3345, MasterSheet!H:H, D3345)</f>
        <v>0</v>
      </c>
      <c r="K3345" s="28">
        <f t="shared" si="213"/>
        <v>0</v>
      </c>
      <c r="L3345" s="21" t="str">
        <f>UPPER(VLOOKUP(D3345,MasterSheet!H:U,14,))</f>
        <v>BIOLEGEND</v>
      </c>
    </row>
    <row r="3346" spans="1:12" x14ac:dyDescent="0.25">
      <c r="A3346" s="21" t="str">
        <f t="shared" si="214"/>
        <v>BIOLEGEND</v>
      </c>
      <c r="B3346" s="21" t="str">
        <v>EED119874</v>
      </c>
      <c r="C3346" s="30">
        <v>45944</v>
      </c>
      <c r="D3346" s="21">
        <v>369354</v>
      </c>
      <c r="E3346" s="21">
        <f>_xlfn.XLOOKUP(D3346,MasterSheet!H:H,MasterSheet!F:F)</f>
        <v>18788</v>
      </c>
      <c r="F3346" s="22">
        <f>SUMIFS(MasterSheet!J:J, MasterSheet!B:B, B3346, MasterSheet!D:D, C3346, MasterSheet!H:H, D3346)</f>
        <v>1</v>
      </c>
      <c r="G3346" s="22">
        <f t="shared" si="211"/>
        <v>18788</v>
      </c>
      <c r="H3346" s="26">
        <f>SUMIFS(MasterSheet!K:K, MasterSheet!B:B, B3346, MasterSheet!D:D, C3346, MasterSheet!H:H, D3346)</f>
        <v>1</v>
      </c>
      <c r="I3346" s="26">
        <f t="shared" si="212"/>
        <v>18788</v>
      </c>
      <c r="J3346" s="28">
        <f>SUMIFS(MasterSheet!L:L, MasterSheet!B:B, B3346, MasterSheet!D:D, C3346, MasterSheet!H:H, D3346)</f>
        <v>0</v>
      </c>
      <c r="K3346" s="28">
        <f t="shared" si="213"/>
        <v>0</v>
      </c>
      <c r="L3346" s="21" t="str">
        <f>UPPER(VLOOKUP(D3346,MasterSheet!H:U,14,))</f>
        <v>BIOLEGEND</v>
      </c>
    </row>
    <row r="3347" spans="1:12" x14ac:dyDescent="0.25">
      <c r="A3347" s="21" t="str">
        <f t="shared" si="214"/>
        <v>BIOLEGEND</v>
      </c>
      <c r="B3347" s="21" t="str">
        <v>EED119874</v>
      </c>
      <c r="C3347" s="30">
        <v>45944</v>
      </c>
      <c r="D3347" s="21">
        <v>369612</v>
      </c>
      <c r="E3347" s="21">
        <f>_xlfn.XLOOKUP(D3347,MasterSheet!H:H,MasterSheet!F:F)</f>
        <v>16262.400000000001</v>
      </c>
      <c r="F3347" s="22">
        <f>SUMIFS(MasterSheet!J:J, MasterSheet!B:B, B3347, MasterSheet!D:D, C3347, MasterSheet!H:H, D3347)</f>
        <v>1</v>
      </c>
      <c r="G3347" s="22">
        <f t="shared" si="211"/>
        <v>16262.400000000001</v>
      </c>
      <c r="H3347" s="26">
        <f>SUMIFS(MasterSheet!K:K, MasterSheet!B:B, B3347, MasterSheet!D:D, C3347, MasterSheet!H:H, D3347)</f>
        <v>1</v>
      </c>
      <c r="I3347" s="26">
        <f t="shared" si="212"/>
        <v>16262.400000000001</v>
      </c>
      <c r="J3347" s="28">
        <f>SUMIFS(MasterSheet!L:L, MasterSheet!B:B, B3347, MasterSheet!D:D, C3347, MasterSheet!H:H, D3347)</f>
        <v>0</v>
      </c>
      <c r="K3347" s="28">
        <f t="shared" si="213"/>
        <v>0</v>
      </c>
      <c r="L3347" s="21" t="str">
        <f>UPPER(VLOOKUP(D3347,MasterSheet!H:U,14,))</f>
        <v>BIOLEGEND</v>
      </c>
    </row>
    <row r="3348" spans="1:12" x14ac:dyDescent="0.25">
      <c r="A3348" s="21" t="str">
        <f t="shared" si="214"/>
        <v>BIOLEGEND</v>
      </c>
      <c r="B3348" s="21" t="str">
        <v>EED119874</v>
      </c>
      <c r="C3348" s="30">
        <v>45944</v>
      </c>
      <c r="D3348" s="21">
        <v>372204</v>
      </c>
      <c r="E3348" s="21">
        <f>_xlfn.XLOOKUP(D3348,MasterSheet!H:H,MasterSheet!F:F)</f>
        <v>20081.599999999999</v>
      </c>
      <c r="F3348" s="22">
        <f>SUMIFS(MasterSheet!J:J, MasterSheet!B:B, B3348, MasterSheet!D:D, C3348, MasterSheet!H:H, D3348)</f>
        <v>1</v>
      </c>
      <c r="G3348" s="22">
        <f t="shared" si="211"/>
        <v>20081.599999999999</v>
      </c>
      <c r="H3348" s="26">
        <f>SUMIFS(MasterSheet!K:K, MasterSheet!B:B, B3348, MasterSheet!D:D, C3348, MasterSheet!H:H, D3348)</f>
        <v>1</v>
      </c>
      <c r="I3348" s="26">
        <f t="shared" si="212"/>
        <v>20081.599999999999</v>
      </c>
      <c r="J3348" s="28">
        <f>SUMIFS(MasterSheet!L:L, MasterSheet!B:B, B3348, MasterSheet!D:D, C3348, MasterSheet!H:H, D3348)</f>
        <v>0</v>
      </c>
      <c r="K3348" s="28">
        <f t="shared" si="213"/>
        <v>0</v>
      </c>
      <c r="L3348" s="21" t="str">
        <f>UPPER(VLOOKUP(D3348,MasterSheet!H:U,14,))</f>
        <v>BIOLEGEND</v>
      </c>
    </row>
    <row r="3349" spans="1:12" x14ac:dyDescent="0.25">
      <c r="A3349" s="21" t="str">
        <f t="shared" si="214"/>
        <v>BIOLEGEND</v>
      </c>
      <c r="B3349" s="21" t="str">
        <v>EED119874</v>
      </c>
      <c r="C3349" s="30">
        <v>45944</v>
      </c>
      <c r="D3349" s="21">
        <v>372216</v>
      </c>
      <c r="E3349" s="21">
        <f>_xlfn.XLOOKUP(D3349,MasterSheet!H:H,MasterSheet!F:F)</f>
        <v>22792</v>
      </c>
      <c r="F3349" s="22">
        <f>SUMIFS(MasterSheet!J:J, MasterSheet!B:B, B3349, MasterSheet!D:D, C3349, MasterSheet!H:H, D3349)</f>
        <v>1</v>
      </c>
      <c r="G3349" s="22">
        <f t="shared" si="211"/>
        <v>22792</v>
      </c>
      <c r="H3349" s="26">
        <f>SUMIFS(MasterSheet!K:K, MasterSheet!B:B, B3349, MasterSheet!D:D, C3349, MasterSheet!H:H, D3349)</f>
        <v>1</v>
      </c>
      <c r="I3349" s="26">
        <f t="shared" si="212"/>
        <v>22792</v>
      </c>
      <c r="J3349" s="28">
        <f>SUMIFS(MasterSheet!L:L, MasterSheet!B:B, B3349, MasterSheet!D:D, C3349, MasterSheet!H:H, D3349)</f>
        <v>0</v>
      </c>
      <c r="K3349" s="28">
        <f t="shared" si="213"/>
        <v>0</v>
      </c>
      <c r="L3349" s="21" t="str">
        <f>UPPER(VLOOKUP(D3349,MasterSheet!H:U,14,))</f>
        <v>BIOLEGEND</v>
      </c>
    </row>
    <row r="3350" spans="1:12" x14ac:dyDescent="0.25">
      <c r="A3350" s="21" t="str">
        <f t="shared" si="214"/>
        <v>BIOLEGEND</v>
      </c>
      <c r="B3350" s="21" t="str">
        <v>EED119874</v>
      </c>
      <c r="C3350" s="30">
        <v>45944</v>
      </c>
      <c r="D3350" s="21">
        <v>372221</v>
      </c>
      <c r="E3350" s="21">
        <f>_xlfn.XLOOKUP(D3350,MasterSheet!H:H,MasterSheet!F:F)</f>
        <v>9055.2000000000007</v>
      </c>
      <c r="F3350" s="22">
        <f>SUMIFS(MasterSheet!J:J, MasterSheet!B:B, B3350, MasterSheet!D:D, C3350, MasterSheet!H:H, D3350)</f>
        <v>2</v>
      </c>
      <c r="G3350" s="22">
        <f t="shared" si="211"/>
        <v>18110.400000000001</v>
      </c>
      <c r="H3350" s="26">
        <f>SUMIFS(MasterSheet!K:K, MasterSheet!B:B, B3350, MasterSheet!D:D, C3350, MasterSheet!H:H, D3350)</f>
        <v>2</v>
      </c>
      <c r="I3350" s="26">
        <f t="shared" si="212"/>
        <v>18110.400000000001</v>
      </c>
      <c r="J3350" s="28">
        <f>SUMIFS(MasterSheet!L:L, MasterSheet!B:B, B3350, MasterSheet!D:D, C3350, MasterSheet!H:H, D3350)</f>
        <v>0</v>
      </c>
      <c r="K3350" s="28">
        <f t="shared" si="213"/>
        <v>0</v>
      </c>
      <c r="L3350" s="21" t="str">
        <f>UPPER(VLOOKUP(D3350,MasterSheet!H:U,14,))</f>
        <v>BIOLEGEND</v>
      </c>
    </row>
    <row r="3351" spans="1:12" x14ac:dyDescent="0.25">
      <c r="A3351" s="21" t="str">
        <f t="shared" si="214"/>
        <v>BIOLEGEND</v>
      </c>
      <c r="B3351" s="21" t="str">
        <v>EED119874</v>
      </c>
      <c r="C3351" s="30">
        <v>45944</v>
      </c>
      <c r="D3351" s="21">
        <v>500304</v>
      </c>
      <c r="E3351" s="21">
        <f>_xlfn.XLOOKUP(D3351,MasterSheet!H:H,MasterSheet!F:F)</f>
        <v>14476</v>
      </c>
      <c r="F3351" s="22">
        <f>SUMIFS(MasterSheet!J:J, MasterSheet!B:B, B3351, MasterSheet!D:D, C3351, MasterSheet!H:H, D3351)</f>
        <v>1</v>
      </c>
      <c r="G3351" s="22">
        <f t="shared" si="211"/>
        <v>14476</v>
      </c>
      <c r="H3351" s="26">
        <f>SUMIFS(MasterSheet!K:K, MasterSheet!B:B, B3351, MasterSheet!D:D, C3351, MasterSheet!H:H, D3351)</f>
        <v>1</v>
      </c>
      <c r="I3351" s="26">
        <f t="shared" si="212"/>
        <v>14476</v>
      </c>
      <c r="J3351" s="28">
        <f>SUMIFS(MasterSheet!L:L, MasterSheet!B:B, B3351, MasterSheet!D:D, C3351, MasterSheet!H:H, D3351)</f>
        <v>0</v>
      </c>
      <c r="K3351" s="28">
        <f t="shared" si="213"/>
        <v>0</v>
      </c>
      <c r="L3351" s="21" t="str">
        <f>UPPER(VLOOKUP(D3351,MasterSheet!H:U,14,))</f>
        <v>BIOLEGEND</v>
      </c>
    </row>
    <row r="3352" spans="1:12" x14ac:dyDescent="0.25">
      <c r="A3352" s="21" t="str">
        <f t="shared" si="214"/>
        <v>BIOLEGEND</v>
      </c>
      <c r="B3352" s="21" t="str">
        <v>EED119874</v>
      </c>
      <c r="C3352" s="30">
        <v>45944</v>
      </c>
      <c r="D3352" s="21">
        <v>502516</v>
      </c>
      <c r="E3352" s="21">
        <f>_xlfn.XLOOKUP(D3352,MasterSheet!H:H,MasterSheet!F:F)</f>
        <v>13992</v>
      </c>
      <c r="F3352" s="22">
        <f>SUMIFS(MasterSheet!J:J, MasterSheet!B:B, B3352, MasterSheet!D:D, C3352, MasterSheet!H:H, D3352)</f>
        <v>1</v>
      </c>
      <c r="G3352" s="22">
        <f t="shared" ref="G3352:G3415" si="215">F3352*E3352</f>
        <v>13992</v>
      </c>
      <c r="H3352" s="26">
        <f>SUMIFS(MasterSheet!K:K, MasterSheet!B:B, B3352, MasterSheet!D:D, C3352, MasterSheet!H:H, D3352)</f>
        <v>1</v>
      </c>
      <c r="I3352" s="26">
        <f t="shared" ref="I3352:I3415" si="216">H3352*E3352</f>
        <v>13992</v>
      </c>
      <c r="J3352" s="28">
        <f>SUMIFS(MasterSheet!L:L, MasterSheet!B:B, B3352, MasterSheet!D:D, C3352, MasterSheet!H:H, D3352)</f>
        <v>0</v>
      </c>
      <c r="K3352" s="28">
        <f t="shared" ref="K3352:K3415" si="217">J3352*E3352</f>
        <v>0</v>
      </c>
      <c r="L3352" s="21" t="str">
        <f>UPPER(VLOOKUP(D3352,MasterSheet!H:U,14,))</f>
        <v>BIOLEGEND</v>
      </c>
    </row>
    <row r="3353" spans="1:12" x14ac:dyDescent="0.25">
      <c r="A3353" s="21" t="str">
        <f t="shared" si="214"/>
        <v>BIOLEGEND</v>
      </c>
      <c r="B3353" s="21" t="str">
        <v>EED119874</v>
      </c>
      <c r="C3353" s="30">
        <v>45944</v>
      </c>
      <c r="D3353" s="21">
        <v>502948</v>
      </c>
      <c r="E3353" s="21">
        <f>_xlfn.XLOOKUP(D3353,MasterSheet!H:H,MasterSheet!F:F)</f>
        <v>28314</v>
      </c>
      <c r="F3353" s="22">
        <f>SUMIFS(MasterSheet!J:J, MasterSheet!B:B, B3353, MasterSheet!D:D, C3353, MasterSheet!H:H, D3353)</f>
        <v>1</v>
      </c>
      <c r="G3353" s="22">
        <f t="shared" si="215"/>
        <v>28314</v>
      </c>
      <c r="H3353" s="26">
        <f>SUMIFS(MasterSheet!K:K, MasterSheet!B:B, B3353, MasterSheet!D:D, C3353, MasterSheet!H:H, D3353)</f>
        <v>1</v>
      </c>
      <c r="I3353" s="26">
        <f t="shared" si="216"/>
        <v>28314</v>
      </c>
      <c r="J3353" s="28">
        <f>SUMIFS(MasterSheet!L:L, MasterSheet!B:B, B3353, MasterSheet!D:D, C3353, MasterSheet!H:H, D3353)</f>
        <v>0</v>
      </c>
      <c r="K3353" s="28">
        <f t="shared" si="217"/>
        <v>0</v>
      </c>
      <c r="L3353" s="21" t="str">
        <f>UPPER(VLOOKUP(D3353,MasterSheet!H:U,14,))</f>
        <v>BIOLEGEND</v>
      </c>
    </row>
    <row r="3354" spans="1:12" x14ac:dyDescent="0.25">
      <c r="A3354" s="21" t="str">
        <f t="shared" si="214"/>
        <v>BIOLEGEND</v>
      </c>
      <c r="B3354" s="21" t="str">
        <v>EED119874</v>
      </c>
      <c r="C3354" s="30">
        <v>45944</v>
      </c>
      <c r="D3354" s="21">
        <v>655208</v>
      </c>
      <c r="E3354" s="21">
        <f>_xlfn.XLOOKUP(D3354,MasterSheet!H:H,MasterSheet!F:F)</f>
        <v>22176</v>
      </c>
      <c r="F3354" s="22">
        <f>SUMIFS(MasterSheet!J:J, MasterSheet!B:B, B3354, MasterSheet!D:D, C3354, MasterSheet!H:H, D3354)</f>
        <v>1</v>
      </c>
      <c r="G3354" s="22">
        <f t="shared" si="215"/>
        <v>22176</v>
      </c>
      <c r="H3354" s="26">
        <f>SUMIFS(MasterSheet!K:K, MasterSheet!B:B, B3354, MasterSheet!D:D, C3354, MasterSheet!H:H, D3354)</f>
        <v>1</v>
      </c>
      <c r="I3354" s="26">
        <f t="shared" si="216"/>
        <v>22176</v>
      </c>
      <c r="J3354" s="28">
        <f>SUMIFS(MasterSheet!L:L, MasterSheet!B:B, B3354, MasterSheet!D:D, C3354, MasterSheet!H:H, D3354)</f>
        <v>0</v>
      </c>
      <c r="K3354" s="28">
        <f t="shared" si="217"/>
        <v>0</v>
      </c>
      <c r="L3354" s="21" t="str">
        <f>UPPER(VLOOKUP(D3354,MasterSheet!H:U,14,))</f>
        <v>BIOLEGEND</v>
      </c>
    </row>
    <row r="3355" spans="1:12" x14ac:dyDescent="0.25">
      <c r="A3355" s="21" t="str">
        <f t="shared" si="214"/>
        <v>BIOTIUM</v>
      </c>
      <c r="B3355" s="21" t="str">
        <v>I242972-IN</v>
      </c>
      <c r="C3355" s="30">
        <v>45944</v>
      </c>
      <c r="D3355" s="21" t="str">
        <v>41003-1</v>
      </c>
      <c r="E3355" s="21">
        <f>_xlfn.XLOOKUP(D3355,MasterSheet!H:H,MasterSheet!F:F)</f>
        <v>161004.79999999999</v>
      </c>
      <c r="F3355" s="22">
        <f>SUMIFS(MasterSheet!J:J, MasterSheet!B:B, B3355, MasterSheet!D:D, C3355, MasterSheet!H:H, D3355)</f>
        <v>3</v>
      </c>
      <c r="G3355" s="22">
        <f t="shared" si="215"/>
        <v>483014.39999999997</v>
      </c>
      <c r="H3355" s="26">
        <f>SUMIFS(MasterSheet!K:K, MasterSheet!B:B, B3355, MasterSheet!D:D, C3355, MasterSheet!H:H, D3355)</f>
        <v>3</v>
      </c>
      <c r="I3355" s="26">
        <f t="shared" si="216"/>
        <v>483014.39999999997</v>
      </c>
      <c r="J3355" s="28">
        <f>SUMIFS(MasterSheet!L:L, MasterSheet!B:B, B3355, MasterSheet!D:D, C3355, MasterSheet!H:H, D3355)</f>
        <v>0</v>
      </c>
      <c r="K3355" s="28">
        <f t="shared" si="217"/>
        <v>0</v>
      </c>
      <c r="L3355" s="21" t="str">
        <f>UPPER(VLOOKUP(D3355,MasterSheet!H:U,14,))</f>
        <v>BIOTIUM</v>
      </c>
    </row>
    <row r="3356" spans="1:12" x14ac:dyDescent="0.25">
      <c r="A3356" s="21" t="str">
        <f t="shared" si="214"/>
        <v>BIOTIUM</v>
      </c>
      <c r="B3356" s="21" t="str">
        <v>I242972-IN</v>
      </c>
      <c r="C3356" s="30">
        <v>45944</v>
      </c>
      <c r="D3356" s="21">
        <v>92118</v>
      </c>
      <c r="E3356" s="21">
        <f>_xlfn.XLOOKUP(D3356,MasterSheet!H:H,MasterSheet!F:F)</f>
        <v>23443.199999999997</v>
      </c>
      <c r="F3356" s="22">
        <f>SUMIFS(MasterSheet!J:J, MasterSheet!B:B, B3356, MasterSheet!D:D, C3356, MasterSheet!H:H, D3356)</f>
        <v>1</v>
      </c>
      <c r="G3356" s="22">
        <f t="shared" si="215"/>
        <v>23443.199999999997</v>
      </c>
      <c r="H3356" s="26">
        <f>SUMIFS(MasterSheet!K:K, MasterSheet!B:B, B3356, MasterSheet!D:D, C3356, MasterSheet!H:H, D3356)</f>
        <v>1</v>
      </c>
      <c r="I3356" s="26">
        <f t="shared" si="216"/>
        <v>23443.199999999997</v>
      </c>
      <c r="J3356" s="28">
        <f>SUMIFS(MasterSheet!L:L, MasterSheet!B:B, B3356, MasterSheet!D:D, C3356, MasterSheet!H:H, D3356)</f>
        <v>0</v>
      </c>
      <c r="K3356" s="28">
        <f t="shared" si="217"/>
        <v>0</v>
      </c>
      <c r="L3356" s="21" t="str">
        <f>UPPER(VLOOKUP(D3356,MasterSheet!H:U,14,))</f>
        <v>BIOTIUM</v>
      </c>
    </row>
    <row r="3357" spans="1:12" x14ac:dyDescent="0.25">
      <c r="A3357" s="21" t="str">
        <f t="shared" si="214"/>
        <v>BIOTIUM</v>
      </c>
      <c r="B3357" s="21" t="str">
        <v>I242972-IN</v>
      </c>
      <c r="C3357" s="30">
        <v>45944</v>
      </c>
      <c r="D3357" s="21">
        <v>92139</v>
      </c>
      <c r="E3357" s="21">
        <f>_xlfn.XLOOKUP(D3357,MasterSheet!H:H,MasterSheet!F:F)</f>
        <v>23020.800000000003</v>
      </c>
      <c r="F3357" s="22">
        <f>SUMIFS(MasterSheet!J:J, MasterSheet!B:B, B3357, MasterSheet!D:D, C3357, MasterSheet!H:H, D3357)</f>
        <v>1</v>
      </c>
      <c r="G3357" s="22">
        <f t="shared" si="215"/>
        <v>23020.800000000003</v>
      </c>
      <c r="H3357" s="26">
        <f>SUMIFS(MasterSheet!K:K, MasterSheet!B:B, B3357, MasterSheet!D:D, C3357, MasterSheet!H:H, D3357)</f>
        <v>1</v>
      </c>
      <c r="I3357" s="26">
        <f t="shared" si="216"/>
        <v>23020.800000000003</v>
      </c>
      <c r="J3357" s="28">
        <f>SUMIFS(MasterSheet!L:L, MasterSheet!B:B, B3357, MasterSheet!D:D, C3357, MasterSheet!H:H, D3357)</f>
        <v>0</v>
      </c>
      <c r="K3357" s="28">
        <f t="shared" si="217"/>
        <v>0</v>
      </c>
      <c r="L3357" s="21" t="str">
        <f>UPPER(VLOOKUP(D3357,MasterSheet!H:U,14,))</f>
        <v>BIOTIUM</v>
      </c>
    </row>
    <row r="3358" spans="1:12" x14ac:dyDescent="0.25">
      <c r="A3358" s="21" t="str">
        <f t="shared" si="214"/>
        <v>BIOTIUM</v>
      </c>
      <c r="B3358" s="21" t="str">
        <v>I242972-IN</v>
      </c>
      <c r="C3358" s="30">
        <v>45944</v>
      </c>
      <c r="D3358" s="21">
        <v>92107</v>
      </c>
      <c r="E3358" s="21">
        <f>_xlfn.XLOOKUP(D3358,MasterSheet!H:H,MasterSheet!F:F)</f>
        <v>24006.400000000001</v>
      </c>
      <c r="F3358" s="22">
        <f>SUMIFS(MasterSheet!J:J, MasterSheet!B:B, B3358, MasterSheet!D:D, C3358, MasterSheet!H:H, D3358)</f>
        <v>1</v>
      </c>
      <c r="G3358" s="22">
        <f t="shared" si="215"/>
        <v>24006.400000000001</v>
      </c>
      <c r="H3358" s="26">
        <f>SUMIFS(MasterSheet!K:K, MasterSheet!B:B, B3358, MasterSheet!D:D, C3358, MasterSheet!H:H, D3358)</f>
        <v>1</v>
      </c>
      <c r="I3358" s="26">
        <f t="shared" si="216"/>
        <v>24006.400000000001</v>
      </c>
      <c r="J3358" s="28">
        <f>SUMIFS(MasterSheet!L:L, MasterSheet!B:B, B3358, MasterSheet!D:D, C3358, MasterSheet!H:H, D3358)</f>
        <v>0</v>
      </c>
      <c r="K3358" s="28">
        <f t="shared" si="217"/>
        <v>0</v>
      </c>
      <c r="L3358" s="21" t="str">
        <f>UPPER(VLOOKUP(D3358,MasterSheet!H:U,14,))</f>
        <v>BIOTIUM</v>
      </c>
    </row>
    <row r="3359" spans="1:12" x14ac:dyDescent="0.25">
      <c r="A3359" s="21" t="str">
        <f t="shared" si="214"/>
        <v>BIOTIUM</v>
      </c>
      <c r="B3359" s="21" t="str">
        <v>I242972-IN</v>
      </c>
      <c r="C3359" s="30">
        <v>45944</v>
      </c>
      <c r="D3359" s="21">
        <v>92103</v>
      </c>
      <c r="E3359" s="21">
        <f>_xlfn.XLOOKUP(D3359,MasterSheet!H:H,MasterSheet!F:F)</f>
        <v>21472</v>
      </c>
      <c r="F3359" s="22">
        <f>SUMIFS(MasterSheet!J:J, MasterSheet!B:B, B3359, MasterSheet!D:D, C3359, MasterSheet!H:H, D3359)</f>
        <v>1</v>
      </c>
      <c r="G3359" s="22">
        <f t="shared" si="215"/>
        <v>21472</v>
      </c>
      <c r="H3359" s="26">
        <f>SUMIFS(MasterSheet!K:K, MasterSheet!B:B, B3359, MasterSheet!D:D, C3359, MasterSheet!H:H, D3359)</f>
        <v>1</v>
      </c>
      <c r="I3359" s="26">
        <f t="shared" si="216"/>
        <v>21472</v>
      </c>
      <c r="J3359" s="28">
        <f>SUMIFS(MasterSheet!L:L, MasterSheet!B:B, B3359, MasterSheet!D:D, C3359, MasterSheet!H:H, D3359)</f>
        <v>0</v>
      </c>
      <c r="K3359" s="28">
        <f t="shared" si="217"/>
        <v>0</v>
      </c>
      <c r="L3359" s="21" t="str">
        <f>UPPER(VLOOKUP(D3359,MasterSheet!H:U,14,))</f>
        <v>BIOTIUM</v>
      </c>
    </row>
    <row r="3360" spans="1:12" x14ac:dyDescent="0.25">
      <c r="A3360" s="21" t="str">
        <f t="shared" si="214"/>
        <v>BIOTIUM</v>
      </c>
      <c r="B3360" s="21" t="str">
        <v>I242983-IN</v>
      </c>
      <c r="C3360" s="30">
        <v>45944</v>
      </c>
      <c r="D3360" s="21">
        <v>92139</v>
      </c>
      <c r="E3360" s="21">
        <f>_xlfn.XLOOKUP(D3360,MasterSheet!H:H,MasterSheet!F:F)</f>
        <v>23020.800000000003</v>
      </c>
      <c r="F3360" s="22">
        <f>SUMIFS(MasterSheet!J:J, MasterSheet!B:B, B3360, MasterSheet!D:D, C3360, MasterSheet!H:H, D3360)</f>
        <v>1</v>
      </c>
      <c r="G3360" s="22">
        <f t="shared" si="215"/>
        <v>23020.800000000003</v>
      </c>
      <c r="H3360" s="26">
        <f>SUMIFS(MasterSheet!K:K, MasterSheet!B:B, B3360, MasterSheet!D:D, C3360, MasterSheet!H:H, D3360)</f>
        <v>1</v>
      </c>
      <c r="I3360" s="26">
        <f t="shared" si="216"/>
        <v>23020.800000000003</v>
      </c>
      <c r="J3360" s="28">
        <f>SUMIFS(MasterSheet!L:L, MasterSheet!B:B, B3360, MasterSheet!D:D, C3360, MasterSheet!H:H, D3360)</f>
        <v>0</v>
      </c>
      <c r="K3360" s="28">
        <f t="shared" si="217"/>
        <v>0</v>
      </c>
      <c r="L3360" s="21" t="str">
        <f>UPPER(VLOOKUP(D3360,MasterSheet!H:U,14,))</f>
        <v>BIOTIUM</v>
      </c>
    </row>
    <row r="3361" spans="1:12" x14ac:dyDescent="0.25">
      <c r="A3361" s="21" t="str">
        <f t="shared" si="214"/>
        <v>BIOTIUM</v>
      </c>
      <c r="B3361" s="21" t="str">
        <v>I242983-IN</v>
      </c>
      <c r="C3361" s="30">
        <v>45944</v>
      </c>
      <c r="D3361" s="21">
        <v>92118</v>
      </c>
      <c r="E3361" s="21">
        <f>_xlfn.XLOOKUP(D3361,MasterSheet!H:H,MasterSheet!F:F)</f>
        <v>23443.199999999997</v>
      </c>
      <c r="F3361" s="22">
        <f>SUMIFS(MasterSheet!J:J, MasterSheet!B:B, B3361, MasterSheet!D:D, C3361, MasterSheet!H:H, D3361)</f>
        <v>1</v>
      </c>
      <c r="G3361" s="22">
        <f t="shared" si="215"/>
        <v>23443.199999999997</v>
      </c>
      <c r="H3361" s="26">
        <f>SUMIFS(MasterSheet!K:K, MasterSheet!B:B, B3361, MasterSheet!D:D, C3361, MasterSheet!H:H, D3361)</f>
        <v>1</v>
      </c>
      <c r="I3361" s="26">
        <f t="shared" si="216"/>
        <v>23443.199999999997</v>
      </c>
      <c r="J3361" s="28">
        <f>SUMIFS(MasterSheet!L:L, MasterSheet!B:B, B3361, MasterSheet!D:D, C3361, MasterSheet!H:H, D3361)</f>
        <v>0</v>
      </c>
      <c r="K3361" s="28">
        <f t="shared" si="217"/>
        <v>0</v>
      </c>
      <c r="L3361" s="21" t="str">
        <f>UPPER(VLOOKUP(D3361,MasterSheet!H:U,14,))</f>
        <v>BIOTIUM</v>
      </c>
    </row>
    <row r="3362" spans="1:12" x14ac:dyDescent="0.25">
      <c r="A3362" s="21" t="str">
        <f t="shared" si="214"/>
        <v>DHARMACON</v>
      </c>
      <c r="B3362" s="21" t="str">
        <v>D100825IN3322143G</v>
      </c>
      <c r="C3362" s="30">
        <v>45944</v>
      </c>
      <c r="D3362" s="21" t="str">
        <v>CTM-1191683</v>
      </c>
      <c r="E3362" s="21">
        <f>_xlfn.XLOOKUP(D3362,MasterSheet!H:H,MasterSheet!F:F)</f>
        <v>9280.48</v>
      </c>
      <c r="F3362" s="22">
        <f>SUMIFS(MasterSheet!J:J, MasterSheet!B:B, B3362, MasterSheet!D:D, C3362, MasterSheet!H:H, D3362)</f>
        <v>1</v>
      </c>
      <c r="G3362" s="22">
        <f t="shared" si="215"/>
        <v>9280.48</v>
      </c>
      <c r="H3362" s="26">
        <f>SUMIFS(MasterSheet!K:K, MasterSheet!B:B, B3362, MasterSheet!D:D, C3362, MasterSheet!H:H, D3362)</f>
        <v>1</v>
      </c>
      <c r="I3362" s="26">
        <f t="shared" si="216"/>
        <v>9280.48</v>
      </c>
      <c r="J3362" s="28">
        <f>SUMIFS(MasterSheet!L:L, MasterSheet!B:B, B3362, MasterSheet!D:D, C3362, MasterSheet!H:H, D3362)</f>
        <v>0</v>
      </c>
      <c r="K3362" s="28">
        <f t="shared" si="217"/>
        <v>0</v>
      </c>
      <c r="L3362" s="21" t="str">
        <f>UPPER(VLOOKUP(D3362,MasterSheet!H:U,14,))</f>
        <v>DHARMACON</v>
      </c>
    </row>
    <row r="3363" spans="1:12" x14ac:dyDescent="0.25">
      <c r="A3363" s="21" t="str">
        <f t="shared" si="214"/>
        <v>DHARMACON</v>
      </c>
      <c r="B3363" s="21" t="str">
        <v>D100825IN3322143G</v>
      </c>
      <c r="C3363" s="30">
        <v>45944</v>
      </c>
      <c r="D3363" s="21" t="str">
        <v>CTM-1191684</v>
      </c>
      <c r="E3363" s="21">
        <f>_xlfn.XLOOKUP(D3363,MasterSheet!H:H,MasterSheet!F:F)</f>
        <v>9280.48</v>
      </c>
      <c r="F3363" s="22">
        <f>SUMIFS(MasterSheet!J:J, MasterSheet!B:B, B3363, MasterSheet!D:D, C3363, MasterSheet!H:H, D3363)</f>
        <v>1</v>
      </c>
      <c r="G3363" s="22">
        <f t="shared" si="215"/>
        <v>9280.48</v>
      </c>
      <c r="H3363" s="26">
        <f>SUMIFS(MasterSheet!K:K, MasterSheet!B:B, B3363, MasterSheet!D:D, C3363, MasterSheet!H:H, D3363)</f>
        <v>1</v>
      </c>
      <c r="I3363" s="26">
        <f t="shared" si="216"/>
        <v>9280.48</v>
      </c>
      <c r="J3363" s="28">
        <f>SUMIFS(MasterSheet!L:L, MasterSheet!B:B, B3363, MasterSheet!D:D, C3363, MasterSheet!H:H, D3363)</f>
        <v>0</v>
      </c>
      <c r="K3363" s="28">
        <f t="shared" si="217"/>
        <v>0</v>
      </c>
      <c r="L3363" s="21" t="str">
        <f>UPPER(VLOOKUP(D3363,MasterSheet!H:U,14,))</f>
        <v>DHARMACON</v>
      </c>
    </row>
    <row r="3364" spans="1:12" x14ac:dyDescent="0.25">
      <c r="A3364" s="21" t="str">
        <f t="shared" si="214"/>
        <v>DHARMACON</v>
      </c>
      <c r="B3364" s="21" t="str">
        <v>D100825IN3322143G</v>
      </c>
      <c r="C3364" s="30">
        <v>45944</v>
      </c>
      <c r="D3364" s="21" t="str">
        <v>CTM-1191685</v>
      </c>
      <c r="E3364" s="21">
        <f>_xlfn.XLOOKUP(D3364,MasterSheet!H:H,MasterSheet!F:F)</f>
        <v>10976.24</v>
      </c>
      <c r="F3364" s="22">
        <f>SUMIFS(MasterSheet!J:J, MasterSheet!B:B, B3364, MasterSheet!D:D, C3364, MasterSheet!H:H, D3364)</f>
        <v>1</v>
      </c>
      <c r="G3364" s="22">
        <f t="shared" si="215"/>
        <v>10976.24</v>
      </c>
      <c r="H3364" s="26">
        <f>SUMIFS(MasterSheet!K:K, MasterSheet!B:B, B3364, MasterSheet!D:D, C3364, MasterSheet!H:H, D3364)</f>
        <v>1</v>
      </c>
      <c r="I3364" s="26">
        <f t="shared" si="216"/>
        <v>10976.24</v>
      </c>
      <c r="J3364" s="28">
        <f>SUMIFS(MasterSheet!L:L, MasterSheet!B:B, B3364, MasterSheet!D:D, C3364, MasterSheet!H:H, D3364)</f>
        <v>0</v>
      </c>
      <c r="K3364" s="28">
        <f t="shared" si="217"/>
        <v>0</v>
      </c>
      <c r="L3364" s="21" t="str">
        <f>UPPER(VLOOKUP(D3364,MasterSheet!H:U,14,))</f>
        <v>DHARMACON</v>
      </c>
    </row>
    <row r="3365" spans="1:12" x14ac:dyDescent="0.25">
      <c r="A3365" s="21" t="str">
        <f t="shared" si="214"/>
        <v>DHARMACON</v>
      </c>
      <c r="B3365" s="21" t="str">
        <v>D100825IN3322143G</v>
      </c>
      <c r="C3365" s="30">
        <v>45944</v>
      </c>
      <c r="D3365" s="21" t="str">
        <v>CTM-1196825</v>
      </c>
      <c r="E3365" s="21">
        <f>_xlfn.XLOOKUP(D3365,MasterSheet!H:H,MasterSheet!F:F)</f>
        <v>16858.16</v>
      </c>
      <c r="F3365" s="22">
        <f>SUMIFS(MasterSheet!J:J, MasterSheet!B:B, B3365, MasterSheet!D:D, C3365, MasterSheet!H:H, D3365)</f>
        <v>1</v>
      </c>
      <c r="G3365" s="22">
        <f t="shared" si="215"/>
        <v>16858.16</v>
      </c>
      <c r="H3365" s="26">
        <f>SUMIFS(MasterSheet!K:K, MasterSheet!B:B, B3365, MasterSheet!D:D, C3365, MasterSheet!H:H, D3365)</f>
        <v>1</v>
      </c>
      <c r="I3365" s="26">
        <f t="shared" si="216"/>
        <v>16858.16</v>
      </c>
      <c r="J3365" s="28">
        <f>SUMIFS(MasterSheet!L:L, MasterSheet!B:B, B3365, MasterSheet!D:D, C3365, MasterSheet!H:H, D3365)</f>
        <v>0</v>
      </c>
      <c r="K3365" s="28">
        <f t="shared" si="217"/>
        <v>0</v>
      </c>
      <c r="L3365" s="21" t="str">
        <f>UPPER(VLOOKUP(D3365,MasterSheet!H:U,14,))</f>
        <v>DHARMACON</v>
      </c>
    </row>
    <row r="3366" spans="1:12" x14ac:dyDescent="0.25">
      <c r="A3366" s="21" t="str">
        <f t="shared" si="214"/>
        <v>DHARMACON</v>
      </c>
      <c r="B3366" s="21" t="str">
        <v>D100825IN3322143G</v>
      </c>
      <c r="C3366" s="30">
        <v>45944</v>
      </c>
      <c r="D3366" s="21" t="str">
        <v>CTM-1198762</v>
      </c>
      <c r="E3366" s="21">
        <f>_xlfn.XLOOKUP(D3366,MasterSheet!H:H,MasterSheet!F:F)</f>
        <v>16858.16</v>
      </c>
      <c r="F3366" s="22">
        <f>SUMIFS(MasterSheet!J:J, MasterSheet!B:B, B3366, MasterSheet!D:D, C3366, MasterSheet!H:H, D3366)</f>
        <v>1</v>
      </c>
      <c r="G3366" s="22">
        <f t="shared" si="215"/>
        <v>16858.16</v>
      </c>
      <c r="H3366" s="26">
        <f>SUMIFS(MasterSheet!K:K, MasterSheet!B:B, B3366, MasterSheet!D:D, C3366, MasterSheet!H:H, D3366)</f>
        <v>1</v>
      </c>
      <c r="I3366" s="26">
        <f t="shared" si="216"/>
        <v>16858.16</v>
      </c>
      <c r="J3366" s="28">
        <f>SUMIFS(MasterSheet!L:L, MasterSheet!B:B, B3366, MasterSheet!D:D, C3366, MasterSheet!H:H, D3366)</f>
        <v>0</v>
      </c>
      <c r="K3366" s="28">
        <f t="shared" si="217"/>
        <v>0</v>
      </c>
      <c r="L3366" s="21" t="str">
        <f>UPPER(VLOOKUP(D3366,MasterSheet!H:U,14,))</f>
        <v>DHARMACON</v>
      </c>
    </row>
    <row r="3367" spans="1:12" x14ac:dyDescent="0.25">
      <c r="A3367" s="21" t="str">
        <f t="shared" si="214"/>
        <v>DHARMACON</v>
      </c>
      <c r="B3367" s="21" t="str">
        <v>D100825IN3322143G</v>
      </c>
      <c r="C3367" s="30">
        <v>45944</v>
      </c>
      <c r="D3367" s="21" t="str">
        <v>L-003472-00-0020</v>
      </c>
      <c r="E3367" s="21">
        <f>_xlfn.XLOOKUP(D3367,MasterSheet!H:H,MasterSheet!F:F)</f>
        <v>64328</v>
      </c>
      <c r="F3367" s="22">
        <f>SUMIFS(MasterSheet!J:J, MasterSheet!B:B, B3367, MasterSheet!D:D, C3367, MasterSheet!H:H, D3367)</f>
        <v>1</v>
      </c>
      <c r="G3367" s="22">
        <f t="shared" si="215"/>
        <v>64328</v>
      </c>
      <c r="H3367" s="26">
        <f>SUMIFS(MasterSheet!K:K, MasterSheet!B:B, B3367, MasterSheet!D:D, C3367, MasterSheet!H:H, D3367)</f>
        <v>1</v>
      </c>
      <c r="I3367" s="26">
        <f t="shared" si="216"/>
        <v>64328</v>
      </c>
      <c r="J3367" s="28">
        <f>SUMIFS(MasterSheet!L:L, MasterSheet!B:B, B3367, MasterSheet!D:D, C3367, MasterSheet!H:H, D3367)</f>
        <v>0</v>
      </c>
      <c r="K3367" s="28">
        <f t="shared" si="217"/>
        <v>0</v>
      </c>
      <c r="L3367" s="21" t="str">
        <f>UPPER(VLOOKUP(D3367,MasterSheet!H:U,14,))</f>
        <v>DHARMACON</v>
      </c>
    </row>
    <row r="3368" spans="1:12" x14ac:dyDescent="0.25">
      <c r="A3368" s="21" t="str">
        <f t="shared" si="214"/>
        <v>DHARMACON</v>
      </c>
      <c r="B3368" s="21" t="str">
        <v>D100825IN3322143G</v>
      </c>
      <c r="C3368" s="30">
        <v>45944</v>
      </c>
      <c r="D3368" s="21" t="str">
        <v>L-029987-01-0020</v>
      </c>
      <c r="E3368" s="21">
        <f>_xlfn.XLOOKUP(D3368,MasterSheet!H:H,MasterSheet!F:F)</f>
        <v>64328</v>
      </c>
      <c r="F3368" s="22">
        <f>SUMIFS(MasterSheet!J:J, MasterSheet!B:B, B3368, MasterSheet!D:D, C3368, MasterSheet!H:H, D3368)</f>
        <v>1</v>
      </c>
      <c r="G3368" s="22">
        <f t="shared" si="215"/>
        <v>64328</v>
      </c>
      <c r="H3368" s="26">
        <f>SUMIFS(MasterSheet!K:K, MasterSheet!B:B, B3368, MasterSheet!D:D, C3368, MasterSheet!H:H, D3368)</f>
        <v>1</v>
      </c>
      <c r="I3368" s="26">
        <f t="shared" si="216"/>
        <v>64328</v>
      </c>
      <c r="J3368" s="28">
        <f>SUMIFS(MasterSheet!L:L, MasterSheet!B:B, B3368, MasterSheet!D:D, C3368, MasterSheet!H:H, D3368)</f>
        <v>0</v>
      </c>
      <c r="K3368" s="28">
        <f t="shared" si="217"/>
        <v>0</v>
      </c>
      <c r="L3368" s="21" t="str">
        <f>UPPER(VLOOKUP(D3368,MasterSheet!H:U,14,))</f>
        <v>DHARMACON</v>
      </c>
    </row>
    <row r="3369" spans="1:12" x14ac:dyDescent="0.25">
      <c r="A3369" s="21" t="str">
        <f t="shared" si="214"/>
        <v>MYBIOSOURCE</v>
      </c>
      <c r="B3369" s="21">
        <v>922428</v>
      </c>
      <c r="C3369" s="30">
        <v>45944</v>
      </c>
      <c r="D3369" s="21" t="str">
        <v>MBS850895</v>
      </c>
      <c r="E3369" s="21">
        <f>_xlfn.XLOOKUP(D3369,MasterSheet!H:H,MasterSheet!F:F)</f>
        <v>27676</v>
      </c>
      <c r="F3369" s="22">
        <f>SUMIFS(MasterSheet!J:J, MasterSheet!B:B, B3369, MasterSheet!D:D, C3369, MasterSheet!H:H, D3369)</f>
        <v>1</v>
      </c>
      <c r="G3369" s="22">
        <f t="shared" si="215"/>
        <v>27676</v>
      </c>
      <c r="H3369" s="26">
        <f>SUMIFS(MasterSheet!K:K, MasterSheet!B:B, B3369, MasterSheet!D:D, C3369, MasterSheet!H:H, D3369)</f>
        <v>1</v>
      </c>
      <c r="I3369" s="26">
        <f t="shared" si="216"/>
        <v>27676</v>
      </c>
      <c r="J3369" s="28">
        <f>SUMIFS(MasterSheet!L:L, MasterSheet!B:B, B3369, MasterSheet!D:D, C3369, MasterSheet!H:H, D3369)</f>
        <v>0</v>
      </c>
      <c r="K3369" s="28">
        <f t="shared" si="217"/>
        <v>0</v>
      </c>
      <c r="L3369" s="21" t="str">
        <f>UPPER(VLOOKUP(D3369,MasterSheet!H:U,14,))</f>
        <v>MYBIOSOURCE</v>
      </c>
    </row>
    <row r="3370" spans="1:12" x14ac:dyDescent="0.25">
      <c r="A3370" s="21" t="str">
        <f t="shared" si="214"/>
        <v>MYBIOSOURCE</v>
      </c>
      <c r="B3370" s="21">
        <v>922429</v>
      </c>
      <c r="C3370" s="30">
        <v>45944</v>
      </c>
      <c r="D3370" s="21" t="str">
        <v>MBS9922282</v>
      </c>
      <c r="E3370" s="21">
        <f>_xlfn.XLOOKUP(D3370,MasterSheet!H:H,MasterSheet!F:F)</f>
        <v>49368</v>
      </c>
      <c r="F3370" s="22">
        <f>SUMIFS(MasterSheet!J:J, MasterSheet!B:B, B3370, MasterSheet!D:D, C3370, MasterSheet!H:H, D3370)</f>
        <v>1</v>
      </c>
      <c r="G3370" s="22">
        <f t="shared" si="215"/>
        <v>49368</v>
      </c>
      <c r="H3370" s="26">
        <f>SUMIFS(MasterSheet!K:K, MasterSheet!B:B, B3370, MasterSheet!D:D, C3370, MasterSheet!H:H, D3370)</f>
        <v>1</v>
      </c>
      <c r="I3370" s="26">
        <f t="shared" si="216"/>
        <v>49368</v>
      </c>
      <c r="J3370" s="28">
        <f>SUMIFS(MasterSheet!L:L, MasterSheet!B:B, B3370, MasterSheet!D:D, C3370, MasterSheet!H:H, D3370)</f>
        <v>0</v>
      </c>
      <c r="K3370" s="28">
        <f t="shared" si="217"/>
        <v>0</v>
      </c>
      <c r="L3370" s="21" t="str">
        <f>UPPER(VLOOKUP(D3370,MasterSheet!H:U,14,))</f>
        <v>MYBIOSOURCE</v>
      </c>
    </row>
    <row r="3371" spans="1:12" x14ac:dyDescent="0.25">
      <c r="A3371" s="21" t="str">
        <f t="shared" si="214"/>
        <v>MYBIOSOURCE</v>
      </c>
      <c r="B3371" s="21">
        <v>922429</v>
      </c>
      <c r="C3371" s="30">
        <v>45944</v>
      </c>
      <c r="D3371" s="21" t="str">
        <v>MBS7256268</v>
      </c>
      <c r="E3371" s="21">
        <f>_xlfn.XLOOKUP(D3371,MasterSheet!H:H,MasterSheet!F:F)</f>
        <v>42262</v>
      </c>
      <c r="F3371" s="22">
        <f>SUMIFS(MasterSheet!J:J, MasterSheet!B:B, B3371, MasterSheet!D:D, C3371, MasterSheet!H:H, D3371)</f>
        <v>1</v>
      </c>
      <c r="G3371" s="22">
        <f t="shared" si="215"/>
        <v>42262</v>
      </c>
      <c r="H3371" s="26">
        <f>SUMIFS(MasterSheet!K:K, MasterSheet!B:B, B3371, MasterSheet!D:D, C3371, MasterSheet!H:H, D3371)</f>
        <v>1</v>
      </c>
      <c r="I3371" s="26">
        <f t="shared" si="216"/>
        <v>42262</v>
      </c>
      <c r="J3371" s="28">
        <f>SUMIFS(MasterSheet!L:L, MasterSheet!B:B, B3371, MasterSheet!D:D, C3371, MasterSheet!H:H, D3371)</f>
        <v>0</v>
      </c>
      <c r="K3371" s="28">
        <f t="shared" si="217"/>
        <v>0</v>
      </c>
      <c r="L3371" s="21" t="str">
        <f>UPPER(VLOOKUP(D3371,MasterSheet!H:U,14,))</f>
        <v>MYBIOSOURCE</v>
      </c>
    </row>
    <row r="3372" spans="1:12" x14ac:dyDescent="0.25">
      <c r="A3372" s="21" t="str">
        <f t="shared" si="214"/>
        <v>BIOLEGEND</v>
      </c>
      <c r="B3372" s="21" t="str">
        <v>SI2468818</v>
      </c>
      <c r="C3372" s="30">
        <v>45946</v>
      </c>
      <c r="D3372" s="21">
        <v>741100</v>
      </c>
      <c r="E3372" s="21">
        <f>_xlfn.XLOOKUP(D3372,MasterSheet!H:H,MasterSheet!F:F)</f>
        <v>7268.7999999999993</v>
      </c>
      <c r="F3372" s="22">
        <f>SUMIFS(MasterSheet!J:J, MasterSheet!B:B, B3372, MasterSheet!D:D, C3372, MasterSheet!H:H, D3372)</f>
        <v>5</v>
      </c>
      <c r="G3372" s="22">
        <f t="shared" si="215"/>
        <v>36344</v>
      </c>
      <c r="H3372" s="26">
        <f>SUMIFS(MasterSheet!K:K, MasterSheet!B:B, B3372, MasterSheet!D:D, C3372, MasterSheet!H:H, D3372)</f>
        <v>5</v>
      </c>
      <c r="I3372" s="26">
        <f t="shared" si="216"/>
        <v>36344</v>
      </c>
      <c r="J3372" s="28">
        <f>SUMIFS(MasterSheet!L:L, MasterSheet!B:B, B3372, MasterSheet!D:D, C3372, MasterSheet!H:H, D3372)</f>
        <v>0</v>
      </c>
      <c r="K3372" s="28">
        <f t="shared" si="217"/>
        <v>0</v>
      </c>
      <c r="L3372" s="21" t="str">
        <f>UPPER(VLOOKUP(D3372,MasterSheet!H:U,14,))</f>
        <v>BIOLEGEND</v>
      </c>
    </row>
    <row r="3373" spans="1:12" x14ac:dyDescent="0.25">
      <c r="A3373" s="21" t="str">
        <f t="shared" si="214"/>
        <v>BIOLEGEND</v>
      </c>
      <c r="B3373" s="21" t="str">
        <v>SI2468818</v>
      </c>
      <c r="C3373" s="30">
        <v>45946</v>
      </c>
      <c r="D3373" s="21">
        <v>741116</v>
      </c>
      <c r="E3373" s="21">
        <f>_xlfn.XLOOKUP(D3373,MasterSheet!H:H,MasterSheet!F:F)</f>
        <v>7268.7999999999993</v>
      </c>
      <c r="F3373" s="22">
        <f>SUMIFS(MasterSheet!J:J, MasterSheet!B:B, B3373, MasterSheet!D:D, C3373, MasterSheet!H:H, D3373)</f>
        <v>5</v>
      </c>
      <c r="G3373" s="22">
        <f t="shared" si="215"/>
        <v>36344</v>
      </c>
      <c r="H3373" s="26">
        <f>SUMIFS(MasterSheet!K:K, MasterSheet!B:B, B3373, MasterSheet!D:D, C3373, MasterSheet!H:H, D3373)</f>
        <v>5</v>
      </c>
      <c r="I3373" s="26">
        <f t="shared" si="216"/>
        <v>36344</v>
      </c>
      <c r="J3373" s="28">
        <f>SUMIFS(MasterSheet!L:L, MasterSheet!B:B, B3373, MasterSheet!D:D, C3373, MasterSheet!H:H, D3373)</f>
        <v>0</v>
      </c>
      <c r="K3373" s="28">
        <f t="shared" si="217"/>
        <v>0</v>
      </c>
      <c r="L3373" s="21" t="str">
        <f>UPPER(VLOOKUP(D3373,MasterSheet!H:U,14,))</f>
        <v>BIOLEGEND</v>
      </c>
    </row>
    <row r="3374" spans="1:12" x14ac:dyDescent="0.25">
      <c r="A3374" s="21" t="str">
        <f t="shared" si="214"/>
        <v>BIOLEGEND</v>
      </c>
      <c r="B3374" s="21" t="str">
        <v>SI2468818</v>
      </c>
      <c r="C3374" s="30">
        <v>45946</v>
      </c>
      <c r="D3374" s="21">
        <v>741104</v>
      </c>
      <c r="E3374" s="21">
        <f>_xlfn.XLOOKUP(D3374,MasterSheet!H:H,MasterSheet!F:F)</f>
        <v>7268.7999999999993</v>
      </c>
      <c r="F3374" s="22">
        <f>SUMIFS(MasterSheet!J:J, MasterSheet!B:B, B3374, MasterSheet!D:D, C3374, MasterSheet!H:H, D3374)</f>
        <v>5</v>
      </c>
      <c r="G3374" s="22">
        <f t="shared" si="215"/>
        <v>36344</v>
      </c>
      <c r="H3374" s="26">
        <f>SUMIFS(MasterSheet!K:K, MasterSheet!B:B, B3374, MasterSheet!D:D, C3374, MasterSheet!H:H, D3374)</f>
        <v>5</v>
      </c>
      <c r="I3374" s="26">
        <f t="shared" si="216"/>
        <v>36344</v>
      </c>
      <c r="J3374" s="28">
        <f>SUMIFS(MasterSheet!L:L, MasterSheet!B:B, B3374, MasterSheet!D:D, C3374, MasterSheet!H:H, D3374)</f>
        <v>0</v>
      </c>
      <c r="K3374" s="28">
        <f t="shared" si="217"/>
        <v>0</v>
      </c>
      <c r="L3374" s="21" t="str">
        <f>UPPER(VLOOKUP(D3374,MasterSheet!H:U,14,))</f>
        <v>BIOLEGEND</v>
      </c>
    </row>
    <row r="3375" spans="1:12" x14ac:dyDescent="0.25">
      <c r="A3375" s="21" t="str">
        <f t="shared" si="214"/>
        <v>BIOLEGEND</v>
      </c>
      <c r="B3375" s="21" t="str">
        <v>SI2468818</v>
      </c>
      <c r="C3375" s="30">
        <v>45946</v>
      </c>
      <c r="D3375" s="21">
        <v>741108</v>
      </c>
      <c r="E3375" s="21">
        <f>_xlfn.XLOOKUP(D3375,MasterSheet!H:H,MasterSheet!F:F)</f>
        <v>7268.7999999999993</v>
      </c>
      <c r="F3375" s="22">
        <f>SUMIFS(MasterSheet!J:J, MasterSheet!B:B, B3375, MasterSheet!D:D, C3375, MasterSheet!H:H, D3375)</f>
        <v>5</v>
      </c>
      <c r="G3375" s="22">
        <f t="shared" si="215"/>
        <v>36344</v>
      </c>
      <c r="H3375" s="26">
        <f>SUMIFS(MasterSheet!K:K, MasterSheet!B:B, B3375, MasterSheet!D:D, C3375, MasterSheet!H:H, D3375)</f>
        <v>5</v>
      </c>
      <c r="I3375" s="26">
        <f t="shared" si="216"/>
        <v>36344</v>
      </c>
      <c r="J3375" s="28">
        <f>SUMIFS(MasterSheet!L:L, MasterSheet!B:B, B3375, MasterSheet!D:D, C3375, MasterSheet!H:H, D3375)</f>
        <v>0</v>
      </c>
      <c r="K3375" s="28">
        <f t="shared" si="217"/>
        <v>0</v>
      </c>
      <c r="L3375" s="21" t="str">
        <f>UPPER(VLOOKUP(D3375,MasterSheet!H:U,14,))</f>
        <v>BIOLEGEND</v>
      </c>
    </row>
    <row r="3376" spans="1:12" x14ac:dyDescent="0.25">
      <c r="A3376" s="21" t="str">
        <f t="shared" si="214"/>
        <v>BIOLEGEND</v>
      </c>
      <c r="B3376" s="21" t="str">
        <v>SI2468818</v>
      </c>
      <c r="C3376" s="30">
        <v>45946</v>
      </c>
      <c r="D3376" s="21">
        <v>741101</v>
      </c>
      <c r="E3376" s="21">
        <f>_xlfn.XLOOKUP(D3376,MasterSheet!H:H,MasterSheet!F:F)</f>
        <v>7268.7999999999993</v>
      </c>
      <c r="F3376" s="22">
        <f>SUMIFS(MasterSheet!J:J, MasterSheet!B:B, B3376, MasterSheet!D:D, C3376, MasterSheet!H:H, D3376)</f>
        <v>5</v>
      </c>
      <c r="G3376" s="22">
        <f t="shared" si="215"/>
        <v>36344</v>
      </c>
      <c r="H3376" s="26">
        <f>SUMIFS(MasterSheet!K:K, MasterSheet!B:B, B3376, MasterSheet!D:D, C3376, MasterSheet!H:H, D3376)</f>
        <v>5</v>
      </c>
      <c r="I3376" s="26">
        <f t="shared" si="216"/>
        <v>36344</v>
      </c>
      <c r="J3376" s="28">
        <f>SUMIFS(MasterSheet!L:L, MasterSheet!B:B, B3376, MasterSheet!D:D, C3376, MasterSheet!H:H, D3376)</f>
        <v>0</v>
      </c>
      <c r="K3376" s="28">
        <f t="shared" si="217"/>
        <v>0</v>
      </c>
      <c r="L3376" s="21" t="str">
        <f>UPPER(VLOOKUP(D3376,MasterSheet!H:U,14,))</f>
        <v>BIOLEGEND</v>
      </c>
    </row>
    <row r="3377" spans="1:12" x14ac:dyDescent="0.25">
      <c r="A3377" s="21" t="str">
        <f t="shared" si="214"/>
        <v>BIOLEGEND</v>
      </c>
      <c r="B3377" s="21" t="str">
        <v>SI2468818</v>
      </c>
      <c r="C3377" s="30">
        <v>45946</v>
      </c>
      <c r="D3377" s="21">
        <v>741105</v>
      </c>
      <c r="E3377" s="21">
        <f>_xlfn.XLOOKUP(D3377,MasterSheet!H:H,MasterSheet!F:F)</f>
        <v>7268.7999999999993</v>
      </c>
      <c r="F3377" s="22">
        <f>SUMIFS(MasterSheet!J:J, MasterSheet!B:B, B3377, MasterSheet!D:D, C3377, MasterSheet!H:H, D3377)</f>
        <v>5</v>
      </c>
      <c r="G3377" s="22">
        <f t="shared" si="215"/>
        <v>36344</v>
      </c>
      <c r="H3377" s="26">
        <f>SUMIFS(MasterSheet!K:K, MasterSheet!B:B, B3377, MasterSheet!D:D, C3377, MasterSheet!H:H, D3377)</f>
        <v>5</v>
      </c>
      <c r="I3377" s="26">
        <f t="shared" si="216"/>
        <v>36344</v>
      </c>
      <c r="J3377" s="28">
        <f>SUMIFS(MasterSheet!L:L, MasterSheet!B:B, B3377, MasterSheet!D:D, C3377, MasterSheet!H:H, D3377)</f>
        <v>0</v>
      </c>
      <c r="K3377" s="28">
        <f t="shared" si="217"/>
        <v>0</v>
      </c>
      <c r="L3377" s="21" t="str">
        <f>UPPER(VLOOKUP(D3377,MasterSheet!H:U,14,))</f>
        <v>BIOLEGEND</v>
      </c>
    </row>
    <row r="3378" spans="1:12" x14ac:dyDescent="0.25">
      <c r="A3378" s="21" t="str">
        <f t="shared" si="214"/>
        <v>BIOLEGEND</v>
      </c>
      <c r="B3378" s="21" t="str">
        <v>SI2468818</v>
      </c>
      <c r="C3378" s="30">
        <v>45946</v>
      </c>
      <c r="D3378" s="21">
        <v>741120</v>
      </c>
      <c r="E3378" s="21">
        <f>_xlfn.XLOOKUP(D3378,MasterSheet!H:H,MasterSheet!F:F)</f>
        <v>7268.7999999999993</v>
      </c>
      <c r="F3378" s="22">
        <f>SUMIFS(MasterSheet!J:J, MasterSheet!B:B, B3378, MasterSheet!D:D, C3378, MasterSheet!H:H, D3378)</f>
        <v>5</v>
      </c>
      <c r="G3378" s="22">
        <f t="shared" si="215"/>
        <v>36344</v>
      </c>
      <c r="H3378" s="26">
        <f>SUMIFS(MasterSheet!K:K, MasterSheet!B:B, B3378, MasterSheet!D:D, C3378, MasterSheet!H:H, D3378)</f>
        <v>5</v>
      </c>
      <c r="I3378" s="26">
        <f t="shared" si="216"/>
        <v>36344</v>
      </c>
      <c r="J3378" s="28">
        <f>SUMIFS(MasterSheet!L:L, MasterSheet!B:B, B3378, MasterSheet!D:D, C3378, MasterSheet!H:H, D3378)</f>
        <v>0</v>
      </c>
      <c r="K3378" s="28">
        <f t="shared" si="217"/>
        <v>0</v>
      </c>
      <c r="L3378" s="21" t="str">
        <f>UPPER(VLOOKUP(D3378,MasterSheet!H:U,14,))</f>
        <v>BIOLEGEND</v>
      </c>
    </row>
    <row r="3379" spans="1:12" x14ac:dyDescent="0.25">
      <c r="A3379" s="21" t="str">
        <f t="shared" si="214"/>
        <v>BIOLEGEND</v>
      </c>
      <c r="B3379" s="21" t="str">
        <v>SI2468818</v>
      </c>
      <c r="C3379" s="30">
        <v>45946</v>
      </c>
      <c r="D3379" s="21">
        <v>741114</v>
      </c>
      <c r="E3379" s="21">
        <f>_xlfn.XLOOKUP(D3379,MasterSheet!H:H,MasterSheet!F:F)</f>
        <v>7268.7999999999993</v>
      </c>
      <c r="F3379" s="22">
        <f>SUMIFS(MasterSheet!J:J, MasterSheet!B:B, B3379, MasterSheet!D:D, C3379, MasterSheet!H:H, D3379)</f>
        <v>5</v>
      </c>
      <c r="G3379" s="22">
        <f t="shared" si="215"/>
        <v>36344</v>
      </c>
      <c r="H3379" s="26">
        <f>SUMIFS(MasterSheet!K:K, MasterSheet!B:B, B3379, MasterSheet!D:D, C3379, MasterSheet!H:H, D3379)</f>
        <v>5</v>
      </c>
      <c r="I3379" s="26">
        <f t="shared" si="216"/>
        <v>36344</v>
      </c>
      <c r="J3379" s="28">
        <f>SUMIFS(MasterSheet!L:L, MasterSheet!B:B, B3379, MasterSheet!D:D, C3379, MasterSheet!H:H, D3379)</f>
        <v>0</v>
      </c>
      <c r="K3379" s="28">
        <f t="shared" si="217"/>
        <v>0</v>
      </c>
      <c r="L3379" s="21" t="str">
        <f>UPPER(VLOOKUP(D3379,MasterSheet!H:U,14,))</f>
        <v>BIOLEGEND</v>
      </c>
    </row>
    <row r="3380" spans="1:12" x14ac:dyDescent="0.25">
      <c r="A3380" s="21" t="str">
        <f t="shared" si="214"/>
        <v>BIOLEGEND</v>
      </c>
      <c r="B3380" s="21" t="str">
        <v>SI2468818</v>
      </c>
      <c r="C3380" s="30">
        <v>45946</v>
      </c>
      <c r="D3380" s="21">
        <v>741095</v>
      </c>
      <c r="E3380" s="21">
        <f>_xlfn.XLOOKUP(D3380,MasterSheet!H:H,MasterSheet!F:F)</f>
        <v>3634.3999999999996</v>
      </c>
      <c r="F3380" s="22">
        <f>SUMIFS(MasterSheet!J:J, MasterSheet!B:B, B3380, MasterSheet!D:D, C3380, MasterSheet!H:H, D3380)</f>
        <v>5</v>
      </c>
      <c r="G3380" s="22">
        <f t="shared" si="215"/>
        <v>18172</v>
      </c>
      <c r="H3380" s="26">
        <f>SUMIFS(MasterSheet!K:K, MasterSheet!B:B, B3380, MasterSheet!D:D, C3380, MasterSheet!H:H, D3380)</f>
        <v>5</v>
      </c>
      <c r="I3380" s="26">
        <f t="shared" si="216"/>
        <v>18172</v>
      </c>
      <c r="J3380" s="28">
        <f>SUMIFS(MasterSheet!L:L, MasterSheet!B:B, B3380, MasterSheet!D:D, C3380, MasterSheet!H:H, D3380)</f>
        <v>0</v>
      </c>
      <c r="K3380" s="28">
        <f t="shared" si="217"/>
        <v>0</v>
      </c>
      <c r="L3380" s="21" t="str">
        <f>UPPER(VLOOKUP(D3380,MasterSheet!H:U,14,))</f>
        <v>BIOLEGEND</v>
      </c>
    </row>
    <row r="3381" spans="1:12" x14ac:dyDescent="0.25">
      <c r="A3381" s="21" t="str">
        <f t="shared" si="214"/>
        <v>BIOLEGEND</v>
      </c>
      <c r="B3381" s="21" t="str">
        <v>SI2468818</v>
      </c>
      <c r="C3381" s="30">
        <v>45946</v>
      </c>
      <c r="D3381" s="21">
        <v>741094</v>
      </c>
      <c r="E3381" s="21">
        <f>_xlfn.XLOOKUP(D3381,MasterSheet!H:H,MasterSheet!F:F)</f>
        <v>18110.400000000001</v>
      </c>
      <c r="F3381" s="22">
        <f>SUMIFS(MasterSheet!J:J, MasterSheet!B:B, B3381, MasterSheet!D:D, C3381, MasterSheet!H:H, D3381)</f>
        <v>5</v>
      </c>
      <c r="G3381" s="22">
        <f t="shared" si="215"/>
        <v>90552</v>
      </c>
      <c r="H3381" s="26">
        <f>SUMIFS(MasterSheet!K:K, MasterSheet!B:B, B3381, MasterSheet!D:D, C3381, MasterSheet!H:H, D3381)</f>
        <v>5</v>
      </c>
      <c r="I3381" s="26">
        <f t="shared" si="216"/>
        <v>90552</v>
      </c>
      <c r="J3381" s="28">
        <f>SUMIFS(MasterSheet!L:L, MasterSheet!B:B, B3381, MasterSheet!D:D, C3381, MasterSheet!H:H, D3381)</f>
        <v>0</v>
      </c>
      <c r="K3381" s="28">
        <f t="shared" si="217"/>
        <v>0</v>
      </c>
      <c r="L3381" s="21" t="str">
        <f>UPPER(VLOOKUP(D3381,MasterSheet!H:U,14,))</f>
        <v>BIOLEGEND</v>
      </c>
    </row>
    <row r="3382" spans="1:12" x14ac:dyDescent="0.25">
      <c r="A3382" s="21" t="str">
        <f t="shared" si="214"/>
        <v>BIOLEGEND</v>
      </c>
      <c r="B3382" s="21" t="str">
        <v>SI2468818</v>
      </c>
      <c r="C3382" s="30">
        <v>45946</v>
      </c>
      <c r="D3382" s="21">
        <v>741110</v>
      </c>
      <c r="E3382" s="21">
        <f>_xlfn.XLOOKUP(D3382,MasterSheet!H:H,MasterSheet!F:F)</f>
        <v>7268.7999999999993</v>
      </c>
      <c r="F3382" s="22">
        <f>SUMIFS(MasterSheet!J:J, MasterSheet!B:B, B3382, MasterSheet!D:D, C3382, MasterSheet!H:H, D3382)</f>
        <v>5</v>
      </c>
      <c r="G3382" s="22">
        <f t="shared" si="215"/>
        <v>36344</v>
      </c>
      <c r="H3382" s="26">
        <f>SUMIFS(MasterSheet!K:K, MasterSheet!B:B, B3382, MasterSheet!D:D, C3382, MasterSheet!H:H, D3382)</f>
        <v>5</v>
      </c>
      <c r="I3382" s="26">
        <f t="shared" si="216"/>
        <v>36344</v>
      </c>
      <c r="J3382" s="28">
        <f>SUMIFS(MasterSheet!L:L, MasterSheet!B:B, B3382, MasterSheet!D:D, C3382, MasterSheet!H:H, D3382)</f>
        <v>0</v>
      </c>
      <c r="K3382" s="28">
        <f t="shared" si="217"/>
        <v>0</v>
      </c>
      <c r="L3382" s="21" t="str">
        <f>UPPER(VLOOKUP(D3382,MasterSheet!H:U,14,))</f>
        <v>BIOLEGEND</v>
      </c>
    </row>
    <row r="3383" spans="1:12" x14ac:dyDescent="0.25">
      <c r="A3383" s="21" t="str">
        <f t="shared" si="214"/>
        <v>BIOLEGEND</v>
      </c>
      <c r="B3383" s="21" t="str">
        <v>SI2468818</v>
      </c>
      <c r="C3383" s="30">
        <v>45946</v>
      </c>
      <c r="D3383" s="21">
        <v>740701</v>
      </c>
      <c r="E3383" s="21">
        <f>_xlfn.XLOOKUP(D3383,MasterSheet!H:H,MasterSheet!F:F)</f>
        <v>10903.2</v>
      </c>
      <c r="F3383" s="22">
        <f>SUMIFS(MasterSheet!J:J, MasterSheet!B:B, B3383, MasterSheet!D:D, C3383, MasterSheet!H:H, D3383)</f>
        <v>1</v>
      </c>
      <c r="G3383" s="22">
        <f t="shared" si="215"/>
        <v>10903.2</v>
      </c>
      <c r="H3383" s="26">
        <f>SUMIFS(MasterSheet!K:K, MasterSheet!B:B, B3383, MasterSheet!D:D, C3383, MasterSheet!H:H, D3383)</f>
        <v>1</v>
      </c>
      <c r="I3383" s="26">
        <f t="shared" si="216"/>
        <v>10903.2</v>
      </c>
      <c r="J3383" s="28">
        <f>SUMIFS(MasterSheet!L:L, MasterSheet!B:B, B3383, MasterSheet!D:D, C3383, MasterSheet!H:H, D3383)</f>
        <v>0</v>
      </c>
      <c r="K3383" s="28">
        <f t="shared" si="217"/>
        <v>0</v>
      </c>
      <c r="L3383" s="21" t="str">
        <f>UPPER(VLOOKUP(D3383,MasterSheet!H:U,14,))</f>
        <v>BIOLEGEND</v>
      </c>
    </row>
    <row r="3384" spans="1:12" x14ac:dyDescent="0.25">
      <c r="A3384" s="21" t="str">
        <f t="shared" si="214"/>
        <v>BIOLEGEND</v>
      </c>
      <c r="B3384" s="21" t="str">
        <v>SI2468818</v>
      </c>
      <c r="C3384" s="30">
        <v>45946</v>
      </c>
      <c r="D3384" s="21">
        <v>741217</v>
      </c>
      <c r="E3384" s="21">
        <f>_xlfn.XLOOKUP(D3384,MasterSheet!H:H,MasterSheet!F:F)</f>
        <v>10903.2</v>
      </c>
      <c r="F3384" s="22">
        <f>SUMIFS(MasterSheet!J:J, MasterSheet!B:B, B3384, MasterSheet!D:D, C3384, MasterSheet!H:H, D3384)</f>
        <v>1</v>
      </c>
      <c r="G3384" s="22">
        <f t="shared" si="215"/>
        <v>10903.2</v>
      </c>
      <c r="H3384" s="26">
        <f>SUMIFS(MasterSheet!K:K, MasterSheet!B:B, B3384, MasterSheet!D:D, C3384, MasterSheet!H:H, D3384)</f>
        <v>1</v>
      </c>
      <c r="I3384" s="26">
        <f t="shared" si="216"/>
        <v>10903.2</v>
      </c>
      <c r="J3384" s="28">
        <f>SUMIFS(MasterSheet!L:L, MasterSheet!B:B, B3384, MasterSheet!D:D, C3384, MasterSheet!H:H, D3384)</f>
        <v>0</v>
      </c>
      <c r="K3384" s="28">
        <f t="shared" si="217"/>
        <v>0</v>
      </c>
      <c r="L3384" s="21" t="str">
        <f>UPPER(VLOOKUP(D3384,MasterSheet!H:U,14,))</f>
        <v>BIOLEGEND</v>
      </c>
    </row>
    <row r="3385" spans="1:12" x14ac:dyDescent="0.25">
      <c r="A3385" s="21" t="str">
        <f t="shared" si="214"/>
        <v>BIOLEGEND</v>
      </c>
      <c r="B3385" s="21" t="str">
        <v>SI2468818</v>
      </c>
      <c r="C3385" s="30">
        <v>45946</v>
      </c>
      <c r="D3385" s="21">
        <v>740710</v>
      </c>
      <c r="E3385" s="21">
        <f>_xlfn.XLOOKUP(D3385,MasterSheet!H:H,MasterSheet!F:F)</f>
        <v>7268.7999999999993</v>
      </c>
      <c r="F3385" s="22">
        <f>SUMIFS(MasterSheet!J:J, MasterSheet!B:B, B3385, MasterSheet!D:D, C3385, MasterSheet!H:H, D3385)</f>
        <v>1</v>
      </c>
      <c r="G3385" s="22">
        <f t="shared" si="215"/>
        <v>7268.7999999999993</v>
      </c>
      <c r="H3385" s="26">
        <f>SUMIFS(MasterSheet!K:K, MasterSheet!B:B, B3385, MasterSheet!D:D, C3385, MasterSheet!H:H, D3385)</f>
        <v>1</v>
      </c>
      <c r="I3385" s="26">
        <f t="shared" si="216"/>
        <v>7268.7999999999993</v>
      </c>
      <c r="J3385" s="28">
        <f>SUMIFS(MasterSheet!L:L, MasterSheet!B:B, B3385, MasterSheet!D:D, C3385, MasterSheet!H:H, D3385)</f>
        <v>0</v>
      </c>
      <c r="K3385" s="28">
        <f t="shared" si="217"/>
        <v>0</v>
      </c>
      <c r="L3385" s="21" t="str">
        <f>UPPER(VLOOKUP(D3385,MasterSheet!H:U,14,))</f>
        <v>BIOLEGEND</v>
      </c>
    </row>
    <row r="3386" spans="1:12" x14ac:dyDescent="0.25">
      <c r="A3386" s="21" t="str">
        <f t="shared" si="214"/>
        <v>BIOLEGEND</v>
      </c>
      <c r="B3386" s="21" t="str">
        <v>SI2468818</v>
      </c>
      <c r="C3386" s="30">
        <v>45946</v>
      </c>
      <c r="D3386" s="21">
        <v>740699</v>
      </c>
      <c r="E3386" s="21">
        <f>_xlfn.XLOOKUP(D3386,MasterSheet!H:H,MasterSheet!F:F)</f>
        <v>3634.3999999999996</v>
      </c>
      <c r="F3386" s="22">
        <f>SUMIFS(MasterSheet!J:J, MasterSheet!B:B, B3386, MasterSheet!D:D, C3386, MasterSheet!H:H, D3386)</f>
        <v>1</v>
      </c>
      <c r="G3386" s="22">
        <f t="shared" si="215"/>
        <v>3634.3999999999996</v>
      </c>
      <c r="H3386" s="26">
        <f>SUMIFS(MasterSheet!K:K, MasterSheet!B:B, B3386, MasterSheet!D:D, C3386, MasterSheet!H:H, D3386)</f>
        <v>1</v>
      </c>
      <c r="I3386" s="26">
        <f t="shared" si="216"/>
        <v>3634.3999999999996</v>
      </c>
      <c r="J3386" s="28">
        <f>SUMIFS(MasterSheet!L:L, MasterSheet!B:B, B3386, MasterSheet!D:D, C3386, MasterSheet!H:H, D3386)</f>
        <v>0</v>
      </c>
      <c r="K3386" s="28">
        <f t="shared" si="217"/>
        <v>0</v>
      </c>
      <c r="L3386" s="21" t="str">
        <f>UPPER(VLOOKUP(D3386,MasterSheet!H:U,14,))</f>
        <v>BIOLEGEND</v>
      </c>
    </row>
    <row r="3387" spans="1:12" x14ac:dyDescent="0.25">
      <c r="A3387" s="21" t="str">
        <f t="shared" si="214"/>
        <v>BIOLEGEND</v>
      </c>
      <c r="B3387" s="21" t="str">
        <v>SI2468818</v>
      </c>
      <c r="C3387" s="30">
        <v>45946</v>
      </c>
      <c r="D3387" s="21">
        <v>741218</v>
      </c>
      <c r="E3387" s="21">
        <f>_xlfn.XLOOKUP(D3387,MasterSheet!H:H,MasterSheet!F:F)</f>
        <v>8254.4</v>
      </c>
      <c r="F3387" s="22">
        <f>SUMIFS(MasterSheet!J:J, MasterSheet!B:B, B3387, MasterSheet!D:D, C3387, MasterSheet!H:H, D3387)</f>
        <v>1</v>
      </c>
      <c r="G3387" s="22">
        <f t="shared" si="215"/>
        <v>8254.4</v>
      </c>
      <c r="H3387" s="26">
        <f>SUMIFS(MasterSheet!K:K, MasterSheet!B:B, B3387, MasterSheet!D:D, C3387, MasterSheet!H:H, D3387)</f>
        <v>1</v>
      </c>
      <c r="I3387" s="26">
        <f t="shared" si="216"/>
        <v>8254.4</v>
      </c>
      <c r="J3387" s="28">
        <f>SUMIFS(MasterSheet!L:L, MasterSheet!B:B, B3387, MasterSheet!D:D, C3387, MasterSheet!H:H, D3387)</f>
        <v>0</v>
      </c>
      <c r="K3387" s="28">
        <f t="shared" si="217"/>
        <v>0</v>
      </c>
      <c r="L3387" s="21" t="str">
        <f>UPPER(VLOOKUP(D3387,MasterSheet!H:U,14,))</f>
        <v>BIOLEGEND</v>
      </c>
    </row>
    <row r="3388" spans="1:12" x14ac:dyDescent="0.25">
      <c r="A3388" s="21" t="str">
        <f t="shared" si="214"/>
        <v>BIOLEGEND</v>
      </c>
      <c r="B3388" s="21" t="str">
        <v>SI2468818</v>
      </c>
      <c r="C3388" s="30">
        <v>45946</v>
      </c>
      <c r="D3388" s="21">
        <v>740950</v>
      </c>
      <c r="E3388" s="21">
        <f>_xlfn.XLOOKUP(D3388,MasterSheet!H:H,MasterSheet!F:F)</f>
        <v>7268.7999999999993</v>
      </c>
      <c r="F3388" s="22">
        <f>SUMIFS(MasterSheet!J:J, MasterSheet!B:B, B3388, MasterSheet!D:D, C3388, MasterSheet!H:H, D3388)</f>
        <v>1</v>
      </c>
      <c r="G3388" s="22">
        <f t="shared" si="215"/>
        <v>7268.7999999999993</v>
      </c>
      <c r="H3388" s="26">
        <f>SUMIFS(MasterSheet!K:K, MasterSheet!B:B, B3388, MasterSheet!D:D, C3388, MasterSheet!H:H, D3388)</f>
        <v>1</v>
      </c>
      <c r="I3388" s="26">
        <f t="shared" si="216"/>
        <v>7268.7999999999993</v>
      </c>
      <c r="J3388" s="28">
        <f>SUMIFS(MasterSheet!L:L, MasterSheet!B:B, B3388, MasterSheet!D:D, C3388, MasterSheet!H:H, D3388)</f>
        <v>0</v>
      </c>
      <c r="K3388" s="28">
        <f t="shared" si="217"/>
        <v>0</v>
      </c>
      <c r="L3388" s="21" t="str">
        <f>UPPER(VLOOKUP(D3388,MasterSheet!H:U,14,))</f>
        <v>BIOLEGEND</v>
      </c>
    </row>
    <row r="3389" spans="1:12" x14ac:dyDescent="0.25">
      <c r="A3389" s="21" t="str">
        <f t="shared" si="214"/>
        <v>BIOLEGEND</v>
      </c>
      <c r="B3389" s="21" t="str">
        <v>SI2468818</v>
      </c>
      <c r="C3389" s="30">
        <v>45946</v>
      </c>
      <c r="D3389" s="21">
        <v>740951</v>
      </c>
      <c r="E3389" s="21">
        <f>_xlfn.XLOOKUP(D3389,MasterSheet!H:H,MasterSheet!F:F)</f>
        <v>7268.7999999999993</v>
      </c>
      <c r="F3389" s="22">
        <f>SUMIFS(MasterSheet!J:J, MasterSheet!B:B, B3389, MasterSheet!D:D, C3389, MasterSheet!H:H, D3389)</f>
        <v>1</v>
      </c>
      <c r="G3389" s="22">
        <f t="shared" si="215"/>
        <v>7268.7999999999993</v>
      </c>
      <c r="H3389" s="26">
        <f>SUMIFS(MasterSheet!K:K, MasterSheet!B:B, B3389, MasterSheet!D:D, C3389, MasterSheet!H:H, D3389)</f>
        <v>1</v>
      </c>
      <c r="I3389" s="26">
        <f t="shared" si="216"/>
        <v>7268.7999999999993</v>
      </c>
      <c r="J3389" s="28">
        <f>SUMIFS(MasterSheet!L:L, MasterSheet!B:B, B3389, MasterSheet!D:D, C3389, MasterSheet!H:H, D3389)</f>
        <v>0</v>
      </c>
      <c r="K3389" s="28">
        <f t="shared" si="217"/>
        <v>0</v>
      </c>
      <c r="L3389" s="21" t="str">
        <f>UPPER(VLOOKUP(D3389,MasterSheet!H:U,14,))</f>
        <v>BIOLEGEND</v>
      </c>
    </row>
    <row r="3390" spans="1:12" x14ac:dyDescent="0.25">
      <c r="A3390" s="21" t="str">
        <f t="shared" si="214"/>
        <v>BIOLEGEND</v>
      </c>
      <c r="B3390" s="21" t="str">
        <v>SI2468818</v>
      </c>
      <c r="C3390" s="30">
        <v>45946</v>
      </c>
      <c r="D3390" s="21">
        <v>740954</v>
      </c>
      <c r="E3390" s="21">
        <f>_xlfn.XLOOKUP(D3390,MasterSheet!H:H,MasterSheet!F:F)</f>
        <v>7268.7999999999993</v>
      </c>
      <c r="F3390" s="22">
        <f>SUMIFS(MasterSheet!J:J, MasterSheet!B:B, B3390, MasterSheet!D:D, C3390, MasterSheet!H:H, D3390)</f>
        <v>1</v>
      </c>
      <c r="G3390" s="22">
        <f t="shared" si="215"/>
        <v>7268.7999999999993</v>
      </c>
      <c r="H3390" s="26">
        <f>SUMIFS(MasterSheet!K:K, MasterSheet!B:B, B3390, MasterSheet!D:D, C3390, MasterSheet!H:H, D3390)</f>
        <v>1</v>
      </c>
      <c r="I3390" s="26">
        <f t="shared" si="216"/>
        <v>7268.7999999999993</v>
      </c>
      <c r="J3390" s="28">
        <f>SUMIFS(MasterSheet!L:L, MasterSheet!B:B, B3390, MasterSheet!D:D, C3390, MasterSheet!H:H, D3390)</f>
        <v>0</v>
      </c>
      <c r="K3390" s="28">
        <f t="shared" si="217"/>
        <v>0</v>
      </c>
      <c r="L3390" s="21" t="str">
        <f>UPPER(VLOOKUP(D3390,MasterSheet!H:U,14,))</f>
        <v>BIOLEGEND</v>
      </c>
    </row>
    <row r="3391" spans="1:12" x14ac:dyDescent="0.25">
      <c r="A3391" s="21" t="str">
        <f t="shared" si="214"/>
        <v>BIOLEGEND</v>
      </c>
      <c r="B3391" s="21" t="str">
        <v>SI2468818</v>
      </c>
      <c r="C3391" s="30">
        <v>45946</v>
      </c>
      <c r="D3391" s="21">
        <v>740955</v>
      </c>
      <c r="E3391" s="21">
        <f>_xlfn.XLOOKUP(D3391,MasterSheet!H:H,MasterSheet!F:F)</f>
        <v>7268.7999999999993</v>
      </c>
      <c r="F3391" s="22">
        <f>SUMIFS(MasterSheet!J:J, MasterSheet!B:B, B3391, MasterSheet!D:D, C3391, MasterSheet!H:H, D3391)</f>
        <v>1</v>
      </c>
      <c r="G3391" s="22">
        <f t="shared" si="215"/>
        <v>7268.7999999999993</v>
      </c>
      <c r="H3391" s="26">
        <f>SUMIFS(MasterSheet!K:K, MasterSheet!B:B, B3391, MasterSheet!D:D, C3391, MasterSheet!H:H, D3391)</f>
        <v>1</v>
      </c>
      <c r="I3391" s="26">
        <f t="shared" si="216"/>
        <v>7268.7999999999993</v>
      </c>
      <c r="J3391" s="28">
        <f>SUMIFS(MasterSheet!L:L, MasterSheet!B:B, B3391, MasterSheet!D:D, C3391, MasterSheet!H:H, D3391)</f>
        <v>0</v>
      </c>
      <c r="K3391" s="28">
        <f t="shared" si="217"/>
        <v>0</v>
      </c>
      <c r="L3391" s="21" t="str">
        <f>UPPER(VLOOKUP(D3391,MasterSheet!H:U,14,))</f>
        <v>BIOLEGEND</v>
      </c>
    </row>
    <row r="3392" spans="1:12" x14ac:dyDescent="0.25">
      <c r="A3392" s="21" t="str">
        <f t="shared" si="214"/>
        <v>BIOLEGEND</v>
      </c>
      <c r="B3392" s="21" t="str">
        <v>SI2468818</v>
      </c>
      <c r="C3392" s="30">
        <v>45946</v>
      </c>
      <c r="D3392" s="21">
        <v>740956</v>
      </c>
      <c r="E3392" s="21">
        <f>_xlfn.XLOOKUP(D3392,MasterSheet!H:H,MasterSheet!F:F)</f>
        <v>7268.7999999999993</v>
      </c>
      <c r="F3392" s="22">
        <f>SUMIFS(MasterSheet!J:J, MasterSheet!B:B, B3392, MasterSheet!D:D, C3392, MasterSheet!H:H, D3392)</f>
        <v>1</v>
      </c>
      <c r="G3392" s="22">
        <f t="shared" si="215"/>
        <v>7268.7999999999993</v>
      </c>
      <c r="H3392" s="26">
        <f>SUMIFS(MasterSheet!K:K, MasterSheet!B:B, B3392, MasterSheet!D:D, C3392, MasterSheet!H:H, D3392)</f>
        <v>1</v>
      </c>
      <c r="I3392" s="26">
        <f t="shared" si="216"/>
        <v>7268.7999999999993</v>
      </c>
      <c r="J3392" s="28">
        <f>SUMIFS(MasterSheet!L:L, MasterSheet!B:B, B3392, MasterSheet!D:D, C3392, MasterSheet!H:H, D3392)</f>
        <v>0</v>
      </c>
      <c r="K3392" s="28">
        <f t="shared" si="217"/>
        <v>0</v>
      </c>
      <c r="L3392" s="21" t="str">
        <f>UPPER(VLOOKUP(D3392,MasterSheet!H:U,14,))</f>
        <v>BIOLEGEND</v>
      </c>
    </row>
    <row r="3393" spans="1:12" x14ac:dyDescent="0.25">
      <c r="A3393" s="21" t="str">
        <f t="shared" si="214"/>
        <v>BIOLEGEND</v>
      </c>
      <c r="B3393" s="21" t="str">
        <v>SI2468818</v>
      </c>
      <c r="C3393" s="30">
        <v>45946</v>
      </c>
      <c r="D3393" s="21">
        <v>740957</v>
      </c>
      <c r="E3393" s="21">
        <f>_xlfn.XLOOKUP(D3393,MasterSheet!H:H,MasterSheet!F:F)</f>
        <v>7268.7999999999993</v>
      </c>
      <c r="F3393" s="22">
        <f>SUMIFS(MasterSheet!J:J, MasterSheet!B:B, B3393, MasterSheet!D:D, C3393, MasterSheet!H:H, D3393)</f>
        <v>1</v>
      </c>
      <c r="G3393" s="22">
        <f t="shared" si="215"/>
        <v>7268.7999999999993</v>
      </c>
      <c r="H3393" s="26">
        <f>SUMIFS(MasterSheet!K:K, MasterSheet!B:B, B3393, MasterSheet!D:D, C3393, MasterSheet!H:H, D3393)</f>
        <v>1</v>
      </c>
      <c r="I3393" s="26">
        <f t="shared" si="216"/>
        <v>7268.7999999999993</v>
      </c>
      <c r="J3393" s="28">
        <f>SUMIFS(MasterSheet!L:L, MasterSheet!B:B, B3393, MasterSheet!D:D, C3393, MasterSheet!H:H, D3393)</f>
        <v>0</v>
      </c>
      <c r="K3393" s="28">
        <f t="shared" si="217"/>
        <v>0</v>
      </c>
      <c r="L3393" s="21" t="str">
        <f>UPPER(VLOOKUP(D3393,MasterSheet!H:U,14,))</f>
        <v>BIOLEGEND</v>
      </c>
    </row>
    <row r="3394" spans="1:12" x14ac:dyDescent="0.25">
      <c r="A3394" s="21" t="str">
        <f t="shared" ref="A3394:A3457" si="218">L3394</f>
        <v>BIOLEGEND</v>
      </c>
      <c r="B3394" s="21" t="str">
        <v>SI2468818</v>
      </c>
      <c r="C3394" s="30">
        <v>45946</v>
      </c>
      <c r="D3394" s="21">
        <v>740959</v>
      </c>
      <c r="E3394" s="21">
        <f>_xlfn.XLOOKUP(D3394,MasterSheet!H:H,MasterSheet!F:F)</f>
        <v>7268.7999999999993</v>
      </c>
      <c r="F3394" s="22">
        <f>SUMIFS(MasterSheet!J:J, MasterSheet!B:B, B3394, MasterSheet!D:D, C3394, MasterSheet!H:H, D3394)</f>
        <v>1</v>
      </c>
      <c r="G3394" s="22">
        <f t="shared" si="215"/>
        <v>7268.7999999999993</v>
      </c>
      <c r="H3394" s="26">
        <f>SUMIFS(MasterSheet!K:K, MasterSheet!B:B, B3394, MasterSheet!D:D, C3394, MasterSheet!H:H, D3394)</f>
        <v>1</v>
      </c>
      <c r="I3394" s="26">
        <f t="shared" si="216"/>
        <v>7268.7999999999993</v>
      </c>
      <c r="J3394" s="28">
        <f>SUMIFS(MasterSheet!L:L, MasterSheet!B:B, B3394, MasterSheet!D:D, C3394, MasterSheet!H:H, D3394)</f>
        <v>0</v>
      </c>
      <c r="K3394" s="28">
        <f t="shared" si="217"/>
        <v>0</v>
      </c>
      <c r="L3394" s="21" t="str">
        <f>UPPER(VLOOKUP(D3394,MasterSheet!H:U,14,))</f>
        <v>BIOLEGEND</v>
      </c>
    </row>
    <row r="3395" spans="1:12" x14ac:dyDescent="0.25">
      <c r="A3395" s="21" t="str">
        <f t="shared" si="218"/>
        <v>BIOLEGEND</v>
      </c>
      <c r="B3395" s="21" t="str">
        <v>SI2468818</v>
      </c>
      <c r="C3395" s="30">
        <v>45946</v>
      </c>
      <c r="D3395" s="21">
        <v>740948</v>
      </c>
      <c r="E3395" s="21">
        <f>_xlfn.XLOOKUP(D3395,MasterSheet!H:H,MasterSheet!F:F)</f>
        <v>7268.7999999999993</v>
      </c>
      <c r="F3395" s="22">
        <f>SUMIFS(MasterSheet!J:J, MasterSheet!B:B, B3395, MasterSheet!D:D, C3395, MasterSheet!H:H, D3395)</f>
        <v>1</v>
      </c>
      <c r="G3395" s="22">
        <f t="shared" si="215"/>
        <v>7268.7999999999993</v>
      </c>
      <c r="H3395" s="26">
        <f>SUMIFS(MasterSheet!K:K, MasterSheet!B:B, B3395, MasterSheet!D:D, C3395, MasterSheet!H:H, D3395)</f>
        <v>1</v>
      </c>
      <c r="I3395" s="26">
        <f t="shared" si="216"/>
        <v>7268.7999999999993</v>
      </c>
      <c r="J3395" s="28">
        <f>SUMIFS(MasterSheet!L:L, MasterSheet!B:B, B3395, MasterSheet!D:D, C3395, MasterSheet!H:H, D3395)</f>
        <v>0</v>
      </c>
      <c r="K3395" s="28">
        <f t="shared" si="217"/>
        <v>0</v>
      </c>
      <c r="L3395" s="21" t="str">
        <f>UPPER(VLOOKUP(D3395,MasterSheet!H:U,14,))</f>
        <v>BIOLEGEND</v>
      </c>
    </row>
    <row r="3396" spans="1:12" x14ac:dyDescent="0.25">
      <c r="A3396" s="21" t="str">
        <f t="shared" si="218"/>
        <v>BIOLEGEND</v>
      </c>
      <c r="B3396" s="21" t="str">
        <v>SI2468818</v>
      </c>
      <c r="C3396" s="30">
        <v>45946</v>
      </c>
      <c r="D3396" s="21">
        <v>740947</v>
      </c>
      <c r="E3396" s="21">
        <f>_xlfn.XLOOKUP(D3396,MasterSheet!H:H,MasterSheet!F:F)</f>
        <v>18110.400000000001</v>
      </c>
      <c r="F3396" s="22">
        <f>SUMIFS(MasterSheet!J:J, MasterSheet!B:B, B3396, MasterSheet!D:D, C3396, MasterSheet!H:H, D3396)</f>
        <v>1</v>
      </c>
      <c r="G3396" s="22">
        <f t="shared" si="215"/>
        <v>18110.400000000001</v>
      </c>
      <c r="H3396" s="26">
        <f>SUMIFS(MasterSheet!K:K, MasterSheet!B:B, B3396, MasterSheet!D:D, C3396, MasterSheet!H:H, D3396)</f>
        <v>1</v>
      </c>
      <c r="I3396" s="26">
        <f t="shared" si="216"/>
        <v>18110.400000000001</v>
      </c>
      <c r="J3396" s="28">
        <f>SUMIFS(MasterSheet!L:L, MasterSheet!B:B, B3396, MasterSheet!D:D, C3396, MasterSheet!H:H, D3396)</f>
        <v>0</v>
      </c>
      <c r="K3396" s="28">
        <f t="shared" si="217"/>
        <v>0</v>
      </c>
      <c r="L3396" s="21" t="str">
        <f>UPPER(VLOOKUP(D3396,MasterSheet!H:U,14,))</f>
        <v>BIOLEGEND</v>
      </c>
    </row>
    <row r="3397" spans="1:12" x14ac:dyDescent="0.25">
      <c r="A3397" s="21" t="str">
        <f t="shared" si="218"/>
        <v>BIOLEGEND</v>
      </c>
      <c r="B3397" s="21" t="str">
        <v>SI2468818</v>
      </c>
      <c r="C3397" s="30">
        <v>45946</v>
      </c>
      <c r="D3397" s="21">
        <v>740539</v>
      </c>
      <c r="E3397" s="21">
        <f>_xlfn.XLOOKUP(D3397,MasterSheet!H:H,MasterSheet!F:F)</f>
        <v>7268.7999999999993</v>
      </c>
      <c r="F3397" s="22">
        <f>SUMIFS(MasterSheet!J:J, MasterSheet!B:B, B3397, MasterSheet!D:D, C3397, MasterSheet!H:H, D3397)</f>
        <v>1</v>
      </c>
      <c r="G3397" s="22">
        <f t="shared" si="215"/>
        <v>7268.7999999999993</v>
      </c>
      <c r="H3397" s="26">
        <f>SUMIFS(MasterSheet!K:K, MasterSheet!B:B, B3397, MasterSheet!D:D, C3397, MasterSheet!H:H, D3397)</f>
        <v>1</v>
      </c>
      <c r="I3397" s="26">
        <f t="shared" si="216"/>
        <v>7268.7999999999993</v>
      </c>
      <c r="J3397" s="28">
        <f>SUMIFS(MasterSheet!L:L, MasterSheet!B:B, B3397, MasterSheet!D:D, C3397, MasterSheet!H:H, D3397)</f>
        <v>0</v>
      </c>
      <c r="K3397" s="28">
        <f t="shared" si="217"/>
        <v>0</v>
      </c>
      <c r="L3397" s="21" t="str">
        <f>UPPER(VLOOKUP(D3397,MasterSheet!H:U,14,))</f>
        <v>BIOLEGEND</v>
      </c>
    </row>
    <row r="3398" spans="1:12" x14ac:dyDescent="0.25">
      <c r="A3398" s="21" t="str">
        <f t="shared" si="218"/>
        <v>BIOXCELL</v>
      </c>
      <c r="B3398" s="21">
        <v>180331</v>
      </c>
      <c r="C3398" s="30">
        <v>45947</v>
      </c>
      <c r="D3398" s="21" t="str">
        <v>BE0193</v>
      </c>
      <c r="E3398" s="21">
        <f>_xlfn.XLOOKUP(D3398,MasterSheet!H:H,MasterSheet!F:F)</f>
        <v>15065.599999999999</v>
      </c>
      <c r="F3398" s="22">
        <f>SUMIFS(MasterSheet!J:J, MasterSheet!B:B, B3398, MasterSheet!D:D, C3398, MasterSheet!H:H, D3398)</f>
        <v>1</v>
      </c>
      <c r="G3398" s="22">
        <f t="shared" si="215"/>
        <v>15065.599999999999</v>
      </c>
      <c r="H3398" s="26">
        <f>SUMIFS(MasterSheet!K:K, MasterSheet!B:B, B3398, MasterSheet!D:D, C3398, MasterSheet!H:H, D3398)</f>
        <v>1</v>
      </c>
      <c r="I3398" s="26">
        <f t="shared" si="216"/>
        <v>15065.599999999999</v>
      </c>
      <c r="J3398" s="28">
        <f>SUMIFS(MasterSheet!L:L, MasterSheet!B:B, B3398, MasterSheet!D:D, C3398, MasterSheet!H:H, D3398)</f>
        <v>0</v>
      </c>
      <c r="K3398" s="28">
        <f t="shared" si="217"/>
        <v>0</v>
      </c>
      <c r="L3398" s="21" t="str">
        <f>UPPER(VLOOKUP(D3398,MasterSheet!H:U,14,))</f>
        <v>BIOXCELL</v>
      </c>
    </row>
    <row r="3399" spans="1:12" x14ac:dyDescent="0.25">
      <c r="A3399" s="21" t="str">
        <f t="shared" si="218"/>
        <v>BIOXCELL</v>
      </c>
      <c r="B3399" s="21">
        <v>180331</v>
      </c>
      <c r="C3399" s="30">
        <v>45947</v>
      </c>
      <c r="D3399" s="21" t="str">
        <v>BE0239</v>
      </c>
      <c r="E3399" s="21">
        <f>_xlfn.XLOOKUP(D3399,MasterSheet!H:H,MasterSheet!F:F)</f>
        <v>27280</v>
      </c>
      <c r="F3399" s="22">
        <f>SUMIFS(MasterSheet!J:J, MasterSheet!B:B, B3399, MasterSheet!D:D, C3399, MasterSheet!H:H, D3399)</f>
        <v>1</v>
      </c>
      <c r="G3399" s="22">
        <f t="shared" si="215"/>
        <v>27280</v>
      </c>
      <c r="H3399" s="26">
        <f>SUMIFS(MasterSheet!K:K, MasterSheet!B:B, B3399, MasterSheet!D:D, C3399, MasterSheet!H:H, D3399)</f>
        <v>1</v>
      </c>
      <c r="I3399" s="26">
        <f t="shared" si="216"/>
        <v>27280</v>
      </c>
      <c r="J3399" s="28">
        <f>SUMIFS(MasterSheet!L:L, MasterSheet!B:B, B3399, MasterSheet!D:D, C3399, MasterSheet!H:H, D3399)</f>
        <v>0</v>
      </c>
      <c r="K3399" s="28">
        <f t="shared" si="217"/>
        <v>0</v>
      </c>
      <c r="L3399" s="21" t="str">
        <f>UPPER(VLOOKUP(D3399,MasterSheet!H:U,14,))</f>
        <v>BIOXCELL</v>
      </c>
    </row>
    <row r="3400" spans="1:12" x14ac:dyDescent="0.25">
      <c r="A3400" s="21" t="str">
        <f t="shared" si="218"/>
        <v>BIOXCELL</v>
      </c>
      <c r="B3400" s="21">
        <v>180331</v>
      </c>
      <c r="C3400" s="30">
        <v>45947</v>
      </c>
      <c r="D3400" s="21" t="str">
        <v>BE0248</v>
      </c>
      <c r="E3400" s="21">
        <f>_xlfn.XLOOKUP(D3400,MasterSheet!H:H,MasterSheet!F:F)</f>
        <v>27280</v>
      </c>
      <c r="F3400" s="22">
        <f>SUMIFS(MasterSheet!J:J, MasterSheet!B:B, B3400, MasterSheet!D:D, C3400, MasterSheet!H:H, D3400)</f>
        <v>1</v>
      </c>
      <c r="G3400" s="22">
        <f t="shared" si="215"/>
        <v>27280</v>
      </c>
      <c r="H3400" s="26">
        <f>SUMIFS(MasterSheet!K:K, MasterSheet!B:B, B3400, MasterSheet!D:D, C3400, MasterSheet!H:H, D3400)</f>
        <v>1</v>
      </c>
      <c r="I3400" s="26">
        <f t="shared" si="216"/>
        <v>27280</v>
      </c>
      <c r="J3400" s="28">
        <f>SUMIFS(MasterSheet!L:L, MasterSheet!B:B, B3400, MasterSheet!D:D, C3400, MasterSheet!H:H, D3400)</f>
        <v>0</v>
      </c>
      <c r="K3400" s="28">
        <f t="shared" si="217"/>
        <v>0</v>
      </c>
      <c r="L3400" s="21" t="str">
        <f>UPPER(VLOOKUP(D3400,MasterSheet!H:U,14,))</f>
        <v>BIOXCELL</v>
      </c>
    </row>
    <row r="3401" spans="1:12" x14ac:dyDescent="0.25">
      <c r="A3401" s="21" t="str">
        <f t="shared" si="218"/>
        <v>BIOXCELL</v>
      </c>
      <c r="B3401" s="21">
        <v>180331</v>
      </c>
      <c r="C3401" s="30">
        <v>45947</v>
      </c>
      <c r="D3401" s="21" t="str">
        <v>BE0285</v>
      </c>
      <c r="E3401" s="21">
        <f>_xlfn.XLOOKUP(D3401,MasterSheet!H:H,MasterSheet!F:F)</f>
        <v>15065.599999999999</v>
      </c>
      <c r="F3401" s="22">
        <f>SUMIFS(MasterSheet!J:J, MasterSheet!B:B, B3401, MasterSheet!D:D, C3401, MasterSheet!H:H, D3401)</f>
        <v>1</v>
      </c>
      <c r="G3401" s="22">
        <f t="shared" si="215"/>
        <v>15065.599999999999</v>
      </c>
      <c r="H3401" s="26">
        <f>SUMIFS(MasterSheet!K:K, MasterSheet!B:B, B3401, MasterSheet!D:D, C3401, MasterSheet!H:H, D3401)</f>
        <v>1</v>
      </c>
      <c r="I3401" s="26">
        <f t="shared" si="216"/>
        <v>15065.599999999999</v>
      </c>
      <c r="J3401" s="28">
        <f>SUMIFS(MasterSheet!L:L, MasterSheet!B:B, B3401, MasterSheet!D:D, C3401, MasterSheet!H:H, D3401)</f>
        <v>0</v>
      </c>
      <c r="K3401" s="28">
        <f t="shared" si="217"/>
        <v>0</v>
      </c>
      <c r="L3401" s="21" t="str">
        <f>UPPER(VLOOKUP(D3401,MasterSheet!H:U,14,))</f>
        <v>BIOXCELL</v>
      </c>
    </row>
    <row r="3402" spans="1:12" x14ac:dyDescent="0.25">
      <c r="A3402" s="21" t="str">
        <f t="shared" si="218"/>
        <v>CYTOSKELETON</v>
      </c>
      <c r="B3402" s="21">
        <v>21339</v>
      </c>
      <c r="C3402" s="30">
        <v>45947</v>
      </c>
      <c r="D3402" s="21" t="str">
        <v>CY-SC001</v>
      </c>
      <c r="E3402" s="21">
        <f>_xlfn.XLOOKUP(D3402,MasterSheet!H:H,MasterSheet!F:F)</f>
        <v>45742.399999999994</v>
      </c>
      <c r="F3402" s="22">
        <f>SUMIFS(MasterSheet!J:J, MasterSheet!B:B, B3402, MasterSheet!D:D, C3402, MasterSheet!H:H, D3402)</f>
        <v>1</v>
      </c>
      <c r="G3402" s="22">
        <f t="shared" si="215"/>
        <v>45742.399999999994</v>
      </c>
      <c r="H3402" s="26">
        <f>SUMIFS(MasterSheet!K:K, MasterSheet!B:B, B3402, MasterSheet!D:D, C3402, MasterSheet!H:H, D3402)</f>
        <v>1</v>
      </c>
      <c r="I3402" s="26">
        <f t="shared" si="216"/>
        <v>45742.399999999994</v>
      </c>
      <c r="J3402" s="28">
        <f>SUMIFS(MasterSheet!L:L, MasterSheet!B:B, B3402, MasterSheet!D:D, C3402, MasterSheet!H:H, D3402)</f>
        <v>0</v>
      </c>
      <c r="K3402" s="28">
        <f t="shared" si="217"/>
        <v>0</v>
      </c>
      <c r="L3402" s="21" t="str">
        <f>UPPER(VLOOKUP(D3402,MasterSheet!H:U,14,))</f>
        <v>CYTOSKELETON</v>
      </c>
    </row>
    <row r="3403" spans="1:12" x14ac:dyDescent="0.25">
      <c r="A3403" s="21" t="str">
        <f t="shared" si="218"/>
        <v>CYTOSKELETON</v>
      </c>
      <c r="B3403" s="21">
        <v>21340</v>
      </c>
      <c r="C3403" s="30">
        <v>45947</v>
      </c>
      <c r="D3403" s="21" t="str">
        <v>MT002-A</v>
      </c>
      <c r="E3403" s="21">
        <f>_xlfn.XLOOKUP(D3403,MasterSheet!H:H,MasterSheet!F:F)</f>
        <v>36516.479999999996</v>
      </c>
      <c r="F3403" s="22">
        <f>SUMIFS(MasterSheet!J:J, MasterSheet!B:B, B3403, MasterSheet!D:D, C3403, MasterSheet!H:H, D3403)</f>
        <v>1</v>
      </c>
      <c r="G3403" s="22">
        <f t="shared" si="215"/>
        <v>36516.479999999996</v>
      </c>
      <c r="H3403" s="26">
        <f>SUMIFS(MasterSheet!K:K, MasterSheet!B:B, B3403, MasterSheet!D:D, C3403, MasterSheet!H:H, D3403)</f>
        <v>1</v>
      </c>
      <c r="I3403" s="26">
        <f t="shared" si="216"/>
        <v>36516.479999999996</v>
      </c>
      <c r="J3403" s="28">
        <f>SUMIFS(MasterSheet!L:L, MasterSheet!B:B, B3403, MasterSheet!D:D, C3403, MasterSheet!H:H, D3403)</f>
        <v>0</v>
      </c>
      <c r="K3403" s="28">
        <f t="shared" si="217"/>
        <v>0</v>
      </c>
      <c r="L3403" s="21" t="str">
        <f>UPPER(VLOOKUP(D3403,MasterSheet!H:U,14,))</f>
        <v>CYTOSKELETON</v>
      </c>
    </row>
    <row r="3404" spans="1:12" x14ac:dyDescent="0.25">
      <c r="A3404" s="21" t="str">
        <f t="shared" si="218"/>
        <v>BIOLEGEND</v>
      </c>
      <c r="B3404" s="21" t="str">
        <v>EED119933</v>
      </c>
      <c r="C3404" s="30">
        <v>45948</v>
      </c>
      <c r="D3404" s="21">
        <v>100201</v>
      </c>
      <c r="E3404" s="21">
        <f>_xlfn.XLOOKUP(D3404,MasterSheet!H:H,MasterSheet!F:F)</f>
        <v>1848</v>
      </c>
      <c r="F3404" s="22">
        <f>SUMIFS(MasterSheet!J:J, MasterSheet!B:B, B3404, MasterSheet!D:D, C3404, MasterSheet!H:H, D3404)</f>
        <v>1</v>
      </c>
      <c r="G3404" s="22">
        <f t="shared" si="215"/>
        <v>1848</v>
      </c>
      <c r="H3404" s="26">
        <f>SUMIFS(MasterSheet!K:K, MasterSheet!B:B, B3404, MasterSheet!D:D, C3404, MasterSheet!H:H, D3404)</f>
        <v>1</v>
      </c>
      <c r="I3404" s="26">
        <f t="shared" si="216"/>
        <v>1848</v>
      </c>
      <c r="J3404" s="28">
        <f>SUMIFS(MasterSheet!L:L, MasterSheet!B:B, B3404, MasterSheet!D:D, C3404, MasterSheet!H:H, D3404)</f>
        <v>0</v>
      </c>
      <c r="K3404" s="28">
        <f t="shared" si="217"/>
        <v>0</v>
      </c>
      <c r="L3404" s="21" t="str">
        <f>UPPER(VLOOKUP(D3404,MasterSheet!H:U,14,))</f>
        <v>BIOLEGEND</v>
      </c>
    </row>
    <row r="3405" spans="1:12" x14ac:dyDescent="0.25">
      <c r="A3405" s="21" t="str">
        <f t="shared" si="218"/>
        <v>BIOLEGEND</v>
      </c>
      <c r="B3405" s="21" t="str">
        <v>EED119933</v>
      </c>
      <c r="C3405" s="30">
        <v>45948</v>
      </c>
      <c r="D3405" s="21">
        <v>100328</v>
      </c>
      <c r="E3405" s="21">
        <f>_xlfn.XLOOKUP(D3405,MasterSheet!H:H,MasterSheet!F:F)</f>
        <v>14599.2</v>
      </c>
      <c r="F3405" s="22">
        <f>SUMIFS(MasterSheet!J:J, MasterSheet!B:B, B3405, MasterSheet!D:D, C3405, MasterSheet!H:H, D3405)</f>
        <v>1</v>
      </c>
      <c r="G3405" s="22">
        <f t="shared" si="215"/>
        <v>14599.2</v>
      </c>
      <c r="H3405" s="26">
        <f>SUMIFS(MasterSheet!K:K, MasterSheet!B:B, B3405, MasterSheet!D:D, C3405, MasterSheet!H:H, D3405)</f>
        <v>1</v>
      </c>
      <c r="I3405" s="26">
        <f t="shared" si="216"/>
        <v>14599.2</v>
      </c>
      <c r="J3405" s="28">
        <f>SUMIFS(MasterSheet!L:L, MasterSheet!B:B, B3405, MasterSheet!D:D, C3405, MasterSheet!H:H, D3405)</f>
        <v>0</v>
      </c>
      <c r="K3405" s="28">
        <f t="shared" si="217"/>
        <v>0</v>
      </c>
      <c r="L3405" s="21" t="str">
        <f>UPPER(VLOOKUP(D3405,MasterSheet!H:U,14,))</f>
        <v>BIOLEGEND</v>
      </c>
    </row>
    <row r="3406" spans="1:12" x14ac:dyDescent="0.25">
      <c r="A3406" s="21" t="str">
        <f t="shared" si="218"/>
        <v>BIOLEGEND</v>
      </c>
      <c r="B3406" s="21" t="str">
        <v>EED119933</v>
      </c>
      <c r="C3406" s="30">
        <v>45948</v>
      </c>
      <c r="D3406" s="21">
        <v>100336</v>
      </c>
      <c r="E3406" s="21">
        <f>_xlfn.XLOOKUP(D3406,MasterSheet!H:H,MasterSheet!F:F)</f>
        <v>25410</v>
      </c>
      <c r="F3406" s="22">
        <f>SUMIFS(MasterSheet!J:J, MasterSheet!B:B, B3406, MasterSheet!D:D, C3406, MasterSheet!H:H, D3406)</f>
        <v>2</v>
      </c>
      <c r="G3406" s="22">
        <f t="shared" si="215"/>
        <v>50820</v>
      </c>
      <c r="H3406" s="26">
        <f>SUMIFS(MasterSheet!K:K, MasterSheet!B:B, B3406, MasterSheet!D:D, C3406, MasterSheet!H:H, D3406)</f>
        <v>2</v>
      </c>
      <c r="I3406" s="26">
        <f t="shared" si="216"/>
        <v>50820</v>
      </c>
      <c r="J3406" s="28">
        <f>SUMIFS(MasterSheet!L:L, MasterSheet!B:B, B3406, MasterSheet!D:D, C3406, MasterSheet!H:H, D3406)</f>
        <v>0</v>
      </c>
      <c r="K3406" s="28">
        <f t="shared" si="217"/>
        <v>0</v>
      </c>
      <c r="L3406" s="21" t="str">
        <f>UPPER(VLOOKUP(D3406,MasterSheet!H:U,14,))</f>
        <v>BIOLEGEND</v>
      </c>
    </row>
    <row r="3407" spans="1:12" x14ac:dyDescent="0.25">
      <c r="A3407" s="21" t="str">
        <f t="shared" si="218"/>
        <v>BIOLEGEND</v>
      </c>
      <c r="B3407" s="21" t="str">
        <v>EED119933</v>
      </c>
      <c r="C3407" s="30">
        <v>45948</v>
      </c>
      <c r="D3407" s="21">
        <v>100512</v>
      </c>
      <c r="E3407" s="21">
        <f>_xlfn.XLOOKUP(D3407,MasterSheet!H:H,MasterSheet!F:F)</f>
        <v>4752</v>
      </c>
      <c r="F3407" s="22">
        <f>SUMIFS(MasterSheet!J:J, MasterSheet!B:B, B3407, MasterSheet!D:D, C3407, MasterSheet!H:H, D3407)</f>
        <v>1</v>
      </c>
      <c r="G3407" s="22">
        <f t="shared" si="215"/>
        <v>4752</v>
      </c>
      <c r="H3407" s="26">
        <f>SUMIFS(MasterSheet!K:K, MasterSheet!B:B, B3407, MasterSheet!D:D, C3407, MasterSheet!H:H, D3407)</f>
        <v>1</v>
      </c>
      <c r="I3407" s="26">
        <f t="shared" si="216"/>
        <v>4752</v>
      </c>
      <c r="J3407" s="28">
        <f>SUMIFS(MasterSheet!L:L, MasterSheet!B:B, B3407, MasterSheet!D:D, C3407, MasterSheet!H:H, D3407)</f>
        <v>0</v>
      </c>
      <c r="K3407" s="28">
        <f t="shared" si="217"/>
        <v>0</v>
      </c>
      <c r="L3407" s="21" t="str">
        <f>UPPER(VLOOKUP(D3407,MasterSheet!H:U,14,))</f>
        <v>BIOLEGEND</v>
      </c>
    </row>
    <row r="3408" spans="1:12" x14ac:dyDescent="0.25">
      <c r="A3408" s="21" t="str">
        <f t="shared" si="218"/>
        <v>BIOLEGEND</v>
      </c>
      <c r="B3408" s="21" t="str">
        <v>EED119933</v>
      </c>
      <c r="C3408" s="30">
        <v>45948</v>
      </c>
      <c r="D3408" s="21">
        <v>100712</v>
      </c>
      <c r="E3408" s="21">
        <f>_xlfn.XLOOKUP(D3408,MasterSheet!H:H,MasterSheet!F:F)</f>
        <v>6468</v>
      </c>
      <c r="F3408" s="22">
        <f>SUMIFS(MasterSheet!J:J, MasterSheet!B:B, B3408, MasterSheet!D:D, C3408, MasterSheet!H:H, D3408)</f>
        <v>2</v>
      </c>
      <c r="G3408" s="22">
        <f t="shared" si="215"/>
        <v>12936</v>
      </c>
      <c r="H3408" s="26">
        <f>SUMIFS(MasterSheet!K:K, MasterSheet!B:B, B3408, MasterSheet!D:D, C3408, MasterSheet!H:H, D3408)</f>
        <v>2</v>
      </c>
      <c r="I3408" s="26">
        <f t="shared" si="216"/>
        <v>12936</v>
      </c>
      <c r="J3408" s="28">
        <f>SUMIFS(MasterSheet!L:L, MasterSheet!B:B, B3408, MasterSheet!D:D, C3408, MasterSheet!H:H, D3408)</f>
        <v>0</v>
      </c>
      <c r="K3408" s="28">
        <f t="shared" si="217"/>
        <v>0</v>
      </c>
      <c r="L3408" s="21" t="str">
        <f>UPPER(VLOOKUP(D3408,MasterSheet!H:U,14,))</f>
        <v>BIOLEGEND</v>
      </c>
    </row>
    <row r="3409" spans="1:12" x14ac:dyDescent="0.25">
      <c r="A3409" s="21" t="str">
        <f t="shared" si="218"/>
        <v>BIOLEGEND</v>
      </c>
      <c r="B3409" s="21" t="str">
        <v>EED119933</v>
      </c>
      <c r="C3409" s="30">
        <v>45948</v>
      </c>
      <c r="D3409" s="21">
        <v>101320</v>
      </c>
      <c r="E3409" s="21">
        <f>_xlfn.XLOOKUP(D3409,MasterSheet!H:H,MasterSheet!F:F)</f>
        <v>14106.400000000001</v>
      </c>
      <c r="F3409" s="22">
        <f>SUMIFS(MasterSheet!J:J, MasterSheet!B:B, B3409, MasterSheet!D:D, C3409, MasterSheet!H:H, D3409)</f>
        <v>1</v>
      </c>
      <c r="G3409" s="22">
        <f t="shared" si="215"/>
        <v>14106.400000000001</v>
      </c>
      <c r="H3409" s="26">
        <f>SUMIFS(MasterSheet!K:K, MasterSheet!B:B, B3409, MasterSheet!D:D, C3409, MasterSheet!H:H, D3409)</f>
        <v>1</v>
      </c>
      <c r="I3409" s="26">
        <f t="shared" si="216"/>
        <v>14106.400000000001</v>
      </c>
      <c r="J3409" s="28">
        <f>SUMIFS(MasterSheet!L:L, MasterSheet!B:B, B3409, MasterSheet!D:D, C3409, MasterSheet!H:H, D3409)</f>
        <v>0</v>
      </c>
      <c r="K3409" s="28">
        <f t="shared" si="217"/>
        <v>0</v>
      </c>
      <c r="L3409" s="21" t="str">
        <f>UPPER(VLOOKUP(D3409,MasterSheet!H:U,14,))</f>
        <v>BIOLEGEND</v>
      </c>
    </row>
    <row r="3410" spans="1:12" x14ac:dyDescent="0.25">
      <c r="A3410" s="21" t="str">
        <f t="shared" si="218"/>
        <v>BIOLEGEND</v>
      </c>
      <c r="B3410" s="21" t="str">
        <v>EED119933</v>
      </c>
      <c r="C3410" s="30">
        <v>45948</v>
      </c>
      <c r="D3410" s="21">
        <v>102008</v>
      </c>
      <c r="E3410" s="21">
        <f>_xlfn.XLOOKUP(D3410,MasterSheet!H:H,MasterSheet!F:F)</f>
        <v>13921.599999999999</v>
      </c>
      <c r="F3410" s="22">
        <f>SUMIFS(MasterSheet!J:J, MasterSheet!B:B, B3410, MasterSheet!D:D, C3410, MasterSheet!H:H, D3410)</f>
        <v>1</v>
      </c>
      <c r="G3410" s="22">
        <f t="shared" si="215"/>
        <v>13921.599999999999</v>
      </c>
      <c r="H3410" s="26">
        <f>SUMIFS(MasterSheet!K:K, MasterSheet!B:B, B3410, MasterSheet!D:D, C3410, MasterSheet!H:H, D3410)</f>
        <v>1</v>
      </c>
      <c r="I3410" s="26">
        <f t="shared" si="216"/>
        <v>13921.599999999999</v>
      </c>
      <c r="J3410" s="28">
        <f>SUMIFS(MasterSheet!L:L, MasterSheet!B:B, B3410, MasterSheet!D:D, C3410, MasterSheet!H:H, D3410)</f>
        <v>0</v>
      </c>
      <c r="K3410" s="28">
        <f t="shared" si="217"/>
        <v>0</v>
      </c>
      <c r="L3410" s="21" t="str">
        <f>UPPER(VLOOKUP(D3410,MasterSheet!H:U,14,))</f>
        <v>BIOLEGEND</v>
      </c>
    </row>
    <row r="3411" spans="1:12" x14ac:dyDescent="0.25">
      <c r="A3411" s="21" t="str">
        <f t="shared" si="218"/>
        <v>BIOLEGEND</v>
      </c>
      <c r="B3411" s="21" t="str">
        <v>EED119933</v>
      </c>
      <c r="C3411" s="30">
        <v>45948</v>
      </c>
      <c r="D3411" s="21">
        <v>102116</v>
      </c>
      <c r="E3411" s="21">
        <f>_xlfn.XLOOKUP(D3411,MasterSheet!H:H,MasterSheet!F:F)</f>
        <v>8659.1999999999989</v>
      </c>
      <c r="F3411" s="22">
        <f>SUMIFS(MasterSheet!J:J, MasterSheet!B:B, B3411, MasterSheet!D:D, C3411, MasterSheet!H:H, D3411)</f>
        <v>1</v>
      </c>
      <c r="G3411" s="22">
        <f t="shared" si="215"/>
        <v>8659.1999999999989</v>
      </c>
      <c r="H3411" s="26">
        <f>SUMIFS(MasterSheet!K:K, MasterSheet!B:B, B3411, MasterSheet!D:D, C3411, MasterSheet!H:H, D3411)</f>
        <v>1</v>
      </c>
      <c r="I3411" s="26">
        <f t="shared" si="216"/>
        <v>8659.1999999999989</v>
      </c>
      <c r="J3411" s="28">
        <f>SUMIFS(MasterSheet!L:L, MasterSheet!B:B, B3411, MasterSheet!D:D, C3411, MasterSheet!H:H, D3411)</f>
        <v>0</v>
      </c>
      <c r="K3411" s="28">
        <f t="shared" si="217"/>
        <v>0</v>
      </c>
      <c r="L3411" s="21" t="str">
        <f>UPPER(VLOOKUP(D3411,MasterSheet!H:U,14,))</f>
        <v>BIOLEGEND</v>
      </c>
    </row>
    <row r="3412" spans="1:12" x14ac:dyDescent="0.25">
      <c r="A3412" s="21" t="str">
        <f t="shared" si="218"/>
        <v>BIOLEGEND</v>
      </c>
      <c r="B3412" s="21" t="str">
        <v>EED119933</v>
      </c>
      <c r="C3412" s="30">
        <v>45948</v>
      </c>
      <c r="D3412" s="21">
        <v>103008</v>
      </c>
      <c r="E3412" s="21">
        <f>_xlfn.XLOOKUP(D3412,MasterSheet!H:H,MasterSheet!F:F)</f>
        <v>8351.2000000000007</v>
      </c>
      <c r="F3412" s="22">
        <f>SUMIFS(MasterSheet!J:J, MasterSheet!B:B, B3412, MasterSheet!D:D, C3412, MasterSheet!H:H, D3412)</f>
        <v>1</v>
      </c>
      <c r="G3412" s="22">
        <f t="shared" si="215"/>
        <v>8351.2000000000007</v>
      </c>
      <c r="H3412" s="26">
        <f>SUMIFS(MasterSheet!K:K, MasterSheet!B:B, B3412, MasterSheet!D:D, C3412, MasterSheet!H:H, D3412)</f>
        <v>1</v>
      </c>
      <c r="I3412" s="26">
        <f t="shared" si="216"/>
        <v>8351.2000000000007</v>
      </c>
      <c r="J3412" s="28">
        <f>SUMIFS(MasterSheet!L:L, MasterSheet!B:B, B3412, MasterSheet!D:D, C3412, MasterSheet!H:H, D3412)</f>
        <v>0</v>
      </c>
      <c r="K3412" s="28">
        <f t="shared" si="217"/>
        <v>0</v>
      </c>
      <c r="L3412" s="21" t="str">
        <f>UPPER(VLOOKUP(D3412,MasterSheet!H:U,14,))</f>
        <v>BIOLEGEND</v>
      </c>
    </row>
    <row r="3413" spans="1:12" x14ac:dyDescent="0.25">
      <c r="A3413" s="21" t="str">
        <f t="shared" si="218"/>
        <v>BIOLEGEND</v>
      </c>
      <c r="B3413" s="21" t="str">
        <v>EED119933</v>
      </c>
      <c r="C3413" s="30">
        <v>45948</v>
      </c>
      <c r="D3413" s="21">
        <v>103107</v>
      </c>
      <c r="E3413" s="21">
        <f>_xlfn.XLOOKUP(D3413,MasterSheet!H:H,MasterSheet!F:F)</f>
        <v>1900.8000000000002</v>
      </c>
      <c r="F3413" s="22">
        <f>SUMIFS(MasterSheet!J:J, MasterSheet!B:B, B3413, MasterSheet!D:D, C3413, MasterSheet!H:H, D3413)</f>
        <v>4</v>
      </c>
      <c r="G3413" s="22">
        <f t="shared" si="215"/>
        <v>7603.2000000000007</v>
      </c>
      <c r="H3413" s="26">
        <f>SUMIFS(MasterSheet!K:K, MasterSheet!B:B, B3413, MasterSheet!D:D, C3413, MasterSheet!H:H, D3413)</f>
        <v>4</v>
      </c>
      <c r="I3413" s="26">
        <f t="shared" si="216"/>
        <v>7603.2000000000007</v>
      </c>
      <c r="J3413" s="28">
        <f>SUMIFS(MasterSheet!L:L, MasterSheet!B:B, B3413, MasterSheet!D:D, C3413, MasterSheet!H:H, D3413)</f>
        <v>0</v>
      </c>
      <c r="K3413" s="28">
        <f t="shared" si="217"/>
        <v>0</v>
      </c>
      <c r="L3413" s="21" t="str">
        <f>UPPER(VLOOKUP(D3413,MasterSheet!H:U,14,))</f>
        <v>BIOLEGEND</v>
      </c>
    </row>
    <row r="3414" spans="1:12" x14ac:dyDescent="0.25">
      <c r="A3414" s="21" t="str">
        <f t="shared" si="218"/>
        <v>BIOLEGEND</v>
      </c>
      <c r="B3414" s="21" t="str">
        <v>EED119933</v>
      </c>
      <c r="C3414" s="30">
        <v>45948</v>
      </c>
      <c r="D3414" s="21">
        <v>103134</v>
      </c>
      <c r="E3414" s="21">
        <f>_xlfn.XLOOKUP(D3414,MasterSheet!H:H,MasterSheet!F:F)</f>
        <v>15972</v>
      </c>
      <c r="F3414" s="22">
        <f>SUMIFS(MasterSheet!J:J, MasterSheet!B:B, B3414, MasterSheet!D:D, C3414, MasterSheet!H:H, D3414)</f>
        <v>2</v>
      </c>
      <c r="G3414" s="22">
        <f t="shared" si="215"/>
        <v>31944</v>
      </c>
      <c r="H3414" s="26">
        <f>SUMIFS(MasterSheet!K:K, MasterSheet!B:B, B3414, MasterSheet!D:D, C3414, MasterSheet!H:H, D3414)</f>
        <v>2</v>
      </c>
      <c r="I3414" s="26">
        <f t="shared" si="216"/>
        <v>31944</v>
      </c>
      <c r="J3414" s="28">
        <f>SUMIFS(MasterSheet!L:L, MasterSheet!B:B, B3414, MasterSheet!D:D, C3414, MasterSheet!H:H, D3414)</f>
        <v>0</v>
      </c>
      <c r="K3414" s="28">
        <f t="shared" si="217"/>
        <v>0</v>
      </c>
      <c r="L3414" s="21" t="str">
        <f>UPPER(VLOOKUP(D3414,MasterSheet!H:U,14,))</f>
        <v>BIOLEGEND</v>
      </c>
    </row>
    <row r="3415" spans="1:12" x14ac:dyDescent="0.25">
      <c r="A3415" s="21" t="str">
        <f t="shared" si="218"/>
        <v>BIOLEGEND</v>
      </c>
      <c r="B3415" s="21" t="str">
        <v>EED119933</v>
      </c>
      <c r="C3415" s="30">
        <v>45948</v>
      </c>
      <c r="D3415" s="21">
        <v>104426</v>
      </c>
      <c r="E3415" s="21">
        <f>_xlfn.XLOOKUP(D3415,MasterSheet!H:H,MasterSheet!F:F)</f>
        <v>13244</v>
      </c>
      <c r="F3415" s="22">
        <f>SUMIFS(MasterSheet!J:J, MasterSheet!B:B, B3415, MasterSheet!D:D, C3415, MasterSheet!H:H, D3415)</f>
        <v>2</v>
      </c>
      <c r="G3415" s="22">
        <f t="shared" si="215"/>
        <v>26488</v>
      </c>
      <c r="H3415" s="26">
        <f>SUMIFS(MasterSheet!K:K, MasterSheet!B:B, B3415, MasterSheet!D:D, C3415, MasterSheet!H:H, D3415)</f>
        <v>2</v>
      </c>
      <c r="I3415" s="26">
        <f t="shared" si="216"/>
        <v>26488</v>
      </c>
      <c r="J3415" s="28">
        <f>SUMIFS(MasterSheet!L:L, MasterSheet!B:B, B3415, MasterSheet!D:D, C3415, MasterSheet!H:H, D3415)</f>
        <v>0</v>
      </c>
      <c r="K3415" s="28">
        <f t="shared" si="217"/>
        <v>0</v>
      </c>
      <c r="L3415" s="21" t="str">
        <f>UPPER(VLOOKUP(D3415,MasterSheet!H:U,14,))</f>
        <v>BIOLEGEND</v>
      </c>
    </row>
    <row r="3416" spans="1:12" x14ac:dyDescent="0.25">
      <c r="A3416" s="21" t="str">
        <f t="shared" si="218"/>
        <v>BIOLEGEND</v>
      </c>
      <c r="B3416" s="21" t="str">
        <v>EED119933</v>
      </c>
      <c r="C3416" s="30">
        <v>45948</v>
      </c>
      <c r="D3416" s="21">
        <v>104512</v>
      </c>
      <c r="E3416" s="21">
        <f>_xlfn.XLOOKUP(D3416,MasterSheet!H:H,MasterSheet!F:F)</f>
        <v>11704</v>
      </c>
      <c r="F3416" s="22">
        <f>SUMIFS(MasterSheet!J:J, MasterSheet!B:B, B3416, MasterSheet!D:D, C3416, MasterSheet!H:H, D3416)</f>
        <v>2</v>
      </c>
      <c r="G3416" s="22">
        <f t="shared" ref="G3416:G3479" si="219">F3416*E3416</f>
        <v>23408</v>
      </c>
      <c r="H3416" s="26">
        <f>SUMIFS(MasterSheet!K:K, MasterSheet!B:B, B3416, MasterSheet!D:D, C3416, MasterSheet!H:H, D3416)</f>
        <v>2</v>
      </c>
      <c r="I3416" s="26">
        <f t="shared" ref="I3416:I3479" si="220">H3416*E3416</f>
        <v>23408</v>
      </c>
      <c r="J3416" s="28">
        <f>SUMIFS(MasterSheet!L:L, MasterSheet!B:B, B3416, MasterSheet!D:D, C3416, MasterSheet!H:H, D3416)</f>
        <v>0</v>
      </c>
      <c r="K3416" s="28">
        <f t="shared" ref="K3416:K3479" si="221">J3416*E3416</f>
        <v>0</v>
      </c>
      <c r="L3416" s="21" t="str">
        <f>UPPER(VLOOKUP(D3416,MasterSheet!H:U,14,))</f>
        <v>BIOLEGEND</v>
      </c>
    </row>
    <row r="3417" spans="1:12" x14ac:dyDescent="0.25">
      <c r="A3417" s="21" t="str">
        <f t="shared" si="218"/>
        <v>BIOLEGEND</v>
      </c>
      <c r="B3417" s="21" t="str">
        <v>EED119933</v>
      </c>
      <c r="C3417" s="30">
        <v>45948</v>
      </c>
      <c r="D3417" s="21">
        <v>105006</v>
      </c>
      <c r="E3417" s="21">
        <f>_xlfn.XLOOKUP(D3417,MasterSheet!H:H,MasterSheet!F:F)</f>
        <v>17248</v>
      </c>
      <c r="F3417" s="22">
        <f>SUMIFS(MasterSheet!J:J, MasterSheet!B:B, B3417, MasterSheet!D:D, C3417, MasterSheet!H:H, D3417)</f>
        <v>1</v>
      </c>
      <c r="G3417" s="22">
        <f t="shared" si="219"/>
        <v>17248</v>
      </c>
      <c r="H3417" s="26">
        <f>SUMIFS(MasterSheet!K:K, MasterSheet!B:B, B3417, MasterSheet!D:D, C3417, MasterSheet!H:H, D3417)</f>
        <v>1</v>
      </c>
      <c r="I3417" s="26">
        <f t="shared" si="220"/>
        <v>17248</v>
      </c>
      <c r="J3417" s="28">
        <f>SUMIFS(MasterSheet!L:L, MasterSheet!B:B, B3417, MasterSheet!D:D, C3417, MasterSheet!H:H, D3417)</f>
        <v>0</v>
      </c>
      <c r="K3417" s="28">
        <f t="shared" si="221"/>
        <v>0</v>
      </c>
      <c r="L3417" s="21" t="str">
        <f>UPPER(VLOOKUP(D3417,MasterSheet!H:U,14,))</f>
        <v>BIOLEGEND</v>
      </c>
    </row>
    <row r="3418" spans="1:12" x14ac:dyDescent="0.25">
      <c r="A3418" s="21" t="str">
        <f t="shared" si="218"/>
        <v>BIOLEGEND</v>
      </c>
      <c r="B3418" s="21" t="str">
        <v>EED119933</v>
      </c>
      <c r="C3418" s="30">
        <v>45948</v>
      </c>
      <c r="D3418" s="21">
        <v>105814</v>
      </c>
      <c r="E3418" s="21">
        <f>_xlfn.XLOOKUP(D3418,MasterSheet!H:H,MasterSheet!F:F)</f>
        <v>12997.599999999999</v>
      </c>
      <c r="F3418" s="22">
        <f>SUMIFS(MasterSheet!J:J, MasterSheet!B:B, B3418, MasterSheet!D:D, C3418, MasterSheet!H:H, D3418)</f>
        <v>2</v>
      </c>
      <c r="G3418" s="22">
        <f t="shared" si="219"/>
        <v>25995.199999999997</v>
      </c>
      <c r="H3418" s="26">
        <f>SUMIFS(MasterSheet!K:K, MasterSheet!B:B, B3418, MasterSheet!D:D, C3418, MasterSheet!H:H, D3418)</f>
        <v>2</v>
      </c>
      <c r="I3418" s="26">
        <f t="shared" si="220"/>
        <v>25995.199999999997</v>
      </c>
      <c r="J3418" s="28">
        <f>SUMIFS(MasterSheet!L:L, MasterSheet!B:B, B3418, MasterSheet!D:D, C3418, MasterSheet!H:H, D3418)</f>
        <v>0</v>
      </c>
      <c r="K3418" s="28">
        <f t="shared" si="221"/>
        <v>0</v>
      </c>
      <c r="L3418" s="21" t="str">
        <f>UPPER(VLOOKUP(D3418,MasterSheet!H:U,14,))</f>
        <v>BIOLEGEND</v>
      </c>
    </row>
    <row r="3419" spans="1:12" x14ac:dyDescent="0.25">
      <c r="A3419" s="21" t="str">
        <f t="shared" si="218"/>
        <v>BIOLEGEND</v>
      </c>
      <c r="B3419" s="21" t="str">
        <v>EED119933</v>
      </c>
      <c r="C3419" s="30">
        <v>45948</v>
      </c>
      <c r="D3419" s="21">
        <v>107641</v>
      </c>
      <c r="E3419" s="21">
        <f>_xlfn.XLOOKUP(D3419,MasterSheet!H:H,MasterSheet!F:F)</f>
        <v>18018</v>
      </c>
      <c r="F3419" s="22">
        <f>SUMIFS(MasterSheet!J:J, MasterSheet!B:B, B3419, MasterSheet!D:D, C3419, MasterSheet!H:H, D3419)</f>
        <v>2</v>
      </c>
      <c r="G3419" s="22">
        <f t="shared" si="219"/>
        <v>36036</v>
      </c>
      <c r="H3419" s="26">
        <f>SUMIFS(MasterSheet!K:K, MasterSheet!B:B, B3419, MasterSheet!D:D, C3419, MasterSheet!H:H, D3419)</f>
        <v>2</v>
      </c>
      <c r="I3419" s="26">
        <f t="shared" si="220"/>
        <v>36036</v>
      </c>
      <c r="J3419" s="28">
        <f>SUMIFS(MasterSheet!L:L, MasterSheet!B:B, B3419, MasterSheet!D:D, C3419, MasterSheet!H:H, D3419)</f>
        <v>0</v>
      </c>
      <c r="K3419" s="28">
        <f t="shared" si="221"/>
        <v>0</v>
      </c>
      <c r="L3419" s="21" t="str">
        <f>UPPER(VLOOKUP(D3419,MasterSheet!H:U,14,))</f>
        <v>BIOLEGEND</v>
      </c>
    </row>
    <row r="3420" spans="1:12" x14ac:dyDescent="0.25">
      <c r="A3420" s="21" t="str">
        <f t="shared" si="218"/>
        <v>BIOLEGEND</v>
      </c>
      <c r="B3420" s="21" t="str">
        <v>EED119933</v>
      </c>
      <c r="C3420" s="30">
        <v>45948</v>
      </c>
      <c r="D3420" s="21">
        <v>115555</v>
      </c>
      <c r="E3420" s="21">
        <f>_xlfn.XLOOKUP(D3420,MasterSheet!H:H,MasterSheet!F:F)</f>
        <v>18876</v>
      </c>
      <c r="F3420" s="22">
        <f>SUMIFS(MasterSheet!J:J, MasterSheet!B:B, B3420, MasterSheet!D:D, C3420, MasterSheet!H:H, D3420)</f>
        <v>2</v>
      </c>
      <c r="G3420" s="22">
        <f t="shared" si="219"/>
        <v>37752</v>
      </c>
      <c r="H3420" s="26">
        <f>SUMIFS(MasterSheet!K:K, MasterSheet!B:B, B3420, MasterSheet!D:D, C3420, MasterSheet!H:H, D3420)</f>
        <v>2</v>
      </c>
      <c r="I3420" s="26">
        <f t="shared" si="220"/>
        <v>37752</v>
      </c>
      <c r="J3420" s="28">
        <f>SUMIFS(MasterSheet!L:L, MasterSheet!B:B, B3420, MasterSheet!D:D, C3420, MasterSheet!H:H, D3420)</f>
        <v>0</v>
      </c>
      <c r="K3420" s="28">
        <f t="shared" si="221"/>
        <v>0</v>
      </c>
      <c r="L3420" s="21" t="str">
        <f>UPPER(VLOOKUP(D3420,MasterSheet!H:U,14,))</f>
        <v>BIOLEGEND</v>
      </c>
    </row>
    <row r="3421" spans="1:12" x14ac:dyDescent="0.25">
      <c r="A3421" s="21" t="str">
        <f t="shared" si="218"/>
        <v>BIOLEGEND</v>
      </c>
      <c r="B3421" s="21" t="str">
        <v>EED119933</v>
      </c>
      <c r="C3421" s="30">
        <v>45948</v>
      </c>
      <c r="D3421" s="21">
        <v>116008</v>
      </c>
      <c r="E3421" s="21">
        <f>_xlfn.XLOOKUP(D3421,MasterSheet!H:H,MasterSheet!F:F)</f>
        <v>14106.400000000001</v>
      </c>
      <c r="F3421" s="22">
        <f>SUMIFS(MasterSheet!J:J, MasterSheet!B:B, B3421, MasterSheet!D:D, C3421, MasterSheet!H:H, D3421)</f>
        <v>1</v>
      </c>
      <c r="G3421" s="22">
        <f t="shared" si="219"/>
        <v>14106.400000000001</v>
      </c>
      <c r="H3421" s="26">
        <f>SUMIFS(MasterSheet!K:K, MasterSheet!B:B, B3421, MasterSheet!D:D, C3421, MasterSheet!H:H, D3421)</f>
        <v>1</v>
      </c>
      <c r="I3421" s="26">
        <f t="shared" si="220"/>
        <v>14106.400000000001</v>
      </c>
      <c r="J3421" s="28">
        <f>SUMIFS(MasterSheet!L:L, MasterSheet!B:B, B3421, MasterSheet!D:D, C3421, MasterSheet!H:H, D3421)</f>
        <v>0</v>
      </c>
      <c r="K3421" s="28">
        <f t="shared" si="221"/>
        <v>0</v>
      </c>
      <c r="L3421" s="21" t="str">
        <f>UPPER(VLOOKUP(D3421,MasterSheet!H:U,14,))</f>
        <v>BIOLEGEND</v>
      </c>
    </row>
    <row r="3422" spans="1:12" x14ac:dyDescent="0.25">
      <c r="A3422" s="21" t="str">
        <f t="shared" si="218"/>
        <v>BIOLEGEND</v>
      </c>
      <c r="B3422" s="21" t="str">
        <v>EED119933</v>
      </c>
      <c r="C3422" s="30">
        <v>45948</v>
      </c>
      <c r="D3422" s="21">
        <v>118220</v>
      </c>
      <c r="E3422" s="21">
        <f>_xlfn.XLOOKUP(D3422,MasterSheet!H:H,MasterSheet!F:F)</f>
        <v>21375.200000000001</v>
      </c>
      <c r="F3422" s="22">
        <f>SUMIFS(MasterSheet!J:J, MasterSheet!B:B, B3422, MasterSheet!D:D, C3422, MasterSheet!H:H, D3422)</f>
        <v>1</v>
      </c>
      <c r="G3422" s="22">
        <f t="shared" si="219"/>
        <v>21375.200000000001</v>
      </c>
      <c r="H3422" s="26">
        <f>SUMIFS(MasterSheet!K:K, MasterSheet!B:B, B3422, MasterSheet!D:D, C3422, MasterSheet!H:H, D3422)</f>
        <v>1</v>
      </c>
      <c r="I3422" s="26">
        <f t="shared" si="220"/>
        <v>21375.200000000001</v>
      </c>
      <c r="J3422" s="28">
        <f>SUMIFS(MasterSheet!L:L, MasterSheet!B:B, B3422, MasterSheet!D:D, C3422, MasterSheet!H:H, D3422)</f>
        <v>0</v>
      </c>
      <c r="K3422" s="28">
        <f t="shared" si="221"/>
        <v>0</v>
      </c>
      <c r="L3422" s="21" t="str">
        <f>UPPER(VLOOKUP(D3422,MasterSheet!H:U,14,))</f>
        <v>BIOLEGEND</v>
      </c>
    </row>
    <row r="3423" spans="1:12" x14ac:dyDescent="0.25">
      <c r="A3423" s="21" t="str">
        <f t="shared" si="218"/>
        <v>BIOLEGEND</v>
      </c>
      <c r="B3423" s="21" t="str">
        <v>EED119933</v>
      </c>
      <c r="C3423" s="30">
        <v>45948</v>
      </c>
      <c r="D3423" s="21">
        <v>119703</v>
      </c>
      <c r="E3423" s="21">
        <f>_xlfn.XLOOKUP(D3423,MasterSheet!H:H,MasterSheet!F:F)</f>
        <v>8254.4</v>
      </c>
      <c r="F3423" s="22">
        <f>SUMIFS(MasterSheet!J:J, MasterSheet!B:B, B3423, MasterSheet!D:D, C3423, MasterSheet!H:H, D3423)</f>
        <v>1</v>
      </c>
      <c r="G3423" s="22">
        <f t="shared" si="219"/>
        <v>8254.4</v>
      </c>
      <c r="H3423" s="26">
        <f>SUMIFS(MasterSheet!K:K, MasterSheet!B:B, B3423, MasterSheet!D:D, C3423, MasterSheet!H:H, D3423)</f>
        <v>1</v>
      </c>
      <c r="I3423" s="26">
        <f t="shared" si="220"/>
        <v>8254.4</v>
      </c>
      <c r="J3423" s="28">
        <f>SUMIFS(MasterSheet!L:L, MasterSheet!B:B, B3423, MasterSheet!D:D, C3423, MasterSheet!H:H, D3423)</f>
        <v>0</v>
      </c>
      <c r="K3423" s="28">
        <f t="shared" si="221"/>
        <v>0</v>
      </c>
      <c r="L3423" s="21" t="str">
        <f>UPPER(VLOOKUP(D3423,MasterSheet!H:U,14,))</f>
        <v>BIOLEGEND</v>
      </c>
    </row>
    <row r="3424" spans="1:12" x14ac:dyDescent="0.25">
      <c r="A3424" s="21" t="str">
        <f t="shared" si="218"/>
        <v>BIOLEGEND</v>
      </c>
      <c r="B3424" s="21" t="str">
        <v>EED119933</v>
      </c>
      <c r="C3424" s="30">
        <v>45948</v>
      </c>
      <c r="D3424" s="21">
        <v>120205</v>
      </c>
      <c r="E3424" s="21">
        <f>_xlfn.XLOOKUP(D3424,MasterSheet!H:H,MasterSheet!F:F)</f>
        <v>9055.2000000000007</v>
      </c>
      <c r="F3424" s="22">
        <f>SUMIFS(MasterSheet!J:J, MasterSheet!B:B, B3424, MasterSheet!D:D, C3424, MasterSheet!H:H, D3424)</f>
        <v>1</v>
      </c>
      <c r="G3424" s="22">
        <f t="shared" si="219"/>
        <v>9055.2000000000007</v>
      </c>
      <c r="H3424" s="26">
        <f>SUMIFS(MasterSheet!K:K, MasterSheet!B:B, B3424, MasterSheet!D:D, C3424, MasterSheet!H:H, D3424)</f>
        <v>1</v>
      </c>
      <c r="I3424" s="26">
        <f t="shared" si="220"/>
        <v>9055.2000000000007</v>
      </c>
      <c r="J3424" s="28">
        <f>SUMIFS(MasterSheet!L:L, MasterSheet!B:B, B3424, MasterSheet!D:D, C3424, MasterSheet!H:H, D3424)</f>
        <v>0</v>
      </c>
      <c r="K3424" s="28">
        <f t="shared" si="221"/>
        <v>0</v>
      </c>
      <c r="L3424" s="21" t="str">
        <f>UPPER(VLOOKUP(D3424,MasterSheet!H:U,14,))</f>
        <v>BIOLEGEND</v>
      </c>
    </row>
    <row r="3425" spans="1:12" x14ac:dyDescent="0.25">
      <c r="A3425" s="21" t="str">
        <f t="shared" si="218"/>
        <v>BIOLEGEND</v>
      </c>
      <c r="B3425" s="21" t="str">
        <v>EED119933</v>
      </c>
      <c r="C3425" s="30">
        <v>45948</v>
      </c>
      <c r="D3425" s="21">
        <v>123114</v>
      </c>
      <c r="E3425" s="21">
        <f>_xlfn.XLOOKUP(D3425,MasterSheet!H:H,MasterSheet!F:F)</f>
        <v>18664.8</v>
      </c>
      <c r="F3425" s="22">
        <f>SUMIFS(MasterSheet!J:J, MasterSheet!B:B, B3425, MasterSheet!D:D, C3425, MasterSheet!H:H, D3425)</f>
        <v>1</v>
      </c>
      <c r="G3425" s="22">
        <f t="shared" si="219"/>
        <v>18664.8</v>
      </c>
      <c r="H3425" s="26">
        <f>SUMIFS(MasterSheet!K:K, MasterSheet!B:B, B3425, MasterSheet!D:D, C3425, MasterSheet!H:H, D3425)</f>
        <v>1</v>
      </c>
      <c r="I3425" s="26">
        <f t="shared" si="220"/>
        <v>18664.8</v>
      </c>
      <c r="J3425" s="28">
        <f>SUMIFS(MasterSheet!L:L, MasterSheet!B:B, B3425, MasterSheet!D:D, C3425, MasterSheet!H:H, D3425)</f>
        <v>0</v>
      </c>
      <c r="K3425" s="28">
        <f t="shared" si="221"/>
        <v>0</v>
      </c>
      <c r="L3425" s="21" t="str">
        <f>UPPER(VLOOKUP(D3425,MasterSheet!H:U,14,))</f>
        <v>BIOLEGEND</v>
      </c>
    </row>
    <row r="3426" spans="1:12" x14ac:dyDescent="0.25">
      <c r="A3426" s="21" t="str">
        <f t="shared" si="218"/>
        <v>BIOLEGEND</v>
      </c>
      <c r="B3426" s="21" t="str">
        <v>EED119933</v>
      </c>
      <c r="C3426" s="30">
        <v>45948</v>
      </c>
      <c r="D3426" s="21">
        <v>123173</v>
      </c>
      <c r="E3426" s="21">
        <f>_xlfn.XLOOKUP(D3426,MasterSheet!H:H,MasterSheet!F:F)</f>
        <v>19272</v>
      </c>
      <c r="F3426" s="22">
        <f>SUMIFS(MasterSheet!J:J, MasterSheet!B:B, B3426, MasterSheet!D:D, C3426, MasterSheet!H:H, D3426)</f>
        <v>1</v>
      </c>
      <c r="G3426" s="22">
        <f t="shared" si="219"/>
        <v>19272</v>
      </c>
      <c r="H3426" s="26">
        <f>SUMIFS(MasterSheet!K:K, MasterSheet!B:B, B3426, MasterSheet!D:D, C3426, MasterSheet!H:H, D3426)</f>
        <v>1</v>
      </c>
      <c r="I3426" s="26">
        <f t="shared" si="220"/>
        <v>19272</v>
      </c>
      <c r="J3426" s="28">
        <f>SUMIFS(MasterSheet!L:L, MasterSheet!B:B, B3426, MasterSheet!D:D, C3426, MasterSheet!H:H, D3426)</f>
        <v>0</v>
      </c>
      <c r="K3426" s="28">
        <f t="shared" si="221"/>
        <v>0</v>
      </c>
      <c r="L3426" s="21" t="str">
        <f>UPPER(VLOOKUP(D3426,MasterSheet!H:U,14,))</f>
        <v>BIOLEGEND</v>
      </c>
    </row>
    <row r="3427" spans="1:12" x14ac:dyDescent="0.25">
      <c r="A3427" s="21" t="str">
        <f t="shared" si="218"/>
        <v>BIOLEGEND</v>
      </c>
      <c r="B3427" s="21" t="str">
        <v>EED119933</v>
      </c>
      <c r="C3427" s="30">
        <v>45948</v>
      </c>
      <c r="D3427" s="21">
        <v>125224</v>
      </c>
      <c r="E3427" s="21">
        <f>_xlfn.XLOOKUP(D3427,MasterSheet!H:H,MasterSheet!F:F)</f>
        <v>17001.599999999999</v>
      </c>
      <c r="F3427" s="22">
        <f>SUMIFS(MasterSheet!J:J, MasterSheet!B:B, B3427, MasterSheet!D:D, C3427, MasterSheet!H:H, D3427)</f>
        <v>1</v>
      </c>
      <c r="G3427" s="22">
        <f t="shared" si="219"/>
        <v>17001.599999999999</v>
      </c>
      <c r="H3427" s="26">
        <f>SUMIFS(MasterSheet!K:K, MasterSheet!B:B, B3427, MasterSheet!D:D, C3427, MasterSheet!H:H, D3427)</f>
        <v>1</v>
      </c>
      <c r="I3427" s="26">
        <f t="shared" si="220"/>
        <v>17001.599999999999</v>
      </c>
      <c r="J3427" s="28">
        <f>SUMIFS(MasterSheet!L:L, MasterSheet!B:B, B3427, MasterSheet!D:D, C3427, MasterSheet!H:H, D3427)</f>
        <v>0</v>
      </c>
      <c r="K3427" s="28">
        <f t="shared" si="221"/>
        <v>0</v>
      </c>
      <c r="L3427" s="21" t="str">
        <f>UPPER(VLOOKUP(D3427,MasterSheet!H:U,14,))</f>
        <v>BIOLEGEND</v>
      </c>
    </row>
    <row r="3428" spans="1:12" x14ac:dyDescent="0.25">
      <c r="A3428" s="21" t="str">
        <f t="shared" si="218"/>
        <v>BIOLEGEND</v>
      </c>
      <c r="B3428" s="21" t="str">
        <v>EED119933</v>
      </c>
      <c r="C3428" s="30">
        <v>45948</v>
      </c>
      <c r="D3428" s="21">
        <v>127605</v>
      </c>
      <c r="E3428" s="21">
        <f>_xlfn.XLOOKUP(D3428,MasterSheet!H:H,MasterSheet!F:F)</f>
        <v>5482.4</v>
      </c>
      <c r="F3428" s="22">
        <f>SUMIFS(MasterSheet!J:J, MasterSheet!B:B, B3428, MasterSheet!D:D, C3428, MasterSheet!H:H, D3428)</f>
        <v>1</v>
      </c>
      <c r="G3428" s="22">
        <f t="shared" si="219"/>
        <v>5482.4</v>
      </c>
      <c r="H3428" s="26">
        <f>SUMIFS(MasterSheet!K:K, MasterSheet!B:B, B3428, MasterSheet!D:D, C3428, MasterSheet!H:H, D3428)</f>
        <v>1</v>
      </c>
      <c r="I3428" s="26">
        <f t="shared" si="220"/>
        <v>5482.4</v>
      </c>
      <c r="J3428" s="28">
        <f>SUMIFS(MasterSheet!L:L, MasterSheet!B:B, B3428, MasterSheet!D:D, C3428, MasterSheet!H:H, D3428)</f>
        <v>0</v>
      </c>
      <c r="K3428" s="28">
        <f t="shared" si="221"/>
        <v>0</v>
      </c>
      <c r="L3428" s="21" t="str">
        <f>UPPER(VLOOKUP(D3428,MasterSheet!H:U,14,))</f>
        <v>BIOLEGEND</v>
      </c>
    </row>
    <row r="3429" spans="1:12" x14ac:dyDescent="0.25">
      <c r="A3429" s="21" t="str">
        <f t="shared" si="218"/>
        <v>BIOLEGEND</v>
      </c>
      <c r="B3429" s="21" t="str">
        <v>EED119933</v>
      </c>
      <c r="C3429" s="30">
        <v>45948</v>
      </c>
      <c r="D3429" s="21">
        <v>135010</v>
      </c>
      <c r="E3429" s="21">
        <f>_xlfn.XLOOKUP(D3429,MasterSheet!H:H,MasterSheet!F:F)</f>
        <v>22484</v>
      </c>
      <c r="F3429" s="22">
        <f>SUMIFS(MasterSheet!J:J, MasterSheet!B:B, B3429, MasterSheet!D:D, C3429, MasterSheet!H:H, D3429)</f>
        <v>1</v>
      </c>
      <c r="G3429" s="22">
        <f t="shared" si="219"/>
        <v>22484</v>
      </c>
      <c r="H3429" s="26">
        <f>SUMIFS(MasterSheet!K:K, MasterSheet!B:B, B3429, MasterSheet!D:D, C3429, MasterSheet!H:H, D3429)</f>
        <v>1</v>
      </c>
      <c r="I3429" s="26">
        <f t="shared" si="220"/>
        <v>22484</v>
      </c>
      <c r="J3429" s="28">
        <f>SUMIFS(MasterSheet!L:L, MasterSheet!B:B, B3429, MasterSheet!D:D, C3429, MasterSheet!H:H, D3429)</f>
        <v>0</v>
      </c>
      <c r="K3429" s="28">
        <f t="shared" si="221"/>
        <v>0</v>
      </c>
      <c r="L3429" s="21" t="str">
        <f>UPPER(VLOOKUP(D3429,MasterSheet!H:U,14,))</f>
        <v>BIOLEGEND</v>
      </c>
    </row>
    <row r="3430" spans="1:12" x14ac:dyDescent="0.25">
      <c r="A3430" s="21" t="str">
        <f t="shared" si="218"/>
        <v>BIOLEGEND</v>
      </c>
      <c r="B3430" s="21" t="str">
        <v>EED119933</v>
      </c>
      <c r="C3430" s="30">
        <v>45948</v>
      </c>
      <c r="D3430" s="21">
        <v>135213</v>
      </c>
      <c r="E3430" s="21">
        <f>_xlfn.XLOOKUP(D3430,MasterSheet!H:H,MasterSheet!F:F)</f>
        <v>6529.6</v>
      </c>
      <c r="F3430" s="22">
        <f>SUMIFS(MasterSheet!J:J, MasterSheet!B:B, B3430, MasterSheet!D:D, C3430, MasterSheet!H:H, D3430)</f>
        <v>1</v>
      </c>
      <c r="G3430" s="22">
        <f t="shared" si="219"/>
        <v>6529.6</v>
      </c>
      <c r="H3430" s="26">
        <f>SUMIFS(MasterSheet!K:K, MasterSheet!B:B, B3430, MasterSheet!D:D, C3430, MasterSheet!H:H, D3430)</f>
        <v>1</v>
      </c>
      <c r="I3430" s="26">
        <f t="shared" si="220"/>
        <v>6529.6</v>
      </c>
      <c r="J3430" s="28">
        <f>SUMIFS(MasterSheet!L:L, MasterSheet!B:B, B3430, MasterSheet!D:D, C3430, MasterSheet!H:H, D3430)</f>
        <v>0</v>
      </c>
      <c r="K3430" s="28">
        <f t="shared" si="221"/>
        <v>0</v>
      </c>
      <c r="L3430" s="21" t="str">
        <f>UPPER(VLOOKUP(D3430,MasterSheet!H:U,14,))</f>
        <v>BIOLEGEND</v>
      </c>
    </row>
    <row r="3431" spans="1:12" x14ac:dyDescent="0.25">
      <c r="A3431" s="21" t="str">
        <f t="shared" si="218"/>
        <v>BIOLEGEND</v>
      </c>
      <c r="B3431" s="21" t="str">
        <v>EED119933</v>
      </c>
      <c r="C3431" s="30">
        <v>45948</v>
      </c>
      <c r="D3431" s="21">
        <v>141409</v>
      </c>
      <c r="E3431" s="21">
        <f>_xlfn.XLOOKUP(D3431,MasterSheet!H:H,MasterSheet!F:F)</f>
        <v>6899.2000000000007</v>
      </c>
      <c r="F3431" s="22">
        <f>SUMIFS(MasterSheet!J:J, MasterSheet!B:B, B3431, MasterSheet!D:D, C3431, MasterSheet!H:H, D3431)</f>
        <v>1</v>
      </c>
      <c r="G3431" s="22">
        <f t="shared" si="219"/>
        <v>6899.2000000000007</v>
      </c>
      <c r="H3431" s="26">
        <f>SUMIFS(MasterSheet!K:K, MasterSheet!B:B, B3431, MasterSheet!D:D, C3431, MasterSheet!H:H, D3431)</f>
        <v>1</v>
      </c>
      <c r="I3431" s="26">
        <f t="shared" si="220"/>
        <v>6899.2000000000007</v>
      </c>
      <c r="J3431" s="28">
        <f>SUMIFS(MasterSheet!L:L, MasterSheet!B:B, B3431, MasterSheet!D:D, C3431, MasterSheet!H:H, D3431)</f>
        <v>0</v>
      </c>
      <c r="K3431" s="28">
        <f t="shared" si="221"/>
        <v>0</v>
      </c>
      <c r="L3431" s="21" t="str">
        <f>UPPER(VLOOKUP(D3431,MasterSheet!H:U,14,))</f>
        <v>BIOLEGEND</v>
      </c>
    </row>
    <row r="3432" spans="1:12" x14ac:dyDescent="0.25">
      <c r="A3432" s="21" t="str">
        <f t="shared" si="218"/>
        <v>BIOLEGEND</v>
      </c>
      <c r="B3432" s="21" t="str">
        <v>EED119933</v>
      </c>
      <c r="C3432" s="30">
        <v>45948</v>
      </c>
      <c r="D3432" s="21">
        <v>141732</v>
      </c>
      <c r="E3432" s="21">
        <f>_xlfn.XLOOKUP(D3432,MasterSheet!H:H,MasterSheet!F:F)</f>
        <v>22792</v>
      </c>
      <c r="F3432" s="22">
        <f>SUMIFS(MasterSheet!J:J, MasterSheet!B:B, B3432, MasterSheet!D:D, C3432, MasterSheet!H:H, D3432)</f>
        <v>1</v>
      </c>
      <c r="G3432" s="22">
        <f t="shared" si="219"/>
        <v>22792</v>
      </c>
      <c r="H3432" s="26">
        <f>SUMIFS(MasterSheet!K:K, MasterSheet!B:B, B3432, MasterSheet!D:D, C3432, MasterSheet!H:H, D3432)</f>
        <v>1</v>
      </c>
      <c r="I3432" s="26">
        <f t="shared" si="220"/>
        <v>22792</v>
      </c>
      <c r="J3432" s="28">
        <f>SUMIFS(MasterSheet!L:L, MasterSheet!B:B, B3432, MasterSheet!D:D, C3432, MasterSheet!H:H, D3432)</f>
        <v>0</v>
      </c>
      <c r="K3432" s="28">
        <f t="shared" si="221"/>
        <v>0</v>
      </c>
      <c r="L3432" s="21" t="str">
        <f>UPPER(VLOOKUP(D3432,MasterSheet!H:U,14,))</f>
        <v>BIOLEGEND</v>
      </c>
    </row>
    <row r="3433" spans="1:12" x14ac:dyDescent="0.25">
      <c r="A3433" s="21" t="str">
        <f t="shared" si="218"/>
        <v>BIOLEGEND</v>
      </c>
      <c r="B3433" s="21" t="str">
        <v>EED119933</v>
      </c>
      <c r="C3433" s="30">
        <v>45948</v>
      </c>
      <c r="D3433" s="21">
        <v>145513</v>
      </c>
      <c r="E3433" s="21">
        <f>_xlfn.XLOOKUP(D3433,MasterSheet!H:H,MasterSheet!F:F)</f>
        <v>14190</v>
      </c>
      <c r="F3433" s="22">
        <f>SUMIFS(MasterSheet!J:J, MasterSheet!B:B, B3433, MasterSheet!D:D, C3433, MasterSheet!H:H, D3433)</f>
        <v>1</v>
      </c>
      <c r="G3433" s="22">
        <f t="shared" si="219"/>
        <v>14190</v>
      </c>
      <c r="H3433" s="26">
        <f>SUMIFS(MasterSheet!K:K, MasterSheet!B:B, B3433, MasterSheet!D:D, C3433, MasterSheet!H:H, D3433)</f>
        <v>1</v>
      </c>
      <c r="I3433" s="26">
        <f t="shared" si="220"/>
        <v>14190</v>
      </c>
      <c r="J3433" s="28">
        <f>SUMIFS(MasterSheet!L:L, MasterSheet!B:B, B3433, MasterSheet!D:D, C3433, MasterSheet!H:H, D3433)</f>
        <v>0</v>
      </c>
      <c r="K3433" s="28">
        <f t="shared" si="221"/>
        <v>0</v>
      </c>
      <c r="L3433" s="21" t="str">
        <f>UPPER(VLOOKUP(D3433,MasterSheet!H:U,14,))</f>
        <v>BIOLEGEND</v>
      </c>
    </row>
    <row r="3434" spans="1:12" x14ac:dyDescent="0.25">
      <c r="A3434" s="21" t="str">
        <f t="shared" si="218"/>
        <v>BIOLEGEND</v>
      </c>
      <c r="B3434" s="21" t="str">
        <v>EED119933</v>
      </c>
      <c r="C3434" s="30">
        <v>45948</v>
      </c>
      <c r="D3434" s="21">
        <v>149303</v>
      </c>
      <c r="E3434" s="21">
        <f>_xlfn.XLOOKUP(D3434,MasterSheet!H:H,MasterSheet!F:F)</f>
        <v>8685.6</v>
      </c>
      <c r="F3434" s="22">
        <f>SUMIFS(MasterSheet!J:J, MasterSheet!B:B, B3434, MasterSheet!D:D, C3434, MasterSheet!H:H, D3434)</f>
        <v>1</v>
      </c>
      <c r="G3434" s="22">
        <f t="shared" si="219"/>
        <v>8685.6</v>
      </c>
      <c r="H3434" s="26">
        <f>SUMIFS(MasterSheet!K:K, MasterSheet!B:B, B3434, MasterSheet!D:D, C3434, MasterSheet!H:H, D3434)</f>
        <v>1</v>
      </c>
      <c r="I3434" s="26">
        <f t="shared" si="220"/>
        <v>8685.6</v>
      </c>
      <c r="J3434" s="28">
        <f>SUMIFS(MasterSheet!L:L, MasterSheet!B:B, B3434, MasterSheet!D:D, C3434, MasterSheet!H:H, D3434)</f>
        <v>0</v>
      </c>
      <c r="K3434" s="28">
        <f t="shared" si="221"/>
        <v>0</v>
      </c>
      <c r="L3434" s="21" t="str">
        <f>UPPER(VLOOKUP(D3434,MasterSheet!H:U,14,))</f>
        <v>BIOLEGEND</v>
      </c>
    </row>
    <row r="3435" spans="1:12" x14ac:dyDescent="0.25">
      <c r="A3435" s="21" t="str">
        <f t="shared" si="218"/>
        <v>BIOLEGEND</v>
      </c>
      <c r="B3435" s="21" t="str">
        <v>EED119933</v>
      </c>
      <c r="C3435" s="30">
        <v>45948</v>
      </c>
      <c r="D3435" s="21">
        <v>155505</v>
      </c>
      <c r="E3435" s="21">
        <f>_xlfn.XLOOKUP(D3435,MasterSheet!H:H,MasterSheet!F:F)</f>
        <v>9424.7999999999993</v>
      </c>
      <c r="F3435" s="22">
        <f>SUMIFS(MasterSheet!J:J, MasterSheet!B:B, B3435, MasterSheet!D:D, C3435, MasterSheet!H:H, D3435)</f>
        <v>1</v>
      </c>
      <c r="G3435" s="22">
        <f t="shared" si="219"/>
        <v>9424.7999999999993</v>
      </c>
      <c r="H3435" s="26">
        <f>SUMIFS(MasterSheet!K:K, MasterSheet!B:B, B3435, MasterSheet!D:D, C3435, MasterSheet!H:H, D3435)</f>
        <v>1</v>
      </c>
      <c r="I3435" s="26">
        <f t="shared" si="220"/>
        <v>9424.7999999999993</v>
      </c>
      <c r="J3435" s="28">
        <f>SUMIFS(MasterSheet!L:L, MasterSheet!B:B, B3435, MasterSheet!D:D, C3435, MasterSheet!H:H, D3435)</f>
        <v>0</v>
      </c>
      <c r="K3435" s="28">
        <f t="shared" si="221"/>
        <v>0</v>
      </c>
      <c r="L3435" s="21" t="str">
        <f>UPPER(VLOOKUP(D3435,MasterSheet!H:U,14,))</f>
        <v>BIOLEGEND</v>
      </c>
    </row>
    <row r="3436" spans="1:12" x14ac:dyDescent="0.25">
      <c r="A3436" s="21" t="str">
        <f t="shared" si="218"/>
        <v>BIOLEGEND</v>
      </c>
      <c r="B3436" s="21" t="str">
        <v>EED119933</v>
      </c>
      <c r="C3436" s="30">
        <v>45948</v>
      </c>
      <c r="D3436" s="21">
        <v>156604</v>
      </c>
      <c r="E3436" s="21">
        <f>_xlfn.XLOOKUP(D3436,MasterSheet!H:H,MasterSheet!F:F)</f>
        <v>17001.599999999999</v>
      </c>
      <c r="F3436" s="22">
        <f>SUMIFS(MasterSheet!J:J, MasterSheet!B:B, B3436, MasterSheet!D:D, C3436, MasterSheet!H:H, D3436)</f>
        <v>4</v>
      </c>
      <c r="G3436" s="22">
        <f t="shared" si="219"/>
        <v>68006.399999999994</v>
      </c>
      <c r="H3436" s="26">
        <f>SUMIFS(MasterSheet!K:K, MasterSheet!B:B, B3436, MasterSheet!D:D, C3436, MasterSheet!H:H, D3436)</f>
        <v>4</v>
      </c>
      <c r="I3436" s="26">
        <f t="shared" si="220"/>
        <v>68006.399999999994</v>
      </c>
      <c r="J3436" s="28">
        <f>SUMIFS(MasterSheet!L:L, MasterSheet!B:B, B3436, MasterSheet!D:D, C3436, MasterSheet!H:H, D3436)</f>
        <v>0</v>
      </c>
      <c r="K3436" s="28">
        <f t="shared" si="221"/>
        <v>0</v>
      </c>
      <c r="L3436" s="21" t="str">
        <f>UPPER(VLOOKUP(D3436,MasterSheet!H:U,14,))</f>
        <v>BIOLEGEND</v>
      </c>
    </row>
    <row r="3437" spans="1:12" x14ac:dyDescent="0.25">
      <c r="A3437" s="21" t="str">
        <f t="shared" si="218"/>
        <v>BIOLEGEND</v>
      </c>
      <c r="B3437" s="21" t="str">
        <v>EED119933</v>
      </c>
      <c r="C3437" s="30">
        <v>45948</v>
      </c>
      <c r="D3437" s="21">
        <v>300306</v>
      </c>
      <c r="E3437" s="21">
        <f>_xlfn.XLOOKUP(D3437,MasterSheet!H:H,MasterSheet!F:F)</f>
        <v>3388</v>
      </c>
      <c r="F3437" s="22">
        <f>SUMIFS(MasterSheet!J:J, MasterSheet!B:B, B3437, MasterSheet!D:D, C3437, MasterSheet!H:H, D3437)</f>
        <v>2</v>
      </c>
      <c r="G3437" s="22">
        <f t="shared" si="219"/>
        <v>6776</v>
      </c>
      <c r="H3437" s="26">
        <f>SUMIFS(MasterSheet!K:K, MasterSheet!B:B, B3437, MasterSheet!D:D, C3437, MasterSheet!H:H, D3437)</f>
        <v>2</v>
      </c>
      <c r="I3437" s="26">
        <f t="shared" si="220"/>
        <v>6776</v>
      </c>
      <c r="J3437" s="28">
        <f>SUMIFS(MasterSheet!L:L, MasterSheet!B:B, B3437, MasterSheet!D:D, C3437, MasterSheet!H:H, D3437)</f>
        <v>0</v>
      </c>
      <c r="K3437" s="28">
        <f t="shared" si="221"/>
        <v>0</v>
      </c>
      <c r="L3437" s="21" t="str">
        <f>UPPER(VLOOKUP(D3437,MasterSheet!H:U,14,))</f>
        <v>BIOLEGEND</v>
      </c>
    </row>
    <row r="3438" spans="1:12" x14ac:dyDescent="0.25">
      <c r="A3438" s="21" t="str">
        <f t="shared" si="218"/>
        <v>BIOLEGEND</v>
      </c>
      <c r="B3438" s="21" t="str">
        <v>EED119933</v>
      </c>
      <c r="C3438" s="30">
        <v>45948</v>
      </c>
      <c r="D3438" s="21">
        <v>300310</v>
      </c>
      <c r="E3438" s="21">
        <f>_xlfn.XLOOKUP(D3438,MasterSheet!H:H,MasterSheet!F:F)</f>
        <v>17248</v>
      </c>
      <c r="F3438" s="22">
        <f>SUMIFS(MasterSheet!J:J, MasterSheet!B:B, B3438, MasterSheet!D:D, C3438, MasterSheet!H:H, D3438)</f>
        <v>1</v>
      </c>
      <c r="G3438" s="22">
        <f t="shared" si="219"/>
        <v>17248</v>
      </c>
      <c r="H3438" s="26">
        <f>SUMIFS(MasterSheet!K:K, MasterSheet!B:B, B3438, MasterSheet!D:D, C3438, MasterSheet!H:H, D3438)</f>
        <v>1</v>
      </c>
      <c r="I3438" s="26">
        <f t="shared" si="220"/>
        <v>17248</v>
      </c>
      <c r="J3438" s="28">
        <f>SUMIFS(MasterSheet!L:L, MasterSheet!B:B, B3438, MasterSheet!D:D, C3438, MasterSheet!H:H, D3438)</f>
        <v>0</v>
      </c>
      <c r="K3438" s="28">
        <f t="shared" si="221"/>
        <v>0</v>
      </c>
      <c r="L3438" s="21" t="str">
        <f>UPPER(VLOOKUP(D3438,MasterSheet!H:U,14,))</f>
        <v>BIOLEGEND</v>
      </c>
    </row>
    <row r="3439" spans="1:12" x14ac:dyDescent="0.25">
      <c r="A3439" s="21" t="str">
        <f t="shared" si="218"/>
        <v>BIOLEGEND</v>
      </c>
      <c r="B3439" s="21" t="str">
        <v>EED119933</v>
      </c>
      <c r="C3439" s="30">
        <v>45948</v>
      </c>
      <c r="D3439" s="21">
        <v>301028</v>
      </c>
      <c r="E3439" s="21">
        <f>_xlfn.XLOOKUP(D3439,MasterSheet!H:H,MasterSheet!F:F)</f>
        <v>16508.8</v>
      </c>
      <c r="F3439" s="22">
        <f>SUMIFS(MasterSheet!J:J, MasterSheet!B:B, B3439, MasterSheet!D:D, C3439, MasterSheet!H:H, D3439)</f>
        <v>1</v>
      </c>
      <c r="G3439" s="22">
        <f t="shared" si="219"/>
        <v>16508.8</v>
      </c>
      <c r="H3439" s="26">
        <f>SUMIFS(MasterSheet!K:K, MasterSheet!B:B, B3439, MasterSheet!D:D, C3439, MasterSheet!H:H, D3439)</f>
        <v>1</v>
      </c>
      <c r="I3439" s="26">
        <f t="shared" si="220"/>
        <v>16508.8</v>
      </c>
      <c r="J3439" s="28">
        <f>SUMIFS(MasterSheet!L:L, MasterSheet!B:B, B3439, MasterSheet!D:D, C3439, MasterSheet!H:H, D3439)</f>
        <v>0</v>
      </c>
      <c r="K3439" s="28">
        <f t="shared" si="221"/>
        <v>0</v>
      </c>
      <c r="L3439" s="21" t="str">
        <f>UPPER(VLOOKUP(D3439,MasterSheet!H:U,14,))</f>
        <v>BIOLEGEND</v>
      </c>
    </row>
    <row r="3440" spans="1:12" x14ac:dyDescent="0.25">
      <c r="A3440" s="21" t="str">
        <f t="shared" si="218"/>
        <v>BIOLEGEND</v>
      </c>
      <c r="B3440" s="21" t="str">
        <v>EED119933</v>
      </c>
      <c r="C3440" s="30">
        <v>45948</v>
      </c>
      <c r="D3440" s="21">
        <v>301305</v>
      </c>
      <c r="E3440" s="21">
        <f>_xlfn.XLOOKUP(D3440,MasterSheet!H:H,MasterSheet!F:F)</f>
        <v>2710.4</v>
      </c>
      <c r="F3440" s="22">
        <f>SUMIFS(MasterSheet!J:J, MasterSheet!B:B, B3440, MasterSheet!D:D, C3440, MasterSheet!H:H, D3440)</f>
        <v>1</v>
      </c>
      <c r="G3440" s="22">
        <f t="shared" si="219"/>
        <v>2710.4</v>
      </c>
      <c r="H3440" s="26">
        <f>SUMIFS(MasterSheet!K:K, MasterSheet!B:B, B3440, MasterSheet!D:D, C3440, MasterSheet!H:H, D3440)</f>
        <v>1</v>
      </c>
      <c r="I3440" s="26">
        <f t="shared" si="220"/>
        <v>2710.4</v>
      </c>
      <c r="J3440" s="28">
        <f>SUMIFS(MasterSheet!L:L, MasterSheet!B:B, B3440, MasterSheet!D:D, C3440, MasterSheet!H:H, D3440)</f>
        <v>0</v>
      </c>
      <c r="K3440" s="28">
        <f t="shared" si="221"/>
        <v>0</v>
      </c>
      <c r="L3440" s="21" t="str">
        <f>UPPER(VLOOKUP(D3440,MasterSheet!H:U,14,))</f>
        <v>BIOLEGEND</v>
      </c>
    </row>
    <row r="3441" spans="1:12" x14ac:dyDescent="0.25">
      <c r="A3441" s="21" t="str">
        <f t="shared" si="218"/>
        <v>BIOLEGEND</v>
      </c>
      <c r="B3441" s="21" t="str">
        <v>EED119933</v>
      </c>
      <c r="C3441" s="30">
        <v>45948</v>
      </c>
      <c r="D3441" s="21">
        <v>301836</v>
      </c>
      <c r="E3441" s="21">
        <f>_xlfn.XLOOKUP(D3441,MasterSheet!H:H,MasterSheet!F:F)</f>
        <v>26796</v>
      </c>
      <c r="F3441" s="22">
        <f>SUMIFS(MasterSheet!J:J, MasterSheet!B:B, B3441, MasterSheet!D:D, C3441, MasterSheet!H:H, D3441)</f>
        <v>2</v>
      </c>
      <c r="G3441" s="22">
        <f t="shared" si="219"/>
        <v>53592</v>
      </c>
      <c r="H3441" s="26">
        <f>SUMIFS(MasterSheet!K:K, MasterSheet!B:B, B3441, MasterSheet!D:D, C3441, MasterSheet!H:H, D3441)</f>
        <v>2</v>
      </c>
      <c r="I3441" s="26">
        <f t="shared" si="220"/>
        <v>53592</v>
      </c>
      <c r="J3441" s="28">
        <f>SUMIFS(MasterSheet!L:L, MasterSheet!B:B, B3441, MasterSheet!D:D, C3441, MasterSheet!H:H, D3441)</f>
        <v>0</v>
      </c>
      <c r="K3441" s="28">
        <f t="shared" si="221"/>
        <v>0</v>
      </c>
      <c r="L3441" s="21" t="str">
        <f>UPPER(VLOOKUP(D3441,MasterSheet!H:U,14,))</f>
        <v>BIOLEGEND</v>
      </c>
    </row>
    <row r="3442" spans="1:12" x14ac:dyDescent="0.25">
      <c r="A3442" s="21" t="str">
        <f t="shared" si="218"/>
        <v>BIOLEGEND</v>
      </c>
      <c r="B3442" s="21" t="str">
        <v>EED119933</v>
      </c>
      <c r="C3442" s="30">
        <v>45948</v>
      </c>
      <c r="D3442" s="21">
        <v>302008</v>
      </c>
      <c r="E3442" s="21">
        <f>_xlfn.XLOOKUP(D3442,MasterSheet!H:H,MasterSheet!F:F)</f>
        <v>14907.2</v>
      </c>
      <c r="F3442" s="22">
        <f>SUMIFS(MasterSheet!J:J, MasterSheet!B:B, B3442, MasterSheet!D:D, C3442, MasterSheet!H:H, D3442)</f>
        <v>2</v>
      </c>
      <c r="G3442" s="22">
        <f t="shared" si="219"/>
        <v>29814.400000000001</v>
      </c>
      <c r="H3442" s="26">
        <f>SUMIFS(MasterSheet!K:K, MasterSheet!B:B, B3442, MasterSheet!D:D, C3442, MasterSheet!H:H, D3442)</f>
        <v>2</v>
      </c>
      <c r="I3442" s="26">
        <f t="shared" si="220"/>
        <v>29814.400000000001</v>
      </c>
      <c r="J3442" s="28">
        <f>SUMIFS(MasterSheet!L:L, MasterSheet!B:B, B3442, MasterSheet!D:D, C3442, MasterSheet!H:H, D3442)</f>
        <v>0</v>
      </c>
      <c r="K3442" s="28">
        <f t="shared" si="221"/>
        <v>0</v>
      </c>
      <c r="L3442" s="21" t="str">
        <f>UPPER(VLOOKUP(D3442,MasterSheet!H:U,14,))</f>
        <v>BIOLEGEND</v>
      </c>
    </row>
    <row r="3443" spans="1:12" x14ac:dyDescent="0.25">
      <c r="A3443" s="21" t="str">
        <f t="shared" si="218"/>
        <v>BIOLEGEND</v>
      </c>
      <c r="B3443" s="21" t="str">
        <v>EED119933</v>
      </c>
      <c r="C3443" s="30">
        <v>45948</v>
      </c>
      <c r="D3443" s="21">
        <v>302212</v>
      </c>
      <c r="E3443" s="21">
        <f>_xlfn.XLOOKUP(D3443,MasterSheet!H:H,MasterSheet!F:F)</f>
        <v>6468</v>
      </c>
      <c r="F3443" s="22">
        <f>SUMIFS(MasterSheet!J:J, MasterSheet!B:B, B3443, MasterSheet!D:D, C3443, MasterSheet!H:H, D3443)</f>
        <v>1</v>
      </c>
      <c r="G3443" s="22">
        <f t="shared" si="219"/>
        <v>6468</v>
      </c>
      <c r="H3443" s="26">
        <f>SUMIFS(MasterSheet!K:K, MasterSheet!B:B, B3443, MasterSheet!D:D, C3443, MasterSheet!H:H, D3443)</f>
        <v>1</v>
      </c>
      <c r="I3443" s="26">
        <f t="shared" si="220"/>
        <v>6468</v>
      </c>
      <c r="J3443" s="28">
        <f>SUMIFS(MasterSheet!L:L, MasterSheet!B:B, B3443, MasterSheet!D:D, C3443, MasterSheet!H:H, D3443)</f>
        <v>0</v>
      </c>
      <c r="K3443" s="28">
        <f t="shared" si="221"/>
        <v>0</v>
      </c>
      <c r="L3443" s="21" t="str">
        <f>UPPER(VLOOKUP(D3443,MasterSheet!H:U,14,))</f>
        <v>BIOLEGEND</v>
      </c>
    </row>
    <row r="3444" spans="1:12" x14ac:dyDescent="0.25">
      <c r="A3444" s="21" t="str">
        <f t="shared" si="218"/>
        <v>BIOLEGEND</v>
      </c>
      <c r="B3444" s="21" t="str">
        <v>EED119933</v>
      </c>
      <c r="C3444" s="30">
        <v>45948</v>
      </c>
      <c r="D3444" s="21">
        <v>302216</v>
      </c>
      <c r="E3444" s="21">
        <f>_xlfn.XLOOKUP(D3444,MasterSheet!H:H,MasterSheet!F:F)</f>
        <v>46252.800000000003</v>
      </c>
      <c r="F3444" s="22">
        <f>SUMIFS(MasterSheet!J:J, MasterSheet!B:B, B3444, MasterSheet!D:D, C3444, MasterSheet!H:H, D3444)</f>
        <v>2</v>
      </c>
      <c r="G3444" s="22">
        <f t="shared" si="219"/>
        <v>92505.600000000006</v>
      </c>
      <c r="H3444" s="26">
        <f>SUMIFS(MasterSheet!K:K, MasterSheet!B:B, B3444, MasterSheet!D:D, C3444, MasterSheet!H:H, D3444)</f>
        <v>2</v>
      </c>
      <c r="I3444" s="26">
        <f t="shared" si="220"/>
        <v>92505.600000000006</v>
      </c>
      <c r="J3444" s="28">
        <f>SUMIFS(MasterSheet!L:L, MasterSheet!B:B, B3444, MasterSheet!D:D, C3444, MasterSheet!H:H, D3444)</f>
        <v>0</v>
      </c>
      <c r="K3444" s="28">
        <f t="shared" si="221"/>
        <v>0</v>
      </c>
      <c r="L3444" s="21" t="str">
        <f>UPPER(VLOOKUP(D3444,MasterSheet!H:U,14,))</f>
        <v>BIOLEGEND</v>
      </c>
    </row>
    <row r="3445" spans="1:12" x14ac:dyDescent="0.25">
      <c r="A3445" s="21" t="str">
        <f t="shared" si="218"/>
        <v>BIOLEGEND</v>
      </c>
      <c r="B3445" s="21" t="str">
        <v>EED119933</v>
      </c>
      <c r="C3445" s="30">
        <v>45948</v>
      </c>
      <c r="D3445" s="21">
        <v>302902</v>
      </c>
      <c r="E3445" s="21">
        <f>_xlfn.XLOOKUP(D3445,MasterSheet!H:H,MasterSheet!F:F)</f>
        <v>2933.04</v>
      </c>
      <c r="F3445" s="22">
        <f>SUMIFS(MasterSheet!J:J, MasterSheet!B:B, B3445, MasterSheet!D:D, C3445, MasterSheet!H:H, D3445)</f>
        <v>1</v>
      </c>
      <c r="G3445" s="22">
        <f t="shared" si="219"/>
        <v>2933.04</v>
      </c>
      <c r="H3445" s="26">
        <f>SUMIFS(MasterSheet!K:K, MasterSheet!B:B, B3445, MasterSheet!D:D, C3445, MasterSheet!H:H, D3445)</f>
        <v>1</v>
      </c>
      <c r="I3445" s="26">
        <f t="shared" si="220"/>
        <v>2933.04</v>
      </c>
      <c r="J3445" s="28">
        <f>SUMIFS(MasterSheet!L:L, MasterSheet!B:B, B3445, MasterSheet!D:D, C3445, MasterSheet!H:H, D3445)</f>
        <v>0</v>
      </c>
      <c r="K3445" s="28">
        <f t="shared" si="221"/>
        <v>0</v>
      </c>
      <c r="L3445" s="21" t="str">
        <f>UPPER(VLOOKUP(D3445,MasterSheet!H:U,14,))</f>
        <v>BIOLEGEND</v>
      </c>
    </row>
    <row r="3446" spans="1:12" x14ac:dyDescent="0.25">
      <c r="A3446" s="21" t="str">
        <f t="shared" si="218"/>
        <v>BIOLEGEND</v>
      </c>
      <c r="B3446" s="21" t="str">
        <v>EED119933</v>
      </c>
      <c r="C3446" s="30">
        <v>45948</v>
      </c>
      <c r="D3446" s="21">
        <v>304014</v>
      </c>
      <c r="E3446" s="21">
        <f>_xlfn.XLOOKUP(D3446,MasterSheet!H:H,MasterSheet!F:F)</f>
        <v>17987.2</v>
      </c>
      <c r="F3446" s="22">
        <f>SUMIFS(MasterSheet!J:J, MasterSheet!B:B, B3446, MasterSheet!D:D, C3446, MasterSheet!H:H, D3446)</f>
        <v>2</v>
      </c>
      <c r="G3446" s="22">
        <f t="shared" si="219"/>
        <v>35974.400000000001</v>
      </c>
      <c r="H3446" s="26">
        <f>SUMIFS(MasterSheet!K:K, MasterSheet!B:B, B3446, MasterSheet!D:D, C3446, MasterSheet!H:H, D3446)</f>
        <v>2</v>
      </c>
      <c r="I3446" s="26">
        <f t="shared" si="220"/>
        <v>35974.400000000001</v>
      </c>
      <c r="J3446" s="28">
        <f>SUMIFS(MasterSheet!L:L, MasterSheet!B:B, B3446, MasterSheet!D:D, C3446, MasterSheet!H:H, D3446)</f>
        <v>0</v>
      </c>
      <c r="K3446" s="28">
        <f t="shared" si="221"/>
        <v>0</v>
      </c>
      <c r="L3446" s="21" t="str">
        <f>UPPER(VLOOKUP(D3446,MasterSheet!H:U,14,))</f>
        <v>BIOLEGEND</v>
      </c>
    </row>
    <row r="3447" spans="1:12" x14ac:dyDescent="0.25">
      <c r="A3447" s="21" t="str">
        <f t="shared" si="218"/>
        <v>BIOLEGEND</v>
      </c>
      <c r="B3447" s="21" t="str">
        <v>EED119933</v>
      </c>
      <c r="C3447" s="30">
        <v>45948</v>
      </c>
      <c r="D3447" s="21">
        <v>305034</v>
      </c>
      <c r="E3447" s="21">
        <f>_xlfn.XLOOKUP(D3447,MasterSheet!H:H,MasterSheet!F:F)</f>
        <v>28314</v>
      </c>
      <c r="F3447" s="22">
        <f>SUMIFS(MasterSheet!J:J, MasterSheet!B:B, B3447, MasterSheet!D:D, C3447, MasterSheet!H:H, D3447)</f>
        <v>1</v>
      </c>
      <c r="G3447" s="22">
        <f t="shared" si="219"/>
        <v>28314</v>
      </c>
      <c r="H3447" s="26">
        <f>SUMIFS(MasterSheet!K:K, MasterSheet!B:B, B3447, MasterSheet!D:D, C3447, MasterSheet!H:H, D3447)</f>
        <v>1</v>
      </c>
      <c r="I3447" s="26">
        <f t="shared" si="220"/>
        <v>28314</v>
      </c>
      <c r="J3447" s="28">
        <f>SUMIFS(MasterSheet!L:L, MasterSheet!B:B, B3447, MasterSheet!D:D, C3447, MasterSheet!H:H, D3447)</f>
        <v>0</v>
      </c>
      <c r="K3447" s="28">
        <f t="shared" si="221"/>
        <v>0</v>
      </c>
      <c r="L3447" s="21" t="str">
        <f>UPPER(VLOOKUP(D3447,MasterSheet!H:U,14,))</f>
        <v>BIOLEGEND</v>
      </c>
    </row>
    <row r="3448" spans="1:12" x14ac:dyDescent="0.25">
      <c r="A3448" s="21" t="str">
        <f t="shared" si="218"/>
        <v>BIOLEGEND</v>
      </c>
      <c r="B3448" s="21" t="str">
        <v>EED119933</v>
      </c>
      <c r="C3448" s="30">
        <v>45948</v>
      </c>
      <c r="D3448" s="21">
        <v>305413</v>
      </c>
      <c r="E3448" s="21">
        <f>_xlfn.XLOOKUP(D3448,MasterSheet!H:H,MasterSheet!F:F)</f>
        <v>7638.4</v>
      </c>
      <c r="F3448" s="22">
        <f>SUMIFS(MasterSheet!J:J, MasterSheet!B:B, B3448, MasterSheet!D:D, C3448, MasterSheet!H:H, D3448)</f>
        <v>1</v>
      </c>
      <c r="G3448" s="22">
        <f t="shared" si="219"/>
        <v>7638.4</v>
      </c>
      <c r="H3448" s="26">
        <f>SUMIFS(MasterSheet!K:K, MasterSheet!B:B, B3448, MasterSheet!D:D, C3448, MasterSheet!H:H, D3448)</f>
        <v>1</v>
      </c>
      <c r="I3448" s="26">
        <f t="shared" si="220"/>
        <v>7638.4</v>
      </c>
      <c r="J3448" s="28">
        <f>SUMIFS(MasterSheet!L:L, MasterSheet!B:B, B3448, MasterSheet!D:D, C3448, MasterSheet!H:H, D3448)</f>
        <v>0</v>
      </c>
      <c r="K3448" s="28">
        <f t="shared" si="221"/>
        <v>0</v>
      </c>
      <c r="L3448" s="21" t="str">
        <f>UPPER(VLOOKUP(D3448,MasterSheet!H:U,14,))</f>
        <v>BIOLEGEND</v>
      </c>
    </row>
    <row r="3449" spans="1:12" x14ac:dyDescent="0.25">
      <c r="A3449" s="21" t="str">
        <f t="shared" si="218"/>
        <v>BIOLEGEND</v>
      </c>
      <c r="B3449" s="21" t="str">
        <v>EED119933</v>
      </c>
      <c r="C3449" s="30">
        <v>45948</v>
      </c>
      <c r="D3449" s="21">
        <v>310910</v>
      </c>
      <c r="E3449" s="21">
        <f>_xlfn.XLOOKUP(D3449,MasterSheet!H:H,MasterSheet!F:F)</f>
        <v>8131.2000000000007</v>
      </c>
      <c r="F3449" s="22">
        <f>SUMIFS(MasterSheet!J:J, MasterSheet!B:B, B3449, MasterSheet!D:D, C3449, MasterSheet!H:H, D3449)</f>
        <v>5</v>
      </c>
      <c r="G3449" s="22">
        <f t="shared" si="219"/>
        <v>40656</v>
      </c>
      <c r="H3449" s="26">
        <f>SUMIFS(MasterSheet!K:K, MasterSheet!B:B, B3449, MasterSheet!D:D, C3449, MasterSheet!H:H, D3449)</f>
        <v>5</v>
      </c>
      <c r="I3449" s="26">
        <f t="shared" si="220"/>
        <v>40656</v>
      </c>
      <c r="J3449" s="28">
        <f>SUMIFS(MasterSheet!L:L, MasterSheet!B:B, B3449, MasterSheet!D:D, C3449, MasterSheet!H:H, D3449)</f>
        <v>0</v>
      </c>
      <c r="K3449" s="28">
        <f t="shared" si="221"/>
        <v>0</v>
      </c>
      <c r="L3449" s="21" t="str">
        <f>UPPER(VLOOKUP(D3449,MasterSheet!H:U,14,))</f>
        <v>BIOLEGEND</v>
      </c>
    </row>
    <row r="3450" spans="1:12" x14ac:dyDescent="0.25">
      <c r="A3450" s="21" t="str">
        <f t="shared" si="218"/>
        <v>BIOLEGEND</v>
      </c>
      <c r="B3450" s="21" t="str">
        <v>EED119933</v>
      </c>
      <c r="C3450" s="30">
        <v>45948</v>
      </c>
      <c r="D3450" s="21">
        <v>312206</v>
      </c>
      <c r="E3450" s="21">
        <f>_xlfn.XLOOKUP(D3450,MasterSheet!H:H,MasterSheet!F:F)</f>
        <v>18295.2</v>
      </c>
      <c r="F3450" s="22">
        <f>SUMIFS(MasterSheet!J:J, MasterSheet!B:B, B3450, MasterSheet!D:D, C3450, MasterSheet!H:H, D3450)</f>
        <v>1</v>
      </c>
      <c r="G3450" s="22">
        <f t="shared" si="219"/>
        <v>18295.2</v>
      </c>
      <c r="H3450" s="26">
        <f>SUMIFS(MasterSheet!K:K, MasterSheet!B:B, B3450, MasterSheet!D:D, C3450, MasterSheet!H:H, D3450)</f>
        <v>1</v>
      </c>
      <c r="I3450" s="26">
        <f t="shared" si="220"/>
        <v>18295.2</v>
      </c>
      <c r="J3450" s="28">
        <f>SUMIFS(MasterSheet!L:L, MasterSheet!B:B, B3450, MasterSheet!D:D, C3450, MasterSheet!H:H, D3450)</f>
        <v>0</v>
      </c>
      <c r="K3450" s="28">
        <f t="shared" si="221"/>
        <v>0</v>
      </c>
      <c r="L3450" s="21" t="str">
        <f>UPPER(VLOOKUP(D3450,MasterSheet!H:U,14,))</f>
        <v>BIOLEGEND</v>
      </c>
    </row>
    <row r="3451" spans="1:12" x14ac:dyDescent="0.25">
      <c r="A3451" s="21" t="str">
        <f t="shared" si="218"/>
        <v>BIOLEGEND</v>
      </c>
      <c r="B3451" s="21" t="str">
        <v>EED119933</v>
      </c>
      <c r="C3451" s="30">
        <v>45948</v>
      </c>
      <c r="D3451" s="21">
        <v>317302</v>
      </c>
      <c r="E3451" s="21">
        <f>_xlfn.XLOOKUP(D3451,MasterSheet!H:H,MasterSheet!F:F)</f>
        <v>3146</v>
      </c>
      <c r="F3451" s="22">
        <f>SUMIFS(MasterSheet!J:J, MasterSheet!B:B, B3451, MasterSheet!D:D, C3451, MasterSheet!H:H, D3451)</f>
        <v>1</v>
      </c>
      <c r="G3451" s="22">
        <f t="shared" si="219"/>
        <v>3146</v>
      </c>
      <c r="H3451" s="26">
        <f>SUMIFS(MasterSheet!K:K, MasterSheet!B:B, B3451, MasterSheet!D:D, C3451, MasterSheet!H:H, D3451)</f>
        <v>1</v>
      </c>
      <c r="I3451" s="26">
        <f t="shared" si="220"/>
        <v>3146</v>
      </c>
      <c r="J3451" s="28">
        <f>SUMIFS(MasterSheet!L:L, MasterSheet!B:B, B3451, MasterSheet!D:D, C3451, MasterSheet!H:H, D3451)</f>
        <v>0</v>
      </c>
      <c r="K3451" s="28">
        <f t="shared" si="221"/>
        <v>0</v>
      </c>
      <c r="L3451" s="21" t="str">
        <f>UPPER(VLOOKUP(D3451,MasterSheet!H:U,14,))</f>
        <v>BIOLEGEND</v>
      </c>
    </row>
    <row r="3452" spans="1:12" x14ac:dyDescent="0.25">
      <c r="A3452" s="21" t="str">
        <f t="shared" si="218"/>
        <v>BIOLEGEND</v>
      </c>
      <c r="B3452" s="21" t="str">
        <v>EED119933</v>
      </c>
      <c r="C3452" s="30">
        <v>45948</v>
      </c>
      <c r="D3452" s="21">
        <v>317318</v>
      </c>
      <c r="E3452" s="21">
        <f>_xlfn.XLOOKUP(D3452,MasterSheet!H:H,MasterSheet!F:F)</f>
        <v>4743.2</v>
      </c>
      <c r="F3452" s="22">
        <f>SUMIFS(MasterSheet!J:J, MasterSheet!B:B, B3452, MasterSheet!D:D, C3452, MasterSheet!H:H, D3452)</f>
        <v>1</v>
      </c>
      <c r="G3452" s="22">
        <f t="shared" si="219"/>
        <v>4743.2</v>
      </c>
      <c r="H3452" s="26">
        <f>SUMIFS(MasterSheet!K:K, MasterSheet!B:B, B3452, MasterSheet!D:D, C3452, MasterSheet!H:H, D3452)</f>
        <v>1</v>
      </c>
      <c r="I3452" s="26">
        <f t="shared" si="220"/>
        <v>4743.2</v>
      </c>
      <c r="J3452" s="28">
        <f>SUMIFS(MasterSheet!L:L, MasterSheet!B:B, B3452, MasterSheet!D:D, C3452, MasterSheet!H:H, D3452)</f>
        <v>0</v>
      </c>
      <c r="K3452" s="28">
        <f t="shared" si="221"/>
        <v>0</v>
      </c>
      <c r="L3452" s="21" t="str">
        <f>UPPER(VLOOKUP(D3452,MasterSheet!H:U,14,))</f>
        <v>BIOLEGEND</v>
      </c>
    </row>
    <row r="3453" spans="1:12" x14ac:dyDescent="0.25">
      <c r="A3453" s="21" t="str">
        <f t="shared" si="218"/>
        <v>BIOLEGEND</v>
      </c>
      <c r="B3453" s="21" t="str">
        <v>EED119933</v>
      </c>
      <c r="C3453" s="30">
        <v>45948</v>
      </c>
      <c r="D3453" s="21">
        <v>317408</v>
      </c>
      <c r="E3453" s="21">
        <f>_xlfn.XLOOKUP(D3453,MasterSheet!H:H,MasterSheet!F:F)</f>
        <v>3080</v>
      </c>
      <c r="F3453" s="22">
        <f>SUMIFS(MasterSheet!J:J, MasterSheet!B:B, B3453, MasterSheet!D:D, C3453, MasterSheet!H:H, D3453)</f>
        <v>1</v>
      </c>
      <c r="G3453" s="22">
        <f t="shared" si="219"/>
        <v>3080</v>
      </c>
      <c r="H3453" s="26">
        <f>SUMIFS(MasterSheet!K:K, MasterSheet!B:B, B3453, MasterSheet!D:D, C3453, MasterSheet!H:H, D3453)</f>
        <v>1</v>
      </c>
      <c r="I3453" s="26">
        <f t="shared" si="220"/>
        <v>3080</v>
      </c>
      <c r="J3453" s="28">
        <f>SUMIFS(MasterSheet!L:L, MasterSheet!B:B, B3453, MasterSheet!D:D, C3453, MasterSheet!H:H, D3453)</f>
        <v>0</v>
      </c>
      <c r="K3453" s="28">
        <f t="shared" si="221"/>
        <v>0</v>
      </c>
      <c r="L3453" s="21" t="str">
        <f>UPPER(VLOOKUP(D3453,MasterSheet!H:U,14,))</f>
        <v>BIOLEGEND</v>
      </c>
    </row>
    <row r="3454" spans="1:12" x14ac:dyDescent="0.25">
      <c r="A3454" s="21" t="str">
        <f t="shared" si="218"/>
        <v>BIOLEGEND</v>
      </c>
      <c r="B3454" s="21" t="str">
        <v>EED119933</v>
      </c>
      <c r="C3454" s="30">
        <v>45948</v>
      </c>
      <c r="D3454" s="21">
        <v>317434</v>
      </c>
      <c r="E3454" s="21">
        <f>_xlfn.XLOOKUP(D3454,MasterSheet!H:H,MasterSheet!F:F)</f>
        <v>24420</v>
      </c>
      <c r="F3454" s="22">
        <f>SUMIFS(MasterSheet!J:J, MasterSheet!B:B, B3454, MasterSheet!D:D, C3454, MasterSheet!H:H, D3454)</f>
        <v>1</v>
      </c>
      <c r="G3454" s="22">
        <f t="shared" si="219"/>
        <v>24420</v>
      </c>
      <c r="H3454" s="26">
        <f>SUMIFS(MasterSheet!K:K, MasterSheet!B:B, B3454, MasterSheet!D:D, C3454, MasterSheet!H:H, D3454)</f>
        <v>1</v>
      </c>
      <c r="I3454" s="26">
        <f t="shared" si="220"/>
        <v>24420</v>
      </c>
      <c r="J3454" s="28">
        <f>SUMIFS(MasterSheet!L:L, MasterSheet!B:B, B3454, MasterSheet!D:D, C3454, MasterSheet!H:H, D3454)</f>
        <v>0</v>
      </c>
      <c r="K3454" s="28">
        <f t="shared" si="221"/>
        <v>0</v>
      </c>
      <c r="L3454" s="21" t="str">
        <f>UPPER(VLOOKUP(D3454,MasterSheet!H:U,14,))</f>
        <v>BIOLEGEND</v>
      </c>
    </row>
    <row r="3455" spans="1:12" x14ac:dyDescent="0.25">
      <c r="A3455" s="21" t="str">
        <f t="shared" si="218"/>
        <v>BIOLEGEND</v>
      </c>
      <c r="B3455" s="21" t="str">
        <v>EED119933</v>
      </c>
      <c r="C3455" s="30">
        <v>45948</v>
      </c>
      <c r="D3455" s="21">
        <v>318340</v>
      </c>
      <c r="E3455" s="21">
        <f>_xlfn.XLOOKUP(D3455,MasterSheet!H:H,MasterSheet!F:F)</f>
        <v>26862</v>
      </c>
      <c r="F3455" s="22">
        <f>SUMIFS(MasterSheet!J:J, MasterSheet!B:B, B3455, MasterSheet!D:D, C3455, MasterSheet!H:H, D3455)</f>
        <v>2</v>
      </c>
      <c r="G3455" s="22">
        <f t="shared" si="219"/>
        <v>53724</v>
      </c>
      <c r="H3455" s="26">
        <f>SUMIFS(MasterSheet!K:K, MasterSheet!B:B, B3455, MasterSheet!D:D, C3455, MasterSheet!H:H, D3455)</f>
        <v>2</v>
      </c>
      <c r="I3455" s="26">
        <f t="shared" si="220"/>
        <v>53724</v>
      </c>
      <c r="J3455" s="28">
        <f>SUMIFS(MasterSheet!L:L, MasterSheet!B:B, B3455, MasterSheet!D:D, C3455, MasterSheet!H:H, D3455)</f>
        <v>0</v>
      </c>
      <c r="K3455" s="28">
        <f t="shared" si="221"/>
        <v>0</v>
      </c>
      <c r="L3455" s="21" t="str">
        <f>UPPER(VLOOKUP(D3455,MasterSheet!H:U,14,))</f>
        <v>BIOLEGEND</v>
      </c>
    </row>
    <row r="3456" spans="1:12" x14ac:dyDescent="0.25">
      <c r="A3456" s="21" t="str">
        <f t="shared" si="218"/>
        <v>BIOLEGEND</v>
      </c>
      <c r="B3456" s="21" t="str">
        <v>EED119933</v>
      </c>
      <c r="C3456" s="30">
        <v>45948</v>
      </c>
      <c r="D3456" s="21">
        <v>333810</v>
      </c>
      <c r="E3456" s="21">
        <f>_xlfn.XLOOKUP(D3456,MasterSheet!H:H,MasterSheet!F:F)</f>
        <v>19712</v>
      </c>
      <c r="F3456" s="22">
        <f>SUMIFS(MasterSheet!J:J, MasterSheet!B:B, B3456, MasterSheet!D:D, C3456, MasterSheet!H:H, D3456)</f>
        <v>30</v>
      </c>
      <c r="G3456" s="22">
        <f t="shared" si="219"/>
        <v>591360</v>
      </c>
      <c r="H3456" s="26">
        <f>SUMIFS(MasterSheet!K:K, MasterSheet!B:B, B3456, MasterSheet!D:D, C3456, MasterSheet!H:H, D3456)</f>
        <v>30</v>
      </c>
      <c r="I3456" s="26">
        <f t="shared" si="220"/>
        <v>591360</v>
      </c>
      <c r="J3456" s="28">
        <f>SUMIFS(MasterSheet!L:L, MasterSheet!B:B, B3456, MasterSheet!D:D, C3456, MasterSheet!H:H, D3456)</f>
        <v>0</v>
      </c>
      <c r="K3456" s="28">
        <f t="shared" si="221"/>
        <v>0</v>
      </c>
      <c r="L3456" s="21" t="str">
        <f>UPPER(VLOOKUP(D3456,MasterSheet!H:U,14,))</f>
        <v>BIOLEGEND</v>
      </c>
    </row>
    <row r="3457" spans="1:12" x14ac:dyDescent="0.25">
      <c r="A3457" s="21" t="str">
        <f t="shared" si="218"/>
        <v>BIOLEGEND</v>
      </c>
      <c r="B3457" s="21" t="str">
        <v>EED119933</v>
      </c>
      <c r="C3457" s="30">
        <v>45948</v>
      </c>
      <c r="D3457" s="21">
        <v>333904</v>
      </c>
      <c r="E3457" s="21">
        <f>_xlfn.XLOOKUP(D3457,MasterSheet!H:H,MasterSheet!F:F)</f>
        <v>12689.599999999999</v>
      </c>
      <c r="F3457" s="22">
        <f>SUMIFS(MasterSheet!J:J, MasterSheet!B:B, B3457, MasterSheet!D:D, C3457, MasterSheet!H:H, D3457)</f>
        <v>1</v>
      </c>
      <c r="G3457" s="22">
        <f t="shared" si="219"/>
        <v>12689.599999999999</v>
      </c>
      <c r="H3457" s="26">
        <f>SUMIFS(MasterSheet!K:K, MasterSheet!B:B, B3457, MasterSheet!D:D, C3457, MasterSheet!H:H, D3457)</f>
        <v>1</v>
      </c>
      <c r="I3457" s="26">
        <f t="shared" si="220"/>
        <v>12689.599999999999</v>
      </c>
      <c r="J3457" s="28">
        <f>SUMIFS(MasterSheet!L:L, MasterSheet!B:B, B3457, MasterSheet!D:D, C3457, MasterSheet!H:H, D3457)</f>
        <v>0</v>
      </c>
      <c r="K3457" s="28">
        <f t="shared" si="221"/>
        <v>0</v>
      </c>
      <c r="L3457" s="21" t="str">
        <f>UPPER(VLOOKUP(D3457,MasterSheet!H:U,14,))</f>
        <v>BIOLEGEND</v>
      </c>
    </row>
    <row r="3458" spans="1:12" x14ac:dyDescent="0.25">
      <c r="A3458" s="21" t="str">
        <f t="shared" ref="A3458:A3521" si="222">L3458</f>
        <v>BIOLEGEND</v>
      </c>
      <c r="B3458" s="21" t="str">
        <v>EED119933</v>
      </c>
      <c r="C3458" s="30">
        <v>45948</v>
      </c>
      <c r="D3458" s="21">
        <v>337416</v>
      </c>
      <c r="E3458" s="21">
        <f>_xlfn.XLOOKUP(D3458,MasterSheet!H:H,MasterSheet!F:F)</f>
        <v>23531.199999999997</v>
      </c>
      <c r="F3458" s="22">
        <f>SUMIFS(MasterSheet!J:J, MasterSheet!B:B, B3458, MasterSheet!D:D, C3458, MasterSheet!H:H, D3458)</f>
        <v>1</v>
      </c>
      <c r="G3458" s="22">
        <f t="shared" si="219"/>
        <v>23531.199999999997</v>
      </c>
      <c r="H3458" s="26">
        <f>SUMIFS(MasterSheet!K:K, MasterSheet!B:B, B3458, MasterSheet!D:D, C3458, MasterSheet!H:H, D3458)</f>
        <v>1</v>
      </c>
      <c r="I3458" s="26">
        <f t="shared" si="220"/>
        <v>23531.199999999997</v>
      </c>
      <c r="J3458" s="28">
        <f>SUMIFS(MasterSheet!L:L, MasterSheet!B:B, B3458, MasterSheet!D:D, C3458, MasterSheet!H:H, D3458)</f>
        <v>0</v>
      </c>
      <c r="K3458" s="28">
        <f t="shared" si="221"/>
        <v>0</v>
      </c>
      <c r="L3458" s="21" t="str">
        <f>UPPER(VLOOKUP(D3458,MasterSheet!H:U,14,))</f>
        <v>BIOLEGEND</v>
      </c>
    </row>
    <row r="3459" spans="1:12" x14ac:dyDescent="0.25">
      <c r="A3459" s="21" t="str">
        <f t="shared" si="222"/>
        <v>BIOLEGEND</v>
      </c>
      <c r="B3459" s="21" t="str">
        <v>EED119933</v>
      </c>
      <c r="C3459" s="30">
        <v>45948</v>
      </c>
      <c r="D3459" s="21">
        <v>337614</v>
      </c>
      <c r="E3459" s="21">
        <f>_xlfn.XLOOKUP(D3459,MasterSheet!H:H,MasterSheet!F:F)</f>
        <v>23531.199999999997</v>
      </c>
      <c r="F3459" s="22">
        <f>SUMIFS(MasterSheet!J:J, MasterSheet!B:B, B3459, MasterSheet!D:D, C3459, MasterSheet!H:H, D3459)</f>
        <v>1</v>
      </c>
      <c r="G3459" s="22">
        <f t="shared" si="219"/>
        <v>23531.199999999997</v>
      </c>
      <c r="H3459" s="26">
        <f>SUMIFS(MasterSheet!K:K, MasterSheet!B:B, B3459, MasterSheet!D:D, C3459, MasterSheet!H:H, D3459)</f>
        <v>1</v>
      </c>
      <c r="I3459" s="26">
        <f t="shared" si="220"/>
        <v>23531.199999999997</v>
      </c>
      <c r="J3459" s="28">
        <f>SUMIFS(MasterSheet!L:L, MasterSheet!B:B, B3459, MasterSheet!D:D, C3459, MasterSheet!H:H, D3459)</f>
        <v>0</v>
      </c>
      <c r="K3459" s="28">
        <f t="shared" si="221"/>
        <v>0</v>
      </c>
      <c r="L3459" s="21" t="str">
        <f>UPPER(VLOOKUP(D3459,MasterSheet!H:U,14,))</f>
        <v>BIOLEGEND</v>
      </c>
    </row>
    <row r="3460" spans="1:12" x14ac:dyDescent="0.25">
      <c r="A3460" s="21" t="str">
        <f t="shared" si="222"/>
        <v>BIOLEGEND</v>
      </c>
      <c r="B3460" s="21" t="str">
        <v>EED119933</v>
      </c>
      <c r="C3460" s="30">
        <v>45948</v>
      </c>
      <c r="D3460" s="21">
        <v>343512</v>
      </c>
      <c r="E3460" s="21">
        <f>_xlfn.XLOOKUP(D3460,MasterSheet!H:H,MasterSheet!F:F)</f>
        <v>18048.8</v>
      </c>
      <c r="F3460" s="22">
        <f>SUMIFS(MasterSheet!J:J, MasterSheet!B:B, B3460, MasterSheet!D:D, C3460, MasterSheet!H:H, D3460)</f>
        <v>1</v>
      </c>
      <c r="G3460" s="22">
        <f t="shared" si="219"/>
        <v>18048.8</v>
      </c>
      <c r="H3460" s="26">
        <f>SUMIFS(MasterSheet!K:K, MasterSheet!B:B, B3460, MasterSheet!D:D, C3460, MasterSheet!H:H, D3460)</f>
        <v>1</v>
      </c>
      <c r="I3460" s="26">
        <f t="shared" si="220"/>
        <v>18048.8</v>
      </c>
      <c r="J3460" s="28">
        <f>SUMIFS(MasterSheet!L:L, MasterSheet!B:B, B3460, MasterSheet!D:D, C3460, MasterSheet!H:H, D3460)</f>
        <v>0</v>
      </c>
      <c r="K3460" s="28">
        <f t="shared" si="221"/>
        <v>0</v>
      </c>
      <c r="L3460" s="21" t="str">
        <f>UPPER(VLOOKUP(D3460,MasterSheet!H:U,14,))</f>
        <v>BIOLEGEND</v>
      </c>
    </row>
    <row r="3461" spans="1:12" x14ac:dyDescent="0.25">
      <c r="A3461" s="21" t="str">
        <f t="shared" si="222"/>
        <v>BIOLEGEND</v>
      </c>
      <c r="B3461" s="21" t="str">
        <v>EED119933</v>
      </c>
      <c r="C3461" s="30">
        <v>45948</v>
      </c>
      <c r="D3461" s="21">
        <v>343614</v>
      </c>
      <c r="E3461" s="21">
        <f>_xlfn.XLOOKUP(D3461,MasterSheet!H:H,MasterSheet!F:F)</f>
        <v>23531.199999999997</v>
      </c>
      <c r="F3461" s="22">
        <f>SUMIFS(MasterSheet!J:J, MasterSheet!B:B, B3461, MasterSheet!D:D, C3461, MasterSheet!H:H, D3461)</f>
        <v>1</v>
      </c>
      <c r="G3461" s="22">
        <f t="shared" si="219"/>
        <v>23531.199999999997</v>
      </c>
      <c r="H3461" s="26">
        <f>SUMIFS(MasterSheet!K:K, MasterSheet!B:B, B3461, MasterSheet!D:D, C3461, MasterSheet!H:H, D3461)</f>
        <v>1</v>
      </c>
      <c r="I3461" s="26">
        <f t="shared" si="220"/>
        <v>23531.199999999997</v>
      </c>
      <c r="J3461" s="28">
        <f>SUMIFS(MasterSheet!L:L, MasterSheet!B:B, B3461, MasterSheet!D:D, C3461, MasterSheet!H:H, D3461)</f>
        <v>0</v>
      </c>
      <c r="K3461" s="28">
        <f t="shared" si="221"/>
        <v>0</v>
      </c>
      <c r="L3461" s="21" t="str">
        <f>UPPER(VLOOKUP(D3461,MasterSheet!H:U,14,))</f>
        <v>BIOLEGEND</v>
      </c>
    </row>
    <row r="3462" spans="1:12" x14ac:dyDescent="0.25">
      <c r="A3462" s="21" t="str">
        <f t="shared" si="222"/>
        <v>BIOLEGEND</v>
      </c>
      <c r="B3462" s="21" t="str">
        <v>EED119933</v>
      </c>
      <c r="C3462" s="30">
        <v>45948</v>
      </c>
      <c r="D3462" s="21">
        <v>344606</v>
      </c>
      <c r="E3462" s="21">
        <f>_xlfn.XLOOKUP(D3462,MasterSheet!H:H,MasterSheet!F:F)</f>
        <v>5112.8</v>
      </c>
      <c r="F3462" s="22">
        <f>SUMIFS(MasterSheet!J:J, MasterSheet!B:B, B3462, MasterSheet!D:D, C3462, MasterSheet!H:H, D3462)</f>
        <v>10</v>
      </c>
      <c r="G3462" s="22">
        <f t="shared" si="219"/>
        <v>51128</v>
      </c>
      <c r="H3462" s="26">
        <f>SUMIFS(MasterSheet!K:K, MasterSheet!B:B, B3462, MasterSheet!D:D, C3462, MasterSheet!H:H, D3462)</f>
        <v>10</v>
      </c>
      <c r="I3462" s="26">
        <f t="shared" si="220"/>
        <v>51128</v>
      </c>
      <c r="J3462" s="28">
        <f>SUMIFS(MasterSheet!L:L, MasterSheet!B:B, B3462, MasterSheet!D:D, C3462, MasterSheet!H:H, D3462)</f>
        <v>0</v>
      </c>
      <c r="K3462" s="28">
        <f t="shared" si="221"/>
        <v>0</v>
      </c>
      <c r="L3462" s="21" t="str">
        <f>UPPER(VLOOKUP(D3462,MasterSheet!H:U,14,))</f>
        <v>BIOLEGEND</v>
      </c>
    </row>
    <row r="3463" spans="1:12" x14ac:dyDescent="0.25">
      <c r="A3463" s="21" t="str">
        <f t="shared" si="222"/>
        <v>BIOLEGEND</v>
      </c>
      <c r="B3463" s="21" t="str">
        <v>EED119933</v>
      </c>
      <c r="C3463" s="30">
        <v>45948</v>
      </c>
      <c r="D3463" s="21">
        <v>344712</v>
      </c>
      <c r="E3463" s="21">
        <f>_xlfn.XLOOKUP(D3463,MasterSheet!H:H,MasterSheet!F:F)</f>
        <v>20020</v>
      </c>
      <c r="F3463" s="22">
        <f>SUMIFS(MasterSheet!J:J, MasterSheet!B:B, B3463, MasterSheet!D:D, C3463, MasterSheet!H:H, D3463)</f>
        <v>10</v>
      </c>
      <c r="G3463" s="22">
        <f t="shared" si="219"/>
        <v>200200</v>
      </c>
      <c r="H3463" s="26">
        <f>SUMIFS(MasterSheet!K:K, MasterSheet!B:B, B3463, MasterSheet!D:D, C3463, MasterSheet!H:H, D3463)</f>
        <v>10</v>
      </c>
      <c r="I3463" s="26">
        <f t="shared" si="220"/>
        <v>200200</v>
      </c>
      <c r="J3463" s="28">
        <f>SUMIFS(MasterSheet!L:L, MasterSheet!B:B, B3463, MasterSheet!D:D, C3463, MasterSheet!H:H, D3463)</f>
        <v>0</v>
      </c>
      <c r="K3463" s="28">
        <f t="shared" si="221"/>
        <v>0</v>
      </c>
      <c r="L3463" s="21" t="str">
        <f>UPPER(VLOOKUP(D3463,MasterSheet!H:U,14,))</f>
        <v>BIOLEGEND</v>
      </c>
    </row>
    <row r="3464" spans="1:12" x14ac:dyDescent="0.25">
      <c r="A3464" s="21" t="str">
        <f t="shared" si="222"/>
        <v>BIOLEGEND</v>
      </c>
      <c r="B3464" s="21" t="str">
        <v>EED119933</v>
      </c>
      <c r="C3464" s="30">
        <v>45948</v>
      </c>
      <c r="D3464" s="21">
        <v>348232</v>
      </c>
      <c r="E3464" s="21">
        <f>_xlfn.XLOOKUP(D3464,MasterSheet!H:H,MasterSheet!F:F)</f>
        <v>29436</v>
      </c>
      <c r="F3464" s="22">
        <f>SUMIFS(MasterSheet!J:J, MasterSheet!B:B, B3464, MasterSheet!D:D, C3464, MasterSheet!H:H, D3464)</f>
        <v>1</v>
      </c>
      <c r="G3464" s="22">
        <f t="shared" si="219"/>
        <v>29436</v>
      </c>
      <c r="H3464" s="26">
        <f>SUMIFS(MasterSheet!K:K, MasterSheet!B:B, B3464, MasterSheet!D:D, C3464, MasterSheet!H:H, D3464)</f>
        <v>1</v>
      </c>
      <c r="I3464" s="26">
        <f t="shared" si="220"/>
        <v>29436</v>
      </c>
      <c r="J3464" s="28">
        <f>SUMIFS(MasterSheet!L:L, MasterSheet!B:B, B3464, MasterSheet!D:D, C3464, MasterSheet!H:H, D3464)</f>
        <v>0</v>
      </c>
      <c r="K3464" s="28">
        <f t="shared" si="221"/>
        <v>0</v>
      </c>
      <c r="L3464" s="21" t="str">
        <f>UPPER(VLOOKUP(D3464,MasterSheet!H:U,14,))</f>
        <v>BIOLEGEND</v>
      </c>
    </row>
    <row r="3465" spans="1:12" x14ac:dyDescent="0.25">
      <c r="A3465" s="21" t="str">
        <f t="shared" si="222"/>
        <v>BIOLEGEND</v>
      </c>
      <c r="B3465" s="21" t="str">
        <v>EED119933</v>
      </c>
      <c r="C3465" s="30">
        <v>45948</v>
      </c>
      <c r="D3465" s="21">
        <v>350214</v>
      </c>
      <c r="E3465" s="21">
        <f>_xlfn.XLOOKUP(D3465,MasterSheet!H:H,MasterSheet!F:F)</f>
        <v>27588</v>
      </c>
      <c r="F3465" s="22">
        <f>SUMIFS(MasterSheet!J:J, MasterSheet!B:B, B3465, MasterSheet!D:D, C3465, MasterSheet!H:H, D3465)</f>
        <v>1</v>
      </c>
      <c r="G3465" s="22">
        <f t="shared" si="219"/>
        <v>27588</v>
      </c>
      <c r="H3465" s="26">
        <f>SUMIFS(MasterSheet!K:K, MasterSheet!B:B, B3465, MasterSheet!D:D, C3465, MasterSheet!H:H, D3465)</f>
        <v>1</v>
      </c>
      <c r="I3465" s="26">
        <f t="shared" si="220"/>
        <v>27588</v>
      </c>
      <c r="J3465" s="28">
        <f>SUMIFS(MasterSheet!L:L, MasterSheet!B:B, B3465, MasterSheet!D:D, C3465, MasterSheet!H:H, D3465)</f>
        <v>0</v>
      </c>
      <c r="K3465" s="28">
        <f t="shared" si="221"/>
        <v>0</v>
      </c>
      <c r="L3465" s="21" t="str">
        <f>UPPER(VLOOKUP(D3465,MasterSheet!H:U,14,))</f>
        <v>BIOLEGEND</v>
      </c>
    </row>
    <row r="3466" spans="1:12" x14ac:dyDescent="0.25">
      <c r="A3466" s="21" t="str">
        <f t="shared" si="222"/>
        <v>BIOLEGEND</v>
      </c>
      <c r="B3466" s="21" t="str">
        <v>EED119933</v>
      </c>
      <c r="C3466" s="30">
        <v>45948</v>
      </c>
      <c r="D3466" s="21">
        <v>354108</v>
      </c>
      <c r="E3466" s="21">
        <f>_xlfn.XLOOKUP(D3466,MasterSheet!H:H,MasterSheet!F:F)</f>
        <v>22792</v>
      </c>
      <c r="F3466" s="22">
        <f>SUMIFS(MasterSheet!J:J, MasterSheet!B:B, B3466, MasterSheet!D:D, C3466, MasterSheet!H:H, D3466)</f>
        <v>1</v>
      </c>
      <c r="G3466" s="22">
        <f t="shared" si="219"/>
        <v>22792</v>
      </c>
      <c r="H3466" s="26">
        <f>SUMIFS(MasterSheet!K:K, MasterSheet!B:B, B3466, MasterSheet!D:D, C3466, MasterSheet!H:H, D3466)</f>
        <v>1</v>
      </c>
      <c r="I3466" s="26">
        <f t="shared" si="220"/>
        <v>22792</v>
      </c>
      <c r="J3466" s="28">
        <f>SUMIFS(MasterSheet!L:L, MasterSheet!B:B, B3466, MasterSheet!D:D, C3466, MasterSheet!H:H, D3466)</f>
        <v>0</v>
      </c>
      <c r="K3466" s="28">
        <f t="shared" si="221"/>
        <v>0</v>
      </c>
      <c r="L3466" s="21" t="str">
        <f>UPPER(VLOOKUP(D3466,MasterSheet!H:U,14,))</f>
        <v>BIOLEGEND</v>
      </c>
    </row>
    <row r="3467" spans="1:12" x14ac:dyDescent="0.25">
      <c r="A3467" s="21" t="str">
        <f t="shared" si="222"/>
        <v>BIOLEGEND</v>
      </c>
      <c r="B3467" s="21" t="str">
        <v>EED119933</v>
      </c>
      <c r="C3467" s="30">
        <v>45948</v>
      </c>
      <c r="D3467" s="21">
        <v>358510</v>
      </c>
      <c r="E3467" s="21">
        <f>_xlfn.XLOOKUP(D3467,MasterSheet!H:H,MasterSheet!F:F)</f>
        <v>22792</v>
      </c>
      <c r="F3467" s="22">
        <f>SUMIFS(MasterSheet!J:J, MasterSheet!B:B, B3467, MasterSheet!D:D, C3467, MasterSheet!H:H, D3467)</f>
        <v>1</v>
      </c>
      <c r="G3467" s="22">
        <f t="shared" si="219"/>
        <v>22792</v>
      </c>
      <c r="H3467" s="26">
        <f>SUMIFS(MasterSheet!K:K, MasterSheet!B:B, B3467, MasterSheet!D:D, C3467, MasterSheet!H:H, D3467)</f>
        <v>1</v>
      </c>
      <c r="I3467" s="26">
        <f t="shared" si="220"/>
        <v>22792</v>
      </c>
      <c r="J3467" s="28">
        <f>SUMIFS(MasterSheet!L:L, MasterSheet!B:B, B3467, MasterSheet!D:D, C3467, MasterSheet!H:H, D3467)</f>
        <v>0</v>
      </c>
      <c r="K3467" s="28">
        <f t="shared" si="221"/>
        <v>0</v>
      </c>
      <c r="L3467" s="21" t="str">
        <f>UPPER(VLOOKUP(D3467,MasterSheet!H:U,14,))</f>
        <v>BIOLEGEND</v>
      </c>
    </row>
    <row r="3468" spans="1:12" x14ac:dyDescent="0.25">
      <c r="A3468" s="21" t="str">
        <f t="shared" si="222"/>
        <v>BIOLEGEND</v>
      </c>
      <c r="B3468" s="21" t="str">
        <v>EED119933</v>
      </c>
      <c r="C3468" s="30">
        <v>45948</v>
      </c>
      <c r="D3468" s="21">
        <v>362526</v>
      </c>
      <c r="E3468" s="21">
        <f>_xlfn.XLOOKUP(D3468,MasterSheet!H:H,MasterSheet!F:F)</f>
        <v>40867.199999999997</v>
      </c>
      <c r="F3468" s="22">
        <f>SUMIFS(MasterSheet!J:J, MasterSheet!B:B, B3468, MasterSheet!D:D, C3468, MasterSheet!H:H, D3468)</f>
        <v>1</v>
      </c>
      <c r="G3468" s="22">
        <f t="shared" si="219"/>
        <v>40867.199999999997</v>
      </c>
      <c r="H3468" s="26">
        <f>SUMIFS(MasterSheet!K:K, MasterSheet!B:B, B3468, MasterSheet!D:D, C3468, MasterSheet!H:H, D3468)</f>
        <v>1</v>
      </c>
      <c r="I3468" s="26">
        <f t="shared" si="220"/>
        <v>40867.199999999997</v>
      </c>
      <c r="J3468" s="28">
        <f>SUMIFS(MasterSheet!L:L, MasterSheet!B:B, B3468, MasterSheet!D:D, C3468, MasterSheet!H:H, D3468)</f>
        <v>0</v>
      </c>
      <c r="K3468" s="28">
        <f t="shared" si="221"/>
        <v>0</v>
      </c>
      <c r="L3468" s="21" t="str">
        <f>UPPER(VLOOKUP(D3468,MasterSheet!H:U,14,))</f>
        <v>BIOLEGEND</v>
      </c>
    </row>
    <row r="3469" spans="1:12" x14ac:dyDescent="0.25">
      <c r="A3469" s="21" t="str">
        <f t="shared" si="222"/>
        <v>BIOLEGEND</v>
      </c>
      <c r="B3469" s="21" t="str">
        <v>EED119933</v>
      </c>
      <c r="C3469" s="30">
        <v>45948</v>
      </c>
      <c r="D3469" s="21">
        <v>367144</v>
      </c>
      <c r="E3469" s="21">
        <f>_xlfn.XLOOKUP(D3469,MasterSheet!H:H,MasterSheet!F:F)</f>
        <v>26532</v>
      </c>
      <c r="F3469" s="22">
        <f>SUMIFS(MasterSheet!J:J, MasterSheet!B:B, B3469, MasterSheet!D:D, C3469, MasterSheet!H:H, D3469)</f>
        <v>40</v>
      </c>
      <c r="G3469" s="22">
        <f t="shared" si="219"/>
        <v>1061280</v>
      </c>
      <c r="H3469" s="26">
        <f>SUMIFS(MasterSheet!K:K, MasterSheet!B:B, B3469, MasterSheet!D:D, C3469, MasterSheet!H:H, D3469)</f>
        <v>40</v>
      </c>
      <c r="I3469" s="26">
        <f t="shared" si="220"/>
        <v>1061280</v>
      </c>
      <c r="J3469" s="28">
        <f>SUMIFS(MasterSheet!L:L, MasterSheet!B:B, B3469, MasterSheet!D:D, C3469, MasterSheet!H:H, D3469)</f>
        <v>0</v>
      </c>
      <c r="K3469" s="28">
        <f t="shared" si="221"/>
        <v>0</v>
      </c>
      <c r="L3469" s="21" t="str">
        <f>UPPER(VLOOKUP(D3469,MasterSheet!H:U,14,))</f>
        <v>BIOLEGEND</v>
      </c>
    </row>
    <row r="3470" spans="1:12" x14ac:dyDescent="0.25">
      <c r="A3470" s="21" t="str">
        <f t="shared" si="222"/>
        <v>BIOLEGEND</v>
      </c>
      <c r="B3470" s="21" t="str">
        <v>EED119933</v>
      </c>
      <c r="C3470" s="30">
        <v>45948</v>
      </c>
      <c r="D3470" s="21">
        <v>367164</v>
      </c>
      <c r="E3470" s="21">
        <f>_xlfn.XLOOKUP(D3470,MasterSheet!H:H,MasterSheet!F:F)</f>
        <v>25080</v>
      </c>
      <c r="F3470" s="22">
        <f>SUMIFS(MasterSheet!J:J, MasterSheet!B:B, B3470, MasterSheet!D:D, C3470, MasterSheet!H:H, D3470)</f>
        <v>1</v>
      </c>
      <c r="G3470" s="22">
        <f t="shared" si="219"/>
        <v>25080</v>
      </c>
      <c r="H3470" s="26">
        <f>SUMIFS(MasterSheet!K:K, MasterSheet!B:B, B3470, MasterSheet!D:D, C3470, MasterSheet!H:H, D3470)</f>
        <v>1</v>
      </c>
      <c r="I3470" s="26">
        <f t="shared" si="220"/>
        <v>25080</v>
      </c>
      <c r="J3470" s="28">
        <f>SUMIFS(MasterSheet!L:L, MasterSheet!B:B, B3470, MasterSheet!D:D, C3470, MasterSheet!H:H, D3470)</f>
        <v>0</v>
      </c>
      <c r="K3470" s="28">
        <f t="shared" si="221"/>
        <v>0</v>
      </c>
      <c r="L3470" s="21" t="str">
        <f>UPPER(VLOOKUP(D3470,MasterSheet!H:U,14,))</f>
        <v>BIOLEGEND</v>
      </c>
    </row>
    <row r="3471" spans="1:12" x14ac:dyDescent="0.25">
      <c r="A3471" s="21" t="str">
        <f t="shared" si="222"/>
        <v>BIOLEGEND</v>
      </c>
      <c r="B3471" s="21" t="str">
        <v>EED119933</v>
      </c>
      <c r="C3471" s="30">
        <v>45948</v>
      </c>
      <c r="D3471" s="21">
        <v>369332</v>
      </c>
      <c r="E3471" s="21">
        <f>_xlfn.XLOOKUP(D3471,MasterSheet!H:H,MasterSheet!F:F)</f>
        <v>25317.599999999999</v>
      </c>
      <c r="F3471" s="22">
        <f>SUMIFS(MasterSheet!J:J, MasterSheet!B:B, B3471, MasterSheet!D:D, C3471, MasterSheet!H:H, D3471)</f>
        <v>1</v>
      </c>
      <c r="G3471" s="22">
        <f t="shared" si="219"/>
        <v>25317.599999999999</v>
      </c>
      <c r="H3471" s="26">
        <f>SUMIFS(MasterSheet!K:K, MasterSheet!B:B, B3471, MasterSheet!D:D, C3471, MasterSheet!H:H, D3471)</f>
        <v>1</v>
      </c>
      <c r="I3471" s="26">
        <f t="shared" si="220"/>
        <v>25317.599999999999</v>
      </c>
      <c r="J3471" s="28">
        <f>SUMIFS(MasterSheet!L:L, MasterSheet!B:B, B3471, MasterSheet!D:D, C3471, MasterSheet!H:H, D3471)</f>
        <v>0</v>
      </c>
      <c r="K3471" s="28">
        <f t="shared" si="221"/>
        <v>0</v>
      </c>
      <c r="L3471" s="21" t="str">
        <f>UPPER(VLOOKUP(D3471,MasterSheet!H:U,14,))</f>
        <v>BIOLEGEND</v>
      </c>
    </row>
    <row r="3472" spans="1:12" x14ac:dyDescent="0.25">
      <c r="A3472" s="21" t="str">
        <f t="shared" si="222"/>
        <v>BIOLEGEND</v>
      </c>
      <c r="B3472" s="21" t="str">
        <v>EED119933</v>
      </c>
      <c r="C3472" s="30">
        <v>45948</v>
      </c>
      <c r="D3472" s="21">
        <v>369703</v>
      </c>
      <c r="E3472" s="21">
        <f>_xlfn.XLOOKUP(D3472,MasterSheet!H:H,MasterSheet!F:F)</f>
        <v>9424.7999999999993</v>
      </c>
      <c r="F3472" s="22">
        <f>SUMIFS(MasterSheet!J:J, MasterSheet!B:B, B3472, MasterSheet!D:D, C3472, MasterSheet!H:H, D3472)</f>
        <v>1</v>
      </c>
      <c r="G3472" s="22">
        <f t="shared" si="219"/>
        <v>9424.7999999999993</v>
      </c>
      <c r="H3472" s="26">
        <f>SUMIFS(MasterSheet!K:K, MasterSheet!B:B, B3472, MasterSheet!D:D, C3472, MasterSheet!H:H, D3472)</f>
        <v>1</v>
      </c>
      <c r="I3472" s="26">
        <f t="shared" si="220"/>
        <v>9424.7999999999993</v>
      </c>
      <c r="J3472" s="28">
        <f>SUMIFS(MasterSheet!L:L, MasterSheet!B:B, B3472, MasterSheet!D:D, C3472, MasterSheet!H:H, D3472)</f>
        <v>0</v>
      </c>
      <c r="K3472" s="28">
        <f t="shared" si="221"/>
        <v>0</v>
      </c>
      <c r="L3472" s="21" t="str">
        <f>UPPER(VLOOKUP(D3472,MasterSheet!H:U,14,))</f>
        <v>BIOLEGEND</v>
      </c>
    </row>
    <row r="3473" spans="1:12" x14ac:dyDescent="0.25">
      <c r="A3473" s="21" t="str">
        <f t="shared" si="222"/>
        <v>BIOLEGEND</v>
      </c>
      <c r="B3473" s="21" t="str">
        <v>EED119933</v>
      </c>
      <c r="C3473" s="30">
        <v>45948</v>
      </c>
      <c r="D3473" s="21">
        <v>396414</v>
      </c>
      <c r="E3473" s="21">
        <f>_xlfn.XLOOKUP(D3473,MasterSheet!H:H,MasterSheet!F:F)</f>
        <v>28314</v>
      </c>
      <c r="F3473" s="22">
        <f>SUMIFS(MasterSheet!J:J, MasterSheet!B:B, B3473, MasterSheet!D:D, C3473, MasterSheet!H:H, D3473)</f>
        <v>1</v>
      </c>
      <c r="G3473" s="22">
        <f t="shared" si="219"/>
        <v>28314</v>
      </c>
      <c r="H3473" s="26">
        <f>SUMIFS(MasterSheet!K:K, MasterSheet!B:B, B3473, MasterSheet!D:D, C3473, MasterSheet!H:H, D3473)</f>
        <v>1</v>
      </c>
      <c r="I3473" s="26">
        <f t="shared" si="220"/>
        <v>28314</v>
      </c>
      <c r="J3473" s="28">
        <f>SUMIFS(MasterSheet!L:L, MasterSheet!B:B, B3473, MasterSheet!D:D, C3473, MasterSheet!H:H, D3473)</f>
        <v>0</v>
      </c>
      <c r="K3473" s="28">
        <f t="shared" si="221"/>
        <v>0</v>
      </c>
      <c r="L3473" s="21" t="str">
        <f>UPPER(VLOOKUP(D3473,MasterSheet!H:U,14,))</f>
        <v>BIOLEGEND</v>
      </c>
    </row>
    <row r="3474" spans="1:12" x14ac:dyDescent="0.25">
      <c r="A3474" s="21" t="str">
        <f t="shared" si="222"/>
        <v>BIOLEGEND</v>
      </c>
      <c r="B3474" s="21" t="str">
        <v>EED119933</v>
      </c>
      <c r="C3474" s="30">
        <v>45948</v>
      </c>
      <c r="D3474" s="21">
        <v>400129</v>
      </c>
      <c r="E3474" s="21">
        <f>_xlfn.XLOOKUP(D3474,MasterSheet!H:H,MasterSheet!F:F)</f>
        <v>12874.400000000001</v>
      </c>
      <c r="F3474" s="22">
        <f>SUMIFS(MasterSheet!J:J, MasterSheet!B:B, B3474, MasterSheet!D:D, C3474, MasterSheet!H:H, D3474)</f>
        <v>1</v>
      </c>
      <c r="G3474" s="22">
        <f t="shared" si="219"/>
        <v>12874.400000000001</v>
      </c>
      <c r="H3474" s="26">
        <f>SUMIFS(MasterSheet!K:K, MasterSheet!B:B, B3474, MasterSheet!D:D, C3474, MasterSheet!H:H, D3474)</f>
        <v>1</v>
      </c>
      <c r="I3474" s="26">
        <f t="shared" si="220"/>
        <v>12874.400000000001</v>
      </c>
      <c r="J3474" s="28">
        <f>SUMIFS(MasterSheet!L:L, MasterSheet!B:B, B3474, MasterSheet!D:D, C3474, MasterSheet!H:H, D3474)</f>
        <v>0</v>
      </c>
      <c r="K3474" s="28">
        <f t="shared" si="221"/>
        <v>0</v>
      </c>
      <c r="L3474" s="21" t="str">
        <f>UPPER(VLOOKUP(D3474,MasterSheet!H:U,14,))</f>
        <v>BIOLEGEND</v>
      </c>
    </row>
    <row r="3475" spans="1:12" x14ac:dyDescent="0.25">
      <c r="A3475" s="21" t="str">
        <f t="shared" si="222"/>
        <v>BIOLEGEND</v>
      </c>
      <c r="B3475" s="21" t="str">
        <v>EED119933</v>
      </c>
      <c r="C3475" s="30">
        <v>45948</v>
      </c>
      <c r="D3475" s="21">
        <v>400218</v>
      </c>
      <c r="E3475" s="21">
        <f>_xlfn.XLOOKUP(D3475,MasterSheet!H:H,MasterSheet!F:F)</f>
        <v>10164</v>
      </c>
      <c r="F3475" s="22">
        <f>SUMIFS(MasterSheet!J:J, MasterSheet!B:B, B3475, MasterSheet!D:D, C3475, MasterSheet!H:H, D3475)</f>
        <v>2</v>
      </c>
      <c r="G3475" s="22">
        <f t="shared" si="219"/>
        <v>20328</v>
      </c>
      <c r="H3475" s="26">
        <f>SUMIFS(MasterSheet!K:K, MasterSheet!B:B, B3475, MasterSheet!D:D, C3475, MasterSheet!H:H, D3475)</f>
        <v>2</v>
      </c>
      <c r="I3475" s="26">
        <f t="shared" si="220"/>
        <v>20328</v>
      </c>
      <c r="J3475" s="28">
        <f>SUMIFS(MasterSheet!L:L, MasterSheet!B:B, B3475, MasterSheet!D:D, C3475, MasterSheet!H:H, D3475)</f>
        <v>0</v>
      </c>
      <c r="K3475" s="28">
        <f t="shared" si="221"/>
        <v>0</v>
      </c>
      <c r="L3475" s="21" t="str">
        <f>UPPER(VLOOKUP(D3475,MasterSheet!H:U,14,))</f>
        <v>BIOLEGEND</v>
      </c>
    </row>
    <row r="3476" spans="1:12" x14ac:dyDescent="0.25">
      <c r="A3476" s="21" t="str">
        <f t="shared" si="222"/>
        <v>BIOLEGEND</v>
      </c>
      <c r="B3476" s="21" t="str">
        <v>EED119933</v>
      </c>
      <c r="C3476" s="30">
        <v>45948</v>
      </c>
      <c r="D3476" s="21">
        <v>400508</v>
      </c>
      <c r="E3476" s="21">
        <f>_xlfn.XLOOKUP(D3476,MasterSheet!H:H,MasterSheet!F:F)</f>
        <v>6036.7999999999993</v>
      </c>
      <c r="F3476" s="22">
        <f>SUMIFS(MasterSheet!J:J, MasterSheet!B:B, B3476, MasterSheet!D:D, C3476, MasterSheet!H:H, D3476)</f>
        <v>1</v>
      </c>
      <c r="G3476" s="22">
        <f t="shared" si="219"/>
        <v>6036.7999999999993</v>
      </c>
      <c r="H3476" s="26">
        <f>SUMIFS(MasterSheet!K:K, MasterSheet!B:B, B3476, MasterSheet!D:D, C3476, MasterSheet!H:H, D3476)</f>
        <v>1</v>
      </c>
      <c r="I3476" s="26">
        <f t="shared" si="220"/>
        <v>6036.7999999999993</v>
      </c>
      <c r="J3476" s="28">
        <f>SUMIFS(MasterSheet!L:L, MasterSheet!B:B, B3476, MasterSheet!D:D, C3476, MasterSheet!H:H, D3476)</f>
        <v>0</v>
      </c>
      <c r="K3476" s="28">
        <f t="shared" si="221"/>
        <v>0</v>
      </c>
      <c r="L3476" s="21" t="str">
        <f>UPPER(VLOOKUP(D3476,MasterSheet!H:U,14,))</f>
        <v>BIOLEGEND</v>
      </c>
    </row>
    <row r="3477" spans="1:12" x14ac:dyDescent="0.25">
      <c r="A3477" s="21" t="str">
        <f t="shared" si="222"/>
        <v>BIOLEGEND</v>
      </c>
      <c r="B3477" s="21" t="str">
        <v>EED119933</v>
      </c>
      <c r="C3477" s="30">
        <v>45948</v>
      </c>
      <c r="D3477" s="21">
        <v>400522</v>
      </c>
      <c r="E3477" s="21">
        <f>_xlfn.XLOOKUP(D3477,MasterSheet!H:H,MasterSheet!F:F)</f>
        <v>10841.6</v>
      </c>
      <c r="F3477" s="22">
        <f>SUMIFS(MasterSheet!J:J, MasterSheet!B:B, B3477, MasterSheet!D:D, C3477, MasterSheet!H:H, D3477)</f>
        <v>1</v>
      </c>
      <c r="G3477" s="22">
        <f t="shared" si="219"/>
        <v>10841.6</v>
      </c>
      <c r="H3477" s="26">
        <f>SUMIFS(MasterSheet!K:K, MasterSheet!B:B, B3477, MasterSheet!D:D, C3477, MasterSheet!H:H, D3477)</f>
        <v>1</v>
      </c>
      <c r="I3477" s="26">
        <f t="shared" si="220"/>
        <v>10841.6</v>
      </c>
      <c r="J3477" s="28">
        <f>SUMIFS(MasterSheet!L:L, MasterSheet!B:B, B3477, MasterSheet!D:D, C3477, MasterSheet!H:H, D3477)</f>
        <v>0</v>
      </c>
      <c r="K3477" s="28">
        <f t="shared" si="221"/>
        <v>0</v>
      </c>
      <c r="L3477" s="21" t="str">
        <f>UPPER(VLOOKUP(D3477,MasterSheet!H:U,14,))</f>
        <v>BIOLEGEND</v>
      </c>
    </row>
    <row r="3478" spans="1:12" x14ac:dyDescent="0.25">
      <c r="A3478" s="21" t="str">
        <f t="shared" si="222"/>
        <v>BIOLEGEND</v>
      </c>
      <c r="B3478" s="21" t="str">
        <v>EED119933</v>
      </c>
      <c r="C3478" s="30">
        <v>45948</v>
      </c>
      <c r="D3478" s="21">
        <v>400524</v>
      </c>
      <c r="E3478" s="21">
        <f>_xlfn.XLOOKUP(D3478,MasterSheet!H:H,MasterSheet!F:F)</f>
        <v>10841.6</v>
      </c>
      <c r="F3478" s="22">
        <f>SUMIFS(MasterSheet!J:J, MasterSheet!B:B, B3478, MasterSheet!D:D, C3478, MasterSheet!H:H, D3478)</f>
        <v>1</v>
      </c>
      <c r="G3478" s="22">
        <f t="shared" si="219"/>
        <v>10841.6</v>
      </c>
      <c r="H3478" s="26">
        <f>SUMIFS(MasterSheet!K:K, MasterSheet!B:B, B3478, MasterSheet!D:D, C3478, MasterSheet!H:H, D3478)</f>
        <v>1</v>
      </c>
      <c r="I3478" s="26">
        <f t="shared" si="220"/>
        <v>10841.6</v>
      </c>
      <c r="J3478" s="28">
        <f>SUMIFS(MasterSheet!L:L, MasterSheet!B:B, B3478, MasterSheet!D:D, C3478, MasterSheet!H:H, D3478)</f>
        <v>0</v>
      </c>
      <c r="K3478" s="28">
        <f t="shared" si="221"/>
        <v>0</v>
      </c>
      <c r="L3478" s="21" t="str">
        <f>UPPER(VLOOKUP(D3478,MasterSheet!H:U,14,))</f>
        <v>BIOLEGEND</v>
      </c>
    </row>
    <row r="3479" spans="1:12" x14ac:dyDescent="0.25">
      <c r="A3479" s="21" t="str">
        <f t="shared" si="222"/>
        <v>BIOLEGEND</v>
      </c>
      <c r="B3479" s="21" t="str">
        <v>EED119933</v>
      </c>
      <c r="C3479" s="30">
        <v>45948</v>
      </c>
      <c r="D3479" s="21">
        <v>400551</v>
      </c>
      <c r="E3479" s="21">
        <f>_xlfn.XLOOKUP(D3479,MasterSheet!H:H,MasterSheet!F:F)</f>
        <v>17820</v>
      </c>
      <c r="F3479" s="22">
        <f>SUMIFS(MasterSheet!J:J, MasterSheet!B:B, B3479, MasterSheet!D:D, C3479, MasterSheet!H:H, D3479)</f>
        <v>1</v>
      </c>
      <c r="G3479" s="22">
        <f t="shared" si="219"/>
        <v>17820</v>
      </c>
      <c r="H3479" s="26">
        <f>SUMIFS(MasterSheet!K:K, MasterSheet!B:B, B3479, MasterSheet!D:D, C3479, MasterSheet!H:H, D3479)</f>
        <v>1</v>
      </c>
      <c r="I3479" s="26">
        <f t="shared" si="220"/>
        <v>17820</v>
      </c>
      <c r="J3479" s="28">
        <f>SUMIFS(MasterSheet!L:L, MasterSheet!B:B, B3479, MasterSheet!D:D, C3479, MasterSheet!H:H, D3479)</f>
        <v>0</v>
      </c>
      <c r="K3479" s="28">
        <f t="shared" si="221"/>
        <v>0</v>
      </c>
      <c r="L3479" s="21" t="str">
        <f>UPPER(VLOOKUP(D3479,MasterSheet!H:U,14,))</f>
        <v>BIOLEGEND</v>
      </c>
    </row>
    <row r="3480" spans="1:12" x14ac:dyDescent="0.25">
      <c r="A3480" s="21" t="str">
        <f t="shared" si="222"/>
        <v>BIOLEGEND</v>
      </c>
      <c r="B3480" s="21" t="str">
        <v>EED119933</v>
      </c>
      <c r="C3480" s="30">
        <v>45948</v>
      </c>
      <c r="D3480" s="21">
        <v>400932</v>
      </c>
      <c r="E3480" s="21">
        <f>_xlfn.XLOOKUP(D3480,MasterSheet!H:H,MasterSheet!F:F)</f>
        <v>14845.599999999999</v>
      </c>
      <c r="F3480" s="22">
        <f>SUMIFS(MasterSheet!J:J, MasterSheet!B:B, B3480, MasterSheet!D:D, C3480, MasterSheet!H:H, D3480)</f>
        <v>1</v>
      </c>
      <c r="G3480" s="22">
        <f t="shared" ref="G3480:G3543" si="223">F3480*E3480</f>
        <v>14845.599999999999</v>
      </c>
      <c r="H3480" s="26">
        <f>SUMIFS(MasterSheet!K:K, MasterSheet!B:B, B3480, MasterSheet!D:D, C3480, MasterSheet!H:H, D3480)</f>
        <v>1</v>
      </c>
      <c r="I3480" s="26">
        <f t="shared" ref="I3480:I3543" si="224">H3480*E3480</f>
        <v>14845.599999999999</v>
      </c>
      <c r="J3480" s="28">
        <f>SUMIFS(MasterSheet!L:L, MasterSheet!B:B, B3480, MasterSheet!D:D, C3480, MasterSheet!H:H, D3480)</f>
        <v>0</v>
      </c>
      <c r="K3480" s="28">
        <f t="shared" ref="K3480:K3543" si="225">J3480*E3480</f>
        <v>0</v>
      </c>
      <c r="L3480" s="21" t="str">
        <f>UPPER(VLOOKUP(D3480,MasterSheet!H:U,14,))</f>
        <v>BIOLEGEND</v>
      </c>
    </row>
    <row r="3481" spans="1:12" x14ac:dyDescent="0.25">
      <c r="A3481" s="21" t="str">
        <f t="shared" si="222"/>
        <v>BIOLEGEND</v>
      </c>
      <c r="B3481" s="21" t="str">
        <v>EED119933</v>
      </c>
      <c r="C3481" s="30">
        <v>45948</v>
      </c>
      <c r="D3481" s="21">
        <v>405301</v>
      </c>
      <c r="E3481" s="21">
        <f>_xlfn.XLOOKUP(D3481,MasterSheet!H:H,MasterSheet!F:F)</f>
        <v>11211.2</v>
      </c>
      <c r="F3481" s="22">
        <f>SUMIFS(MasterSheet!J:J, MasterSheet!B:B, B3481, MasterSheet!D:D, C3481, MasterSheet!H:H, D3481)</f>
        <v>1</v>
      </c>
      <c r="G3481" s="22">
        <f t="shared" si="223"/>
        <v>11211.2</v>
      </c>
      <c r="H3481" s="26">
        <f>SUMIFS(MasterSheet!K:K, MasterSheet!B:B, B3481, MasterSheet!D:D, C3481, MasterSheet!H:H, D3481)</f>
        <v>1</v>
      </c>
      <c r="I3481" s="26">
        <f t="shared" si="224"/>
        <v>11211.2</v>
      </c>
      <c r="J3481" s="28">
        <f>SUMIFS(MasterSheet!L:L, MasterSheet!B:B, B3481, MasterSheet!D:D, C3481, MasterSheet!H:H, D3481)</f>
        <v>0</v>
      </c>
      <c r="K3481" s="28">
        <f t="shared" si="225"/>
        <v>0</v>
      </c>
      <c r="L3481" s="21" t="str">
        <f>UPPER(VLOOKUP(D3481,MasterSheet!H:U,14,))</f>
        <v>BIOLEGEND</v>
      </c>
    </row>
    <row r="3482" spans="1:12" x14ac:dyDescent="0.25">
      <c r="A3482" s="21" t="str">
        <f t="shared" si="222"/>
        <v>BIOLEGEND</v>
      </c>
      <c r="B3482" s="21" t="str">
        <v>EED119933</v>
      </c>
      <c r="C3482" s="30">
        <v>45948</v>
      </c>
      <c r="D3482" s="21">
        <v>405706</v>
      </c>
      <c r="E3482" s="21">
        <f>_xlfn.XLOOKUP(D3482,MasterSheet!H:H,MasterSheet!F:F)</f>
        <v>17987.2</v>
      </c>
      <c r="F3482" s="22">
        <f>SUMIFS(MasterSheet!J:J, MasterSheet!B:B, B3482, MasterSheet!D:D, C3482, MasterSheet!H:H, D3482)</f>
        <v>1</v>
      </c>
      <c r="G3482" s="22">
        <f t="shared" si="223"/>
        <v>17987.2</v>
      </c>
      <c r="H3482" s="26">
        <f>SUMIFS(MasterSheet!K:K, MasterSheet!B:B, B3482, MasterSheet!D:D, C3482, MasterSheet!H:H, D3482)</f>
        <v>1</v>
      </c>
      <c r="I3482" s="26">
        <f t="shared" si="224"/>
        <v>17987.2</v>
      </c>
      <c r="J3482" s="28">
        <f>SUMIFS(MasterSheet!L:L, MasterSheet!B:B, B3482, MasterSheet!D:D, C3482, MasterSheet!H:H, D3482)</f>
        <v>0</v>
      </c>
      <c r="K3482" s="28">
        <f t="shared" si="225"/>
        <v>0</v>
      </c>
      <c r="L3482" s="21" t="str">
        <f>UPPER(VLOOKUP(D3482,MasterSheet!H:U,14,))</f>
        <v>BIOLEGEND</v>
      </c>
    </row>
    <row r="3483" spans="1:12" x14ac:dyDescent="0.25">
      <c r="A3483" s="21" t="str">
        <f t="shared" si="222"/>
        <v>BIOLEGEND</v>
      </c>
      <c r="B3483" s="21" t="str">
        <v>EED119933</v>
      </c>
      <c r="C3483" s="30">
        <v>45948</v>
      </c>
      <c r="D3483" s="21">
        <v>406001</v>
      </c>
      <c r="E3483" s="21">
        <f>_xlfn.XLOOKUP(D3483,MasterSheet!H:H,MasterSheet!F:F)</f>
        <v>6124.7999999999993</v>
      </c>
      <c r="F3483" s="22">
        <f>SUMIFS(MasterSheet!J:J, MasterSheet!B:B, B3483, MasterSheet!D:D, C3483, MasterSheet!H:H, D3483)</f>
        <v>1</v>
      </c>
      <c r="G3483" s="22">
        <f t="shared" si="223"/>
        <v>6124.7999999999993</v>
      </c>
      <c r="H3483" s="26">
        <f>SUMIFS(MasterSheet!K:K, MasterSheet!B:B, B3483, MasterSheet!D:D, C3483, MasterSheet!H:H, D3483)</f>
        <v>1</v>
      </c>
      <c r="I3483" s="26">
        <f t="shared" si="224"/>
        <v>6124.7999999999993</v>
      </c>
      <c r="J3483" s="28">
        <f>SUMIFS(MasterSheet!L:L, MasterSheet!B:B, B3483, MasterSheet!D:D, C3483, MasterSheet!H:H, D3483)</f>
        <v>0</v>
      </c>
      <c r="K3483" s="28">
        <f t="shared" si="225"/>
        <v>0</v>
      </c>
      <c r="L3483" s="21" t="str">
        <f>UPPER(VLOOKUP(D3483,MasterSheet!H:U,14,))</f>
        <v>BIOLEGEND</v>
      </c>
    </row>
    <row r="3484" spans="1:12" x14ac:dyDescent="0.25">
      <c r="A3484" s="21" t="str">
        <f t="shared" si="222"/>
        <v>BIOLEGEND</v>
      </c>
      <c r="B3484" s="21" t="str">
        <v>EED119933</v>
      </c>
      <c r="C3484" s="30">
        <v>45948</v>
      </c>
      <c r="D3484" s="21">
        <v>406416</v>
      </c>
      <c r="E3484" s="21">
        <f>_xlfn.XLOOKUP(D3484,MasterSheet!H:H,MasterSheet!F:F)</f>
        <v>8685.6</v>
      </c>
      <c r="F3484" s="22">
        <f>SUMIFS(MasterSheet!J:J, MasterSheet!B:B, B3484, MasterSheet!D:D, C3484, MasterSheet!H:H, D3484)</f>
        <v>1</v>
      </c>
      <c r="G3484" s="22">
        <f t="shared" si="223"/>
        <v>8685.6</v>
      </c>
      <c r="H3484" s="26">
        <f>SUMIFS(MasterSheet!K:K, MasterSheet!B:B, B3484, MasterSheet!D:D, C3484, MasterSheet!H:H, D3484)</f>
        <v>1</v>
      </c>
      <c r="I3484" s="26">
        <f t="shared" si="224"/>
        <v>8685.6</v>
      </c>
      <c r="J3484" s="28">
        <f>SUMIFS(MasterSheet!L:L, MasterSheet!B:B, B3484, MasterSheet!D:D, C3484, MasterSheet!H:H, D3484)</f>
        <v>0</v>
      </c>
      <c r="K3484" s="28">
        <f t="shared" si="225"/>
        <v>0</v>
      </c>
      <c r="L3484" s="21" t="str">
        <f>UPPER(VLOOKUP(D3484,MasterSheet!H:U,14,))</f>
        <v>BIOLEGEND</v>
      </c>
    </row>
    <row r="3485" spans="1:12" x14ac:dyDescent="0.25">
      <c r="A3485" s="21" t="str">
        <f t="shared" si="222"/>
        <v>BIOLEGEND</v>
      </c>
      <c r="B3485" s="21" t="str">
        <v>EED119933</v>
      </c>
      <c r="C3485" s="30">
        <v>45948</v>
      </c>
      <c r="D3485" s="21">
        <v>406516</v>
      </c>
      <c r="E3485" s="21">
        <f>_xlfn.XLOOKUP(D3485,MasterSheet!H:H,MasterSheet!F:F)</f>
        <v>13992</v>
      </c>
      <c r="F3485" s="22">
        <f>SUMIFS(MasterSheet!J:J, MasterSheet!B:B, B3485, MasterSheet!D:D, C3485, MasterSheet!H:H, D3485)</f>
        <v>1</v>
      </c>
      <c r="G3485" s="22">
        <f t="shared" si="223"/>
        <v>13992</v>
      </c>
      <c r="H3485" s="26">
        <f>SUMIFS(MasterSheet!K:K, MasterSheet!B:B, B3485, MasterSheet!D:D, C3485, MasterSheet!H:H, D3485)</f>
        <v>1</v>
      </c>
      <c r="I3485" s="26">
        <f t="shared" si="224"/>
        <v>13992</v>
      </c>
      <c r="J3485" s="28">
        <f>SUMIFS(MasterSheet!L:L, MasterSheet!B:B, B3485, MasterSheet!D:D, C3485, MasterSheet!H:H, D3485)</f>
        <v>0</v>
      </c>
      <c r="K3485" s="28">
        <f t="shared" si="225"/>
        <v>0</v>
      </c>
      <c r="L3485" s="21" t="str">
        <f>UPPER(VLOOKUP(D3485,MasterSheet!H:U,14,))</f>
        <v>BIOLEGEND</v>
      </c>
    </row>
    <row r="3486" spans="1:12" x14ac:dyDescent="0.25">
      <c r="A3486" s="21" t="str">
        <f t="shared" si="222"/>
        <v>BIOLEGEND</v>
      </c>
      <c r="B3486" s="21" t="str">
        <v>EED119933</v>
      </c>
      <c r="C3486" s="30">
        <v>45948</v>
      </c>
      <c r="D3486" s="21">
        <v>406606</v>
      </c>
      <c r="E3486" s="21">
        <f>_xlfn.XLOOKUP(D3486,MasterSheet!H:H,MasterSheet!F:F)</f>
        <v>12689.599999999999</v>
      </c>
      <c r="F3486" s="22">
        <f>SUMIFS(MasterSheet!J:J, MasterSheet!B:B, B3486, MasterSheet!D:D, C3486, MasterSheet!H:H, D3486)</f>
        <v>1</v>
      </c>
      <c r="G3486" s="22">
        <f t="shared" si="223"/>
        <v>12689.599999999999</v>
      </c>
      <c r="H3486" s="26">
        <f>SUMIFS(MasterSheet!K:K, MasterSheet!B:B, B3486, MasterSheet!D:D, C3486, MasterSheet!H:H, D3486)</f>
        <v>1</v>
      </c>
      <c r="I3486" s="26">
        <f t="shared" si="224"/>
        <v>12689.599999999999</v>
      </c>
      <c r="J3486" s="28">
        <f>SUMIFS(MasterSheet!L:L, MasterSheet!B:B, B3486, MasterSheet!D:D, C3486, MasterSheet!H:H, D3486)</f>
        <v>0</v>
      </c>
      <c r="K3486" s="28">
        <f t="shared" si="225"/>
        <v>0</v>
      </c>
      <c r="L3486" s="21" t="str">
        <f>UPPER(VLOOKUP(D3486,MasterSheet!H:U,14,))</f>
        <v>BIOLEGEND</v>
      </c>
    </row>
    <row r="3487" spans="1:12" x14ac:dyDescent="0.25">
      <c r="A3487" s="21" t="str">
        <f t="shared" si="222"/>
        <v>BIOLEGEND</v>
      </c>
      <c r="B3487" s="21" t="str">
        <v>EED119933</v>
      </c>
      <c r="C3487" s="30">
        <v>45948</v>
      </c>
      <c r="D3487" s="21">
        <v>410604</v>
      </c>
      <c r="E3487" s="21">
        <f>_xlfn.XLOOKUP(D3487,MasterSheet!H:H,MasterSheet!F:F)</f>
        <v>6221.6</v>
      </c>
      <c r="F3487" s="22">
        <f>SUMIFS(MasterSheet!J:J, MasterSheet!B:B, B3487, MasterSheet!D:D, C3487, MasterSheet!H:H, D3487)</f>
        <v>5</v>
      </c>
      <c r="G3487" s="22">
        <f t="shared" si="223"/>
        <v>31108</v>
      </c>
      <c r="H3487" s="26">
        <f>SUMIFS(MasterSheet!K:K, MasterSheet!B:B, B3487, MasterSheet!D:D, C3487, MasterSheet!H:H, D3487)</f>
        <v>5</v>
      </c>
      <c r="I3487" s="26">
        <f t="shared" si="224"/>
        <v>31108</v>
      </c>
      <c r="J3487" s="28">
        <f>SUMIFS(MasterSheet!L:L, MasterSheet!B:B, B3487, MasterSheet!D:D, C3487, MasterSheet!H:H, D3487)</f>
        <v>0</v>
      </c>
      <c r="K3487" s="28">
        <f t="shared" si="225"/>
        <v>0</v>
      </c>
      <c r="L3487" s="21" t="str">
        <f>UPPER(VLOOKUP(D3487,MasterSheet!H:U,14,))</f>
        <v>BIOLEGEND</v>
      </c>
    </row>
    <row r="3488" spans="1:12" x14ac:dyDescent="0.25">
      <c r="A3488" s="21" t="str">
        <f t="shared" si="222"/>
        <v>BIOLEGEND</v>
      </c>
      <c r="B3488" s="21" t="str">
        <v>EED119933</v>
      </c>
      <c r="C3488" s="30">
        <v>45948</v>
      </c>
      <c r="D3488" s="21">
        <v>420201</v>
      </c>
      <c r="E3488" s="21">
        <f>_xlfn.XLOOKUP(D3488,MasterSheet!H:H,MasterSheet!F:F)</f>
        <v>4699.2</v>
      </c>
      <c r="F3488" s="22">
        <f>SUMIFS(MasterSheet!J:J, MasterSheet!B:B, B3488, MasterSheet!D:D, C3488, MasterSheet!H:H, D3488)</f>
        <v>1</v>
      </c>
      <c r="G3488" s="22">
        <f t="shared" si="223"/>
        <v>4699.2</v>
      </c>
      <c r="H3488" s="26">
        <f>SUMIFS(MasterSheet!K:K, MasterSheet!B:B, B3488, MasterSheet!D:D, C3488, MasterSheet!H:H, D3488)</f>
        <v>1</v>
      </c>
      <c r="I3488" s="26">
        <f t="shared" si="224"/>
        <v>4699.2</v>
      </c>
      <c r="J3488" s="28">
        <f>SUMIFS(MasterSheet!L:L, MasterSheet!B:B, B3488, MasterSheet!D:D, C3488, MasterSheet!H:H, D3488)</f>
        <v>0</v>
      </c>
      <c r="K3488" s="28">
        <f t="shared" si="225"/>
        <v>0</v>
      </c>
      <c r="L3488" s="21" t="str">
        <f>UPPER(VLOOKUP(D3488,MasterSheet!H:U,14,))</f>
        <v>BIOLEGEND</v>
      </c>
    </row>
    <row r="3489" spans="1:12" x14ac:dyDescent="0.25">
      <c r="A3489" s="21" t="str">
        <f t="shared" si="222"/>
        <v>BIOLEGEND</v>
      </c>
      <c r="B3489" s="21" t="str">
        <v>EED119933</v>
      </c>
      <c r="C3489" s="30">
        <v>45948</v>
      </c>
      <c r="D3489" s="21">
        <v>420301</v>
      </c>
      <c r="E3489" s="21">
        <f>_xlfn.XLOOKUP(D3489,MasterSheet!H:H,MasterSheet!F:F)</f>
        <v>4004</v>
      </c>
      <c r="F3489" s="22">
        <f>SUMIFS(MasterSheet!J:J, MasterSheet!B:B, B3489, MasterSheet!D:D, C3489, MasterSheet!H:H, D3489)</f>
        <v>1</v>
      </c>
      <c r="G3489" s="22">
        <f t="shared" si="223"/>
        <v>4004</v>
      </c>
      <c r="H3489" s="26">
        <f>SUMIFS(MasterSheet!K:K, MasterSheet!B:B, B3489, MasterSheet!D:D, C3489, MasterSheet!H:H, D3489)</f>
        <v>1</v>
      </c>
      <c r="I3489" s="26">
        <f t="shared" si="224"/>
        <v>4004</v>
      </c>
      <c r="J3489" s="28">
        <f>SUMIFS(MasterSheet!L:L, MasterSheet!B:B, B3489, MasterSheet!D:D, C3489, MasterSheet!H:H, D3489)</f>
        <v>0</v>
      </c>
      <c r="K3489" s="28">
        <f t="shared" si="225"/>
        <v>0</v>
      </c>
      <c r="L3489" s="21" t="str">
        <f>UPPER(VLOOKUP(D3489,MasterSheet!H:U,14,))</f>
        <v>BIOLEGEND</v>
      </c>
    </row>
    <row r="3490" spans="1:12" x14ac:dyDescent="0.25">
      <c r="A3490" s="21" t="str">
        <f t="shared" si="222"/>
        <v>BIOLEGEND</v>
      </c>
      <c r="B3490" s="21" t="str">
        <v>EED119933</v>
      </c>
      <c r="C3490" s="30">
        <v>45948</v>
      </c>
      <c r="D3490" s="21">
        <v>420403</v>
      </c>
      <c r="E3490" s="21">
        <f>_xlfn.XLOOKUP(D3490,MasterSheet!H:H,MasterSheet!F:F)</f>
        <v>1848</v>
      </c>
      <c r="F3490" s="22">
        <f>SUMIFS(MasterSheet!J:J, MasterSheet!B:B, B3490, MasterSheet!D:D, C3490, MasterSheet!H:H, D3490)</f>
        <v>6</v>
      </c>
      <c r="G3490" s="22">
        <f t="shared" si="223"/>
        <v>11088</v>
      </c>
      <c r="H3490" s="26">
        <f>SUMIFS(MasterSheet!K:K, MasterSheet!B:B, B3490, MasterSheet!D:D, C3490, MasterSheet!H:H, D3490)</f>
        <v>6</v>
      </c>
      <c r="I3490" s="26">
        <f t="shared" si="224"/>
        <v>11088</v>
      </c>
      <c r="J3490" s="28">
        <f>SUMIFS(MasterSheet!L:L, MasterSheet!B:B, B3490, MasterSheet!D:D, C3490, MasterSheet!H:H, D3490)</f>
        <v>0</v>
      </c>
      <c r="K3490" s="28">
        <f t="shared" si="225"/>
        <v>0</v>
      </c>
      <c r="L3490" s="21" t="str">
        <f>UPPER(VLOOKUP(D3490,MasterSheet!H:U,14,))</f>
        <v>BIOLEGEND</v>
      </c>
    </row>
    <row r="3491" spans="1:12" x14ac:dyDescent="0.25">
      <c r="A3491" s="21" t="str">
        <f t="shared" si="222"/>
        <v>BIOLEGEND</v>
      </c>
      <c r="B3491" s="21" t="str">
        <v>EED119933</v>
      </c>
      <c r="C3491" s="30">
        <v>45948</v>
      </c>
      <c r="D3491" s="21">
        <v>420601</v>
      </c>
      <c r="E3491" s="21">
        <f>_xlfn.XLOOKUP(D3491,MasterSheet!H:H,MasterSheet!F:F)</f>
        <v>4004</v>
      </c>
      <c r="F3491" s="22">
        <f>SUMIFS(MasterSheet!J:J, MasterSheet!B:B, B3491, MasterSheet!D:D, C3491, MasterSheet!H:H, D3491)</f>
        <v>2</v>
      </c>
      <c r="G3491" s="22">
        <f t="shared" si="223"/>
        <v>8008</v>
      </c>
      <c r="H3491" s="26">
        <f>SUMIFS(MasterSheet!K:K, MasterSheet!B:B, B3491, MasterSheet!D:D, C3491, MasterSheet!H:H, D3491)</f>
        <v>2</v>
      </c>
      <c r="I3491" s="26">
        <f t="shared" si="224"/>
        <v>8008</v>
      </c>
      <c r="J3491" s="28">
        <f>SUMIFS(MasterSheet!L:L, MasterSheet!B:B, B3491, MasterSheet!D:D, C3491, MasterSheet!H:H, D3491)</f>
        <v>0</v>
      </c>
      <c r="K3491" s="28">
        <f t="shared" si="225"/>
        <v>0</v>
      </c>
      <c r="L3491" s="21" t="str">
        <f>UPPER(VLOOKUP(D3491,MasterSheet!H:U,14,))</f>
        <v>BIOLEGEND</v>
      </c>
    </row>
    <row r="3492" spans="1:12" x14ac:dyDescent="0.25">
      <c r="A3492" s="21" t="str">
        <f t="shared" si="222"/>
        <v>BIOLEGEND</v>
      </c>
      <c r="B3492" s="21" t="str">
        <v>EED119933</v>
      </c>
      <c r="C3492" s="30">
        <v>45948</v>
      </c>
      <c r="D3492" s="21">
        <v>420701</v>
      </c>
      <c r="E3492" s="21">
        <f>_xlfn.XLOOKUP(D3492,MasterSheet!H:H,MasterSheet!F:F)</f>
        <v>3088.8</v>
      </c>
      <c r="F3492" s="22">
        <f>SUMIFS(MasterSheet!J:J, MasterSheet!B:B, B3492, MasterSheet!D:D, C3492, MasterSheet!H:H, D3492)</f>
        <v>5</v>
      </c>
      <c r="G3492" s="22">
        <f t="shared" si="223"/>
        <v>15444</v>
      </c>
      <c r="H3492" s="26">
        <f>SUMIFS(MasterSheet!K:K, MasterSheet!B:B, B3492, MasterSheet!D:D, C3492, MasterSheet!H:H, D3492)</f>
        <v>5</v>
      </c>
      <c r="I3492" s="26">
        <f t="shared" si="224"/>
        <v>15444</v>
      </c>
      <c r="J3492" s="28">
        <f>SUMIFS(MasterSheet!L:L, MasterSheet!B:B, B3492, MasterSheet!D:D, C3492, MasterSheet!H:H, D3492)</f>
        <v>0</v>
      </c>
      <c r="K3492" s="28">
        <f t="shared" si="225"/>
        <v>0</v>
      </c>
      <c r="L3492" s="21" t="str">
        <f>UPPER(VLOOKUP(D3492,MasterSheet!H:U,14,))</f>
        <v>BIOLEGEND</v>
      </c>
    </row>
    <row r="3493" spans="1:12" x14ac:dyDescent="0.25">
      <c r="A3493" s="21" t="str">
        <f t="shared" si="222"/>
        <v>BIOLEGEND</v>
      </c>
      <c r="B3493" s="21" t="str">
        <v>EED119933</v>
      </c>
      <c r="C3493" s="30">
        <v>45948</v>
      </c>
      <c r="D3493" s="21">
        <v>422302</v>
      </c>
      <c r="E3493" s="21">
        <f>_xlfn.XLOOKUP(D3493,MasterSheet!H:H,MasterSheet!F:F)</f>
        <v>14106.400000000001</v>
      </c>
      <c r="F3493" s="22">
        <f>SUMIFS(MasterSheet!J:J, MasterSheet!B:B, B3493, MasterSheet!D:D, C3493, MasterSheet!H:H, D3493)</f>
        <v>20</v>
      </c>
      <c r="G3493" s="22">
        <f t="shared" si="223"/>
        <v>282128</v>
      </c>
      <c r="H3493" s="26">
        <f>SUMIFS(MasterSheet!K:K, MasterSheet!B:B, B3493, MasterSheet!D:D, C3493, MasterSheet!H:H, D3493)</f>
        <v>20</v>
      </c>
      <c r="I3493" s="26">
        <f t="shared" si="224"/>
        <v>282128</v>
      </c>
      <c r="J3493" s="28">
        <f>SUMIFS(MasterSheet!L:L, MasterSheet!B:B, B3493, MasterSheet!D:D, C3493, MasterSheet!H:H, D3493)</f>
        <v>0</v>
      </c>
      <c r="K3493" s="28">
        <f t="shared" si="225"/>
        <v>0</v>
      </c>
      <c r="L3493" s="21" t="str">
        <f>UPPER(VLOOKUP(D3493,MasterSheet!H:U,14,))</f>
        <v>BIOLEGEND</v>
      </c>
    </row>
    <row r="3494" spans="1:12" x14ac:dyDescent="0.25">
      <c r="A3494" s="21" t="str">
        <f t="shared" si="222"/>
        <v>BIOLEGEND</v>
      </c>
      <c r="B3494" s="21" t="str">
        <v>EED119933</v>
      </c>
      <c r="C3494" s="30">
        <v>45948</v>
      </c>
      <c r="D3494" s="21">
        <v>422501</v>
      </c>
      <c r="E3494" s="21">
        <f>_xlfn.XLOOKUP(D3494,MasterSheet!H:H,MasterSheet!F:F)</f>
        <v>4743.2</v>
      </c>
      <c r="F3494" s="22">
        <f>SUMIFS(MasterSheet!J:J, MasterSheet!B:B, B3494, MasterSheet!D:D, C3494, MasterSheet!H:H, D3494)</f>
        <v>1</v>
      </c>
      <c r="G3494" s="22">
        <f t="shared" si="223"/>
        <v>4743.2</v>
      </c>
      <c r="H3494" s="26">
        <f>SUMIFS(MasterSheet!K:K, MasterSheet!B:B, B3494, MasterSheet!D:D, C3494, MasterSheet!H:H, D3494)</f>
        <v>1</v>
      </c>
      <c r="I3494" s="26">
        <f t="shared" si="224"/>
        <v>4743.2</v>
      </c>
      <c r="J3494" s="28">
        <f>SUMIFS(MasterSheet!L:L, MasterSheet!B:B, B3494, MasterSheet!D:D, C3494, MasterSheet!H:H, D3494)</f>
        <v>0</v>
      </c>
      <c r="K3494" s="28">
        <f t="shared" si="225"/>
        <v>0</v>
      </c>
      <c r="L3494" s="21" t="str">
        <f>UPPER(VLOOKUP(D3494,MasterSheet!H:U,14,))</f>
        <v>BIOLEGEND</v>
      </c>
    </row>
    <row r="3495" spans="1:12" x14ac:dyDescent="0.25">
      <c r="A3495" s="21" t="str">
        <f t="shared" si="222"/>
        <v>BIOLEGEND</v>
      </c>
      <c r="B3495" s="21" t="str">
        <v>EED119933</v>
      </c>
      <c r="C3495" s="30">
        <v>45948</v>
      </c>
      <c r="D3495" s="21">
        <v>423101</v>
      </c>
      <c r="E3495" s="21">
        <f>_xlfn.XLOOKUP(D3495,MasterSheet!H:H,MasterSheet!F:F)</f>
        <v>5482.4</v>
      </c>
      <c r="F3495" s="22">
        <f>SUMIFS(MasterSheet!J:J, MasterSheet!B:B, B3495, MasterSheet!D:D, C3495, MasterSheet!H:H, D3495)</f>
        <v>5</v>
      </c>
      <c r="G3495" s="22">
        <f t="shared" si="223"/>
        <v>27412</v>
      </c>
      <c r="H3495" s="26">
        <f>SUMIFS(MasterSheet!K:K, MasterSheet!B:B, B3495, MasterSheet!D:D, C3495, MasterSheet!H:H, D3495)</f>
        <v>5</v>
      </c>
      <c r="I3495" s="26">
        <f t="shared" si="224"/>
        <v>27412</v>
      </c>
      <c r="J3495" s="28">
        <f>SUMIFS(MasterSheet!L:L, MasterSheet!B:B, B3495, MasterSheet!D:D, C3495, MasterSheet!H:H, D3495)</f>
        <v>0</v>
      </c>
      <c r="K3495" s="28">
        <f t="shared" si="225"/>
        <v>0</v>
      </c>
      <c r="L3495" s="21" t="str">
        <f>UPPER(VLOOKUP(D3495,MasterSheet!H:U,14,))</f>
        <v>BIOLEGEND</v>
      </c>
    </row>
    <row r="3496" spans="1:12" x14ac:dyDescent="0.25">
      <c r="A3496" s="21" t="str">
        <f t="shared" si="222"/>
        <v>BIOLEGEND</v>
      </c>
      <c r="B3496" s="21" t="str">
        <v>EED119933</v>
      </c>
      <c r="C3496" s="30">
        <v>45948</v>
      </c>
      <c r="D3496" s="21">
        <v>423102</v>
      </c>
      <c r="E3496" s="21">
        <f>_xlfn.XLOOKUP(D3496,MasterSheet!H:H,MasterSheet!F:F)</f>
        <v>20636</v>
      </c>
      <c r="F3496" s="22">
        <f>SUMIFS(MasterSheet!J:J, MasterSheet!B:B, B3496, MasterSheet!D:D, C3496, MasterSheet!H:H, D3496)</f>
        <v>3</v>
      </c>
      <c r="G3496" s="22">
        <f t="shared" si="223"/>
        <v>61908</v>
      </c>
      <c r="H3496" s="26">
        <f>SUMIFS(MasterSheet!K:K, MasterSheet!B:B, B3496, MasterSheet!D:D, C3496, MasterSheet!H:H, D3496)</f>
        <v>3</v>
      </c>
      <c r="I3496" s="26">
        <f t="shared" si="224"/>
        <v>61908</v>
      </c>
      <c r="J3496" s="28">
        <f>SUMIFS(MasterSheet!L:L, MasterSheet!B:B, B3496, MasterSheet!D:D, C3496, MasterSheet!H:H, D3496)</f>
        <v>0</v>
      </c>
      <c r="K3496" s="28">
        <f t="shared" si="225"/>
        <v>0</v>
      </c>
      <c r="L3496" s="21" t="str">
        <f>UPPER(VLOOKUP(D3496,MasterSheet!H:U,14,))</f>
        <v>BIOLEGEND</v>
      </c>
    </row>
    <row r="3497" spans="1:12" x14ac:dyDescent="0.25">
      <c r="A3497" s="21" t="str">
        <f t="shared" si="222"/>
        <v>BIOLEGEND</v>
      </c>
      <c r="B3497" s="21" t="str">
        <v>EED119933</v>
      </c>
      <c r="C3497" s="30">
        <v>45948</v>
      </c>
      <c r="D3497" s="21">
        <v>423105</v>
      </c>
      <c r="E3497" s="21">
        <f>_xlfn.XLOOKUP(D3497,MasterSheet!H:H,MasterSheet!F:F)</f>
        <v>5482.4</v>
      </c>
      <c r="F3497" s="22">
        <f>SUMIFS(MasterSheet!J:J, MasterSheet!B:B, B3497, MasterSheet!D:D, C3497, MasterSheet!H:H, D3497)</f>
        <v>2</v>
      </c>
      <c r="G3497" s="22">
        <f t="shared" si="223"/>
        <v>10964.8</v>
      </c>
      <c r="H3497" s="26">
        <f>SUMIFS(MasterSheet!K:K, MasterSheet!B:B, B3497, MasterSheet!D:D, C3497, MasterSheet!H:H, D3497)</f>
        <v>2</v>
      </c>
      <c r="I3497" s="26">
        <f t="shared" si="224"/>
        <v>10964.8</v>
      </c>
      <c r="J3497" s="28">
        <f>SUMIFS(MasterSheet!L:L, MasterSheet!B:B, B3497, MasterSheet!D:D, C3497, MasterSheet!H:H, D3497)</f>
        <v>0</v>
      </c>
      <c r="K3497" s="28">
        <f t="shared" si="225"/>
        <v>0</v>
      </c>
      <c r="L3497" s="21" t="str">
        <f>UPPER(VLOOKUP(D3497,MasterSheet!H:U,14,))</f>
        <v>BIOLEGEND</v>
      </c>
    </row>
    <row r="3498" spans="1:12" x14ac:dyDescent="0.25">
      <c r="A3498" s="21" t="str">
        <f t="shared" si="222"/>
        <v>BIOLEGEND</v>
      </c>
      <c r="B3498" s="21" t="str">
        <v>EED119933</v>
      </c>
      <c r="C3498" s="30">
        <v>45948</v>
      </c>
      <c r="D3498" s="21">
        <v>424401</v>
      </c>
      <c r="E3498" s="21">
        <f>_xlfn.XLOOKUP(D3498,MasterSheet!H:H,MasterSheet!F:F)</f>
        <v>9438</v>
      </c>
      <c r="F3498" s="22">
        <f>SUMIFS(MasterSheet!J:J, MasterSheet!B:B, B3498, MasterSheet!D:D, C3498, MasterSheet!H:H, D3498)</f>
        <v>1</v>
      </c>
      <c r="G3498" s="22">
        <f t="shared" si="223"/>
        <v>9438</v>
      </c>
      <c r="H3498" s="26">
        <f>SUMIFS(MasterSheet!K:K, MasterSheet!B:B, B3498, MasterSheet!D:D, C3498, MasterSheet!H:H, D3498)</f>
        <v>1</v>
      </c>
      <c r="I3498" s="26">
        <f t="shared" si="224"/>
        <v>9438</v>
      </c>
      <c r="J3498" s="28">
        <f>SUMIFS(MasterSheet!L:L, MasterSheet!B:B, B3498, MasterSheet!D:D, C3498, MasterSheet!H:H, D3498)</f>
        <v>0</v>
      </c>
      <c r="K3498" s="28">
        <f t="shared" si="225"/>
        <v>0</v>
      </c>
      <c r="L3498" s="21" t="str">
        <f>UPPER(VLOOKUP(D3498,MasterSheet!H:U,14,))</f>
        <v>BIOLEGEND</v>
      </c>
    </row>
    <row r="3499" spans="1:12" x14ac:dyDescent="0.25">
      <c r="A3499" s="21" t="str">
        <f t="shared" si="222"/>
        <v>BIOLEGEND</v>
      </c>
      <c r="B3499" s="21" t="str">
        <v>EED119933</v>
      </c>
      <c r="C3499" s="30">
        <v>45948</v>
      </c>
      <c r="D3499" s="21">
        <v>425501</v>
      </c>
      <c r="E3499" s="21">
        <f>_xlfn.XLOOKUP(D3499,MasterSheet!H:H,MasterSheet!F:F)</f>
        <v>1478.4</v>
      </c>
      <c r="F3499" s="22">
        <f>SUMIFS(MasterSheet!J:J, MasterSheet!B:B, B3499, MasterSheet!D:D, C3499, MasterSheet!H:H, D3499)</f>
        <v>1</v>
      </c>
      <c r="G3499" s="22">
        <f t="shared" si="223"/>
        <v>1478.4</v>
      </c>
      <c r="H3499" s="26">
        <f>SUMIFS(MasterSheet!K:K, MasterSheet!B:B, B3499, MasterSheet!D:D, C3499, MasterSheet!H:H, D3499)</f>
        <v>1</v>
      </c>
      <c r="I3499" s="26">
        <f t="shared" si="224"/>
        <v>1478.4</v>
      </c>
      <c r="J3499" s="28">
        <f>SUMIFS(MasterSheet!L:L, MasterSheet!B:B, B3499, MasterSheet!D:D, C3499, MasterSheet!H:H, D3499)</f>
        <v>0</v>
      </c>
      <c r="K3499" s="28">
        <f t="shared" si="225"/>
        <v>0</v>
      </c>
      <c r="L3499" s="21" t="str">
        <f>UPPER(VLOOKUP(D3499,MasterSheet!H:U,14,))</f>
        <v>BIOLEGEND</v>
      </c>
    </row>
    <row r="3500" spans="1:12" x14ac:dyDescent="0.25">
      <c r="A3500" s="21" t="str">
        <f t="shared" si="222"/>
        <v>BIOLEGEND</v>
      </c>
      <c r="B3500" s="21" t="str">
        <v>EED119933</v>
      </c>
      <c r="C3500" s="30">
        <v>45948</v>
      </c>
      <c r="D3500" s="21">
        <v>426102</v>
      </c>
      <c r="E3500" s="21">
        <f>_xlfn.XLOOKUP(D3500,MasterSheet!H:H,MasterSheet!F:F)</f>
        <v>8685.6</v>
      </c>
      <c r="F3500" s="22">
        <f>SUMIFS(MasterSheet!J:J, MasterSheet!B:B, B3500, MasterSheet!D:D, C3500, MasterSheet!H:H, D3500)</f>
        <v>1</v>
      </c>
      <c r="G3500" s="22">
        <f t="shared" si="223"/>
        <v>8685.6</v>
      </c>
      <c r="H3500" s="26">
        <f>SUMIFS(MasterSheet!K:K, MasterSheet!B:B, B3500, MasterSheet!D:D, C3500, MasterSheet!H:H, D3500)</f>
        <v>1</v>
      </c>
      <c r="I3500" s="26">
        <f t="shared" si="224"/>
        <v>8685.6</v>
      </c>
      <c r="J3500" s="28">
        <f>SUMIFS(MasterSheet!L:L, MasterSheet!B:B, B3500, MasterSheet!D:D, C3500, MasterSheet!H:H, D3500)</f>
        <v>0</v>
      </c>
      <c r="K3500" s="28">
        <f t="shared" si="225"/>
        <v>0</v>
      </c>
      <c r="L3500" s="21" t="str">
        <f>UPPER(VLOOKUP(D3500,MasterSheet!H:U,14,))</f>
        <v>BIOLEGEND</v>
      </c>
    </row>
    <row r="3501" spans="1:12" x14ac:dyDescent="0.25">
      <c r="A3501" s="21" t="str">
        <f t="shared" si="222"/>
        <v>BIOLEGEND</v>
      </c>
      <c r="B3501" s="21" t="str">
        <v>EED119933</v>
      </c>
      <c r="C3501" s="30">
        <v>45948</v>
      </c>
      <c r="D3501" s="21">
        <v>426105</v>
      </c>
      <c r="E3501" s="21">
        <f>_xlfn.XLOOKUP(D3501,MasterSheet!H:H,MasterSheet!F:F)</f>
        <v>6600</v>
      </c>
      <c r="F3501" s="22">
        <f>SUMIFS(MasterSheet!J:J, MasterSheet!B:B, B3501, MasterSheet!D:D, C3501, MasterSheet!H:H, D3501)</f>
        <v>1</v>
      </c>
      <c r="G3501" s="22">
        <f t="shared" si="223"/>
        <v>6600</v>
      </c>
      <c r="H3501" s="26">
        <f>SUMIFS(MasterSheet!K:K, MasterSheet!B:B, B3501, MasterSheet!D:D, C3501, MasterSheet!H:H, D3501)</f>
        <v>1</v>
      </c>
      <c r="I3501" s="26">
        <f t="shared" si="224"/>
        <v>6600</v>
      </c>
      <c r="J3501" s="28">
        <f>SUMIFS(MasterSheet!L:L, MasterSheet!B:B, B3501, MasterSheet!D:D, C3501, MasterSheet!H:H, D3501)</f>
        <v>0</v>
      </c>
      <c r="K3501" s="28">
        <f t="shared" si="225"/>
        <v>0</v>
      </c>
      <c r="L3501" s="21" t="str">
        <f>UPPER(VLOOKUP(D3501,MasterSheet!H:U,14,))</f>
        <v>BIOLEGEND</v>
      </c>
    </row>
    <row r="3502" spans="1:12" x14ac:dyDescent="0.25">
      <c r="A3502" s="21" t="str">
        <f t="shared" si="222"/>
        <v>BIOLEGEND</v>
      </c>
      <c r="B3502" s="21" t="str">
        <v>EED119933</v>
      </c>
      <c r="C3502" s="30">
        <v>45948</v>
      </c>
      <c r="D3502" s="21">
        <v>426803</v>
      </c>
      <c r="E3502" s="21">
        <f>_xlfn.XLOOKUP(D3502,MasterSheet!H:H,MasterSheet!F:F)</f>
        <v>14572.8</v>
      </c>
      <c r="F3502" s="22">
        <f>SUMIFS(MasterSheet!J:J, MasterSheet!B:B, B3502, MasterSheet!D:D, C3502, MasterSheet!H:H, D3502)</f>
        <v>1</v>
      </c>
      <c r="G3502" s="22">
        <f t="shared" si="223"/>
        <v>14572.8</v>
      </c>
      <c r="H3502" s="26">
        <f>SUMIFS(MasterSheet!K:K, MasterSheet!B:B, B3502, MasterSheet!D:D, C3502, MasterSheet!H:H, D3502)</f>
        <v>1</v>
      </c>
      <c r="I3502" s="26">
        <f t="shared" si="224"/>
        <v>14572.8</v>
      </c>
      <c r="J3502" s="28">
        <f>SUMIFS(MasterSheet!L:L, MasterSheet!B:B, B3502, MasterSheet!D:D, C3502, MasterSheet!H:H, D3502)</f>
        <v>0</v>
      </c>
      <c r="K3502" s="28">
        <f t="shared" si="225"/>
        <v>0</v>
      </c>
      <c r="L3502" s="21" t="str">
        <f>UPPER(VLOOKUP(D3502,MasterSheet!H:U,14,))</f>
        <v>BIOLEGEND</v>
      </c>
    </row>
    <row r="3503" spans="1:12" x14ac:dyDescent="0.25">
      <c r="A3503" s="21" t="str">
        <f t="shared" si="222"/>
        <v>BIOLEGEND</v>
      </c>
      <c r="B3503" s="21" t="str">
        <v>EED119933</v>
      </c>
      <c r="C3503" s="30">
        <v>45948</v>
      </c>
      <c r="D3503" s="21">
        <v>505008</v>
      </c>
      <c r="E3503" s="21">
        <f>_xlfn.XLOOKUP(D3503,MasterSheet!H:H,MasterSheet!F:F)</f>
        <v>11932.8</v>
      </c>
      <c r="F3503" s="22">
        <f>SUMIFS(MasterSheet!J:J, MasterSheet!B:B, B3503, MasterSheet!D:D, C3503, MasterSheet!H:H, D3503)</f>
        <v>1</v>
      </c>
      <c r="G3503" s="22">
        <f t="shared" si="223"/>
        <v>11932.8</v>
      </c>
      <c r="H3503" s="26">
        <f>SUMIFS(MasterSheet!K:K, MasterSheet!B:B, B3503, MasterSheet!D:D, C3503, MasterSheet!H:H, D3503)</f>
        <v>1</v>
      </c>
      <c r="I3503" s="26">
        <f t="shared" si="224"/>
        <v>11932.8</v>
      </c>
      <c r="J3503" s="28">
        <f>SUMIFS(MasterSheet!L:L, MasterSheet!B:B, B3503, MasterSheet!D:D, C3503, MasterSheet!H:H, D3503)</f>
        <v>0</v>
      </c>
      <c r="K3503" s="28">
        <f t="shared" si="225"/>
        <v>0</v>
      </c>
      <c r="L3503" s="21" t="str">
        <f>UPPER(VLOOKUP(D3503,MasterSheet!H:U,14,))</f>
        <v>BIOLEGEND</v>
      </c>
    </row>
    <row r="3504" spans="1:12" x14ac:dyDescent="0.25">
      <c r="A3504" s="21" t="str">
        <f t="shared" si="222"/>
        <v>BIOLEGEND</v>
      </c>
      <c r="B3504" s="21" t="str">
        <v>EED119933</v>
      </c>
      <c r="C3504" s="30">
        <v>45948</v>
      </c>
      <c r="D3504" s="21">
        <v>570204</v>
      </c>
      <c r="E3504" s="21">
        <f>_xlfn.XLOOKUP(D3504,MasterSheet!H:H,MasterSheet!F:F)</f>
        <v>9055.2000000000007</v>
      </c>
      <c r="F3504" s="22">
        <f>SUMIFS(MasterSheet!J:J, MasterSheet!B:B, B3504, MasterSheet!D:D, C3504, MasterSheet!H:H, D3504)</f>
        <v>1</v>
      </c>
      <c r="G3504" s="22">
        <f t="shared" si="223"/>
        <v>9055.2000000000007</v>
      </c>
      <c r="H3504" s="26">
        <f>SUMIFS(MasterSheet!K:K, MasterSheet!B:B, B3504, MasterSheet!D:D, C3504, MasterSheet!H:H, D3504)</f>
        <v>1</v>
      </c>
      <c r="I3504" s="26">
        <f t="shared" si="224"/>
        <v>9055.2000000000007</v>
      </c>
      <c r="J3504" s="28">
        <f>SUMIFS(MasterSheet!L:L, MasterSheet!B:B, B3504, MasterSheet!D:D, C3504, MasterSheet!H:H, D3504)</f>
        <v>0</v>
      </c>
      <c r="K3504" s="28">
        <f t="shared" si="225"/>
        <v>0</v>
      </c>
      <c r="L3504" s="21" t="str">
        <f>UPPER(VLOOKUP(D3504,MasterSheet!H:U,14,))</f>
        <v>BIOLEGEND</v>
      </c>
    </row>
    <row r="3505" spans="1:12" x14ac:dyDescent="0.25">
      <c r="A3505" s="21" t="str">
        <f t="shared" si="222"/>
        <v>BIOLEGEND</v>
      </c>
      <c r="B3505" s="21" t="str">
        <v>EED119933</v>
      </c>
      <c r="C3505" s="30">
        <v>45948</v>
      </c>
      <c r="D3505" s="21">
        <v>575306</v>
      </c>
      <c r="E3505" s="21">
        <f>_xlfn.XLOOKUP(D3505,MasterSheet!H:H,MasterSheet!F:F)</f>
        <v>12091.2</v>
      </c>
      <c r="F3505" s="22">
        <f>SUMIFS(MasterSheet!J:J, MasterSheet!B:B, B3505, MasterSheet!D:D, C3505, MasterSheet!H:H, D3505)</f>
        <v>1</v>
      </c>
      <c r="G3505" s="22">
        <f t="shared" si="223"/>
        <v>12091.2</v>
      </c>
      <c r="H3505" s="26">
        <f>SUMIFS(MasterSheet!K:K, MasterSheet!B:B, B3505, MasterSheet!D:D, C3505, MasterSheet!H:H, D3505)</f>
        <v>1</v>
      </c>
      <c r="I3505" s="26">
        <f t="shared" si="224"/>
        <v>12091.2</v>
      </c>
      <c r="J3505" s="28">
        <f>SUMIFS(MasterSheet!L:L, MasterSheet!B:B, B3505, MasterSheet!D:D, C3505, MasterSheet!H:H, D3505)</f>
        <v>0</v>
      </c>
      <c r="K3505" s="28">
        <f t="shared" si="225"/>
        <v>0</v>
      </c>
      <c r="L3505" s="21" t="str">
        <f>UPPER(VLOOKUP(D3505,MasterSheet!H:U,14,))</f>
        <v>BIOLEGEND</v>
      </c>
    </row>
    <row r="3506" spans="1:12" x14ac:dyDescent="0.25">
      <c r="A3506" s="21" t="str">
        <f t="shared" si="222"/>
        <v>BIOLEGEND</v>
      </c>
      <c r="B3506" s="21" t="str">
        <v>EED119933</v>
      </c>
      <c r="C3506" s="30">
        <v>45948</v>
      </c>
      <c r="D3506" s="21">
        <v>626812</v>
      </c>
      <c r="E3506" s="21">
        <f>_xlfn.XLOOKUP(D3506,MasterSheet!H:H,MasterSheet!F:F)</f>
        <v>19536</v>
      </c>
      <c r="F3506" s="22">
        <f>SUMIFS(MasterSheet!J:J, MasterSheet!B:B, B3506, MasterSheet!D:D, C3506, MasterSheet!H:H, D3506)</f>
        <v>8</v>
      </c>
      <c r="G3506" s="22">
        <f t="shared" si="223"/>
        <v>156288</v>
      </c>
      <c r="H3506" s="26">
        <f>SUMIFS(MasterSheet!K:K, MasterSheet!B:B, B3506, MasterSheet!D:D, C3506, MasterSheet!H:H, D3506)</f>
        <v>8</v>
      </c>
      <c r="I3506" s="26">
        <f t="shared" si="224"/>
        <v>156288</v>
      </c>
      <c r="J3506" s="28">
        <f>SUMIFS(MasterSheet!L:L, MasterSheet!B:B, B3506, MasterSheet!D:D, C3506, MasterSheet!H:H, D3506)</f>
        <v>0</v>
      </c>
      <c r="K3506" s="28">
        <f t="shared" si="225"/>
        <v>0</v>
      </c>
      <c r="L3506" s="21" t="str">
        <f>UPPER(VLOOKUP(D3506,MasterSheet!H:U,14,))</f>
        <v>BIOLEGEND</v>
      </c>
    </row>
    <row r="3507" spans="1:12" x14ac:dyDescent="0.25">
      <c r="A3507" s="21" t="str">
        <f t="shared" si="222"/>
        <v>BIOLEGEND</v>
      </c>
      <c r="B3507" s="21" t="str">
        <v>EED119933</v>
      </c>
      <c r="C3507" s="30">
        <v>45948</v>
      </c>
      <c r="D3507" s="21">
        <v>633603</v>
      </c>
      <c r="E3507" s="21">
        <f>_xlfn.XLOOKUP(D3507,MasterSheet!H:H,MasterSheet!F:F)</f>
        <v>9794.4</v>
      </c>
      <c r="F3507" s="22">
        <f>SUMIFS(MasterSheet!J:J, MasterSheet!B:B, B3507, MasterSheet!D:D, C3507, MasterSheet!H:H, D3507)</f>
        <v>1</v>
      </c>
      <c r="G3507" s="22">
        <f t="shared" si="223"/>
        <v>9794.4</v>
      </c>
      <c r="H3507" s="26">
        <f>SUMIFS(MasterSheet!K:K, MasterSheet!B:B, B3507, MasterSheet!D:D, C3507, MasterSheet!H:H, D3507)</f>
        <v>1</v>
      </c>
      <c r="I3507" s="26">
        <f t="shared" si="224"/>
        <v>9794.4</v>
      </c>
      <c r="J3507" s="28">
        <f>SUMIFS(MasterSheet!L:L, MasterSheet!B:B, B3507, MasterSheet!D:D, C3507, MasterSheet!H:H, D3507)</f>
        <v>0</v>
      </c>
      <c r="K3507" s="28">
        <f t="shared" si="225"/>
        <v>0</v>
      </c>
      <c r="L3507" s="21" t="str">
        <f>UPPER(VLOOKUP(D3507,MasterSheet!H:U,14,))</f>
        <v>BIOLEGEND</v>
      </c>
    </row>
    <row r="3508" spans="1:12" x14ac:dyDescent="0.25">
      <c r="A3508" s="21" t="str">
        <f t="shared" si="222"/>
        <v>BIOLEGEND</v>
      </c>
      <c r="B3508" s="21" t="str">
        <v>EED119933</v>
      </c>
      <c r="C3508" s="30">
        <v>45948</v>
      </c>
      <c r="D3508" s="21">
        <v>640906</v>
      </c>
      <c r="E3508" s="21">
        <f>_xlfn.XLOOKUP(D3508,MasterSheet!H:H,MasterSheet!F:F)</f>
        <v>11950.400000000001</v>
      </c>
      <c r="F3508" s="22">
        <f>SUMIFS(MasterSheet!J:J, MasterSheet!B:B, B3508, MasterSheet!D:D, C3508, MasterSheet!H:H, D3508)</f>
        <v>1</v>
      </c>
      <c r="G3508" s="22">
        <f t="shared" si="223"/>
        <v>11950.400000000001</v>
      </c>
      <c r="H3508" s="26">
        <f>SUMIFS(MasterSheet!K:K, MasterSheet!B:B, B3508, MasterSheet!D:D, C3508, MasterSheet!H:H, D3508)</f>
        <v>1</v>
      </c>
      <c r="I3508" s="26">
        <f t="shared" si="224"/>
        <v>11950.400000000001</v>
      </c>
      <c r="J3508" s="28">
        <f>SUMIFS(MasterSheet!L:L, MasterSheet!B:B, B3508, MasterSheet!D:D, C3508, MasterSheet!H:H, D3508)</f>
        <v>0</v>
      </c>
      <c r="K3508" s="28">
        <f t="shared" si="225"/>
        <v>0</v>
      </c>
      <c r="L3508" s="21" t="str">
        <f>UPPER(VLOOKUP(D3508,MasterSheet!H:U,14,))</f>
        <v>BIOLEGEND</v>
      </c>
    </row>
    <row r="3509" spans="1:12" x14ac:dyDescent="0.25">
      <c r="A3509" s="21" t="str">
        <f t="shared" si="222"/>
        <v>BIOLEGEND</v>
      </c>
      <c r="B3509" s="21" t="str">
        <v>EED119933</v>
      </c>
      <c r="C3509" s="30">
        <v>45948</v>
      </c>
      <c r="D3509" s="21">
        <v>640914</v>
      </c>
      <c r="E3509" s="21">
        <f>_xlfn.XLOOKUP(D3509,MasterSheet!H:H,MasterSheet!F:F)</f>
        <v>15584.8</v>
      </c>
      <c r="F3509" s="22">
        <f>SUMIFS(MasterSheet!J:J, MasterSheet!B:B, B3509, MasterSheet!D:D, C3509, MasterSheet!H:H, D3509)</f>
        <v>3</v>
      </c>
      <c r="G3509" s="22">
        <f t="shared" si="223"/>
        <v>46754.399999999994</v>
      </c>
      <c r="H3509" s="26">
        <f>SUMIFS(MasterSheet!K:K, MasterSheet!B:B, B3509, MasterSheet!D:D, C3509, MasterSheet!H:H, D3509)</f>
        <v>3</v>
      </c>
      <c r="I3509" s="26">
        <f t="shared" si="224"/>
        <v>46754.399999999994</v>
      </c>
      <c r="J3509" s="28">
        <f>SUMIFS(MasterSheet!L:L, MasterSheet!B:B, B3509, MasterSheet!D:D, C3509, MasterSheet!H:H, D3509)</f>
        <v>0</v>
      </c>
      <c r="K3509" s="28">
        <f t="shared" si="225"/>
        <v>0</v>
      </c>
      <c r="L3509" s="21" t="str">
        <f>UPPER(VLOOKUP(D3509,MasterSheet!H:U,14,))</f>
        <v>BIOLEGEND</v>
      </c>
    </row>
    <row r="3510" spans="1:12" x14ac:dyDescent="0.25">
      <c r="A3510" s="21" t="str">
        <f t="shared" si="222"/>
        <v>BIOLEGEND</v>
      </c>
      <c r="B3510" s="21" t="str">
        <v>EED119933</v>
      </c>
      <c r="C3510" s="30">
        <v>45948</v>
      </c>
      <c r="D3510" s="21">
        <v>740809</v>
      </c>
      <c r="E3510" s="21">
        <f>_xlfn.XLOOKUP(D3510,MasterSheet!H:H,MasterSheet!F:F)</f>
        <v>440</v>
      </c>
      <c r="F3510" s="22">
        <f>SUMIFS(MasterSheet!J:J, MasterSheet!B:B, B3510, MasterSheet!D:D, C3510, MasterSheet!H:H, D3510)</f>
        <v>1</v>
      </c>
      <c r="G3510" s="22">
        <f t="shared" si="223"/>
        <v>440</v>
      </c>
      <c r="H3510" s="26">
        <f>SUMIFS(MasterSheet!K:K, MasterSheet!B:B, B3510, MasterSheet!D:D, C3510, MasterSheet!H:H, D3510)</f>
        <v>1</v>
      </c>
      <c r="I3510" s="26">
        <f t="shared" si="224"/>
        <v>440</v>
      </c>
      <c r="J3510" s="28">
        <f>SUMIFS(MasterSheet!L:L, MasterSheet!B:B, B3510, MasterSheet!D:D, C3510, MasterSheet!H:H, D3510)</f>
        <v>0</v>
      </c>
      <c r="K3510" s="28">
        <f t="shared" si="225"/>
        <v>0</v>
      </c>
      <c r="L3510" s="21" t="str">
        <f>UPPER(VLOOKUP(D3510,MasterSheet!H:U,14,))</f>
        <v>BIOLEGEND</v>
      </c>
    </row>
    <row r="3511" spans="1:12" x14ac:dyDescent="0.25">
      <c r="A3511" s="21" t="str">
        <f t="shared" si="222"/>
        <v>BOSTER</v>
      </c>
      <c r="B3511" s="21">
        <v>66753</v>
      </c>
      <c r="C3511" s="30">
        <v>45948</v>
      </c>
      <c r="D3511" s="21" t="str">
        <v>M00202S232</v>
      </c>
      <c r="E3511" s="21">
        <f>_xlfn.XLOOKUP(D3511,MasterSheet!H:H,MasterSheet!F:F)</f>
        <v>22792</v>
      </c>
      <c r="F3511" s="22">
        <f>SUMIFS(MasterSheet!J:J, MasterSheet!B:B, B3511, MasterSheet!D:D, C3511, MasterSheet!H:H, D3511)</f>
        <v>2</v>
      </c>
      <c r="G3511" s="22">
        <f t="shared" si="223"/>
        <v>45584</v>
      </c>
      <c r="H3511" s="26">
        <f>SUMIFS(MasterSheet!K:K, MasterSheet!B:B, B3511, MasterSheet!D:D, C3511, MasterSheet!H:H, D3511)</f>
        <v>2</v>
      </c>
      <c r="I3511" s="26">
        <f t="shared" si="224"/>
        <v>45584</v>
      </c>
      <c r="J3511" s="28">
        <f>SUMIFS(MasterSheet!L:L, MasterSheet!B:B, B3511, MasterSheet!D:D, C3511, MasterSheet!H:H, D3511)</f>
        <v>0</v>
      </c>
      <c r="K3511" s="28">
        <f t="shared" si="225"/>
        <v>0</v>
      </c>
      <c r="L3511" s="21" t="str">
        <f>UPPER(VLOOKUP(D3511,MasterSheet!H:U,14,))</f>
        <v>BOSTER</v>
      </c>
    </row>
    <row r="3512" spans="1:12" x14ac:dyDescent="0.25">
      <c r="A3512" s="21" t="str">
        <f t="shared" si="222"/>
        <v>BOSTER</v>
      </c>
      <c r="B3512" s="21">
        <v>66753</v>
      </c>
      <c r="C3512" s="30">
        <v>45948</v>
      </c>
      <c r="D3512" s="21" t="str">
        <v>DZ01398-1</v>
      </c>
      <c r="E3512" s="21">
        <f>_xlfn.XLOOKUP(D3512,MasterSheet!H:H,MasterSheet!F:F)</f>
        <v>41360</v>
      </c>
      <c r="F3512" s="22">
        <f>SUMIFS(MasterSheet!J:J, MasterSheet!B:B, B3512, MasterSheet!D:D, C3512, MasterSheet!H:H, D3512)</f>
        <v>1</v>
      </c>
      <c r="G3512" s="22">
        <f t="shared" si="223"/>
        <v>41360</v>
      </c>
      <c r="H3512" s="26">
        <f>SUMIFS(MasterSheet!K:K, MasterSheet!B:B, B3512, MasterSheet!D:D, C3512, MasterSheet!H:H, D3512)</f>
        <v>1</v>
      </c>
      <c r="I3512" s="26">
        <f t="shared" si="224"/>
        <v>41360</v>
      </c>
      <c r="J3512" s="28">
        <f>SUMIFS(MasterSheet!L:L, MasterSheet!B:B, B3512, MasterSheet!D:D, C3512, MasterSheet!H:H, D3512)</f>
        <v>0</v>
      </c>
      <c r="K3512" s="28">
        <f t="shared" si="225"/>
        <v>0</v>
      </c>
      <c r="L3512" s="21" t="str">
        <f>UPPER(VLOOKUP(D3512,MasterSheet!H:U,14,))</f>
        <v>BOSTER</v>
      </c>
    </row>
    <row r="3513" spans="1:12" x14ac:dyDescent="0.25">
      <c r="A3513" s="21" t="str">
        <f t="shared" si="222"/>
        <v>ABCEPTA</v>
      </c>
      <c r="B3513" s="21" t="str">
        <v>IN36844</v>
      </c>
      <c r="C3513" s="30">
        <v>45954</v>
      </c>
      <c r="D3513" s="21" t="str">
        <v>SM1000A</v>
      </c>
      <c r="E3513" s="21">
        <f>_xlfn.XLOOKUP(D3513,MasterSheet!H:H,MasterSheet!F:F)</f>
        <v>29700</v>
      </c>
      <c r="F3513" s="22">
        <f>SUMIFS(MasterSheet!J:J, MasterSheet!B:B, B3513, MasterSheet!D:D, C3513, MasterSheet!H:H, D3513)</f>
        <v>3</v>
      </c>
      <c r="G3513" s="22">
        <f t="shared" si="223"/>
        <v>89100</v>
      </c>
      <c r="H3513" s="26">
        <f>SUMIFS(MasterSheet!K:K, MasterSheet!B:B, B3513, MasterSheet!D:D, C3513, MasterSheet!H:H, D3513)</f>
        <v>3</v>
      </c>
      <c r="I3513" s="26">
        <f t="shared" si="224"/>
        <v>89100</v>
      </c>
      <c r="J3513" s="28">
        <f>SUMIFS(MasterSheet!L:L, MasterSheet!B:B, B3513, MasterSheet!D:D, C3513, MasterSheet!H:H, D3513)</f>
        <v>0</v>
      </c>
      <c r="K3513" s="28">
        <f t="shared" si="225"/>
        <v>0</v>
      </c>
      <c r="L3513" s="21" t="str">
        <f>UPPER(VLOOKUP(D3513,MasterSheet!H:U,14,))</f>
        <v>ABCEPTA</v>
      </c>
    </row>
    <row r="3514" spans="1:12" x14ac:dyDescent="0.25">
      <c r="A3514" s="21" t="str">
        <f t="shared" si="222"/>
        <v>AFFINITY</v>
      </c>
      <c r="B3514" s="21" t="str">
        <v>251011IN-BI</v>
      </c>
      <c r="C3514" s="30">
        <v>45954</v>
      </c>
      <c r="D3514" s="21" t="str">
        <v>AF6242</v>
      </c>
      <c r="E3514" s="21">
        <f>_xlfn.XLOOKUP(D3514,MasterSheet!H:H,MasterSheet!F:F)</f>
        <v>12320</v>
      </c>
      <c r="F3514" s="22">
        <f>SUMIFS(MasterSheet!J:J, MasterSheet!B:B, B3514, MasterSheet!D:D, C3514, MasterSheet!H:H, D3514)</f>
        <v>1</v>
      </c>
      <c r="G3514" s="22">
        <f t="shared" si="223"/>
        <v>12320</v>
      </c>
      <c r="H3514" s="26">
        <f>SUMIFS(MasterSheet!K:K, MasterSheet!B:B, B3514, MasterSheet!D:D, C3514, MasterSheet!H:H, D3514)</f>
        <v>1</v>
      </c>
      <c r="I3514" s="26">
        <f t="shared" si="224"/>
        <v>12320</v>
      </c>
      <c r="J3514" s="28">
        <f>SUMIFS(MasterSheet!L:L, MasterSheet!B:B, B3514, MasterSheet!D:D, C3514, MasterSheet!H:H, D3514)</f>
        <v>0</v>
      </c>
      <c r="K3514" s="28">
        <f t="shared" si="225"/>
        <v>0</v>
      </c>
      <c r="L3514" s="21" t="str">
        <f>UPPER(VLOOKUP(D3514,MasterSheet!H:U,14,))</f>
        <v>AFFINITY</v>
      </c>
    </row>
    <row r="3515" spans="1:12" x14ac:dyDescent="0.25">
      <c r="A3515" s="21" t="str">
        <f t="shared" si="222"/>
        <v>AFFINITY</v>
      </c>
      <c r="B3515" s="21" t="str">
        <v>251011IN-BI</v>
      </c>
      <c r="C3515" s="30">
        <v>45954</v>
      </c>
      <c r="D3515" s="21" t="str">
        <v>AF0836</v>
      </c>
      <c r="E3515" s="21">
        <f>_xlfn.XLOOKUP(D3515,MasterSheet!H:H,MasterSheet!F:F)</f>
        <v>12320</v>
      </c>
      <c r="F3515" s="22">
        <f>SUMIFS(MasterSheet!J:J, MasterSheet!B:B, B3515, MasterSheet!D:D, C3515, MasterSheet!H:H, D3515)</f>
        <v>1</v>
      </c>
      <c r="G3515" s="22">
        <f t="shared" si="223"/>
        <v>12320</v>
      </c>
      <c r="H3515" s="26">
        <f>SUMIFS(MasterSheet!K:K, MasterSheet!B:B, B3515, MasterSheet!D:D, C3515, MasterSheet!H:H, D3515)</f>
        <v>1</v>
      </c>
      <c r="I3515" s="26">
        <f t="shared" si="224"/>
        <v>12320</v>
      </c>
      <c r="J3515" s="28">
        <f>SUMIFS(MasterSheet!L:L, MasterSheet!B:B, B3515, MasterSheet!D:D, C3515, MasterSheet!H:H, D3515)</f>
        <v>0</v>
      </c>
      <c r="K3515" s="28">
        <f t="shared" si="225"/>
        <v>0</v>
      </c>
      <c r="L3515" s="21" t="str">
        <f>UPPER(VLOOKUP(D3515,MasterSheet!H:U,14,))</f>
        <v>AFFINITY</v>
      </c>
    </row>
    <row r="3516" spans="1:12" x14ac:dyDescent="0.25">
      <c r="A3516" s="21" t="str">
        <f t="shared" si="222"/>
        <v>AFFINITY</v>
      </c>
      <c r="B3516" s="21" t="str">
        <v>251011IN-BI</v>
      </c>
      <c r="C3516" s="30">
        <v>45954</v>
      </c>
      <c r="D3516" s="21" t="str">
        <v>AF6456</v>
      </c>
      <c r="E3516" s="21">
        <f>_xlfn.XLOOKUP(D3516,MasterSheet!H:H,MasterSheet!F:F)</f>
        <v>12320</v>
      </c>
      <c r="F3516" s="22">
        <f>SUMIFS(MasterSheet!J:J, MasterSheet!B:B, B3516, MasterSheet!D:D, C3516, MasterSheet!H:H, D3516)</f>
        <v>1</v>
      </c>
      <c r="G3516" s="22">
        <f t="shared" si="223"/>
        <v>12320</v>
      </c>
      <c r="H3516" s="26">
        <f>SUMIFS(MasterSheet!K:K, MasterSheet!B:B, B3516, MasterSheet!D:D, C3516, MasterSheet!H:H, D3516)</f>
        <v>1</v>
      </c>
      <c r="I3516" s="26">
        <f t="shared" si="224"/>
        <v>12320</v>
      </c>
      <c r="J3516" s="28">
        <f>SUMIFS(MasterSheet!L:L, MasterSheet!B:B, B3516, MasterSheet!D:D, C3516, MasterSheet!H:H, D3516)</f>
        <v>0</v>
      </c>
      <c r="K3516" s="28">
        <f t="shared" si="225"/>
        <v>0</v>
      </c>
      <c r="L3516" s="21" t="str">
        <f>UPPER(VLOOKUP(D3516,MasterSheet!H:U,14,))</f>
        <v>AFFINITY</v>
      </c>
    </row>
    <row r="3517" spans="1:12" x14ac:dyDescent="0.25">
      <c r="A3517" s="21" t="str">
        <f t="shared" si="222"/>
        <v>AFFINITY</v>
      </c>
      <c r="B3517" s="21" t="str">
        <v>251011IN-BI</v>
      </c>
      <c r="C3517" s="30">
        <v>45954</v>
      </c>
      <c r="D3517" s="21" t="str">
        <v>AF6319</v>
      </c>
      <c r="E3517" s="21">
        <f>_xlfn.XLOOKUP(D3517,MasterSheet!H:H,MasterSheet!F:F)</f>
        <v>12320</v>
      </c>
      <c r="F3517" s="22">
        <f>SUMIFS(MasterSheet!J:J, MasterSheet!B:B, B3517, MasterSheet!D:D, C3517, MasterSheet!H:H, D3517)</f>
        <v>1</v>
      </c>
      <c r="G3517" s="22">
        <f t="shared" si="223"/>
        <v>12320</v>
      </c>
      <c r="H3517" s="26">
        <f>SUMIFS(MasterSheet!K:K, MasterSheet!B:B, B3517, MasterSheet!D:D, C3517, MasterSheet!H:H, D3517)</f>
        <v>1</v>
      </c>
      <c r="I3517" s="26">
        <f t="shared" si="224"/>
        <v>12320</v>
      </c>
      <c r="J3517" s="28">
        <f>SUMIFS(MasterSheet!L:L, MasterSheet!B:B, B3517, MasterSheet!D:D, C3517, MasterSheet!H:H, D3517)</f>
        <v>0</v>
      </c>
      <c r="K3517" s="28">
        <f t="shared" si="225"/>
        <v>0</v>
      </c>
      <c r="L3517" s="21" t="str">
        <f>UPPER(VLOOKUP(D3517,MasterSheet!H:U,14,))</f>
        <v>AFFINITY</v>
      </c>
    </row>
    <row r="3518" spans="1:12" x14ac:dyDescent="0.25">
      <c r="A3518" s="21" t="str">
        <f t="shared" si="222"/>
        <v>AFFINITY</v>
      </c>
      <c r="B3518" s="21" t="str">
        <v>251011IN-BI</v>
      </c>
      <c r="C3518" s="30">
        <v>45954</v>
      </c>
      <c r="D3518" s="21" t="str">
        <v>AF6290</v>
      </c>
      <c r="E3518" s="21">
        <f>_xlfn.XLOOKUP(D3518,MasterSheet!H:H,MasterSheet!F:F)</f>
        <v>12320</v>
      </c>
      <c r="F3518" s="22">
        <f>SUMIFS(MasterSheet!J:J, MasterSheet!B:B, B3518, MasterSheet!D:D, C3518, MasterSheet!H:H, D3518)</f>
        <v>1</v>
      </c>
      <c r="G3518" s="22">
        <f t="shared" si="223"/>
        <v>12320</v>
      </c>
      <c r="H3518" s="26">
        <f>SUMIFS(MasterSheet!K:K, MasterSheet!B:B, B3518, MasterSheet!D:D, C3518, MasterSheet!H:H, D3518)</f>
        <v>1</v>
      </c>
      <c r="I3518" s="26">
        <f t="shared" si="224"/>
        <v>12320</v>
      </c>
      <c r="J3518" s="28">
        <f>SUMIFS(MasterSheet!L:L, MasterSheet!B:B, B3518, MasterSheet!D:D, C3518, MasterSheet!H:H, D3518)</f>
        <v>0</v>
      </c>
      <c r="K3518" s="28">
        <f t="shared" si="225"/>
        <v>0</v>
      </c>
      <c r="L3518" s="21" t="str">
        <f>UPPER(VLOOKUP(D3518,MasterSheet!H:U,14,))</f>
        <v>AFFINITY</v>
      </c>
    </row>
    <row r="3519" spans="1:12" x14ac:dyDescent="0.25">
      <c r="A3519" s="21" t="str">
        <f t="shared" si="222"/>
        <v>AFFINITY</v>
      </c>
      <c r="B3519" s="21" t="str">
        <v>251011IN-BI</v>
      </c>
      <c r="C3519" s="30">
        <v>45954</v>
      </c>
      <c r="D3519" s="21" t="str">
        <v>AF5161</v>
      </c>
      <c r="E3519" s="21">
        <f>_xlfn.XLOOKUP(D3519,MasterSheet!H:H,MasterSheet!F:F)</f>
        <v>11000</v>
      </c>
      <c r="F3519" s="22">
        <f>SUMIFS(MasterSheet!J:J, MasterSheet!B:B, B3519, MasterSheet!D:D, C3519, MasterSheet!H:H, D3519)</f>
        <v>1</v>
      </c>
      <c r="G3519" s="22">
        <f t="shared" si="223"/>
        <v>11000</v>
      </c>
      <c r="H3519" s="26">
        <f>SUMIFS(MasterSheet!K:K, MasterSheet!B:B, B3519, MasterSheet!D:D, C3519, MasterSheet!H:H, D3519)</f>
        <v>1</v>
      </c>
      <c r="I3519" s="26">
        <f t="shared" si="224"/>
        <v>11000</v>
      </c>
      <c r="J3519" s="28">
        <f>SUMIFS(MasterSheet!L:L, MasterSheet!B:B, B3519, MasterSheet!D:D, C3519, MasterSheet!H:H, D3519)</f>
        <v>0</v>
      </c>
      <c r="K3519" s="28">
        <f t="shared" si="225"/>
        <v>0</v>
      </c>
      <c r="L3519" s="21" t="str">
        <f>UPPER(VLOOKUP(D3519,MasterSheet!H:U,14,))</f>
        <v>AFFINITY</v>
      </c>
    </row>
    <row r="3520" spans="1:12" x14ac:dyDescent="0.25">
      <c r="A3520" s="21" t="str">
        <f t="shared" si="222"/>
        <v>AFFINITY</v>
      </c>
      <c r="B3520" s="21" t="str">
        <v>251011IN-BI</v>
      </c>
      <c r="C3520" s="30">
        <v>45954</v>
      </c>
      <c r="D3520" s="21" t="str">
        <v>AF0639</v>
      </c>
      <c r="E3520" s="21">
        <f>_xlfn.XLOOKUP(D3520,MasterSheet!H:H,MasterSheet!F:F)</f>
        <v>4400</v>
      </c>
      <c r="F3520" s="22">
        <f>SUMIFS(MasterSheet!J:J, MasterSheet!B:B, B3520, MasterSheet!D:D, C3520, MasterSheet!H:H, D3520)</f>
        <v>1</v>
      </c>
      <c r="G3520" s="22">
        <f t="shared" si="223"/>
        <v>4400</v>
      </c>
      <c r="H3520" s="26">
        <f>SUMIFS(MasterSheet!K:K, MasterSheet!B:B, B3520, MasterSheet!D:D, C3520, MasterSheet!H:H, D3520)</f>
        <v>1</v>
      </c>
      <c r="I3520" s="26">
        <f t="shared" si="224"/>
        <v>4400</v>
      </c>
      <c r="J3520" s="28">
        <f>SUMIFS(MasterSheet!L:L, MasterSheet!B:B, B3520, MasterSheet!D:D, C3520, MasterSheet!H:H, D3520)</f>
        <v>0</v>
      </c>
      <c r="K3520" s="28">
        <f t="shared" si="225"/>
        <v>0</v>
      </c>
      <c r="L3520" s="21" t="str">
        <f>UPPER(VLOOKUP(D3520,MasterSheet!H:U,14,))</f>
        <v>AFFINITY</v>
      </c>
    </row>
    <row r="3521" spans="1:12" x14ac:dyDescent="0.25">
      <c r="A3521" s="21" t="str">
        <f t="shared" si="222"/>
        <v>AFFINITY</v>
      </c>
      <c r="B3521" s="21" t="str">
        <v>251011IN-BI</v>
      </c>
      <c r="C3521" s="30">
        <v>45954</v>
      </c>
      <c r="D3521" s="21" t="str">
        <v>AF0016</v>
      </c>
      <c r="E3521" s="21">
        <f>_xlfn.XLOOKUP(D3521,MasterSheet!H:H,MasterSheet!F:F)</f>
        <v>12320</v>
      </c>
      <c r="F3521" s="22">
        <f>SUMIFS(MasterSheet!J:J, MasterSheet!B:B, B3521, MasterSheet!D:D, C3521, MasterSheet!H:H, D3521)</f>
        <v>1</v>
      </c>
      <c r="G3521" s="22">
        <f t="shared" si="223"/>
        <v>12320</v>
      </c>
      <c r="H3521" s="26">
        <f>SUMIFS(MasterSheet!K:K, MasterSheet!B:B, B3521, MasterSheet!D:D, C3521, MasterSheet!H:H, D3521)</f>
        <v>1</v>
      </c>
      <c r="I3521" s="26">
        <f t="shared" si="224"/>
        <v>12320</v>
      </c>
      <c r="J3521" s="28">
        <f>SUMIFS(MasterSheet!L:L, MasterSheet!B:B, B3521, MasterSheet!D:D, C3521, MasterSheet!H:H, D3521)</f>
        <v>0</v>
      </c>
      <c r="K3521" s="28">
        <f t="shared" si="225"/>
        <v>0</v>
      </c>
      <c r="L3521" s="21" t="str">
        <f>UPPER(VLOOKUP(D3521,MasterSheet!H:U,14,))</f>
        <v>AFFINITY</v>
      </c>
    </row>
    <row r="3522" spans="1:12" x14ac:dyDescent="0.25">
      <c r="A3522" s="21" t="str">
        <f t="shared" ref="A3522:A3585" si="226">L3522</f>
        <v>AFFINITY</v>
      </c>
      <c r="B3522" s="21" t="str">
        <v>251011IN-BI</v>
      </c>
      <c r="C3522" s="30">
        <v>45954</v>
      </c>
      <c r="D3522" s="21" t="str">
        <v>DF6148</v>
      </c>
      <c r="E3522" s="21">
        <f>_xlfn.XLOOKUP(D3522,MasterSheet!H:H,MasterSheet!F:F)</f>
        <v>12320</v>
      </c>
      <c r="F3522" s="22">
        <f>SUMIFS(MasterSheet!J:J, MasterSheet!B:B, B3522, MasterSheet!D:D, C3522, MasterSheet!H:H, D3522)</f>
        <v>1</v>
      </c>
      <c r="G3522" s="22">
        <f t="shared" si="223"/>
        <v>12320</v>
      </c>
      <c r="H3522" s="26">
        <f>SUMIFS(MasterSheet!K:K, MasterSheet!B:B, B3522, MasterSheet!D:D, C3522, MasterSheet!H:H, D3522)</f>
        <v>1</v>
      </c>
      <c r="I3522" s="26">
        <f t="shared" si="224"/>
        <v>12320</v>
      </c>
      <c r="J3522" s="28">
        <f>SUMIFS(MasterSheet!L:L, MasterSheet!B:B, B3522, MasterSheet!D:D, C3522, MasterSheet!H:H, D3522)</f>
        <v>0</v>
      </c>
      <c r="K3522" s="28">
        <f t="shared" si="225"/>
        <v>0</v>
      </c>
      <c r="L3522" s="21" t="str">
        <f>UPPER(VLOOKUP(D3522,MasterSheet!H:U,14,))</f>
        <v>AFFINITY</v>
      </c>
    </row>
    <row r="3523" spans="1:12" x14ac:dyDescent="0.25">
      <c r="A3523" s="21" t="str">
        <f t="shared" si="226"/>
        <v>AFFINITY</v>
      </c>
      <c r="B3523" s="21" t="str">
        <v>251011IN-BI</v>
      </c>
      <c r="C3523" s="30">
        <v>45954</v>
      </c>
      <c r="D3523" s="21" t="str">
        <v>AF2006</v>
      </c>
      <c r="E3523" s="21">
        <f>_xlfn.XLOOKUP(D3523,MasterSheet!H:H,MasterSheet!F:F)</f>
        <v>12320</v>
      </c>
      <c r="F3523" s="22">
        <f>SUMIFS(MasterSheet!J:J, MasterSheet!B:B, B3523, MasterSheet!D:D, C3523, MasterSheet!H:H, D3523)</f>
        <v>1</v>
      </c>
      <c r="G3523" s="22">
        <f t="shared" si="223"/>
        <v>12320</v>
      </c>
      <c r="H3523" s="26">
        <f>SUMIFS(MasterSheet!K:K, MasterSheet!B:B, B3523, MasterSheet!D:D, C3523, MasterSheet!H:H, D3523)</f>
        <v>1</v>
      </c>
      <c r="I3523" s="26">
        <f t="shared" si="224"/>
        <v>12320</v>
      </c>
      <c r="J3523" s="28">
        <f>SUMIFS(MasterSheet!L:L, MasterSheet!B:B, B3523, MasterSheet!D:D, C3523, MasterSheet!H:H, D3523)</f>
        <v>0</v>
      </c>
      <c r="K3523" s="28">
        <f t="shared" si="225"/>
        <v>0</v>
      </c>
      <c r="L3523" s="21" t="str">
        <f>UPPER(VLOOKUP(D3523,MasterSheet!H:U,14,))</f>
        <v>AFFINITY</v>
      </c>
    </row>
    <row r="3524" spans="1:12" x14ac:dyDescent="0.25">
      <c r="A3524" s="21" t="str">
        <f t="shared" si="226"/>
        <v>AFFINITY</v>
      </c>
      <c r="B3524" s="21" t="str">
        <v>251011IN-BI</v>
      </c>
      <c r="C3524" s="30">
        <v>45954</v>
      </c>
      <c r="D3524" s="21" t="str">
        <v>DF6252</v>
      </c>
      <c r="E3524" s="21">
        <f>_xlfn.XLOOKUP(D3524,MasterSheet!H:H,MasterSheet!F:F)</f>
        <v>12320</v>
      </c>
      <c r="F3524" s="22">
        <f>SUMIFS(MasterSheet!J:J, MasterSheet!B:B, B3524, MasterSheet!D:D, C3524, MasterSheet!H:H, D3524)</f>
        <v>1</v>
      </c>
      <c r="G3524" s="22">
        <f t="shared" si="223"/>
        <v>12320</v>
      </c>
      <c r="H3524" s="26">
        <f>SUMIFS(MasterSheet!K:K, MasterSheet!B:B, B3524, MasterSheet!D:D, C3524, MasterSheet!H:H, D3524)</f>
        <v>1</v>
      </c>
      <c r="I3524" s="26">
        <f t="shared" si="224"/>
        <v>12320</v>
      </c>
      <c r="J3524" s="28">
        <f>SUMIFS(MasterSheet!L:L, MasterSheet!B:B, B3524, MasterSheet!D:D, C3524, MasterSheet!H:H, D3524)</f>
        <v>0</v>
      </c>
      <c r="K3524" s="28">
        <f t="shared" si="225"/>
        <v>0</v>
      </c>
      <c r="L3524" s="21" t="str">
        <f>UPPER(VLOOKUP(D3524,MasterSheet!H:U,14,))</f>
        <v>AFFINITY</v>
      </c>
    </row>
    <row r="3525" spans="1:12" x14ac:dyDescent="0.25">
      <c r="A3525" s="21" t="str">
        <f t="shared" si="226"/>
        <v>AFFINITY</v>
      </c>
      <c r="B3525" s="21" t="str">
        <v>251011IN-BI</v>
      </c>
      <c r="C3525" s="30">
        <v>45954</v>
      </c>
      <c r="D3525" s="21" t="str">
        <v>DF7438</v>
      </c>
      <c r="E3525" s="21">
        <f>_xlfn.XLOOKUP(D3525,MasterSheet!H:H,MasterSheet!F:F)</f>
        <v>12320</v>
      </c>
      <c r="F3525" s="22">
        <f>SUMIFS(MasterSheet!J:J, MasterSheet!B:B, B3525, MasterSheet!D:D, C3525, MasterSheet!H:H, D3525)</f>
        <v>1</v>
      </c>
      <c r="G3525" s="22">
        <f t="shared" si="223"/>
        <v>12320</v>
      </c>
      <c r="H3525" s="26">
        <f>SUMIFS(MasterSheet!K:K, MasterSheet!B:B, B3525, MasterSheet!D:D, C3525, MasterSheet!H:H, D3525)</f>
        <v>1</v>
      </c>
      <c r="I3525" s="26">
        <f t="shared" si="224"/>
        <v>12320</v>
      </c>
      <c r="J3525" s="28">
        <f>SUMIFS(MasterSheet!L:L, MasterSheet!B:B, B3525, MasterSheet!D:D, C3525, MasterSheet!H:H, D3525)</f>
        <v>0</v>
      </c>
      <c r="K3525" s="28">
        <f t="shared" si="225"/>
        <v>0</v>
      </c>
      <c r="L3525" s="21" t="str">
        <f>UPPER(VLOOKUP(D3525,MasterSheet!H:U,14,))</f>
        <v>AFFINITY</v>
      </c>
    </row>
    <row r="3526" spans="1:12" x14ac:dyDescent="0.25">
      <c r="A3526" s="21" t="str">
        <f t="shared" si="226"/>
        <v>AFFINITY</v>
      </c>
      <c r="B3526" s="21" t="str">
        <v>251011IN-BI</v>
      </c>
      <c r="C3526" s="30">
        <v>45954</v>
      </c>
      <c r="D3526" s="21" t="str">
        <v>AF5103</v>
      </c>
      <c r="E3526" s="21">
        <f>_xlfn.XLOOKUP(D3526,MasterSheet!H:H,MasterSheet!F:F)</f>
        <v>12320</v>
      </c>
      <c r="F3526" s="22">
        <f>SUMIFS(MasterSheet!J:J, MasterSheet!B:B, B3526, MasterSheet!D:D, C3526, MasterSheet!H:H, D3526)</f>
        <v>1</v>
      </c>
      <c r="G3526" s="22">
        <f t="shared" si="223"/>
        <v>12320</v>
      </c>
      <c r="H3526" s="26">
        <f>SUMIFS(MasterSheet!K:K, MasterSheet!B:B, B3526, MasterSheet!D:D, C3526, MasterSheet!H:H, D3526)</f>
        <v>1</v>
      </c>
      <c r="I3526" s="26">
        <f t="shared" si="224"/>
        <v>12320</v>
      </c>
      <c r="J3526" s="28">
        <f>SUMIFS(MasterSheet!L:L, MasterSheet!B:B, B3526, MasterSheet!D:D, C3526, MasterSheet!H:H, D3526)</f>
        <v>0</v>
      </c>
      <c r="K3526" s="28">
        <f t="shared" si="225"/>
        <v>0</v>
      </c>
      <c r="L3526" s="21" t="str">
        <f>UPPER(VLOOKUP(D3526,MasterSheet!H:U,14,))</f>
        <v>AFFINITY</v>
      </c>
    </row>
    <row r="3527" spans="1:12" x14ac:dyDescent="0.25">
      <c r="A3527" s="21" t="str">
        <f t="shared" si="226"/>
        <v>AFFINITY</v>
      </c>
      <c r="B3527" s="21" t="str">
        <v>251011IN-BI</v>
      </c>
      <c r="C3527" s="30">
        <v>45954</v>
      </c>
      <c r="D3527" s="21" t="str">
        <v>AF6214</v>
      </c>
      <c r="E3527" s="21">
        <f>_xlfn.XLOOKUP(D3527,MasterSheet!H:H,MasterSheet!F:F)</f>
        <v>12320</v>
      </c>
      <c r="F3527" s="22">
        <f>SUMIFS(MasterSheet!J:J, MasterSheet!B:B, B3527, MasterSheet!D:D, C3527, MasterSheet!H:H, D3527)</f>
        <v>1</v>
      </c>
      <c r="G3527" s="22">
        <f t="shared" si="223"/>
        <v>12320</v>
      </c>
      <c r="H3527" s="26">
        <f>SUMIFS(MasterSheet!K:K, MasterSheet!B:B, B3527, MasterSheet!D:D, C3527, MasterSheet!H:H, D3527)</f>
        <v>1</v>
      </c>
      <c r="I3527" s="26">
        <f t="shared" si="224"/>
        <v>12320</v>
      </c>
      <c r="J3527" s="28">
        <f>SUMIFS(MasterSheet!L:L, MasterSheet!B:B, B3527, MasterSheet!D:D, C3527, MasterSheet!H:H, D3527)</f>
        <v>0</v>
      </c>
      <c r="K3527" s="28">
        <f t="shared" si="225"/>
        <v>0</v>
      </c>
      <c r="L3527" s="21" t="str">
        <f>UPPER(VLOOKUP(D3527,MasterSheet!H:U,14,))</f>
        <v>AFFINITY</v>
      </c>
    </row>
    <row r="3528" spans="1:12" x14ac:dyDescent="0.25">
      <c r="A3528" s="21" t="str">
        <f t="shared" si="226"/>
        <v>AFFINITY</v>
      </c>
      <c r="B3528" s="21" t="str">
        <v>251011IN-BI</v>
      </c>
      <c r="C3528" s="30">
        <v>45954</v>
      </c>
      <c r="D3528" s="21" t="str">
        <v>AF6461</v>
      </c>
      <c r="E3528" s="21">
        <f>_xlfn.XLOOKUP(D3528,MasterSheet!H:H,MasterSheet!F:F)</f>
        <v>12320</v>
      </c>
      <c r="F3528" s="22">
        <f>SUMIFS(MasterSheet!J:J, MasterSheet!B:B, B3528, MasterSheet!D:D, C3528, MasterSheet!H:H, D3528)</f>
        <v>1</v>
      </c>
      <c r="G3528" s="22">
        <f t="shared" si="223"/>
        <v>12320</v>
      </c>
      <c r="H3528" s="26">
        <f>SUMIFS(MasterSheet!K:K, MasterSheet!B:B, B3528, MasterSheet!D:D, C3528, MasterSheet!H:H, D3528)</f>
        <v>1</v>
      </c>
      <c r="I3528" s="26">
        <f t="shared" si="224"/>
        <v>12320</v>
      </c>
      <c r="J3528" s="28">
        <f>SUMIFS(MasterSheet!L:L, MasterSheet!B:B, B3528, MasterSheet!D:D, C3528, MasterSheet!H:H, D3528)</f>
        <v>0</v>
      </c>
      <c r="K3528" s="28">
        <f t="shared" si="225"/>
        <v>0</v>
      </c>
      <c r="L3528" s="21" t="str">
        <f>UPPER(VLOOKUP(D3528,MasterSheet!H:U,14,))</f>
        <v>AFFINITY</v>
      </c>
    </row>
    <row r="3529" spans="1:12" x14ac:dyDescent="0.25">
      <c r="A3529" s="21" t="str">
        <f t="shared" si="226"/>
        <v>AFFINITY</v>
      </c>
      <c r="B3529" s="21" t="str">
        <v>251011IN-BI</v>
      </c>
      <c r="C3529" s="30">
        <v>45954</v>
      </c>
      <c r="D3529" s="21" t="str">
        <v>AF3461</v>
      </c>
      <c r="E3529" s="21">
        <f>_xlfn.XLOOKUP(D3529,MasterSheet!H:H,MasterSheet!F:F)</f>
        <v>12320</v>
      </c>
      <c r="F3529" s="22">
        <f>SUMIFS(MasterSheet!J:J, MasterSheet!B:B, B3529, MasterSheet!D:D, C3529, MasterSheet!H:H, D3529)</f>
        <v>1</v>
      </c>
      <c r="G3529" s="22">
        <f t="shared" si="223"/>
        <v>12320</v>
      </c>
      <c r="H3529" s="26">
        <f>SUMIFS(MasterSheet!K:K, MasterSheet!B:B, B3529, MasterSheet!D:D, C3529, MasterSheet!H:H, D3529)</f>
        <v>1</v>
      </c>
      <c r="I3529" s="26">
        <f t="shared" si="224"/>
        <v>12320</v>
      </c>
      <c r="J3529" s="28">
        <f>SUMIFS(MasterSheet!L:L, MasterSheet!B:B, B3529, MasterSheet!D:D, C3529, MasterSheet!H:H, D3529)</f>
        <v>0</v>
      </c>
      <c r="K3529" s="28">
        <f t="shared" si="225"/>
        <v>0</v>
      </c>
      <c r="L3529" s="21" t="str">
        <f>UPPER(VLOOKUP(D3529,MasterSheet!H:U,14,))</f>
        <v>AFFINITY</v>
      </c>
    </row>
    <row r="3530" spans="1:12" x14ac:dyDescent="0.25">
      <c r="A3530" s="21" t="str">
        <f t="shared" si="226"/>
        <v>AFFINITY</v>
      </c>
      <c r="B3530" s="21" t="str">
        <v>251011IN-BI</v>
      </c>
      <c r="C3530" s="30">
        <v>45954</v>
      </c>
      <c r="D3530" s="21" t="str">
        <v>AF2398</v>
      </c>
      <c r="E3530" s="21">
        <f>_xlfn.XLOOKUP(D3530,MasterSheet!H:H,MasterSheet!F:F)</f>
        <v>12320</v>
      </c>
      <c r="F3530" s="22">
        <f>SUMIFS(MasterSheet!J:J, MasterSheet!B:B, B3530, MasterSheet!D:D, C3530, MasterSheet!H:H, D3530)</f>
        <v>1</v>
      </c>
      <c r="G3530" s="22">
        <f t="shared" si="223"/>
        <v>12320</v>
      </c>
      <c r="H3530" s="26">
        <f>SUMIFS(MasterSheet!K:K, MasterSheet!B:B, B3530, MasterSheet!D:D, C3530, MasterSheet!H:H, D3530)</f>
        <v>1</v>
      </c>
      <c r="I3530" s="26">
        <f t="shared" si="224"/>
        <v>12320</v>
      </c>
      <c r="J3530" s="28">
        <f>SUMIFS(MasterSheet!L:L, MasterSheet!B:B, B3530, MasterSheet!D:D, C3530, MasterSheet!H:H, D3530)</f>
        <v>0</v>
      </c>
      <c r="K3530" s="28">
        <f t="shared" si="225"/>
        <v>0</v>
      </c>
      <c r="L3530" s="21" t="str">
        <f>UPPER(VLOOKUP(D3530,MasterSheet!H:U,14,))</f>
        <v>AFFINITY</v>
      </c>
    </row>
    <row r="3531" spans="1:12" x14ac:dyDescent="0.25">
      <c r="A3531" s="21" t="str">
        <f t="shared" si="226"/>
        <v>MP BIO</v>
      </c>
      <c r="B3531" s="21" t="str">
        <v>MP/L2526/327</v>
      </c>
      <c r="C3531" s="30">
        <v>45954</v>
      </c>
      <c r="D3531" s="21">
        <v>1261254</v>
      </c>
      <c r="E3531" s="21">
        <f>_xlfn.XLOOKUP(D3531,MasterSheet!H:H,MasterSheet!F:F)</f>
        <v>1100</v>
      </c>
      <c r="F3531" s="22">
        <f>SUMIFS(MasterSheet!J:J, MasterSheet!B:B, B3531, MasterSheet!D:D, C3531, MasterSheet!H:H, D3531)</f>
        <v>15</v>
      </c>
      <c r="G3531" s="22">
        <f t="shared" si="223"/>
        <v>16500</v>
      </c>
      <c r="H3531" s="26">
        <f>SUMIFS(MasterSheet!K:K, MasterSheet!B:B, B3531, MasterSheet!D:D, C3531, MasterSheet!H:H, D3531)</f>
        <v>14</v>
      </c>
      <c r="I3531" s="26">
        <f t="shared" si="224"/>
        <v>15400</v>
      </c>
      <c r="J3531" s="28">
        <f>SUMIFS(MasterSheet!L:L, MasterSheet!B:B, B3531, MasterSheet!D:D, C3531, MasterSheet!H:H, D3531)</f>
        <v>1</v>
      </c>
      <c r="K3531" s="28">
        <f t="shared" si="225"/>
        <v>1100</v>
      </c>
      <c r="L3531" s="21" t="str">
        <f>UPPER(VLOOKUP(D3531,MasterSheet!H:U,14,))</f>
        <v>MP BIO</v>
      </c>
    </row>
    <row r="3532" spans="1:12" x14ac:dyDescent="0.25">
      <c r="A3532" s="21" t="str">
        <f t="shared" si="226"/>
        <v>MP BIO</v>
      </c>
      <c r="B3532" s="21" t="str">
        <v>MP/LS/25-26/1508</v>
      </c>
      <c r="C3532" s="30">
        <v>45954</v>
      </c>
      <c r="D3532" s="21">
        <v>194825</v>
      </c>
      <c r="E3532" s="21">
        <f>_xlfn.XLOOKUP(D3532,MasterSheet!H:H,MasterSheet!F:F)</f>
        <v>1320</v>
      </c>
      <c r="F3532" s="22">
        <f>SUMIFS(MasterSheet!J:J, MasterSheet!B:B, B3532, MasterSheet!D:D, C3532, MasterSheet!H:H, D3532)</f>
        <v>2</v>
      </c>
      <c r="G3532" s="22">
        <f t="shared" si="223"/>
        <v>2640</v>
      </c>
      <c r="H3532" s="26">
        <f>SUMIFS(MasterSheet!K:K, MasterSheet!B:B, B3532, MasterSheet!D:D, C3532, MasterSheet!H:H, D3532)</f>
        <v>2</v>
      </c>
      <c r="I3532" s="26">
        <f t="shared" si="224"/>
        <v>2640</v>
      </c>
      <c r="J3532" s="28">
        <f>SUMIFS(MasterSheet!L:L, MasterSheet!B:B, B3532, MasterSheet!D:D, C3532, MasterSheet!H:H, D3532)</f>
        <v>0</v>
      </c>
      <c r="K3532" s="28">
        <f t="shared" si="225"/>
        <v>0</v>
      </c>
      <c r="L3532" s="21" t="str">
        <f>UPPER(VLOOKUP(D3532,MasterSheet!H:U,14,))</f>
        <v>MP BIO</v>
      </c>
    </row>
    <row r="3533" spans="1:12" x14ac:dyDescent="0.25">
      <c r="A3533" s="21" t="str">
        <f t="shared" si="226"/>
        <v>MYBIOSOURCE</v>
      </c>
      <c r="B3533" s="21" t="str">
        <v>922429A</v>
      </c>
      <c r="C3533" s="30">
        <v>45954</v>
      </c>
      <c r="D3533" s="21" t="str">
        <v>MBS762108</v>
      </c>
      <c r="E3533" s="21">
        <f>_xlfn.XLOOKUP(D3533,MasterSheet!H:H,MasterSheet!F:F)</f>
        <v>39644</v>
      </c>
      <c r="F3533" s="22">
        <f>SUMIFS(MasterSheet!J:J, MasterSheet!B:B, B3533, MasterSheet!D:D, C3533, MasterSheet!H:H, D3533)</f>
        <v>1</v>
      </c>
      <c r="G3533" s="22">
        <f t="shared" si="223"/>
        <v>39644</v>
      </c>
      <c r="H3533" s="26">
        <f>SUMIFS(MasterSheet!K:K, MasterSheet!B:B, B3533, MasterSheet!D:D, C3533, MasterSheet!H:H, D3533)</f>
        <v>1</v>
      </c>
      <c r="I3533" s="26">
        <f t="shared" si="224"/>
        <v>39644</v>
      </c>
      <c r="J3533" s="28">
        <f>SUMIFS(MasterSheet!L:L, MasterSheet!B:B, B3533, MasterSheet!D:D, C3533, MasterSheet!H:H, D3533)</f>
        <v>0</v>
      </c>
      <c r="K3533" s="28">
        <f t="shared" si="225"/>
        <v>0</v>
      </c>
      <c r="L3533" s="21" t="str">
        <f>UPPER(VLOOKUP(D3533,MasterSheet!H:U,14,))</f>
        <v>MYBIOSOURCE</v>
      </c>
    </row>
    <row r="3534" spans="1:12" x14ac:dyDescent="0.25">
      <c r="A3534" s="21" t="str">
        <f t="shared" si="226"/>
        <v>MYBIOSOURCE</v>
      </c>
      <c r="B3534" s="21">
        <v>922572</v>
      </c>
      <c r="C3534" s="30">
        <v>45954</v>
      </c>
      <c r="D3534" s="21" t="str">
        <v>MBS8566720</v>
      </c>
      <c r="E3534" s="21">
        <f>_xlfn.XLOOKUP(D3534,MasterSheet!H:H,MasterSheet!F:F)</f>
        <v>27676</v>
      </c>
      <c r="F3534" s="22">
        <f>SUMIFS(MasterSheet!J:J, MasterSheet!B:B, B3534, MasterSheet!D:D, C3534, MasterSheet!H:H, D3534)</f>
        <v>1</v>
      </c>
      <c r="G3534" s="22">
        <f t="shared" si="223"/>
        <v>27676</v>
      </c>
      <c r="H3534" s="26">
        <f>SUMIFS(MasterSheet!K:K, MasterSheet!B:B, B3534, MasterSheet!D:D, C3534, MasterSheet!H:H, D3534)</f>
        <v>1</v>
      </c>
      <c r="I3534" s="26">
        <f t="shared" si="224"/>
        <v>27676</v>
      </c>
      <c r="J3534" s="28">
        <f>SUMIFS(MasterSheet!L:L, MasterSheet!B:B, B3534, MasterSheet!D:D, C3534, MasterSheet!H:H, D3534)</f>
        <v>0</v>
      </c>
      <c r="K3534" s="28">
        <f t="shared" si="225"/>
        <v>0</v>
      </c>
      <c r="L3534" s="21" t="str">
        <f>UPPER(VLOOKUP(D3534,MasterSheet!H:U,14,))</f>
        <v>MYBIOSOURCE</v>
      </c>
    </row>
    <row r="3535" spans="1:12" x14ac:dyDescent="0.25">
      <c r="A3535" s="21" t="str">
        <f t="shared" si="226"/>
        <v>MYBIOSOURCE</v>
      </c>
      <c r="B3535" s="21">
        <v>922601</v>
      </c>
      <c r="C3535" s="30">
        <v>45954</v>
      </c>
      <c r="D3535" s="21" t="str">
        <v>MBS2601236</v>
      </c>
      <c r="E3535" s="21">
        <f>_xlfn.XLOOKUP(D3535,MasterSheet!H:H,MasterSheet!F:F)</f>
        <v>34782</v>
      </c>
      <c r="F3535" s="22">
        <f>SUMIFS(MasterSheet!J:J, MasterSheet!B:B, B3535, MasterSheet!D:D, C3535, MasterSheet!H:H, D3535)</f>
        <v>1</v>
      </c>
      <c r="G3535" s="22">
        <f t="shared" si="223"/>
        <v>34782</v>
      </c>
      <c r="H3535" s="26">
        <f>SUMIFS(MasterSheet!K:K, MasterSheet!B:B, B3535, MasterSheet!D:D, C3535, MasterSheet!H:H, D3535)</f>
        <v>1</v>
      </c>
      <c r="I3535" s="26">
        <f t="shared" si="224"/>
        <v>34782</v>
      </c>
      <c r="J3535" s="28">
        <f>SUMIFS(MasterSheet!L:L, MasterSheet!B:B, B3535, MasterSheet!D:D, C3535, MasterSheet!H:H, D3535)</f>
        <v>0</v>
      </c>
      <c r="K3535" s="28">
        <f t="shared" si="225"/>
        <v>0</v>
      </c>
      <c r="L3535" s="21" t="str">
        <f>UPPER(VLOOKUP(D3535,MasterSheet!H:U,14,))</f>
        <v>MYBIOSOURCE</v>
      </c>
    </row>
    <row r="3536" spans="1:12" x14ac:dyDescent="0.25">
      <c r="A3536" s="21" t="str">
        <f t="shared" si="226"/>
        <v>US BIOLOGICAL</v>
      </c>
      <c r="B3536" s="21">
        <v>195821</v>
      </c>
      <c r="C3536" s="30">
        <v>45954</v>
      </c>
      <c r="D3536" s="21" t="str">
        <v>Z1000</v>
      </c>
      <c r="E3536" s="21">
        <f>_xlfn.XLOOKUP(D3536,MasterSheet!H:H,MasterSheet!F:F)</f>
        <v>60544</v>
      </c>
      <c r="F3536" s="22">
        <f>SUMIFS(MasterSheet!J:J, MasterSheet!B:B, B3536, MasterSheet!D:D, C3536, MasterSheet!H:H, D3536)</f>
        <v>1</v>
      </c>
      <c r="G3536" s="22">
        <f t="shared" si="223"/>
        <v>60544</v>
      </c>
      <c r="H3536" s="26">
        <f>SUMIFS(MasterSheet!K:K, MasterSheet!B:B, B3536, MasterSheet!D:D, C3536, MasterSheet!H:H, D3536)</f>
        <v>1</v>
      </c>
      <c r="I3536" s="26">
        <f t="shared" si="224"/>
        <v>60544</v>
      </c>
      <c r="J3536" s="28">
        <f>SUMIFS(MasterSheet!L:L, MasterSheet!B:B, B3536, MasterSheet!D:D, C3536, MasterSheet!H:H, D3536)</f>
        <v>0</v>
      </c>
      <c r="K3536" s="28">
        <f t="shared" si="225"/>
        <v>0</v>
      </c>
      <c r="L3536" s="21" t="str">
        <f>UPPER(VLOOKUP(D3536,MasterSheet!H:U,14,))</f>
        <v>US BIOLOGICAL</v>
      </c>
    </row>
    <row r="3537" spans="1:12" x14ac:dyDescent="0.25">
      <c r="A3537" s="21" t="str">
        <f t="shared" si="226"/>
        <v>US BIOLOGICAL</v>
      </c>
      <c r="B3537" s="21">
        <v>195821</v>
      </c>
      <c r="C3537" s="30">
        <v>45954</v>
      </c>
      <c r="D3537" s="21" t="str">
        <v>E2205-01</v>
      </c>
      <c r="E3537" s="21">
        <f>_xlfn.XLOOKUP(D3537,MasterSheet!H:H,MasterSheet!F:F)</f>
        <v>7832</v>
      </c>
      <c r="F3537" s="22">
        <f>SUMIFS(MasterSheet!J:J, MasterSheet!B:B, B3537, MasterSheet!D:D, C3537, MasterSheet!H:H, D3537)</f>
        <v>1</v>
      </c>
      <c r="G3537" s="22">
        <f t="shared" si="223"/>
        <v>7832</v>
      </c>
      <c r="H3537" s="26">
        <f>SUMIFS(MasterSheet!K:K, MasterSheet!B:B, B3537, MasterSheet!D:D, C3537, MasterSheet!H:H, D3537)</f>
        <v>1</v>
      </c>
      <c r="I3537" s="26">
        <f t="shared" si="224"/>
        <v>7832</v>
      </c>
      <c r="J3537" s="28">
        <f>SUMIFS(MasterSheet!L:L, MasterSheet!B:B, B3537, MasterSheet!D:D, C3537, MasterSheet!H:H, D3537)</f>
        <v>0</v>
      </c>
      <c r="K3537" s="28">
        <f t="shared" si="225"/>
        <v>0</v>
      </c>
      <c r="L3537" s="21" t="str">
        <f>UPPER(VLOOKUP(D3537,MasterSheet!H:U,14,))</f>
        <v>US BIOLOGICAL</v>
      </c>
    </row>
    <row r="3538" spans="1:12" x14ac:dyDescent="0.25">
      <c r="A3538" s="21" t="str">
        <f t="shared" si="226"/>
        <v>SARTORIUS</v>
      </c>
      <c r="B3538" s="21" t="str">
        <v>251519302848</v>
      </c>
      <c r="C3538" s="30">
        <v>45955</v>
      </c>
      <c r="D3538" s="21" t="str">
        <v>LH-729120</v>
      </c>
      <c r="E3538" s="21">
        <f>_xlfn.XLOOKUP(D3538,MasterSheet!H:H,MasterSheet!F:F)</f>
        <v>28000</v>
      </c>
      <c r="F3538" s="22">
        <f>SUMIFS(MasterSheet!J:J, MasterSheet!B:B, B3538, MasterSheet!D:D, C3538, MasterSheet!H:H, D3538)</f>
        <v>1</v>
      </c>
      <c r="G3538" s="22">
        <f t="shared" si="223"/>
        <v>28000</v>
      </c>
      <c r="H3538" s="26">
        <f>SUMIFS(MasterSheet!K:K, MasterSheet!B:B, B3538, MasterSheet!D:D, C3538, MasterSheet!H:H, D3538)</f>
        <v>1</v>
      </c>
      <c r="I3538" s="26">
        <f t="shared" si="224"/>
        <v>28000</v>
      </c>
      <c r="J3538" s="28">
        <f>SUMIFS(MasterSheet!L:L, MasterSheet!B:B, B3538, MasterSheet!D:D, C3538, MasterSheet!H:H, D3538)</f>
        <v>0</v>
      </c>
      <c r="K3538" s="28">
        <f t="shared" si="225"/>
        <v>0</v>
      </c>
      <c r="L3538" s="21" t="str">
        <f>UPPER(VLOOKUP(D3538,MasterSheet!H:U,14,))</f>
        <v>SARTORIUS</v>
      </c>
    </row>
    <row r="3539" spans="1:12" x14ac:dyDescent="0.25">
      <c r="A3539" s="21" t="str">
        <f t="shared" si="226"/>
        <v>SARTORIUS</v>
      </c>
      <c r="B3539" s="21" t="str">
        <v>251519302848</v>
      </c>
      <c r="C3539" s="30">
        <v>45955</v>
      </c>
      <c r="D3539" s="21" t="str">
        <v>LH-729140</v>
      </c>
      <c r="E3539" s="21">
        <f>_xlfn.XLOOKUP(D3539,MasterSheet!H:H,MasterSheet!F:F)</f>
        <v>28000</v>
      </c>
      <c r="F3539" s="22">
        <f>SUMIFS(MasterSheet!J:J, MasterSheet!B:B, B3539, MasterSheet!D:D, C3539, MasterSheet!H:H, D3539)</f>
        <v>1</v>
      </c>
      <c r="G3539" s="22">
        <f t="shared" si="223"/>
        <v>28000</v>
      </c>
      <c r="H3539" s="26">
        <f>SUMIFS(MasterSheet!K:K, MasterSheet!B:B, B3539, MasterSheet!D:D, C3539, MasterSheet!H:H, D3539)</f>
        <v>1</v>
      </c>
      <c r="I3539" s="26">
        <f t="shared" si="224"/>
        <v>28000</v>
      </c>
      <c r="J3539" s="28">
        <f>SUMIFS(MasterSheet!L:L, MasterSheet!B:B, B3539, MasterSheet!D:D, C3539, MasterSheet!H:H, D3539)</f>
        <v>0</v>
      </c>
      <c r="K3539" s="28">
        <f t="shared" si="225"/>
        <v>0</v>
      </c>
      <c r="L3539" s="21" t="str">
        <f>UPPER(VLOOKUP(D3539,MasterSheet!H:U,14,))</f>
        <v>SARTORIUS</v>
      </c>
    </row>
    <row r="3540" spans="1:12" x14ac:dyDescent="0.25">
      <c r="A3540" s="21" t="str">
        <f t="shared" si="226"/>
        <v>BETHYL</v>
      </c>
      <c r="B3540" s="21">
        <v>90233394</v>
      </c>
      <c r="C3540" s="30">
        <v>45957</v>
      </c>
      <c r="D3540" s="21" t="str">
        <v>A60-11P</v>
      </c>
      <c r="E3540" s="21">
        <f>_xlfn.XLOOKUP(D3540,MasterSheet!H:H,MasterSheet!F:F)</f>
        <v>7823.2000000000007</v>
      </c>
      <c r="F3540" s="22">
        <f>SUMIFS(MasterSheet!J:J, MasterSheet!B:B, B3540, MasterSheet!D:D, C3540, MasterSheet!H:H, D3540)</f>
        <v>1</v>
      </c>
      <c r="G3540" s="22">
        <f t="shared" si="223"/>
        <v>7823.2000000000007</v>
      </c>
      <c r="H3540" s="26">
        <f>SUMIFS(MasterSheet!K:K, MasterSheet!B:B, B3540, MasterSheet!D:D, C3540, MasterSheet!H:H, D3540)</f>
        <v>1</v>
      </c>
      <c r="I3540" s="26">
        <f t="shared" si="224"/>
        <v>7823.2000000000007</v>
      </c>
      <c r="J3540" s="28">
        <f>SUMIFS(MasterSheet!L:L, MasterSheet!B:B, B3540, MasterSheet!D:D, C3540, MasterSheet!H:H, D3540)</f>
        <v>0</v>
      </c>
      <c r="K3540" s="28">
        <f t="shared" si="225"/>
        <v>0</v>
      </c>
      <c r="L3540" s="21" t="str">
        <f>UPPER(VLOOKUP(D3540,MasterSheet!H:U,14,))</f>
        <v>BETHYL</v>
      </c>
    </row>
    <row r="3541" spans="1:12" x14ac:dyDescent="0.25">
      <c r="A3541" s="21" t="str">
        <f t="shared" si="226"/>
        <v>BIOXCELL</v>
      </c>
      <c r="B3541" s="21">
        <v>180800</v>
      </c>
      <c r="C3541" s="30">
        <v>45957</v>
      </c>
      <c r="D3541" s="21" t="str">
        <v>BE0297</v>
      </c>
      <c r="E3541" s="21">
        <f>_xlfn.XLOOKUP(D3541,MasterSheet!H:H,MasterSheet!F:F)</f>
        <v>32853.040000000001</v>
      </c>
      <c r="F3541" s="22">
        <f>SUMIFS(MasterSheet!J:J, MasterSheet!B:B, B3541, MasterSheet!D:D, C3541, MasterSheet!H:H, D3541)</f>
        <v>1</v>
      </c>
      <c r="G3541" s="22">
        <f t="shared" si="223"/>
        <v>32853.040000000001</v>
      </c>
      <c r="H3541" s="26">
        <f>SUMIFS(MasterSheet!K:K, MasterSheet!B:B, B3541, MasterSheet!D:D, C3541, MasterSheet!H:H, D3541)</f>
        <v>1</v>
      </c>
      <c r="I3541" s="26">
        <f t="shared" si="224"/>
        <v>32853.040000000001</v>
      </c>
      <c r="J3541" s="28">
        <f>SUMIFS(MasterSheet!L:L, MasterSheet!B:B, B3541, MasterSheet!D:D, C3541, MasterSheet!H:H, D3541)</f>
        <v>0</v>
      </c>
      <c r="K3541" s="28">
        <f t="shared" si="225"/>
        <v>0</v>
      </c>
      <c r="L3541" s="21" t="str">
        <f>UPPER(VLOOKUP(D3541,MasterSheet!H:U,14,))</f>
        <v>BIOXCELL</v>
      </c>
    </row>
    <row r="3542" spans="1:12" x14ac:dyDescent="0.25">
      <c r="A3542" s="21" t="str">
        <f t="shared" si="226"/>
        <v>BIOXCELL</v>
      </c>
      <c r="B3542" s="21">
        <v>180800</v>
      </c>
      <c r="C3542" s="30">
        <v>45957</v>
      </c>
      <c r="D3542" s="21" t="str">
        <v>CP147</v>
      </c>
      <c r="E3542" s="21">
        <f>_xlfn.XLOOKUP(D3542,MasterSheet!H:H,MasterSheet!F:F)</f>
        <v>167993.76</v>
      </c>
      <c r="F3542" s="22">
        <f>SUMIFS(MasterSheet!J:J, MasterSheet!B:B, B3542, MasterSheet!D:D, C3542, MasterSheet!H:H, D3542)</f>
        <v>2</v>
      </c>
      <c r="G3542" s="22">
        <f t="shared" si="223"/>
        <v>335987.52</v>
      </c>
      <c r="H3542" s="26">
        <f>SUMIFS(MasterSheet!K:K, MasterSheet!B:B, B3542, MasterSheet!D:D, C3542, MasterSheet!H:H, D3542)</f>
        <v>2</v>
      </c>
      <c r="I3542" s="26">
        <f t="shared" si="224"/>
        <v>335987.52</v>
      </c>
      <c r="J3542" s="28">
        <f>SUMIFS(MasterSheet!L:L, MasterSheet!B:B, B3542, MasterSheet!D:D, C3542, MasterSheet!H:H, D3542)</f>
        <v>0</v>
      </c>
      <c r="K3542" s="28">
        <f t="shared" si="225"/>
        <v>0</v>
      </c>
      <c r="L3542" s="21" t="str">
        <f>UPPER(VLOOKUP(D3542,MasterSheet!H:U,14,))</f>
        <v>BIOXCELL</v>
      </c>
    </row>
    <row r="3543" spans="1:12" x14ac:dyDescent="0.25">
      <c r="A3543" s="21" t="str">
        <f t="shared" si="226"/>
        <v>CYTOSKELETON</v>
      </c>
      <c r="B3543" s="21">
        <v>21506</v>
      </c>
      <c r="C3543" s="30">
        <v>45957</v>
      </c>
      <c r="D3543" s="21" t="str">
        <v>ADV02-A</v>
      </c>
      <c r="E3543" s="21">
        <f>_xlfn.XLOOKUP(D3543,MasterSheet!H:H,MasterSheet!F:F)</f>
        <v>11916.08</v>
      </c>
      <c r="F3543" s="22">
        <f>SUMIFS(MasterSheet!J:J, MasterSheet!B:B, B3543, MasterSheet!D:D, C3543, MasterSheet!H:H, D3543)</f>
        <v>1</v>
      </c>
      <c r="G3543" s="22">
        <f t="shared" si="223"/>
        <v>11916.08</v>
      </c>
      <c r="H3543" s="26">
        <f>SUMIFS(MasterSheet!K:K, MasterSheet!B:B, B3543, MasterSheet!D:D, C3543, MasterSheet!H:H, D3543)</f>
        <v>1</v>
      </c>
      <c r="I3543" s="26">
        <f t="shared" si="224"/>
        <v>11916.08</v>
      </c>
      <c r="J3543" s="28">
        <f>SUMIFS(MasterSheet!L:L, MasterSheet!B:B, B3543, MasterSheet!D:D, C3543, MasterSheet!H:H, D3543)</f>
        <v>0</v>
      </c>
      <c r="K3543" s="28">
        <f t="shared" si="225"/>
        <v>0</v>
      </c>
      <c r="L3543" s="21" t="str">
        <f>UPPER(VLOOKUP(D3543,MasterSheet!H:U,14,))</f>
        <v>CYTOSKELETON</v>
      </c>
    </row>
    <row r="3544" spans="1:12" x14ac:dyDescent="0.25">
      <c r="A3544" s="21" t="str">
        <f t="shared" si="226"/>
        <v>BIOLEGEND</v>
      </c>
      <c r="B3544" s="21" t="str">
        <v>EED120223</v>
      </c>
      <c r="C3544" s="30">
        <v>45958</v>
      </c>
      <c r="D3544" s="21">
        <v>100213</v>
      </c>
      <c r="E3544" s="21">
        <f>_xlfn.XLOOKUP(D3544,MasterSheet!H:H,MasterSheet!F:F)</f>
        <v>5790.4</v>
      </c>
      <c r="F3544" s="22">
        <f>SUMIFS(MasterSheet!J:J, MasterSheet!B:B, B3544, MasterSheet!D:D, C3544, MasterSheet!H:H, D3544)</f>
        <v>2</v>
      </c>
      <c r="G3544" s="22">
        <f t="shared" ref="G3544:G3607" si="227">F3544*E3544</f>
        <v>11580.8</v>
      </c>
      <c r="H3544" s="26">
        <f>SUMIFS(MasterSheet!K:K, MasterSheet!B:B, B3544, MasterSheet!D:D, C3544, MasterSheet!H:H, D3544)</f>
        <v>2</v>
      </c>
      <c r="I3544" s="26">
        <f t="shared" ref="I3544:I3607" si="228">H3544*E3544</f>
        <v>11580.8</v>
      </c>
      <c r="J3544" s="28">
        <f>SUMIFS(MasterSheet!L:L, MasterSheet!B:B, B3544, MasterSheet!D:D, C3544, MasterSheet!H:H, D3544)</f>
        <v>0</v>
      </c>
      <c r="K3544" s="28">
        <f t="shared" ref="K3544:K3607" si="229">J3544*E3544</f>
        <v>0</v>
      </c>
      <c r="L3544" s="21" t="str">
        <f>UPPER(VLOOKUP(D3544,MasterSheet!H:U,14,))</f>
        <v>BIOLEGEND</v>
      </c>
    </row>
    <row r="3545" spans="1:12" x14ac:dyDescent="0.25">
      <c r="A3545" s="21" t="str">
        <f t="shared" si="226"/>
        <v>BIOLEGEND</v>
      </c>
      <c r="B3545" s="21" t="str">
        <v>EED120223</v>
      </c>
      <c r="C3545" s="30">
        <v>45958</v>
      </c>
      <c r="D3545" s="21">
        <v>100407</v>
      </c>
      <c r="E3545" s="21">
        <f>_xlfn.XLOOKUP(D3545,MasterSheet!H:H,MasterSheet!F:F)</f>
        <v>1320</v>
      </c>
      <c r="F3545" s="22">
        <f>SUMIFS(MasterSheet!J:J, MasterSheet!B:B, B3545, MasterSheet!D:D, C3545, MasterSheet!H:H, D3545)</f>
        <v>2</v>
      </c>
      <c r="G3545" s="22">
        <f t="shared" si="227"/>
        <v>2640</v>
      </c>
      <c r="H3545" s="26">
        <f>SUMIFS(MasterSheet!K:K, MasterSheet!B:B, B3545, MasterSheet!D:D, C3545, MasterSheet!H:H, D3545)</f>
        <v>2</v>
      </c>
      <c r="I3545" s="26">
        <f t="shared" si="228"/>
        <v>2640</v>
      </c>
      <c r="J3545" s="28">
        <f>SUMIFS(MasterSheet!L:L, MasterSheet!B:B, B3545, MasterSheet!D:D, C3545, MasterSheet!H:H, D3545)</f>
        <v>0</v>
      </c>
      <c r="K3545" s="28">
        <f t="shared" si="229"/>
        <v>0</v>
      </c>
      <c r="L3545" s="21" t="str">
        <f>UPPER(VLOOKUP(D3545,MasterSheet!H:U,14,))</f>
        <v>BIOLEGEND</v>
      </c>
    </row>
    <row r="3546" spans="1:12" x14ac:dyDescent="0.25">
      <c r="A3546" s="21" t="str">
        <f t="shared" si="226"/>
        <v>BIOLEGEND</v>
      </c>
      <c r="B3546" s="21" t="str">
        <v>EED120223</v>
      </c>
      <c r="C3546" s="30">
        <v>45958</v>
      </c>
      <c r="D3546" s="21">
        <v>100721</v>
      </c>
      <c r="E3546" s="21">
        <f>_xlfn.XLOOKUP(D3546,MasterSheet!H:H,MasterSheet!F:F)</f>
        <v>4188.8</v>
      </c>
      <c r="F3546" s="22">
        <f>SUMIFS(MasterSheet!J:J, MasterSheet!B:B, B3546, MasterSheet!D:D, C3546, MasterSheet!H:H, D3546)</f>
        <v>2</v>
      </c>
      <c r="G3546" s="22">
        <f t="shared" si="227"/>
        <v>8377.6</v>
      </c>
      <c r="H3546" s="26">
        <f>SUMIFS(MasterSheet!K:K, MasterSheet!B:B, B3546, MasterSheet!D:D, C3546, MasterSheet!H:H, D3546)</f>
        <v>2</v>
      </c>
      <c r="I3546" s="26">
        <f t="shared" si="228"/>
        <v>8377.6</v>
      </c>
      <c r="J3546" s="28">
        <f>SUMIFS(MasterSheet!L:L, MasterSheet!B:B, B3546, MasterSheet!D:D, C3546, MasterSheet!H:H, D3546)</f>
        <v>0</v>
      </c>
      <c r="K3546" s="28">
        <f t="shared" si="229"/>
        <v>0</v>
      </c>
      <c r="L3546" s="21" t="str">
        <f>UPPER(VLOOKUP(D3546,MasterSheet!H:U,14,))</f>
        <v>BIOLEGEND</v>
      </c>
    </row>
    <row r="3547" spans="1:12" x14ac:dyDescent="0.25">
      <c r="A3547" s="21" t="str">
        <f t="shared" si="226"/>
        <v>BIOLEGEND</v>
      </c>
      <c r="B3547" s="21" t="str">
        <v>EED120223</v>
      </c>
      <c r="C3547" s="30">
        <v>45958</v>
      </c>
      <c r="D3547" s="21">
        <v>100729</v>
      </c>
      <c r="E3547" s="21">
        <f>_xlfn.XLOOKUP(D3547,MasterSheet!H:H,MasterSheet!F:F)</f>
        <v>4963.2</v>
      </c>
      <c r="F3547" s="22">
        <f>SUMIFS(MasterSheet!J:J, MasterSheet!B:B, B3547, MasterSheet!D:D, C3547, MasterSheet!H:H, D3547)</f>
        <v>1</v>
      </c>
      <c r="G3547" s="22">
        <f t="shared" si="227"/>
        <v>4963.2</v>
      </c>
      <c r="H3547" s="26">
        <f>SUMIFS(MasterSheet!K:K, MasterSheet!B:B, B3547, MasterSheet!D:D, C3547, MasterSheet!H:H, D3547)</f>
        <v>1</v>
      </c>
      <c r="I3547" s="26">
        <f t="shared" si="228"/>
        <v>4963.2</v>
      </c>
      <c r="J3547" s="28">
        <f>SUMIFS(MasterSheet!L:L, MasterSheet!B:B, B3547, MasterSheet!D:D, C3547, MasterSheet!H:H, D3547)</f>
        <v>0</v>
      </c>
      <c r="K3547" s="28">
        <f t="shared" si="229"/>
        <v>0</v>
      </c>
      <c r="L3547" s="21" t="str">
        <f>UPPER(VLOOKUP(D3547,MasterSheet!H:U,14,))</f>
        <v>BIOLEGEND</v>
      </c>
    </row>
    <row r="3548" spans="1:12" x14ac:dyDescent="0.25">
      <c r="A3548" s="21" t="str">
        <f t="shared" si="226"/>
        <v>BIOLEGEND</v>
      </c>
      <c r="B3548" s="21" t="str">
        <v>EED120223</v>
      </c>
      <c r="C3548" s="30">
        <v>45958</v>
      </c>
      <c r="D3548" s="21">
        <v>102037</v>
      </c>
      <c r="E3548" s="21">
        <f>_xlfn.XLOOKUP(D3548,MasterSheet!H:H,MasterSheet!F:F)</f>
        <v>13921.599999999999</v>
      </c>
      <c r="F3548" s="22">
        <f>SUMIFS(MasterSheet!J:J, MasterSheet!B:B, B3548, MasterSheet!D:D, C3548, MasterSheet!H:H, D3548)</f>
        <v>1</v>
      </c>
      <c r="G3548" s="22">
        <f t="shared" si="227"/>
        <v>13921.599999999999</v>
      </c>
      <c r="H3548" s="26">
        <f>SUMIFS(MasterSheet!K:K, MasterSheet!B:B, B3548, MasterSheet!D:D, C3548, MasterSheet!H:H, D3548)</f>
        <v>1</v>
      </c>
      <c r="I3548" s="26">
        <f t="shared" si="228"/>
        <v>13921.599999999999</v>
      </c>
      <c r="J3548" s="28">
        <f>SUMIFS(MasterSheet!L:L, MasterSheet!B:B, B3548, MasterSheet!D:D, C3548, MasterSheet!H:H, D3548)</f>
        <v>0</v>
      </c>
      <c r="K3548" s="28">
        <f t="shared" si="229"/>
        <v>0</v>
      </c>
      <c r="L3548" s="21" t="str">
        <f>UPPER(VLOOKUP(D3548,MasterSheet!H:U,14,))</f>
        <v>BIOLEGEND</v>
      </c>
    </row>
    <row r="3549" spans="1:12" x14ac:dyDescent="0.25">
      <c r="A3549" s="21" t="str">
        <f t="shared" si="226"/>
        <v>BIOLEGEND</v>
      </c>
      <c r="B3549" s="21" t="str">
        <v>EED120223</v>
      </c>
      <c r="C3549" s="30">
        <v>45958</v>
      </c>
      <c r="D3549" s="21">
        <v>135223</v>
      </c>
      <c r="E3549" s="21">
        <f>_xlfn.XLOOKUP(D3549,MasterSheet!H:H,MasterSheet!F:F)</f>
        <v>7444.7999999999993</v>
      </c>
      <c r="F3549" s="22">
        <f>SUMIFS(MasterSheet!J:J, MasterSheet!B:B, B3549, MasterSheet!D:D, C3549, MasterSheet!H:H, D3549)</f>
        <v>1</v>
      </c>
      <c r="G3549" s="22">
        <f t="shared" si="227"/>
        <v>7444.7999999999993</v>
      </c>
      <c r="H3549" s="26">
        <f>SUMIFS(MasterSheet!K:K, MasterSheet!B:B, B3549, MasterSheet!D:D, C3549, MasterSheet!H:H, D3549)</f>
        <v>1</v>
      </c>
      <c r="I3549" s="26">
        <f t="shared" si="228"/>
        <v>7444.7999999999993</v>
      </c>
      <c r="J3549" s="28">
        <f>SUMIFS(MasterSheet!L:L, MasterSheet!B:B, B3549, MasterSheet!D:D, C3549, MasterSheet!H:H, D3549)</f>
        <v>0</v>
      </c>
      <c r="K3549" s="28">
        <f t="shared" si="229"/>
        <v>0</v>
      </c>
      <c r="L3549" s="21" t="str">
        <f>UPPER(VLOOKUP(D3549,MasterSheet!H:U,14,))</f>
        <v>BIOLEGEND</v>
      </c>
    </row>
    <row r="3550" spans="1:12" x14ac:dyDescent="0.25">
      <c r="A3550" s="21" t="str">
        <f t="shared" si="226"/>
        <v>BIOLEGEND</v>
      </c>
      <c r="B3550" s="21" t="str">
        <v>EED120223</v>
      </c>
      <c r="C3550" s="30">
        <v>45958</v>
      </c>
      <c r="D3550" s="21">
        <v>138421</v>
      </c>
      <c r="E3550" s="21">
        <f>_xlfn.XLOOKUP(D3550,MasterSheet!H:H,MasterSheet!F:F)</f>
        <v>20394</v>
      </c>
      <c r="F3550" s="22">
        <f>SUMIFS(MasterSheet!J:J, MasterSheet!B:B, B3550, MasterSheet!D:D, C3550, MasterSheet!H:H, D3550)</f>
        <v>1</v>
      </c>
      <c r="G3550" s="22">
        <f t="shared" si="227"/>
        <v>20394</v>
      </c>
      <c r="H3550" s="26">
        <f>SUMIFS(MasterSheet!K:K, MasterSheet!B:B, B3550, MasterSheet!D:D, C3550, MasterSheet!H:H, D3550)</f>
        <v>1</v>
      </c>
      <c r="I3550" s="26">
        <f t="shared" si="228"/>
        <v>20394</v>
      </c>
      <c r="J3550" s="28">
        <f>SUMIFS(MasterSheet!L:L, MasterSheet!B:B, B3550, MasterSheet!D:D, C3550, MasterSheet!H:H, D3550)</f>
        <v>0</v>
      </c>
      <c r="K3550" s="28">
        <f t="shared" si="229"/>
        <v>0</v>
      </c>
      <c r="L3550" s="21" t="str">
        <f>UPPER(VLOOKUP(D3550,MasterSheet!H:U,14,))</f>
        <v>BIOLEGEND</v>
      </c>
    </row>
    <row r="3551" spans="1:12" x14ac:dyDescent="0.25">
      <c r="A3551" s="21" t="str">
        <f t="shared" si="226"/>
        <v>BIOLEGEND</v>
      </c>
      <c r="B3551" s="21" t="str">
        <v>EED120223</v>
      </c>
      <c r="C3551" s="30">
        <v>45958</v>
      </c>
      <c r="D3551" s="21">
        <v>164204</v>
      </c>
      <c r="E3551" s="21">
        <f>_xlfn.XLOOKUP(D3551,MasterSheet!H:H,MasterSheet!F:F)</f>
        <v>14128.400000000001</v>
      </c>
      <c r="F3551" s="22">
        <f>SUMIFS(MasterSheet!J:J, MasterSheet!B:B, B3551, MasterSheet!D:D, C3551, MasterSheet!H:H, D3551)</f>
        <v>1</v>
      </c>
      <c r="G3551" s="22">
        <f t="shared" si="227"/>
        <v>14128.400000000001</v>
      </c>
      <c r="H3551" s="26">
        <f>SUMIFS(MasterSheet!K:K, MasterSheet!B:B, B3551, MasterSheet!D:D, C3551, MasterSheet!H:H, D3551)</f>
        <v>1</v>
      </c>
      <c r="I3551" s="26">
        <f t="shared" si="228"/>
        <v>14128.400000000001</v>
      </c>
      <c r="J3551" s="28">
        <f>SUMIFS(MasterSheet!L:L, MasterSheet!B:B, B3551, MasterSheet!D:D, C3551, MasterSheet!H:H, D3551)</f>
        <v>0</v>
      </c>
      <c r="K3551" s="28">
        <f t="shared" si="229"/>
        <v>0</v>
      </c>
      <c r="L3551" s="21" t="str">
        <f>UPPER(VLOOKUP(D3551,MasterSheet!H:U,14,))</f>
        <v>BIOLEGEND</v>
      </c>
    </row>
    <row r="3552" spans="1:12" x14ac:dyDescent="0.25">
      <c r="A3552" s="21" t="str">
        <f t="shared" si="226"/>
        <v>BIOLEGEND</v>
      </c>
      <c r="B3552" s="21" t="str">
        <v>EED120223</v>
      </c>
      <c r="C3552" s="30">
        <v>45958</v>
      </c>
      <c r="D3552" s="21">
        <v>202220</v>
      </c>
      <c r="E3552" s="21">
        <f>_xlfn.XLOOKUP(D3552,MasterSheet!H:H,MasterSheet!F:F)</f>
        <v>18321.599999999999</v>
      </c>
      <c r="F3552" s="22">
        <f>SUMIFS(MasterSheet!J:J, MasterSheet!B:B, B3552, MasterSheet!D:D, C3552, MasterSheet!H:H, D3552)</f>
        <v>1</v>
      </c>
      <c r="G3552" s="22">
        <f t="shared" si="227"/>
        <v>18321.599999999999</v>
      </c>
      <c r="H3552" s="26">
        <f>SUMIFS(MasterSheet!K:K, MasterSheet!B:B, B3552, MasterSheet!D:D, C3552, MasterSheet!H:H, D3552)</f>
        <v>1</v>
      </c>
      <c r="I3552" s="26">
        <f t="shared" si="228"/>
        <v>18321.599999999999</v>
      </c>
      <c r="J3552" s="28">
        <f>SUMIFS(MasterSheet!L:L, MasterSheet!B:B, B3552, MasterSheet!D:D, C3552, MasterSheet!H:H, D3552)</f>
        <v>0</v>
      </c>
      <c r="K3552" s="28">
        <f t="shared" si="229"/>
        <v>0</v>
      </c>
      <c r="L3552" s="21" t="str">
        <f>UPPER(VLOOKUP(D3552,MasterSheet!H:U,14,))</f>
        <v>BIOLEGEND</v>
      </c>
    </row>
    <row r="3553" spans="1:12" x14ac:dyDescent="0.25">
      <c r="A3553" s="21" t="str">
        <f t="shared" si="226"/>
        <v>BIOLEGEND</v>
      </c>
      <c r="B3553" s="21" t="str">
        <v>EED120223</v>
      </c>
      <c r="C3553" s="30">
        <v>45958</v>
      </c>
      <c r="D3553" s="21">
        <v>202812</v>
      </c>
      <c r="E3553" s="21">
        <f>_xlfn.XLOOKUP(D3553,MasterSheet!H:H,MasterSheet!F:F)</f>
        <v>11299.2</v>
      </c>
      <c r="F3553" s="22">
        <f>SUMIFS(MasterSheet!J:J, MasterSheet!B:B, B3553, MasterSheet!D:D, C3553, MasterSheet!H:H, D3553)</f>
        <v>1</v>
      </c>
      <c r="G3553" s="22">
        <f t="shared" si="227"/>
        <v>11299.2</v>
      </c>
      <c r="H3553" s="26">
        <f>SUMIFS(MasterSheet!K:K, MasterSheet!B:B, B3553, MasterSheet!D:D, C3553, MasterSheet!H:H, D3553)</f>
        <v>1</v>
      </c>
      <c r="I3553" s="26">
        <f t="shared" si="228"/>
        <v>11299.2</v>
      </c>
      <c r="J3553" s="28">
        <f>SUMIFS(MasterSheet!L:L, MasterSheet!B:B, B3553, MasterSheet!D:D, C3553, MasterSheet!H:H, D3553)</f>
        <v>0</v>
      </c>
      <c r="K3553" s="28">
        <f t="shared" si="229"/>
        <v>0</v>
      </c>
      <c r="L3553" s="21" t="str">
        <f>UPPER(VLOOKUP(D3553,MasterSheet!H:U,14,))</f>
        <v>BIOLEGEND</v>
      </c>
    </row>
    <row r="3554" spans="1:12" x14ac:dyDescent="0.25">
      <c r="A3554" s="21" t="str">
        <f t="shared" si="226"/>
        <v>BIOLEGEND</v>
      </c>
      <c r="B3554" s="21" t="str">
        <v>EED120223</v>
      </c>
      <c r="C3554" s="30">
        <v>45958</v>
      </c>
      <c r="D3554" s="21">
        <v>205606</v>
      </c>
      <c r="E3554" s="21">
        <f>_xlfn.XLOOKUP(D3554,MasterSheet!H:H,MasterSheet!F:F)</f>
        <v>12249.599999999999</v>
      </c>
      <c r="F3554" s="22">
        <f>SUMIFS(MasterSheet!J:J, MasterSheet!B:B, B3554, MasterSheet!D:D, C3554, MasterSheet!H:H, D3554)</f>
        <v>1</v>
      </c>
      <c r="G3554" s="22">
        <f t="shared" si="227"/>
        <v>12249.599999999999</v>
      </c>
      <c r="H3554" s="26">
        <f>SUMIFS(MasterSheet!K:K, MasterSheet!B:B, B3554, MasterSheet!D:D, C3554, MasterSheet!H:H, D3554)</f>
        <v>1</v>
      </c>
      <c r="I3554" s="26">
        <f t="shared" si="228"/>
        <v>12249.599999999999</v>
      </c>
      <c r="J3554" s="28">
        <f>SUMIFS(MasterSheet!L:L, MasterSheet!B:B, B3554, MasterSheet!D:D, C3554, MasterSheet!H:H, D3554)</f>
        <v>0</v>
      </c>
      <c r="K3554" s="28">
        <f t="shared" si="229"/>
        <v>0</v>
      </c>
      <c r="L3554" s="21" t="str">
        <f>UPPER(VLOOKUP(D3554,MasterSheet!H:U,14,))</f>
        <v>BIOLEGEND</v>
      </c>
    </row>
    <row r="3555" spans="1:12" x14ac:dyDescent="0.25">
      <c r="A3555" s="21" t="str">
        <f t="shared" si="226"/>
        <v>BIOLEGEND</v>
      </c>
      <c r="B3555" s="21" t="str">
        <v>EED120223</v>
      </c>
      <c r="C3555" s="30">
        <v>45958</v>
      </c>
      <c r="D3555" s="21">
        <v>300412</v>
      </c>
      <c r="E3555" s="21">
        <f>_xlfn.XLOOKUP(D3555,MasterSheet!H:H,MasterSheet!F:F)</f>
        <v>4435.2</v>
      </c>
      <c r="F3555" s="22">
        <f>SUMIFS(MasterSheet!J:J, MasterSheet!B:B, B3555, MasterSheet!D:D, C3555, MasterSheet!H:H, D3555)</f>
        <v>2</v>
      </c>
      <c r="G3555" s="22">
        <f t="shared" si="227"/>
        <v>8870.4</v>
      </c>
      <c r="H3555" s="26">
        <f>SUMIFS(MasterSheet!K:K, MasterSheet!B:B, B3555, MasterSheet!D:D, C3555, MasterSheet!H:H, D3555)</f>
        <v>2</v>
      </c>
      <c r="I3555" s="26">
        <f t="shared" si="228"/>
        <v>8870.4</v>
      </c>
      <c r="J3555" s="28">
        <f>SUMIFS(MasterSheet!L:L, MasterSheet!B:B, B3555, MasterSheet!D:D, C3555, MasterSheet!H:H, D3555)</f>
        <v>0</v>
      </c>
      <c r="K3555" s="28">
        <f t="shared" si="229"/>
        <v>0</v>
      </c>
      <c r="L3555" s="21" t="str">
        <f>UPPER(VLOOKUP(D3555,MasterSheet!H:U,14,))</f>
        <v>BIOLEGEND</v>
      </c>
    </row>
    <row r="3556" spans="1:12" x14ac:dyDescent="0.25">
      <c r="A3556" s="21" t="str">
        <f t="shared" si="226"/>
        <v>BIOLEGEND</v>
      </c>
      <c r="B3556" s="21" t="str">
        <v>EED120223</v>
      </c>
      <c r="C3556" s="30">
        <v>45958</v>
      </c>
      <c r="D3556" s="21">
        <v>300424</v>
      </c>
      <c r="E3556" s="21">
        <f>_xlfn.XLOOKUP(D3556,MasterSheet!H:H,MasterSheet!F:F)</f>
        <v>15523.2</v>
      </c>
      <c r="F3556" s="22">
        <f>SUMIFS(MasterSheet!J:J, MasterSheet!B:B, B3556, MasterSheet!D:D, C3556, MasterSheet!H:H, D3556)</f>
        <v>2</v>
      </c>
      <c r="G3556" s="22">
        <f t="shared" si="227"/>
        <v>31046.400000000001</v>
      </c>
      <c r="H3556" s="26">
        <f>SUMIFS(MasterSheet!K:K, MasterSheet!B:B, B3556, MasterSheet!D:D, C3556, MasterSheet!H:H, D3556)</f>
        <v>2</v>
      </c>
      <c r="I3556" s="26">
        <f t="shared" si="228"/>
        <v>31046.400000000001</v>
      </c>
      <c r="J3556" s="28">
        <f>SUMIFS(MasterSheet!L:L, MasterSheet!B:B, B3556, MasterSheet!D:D, C3556, MasterSheet!H:H, D3556)</f>
        <v>0</v>
      </c>
      <c r="K3556" s="28">
        <f t="shared" si="229"/>
        <v>0</v>
      </c>
      <c r="L3556" s="21" t="str">
        <f>UPPER(VLOOKUP(D3556,MasterSheet!H:U,14,))</f>
        <v>BIOLEGEND</v>
      </c>
    </row>
    <row r="3557" spans="1:12" x14ac:dyDescent="0.25">
      <c r="A3557" s="21" t="str">
        <f t="shared" si="226"/>
        <v>BIOLEGEND</v>
      </c>
      <c r="B3557" s="21" t="str">
        <v>EED120223</v>
      </c>
      <c r="C3557" s="30">
        <v>45958</v>
      </c>
      <c r="D3557" s="21">
        <v>300472</v>
      </c>
      <c r="E3557" s="21">
        <f>_xlfn.XLOOKUP(D3557,MasterSheet!H:H,MasterSheet!F:F)</f>
        <v>25748.800000000003</v>
      </c>
      <c r="F3557" s="22">
        <f>SUMIFS(MasterSheet!J:J, MasterSheet!B:B, B3557, MasterSheet!D:D, C3557, MasterSheet!H:H, D3557)</f>
        <v>2</v>
      </c>
      <c r="G3557" s="22">
        <f t="shared" si="227"/>
        <v>51497.600000000006</v>
      </c>
      <c r="H3557" s="26">
        <f>SUMIFS(MasterSheet!K:K, MasterSheet!B:B, B3557, MasterSheet!D:D, C3557, MasterSheet!H:H, D3557)</f>
        <v>2</v>
      </c>
      <c r="I3557" s="26">
        <f t="shared" si="228"/>
        <v>51497.600000000006</v>
      </c>
      <c r="J3557" s="28">
        <f>SUMIFS(MasterSheet!L:L, MasterSheet!B:B, B3557, MasterSheet!D:D, C3557, MasterSheet!H:H, D3557)</f>
        <v>0</v>
      </c>
      <c r="K3557" s="28">
        <f t="shared" si="229"/>
        <v>0</v>
      </c>
      <c r="L3557" s="21" t="str">
        <f>UPPER(VLOOKUP(D3557,MasterSheet!H:U,14,))</f>
        <v>BIOLEGEND</v>
      </c>
    </row>
    <row r="3558" spans="1:12" x14ac:dyDescent="0.25">
      <c r="A3558" s="21" t="str">
        <f t="shared" si="226"/>
        <v>BIOLEGEND</v>
      </c>
      <c r="B3558" s="21" t="str">
        <v>EED120223</v>
      </c>
      <c r="C3558" s="30">
        <v>45958</v>
      </c>
      <c r="D3558" s="21">
        <v>300512</v>
      </c>
      <c r="E3558" s="21">
        <f>_xlfn.XLOOKUP(D3558,MasterSheet!H:H,MasterSheet!F:F)</f>
        <v>15417.599999999999</v>
      </c>
      <c r="F3558" s="22">
        <f>SUMIFS(MasterSheet!J:J, MasterSheet!B:B, B3558, MasterSheet!D:D, C3558, MasterSheet!H:H, D3558)</f>
        <v>2</v>
      </c>
      <c r="G3558" s="22">
        <f t="shared" si="227"/>
        <v>30835.199999999997</v>
      </c>
      <c r="H3558" s="26">
        <f>SUMIFS(MasterSheet!K:K, MasterSheet!B:B, B3558, MasterSheet!D:D, C3558, MasterSheet!H:H, D3558)</f>
        <v>2</v>
      </c>
      <c r="I3558" s="26">
        <f t="shared" si="228"/>
        <v>30835.199999999997</v>
      </c>
      <c r="J3558" s="28">
        <f>SUMIFS(MasterSheet!L:L, MasterSheet!B:B, B3558, MasterSheet!D:D, C3558, MasterSheet!H:H, D3558)</f>
        <v>0</v>
      </c>
      <c r="K3558" s="28">
        <f t="shared" si="229"/>
        <v>0</v>
      </c>
      <c r="L3558" s="21" t="str">
        <f>UPPER(VLOOKUP(D3558,MasterSheet!H:U,14,))</f>
        <v>BIOLEGEND</v>
      </c>
    </row>
    <row r="3559" spans="1:12" x14ac:dyDescent="0.25">
      <c r="A3559" s="21" t="str">
        <f t="shared" si="226"/>
        <v>BIOLEGEND</v>
      </c>
      <c r="B3559" s="21" t="str">
        <v>EED120223</v>
      </c>
      <c r="C3559" s="30">
        <v>45958</v>
      </c>
      <c r="D3559" s="21">
        <v>300536</v>
      </c>
      <c r="E3559" s="21">
        <f>_xlfn.XLOOKUP(D3559,MasterSheet!H:H,MasterSheet!F:F)</f>
        <v>26796</v>
      </c>
      <c r="F3559" s="22">
        <f>SUMIFS(MasterSheet!J:J, MasterSheet!B:B, B3559, MasterSheet!D:D, C3559, MasterSheet!H:H, D3559)</f>
        <v>1</v>
      </c>
      <c r="G3559" s="22">
        <f t="shared" si="227"/>
        <v>26796</v>
      </c>
      <c r="H3559" s="26">
        <f>SUMIFS(MasterSheet!K:K, MasterSheet!B:B, B3559, MasterSheet!D:D, C3559, MasterSheet!H:H, D3559)</f>
        <v>1</v>
      </c>
      <c r="I3559" s="26">
        <f t="shared" si="228"/>
        <v>26796</v>
      </c>
      <c r="J3559" s="28">
        <f>SUMIFS(MasterSheet!L:L, MasterSheet!B:B, B3559, MasterSheet!D:D, C3559, MasterSheet!H:H, D3559)</f>
        <v>0</v>
      </c>
      <c r="K3559" s="28">
        <f t="shared" si="229"/>
        <v>0</v>
      </c>
      <c r="L3559" s="21" t="str">
        <f>UPPER(VLOOKUP(D3559,MasterSheet!H:U,14,))</f>
        <v>BIOLEGEND</v>
      </c>
    </row>
    <row r="3560" spans="1:12" x14ac:dyDescent="0.25">
      <c r="A3560" s="21" t="str">
        <f t="shared" si="226"/>
        <v>BIOLEGEND</v>
      </c>
      <c r="B3560" s="21" t="str">
        <v>EED120223</v>
      </c>
      <c r="C3560" s="30">
        <v>45958</v>
      </c>
      <c r="D3560" s="21">
        <v>300548</v>
      </c>
      <c r="E3560" s="21">
        <f>_xlfn.XLOOKUP(D3560,MasterSheet!H:H,MasterSheet!F:F)</f>
        <v>18532.8</v>
      </c>
      <c r="F3560" s="22">
        <f>SUMIFS(MasterSheet!J:J, MasterSheet!B:B, B3560, MasterSheet!D:D, C3560, MasterSheet!H:H, D3560)</f>
        <v>1</v>
      </c>
      <c r="G3560" s="22">
        <f t="shared" si="227"/>
        <v>18532.8</v>
      </c>
      <c r="H3560" s="26">
        <f>SUMIFS(MasterSheet!K:K, MasterSheet!B:B, B3560, MasterSheet!D:D, C3560, MasterSheet!H:H, D3560)</f>
        <v>1</v>
      </c>
      <c r="I3560" s="26">
        <f t="shared" si="228"/>
        <v>18532.8</v>
      </c>
      <c r="J3560" s="28">
        <f>SUMIFS(MasterSheet!L:L, MasterSheet!B:B, B3560, MasterSheet!D:D, C3560, MasterSheet!H:H, D3560)</f>
        <v>0</v>
      </c>
      <c r="K3560" s="28">
        <f t="shared" si="229"/>
        <v>0</v>
      </c>
      <c r="L3560" s="21" t="str">
        <f>UPPER(VLOOKUP(D3560,MasterSheet!H:U,14,))</f>
        <v>BIOLEGEND</v>
      </c>
    </row>
    <row r="3561" spans="1:12" x14ac:dyDescent="0.25">
      <c r="A3561" s="21" t="str">
        <f t="shared" si="226"/>
        <v>BIOLEGEND</v>
      </c>
      <c r="B3561" s="21" t="str">
        <v>EED120223</v>
      </c>
      <c r="C3561" s="30">
        <v>45958</v>
      </c>
      <c r="D3561" s="21">
        <v>300554</v>
      </c>
      <c r="E3561" s="21">
        <f>_xlfn.XLOOKUP(D3561,MasterSheet!H:H,MasterSheet!F:F)</f>
        <v>25748.800000000003</v>
      </c>
      <c r="F3561" s="22">
        <f>SUMIFS(MasterSheet!J:J, MasterSheet!B:B, B3561, MasterSheet!D:D, C3561, MasterSheet!H:H, D3561)</f>
        <v>1</v>
      </c>
      <c r="G3561" s="22">
        <f t="shared" si="227"/>
        <v>25748.800000000003</v>
      </c>
      <c r="H3561" s="26">
        <f>SUMIFS(MasterSheet!K:K, MasterSheet!B:B, B3561, MasterSheet!D:D, C3561, MasterSheet!H:H, D3561)</f>
        <v>1</v>
      </c>
      <c r="I3561" s="26">
        <f t="shared" si="228"/>
        <v>25748.800000000003</v>
      </c>
      <c r="J3561" s="28">
        <f>SUMIFS(MasterSheet!L:L, MasterSheet!B:B, B3561, MasterSheet!D:D, C3561, MasterSheet!H:H, D3561)</f>
        <v>0</v>
      </c>
      <c r="K3561" s="28">
        <f t="shared" si="229"/>
        <v>0</v>
      </c>
      <c r="L3561" s="21" t="str">
        <f>UPPER(VLOOKUP(D3561,MasterSheet!H:U,14,))</f>
        <v>BIOLEGEND</v>
      </c>
    </row>
    <row r="3562" spans="1:12" x14ac:dyDescent="0.25">
      <c r="A3562" s="21" t="str">
        <f t="shared" si="226"/>
        <v>BIOLEGEND</v>
      </c>
      <c r="B3562" s="21" t="str">
        <v>EED120223</v>
      </c>
      <c r="C3562" s="30">
        <v>45958</v>
      </c>
      <c r="D3562" s="21">
        <v>300556</v>
      </c>
      <c r="E3562" s="21">
        <f>_xlfn.XLOOKUP(D3562,MasterSheet!H:H,MasterSheet!F:F)</f>
        <v>25009.599999999999</v>
      </c>
      <c r="F3562" s="22">
        <f>SUMIFS(MasterSheet!J:J, MasterSheet!B:B, B3562, MasterSheet!D:D, C3562, MasterSheet!H:H, D3562)</f>
        <v>4</v>
      </c>
      <c r="G3562" s="22">
        <f t="shared" si="227"/>
        <v>100038.39999999999</v>
      </c>
      <c r="H3562" s="26">
        <f>SUMIFS(MasterSheet!K:K, MasterSheet!B:B, B3562, MasterSheet!D:D, C3562, MasterSheet!H:H, D3562)</f>
        <v>4</v>
      </c>
      <c r="I3562" s="26">
        <f t="shared" si="228"/>
        <v>100038.39999999999</v>
      </c>
      <c r="J3562" s="28">
        <f>SUMIFS(MasterSheet!L:L, MasterSheet!B:B, B3562, MasterSheet!D:D, C3562, MasterSheet!H:H, D3562)</f>
        <v>0</v>
      </c>
      <c r="K3562" s="28">
        <f t="shared" si="229"/>
        <v>0</v>
      </c>
      <c r="L3562" s="21" t="str">
        <f>UPPER(VLOOKUP(D3562,MasterSheet!H:U,14,))</f>
        <v>BIOLEGEND</v>
      </c>
    </row>
    <row r="3563" spans="1:12" x14ac:dyDescent="0.25">
      <c r="A3563" s="21" t="str">
        <f t="shared" si="226"/>
        <v>BIOLEGEND</v>
      </c>
      <c r="B3563" s="21" t="str">
        <v>EED120223</v>
      </c>
      <c r="C3563" s="30">
        <v>45958</v>
      </c>
      <c r="D3563" s="21">
        <v>301006</v>
      </c>
      <c r="E3563" s="21">
        <f>_xlfn.XLOOKUP(D3563,MasterSheet!H:H,MasterSheet!F:F)</f>
        <v>2992</v>
      </c>
      <c r="F3563" s="22">
        <f>SUMIFS(MasterSheet!J:J, MasterSheet!B:B, B3563, MasterSheet!D:D, C3563, MasterSheet!H:H, D3563)</f>
        <v>2</v>
      </c>
      <c r="G3563" s="22">
        <f t="shared" si="227"/>
        <v>5984</v>
      </c>
      <c r="H3563" s="26">
        <f>SUMIFS(MasterSheet!K:K, MasterSheet!B:B, B3563, MasterSheet!D:D, C3563, MasterSheet!H:H, D3563)</f>
        <v>2</v>
      </c>
      <c r="I3563" s="26">
        <f t="shared" si="228"/>
        <v>5984</v>
      </c>
      <c r="J3563" s="28">
        <f>SUMIFS(MasterSheet!L:L, MasterSheet!B:B, B3563, MasterSheet!D:D, C3563, MasterSheet!H:H, D3563)</f>
        <v>0</v>
      </c>
      <c r="K3563" s="28">
        <f t="shared" si="229"/>
        <v>0</v>
      </c>
      <c r="L3563" s="21" t="str">
        <f>UPPER(VLOOKUP(D3563,MasterSheet!H:U,14,))</f>
        <v>BIOLEGEND</v>
      </c>
    </row>
    <row r="3564" spans="1:12" x14ac:dyDescent="0.25">
      <c r="A3564" s="21" t="str">
        <f t="shared" si="226"/>
        <v>BIOLEGEND</v>
      </c>
      <c r="B3564" s="21" t="str">
        <v>EED120223</v>
      </c>
      <c r="C3564" s="30">
        <v>45958</v>
      </c>
      <c r="D3564" s="21">
        <v>301012</v>
      </c>
      <c r="E3564" s="21">
        <f>_xlfn.XLOOKUP(D3564,MasterSheet!H:H,MasterSheet!F:F)</f>
        <v>15417.599999999999</v>
      </c>
      <c r="F3564" s="22">
        <f>SUMIFS(MasterSheet!J:J, MasterSheet!B:B, B3564, MasterSheet!D:D, C3564, MasterSheet!H:H, D3564)</f>
        <v>3</v>
      </c>
      <c r="G3564" s="22">
        <f t="shared" si="227"/>
        <v>46252.799999999996</v>
      </c>
      <c r="H3564" s="26">
        <f>SUMIFS(MasterSheet!K:K, MasterSheet!B:B, B3564, MasterSheet!D:D, C3564, MasterSheet!H:H, D3564)</f>
        <v>3</v>
      </c>
      <c r="I3564" s="26">
        <f t="shared" si="228"/>
        <v>46252.799999999996</v>
      </c>
      <c r="J3564" s="28">
        <f>SUMIFS(MasterSheet!L:L, MasterSheet!B:B, B3564, MasterSheet!D:D, C3564, MasterSheet!H:H, D3564)</f>
        <v>0</v>
      </c>
      <c r="K3564" s="28">
        <f t="shared" si="229"/>
        <v>0</v>
      </c>
      <c r="L3564" s="21" t="str">
        <f>UPPER(VLOOKUP(D3564,MasterSheet!H:U,14,))</f>
        <v>BIOLEGEND</v>
      </c>
    </row>
    <row r="3565" spans="1:12" x14ac:dyDescent="0.25">
      <c r="A3565" s="21" t="str">
        <f t="shared" si="226"/>
        <v>BIOLEGEND</v>
      </c>
      <c r="B3565" s="21" t="str">
        <v>EED120223</v>
      </c>
      <c r="C3565" s="30">
        <v>45958</v>
      </c>
      <c r="D3565" s="21">
        <v>301028</v>
      </c>
      <c r="E3565" s="21">
        <f>_xlfn.XLOOKUP(D3565,MasterSheet!H:H,MasterSheet!F:F)</f>
        <v>16508.8</v>
      </c>
      <c r="F3565" s="22">
        <f>SUMIFS(MasterSheet!J:J, MasterSheet!B:B, B3565, MasterSheet!D:D, C3565, MasterSheet!H:H, D3565)</f>
        <v>1</v>
      </c>
      <c r="G3565" s="22">
        <f t="shared" si="227"/>
        <v>16508.8</v>
      </c>
      <c r="H3565" s="26">
        <f>SUMIFS(MasterSheet!K:K, MasterSheet!B:B, B3565, MasterSheet!D:D, C3565, MasterSheet!H:H, D3565)</f>
        <v>1</v>
      </c>
      <c r="I3565" s="26">
        <f t="shared" si="228"/>
        <v>16508.8</v>
      </c>
      <c r="J3565" s="28">
        <f>SUMIFS(MasterSheet!L:L, MasterSheet!B:B, B3565, MasterSheet!D:D, C3565, MasterSheet!H:H, D3565)</f>
        <v>0</v>
      </c>
      <c r="K3565" s="28">
        <f t="shared" si="229"/>
        <v>0</v>
      </c>
      <c r="L3565" s="21" t="str">
        <f>UPPER(VLOOKUP(D3565,MasterSheet!H:U,14,))</f>
        <v>BIOLEGEND</v>
      </c>
    </row>
    <row r="3566" spans="1:12" x14ac:dyDescent="0.25">
      <c r="A3566" s="21" t="str">
        <f t="shared" si="226"/>
        <v>BIOLEGEND</v>
      </c>
      <c r="B3566" s="21" t="str">
        <v>EED120223</v>
      </c>
      <c r="C3566" s="30">
        <v>45958</v>
      </c>
      <c r="D3566" s="21">
        <v>301046</v>
      </c>
      <c r="E3566" s="21">
        <f>_xlfn.XLOOKUP(D3566,MasterSheet!H:H,MasterSheet!F:F)</f>
        <v>26136</v>
      </c>
      <c r="F3566" s="22">
        <f>SUMIFS(MasterSheet!J:J, MasterSheet!B:B, B3566, MasterSheet!D:D, C3566, MasterSheet!H:H, D3566)</f>
        <v>1</v>
      </c>
      <c r="G3566" s="22">
        <f t="shared" si="227"/>
        <v>26136</v>
      </c>
      <c r="H3566" s="26">
        <f>SUMIFS(MasterSheet!K:K, MasterSheet!B:B, B3566, MasterSheet!D:D, C3566, MasterSheet!H:H, D3566)</f>
        <v>1</v>
      </c>
      <c r="I3566" s="26">
        <f t="shared" si="228"/>
        <v>26136</v>
      </c>
      <c r="J3566" s="28">
        <f>SUMIFS(MasterSheet!L:L, MasterSheet!B:B, B3566, MasterSheet!D:D, C3566, MasterSheet!H:H, D3566)</f>
        <v>0</v>
      </c>
      <c r="K3566" s="28">
        <f t="shared" si="229"/>
        <v>0</v>
      </c>
      <c r="L3566" s="21" t="str">
        <f>UPPER(VLOOKUP(D3566,MasterSheet!H:U,14,))</f>
        <v>BIOLEGEND</v>
      </c>
    </row>
    <row r="3567" spans="1:12" x14ac:dyDescent="0.25">
      <c r="A3567" s="21" t="str">
        <f t="shared" si="226"/>
        <v>BIOLEGEND</v>
      </c>
      <c r="B3567" s="21" t="str">
        <v>EED120223</v>
      </c>
      <c r="C3567" s="30">
        <v>45958</v>
      </c>
      <c r="D3567" s="21">
        <v>301334</v>
      </c>
      <c r="E3567" s="21">
        <f>_xlfn.XLOOKUP(D3567,MasterSheet!H:H,MasterSheet!F:F)</f>
        <v>28710</v>
      </c>
      <c r="F3567" s="22">
        <f>SUMIFS(MasterSheet!J:J, MasterSheet!B:B, B3567, MasterSheet!D:D, C3567, MasterSheet!H:H, D3567)</f>
        <v>1</v>
      </c>
      <c r="G3567" s="22">
        <f t="shared" si="227"/>
        <v>28710</v>
      </c>
      <c r="H3567" s="26">
        <f>SUMIFS(MasterSheet!K:K, MasterSheet!B:B, B3567, MasterSheet!D:D, C3567, MasterSheet!H:H, D3567)</f>
        <v>1</v>
      </c>
      <c r="I3567" s="26">
        <f t="shared" si="228"/>
        <v>28710</v>
      </c>
      <c r="J3567" s="28">
        <f>SUMIFS(MasterSheet!L:L, MasterSheet!B:B, B3567, MasterSheet!D:D, C3567, MasterSheet!H:H, D3567)</f>
        <v>0</v>
      </c>
      <c r="K3567" s="28">
        <f t="shared" si="229"/>
        <v>0</v>
      </c>
      <c r="L3567" s="21" t="str">
        <f>UPPER(VLOOKUP(D3567,MasterSheet!H:U,14,))</f>
        <v>BIOLEGEND</v>
      </c>
    </row>
    <row r="3568" spans="1:12" x14ac:dyDescent="0.25">
      <c r="A3568" s="21" t="str">
        <f t="shared" si="226"/>
        <v>BIOLEGEND</v>
      </c>
      <c r="B3568" s="21" t="str">
        <v>EED120223</v>
      </c>
      <c r="C3568" s="30">
        <v>45958</v>
      </c>
      <c r="D3568" s="21">
        <v>301830</v>
      </c>
      <c r="E3568" s="21">
        <f>_xlfn.XLOOKUP(D3568,MasterSheet!H:H,MasterSheet!F:F)</f>
        <v>24763.199999999997</v>
      </c>
      <c r="F3568" s="22">
        <f>SUMIFS(MasterSheet!J:J, MasterSheet!B:B, B3568, MasterSheet!D:D, C3568, MasterSheet!H:H, D3568)</f>
        <v>3</v>
      </c>
      <c r="G3568" s="22">
        <f t="shared" si="227"/>
        <v>74289.599999999991</v>
      </c>
      <c r="H3568" s="26">
        <f>SUMIFS(MasterSheet!K:K, MasterSheet!B:B, B3568, MasterSheet!D:D, C3568, MasterSheet!H:H, D3568)</f>
        <v>3</v>
      </c>
      <c r="I3568" s="26">
        <f t="shared" si="228"/>
        <v>74289.599999999991</v>
      </c>
      <c r="J3568" s="28">
        <f>SUMIFS(MasterSheet!L:L, MasterSheet!B:B, B3568, MasterSheet!D:D, C3568, MasterSheet!H:H, D3568)</f>
        <v>0</v>
      </c>
      <c r="K3568" s="28">
        <f t="shared" si="229"/>
        <v>0</v>
      </c>
      <c r="L3568" s="21" t="str">
        <f>UPPER(VLOOKUP(D3568,MasterSheet!H:U,14,))</f>
        <v>BIOLEGEND</v>
      </c>
    </row>
    <row r="3569" spans="1:12" x14ac:dyDescent="0.25">
      <c r="A3569" s="21" t="str">
        <f t="shared" si="226"/>
        <v>BIOLEGEND</v>
      </c>
      <c r="B3569" s="21" t="str">
        <v>EED120223</v>
      </c>
      <c r="C3569" s="30">
        <v>45958</v>
      </c>
      <c r="D3569" s="21">
        <v>302028</v>
      </c>
      <c r="E3569" s="21">
        <f>_xlfn.XLOOKUP(D3569,MasterSheet!H:H,MasterSheet!F:F)</f>
        <v>23531.199999999997</v>
      </c>
      <c r="F3569" s="22">
        <f>SUMIFS(MasterSheet!J:J, MasterSheet!B:B, B3569, MasterSheet!D:D, C3569, MasterSheet!H:H, D3569)</f>
        <v>1</v>
      </c>
      <c r="G3569" s="22">
        <f t="shared" si="227"/>
        <v>23531.199999999997</v>
      </c>
      <c r="H3569" s="26">
        <f>SUMIFS(MasterSheet!K:K, MasterSheet!B:B, B3569, MasterSheet!D:D, C3569, MasterSheet!H:H, D3569)</f>
        <v>1</v>
      </c>
      <c r="I3569" s="26">
        <f t="shared" si="228"/>
        <v>23531.199999999997</v>
      </c>
      <c r="J3569" s="28">
        <f>SUMIFS(MasterSheet!L:L, MasterSheet!B:B, B3569, MasterSheet!D:D, C3569, MasterSheet!H:H, D3569)</f>
        <v>0</v>
      </c>
      <c r="K3569" s="28">
        <f t="shared" si="229"/>
        <v>0</v>
      </c>
      <c r="L3569" s="21" t="str">
        <f>UPPER(VLOOKUP(D3569,MasterSheet!H:U,14,))</f>
        <v>BIOLEGEND</v>
      </c>
    </row>
    <row r="3570" spans="1:12" x14ac:dyDescent="0.25">
      <c r="A3570" s="21" t="str">
        <f t="shared" si="226"/>
        <v>BIOLEGEND</v>
      </c>
      <c r="B3570" s="21" t="str">
        <v>EED120223</v>
      </c>
      <c r="C3570" s="30">
        <v>45958</v>
      </c>
      <c r="D3570" s="21">
        <v>302208</v>
      </c>
      <c r="E3570" s="21">
        <f>_xlfn.XLOOKUP(D3570,MasterSheet!H:H,MasterSheet!F:F)</f>
        <v>4065.6000000000004</v>
      </c>
      <c r="F3570" s="22">
        <f>SUMIFS(MasterSheet!J:J, MasterSheet!B:B, B3570, MasterSheet!D:D, C3570, MasterSheet!H:H, D3570)</f>
        <v>4</v>
      </c>
      <c r="G3570" s="22">
        <f t="shared" si="227"/>
        <v>16262.400000000001</v>
      </c>
      <c r="H3570" s="26">
        <f>SUMIFS(MasterSheet!K:K, MasterSheet!B:B, B3570, MasterSheet!D:D, C3570, MasterSheet!H:H, D3570)</f>
        <v>4</v>
      </c>
      <c r="I3570" s="26">
        <f t="shared" si="228"/>
        <v>16262.400000000001</v>
      </c>
      <c r="J3570" s="28">
        <f>SUMIFS(MasterSheet!L:L, MasterSheet!B:B, B3570, MasterSheet!D:D, C3570, MasterSheet!H:H, D3570)</f>
        <v>0</v>
      </c>
      <c r="K3570" s="28">
        <f t="shared" si="229"/>
        <v>0</v>
      </c>
      <c r="L3570" s="21" t="str">
        <f>UPPER(VLOOKUP(D3570,MasterSheet!H:U,14,))</f>
        <v>BIOLEGEND</v>
      </c>
    </row>
    <row r="3571" spans="1:12" x14ac:dyDescent="0.25">
      <c r="A3571" s="21" t="str">
        <f t="shared" si="226"/>
        <v>BIOLEGEND</v>
      </c>
      <c r="B3571" s="21" t="str">
        <v>EED120223</v>
      </c>
      <c r="C3571" s="30">
        <v>45958</v>
      </c>
      <c r="D3571" s="21">
        <v>302340</v>
      </c>
      <c r="E3571" s="21">
        <f>_xlfn.XLOOKUP(D3571,MasterSheet!H:H,MasterSheet!F:F)</f>
        <v>25080</v>
      </c>
      <c r="F3571" s="22">
        <f>SUMIFS(MasterSheet!J:J, MasterSheet!B:B, B3571, MasterSheet!D:D, C3571, MasterSheet!H:H, D3571)</f>
        <v>1</v>
      </c>
      <c r="G3571" s="22">
        <f t="shared" si="227"/>
        <v>25080</v>
      </c>
      <c r="H3571" s="26">
        <f>SUMIFS(MasterSheet!K:K, MasterSheet!B:B, B3571, MasterSheet!D:D, C3571, MasterSheet!H:H, D3571)</f>
        <v>1</v>
      </c>
      <c r="I3571" s="26">
        <f t="shared" si="228"/>
        <v>25080</v>
      </c>
      <c r="J3571" s="28">
        <f>SUMIFS(MasterSheet!L:L, MasterSheet!B:B, B3571, MasterSheet!D:D, C3571, MasterSheet!H:H, D3571)</f>
        <v>0</v>
      </c>
      <c r="K3571" s="28">
        <f t="shared" si="229"/>
        <v>0</v>
      </c>
      <c r="L3571" s="21" t="str">
        <f>UPPER(VLOOKUP(D3571,MasterSheet!H:U,14,))</f>
        <v>BIOLEGEND</v>
      </c>
    </row>
    <row r="3572" spans="1:12" x14ac:dyDescent="0.25">
      <c r="A3572" s="21" t="str">
        <f t="shared" si="226"/>
        <v>BIOLEGEND</v>
      </c>
      <c r="B3572" s="21" t="str">
        <v>EED120223</v>
      </c>
      <c r="C3572" s="30">
        <v>45958</v>
      </c>
      <c r="D3572" s="21">
        <v>302356</v>
      </c>
      <c r="E3572" s="21">
        <f>_xlfn.XLOOKUP(D3572,MasterSheet!H:H,MasterSheet!F:F)</f>
        <v>26796</v>
      </c>
      <c r="F3572" s="22">
        <f>SUMIFS(MasterSheet!J:J, MasterSheet!B:B, B3572, MasterSheet!D:D, C3572, MasterSheet!H:H, D3572)</f>
        <v>2</v>
      </c>
      <c r="G3572" s="22">
        <f t="shared" si="227"/>
        <v>53592</v>
      </c>
      <c r="H3572" s="26">
        <f>SUMIFS(MasterSheet!K:K, MasterSheet!B:B, B3572, MasterSheet!D:D, C3572, MasterSheet!H:H, D3572)</f>
        <v>2</v>
      </c>
      <c r="I3572" s="26">
        <f t="shared" si="228"/>
        <v>53592</v>
      </c>
      <c r="J3572" s="28">
        <f>SUMIFS(MasterSheet!L:L, MasterSheet!B:B, B3572, MasterSheet!D:D, C3572, MasterSheet!H:H, D3572)</f>
        <v>0</v>
      </c>
      <c r="K3572" s="28">
        <f t="shared" si="229"/>
        <v>0</v>
      </c>
      <c r="L3572" s="21" t="str">
        <f>UPPER(VLOOKUP(D3572,MasterSheet!H:U,14,))</f>
        <v>BIOLEGEND</v>
      </c>
    </row>
    <row r="3573" spans="1:12" x14ac:dyDescent="0.25">
      <c r="A3573" s="21" t="str">
        <f t="shared" si="226"/>
        <v>BIOLEGEND</v>
      </c>
      <c r="B3573" s="21" t="str">
        <v>EED120223</v>
      </c>
      <c r="C3573" s="30">
        <v>45958</v>
      </c>
      <c r="D3573" s="21">
        <v>302632</v>
      </c>
      <c r="E3573" s="21">
        <f>_xlfn.XLOOKUP(D3573,MasterSheet!H:H,MasterSheet!F:F)</f>
        <v>26796</v>
      </c>
      <c r="F3573" s="22">
        <f>SUMIFS(MasterSheet!J:J, MasterSheet!B:B, B3573, MasterSheet!D:D, C3573, MasterSheet!H:H, D3573)</f>
        <v>1</v>
      </c>
      <c r="G3573" s="22">
        <f t="shared" si="227"/>
        <v>26796</v>
      </c>
      <c r="H3573" s="26">
        <f>SUMIFS(MasterSheet!K:K, MasterSheet!B:B, B3573, MasterSheet!D:D, C3573, MasterSheet!H:H, D3573)</f>
        <v>1</v>
      </c>
      <c r="I3573" s="26">
        <f t="shared" si="228"/>
        <v>26796</v>
      </c>
      <c r="J3573" s="28">
        <f>SUMIFS(MasterSheet!L:L, MasterSheet!B:B, B3573, MasterSheet!D:D, C3573, MasterSheet!H:H, D3573)</f>
        <v>0</v>
      </c>
      <c r="K3573" s="28">
        <f t="shared" si="229"/>
        <v>0</v>
      </c>
      <c r="L3573" s="21" t="str">
        <f>UPPER(VLOOKUP(D3573,MasterSheet!H:U,14,))</f>
        <v>BIOLEGEND</v>
      </c>
    </row>
    <row r="3574" spans="1:12" x14ac:dyDescent="0.25">
      <c r="A3574" s="21" t="str">
        <f t="shared" si="226"/>
        <v>BIOLEGEND</v>
      </c>
      <c r="B3574" s="21" t="str">
        <v>EED120223</v>
      </c>
      <c r="C3574" s="30">
        <v>45958</v>
      </c>
      <c r="D3574" s="21">
        <v>302637</v>
      </c>
      <c r="E3574" s="21">
        <f>_xlfn.XLOOKUP(D3574,MasterSheet!H:H,MasterSheet!F:F)</f>
        <v>14599.2</v>
      </c>
      <c r="F3574" s="22">
        <f>SUMIFS(MasterSheet!J:J, MasterSheet!B:B, B3574, MasterSheet!D:D, C3574, MasterSheet!H:H, D3574)</f>
        <v>1</v>
      </c>
      <c r="G3574" s="22">
        <f t="shared" si="227"/>
        <v>14599.2</v>
      </c>
      <c r="H3574" s="26">
        <f>SUMIFS(MasterSheet!K:K, MasterSheet!B:B, B3574, MasterSheet!D:D, C3574, MasterSheet!H:H, D3574)</f>
        <v>1</v>
      </c>
      <c r="I3574" s="26">
        <f t="shared" si="228"/>
        <v>14599.2</v>
      </c>
      <c r="J3574" s="28">
        <f>SUMIFS(MasterSheet!L:L, MasterSheet!B:B, B3574, MasterSheet!D:D, C3574, MasterSheet!H:H, D3574)</f>
        <v>0</v>
      </c>
      <c r="K3574" s="28">
        <f t="shared" si="229"/>
        <v>0</v>
      </c>
      <c r="L3574" s="21" t="str">
        <f>UPPER(VLOOKUP(D3574,MasterSheet!H:U,14,))</f>
        <v>BIOLEGEND</v>
      </c>
    </row>
    <row r="3575" spans="1:12" x14ac:dyDescent="0.25">
      <c r="A3575" s="21" t="str">
        <f t="shared" si="226"/>
        <v>BIOLEGEND</v>
      </c>
      <c r="B3575" s="21" t="str">
        <v>EED120223</v>
      </c>
      <c r="C3575" s="30">
        <v>45958</v>
      </c>
      <c r="D3575" s="21">
        <v>302830</v>
      </c>
      <c r="E3575" s="21">
        <f>_xlfn.XLOOKUP(D3575,MasterSheet!H:H,MasterSheet!F:F)</f>
        <v>28710</v>
      </c>
      <c r="F3575" s="22">
        <f>SUMIFS(MasterSheet!J:J, MasterSheet!B:B, B3575, MasterSheet!D:D, C3575, MasterSheet!H:H, D3575)</f>
        <v>2</v>
      </c>
      <c r="G3575" s="22">
        <f t="shared" si="227"/>
        <v>57420</v>
      </c>
      <c r="H3575" s="26">
        <f>SUMIFS(MasterSheet!K:K, MasterSheet!B:B, B3575, MasterSheet!D:D, C3575, MasterSheet!H:H, D3575)</f>
        <v>2</v>
      </c>
      <c r="I3575" s="26">
        <f t="shared" si="228"/>
        <v>57420</v>
      </c>
      <c r="J3575" s="28">
        <f>SUMIFS(MasterSheet!L:L, MasterSheet!B:B, B3575, MasterSheet!D:D, C3575, MasterSheet!H:H, D3575)</f>
        <v>0</v>
      </c>
      <c r="K3575" s="28">
        <f t="shared" si="229"/>
        <v>0</v>
      </c>
      <c r="L3575" s="21" t="str">
        <f>UPPER(VLOOKUP(D3575,MasterSheet!H:U,14,))</f>
        <v>BIOLEGEND</v>
      </c>
    </row>
    <row r="3576" spans="1:12" x14ac:dyDescent="0.25">
      <c r="A3576" s="21" t="str">
        <f t="shared" si="226"/>
        <v>BIOLEGEND</v>
      </c>
      <c r="B3576" s="21" t="str">
        <v>EED120223</v>
      </c>
      <c r="C3576" s="30">
        <v>45958</v>
      </c>
      <c r="D3576" s="21">
        <v>302934</v>
      </c>
      <c r="E3576" s="21">
        <f>_xlfn.XLOOKUP(D3576,MasterSheet!H:H,MasterSheet!F:F)</f>
        <v>7867.2000000000007</v>
      </c>
      <c r="F3576" s="22">
        <f>SUMIFS(MasterSheet!J:J, MasterSheet!B:B, B3576, MasterSheet!D:D, C3576, MasterSheet!H:H, D3576)</f>
        <v>2</v>
      </c>
      <c r="G3576" s="22">
        <f t="shared" si="227"/>
        <v>15734.400000000001</v>
      </c>
      <c r="H3576" s="26">
        <f>SUMIFS(MasterSheet!K:K, MasterSheet!B:B, B3576, MasterSheet!D:D, C3576, MasterSheet!H:H, D3576)</f>
        <v>2</v>
      </c>
      <c r="I3576" s="26">
        <f t="shared" si="228"/>
        <v>15734.400000000001</v>
      </c>
      <c r="J3576" s="28">
        <f>SUMIFS(MasterSheet!L:L, MasterSheet!B:B, B3576, MasterSheet!D:D, C3576, MasterSheet!H:H, D3576)</f>
        <v>0</v>
      </c>
      <c r="K3576" s="28">
        <f t="shared" si="229"/>
        <v>0</v>
      </c>
      <c r="L3576" s="21" t="str">
        <f>UPPER(VLOOKUP(D3576,MasterSheet!H:U,14,))</f>
        <v>BIOLEGEND</v>
      </c>
    </row>
    <row r="3577" spans="1:12" x14ac:dyDescent="0.25">
      <c r="A3577" s="21" t="str">
        <f t="shared" si="226"/>
        <v>BIOLEGEND</v>
      </c>
      <c r="B3577" s="21" t="str">
        <v>EED120223</v>
      </c>
      <c r="C3577" s="30">
        <v>45958</v>
      </c>
      <c r="D3577" s="21">
        <v>303105</v>
      </c>
      <c r="E3577" s="21">
        <f>_xlfn.XLOOKUP(D3577,MasterSheet!H:H,MasterSheet!F:F)</f>
        <v>5649.6</v>
      </c>
      <c r="F3577" s="22">
        <f>SUMIFS(MasterSheet!J:J, MasterSheet!B:B, B3577, MasterSheet!D:D, C3577, MasterSheet!H:H, D3577)</f>
        <v>1</v>
      </c>
      <c r="G3577" s="22">
        <f t="shared" si="227"/>
        <v>5649.6</v>
      </c>
      <c r="H3577" s="26">
        <f>SUMIFS(MasterSheet!K:K, MasterSheet!B:B, B3577, MasterSheet!D:D, C3577, MasterSheet!H:H, D3577)</f>
        <v>1</v>
      </c>
      <c r="I3577" s="26">
        <f t="shared" si="228"/>
        <v>5649.6</v>
      </c>
      <c r="J3577" s="28">
        <f>SUMIFS(MasterSheet!L:L, MasterSheet!B:B, B3577, MasterSheet!D:D, C3577, MasterSheet!H:H, D3577)</f>
        <v>0</v>
      </c>
      <c r="K3577" s="28">
        <f t="shared" si="229"/>
        <v>0</v>
      </c>
      <c r="L3577" s="21" t="str">
        <f>UPPER(VLOOKUP(D3577,MasterSheet!H:U,14,))</f>
        <v>BIOLEGEND</v>
      </c>
    </row>
    <row r="3578" spans="1:12" x14ac:dyDescent="0.25">
      <c r="A3578" s="21" t="str">
        <f t="shared" si="226"/>
        <v>BIOLEGEND</v>
      </c>
      <c r="B3578" s="21" t="str">
        <v>EED120223</v>
      </c>
      <c r="C3578" s="30">
        <v>45958</v>
      </c>
      <c r="D3578" s="21">
        <v>303208</v>
      </c>
      <c r="E3578" s="21">
        <f>_xlfn.XLOOKUP(D3578,MasterSheet!H:H,MasterSheet!F:F)</f>
        <v>16579.2</v>
      </c>
      <c r="F3578" s="22">
        <f>SUMIFS(MasterSheet!J:J, MasterSheet!B:B, B3578, MasterSheet!D:D, C3578, MasterSheet!H:H, D3578)</f>
        <v>1</v>
      </c>
      <c r="G3578" s="22">
        <f t="shared" si="227"/>
        <v>16579.2</v>
      </c>
      <c r="H3578" s="26">
        <f>SUMIFS(MasterSheet!K:K, MasterSheet!B:B, B3578, MasterSheet!D:D, C3578, MasterSheet!H:H, D3578)</f>
        <v>1</v>
      </c>
      <c r="I3578" s="26">
        <f t="shared" si="228"/>
        <v>16579.2</v>
      </c>
      <c r="J3578" s="28">
        <f>SUMIFS(MasterSheet!L:L, MasterSheet!B:B, B3578, MasterSheet!D:D, C3578, MasterSheet!H:H, D3578)</f>
        <v>0</v>
      </c>
      <c r="K3578" s="28">
        <f t="shared" si="229"/>
        <v>0</v>
      </c>
      <c r="L3578" s="21" t="str">
        <f>UPPER(VLOOKUP(D3578,MasterSheet!H:U,14,))</f>
        <v>BIOLEGEND</v>
      </c>
    </row>
    <row r="3579" spans="1:12" x14ac:dyDescent="0.25">
      <c r="A3579" s="21" t="str">
        <f t="shared" si="226"/>
        <v>BIOLEGEND</v>
      </c>
      <c r="B3579" s="21" t="str">
        <v>EED120223</v>
      </c>
      <c r="C3579" s="30">
        <v>45958</v>
      </c>
      <c r="D3579" s="21">
        <v>303528</v>
      </c>
      <c r="E3579" s="21">
        <f>_xlfn.XLOOKUP(D3579,MasterSheet!H:H,MasterSheet!F:F)</f>
        <v>24393.599999999999</v>
      </c>
      <c r="F3579" s="22">
        <f>SUMIFS(MasterSheet!J:J, MasterSheet!B:B, B3579, MasterSheet!D:D, C3579, MasterSheet!H:H, D3579)</f>
        <v>2</v>
      </c>
      <c r="G3579" s="22">
        <f t="shared" si="227"/>
        <v>48787.199999999997</v>
      </c>
      <c r="H3579" s="26">
        <f>SUMIFS(MasterSheet!K:K, MasterSheet!B:B, B3579, MasterSheet!D:D, C3579, MasterSheet!H:H, D3579)</f>
        <v>2</v>
      </c>
      <c r="I3579" s="26">
        <f t="shared" si="228"/>
        <v>48787.199999999997</v>
      </c>
      <c r="J3579" s="28">
        <f>SUMIFS(MasterSheet!L:L, MasterSheet!B:B, B3579, MasterSheet!D:D, C3579, MasterSheet!H:H, D3579)</f>
        <v>0</v>
      </c>
      <c r="K3579" s="28">
        <f t="shared" si="229"/>
        <v>0</v>
      </c>
      <c r="L3579" s="21" t="str">
        <f>UPPER(VLOOKUP(D3579,MasterSheet!H:U,14,))</f>
        <v>BIOLEGEND</v>
      </c>
    </row>
    <row r="3580" spans="1:12" x14ac:dyDescent="0.25">
      <c r="A3580" s="21" t="str">
        <f t="shared" si="226"/>
        <v>BIOLEGEND</v>
      </c>
      <c r="B3580" s="21" t="str">
        <v>EED120223</v>
      </c>
      <c r="C3580" s="30">
        <v>45958</v>
      </c>
      <c r="D3580" s="21">
        <v>303540</v>
      </c>
      <c r="E3580" s="21">
        <f>_xlfn.XLOOKUP(D3580,MasterSheet!H:H,MasterSheet!F:F)</f>
        <v>25071.199999999997</v>
      </c>
      <c r="F3580" s="22">
        <f>SUMIFS(MasterSheet!J:J, MasterSheet!B:B, B3580, MasterSheet!D:D, C3580, MasterSheet!H:H, D3580)</f>
        <v>3</v>
      </c>
      <c r="G3580" s="22">
        <f t="shared" si="227"/>
        <v>75213.599999999991</v>
      </c>
      <c r="H3580" s="26">
        <f>SUMIFS(MasterSheet!K:K, MasterSheet!B:B, B3580, MasterSheet!D:D, C3580, MasterSheet!H:H, D3580)</f>
        <v>3</v>
      </c>
      <c r="I3580" s="26">
        <f t="shared" si="228"/>
        <v>75213.599999999991</v>
      </c>
      <c r="J3580" s="28">
        <f>SUMIFS(MasterSheet!L:L, MasterSheet!B:B, B3580, MasterSheet!D:D, C3580, MasterSheet!H:H, D3580)</f>
        <v>0</v>
      </c>
      <c r="K3580" s="28">
        <f t="shared" si="229"/>
        <v>0</v>
      </c>
      <c r="L3580" s="21" t="str">
        <f>UPPER(VLOOKUP(D3580,MasterSheet!H:U,14,))</f>
        <v>BIOLEGEND</v>
      </c>
    </row>
    <row r="3581" spans="1:12" x14ac:dyDescent="0.25">
      <c r="A3581" s="21" t="str">
        <f t="shared" si="226"/>
        <v>BIOLEGEND</v>
      </c>
      <c r="B3581" s="21" t="str">
        <v>EED120223</v>
      </c>
      <c r="C3581" s="30">
        <v>45958</v>
      </c>
      <c r="D3581" s="21">
        <v>304007</v>
      </c>
      <c r="E3581" s="21">
        <f>_xlfn.XLOOKUP(D3581,MasterSheet!H:H,MasterSheet!F:F)</f>
        <v>1478.4</v>
      </c>
      <c r="F3581" s="22">
        <f>SUMIFS(MasterSheet!J:J, MasterSheet!B:B, B3581, MasterSheet!D:D, C3581, MasterSheet!H:H, D3581)</f>
        <v>1</v>
      </c>
      <c r="G3581" s="22">
        <f t="shared" si="227"/>
        <v>1478.4</v>
      </c>
      <c r="H3581" s="26">
        <f>SUMIFS(MasterSheet!K:K, MasterSheet!B:B, B3581, MasterSheet!D:D, C3581, MasterSheet!H:H, D3581)</f>
        <v>1</v>
      </c>
      <c r="I3581" s="26">
        <f t="shared" si="228"/>
        <v>1478.4</v>
      </c>
      <c r="J3581" s="28">
        <f>SUMIFS(MasterSheet!L:L, MasterSheet!B:B, B3581, MasterSheet!D:D, C3581, MasterSheet!H:H, D3581)</f>
        <v>0</v>
      </c>
      <c r="K3581" s="28">
        <f t="shared" si="229"/>
        <v>0</v>
      </c>
      <c r="L3581" s="21" t="str">
        <f>UPPER(VLOOKUP(D3581,MasterSheet!H:U,14,))</f>
        <v>BIOLEGEND</v>
      </c>
    </row>
    <row r="3582" spans="1:12" x14ac:dyDescent="0.25">
      <c r="A3582" s="21" t="str">
        <f t="shared" si="226"/>
        <v>BIOLEGEND</v>
      </c>
      <c r="B3582" s="21" t="str">
        <v>EED120223</v>
      </c>
      <c r="C3582" s="30">
        <v>45958</v>
      </c>
      <c r="D3582" s="21">
        <v>304024</v>
      </c>
      <c r="E3582" s="21">
        <f>_xlfn.XLOOKUP(D3582,MasterSheet!H:H,MasterSheet!F:F)</f>
        <v>13992</v>
      </c>
      <c r="F3582" s="22">
        <f>SUMIFS(MasterSheet!J:J, MasterSheet!B:B, B3582, MasterSheet!D:D, C3582, MasterSheet!H:H, D3582)</f>
        <v>2</v>
      </c>
      <c r="G3582" s="22">
        <f t="shared" si="227"/>
        <v>27984</v>
      </c>
      <c r="H3582" s="26">
        <f>SUMIFS(MasterSheet!K:K, MasterSheet!B:B, B3582, MasterSheet!D:D, C3582, MasterSheet!H:H, D3582)</f>
        <v>2</v>
      </c>
      <c r="I3582" s="26">
        <f t="shared" si="228"/>
        <v>27984</v>
      </c>
      <c r="J3582" s="28">
        <f>SUMIFS(MasterSheet!L:L, MasterSheet!B:B, B3582, MasterSheet!D:D, C3582, MasterSheet!H:H, D3582)</f>
        <v>0</v>
      </c>
      <c r="K3582" s="28">
        <f t="shared" si="229"/>
        <v>0</v>
      </c>
      <c r="L3582" s="21" t="str">
        <f>UPPER(VLOOKUP(D3582,MasterSheet!H:U,14,))</f>
        <v>BIOLEGEND</v>
      </c>
    </row>
    <row r="3583" spans="1:12" x14ac:dyDescent="0.25">
      <c r="A3583" s="21" t="str">
        <f t="shared" si="226"/>
        <v>BIOLEGEND</v>
      </c>
      <c r="B3583" s="21" t="str">
        <v>EED120223</v>
      </c>
      <c r="C3583" s="30">
        <v>45958</v>
      </c>
      <c r="D3583" s="21">
        <v>304028</v>
      </c>
      <c r="E3583" s="21">
        <f>_xlfn.XLOOKUP(D3583,MasterSheet!H:H,MasterSheet!F:F)</f>
        <v>20944</v>
      </c>
      <c r="F3583" s="22">
        <f>SUMIFS(MasterSheet!J:J, MasterSheet!B:B, B3583, MasterSheet!D:D, C3583, MasterSheet!H:H, D3583)</f>
        <v>4</v>
      </c>
      <c r="G3583" s="22">
        <f t="shared" si="227"/>
        <v>83776</v>
      </c>
      <c r="H3583" s="26">
        <f>SUMIFS(MasterSheet!K:K, MasterSheet!B:B, B3583, MasterSheet!D:D, C3583, MasterSheet!H:H, D3583)</f>
        <v>4</v>
      </c>
      <c r="I3583" s="26">
        <f t="shared" si="228"/>
        <v>83776</v>
      </c>
      <c r="J3583" s="28">
        <f>SUMIFS(MasterSheet!L:L, MasterSheet!B:B, B3583, MasterSheet!D:D, C3583, MasterSheet!H:H, D3583)</f>
        <v>0</v>
      </c>
      <c r="K3583" s="28">
        <f t="shared" si="229"/>
        <v>0</v>
      </c>
      <c r="L3583" s="21" t="str">
        <f>UPPER(VLOOKUP(D3583,MasterSheet!H:U,14,))</f>
        <v>BIOLEGEND</v>
      </c>
    </row>
    <row r="3584" spans="1:12" x14ac:dyDescent="0.25">
      <c r="A3584" s="21" t="str">
        <f t="shared" si="226"/>
        <v>BIOLEGEND</v>
      </c>
      <c r="B3584" s="21" t="str">
        <v>EED120223</v>
      </c>
      <c r="C3584" s="30">
        <v>45958</v>
      </c>
      <c r="D3584" s="21">
        <v>304050</v>
      </c>
      <c r="E3584" s="21">
        <f>_xlfn.XLOOKUP(D3584,MasterSheet!H:H,MasterSheet!F:F)</f>
        <v>26136</v>
      </c>
      <c r="F3584" s="22">
        <f>SUMIFS(MasterSheet!J:J, MasterSheet!B:B, B3584, MasterSheet!D:D, C3584, MasterSheet!H:H, D3584)</f>
        <v>1</v>
      </c>
      <c r="G3584" s="22">
        <f t="shared" si="227"/>
        <v>26136</v>
      </c>
      <c r="H3584" s="26">
        <f>SUMIFS(MasterSheet!K:K, MasterSheet!B:B, B3584, MasterSheet!D:D, C3584, MasterSheet!H:H, D3584)</f>
        <v>1</v>
      </c>
      <c r="I3584" s="26">
        <f t="shared" si="228"/>
        <v>26136</v>
      </c>
      <c r="J3584" s="28">
        <f>SUMIFS(MasterSheet!L:L, MasterSheet!B:B, B3584, MasterSheet!D:D, C3584, MasterSheet!H:H, D3584)</f>
        <v>0</v>
      </c>
      <c r="K3584" s="28">
        <f t="shared" si="229"/>
        <v>0</v>
      </c>
      <c r="L3584" s="21" t="str">
        <f>UPPER(VLOOKUP(D3584,MasterSheet!H:U,14,))</f>
        <v>BIOLEGEND</v>
      </c>
    </row>
    <row r="3585" spans="1:12" x14ac:dyDescent="0.25">
      <c r="A3585" s="21" t="str">
        <f t="shared" si="226"/>
        <v>BIOLEGEND</v>
      </c>
      <c r="B3585" s="21" t="str">
        <v>EED120223</v>
      </c>
      <c r="C3585" s="30">
        <v>45958</v>
      </c>
      <c r="D3585" s="21">
        <v>304128</v>
      </c>
      <c r="E3585" s="21">
        <f>_xlfn.XLOOKUP(D3585,MasterSheet!H:H,MasterSheet!F:F)</f>
        <v>17740.8</v>
      </c>
      <c r="F3585" s="22">
        <f>SUMIFS(MasterSheet!J:J, MasterSheet!B:B, B3585, MasterSheet!D:D, C3585, MasterSheet!H:H, D3585)</f>
        <v>2</v>
      </c>
      <c r="G3585" s="22">
        <f t="shared" si="227"/>
        <v>35481.599999999999</v>
      </c>
      <c r="H3585" s="26">
        <f>SUMIFS(MasterSheet!K:K, MasterSheet!B:B, B3585, MasterSheet!D:D, C3585, MasterSheet!H:H, D3585)</f>
        <v>2</v>
      </c>
      <c r="I3585" s="26">
        <f t="shared" si="228"/>
        <v>35481.599999999999</v>
      </c>
      <c r="J3585" s="28">
        <f>SUMIFS(MasterSheet!L:L, MasterSheet!B:B, B3585, MasterSheet!D:D, C3585, MasterSheet!H:H, D3585)</f>
        <v>0</v>
      </c>
      <c r="K3585" s="28">
        <f t="shared" si="229"/>
        <v>0</v>
      </c>
      <c r="L3585" s="21" t="str">
        <f>UPPER(VLOOKUP(D3585,MasterSheet!H:U,14,))</f>
        <v>BIOLEGEND</v>
      </c>
    </row>
    <row r="3586" spans="1:12" x14ac:dyDescent="0.25">
      <c r="A3586" s="21" t="str">
        <f t="shared" ref="A3586:A3649" si="230">L3586</f>
        <v>BIOLEGEND</v>
      </c>
      <c r="B3586" s="21" t="str">
        <v>EED120223</v>
      </c>
      <c r="C3586" s="30">
        <v>45958</v>
      </c>
      <c r="D3586" s="21">
        <v>304205</v>
      </c>
      <c r="E3586" s="21">
        <f>_xlfn.XLOOKUP(D3586,MasterSheet!H:H,MasterSheet!F:F)</f>
        <v>2640</v>
      </c>
      <c r="F3586" s="22">
        <f>SUMIFS(MasterSheet!J:J, MasterSheet!B:B, B3586, MasterSheet!D:D, C3586, MasterSheet!H:H, D3586)</f>
        <v>1</v>
      </c>
      <c r="G3586" s="22">
        <f t="shared" si="227"/>
        <v>2640</v>
      </c>
      <c r="H3586" s="26">
        <f>SUMIFS(MasterSheet!K:K, MasterSheet!B:B, B3586, MasterSheet!D:D, C3586, MasterSheet!H:H, D3586)</f>
        <v>1</v>
      </c>
      <c r="I3586" s="26">
        <f t="shared" si="228"/>
        <v>2640</v>
      </c>
      <c r="J3586" s="28">
        <f>SUMIFS(MasterSheet!L:L, MasterSheet!B:B, B3586, MasterSheet!D:D, C3586, MasterSheet!H:H, D3586)</f>
        <v>0</v>
      </c>
      <c r="K3586" s="28">
        <f t="shared" si="229"/>
        <v>0</v>
      </c>
      <c r="L3586" s="21" t="str">
        <f>UPPER(VLOOKUP(D3586,MasterSheet!H:U,14,))</f>
        <v>BIOLEGEND</v>
      </c>
    </row>
    <row r="3587" spans="1:12" x14ac:dyDescent="0.25">
      <c r="A3587" s="21" t="str">
        <f t="shared" si="230"/>
        <v>BIOLEGEND</v>
      </c>
      <c r="B3587" s="21" t="str">
        <v>EED120223</v>
      </c>
      <c r="C3587" s="30">
        <v>45958</v>
      </c>
      <c r="D3587" s="21">
        <v>304340</v>
      </c>
      <c r="E3587" s="21">
        <f>_xlfn.XLOOKUP(D3587,MasterSheet!H:H,MasterSheet!F:F)</f>
        <v>35428.800000000003</v>
      </c>
      <c r="F3587" s="22">
        <f>SUMIFS(MasterSheet!J:J, MasterSheet!B:B, B3587, MasterSheet!D:D, C3587, MasterSheet!H:H, D3587)</f>
        <v>2</v>
      </c>
      <c r="G3587" s="22">
        <f t="shared" si="227"/>
        <v>70857.600000000006</v>
      </c>
      <c r="H3587" s="26">
        <f>SUMIFS(MasterSheet!K:K, MasterSheet!B:B, B3587, MasterSheet!D:D, C3587, MasterSheet!H:H, D3587)</f>
        <v>2</v>
      </c>
      <c r="I3587" s="26">
        <f t="shared" si="228"/>
        <v>70857.600000000006</v>
      </c>
      <c r="J3587" s="28">
        <f>SUMIFS(MasterSheet!L:L, MasterSheet!B:B, B3587, MasterSheet!D:D, C3587, MasterSheet!H:H, D3587)</f>
        <v>0</v>
      </c>
      <c r="K3587" s="28">
        <f t="shared" si="229"/>
        <v>0</v>
      </c>
      <c r="L3587" s="21" t="str">
        <f>UPPER(VLOOKUP(D3587,MasterSheet!H:U,14,))</f>
        <v>BIOLEGEND</v>
      </c>
    </row>
    <row r="3588" spans="1:12" x14ac:dyDescent="0.25">
      <c r="A3588" s="21" t="str">
        <f t="shared" si="230"/>
        <v>BIOLEGEND</v>
      </c>
      <c r="B3588" s="21" t="str">
        <v>EED120223</v>
      </c>
      <c r="C3588" s="30">
        <v>45958</v>
      </c>
      <c r="D3588" s="21">
        <v>304803</v>
      </c>
      <c r="E3588" s="21">
        <f>_xlfn.XLOOKUP(D3588,MasterSheet!H:H,MasterSheet!F:F)</f>
        <v>4435.2</v>
      </c>
      <c r="F3588" s="22">
        <f>SUMIFS(MasterSheet!J:J, MasterSheet!B:B, B3588, MasterSheet!D:D, C3588, MasterSheet!H:H, D3588)</f>
        <v>1</v>
      </c>
      <c r="G3588" s="22">
        <f t="shared" si="227"/>
        <v>4435.2</v>
      </c>
      <c r="H3588" s="26">
        <f>SUMIFS(MasterSheet!K:K, MasterSheet!B:B, B3588, MasterSheet!D:D, C3588, MasterSheet!H:H, D3588)</f>
        <v>1</v>
      </c>
      <c r="I3588" s="26">
        <f t="shared" si="228"/>
        <v>4435.2</v>
      </c>
      <c r="J3588" s="28">
        <f>SUMIFS(MasterSheet!L:L, MasterSheet!B:B, B3588, MasterSheet!D:D, C3588, MasterSheet!H:H, D3588)</f>
        <v>0</v>
      </c>
      <c r="K3588" s="28">
        <f t="shared" si="229"/>
        <v>0</v>
      </c>
      <c r="L3588" s="21" t="str">
        <f>UPPER(VLOOKUP(D3588,MasterSheet!H:U,14,))</f>
        <v>BIOLEGEND</v>
      </c>
    </row>
    <row r="3589" spans="1:12" x14ac:dyDescent="0.25">
      <c r="A3589" s="21" t="str">
        <f t="shared" si="230"/>
        <v>BIOLEGEND</v>
      </c>
      <c r="B3589" s="21" t="str">
        <v>EED120223</v>
      </c>
      <c r="C3589" s="30">
        <v>45958</v>
      </c>
      <c r="D3589" s="21">
        <v>304825</v>
      </c>
      <c r="E3589" s="21">
        <f>_xlfn.XLOOKUP(D3589,MasterSheet!H:H,MasterSheet!F:F)</f>
        <v>7638.4</v>
      </c>
      <c r="F3589" s="22">
        <f>SUMIFS(MasterSheet!J:J, MasterSheet!B:B, B3589, MasterSheet!D:D, C3589, MasterSheet!H:H, D3589)</f>
        <v>1</v>
      </c>
      <c r="G3589" s="22">
        <f t="shared" si="227"/>
        <v>7638.4</v>
      </c>
      <c r="H3589" s="26">
        <f>SUMIFS(MasterSheet!K:K, MasterSheet!B:B, B3589, MasterSheet!D:D, C3589, MasterSheet!H:H, D3589)</f>
        <v>1</v>
      </c>
      <c r="I3589" s="26">
        <f t="shared" si="228"/>
        <v>7638.4</v>
      </c>
      <c r="J3589" s="28">
        <f>SUMIFS(MasterSheet!L:L, MasterSheet!B:B, B3589, MasterSheet!D:D, C3589, MasterSheet!H:H, D3589)</f>
        <v>0</v>
      </c>
      <c r="K3589" s="28">
        <f t="shared" si="229"/>
        <v>0</v>
      </c>
      <c r="L3589" s="21" t="str">
        <f>UPPER(VLOOKUP(D3589,MasterSheet!H:U,14,))</f>
        <v>BIOLEGEND</v>
      </c>
    </row>
    <row r="3590" spans="1:12" x14ac:dyDescent="0.25">
      <c r="A3590" s="21" t="str">
        <f t="shared" si="230"/>
        <v>BIOLEGEND</v>
      </c>
      <c r="B3590" s="21" t="str">
        <v>EED120223</v>
      </c>
      <c r="C3590" s="30">
        <v>45958</v>
      </c>
      <c r="D3590" s="21">
        <v>305022</v>
      </c>
      <c r="E3590" s="21">
        <f>_xlfn.XLOOKUP(D3590,MasterSheet!H:H,MasterSheet!F:F)</f>
        <v>18321.599999999999</v>
      </c>
      <c r="F3590" s="22">
        <f>SUMIFS(MasterSheet!J:J, MasterSheet!B:B, B3590, MasterSheet!D:D, C3590, MasterSheet!H:H, D3590)</f>
        <v>2</v>
      </c>
      <c r="G3590" s="22">
        <f t="shared" si="227"/>
        <v>36643.199999999997</v>
      </c>
      <c r="H3590" s="26">
        <f>SUMIFS(MasterSheet!K:K, MasterSheet!B:B, B3590, MasterSheet!D:D, C3590, MasterSheet!H:H, D3590)</f>
        <v>2</v>
      </c>
      <c r="I3590" s="26">
        <f t="shared" si="228"/>
        <v>36643.199999999997</v>
      </c>
      <c r="J3590" s="28">
        <f>SUMIFS(MasterSheet!L:L, MasterSheet!B:B, B3590, MasterSheet!D:D, C3590, MasterSheet!H:H, D3590)</f>
        <v>0</v>
      </c>
      <c r="K3590" s="28">
        <f t="shared" si="229"/>
        <v>0</v>
      </c>
      <c r="L3590" s="21" t="str">
        <f>UPPER(VLOOKUP(D3590,MasterSheet!H:U,14,))</f>
        <v>BIOLEGEND</v>
      </c>
    </row>
    <row r="3591" spans="1:12" x14ac:dyDescent="0.25">
      <c r="A3591" s="21" t="str">
        <f t="shared" si="230"/>
        <v>BIOLEGEND</v>
      </c>
      <c r="B3591" s="21" t="str">
        <v>EED120223</v>
      </c>
      <c r="C3591" s="30">
        <v>45958</v>
      </c>
      <c r="D3591" s="21">
        <v>306517</v>
      </c>
      <c r="E3591" s="21">
        <f>_xlfn.XLOOKUP(D3591,MasterSheet!H:H,MasterSheet!F:F)</f>
        <v>11704</v>
      </c>
      <c r="F3591" s="22">
        <f>SUMIFS(MasterSheet!J:J, MasterSheet!B:B, B3591, MasterSheet!D:D, C3591, MasterSheet!H:H, D3591)</f>
        <v>1</v>
      </c>
      <c r="G3591" s="22">
        <f t="shared" si="227"/>
        <v>11704</v>
      </c>
      <c r="H3591" s="26">
        <f>SUMIFS(MasterSheet!K:K, MasterSheet!B:B, B3591, MasterSheet!D:D, C3591, MasterSheet!H:H, D3591)</f>
        <v>1</v>
      </c>
      <c r="I3591" s="26">
        <f t="shared" si="228"/>
        <v>11704</v>
      </c>
      <c r="J3591" s="28">
        <f>SUMIFS(MasterSheet!L:L, MasterSheet!B:B, B3591, MasterSheet!D:D, C3591, MasterSheet!H:H, D3591)</f>
        <v>0</v>
      </c>
      <c r="K3591" s="28">
        <f t="shared" si="229"/>
        <v>0</v>
      </c>
      <c r="L3591" s="21" t="str">
        <f>UPPER(VLOOKUP(D3591,MasterSheet!H:U,14,))</f>
        <v>BIOLEGEND</v>
      </c>
    </row>
    <row r="3592" spans="1:12" x14ac:dyDescent="0.25">
      <c r="A3592" s="21" t="str">
        <f t="shared" si="230"/>
        <v>BIOLEGEND</v>
      </c>
      <c r="B3592" s="21" t="str">
        <v>EED120223</v>
      </c>
      <c r="C3592" s="30">
        <v>45958</v>
      </c>
      <c r="D3592" s="21">
        <v>309218</v>
      </c>
      <c r="E3592" s="21">
        <f>_xlfn.XLOOKUP(D3592,MasterSheet!H:H,MasterSheet!F:F)</f>
        <v>25806</v>
      </c>
      <c r="F3592" s="22">
        <f>SUMIFS(MasterSheet!J:J, MasterSheet!B:B, B3592, MasterSheet!D:D, C3592, MasterSheet!H:H, D3592)</f>
        <v>1</v>
      </c>
      <c r="G3592" s="22">
        <f t="shared" si="227"/>
        <v>25806</v>
      </c>
      <c r="H3592" s="26">
        <f>SUMIFS(MasterSheet!K:K, MasterSheet!B:B, B3592, MasterSheet!D:D, C3592, MasterSheet!H:H, D3592)</f>
        <v>1</v>
      </c>
      <c r="I3592" s="26">
        <f t="shared" si="228"/>
        <v>25806</v>
      </c>
      <c r="J3592" s="28">
        <f>SUMIFS(MasterSheet!L:L, MasterSheet!B:B, B3592, MasterSheet!D:D, C3592, MasterSheet!H:H, D3592)</f>
        <v>0</v>
      </c>
      <c r="K3592" s="28">
        <f t="shared" si="229"/>
        <v>0</v>
      </c>
      <c r="L3592" s="21" t="str">
        <f>UPPER(VLOOKUP(D3592,MasterSheet!H:U,14,))</f>
        <v>BIOLEGEND</v>
      </c>
    </row>
    <row r="3593" spans="1:12" x14ac:dyDescent="0.25">
      <c r="A3593" s="21" t="str">
        <f t="shared" si="230"/>
        <v>BIOLEGEND</v>
      </c>
      <c r="B3593" s="21" t="str">
        <v>EED120223</v>
      </c>
      <c r="C3593" s="30">
        <v>45958</v>
      </c>
      <c r="D3593" s="21">
        <v>309850</v>
      </c>
      <c r="E3593" s="21">
        <f>_xlfn.XLOOKUP(D3593,MasterSheet!H:H,MasterSheet!F:F)</f>
        <v>26796</v>
      </c>
      <c r="F3593" s="22">
        <f>SUMIFS(MasterSheet!J:J, MasterSheet!B:B, B3593, MasterSheet!D:D, C3593, MasterSheet!H:H, D3593)</f>
        <v>5</v>
      </c>
      <c r="G3593" s="22">
        <f t="shared" si="227"/>
        <v>133980</v>
      </c>
      <c r="H3593" s="26">
        <f>SUMIFS(MasterSheet!K:K, MasterSheet!B:B, B3593, MasterSheet!D:D, C3593, MasterSheet!H:H, D3593)</f>
        <v>5</v>
      </c>
      <c r="I3593" s="26">
        <f t="shared" si="228"/>
        <v>133980</v>
      </c>
      <c r="J3593" s="28">
        <f>SUMIFS(MasterSheet!L:L, MasterSheet!B:B, B3593, MasterSheet!D:D, C3593, MasterSheet!H:H, D3593)</f>
        <v>0</v>
      </c>
      <c r="K3593" s="28">
        <f t="shared" si="229"/>
        <v>0</v>
      </c>
      <c r="L3593" s="21" t="str">
        <f>UPPER(VLOOKUP(D3593,MasterSheet!H:U,14,))</f>
        <v>BIOLEGEND</v>
      </c>
    </row>
    <row r="3594" spans="1:12" x14ac:dyDescent="0.25">
      <c r="A3594" s="21" t="str">
        <f t="shared" si="230"/>
        <v>BIOLEGEND</v>
      </c>
      <c r="B3594" s="21" t="str">
        <v>EED120223</v>
      </c>
      <c r="C3594" s="30">
        <v>45958</v>
      </c>
      <c r="D3594" s="21">
        <v>310930</v>
      </c>
      <c r="E3594" s="21">
        <f>_xlfn.XLOOKUP(D3594,MasterSheet!H:H,MasterSheet!F:F)</f>
        <v>25146</v>
      </c>
      <c r="F3594" s="22">
        <f>SUMIFS(MasterSheet!J:J, MasterSheet!B:B, B3594, MasterSheet!D:D, C3594, MasterSheet!H:H, D3594)</f>
        <v>3</v>
      </c>
      <c r="G3594" s="22">
        <f t="shared" si="227"/>
        <v>75438</v>
      </c>
      <c r="H3594" s="26">
        <f>SUMIFS(MasterSheet!K:K, MasterSheet!B:B, B3594, MasterSheet!D:D, C3594, MasterSheet!H:H, D3594)</f>
        <v>3</v>
      </c>
      <c r="I3594" s="26">
        <f t="shared" si="228"/>
        <v>75438</v>
      </c>
      <c r="J3594" s="28">
        <f>SUMIFS(MasterSheet!L:L, MasterSheet!B:B, B3594, MasterSheet!D:D, C3594, MasterSheet!H:H, D3594)</f>
        <v>0</v>
      </c>
      <c r="K3594" s="28">
        <f t="shared" si="229"/>
        <v>0</v>
      </c>
      <c r="L3594" s="21" t="str">
        <f>UPPER(VLOOKUP(D3594,MasterSheet!H:U,14,))</f>
        <v>BIOLEGEND</v>
      </c>
    </row>
    <row r="3595" spans="1:12" x14ac:dyDescent="0.25">
      <c r="A3595" s="21" t="str">
        <f t="shared" si="230"/>
        <v>BIOLEGEND</v>
      </c>
      <c r="B3595" s="21" t="str">
        <v>EED120223</v>
      </c>
      <c r="C3595" s="30">
        <v>45958</v>
      </c>
      <c r="D3595" s="21">
        <v>315802</v>
      </c>
      <c r="E3595" s="21">
        <f>_xlfn.XLOOKUP(D3595,MasterSheet!H:H,MasterSheet!F:F)</f>
        <v>6019.2000000000007</v>
      </c>
      <c r="F3595" s="22">
        <f>SUMIFS(MasterSheet!J:J, MasterSheet!B:B, B3595, MasterSheet!D:D, C3595, MasterSheet!H:H, D3595)</f>
        <v>1</v>
      </c>
      <c r="G3595" s="22">
        <f t="shared" si="227"/>
        <v>6019.2000000000007</v>
      </c>
      <c r="H3595" s="26">
        <f>SUMIFS(MasterSheet!K:K, MasterSheet!B:B, B3595, MasterSheet!D:D, C3595, MasterSheet!H:H, D3595)</f>
        <v>1</v>
      </c>
      <c r="I3595" s="26">
        <f t="shared" si="228"/>
        <v>6019.2000000000007</v>
      </c>
      <c r="J3595" s="28">
        <f>SUMIFS(MasterSheet!L:L, MasterSheet!B:B, B3595, MasterSheet!D:D, C3595, MasterSheet!H:H, D3595)</f>
        <v>0</v>
      </c>
      <c r="K3595" s="28">
        <f t="shared" si="229"/>
        <v>0</v>
      </c>
      <c r="L3595" s="21" t="str">
        <f>UPPER(VLOOKUP(D3595,MasterSheet!H:U,14,))</f>
        <v>BIOLEGEND</v>
      </c>
    </row>
    <row r="3596" spans="1:12" x14ac:dyDescent="0.25">
      <c r="A3596" s="21" t="str">
        <f t="shared" si="230"/>
        <v>BIOLEGEND</v>
      </c>
      <c r="B3596" s="21" t="str">
        <v>EED120223</v>
      </c>
      <c r="C3596" s="30">
        <v>45958</v>
      </c>
      <c r="D3596" s="21">
        <v>317301</v>
      </c>
      <c r="E3596" s="21">
        <f>_xlfn.XLOOKUP(D3596,MasterSheet!H:H,MasterSheet!F:F)</f>
        <v>1584</v>
      </c>
      <c r="F3596" s="22">
        <f>SUMIFS(MasterSheet!J:J, MasterSheet!B:B, B3596, MasterSheet!D:D, C3596, MasterSheet!H:H, D3596)</f>
        <v>1</v>
      </c>
      <c r="G3596" s="22">
        <f t="shared" si="227"/>
        <v>1584</v>
      </c>
      <c r="H3596" s="26">
        <f>SUMIFS(MasterSheet!K:K, MasterSheet!B:B, B3596, MasterSheet!D:D, C3596, MasterSheet!H:H, D3596)</f>
        <v>1</v>
      </c>
      <c r="I3596" s="26">
        <f t="shared" si="228"/>
        <v>1584</v>
      </c>
      <c r="J3596" s="28">
        <f>SUMIFS(MasterSheet!L:L, MasterSheet!B:B, B3596, MasterSheet!D:D, C3596, MasterSheet!H:H, D3596)</f>
        <v>0</v>
      </c>
      <c r="K3596" s="28">
        <f t="shared" si="229"/>
        <v>0</v>
      </c>
      <c r="L3596" s="21" t="str">
        <f>UPPER(VLOOKUP(D3596,MasterSheet!H:U,14,))</f>
        <v>BIOLEGEND</v>
      </c>
    </row>
    <row r="3597" spans="1:12" x14ac:dyDescent="0.25">
      <c r="A3597" s="21" t="str">
        <f t="shared" si="230"/>
        <v>BIOLEGEND</v>
      </c>
      <c r="B3597" s="21" t="str">
        <v>EED120223</v>
      </c>
      <c r="C3597" s="30">
        <v>45958</v>
      </c>
      <c r="D3597" s="21">
        <v>317307</v>
      </c>
      <c r="E3597" s="21">
        <f>_xlfn.XLOOKUP(D3597,MasterSheet!H:H,MasterSheet!F:F)</f>
        <v>1478.4</v>
      </c>
      <c r="F3597" s="22">
        <f>SUMIFS(MasterSheet!J:J, MasterSheet!B:B, B3597, MasterSheet!D:D, C3597, MasterSheet!H:H, D3597)</f>
        <v>1</v>
      </c>
      <c r="G3597" s="22">
        <f t="shared" si="227"/>
        <v>1478.4</v>
      </c>
      <c r="H3597" s="26">
        <f>SUMIFS(MasterSheet!K:K, MasterSheet!B:B, B3597, MasterSheet!D:D, C3597, MasterSheet!H:H, D3597)</f>
        <v>1</v>
      </c>
      <c r="I3597" s="26">
        <f t="shared" si="228"/>
        <v>1478.4</v>
      </c>
      <c r="J3597" s="28">
        <f>SUMIFS(MasterSheet!L:L, MasterSheet!B:B, B3597, MasterSheet!D:D, C3597, MasterSheet!H:H, D3597)</f>
        <v>0</v>
      </c>
      <c r="K3597" s="28">
        <f t="shared" si="229"/>
        <v>0</v>
      </c>
      <c r="L3597" s="21" t="str">
        <f>UPPER(VLOOKUP(D3597,MasterSheet!H:U,14,))</f>
        <v>BIOLEGEND</v>
      </c>
    </row>
    <row r="3598" spans="1:12" x14ac:dyDescent="0.25">
      <c r="A3598" s="21" t="str">
        <f t="shared" si="230"/>
        <v>BIOLEGEND</v>
      </c>
      <c r="B3598" s="21" t="str">
        <v>EED120223</v>
      </c>
      <c r="C3598" s="30">
        <v>45958</v>
      </c>
      <c r="D3598" s="21">
        <v>317313</v>
      </c>
      <c r="E3598" s="21">
        <f>_xlfn.XLOOKUP(D3598,MasterSheet!H:H,MasterSheet!F:F)</f>
        <v>7638.4</v>
      </c>
      <c r="F3598" s="22">
        <f>SUMIFS(MasterSheet!J:J, MasterSheet!B:B, B3598, MasterSheet!D:D, C3598, MasterSheet!H:H, D3598)</f>
        <v>1</v>
      </c>
      <c r="G3598" s="22">
        <f t="shared" si="227"/>
        <v>7638.4</v>
      </c>
      <c r="H3598" s="26">
        <f>SUMIFS(MasterSheet!K:K, MasterSheet!B:B, B3598, MasterSheet!D:D, C3598, MasterSheet!H:H, D3598)</f>
        <v>1</v>
      </c>
      <c r="I3598" s="26">
        <f t="shared" si="228"/>
        <v>7638.4</v>
      </c>
      <c r="J3598" s="28">
        <f>SUMIFS(MasterSheet!L:L, MasterSheet!B:B, B3598, MasterSheet!D:D, C3598, MasterSheet!H:H, D3598)</f>
        <v>0</v>
      </c>
      <c r="K3598" s="28">
        <f t="shared" si="229"/>
        <v>0</v>
      </c>
      <c r="L3598" s="21" t="str">
        <f>UPPER(VLOOKUP(D3598,MasterSheet!H:U,14,))</f>
        <v>BIOLEGEND</v>
      </c>
    </row>
    <row r="3599" spans="1:12" x14ac:dyDescent="0.25">
      <c r="A3599" s="21" t="str">
        <f t="shared" si="230"/>
        <v>BIOLEGEND</v>
      </c>
      <c r="B3599" s="21" t="str">
        <v>EED120223</v>
      </c>
      <c r="C3599" s="30">
        <v>45958</v>
      </c>
      <c r="D3599" s="21">
        <v>317409</v>
      </c>
      <c r="E3599" s="21">
        <f>_xlfn.XLOOKUP(D3599,MasterSheet!H:H,MasterSheet!F:F)</f>
        <v>1478.4</v>
      </c>
      <c r="F3599" s="22">
        <f>SUMIFS(MasterSheet!J:J, MasterSheet!B:B, B3599, MasterSheet!D:D, C3599, MasterSheet!H:H, D3599)</f>
        <v>1</v>
      </c>
      <c r="G3599" s="22">
        <f t="shared" si="227"/>
        <v>1478.4</v>
      </c>
      <c r="H3599" s="26">
        <f>SUMIFS(MasterSheet!K:K, MasterSheet!B:B, B3599, MasterSheet!D:D, C3599, MasterSheet!H:H, D3599)</f>
        <v>1</v>
      </c>
      <c r="I3599" s="26">
        <f t="shared" si="228"/>
        <v>1478.4</v>
      </c>
      <c r="J3599" s="28">
        <f>SUMIFS(MasterSheet!L:L, MasterSheet!B:B, B3599, MasterSheet!D:D, C3599, MasterSheet!H:H, D3599)</f>
        <v>0</v>
      </c>
      <c r="K3599" s="28">
        <f t="shared" si="229"/>
        <v>0</v>
      </c>
      <c r="L3599" s="21" t="str">
        <f>UPPER(VLOOKUP(D3599,MasterSheet!H:U,14,))</f>
        <v>BIOLEGEND</v>
      </c>
    </row>
    <row r="3600" spans="1:12" x14ac:dyDescent="0.25">
      <c r="A3600" s="21" t="str">
        <f t="shared" si="230"/>
        <v>BIOLEGEND</v>
      </c>
      <c r="B3600" s="21" t="str">
        <v>EED120223</v>
      </c>
      <c r="C3600" s="30">
        <v>45958</v>
      </c>
      <c r="D3600" s="21">
        <v>317426</v>
      </c>
      <c r="E3600" s="21">
        <f>_xlfn.XLOOKUP(D3600,MasterSheet!H:H,MasterSheet!F:F)</f>
        <v>16324</v>
      </c>
      <c r="F3600" s="22">
        <f>SUMIFS(MasterSheet!J:J, MasterSheet!B:B, B3600, MasterSheet!D:D, C3600, MasterSheet!H:H, D3600)</f>
        <v>1</v>
      </c>
      <c r="G3600" s="22">
        <f t="shared" si="227"/>
        <v>16324</v>
      </c>
      <c r="H3600" s="26">
        <f>SUMIFS(MasterSheet!K:K, MasterSheet!B:B, B3600, MasterSheet!D:D, C3600, MasterSheet!H:H, D3600)</f>
        <v>1</v>
      </c>
      <c r="I3600" s="26">
        <f t="shared" si="228"/>
        <v>16324</v>
      </c>
      <c r="J3600" s="28">
        <f>SUMIFS(MasterSheet!L:L, MasterSheet!B:B, B3600, MasterSheet!D:D, C3600, MasterSheet!H:H, D3600)</f>
        <v>0</v>
      </c>
      <c r="K3600" s="28">
        <f t="shared" si="229"/>
        <v>0</v>
      </c>
      <c r="L3600" s="21" t="str">
        <f>UPPER(VLOOKUP(D3600,MasterSheet!H:U,14,))</f>
        <v>BIOLEGEND</v>
      </c>
    </row>
    <row r="3601" spans="1:12" x14ac:dyDescent="0.25">
      <c r="A3601" s="21" t="str">
        <f t="shared" si="230"/>
        <v>BIOLEGEND</v>
      </c>
      <c r="B3601" s="21" t="str">
        <v>EED120223</v>
      </c>
      <c r="C3601" s="30">
        <v>45958</v>
      </c>
      <c r="D3601" s="21">
        <v>318344</v>
      </c>
      <c r="E3601" s="21">
        <f>_xlfn.XLOOKUP(D3601,MasterSheet!H:H,MasterSheet!F:F)</f>
        <v>26118.400000000001</v>
      </c>
      <c r="F3601" s="22">
        <f>SUMIFS(MasterSheet!J:J, MasterSheet!B:B, B3601, MasterSheet!D:D, C3601, MasterSheet!H:H, D3601)</f>
        <v>1</v>
      </c>
      <c r="G3601" s="22">
        <f t="shared" si="227"/>
        <v>26118.400000000001</v>
      </c>
      <c r="H3601" s="26">
        <f>SUMIFS(MasterSheet!K:K, MasterSheet!B:B, B3601, MasterSheet!D:D, C3601, MasterSheet!H:H, D3601)</f>
        <v>1</v>
      </c>
      <c r="I3601" s="26">
        <f t="shared" si="228"/>
        <v>26118.400000000001</v>
      </c>
      <c r="J3601" s="28">
        <f>SUMIFS(MasterSheet!L:L, MasterSheet!B:B, B3601, MasterSheet!D:D, C3601, MasterSheet!H:H, D3601)</f>
        <v>0</v>
      </c>
      <c r="K3601" s="28">
        <f t="shared" si="229"/>
        <v>0</v>
      </c>
      <c r="L3601" s="21" t="str">
        <f>UPPER(VLOOKUP(D3601,MasterSheet!H:U,14,))</f>
        <v>BIOLEGEND</v>
      </c>
    </row>
    <row r="3602" spans="1:12" x14ac:dyDescent="0.25">
      <c r="A3602" s="21" t="str">
        <f t="shared" si="230"/>
        <v>BIOLEGEND</v>
      </c>
      <c r="B3602" s="21" t="str">
        <v>EED120223</v>
      </c>
      <c r="C3602" s="30">
        <v>45958</v>
      </c>
      <c r="D3602" s="21">
        <v>326506</v>
      </c>
      <c r="E3602" s="21">
        <f>_xlfn.XLOOKUP(D3602,MasterSheet!H:H,MasterSheet!F:F)</f>
        <v>14150.400000000001</v>
      </c>
      <c r="F3602" s="22">
        <f>SUMIFS(MasterSheet!J:J, MasterSheet!B:B, B3602, MasterSheet!D:D, C3602, MasterSheet!H:H, D3602)</f>
        <v>1</v>
      </c>
      <c r="G3602" s="22">
        <f t="shared" si="227"/>
        <v>14150.400000000001</v>
      </c>
      <c r="H3602" s="26">
        <f>SUMIFS(MasterSheet!K:K, MasterSheet!B:B, B3602, MasterSheet!D:D, C3602, MasterSheet!H:H, D3602)</f>
        <v>1</v>
      </c>
      <c r="I3602" s="26">
        <f t="shared" si="228"/>
        <v>14150.400000000001</v>
      </c>
      <c r="J3602" s="28">
        <f>SUMIFS(MasterSheet!L:L, MasterSheet!B:B, B3602, MasterSheet!D:D, C3602, MasterSheet!H:H, D3602)</f>
        <v>0</v>
      </c>
      <c r="K3602" s="28">
        <f t="shared" si="229"/>
        <v>0</v>
      </c>
      <c r="L3602" s="21" t="str">
        <f>UPPER(VLOOKUP(D3602,MasterSheet!H:U,14,))</f>
        <v>BIOLEGEND</v>
      </c>
    </row>
    <row r="3603" spans="1:12" x14ac:dyDescent="0.25">
      <c r="A3603" s="21" t="str">
        <f t="shared" si="230"/>
        <v>BIOLEGEND</v>
      </c>
      <c r="B3603" s="21" t="str">
        <v>EED120223</v>
      </c>
      <c r="C3603" s="30">
        <v>45958</v>
      </c>
      <c r="D3603" s="21">
        <v>328630</v>
      </c>
      <c r="E3603" s="21">
        <f>_xlfn.XLOOKUP(D3603,MasterSheet!H:H,MasterSheet!F:F)</f>
        <v>75609.600000000006</v>
      </c>
      <c r="F3603" s="22">
        <f>SUMIFS(MasterSheet!J:J, MasterSheet!B:B, B3603, MasterSheet!D:D, C3603, MasterSheet!H:H, D3603)</f>
        <v>1</v>
      </c>
      <c r="G3603" s="22">
        <f t="shared" si="227"/>
        <v>75609.600000000006</v>
      </c>
      <c r="H3603" s="26">
        <f>SUMIFS(MasterSheet!K:K, MasterSheet!B:B, B3603, MasterSheet!D:D, C3603, MasterSheet!H:H, D3603)</f>
        <v>1</v>
      </c>
      <c r="I3603" s="26">
        <f t="shared" si="228"/>
        <v>75609.600000000006</v>
      </c>
      <c r="J3603" s="28">
        <f>SUMIFS(MasterSheet!L:L, MasterSheet!B:B, B3603, MasterSheet!D:D, C3603, MasterSheet!H:H, D3603)</f>
        <v>0</v>
      </c>
      <c r="K3603" s="28">
        <f t="shared" si="229"/>
        <v>0</v>
      </c>
      <c r="L3603" s="21" t="str">
        <f>UPPER(VLOOKUP(D3603,MasterSheet!H:U,14,))</f>
        <v>BIOLEGEND</v>
      </c>
    </row>
    <row r="3604" spans="1:12" x14ac:dyDescent="0.25">
      <c r="A3604" s="21" t="str">
        <f t="shared" si="230"/>
        <v>BIOLEGEND</v>
      </c>
      <c r="B3604" s="21" t="str">
        <v>EED120223</v>
      </c>
      <c r="C3604" s="30">
        <v>45958</v>
      </c>
      <c r="D3604" s="21">
        <v>329706</v>
      </c>
      <c r="E3604" s="21">
        <f>_xlfn.XLOOKUP(D3604,MasterSheet!H:H,MasterSheet!F:F)</f>
        <v>13886.400000000001</v>
      </c>
      <c r="F3604" s="22">
        <f>SUMIFS(MasterSheet!J:J, MasterSheet!B:B, B3604, MasterSheet!D:D, C3604, MasterSheet!H:H, D3604)</f>
        <v>1</v>
      </c>
      <c r="G3604" s="22">
        <f t="shared" si="227"/>
        <v>13886.400000000001</v>
      </c>
      <c r="H3604" s="26">
        <f>SUMIFS(MasterSheet!K:K, MasterSheet!B:B, B3604, MasterSheet!D:D, C3604, MasterSheet!H:H, D3604)</f>
        <v>1</v>
      </c>
      <c r="I3604" s="26">
        <f t="shared" si="228"/>
        <v>13886.400000000001</v>
      </c>
      <c r="J3604" s="28">
        <f>SUMIFS(MasterSheet!L:L, MasterSheet!B:B, B3604, MasterSheet!D:D, C3604, MasterSheet!H:H, D3604)</f>
        <v>0</v>
      </c>
      <c r="K3604" s="28">
        <f t="shared" si="229"/>
        <v>0</v>
      </c>
      <c r="L3604" s="21" t="str">
        <f>UPPER(VLOOKUP(D3604,MasterSheet!H:U,14,))</f>
        <v>BIOLEGEND</v>
      </c>
    </row>
    <row r="3605" spans="1:12" x14ac:dyDescent="0.25">
      <c r="A3605" s="21" t="str">
        <f t="shared" si="230"/>
        <v>BIOLEGEND</v>
      </c>
      <c r="B3605" s="21" t="str">
        <v>EED120223</v>
      </c>
      <c r="C3605" s="30">
        <v>45958</v>
      </c>
      <c r="D3605" s="21">
        <v>329913</v>
      </c>
      <c r="E3605" s="21">
        <f>_xlfn.XLOOKUP(D3605,MasterSheet!H:H,MasterSheet!F:F)</f>
        <v>9292.7999999999993</v>
      </c>
      <c r="F3605" s="22">
        <f>SUMIFS(MasterSheet!J:J, MasterSheet!B:B, B3605, MasterSheet!D:D, C3605, MasterSheet!H:H, D3605)</f>
        <v>1</v>
      </c>
      <c r="G3605" s="22">
        <f t="shared" si="227"/>
        <v>9292.7999999999993</v>
      </c>
      <c r="H3605" s="26">
        <f>SUMIFS(MasterSheet!K:K, MasterSheet!B:B, B3605, MasterSheet!D:D, C3605, MasterSheet!H:H, D3605)</f>
        <v>1</v>
      </c>
      <c r="I3605" s="26">
        <f t="shared" si="228"/>
        <v>9292.7999999999993</v>
      </c>
      <c r="J3605" s="28">
        <f>SUMIFS(MasterSheet!L:L, MasterSheet!B:B, B3605, MasterSheet!D:D, C3605, MasterSheet!H:H, D3605)</f>
        <v>0</v>
      </c>
      <c r="K3605" s="28">
        <f t="shared" si="229"/>
        <v>0</v>
      </c>
      <c r="L3605" s="21" t="str">
        <f>UPPER(VLOOKUP(D3605,MasterSheet!H:U,14,))</f>
        <v>BIOLEGEND</v>
      </c>
    </row>
    <row r="3606" spans="1:12" x14ac:dyDescent="0.25">
      <c r="A3606" s="21" t="str">
        <f t="shared" si="230"/>
        <v>BIOLEGEND</v>
      </c>
      <c r="B3606" s="21" t="str">
        <v>EED120223</v>
      </c>
      <c r="C3606" s="30">
        <v>45958</v>
      </c>
      <c r="D3606" s="21">
        <v>329928</v>
      </c>
      <c r="E3606" s="21">
        <f>_xlfn.XLOOKUP(D3606,MasterSheet!H:H,MasterSheet!F:F)</f>
        <v>27473.599999999999</v>
      </c>
      <c r="F3606" s="22">
        <f>SUMIFS(MasterSheet!J:J, MasterSheet!B:B, B3606, MasterSheet!D:D, C3606, MasterSheet!H:H, D3606)</f>
        <v>3</v>
      </c>
      <c r="G3606" s="22">
        <f t="shared" si="227"/>
        <v>82420.799999999988</v>
      </c>
      <c r="H3606" s="26">
        <f>SUMIFS(MasterSheet!K:K, MasterSheet!B:B, B3606, MasterSheet!D:D, C3606, MasterSheet!H:H, D3606)</f>
        <v>3</v>
      </c>
      <c r="I3606" s="26">
        <f t="shared" si="228"/>
        <v>82420.799999999988</v>
      </c>
      <c r="J3606" s="28">
        <f>SUMIFS(MasterSheet!L:L, MasterSheet!B:B, B3606, MasterSheet!D:D, C3606, MasterSheet!H:H, D3606)</f>
        <v>0</v>
      </c>
      <c r="K3606" s="28">
        <f t="shared" si="229"/>
        <v>0</v>
      </c>
      <c r="L3606" s="21" t="str">
        <f>UPPER(VLOOKUP(D3606,MasterSheet!H:U,14,))</f>
        <v>BIOLEGEND</v>
      </c>
    </row>
    <row r="3607" spans="1:12" x14ac:dyDescent="0.25">
      <c r="A3607" s="21" t="str">
        <f t="shared" si="230"/>
        <v>BIOLEGEND</v>
      </c>
      <c r="B3607" s="21" t="str">
        <v>EED120223</v>
      </c>
      <c r="C3607" s="30">
        <v>45958</v>
      </c>
      <c r="D3607" s="21">
        <v>329932</v>
      </c>
      <c r="E3607" s="21">
        <f>_xlfn.XLOOKUP(D3607,MasterSheet!H:H,MasterSheet!F:F)</f>
        <v>26532</v>
      </c>
      <c r="F3607" s="22">
        <f>SUMIFS(MasterSheet!J:J, MasterSheet!B:B, B3607, MasterSheet!D:D, C3607, MasterSheet!H:H, D3607)</f>
        <v>2</v>
      </c>
      <c r="G3607" s="22">
        <f t="shared" si="227"/>
        <v>53064</v>
      </c>
      <c r="H3607" s="26">
        <f>SUMIFS(MasterSheet!K:K, MasterSheet!B:B, B3607, MasterSheet!D:D, C3607, MasterSheet!H:H, D3607)</f>
        <v>2</v>
      </c>
      <c r="I3607" s="26">
        <f t="shared" si="228"/>
        <v>53064</v>
      </c>
      <c r="J3607" s="28">
        <f>SUMIFS(MasterSheet!L:L, MasterSheet!B:B, B3607, MasterSheet!D:D, C3607, MasterSheet!H:H, D3607)</f>
        <v>0</v>
      </c>
      <c r="K3607" s="28">
        <f t="shared" si="229"/>
        <v>0</v>
      </c>
      <c r="L3607" s="21" t="str">
        <f>UPPER(VLOOKUP(D3607,MasterSheet!H:U,14,))</f>
        <v>BIOLEGEND</v>
      </c>
    </row>
    <row r="3608" spans="1:12" x14ac:dyDescent="0.25">
      <c r="A3608" s="21" t="str">
        <f t="shared" si="230"/>
        <v>BIOLEGEND</v>
      </c>
      <c r="B3608" s="21" t="str">
        <v>EED120223</v>
      </c>
      <c r="C3608" s="30">
        <v>45958</v>
      </c>
      <c r="D3608" s="21">
        <v>331328</v>
      </c>
      <c r="E3608" s="21">
        <f>_xlfn.XLOOKUP(D3608,MasterSheet!H:H,MasterSheet!F:F)</f>
        <v>25687.199999999997</v>
      </c>
      <c r="F3608" s="22">
        <f>SUMIFS(MasterSheet!J:J, MasterSheet!B:B, B3608, MasterSheet!D:D, C3608, MasterSheet!H:H, D3608)</f>
        <v>1</v>
      </c>
      <c r="G3608" s="22">
        <f t="shared" ref="G3608:G3671" si="231">F3608*E3608</f>
        <v>25687.199999999997</v>
      </c>
      <c r="H3608" s="26">
        <f>SUMIFS(MasterSheet!K:K, MasterSheet!B:B, B3608, MasterSheet!D:D, C3608, MasterSheet!H:H, D3608)</f>
        <v>1</v>
      </c>
      <c r="I3608" s="26">
        <f t="shared" ref="I3608:I3671" si="232">H3608*E3608</f>
        <v>25687.199999999997</v>
      </c>
      <c r="J3608" s="28">
        <f>SUMIFS(MasterSheet!L:L, MasterSheet!B:B, B3608, MasterSheet!D:D, C3608, MasterSheet!H:H, D3608)</f>
        <v>0</v>
      </c>
      <c r="K3608" s="28">
        <f t="shared" ref="K3608:K3671" si="233">J3608*E3608</f>
        <v>0</v>
      </c>
      <c r="L3608" s="21" t="str">
        <f>UPPER(VLOOKUP(D3608,MasterSheet!H:U,14,))</f>
        <v>BIOLEGEND</v>
      </c>
    </row>
    <row r="3609" spans="1:12" x14ac:dyDescent="0.25">
      <c r="A3609" s="21" t="str">
        <f t="shared" si="230"/>
        <v>BIOLEGEND</v>
      </c>
      <c r="B3609" s="21" t="str">
        <v>EED120223</v>
      </c>
      <c r="C3609" s="30">
        <v>45958</v>
      </c>
      <c r="D3609" s="21">
        <v>331408</v>
      </c>
      <c r="E3609" s="21">
        <f>_xlfn.XLOOKUP(D3609,MasterSheet!H:H,MasterSheet!F:F)</f>
        <v>14150.400000000001</v>
      </c>
      <c r="F3609" s="22">
        <f>SUMIFS(MasterSheet!J:J, MasterSheet!B:B, B3609, MasterSheet!D:D, C3609, MasterSheet!H:H, D3609)</f>
        <v>1</v>
      </c>
      <c r="G3609" s="22">
        <f t="shared" si="231"/>
        <v>14150.400000000001</v>
      </c>
      <c r="H3609" s="26">
        <f>SUMIFS(MasterSheet!K:K, MasterSheet!B:B, B3609, MasterSheet!D:D, C3609, MasterSheet!H:H, D3609)</f>
        <v>1</v>
      </c>
      <c r="I3609" s="26">
        <f t="shared" si="232"/>
        <v>14150.400000000001</v>
      </c>
      <c r="J3609" s="28">
        <f>SUMIFS(MasterSheet!L:L, MasterSheet!B:B, B3609, MasterSheet!D:D, C3609, MasterSheet!H:H, D3609)</f>
        <v>0</v>
      </c>
      <c r="K3609" s="28">
        <f t="shared" si="233"/>
        <v>0</v>
      </c>
      <c r="L3609" s="21" t="str">
        <f>UPPER(VLOOKUP(D3609,MasterSheet!H:U,14,))</f>
        <v>BIOLEGEND</v>
      </c>
    </row>
    <row r="3610" spans="1:12" x14ac:dyDescent="0.25">
      <c r="A3610" s="21" t="str">
        <f t="shared" si="230"/>
        <v>BIOLEGEND</v>
      </c>
      <c r="B3610" s="21" t="str">
        <v>EED120223</v>
      </c>
      <c r="C3610" s="30">
        <v>45958</v>
      </c>
      <c r="D3610" s="21">
        <v>331926</v>
      </c>
      <c r="E3610" s="21">
        <f>_xlfn.XLOOKUP(D3610,MasterSheet!H:H,MasterSheet!F:F)</f>
        <v>27473.599999999999</v>
      </c>
      <c r="F3610" s="22">
        <f>SUMIFS(MasterSheet!J:J, MasterSheet!B:B, B3610, MasterSheet!D:D, C3610, MasterSheet!H:H, D3610)</f>
        <v>1</v>
      </c>
      <c r="G3610" s="22">
        <f t="shared" si="231"/>
        <v>27473.599999999999</v>
      </c>
      <c r="H3610" s="26">
        <f>SUMIFS(MasterSheet!K:K, MasterSheet!B:B, B3610, MasterSheet!D:D, C3610, MasterSheet!H:H, D3610)</f>
        <v>1</v>
      </c>
      <c r="I3610" s="26">
        <f t="shared" si="232"/>
        <v>27473.599999999999</v>
      </c>
      <c r="J3610" s="28">
        <f>SUMIFS(MasterSheet!L:L, MasterSheet!B:B, B3610, MasterSheet!D:D, C3610, MasterSheet!H:H, D3610)</f>
        <v>0</v>
      </c>
      <c r="K3610" s="28">
        <f t="shared" si="233"/>
        <v>0</v>
      </c>
      <c r="L3610" s="21" t="str">
        <f>UPPER(VLOOKUP(D3610,MasterSheet!H:U,14,))</f>
        <v>BIOLEGEND</v>
      </c>
    </row>
    <row r="3611" spans="1:12" x14ac:dyDescent="0.25">
      <c r="A3611" s="21" t="str">
        <f t="shared" si="230"/>
        <v>BIOLEGEND</v>
      </c>
      <c r="B3611" s="21" t="str">
        <v>EED120223</v>
      </c>
      <c r="C3611" s="30">
        <v>45958</v>
      </c>
      <c r="D3611" s="21">
        <v>333810</v>
      </c>
      <c r="E3611" s="21">
        <f>_xlfn.XLOOKUP(D3611,MasterSheet!H:H,MasterSheet!F:F)</f>
        <v>19712</v>
      </c>
      <c r="F3611" s="22">
        <f>SUMIFS(MasterSheet!J:J, MasterSheet!B:B, B3611, MasterSheet!D:D, C3611, MasterSheet!H:H, D3611)</f>
        <v>1</v>
      </c>
      <c r="G3611" s="22">
        <f t="shared" si="231"/>
        <v>19712</v>
      </c>
      <c r="H3611" s="26">
        <f>SUMIFS(MasterSheet!K:K, MasterSheet!B:B, B3611, MasterSheet!D:D, C3611, MasterSheet!H:H, D3611)</f>
        <v>1</v>
      </c>
      <c r="I3611" s="26">
        <f t="shared" si="232"/>
        <v>19712</v>
      </c>
      <c r="J3611" s="28">
        <f>SUMIFS(MasterSheet!L:L, MasterSheet!B:B, B3611, MasterSheet!D:D, C3611, MasterSheet!H:H, D3611)</f>
        <v>0</v>
      </c>
      <c r="K3611" s="28">
        <f t="shared" si="233"/>
        <v>0</v>
      </c>
      <c r="L3611" s="21" t="str">
        <f>UPPER(VLOOKUP(D3611,MasterSheet!H:U,14,))</f>
        <v>BIOLEGEND</v>
      </c>
    </row>
    <row r="3612" spans="1:12" x14ac:dyDescent="0.25">
      <c r="A3612" s="21" t="str">
        <f t="shared" si="230"/>
        <v>BIOLEGEND</v>
      </c>
      <c r="B3612" s="21" t="str">
        <v>EED120223</v>
      </c>
      <c r="C3612" s="30">
        <v>45958</v>
      </c>
      <c r="D3612" s="21">
        <v>336706</v>
      </c>
      <c r="E3612" s="21">
        <f>_xlfn.XLOOKUP(D3612,MasterSheet!H:H,MasterSheet!F:F)</f>
        <v>12091.2</v>
      </c>
      <c r="F3612" s="22">
        <f>SUMIFS(MasterSheet!J:J, MasterSheet!B:B, B3612, MasterSheet!D:D, C3612, MasterSheet!H:H, D3612)</f>
        <v>2</v>
      </c>
      <c r="G3612" s="22">
        <f t="shared" si="231"/>
        <v>24182.400000000001</v>
      </c>
      <c r="H3612" s="26">
        <f>SUMIFS(MasterSheet!K:K, MasterSheet!B:B, B3612, MasterSheet!D:D, C3612, MasterSheet!H:H, D3612)</f>
        <v>2</v>
      </c>
      <c r="I3612" s="26">
        <f t="shared" si="232"/>
        <v>24182.400000000001</v>
      </c>
      <c r="J3612" s="28">
        <f>SUMIFS(MasterSheet!L:L, MasterSheet!B:B, B3612, MasterSheet!D:D, C3612, MasterSheet!H:H, D3612)</f>
        <v>0</v>
      </c>
      <c r="K3612" s="28">
        <f t="shared" si="233"/>
        <v>0</v>
      </c>
      <c r="L3612" s="21" t="str">
        <f>UPPER(VLOOKUP(D3612,MasterSheet!H:U,14,))</f>
        <v>BIOLEGEND</v>
      </c>
    </row>
    <row r="3613" spans="1:12" x14ac:dyDescent="0.25">
      <c r="A3613" s="21" t="str">
        <f t="shared" si="230"/>
        <v>BIOLEGEND</v>
      </c>
      <c r="B3613" s="21" t="str">
        <v>EED120223</v>
      </c>
      <c r="C3613" s="30">
        <v>45958</v>
      </c>
      <c r="D3613" s="21">
        <v>337208</v>
      </c>
      <c r="E3613" s="21">
        <f>_xlfn.XLOOKUP(D3613,MasterSheet!H:H,MasterSheet!F:F)</f>
        <v>15364.8</v>
      </c>
      <c r="F3613" s="22">
        <f>SUMIFS(MasterSheet!J:J, MasterSheet!B:B, B3613, MasterSheet!D:D, C3613, MasterSheet!H:H, D3613)</f>
        <v>1</v>
      </c>
      <c r="G3613" s="22">
        <f t="shared" si="231"/>
        <v>15364.8</v>
      </c>
      <c r="H3613" s="26">
        <f>SUMIFS(MasterSheet!K:K, MasterSheet!B:B, B3613, MasterSheet!D:D, C3613, MasterSheet!H:H, D3613)</f>
        <v>1</v>
      </c>
      <c r="I3613" s="26">
        <f t="shared" si="232"/>
        <v>15364.8</v>
      </c>
      <c r="J3613" s="28">
        <f>SUMIFS(MasterSheet!L:L, MasterSheet!B:B, B3613, MasterSheet!D:D, C3613, MasterSheet!H:H, D3613)</f>
        <v>0</v>
      </c>
      <c r="K3613" s="28">
        <f t="shared" si="233"/>
        <v>0</v>
      </c>
      <c r="L3613" s="21" t="str">
        <f>UPPER(VLOOKUP(D3613,MasterSheet!H:U,14,))</f>
        <v>BIOLEGEND</v>
      </c>
    </row>
    <row r="3614" spans="1:12" x14ac:dyDescent="0.25">
      <c r="A3614" s="21" t="str">
        <f t="shared" si="230"/>
        <v>BIOLEGEND</v>
      </c>
      <c r="B3614" s="21" t="str">
        <v>EED120223</v>
      </c>
      <c r="C3614" s="30">
        <v>45958</v>
      </c>
      <c r="D3614" s="21">
        <v>339914</v>
      </c>
      <c r="E3614" s="21">
        <f>_xlfn.XLOOKUP(D3614,MasterSheet!H:H,MasterSheet!F:F)</f>
        <v>25071.199999999997</v>
      </c>
      <c r="F3614" s="22">
        <f>SUMIFS(MasterSheet!J:J, MasterSheet!B:B, B3614, MasterSheet!D:D, C3614, MasterSheet!H:H, D3614)</f>
        <v>2</v>
      </c>
      <c r="G3614" s="22">
        <f t="shared" si="231"/>
        <v>50142.399999999994</v>
      </c>
      <c r="H3614" s="26">
        <f>SUMIFS(MasterSheet!K:K, MasterSheet!B:B, B3614, MasterSheet!D:D, C3614, MasterSheet!H:H, D3614)</f>
        <v>2</v>
      </c>
      <c r="I3614" s="26">
        <f t="shared" si="232"/>
        <v>50142.399999999994</v>
      </c>
      <c r="J3614" s="28">
        <f>SUMIFS(MasterSheet!L:L, MasterSheet!B:B, B3614, MasterSheet!D:D, C3614, MasterSheet!H:H, D3614)</f>
        <v>0</v>
      </c>
      <c r="K3614" s="28">
        <f t="shared" si="233"/>
        <v>0</v>
      </c>
      <c r="L3614" s="21" t="str">
        <f>UPPER(VLOOKUP(D3614,MasterSheet!H:U,14,))</f>
        <v>BIOLEGEND</v>
      </c>
    </row>
    <row r="3615" spans="1:12" x14ac:dyDescent="0.25">
      <c r="A3615" s="21" t="str">
        <f t="shared" si="230"/>
        <v>BIOLEGEND</v>
      </c>
      <c r="B3615" s="21" t="str">
        <v>EED120223</v>
      </c>
      <c r="C3615" s="30">
        <v>45958</v>
      </c>
      <c r="D3615" s="21">
        <v>343505</v>
      </c>
      <c r="E3615" s="21">
        <f>_xlfn.XLOOKUP(D3615,MasterSheet!H:H,MasterSheet!F:F)</f>
        <v>6494.4</v>
      </c>
      <c r="F3615" s="22">
        <f>SUMIFS(MasterSheet!J:J, MasterSheet!B:B, B3615, MasterSheet!D:D, C3615, MasterSheet!H:H, D3615)</f>
        <v>1</v>
      </c>
      <c r="G3615" s="22">
        <f t="shared" si="231"/>
        <v>6494.4</v>
      </c>
      <c r="H3615" s="26">
        <f>SUMIFS(MasterSheet!K:K, MasterSheet!B:B, B3615, MasterSheet!D:D, C3615, MasterSheet!H:H, D3615)</f>
        <v>1</v>
      </c>
      <c r="I3615" s="26">
        <f t="shared" si="232"/>
        <v>6494.4</v>
      </c>
      <c r="J3615" s="28">
        <f>SUMIFS(MasterSheet!L:L, MasterSheet!B:B, B3615, MasterSheet!D:D, C3615, MasterSheet!H:H, D3615)</f>
        <v>0</v>
      </c>
      <c r="K3615" s="28">
        <f t="shared" si="233"/>
        <v>0</v>
      </c>
      <c r="L3615" s="21" t="str">
        <f>UPPER(VLOOKUP(D3615,MasterSheet!H:U,14,))</f>
        <v>BIOLEGEND</v>
      </c>
    </row>
    <row r="3616" spans="1:12" x14ac:dyDescent="0.25">
      <c r="A3616" s="21" t="str">
        <f t="shared" si="230"/>
        <v>BIOLEGEND</v>
      </c>
      <c r="B3616" s="21" t="str">
        <v>EED120223</v>
      </c>
      <c r="C3616" s="30">
        <v>45958</v>
      </c>
      <c r="D3616" s="21">
        <v>344614</v>
      </c>
      <c r="E3616" s="21">
        <f>_xlfn.XLOOKUP(D3616,MasterSheet!H:H,MasterSheet!F:F)</f>
        <v>18216</v>
      </c>
      <c r="F3616" s="22">
        <f>SUMIFS(MasterSheet!J:J, MasterSheet!B:B, B3616, MasterSheet!D:D, C3616, MasterSheet!H:H, D3616)</f>
        <v>1</v>
      </c>
      <c r="G3616" s="22">
        <f t="shared" si="231"/>
        <v>18216</v>
      </c>
      <c r="H3616" s="26">
        <f>SUMIFS(MasterSheet!K:K, MasterSheet!B:B, B3616, MasterSheet!D:D, C3616, MasterSheet!H:H, D3616)</f>
        <v>1</v>
      </c>
      <c r="I3616" s="26">
        <f t="shared" si="232"/>
        <v>18216</v>
      </c>
      <c r="J3616" s="28">
        <f>SUMIFS(MasterSheet!L:L, MasterSheet!B:B, B3616, MasterSheet!D:D, C3616, MasterSheet!H:H, D3616)</f>
        <v>0</v>
      </c>
      <c r="K3616" s="28">
        <f t="shared" si="233"/>
        <v>0</v>
      </c>
      <c r="L3616" s="21" t="str">
        <f>UPPER(VLOOKUP(D3616,MasterSheet!H:U,14,))</f>
        <v>BIOLEGEND</v>
      </c>
    </row>
    <row r="3617" spans="1:12" x14ac:dyDescent="0.25">
      <c r="A3617" s="21" t="str">
        <f t="shared" si="230"/>
        <v>BIOLEGEND</v>
      </c>
      <c r="B3617" s="21" t="str">
        <v>EED120223</v>
      </c>
      <c r="C3617" s="30">
        <v>45958</v>
      </c>
      <c r="D3617" s="21">
        <v>344703</v>
      </c>
      <c r="E3617" s="21">
        <f>_xlfn.XLOOKUP(D3617,MasterSheet!H:H,MasterSheet!F:F)</f>
        <v>7453.6</v>
      </c>
      <c r="F3617" s="22">
        <f>SUMIFS(MasterSheet!J:J, MasterSheet!B:B, B3617, MasterSheet!D:D, C3617, MasterSheet!H:H, D3617)</f>
        <v>1</v>
      </c>
      <c r="G3617" s="22">
        <f t="shared" si="231"/>
        <v>7453.6</v>
      </c>
      <c r="H3617" s="26">
        <f>SUMIFS(MasterSheet!K:K, MasterSheet!B:B, B3617, MasterSheet!D:D, C3617, MasterSheet!H:H, D3617)</f>
        <v>1</v>
      </c>
      <c r="I3617" s="26">
        <f t="shared" si="232"/>
        <v>7453.6</v>
      </c>
      <c r="J3617" s="28">
        <f>SUMIFS(MasterSheet!L:L, MasterSheet!B:B, B3617, MasterSheet!D:D, C3617, MasterSheet!H:H, D3617)</f>
        <v>0</v>
      </c>
      <c r="K3617" s="28">
        <f t="shared" si="233"/>
        <v>0</v>
      </c>
      <c r="L3617" s="21" t="str">
        <f>UPPER(VLOOKUP(D3617,MasterSheet!H:U,14,))</f>
        <v>BIOLEGEND</v>
      </c>
    </row>
    <row r="3618" spans="1:12" x14ac:dyDescent="0.25">
      <c r="A3618" s="21" t="str">
        <f t="shared" si="230"/>
        <v>BIOLEGEND</v>
      </c>
      <c r="B3618" s="21" t="str">
        <v>EED120223</v>
      </c>
      <c r="C3618" s="30">
        <v>45958</v>
      </c>
      <c r="D3618" s="21">
        <v>344718</v>
      </c>
      <c r="E3618" s="21">
        <f>_xlfn.XLOOKUP(D3618,MasterSheet!H:H,MasterSheet!F:F)</f>
        <v>14256</v>
      </c>
      <c r="F3618" s="22">
        <f>SUMIFS(MasterSheet!J:J, MasterSheet!B:B, B3618, MasterSheet!D:D, C3618, MasterSheet!H:H, D3618)</f>
        <v>1</v>
      </c>
      <c r="G3618" s="22">
        <f t="shared" si="231"/>
        <v>14256</v>
      </c>
      <c r="H3618" s="26">
        <f>SUMIFS(MasterSheet!K:K, MasterSheet!B:B, B3618, MasterSheet!D:D, C3618, MasterSheet!H:H, D3618)</f>
        <v>1</v>
      </c>
      <c r="I3618" s="26">
        <f t="shared" si="232"/>
        <v>14256</v>
      </c>
      <c r="J3618" s="28">
        <f>SUMIFS(MasterSheet!L:L, MasterSheet!B:B, B3618, MasterSheet!D:D, C3618, MasterSheet!H:H, D3618)</f>
        <v>0</v>
      </c>
      <c r="K3618" s="28">
        <f t="shared" si="233"/>
        <v>0</v>
      </c>
      <c r="L3618" s="21" t="str">
        <f>UPPER(VLOOKUP(D3618,MasterSheet!H:U,14,))</f>
        <v>BIOLEGEND</v>
      </c>
    </row>
    <row r="3619" spans="1:12" x14ac:dyDescent="0.25">
      <c r="A3619" s="21" t="str">
        <f t="shared" si="230"/>
        <v>BIOLEGEND</v>
      </c>
      <c r="B3619" s="21" t="str">
        <v>EED120223</v>
      </c>
      <c r="C3619" s="30">
        <v>45958</v>
      </c>
      <c r="D3619" s="21">
        <v>344747</v>
      </c>
      <c r="E3619" s="21">
        <f>_xlfn.XLOOKUP(D3619,MasterSheet!H:H,MasterSheet!F:F)</f>
        <v>12738</v>
      </c>
      <c r="F3619" s="22">
        <f>SUMIFS(MasterSheet!J:J, MasterSheet!B:B, B3619, MasterSheet!D:D, C3619, MasterSheet!H:H, D3619)</f>
        <v>1</v>
      </c>
      <c r="G3619" s="22">
        <f t="shared" si="231"/>
        <v>12738</v>
      </c>
      <c r="H3619" s="26">
        <f>SUMIFS(MasterSheet!K:K, MasterSheet!B:B, B3619, MasterSheet!D:D, C3619, MasterSheet!H:H, D3619)</f>
        <v>1</v>
      </c>
      <c r="I3619" s="26">
        <f t="shared" si="232"/>
        <v>12738</v>
      </c>
      <c r="J3619" s="28">
        <f>SUMIFS(MasterSheet!L:L, MasterSheet!B:B, B3619, MasterSheet!D:D, C3619, MasterSheet!H:H, D3619)</f>
        <v>0</v>
      </c>
      <c r="K3619" s="28">
        <f t="shared" si="233"/>
        <v>0</v>
      </c>
      <c r="L3619" s="21" t="str">
        <f>UPPER(VLOOKUP(D3619,MasterSheet!H:U,14,))</f>
        <v>BIOLEGEND</v>
      </c>
    </row>
    <row r="3620" spans="1:12" x14ac:dyDescent="0.25">
      <c r="A3620" s="21" t="str">
        <f t="shared" si="230"/>
        <v>BIOLEGEND</v>
      </c>
      <c r="B3620" s="21" t="str">
        <v>EED120223</v>
      </c>
      <c r="C3620" s="30">
        <v>45958</v>
      </c>
      <c r="D3620" s="21">
        <v>344818</v>
      </c>
      <c r="E3620" s="21">
        <f>_xlfn.XLOOKUP(D3620,MasterSheet!H:H,MasterSheet!F:F)</f>
        <v>15417.599999999999</v>
      </c>
      <c r="F3620" s="22">
        <f>SUMIFS(MasterSheet!J:J, MasterSheet!B:B, B3620, MasterSheet!D:D, C3620, MasterSheet!H:H, D3620)</f>
        <v>2</v>
      </c>
      <c r="G3620" s="22">
        <f t="shared" si="231"/>
        <v>30835.199999999997</v>
      </c>
      <c r="H3620" s="26">
        <f>SUMIFS(MasterSheet!K:K, MasterSheet!B:B, B3620, MasterSheet!D:D, C3620, MasterSheet!H:H, D3620)</f>
        <v>2</v>
      </c>
      <c r="I3620" s="26">
        <f t="shared" si="232"/>
        <v>30835.199999999997</v>
      </c>
      <c r="J3620" s="28">
        <f>SUMIFS(MasterSheet!L:L, MasterSheet!B:B, B3620, MasterSheet!D:D, C3620, MasterSheet!H:H, D3620)</f>
        <v>0</v>
      </c>
      <c r="K3620" s="28">
        <f t="shared" si="233"/>
        <v>0</v>
      </c>
      <c r="L3620" s="21" t="str">
        <f>UPPER(VLOOKUP(D3620,MasterSheet!H:U,14,))</f>
        <v>BIOLEGEND</v>
      </c>
    </row>
    <row r="3621" spans="1:12" x14ac:dyDescent="0.25">
      <c r="A3621" s="21" t="str">
        <f t="shared" si="230"/>
        <v>BIOLEGEND</v>
      </c>
      <c r="B3621" s="21" t="str">
        <v>EED120223</v>
      </c>
      <c r="C3621" s="30">
        <v>45958</v>
      </c>
      <c r="D3621" s="21">
        <v>345025</v>
      </c>
      <c r="E3621" s="21">
        <f>_xlfn.XLOOKUP(D3621,MasterSheet!H:H,MasterSheet!F:F)</f>
        <v>8395.2000000000007</v>
      </c>
      <c r="F3621" s="22">
        <f>SUMIFS(MasterSheet!J:J, MasterSheet!B:B, B3621, MasterSheet!D:D, C3621, MasterSheet!H:H, D3621)</f>
        <v>1</v>
      </c>
      <c r="G3621" s="22">
        <f t="shared" si="231"/>
        <v>8395.2000000000007</v>
      </c>
      <c r="H3621" s="26">
        <f>SUMIFS(MasterSheet!K:K, MasterSheet!B:B, B3621, MasterSheet!D:D, C3621, MasterSheet!H:H, D3621)</f>
        <v>1</v>
      </c>
      <c r="I3621" s="26">
        <f t="shared" si="232"/>
        <v>8395.2000000000007</v>
      </c>
      <c r="J3621" s="28">
        <f>SUMIFS(MasterSheet!L:L, MasterSheet!B:B, B3621, MasterSheet!D:D, C3621, MasterSheet!H:H, D3621)</f>
        <v>0</v>
      </c>
      <c r="K3621" s="28">
        <f t="shared" si="233"/>
        <v>0</v>
      </c>
      <c r="L3621" s="21" t="str">
        <f>UPPER(VLOOKUP(D3621,MasterSheet!H:U,14,))</f>
        <v>BIOLEGEND</v>
      </c>
    </row>
    <row r="3622" spans="1:12" x14ac:dyDescent="0.25">
      <c r="A3622" s="21" t="str">
        <f t="shared" si="230"/>
        <v>BIOLEGEND</v>
      </c>
      <c r="B3622" s="21" t="str">
        <v>EED120223</v>
      </c>
      <c r="C3622" s="30">
        <v>45958</v>
      </c>
      <c r="D3622" s="21">
        <v>348206</v>
      </c>
      <c r="E3622" s="21">
        <f>_xlfn.XLOOKUP(D3622,MasterSheet!H:H,MasterSheet!F:F)</f>
        <v>15523.2</v>
      </c>
      <c r="F3622" s="22">
        <f>SUMIFS(MasterSheet!J:J, MasterSheet!B:B, B3622, MasterSheet!D:D, C3622, MasterSheet!H:H, D3622)</f>
        <v>1</v>
      </c>
      <c r="G3622" s="22">
        <f t="shared" si="231"/>
        <v>15523.2</v>
      </c>
      <c r="H3622" s="26">
        <f>SUMIFS(MasterSheet!K:K, MasterSheet!B:B, B3622, MasterSheet!D:D, C3622, MasterSheet!H:H, D3622)</f>
        <v>1</v>
      </c>
      <c r="I3622" s="26">
        <f t="shared" si="232"/>
        <v>15523.2</v>
      </c>
      <c r="J3622" s="28">
        <f>SUMIFS(MasterSheet!L:L, MasterSheet!B:B, B3622, MasterSheet!D:D, C3622, MasterSheet!H:H, D3622)</f>
        <v>0</v>
      </c>
      <c r="K3622" s="28">
        <f t="shared" si="233"/>
        <v>0</v>
      </c>
      <c r="L3622" s="21" t="str">
        <f>UPPER(VLOOKUP(D3622,MasterSheet!H:U,14,))</f>
        <v>BIOLEGEND</v>
      </c>
    </row>
    <row r="3623" spans="1:12" x14ac:dyDescent="0.25">
      <c r="A3623" s="21" t="str">
        <f t="shared" si="230"/>
        <v>BIOLEGEND</v>
      </c>
      <c r="B3623" s="21" t="str">
        <v>EED120223</v>
      </c>
      <c r="C3623" s="30">
        <v>45958</v>
      </c>
      <c r="D3623" s="21">
        <v>348801</v>
      </c>
      <c r="E3623" s="21">
        <f>_xlfn.XLOOKUP(D3623,MasterSheet!H:H,MasterSheet!F:F)</f>
        <v>39362.400000000001</v>
      </c>
      <c r="F3623" s="22">
        <f>SUMIFS(MasterSheet!J:J, MasterSheet!B:B, B3623, MasterSheet!D:D, C3623, MasterSheet!H:H, D3623)</f>
        <v>1</v>
      </c>
      <c r="G3623" s="22">
        <f t="shared" si="231"/>
        <v>39362.400000000001</v>
      </c>
      <c r="H3623" s="26">
        <f>SUMIFS(MasterSheet!K:K, MasterSheet!B:B, B3623, MasterSheet!D:D, C3623, MasterSheet!H:H, D3623)</f>
        <v>1</v>
      </c>
      <c r="I3623" s="26">
        <f t="shared" si="232"/>
        <v>39362.400000000001</v>
      </c>
      <c r="J3623" s="28">
        <f>SUMIFS(MasterSheet!L:L, MasterSheet!B:B, B3623, MasterSheet!D:D, C3623, MasterSheet!H:H, D3623)</f>
        <v>0</v>
      </c>
      <c r="K3623" s="28">
        <f t="shared" si="233"/>
        <v>0</v>
      </c>
      <c r="L3623" s="21" t="str">
        <f>UPPER(VLOOKUP(D3623,MasterSheet!H:U,14,))</f>
        <v>BIOLEGEND</v>
      </c>
    </row>
    <row r="3624" spans="1:12" x14ac:dyDescent="0.25">
      <c r="A3624" s="21" t="str">
        <f t="shared" si="230"/>
        <v>BIOLEGEND</v>
      </c>
      <c r="B3624" s="21" t="str">
        <v>EED120223</v>
      </c>
      <c r="C3624" s="30">
        <v>45958</v>
      </c>
      <c r="D3624" s="21">
        <v>351706</v>
      </c>
      <c r="E3624" s="21">
        <f>_xlfn.XLOOKUP(D3624,MasterSheet!H:H,MasterSheet!F:F)</f>
        <v>16420.8</v>
      </c>
      <c r="F3624" s="22">
        <f>SUMIFS(MasterSheet!J:J, MasterSheet!B:B, B3624, MasterSheet!D:D, C3624, MasterSheet!H:H, D3624)</f>
        <v>1</v>
      </c>
      <c r="G3624" s="22">
        <f t="shared" si="231"/>
        <v>16420.8</v>
      </c>
      <c r="H3624" s="26">
        <f>SUMIFS(MasterSheet!K:K, MasterSheet!B:B, B3624, MasterSheet!D:D, C3624, MasterSheet!H:H, D3624)</f>
        <v>1</v>
      </c>
      <c r="I3624" s="26">
        <f t="shared" si="232"/>
        <v>16420.8</v>
      </c>
      <c r="J3624" s="28">
        <f>SUMIFS(MasterSheet!L:L, MasterSheet!B:B, B3624, MasterSheet!D:D, C3624, MasterSheet!H:H, D3624)</f>
        <v>0</v>
      </c>
      <c r="K3624" s="28">
        <f t="shared" si="233"/>
        <v>0</v>
      </c>
      <c r="L3624" s="21" t="str">
        <f>UPPER(VLOOKUP(D3624,MasterSheet!H:U,14,))</f>
        <v>BIOLEGEND</v>
      </c>
    </row>
    <row r="3625" spans="1:12" x14ac:dyDescent="0.25">
      <c r="A3625" s="21" t="str">
        <f t="shared" si="230"/>
        <v>BIOLEGEND</v>
      </c>
      <c r="B3625" s="21" t="str">
        <v>EED120223</v>
      </c>
      <c r="C3625" s="30">
        <v>45958</v>
      </c>
      <c r="D3625" s="21">
        <v>353214</v>
      </c>
      <c r="E3625" s="21">
        <f>_xlfn.XLOOKUP(D3625,MasterSheet!H:H,MasterSheet!F:F)</f>
        <v>17846.400000000001</v>
      </c>
      <c r="F3625" s="22">
        <f>SUMIFS(MasterSheet!J:J, MasterSheet!B:B, B3625, MasterSheet!D:D, C3625, MasterSheet!H:H, D3625)</f>
        <v>4</v>
      </c>
      <c r="G3625" s="22">
        <f t="shared" si="231"/>
        <v>71385.600000000006</v>
      </c>
      <c r="H3625" s="26">
        <f>SUMIFS(MasterSheet!K:K, MasterSheet!B:B, B3625, MasterSheet!D:D, C3625, MasterSheet!H:H, D3625)</f>
        <v>4</v>
      </c>
      <c r="I3625" s="26">
        <f t="shared" si="232"/>
        <v>71385.600000000006</v>
      </c>
      <c r="J3625" s="28">
        <f>SUMIFS(MasterSheet!L:L, MasterSheet!B:B, B3625, MasterSheet!D:D, C3625, MasterSheet!H:H, D3625)</f>
        <v>0</v>
      </c>
      <c r="K3625" s="28">
        <f t="shared" si="233"/>
        <v>0</v>
      </c>
      <c r="L3625" s="21" t="str">
        <f>UPPER(VLOOKUP(D3625,MasterSheet!H:U,14,))</f>
        <v>BIOLEGEND</v>
      </c>
    </row>
    <row r="3626" spans="1:12" x14ac:dyDescent="0.25">
      <c r="A3626" s="21" t="str">
        <f t="shared" si="230"/>
        <v>BIOLEGEND</v>
      </c>
      <c r="B3626" s="21" t="str">
        <v>EED120223</v>
      </c>
      <c r="C3626" s="30">
        <v>45958</v>
      </c>
      <c r="D3626" s="21">
        <v>353242</v>
      </c>
      <c r="E3626" s="21">
        <f>_xlfn.XLOOKUP(D3626,MasterSheet!H:H,MasterSheet!F:F)</f>
        <v>17688</v>
      </c>
      <c r="F3626" s="22">
        <f>SUMIFS(MasterSheet!J:J, MasterSheet!B:B, B3626, MasterSheet!D:D, C3626, MasterSheet!H:H, D3626)</f>
        <v>1</v>
      </c>
      <c r="G3626" s="22">
        <f t="shared" si="231"/>
        <v>17688</v>
      </c>
      <c r="H3626" s="26">
        <f>SUMIFS(MasterSheet!K:K, MasterSheet!B:B, B3626, MasterSheet!D:D, C3626, MasterSheet!H:H, D3626)</f>
        <v>1</v>
      </c>
      <c r="I3626" s="26">
        <f t="shared" si="232"/>
        <v>17688</v>
      </c>
      <c r="J3626" s="28">
        <f>SUMIFS(MasterSheet!L:L, MasterSheet!B:B, B3626, MasterSheet!D:D, C3626, MasterSheet!H:H, D3626)</f>
        <v>0</v>
      </c>
      <c r="K3626" s="28">
        <f t="shared" si="233"/>
        <v>0</v>
      </c>
      <c r="L3626" s="21" t="str">
        <f>UPPER(VLOOKUP(D3626,MasterSheet!H:U,14,))</f>
        <v>BIOLEGEND</v>
      </c>
    </row>
    <row r="3627" spans="1:12" x14ac:dyDescent="0.25">
      <c r="A3627" s="21" t="str">
        <f t="shared" si="230"/>
        <v>BIOLEGEND</v>
      </c>
      <c r="B3627" s="21" t="str">
        <v>EED120223</v>
      </c>
      <c r="C3627" s="30">
        <v>45958</v>
      </c>
      <c r="D3627" s="21">
        <v>353272</v>
      </c>
      <c r="E3627" s="21">
        <f>_xlfn.XLOOKUP(D3627,MasterSheet!H:H,MasterSheet!F:F)</f>
        <v>24085.599999999999</v>
      </c>
      <c r="F3627" s="22">
        <f>SUMIFS(MasterSheet!J:J, MasterSheet!B:B, B3627, MasterSheet!D:D, C3627, MasterSheet!H:H, D3627)</f>
        <v>4</v>
      </c>
      <c r="G3627" s="22">
        <f t="shared" si="231"/>
        <v>96342.399999999994</v>
      </c>
      <c r="H3627" s="26">
        <f>SUMIFS(MasterSheet!K:K, MasterSheet!B:B, B3627, MasterSheet!D:D, C3627, MasterSheet!H:H, D3627)</f>
        <v>4</v>
      </c>
      <c r="I3627" s="26">
        <f t="shared" si="232"/>
        <v>96342.399999999994</v>
      </c>
      <c r="J3627" s="28">
        <f>SUMIFS(MasterSheet!L:L, MasterSheet!B:B, B3627, MasterSheet!D:D, C3627, MasterSheet!H:H, D3627)</f>
        <v>0</v>
      </c>
      <c r="K3627" s="28">
        <f t="shared" si="233"/>
        <v>0</v>
      </c>
      <c r="L3627" s="21" t="str">
        <f>UPPER(VLOOKUP(D3627,MasterSheet!H:U,14,))</f>
        <v>BIOLEGEND</v>
      </c>
    </row>
    <row r="3628" spans="1:12" x14ac:dyDescent="0.25">
      <c r="A3628" s="21" t="str">
        <f t="shared" si="230"/>
        <v>BIOLEGEND</v>
      </c>
      <c r="B3628" s="21" t="str">
        <v>EED120223</v>
      </c>
      <c r="C3628" s="30">
        <v>45958</v>
      </c>
      <c r="D3628" s="21">
        <v>356106</v>
      </c>
      <c r="E3628" s="21">
        <f>_xlfn.XLOOKUP(D3628,MasterSheet!H:H,MasterSheet!F:F)</f>
        <v>5438.4</v>
      </c>
      <c r="F3628" s="22">
        <f>SUMIFS(MasterSheet!J:J, MasterSheet!B:B, B3628, MasterSheet!D:D, C3628, MasterSheet!H:H, D3628)</f>
        <v>1</v>
      </c>
      <c r="G3628" s="22">
        <f t="shared" si="231"/>
        <v>5438.4</v>
      </c>
      <c r="H3628" s="26">
        <f>SUMIFS(MasterSheet!K:K, MasterSheet!B:B, B3628, MasterSheet!D:D, C3628, MasterSheet!H:H, D3628)</f>
        <v>1</v>
      </c>
      <c r="I3628" s="26">
        <f t="shared" si="232"/>
        <v>5438.4</v>
      </c>
      <c r="J3628" s="28">
        <f>SUMIFS(MasterSheet!L:L, MasterSheet!B:B, B3628, MasterSheet!D:D, C3628, MasterSheet!H:H, D3628)</f>
        <v>0</v>
      </c>
      <c r="K3628" s="28">
        <f t="shared" si="233"/>
        <v>0</v>
      </c>
      <c r="L3628" s="21" t="str">
        <f>UPPER(VLOOKUP(D3628,MasterSheet!H:U,14,))</f>
        <v>BIOLEGEND</v>
      </c>
    </row>
    <row r="3629" spans="1:12" x14ac:dyDescent="0.25">
      <c r="A3629" s="21" t="str">
        <f t="shared" si="230"/>
        <v>BIOLEGEND</v>
      </c>
      <c r="B3629" s="21" t="str">
        <v>EED120223</v>
      </c>
      <c r="C3629" s="30">
        <v>45958</v>
      </c>
      <c r="D3629" s="21">
        <v>356108</v>
      </c>
      <c r="E3629" s="21">
        <f>_xlfn.XLOOKUP(D3629,MasterSheet!H:H,MasterSheet!F:F)</f>
        <v>16843.2</v>
      </c>
      <c r="F3629" s="22">
        <f>SUMIFS(MasterSheet!J:J, MasterSheet!B:B, B3629, MasterSheet!D:D, C3629, MasterSheet!H:H, D3629)</f>
        <v>2</v>
      </c>
      <c r="G3629" s="22">
        <f t="shared" si="231"/>
        <v>33686.400000000001</v>
      </c>
      <c r="H3629" s="26">
        <f>SUMIFS(MasterSheet!K:K, MasterSheet!B:B, B3629, MasterSheet!D:D, C3629, MasterSheet!H:H, D3629)</f>
        <v>2</v>
      </c>
      <c r="I3629" s="26">
        <f t="shared" si="232"/>
        <v>33686.400000000001</v>
      </c>
      <c r="J3629" s="28">
        <f>SUMIFS(MasterSheet!L:L, MasterSheet!B:B, B3629, MasterSheet!D:D, C3629, MasterSheet!H:H, D3629)</f>
        <v>0</v>
      </c>
      <c r="K3629" s="28">
        <f t="shared" si="233"/>
        <v>0</v>
      </c>
      <c r="L3629" s="21" t="str">
        <f>UPPER(VLOOKUP(D3629,MasterSheet!H:U,14,))</f>
        <v>BIOLEGEND</v>
      </c>
    </row>
    <row r="3630" spans="1:12" x14ac:dyDescent="0.25">
      <c r="A3630" s="21" t="str">
        <f t="shared" si="230"/>
        <v>BIOLEGEND</v>
      </c>
      <c r="B3630" s="21" t="str">
        <v>EED120223</v>
      </c>
      <c r="C3630" s="30">
        <v>45958</v>
      </c>
      <c r="D3630" s="21">
        <v>357326</v>
      </c>
      <c r="E3630" s="21">
        <f>_xlfn.XLOOKUP(D3630,MasterSheet!H:H,MasterSheet!F:F)</f>
        <v>25071.199999999997</v>
      </c>
      <c r="F3630" s="22">
        <f>SUMIFS(MasterSheet!J:J, MasterSheet!B:B, B3630, MasterSheet!D:D, C3630, MasterSheet!H:H, D3630)</f>
        <v>1</v>
      </c>
      <c r="G3630" s="22">
        <f t="shared" si="231"/>
        <v>25071.199999999997</v>
      </c>
      <c r="H3630" s="26">
        <f>SUMIFS(MasterSheet!K:K, MasterSheet!B:B, B3630, MasterSheet!D:D, C3630, MasterSheet!H:H, D3630)</f>
        <v>1</v>
      </c>
      <c r="I3630" s="26">
        <f t="shared" si="232"/>
        <v>25071.199999999997</v>
      </c>
      <c r="J3630" s="28">
        <f>SUMIFS(MasterSheet!L:L, MasterSheet!B:B, B3630, MasterSheet!D:D, C3630, MasterSheet!H:H, D3630)</f>
        <v>0</v>
      </c>
      <c r="K3630" s="28">
        <f t="shared" si="233"/>
        <v>0</v>
      </c>
      <c r="L3630" s="21" t="str">
        <f>UPPER(VLOOKUP(D3630,MasterSheet!H:U,14,))</f>
        <v>BIOLEGEND</v>
      </c>
    </row>
    <row r="3631" spans="1:12" x14ac:dyDescent="0.25">
      <c r="A3631" s="21" t="str">
        <f t="shared" si="230"/>
        <v>BIOLEGEND</v>
      </c>
      <c r="B3631" s="21" t="str">
        <v>EED120223</v>
      </c>
      <c r="C3631" s="30">
        <v>45958</v>
      </c>
      <c r="D3631" s="21">
        <v>357415</v>
      </c>
      <c r="E3631" s="21">
        <f>_xlfn.XLOOKUP(D3631,MasterSheet!H:H,MasterSheet!F:F)</f>
        <v>6547.2000000000007</v>
      </c>
      <c r="F3631" s="22">
        <f>SUMIFS(MasterSheet!J:J, MasterSheet!B:B, B3631, MasterSheet!D:D, C3631, MasterSheet!H:H, D3631)</f>
        <v>1</v>
      </c>
      <c r="G3631" s="22">
        <f t="shared" si="231"/>
        <v>6547.2000000000007</v>
      </c>
      <c r="H3631" s="26">
        <f>SUMIFS(MasterSheet!K:K, MasterSheet!B:B, B3631, MasterSheet!D:D, C3631, MasterSheet!H:H, D3631)</f>
        <v>1</v>
      </c>
      <c r="I3631" s="26">
        <f t="shared" si="232"/>
        <v>6547.2000000000007</v>
      </c>
      <c r="J3631" s="28">
        <f>SUMIFS(MasterSheet!L:L, MasterSheet!B:B, B3631, MasterSheet!D:D, C3631, MasterSheet!H:H, D3631)</f>
        <v>0</v>
      </c>
      <c r="K3631" s="28">
        <f t="shared" si="233"/>
        <v>0</v>
      </c>
      <c r="L3631" s="21" t="str">
        <f>UPPER(VLOOKUP(D3631,MasterSheet!H:U,14,))</f>
        <v>BIOLEGEND</v>
      </c>
    </row>
    <row r="3632" spans="1:12" x14ac:dyDescent="0.25">
      <c r="A3632" s="21" t="str">
        <f t="shared" si="230"/>
        <v>BIOLEGEND</v>
      </c>
      <c r="B3632" s="21" t="str">
        <v>EED120223</v>
      </c>
      <c r="C3632" s="30">
        <v>45958</v>
      </c>
      <c r="D3632" s="21">
        <v>357504</v>
      </c>
      <c r="E3632" s="21">
        <f>_xlfn.XLOOKUP(D3632,MasterSheet!H:H,MasterSheet!F:F)</f>
        <v>19008</v>
      </c>
      <c r="F3632" s="22">
        <f>SUMIFS(MasterSheet!J:J, MasterSheet!B:B, B3632, MasterSheet!D:D, C3632, MasterSheet!H:H, D3632)</f>
        <v>1</v>
      </c>
      <c r="G3632" s="22">
        <f t="shared" si="231"/>
        <v>19008</v>
      </c>
      <c r="H3632" s="26">
        <f>SUMIFS(MasterSheet!K:K, MasterSheet!B:B, B3632, MasterSheet!D:D, C3632, MasterSheet!H:H, D3632)</f>
        <v>1</v>
      </c>
      <c r="I3632" s="26">
        <f t="shared" si="232"/>
        <v>19008</v>
      </c>
      <c r="J3632" s="28">
        <f>SUMIFS(MasterSheet!L:L, MasterSheet!B:B, B3632, MasterSheet!D:D, C3632, MasterSheet!H:H, D3632)</f>
        <v>0</v>
      </c>
      <c r="K3632" s="28">
        <f t="shared" si="233"/>
        <v>0</v>
      </c>
      <c r="L3632" s="21" t="str">
        <f>UPPER(VLOOKUP(D3632,MasterSheet!H:U,14,))</f>
        <v>BIOLEGEND</v>
      </c>
    </row>
    <row r="3633" spans="1:12" x14ac:dyDescent="0.25">
      <c r="A3633" s="21" t="str">
        <f t="shared" si="230"/>
        <v>BIOLEGEND</v>
      </c>
      <c r="B3633" s="21" t="str">
        <v>EED120223</v>
      </c>
      <c r="C3633" s="30">
        <v>45958</v>
      </c>
      <c r="D3633" s="21">
        <v>358609</v>
      </c>
      <c r="E3633" s="21">
        <f>_xlfn.XLOOKUP(D3633,MasterSheet!H:H,MasterSheet!F:F)</f>
        <v>12566.400000000001</v>
      </c>
      <c r="F3633" s="22">
        <f>SUMIFS(MasterSheet!J:J, MasterSheet!B:B, B3633, MasterSheet!D:D, C3633, MasterSheet!H:H, D3633)</f>
        <v>1</v>
      </c>
      <c r="G3633" s="22">
        <f t="shared" si="231"/>
        <v>12566.400000000001</v>
      </c>
      <c r="H3633" s="26">
        <f>SUMIFS(MasterSheet!K:K, MasterSheet!B:B, B3633, MasterSheet!D:D, C3633, MasterSheet!H:H, D3633)</f>
        <v>1</v>
      </c>
      <c r="I3633" s="26">
        <f t="shared" si="232"/>
        <v>12566.400000000001</v>
      </c>
      <c r="J3633" s="28">
        <f>SUMIFS(MasterSheet!L:L, MasterSheet!B:B, B3633, MasterSheet!D:D, C3633, MasterSheet!H:H, D3633)</f>
        <v>0</v>
      </c>
      <c r="K3633" s="28">
        <f t="shared" si="233"/>
        <v>0</v>
      </c>
      <c r="L3633" s="21" t="str">
        <f>UPPER(VLOOKUP(D3633,MasterSheet!H:U,14,))</f>
        <v>BIOLEGEND</v>
      </c>
    </row>
    <row r="3634" spans="1:12" x14ac:dyDescent="0.25">
      <c r="A3634" s="21" t="str">
        <f t="shared" si="230"/>
        <v>BIOLEGEND</v>
      </c>
      <c r="B3634" s="21" t="str">
        <v>EED120223</v>
      </c>
      <c r="C3634" s="30">
        <v>45958</v>
      </c>
      <c r="D3634" s="21">
        <v>364007</v>
      </c>
      <c r="E3634" s="21">
        <f>_xlfn.XLOOKUP(D3634,MasterSheet!H:H,MasterSheet!F:F)</f>
        <v>7180.7999999999993</v>
      </c>
      <c r="F3634" s="22">
        <f>SUMIFS(MasterSheet!J:J, MasterSheet!B:B, B3634, MasterSheet!D:D, C3634, MasterSheet!H:H, D3634)</f>
        <v>1</v>
      </c>
      <c r="G3634" s="22">
        <f t="shared" si="231"/>
        <v>7180.7999999999993</v>
      </c>
      <c r="H3634" s="26">
        <f>SUMIFS(MasterSheet!K:K, MasterSheet!B:B, B3634, MasterSheet!D:D, C3634, MasterSheet!H:H, D3634)</f>
        <v>1</v>
      </c>
      <c r="I3634" s="26">
        <f t="shared" si="232"/>
        <v>7180.7999999999993</v>
      </c>
      <c r="J3634" s="28">
        <f>SUMIFS(MasterSheet!L:L, MasterSheet!B:B, B3634, MasterSheet!D:D, C3634, MasterSheet!H:H, D3634)</f>
        <v>0</v>
      </c>
      <c r="K3634" s="28">
        <f t="shared" si="233"/>
        <v>0</v>
      </c>
      <c r="L3634" s="21" t="str">
        <f>UPPER(VLOOKUP(D3634,MasterSheet!H:U,14,))</f>
        <v>BIOLEGEND</v>
      </c>
    </row>
    <row r="3635" spans="1:12" x14ac:dyDescent="0.25">
      <c r="A3635" s="21" t="str">
        <f t="shared" si="230"/>
        <v>BIOLEGEND</v>
      </c>
      <c r="B3635" s="21" t="str">
        <v>EED120223</v>
      </c>
      <c r="C3635" s="30">
        <v>45958</v>
      </c>
      <c r="D3635" s="21">
        <v>364704</v>
      </c>
      <c r="E3635" s="21">
        <f>_xlfn.XLOOKUP(D3635,MasterSheet!H:H,MasterSheet!F:F)</f>
        <v>19905.599999999999</v>
      </c>
      <c r="F3635" s="22">
        <f>SUMIFS(MasterSheet!J:J, MasterSheet!B:B, B3635, MasterSheet!D:D, C3635, MasterSheet!H:H, D3635)</f>
        <v>1</v>
      </c>
      <c r="G3635" s="22">
        <f t="shared" si="231"/>
        <v>19905.599999999999</v>
      </c>
      <c r="H3635" s="26">
        <f>SUMIFS(MasterSheet!K:K, MasterSheet!B:B, B3635, MasterSheet!D:D, C3635, MasterSheet!H:H, D3635)</f>
        <v>1</v>
      </c>
      <c r="I3635" s="26">
        <f t="shared" si="232"/>
        <v>19905.599999999999</v>
      </c>
      <c r="J3635" s="28">
        <f>SUMIFS(MasterSheet!L:L, MasterSheet!B:B, B3635, MasterSheet!D:D, C3635, MasterSheet!H:H, D3635)</f>
        <v>0</v>
      </c>
      <c r="K3635" s="28">
        <f t="shared" si="233"/>
        <v>0</v>
      </c>
      <c r="L3635" s="21" t="str">
        <f>UPPER(VLOOKUP(D3635,MasterSheet!H:U,14,))</f>
        <v>BIOLEGEND</v>
      </c>
    </row>
    <row r="3636" spans="1:12" x14ac:dyDescent="0.25">
      <c r="A3636" s="21" t="str">
        <f t="shared" si="230"/>
        <v>BIOLEGEND</v>
      </c>
      <c r="B3636" s="21" t="str">
        <v>EED120223</v>
      </c>
      <c r="C3636" s="30">
        <v>45958</v>
      </c>
      <c r="D3636" s="21">
        <v>364808</v>
      </c>
      <c r="E3636" s="21">
        <f>_xlfn.XLOOKUP(D3636,MasterSheet!H:H,MasterSheet!F:F)</f>
        <v>26070</v>
      </c>
      <c r="F3636" s="22">
        <f>SUMIFS(MasterSheet!J:J, MasterSheet!B:B, B3636, MasterSheet!D:D, C3636, MasterSheet!H:H, D3636)</f>
        <v>2</v>
      </c>
      <c r="G3636" s="22">
        <f t="shared" si="231"/>
        <v>52140</v>
      </c>
      <c r="H3636" s="26">
        <f>SUMIFS(MasterSheet!K:K, MasterSheet!B:B, B3636, MasterSheet!D:D, C3636, MasterSheet!H:H, D3636)</f>
        <v>2</v>
      </c>
      <c r="I3636" s="26">
        <f t="shared" si="232"/>
        <v>52140</v>
      </c>
      <c r="J3636" s="28">
        <f>SUMIFS(MasterSheet!L:L, MasterSheet!B:B, B3636, MasterSheet!D:D, C3636, MasterSheet!H:H, D3636)</f>
        <v>0</v>
      </c>
      <c r="K3636" s="28">
        <f t="shared" si="233"/>
        <v>0</v>
      </c>
      <c r="L3636" s="21" t="str">
        <f>UPPER(VLOOKUP(D3636,MasterSheet!H:U,14,))</f>
        <v>BIOLEGEND</v>
      </c>
    </row>
    <row r="3637" spans="1:12" x14ac:dyDescent="0.25">
      <c r="A3637" s="21" t="str">
        <f t="shared" si="230"/>
        <v>BIOLEGEND</v>
      </c>
      <c r="B3637" s="21" t="str">
        <v>EED120223</v>
      </c>
      <c r="C3637" s="30">
        <v>45958</v>
      </c>
      <c r="D3637" s="21">
        <v>368508</v>
      </c>
      <c r="E3637" s="21">
        <f>_xlfn.XLOOKUP(D3637,MasterSheet!H:H,MasterSheet!F:F)</f>
        <v>8500.7999999999993</v>
      </c>
      <c r="F3637" s="22">
        <f>SUMIFS(MasterSheet!J:J, MasterSheet!B:B, B3637, MasterSheet!D:D, C3637, MasterSheet!H:H, D3637)</f>
        <v>2</v>
      </c>
      <c r="G3637" s="22">
        <f t="shared" si="231"/>
        <v>17001.599999999999</v>
      </c>
      <c r="H3637" s="26">
        <f>SUMIFS(MasterSheet!K:K, MasterSheet!B:B, B3637, MasterSheet!D:D, C3637, MasterSheet!H:H, D3637)</f>
        <v>2</v>
      </c>
      <c r="I3637" s="26">
        <f t="shared" si="232"/>
        <v>17001.599999999999</v>
      </c>
      <c r="J3637" s="28">
        <f>SUMIFS(MasterSheet!L:L, MasterSheet!B:B, B3637, MasterSheet!D:D, C3637, MasterSheet!H:H, D3637)</f>
        <v>0</v>
      </c>
      <c r="K3637" s="28">
        <f t="shared" si="233"/>
        <v>0</v>
      </c>
      <c r="L3637" s="21" t="str">
        <f>UPPER(VLOOKUP(D3637,MasterSheet!H:U,14,))</f>
        <v>BIOLEGEND</v>
      </c>
    </row>
    <row r="3638" spans="1:12" x14ac:dyDescent="0.25">
      <c r="A3638" s="21" t="str">
        <f t="shared" si="230"/>
        <v>BIOLEGEND</v>
      </c>
      <c r="B3638" s="21" t="str">
        <v>EED120223</v>
      </c>
      <c r="C3638" s="30">
        <v>45958</v>
      </c>
      <c r="D3638" s="21">
        <v>369324</v>
      </c>
      <c r="E3638" s="21">
        <f>_xlfn.XLOOKUP(D3638,MasterSheet!H:H,MasterSheet!F:F)</f>
        <v>27258</v>
      </c>
      <c r="F3638" s="22">
        <f>SUMIFS(MasterSheet!J:J, MasterSheet!B:B, B3638, MasterSheet!D:D, C3638, MasterSheet!H:H, D3638)</f>
        <v>2</v>
      </c>
      <c r="G3638" s="22">
        <f t="shared" si="231"/>
        <v>54516</v>
      </c>
      <c r="H3638" s="26">
        <f>SUMIFS(MasterSheet!K:K, MasterSheet!B:B, B3638, MasterSheet!D:D, C3638, MasterSheet!H:H, D3638)</f>
        <v>2</v>
      </c>
      <c r="I3638" s="26">
        <f t="shared" si="232"/>
        <v>54516</v>
      </c>
      <c r="J3638" s="28">
        <f>SUMIFS(MasterSheet!L:L, MasterSheet!B:B, B3638, MasterSheet!D:D, C3638, MasterSheet!H:H, D3638)</f>
        <v>0</v>
      </c>
      <c r="K3638" s="28">
        <f t="shared" si="233"/>
        <v>0</v>
      </c>
      <c r="L3638" s="21" t="str">
        <f>UPPER(VLOOKUP(D3638,MasterSheet!H:U,14,))</f>
        <v>BIOLEGEND</v>
      </c>
    </row>
    <row r="3639" spans="1:12" x14ac:dyDescent="0.25">
      <c r="A3639" s="21" t="str">
        <f t="shared" si="230"/>
        <v>BIOLEGEND</v>
      </c>
      <c r="B3639" s="21" t="str">
        <v>EED120223</v>
      </c>
      <c r="C3639" s="30">
        <v>45958</v>
      </c>
      <c r="D3639" s="21">
        <v>375406</v>
      </c>
      <c r="E3639" s="21">
        <f>_xlfn.XLOOKUP(D3639,MasterSheet!H:H,MasterSheet!F:F)</f>
        <v>9662.4</v>
      </c>
      <c r="F3639" s="22">
        <f>SUMIFS(MasterSheet!J:J, MasterSheet!B:B, B3639, MasterSheet!D:D, C3639, MasterSheet!H:H, D3639)</f>
        <v>1</v>
      </c>
      <c r="G3639" s="22">
        <f t="shared" si="231"/>
        <v>9662.4</v>
      </c>
      <c r="H3639" s="26">
        <f>SUMIFS(MasterSheet!K:K, MasterSheet!B:B, B3639, MasterSheet!D:D, C3639, MasterSheet!H:H, D3639)</f>
        <v>1</v>
      </c>
      <c r="I3639" s="26">
        <f t="shared" si="232"/>
        <v>9662.4</v>
      </c>
      <c r="J3639" s="28">
        <f>SUMIFS(MasterSheet!L:L, MasterSheet!B:B, B3639, MasterSheet!D:D, C3639, MasterSheet!H:H, D3639)</f>
        <v>0</v>
      </c>
      <c r="K3639" s="28">
        <f t="shared" si="233"/>
        <v>0</v>
      </c>
      <c r="L3639" s="21" t="str">
        <f>UPPER(VLOOKUP(D3639,MasterSheet!H:U,14,))</f>
        <v>BIOLEGEND</v>
      </c>
    </row>
    <row r="3640" spans="1:12" x14ac:dyDescent="0.25">
      <c r="A3640" s="21" t="str">
        <f t="shared" si="230"/>
        <v>BIOLEGEND</v>
      </c>
      <c r="B3640" s="21" t="str">
        <v>EED120223</v>
      </c>
      <c r="C3640" s="30">
        <v>45958</v>
      </c>
      <c r="D3640" s="21">
        <v>377203</v>
      </c>
      <c r="E3640" s="21">
        <f>_xlfn.XLOOKUP(D3640,MasterSheet!H:H,MasterSheet!F:F)</f>
        <v>5808</v>
      </c>
      <c r="F3640" s="22">
        <f>SUMIFS(MasterSheet!J:J, MasterSheet!B:B, B3640, MasterSheet!D:D, C3640, MasterSheet!H:H, D3640)</f>
        <v>1</v>
      </c>
      <c r="G3640" s="22">
        <f t="shared" si="231"/>
        <v>5808</v>
      </c>
      <c r="H3640" s="26">
        <f>SUMIFS(MasterSheet!K:K, MasterSheet!B:B, B3640, MasterSheet!D:D, C3640, MasterSheet!H:H, D3640)</f>
        <v>1</v>
      </c>
      <c r="I3640" s="26">
        <f t="shared" si="232"/>
        <v>5808</v>
      </c>
      <c r="J3640" s="28">
        <f>SUMIFS(MasterSheet!L:L, MasterSheet!B:B, B3640, MasterSheet!D:D, C3640, MasterSheet!H:H, D3640)</f>
        <v>0</v>
      </c>
      <c r="K3640" s="28">
        <f t="shared" si="233"/>
        <v>0</v>
      </c>
      <c r="L3640" s="21" t="str">
        <f>UPPER(VLOOKUP(D3640,MasterSheet!H:U,14,))</f>
        <v>BIOLEGEND</v>
      </c>
    </row>
    <row r="3641" spans="1:12" x14ac:dyDescent="0.25">
      <c r="A3641" s="21" t="str">
        <f t="shared" si="230"/>
        <v>BIOLEGEND</v>
      </c>
      <c r="B3641" s="21" t="str">
        <v>EED120223</v>
      </c>
      <c r="C3641" s="30">
        <v>45958</v>
      </c>
      <c r="D3641" s="21">
        <v>379210</v>
      </c>
      <c r="E3641" s="21">
        <f>_xlfn.XLOOKUP(D3641,MasterSheet!H:H,MasterSheet!F:F)</f>
        <v>16632</v>
      </c>
      <c r="F3641" s="22">
        <f>SUMIFS(MasterSheet!J:J, MasterSheet!B:B, B3641, MasterSheet!D:D, C3641, MasterSheet!H:H, D3641)</f>
        <v>1</v>
      </c>
      <c r="G3641" s="22">
        <f t="shared" si="231"/>
        <v>16632</v>
      </c>
      <c r="H3641" s="26">
        <f>SUMIFS(MasterSheet!K:K, MasterSheet!B:B, B3641, MasterSheet!D:D, C3641, MasterSheet!H:H, D3641)</f>
        <v>1</v>
      </c>
      <c r="I3641" s="26">
        <f t="shared" si="232"/>
        <v>16632</v>
      </c>
      <c r="J3641" s="28">
        <f>SUMIFS(MasterSheet!L:L, MasterSheet!B:B, B3641, MasterSheet!D:D, C3641, MasterSheet!H:H, D3641)</f>
        <v>0</v>
      </c>
      <c r="K3641" s="28">
        <f t="shared" si="233"/>
        <v>0</v>
      </c>
      <c r="L3641" s="21" t="str">
        <f>UPPER(VLOOKUP(D3641,MasterSheet!H:U,14,))</f>
        <v>BIOLEGEND</v>
      </c>
    </row>
    <row r="3642" spans="1:12" x14ac:dyDescent="0.25">
      <c r="A3642" s="21" t="str">
        <f t="shared" si="230"/>
        <v>BIOLEGEND</v>
      </c>
      <c r="B3642" s="21" t="str">
        <v>EED120223</v>
      </c>
      <c r="C3642" s="30">
        <v>45958</v>
      </c>
      <c r="D3642" s="21">
        <v>389804</v>
      </c>
      <c r="E3642" s="21">
        <f>_xlfn.XLOOKUP(D3642,MasterSheet!H:H,MasterSheet!F:F)</f>
        <v>10824</v>
      </c>
      <c r="F3642" s="22">
        <f>SUMIFS(MasterSheet!J:J, MasterSheet!B:B, B3642, MasterSheet!D:D, C3642, MasterSheet!H:H, D3642)</f>
        <v>1</v>
      </c>
      <c r="G3642" s="22">
        <f t="shared" si="231"/>
        <v>10824</v>
      </c>
      <c r="H3642" s="26">
        <f>SUMIFS(MasterSheet!K:K, MasterSheet!B:B, B3642, MasterSheet!D:D, C3642, MasterSheet!H:H, D3642)</f>
        <v>1</v>
      </c>
      <c r="I3642" s="26">
        <f t="shared" si="232"/>
        <v>10824</v>
      </c>
      <c r="J3642" s="28">
        <f>SUMIFS(MasterSheet!L:L, MasterSheet!B:B, B3642, MasterSheet!D:D, C3642, MasterSheet!H:H, D3642)</f>
        <v>0</v>
      </c>
      <c r="K3642" s="28">
        <f t="shared" si="233"/>
        <v>0</v>
      </c>
      <c r="L3642" s="21" t="str">
        <f>UPPER(VLOOKUP(D3642,MasterSheet!H:U,14,))</f>
        <v>BIOLEGEND</v>
      </c>
    </row>
    <row r="3643" spans="1:12" x14ac:dyDescent="0.25">
      <c r="A3643" s="21" t="str">
        <f t="shared" si="230"/>
        <v>BIOLEGEND</v>
      </c>
      <c r="B3643" s="21" t="str">
        <v>EED120223</v>
      </c>
      <c r="C3643" s="30">
        <v>45958</v>
      </c>
      <c r="D3643" s="21">
        <v>392404</v>
      </c>
      <c r="E3643" s="21">
        <f>_xlfn.XLOOKUP(D3643,MasterSheet!H:H,MasterSheet!F:F)</f>
        <v>15417.599999999999</v>
      </c>
      <c r="F3643" s="22">
        <f>SUMIFS(MasterSheet!J:J, MasterSheet!B:B, B3643, MasterSheet!D:D, C3643, MasterSheet!H:H, D3643)</f>
        <v>1</v>
      </c>
      <c r="G3643" s="22">
        <f t="shared" si="231"/>
        <v>15417.599999999999</v>
      </c>
      <c r="H3643" s="26">
        <f>SUMIFS(MasterSheet!K:K, MasterSheet!B:B, B3643, MasterSheet!D:D, C3643, MasterSheet!H:H, D3643)</f>
        <v>1</v>
      </c>
      <c r="I3643" s="26">
        <f t="shared" si="232"/>
        <v>15417.599999999999</v>
      </c>
      <c r="J3643" s="28">
        <f>SUMIFS(MasterSheet!L:L, MasterSheet!B:B, B3643, MasterSheet!D:D, C3643, MasterSheet!H:H, D3643)</f>
        <v>0</v>
      </c>
      <c r="K3643" s="28">
        <f t="shared" si="233"/>
        <v>0</v>
      </c>
      <c r="L3643" s="21" t="str">
        <f>UPPER(VLOOKUP(D3643,MasterSheet!H:U,14,))</f>
        <v>BIOLEGEND</v>
      </c>
    </row>
    <row r="3644" spans="1:12" x14ac:dyDescent="0.25">
      <c r="A3644" s="21" t="str">
        <f t="shared" si="230"/>
        <v>BIOLEGEND</v>
      </c>
      <c r="B3644" s="21" t="str">
        <v>EED120223</v>
      </c>
      <c r="C3644" s="30">
        <v>45958</v>
      </c>
      <c r="D3644" s="21">
        <v>393606</v>
      </c>
      <c r="E3644" s="21">
        <f>_xlfn.XLOOKUP(D3644,MasterSheet!H:H,MasterSheet!F:F)</f>
        <v>16104</v>
      </c>
      <c r="F3644" s="22">
        <f>SUMIFS(MasterSheet!J:J, MasterSheet!B:B, B3644, MasterSheet!D:D, C3644, MasterSheet!H:H, D3644)</f>
        <v>1</v>
      </c>
      <c r="G3644" s="22">
        <f t="shared" si="231"/>
        <v>16104</v>
      </c>
      <c r="H3644" s="26">
        <f>SUMIFS(MasterSheet!K:K, MasterSheet!B:B, B3644, MasterSheet!D:D, C3644, MasterSheet!H:H, D3644)</f>
        <v>1</v>
      </c>
      <c r="I3644" s="26">
        <f t="shared" si="232"/>
        <v>16104</v>
      </c>
      <c r="J3644" s="28">
        <f>SUMIFS(MasterSheet!L:L, MasterSheet!B:B, B3644, MasterSheet!D:D, C3644, MasterSheet!H:H, D3644)</f>
        <v>0</v>
      </c>
      <c r="K3644" s="28">
        <f t="shared" si="233"/>
        <v>0</v>
      </c>
      <c r="L3644" s="21" t="str">
        <f>UPPER(VLOOKUP(D3644,MasterSheet!H:U,14,))</f>
        <v>BIOLEGEND</v>
      </c>
    </row>
    <row r="3645" spans="1:12" x14ac:dyDescent="0.25">
      <c r="A3645" s="21" t="str">
        <f t="shared" si="230"/>
        <v>BIOLEGEND</v>
      </c>
      <c r="B3645" s="21" t="str">
        <v>EED120223</v>
      </c>
      <c r="C3645" s="30">
        <v>45958</v>
      </c>
      <c r="D3645" s="21">
        <v>397518</v>
      </c>
      <c r="E3645" s="21">
        <f>_xlfn.XLOOKUP(D3645,MasterSheet!H:H,MasterSheet!F:F)</f>
        <v>8712</v>
      </c>
      <c r="F3645" s="22">
        <f>SUMIFS(MasterSheet!J:J, MasterSheet!B:B, B3645, MasterSheet!D:D, C3645, MasterSheet!H:H, D3645)</f>
        <v>1</v>
      </c>
      <c r="G3645" s="22">
        <f t="shared" si="231"/>
        <v>8712</v>
      </c>
      <c r="H3645" s="26">
        <f>SUMIFS(MasterSheet!K:K, MasterSheet!B:B, B3645, MasterSheet!D:D, C3645, MasterSheet!H:H, D3645)</f>
        <v>1</v>
      </c>
      <c r="I3645" s="26">
        <f t="shared" si="232"/>
        <v>8712</v>
      </c>
      <c r="J3645" s="28">
        <f>SUMIFS(MasterSheet!L:L, MasterSheet!B:B, B3645, MasterSheet!D:D, C3645, MasterSheet!H:H, D3645)</f>
        <v>0</v>
      </c>
      <c r="K3645" s="28">
        <f t="shared" si="233"/>
        <v>0</v>
      </c>
      <c r="L3645" s="21" t="str">
        <f>UPPER(VLOOKUP(D3645,MasterSheet!H:U,14,))</f>
        <v>BIOLEGEND</v>
      </c>
    </row>
    <row r="3646" spans="1:12" x14ac:dyDescent="0.25">
      <c r="A3646" s="21" t="str">
        <f t="shared" si="230"/>
        <v>BIOLEGEND</v>
      </c>
      <c r="B3646" s="21" t="str">
        <v>EED120223</v>
      </c>
      <c r="C3646" s="30">
        <v>45958</v>
      </c>
      <c r="D3646" s="21">
        <v>405334</v>
      </c>
      <c r="E3646" s="21">
        <f>_xlfn.XLOOKUP(D3646,MasterSheet!H:H,MasterSheet!F:F)</f>
        <v>13992</v>
      </c>
      <c r="F3646" s="22">
        <f>SUMIFS(MasterSheet!J:J, MasterSheet!B:B, B3646, MasterSheet!D:D, C3646, MasterSheet!H:H, D3646)</f>
        <v>2</v>
      </c>
      <c r="G3646" s="22">
        <f t="shared" si="231"/>
        <v>27984</v>
      </c>
      <c r="H3646" s="26">
        <f>SUMIFS(MasterSheet!K:K, MasterSheet!B:B, B3646, MasterSheet!D:D, C3646, MasterSheet!H:H, D3646)</f>
        <v>2</v>
      </c>
      <c r="I3646" s="26">
        <f t="shared" si="232"/>
        <v>27984</v>
      </c>
      <c r="J3646" s="28">
        <f>SUMIFS(MasterSheet!L:L, MasterSheet!B:B, B3646, MasterSheet!D:D, C3646, MasterSheet!H:H, D3646)</f>
        <v>0</v>
      </c>
      <c r="K3646" s="28">
        <f t="shared" si="233"/>
        <v>0</v>
      </c>
      <c r="L3646" s="21" t="str">
        <f>UPPER(VLOOKUP(D3646,MasterSheet!H:U,14,))</f>
        <v>BIOLEGEND</v>
      </c>
    </row>
    <row r="3647" spans="1:12" x14ac:dyDescent="0.25">
      <c r="A3647" s="21" t="str">
        <f t="shared" si="230"/>
        <v>BIOLEGEND</v>
      </c>
      <c r="B3647" s="21" t="str">
        <v>EED120223</v>
      </c>
      <c r="C3647" s="30">
        <v>45958</v>
      </c>
      <c r="D3647" s="21">
        <v>420403</v>
      </c>
      <c r="E3647" s="21">
        <f>_xlfn.XLOOKUP(D3647,MasterSheet!H:H,MasterSheet!F:F)</f>
        <v>1848</v>
      </c>
      <c r="F3647" s="22">
        <f>SUMIFS(MasterSheet!J:J, MasterSheet!B:B, B3647, MasterSheet!D:D, C3647, MasterSheet!H:H, D3647)</f>
        <v>2</v>
      </c>
      <c r="G3647" s="22">
        <f t="shared" si="231"/>
        <v>3696</v>
      </c>
      <c r="H3647" s="26">
        <f>SUMIFS(MasterSheet!K:K, MasterSheet!B:B, B3647, MasterSheet!D:D, C3647, MasterSheet!H:H, D3647)</f>
        <v>2</v>
      </c>
      <c r="I3647" s="26">
        <f t="shared" si="232"/>
        <v>3696</v>
      </c>
      <c r="J3647" s="28">
        <f>SUMIFS(MasterSheet!L:L, MasterSheet!B:B, B3647, MasterSheet!D:D, C3647, MasterSheet!H:H, D3647)</f>
        <v>0</v>
      </c>
      <c r="K3647" s="28">
        <f t="shared" si="233"/>
        <v>0</v>
      </c>
      <c r="L3647" s="21" t="str">
        <f>UPPER(VLOOKUP(D3647,MasterSheet!H:U,14,))</f>
        <v>BIOLEGEND</v>
      </c>
    </row>
    <row r="3648" spans="1:12" x14ac:dyDescent="0.25">
      <c r="A3648" s="21" t="str">
        <f t="shared" si="230"/>
        <v>BIOLEGEND</v>
      </c>
      <c r="B3648" s="21" t="str">
        <v>EED120223</v>
      </c>
      <c r="C3648" s="30">
        <v>45958</v>
      </c>
      <c r="D3648" s="21">
        <v>421601</v>
      </c>
      <c r="E3648" s="21">
        <f>_xlfn.XLOOKUP(D3648,MasterSheet!H:H,MasterSheet!F:F)</f>
        <v>7444.7999999999993</v>
      </c>
      <c r="F3648" s="22">
        <f>SUMIFS(MasterSheet!J:J, MasterSheet!B:B, B3648, MasterSheet!D:D, C3648, MasterSheet!H:H, D3648)</f>
        <v>2</v>
      </c>
      <c r="G3648" s="22">
        <f t="shared" si="231"/>
        <v>14889.599999999999</v>
      </c>
      <c r="H3648" s="26">
        <f>SUMIFS(MasterSheet!K:K, MasterSheet!B:B, B3648, MasterSheet!D:D, C3648, MasterSheet!H:H, D3648)</f>
        <v>2</v>
      </c>
      <c r="I3648" s="26">
        <f t="shared" si="232"/>
        <v>14889.599999999999</v>
      </c>
      <c r="J3648" s="28">
        <f>SUMIFS(MasterSheet!L:L, MasterSheet!B:B, B3648, MasterSheet!D:D, C3648, MasterSheet!H:H, D3648)</f>
        <v>0</v>
      </c>
      <c r="K3648" s="28">
        <f t="shared" si="233"/>
        <v>0</v>
      </c>
      <c r="L3648" s="21" t="str">
        <f>UPPER(VLOOKUP(D3648,MasterSheet!H:U,14,))</f>
        <v>BIOLEGEND</v>
      </c>
    </row>
    <row r="3649" spans="1:12" x14ac:dyDescent="0.25">
      <c r="A3649" s="21" t="str">
        <f t="shared" si="230"/>
        <v>BIOLEGEND</v>
      </c>
      <c r="B3649" s="21" t="str">
        <v>EED120223</v>
      </c>
      <c r="C3649" s="30">
        <v>45958</v>
      </c>
      <c r="D3649" s="21">
        <v>423101</v>
      </c>
      <c r="E3649" s="21">
        <f>_xlfn.XLOOKUP(D3649,MasterSheet!H:H,MasterSheet!F:F)</f>
        <v>5482.4</v>
      </c>
      <c r="F3649" s="22">
        <f>SUMIFS(MasterSheet!J:J, MasterSheet!B:B, B3649, MasterSheet!D:D, C3649, MasterSheet!H:H, D3649)</f>
        <v>1</v>
      </c>
      <c r="G3649" s="22">
        <f t="shared" si="231"/>
        <v>5482.4</v>
      </c>
      <c r="H3649" s="26">
        <f>SUMIFS(MasterSheet!K:K, MasterSheet!B:B, B3649, MasterSheet!D:D, C3649, MasterSheet!H:H, D3649)</f>
        <v>1</v>
      </c>
      <c r="I3649" s="26">
        <f t="shared" si="232"/>
        <v>5482.4</v>
      </c>
      <c r="J3649" s="28">
        <f>SUMIFS(MasterSheet!L:L, MasterSheet!B:B, B3649, MasterSheet!D:D, C3649, MasterSheet!H:H, D3649)</f>
        <v>0</v>
      </c>
      <c r="K3649" s="28">
        <f t="shared" si="233"/>
        <v>0</v>
      </c>
      <c r="L3649" s="21" t="str">
        <f>UPPER(VLOOKUP(D3649,MasterSheet!H:U,14,))</f>
        <v>BIOLEGEND</v>
      </c>
    </row>
    <row r="3650" spans="1:12" x14ac:dyDescent="0.25">
      <c r="A3650" s="21" t="str">
        <f t="shared" ref="A3650:A3713" si="234">L3650</f>
        <v>BIOLEGEND</v>
      </c>
      <c r="B3650" s="21" t="str">
        <v>EED120223</v>
      </c>
      <c r="C3650" s="30">
        <v>45958</v>
      </c>
      <c r="D3650" s="21">
        <v>423801</v>
      </c>
      <c r="E3650" s="21">
        <f>_xlfn.XLOOKUP(D3650,MasterSheet!H:H,MasterSheet!F:F)</f>
        <v>6666</v>
      </c>
      <c r="F3650" s="22">
        <f>SUMIFS(MasterSheet!J:J, MasterSheet!B:B, B3650, MasterSheet!D:D, C3650, MasterSheet!H:H, D3650)</f>
        <v>2</v>
      </c>
      <c r="G3650" s="22">
        <f t="shared" si="231"/>
        <v>13332</v>
      </c>
      <c r="H3650" s="26">
        <f>SUMIFS(MasterSheet!K:K, MasterSheet!B:B, B3650, MasterSheet!D:D, C3650, MasterSheet!H:H, D3650)</f>
        <v>2</v>
      </c>
      <c r="I3650" s="26">
        <f t="shared" si="232"/>
        <v>13332</v>
      </c>
      <c r="J3650" s="28">
        <f>SUMIFS(MasterSheet!L:L, MasterSheet!B:B, B3650, MasterSheet!D:D, C3650, MasterSheet!H:H, D3650)</f>
        <v>0</v>
      </c>
      <c r="K3650" s="28">
        <f t="shared" si="233"/>
        <v>0</v>
      </c>
      <c r="L3650" s="21" t="str">
        <f>UPPER(VLOOKUP(D3650,MasterSheet!H:U,14,))</f>
        <v>BIOLEGEND</v>
      </c>
    </row>
    <row r="3651" spans="1:12" x14ac:dyDescent="0.25">
      <c r="A3651" s="21" t="str">
        <f t="shared" si="234"/>
        <v>BIOLEGEND</v>
      </c>
      <c r="B3651" s="21" t="str">
        <v>EED120223</v>
      </c>
      <c r="C3651" s="30">
        <v>45958</v>
      </c>
      <c r="D3651" s="21">
        <v>424101</v>
      </c>
      <c r="E3651" s="21">
        <f>_xlfn.XLOOKUP(D3651,MasterSheet!H:H,MasterSheet!F:F)</f>
        <v>11510.400000000001</v>
      </c>
      <c r="F3651" s="22">
        <f>SUMIFS(MasterSheet!J:J, MasterSheet!B:B, B3651, MasterSheet!D:D, C3651, MasterSheet!H:H, D3651)</f>
        <v>1</v>
      </c>
      <c r="G3651" s="22">
        <f t="shared" si="231"/>
        <v>11510.400000000001</v>
      </c>
      <c r="H3651" s="26">
        <f>SUMIFS(MasterSheet!K:K, MasterSheet!B:B, B3651, MasterSheet!D:D, C3651, MasterSheet!H:H, D3651)</f>
        <v>1</v>
      </c>
      <c r="I3651" s="26">
        <f t="shared" si="232"/>
        <v>11510.400000000001</v>
      </c>
      <c r="J3651" s="28">
        <f>SUMIFS(MasterSheet!L:L, MasterSheet!B:B, B3651, MasterSheet!D:D, C3651, MasterSheet!H:H, D3651)</f>
        <v>0</v>
      </c>
      <c r="K3651" s="28">
        <f t="shared" si="233"/>
        <v>0</v>
      </c>
      <c r="L3651" s="21" t="str">
        <f>UPPER(VLOOKUP(D3651,MasterSheet!H:U,14,))</f>
        <v>BIOLEGEND</v>
      </c>
    </row>
    <row r="3652" spans="1:12" x14ac:dyDescent="0.25">
      <c r="A3652" s="21" t="str">
        <f t="shared" si="234"/>
        <v>BIOLEGEND</v>
      </c>
      <c r="B3652" s="21" t="str">
        <v>EED120223</v>
      </c>
      <c r="C3652" s="30">
        <v>45958</v>
      </c>
      <c r="D3652" s="21">
        <v>432404</v>
      </c>
      <c r="E3652" s="21">
        <f>_xlfn.XLOOKUP(D3652,MasterSheet!H:H,MasterSheet!F:F)</f>
        <v>16104</v>
      </c>
      <c r="F3652" s="22">
        <f>SUMIFS(MasterSheet!J:J, MasterSheet!B:B, B3652, MasterSheet!D:D, C3652, MasterSheet!H:H, D3652)</f>
        <v>1</v>
      </c>
      <c r="G3652" s="22">
        <f t="shared" si="231"/>
        <v>16104</v>
      </c>
      <c r="H3652" s="26">
        <f>SUMIFS(MasterSheet!K:K, MasterSheet!B:B, B3652, MasterSheet!D:D, C3652, MasterSheet!H:H, D3652)</f>
        <v>1</v>
      </c>
      <c r="I3652" s="26">
        <f t="shared" si="232"/>
        <v>16104</v>
      </c>
      <c r="J3652" s="28">
        <f>SUMIFS(MasterSheet!L:L, MasterSheet!B:B, B3652, MasterSheet!D:D, C3652, MasterSheet!H:H, D3652)</f>
        <v>0</v>
      </c>
      <c r="K3652" s="28">
        <f t="shared" si="233"/>
        <v>0</v>
      </c>
      <c r="L3652" s="21" t="str">
        <f>UPPER(VLOOKUP(D3652,MasterSheet!H:U,14,))</f>
        <v>BIOLEGEND</v>
      </c>
    </row>
    <row r="3653" spans="1:12" x14ac:dyDescent="0.25">
      <c r="A3653" s="21" t="str">
        <f t="shared" si="234"/>
        <v>BIOLEGEND</v>
      </c>
      <c r="B3653" s="21" t="str">
        <v>EED120223</v>
      </c>
      <c r="C3653" s="30">
        <v>45958</v>
      </c>
      <c r="D3653" s="21">
        <v>479604</v>
      </c>
      <c r="E3653" s="21">
        <f>_xlfn.XLOOKUP(D3653,MasterSheet!H:H,MasterSheet!F:F)</f>
        <v>22176</v>
      </c>
      <c r="F3653" s="22">
        <f>SUMIFS(MasterSheet!J:J, MasterSheet!B:B, B3653, MasterSheet!D:D, C3653, MasterSheet!H:H, D3653)</f>
        <v>1</v>
      </c>
      <c r="G3653" s="22">
        <f t="shared" si="231"/>
        <v>22176</v>
      </c>
      <c r="H3653" s="26">
        <f>SUMIFS(MasterSheet!K:K, MasterSheet!B:B, B3653, MasterSheet!D:D, C3653, MasterSheet!H:H, D3653)</f>
        <v>1</v>
      </c>
      <c r="I3653" s="26">
        <f t="shared" si="232"/>
        <v>22176</v>
      </c>
      <c r="J3653" s="28">
        <f>SUMIFS(MasterSheet!L:L, MasterSheet!B:B, B3653, MasterSheet!D:D, C3653, MasterSheet!H:H, D3653)</f>
        <v>0</v>
      </c>
      <c r="K3653" s="28">
        <f t="shared" si="233"/>
        <v>0</v>
      </c>
      <c r="L3653" s="21" t="str">
        <f>UPPER(VLOOKUP(D3653,MasterSheet!H:U,14,))</f>
        <v>BIOLEGEND</v>
      </c>
    </row>
    <row r="3654" spans="1:12" x14ac:dyDescent="0.25">
      <c r="A3654" s="21" t="str">
        <f t="shared" si="234"/>
        <v>BIOLEGEND</v>
      </c>
      <c r="B3654" s="21" t="str">
        <v>EED120223</v>
      </c>
      <c r="C3654" s="30">
        <v>45958</v>
      </c>
      <c r="D3654" s="21">
        <v>480011</v>
      </c>
      <c r="E3654" s="21">
        <f>_xlfn.XLOOKUP(D3654,MasterSheet!H:H,MasterSheet!F:F)</f>
        <v>13068</v>
      </c>
      <c r="F3654" s="22">
        <f>SUMIFS(MasterSheet!J:J, MasterSheet!B:B, B3654, MasterSheet!D:D, C3654, MasterSheet!H:H, D3654)</f>
        <v>1</v>
      </c>
      <c r="G3654" s="22">
        <f t="shared" si="231"/>
        <v>13068</v>
      </c>
      <c r="H3654" s="26">
        <f>SUMIFS(MasterSheet!K:K, MasterSheet!B:B, B3654, MasterSheet!D:D, C3654, MasterSheet!H:H, D3654)</f>
        <v>1</v>
      </c>
      <c r="I3654" s="26">
        <f t="shared" si="232"/>
        <v>13068</v>
      </c>
      <c r="J3654" s="28">
        <f>SUMIFS(MasterSheet!L:L, MasterSheet!B:B, B3654, MasterSheet!D:D, C3654, MasterSheet!H:H, D3654)</f>
        <v>0</v>
      </c>
      <c r="K3654" s="28">
        <f t="shared" si="233"/>
        <v>0</v>
      </c>
      <c r="L3654" s="21" t="str">
        <f>UPPER(VLOOKUP(D3654,MasterSheet!H:U,14,))</f>
        <v>BIOLEGEND</v>
      </c>
    </row>
    <row r="3655" spans="1:12" x14ac:dyDescent="0.25">
      <c r="A3655" s="21" t="str">
        <f t="shared" si="234"/>
        <v>BIOLEGEND</v>
      </c>
      <c r="B3655" s="21" t="str">
        <v>EED120223</v>
      </c>
      <c r="C3655" s="30">
        <v>45958</v>
      </c>
      <c r="D3655" s="21">
        <v>500341</v>
      </c>
      <c r="E3655" s="21">
        <f>_xlfn.XLOOKUP(D3655,MasterSheet!H:H,MasterSheet!F:F)</f>
        <v>7761.6</v>
      </c>
      <c r="F3655" s="22">
        <f>SUMIFS(MasterSheet!J:J, MasterSheet!B:B, B3655, MasterSheet!D:D, C3655, MasterSheet!H:H, D3655)</f>
        <v>1</v>
      </c>
      <c r="G3655" s="22">
        <f t="shared" si="231"/>
        <v>7761.6</v>
      </c>
      <c r="H3655" s="26">
        <f>SUMIFS(MasterSheet!K:K, MasterSheet!B:B, B3655, MasterSheet!D:D, C3655, MasterSheet!H:H, D3655)</f>
        <v>1</v>
      </c>
      <c r="I3655" s="26">
        <f t="shared" si="232"/>
        <v>7761.6</v>
      </c>
      <c r="J3655" s="28">
        <f>SUMIFS(MasterSheet!L:L, MasterSheet!B:B, B3655, MasterSheet!D:D, C3655, MasterSheet!H:H, D3655)</f>
        <v>0</v>
      </c>
      <c r="K3655" s="28">
        <f t="shared" si="233"/>
        <v>0</v>
      </c>
      <c r="L3655" s="21" t="str">
        <f>UPPER(VLOOKUP(D3655,MasterSheet!H:U,14,))</f>
        <v>BIOLEGEND</v>
      </c>
    </row>
    <row r="3656" spans="1:12" x14ac:dyDescent="0.25">
      <c r="A3656" s="21" t="str">
        <f t="shared" si="234"/>
        <v>BIOLEGEND</v>
      </c>
      <c r="B3656" s="21" t="str">
        <v>EED120223</v>
      </c>
      <c r="C3656" s="30">
        <v>45958</v>
      </c>
      <c r="D3656" s="21">
        <v>502516</v>
      </c>
      <c r="E3656" s="21">
        <f>_xlfn.XLOOKUP(D3656,MasterSheet!H:H,MasterSheet!F:F)</f>
        <v>13992</v>
      </c>
      <c r="F3656" s="22">
        <f>SUMIFS(MasterSheet!J:J, MasterSheet!B:B, B3656, MasterSheet!D:D, C3656, MasterSheet!H:H, D3656)</f>
        <v>1</v>
      </c>
      <c r="G3656" s="22">
        <f t="shared" si="231"/>
        <v>13992</v>
      </c>
      <c r="H3656" s="26">
        <f>SUMIFS(MasterSheet!K:K, MasterSheet!B:B, B3656, MasterSheet!D:D, C3656, MasterSheet!H:H, D3656)</f>
        <v>1</v>
      </c>
      <c r="I3656" s="26">
        <f t="shared" si="232"/>
        <v>13992</v>
      </c>
      <c r="J3656" s="28">
        <f>SUMIFS(MasterSheet!L:L, MasterSheet!B:B, B3656, MasterSheet!D:D, C3656, MasterSheet!H:H, D3656)</f>
        <v>0</v>
      </c>
      <c r="K3656" s="28">
        <f t="shared" si="233"/>
        <v>0</v>
      </c>
      <c r="L3656" s="21" t="str">
        <f>UPPER(VLOOKUP(D3656,MasterSheet!H:U,14,))</f>
        <v>BIOLEGEND</v>
      </c>
    </row>
    <row r="3657" spans="1:12" x14ac:dyDescent="0.25">
      <c r="A3657" s="21" t="str">
        <f t="shared" si="234"/>
        <v>BIOLEGEND</v>
      </c>
      <c r="B3657" s="21" t="str">
        <v>EED120223</v>
      </c>
      <c r="C3657" s="30">
        <v>45958</v>
      </c>
      <c r="D3657" s="21">
        <v>502521</v>
      </c>
      <c r="E3657" s="21">
        <f>_xlfn.XLOOKUP(D3657,MasterSheet!H:H,MasterSheet!F:F)</f>
        <v>7638.4</v>
      </c>
      <c r="F3657" s="22">
        <f>SUMIFS(MasterSheet!J:J, MasterSheet!B:B, B3657, MasterSheet!D:D, C3657, MasterSheet!H:H, D3657)</f>
        <v>1</v>
      </c>
      <c r="G3657" s="22">
        <f t="shared" si="231"/>
        <v>7638.4</v>
      </c>
      <c r="H3657" s="26">
        <f>SUMIFS(MasterSheet!K:K, MasterSheet!B:B, B3657, MasterSheet!D:D, C3657, MasterSheet!H:H, D3657)</f>
        <v>1</v>
      </c>
      <c r="I3657" s="26">
        <f t="shared" si="232"/>
        <v>7638.4</v>
      </c>
      <c r="J3657" s="28">
        <f>SUMIFS(MasterSheet!L:L, MasterSheet!B:B, B3657, MasterSheet!D:D, C3657, MasterSheet!H:H, D3657)</f>
        <v>0</v>
      </c>
      <c r="K3657" s="28">
        <f t="shared" si="233"/>
        <v>0</v>
      </c>
      <c r="L3657" s="21" t="str">
        <f>UPPER(VLOOKUP(D3657,MasterSheet!H:U,14,))</f>
        <v>BIOLEGEND</v>
      </c>
    </row>
    <row r="3658" spans="1:12" x14ac:dyDescent="0.25">
      <c r="A3658" s="21" t="str">
        <f t="shared" si="234"/>
        <v>BIOLEGEND</v>
      </c>
      <c r="B3658" s="21" t="str">
        <v>EED120223</v>
      </c>
      <c r="C3658" s="30">
        <v>45958</v>
      </c>
      <c r="D3658" s="21">
        <v>502929</v>
      </c>
      <c r="E3658" s="21">
        <f>_xlfn.XLOOKUP(D3658,MasterSheet!H:H,MasterSheet!F:F)</f>
        <v>7946.4</v>
      </c>
      <c r="F3658" s="22">
        <f>SUMIFS(MasterSheet!J:J, MasterSheet!B:B, B3658, MasterSheet!D:D, C3658, MasterSheet!H:H, D3658)</f>
        <v>1</v>
      </c>
      <c r="G3658" s="22">
        <f t="shared" si="231"/>
        <v>7946.4</v>
      </c>
      <c r="H3658" s="26">
        <f>SUMIFS(MasterSheet!K:K, MasterSheet!B:B, B3658, MasterSheet!D:D, C3658, MasterSheet!H:H, D3658)</f>
        <v>1</v>
      </c>
      <c r="I3658" s="26">
        <f t="shared" si="232"/>
        <v>7946.4</v>
      </c>
      <c r="J3658" s="28">
        <f>SUMIFS(MasterSheet!L:L, MasterSheet!B:B, B3658, MasterSheet!D:D, C3658, MasterSheet!H:H, D3658)</f>
        <v>0</v>
      </c>
      <c r="K3658" s="28">
        <f t="shared" si="233"/>
        <v>0</v>
      </c>
      <c r="L3658" s="21" t="str">
        <f>UPPER(VLOOKUP(D3658,MasterSheet!H:U,14,))</f>
        <v>BIOLEGEND</v>
      </c>
    </row>
    <row r="3659" spans="1:12" x14ac:dyDescent="0.25">
      <c r="A3659" s="21" t="str">
        <f t="shared" si="234"/>
        <v>BIOLEGEND</v>
      </c>
      <c r="B3659" s="21" t="str">
        <v>EED120223</v>
      </c>
      <c r="C3659" s="30">
        <v>45958</v>
      </c>
      <c r="D3659" s="21">
        <v>503818</v>
      </c>
      <c r="E3659" s="21">
        <f>_xlfn.XLOOKUP(D3659,MasterSheet!H:H,MasterSheet!F:F)</f>
        <v>16324</v>
      </c>
      <c r="F3659" s="22">
        <f>SUMIFS(MasterSheet!J:J, MasterSheet!B:B, B3659, MasterSheet!D:D, C3659, MasterSheet!H:H, D3659)</f>
        <v>1</v>
      </c>
      <c r="G3659" s="22">
        <f t="shared" si="231"/>
        <v>16324</v>
      </c>
      <c r="H3659" s="26">
        <f>SUMIFS(MasterSheet!K:K, MasterSheet!B:B, B3659, MasterSheet!D:D, C3659, MasterSheet!H:H, D3659)</f>
        <v>1</v>
      </c>
      <c r="I3659" s="26">
        <f t="shared" si="232"/>
        <v>16324</v>
      </c>
      <c r="J3659" s="28">
        <f>SUMIFS(MasterSheet!L:L, MasterSheet!B:B, B3659, MasterSheet!D:D, C3659, MasterSheet!H:H, D3659)</f>
        <v>0</v>
      </c>
      <c r="K3659" s="28">
        <f t="shared" si="233"/>
        <v>0</v>
      </c>
      <c r="L3659" s="21" t="str">
        <f>UPPER(VLOOKUP(D3659,MasterSheet!H:U,14,))</f>
        <v>BIOLEGEND</v>
      </c>
    </row>
    <row r="3660" spans="1:12" x14ac:dyDescent="0.25">
      <c r="A3660" s="21" t="str">
        <f t="shared" si="234"/>
        <v>BIOLEGEND</v>
      </c>
      <c r="B3660" s="21" t="str">
        <v>EED120223</v>
      </c>
      <c r="C3660" s="30">
        <v>45958</v>
      </c>
      <c r="D3660" s="21">
        <v>505816</v>
      </c>
      <c r="E3660" s="21">
        <f>_xlfn.XLOOKUP(D3660,MasterSheet!H:H,MasterSheet!F:F)</f>
        <v>5913.6</v>
      </c>
      <c r="F3660" s="22">
        <f>SUMIFS(MasterSheet!J:J, MasterSheet!B:B, B3660, MasterSheet!D:D, C3660, MasterSheet!H:H, D3660)</f>
        <v>1</v>
      </c>
      <c r="G3660" s="22">
        <f t="shared" si="231"/>
        <v>5913.6</v>
      </c>
      <c r="H3660" s="26">
        <f>SUMIFS(MasterSheet!K:K, MasterSheet!B:B, B3660, MasterSheet!D:D, C3660, MasterSheet!H:H, D3660)</f>
        <v>1</v>
      </c>
      <c r="I3660" s="26">
        <f t="shared" si="232"/>
        <v>5913.6</v>
      </c>
      <c r="J3660" s="28">
        <f>SUMIFS(MasterSheet!L:L, MasterSheet!B:B, B3660, MasterSheet!D:D, C3660, MasterSheet!H:H, D3660)</f>
        <v>0</v>
      </c>
      <c r="K3660" s="28">
        <f t="shared" si="233"/>
        <v>0</v>
      </c>
      <c r="L3660" s="21" t="str">
        <f>UPPER(VLOOKUP(D3660,MasterSheet!H:U,14,))</f>
        <v>BIOLEGEND</v>
      </c>
    </row>
    <row r="3661" spans="1:12" x14ac:dyDescent="0.25">
      <c r="A3661" s="21" t="str">
        <f t="shared" si="234"/>
        <v>BIOLEGEND</v>
      </c>
      <c r="B3661" s="21" t="str">
        <v>EED120223</v>
      </c>
      <c r="C3661" s="30">
        <v>45958</v>
      </c>
      <c r="D3661" s="21">
        <v>515403</v>
      </c>
      <c r="E3661" s="21">
        <f>_xlfn.XLOOKUP(D3661,MasterSheet!H:H,MasterSheet!F:F)</f>
        <v>7075.2000000000007</v>
      </c>
      <c r="F3661" s="22">
        <f>SUMIFS(MasterSheet!J:J, MasterSheet!B:B, B3661, MasterSheet!D:D, C3661, MasterSheet!H:H, D3661)</f>
        <v>1</v>
      </c>
      <c r="G3661" s="22">
        <f t="shared" si="231"/>
        <v>7075.2000000000007</v>
      </c>
      <c r="H3661" s="26">
        <f>SUMIFS(MasterSheet!K:K, MasterSheet!B:B, B3661, MasterSheet!D:D, C3661, MasterSheet!H:H, D3661)</f>
        <v>1</v>
      </c>
      <c r="I3661" s="26">
        <f t="shared" si="232"/>
        <v>7075.2000000000007</v>
      </c>
      <c r="J3661" s="28">
        <f>SUMIFS(MasterSheet!L:L, MasterSheet!B:B, B3661, MasterSheet!D:D, C3661, MasterSheet!H:H, D3661)</f>
        <v>0</v>
      </c>
      <c r="K3661" s="28">
        <f t="shared" si="233"/>
        <v>0</v>
      </c>
      <c r="L3661" s="21" t="str">
        <f>UPPER(VLOOKUP(D3661,MasterSheet!H:U,14,))</f>
        <v>BIOLEGEND</v>
      </c>
    </row>
    <row r="3662" spans="1:12" x14ac:dyDescent="0.25">
      <c r="A3662" s="21" t="str">
        <f t="shared" si="234"/>
        <v>BIOLEGEND</v>
      </c>
      <c r="B3662" s="21" t="str">
        <v>EED120223</v>
      </c>
      <c r="C3662" s="30">
        <v>45958</v>
      </c>
      <c r="D3662" s="21">
        <v>576404</v>
      </c>
      <c r="E3662" s="21">
        <f>_xlfn.XLOOKUP(D3662,MasterSheet!H:H,MasterSheet!F:F)</f>
        <v>9424.7999999999993</v>
      </c>
      <c r="F3662" s="22">
        <f>SUMIFS(MasterSheet!J:J, MasterSheet!B:B, B3662, MasterSheet!D:D, C3662, MasterSheet!H:H, D3662)</f>
        <v>1</v>
      </c>
      <c r="G3662" s="22">
        <f t="shared" si="231"/>
        <v>9424.7999999999993</v>
      </c>
      <c r="H3662" s="26">
        <f>SUMIFS(MasterSheet!K:K, MasterSheet!B:B, B3662, MasterSheet!D:D, C3662, MasterSheet!H:H, D3662)</f>
        <v>1</v>
      </c>
      <c r="I3662" s="26">
        <f t="shared" si="232"/>
        <v>9424.7999999999993</v>
      </c>
      <c r="J3662" s="28">
        <f>SUMIFS(MasterSheet!L:L, MasterSheet!B:B, B3662, MasterSheet!D:D, C3662, MasterSheet!H:H, D3662)</f>
        <v>0</v>
      </c>
      <c r="K3662" s="28">
        <f t="shared" si="233"/>
        <v>0</v>
      </c>
      <c r="L3662" s="21" t="str">
        <f>UPPER(VLOOKUP(D3662,MasterSheet!H:U,14,))</f>
        <v>BIOLEGEND</v>
      </c>
    </row>
    <row r="3663" spans="1:12" x14ac:dyDescent="0.25">
      <c r="A3663" s="21" t="str">
        <f t="shared" si="234"/>
        <v>BIOLEGEND</v>
      </c>
      <c r="B3663" s="21" t="str">
        <v>EED120223</v>
      </c>
      <c r="C3663" s="30">
        <v>45958</v>
      </c>
      <c r="D3663" s="21">
        <v>583504</v>
      </c>
      <c r="E3663" s="21">
        <f>_xlfn.XLOOKUP(D3663,MasterSheet!H:H,MasterSheet!F:F)</f>
        <v>13358.400000000001</v>
      </c>
      <c r="F3663" s="22">
        <f>SUMIFS(MasterSheet!J:J, MasterSheet!B:B, B3663, MasterSheet!D:D, C3663, MasterSheet!H:H, D3663)</f>
        <v>1</v>
      </c>
      <c r="G3663" s="22">
        <f t="shared" si="231"/>
        <v>13358.400000000001</v>
      </c>
      <c r="H3663" s="26">
        <f>SUMIFS(MasterSheet!K:K, MasterSheet!B:B, B3663, MasterSheet!D:D, C3663, MasterSheet!H:H, D3663)</f>
        <v>1</v>
      </c>
      <c r="I3663" s="26">
        <f t="shared" si="232"/>
        <v>13358.400000000001</v>
      </c>
      <c r="J3663" s="28">
        <f>SUMIFS(MasterSheet!L:L, MasterSheet!B:B, B3663, MasterSheet!D:D, C3663, MasterSheet!H:H, D3663)</f>
        <v>0</v>
      </c>
      <c r="K3663" s="28">
        <f t="shared" si="233"/>
        <v>0</v>
      </c>
      <c r="L3663" s="21" t="str">
        <f>UPPER(VLOOKUP(D3663,MasterSheet!H:U,14,))</f>
        <v>BIOLEGEND</v>
      </c>
    </row>
    <row r="3664" spans="1:12" x14ac:dyDescent="0.25">
      <c r="A3664" s="21" t="str">
        <f t="shared" si="234"/>
        <v>BIOLEGEND</v>
      </c>
      <c r="B3664" s="21" t="str">
        <v>EED120223</v>
      </c>
      <c r="C3664" s="30">
        <v>45958</v>
      </c>
      <c r="D3664" s="21">
        <v>626810</v>
      </c>
      <c r="E3664" s="21">
        <f>_xlfn.XLOOKUP(D3664,MasterSheet!H:H,MasterSheet!F:F)</f>
        <v>23531.199999999997</v>
      </c>
      <c r="F3664" s="22">
        <f>SUMIFS(MasterSheet!J:J, MasterSheet!B:B, B3664, MasterSheet!D:D, C3664, MasterSheet!H:H, D3664)</f>
        <v>2</v>
      </c>
      <c r="G3664" s="22">
        <f t="shared" si="231"/>
        <v>47062.399999999994</v>
      </c>
      <c r="H3664" s="26">
        <f>SUMIFS(MasterSheet!K:K, MasterSheet!B:B, B3664, MasterSheet!D:D, C3664, MasterSheet!H:H, D3664)</f>
        <v>2</v>
      </c>
      <c r="I3664" s="26">
        <f t="shared" si="232"/>
        <v>47062.399999999994</v>
      </c>
      <c r="J3664" s="28">
        <f>SUMIFS(MasterSheet!L:L, MasterSheet!B:B, B3664, MasterSheet!D:D, C3664, MasterSheet!H:H, D3664)</f>
        <v>0</v>
      </c>
      <c r="K3664" s="28">
        <f t="shared" si="233"/>
        <v>0</v>
      </c>
      <c r="L3664" s="21" t="str">
        <f>UPPER(VLOOKUP(D3664,MasterSheet!H:U,14,))</f>
        <v>BIOLEGEND</v>
      </c>
    </row>
    <row r="3665" spans="1:12" x14ac:dyDescent="0.25">
      <c r="A3665" s="21" t="str">
        <f t="shared" si="234"/>
        <v>BIOLEGEND</v>
      </c>
      <c r="B3665" s="21" t="str">
        <v>EED120223</v>
      </c>
      <c r="C3665" s="30">
        <v>45958</v>
      </c>
      <c r="D3665" s="21">
        <v>655203</v>
      </c>
      <c r="E3665" s="21">
        <f>_xlfn.XLOOKUP(D3665,MasterSheet!H:H,MasterSheet!F:F)</f>
        <v>8395.2000000000007</v>
      </c>
      <c r="F3665" s="22">
        <f>SUMIFS(MasterSheet!J:J, MasterSheet!B:B, B3665, MasterSheet!D:D, C3665, MasterSheet!H:H, D3665)</f>
        <v>1</v>
      </c>
      <c r="G3665" s="22">
        <f t="shared" si="231"/>
        <v>8395.2000000000007</v>
      </c>
      <c r="H3665" s="26">
        <f>SUMIFS(MasterSheet!K:K, MasterSheet!B:B, B3665, MasterSheet!D:D, C3665, MasterSheet!H:H, D3665)</f>
        <v>1</v>
      </c>
      <c r="I3665" s="26">
        <f t="shared" si="232"/>
        <v>8395.2000000000007</v>
      </c>
      <c r="J3665" s="28">
        <f>SUMIFS(MasterSheet!L:L, MasterSheet!B:B, B3665, MasterSheet!D:D, C3665, MasterSheet!H:H, D3665)</f>
        <v>0</v>
      </c>
      <c r="K3665" s="28">
        <f t="shared" si="233"/>
        <v>0</v>
      </c>
      <c r="L3665" s="21" t="str">
        <f>UPPER(VLOOKUP(D3665,MasterSheet!H:U,14,))</f>
        <v>BIOLEGEND</v>
      </c>
    </row>
    <row r="3666" spans="1:12" x14ac:dyDescent="0.25">
      <c r="A3666" s="21" t="str">
        <f t="shared" si="234"/>
        <v>BIOLEGEND</v>
      </c>
      <c r="B3666" s="21" t="str">
        <v>EED120223</v>
      </c>
      <c r="C3666" s="30">
        <v>45958</v>
      </c>
      <c r="D3666" s="21">
        <v>686403</v>
      </c>
      <c r="E3666" s="21">
        <f>_xlfn.XLOOKUP(D3666,MasterSheet!H:H,MasterSheet!F:F)</f>
        <v>9662.4</v>
      </c>
      <c r="F3666" s="22">
        <f>SUMIFS(MasterSheet!J:J, MasterSheet!B:B, B3666, MasterSheet!D:D, C3666, MasterSheet!H:H, D3666)</f>
        <v>1</v>
      </c>
      <c r="G3666" s="22">
        <f t="shared" si="231"/>
        <v>9662.4</v>
      </c>
      <c r="H3666" s="26">
        <f>SUMIFS(MasterSheet!K:K, MasterSheet!B:B, B3666, MasterSheet!D:D, C3666, MasterSheet!H:H, D3666)</f>
        <v>1</v>
      </c>
      <c r="I3666" s="26">
        <f t="shared" si="232"/>
        <v>9662.4</v>
      </c>
      <c r="J3666" s="28">
        <f>SUMIFS(MasterSheet!L:L, MasterSheet!B:B, B3666, MasterSheet!D:D, C3666, MasterSheet!H:H, D3666)</f>
        <v>0</v>
      </c>
      <c r="K3666" s="28">
        <f t="shared" si="233"/>
        <v>0</v>
      </c>
      <c r="L3666" s="21" t="str">
        <f>UPPER(VLOOKUP(D3666,MasterSheet!H:U,14,))</f>
        <v>BIOLEGEND</v>
      </c>
    </row>
    <row r="3667" spans="1:12" x14ac:dyDescent="0.25">
      <c r="A3667" s="21" t="str">
        <f t="shared" si="234"/>
        <v>BIOLEGEND</v>
      </c>
      <c r="B3667" s="21" t="str">
        <v>EED120223</v>
      </c>
      <c r="C3667" s="30">
        <v>45958</v>
      </c>
      <c r="D3667" s="21">
        <v>740379</v>
      </c>
      <c r="E3667" s="21">
        <f>_xlfn.XLOOKUP(D3667,MasterSheet!H:H,MasterSheet!F:F)</f>
        <v>431.20000000000005</v>
      </c>
      <c r="F3667" s="22">
        <f>SUMIFS(MasterSheet!J:J, MasterSheet!B:B, B3667, MasterSheet!D:D, C3667, MasterSheet!H:H, D3667)</f>
        <v>201</v>
      </c>
      <c r="G3667" s="22">
        <f t="shared" si="231"/>
        <v>86671.200000000012</v>
      </c>
      <c r="H3667" s="26">
        <f>SUMIFS(MasterSheet!K:K, MasterSheet!B:B, B3667, MasterSheet!D:D, C3667, MasterSheet!H:H, D3667)</f>
        <v>37</v>
      </c>
      <c r="I3667" s="26">
        <f t="shared" si="232"/>
        <v>15954.400000000001</v>
      </c>
      <c r="J3667" s="28">
        <f>SUMIFS(MasterSheet!L:L, MasterSheet!B:B, B3667, MasterSheet!D:D, C3667, MasterSheet!H:H, D3667)</f>
        <v>164</v>
      </c>
      <c r="K3667" s="28">
        <f t="shared" si="233"/>
        <v>70716.800000000003</v>
      </c>
      <c r="L3667" s="21" t="str">
        <f>UPPER(VLOOKUP(D3667,MasterSheet!H:U,14,))</f>
        <v>BIOLEGEND</v>
      </c>
    </row>
    <row r="3668" spans="1:12" x14ac:dyDescent="0.25">
      <c r="A3668" s="21" t="str">
        <f t="shared" si="234"/>
        <v>BIOLEGEND</v>
      </c>
      <c r="B3668" s="21" t="str">
        <v>EED120223</v>
      </c>
      <c r="C3668" s="30">
        <v>45958</v>
      </c>
      <c r="D3668" s="21">
        <v>741399</v>
      </c>
      <c r="E3668" s="21">
        <f>_xlfn.XLOOKUP(D3668,MasterSheet!H:H,MasterSheet!F:F)</f>
        <v>18110.400000000001</v>
      </c>
      <c r="F3668" s="22">
        <f>SUMIFS(MasterSheet!J:J, MasterSheet!B:B, B3668, MasterSheet!D:D, C3668, MasterSheet!H:H, D3668)</f>
        <v>1</v>
      </c>
      <c r="G3668" s="22">
        <f t="shared" si="231"/>
        <v>18110.400000000001</v>
      </c>
      <c r="H3668" s="26">
        <f>SUMIFS(MasterSheet!K:K, MasterSheet!B:B, B3668, MasterSheet!D:D, C3668, MasterSheet!H:H, D3668)</f>
        <v>1</v>
      </c>
      <c r="I3668" s="26">
        <f t="shared" si="232"/>
        <v>18110.400000000001</v>
      </c>
      <c r="J3668" s="28">
        <f>SUMIFS(MasterSheet!L:L, MasterSheet!B:B, B3668, MasterSheet!D:D, C3668, MasterSheet!H:H, D3668)</f>
        <v>0</v>
      </c>
      <c r="K3668" s="28">
        <f t="shared" si="233"/>
        <v>0</v>
      </c>
      <c r="L3668" s="21" t="str">
        <f>UPPER(VLOOKUP(D3668,MasterSheet!H:U,14,))</f>
        <v>BIOLEGEND</v>
      </c>
    </row>
    <row r="3669" spans="1:12" x14ac:dyDescent="0.25">
      <c r="A3669" s="21" t="str">
        <f t="shared" si="234"/>
        <v>BIOLEGEND</v>
      </c>
      <c r="B3669" s="21" t="str">
        <v>EED120223</v>
      </c>
      <c r="C3669" s="30">
        <v>45958</v>
      </c>
      <c r="D3669" s="21">
        <v>741400</v>
      </c>
      <c r="E3669" s="21">
        <f>_xlfn.XLOOKUP(D3669,MasterSheet!H:H,MasterSheet!F:F)</f>
        <v>3634.3999999999996</v>
      </c>
      <c r="F3669" s="22">
        <f>SUMIFS(MasterSheet!J:J, MasterSheet!B:B, B3669, MasterSheet!D:D, C3669, MasterSheet!H:H, D3669)</f>
        <v>1</v>
      </c>
      <c r="G3669" s="22">
        <f t="shared" si="231"/>
        <v>3634.3999999999996</v>
      </c>
      <c r="H3669" s="26">
        <f>SUMIFS(MasterSheet!K:K, MasterSheet!B:B, B3669, MasterSheet!D:D, C3669, MasterSheet!H:H, D3669)</f>
        <v>1</v>
      </c>
      <c r="I3669" s="26">
        <f t="shared" si="232"/>
        <v>3634.3999999999996</v>
      </c>
      <c r="J3669" s="28">
        <f>SUMIFS(MasterSheet!L:L, MasterSheet!B:B, B3669, MasterSheet!D:D, C3669, MasterSheet!H:H, D3669)</f>
        <v>0</v>
      </c>
      <c r="K3669" s="28">
        <f t="shared" si="233"/>
        <v>0</v>
      </c>
      <c r="L3669" s="21" t="str">
        <f>UPPER(VLOOKUP(D3669,MasterSheet!H:U,14,))</f>
        <v>BIOLEGEND</v>
      </c>
    </row>
    <row r="3670" spans="1:12" x14ac:dyDescent="0.25">
      <c r="A3670" s="21" t="str">
        <f t="shared" si="234"/>
        <v>BIOLEGEND</v>
      </c>
      <c r="B3670" s="21" t="str">
        <v>EED120223</v>
      </c>
      <c r="C3670" s="30">
        <v>45958</v>
      </c>
      <c r="D3670" s="21">
        <v>741404</v>
      </c>
      <c r="E3670" s="21">
        <f>_xlfn.XLOOKUP(D3670,MasterSheet!H:H,MasterSheet!F:F)</f>
        <v>7268.7999999999993</v>
      </c>
      <c r="F3670" s="22">
        <f>SUMIFS(MasterSheet!J:J, MasterSheet!B:B, B3670, MasterSheet!D:D, C3670, MasterSheet!H:H, D3670)</f>
        <v>1</v>
      </c>
      <c r="G3670" s="22">
        <f t="shared" si="231"/>
        <v>7268.7999999999993</v>
      </c>
      <c r="H3670" s="26">
        <f>SUMIFS(MasterSheet!K:K, MasterSheet!B:B, B3670, MasterSheet!D:D, C3670, MasterSheet!H:H, D3670)</f>
        <v>1</v>
      </c>
      <c r="I3670" s="26">
        <f t="shared" si="232"/>
        <v>7268.7999999999993</v>
      </c>
      <c r="J3670" s="28">
        <f>SUMIFS(MasterSheet!L:L, MasterSheet!B:B, B3670, MasterSheet!D:D, C3670, MasterSheet!H:H, D3670)</f>
        <v>0</v>
      </c>
      <c r="K3670" s="28">
        <f t="shared" si="233"/>
        <v>0</v>
      </c>
      <c r="L3670" s="21" t="str">
        <f>UPPER(VLOOKUP(D3670,MasterSheet!H:U,14,))</f>
        <v>BIOLEGEND</v>
      </c>
    </row>
    <row r="3671" spans="1:12" x14ac:dyDescent="0.25">
      <c r="A3671" s="21" t="str">
        <f t="shared" si="234"/>
        <v>BIOLEGEND</v>
      </c>
      <c r="B3671" s="21" t="str">
        <v>EED120223</v>
      </c>
      <c r="C3671" s="30">
        <v>45958</v>
      </c>
      <c r="D3671" s="21">
        <v>741407</v>
      </c>
      <c r="E3671" s="21">
        <f>_xlfn.XLOOKUP(D3671,MasterSheet!H:H,MasterSheet!F:F)</f>
        <v>7268.7999999999993</v>
      </c>
      <c r="F3671" s="22">
        <f>SUMIFS(MasterSheet!J:J, MasterSheet!B:B, B3671, MasterSheet!D:D, C3671, MasterSheet!H:H, D3671)</f>
        <v>1</v>
      </c>
      <c r="G3671" s="22">
        <f t="shared" si="231"/>
        <v>7268.7999999999993</v>
      </c>
      <c r="H3671" s="26">
        <f>SUMIFS(MasterSheet!K:K, MasterSheet!B:B, B3671, MasterSheet!D:D, C3671, MasterSheet!H:H, D3671)</f>
        <v>1</v>
      </c>
      <c r="I3671" s="26">
        <f t="shared" si="232"/>
        <v>7268.7999999999993</v>
      </c>
      <c r="J3671" s="28">
        <f>SUMIFS(MasterSheet!L:L, MasterSheet!B:B, B3671, MasterSheet!D:D, C3671, MasterSheet!H:H, D3671)</f>
        <v>0</v>
      </c>
      <c r="K3671" s="28">
        <f t="shared" si="233"/>
        <v>0</v>
      </c>
      <c r="L3671" s="21" t="str">
        <f>UPPER(VLOOKUP(D3671,MasterSheet!H:U,14,))</f>
        <v>BIOLEGEND</v>
      </c>
    </row>
    <row r="3672" spans="1:12" x14ac:dyDescent="0.25">
      <c r="A3672" s="21" t="str">
        <f t="shared" si="234"/>
        <v>BIOLEGEND</v>
      </c>
      <c r="B3672" s="21" t="str">
        <v>EED120223</v>
      </c>
      <c r="C3672" s="30">
        <v>45958</v>
      </c>
      <c r="D3672" s="21">
        <v>741408</v>
      </c>
      <c r="E3672" s="21">
        <f>_xlfn.XLOOKUP(D3672,MasterSheet!H:H,MasterSheet!F:F)</f>
        <v>7268.7999999999993</v>
      </c>
      <c r="F3672" s="22">
        <f>SUMIFS(MasterSheet!J:J, MasterSheet!B:B, B3672, MasterSheet!D:D, C3672, MasterSheet!H:H, D3672)</f>
        <v>1</v>
      </c>
      <c r="G3672" s="22">
        <f t="shared" ref="G3672:G3735" si="235">F3672*E3672</f>
        <v>7268.7999999999993</v>
      </c>
      <c r="H3672" s="26">
        <f>SUMIFS(MasterSheet!K:K, MasterSheet!B:B, B3672, MasterSheet!D:D, C3672, MasterSheet!H:H, D3672)</f>
        <v>1</v>
      </c>
      <c r="I3672" s="26">
        <f t="shared" ref="I3672:I3735" si="236">H3672*E3672</f>
        <v>7268.7999999999993</v>
      </c>
      <c r="J3672" s="28">
        <f>SUMIFS(MasterSheet!L:L, MasterSheet!B:B, B3672, MasterSheet!D:D, C3672, MasterSheet!H:H, D3672)</f>
        <v>0</v>
      </c>
      <c r="K3672" s="28">
        <f t="shared" ref="K3672:K3735" si="237">J3672*E3672</f>
        <v>0</v>
      </c>
      <c r="L3672" s="21" t="str">
        <f>UPPER(VLOOKUP(D3672,MasterSheet!H:U,14,))</f>
        <v>BIOLEGEND</v>
      </c>
    </row>
    <row r="3673" spans="1:12" x14ac:dyDescent="0.25">
      <c r="A3673" s="21" t="str">
        <f t="shared" si="234"/>
        <v>BIOLEGEND</v>
      </c>
      <c r="B3673" s="21" t="str">
        <v>EED120223</v>
      </c>
      <c r="C3673" s="30">
        <v>45958</v>
      </c>
      <c r="D3673" s="21">
        <v>741409</v>
      </c>
      <c r="E3673" s="21">
        <f>_xlfn.XLOOKUP(D3673,MasterSheet!H:H,MasterSheet!F:F)</f>
        <v>7268.7999999999993</v>
      </c>
      <c r="F3673" s="22">
        <f>SUMIFS(MasterSheet!J:J, MasterSheet!B:B, B3673, MasterSheet!D:D, C3673, MasterSheet!H:H, D3673)</f>
        <v>1</v>
      </c>
      <c r="G3673" s="22">
        <f t="shared" si="235"/>
        <v>7268.7999999999993</v>
      </c>
      <c r="H3673" s="26">
        <f>SUMIFS(MasterSheet!K:K, MasterSheet!B:B, B3673, MasterSheet!D:D, C3673, MasterSheet!H:H, D3673)</f>
        <v>1</v>
      </c>
      <c r="I3673" s="26">
        <f t="shared" si="236"/>
        <v>7268.7999999999993</v>
      </c>
      <c r="J3673" s="28">
        <f>SUMIFS(MasterSheet!L:L, MasterSheet!B:B, B3673, MasterSheet!D:D, C3673, MasterSheet!H:H, D3673)</f>
        <v>0</v>
      </c>
      <c r="K3673" s="28">
        <f t="shared" si="237"/>
        <v>0</v>
      </c>
      <c r="L3673" s="21" t="str">
        <f>UPPER(VLOOKUP(D3673,MasterSheet!H:U,14,))</f>
        <v>BIOLEGEND</v>
      </c>
    </row>
    <row r="3674" spans="1:12" x14ac:dyDescent="0.25">
      <c r="A3674" s="21" t="str">
        <f t="shared" si="234"/>
        <v>BIOLEGEND</v>
      </c>
      <c r="B3674" s="21" t="str">
        <v>EED120223</v>
      </c>
      <c r="C3674" s="30">
        <v>45958</v>
      </c>
      <c r="D3674" s="21">
        <v>741411</v>
      </c>
      <c r="E3674" s="21">
        <f>_xlfn.XLOOKUP(D3674,MasterSheet!H:H,MasterSheet!F:F)</f>
        <v>7268.7999999999993</v>
      </c>
      <c r="F3674" s="22">
        <f>SUMIFS(MasterSheet!J:J, MasterSheet!B:B, B3674, MasterSheet!D:D, C3674, MasterSheet!H:H, D3674)</f>
        <v>1</v>
      </c>
      <c r="G3674" s="22">
        <f t="shared" si="235"/>
        <v>7268.7999999999993</v>
      </c>
      <c r="H3674" s="26">
        <f>SUMIFS(MasterSheet!K:K, MasterSheet!B:B, B3674, MasterSheet!D:D, C3674, MasterSheet!H:H, D3674)</f>
        <v>1</v>
      </c>
      <c r="I3674" s="26">
        <f t="shared" si="236"/>
        <v>7268.7999999999993</v>
      </c>
      <c r="J3674" s="28">
        <f>SUMIFS(MasterSheet!L:L, MasterSheet!B:B, B3674, MasterSheet!D:D, C3674, MasterSheet!H:H, D3674)</f>
        <v>0</v>
      </c>
      <c r="K3674" s="28">
        <f t="shared" si="237"/>
        <v>0</v>
      </c>
      <c r="L3674" s="21" t="str">
        <f>UPPER(VLOOKUP(D3674,MasterSheet!H:U,14,))</f>
        <v>BIOLEGEND</v>
      </c>
    </row>
    <row r="3675" spans="1:12" x14ac:dyDescent="0.25">
      <c r="A3675" s="21" t="str">
        <f t="shared" si="234"/>
        <v>BIOLEGEND</v>
      </c>
      <c r="B3675" s="21" t="str">
        <v>EED120223</v>
      </c>
      <c r="C3675" s="30">
        <v>45958</v>
      </c>
      <c r="D3675" s="21">
        <v>741446</v>
      </c>
      <c r="E3675" s="21">
        <f>_xlfn.XLOOKUP(D3675,MasterSheet!H:H,MasterSheet!F:F)</f>
        <v>6230.4</v>
      </c>
      <c r="F3675" s="22">
        <f>SUMIFS(MasterSheet!J:J, MasterSheet!B:B, B3675, MasterSheet!D:D, C3675, MasterSheet!H:H, D3675)</f>
        <v>1</v>
      </c>
      <c r="G3675" s="22">
        <f t="shared" si="235"/>
        <v>6230.4</v>
      </c>
      <c r="H3675" s="26">
        <f>SUMIFS(MasterSheet!K:K, MasterSheet!B:B, B3675, MasterSheet!D:D, C3675, MasterSheet!H:H, D3675)</f>
        <v>1</v>
      </c>
      <c r="I3675" s="26">
        <f t="shared" si="236"/>
        <v>6230.4</v>
      </c>
      <c r="J3675" s="28">
        <f>SUMIFS(MasterSheet!L:L, MasterSheet!B:B, B3675, MasterSheet!D:D, C3675, MasterSheet!H:H, D3675)</f>
        <v>0</v>
      </c>
      <c r="K3675" s="28">
        <f t="shared" si="237"/>
        <v>0</v>
      </c>
      <c r="L3675" s="21" t="str">
        <f>UPPER(VLOOKUP(D3675,MasterSheet!H:U,14,))</f>
        <v>BIOLEGEND</v>
      </c>
    </row>
    <row r="3676" spans="1:12" x14ac:dyDescent="0.25">
      <c r="A3676" s="21" t="str">
        <f t="shared" si="234"/>
        <v>BIOLEGEND</v>
      </c>
      <c r="B3676" s="21" t="str">
        <v>EED120223</v>
      </c>
      <c r="C3676" s="30">
        <v>45958</v>
      </c>
      <c r="D3676" s="21">
        <v>901302</v>
      </c>
      <c r="E3676" s="21">
        <f>_xlfn.XLOOKUP(D3676,MasterSheet!H:H,MasterSheet!F:F)</f>
        <v>7180.7999999999993</v>
      </c>
      <c r="F3676" s="22">
        <f>SUMIFS(MasterSheet!J:J, MasterSheet!B:B, B3676, MasterSheet!D:D, C3676, MasterSheet!H:H, D3676)</f>
        <v>1</v>
      </c>
      <c r="G3676" s="22">
        <f t="shared" si="235"/>
        <v>7180.7999999999993</v>
      </c>
      <c r="H3676" s="26">
        <f>SUMIFS(MasterSheet!K:K, MasterSheet!B:B, B3676, MasterSheet!D:D, C3676, MasterSheet!H:H, D3676)</f>
        <v>1</v>
      </c>
      <c r="I3676" s="26">
        <f t="shared" si="236"/>
        <v>7180.7999999999993</v>
      </c>
      <c r="J3676" s="28">
        <f>SUMIFS(MasterSheet!L:L, MasterSheet!B:B, B3676, MasterSheet!D:D, C3676, MasterSheet!H:H, D3676)</f>
        <v>0</v>
      </c>
      <c r="K3676" s="28">
        <f t="shared" si="237"/>
        <v>0</v>
      </c>
      <c r="L3676" s="21" t="str">
        <f>UPPER(VLOOKUP(D3676,MasterSheet!H:U,14,))</f>
        <v>BIOLEGEND</v>
      </c>
    </row>
    <row r="3677" spans="1:12" x14ac:dyDescent="0.25">
      <c r="A3677" s="21" t="str">
        <f t="shared" si="234"/>
        <v>BIOLEGEND</v>
      </c>
      <c r="B3677" s="21" t="str">
        <v>Invoice Not Received</v>
      </c>
      <c r="C3677" s="30">
        <v>45958</v>
      </c>
      <c r="D3677" s="21">
        <v>367402</v>
      </c>
      <c r="E3677" s="21">
        <f>_xlfn.XLOOKUP(D3677,MasterSheet!H:H,MasterSheet!F:F)</f>
        <v>5913.6</v>
      </c>
      <c r="F3677" s="22">
        <f>SUMIFS(MasterSheet!J:J, MasterSheet!B:B, B3677, MasterSheet!D:D, C3677, MasterSheet!H:H, D3677)</f>
        <v>1</v>
      </c>
      <c r="G3677" s="22">
        <f t="shared" si="235"/>
        <v>5913.6</v>
      </c>
      <c r="H3677" s="26">
        <f>SUMIFS(MasterSheet!K:K, MasterSheet!B:B, B3677, MasterSheet!D:D, C3677, MasterSheet!H:H, D3677)</f>
        <v>1</v>
      </c>
      <c r="I3677" s="26">
        <f t="shared" si="236"/>
        <v>5913.6</v>
      </c>
      <c r="J3677" s="28">
        <f>SUMIFS(MasterSheet!L:L, MasterSheet!B:B, B3677, MasterSheet!D:D, C3677, MasterSheet!H:H, D3677)</f>
        <v>0</v>
      </c>
      <c r="K3677" s="28">
        <f t="shared" si="237"/>
        <v>0</v>
      </c>
      <c r="L3677" s="21" t="str">
        <f>UPPER(VLOOKUP(D3677,MasterSheet!H:U,14,))</f>
        <v>BIOLEGEND</v>
      </c>
    </row>
    <row r="3678" spans="1:12" x14ac:dyDescent="0.25">
      <c r="A3678" s="21" t="str">
        <f t="shared" si="234"/>
        <v>BIOLEGEND</v>
      </c>
      <c r="B3678" s="21" t="str">
        <v>Invoice Not Received</v>
      </c>
      <c r="C3678" s="30">
        <v>45958</v>
      </c>
      <c r="D3678" s="21">
        <v>353704</v>
      </c>
      <c r="E3678" s="21">
        <f>_xlfn.XLOOKUP(D3678,MasterSheet!H:H,MasterSheet!F:F)</f>
        <v>15206.400000000001</v>
      </c>
      <c r="F3678" s="22">
        <f>SUMIFS(MasterSheet!J:J, MasterSheet!B:B, B3678, MasterSheet!D:D, C3678, MasterSheet!H:H, D3678)</f>
        <v>1</v>
      </c>
      <c r="G3678" s="22">
        <f t="shared" si="235"/>
        <v>15206.400000000001</v>
      </c>
      <c r="H3678" s="26">
        <f>SUMIFS(MasterSheet!K:K, MasterSheet!B:B, B3678, MasterSheet!D:D, C3678, MasterSheet!H:H, D3678)</f>
        <v>1</v>
      </c>
      <c r="I3678" s="26">
        <f t="shared" si="236"/>
        <v>15206.400000000001</v>
      </c>
      <c r="J3678" s="28">
        <f>SUMIFS(MasterSheet!L:L, MasterSheet!B:B, B3678, MasterSheet!D:D, C3678, MasterSheet!H:H, D3678)</f>
        <v>0</v>
      </c>
      <c r="K3678" s="28">
        <f t="shared" si="237"/>
        <v>0</v>
      </c>
      <c r="L3678" s="21" t="str">
        <f>UPPER(VLOOKUP(D3678,MasterSheet!H:U,14,))</f>
        <v>BIOLEGEND</v>
      </c>
    </row>
    <row r="3679" spans="1:12" x14ac:dyDescent="0.25">
      <c r="A3679" s="21" t="str">
        <f t="shared" si="234"/>
        <v>BIOLEGEND</v>
      </c>
      <c r="B3679" s="21" t="str">
        <v>Invoice Not Received</v>
      </c>
      <c r="C3679" s="30">
        <v>45958</v>
      </c>
      <c r="D3679" s="21">
        <v>355704</v>
      </c>
      <c r="E3679" s="21">
        <f>_xlfn.XLOOKUP(D3679,MasterSheet!H:H,MasterSheet!F:F)</f>
        <v>19272</v>
      </c>
      <c r="F3679" s="22">
        <f>SUMIFS(MasterSheet!J:J, MasterSheet!B:B, B3679, MasterSheet!D:D, C3679, MasterSheet!H:H, D3679)</f>
        <v>1</v>
      </c>
      <c r="G3679" s="22">
        <f t="shared" si="235"/>
        <v>19272</v>
      </c>
      <c r="H3679" s="26">
        <f>SUMIFS(MasterSheet!K:K, MasterSheet!B:B, B3679, MasterSheet!D:D, C3679, MasterSheet!H:H, D3679)</f>
        <v>1</v>
      </c>
      <c r="I3679" s="26">
        <f t="shared" si="236"/>
        <v>19272</v>
      </c>
      <c r="J3679" s="28">
        <f>SUMIFS(MasterSheet!L:L, MasterSheet!B:B, B3679, MasterSheet!D:D, C3679, MasterSheet!H:H, D3679)</f>
        <v>0</v>
      </c>
      <c r="K3679" s="28">
        <f t="shared" si="237"/>
        <v>0</v>
      </c>
      <c r="L3679" s="21" t="str">
        <f>UPPER(VLOOKUP(D3679,MasterSheet!H:U,14,))</f>
        <v>BIOLEGEND</v>
      </c>
    </row>
    <row r="3680" spans="1:12" x14ac:dyDescent="0.25">
      <c r="A3680" s="21" t="str">
        <f t="shared" si="234"/>
        <v>BIOLEGEND</v>
      </c>
      <c r="B3680" s="21" t="str">
        <v>Invoice Not Received</v>
      </c>
      <c r="C3680" s="30">
        <v>45958</v>
      </c>
      <c r="D3680" s="21">
        <v>353606</v>
      </c>
      <c r="E3680" s="21">
        <f>_xlfn.XLOOKUP(D3680,MasterSheet!H:H,MasterSheet!F:F)</f>
        <v>20820.8</v>
      </c>
      <c r="F3680" s="22">
        <f>SUMIFS(MasterSheet!J:J, MasterSheet!B:B, B3680, MasterSheet!D:D, C3680, MasterSheet!H:H, D3680)</f>
        <v>2</v>
      </c>
      <c r="G3680" s="22">
        <f t="shared" si="235"/>
        <v>41641.599999999999</v>
      </c>
      <c r="H3680" s="26">
        <f>SUMIFS(MasterSheet!K:K, MasterSheet!B:B, B3680, MasterSheet!D:D, C3680, MasterSheet!H:H, D3680)</f>
        <v>2</v>
      </c>
      <c r="I3680" s="26">
        <f t="shared" si="236"/>
        <v>41641.599999999999</v>
      </c>
      <c r="J3680" s="28">
        <f>SUMIFS(MasterSheet!L:L, MasterSheet!B:B, B3680, MasterSheet!D:D, C3680, MasterSheet!H:H, D3680)</f>
        <v>0</v>
      </c>
      <c r="K3680" s="28">
        <f t="shared" si="237"/>
        <v>0</v>
      </c>
      <c r="L3680" s="21" t="str">
        <f>UPPER(VLOOKUP(D3680,MasterSheet!H:U,14,))</f>
        <v>BIOLEGEND</v>
      </c>
    </row>
    <row r="3681" spans="1:12" x14ac:dyDescent="0.25">
      <c r="A3681" s="21" t="str">
        <f t="shared" si="234"/>
        <v>BIOLEGEND</v>
      </c>
      <c r="B3681" s="21" t="str">
        <v>Invoice Not Received</v>
      </c>
      <c r="C3681" s="30">
        <v>45958</v>
      </c>
      <c r="D3681" s="21">
        <v>313238</v>
      </c>
      <c r="E3681" s="21">
        <f>_xlfn.XLOOKUP(D3681,MasterSheet!H:H,MasterSheet!F:F)</f>
        <v>28710</v>
      </c>
      <c r="F3681" s="22">
        <f>SUMIFS(MasterSheet!J:J, MasterSheet!B:B, B3681, MasterSheet!D:D, C3681, MasterSheet!H:H, D3681)</f>
        <v>2</v>
      </c>
      <c r="G3681" s="22">
        <f t="shared" si="235"/>
        <v>57420</v>
      </c>
      <c r="H3681" s="26">
        <f>SUMIFS(MasterSheet!K:K, MasterSheet!B:B, B3681, MasterSheet!D:D, C3681, MasterSheet!H:H, D3681)</f>
        <v>2</v>
      </c>
      <c r="I3681" s="26">
        <f t="shared" si="236"/>
        <v>57420</v>
      </c>
      <c r="J3681" s="28">
        <f>SUMIFS(MasterSheet!L:L, MasterSheet!B:B, B3681, MasterSheet!D:D, C3681, MasterSheet!H:H, D3681)</f>
        <v>0</v>
      </c>
      <c r="K3681" s="28">
        <f t="shared" si="237"/>
        <v>0</v>
      </c>
      <c r="L3681" s="21" t="str">
        <f>UPPER(VLOOKUP(D3681,MasterSheet!H:U,14,))</f>
        <v>BIOLEGEND</v>
      </c>
    </row>
    <row r="3682" spans="1:12" x14ac:dyDescent="0.25">
      <c r="A3682" s="21" t="str">
        <f t="shared" si="234"/>
        <v>BIOLEGEND</v>
      </c>
      <c r="B3682" s="21" t="str">
        <v>Invoice Not Received</v>
      </c>
      <c r="C3682" s="30">
        <v>45958</v>
      </c>
      <c r="D3682" s="21">
        <v>372208</v>
      </c>
      <c r="E3682" s="21">
        <f>_xlfn.XLOOKUP(D3682,MasterSheet!H:H,MasterSheet!F:F)</f>
        <v>20636</v>
      </c>
      <c r="F3682" s="22">
        <f>SUMIFS(MasterSheet!J:J, MasterSheet!B:B, B3682, MasterSheet!D:D, C3682, MasterSheet!H:H, D3682)</f>
        <v>1</v>
      </c>
      <c r="G3682" s="22">
        <f t="shared" si="235"/>
        <v>20636</v>
      </c>
      <c r="H3682" s="26">
        <f>SUMIFS(MasterSheet!K:K, MasterSheet!B:B, B3682, MasterSheet!D:D, C3682, MasterSheet!H:H, D3682)</f>
        <v>1</v>
      </c>
      <c r="I3682" s="26">
        <f t="shared" si="236"/>
        <v>20636</v>
      </c>
      <c r="J3682" s="28">
        <f>SUMIFS(MasterSheet!L:L, MasterSheet!B:B, B3682, MasterSheet!D:D, C3682, MasterSheet!H:H, D3682)</f>
        <v>0</v>
      </c>
      <c r="K3682" s="28">
        <f t="shared" si="237"/>
        <v>0</v>
      </c>
      <c r="L3682" s="21" t="str">
        <f>UPPER(VLOOKUP(D3682,MasterSheet!H:U,14,))</f>
        <v>BIOLEGEND</v>
      </c>
    </row>
    <row r="3683" spans="1:12" x14ac:dyDescent="0.25">
      <c r="A3683" s="21" t="str">
        <f t="shared" si="234"/>
        <v>BIOLEGEND</v>
      </c>
      <c r="B3683" s="21" t="str">
        <v>Invoice Not Received</v>
      </c>
      <c r="C3683" s="30">
        <v>45958</v>
      </c>
      <c r="D3683" s="21">
        <v>344740</v>
      </c>
      <c r="E3683" s="21">
        <f>_xlfn.XLOOKUP(D3683,MasterSheet!H:H,MasterSheet!F:F)</f>
        <v>25748.800000000003</v>
      </c>
      <c r="F3683" s="22">
        <f>SUMIFS(MasterSheet!J:J, MasterSheet!B:B, B3683, MasterSheet!D:D, C3683, MasterSheet!H:H, D3683)</f>
        <v>1</v>
      </c>
      <c r="G3683" s="22">
        <f t="shared" si="235"/>
        <v>25748.800000000003</v>
      </c>
      <c r="H3683" s="26">
        <f>SUMIFS(MasterSheet!K:K, MasterSheet!B:B, B3683, MasterSheet!D:D, C3683, MasterSheet!H:H, D3683)</f>
        <v>1</v>
      </c>
      <c r="I3683" s="26">
        <f t="shared" si="236"/>
        <v>25748.800000000003</v>
      </c>
      <c r="J3683" s="28">
        <f>SUMIFS(MasterSheet!L:L, MasterSheet!B:B, B3683, MasterSheet!D:D, C3683, MasterSheet!H:H, D3683)</f>
        <v>0</v>
      </c>
      <c r="K3683" s="28">
        <f t="shared" si="237"/>
        <v>0</v>
      </c>
      <c r="L3683" s="21" t="str">
        <f>UPPER(VLOOKUP(D3683,MasterSheet!H:U,14,))</f>
        <v>BIOLEGEND</v>
      </c>
    </row>
    <row r="3684" spans="1:12" x14ac:dyDescent="0.25">
      <c r="A3684" s="21" t="str">
        <f t="shared" si="234"/>
        <v>BIOLEGEND</v>
      </c>
      <c r="B3684" s="21" t="str">
        <v>Invoice Not Received</v>
      </c>
      <c r="C3684" s="30">
        <v>45958</v>
      </c>
      <c r="D3684" s="21">
        <v>621616</v>
      </c>
      <c r="E3684" s="21">
        <f>_xlfn.XLOOKUP(D3684,MasterSheet!H:H,MasterSheet!F:F)</f>
        <v>22792</v>
      </c>
      <c r="F3684" s="22">
        <f>SUMIFS(MasterSheet!J:J, MasterSheet!B:B, B3684, MasterSheet!D:D, C3684, MasterSheet!H:H, D3684)</f>
        <v>1</v>
      </c>
      <c r="G3684" s="22">
        <f t="shared" si="235"/>
        <v>22792</v>
      </c>
      <c r="H3684" s="26">
        <f>SUMIFS(MasterSheet!K:K, MasterSheet!B:B, B3684, MasterSheet!D:D, C3684, MasterSheet!H:H, D3684)</f>
        <v>1</v>
      </c>
      <c r="I3684" s="26">
        <f t="shared" si="236"/>
        <v>22792</v>
      </c>
      <c r="J3684" s="28">
        <f>SUMIFS(MasterSheet!L:L, MasterSheet!B:B, B3684, MasterSheet!D:D, C3684, MasterSheet!H:H, D3684)</f>
        <v>0</v>
      </c>
      <c r="K3684" s="28">
        <f t="shared" si="237"/>
        <v>0</v>
      </c>
      <c r="L3684" s="21" t="str">
        <f>UPPER(VLOOKUP(D3684,MasterSheet!H:U,14,))</f>
        <v>BIOLEGEND</v>
      </c>
    </row>
    <row r="3685" spans="1:12" x14ac:dyDescent="0.25">
      <c r="A3685" s="21" t="str">
        <f t="shared" si="234"/>
        <v>BIOLEGEND</v>
      </c>
      <c r="B3685" s="21" t="str">
        <v>Invoice Not Received</v>
      </c>
      <c r="C3685" s="30">
        <v>45958</v>
      </c>
      <c r="D3685" s="21">
        <v>134609</v>
      </c>
      <c r="E3685" s="21">
        <f>_xlfn.XLOOKUP(D3685,MasterSheet!H:H,MasterSheet!F:F)</f>
        <v>7497.6</v>
      </c>
      <c r="F3685" s="22">
        <f>SUMIFS(MasterSheet!J:J, MasterSheet!B:B, B3685, MasterSheet!D:D, C3685, MasterSheet!H:H, D3685)</f>
        <v>1</v>
      </c>
      <c r="G3685" s="22">
        <f t="shared" si="235"/>
        <v>7497.6</v>
      </c>
      <c r="H3685" s="26">
        <f>SUMIFS(MasterSheet!K:K, MasterSheet!B:B, B3685, MasterSheet!D:D, C3685, MasterSheet!H:H, D3685)</f>
        <v>1</v>
      </c>
      <c r="I3685" s="26">
        <f t="shared" si="236"/>
        <v>7497.6</v>
      </c>
      <c r="J3685" s="28">
        <f>SUMIFS(MasterSheet!L:L, MasterSheet!B:B, B3685, MasterSheet!D:D, C3685, MasterSheet!H:H, D3685)</f>
        <v>0</v>
      </c>
      <c r="K3685" s="28">
        <f t="shared" si="237"/>
        <v>0</v>
      </c>
      <c r="L3685" s="21" t="str">
        <f>UPPER(VLOOKUP(D3685,MasterSheet!H:U,14,))</f>
        <v>BIOLEGEND</v>
      </c>
    </row>
    <row r="3686" spans="1:12" x14ac:dyDescent="0.25">
      <c r="A3686" s="21" t="str">
        <f t="shared" si="234"/>
        <v>BIOLEGEND</v>
      </c>
      <c r="B3686" s="21" t="str">
        <v>Invoice Not Received</v>
      </c>
      <c r="C3686" s="30">
        <v>45958</v>
      </c>
      <c r="D3686" s="21">
        <v>425401</v>
      </c>
      <c r="E3686" s="21">
        <f>_xlfn.XLOOKUP(D3686,MasterSheet!H:H,MasterSheet!F:F)</f>
        <v>9794.4</v>
      </c>
      <c r="F3686" s="22">
        <f>SUMIFS(MasterSheet!J:J, MasterSheet!B:B, B3686, MasterSheet!D:D, C3686, MasterSheet!H:H, D3686)</f>
        <v>1</v>
      </c>
      <c r="G3686" s="22">
        <f t="shared" si="235"/>
        <v>9794.4</v>
      </c>
      <c r="H3686" s="26">
        <f>SUMIFS(MasterSheet!K:K, MasterSheet!B:B, B3686, MasterSheet!D:D, C3686, MasterSheet!H:H, D3686)</f>
        <v>1</v>
      </c>
      <c r="I3686" s="26">
        <f t="shared" si="236"/>
        <v>9794.4</v>
      </c>
      <c r="J3686" s="28">
        <f>SUMIFS(MasterSheet!L:L, MasterSheet!B:B, B3686, MasterSheet!D:D, C3686, MasterSheet!H:H, D3686)</f>
        <v>0</v>
      </c>
      <c r="K3686" s="28">
        <f t="shared" si="237"/>
        <v>0</v>
      </c>
      <c r="L3686" s="21" t="str">
        <f>UPPER(VLOOKUP(D3686,MasterSheet!H:U,14,))</f>
        <v>BIOLEGEND</v>
      </c>
    </row>
    <row r="3687" spans="1:12" x14ac:dyDescent="0.25">
      <c r="A3687" s="21" t="str">
        <f t="shared" si="234"/>
        <v>BIOLEGEND</v>
      </c>
      <c r="B3687" s="21" t="str">
        <v>Invoice Not Received</v>
      </c>
      <c r="C3687" s="30">
        <v>45958</v>
      </c>
      <c r="D3687" s="21">
        <v>422401</v>
      </c>
      <c r="E3687" s="21">
        <f>_xlfn.XLOOKUP(D3687,MasterSheet!H:H,MasterSheet!F:F)</f>
        <v>8685.6</v>
      </c>
      <c r="F3687" s="22">
        <f>SUMIFS(MasterSheet!J:J, MasterSheet!B:B, B3687, MasterSheet!D:D, C3687, MasterSheet!H:H, D3687)</f>
        <v>1</v>
      </c>
      <c r="G3687" s="22">
        <f t="shared" si="235"/>
        <v>8685.6</v>
      </c>
      <c r="H3687" s="26">
        <f>SUMIFS(MasterSheet!K:K, MasterSheet!B:B, B3687, MasterSheet!D:D, C3687, MasterSheet!H:H, D3687)</f>
        <v>1</v>
      </c>
      <c r="I3687" s="26">
        <f t="shared" si="236"/>
        <v>8685.6</v>
      </c>
      <c r="J3687" s="28">
        <f>SUMIFS(MasterSheet!L:L, MasterSheet!B:B, B3687, MasterSheet!D:D, C3687, MasterSheet!H:H, D3687)</f>
        <v>0</v>
      </c>
      <c r="K3687" s="28">
        <f t="shared" si="237"/>
        <v>0</v>
      </c>
      <c r="L3687" s="21" t="str">
        <f>UPPER(VLOOKUP(D3687,MasterSheet!H:U,14,))</f>
        <v>BIOLEGEND</v>
      </c>
    </row>
    <row r="3688" spans="1:12" x14ac:dyDescent="0.25">
      <c r="A3688" s="21" t="str">
        <f t="shared" si="234"/>
        <v>BIOLEGEND</v>
      </c>
      <c r="B3688" s="21" t="str">
        <v>Invoice Not Received</v>
      </c>
      <c r="C3688" s="30">
        <v>45958</v>
      </c>
      <c r="D3688" s="21">
        <v>422302</v>
      </c>
      <c r="E3688" s="21">
        <f>_xlfn.XLOOKUP(D3688,MasterSheet!H:H,MasterSheet!F:F)</f>
        <v>14106.400000000001</v>
      </c>
      <c r="F3688" s="22">
        <f>SUMIFS(MasterSheet!J:J, MasterSheet!B:B, B3688, MasterSheet!D:D, C3688, MasterSheet!H:H, D3688)</f>
        <v>2</v>
      </c>
      <c r="G3688" s="22">
        <f t="shared" si="235"/>
        <v>28212.800000000003</v>
      </c>
      <c r="H3688" s="26">
        <f>SUMIFS(MasterSheet!K:K, MasterSheet!B:B, B3688, MasterSheet!D:D, C3688, MasterSheet!H:H, D3688)</f>
        <v>2</v>
      </c>
      <c r="I3688" s="26">
        <f t="shared" si="236"/>
        <v>28212.800000000003</v>
      </c>
      <c r="J3688" s="28">
        <f>SUMIFS(MasterSheet!L:L, MasterSheet!B:B, B3688, MasterSheet!D:D, C3688, MasterSheet!H:H, D3688)</f>
        <v>0</v>
      </c>
      <c r="K3688" s="28">
        <f t="shared" si="237"/>
        <v>0</v>
      </c>
      <c r="L3688" s="21" t="str">
        <f>UPPER(VLOOKUP(D3688,MasterSheet!H:U,14,))</f>
        <v>BIOLEGEND</v>
      </c>
    </row>
    <row r="3689" spans="1:12" x14ac:dyDescent="0.25">
      <c r="A3689" s="21" t="str">
        <f t="shared" si="234"/>
        <v>BIOLEGEND</v>
      </c>
      <c r="B3689" s="21" t="str">
        <v>Invoice Not Received</v>
      </c>
      <c r="C3689" s="30">
        <v>45958</v>
      </c>
      <c r="D3689" s="21">
        <v>400405</v>
      </c>
      <c r="E3689" s="21">
        <f>_xlfn.XLOOKUP(D3689,MasterSheet!H:H,MasterSheet!F:F)</f>
        <v>2481.6</v>
      </c>
      <c r="F3689" s="22">
        <f>SUMIFS(MasterSheet!J:J, MasterSheet!B:B, B3689, MasterSheet!D:D, C3689, MasterSheet!H:H, D3689)</f>
        <v>1</v>
      </c>
      <c r="G3689" s="22">
        <f t="shared" si="235"/>
        <v>2481.6</v>
      </c>
      <c r="H3689" s="26">
        <f>SUMIFS(MasterSheet!K:K, MasterSheet!B:B, B3689, MasterSheet!D:D, C3689, MasterSheet!H:H, D3689)</f>
        <v>1</v>
      </c>
      <c r="I3689" s="26">
        <f t="shared" si="236"/>
        <v>2481.6</v>
      </c>
      <c r="J3689" s="28">
        <f>SUMIFS(MasterSheet!L:L, MasterSheet!B:B, B3689, MasterSheet!D:D, C3689, MasterSheet!H:H, D3689)</f>
        <v>0</v>
      </c>
      <c r="K3689" s="28">
        <f t="shared" si="237"/>
        <v>0</v>
      </c>
      <c r="L3689" s="21" t="str">
        <f>UPPER(VLOOKUP(D3689,MasterSheet!H:U,14,))</f>
        <v>BIOLEGEND</v>
      </c>
    </row>
    <row r="3690" spans="1:12" x14ac:dyDescent="0.25">
      <c r="A3690" s="21" t="str">
        <f t="shared" si="234"/>
        <v>BIOLEGEND</v>
      </c>
      <c r="B3690" s="21" t="str">
        <v>Invoice Not Received</v>
      </c>
      <c r="C3690" s="30">
        <v>45958</v>
      </c>
      <c r="D3690" s="21">
        <v>300554</v>
      </c>
      <c r="E3690" s="21">
        <f>_xlfn.XLOOKUP(D3690,MasterSheet!H:H,MasterSheet!F:F)</f>
        <v>25748.800000000003</v>
      </c>
      <c r="F3690" s="22">
        <f>SUMIFS(MasterSheet!J:J, MasterSheet!B:B, B3690, MasterSheet!D:D, C3690, MasterSheet!H:H, D3690)</f>
        <v>1</v>
      </c>
      <c r="G3690" s="22">
        <f t="shared" si="235"/>
        <v>25748.800000000003</v>
      </c>
      <c r="H3690" s="26">
        <f>SUMIFS(MasterSheet!K:K, MasterSheet!B:B, B3690, MasterSheet!D:D, C3690, MasterSheet!H:H, D3690)</f>
        <v>1</v>
      </c>
      <c r="I3690" s="26">
        <f t="shared" si="236"/>
        <v>25748.800000000003</v>
      </c>
      <c r="J3690" s="28">
        <f>SUMIFS(MasterSheet!L:L, MasterSheet!B:B, B3690, MasterSheet!D:D, C3690, MasterSheet!H:H, D3690)</f>
        <v>0</v>
      </c>
      <c r="K3690" s="28">
        <f t="shared" si="237"/>
        <v>0</v>
      </c>
      <c r="L3690" s="21" t="str">
        <f>UPPER(VLOOKUP(D3690,MasterSheet!H:U,14,))</f>
        <v>BIOLEGEND</v>
      </c>
    </row>
    <row r="3691" spans="1:12" x14ac:dyDescent="0.25">
      <c r="A3691" s="21" t="str">
        <f t="shared" si="234"/>
        <v>BIOLEGEND</v>
      </c>
      <c r="B3691" s="21" t="str">
        <v>Invoice Not Received</v>
      </c>
      <c r="C3691" s="30">
        <v>45958</v>
      </c>
      <c r="D3691" s="21">
        <v>502516</v>
      </c>
      <c r="E3691" s="21">
        <f>_xlfn.XLOOKUP(D3691,MasterSheet!H:H,MasterSheet!F:F)</f>
        <v>13992</v>
      </c>
      <c r="F3691" s="22">
        <f>SUMIFS(MasterSheet!J:J, MasterSheet!B:B, B3691, MasterSheet!D:D, C3691, MasterSheet!H:H, D3691)</f>
        <v>1</v>
      </c>
      <c r="G3691" s="22">
        <f t="shared" si="235"/>
        <v>13992</v>
      </c>
      <c r="H3691" s="26">
        <f>SUMIFS(MasterSheet!K:K, MasterSheet!B:B, B3691, MasterSheet!D:D, C3691, MasterSheet!H:H, D3691)</f>
        <v>1</v>
      </c>
      <c r="I3691" s="26">
        <f t="shared" si="236"/>
        <v>13992</v>
      </c>
      <c r="J3691" s="28">
        <f>SUMIFS(MasterSheet!L:L, MasterSheet!B:B, B3691, MasterSheet!D:D, C3691, MasterSheet!H:H, D3691)</f>
        <v>0</v>
      </c>
      <c r="K3691" s="28">
        <f t="shared" si="237"/>
        <v>0</v>
      </c>
      <c r="L3691" s="21" t="str">
        <f>UPPER(VLOOKUP(D3691,MasterSheet!H:U,14,))</f>
        <v>BIOLEGEND</v>
      </c>
    </row>
    <row r="3692" spans="1:12" x14ac:dyDescent="0.25">
      <c r="A3692" s="21" t="str">
        <f t="shared" si="234"/>
        <v>BIOLEGEND</v>
      </c>
      <c r="B3692" s="21" t="str">
        <v>Invoice Not Received</v>
      </c>
      <c r="C3692" s="30">
        <v>45958</v>
      </c>
      <c r="D3692" s="21">
        <v>379210</v>
      </c>
      <c r="E3692" s="21">
        <f>_xlfn.XLOOKUP(D3692,MasterSheet!H:H,MasterSheet!F:F)</f>
        <v>16632</v>
      </c>
      <c r="F3692" s="22">
        <f>SUMIFS(MasterSheet!J:J, MasterSheet!B:B, B3692, MasterSheet!D:D, C3692, MasterSheet!H:H, D3692)</f>
        <v>1</v>
      </c>
      <c r="G3692" s="22">
        <f t="shared" si="235"/>
        <v>16632</v>
      </c>
      <c r="H3692" s="26">
        <f>SUMIFS(MasterSheet!K:K, MasterSheet!B:B, B3692, MasterSheet!D:D, C3692, MasterSheet!H:H, D3692)</f>
        <v>1</v>
      </c>
      <c r="I3692" s="26">
        <f t="shared" si="236"/>
        <v>16632</v>
      </c>
      <c r="J3692" s="28">
        <f>SUMIFS(MasterSheet!L:L, MasterSheet!B:B, B3692, MasterSheet!D:D, C3692, MasterSheet!H:H, D3692)</f>
        <v>0</v>
      </c>
      <c r="K3692" s="28">
        <f t="shared" si="237"/>
        <v>0</v>
      </c>
      <c r="L3692" s="21" t="str">
        <f>UPPER(VLOOKUP(D3692,MasterSheet!H:U,14,))</f>
        <v>BIOLEGEND</v>
      </c>
    </row>
    <row r="3693" spans="1:12" x14ac:dyDescent="0.25">
      <c r="A3693" s="21" t="str">
        <f t="shared" si="234"/>
        <v>BIOLEGEND</v>
      </c>
      <c r="B3693" s="21" t="str">
        <v>Invoice Not Received</v>
      </c>
      <c r="C3693" s="30">
        <v>45958</v>
      </c>
      <c r="D3693" s="21">
        <v>328630</v>
      </c>
      <c r="E3693" s="21">
        <f>_xlfn.XLOOKUP(D3693,MasterSheet!H:H,MasterSheet!F:F)</f>
        <v>75609.600000000006</v>
      </c>
      <c r="F3693" s="22">
        <f>SUMIFS(MasterSheet!J:J, MasterSheet!B:B, B3693, MasterSheet!D:D, C3693, MasterSheet!H:H, D3693)</f>
        <v>1</v>
      </c>
      <c r="G3693" s="22">
        <f t="shared" si="235"/>
        <v>75609.600000000006</v>
      </c>
      <c r="H3693" s="26">
        <f>SUMIFS(MasterSheet!K:K, MasterSheet!B:B, B3693, MasterSheet!D:D, C3693, MasterSheet!H:H, D3693)</f>
        <v>1</v>
      </c>
      <c r="I3693" s="26">
        <f t="shared" si="236"/>
        <v>75609.600000000006</v>
      </c>
      <c r="J3693" s="28">
        <f>SUMIFS(MasterSheet!L:L, MasterSheet!B:B, B3693, MasterSheet!D:D, C3693, MasterSheet!H:H, D3693)</f>
        <v>0</v>
      </c>
      <c r="K3693" s="28">
        <f t="shared" si="237"/>
        <v>0</v>
      </c>
      <c r="L3693" s="21" t="str">
        <f>UPPER(VLOOKUP(D3693,MasterSheet!H:U,14,))</f>
        <v>BIOLEGEND</v>
      </c>
    </row>
    <row r="3694" spans="1:12" x14ac:dyDescent="0.25">
      <c r="A3694" s="21" t="str">
        <f t="shared" si="234"/>
        <v>BIOLEGEND</v>
      </c>
      <c r="B3694" s="21" t="str">
        <v>Invoice Not Received</v>
      </c>
      <c r="C3694" s="30">
        <v>45958</v>
      </c>
      <c r="D3694" s="21">
        <v>331328</v>
      </c>
      <c r="E3694" s="21">
        <f>_xlfn.XLOOKUP(D3694,MasterSheet!H:H,MasterSheet!F:F)</f>
        <v>25687.199999999997</v>
      </c>
      <c r="F3694" s="22">
        <f>SUMIFS(MasterSheet!J:J, MasterSheet!B:B, B3694, MasterSheet!D:D, C3694, MasterSheet!H:H, D3694)</f>
        <v>1</v>
      </c>
      <c r="G3694" s="22">
        <f t="shared" si="235"/>
        <v>25687.199999999997</v>
      </c>
      <c r="H3694" s="26">
        <f>SUMIFS(MasterSheet!K:K, MasterSheet!B:B, B3694, MasterSheet!D:D, C3694, MasterSheet!H:H, D3694)</f>
        <v>1</v>
      </c>
      <c r="I3694" s="26">
        <f t="shared" si="236"/>
        <v>25687.199999999997</v>
      </c>
      <c r="J3694" s="28">
        <f>SUMIFS(MasterSheet!L:L, MasterSheet!B:B, B3694, MasterSheet!D:D, C3694, MasterSheet!H:H, D3694)</f>
        <v>0</v>
      </c>
      <c r="K3694" s="28">
        <f t="shared" si="237"/>
        <v>0</v>
      </c>
      <c r="L3694" s="21" t="str">
        <f>UPPER(VLOOKUP(D3694,MasterSheet!H:U,14,))</f>
        <v>BIOLEGEND</v>
      </c>
    </row>
    <row r="3695" spans="1:12" x14ac:dyDescent="0.25">
      <c r="A3695" s="21" t="str">
        <f t="shared" si="234"/>
        <v>BIOLEGEND</v>
      </c>
      <c r="B3695" s="21" t="str">
        <v>Invoice Not Received</v>
      </c>
      <c r="C3695" s="30">
        <v>45958</v>
      </c>
      <c r="D3695" s="21">
        <v>331408</v>
      </c>
      <c r="E3695" s="21">
        <f>_xlfn.XLOOKUP(D3695,MasterSheet!H:H,MasterSheet!F:F)</f>
        <v>14150.400000000001</v>
      </c>
      <c r="F3695" s="22">
        <f>SUMIFS(MasterSheet!J:J, MasterSheet!B:B, B3695, MasterSheet!D:D, C3695, MasterSheet!H:H, D3695)</f>
        <v>1</v>
      </c>
      <c r="G3695" s="22">
        <f t="shared" si="235"/>
        <v>14150.400000000001</v>
      </c>
      <c r="H3695" s="26">
        <f>SUMIFS(MasterSheet!K:K, MasterSheet!B:B, B3695, MasterSheet!D:D, C3695, MasterSheet!H:H, D3695)</f>
        <v>1</v>
      </c>
      <c r="I3695" s="26">
        <f t="shared" si="236"/>
        <v>14150.400000000001</v>
      </c>
      <c r="J3695" s="28">
        <f>SUMIFS(MasterSheet!L:L, MasterSheet!B:B, B3695, MasterSheet!D:D, C3695, MasterSheet!H:H, D3695)</f>
        <v>0</v>
      </c>
      <c r="K3695" s="28">
        <f t="shared" si="237"/>
        <v>0</v>
      </c>
      <c r="L3695" s="21" t="str">
        <f>UPPER(VLOOKUP(D3695,MasterSheet!H:U,14,))</f>
        <v>BIOLEGEND</v>
      </c>
    </row>
    <row r="3696" spans="1:12" x14ac:dyDescent="0.25">
      <c r="A3696" s="21" t="str">
        <f t="shared" si="234"/>
        <v>BPS</v>
      </c>
      <c r="B3696" s="21" t="str">
        <v>INV8150</v>
      </c>
      <c r="C3696" s="30">
        <v>45958</v>
      </c>
      <c r="D3696" s="21" t="str">
        <v>60690-2</v>
      </c>
      <c r="E3696" s="21">
        <f>_xlfn.XLOOKUP(D3696,MasterSheet!H:H,MasterSheet!F:F)</f>
        <v>45980</v>
      </c>
      <c r="F3696" s="22">
        <f>SUMIFS(MasterSheet!J:J, MasterSheet!B:B, B3696, MasterSheet!D:D, C3696, MasterSheet!H:H, D3696)</f>
        <v>1</v>
      </c>
      <c r="G3696" s="22">
        <f t="shared" si="235"/>
        <v>45980</v>
      </c>
      <c r="H3696" s="26">
        <f>SUMIFS(MasterSheet!K:K, MasterSheet!B:B, B3696, MasterSheet!D:D, C3696, MasterSheet!H:H, D3696)</f>
        <v>1</v>
      </c>
      <c r="I3696" s="26">
        <f t="shared" si="236"/>
        <v>45980</v>
      </c>
      <c r="J3696" s="28">
        <f>SUMIFS(MasterSheet!L:L, MasterSheet!B:B, B3696, MasterSheet!D:D, C3696, MasterSheet!H:H, D3696)</f>
        <v>0</v>
      </c>
      <c r="K3696" s="28">
        <f t="shared" si="237"/>
        <v>0</v>
      </c>
      <c r="L3696" s="21" t="str">
        <f>UPPER(VLOOKUP(D3696,MasterSheet!H:U,14,))</f>
        <v>BPS</v>
      </c>
    </row>
    <row r="3697" spans="1:12" x14ac:dyDescent="0.25">
      <c r="A3697" s="21" t="str">
        <f t="shared" si="234"/>
        <v>BPS</v>
      </c>
      <c r="B3697" s="21" t="str">
        <v>INV8150</v>
      </c>
      <c r="C3697" s="30">
        <v>45958</v>
      </c>
      <c r="D3697" s="21" t="str">
        <v>60185-1</v>
      </c>
      <c r="E3697" s="21">
        <f>_xlfn.XLOOKUP(D3697,MasterSheet!H:H,MasterSheet!F:F)</f>
        <v>8184</v>
      </c>
      <c r="F3697" s="22">
        <f>SUMIFS(MasterSheet!J:J, MasterSheet!B:B, B3697, MasterSheet!D:D, C3697, MasterSheet!H:H, D3697)</f>
        <v>1</v>
      </c>
      <c r="G3697" s="22">
        <f t="shared" si="235"/>
        <v>8184</v>
      </c>
      <c r="H3697" s="26">
        <f>SUMIFS(MasterSheet!K:K, MasterSheet!B:B, B3697, MasterSheet!D:D, C3697, MasterSheet!H:H, D3697)</f>
        <v>1</v>
      </c>
      <c r="I3697" s="26">
        <f t="shared" si="236"/>
        <v>8184</v>
      </c>
      <c r="J3697" s="28">
        <f>SUMIFS(MasterSheet!L:L, MasterSheet!B:B, B3697, MasterSheet!D:D, C3697, MasterSheet!H:H, D3697)</f>
        <v>0</v>
      </c>
      <c r="K3697" s="28">
        <f t="shared" si="237"/>
        <v>0</v>
      </c>
      <c r="L3697" s="21" t="str">
        <f>UPPER(VLOOKUP(D3697,MasterSheet!H:U,14,))</f>
        <v>BPS</v>
      </c>
    </row>
    <row r="3698" spans="1:12" x14ac:dyDescent="0.25">
      <c r="A3698" s="21" t="str">
        <f t="shared" si="234"/>
        <v>DHARMACON</v>
      </c>
      <c r="B3698" s="21" t="str">
        <v>O102025IN3328176G</v>
      </c>
      <c r="C3698" s="30">
        <v>45958</v>
      </c>
      <c r="D3698" s="21" t="str">
        <v>L-006585-00-0010</v>
      </c>
      <c r="E3698" s="21">
        <f>_xlfn.XLOOKUP(D3698,MasterSheet!H:H,MasterSheet!F:F)</f>
        <v>51656</v>
      </c>
      <c r="F3698" s="22">
        <f>SUMIFS(MasterSheet!J:J, MasterSheet!B:B, B3698, MasterSheet!D:D, C3698, MasterSheet!H:H, D3698)</f>
        <v>1</v>
      </c>
      <c r="G3698" s="22">
        <f t="shared" si="235"/>
        <v>51656</v>
      </c>
      <c r="H3698" s="26">
        <f>SUMIFS(MasterSheet!K:K, MasterSheet!B:B, B3698, MasterSheet!D:D, C3698, MasterSheet!H:H, D3698)</f>
        <v>1</v>
      </c>
      <c r="I3698" s="26">
        <f t="shared" si="236"/>
        <v>51656</v>
      </c>
      <c r="J3698" s="28">
        <f>SUMIFS(MasterSheet!L:L, MasterSheet!B:B, B3698, MasterSheet!D:D, C3698, MasterSheet!H:H, D3698)</f>
        <v>0</v>
      </c>
      <c r="K3698" s="28">
        <f t="shared" si="237"/>
        <v>0</v>
      </c>
      <c r="L3698" s="21" t="str">
        <f>UPPER(VLOOKUP(D3698,MasterSheet!H:U,14,))</f>
        <v>DHARMACON</v>
      </c>
    </row>
    <row r="3699" spans="1:12" x14ac:dyDescent="0.25">
      <c r="A3699" s="21" t="str">
        <f t="shared" si="234"/>
        <v>DHARMACON</v>
      </c>
      <c r="B3699" s="21" t="str">
        <v>O102025IN3328176G</v>
      </c>
      <c r="C3699" s="30">
        <v>45958</v>
      </c>
      <c r="D3699" s="21" t="str">
        <v>L-042659-00-0005</v>
      </c>
      <c r="E3699" s="21">
        <f>_xlfn.XLOOKUP(D3699,MasterSheet!H:H,MasterSheet!F:F)</f>
        <v>32912</v>
      </c>
      <c r="F3699" s="22">
        <f>SUMIFS(MasterSheet!J:J, MasterSheet!B:B, B3699, MasterSheet!D:D, C3699, MasterSheet!H:H, D3699)</f>
        <v>1</v>
      </c>
      <c r="G3699" s="22">
        <f t="shared" si="235"/>
        <v>32912</v>
      </c>
      <c r="H3699" s="26">
        <f>SUMIFS(MasterSheet!K:K, MasterSheet!B:B, B3699, MasterSheet!D:D, C3699, MasterSheet!H:H, D3699)</f>
        <v>1</v>
      </c>
      <c r="I3699" s="26">
        <f t="shared" si="236"/>
        <v>32912</v>
      </c>
      <c r="J3699" s="28">
        <f>SUMIFS(MasterSheet!L:L, MasterSheet!B:B, B3699, MasterSheet!D:D, C3699, MasterSheet!H:H, D3699)</f>
        <v>0</v>
      </c>
      <c r="K3699" s="28">
        <f t="shared" si="237"/>
        <v>0</v>
      </c>
      <c r="L3699" s="21" t="str">
        <f>UPPER(VLOOKUP(D3699,MasterSheet!H:U,14,))</f>
        <v>DHARMACON</v>
      </c>
    </row>
    <row r="3700" spans="1:12" x14ac:dyDescent="0.25">
      <c r="A3700" s="21" t="str">
        <f t="shared" si="234"/>
        <v>DHARMACON</v>
      </c>
      <c r="B3700" s="21" t="str">
        <v>O102025IN3328176G</v>
      </c>
      <c r="C3700" s="30">
        <v>45958</v>
      </c>
      <c r="D3700" s="21" t="str">
        <v>L-065332-00-0005</v>
      </c>
      <c r="E3700" s="21">
        <f>_xlfn.XLOOKUP(D3700,MasterSheet!H:H,MasterSheet!F:F)</f>
        <v>32912</v>
      </c>
      <c r="F3700" s="22">
        <f>SUMIFS(MasterSheet!J:J, MasterSheet!B:B, B3700, MasterSheet!D:D, C3700, MasterSheet!H:H, D3700)</f>
        <v>1</v>
      </c>
      <c r="G3700" s="22">
        <f t="shared" si="235"/>
        <v>32912</v>
      </c>
      <c r="H3700" s="26">
        <f>SUMIFS(MasterSheet!K:K, MasterSheet!B:B, B3700, MasterSheet!D:D, C3700, MasterSheet!H:H, D3700)</f>
        <v>1</v>
      </c>
      <c r="I3700" s="26">
        <f t="shared" si="236"/>
        <v>32912</v>
      </c>
      <c r="J3700" s="28">
        <f>SUMIFS(MasterSheet!L:L, MasterSheet!B:B, B3700, MasterSheet!D:D, C3700, MasterSheet!H:H, D3700)</f>
        <v>0</v>
      </c>
      <c r="K3700" s="28">
        <f t="shared" si="237"/>
        <v>0</v>
      </c>
      <c r="L3700" s="21" t="str">
        <f>UPPER(VLOOKUP(D3700,MasterSheet!H:U,14,))</f>
        <v>DHARMACON</v>
      </c>
    </row>
    <row r="3701" spans="1:12" x14ac:dyDescent="0.25">
      <c r="A3701" s="21" t="str">
        <f t="shared" si="234"/>
        <v>DHARMACON</v>
      </c>
      <c r="B3701" s="21" t="str">
        <v>O102025IN3328176G</v>
      </c>
      <c r="C3701" s="30">
        <v>45958</v>
      </c>
      <c r="D3701" s="21" t="str">
        <v>L-004374-00-0005</v>
      </c>
      <c r="E3701" s="21">
        <f>_xlfn.XLOOKUP(D3701,MasterSheet!H:H,MasterSheet!F:F)</f>
        <v>32912</v>
      </c>
      <c r="F3701" s="22">
        <f>SUMIFS(MasterSheet!J:J, MasterSheet!B:B, B3701, MasterSheet!D:D, C3701, MasterSheet!H:H, D3701)</f>
        <v>1</v>
      </c>
      <c r="G3701" s="22">
        <f t="shared" si="235"/>
        <v>32912</v>
      </c>
      <c r="H3701" s="26">
        <f>SUMIFS(MasterSheet!K:K, MasterSheet!B:B, B3701, MasterSheet!D:D, C3701, MasterSheet!H:H, D3701)</f>
        <v>1</v>
      </c>
      <c r="I3701" s="26">
        <f t="shared" si="236"/>
        <v>32912</v>
      </c>
      <c r="J3701" s="28">
        <f>SUMIFS(MasterSheet!L:L, MasterSheet!B:B, B3701, MasterSheet!D:D, C3701, MasterSheet!H:H, D3701)</f>
        <v>0</v>
      </c>
      <c r="K3701" s="28">
        <f t="shared" si="237"/>
        <v>0</v>
      </c>
      <c r="L3701" s="21" t="str">
        <f>UPPER(VLOOKUP(D3701,MasterSheet!H:U,14,))</f>
        <v>DHARMACON</v>
      </c>
    </row>
    <row r="3702" spans="1:12" x14ac:dyDescent="0.25">
      <c r="A3702" s="21" t="str">
        <f t="shared" si="234"/>
        <v>DHARMACON</v>
      </c>
      <c r="B3702" s="21" t="str">
        <v>O102025IN3328176G</v>
      </c>
      <c r="C3702" s="30">
        <v>45958</v>
      </c>
      <c r="D3702" s="21" t="str">
        <v>L-012092-00-0005</v>
      </c>
      <c r="E3702" s="21">
        <f>_xlfn.XLOOKUP(D3702,MasterSheet!H:H,MasterSheet!F:F)</f>
        <v>32912</v>
      </c>
      <c r="F3702" s="22">
        <f>SUMIFS(MasterSheet!J:J, MasterSheet!B:B, B3702, MasterSheet!D:D, C3702, MasterSheet!H:H, D3702)</f>
        <v>1</v>
      </c>
      <c r="G3702" s="22">
        <f t="shared" si="235"/>
        <v>32912</v>
      </c>
      <c r="H3702" s="26">
        <f>SUMIFS(MasterSheet!K:K, MasterSheet!B:B, B3702, MasterSheet!D:D, C3702, MasterSheet!H:H, D3702)</f>
        <v>1</v>
      </c>
      <c r="I3702" s="26">
        <f t="shared" si="236"/>
        <v>32912</v>
      </c>
      <c r="J3702" s="28">
        <f>SUMIFS(MasterSheet!L:L, MasterSheet!B:B, B3702, MasterSheet!D:D, C3702, MasterSheet!H:H, D3702)</f>
        <v>0</v>
      </c>
      <c r="K3702" s="28">
        <f t="shared" si="237"/>
        <v>0</v>
      </c>
      <c r="L3702" s="21" t="str">
        <f>UPPER(VLOOKUP(D3702,MasterSheet!H:U,14,))</f>
        <v>DHARMACON</v>
      </c>
    </row>
    <row r="3703" spans="1:12" x14ac:dyDescent="0.25">
      <c r="A3703" s="21" t="str">
        <f t="shared" si="234"/>
        <v>DHARMACON</v>
      </c>
      <c r="B3703" s="21" t="str">
        <v>O102025IN3328176G</v>
      </c>
      <c r="C3703" s="30">
        <v>45958</v>
      </c>
      <c r="D3703" s="21" t="str">
        <v>OEC4987-200829605</v>
      </c>
      <c r="E3703" s="21">
        <f>_xlfn.XLOOKUP(D3703,MasterSheet!H:H,MasterSheet!F:F)</f>
        <v>6336</v>
      </c>
      <c r="F3703" s="22">
        <f>SUMIFS(MasterSheet!J:J, MasterSheet!B:B, B3703, MasterSheet!D:D, C3703, MasterSheet!H:H, D3703)</f>
        <v>1</v>
      </c>
      <c r="G3703" s="22">
        <f t="shared" si="235"/>
        <v>6336</v>
      </c>
      <c r="H3703" s="26">
        <f>SUMIFS(MasterSheet!K:K, MasterSheet!B:B, B3703, MasterSheet!D:D, C3703, MasterSheet!H:H, D3703)</f>
        <v>1</v>
      </c>
      <c r="I3703" s="26">
        <f t="shared" si="236"/>
        <v>6336</v>
      </c>
      <c r="J3703" s="28">
        <f>SUMIFS(MasterSheet!L:L, MasterSheet!B:B, B3703, MasterSheet!D:D, C3703, MasterSheet!H:H, D3703)</f>
        <v>0</v>
      </c>
      <c r="K3703" s="28">
        <f t="shared" si="237"/>
        <v>0</v>
      </c>
      <c r="L3703" s="21" t="str">
        <f>UPPER(VLOOKUP(D3703,MasterSheet!H:U,14,))</f>
        <v>DHARMACON</v>
      </c>
    </row>
    <row r="3704" spans="1:12" x14ac:dyDescent="0.25">
      <c r="A3704" s="21" t="str">
        <f t="shared" si="234"/>
        <v>DHARMACON</v>
      </c>
      <c r="B3704" s="21" t="str">
        <v>O102025IN3328176G</v>
      </c>
      <c r="C3704" s="30">
        <v>45958</v>
      </c>
      <c r="D3704" s="21" t="str">
        <v>T-2002-02</v>
      </c>
      <c r="E3704" s="21">
        <f>_xlfn.XLOOKUP(D3704,MasterSheet!H:H,MasterSheet!F:F)</f>
        <v>20856</v>
      </c>
      <c r="F3704" s="22">
        <f>SUMIFS(MasterSheet!J:J, MasterSheet!B:B, B3704, MasterSheet!D:D, C3704, MasterSheet!H:H, D3704)</f>
        <v>1</v>
      </c>
      <c r="G3704" s="22">
        <f t="shared" si="235"/>
        <v>20856</v>
      </c>
      <c r="H3704" s="26">
        <f>SUMIFS(MasterSheet!K:K, MasterSheet!B:B, B3704, MasterSheet!D:D, C3704, MasterSheet!H:H, D3704)</f>
        <v>1</v>
      </c>
      <c r="I3704" s="26">
        <f t="shared" si="236"/>
        <v>20856</v>
      </c>
      <c r="J3704" s="28">
        <f>SUMIFS(MasterSheet!L:L, MasterSheet!B:B, B3704, MasterSheet!D:D, C3704, MasterSheet!H:H, D3704)</f>
        <v>0</v>
      </c>
      <c r="K3704" s="28">
        <f t="shared" si="237"/>
        <v>0</v>
      </c>
      <c r="L3704" s="21" t="str">
        <f>UPPER(VLOOKUP(D3704,MasterSheet!H:U,14,))</f>
        <v>DHARMACON</v>
      </c>
    </row>
    <row r="3705" spans="1:12" x14ac:dyDescent="0.25">
      <c r="A3705" s="21" t="str">
        <f t="shared" si="234"/>
        <v>DHARMACON</v>
      </c>
      <c r="B3705" s="21" t="str">
        <v>O102025IN3328176G</v>
      </c>
      <c r="C3705" s="30">
        <v>45958</v>
      </c>
      <c r="D3705" s="21" t="str">
        <v>T-2002-03</v>
      </c>
      <c r="E3705" s="21">
        <f>_xlfn.XLOOKUP(D3705,MasterSheet!H:H,MasterSheet!F:F)</f>
        <v>34584</v>
      </c>
      <c r="F3705" s="22">
        <f>SUMIFS(MasterSheet!J:J, MasterSheet!B:B, B3705, MasterSheet!D:D, C3705, MasterSheet!H:H, D3705)</f>
        <v>1</v>
      </c>
      <c r="G3705" s="22">
        <f t="shared" si="235"/>
        <v>34584</v>
      </c>
      <c r="H3705" s="26">
        <f>SUMIFS(MasterSheet!K:K, MasterSheet!B:B, B3705, MasterSheet!D:D, C3705, MasterSheet!H:H, D3705)</f>
        <v>1</v>
      </c>
      <c r="I3705" s="26">
        <f t="shared" si="236"/>
        <v>34584</v>
      </c>
      <c r="J3705" s="28">
        <f>SUMIFS(MasterSheet!L:L, MasterSheet!B:B, B3705, MasterSheet!D:D, C3705, MasterSheet!H:H, D3705)</f>
        <v>0</v>
      </c>
      <c r="K3705" s="28">
        <f t="shared" si="237"/>
        <v>0</v>
      </c>
      <c r="L3705" s="21" t="str">
        <f>UPPER(VLOOKUP(D3705,MasterSheet!H:U,14,))</f>
        <v>DHARMACON</v>
      </c>
    </row>
    <row r="3706" spans="1:12" x14ac:dyDescent="0.25">
      <c r="A3706" s="21" t="str">
        <f t="shared" si="234"/>
        <v>DHARMACON</v>
      </c>
      <c r="B3706" s="21" t="str">
        <v>O102025IN3328176G</v>
      </c>
      <c r="C3706" s="30">
        <v>45958</v>
      </c>
      <c r="D3706" s="21" t="str">
        <v>T-2003-03</v>
      </c>
      <c r="E3706" s="21">
        <f>_xlfn.XLOOKUP(D3706,MasterSheet!H:H,MasterSheet!F:F)</f>
        <v>34584</v>
      </c>
      <c r="F3706" s="22">
        <f>SUMIFS(MasterSheet!J:J, MasterSheet!B:B, B3706, MasterSheet!D:D, C3706, MasterSheet!H:H, D3706)</f>
        <v>1</v>
      </c>
      <c r="G3706" s="22">
        <f t="shared" si="235"/>
        <v>34584</v>
      </c>
      <c r="H3706" s="26">
        <f>SUMIFS(MasterSheet!K:K, MasterSheet!B:B, B3706, MasterSheet!D:D, C3706, MasterSheet!H:H, D3706)</f>
        <v>1</v>
      </c>
      <c r="I3706" s="26">
        <f t="shared" si="236"/>
        <v>34584</v>
      </c>
      <c r="J3706" s="28">
        <f>SUMIFS(MasterSheet!L:L, MasterSheet!B:B, B3706, MasterSheet!D:D, C3706, MasterSheet!H:H, D3706)</f>
        <v>0</v>
      </c>
      <c r="K3706" s="28">
        <f t="shared" si="237"/>
        <v>0</v>
      </c>
      <c r="L3706" s="21" t="str">
        <f>UPPER(VLOOKUP(D3706,MasterSheet!H:U,14,))</f>
        <v>DHARMACON</v>
      </c>
    </row>
    <row r="3707" spans="1:12" x14ac:dyDescent="0.25">
      <c r="A3707" s="21" t="str">
        <f t="shared" si="234"/>
        <v>TARGETMOL</v>
      </c>
      <c r="B3707" s="21" t="str">
        <v>INV251024-066</v>
      </c>
      <c r="C3707" s="30">
        <v>45958</v>
      </c>
      <c r="D3707" s="21" t="str">
        <v>T7991</v>
      </c>
      <c r="E3707" s="21">
        <f>_xlfn.XLOOKUP(D3707,MasterSheet!H:H,MasterSheet!F:F)</f>
        <v>1584</v>
      </c>
      <c r="F3707" s="22">
        <f>SUMIFS(MasterSheet!J:J, MasterSheet!B:B, B3707, MasterSheet!D:D, C3707, MasterSheet!H:H, D3707)</f>
        <v>1</v>
      </c>
      <c r="G3707" s="22">
        <f t="shared" si="235"/>
        <v>1584</v>
      </c>
      <c r="H3707" s="26">
        <f>SUMIFS(MasterSheet!K:K, MasterSheet!B:B, B3707, MasterSheet!D:D, C3707, MasterSheet!H:H, D3707)</f>
        <v>1</v>
      </c>
      <c r="I3707" s="26">
        <f t="shared" si="236"/>
        <v>1584</v>
      </c>
      <c r="J3707" s="28">
        <f>SUMIFS(MasterSheet!L:L, MasterSheet!B:B, B3707, MasterSheet!D:D, C3707, MasterSheet!H:H, D3707)</f>
        <v>0</v>
      </c>
      <c r="K3707" s="28">
        <f t="shared" si="237"/>
        <v>0</v>
      </c>
      <c r="L3707" s="21" t="str">
        <f>UPPER(VLOOKUP(D3707,MasterSheet!H:U,14,))</f>
        <v>TARGETMOL</v>
      </c>
    </row>
    <row r="3708" spans="1:12" x14ac:dyDescent="0.25">
      <c r="A3708" s="21" t="str">
        <f t="shared" si="234"/>
        <v>TARGETMOL</v>
      </c>
      <c r="B3708" s="21" t="str">
        <v>INV251024-066</v>
      </c>
      <c r="C3708" s="30">
        <v>45958</v>
      </c>
      <c r="D3708" s="21" t="str">
        <v>TN3575</v>
      </c>
      <c r="E3708" s="21">
        <f>_xlfn.XLOOKUP(D3708,MasterSheet!H:H,MasterSheet!F:F)</f>
        <v>9134.4</v>
      </c>
      <c r="F3708" s="22">
        <f>SUMIFS(MasterSheet!J:J, MasterSheet!B:B, B3708, MasterSheet!D:D, C3708, MasterSheet!H:H, D3708)</f>
        <v>1</v>
      </c>
      <c r="G3708" s="22">
        <f t="shared" si="235"/>
        <v>9134.4</v>
      </c>
      <c r="H3708" s="26">
        <f>SUMIFS(MasterSheet!K:K, MasterSheet!B:B, B3708, MasterSheet!D:D, C3708, MasterSheet!H:H, D3708)</f>
        <v>1</v>
      </c>
      <c r="I3708" s="26">
        <f t="shared" si="236"/>
        <v>9134.4</v>
      </c>
      <c r="J3708" s="28">
        <f>SUMIFS(MasterSheet!L:L, MasterSheet!B:B, B3708, MasterSheet!D:D, C3708, MasterSheet!H:H, D3708)</f>
        <v>0</v>
      </c>
      <c r="K3708" s="28">
        <f t="shared" si="237"/>
        <v>0</v>
      </c>
      <c r="L3708" s="21" t="str">
        <f>UPPER(VLOOKUP(D3708,MasterSheet!H:U,14,))</f>
        <v>TARGETMOL</v>
      </c>
    </row>
    <row r="3709" spans="1:12" x14ac:dyDescent="0.25">
      <c r="A3709" s="21" t="str">
        <f t="shared" si="234"/>
        <v>TARGETMOL</v>
      </c>
      <c r="B3709" s="21" t="str">
        <v>INV251024-066</v>
      </c>
      <c r="C3709" s="30">
        <v>45958</v>
      </c>
      <c r="D3709" s="21" t="str">
        <v>T19528</v>
      </c>
      <c r="E3709" s="21">
        <f>_xlfn.XLOOKUP(D3709,MasterSheet!H:H,MasterSheet!F:F)</f>
        <v>3854.3999999999996</v>
      </c>
      <c r="F3709" s="22">
        <f>SUMIFS(MasterSheet!J:J, MasterSheet!B:B, B3709, MasterSheet!D:D, C3709, MasterSheet!H:H, D3709)</f>
        <v>1</v>
      </c>
      <c r="G3709" s="22">
        <f t="shared" si="235"/>
        <v>3854.3999999999996</v>
      </c>
      <c r="H3709" s="26">
        <f>SUMIFS(MasterSheet!K:K, MasterSheet!B:B, B3709, MasterSheet!D:D, C3709, MasterSheet!H:H, D3709)</f>
        <v>1</v>
      </c>
      <c r="I3709" s="26">
        <f t="shared" si="236"/>
        <v>3854.3999999999996</v>
      </c>
      <c r="J3709" s="28">
        <f>SUMIFS(MasterSheet!L:L, MasterSheet!B:B, B3709, MasterSheet!D:D, C3709, MasterSheet!H:H, D3709)</f>
        <v>0</v>
      </c>
      <c r="K3709" s="28">
        <f t="shared" si="237"/>
        <v>0</v>
      </c>
      <c r="L3709" s="21" t="str">
        <f>UPPER(VLOOKUP(D3709,MasterSheet!H:U,14,))</f>
        <v>TARGETMOL</v>
      </c>
    </row>
    <row r="3710" spans="1:12" x14ac:dyDescent="0.25">
      <c r="A3710" s="21" t="str">
        <f t="shared" si="234"/>
        <v>TARGETMOL</v>
      </c>
      <c r="B3710" s="21" t="str">
        <v>INV251024-066</v>
      </c>
      <c r="C3710" s="30">
        <v>45958</v>
      </c>
      <c r="D3710" s="21" t="str">
        <v>T19418</v>
      </c>
      <c r="E3710" s="21">
        <f>_xlfn.XLOOKUP(D3710,MasterSheet!H:H,MasterSheet!F:F)</f>
        <v>1636.8000000000002</v>
      </c>
      <c r="F3710" s="22">
        <f>SUMIFS(MasterSheet!J:J, MasterSheet!B:B, B3710, MasterSheet!D:D, C3710, MasterSheet!H:H, D3710)</f>
        <v>1</v>
      </c>
      <c r="G3710" s="22">
        <f t="shared" si="235"/>
        <v>1636.8000000000002</v>
      </c>
      <c r="H3710" s="26">
        <f>SUMIFS(MasterSheet!K:K, MasterSheet!B:B, B3710, MasterSheet!D:D, C3710, MasterSheet!H:H, D3710)</f>
        <v>1</v>
      </c>
      <c r="I3710" s="26">
        <f t="shared" si="236"/>
        <v>1636.8000000000002</v>
      </c>
      <c r="J3710" s="28">
        <f>SUMIFS(MasterSheet!L:L, MasterSheet!B:B, B3710, MasterSheet!D:D, C3710, MasterSheet!H:H, D3710)</f>
        <v>0</v>
      </c>
      <c r="K3710" s="28">
        <f t="shared" si="237"/>
        <v>0</v>
      </c>
      <c r="L3710" s="21" t="str">
        <f>UPPER(VLOOKUP(D3710,MasterSheet!H:U,14,))</f>
        <v>TARGETMOL</v>
      </c>
    </row>
    <row r="3711" spans="1:12" x14ac:dyDescent="0.25">
      <c r="A3711" s="21" t="str">
        <f t="shared" si="234"/>
        <v>TARGETMOL</v>
      </c>
      <c r="B3711" s="21" t="str">
        <v>INV251024-066</v>
      </c>
      <c r="C3711" s="30">
        <v>45958</v>
      </c>
      <c r="D3711" s="21" t="str">
        <v>Fr14273</v>
      </c>
      <c r="E3711" s="21">
        <f>_xlfn.XLOOKUP(D3711,MasterSheet!H:H,MasterSheet!F:F)</f>
        <v>1531.1999999999998</v>
      </c>
      <c r="F3711" s="22">
        <f>SUMIFS(MasterSheet!J:J, MasterSheet!B:B, B3711, MasterSheet!D:D, C3711, MasterSheet!H:H, D3711)</f>
        <v>1</v>
      </c>
      <c r="G3711" s="22">
        <f t="shared" si="235"/>
        <v>1531.1999999999998</v>
      </c>
      <c r="H3711" s="26">
        <f>SUMIFS(MasterSheet!K:K, MasterSheet!B:B, B3711, MasterSheet!D:D, C3711, MasterSheet!H:H, D3711)</f>
        <v>1</v>
      </c>
      <c r="I3711" s="26">
        <f t="shared" si="236"/>
        <v>1531.1999999999998</v>
      </c>
      <c r="J3711" s="28">
        <f>SUMIFS(MasterSheet!L:L, MasterSheet!B:B, B3711, MasterSheet!D:D, C3711, MasterSheet!H:H, D3711)</f>
        <v>0</v>
      </c>
      <c r="K3711" s="28">
        <f t="shared" si="237"/>
        <v>0</v>
      </c>
      <c r="L3711" s="21" t="str">
        <f>UPPER(VLOOKUP(D3711,MasterSheet!H:U,14,))</f>
        <v>TARGETMOL</v>
      </c>
    </row>
    <row r="3712" spans="1:12" x14ac:dyDescent="0.25">
      <c r="A3712" s="21" t="str">
        <f t="shared" si="234"/>
        <v>TARGETMOL</v>
      </c>
      <c r="B3712" s="21" t="str">
        <v>INV251024-066</v>
      </c>
      <c r="C3712" s="30">
        <v>45958</v>
      </c>
      <c r="D3712" s="21" t="str">
        <v>T37170</v>
      </c>
      <c r="E3712" s="21">
        <f>_xlfn.XLOOKUP(D3712,MasterSheet!H:H,MasterSheet!F:F)</f>
        <v>10401.6</v>
      </c>
      <c r="F3712" s="22">
        <f>SUMIFS(MasterSheet!J:J, MasterSheet!B:B, B3712, MasterSheet!D:D, C3712, MasterSheet!H:H, D3712)</f>
        <v>1</v>
      </c>
      <c r="G3712" s="22">
        <f t="shared" si="235"/>
        <v>10401.6</v>
      </c>
      <c r="H3712" s="26">
        <f>SUMIFS(MasterSheet!K:K, MasterSheet!B:B, B3712, MasterSheet!D:D, C3712, MasterSheet!H:H, D3712)</f>
        <v>1</v>
      </c>
      <c r="I3712" s="26">
        <f t="shared" si="236"/>
        <v>10401.6</v>
      </c>
      <c r="J3712" s="28">
        <f>SUMIFS(MasterSheet!L:L, MasterSheet!B:B, B3712, MasterSheet!D:D, C3712, MasterSheet!H:H, D3712)</f>
        <v>0</v>
      </c>
      <c r="K3712" s="28">
        <f t="shared" si="237"/>
        <v>0</v>
      </c>
      <c r="L3712" s="21" t="str">
        <f>UPPER(VLOOKUP(D3712,MasterSheet!H:U,14,))</f>
        <v>TARGETMOL</v>
      </c>
    </row>
    <row r="3713" spans="1:12" x14ac:dyDescent="0.25">
      <c r="A3713" s="21" t="str">
        <f t="shared" si="234"/>
        <v>TARGETMOL</v>
      </c>
      <c r="B3713" s="21" t="str">
        <v>INV251024-067</v>
      </c>
      <c r="C3713" s="30">
        <v>45958</v>
      </c>
      <c r="D3713" s="21" t="str">
        <v>TMAB-01533</v>
      </c>
      <c r="E3713" s="21">
        <f>_xlfn.XLOOKUP(D3713,MasterSheet!H:H,MasterSheet!F:F)</f>
        <v>11721.599999999999</v>
      </c>
      <c r="F3713" s="22">
        <f>SUMIFS(MasterSheet!J:J, MasterSheet!B:B, B3713, MasterSheet!D:D, C3713, MasterSheet!H:H, D3713)</f>
        <v>1</v>
      </c>
      <c r="G3713" s="22">
        <f t="shared" si="235"/>
        <v>11721.599999999999</v>
      </c>
      <c r="H3713" s="26">
        <f>SUMIFS(MasterSheet!K:K, MasterSheet!B:B, B3713, MasterSheet!D:D, C3713, MasterSheet!H:H, D3713)</f>
        <v>1</v>
      </c>
      <c r="I3713" s="26">
        <f t="shared" si="236"/>
        <v>11721.599999999999</v>
      </c>
      <c r="J3713" s="28">
        <f>SUMIFS(MasterSheet!L:L, MasterSheet!B:B, B3713, MasterSheet!D:D, C3713, MasterSheet!H:H, D3713)</f>
        <v>0</v>
      </c>
      <c r="K3713" s="28">
        <f t="shared" si="237"/>
        <v>0</v>
      </c>
      <c r="L3713" s="21" t="str">
        <f>UPPER(VLOOKUP(D3713,MasterSheet!H:U,14,))</f>
        <v>TARGETMOL</v>
      </c>
    </row>
    <row r="3714" spans="1:12" x14ac:dyDescent="0.25">
      <c r="A3714" s="21" t="str">
        <f t="shared" ref="A3714:A3777" si="238">L3714</f>
        <v>TARGETMOL</v>
      </c>
      <c r="B3714" s="21" t="str">
        <v>INV251024-065</v>
      </c>
      <c r="C3714" s="30">
        <v>45958</v>
      </c>
      <c r="D3714" s="21" t="str">
        <v>T12617</v>
      </c>
      <c r="E3714" s="21">
        <f>_xlfn.XLOOKUP(D3714,MasterSheet!H:H,MasterSheet!F:F)</f>
        <v>1848</v>
      </c>
      <c r="F3714" s="22">
        <f>SUMIFS(MasterSheet!J:J, MasterSheet!B:B, B3714, MasterSheet!D:D, C3714, MasterSheet!H:H, D3714)</f>
        <v>1</v>
      </c>
      <c r="G3714" s="22">
        <f t="shared" si="235"/>
        <v>1848</v>
      </c>
      <c r="H3714" s="26">
        <f>SUMIFS(MasterSheet!K:K, MasterSheet!B:B, B3714, MasterSheet!D:D, C3714, MasterSheet!H:H, D3714)</f>
        <v>1</v>
      </c>
      <c r="I3714" s="26">
        <f t="shared" si="236"/>
        <v>1848</v>
      </c>
      <c r="J3714" s="28">
        <f>SUMIFS(MasterSheet!L:L, MasterSheet!B:B, B3714, MasterSheet!D:D, C3714, MasterSheet!H:H, D3714)</f>
        <v>0</v>
      </c>
      <c r="K3714" s="28">
        <f t="shared" si="237"/>
        <v>0</v>
      </c>
      <c r="L3714" s="21" t="str">
        <f>UPPER(VLOOKUP(D3714,MasterSheet!H:U,14,))</f>
        <v>TARGETMOL</v>
      </c>
    </row>
    <row r="3715" spans="1:12" x14ac:dyDescent="0.25">
      <c r="A3715" s="21" t="str">
        <f t="shared" si="238"/>
        <v>TARGETMOL</v>
      </c>
      <c r="B3715" s="21" t="str">
        <v>INV251024-065</v>
      </c>
      <c r="C3715" s="30">
        <v>45958</v>
      </c>
      <c r="D3715" s="21" t="str">
        <v>T1778</v>
      </c>
      <c r="E3715" s="21">
        <f>_xlfn.XLOOKUP(D3715,MasterSheet!H:H,MasterSheet!F:F)</f>
        <v>2745.6</v>
      </c>
      <c r="F3715" s="22">
        <f>SUMIFS(MasterSheet!J:J, MasterSheet!B:B, B3715, MasterSheet!D:D, C3715, MasterSheet!H:H, D3715)</f>
        <v>1</v>
      </c>
      <c r="G3715" s="22">
        <f t="shared" si="235"/>
        <v>2745.6</v>
      </c>
      <c r="H3715" s="26">
        <f>SUMIFS(MasterSheet!K:K, MasterSheet!B:B, B3715, MasterSheet!D:D, C3715, MasterSheet!H:H, D3715)</f>
        <v>1</v>
      </c>
      <c r="I3715" s="26">
        <f t="shared" si="236"/>
        <v>2745.6</v>
      </c>
      <c r="J3715" s="28">
        <f>SUMIFS(MasterSheet!L:L, MasterSheet!B:B, B3715, MasterSheet!D:D, C3715, MasterSheet!H:H, D3715)</f>
        <v>0</v>
      </c>
      <c r="K3715" s="28">
        <f t="shared" si="237"/>
        <v>0</v>
      </c>
      <c r="L3715" s="21" t="str">
        <f>UPPER(VLOOKUP(D3715,MasterSheet!H:U,14,))</f>
        <v>TARGETMOL</v>
      </c>
    </row>
    <row r="3716" spans="1:12" x14ac:dyDescent="0.25">
      <c r="A3716" s="21" t="str">
        <f t="shared" si="238"/>
        <v>TARGETMOL</v>
      </c>
      <c r="B3716" s="21" t="str">
        <v>INV251024-065</v>
      </c>
      <c r="C3716" s="30">
        <v>45958</v>
      </c>
      <c r="D3716" s="21" t="str">
        <v>T2032</v>
      </c>
      <c r="E3716" s="21">
        <f>_xlfn.XLOOKUP(D3716,MasterSheet!H:H,MasterSheet!F:F)</f>
        <v>2059.1999999999998</v>
      </c>
      <c r="F3716" s="22">
        <f>SUMIFS(MasterSheet!J:J, MasterSheet!B:B, B3716, MasterSheet!D:D, C3716, MasterSheet!H:H, D3716)</f>
        <v>1</v>
      </c>
      <c r="G3716" s="22">
        <f t="shared" si="235"/>
        <v>2059.1999999999998</v>
      </c>
      <c r="H3716" s="26">
        <f>SUMIFS(MasterSheet!K:K, MasterSheet!B:B, B3716, MasterSheet!D:D, C3716, MasterSheet!H:H, D3716)</f>
        <v>1</v>
      </c>
      <c r="I3716" s="26">
        <f t="shared" si="236"/>
        <v>2059.1999999999998</v>
      </c>
      <c r="J3716" s="28">
        <f>SUMIFS(MasterSheet!L:L, MasterSheet!B:B, B3716, MasterSheet!D:D, C3716, MasterSheet!H:H, D3716)</f>
        <v>0</v>
      </c>
      <c r="K3716" s="28">
        <f t="shared" si="237"/>
        <v>0</v>
      </c>
      <c r="L3716" s="21" t="str">
        <f>UPPER(VLOOKUP(D3716,MasterSheet!H:U,14,))</f>
        <v>TARGETMOL</v>
      </c>
    </row>
    <row r="3717" spans="1:12" x14ac:dyDescent="0.25">
      <c r="A3717" s="21" t="str">
        <f t="shared" si="238"/>
        <v>TARGETMOL</v>
      </c>
      <c r="B3717" s="21" t="str">
        <v>INV251024-065</v>
      </c>
      <c r="C3717" s="30">
        <v>45958</v>
      </c>
      <c r="D3717" s="21" t="str">
        <v>T2059</v>
      </c>
      <c r="E3717" s="21">
        <f>_xlfn.XLOOKUP(D3717,MasterSheet!H:H,MasterSheet!F:F)</f>
        <v>1742.4</v>
      </c>
      <c r="F3717" s="22">
        <f>SUMIFS(MasterSheet!J:J, MasterSheet!B:B, B3717, MasterSheet!D:D, C3717, MasterSheet!H:H, D3717)</f>
        <v>1</v>
      </c>
      <c r="G3717" s="22">
        <f t="shared" si="235"/>
        <v>1742.4</v>
      </c>
      <c r="H3717" s="26">
        <f>SUMIFS(MasterSheet!K:K, MasterSheet!B:B, B3717, MasterSheet!D:D, C3717, MasterSheet!H:H, D3717)</f>
        <v>1</v>
      </c>
      <c r="I3717" s="26">
        <f t="shared" si="236"/>
        <v>1742.4</v>
      </c>
      <c r="J3717" s="28">
        <f>SUMIFS(MasterSheet!L:L, MasterSheet!B:B, B3717, MasterSheet!D:D, C3717, MasterSheet!H:H, D3717)</f>
        <v>0</v>
      </c>
      <c r="K3717" s="28">
        <f t="shared" si="237"/>
        <v>0</v>
      </c>
      <c r="L3717" s="21" t="str">
        <f>UPPER(VLOOKUP(D3717,MasterSheet!H:U,14,))</f>
        <v>TARGETMOL</v>
      </c>
    </row>
    <row r="3718" spans="1:12" x14ac:dyDescent="0.25">
      <c r="A3718" s="21" t="str">
        <f t="shared" si="238"/>
        <v>TARGETMOL</v>
      </c>
      <c r="B3718" s="21" t="str">
        <v>INV251024-065</v>
      </c>
      <c r="C3718" s="30">
        <v>45958</v>
      </c>
      <c r="D3718" s="21" t="str">
        <v>T2113</v>
      </c>
      <c r="E3718" s="21">
        <f>_xlfn.XLOOKUP(D3718,MasterSheet!H:H,MasterSheet!F:F)</f>
        <v>1584</v>
      </c>
      <c r="F3718" s="22">
        <f>SUMIFS(MasterSheet!J:J, MasterSheet!B:B, B3718, MasterSheet!D:D, C3718, MasterSheet!H:H, D3718)</f>
        <v>1</v>
      </c>
      <c r="G3718" s="22">
        <f t="shared" si="235"/>
        <v>1584</v>
      </c>
      <c r="H3718" s="26">
        <f>SUMIFS(MasterSheet!K:K, MasterSheet!B:B, B3718, MasterSheet!D:D, C3718, MasterSheet!H:H, D3718)</f>
        <v>1</v>
      </c>
      <c r="I3718" s="26">
        <f t="shared" si="236"/>
        <v>1584</v>
      </c>
      <c r="J3718" s="28">
        <f>SUMIFS(MasterSheet!L:L, MasterSheet!B:B, B3718, MasterSheet!D:D, C3718, MasterSheet!H:H, D3718)</f>
        <v>0</v>
      </c>
      <c r="K3718" s="28">
        <f t="shared" si="237"/>
        <v>0</v>
      </c>
      <c r="L3718" s="21" t="str">
        <f>UPPER(VLOOKUP(D3718,MasterSheet!H:U,14,))</f>
        <v>TARGETMOL</v>
      </c>
    </row>
    <row r="3719" spans="1:12" x14ac:dyDescent="0.25">
      <c r="A3719" s="21" t="str">
        <f t="shared" si="238"/>
        <v>TARGETMOL</v>
      </c>
      <c r="B3719" s="21" t="str">
        <v>INV251024-065</v>
      </c>
      <c r="C3719" s="30">
        <v>45958</v>
      </c>
      <c r="D3719" s="21" t="str">
        <v>T2193</v>
      </c>
      <c r="E3719" s="21">
        <f>_xlfn.XLOOKUP(D3719,MasterSheet!H:H,MasterSheet!F:F)</f>
        <v>1531.1999999999998</v>
      </c>
      <c r="F3719" s="22">
        <f>SUMIFS(MasterSheet!J:J, MasterSheet!B:B, B3719, MasterSheet!D:D, C3719, MasterSheet!H:H, D3719)</f>
        <v>0</v>
      </c>
      <c r="G3719" s="22">
        <f t="shared" si="235"/>
        <v>0</v>
      </c>
      <c r="H3719" s="26">
        <f>SUMIFS(MasterSheet!K:K, MasterSheet!B:B, B3719, MasterSheet!D:D, C3719, MasterSheet!H:H, D3719)</f>
        <v>0</v>
      </c>
      <c r="I3719" s="26">
        <f t="shared" si="236"/>
        <v>0</v>
      </c>
      <c r="J3719" s="28">
        <f>SUMIFS(MasterSheet!L:L, MasterSheet!B:B, B3719, MasterSheet!D:D, C3719, MasterSheet!H:H, D3719)</f>
        <v>0</v>
      </c>
      <c r="K3719" s="28">
        <f t="shared" si="237"/>
        <v>0</v>
      </c>
      <c r="L3719" s="21" t="str">
        <f>UPPER(VLOOKUP(D3719,MasterSheet!H:U,14,))</f>
        <v>TARGETMOL</v>
      </c>
    </row>
    <row r="3720" spans="1:12" x14ac:dyDescent="0.25">
      <c r="A3720" s="21" t="str">
        <f t="shared" si="238"/>
        <v>TARGETMOL</v>
      </c>
      <c r="B3720" s="21" t="str">
        <v>INV251024-065</v>
      </c>
      <c r="C3720" s="30">
        <v>45958</v>
      </c>
      <c r="D3720" s="21" t="str">
        <v>T2378</v>
      </c>
      <c r="E3720" s="21">
        <f>_xlfn.XLOOKUP(D3720,MasterSheet!H:H,MasterSheet!F:F)</f>
        <v>2059.1999999999998</v>
      </c>
      <c r="F3720" s="22">
        <f>SUMIFS(MasterSheet!J:J, MasterSheet!B:B, B3720, MasterSheet!D:D, C3720, MasterSheet!H:H, D3720)</f>
        <v>1</v>
      </c>
      <c r="G3720" s="22">
        <f t="shared" si="235"/>
        <v>2059.1999999999998</v>
      </c>
      <c r="H3720" s="26">
        <f>SUMIFS(MasterSheet!K:K, MasterSheet!B:B, B3720, MasterSheet!D:D, C3720, MasterSheet!H:H, D3720)</f>
        <v>1</v>
      </c>
      <c r="I3720" s="26">
        <f t="shared" si="236"/>
        <v>2059.1999999999998</v>
      </c>
      <c r="J3720" s="28">
        <f>SUMIFS(MasterSheet!L:L, MasterSheet!B:B, B3720, MasterSheet!D:D, C3720, MasterSheet!H:H, D3720)</f>
        <v>0</v>
      </c>
      <c r="K3720" s="28">
        <f t="shared" si="237"/>
        <v>0</v>
      </c>
      <c r="L3720" s="21" t="str">
        <f>UPPER(VLOOKUP(D3720,MasterSheet!H:U,14,))</f>
        <v>TARGETMOL</v>
      </c>
    </row>
    <row r="3721" spans="1:12" x14ac:dyDescent="0.25">
      <c r="A3721" s="21" t="str">
        <f t="shared" si="238"/>
        <v>TARGETMOL</v>
      </c>
      <c r="B3721" s="21" t="str">
        <v>INV251024-065</v>
      </c>
      <c r="C3721" s="30">
        <v>45958</v>
      </c>
      <c r="D3721" s="21" t="str">
        <v>T2506</v>
      </c>
      <c r="E3721" s="21">
        <f>_xlfn.XLOOKUP(D3721,MasterSheet!H:H,MasterSheet!F:F)</f>
        <v>2323.1999999999998</v>
      </c>
      <c r="F3721" s="22">
        <f>SUMIFS(MasterSheet!J:J, MasterSheet!B:B, B3721, MasterSheet!D:D, C3721, MasterSheet!H:H, D3721)</f>
        <v>1</v>
      </c>
      <c r="G3721" s="22">
        <f t="shared" si="235"/>
        <v>2323.1999999999998</v>
      </c>
      <c r="H3721" s="26">
        <f>SUMIFS(MasterSheet!K:K, MasterSheet!B:B, B3721, MasterSheet!D:D, C3721, MasterSheet!H:H, D3721)</f>
        <v>1</v>
      </c>
      <c r="I3721" s="26">
        <f t="shared" si="236"/>
        <v>2323.1999999999998</v>
      </c>
      <c r="J3721" s="28">
        <f>SUMIFS(MasterSheet!L:L, MasterSheet!B:B, B3721, MasterSheet!D:D, C3721, MasterSheet!H:H, D3721)</f>
        <v>0</v>
      </c>
      <c r="K3721" s="28">
        <f t="shared" si="237"/>
        <v>0</v>
      </c>
      <c r="L3721" s="21" t="str">
        <f>UPPER(VLOOKUP(D3721,MasterSheet!H:U,14,))</f>
        <v>TARGETMOL</v>
      </c>
    </row>
    <row r="3722" spans="1:12" x14ac:dyDescent="0.25">
      <c r="A3722" s="21" t="str">
        <f t="shared" si="238"/>
        <v>TARGETMOL</v>
      </c>
      <c r="B3722" s="21" t="str">
        <v>INV251024-065</v>
      </c>
      <c r="C3722" s="30">
        <v>45958</v>
      </c>
      <c r="D3722" s="21" t="str">
        <v>T2247</v>
      </c>
      <c r="E3722" s="21">
        <f>_xlfn.XLOOKUP(D3722,MasterSheet!H:H,MasterSheet!F:F)</f>
        <v>1689.6</v>
      </c>
      <c r="F3722" s="22">
        <f>SUMIFS(MasterSheet!J:J, MasterSheet!B:B, B3722, MasterSheet!D:D, C3722, MasterSheet!H:H, D3722)</f>
        <v>1</v>
      </c>
      <c r="G3722" s="22">
        <f t="shared" si="235"/>
        <v>1689.6</v>
      </c>
      <c r="H3722" s="26">
        <f>SUMIFS(MasterSheet!K:K, MasterSheet!B:B, B3722, MasterSheet!D:D, C3722, MasterSheet!H:H, D3722)</f>
        <v>1</v>
      </c>
      <c r="I3722" s="26">
        <f t="shared" si="236"/>
        <v>1689.6</v>
      </c>
      <c r="J3722" s="28">
        <f>SUMIFS(MasterSheet!L:L, MasterSheet!B:B, B3722, MasterSheet!D:D, C3722, MasterSheet!H:H, D3722)</f>
        <v>0</v>
      </c>
      <c r="K3722" s="28">
        <f t="shared" si="237"/>
        <v>0</v>
      </c>
      <c r="L3722" s="21" t="str">
        <f>UPPER(VLOOKUP(D3722,MasterSheet!H:U,14,))</f>
        <v>TARGETMOL</v>
      </c>
    </row>
    <row r="3723" spans="1:12" x14ac:dyDescent="0.25">
      <c r="A3723" s="21" t="str">
        <f t="shared" si="238"/>
        <v>TARGETMOL</v>
      </c>
      <c r="B3723" s="21" t="str">
        <v>INV251024-065</v>
      </c>
      <c r="C3723" s="30">
        <v>45958</v>
      </c>
      <c r="D3723" s="21" t="str">
        <v>T2615</v>
      </c>
      <c r="E3723" s="21">
        <f>_xlfn.XLOOKUP(D3723,MasterSheet!H:H,MasterSheet!F:F)</f>
        <v>2323.1999999999998</v>
      </c>
      <c r="F3723" s="22">
        <f>SUMIFS(MasterSheet!J:J, MasterSheet!B:B, B3723, MasterSheet!D:D, C3723, MasterSheet!H:H, D3723)</f>
        <v>1</v>
      </c>
      <c r="G3723" s="22">
        <f t="shared" si="235"/>
        <v>2323.1999999999998</v>
      </c>
      <c r="H3723" s="26">
        <f>SUMIFS(MasterSheet!K:K, MasterSheet!B:B, B3723, MasterSheet!D:D, C3723, MasterSheet!H:H, D3723)</f>
        <v>1</v>
      </c>
      <c r="I3723" s="26">
        <f t="shared" si="236"/>
        <v>2323.1999999999998</v>
      </c>
      <c r="J3723" s="28">
        <f>SUMIFS(MasterSheet!L:L, MasterSheet!B:B, B3723, MasterSheet!D:D, C3723, MasterSheet!H:H, D3723)</f>
        <v>0</v>
      </c>
      <c r="K3723" s="28">
        <f t="shared" si="237"/>
        <v>0</v>
      </c>
      <c r="L3723" s="21" t="str">
        <f>UPPER(VLOOKUP(D3723,MasterSheet!H:U,14,))</f>
        <v>TARGETMOL</v>
      </c>
    </row>
    <row r="3724" spans="1:12" x14ac:dyDescent="0.25">
      <c r="A3724" s="21" t="str">
        <f t="shared" si="238"/>
        <v>TARGETMOL</v>
      </c>
      <c r="B3724" s="21" t="str">
        <v>INV251024-065</v>
      </c>
      <c r="C3724" s="30">
        <v>45958</v>
      </c>
      <c r="D3724" s="21" t="str">
        <v>T2670</v>
      </c>
      <c r="E3724" s="21">
        <f>_xlfn.XLOOKUP(D3724,MasterSheet!H:H,MasterSheet!F:F)</f>
        <v>1531.1999999999998</v>
      </c>
      <c r="F3724" s="22">
        <f>SUMIFS(MasterSheet!J:J, MasterSheet!B:B, B3724, MasterSheet!D:D, C3724, MasterSheet!H:H, D3724)</f>
        <v>1</v>
      </c>
      <c r="G3724" s="22">
        <f t="shared" si="235"/>
        <v>1531.1999999999998</v>
      </c>
      <c r="H3724" s="26">
        <f>SUMIFS(MasterSheet!K:K, MasterSheet!B:B, B3724, MasterSheet!D:D, C3724, MasterSheet!H:H, D3724)</f>
        <v>1</v>
      </c>
      <c r="I3724" s="26">
        <f t="shared" si="236"/>
        <v>1531.1999999999998</v>
      </c>
      <c r="J3724" s="28">
        <f>SUMIFS(MasterSheet!L:L, MasterSheet!B:B, B3724, MasterSheet!D:D, C3724, MasterSheet!H:H, D3724)</f>
        <v>0</v>
      </c>
      <c r="K3724" s="28">
        <f t="shared" si="237"/>
        <v>0</v>
      </c>
      <c r="L3724" s="21" t="str">
        <f>UPPER(VLOOKUP(D3724,MasterSheet!H:U,14,))</f>
        <v>TARGETMOL</v>
      </c>
    </row>
    <row r="3725" spans="1:12" x14ac:dyDescent="0.25">
      <c r="A3725" s="21" t="str">
        <f t="shared" si="238"/>
        <v>TARGETMOL</v>
      </c>
      <c r="B3725" s="21" t="str">
        <v>INV251024-065</v>
      </c>
      <c r="C3725" s="30">
        <v>45958</v>
      </c>
      <c r="D3725" s="21" t="str">
        <v>T2679</v>
      </c>
      <c r="E3725" s="21">
        <f>_xlfn.XLOOKUP(D3725,MasterSheet!H:H,MasterSheet!F:F)</f>
        <v>1584</v>
      </c>
      <c r="F3725" s="22">
        <f>SUMIFS(MasterSheet!J:J, MasterSheet!B:B, B3725, MasterSheet!D:D, C3725, MasterSheet!H:H, D3725)</f>
        <v>1</v>
      </c>
      <c r="G3725" s="22">
        <f t="shared" si="235"/>
        <v>1584</v>
      </c>
      <c r="H3725" s="26">
        <f>SUMIFS(MasterSheet!K:K, MasterSheet!B:B, B3725, MasterSheet!D:D, C3725, MasterSheet!H:H, D3725)</f>
        <v>1</v>
      </c>
      <c r="I3725" s="26">
        <f t="shared" si="236"/>
        <v>1584</v>
      </c>
      <c r="J3725" s="28">
        <f>SUMIFS(MasterSheet!L:L, MasterSheet!B:B, B3725, MasterSheet!D:D, C3725, MasterSheet!H:H, D3725)</f>
        <v>0</v>
      </c>
      <c r="K3725" s="28">
        <f t="shared" si="237"/>
        <v>0</v>
      </c>
      <c r="L3725" s="21" t="str">
        <f>UPPER(VLOOKUP(D3725,MasterSheet!H:U,14,))</f>
        <v>TARGETMOL</v>
      </c>
    </row>
    <row r="3726" spans="1:12" x14ac:dyDescent="0.25">
      <c r="A3726" s="21" t="str">
        <f t="shared" si="238"/>
        <v>TARGETMOL</v>
      </c>
      <c r="B3726" s="21" t="str">
        <v>INV251024-065</v>
      </c>
      <c r="C3726" s="30">
        <v>45958</v>
      </c>
      <c r="D3726" s="21" t="str">
        <v>T3195</v>
      </c>
      <c r="E3726" s="21">
        <f>_xlfn.XLOOKUP(D3726,MasterSheet!H:H,MasterSheet!F:F)</f>
        <v>1953.6</v>
      </c>
      <c r="F3726" s="22">
        <f>SUMIFS(MasterSheet!J:J, MasterSheet!B:B, B3726, MasterSheet!D:D, C3726, MasterSheet!H:H, D3726)</f>
        <v>1</v>
      </c>
      <c r="G3726" s="22">
        <f t="shared" si="235"/>
        <v>1953.6</v>
      </c>
      <c r="H3726" s="26">
        <f>SUMIFS(MasterSheet!K:K, MasterSheet!B:B, B3726, MasterSheet!D:D, C3726, MasterSheet!H:H, D3726)</f>
        <v>1</v>
      </c>
      <c r="I3726" s="26">
        <f t="shared" si="236"/>
        <v>1953.6</v>
      </c>
      <c r="J3726" s="28">
        <f>SUMIFS(MasterSheet!L:L, MasterSheet!B:B, B3726, MasterSheet!D:D, C3726, MasterSheet!H:H, D3726)</f>
        <v>0</v>
      </c>
      <c r="K3726" s="28">
        <f t="shared" si="237"/>
        <v>0</v>
      </c>
      <c r="L3726" s="21" t="str">
        <f>UPPER(VLOOKUP(D3726,MasterSheet!H:U,14,))</f>
        <v>TARGETMOL</v>
      </c>
    </row>
    <row r="3727" spans="1:12" x14ac:dyDescent="0.25">
      <c r="A3727" s="21" t="str">
        <f t="shared" si="238"/>
        <v>TARGETMOL</v>
      </c>
      <c r="B3727" s="21" t="str">
        <v>INV251024-065</v>
      </c>
      <c r="C3727" s="30">
        <v>45958</v>
      </c>
      <c r="D3727" s="21" t="str">
        <v>T4227</v>
      </c>
      <c r="E3727" s="21">
        <f>_xlfn.XLOOKUP(D3727,MasterSheet!H:H,MasterSheet!F:F)</f>
        <v>2376</v>
      </c>
      <c r="F3727" s="22">
        <f>SUMIFS(MasterSheet!J:J, MasterSheet!B:B, B3727, MasterSheet!D:D, C3727, MasterSheet!H:H, D3727)</f>
        <v>1</v>
      </c>
      <c r="G3727" s="22">
        <f t="shared" si="235"/>
        <v>2376</v>
      </c>
      <c r="H3727" s="26">
        <f>SUMIFS(MasterSheet!K:K, MasterSheet!B:B, B3727, MasterSheet!D:D, C3727, MasterSheet!H:H, D3727)</f>
        <v>1</v>
      </c>
      <c r="I3727" s="26">
        <f t="shared" si="236"/>
        <v>2376</v>
      </c>
      <c r="J3727" s="28">
        <f>SUMIFS(MasterSheet!L:L, MasterSheet!B:B, B3727, MasterSheet!D:D, C3727, MasterSheet!H:H, D3727)</f>
        <v>0</v>
      </c>
      <c r="K3727" s="28">
        <f t="shared" si="237"/>
        <v>0</v>
      </c>
      <c r="L3727" s="21" t="str">
        <f>UPPER(VLOOKUP(D3727,MasterSheet!H:U,14,))</f>
        <v>TARGETMOL</v>
      </c>
    </row>
    <row r="3728" spans="1:12" x14ac:dyDescent="0.25">
      <c r="A3728" s="21" t="str">
        <f t="shared" si="238"/>
        <v>TARGETMOL</v>
      </c>
      <c r="B3728" s="21" t="str">
        <v>INV251024-065</v>
      </c>
      <c r="C3728" s="30">
        <v>45958</v>
      </c>
      <c r="D3728" s="21" t="str">
        <v>T6049</v>
      </c>
      <c r="E3728" s="21">
        <f>_xlfn.XLOOKUP(D3728,MasterSheet!H:H,MasterSheet!F:F)</f>
        <v>2270.4</v>
      </c>
      <c r="F3728" s="22">
        <f>SUMIFS(MasterSheet!J:J, MasterSheet!B:B, B3728, MasterSheet!D:D, C3728, MasterSheet!H:H, D3728)</f>
        <v>1</v>
      </c>
      <c r="G3728" s="22">
        <f t="shared" si="235"/>
        <v>2270.4</v>
      </c>
      <c r="H3728" s="26">
        <f>SUMIFS(MasterSheet!K:K, MasterSheet!B:B, B3728, MasterSheet!D:D, C3728, MasterSheet!H:H, D3728)</f>
        <v>1</v>
      </c>
      <c r="I3728" s="26">
        <f t="shared" si="236"/>
        <v>2270.4</v>
      </c>
      <c r="J3728" s="28">
        <f>SUMIFS(MasterSheet!L:L, MasterSheet!B:B, B3728, MasterSheet!D:D, C3728, MasterSheet!H:H, D3728)</f>
        <v>0</v>
      </c>
      <c r="K3728" s="28">
        <f t="shared" si="237"/>
        <v>0</v>
      </c>
      <c r="L3728" s="21" t="str">
        <f>UPPER(VLOOKUP(D3728,MasterSheet!H:U,14,))</f>
        <v>TARGETMOL</v>
      </c>
    </row>
    <row r="3729" spans="1:12" x14ac:dyDescent="0.25">
      <c r="A3729" s="21" t="str">
        <f t="shared" si="238"/>
        <v>TARGETMOL</v>
      </c>
      <c r="B3729" s="21" t="str">
        <v>INV251024-065</v>
      </c>
      <c r="C3729" s="30">
        <v>45958</v>
      </c>
      <c r="D3729" s="21" t="str">
        <v>T6081</v>
      </c>
      <c r="E3729" s="21">
        <f>_xlfn.XLOOKUP(D3729,MasterSheet!H:H,MasterSheet!F:F)</f>
        <v>2481.6</v>
      </c>
      <c r="F3729" s="22">
        <f>SUMIFS(MasterSheet!J:J, MasterSheet!B:B, B3729, MasterSheet!D:D, C3729, MasterSheet!H:H, D3729)</f>
        <v>1</v>
      </c>
      <c r="G3729" s="22">
        <f t="shared" si="235"/>
        <v>2481.6</v>
      </c>
      <c r="H3729" s="26">
        <f>SUMIFS(MasterSheet!K:K, MasterSheet!B:B, B3729, MasterSheet!D:D, C3729, MasterSheet!H:H, D3729)</f>
        <v>1</v>
      </c>
      <c r="I3729" s="26">
        <f t="shared" si="236"/>
        <v>2481.6</v>
      </c>
      <c r="J3729" s="28">
        <f>SUMIFS(MasterSheet!L:L, MasterSheet!B:B, B3729, MasterSheet!D:D, C3729, MasterSheet!H:H, D3729)</f>
        <v>0</v>
      </c>
      <c r="K3729" s="28">
        <f t="shared" si="237"/>
        <v>0</v>
      </c>
      <c r="L3729" s="21" t="str">
        <f>UPPER(VLOOKUP(D3729,MasterSheet!H:U,14,))</f>
        <v>TARGETMOL</v>
      </c>
    </row>
    <row r="3730" spans="1:12" x14ac:dyDescent="0.25">
      <c r="A3730" s="21" t="str">
        <f t="shared" si="238"/>
        <v>TARGETMOL</v>
      </c>
      <c r="B3730" s="21" t="str">
        <v>INV251024-065</v>
      </c>
      <c r="C3730" s="30">
        <v>45958</v>
      </c>
      <c r="D3730" s="21" t="str">
        <v>T6167</v>
      </c>
      <c r="E3730" s="21">
        <f>_xlfn.XLOOKUP(D3730,MasterSheet!H:H,MasterSheet!F:F)</f>
        <v>1672</v>
      </c>
      <c r="F3730" s="22">
        <f>SUMIFS(MasterSheet!J:J, MasterSheet!B:B, B3730, MasterSheet!D:D, C3730, MasterSheet!H:H, D3730)</f>
        <v>1</v>
      </c>
      <c r="G3730" s="22">
        <f t="shared" si="235"/>
        <v>1672</v>
      </c>
      <c r="H3730" s="26">
        <f>SUMIFS(MasterSheet!K:K, MasterSheet!B:B, B3730, MasterSheet!D:D, C3730, MasterSheet!H:H, D3730)</f>
        <v>1</v>
      </c>
      <c r="I3730" s="26">
        <f t="shared" si="236"/>
        <v>1672</v>
      </c>
      <c r="J3730" s="28">
        <f>SUMIFS(MasterSheet!L:L, MasterSheet!B:B, B3730, MasterSheet!D:D, C3730, MasterSheet!H:H, D3730)</f>
        <v>0</v>
      </c>
      <c r="K3730" s="28">
        <f t="shared" si="237"/>
        <v>0</v>
      </c>
      <c r="L3730" s="21" t="str">
        <f>UPPER(VLOOKUP(D3730,MasterSheet!H:U,14,))</f>
        <v>TARGETMOL</v>
      </c>
    </row>
    <row r="3731" spans="1:12" x14ac:dyDescent="0.25">
      <c r="A3731" s="21" t="str">
        <f t="shared" si="238"/>
        <v>TARGETMOL</v>
      </c>
      <c r="B3731" s="21" t="str">
        <v>INV251024-065</v>
      </c>
      <c r="C3731" s="30">
        <v>45958</v>
      </c>
      <c r="D3731" s="21" t="str">
        <v>T6612</v>
      </c>
      <c r="E3731" s="21">
        <f>_xlfn.XLOOKUP(D3731,MasterSheet!H:H,MasterSheet!F:F)</f>
        <v>1953.6</v>
      </c>
      <c r="F3731" s="22">
        <f>SUMIFS(MasterSheet!J:J, MasterSheet!B:B, B3731, MasterSheet!D:D, C3731, MasterSheet!H:H, D3731)</f>
        <v>1</v>
      </c>
      <c r="G3731" s="22">
        <f t="shared" si="235"/>
        <v>1953.6</v>
      </c>
      <c r="H3731" s="26">
        <f>SUMIFS(MasterSheet!K:K, MasterSheet!B:B, B3731, MasterSheet!D:D, C3731, MasterSheet!H:H, D3731)</f>
        <v>1</v>
      </c>
      <c r="I3731" s="26">
        <f t="shared" si="236"/>
        <v>1953.6</v>
      </c>
      <c r="J3731" s="28">
        <f>SUMIFS(MasterSheet!L:L, MasterSheet!B:B, B3731, MasterSheet!D:D, C3731, MasterSheet!H:H, D3731)</f>
        <v>0</v>
      </c>
      <c r="K3731" s="28">
        <f t="shared" si="237"/>
        <v>0</v>
      </c>
      <c r="L3731" s="21" t="str">
        <f>UPPER(VLOOKUP(D3731,MasterSheet!H:U,14,))</f>
        <v>TARGETMOL</v>
      </c>
    </row>
    <row r="3732" spans="1:12" x14ac:dyDescent="0.25">
      <c r="A3732" s="21" t="str">
        <f t="shared" si="238"/>
        <v>TARGETMOL</v>
      </c>
      <c r="B3732" s="21" t="str">
        <v>INV251024-065</v>
      </c>
      <c r="C3732" s="30">
        <v>45958</v>
      </c>
      <c r="D3732" s="21" t="str">
        <v>T6866</v>
      </c>
      <c r="E3732" s="21">
        <f>_xlfn.XLOOKUP(D3732,MasterSheet!H:H,MasterSheet!F:F)</f>
        <v>2270.4</v>
      </c>
      <c r="F3732" s="22">
        <f>SUMIFS(MasterSheet!J:J, MasterSheet!B:B, B3732, MasterSheet!D:D, C3732, MasterSheet!H:H, D3732)</f>
        <v>1</v>
      </c>
      <c r="G3732" s="22">
        <f t="shared" si="235"/>
        <v>2270.4</v>
      </c>
      <c r="H3732" s="26">
        <f>SUMIFS(MasterSheet!K:K, MasterSheet!B:B, B3732, MasterSheet!D:D, C3732, MasterSheet!H:H, D3732)</f>
        <v>1</v>
      </c>
      <c r="I3732" s="26">
        <f t="shared" si="236"/>
        <v>2270.4</v>
      </c>
      <c r="J3732" s="28">
        <f>SUMIFS(MasterSheet!L:L, MasterSheet!B:B, B3732, MasterSheet!D:D, C3732, MasterSheet!H:H, D3732)</f>
        <v>0</v>
      </c>
      <c r="K3732" s="28">
        <f t="shared" si="237"/>
        <v>0</v>
      </c>
      <c r="L3732" s="21" t="str">
        <f>UPPER(VLOOKUP(D3732,MasterSheet!H:U,14,))</f>
        <v>TARGETMOL</v>
      </c>
    </row>
    <row r="3733" spans="1:12" x14ac:dyDescent="0.25">
      <c r="A3733" s="21" t="str">
        <f t="shared" si="238"/>
        <v>TARGETMOL</v>
      </c>
      <c r="B3733" s="21" t="str">
        <v>INV251024-065</v>
      </c>
      <c r="C3733" s="30">
        <v>45958</v>
      </c>
      <c r="D3733" s="21" t="str">
        <v>T21503</v>
      </c>
      <c r="E3733" s="21">
        <f>_xlfn.XLOOKUP(D3733,MasterSheet!H:H,MasterSheet!F:F)</f>
        <v>2006.4</v>
      </c>
      <c r="F3733" s="22">
        <f>SUMIFS(MasterSheet!J:J, MasterSheet!B:B, B3733, MasterSheet!D:D, C3733, MasterSheet!H:H, D3733)</f>
        <v>1</v>
      </c>
      <c r="G3733" s="22">
        <f t="shared" si="235"/>
        <v>2006.4</v>
      </c>
      <c r="H3733" s="26">
        <f>SUMIFS(MasterSheet!K:K, MasterSheet!B:B, B3733, MasterSheet!D:D, C3733, MasterSheet!H:H, D3733)</f>
        <v>1</v>
      </c>
      <c r="I3733" s="26">
        <f t="shared" si="236"/>
        <v>2006.4</v>
      </c>
      <c r="J3733" s="28">
        <f>SUMIFS(MasterSheet!L:L, MasterSheet!B:B, B3733, MasterSheet!D:D, C3733, MasterSheet!H:H, D3733)</f>
        <v>0</v>
      </c>
      <c r="K3733" s="28">
        <f t="shared" si="237"/>
        <v>0</v>
      </c>
      <c r="L3733" s="21" t="str">
        <f>UPPER(VLOOKUP(D3733,MasterSheet!H:U,14,))</f>
        <v>TARGETMOL</v>
      </c>
    </row>
    <row r="3734" spans="1:12" x14ac:dyDescent="0.25">
      <c r="A3734" s="21" t="str">
        <f t="shared" si="238"/>
        <v>TARGETMOL</v>
      </c>
      <c r="B3734" s="21" t="str">
        <v>INV251024-065</v>
      </c>
      <c r="C3734" s="30">
        <v>45958</v>
      </c>
      <c r="D3734" s="21" t="str">
        <v>TQ0068</v>
      </c>
      <c r="E3734" s="21">
        <f>_xlfn.XLOOKUP(D3734,MasterSheet!H:H,MasterSheet!F:F)</f>
        <v>2112</v>
      </c>
      <c r="F3734" s="22">
        <f>SUMIFS(MasterSheet!J:J, MasterSheet!B:B, B3734, MasterSheet!D:D, C3734, MasterSheet!H:H, D3734)</f>
        <v>1</v>
      </c>
      <c r="G3734" s="22">
        <f t="shared" si="235"/>
        <v>2112</v>
      </c>
      <c r="H3734" s="26">
        <f>SUMIFS(MasterSheet!K:K, MasterSheet!B:B, B3734, MasterSheet!D:D, C3734, MasterSheet!H:H, D3734)</f>
        <v>1</v>
      </c>
      <c r="I3734" s="26">
        <f t="shared" si="236"/>
        <v>2112</v>
      </c>
      <c r="J3734" s="28">
        <f>SUMIFS(MasterSheet!L:L, MasterSheet!B:B, B3734, MasterSheet!D:D, C3734, MasterSheet!H:H, D3734)</f>
        <v>0</v>
      </c>
      <c r="K3734" s="28">
        <f t="shared" si="237"/>
        <v>0</v>
      </c>
      <c r="L3734" s="21" t="str">
        <f>UPPER(VLOOKUP(D3734,MasterSheet!H:U,14,))</f>
        <v>TARGETMOL</v>
      </c>
    </row>
    <row r="3735" spans="1:12" x14ac:dyDescent="0.25">
      <c r="A3735" s="21" t="str">
        <f t="shared" si="238"/>
        <v>TARGETMOL</v>
      </c>
      <c r="B3735" s="21" t="str">
        <v>INV251024-065</v>
      </c>
      <c r="C3735" s="30">
        <v>45958</v>
      </c>
      <c r="D3735" s="21" t="str">
        <v>T21588</v>
      </c>
      <c r="E3735" s="21">
        <f>_xlfn.XLOOKUP(D3735,MasterSheet!H:H,MasterSheet!F:F)</f>
        <v>3168</v>
      </c>
      <c r="F3735" s="22">
        <f>SUMIFS(MasterSheet!J:J, MasterSheet!B:B, B3735, MasterSheet!D:D, C3735, MasterSheet!H:H, D3735)</f>
        <v>1</v>
      </c>
      <c r="G3735" s="22">
        <f t="shared" si="235"/>
        <v>3168</v>
      </c>
      <c r="H3735" s="26">
        <f>SUMIFS(MasterSheet!K:K, MasterSheet!B:B, B3735, MasterSheet!D:D, C3735, MasterSheet!H:H, D3735)</f>
        <v>1</v>
      </c>
      <c r="I3735" s="26">
        <f t="shared" si="236"/>
        <v>3168</v>
      </c>
      <c r="J3735" s="28">
        <f>SUMIFS(MasterSheet!L:L, MasterSheet!B:B, B3735, MasterSheet!D:D, C3735, MasterSheet!H:H, D3735)</f>
        <v>0</v>
      </c>
      <c r="K3735" s="28">
        <f t="shared" si="237"/>
        <v>0</v>
      </c>
      <c r="L3735" s="21" t="str">
        <f>UPPER(VLOOKUP(D3735,MasterSheet!H:U,14,))</f>
        <v>TARGETMOL</v>
      </c>
    </row>
    <row r="3736" spans="1:12" x14ac:dyDescent="0.25">
      <c r="A3736" s="21" t="str">
        <f t="shared" si="238"/>
        <v>TARGETMOL</v>
      </c>
      <c r="B3736" s="21" t="str">
        <v>INV251024-065</v>
      </c>
      <c r="C3736" s="30">
        <v>45958</v>
      </c>
      <c r="D3736" s="21" t="str">
        <v>T36964</v>
      </c>
      <c r="E3736" s="21">
        <f>_xlfn.XLOOKUP(D3736,MasterSheet!H:H,MasterSheet!F:F)</f>
        <v>2270.4</v>
      </c>
      <c r="F3736" s="22">
        <f>SUMIFS(MasterSheet!J:J, MasterSheet!B:B, B3736, MasterSheet!D:D, C3736, MasterSheet!H:H, D3736)</f>
        <v>1</v>
      </c>
      <c r="G3736" s="22">
        <f t="shared" ref="G3736:G3799" si="239">F3736*E3736</f>
        <v>2270.4</v>
      </c>
      <c r="H3736" s="26">
        <f>SUMIFS(MasterSheet!K:K, MasterSheet!B:B, B3736, MasterSheet!D:D, C3736, MasterSheet!H:H, D3736)</f>
        <v>1</v>
      </c>
      <c r="I3736" s="26">
        <f t="shared" ref="I3736:I3799" si="240">H3736*E3736</f>
        <v>2270.4</v>
      </c>
      <c r="J3736" s="28">
        <f>SUMIFS(MasterSheet!L:L, MasterSheet!B:B, B3736, MasterSheet!D:D, C3736, MasterSheet!H:H, D3736)</f>
        <v>0</v>
      </c>
      <c r="K3736" s="28">
        <f t="shared" ref="K3736:K3799" si="241">J3736*E3736</f>
        <v>0</v>
      </c>
      <c r="L3736" s="21" t="str">
        <f>UPPER(VLOOKUP(D3736,MasterSheet!H:U,14,))</f>
        <v>TARGETMOL</v>
      </c>
    </row>
    <row r="3737" spans="1:12" x14ac:dyDescent="0.25">
      <c r="A3737" s="21" t="str">
        <f t="shared" si="238"/>
        <v>TARGETMOL</v>
      </c>
      <c r="B3737" s="21" t="str">
        <v>INV251024-065</v>
      </c>
      <c r="C3737" s="30">
        <v>45958</v>
      </c>
      <c r="D3737" s="21" t="str">
        <v>T28218</v>
      </c>
      <c r="E3737" s="21">
        <f>_xlfn.XLOOKUP(D3737,MasterSheet!H:H,MasterSheet!F:F)</f>
        <v>2112</v>
      </c>
      <c r="F3737" s="22">
        <f>SUMIFS(MasterSheet!J:J, MasterSheet!B:B, B3737, MasterSheet!D:D, C3737, MasterSheet!H:H, D3737)</f>
        <v>1</v>
      </c>
      <c r="G3737" s="22">
        <f t="shared" si="239"/>
        <v>2112</v>
      </c>
      <c r="H3737" s="26">
        <f>SUMIFS(MasterSheet!K:K, MasterSheet!B:B, B3737, MasterSheet!D:D, C3737, MasterSheet!H:H, D3737)</f>
        <v>1</v>
      </c>
      <c r="I3737" s="26">
        <f t="shared" si="240"/>
        <v>2112</v>
      </c>
      <c r="J3737" s="28">
        <f>SUMIFS(MasterSheet!L:L, MasterSheet!B:B, B3737, MasterSheet!D:D, C3737, MasterSheet!H:H, D3737)</f>
        <v>0</v>
      </c>
      <c r="K3737" s="28">
        <f t="shared" si="241"/>
        <v>0</v>
      </c>
      <c r="L3737" s="21" t="str">
        <f>UPPER(VLOOKUP(D3737,MasterSheet!H:U,14,))</f>
        <v>TARGETMOL</v>
      </c>
    </row>
    <row r="3738" spans="1:12" x14ac:dyDescent="0.25">
      <c r="A3738" s="21" t="str">
        <f t="shared" si="238"/>
        <v>TARGETMOL</v>
      </c>
      <c r="B3738" s="21" t="str">
        <v>INV251024-065</v>
      </c>
      <c r="C3738" s="30">
        <v>45958</v>
      </c>
      <c r="D3738" s="21" t="str">
        <v>T1912</v>
      </c>
      <c r="E3738" s="21">
        <f>_xlfn.XLOOKUP(D3738,MasterSheet!H:H,MasterSheet!F:F)</f>
        <v>2481.6</v>
      </c>
      <c r="F3738" s="22">
        <f>SUMIFS(MasterSheet!J:J, MasterSheet!B:B, B3738, MasterSheet!D:D, C3738, MasterSheet!H:H, D3738)</f>
        <v>1</v>
      </c>
      <c r="G3738" s="22">
        <f t="shared" si="239"/>
        <v>2481.6</v>
      </c>
      <c r="H3738" s="26">
        <f>SUMIFS(MasterSheet!K:K, MasterSheet!B:B, B3738, MasterSheet!D:D, C3738, MasterSheet!H:H, D3738)</f>
        <v>1</v>
      </c>
      <c r="I3738" s="26">
        <f t="shared" si="240"/>
        <v>2481.6</v>
      </c>
      <c r="J3738" s="28">
        <f>SUMIFS(MasterSheet!L:L, MasterSheet!B:B, B3738, MasterSheet!D:D, C3738, MasterSheet!H:H, D3738)</f>
        <v>0</v>
      </c>
      <c r="K3738" s="28">
        <f t="shared" si="241"/>
        <v>0</v>
      </c>
      <c r="L3738" s="21" t="str">
        <f>UPPER(VLOOKUP(D3738,MasterSheet!H:U,14,))</f>
        <v>TARGETMOL</v>
      </c>
    </row>
    <row r="3739" spans="1:12" x14ac:dyDescent="0.25">
      <c r="A3739" s="21" t="str">
        <f t="shared" si="238"/>
        <v>TARGETMOL</v>
      </c>
      <c r="B3739" s="21" t="str">
        <v>EXTRA RECEIVED</v>
      </c>
      <c r="C3739" s="30">
        <v>45958</v>
      </c>
      <c r="D3739" s="21" t="str">
        <v>T-0928</v>
      </c>
      <c r="E3739" s="21">
        <f>_xlfn.XLOOKUP(D3739,MasterSheet!H:H,MasterSheet!F:F)</f>
        <v>0</v>
      </c>
      <c r="F3739" s="22">
        <f>SUMIFS(MasterSheet!J:J, MasterSheet!B:B, B3739, MasterSheet!D:D, C3739, MasterSheet!H:H, D3739)</f>
        <v>1</v>
      </c>
      <c r="G3739" s="22">
        <f t="shared" si="239"/>
        <v>0</v>
      </c>
      <c r="H3739" s="26">
        <f>SUMIFS(MasterSheet!K:K, MasterSheet!B:B, B3739, MasterSheet!D:D, C3739, MasterSheet!H:H, D3739)</f>
        <v>0</v>
      </c>
      <c r="I3739" s="26">
        <f t="shared" si="240"/>
        <v>0</v>
      </c>
      <c r="J3739" s="28">
        <f>SUMIFS(MasterSheet!L:L, MasterSheet!B:B, B3739, MasterSheet!D:D, C3739, MasterSheet!H:H, D3739)</f>
        <v>1</v>
      </c>
      <c r="K3739" s="28">
        <f t="shared" si="241"/>
        <v>0</v>
      </c>
      <c r="L3739" s="21" t="str">
        <f>UPPER(VLOOKUP(D3739,MasterSheet!H:U,14,))</f>
        <v>TARGETMOL</v>
      </c>
    </row>
    <row r="3740" spans="1:12" x14ac:dyDescent="0.25">
      <c r="A3740" s="21" t="str">
        <f t="shared" si="238"/>
        <v>BIOLEGEND</v>
      </c>
      <c r="B3740" s="21" t="str">
        <v>EED120337</v>
      </c>
      <c r="C3740" s="30">
        <v>45960</v>
      </c>
      <c r="D3740" s="21">
        <v>100311</v>
      </c>
      <c r="E3740" s="21">
        <f>_xlfn.XLOOKUP(D3740,MasterSheet!H:H,MasterSheet!F:F)</f>
        <v>1742.4</v>
      </c>
      <c r="F3740" s="22">
        <f>SUMIFS(MasterSheet!J:J, MasterSheet!B:B, B3740, MasterSheet!D:D, C3740, MasterSheet!H:H, D3740)</f>
        <v>1</v>
      </c>
      <c r="G3740" s="22">
        <f t="shared" si="239"/>
        <v>1742.4</v>
      </c>
      <c r="H3740" s="26">
        <f>SUMIFS(MasterSheet!K:K, MasterSheet!B:B, B3740, MasterSheet!D:D, C3740, MasterSheet!H:H, D3740)</f>
        <v>1</v>
      </c>
      <c r="I3740" s="26">
        <f t="shared" si="240"/>
        <v>1742.4</v>
      </c>
      <c r="J3740" s="28">
        <f>SUMIFS(MasterSheet!L:L, MasterSheet!B:B, B3740, MasterSheet!D:D, C3740, MasterSheet!H:H, D3740)</f>
        <v>0</v>
      </c>
      <c r="K3740" s="28">
        <f t="shared" si="241"/>
        <v>0</v>
      </c>
      <c r="L3740" s="21" t="str">
        <f>UPPER(VLOOKUP(D3740,MasterSheet!H:U,14,))</f>
        <v>BIOLEGEND</v>
      </c>
    </row>
    <row r="3741" spans="1:12" x14ac:dyDescent="0.25">
      <c r="A3741" s="21" t="str">
        <f t="shared" si="238"/>
        <v>BIOLEGEND</v>
      </c>
      <c r="B3741" s="21" t="str">
        <v>EED120337</v>
      </c>
      <c r="C3741" s="30">
        <v>45960</v>
      </c>
      <c r="D3741" s="21">
        <v>100406</v>
      </c>
      <c r="E3741" s="21">
        <f>_xlfn.XLOOKUP(D3741,MasterSheet!H:H,MasterSheet!F:F)</f>
        <v>5227.2</v>
      </c>
      <c r="F3741" s="22">
        <f>SUMIFS(MasterSheet!J:J, MasterSheet!B:B, B3741, MasterSheet!D:D, C3741, MasterSheet!H:H, D3741)</f>
        <v>1</v>
      </c>
      <c r="G3741" s="22">
        <f t="shared" si="239"/>
        <v>5227.2</v>
      </c>
      <c r="H3741" s="26">
        <f>SUMIFS(MasterSheet!K:K, MasterSheet!B:B, B3741, MasterSheet!D:D, C3741, MasterSheet!H:H, D3741)</f>
        <v>1</v>
      </c>
      <c r="I3741" s="26">
        <f t="shared" si="240"/>
        <v>5227.2</v>
      </c>
      <c r="J3741" s="28">
        <f>SUMIFS(MasterSheet!L:L, MasterSheet!B:B, B3741, MasterSheet!D:D, C3741, MasterSheet!H:H, D3741)</f>
        <v>0</v>
      </c>
      <c r="K3741" s="28">
        <f t="shared" si="241"/>
        <v>0</v>
      </c>
      <c r="L3741" s="21" t="str">
        <f>UPPER(VLOOKUP(D3741,MasterSheet!H:U,14,))</f>
        <v>BIOLEGEND</v>
      </c>
    </row>
    <row r="3742" spans="1:12" x14ac:dyDescent="0.25">
      <c r="A3742" s="21" t="str">
        <f t="shared" si="238"/>
        <v>BIOLEGEND</v>
      </c>
      <c r="B3742" s="21" t="str">
        <v>EED120337</v>
      </c>
      <c r="C3742" s="30">
        <v>45960</v>
      </c>
      <c r="D3742" s="21">
        <v>100449</v>
      </c>
      <c r="E3742" s="21">
        <f>_xlfn.XLOOKUP(D3742,MasterSheet!H:H,MasterSheet!F:F)</f>
        <v>18084</v>
      </c>
      <c r="F3742" s="22">
        <f>SUMIFS(MasterSheet!J:J, MasterSheet!B:B, B3742, MasterSheet!D:D, C3742, MasterSheet!H:H, D3742)</f>
        <v>2</v>
      </c>
      <c r="G3742" s="22">
        <f t="shared" si="239"/>
        <v>36168</v>
      </c>
      <c r="H3742" s="26">
        <f>SUMIFS(MasterSheet!K:K, MasterSheet!B:B, B3742, MasterSheet!D:D, C3742, MasterSheet!H:H, D3742)</f>
        <v>2</v>
      </c>
      <c r="I3742" s="26">
        <f t="shared" si="240"/>
        <v>36168</v>
      </c>
      <c r="J3742" s="28">
        <f>SUMIFS(MasterSheet!L:L, MasterSheet!B:B, B3742, MasterSheet!D:D, C3742, MasterSheet!H:H, D3742)</f>
        <v>0</v>
      </c>
      <c r="K3742" s="28">
        <f t="shared" si="241"/>
        <v>0</v>
      </c>
      <c r="L3742" s="21" t="str">
        <f>UPPER(VLOOKUP(D3742,MasterSheet!H:U,14,))</f>
        <v>BIOLEGEND</v>
      </c>
    </row>
    <row r="3743" spans="1:12" x14ac:dyDescent="0.25">
      <c r="A3743" s="21" t="str">
        <f t="shared" si="238"/>
        <v>BIOLEGEND</v>
      </c>
      <c r="B3743" s="21" t="str">
        <v>EED120337</v>
      </c>
      <c r="C3743" s="30">
        <v>45960</v>
      </c>
      <c r="D3743" s="21">
        <v>100534</v>
      </c>
      <c r="E3743" s="21">
        <f>_xlfn.XLOOKUP(D3743,MasterSheet!H:H,MasterSheet!F:F)</f>
        <v>4963.2</v>
      </c>
      <c r="F3743" s="22">
        <f>SUMIFS(MasterSheet!J:J, MasterSheet!B:B, B3743, MasterSheet!D:D, C3743, MasterSheet!H:H, D3743)</f>
        <v>1</v>
      </c>
      <c r="G3743" s="22">
        <f t="shared" si="239"/>
        <v>4963.2</v>
      </c>
      <c r="H3743" s="26">
        <f>SUMIFS(MasterSheet!K:K, MasterSheet!B:B, B3743, MasterSheet!D:D, C3743, MasterSheet!H:H, D3743)</f>
        <v>1</v>
      </c>
      <c r="I3743" s="26">
        <f t="shared" si="240"/>
        <v>4963.2</v>
      </c>
      <c r="J3743" s="28">
        <f>SUMIFS(MasterSheet!L:L, MasterSheet!B:B, B3743, MasterSheet!D:D, C3743, MasterSheet!H:H, D3743)</f>
        <v>0</v>
      </c>
      <c r="K3743" s="28">
        <f t="shared" si="241"/>
        <v>0</v>
      </c>
      <c r="L3743" s="21" t="str">
        <f>UPPER(VLOOKUP(D3743,MasterSheet!H:U,14,))</f>
        <v>BIOLEGEND</v>
      </c>
    </row>
    <row r="3744" spans="1:12" x14ac:dyDescent="0.25">
      <c r="A3744" s="21" t="str">
        <f t="shared" si="238"/>
        <v>BIOLEGEND</v>
      </c>
      <c r="B3744" s="21" t="str">
        <v>EED120337</v>
      </c>
      <c r="C3744" s="30">
        <v>45960</v>
      </c>
      <c r="D3744" s="21">
        <v>103059</v>
      </c>
      <c r="E3744" s="21">
        <f>_xlfn.XLOOKUP(D3744,MasterSheet!H:H,MasterSheet!F:F)</f>
        <v>18018</v>
      </c>
      <c r="F3744" s="22">
        <f>SUMIFS(MasterSheet!J:J, MasterSheet!B:B, B3744, MasterSheet!D:D, C3744, MasterSheet!H:H, D3744)</f>
        <v>2</v>
      </c>
      <c r="G3744" s="22">
        <f t="shared" si="239"/>
        <v>36036</v>
      </c>
      <c r="H3744" s="26">
        <f>SUMIFS(MasterSheet!K:K, MasterSheet!B:B, B3744, MasterSheet!D:D, C3744, MasterSheet!H:H, D3744)</f>
        <v>2</v>
      </c>
      <c r="I3744" s="26">
        <f t="shared" si="240"/>
        <v>36036</v>
      </c>
      <c r="J3744" s="28">
        <f>SUMIFS(MasterSheet!L:L, MasterSheet!B:B, B3744, MasterSheet!D:D, C3744, MasterSheet!H:H, D3744)</f>
        <v>0</v>
      </c>
      <c r="K3744" s="28">
        <f t="shared" si="241"/>
        <v>0</v>
      </c>
      <c r="L3744" s="21" t="str">
        <f>UPPER(VLOOKUP(D3744,MasterSheet!H:U,14,))</f>
        <v>BIOLEGEND</v>
      </c>
    </row>
    <row r="3745" spans="1:12" x14ac:dyDescent="0.25">
      <c r="A3745" s="21" t="str">
        <f t="shared" si="238"/>
        <v>BIOLEGEND</v>
      </c>
      <c r="B3745" s="21" t="str">
        <v>EED120337</v>
      </c>
      <c r="C3745" s="30">
        <v>45960</v>
      </c>
      <c r="D3745" s="21">
        <v>344814</v>
      </c>
      <c r="E3745" s="21">
        <f>_xlfn.XLOOKUP(D3745,MasterSheet!H:H,MasterSheet!F:F)</f>
        <v>16579.2</v>
      </c>
      <c r="F3745" s="22">
        <f>SUMIFS(MasterSheet!J:J, MasterSheet!B:B, B3745, MasterSheet!D:D, C3745, MasterSheet!H:H, D3745)</f>
        <v>2</v>
      </c>
      <c r="G3745" s="22">
        <f t="shared" si="239"/>
        <v>33158.400000000001</v>
      </c>
      <c r="H3745" s="26">
        <f>SUMIFS(MasterSheet!K:K, MasterSheet!B:B, B3745, MasterSheet!D:D, C3745, MasterSheet!H:H, D3745)</f>
        <v>2</v>
      </c>
      <c r="I3745" s="26">
        <f t="shared" si="240"/>
        <v>33158.400000000001</v>
      </c>
      <c r="J3745" s="28">
        <f>SUMIFS(MasterSheet!L:L, MasterSheet!B:B, B3745, MasterSheet!D:D, C3745, MasterSheet!H:H, D3745)</f>
        <v>0</v>
      </c>
      <c r="K3745" s="28">
        <f t="shared" si="241"/>
        <v>0</v>
      </c>
      <c r="L3745" s="21" t="str">
        <f>UPPER(VLOOKUP(D3745,MasterSheet!H:U,14,))</f>
        <v>BIOLEGEND</v>
      </c>
    </row>
    <row r="3746" spans="1:12" x14ac:dyDescent="0.25">
      <c r="A3746" s="21" t="str">
        <f t="shared" si="238"/>
        <v>BIOLEGEND</v>
      </c>
      <c r="B3746" s="21" t="str">
        <v>EED120337</v>
      </c>
      <c r="C3746" s="30">
        <v>45960</v>
      </c>
      <c r="D3746" s="21">
        <v>103319</v>
      </c>
      <c r="E3746" s="21">
        <f>_xlfn.XLOOKUP(D3746,MasterSheet!H:H,MasterSheet!F:F)</f>
        <v>4752</v>
      </c>
      <c r="F3746" s="22">
        <f>SUMIFS(MasterSheet!J:J, MasterSheet!B:B, B3746, MasterSheet!D:D, C3746, MasterSheet!H:H, D3746)</f>
        <v>1</v>
      </c>
      <c r="G3746" s="22">
        <f t="shared" si="239"/>
        <v>4752</v>
      </c>
      <c r="H3746" s="26">
        <f>SUMIFS(MasterSheet!K:K, MasterSheet!B:B, B3746, MasterSheet!D:D, C3746, MasterSheet!H:H, D3746)</f>
        <v>1</v>
      </c>
      <c r="I3746" s="26">
        <f t="shared" si="240"/>
        <v>4752</v>
      </c>
      <c r="J3746" s="28">
        <f>SUMIFS(MasterSheet!L:L, MasterSheet!B:B, B3746, MasterSheet!D:D, C3746, MasterSheet!H:H, D3746)</f>
        <v>0</v>
      </c>
      <c r="K3746" s="28">
        <f t="shared" si="241"/>
        <v>0</v>
      </c>
      <c r="L3746" s="21" t="str">
        <f>UPPER(VLOOKUP(D3746,MasterSheet!H:U,14,))</f>
        <v>BIOLEGEND</v>
      </c>
    </row>
    <row r="3747" spans="1:12" x14ac:dyDescent="0.25">
      <c r="A3747" s="21" t="str">
        <f t="shared" si="238"/>
        <v>BIOLEGEND</v>
      </c>
      <c r="B3747" s="21" t="str">
        <v>EED120337</v>
      </c>
      <c r="C3747" s="30">
        <v>45960</v>
      </c>
      <c r="D3747" s="21">
        <v>104506</v>
      </c>
      <c r="E3747" s="21">
        <f>_xlfn.XLOOKUP(D3747,MasterSheet!H:H,MasterSheet!F:F)</f>
        <v>15470.400000000001</v>
      </c>
      <c r="F3747" s="22">
        <f>SUMIFS(MasterSheet!J:J, MasterSheet!B:B, B3747, MasterSheet!D:D, C3747, MasterSheet!H:H, D3747)</f>
        <v>1</v>
      </c>
      <c r="G3747" s="22">
        <f t="shared" si="239"/>
        <v>15470.400000000001</v>
      </c>
      <c r="H3747" s="26">
        <f>SUMIFS(MasterSheet!K:K, MasterSheet!B:B, B3747, MasterSheet!D:D, C3747, MasterSheet!H:H, D3747)</f>
        <v>1</v>
      </c>
      <c r="I3747" s="26">
        <f t="shared" si="240"/>
        <v>15470.400000000001</v>
      </c>
      <c r="J3747" s="28">
        <f>SUMIFS(MasterSheet!L:L, MasterSheet!B:B, B3747, MasterSheet!D:D, C3747, MasterSheet!H:H, D3747)</f>
        <v>0</v>
      </c>
      <c r="K3747" s="28">
        <f t="shared" si="241"/>
        <v>0</v>
      </c>
      <c r="L3747" s="21" t="str">
        <f>UPPER(VLOOKUP(D3747,MasterSheet!H:U,14,))</f>
        <v>BIOLEGEND</v>
      </c>
    </row>
    <row r="3748" spans="1:12" x14ac:dyDescent="0.25">
      <c r="A3748" s="21" t="str">
        <f t="shared" si="238"/>
        <v>BIOLEGEND</v>
      </c>
      <c r="B3748" s="21" t="str">
        <v>EED120337</v>
      </c>
      <c r="C3748" s="30">
        <v>45960</v>
      </c>
      <c r="D3748" s="21">
        <v>108748</v>
      </c>
      <c r="E3748" s="21">
        <f>_xlfn.XLOOKUP(D3748,MasterSheet!H:H,MasterSheet!F:F)</f>
        <v>17054.400000000001</v>
      </c>
      <c r="F3748" s="22">
        <f>SUMIFS(MasterSheet!J:J, MasterSheet!B:B, B3748, MasterSheet!D:D, C3748, MasterSheet!H:H, D3748)</f>
        <v>1</v>
      </c>
      <c r="G3748" s="22">
        <f t="shared" si="239"/>
        <v>17054.400000000001</v>
      </c>
      <c r="H3748" s="26">
        <f>SUMIFS(MasterSheet!K:K, MasterSheet!B:B, B3748, MasterSheet!D:D, C3748, MasterSheet!H:H, D3748)</f>
        <v>1</v>
      </c>
      <c r="I3748" s="26">
        <f t="shared" si="240"/>
        <v>17054.400000000001</v>
      </c>
      <c r="J3748" s="28">
        <f>SUMIFS(MasterSheet!L:L, MasterSheet!B:B, B3748, MasterSheet!D:D, C3748, MasterSheet!H:H, D3748)</f>
        <v>0</v>
      </c>
      <c r="K3748" s="28">
        <f t="shared" si="241"/>
        <v>0</v>
      </c>
      <c r="L3748" s="21" t="str">
        <f>UPPER(VLOOKUP(D3748,MasterSheet!H:U,14,))</f>
        <v>BIOLEGEND</v>
      </c>
    </row>
    <row r="3749" spans="1:12" x14ac:dyDescent="0.25">
      <c r="A3749" s="21" t="str">
        <f t="shared" si="238"/>
        <v>BIOLEGEND</v>
      </c>
      <c r="B3749" s="21" t="str">
        <v>EED120337</v>
      </c>
      <c r="C3749" s="30">
        <v>45960</v>
      </c>
      <c r="D3749" s="21">
        <v>119307</v>
      </c>
      <c r="E3749" s="21">
        <f>_xlfn.XLOOKUP(D3749,MasterSheet!H:H,MasterSheet!F:F)</f>
        <v>5808</v>
      </c>
      <c r="F3749" s="22">
        <f>SUMIFS(MasterSheet!J:J, MasterSheet!B:B, B3749, MasterSheet!D:D, C3749, MasterSheet!H:H, D3749)</f>
        <v>1</v>
      </c>
      <c r="G3749" s="22">
        <f t="shared" si="239"/>
        <v>5808</v>
      </c>
      <c r="H3749" s="26">
        <f>SUMIFS(MasterSheet!K:K, MasterSheet!B:B, B3749, MasterSheet!D:D, C3749, MasterSheet!H:H, D3749)</f>
        <v>1</v>
      </c>
      <c r="I3749" s="26">
        <f t="shared" si="240"/>
        <v>5808</v>
      </c>
      <c r="J3749" s="28">
        <f>SUMIFS(MasterSheet!L:L, MasterSheet!B:B, B3749, MasterSheet!D:D, C3749, MasterSheet!H:H, D3749)</f>
        <v>0</v>
      </c>
      <c r="K3749" s="28">
        <f t="shared" si="241"/>
        <v>0</v>
      </c>
      <c r="L3749" s="21" t="str">
        <f>UPPER(VLOOKUP(D3749,MasterSheet!H:U,14,))</f>
        <v>BIOLEGEND</v>
      </c>
    </row>
    <row r="3750" spans="1:12" x14ac:dyDescent="0.25">
      <c r="A3750" s="21" t="str">
        <f t="shared" si="238"/>
        <v>BIOLEGEND</v>
      </c>
      <c r="B3750" s="21" t="str">
        <v>EED120337</v>
      </c>
      <c r="C3750" s="30">
        <v>45960</v>
      </c>
      <c r="D3750" s="21">
        <v>123146</v>
      </c>
      <c r="E3750" s="21">
        <f>_xlfn.XLOOKUP(D3750,MasterSheet!H:H,MasterSheet!F:F)</f>
        <v>19536</v>
      </c>
      <c r="F3750" s="22">
        <f>SUMIFS(MasterSheet!J:J, MasterSheet!B:B, B3750, MasterSheet!D:D, C3750, MasterSheet!H:H, D3750)</f>
        <v>1</v>
      </c>
      <c r="G3750" s="22">
        <f t="shared" si="239"/>
        <v>19536</v>
      </c>
      <c r="H3750" s="26">
        <f>SUMIFS(MasterSheet!K:K, MasterSheet!B:B, B3750, MasterSheet!D:D, C3750, MasterSheet!H:H, D3750)</f>
        <v>1</v>
      </c>
      <c r="I3750" s="26">
        <f t="shared" si="240"/>
        <v>19536</v>
      </c>
      <c r="J3750" s="28">
        <f>SUMIFS(MasterSheet!L:L, MasterSheet!B:B, B3750, MasterSheet!D:D, C3750, MasterSheet!H:H, D3750)</f>
        <v>0</v>
      </c>
      <c r="K3750" s="28">
        <f t="shared" si="241"/>
        <v>0</v>
      </c>
      <c r="L3750" s="21" t="str">
        <f>UPPER(VLOOKUP(D3750,MasterSheet!H:U,14,))</f>
        <v>BIOLEGEND</v>
      </c>
    </row>
    <row r="3751" spans="1:12" x14ac:dyDescent="0.25">
      <c r="A3751" s="21" t="str">
        <f t="shared" si="238"/>
        <v>BIOLEGEND</v>
      </c>
      <c r="B3751" s="21" t="str">
        <v>EED120337</v>
      </c>
      <c r="C3751" s="30">
        <v>45960</v>
      </c>
      <c r="D3751" s="21">
        <v>127611</v>
      </c>
      <c r="E3751" s="21">
        <f>_xlfn.XLOOKUP(D3751,MasterSheet!H:H,MasterSheet!F:F)</f>
        <v>6468</v>
      </c>
      <c r="F3751" s="22">
        <f>SUMIFS(MasterSheet!J:J, MasterSheet!B:B, B3751, MasterSheet!D:D, C3751, MasterSheet!H:H, D3751)</f>
        <v>1</v>
      </c>
      <c r="G3751" s="22">
        <f t="shared" si="239"/>
        <v>6468</v>
      </c>
      <c r="H3751" s="26">
        <f>SUMIFS(MasterSheet!K:K, MasterSheet!B:B, B3751, MasterSheet!D:D, C3751, MasterSheet!H:H, D3751)</f>
        <v>1</v>
      </c>
      <c r="I3751" s="26">
        <f t="shared" si="240"/>
        <v>6468</v>
      </c>
      <c r="J3751" s="28">
        <f>SUMIFS(MasterSheet!L:L, MasterSheet!B:B, B3751, MasterSheet!D:D, C3751, MasterSheet!H:H, D3751)</f>
        <v>0</v>
      </c>
      <c r="K3751" s="28">
        <f t="shared" si="241"/>
        <v>0</v>
      </c>
      <c r="L3751" s="21" t="str">
        <f>UPPER(VLOOKUP(D3751,MasterSheet!H:U,14,))</f>
        <v>BIOLEGEND</v>
      </c>
    </row>
    <row r="3752" spans="1:12" x14ac:dyDescent="0.25">
      <c r="A3752" s="21" t="str">
        <f t="shared" si="238"/>
        <v>BIOLEGEND</v>
      </c>
      <c r="B3752" s="21" t="str">
        <v>EED120337</v>
      </c>
      <c r="C3752" s="30">
        <v>45960</v>
      </c>
      <c r="D3752" s="21">
        <v>127641</v>
      </c>
      <c r="E3752" s="21">
        <f>_xlfn.XLOOKUP(D3752,MasterSheet!H:H,MasterSheet!F:F)</f>
        <v>18295.2</v>
      </c>
      <c r="F3752" s="22">
        <f>SUMIFS(MasterSheet!J:J, MasterSheet!B:B, B3752, MasterSheet!D:D, C3752, MasterSheet!H:H, D3752)</f>
        <v>2</v>
      </c>
      <c r="G3752" s="22">
        <f t="shared" si="239"/>
        <v>36590.400000000001</v>
      </c>
      <c r="H3752" s="26">
        <f>SUMIFS(MasterSheet!K:K, MasterSheet!B:B, B3752, MasterSheet!D:D, C3752, MasterSheet!H:H, D3752)</f>
        <v>2</v>
      </c>
      <c r="I3752" s="26">
        <f t="shared" si="240"/>
        <v>36590.400000000001</v>
      </c>
      <c r="J3752" s="28">
        <f>SUMIFS(MasterSheet!L:L, MasterSheet!B:B, B3752, MasterSheet!D:D, C3752, MasterSheet!H:H, D3752)</f>
        <v>0</v>
      </c>
      <c r="K3752" s="28">
        <f t="shared" si="241"/>
        <v>0</v>
      </c>
      <c r="L3752" s="21" t="str">
        <f>UPPER(VLOOKUP(D3752,MasterSheet!H:U,14,))</f>
        <v>BIOLEGEND</v>
      </c>
    </row>
    <row r="3753" spans="1:12" x14ac:dyDescent="0.25">
      <c r="A3753" s="21" t="str">
        <f t="shared" si="238"/>
        <v>BIOLEGEND</v>
      </c>
      <c r="B3753" s="21" t="str">
        <v>EED120337</v>
      </c>
      <c r="C3753" s="30">
        <v>45960</v>
      </c>
      <c r="D3753" s="21">
        <v>500346</v>
      </c>
      <c r="E3753" s="21">
        <f>_xlfn.XLOOKUP(D3753,MasterSheet!H:H,MasterSheet!F:F)</f>
        <v>27473.599999999999</v>
      </c>
      <c r="F3753" s="22">
        <f>SUMIFS(MasterSheet!J:J, MasterSheet!B:B, B3753, MasterSheet!D:D, C3753, MasterSheet!H:H, D3753)</f>
        <v>2</v>
      </c>
      <c r="G3753" s="22">
        <f t="shared" si="239"/>
        <v>54947.199999999997</v>
      </c>
      <c r="H3753" s="26">
        <f>SUMIFS(MasterSheet!K:K, MasterSheet!B:B, B3753, MasterSheet!D:D, C3753, MasterSheet!H:H, D3753)</f>
        <v>2</v>
      </c>
      <c r="I3753" s="26">
        <f t="shared" si="240"/>
        <v>54947.199999999997</v>
      </c>
      <c r="J3753" s="28">
        <f>SUMIFS(MasterSheet!L:L, MasterSheet!B:B, B3753, MasterSheet!D:D, C3753, MasterSheet!H:H, D3753)</f>
        <v>0</v>
      </c>
      <c r="K3753" s="28">
        <f t="shared" si="241"/>
        <v>0</v>
      </c>
      <c r="L3753" s="21" t="str">
        <f>UPPER(VLOOKUP(D3753,MasterSheet!H:U,14,))</f>
        <v>BIOLEGEND</v>
      </c>
    </row>
    <row r="3754" spans="1:12" x14ac:dyDescent="0.25">
      <c r="A3754" s="21" t="str">
        <f t="shared" si="238"/>
        <v>BIOLEGEND</v>
      </c>
      <c r="B3754" s="21" t="str">
        <v>EED120337</v>
      </c>
      <c r="C3754" s="30">
        <v>45960</v>
      </c>
      <c r="D3754" s="21">
        <v>152316</v>
      </c>
      <c r="E3754" s="21">
        <f>_xlfn.XLOOKUP(D3754,MasterSheet!H:H,MasterSheet!F:F)</f>
        <v>12997.599999999999</v>
      </c>
      <c r="F3754" s="22">
        <f>SUMIFS(MasterSheet!J:J, MasterSheet!B:B, B3754, MasterSheet!D:D, C3754, MasterSheet!H:H, D3754)</f>
        <v>3</v>
      </c>
      <c r="G3754" s="22">
        <f t="shared" si="239"/>
        <v>38992.799999999996</v>
      </c>
      <c r="H3754" s="26">
        <f>SUMIFS(MasterSheet!K:K, MasterSheet!B:B, B3754, MasterSheet!D:D, C3754, MasterSheet!H:H, D3754)</f>
        <v>3</v>
      </c>
      <c r="I3754" s="26">
        <f t="shared" si="240"/>
        <v>38992.799999999996</v>
      </c>
      <c r="J3754" s="28">
        <f>SUMIFS(MasterSheet!L:L, MasterSheet!B:B, B3754, MasterSheet!D:D, C3754, MasterSheet!H:H, D3754)</f>
        <v>0</v>
      </c>
      <c r="K3754" s="28">
        <f t="shared" si="241"/>
        <v>0</v>
      </c>
      <c r="L3754" s="21" t="str">
        <f>UPPER(VLOOKUP(D3754,MasterSheet!H:U,14,))</f>
        <v>BIOLEGEND</v>
      </c>
    </row>
    <row r="3755" spans="1:12" x14ac:dyDescent="0.25">
      <c r="A3755" s="21" t="str">
        <f t="shared" si="238"/>
        <v>BIOLEGEND</v>
      </c>
      <c r="B3755" s="21" t="str">
        <v>EED120337</v>
      </c>
      <c r="C3755" s="30">
        <v>45960</v>
      </c>
      <c r="D3755" s="21">
        <v>152423</v>
      </c>
      <c r="E3755" s="21">
        <f>_xlfn.XLOOKUP(D3755,MasterSheet!H:H,MasterSheet!F:F)</f>
        <v>17820</v>
      </c>
      <c r="F3755" s="22">
        <f>SUMIFS(MasterSheet!J:J, MasterSheet!B:B, B3755, MasterSheet!D:D, C3755, MasterSheet!H:H, D3755)</f>
        <v>1</v>
      </c>
      <c r="G3755" s="22">
        <f t="shared" si="239"/>
        <v>17820</v>
      </c>
      <c r="H3755" s="26">
        <f>SUMIFS(MasterSheet!K:K, MasterSheet!B:B, B3755, MasterSheet!D:D, C3755, MasterSheet!H:H, D3755)</f>
        <v>1</v>
      </c>
      <c r="I3755" s="26">
        <f t="shared" si="240"/>
        <v>17820</v>
      </c>
      <c r="J3755" s="28">
        <f>SUMIFS(MasterSheet!L:L, MasterSheet!B:B, B3755, MasterSheet!D:D, C3755, MasterSheet!H:H, D3755)</f>
        <v>0</v>
      </c>
      <c r="K3755" s="28">
        <f t="shared" si="241"/>
        <v>0</v>
      </c>
      <c r="L3755" s="21" t="str">
        <f>UPPER(VLOOKUP(D3755,MasterSheet!H:U,14,))</f>
        <v>BIOLEGEND</v>
      </c>
    </row>
    <row r="3756" spans="1:12" x14ac:dyDescent="0.25">
      <c r="A3756" s="21" t="str">
        <f t="shared" si="238"/>
        <v>BIOLEGEND</v>
      </c>
      <c r="B3756" s="21" t="str">
        <v>EED120337</v>
      </c>
      <c r="C3756" s="30">
        <v>45960</v>
      </c>
      <c r="D3756" s="21">
        <v>155545</v>
      </c>
      <c r="E3756" s="21">
        <f>_xlfn.XLOOKUP(D3756,MasterSheet!H:H,MasterSheet!F:F)</f>
        <v>20820.8</v>
      </c>
      <c r="F3756" s="22">
        <f>SUMIFS(MasterSheet!J:J, MasterSheet!B:B, B3756, MasterSheet!D:D, C3756, MasterSheet!H:H, D3756)</f>
        <v>1</v>
      </c>
      <c r="G3756" s="22">
        <f t="shared" si="239"/>
        <v>20820.8</v>
      </c>
      <c r="H3756" s="26">
        <f>SUMIFS(MasterSheet!K:K, MasterSheet!B:B, B3756, MasterSheet!D:D, C3756, MasterSheet!H:H, D3756)</f>
        <v>1</v>
      </c>
      <c r="I3756" s="26">
        <f t="shared" si="240"/>
        <v>20820.8</v>
      </c>
      <c r="J3756" s="28">
        <f>SUMIFS(MasterSheet!L:L, MasterSheet!B:B, B3756, MasterSheet!D:D, C3756, MasterSheet!H:H, D3756)</f>
        <v>0</v>
      </c>
      <c r="K3756" s="28">
        <f t="shared" si="241"/>
        <v>0</v>
      </c>
      <c r="L3756" s="21" t="str">
        <f>UPPER(VLOOKUP(D3756,MasterSheet!H:U,14,))</f>
        <v>BIOLEGEND</v>
      </c>
    </row>
    <row r="3757" spans="1:12" x14ac:dyDescent="0.25">
      <c r="A3757" s="21" t="str">
        <f t="shared" si="238"/>
        <v>BIOLEGEND</v>
      </c>
      <c r="B3757" s="21" t="str">
        <v>EED120337</v>
      </c>
      <c r="C3757" s="30">
        <v>45960</v>
      </c>
      <c r="D3757" s="21">
        <v>300406</v>
      </c>
      <c r="E3757" s="21">
        <f>_xlfn.XLOOKUP(D3757,MasterSheet!H:H,MasterSheet!F:F)</f>
        <v>3080</v>
      </c>
      <c r="F3757" s="22">
        <f>SUMIFS(MasterSheet!J:J, MasterSheet!B:B, B3757, MasterSheet!D:D, C3757, MasterSheet!H:H, D3757)</f>
        <v>1</v>
      </c>
      <c r="G3757" s="22">
        <f t="shared" si="239"/>
        <v>3080</v>
      </c>
      <c r="H3757" s="26">
        <f>SUMIFS(MasterSheet!K:K, MasterSheet!B:B, B3757, MasterSheet!D:D, C3757, MasterSheet!H:H, D3757)</f>
        <v>1</v>
      </c>
      <c r="I3757" s="26">
        <f t="shared" si="240"/>
        <v>3080</v>
      </c>
      <c r="J3757" s="28">
        <f>SUMIFS(MasterSheet!L:L, MasterSheet!B:B, B3757, MasterSheet!D:D, C3757, MasterSheet!H:H, D3757)</f>
        <v>0</v>
      </c>
      <c r="K3757" s="28">
        <f t="shared" si="241"/>
        <v>0</v>
      </c>
      <c r="L3757" s="21" t="str">
        <f>UPPER(VLOOKUP(D3757,MasterSheet!H:U,14,))</f>
        <v>BIOLEGEND</v>
      </c>
    </row>
    <row r="3758" spans="1:12" x14ac:dyDescent="0.25">
      <c r="A3758" s="21" t="str">
        <f t="shared" si="238"/>
        <v>BIOLEGEND</v>
      </c>
      <c r="B3758" s="21" t="str">
        <v>EED120337</v>
      </c>
      <c r="C3758" s="30">
        <v>45960</v>
      </c>
      <c r="D3758" s="21">
        <v>301028</v>
      </c>
      <c r="E3758" s="21">
        <f>_xlfn.XLOOKUP(D3758,MasterSheet!H:H,MasterSheet!F:F)</f>
        <v>16508.8</v>
      </c>
      <c r="F3758" s="22">
        <f>SUMIFS(MasterSheet!J:J, MasterSheet!B:B, B3758, MasterSheet!D:D, C3758, MasterSheet!H:H, D3758)</f>
        <v>2</v>
      </c>
      <c r="G3758" s="22">
        <f t="shared" si="239"/>
        <v>33017.599999999999</v>
      </c>
      <c r="H3758" s="26">
        <f>SUMIFS(MasterSheet!K:K, MasterSheet!B:B, B3758, MasterSheet!D:D, C3758, MasterSheet!H:H, D3758)</f>
        <v>2</v>
      </c>
      <c r="I3758" s="26">
        <f t="shared" si="240"/>
        <v>33017.599999999999</v>
      </c>
      <c r="J3758" s="28">
        <f>SUMIFS(MasterSheet!L:L, MasterSheet!B:B, B3758, MasterSheet!D:D, C3758, MasterSheet!H:H, D3758)</f>
        <v>0</v>
      </c>
      <c r="K3758" s="28">
        <f t="shared" si="241"/>
        <v>0</v>
      </c>
      <c r="L3758" s="21" t="str">
        <f>UPPER(VLOOKUP(D3758,MasterSheet!H:U,14,))</f>
        <v>BIOLEGEND</v>
      </c>
    </row>
    <row r="3759" spans="1:12" x14ac:dyDescent="0.25">
      <c r="A3759" s="21" t="str">
        <f t="shared" si="238"/>
        <v>BIOLEGEND</v>
      </c>
      <c r="B3759" s="21" t="str">
        <v>EED120337</v>
      </c>
      <c r="C3759" s="30">
        <v>45960</v>
      </c>
      <c r="D3759" s="21">
        <v>301334</v>
      </c>
      <c r="E3759" s="21">
        <f>_xlfn.XLOOKUP(D3759,MasterSheet!H:H,MasterSheet!F:F)</f>
        <v>28710</v>
      </c>
      <c r="F3759" s="22">
        <f>SUMIFS(MasterSheet!J:J, MasterSheet!B:B, B3759, MasterSheet!D:D, C3759, MasterSheet!H:H, D3759)</f>
        <v>1</v>
      </c>
      <c r="G3759" s="22">
        <f t="shared" si="239"/>
        <v>28710</v>
      </c>
      <c r="H3759" s="26">
        <f>SUMIFS(MasterSheet!K:K, MasterSheet!B:B, B3759, MasterSheet!D:D, C3759, MasterSheet!H:H, D3759)</f>
        <v>1</v>
      </c>
      <c r="I3759" s="26">
        <f t="shared" si="240"/>
        <v>28710</v>
      </c>
      <c r="J3759" s="28">
        <f>SUMIFS(MasterSheet!L:L, MasterSheet!B:B, B3759, MasterSheet!D:D, C3759, MasterSheet!H:H, D3759)</f>
        <v>0</v>
      </c>
      <c r="K3759" s="28">
        <f t="shared" si="241"/>
        <v>0</v>
      </c>
      <c r="L3759" s="21" t="str">
        <f>UPPER(VLOOKUP(D3759,MasterSheet!H:U,14,))</f>
        <v>BIOLEGEND</v>
      </c>
    </row>
    <row r="3760" spans="1:12" x14ac:dyDescent="0.25">
      <c r="A3760" s="21" t="str">
        <f t="shared" si="238"/>
        <v>BIOLEGEND</v>
      </c>
      <c r="B3760" s="21" t="str">
        <v>EED120337</v>
      </c>
      <c r="C3760" s="30">
        <v>45960</v>
      </c>
      <c r="D3760" s="21">
        <v>302206</v>
      </c>
      <c r="E3760" s="21">
        <f>_xlfn.XLOOKUP(D3760,MasterSheet!H:H,MasterSheet!F:F)</f>
        <v>6344.7999999999993</v>
      </c>
      <c r="F3760" s="22">
        <f>SUMIFS(MasterSheet!J:J, MasterSheet!B:B, B3760, MasterSheet!D:D, C3760, MasterSheet!H:H, D3760)</f>
        <v>1</v>
      </c>
      <c r="G3760" s="22">
        <f t="shared" si="239"/>
        <v>6344.7999999999993</v>
      </c>
      <c r="H3760" s="26">
        <f>SUMIFS(MasterSheet!K:K, MasterSheet!B:B, B3760, MasterSheet!D:D, C3760, MasterSheet!H:H, D3760)</f>
        <v>1</v>
      </c>
      <c r="I3760" s="26">
        <f t="shared" si="240"/>
        <v>6344.7999999999993</v>
      </c>
      <c r="J3760" s="28">
        <f>SUMIFS(MasterSheet!L:L, MasterSheet!B:B, B3760, MasterSheet!D:D, C3760, MasterSheet!H:H, D3760)</f>
        <v>0</v>
      </c>
      <c r="K3760" s="28">
        <f t="shared" si="241"/>
        <v>0</v>
      </c>
      <c r="L3760" s="21" t="str">
        <f>UPPER(VLOOKUP(D3760,MasterSheet!H:U,14,))</f>
        <v>BIOLEGEND</v>
      </c>
    </row>
    <row r="3761" spans="1:12" x14ac:dyDescent="0.25">
      <c r="A3761" s="21" t="str">
        <f t="shared" si="238"/>
        <v>BIOLEGEND</v>
      </c>
      <c r="B3761" s="21" t="str">
        <v>EED120337</v>
      </c>
      <c r="C3761" s="30">
        <v>45960</v>
      </c>
      <c r="D3761" s="21">
        <v>302347</v>
      </c>
      <c r="E3761" s="21">
        <f>_xlfn.XLOOKUP(D3761,MasterSheet!H:H,MasterSheet!F:F)</f>
        <v>7550.4</v>
      </c>
      <c r="F3761" s="22">
        <f>SUMIFS(MasterSheet!J:J, MasterSheet!B:B, B3761, MasterSheet!D:D, C3761, MasterSheet!H:H, D3761)</f>
        <v>1</v>
      </c>
      <c r="G3761" s="22">
        <f t="shared" si="239"/>
        <v>7550.4</v>
      </c>
      <c r="H3761" s="26">
        <f>SUMIFS(MasterSheet!K:K, MasterSheet!B:B, B3761, MasterSheet!D:D, C3761, MasterSheet!H:H, D3761)</f>
        <v>1</v>
      </c>
      <c r="I3761" s="26">
        <f t="shared" si="240"/>
        <v>7550.4</v>
      </c>
      <c r="J3761" s="28">
        <f>SUMIFS(MasterSheet!L:L, MasterSheet!B:B, B3761, MasterSheet!D:D, C3761, MasterSheet!H:H, D3761)</f>
        <v>0</v>
      </c>
      <c r="K3761" s="28">
        <f t="shared" si="241"/>
        <v>0</v>
      </c>
      <c r="L3761" s="21" t="str">
        <f>UPPER(VLOOKUP(D3761,MasterSheet!H:U,14,))</f>
        <v>BIOLEGEND</v>
      </c>
    </row>
    <row r="3762" spans="1:12" x14ac:dyDescent="0.25">
      <c r="A3762" s="21" t="str">
        <f t="shared" si="238"/>
        <v>BIOLEGEND</v>
      </c>
      <c r="B3762" s="21" t="str">
        <v>EED120337</v>
      </c>
      <c r="C3762" s="30">
        <v>45960</v>
      </c>
      <c r="D3762" s="21">
        <v>506349</v>
      </c>
      <c r="E3762" s="21">
        <f>_xlfn.XLOOKUP(D3762,MasterSheet!H:H,MasterSheet!F:F)</f>
        <v>18018</v>
      </c>
      <c r="F3762" s="22">
        <f>SUMIFS(MasterSheet!J:J, MasterSheet!B:B, B3762, MasterSheet!D:D, C3762, MasterSheet!H:H, D3762)</f>
        <v>2</v>
      </c>
      <c r="G3762" s="22">
        <f t="shared" si="239"/>
        <v>36036</v>
      </c>
      <c r="H3762" s="26">
        <f>SUMIFS(MasterSheet!K:K, MasterSheet!B:B, B3762, MasterSheet!D:D, C3762, MasterSheet!H:H, D3762)</f>
        <v>2</v>
      </c>
      <c r="I3762" s="26">
        <f t="shared" si="240"/>
        <v>36036</v>
      </c>
      <c r="J3762" s="28">
        <f>SUMIFS(MasterSheet!L:L, MasterSheet!B:B, B3762, MasterSheet!D:D, C3762, MasterSheet!H:H, D3762)</f>
        <v>0</v>
      </c>
      <c r="K3762" s="28">
        <f t="shared" si="241"/>
        <v>0</v>
      </c>
      <c r="L3762" s="21" t="str">
        <f>UPPER(VLOOKUP(D3762,MasterSheet!H:U,14,))</f>
        <v>BIOLEGEND</v>
      </c>
    </row>
    <row r="3763" spans="1:12" x14ac:dyDescent="0.25">
      <c r="A3763" s="21" t="str">
        <f t="shared" si="238"/>
        <v>BIOLEGEND</v>
      </c>
      <c r="B3763" s="21" t="str">
        <v>EED120337</v>
      </c>
      <c r="C3763" s="30">
        <v>45960</v>
      </c>
      <c r="D3763" s="21">
        <v>306014</v>
      </c>
      <c r="E3763" s="21">
        <f>_xlfn.XLOOKUP(D3763,MasterSheet!H:H,MasterSheet!F:F)</f>
        <v>9055.2000000000007</v>
      </c>
      <c r="F3763" s="22">
        <f>SUMIFS(MasterSheet!J:J, MasterSheet!B:B, B3763, MasterSheet!D:D, C3763, MasterSheet!H:H, D3763)</f>
        <v>1</v>
      </c>
      <c r="G3763" s="22">
        <f t="shared" si="239"/>
        <v>9055.2000000000007</v>
      </c>
      <c r="H3763" s="26">
        <f>SUMIFS(MasterSheet!K:K, MasterSheet!B:B, B3763, MasterSheet!D:D, C3763, MasterSheet!H:H, D3763)</f>
        <v>1</v>
      </c>
      <c r="I3763" s="26">
        <f t="shared" si="240"/>
        <v>9055.2000000000007</v>
      </c>
      <c r="J3763" s="28">
        <f>SUMIFS(MasterSheet!L:L, MasterSheet!B:B, B3763, MasterSheet!D:D, C3763, MasterSheet!H:H, D3763)</f>
        <v>0</v>
      </c>
      <c r="K3763" s="28">
        <f t="shared" si="241"/>
        <v>0</v>
      </c>
      <c r="L3763" s="21" t="str">
        <f>UPPER(VLOOKUP(D3763,MasterSheet!H:U,14,))</f>
        <v>BIOLEGEND</v>
      </c>
    </row>
    <row r="3764" spans="1:12" x14ac:dyDescent="0.25">
      <c r="A3764" s="21" t="str">
        <f t="shared" si="238"/>
        <v>BIOLEGEND</v>
      </c>
      <c r="B3764" s="21" t="str">
        <v>EED120337</v>
      </c>
      <c r="C3764" s="30">
        <v>45960</v>
      </c>
      <c r="D3764" s="21">
        <v>506538</v>
      </c>
      <c r="E3764" s="21">
        <f>_xlfn.XLOOKUP(D3764,MasterSheet!H:H,MasterSheet!F:F)</f>
        <v>24763.199999999997</v>
      </c>
      <c r="F3764" s="22">
        <f>SUMIFS(MasterSheet!J:J, MasterSheet!B:B, B3764, MasterSheet!D:D, C3764, MasterSheet!H:H, D3764)</f>
        <v>2</v>
      </c>
      <c r="G3764" s="22">
        <f t="shared" si="239"/>
        <v>49526.399999999994</v>
      </c>
      <c r="H3764" s="26">
        <f>SUMIFS(MasterSheet!K:K, MasterSheet!B:B, B3764, MasterSheet!D:D, C3764, MasterSheet!H:H, D3764)</f>
        <v>2</v>
      </c>
      <c r="I3764" s="26">
        <f t="shared" si="240"/>
        <v>49526.399999999994</v>
      </c>
      <c r="J3764" s="28">
        <f>SUMIFS(MasterSheet!L:L, MasterSheet!B:B, B3764, MasterSheet!D:D, C3764, MasterSheet!H:H, D3764)</f>
        <v>0</v>
      </c>
      <c r="K3764" s="28">
        <f t="shared" si="241"/>
        <v>0</v>
      </c>
      <c r="L3764" s="21" t="str">
        <f>UPPER(VLOOKUP(D3764,MasterSheet!H:U,14,))</f>
        <v>BIOLEGEND</v>
      </c>
    </row>
    <row r="3765" spans="1:12" x14ac:dyDescent="0.25">
      <c r="A3765" s="21" t="str">
        <f t="shared" si="238"/>
        <v>BIOLEGEND</v>
      </c>
      <c r="B3765" s="21" t="str">
        <v>EED120337</v>
      </c>
      <c r="C3765" s="30">
        <v>45960</v>
      </c>
      <c r="D3765" s="21">
        <v>307618</v>
      </c>
      <c r="E3765" s="21">
        <f>_xlfn.XLOOKUP(D3765,MasterSheet!H:H,MasterSheet!F:F)</f>
        <v>15417.599999999999</v>
      </c>
      <c r="F3765" s="22">
        <f>SUMIFS(MasterSheet!J:J, MasterSheet!B:B, B3765, MasterSheet!D:D, C3765, MasterSheet!H:H, D3765)</f>
        <v>2</v>
      </c>
      <c r="G3765" s="22">
        <f t="shared" si="239"/>
        <v>30835.199999999997</v>
      </c>
      <c r="H3765" s="26">
        <f>SUMIFS(MasterSheet!K:K, MasterSheet!B:B, B3765, MasterSheet!D:D, C3765, MasterSheet!H:H, D3765)</f>
        <v>2</v>
      </c>
      <c r="I3765" s="26">
        <f t="shared" si="240"/>
        <v>30835.199999999997</v>
      </c>
      <c r="J3765" s="28">
        <f>SUMIFS(MasterSheet!L:L, MasterSheet!B:B, B3765, MasterSheet!D:D, C3765, MasterSheet!H:H, D3765)</f>
        <v>0</v>
      </c>
      <c r="K3765" s="28">
        <f t="shared" si="241"/>
        <v>0</v>
      </c>
      <c r="L3765" s="21" t="str">
        <f>UPPER(VLOOKUP(D3765,MasterSheet!H:U,14,))</f>
        <v>BIOLEGEND</v>
      </c>
    </row>
    <row r="3766" spans="1:12" x14ac:dyDescent="0.25">
      <c r="A3766" s="21" t="str">
        <f t="shared" si="238"/>
        <v>BIOLEGEND</v>
      </c>
      <c r="B3766" s="21" t="str">
        <v>EED120337</v>
      </c>
      <c r="C3766" s="30">
        <v>45960</v>
      </c>
      <c r="D3766" s="21">
        <v>103246</v>
      </c>
      <c r="E3766" s="21">
        <f>_xlfn.XLOOKUP(D3766,MasterSheet!H:H,MasterSheet!F:F)</f>
        <v>16816.8</v>
      </c>
      <c r="F3766" s="22">
        <f>SUMIFS(MasterSheet!J:J, MasterSheet!B:B, B3766, MasterSheet!D:D, C3766, MasterSheet!H:H, D3766)</f>
        <v>1</v>
      </c>
      <c r="G3766" s="22">
        <f t="shared" si="239"/>
        <v>16816.8</v>
      </c>
      <c r="H3766" s="26">
        <f>SUMIFS(MasterSheet!K:K, MasterSheet!B:B, B3766, MasterSheet!D:D, C3766, MasterSheet!H:H, D3766)</f>
        <v>1</v>
      </c>
      <c r="I3766" s="26">
        <f t="shared" si="240"/>
        <v>16816.8</v>
      </c>
      <c r="J3766" s="28">
        <f>SUMIFS(MasterSheet!L:L, MasterSheet!B:B, B3766, MasterSheet!D:D, C3766, MasterSheet!H:H, D3766)</f>
        <v>0</v>
      </c>
      <c r="K3766" s="28">
        <f t="shared" si="241"/>
        <v>0</v>
      </c>
      <c r="L3766" s="21" t="str">
        <f>UPPER(VLOOKUP(D3766,MasterSheet!H:U,14,))</f>
        <v>BIOLEGEND</v>
      </c>
    </row>
    <row r="3767" spans="1:12" x14ac:dyDescent="0.25">
      <c r="A3767" s="21" t="str">
        <f t="shared" si="238"/>
        <v>BIOLEGEND</v>
      </c>
      <c r="B3767" s="21" t="str">
        <v>EED120337</v>
      </c>
      <c r="C3767" s="30">
        <v>45960</v>
      </c>
      <c r="D3767" s="21">
        <v>304236</v>
      </c>
      <c r="E3767" s="21">
        <f>_xlfn.XLOOKUP(D3767,MasterSheet!H:H,MasterSheet!F:F)</f>
        <v>26303.199999999997</v>
      </c>
      <c r="F3767" s="22">
        <f>SUMIFS(MasterSheet!J:J, MasterSheet!B:B, B3767, MasterSheet!D:D, C3767, MasterSheet!H:H, D3767)</f>
        <v>1</v>
      </c>
      <c r="G3767" s="22">
        <f t="shared" si="239"/>
        <v>26303.199999999997</v>
      </c>
      <c r="H3767" s="26">
        <f>SUMIFS(MasterSheet!K:K, MasterSheet!B:B, B3767, MasterSheet!D:D, C3767, MasterSheet!H:H, D3767)</f>
        <v>1</v>
      </c>
      <c r="I3767" s="26">
        <f t="shared" si="240"/>
        <v>26303.199999999997</v>
      </c>
      <c r="J3767" s="28">
        <f>SUMIFS(MasterSheet!L:L, MasterSheet!B:B, B3767, MasterSheet!D:D, C3767, MasterSheet!H:H, D3767)</f>
        <v>0</v>
      </c>
      <c r="K3767" s="28">
        <f t="shared" si="241"/>
        <v>0</v>
      </c>
      <c r="L3767" s="21" t="str">
        <f>UPPER(VLOOKUP(D3767,MasterSheet!H:U,14,))</f>
        <v>BIOLEGEND</v>
      </c>
    </row>
    <row r="3768" spans="1:12" x14ac:dyDescent="0.25">
      <c r="A3768" s="21" t="str">
        <f t="shared" si="238"/>
        <v>BIOLEGEND</v>
      </c>
      <c r="B3768" s="21" t="str">
        <v>EED120337</v>
      </c>
      <c r="C3768" s="30">
        <v>45960</v>
      </c>
      <c r="D3768" s="21">
        <v>313226</v>
      </c>
      <c r="E3768" s="21">
        <f>_xlfn.XLOOKUP(D3768,MasterSheet!H:H,MasterSheet!F:F)</f>
        <v>19536</v>
      </c>
      <c r="F3768" s="22">
        <f>SUMIFS(MasterSheet!J:J, MasterSheet!B:B, B3768, MasterSheet!D:D, C3768, MasterSheet!H:H, D3768)</f>
        <v>1</v>
      </c>
      <c r="G3768" s="22">
        <f t="shared" si="239"/>
        <v>19536</v>
      </c>
      <c r="H3768" s="26">
        <f>SUMIFS(MasterSheet!K:K, MasterSheet!B:B, B3768, MasterSheet!D:D, C3768, MasterSheet!H:H, D3768)</f>
        <v>1</v>
      </c>
      <c r="I3768" s="26">
        <f t="shared" si="240"/>
        <v>19536</v>
      </c>
      <c r="J3768" s="28">
        <f>SUMIFS(MasterSheet!L:L, MasterSheet!B:B, B3768, MasterSheet!D:D, C3768, MasterSheet!H:H, D3768)</f>
        <v>0</v>
      </c>
      <c r="K3768" s="28">
        <f t="shared" si="241"/>
        <v>0</v>
      </c>
      <c r="L3768" s="21" t="str">
        <f>UPPER(VLOOKUP(D3768,MasterSheet!H:U,14,))</f>
        <v>BIOLEGEND</v>
      </c>
    </row>
    <row r="3769" spans="1:12" x14ac:dyDescent="0.25">
      <c r="A3769" s="21" t="str">
        <f t="shared" si="238"/>
        <v>BIOLEGEND</v>
      </c>
      <c r="B3769" s="21" t="str">
        <v>EED120337</v>
      </c>
      <c r="C3769" s="30">
        <v>45960</v>
      </c>
      <c r="D3769" s="21">
        <v>317306</v>
      </c>
      <c r="E3769" s="21">
        <f>_xlfn.XLOOKUP(D3769,MasterSheet!H:H,MasterSheet!F:F)</f>
        <v>2904</v>
      </c>
      <c r="F3769" s="22">
        <f>SUMIFS(MasterSheet!J:J, MasterSheet!B:B, B3769, MasterSheet!D:D, C3769, MasterSheet!H:H, D3769)</f>
        <v>1</v>
      </c>
      <c r="G3769" s="22">
        <f t="shared" si="239"/>
        <v>2904</v>
      </c>
      <c r="H3769" s="26">
        <f>SUMIFS(MasterSheet!K:K, MasterSheet!B:B, B3769, MasterSheet!D:D, C3769, MasterSheet!H:H, D3769)</f>
        <v>1</v>
      </c>
      <c r="I3769" s="26">
        <f t="shared" si="240"/>
        <v>2904</v>
      </c>
      <c r="J3769" s="28">
        <f>SUMIFS(MasterSheet!L:L, MasterSheet!B:B, B3769, MasterSheet!D:D, C3769, MasterSheet!H:H, D3769)</f>
        <v>0</v>
      </c>
      <c r="K3769" s="28">
        <f t="shared" si="241"/>
        <v>0</v>
      </c>
      <c r="L3769" s="21" t="str">
        <f>UPPER(VLOOKUP(D3769,MasterSheet!H:U,14,))</f>
        <v>BIOLEGEND</v>
      </c>
    </row>
    <row r="3770" spans="1:12" x14ac:dyDescent="0.25">
      <c r="A3770" s="21" t="str">
        <f t="shared" si="238"/>
        <v>BIOLEGEND</v>
      </c>
      <c r="B3770" s="21" t="str">
        <v>EED120337</v>
      </c>
      <c r="C3770" s="30">
        <v>45960</v>
      </c>
      <c r="D3770" s="21">
        <v>317410</v>
      </c>
      <c r="E3770" s="21">
        <f>_xlfn.XLOOKUP(D3770,MasterSheet!H:H,MasterSheet!F:F)</f>
        <v>3484.8</v>
      </c>
      <c r="F3770" s="22">
        <f>SUMIFS(MasterSheet!J:J, MasterSheet!B:B, B3770, MasterSheet!D:D, C3770, MasterSheet!H:H, D3770)</f>
        <v>1</v>
      </c>
      <c r="G3770" s="22">
        <f t="shared" si="239"/>
        <v>3484.8</v>
      </c>
      <c r="H3770" s="26">
        <f>SUMIFS(MasterSheet!K:K, MasterSheet!B:B, B3770, MasterSheet!D:D, C3770, MasterSheet!H:H, D3770)</f>
        <v>1</v>
      </c>
      <c r="I3770" s="26">
        <f t="shared" si="240"/>
        <v>3484.8</v>
      </c>
      <c r="J3770" s="28">
        <f>SUMIFS(MasterSheet!L:L, MasterSheet!B:B, B3770, MasterSheet!D:D, C3770, MasterSheet!H:H, D3770)</f>
        <v>0</v>
      </c>
      <c r="K3770" s="28">
        <f t="shared" si="241"/>
        <v>0</v>
      </c>
      <c r="L3770" s="21" t="str">
        <f>UPPER(VLOOKUP(D3770,MasterSheet!H:U,14,))</f>
        <v>BIOLEGEND</v>
      </c>
    </row>
    <row r="3771" spans="1:12" x14ac:dyDescent="0.25">
      <c r="A3771" s="21" t="str">
        <f t="shared" si="238"/>
        <v>BIOLEGEND</v>
      </c>
      <c r="B3771" s="21" t="str">
        <v>EED120337</v>
      </c>
      <c r="C3771" s="30">
        <v>45960</v>
      </c>
      <c r="D3771" s="21">
        <v>317438</v>
      </c>
      <c r="E3771" s="21">
        <f>_xlfn.XLOOKUP(D3771,MasterSheet!H:H,MasterSheet!F:F)</f>
        <v>27984</v>
      </c>
      <c r="F3771" s="22">
        <f>SUMIFS(MasterSheet!J:J, MasterSheet!B:B, B3771, MasterSheet!D:D, C3771, MasterSheet!H:H, D3771)</f>
        <v>1</v>
      </c>
      <c r="G3771" s="22">
        <f t="shared" si="239"/>
        <v>27984</v>
      </c>
      <c r="H3771" s="26">
        <f>SUMIFS(MasterSheet!K:K, MasterSheet!B:B, B3771, MasterSheet!D:D, C3771, MasterSheet!H:H, D3771)</f>
        <v>1</v>
      </c>
      <c r="I3771" s="26">
        <f t="shared" si="240"/>
        <v>27984</v>
      </c>
      <c r="J3771" s="28">
        <f>SUMIFS(MasterSheet!L:L, MasterSheet!B:B, B3771, MasterSheet!D:D, C3771, MasterSheet!H:H, D3771)</f>
        <v>0</v>
      </c>
      <c r="K3771" s="28">
        <f t="shared" si="241"/>
        <v>0</v>
      </c>
      <c r="L3771" s="21" t="str">
        <f>UPPER(VLOOKUP(D3771,MasterSheet!H:U,14,))</f>
        <v>BIOLEGEND</v>
      </c>
    </row>
    <row r="3772" spans="1:12" x14ac:dyDescent="0.25">
      <c r="A3772" s="21" t="str">
        <f t="shared" si="238"/>
        <v>BIOLEGEND</v>
      </c>
      <c r="B3772" s="21" t="str">
        <v>EED120337</v>
      </c>
      <c r="C3772" s="30">
        <v>45960</v>
      </c>
      <c r="D3772" s="21">
        <v>318304</v>
      </c>
      <c r="E3772" s="21">
        <f>_xlfn.XLOOKUP(D3772,MasterSheet!H:H,MasterSheet!F:F)</f>
        <v>12997.599999999999</v>
      </c>
      <c r="F3772" s="22">
        <f>SUMIFS(MasterSheet!J:J, MasterSheet!B:B, B3772, MasterSheet!D:D, C3772, MasterSheet!H:H, D3772)</f>
        <v>1</v>
      </c>
      <c r="G3772" s="22">
        <f t="shared" si="239"/>
        <v>12997.599999999999</v>
      </c>
      <c r="H3772" s="26">
        <f>SUMIFS(MasterSheet!K:K, MasterSheet!B:B, B3772, MasterSheet!D:D, C3772, MasterSheet!H:H, D3772)</f>
        <v>1</v>
      </c>
      <c r="I3772" s="26">
        <f t="shared" si="240"/>
        <v>12997.599999999999</v>
      </c>
      <c r="J3772" s="28">
        <f>SUMIFS(MasterSheet!L:L, MasterSheet!B:B, B3772, MasterSheet!D:D, C3772, MasterSheet!H:H, D3772)</f>
        <v>0</v>
      </c>
      <c r="K3772" s="28">
        <f t="shared" si="241"/>
        <v>0</v>
      </c>
      <c r="L3772" s="21" t="str">
        <f>UPPER(VLOOKUP(D3772,MasterSheet!H:U,14,))</f>
        <v>BIOLEGEND</v>
      </c>
    </row>
    <row r="3773" spans="1:12" x14ac:dyDescent="0.25">
      <c r="A3773" s="21" t="str">
        <f t="shared" si="238"/>
        <v>BIOLEGEND</v>
      </c>
      <c r="B3773" s="21" t="str">
        <v>EED120337</v>
      </c>
      <c r="C3773" s="30">
        <v>45960</v>
      </c>
      <c r="D3773" s="21">
        <v>320011</v>
      </c>
      <c r="E3773" s="21">
        <f>_xlfn.XLOOKUP(D3773,MasterSheet!H:H,MasterSheet!F:F)</f>
        <v>9926.4</v>
      </c>
      <c r="F3773" s="22">
        <f>SUMIFS(MasterSheet!J:J, MasterSheet!B:B, B3773, MasterSheet!D:D, C3773, MasterSheet!H:H, D3773)</f>
        <v>1</v>
      </c>
      <c r="G3773" s="22">
        <f t="shared" si="239"/>
        <v>9926.4</v>
      </c>
      <c r="H3773" s="26">
        <f>SUMIFS(MasterSheet!K:K, MasterSheet!B:B, B3773, MasterSheet!D:D, C3773, MasterSheet!H:H, D3773)</f>
        <v>1</v>
      </c>
      <c r="I3773" s="26">
        <f t="shared" si="240"/>
        <v>9926.4</v>
      </c>
      <c r="J3773" s="28">
        <f>SUMIFS(MasterSheet!L:L, MasterSheet!B:B, B3773, MasterSheet!D:D, C3773, MasterSheet!H:H, D3773)</f>
        <v>0</v>
      </c>
      <c r="K3773" s="28">
        <f t="shared" si="241"/>
        <v>0</v>
      </c>
      <c r="L3773" s="21" t="str">
        <f>UPPER(VLOOKUP(D3773,MasterSheet!H:U,14,))</f>
        <v>BIOLEGEND</v>
      </c>
    </row>
    <row r="3774" spans="1:12" x14ac:dyDescent="0.25">
      <c r="A3774" s="21" t="str">
        <f t="shared" si="238"/>
        <v>BIOLEGEND</v>
      </c>
      <c r="B3774" s="21" t="str">
        <v>EED120337</v>
      </c>
      <c r="C3774" s="30">
        <v>45960</v>
      </c>
      <c r="D3774" s="21">
        <v>325604</v>
      </c>
      <c r="E3774" s="21">
        <f>_xlfn.XLOOKUP(D3774,MasterSheet!H:H,MasterSheet!F:F)</f>
        <v>12997.599999999999</v>
      </c>
      <c r="F3774" s="22">
        <f>SUMIFS(MasterSheet!J:J, MasterSheet!B:B, B3774, MasterSheet!D:D, C3774, MasterSheet!H:H, D3774)</f>
        <v>1</v>
      </c>
      <c r="G3774" s="22">
        <f t="shared" si="239"/>
        <v>12997.599999999999</v>
      </c>
      <c r="H3774" s="26">
        <f>SUMIFS(MasterSheet!K:K, MasterSheet!B:B, B3774, MasterSheet!D:D, C3774, MasterSheet!H:H, D3774)</f>
        <v>1</v>
      </c>
      <c r="I3774" s="26">
        <f t="shared" si="240"/>
        <v>12997.599999999999</v>
      </c>
      <c r="J3774" s="28">
        <f>SUMIFS(MasterSheet!L:L, MasterSheet!B:B, B3774, MasterSheet!D:D, C3774, MasterSheet!H:H, D3774)</f>
        <v>0</v>
      </c>
      <c r="K3774" s="28">
        <f t="shared" si="241"/>
        <v>0</v>
      </c>
      <c r="L3774" s="21" t="str">
        <f>UPPER(VLOOKUP(D3774,MasterSheet!H:U,14,))</f>
        <v>BIOLEGEND</v>
      </c>
    </row>
    <row r="3775" spans="1:12" x14ac:dyDescent="0.25">
      <c r="A3775" s="21" t="str">
        <f t="shared" si="238"/>
        <v>BIOLEGEND</v>
      </c>
      <c r="B3775" s="21" t="str">
        <v>EED120337</v>
      </c>
      <c r="C3775" s="30">
        <v>45960</v>
      </c>
      <c r="D3775" s="21">
        <v>328612</v>
      </c>
      <c r="E3775" s="21">
        <f>_xlfn.XLOOKUP(D3775,MasterSheet!H:H,MasterSheet!F:F)</f>
        <v>15470.400000000001</v>
      </c>
      <c r="F3775" s="22">
        <f>SUMIFS(MasterSheet!J:J, MasterSheet!B:B, B3775, MasterSheet!D:D, C3775, MasterSheet!H:H, D3775)</f>
        <v>1</v>
      </c>
      <c r="G3775" s="22">
        <f t="shared" si="239"/>
        <v>15470.400000000001</v>
      </c>
      <c r="H3775" s="26">
        <f>SUMIFS(MasterSheet!K:K, MasterSheet!B:B, B3775, MasterSheet!D:D, C3775, MasterSheet!H:H, D3775)</f>
        <v>1</v>
      </c>
      <c r="I3775" s="26">
        <f t="shared" si="240"/>
        <v>15470.400000000001</v>
      </c>
      <c r="J3775" s="28">
        <f>SUMIFS(MasterSheet!L:L, MasterSheet!B:B, B3775, MasterSheet!D:D, C3775, MasterSheet!H:H, D3775)</f>
        <v>0</v>
      </c>
      <c r="K3775" s="28">
        <f t="shared" si="241"/>
        <v>0</v>
      </c>
      <c r="L3775" s="21" t="str">
        <f>UPPER(VLOOKUP(D3775,MasterSheet!H:U,14,))</f>
        <v>BIOLEGEND</v>
      </c>
    </row>
    <row r="3776" spans="1:12" x14ac:dyDescent="0.25">
      <c r="A3776" s="21" t="str">
        <f t="shared" si="238"/>
        <v>BIOLEGEND</v>
      </c>
      <c r="B3776" s="21" t="str">
        <v>EED120337</v>
      </c>
      <c r="C3776" s="30">
        <v>45960</v>
      </c>
      <c r="D3776" s="21">
        <v>333618</v>
      </c>
      <c r="E3776" s="21">
        <f>_xlfn.XLOOKUP(D3776,MasterSheet!H:H,MasterSheet!F:F)</f>
        <v>17054.400000000001</v>
      </c>
      <c r="F3776" s="22">
        <f>SUMIFS(MasterSheet!J:J, MasterSheet!B:B, B3776, MasterSheet!D:D, C3776, MasterSheet!H:H, D3776)</f>
        <v>1</v>
      </c>
      <c r="G3776" s="22">
        <f t="shared" si="239"/>
        <v>17054.400000000001</v>
      </c>
      <c r="H3776" s="26">
        <f>SUMIFS(MasterSheet!K:K, MasterSheet!B:B, B3776, MasterSheet!D:D, C3776, MasterSheet!H:H, D3776)</f>
        <v>1</v>
      </c>
      <c r="I3776" s="26">
        <f t="shared" si="240"/>
        <v>17054.400000000001</v>
      </c>
      <c r="J3776" s="28">
        <f>SUMIFS(MasterSheet!L:L, MasterSheet!B:B, B3776, MasterSheet!D:D, C3776, MasterSheet!H:H, D3776)</f>
        <v>0</v>
      </c>
      <c r="K3776" s="28">
        <f t="shared" si="241"/>
        <v>0</v>
      </c>
      <c r="L3776" s="21" t="str">
        <f>UPPER(VLOOKUP(D3776,MasterSheet!H:U,14,))</f>
        <v>BIOLEGEND</v>
      </c>
    </row>
    <row r="3777" spans="1:12" x14ac:dyDescent="0.25">
      <c r="A3777" s="21" t="str">
        <f t="shared" si="238"/>
        <v>BIOLEGEND</v>
      </c>
      <c r="B3777" s="21" t="str">
        <v>EED120337</v>
      </c>
      <c r="C3777" s="30">
        <v>45960</v>
      </c>
      <c r="D3777" s="21">
        <v>334608</v>
      </c>
      <c r="E3777" s="21">
        <f>_xlfn.XLOOKUP(D3777,MasterSheet!H:H,MasterSheet!F:F)</f>
        <v>17371.2</v>
      </c>
      <c r="F3777" s="22">
        <f>SUMIFS(MasterSheet!J:J, MasterSheet!B:B, B3777, MasterSheet!D:D, C3777, MasterSheet!H:H, D3777)</f>
        <v>1</v>
      </c>
      <c r="G3777" s="22">
        <f t="shared" si="239"/>
        <v>17371.2</v>
      </c>
      <c r="H3777" s="26">
        <f>SUMIFS(MasterSheet!K:K, MasterSheet!B:B, B3777, MasterSheet!D:D, C3777, MasterSheet!H:H, D3777)</f>
        <v>1</v>
      </c>
      <c r="I3777" s="26">
        <f t="shared" si="240"/>
        <v>17371.2</v>
      </c>
      <c r="J3777" s="28">
        <f>SUMIFS(MasterSheet!L:L, MasterSheet!B:B, B3777, MasterSheet!D:D, C3777, MasterSheet!H:H, D3777)</f>
        <v>0</v>
      </c>
      <c r="K3777" s="28">
        <f t="shared" si="241"/>
        <v>0</v>
      </c>
      <c r="L3777" s="21" t="str">
        <f>UPPER(VLOOKUP(D3777,MasterSheet!H:U,14,))</f>
        <v>BIOLEGEND</v>
      </c>
    </row>
    <row r="3778" spans="1:12" x14ac:dyDescent="0.25">
      <c r="A3778" s="21" t="str">
        <f t="shared" ref="A3778:A3841" si="242">L3778</f>
        <v>BIOLEGEND</v>
      </c>
      <c r="B3778" s="21" t="str">
        <v>EED120337</v>
      </c>
      <c r="C3778" s="30">
        <v>45960</v>
      </c>
      <c r="D3778" s="21">
        <v>309820</v>
      </c>
      <c r="E3778" s="21">
        <f>_xlfn.XLOOKUP(D3778,MasterSheet!H:H,MasterSheet!F:F)</f>
        <v>26118.400000000001</v>
      </c>
      <c r="F3778" s="22">
        <f>SUMIFS(MasterSheet!J:J, MasterSheet!B:B, B3778, MasterSheet!D:D, C3778, MasterSheet!H:H, D3778)</f>
        <v>1</v>
      </c>
      <c r="G3778" s="22">
        <f t="shared" si="239"/>
        <v>26118.400000000001</v>
      </c>
      <c r="H3778" s="26">
        <f>SUMIFS(MasterSheet!K:K, MasterSheet!B:B, B3778, MasterSheet!D:D, C3778, MasterSheet!H:H, D3778)</f>
        <v>1</v>
      </c>
      <c r="I3778" s="26">
        <f t="shared" si="240"/>
        <v>26118.400000000001</v>
      </c>
      <c r="J3778" s="28">
        <f>SUMIFS(MasterSheet!L:L, MasterSheet!B:B, B3778, MasterSheet!D:D, C3778, MasterSheet!H:H, D3778)</f>
        <v>0</v>
      </c>
      <c r="K3778" s="28">
        <f t="shared" si="241"/>
        <v>0</v>
      </c>
      <c r="L3778" s="21" t="str">
        <f>UPPER(VLOOKUP(D3778,MasterSheet!H:U,14,))</f>
        <v>BIOLEGEND</v>
      </c>
    </row>
    <row r="3779" spans="1:12" x14ac:dyDescent="0.25">
      <c r="A3779" s="21" t="str">
        <f t="shared" si="242"/>
        <v>BIOLEGEND</v>
      </c>
      <c r="B3779" s="21" t="str">
        <v>EED120337</v>
      </c>
      <c r="C3779" s="30">
        <v>45960</v>
      </c>
      <c r="D3779" s="21">
        <v>338816</v>
      </c>
      <c r="E3779" s="21">
        <f>_xlfn.XLOOKUP(D3779,MasterSheet!H:H,MasterSheet!F:F)</f>
        <v>19536</v>
      </c>
      <c r="F3779" s="22">
        <f>SUMIFS(MasterSheet!J:J, MasterSheet!B:B, B3779, MasterSheet!D:D, C3779, MasterSheet!H:H, D3779)</f>
        <v>1</v>
      </c>
      <c r="G3779" s="22">
        <f t="shared" si="239"/>
        <v>19536</v>
      </c>
      <c r="H3779" s="26">
        <f>SUMIFS(MasterSheet!K:K, MasterSheet!B:B, B3779, MasterSheet!D:D, C3779, MasterSheet!H:H, D3779)</f>
        <v>1</v>
      </c>
      <c r="I3779" s="26">
        <f t="shared" si="240"/>
        <v>19536</v>
      </c>
      <c r="J3779" s="28">
        <f>SUMIFS(MasterSheet!L:L, MasterSheet!B:B, B3779, MasterSheet!D:D, C3779, MasterSheet!H:H, D3779)</f>
        <v>0</v>
      </c>
      <c r="K3779" s="28">
        <f t="shared" si="241"/>
        <v>0</v>
      </c>
      <c r="L3779" s="21" t="str">
        <f>UPPER(VLOOKUP(D3779,MasterSheet!H:U,14,))</f>
        <v>BIOLEGEND</v>
      </c>
    </row>
    <row r="3780" spans="1:12" x14ac:dyDescent="0.25">
      <c r="A3780" s="21" t="str">
        <f t="shared" si="242"/>
        <v>BIOLEGEND</v>
      </c>
      <c r="B3780" s="21" t="str">
        <v>EED120337</v>
      </c>
      <c r="C3780" s="30">
        <v>45960</v>
      </c>
      <c r="D3780" s="21">
        <v>310932</v>
      </c>
      <c r="E3780" s="21">
        <f>_xlfn.XLOOKUP(D3780,MasterSheet!H:H,MasterSheet!F:F)</f>
        <v>24393.599999999999</v>
      </c>
      <c r="F3780" s="22">
        <f>SUMIFS(MasterSheet!J:J, MasterSheet!B:B, B3780, MasterSheet!D:D, C3780, MasterSheet!H:H, D3780)</f>
        <v>1</v>
      </c>
      <c r="G3780" s="22">
        <f t="shared" si="239"/>
        <v>24393.599999999999</v>
      </c>
      <c r="H3780" s="26">
        <f>SUMIFS(MasterSheet!K:K, MasterSheet!B:B, B3780, MasterSheet!D:D, C3780, MasterSheet!H:H, D3780)</f>
        <v>1</v>
      </c>
      <c r="I3780" s="26">
        <f t="shared" si="240"/>
        <v>24393.599999999999</v>
      </c>
      <c r="J3780" s="28">
        <f>SUMIFS(MasterSheet!L:L, MasterSheet!B:B, B3780, MasterSheet!D:D, C3780, MasterSheet!H:H, D3780)</f>
        <v>0</v>
      </c>
      <c r="K3780" s="28">
        <f t="shared" si="241"/>
        <v>0</v>
      </c>
      <c r="L3780" s="21" t="str">
        <f>UPPER(VLOOKUP(D3780,MasterSheet!H:U,14,))</f>
        <v>BIOLEGEND</v>
      </c>
    </row>
    <row r="3781" spans="1:12" x14ac:dyDescent="0.25">
      <c r="A3781" s="21" t="str">
        <f t="shared" si="242"/>
        <v>BIOLEGEND</v>
      </c>
      <c r="B3781" s="21" t="str">
        <v>EED120337</v>
      </c>
      <c r="C3781" s="30">
        <v>45960</v>
      </c>
      <c r="D3781" s="21">
        <v>344815</v>
      </c>
      <c r="E3781" s="21">
        <f>_xlfn.XLOOKUP(D3781,MasterSheet!H:H,MasterSheet!F:F)</f>
        <v>7550.4</v>
      </c>
      <c r="F3781" s="22">
        <f>SUMIFS(MasterSheet!J:J, MasterSheet!B:B, B3781, MasterSheet!D:D, C3781, MasterSheet!H:H, D3781)</f>
        <v>1</v>
      </c>
      <c r="G3781" s="22">
        <f t="shared" si="239"/>
        <v>7550.4</v>
      </c>
      <c r="H3781" s="26">
        <f>SUMIFS(MasterSheet!K:K, MasterSheet!B:B, B3781, MasterSheet!D:D, C3781, MasterSheet!H:H, D3781)</f>
        <v>1</v>
      </c>
      <c r="I3781" s="26">
        <f t="shared" si="240"/>
        <v>7550.4</v>
      </c>
      <c r="J3781" s="28">
        <f>SUMIFS(MasterSheet!L:L, MasterSheet!B:B, B3781, MasterSheet!D:D, C3781, MasterSheet!H:H, D3781)</f>
        <v>0</v>
      </c>
      <c r="K3781" s="28">
        <f t="shared" si="241"/>
        <v>0</v>
      </c>
      <c r="L3781" s="21" t="str">
        <f>UPPER(VLOOKUP(D3781,MasterSheet!H:U,14,))</f>
        <v>BIOLEGEND</v>
      </c>
    </row>
    <row r="3782" spans="1:12" x14ac:dyDescent="0.25">
      <c r="A3782" s="21" t="str">
        <f t="shared" si="242"/>
        <v>BIOLEGEND</v>
      </c>
      <c r="B3782" s="21" t="str">
        <v>EED120337</v>
      </c>
      <c r="C3782" s="30">
        <v>45960</v>
      </c>
      <c r="D3782" s="21">
        <v>337226</v>
      </c>
      <c r="E3782" s="21">
        <f>_xlfn.XLOOKUP(D3782,MasterSheet!H:H,MasterSheet!F:F)</f>
        <v>24763.199999999997</v>
      </c>
      <c r="F3782" s="22">
        <f>SUMIFS(MasterSheet!J:J, MasterSheet!B:B, B3782, MasterSheet!D:D, C3782, MasterSheet!H:H, D3782)</f>
        <v>1</v>
      </c>
      <c r="G3782" s="22">
        <f t="shared" si="239"/>
        <v>24763.199999999997</v>
      </c>
      <c r="H3782" s="26">
        <f>SUMIFS(MasterSheet!K:K, MasterSheet!B:B, B3782, MasterSheet!D:D, C3782, MasterSheet!H:H, D3782)</f>
        <v>1</v>
      </c>
      <c r="I3782" s="26">
        <f t="shared" si="240"/>
        <v>24763.199999999997</v>
      </c>
      <c r="J3782" s="28">
        <f>SUMIFS(MasterSheet!L:L, MasterSheet!B:B, B3782, MasterSheet!D:D, C3782, MasterSheet!H:H, D3782)</f>
        <v>0</v>
      </c>
      <c r="K3782" s="28">
        <f t="shared" si="241"/>
        <v>0</v>
      </c>
      <c r="L3782" s="21" t="str">
        <f>UPPER(VLOOKUP(D3782,MasterSheet!H:U,14,))</f>
        <v>BIOLEGEND</v>
      </c>
    </row>
    <row r="3783" spans="1:12" x14ac:dyDescent="0.25">
      <c r="A3783" s="21" t="str">
        <f t="shared" si="242"/>
        <v>BIOLEGEND</v>
      </c>
      <c r="B3783" s="21" t="str">
        <v>EED120337</v>
      </c>
      <c r="C3783" s="30">
        <v>45960</v>
      </c>
      <c r="D3783" s="21">
        <v>348920</v>
      </c>
      <c r="E3783" s="21">
        <f>_xlfn.XLOOKUP(D3783,MasterSheet!H:H,MasterSheet!F:F)</f>
        <v>26118.400000000001</v>
      </c>
      <c r="F3783" s="22">
        <f>SUMIFS(MasterSheet!J:J, MasterSheet!B:B, B3783, MasterSheet!D:D, C3783, MasterSheet!H:H, D3783)</f>
        <v>1</v>
      </c>
      <c r="G3783" s="22">
        <f t="shared" si="239"/>
        <v>26118.400000000001</v>
      </c>
      <c r="H3783" s="26">
        <f>SUMIFS(MasterSheet!K:K, MasterSheet!B:B, B3783, MasterSheet!D:D, C3783, MasterSheet!H:H, D3783)</f>
        <v>1</v>
      </c>
      <c r="I3783" s="26">
        <f t="shared" si="240"/>
        <v>26118.400000000001</v>
      </c>
      <c r="J3783" s="28">
        <f>SUMIFS(MasterSheet!L:L, MasterSheet!B:B, B3783, MasterSheet!D:D, C3783, MasterSheet!H:H, D3783)</f>
        <v>0</v>
      </c>
      <c r="K3783" s="28">
        <f t="shared" si="241"/>
        <v>0</v>
      </c>
      <c r="L3783" s="21" t="str">
        <f>UPPER(VLOOKUP(D3783,MasterSheet!H:U,14,))</f>
        <v>BIOLEGEND</v>
      </c>
    </row>
    <row r="3784" spans="1:12" x14ac:dyDescent="0.25">
      <c r="A3784" s="21" t="str">
        <f t="shared" si="242"/>
        <v>BIOLEGEND</v>
      </c>
      <c r="B3784" s="21" t="str">
        <v>EED120337</v>
      </c>
      <c r="C3784" s="30">
        <v>45960</v>
      </c>
      <c r="D3784" s="21">
        <v>350120</v>
      </c>
      <c r="E3784" s="21">
        <f>_xlfn.XLOOKUP(D3784,MasterSheet!H:H,MasterSheet!F:F)</f>
        <v>26796</v>
      </c>
      <c r="F3784" s="22">
        <f>SUMIFS(MasterSheet!J:J, MasterSheet!B:B, B3784, MasterSheet!D:D, C3784, MasterSheet!H:H, D3784)</f>
        <v>1</v>
      </c>
      <c r="G3784" s="22">
        <f t="shared" si="239"/>
        <v>26796</v>
      </c>
      <c r="H3784" s="26">
        <f>SUMIFS(MasterSheet!K:K, MasterSheet!B:B, B3784, MasterSheet!D:D, C3784, MasterSheet!H:H, D3784)</f>
        <v>1</v>
      </c>
      <c r="I3784" s="26">
        <f t="shared" si="240"/>
        <v>26796</v>
      </c>
      <c r="J3784" s="28">
        <f>SUMIFS(MasterSheet!L:L, MasterSheet!B:B, B3784, MasterSheet!D:D, C3784, MasterSheet!H:H, D3784)</f>
        <v>0</v>
      </c>
      <c r="K3784" s="28">
        <f t="shared" si="241"/>
        <v>0</v>
      </c>
      <c r="L3784" s="21" t="str">
        <f>UPPER(VLOOKUP(D3784,MasterSheet!H:U,14,))</f>
        <v>BIOLEGEND</v>
      </c>
    </row>
    <row r="3785" spans="1:12" x14ac:dyDescent="0.25">
      <c r="A3785" s="21" t="str">
        <f t="shared" si="242"/>
        <v>BIOLEGEND</v>
      </c>
      <c r="B3785" s="21" t="str">
        <v>EED120337</v>
      </c>
      <c r="C3785" s="30">
        <v>45960</v>
      </c>
      <c r="D3785" s="21">
        <v>351316</v>
      </c>
      <c r="E3785" s="21">
        <f>_xlfn.XLOOKUP(D3785,MasterSheet!H:H,MasterSheet!F:F)</f>
        <v>16579.2</v>
      </c>
      <c r="F3785" s="22">
        <f>SUMIFS(MasterSheet!J:J, MasterSheet!B:B, B3785, MasterSheet!D:D, C3785, MasterSheet!H:H, D3785)</f>
        <v>2</v>
      </c>
      <c r="G3785" s="22">
        <f t="shared" si="239"/>
        <v>33158.400000000001</v>
      </c>
      <c r="H3785" s="26">
        <f>SUMIFS(MasterSheet!K:K, MasterSheet!B:B, B3785, MasterSheet!D:D, C3785, MasterSheet!H:H, D3785)</f>
        <v>2</v>
      </c>
      <c r="I3785" s="26">
        <f t="shared" si="240"/>
        <v>33158.400000000001</v>
      </c>
      <c r="J3785" s="28">
        <f>SUMIFS(MasterSheet!L:L, MasterSheet!B:B, B3785, MasterSheet!D:D, C3785, MasterSheet!H:H, D3785)</f>
        <v>0</v>
      </c>
      <c r="K3785" s="28">
        <f t="shared" si="241"/>
        <v>0</v>
      </c>
      <c r="L3785" s="21" t="str">
        <f>UPPER(VLOOKUP(D3785,MasterSheet!H:U,14,))</f>
        <v>BIOLEGEND</v>
      </c>
    </row>
    <row r="3786" spans="1:12" x14ac:dyDescent="0.25">
      <c r="A3786" s="21" t="str">
        <f t="shared" si="242"/>
        <v>BIOLEGEND</v>
      </c>
      <c r="B3786" s="21" t="str">
        <v>EED120337</v>
      </c>
      <c r="C3786" s="30">
        <v>45960</v>
      </c>
      <c r="D3786" s="21">
        <v>351348</v>
      </c>
      <c r="E3786" s="21">
        <f>_xlfn.XLOOKUP(D3786,MasterSheet!H:H,MasterSheet!F:F)</f>
        <v>21384</v>
      </c>
      <c r="F3786" s="22">
        <f>SUMIFS(MasterSheet!J:J, MasterSheet!B:B, B3786, MasterSheet!D:D, C3786, MasterSheet!H:H, D3786)</f>
        <v>1</v>
      </c>
      <c r="G3786" s="22">
        <f t="shared" si="239"/>
        <v>21384</v>
      </c>
      <c r="H3786" s="26">
        <f>SUMIFS(MasterSheet!K:K, MasterSheet!B:B, B3786, MasterSheet!D:D, C3786, MasterSheet!H:H, D3786)</f>
        <v>1</v>
      </c>
      <c r="I3786" s="26">
        <f t="shared" si="240"/>
        <v>21384</v>
      </c>
      <c r="J3786" s="28">
        <f>SUMIFS(MasterSheet!L:L, MasterSheet!B:B, B3786, MasterSheet!D:D, C3786, MasterSheet!H:H, D3786)</f>
        <v>0</v>
      </c>
      <c r="K3786" s="28">
        <f t="shared" si="241"/>
        <v>0</v>
      </c>
      <c r="L3786" s="21" t="str">
        <f>UPPER(VLOOKUP(D3786,MasterSheet!H:U,14,))</f>
        <v>BIOLEGEND</v>
      </c>
    </row>
    <row r="3787" spans="1:12" x14ac:dyDescent="0.25">
      <c r="A3787" s="21" t="str">
        <f t="shared" si="242"/>
        <v>BIOLEGEND</v>
      </c>
      <c r="B3787" s="21" t="str">
        <v>EED120337</v>
      </c>
      <c r="C3787" s="30">
        <v>45960</v>
      </c>
      <c r="D3787" s="21">
        <v>353280</v>
      </c>
      <c r="E3787" s="21">
        <f>_xlfn.XLOOKUP(D3787,MasterSheet!H:H,MasterSheet!F:F)</f>
        <v>17160</v>
      </c>
      <c r="F3787" s="22">
        <f>SUMIFS(MasterSheet!J:J, MasterSheet!B:B, B3787, MasterSheet!D:D, C3787, MasterSheet!H:H, D3787)</f>
        <v>1</v>
      </c>
      <c r="G3787" s="22">
        <f t="shared" si="239"/>
        <v>17160</v>
      </c>
      <c r="H3787" s="26">
        <f>SUMIFS(MasterSheet!K:K, MasterSheet!B:B, B3787, MasterSheet!D:D, C3787, MasterSheet!H:H, D3787)</f>
        <v>1</v>
      </c>
      <c r="I3787" s="26">
        <f t="shared" si="240"/>
        <v>17160</v>
      </c>
      <c r="J3787" s="28">
        <f>SUMIFS(MasterSheet!L:L, MasterSheet!B:B, B3787, MasterSheet!D:D, C3787, MasterSheet!H:H, D3787)</f>
        <v>0</v>
      </c>
      <c r="K3787" s="28">
        <f t="shared" si="241"/>
        <v>0</v>
      </c>
      <c r="L3787" s="21" t="str">
        <f>UPPER(VLOOKUP(D3787,MasterSheet!H:U,14,))</f>
        <v>BIOLEGEND</v>
      </c>
    </row>
    <row r="3788" spans="1:12" x14ac:dyDescent="0.25">
      <c r="A3788" s="21" t="str">
        <f t="shared" si="242"/>
        <v>BIOLEGEND</v>
      </c>
      <c r="B3788" s="21" t="str">
        <v>EED120337</v>
      </c>
      <c r="C3788" s="30">
        <v>45960</v>
      </c>
      <c r="D3788" s="21">
        <v>354312</v>
      </c>
      <c r="E3788" s="21">
        <f>_xlfn.XLOOKUP(D3788,MasterSheet!H:H,MasterSheet!F:F)</f>
        <v>15470.400000000001</v>
      </c>
      <c r="F3788" s="22">
        <f>SUMIFS(MasterSheet!J:J, MasterSheet!B:B, B3788, MasterSheet!D:D, C3788, MasterSheet!H:H, D3788)</f>
        <v>1</v>
      </c>
      <c r="G3788" s="22">
        <f t="shared" si="239"/>
        <v>15470.400000000001</v>
      </c>
      <c r="H3788" s="26">
        <f>SUMIFS(MasterSheet!K:K, MasterSheet!B:B, B3788, MasterSheet!D:D, C3788, MasterSheet!H:H, D3788)</f>
        <v>1</v>
      </c>
      <c r="I3788" s="26">
        <f t="shared" si="240"/>
        <v>15470.400000000001</v>
      </c>
      <c r="J3788" s="28">
        <f>SUMIFS(MasterSheet!L:L, MasterSheet!B:B, B3788, MasterSheet!D:D, C3788, MasterSheet!H:H, D3788)</f>
        <v>0</v>
      </c>
      <c r="K3788" s="28">
        <f t="shared" si="241"/>
        <v>0</v>
      </c>
      <c r="L3788" s="21" t="str">
        <f>UPPER(VLOOKUP(D3788,MasterSheet!H:U,14,))</f>
        <v>BIOLEGEND</v>
      </c>
    </row>
    <row r="3789" spans="1:12" x14ac:dyDescent="0.25">
      <c r="A3789" s="21" t="str">
        <f t="shared" si="242"/>
        <v>BIOLEGEND</v>
      </c>
      <c r="B3789" s="21" t="str">
        <v>EED120337</v>
      </c>
      <c r="C3789" s="30">
        <v>45960</v>
      </c>
      <c r="D3789" s="21">
        <v>360706</v>
      </c>
      <c r="E3789" s="21">
        <f>_xlfn.XLOOKUP(D3789,MasterSheet!H:H,MasterSheet!F:F)</f>
        <v>17212.8</v>
      </c>
      <c r="F3789" s="22">
        <f>SUMIFS(MasterSheet!J:J, MasterSheet!B:B, B3789, MasterSheet!D:D, C3789, MasterSheet!H:H, D3789)</f>
        <v>1</v>
      </c>
      <c r="G3789" s="22">
        <f t="shared" si="239"/>
        <v>17212.8</v>
      </c>
      <c r="H3789" s="26">
        <f>SUMIFS(MasterSheet!K:K, MasterSheet!B:B, B3789, MasterSheet!D:D, C3789, MasterSheet!H:H, D3789)</f>
        <v>1</v>
      </c>
      <c r="I3789" s="26">
        <f t="shared" si="240"/>
        <v>17212.8</v>
      </c>
      <c r="J3789" s="28">
        <f>SUMIFS(MasterSheet!L:L, MasterSheet!B:B, B3789, MasterSheet!D:D, C3789, MasterSheet!H:H, D3789)</f>
        <v>0</v>
      </c>
      <c r="K3789" s="28">
        <f t="shared" si="241"/>
        <v>0</v>
      </c>
      <c r="L3789" s="21" t="str">
        <f>UPPER(VLOOKUP(D3789,MasterSheet!H:U,14,))</f>
        <v>BIOLEGEND</v>
      </c>
    </row>
    <row r="3790" spans="1:12" x14ac:dyDescent="0.25">
      <c r="A3790" s="21" t="str">
        <f t="shared" si="242"/>
        <v>BIOLEGEND</v>
      </c>
      <c r="B3790" s="21" t="str">
        <v>EED120337</v>
      </c>
      <c r="C3790" s="30">
        <v>45960</v>
      </c>
      <c r="D3790" s="21">
        <v>350004</v>
      </c>
      <c r="E3790" s="21">
        <f>_xlfn.XLOOKUP(D3790,MasterSheet!H:H,MasterSheet!F:F)</f>
        <v>11404.8</v>
      </c>
      <c r="F3790" s="22">
        <f>SUMIFS(MasterSheet!J:J, MasterSheet!B:B, B3790, MasterSheet!D:D, C3790, MasterSheet!H:H, D3790)</f>
        <v>1</v>
      </c>
      <c r="G3790" s="22">
        <f t="shared" si="239"/>
        <v>11404.8</v>
      </c>
      <c r="H3790" s="26">
        <f>SUMIFS(MasterSheet!K:K, MasterSheet!B:B, B3790, MasterSheet!D:D, C3790, MasterSheet!H:H, D3790)</f>
        <v>1</v>
      </c>
      <c r="I3790" s="26">
        <f t="shared" si="240"/>
        <v>11404.8</v>
      </c>
      <c r="J3790" s="28">
        <f>SUMIFS(MasterSheet!L:L, MasterSheet!B:B, B3790, MasterSheet!D:D, C3790, MasterSheet!H:H, D3790)</f>
        <v>0</v>
      </c>
      <c r="K3790" s="28">
        <f t="shared" si="241"/>
        <v>0</v>
      </c>
      <c r="L3790" s="21" t="str">
        <f>UPPER(VLOOKUP(D3790,MasterSheet!H:U,14,))</f>
        <v>BIOLEGEND</v>
      </c>
    </row>
    <row r="3791" spans="1:12" x14ac:dyDescent="0.25">
      <c r="A3791" s="21" t="str">
        <f t="shared" si="242"/>
        <v>BIOLEGEND</v>
      </c>
      <c r="B3791" s="21" t="str">
        <v>EED120337</v>
      </c>
      <c r="C3791" s="30">
        <v>45960</v>
      </c>
      <c r="D3791" s="21">
        <v>364808</v>
      </c>
      <c r="E3791" s="21">
        <f>_xlfn.XLOOKUP(D3791,MasterSheet!H:H,MasterSheet!F:F)</f>
        <v>26070</v>
      </c>
      <c r="F3791" s="22">
        <f>SUMIFS(MasterSheet!J:J, MasterSheet!B:B, B3791, MasterSheet!D:D, C3791, MasterSheet!H:H, D3791)</f>
        <v>1</v>
      </c>
      <c r="G3791" s="22">
        <f t="shared" si="239"/>
        <v>26070</v>
      </c>
      <c r="H3791" s="26">
        <f>SUMIFS(MasterSheet!K:K, MasterSheet!B:B, B3791, MasterSheet!D:D, C3791, MasterSheet!H:H, D3791)</f>
        <v>1</v>
      </c>
      <c r="I3791" s="26">
        <f t="shared" si="240"/>
        <v>26070</v>
      </c>
      <c r="J3791" s="28">
        <f>SUMIFS(MasterSheet!L:L, MasterSheet!B:B, B3791, MasterSheet!D:D, C3791, MasterSheet!H:H, D3791)</f>
        <v>0</v>
      </c>
      <c r="K3791" s="28">
        <f t="shared" si="241"/>
        <v>0</v>
      </c>
      <c r="L3791" s="21" t="str">
        <f>UPPER(VLOOKUP(D3791,MasterSheet!H:U,14,))</f>
        <v>BIOLEGEND</v>
      </c>
    </row>
    <row r="3792" spans="1:12" x14ac:dyDescent="0.25">
      <c r="A3792" s="21" t="str">
        <f t="shared" si="242"/>
        <v>BIOLEGEND</v>
      </c>
      <c r="B3792" s="21" t="str">
        <v>EED120337</v>
      </c>
      <c r="C3792" s="30">
        <v>45960</v>
      </c>
      <c r="D3792" s="21">
        <v>367140</v>
      </c>
      <c r="E3792" s="21">
        <f>_xlfn.XLOOKUP(D3792,MasterSheet!H:H,MasterSheet!F:F)</f>
        <v>26426.400000000001</v>
      </c>
      <c r="F3792" s="22">
        <f>SUMIFS(MasterSheet!J:J, MasterSheet!B:B, B3792, MasterSheet!D:D, C3792, MasterSheet!H:H, D3792)</f>
        <v>1</v>
      </c>
      <c r="G3792" s="22">
        <f t="shared" si="239"/>
        <v>26426.400000000001</v>
      </c>
      <c r="H3792" s="26">
        <f>SUMIFS(MasterSheet!K:K, MasterSheet!B:B, B3792, MasterSheet!D:D, C3792, MasterSheet!H:H, D3792)</f>
        <v>1</v>
      </c>
      <c r="I3792" s="26">
        <f t="shared" si="240"/>
        <v>26426.400000000001</v>
      </c>
      <c r="J3792" s="28">
        <f>SUMIFS(MasterSheet!L:L, MasterSheet!B:B, B3792, MasterSheet!D:D, C3792, MasterSheet!H:H, D3792)</f>
        <v>0</v>
      </c>
      <c r="K3792" s="28">
        <f t="shared" si="241"/>
        <v>0</v>
      </c>
      <c r="L3792" s="21" t="str">
        <f>UPPER(VLOOKUP(D3792,MasterSheet!H:U,14,))</f>
        <v>BIOLEGEND</v>
      </c>
    </row>
    <row r="3793" spans="1:12" x14ac:dyDescent="0.25">
      <c r="A3793" s="21" t="str">
        <f t="shared" si="242"/>
        <v>BIOLEGEND</v>
      </c>
      <c r="B3793" s="21" t="str">
        <v>EED120337</v>
      </c>
      <c r="C3793" s="30">
        <v>45960</v>
      </c>
      <c r="D3793" s="21">
        <v>369308</v>
      </c>
      <c r="E3793" s="21">
        <f>_xlfn.XLOOKUP(D3793,MasterSheet!H:H,MasterSheet!F:F)</f>
        <v>24208.800000000003</v>
      </c>
      <c r="F3793" s="22">
        <f>SUMIFS(MasterSheet!J:J, MasterSheet!B:B, B3793, MasterSheet!D:D, C3793, MasterSheet!H:H, D3793)</f>
        <v>1</v>
      </c>
      <c r="G3793" s="22">
        <f t="shared" si="239"/>
        <v>24208.800000000003</v>
      </c>
      <c r="H3793" s="26">
        <f>SUMIFS(MasterSheet!K:K, MasterSheet!B:B, B3793, MasterSheet!D:D, C3793, MasterSheet!H:H, D3793)</f>
        <v>1</v>
      </c>
      <c r="I3793" s="26">
        <f t="shared" si="240"/>
        <v>24208.800000000003</v>
      </c>
      <c r="J3793" s="28">
        <f>SUMIFS(MasterSheet!L:L, MasterSheet!B:B, B3793, MasterSheet!D:D, C3793, MasterSheet!H:H, D3793)</f>
        <v>0</v>
      </c>
      <c r="K3793" s="28">
        <f t="shared" si="241"/>
        <v>0</v>
      </c>
      <c r="L3793" s="21" t="str">
        <f>UPPER(VLOOKUP(D3793,MasterSheet!H:U,14,))</f>
        <v>BIOLEGEND</v>
      </c>
    </row>
    <row r="3794" spans="1:12" x14ac:dyDescent="0.25">
      <c r="A3794" s="21" t="str">
        <f t="shared" si="242"/>
        <v>BIOLEGEND</v>
      </c>
      <c r="B3794" s="21" t="str">
        <v>EED120337</v>
      </c>
      <c r="C3794" s="30">
        <v>45960</v>
      </c>
      <c r="D3794" s="21">
        <v>372214</v>
      </c>
      <c r="E3794" s="21">
        <f>_xlfn.XLOOKUP(D3794,MasterSheet!H:H,MasterSheet!F:F)</f>
        <v>22792</v>
      </c>
      <c r="F3794" s="22">
        <f>SUMIFS(MasterSheet!J:J, MasterSheet!B:B, B3794, MasterSheet!D:D, C3794, MasterSheet!H:H, D3794)</f>
        <v>1</v>
      </c>
      <c r="G3794" s="22">
        <f t="shared" si="239"/>
        <v>22792</v>
      </c>
      <c r="H3794" s="26">
        <f>SUMIFS(MasterSheet!K:K, MasterSheet!B:B, B3794, MasterSheet!D:D, C3794, MasterSheet!H:H, D3794)</f>
        <v>1</v>
      </c>
      <c r="I3794" s="26">
        <f t="shared" si="240"/>
        <v>22792</v>
      </c>
      <c r="J3794" s="28">
        <f>SUMIFS(MasterSheet!L:L, MasterSheet!B:B, B3794, MasterSheet!D:D, C3794, MasterSheet!H:H, D3794)</f>
        <v>0</v>
      </c>
      <c r="K3794" s="28">
        <f t="shared" si="241"/>
        <v>0</v>
      </c>
      <c r="L3794" s="21" t="str">
        <f>UPPER(VLOOKUP(D3794,MasterSheet!H:U,14,))</f>
        <v>BIOLEGEND</v>
      </c>
    </row>
    <row r="3795" spans="1:12" x14ac:dyDescent="0.25">
      <c r="A3795" s="21" t="str">
        <f t="shared" si="242"/>
        <v>BIOLEGEND</v>
      </c>
      <c r="B3795" s="21" t="str">
        <v>EED120337</v>
      </c>
      <c r="C3795" s="30">
        <v>45960</v>
      </c>
      <c r="D3795" s="21">
        <v>369606</v>
      </c>
      <c r="E3795" s="21">
        <f>_xlfn.XLOOKUP(D3795,MasterSheet!H:H,MasterSheet!F:F)</f>
        <v>26426.400000000001</v>
      </c>
      <c r="F3795" s="22">
        <f>SUMIFS(MasterSheet!J:J, MasterSheet!B:B, B3795, MasterSheet!D:D, C3795, MasterSheet!H:H, D3795)</f>
        <v>1</v>
      </c>
      <c r="G3795" s="22">
        <f t="shared" si="239"/>
        <v>26426.400000000001</v>
      </c>
      <c r="H3795" s="26">
        <f>SUMIFS(MasterSheet!K:K, MasterSheet!B:B, B3795, MasterSheet!D:D, C3795, MasterSheet!H:H, D3795)</f>
        <v>1</v>
      </c>
      <c r="I3795" s="26">
        <f t="shared" si="240"/>
        <v>26426.400000000001</v>
      </c>
      <c r="J3795" s="28">
        <f>SUMIFS(MasterSheet!L:L, MasterSheet!B:B, B3795, MasterSheet!D:D, C3795, MasterSheet!H:H, D3795)</f>
        <v>0</v>
      </c>
      <c r="K3795" s="28">
        <f t="shared" si="241"/>
        <v>0</v>
      </c>
      <c r="L3795" s="21" t="str">
        <f>UPPER(VLOOKUP(D3795,MasterSheet!H:U,14,))</f>
        <v>BIOLEGEND</v>
      </c>
    </row>
    <row r="3796" spans="1:12" x14ac:dyDescent="0.25">
      <c r="A3796" s="21" t="str">
        <f t="shared" si="242"/>
        <v>BIOLEGEND</v>
      </c>
      <c r="B3796" s="21" t="str">
        <v>EED120337</v>
      </c>
      <c r="C3796" s="30">
        <v>45960</v>
      </c>
      <c r="D3796" s="21">
        <v>372704</v>
      </c>
      <c r="E3796" s="21">
        <f>_xlfn.XLOOKUP(D3796,MasterSheet!H:H,MasterSheet!F:F)</f>
        <v>22176</v>
      </c>
      <c r="F3796" s="22">
        <f>SUMIFS(MasterSheet!J:J, MasterSheet!B:B, B3796, MasterSheet!D:D, C3796, MasterSheet!H:H, D3796)</f>
        <v>1</v>
      </c>
      <c r="G3796" s="22">
        <f t="shared" si="239"/>
        <v>22176</v>
      </c>
      <c r="H3796" s="26">
        <f>SUMIFS(MasterSheet!K:K, MasterSheet!B:B, B3796, MasterSheet!D:D, C3796, MasterSheet!H:H, D3796)</f>
        <v>1</v>
      </c>
      <c r="I3796" s="26">
        <f t="shared" si="240"/>
        <v>22176</v>
      </c>
      <c r="J3796" s="28">
        <f>SUMIFS(MasterSheet!L:L, MasterSheet!B:B, B3796, MasterSheet!D:D, C3796, MasterSheet!H:H, D3796)</f>
        <v>0</v>
      </c>
      <c r="K3796" s="28">
        <f t="shared" si="241"/>
        <v>0</v>
      </c>
      <c r="L3796" s="21" t="str">
        <f>UPPER(VLOOKUP(D3796,MasterSheet!H:U,14,))</f>
        <v>BIOLEGEND</v>
      </c>
    </row>
    <row r="3797" spans="1:12" x14ac:dyDescent="0.25">
      <c r="A3797" s="21" t="str">
        <f t="shared" si="242"/>
        <v>BIOLEGEND</v>
      </c>
      <c r="B3797" s="21" t="str">
        <v>EED120337</v>
      </c>
      <c r="C3797" s="30">
        <v>45960</v>
      </c>
      <c r="D3797" s="21">
        <v>381506</v>
      </c>
      <c r="E3797" s="21">
        <f>_xlfn.XLOOKUP(D3797,MasterSheet!H:H,MasterSheet!F:F)</f>
        <v>21067.200000000001</v>
      </c>
      <c r="F3797" s="22">
        <f>SUMIFS(MasterSheet!J:J, MasterSheet!B:B, B3797, MasterSheet!D:D, C3797, MasterSheet!H:H, D3797)</f>
        <v>1</v>
      </c>
      <c r="G3797" s="22">
        <f t="shared" si="239"/>
        <v>21067.200000000001</v>
      </c>
      <c r="H3797" s="26">
        <f>SUMIFS(MasterSheet!K:K, MasterSheet!B:B, B3797, MasterSheet!D:D, C3797, MasterSheet!H:H, D3797)</f>
        <v>1</v>
      </c>
      <c r="I3797" s="26">
        <f t="shared" si="240"/>
        <v>21067.200000000001</v>
      </c>
      <c r="J3797" s="28">
        <f>SUMIFS(MasterSheet!L:L, MasterSheet!B:B, B3797, MasterSheet!D:D, C3797, MasterSheet!H:H, D3797)</f>
        <v>0</v>
      </c>
      <c r="K3797" s="28">
        <f t="shared" si="241"/>
        <v>0</v>
      </c>
      <c r="L3797" s="21" t="str">
        <f>UPPER(VLOOKUP(D3797,MasterSheet!H:U,14,))</f>
        <v>BIOLEGEND</v>
      </c>
    </row>
    <row r="3798" spans="1:12" x14ac:dyDescent="0.25">
      <c r="A3798" s="21" t="str">
        <f t="shared" si="242"/>
        <v>BIOLEGEND</v>
      </c>
      <c r="B3798" s="21" t="str">
        <v>EED120337</v>
      </c>
      <c r="C3798" s="30">
        <v>45960</v>
      </c>
      <c r="D3798" s="21">
        <v>399218</v>
      </c>
      <c r="E3798" s="21">
        <f>_xlfn.XLOOKUP(D3798,MasterSheet!H:H,MasterSheet!F:F)</f>
        <v>15092</v>
      </c>
      <c r="F3798" s="22">
        <f>SUMIFS(MasterSheet!J:J, MasterSheet!B:B, B3798, MasterSheet!D:D, C3798, MasterSheet!H:H, D3798)</f>
        <v>1</v>
      </c>
      <c r="G3798" s="22">
        <f t="shared" si="239"/>
        <v>15092</v>
      </c>
      <c r="H3798" s="26">
        <f>SUMIFS(MasterSheet!K:K, MasterSheet!B:B, B3798, MasterSheet!D:D, C3798, MasterSheet!H:H, D3798)</f>
        <v>1</v>
      </c>
      <c r="I3798" s="26">
        <f t="shared" si="240"/>
        <v>15092</v>
      </c>
      <c r="J3798" s="28">
        <f>SUMIFS(MasterSheet!L:L, MasterSheet!B:B, B3798, MasterSheet!D:D, C3798, MasterSheet!H:H, D3798)</f>
        <v>0</v>
      </c>
      <c r="K3798" s="28">
        <f t="shared" si="241"/>
        <v>0</v>
      </c>
      <c r="L3798" s="21" t="str">
        <f>UPPER(VLOOKUP(D3798,MasterSheet!H:U,14,))</f>
        <v>BIOLEGEND</v>
      </c>
    </row>
    <row r="3799" spans="1:12" x14ac:dyDescent="0.25">
      <c r="A3799" s="21" t="str">
        <f t="shared" si="242"/>
        <v>BIOLEGEND</v>
      </c>
      <c r="B3799" s="21" t="str">
        <v>EED120337</v>
      </c>
      <c r="C3799" s="30">
        <v>45960</v>
      </c>
      <c r="D3799" s="21">
        <v>377612</v>
      </c>
      <c r="E3799" s="21">
        <f>_xlfn.XLOOKUP(D3799,MasterSheet!H:H,MasterSheet!F:F)</f>
        <v>4963.2</v>
      </c>
      <c r="F3799" s="22">
        <f>SUMIFS(MasterSheet!J:J, MasterSheet!B:B, B3799, MasterSheet!D:D, C3799, MasterSheet!H:H, D3799)</f>
        <v>1</v>
      </c>
      <c r="G3799" s="22">
        <f t="shared" si="239"/>
        <v>4963.2</v>
      </c>
      <c r="H3799" s="26">
        <f>SUMIFS(MasterSheet!K:K, MasterSheet!B:B, B3799, MasterSheet!D:D, C3799, MasterSheet!H:H, D3799)</f>
        <v>1</v>
      </c>
      <c r="I3799" s="26">
        <f t="shared" si="240"/>
        <v>4963.2</v>
      </c>
      <c r="J3799" s="28">
        <f>SUMIFS(MasterSheet!L:L, MasterSheet!B:B, B3799, MasterSheet!D:D, C3799, MasterSheet!H:H, D3799)</f>
        <v>0</v>
      </c>
      <c r="K3799" s="28">
        <f t="shared" si="241"/>
        <v>0</v>
      </c>
      <c r="L3799" s="21" t="str">
        <f>UPPER(VLOOKUP(D3799,MasterSheet!H:U,14,))</f>
        <v>BIOLEGEND</v>
      </c>
    </row>
    <row r="3800" spans="1:12" x14ac:dyDescent="0.25">
      <c r="A3800" s="21" t="str">
        <f t="shared" si="242"/>
        <v>BIOLEGEND</v>
      </c>
      <c r="B3800" s="21" t="str">
        <v>EED120337</v>
      </c>
      <c r="C3800" s="30">
        <v>45960</v>
      </c>
      <c r="D3800" s="21">
        <v>423101</v>
      </c>
      <c r="E3800" s="21">
        <f>_xlfn.XLOOKUP(D3800,MasterSheet!H:H,MasterSheet!F:F)</f>
        <v>5482.4</v>
      </c>
      <c r="F3800" s="22">
        <f>SUMIFS(MasterSheet!J:J, MasterSheet!B:B, B3800, MasterSheet!D:D, C3800, MasterSheet!H:H, D3800)</f>
        <v>1</v>
      </c>
      <c r="G3800" s="22">
        <f t="shared" ref="G3800:G3824" si="243">F3800*E3800</f>
        <v>5482.4</v>
      </c>
      <c r="H3800" s="26">
        <f>SUMIFS(MasterSheet!K:K, MasterSheet!B:B, B3800, MasterSheet!D:D, C3800, MasterSheet!H:H, D3800)</f>
        <v>1</v>
      </c>
      <c r="I3800" s="26">
        <f t="shared" ref="I3800:I3824" si="244">H3800*E3800</f>
        <v>5482.4</v>
      </c>
      <c r="J3800" s="28">
        <f>SUMIFS(MasterSheet!L:L, MasterSheet!B:B, B3800, MasterSheet!D:D, C3800, MasterSheet!H:H, D3800)</f>
        <v>0</v>
      </c>
      <c r="K3800" s="28">
        <f t="shared" ref="K3800:K3824" si="245">J3800*E3800</f>
        <v>0</v>
      </c>
      <c r="L3800" s="21" t="str">
        <f>UPPER(VLOOKUP(D3800,MasterSheet!H:U,14,))</f>
        <v>BIOLEGEND</v>
      </c>
    </row>
    <row r="3801" spans="1:12" x14ac:dyDescent="0.25">
      <c r="A3801" s="21" t="str">
        <f t="shared" si="242"/>
        <v>BIOLEGEND</v>
      </c>
      <c r="B3801" s="21" t="str">
        <v>EED120337</v>
      </c>
      <c r="C3801" s="30">
        <v>45960</v>
      </c>
      <c r="D3801" s="21">
        <v>423113</v>
      </c>
      <c r="E3801" s="21">
        <f>_xlfn.XLOOKUP(D3801,MasterSheet!H:H,MasterSheet!F:F)</f>
        <v>4382.3999999999996</v>
      </c>
      <c r="F3801" s="22">
        <f>SUMIFS(MasterSheet!J:J, MasterSheet!B:B, B3801, MasterSheet!D:D, C3801, MasterSheet!H:H, D3801)</f>
        <v>4</v>
      </c>
      <c r="G3801" s="22">
        <f t="shared" si="243"/>
        <v>17529.599999999999</v>
      </c>
      <c r="H3801" s="26">
        <f>SUMIFS(MasterSheet!K:K, MasterSheet!B:B, B3801, MasterSheet!D:D, C3801, MasterSheet!H:H, D3801)</f>
        <v>4</v>
      </c>
      <c r="I3801" s="26">
        <f t="shared" si="244"/>
        <v>17529.599999999999</v>
      </c>
      <c r="J3801" s="28">
        <f>SUMIFS(MasterSheet!L:L, MasterSheet!B:B, B3801, MasterSheet!D:D, C3801, MasterSheet!H:H, D3801)</f>
        <v>0</v>
      </c>
      <c r="K3801" s="28">
        <f t="shared" si="245"/>
        <v>0</v>
      </c>
      <c r="L3801" s="21" t="str">
        <f>UPPER(VLOOKUP(D3801,MasterSheet!H:U,14,))</f>
        <v>BIOLEGEND</v>
      </c>
    </row>
    <row r="3802" spans="1:12" x14ac:dyDescent="0.25">
      <c r="A3802" s="21" t="str">
        <f t="shared" si="242"/>
        <v>BIOLEGEND</v>
      </c>
      <c r="B3802" s="21" t="str">
        <v>EED120337</v>
      </c>
      <c r="C3802" s="30">
        <v>45960</v>
      </c>
      <c r="D3802" s="21">
        <v>430901</v>
      </c>
      <c r="E3802" s="21">
        <f>_xlfn.XLOOKUP(D3802,MasterSheet!H:H,MasterSheet!F:F)</f>
        <v>13992</v>
      </c>
      <c r="F3802" s="22">
        <f>SUMIFS(MasterSheet!J:J, MasterSheet!B:B, B3802, MasterSheet!D:D, C3802, MasterSheet!H:H, D3802)</f>
        <v>1</v>
      </c>
      <c r="G3802" s="22">
        <f t="shared" si="243"/>
        <v>13992</v>
      </c>
      <c r="H3802" s="26">
        <f>SUMIFS(MasterSheet!K:K, MasterSheet!B:B, B3802, MasterSheet!D:D, C3802, MasterSheet!H:H, D3802)</f>
        <v>1</v>
      </c>
      <c r="I3802" s="26">
        <f t="shared" si="244"/>
        <v>13992</v>
      </c>
      <c r="J3802" s="28">
        <f>SUMIFS(MasterSheet!L:L, MasterSheet!B:B, B3802, MasterSheet!D:D, C3802, MasterSheet!H:H, D3802)</f>
        <v>0</v>
      </c>
      <c r="K3802" s="28">
        <f t="shared" si="245"/>
        <v>0</v>
      </c>
      <c r="L3802" s="21" t="str">
        <f>UPPER(VLOOKUP(D3802,MasterSheet!H:U,14,))</f>
        <v>BIOLEGEND</v>
      </c>
    </row>
    <row r="3803" spans="1:12" x14ac:dyDescent="0.25">
      <c r="A3803" s="21" t="str">
        <f t="shared" si="242"/>
        <v>BIOLEGEND</v>
      </c>
      <c r="B3803" s="21" t="str">
        <v>EED120337</v>
      </c>
      <c r="C3803" s="30">
        <v>45960</v>
      </c>
      <c r="D3803" s="21">
        <v>431301</v>
      </c>
      <c r="E3803" s="21">
        <f>_xlfn.XLOOKUP(D3803,MasterSheet!H:H,MasterSheet!F:F)</f>
        <v>13992</v>
      </c>
      <c r="F3803" s="22">
        <f>SUMIFS(MasterSheet!J:J, MasterSheet!B:B, B3803, MasterSheet!D:D, C3803, MasterSheet!H:H, D3803)</f>
        <v>1</v>
      </c>
      <c r="G3803" s="22">
        <f t="shared" si="243"/>
        <v>13992</v>
      </c>
      <c r="H3803" s="26">
        <f>SUMIFS(MasterSheet!K:K, MasterSheet!B:B, B3803, MasterSheet!D:D, C3803, MasterSheet!H:H, D3803)</f>
        <v>1</v>
      </c>
      <c r="I3803" s="26">
        <f t="shared" si="244"/>
        <v>13992</v>
      </c>
      <c r="J3803" s="28">
        <f>SUMIFS(MasterSheet!L:L, MasterSheet!B:B, B3803, MasterSheet!D:D, C3803, MasterSheet!H:H, D3803)</f>
        <v>0</v>
      </c>
      <c r="K3803" s="28">
        <f t="shared" si="245"/>
        <v>0</v>
      </c>
      <c r="L3803" s="21" t="str">
        <f>UPPER(VLOOKUP(D3803,MasterSheet!H:U,14,))</f>
        <v>BIOLEGEND</v>
      </c>
    </row>
    <row r="3804" spans="1:12" x14ac:dyDescent="0.25">
      <c r="A3804" s="21" t="str">
        <f t="shared" si="242"/>
        <v>BIOLEGEND</v>
      </c>
      <c r="B3804" s="21" t="str">
        <v>EED120337</v>
      </c>
      <c r="C3804" s="30">
        <v>45960</v>
      </c>
      <c r="D3804" s="21">
        <v>431601</v>
      </c>
      <c r="E3804" s="21">
        <f>_xlfn.XLOOKUP(D3804,MasterSheet!H:H,MasterSheet!F:F)</f>
        <v>13992</v>
      </c>
      <c r="F3804" s="22">
        <f>SUMIFS(MasterSheet!J:J, MasterSheet!B:B, B3804, MasterSheet!D:D, C3804, MasterSheet!H:H, D3804)</f>
        <v>1</v>
      </c>
      <c r="G3804" s="22">
        <f t="shared" si="243"/>
        <v>13992</v>
      </c>
      <c r="H3804" s="26">
        <f>SUMIFS(MasterSheet!K:K, MasterSheet!B:B, B3804, MasterSheet!D:D, C3804, MasterSheet!H:H, D3804)</f>
        <v>1</v>
      </c>
      <c r="I3804" s="26">
        <f t="shared" si="244"/>
        <v>13992</v>
      </c>
      <c r="J3804" s="28">
        <f>SUMIFS(MasterSheet!L:L, MasterSheet!B:B, B3804, MasterSheet!D:D, C3804, MasterSheet!H:H, D3804)</f>
        <v>0</v>
      </c>
      <c r="K3804" s="28">
        <f t="shared" si="245"/>
        <v>0</v>
      </c>
      <c r="L3804" s="21" t="str">
        <f>UPPER(VLOOKUP(D3804,MasterSheet!H:U,14,))</f>
        <v>BIOLEGEND</v>
      </c>
    </row>
    <row r="3805" spans="1:12" x14ac:dyDescent="0.25">
      <c r="A3805" s="21" t="str">
        <f t="shared" si="242"/>
        <v>BIOLEGEND</v>
      </c>
      <c r="B3805" s="21" t="str">
        <v>EED120337</v>
      </c>
      <c r="C3805" s="30">
        <v>45960</v>
      </c>
      <c r="D3805" s="21">
        <v>432501</v>
      </c>
      <c r="E3805" s="21">
        <f>_xlfn.XLOOKUP(D3805,MasterSheet!H:H,MasterSheet!F:F)</f>
        <v>13992</v>
      </c>
      <c r="F3805" s="22">
        <f>SUMIFS(MasterSheet!J:J, MasterSheet!B:B, B3805, MasterSheet!D:D, C3805, MasterSheet!H:H, D3805)</f>
        <v>1</v>
      </c>
      <c r="G3805" s="22">
        <f t="shared" si="243"/>
        <v>13992</v>
      </c>
      <c r="H3805" s="26">
        <f>SUMIFS(MasterSheet!K:K, MasterSheet!B:B, B3805, MasterSheet!D:D, C3805, MasterSheet!H:H, D3805)</f>
        <v>1</v>
      </c>
      <c r="I3805" s="26">
        <f t="shared" si="244"/>
        <v>13992</v>
      </c>
      <c r="J3805" s="28">
        <f>SUMIFS(MasterSheet!L:L, MasterSheet!B:B, B3805, MasterSheet!D:D, C3805, MasterSheet!H:H, D3805)</f>
        <v>0</v>
      </c>
      <c r="K3805" s="28">
        <f t="shared" si="245"/>
        <v>0</v>
      </c>
      <c r="L3805" s="21" t="str">
        <f>UPPER(VLOOKUP(D3805,MasterSheet!H:U,14,))</f>
        <v>BIOLEGEND</v>
      </c>
    </row>
    <row r="3806" spans="1:12" x14ac:dyDescent="0.25">
      <c r="A3806" s="21" t="str">
        <f t="shared" si="242"/>
        <v>BIOLEGEND</v>
      </c>
      <c r="B3806" s="21" t="str">
        <v>EED120337</v>
      </c>
      <c r="C3806" s="30">
        <v>45960</v>
      </c>
      <c r="D3806" s="21">
        <v>432601</v>
      </c>
      <c r="E3806" s="21">
        <f>_xlfn.XLOOKUP(D3806,MasterSheet!H:H,MasterSheet!F:F)</f>
        <v>17371.2</v>
      </c>
      <c r="F3806" s="22">
        <f>SUMIFS(MasterSheet!J:J, MasterSheet!B:B, B3806, MasterSheet!D:D, C3806, MasterSheet!H:H, D3806)</f>
        <v>1</v>
      </c>
      <c r="G3806" s="22">
        <f t="shared" si="243"/>
        <v>17371.2</v>
      </c>
      <c r="H3806" s="26">
        <f>SUMIFS(MasterSheet!K:K, MasterSheet!B:B, B3806, MasterSheet!D:D, C3806, MasterSheet!H:H, D3806)</f>
        <v>1</v>
      </c>
      <c r="I3806" s="26">
        <f t="shared" si="244"/>
        <v>17371.2</v>
      </c>
      <c r="J3806" s="28">
        <f>SUMIFS(MasterSheet!L:L, MasterSheet!B:B, B3806, MasterSheet!D:D, C3806, MasterSheet!H:H, D3806)</f>
        <v>0</v>
      </c>
      <c r="K3806" s="28">
        <f t="shared" si="245"/>
        <v>0</v>
      </c>
      <c r="L3806" s="21" t="str">
        <f>UPPER(VLOOKUP(D3806,MasterSheet!H:U,14,))</f>
        <v>BIOLEGEND</v>
      </c>
    </row>
    <row r="3807" spans="1:12" x14ac:dyDescent="0.25">
      <c r="A3807" s="21" t="str">
        <f t="shared" si="242"/>
        <v>BIOLEGEND</v>
      </c>
      <c r="B3807" s="21" t="str">
        <v>EED120337</v>
      </c>
      <c r="C3807" s="30">
        <v>45960</v>
      </c>
      <c r="D3807" s="21">
        <v>420701</v>
      </c>
      <c r="E3807" s="21">
        <f>_xlfn.XLOOKUP(D3807,MasterSheet!H:H,MasterSheet!F:F)</f>
        <v>3088.8</v>
      </c>
      <c r="F3807" s="22">
        <f>SUMIFS(MasterSheet!J:J, MasterSheet!B:B, B3807, MasterSheet!D:D, C3807, MasterSheet!H:H, D3807)</f>
        <v>1</v>
      </c>
      <c r="G3807" s="22">
        <f t="shared" si="243"/>
        <v>3088.8</v>
      </c>
      <c r="H3807" s="26">
        <f>SUMIFS(MasterSheet!K:K, MasterSheet!B:B, B3807, MasterSheet!D:D, C3807, MasterSheet!H:H, D3807)</f>
        <v>1</v>
      </c>
      <c r="I3807" s="26">
        <f t="shared" si="244"/>
        <v>3088.8</v>
      </c>
      <c r="J3807" s="28">
        <f>SUMIFS(MasterSheet!L:L, MasterSheet!B:B, B3807, MasterSheet!D:D, C3807, MasterSheet!H:H, D3807)</f>
        <v>0</v>
      </c>
      <c r="K3807" s="28">
        <f t="shared" si="245"/>
        <v>0</v>
      </c>
      <c r="L3807" s="21" t="str">
        <f>UPPER(VLOOKUP(D3807,MasterSheet!H:U,14,))</f>
        <v>BIOLEGEND</v>
      </c>
    </row>
    <row r="3808" spans="1:12" x14ac:dyDescent="0.25">
      <c r="A3808" s="21" t="str">
        <f t="shared" si="242"/>
        <v>BIOLEGEND</v>
      </c>
      <c r="B3808" s="21" t="str">
        <v>EED120337</v>
      </c>
      <c r="C3808" s="30">
        <v>45960</v>
      </c>
      <c r="D3808" s="21">
        <v>501434</v>
      </c>
      <c r="E3808" s="21">
        <f>_xlfn.XLOOKUP(D3808,MasterSheet!H:H,MasterSheet!F:F)</f>
        <v>24024</v>
      </c>
      <c r="F3808" s="22">
        <f>SUMIFS(MasterSheet!J:J, MasterSheet!B:B, B3808, MasterSheet!D:D, C3808, MasterSheet!H:H, D3808)</f>
        <v>1</v>
      </c>
      <c r="G3808" s="22">
        <f t="shared" si="243"/>
        <v>24024</v>
      </c>
      <c r="H3808" s="26">
        <f>SUMIFS(MasterSheet!K:K, MasterSheet!B:B, B3808, MasterSheet!D:D, C3808, MasterSheet!H:H, D3808)</f>
        <v>1</v>
      </c>
      <c r="I3808" s="26">
        <f t="shared" si="244"/>
        <v>24024</v>
      </c>
      <c r="J3808" s="28">
        <f>SUMIFS(MasterSheet!L:L, MasterSheet!B:B, B3808, MasterSheet!D:D, C3808, MasterSheet!H:H, D3808)</f>
        <v>0</v>
      </c>
      <c r="K3808" s="28">
        <f t="shared" si="245"/>
        <v>0</v>
      </c>
      <c r="L3808" s="21" t="str">
        <f>UPPER(VLOOKUP(D3808,MasterSheet!H:U,14,))</f>
        <v>BIOLEGEND</v>
      </c>
    </row>
    <row r="3809" spans="1:12" x14ac:dyDescent="0.25">
      <c r="A3809" s="21" t="str">
        <f t="shared" si="242"/>
        <v>BIOLEGEND</v>
      </c>
      <c r="B3809" s="21" t="str">
        <v>EED120337</v>
      </c>
      <c r="C3809" s="30">
        <v>45960</v>
      </c>
      <c r="D3809" s="21">
        <v>510006</v>
      </c>
      <c r="E3809" s="21">
        <f>_xlfn.XLOOKUP(D3809,MasterSheet!H:H,MasterSheet!F:F)</f>
        <v>21225.599999999999</v>
      </c>
      <c r="F3809" s="22">
        <f>SUMIFS(MasterSheet!J:J, MasterSheet!B:B, B3809, MasterSheet!D:D, C3809, MasterSheet!H:H, D3809)</f>
        <v>1</v>
      </c>
      <c r="G3809" s="22">
        <f t="shared" si="243"/>
        <v>21225.599999999999</v>
      </c>
      <c r="H3809" s="26">
        <f>SUMIFS(MasterSheet!K:K, MasterSheet!B:B, B3809, MasterSheet!D:D, C3809, MasterSheet!H:H, D3809)</f>
        <v>1</v>
      </c>
      <c r="I3809" s="26">
        <f t="shared" si="244"/>
        <v>21225.599999999999</v>
      </c>
      <c r="J3809" s="28">
        <f>SUMIFS(MasterSheet!L:L, MasterSheet!B:B, B3809, MasterSheet!D:D, C3809, MasterSheet!H:H, D3809)</f>
        <v>0</v>
      </c>
      <c r="K3809" s="28">
        <f t="shared" si="245"/>
        <v>0</v>
      </c>
      <c r="L3809" s="21" t="str">
        <f>UPPER(VLOOKUP(D3809,MasterSheet!H:U,14,))</f>
        <v>BIOLEGEND</v>
      </c>
    </row>
    <row r="3810" spans="1:12" x14ac:dyDescent="0.25">
      <c r="A3810" s="21" t="str">
        <f t="shared" si="242"/>
        <v>BIOLEGEND</v>
      </c>
      <c r="B3810" s="21" t="str">
        <v>EED120337</v>
      </c>
      <c r="C3810" s="30">
        <v>45960</v>
      </c>
      <c r="D3810" s="21">
        <v>138406</v>
      </c>
      <c r="E3810" s="21">
        <f>_xlfn.XLOOKUP(D3810,MasterSheet!H:H,MasterSheet!F:F)</f>
        <v>15206.400000000001</v>
      </c>
      <c r="F3810" s="22">
        <f>SUMIFS(MasterSheet!J:J, MasterSheet!B:B, B3810, MasterSheet!D:D, C3810, MasterSheet!H:H, D3810)</f>
        <v>1</v>
      </c>
      <c r="G3810" s="22">
        <f t="shared" si="243"/>
        <v>15206.400000000001</v>
      </c>
      <c r="H3810" s="26">
        <f>SUMIFS(MasterSheet!K:K, MasterSheet!B:B, B3810, MasterSheet!D:D, C3810, MasterSheet!H:H, D3810)</f>
        <v>1</v>
      </c>
      <c r="I3810" s="26">
        <f t="shared" si="244"/>
        <v>15206.400000000001</v>
      </c>
      <c r="J3810" s="28">
        <f>SUMIFS(MasterSheet!L:L, MasterSheet!B:B, B3810, MasterSheet!D:D, C3810, MasterSheet!H:H, D3810)</f>
        <v>0</v>
      </c>
      <c r="K3810" s="28">
        <f t="shared" si="245"/>
        <v>0</v>
      </c>
      <c r="L3810" s="21" t="str">
        <f>UPPER(VLOOKUP(D3810,MasterSheet!H:U,14,))</f>
        <v>BIOLEGEND</v>
      </c>
    </row>
    <row r="3811" spans="1:12" x14ac:dyDescent="0.25">
      <c r="A3811" s="21" t="str">
        <f t="shared" si="242"/>
        <v>BIOLEGEND</v>
      </c>
      <c r="B3811" s="21" t="str">
        <v>EED120337</v>
      </c>
      <c r="C3811" s="30">
        <v>45960</v>
      </c>
      <c r="D3811" s="21">
        <v>306022</v>
      </c>
      <c r="E3811" s="21">
        <f>_xlfn.XLOOKUP(D3811,MasterSheet!H:H,MasterSheet!F:F)</f>
        <v>24393.599999999999</v>
      </c>
      <c r="F3811" s="22">
        <f>SUMIFS(MasterSheet!J:J, MasterSheet!B:B, B3811, MasterSheet!D:D, C3811, MasterSheet!H:H, D3811)</f>
        <v>1</v>
      </c>
      <c r="G3811" s="22">
        <f t="shared" si="243"/>
        <v>24393.599999999999</v>
      </c>
      <c r="H3811" s="26">
        <f>SUMIFS(MasterSheet!K:K, MasterSheet!B:B, B3811, MasterSheet!D:D, C3811, MasterSheet!H:H, D3811)</f>
        <v>1</v>
      </c>
      <c r="I3811" s="26">
        <f t="shared" si="244"/>
        <v>24393.599999999999</v>
      </c>
      <c r="J3811" s="28">
        <f>SUMIFS(MasterSheet!L:L, MasterSheet!B:B, B3811, MasterSheet!D:D, C3811, MasterSheet!H:H, D3811)</f>
        <v>0</v>
      </c>
      <c r="K3811" s="28">
        <f t="shared" si="245"/>
        <v>0</v>
      </c>
      <c r="L3811" s="21" t="str">
        <f>UPPER(VLOOKUP(D3811,MasterSheet!H:U,14,))</f>
        <v>BIOLEGEND</v>
      </c>
    </row>
    <row r="3812" spans="1:12" x14ac:dyDescent="0.25">
      <c r="A3812" s="21" t="str">
        <f t="shared" si="242"/>
        <v>BIOLEGEND</v>
      </c>
      <c r="B3812" s="21" t="str">
        <v>EED120337</v>
      </c>
      <c r="C3812" s="30">
        <v>45960</v>
      </c>
      <c r="D3812" s="21">
        <v>506948</v>
      </c>
      <c r="E3812" s="21">
        <f>_xlfn.XLOOKUP(D3812,MasterSheet!H:H,MasterSheet!F:F)</f>
        <v>20169.599999999999</v>
      </c>
      <c r="F3812" s="22">
        <f>SUMIFS(MasterSheet!J:J, MasterSheet!B:B, B3812, MasterSheet!D:D, C3812, MasterSheet!H:H, D3812)</f>
        <v>1</v>
      </c>
      <c r="G3812" s="22">
        <f t="shared" si="243"/>
        <v>20169.599999999999</v>
      </c>
      <c r="H3812" s="26">
        <f>SUMIFS(MasterSheet!K:K, MasterSheet!B:B, B3812, MasterSheet!D:D, C3812, MasterSheet!H:H, D3812)</f>
        <v>1</v>
      </c>
      <c r="I3812" s="26">
        <f t="shared" si="244"/>
        <v>20169.599999999999</v>
      </c>
      <c r="J3812" s="28">
        <f>SUMIFS(MasterSheet!L:L, MasterSheet!B:B, B3812, MasterSheet!D:D, C3812, MasterSheet!H:H, D3812)</f>
        <v>0</v>
      </c>
      <c r="K3812" s="28">
        <f t="shared" si="245"/>
        <v>0</v>
      </c>
      <c r="L3812" s="21" t="str">
        <f>UPPER(VLOOKUP(D3812,MasterSheet!H:U,14,))</f>
        <v>BIOLEGEND</v>
      </c>
    </row>
    <row r="3813" spans="1:12" x14ac:dyDescent="0.25">
      <c r="A3813" s="21" t="str">
        <f t="shared" si="242"/>
        <v>BIOLEGEND</v>
      </c>
      <c r="B3813" s="21" t="str">
        <v>EED120337</v>
      </c>
      <c r="C3813" s="30">
        <v>45960</v>
      </c>
      <c r="D3813" s="21">
        <v>507612</v>
      </c>
      <c r="E3813" s="21">
        <f>_xlfn.XLOOKUP(D3813,MasterSheet!H:H,MasterSheet!F:F)</f>
        <v>17054.400000000001</v>
      </c>
      <c r="F3813" s="22">
        <f>SUMIFS(MasterSheet!J:J, MasterSheet!B:B, B3813, MasterSheet!D:D, C3813, MasterSheet!H:H, D3813)</f>
        <v>1</v>
      </c>
      <c r="G3813" s="22">
        <f t="shared" si="243"/>
        <v>17054.400000000001</v>
      </c>
      <c r="H3813" s="26">
        <f>SUMIFS(MasterSheet!K:K, MasterSheet!B:B, B3813, MasterSheet!D:D, C3813, MasterSheet!H:H, D3813)</f>
        <v>1</v>
      </c>
      <c r="I3813" s="26">
        <f t="shared" si="244"/>
        <v>17054.400000000001</v>
      </c>
      <c r="J3813" s="28">
        <f>SUMIFS(MasterSheet!L:L, MasterSheet!B:B, B3813, MasterSheet!D:D, C3813, MasterSheet!H:H, D3813)</f>
        <v>0</v>
      </c>
      <c r="K3813" s="28">
        <f t="shared" si="245"/>
        <v>0</v>
      </c>
      <c r="L3813" s="21" t="str">
        <f>UPPER(VLOOKUP(D3813,MasterSheet!H:U,14,))</f>
        <v>BIOLEGEND</v>
      </c>
    </row>
    <row r="3814" spans="1:12" x14ac:dyDescent="0.25">
      <c r="A3814" s="21" t="str">
        <f t="shared" si="242"/>
        <v>BIOLEGEND</v>
      </c>
      <c r="B3814" s="21" t="str">
        <v>EED120337</v>
      </c>
      <c r="C3814" s="30">
        <v>45960</v>
      </c>
      <c r="D3814" s="21">
        <v>501422</v>
      </c>
      <c r="E3814" s="21">
        <f>_xlfn.XLOOKUP(D3814,MasterSheet!H:H,MasterSheet!F:F)</f>
        <v>25440.800000000003</v>
      </c>
      <c r="F3814" s="22">
        <f>SUMIFS(MasterSheet!J:J, MasterSheet!B:B, B3814, MasterSheet!D:D, C3814, MasterSheet!H:H, D3814)</f>
        <v>2</v>
      </c>
      <c r="G3814" s="22">
        <f t="shared" si="243"/>
        <v>50881.600000000006</v>
      </c>
      <c r="H3814" s="26">
        <f>SUMIFS(MasterSheet!K:K, MasterSheet!B:B, B3814, MasterSheet!D:D, C3814, MasterSheet!H:H, D3814)</f>
        <v>2</v>
      </c>
      <c r="I3814" s="26">
        <f t="shared" si="244"/>
        <v>50881.600000000006</v>
      </c>
      <c r="J3814" s="28">
        <f>SUMIFS(MasterSheet!L:L, MasterSheet!B:B, B3814, MasterSheet!D:D, C3814, MasterSheet!H:H, D3814)</f>
        <v>0</v>
      </c>
      <c r="K3814" s="28">
        <f t="shared" si="245"/>
        <v>0</v>
      </c>
      <c r="L3814" s="21" t="str">
        <f>UPPER(VLOOKUP(D3814,MasterSheet!H:U,14,))</f>
        <v>BIOLEGEND</v>
      </c>
    </row>
    <row r="3815" spans="1:12" x14ac:dyDescent="0.25">
      <c r="A3815" s="21" t="str">
        <f t="shared" si="242"/>
        <v>BIOLEGEND</v>
      </c>
      <c r="B3815" s="21" t="str">
        <v>EED120337</v>
      </c>
      <c r="C3815" s="30">
        <v>45960</v>
      </c>
      <c r="D3815" s="21">
        <v>512338</v>
      </c>
      <c r="E3815" s="21">
        <f>_xlfn.XLOOKUP(D3815,MasterSheet!H:H,MasterSheet!F:F)</f>
        <v>27473.599999999999</v>
      </c>
      <c r="F3815" s="22">
        <f>SUMIFS(MasterSheet!J:J, MasterSheet!B:B, B3815, MasterSheet!D:D, C3815, MasterSheet!H:H, D3815)</f>
        <v>2</v>
      </c>
      <c r="G3815" s="22">
        <f t="shared" si="243"/>
        <v>54947.199999999997</v>
      </c>
      <c r="H3815" s="26">
        <f>SUMIFS(MasterSheet!K:K, MasterSheet!B:B, B3815, MasterSheet!D:D, C3815, MasterSheet!H:H, D3815)</f>
        <v>2</v>
      </c>
      <c r="I3815" s="26">
        <f t="shared" si="244"/>
        <v>54947.199999999997</v>
      </c>
      <c r="J3815" s="28">
        <f>SUMIFS(MasterSheet!L:L, MasterSheet!B:B, B3815, MasterSheet!D:D, C3815, MasterSheet!H:H, D3815)</f>
        <v>0</v>
      </c>
      <c r="K3815" s="28">
        <f t="shared" si="245"/>
        <v>0</v>
      </c>
      <c r="L3815" s="21" t="str">
        <f>UPPER(VLOOKUP(D3815,MasterSheet!H:U,14,))</f>
        <v>BIOLEGEND</v>
      </c>
    </row>
    <row r="3816" spans="1:12" x14ac:dyDescent="0.25">
      <c r="A3816" s="21" t="str">
        <f t="shared" si="242"/>
        <v>BIOLEGEND</v>
      </c>
      <c r="B3816" s="21" t="str">
        <v>EED120337</v>
      </c>
      <c r="C3816" s="30">
        <v>45960</v>
      </c>
      <c r="D3816" s="21">
        <v>644820</v>
      </c>
      <c r="E3816" s="21">
        <f>_xlfn.XLOOKUP(D3816,MasterSheet!H:H,MasterSheet!F:F)</f>
        <v>18295.2</v>
      </c>
      <c r="F3816" s="22">
        <f>SUMIFS(MasterSheet!J:J, MasterSheet!B:B, B3816, MasterSheet!D:D, C3816, MasterSheet!H:H, D3816)</f>
        <v>1</v>
      </c>
      <c r="G3816" s="22">
        <f t="shared" si="243"/>
        <v>18295.2</v>
      </c>
      <c r="H3816" s="26">
        <f>SUMIFS(MasterSheet!K:K, MasterSheet!B:B, B3816, MasterSheet!D:D, C3816, MasterSheet!H:H, D3816)</f>
        <v>1</v>
      </c>
      <c r="I3816" s="26">
        <f t="shared" si="244"/>
        <v>18295.2</v>
      </c>
      <c r="J3816" s="28">
        <f>SUMIFS(MasterSheet!L:L, MasterSheet!B:B, B3816, MasterSheet!D:D, C3816, MasterSheet!H:H, D3816)</f>
        <v>0</v>
      </c>
      <c r="K3816" s="28">
        <f t="shared" si="245"/>
        <v>0</v>
      </c>
      <c r="L3816" s="21" t="str">
        <f>UPPER(VLOOKUP(D3816,MasterSheet!H:U,14,))</f>
        <v>BIOLEGEND</v>
      </c>
    </row>
    <row r="3817" spans="1:12" x14ac:dyDescent="0.25">
      <c r="A3817" s="21" t="str">
        <f t="shared" si="242"/>
        <v>BIOLEGEND</v>
      </c>
      <c r="B3817" s="21" t="str">
        <v>EED120337</v>
      </c>
      <c r="C3817" s="30">
        <v>45960</v>
      </c>
      <c r="D3817" s="21">
        <v>653003</v>
      </c>
      <c r="E3817" s="21">
        <f>_xlfn.XLOOKUP(D3817,MasterSheet!H:H,MasterSheet!F:F)</f>
        <v>8078.4</v>
      </c>
      <c r="F3817" s="22">
        <f>SUMIFS(MasterSheet!J:J, MasterSheet!B:B, B3817, MasterSheet!D:D, C3817, MasterSheet!H:H, D3817)</f>
        <v>1</v>
      </c>
      <c r="G3817" s="22">
        <f t="shared" si="243"/>
        <v>8078.4</v>
      </c>
      <c r="H3817" s="26">
        <f>SUMIFS(MasterSheet!K:K, MasterSheet!B:B, B3817, MasterSheet!D:D, C3817, MasterSheet!H:H, D3817)</f>
        <v>1</v>
      </c>
      <c r="I3817" s="26">
        <f t="shared" si="244"/>
        <v>8078.4</v>
      </c>
      <c r="J3817" s="28">
        <f>SUMIFS(MasterSheet!L:L, MasterSheet!B:B, B3817, MasterSheet!D:D, C3817, MasterSheet!H:H, D3817)</f>
        <v>0</v>
      </c>
      <c r="K3817" s="28">
        <f t="shared" si="245"/>
        <v>0</v>
      </c>
      <c r="L3817" s="21" t="str">
        <f>UPPER(VLOOKUP(D3817,MasterSheet!H:U,14,))</f>
        <v>BIOLEGEND</v>
      </c>
    </row>
    <row r="3818" spans="1:12" x14ac:dyDescent="0.25">
      <c r="A3818" s="21" t="str">
        <f t="shared" si="242"/>
        <v>BIOLEGEND</v>
      </c>
      <c r="B3818" s="21" t="str">
        <v>EED120337</v>
      </c>
      <c r="C3818" s="30">
        <v>45960</v>
      </c>
      <c r="D3818" s="21">
        <v>662409</v>
      </c>
      <c r="E3818" s="21">
        <f>_xlfn.XLOOKUP(D3818,MasterSheet!H:H,MasterSheet!F:F)</f>
        <v>11211.2</v>
      </c>
      <c r="F3818" s="22">
        <f>SUMIFS(MasterSheet!J:J, MasterSheet!B:B, B3818, MasterSheet!D:D, C3818, MasterSheet!H:H, D3818)</f>
        <v>1</v>
      </c>
      <c r="G3818" s="22">
        <f t="shared" si="243"/>
        <v>11211.2</v>
      </c>
      <c r="H3818" s="26">
        <f>SUMIFS(MasterSheet!K:K, MasterSheet!B:B, B3818, MasterSheet!D:D, C3818, MasterSheet!H:H, D3818)</f>
        <v>1</v>
      </c>
      <c r="I3818" s="26">
        <f t="shared" si="244"/>
        <v>11211.2</v>
      </c>
      <c r="J3818" s="28">
        <f>SUMIFS(MasterSheet!L:L, MasterSheet!B:B, B3818, MasterSheet!D:D, C3818, MasterSheet!H:H, D3818)</f>
        <v>0</v>
      </c>
      <c r="K3818" s="28">
        <f t="shared" si="245"/>
        <v>0</v>
      </c>
      <c r="L3818" s="21" t="str">
        <f>UPPER(VLOOKUP(D3818,MasterSheet!H:U,14,))</f>
        <v>BIOLEGEND</v>
      </c>
    </row>
    <row r="3819" spans="1:12" x14ac:dyDescent="0.25">
      <c r="A3819" s="21" t="str">
        <f t="shared" si="242"/>
        <v>BIOLEGEND</v>
      </c>
      <c r="B3819" s="21" t="str">
        <v>EED120337</v>
      </c>
      <c r="C3819" s="30">
        <v>45960</v>
      </c>
      <c r="D3819" s="21">
        <v>740930</v>
      </c>
      <c r="E3819" s="21">
        <f>_xlfn.XLOOKUP(D3819,MasterSheet!H:H,MasterSheet!F:F)</f>
        <v>92980.799999999988</v>
      </c>
      <c r="F3819" s="22">
        <f>SUMIFS(MasterSheet!J:J, MasterSheet!B:B, B3819, MasterSheet!D:D, C3819, MasterSheet!H:H, D3819)</f>
        <v>1</v>
      </c>
      <c r="G3819" s="22">
        <f t="shared" si="243"/>
        <v>92980.799999999988</v>
      </c>
      <c r="H3819" s="26">
        <f>SUMIFS(MasterSheet!K:K, MasterSheet!B:B, B3819, MasterSheet!D:D, C3819, MasterSheet!H:H, D3819)</f>
        <v>1</v>
      </c>
      <c r="I3819" s="26">
        <f t="shared" si="244"/>
        <v>92980.799999999988</v>
      </c>
      <c r="J3819" s="28">
        <f>SUMIFS(MasterSheet!L:L, MasterSheet!B:B, B3819, MasterSheet!D:D, C3819, MasterSheet!H:H, D3819)</f>
        <v>0</v>
      </c>
      <c r="K3819" s="28">
        <f t="shared" si="245"/>
        <v>0</v>
      </c>
      <c r="L3819" s="21" t="str">
        <f>UPPER(VLOOKUP(D3819,MasterSheet!H:U,14,))</f>
        <v>BIOLEGEND</v>
      </c>
    </row>
    <row r="3820" spans="1:12" x14ac:dyDescent="0.25">
      <c r="A3820" s="21" t="str">
        <f t="shared" si="242"/>
        <v>BIOLEGEND</v>
      </c>
      <c r="B3820" s="21" t="str">
        <v>EED120337</v>
      </c>
      <c r="C3820" s="30">
        <v>45960</v>
      </c>
      <c r="D3820" s="21">
        <v>741282</v>
      </c>
      <c r="E3820" s="21">
        <f>_xlfn.XLOOKUP(D3820,MasterSheet!H:H,MasterSheet!F:F)</f>
        <v>92980.799999999988</v>
      </c>
      <c r="F3820" s="22">
        <f>SUMIFS(MasterSheet!J:J, MasterSheet!B:B, B3820, MasterSheet!D:D, C3820, MasterSheet!H:H, D3820)</f>
        <v>1</v>
      </c>
      <c r="G3820" s="22">
        <f t="shared" si="243"/>
        <v>92980.799999999988</v>
      </c>
      <c r="H3820" s="26">
        <f>SUMIFS(MasterSheet!K:K, MasterSheet!B:B, B3820, MasterSheet!D:D, C3820, MasterSheet!H:H, D3820)</f>
        <v>1</v>
      </c>
      <c r="I3820" s="26">
        <f t="shared" si="244"/>
        <v>92980.799999999988</v>
      </c>
      <c r="J3820" s="28">
        <f>SUMIFS(MasterSheet!L:L, MasterSheet!B:B, B3820, MasterSheet!D:D, C3820, MasterSheet!H:H, D3820)</f>
        <v>0</v>
      </c>
      <c r="K3820" s="28">
        <f t="shared" si="245"/>
        <v>0</v>
      </c>
      <c r="L3820" s="21" t="str">
        <f>UPPER(VLOOKUP(D3820,MasterSheet!H:U,14,))</f>
        <v>BIOLEGEND</v>
      </c>
    </row>
    <row r="3821" spans="1:12" x14ac:dyDescent="0.25">
      <c r="A3821" s="21" t="str">
        <f t="shared" si="242"/>
        <v>BIOLEGEND</v>
      </c>
      <c r="B3821" s="21" t="str">
        <v>EED120337</v>
      </c>
      <c r="C3821" s="30">
        <v>45960</v>
      </c>
      <c r="D3821" s="21">
        <v>801807</v>
      </c>
      <c r="E3821" s="21">
        <f>_xlfn.XLOOKUP(D3821,MasterSheet!H:H,MasterSheet!F:F)</f>
        <v>17054.400000000001</v>
      </c>
      <c r="F3821" s="22">
        <f>SUMIFS(MasterSheet!J:J, MasterSheet!B:B, B3821, MasterSheet!D:D, C3821, MasterSheet!H:H, D3821)</f>
        <v>1</v>
      </c>
      <c r="G3821" s="22">
        <f t="shared" si="243"/>
        <v>17054.400000000001</v>
      </c>
      <c r="H3821" s="26">
        <f>SUMIFS(MasterSheet!K:K, MasterSheet!B:B, B3821, MasterSheet!D:D, C3821, MasterSheet!H:H, D3821)</f>
        <v>1</v>
      </c>
      <c r="I3821" s="26">
        <f t="shared" si="244"/>
        <v>17054.400000000001</v>
      </c>
      <c r="J3821" s="28">
        <f>SUMIFS(MasterSheet!L:L, MasterSheet!B:B, B3821, MasterSheet!D:D, C3821, MasterSheet!H:H, D3821)</f>
        <v>0</v>
      </c>
      <c r="K3821" s="28">
        <f t="shared" si="245"/>
        <v>0</v>
      </c>
      <c r="L3821" s="21" t="str">
        <f>UPPER(VLOOKUP(D3821,MasterSheet!H:U,14,))</f>
        <v>BIOLEGEND</v>
      </c>
    </row>
    <row r="3822" spans="1:12" x14ac:dyDescent="0.25">
      <c r="A3822" s="21" t="str">
        <f t="shared" si="242"/>
        <v>BIOLEGEND</v>
      </c>
      <c r="B3822" s="21" t="str">
        <v>EED120337</v>
      </c>
      <c r="C3822" s="30">
        <v>45960</v>
      </c>
      <c r="D3822" s="21">
        <v>825702</v>
      </c>
      <c r="E3822" s="21">
        <f>_xlfn.XLOOKUP(D3822,MasterSheet!H:H,MasterSheet!F:F)</f>
        <v>6811.2000000000007</v>
      </c>
      <c r="F3822" s="22">
        <f>SUMIFS(MasterSheet!J:J, MasterSheet!B:B, B3822, MasterSheet!D:D, C3822, MasterSheet!H:H, D3822)</f>
        <v>2</v>
      </c>
      <c r="G3822" s="22">
        <f t="shared" si="243"/>
        <v>13622.400000000001</v>
      </c>
      <c r="H3822" s="26">
        <f>SUMIFS(MasterSheet!K:K, MasterSheet!B:B, B3822, MasterSheet!D:D, C3822, MasterSheet!H:H, D3822)</f>
        <v>2</v>
      </c>
      <c r="I3822" s="26">
        <f t="shared" si="244"/>
        <v>13622.400000000001</v>
      </c>
      <c r="J3822" s="28">
        <f>SUMIFS(MasterSheet!L:L, MasterSheet!B:B, B3822, MasterSheet!D:D, C3822, MasterSheet!H:H, D3822)</f>
        <v>0</v>
      </c>
      <c r="K3822" s="28">
        <f t="shared" si="245"/>
        <v>0</v>
      </c>
      <c r="L3822" s="21" t="str">
        <f>UPPER(VLOOKUP(D3822,MasterSheet!H:U,14,))</f>
        <v>BIOLEGEND</v>
      </c>
    </row>
    <row r="3823" spans="1:12" x14ac:dyDescent="0.25">
      <c r="A3823" s="21" t="str">
        <f t="shared" si="242"/>
        <v>LABEX</v>
      </c>
      <c r="B3823" s="21" t="str">
        <v>3267-W</v>
      </c>
      <c r="C3823" s="30">
        <v>45960</v>
      </c>
      <c r="D3823" s="21" t="str">
        <v>Tlrl-2006-1</v>
      </c>
      <c r="E3823" s="21">
        <f>_xlfn.XLOOKUP(D3823,MasterSheet!H:H,MasterSheet!F:F)</f>
        <v>62367</v>
      </c>
      <c r="F3823" s="22">
        <f>SUMIFS(MasterSheet!J:J, MasterSheet!B:B, B3823, MasterSheet!D:D, C3823, MasterSheet!H:H, D3823)</f>
        <v>1</v>
      </c>
      <c r="G3823" s="22">
        <f t="shared" si="243"/>
        <v>62367</v>
      </c>
      <c r="H3823" s="26">
        <f>SUMIFS(MasterSheet!K:K, MasterSheet!B:B, B3823, MasterSheet!D:D, C3823, MasterSheet!H:H, D3823)</f>
        <v>1</v>
      </c>
      <c r="I3823" s="26">
        <f t="shared" si="244"/>
        <v>62367</v>
      </c>
      <c r="J3823" s="28">
        <f>SUMIFS(MasterSheet!L:L, MasterSheet!B:B, B3823, MasterSheet!D:D, C3823, MasterSheet!H:H, D3823)</f>
        <v>0</v>
      </c>
      <c r="K3823" s="28">
        <f t="shared" si="245"/>
        <v>0</v>
      </c>
      <c r="L3823" s="21" t="str">
        <f>UPPER(VLOOKUP(D3823,MasterSheet!H:U,14,))</f>
        <v>LABEX</v>
      </c>
    </row>
    <row r="3824" spans="1:12" x14ac:dyDescent="0.25">
      <c r="A3824" s="21" t="str">
        <f t="shared" si="242"/>
        <v>MP BIO</v>
      </c>
      <c r="B3824" s="21" t="str">
        <v>MP/LS/25-26/1507</v>
      </c>
      <c r="C3824" s="30">
        <v>45960</v>
      </c>
      <c r="D3824" s="21">
        <v>100543</v>
      </c>
      <c r="E3824" s="21">
        <f>_xlfn.XLOOKUP(D3824,MasterSheet!H:H,MasterSheet!F:F)</f>
        <v>2016.57</v>
      </c>
      <c r="F3824" s="22">
        <f>SUMIFS(MasterSheet!J:J, MasterSheet!B:B, B3824, MasterSheet!D:D, C3824, MasterSheet!H:H, D3824)</f>
        <v>2</v>
      </c>
      <c r="G3824" s="22">
        <f t="shared" si="243"/>
        <v>4033.14</v>
      </c>
      <c r="H3824" s="26">
        <f>SUMIFS(MasterSheet!K:K, MasterSheet!B:B, B3824, MasterSheet!D:D, C3824, MasterSheet!H:H, D3824)</f>
        <v>2</v>
      </c>
      <c r="I3824" s="26">
        <f t="shared" si="244"/>
        <v>4033.14</v>
      </c>
      <c r="J3824" s="28">
        <f>SUMIFS(MasterSheet!L:L, MasterSheet!B:B, B3824, MasterSheet!D:D, C3824, MasterSheet!H:H, D3824)</f>
        <v>0</v>
      </c>
      <c r="K3824" s="28">
        <f t="shared" si="245"/>
        <v>0</v>
      </c>
      <c r="L3824" s="21" t="str">
        <f>UPPER(VLOOKUP(D3824,MasterSheet!H:U,14,))</f>
        <v>MP BIO</v>
      </c>
    </row>
    <row r="3825" spans="1:12" x14ac:dyDescent="0.25">
      <c r="A3825" s="21" t="str">
        <f t="shared" si="242"/>
        <v>MP BIO</v>
      </c>
      <c r="B3825" s="21" t="str">
        <v>MP/LS/25-26/1507</v>
      </c>
      <c r="C3825" s="30">
        <v>45960</v>
      </c>
      <c r="D3825" s="21" t="str">
        <v>11TRIMPR01</v>
      </c>
      <c r="E3825" s="21">
        <f>_xlfn.XLOOKUP(D3825,MasterSheet!H:H,MasterSheet!F:F)</f>
        <v>6840</v>
      </c>
      <c r="F3825" s="22">
        <f>SUMIFS(MasterSheet!J:J, MasterSheet!B:B, B3825, MasterSheet!D:D, C3825, MasterSheet!H:H, D3825)</f>
        <v>1</v>
      </c>
      <c r="G3825" s="22">
        <f t="shared" ref="G3825:G3830" si="246">F3825*E3825</f>
        <v>6840</v>
      </c>
      <c r="H3825" s="26">
        <f>SUMIFS(MasterSheet!K:K, MasterSheet!B:B, B3825, MasterSheet!D:D, C3825, MasterSheet!H:H, D3825)</f>
        <v>0</v>
      </c>
      <c r="I3825" s="26">
        <f t="shared" ref="I3825:I3830" si="247">H3825*E3825</f>
        <v>0</v>
      </c>
      <c r="J3825" s="28">
        <f>SUMIFS(MasterSheet!L:L, MasterSheet!B:B, B3825, MasterSheet!D:D, C3825, MasterSheet!H:H, D3825)</f>
        <v>1</v>
      </c>
      <c r="K3825" s="28">
        <f t="shared" ref="K3825:K3830" si="248">J3825*E3825</f>
        <v>6840</v>
      </c>
      <c r="L3825" s="21" t="str">
        <f>UPPER(VLOOKUP(D3825,MasterSheet!H:U,14,))</f>
        <v>MP BIO</v>
      </c>
    </row>
    <row r="3826" spans="1:12" x14ac:dyDescent="0.25">
      <c r="A3826" s="21" t="str">
        <f t="shared" si="242"/>
        <v>MP BIO</v>
      </c>
      <c r="B3826" s="21" t="str">
        <v>MP/LS/25-26/1543</v>
      </c>
      <c r="C3826" s="30">
        <v>45960</v>
      </c>
      <c r="D3826" s="21">
        <v>191418</v>
      </c>
      <c r="E3826" s="21">
        <f>_xlfn.XLOOKUP(D3826,MasterSheet!H:H,MasterSheet!F:F)</f>
        <v>7207.5</v>
      </c>
      <c r="F3826" s="22">
        <f>SUMIFS(MasterSheet!J:J, MasterSheet!B:B, B3826, MasterSheet!D:D, C3826, MasterSheet!H:H, D3826)</f>
        <v>4</v>
      </c>
      <c r="G3826" s="22">
        <f t="shared" si="246"/>
        <v>28830</v>
      </c>
      <c r="H3826" s="26">
        <f>SUMIFS(MasterSheet!K:K, MasterSheet!B:B, B3826, MasterSheet!D:D, C3826, MasterSheet!H:H, D3826)</f>
        <v>4</v>
      </c>
      <c r="I3826" s="26">
        <f t="shared" si="247"/>
        <v>28830</v>
      </c>
      <c r="J3826" s="28">
        <f>SUMIFS(MasterSheet!L:L, MasterSheet!B:B, B3826, MasterSheet!D:D, C3826, MasterSheet!H:H, D3826)</f>
        <v>0</v>
      </c>
      <c r="K3826" s="28">
        <f t="shared" si="248"/>
        <v>0</v>
      </c>
      <c r="L3826" s="21" t="str">
        <f>UPPER(VLOOKUP(D3826,MasterSheet!H:U,14,))</f>
        <v>MP BIO</v>
      </c>
    </row>
    <row r="3827" spans="1:12" x14ac:dyDescent="0.25">
      <c r="A3827" s="21" t="str">
        <f t="shared" si="242"/>
        <v>MABTECH</v>
      </c>
      <c r="B3827" s="21">
        <v>45211</v>
      </c>
      <c r="C3827" s="30">
        <v>45961</v>
      </c>
      <c r="D3827" s="21" t="str">
        <v>3860-1AD-6</v>
      </c>
      <c r="E3827" s="21">
        <f>_xlfn.XLOOKUP(D3827,MasterSheet!H:H,MasterSheet!F:F)</f>
        <v>22484</v>
      </c>
      <c r="F3827" s="22">
        <f>SUMIFS(MasterSheet!J:J, MasterSheet!B:B, B3827, MasterSheet!D:D, C3827, MasterSheet!H:H, D3827)</f>
        <v>3</v>
      </c>
      <c r="G3827" s="22">
        <f t="shared" si="246"/>
        <v>67452</v>
      </c>
      <c r="H3827" s="26">
        <f>SUMIFS(MasterSheet!K:K, MasterSheet!B:B, B3827, MasterSheet!D:D, C3827, MasterSheet!H:H, D3827)</f>
        <v>3</v>
      </c>
      <c r="I3827" s="26">
        <f t="shared" si="247"/>
        <v>67452</v>
      </c>
      <c r="J3827" s="28">
        <f>SUMIFS(MasterSheet!L:L, MasterSheet!B:B, B3827, MasterSheet!D:D, C3827, MasterSheet!H:H, D3827)</f>
        <v>0</v>
      </c>
      <c r="K3827" s="28">
        <f t="shared" si="248"/>
        <v>0</v>
      </c>
      <c r="L3827" s="21" t="str">
        <f>UPPER(VLOOKUP(D3827,MasterSheet!H:U,14,))</f>
        <v>MABTECH</v>
      </c>
    </row>
    <row r="3828" spans="1:12" x14ac:dyDescent="0.25">
      <c r="A3828" s="21" t="str">
        <f t="shared" si="242"/>
        <v>BIOXCELL</v>
      </c>
      <c r="B3828" s="21">
        <v>181248</v>
      </c>
      <c r="C3828" s="30">
        <v>45964</v>
      </c>
      <c r="D3828" s="21" t="str">
        <v>BE0146</v>
      </c>
      <c r="E3828" s="21">
        <f>_xlfn.XLOOKUP(D3828,MasterSheet!H:H,MasterSheet!F:F)</f>
        <v>198510.40000000002</v>
      </c>
      <c r="F3828" s="22">
        <f>SUMIFS(MasterSheet!J:J, MasterSheet!B:B, B3828, MasterSheet!D:D, C3828, MasterSheet!H:H, D3828)</f>
        <v>2</v>
      </c>
      <c r="G3828" s="22">
        <f t="shared" si="246"/>
        <v>397020.80000000005</v>
      </c>
      <c r="H3828" s="26">
        <f>SUMIFS(MasterSheet!K:K, MasterSheet!B:B, B3828, MasterSheet!D:D, C3828, MasterSheet!H:H, D3828)</f>
        <v>2</v>
      </c>
      <c r="I3828" s="26">
        <f t="shared" si="247"/>
        <v>397020.80000000005</v>
      </c>
      <c r="J3828" s="28">
        <f>SUMIFS(MasterSheet!L:L, MasterSheet!B:B, B3828, MasterSheet!D:D, C3828, MasterSheet!H:H, D3828)</f>
        <v>0</v>
      </c>
      <c r="K3828" s="28">
        <f t="shared" si="248"/>
        <v>0</v>
      </c>
      <c r="L3828" s="21" t="str">
        <f>UPPER(VLOOKUP(D3828,MasterSheet!H:U,14,))</f>
        <v>BIOXCELL</v>
      </c>
    </row>
    <row r="3829" spans="1:12" x14ac:dyDescent="0.25">
      <c r="A3829" s="21" t="str">
        <f t="shared" si="242"/>
        <v>CYTOSKELETON</v>
      </c>
      <c r="B3829" s="21">
        <v>21614</v>
      </c>
      <c r="C3829" s="30">
        <v>45967</v>
      </c>
      <c r="D3829" s="21" t="str">
        <v>BK011P</v>
      </c>
      <c r="E3829" s="21">
        <f>_xlfn.XLOOKUP(D3829,MasterSheet!H:H,MasterSheet!F:F)</f>
        <v>76646.240000000005</v>
      </c>
      <c r="F3829" s="22">
        <f>SUMIFS(MasterSheet!J:J, MasterSheet!B:B, B3829, MasterSheet!D:D, C3829, MasterSheet!H:H, D3829)</f>
        <v>1</v>
      </c>
      <c r="G3829" s="22">
        <f t="shared" si="246"/>
        <v>76646.240000000005</v>
      </c>
      <c r="H3829" s="26">
        <f>SUMIFS(MasterSheet!K:K, MasterSheet!B:B, B3829, MasterSheet!D:D, C3829, MasterSheet!H:H, D3829)</f>
        <v>1</v>
      </c>
      <c r="I3829" s="26">
        <f t="shared" si="247"/>
        <v>76646.240000000005</v>
      </c>
      <c r="J3829" s="28">
        <f>SUMIFS(MasterSheet!L:L, MasterSheet!B:B, B3829, MasterSheet!D:D, C3829, MasterSheet!H:H, D3829)</f>
        <v>0</v>
      </c>
      <c r="K3829" s="28">
        <f t="shared" si="248"/>
        <v>0</v>
      </c>
      <c r="L3829" s="21" t="str">
        <f>UPPER(VLOOKUP(D3829,MasterSheet!H:U,14,))</f>
        <v>CYTOSKELETON</v>
      </c>
    </row>
    <row r="3830" spans="1:12" x14ac:dyDescent="0.25">
      <c r="A3830" s="21" t="str">
        <f t="shared" si="242"/>
        <v>BIOTIUM</v>
      </c>
      <c r="B3830" s="21" t="str">
        <v>I244502</v>
      </c>
      <c r="C3830" s="30">
        <v>45968</v>
      </c>
      <c r="D3830" s="21">
        <v>92117</v>
      </c>
      <c r="E3830" s="21">
        <f>_xlfn.XLOOKUP(D3830,MasterSheet!H:H,MasterSheet!F:F)</f>
        <v>22035.200000000001</v>
      </c>
      <c r="F3830" s="22">
        <f>SUMIFS(MasterSheet!J:J, MasterSheet!B:B, B3830, MasterSheet!D:D, C3830, MasterSheet!H:H, D3830)</f>
        <v>1</v>
      </c>
      <c r="G3830" s="22">
        <f t="shared" si="246"/>
        <v>22035.200000000001</v>
      </c>
      <c r="H3830" s="26">
        <f>SUMIFS(MasterSheet!K:K, MasterSheet!B:B, B3830, MasterSheet!D:D, C3830, MasterSheet!H:H, D3830)</f>
        <v>1</v>
      </c>
      <c r="I3830" s="26">
        <f t="shared" si="247"/>
        <v>22035.200000000001</v>
      </c>
      <c r="J3830" s="28">
        <f>SUMIFS(MasterSheet!L:L, MasterSheet!B:B, B3830, MasterSheet!D:D, C3830, MasterSheet!H:H, D3830)</f>
        <v>0</v>
      </c>
      <c r="K3830" s="28">
        <f t="shared" si="248"/>
        <v>0</v>
      </c>
      <c r="L3830" s="21" t="str">
        <f>UPPER(VLOOKUP(D3830,MasterSheet!H:U,14,))</f>
        <v>BIOTIUM</v>
      </c>
    </row>
    <row r="3831" spans="1:12" x14ac:dyDescent="0.25">
      <c r="A3831" s="21" t="str">
        <f t="shared" si="242"/>
        <v>DHARMACON</v>
      </c>
      <c r="B3831" s="21" t="str">
        <v>O103025IN3324753G</v>
      </c>
      <c r="C3831" s="30">
        <v>45969</v>
      </c>
      <c r="D3831" s="21" t="str">
        <v>CTM-1204657</v>
      </c>
      <c r="E3831" s="21">
        <f>_xlfn.XLOOKUP(D3831,MasterSheet!H:H,MasterSheet!F:F)</f>
        <v>16858.16</v>
      </c>
      <c r="F3831" s="22">
        <f>SUMIFS(MasterSheet!J:J, MasterSheet!B:B, B3831, MasterSheet!D:D, C3831, MasterSheet!H:H, D3831)</f>
        <v>1</v>
      </c>
      <c r="G3831" s="22">
        <f t="shared" ref="G3831:G3894" si="249">F3831*E3831</f>
        <v>16858.16</v>
      </c>
      <c r="H3831" s="26">
        <f>SUMIFS(MasterSheet!K:K, MasterSheet!B:B, B3831, MasterSheet!D:D, C3831, MasterSheet!H:H, D3831)</f>
        <v>1</v>
      </c>
      <c r="I3831" s="26">
        <f t="shared" ref="I3831:I3894" si="250">H3831*E3831</f>
        <v>16858.16</v>
      </c>
      <c r="J3831" s="28">
        <f>SUMIFS(MasterSheet!L:L, MasterSheet!B:B, B3831, MasterSheet!D:D, C3831, MasterSheet!H:H, D3831)</f>
        <v>0</v>
      </c>
      <c r="K3831" s="28">
        <f t="shared" ref="K3831:K3894" si="251">J3831*E3831</f>
        <v>0</v>
      </c>
      <c r="L3831" s="21" t="str">
        <f>UPPER(VLOOKUP(D3831,MasterSheet!H:U,14,))</f>
        <v>DHARMACON</v>
      </c>
    </row>
    <row r="3832" spans="1:12" x14ac:dyDescent="0.25">
      <c r="A3832" s="21" t="str">
        <f t="shared" si="242"/>
        <v>DHARMACON</v>
      </c>
      <c r="B3832" s="21" t="str">
        <v>O103025IN3324753G</v>
      </c>
      <c r="C3832" s="30">
        <v>45969</v>
      </c>
      <c r="D3832" s="21" t="str">
        <v>CTM-1204658</v>
      </c>
      <c r="E3832" s="21">
        <f>_xlfn.XLOOKUP(D3832,MasterSheet!H:H,MasterSheet!F:F)</f>
        <v>9280.48</v>
      </c>
      <c r="F3832" s="22">
        <f>SUMIFS(MasterSheet!J:J, MasterSheet!B:B, B3832, MasterSheet!D:D, C3832, MasterSheet!H:H, D3832)</f>
        <v>1</v>
      </c>
      <c r="G3832" s="22">
        <f t="shared" si="249"/>
        <v>9280.48</v>
      </c>
      <c r="H3832" s="26">
        <f>SUMIFS(MasterSheet!K:K, MasterSheet!B:B, B3832, MasterSheet!D:D, C3832, MasterSheet!H:H, D3832)</f>
        <v>1</v>
      </c>
      <c r="I3832" s="26">
        <f t="shared" si="250"/>
        <v>9280.48</v>
      </c>
      <c r="J3832" s="28">
        <f>SUMIFS(MasterSheet!L:L, MasterSheet!B:B, B3832, MasterSheet!D:D, C3832, MasterSheet!H:H, D3832)</f>
        <v>0</v>
      </c>
      <c r="K3832" s="28">
        <f t="shared" si="251"/>
        <v>0</v>
      </c>
      <c r="L3832" s="21" t="str">
        <f>UPPER(VLOOKUP(D3832,MasterSheet!H:U,14,))</f>
        <v>DHARMACON</v>
      </c>
    </row>
    <row r="3833" spans="1:12" x14ac:dyDescent="0.25">
      <c r="A3833" s="21" t="str">
        <f t="shared" si="242"/>
        <v>DHARMACON</v>
      </c>
      <c r="B3833" s="21" t="str">
        <v>O103025IN3324753G</v>
      </c>
      <c r="C3833" s="30">
        <v>45969</v>
      </c>
      <c r="D3833" s="21" t="str">
        <v>CTM-1204659</v>
      </c>
      <c r="E3833" s="21">
        <f>_xlfn.XLOOKUP(D3833,MasterSheet!H:H,MasterSheet!F:F)</f>
        <v>9280.48</v>
      </c>
      <c r="F3833" s="22">
        <f>SUMIFS(MasterSheet!J:J, MasterSheet!B:B, B3833, MasterSheet!D:D, C3833, MasterSheet!H:H, D3833)</f>
        <v>1</v>
      </c>
      <c r="G3833" s="22">
        <f t="shared" si="249"/>
        <v>9280.48</v>
      </c>
      <c r="H3833" s="26">
        <f>SUMIFS(MasterSheet!K:K, MasterSheet!B:B, B3833, MasterSheet!D:D, C3833, MasterSheet!H:H, D3833)</f>
        <v>1</v>
      </c>
      <c r="I3833" s="26">
        <f t="shared" si="250"/>
        <v>9280.48</v>
      </c>
      <c r="J3833" s="28">
        <f>SUMIFS(MasterSheet!L:L, MasterSheet!B:B, B3833, MasterSheet!D:D, C3833, MasterSheet!H:H, D3833)</f>
        <v>0</v>
      </c>
      <c r="K3833" s="28">
        <f t="shared" si="251"/>
        <v>0</v>
      </c>
      <c r="L3833" s="21" t="str">
        <f>UPPER(VLOOKUP(D3833,MasterSheet!H:U,14,))</f>
        <v>DHARMACON</v>
      </c>
    </row>
    <row r="3834" spans="1:12" x14ac:dyDescent="0.25">
      <c r="A3834" s="21" t="str">
        <f t="shared" si="242"/>
        <v>DHARMACON</v>
      </c>
      <c r="B3834" s="21" t="str">
        <v>O103025IN3324753G</v>
      </c>
      <c r="C3834" s="30">
        <v>45969</v>
      </c>
      <c r="D3834" s="21" t="str">
        <v>GSGH12642-256800687</v>
      </c>
      <c r="E3834" s="21">
        <f>_xlfn.XLOOKUP(D3834,MasterSheet!H:H,MasterSheet!F:F)</f>
        <v>35640</v>
      </c>
      <c r="F3834" s="22">
        <f>SUMIFS(MasterSheet!J:J, MasterSheet!B:B, B3834, MasterSheet!D:D, C3834, MasterSheet!H:H, D3834)</f>
        <v>1</v>
      </c>
      <c r="G3834" s="22">
        <f t="shared" si="249"/>
        <v>35640</v>
      </c>
      <c r="H3834" s="26">
        <f>SUMIFS(MasterSheet!K:K, MasterSheet!B:B, B3834, MasterSheet!D:D, C3834, MasterSheet!H:H, D3834)</f>
        <v>1</v>
      </c>
      <c r="I3834" s="26">
        <f t="shared" si="250"/>
        <v>35640</v>
      </c>
      <c r="J3834" s="28">
        <f>SUMIFS(MasterSheet!L:L, MasterSheet!B:B, B3834, MasterSheet!D:D, C3834, MasterSheet!H:H, D3834)</f>
        <v>0</v>
      </c>
      <c r="K3834" s="28">
        <f t="shared" si="251"/>
        <v>0</v>
      </c>
      <c r="L3834" s="21" t="str">
        <f>UPPER(VLOOKUP(D3834,MasterSheet!H:U,14,))</f>
        <v>DHARMACON</v>
      </c>
    </row>
    <row r="3835" spans="1:12" x14ac:dyDescent="0.25">
      <c r="A3835" s="21" t="str">
        <f t="shared" si="242"/>
        <v>DHARMACON</v>
      </c>
      <c r="B3835" s="21" t="str">
        <v>O103025IN3324753G</v>
      </c>
      <c r="C3835" s="30">
        <v>45969</v>
      </c>
      <c r="D3835" s="21" t="str">
        <v>GSGH12642-256800692</v>
      </c>
      <c r="E3835" s="21">
        <f>_xlfn.XLOOKUP(D3835,MasterSheet!H:H,MasterSheet!F:F)</f>
        <v>35640</v>
      </c>
      <c r="F3835" s="22">
        <f>SUMIFS(MasterSheet!J:J, MasterSheet!B:B, B3835, MasterSheet!D:D, C3835, MasterSheet!H:H, D3835)</f>
        <v>1</v>
      </c>
      <c r="G3835" s="22">
        <f t="shared" si="249"/>
        <v>35640</v>
      </c>
      <c r="H3835" s="26">
        <f>SUMIFS(MasterSheet!K:K, MasterSheet!B:B, B3835, MasterSheet!D:D, C3835, MasterSheet!H:H, D3835)</f>
        <v>1</v>
      </c>
      <c r="I3835" s="26">
        <f t="shared" si="250"/>
        <v>35640</v>
      </c>
      <c r="J3835" s="28">
        <f>SUMIFS(MasterSheet!L:L, MasterSheet!B:B, B3835, MasterSheet!D:D, C3835, MasterSheet!H:H, D3835)</f>
        <v>0</v>
      </c>
      <c r="K3835" s="28">
        <f t="shared" si="251"/>
        <v>0</v>
      </c>
      <c r="L3835" s="21" t="str">
        <f>UPPER(VLOOKUP(D3835,MasterSheet!H:U,14,))</f>
        <v>DHARMACON</v>
      </c>
    </row>
    <row r="3836" spans="1:12" x14ac:dyDescent="0.25">
      <c r="A3836" s="21" t="str">
        <f t="shared" si="242"/>
        <v>DHARMACON</v>
      </c>
      <c r="B3836" s="21" t="str">
        <v>O103025IN3324753G</v>
      </c>
      <c r="C3836" s="30">
        <v>45969</v>
      </c>
      <c r="D3836" s="21" t="str">
        <v>GSGH12642-256800697</v>
      </c>
      <c r="E3836" s="21">
        <f>_xlfn.XLOOKUP(D3836,MasterSheet!H:H,MasterSheet!F:F)</f>
        <v>35640</v>
      </c>
      <c r="F3836" s="22">
        <f>SUMIFS(MasterSheet!J:J, MasterSheet!B:B, B3836, MasterSheet!D:D, C3836, MasterSheet!H:H, D3836)</f>
        <v>1</v>
      </c>
      <c r="G3836" s="22">
        <f t="shared" si="249"/>
        <v>35640</v>
      </c>
      <c r="H3836" s="26">
        <f>SUMIFS(MasterSheet!K:K, MasterSheet!B:B, B3836, MasterSheet!D:D, C3836, MasterSheet!H:H, D3836)</f>
        <v>1</v>
      </c>
      <c r="I3836" s="26">
        <f t="shared" si="250"/>
        <v>35640</v>
      </c>
      <c r="J3836" s="28">
        <f>SUMIFS(MasterSheet!L:L, MasterSheet!B:B, B3836, MasterSheet!D:D, C3836, MasterSheet!H:H, D3836)</f>
        <v>0</v>
      </c>
      <c r="K3836" s="28">
        <f t="shared" si="251"/>
        <v>0</v>
      </c>
      <c r="L3836" s="21" t="str">
        <f>UPPER(VLOOKUP(D3836,MasterSheet!H:U,14,))</f>
        <v>DHARMACON</v>
      </c>
    </row>
    <row r="3837" spans="1:12" x14ac:dyDescent="0.25">
      <c r="A3837" s="21" t="str">
        <f t="shared" si="242"/>
        <v>DHARMACON</v>
      </c>
      <c r="B3837" s="21" t="str">
        <v>O103025IN3324753G</v>
      </c>
      <c r="C3837" s="30">
        <v>45969</v>
      </c>
      <c r="D3837" s="21" t="str">
        <v>GSGH12642-256800702</v>
      </c>
      <c r="E3837" s="21">
        <f>_xlfn.XLOOKUP(D3837,MasterSheet!H:H,MasterSheet!F:F)</f>
        <v>35640</v>
      </c>
      <c r="F3837" s="22">
        <f>SUMIFS(MasterSheet!J:J, MasterSheet!B:B, B3837, MasterSheet!D:D, C3837, MasterSheet!H:H, D3837)</f>
        <v>1</v>
      </c>
      <c r="G3837" s="22">
        <f t="shared" si="249"/>
        <v>35640</v>
      </c>
      <c r="H3837" s="26">
        <f>SUMIFS(MasterSheet!K:K, MasterSheet!B:B, B3837, MasterSheet!D:D, C3837, MasterSheet!H:H, D3837)</f>
        <v>1</v>
      </c>
      <c r="I3837" s="26">
        <f t="shared" si="250"/>
        <v>35640</v>
      </c>
      <c r="J3837" s="28">
        <f>SUMIFS(MasterSheet!L:L, MasterSheet!B:B, B3837, MasterSheet!D:D, C3837, MasterSheet!H:H, D3837)</f>
        <v>0</v>
      </c>
      <c r="K3837" s="28">
        <f t="shared" si="251"/>
        <v>0</v>
      </c>
      <c r="L3837" s="21" t="str">
        <f>UPPER(VLOOKUP(D3837,MasterSheet!H:U,14,))</f>
        <v>DHARMACON</v>
      </c>
    </row>
    <row r="3838" spans="1:12" x14ac:dyDescent="0.25">
      <c r="A3838" s="21" t="str">
        <f t="shared" si="242"/>
        <v>DHARMACON</v>
      </c>
      <c r="B3838" s="21" t="str">
        <v>O103025IN3324753G</v>
      </c>
      <c r="C3838" s="30">
        <v>45969</v>
      </c>
      <c r="D3838" s="21" t="str">
        <v>GSGH11975</v>
      </c>
      <c r="E3838" s="21">
        <f>_xlfn.XLOOKUP(D3838,MasterSheet!H:H,MasterSheet!F:F)</f>
        <v>24640</v>
      </c>
      <c r="F3838" s="22">
        <f>SUMIFS(MasterSheet!J:J, MasterSheet!B:B, B3838, MasterSheet!D:D, C3838, MasterSheet!H:H, D3838)</f>
        <v>1</v>
      </c>
      <c r="G3838" s="22">
        <f t="shared" si="249"/>
        <v>24640</v>
      </c>
      <c r="H3838" s="26">
        <f>SUMIFS(MasterSheet!K:K, MasterSheet!B:B, B3838, MasterSheet!D:D, C3838, MasterSheet!H:H, D3838)</f>
        <v>1</v>
      </c>
      <c r="I3838" s="26">
        <f t="shared" si="250"/>
        <v>24640</v>
      </c>
      <c r="J3838" s="28">
        <f>SUMIFS(MasterSheet!L:L, MasterSheet!B:B, B3838, MasterSheet!D:D, C3838, MasterSheet!H:H, D3838)</f>
        <v>0</v>
      </c>
      <c r="K3838" s="28">
        <f t="shared" si="251"/>
        <v>0</v>
      </c>
      <c r="L3838" s="21" t="str">
        <f>UPPER(VLOOKUP(D3838,MasterSheet!H:U,14,))</f>
        <v>DHARMACON</v>
      </c>
    </row>
    <row r="3839" spans="1:12" x14ac:dyDescent="0.25">
      <c r="A3839" s="21" t="str">
        <f t="shared" si="242"/>
        <v>DHARMACON</v>
      </c>
      <c r="B3839" s="21" t="str">
        <v>O103025IN3324753G</v>
      </c>
      <c r="C3839" s="30">
        <v>45969</v>
      </c>
      <c r="D3839" s="21" t="str">
        <v>GSGH11979</v>
      </c>
      <c r="E3839" s="21">
        <f>_xlfn.XLOOKUP(D3839,MasterSheet!H:H,MasterSheet!F:F)</f>
        <v>24640</v>
      </c>
      <c r="F3839" s="22">
        <f>SUMIFS(MasterSheet!J:J, MasterSheet!B:B, B3839, MasterSheet!D:D, C3839, MasterSheet!H:H, D3839)</f>
        <v>1</v>
      </c>
      <c r="G3839" s="22">
        <f t="shared" si="249"/>
        <v>24640</v>
      </c>
      <c r="H3839" s="26">
        <f>SUMIFS(MasterSheet!K:K, MasterSheet!B:B, B3839, MasterSheet!D:D, C3839, MasterSheet!H:H, D3839)</f>
        <v>1</v>
      </c>
      <c r="I3839" s="26">
        <f t="shared" si="250"/>
        <v>24640</v>
      </c>
      <c r="J3839" s="28">
        <f>SUMIFS(MasterSheet!L:L, MasterSheet!B:B, B3839, MasterSheet!D:D, C3839, MasterSheet!H:H, D3839)</f>
        <v>0</v>
      </c>
      <c r="K3839" s="28">
        <f t="shared" si="251"/>
        <v>0</v>
      </c>
      <c r="L3839" s="21" t="str">
        <f>UPPER(VLOOKUP(D3839,MasterSheet!H:U,14,))</f>
        <v>DHARMACON</v>
      </c>
    </row>
    <row r="3840" spans="1:12" x14ac:dyDescent="0.25">
      <c r="A3840" s="21" t="str">
        <f t="shared" si="242"/>
        <v>DHARMACON</v>
      </c>
      <c r="B3840" s="21" t="str">
        <v>O103025IN3324753G</v>
      </c>
      <c r="C3840" s="30">
        <v>45969</v>
      </c>
      <c r="D3840" s="21" t="str">
        <v>GSGH12642-256946142</v>
      </c>
      <c r="E3840" s="21">
        <f>_xlfn.XLOOKUP(D3840,MasterSheet!H:H,MasterSheet!F:F)</f>
        <v>35640</v>
      </c>
      <c r="F3840" s="22">
        <f>SUMIFS(MasterSheet!J:J, MasterSheet!B:B, B3840, MasterSheet!D:D, C3840, MasterSheet!H:H, D3840)</f>
        <v>1</v>
      </c>
      <c r="G3840" s="22">
        <f t="shared" si="249"/>
        <v>35640</v>
      </c>
      <c r="H3840" s="26">
        <f>SUMIFS(MasterSheet!K:K, MasterSheet!B:B, B3840, MasterSheet!D:D, C3840, MasterSheet!H:H, D3840)</f>
        <v>1</v>
      </c>
      <c r="I3840" s="26">
        <f t="shared" si="250"/>
        <v>35640</v>
      </c>
      <c r="J3840" s="28">
        <f>SUMIFS(MasterSheet!L:L, MasterSheet!B:B, B3840, MasterSheet!D:D, C3840, MasterSheet!H:H, D3840)</f>
        <v>0</v>
      </c>
      <c r="K3840" s="28">
        <f t="shared" si="251"/>
        <v>0</v>
      </c>
      <c r="L3840" s="21" t="str">
        <f>UPPER(VLOOKUP(D3840,MasterSheet!H:U,14,))</f>
        <v>DHARMACON</v>
      </c>
    </row>
    <row r="3841" spans="1:12" x14ac:dyDescent="0.25">
      <c r="A3841" s="21" t="str">
        <f t="shared" si="242"/>
        <v>DHARMACON</v>
      </c>
      <c r="B3841" s="21" t="str">
        <v>O103025IN3324753G</v>
      </c>
      <c r="C3841" s="30">
        <v>45969</v>
      </c>
      <c r="D3841" s="21" t="str">
        <v>GSGH12642-256946147</v>
      </c>
      <c r="E3841" s="21">
        <f>_xlfn.XLOOKUP(D3841,MasterSheet!H:H,MasterSheet!F:F)</f>
        <v>35640</v>
      </c>
      <c r="F3841" s="22">
        <f>SUMIFS(MasterSheet!J:J, MasterSheet!B:B, B3841, MasterSheet!D:D, C3841, MasterSheet!H:H, D3841)</f>
        <v>1</v>
      </c>
      <c r="G3841" s="22">
        <f t="shared" si="249"/>
        <v>35640</v>
      </c>
      <c r="H3841" s="26">
        <f>SUMIFS(MasterSheet!K:K, MasterSheet!B:B, B3841, MasterSheet!D:D, C3841, MasterSheet!H:H, D3841)</f>
        <v>1</v>
      </c>
      <c r="I3841" s="26">
        <f t="shared" si="250"/>
        <v>35640</v>
      </c>
      <c r="J3841" s="28">
        <f>SUMIFS(MasterSheet!L:L, MasterSheet!B:B, B3841, MasterSheet!D:D, C3841, MasterSheet!H:H, D3841)</f>
        <v>0</v>
      </c>
      <c r="K3841" s="28">
        <f t="shared" si="251"/>
        <v>0</v>
      </c>
      <c r="L3841" s="21" t="str">
        <f>UPPER(VLOOKUP(D3841,MasterSheet!H:U,14,))</f>
        <v>DHARMACON</v>
      </c>
    </row>
    <row r="3842" spans="1:12" x14ac:dyDescent="0.25">
      <c r="A3842" s="21" t="str">
        <f t="shared" ref="A3842:A3905" si="252">L3842</f>
        <v>DHARMACON</v>
      </c>
      <c r="B3842" s="21" t="str">
        <v>O103025IN3324753G</v>
      </c>
      <c r="C3842" s="30">
        <v>45969</v>
      </c>
      <c r="D3842" s="21" t="str">
        <v>GSGH12642-256946152</v>
      </c>
      <c r="E3842" s="21">
        <f>_xlfn.XLOOKUP(D3842,MasterSheet!H:H,MasterSheet!F:F)</f>
        <v>35640</v>
      </c>
      <c r="F3842" s="22">
        <f>SUMIFS(MasterSheet!J:J, MasterSheet!B:B, B3842, MasterSheet!D:D, C3842, MasterSheet!H:H, D3842)</f>
        <v>1</v>
      </c>
      <c r="G3842" s="22">
        <f t="shared" si="249"/>
        <v>35640</v>
      </c>
      <c r="H3842" s="26">
        <f>SUMIFS(MasterSheet!K:K, MasterSheet!B:B, B3842, MasterSheet!D:D, C3842, MasterSheet!H:H, D3842)</f>
        <v>1</v>
      </c>
      <c r="I3842" s="26">
        <f t="shared" si="250"/>
        <v>35640</v>
      </c>
      <c r="J3842" s="28">
        <f>SUMIFS(MasterSheet!L:L, MasterSheet!B:B, B3842, MasterSheet!D:D, C3842, MasterSheet!H:H, D3842)</f>
        <v>0</v>
      </c>
      <c r="K3842" s="28">
        <f t="shared" si="251"/>
        <v>0</v>
      </c>
      <c r="L3842" s="21" t="str">
        <f>UPPER(VLOOKUP(D3842,MasterSheet!H:U,14,))</f>
        <v>DHARMACON</v>
      </c>
    </row>
    <row r="3843" spans="1:12" x14ac:dyDescent="0.25">
      <c r="A3843" s="21" t="str">
        <f t="shared" si="252"/>
        <v>DHARMACON</v>
      </c>
      <c r="B3843" s="21" t="str">
        <v>O103025IN3324753G</v>
      </c>
      <c r="C3843" s="30">
        <v>45969</v>
      </c>
      <c r="D3843" s="21" t="str">
        <v>GSGH12642-256946157</v>
      </c>
      <c r="E3843" s="21">
        <f>_xlfn.XLOOKUP(D3843,MasterSheet!H:H,MasterSheet!F:F)</f>
        <v>35640</v>
      </c>
      <c r="F3843" s="22">
        <f>SUMIFS(MasterSheet!J:J, MasterSheet!B:B, B3843, MasterSheet!D:D, C3843, MasterSheet!H:H, D3843)</f>
        <v>1</v>
      </c>
      <c r="G3843" s="22">
        <f t="shared" si="249"/>
        <v>35640</v>
      </c>
      <c r="H3843" s="26">
        <f>SUMIFS(MasterSheet!K:K, MasterSheet!B:B, B3843, MasterSheet!D:D, C3843, MasterSheet!H:H, D3843)</f>
        <v>1</v>
      </c>
      <c r="I3843" s="26">
        <f t="shared" si="250"/>
        <v>35640</v>
      </c>
      <c r="J3843" s="28">
        <f>SUMIFS(MasterSheet!L:L, MasterSheet!B:B, B3843, MasterSheet!D:D, C3843, MasterSheet!H:H, D3843)</f>
        <v>0</v>
      </c>
      <c r="K3843" s="28">
        <f t="shared" si="251"/>
        <v>0</v>
      </c>
      <c r="L3843" s="21" t="str">
        <f>UPPER(VLOOKUP(D3843,MasterSheet!H:U,14,))</f>
        <v>DHARMACON</v>
      </c>
    </row>
    <row r="3844" spans="1:12" x14ac:dyDescent="0.25">
      <c r="A3844" s="21" t="str">
        <f t="shared" si="252"/>
        <v>DHARMACON</v>
      </c>
      <c r="B3844" s="21" t="str">
        <v>O103025IN3324753G</v>
      </c>
      <c r="C3844" s="30">
        <v>45969</v>
      </c>
      <c r="D3844" s="21" t="str">
        <v>GSGH12178-256449955</v>
      </c>
      <c r="E3844" s="21">
        <f>_xlfn.XLOOKUP(D3844,MasterSheet!H:H,MasterSheet!F:F)</f>
        <v>35640</v>
      </c>
      <c r="F3844" s="22">
        <f>SUMIFS(MasterSheet!J:J, MasterSheet!B:B, B3844, MasterSheet!D:D, C3844, MasterSheet!H:H, D3844)</f>
        <v>1</v>
      </c>
      <c r="G3844" s="22">
        <f t="shared" si="249"/>
        <v>35640</v>
      </c>
      <c r="H3844" s="26">
        <f>SUMIFS(MasterSheet!K:K, MasterSheet!B:B, B3844, MasterSheet!D:D, C3844, MasterSheet!H:H, D3844)</f>
        <v>1</v>
      </c>
      <c r="I3844" s="26">
        <f t="shared" si="250"/>
        <v>35640</v>
      </c>
      <c r="J3844" s="28">
        <f>SUMIFS(MasterSheet!L:L, MasterSheet!B:B, B3844, MasterSheet!D:D, C3844, MasterSheet!H:H, D3844)</f>
        <v>0</v>
      </c>
      <c r="K3844" s="28">
        <f t="shared" si="251"/>
        <v>0</v>
      </c>
      <c r="L3844" s="21" t="str">
        <f>UPPER(VLOOKUP(D3844,MasterSheet!H:U,14,))</f>
        <v>DHARMACON</v>
      </c>
    </row>
    <row r="3845" spans="1:12" x14ac:dyDescent="0.25">
      <c r="A3845" s="21" t="str">
        <f t="shared" si="252"/>
        <v>DHARMACON</v>
      </c>
      <c r="B3845" s="21" t="str">
        <v>O103025IN3324753G</v>
      </c>
      <c r="C3845" s="30">
        <v>45969</v>
      </c>
      <c r="D3845" s="21" t="str">
        <v>GSGH12178-256449960</v>
      </c>
      <c r="E3845" s="21">
        <f>_xlfn.XLOOKUP(D3845,MasterSheet!H:H,MasterSheet!F:F)</f>
        <v>35640</v>
      </c>
      <c r="F3845" s="22">
        <f>SUMIFS(MasterSheet!J:J, MasterSheet!B:B, B3845, MasterSheet!D:D, C3845, MasterSheet!H:H, D3845)</f>
        <v>1</v>
      </c>
      <c r="G3845" s="22">
        <f t="shared" si="249"/>
        <v>35640</v>
      </c>
      <c r="H3845" s="26">
        <f>SUMIFS(MasterSheet!K:K, MasterSheet!B:B, B3845, MasterSheet!D:D, C3845, MasterSheet!H:H, D3845)</f>
        <v>1</v>
      </c>
      <c r="I3845" s="26">
        <f t="shared" si="250"/>
        <v>35640</v>
      </c>
      <c r="J3845" s="28">
        <f>SUMIFS(MasterSheet!L:L, MasterSheet!B:B, B3845, MasterSheet!D:D, C3845, MasterSheet!H:H, D3845)</f>
        <v>0</v>
      </c>
      <c r="K3845" s="28">
        <f t="shared" si="251"/>
        <v>0</v>
      </c>
      <c r="L3845" s="21" t="str">
        <f>UPPER(VLOOKUP(D3845,MasterSheet!H:U,14,))</f>
        <v>DHARMACON</v>
      </c>
    </row>
    <row r="3846" spans="1:12" x14ac:dyDescent="0.25">
      <c r="A3846" s="21" t="str">
        <f t="shared" si="252"/>
        <v>DHARMACON</v>
      </c>
      <c r="B3846" s="21" t="str">
        <v>O103025IN3324753G</v>
      </c>
      <c r="C3846" s="30">
        <v>45969</v>
      </c>
      <c r="D3846" s="21" t="str">
        <v>GSGH12178-256449965</v>
      </c>
      <c r="E3846" s="21">
        <f>_xlfn.XLOOKUP(D3846,MasterSheet!H:H,MasterSheet!F:F)</f>
        <v>35640</v>
      </c>
      <c r="F3846" s="22">
        <f>SUMIFS(MasterSheet!J:J, MasterSheet!B:B, B3846, MasterSheet!D:D, C3846, MasterSheet!H:H, D3846)</f>
        <v>1</v>
      </c>
      <c r="G3846" s="22">
        <f t="shared" si="249"/>
        <v>35640</v>
      </c>
      <c r="H3846" s="26">
        <f>SUMIFS(MasterSheet!K:K, MasterSheet!B:B, B3846, MasterSheet!D:D, C3846, MasterSheet!H:H, D3846)</f>
        <v>1</v>
      </c>
      <c r="I3846" s="26">
        <f t="shared" si="250"/>
        <v>35640</v>
      </c>
      <c r="J3846" s="28">
        <f>SUMIFS(MasterSheet!L:L, MasterSheet!B:B, B3846, MasterSheet!D:D, C3846, MasterSheet!H:H, D3846)</f>
        <v>0</v>
      </c>
      <c r="K3846" s="28">
        <f t="shared" si="251"/>
        <v>0</v>
      </c>
      <c r="L3846" s="21" t="str">
        <f>UPPER(VLOOKUP(D3846,MasterSheet!H:U,14,))</f>
        <v>DHARMACON</v>
      </c>
    </row>
    <row r="3847" spans="1:12" x14ac:dyDescent="0.25">
      <c r="A3847" s="21" t="str">
        <f t="shared" si="252"/>
        <v>DHARMACON</v>
      </c>
      <c r="B3847" s="21" t="str">
        <v>O103025IN3324753G</v>
      </c>
      <c r="C3847" s="30">
        <v>45969</v>
      </c>
      <c r="D3847" s="21" t="str">
        <v>GSGH12178-256449970</v>
      </c>
      <c r="E3847" s="21">
        <f>_xlfn.XLOOKUP(D3847,MasterSheet!H:H,MasterSheet!F:F)</f>
        <v>35640</v>
      </c>
      <c r="F3847" s="22">
        <f>SUMIFS(MasterSheet!J:J, MasterSheet!B:B, B3847, MasterSheet!D:D, C3847, MasterSheet!H:H, D3847)</f>
        <v>1</v>
      </c>
      <c r="G3847" s="22">
        <f t="shared" si="249"/>
        <v>35640</v>
      </c>
      <c r="H3847" s="26">
        <f>SUMIFS(MasterSheet!K:K, MasterSheet!B:B, B3847, MasterSheet!D:D, C3847, MasterSheet!H:H, D3847)</f>
        <v>1</v>
      </c>
      <c r="I3847" s="26">
        <f t="shared" si="250"/>
        <v>35640</v>
      </c>
      <c r="J3847" s="28">
        <f>SUMIFS(MasterSheet!L:L, MasterSheet!B:B, B3847, MasterSheet!D:D, C3847, MasterSheet!H:H, D3847)</f>
        <v>0</v>
      </c>
      <c r="K3847" s="28">
        <f t="shared" si="251"/>
        <v>0</v>
      </c>
      <c r="L3847" s="21" t="str">
        <f>UPPER(VLOOKUP(D3847,MasterSheet!H:U,14,))</f>
        <v>DHARMACON</v>
      </c>
    </row>
    <row r="3848" spans="1:12" x14ac:dyDescent="0.25">
      <c r="A3848" s="21" t="str">
        <f t="shared" si="252"/>
        <v>DHARMACON</v>
      </c>
      <c r="B3848" s="21" t="str">
        <v>O103025IN3324753G</v>
      </c>
      <c r="C3848" s="30">
        <v>45969</v>
      </c>
      <c r="D3848" s="21" t="str">
        <v>GSGC11963</v>
      </c>
      <c r="E3848" s="21">
        <f>_xlfn.XLOOKUP(D3848,MasterSheet!H:H,MasterSheet!F:F)</f>
        <v>24654.080000000002</v>
      </c>
      <c r="F3848" s="22">
        <f>SUMIFS(MasterSheet!J:J, MasterSheet!B:B, B3848, MasterSheet!D:D, C3848, MasterSheet!H:H, D3848)</f>
        <v>1</v>
      </c>
      <c r="G3848" s="22">
        <f t="shared" si="249"/>
        <v>24654.080000000002</v>
      </c>
      <c r="H3848" s="26">
        <f>SUMIFS(MasterSheet!K:K, MasterSheet!B:B, B3848, MasterSheet!D:D, C3848, MasterSheet!H:H, D3848)</f>
        <v>1</v>
      </c>
      <c r="I3848" s="26">
        <f t="shared" si="250"/>
        <v>24654.080000000002</v>
      </c>
      <c r="J3848" s="28">
        <f>SUMIFS(MasterSheet!L:L, MasterSheet!B:B, B3848, MasterSheet!D:D, C3848, MasterSheet!H:H, D3848)</f>
        <v>0</v>
      </c>
      <c r="K3848" s="28">
        <f t="shared" si="251"/>
        <v>0</v>
      </c>
      <c r="L3848" s="21" t="str">
        <f>UPPER(VLOOKUP(D3848,MasterSheet!H:U,14,))</f>
        <v>DHARMACON</v>
      </c>
    </row>
    <row r="3849" spans="1:12" x14ac:dyDescent="0.25">
      <c r="A3849" s="21" t="str">
        <f t="shared" si="252"/>
        <v>DHARMACON</v>
      </c>
      <c r="B3849" s="21" t="str">
        <v>O103025IN3324753G</v>
      </c>
      <c r="C3849" s="30">
        <v>45969</v>
      </c>
      <c r="D3849" s="21" t="str">
        <v>GSGC11965</v>
      </c>
      <c r="E3849" s="21">
        <f>_xlfn.XLOOKUP(D3849,MasterSheet!H:H,MasterSheet!F:F)</f>
        <v>24654.080000000002</v>
      </c>
      <c r="F3849" s="22">
        <f>SUMIFS(MasterSheet!J:J, MasterSheet!B:B, B3849, MasterSheet!D:D, C3849, MasterSheet!H:H, D3849)</f>
        <v>1</v>
      </c>
      <c r="G3849" s="22">
        <f t="shared" si="249"/>
        <v>24654.080000000002</v>
      </c>
      <c r="H3849" s="26">
        <f>SUMIFS(MasterSheet!K:K, MasterSheet!B:B, B3849, MasterSheet!D:D, C3849, MasterSheet!H:H, D3849)</f>
        <v>1</v>
      </c>
      <c r="I3849" s="26">
        <f t="shared" si="250"/>
        <v>24654.080000000002</v>
      </c>
      <c r="J3849" s="28">
        <f>SUMIFS(MasterSheet!L:L, MasterSheet!B:B, B3849, MasterSheet!D:D, C3849, MasterSheet!H:H, D3849)</f>
        <v>0</v>
      </c>
      <c r="K3849" s="28">
        <f t="shared" si="251"/>
        <v>0</v>
      </c>
      <c r="L3849" s="21" t="str">
        <f>UPPER(VLOOKUP(D3849,MasterSheet!H:U,14,))</f>
        <v>DHARMACON</v>
      </c>
    </row>
    <row r="3850" spans="1:12" x14ac:dyDescent="0.25">
      <c r="A3850" s="21" t="str">
        <f t="shared" si="252"/>
        <v>DHARMACON</v>
      </c>
      <c r="B3850" s="21" t="str">
        <v>O103025IN3324753G</v>
      </c>
      <c r="C3850" s="30">
        <v>45969</v>
      </c>
      <c r="D3850" s="21" t="str">
        <v>SB-P-LV-101-10</v>
      </c>
      <c r="E3850" s="21">
        <f>_xlfn.XLOOKUP(D3850,MasterSheet!H:H,MasterSheet!F:F)</f>
        <v>16984</v>
      </c>
      <c r="F3850" s="22">
        <f>SUMIFS(MasterSheet!J:J, MasterSheet!B:B, B3850, MasterSheet!D:D, C3850, MasterSheet!H:H, D3850)</f>
        <v>1</v>
      </c>
      <c r="G3850" s="22">
        <f t="shared" si="249"/>
        <v>16984</v>
      </c>
      <c r="H3850" s="26">
        <f>SUMIFS(MasterSheet!K:K, MasterSheet!B:B, B3850, MasterSheet!D:D, C3850, MasterSheet!H:H, D3850)</f>
        <v>1</v>
      </c>
      <c r="I3850" s="26">
        <f t="shared" si="250"/>
        <v>16984</v>
      </c>
      <c r="J3850" s="28">
        <f>SUMIFS(MasterSheet!L:L, MasterSheet!B:B, B3850, MasterSheet!D:D, C3850, MasterSheet!H:H, D3850)</f>
        <v>0</v>
      </c>
      <c r="K3850" s="28">
        <f t="shared" si="251"/>
        <v>0</v>
      </c>
      <c r="L3850" s="21" t="str">
        <f>UPPER(VLOOKUP(D3850,MasterSheet!H:U,14,))</f>
        <v>DHARMACON</v>
      </c>
    </row>
    <row r="3851" spans="1:12" x14ac:dyDescent="0.25">
      <c r="A3851" s="21" t="str">
        <f t="shared" si="252"/>
        <v>US BIOLOGICAL</v>
      </c>
      <c r="B3851" s="21">
        <v>196035</v>
      </c>
      <c r="C3851" s="30">
        <v>45969</v>
      </c>
      <c r="D3851" s="21" t="str">
        <v>B1750-63</v>
      </c>
      <c r="E3851" s="21">
        <f>_xlfn.XLOOKUP(D3851,MasterSheet!H:H,MasterSheet!F:F)</f>
        <v>17952</v>
      </c>
      <c r="F3851" s="22">
        <f>SUMIFS(MasterSheet!J:J, MasterSheet!B:B, B3851, MasterSheet!D:D, C3851, MasterSheet!H:H, D3851)</f>
        <v>2</v>
      </c>
      <c r="G3851" s="22">
        <f t="shared" si="249"/>
        <v>35904</v>
      </c>
      <c r="H3851" s="26">
        <f>SUMIFS(MasterSheet!K:K, MasterSheet!B:B, B3851, MasterSheet!D:D, C3851, MasterSheet!H:H, D3851)</f>
        <v>2</v>
      </c>
      <c r="I3851" s="26">
        <f t="shared" si="250"/>
        <v>35904</v>
      </c>
      <c r="J3851" s="28">
        <f>SUMIFS(MasterSheet!L:L, MasterSheet!B:B, B3851, MasterSheet!D:D, C3851, MasterSheet!H:H, D3851)</f>
        <v>0</v>
      </c>
      <c r="K3851" s="28">
        <f t="shared" si="251"/>
        <v>0</v>
      </c>
      <c r="L3851" s="21" t="str">
        <f>UPPER(VLOOKUP(D3851,MasterSheet!H:U,14,))</f>
        <v>US BIOLOGICAL</v>
      </c>
    </row>
    <row r="3852" spans="1:12" x14ac:dyDescent="0.25">
      <c r="A3852" s="21" t="str">
        <f t="shared" si="252"/>
        <v>TARGETMOL</v>
      </c>
      <c r="B3852" s="21" t="str">
        <v>INV251107-003</v>
      </c>
      <c r="C3852" s="30">
        <v>45971</v>
      </c>
      <c r="D3852" s="21" t="str">
        <v>T5530</v>
      </c>
      <c r="E3852" s="21">
        <f>_xlfn.XLOOKUP(D3852,MasterSheet!H:H,MasterSheet!F:F)</f>
        <v>5504.4</v>
      </c>
      <c r="F3852" s="22">
        <f>SUMIFS(MasterSheet!J:J, MasterSheet!B:B, B3852, MasterSheet!D:D, C3852, MasterSheet!H:H, D3852)</f>
        <v>1</v>
      </c>
      <c r="G3852" s="22">
        <f t="shared" si="249"/>
        <v>5504.4</v>
      </c>
      <c r="H3852" s="26">
        <f>SUMIFS(MasterSheet!K:K, MasterSheet!B:B, B3852, MasterSheet!D:D, C3852, MasterSheet!H:H, D3852)</f>
        <v>1</v>
      </c>
      <c r="I3852" s="26">
        <f t="shared" si="250"/>
        <v>5504.4</v>
      </c>
      <c r="J3852" s="28">
        <f>SUMIFS(MasterSheet!L:L, MasterSheet!B:B, B3852, MasterSheet!D:D, C3852, MasterSheet!H:H, D3852)</f>
        <v>0</v>
      </c>
      <c r="K3852" s="28">
        <f t="shared" si="251"/>
        <v>0</v>
      </c>
      <c r="L3852" s="21" t="str">
        <f>UPPER(VLOOKUP(D3852,MasterSheet!H:U,14,))</f>
        <v>TARGETMOL</v>
      </c>
    </row>
    <row r="3853" spans="1:12" x14ac:dyDescent="0.25">
      <c r="A3853" s="21" t="str">
        <f t="shared" si="252"/>
        <v>TARGETMOL</v>
      </c>
      <c r="B3853" s="21" t="str">
        <v>INV251107-003</v>
      </c>
      <c r="C3853" s="30">
        <v>45971</v>
      </c>
      <c r="D3853" s="21" t="str">
        <v>T15582</v>
      </c>
      <c r="E3853" s="21">
        <f>_xlfn.XLOOKUP(D3853,MasterSheet!H:H,MasterSheet!F:F)</f>
        <v>1386</v>
      </c>
      <c r="F3853" s="22">
        <f>SUMIFS(MasterSheet!J:J, MasterSheet!B:B, B3853, MasterSheet!D:D, C3853, MasterSheet!H:H, D3853)</f>
        <v>1</v>
      </c>
      <c r="G3853" s="22">
        <f t="shared" si="249"/>
        <v>1386</v>
      </c>
      <c r="H3853" s="26">
        <f>SUMIFS(MasterSheet!K:K, MasterSheet!B:B, B3853, MasterSheet!D:D, C3853, MasterSheet!H:H, D3853)</f>
        <v>1</v>
      </c>
      <c r="I3853" s="26">
        <f t="shared" si="250"/>
        <v>1386</v>
      </c>
      <c r="J3853" s="28">
        <f>SUMIFS(MasterSheet!L:L, MasterSheet!B:B, B3853, MasterSheet!D:D, C3853, MasterSheet!H:H, D3853)</f>
        <v>0</v>
      </c>
      <c r="K3853" s="28">
        <f t="shared" si="251"/>
        <v>0</v>
      </c>
      <c r="L3853" s="21" t="str">
        <f>UPPER(VLOOKUP(D3853,MasterSheet!H:U,14,))</f>
        <v>TARGETMOL</v>
      </c>
    </row>
    <row r="3854" spans="1:12" x14ac:dyDescent="0.25">
      <c r="A3854" s="21" t="str">
        <f t="shared" si="252"/>
        <v>TARGETMOL</v>
      </c>
      <c r="B3854" s="21" t="str">
        <v>INV251107-003</v>
      </c>
      <c r="C3854" s="30">
        <v>45971</v>
      </c>
      <c r="D3854" s="21" t="str">
        <v>T3686</v>
      </c>
      <c r="E3854" s="21">
        <f>_xlfn.XLOOKUP(D3854,MasterSheet!H:H,MasterSheet!F:F)</f>
        <v>1386</v>
      </c>
      <c r="F3854" s="22">
        <f>SUMIFS(MasterSheet!J:J, MasterSheet!B:B, B3854, MasterSheet!D:D, C3854, MasterSheet!H:H, D3854)</f>
        <v>1</v>
      </c>
      <c r="G3854" s="22">
        <f t="shared" si="249"/>
        <v>1386</v>
      </c>
      <c r="H3854" s="26">
        <f>SUMIFS(MasterSheet!K:K, MasterSheet!B:B, B3854, MasterSheet!D:D, C3854, MasterSheet!H:H, D3854)</f>
        <v>1</v>
      </c>
      <c r="I3854" s="26">
        <f t="shared" si="250"/>
        <v>1386</v>
      </c>
      <c r="J3854" s="28">
        <f>SUMIFS(MasterSheet!L:L, MasterSheet!B:B, B3854, MasterSheet!D:D, C3854, MasterSheet!H:H, D3854)</f>
        <v>0</v>
      </c>
      <c r="K3854" s="28">
        <f t="shared" si="251"/>
        <v>0</v>
      </c>
      <c r="L3854" s="21" t="str">
        <f>UPPER(VLOOKUP(D3854,MasterSheet!H:U,14,))</f>
        <v>TARGETMOL</v>
      </c>
    </row>
    <row r="3855" spans="1:12" x14ac:dyDescent="0.25">
      <c r="A3855" s="21" t="str">
        <f t="shared" si="252"/>
        <v>TARGETMOL</v>
      </c>
      <c r="B3855" s="21" t="str">
        <v>INV251107-003</v>
      </c>
      <c r="C3855" s="30">
        <v>45971</v>
      </c>
      <c r="D3855" s="21" t="str">
        <v>T14073</v>
      </c>
      <c r="E3855" s="21">
        <f>_xlfn.XLOOKUP(D3855,MasterSheet!H:H,MasterSheet!F:F)</f>
        <v>3524.3999999999996</v>
      </c>
      <c r="F3855" s="22">
        <f>SUMIFS(MasterSheet!J:J, MasterSheet!B:B, B3855, MasterSheet!D:D, C3855, MasterSheet!H:H, D3855)</f>
        <v>1</v>
      </c>
      <c r="G3855" s="22">
        <f t="shared" si="249"/>
        <v>3524.3999999999996</v>
      </c>
      <c r="H3855" s="26">
        <f>SUMIFS(MasterSheet!K:K, MasterSheet!B:B, B3855, MasterSheet!D:D, C3855, MasterSheet!H:H, D3855)</f>
        <v>1</v>
      </c>
      <c r="I3855" s="26">
        <f t="shared" si="250"/>
        <v>3524.3999999999996</v>
      </c>
      <c r="J3855" s="28">
        <f>SUMIFS(MasterSheet!L:L, MasterSheet!B:B, B3855, MasterSheet!D:D, C3855, MasterSheet!H:H, D3855)</f>
        <v>0</v>
      </c>
      <c r="K3855" s="28">
        <f t="shared" si="251"/>
        <v>0</v>
      </c>
      <c r="L3855" s="21" t="str">
        <f>UPPER(VLOOKUP(D3855,MasterSheet!H:U,14,))</f>
        <v>TARGETMOL</v>
      </c>
    </row>
    <row r="3856" spans="1:12" x14ac:dyDescent="0.25">
      <c r="A3856" s="21" t="str">
        <f t="shared" si="252"/>
        <v>TARGETMOL</v>
      </c>
      <c r="B3856" s="21" t="str">
        <v>INV251107-003</v>
      </c>
      <c r="C3856" s="30">
        <v>45971</v>
      </c>
      <c r="D3856" s="21" t="str">
        <v>T2452</v>
      </c>
      <c r="E3856" s="21">
        <f>_xlfn.XLOOKUP(D3856,MasterSheet!H:H,MasterSheet!F:F)</f>
        <v>1623.6</v>
      </c>
      <c r="F3856" s="22">
        <f>SUMIFS(MasterSheet!J:J, MasterSheet!B:B, B3856, MasterSheet!D:D, C3856, MasterSheet!H:H, D3856)</f>
        <v>1</v>
      </c>
      <c r="G3856" s="22">
        <f t="shared" si="249"/>
        <v>1623.6</v>
      </c>
      <c r="H3856" s="26">
        <f>SUMIFS(MasterSheet!K:K, MasterSheet!B:B, B3856, MasterSheet!D:D, C3856, MasterSheet!H:H, D3856)</f>
        <v>1</v>
      </c>
      <c r="I3856" s="26">
        <f t="shared" si="250"/>
        <v>1623.6</v>
      </c>
      <c r="J3856" s="28">
        <f>SUMIFS(MasterSheet!L:L, MasterSheet!B:B, B3856, MasterSheet!D:D, C3856, MasterSheet!H:H, D3856)</f>
        <v>0</v>
      </c>
      <c r="K3856" s="28">
        <f t="shared" si="251"/>
        <v>0</v>
      </c>
      <c r="L3856" s="21" t="str">
        <f>UPPER(VLOOKUP(D3856,MasterSheet!H:U,14,))</f>
        <v>TARGETMOL</v>
      </c>
    </row>
    <row r="3857" spans="1:12" x14ac:dyDescent="0.25">
      <c r="A3857" s="21" t="str">
        <f t="shared" si="252"/>
        <v>TARGETMOL</v>
      </c>
      <c r="B3857" s="21" t="str">
        <v>INV251107-003</v>
      </c>
      <c r="C3857" s="30">
        <v>45971</v>
      </c>
      <c r="D3857" s="21" t="str">
        <v>T15735</v>
      </c>
      <c r="E3857" s="21">
        <f>_xlfn.XLOOKUP(D3857,MasterSheet!H:H,MasterSheet!F:F)</f>
        <v>8434.7999999999993</v>
      </c>
      <c r="F3857" s="22">
        <f>SUMIFS(MasterSheet!J:J, MasterSheet!B:B, B3857, MasterSheet!D:D, C3857, MasterSheet!H:H, D3857)</f>
        <v>1</v>
      </c>
      <c r="G3857" s="22">
        <f t="shared" si="249"/>
        <v>8434.7999999999993</v>
      </c>
      <c r="H3857" s="26">
        <f>SUMIFS(MasterSheet!K:K, MasterSheet!B:B, B3857, MasterSheet!D:D, C3857, MasterSheet!H:H, D3857)</f>
        <v>1</v>
      </c>
      <c r="I3857" s="26">
        <f t="shared" si="250"/>
        <v>8434.7999999999993</v>
      </c>
      <c r="J3857" s="28">
        <f>SUMIFS(MasterSheet!L:L, MasterSheet!B:B, B3857, MasterSheet!D:D, C3857, MasterSheet!H:H, D3857)</f>
        <v>0</v>
      </c>
      <c r="K3857" s="28">
        <f t="shared" si="251"/>
        <v>0</v>
      </c>
      <c r="L3857" s="21" t="str">
        <f>UPPER(VLOOKUP(D3857,MasterSheet!H:U,14,))</f>
        <v>TARGETMOL</v>
      </c>
    </row>
    <row r="3858" spans="1:12" x14ac:dyDescent="0.25">
      <c r="A3858" s="21" t="str">
        <f t="shared" si="252"/>
        <v>TARGETMOL</v>
      </c>
      <c r="B3858" s="21" t="str">
        <v>INV251107-003</v>
      </c>
      <c r="C3858" s="30">
        <v>45971</v>
      </c>
      <c r="D3858" s="21" t="str">
        <v>T1022</v>
      </c>
      <c r="E3858" s="21">
        <f>_xlfn.XLOOKUP(D3858,MasterSheet!H:H,MasterSheet!F:F)</f>
        <v>1386</v>
      </c>
      <c r="F3858" s="22">
        <f>SUMIFS(MasterSheet!J:J, MasterSheet!B:B, B3858, MasterSheet!D:D, C3858, MasterSheet!H:H, D3858)</f>
        <v>1</v>
      </c>
      <c r="G3858" s="22">
        <f t="shared" si="249"/>
        <v>1386</v>
      </c>
      <c r="H3858" s="26">
        <f>SUMIFS(MasterSheet!K:K, MasterSheet!B:B, B3858, MasterSheet!D:D, C3858, MasterSheet!H:H, D3858)</f>
        <v>1</v>
      </c>
      <c r="I3858" s="26">
        <f t="shared" si="250"/>
        <v>1386</v>
      </c>
      <c r="J3858" s="28">
        <f>SUMIFS(MasterSheet!L:L, MasterSheet!B:B, B3858, MasterSheet!D:D, C3858, MasterSheet!H:H, D3858)</f>
        <v>0</v>
      </c>
      <c r="K3858" s="28">
        <f t="shared" si="251"/>
        <v>0</v>
      </c>
      <c r="L3858" s="21" t="str">
        <f>UPPER(VLOOKUP(D3858,MasterSheet!H:U,14,))</f>
        <v>TARGETMOL</v>
      </c>
    </row>
    <row r="3859" spans="1:12" x14ac:dyDescent="0.25">
      <c r="A3859" s="21" t="str">
        <f t="shared" si="252"/>
        <v>TARGETMOL</v>
      </c>
      <c r="B3859" s="21" t="str">
        <v>INV251107-003</v>
      </c>
      <c r="C3859" s="30">
        <v>45971</v>
      </c>
      <c r="D3859" s="21" t="str">
        <v>C0001</v>
      </c>
      <c r="E3859" s="21">
        <f>_xlfn.XLOOKUP(D3859,MasterSheet!H:H,MasterSheet!F:F)</f>
        <v>1069.2</v>
      </c>
      <c r="F3859" s="22">
        <f>SUMIFS(MasterSheet!J:J, MasterSheet!B:B, B3859, MasterSheet!D:D, C3859, MasterSheet!H:H, D3859)</f>
        <v>3</v>
      </c>
      <c r="G3859" s="22">
        <f t="shared" si="249"/>
        <v>3207.6000000000004</v>
      </c>
      <c r="H3859" s="26">
        <f>SUMIFS(MasterSheet!K:K, MasterSheet!B:B, B3859, MasterSheet!D:D, C3859, MasterSheet!H:H, D3859)</f>
        <v>3</v>
      </c>
      <c r="I3859" s="26">
        <f t="shared" si="250"/>
        <v>3207.6000000000004</v>
      </c>
      <c r="J3859" s="28">
        <f>SUMIFS(MasterSheet!L:L, MasterSheet!B:B, B3859, MasterSheet!D:D, C3859, MasterSheet!H:H, D3859)</f>
        <v>0</v>
      </c>
      <c r="K3859" s="28">
        <f t="shared" si="251"/>
        <v>0</v>
      </c>
      <c r="L3859" s="21" t="str">
        <f>UPPER(VLOOKUP(D3859,MasterSheet!H:U,14,))</f>
        <v>TARGETMOL</v>
      </c>
    </row>
    <row r="3860" spans="1:12" x14ac:dyDescent="0.25">
      <c r="A3860" s="21" t="str">
        <f t="shared" si="252"/>
        <v>TARGETMOL</v>
      </c>
      <c r="B3860" s="21" t="str">
        <v>INV251107-003</v>
      </c>
      <c r="C3860" s="30">
        <v>45971</v>
      </c>
      <c r="D3860" s="21" t="str">
        <v>T1408</v>
      </c>
      <c r="E3860" s="21">
        <f>_xlfn.XLOOKUP(D3860,MasterSheet!H:H,MasterSheet!F:F)</f>
        <v>2428.8000000000002</v>
      </c>
      <c r="F3860" s="22">
        <f>SUMIFS(MasterSheet!J:J, MasterSheet!B:B, B3860, MasterSheet!D:D, C3860, MasterSheet!H:H, D3860)</f>
        <v>1</v>
      </c>
      <c r="G3860" s="22">
        <f t="shared" si="249"/>
        <v>2428.8000000000002</v>
      </c>
      <c r="H3860" s="26">
        <f>SUMIFS(MasterSheet!K:K, MasterSheet!B:B, B3860, MasterSheet!D:D, C3860, MasterSheet!H:H, D3860)</f>
        <v>0</v>
      </c>
      <c r="I3860" s="26">
        <f t="shared" si="250"/>
        <v>0</v>
      </c>
      <c r="J3860" s="28">
        <f>SUMIFS(MasterSheet!L:L, MasterSheet!B:B, B3860, MasterSheet!D:D, C3860, MasterSheet!H:H, D3860)</f>
        <v>1</v>
      </c>
      <c r="K3860" s="28">
        <f t="shared" si="251"/>
        <v>2428.8000000000002</v>
      </c>
      <c r="L3860" s="21" t="str">
        <f>UPPER(VLOOKUP(D3860,MasterSheet!H:U,14,))</f>
        <v>TARGETMOL</v>
      </c>
    </row>
    <row r="3861" spans="1:12" x14ac:dyDescent="0.25">
      <c r="A3861" s="21" t="str">
        <f t="shared" si="252"/>
        <v>TARGETMOL</v>
      </c>
      <c r="B3861" s="21" t="str">
        <v>INV251107-002</v>
      </c>
      <c r="C3861" s="30">
        <v>45971</v>
      </c>
      <c r="D3861" s="21" t="str">
        <v>T21405</v>
      </c>
      <c r="E3861" s="21">
        <f>_xlfn.XLOOKUP(D3861,MasterSheet!H:H,MasterSheet!F:F)</f>
        <v>1584</v>
      </c>
      <c r="F3861" s="22">
        <f>SUMIFS(MasterSheet!J:J, MasterSheet!B:B, B3861, MasterSheet!D:D, C3861, MasterSheet!H:H, D3861)</f>
        <v>1</v>
      </c>
      <c r="G3861" s="22">
        <f t="shared" si="249"/>
        <v>1584</v>
      </c>
      <c r="H3861" s="26">
        <f>SUMIFS(MasterSheet!K:K, MasterSheet!B:B, B3861, MasterSheet!D:D, C3861, MasterSheet!H:H, D3861)</f>
        <v>1</v>
      </c>
      <c r="I3861" s="26">
        <f t="shared" si="250"/>
        <v>1584</v>
      </c>
      <c r="J3861" s="28">
        <f>SUMIFS(MasterSheet!L:L, MasterSheet!B:B, B3861, MasterSheet!D:D, C3861, MasterSheet!H:H, D3861)</f>
        <v>0</v>
      </c>
      <c r="K3861" s="28">
        <f t="shared" si="251"/>
        <v>0</v>
      </c>
      <c r="L3861" s="21" t="str">
        <f>UPPER(VLOOKUP(D3861,MasterSheet!H:U,14,))</f>
        <v>TARGETMOL</v>
      </c>
    </row>
    <row r="3862" spans="1:12" x14ac:dyDescent="0.25">
      <c r="A3862" s="21" t="str">
        <f t="shared" si="252"/>
        <v>TARGETMOL</v>
      </c>
      <c r="B3862" s="21" t="str">
        <v>INV251107-002</v>
      </c>
      <c r="C3862" s="30">
        <v>45971</v>
      </c>
      <c r="D3862" s="21" t="str">
        <v>T0477</v>
      </c>
      <c r="E3862" s="21">
        <f>_xlfn.XLOOKUP(D3862,MasterSheet!H:H,MasterSheet!F:F)</f>
        <v>1584</v>
      </c>
      <c r="F3862" s="22">
        <f>SUMIFS(MasterSheet!J:J, MasterSheet!B:B, B3862, MasterSheet!D:D, C3862, MasterSheet!H:H, D3862)</f>
        <v>1</v>
      </c>
      <c r="G3862" s="22">
        <f t="shared" si="249"/>
        <v>1584</v>
      </c>
      <c r="H3862" s="26">
        <f>SUMIFS(MasterSheet!K:K, MasterSheet!B:B, B3862, MasterSheet!D:D, C3862, MasterSheet!H:H, D3862)</f>
        <v>1</v>
      </c>
      <c r="I3862" s="26">
        <f t="shared" si="250"/>
        <v>1584</v>
      </c>
      <c r="J3862" s="28">
        <f>SUMIFS(MasterSheet!L:L, MasterSheet!B:B, B3862, MasterSheet!D:D, C3862, MasterSheet!H:H, D3862)</f>
        <v>0</v>
      </c>
      <c r="K3862" s="28">
        <f t="shared" si="251"/>
        <v>0</v>
      </c>
      <c r="L3862" s="21" t="str">
        <f>UPPER(VLOOKUP(D3862,MasterSheet!H:U,14,))</f>
        <v>TARGETMOL</v>
      </c>
    </row>
    <row r="3863" spans="1:12" x14ac:dyDescent="0.25">
      <c r="A3863" s="21" t="str">
        <f t="shared" si="252"/>
        <v>TARGETMOL</v>
      </c>
      <c r="B3863" s="21" t="str">
        <v>INV251107-002</v>
      </c>
      <c r="C3863" s="30">
        <v>45971</v>
      </c>
      <c r="D3863" s="21" t="str">
        <v>T1485</v>
      </c>
      <c r="E3863" s="21">
        <f>_xlfn.XLOOKUP(D3863,MasterSheet!H:H,MasterSheet!F:F)</f>
        <v>1584</v>
      </c>
      <c r="F3863" s="22">
        <f>SUMIFS(MasterSheet!J:J, MasterSheet!B:B, B3863, MasterSheet!D:D, C3863, MasterSheet!H:H, D3863)</f>
        <v>1</v>
      </c>
      <c r="G3863" s="22">
        <f t="shared" si="249"/>
        <v>1584</v>
      </c>
      <c r="H3863" s="26">
        <f>SUMIFS(MasterSheet!K:K, MasterSheet!B:B, B3863, MasterSheet!D:D, C3863, MasterSheet!H:H, D3863)</f>
        <v>1</v>
      </c>
      <c r="I3863" s="26">
        <f t="shared" si="250"/>
        <v>1584</v>
      </c>
      <c r="J3863" s="28">
        <f>SUMIFS(MasterSheet!L:L, MasterSheet!B:B, B3863, MasterSheet!D:D, C3863, MasterSheet!H:H, D3863)</f>
        <v>0</v>
      </c>
      <c r="K3863" s="28">
        <f t="shared" si="251"/>
        <v>0</v>
      </c>
      <c r="L3863" s="21" t="str">
        <f>UPPER(VLOOKUP(D3863,MasterSheet!H:U,14,))</f>
        <v>TARGETMOL</v>
      </c>
    </row>
    <row r="3864" spans="1:12" x14ac:dyDescent="0.25">
      <c r="A3864" s="21" t="str">
        <f t="shared" si="252"/>
        <v>TARGETMOL</v>
      </c>
      <c r="B3864" s="21" t="str">
        <v>INV251107-002</v>
      </c>
      <c r="C3864" s="30">
        <v>45971</v>
      </c>
      <c r="D3864" s="21" t="str">
        <v>T3015</v>
      </c>
      <c r="E3864" s="21">
        <f>_xlfn.XLOOKUP(D3864,MasterSheet!H:H,MasterSheet!F:F)</f>
        <v>2534.4</v>
      </c>
      <c r="F3864" s="22">
        <f>SUMIFS(MasterSheet!J:J, MasterSheet!B:B, B3864, MasterSheet!D:D, C3864, MasterSheet!H:H, D3864)</f>
        <v>1</v>
      </c>
      <c r="G3864" s="22">
        <f t="shared" si="249"/>
        <v>2534.4</v>
      </c>
      <c r="H3864" s="26">
        <f>SUMIFS(MasterSheet!K:K, MasterSheet!B:B, B3864, MasterSheet!D:D, C3864, MasterSheet!H:H, D3864)</f>
        <v>1</v>
      </c>
      <c r="I3864" s="26">
        <f t="shared" si="250"/>
        <v>2534.4</v>
      </c>
      <c r="J3864" s="28">
        <f>SUMIFS(MasterSheet!L:L, MasterSheet!B:B, B3864, MasterSheet!D:D, C3864, MasterSheet!H:H, D3864)</f>
        <v>0</v>
      </c>
      <c r="K3864" s="28">
        <f t="shared" si="251"/>
        <v>0</v>
      </c>
      <c r="L3864" s="21" t="str">
        <f>UPPER(VLOOKUP(D3864,MasterSheet!H:U,14,))</f>
        <v>TARGETMOL</v>
      </c>
    </row>
    <row r="3865" spans="1:12" x14ac:dyDescent="0.25">
      <c r="A3865" s="21" t="str">
        <f t="shared" si="252"/>
        <v>TARGETMOL</v>
      </c>
      <c r="B3865" s="21" t="str">
        <v>INV251107-002</v>
      </c>
      <c r="C3865" s="30">
        <v>45971</v>
      </c>
      <c r="D3865" s="21" t="str">
        <v>T1661</v>
      </c>
      <c r="E3865" s="21">
        <f>_xlfn.XLOOKUP(D3865,MasterSheet!H:H,MasterSheet!F:F)</f>
        <v>2323.1999999999998</v>
      </c>
      <c r="F3865" s="22">
        <f>SUMIFS(MasterSheet!J:J, MasterSheet!B:B, B3865, MasterSheet!D:D, C3865, MasterSheet!H:H, D3865)</f>
        <v>1</v>
      </c>
      <c r="G3865" s="22">
        <f t="shared" si="249"/>
        <v>2323.1999999999998</v>
      </c>
      <c r="H3865" s="26">
        <f>SUMIFS(MasterSheet!K:K, MasterSheet!B:B, B3865, MasterSheet!D:D, C3865, MasterSheet!H:H, D3865)</f>
        <v>1</v>
      </c>
      <c r="I3865" s="26">
        <f t="shared" si="250"/>
        <v>2323.1999999999998</v>
      </c>
      <c r="J3865" s="28">
        <f>SUMIFS(MasterSheet!L:L, MasterSheet!B:B, B3865, MasterSheet!D:D, C3865, MasterSheet!H:H, D3865)</f>
        <v>0</v>
      </c>
      <c r="K3865" s="28">
        <f t="shared" si="251"/>
        <v>0</v>
      </c>
      <c r="L3865" s="21" t="str">
        <f>UPPER(VLOOKUP(D3865,MasterSheet!H:U,14,))</f>
        <v>TARGETMOL</v>
      </c>
    </row>
    <row r="3866" spans="1:12" x14ac:dyDescent="0.25">
      <c r="A3866" s="21" t="str">
        <f t="shared" si="252"/>
        <v>TARGETMOL</v>
      </c>
      <c r="B3866" s="21" t="str">
        <v>INV251107-002</v>
      </c>
      <c r="C3866" s="30">
        <v>45971</v>
      </c>
      <c r="D3866" s="21" t="str">
        <v>TN1650</v>
      </c>
      <c r="E3866" s="21">
        <f>_xlfn.XLOOKUP(D3866,MasterSheet!H:H,MasterSheet!F:F)</f>
        <v>4276.8</v>
      </c>
      <c r="F3866" s="22">
        <f>SUMIFS(MasterSheet!J:J, MasterSheet!B:B, B3866, MasterSheet!D:D, C3866, MasterSheet!H:H, D3866)</f>
        <v>1</v>
      </c>
      <c r="G3866" s="22">
        <f t="shared" si="249"/>
        <v>4276.8</v>
      </c>
      <c r="H3866" s="26">
        <f>SUMIFS(MasterSheet!K:K, MasterSheet!B:B, B3866, MasterSheet!D:D, C3866, MasterSheet!H:H, D3866)</f>
        <v>1</v>
      </c>
      <c r="I3866" s="26">
        <f t="shared" si="250"/>
        <v>4276.8</v>
      </c>
      <c r="J3866" s="28">
        <f>SUMIFS(MasterSheet!L:L, MasterSheet!B:B, B3866, MasterSheet!D:D, C3866, MasterSheet!H:H, D3866)</f>
        <v>0</v>
      </c>
      <c r="K3866" s="28">
        <f t="shared" si="251"/>
        <v>0</v>
      </c>
      <c r="L3866" s="21" t="str">
        <f>UPPER(VLOOKUP(D3866,MasterSheet!H:U,14,))</f>
        <v>TARGETMOL</v>
      </c>
    </row>
    <row r="3867" spans="1:12" x14ac:dyDescent="0.25">
      <c r="A3867" s="21" t="str">
        <f t="shared" si="252"/>
        <v>TARGETMOL</v>
      </c>
      <c r="B3867" s="21" t="str">
        <v>INV251024-064</v>
      </c>
      <c r="C3867" s="30">
        <v>45971</v>
      </c>
      <c r="D3867" s="21" t="str">
        <v>T0875</v>
      </c>
      <c r="E3867" s="21">
        <f>_xlfn.XLOOKUP(D3867,MasterSheet!H:H,MasterSheet!F:F)</f>
        <v>1742.4</v>
      </c>
      <c r="F3867" s="22">
        <f>SUMIFS(MasterSheet!J:J, MasterSheet!B:B, B3867, MasterSheet!D:D, C3867, MasterSheet!H:H, D3867)</f>
        <v>1</v>
      </c>
      <c r="G3867" s="22">
        <f t="shared" si="249"/>
        <v>1742.4</v>
      </c>
      <c r="H3867" s="26">
        <f>SUMIFS(MasterSheet!K:K, MasterSheet!B:B, B3867, MasterSheet!D:D, C3867, MasterSheet!H:H, D3867)</f>
        <v>1</v>
      </c>
      <c r="I3867" s="26">
        <f t="shared" si="250"/>
        <v>1742.4</v>
      </c>
      <c r="J3867" s="28">
        <f>SUMIFS(MasterSheet!L:L, MasterSheet!B:B, B3867, MasterSheet!D:D, C3867, MasterSheet!H:H, D3867)</f>
        <v>0</v>
      </c>
      <c r="K3867" s="28">
        <f t="shared" si="251"/>
        <v>0</v>
      </c>
      <c r="L3867" s="21" t="str">
        <f>UPPER(VLOOKUP(D3867,MasterSheet!H:U,14,))</f>
        <v>TARGETMOL</v>
      </c>
    </row>
    <row r="3868" spans="1:12" x14ac:dyDescent="0.25">
      <c r="A3868" s="21" t="str">
        <f t="shared" si="252"/>
        <v>TARGETMOL</v>
      </c>
      <c r="B3868" s="21" t="str">
        <v>INV251024-065</v>
      </c>
      <c r="C3868" s="30">
        <v>45971</v>
      </c>
      <c r="D3868" s="21" t="str">
        <v>T2193</v>
      </c>
      <c r="E3868" s="21">
        <f>_xlfn.XLOOKUP(D3868,MasterSheet!H:H,MasterSheet!F:F)</f>
        <v>1531.1999999999998</v>
      </c>
      <c r="F3868" s="22">
        <f>SUMIFS(MasterSheet!J:J, MasterSheet!B:B, B3868, MasterSheet!D:D, C3868, MasterSheet!H:H, D3868)</f>
        <v>1</v>
      </c>
      <c r="G3868" s="22">
        <f t="shared" si="249"/>
        <v>1531.1999999999998</v>
      </c>
      <c r="H3868" s="26">
        <f>SUMIFS(MasterSheet!K:K, MasterSheet!B:B, B3868, MasterSheet!D:D, C3868, MasterSheet!H:H, D3868)</f>
        <v>1</v>
      </c>
      <c r="I3868" s="26">
        <f t="shared" si="250"/>
        <v>1531.1999999999998</v>
      </c>
      <c r="J3868" s="28">
        <f>SUMIFS(MasterSheet!L:L, MasterSheet!B:B, B3868, MasterSheet!D:D, C3868, MasterSheet!H:H, D3868)</f>
        <v>0</v>
      </c>
      <c r="K3868" s="28">
        <f t="shared" si="251"/>
        <v>0</v>
      </c>
      <c r="L3868" s="21" t="str">
        <f>UPPER(VLOOKUP(D3868,MasterSheet!H:U,14,))</f>
        <v>TARGETMOL</v>
      </c>
    </row>
    <row r="3869" spans="1:12" x14ac:dyDescent="0.25">
      <c r="A3869" s="21" t="str">
        <f t="shared" si="252"/>
        <v>TARGETMOL</v>
      </c>
      <c r="B3869" s="21" t="str">
        <v>INV251107-001</v>
      </c>
      <c r="C3869" s="30">
        <v>45971</v>
      </c>
      <c r="D3869" s="21" t="str">
        <v>STL043124</v>
      </c>
      <c r="E3869" s="21">
        <f>_xlfn.XLOOKUP(D3869,MasterSheet!H:H,MasterSheet!F:F)</f>
        <v>7040</v>
      </c>
      <c r="F3869" s="22">
        <f>SUMIFS(MasterSheet!J:J, MasterSheet!B:B, B3869, MasterSheet!D:D, C3869, MasterSheet!H:H, D3869)</f>
        <v>1</v>
      </c>
      <c r="G3869" s="22">
        <f t="shared" si="249"/>
        <v>7040</v>
      </c>
      <c r="H3869" s="26">
        <f>SUMIFS(MasterSheet!K:K, MasterSheet!B:B, B3869, MasterSheet!D:D, C3869, MasterSheet!H:H, D3869)</f>
        <v>1</v>
      </c>
      <c r="I3869" s="26">
        <f t="shared" si="250"/>
        <v>7040</v>
      </c>
      <c r="J3869" s="28">
        <f>SUMIFS(MasterSheet!L:L, MasterSheet!B:B, B3869, MasterSheet!D:D, C3869, MasterSheet!H:H, D3869)</f>
        <v>0</v>
      </c>
      <c r="K3869" s="28">
        <f t="shared" si="251"/>
        <v>0</v>
      </c>
      <c r="L3869" s="21" t="str">
        <f>UPPER(VLOOKUP(D3869,MasterSheet!H:U,14,))</f>
        <v>TARGETMOL</v>
      </c>
    </row>
    <row r="3870" spans="1:12" x14ac:dyDescent="0.25">
      <c r="A3870" s="21" t="str">
        <f t="shared" si="252"/>
        <v>BIOLEGEND</v>
      </c>
      <c r="B3870" s="21" t="str">
        <v>Return from Ikesia</v>
      </c>
      <c r="C3870" s="30">
        <v>45971</v>
      </c>
      <c r="D3870" s="21">
        <v>740809</v>
      </c>
      <c r="E3870" s="21">
        <f>_xlfn.XLOOKUP(D3870,MasterSheet!H:H,MasterSheet!F:F)</f>
        <v>440</v>
      </c>
      <c r="F3870" s="22">
        <f>SUMIFS(MasterSheet!J:J, MasterSheet!B:B, B3870, MasterSheet!D:D, C3870, MasterSheet!H:H, D3870)</f>
        <v>1</v>
      </c>
      <c r="G3870" s="22">
        <f t="shared" si="249"/>
        <v>440</v>
      </c>
      <c r="H3870" s="26">
        <f>SUMIFS(MasterSheet!K:K, MasterSheet!B:B, B3870, MasterSheet!D:D, C3870, MasterSheet!H:H, D3870)</f>
        <v>1</v>
      </c>
      <c r="I3870" s="26">
        <f t="shared" si="250"/>
        <v>440</v>
      </c>
      <c r="J3870" s="28">
        <f>SUMIFS(MasterSheet!L:L, MasterSheet!B:B, B3870, MasterSheet!D:D, C3870, MasterSheet!H:H, D3870)</f>
        <v>0</v>
      </c>
      <c r="K3870" s="28">
        <f t="shared" si="251"/>
        <v>0</v>
      </c>
      <c r="L3870" s="21" t="str">
        <f>UPPER(VLOOKUP(D3870,MasterSheet!H:U,14,))</f>
        <v>BIOLEGEND</v>
      </c>
    </row>
    <row r="3871" spans="1:12" x14ac:dyDescent="0.25">
      <c r="A3871" s="21" t="str">
        <f t="shared" si="252"/>
        <v>SARTORIUS</v>
      </c>
      <c r="B3871" s="21" t="str">
        <v>251519303205</v>
      </c>
      <c r="C3871" s="30">
        <v>45972</v>
      </c>
      <c r="D3871" s="21" t="str">
        <v>VS02H01</v>
      </c>
      <c r="E3871" s="21">
        <f>_xlfn.XLOOKUP(D3871,MasterSheet!H:H,MasterSheet!F:F)</f>
        <v>8230</v>
      </c>
      <c r="F3871" s="22">
        <f>SUMIFS(MasterSheet!J:J, MasterSheet!B:B, B3871, MasterSheet!D:D, C3871, MasterSheet!H:H, D3871)</f>
        <v>2</v>
      </c>
      <c r="G3871" s="22">
        <f t="shared" si="249"/>
        <v>16460</v>
      </c>
      <c r="H3871" s="26">
        <f>SUMIFS(MasterSheet!K:K, MasterSheet!B:B, B3871, MasterSheet!D:D, C3871, MasterSheet!H:H, D3871)</f>
        <v>2</v>
      </c>
      <c r="I3871" s="26">
        <f t="shared" si="250"/>
        <v>16460</v>
      </c>
      <c r="J3871" s="28">
        <f>SUMIFS(MasterSheet!L:L, MasterSheet!B:B, B3871, MasterSheet!D:D, C3871, MasterSheet!H:H, D3871)</f>
        <v>0</v>
      </c>
      <c r="K3871" s="28">
        <f t="shared" si="251"/>
        <v>0</v>
      </c>
      <c r="L3871" s="21" t="str">
        <f>UPPER(VLOOKUP(D3871,MasterSheet!H:U,14,))</f>
        <v>SARTORIUS</v>
      </c>
    </row>
    <row r="3872" spans="1:12" x14ac:dyDescent="0.25">
      <c r="A3872" s="21" t="str">
        <f t="shared" si="252"/>
        <v>MYBIOSOURCE</v>
      </c>
      <c r="B3872" s="21">
        <v>922999</v>
      </c>
      <c r="C3872" s="30">
        <v>45973</v>
      </c>
      <c r="D3872" s="21" t="str">
        <v>MBS756429</v>
      </c>
      <c r="E3872" s="21">
        <f>_xlfn.XLOOKUP(D3872,MasterSheet!H:H,MasterSheet!F:F)</f>
        <v>60214</v>
      </c>
      <c r="F3872" s="22">
        <f>SUMIFS(MasterSheet!J:J, MasterSheet!B:B, B3872, MasterSheet!D:D, C3872, MasterSheet!H:H, D3872)</f>
        <v>2</v>
      </c>
      <c r="G3872" s="22">
        <f t="shared" si="249"/>
        <v>120428</v>
      </c>
      <c r="H3872" s="26">
        <f>SUMIFS(MasterSheet!K:K, MasterSheet!B:B, B3872, MasterSheet!D:D, C3872, MasterSheet!H:H, D3872)</f>
        <v>2</v>
      </c>
      <c r="I3872" s="26">
        <f t="shared" si="250"/>
        <v>120428</v>
      </c>
      <c r="J3872" s="28">
        <f>SUMIFS(MasterSheet!L:L, MasterSheet!B:B, B3872, MasterSheet!D:D, C3872, MasterSheet!H:H, D3872)</f>
        <v>0</v>
      </c>
      <c r="K3872" s="28">
        <f t="shared" si="251"/>
        <v>0</v>
      </c>
      <c r="L3872" s="21" t="str">
        <f>UPPER(VLOOKUP(D3872,MasterSheet!H:U,14,))</f>
        <v>MYBIOSOURCE</v>
      </c>
    </row>
    <row r="3873" spans="1:12" x14ac:dyDescent="0.25">
      <c r="A3873" s="21" t="str">
        <f t="shared" si="252"/>
        <v>MYBIOSOURCE</v>
      </c>
      <c r="B3873" s="21">
        <v>922999</v>
      </c>
      <c r="C3873" s="30">
        <v>45973</v>
      </c>
      <c r="D3873" s="21" t="str">
        <v>MBS7269326</v>
      </c>
      <c r="E3873" s="21">
        <f>_xlfn.XLOOKUP(D3873,MasterSheet!H:H,MasterSheet!F:F)</f>
        <v>60214</v>
      </c>
      <c r="F3873" s="22">
        <f>SUMIFS(MasterSheet!J:J, MasterSheet!B:B, B3873, MasterSheet!D:D, C3873, MasterSheet!H:H, D3873)</f>
        <v>2</v>
      </c>
      <c r="G3873" s="22">
        <f t="shared" si="249"/>
        <v>120428</v>
      </c>
      <c r="H3873" s="26">
        <f>SUMIFS(MasterSheet!K:K, MasterSheet!B:B, B3873, MasterSheet!D:D, C3873, MasterSheet!H:H, D3873)</f>
        <v>2</v>
      </c>
      <c r="I3873" s="26">
        <f t="shared" si="250"/>
        <v>120428</v>
      </c>
      <c r="J3873" s="28">
        <f>SUMIFS(MasterSheet!L:L, MasterSheet!B:B, B3873, MasterSheet!D:D, C3873, MasterSheet!H:H, D3873)</f>
        <v>0</v>
      </c>
      <c r="K3873" s="28">
        <f t="shared" si="251"/>
        <v>0</v>
      </c>
      <c r="L3873" s="21" t="str">
        <f>UPPER(VLOOKUP(D3873,MasterSheet!H:U,14,))</f>
        <v>MYBIOSOURCE</v>
      </c>
    </row>
    <row r="3874" spans="1:12" x14ac:dyDescent="0.25">
      <c r="A3874" s="21" t="str">
        <f t="shared" si="252"/>
        <v>MYBIOSOURCE</v>
      </c>
      <c r="B3874" s="21">
        <v>922999</v>
      </c>
      <c r="C3874" s="30">
        <v>45973</v>
      </c>
      <c r="D3874" s="21" t="str">
        <v>MBS744335</v>
      </c>
      <c r="E3874" s="21">
        <f>_xlfn.XLOOKUP(D3874,MasterSheet!H:H,MasterSheet!F:F)</f>
        <v>60214</v>
      </c>
      <c r="F3874" s="22">
        <f>SUMIFS(MasterSheet!J:J, MasterSheet!B:B, B3874, MasterSheet!D:D, C3874, MasterSheet!H:H, D3874)</f>
        <v>2</v>
      </c>
      <c r="G3874" s="22">
        <f t="shared" si="249"/>
        <v>120428</v>
      </c>
      <c r="H3874" s="26">
        <f>SUMIFS(MasterSheet!K:K, MasterSheet!B:B, B3874, MasterSheet!D:D, C3874, MasterSheet!H:H, D3874)</f>
        <v>2</v>
      </c>
      <c r="I3874" s="26">
        <f t="shared" si="250"/>
        <v>120428</v>
      </c>
      <c r="J3874" s="28">
        <f>SUMIFS(MasterSheet!L:L, MasterSheet!B:B, B3874, MasterSheet!D:D, C3874, MasterSheet!H:H, D3874)</f>
        <v>0</v>
      </c>
      <c r="K3874" s="28">
        <f t="shared" si="251"/>
        <v>0</v>
      </c>
      <c r="L3874" s="21" t="str">
        <f>UPPER(VLOOKUP(D3874,MasterSheet!H:U,14,))</f>
        <v>MYBIOSOURCE</v>
      </c>
    </row>
    <row r="3875" spans="1:12" x14ac:dyDescent="0.25">
      <c r="A3875" s="21" t="str">
        <f t="shared" si="252"/>
        <v>MYBIOSOURCE</v>
      </c>
      <c r="B3875" s="21">
        <v>922999</v>
      </c>
      <c r="C3875" s="30">
        <v>45973</v>
      </c>
      <c r="D3875" s="21" t="str">
        <v>MBS3801485</v>
      </c>
      <c r="E3875" s="21">
        <f>_xlfn.XLOOKUP(D3875,MasterSheet!H:H,MasterSheet!F:F)</f>
        <v>63954</v>
      </c>
      <c r="F3875" s="22">
        <f>SUMIFS(MasterSheet!J:J, MasterSheet!B:B, B3875, MasterSheet!D:D, C3875, MasterSheet!H:H, D3875)</f>
        <v>2</v>
      </c>
      <c r="G3875" s="22">
        <f t="shared" si="249"/>
        <v>127908</v>
      </c>
      <c r="H3875" s="26">
        <f>SUMIFS(MasterSheet!K:K, MasterSheet!B:B, B3875, MasterSheet!D:D, C3875, MasterSheet!H:H, D3875)</f>
        <v>2</v>
      </c>
      <c r="I3875" s="26">
        <f t="shared" si="250"/>
        <v>127908</v>
      </c>
      <c r="J3875" s="28">
        <f>SUMIFS(MasterSheet!L:L, MasterSheet!B:B, B3875, MasterSheet!D:D, C3875, MasterSheet!H:H, D3875)</f>
        <v>0</v>
      </c>
      <c r="K3875" s="28">
        <f t="shared" si="251"/>
        <v>0</v>
      </c>
      <c r="L3875" s="21" t="str">
        <f>UPPER(VLOOKUP(D3875,MasterSheet!H:U,14,))</f>
        <v>MYBIOSOURCE</v>
      </c>
    </row>
    <row r="3876" spans="1:12" x14ac:dyDescent="0.25">
      <c r="A3876" s="21" t="str">
        <f t="shared" si="252"/>
        <v>MYBIOSOURCE</v>
      </c>
      <c r="B3876" s="21">
        <v>922999</v>
      </c>
      <c r="C3876" s="30">
        <v>45973</v>
      </c>
      <c r="D3876" s="21" t="str">
        <v>MBS1608722</v>
      </c>
      <c r="E3876" s="21">
        <f>_xlfn.XLOOKUP(D3876,MasterSheet!H:H,MasterSheet!F:F)</f>
        <v>43010</v>
      </c>
      <c r="F3876" s="22">
        <f>SUMIFS(MasterSheet!J:J, MasterSheet!B:B, B3876, MasterSheet!D:D, C3876, MasterSheet!H:H, D3876)</f>
        <v>2</v>
      </c>
      <c r="G3876" s="22">
        <f t="shared" si="249"/>
        <v>86020</v>
      </c>
      <c r="H3876" s="26">
        <f>SUMIFS(MasterSheet!K:K, MasterSheet!B:B, B3876, MasterSheet!D:D, C3876, MasterSheet!H:H, D3876)</f>
        <v>2</v>
      </c>
      <c r="I3876" s="26">
        <f t="shared" si="250"/>
        <v>86020</v>
      </c>
      <c r="J3876" s="28">
        <f>SUMIFS(MasterSheet!L:L, MasterSheet!B:B, B3876, MasterSheet!D:D, C3876, MasterSheet!H:H, D3876)</f>
        <v>0</v>
      </c>
      <c r="K3876" s="28">
        <f t="shared" si="251"/>
        <v>0</v>
      </c>
      <c r="L3876" s="21" t="str">
        <f>UPPER(VLOOKUP(D3876,MasterSheet!H:U,14,))</f>
        <v>MYBIOSOURCE</v>
      </c>
    </row>
    <row r="3877" spans="1:12" x14ac:dyDescent="0.25">
      <c r="A3877" s="21" t="str">
        <f t="shared" si="252"/>
        <v>MYBIOSOURCE</v>
      </c>
      <c r="B3877" s="21">
        <v>922999</v>
      </c>
      <c r="C3877" s="30">
        <v>45973</v>
      </c>
      <c r="D3877" s="21" t="str">
        <v>MBS7606340</v>
      </c>
      <c r="E3877" s="21">
        <f>_xlfn.XLOOKUP(D3877,MasterSheet!H:H,MasterSheet!F:F)</f>
        <v>39644</v>
      </c>
      <c r="F3877" s="22">
        <f>SUMIFS(MasterSheet!J:J, MasterSheet!B:B, B3877, MasterSheet!D:D, C3877, MasterSheet!H:H, D3877)</f>
        <v>2</v>
      </c>
      <c r="G3877" s="22">
        <f t="shared" si="249"/>
        <v>79288</v>
      </c>
      <c r="H3877" s="26">
        <f>SUMIFS(MasterSheet!K:K, MasterSheet!B:B, B3877, MasterSheet!D:D, C3877, MasterSheet!H:H, D3877)</f>
        <v>2</v>
      </c>
      <c r="I3877" s="26">
        <f t="shared" si="250"/>
        <v>79288</v>
      </c>
      <c r="J3877" s="28">
        <f>SUMIFS(MasterSheet!L:L, MasterSheet!B:B, B3877, MasterSheet!D:D, C3877, MasterSheet!H:H, D3877)</f>
        <v>0</v>
      </c>
      <c r="K3877" s="28">
        <f t="shared" si="251"/>
        <v>0</v>
      </c>
      <c r="L3877" s="21" t="str">
        <f>UPPER(VLOOKUP(D3877,MasterSheet!H:U,14,))</f>
        <v>MYBIOSOURCE</v>
      </c>
    </row>
    <row r="3878" spans="1:12" x14ac:dyDescent="0.25">
      <c r="A3878" s="21" t="str">
        <f t="shared" si="252"/>
        <v>MYBIOSOURCE</v>
      </c>
      <c r="B3878" s="21">
        <v>922999</v>
      </c>
      <c r="C3878" s="30">
        <v>45973</v>
      </c>
      <c r="D3878" s="21" t="str">
        <v>MBS269030</v>
      </c>
      <c r="E3878" s="21">
        <f>_xlfn.XLOOKUP(D3878,MasterSheet!H:H,MasterSheet!F:F)</f>
        <v>34782</v>
      </c>
      <c r="F3878" s="22">
        <f>SUMIFS(MasterSheet!J:J, MasterSheet!B:B, B3878, MasterSheet!D:D, C3878, MasterSheet!H:H, D3878)</f>
        <v>2</v>
      </c>
      <c r="G3878" s="22">
        <f t="shared" si="249"/>
        <v>69564</v>
      </c>
      <c r="H3878" s="26">
        <f>SUMIFS(MasterSheet!K:K, MasterSheet!B:B, B3878, MasterSheet!D:D, C3878, MasterSheet!H:H, D3878)</f>
        <v>2</v>
      </c>
      <c r="I3878" s="26">
        <f t="shared" si="250"/>
        <v>69564</v>
      </c>
      <c r="J3878" s="28">
        <f>SUMIFS(MasterSheet!L:L, MasterSheet!B:B, B3878, MasterSheet!D:D, C3878, MasterSheet!H:H, D3878)</f>
        <v>0</v>
      </c>
      <c r="K3878" s="28">
        <f t="shared" si="251"/>
        <v>0</v>
      </c>
      <c r="L3878" s="21" t="str">
        <f>UPPER(VLOOKUP(D3878,MasterSheet!H:U,14,))</f>
        <v>MYBIOSOURCE</v>
      </c>
    </row>
    <row r="3879" spans="1:12" x14ac:dyDescent="0.25">
      <c r="A3879" s="21" t="str">
        <f t="shared" si="252"/>
        <v>BIOXCELL</v>
      </c>
      <c r="B3879" s="21">
        <v>181651</v>
      </c>
      <c r="C3879" s="30">
        <v>45973</v>
      </c>
      <c r="D3879" s="21" t="str">
        <v>BE0058</v>
      </c>
      <c r="E3879" s="21">
        <f>_xlfn.XLOOKUP(D3879,MasterSheet!H:H,MasterSheet!F:F)</f>
        <v>9081.6</v>
      </c>
      <c r="F3879" s="22">
        <f>SUMIFS(MasterSheet!J:J, MasterSheet!B:B, B3879, MasterSheet!D:D, C3879, MasterSheet!H:H, D3879)</f>
        <v>1</v>
      </c>
      <c r="G3879" s="22">
        <f t="shared" si="249"/>
        <v>9081.6</v>
      </c>
      <c r="H3879" s="26">
        <f>SUMIFS(MasterSheet!K:K, MasterSheet!B:B, B3879, MasterSheet!D:D, C3879, MasterSheet!H:H, D3879)</f>
        <v>1</v>
      </c>
      <c r="I3879" s="26">
        <f t="shared" si="250"/>
        <v>9081.6</v>
      </c>
      <c r="J3879" s="28">
        <f>SUMIFS(MasterSheet!L:L, MasterSheet!B:B, B3879, MasterSheet!D:D, C3879, MasterSheet!H:H, D3879)</f>
        <v>0</v>
      </c>
      <c r="K3879" s="28">
        <f t="shared" si="251"/>
        <v>0</v>
      </c>
      <c r="L3879" s="21" t="str">
        <f>UPPER(VLOOKUP(D3879,MasterSheet!H:U,14,))</f>
        <v>BIOXCELL</v>
      </c>
    </row>
    <row r="3880" spans="1:12" x14ac:dyDescent="0.25">
      <c r="A3880" s="21" t="str">
        <f t="shared" si="252"/>
        <v>BIOLEGEND</v>
      </c>
      <c r="B3880" s="21" t="str">
        <v>EED120511</v>
      </c>
      <c r="C3880" s="30">
        <v>45973</v>
      </c>
      <c r="D3880" s="21">
        <v>100306</v>
      </c>
      <c r="E3880" s="21">
        <f>_xlfn.XLOOKUP(D3880,MasterSheet!H:H,MasterSheet!F:F)</f>
        <v>5227.2</v>
      </c>
      <c r="F3880" s="22">
        <f>SUMIFS(MasterSheet!J:J, MasterSheet!B:B, B3880, MasterSheet!D:D, C3880, MasterSheet!H:H, D3880)</f>
        <v>1</v>
      </c>
      <c r="G3880" s="22">
        <f t="shared" si="249"/>
        <v>5227.2</v>
      </c>
      <c r="H3880" s="26">
        <f>SUMIFS(MasterSheet!K:K, MasterSheet!B:B, B3880, MasterSheet!D:D, C3880, MasterSheet!H:H, D3880)</f>
        <v>1</v>
      </c>
      <c r="I3880" s="26">
        <f t="shared" si="250"/>
        <v>5227.2</v>
      </c>
      <c r="J3880" s="28">
        <f>SUMIFS(MasterSheet!L:L, MasterSheet!B:B, B3880, MasterSheet!D:D, C3880, MasterSheet!H:H, D3880)</f>
        <v>0</v>
      </c>
      <c r="K3880" s="28">
        <f t="shared" si="251"/>
        <v>0</v>
      </c>
      <c r="L3880" s="21" t="str">
        <f>UPPER(VLOOKUP(D3880,MasterSheet!H:U,14,))</f>
        <v>BIOLEGEND</v>
      </c>
    </row>
    <row r="3881" spans="1:12" x14ac:dyDescent="0.25">
      <c r="A3881" s="21" t="str">
        <f t="shared" si="252"/>
        <v>BIOLEGEND</v>
      </c>
      <c r="B3881" s="21" t="str">
        <v>EED120511</v>
      </c>
      <c r="C3881" s="30">
        <v>45973</v>
      </c>
      <c r="D3881" s="21">
        <v>100310</v>
      </c>
      <c r="E3881" s="21">
        <f>_xlfn.XLOOKUP(D3881,MasterSheet!H:H,MasterSheet!F:F)</f>
        <v>10454.4</v>
      </c>
      <c r="F3881" s="22">
        <f>SUMIFS(MasterSheet!J:J, MasterSheet!B:B, B3881, MasterSheet!D:D, C3881, MasterSheet!H:H, D3881)</f>
        <v>1</v>
      </c>
      <c r="G3881" s="22">
        <f t="shared" si="249"/>
        <v>10454.4</v>
      </c>
      <c r="H3881" s="26">
        <f>SUMIFS(MasterSheet!K:K, MasterSheet!B:B, B3881, MasterSheet!D:D, C3881, MasterSheet!H:H, D3881)</f>
        <v>1</v>
      </c>
      <c r="I3881" s="26">
        <f t="shared" si="250"/>
        <v>10454.4</v>
      </c>
      <c r="J3881" s="28">
        <f>SUMIFS(MasterSheet!L:L, MasterSheet!B:B, B3881, MasterSheet!D:D, C3881, MasterSheet!H:H, D3881)</f>
        <v>0</v>
      </c>
      <c r="K3881" s="28">
        <f t="shared" si="251"/>
        <v>0</v>
      </c>
      <c r="L3881" s="21" t="str">
        <f>UPPER(VLOOKUP(D3881,MasterSheet!H:U,14,))</f>
        <v>BIOLEGEND</v>
      </c>
    </row>
    <row r="3882" spans="1:12" x14ac:dyDescent="0.25">
      <c r="A3882" s="21" t="str">
        <f t="shared" si="252"/>
        <v>BIOLEGEND</v>
      </c>
      <c r="B3882" s="21" t="str">
        <v>EED120511</v>
      </c>
      <c r="C3882" s="30">
        <v>45973</v>
      </c>
      <c r="D3882" s="21">
        <v>100322</v>
      </c>
      <c r="E3882" s="21">
        <f>_xlfn.XLOOKUP(D3882,MasterSheet!H:H,MasterSheet!F:F)</f>
        <v>12091.2</v>
      </c>
      <c r="F3882" s="22">
        <f>SUMIFS(MasterSheet!J:J, MasterSheet!B:B, B3882, MasterSheet!D:D, C3882, MasterSheet!H:H, D3882)</f>
        <v>1</v>
      </c>
      <c r="G3882" s="22">
        <f t="shared" si="249"/>
        <v>12091.2</v>
      </c>
      <c r="H3882" s="26">
        <f>SUMIFS(MasterSheet!K:K, MasterSheet!B:B, B3882, MasterSheet!D:D, C3882, MasterSheet!H:H, D3882)</f>
        <v>1</v>
      </c>
      <c r="I3882" s="26">
        <f t="shared" si="250"/>
        <v>12091.2</v>
      </c>
      <c r="J3882" s="28">
        <f>SUMIFS(MasterSheet!L:L, MasterSheet!B:B, B3882, MasterSheet!D:D, C3882, MasterSheet!H:H, D3882)</f>
        <v>0</v>
      </c>
      <c r="K3882" s="28">
        <f t="shared" si="251"/>
        <v>0</v>
      </c>
      <c r="L3882" s="21" t="str">
        <f>UPPER(VLOOKUP(D3882,MasterSheet!H:U,14,))</f>
        <v>BIOLEGEND</v>
      </c>
    </row>
    <row r="3883" spans="1:12" x14ac:dyDescent="0.25">
      <c r="A3883" s="21" t="str">
        <f t="shared" si="252"/>
        <v>BIOLEGEND</v>
      </c>
      <c r="B3883" s="21" t="str">
        <v>EED120511</v>
      </c>
      <c r="C3883" s="30">
        <v>45973</v>
      </c>
      <c r="D3883" s="21">
        <v>100461</v>
      </c>
      <c r="E3883" s="21">
        <f>_xlfn.XLOOKUP(D3883,MasterSheet!H:H,MasterSheet!F:F)</f>
        <v>53482</v>
      </c>
      <c r="F3883" s="22">
        <f>SUMIFS(MasterSheet!J:J, MasterSheet!B:B, B3883, MasterSheet!D:D, C3883, MasterSheet!H:H, D3883)</f>
        <v>2</v>
      </c>
      <c r="G3883" s="22">
        <f t="shared" si="249"/>
        <v>106964</v>
      </c>
      <c r="H3883" s="26">
        <f>SUMIFS(MasterSheet!K:K, MasterSheet!B:B, B3883, MasterSheet!D:D, C3883, MasterSheet!H:H, D3883)</f>
        <v>2</v>
      </c>
      <c r="I3883" s="26">
        <f t="shared" si="250"/>
        <v>106964</v>
      </c>
      <c r="J3883" s="28">
        <f>SUMIFS(MasterSheet!L:L, MasterSheet!B:B, B3883, MasterSheet!D:D, C3883, MasterSheet!H:H, D3883)</f>
        <v>0</v>
      </c>
      <c r="K3883" s="28">
        <f t="shared" si="251"/>
        <v>0</v>
      </c>
      <c r="L3883" s="21" t="str">
        <f>UPPER(VLOOKUP(D3883,MasterSheet!H:U,14,))</f>
        <v>BIOLEGEND</v>
      </c>
    </row>
    <row r="3884" spans="1:12" x14ac:dyDescent="0.25">
      <c r="A3884" s="21" t="str">
        <f t="shared" si="252"/>
        <v>BIOLEGEND</v>
      </c>
      <c r="B3884" s="21" t="str">
        <v>EED120511</v>
      </c>
      <c r="C3884" s="30">
        <v>45973</v>
      </c>
      <c r="D3884" s="21">
        <v>101230</v>
      </c>
      <c r="E3884" s="21">
        <f>_xlfn.XLOOKUP(D3884,MasterSheet!H:H,MasterSheet!F:F)</f>
        <v>15206.400000000001</v>
      </c>
      <c r="F3884" s="22">
        <f>SUMIFS(MasterSheet!J:J, MasterSheet!B:B, B3884, MasterSheet!D:D, C3884, MasterSheet!H:H, D3884)</f>
        <v>1</v>
      </c>
      <c r="G3884" s="22">
        <f t="shared" si="249"/>
        <v>15206.400000000001</v>
      </c>
      <c r="H3884" s="26">
        <f>SUMIFS(MasterSheet!K:K, MasterSheet!B:B, B3884, MasterSheet!D:D, C3884, MasterSheet!H:H, D3884)</f>
        <v>1</v>
      </c>
      <c r="I3884" s="26">
        <f t="shared" si="250"/>
        <v>15206.400000000001</v>
      </c>
      <c r="J3884" s="28">
        <f>SUMIFS(MasterSheet!L:L, MasterSheet!B:B, B3884, MasterSheet!D:D, C3884, MasterSheet!H:H, D3884)</f>
        <v>0</v>
      </c>
      <c r="K3884" s="28">
        <f t="shared" si="251"/>
        <v>0</v>
      </c>
      <c r="L3884" s="21" t="str">
        <f>UPPER(VLOOKUP(D3884,MasterSheet!H:U,14,))</f>
        <v>BIOLEGEND</v>
      </c>
    </row>
    <row r="3885" spans="1:12" x14ac:dyDescent="0.25">
      <c r="A3885" s="21" t="str">
        <f t="shared" si="252"/>
        <v>BIOLEGEND</v>
      </c>
      <c r="B3885" s="21" t="str">
        <v>EED120511</v>
      </c>
      <c r="C3885" s="30">
        <v>45973</v>
      </c>
      <c r="D3885" s="21">
        <v>135014</v>
      </c>
      <c r="E3885" s="21">
        <f>_xlfn.XLOOKUP(D3885,MasterSheet!H:H,MasterSheet!F:F)</f>
        <v>21683.200000000001</v>
      </c>
      <c r="F3885" s="22">
        <f>SUMIFS(MasterSheet!J:J, MasterSheet!B:B, B3885, MasterSheet!D:D, C3885, MasterSheet!H:H, D3885)</f>
        <v>2</v>
      </c>
      <c r="G3885" s="22">
        <f t="shared" si="249"/>
        <v>43366.400000000001</v>
      </c>
      <c r="H3885" s="26">
        <f>SUMIFS(MasterSheet!K:K, MasterSheet!B:B, B3885, MasterSheet!D:D, C3885, MasterSheet!H:H, D3885)</f>
        <v>2</v>
      </c>
      <c r="I3885" s="26">
        <f t="shared" si="250"/>
        <v>43366.400000000001</v>
      </c>
      <c r="J3885" s="28">
        <f>SUMIFS(MasterSheet!L:L, MasterSheet!B:B, B3885, MasterSheet!D:D, C3885, MasterSheet!H:H, D3885)</f>
        <v>0</v>
      </c>
      <c r="K3885" s="28">
        <f t="shared" si="251"/>
        <v>0</v>
      </c>
      <c r="L3885" s="21" t="str">
        <f>UPPER(VLOOKUP(D3885,MasterSheet!H:U,14,))</f>
        <v>BIOLEGEND</v>
      </c>
    </row>
    <row r="3886" spans="1:12" x14ac:dyDescent="0.25">
      <c r="A3886" s="21" t="str">
        <f t="shared" si="252"/>
        <v>BIOLEGEND</v>
      </c>
      <c r="B3886" s="21" t="str">
        <v>EED120511</v>
      </c>
      <c r="C3886" s="30">
        <v>45973</v>
      </c>
      <c r="D3886" s="21">
        <v>142517</v>
      </c>
      <c r="E3886" s="21">
        <f>_xlfn.XLOOKUP(D3886,MasterSheet!H:H,MasterSheet!F:F)</f>
        <v>13794</v>
      </c>
      <c r="F3886" s="22">
        <f>SUMIFS(MasterSheet!J:J, MasterSheet!B:B, B3886, MasterSheet!D:D, C3886, MasterSheet!H:H, D3886)</f>
        <v>2</v>
      </c>
      <c r="G3886" s="22">
        <f t="shared" si="249"/>
        <v>27588</v>
      </c>
      <c r="H3886" s="26">
        <f>SUMIFS(MasterSheet!K:K, MasterSheet!B:B, B3886, MasterSheet!D:D, C3886, MasterSheet!H:H, D3886)</f>
        <v>2</v>
      </c>
      <c r="I3886" s="26">
        <f t="shared" si="250"/>
        <v>27588</v>
      </c>
      <c r="J3886" s="28">
        <f>SUMIFS(MasterSheet!L:L, MasterSheet!B:B, B3886, MasterSheet!D:D, C3886, MasterSheet!H:H, D3886)</f>
        <v>0</v>
      </c>
      <c r="K3886" s="28">
        <f t="shared" si="251"/>
        <v>0</v>
      </c>
      <c r="L3886" s="21" t="str">
        <f>UPPER(VLOOKUP(D3886,MasterSheet!H:U,14,))</f>
        <v>BIOLEGEND</v>
      </c>
    </row>
    <row r="3887" spans="1:12" x14ac:dyDescent="0.25">
      <c r="A3887" s="21" t="str">
        <f t="shared" si="252"/>
        <v>BIOLEGEND</v>
      </c>
      <c r="B3887" s="21" t="str">
        <v>EED120511</v>
      </c>
      <c r="C3887" s="30">
        <v>45973</v>
      </c>
      <c r="D3887" s="21">
        <v>145510</v>
      </c>
      <c r="E3887" s="21">
        <f>_xlfn.XLOOKUP(D3887,MasterSheet!H:H,MasterSheet!F:F)</f>
        <v>18048.8</v>
      </c>
      <c r="F3887" s="22">
        <f>SUMIFS(MasterSheet!J:J, MasterSheet!B:B, B3887, MasterSheet!D:D, C3887, MasterSheet!H:H, D3887)</f>
        <v>2</v>
      </c>
      <c r="G3887" s="22">
        <f t="shared" si="249"/>
        <v>36097.599999999999</v>
      </c>
      <c r="H3887" s="26">
        <f>SUMIFS(MasterSheet!K:K, MasterSheet!B:B, B3887, MasterSheet!D:D, C3887, MasterSheet!H:H, D3887)</f>
        <v>2</v>
      </c>
      <c r="I3887" s="26">
        <f t="shared" si="250"/>
        <v>36097.599999999999</v>
      </c>
      <c r="J3887" s="28">
        <f>SUMIFS(MasterSheet!L:L, MasterSheet!B:B, B3887, MasterSheet!D:D, C3887, MasterSheet!H:H, D3887)</f>
        <v>0</v>
      </c>
      <c r="K3887" s="28">
        <f t="shared" si="251"/>
        <v>0</v>
      </c>
      <c r="L3887" s="21" t="str">
        <f>UPPER(VLOOKUP(D3887,MasterSheet!H:U,14,))</f>
        <v>BIOLEGEND</v>
      </c>
    </row>
    <row r="3888" spans="1:12" x14ac:dyDescent="0.25">
      <c r="A3888" s="21" t="str">
        <f t="shared" si="252"/>
        <v>BIOLEGEND</v>
      </c>
      <c r="B3888" s="21" t="str">
        <v>EED120511</v>
      </c>
      <c r="C3888" s="30">
        <v>45973</v>
      </c>
      <c r="D3888" s="21">
        <v>162104</v>
      </c>
      <c r="E3888" s="21">
        <f>_xlfn.XLOOKUP(D3888,MasterSheet!H:H,MasterSheet!F:F)</f>
        <v>11563.2</v>
      </c>
      <c r="F3888" s="22">
        <f>SUMIFS(MasterSheet!J:J, MasterSheet!B:B, B3888, MasterSheet!D:D, C3888, MasterSheet!H:H, D3888)</f>
        <v>1</v>
      </c>
      <c r="G3888" s="22">
        <f t="shared" si="249"/>
        <v>11563.2</v>
      </c>
      <c r="H3888" s="26">
        <f>SUMIFS(MasterSheet!K:K, MasterSheet!B:B, B3888, MasterSheet!D:D, C3888, MasterSheet!H:H, D3888)</f>
        <v>1</v>
      </c>
      <c r="I3888" s="26">
        <f t="shared" si="250"/>
        <v>11563.2</v>
      </c>
      <c r="J3888" s="28">
        <f>SUMIFS(MasterSheet!L:L, MasterSheet!B:B, B3888, MasterSheet!D:D, C3888, MasterSheet!H:H, D3888)</f>
        <v>0</v>
      </c>
      <c r="K3888" s="28">
        <f t="shared" si="251"/>
        <v>0</v>
      </c>
      <c r="L3888" s="21" t="str">
        <f>UPPER(VLOOKUP(D3888,MasterSheet!H:U,14,))</f>
        <v>BIOLEGEND</v>
      </c>
    </row>
    <row r="3889" spans="1:12" x14ac:dyDescent="0.25">
      <c r="A3889" s="21" t="str">
        <f t="shared" si="252"/>
        <v>BIOLEGEND</v>
      </c>
      <c r="B3889" s="21" t="str">
        <v>EED120511</v>
      </c>
      <c r="C3889" s="30">
        <v>45973</v>
      </c>
      <c r="D3889" s="21">
        <v>300434</v>
      </c>
      <c r="E3889" s="21">
        <f>_xlfn.XLOOKUP(D3889,MasterSheet!H:H,MasterSheet!F:F)</f>
        <v>25146</v>
      </c>
      <c r="F3889" s="22">
        <f>SUMIFS(MasterSheet!J:J, MasterSheet!B:B, B3889, MasterSheet!D:D, C3889, MasterSheet!H:H, D3889)</f>
        <v>1</v>
      </c>
      <c r="G3889" s="22">
        <f t="shared" si="249"/>
        <v>25146</v>
      </c>
      <c r="H3889" s="26">
        <f>SUMIFS(MasterSheet!K:K, MasterSheet!B:B, B3889, MasterSheet!D:D, C3889, MasterSheet!H:H, D3889)</f>
        <v>1</v>
      </c>
      <c r="I3889" s="26">
        <f t="shared" si="250"/>
        <v>25146</v>
      </c>
      <c r="J3889" s="28">
        <f>SUMIFS(MasterSheet!L:L, MasterSheet!B:B, B3889, MasterSheet!D:D, C3889, MasterSheet!H:H, D3889)</f>
        <v>0</v>
      </c>
      <c r="K3889" s="28">
        <f t="shared" si="251"/>
        <v>0</v>
      </c>
      <c r="L3889" s="21" t="str">
        <f>UPPER(VLOOKUP(D3889,MasterSheet!H:U,14,))</f>
        <v>BIOLEGEND</v>
      </c>
    </row>
    <row r="3890" spans="1:12" x14ac:dyDescent="0.25">
      <c r="A3890" s="21" t="str">
        <f t="shared" si="252"/>
        <v>BIOLEGEND</v>
      </c>
      <c r="B3890" s="21" t="str">
        <v>EED120511</v>
      </c>
      <c r="C3890" s="30">
        <v>45973</v>
      </c>
      <c r="D3890" s="21">
        <v>302215</v>
      </c>
      <c r="E3890" s="21">
        <f>_xlfn.XLOOKUP(D3890,MasterSheet!H:H,MasterSheet!F:F)</f>
        <v>7550.4</v>
      </c>
      <c r="F3890" s="22">
        <f>SUMIFS(MasterSheet!J:J, MasterSheet!B:B, B3890, MasterSheet!D:D, C3890, MasterSheet!H:H, D3890)</f>
        <v>1</v>
      </c>
      <c r="G3890" s="22">
        <f t="shared" si="249"/>
        <v>7550.4</v>
      </c>
      <c r="H3890" s="26">
        <f>SUMIFS(MasterSheet!K:K, MasterSheet!B:B, B3890, MasterSheet!D:D, C3890, MasterSheet!H:H, D3890)</f>
        <v>1</v>
      </c>
      <c r="I3890" s="26">
        <f t="shared" si="250"/>
        <v>7550.4</v>
      </c>
      <c r="J3890" s="28">
        <f>SUMIFS(MasterSheet!L:L, MasterSheet!B:B, B3890, MasterSheet!D:D, C3890, MasterSheet!H:H, D3890)</f>
        <v>0</v>
      </c>
      <c r="K3890" s="28">
        <f t="shared" si="251"/>
        <v>0</v>
      </c>
      <c r="L3890" s="21" t="str">
        <f>UPPER(VLOOKUP(D3890,MasterSheet!H:U,14,))</f>
        <v>BIOLEGEND</v>
      </c>
    </row>
    <row r="3891" spans="1:12" x14ac:dyDescent="0.25">
      <c r="A3891" s="21" t="str">
        <f t="shared" si="252"/>
        <v>BIOLEGEND</v>
      </c>
      <c r="B3891" s="21" t="str">
        <v>EED120511</v>
      </c>
      <c r="C3891" s="30">
        <v>45973</v>
      </c>
      <c r="D3891" s="21">
        <v>305118</v>
      </c>
      <c r="E3891" s="21">
        <f>_xlfn.XLOOKUP(D3891,MasterSheet!H:H,MasterSheet!F:F)</f>
        <v>16579.2</v>
      </c>
      <c r="F3891" s="22">
        <f>SUMIFS(MasterSheet!J:J, MasterSheet!B:B, B3891, MasterSheet!D:D, C3891, MasterSheet!H:H, D3891)</f>
        <v>1</v>
      </c>
      <c r="G3891" s="22">
        <f t="shared" si="249"/>
        <v>16579.2</v>
      </c>
      <c r="H3891" s="26">
        <f>SUMIFS(MasterSheet!K:K, MasterSheet!B:B, B3891, MasterSheet!D:D, C3891, MasterSheet!H:H, D3891)</f>
        <v>1</v>
      </c>
      <c r="I3891" s="26">
        <f t="shared" si="250"/>
        <v>16579.2</v>
      </c>
      <c r="J3891" s="28">
        <f>SUMIFS(MasterSheet!L:L, MasterSheet!B:B, B3891, MasterSheet!D:D, C3891, MasterSheet!H:H, D3891)</f>
        <v>0</v>
      </c>
      <c r="K3891" s="28">
        <f t="shared" si="251"/>
        <v>0</v>
      </c>
      <c r="L3891" s="21" t="str">
        <f>UPPER(VLOOKUP(D3891,MasterSheet!H:U,14,))</f>
        <v>BIOLEGEND</v>
      </c>
    </row>
    <row r="3892" spans="1:12" x14ac:dyDescent="0.25">
      <c r="A3892" s="21" t="str">
        <f t="shared" si="252"/>
        <v>BIOLEGEND</v>
      </c>
      <c r="B3892" s="21" t="str">
        <v>EED120511</v>
      </c>
      <c r="C3892" s="30">
        <v>45973</v>
      </c>
      <c r="D3892" s="21">
        <v>313620</v>
      </c>
      <c r="E3892" s="21">
        <f>_xlfn.XLOOKUP(D3892,MasterSheet!H:H,MasterSheet!F:F)</f>
        <v>15470.400000000001</v>
      </c>
      <c r="F3892" s="22">
        <f>SUMIFS(MasterSheet!J:J, MasterSheet!B:B, B3892, MasterSheet!D:D, C3892, MasterSheet!H:H, D3892)</f>
        <v>1</v>
      </c>
      <c r="G3892" s="22">
        <f t="shared" si="249"/>
        <v>15470.400000000001</v>
      </c>
      <c r="H3892" s="26">
        <f>SUMIFS(MasterSheet!K:K, MasterSheet!B:B, B3892, MasterSheet!D:D, C3892, MasterSheet!H:H, D3892)</f>
        <v>1</v>
      </c>
      <c r="I3892" s="26">
        <f t="shared" si="250"/>
        <v>15470.400000000001</v>
      </c>
      <c r="J3892" s="28">
        <f>SUMIFS(MasterSheet!L:L, MasterSheet!B:B, B3892, MasterSheet!D:D, C3892, MasterSheet!H:H, D3892)</f>
        <v>0</v>
      </c>
      <c r="K3892" s="28">
        <f t="shared" si="251"/>
        <v>0</v>
      </c>
      <c r="L3892" s="21" t="str">
        <f>UPPER(VLOOKUP(D3892,MasterSheet!H:U,14,))</f>
        <v>BIOLEGEND</v>
      </c>
    </row>
    <row r="3893" spans="1:12" x14ac:dyDescent="0.25">
      <c r="A3893" s="21" t="str">
        <f t="shared" si="252"/>
        <v>BIOLEGEND</v>
      </c>
      <c r="B3893" s="21" t="str">
        <v>EED120511</v>
      </c>
      <c r="C3893" s="30">
        <v>45973</v>
      </c>
      <c r="D3893" s="21">
        <v>314512</v>
      </c>
      <c r="E3893" s="21">
        <f>_xlfn.XLOOKUP(D3893,MasterSheet!H:H,MasterSheet!F:F)</f>
        <v>20169.599999999999</v>
      </c>
      <c r="F3893" s="22">
        <f>SUMIFS(MasterSheet!J:J, MasterSheet!B:B, B3893, MasterSheet!D:D, C3893, MasterSheet!H:H, D3893)</f>
        <v>2</v>
      </c>
      <c r="G3893" s="22">
        <f t="shared" si="249"/>
        <v>40339.199999999997</v>
      </c>
      <c r="H3893" s="26">
        <f>SUMIFS(MasterSheet!K:K, MasterSheet!B:B, B3893, MasterSheet!D:D, C3893, MasterSheet!H:H, D3893)</f>
        <v>2</v>
      </c>
      <c r="I3893" s="26">
        <f t="shared" si="250"/>
        <v>40339.199999999997</v>
      </c>
      <c r="J3893" s="28">
        <f>SUMIFS(MasterSheet!L:L, MasterSheet!B:B, B3893, MasterSheet!D:D, C3893, MasterSheet!H:H, D3893)</f>
        <v>0</v>
      </c>
      <c r="K3893" s="28">
        <f t="shared" si="251"/>
        <v>0</v>
      </c>
      <c r="L3893" s="21" t="str">
        <f>UPPER(VLOOKUP(D3893,MasterSheet!H:U,14,))</f>
        <v>BIOLEGEND</v>
      </c>
    </row>
    <row r="3894" spans="1:12" x14ac:dyDescent="0.25">
      <c r="A3894" s="21" t="str">
        <f t="shared" si="252"/>
        <v>BIOLEGEND</v>
      </c>
      <c r="B3894" s="21" t="str">
        <v>EED120511</v>
      </c>
      <c r="C3894" s="30">
        <v>45973</v>
      </c>
      <c r="D3894" s="21">
        <v>316508</v>
      </c>
      <c r="E3894" s="21">
        <f>_xlfn.XLOOKUP(D3894,MasterSheet!H:H,MasterSheet!F:F)</f>
        <v>12883.2</v>
      </c>
      <c r="F3894" s="22">
        <f>SUMIFS(MasterSheet!J:J, MasterSheet!B:B, B3894, MasterSheet!D:D, C3894, MasterSheet!H:H, D3894)</f>
        <v>2</v>
      </c>
      <c r="G3894" s="22">
        <f t="shared" si="249"/>
        <v>25766.400000000001</v>
      </c>
      <c r="H3894" s="26">
        <f>SUMIFS(MasterSheet!K:K, MasterSheet!B:B, B3894, MasterSheet!D:D, C3894, MasterSheet!H:H, D3894)</f>
        <v>2</v>
      </c>
      <c r="I3894" s="26">
        <f t="shared" si="250"/>
        <v>25766.400000000001</v>
      </c>
      <c r="J3894" s="28">
        <f>SUMIFS(MasterSheet!L:L, MasterSheet!B:B, B3894, MasterSheet!D:D, C3894, MasterSheet!H:H, D3894)</f>
        <v>0</v>
      </c>
      <c r="K3894" s="28">
        <f t="shared" si="251"/>
        <v>0</v>
      </c>
      <c r="L3894" s="21" t="str">
        <f>UPPER(VLOOKUP(D3894,MasterSheet!H:U,14,))</f>
        <v>BIOLEGEND</v>
      </c>
    </row>
    <row r="3895" spans="1:12" x14ac:dyDescent="0.25">
      <c r="A3895" s="21" t="str">
        <f t="shared" si="252"/>
        <v>BIOLEGEND</v>
      </c>
      <c r="B3895" s="21" t="str">
        <v>EED120511</v>
      </c>
      <c r="C3895" s="30">
        <v>45973</v>
      </c>
      <c r="D3895" s="21">
        <v>323809</v>
      </c>
      <c r="E3895" s="21">
        <f>_xlfn.XLOOKUP(D3895,MasterSheet!H:H,MasterSheet!F:F)</f>
        <v>6916.7999999999993</v>
      </c>
      <c r="F3895" s="22">
        <f>SUMIFS(MasterSheet!J:J, MasterSheet!B:B, B3895, MasterSheet!D:D, C3895, MasterSheet!H:H, D3895)</f>
        <v>1</v>
      </c>
      <c r="G3895" s="22">
        <f t="shared" ref="G3895:G3958" si="253">F3895*E3895</f>
        <v>6916.7999999999993</v>
      </c>
      <c r="H3895" s="26">
        <f>SUMIFS(MasterSheet!K:K, MasterSheet!B:B, B3895, MasterSheet!D:D, C3895, MasterSheet!H:H, D3895)</f>
        <v>1</v>
      </c>
      <c r="I3895" s="26">
        <f t="shared" ref="I3895:I3958" si="254">H3895*E3895</f>
        <v>6916.7999999999993</v>
      </c>
      <c r="J3895" s="28">
        <f>SUMIFS(MasterSheet!L:L, MasterSheet!B:B, B3895, MasterSheet!D:D, C3895, MasterSheet!H:H, D3895)</f>
        <v>0</v>
      </c>
      <c r="K3895" s="28">
        <f t="shared" ref="K3895:K3958" si="255">J3895*E3895</f>
        <v>0</v>
      </c>
      <c r="L3895" s="21" t="str">
        <f>UPPER(VLOOKUP(D3895,MasterSheet!H:U,14,))</f>
        <v>BIOLEGEND</v>
      </c>
    </row>
    <row r="3896" spans="1:12" x14ac:dyDescent="0.25">
      <c r="A3896" s="21" t="str">
        <f t="shared" si="252"/>
        <v>BIOLEGEND</v>
      </c>
      <c r="B3896" s="21" t="str">
        <v>EED120511</v>
      </c>
      <c r="C3896" s="30">
        <v>45973</v>
      </c>
      <c r="D3896" s="21">
        <v>341619</v>
      </c>
      <c r="E3896" s="21">
        <f>_xlfn.XLOOKUP(D3896,MasterSheet!H:H,MasterSheet!F:F)</f>
        <v>11704</v>
      </c>
      <c r="F3896" s="22">
        <f>SUMIFS(MasterSheet!J:J, MasterSheet!B:B, B3896, MasterSheet!D:D, C3896, MasterSheet!H:H, D3896)</f>
        <v>1</v>
      </c>
      <c r="G3896" s="22">
        <f t="shared" si="253"/>
        <v>11704</v>
      </c>
      <c r="H3896" s="26">
        <f>SUMIFS(MasterSheet!K:K, MasterSheet!B:B, B3896, MasterSheet!D:D, C3896, MasterSheet!H:H, D3896)</f>
        <v>1</v>
      </c>
      <c r="I3896" s="26">
        <f t="shared" si="254"/>
        <v>11704</v>
      </c>
      <c r="J3896" s="28">
        <f>SUMIFS(MasterSheet!L:L, MasterSheet!B:B, B3896, MasterSheet!D:D, C3896, MasterSheet!H:H, D3896)</f>
        <v>0</v>
      </c>
      <c r="K3896" s="28">
        <f t="shared" si="255"/>
        <v>0</v>
      </c>
      <c r="L3896" s="21" t="str">
        <f>UPPER(VLOOKUP(D3896,MasterSheet!H:U,14,))</f>
        <v>BIOLEGEND</v>
      </c>
    </row>
    <row r="3897" spans="1:12" x14ac:dyDescent="0.25">
      <c r="A3897" s="21" t="str">
        <f t="shared" si="252"/>
        <v>BIOLEGEND</v>
      </c>
      <c r="B3897" s="21" t="str">
        <v>EED120511</v>
      </c>
      <c r="C3897" s="30">
        <v>45973</v>
      </c>
      <c r="D3897" s="21">
        <v>344614</v>
      </c>
      <c r="E3897" s="21">
        <f>_xlfn.XLOOKUP(D3897,MasterSheet!H:H,MasterSheet!F:F)</f>
        <v>18216</v>
      </c>
      <c r="F3897" s="22">
        <f>SUMIFS(MasterSheet!J:J, MasterSheet!B:B, B3897, MasterSheet!D:D, C3897, MasterSheet!H:H, D3897)</f>
        <v>1</v>
      </c>
      <c r="G3897" s="22">
        <f t="shared" si="253"/>
        <v>18216</v>
      </c>
      <c r="H3897" s="26">
        <f>SUMIFS(MasterSheet!K:K, MasterSheet!B:B, B3897, MasterSheet!D:D, C3897, MasterSheet!H:H, D3897)</f>
        <v>1</v>
      </c>
      <c r="I3897" s="26">
        <f t="shared" si="254"/>
        <v>18216</v>
      </c>
      <c r="J3897" s="28">
        <f>SUMIFS(MasterSheet!L:L, MasterSheet!B:B, B3897, MasterSheet!D:D, C3897, MasterSheet!H:H, D3897)</f>
        <v>0</v>
      </c>
      <c r="K3897" s="28">
        <f t="shared" si="255"/>
        <v>0</v>
      </c>
      <c r="L3897" s="21" t="str">
        <f>UPPER(VLOOKUP(D3897,MasterSheet!H:U,14,))</f>
        <v>BIOLEGEND</v>
      </c>
    </row>
    <row r="3898" spans="1:12" x14ac:dyDescent="0.25">
      <c r="A3898" s="21" t="str">
        <f t="shared" si="252"/>
        <v>BIOLEGEND</v>
      </c>
      <c r="B3898" s="21" t="str">
        <v>EED120511</v>
      </c>
      <c r="C3898" s="30">
        <v>45973</v>
      </c>
      <c r="D3898" s="21">
        <v>352315</v>
      </c>
      <c r="E3898" s="21">
        <f>_xlfn.XLOOKUP(D3898,MasterSheet!H:H,MasterSheet!F:F)</f>
        <v>8395.2000000000007</v>
      </c>
      <c r="F3898" s="22">
        <f>SUMIFS(MasterSheet!J:J, MasterSheet!B:B, B3898, MasterSheet!D:D, C3898, MasterSheet!H:H, D3898)</f>
        <v>1</v>
      </c>
      <c r="G3898" s="22">
        <f t="shared" si="253"/>
        <v>8395.2000000000007</v>
      </c>
      <c r="H3898" s="26">
        <f>SUMIFS(MasterSheet!K:K, MasterSheet!B:B, B3898, MasterSheet!D:D, C3898, MasterSheet!H:H, D3898)</f>
        <v>1</v>
      </c>
      <c r="I3898" s="26">
        <f t="shared" si="254"/>
        <v>8395.2000000000007</v>
      </c>
      <c r="J3898" s="28">
        <f>SUMIFS(MasterSheet!L:L, MasterSheet!B:B, B3898, MasterSheet!D:D, C3898, MasterSheet!H:H, D3898)</f>
        <v>0</v>
      </c>
      <c r="K3898" s="28">
        <f t="shared" si="255"/>
        <v>0</v>
      </c>
      <c r="L3898" s="21" t="str">
        <f>UPPER(VLOOKUP(D3898,MasterSheet!H:U,14,))</f>
        <v>BIOLEGEND</v>
      </c>
    </row>
    <row r="3899" spans="1:12" x14ac:dyDescent="0.25">
      <c r="A3899" s="21" t="str">
        <f t="shared" si="252"/>
        <v>BIOLEGEND</v>
      </c>
      <c r="B3899" s="21" t="str">
        <v>EED120511</v>
      </c>
      <c r="C3899" s="30">
        <v>45973</v>
      </c>
      <c r="D3899" s="21">
        <v>353442</v>
      </c>
      <c r="E3899" s="21">
        <f>_xlfn.XLOOKUP(D3899,MasterSheet!H:H,MasterSheet!F:F)</f>
        <v>9292.7999999999993</v>
      </c>
      <c r="F3899" s="22">
        <f>SUMIFS(MasterSheet!J:J, MasterSheet!B:B, B3899, MasterSheet!D:D, C3899, MasterSheet!H:H, D3899)</f>
        <v>1</v>
      </c>
      <c r="G3899" s="22">
        <f t="shared" si="253"/>
        <v>9292.7999999999993</v>
      </c>
      <c r="H3899" s="26">
        <f>SUMIFS(MasterSheet!K:K, MasterSheet!B:B, B3899, MasterSheet!D:D, C3899, MasterSheet!H:H, D3899)</f>
        <v>1</v>
      </c>
      <c r="I3899" s="26">
        <f t="shared" si="254"/>
        <v>9292.7999999999993</v>
      </c>
      <c r="J3899" s="28">
        <f>SUMIFS(MasterSheet!L:L, MasterSheet!B:B, B3899, MasterSheet!D:D, C3899, MasterSheet!H:H, D3899)</f>
        <v>0</v>
      </c>
      <c r="K3899" s="28">
        <f t="shared" si="255"/>
        <v>0</v>
      </c>
      <c r="L3899" s="21" t="str">
        <f>UPPER(VLOOKUP(D3899,MasterSheet!H:U,14,))</f>
        <v>BIOLEGEND</v>
      </c>
    </row>
    <row r="3900" spans="1:12" x14ac:dyDescent="0.25">
      <c r="A3900" s="21" t="str">
        <f t="shared" si="252"/>
        <v>BIOLEGEND</v>
      </c>
      <c r="B3900" s="21" t="str">
        <v>EED120511</v>
      </c>
      <c r="C3900" s="30">
        <v>45973</v>
      </c>
      <c r="D3900" s="21">
        <v>353755</v>
      </c>
      <c r="E3900" s="21">
        <f>_xlfn.XLOOKUP(D3900,MasterSheet!H:H,MasterSheet!F:F)</f>
        <v>9926.4</v>
      </c>
      <c r="F3900" s="22">
        <f>SUMIFS(MasterSheet!J:J, MasterSheet!B:B, B3900, MasterSheet!D:D, C3900, MasterSheet!H:H, D3900)</f>
        <v>1</v>
      </c>
      <c r="G3900" s="22">
        <f t="shared" si="253"/>
        <v>9926.4</v>
      </c>
      <c r="H3900" s="26">
        <f>SUMIFS(MasterSheet!K:K, MasterSheet!B:B, B3900, MasterSheet!D:D, C3900, MasterSheet!H:H, D3900)</f>
        <v>1</v>
      </c>
      <c r="I3900" s="26">
        <f t="shared" si="254"/>
        <v>9926.4</v>
      </c>
      <c r="J3900" s="28">
        <f>SUMIFS(MasterSheet!L:L, MasterSheet!B:B, B3900, MasterSheet!D:D, C3900, MasterSheet!H:H, D3900)</f>
        <v>0</v>
      </c>
      <c r="K3900" s="28">
        <f t="shared" si="255"/>
        <v>0</v>
      </c>
      <c r="L3900" s="21" t="str">
        <f>UPPER(VLOOKUP(D3900,MasterSheet!H:U,14,))</f>
        <v>BIOLEGEND</v>
      </c>
    </row>
    <row r="3901" spans="1:12" x14ac:dyDescent="0.25">
      <c r="A3901" s="21" t="str">
        <f t="shared" si="252"/>
        <v>BIOLEGEND</v>
      </c>
      <c r="B3901" s="21" t="str">
        <v>EED120511</v>
      </c>
      <c r="C3901" s="30">
        <v>45973</v>
      </c>
      <c r="D3901" s="21">
        <v>357227</v>
      </c>
      <c r="E3901" s="21">
        <f>_xlfn.XLOOKUP(D3901,MasterSheet!H:H,MasterSheet!F:F)</f>
        <v>9292.7999999999993</v>
      </c>
      <c r="F3901" s="22">
        <f>SUMIFS(MasterSheet!J:J, MasterSheet!B:B, B3901, MasterSheet!D:D, C3901, MasterSheet!H:H, D3901)</f>
        <v>1</v>
      </c>
      <c r="G3901" s="22">
        <f t="shared" si="253"/>
        <v>9292.7999999999993</v>
      </c>
      <c r="H3901" s="26">
        <f>SUMIFS(MasterSheet!K:K, MasterSheet!B:B, B3901, MasterSheet!D:D, C3901, MasterSheet!H:H, D3901)</f>
        <v>1</v>
      </c>
      <c r="I3901" s="26">
        <f t="shared" si="254"/>
        <v>9292.7999999999993</v>
      </c>
      <c r="J3901" s="28">
        <f>SUMIFS(MasterSheet!L:L, MasterSheet!B:B, B3901, MasterSheet!D:D, C3901, MasterSheet!H:H, D3901)</f>
        <v>0</v>
      </c>
      <c r="K3901" s="28">
        <f t="shared" si="255"/>
        <v>0</v>
      </c>
      <c r="L3901" s="21" t="str">
        <f>UPPER(VLOOKUP(D3901,MasterSheet!H:U,14,))</f>
        <v>BIOLEGEND</v>
      </c>
    </row>
    <row r="3902" spans="1:12" x14ac:dyDescent="0.25">
      <c r="A3902" s="21" t="str">
        <f t="shared" si="252"/>
        <v>BIOLEGEND</v>
      </c>
      <c r="B3902" s="21" t="str">
        <v>EED120511</v>
      </c>
      <c r="C3902" s="30">
        <v>45973</v>
      </c>
      <c r="D3902" s="21">
        <v>359805</v>
      </c>
      <c r="E3902" s="21">
        <f>_xlfn.XLOOKUP(D3902,MasterSheet!H:H,MasterSheet!F:F)</f>
        <v>5491.2</v>
      </c>
      <c r="F3902" s="22">
        <f>SUMIFS(MasterSheet!J:J, MasterSheet!B:B, B3902, MasterSheet!D:D, C3902, MasterSheet!H:H, D3902)</f>
        <v>1</v>
      </c>
      <c r="G3902" s="22">
        <f t="shared" si="253"/>
        <v>5491.2</v>
      </c>
      <c r="H3902" s="26">
        <f>SUMIFS(MasterSheet!K:K, MasterSheet!B:B, B3902, MasterSheet!D:D, C3902, MasterSheet!H:H, D3902)</f>
        <v>1</v>
      </c>
      <c r="I3902" s="26">
        <f t="shared" si="254"/>
        <v>5491.2</v>
      </c>
      <c r="J3902" s="28">
        <f>SUMIFS(MasterSheet!L:L, MasterSheet!B:B, B3902, MasterSheet!D:D, C3902, MasterSheet!H:H, D3902)</f>
        <v>0</v>
      </c>
      <c r="K3902" s="28">
        <f t="shared" si="255"/>
        <v>0</v>
      </c>
      <c r="L3902" s="21" t="str">
        <f>UPPER(VLOOKUP(D3902,MasterSheet!H:U,14,))</f>
        <v>BIOLEGEND</v>
      </c>
    </row>
    <row r="3903" spans="1:12" x14ac:dyDescent="0.25">
      <c r="A3903" s="21" t="str">
        <f t="shared" si="252"/>
        <v>BIOLEGEND</v>
      </c>
      <c r="B3903" s="21" t="str">
        <v>EED120511</v>
      </c>
      <c r="C3903" s="30">
        <v>45973</v>
      </c>
      <c r="D3903" s="21">
        <v>369327</v>
      </c>
      <c r="E3903" s="21">
        <f>_xlfn.XLOOKUP(D3903,MasterSheet!H:H,MasterSheet!F:F)</f>
        <v>13358.400000000001</v>
      </c>
      <c r="F3903" s="22">
        <f>SUMIFS(MasterSheet!J:J, MasterSheet!B:B, B3903, MasterSheet!D:D, C3903, MasterSheet!H:H, D3903)</f>
        <v>1</v>
      </c>
      <c r="G3903" s="22">
        <f t="shared" si="253"/>
        <v>13358.400000000001</v>
      </c>
      <c r="H3903" s="26">
        <f>SUMIFS(MasterSheet!K:K, MasterSheet!B:B, B3903, MasterSheet!D:D, C3903, MasterSheet!H:H, D3903)</f>
        <v>1</v>
      </c>
      <c r="I3903" s="26">
        <f t="shared" si="254"/>
        <v>13358.400000000001</v>
      </c>
      <c r="J3903" s="28">
        <f>SUMIFS(MasterSheet!L:L, MasterSheet!B:B, B3903, MasterSheet!D:D, C3903, MasterSheet!H:H, D3903)</f>
        <v>0</v>
      </c>
      <c r="K3903" s="28">
        <f t="shared" si="255"/>
        <v>0</v>
      </c>
      <c r="L3903" s="21" t="str">
        <f>UPPER(VLOOKUP(D3903,MasterSheet!H:U,14,))</f>
        <v>BIOLEGEND</v>
      </c>
    </row>
    <row r="3904" spans="1:12" x14ac:dyDescent="0.25">
      <c r="A3904" s="21" t="str">
        <f t="shared" si="252"/>
        <v>BIOLEGEND</v>
      </c>
      <c r="B3904" s="21" t="str">
        <v>EED120511</v>
      </c>
      <c r="C3904" s="30">
        <v>45973</v>
      </c>
      <c r="D3904" s="21">
        <v>372722</v>
      </c>
      <c r="E3904" s="21">
        <f>_xlfn.XLOOKUP(D3904,MasterSheet!H:H,MasterSheet!F:F)</f>
        <v>13358.400000000001</v>
      </c>
      <c r="F3904" s="22">
        <f>SUMIFS(MasterSheet!J:J, MasterSheet!B:B, B3904, MasterSheet!D:D, C3904, MasterSheet!H:H, D3904)</f>
        <v>1</v>
      </c>
      <c r="G3904" s="22">
        <f t="shared" si="253"/>
        <v>13358.400000000001</v>
      </c>
      <c r="H3904" s="26">
        <f>SUMIFS(MasterSheet!K:K, MasterSheet!B:B, B3904, MasterSheet!D:D, C3904, MasterSheet!H:H, D3904)</f>
        <v>1</v>
      </c>
      <c r="I3904" s="26">
        <f t="shared" si="254"/>
        <v>13358.400000000001</v>
      </c>
      <c r="J3904" s="28">
        <f>SUMIFS(MasterSheet!L:L, MasterSheet!B:B, B3904, MasterSheet!D:D, C3904, MasterSheet!H:H, D3904)</f>
        <v>0</v>
      </c>
      <c r="K3904" s="28">
        <f t="shared" si="255"/>
        <v>0</v>
      </c>
      <c r="L3904" s="21" t="str">
        <f>UPPER(VLOOKUP(D3904,MasterSheet!H:U,14,))</f>
        <v>BIOLEGEND</v>
      </c>
    </row>
    <row r="3905" spans="1:12" x14ac:dyDescent="0.25">
      <c r="A3905" s="21" t="str">
        <f t="shared" si="252"/>
        <v>BIOLEGEND</v>
      </c>
      <c r="B3905" s="21" t="str">
        <v>EED120511</v>
      </c>
      <c r="C3905" s="30">
        <v>45973</v>
      </c>
      <c r="D3905" s="21">
        <v>393309</v>
      </c>
      <c r="E3905" s="21">
        <f>_xlfn.XLOOKUP(D3905,MasterSheet!H:H,MasterSheet!F:F)</f>
        <v>7444.7999999999993</v>
      </c>
      <c r="F3905" s="22">
        <f>SUMIFS(MasterSheet!J:J, MasterSheet!B:B, B3905, MasterSheet!D:D, C3905, MasterSheet!H:H, D3905)</f>
        <v>1</v>
      </c>
      <c r="G3905" s="22">
        <f t="shared" si="253"/>
        <v>7444.7999999999993</v>
      </c>
      <c r="H3905" s="26">
        <f>SUMIFS(MasterSheet!K:K, MasterSheet!B:B, B3905, MasterSheet!D:D, C3905, MasterSheet!H:H, D3905)</f>
        <v>1</v>
      </c>
      <c r="I3905" s="26">
        <f t="shared" si="254"/>
        <v>7444.7999999999993</v>
      </c>
      <c r="J3905" s="28">
        <f>SUMIFS(MasterSheet!L:L, MasterSheet!B:B, B3905, MasterSheet!D:D, C3905, MasterSheet!H:H, D3905)</f>
        <v>0</v>
      </c>
      <c r="K3905" s="28">
        <f t="shared" si="255"/>
        <v>0</v>
      </c>
      <c r="L3905" s="21" t="str">
        <f>UPPER(VLOOKUP(D3905,MasterSheet!H:U,14,))</f>
        <v>BIOLEGEND</v>
      </c>
    </row>
    <row r="3906" spans="1:12" x14ac:dyDescent="0.25">
      <c r="A3906" s="21" t="str">
        <f t="shared" ref="A3906:A3969" si="256">L3906</f>
        <v>BIOLEGEND</v>
      </c>
      <c r="B3906" s="21" t="str">
        <v>EED120511</v>
      </c>
      <c r="C3906" s="30">
        <v>45973</v>
      </c>
      <c r="D3906" s="21">
        <v>405103</v>
      </c>
      <c r="E3906" s="21">
        <f>_xlfn.XLOOKUP(D3906,MasterSheet!H:H,MasterSheet!F:F)</f>
        <v>440</v>
      </c>
      <c r="F3906" s="22">
        <f>SUMIFS(MasterSheet!J:J, MasterSheet!B:B, B3906, MasterSheet!D:D, C3906, MasterSheet!H:H, D3906)</f>
        <v>1</v>
      </c>
      <c r="G3906" s="22">
        <f t="shared" si="253"/>
        <v>440</v>
      </c>
      <c r="H3906" s="26">
        <f>SUMIFS(MasterSheet!K:K, MasterSheet!B:B, B3906, MasterSheet!D:D, C3906, MasterSheet!H:H, D3906)</f>
        <v>1</v>
      </c>
      <c r="I3906" s="26">
        <f t="shared" si="254"/>
        <v>440</v>
      </c>
      <c r="J3906" s="28">
        <f>SUMIFS(MasterSheet!L:L, MasterSheet!B:B, B3906, MasterSheet!D:D, C3906, MasterSheet!H:H, D3906)</f>
        <v>0</v>
      </c>
      <c r="K3906" s="28">
        <f t="shared" si="255"/>
        <v>0</v>
      </c>
      <c r="L3906" s="21" t="str">
        <f>UPPER(VLOOKUP(D3906,MasterSheet!H:U,14,))</f>
        <v>BIOLEGEND</v>
      </c>
    </row>
    <row r="3907" spans="1:12" x14ac:dyDescent="0.25">
      <c r="A3907" s="21" t="str">
        <f t="shared" si="256"/>
        <v>BIOLEGEND</v>
      </c>
      <c r="B3907" s="21" t="str">
        <v>EED120511</v>
      </c>
      <c r="C3907" s="30">
        <v>45973</v>
      </c>
      <c r="D3907" s="21">
        <v>420403</v>
      </c>
      <c r="E3907" s="21">
        <f>_xlfn.XLOOKUP(D3907,MasterSheet!H:H,MasterSheet!F:F)</f>
        <v>1848</v>
      </c>
      <c r="F3907" s="22">
        <f>SUMIFS(MasterSheet!J:J, MasterSheet!B:B, B3907, MasterSheet!D:D, C3907, MasterSheet!H:H, D3907)</f>
        <v>2</v>
      </c>
      <c r="G3907" s="22">
        <f t="shared" si="253"/>
        <v>3696</v>
      </c>
      <c r="H3907" s="26">
        <f>SUMIFS(MasterSheet!K:K, MasterSheet!B:B, B3907, MasterSheet!D:D, C3907, MasterSheet!H:H, D3907)</f>
        <v>2</v>
      </c>
      <c r="I3907" s="26">
        <f t="shared" si="254"/>
        <v>3696</v>
      </c>
      <c r="J3907" s="28">
        <f>SUMIFS(MasterSheet!L:L, MasterSheet!B:B, B3907, MasterSheet!D:D, C3907, MasterSheet!H:H, D3907)</f>
        <v>0</v>
      </c>
      <c r="K3907" s="28">
        <f t="shared" si="255"/>
        <v>0</v>
      </c>
      <c r="L3907" s="21" t="str">
        <f>UPPER(VLOOKUP(D3907,MasterSheet!H:U,14,))</f>
        <v>BIOLEGEND</v>
      </c>
    </row>
    <row r="3908" spans="1:12" x14ac:dyDescent="0.25">
      <c r="A3908" s="21" t="str">
        <f t="shared" si="256"/>
        <v>BIOLEGEND</v>
      </c>
      <c r="B3908" s="21" t="str">
        <v>EED120511</v>
      </c>
      <c r="C3908" s="30">
        <v>45973</v>
      </c>
      <c r="D3908" s="21">
        <v>421101</v>
      </c>
      <c r="E3908" s="21">
        <f>_xlfn.XLOOKUP(D3908,MasterSheet!H:H,MasterSheet!F:F)</f>
        <v>2217.6</v>
      </c>
      <c r="F3908" s="22">
        <f>SUMIFS(MasterSheet!J:J, MasterSheet!B:B, B3908, MasterSheet!D:D, C3908, MasterSheet!H:H, D3908)</f>
        <v>1</v>
      </c>
      <c r="G3908" s="22">
        <f t="shared" si="253"/>
        <v>2217.6</v>
      </c>
      <c r="H3908" s="26">
        <f>SUMIFS(MasterSheet!K:K, MasterSheet!B:B, B3908, MasterSheet!D:D, C3908, MasterSheet!H:H, D3908)</f>
        <v>1</v>
      </c>
      <c r="I3908" s="26">
        <f t="shared" si="254"/>
        <v>2217.6</v>
      </c>
      <c r="J3908" s="28">
        <f>SUMIFS(MasterSheet!L:L, MasterSheet!B:B, B3908, MasterSheet!D:D, C3908, MasterSheet!H:H, D3908)</f>
        <v>0</v>
      </c>
      <c r="K3908" s="28">
        <f t="shared" si="255"/>
        <v>0</v>
      </c>
      <c r="L3908" s="21" t="str">
        <f>UPPER(VLOOKUP(D3908,MasterSheet!H:U,14,))</f>
        <v>BIOLEGEND</v>
      </c>
    </row>
    <row r="3909" spans="1:12" x14ac:dyDescent="0.25">
      <c r="A3909" s="21" t="str">
        <f t="shared" si="256"/>
        <v>BIOLEGEND</v>
      </c>
      <c r="B3909" s="21" t="str">
        <v>EED120511</v>
      </c>
      <c r="C3909" s="30">
        <v>45973</v>
      </c>
      <c r="D3909" s="21">
        <v>423001</v>
      </c>
      <c r="E3909" s="21">
        <f>_xlfn.XLOOKUP(D3909,MasterSheet!H:H,MasterSheet!F:F)</f>
        <v>1900.8000000000002</v>
      </c>
      <c r="F3909" s="22">
        <f>SUMIFS(MasterSheet!J:J, MasterSheet!B:B, B3909, MasterSheet!D:D, C3909, MasterSheet!H:H, D3909)</f>
        <v>1</v>
      </c>
      <c r="G3909" s="22">
        <f t="shared" si="253"/>
        <v>1900.8000000000002</v>
      </c>
      <c r="H3909" s="26">
        <f>SUMIFS(MasterSheet!K:K, MasterSheet!B:B, B3909, MasterSheet!D:D, C3909, MasterSheet!H:H, D3909)</f>
        <v>1</v>
      </c>
      <c r="I3909" s="26">
        <f t="shared" si="254"/>
        <v>1900.8000000000002</v>
      </c>
      <c r="J3909" s="28">
        <f>SUMIFS(MasterSheet!L:L, MasterSheet!B:B, B3909, MasterSheet!D:D, C3909, MasterSheet!H:H, D3909)</f>
        <v>0</v>
      </c>
      <c r="K3909" s="28">
        <f t="shared" si="255"/>
        <v>0</v>
      </c>
      <c r="L3909" s="21" t="str">
        <f>UPPER(VLOOKUP(D3909,MasterSheet!H:U,14,))</f>
        <v>BIOLEGEND</v>
      </c>
    </row>
    <row r="3910" spans="1:12" x14ac:dyDescent="0.25">
      <c r="A3910" s="21" t="str">
        <f t="shared" si="256"/>
        <v>BIOLEGEND</v>
      </c>
      <c r="B3910" s="21" t="str">
        <v>EED120511</v>
      </c>
      <c r="C3910" s="30">
        <v>45973</v>
      </c>
      <c r="D3910" s="21">
        <v>424401</v>
      </c>
      <c r="E3910" s="21">
        <f>_xlfn.XLOOKUP(D3910,MasterSheet!H:H,MasterSheet!F:F)</f>
        <v>9438</v>
      </c>
      <c r="F3910" s="22">
        <f>SUMIFS(MasterSheet!J:J, MasterSheet!B:B, B3910, MasterSheet!D:D, C3910, MasterSheet!H:H, D3910)</f>
        <v>3</v>
      </c>
      <c r="G3910" s="22">
        <f t="shared" si="253"/>
        <v>28314</v>
      </c>
      <c r="H3910" s="26">
        <f>SUMIFS(MasterSheet!K:K, MasterSheet!B:B, B3910, MasterSheet!D:D, C3910, MasterSheet!H:H, D3910)</f>
        <v>3</v>
      </c>
      <c r="I3910" s="26">
        <f t="shared" si="254"/>
        <v>28314</v>
      </c>
      <c r="J3910" s="28">
        <f>SUMIFS(MasterSheet!L:L, MasterSheet!B:B, B3910, MasterSheet!D:D, C3910, MasterSheet!H:H, D3910)</f>
        <v>0</v>
      </c>
      <c r="K3910" s="28">
        <f t="shared" si="255"/>
        <v>0</v>
      </c>
      <c r="L3910" s="21" t="str">
        <f>UPPER(VLOOKUP(D3910,MasterSheet!H:U,14,))</f>
        <v>BIOLEGEND</v>
      </c>
    </row>
    <row r="3911" spans="1:12" x14ac:dyDescent="0.25">
      <c r="A3911" s="21" t="str">
        <f t="shared" si="256"/>
        <v>BIOLEGEND</v>
      </c>
      <c r="B3911" s="21" t="str">
        <v>EED120511</v>
      </c>
      <c r="C3911" s="30">
        <v>45973</v>
      </c>
      <c r="D3911" s="21">
        <v>424602</v>
      </c>
      <c r="E3911" s="21">
        <f>_xlfn.XLOOKUP(D3911,MasterSheet!H:H,MasterSheet!F:F)</f>
        <v>12408</v>
      </c>
      <c r="F3911" s="22">
        <f>SUMIFS(MasterSheet!J:J, MasterSheet!B:B, B3911, MasterSheet!D:D, C3911, MasterSheet!H:H, D3911)</f>
        <v>1</v>
      </c>
      <c r="G3911" s="22">
        <f t="shared" si="253"/>
        <v>12408</v>
      </c>
      <c r="H3911" s="26">
        <f>SUMIFS(MasterSheet!K:K, MasterSheet!B:B, B3911, MasterSheet!D:D, C3911, MasterSheet!H:H, D3911)</f>
        <v>1</v>
      </c>
      <c r="I3911" s="26">
        <f t="shared" si="254"/>
        <v>12408</v>
      </c>
      <c r="J3911" s="28">
        <f>SUMIFS(MasterSheet!L:L, MasterSheet!B:B, B3911, MasterSheet!D:D, C3911, MasterSheet!H:H, D3911)</f>
        <v>0</v>
      </c>
      <c r="K3911" s="28">
        <f t="shared" si="255"/>
        <v>0</v>
      </c>
      <c r="L3911" s="21" t="str">
        <f>UPPER(VLOOKUP(D3911,MasterSheet!H:U,14,))</f>
        <v>BIOLEGEND</v>
      </c>
    </row>
    <row r="3912" spans="1:12" x14ac:dyDescent="0.25">
      <c r="A3912" s="21" t="str">
        <f t="shared" si="256"/>
        <v>BIOLEGEND</v>
      </c>
      <c r="B3912" s="21" t="str">
        <v>EED120511</v>
      </c>
      <c r="C3912" s="30">
        <v>45973</v>
      </c>
      <c r="D3912" s="21">
        <v>426102</v>
      </c>
      <c r="E3912" s="21">
        <f>_xlfn.XLOOKUP(D3912,MasterSheet!H:H,MasterSheet!F:F)</f>
        <v>8685.6</v>
      </c>
      <c r="F3912" s="22">
        <f>SUMIFS(MasterSheet!J:J, MasterSheet!B:B, B3912, MasterSheet!D:D, C3912, MasterSheet!H:H, D3912)</f>
        <v>1</v>
      </c>
      <c r="G3912" s="22">
        <f t="shared" si="253"/>
        <v>8685.6</v>
      </c>
      <c r="H3912" s="26">
        <f>SUMIFS(MasterSheet!K:K, MasterSheet!B:B, B3912, MasterSheet!D:D, C3912, MasterSheet!H:H, D3912)</f>
        <v>1</v>
      </c>
      <c r="I3912" s="26">
        <f t="shared" si="254"/>
        <v>8685.6</v>
      </c>
      <c r="J3912" s="28">
        <f>SUMIFS(MasterSheet!L:L, MasterSheet!B:B, B3912, MasterSheet!D:D, C3912, MasterSheet!H:H, D3912)</f>
        <v>0</v>
      </c>
      <c r="K3912" s="28">
        <f t="shared" si="255"/>
        <v>0</v>
      </c>
      <c r="L3912" s="21" t="str">
        <f>UPPER(VLOOKUP(D3912,MasterSheet!H:U,14,))</f>
        <v>BIOLEGEND</v>
      </c>
    </row>
    <row r="3913" spans="1:12" x14ac:dyDescent="0.25">
      <c r="A3913" s="21" t="str">
        <f t="shared" si="256"/>
        <v>BIOLEGEND</v>
      </c>
      <c r="B3913" s="21" t="str">
        <v>EED120511</v>
      </c>
      <c r="C3913" s="30">
        <v>45973</v>
      </c>
      <c r="D3913" s="21">
        <v>426105</v>
      </c>
      <c r="E3913" s="21">
        <f>_xlfn.XLOOKUP(D3913,MasterSheet!H:H,MasterSheet!F:F)</f>
        <v>6600</v>
      </c>
      <c r="F3913" s="22">
        <f>SUMIFS(MasterSheet!J:J, MasterSheet!B:B, B3913, MasterSheet!D:D, C3913, MasterSheet!H:H, D3913)</f>
        <v>1</v>
      </c>
      <c r="G3913" s="22">
        <f t="shared" si="253"/>
        <v>6600</v>
      </c>
      <c r="H3913" s="26">
        <f>SUMIFS(MasterSheet!K:K, MasterSheet!B:B, B3913, MasterSheet!D:D, C3913, MasterSheet!H:H, D3913)</f>
        <v>1</v>
      </c>
      <c r="I3913" s="26">
        <f t="shared" si="254"/>
        <v>6600</v>
      </c>
      <c r="J3913" s="28">
        <f>SUMIFS(MasterSheet!L:L, MasterSheet!B:B, B3913, MasterSheet!D:D, C3913, MasterSheet!H:H, D3913)</f>
        <v>0</v>
      </c>
      <c r="K3913" s="28">
        <f t="shared" si="255"/>
        <v>0</v>
      </c>
      <c r="L3913" s="21" t="str">
        <f>UPPER(VLOOKUP(D3913,MasterSheet!H:U,14,))</f>
        <v>BIOLEGEND</v>
      </c>
    </row>
    <row r="3914" spans="1:12" x14ac:dyDescent="0.25">
      <c r="A3914" s="21" t="str">
        <f t="shared" si="256"/>
        <v>BIOLEGEND</v>
      </c>
      <c r="B3914" s="21" t="str">
        <v>EED120511</v>
      </c>
      <c r="C3914" s="30">
        <v>45973</v>
      </c>
      <c r="D3914" s="21">
        <v>430924</v>
      </c>
      <c r="E3914" s="21">
        <f>_xlfn.XLOOKUP(D3914,MasterSheet!H:H,MasterSheet!F:F)</f>
        <v>32472</v>
      </c>
      <c r="F3914" s="22">
        <f>SUMIFS(MasterSheet!J:J, MasterSheet!B:B, B3914, MasterSheet!D:D, C3914, MasterSheet!H:H, D3914)</f>
        <v>1</v>
      </c>
      <c r="G3914" s="22">
        <f t="shared" si="253"/>
        <v>32472</v>
      </c>
      <c r="H3914" s="26">
        <f>SUMIFS(MasterSheet!K:K, MasterSheet!B:B, B3914, MasterSheet!D:D, C3914, MasterSheet!H:H, D3914)</f>
        <v>1</v>
      </c>
      <c r="I3914" s="26">
        <f t="shared" si="254"/>
        <v>32472</v>
      </c>
      <c r="J3914" s="28">
        <f>SUMIFS(MasterSheet!L:L, MasterSheet!B:B, B3914, MasterSheet!D:D, C3914, MasterSheet!H:H, D3914)</f>
        <v>0</v>
      </c>
      <c r="K3914" s="28">
        <f t="shared" si="255"/>
        <v>0</v>
      </c>
      <c r="L3914" s="21" t="str">
        <f>UPPER(VLOOKUP(D3914,MasterSheet!H:U,14,))</f>
        <v>BIOLEGEND</v>
      </c>
    </row>
    <row r="3915" spans="1:12" x14ac:dyDescent="0.25">
      <c r="A3915" s="21" t="str">
        <f t="shared" si="256"/>
        <v>BIOLEGEND</v>
      </c>
      <c r="B3915" s="21" t="str">
        <v>EED120511</v>
      </c>
      <c r="C3915" s="30">
        <v>45973</v>
      </c>
      <c r="D3915" s="21">
        <v>431324</v>
      </c>
      <c r="E3915" s="21">
        <f>_xlfn.XLOOKUP(D3915,MasterSheet!H:H,MasterSheet!F:F)</f>
        <v>32472</v>
      </c>
      <c r="F3915" s="22">
        <f>SUMIFS(MasterSheet!J:J, MasterSheet!B:B, B3915, MasterSheet!D:D, C3915, MasterSheet!H:H, D3915)</f>
        <v>1</v>
      </c>
      <c r="G3915" s="22">
        <f t="shared" si="253"/>
        <v>32472</v>
      </c>
      <c r="H3915" s="26">
        <f>SUMIFS(MasterSheet!K:K, MasterSheet!B:B, B3915, MasterSheet!D:D, C3915, MasterSheet!H:H, D3915)</f>
        <v>1</v>
      </c>
      <c r="I3915" s="26">
        <f t="shared" si="254"/>
        <v>32472</v>
      </c>
      <c r="J3915" s="28">
        <f>SUMIFS(MasterSheet!L:L, MasterSheet!B:B, B3915, MasterSheet!D:D, C3915, MasterSheet!H:H, D3915)</f>
        <v>0</v>
      </c>
      <c r="K3915" s="28">
        <f t="shared" si="255"/>
        <v>0</v>
      </c>
      <c r="L3915" s="21" t="str">
        <f>UPPER(VLOOKUP(D3915,MasterSheet!H:U,14,))</f>
        <v>BIOLEGEND</v>
      </c>
    </row>
    <row r="3916" spans="1:12" x14ac:dyDescent="0.25">
      <c r="A3916" s="21" t="str">
        <f t="shared" si="256"/>
        <v>BIOLEGEND</v>
      </c>
      <c r="B3916" s="21" t="str">
        <v>EED120511</v>
      </c>
      <c r="C3916" s="30">
        <v>45973</v>
      </c>
      <c r="D3916" s="21">
        <v>431501</v>
      </c>
      <c r="E3916" s="21">
        <f>_xlfn.XLOOKUP(D3916,MasterSheet!H:H,MasterSheet!F:F)</f>
        <v>13992</v>
      </c>
      <c r="F3916" s="22">
        <f>SUMIFS(MasterSheet!J:J, MasterSheet!B:B, B3916, MasterSheet!D:D, C3916, MasterSheet!H:H, D3916)</f>
        <v>1</v>
      </c>
      <c r="G3916" s="22">
        <f t="shared" si="253"/>
        <v>13992</v>
      </c>
      <c r="H3916" s="26">
        <f>SUMIFS(MasterSheet!K:K, MasterSheet!B:B, B3916, MasterSheet!D:D, C3916, MasterSheet!H:H, D3916)</f>
        <v>1</v>
      </c>
      <c r="I3916" s="26">
        <f t="shared" si="254"/>
        <v>13992</v>
      </c>
      <c r="J3916" s="28">
        <f>SUMIFS(MasterSheet!L:L, MasterSheet!B:B, B3916, MasterSheet!D:D, C3916, MasterSheet!H:H, D3916)</f>
        <v>0</v>
      </c>
      <c r="K3916" s="28">
        <f t="shared" si="255"/>
        <v>0</v>
      </c>
      <c r="L3916" s="21" t="str">
        <f>UPPER(VLOOKUP(D3916,MasterSheet!H:U,14,))</f>
        <v>BIOLEGEND</v>
      </c>
    </row>
    <row r="3917" spans="1:12" x14ac:dyDescent="0.25">
      <c r="A3917" s="21" t="str">
        <f t="shared" si="256"/>
        <v>BIOLEGEND</v>
      </c>
      <c r="B3917" s="21" t="str">
        <v>EED120511</v>
      </c>
      <c r="C3917" s="30">
        <v>45973</v>
      </c>
      <c r="D3917" s="21">
        <v>480009</v>
      </c>
      <c r="E3917" s="21">
        <f>_xlfn.XLOOKUP(D3917,MasterSheet!H:H,MasterSheet!F:F)</f>
        <v>13068</v>
      </c>
      <c r="F3917" s="22">
        <f>SUMIFS(MasterSheet!J:J, MasterSheet!B:B, B3917, MasterSheet!D:D, C3917, MasterSheet!H:H, D3917)</f>
        <v>1</v>
      </c>
      <c r="G3917" s="22">
        <f t="shared" si="253"/>
        <v>13068</v>
      </c>
      <c r="H3917" s="26">
        <f>SUMIFS(MasterSheet!K:K, MasterSheet!B:B, B3917, MasterSheet!D:D, C3917, MasterSheet!H:H, D3917)</f>
        <v>1</v>
      </c>
      <c r="I3917" s="26">
        <f t="shared" si="254"/>
        <v>13068</v>
      </c>
      <c r="J3917" s="28">
        <f>SUMIFS(MasterSheet!L:L, MasterSheet!B:B, B3917, MasterSheet!D:D, C3917, MasterSheet!H:H, D3917)</f>
        <v>0</v>
      </c>
      <c r="K3917" s="28">
        <f t="shared" si="255"/>
        <v>0</v>
      </c>
      <c r="L3917" s="21" t="str">
        <f>UPPER(VLOOKUP(D3917,MasterSheet!H:U,14,))</f>
        <v>BIOLEGEND</v>
      </c>
    </row>
    <row r="3918" spans="1:12" x14ac:dyDescent="0.25">
      <c r="A3918" s="21" t="str">
        <f t="shared" si="256"/>
        <v>BIOLEGEND</v>
      </c>
      <c r="B3918" s="21" t="str">
        <v>EED120511</v>
      </c>
      <c r="C3918" s="30">
        <v>45973</v>
      </c>
      <c r="D3918" s="21">
        <v>480011</v>
      </c>
      <c r="E3918" s="21">
        <f>_xlfn.XLOOKUP(D3918,MasterSheet!H:H,MasterSheet!F:F)</f>
        <v>13068</v>
      </c>
      <c r="F3918" s="22">
        <f>SUMIFS(MasterSheet!J:J, MasterSheet!B:B, B3918, MasterSheet!D:D, C3918, MasterSheet!H:H, D3918)</f>
        <v>1</v>
      </c>
      <c r="G3918" s="22">
        <f t="shared" si="253"/>
        <v>13068</v>
      </c>
      <c r="H3918" s="26">
        <f>SUMIFS(MasterSheet!K:K, MasterSheet!B:B, B3918, MasterSheet!D:D, C3918, MasterSheet!H:H, D3918)</f>
        <v>1</v>
      </c>
      <c r="I3918" s="26">
        <f t="shared" si="254"/>
        <v>13068</v>
      </c>
      <c r="J3918" s="28">
        <f>SUMIFS(MasterSheet!L:L, MasterSheet!B:B, B3918, MasterSheet!D:D, C3918, MasterSheet!H:H, D3918)</f>
        <v>0</v>
      </c>
      <c r="K3918" s="28">
        <f t="shared" si="255"/>
        <v>0</v>
      </c>
      <c r="L3918" s="21" t="str">
        <f>UPPER(VLOOKUP(D3918,MasterSheet!H:U,14,))</f>
        <v>BIOLEGEND</v>
      </c>
    </row>
    <row r="3919" spans="1:12" x14ac:dyDescent="0.25">
      <c r="A3919" s="21" t="str">
        <f t="shared" si="256"/>
        <v>BIOLEGEND</v>
      </c>
      <c r="B3919" s="21" t="str">
        <v>EED120511</v>
      </c>
      <c r="C3919" s="30">
        <v>45973</v>
      </c>
      <c r="D3919" s="21">
        <v>480019</v>
      </c>
      <c r="E3919" s="21">
        <f>_xlfn.XLOOKUP(D3919,MasterSheet!H:H,MasterSheet!F:F)</f>
        <v>36762</v>
      </c>
      <c r="F3919" s="22">
        <f>SUMIFS(MasterSheet!J:J, MasterSheet!B:B, B3919, MasterSheet!D:D, C3919, MasterSheet!H:H, D3919)</f>
        <v>1</v>
      </c>
      <c r="G3919" s="22">
        <f t="shared" si="253"/>
        <v>36762</v>
      </c>
      <c r="H3919" s="26">
        <f>SUMIFS(MasterSheet!K:K, MasterSheet!B:B, B3919, MasterSheet!D:D, C3919, MasterSheet!H:H, D3919)</f>
        <v>1</v>
      </c>
      <c r="I3919" s="26">
        <f t="shared" si="254"/>
        <v>36762</v>
      </c>
      <c r="J3919" s="28">
        <f>SUMIFS(MasterSheet!L:L, MasterSheet!B:B, B3919, MasterSheet!D:D, C3919, MasterSheet!H:H, D3919)</f>
        <v>0</v>
      </c>
      <c r="K3919" s="28">
        <f t="shared" si="255"/>
        <v>0</v>
      </c>
      <c r="L3919" s="21" t="str">
        <f>UPPER(VLOOKUP(D3919,MasterSheet!H:U,14,))</f>
        <v>BIOLEGEND</v>
      </c>
    </row>
    <row r="3920" spans="1:12" x14ac:dyDescent="0.25">
      <c r="A3920" s="21" t="str">
        <f t="shared" si="256"/>
        <v>BIOLEGEND</v>
      </c>
      <c r="B3920" s="21" t="str">
        <v>EED120511</v>
      </c>
      <c r="C3920" s="30">
        <v>45973</v>
      </c>
      <c r="D3920" s="21">
        <v>514602</v>
      </c>
      <c r="E3920" s="21">
        <f>_xlfn.XLOOKUP(D3920,MasterSheet!H:H,MasterSheet!F:F)</f>
        <v>14889.599999999999</v>
      </c>
      <c r="F3920" s="22">
        <f>SUMIFS(MasterSheet!J:J, MasterSheet!B:B, B3920, MasterSheet!D:D, C3920, MasterSheet!H:H, D3920)</f>
        <v>1</v>
      </c>
      <c r="G3920" s="22">
        <f t="shared" si="253"/>
        <v>14889.599999999999</v>
      </c>
      <c r="H3920" s="26">
        <f>SUMIFS(MasterSheet!K:K, MasterSheet!B:B, B3920, MasterSheet!D:D, C3920, MasterSheet!H:H, D3920)</f>
        <v>1</v>
      </c>
      <c r="I3920" s="26">
        <f t="shared" si="254"/>
        <v>14889.599999999999</v>
      </c>
      <c r="J3920" s="28">
        <f>SUMIFS(MasterSheet!L:L, MasterSheet!B:B, B3920, MasterSheet!D:D, C3920, MasterSheet!H:H, D3920)</f>
        <v>0</v>
      </c>
      <c r="K3920" s="28">
        <f t="shared" si="255"/>
        <v>0</v>
      </c>
      <c r="L3920" s="21" t="str">
        <f>UPPER(VLOOKUP(D3920,MasterSheet!H:U,14,))</f>
        <v>BIOLEGEND</v>
      </c>
    </row>
    <row r="3921" spans="1:12" x14ac:dyDescent="0.25">
      <c r="A3921" s="21" t="str">
        <f t="shared" si="256"/>
        <v>BIOLEGEND</v>
      </c>
      <c r="B3921" s="21" t="str">
        <v>EED120511</v>
      </c>
      <c r="C3921" s="30">
        <v>45973</v>
      </c>
      <c r="D3921" s="21">
        <v>576406</v>
      </c>
      <c r="E3921" s="21">
        <f>_xlfn.XLOOKUP(D3921,MasterSheet!H:H,MasterSheet!F:F)</f>
        <v>30738.400000000001</v>
      </c>
      <c r="F3921" s="22">
        <f>SUMIFS(MasterSheet!J:J, MasterSheet!B:B, B3921, MasterSheet!D:D, C3921, MasterSheet!H:H, D3921)</f>
        <v>1</v>
      </c>
      <c r="G3921" s="22">
        <f t="shared" si="253"/>
        <v>30738.400000000001</v>
      </c>
      <c r="H3921" s="26">
        <f>SUMIFS(MasterSheet!K:K, MasterSheet!B:B, B3921, MasterSheet!D:D, C3921, MasterSheet!H:H, D3921)</f>
        <v>1</v>
      </c>
      <c r="I3921" s="26">
        <f t="shared" si="254"/>
        <v>30738.400000000001</v>
      </c>
      <c r="J3921" s="28">
        <f>SUMIFS(MasterSheet!L:L, MasterSheet!B:B, B3921, MasterSheet!D:D, C3921, MasterSheet!H:H, D3921)</f>
        <v>0</v>
      </c>
      <c r="K3921" s="28">
        <f t="shared" si="255"/>
        <v>0</v>
      </c>
      <c r="L3921" s="21" t="str">
        <f>UPPER(VLOOKUP(D3921,MasterSheet!H:U,14,))</f>
        <v>BIOLEGEND</v>
      </c>
    </row>
    <row r="3922" spans="1:12" x14ac:dyDescent="0.25">
      <c r="A3922" s="21" t="str">
        <f t="shared" si="256"/>
        <v>BIOLEGEND</v>
      </c>
      <c r="B3922" s="21" t="str">
        <v>EED120511</v>
      </c>
      <c r="C3922" s="30">
        <v>45973</v>
      </c>
      <c r="D3922" s="21">
        <v>592702</v>
      </c>
      <c r="E3922" s="21">
        <f>_xlfn.XLOOKUP(D3922,MasterSheet!H:H,MasterSheet!F:F)</f>
        <v>7761.6</v>
      </c>
      <c r="F3922" s="22">
        <f>SUMIFS(MasterSheet!J:J, MasterSheet!B:B, B3922, MasterSheet!D:D, C3922, MasterSheet!H:H, D3922)</f>
        <v>1</v>
      </c>
      <c r="G3922" s="22">
        <f t="shared" si="253"/>
        <v>7761.6</v>
      </c>
      <c r="H3922" s="26">
        <f>SUMIFS(MasterSheet!K:K, MasterSheet!B:B, B3922, MasterSheet!D:D, C3922, MasterSheet!H:H, D3922)</f>
        <v>1</v>
      </c>
      <c r="I3922" s="26">
        <f t="shared" si="254"/>
        <v>7761.6</v>
      </c>
      <c r="J3922" s="28">
        <f>SUMIFS(MasterSheet!L:L, MasterSheet!B:B, B3922, MasterSheet!D:D, C3922, MasterSheet!H:H, D3922)</f>
        <v>0</v>
      </c>
      <c r="K3922" s="28">
        <f t="shared" si="255"/>
        <v>0</v>
      </c>
      <c r="L3922" s="21" t="str">
        <f>UPPER(VLOOKUP(D3922,MasterSheet!H:U,14,))</f>
        <v>BIOLEGEND</v>
      </c>
    </row>
    <row r="3923" spans="1:12" x14ac:dyDescent="0.25">
      <c r="A3923" s="21" t="str">
        <f t="shared" si="256"/>
        <v>BIOLEGEND</v>
      </c>
      <c r="B3923" s="21" t="str">
        <v>EED120511</v>
      </c>
      <c r="C3923" s="30">
        <v>45973</v>
      </c>
      <c r="D3923" s="21">
        <v>640914</v>
      </c>
      <c r="E3923" s="21">
        <f>_xlfn.XLOOKUP(D3923,MasterSheet!H:H,MasterSheet!F:F)</f>
        <v>15584.8</v>
      </c>
      <c r="F3923" s="22">
        <f>SUMIFS(MasterSheet!J:J, MasterSheet!B:B, B3923, MasterSheet!D:D, C3923, MasterSheet!H:H, D3923)</f>
        <v>1</v>
      </c>
      <c r="G3923" s="22">
        <f t="shared" si="253"/>
        <v>15584.8</v>
      </c>
      <c r="H3923" s="26">
        <f>SUMIFS(MasterSheet!K:K, MasterSheet!B:B, B3923, MasterSheet!D:D, C3923, MasterSheet!H:H, D3923)</f>
        <v>1</v>
      </c>
      <c r="I3923" s="26">
        <f t="shared" si="254"/>
        <v>15584.8</v>
      </c>
      <c r="J3923" s="28">
        <f>SUMIFS(MasterSheet!L:L, MasterSheet!B:B, B3923, MasterSheet!D:D, C3923, MasterSheet!H:H, D3923)</f>
        <v>0</v>
      </c>
      <c r="K3923" s="28">
        <f t="shared" si="255"/>
        <v>0</v>
      </c>
      <c r="L3923" s="21" t="str">
        <f>UPPER(VLOOKUP(D3923,MasterSheet!H:U,14,))</f>
        <v>BIOLEGEND</v>
      </c>
    </row>
    <row r="3924" spans="1:12" x14ac:dyDescent="0.25">
      <c r="A3924" s="21" t="str">
        <f t="shared" si="256"/>
        <v>BIOLEGEND</v>
      </c>
      <c r="B3924" s="21" t="str">
        <v>EED120511</v>
      </c>
      <c r="C3924" s="30">
        <v>45973</v>
      </c>
      <c r="D3924" s="21">
        <v>693504</v>
      </c>
      <c r="E3924" s="21">
        <f>_xlfn.XLOOKUP(D3924,MasterSheet!H:H,MasterSheet!F:F)</f>
        <v>17679.2</v>
      </c>
      <c r="F3924" s="22">
        <f>SUMIFS(MasterSheet!J:J, MasterSheet!B:B, B3924, MasterSheet!D:D, C3924, MasterSheet!H:H, D3924)</f>
        <v>1</v>
      </c>
      <c r="G3924" s="22">
        <f t="shared" si="253"/>
        <v>17679.2</v>
      </c>
      <c r="H3924" s="26">
        <f>SUMIFS(MasterSheet!K:K, MasterSheet!B:B, B3924, MasterSheet!D:D, C3924, MasterSheet!H:H, D3924)</f>
        <v>1</v>
      </c>
      <c r="I3924" s="26">
        <f t="shared" si="254"/>
        <v>17679.2</v>
      </c>
      <c r="J3924" s="28">
        <f>SUMIFS(MasterSheet!L:L, MasterSheet!B:B, B3924, MasterSheet!D:D, C3924, MasterSheet!H:H, D3924)</f>
        <v>0</v>
      </c>
      <c r="K3924" s="28">
        <f t="shared" si="255"/>
        <v>0</v>
      </c>
      <c r="L3924" s="21" t="str">
        <f>UPPER(VLOOKUP(D3924,MasterSheet!H:U,14,))</f>
        <v>BIOLEGEND</v>
      </c>
    </row>
    <row r="3925" spans="1:12" x14ac:dyDescent="0.25">
      <c r="A3925" s="21" t="str">
        <f t="shared" si="256"/>
        <v>BIOLEGEND</v>
      </c>
      <c r="B3925" s="21" t="str">
        <v>EED120511</v>
      </c>
      <c r="C3925" s="30">
        <v>45973</v>
      </c>
      <c r="D3925" s="21">
        <v>740379</v>
      </c>
      <c r="E3925" s="21">
        <f>_xlfn.XLOOKUP(D3925,MasterSheet!H:H,MasterSheet!F:F)</f>
        <v>431.20000000000005</v>
      </c>
      <c r="F3925" s="22">
        <f>SUMIFS(MasterSheet!J:J, MasterSheet!B:B, B3925, MasterSheet!D:D, C3925, MasterSheet!H:H, D3925)</f>
        <v>4</v>
      </c>
      <c r="G3925" s="22">
        <f t="shared" si="253"/>
        <v>1724.8000000000002</v>
      </c>
      <c r="H3925" s="26">
        <f>SUMIFS(MasterSheet!K:K, MasterSheet!B:B, B3925, MasterSheet!D:D, C3925, MasterSheet!H:H, D3925)</f>
        <v>0</v>
      </c>
      <c r="I3925" s="26">
        <f t="shared" si="254"/>
        <v>0</v>
      </c>
      <c r="J3925" s="28">
        <f>SUMIFS(MasterSheet!L:L, MasterSheet!B:B, B3925, MasterSheet!D:D, C3925, MasterSheet!H:H, D3925)</f>
        <v>4</v>
      </c>
      <c r="K3925" s="28">
        <f t="shared" si="255"/>
        <v>1724.8000000000002</v>
      </c>
      <c r="L3925" s="21" t="str">
        <f>UPPER(VLOOKUP(D3925,MasterSheet!H:U,14,))</f>
        <v>BIOLEGEND</v>
      </c>
    </row>
    <row r="3926" spans="1:12" x14ac:dyDescent="0.25">
      <c r="A3926" s="21" t="str">
        <f t="shared" si="256"/>
        <v>BIOLEGEND</v>
      </c>
      <c r="B3926" s="21" t="str">
        <v>EED120511</v>
      </c>
      <c r="C3926" s="30">
        <v>45973</v>
      </c>
      <c r="D3926" s="21">
        <v>741044</v>
      </c>
      <c r="E3926" s="21">
        <f>_xlfn.XLOOKUP(D3926,MasterSheet!H:H,MasterSheet!F:F)</f>
        <v>86803.199999999997</v>
      </c>
      <c r="F3926" s="22">
        <f>SUMIFS(MasterSheet!J:J, MasterSheet!B:B, B3926, MasterSheet!D:D, C3926, MasterSheet!H:H, D3926)</f>
        <v>1</v>
      </c>
      <c r="G3926" s="22">
        <f t="shared" si="253"/>
        <v>86803.199999999997</v>
      </c>
      <c r="H3926" s="26">
        <f>SUMIFS(MasterSheet!K:K, MasterSheet!B:B, B3926, MasterSheet!D:D, C3926, MasterSheet!H:H, D3926)</f>
        <v>1</v>
      </c>
      <c r="I3926" s="26">
        <f t="shared" si="254"/>
        <v>86803.199999999997</v>
      </c>
      <c r="J3926" s="28">
        <f>SUMIFS(MasterSheet!L:L, MasterSheet!B:B, B3926, MasterSheet!D:D, C3926, MasterSheet!H:H, D3926)</f>
        <v>0</v>
      </c>
      <c r="K3926" s="28">
        <f t="shared" si="255"/>
        <v>0</v>
      </c>
      <c r="L3926" s="21" t="str">
        <f>UPPER(VLOOKUP(D3926,MasterSheet!H:U,14,))</f>
        <v>BIOLEGEND</v>
      </c>
    </row>
    <row r="3927" spans="1:12" x14ac:dyDescent="0.25">
      <c r="A3927" s="21" t="str">
        <f t="shared" si="256"/>
        <v>BIOLEGEND</v>
      </c>
      <c r="B3927" s="21" t="str">
        <v>EED120511</v>
      </c>
      <c r="C3927" s="30">
        <v>45973</v>
      </c>
      <c r="D3927" s="21">
        <v>783906</v>
      </c>
      <c r="E3927" s="21">
        <f>_xlfn.XLOOKUP(D3927,MasterSheet!H:H,MasterSheet!F:F)</f>
        <v>39969.599999999999</v>
      </c>
      <c r="F3927" s="22">
        <f>SUMIFS(MasterSheet!J:J, MasterSheet!B:B, B3927, MasterSheet!D:D, C3927, MasterSheet!H:H, D3927)</f>
        <v>2</v>
      </c>
      <c r="G3927" s="22">
        <f t="shared" si="253"/>
        <v>79939.199999999997</v>
      </c>
      <c r="H3927" s="26">
        <f>SUMIFS(MasterSheet!K:K, MasterSheet!B:B, B3927, MasterSheet!D:D, C3927, MasterSheet!H:H, D3927)</f>
        <v>2</v>
      </c>
      <c r="I3927" s="26">
        <f t="shared" si="254"/>
        <v>79939.199999999997</v>
      </c>
      <c r="J3927" s="28">
        <f>SUMIFS(MasterSheet!L:L, MasterSheet!B:B, B3927, MasterSheet!D:D, C3927, MasterSheet!H:H, D3927)</f>
        <v>0</v>
      </c>
      <c r="K3927" s="28">
        <f t="shared" si="255"/>
        <v>0</v>
      </c>
      <c r="L3927" s="21" t="str">
        <f>UPPER(VLOOKUP(D3927,MasterSheet!H:U,14,))</f>
        <v>BIOLEGEND</v>
      </c>
    </row>
    <row r="3928" spans="1:12" x14ac:dyDescent="0.25">
      <c r="A3928" s="21" t="str">
        <f t="shared" si="256"/>
        <v>BIOLEGEND</v>
      </c>
      <c r="B3928" s="21" t="str">
        <v>EED120511</v>
      </c>
      <c r="C3928" s="30">
        <v>45973</v>
      </c>
      <c r="D3928" s="21">
        <v>844302</v>
      </c>
      <c r="E3928" s="21">
        <f>_xlfn.XLOOKUP(D3928,MasterSheet!H:H,MasterSheet!F:F)</f>
        <v>5482.4</v>
      </c>
      <c r="F3928" s="22">
        <f>SUMIFS(MasterSheet!J:J, MasterSheet!B:B, B3928, MasterSheet!D:D, C3928, MasterSheet!H:H, D3928)</f>
        <v>2</v>
      </c>
      <c r="G3928" s="22">
        <f t="shared" si="253"/>
        <v>10964.8</v>
      </c>
      <c r="H3928" s="26">
        <f>SUMIFS(MasterSheet!K:K, MasterSheet!B:B, B3928, MasterSheet!D:D, C3928, MasterSheet!H:H, D3928)</f>
        <v>2</v>
      </c>
      <c r="I3928" s="26">
        <f t="shared" si="254"/>
        <v>10964.8</v>
      </c>
      <c r="J3928" s="28">
        <f>SUMIFS(MasterSheet!L:L, MasterSheet!B:B, B3928, MasterSheet!D:D, C3928, MasterSheet!H:H, D3928)</f>
        <v>0</v>
      </c>
      <c r="K3928" s="28">
        <f t="shared" si="255"/>
        <v>0</v>
      </c>
      <c r="L3928" s="21" t="str">
        <f>UPPER(VLOOKUP(D3928,MasterSheet!H:U,14,))</f>
        <v>BIOLEGEND</v>
      </c>
    </row>
    <row r="3929" spans="1:12" x14ac:dyDescent="0.25">
      <c r="A3929" s="21" t="str">
        <f t="shared" si="256"/>
        <v>APEXBIO</v>
      </c>
      <c r="B3929" s="21">
        <v>300083874</v>
      </c>
      <c r="C3929" s="30">
        <v>45973</v>
      </c>
      <c r="D3929" s="21" t="str">
        <v>K4402-100</v>
      </c>
      <c r="E3929" s="21">
        <f>_xlfn.XLOOKUP(D3929,MasterSheet!H:H,MasterSheet!F:F)</f>
        <v>17107.2</v>
      </c>
      <c r="F3929" s="22">
        <f>SUMIFS(MasterSheet!J:J, MasterSheet!B:B, B3929, MasterSheet!D:D, C3929, MasterSheet!H:H, D3929)</f>
        <v>1</v>
      </c>
      <c r="G3929" s="22">
        <f t="shared" si="253"/>
        <v>17107.2</v>
      </c>
      <c r="H3929" s="26">
        <f>SUMIFS(MasterSheet!K:K, MasterSheet!B:B, B3929, MasterSheet!D:D, C3929, MasterSheet!H:H, D3929)</f>
        <v>1</v>
      </c>
      <c r="I3929" s="26">
        <f t="shared" si="254"/>
        <v>17107.2</v>
      </c>
      <c r="J3929" s="28">
        <f>SUMIFS(MasterSheet!L:L, MasterSheet!B:B, B3929, MasterSheet!D:D, C3929, MasterSheet!H:H, D3929)</f>
        <v>0</v>
      </c>
      <c r="K3929" s="28">
        <f t="shared" si="255"/>
        <v>0</v>
      </c>
      <c r="L3929" s="21" t="str">
        <f>UPPER(VLOOKUP(D3929,MasterSheet!H:U,14,))</f>
        <v>APEXBIO</v>
      </c>
    </row>
    <row r="3930" spans="1:12" x14ac:dyDescent="0.25">
      <c r="A3930" s="21" t="str">
        <f t="shared" si="256"/>
        <v>BIOLEGEND</v>
      </c>
      <c r="B3930" s="21" t="str">
        <v>EED120745</v>
      </c>
      <c r="C3930" s="30">
        <v>45975</v>
      </c>
      <c r="D3930" s="21">
        <v>100516</v>
      </c>
      <c r="E3930" s="21">
        <f>_xlfn.XLOOKUP(D3930,MasterSheet!H:H,MasterSheet!F:F)</f>
        <v>5544</v>
      </c>
      <c r="F3930" s="22">
        <f>SUMIFS(MasterSheet!J:J, MasterSheet!B:B, B3930, MasterSheet!D:D, C3930, MasterSheet!H:H, D3930)</f>
        <v>1</v>
      </c>
      <c r="G3930" s="22">
        <f t="shared" si="253"/>
        <v>5544</v>
      </c>
      <c r="H3930" s="26">
        <f>SUMIFS(MasterSheet!K:K, MasterSheet!B:B, B3930, MasterSheet!D:D, C3930, MasterSheet!H:H, D3930)</f>
        <v>1</v>
      </c>
      <c r="I3930" s="26">
        <f t="shared" si="254"/>
        <v>5544</v>
      </c>
      <c r="J3930" s="28">
        <f>SUMIFS(MasterSheet!L:L, MasterSheet!B:B, B3930, MasterSheet!D:D, C3930, MasterSheet!H:H, D3930)</f>
        <v>0</v>
      </c>
      <c r="K3930" s="28">
        <f t="shared" si="255"/>
        <v>0</v>
      </c>
      <c r="L3930" s="21" t="str">
        <f>UPPER(VLOOKUP(D3930,MasterSheet!H:U,14,))</f>
        <v>BIOLEGEND</v>
      </c>
    </row>
    <row r="3931" spans="1:12" x14ac:dyDescent="0.25">
      <c r="A3931" s="21" t="str">
        <f t="shared" si="256"/>
        <v>BIOLEGEND</v>
      </c>
      <c r="B3931" s="21" t="str">
        <v>EED120745</v>
      </c>
      <c r="C3931" s="30">
        <v>45975</v>
      </c>
      <c r="D3931" s="21">
        <v>100714</v>
      </c>
      <c r="E3931" s="21">
        <f>_xlfn.XLOOKUP(D3931,MasterSheet!H:H,MasterSheet!F:F)</f>
        <v>12771</v>
      </c>
      <c r="F3931" s="22">
        <f>SUMIFS(MasterSheet!J:J, MasterSheet!B:B, B3931, MasterSheet!D:D, C3931, MasterSheet!H:H, D3931)</f>
        <v>1</v>
      </c>
      <c r="G3931" s="22">
        <f t="shared" si="253"/>
        <v>12771</v>
      </c>
      <c r="H3931" s="26">
        <f>SUMIFS(MasterSheet!K:K, MasterSheet!B:B, B3931, MasterSheet!D:D, C3931, MasterSheet!H:H, D3931)</f>
        <v>1</v>
      </c>
      <c r="I3931" s="26">
        <f t="shared" si="254"/>
        <v>12771</v>
      </c>
      <c r="J3931" s="28">
        <f>SUMIFS(MasterSheet!L:L, MasterSheet!B:B, B3931, MasterSheet!D:D, C3931, MasterSheet!H:H, D3931)</f>
        <v>0</v>
      </c>
      <c r="K3931" s="28">
        <f t="shared" si="255"/>
        <v>0</v>
      </c>
      <c r="L3931" s="21" t="str">
        <f>UPPER(VLOOKUP(D3931,MasterSheet!H:U,14,))</f>
        <v>BIOLEGEND</v>
      </c>
    </row>
    <row r="3932" spans="1:12" x14ac:dyDescent="0.25">
      <c r="A3932" s="21" t="str">
        <f t="shared" si="256"/>
        <v>BIOLEGEND</v>
      </c>
      <c r="B3932" s="21" t="str">
        <v>EED120745</v>
      </c>
      <c r="C3932" s="30">
        <v>45975</v>
      </c>
      <c r="D3932" s="21">
        <v>101224</v>
      </c>
      <c r="E3932" s="21">
        <f>_xlfn.XLOOKUP(D3932,MasterSheet!H:H,MasterSheet!F:F)</f>
        <v>11352</v>
      </c>
      <c r="F3932" s="22">
        <f>SUMIFS(MasterSheet!J:J, MasterSheet!B:B, B3932, MasterSheet!D:D, C3932, MasterSheet!H:H, D3932)</f>
        <v>1</v>
      </c>
      <c r="G3932" s="22">
        <f t="shared" si="253"/>
        <v>11352</v>
      </c>
      <c r="H3932" s="26">
        <f>SUMIFS(MasterSheet!K:K, MasterSheet!B:B, B3932, MasterSheet!D:D, C3932, MasterSheet!H:H, D3932)</f>
        <v>1</v>
      </c>
      <c r="I3932" s="26">
        <f t="shared" si="254"/>
        <v>11352</v>
      </c>
      <c r="J3932" s="28">
        <f>SUMIFS(MasterSheet!L:L, MasterSheet!B:B, B3932, MasterSheet!D:D, C3932, MasterSheet!H:H, D3932)</f>
        <v>0</v>
      </c>
      <c r="K3932" s="28">
        <f t="shared" si="255"/>
        <v>0</v>
      </c>
      <c r="L3932" s="21" t="str">
        <f>UPPER(VLOOKUP(D3932,MasterSheet!H:U,14,))</f>
        <v>BIOLEGEND</v>
      </c>
    </row>
    <row r="3933" spans="1:12" x14ac:dyDescent="0.25">
      <c r="A3933" s="21" t="str">
        <f t="shared" si="256"/>
        <v>BIOLEGEND</v>
      </c>
      <c r="B3933" s="21" t="str">
        <v>EED120745</v>
      </c>
      <c r="C3933" s="30">
        <v>45975</v>
      </c>
      <c r="D3933" s="21">
        <v>101245</v>
      </c>
      <c r="E3933" s="21">
        <f>_xlfn.XLOOKUP(D3933,MasterSheet!H:H,MasterSheet!F:F)</f>
        <v>21780</v>
      </c>
      <c r="F3933" s="22">
        <f>SUMIFS(MasterSheet!J:J, MasterSheet!B:B, B3933, MasterSheet!D:D, C3933, MasterSheet!H:H, D3933)</f>
        <v>1</v>
      </c>
      <c r="G3933" s="22">
        <f t="shared" si="253"/>
        <v>21780</v>
      </c>
      <c r="H3933" s="26">
        <f>SUMIFS(MasterSheet!K:K, MasterSheet!B:B, B3933, MasterSheet!D:D, C3933, MasterSheet!H:H, D3933)</f>
        <v>1</v>
      </c>
      <c r="I3933" s="26">
        <f t="shared" si="254"/>
        <v>21780</v>
      </c>
      <c r="J3933" s="28">
        <f>SUMIFS(MasterSheet!L:L, MasterSheet!B:B, B3933, MasterSheet!D:D, C3933, MasterSheet!H:H, D3933)</f>
        <v>0</v>
      </c>
      <c r="K3933" s="28">
        <f t="shared" si="255"/>
        <v>0</v>
      </c>
      <c r="L3933" s="21" t="str">
        <f>UPPER(VLOOKUP(D3933,MasterSheet!H:U,14,))</f>
        <v>BIOLEGEND</v>
      </c>
    </row>
    <row r="3934" spans="1:12" x14ac:dyDescent="0.25">
      <c r="A3934" s="21" t="str">
        <f t="shared" si="256"/>
        <v>BIOLEGEND</v>
      </c>
      <c r="B3934" s="21" t="str">
        <v>EED120745</v>
      </c>
      <c r="C3934" s="30">
        <v>45975</v>
      </c>
      <c r="D3934" s="21">
        <v>101319</v>
      </c>
      <c r="E3934" s="21">
        <f>_xlfn.XLOOKUP(D3934,MasterSheet!H:H,MasterSheet!F:F)</f>
        <v>3326.3999999999996</v>
      </c>
      <c r="F3934" s="22">
        <f>SUMIFS(MasterSheet!J:J, MasterSheet!B:B, B3934, MasterSheet!D:D, C3934, MasterSheet!H:H, D3934)</f>
        <v>1</v>
      </c>
      <c r="G3934" s="22">
        <f t="shared" si="253"/>
        <v>3326.3999999999996</v>
      </c>
      <c r="H3934" s="26">
        <f>SUMIFS(MasterSheet!K:K, MasterSheet!B:B, B3934, MasterSheet!D:D, C3934, MasterSheet!H:H, D3934)</f>
        <v>1</v>
      </c>
      <c r="I3934" s="26">
        <f t="shared" si="254"/>
        <v>3326.3999999999996</v>
      </c>
      <c r="J3934" s="28">
        <f>SUMIFS(MasterSheet!L:L, MasterSheet!B:B, B3934, MasterSheet!D:D, C3934, MasterSheet!H:H, D3934)</f>
        <v>0</v>
      </c>
      <c r="K3934" s="28">
        <f t="shared" si="255"/>
        <v>0</v>
      </c>
      <c r="L3934" s="21" t="str">
        <f>UPPER(VLOOKUP(D3934,MasterSheet!H:U,14,))</f>
        <v>BIOLEGEND</v>
      </c>
    </row>
    <row r="3935" spans="1:12" x14ac:dyDescent="0.25">
      <c r="A3935" s="21" t="str">
        <f t="shared" si="256"/>
        <v>BIOLEGEND</v>
      </c>
      <c r="B3935" s="21" t="str">
        <v>EED120745</v>
      </c>
      <c r="C3935" s="30">
        <v>45975</v>
      </c>
      <c r="D3935" s="21">
        <v>102045</v>
      </c>
      <c r="E3935" s="21">
        <f>_xlfn.XLOOKUP(D3935,MasterSheet!H:H,MasterSheet!F:F)</f>
        <v>12724.8</v>
      </c>
      <c r="F3935" s="22">
        <f>SUMIFS(MasterSheet!J:J, MasterSheet!B:B, B3935, MasterSheet!D:D, C3935, MasterSheet!H:H, D3935)</f>
        <v>1</v>
      </c>
      <c r="G3935" s="22">
        <f t="shared" si="253"/>
        <v>12724.8</v>
      </c>
      <c r="H3935" s="26">
        <f>SUMIFS(MasterSheet!K:K, MasterSheet!B:B, B3935, MasterSheet!D:D, C3935, MasterSheet!H:H, D3935)</f>
        <v>1</v>
      </c>
      <c r="I3935" s="26">
        <f t="shared" si="254"/>
        <v>12724.8</v>
      </c>
      <c r="J3935" s="28">
        <f>SUMIFS(MasterSheet!L:L, MasterSheet!B:B, B3935, MasterSheet!D:D, C3935, MasterSheet!H:H, D3935)</f>
        <v>0</v>
      </c>
      <c r="K3935" s="28">
        <f t="shared" si="255"/>
        <v>0</v>
      </c>
      <c r="L3935" s="21" t="str">
        <f>UPPER(VLOOKUP(D3935,MasterSheet!H:U,14,))</f>
        <v>BIOLEGEND</v>
      </c>
    </row>
    <row r="3936" spans="1:12" x14ac:dyDescent="0.25">
      <c r="A3936" s="21" t="str">
        <f t="shared" si="256"/>
        <v>BIOLEGEND</v>
      </c>
      <c r="B3936" s="21" t="str">
        <v>EED120745</v>
      </c>
      <c r="C3936" s="30">
        <v>45975</v>
      </c>
      <c r="D3936" s="21">
        <v>104532</v>
      </c>
      <c r="E3936" s="21">
        <f>_xlfn.XLOOKUP(D3936,MasterSheet!H:H,MasterSheet!F:F)</f>
        <v>26426.400000000001</v>
      </c>
      <c r="F3936" s="22">
        <f>SUMIFS(MasterSheet!J:J, MasterSheet!B:B, B3936, MasterSheet!D:D, C3936, MasterSheet!H:H, D3936)</f>
        <v>1</v>
      </c>
      <c r="G3936" s="22">
        <f t="shared" si="253"/>
        <v>26426.400000000001</v>
      </c>
      <c r="H3936" s="26">
        <f>SUMIFS(MasterSheet!K:K, MasterSheet!B:B, B3936, MasterSheet!D:D, C3936, MasterSheet!H:H, D3936)</f>
        <v>1</v>
      </c>
      <c r="I3936" s="26">
        <f t="shared" si="254"/>
        <v>26426.400000000001</v>
      </c>
      <c r="J3936" s="28">
        <f>SUMIFS(MasterSheet!L:L, MasterSheet!B:B, B3936, MasterSheet!D:D, C3936, MasterSheet!H:H, D3936)</f>
        <v>0</v>
      </c>
      <c r="K3936" s="28">
        <f t="shared" si="255"/>
        <v>0</v>
      </c>
      <c r="L3936" s="21" t="str">
        <f>UPPER(VLOOKUP(D3936,MasterSheet!H:U,14,))</f>
        <v>BIOLEGEND</v>
      </c>
    </row>
    <row r="3937" spans="1:12" x14ac:dyDescent="0.25">
      <c r="A3937" s="21" t="str">
        <f t="shared" si="256"/>
        <v>BIOLEGEND</v>
      </c>
      <c r="B3937" s="21" t="str">
        <v>EED120745</v>
      </c>
      <c r="C3937" s="30">
        <v>45975</v>
      </c>
      <c r="D3937" s="21">
        <v>104714</v>
      </c>
      <c r="E3937" s="21">
        <f>_xlfn.XLOOKUP(D3937,MasterSheet!H:H,MasterSheet!F:F)</f>
        <v>13939.2</v>
      </c>
      <c r="F3937" s="22">
        <f>SUMIFS(MasterSheet!J:J, MasterSheet!B:B, B3937, MasterSheet!D:D, C3937, MasterSheet!H:H, D3937)</f>
        <v>1</v>
      </c>
      <c r="G3937" s="22">
        <f t="shared" si="253"/>
        <v>13939.2</v>
      </c>
      <c r="H3937" s="26">
        <f>SUMIFS(MasterSheet!K:K, MasterSheet!B:B, B3937, MasterSheet!D:D, C3937, MasterSheet!H:H, D3937)</f>
        <v>1</v>
      </c>
      <c r="I3937" s="26">
        <f t="shared" si="254"/>
        <v>13939.2</v>
      </c>
      <c r="J3937" s="28">
        <f>SUMIFS(MasterSheet!L:L, MasterSheet!B:B, B3937, MasterSheet!D:D, C3937, MasterSheet!H:H, D3937)</f>
        <v>0</v>
      </c>
      <c r="K3937" s="28">
        <f t="shared" si="255"/>
        <v>0</v>
      </c>
      <c r="L3937" s="21" t="str">
        <f>UPPER(VLOOKUP(D3937,MasterSheet!H:U,14,))</f>
        <v>BIOLEGEND</v>
      </c>
    </row>
    <row r="3938" spans="1:12" x14ac:dyDescent="0.25">
      <c r="A3938" s="21" t="str">
        <f t="shared" si="256"/>
        <v>BIOLEGEND</v>
      </c>
      <c r="B3938" s="21" t="str">
        <v>EED120745</v>
      </c>
      <c r="C3938" s="30">
        <v>45975</v>
      </c>
      <c r="D3938" s="21">
        <v>105006</v>
      </c>
      <c r="E3938" s="21">
        <f>_xlfn.XLOOKUP(D3938,MasterSheet!H:H,MasterSheet!F:F)</f>
        <v>17248</v>
      </c>
      <c r="F3938" s="22">
        <f>SUMIFS(MasterSheet!J:J, MasterSheet!B:B, B3938, MasterSheet!D:D, C3938, MasterSheet!H:H, D3938)</f>
        <v>1</v>
      </c>
      <c r="G3938" s="22">
        <f t="shared" si="253"/>
        <v>17248</v>
      </c>
      <c r="H3938" s="26">
        <f>SUMIFS(MasterSheet!K:K, MasterSheet!B:B, B3938, MasterSheet!D:D, C3938, MasterSheet!H:H, D3938)</f>
        <v>1</v>
      </c>
      <c r="I3938" s="26">
        <f t="shared" si="254"/>
        <v>17248</v>
      </c>
      <c r="J3938" s="28">
        <f>SUMIFS(MasterSheet!L:L, MasterSheet!B:B, B3938, MasterSheet!D:D, C3938, MasterSheet!H:H, D3938)</f>
        <v>0</v>
      </c>
      <c r="K3938" s="28">
        <f t="shared" si="255"/>
        <v>0</v>
      </c>
      <c r="L3938" s="21" t="str">
        <f>UPPER(VLOOKUP(D3938,MasterSheet!H:U,14,))</f>
        <v>BIOLEGEND</v>
      </c>
    </row>
    <row r="3939" spans="1:12" x14ac:dyDescent="0.25">
      <c r="A3939" s="21" t="str">
        <f t="shared" si="256"/>
        <v>BIOLEGEND</v>
      </c>
      <c r="B3939" s="21" t="str">
        <v>EED120745</v>
      </c>
      <c r="C3939" s="30">
        <v>45975</v>
      </c>
      <c r="D3939" s="21">
        <v>116122</v>
      </c>
      <c r="E3939" s="21">
        <f>_xlfn.XLOOKUP(D3939,MasterSheet!H:H,MasterSheet!F:F)</f>
        <v>19157.599999999999</v>
      </c>
      <c r="F3939" s="22">
        <f>SUMIFS(MasterSheet!J:J, MasterSheet!B:B, B3939, MasterSheet!D:D, C3939, MasterSheet!H:H, D3939)</f>
        <v>1</v>
      </c>
      <c r="G3939" s="22">
        <f t="shared" si="253"/>
        <v>19157.599999999999</v>
      </c>
      <c r="H3939" s="26">
        <f>SUMIFS(MasterSheet!K:K, MasterSheet!B:B, B3939, MasterSheet!D:D, C3939, MasterSheet!H:H, D3939)</f>
        <v>1</v>
      </c>
      <c r="I3939" s="26">
        <f t="shared" si="254"/>
        <v>19157.599999999999</v>
      </c>
      <c r="J3939" s="28">
        <f>SUMIFS(MasterSheet!L:L, MasterSheet!B:B, B3939, MasterSheet!D:D, C3939, MasterSheet!H:H, D3939)</f>
        <v>0</v>
      </c>
      <c r="K3939" s="28">
        <f t="shared" si="255"/>
        <v>0</v>
      </c>
      <c r="L3939" s="21" t="str">
        <f>UPPER(VLOOKUP(D3939,MasterSheet!H:U,14,))</f>
        <v>BIOLEGEND</v>
      </c>
    </row>
    <row r="3940" spans="1:12" x14ac:dyDescent="0.25">
      <c r="A3940" s="21" t="str">
        <f t="shared" si="256"/>
        <v>BIOLEGEND</v>
      </c>
      <c r="B3940" s="21" t="str">
        <v>EED120745</v>
      </c>
      <c r="C3940" s="30">
        <v>45975</v>
      </c>
      <c r="D3940" s="21">
        <v>116415</v>
      </c>
      <c r="E3940" s="21">
        <f>_xlfn.XLOOKUP(D3940,MasterSheet!H:H,MasterSheet!F:F)</f>
        <v>7444.7999999999993</v>
      </c>
      <c r="F3940" s="22">
        <f>SUMIFS(MasterSheet!J:J, MasterSheet!B:B, B3940, MasterSheet!D:D, C3940, MasterSheet!H:H, D3940)</f>
        <v>1</v>
      </c>
      <c r="G3940" s="22">
        <f t="shared" si="253"/>
        <v>7444.7999999999993</v>
      </c>
      <c r="H3940" s="26">
        <f>SUMIFS(MasterSheet!K:K, MasterSheet!B:B, B3940, MasterSheet!D:D, C3940, MasterSheet!H:H, D3940)</f>
        <v>1</v>
      </c>
      <c r="I3940" s="26">
        <f t="shared" si="254"/>
        <v>7444.7999999999993</v>
      </c>
      <c r="J3940" s="28">
        <f>SUMIFS(MasterSheet!L:L, MasterSheet!B:B, B3940, MasterSheet!D:D, C3940, MasterSheet!H:H, D3940)</f>
        <v>0</v>
      </c>
      <c r="K3940" s="28">
        <f t="shared" si="255"/>
        <v>0</v>
      </c>
      <c r="L3940" s="21" t="str">
        <f>UPPER(VLOOKUP(D3940,MasterSheet!H:U,14,))</f>
        <v>BIOLEGEND</v>
      </c>
    </row>
    <row r="3941" spans="1:12" x14ac:dyDescent="0.25">
      <c r="A3941" s="21" t="str">
        <f t="shared" si="256"/>
        <v>BIOLEGEND</v>
      </c>
      <c r="B3941" s="21" t="str">
        <v>EED120745</v>
      </c>
      <c r="C3941" s="30">
        <v>45975</v>
      </c>
      <c r="D3941" s="21">
        <v>117316</v>
      </c>
      <c r="E3941" s="21">
        <f>_xlfn.XLOOKUP(D3941,MasterSheet!H:H,MasterSheet!F:F)</f>
        <v>17987.2</v>
      </c>
      <c r="F3941" s="22">
        <f>SUMIFS(MasterSheet!J:J, MasterSheet!B:B, B3941, MasterSheet!D:D, C3941, MasterSheet!H:H, D3941)</f>
        <v>1</v>
      </c>
      <c r="G3941" s="22">
        <f t="shared" si="253"/>
        <v>17987.2</v>
      </c>
      <c r="H3941" s="26">
        <f>SUMIFS(MasterSheet!K:K, MasterSheet!B:B, B3941, MasterSheet!D:D, C3941, MasterSheet!H:H, D3941)</f>
        <v>1</v>
      </c>
      <c r="I3941" s="26">
        <f t="shared" si="254"/>
        <v>17987.2</v>
      </c>
      <c r="J3941" s="28">
        <f>SUMIFS(MasterSheet!L:L, MasterSheet!B:B, B3941, MasterSheet!D:D, C3941, MasterSheet!H:H, D3941)</f>
        <v>0</v>
      </c>
      <c r="K3941" s="28">
        <f t="shared" si="255"/>
        <v>0</v>
      </c>
      <c r="L3941" s="21" t="str">
        <f>UPPER(VLOOKUP(D3941,MasterSheet!H:U,14,))</f>
        <v>BIOLEGEND</v>
      </c>
    </row>
    <row r="3942" spans="1:12" x14ac:dyDescent="0.25">
      <c r="A3942" s="21" t="str">
        <f t="shared" si="256"/>
        <v>BIOLEGEND</v>
      </c>
      <c r="B3942" s="21" t="str">
        <v>EED120745</v>
      </c>
      <c r="C3942" s="30">
        <v>45975</v>
      </c>
      <c r="D3942" s="21">
        <v>121626</v>
      </c>
      <c r="E3942" s="21">
        <f>_xlfn.XLOOKUP(D3942,MasterSheet!H:H,MasterSheet!F:F)</f>
        <v>14572.8</v>
      </c>
      <c r="F3942" s="22">
        <f>SUMIFS(MasterSheet!J:J, MasterSheet!B:B, B3942, MasterSheet!D:D, C3942, MasterSheet!H:H, D3942)</f>
        <v>1</v>
      </c>
      <c r="G3942" s="22">
        <f t="shared" si="253"/>
        <v>14572.8</v>
      </c>
      <c r="H3942" s="26">
        <f>SUMIFS(MasterSheet!K:K, MasterSheet!B:B, B3942, MasterSheet!D:D, C3942, MasterSheet!H:H, D3942)</f>
        <v>1</v>
      </c>
      <c r="I3942" s="26">
        <f t="shared" si="254"/>
        <v>14572.8</v>
      </c>
      <c r="J3942" s="28">
        <f>SUMIFS(MasterSheet!L:L, MasterSheet!B:B, B3942, MasterSheet!D:D, C3942, MasterSheet!H:H, D3942)</f>
        <v>0</v>
      </c>
      <c r="K3942" s="28">
        <f t="shared" si="255"/>
        <v>0</v>
      </c>
      <c r="L3942" s="21" t="str">
        <f>UPPER(VLOOKUP(D3942,MasterSheet!H:U,14,))</f>
        <v>BIOLEGEND</v>
      </c>
    </row>
    <row r="3943" spans="1:12" x14ac:dyDescent="0.25">
      <c r="A3943" s="21" t="str">
        <f t="shared" si="256"/>
        <v>BIOLEGEND</v>
      </c>
      <c r="B3943" s="21" t="str">
        <v>EED120745</v>
      </c>
      <c r="C3943" s="30">
        <v>45975</v>
      </c>
      <c r="D3943" s="21">
        <v>123137</v>
      </c>
      <c r="E3943" s="21">
        <f>_xlfn.XLOOKUP(D3943,MasterSheet!H:H,MasterSheet!F:F)</f>
        <v>16698</v>
      </c>
      <c r="F3943" s="22">
        <f>SUMIFS(MasterSheet!J:J, MasterSheet!B:B, B3943, MasterSheet!D:D, C3943, MasterSheet!H:H, D3943)</f>
        <v>1</v>
      </c>
      <c r="G3943" s="22">
        <f t="shared" si="253"/>
        <v>16698</v>
      </c>
      <c r="H3943" s="26">
        <f>SUMIFS(MasterSheet!K:K, MasterSheet!B:B, B3943, MasterSheet!D:D, C3943, MasterSheet!H:H, D3943)</f>
        <v>1</v>
      </c>
      <c r="I3943" s="26">
        <f t="shared" si="254"/>
        <v>16698</v>
      </c>
      <c r="J3943" s="28">
        <f>SUMIFS(MasterSheet!L:L, MasterSheet!B:B, B3943, MasterSheet!D:D, C3943, MasterSheet!H:H, D3943)</f>
        <v>0</v>
      </c>
      <c r="K3943" s="28">
        <f t="shared" si="255"/>
        <v>0</v>
      </c>
      <c r="L3943" s="21" t="str">
        <f>UPPER(VLOOKUP(D3943,MasterSheet!H:U,14,))</f>
        <v>BIOLEGEND</v>
      </c>
    </row>
    <row r="3944" spans="1:12" x14ac:dyDescent="0.25">
      <c r="A3944" s="21" t="str">
        <f t="shared" si="256"/>
        <v>BIOLEGEND</v>
      </c>
      <c r="B3944" s="21" t="str">
        <v>EED120745</v>
      </c>
      <c r="C3944" s="30">
        <v>45975</v>
      </c>
      <c r="D3944" s="21">
        <v>127622</v>
      </c>
      <c r="E3944" s="21">
        <f>_xlfn.XLOOKUP(D3944,MasterSheet!H:H,MasterSheet!F:F)</f>
        <v>13094.400000000001</v>
      </c>
      <c r="F3944" s="22">
        <f>SUMIFS(MasterSheet!J:J, MasterSheet!B:B, B3944, MasterSheet!D:D, C3944, MasterSheet!H:H, D3944)</f>
        <v>1</v>
      </c>
      <c r="G3944" s="22">
        <f t="shared" si="253"/>
        <v>13094.400000000001</v>
      </c>
      <c r="H3944" s="26">
        <f>SUMIFS(MasterSheet!K:K, MasterSheet!B:B, B3944, MasterSheet!D:D, C3944, MasterSheet!H:H, D3944)</f>
        <v>1</v>
      </c>
      <c r="I3944" s="26">
        <f t="shared" si="254"/>
        <v>13094.400000000001</v>
      </c>
      <c r="J3944" s="28">
        <f>SUMIFS(MasterSheet!L:L, MasterSheet!B:B, B3944, MasterSheet!D:D, C3944, MasterSheet!H:H, D3944)</f>
        <v>0</v>
      </c>
      <c r="K3944" s="28">
        <f t="shared" si="255"/>
        <v>0</v>
      </c>
      <c r="L3944" s="21" t="str">
        <f>UPPER(VLOOKUP(D3944,MasterSheet!H:U,14,))</f>
        <v>BIOLEGEND</v>
      </c>
    </row>
    <row r="3945" spans="1:12" x14ac:dyDescent="0.25">
      <c r="A3945" s="21" t="str">
        <f t="shared" si="256"/>
        <v>BIOLEGEND</v>
      </c>
      <c r="B3945" s="21" t="str">
        <v>EED120745</v>
      </c>
      <c r="C3945" s="30">
        <v>45975</v>
      </c>
      <c r="D3945" s="21">
        <v>146528</v>
      </c>
      <c r="E3945" s="21">
        <f>_xlfn.XLOOKUP(D3945,MasterSheet!H:H,MasterSheet!F:F)</f>
        <v>23100</v>
      </c>
      <c r="F3945" s="22">
        <f>SUMIFS(MasterSheet!J:J, MasterSheet!B:B, B3945, MasterSheet!D:D, C3945, MasterSheet!H:H, D3945)</f>
        <v>1</v>
      </c>
      <c r="G3945" s="22">
        <f t="shared" si="253"/>
        <v>23100</v>
      </c>
      <c r="H3945" s="26">
        <f>SUMIFS(MasterSheet!K:K, MasterSheet!B:B, B3945, MasterSheet!D:D, C3945, MasterSheet!H:H, D3945)</f>
        <v>1</v>
      </c>
      <c r="I3945" s="26">
        <f t="shared" si="254"/>
        <v>23100</v>
      </c>
      <c r="J3945" s="28">
        <f>SUMIFS(MasterSheet!L:L, MasterSheet!B:B, B3945, MasterSheet!D:D, C3945, MasterSheet!H:H, D3945)</f>
        <v>0</v>
      </c>
      <c r="K3945" s="28">
        <f t="shared" si="255"/>
        <v>0</v>
      </c>
      <c r="L3945" s="21" t="str">
        <f>UPPER(VLOOKUP(D3945,MasterSheet!H:U,14,))</f>
        <v>BIOLEGEND</v>
      </c>
    </row>
    <row r="3946" spans="1:12" x14ac:dyDescent="0.25">
      <c r="A3946" s="21" t="str">
        <f t="shared" si="256"/>
        <v>BIOLEGEND</v>
      </c>
      <c r="B3946" s="21" t="str">
        <v>EED120745</v>
      </c>
      <c r="C3946" s="30">
        <v>45975</v>
      </c>
      <c r="D3946" s="21">
        <v>157614</v>
      </c>
      <c r="E3946" s="21">
        <f>_xlfn.XLOOKUP(D3946,MasterSheet!H:H,MasterSheet!F:F)</f>
        <v>11140.8</v>
      </c>
      <c r="F3946" s="22">
        <f>SUMIFS(MasterSheet!J:J, MasterSheet!B:B, B3946, MasterSheet!D:D, C3946, MasterSheet!H:H, D3946)</f>
        <v>1</v>
      </c>
      <c r="G3946" s="22">
        <f t="shared" si="253"/>
        <v>11140.8</v>
      </c>
      <c r="H3946" s="26">
        <f>SUMIFS(MasterSheet!K:K, MasterSheet!B:B, B3946, MasterSheet!D:D, C3946, MasterSheet!H:H, D3946)</f>
        <v>1</v>
      </c>
      <c r="I3946" s="26">
        <f t="shared" si="254"/>
        <v>11140.8</v>
      </c>
      <c r="J3946" s="28">
        <f>SUMIFS(MasterSheet!L:L, MasterSheet!B:B, B3946, MasterSheet!D:D, C3946, MasterSheet!H:H, D3946)</f>
        <v>0</v>
      </c>
      <c r="K3946" s="28">
        <f t="shared" si="255"/>
        <v>0</v>
      </c>
      <c r="L3946" s="21" t="str">
        <f>UPPER(VLOOKUP(D3946,MasterSheet!H:U,14,))</f>
        <v>BIOLEGEND</v>
      </c>
    </row>
    <row r="3947" spans="1:12" x14ac:dyDescent="0.25">
      <c r="A3947" s="21" t="str">
        <f t="shared" si="256"/>
        <v>BIOLEGEND</v>
      </c>
      <c r="B3947" s="21" t="str">
        <v>EED120745</v>
      </c>
      <c r="C3947" s="30">
        <v>45975</v>
      </c>
      <c r="D3947" s="21">
        <v>300402</v>
      </c>
      <c r="E3947" s="21">
        <f>_xlfn.XLOOKUP(D3947,MasterSheet!H:H,MasterSheet!F:F)</f>
        <v>2710.4</v>
      </c>
      <c r="F3947" s="22">
        <f>SUMIFS(MasterSheet!J:J, MasterSheet!B:B, B3947, MasterSheet!D:D, C3947, MasterSheet!H:H, D3947)</f>
        <v>1</v>
      </c>
      <c r="G3947" s="22">
        <f t="shared" si="253"/>
        <v>2710.4</v>
      </c>
      <c r="H3947" s="26">
        <f>SUMIFS(MasterSheet!K:K, MasterSheet!B:B, B3947, MasterSheet!D:D, C3947, MasterSheet!H:H, D3947)</f>
        <v>1</v>
      </c>
      <c r="I3947" s="26">
        <f t="shared" si="254"/>
        <v>2710.4</v>
      </c>
      <c r="J3947" s="28">
        <f>SUMIFS(MasterSheet!L:L, MasterSheet!B:B, B3947, MasterSheet!D:D, C3947, MasterSheet!H:H, D3947)</f>
        <v>0</v>
      </c>
      <c r="K3947" s="28">
        <f t="shared" si="255"/>
        <v>0</v>
      </c>
      <c r="L3947" s="21" t="str">
        <f>UPPER(VLOOKUP(D3947,MasterSheet!H:U,14,))</f>
        <v>BIOLEGEND</v>
      </c>
    </row>
    <row r="3948" spans="1:12" x14ac:dyDescent="0.25">
      <c r="A3948" s="21" t="str">
        <f t="shared" si="256"/>
        <v>BIOLEGEND</v>
      </c>
      <c r="B3948" s="21" t="str">
        <v>EED120745</v>
      </c>
      <c r="C3948" s="30">
        <v>45975</v>
      </c>
      <c r="D3948" s="21">
        <v>300920</v>
      </c>
      <c r="E3948" s="21">
        <f>_xlfn.XLOOKUP(D3948,MasterSheet!H:H,MasterSheet!F:F)</f>
        <v>16324</v>
      </c>
      <c r="F3948" s="22">
        <f>SUMIFS(MasterSheet!J:J, MasterSheet!B:B, B3948, MasterSheet!D:D, C3948, MasterSheet!H:H, D3948)</f>
        <v>3</v>
      </c>
      <c r="G3948" s="22">
        <f t="shared" si="253"/>
        <v>48972</v>
      </c>
      <c r="H3948" s="26">
        <f>SUMIFS(MasterSheet!K:K, MasterSheet!B:B, B3948, MasterSheet!D:D, C3948, MasterSheet!H:H, D3948)</f>
        <v>3</v>
      </c>
      <c r="I3948" s="26">
        <f t="shared" si="254"/>
        <v>48972</v>
      </c>
      <c r="J3948" s="28">
        <f>SUMIFS(MasterSheet!L:L, MasterSheet!B:B, B3948, MasterSheet!D:D, C3948, MasterSheet!H:H, D3948)</f>
        <v>0</v>
      </c>
      <c r="K3948" s="28">
        <f t="shared" si="255"/>
        <v>0</v>
      </c>
      <c r="L3948" s="21" t="str">
        <f>UPPER(VLOOKUP(D3948,MasterSheet!H:U,14,))</f>
        <v>BIOLEGEND</v>
      </c>
    </row>
    <row r="3949" spans="1:12" x14ac:dyDescent="0.25">
      <c r="A3949" s="21" t="str">
        <f t="shared" si="256"/>
        <v>BIOLEGEND</v>
      </c>
      <c r="B3949" s="21" t="str">
        <v>EED120745</v>
      </c>
      <c r="C3949" s="30">
        <v>45975</v>
      </c>
      <c r="D3949" s="21">
        <v>301804</v>
      </c>
      <c r="E3949" s="21">
        <f>_xlfn.XLOOKUP(D3949,MasterSheet!H:H,MasterSheet!F:F)</f>
        <v>6124.7999999999993</v>
      </c>
      <c r="F3949" s="22">
        <f>SUMIFS(MasterSheet!J:J, MasterSheet!B:B, B3949, MasterSheet!D:D, C3949, MasterSheet!H:H, D3949)</f>
        <v>1</v>
      </c>
      <c r="G3949" s="22">
        <f t="shared" si="253"/>
        <v>6124.7999999999993</v>
      </c>
      <c r="H3949" s="26">
        <f>SUMIFS(MasterSheet!K:K, MasterSheet!B:B, B3949, MasterSheet!D:D, C3949, MasterSheet!H:H, D3949)</f>
        <v>0</v>
      </c>
      <c r="I3949" s="26">
        <f t="shared" si="254"/>
        <v>0</v>
      </c>
      <c r="J3949" s="28">
        <f>SUMIFS(MasterSheet!L:L, MasterSheet!B:B, B3949, MasterSheet!D:D, C3949, MasterSheet!H:H, D3949)</f>
        <v>1</v>
      </c>
      <c r="K3949" s="28">
        <f t="shared" si="255"/>
        <v>6124.7999999999993</v>
      </c>
      <c r="L3949" s="21" t="str">
        <f>UPPER(VLOOKUP(D3949,MasterSheet!H:U,14,))</f>
        <v>BIOLEGEND</v>
      </c>
    </row>
    <row r="3950" spans="1:12" x14ac:dyDescent="0.25">
      <c r="A3950" s="21" t="str">
        <f t="shared" si="256"/>
        <v>BIOLEGEND</v>
      </c>
      <c r="B3950" s="21" t="str">
        <v>EED120745</v>
      </c>
      <c r="C3950" s="30">
        <v>45975</v>
      </c>
      <c r="D3950" s="21">
        <v>302212</v>
      </c>
      <c r="E3950" s="21">
        <f>_xlfn.XLOOKUP(D3950,MasterSheet!H:H,MasterSheet!F:F)</f>
        <v>6468</v>
      </c>
      <c r="F3950" s="22">
        <f>SUMIFS(MasterSheet!J:J, MasterSheet!B:B, B3950, MasterSheet!D:D, C3950, MasterSheet!H:H, D3950)</f>
        <v>1</v>
      </c>
      <c r="G3950" s="22">
        <f t="shared" si="253"/>
        <v>6468</v>
      </c>
      <c r="H3950" s="26">
        <f>SUMIFS(MasterSheet!K:K, MasterSheet!B:B, B3950, MasterSheet!D:D, C3950, MasterSheet!H:H, D3950)</f>
        <v>1</v>
      </c>
      <c r="I3950" s="26">
        <f t="shared" si="254"/>
        <v>6468</v>
      </c>
      <c r="J3950" s="28">
        <f>SUMIFS(MasterSheet!L:L, MasterSheet!B:B, B3950, MasterSheet!D:D, C3950, MasterSheet!H:H, D3950)</f>
        <v>0</v>
      </c>
      <c r="K3950" s="28">
        <f t="shared" si="255"/>
        <v>0</v>
      </c>
      <c r="L3950" s="21" t="str">
        <f>UPPER(VLOOKUP(D3950,MasterSheet!H:U,14,))</f>
        <v>BIOLEGEND</v>
      </c>
    </row>
    <row r="3951" spans="1:12" x14ac:dyDescent="0.25">
      <c r="A3951" s="21" t="str">
        <f t="shared" si="256"/>
        <v>BIOLEGEND</v>
      </c>
      <c r="B3951" s="21" t="str">
        <v>EED120745</v>
      </c>
      <c r="C3951" s="30">
        <v>45975</v>
      </c>
      <c r="D3951" s="21">
        <v>302216</v>
      </c>
      <c r="E3951" s="21">
        <f>_xlfn.XLOOKUP(D3951,MasterSheet!H:H,MasterSheet!F:F)</f>
        <v>46252.800000000003</v>
      </c>
      <c r="F3951" s="22">
        <f>SUMIFS(MasterSheet!J:J, MasterSheet!B:B, B3951, MasterSheet!D:D, C3951, MasterSheet!H:H, D3951)</f>
        <v>3</v>
      </c>
      <c r="G3951" s="22">
        <f t="shared" si="253"/>
        <v>138758.40000000002</v>
      </c>
      <c r="H3951" s="26">
        <f>SUMIFS(MasterSheet!K:K, MasterSheet!B:B, B3951, MasterSheet!D:D, C3951, MasterSheet!H:H, D3951)</f>
        <v>3</v>
      </c>
      <c r="I3951" s="26">
        <f t="shared" si="254"/>
        <v>138758.40000000002</v>
      </c>
      <c r="J3951" s="28">
        <f>SUMIFS(MasterSheet!L:L, MasterSheet!B:B, B3951, MasterSheet!D:D, C3951, MasterSheet!H:H, D3951)</f>
        <v>0</v>
      </c>
      <c r="K3951" s="28">
        <f t="shared" si="255"/>
        <v>0</v>
      </c>
      <c r="L3951" s="21" t="str">
        <f>UPPER(VLOOKUP(D3951,MasterSheet!H:U,14,))</f>
        <v>BIOLEGEND</v>
      </c>
    </row>
    <row r="3952" spans="1:12" x14ac:dyDescent="0.25">
      <c r="A3952" s="21" t="str">
        <f t="shared" si="256"/>
        <v>BIOLEGEND</v>
      </c>
      <c r="B3952" s="21" t="str">
        <v>EED120745</v>
      </c>
      <c r="C3952" s="30">
        <v>45975</v>
      </c>
      <c r="D3952" s="21">
        <v>302306</v>
      </c>
      <c r="E3952" s="21">
        <f>_xlfn.XLOOKUP(D3952,MasterSheet!H:H,MasterSheet!F:F)</f>
        <v>9178.4</v>
      </c>
      <c r="F3952" s="22">
        <f>SUMIFS(MasterSheet!J:J, MasterSheet!B:B, B3952, MasterSheet!D:D, C3952, MasterSheet!H:H, D3952)</f>
        <v>1</v>
      </c>
      <c r="G3952" s="22">
        <f t="shared" si="253"/>
        <v>9178.4</v>
      </c>
      <c r="H3952" s="26">
        <f>SUMIFS(MasterSheet!K:K, MasterSheet!B:B, B3952, MasterSheet!D:D, C3952, MasterSheet!H:H, D3952)</f>
        <v>1</v>
      </c>
      <c r="I3952" s="26">
        <f t="shared" si="254"/>
        <v>9178.4</v>
      </c>
      <c r="J3952" s="28">
        <f>SUMIFS(MasterSheet!L:L, MasterSheet!B:B, B3952, MasterSheet!D:D, C3952, MasterSheet!H:H, D3952)</f>
        <v>0</v>
      </c>
      <c r="K3952" s="28">
        <f t="shared" si="255"/>
        <v>0</v>
      </c>
      <c r="L3952" s="21" t="str">
        <f>UPPER(VLOOKUP(D3952,MasterSheet!H:U,14,))</f>
        <v>BIOLEGEND</v>
      </c>
    </row>
    <row r="3953" spans="1:12" x14ac:dyDescent="0.25">
      <c r="A3953" s="21" t="str">
        <f t="shared" si="256"/>
        <v>BIOLEGEND</v>
      </c>
      <c r="B3953" s="21" t="str">
        <v>EED120745</v>
      </c>
      <c r="C3953" s="30">
        <v>45975</v>
      </c>
      <c r="D3953" s="21">
        <v>302633</v>
      </c>
      <c r="E3953" s="21">
        <f>_xlfn.XLOOKUP(D3953,MasterSheet!H:H,MasterSheet!F:F)</f>
        <v>14599.2</v>
      </c>
      <c r="F3953" s="22">
        <f>SUMIFS(MasterSheet!J:J, MasterSheet!B:B, B3953, MasterSheet!D:D, C3953, MasterSheet!H:H, D3953)</f>
        <v>1</v>
      </c>
      <c r="G3953" s="22">
        <f t="shared" si="253"/>
        <v>14599.2</v>
      </c>
      <c r="H3953" s="26">
        <f>SUMIFS(MasterSheet!K:K, MasterSheet!B:B, B3953, MasterSheet!D:D, C3953, MasterSheet!H:H, D3953)</f>
        <v>1</v>
      </c>
      <c r="I3953" s="26">
        <f t="shared" si="254"/>
        <v>14599.2</v>
      </c>
      <c r="J3953" s="28">
        <f>SUMIFS(MasterSheet!L:L, MasterSheet!B:B, B3953, MasterSheet!D:D, C3953, MasterSheet!H:H, D3953)</f>
        <v>0</v>
      </c>
      <c r="K3953" s="28">
        <f t="shared" si="255"/>
        <v>0</v>
      </c>
      <c r="L3953" s="21" t="str">
        <f>UPPER(VLOOKUP(D3953,MasterSheet!H:U,14,))</f>
        <v>BIOLEGEND</v>
      </c>
    </row>
    <row r="3954" spans="1:12" x14ac:dyDescent="0.25">
      <c r="A3954" s="21" t="str">
        <f t="shared" si="256"/>
        <v>BIOLEGEND</v>
      </c>
      <c r="B3954" s="21" t="str">
        <v>EED120745</v>
      </c>
      <c r="C3954" s="30">
        <v>45975</v>
      </c>
      <c r="D3954" s="21">
        <v>304108</v>
      </c>
      <c r="E3954" s="21">
        <f>_xlfn.XLOOKUP(D3954,MasterSheet!H:H,MasterSheet!F:F)</f>
        <v>5544</v>
      </c>
      <c r="F3954" s="22">
        <f>SUMIFS(MasterSheet!J:J, MasterSheet!B:B, B3954, MasterSheet!D:D, C3954, MasterSheet!H:H, D3954)</f>
        <v>1</v>
      </c>
      <c r="G3954" s="22">
        <f t="shared" si="253"/>
        <v>5544</v>
      </c>
      <c r="H3954" s="26">
        <f>SUMIFS(MasterSheet!K:K, MasterSheet!B:B, B3954, MasterSheet!D:D, C3954, MasterSheet!H:H, D3954)</f>
        <v>1</v>
      </c>
      <c r="I3954" s="26">
        <f t="shared" si="254"/>
        <v>5544</v>
      </c>
      <c r="J3954" s="28">
        <f>SUMIFS(MasterSheet!L:L, MasterSheet!B:B, B3954, MasterSheet!D:D, C3954, MasterSheet!H:H, D3954)</f>
        <v>0</v>
      </c>
      <c r="K3954" s="28">
        <f t="shared" si="255"/>
        <v>0</v>
      </c>
      <c r="L3954" s="21" t="str">
        <f>UPPER(VLOOKUP(D3954,MasterSheet!H:U,14,))</f>
        <v>BIOLEGEND</v>
      </c>
    </row>
    <row r="3955" spans="1:12" x14ac:dyDescent="0.25">
      <c r="A3955" s="21" t="str">
        <f t="shared" si="256"/>
        <v>BIOLEGEND</v>
      </c>
      <c r="B3955" s="21" t="str">
        <v>EED120745</v>
      </c>
      <c r="C3955" s="30">
        <v>45975</v>
      </c>
      <c r="D3955" s="21">
        <v>305238</v>
      </c>
      <c r="E3955" s="21">
        <f>_xlfn.XLOOKUP(D3955,MasterSheet!H:H,MasterSheet!F:F)</f>
        <v>25440.800000000003</v>
      </c>
      <c r="F3955" s="22">
        <f>SUMIFS(MasterSheet!J:J, MasterSheet!B:B, B3955, MasterSheet!D:D, C3955, MasterSheet!H:H, D3955)</f>
        <v>1</v>
      </c>
      <c r="G3955" s="22">
        <f t="shared" si="253"/>
        <v>25440.800000000003</v>
      </c>
      <c r="H3955" s="26">
        <f>SUMIFS(MasterSheet!K:K, MasterSheet!B:B, B3955, MasterSheet!D:D, C3955, MasterSheet!H:H, D3955)</f>
        <v>1</v>
      </c>
      <c r="I3955" s="26">
        <f t="shared" si="254"/>
        <v>25440.800000000003</v>
      </c>
      <c r="J3955" s="28">
        <f>SUMIFS(MasterSheet!L:L, MasterSheet!B:B, B3955, MasterSheet!D:D, C3955, MasterSheet!H:H, D3955)</f>
        <v>0</v>
      </c>
      <c r="K3955" s="28">
        <f t="shared" si="255"/>
        <v>0</v>
      </c>
      <c r="L3955" s="21" t="str">
        <f>UPPER(VLOOKUP(D3955,MasterSheet!H:U,14,))</f>
        <v>BIOLEGEND</v>
      </c>
    </row>
    <row r="3956" spans="1:12" x14ac:dyDescent="0.25">
      <c r="A3956" s="21" t="str">
        <f t="shared" si="256"/>
        <v>BIOLEGEND</v>
      </c>
      <c r="B3956" s="21" t="str">
        <v>EED120745</v>
      </c>
      <c r="C3956" s="30">
        <v>45975</v>
      </c>
      <c r="D3956" s="21">
        <v>305636</v>
      </c>
      <c r="E3956" s="21">
        <f>_xlfn.XLOOKUP(D3956,MasterSheet!H:H,MasterSheet!F:F)</f>
        <v>19896.8</v>
      </c>
      <c r="F3956" s="22">
        <f>SUMIFS(MasterSheet!J:J, MasterSheet!B:B, B3956, MasterSheet!D:D, C3956, MasterSheet!H:H, D3956)</f>
        <v>2</v>
      </c>
      <c r="G3956" s="22">
        <f t="shared" si="253"/>
        <v>39793.599999999999</v>
      </c>
      <c r="H3956" s="26">
        <f>SUMIFS(MasterSheet!K:K, MasterSheet!B:B, B3956, MasterSheet!D:D, C3956, MasterSheet!H:H, D3956)</f>
        <v>2</v>
      </c>
      <c r="I3956" s="26">
        <f t="shared" si="254"/>
        <v>39793.599999999999</v>
      </c>
      <c r="J3956" s="28">
        <f>SUMIFS(MasterSheet!L:L, MasterSheet!B:B, B3956, MasterSheet!D:D, C3956, MasterSheet!H:H, D3956)</f>
        <v>0</v>
      </c>
      <c r="K3956" s="28">
        <f t="shared" si="255"/>
        <v>0</v>
      </c>
      <c r="L3956" s="21" t="str">
        <f>UPPER(VLOOKUP(D3956,MasterSheet!H:U,14,))</f>
        <v>BIOLEGEND</v>
      </c>
    </row>
    <row r="3957" spans="1:12" x14ac:dyDescent="0.25">
      <c r="A3957" s="21" t="str">
        <f t="shared" si="256"/>
        <v>BIOLEGEND</v>
      </c>
      <c r="B3957" s="21" t="str">
        <v>EED120745</v>
      </c>
      <c r="C3957" s="30">
        <v>45975</v>
      </c>
      <c r="D3957" s="21">
        <v>306742</v>
      </c>
      <c r="E3957" s="21">
        <f>_xlfn.XLOOKUP(D3957,MasterSheet!H:H,MasterSheet!F:F)</f>
        <v>28710</v>
      </c>
      <c r="F3957" s="22">
        <f>SUMIFS(MasterSheet!J:J, MasterSheet!B:B, B3957, MasterSheet!D:D, C3957, MasterSheet!H:H, D3957)</f>
        <v>1</v>
      </c>
      <c r="G3957" s="22">
        <f t="shared" si="253"/>
        <v>28710</v>
      </c>
      <c r="H3957" s="26">
        <f>SUMIFS(MasterSheet!K:K, MasterSheet!B:B, B3957, MasterSheet!D:D, C3957, MasterSheet!H:H, D3957)</f>
        <v>1</v>
      </c>
      <c r="I3957" s="26">
        <f t="shared" si="254"/>
        <v>28710</v>
      </c>
      <c r="J3957" s="28">
        <f>SUMIFS(MasterSheet!L:L, MasterSheet!B:B, B3957, MasterSheet!D:D, C3957, MasterSheet!H:H, D3957)</f>
        <v>0</v>
      </c>
      <c r="K3957" s="28">
        <f t="shared" si="255"/>
        <v>0</v>
      </c>
      <c r="L3957" s="21" t="str">
        <f>UPPER(VLOOKUP(D3957,MasterSheet!H:U,14,))</f>
        <v>BIOLEGEND</v>
      </c>
    </row>
    <row r="3958" spans="1:12" x14ac:dyDescent="0.25">
      <c r="A3958" s="21" t="str">
        <f t="shared" si="256"/>
        <v>BIOLEGEND</v>
      </c>
      <c r="B3958" s="21" t="str">
        <v>EED120745</v>
      </c>
      <c r="C3958" s="30">
        <v>45975</v>
      </c>
      <c r="D3958" s="21">
        <v>312213</v>
      </c>
      <c r="E3958" s="21">
        <f>_xlfn.XLOOKUP(D3958,MasterSheet!H:H,MasterSheet!F:F)</f>
        <v>6811.2000000000007</v>
      </c>
      <c r="F3958" s="22">
        <f>SUMIFS(MasterSheet!J:J, MasterSheet!B:B, B3958, MasterSheet!D:D, C3958, MasterSheet!H:H, D3958)</f>
        <v>1</v>
      </c>
      <c r="G3958" s="22">
        <f t="shared" si="253"/>
        <v>6811.2000000000007</v>
      </c>
      <c r="H3958" s="26">
        <f>SUMIFS(MasterSheet!K:K, MasterSheet!B:B, B3958, MasterSheet!D:D, C3958, MasterSheet!H:H, D3958)</f>
        <v>1</v>
      </c>
      <c r="I3958" s="26">
        <f t="shared" si="254"/>
        <v>6811.2000000000007</v>
      </c>
      <c r="J3958" s="28">
        <f>SUMIFS(MasterSheet!L:L, MasterSheet!B:B, B3958, MasterSheet!D:D, C3958, MasterSheet!H:H, D3958)</f>
        <v>0</v>
      </c>
      <c r="K3958" s="28">
        <f t="shared" si="255"/>
        <v>0</v>
      </c>
      <c r="L3958" s="21" t="str">
        <f>UPPER(VLOOKUP(D3958,MasterSheet!H:U,14,))</f>
        <v>BIOLEGEND</v>
      </c>
    </row>
    <row r="3959" spans="1:12" x14ac:dyDescent="0.25">
      <c r="A3959" s="21" t="str">
        <f t="shared" si="256"/>
        <v>BIOLEGEND</v>
      </c>
      <c r="B3959" s="21" t="str">
        <v>EED120745</v>
      </c>
      <c r="C3959" s="30">
        <v>45975</v>
      </c>
      <c r="D3959" s="21">
        <v>314511</v>
      </c>
      <c r="E3959" s="21">
        <f>_xlfn.XLOOKUP(D3959,MasterSheet!H:H,MasterSheet!F:F)</f>
        <v>9292.7999999999993</v>
      </c>
      <c r="F3959" s="22">
        <f>SUMIFS(MasterSheet!J:J, MasterSheet!B:B, B3959, MasterSheet!D:D, C3959, MasterSheet!H:H, D3959)</f>
        <v>1</v>
      </c>
      <c r="G3959" s="22">
        <f t="shared" ref="G3959:G4022" si="257">F3959*E3959</f>
        <v>9292.7999999999993</v>
      </c>
      <c r="H3959" s="26">
        <f>SUMIFS(MasterSheet!K:K, MasterSheet!B:B, B3959, MasterSheet!D:D, C3959, MasterSheet!H:H, D3959)</f>
        <v>1</v>
      </c>
      <c r="I3959" s="26">
        <f t="shared" ref="I3959:I4022" si="258">H3959*E3959</f>
        <v>9292.7999999999993</v>
      </c>
      <c r="J3959" s="28">
        <f>SUMIFS(MasterSheet!L:L, MasterSheet!B:B, B3959, MasterSheet!D:D, C3959, MasterSheet!H:H, D3959)</f>
        <v>0</v>
      </c>
      <c r="K3959" s="28">
        <f t="shared" ref="K3959:K4022" si="259">J3959*E3959</f>
        <v>0</v>
      </c>
      <c r="L3959" s="21" t="str">
        <f>UPPER(VLOOKUP(D3959,MasterSheet!H:U,14,))</f>
        <v>BIOLEGEND</v>
      </c>
    </row>
    <row r="3960" spans="1:12" x14ac:dyDescent="0.25">
      <c r="A3960" s="21" t="str">
        <f t="shared" si="256"/>
        <v>BIOLEGEND</v>
      </c>
      <c r="B3960" s="21" t="str">
        <v>EED120745</v>
      </c>
      <c r="C3960" s="30">
        <v>45975</v>
      </c>
      <c r="D3960" s="21">
        <v>318340</v>
      </c>
      <c r="E3960" s="21">
        <f>_xlfn.XLOOKUP(D3960,MasterSheet!H:H,MasterSheet!F:F)</f>
        <v>26862</v>
      </c>
      <c r="F3960" s="22">
        <f>SUMIFS(MasterSheet!J:J, MasterSheet!B:B, B3960, MasterSheet!D:D, C3960, MasterSheet!H:H, D3960)</f>
        <v>1</v>
      </c>
      <c r="G3960" s="22">
        <f t="shared" si="257"/>
        <v>26862</v>
      </c>
      <c r="H3960" s="26">
        <f>SUMIFS(MasterSheet!K:K, MasterSheet!B:B, B3960, MasterSheet!D:D, C3960, MasterSheet!H:H, D3960)</f>
        <v>1</v>
      </c>
      <c r="I3960" s="26">
        <f t="shared" si="258"/>
        <v>26862</v>
      </c>
      <c r="J3960" s="28">
        <f>SUMIFS(MasterSheet!L:L, MasterSheet!B:B, B3960, MasterSheet!D:D, C3960, MasterSheet!H:H, D3960)</f>
        <v>0</v>
      </c>
      <c r="K3960" s="28">
        <f t="shared" si="259"/>
        <v>0</v>
      </c>
      <c r="L3960" s="21" t="str">
        <f>UPPER(VLOOKUP(D3960,MasterSheet!H:U,14,))</f>
        <v>BIOLEGEND</v>
      </c>
    </row>
    <row r="3961" spans="1:12" x14ac:dyDescent="0.25">
      <c r="A3961" s="21" t="str">
        <f t="shared" si="256"/>
        <v>BIOLEGEND</v>
      </c>
      <c r="B3961" s="21" t="str">
        <v>EED120745</v>
      </c>
      <c r="C3961" s="30">
        <v>45975</v>
      </c>
      <c r="D3961" s="21">
        <v>325631</v>
      </c>
      <c r="E3961" s="21">
        <f>_xlfn.XLOOKUP(D3961,MasterSheet!H:H,MasterSheet!F:F)</f>
        <v>7761.6</v>
      </c>
      <c r="F3961" s="22">
        <f>SUMIFS(MasterSheet!J:J, MasterSheet!B:B, B3961, MasterSheet!D:D, C3961, MasterSheet!H:H, D3961)</f>
        <v>1</v>
      </c>
      <c r="G3961" s="22">
        <f t="shared" si="257"/>
        <v>7761.6</v>
      </c>
      <c r="H3961" s="26">
        <f>SUMIFS(MasterSheet!K:K, MasterSheet!B:B, B3961, MasterSheet!D:D, C3961, MasterSheet!H:H, D3961)</f>
        <v>1</v>
      </c>
      <c r="I3961" s="26">
        <f t="shared" si="258"/>
        <v>7761.6</v>
      </c>
      <c r="J3961" s="28">
        <f>SUMIFS(MasterSheet!L:L, MasterSheet!B:B, B3961, MasterSheet!D:D, C3961, MasterSheet!H:H, D3961)</f>
        <v>0</v>
      </c>
      <c r="K3961" s="28">
        <f t="shared" si="259"/>
        <v>0</v>
      </c>
      <c r="L3961" s="21" t="str">
        <f>UPPER(VLOOKUP(D3961,MasterSheet!H:U,14,))</f>
        <v>BIOLEGEND</v>
      </c>
    </row>
    <row r="3962" spans="1:12" x14ac:dyDescent="0.25">
      <c r="A3962" s="21" t="str">
        <f t="shared" si="256"/>
        <v>BIOLEGEND</v>
      </c>
      <c r="B3962" s="21" t="str">
        <v>EED120745</v>
      </c>
      <c r="C3962" s="30">
        <v>45975</v>
      </c>
      <c r="D3962" s="21">
        <v>331222</v>
      </c>
      <c r="E3962" s="21">
        <f>_xlfn.XLOOKUP(D3962,MasterSheet!H:H,MasterSheet!F:F)</f>
        <v>19536</v>
      </c>
      <c r="F3962" s="22">
        <f>SUMIFS(MasterSheet!J:J, MasterSheet!B:B, B3962, MasterSheet!D:D, C3962, MasterSheet!H:H, D3962)</f>
        <v>1</v>
      </c>
      <c r="G3962" s="22">
        <f t="shared" si="257"/>
        <v>19536</v>
      </c>
      <c r="H3962" s="26">
        <f>SUMIFS(MasterSheet!K:K, MasterSheet!B:B, B3962, MasterSheet!D:D, C3962, MasterSheet!H:H, D3962)</f>
        <v>1</v>
      </c>
      <c r="I3962" s="26">
        <f t="shared" si="258"/>
        <v>19536</v>
      </c>
      <c r="J3962" s="28">
        <f>SUMIFS(MasterSheet!L:L, MasterSheet!B:B, B3962, MasterSheet!D:D, C3962, MasterSheet!H:H, D3962)</f>
        <v>0</v>
      </c>
      <c r="K3962" s="28">
        <f t="shared" si="259"/>
        <v>0</v>
      </c>
      <c r="L3962" s="21" t="str">
        <f>UPPER(VLOOKUP(D3962,MasterSheet!H:U,14,))</f>
        <v>BIOLEGEND</v>
      </c>
    </row>
    <row r="3963" spans="1:12" x14ac:dyDescent="0.25">
      <c r="A3963" s="21" t="str">
        <f t="shared" si="256"/>
        <v>BIOLEGEND</v>
      </c>
      <c r="B3963" s="21" t="str">
        <v>EED120745</v>
      </c>
      <c r="C3963" s="30">
        <v>45975</v>
      </c>
      <c r="D3963" s="21">
        <v>348205</v>
      </c>
      <c r="E3963" s="21">
        <f>_xlfn.XLOOKUP(D3963,MasterSheet!H:H,MasterSheet!F:F)</f>
        <v>5702.4</v>
      </c>
      <c r="F3963" s="22">
        <f>SUMIFS(MasterSheet!J:J, MasterSheet!B:B, B3963, MasterSheet!D:D, C3963, MasterSheet!H:H, D3963)</f>
        <v>1</v>
      </c>
      <c r="G3963" s="22">
        <f t="shared" si="257"/>
        <v>5702.4</v>
      </c>
      <c r="H3963" s="26">
        <f>SUMIFS(MasterSheet!K:K, MasterSheet!B:B, B3963, MasterSheet!D:D, C3963, MasterSheet!H:H, D3963)</f>
        <v>1</v>
      </c>
      <c r="I3963" s="26">
        <f t="shared" si="258"/>
        <v>5702.4</v>
      </c>
      <c r="J3963" s="28">
        <f>SUMIFS(MasterSheet!L:L, MasterSheet!B:B, B3963, MasterSheet!D:D, C3963, MasterSheet!H:H, D3963)</f>
        <v>0</v>
      </c>
      <c r="K3963" s="28">
        <f t="shared" si="259"/>
        <v>0</v>
      </c>
      <c r="L3963" s="21" t="str">
        <f>UPPER(VLOOKUP(D3963,MasterSheet!H:U,14,))</f>
        <v>BIOLEGEND</v>
      </c>
    </row>
    <row r="3964" spans="1:12" x14ac:dyDescent="0.25">
      <c r="A3964" s="21" t="str">
        <f t="shared" si="256"/>
        <v>BIOLEGEND</v>
      </c>
      <c r="B3964" s="21" t="str">
        <v>EED120745</v>
      </c>
      <c r="C3964" s="30">
        <v>45975</v>
      </c>
      <c r="D3964" s="21">
        <v>348801</v>
      </c>
      <c r="E3964" s="21">
        <f>_xlfn.XLOOKUP(D3964,MasterSheet!H:H,MasterSheet!F:F)</f>
        <v>39362.400000000001</v>
      </c>
      <c r="F3964" s="22">
        <f>SUMIFS(MasterSheet!J:J, MasterSheet!B:B, B3964, MasterSheet!D:D, C3964, MasterSheet!H:H, D3964)</f>
        <v>1</v>
      </c>
      <c r="G3964" s="22">
        <f t="shared" si="257"/>
        <v>39362.400000000001</v>
      </c>
      <c r="H3964" s="26">
        <f>SUMIFS(MasterSheet!K:K, MasterSheet!B:B, B3964, MasterSheet!D:D, C3964, MasterSheet!H:H, D3964)</f>
        <v>1</v>
      </c>
      <c r="I3964" s="26">
        <f t="shared" si="258"/>
        <v>39362.400000000001</v>
      </c>
      <c r="J3964" s="28">
        <f>SUMIFS(MasterSheet!L:L, MasterSheet!B:B, B3964, MasterSheet!D:D, C3964, MasterSheet!H:H, D3964)</f>
        <v>0</v>
      </c>
      <c r="K3964" s="28">
        <f t="shared" si="259"/>
        <v>0</v>
      </c>
      <c r="L3964" s="21" t="str">
        <f>UPPER(VLOOKUP(D3964,MasterSheet!H:U,14,))</f>
        <v>BIOLEGEND</v>
      </c>
    </row>
    <row r="3965" spans="1:12" x14ac:dyDescent="0.25">
      <c r="A3965" s="21" t="str">
        <f t="shared" si="256"/>
        <v>BIOLEGEND</v>
      </c>
      <c r="B3965" s="21" t="str">
        <v>EED120745</v>
      </c>
      <c r="C3965" s="30">
        <v>45975</v>
      </c>
      <c r="D3965" s="21">
        <v>353214</v>
      </c>
      <c r="E3965" s="21">
        <f>_xlfn.XLOOKUP(D3965,MasterSheet!H:H,MasterSheet!F:F)</f>
        <v>17846.400000000001</v>
      </c>
      <c r="F3965" s="22">
        <f>SUMIFS(MasterSheet!J:J, MasterSheet!B:B, B3965, MasterSheet!D:D, C3965, MasterSheet!H:H, D3965)</f>
        <v>1</v>
      </c>
      <c r="G3965" s="22">
        <f t="shared" si="257"/>
        <v>17846.400000000001</v>
      </c>
      <c r="H3965" s="26">
        <f>SUMIFS(MasterSheet!K:K, MasterSheet!B:B, B3965, MasterSheet!D:D, C3965, MasterSheet!H:H, D3965)</f>
        <v>1</v>
      </c>
      <c r="I3965" s="26">
        <f t="shared" si="258"/>
        <v>17846.400000000001</v>
      </c>
      <c r="J3965" s="28">
        <f>SUMIFS(MasterSheet!L:L, MasterSheet!B:B, B3965, MasterSheet!D:D, C3965, MasterSheet!H:H, D3965)</f>
        <v>0</v>
      </c>
      <c r="K3965" s="28">
        <f t="shared" si="259"/>
        <v>0</v>
      </c>
      <c r="L3965" s="21" t="str">
        <f>UPPER(VLOOKUP(D3965,MasterSheet!H:U,14,))</f>
        <v>BIOLEGEND</v>
      </c>
    </row>
    <row r="3966" spans="1:12" x14ac:dyDescent="0.25">
      <c r="A3966" s="21" t="str">
        <f t="shared" si="256"/>
        <v>BIOLEGEND</v>
      </c>
      <c r="B3966" s="21" t="str">
        <v>EED120745</v>
      </c>
      <c r="C3966" s="30">
        <v>45975</v>
      </c>
      <c r="D3966" s="21">
        <v>361705</v>
      </c>
      <c r="E3966" s="21">
        <f>_xlfn.XLOOKUP(D3966,MasterSheet!H:H,MasterSheet!F:F)</f>
        <v>5913.6</v>
      </c>
      <c r="F3966" s="22">
        <f>SUMIFS(MasterSheet!J:J, MasterSheet!B:B, B3966, MasterSheet!D:D, C3966, MasterSheet!H:H, D3966)</f>
        <v>1</v>
      </c>
      <c r="G3966" s="22">
        <f t="shared" si="257"/>
        <v>5913.6</v>
      </c>
      <c r="H3966" s="26">
        <f>SUMIFS(MasterSheet!K:K, MasterSheet!B:B, B3966, MasterSheet!D:D, C3966, MasterSheet!H:H, D3966)</f>
        <v>1</v>
      </c>
      <c r="I3966" s="26">
        <f t="shared" si="258"/>
        <v>5913.6</v>
      </c>
      <c r="J3966" s="28">
        <f>SUMIFS(MasterSheet!L:L, MasterSheet!B:B, B3966, MasterSheet!D:D, C3966, MasterSheet!H:H, D3966)</f>
        <v>0</v>
      </c>
      <c r="K3966" s="28">
        <f t="shared" si="259"/>
        <v>0</v>
      </c>
      <c r="L3966" s="21" t="str">
        <f>UPPER(VLOOKUP(D3966,MasterSheet!H:U,14,))</f>
        <v>BIOLEGEND</v>
      </c>
    </row>
    <row r="3967" spans="1:12" x14ac:dyDescent="0.25">
      <c r="A3967" s="21" t="str">
        <f t="shared" si="256"/>
        <v>BIOLEGEND</v>
      </c>
      <c r="B3967" s="21" t="str">
        <v>EED120745</v>
      </c>
      <c r="C3967" s="30">
        <v>45975</v>
      </c>
      <c r="D3967" s="21">
        <v>368540</v>
      </c>
      <c r="E3967" s="21">
        <f>_xlfn.XLOOKUP(D3967,MasterSheet!H:H,MasterSheet!F:F)</f>
        <v>15840</v>
      </c>
      <c r="F3967" s="22">
        <f>SUMIFS(MasterSheet!J:J, MasterSheet!B:B, B3967, MasterSheet!D:D, C3967, MasterSheet!H:H, D3967)</f>
        <v>3</v>
      </c>
      <c r="G3967" s="22">
        <f t="shared" si="257"/>
        <v>47520</v>
      </c>
      <c r="H3967" s="26">
        <f>SUMIFS(MasterSheet!K:K, MasterSheet!B:B, B3967, MasterSheet!D:D, C3967, MasterSheet!H:H, D3967)</f>
        <v>3</v>
      </c>
      <c r="I3967" s="26">
        <f t="shared" si="258"/>
        <v>47520</v>
      </c>
      <c r="J3967" s="28">
        <f>SUMIFS(MasterSheet!L:L, MasterSheet!B:B, B3967, MasterSheet!D:D, C3967, MasterSheet!H:H, D3967)</f>
        <v>0</v>
      </c>
      <c r="K3967" s="28">
        <f t="shared" si="259"/>
        <v>0</v>
      </c>
      <c r="L3967" s="21" t="str">
        <f>UPPER(VLOOKUP(D3967,MasterSheet!H:U,14,))</f>
        <v>BIOLEGEND</v>
      </c>
    </row>
    <row r="3968" spans="1:12" x14ac:dyDescent="0.25">
      <c r="A3968" s="21" t="str">
        <f t="shared" si="256"/>
        <v>BIOLEGEND</v>
      </c>
      <c r="B3968" s="21" t="str">
        <v>EED120745</v>
      </c>
      <c r="C3968" s="30">
        <v>45975</v>
      </c>
      <c r="D3968" s="21">
        <v>400157</v>
      </c>
      <c r="E3968" s="21">
        <f>_xlfn.XLOOKUP(D3968,MasterSheet!H:H,MasterSheet!F:F)</f>
        <v>10164</v>
      </c>
      <c r="F3968" s="22">
        <f>SUMIFS(MasterSheet!J:J, MasterSheet!B:B, B3968, MasterSheet!D:D, C3968, MasterSheet!H:H, D3968)</f>
        <v>1</v>
      </c>
      <c r="G3968" s="22">
        <f t="shared" si="257"/>
        <v>10164</v>
      </c>
      <c r="H3968" s="26">
        <f>SUMIFS(MasterSheet!K:K, MasterSheet!B:B, B3968, MasterSheet!D:D, C3968, MasterSheet!H:H, D3968)</f>
        <v>1</v>
      </c>
      <c r="I3968" s="26">
        <f t="shared" si="258"/>
        <v>10164</v>
      </c>
      <c r="J3968" s="28">
        <f>SUMIFS(MasterSheet!L:L, MasterSheet!B:B, B3968, MasterSheet!D:D, C3968, MasterSheet!H:H, D3968)</f>
        <v>0</v>
      </c>
      <c r="K3968" s="28">
        <f t="shared" si="259"/>
        <v>0</v>
      </c>
      <c r="L3968" s="21" t="str">
        <f>UPPER(VLOOKUP(D3968,MasterSheet!H:U,14,))</f>
        <v>BIOLEGEND</v>
      </c>
    </row>
    <row r="3969" spans="1:12" x14ac:dyDescent="0.25">
      <c r="A3969" s="21" t="str">
        <f t="shared" si="256"/>
        <v>BIOLEGEND</v>
      </c>
      <c r="B3969" s="21" t="str">
        <v>EED120745</v>
      </c>
      <c r="C3969" s="30">
        <v>45975</v>
      </c>
      <c r="D3969" s="21">
        <v>400309</v>
      </c>
      <c r="E3969" s="21">
        <f>_xlfn.XLOOKUP(D3969,MasterSheet!H:H,MasterSheet!F:F)</f>
        <v>1584</v>
      </c>
      <c r="F3969" s="22">
        <f>SUMIFS(MasterSheet!J:J, MasterSheet!B:B, B3969, MasterSheet!D:D, C3969, MasterSheet!H:H, D3969)</f>
        <v>1</v>
      </c>
      <c r="G3969" s="22">
        <f t="shared" si="257"/>
        <v>1584</v>
      </c>
      <c r="H3969" s="26">
        <f>SUMIFS(MasterSheet!K:K, MasterSheet!B:B, B3969, MasterSheet!D:D, C3969, MasterSheet!H:H, D3969)</f>
        <v>1</v>
      </c>
      <c r="I3969" s="26">
        <f t="shared" si="258"/>
        <v>1584</v>
      </c>
      <c r="J3969" s="28">
        <f>SUMIFS(MasterSheet!L:L, MasterSheet!B:B, B3969, MasterSheet!D:D, C3969, MasterSheet!H:H, D3969)</f>
        <v>0</v>
      </c>
      <c r="K3969" s="28">
        <f t="shared" si="259"/>
        <v>0</v>
      </c>
      <c r="L3969" s="21" t="str">
        <f>UPPER(VLOOKUP(D3969,MasterSheet!H:U,14,))</f>
        <v>BIOLEGEND</v>
      </c>
    </row>
    <row r="3970" spans="1:12" x14ac:dyDescent="0.25">
      <c r="A3970" s="21" t="str">
        <f t="shared" ref="A3970:A4033" si="260">L3970</f>
        <v>BIOLEGEND</v>
      </c>
      <c r="B3970" s="21" t="str">
        <v>EED120745</v>
      </c>
      <c r="C3970" s="30">
        <v>45975</v>
      </c>
      <c r="D3970" s="21">
        <v>400412</v>
      </c>
      <c r="E3970" s="21">
        <f>_xlfn.XLOOKUP(D3970,MasterSheet!H:H,MasterSheet!F:F)</f>
        <v>5385.6</v>
      </c>
      <c r="F3970" s="22">
        <f>SUMIFS(MasterSheet!J:J, MasterSheet!B:B, B3970, MasterSheet!D:D, C3970, MasterSheet!H:H, D3970)</f>
        <v>1</v>
      </c>
      <c r="G3970" s="22">
        <f t="shared" si="257"/>
        <v>5385.6</v>
      </c>
      <c r="H3970" s="26">
        <f>SUMIFS(MasterSheet!K:K, MasterSheet!B:B, B3970, MasterSheet!D:D, C3970, MasterSheet!H:H, D3970)</f>
        <v>1</v>
      </c>
      <c r="I3970" s="26">
        <f t="shared" si="258"/>
        <v>5385.6</v>
      </c>
      <c r="J3970" s="28">
        <f>SUMIFS(MasterSheet!L:L, MasterSheet!B:B, B3970, MasterSheet!D:D, C3970, MasterSheet!H:H, D3970)</f>
        <v>0</v>
      </c>
      <c r="K3970" s="28">
        <f t="shared" si="259"/>
        <v>0</v>
      </c>
      <c r="L3970" s="21" t="str">
        <f>UPPER(VLOOKUP(D3970,MasterSheet!H:U,14,))</f>
        <v>BIOLEGEND</v>
      </c>
    </row>
    <row r="3971" spans="1:12" x14ac:dyDescent="0.25">
      <c r="A3971" s="21" t="str">
        <f t="shared" si="260"/>
        <v>BIOLEGEND</v>
      </c>
      <c r="B3971" s="21" t="str">
        <v>EED120745</v>
      </c>
      <c r="C3971" s="30">
        <v>45975</v>
      </c>
      <c r="D3971" s="21">
        <v>400606</v>
      </c>
      <c r="E3971" s="21">
        <f>_xlfn.XLOOKUP(D3971,MasterSheet!H:H,MasterSheet!F:F)</f>
        <v>7761.6</v>
      </c>
      <c r="F3971" s="22">
        <f>SUMIFS(MasterSheet!J:J, MasterSheet!B:B, B3971, MasterSheet!D:D, C3971, MasterSheet!H:H, D3971)</f>
        <v>1</v>
      </c>
      <c r="G3971" s="22">
        <f t="shared" si="257"/>
        <v>7761.6</v>
      </c>
      <c r="H3971" s="26">
        <f>SUMIFS(MasterSheet!K:K, MasterSheet!B:B, B3971, MasterSheet!D:D, C3971, MasterSheet!H:H, D3971)</f>
        <v>1</v>
      </c>
      <c r="I3971" s="26">
        <f t="shared" si="258"/>
        <v>7761.6</v>
      </c>
      <c r="J3971" s="28">
        <f>SUMIFS(MasterSheet!L:L, MasterSheet!B:B, B3971, MasterSheet!D:D, C3971, MasterSheet!H:H, D3971)</f>
        <v>0</v>
      </c>
      <c r="K3971" s="28">
        <f t="shared" si="259"/>
        <v>0</v>
      </c>
      <c r="L3971" s="21" t="str">
        <f>UPPER(VLOOKUP(D3971,MasterSheet!H:U,14,))</f>
        <v>BIOLEGEND</v>
      </c>
    </row>
    <row r="3972" spans="1:12" x14ac:dyDescent="0.25">
      <c r="A3972" s="21" t="str">
        <f t="shared" si="260"/>
        <v>BIOLEGEND</v>
      </c>
      <c r="B3972" s="21" t="str">
        <v>EED120745</v>
      </c>
      <c r="C3972" s="30">
        <v>45975</v>
      </c>
      <c r="D3972" s="21">
        <v>400618</v>
      </c>
      <c r="E3972" s="21">
        <f>_xlfn.XLOOKUP(D3972,MasterSheet!H:H,MasterSheet!F:F)</f>
        <v>9292.7999999999993</v>
      </c>
      <c r="F3972" s="22">
        <f>SUMIFS(MasterSheet!J:J, MasterSheet!B:B, B3972, MasterSheet!D:D, C3972, MasterSheet!H:H, D3972)</f>
        <v>1</v>
      </c>
      <c r="G3972" s="22">
        <f t="shared" si="257"/>
        <v>9292.7999999999993</v>
      </c>
      <c r="H3972" s="26">
        <f>SUMIFS(MasterSheet!K:K, MasterSheet!B:B, B3972, MasterSheet!D:D, C3972, MasterSheet!H:H, D3972)</f>
        <v>1</v>
      </c>
      <c r="I3972" s="26">
        <f t="shared" si="258"/>
        <v>9292.7999999999993</v>
      </c>
      <c r="J3972" s="28">
        <f>SUMIFS(MasterSheet!L:L, MasterSheet!B:B, B3972, MasterSheet!D:D, C3972, MasterSheet!H:H, D3972)</f>
        <v>0</v>
      </c>
      <c r="K3972" s="28">
        <f t="shared" si="259"/>
        <v>0</v>
      </c>
      <c r="L3972" s="21" t="str">
        <f>UPPER(VLOOKUP(D3972,MasterSheet!H:U,14,))</f>
        <v>BIOLEGEND</v>
      </c>
    </row>
    <row r="3973" spans="1:12" x14ac:dyDescent="0.25">
      <c r="A3973" s="21" t="str">
        <f t="shared" si="260"/>
        <v>BIOLEGEND</v>
      </c>
      <c r="B3973" s="21" t="str">
        <v>EED120745</v>
      </c>
      <c r="C3973" s="30">
        <v>45975</v>
      </c>
      <c r="D3973" s="21">
        <v>400660</v>
      </c>
      <c r="E3973" s="21">
        <f>_xlfn.XLOOKUP(D3973,MasterSheet!H:H,MasterSheet!F:F)</f>
        <v>13992</v>
      </c>
      <c r="F3973" s="22">
        <f>SUMIFS(MasterSheet!J:J, MasterSheet!B:B, B3973, MasterSheet!D:D, C3973, MasterSheet!H:H, D3973)</f>
        <v>1</v>
      </c>
      <c r="G3973" s="22">
        <f t="shared" si="257"/>
        <v>13992</v>
      </c>
      <c r="H3973" s="26">
        <f>SUMIFS(MasterSheet!K:K, MasterSheet!B:B, B3973, MasterSheet!D:D, C3973, MasterSheet!H:H, D3973)</f>
        <v>1</v>
      </c>
      <c r="I3973" s="26">
        <f t="shared" si="258"/>
        <v>13992</v>
      </c>
      <c r="J3973" s="28">
        <f>SUMIFS(MasterSheet!L:L, MasterSheet!B:B, B3973, MasterSheet!D:D, C3973, MasterSheet!H:H, D3973)</f>
        <v>0</v>
      </c>
      <c r="K3973" s="28">
        <f t="shared" si="259"/>
        <v>0</v>
      </c>
      <c r="L3973" s="21" t="str">
        <f>UPPER(VLOOKUP(D3973,MasterSheet!H:U,14,))</f>
        <v>BIOLEGEND</v>
      </c>
    </row>
    <row r="3974" spans="1:12" x14ac:dyDescent="0.25">
      <c r="A3974" s="21" t="str">
        <f t="shared" si="260"/>
        <v>BIOLEGEND</v>
      </c>
      <c r="B3974" s="21" t="str">
        <v>EED120745</v>
      </c>
      <c r="C3974" s="30">
        <v>45975</v>
      </c>
      <c r="D3974" s="21">
        <v>400951</v>
      </c>
      <c r="E3974" s="21">
        <f>_xlfn.XLOOKUP(D3974,MasterSheet!H:H,MasterSheet!F:F)</f>
        <v>5332.8</v>
      </c>
      <c r="F3974" s="22">
        <f>SUMIFS(MasterSheet!J:J, MasterSheet!B:B, B3974, MasterSheet!D:D, C3974, MasterSheet!H:H, D3974)</f>
        <v>1</v>
      </c>
      <c r="G3974" s="22">
        <f t="shared" si="257"/>
        <v>5332.8</v>
      </c>
      <c r="H3974" s="26">
        <f>SUMIFS(MasterSheet!K:K, MasterSheet!B:B, B3974, MasterSheet!D:D, C3974, MasterSheet!H:H, D3974)</f>
        <v>1</v>
      </c>
      <c r="I3974" s="26">
        <f t="shared" si="258"/>
        <v>5332.8</v>
      </c>
      <c r="J3974" s="28">
        <f>SUMIFS(MasterSheet!L:L, MasterSheet!B:B, B3974, MasterSheet!D:D, C3974, MasterSheet!H:H, D3974)</f>
        <v>0</v>
      </c>
      <c r="K3974" s="28">
        <f t="shared" si="259"/>
        <v>0</v>
      </c>
      <c r="L3974" s="21" t="str">
        <f>UPPER(VLOOKUP(D3974,MasterSheet!H:U,14,))</f>
        <v>BIOLEGEND</v>
      </c>
    </row>
    <row r="3975" spans="1:12" x14ac:dyDescent="0.25">
      <c r="A3975" s="21" t="str">
        <f t="shared" si="260"/>
        <v>BIOLEGEND</v>
      </c>
      <c r="B3975" s="21" t="str">
        <v>EED120745</v>
      </c>
      <c r="C3975" s="30">
        <v>45975</v>
      </c>
      <c r="D3975" s="21">
        <v>403502</v>
      </c>
      <c r="E3975" s="21">
        <f>_xlfn.XLOOKUP(D3975,MasterSheet!H:H,MasterSheet!F:F)</f>
        <v>26136</v>
      </c>
      <c r="F3975" s="22">
        <f>SUMIFS(MasterSheet!J:J, MasterSheet!B:B, B3975, MasterSheet!D:D, C3975, MasterSheet!H:H, D3975)</f>
        <v>1</v>
      </c>
      <c r="G3975" s="22">
        <f t="shared" si="257"/>
        <v>26136</v>
      </c>
      <c r="H3975" s="26">
        <f>SUMIFS(MasterSheet!K:K, MasterSheet!B:B, B3975, MasterSheet!D:D, C3975, MasterSheet!H:H, D3975)</f>
        <v>1</v>
      </c>
      <c r="I3975" s="26">
        <f t="shared" si="258"/>
        <v>26136</v>
      </c>
      <c r="J3975" s="28">
        <f>SUMIFS(MasterSheet!L:L, MasterSheet!B:B, B3975, MasterSheet!D:D, C3975, MasterSheet!H:H, D3975)</f>
        <v>0</v>
      </c>
      <c r="K3975" s="28">
        <f t="shared" si="259"/>
        <v>0</v>
      </c>
      <c r="L3975" s="21" t="str">
        <f>UPPER(VLOOKUP(D3975,MasterSheet!H:U,14,))</f>
        <v>BIOLEGEND</v>
      </c>
    </row>
    <row r="3976" spans="1:12" x14ac:dyDescent="0.25">
      <c r="A3976" s="21" t="str">
        <f t="shared" si="260"/>
        <v>BIOLEGEND</v>
      </c>
      <c r="B3976" s="21" t="str">
        <v>EED120745</v>
      </c>
      <c r="C3976" s="30">
        <v>45975</v>
      </c>
      <c r="D3976" s="21">
        <v>420201</v>
      </c>
      <c r="E3976" s="21">
        <f>_xlfn.XLOOKUP(D3976,MasterSheet!H:H,MasterSheet!F:F)</f>
        <v>4699.2</v>
      </c>
      <c r="F3976" s="22">
        <f>SUMIFS(MasterSheet!J:J, MasterSheet!B:B, B3976, MasterSheet!D:D, C3976, MasterSheet!H:H, D3976)</f>
        <v>1</v>
      </c>
      <c r="G3976" s="22">
        <f t="shared" si="257"/>
        <v>4699.2</v>
      </c>
      <c r="H3976" s="26">
        <f>SUMIFS(MasterSheet!K:K, MasterSheet!B:B, B3976, MasterSheet!D:D, C3976, MasterSheet!H:H, D3976)</f>
        <v>1</v>
      </c>
      <c r="I3976" s="26">
        <f t="shared" si="258"/>
        <v>4699.2</v>
      </c>
      <c r="J3976" s="28">
        <f>SUMIFS(MasterSheet!L:L, MasterSheet!B:B, B3976, MasterSheet!D:D, C3976, MasterSheet!H:H, D3976)</f>
        <v>0</v>
      </c>
      <c r="K3976" s="28">
        <f t="shared" si="259"/>
        <v>0</v>
      </c>
      <c r="L3976" s="21" t="str">
        <f>UPPER(VLOOKUP(D3976,MasterSheet!H:U,14,))</f>
        <v>BIOLEGEND</v>
      </c>
    </row>
    <row r="3977" spans="1:12" x14ac:dyDescent="0.25">
      <c r="A3977" s="21" t="str">
        <f t="shared" si="260"/>
        <v>BIOLEGEND</v>
      </c>
      <c r="B3977" s="21" t="str">
        <v>EED120745</v>
      </c>
      <c r="C3977" s="30">
        <v>45975</v>
      </c>
      <c r="D3977" s="21">
        <v>420301</v>
      </c>
      <c r="E3977" s="21">
        <f>_xlfn.XLOOKUP(D3977,MasterSheet!H:H,MasterSheet!F:F)</f>
        <v>4004</v>
      </c>
      <c r="F3977" s="22">
        <f>SUMIFS(MasterSheet!J:J, MasterSheet!B:B, B3977, MasterSheet!D:D, C3977, MasterSheet!H:H, D3977)</f>
        <v>1</v>
      </c>
      <c r="G3977" s="22">
        <f t="shared" si="257"/>
        <v>4004</v>
      </c>
      <c r="H3977" s="26">
        <f>SUMIFS(MasterSheet!K:K, MasterSheet!B:B, B3977, MasterSheet!D:D, C3977, MasterSheet!H:H, D3977)</f>
        <v>1</v>
      </c>
      <c r="I3977" s="26">
        <f t="shared" si="258"/>
        <v>4004</v>
      </c>
      <c r="J3977" s="28">
        <f>SUMIFS(MasterSheet!L:L, MasterSheet!B:B, B3977, MasterSheet!D:D, C3977, MasterSheet!H:H, D3977)</f>
        <v>0</v>
      </c>
      <c r="K3977" s="28">
        <f t="shared" si="259"/>
        <v>0</v>
      </c>
      <c r="L3977" s="21" t="str">
        <f>UPPER(VLOOKUP(D3977,MasterSheet!H:U,14,))</f>
        <v>BIOLEGEND</v>
      </c>
    </row>
    <row r="3978" spans="1:12" x14ac:dyDescent="0.25">
      <c r="A3978" s="21" t="str">
        <f t="shared" si="260"/>
        <v>BIOLEGEND</v>
      </c>
      <c r="B3978" s="21" t="str">
        <v>EED120745</v>
      </c>
      <c r="C3978" s="30">
        <v>45975</v>
      </c>
      <c r="D3978" s="21">
        <v>420404</v>
      </c>
      <c r="E3978" s="21">
        <f>_xlfn.XLOOKUP(D3978,MasterSheet!H:H,MasterSheet!F:F)</f>
        <v>3115.2</v>
      </c>
      <c r="F3978" s="22">
        <f>SUMIFS(MasterSheet!J:J, MasterSheet!B:B, B3978, MasterSheet!D:D, C3978, MasterSheet!H:H, D3978)</f>
        <v>8</v>
      </c>
      <c r="G3978" s="22">
        <f t="shared" si="257"/>
        <v>24921.599999999999</v>
      </c>
      <c r="H3978" s="26">
        <f>SUMIFS(MasterSheet!K:K, MasterSheet!B:B, B3978, MasterSheet!D:D, C3978, MasterSheet!H:H, D3978)</f>
        <v>8</v>
      </c>
      <c r="I3978" s="26">
        <f t="shared" si="258"/>
        <v>24921.599999999999</v>
      </c>
      <c r="J3978" s="28">
        <f>SUMIFS(MasterSheet!L:L, MasterSheet!B:B, B3978, MasterSheet!D:D, C3978, MasterSheet!H:H, D3978)</f>
        <v>0</v>
      </c>
      <c r="K3978" s="28">
        <f t="shared" si="259"/>
        <v>0</v>
      </c>
      <c r="L3978" s="21" t="str">
        <f>UPPER(VLOOKUP(D3978,MasterSheet!H:U,14,))</f>
        <v>BIOLEGEND</v>
      </c>
    </row>
    <row r="3979" spans="1:12" x14ac:dyDescent="0.25">
      <c r="A3979" s="21" t="str">
        <f t="shared" si="260"/>
        <v>BIOLEGEND</v>
      </c>
      <c r="B3979" s="21" t="str">
        <v>EED120745</v>
      </c>
      <c r="C3979" s="30">
        <v>45975</v>
      </c>
      <c r="D3979" s="21">
        <v>421601</v>
      </c>
      <c r="E3979" s="21">
        <f>_xlfn.XLOOKUP(D3979,MasterSheet!H:H,MasterSheet!F:F)</f>
        <v>7444.7999999999993</v>
      </c>
      <c r="F3979" s="22">
        <f>SUMIFS(MasterSheet!J:J, MasterSheet!B:B, B3979, MasterSheet!D:D, C3979, MasterSheet!H:H, D3979)</f>
        <v>8</v>
      </c>
      <c r="G3979" s="22">
        <f t="shared" si="257"/>
        <v>59558.399999999994</v>
      </c>
      <c r="H3979" s="26">
        <f>SUMIFS(MasterSheet!K:K, MasterSheet!B:B, B3979, MasterSheet!D:D, C3979, MasterSheet!H:H, D3979)</f>
        <v>8</v>
      </c>
      <c r="I3979" s="26">
        <f t="shared" si="258"/>
        <v>59558.399999999994</v>
      </c>
      <c r="J3979" s="28">
        <f>SUMIFS(MasterSheet!L:L, MasterSheet!B:B, B3979, MasterSheet!D:D, C3979, MasterSheet!H:H, D3979)</f>
        <v>0</v>
      </c>
      <c r="K3979" s="28">
        <f t="shared" si="259"/>
        <v>0</v>
      </c>
      <c r="L3979" s="21" t="str">
        <f>UPPER(VLOOKUP(D3979,MasterSheet!H:U,14,))</f>
        <v>BIOLEGEND</v>
      </c>
    </row>
    <row r="3980" spans="1:12" x14ac:dyDescent="0.25">
      <c r="A3980" s="21" t="str">
        <f t="shared" si="260"/>
        <v>BIOLEGEND</v>
      </c>
      <c r="B3980" s="21" t="str">
        <v>EED120745</v>
      </c>
      <c r="C3980" s="30">
        <v>45975</v>
      </c>
      <c r="D3980" s="21">
        <v>421701</v>
      </c>
      <c r="E3980" s="21">
        <f>_xlfn.XLOOKUP(D3980,MasterSheet!H:H,MasterSheet!F:F)</f>
        <v>1003.2</v>
      </c>
      <c r="F3980" s="22">
        <f>SUMIFS(MasterSheet!J:J, MasterSheet!B:B, B3980, MasterSheet!D:D, C3980, MasterSheet!H:H, D3980)</f>
        <v>1</v>
      </c>
      <c r="G3980" s="22">
        <f t="shared" si="257"/>
        <v>1003.2</v>
      </c>
      <c r="H3980" s="26">
        <f>SUMIFS(MasterSheet!K:K, MasterSheet!B:B, B3980, MasterSheet!D:D, C3980, MasterSheet!H:H, D3980)</f>
        <v>1</v>
      </c>
      <c r="I3980" s="26">
        <f t="shared" si="258"/>
        <v>1003.2</v>
      </c>
      <c r="J3980" s="28">
        <f>SUMIFS(MasterSheet!L:L, MasterSheet!B:B, B3980, MasterSheet!D:D, C3980, MasterSheet!H:H, D3980)</f>
        <v>0</v>
      </c>
      <c r="K3980" s="28">
        <f t="shared" si="259"/>
        <v>0</v>
      </c>
      <c r="L3980" s="21" t="str">
        <f>UPPER(VLOOKUP(D3980,MasterSheet!H:U,14,))</f>
        <v>BIOLEGEND</v>
      </c>
    </row>
    <row r="3981" spans="1:12" x14ac:dyDescent="0.25">
      <c r="A3981" s="21" t="str">
        <f t="shared" si="260"/>
        <v>BIOLEGEND</v>
      </c>
      <c r="B3981" s="21" t="str">
        <v>EED120745</v>
      </c>
      <c r="C3981" s="30">
        <v>45975</v>
      </c>
      <c r="D3981" s="21">
        <v>423102</v>
      </c>
      <c r="E3981" s="21">
        <f>_xlfn.XLOOKUP(D3981,MasterSheet!H:H,MasterSheet!F:F)</f>
        <v>20636</v>
      </c>
      <c r="F3981" s="22">
        <f>SUMIFS(MasterSheet!J:J, MasterSheet!B:B, B3981, MasterSheet!D:D, C3981, MasterSheet!H:H, D3981)</f>
        <v>1</v>
      </c>
      <c r="G3981" s="22">
        <f t="shared" si="257"/>
        <v>20636</v>
      </c>
      <c r="H3981" s="26">
        <f>SUMIFS(MasterSheet!K:K, MasterSheet!B:B, B3981, MasterSheet!D:D, C3981, MasterSheet!H:H, D3981)</f>
        <v>1</v>
      </c>
      <c r="I3981" s="26">
        <f t="shared" si="258"/>
        <v>20636</v>
      </c>
      <c r="J3981" s="28">
        <f>SUMIFS(MasterSheet!L:L, MasterSheet!B:B, B3981, MasterSheet!D:D, C3981, MasterSheet!H:H, D3981)</f>
        <v>0</v>
      </c>
      <c r="K3981" s="28">
        <f t="shared" si="259"/>
        <v>0</v>
      </c>
      <c r="L3981" s="21" t="str">
        <f>UPPER(VLOOKUP(D3981,MasterSheet!H:U,14,))</f>
        <v>BIOLEGEND</v>
      </c>
    </row>
    <row r="3982" spans="1:12" x14ac:dyDescent="0.25">
      <c r="A3982" s="21" t="str">
        <f t="shared" si="260"/>
        <v>BIOLEGEND</v>
      </c>
      <c r="B3982" s="21" t="str">
        <v>EED120745</v>
      </c>
      <c r="C3982" s="30">
        <v>45975</v>
      </c>
      <c r="D3982" s="21">
        <v>423601</v>
      </c>
      <c r="E3982" s="21">
        <f>_xlfn.XLOOKUP(D3982,MasterSheet!H:H,MasterSheet!F:F)</f>
        <v>4065.6000000000004</v>
      </c>
      <c r="F3982" s="22">
        <f>SUMIFS(MasterSheet!J:J, MasterSheet!B:B, B3982, MasterSheet!D:D, C3982, MasterSheet!H:H, D3982)</f>
        <v>4</v>
      </c>
      <c r="G3982" s="22">
        <f t="shared" si="257"/>
        <v>16262.400000000001</v>
      </c>
      <c r="H3982" s="26">
        <f>SUMIFS(MasterSheet!K:K, MasterSheet!B:B, B3982, MasterSheet!D:D, C3982, MasterSheet!H:H, D3982)</f>
        <v>4</v>
      </c>
      <c r="I3982" s="26">
        <f t="shared" si="258"/>
        <v>16262.400000000001</v>
      </c>
      <c r="J3982" s="28">
        <f>SUMIFS(MasterSheet!L:L, MasterSheet!B:B, B3982, MasterSheet!D:D, C3982, MasterSheet!H:H, D3982)</f>
        <v>0</v>
      </c>
      <c r="K3982" s="28">
        <f t="shared" si="259"/>
        <v>0</v>
      </c>
      <c r="L3982" s="21" t="str">
        <f>UPPER(VLOOKUP(D3982,MasterSheet!H:U,14,))</f>
        <v>BIOLEGEND</v>
      </c>
    </row>
    <row r="3983" spans="1:12" x14ac:dyDescent="0.25">
      <c r="A3983" s="21" t="str">
        <f t="shared" si="260"/>
        <v>BIOLEGEND</v>
      </c>
      <c r="B3983" s="21" t="str">
        <v>EED120745</v>
      </c>
      <c r="C3983" s="30">
        <v>45975</v>
      </c>
      <c r="D3983" s="21">
        <v>505836</v>
      </c>
      <c r="E3983" s="21">
        <f>_xlfn.XLOOKUP(D3983,MasterSheet!H:H,MasterSheet!F:F)</f>
        <v>18678</v>
      </c>
      <c r="F3983" s="22">
        <f>SUMIFS(MasterSheet!J:J, MasterSheet!B:B, B3983, MasterSheet!D:D, C3983, MasterSheet!H:H, D3983)</f>
        <v>1</v>
      </c>
      <c r="G3983" s="22">
        <f t="shared" si="257"/>
        <v>18678</v>
      </c>
      <c r="H3983" s="26">
        <f>SUMIFS(MasterSheet!K:K, MasterSheet!B:B, B3983, MasterSheet!D:D, C3983, MasterSheet!H:H, D3983)</f>
        <v>1</v>
      </c>
      <c r="I3983" s="26">
        <f t="shared" si="258"/>
        <v>18678</v>
      </c>
      <c r="J3983" s="28">
        <f>SUMIFS(MasterSheet!L:L, MasterSheet!B:B, B3983, MasterSheet!D:D, C3983, MasterSheet!H:H, D3983)</f>
        <v>0</v>
      </c>
      <c r="K3983" s="28">
        <f t="shared" si="259"/>
        <v>0</v>
      </c>
      <c r="L3983" s="21" t="str">
        <f>UPPER(VLOOKUP(D3983,MasterSheet!H:U,14,))</f>
        <v>BIOLEGEND</v>
      </c>
    </row>
    <row r="3984" spans="1:12" x14ac:dyDescent="0.25">
      <c r="A3984" s="21" t="str">
        <f t="shared" si="260"/>
        <v>BIOLEGEND</v>
      </c>
      <c r="B3984" s="21" t="str">
        <v>EED120745</v>
      </c>
      <c r="C3984" s="30">
        <v>45975</v>
      </c>
      <c r="D3984" s="21">
        <v>626812</v>
      </c>
      <c r="E3984" s="21">
        <f>_xlfn.XLOOKUP(D3984,MasterSheet!H:H,MasterSheet!F:F)</f>
        <v>19536</v>
      </c>
      <c r="F3984" s="22">
        <f>SUMIFS(MasterSheet!J:J, MasterSheet!B:B, B3984, MasterSheet!D:D, C3984, MasterSheet!H:H, D3984)</f>
        <v>5</v>
      </c>
      <c r="G3984" s="22">
        <f t="shared" si="257"/>
        <v>97680</v>
      </c>
      <c r="H3984" s="26">
        <f>SUMIFS(MasterSheet!K:K, MasterSheet!B:B, B3984, MasterSheet!D:D, C3984, MasterSheet!H:H, D3984)</f>
        <v>5</v>
      </c>
      <c r="I3984" s="26">
        <f t="shared" si="258"/>
        <v>97680</v>
      </c>
      <c r="J3984" s="28">
        <f>SUMIFS(MasterSheet!L:L, MasterSheet!B:B, B3984, MasterSheet!D:D, C3984, MasterSheet!H:H, D3984)</f>
        <v>0</v>
      </c>
      <c r="K3984" s="28">
        <f t="shared" si="259"/>
        <v>0</v>
      </c>
      <c r="L3984" s="21" t="str">
        <f>UPPER(VLOOKUP(D3984,MasterSheet!H:U,14,))</f>
        <v>BIOLEGEND</v>
      </c>
    </row>
    <row r="3985" spans="1:12" x14ac:dyDescent="0.25">
      <c r="A3985" s="21" t="str">
        <f t="shared" si="260"/>
        <v>BIOLEGEND</v>
      </c>
      <c r="B3985" s="21" t="str">
        <v>EED120745</v>
      </c>
      <c r="C3985" s="30">
        <v>45975</v>
      </c>
      <c r="D3985" s="21">
        <v>640934</v>
      </c>
      <c r="E3985" s="21">
        <f>_xlfn.XLOOKUP(D3985,MasterSheet!H:H,MasterSheet!F:F)</f>
        <v>13200</v>
      </c>
      <c r="F3985" s="22">
        <f>SUMIFS(MasterSheet!J:J, MasterSheet!B:B, B3985, MasterSheet!D:D, C3985, MasterSheet!H:H, D3985)</f>
        <v>1</v>
      </c>
      <c r="G3985" s="22">
        <f t="shared" si="257"/>
        <v>13200</v>
      </c>
      <c r="H3985" s="26">
        <f>SUMIFS(MasterSheet!K:K, MasterSheet!B:B, B3985, MasterSheet!D:D, C3985, MasterSheet!H:H, D3985)</f>
        <v>1</v>
      </c>
      <c r="I3985" s="26">
        <f t="shared" si="258"/>
        <v>13200</v>
      </c>
      <c r="J3985" s="28">
        <f>SUMIFS(MasterSheet!L:L, MasterSheet!B:B, B3985, MasterSheet!D:D, C3985, MasterSheet!H:H, D3985)</f>
        <v>0</v>
      </c>
      <c r="K3985" s="28">
        <f t="shared" si="259"/>
        <v>0</v>
      </c>
      <c r="L3985" s="21" t="str">
        <f>UPPER(VLOOKUP(D3985,MasterSheet!H:U,14,))</f>
        <v>BIOLEGEND</v>
      </c>
    </row>
    <row r="3986" spans="1:12" x14ac:dyDescent="0.25">
      <c r="A3986" s="21" t="str">
        <f t="shared" si="260"/>
        <v>BIOLEGEND</v>
      </c>
      <c r="B3986" s="21" t="str">
        <v>EED120745</v>
      </c>
      <c r="C3986" s="30">
        <v>45975</v>
      </c>
      <c r="D3986" s="21">
        <v>901518</v>
      </c>
      <c r="E3986" s="21">
        <f>_xlfn.XLOOKUP(D3986,MasterSheet!H:H,MasterSheet!F:F)</f>
        <v>28890.400000000001</v>
      </c>
      <c r="F3986" s="22">
        <f>SUMIFS(MasterSheet!J:J, MasterSheet!B:B, B3986, MasterSheet!D:D, C3986, MasterSheet!H:H, D3986)</f>
        <v>1</v>
      </c>
      <c r="G3986" s="22">
        <f t="shared" si="257"/>
        <v>28890.400000000001</v>
      </c>
      <c r="H3986" s="26">
        <f>SUMIFS(MasterSheet!K:K, MasterSheet!B:B, B3986, MasterSheet!D:D, C3986, MasterSheet!H:H, D3986)</f>
        <v>1</v>
      </c>
      <c r="I3986" s="26">
        <f t="shared" si="258"/>
        <v>28890.400000000001</v>
      </c>
      <c r="J3986" s="28">
        <f>SUMIFS(MasterSheet!L:L, MasterSheet!B:B, B3986, MasterSheet!D:D, C3986, MasterSheet!H:H, D3986)</f>
        <v>0</v>
      </c>
      <c r="K3986" s="28">
        <f t="shared" si="259"/>
        <v>0</v>
      </c>
      <c r="L3986" s="21" t="str">
        <f>UPPER(VLOOKUP(D3986,MasterSheet!H:U,14,))</f>
        <v>BIOLEGEND</v>
      </c>
    </row>
    <row r="3987" spans="1:12" x14ac:dyDescent="0.25">
      <c r="A3987" s="21" t="str">
        <f t="shared" si="260"/>
        <v>BIOLEGEND</v>
      </c>
      <c r="B3987" s="21" t="str">
        <v>EED120656</v>
      </c>
      <c r="C3987" s="30">
        <v>45975</v>
      </c>
      <c r="D3987" s="21">
        <v>100219</v>
      </c>
      <c r="E3987" s="21">
        <f>_xlfn.XLOOKUP(D3987,MasterSheet!H:H,MasterSheet!F:F)</f>
        <v>6468</v>
      </c>
      <c r="F3987" s="22">
        <f>SUMIFS(MasterSheet!J:J, MasterSheet!B:B, B3987, MasterSheet!D:D, C3987, MasterSheet!H:H, D3987)</f>
        <v>2</v>
      </c>
      <c r="G3987" s="22">
        <f t="shared" si="257"/>
        <v>12936</v>
      </c>
      <c r="H3987" s="26">
        <f>SUMIFS(MasterSheet!K:K, MasterSheet!B:B, B3987, MasterSheet!D:D, C3987, MasterSheet!H:H, D3987)</f>
        <v>2</v>
      </c>
      <c r="I3987" s="26">
        <f t="shared" si="258"/>
        <v>12936</v>
      </c>
      <c r="J3987" s="28">
        <f>SUMIFS(MasterSheet!L:L, MasterSheet!B:B, B3987, MasterSheet!D:D, C3987, MasterSheet!H:H, D3987)</f>
        <v>0</v>
      </c>
      <c r="K3987" s="28">
        <f t="shared" si="259"/>
        <v>0</v>
      </c>
      <c r="L3987" s="21" t="str">
        <f>UPPER(VLOOKUP(D3987,MasterSheet!H:U,14,))</f>
        <v>BIOLEGEND</v>
      </c>
    </row>
    <row r="3988" spans="1:12" x14ac:dyDescent="0.25">
      <c r="A3988" s="21" t="str">
        <f t="shared" si="260"/>
        <v>BIOLEGEND</v>
      </c>
      <c r="B3988" s="21" t="str">
        <v>EED120656</v>
      </c>
      <c r="C3988" s="30">
        <v>45975</v>
      </c>
      <c r="D3988" s="21">
        <v>100234</v>
      </c>
      <c r="E3988" s="21">
        <f>_xlfn.XLOOKUP(D3988,MasterSheet!H:H,MasterSheet!F:F)</f>
        <v>18084</v>
      </c>
      <c r="F3988" s="22">
        <f>SUMIFS(MasterSheet!J:J, MasterSheet!B:B, B3988, MasterSheet!D:D, C3988, MasterSheet!H:H, D3988)</f>
        <v>1</v>
      </c>
      <c r="G3988" s="22">
        <f t="shared" si="257"/>
        <v>18084</v>
      </c>
      <c r="H3988" s="26">
        <f>SUMIFS(MasterSheet!K:K, MasterSheet!B:B, B3988, MasterSheet!D:D, C3988, MasterSheet!H:H, D3988)</f>
        <v>1</v>
      </c>
      <c r="I3988" s="26">
        <f t="shared" si="258"/>
        <v>18084</v>
      </c>
      <c r="J3988" s="28">
        <f>SUMIFS(MasterSheet!L:L, MasterSheet!B:B, B3988, MasterSheet!D:D, C3988, MasterSheet!H:H, D3988)</f>
        <v>0</v>
      </c>
      <c r="K3988" s="28">
        <f t="shared" si="259"/>
        <v>0</v>
      </c>
      <c r="L3988" s="21" t="str">
        <f>UPPER(VLOOKUP(D3988,MasterSheet!H:U,14,))</f>
        <v>BIOLEGEND</v>
      </c>
    </row>
    <row r="3989" spans="1:12" x14ac:dyDescent="0.25">
      <c r="A3989" s="21" t="str">
        <f t="shared" si="260"/>
        <v>BIOLEGEND</v>
      </c>
      <c r="B3989" s="21" t="str">
        <v>EED120656</v>
      </c>
      <c r="C3989" s="30">
        <v>45975</v>
      </c>
      <c r="D3989" s="21">
        <v>100240</v>
      </c>
      <c r="E3989" s="21">
        <f>_xlfn.XLOOKUP(D3989,MasterSheet!H:H,MasterSheet!F:F)</f>
        <v>15584.8</v>
      </c>
      <c r="F3989" s="22">
        <f>SUMIFS(MasterSheet!J:J, MasterSheet!B:B, B3989, MasterSheet!D:D, C3989, MasterSheet!H:H, D3989)</f>
        <v>2</v>
      </c>
      <c r="G3989" s="22">
        <f t="shared" si="257"/>
        <v>31169.599999999999</v>
      </c>
      <c r="H3989" s="26">
        <f>SUMIFS(MasterSheet!K:K, MasterSheet!B:B, B3989, MasterSheet!D:D, C3989, MasterSheet!H:H, D3989)</f>
        <v>2</v>
      </c>
      <c r="I3989" s="26">
        <f t="shared" si="258"/>
        <v>31169.599999999999</v>
      </c>
      <c r="J3989" s="28">
        <f>SUMIFS(MasterSheet!L:L, MasterSheet!B:B, B3989, MasterSheet!D:D, C3989, MasterSheet!H:H, D3989)</f>
        <v>0</v>
      </c>
      <c r="K3989" s="28">
        <f t="shared" si="259"/>
        <v>0</v>
      </c>
      <c r="L3989" s="21" t="str">
        <f>UPPER(VLOOKUP(D3989,MasterSheet!H:U,14,))</f>
        <v>BIOLEGEND</v>
      </c>
    </row>
    <row r="3990" spans="1:12" x14ac:dyDescent="0.25">
      <c r="A3990" s="21" t="str">
        <f t="shared" si="260"/>
        <v>BIOLEGEND</v>
      </c>
      <c r="B3990" s="21" t="str">
        <v>EED120656</v>
      </c>
      <c r="C3990" s="30">
        <v>45975</v>
      </c>
      <c r="D3990" s="21">
        <v>100287</v>
      </c>
      <c r="E3990" s="21">
        <f>_xlfn.XLOOKUP(D3990,MasterSheet!H:H,MasterSheet!F:F)</f>
        <v>5913.6</v>
      </c>
      <c r="F3990" s="22">
        <f>SUMIFS(MasterSheet!J:J, MasterSheet!B:B, B3990, MasterSheet!D:D, C3990, MasterSheet!H:H, D3990)</f>
        <v>1</v>
      </c>
      <c r="G3990" s="22">
        <f t="shared" si="257"/>
        <v>5913.6</v>
      </c>
      <c r="H3990" s="26">
        <f>SUMIFS(MasterSheet!K:K, MasterSheet!B:B, B3990, MasterSheet!D:D, C3990, MasterSheet!H:H, D3990)</f>
        <v>1</v>
      </c>
      <c r="I3990" s="26">
        <f t="shared" si="258"/>
        <v>5913.6</v>
      </c>
      <c r="J3990" s="28">
        <f>SUMIFS(MasterSheet!L:L, MasterSheet!B:B, B3990, MasterSheet!D:D, C3990, MasterSheet!H:H, D3990)</f>
        <v>0</v>
      </c>
      <c r="K3990" s="28">
        <f t="shared" si="259"/>
        <v>0</v>
      </c>
      <c r="L3990" s="21" t="str">
        <f>UPPER(VLOOKUP(D3990,MasterSheet!H:U,14,))</f>
        <v>BIOLEGEND</v>
      </c>
    </row>
    <row r="3991" spans="1:12" x14ac:dyDescent="0.25">
      <c r="A3991" s="21" t="str">
        <f t="shared" si="260"/>
        <v>BIOLEGEND</v>
      </c>
      <c r="B3991" s="21" t="str">
        <v>EED120656</v>
      </c>
      <c r="C3991" s="30">
        <v>45975</v>
      </c>
      <c r="D3991" s="21">
        <v>100408</v>
      </c>
      <c r="E3991" s="21">
        <f>_xlfn.XLOOKUP(D3991,MasterSheet!H:H,MasterSheet!F:F)</f>
        <v>4435.2</v>
      </c>
      <c r="F3991" s="22">
        <f>SUMIFS(MasterSheet!J:J, MasterSheet!B:B, B3991, MasterSheet!D:D, C3991, MasterSheet!H:H, D3991)</f>
        <v>1</v>
      </c>
      <c r="G3991" s="22">
        <f t="shared" si="257"/>
        <v>4435.2</v>
      </c>
      <c r="H3991" s="26">
        <f>SUMIFS(MasterSheet!K:K, MasterSheet!B:B, B3991, MasterSheet!D:D, C3991, MasterSheet!H:H, D3991)</f>
        <v>1</v>
      </c>
      <c r="I3991" s="26">
        <f t="shared" si="258"/>
        <v>4435.2</v>
      </c>
      <c r="J3991" s="28">
        <f>SUMIFS(MasterSheet!L:L, MasterSheet!B:B, B3991, MasterSheet!D:D, C3991, MasterSheet!H:H, D3991)</f>
        <v>0</v>
      </c>
      <c r="K3991" s="28">
        <f t="shared" si="259"/>
        <v>0</v>
      </c>
      <c r="L3991" s="21" t="str">
        <f>UPPER(VLOOKUP(D3991,MasterSheet!H:U,14,))</f>
        <v>BIOLEGEND</v>
      </c>
    </row>
    <row r="3992" spans="1:12" x14ac:dyDescent="0.25">
      <c r="A3992" s="21" t="str">
        <f t="shared" si="260"/>
        <v>BIOLEGEND</v>
      </c>
      <c r="B3992" s="21" t="str">
        <v>EED120656</v>
      </c>
      <c r="C3992" s="30">
        <v>45975</v>
      </c>
      <c r="D3992" s="21">
        <v>100412</v>
      </c>
      <c r="E3992" s="21">
        <f>_xlfn.XLOOKUP(D3992,MasterSheet!H:H,MasterSheet!F:F)</f>
        <v>8131.2000000000007</v>
      </c>
      <c r="F3992" s="22">
        <f>SUMIFS(MasterSheet!J:J, MasterSheet!B:B, B3992, MasterSheet!D:D, C3992, MasterSheet!H:H, D3992)</f>
        <v>4</v>
      </c>
      <c r="G3992" s="22">
        <f t="shared" si="257"/>
        <v>32524.800000000003</v>
      </c>
      <c r="H3992" s="26">
        <f>SUMIFS(MasterSheet!K:K, MasterSheet!B:B, B3992, MasterSheet!D:D, C3992, MasterSheet!H:H, D3992)</f>
        <v>4</v>
      </c>
      <c r="I3992" s="26">
        <f t="shared" si="258"/>
        <v>32524.800000000003</v>
      </c>
      <c r="J3992" s="28">
        <f>SUMIFS(MasterSheet!L:L, MasterSheet!B:B, B3992, MasterSheet!D:D, C3992, MasterSheet!H:H, D3992)</f>
        <v>0</v>
      </c>
      <c r="K3992" s="28">
        <f t="shared" si="259"/>
        <v>0</v>
      </c>
      <c r="L3992" s="21" t="str">
        <f>UPPER(VLOOKUP(D3992,MasterSheet!H:U,14,))</f>
        <v>BIOLEGEND</v>
      </c>
    </row>
    <row r="3993" spans="1:12" x14ac:dyDescent="0.25">
      <c r="A3993" s="21" t="str">
        <f t="shared" si="260"/>
        <v>BIOLEGEND</v>
      </c>
      <c r="B3993" s="21" t="str">
        <v>EED120656</v>
      </c>
      <c r="C3993" s="30">
        <v>45975</v>
      </c>
      <c r="D3993" s="21">
        <v>100413</v>
      </c>
      <c r="E3993" s="21">
        <f>_xlfn.XLOOKUP(D3993,MasterSheet!H:H,MasterSheet!F:F)</f>
        <v>4593.6000000000004</v>
      </c>
      <c r="F3993" s="22">
        <f>SUMIFS(MasterSheet!J:J, MasterSheet!B:B, B3993, MasterSheet!D:D, C3993, MasterSheet!H:H, D3993)</f>
        <v>1</v>
      </c>
      <c r="G3993" s="22">
        <f t="shared" si="257"/>
        <v>4593.6000000000004</v>
      </c>
      <c r="H3993" s="26">
        <f>SUMIFS(MasterSheet!K:K, MasterSheet!B:B, B3993, MasterSheet!D:D, C3993, MasterSheet!H:H, D3993)</f>
        <v>1</v>
      </c>
      <c r="I3993" s="26">
        <f t="shared" si="258"/>
        <v>4593.6000000000004</v>
      </c>
      <c r="J3993" s="28">
        <f>SUMIFS(MasterSheet!L:L, MasterSheet!B:B, B3993, MasterSheet!D:D, C3993, MasterSheet!H:H, D3993)</f>
        <v>0</v>
      </c>
      <c r="K3993" s="28">
        <f t="shared" si="259"/>
        <v>0</v>
      </c>
      <c r="L3993" s="21" t="str">
        <f>UPPER(VLOOKUP(D3993,MasterSheet!H:U,14,))</f>
        <v>BIOLEGEND</v>
      </c>
    </row>
    <row r="3994" spans="1:12" x14ac:dyDescent="0.25">
      <c r="A3994" s="21" t="str">
        <f t="shared" si="260"/>
        <v>BIOLEGEND</v>
      </c>
      <c r="B3994" s="21" t="str">
        <v>EED120656</v>
      </c>
      <c r="C3994" s="30">
        <v>45975</v>
      </c>
      <c r="D3994" s="21">
        <v>100414</v>
      </c>
      <c r="E3994" s="21">
        <f>_xlfn.XLOOKUP(D3994,MasterSheet!H:H,MasterSheet!F:F)</f>
        <v>11352</v>
      </c>
      <c r="F3994" s="22">
        <f>SUMIFS(MasterSheet!J:J, MasterSheet!B:B, B3994, MasterSheet!D:D, C3994, MasterSheet!H:H, D3994)</f>
        <v>1</v>
      </c>
      <c r="G3994" s="22">
        <f t="shared" si="257"/>
        <v>11352</v>
      </c>
      <c r="H3994" s="26">
        <f>SUMIFS(MasterSheet!K:K, MasterSheet!B:B, B3994, MasterSheet!D:D, C3994, MasterSheet!H:H, D3994)</f>
        <v>1</v>
      </c>
      <c r="I3994" s="26">
        <f t="shared" si="258"/>
        <v>11352</v>
      </c>
      <c r="J3994" s="28">
        <f>SUMIFS(MasterSheet!L:L, MasterSheet!B:B, B3994, MasterSheet!D:D, C3994, MasterSheet!H:H, D3994)</f>
        <v>0</v>
      </c>
      <c r="K3994" s="28">
        <f t="shared" si="259"/>
        <v>0</v>
      </c>
      <c r="L3994" s="21" t="str">
        <f>UPPER(VLOOKUP(D3994,MasterSheet!H:U,14,))</f>
        <v>BIOLEGEND</v>
      </c>
    </row>
    <row r="3995" spans="1:12" x14ac:dyDescent="0.25">
      <c r="A3995" s="21" t="str">
        <f t="shared" si="260"/>
        <v>BIOLEGEND</v>
      </c>
      <c r="B3995" s="21" t="str">
        <v>EED120656</v>
      </c>
      <c r="C3995" s="30">
        <v>45975</v>
      </c>
      <c r="D3995" s="21">
        <v>100422</v>
      </c>
      <c r="E3995" s="21">
        <f>_xlfn.XLOOKUP(D3995,MasterSheet!H:H,MasterSheet!F:F)</f>
        <v>13244</v>
      </c>
      <c r="F3995" s="22">
        <f>SUMIFS(MasterSheet!J:J, MasterSheet!B:B, B3995, MasterSheet!D:D, C3995, MasterSheet!H:H, D3995)</f>
        <v>2</v>
      </c>
      <c r="G3995" s="22">
        <f t="shared" si="257"/>
        <v>26488</v>
      </c>
      <c r="H3995" s="26">
        <f>SUMIFS(MasterSheet!K:K, MasterSheet!B:B, B3995, MasterSheet!D:D, C3995, MasterSheet!H:H, D3995)</f>
        <v>2</v>
      </c>
      <c r="I3995" s="26">
        <f t="shared" si="258"/>
        <v>26488</v>
      </c>
      <c r="J3995" s="28">
        <f>SUMIFS(MasterSheet!L:L, MasterSheet!B:B, B3995, MasterSheet!D:D, C3995, MasterSheet!H:H, D3995)</f>
        <v>0</v>
      </c>
      <c r="K3995" s="28">
        <f t="shared" si="259"/>
        <v>0</v>
      </c>
      <c r="L3995" s="21" t="str">
        <f>UPPER(VLOOKUP(D3995,MasterSheet!H:U,14,))</f>
        <v>BIOLEGEND</v>
      </c>
    </row>
    <row r="3996" spans="1:12" x14ac:dyDescent="0.25">
      <c r="A3996" s="21" t="str">
        <f t="shared" si="260"/>
        <v>BIOLEGEND</v>
      </c>
      <c r="B3996" s="21" t="str">
        <v>EED120656</v>
      </c>
      <c r="C3996" s="30">
        <v>45975</v>
      </c>
      <c r="D3996" s="21">
        <v>100432</v>
      </c>
      <c r="E3996" s="21">
        <f>_xlfn.XLOOKUP(D3996,MasterSheet!H:H,MasterSheet!F:F)</f>
        <v>15206.400000000001</v>
      </c>
      <c r="F3996" s="22">
        <f>SUMIFS(MasterSheet!J:J, MasterSheet!B:B, B3996, MasterSheet!D:D, C3996, MasterSheet!H:H, D3996)</f>
        <v>3</v>
      </c>
      <c r="G3996" s="22">
        <f t="shared" si="257"/>
        <v>45619.200000000004</v>
      </c>
      <c r="H3996" s="26">
        <f>SUMIFS(MasterSheet!K:K, MasterSheet!B:B, B3996, MasterSheet!D:D, C3996, MasterSheet!H:H, D3996)</f>
        <v>3</v>
      </c>
      <c r="I3996" s="26">
        <f t="shared" si="258"/>
        <v>45619.200000000004</v>
      </c>
      <c r="J3996" s="28">
        <f>SUMIFS(MasterSheet!L:L, MasterSheet!B:B, B3996, MasterSheet!D:D, C3996, MasterSheet!H:H, D3996)</f>
        <v>0</v>
      </c>
      <c r="K3996" s="28">
        <f t="shared" si="259"/>
        <v>0</v>
      </c>
      <c r="L3996" s="21" t="str">
        <f>UPPER(VLOOKUP(D3996,MasterSheet!H:U,14,))</f>
        <v>BIOLEGEND</v>
      </c>
    </row>
    <row r="3997" spans="1:12" x14ac:dyDescent="0.25">
      <c r="A3997" s="21" t="str">
        <f t="shared" si="260"/>
        <v>BIOLEGEND</v>
      </c>
      <c r="B3997" s="21" t="str">
        <v>EED120656</v>
      </c>
      <c r="C3997" s="30">
        <v>45975</v>
      </c>
      <c r="D3997" s="21">
        <v>100510</v>
      </c>
      <c r="E3997" s="21">
        <f>_xlfn.XLOOKUP(D3997,MasterSheet!H:H,MasterSheet!F:F)</f>
        <v>5662.7999999999993</v>
      </c>
      <c r="F3997" s="22">
        <f>SUMIFS(MasterSheet!J:J, MasterSheet!B:B, B3997, MasterSheet!D:D, C3997, MasterSheet!H:H, D3997)</f>
        <v>1</v>
      </c>
      <c r="G3997" s="22">
        <f t="shared" si="257"/>
        <v>5662.7999999999993</v>
      </c>
      <c r="H3997" s="26">
        <f>SUMIFS(MasterSheet!K:K, MasterSheet!B:B, B3997, MasterSheet!D:D, C3997, MasterSheet!H:H, D3997)</f>
        <v>1</v>
      </c>
      <c r="I3997" s="26">
        <f t="shared" si="258"/>
        <v>5662.7999999999993</v>
      </c>
      <c r="J3997" s="28">
        <f>SUMIFS(MasterSheet!L:L, MasterSheet!B:B, B3997, MasterSheet!D:D, C3997, MasterSheet!H:H, D3997)</f>
        <v>0</v>
      </c>
      <c r="K3997" s="28">
        <f t="shared" si="259"/>
        <v>0</v>
      </c>
      <c r="L3997" s="21" t="str">
        <f>UPPER(VLOOKUP(D3997,MasterSheet!H:U,14,))</f>
        <v>BIOLEGEND</v>
      </c>
    </row>
    <row r="3998" spans="1:12" x14ac:dyDescent="0.25">
      <c r="A3998" s="21" t="str">
        <f t="shared" si="260"/>
        <v>BIOLEGEND</v>
      </c>
      <c r="B3998" s="21" t="str">
        <v>EED120656</v>
      </c>
      <c r="C3998" s="30">
        <v>45975</v>
      </c>
      <c r="D3998" s="21">
        <v>100573</v>
      </c>
      <c r="E3998" s="21">
        <f>_xlfn.XLOOKUP(D3998,MasterSheet!H:H,MasterSheet!F:F)</f>
        <v>24354</v>
      </c>
      <c r="F3998" s="22">
        <f>SUMIFS(MasterSheet!J:J, MasterSheet!B:B, B3998, MasterSheet!D:D, C3998, MasterSheet!H:H, D3998)</f>
        <v>1</v>
      </c>
      <c r="G3998" s="22">
        <f t="shared" si="257"/>
        <v>24354</v>
      </c>
      <c r="H3998" s="26">
        <f>SUMIFS(MasterSheet!K:K, MasterSheet!B:B, B3998, MasterSheet!D:D, C3998, MasterSheet!H:H, D3998)</f>
        <v>1</v>
      </c>
      <c r="I3998" s="26">
        <f t="shared" si="258"/>
        <v>24354</v>
      </c>
      <c r="J3998" s="28">
        <f>SUMIFS(MasterSheet!L:L, MasterSheet!B:B, B3998, MasterSheet!D:D, C3998, MasterSheet!H:H, D3998)</f>
        <v>0</v>
      </c>
      <c r="K3998" s="28">
        <f t="shared" si="259"/>
        <v>0</v>
      </c>
      <c r="L3998" s="21" t="str">
        <f>UPPER(VLOOKUP(D3998,MasterSheet!H:U,14,))</f>
        <v>BIOLEGEND</v>
      </c>
    </row>
    <row r="3999" spans="1:12" x14ac:dyDescent="0.25">
      <c r="A3999" s="21" t="str">
        <f t="shared" si="260"/>
        <v>BIOLEGEND</v>
      </c>
      <c r="B3999" s="21" t="str">
        <v>EED120656</v>
      </c>
      <c r="C3999" s="30">
        <v>45975</v>
      </c>
      <c r="D3999" s="21">
        <v>100711</v>
      </c>
      <c r="E3999" s="21">
        <f>_xlfn.XLOOKUP(D3999,MasterSheet!H:H,MasterSheet!F:F)</f>
        <v>1742.4</v>
      </c>
      <c r="F3999" s="22">
        <f>SUMIFS(MasterSheet!J:J, MasterSheet!B:B, B3999, MasterSheet!D:D, C3999, MasterSheet!H:H, D3999)</f>
        <v>1</v>
      </c>
      <c r="G3999" s="22">
        <f t="shared" si="257"/>
        <v>1742.4</v>
      </c>
      <c r="H3999" s="26">
        <f>SUMIFS(MasterSheet!K:K, MasterSheet!B:B, B3999, MasterSheet!D:D, C3999, MasterSheet!H:H, D3999)</f>
        <v>1</v>
      </c>
      <c r="I3999" s="26">
        <f t="shared" si="258"/>
        <v>1742.4</v>
      </c>
      <c r="J3999" s="28">
        <f>SUMIFS(MasterSheet!L:L, MasterSheet!B:B, B3999, MasterSheet!D:D, C3999, MasterSheet!H:H, D3999)</f>
        <v>0</v>
      </c>
      <c r="K3999" s="28">
        <f t="shared" si="259"/>
        <v>0</v>
      </c>
      <c r="L3999" s="21" t="str">
        <f>UPPER(VLOOKUP(D3999,MasterSheet!H:U,14,))</f>
        <v>BIOLEGEND</v>
      </c>
    </row>
    <row r="4000" spans="1:12" x14ac:dyDescent="0.25">
      <c r="A4000" s="21" t="str">
        <f t="shared" si="260"/>
        <v>BIOLEGEND</v>
      </c>
      <c r="B4000" s="21" t="str">
        <v>EED120656</v>
      </c>
      <c r="C4000" s="30">
        <v>45975</v>
      </c>
      <c r="D4000" s="21">
        <v>100714</v>
      </c>
      <c r="E4000" s="21">
        <f>_xlfn.XLOOKUP(D4000,MasterSheet!H:H,MasterSheet!F:F)</f>
        <v>12771</v>
      </c>
      <c r="F4000" s="22">
        <f>SUMIFS(MasterSheet!J:J, MasterSheet!B:B, B4000, MasterSheet!D:D, C4000, MasterSheet!H:H, D4000)</f>
        <v>1</v>
      </c>
      <c r="G4000" s="22">
        <f t="shared" si="257"/>
        <v>12771</v>
      </c>
      <c r="H4000" s="26">
        <f>SUMIFS(MasterSheet!K:K, MasterSheet!B:B, B4000, MasterSheet!D:D, C4000, MasterSheet!H:H, D4000)</f>
        <v>1</v>
      </c>
      <c r="I4000" s="26">
        <f t="shared" si="258"/>
        <v>12771</v>
      </c>
      <c r="J4000" s="28">
        <f>SUMIFS(MasterSheet!L:L, MasterSheet!B:B, B4000, MasterSheet!D:D, C4000, MasterSheet!H:H, D4000)</f>
        <v>0</v>
      </c>
      <c r="K4000" s="28">
        <f t="shared" si="259"/>
        <v>0</v>
      </c>
      <c r="L4000" s="21" t="str">
        <f>UPPER(VLOOKUP(D4000,MasterSheet!H:U,14,))</f>
        <v>BIOLEGEND</v>
      </c>
    </row>
    <row r="4001" spans="1:12" x14ac:dyDescent="0.25">
      <c r="A4001" s="21" t="str">
        <f t="shared" si="260"/>
        <v>BIOLEGEND</v>
      </c>
      <c r="B4001" s="21" t="str">
        <v>EED120656</v>
      </c>
      <c r="C4001" s="30">
        <v>45975</v>
      </c>
      <c r="D4001" s="21">
        <v>100741</v>
      </c>
      <c r="E4001" s="21">
        <f>_xlfn.XLOOKUP(D4001,MasterSheet!H:H,MasterSheet!F:F)</f>
        <v>13794</v>
      </c>
      <c r="F4001" s="22">
        <f>SUMIFS(MasterSheet!J:J, MasterSheet!B:B, B4001, MasterSheet!D:D, C4001, MasterSheet!H:H, D4001)</f>
        <v>1</v>
      </c>
      <c r="G4001" s="22">
        <f t="shared" si="257"/>
        <v>13794</v>
      </c>
      <c r="H4001" s="26">
        <f>SUMIFS(MasterSheet!K:K, MasterSheet!B:B, B4001, MasterSheet!D:D, C4001, MasterSheet!H:H, D4001)</f>
        <v>1</v>
      </c>
      <c r="I4001" s="26">
        <f t="shared" si="258"/>
        <v>13794</v>
      </c>
      <c r="J4001" s="28">
        <f>SUMIFS(MasterSheet!L:L, MasterSheet!B:B, B4001, MasterSheet!D:D, C4001, MasterSheet!H:H, D4001)</f>
        <v>0</v>
      </c>
      <c r="K4001" s="28">
        <f t="shared" si="259"/>
        <v>0</v>
      </c>
      <c r="L4001" s="21" t="str">
        <f>UPPER(VLOOKUP(D4001,MasterSheet!H:U,14,))</f>
        <v>BIOLEGEND</v>
      </c>
    </row>
    <row r="4002" spans="1:12" x14ac:dyDescent="0.25">
      <c r="A4002" s="21" t="str">
        <f t="shared" si="260"/>
        <v>BIOLEGEND</v>
      </c>
      <c r="B4002" s="21" t="str">
        <v>EED120656</v>
      </c>
      <c r="C4002" s="30">
        <v>45975</v>
      </c>
      <c r="D4002" s="21">
        <v>101212</v>
      </c>
      <c r="E4002" s="21">
        <f>_xlfn.XLOOKUP(D4002,MasterSheet!H:H,MasterSheet!F:F)</f>
        <v>5544</v>
      </c>
      <c r="F4002" s="22">
        <f>SUMIFS(MasterSheet!J:J, MasterSheet!B:B, B4002, MasterSheet!D:D, C4002, MasterSheet!H:H, D4002)</f>
        <v>1</v>
      </c>
      <c r="G4002" s="22">
        <f t="shared" si="257"/>
        <v>5544</v>
      </c>
      <c r="H4002" s="26">
        <f>SUMIFS(MasterSheet!K:K, MasterSheet!B:B, B4002, MasterSheet!D:D, C4002, MasterSheet!H:H, D4002)</f>
        <v>1</v>
      </c>
      <c r="I4002" s="26">
        <f t="shared" si="258"/>
        <v>5544</v>
      </c>
      <c r="J4002" s="28">
        <f>SUMIFS(MasterSheet!L:L, MasterSheet!B:B, B4002, MasterSheet!D:D, C4002, MasterSheet!H:H, D4002)</f>
        <v>0</v>
      </c>
      <c r="K4002" s="28">
        <f t="shared" si="259"/>
        <v>0</v>
      </c>
      <c r="L4002" s="21" t="str">
        <f>UPPER(VLOOKUP(D4002,MasterSheet!H:U,14,))</f>
        <v>BIOLEGEND</v>
      </c>
    </row>
    <row r="4003" spans="1:12" x14ac:dyDescent="0.25">
      <c r="A4003" s="21" t="str">
        <f t="shared" si="260"/>
        <v>BIOLEGEND</v>
      </c>
      <c r="B4003" s="21" t="str">
        <v>EED120656</v>
      </c>
      <c r="C4003" s="30">
        <v>45975</v>
      </c>
      <c r="D4003" s="21">
        <v>101229</v>
      </c>
      <c r="E4003" s="21">
        <f>_xlfn.XLOOKUP(D4003,MasterSheet!H:H,MasterSheet!F:F)</f>
        <v>5596.8</v>
      </c>
      <c r="F4003" s="22">
        <f>SUMIFS(MasterSheet!J:J, MasterSheet!B:B, B4003, MasterSheet!D:D, C4003, MasterSheet!H:H, D4003)</f>
        <v>1</v>
      </c>
      <c r="G4003" s="22">
        <f t="shared" si="257"/>
        <v>5596.8</v>
      </c>
      <c r="H4003" s="26">
        <f>SUMIFS(MasterSheet!K:K, MasterSheet!B:B, B4003, MasterSheet!D:D, C4003, MasterSheet!H:H, D4003)</f>
        <v>1</v>
      </c>
      <c r="I4003" s="26">
        <f t="shared" si="258"/>
        <v>5596.8</v>
      </c>
      <c r="J4003" s="28">
        <f>SUMIFS(MasterSheet!L:L, MasterSheet!B:B, B4003, MasterSheet!D:D, C4003, MasterSheet!H:H, D4003)</f>
        <v>0</v>
      </c>
      <c r="K4003" s="28">
        <f t="shared" si="259"/>
        <v>0</v>
      </c>
      <c r="L4003" s="21" t="str">
        <f>UPPER(VLOOKUP(D4003,MasterSheet!H:U,14,))</f>
        <v>BIOLEGEND</v>
      </c>
    </row>
    <row r="4004" spans="1:12" x14ac:dyDescent="0.25">
      <c r="A4004" s="21" t="str">
        <f t="shared" si="260"/>
        <v>BIOLEGEND</v>
      </c>
      <c r="B4004" s="21" t="str">
        <v>EED120656</v>
      </c>
      <c r="C4004" s="30">
        <v>45975</v>
      </c>
      <c r="D4004" s="21">
        <v>101255</v>
      </c>
      <c r="E4004" s="21">
        <f>_xlfn.XLOOKUP(D4004,MasterSheet!H:H,MasterSheet!F:F)</f>
        <v>6652.7999999999993</v>
      </c>
      <c r="F4004" s="22">
        <f>SUMIFS(MasterSheet!J:J, MasterSheet!B:B, B4004, MasterSheet!D:D, C4004, MasterSheet!H:H, D4004)</f>
        <v>1</v>
      </c>
      <c r="G4004" s="22">
        <f t="shared" si="257"/>
        <v>6652.7999999999993</v>
      </c>
      <c r="H4004" s="26">
        <f>SUMIFS(MasterSheet!K:K, MasterSheet!B:B, B4004, MasterSheet!D:D, C4004, MasterSheet!H:H, D4004)</f>
        <v>1</v>
      </c>
      <c r="I4004" s="26">
        <f t="shared" si="258"/>
        <v>6652.7999999999993</v>
      </c>
      <c r="J4004" s="28">
        <f>SUMIFS(MasterSheet!L:L, MasterSheet!B:B, B4004, MasterSheet!D:D, C4004, MasterSheet!H:H, D4004)</f>
        <v>0</v>
      </c>
      <c r="K4004" s="28">
        <f t="shared" si="259"/>
        <v>0</v>
      </c>
      <c r="L4004" s="21" t="str">
        <f>UPPER(VLOOKUP(D4004,MasterSheet!H:U,14,))</f>
        <v>BIOLEGEND</v>
      </c>
    </row>
    <row r="4005" spans="1:12" x14ac:dyDescent="0.25">
      <c r="A4005" s="21" t="str">
        <f t="shared" si="260"/>
        <v>BIOLEGEND</v>
      </c>
      <c r="B4005" s="21" t="str">
        <v>EED120656</v>
      </c>
      <c r="C4005" s="30">
        <v>45975</v>
      </c>
      <c r="D4005" s="21">
        <v>101259</v>
      </c>
      <c r="E4005" s="21">
        <f>_xlfn.XLOOKUP(D4005,MasterSheet!H:H,MasterSheet!F:F)</f>
        <v>18018</v>
      </c>
      <c r="F4005" s="22">
        <f>SUMIFS(MasterSheet!J:J, MasterSheet!B:B, B4005, MasterSheet!D:D, C4005, MasterSheet!H:H, D4005)</f>
        <v>1</v>
      </c>
      <c r="G4005" s="22">
        <f t="shared" si="257"/>
        <v>18018</v>
      </c>
      <c r="H4005" s="26">
        <f>SUMIFS(MasterSheet!K:K, MasterSheet!B:B, B4005, MasterSheet!D:D, C4005, MasterSheet!H:H, D4005)</f>
        <v>1</v>
      </c>
      <c r="I4005" s="26">
        <f t="shared" si="258"/>
        <v>18018</v>
      </c>
      <c r="J4005" s="28">
        <f>SUMIFS(MasterSheet!L:L, MasterSheet!B:B, B4005, MasterSheet!D:D, C4005, MasterSheet!H:H, D4005)</f>
        <v>0</v>
      </c>
      <c r="K4005" s="28">
        <f t="shared" si="259"/>
        <v>0</v>
      </c>
      <c r="L4005" s="21" t="str">
        <f>UPPER(VLOOKUP(D4005,MasterSheet!H:U,14,))</f>
        <v>BIOLEGEND</v>
      </c>
    </row>
    <row r="4006" spans="1:12" x14ac:dyDescent="0.25">
      <c r="A4006" s="21" t="str">
        <f t="shared" si="260"/>
        <v>BIOLEGEND</v>
      </c>
      <c r="B4006" s="21" t="str">
        <v>EED120656</v>
      </c>
      <c r="C4006" s="30">
        <v>45975</v>
      </c>
      <c r="D4006" s="21">
        <v>101263</v>
      </c>
      <c r="E4006" s="21">
        <f>_xlfn.XLOOKUP(D4006,MasterSheet!H:H,MasterSheet!F:F)</f>
        <v>16962</v>
      </c>
      <c r="F4006" s="22">
        <f>SUMIFS(MasterSheet!J:J, MasterSheet!B:B, B4006, MasterSheet!D:D, C4006, MasterSheet!H:H, D4006)</f>
        <v>1</v>
      </c>
      <c r="G4006" s="22">
        <f t="shared" si="257"/>
        <v>16962</v>
      </c>
      <c r="H4006" s="26">
        <f>SUMIFS(MasterSheet!K:K, MasterSheet!B:B, B4006, MasterSheet!D:D, C4006, MasterSheet!H:H, D4006)</f>
        <v>1</v>
      </c>
      <c r="I4006" s="26">
        <f t="shared" si="258"/>
        <v>16962</v>
      </c>
      <c r="J4006" s="28">
        <f>SUMIFS(MasterSheet!L:L, MasterSheet!B:B, B4006, MasterSheet!D:D, C4006, MasterSheet!H:H, D4006)</f>
        <v>0</v>
      </c>
      <c r="K4006" s="28">
        <f t="shared" si="259"/>
        <v>0</v>
      </c>
      <c r="L4006" s="21" t="str">
        <f>UPPER(VLOOKUP(D4006,MasterSheet!H:U,14,))</f>
        <v>BIOLEGEND</v>
      </c>
    </row>
    <row r="4007" spans="1:12" x14ac:dyDescent="0.25">
      <c r="A4007" s="21" t="str">
        <f t="shared" si="260"/>
        <v>BIOLEGEND</v>
      </c>
      <c r="B4007" s="21" t="str">
        <v>EED120656</v>
      </c>
      <c r="C4007" s="30">
        <v>45975</v>
      </c>
      <c r="D4007" s="21">
        <v>102022</v>
      </c>
      <c r="E4007" s="21">
        <f>_xlfn.XLOOKUP(D4007,MasterSheet!H:H,MasterSheet!F:F)</f>
        <v>11352</v>
      </c>
      <c r="F4007" s="22">
        <f>SUMIFS(MasterSheet!J:J, MasterSheet!B:B, B4007, MasterSheet!D:D, C4007, MasterSheet!H:H, D4007)</f>
        <v>1</v>
      </c>
      <c r="G4007" s="22">
        <f t="shared" si="257"/>
        <v>11352</v>
      </c>
      <c r="H4007" s="26">
        <f>SUMIFS(MasterSheet!K:K, MasterSheet!B:B, B4007, MasterSheet!D:D, C4007, MasterSheet!H:H, D4007)</f>
        <v>1</v>
      </c>
      <c r="I4007" s="26">
        <f t="shared" si="258"/>
        <v>11352</v>
      </c>
      <c r="J4007" s="28">
        <f>SUMIFS(MasterSheet!L:L, MasterSheet!B:B, B4007, MasterSheet!D:D, C4007, MasterSheet!H:H, D4007)</f>
        <v>0</v>
      </c>
      <c r="K4007" s="28">
        <f t="shared" si="259"/>
        <v>0</v>
      </c>
      <c r="L4007" s="21" t="str">
        <f>UPPER(VLOOKUP(D4007,MasterSheet!H:U,14,))</f>
        <v>BIOLEGEND</v>
      </c>
    </row>
    <row r="4008" spans="1:12" x14ac:dyDescent="0.25">
      <c r="A4008" s="21" t="str">
        <f t="shared" si="260"/>
        <v>BIOLEGEND</v>
      </c>
      <c r="B4008" s="21" t="str">
        <v>EED120656</v>
      </c>
      <c r="C4008" s="30">
        <v>45975</v>
      </c>
      <c r="D4008" s="21">
        <v>103032</v>
      </c>
      <c r="E4008" s="21">
        <f>_xlfn.XLOOKUP(D4008,MasterSheet!H:H,MasterSheet!F:F)</f>
        <v>13992</v>
      </c>
      <c r="F4008" s="22">
        <f>SUMIFS(MasterSheet!J:J, MasterSheet!B:B, B4008, MasterSheet!D:D, C4008, MasterSheet!H:H, D4008)</f>
        <v>1</v>
      </c>
      <c r="G4008" s="22">
        <f t="shared" si="257"/>
        <v>13992</v>
      </c>
      <c r="H4008" s="26">
        <f>SUMIFS(MasterSheet!K:K, MasterSheet!B:B, B4008, MasterSheet!D:D, C4008, MasterSheet!H:H, D4008)</f>
        <v>1</v>
      </c>
      <c r="I4008" s="26">
        <f t="shared" si="258"/>
        <v>13992</v>
      </c>
      <c r="J4008" s="28">
        <f>SUMIFS(MasterSheet!L:L, MasterSheet!B:B, B4008, MasterSheet!D:D, C4008, MasterSheet!H:H, D4008)</f>
        <v>0</v>
      </c>
      <c r="K4008" s="28">
        <f t="shared" si="259"/>
        <v>0</v>
      </c>
      <c r="L4008" s="21" t="str">
        <f>UPPER(VLOOKUP(D4008,MasterSheet!H:U,14,))</f>
        <v>BIOLEGEND</v>
      </c>
    </row>
    <row r="4009" spans="1:12" x14ac:dyDescent="0.25">
      <c r="A4009" s="21" t="str">
        <f t="shared" si="260"/>
        <v>BIOLEGEND</v>
      </c>
      <c r="B4009" s="21" t="str">
        <v>EED120656</v>
      </c>
      <c r="C4009" s="30">
        <v>45975</v>
      </c>
      <c r="D4009" s="21">
        <v>103134</v>
      </c>
      <c r="E4009" s="21">
        <f>_xlfn.XLOOKUP(D4009,MasterSheet!H:H,MasterSheet!F:F)</f>
        <v>15972</v>
      </c>
      <c r="F4009" s="22">
        <f>SUMIFS(MasterSheet!J:J, MasterSheet!B:B, B4009, MasterSheet!D:D, C4009, MasterSheet!H:H, D4009)</f>
        <v>1</v>
      </c>
      <c r="G4009" s="22">
        <f t="shared" si="257"/>
        <v>15972</v>
      </c>
      <c r="H4009" s="26">
        <f>SUMIFS(MasterSheet!K:K, MasterSheet!B:B, B4009, MasterSheet!D:D, C4009, MasterSheet!H:H, D4009)</f>
        <v>1</v>
      </c>
      <c r="I4009" s="26">
        <f t="shared" si="258"/>
        <v>15972</v>
      </c>
      <c r="J4009" s="28">
        <f>SUMIFS(MasterSheet!L:L, MasterSheet!B:B, B4009, MasterSheet!D:D, C4009, MasterSheet!H:H, D4009)</f>
        <v>0</v>
      </c>
      <c r="K4009" s="28">
        <f t="shared" si="259"/>
        <v>0</v>
      </c>
      <c r="L4009" s="21" t="str">
        <f>UPPER(VLOOKUP(D4009,MasterSheet!H:U,14,))</f>
        <v>BIOLEGEND</v>
      </c>
    </row>
    <row r="4010" spans="1:12" x14ac:dyDescent="0.25">
      <c r="A4010" s="21" t="str">
        <f t="shared" si="260"/>
        <v>BIOLEGEND</v>
      </c>
      <c r="B4010" s="21" t="str">
        <v>EED120656</v>
      </c>
      <c r="C4010" s="30">
        <v>45975</v>
      </c>
      <c r="D4010" s="21">
        <v>103149</v>
      </c>
      <c r="E4010" s="21">
        <f>_xlfn.XLOOKUP(D4010,MasterSheet!H:H,MasterSheet!F:F)</f>
        <v>18018</v>
      </c>
      <c r="F4010" s="22">
        <f>SUMIFS(MasterSheet!J:J, MasterSheet!B:B, B4010, MasterSheet!D:D, C4010, MasterSheet!H:H, D4010)</f>
        <v>1</v>
      </c>
      <c r="G4010" s="22">
        <f t="shared" si="257"/>
        <v>18018</v>
      </c>
      <c r="H4010" s="26">
        <f>SUMIFS(MasterSheet!K:K, MasterSheet!B:B, B4010, MasterSheet!D:D, C4010, MasterSheet!H:H, D4010)</f>
        <v>1</v>
      </c>
      <c r="I4010" s="26">
        <f t="shared" si="258"/>
        <v>18018</v>
      </c>
      <c r="J4010" s="28">
        <f>SUMIFS(MasterSheet!L:L, MasterSheet!B:B, B4010, MasterSheet!D:D, C4010, MasterSheet!H:H, D4010)</f>
        <v>0</v>
      </c>
      <c r="K4010" s="28">
        <f t="shared" si="259"/>
        <v>0</v>
      </c>
      <c r="L4010" s="21" t="str">
        <f>UPPER(VLOOKUP(D4010,MasterSheet!H:U,14,))</f>
        <v>BIOLEGEND</v>
      </c>
    </row>
    <row r="4011" spans="1:12" x14ac:dyDescent="0.25">
      <c r="A4011" s="21" t="str">
        <f t="shared" si="260"/>
        <v>BIOLEGEND</v>
      </c>
      <c r="B4011" s="21" t="str">
        <v>EED120656</v>
      </c>
      <c r="C4011" s="30">
        <v>45975</v>
      </c>
      <c r="D4011" s="21">
        <v>103192</v>
      </c>
      <c r="E4011" s="21">
        <f>_xlfn.XLOOKUP(D4011,MasterSheet!H:H,MasterSheet!F:F)</f>
        <v>16896</v>
      </c>
      <c r="F4011" s="22">
        <f>SUMIFS(MasterSheet!J:J, MasterSheet!B:B, B4011, MasterSheet!D:D, C4011, MasterSheet!H:H, D4011)</f>
        <v>1</v>
      </c>
      <c r="G4011" s="22">
        <f t="shared" si="257"/>
        <v>16896</v>
      </c>
      <c r="H4011" s="26">
        <f>SUMIFS(MasterSheet!K:K, MasterSheet!B:B, B4011, MasterSheet!D:D, C4011, MasterSheet!H:H, D4011)</f>
        <v>1</v>
      </c>
      <c r="I4011" s="26">
        <f t="shared" si="258"/>
        <v>16896</v>
      </c>
      <c r="J4011" s="28">
        <f>SUMIFS(MasterSheet!L:L, MasterSheet!B:B, B4011, MasterSheet!D:D, C4011, MasterSheet!H:H, D4011)</f>
        <v>0</v>
      </c>
      <c r="K4011" s="28">
        <f t="shared" si="259"/>
        <v>0</v>
      </c>
      <c r="L4011" s="21" t="str">
        <f>UPPER(VLOOKUP(D4011,MasterSheet!H:U,14,))</f>
        <v>BIOLEGEND</v>
      </c>
    </row>
    <row r="4012" spans="1:12" x14ac:dyDescent="0.25">
      <c r="A4012" s="21" t="str">
        <f t="shared" si="260"/>
        <v>BIOLEGEND</v>
      </c>
      <c r="B4012" s="21" t="str">
        <v>EED120656</v>
      </c>
      <c r="C4012" s="30">
        <v>45975</v>
      </c>
      <c r="D4012" s="21">
        <v>104505</v>
      </c>
      <c r="E4012" s="21">
        <f>_xlfn.XLOOKUP(D4012,MasterSheet!H:H,MasterSheet!F:F)</f>
        <v>4382.3999999999996</v>
      </c>
      <c r="F4012" s="22">
        <f>SUMIFS(MasterSheet!J:J, MasterSheet!B:B, B4012, MasterSheet!D:D, C4012, MasterSheet!H:H, D4012)</f>
        <v>1</v>
      </c>
      <c r="G4012" s="22">
        <f t="shared" si="257"/>
        <v>4382.3999999999996</v>
      </c>
      <c r="H4012" s="26">
        <f>SUMIFS(MasterSheet!K:K, MasterSheet!B:B, B4012, MasterSheet!D:D, C4012, MasterSheet!H:H, D4012)</f>
        <v>1</v>
      </c>
      <c r="I4012" s="26">
        <f t="shared" si="258"/>
        <v>4382.3999999999996</v>
      </c>
      <c r="J4012" s="28">
        <f>SUMIFS(MasterSheet!L:L, MasterSheet!B:B, B4012, MasterSheet!D:D, C4012, MasterSheet!H:H, D4012)</f>
        <v>0</v>
      </c>
      <c r="K4012" s="28">
        <f t="shared" si="259"/>
        <v>0</v>
      </c>
      <c r="L4012" s="21" t="str">
        <f>UPPER(VLOOKUP(D4012,MasterSheet!H:U,14,))</f>
        <v>BIOLEGEND</v>
      </c>
    </row>
    <row r="4013" spans="1:12" x14ac:dyDescent="0.25">
      <c r="A4013" s="21" t="str">
        <f t="shared" si="260"/>
        <v>BIOLEGEND</v>
      </c>
      <c r="B4013" s="21" t="str">
        <v>EED120656</v>
      </c>
      <c r="C4013" s="30">
        <v>45975</v>
      </c>
      <c r="D4013" s="21">
        <v>104518</v>
      </c>
      <c r="E4013" s="21">
        <f>_xlfn.XLOOKUP(D4013,MasterSheet!H:H,MasterSheet!F:F)</f>
        <v>14106.400000000001</v>
      </c>
      <c r="F4013" s="22">
        <f>SUMIFS(MasterSheet!J:J, MasterSheet!B:B, B4013, MasterSheet!D:D, C4013, MasterSheet!H:H, D4013)</f>
        <v>1</v>
      </c>
      <c r="G4013" s="22">
        <f t="shared" si="257"/>
        <v>14106.400000000001</v>
      </c>
      <c r="H4013" s="26">
        <f>SUMIFS(MasterSheet!K:K, MasterSheet!B:B, B4013, MasterSheet!D:D, C4013, MasterSheet!H:H, D4013)</f>
        <v>1</v>
      </c>
      <c r="I4013" s="26">
        <f t="shared" si="258"/>
        <v>14106.400000000001</v>
      </c>
      <c r="J4013" s="28">
        <f>SUMIFS(MasterSheet!L:L, MasterSheet!B:B, B4013, MasterSheet!D:D, C4013, MasterSheet!H:H, D4013)</f>
        <v>0</v>
      </c>
      <c r="K4013" s="28">
        <f t="shared" si="259"/>
        <v>0</v>
      </c>
      <c r="L4013" s="21" t="str">
        <f>UPPER(VLOOKUP(D4013,MasterSheet!H:U,14,))</f>
        <v>BIOLEGEND</v>
      </c>
    </row>
    <row r="4014" spans="1:12" x14ac:dyDescent="0.25">
      <c r="A4014" s="21" t="str">
        <f t="shared" si="260"/>
        <v>BIOLEGEND</v>
      </c>
      <c r="B4014" s="21" t="str">
        <v>EED120656</v>
      </c>
      <c r="C4014" s="30">
        <v>45975</v>
      </c>
      <c r="D4014" s="21">
        <v>104527</v>
      </c>
      <c r="E4014" s="21">
        <f>_xlfn.XLOOKUP(D4014,MasterSheet!H:H,MasterSheet!F:F)</f>
        <v>11888.8</v>
      </c>
      <c r="F4014" s="22">
        <f>SUMIFS(MasterSheet!J:J, MasterSheet!B:B, B4014, MasterSheet!D:D, C4014, MasterSheet!H:H, D4014)</f>
        <v>1</v>
      </c>
      <c r="G4014" s="22">
        <f t="shared" si="257"/>
        <v>11888.8</v>
      </c>
      <c r="H4014" s="26">
        <f>SUMIFS(MasterSheet!K:K, MasterSheet!B:B, B4014, MasterSheet!D:D, C4014, MasterSheet!H:H, D4014)</f>
        <v>1</v>
      </c>
      <c r="I4014" s="26">
        <f t="shared" si="258"/>
        <v>11888.8</v>
      </c>
      <c r="J4014" s="28">
        <f>SUMIFS(MasterSheet!L:L, MasterSheet!B:B, B4014, MasterSheet!D:D, C4014, MasterSheet!H:H, D4014)</f>
        <v>0</v>
      </c>
      <c r="K4014" s="28">
        <f t="shared" si="259"/>
        <v>0</v>
      </c>
      <c r="L4014" s="21" t="str">
        <f>UPPER(VLOOKUP(D4014,MasterSheet!H:U,14,))</f>
        <v>BIOLEGEND</v>
      </c>
    </row>
    <row r="4015" spans="1:12" x14ac:dyDescent="0.25">
      <c r="A4015" s="21" t="str">
        <f t="shared" si="260"/>
        <v>BIOLEGEND</v>
      </c>
      <c r="B4015" s="21" t="str">
        <v>EED120656</v>
      </c>
      <c r="C4015" s="30">
        <v>45975</v>
      </c>
      <c r="D4015" s="21">
        <v>104741</v>
      </c>
      <c r="E4015" s="21">
        <f>_xlfn.XLOOKUP(D4015,MasterSheet!H:H,MasterSheet!F:F)</f>
        <v>20512.8</v>
      </c>
      <c r="F4015" s="22">
        <f>SUMIFS(MasterSheet!J:J, MasterSheet!B:B, B4015, MasterSheet!D:D, C4015, MasterSheet!H:H, D4015)</f>
        <v>1</v>
      </c>
      <c r="G4015" s="22">
        <f t="shared" si="257"/>
        <v>20512.8</v>
      </c>
      <c r="H4015" s="26">
        <f>SUMIFS(MasterSheet!K:K, MasterSheet!B:B, B4015, MasterSheet!D:D, C4015, MasterSheet!H:H, D4015)</f>
        <v>1</v>
      </c>
      <c r="I4015" s="26">
        <f t="shared" si="258"/>
        <v>20512.8</v>
      </c>
      <c r="J4015" s="28">
        <f>SUMIFS(MasterSheet!L:L, MasterSheet!B:B, B4015, MasterSheet!D:D, C4015, MasterSheet!H:H, D4015)</f>
        <v>0</v>
      </c>
      <c r="K4015" s="28">
        <f t="shared" si="259"/>
        <v>0</v>
      </c>
      <c r="L4015" s="21" t="str">
        <f>UPPER(VLOOKUP(D4015,MasterSheet!H:U,14,))</f>
        <v>BIOLEGEND</v>
      </c>
    </row>
    <row r="4016" spans="1:12" x14ac:dyDescent="0.25">
      <c r="A4016" s="21" t="str">
        <f t="shared" si="260"/>
        <v>BIOLEGEND</v>
      </c>
      <c r="B4016" s="21" t="str">
        <v>EED120656</v>
      </c>
      <c r="C4016" s="30">
        <v>45975</v>
      </c>
      <c r="D4016" s="21">
        <v>105808</v>
      </c>
      <c r="E4016" s="21">
        <f>_xlfn.XLOOKUP(D4016,MasterSheet!H:H,MasterSheet!F:F)</f>
        <v>13305.599999999999</v>
      </c>
      <c r="F4016" s="22">
        <f>SUMIFS(MasterSheet!J:J, MasterSheet!B:B, B4016, MasterSheet!D:D, C4016, MasterSheet!H:H, D4016)</f>
        <v>1</v>
      </c>
      <c r="G4016" s="22">
        <f t="shared" si="257"/>
        <v>13305.599999999999</v>
      </c>
      <c r="H4016" s="26">
        <f>SUMIFS(MasterSheet!K:K, MasterSheet!B:B, B4016, MasterSheet!D:D, C4016, MasterSheet!H:H, D4016)</f>
        <v>1</v>
      </c>
      <c r="I4016" s="26">
        <f t="shared" si="258"/>
        <v>13305.599999999999</v>
      </c>
      <c r="J4016" s="28">
        <f>SUMIFS(MasterSheet!L:L, MasterSheet!B:B, B4016, MasterSheet!D:D, C4016, MasterSheet!H:H, D4016)</f>
        <v>0</v>
      </c>
      <c r="K4016" s="28">
        <f t="shared" si="259"/>
        <v>0</v>
      </c>
      <c r="L4016" s="21" t="str">
        <f>UPPER(VLOOKUP(D4016,MasterSheet!H:U,14,))</f>
        <v>BIOLEGEND</v>
      </c>
    </row>
    <row r="4017" spans="1:12" x14ac:dyDescent="0.25">
      <c r="A4017" s="21" t="str">
        <f t="shared" si="260"/>
        <v>BIOLEGEND</v>
      </c>
      <c r="B4017" s="21" t="str">
        <v>EED120656</v>
      </c>
      <c r="C4017" s="30">
        <v>45975</v>
      </c>
      <c r="D4017" s="21">
        <v>106311</v>
      </c>
      <c r="E4017" s="21">
        <f>_xlfn.XLOOKUP(D4017,MasterSheet!H:H,MasterSheet!F:F)</f>
        <v>12566.400000000001</v>
      </c>
      <c r="F4017" s="22">
        <f>SUMIFS(MasterSheet!J:J, MasterSheet!B:B, B4017, MasterSheet!D:D, C4017, MasterSheet!H:H, D4017)</f>
        <v>1</v>
      </c>
      <c r="G4017" s="22">
        <f t="shared" si="257"/>
        <v>12566.400000000001</v>
      </c>
      <c r="H4017" s="26">
        <f>SUMIFS(MasterSheet!K:K, MasterSheet!B:B, B4017, MasterSheet!D:D, C4017, MasterSheet!H:H, D4017)</f>
        <v>1</v>
      </c>
      <c r="I4017" s="26">
        <f t="shared" si="258"/>
        <v>12566.400000000001</v>
      </c>
      <c r="J4017" s="28">
        <f>SUMIFS(MasterSheet!L:L, MasterSheet!B:B, B4017, MasterSheet!D:D, C4017, MasterSheet!H:H, D4017)</f>
        <v>0</v>
      </c>
      <c r="K4017" s="28">
        <f t="shared" si="259"/>
        <v>0</v>
      </c>
      <c r="L4017" s="21" t="str">
        <f>UPPER(VLOOKUP(D4017,MasterSheet!H:U,14,))</f>
        <v>BIOLEGEND</v>
      </c>
    </row>
    <row r="4018" spans="1:12" x14ac:dyDescent="0.25">
      <c r="A4018" s="21" t="str">
        <f t="shared" si="260"/>
        <v>BIOLEGEND</v>
      </c>
      <c r="B4018" s="21" t="str">
        <v>EED120656</v>
      </c>
      <c r="C4018" s="30">
        <v>45975</v>
      </c>
      <c r="D4018" s="21">
        <v>106317</v>
      </c>
      <c r="E4018" s="21">
        <f>_xlfn.XLOOKUP(D4018,MasterSheet!H:H,MasterSheet!F:F)</f>
        <v>7761.6</v>
      </c>
      <c r="F4018" s="22">
        <f>SUMIFS(MasterSheet!J:J, MasterSheet!B:B, B4018, MasterSheet!D:D, C4018, MasterSheet!H:H, D4018)</f>
        <v>1</v>
      </c>
      <c r="G4018" s="22">
        <f t="shared" si="257"/>
        <v>7761.6</v>
      </c>
      <c r="H4018" s="26">
        <f>SUMIFS(MasterSheet!K:K, MasterSheet!B:B, B4018, MasterSheet!D:D, C4018, MasterSheet!H:H, D4018)</f>
        <v>1</v>
      </c>
      <c r="I4018" s="26">
        <f t="shared" si="258"/>
        <v>7761.6</v>
      </c>
      <c r="J4018" s="28">
        <f>SUMIFS(MasterSheet!L:L, MasterSheet!B:B, B4018, MasterSheet!D:D, C4018, MasterSheet!H:H, D4018)</f>
        <v>0</v>
      </c>
      <c r="K4018" s="28">
        <f t="shared" si="259"/>
        <v>0</v>
      </c>
      <c r="L4018" s="21" t="str">
        <f>UPPER(VLOOKUP(D4018,MasterSheet!H:U,14,))</f>
        <v>BIOLEGEND</v>
      </c>
    </row>
    <row r="4019" spans="1:12" x14ac:dyDescent="0.25">
      <c r="A4019" s="21" t="str">
        <f t="shared" si="260"/>
        <v>BIOLEGEND</v>
      </c>
      <c r="B4019" s="21" t="str">
        <v>EED120656</v>
      </c>
      <c r="C4019" s="30">
        <v>45975</v>
      </c>
      <c r="D4019" s="21">
        <v>108305</v>
      </c>
      <c r="E4019" s="21">
        <f>_xlfn.XLOOKUP(D4019,MasterSheet!H:H,MasterSheet!F:F)</f>
        <v>4910.3999999999996</v>
      </c>
      <c r="F4019" s="22">
        <f>SUMIFS(MasterSheet!J:J, MasterSheet!B:B, B4019, MasterSheet!D:D, C4019, MasterSheet!H:H, D4019)</f>
        <v>1</v>
      </c>
      <c r="G4019" s="22">
        <f t="shared" si="257"/>
        <v>4910.3999999999996</v>
      </c>
      <c r="H4019" s="26">
        <f>SUMIFS(MasterSheet!K:K, MasterSheet!B:B, B4019, MasterSheet!D:D, C4019, MasterSheet!H:H, D4019)</f>
        <v>1</v>
      </c>
      <c r="I4019" s="26">
        <f t="shared" si="258"/>
        <v>4910.3999999999996</v>
      </c>
      <c r="J4019" s="28">
        <f>SUMIFS(MasterSheet!L:L, MasterSheet!B:B, B4019, MasterSheet!D:D, C4019, MasterSheet!H:H, D4019)</f>
        <v>0</v>
      </c>
      <c r="K4019" s="28">
        <f t="shared" si="259"/>
        <v>0</v>
      </c>
      <c r="L4019" s="21" t="str">
        <f>UPPER(VLOOKUP(D4019,MasterSheet!H:U,14,))</f>
        <v>BIOLEGEND</v>
      </c>
    </row>
    <row r="4020" spans="1:12" x14ac:dyDescent="0.25">
      <c r="A4020" s="21" t="str">
        <f t="shared" si="260"/>
        <v>BIOLEGEND</v>
      </c>
      <c r="B4020" s="21" t="str">
        <v>EED120656</v>
      </c>
      <c r="C4020" s="30">
        <v>45975</v>
      </c>
      <c r="D4020" s="21">
        <v>108455</v>
      </c>
      <c r="E4020" s="21">
        <f>_xlfn.XLOOKUP(D4020,MasterSheet!H:H,MasterSheet!F:F)</f>
        <v>7180.7999999999993</v>
      </c>
      <c r="F4020" s="22">
        <f>SUMIFS(MasterSheet!J:J, MasterSheet!B:B, B4020, MasterSheet!D:D, C4020, MasterSheet!H:H, D4020)</f>
        <v>1</v>
      </c>
      <c r="G4020" s="22">
        <f t="shared" si="257"/>
        <v>7180.7999999999993</v>
      </c>
      <c r="H4020" s="26">
        <f>SUMIFS(MasterSheet!K:K, MasterSheet!B:B, B4020, MasterSheet!D:D, C4020, MasterSheet!H:H, D4020)</f>
        <v>1</v>
      </c>
      <c r="I4020" s="26">
        <f t="shared" si="258"/>
        <v>7180.7999999999993</v>
      </c>
      <c r="J4020" s="28">
        <f>SUMIFS(MasterSheet!L:L, MasterSheet!B:B, B4020, MasterSheet!D:D, C4020, MasterSheet!H:H, D4020)</f>
        <v>0</v>
      </c>
      <c r="K4020" s="28">
        <f t="shared" si="259"/>
        <v>0</v>
      </c>
      <c r="L4020" s="21" t="str">
        <f>UPPER(VLOOKUP(D4020,MasterSheet!H:U,14,))</f>
        <v>BIOLEGEND</v>
      </c>
    </row>
    <row r="4021" spans="1:12" x14ac:dyDescent="0.25">
      <c r="A4021" s="21" t="str">
        <f t="shared" si="260"/>
        <v>BIOLEGEND</v>
      </c>
      <c r="B4021" s="21" t="str">
        <v>EED120656</v>
      </c>
      <c r="C4021" s="30">
        <v>45975</v>
      </c>
      <c r="D4021" s="21">
        <v>108745</v>
      </c>
      <c r="E4021" s="21">
        <f>_xlfn.XLOOKUP(D4021,MasterSheet!H:H,MasterSheet!F:F)</f>
        <v>20204.8</v>
      </c>
      <c r="F4021" s="22">
        <f>SUMIFS(MasterSheet!J:J, MasterSheet!B:B, B4021, MasterSheet!D:D, C4021, MasterSheet!H:H, D4021)</f>
        <v>1</v>
      </c>
      <c r="G4021" s="22">
        <f t="shared" si="257"/>
        <v>20204.8</v>
      </c>
      <c r="H4021" s="26">
        <f>SUMIFS(MasterSheet!K:K, MasterSheet!B:B, B4021, MasterSheet!D:D, C4021, MasterSheet!H:H, D4021)</f>
        <v>1</v>
      </c>
      <c r="I4021" s="26">
        <f t="shared" si="258"/>
        <v>20204.8</v>
      </c>
      <c r="J4021" s="28">
        <f>SUMIFS(MasterSheet!L:L, MasterSheet!B:B, B4021, MasterSheet!D:D, C4021, MasterSheet!H:H, D4021)</f>
        <v>0</v>
      </c>
      <c r="K4021" s="28">
        <f t="shared" si="259"/>
        <v>0</v>
      </c>
      <c r="L4021" s="21" t="str">
        <f>UPPER(VLOOKUP(D4021,MasterSheet!H:U,14,))</f>
        <v>BIOLEGEND</v>
      </c>
    </row>
    <row r="4022" spans="1:12" x14ac:dyDescent="0.25">
      <c r="A4022" s="21" t="str">
        <f t="shared" si="260"/>
        <v>BIOLEGEND</v>
      </c>
      <c r="B4022" s="21" t="str">
        <v>EED120656</v>
      </c>
      <c r="C4022" s="30">
        <v>45975</v>
      </c>
      <c r="D4022" s="21">
        <v>113705</v>
      </c>
      <c r="E4022" s="21">
        <f>_xlfn.XLOOKUP(D4022,MasterSheet!H:H,MasterSheet!F:F)</f>
        <v>14476</v>
      </c>
      <c r="F4022" s="22">
        <f>SUMIFS(MasterSheet!J:J, MasterSheet!B:B, B4022, MasterSheet!D:D, C4022, MasterSheet!H:H, D4022)</f>
        <v>2</v>
      </c>
      <c r="G4022" s="22">
        <f t="shared" si="257"/>
        <v>28952</v>
      </c>
      <c r="H4022" s="26">
        <f>SUMIFS(MasterSheet!K:K, MasterSheet!B:B, B4022, MasterSheet!D:D, C4022, MasterSheet!H:H, D4022)</f>
        <v>2</v>
      </c>
      <c r="I4022" s="26">
        <f t="shared" si="258"/>
        <v>28952</v>
      </c>
      <c r="J4022" s="28">
        <f>SUMIFS(MasterSheet!L:L, MasterSheet!B:B, B4022, MasterSheet!D:D, C4022, MasterSheet!H:H, D4022)</f>
        <v>0</v>
      </c>
      <c r="K4022" s="28">
        <f t="shared" si="259"/>
        <v>0</v>
      </c>
      <c r="L4022" s="21" t="str">
        <f>UPPER(VLOOKUP(D4022,MasterSheet!H:U,14,))</f>
        <v>BIOLEGEND</v>
      </c>
    </row>
    <row r="4023" spans="1:12" x14ac:dyDescent="0.25">
      <c r="A4023" s="21" t="str">
        <f t="shared" si="260"/>
        <v>BIOLEGEND</v>
      </c>
      <c r="B4023" s="21" t="str">
        <v>EED120656</v>
      </c>
      <c r="C4023" s="30">
        <v>45975</v>
      </c>
      <c r="D4023" s="21">
        <v>115508</v>
      </c>
      <c r="E4023" s="21">
        <f>_xlfn.XLOOKUP(D4023,MasterSheet!H:H,MasterSheet!F:F)</f>
        <v>7075.2000000000007</v>
      </c>
      <c r="F4023" s="22">
        <f>SUMIFS(MasterSheet!J:J, MasterSheet!B:B, B4023, MasterSheet!D:D, C4023, MasterSheet!H:H, D4023)</f>
        <v>1</v>
      </c>
      <c r="G4023" s="22">
        <f t="shared" ref="G4023:G4086" si="261">F4023*E4023</f>
        <v>7075.2000000000007</v>
      </c>
      <c r="H4023" s="26">
        <f>SUMIFS(MasterSheet!K:K, MasterSheet!B:B, B4023, MasterSheet!D:D, C4023, MasterSheet!H:H, D4023)</f>
        <v>1</v>
      </c>
      <c r="I4023" s="26">
        <f t="shared" ref="I4023:I4086" si="262">H4023*E4023</f>
        <v>7075.2000000000007</v>
      </c>
      <c r="J4023" s="28">
        <f>SUMIFS(MasterSheet!L:L, MasterSheet!B:B, B4023, MasterSheet!D:D, C4023, MasterSheet!H:H, D4023)</f>
        <v>0</v>
      </c>
      <c r="K4023" s="28">
        <f t="shared" ref="K4023:K4086" si="263">J4023*E4023</f>
        <v>0</v>
      </c>
      <c r="L4023" s="21" t="str">
        <f>UPPER(VLOOKUP(D4023,MasterSheet!H:U,14,))</f>
        <v>BIOLEGEND</v>
      </c>
    </row>
    <row r="4024" spans="1:12" x14ac:dyDescent="0.25">
      <c r="A4024" s="21" t="str">
        <f t="shared" si="260"/>
        <v>BIOLEGEND</v>
      </c>
      <c r="B4024" s="21" t="str">
        <v>EED120656</v>
      </c>
      <c r="C4024" s="30">
        <v>45975</v>
      </c>
      <c r="D4024" s="21">
        <v>119725</v>
      </c>
      <c r="E4024" s="21">
        <f>_xlfn.XLOOKUP(D4024,MasterSheet!H:H,MasterSheet!F:F)</f>
        <v>18664.8</v>
      </c>
      <c r="F4024" s="22">
        <f>SUMIFS(MasterSheet!J:J, MasterSheet!B:B, B4024, MasterSheet!D:D, C4024, MasterSheet!H:H, D4024)</f>
        <v>1</v>
      </c>
      <c r="G4024" s="22">
        <f t="shared" si="261"/>
        <v>18664.8</v>
      </c>
      <c r="H4024" s="26">
        <f>SUMIFS(MasterSheet!K:K, MasterSheet!B:B, B4024, MasterSheet!D:D, C4024, MasterSheet!H:H, D4024)</f>
        <v>1</v>
      </c>
      <c r="I4024" s="26">
        <f t="shared" si="262"/>
        <v>18664.8</v>
      </c>
      <c r="J4024" s="28">
        <f>SUMIFS(MasterSheet!L:L, MasterSheet!B:B, B4024, MasterSheet!D:D, C4024, MasterSheet!H:H, D4024)</f>
        <v>0</v>
      </c>
      <c r="K4024" s="28">
        <f t="shared" si="263"/>
        <v>0</v>
      </c>
      <c r="L4024" s="21" t="str">
        <f>UPPER(VLOOKUP(D4024,MasterSheet!H:U,14,))</f>
        <v>BIOLEGEND</v>
      </c>
    </row>
    <row r="4025" spans="1:12" x14ac:dyDescent="0.25">
      <c r="A4025" s="21" t="str">
        <f t="shared" si="260"/>
        <v>BIOLEGEND</v>
      </c>
      <c r="B4025" s="21" t="str">
        <v>EED120656</v>
      </c>
      <c r="C4025" s="30">
        <v>45975</v>
      </c>
      <c r="D4025" s="21">
        <v>123113</v>
      </c>
      <c r="E4025" s="21">
        <f>_xlfn.XLOOKUP(D4025,MasterSheet!H:H,MasterSheet!F:F)</f>
        <v>5544</v>
      </c>
      <c r="F4025" s="22">
        <f>SUMIFS(MasterSheet!J:J, MasterSheet!B:B, B4025, MasterSheet!D:D, C4025, MasterSheet!H:H, D4025)</f>
        <v>1</v>
      </c>
      <c r="G4025" s="22">
        <f t="shared" si="261"/>
        <v>5544</v>
      </c>
      <c r="H4025" s="26">
        <f>SUMIFS(MasterSheet!K:K, MasterSheet!B:B, B4025, MasterSheet!D:D, C4025, MasterSheet!H:H, D4025)</f>
        <v>1</v>
      </c>
      <c r="I4025" s="26">
        <f t="shared" si="262"/>
        <v>5544</v>
      </c>
      <c r="J4025" s="28">
        <f>SUMIFS(MasterSheet!L:L, MasterSheet!B:B, B4025, MasterSheet!D:D, C4025, MasterSheet!H:H, D4025)</f>
        <v>0</v>
      </c>
      <c r="K4025" s="28">
        <f t="shared" si="263"/>
        <v>0</v>
      </c>
      <c r="L4025" s="21" t="str">
        <f>UPPER(VLOOKUP(D4025,MasterSheet!H:U,14,))</f>
        <v>BIOLEGEND</v>
      </c>
    </row>
    <row r="4026" spans="1:12" x14ac:dyDescent="0.25">
      <c r="A4026" s="21" t="str">
        <f t="shared" si="260"/>
        <v>BIOLEGEND</v>
      </c>
      <c r="B4026" s="21" t="str">
        <v>EED120656</v>
      </c>
      <c r="C4026" s="30">
        <v>45975</v>
      </c>
      <c r="D4026" s="21">
        <v>123171</v>
      </c>
      <c r="E4026" s="21">
        <f>_xlfn.XLOOKUP(D4026,MasterSheet!H:H,MasterSheet!F:F)</f>
        <v>17987.2</v>
      </c>
      <c r="F4026" s="22">
        <f>SUMIFS(MasterSheet!J:J, MasterSheet!B:B, B4026, MasterSheet!D:D, C4026, MasterSheet!H:H, D4026)</f>
        <v>1</v>
      </c>
      <c r="G4026" s="22">
        <f t="shared" si="261"/>
        <v>17987.2</v>
      </c>
      <c r="H4026" s="26">
        <f>SUMIFS(MasterSheet!K:K, MasterSheet!B:B, B4026, MasterSheet!D:D, C4026, MasterSheet!H:H, D4026)</f>
        <v>1</v>
      </c>
      <c r="I4026" s="26">
        <f t="shared" si="262"/>
        <v>17987.2</v>
      </c>
      <c r="J4026" s="28">
        <f>SUMIFS(MasterSheet!L:L, MasterSheet!B:B, B4026, MasterSheet!D:D, C4026, MasterSheet!H:H, D4026)</f>
        <v>0</v>
      </c>
      <c r="K4026" s="28">
        <f t="shared" si="263"/>
        <v>0</v>
      </c>
      <c r="L4026" s="21" t="str">
        <f>UPPER(VLOOKUP(D4026,MasterSheet!H:U,14,))</f>
        <v>BIOLEGEND</v>
      </c>
    </row>
    <row r="4027" spans="1:12" x14ac:dyDescent="0.25">
      <c r="A4027" s="21" t="str">
        <f t="shared" si="260"/>
        <v>BIOLEGEND</v>
      </c>
      <c r="B4027" s="21" t="str">
        <v>EED120656</v>
      </c>
      <c r="C4027" s="30">
        <v>45975</v>
      </c>
      <c r="D4027" s="21">
        <v>125254</v>
      </c>
      <c r="E4027" s="21">
        <f>_xlfn.XLOOKUP(D4027,MasterSheet!H:H,MasterSheet!F:F)</f>
        <v>13992</v>
      </c>
      <c r="F4027" s="22">
        <f>SUMIFS(MasterSheet!J:J, MasterSheet!B:B, B4027, MasterSheet!D:D, C4027, MasterSheet!H:H, D4027)</f>
        <v>1</v>
      </c>
      <c r="G4027" s="22">
        <f t="shared" si="261"/>
        <v>13992</v>
      </c>
      <c r="H4027" s="26">
        <f>SUMIFS(MasterSheet!K:K, MasterSheet!B:B, B4027, MasterSheet!D:D, C4027, MasterSheet!H:H, D4027)</f>
        <v>1</v>
      </c>
      <c r="I4027" s="26">
        <f t="shared" si="262"/>
        <v>13992</v>
      </c>
      <c r="J4027" s="28">
        <f>SUMIFS(MasterSheet!L:L, MasterSheet!B:B, B4027, MasterSheet!D:D, C4027, MasterSheet!H:H, D4027)</f>
        <v>0</v>
      </c>
      <c r="K4027" s="28">
        <f t="shared" si="263"/>
        <v>0</v>
      </c>
      <c r="L4027" s="21" t="str">
        <f>UPPER(VLOOKUP(D4027,MasterSheet!H:U,14,))</f>
        <v>BIOLEGEND</v>
      </c>
    </row>
    <row r="4028" spans="1:12" x14ac:dyDescent="0.25">
      <c r="A4028" s="21" t="str">
        <f t="shared" si="260"/>
        <v>BIOLEGEND</v>
      </c>
      <c r="B4028" s="21" t="str">
        <v>EED120656</v>
      </c>
      <c r="C4028" s="30">
        <v>45975</v>
      </c>
      <c r="D4028" s="21">
        <v>126631</v>
      </c>
      <c r="E4028" s="21">
        <f>_xlfn.XLOOKUP(D4028,MasterSheet!H:H,MasterSheet!F:F)</f>
        <v>16698</v>
      </c>
      <c r="F4028" s="22">
        <f>SUMIFS(MasterSheet!J:J, MasterSheet!B:B, B4028, MasterSheet!D:D, C4028, MasterSheet!H:H, D4028)</f>
        <v>2</v>
      </c>
      <c r="G4028" s="22">
        <f t="shared" si="261"/>
        <v>33396</v>
      </c>
      <c r="H4028" s="26">
        <f>SUMIFS(MasterSheet!K:K, MasterSheet!B:B, B4028, MasterSheet!D:D, C4028, MasterSheet!H:H, D4028)</f>
        <v>2</v>
      </c>
      <c r="I4028" s="26">
        <f t="shared" si="262"/>
        <v>33396</v>
      </c>
      <c r="J4028" s="28">
        <f>SUMIFS(MasterSheet!L:L, MasterSheet!B:B, B4028, MasterSheet!D:D, C4028, MasterSheet!H:H, D4028)</f>
        <v>0</v>
      </c>
      <c r="K4028" s="28">
        <f t="shared" si="263"/>
        <v>0</v>
      </c>
      <c r="L4028" s="21" t="str">
        <f>UPPER(VLOOKUP(D4028,MasterSheet!H:U,14,))</f>
        <v>BIOLEGEND</v>
      </c>
    </row>
    <row r="4029" spans="1:12" x14ac:dyDescent="0.25">
      <c r="A4029" s="21" t="str">
        <f t="shared" si="260"/>
        <v>BIOLEGEND</v>
      </c>
      <c r="B4029" s="21" t="str">
        <v>EED120656</v>
      </c>
      <c r="C4029" s="30">
        <v>45975</v>
      </c>
      <c r="D4029" s="21">
        <v>127607</v>
      </c>
      <c r="E4029" s="21">
        <f>_xlfn.XLOOKUP(D4029,MasterSheet!H:H,MasterSheet!F:F)</f>
        <v>8254.4</v>
      </c>
      <c r="F4029" s="22">
        <f>SUMIFS(MasterSheet!J:J, MasterSheet!B:B, B4029, MasterSheet!D:D, C4029, MasterSheet!H:H, D4029)</f>
        <v>1</v>
      </c>
      <c r="G4029" s="22">
        <f t="shared" si="261"/>
        <v>8254.4</v>
      </c>
      <c r="H4029" s="26">
        <f>SUMIFS(MasterSheet!K:K, MasterSheet!B:B, B4029, MasterSheet!D:D, C4029, MasterSheet!H:H, D4029)</f>
        <v>1</v>
      </c>
      <c r="I4029" s="26">
        <f t="shared" si="262"/>
        <v>8254.4</v>
      </c>
      <c r="J4029" s="28">
        <f>SUMIFS(MasterSheet!L:L, MasterSheet!B:B, B4029, MasterSheet!D:D, C4029, MasterSheet!H:H, D4029)</f>
        <v>0</v>
      </c>
      <c r="K4029" s="28">
        <f t="shared" si="263"/>
        <v>0</v>
      </c>
      <c r="L4029" s="21" t="str">
        <f>UPPER(VLOOKUP(D4029,MasterSheet!H:U,14,))</f>
        <v>BIOLEGEND</v>
      </c>
    </row>
    <row r="4030" spans="1:12" x14ac:dyDescent="0.25">
      <c r="A4030" s="21" t="str">
        <f t="shared" si="260"/>
        <v>BIOLEGEND</v>
      </c>
      <c r="B4030" s="21" t="str">
        <v>EED120656</v>
      </c>
      <c r="C4030" s="30">
        <v>45975</v>
      </c>
      <c r="D4030" s="21">
        <v>127639</v>
      </c>
      <c r="E4030" s="21">
        <f>_xlfn.XLOOKUP(D4030,MasterSheet!H:H,MasterSheet!F:F)</f>
        <v>16139.2</v>
      </c>
      <c r="F4030" s="22">
        <f>SUMIFS(MasterSheet!J:J, MasterSheet!B:B, B4030, MasterSheet!D:D, C4030, MasterSheet!H:H, D4030)</f>
        <v>1</v>
      </c>
      <c r="G4030" s="22">
        <f t="shared" si="261"/>
        <v>16139.2</v>
      </c>
      <c r="H4030" s="26">
        <f>SUMIFS(MasterSheet!K:K, MasterSheet!B:B, B4030, MasterSheet!D:D, C4030, MasterSheet!H:H, D4030)</f>
        <v>1</v>
      </c>
      <c r="I4030" s="26">
        <f t="shared" si="262"/>
        <v>16139.2</v>
      </c>
      <c r="J4030" s="28">
        <f>SUMIFS(MasterSheet!L:L, MasterSheet!B:B, B4030, MasterSheet!D:D, C4030, MasterSheet!H:H, D4030)</f>
        <v>0</v>
      </c>
      <c r="K4030" s="28">
        <f t="shared" si="263"/>
        <v>0</v>
      </c>
      <c r="L4030" s="21" t="str">
        <f>UPPER(VLOOKUP(D4030,MasterSheet!H:U,14,))</f>
        <v>BIOLEGEND</v>
      </c>
    </row>
    <row r="4031" spans="1:12" x14ac:dyDescent="0.25">
      <c r="A4031" s="21" t="str">
        <f t="shared" si="260"/>
        <v>BIOLEGEND</v>
      </c>
      <c r="B4031" s="21" t="str">
        <v>EED120656</v>
      </c>
      <c r="C4031" s="30">
        <v>45975</v>
      </c>
      <c r="D4031" s="21">
        <v>128005</v>
      </c>
      <c r="E4031" s="21">
        <f>_xlfn.XLOOKUP(D4031,MasterSheet!H:H,MasterSheet!F:F)</f>
        <v>4699.2</v>
      </c>
      <c r="F4031" s="22">
        <f>SUMIFS(MasterSheet!J:J, MasterSheet!B:B, B4031, MasterSheet!D:D, C4031, MasterSheet!H:H, D4031)</f>
        <v>1</v>
      </c>
      <c r="G4031" s="22">
        <f t="shared" si="261"/>
        <v>4699.2</v>
      </c>
      <c r="H4031" s="26">
        <f>SUMIFS(MasterSheet!K:K, MasterSheet!B:B, B4031, MasterSheet!D:D, C4031, MasterSheet!H:H, D4031)</f>
        <v>1</v>
      </c>
      <c r="I4031" s="26">
        <f t="shared" si="262"/>
        <v>4699.2</v>
      </c>
      <c r="J4031" s="28">
        <f>SUMIFS(MasterSheet!L:L, MasterSheet!B:B, B4031, MasterSheet!D:D, C4031, MasterSheet!H:H, D4031)</f>
        <v>0</v>
      </c>
      <c r="K4031" s="28">
        <f t="shared" si="263"/>
        <v>0</v>
      </c>
      <c r="L4031" s="21" t="str">
        <f>UPPER(VLOOKUP(D4031,MasterSheet!H:U,14,))</f>
        <v>BIOLEGEND</v>
      </c>
    </row>
    <row r="4032" spans="1:12" x14ac:dyDescent="0.25">
      <c r="A4032" s="21" t="str">
        <f t="shared" si="260"/>
        <v>BIOLEGEND</v>
      </c>
      <c r="B4032" s="21" t="str">
        <v>EED120656</v>
      </c>
      <c r="C4032" s="30">
        <v>45975</v>
      </c>
      <c r="D4032" s="21">
        <v>135220</v>
      </c>
      <c r="E4032" s="21">
        <f>_xlfn.XLOOKUP(D4032,MasterSheet!H:H,MasterSheet!F:F)</f>
        <v>17987.2</v>
      </c>
      <c r="F4032" s="22">
        <f>SUMIFS(MasterSheet!J:J, MasterSheet!B:B, B4032, MasterSheet!D:D, C4032, MasterSheet!H:H, D4032)</f>
        <v>1</v>
      </c>
      <c r="G4032" s="22">
        <f t="shared" si="261"/>
        <v>17987.2</v>
      </c>
      <c r="H4032" s="26">
        <f>SUMIFS(MasterSheet!K:K, MasterSheet!B:B, B4032, MasterSheet!D:D, C4032, MasterSheet!H:H, D4032)</f>
        <v>1</v>
      </c>
      <c r="I4032" s="26">
        <f t="shared" si="262"/>
        <v>17987.2</v>
      </c>
      <c r="J4032" s="28">
        <f>SUMIFS(MasterSheet!L:L, MasterSheet!B:B, B4032, MasterSheet!D:D, C4032, MasterSheet!H:H, D4032)</f>
        <v>0</v>
      </c>
      <c r="K4032" s="28">
        <f t="shared" si="263"/>
        <v>0</v>
      </c>
      <c r="L4032" s="21" t="str">
        <f>UPPER(VLOOKUP(D4032,MasterSheet!H:U,14,))</f>
        <v>BIOLEGEND</v>
      </c>
    </row>
    <row r="4033" spans="1:12" x14ac:dyDescent="0.25">
      <c r="A4033" s="21" t="str">
        <f t="shared" si="260"/>
        <v>BIOLEGEND</v>
      </c>
      <c r="B4033" s="21" t="str">
        <v>EED120656</v>
      </c>
      <c r="C4033" s="30">
        <v>45975</v>
      </c>
      <c r="D4033" s="21">
        <v>135252</v>
      </c>
      <c r="E4033" s="21">
        <f>_xlfn.XLOOKUP(D4033,MasterSheet!H:H,MasterSheet!F:F)</f>
        <v>19800</v>
      </c>
      <c r="F4033" s="22">
        <f>SUMIFS(MasterSheet!J:J, MasterSheet!B:B, B4033, MasterSheet!D:D, C4033, MasterSheet!H:H, D4033)</f>
        <v>1</v>
      </c>
      <c r="G4033" s="22">
        <f t="shared" si="261"/>
        <v>19800</v>
      </c>
      <c r="H4033" s="26">
        <f>SUMIFS(MasterSheet!K:K, MasterSheet!B:B, B4033, MasterSheet!D:D, C4033, MasterSheet!H:H, D4033)</f>
        <v>1</v>
      </c>
      <c r="I4033" s="26">
        <f t="shared" si="262"/>
        <v>19800</v>
      </c>
      <c r="J4033" s="28">
        <f>SUMIFS(MasterSheet!L:L, MasterSheet!B:B, B4033, MasterSheet!D:D, C4033, MasterSheet!H:H, D4033)</f>
        <v>0</v>
      </c>
      <c r="K4033" s="28">
        <f t="shared" si="263"/>
        <v>0</v>
      </c>
      <c r="L4033" s="21" t="str">
        <f>UPPER(VLOOKUP(D4033,MasterSheet!H:U,14,))</f>
        <v>BIOLEGEND</v>
      </c>
    </row>
    <row r="4034" spans="1:12" x14ac:dyDescent="0.25">
      <c r="A4034" s="21" t="str">
        <f t="shared" ref="A4034:A4097" si="264">L4034</f>
        <v>BIOLEGEND</v>
      </c>
      <c r="B4034" s="21" t="str">
        <v>EED120656</v>
      </c>
      <c r="C4034" s="30">
        <v>45975</v>
      </c>
      <c r="D4034" s="21">
        <v>141706</v>
      </c>
      <c r="E4034" s="21">
        <f>_xlfn.XLOOKUP(D4034,MasterSheet!H:H,MasterSheet!F:F)</f>
        <v>15787.2</v>
      </c>
      <c r="F4034" s="22">
        <f>SUMIFS(MasterSheet!J:J, MasterSheet!B:B, B4034, MasterSheet!D:D, C4034, MasterSheet!H:H, D4034)</f>
        <v>1</v>
      </c>
      <c r="G4034" s="22">
        <f t="shared" si="261"/>
        <v>15787.2</v>
      </c>
      <c r="H4034" s="26">
        <f>SUMIFS(MasterSheet!K:K, MasterSheet!B:B, B4034, MasterSheet!D:D, C4034, MasterSheet!H:H, D4034)</f>
        <v>1</v>
      </c>
      <c r="I4034" s="26">
        <f t="shared" si="262"/>
        <v>15787.2</v>
      </c>
      <c r="J4034" s="28">
        <f>SUMIFS(MasterSheet!L:L, MasterSheet!B:B, B4034, MasterSheet!D:D, C4034, MasterSheet!H:H, D4034)</f>
        <v>0</v>
      </c>
      <c r="K4034" s="28">
        <f t="shared" si="263"/>
        <v>0</v>
      </c>
      <c r="L4034" s="21" t="str">
        <f>UPPER(VLOOKUP(D4034,MasterSheet!H:U,14,))</f>
        <v>BIOLEGEND</v>
      </c>
    </row>
    <row r="4035" spans="1:12" x14ac:dyDescent="0.25">
      <c r="A4035" s="21" t="str">
        <f t="shared" si="264"/>
        <v>BIOLEGEND</v>
      </c>
      <c r="B4035" s="21" t="str">
        <v>EED120656</v>
      </c>
      <c r="C4035" s="30">
        <v>45975</v>
      </c>
      <c r="D4035" s="21">
        <v>141734</v>
      </c>
      <c r="E4035" s="21">
        <f>_xlfn.XLOOKUP(D4035,MasterSheet!H:H,MasterSheet!F:F)</f>
        <v>18048.8</v>
      </c>
      <c r="F4035" s="22">
        <f>SUMIFS(MasterSheet!J:J, MasterSheet!B:B, B4035, MasterSheet!D:D, C4035, MasterSheet!H:H, D4035)</f>
        <v>1</v>
      </c>
      <c r="G4035" s="22">
        <f t="shared" si="261"/>
        <v>18048.8</v>
      </c>
      <c r="H4035" s="26">
        <f>SUMIFS(MasterSheet!K:K, MasterSheet!B:B, B4035, MasterSheet!D:D, C4035, MasterSheet!H:H, D4035)</f>
        <v>1</v>
      </c>
      <c r="I4035" s="26">
        <f t="shared" si="262"/>
        <v>18048.8</v>
      </c>
      <c r="J4035" s="28">
        <f>SUMIFS(MasterSheet!L:L, MasterSheet!B:B, B4035, MasterSheet!D:D, C4035, MasterSheet!H:H, D4035)</f>
        <v>0</v>
      </c>
      <c r="K4035" s="28">
        <f t="shared" si="263"/>
        <v>0</v>
      </c>
      <c r="L4035" s="21" t="str">
        <f>UPPER(VLOOKUP(D4035,MasterSheet!H:U,14,))</f>
        <v>BIOLEGEND</v>
      </c>
    </row>
    <row r="4036" spans="1:12" x14ac:dyDescent="0.25">
      <c r="A4036" s="21" t="str">
        <f t="shared" si="264"/>
        <v>BIOLEGEND</v>
      </c>
      <c r="B4036" s="21" t="str">
        <v>EED120656</v>
      </c>
      <c r="C4036" s="30">
        <v>45975</v>
      </c>
      <c r="D4036" s="21">
        <v>142521</v>
      </c>
      <c r="E4036" s="21">
        <f>_xlfn.XLOOKUP(D4036,MasterSheet!H:H,MasterSheet!F:F)</f>
        <v>17292</v>
      </c>
      <c r="F4036" s="22">
        <f>SUMIFS(MasterSheet!J:J, MasterSheet!B:B, B4036, MasterSheet!D:D, C4036, MasterSheet!H:H, D4036)</f>
        <v>2</v>
      </c>
      <c r="G4036" s="22">
        <f t="shared" si="261"/>
        <v>34584</v>
      </c>
      <c r="H4036" s="26">
        <f>SUMIFS(MasterSheet!K:K, MasterSheet!B:B, B4036, MasterSheet!D:D, C4036, MasterSheet!H:H, D4036)</f>
        <v>2</v>
      </c>
      <c r="I4036" s="26">
        <f t="shared" si="262"/>
        <v>34584</v>
      </c>
      <c r="J4036" s="28">
        <f>SUMIFS(MasterSheet!L:L, MasterSheet!B:B, B4036, MasterSheet!D:D, C4036, MasterSheet!H:H, D4036)</f>
        <v>0</v>
      </c>
      <c r="K4036" s="28">
        <f t="shared" si="263"/>
        <v>0</v>
      </c>
      <c r="L4036" s="21" t="str">
        <f>UPPER(VLOOKUP(D4036,MasterSheet!H:U,14,))</f>
        <v>BIOLEGEND</v>
      </c>
    </row>
    <row r="4037" spans="1:12" x14ac:dyDescent="0.25">
      <c r="A4037" s="21" t="str">
        <f t="shared" si="264"/>
        <v>BIOLEGEND</v>
      </c>
      <c r="B4037" s="21" t="str">
        <v>EED120656</v>
      </c>
      <c r="C4037" s="30">
        <v>45975</v>
      </c>
      <c r="D4037" s="21">
        <v>145311</v>
      </c>
      <c r="E4037" s="21">
        <f>_xlfn.XLOOKUP(D4037,MasterSheet!H:H,MasterSheet!F:F)</f>
        <v>7761.6</v>
      </c>
      <c r="F4037" s="22">
        <f>SUMIFS(MasterSheet!J:J, MasterSheet!B:B, B4037, MasterSheet!D:D, C4037, MasterSheet!H:H, D4037)</f>
        <v>1</v>
      </c>
      <c r="G4037" s="22">
        <f t="shared" si="261"/>
        <v>7761.6</v>
      </c>
      <c r="H4037" s="26">
        <f>SUMIFS(MasterSheet!K:K, MasterSheet!B:B, B4037, MasterSheet!D:D, C4037, MasterSheet!H:H, D4037)</f>
        <v>1</v>
      </c>
      <c r="I4037" s="26">
        <f t="shared" si="262"/>
        <v>7761.6</v>
      </c>
      <c r="J4037" s="28">
        <f>SUMIFS(MasterSheet!L:L, MasterSheet!B:B, B4037, MasterSheet!D:D, C4037, MasterSheet!H:H, D4037)</f>
        <v>0</v>
      </c>
      <c r="K4037" s="28">
        <f t="shared" si="263"/>
        <v>0</v>
      </c>
      <c r="L4037" s="21" t="str">
        <f>UPPER(VLOOKUP(D4037,MasterSheet!H:U,14,))</f>
        <v>BIOLEGEND</v>
      </c>
    </row>
    <row r="4038" spans="1:12" x14ac:dyDescent="0.25">
      <c r="A4038" s="21" t="str">
        <f t="shared" si="264"/>
        <v>BIOLEGEND</v>
      </c>
      <c r="B4038" s="21" t="str">
        <v>EED120656</v>
      </c>
      <c r="C4038" s="30">
        <v>45975</v>
      </c>
      <c r="D4038" s="21">
        <v>152404</v>
      </c>
      <c r="E4038" s="21">
        <f>_xlfn.XLOOKUP(D4038,MasterSheet!H:H,MasterSheet!F:F)</f>
        <v>9662.4</v>
      </c>
      <c r="F4038" s="22">
        <f>SUMIFS(MasterSheet!J:J, MasterSheet!B:B, B4038, MasterSheet!D:D, C4038, MasterSheet!H:H, D4038)</f>
        <v>2</v>
      </c>
      <c r="G4038" s="22">
        <f t="shared" si="261"/>
        <v>19324.8</v>
      </c>
      <c r="H4038" s="26">
        <f>SUMIFS(MasterSheet!K:K, MasterSheet!B:B, B4038, MasterSheet!D:D, C4038, MasterSheet!H:H, D4038)</f>
        <v>2</v>
      </c>
      <c r="I4038" s="26">
        <f t="shared" si="262"/>
        <v>19324.8</v>
      </c>
      <c r="J4038" s="28">
        <f>SUMIFS(MasterSheet!L:L, MasterSheet!B:B, B4038, MasterSheet!D:D, C4038, MasterSheet!H:H, D4038)</f>
        <v>0</v>
      </c>
      <c r="K4038" s="28">
        <f t="shared" si="263"/>
        <v>0</v>
      </c>
      <c r="L4038" s="21" t="str">
        <f>UPPER(VLOOKUP(D4038,MasterSheet!H:U,14,))</f>
        <v>BIOLEGEND</v>
      </c>
    </row>
    <row r="4039" spans="1:12" x14ac:dyDescent="0.25">
      <c r="A4039" s="21" t="str">
        <f t="shared" si="264"/>
        <v>BIOLEGEND</v>
      </c>
      <c r="B4039" s="21" t="str">
        <v>EED120656</v>
      </c>
      <c r="C4039" s="30">
        <v>45975</v>
      </c>
      <c r="D4039" s="21">
        <v>154317</v>
      </c>
      <c r="E4039" s="21">
        <f>_xlfn.XLOOKUP(D4039,MasterSheet!H:H,MasterSheet!F:F)</f>
        <v>9028.7999999999993</v>
      </c>
      <c r="F4039" s="22">
        <f>SUMIFS(MasterSheet!J:J, MasterSheet!B:B, B4039, MasterSheet!D:D, C4039, MasterSheet!H:H, D4039)</f>
        <v>1</v>
      </c>
      <c r="G4039" s="22">
        <f t="shared" si="261"/>
        <v>9028.7999999999993</v>
      </c>
      <c r="H4039" s="26">
        <f>SUMIFS(MasterSheet!K:K, MasterSheet!B:B, B4039, MasterSheet!D:D, C4039, MasterSheet!H:H, D4039)</f>
        <v>1</v>
      </c>
      <c r="I4039" s="26">
        <f t="shared" si="262"/>
        <v>9028.7999999999993</v>
      </c>
      <c r="J4039" s="28">
        <f>SUMIFS(MasterSheet!L:L, MasterSheet!B:B, B4039, MasterSheet!D:D, C4039, MasterSheet!H:H, D4039)</f>
        <v>0</v>
      </c>
      <c r="K4039" s="28">
        <f t="shared" si="263"/>
        <v>0</v>
      </c>
      <c r="L4039" s="21" t="str">
        <f>UPPER(VLOOKUP(D4039,MasterSheet!H:U,14,))</f>
        <v>BIOLEGEND</v>
      </c>
    </row>
    <row r="4040" spans="1:12" x14ac:dyDescent="0.25">
      <c r="A4040" s="21" t="str">
        <f t="shared" si="264"/>
        <v>BIOLEGEND</v>
      </c>
      <c r="B4040" s="21" t="str">
        <v>EED120656</v>
      </c>
      <c r="C4040" s="30">
        <v>45975</v>
      </c>
      <c r="D4040" s="21">
        <v>155520</v>
      </c>
      <c r="E4040" s="21">
        <f>_xlfn.XLOOKUP(D4040,MasterSheet!H:H,MasterSheet!F:F)</f>
        <v>21683.200000000001</v>
      </c>
      <c r="F4040" s="22">
        <f>SUMIFS(MasterSheet!J:J, MasterSheet!B:B, B4040, MasterSheet!D:D, C4040, MasterSheet!H:H, D4040)</f>
        <v>1</v>
      </c>
      <c r="G4040" s="22">
        <f t="shared" si="261"/>
        <v>21683.200000000001</v>
      </c>
      <c r="H4040" s="26">
        <f>SUMIFS(MasterSheet!K:K, MasterSheet!B:B, B4040, MasterSheet!D:D, C4040, MasterSheet!H:H, D4040)</f>
        <v>1</v>
      </c>
      <c r="I4040" s="26">
        <f t="shared" si="262"/>
        <v>21683.200000000001</v>
      </c>
      <c r="J4040" s="28">
        <f>SUMIFS(MasterSheet!L:L, MasterSheet!B:B, B4040, MasterSheet!D:D, C4040, MasterSheet!H:H, D4040)</f>
        <v>0</v>
      </c>
      <c r="K4040" s="28">
        <f t="shared" si="263"/>
        <v>0</v>
      </c>
      <c r="L4040" s="21" t="str">
        <f>UPPER(VLOOKUP(D4040,MasterSheet!H:U,14,))</f>
        <v>BIOLEGEND</v>
      </c>
    </row>
    <row r="4041" spans="1:12" x14ac:dyDescent="0.25">
      <c r="A4041" s="21" t="str">
        <f t="shared" si="264"/>
        <v>BIOLEGEND</v>
      </c>
      <c r="B4041" s="21" t="str">
        <v>EED120656</v>
      </c>
      <c r="C4041" s="30">
        <v>45975</v>
      </c>
      <c r="D4041" s="21">
        <v>156604</v>
      </c>
      <c r="E4041" s="21">
        <f>_xlfn.XLOOKUP(D4041,MasterSheet!H:H,MasterSheet!F:F)</f>
        <v>17001.599999999999</v>
      </c>
      <c r="F4041" s="22">
        <f>SUMIFS(MasterSheet!J:J, MasterSheet!B:B, B4041, MasterSheet!D:D, C4041, MasterSheet!H:H, D4041)</f>
        <v>5</v>
      </c>
      <c r="G4041" s="22">
        <f t="shared" si="261"/>
        <v>85008</v>
      </c>
      <c r="H4041" s="26">
        <f>SUMIFS(MasterSheet!K:K, MasterSheet!B:B, B4041, MasterSheet!D:D, C4041, MasterSheet!H:H, D4041)</f>
        <v>5</v>
      </c>
      <c r="I4041" s="26">
        <f t="shared" si="262"/>
        <v>85008</v>
      </c>
      <c r="J4041" s="28">
        <f>SUMIFS(MasterSheet!L:L, MasterSheet!B:B, B4041, MasterSheet!D:D, C4041, MasterSheet!H:H, D4041)</f>
        <v>0</v>
      </c>
      <c r="K4041" s="28">
        <f t="shared" si="263"/>
        <v>0</v>
      </c>
      <c r="L4041" s="21" t="str">
        <f>UPPER(VLOOKUP(D4041,MasterSheet!H:U,14,))</f>
        <v>BIOLEGEND</v>
      </c>
    </row>
    <row r="4042" spans="1:12" x14ac:dyDescent="0.25">
      <c r="A4042" s="21" t="str">
        <f t="shared" si="264"/>
        <v>BIOLEGEND</v>
      </c>
      <c r="B4042" s="21" t="str">
        <v>EED120656</v>
      </c>
      <c r="C4042" s="30">
        <v>45975</v>
      </c>
      <c r="D4042" s="21">
        <v>157213</v>
      </c>
      <c r="E4042" s="21">
        <f>_xlfn.XLOOKUP(D4042,MasterSheet!H:H,MasterSheet!F:F)</f>
        <v>1584</v>
      </c>
      <c r="F4042" s="22">
        <f>SUMIFS(MasterSheet!J:J, MasterSheet!B:B, B4042, MasterSheet!D:D, C4042, MasterSheet!H:H, D4042)</f>
        <v>1</v>
      </c>
      <c r="G4042" s="22">
        <f t="shared" si="261"/>
        <v>1584</v>
      </c>
      <c r="H4042" s="26">
        <f>SUMIFS(MasterSheet!K:K, MasterSheet!B:B, B4042, MasterSheet!D:D, C4042, MasterSheet!H:H, D4042)</f>
        <v>1</v>
      </c>
      <c r="I4042" s="26">
        <f t="shared" si="262"/>
        <v>1584</v>
      </c>
      <c r="J4042" s="28">
        <f>SUMIFS(MasterSheet!L:L, MasterSheet!B:B, B4042, MasterSheet!D:D, C4042, MasterSheet!H:H, D4042)</f>
        <v>0</v>
      </c>
      <c r="K4042" s="28">
        <f t="shared" si="263"/>
        <v>0</v>
      </c>
      <c r="L4042" s="21" t="str">
        <f>UPPER(VLOOKUP(D4042,MasterSheet!H:U,14,))</f>
        <v>BIOLEGEND</v>
      </c>
    </row>
    <row r="4043" spans="1:12" x14ac:dyDescent="0.25">
      <c r="A4043" s="21" t="str">
        <f t="shared" si="264"/>
        <v>BIOLEGEND</v>
      </c>
      <c r="B4043" s="21" t="str">
        <v>EED120656</v>
      </c>
      <c r="C4043" s="30">
        <v>45975</v>
      </c>
      <c r="D4043" s="21">
        <v>161218</v>
      </c>
      <c r="E4043" s="21">
        <f>_xlfn.XLOOKUP(D4043,MasterSheet!H:H,MasterSheet!F:F)</f>
        <v>10582</v>
      </c>
      <c r="F4043" s="22">
        <f>SUMIFS(MasterSheet!J:J, MasterSheet!B:B, B4043, MasterSheet!D:D, C4043, MasterSheet!H:H, D4043)</f>
        <v>1</v>
      </c>
      <c r="G4043" s="22">
        <f t="shared" si="261"/>
        <v>10582</v>
      </c>
      <c r="H4043" s="26">
        <f>SUMIFS(MasterSheet!K:K, MasterSheet!B:B, B4043, MasterSheet!D:D, C4043, MasterSheet!H:H, D4043)</f>
        <v>1</v>
      </c>
      <c r="I4043" s="26">
        <f t="shared" si="262"/>
        <v>10582</v>
      </c>
      <c r="J4043" s="28">
        <f>SUMIFS(MasterSheet!L:L, MasterSheet!B:B, B4043, MasterSheet!D:D, C4043, MasterSheet!H:H, D4043)</f>
        <v>0</v>
      </c>
      <c r="K4043" s="28">
        <f t="shared" si="263"/>
        <v>0</v>
      </c>
      <c r="L4043" s="21" t="str">
        <f>UPPER(VLOOKUP(D4043,MasterSheet!H:U,14,))</f>
        <v>BIOLEGEND</v>
      </c>
    </row>
    <row r="4044" spans="1:12" x14ac:dyDescent="0.25">
      <c r="A4044" s="21" t="str">
        <f t="shared" si="264"/>
        <v>BIOLEGEND</v>
      </c>
      <c r="B4044" s="21" t="str">
        <v>EED120656</v>
      </c>
      <c r="C4044" s="30">
        <v>45975</v>
      </c>
      <c r="D4044" s="21">
        <v>162303</v>
      </c>
      <c r="E4044" s="21">
        <f>_xlfn.XLOOKUP(D4044,MasterSheet!H:H,MasterSheet!F:F)</f>
        <v>1636.8000000000002</v>
      </c>
      <c r="F4044" s="22">
        <f>SUMIFS(MasterSheet!J:J, MasterSheet!B:B, B4044, MasterSheet!D:D, C4044, MasterSheet!H:H, D4044)</f>
        <v>1</v>
      </c>
      <c r="G4044" s="22">
        <f t="shared" si="261"/>
        <v>1636.8000000000002</v>
      </c>
      <c r="H4044" s="26">
        <f>SUMIFS(MasterSheet!K:K, MasterSheet!B:B, B4044, MasterSheet!D:D, C4044, MasterSheet!H:H, D4044)</f>
        <v>1</v>
      </c>
      <c r="I4044" s="26">
        <f t="shared" si="262"/>
        <v>1636.8000000000002</v>
      </c>
      <c r="J4044" s="28">
        <f>SUMIFS(MasterSheet!L:L, MasterSheet!B:B, B4044, MasterSheet!D:D, C4044, MasterSheet!H:H, D4044)</f>
        <v>0</v>
      </c>
      <c r="K4044" s="28">
        <f t="shared" si="263"/>
        <v>0</v>
      </c>
      <c r="L4044" s="21" t="str">
        <f>UPPER(VLOOKUP(D4044,MasterSheet!H:U,14,))</f>
        <v>BIOLEGEND</v>
      </c>
    </row>
    <row r="4045" spans="1:12" x14ac:dyDescent="0.25">
      <c r="A4045" s="21" t="str">
        <f t="shared" si="264"/>
        <v>BIOLEGEND</v>
      </c>
      <c r="B4045" s="21" t="str">
        <v>EED120656</v>
      </c>
      <c r="C4045" s="30">
        <v>45975</v>
      </c>
      <c r="D4045" s="21">
        <v>165804</v>
      </c>
      <c r="E4045" s="21">
        <f>_xlfn.XLOOKUP(D4045,MasterSheet!H:H,MasterSheet!F:F)</f>
        <v>18172</v>
      </c>
      <c r="F4045" s="22">
        <f>SUMIFS(MasterSheet!J:J, MasterSheet!B:B, B4045, MasterSheet!D:D, C4045, MasterSheet!H:H, D4045)</f>
        <v>1</v>
      </c>
      <c r="G4045" s="22">
        <f t="shared" si="261"/>
        <v>18172</v>
      </c>
      <c r="H4045" s="26">
        <f>SUMIFS(MasterSheet!K:K, MasterSheet!B:B, B4045, MasterSheet!D:D, C4045, MasterSheet!H:H, D4045)</f>
        <v>1</v>
      </c>
      <c r="I4045" s="26">
        <f t="shared" si="262"/>
        <v>18172</v>
      </c>
      <c r="J4045" s="28">
        <f>SUMIFS(MasterSheet!L:L, MasterSheet!B:B, B4045, MasterSheet!D:D, C4045, MasterSheet!H:H, D4045)</f>
        <v>0</v>
      </c>
      <c r="K4045" s="28">
        <f t="shared" si="263"/>
        <v>0</v>
      </c>
      <c r="L4045" s="21" t="str">
        <f>UPPER(VLOOKUP(D4045,MasterSheet!H:U,14,))</f>
        <v>BIOLEGEND</v>
      </c>
    </row>
    <row r="4046" spans="1:12" x14ac:dyDescent="0.25">
      <c r="A4046" s="21" t="str">
        <f t="shared" si="264"/>
        <v>BIOLEGEND</v>
      </c>
      <c r="B4046" s="21" t="str">
        <v>EED120656</v>
      </c>
      <c r="C4046" s="30">
        <v>45975</v>
      </c>
      <c r="D4046" s="21">
        <v>199902</v>
      </c>
      <c r="E4046" s="21">
        <f>_xlfn.XLOOKUP(D4046,MasterSheet!H:H,MasterSheet!F:F)</f>
        <v>334950</v>
      </c>
      <c r="F4046" s="22">
        <f>SUMIFS(MasterSheet!J:J, MasterSheet!B:B, B4046, MasterSheet!D:D, C4046, MasterSheet!H:H, D4046)</f>
        <v>1</v>
      </c>
      <c r="G4046" s="22">
        <f t="shared" si="261"/>
        <v>334950</v>
      </c>
      <c r="H4046" s="26">
        <f>SUMIFS(MasterSheet!K:K, MasterSheet!B:B, B4046, MasterSheet!D:D, C4046, MasterSheet!H:H, D4046)</f>
        <v>1</v>
      </c>
      <c r="I4046" s="26">
        <f t="shared" si="262"/>
        <v>334950</v>
      </c>
      <c r="J4046" s="28">
        <f>SUMIFS(MasterSheet!L:L, MasterSheet!B:B, B4046, MasterSheet!D:D, C4046, MasterSheet!H:H, D4046)</f>
        <v>0</v>
      </c>
      <c r="K4046" s="28">
        <f t="shared" si="263"/>
        <v>0</v>
      </c>
      <c r="L4046" s="21" t="str">
        <f>UPPER(VLOOKUP(D4046,MasterSheet!H:U,14,))</f>
        <v>BIOLEGEND</v>
      </c>
    </row>
    <row r="4047" spans="1:12" x14ac:dyDescent="0.25">
      <c r="A4047" s="21" t="str">
        <f t="shared" si="264"/>
        <v>BIOLEGEND</v>
      </c>
      <c r="B4047" s="21" t="str">
        <v>EED120656</v>
      </c>
      <c r="C4047" s="30">
        <v>45975</v>
      </c>
      <c r="D4047" s="21">
        <v>285011</v>
      </c>
      <c r="E4047" s="21">
        <f>_xlfn.XLOOKUP(D4047,MasterSheet!H:H,MasterSheet!F:F)</f>
        <v>29568</v>
      </c>
      <c r="F4047" s="22">
        <f>SUMIFS(MasterSheet!J:J, MasterSheet!B:B, B4047, MasterSheet!D:D, C4047, MasterSheet!H:H, D4047)</f>
        <v>1</v>
      </c>
      <c r="G4047" s="22">
        <f t="shared" si="261"/>
        <v>29568</v>
      </c>
      <c r="H4047" s="26">
        <f>SUMIFS(MasterSheet!K:K, MasterSheet!B:B, B4047, MasterSheet!D:D, C4047, MasterSheet!H:H, D4047)</f>
        <v>1</v>
      </c>
      <c r="I4047" s="26">
        <f t="shared" si="262"/>
        <v>29568</v>
      </c>
      <c r="J4047" s="28">
        <f>SUMIFS(MasterSheet!L:L, MasterSheet!B:B, B4047, MasterSheet!D:D, C4047, MasterSheet!H:H, D4047)</f>
        <v>0</v>
      </c>
      <c r="K4047" s="28">
        <f t="shared" si="263"/>
        <v>0</v>
      </c>
      <c r="L4047" s="21" t="str">
        <f>UPPER(VLOOKUP(D4047,MasterSheet!H:U,14,))</f>
        <v>BIOLEGEND</v>
      </c>
    </row>
    <row r="4048" spans="1:12" x14ac:dyDescent="0.25">
      <c r="A4048" s="21" t="str">
        <f t="shared" si="264"/>
        <v>BIOLEGEND</v>
      </c>
      <c r="B4048" s="21" t="str">
        <v>EED120656</v>
      </c>
      <c r="C4048" s="30">
        <v>45975</v>
      </c>
      <c r="D4048" s="21">
        <v>300434</v>
      </c>
      <c r="E4048" s="21">
        <f>_xlfn.XLOOKUP(D4048,MasterSheet!H:H,MasterSheet!F:F)</f>
        <v>25146</v>
      </c>
      <c r="F4048" s="22">
        <f>SUMIFS(MasterSheet!J:J, MasterSheet!B:B, B4048, MasterSheet!D:D, C4048, MasterSheet!H:H, D4048)</f>
        <v>1</v>
      </c>
      <c r="G4048" s="22">
        <f t="shared" si="261"/>
        <v>25146</v>
      </c>
      <c r="H4048" s="26">
        <f>SUMIFS(MasterSheet!K:K, MasterSheet!B:B, B4048, MasterSheet!D:D, C4048, MasterSheet!H:H, D4048)</f>
        <v>1</v>
      </c>
      <c r="I4048" s="26">
        <f t="shared" si="262"/>
        <v>25146</v>
      </c>
      <c r="J4048" s="28">
        <f>SUMIFS(MasterSheet!L:L, MasterSheet!B:B, B4048, MasterSheet!D:D, C4048, MasterSheet!H:H, D4048)</f>
        <v>0</v>
      </c>
      <c r="K4048" s="28">
        <f t="shared" si="263"/>
        <v>0</v>
      </c>
      <c r="L4048" s="21" t="str">
        <f>UPPER(VLOOKUP(D4048,MasterSheet!H:U,14,))</f>
        <v>BIOLEGEND</v>
      </c>
    </row>
    <row r="4049" spans="1:12" x14ac:dyDescent="0.25">
      <c r="A4049" s="21" t="str">
        <f t="shared" si="264"/>
        <v>BIOLEGEND</v>
      </c>
      <c r="B4049" s="21" t="str">
        <v>EED120656</v>
      </c>
      <c r="C4049" s="30">
        <v>45975</v>
      </c>
      <c r="D4049" s="21">
        <v>300512</v>
      </c>
      <c r="E4049" s="21">
        <f>_xlfn.XLOOKUP(D4049,MasterSheet!H:H,MasterSheet!F:F)</f>
        <v>15417.599999999999</v>
      </c>
      <c r="F4049" s="22">
        <f>SUMIFS(MasterSheet!J:J, MasterSheet!B:B, B4049, MasterSheet!D:D, C4049, MasterSheet!H:H, D4049)</f>
        <v>1</v>
      </c>
      <c r="G4049" s="22">
        <f t="shared" si="261"/>
        <v>15417.599999999999</v>
      </c>
      <c r="H4049" s="26">
        <f>SUMIFS(MasterSheet!K:K, MasterSheet!B:B, B4049, MasterSheet!D:D, C4049, MasterSheet!H:H, D4049)</f>
        <v>1</v>
      </c>
      <c r="I4049" s="26">
        <f t="shared" si="262"/>
        <v>15417.599999999999</v>
      </c>
      <c r="J4049" s="28">
        <f>SUMIFS(MasterSheet!L:L, MasterSheet!B:B, B4049, MasterSheet!D:D, C4049, MasterSheet!H:H, D4049)</f>
        <v>0</v>
      </c>
      <c r="K4049" s="28">
        <f t="shared" si="263"/>
        <v>0</v>
      </c>
      <c r="L4049" s="21" t="str">
        <f>UPPER(VLOOKUP(D4049,MasterSheet!H:U,14,))</f>
        <v>BIOLEGEND</v>
      </c>
    </row>
    <row r="4050" spans="1:12" x14ac:dyDescent="0.25">
      <c r="A4050" s="21" t="str">
        <f t="shared" si="264"/>
        <v>BIOLEGEND</v>
      </c>
      <c r="B4050" s="21" t="str">
        <v>EED120656</v>
      </c>
      <c r="C4050" s="30">
        <v>45975</v>
      </c>
      <c r="D4050" s="21">
        <v>300560</v>
      </c>
      <c r="E4050" s="21">
        <f>_xlfn.XLOOKUP(D4050,MasterSheet!H:H,MasterSheet!F:F)</f>
        <v>16579.2</v>
      </c>
      <c r="F4050" s="22">
        <f>SUMIFS(MasterSheet!J:J, MasterSheet!B:B, B4050, MasterSheet!D:D, C4050, MasterSheet!H:H, D4050)</f>
        <v>1</v>
      </c>
      <c r="G4050" s="22">
        <f t="shared" si="261"/>
        <v>16579.2</v>
      </c>
      <c r="H4050" s="26">
        <f>SUMIFS(MasterSheet!K:K, MasterSheet!B:B, B4050, MasterSheet!D:D, C4050, MasterSheet!H:H, D4050)</f>
        <v>1</v>
      </c>
      <c r="I4050" s="26">
        <f t="shared" si="262"/>
        <v>16579.2</v>
      </c>
      <c r="J4050" s="28">
        <f>SUMIFS(MasterSheet!L:L, MasterSheet!B:B, B4050, MasterSheet!D:D, C4050, MasterSheet!H:H, D4050)</f>
        <v>0</v>
      </c>
      <c r="K4050" s="28">
        <f t="shared" si="263"/>
        <v>0</v>
      </c>
      <c r="L4050" s="21" t="str">
        <f>UPPER(VLOOKUP(D4050,MasterSheet!H:U,14,))</f>
        <v>BIOLEGEND</v>
      </c>
    </row>
    <row r="4051" spans="1:12" x14ac:dyDescent="0.25">
      <c r="A4051" s="21" t="str">
        <f t="shared" si="264"/>
        <v>BIOLEGEND</v>
      </c>
      <c r="B4051" s="21" t="str">
        <v>EED120656</v>
      </c>
      <c r="C4051" s="30">
        <v>45975</v>
      </c>
      <c r="D4051" s="21">
        <v>301807</v>
      </c>
      <c r="E4051" s="21">
        <f>_xlfn.XLOOKUP(D4051,MasterSheet!H:H,MasterSheet!F:F)</f>
        <v>3432</v>
      </c>
      <c r="F4051" s="22">
        <f>SUMIFS(MasterSheet!J:J, MasterSheet!B:B, B4051, MasterSheet!D:D, C4051, MasterSheet!H:H, D4051)</f>
        <v>1</v>
      </c>
      <c r="G4051" s="22">
        <f t="shared" si="261"/>
        <v>3432</v>
      </c>
      <c r="H4051" s="26">
        <f>SUMIFS(MasterSheet!K:K, MasterSheet!B:B, B4051, MasterSheet!D:D, C4051, MasterSheet!H:H, D4051)</f>
        <v>1</v>
      </c>
      <c r="I4051" s="26">
        <f t="shared" si="262"/>
        <v>3432</v>
      </c>
      <c r="J4051" s="28">
        <f>SUMIFS(MasterSheet!L:L, MasterSheet!B:B, B4051, MasterSheet!D:D, C4051, MasterSheet!H:H, D4051)</f>
        <v>0</v>
      </c>
      <c r="K4051" s="28">
        <f t="shared" si="263"/>
        <v>0</v>
      </c>
      <c r="L4051" s="21" t="str">
        <f>UPPER(VLOOKUP(D4051,MasterSheet!H:U,14,))</f>
        <v>BIOLEGEND</v>
      </c>
    </row>
    <row r="4052" spans="1:12" x14ac:dyDescent="0.25">
      <c r="A4052" s="21" t="str">
        <f t="shared" si="264"/>
        <v>BIOLEGEND</v>
      </c>
      <c r="B4052" s="21" t="str">
        <v>EED120656</v>
      </c>
      <c r="C4052" s="30">
        <v>45975</v>
      </c>
      <c r="D4052" s="21">
        <v>301808</v>
      </c>
      <c r="E4052" s="21">
        <f>_xlfn.XLOOKUP(D4052,MasterSheet!H:H,MasterSheet!F:F)</f>
        <v>8316</v>
      </c>
      <c r="F4052" s="22">
        <f>SUMIFS(MasterSheet!J:J, MasterSheet!B:B, B4052, MasterSheet!D:D, C4052, MasterSheet!H:H, D4052)</f>
        <v>1</v>
      </c>
      <c r="G4052" s="22">
        <f t="shared" si="261"/>
        <v>8316</v>
      </c>
      <c r="H4052" s="26">
        <f>SUMIFS(MasterSheet!K:K, MasterSheet!B:B, B4052, MasterSheet!D:D, C4052, MasterSheet!H:H, D4052)</f>
        <v>1</v>
      </c>
      <c r="I4052" s="26">
        <f t="shared" si="262"/>
        <v>8316</v>
      </c>
      <c r="J4052" s="28">
        <f>SUMIFS(MasterSheet!L:L, MasterSheet!B:B, B4052, MasterSheet!D:D, C4052, MasterSheet!H:H, D4052)</f>
        <v>0</v>
      </c>
      <c r="K4052" s="28">
        <f t="shared" si="263"/>
        <v>0</v>
      </c>
      <c r="L4052" s="21" t="str">
        <f>UPPER(VLOOKUP(D4052,MasterSheet!H:U,14,))</f>
        <v>BIOLEGEND</v>
      </c>
    </row>
    <row r="4053" spans="1:12" x14ac:dyDescent="0.25">
      <c r="A4053" s="21" t="str">
        <f t="shared" si="264"/>
        <v>BIOLEGEND</v>
      </c>
      <c r="B4053" s="21" t="str">
        <v>EED120656</v>
      </c>
      <c r="C4053" s="30">
        <v>45975</v>
      </c>
      <c r="D4053" s="21">
        <v>301830</v>
      </c>
      <c r="E4053" s="21">
        <f>_xlfn.XLOOKUP(D4053,MasterSheet!H:H,MasterSheet!F:F)</f>
        <v>24763.199999999997</v>
      </c>
      <c r="F4053" s="22">
        <f>SUMIFS(MasterSheet!J:J, MasterSheet!B:B, B4053, MasterSheet!D:D, C4053, MasterSheet!H:H, D4053)</f>
        <v>1</v>
      </c>
      <c r="G4053" s="22">
        <f t="shared" si="261"/>
        <v>24763.199999999997</v>
      </c>
      <c r="H4053" s="26">
        <f>SUMIFS(MasterSheet!K:K, MasterSheet!B:B, B4053, MasterSheet!D:D, C4053, MasterSheet!H:H, D4053)</f>
        <v>1</v>
      </c>
      <c r="I4053" s="26">
        <f t="shared" si="262"/>
        <v>24763.199999999997</v>
      </c>
      <c r="J4053" s="28">
        <f>SUMIFS(MasterSheet!L:L, MasterSheet!B:B, B4053, MasterSheet!D:D, C4053, MasterSheet!H:H, D4053)</f>
        <v>0</v>
      </c>
      <c r="K4053" s="28">
        <f t="shared" si="263"/>
        <v>0</v>
      </c>
      <c r="L4053" s="21" t="str">
        <f>UPPER(VLOOKUP(D4053,MasterSheet!H:U,14,))</f>
        <v>BIOLEGEND</v>
      </c>
    </row>
    <row r="4054" spans="1:12" x14ac:dyDescent="0.25">
      <c r="A4054" s="21" t="str">
        <f t="shared" si="264"/>
        <v>BIOLEGEND</v>
      </c>
      <c r="B4054" s="21" t="str">
        <v>EED120656</v>
      </c>
      <c r="C4054" s="30">
        <v>45975</v>
      </c>
      <c r="D4054" s="21">
        <v>302212</v>
      </c>
      <c r="E4054" s="21">
        <f>_xlfn.XLOOKUP(D4054,MasterSheet!H:H,MasterSheet!F:F)</f>
        <v>6468</v>
      </c>
      <c r="F4054" s="22">
        <f>SUMIFS(MasterSheet!J:J, MasterSheet!B:B, B4054, MasterSheet!D:D, C4054, MasterSheet!H:H, D4054)</f>
        <v>1</v>
      </c>
      <c r="G4054" s="22">
        <f t="shared" si="261"/>
        <v>6468</v>
      </c>
      <c r="H4054" s="26">
        <f>SUMIFS(MasterSheet!K:K, MasterSheet!B:B, B4054, MasterSheet!D:D, C4054, MasterSheet!H:H, D4054)</f>
        <v>1</v>
      </c>
      <c r="I4054" s="26">
        <f t="shared" si="262"/>
        <v>6468</v>
      </c>
      <c r="J4054" s="28">
        <f>SUMIFS(MasterSheet!L:L, MasterSheet!B:B, B4054, MasterSheet!D:D, C4054, MasterSheet!H:H, D4054)</f>
        <v>0</v>
      </c>
      <c r="K4054" s="28">
        <f t="shared" si="263"/>
        <v>0</v>
      </c>
      <c r="L4054" s="21" t="str">
        <f>UPPER(VLOOKUP(D4054,MasterSheet!H:U,14,))</f>
        <v>BIOLEGEND</v>
      </c>
    </row>
    <row r="4055" spans="1:12" x14ac:dyDescent="0.25">
      <c r="A4055" s="21" t="str">
        <f t="shared" si="264"/>
        <v>BIOLEGEND</v>
      </c>
      <c r="B4055" s="21" t="str">
        <v>EED120656</v>
      </c>
      <c r="C4055" s="30">
        <v>45975</v>
      </c>
      <c r="D4055" s="21">
        <v>302306</v>
      </c>
      <c r="E4055" s="21">
        <f>_xlfn.XLOOKUP(D4055,MasterSheet!H:H,MasterSheet!F:F)</f>
        <v>9178.4</v>
      </c>
      <c r="F4055" s="22">
        <f>SUMIFS(MasterSheet!J:J, MasterSheet!B:B, B4055, MasterSheet!D:D, C4055, MasterSheet!H:H, D4055)</f>
        <v>1</v>
      </c>
      <c r="G4055" s="22">
        <f t="shared" si="261"/>
        <v>9178.4</v>
      </c>
      <c r="H4055" s="26">
        <f>SUMIFS(MasterSheet!K:K, MasterSheet!B:B, B4055, MasterSheet!D:D, C4055, MasterSheet!H:H, D4055)</f>
        <v>1</v>
      </c>
      <c r="I4055" s="26">
        <f t="shared" si="262"/>
        <v>9178.4</v>
      </c>
      <c r="J4055" s="28">
        <f>SUMIFS(MasterSheet!L:L, MasterSheet!B:B, B4055, MasterSheet!D:D, C4055, MasterSheet!H:H, D4055)</f>
        <v>0</v>
      </c>
      <c r="K4055" s="28">
        <f t="shared" si="263"/>
        <v>0</v>
      </c>
      <c r="L4055" s="21" t="str">
        <f>UPPER(VLOOKUP(D4055,MasterSheet!H:U,14,))</f>
        <v>BIOLEGEND</v>
      </c>
    </row>
    <row r="4056" spans="1:12" x14ac:dyDescent="0.25">
      <c r="A4056" s="21" t="str">
        <f t="shared" si="264"/>
        <v>BIOLEGEND</v>
      </c>
      <c r="B4056" s="21" t="str">
        <v>EED120656</v>
      </c>
      <c r="C4056" s="30">
        <v>45975</v>
      </c>
      <c r="D4056" s="21">
        <v>302828</v>
      </c>
      <c r="E4056" s="21">
        <f>_xlfn.XLOOKUP(D4056,MasterSheet!H:H,MasterSheet!F:F)</f>
        <v>27984</v>
      </c>
      <c r="F4056" s="22">
        <f>SUMIFS(MasterSheet!J:J, MasterSheet!B:B, B4056, MasterSheet!D:D, C4056, MasterSheet!H:H, D4056)</f>
        <v>2</v>
      </c>
      <c r="G4056" s="22">
        <f t="shared" si="261"/>
        <v>55968</v>
      </c>
      <c r="H4056" s="26">
        <f>SUMIFS(MasterSheet!K:K, MasterSheet!B:B, B4056, MasterSheet!D:D, C4056, MasterSheet!H:H, D4056)</f>
        <v>2</v>
      </c>
      <c r="I4056" s="26">
        <f t="shared" si="262"/>
        <v>55968</v>
      </c>
      <c r="J4056" s="28">
        <f>SUMIFS(MasterSheet!L:L, MasterSheet!B:B, B4056, MasterSheet!D:D, C4056, MasterSheet!H:H, D4056)</f>
        <v>0</v>
      </c>
      <c r="K4056" s="28">
        <f t="shared" si="263"/>
        <v>0</v>
      </c>
      <c r="L4056" s="21" t="str">
        <f>UPPER(VLOOKUP(D4056,MasterSheet!H:U,14,))</f>
        <v>BIOLEGEND</v>
      </c>
    </row>
    <row r="4057" spans="1:12" x14ac:dyDescent="0.25">
      <c r="A4057" s="21" t="str">
        <f t="shared" si="264"/>
        <v>BIOLEGEND</v>
      </c>
      <c r="B4057" s="21" t="str">
        <v>EED120656</v>
      </c>
      <c r="C4057" s="30">
        <v>45975</v>
      </c>
      <c r="D4057" s="21">
        <v>302920</v>
      </c>
      <c r="E4057" s="21">
        <f>_xlfn.XLOOKUP(D4057,MasterSheet!H:H,MasterSheet!F:F)</f>
        <v>13992</v>
      </c>
      <c r="F4057" s="22">
        <f>SUMIFS(MasterSheet!J:J, MasterSheet!B:B, B4057, MasterSheet!D:D, C4057, MasterSheet!H:H, D4057)</f>
        <v>2</v>
      </c>
      <c r="G4057" s="22">
        <f t="shared" si="261"/>
        <v>27984</v>
      </c>
      <c r="H4057" s="26">
        <f>SUMIFS(MasterSheet!K:K, MasterSheet!B:B, B4057, MasterSheet!D:D, C4057, MasterSheet!H:H, D4057)</f>
        <v>2</v>
      </c>
      <c r="I4057" s="26">
        <f t="shared" si="262"/>
        <v>27984</v>
      </c>
      <c r="J4057" s="28">
        <f>SUMIFS(MasterSheet!L:L, MasterSheet!B:B, B4057, MasterSheet!D:D, C4057, MasterSheet!H:H, D4057)</f>
        <v>0</v>
      </c>
      <c r="K4057" s="28">
        <f t="shared" si="263"/>
        <v>0</v>
      </c>
      <c r="L4057" s="21" t="str">
        <f>UPPER(VLOOKUP(D4057,MasterSheet!H:U,14,))</f>
        <v>BIOLEGEND</v>
      </c>
    </row>
    <row r="4058" spans="1:12" x14ac:dyDescent="0.25">
      <c r="A4058" s="21" t="str">
        <f t="shared" si="264"/>
        <v>BIOLEGEND</v>
      </c>
      <c r="B4058" s="21" t="str">
        <v>EED120656</v>
      </c>
      <c r="C4058" s="30">
        <v>45975</v>
      </c>
      <c r="D4058" s="21">
        <v>304006</v>
      </c>
      <c r="E4058" s="21">
        <f>_xlfn.XLOOKUP(D4058,MasterSheet!H:H,MasterSheet!F:F)</f>
        <v>4435.2</v>
      </c>
      <c r="F4058" s="22">
        <f>SUMIFS(MasterSheet!J:J, MasterSheet!B:B, B4058, MasterSheet!D:D, C4058, MasterSheet!H:H, D4058)</f>
        <v>2</v>
      </c>
      <c r="G4058" s="22">
        <f t="shared" si="261"/>
        <v>8870.4</v>
      </c>
      <c r="H4058" s="26">
        <f>SUMIFS(MasterSheet!K:K, MasterSheet!B:B, B4058, MasterSheet!D:D, C4058, MasterSheet!H:H, D4058)</f>
        <v>2</v>
      </c>
      <c r="I4058" s="26">
        <f t="shared" si="262"/>
        <v>8870.4</v>
      </c>
      <c r="J4058" s="28">
        <f>SUMIFS(MasterSheet!L:L, MasterSheet!B:B, B4058, MasterSheet!D:D, C4058, MasterSheet!H:H, D4058)</f>
        <v>0</v>
      </c>
      <c r="K4058" s="28">
        <f t="shared" si="263"/>
        <v>0</v>
      </c>
      <c r="L4058" s="21" t="str">
        <f>UPPER(VLOOKUP(D4058,MasterSheet!H:U,14,))</f>
        <v>BIOLEGEND</v>
      </c>
    </row>
    <row r="4059" spans="1:12" x14ac:dyDescent="0.25">
      <c r="A4059" s="21" t="str">
        <f t="shared" si="264"/>
        <v>BIOLEGEND</v>
      </c>
      <c r="B4059" s="21" t="str">
        <v>EED120656</v>
      </c>
      <c r="C4059" s="30">
        <v>45975</v>
      </c>
      <c r="D4059" s="21">
        <v>304008</v>
      </c>
      <c r="E4059" s="21">
        <f>_xlfn.XLOOKUP(D4059,MasterSheet!H:H,MasterSheet!F:F)</f>
        <v>4065.6000000000004</v>
      </c>
      <c r="F4059" s="22">
        <f>SUMIFS(MasterSheet!J:J, MasterSheet!B:B, B4059, MasterSheet!D:D, C4059, MasterSheet!H:H, D4059)</f>
        <v>2</v>
      </c>
      <c r="G4059" s="22">
        <f t="shared" si="261"/>
        <v>8131.2000000000007</v>
      </c>
      <c r="H4059" s="26">
        <f>SUMIFS(MasterSheet!K:K, MasterSheet!B:B, B4059, MasterSheet!D:D, C4059, MasterSheet!H:H, D4059)</f>
        <v>2</v>
      </c>
      <c r="I4059" s="26">
        <f t="shared" si="262"/>
        <v>8131.2000000000007</v>
      </c>
      <c r="J4059" s="28">
        <f>SUMIFS(MasterSheet!L:L, MasterSheet!B:B, B4059, MasterSheet!D:D, C4059, MasterSheet!H:H, D4059)</f>
        <v>0</v>
      </c>
      <c r="K4059" s="28">
        <f t="shared" si="263"/>
        <v>0</v>
      </c>
      <c r="L4059" s="21" t="str">
        <f>UPPER(VLOOKUP(D4059,MasterSheet!H:U,14,))</f>
        <v>BIOLEGEND</v>
      </c>
    </row>
    <row r="4060" spans="1:12" x14ac:dyDescent="0.25">
      <c r="A4060" s="21" t="str">
        <f t="shared" si="264"/>
        <v>BIOLEGEND</v>
      </c>
      <c r="B4060" s="21" t="str">
        <v>EED120656</v>
      </c>
      <c r="C4060" s="30">
        <v>45975</v>
      </c>
      <c r="D4060" s="21">
        <v>304014</v>
      </c>
      <c r="E4060" s="21">
        <f>_xlfn.XLOOKUP(D4060,MasterSheet!H:H,MasterSheet!F:F)</f>
        <v>17987.2</v>
      </c>
      <c r="F4060" s="22">
        <f>SUMIFS(MasterSheet!J:J, MasterSheet!B:B, B4060, MasterSheet!D:D, C4060, MasterSheet!H:H, D4060)</f>
        <v>2</v>
      </c>
      <c r="G4060" s="22">
        <f t="shared" si="261"/>
        <v>35974.400000000001</v>
      </c>
      <c r="H4060" s="26">
        <f>SUMIFS(MasterSheet!K:K, MasterSheet!B:B, B4060, MasterSheet!D:D, C4060, MasterSheet!H:H, D4060)</f>
        <v>2</v>
      </c>
      <c r="I4060" s="26">
        <f t="shared" si="262"/>
        <v>35974.400000000001</v>
      </c>
      <c r="J4060" s="28">
        <f>SUMIFS(MasterSheet!L:L, MasterSheet!B:B, B4060, MasterSheet!D:D, C4060, MasterSheet!H:H, D4060)</f>
        <v>0</v>
      </c>
      <c r="K4060" s="28">
        <f t="shared" si="263"/>
        <v>0</v>
      </c>
      <c r="L4060" s="21" t="str">
        <f>UPPER(VLOOKUP(D4060,MasterSheet!H:U,14,))</f>
        <v>BIOLEGEND</v>
      </c>
    </row>
    <row r="4061" spans="1:12" x14ac:dyDescent="0.25">
      <c r="A4061" s="21" t="str">
        <f t="shared" si="264"/>
        <v>BIOLEGEND</v>
      </c>
      <c r="B4061" s="21" t="str">
        <v>EED120656</v>
      </c>
      <c r="C4061" s="30">
        <v>45975</v>
      </c>
      <c r="D4061" s="21">
        <v>304120</v>
      </c>
      <c r="E4061" s="21">
        <f>_xlfn.XLOOKUP(D4061,MasterSheet!H:H,MasterSheet!F:F)</f>
        <v>13992</v>
      </c>
      <c r="F4061" s="22">
        <f>SUMIFS(MasterSheet!J:J, MasterSheet!B:B, B4061, MasterSheet!D:D, C4061, MasterSheet!H:H, D4061)</f>
        <v>1</v>
      </c>
      <c r="G4061" s="22">
        <f t="shared" si="261"/>
        <v>13992</v>
      </c>
      <c r="H4061" s="26">
        <f>SUMIFS(MasterSheet!K:K, MasterSheet!B:B, B4061, MasterSheet!D:D, C4061, MasterSheet!H:H, D4061)</f>
        <v>1</v>
      </c>
      <c r="I4061" s="26">
        <f t="shared" si="262"/>
        <v>13992</v>
      </c>
      <c r="J4061" s="28">
        <f>SUMIFS(MasterSheet!L:L, MasterSheet!B:B, B4061, MasterSheet!D:D, C4061, MasterSheet!H:H, D4061)</f>
        <v>0</v>
      </c>
      <c r="K4061" s="28">
        <f t="shared" si="263"/>
        <v>0</v>
      </c>
      <c r="L4061" s="21" t="str">
        <f>UPPER(VLOOKUP(D4061,MasterSheet!H:U,14,))</f>
        <v>BIOLEGEND</v>
      </c>
    </row>
    <row r="4062" spans="1:12" x14ac:dyDescent="0.25">
      <c r="A4062" s="21" t="str">
        <f t="shared" si="264"/>
        <v>BIOLEGEND</v>
      </c>
      <c r="B4062" s="21" t="str">
        <v>EED120656</v>
      </c>
      <c r="C4062" s="30">
        <v>45975</v>
      </c>
      <c r="D4062" s="21">
        <v>304141</v>
      </c>
      <c r="E4062" s="21">
        <f>_xlfn.XLOOKUP(D4062,MasterSheet!H:H,MasterSheet!F:F)</f>
        <v>10841.6</v>
      </c>
      <c r="F4062" s="22">
        <f>SUMIFS(MasterSheet!J:J, MasterSheet!B:B, B4062, MasterSheet!D:D, C4062, MasterSheet!H:H, D4062)</f>
        <v>1</v>
      </c>
      <c r="G4062" s="22">
        <f t="shared" si="261"/>
        <v>10841.6</v>
      </c>
      <c r="H4062" s="26">
        <f>SUMIFS(MasterSheet!K:K, MasterSheet!B:B, B4062, MasterSheet!D:D, C4062, MasterSheet!H:H, D4062)</f>
        <v>1</v>
      </c>
      <c r="I4062" s="26">
        <f t="shared" si="262"/>
        <v>10841.6</v>
      </c>
      <c r="J4062" s="28">
        <f>SUMIFS(MasterSheet!L:L, MasterSheet!B:B, B4062, MasterSheet!D:D, C4062, MasterSheet!H:H, D4062)</f>
        <v>0</v>
      </c>
      <c r="K4062" s="28">
        <f t="shared" si="263"/>
        <v>0</v>
      </c>
      <c r="L4062" s="21" t="str">
        <f>UPPER(VLOOKUP(D4062,MasterSheet!H:U,14,))</f>
        <v>BIOLEGEND</v>
      </c>
    </row>
    <row r="4063" spans="1:12" x14ac:dyDescent="0.25">
      <c r="A4063" s="21" t="str">
        <f t="shared" si="264"/>
        <v>BIOLEGEND</v>
      </c>
      <c r="B4063" s="21" t="str">
        <v>EED120656</v>
      </c>
      <c r="C4063" s="30">
        <v>45975</v>
      </c>
      <c r="D4063" s="21">
        <v>304154</v>
      </c>
      <c r="E4063" s="21">
        <f>_xlfn.XLOOKUP(D4063,MasterSheet!H:H,MasterSheet!F:F)</f>
        <v>13992</v>
      </c>
      <c r="F4063" s="22">
        <f>SUMIFS(MasterSheet!J:J, MasterSheet!B:B, B4063, MasterSheet!D:D, C4063, MasterSheet!H:H, D4063)</f>
        <v>1</v>
      </c>
      <c r="G4063" s="22">
        <f t="shared" si="261"/>
        <v>13992</v>
      </c>
      <c r="H4063" s="26">
        <f>SUMIFS(MasterSheet!K:K, MasterSheet!B:B, B4063, MasterSheet!D:D, C4063, MasterSheet!H:H, D4063)</f>
        <v>1</v>
      </c>
      <c r="I4063" s="26">
        <f t="shared" si="262"/>
        <v>13992</v>
      </c>
      <c r="J4063" s="28">
        <f>SUMIFS(MasterSheet!L:L, MasterSheet!B:B, B4063, MasterSheet!D:D, C4063, MasterSheet!H:H, D4063)</f>
        <v>0</v>
      </c>
      <c r="K4063" s="28">
        <f t="shared" si="263"/>
        <v>0</v>
      </c>
      <c r="L4063" s="21" t="str">
        <f>UPPER(VLOOKUP(D4063,MasterSheet!H:U,14,))</f>
        <v>BIOLEGEND</v>
      </c>
    </row>
    <row r="4064" spans="1:12" x14ac:dyDescent="0.25">
      <c r="A4064" s="21" t="str">
        <f t="shared" si="264"/>
        <v>BIOLEGEND</v>
      </c>
      <c r="B4064" s="21" t="str">
        <v>EED120656</v>
      </c>
      <c r="C4064" s="30">
        <v>45975</v>
      </c>
      <c r="D4064" s="21">
        <v>304822</v>
      </c>
      <c r="E4064" s="21">
        <f>_xlfn.XLOOKUP(D4064,MasterSheet!H:H,MasterSheet!F:F)</f>
        <v>14678.400000000001</v>
      </c>
      <c r="F4064" s="22">
        <f>SUMIFS(MasterSheet!J:J, MasterSheet!B:B, B4064, MasterSheet!D:D, C4064, MasterSheet!H:H, D4064)</f>
        <v>2</v>
      </c>
      <c r="G4064" s="22">
        <f t="shared" si="261"/>
        <v>29356.800000000003</v>
      </c>
      <c r="H4064" s="26">
        <f>SUMIFS(MasterSheet!K:K, MasterSheet!B:B, B4064, MasterSheet!D:D, C4064, MasterSheet!H:H, D4064)</f>
        <v>2</v>
      </c>
      <c r="I4064" s="26">
        <f t="shared" si="262"/>
        <v>29356.800000000003</v>
      </c>
      <c r="J4064" s="28">
        <f>SUMIFS(MasterSheet!L:L, MasterSheet!B:B, B4064, MasterSheet!D:D, C4064, MasterSheet!H:H, D4064)</f>
        <v>0</v>
      </c>
      <c r="K4064" s="28">
        <f t="shared" si="263"/>
        <v>0</v>
      </c>
      <c r="L4064" s="21" t="str">
        <f>UPPER(VLOOKUP(D4064,MasterSheet!H:U,14,))</f>
        <v>BIOLEGEND</v>
      </c>
    </row>
    <row r="4065" spans="1:12" x14ac:dyDescent="0.25">
      <c r="A4065" s="21" t="str">
        <f t="shared" si="264"/>
        <v>BIOLEGEND</v>
      </c>
      <c r="B4065" s="21" t="str">
        <v>EED120656</v>
      </c>
      <c r="C4065" s="30">
        <v>45975</v>
      </c>
      <c r="D4065" s="21">
        <v>305054</v>
      </c>
      <c r="E4065" s="21">
        <f>_xlfn.XLOOKUP(D4065,MasterSheet!H:H,MasterSheet!F:F)</f>
        <v>26796</v>
      </c>
      <c r="F4065" s="22">
        <f>SUMIFS(MasterSheet!J:J, MasterSheet!B:B, B4065, MasterSheet!D:D, C4065, MasterSheet!H:H, D4065)</f>
        <v>1</v>
      </c>
      <c r="G4065" s="22">
        <f t="shared" si="261"/>
        <v>26796</v>
      </c>
      <c r="H4065" s="26">
        <f>SUMIFS(MasterSheet!K:K, MasterSheet!B:B, B4065, MasterSheet!D:D, C4065, MasterSheet!H:H, D4065)</f>
        <v>1</v>
      </c>
      <c r="I4065" s="26">
        <f t="shared" si="262"/>
        <v>26796</v>
      </c>
      <c r="J4065" s="28">
        <f>SUMIFS(MasterSheet!L:L, MasterSheet!B:B, B4065, MasterSheet!D:D, C4065, MasterSheet!H:H, D4065)</f>
        <v>0</v>
      </c>
      <c r="K4065" s="28">
        <f t="shared" si="263"/>
        <v>0</v>
      </c>
      <c r="L4065" s="21" t="str">
        <f>UPPER(VLOOKUP(D4065,MasterSheet!H:U,14,))</f>
        <v>BIOLEGEND</v>
      </c>
    </row>
    <row r="4066" spans="1:12" x14ac:dyDescent="0.25">
      <c r="A4066" s="21" t="str">
        <f t="shared" si="264"/>
        <v>BIOLEGEND</v>
      </c>
      <c r="B4066" s="21" t="str">
        <v>EED120656</v>
      </c>
      <c r="C4066" s="30">
        <v>45975</v>
      </c>
      <c r="D4066" s="21">
        <v>307619</v>
      </c>
      <c r="E4066" s="21">
        <f>_xlfn.XLOOKUP(D4066,MasterSheet!H:H,MasterSheet!F:F)</f>
        <v>5280</v>
      </c>
      <c r="F4066" s="22">
        <f>SUMIFS(MasterSheet!J:J, MasterSheet!B:B, B4066, MasterSheet!D:D, C4066, MasterSheet!H:H, D4066)</f>
        <v>1</v>
      </c>
      <c r="G4066" s="22">
        <f t="shared" si="261"/>
        <v>5280</v>
      </c>
      <c r="H4066" s="26">
        <f>SUMIFS(MasterSheet!K:K, MasterSheet!B:B, B4066, MasterSheet!D:D, C4066, MasterSheet!H:H, D4066)</f>
        <v>1</v>
      </c>
      <c r="I4066" s="26">
        <f t="shared" si="262"/>
        <v>5280</v>
      </c>
      <c r="J4066" s="28">
        <f>SUMIFS(MasterSheet!L:L, MasterSheet!B:B, B4066, MasterSheet!D:D, C4066, MasterSheet!H:H, D4066)</f>
        <v>0</v>
      </c>
      <c r="K4066" s="28">
        <f t="shared" si="263"/>
        <v>0</v>
      </c>
      <c r="L4066" s="21" t="str">
        <f>UPPER(VLOOKUP(D4066,MasterSheet!H:U,14,))</f>
        <v>BIOLEGEND</v>
      </c>
    </row>
    <row r="4067" spans="1:12" x14ac:dyDescent="0.25">
      <c r="A4067" s="21" t="str">
        <f t="shared" si="264"/>
        <v>BIOLEGEND</v>
      </c>
      <c r="B4067" s="21" t="str">
        <v>EED120656</v>
      </c>
      <c r="C4067" s="30">
        <v>45975</v>
      </c>
      <c r="D4067" s="21">
        <v>307620</v>
      </c>
      <c r="E4067" s="21">
        <f>_xlfn.XLOOKUP(D4067,MasterSheet!H:H,MasterSheet!F:F)</f>
        <v>12672</v>
      </c>
      <c r="F4067" s="22">
        <f>SUMIFS(MasterSheet!J:J, MasterSheet!B:B, B4067, MasterSheet!D:D, C4067, MasterSheet!H:H, D4067)</f>
        <v>2</v>
      </c>
      <c r="G4067" s="22">
        <f t="shared" si="261"/>
        <v>25344</v>
      </c>
      <c r="H4067" s="26">
        <f>SUMIFS(MasterSheet!K:K, MasterSheet!B:B, B4067, MasterSheet!D:D, C4067, MasterSheet!H:H, D4067)</f>
        <v>2</v>
      </c>
      <c r="I4067" s="26">
        <f t="shared" si="262"/>
        <v>25344</v>
      </c>
      <c r="J4067" s="28">
        <f>SUMIFS(MasterSheet!L:L, MasterSheet!B:B, B4067, MasterSheet!D:D, C4067, MasterSheet!H:H, D4067)</f>
        <v>0</v>
      </c>
      <c r="K4067" s="28">
        <f t="shared" si="263"/>
        <v>0</v>
      </c>
      <c r="L4067" s="21" t="str">
        <f>UPPER(VLOOKUP(D4067,MasterSheet!H:U,14,))</f>
        <v>BIOLEGEND</v>
      </c>
    </row>
    <row r="4068" spans="1:12" x14ac:dyDescent="0.25">
      <c r="A4068" s="21" t="str">
        <f t="shared" si="264"/>
        <v>BIOLEGEND</v>
      </c>
      <c r="B4068" s="21" t="str">
        <v>EED120656</v>
      </c>
      <c r="C4068" s="30">
        <v>45975</v>
      </c>
      <c r="D4068" s="21">
        <v>310906</v>
      </c>
      <c r="E4068" s="21">
        <f>_xlfn.XLOOKUP(D4068,MasterSheet!H:H,MasterSheet!F:F)</f>
        <v>8808.7999999999993</v>
      </c>
      <c r="F4068" s="22">
        <f>SUMIFS(MasterSheet!J:J, MasterSheet!B:B, B4068, MasterSheet!D:D, C4068, MasterSheet!H:H, D4068)</f>
        <v>2</v>
      </c>
      <c r="G4068" s="22">
        <f t="shared" si="261"/>
        <v>17617.599999999999</v>
      </c>
      <c r="H4068" s="26">
        <f>SUMIFS(MasterSheet!K:K, MasterSheet!B:B, B4068, MasterSheet!D:D, C4068, MasterSheet!H:H, D4068)</f>
        <v>2</v>
      </c>
      <c r="I4068" s="26">
        <f t="shared" si="262"/>
        <v>17617.599999999999</v>
      </c>
      <c r="J4068" s="28">
        <f>SUMIFS(MasterSheet!L:L, MasterSheet!B:B, B4068, MasterSheet!D:D, C4068, MasterSheet!H:H, D4068)</f>
        <v>0</v>
      </c>
      <c r="K4068" s="28">
        <f t="shared" si="263"/>
        <v>0</v>
      </c>
      <c r="L4068" s="21" t="str">
        <f>UPPER(VLOOKUP(D4068,MasterSheet!H:U,14,))</f>
        <v>BIOLEGEND</v>
      </c>
    </row>
    <row r="4069" spans="1:12" x14ac:dyDescent="0.25">
      <c r="A4069" s="21" t="str">
        <f t="shared" si="264"/>
        <v>BIOLEGEND</v>
      </c>
      <c r="B4069" s="21" t="str">
        <v>EED120656</v>
      </c>
      <c r="C4069" s="30">
        <v>45975</v>
      </c>
      <c r="D4069" s="21">
        <v>310938</v>
      </c>
      <c r="E4069" s="21">
        <f>_xlfn.XLOOKUP(D4069,MasterSheet!H:H,MasterSheet!F:F)</f>
        <v>24090</v>
      </c>
      <c r="F4069" s="22">
        <f>SUMIFS(MasterSheet!J:J, MasterSheet!B:B, B4069, MasterSheet!D:D, C4069, MasterSheet!H:H, D4069)</f>
        <v>1</v>
      </c>
      <c r="G4069" s="22">
        <f t="shared" si="261"/>
        <v>24090</v>
      </c>
      <c r="H4069" s="26">
        <f>SUMIFS(MasterSheet!K:K, MasterSheet!B:B, B4069, MasterSheet!D:D, C4069, MasterSheet!H:H, D4069)</f>
        <v>1</v>
      </c>
      <c r="I4069" s="26">
        <f t="shared" si="262"/>
        <v>24090</v>
      </c>
      <c r="J4069" s="28">
        <f>SUMIFS(MasterSheet!L:L, MasterSheet!B:B, B4069, MasterSheet!D:D, C4069, MasterSheet!H:H, D4069)</f>
        <v>0</v>
      </c>
      <c r="K4069" s="28">
        <f t="shared" si="263"/>
        <v>0</v>
      </c>
      <c r="L4069" s="21" t="str">
        <f>UPPER(VLOOKUP(D4069,MasterSheet!H:U,14,))</f>
        <v>BIOLEGEND</v>
      </c>
    </row>
    <row r="4070" spans="1:12" x14ac:dyDescent="0.25">
      <c r="A4070" s="21" t="str">
        <f t="shared" si="264"/>
        <v>BIOLEGEND</v>
      </c>
      <c r="B4070" s="21" t="str">
        <v>EED120656</v>
      </c>
      <c r="C4070" s="30">
        <v>45975</v>
      </c>
      <c r="D4070" s="21">
        <v>313624</v>
      </c>
      <c r="E4070" s="21">
        <f>_xlfn.XLOOKUP(D4070,MasterSheet!H:H,MasterSheet!F:F)</f>
        <v>24763.199999999997</v>
      </c>
      <c r="F4070" s="22">
        <f>SUMIFS(MasterSheet!J:J, MasterSheet!B:B, B4070, MasterSheet!D:D, C4070, MasterSheet!H:H, D4070)</f>
        <v>1</v>
      </c>
      <c r="G4070" s="22">
        <f t="shared" si="261"/>
        <v>24763.199999999997</v>
      </c>
      <c r="H4070" s="26">
        <f>SUMIFS(MasterSheet!K:K, MasterSheet!B:B, B4070, MasterSheet!D:D, C4070, MasterSheet!H:H, D4070)</f>
        <v>1</v>
      </c>
      <c r="I4070" s="26">
        <f t="shared" si="262"/>
        <v>24763.199999999997</v>
      </c>
      <c r="J4070" s="28">
        <f>SUMIFS(MasterSheet!L:L, MasterSheet!B:B, B4070, MasterSheet!D:D, C4070, MasterSheet!H:H, D4070)</f>
        <v>0</v>
      </c>
      <c r="K4070" s="28">
        <f t="shared" si="263"/>
        <v>0</v>
      </c>
      <c r="L4070" s="21" t="str">
        <f>UPPER(VLOOKUP(D4070,MasterSheet!H:U,14,))</f>
        <v>BIOLEGEND</v>
      </c>
    </row>
    <row r="4071" spans="1:12" x14ac:dyDescent="0.25">
      <c r="A4071" s="21" t="str">
        <f t="shared" si="264"/>
        <v>BIOLEGEND</v>
      </c>
      <c r="B4071" s="21" t="str">
        <v>EED120656</v>
      </c>
      <c r="C4071" s="30">
        <v>45975</v>
      </c>
      <c r="D4071" s="21">
        <v>315807</v>
      </c>
      <c r="E4071" s="21">
        <f>_xlfn.XLOOKUP(D4071,MasterSheet!H:H,MasterSheet!F:F)</f>
        <v>7075.2000000000007</v>
      </c>
      <c r="F4071" s="22">
        <f>SUMIFS(MasterSheet!J:J, MasterSheet!B:B, B4071, MasterSheet!D:D, C4071, MasterSheet!H:H, D4071)</f>
        <v>1</v>
      </c>
      <c r="G4071" s="22">
        <f t="shared" si="261"/>
        <v>7075.2000000000007</v>
      </c>
      <c r="H4071" s="26">
        <f>SUMIFS(MasterSheet!K:K, MasterSheet!B:B, B4071, MasterSheet!D:D, C4071, MasterSheet!H:H, D4071)</f>
        <v>1</v>
      </c>
      <c r="I4071" s="26">
        <f t="shared" si="262"/>
        <v>7075.2000000000007</v>
      </c>
      <c r="J4071" s="28">
        <f>SUMIFS(MasterSheet!L:L, MasterSheet!B:B, B4071, MasterSheet!D:D, C4071, MasterSheet!H:H, D4071)</f>
        <v>0</v>
      </c>
      <c r="K4071" s="28">
        <f t="shared" si="263"/>
        <v>0</v>
      </c>
      <c r="L4071" s="21" t="str">
        <f>UPPER(VLOOKUP(D4071,MasterSheet!H:U,14,))</f>
        <v>BIOLEGEND</v>
      </c>
    </row>
    <row r="4072" spans="1:12" x14ac:dyDescent="0.25">
      <c r="A4072" s="21" t="str">
        <f t="shared" si="264"/>
        <v>BIOLEGEND</v>
      </c>
      <c r="B4072" s="21" t="str">
        <v>EED120656</v>
      </c>
      <c r="C4072" s="30">
        <v>45975</v>
      </c>
      <c r="D4072" s="21">
        <v>317306</v>
      </c>
      <c r="E4072" s="21">
        <f>_xlfn.XLOOKUP(D4072,MasterSheet!H:H,MasterSheet!F:F)</f>
        <v>2904</v>
      </c>
      <c r="F4072" s="22">
        <f>SUMIFS(MasterSheet!J:J, MasterSheet!B:B, B4072, MasterSheet!D:D, C4072, MasterSheet!H:H, D4072)</f>
        <v>1</v>
      </c>
      <c r="G4072" s="22">
        <f t="shared" si="261"/>
        <v>2904</v>
      </c>
      <c r="H4072" s="26">
        <f>SUMIFS(MasterSheet!K:K, MasterSheet!B:B, B4072, MasterSheet!D:D, C4072, MasterSheet!H:H, D4072)</f>
        <v>1</v>
      </c>
      <c r="I4072" s="26">
        <f t="shared" si="262"/>
        <v>2904</v>
      </c>
      <c r="J4072" s="28">
        <f>SUMIFS(MasterSheet!L:L, MasterSheet!B:B, B4072, MasterSheet!D:D, C4072, MasterSheet!H:H, D4072)</f>
        <v>0</v>
      </c>
      <c r="K4072" s="28">
        <f t="shared" si="263"/>
        <v>0</v>
      </c>
      <c r="L4072" s="21" t="str">
        <f>UPPER(VLOOKUP(D4072,MasterSheet!H:U,14,))</f>
        <v>BIOLEGEND</v>
      </c>
    </row>
    <row r="4073" spans="1:12" x14ac:dyDescent="0.25">
      <c r="A4073" s="21" t="str">
        <f t="shared" si="264"/>
        <v>BIOLEGEND</v>
      </c>
      <c r="B4073" s="21" t="str">
        <v>EED120656</v>
      </c>
      <c r="C4073" s="30">
        <v>45975</v>
      </c>
      <c r="D4073" s="21">
        <v>317308</v>
      </c>
      <c r="E4073" s="21">
        <f>_xlfn.XLOOKUP(D4073,MasterSheet!H:H,MasterSheet!F:F)</f>
        <v>4065.6000000000004</v>
      </c>
      <c r="F4073" s="22">
        <f>SUMIFS(MasterSheet!J:J, MasterSheet!B:B, B4073, MasterSheet!D:D, C4073, MasterSheet!H:H, D4073)</f>
        <v>1</v>
      </c>
      <c r="G4073" s="22">
        <f t="shared" si="261"/>
        <v>4065.6000000000004</v>
      </c>
      <c r="H4073" s="26">
        <f>SUMIFS(MasterSheet!K:K, MasterSheet!B:B, B4073, MasterSheet!D:D, C4073, MasterSheet!H:H, D4073)</f>
        <v>1</v>
      </c>
      <c r="I4073" s="26">
        <f t="shared" si="262"/>
        <v>4065.6000000000004</v>
      </c>
      <c r="J4073" s="28">
        <f>SUMIFS(MasterSheet!L:L, MasterSheet!B:B, B4073, MasterSheet!D:D, C4073, MasterSheet!H:H, D4073)</f>
        <v>0</v>
      </c>
      <c r="K4073" s="28">
        <f t="shared" si="263"/>
        <v>0</v>
      </c>
      <c r="L4073" s="21" t="str">
        <f>UPPER(VLOOKUP(D4073,MasterSheet!H:U,14,))</f>
        <v>BIOLEGEND</v>
      </c>
    </row>
    <row r="4074" spans="1:12" x14ac:dyDescent="0.25">
      <c r="A4074" s="21" t="str">
        <f t="shared" si="264"/>
        <v>BIOLEGEND</v>
      </c>
      <c r="B4074" s="21" t="str">
        <v>EED120656</v>
      </c>
      <c r="C4074" s="30">
        <v>45975</v>
      </c>
      <c r="D4074" s="21">
        <v>317438</v>
      </c>
      <c r="E4074" s="21">
        <f>_xlfn.XLOOKUP(D4074,MasterSheet!H:H,MasterSheet!F:F)</f>
        <v>27984</v>
      </c>
      <c r="F4074" s="22">
        <f>SUMIFS(MasterSheet!J:J, MasterSheet!B:B, B4074, MasterSheet!D:D, C4074, MasterSheet!H:H, D4074)</f>
        <v>2</v>
      </c>
      <c r="G4074" s="22">
        <f t="shared" si="261"/>
        <v>55968</v>
      </c>
      <c r="H4074" s="26">
        <f>SUMIFS(MasterSheet!K:K, MasterSheet!B:B, B4074, MasterSheet!D:D, C4074, MasterSheet!H:H, D4074)</f>
        <v>2</v>
      </c>
      <c r="I4074" s="26">
        <f t="shared" si="262"/>
        <v>55968</v>
      </c>
      <c r="J4074" s="28">
        <f>SUMIFS(MasterSheet!L:L, MasterSheet!B:B, B4074, MasterSheet!D:D, C4074, MasterSheet!H:H, D4074)</f>
        <v>0</v>
      </c>
      <c r="K4074" s="28">
        <f t="shared" si="263"/>
        <v>0</v>
      </c>
      <c r="L4074" s="21" t="str">
        <f>UPPER(VLOOKUP(D4074,MasterSheet!H:U,14,))</f>
        <v>BIOLEGEND</v>
      </c>
    </row>
    <row r="4075" spans="1:12" x14ac:dyDescent="0.25">
      <c r="A4075" s="21" t="str">
        <f t="shared" si="264"/>
        <v>BIOLEGEND</v>
      </c>
      <c r="B4075" s="21" t="str">
        <v>EED120656</v>
      </c>
      <c r="C4075" s="30">
        <v>45975</v>
      </c>
      <c r="D4075" s="21">
        <v>320014</v>
      </c>
      <c r="E4075" s="21">
        <f>_xlfn.XLOOKUP(D4075,MasterSheet!H:H,MasterSheet!F:F)</f>
        <v>19536</v>
      </c>
      <c r="F4075" s="22">
        <f>SUMIFS(MasterSheet!J:J, MasterSheet!B:B, B4075, MasterSheet!D:D, C4075, MasterSheet!H:H, D4075)</f>
        <v>1</v>
      </c>
      <c r="G4075" s="22">
        <f t="shared" si="261"/>
        <v>19536</v>
      </c>
      <c r="H4075" s="26">
        <f>SUMIFS(MasterSheet!K:K, MasterSheet!B:B, B4075, MasterSheet!D:D, C4075, MasterSheet!H:H, D4075)</f>
        <v>1</v>
      </c>
      <c r="I4075" s="26">
        <f t="shared" si="262"/>
        <v>19536</v>
      </c>
      <c r="J4075" s="28">
        <f>SUMIFS(MasterSheet!L:L, MasterSheet!B:B, B4075, MasterSheet!D:D, C4075, MasterSheet!H:H, D4075)</f>
        <v>0</v>
      </c>
      <c r="K4075" s="28">
        <f t="shared" si="263"/>
        <v>0</v>
      </c>
      <c r="L4075" s="21" t="str">
        <f>UPPER(VLOOKUP(D4075,MasterSheet!H:U,14,))</f>
        <v>BIOLEGEND</v>
      </c>
    </row>
    <row r="4076" spans="1:12" x14ac:dyDescent="0.25">
      <c r="A4076" s="21" t="str">
        <f t="shared" si="264"/>
        <v>BIOLEGEND</v>
      </c>
      <c r="B4076" s="21" t="str">
        <v>EED120656</v>
      </c>
      <c r="C4076" s="30">
        <v>45975</v>
      </c>
      <c r="D4076" s="21">
        <v>320819</v>
      </c>
      <c r="E4076" s="21">
        <f>_xlfn.XLOOKUP(D4076,MasterSheet!H:H,MasterSheet!F:F)</f>
        <v>7180.7999999999993</v>
      </c>
      <c r="F4076" s="22">
        <f>SUMIFS(MasterSheet!J:J, MasterSheet!B:B, B4076, MasterSheet!D:D, C4076, MasterSheet!H:H, D4076)</f>
        <v>1</v>
      </c>
      <c r="G4076" s="22">
        <f t="shared" si="261"/>
        <v>7180.7999999999993</v>
      </c>
      <c r="H4076" s="26">
        <f>SUMIFS(MasterSheet!K:K, MasterSheet!B:B, B4076, MasterSheet!D:D, C4076, MasterSheet!H:H, D4076)</f>
        <v>1</v>
      </c>
      <c r="I4076" s="26">
        <f t="shared" si="262"/>
        <v>7180.7999999999993</v>
      </c>
      <c r="J4076" s="28">
        <f>SUMIFS(MasterSheet!L:L, MasterSheet!B:B, B4076, MasterSheet!D:D, C4076, MasterSheet!H:H, D4076)</f>
        <v>0</v>
      </c>
      <c r="K4076" s="28">
        <f t="shared" si="263"/>
        <v>0</v>
      </c>
      <c r="L4076" s="21" t="str">
        <f>UPPER(VLOOKUP(D4076,MasterSheet!H:U,14,))</f>
        <v>BIOLEGEND</v>
      </c>
    </row>
    <row r="4077" spans="1:12" x14ac:dyDescent="0.25">
      <c r="A4077" s="21" t="str">
        <f t="shared" si="264"/>
        <v>BIOLEGEND</v>
      </c>
      <c r="B4077" s="21" t="str">
        <v>EED120656</v>
      </c>
      <c r="C4077" s="30">
        <v>45975</v>
      </c>
      <c r="D4077" s="21">
        <v>321306</v>
      </c>
      <c r="E4077" s="21">
        <f>_xlfn.XLOOKUP(D4077,MasterSheet!H:H,MasterSheet!F:F)</f>
        <v>14352.8</v>
      </c>
      <c r="F4077" s="22">
        <f>SUMIFS(MasterSheet!J:J, MasterSheet!B:B, B4077, MasterSheet!D:D, C4077, MasterSheet!H:H, D4077)</f>
        <v>1</v>
      </c>
      <c r="G4077" s="22">
        <f t="shared" si="261"/>
        <v>14352.8</v>
      </c>
      <c r="H4077" s="26">
        <f>SUMIFS(MasterSheet!K:K, MasterSheet!B:B, B4077, MasterSheet!D:D, C4077, MasterSheet!H:H, D4077)</f>
        <v>1</v>
      </c>
      <c r="I4077" s="26">
        <f t="shared" si="262"/>
        <v>14352.8</v>
      </c>
      <c r="J4077" s="28">
        <f>SUMIFS(MasterSheet!L:L, MasterSheet!B:B, B4077, MasterSheet!D:D, C4077, MasterSheet!H:H, D4077)</f>
        <v>0</v>
      </c>
      <c r="K4077" s="28">
        <f t="shared" si="263"/>
        <v>0</v>
      </c>
      <c r="L4077" s="21" t="str">
        <f>UPPER(VLOOKUP(D4077,MasterSheet!H:U,14,))</f>
        <v>BIOLEGEND</v>
      </c>
    </row>
    <row r="4078" spans="1:12" x14ac:dyDescent="0.25">
      <c r="A4078" s="21" t="str">
        <f t="shared" si="264"/>
        <v>BIOLEGEND</v>
      </c>
      <c r="B4078" s="21" t="str">
        <v>EED120656</v>
      </c>
      <c r="C4078" s="30">
        <v>45975</v>
      </c>
      <c r="D4078" s="21">
        <v>331222</v>
      </c>
      <c r="E4078" s="21">
        <f>_xlfn.XLOOKUP(D4078,MasterSheet!H:H,MasterSheet!F:F)</f>
        <v>19536</v>
      </c>
      <c r="F4078" s="22">
        <f>SUMIFS(MasterSheet!J:J, MasterSheet!B:B, B4078, MasterSheet!D:D, C4078, MasterSheet!H:H, D4078)</f>
        <v>2</v>
      </c>
      <c r="G4078" s="22">
        <f t="shared" si="261"/>
        <v>39072</v>
      </c>
      <c r="H4078" s="26">
        <f>SUMIFS(MasterSheet!K:K, MasterSheet!B:B, B4078, MasterSheet!D:D, C4078, MasterSheet!H:H, D4078)</f>
        <v>1</v>
      </c>
      <c r="I4078" s="26">
        <f t="shared" si="262"/>
        <v>19536</v>
      </c>
      <c r="J4078" s="28">
        <f>SUMIFS(MasterSheet!L:L, MasterSheet!B:B, B4078, MasterSheet!D:D, C4078, MasterSheet!H:H, D4078)</f>
        <v>1</v>
      </c>
      <c r="K4078" s="28">
        <f t="shared" si="263"/>
        <v>19536</v>
      </c>
      <c r="L4078" s="21" t="str">
        <f>UPPER(VLOOKUP(D4078,MasterSheet!H:U,14,))</f>
        <v>BIOLEGEND</v>
      </c>
    </row>
    <row r="4079" spans="1:12" x14ac:dyDescent="0.25">
      <c r="A4079" s="21" t="str">
        <f t="shared" si="264"/>
        <v>BIOLEGEND</v>
      </c>
      <c r="B4079" s="21" t="str">
        <v>EED120656</v>
      </c>
      <c r="C4079" s="30">
        <v>45975</v>
      </c>
      <c r="D4079" s="21">
        <v>331246</v>
      </c>
      <c r="E4079" s="21">
        <f>_xlfn.XLOOKUP(D4079,MasterSheet!H:H,MasterSheet!F:F)</f>
        <v>28710</v>
      </c>
      <c r="F4079" s="22">
        <f>SUMIFS(MasterSheet!J:J, MasterSheet!B:B, B4079, MasterSheet!D:D, C4079, MasterSheet!H:H, D4079)</f>
        <v>1</v>
      </c>
      <c r="G4079" s="22">
        <f t="shared" si="261"/>
        <v>28710</v>
      </c>
      <c r="H4079" s="26">
        <f>SUMIFS(MasterSheet!K:K, MasterSheet!B:B, B4079, MasterSheet!D:D, C4079, MasterSheet!H:H, D4079)</f>
        <v>1</v>
      </c>
      <c r="I4079" s="26">
        <f t="shared" si="262"/>
        <v>28710</v>
      </c>
      <c r="J4079" s="28">
        <f>SUMIFS(MasterSheet!L:L, MasterSheet!B:B, B4079, MasterSheet!D:D, C4079, MasterSheet!H:H, D4079)</f>
        <v>0</v>
      </c>
      <c r="K4079" s="28">
        <f t="shared" si="263"/>
        <v>0</v>
      </c>
      <c r="L4079" s="21" t="str">
        <f>UPPER(VLOOKUP(D4079,MasterSheet!H:U,14,))</f>
        <v>BIOLEGEND</v>
      </c>
    </row>
    <row r="4080" spans="1:12" x14ac:dyDescent="0.25">
      <c r="A4080" s="21" t="str">
        <f t="shared" si="264"/>
        <v>BIOLEGEND</v>
      </c>
      <c r="B4080" s="21" t="str">
        <v>EED120656</v>
      </c>
      <c r="C4080" s="30">
        <v>45975</v>
      </c>
      <c r="D4080" s="21">
        <v>333815</v>
      </c>
      <c r="E4080" s="21">
        <f>_xlfn.XLOOKUP(D4080,MasterSheet!H:H,MasterSheet!F:F)</f>
        <v>7761.6</v>
      </c>
      <c r="F4080" s="22">
        <f>SUMIFS(MasterSheet!J:J, MasterSheet!B:B, B4080, MasterSheet!D:D, C4080, MasterSheet!H:H, D4080)</f>
        <v>1</v>
      </c>
      <c r="G4080" s="22">
        <f t="shared" si="261"/>
        <v>7761.6</v>
      </c>
      <c r="H4080" s="26">
        <f>SUMIFS(MasterSheet!K:K, MasterSheet!B:B, B4080, MasterSheet!D:D, C4080, MasterSheet!H:H, D4080)</f>
        <v>1</v>
      </c>
      <c r="I4080" s="26">
        <f t="shared" si="262"/>
        <v>7761.6</v>
      </c>
      <c r="J4080" s="28">
        <f>SUMIFS(MasterSheet!L:L, MasterSheet!B:B, B4080, MasterSheet!D:D, C4080, MasterSheet!H:H, D4080)</f>
        <v>0</v>
      </c>
      <c r="K4080" s="28">
        <f t="shared" si="263"/>
        <v>0</v>
      </c>
      <c r="L4080" s="21" t="str">
        <f>UPPER(VLOOKUP(D4080,MasterSheet!H:U,14,))</f>
        <v>BIOLEGEND</v>
      </c>
    </row>
    <row r="4081" spans="1:12" x14ac:dyDescent="0.25">
      <c r="A4081" s="21" t="str">
        <f t="shared" si="264"/>
        <v>BIOLEGEND</v>
      </c>
      <c r="B4081" s="21" t="str">
        <v>EED120656</v>
      </c>
      <c r="C4081" s="30">
        <v>45975</v>
      </c>
      <c r="D4081" s="21">
        <v>334112</v>
      </c>
      <c r="E4081" s="21">
        <f>_xlfn.XLOOKUP(D4081,MasterSheet!H:H,MasterSheet!F:F)</f>
        <v>17054.400000000001</v>
      </c>
      <c r="F4081" s="22">
        <f>SUMIFS(MasterSheet!J:J, MasterSheet!B:B, B4081, MasterSheet!D:D, C4081, MasterSheet!H:H, D4081)</f>
        <v>2</v>
      </c>
      <c r="G4081" s="22">
        <f t="shared" si="261"/>
        <v>34108.800000000003</v>
      </c>
      <c r="H4081" s="26">
        <f>SUMIFS(MasterSheet!K:K, MasterSheet!B:B, B4081, MasterSheet!D:D, C4081, MasterSheet!H:H, D4081)</f>
        <v>2</v>
      </c>
      <c r="I4081" s="26">
        <f t="shared" si="262"/>
        <v>34108.800000000003</v>
      </c>
      <c r="J4081" s="28">
        <f>SUMIFS(MasterSheet!L:L, MasterSheet!B:B, B4081, MasterSheet!D:D, C4081, MasterSheet!H:H, D4081)</f>
        <v>0</v>
      </c>
      <c r="K4081" s="28">
        <f t="shared" si="263"/>
        <v>0</v>
      </c>
      <c r="L4081" s="21" t="str">
        <f>UPPER(VLOOKUP(D4081,MasterSheet!H:U,14,))</f>
        <v>BIOLEGEND</v>
      </c>
    </row>
    <row r="4082" spans="1:12" x14ac:dyDescent="0.25">
      <c r="A4082" s="21" t="str">
        <f t="shared" si="264"/>
        <v>BIOLEGEND</v>
      </c>
      <c r="B4082" s="21" t="str">
        <v>EED120656</v>
      </c>
      <c r="C4082" s="30">
        <v>45975</v>
      </c>
      <c r="D4082" s="21">
        <v>337205</v>
      </c>
      <c r="E4082" s="21">
        <f>_xlfn.XLOOKUP(D4082,MasterSheet!H:H,MasterSheet!F:F)</f>
        <v>6177.6</v>
      </c>
      <c r="F4082" s="22">
        <f>SUMIFS(MasterSheet!J:J, MasterSheet!B:B, B4082, MasterSheet!D:D, C4082, MasterSheet!H:H, D4082)</f>
        <v>1</v>
      </c>
      <c r="G4082" s="22">
        <f t="shared" si="261"/>
        <v>6177.6</v>
      </c>
      <c r="H4082" s="26">
        <f>SUMIFS(MasterSheet!K:K, MasterSheet!B:B, B4082, MasterSheet!D:D, C4082, MasterSheet!H:H, D4082)</f>
        <v>1</v>
      </c>
      <c r="I4082" s="26">
        <f t="shared" si="262"/>
        <v>6177.6</v>
      </c>
      <c r="J4082" s="28">
        <f>SUMIFS(MasterSheet!L:L, MasterSheet!B:B, B4082, MasterSheet!D:D, C4082, MasterSheet!H:H, D4082)</f>
        <v>0</v>
      </c>
      <c r="K4082" s="28">
        <f t="shared" si="263"/>
        <v>0</v>
      </c>
      <c r="L4082" s="21" t="str">
        <f>UPPER(VLOOKUP(D4082,MasterSheet!H:U,14,))</f>
        <v>BIOLEGEND</v>
      </c>
    </row>
    <row r="4083" spans="1:12" x14ac:dyDescent="0.25">
      <c r="A4083" s="21" t="str">
        <f t="shared" si="264"/>
        <v>BIOLEGEND</v>
      </c>
      <c r="B4083" s="21" t="str">
        <v>EED120656</v>
      </c>
      <c r="C4083" s="30">
        <v>45975</v>
      </c>
      <c r="D4083" s="21">
        <v>337250</v>
      </c>
      <c r="E4083" s="21">
        <f>_xlfn.XLOOKUP(D4083,MasterSheet!H:H,MasterSheet!F:F)</f>
        <v>27781.599999999999</v>
      </c>
      <c r="F4083" s="22">
        <f>SUMIFS(MasterSheet!J:J, MasterSheet!B:B, B4083, MasterSheet!D:D, C4083, MasterSheet!H:H, D4083)</f>
        <v>1</v>
      </c>
      <c r="G4083" s="22">
        <f t="shared" si="261"/>
        <v>27781.599999999999</v>
      </c>
      <c r="H4083" s="26">
        <f>SUMIFS(MasterSheet!K:K, MasterSheet!B:B, B4083, MasterSheet!D:D, C4083, MasterSheet!H:H, D4083)</f>
        <v>1</v>
      </c>
      <c r="I4083" s="26">
        <f t="shared" si="262"/>
        <v>27781.599999999999</v>
      </c>
      <c r="J4083" s="28">
        <f>SUMIFS(MasterSheet!L:L, MasterSheet!B:B, B4083, MasterSheet!D:D, C4083, MasterSheet!H:H, D4083)</f>
        <v>0</v>
      </c>
      <c r="K4083" s="28">
        <f t="shared" si="263"/>
        <v>0</v>
      </c>
      <c r="L4083" s="21" t="str">
        <f>UPPER(VLOOKUP(D4083,MasterSheet!H:U,14,))</f>
        <v>BIOLEGEND</v>
      </c>
    </row>
    <row r="4084" spans="1:12" x14ac:dyDescent="0.25">
      <c r="A4084" s="21" t="str">
        <f t="shared" si="264"/>
        <v>BIOLEGEND</v>
      </c>
      <c r="B4084" s="21" t="str">
        <v>EED120656</v>
      </c>
      <c r="C4084" s="30">
        <v>45975</v>
      </c>
      <c r="D4084" s="21">
        <v>339915</v>
      </c>
      <c r="E4084" s="21">
        <f>_xlfn.XLOOKUP(D4084,MasterSheet!H:H,MasterSheet!F:F)</f>
        <v>14599.2</v>
      </c>
      <c r="F4084" s="22">
        <f>SUMIFS(MasterSheet!J:J, MasterSheet!B:B, B4084, MasterSheet!D:D, C4084, MasterSheet!H:H, D4084)</f>
        <v>1</v>
      </c>
      <c r="G4084" s="22">
        <f t="shared" si="261"/>
        <v>14599.2</v>
      </c>
      <c r="H4084" s="26">
        <f>SUMIFS(MasterSheet!K:K, MasterSheet!B:B, B4084, MasterSheet!D:D, C4084, MasterSheet!H:H, D4084)</f>
        <v>1</v>
      </c>
      <c r="I4084" s="26">
        <f t="shared" si="262"/>
        <v>14599.2</v>
      </c>
      <c r="J4084" s="28">
        <f>SUMIFS(MasterSheet!L:L, MasterSheet!B:B, B4084, MasterSheet!D:D, C4084, MasterSheet!H:H, D4084)</f>
        <v>0</v>
      </c>
      <c r="K4084" s="28">
        <f t="shared" si="263"/>
        <v>0</v>
      </c>
      <c r="L4084" s="21" t="str">
        <f>UPPER(VLOOKUP(D4084,MasterSheet!H:U,14,))</f>
        <v>BIOLEGEND</v>
      </c>
    </row>
    <row r="4085" spans="1:12" x14ac:dyDescent="0.25">
      <c r="A4085" s="21" t="str">
        <f t="shared" si="264"/>
        <v>BIOLEGEND</v>
      </c>
      <c r="B4085" s="21" t="str">
        <v>EED120656</v>
      </c>
      <c r="C4085" s="30">
        <v>45975</v>
      </c>
      <c r="D4085" s="21">
        <v>341626</v>
      </c>
      <c r="E4085" s="21">
        <f>_xlfn.XLOOKUP(D4085,MasterSheet!H:H,MasterSheet!F:F)</f>
        <v>26862</v>
      </c>
      <c r="F4085" s="22">
        <f>SUMIFS(MasterSheet!J:J, MasterSheet!B:B, B4085, MasterSheet!D:D, C4085, MasterSheet!H:H, D4085)</f>
        <v>1</v>
      </c>
      <c r="G4085" s="22">
        <f t="shared" si="261"/>
        <v>26862</v>
      </c>
      <c r="H4085" s="26">
        <f>SUMIFS(MasterSheet!K:K, MasterSheet!B:B, B4085, MasterSheet!D:D, C4085, MasterSheet!H:H, D4085)</f>
        <v>1</v>
      </c>
      <c r="I4085" s="26">
        <f t="shared" si="262"/>
        <v>26862</v>
      </c>
      <c r="J4085" s="28">
        <f>SUMIFS(MasterSheet!L:L, MasterSheet!B:B, B4085, MasterSheet!D:D, C4085, MasterSheet!H:H, D4085)</f>
        <v>0</v>
      </c>
      <c r="K4085" s="28">
        <f t="shared" si="263"/>
        <v>0</v>
      </c>
      <c r="L4085" s="21" t="str">
        <f>UPPER(VLOOKUP(D4085,MasterSheet!H:U,14,))</f>
        <v>BIOLEGEND</v>
      </c>
    </row>
    <row r="4086" spans="1:12" x14ac:dyDescent="0.25">
      <c r="A4086" s="21" t="str">
        <f t="shared" si="264"/>
        <v>BIOLEGEND</v>
      </c>
      <c r="B4086" s="21" t="str">
        <v>EED120656</v>
      </c>
      <c r="C4086" s="30">
        <v>45975</v>
      </c>
      <c r="D4086" s="21">
        <v>343108</v>
      </c>
      <c r="E4086" s="21">
        <f>_xlfn.XLOOKUP(D4086,MasterSheet!H:H,MasterSheet!F:F)</f>
        <v>13780.8</v>
      </c>
      <c r="F4086" s="22">
        <f>SUMIFS(MasterSheet!J:J, MasterSheet!B:B, B4086, MasterSheet!D:D, C4086, MasterSheet!H:H, D4086)</f>
        <v>1</v>
      </c>
      <c r="G4086" s="22">
        <f t="shared" si="261"/>
        <v>13780.8</v>
      </c>
      <c r="H4086" s="26">
        <f>SUMIFS(MasterSheet!K:K, MasterSheet!B:B, B4086, MasterSheet!D:D, C4086, MasterSheet!H:H, D4086)</f>
        <v>1</v>
      </c>
      <c r="I4086" s="26">
        <f t="shared" si="262"/>
        <v>13780.8</v>
      </c>
      <c r="J4086" s="28">
        <f>SUMIFS(MasterSheet!L:L, MasterSheet!B:B, B4086, MasterSheet!D:D, C4086, MasterSheet!H:H, D4086)</f>
        <v>0</v>
      </c>
      <c r="K4086" s="28">
        <f t="shared" si="263"/>
        <v>0</v>
      </c>
      <c r="L4086" s="21" t="str">
        <f>UPPER(VLOOKUP(D4086,MasterSheet!H:U,14,))</f>
        <v>BIOLEGEND</v>
      </c>
    </row>
    <row r="4087" spans="1:12" x14ac:dyDescent="0.25">
      <c r="A4087" s="21" t="str">
        <f t="shared" si="264"/>
        <v>BIOLEGEND</v>
      </c>
      <c r="B4087" s="21" t="str">
        <v>EED120656</v>
      </c>
      <c r="C4087" s="30">
        <v>45975</v>
      </c>
      <c r="D4087" s="21">
        <v>344712</v>
      </c>
      <c r="E4087" s="21">
        <f>_xlfn.XLOOKUP(D4087,MasterSheet!H:H,MasterSheet!F:F)</f>
        <v>20020</v>
      </c>
      <c r="F4087" s="22">
        <f>SUMIFS(MasterSheet!J:J, MasterSheet!B:B, B4087, MasterSheet!D:D, C4087, MasterSheet!H:H, D4087)</f>
        <v>2</v>
      </c>
      <c r="G4087" s="22">
        <f t="shared" ref="G4087:G4150" si="265">F4087*E4087</f>
        <v>40040</v>
      </c>
      <c r="H4087" s="26">
        <f>SUMIFS(MasterSheet!K:K, MasterSheet!B:B, B4087, MasterSheet!D:D, C4087, MasterSheet!H:H, D4087)</f>
        <v>2</v>
      </c>
      <c r="I4087" s="26">
        <f t="shared" ref="I4087:I4150" si="266">H4087*E4087</f>
        <v>40040</v>
      </c>
      <c r="J4087" s="28">
        <f>SUMIFS(MasterSheet!L:L, MasterSheet!B:B, B4087, MasterSheet!D:D, C4087, MasterSheet!H:H, D4087)</f>
        <v>0</v>
      </c>
      <c r="K4087" s="28">
        <f t="shared" ref="K4087:K4150" si="267">J4087*E4087</f>
        <v>0</v>
      </c>
      <c r="L4087" s="21" t="str">
        <f>UPPER(VLOOKUP(D4087,MasterSheet!H:U,14,))</f>
        <v>BIOLEGEND</v>
      </c>
    </row>
    <row r="4088" spans="1:12" x14ac:dyDescent="0.25">
      <c r="A4088" s="21" t="str">
        <f t="shared" si="264"/>
        <v>BIOLEGEND</v>
      </c>
      <c r="B4088" s="21" t="str">
        <v>EED120656</v>
      </c>
      <c r="C4088" s="30">
        <v>45975</v>
      </c>
      <c r="D4088" s="21">
        <v>344730</v>
      </c>
      <c r="E4088" s="21">
        <f>_xlfn.XLOOKUP(D4088,MasterSheet!H:H,MasterSheet!F:F)</f>
        <v>25748.800000000003</v>
      </c>
      <c r="F4088" s="22">
        <f>SUMIFS(MasterSheet!J:J, MasterSheet!B:B, B4088, MasterSheet!D:D, C4088, MasterSheet!H:H, D4088)</f>
        <v>1</v>
      </c>
      <c r="G4088" s="22">
        <f t="shared" si="265"/>
        <v>25748.800000000003</v>
      </c>
      <c r="H4088" s="26">
        <f>SUMIFS(MasterSheet!K:K, MasterSheet!B:B, B4088, MasterSheet!D:D, C4088, MasterSheet!H:H, D4088)</f>
        <v>1</v>
      </c>
      <c r="I4088" s="26">
        <f t="shared" si="266"/>
        <v>25748.800000000003</v>
      </c>
      <c r="J4088" s="28">
        <f>SUMIFS(MasterSheet!L:L, MasterSheet!B:B, B4088, MasterSheet!D:D, C4088, MasterSheet!H:H, D4088)</f>
        <v>0</v>
      </c>
      <c r="K4088" s="28">
        <f t="shared" si="267"/>
        <v>0</v>
      </c>
      <c r="L4088" s="21" t="str">
        <f>UPPER(VLOOKUP(D4088,MasterSheet!H:U,14,))</f>
        <v>BIOLEGEND</v>
      </c>
    </row>
    <row r="4089" spans="1:12" x14ac:dyDescent="0.25">
      <c r="A4089" s="21" t="str">
        <f t="shared" si="264"/>
        <v>BIOLEGEND</v>
      </c>
      <c r="B4089" s="21" t="str">
        <v>EED120656</v>
      </c>
      <c r="C4089" s="30">
        <v>45975</v>
      </c>
      <c r="D4089" s="21">
        <v>344732</v>
      </c>
      <c r="E4089" s="21">
        <f>_xlfn.XLOOKUP(D4089,MasterSheet!H:H,MasterSheet!F:F)</f>
        <v>15215.2</v>
      </c>
      <c r="F4089" s="22">
        <f>SUMIFS(MasterSheet!J:J, MasterSheet!B:B, B4089, MasterSheet!D:D, C4089, MasterSheet!H:H, D4089)</f>
        <v>1</v>
      </c>
      <c r="G4089" s="22">
        <f t="shared" si="265"/>
        <v>15215.2</v>
      </c>
      <c r="H4089" s="26">
        <f>SUMIFS(MasterSheet!K:K, MasterSheet!B:B, B4089, MasterSheet!D:D, C4089, MasterSheet!H:H, D4089)</f>
        <v>1</v>
      </c>
      <c r="I4089" s="26">
        <f t="shared" si="266"/>
        <v>15215.2</v>
      </c>
      <c r="J4089" s="28">
        <f>SUMIFS(MasterSheet!L:L, MasterSheet!B:B, B4089, MasterSheet!D:D, C4089, MasterSheet!H:H, D4089)</f>
        <v>0</v>
      </c>
      <c r="K4089" s="28">
        <f t="shared" si="267"/>
        <v>0</v>
      </c>
      <c r="L4089" s="21" t="str">
        <f>UPPER(VLOOKUP(D4089,MasterSheet!H:U,14,))</f>
        <v>BIOLEGEND</v>
      </c>
    </row>
    <row r="4090" spans="1:12" x14ac:dyDescent="0.25">
      <c r="A4090" s="21" t="str">
        <f t="shared" si="264"/>
        <v>BIOLEGEND</v>
      </c>
      <c r="B4090" s="21" t="str">
        <v>EED120656</v>
      </c>
      <c r="C4090" s="30">
        <v>45975</v>
      </c>
      <c r="D4090" s="21">
        <v>344734</v>
      </c>
      <c r="E4090" s="21">
        <f>_xlfn.XLOOKUP(D4090,MasterSheet!H:H,MasterSheet!F:F)</f>
        <v>25748.800000000003</v>
      </c>
      <c r="F4090" s="22">
        <f>SUMIFS(MasterSheet!J:J, MasterSheet!B:B, B4090, MasterSheet!D:D, C4090, MasterSheet!H:H, D4090)</f>
        <v>1</v>
      </c>
      <c r="G4090" s="22">
        <f t="shared" si="265"/>
        <v>25748.800000000003</v>
      </c>
      <c r="H4090" s="26">
        <f>SUMIFS(MasterSheet!K:K, MasterSheet!B:B, B4090, MasterSheet!D:D, C4090, MasterSheet!H:H, D4090)</f>
        <v>1</v>
      </c>
      <c r="I4090" s="26">
        <f t="shared" si="266"/>
        <v>25748.800000000003</v>
      </c>
      <c r="J4090" s="28">
        <f>SUMIFS(MasterSheet!L:L, MasterSheet!B:B, B4090, MasterSheet!D:D, C4090, MasterSheet!H:H, D4090)</f>
        <v>0</v>
      </c>
      <c r="K4090" s="28">
        <f t="shared" si="267"/>
        <v>0</v>
      </c>
      <c r="L4090" s="21" t="str">
        <f>UPPER(VLOOKUP(D4090,MasterSheet!H:U,14,))</f>
        <v>BIOLEGEND</v>
      </c>
    </row>
    <row r="4091" spans="1:12" x14ac:dyDescent="0.25">
      <c r="A4091" s="21" t="str">
        <f t="shared" si="264"/>
        <v>BIOLEGEND</v>
      </c>
      <c r="B4091" s="21" t="str">
        <v>EED120656</v>
      </c>
      <c r="C4091" s="30">
        <v>45975</v>
      </c>
      <c r="D4091" s="21">
        <v>344807</v>
      </c>
      <c r="E4091" s="21">
        <f>_xlfn.XLOOKUP(D4091,MasterSheet!H:H,MasterSheet!F:F)</f>
        <v>9028.7999999999993</v>
      </c>
      <c r="F4091" s="22">
        <f>SUMIFS(MasterSheet!J:J, MasterSheet!B:B, B4091, MasterSheet!D:D, C4091, MasterSheet!H:H, D4091)</f>
        <v>1</v>
      </c>
      <c r="G4091" s="22">
        <f t="shared" si="265"/>
        <v>9028.7999999999993</v>
      </c>
      <c r="H4091" s="26">
        <f>SUMIFS(MasterSheet!K:K, MasterSheet!B:B, B4091, MasterSheet!D:D, C4091, MasterSheet!H:H, D4091)</f>
        <v>1</v>
      </c>
      <c r="I4091" s="26">
        <f t="shared" si="266"/>
        <v>9028.7999999999993</v>
      </c>
      <c r="J4091" s="28">
        <f>SUMIFS(MasterSheet!L:L, MasterSheet!B:B, B4091, MasterSheet!D:D, C4091, MasterSheet!H:H, D4091)</f>
        <v>0</v>
      </c>
      <c r="K4091" s="28">
        <f t="shared" si="267"/>
        <v>0</v>
      </c>
      <c r="L4091" s="21" t="str">
        <f>UPPER(VLOOKUP(D4091,MasterSheet!H:U,14,))</f>
        <v>BIOLEGEND</v>
      </c>
    </row>
    <row r="4092" spans="1:12" x14ac:dyDescent="0.25">
      <c r="A4092" s="21" t="str">
        <f t="shared" si="264"/>
        <v>BIOLEGEND</v>
      </c>
      <c r="B4092" s="21" t="str">
        <v>EED120656</v>
      </c>
      <c r="C4092" s="30">
        <v>45975</v>
      </c>
      <c r="D4092" s="21">
        <v>344813</v>
      </c>
      <c r="E4092" s="21">
        <f>_xlfn.XLOOKUP(D4092,MasterSheet!H:H,MasterSheet!F:F)</f>
        <v>8808.7999999999993</v>
      </c>
      <c r="F4092" s="22">
        <f>SUMIFS(MasterSheet!J:J, MasterSheet!B:B, B4092, MasterSheet!D:D, C4092, MasterSheet!H:H, D4092)</f>
        <v>1</v>
      </c>
      <c r="G4092" s="22">
        <f t="shared" si="265"/>
        <v>8808.7999999999993</v>
      </c>
      <c r="H4092" s="26">
        <f>SUMIFS(MasterSheet!K:K, MasterSheet!B:B, B4092, MasterSheet!D:D, C4092, MasterSheet!H:H, D4092)</f>
        <v>1</v>
      </c>
      <c r="I4092" s="26">
        <f t="shared" si="266"/>
        <v>8808.7999999999993</v>
      </c>
      <c r="J4092" s="28">
        <f>SUMIFS(MasterSheet!L:L, MasterSheet!B:B, B4092, MasterSheet!D:D, C4092, MasterSheet!H:H, D4092)</f>
        <v>0</v>
      </c>
      <c r="K4092" s="28">
        <f t="shared" si="267"/>
        <v>0</v>
      </c>
      <c r="L4092" s="21" t="str">
        <f>UPPER(VLOOKUP(D4092,MasterSheet!H:U,14,))</f>
        <v>BIOLEGEND</v>
      </c>
    </row>
    <row r="4093" spans="1:12" x14ac:dyDescent="0.25">
      <c r="A4093" s="21" t="str">
        <f t="shared" si="264"/>
        <v>BIOLEGEND</v>
      </c>
      <c r="B4093" s="21" t="str">
        <v>EED120656</v>
      </c>
      <c r="C4093" s="30">
        <v>45975</v>
      </c>
      <c r="D4093" s="21">
        <v>344846</v>
      </c>
      <c r="E4093" s="21">
        <f>_xlfn.XLOOKUP(D4093,MasterSheet!H:H,MasterSheet!F:F)</f>
        <v>27588</v>
      </c>
      <c r="F4093" s="22">
        <f>SUMIFS(MasterSheet!J:J, MasterSheet!B:B, B4093, MasterSheet!D:D, C4093, MasterSheet!H:H, D4093)</f>
        <v>1</v>
      </c>
      <c r="G4093" s="22">
        <f t="shared" si="265"/>
        <v>27588</v>
      </c>
      <c r="H4093" s="26">
        <f>SUMIFS(MasterSheet!K:K, MasterSheet!B:B, B4093, MasterSheet!D:D, C4093, MasterSheet!H:H, D4093)</f>
        <v>1</v>
      </c>
      <c r="I4093" s="26">
        <f t="shared" si="266"/>
        <v>27588</v>
      </c>
      <c r="J4093" s="28">
        <f>SUMIFS(MasterSheet!L:L, MasterSheet!B:B, B4093, MasterSheet!D:D, C4093, MasterSheet!H:H, D4093)</f>
        <v>0</v>
      </c>
      <c r="K4093" s="28">
        <f t="shared" si="267"/>
        <v>0</v>
      </c>
      <c r="L4093" s="21" t="str">
        <f>UPPER(VLOOKUP(D4093,MasterSheet!H:U,14,))</f>
        <v>BIOLEGEND</v>
      </c>
    </row>
    <row r="4094" spans="1:12" x14ac:dyDescent="0.25">
      <c r="A4094" s="21" t="str">
        <f t="shared" si="264"/>
        <v>BIOLEGEND</v>
      </c>
      <c r="B4094" s="21" t="str">
        <v>EED120656</v>
      </c>
      <c r="C4094" s="30">
        <v>45975</v>
      </c>
      <c r="D4094" s="21">
        <v>345006</v>
      </c>
      <c r="E4094" s="21">
        <f>_xlfn.XLOOKUP(D4094,MasterSheet!H:H,MasterSheet!F:F)</f>
        <v>22176</v>
      </c>
      <c r="F4094" s="22">
        <f>SUMIFS(MasterSheet!J:J, MasterSheet!B:B, B4094, MasterSheet!D:D, C4094, MasterSheet!H:H, D4094)</f>
        <v>2</v>
      </c>
      <c r="G4094" s="22">
        <f t="shared" si="265"/>
        <v>44352</v>
      </c>
      <c r="H4094" s="26">
        <f>SUMIFS(MasterSheet!K:K, MasterSheet!B:B, B4094, MasterSheet!D:D, C4094, MasterSheet!H:H, D4094)</f>
        <v>2</v>
      </c>
      <c r="I4094" s="26">
        <f t="shared" si="266"/>
        <v>44352</v>
      </c>
      <c r="J4094" s="28">
        <f>SUMIFS(MasterSheet!L:L, MasterSheet!B:B, B4094, MasterSheet!D:D, C4094, MasterSheet!H:H, D4094)</f>
        <v>0</v>
      </c>
      <c r="K4094" s="28">
        <f t="shared" si="267"/>
        <v>0</v>
      </c>
      <c r="L4094" s="21" t="str">
        <f>UPPER(VLOOKUP(D4094,MasterSheet!H:U,14,))</f>
        <v>BIOLEGEND</v>
      </c>
    </row>
    <row r="4095" spans="1:12" x14ac:dyDescent="0.25">
      <c r="A4095" s="21" t="str">
        <f t="shared" si="264"/>
        <v>BIOLEGEND</v>
      </c>
      <c r="B4095" s="21" t="str">
        <v>EED120656</v>
      </c>
      <c r="C4095" s="30">
        <v>45975</v>
      </c>
      <c r="D4095" s="21">
        <v>345031</v>
      </c>
      <c r="E4095" s="21">
        <f>_xlfn.XLOOKUP(D4095,MasterSheet!H:H,MasterSheet!F:F)</f>
        <v>13921.599999999999</v>
      </c>
      <c r="F4095" s="22">
        <f>SUMIFS(MasterSheet!J:J, MasterSheet!B:B, B4095, MasterSheet!D:D, C4095, MasterSheet!H:H, D4095)</f>
        <v>1</v>
      </c>
      <c r="G4095" s="22">
        <f t="shared" si="265"/>
        <v>13921.599999999999</v>
      </c>
      <c r="H4095" s="26">
        <f>SUMIFS(MasterSheet!K:K, MasterSheet!B:B, B4095, MasterSheet!D:D, C4095, MasterSheet!H:H, D4095)</f>
        <v>1</v>
      </c>
      <c r="I4095" s="26">
        <f t="shared" si="266"/>
        <v>13921.599999999999</v>
      </c>
      <c r="J4095" s="28">
        <f>SUMIFS(MasterSheet!L:L, MasterSheet!B:B, B4095, MasterSheet!D:D, C4095, MasterSheet!H:H, D4095)</f>
        <v>0</v>
      </c>
      <c r="K4095" s="28">
        <f t="shared" si="267"/>
        <v>0</v>
      </c>
      <c r="L4095" s="21" t="str">
        <f>UPPER(VLOOKUP(D4095,MasterSheet!H:U,14,))</f>
        <v>BIOLEGEND</v>
      </c>
    </row>
    <row r="4096" spans="1:12" x14ac:dyDescent="0.25">
      <c r="A4096" s="21" t="str">
        <f t="shared" si="264"/>
        <v>BIOLEGEND</v>
      </c>
      <c r="B4096" s="21" t="str">
        <v>EED120656</v>
      </c>
      <c r="C4096" s="30">
        <v>45975</v>
      </c>
      <c r="D4096" s="21">
        <v>350216</v>
      </c>
      <c r="E4096" s="21">
        <f>_xlfn.XLOOKUP(D4096,MasterSheet!H:H,MasterSheet!F:F)</f>
        <v>17925.599999999999</v>
      </c>
      <c r="F4096" s="22">
        <f>SUMIFS(MasterSheet!J:J, MasterSheet!B:B, B4096, MasterSheet!D:D, C4096, MasterSheet!H:H, D4096)</f>
        <v>1</v>
      </c>
      <c r="G4096" s="22">
        <f t="shared" si="265"/>
        <v>17925.599999999999</v>
      </c>
      <c r="H4096" s="26">
        <f>SUMIFS(MasterSheet!K:K, MasterSheet!B:B, B4096, MasterSheet!D:D, C4096, MasterSheet!H:H, D4096)</f>
        <v>1</v>
      </c>
      <c r="I4096" s="26">
        <f t="shared" si="266"/>
        <v>17925.599999999999</v>
      </c>
      <c r="J4096" s="28">
        <f>SUMIFS(MasterSheet!L:L, MasterSheet!B:B, B4096, MasterSheet!D:D, C4096, MasterSheet!H:H, D4096)</f>
        <v>0</v>
      </c>
      <c r="K4096" s="28">
        <f t="shared" si="267"/>
        <v>0</v>
      </c>
      <c r="L4096" s="21" t="str">
        <f>UPPER(VLOOKUP(D4096,MasterSheet!H:U,14,))</f>
        <v>BIOLEGEND</v>
      </c>
    </row>
    <row r="4097" spans="1:12" x14ac:dyDescent="0.25">
      <c r="A4097" s="21" t="str">
        <f t="shared" si="264"/>
        <v>BIOLEGEND</v>
      </c>
      <c r="B4097" s="21" t="str">
        <v>EED120656</v>
      </c>
      <c r="C4097" s="30">
        <v>45975</v>
      </c>
      <c r="D4097" s="21">
        <v>350504</v>
      </c>
      <c r="E4097" s="21">
        <f>_xlfn.XLOOKUP(D4097,MasterSheet!H:H,MasterSheet!F:F)</f>
        <v>18321.599999999999</v>
      </c>
      <c r="F4097" s="22">
        <f>SUMIFS(MasterSheet!J:J, MasterSheet!B:B, B4097, MasterSheet!D:D, C4097, MasterSheet!H:H, D4097)</f>
        <v>1</v>
      </c>
      <c r="G4097" s="22">
        <f t="shared" si="265"/>
        <v>18321.599999999999</v>
      </c>
      <c r="H4097" s="26">
        <f>SUMIFS(MasterSheet!K:K, MasterSheet!B:B, B4097, MasterSheet!D:D, C4097, MasterSheet!H:H, D4097)</f>
        <v>1</v>
      </c>
      <c r="I4097" s="26">
        <f t="shared" si="266"/>
        <v>18321.599999999999</v>
      </c>
      <c r="J4097" s="28">
        <f>SUMIFS(MasterSheet!L:L, MasterSheet!B:B, B4097, MasterSheet!D:D, C4097, MasterSheet!H:H, D4097)</f>
        <v>0</v>
      </c>
      <c r="K4097" s="28">
        <f t="shared" si="267"/>
        <v>0</v>
      </c>
      <c r="L4097" s="21" t="str">
        <f>UPPER(VLOOKUP(D4097,MasterSheet!H:U,14,))</f>
        <v>BIOLEGEND</v>
      </c>
    </row>
    <row r="4098" spans="1:12" x14ac:dyDescent="0.25">
      <c r="A4098" s="21" t="str">
        <f t="shared" ref="A4098:A4161" si="268">L4098</f>
        <v>BIOLEGEND</v>
      </c>
      <c r="B4098" s="21" t="str">
        <v>EED120656</v>
      </c>
      <c r="C4098" s="30">
        <v>45975</v>
      </c>
      <c r="D4098" s="21">
        <v>353019</v>
      </c>
      <c r="E4098" s="21">
        <f>_xlfn.XLOOKUP(D4098,MasterSheet!H:H,MasterSheet!F:F)</f>
        <v>9292.7999999999993</v>
      </c>
      <c r="F4098" s="22">
        <f>SUMIFS(MasterSheet!J:J, MasterSheet!B:B, B4098, MasterSheet!D:D, C4098, MasterSheet!H:H, D4098)</f>
        <v>1</v>
      </c>
      <c r="G4098" s="22">
        <f t="shared" si="265"/>
        <v>9292.7999999999993</v>
      </c>
      <c r="H4098" s="26">
        <f>SUMIFS(MasterSheet!K:K, MasterSheet!B:B, B4098, MasterSheet!D:D, C4098, MasterSheet!H:H, D4098)</f>
        <v>1</v>
      </c>
      <c r="I4098" s="26">
        <f t="shared" si="266"/>
        <v>9292.7999999999993</v>
      </c>
      <c r="J4098" s="28">
        <f>SUMIFS(MasterSheet!L:L, MasterSheet!B:B, B4098, MasterSheet!D:D, C4098, MasterSheet!H:H, D4098)</f>
        <v>0</v>
      </c>
      <c r="K4098" s="28">
        <f t="shared" si="267"/>
        <v>0</v>
      </c>
      <c r="L4098" s="21" t="str">
        <f>UPPER(VLOOKUP(D4098,MasterSheet!H:U,14,))</f>
        <v>BIOLEGEND</v>
      </c>
    </row>
    <row r="4099" spans="1:12" x14ac:dyDescent="0.25">
      <c r="A4099" s="21" t="str">
        <f t="shared" si="268"/>
        <v>BIOLEGEND</v>
      </c>
      <c r="B4099" s="21" t="str">
        <v>EED120656</v>
      </c>
      <c r="C4099" s="30">
        <v>45975</v>
      </c>
      <c r="D4099" s="21">
        <v>353204</v>
      </c>
      <c r="E4099" s="21">
        <f>_xlfn.XLOOKUP(D4099,MasterSheet!H:H,MasterSheet!F:F)</f>
        <v>15153.599999999999</v>
      </c>
      <c r="F4099" s="22">
        <f>SUMIFS(MasterSheet!J:J, MasterSheet!B:B, B4099, MasterSheet!D:D, C4099, MasterSheet!H:H, D4099)</f>
        <v>2</v>
      </c>
      <c r="G4099" s="22">
        <f t="shared" si="265"/>
        <v>30307.199999999997</v>
      </c>
      <c r="H4099" s="26">
        <f>SUMIFS(MasterSheet!K:K, MasterSheet!B:B, B4099, MasterSheet!D:D, C4099, MasterSheet!H:H, D4099)</f>
        <v>2</v>
      </c>
      <c r="I4099" s="26">
        <f t="shared" si="266"/>
        <v>30307.199999999997</v>
      </c>
      <c r="J4099" s="28">
        <f>SUMIFS(MasterSheet!L:L, MasterSheet!B:B, B4099, MasterSheet!D:D, C4099, MasterSheet!H:H, D4099)</f>
        <v>0</v>
      </c>
      <c r="K4099" s="28">
        <f t="shared" si="267"/>
        <v>0</v>
      </c>
      <c r="L4099" s="21" t="str">
        <f>UPPER(VLOOKUP(D4099,MasterSheet!H:U,14,))</f>
        <v>BIOLEGEND</v>
      </c>
    </row>
    <row r="4100" spans="1:12" x14ac:dyDescent="0.25">
      <c r="A4100" s="21" t="str">
        <f t="shared" si="268"/>
        <v>BIOLEGEND</v>
      </c>
      <c r="B4100" s="21" t="str">
        <v>EED120656</v>
      </c>
      <c r="C4100" s="30">
        <v>45975</v>
      </c>
      <c r="D4100" s="21">
        <v>353236</v>
      </c>
      <c r="E4100" s="21">
        <f>_xlfn.XLOOKUP(D4100,MasterSheet!H:H,MasterSheet!F:F)</f>
        <v>20169.599999999999</v>
      </c>
      <c r="F4100" s="22">
        <f>SUMIFS(MasterSheet!J:J, MasterSheet!B:B, B4100, MasterSheet!D:D, C4100, MasterSheet!H:H, D4100)</f>
        <v>1</v>
      </c>
      <c r="G4100" s="22">
        <f t="shared" si="265"/>
        <v>20169.599999999999</v>
      </c>
      <c r="H4100" s="26">
        <f>SUMIFS(MasterSheet!K:K, MasterSheet!B:B, B4100, MasterSheet!D:D, C4100, MasterSheet!H:H, D4100)</f>
        <v>1</v>
      </c>
      <c r="I4100" s="26">
        <f t="shared" si="266"/>
        <v>20169.599999999999</v>
      </c>
      <c r="J4100" s="28">
        <f>SUMIFS(MasterSheet!L:L, MasterSheet!B:B, B4100, MasterSheet!D:D, C4100, MasterSheet!H:H, D4100)</f>
        <v>0</v>
      </c>
      <c r="K4100" s="28">
        <f t="shared" si="267"/>
        <v>0</v>
      </c>
      <c r="L4100" s="21" t="str">
        <f>UPPER(VLOOKUP(D4100,MasterSheet!H:U,14,))</f>
        <v>BIOLEGEND</v>
      </c>
    </row>
    <row r="4101" spans="1:12" x14ac:dyDescent="0.25">
      <c r="A4101" s="21" t="str">
        <f t="shared" si="268"/>
        <v>BIOLEGEND</v>
      </c>
      <c r="B4101" s="21" t="str">
        <v>EED120656</v>
      </c>
      <c r="C4101" s="30">
        <v>45975</v>
      </c>
      <c r="D4101" s="21">
        <v>353415</v>
      </c>
      <c r="E4101" s="21">
        <f>_xlfn.XLOOKUP(D4101,MasterSheet!H:H,MasterSheet!F:F)</f>
        <v>7867.2000000000007</v>
      </c>
      <c r="F4101" s="22">
        <f>SUMIFS(MasterSheet!J:J, MasterSheet!B:B, B4101, MasterSheet!D:D, C4101, MasterSheet!H:H, D4101)</f>
        <v>1</v>
      </c>
      <c r="G4101" s="22">
        <f t="shared" si="265"/>
        <v>7867.2000000000007</v>
      </c>
      <c r="H4101" s="26">
        <f>SUMIFS(MasterSheet!K:K, MasterSheet!B:B, B4101, MasterSheet!D:D, C4101, MasterSheet!H:H, D4101)</f>
        <v>1</v>
      </c>
      <c r="I4101" s="26">
        <f t="shared" si="266"/>
        <v>7867.2000000000007</v>
      </c>
      <c r="J4101" s="28">
        <f>SUMIFS(MasterSheet!L:L, MasterSheet!B:B, B4101, MasterSheet!D:D, C4101, MasterSheet!H:H, D4101)</f>
        <v>0</v>
      </c>
      <c r="K4101" s="28">
        <f t="shared" si="267"/>
        <v>0</v>
      </c>
      <c r="L4101" s="21" t="str">
        <f>UPPER(VLOOKUP(D4101,MasterSheet!H:U,14,))</f>
        <v>BIOLEGEND</v>
      </c>
    </row>
    <row r="4102" spans="1:12" x14ac:dyDescent="0.25">
      <c r="A4102" s="21" t="str">
        <f t="shared" si="268"/>
        <v>BIOLEGEND</v>
      </c>
      <c r="B4102" s="21" t="str">
        <v>EED120656</v>
      </c>
      <c r="C4102" s="30">
        <v>45975</v>
      </c>
      <c r="D4102" s="21">
        <v>353712</v>
      </c>
      <c r="E4102" s="21">
        <f>_xlfn.XLOOKUP(D4102,MasterSheet!H:H,MasterSheet!F:F)</f>
        <v>20636</v>
      </c>
      <c r="F4102" s="22">
        <f>SUMIFS(MasterSheet!J:J, MasterSheet!B:B, B4102, MasterSheet!D:D, C4102, MasterSheet!H:H, D4102)</f>
        <v>2</v>
      </c>
      <c r="G4102" s="22">
        <f t="shared" si="265"/>
        <v>41272</v>
      </c>
      <c r="H4102" s="26">
        <f>SUMIFS(MasterSheet!K:K, MasterSheet!B:B, B4102, MasterSheet!D:D, C4102, MasterSheet!H:H, D4102)</f>
        <v>2</v>
      </c>
      <c r="I4102" s="26">
        <f t="shared" si="266"/>
        <v>41272</v>
      </c>
      <c r="J4102" s="28">
        <f>SUMIFS(MasterSheet!L:L, MasterSheet!B:B, B4102, MasterSheet!D:D, C4102, MasterSheet!H:H, D4102)</f>
        <v>0</v>
      </c>
      <c r="K4102" s="28">
        <f t="shared" si="267"/>
        <v>0</v>
      </c>
      <c r="L4102" s="21" t="str">
        <f>UPPER(VLOOKUP(D4102,MasterSheet!H:U,14,))</f>
        <v>BIOLEGEND</v>
      </c>
    </row>
    <row r="4103" spans="1:12" x14ac:dyDescent="0.25">
      <c r="A4103" s="21" t="str">
        <f t="shared" si="268"/>
        <v>BIOLEGEND</v>
      </c>
      <c r="B4103" s="21" t="str">
        <v>EED120656</v>
      </c>
      <c r="C4103" s="30">
        <v>45975</v>
      </c>
      <c r="D4103" s="21">
        <v>353737</v>
      </c>
      <c r="E4103" s="21">
        <f>_xlfn.XLOOKUP(D4103,MasterSheet!H:H,MasterSheet!F:F)</f>
        <v>12566.400000000001</v>
      </c>
      <c r="F4103" s="22">
        <f>SUMIFS(MasterSheet!J:J, MasterSheet!B:B, B4103, MasterSheet!D:D, C4103, MasterSheet!H:H, D4103)</f>
        <v>1</v>
      </c>
      <c r="G4103" s="22">
        <f t="shared" si="265"/>
        <v>12566.400000000001</v>
      </c>
      <c r="H4103" s="26">
        <f>SUMIFS(MasterSheet!K:K, MasterSheet!B:B, B4103, MasterSheet!D:D, C4103, MasterSheet!H:H, D4103)</f>
        <v>1</v>
      </c>
      <c r="I4103" s="26">
        <f t="shared" si="266"/>
        <v>12566.400000000001</v>
      </c>
      <c r="J4103" s="28">
        <f>SUMIFS(MasterSheet!L:L, MasterSheet!B:B, B4103, MasterSheet!D:D, C4103, MasterSheet!H:H, D4103)</f>
        <v>0</v>
      </c>
      <c r="K4103" s="28">
        <f t="shared" si="267"/>
        <v>0</v>
      </c>
      <c r="L4103" s="21" t="str">
        <f>UPPER(VLOOKUP(D4103,MasterSheet!H:U,14,))</f>
        <v>BIOLEGEND</v>
      </c>
    </row>
    <row r="4104" spans="1:12" x14ac:dyDescent="0.25">
      <c r="A4104" s="21" t="str">
        <f t="shared" si="268"/>
        <v>BIOLEGEND</v>
      </c>
      <c r="B4104" s="21" t="str">
        <v>EED120656</v>
      </c>
      <c r="C4104" s="30">
        <v>45975</v>
      </c>
      <c r="D4104" s="21">
        <v>356128</v>
      </c>
      <c r="E4104" s="21">
        <f>_xlfn.XLOOKUP(D4104,MasterSheet!H:H,MasterSheet!F:F)</f>
        <v>13992</v>
      </c>
      <c r="F4104" s="22">
        <f>SUMIFS(MasterSheet!J:J, MasterSheet!B:B, B4104, MasterSheet!D:D, C4104, MasterSheet!H:H, D4104)</f>
        <v>2</v>
      </c>
      <c r="G4104" s="22">
        <f t="shared" si="265"/>
        <v>27984</v>
      </c>
      <c r="H4104" s="26">
        <f>SUMIFS(MasterSheet!K:K, MasterSheet!B:B, B4104, MasterSheet!D:D, C4104, MasterSheet!H:H, D4104)</f>
        <v>2</v>
      </c>
      <c r="I4104" s="26">
        <f t="shared" si="266"/>
        <v>27984</v>
      </c>
      <c r="J4104" s="28">
        <f>SUMIFS(MasterSheet!L:L, MasterSheet!B:B, B4104, MasterSheet!D:D, C4104, MasterSheet!H:H, D4104)</f>
        <v>0</v>
      </c>
      <c r="K4104" s="28">
        <f t="shared" si="267"/>
        <v>0</v>
      </c>
      <c r="L4104" s="21" t="str">
        <f>UPPER(VLOOKUP(D4104,MasterSheet!H:U,14,))</f>
        <v>BIOLEGEND</v>
      </c>
    </row>
    <row r="4105" spans="1:12" x14ac:dyDescent="0.25">
      <c r="A4105" s="21" t="str">
        <f t="shared" si="268"/>
        <v>BIOLEGEND</v>
      </c>
      <c r="B4105" s="21" t="str">
        <v>EED120656</v>
      </c>
      <c r="C4105" s="30">
        <v>45975</v>
      </c>
      <c r="D4105" s="21">
        <v>357505</v>
      </c>
      <c r="E4105" s="21">
        <f>_xlfn.XLOOKUP(D4105,MasterSheet!H:H,MasterSheet!F:F)</f>
        <v>8500.7999999999993</v>
      </c>
      <c r="F4105" s="22">
        <f>SUMIFS(MasterSheet!J:J, MasterSheet!B:B, B4105, MasterSheet!D:D, C4105, MasterSheet!H:H, D4105)</f>
        <v>1</v>
      </c>
      <c r="G4105" s="22">
        <f t="shared" si="265"/>
        <v>8500.7999999999993</v>
      </c>
      <c r="H4105" s="26">
        <f>SUMIFS(MasterSheet!K:K, MasterSheet!B:B, B4105, MasterSheet!D:D, C4105, MasterSheet!H:H, D4105)</f>
        <v>1</v>
      </c>
      <c r="I4105" s="26">
        <f t="shared" si="266"/>
        <v>8500.7999999999993</v>
      </c>
      <c r="J4105" s="28">
        <f>SUMIFS(MasterSheet!L:L, MasterSheet!B:B, B4105, MasterSheet!D:D, C4105, MasterSheet!H:H, D4105)</f>
        <v>0</v>
      </c>
      <c r="K4105" s="28">
        <f t="shared" si="267"/>
        <v>0</v>
      </c>
      <c r="L4105" s="21" t="str">
        <f>UPPER(VLOOKUP(D4105,MasterSheet!H:U,14,))</f>
        <v>BIOLEGEND</v>
      </c>
    </row>
    <row r="4106" spans="1:12" x14ac:dyDescent="0.25">
      <c r="A4106" s="21" t="str">
        <f t="shared" si="268"/>
        <v>BIOLEGEND</v>
      </c>
      <c r="B4106" s="21" t="str">
        <v>EED120656</v>
      </c>
      <c r="C4106" s="30">
        <v>45975</v>
      </c>
      <c r="D4106" s="21">
        <v>359407</v>
      </c>
      <c r="E4106" s="21">
        <f>_xlfn.XLOOKUP(D4106,MasterSheet!H:H,MasterSheet!F:F)</f>
        <v>7867.2000000000007</v>
      </c>
      <c r="F4106" s="22">
        <f>SUMIFS(MasterSheet!J:J, MasterSheet!B:B, B4106, MasterSheet!D:D, C4106, MasterSheet!H:H, D4106)</f>
        <v>1</v>
      </c>
      <c r="G4106" s="22">
        <f t="shared" si="265"/>
        <v>7867.2000000000007</v>
      </c>
      <c r="H4106" s="26">
        <f>SUMIFS(MasterSheet!K:K, MasterSheet!B:B, B4106, MasterSheet!D:D, C4106, MasterSheet!H:H, D4106)</f>
        <v>1</v>
      </c>
      <c r="I4106" s="26">
        <f t="shared" si="266"/>
        <v>7867.2000000000007</v>
      </c>
      <c r="J4106" s="28">
        <f>SUMIFS(MasterSheet!L:L, MasterSheet!B:B, B4106, MasterSheet!D:D, C4106, MasterSheet!H:H, D4106)</f>
        <v>0</v>
      </c>
      <c r="K4106" s="28">
        <f t="shared" si="267"/>
        <v>0</v>
      </c>
      <c r="L4106" s="21" t="str">
        <f>UPPER(VLOOKUP(D4106,MasterSheet!H:U,14,))</f>
        <v>BIOLEGEND</v>
      </c>
    </row>
    <row r="4107" spans="1:12" x14ac:dyDescent="0.25">
      <c r="A4107" s="21" t="str">
        <f t="shared" si="268"/>
        <v>BIOLEGEND</v>
      </c>
      <c r="B4107" s="21" t="str">
        <v>EED120656</v>
      </c>
      <c r="C4107" s="30">
        <v>45975</v>
      </c>
      <c r="D4107" s="21">
        <v>360734</v>
      </c>
      <c r="E4107" s="21">
        <f>_xlfn.XLOOKUP(D4107,MasterSheet!H:H,MasterSheet!F:F)</f>
        <v>26118.400000000001</v>
      </c>
      <c r="F4107" s="22">
        <f>SUMIFS(MasterSheet!J:J, MasterSheet!B:B, B4107, MasterSheet!D:D, C4107, MasterSheet!H:H, D4107)</f>
        <v>1</v>
      </c>
      <c r="G4107" s="22">
        <f t="shared" si="265"/>
        <v>26118.400000000001</v>
      </c>
      <c r="H4107" s="26">
        <f>SUMIFS(MasterSheet!K:K, MasterSheet!B:B, B4107, MasterSheet!D:D, C4107, MasterSheet!H:H, D4107)</f>
        <v>1</v>
      </c>
      <c r="I4107" s="26">
        <f t="shared" si="266"/>
        <v>26118.400000000001</v>
      </c>
      <c r="J4107" s="28">
        <f>SUMIFS(MasterSheet!L:L, MasterSheet!B:B, B4107, MasterSheet!D:D, C4107, MasterSheet!H:H, D4107)</f>
        <v>0</v>
      </c>
      <c r="K4107" s="28">
        <f t="shared" si="267"/>
        <v>0</v>
      </c>
      <c r="L4107" s="21" t="str">
        <f>UPPER(VLOOKUP(D4107,MasterSheet!H:U,14,))</f>
        <v>BIOLEGEND</v>
      </c>
    </row>
    <row r="4108" spans="1:12" x14ac:dyDescent="0.25">
      <c r="A4108" s="21" t="str">
        <f t="shared" si="268"/>
        <v>BIOLEGEND</v>
      </c>
      <c r="B4108" s="21" t="str">
        <v>EED120656</v>
      </c>
      <c r="C4108" s="30">
        <v>45975</v>
      </c>
      <c r="D4108" s="21">
        <v>361023</v>
      </c>
      <c r="E4108" s="21">
        <f>_xlfn.XLOOKUP(D4108,MasterSheet!H:H,MasterSheet!F:F)</f>
        <v>12566.400000000001</v>
      </c>
      <c r="F4108" s="22">
        <f>SUMIFS(MasterSheet!J:J, MasterSheet!B:B, B4108, MasterSheet!D:D, C4108, MasterSheet!H:H, D4108)</f>
        <v>1</v>
      </c>
      <c r="G4108" s="22">
        <f t="shared" si="265"/>
        <v>12566.400000000001</v>
      </c>
      <c r="H4108" s="26">
        <f>SUMIFS(MasterSheet!K:K, MasterSheet!B:B, B4108, MasterSheet!D:D, C4108, MasterSheet!H:H, D4108)</f>
        <v>1</v>
      </c>
      <c r="I4108" s="26">
        <f t="shared" si="266"/>
        <v>12566.400000000001</v>
      </c>
      <c r="J4108" s="28">
        <f>SUMIFS(MasterSheet!L:L, MasterSheet!B:B, B4108, MasterSheet!D:D, C4108, MasterSheet!H:H, D4108)</f>
        <v>0</v>
      </c>
      <c r="K4108" s="28">
        <f t="shared" si="267"/>
        <v>0</v>
      </c>
      <c r="L4108" s="21" t="str">
        <f>UPPER(VLOOKUP(D4108,MasterSheet!H:U,14,))</f>
        <v>BIOLEGEND</v>
      </c>
    </row>
    <row r="4109" spans="1:12" x14ac:dyDescent="0.25">
      <c r="A4109" s="21" t="str">
        <f t="shared" si="268"/>
        <v>BIOLEGEND</v>
      </c>
      <c r="B4109" s="21" t="str">
        <v>EED120656</v>
      </c>
      <c r="C4109" s="30">
        <v>45975</v>
      </c>
      <c r="D4109" s="21">
        <v>362503</v>
      </c>
      <c r="E4109" s="21">
        <f>_xlfn.XLOOKUP(D4109,MasterSheet!H:H,MasterSheet!F:F)</f>
        <v>6600</v>
      </c>
      <c r="F4109" s="22">
        <f>SUMIFS(MasterSheet!J:J, MasterSheet!B:B, B4109, MasterSheet!D:D, C4109, MasterSheet!H:H, D4109)</f>
        <v>1</v>
      </c>
      <c r="G4109" s="22">
        <f t="shared" si="265"/>
        <v>6600</v>
      </c>
      <c r="H4109" s="26">
        <f>SUMIFS(MasterSheet!K:K, MasterSheet!B:B, B4109, MasterSheet!D:D, C4109, MasterSheet!H:H, D4109)</f>
        <v>1</v>
      </c>
      <c r="I4109" s="26">
        <f t="shared" si="266"/>
        <v>6600</v>
      </c>
      <c r="J4109" s="28">
        <f>SUMIFS(MasterSheet!L:L, MasterSheet!B:B, B4109, MasterSheet!D:D, C4109, MasterSheet!H:H, D4109)</f>
        <v>0</v>
      </c>
      <c r="K4109" s="28">
        <f t="shared" si="267"/>
        <v>0</v>
      </c>
      <c r="L4109" s="21" t="str">
        <f>UPPER(VLOOKUP(D4109,MasterSheet!H:U,14,))</f>
        <v>BIOLEGEND</v>
      </c>
    </row>
    <row r="4110" spans="1:12" x14ac:dyDescent="0.25">
      <c r="A4110" s="21" t="str">
        <f t="shared" si="268"/>
        <v>BIOLEGEND</v>
      </c>
      <c r="B4110" s="21" t="str">
        <v>EED120656</v>
      </c>
      <c r="C4110" s="30">
        <v>45975</v>
      </c>
      <c r="D4110" s="21">
        <v>362526</v>
      </c>
      <c r="E4110" s="21">
        <f>_xlfn.XLOOKUP(D4110,MasterSheet!H:H,MasterSheet!F:F)</f>
        <v>40867.199999999997</v>
      </c>
      <c r="F4110" s="22">
        <f>SUMIFS(MasterSheet!J:J, MasterSheet!B:B, B4110, MasterSheet!D:D, C4110, MasterSheet!H:H, D4110)</f>
        <v>1</v>
      </c>
      <c r="G4110" s="22">
        <f t="shared" si="265"/>
        <v>40867.199999999997</v>
      </c>
      <c r="H4110" s="26">
        <f>SUMIFS(MasterSheet!K:K, MasterSheet!B:B, B4110, MasterSheet!D:D, C4110, MasterSheet!H:H, D4110)</f>
        <v>1</v>
      </c>
      <c r="I4110" s="26">
        <f t="shared" si="266"/>
        <v>40867.199999999997</v>
      </c>
      <c r="J4110" s="28">
        <f>SUMIFS(MasterSheet!L:L, MasterSheet!B:B, B4110, MasterSheet!D:D, C4110, MasterSheet!H:H, D4110)</f>
        <v>0</v>
      </c>
      <c r="K4110" s="28">
        <f t="shared" si="267"/>
        <v>0</v>
      </c>
      <c r="L4110" s="21" t="str">
        <f>UPPER(VLOOKUP(D4110,MasterSheet!H:U,14,))</f>
        <v>BIOLEGEND</v>
      </c>
    </row>
    <row r="4111" spans="1:12" x14ac:dyDescent="0.25">
      <c r="A4111" s="21" t="str">
        <f t="shared" si="268"/>
        <v>BIOLEGEND</v>
      </c>
      <c r="B4111" s="21" t="str">
        <v>EED120656</v>
      </c>
      <c r="C4111" s="30">
        <v>45975</v>
      </c>
      <c r="D4111" s="21">
        <v>362638</v>
      </c>
      <c r="E4111" s="21">
        <f>_xlfn.XLOOKUP(D4111,MasterSheet!H:H,MasterSheet!F:F)</f>
        <v>20856</v>
      </c>
      <c r="F4111" s="22">
        <f>SUMIFS(MasterSheet!J:J, MasterSheet!B:B, B4111, MasterSheet!D:D, C4111, MasterSheet!H:H, D4111)</f>
        <v>1</v>
      </c>
      <c r="G4111" s="22">
        <f t="shared" si="265"/>
        <v>20856</v>
      </c>
      <c r="H4111" s="26">
        <f>SUMIFS(MasterSheet!K:K, MasterSheet!B:B, B4111, MasterSheet!D:D, C4111, MasterSheet!H:H, D4111)</f>
        <v>1</v>
      </c>
      <c r="I4111" s="26">
        <f t="shared" si="266"/>
        <v>20856</v>
      </c>
      <c r="J4111" s="28">
        <f>SUMIFS(MasterSheet!L:L, MasterSheet!B:B, B4111, MasterSheet!D:D, C4111, MasterSheet!H:H, D4111)</f>
        <v>0</v>
      </c>
      <c r="K4111" s="28">
        <f t="shared" si="267"/>
        <v>0</v>
      </c>
      <c r="L4111" s="21" t="str">
        <f>UPPER(VLOOKUP(D4111,MasterSheet!H:U,14,))</f>
        <v>BIOLEGEND</v>
      </c>
    </row>
    <row r="4112" spans="1:12" x14ac:dyDescent="0.25">
      <c r="A4112" s="21" t="str">
        <f t="shared" si="268"/>
        <v>BIOLEGEND</v>
      </c>
      <c r="B4112" s="21" t="str">
        <v>EED120656</v>
      </c>
      <c r="C4112" s="30">
        <v>45975</v>
      </c>
      <c r="D4112" s="21">
        <v>368516</v>
      </c>
      <c r="E4112" s="21">
        <f>_xlfn.XLOOKUP(D4112,MasterSheet!H:H,MasterSheet!F:F)</f>
        <v>19527.2</v>
      </c>
      <c r="F4112" s="22">
        <f>SUMIFS(MasterSheet!J:J, MasterSheet!B:B, B4112, MasterSheet!D:D, C4112, MasterSheet!H:H, D4112)</f>
        <v>1</v>
      </c>
      <c r="G4112" s="22">
        <f t="shared" si="265"/>
        <v>19527.2</v>
      </c>
      <c r="H4112" s="26">
        <f>SUMIFS(MasterSheet!K:K, MasterSheet!B:B, B4112, MasterSheet!D:D, C4112, MasterSheet!H:H, D4112)</f>
        <v>1</v>
      </c>
      <c r="I4112" s="26">
        <f t="shared" si="266"/>
        <v>19527.2</v>
      </c>
      <c r="J4112" s="28">
        <f>SUMIFS(MasterSheet!L:L, MasterSheet!B:B, B4112, MasterSheet!D:D, C4112, MasterSheet!H:H, D4112)</f>
        <v>0</v>
      </c>
      <c r="K4112" s="28">
        <f t="shared" si="267"/>
        <v>0</v>
      </c>
      <c r="L4112" s="21" t="str">
        <f>UPPER(VLOOKUP(D4112,MasterSheet!H:U,14,))</f>
        <v>BIOLEGEND</v>
      </c>
    </row>
    <row r="4113" spans="1:12" x14ac:dyDescent="0.25">
      <c r="A4113" s="21" t="str">
        <f t="shared" si="268"/>
        <v>BIOLEGEND</v>
      </c>
      <c r="B4113" s="21" t="str">
        <v>EED120656</v>
      </c>
      <c r="C4113" s="30">
        <v>45975</v>
      </c>
      <c r="D4113" s="21">
        <v>369211</v>
      </c>
      <c r="E4113" s="21">
        <f>_xlfn.XLOOKUP(D4113,MasterSheet!H:H,MasterSheet!F:F)</f>
        <v>9917.6</v>
      </c>
      <c r="F4113" s="22">
        <f>SUMIFS(MasterSheet!J:J, MasterSheet!B:B, B4113, MasterSheet!D:D, C4113, MasterSheet!H:H, D4113)</f>
        <v>1</v>
      </c>
      <c r="G4113" s="22">
        <f t="shared" si="265"/>
        <v>9917.6</v>
      </c>
      <c r="H4113" s="26">
        <f>SUMIFS(MasterSheet!K:K, MasterSheet!B:B, B4113, MasterSheet!D:D, C4113, MasterSheet!H:H, D4113)</f>
        <v>1</v>
      </c>
      <c r="I4113" s="26">
        <f t="shared" si="266"/>
        <v>9917.6</v>
      </c>
      <c r="J4113" s="28">
        <f>SUMIFS(MasterSheet!L:L, MasterSheet!B:B, B4113, MasterSheet!D:D, C4113, MasterSheet!H:H, D4113)</f>
        <v>0</v>
      </c>
      <c r="K4113" s="28">
        <f t="shared" si="267"/>
        <v>0</v>
      </c>
      <c r="L4113" s="21" t="str">
        <f>UPPER(VLOOKUP(D4113,MasterSheet!H:U,14,))</f>
        <v>BIOLEGEND</v>
      </c>
    </row>
    <row r="4114" spans="1:12" x14ac:dyDescent="0.25">
      <c r="A4114" s="21" t="str">
        <f t="shared" si="268"/>
        <v>BIOLEGEND</v>
      </c>
      <c r="B4114" s="21" t="str">
        <v>EED120656</v>
      </c>
      <c r="C4114" s="30">
        <v>45975</v>
      </c>
      <c r="D4114" s="21">
        <v>369318</v>
      </c>
      <c r="E4114" s="21">
        <f>_xlfn.XLOOKUP(D4114,MasterSheet!H:H,MasterSheet!F:F)</f>
        <v>24763.199999999997</v>
      </c>
      <c r="F4114" s="22">
        <f>SUMIFS(MasterSheet!J:J, MasterSheet!B:B, B4114, MasterSheet!D:D, C4114, MasterSheet!H:H, D4114)</f>
        <v>2</v>
      </c>
      <c r="G4114" s="22">
        <f t="shared" si="265"/>
        <v>49526.399999999994</v>
      </c>
      <c r="H4114" s="26">
        <f>SUMIFS(MasterSheet!K:K, MasterSheet!B:B, B4114, MasterSheet!D:D, C4114, MasterSheet!H:H, D4114)</f>
        <v>2</v>
      </c>
      <c r="I4114" s="26">
        <f t="shared" si="266"/>
        <v>49526.399999999994</v>
      </c>
      <c r="J4114" s="28">
        <f>SUMIFS(MasterSheet!L:L, MasterSheet!B:B, B4114, MasterSheet!D:D, C4114, MasterSheet!H:H, D4114)</f>
        <v>0</v>
      </c>
      <c r="K4114" s="28">
        <f t="shared" si="267"/>
        <v>0</v>
      </c>
      <c r="L4114" s="21" t="str">
        <f>UPPER(VLOOKUP(D4114,MasterSheet!H:U,14,))</f>
        <v>BIOLEGEND</v>
      </c>
    </row>
    <row r="4115" spans="1:12" x14ac:dyDescent="0.25">
      <c r="A4115" s="21" t="str">
        <f t="shared" si="268"/>
        <v>BIOLEGEND</v>
      </c>
      <c r="B4115" s="21" t="str">
        <v>EED120656</v>
      </c>
      <c r="C4115" s="30">
        <v>45975</v>
      </c>
      <c r="D4115" s="21">
        <v>372216</v>
      </c>
      <c r="E4115" s="21">
        <f>_xlfn.XLOOKUP(D4115,MasterSheet!H:H,MasterSheet!F:F)</f>
        <v>22792</v>
      </c>
      <c r="F4115" s="22">
        <f>SUMIFS(MasterSheet!J:J, MasterSheet!B:B, B4115, MasterSheet!D:D, C4115, MasterSheet!H:H, D4115)</f>
        <v>1</v>
      </c>
      <c r="G4115" s="22">
        <f t="shared" si="265"/>
        <v>22792</v>
      </c>
      <c r="H4115" s="26">
        <f>SUMIFS(MasterSheet!K:K, MasterSheet!B:B, B4115, MasterSheet!D:D, C4115, MasterSheet!H:H, D4115)</f>
        <v>1</v>
      </c>
      <c r="I4115" s="26">
        <f t="shared" si="266"/>
        <v>22792</v>
      </c>
      <c r="J4115" s="28">
        <f>SUMIFS(MasterSheet!L:L, MasterSheet!B:B, B4115, MasterSheet!D:D, C4115, MasterSheet!H:H, D4115)</f>
        <v>0</v>
      </c>
      <c r="K4115" s="28">
        <f t="shared" si="267"/>
        <v>0</v>
      </c>
      <c r="L4115" s="21" t="str">
        <f>UPPER(VLOOKUP(D4115,MasterSheet!H:U,14,))</f>
        <v>BIOLEGEND</v>
      </c>
    </row>
    <row r="4116" spans="1:12" x14ac:dyDescent="0.25">
      <c r="A4116" s="21" t="str">
        <f t="shared" si="268"/>
        <v>BIOLEGEND</v>
      </c>
      <c r="B4116" s="21" t="str">
        <v>EED120656</v>
      </c>
      <c r="C4116" s="30">
        <v>45975</v>
      </c>
      <c r="D4116" s="21">
        <v>372734</v>
      </c>
      <c r="E4116" s="21">
        <f>_xlfn.XLOOKUP(D4116,MasterSheet!H:H,MasterSheet!F:F)</f>
        <v>22915.199999999997</v>
      </c>
      <c r="F4116" s="22">
        <f>SUMIFS(MasterSheet!J:J, MasterSheet!B:B, B4116, MasterSheet!D:D, C4116, MasterSheet!H:H, D4116)</f>
        <v>2</v>
      </c>
      <c r="G4116" s="22">
        <f t="shared" si="265"/>
        <v>45830.399999999994</v>
      </c>
      <c r="H4116" s="26">
        <f>SUMIFS(MasterSheet!K:K, MasterSheet!B:B, B4116, MasterSheet!D:D, C4116, MasterSheet!H:H, D4116)</f>
        <v>2</v>
      </c>
      <c r="I4116" s="26">
        <f t="shared" si="266"/>
        <v>45830.399999999994</v>
      </c>
      <c r="J4116" s="28">
        <f>SUMIFS(MasterSheet!L:L, MasterSheet!B:B, B4116, MasterSheet!D:D, C4116, MasterSheet!H:H, D4116)</f>
        <v>0</v>
      </c>
      <c r="K4116" s="28">
        <f t="shared" si="267"/>
        <v>0</v>
      </c>
      <c r="L4116" s="21" t="str">
        <f>UPPER(VLOOKUP(D4116,MasterSheet!H:U,14,))</f>
        <v>BIOLEGEND</v>
      </c>
    </row>
    <row r="4117" spans="1:12" x14ac:dyDescent="0.25">
      <c r="A4117" s="21" t="str">
        <f t="shared" si="268"/>
        <v>BIOLEGEND</v>
      </c>
      <c r="B4117" s="21" t="str">
        <v>EED120656</v>
      </c>
      <c r="C4117" s="30">
        <v>45975</v>
      </c>
      <c r="D4117" s="21">
        <v>375023</v>
      </c>
      <c r="E4117" s="21">
        <f>_xlfn.XLOOKUP(D4117,MasterSheet!H:H,MasterSheet!F:F)</f>
        <v>15276.8</v>
      </c>
      <c r="F4117" s="22">
        <f>SUMIFS(MasterSheet!J:J, MasterSheet!B:B, B4117, MasterSheet!D:D, C4117, MasterSheet!H:H, D4117)</f>
        <v>1</v>
      </c>
      <c r="G4117" s="22">
        <f t="shared" si="265"/>
        <v>15276.8</v>
      </c>
      <c r="H4117" s="26">
        <f>SUMIFS(MasterSheet!K:K, MasterSheet!B:B, B4117, MasterSheet!D:D, C4117, MasterSheet!H:H, D4117)</f>
        <v>1</v>
      </c>
      <c r="I4117" s="26">
        <f t="shared" si="266"/>
        <v>15276.8</v>
      </c>
      <c r="J4117" s="28">
        <f>SUMIFS(MasterSheet!L:L, MasterSheet!B:B, B4117, MasterSheet!D:D, C4117, MasterSheet!H:H, D4117)</f>
        <v>0</v>
      </c>
      <c r="K4117" s="28">
        <f t="shared" si="267"/>
        <v>0</v>
      </c>
      <c r="L4117" s="21" t="str">
        <f>UPPER(VLOOKUP(D4117,MasterSheet!H:U,14,))</f>
        <v>BIOLEGEND</v>
      </c>
    </row>
    <row r="4118" spans="1:12" x14ac:dyDescent="0.25">
      <c r="A4118" s="21" t="str">
        <f t="shared" si="268"/>
        <v>BIOLEGEND</v>
      </c>
      <c r="B4118" s="21" t="str">
        <v>EED120656</v>
      </c>
      <c r="C4118" s="30">
        <v>45975</v>
      </c>
      <c r="D4118" s="21">
        <v>379209</v>
      </c>
      <c r="E4118" s="21">
        <f>_xlfn.XLOOKUP(D4118,MasterSheet!H:H,MasterSheet!F:F)</f>
        <v>6705.6</v>
      </c>
      <c r="F4118" s="22">
        <f>SUMIFS(MasterSheet!J:J, MasterSheet!B:B, B4118, MasterSheet!D:D, C4118, MasterSheet!H:H, D4118)</f>
        <v>1</v>
      </c>
      <c r="G4118" s="22">
        <f t="shared" si="265"/>
        <v>6705.6</v>
      </c>
      <c r="H4118" s="26">
        <f>SUMIFS(MasterSheet!K:K, MasterSheet!B:B, B4118, MasterSheet!D:D, C4118, MasterSheet!H:H, D4118)</f>
        <v>1</v>
      </c>
      <c r="I4118" s="26">
        <f t="shared" si="266"/>
        <v>6705.6</v>
      </c>
      <c r="J4118" s="28">
        <f>SUMIFS(MasterSheet!L:L, MasterSheet!B:B, B4118, MasterSheet!D:D, C4118, MasterSheet!H:H, D4118)</f>
        <v>0</v>
      </c>
      <c r="K4118" s="28">
        <f t="shared" si="267"/>
        <v>0</v>
      </c>
      <c r="L4118" s="21" t="str">
        <f>UPPER(VLOOKUP(D4118,MasterSheet!H:U,14,))</f>
        <v>BIOLEGEND</v>
      </c>
    </row>
    <row r="4119" spans="1:12" x14ac:dyDescent="0.25">
      <c r="A4119" s="21" t="str">
        <f t="shared" si="268"/>
        <v>BIOLEGEND</v>
      </c>
      <c r="B4119" s="21" t="str">
        <v>EED120656</v>
      </c>
      <c r="C4119" s="30">
        <v>45975</v>
      </c>
      <c r="D4119" s="21">
        <v>396414</v>
      </c>
      <c r="E4119" s="21">
        <f>_xlfn.XLOOKUP(D4119,MasterSheet!H:H,MasterSheet!F:F)</f>
        <v>28314</v>
      </c>
      <c r="F4119" s="22">
        <f>SUMIFS(MasterSheet!J:J, MasterSheet!B:B, B4119, MasterSheet!D:D, C4119, MasterSheet!H:H, D4119)</f>
        <v>1</v>
      </c>
      <c r="G4119" s="22">
        <f t="shared" si="265"/>
        <v>28314</v>
      </c>
      <c r="H4119" s="26">
        <f>SUMIFS(MasterSheet!K:K, MasterSheet!B:B, B4119, MasterSheet!D:D, C4119, MasterSheet!H:H, D4119)</f>
        <v>1</v>
      </c>
      <c r="I4119" s="26">
        <f t="shared" si="266"/>
        <v>28314</v>
      </c>
      <c r="J4119" s="28">
        <f>SUMIFS(MasterSheet!L:L, MasterSheet!B:B, B4119, MasterSheet!D:D, C4119, MasterSheet!H:H, D4119)</f>
        <v>0</v>
      </c>
      <c r="K4119" s="28">
        <f t="shared" si="267"/>
        <v>0</v>
      </c>
      <c r="L4119" s="21" t="str">
        <f>UPPER(VLOOKUP(D4119,MasterSheet!H:U,14,))</f>
        <v>BIOLEGEND</v>
      </c>
    </row>
    <row r="4120" spans="1:12" x14ac:dyDescent="0.25">
      <c r="A4120" s="21" t="str">
        <f t="shared" si="268"/>
        <v>BIOLEGEND</v>
      </c>
      <c r="B4120" s="21" t="str">
        <v>EED120656</v>
      </c>
      <c r="C4120" s="30">
        <v>45975</v>
      </c>
      <c r="D4120" s="21">
        <v>396425</v>
      </c>
      <c r="E4120" s="21">
        <f>_xlfn.XLOOKUP(D4120,MasterSheet!H:H,MasterSheet!F:F)</f>
        <v>7286.4</v>
      </c>
      <c r="F4120" s="22">
        <f>SUMIFS(MasterSheet!J:J, MasterSheet!B:B, B4120, MasterSheet!D:D, C4120, MasterSheet!H:H, D4120)</f>
        <v>1</v>
      </c>
      <c r="G4120" s="22">
        <f t="shared" si="265"/>
        <v>7286.4</v>
      </c>
      <c r="H4120" s="26">
        <f>SUMIFS(MasterSheet!K:K, MasterSheet!B:B, B4120, MasterSheet!D:D, C4120, MasterSheet!H:H, D4120)</f>
        <v>1</v>
      </c>
      <c r="I4120" s="26">
        <f t="shared" si="266"/>
        <v>7286.4</v>
      </c>
      <c r="J4120" s="28">
        <f>SUMIFS(MasterSheet!L:L, MasterSheet!B:B, B4120, MasterSheet!D:D, C4120, MasterSheet!H:H, D4120)</f>
        <v>0</v>
      </c>
      <c r="K4120" s="28">
        <f t="shared" si="267"/>
        <v>0</v>
      </c>
      <c r="L4120" s="21" t="str">
        <f>UPPER(VLOOKUP(D4120,MasterSheet!H:U,14,))</f>
        <v>BIOLEGEND</v>
      </c>
    </row>
    <row r="4121" spans="1:12" x14ac:dyDescent="0.25">
      <c r="A4121" s="21" t="str">
        <f t="shared" si="268"/>
        <v>BIOLEGEND</v>
      </c>
      <c r="B4121" s="21" t="str">
        <v>EED120656</v>
      </c>
      <c r="C4121" s="30">
        <v>45975</v>
      </c>
      <c r="D4121" s="21">
        <v>400112</v>
      </c>
      <c r="E4121" s="21">
        <f>_xlfn.XLOOKUP(D4121,MasterSheet!H:H,MasterSheet!F:F)</f>
        <v>4743.2</v>
      </c>
      <c r="F4121" s="22">
        <f>SUMIFS(MasterSheet!J:J, MasterSheet!B:B, B4121, MasterSheet!D:D, C4121, MasterSheet!H:H, D4121)</f>
        <v>2</v>
      </c>
      <c r="G4121" s="22">
        <f t="shared" si="265"/>
        <v>9486.4</v>
      </c>
      <c r="H4121" s="26">
        <f>SUMIFS(MasterSheet!K:K, MasterSheet!B:B, B4121, MasterSheet!D:D, C4121, MasterSheet!H:H, D4121)</f>
        <v>2</v>
      </c>
      <c r="I4121" s="26">
        <f t="shared" si="266"/>
        <v>9486.4</v>
      </c>
      <c r="J4121" s="28">
        <f>SUMIFS(MasterSheet!L:L, MasterSheet!B:B, B4121, MasterSheet!D:D, C4121, MasterSheet!H:H, D4121)</f>
        <v>0</v>
      </c>
      <c r="K4121" s="28">
        <f t="shared" si="267"/>
        <v>0</v>
      </c>
      <c r="L4121" s="21" t="str">
        <f>UPPER(VLOOKUP(D4121,MasterSheet!H:U,14,))</f>
        <v>BIOLEGEND</v>
      </c>
    </row>
    <row r="4122" spans="1:12" x14ac:dyDescent="0.25">
      <c r="A4122" s="21" t="str">
        <f t="shared" si="268"/>
        <v>BIOLEGEND</v>
      </c>
      <c r="B4122" s="21" t="str">
        <v>EED120656</v>
      </c>
      <c r="C4122" s="30">
        <v>45975</v>
      </c>
      <c r="D4122" s="21">
        <v>400125</v>
      </c>
      <c r="E4122" s="21">
        <f>_xlfn.XLOOKUP(D4122,MasterSheet!H:H,MasterSheet!F:F)</f>
        <v>6529.6</v>
      </c>
      <c r="F4122" s="22">
        <f>SUMIFS(MasterSheet!J:J, MasterSheet!B:B, B4122, MasterSheet!D:D, C4122, MasterSheet!H:H, D4122)</f>
        <v>1</v>
      </c>
      <c r="G4122" s="22">
        <f t="shared" si="265"/>
        <v>6529.6</v>
      </c>
      <c r="H4122" s="26">
        <f>SUMIFS(MasterSheet!K:K, MasterSheet!B:B, B4122, MasterSheet!D:D, C4122, MasterSheet!H:H, D4122)</f>
        <v>1</v>
      </c>
      <c r="I4122" s="26">
        <f t="shared" si="266"/>
        <v>6529.6</v>
      </c>
      <c r="J4122" s="28">
        <f>SUMIFS(MasterSheet!L:L, MasterSheet!B:B, B4122, MasterSheet!D:D, C4122, MasterSheet!H:H, D4122)</f>
        <v>0</v>
      </c>
      <c r="K4122" s="28">
        <f t="shared" si="267"/>
        <v>0</v>
      </c>
      <c r="L4122" s="21" t="str">
        <f>UPPER(VLOOKUP(D4122,MasterSheet!H:U,14,))</f>
        <v>BIOLEGEND</v>
      </c>
    </row>
    <row r="4123" spans="1:12" x14ac:dyDescent="0.25">
      <c r="A4123" s="21" t="str">
        <f t="shared" si="268"/>
        <v>BIOLEGEND</v>
      </c>
      <c r="B4123" s="21" t="str">
        <v>EED120656</v>
      </c>
      <c r="C4123" s="30">
        <v>45975</v>
      </c>
      <c r="D4123" s="21">
        <v>400126</v>
      </c>
      <c r="E4123" s="21">
        <f>_xlfn.XLOOKUP(D4123,MasterSheet!H:H,MasterSheet!F:F)</f>
        <v>11026.4</v>
      </c>
      <c r="F4123" s="22">
        <f>SUMIFS(MasterSheet!J:J, MasterSheet!B:B, B4123, MasterSheet!D:D, C4123, MasterSheet!H:H, D4123)</f>
        <v>1</v>
      </c>
      <c r="G4123" s="22">
        <f t="shared" si="265"/>
        <v>11026.4</v>
      </c>
      <c r="H4123" s="26">
        <f>SUMIFS(MasterSheet!K:K, MasterSheet!B:B, B4123, MasterSheet!D:D, C4123, MasterSheet!H:H, D4123)</f>
        <v>1</v>
      </c>
      <c r="I4123" s="26">
        <f t="shared" si="266"/>
        <v>11026.4</v>
      </c>
      <c r="J4123" s="28">
        <f>SUMIFS(MasterSheet!L:L, MasterSheet!B:B, B4123, MasterSheet!D:D, C4123, MasterSheet!H:H, D4123)</f>
        <v>0</v>
      </c>
      <c r="K4123" s="28">
        <f t="shared" si="267"/>
        <v>0</v>
      </c>
      <c r="L4123" s="21" t="str">
        <f>UPPER(VLOOKUP(D4123,MasterSheet!H:U,14,))</f>
        <v>BIOLEGEND</v>
      </c>
    </row>
    <row r="4124" spans="1:12" x14ac:dyDescent="0.25">
      <c r="A4124" s="21" t="str">
        <f t="shared" si="268"/>
        <v>BIOLEGEND</v>
      </c>
      <c r="B4124" s="21" t="str">
        <v>EED120656</v>
      </c>
      <c r="C4124" s="30">
        <v>45975</v>
      </c>
      <c r="D4124" s="21">
        <v>400128</v>
      </c>
      <c r="E4124" s="21">
        <f>_xlfn.XLOOKUP(D4124,MasterSheet!H:H,MasterSheet!F:F)</f>
        <v>11026.4</v>
      </c>
      <c r="F4124" s="22">
        <f>SUMIFS(MasterSheet!J:J, MasterSheet!B:B, B4124, MasterSheet!D:D, C4124, MasterSheet!H:H, D4124)</f>
        <v>1</v>
      </c>
      <c r="G4124" s="22">
        <f t="shared" si="265"/>
        <v>11026.4</v>
      </c>
      <c r="H4124" s="26">
        <f>SUMIFS(MasterSheet!K:K, MasterSheet!B:B, B4124, MasterSheet!D:D, C4124, MasterSheet!H:H, D4124)</f>
        <v>1</v>
      </c>
      <c r="I4124" s="26">
        <f t="shared" si="266"/>
        <v>11026.4</v>
      </c>
      <c r="J4124" s="28">
        <f>SUMIFS(MasterSheet!L:L, MasterSheet!B:B, B4124, MasterSheet!D:D, C4124, MasterSheet!H:H, D4124)</f>
        <v>0</v>
      </c>
      <c r="K4124" s="28">
        <f t="shared" si="267"/>
        <v>0</v>
      </c>
      <c r="L4124" s="21" t="str">
        <f>UPPER(VLOOKUP(D4124,MasterSheet!H:U,14,))</f>
        <v>BIOLEGEND</v>
      </c>
    </row>
    <row r="4125" spans="1:12" x14ac:dyDescent="0.25">
      <c r="A4125" s="21" t="str">
        <f t="shared" si="268"/>
        <v>BIOLEGEND</v>
      </c>
      <c r="B4125" s="21" t="str">
        <v>EED120656</v>
      </c>
      <c r="C4125" s="30">
        <v>45975</v>
      </c>
      <c r="D4125" s="21">
        <v>400130</v>
      </c>
      <c r="E4125" s="21">
        <f>_xlfn.XLOOKUP(D4125,MasterSheet!H:H,MasterSheet!F:F)</f>
        <v>12874.400000000001</v>
      </c>
      <c r="F4125" s="22">
        <f>SUMIFS(MasterSheet!J:J, MasterSheet!B:B, B4125, MasterSheet!D:D, C4125, MasterSheet!H:H, D4125)</f>
        <v>1</v>
      </c>
      <c r="G4125" s="22">
        <f t="shared" si="265"/>
        <v>12874.400000000001</v>
      </c>
      <c r="H4125" s="26">
        <f>SUMIFS(MasterSheet!K:K, MasterSheet!B:B, B4125, MasterSheet!D:D, C4125, MasterSheet!H:H, D4125)</f>
        <v>1</v>
      </c>
      <c r="I4125" s="26">
        <f t="shared" si="266"/>
        <v>12874.400000000001</v>
      </c>
      <c r="J4125" s="28">
        <f>SUMIFS(MasterSheet!L:L, MasterSheet!B:B, B4125, MasterSheet!D:D, C4125, MasterSheet!H:H, D4125)</f>
        <v>0</v>
      </c>
      <c r="K4125" s="28">
        <f t="shared" si="267"/>
        <v>0</v>
      </c>
      <c r="L4125" s="21" t="str">
        <f>UPPER(VLOOKUP(D4125,MasterSheet!H:U,14,))</f>
        <v>BIOLEGEND</v>
      </c>
    </row>
    <row r="4126" spans="1:12" x14ac:dyDescent="0.25">
      <c r="A4126" s="21" t="str">
        <f t="shared" si="268"/>
        <v>BIOLEGEND</v>
      </c>
      <c r="B4126" s="21" t="str">
        <v>EED120656</v>
      </c>
      <c r="C4126" s="30">
        <v>45975</v>
      </c>
      <c r="D4126" s="21">
        <v>400144</v>
      </c>
      <c r="E4126" s="21">
        <f>_xlfn.XLOOKUP(D4126,MasterSheet!H:H,MasterSheet!F:F)</f>
        <v>11888.8</v>
      </c>
      <c r="F4126" s="22">
        <f>SUMIFS(MasterSheet!J:J, MasterSheet!B:B, B4126, MasterSheet!D:D, C4126, MasterSheet!H:H, D4126)</f>
        <v>1</v>
      </c>
      <c r="G4126" s="22">
        <f t="shared" si="265"/>
        <v>11888.8</v>
      </c>
      <c r="H4126" s="26">
        <f>SUMIFS(MasterSheet!K:K, MasterSheet!B:B, B4126, MasterSheet!D:D, C4126, MasterSheet!H:H, D4126)</f>
        <v>1</v>
      </c>
      <c r="I4126" s="26">
        <f t="shared" si="266"/>
        <v>11888.8</v>
      </c>
      <c r="J4126" s="28">
        <f>SUMIFS(MasterSheet!L:L, MasterSheet!B:B, B4126, MasterSheet!D:D, C4126, MasterSheet!H:H, D4126)</f>
        <v>0</v>
      </c>
      <c r="K4126" s="28">
        <f t="shared" si="267"/>
        <v>0</v>
      </c>
      <c r="L4126" s="21" t="str">
        <f>UPPER(VLOOKUP(D4126,MasterSheet!H:U,14,))</f>
        <v>BIOLEGEND</v>
      </c>
    </row>
    <row r="4127" spans="1:12" x14ac:dyDescent="0.25">
      <c r="A4127" s="21" t="str">
        <f t="shared" si="268"/>
        <v>BIOLEGEND</v>
      </c>
      <c r="B4127" s="21" t="str">
        <v>EED120656</v>
      </c>
      <c r="C4127" s="30">
        <v>45975</v>
      </c>
      <c r="D4127" s="21">
        <v>400164</v>
      </c>
      <c r="E4127" s="21">
        <f>_xlfn.XLOOKUP(D4127,MasterSheet!H:H,MasterSheet!F:F)</f>
        <v>27258</v>
      </c>
      <c r="F4127" s="22">
        <f>SUMIFS(MasterSheet!J:J, MasterSheet!B:B, B4127, MasterSheet!D:D, C4127, MasterSheet!H:H, D4127)</f>
        <v>1</v>
      </c>
      <c r="G4127" s="22">
        <f t="shared" si="265"/>
        <v>27258</v>
      </c>
      <c r="H4127" s="26">
        <f>SUMIFS(MasterSheet!K:K, MasterSheet!B:B, B4127, MasterSheet!D:D, C4127, MasterSheet!H:H, D4127)</f>
        <v>1</v>
      </c>
      <c r="I4127" s="26">
        <f t="shared" si="266"/>
        <v>27258</v>
      </c>
      <c r="J4127" s="28">
        <f>SUMIFS(MasterSheet!L:L, MasterSheet!B:B, B4127, MasterSheet!D:D, C4127, MasterSheet!H:H, D4127)</f>
        <v>0</v>
      </c>
      <c r="K4127" s="28">
        <f t="shared" si="267"/>
        <v>0</v>
      </c>
      <c r="L4127" s="21" t="str">
        <f>UPPER(VLOOKUP(D4127,MasterSheet!H:U,14,))</f>
        <v>BIOLEGEND</v>
      </c>
    </row>
    <row r="4128" spans="1:12" x14ac:dyDescent="0.25">
      <c r="A4128" s="21" t="str">
        <f t="shared" si="268"/>
        <v>BIOLEGEND</v>
      </c>
      <c r="B4128" s="21" t="str">
        <v>EED120656</v>
      </c>
      <c r="C4128" s="30">
        <v>45975</v>
      </c>
      <c r="D4128" s="21">
        <v>400214</v>
      </c>
      <c r="E4128" s="21">
        <f>_xlfn.XLOOKUP(D4128,MasterSheet!H:H,MasterSheet!F:F)</f>
        <v>8254.4</v>
      </c>
      <c r="F4128" s="22">
        <f>SUMIFS(MasterSheet!J:J, MasterSheet!B:B, B4128, MasterSheet!D:D, C4128, MasterSheet!H:H, D4128)</f>
        <v>1</v>
      </c>
      <c r="G4128" s="22">
        <f t="shared" si="265"/>
        <v>8254.4</v>
      </c>
      <c r="H4128" s="26">
        <f>SUMIFS(MasterSheet!K:K, MasterSheet!B:B, B4128, MasterSheet!D:D, C4128, MasterSheet!H:H, D4128)</f>
        <v>1</v>
      </c>
      <c r="I4128" s="26">
        <f t="shared" si="266"/>
        <v>8254.4</v>
      </c>
      <c r="J4128" s="28">
        <f>SUMIFS(MasterSheet!L:L, MasterSheet!B:B, B4128, MasterSheet!D:D, C4128, MasterSheet!H:H, D4128)</f>
        <v>0</v>
      </c>
      <c r="K4128" s="28">
        <f t="shared" si="267"/>
        <v>0</v>
      </c>
      <c r="L4128" s="21" t="str">
        <f>UPPER(VLOOKUP(D4128,MasterSheet!H:U,14,))</f>
        <v>BIOLEGEND</v>
      </c>
    </row>
    <row r="4129" spans="1:12" x14ac:dyDescent="0.25">
      <c r="A4129" s="21" t="str">
        <f t="shared" si="268"/>
        <v>BIOLEGEND</v>
      </c>
      <c r="B4129" s="21" t="str">
        <v>EED120656</v>
      </c>
      <c r="C4129" s="30">
        <v>45975</v>
      </c>
      <c r="D4129" s="21">
        <v>400230</v>
      </c>
      <c r="E4129" s="21">
        <f>_xlfn.XLOOKUP(D4129,MasterSheet!H:H,MasterSheet!F:F)</f>
        <v>9292.7999999999993</v>
      </c>
      <c r="F4129" s="22">
        <f>SUMIFS(MasterSheet!J:J, MasterSheet!B:B, B4129, MasterSheet!D:D, C4129, MasterSheet!H:H, D4129)</f>
        <v>1</v>
      </c>
      <c r="G4129" s="22">
        <f t="shared" si="265"/>
        <v>9292.7999999999993</v>
      </c>
      <c r="H4129" s="26">
        <f>SUMIFS(MasterSheet!K:K, MasterSheet!B:B, B4129, MasterSheet!D:D, C4129, MasterSheet!H:H, D4129)</f>
        <v>1</v>
      </c>
      <c r="I4129" s="26">
        <f t="shared" si="266"/>
        <v>9292.7999999999993</v>
      </c>
      <c r="J4129" s="28">
        <f>SUMIFS(MasterSheet!L:L, MasterSheet!B:B, B4129, MasterSheet!D:D, C4129, MasterSheet!H:H, D4129)</f>
        <v>0</v>
      </c>
      <c r="K4129" s="28">
        <f t="shared" si="267"/>
        <v>0</v>
      </c>
      <c r="L4129" s="21" t="str">
        <f>UPPER(VLOOKUP(D4129,MasterSheet!H:U,14,))</f>
        <v>BIOLEGEND</v>
      </c>
    </row>
    <row r="4130" spans="1:12" x14ac:dyDescent="0.25">
      <c r="A4130" s="21" t="str">
        <f t="shared" si="268"/>
        <v>BIOLEGEND</v>
      </c>
      <c r="B4130" s="21" t="str">
        <v>EED120656</v>
      </c>
      <c r="C4130" s="30">
        <v>45975</v>
      </c>
      <c r="D4130" s="21">
        <v>400232</v>
      </c>
      <c r="E4130" s="21">
        <f>_xlfn.XLOOKUP(D4130,MasterSheet!H:H,MasterSheet!F:F)</f>
        <v>9292.7999999999993</v>
      </c>
      <c r="F4130" s="22">
        <f>SUMIFS(MasterSheet!J:J, MasterSheet!B:B, B4130, MasterSheet!D:D, C4130, MasterSheet!H:H, D4130)</f>
        <v>1</v>
      </c>
      <c r="G4130" s="22">
        <f t="shared" si="265"/>
        <v>9292.7999999999993</v>
      </c>
      <c r="H4130" s="26">
        <f>SUMIFS(MasterSheet!K:K, MasterSheet!B:B, B4130, MasterSheet!D:D, C4130, MasterSheet!H:H, D4130)</f>
        <v>1</v>
      </c>
      <c r="I4130" s="26">
        <f t="shared" si="266"/>
        <v>9292.7999999999993</v>
      </c>
      <c r="J4130" s="28">
        <f>SUMIFS(MasterSheet!L:L, MasterSheet!B:B, B4130, MasterSheet!D:D, C4130, MasterSheet!H:H, D4130)</f>
        <v>0</v>
      </c>
      <c r="K4130" s="28">
        <f t="shared" si="267"/>
        <v>0</v>
      </c>
      <c r="L4130" s="21" t="str">
        <f>UPPER(VLOOKUP(D4130,MasterSheet!H:U,14,))</f>
        <v>BIOLEGEND</v>
      </c>
    </row>
    <row r="4131" spans="1:12" x14ac:dyDescent="0.25">
      <c r="A4131" s="21" t="str">
        <f t="shared" si="268"/>
        <v>BIOLEGEND</v>
      </c>
      <c r="B4131" s="21" t="str">
        <v>EED120656</v>
      </c>
      <c r="C4131" s="30">
        <v>45975</v>
      </c>
      <c r="D4131" s="21">
        <v>400233</v>
      </c>
      <c r="E4131" s="21">
        <f>_xlfn.XLOOKUP(D4131,MasterSheet!H:H,MasterSheet!F:F)</f>
        <v>10876.8</v>
      </c>
      <c r="F4131" s="22">
        <f>SUMIFS(MasterSheet!J:J, MasterSheet!B:B, B4131, MasterSheet!D:D, C4131, MasterSheet!H:H, D4131)</f>
        <v>1</v>
      </c>
      <c r="G4131" s="22">
        <f t="shared" si="265"/>
        <v>10876.8</v>
      </c>
      <c r="H4131" s="26">
        <f>SUMIFS(MasterSheet!K:K, MasterSheet!B:B, B4131, MasterSheet!D:D, C4131, MasterSheet!H:H, D4131)</f>
        <v>1</v>
      </c>
      <c r="I4131" s="26">
        <f t="shared" si="266"/>
        <v>10876.8</v>
      </c>
      <c r="J4131" s="28">
        <f>SUMIFS(MasterSheet!L:L, MasterSheet!B:B, B4131, MasterSheet!D:D, C4131, MasterSheet!H:H, D4131)</f>
        <v>0</v>
      </c>
      <c r="K4131" s="28">
        <f t="shared" si="267"/>
        <v>0</v>
      </c>
      <c r="L4131" s="21" t="str">
        <f>UPPER(VLOOKUP(D4131,MasterSheet!H:U,14,))</f>
        <v>BIOLEGEND</v>
      </c>
    </row>
    <row r="4132" spans="1:12" x14ac:dyDescent="0.25">
      <c r="A4132" s="21" t="str">
        <f t="shared" si="268"/>
        <v>BIOLEGEND</v>
      </c>
      <c r="B4132" s="21" t="str">
        <v>EED120656</v>
      </c>
      <c r="C4132" s="30">
        <v>45975</v>
      </c>
      <c r="D4132" s="21">
        <v>400326</v>
      </c>
      <c r="E4132" s="21">
        <f>_xlfn.XLOOKUP(D4132,MasterSheet!H:H,MasterSheet!F:F)</f>
        <v>9292.7999999999993</v>
      </c>
      <c r="F4132" s="22">
        <f>SUMIFS(MasterSheet!J:J, MasterSheet!B:B, B4132, MasterSheet!D:D, C4132, MasterSheet!H:H, D4132)</f>
        <v>1</v>
      </c>
      <c r="G4132" s="22">
        <f t="shared" si="265"/>
        <v>9292.7999999999993</v>
      </c>
      <c r="H4132" s="26">
        <f>SUMIFS(MasterSheet!K:K, MasterSheet!B:B, B4132, MasterSheet!D:D, C4132, MasterSheet!H:H, D4132)</f>
        <v>1</v>
      </c>
      <c r="I4132" s="26">
        <f t="shared" si="266"/>
        <v>9292.7999999999993</v>
      </c>
      <c r="J4132" s="28">
        <f>SUMIFS(MasterSheet!L:L, MasterSheet!B:B, B4132, MasterSheet!D:D, C4132, MasterSheet!H:H, D4132)</f>
        <v>0</v>
      </c>
      <c r="K4132" s="28">
        <f t="shared" si="267"/>
        <v>0</v>
      </c>
      <c r="L4132" s="21" t="str">
        <f>UPPER(VLOOKUP(D4132,MasterSheet!H:U,14,))</f>
        <v>BIOLEGEND</v>
      </c>
    </row>
    <row r="4133" spans="1:12" x14ac:dyDescent="0.25">
      <c r="A4133" s="21" t="str">
        <f t="shared" si="268"/>
        <v>BIOLEGEND</v>
      </c>
      <c r="B4133" s="21" t="str">
        <v>EED120656</v>
      </c>
      <c r="C4133" s="30">
        <v>45975</v>
      </c>
      <c r="D4133" s="21">
        <v>400345</v>
      </c>
      <c r="E4133" s="21">
        <f>_xlfn.XLOOKUP(D4133,MasterSheet!H:H,MasterSheet!F:F)</f>
        <v>11888.8</v>
      </c>
      <c r="F4133" s="22">
        <f>SUMIFS(MasterSheet!J:J, MasterSheet!B:B, B4133, MasterSheet!D:D, C4133, MasterSheet!H:H, D4133)</f>
        <v>1</v>
      </c>
      <c r="G4133" s="22">
        <f t="shared" si="265"/>
        <v>11888.8</v>
      </c>
      <c r="H4133" s="26">
        <f>SUMIFS(MasterSheet!K:K, MasterSheet!B:B, B4133, MasterSheet!D:D, C4133, MasterSheet!H:H, D4133)</f>
        <v>1</v>
      </c>
      <c r="I4133" s="26">
        <f t="shared" si="266"/>
        <v>11888.8</v>
      </c>
      <c r="J4133" s="28">
        <f>SUMIFS(MasterSheet!L:L, MasterSheet!B:B, B4133, MasterSheet!D:D, C4133, MasterSheet!H:H, D4133)</f>
        <v>0</v>
      </c>
      <c r="K4133" s="28">
        <f t="shared" si="267"/>
        <v>0</v>
      </c>
      <c r="L4133" s="21" t="str">
        <f>UPPER(VLOOKUP(D4133,MasterSheet!H:U,14,))</f>
        <v>BIOLEGEND</v>
      </c>
    </row>
    <row r="4134" spans="1:12" x14ac:dyDescent="0.25">
      <c r="A4134" s="21" t="str">
        <f t="shared" si="268"/>
        <v>BIOLEGEND</v>
      </c>
      <c r="B4134" s="21" t="str">
        <v>EED120656</v>
      </c>
      <c r="C4134" s="30">
        <v>45975</v>
      </c>
      <c r="D4134" s="21">
        <v>400350</v>
      </c>
      <c r="E4134" s="21">
        <f>_xlfn.XLOOKUP(D4134,MasterSheet!H:H,MasterSheet!F:F)</f>
        <v>25440.800000000003</v>
      </c>
      <c r="F4134" s="22">
        <f>SUMIFS(MasterSheet!J:J, MasterSheet!B:B, B4134, MasterSheet!D:D, C4134, MasterSheet!H:H, D4134)</f>
        <v>1</v>
      </c>
      <c r="G4134" s="22">
        <f t="shared" si="265"/>
        <v>25440.800000000003</v>
      </c>
      <c r="H4134" s="26">
        <f>SUMIFS(MasterSheet!K:K, MasterSheet!B:B, B4134, MasterSheet!D:D, C4134, MasterSheet!H:H, D4134)</f>
        <v>1</v>
      </c>
      <c r="I4134" s="26">
        <f t="shared" si="266"/>
        <v>25440.800000000003</v>
      </c>
      <c r="J4134" s="28">
        <f>SUMIFS(MasterSheet!L:L, MasterSheet!B:B, B4134, MasterSheet!D:D, C4134, MasterSheet!H:H, D4134)</f>
        <v>0</v>
      </c>
      <c r="K4134" s="28">
        <f t="shared" si="267"/>
        <v>0</v>
      </c>
      <c r="L4134" s="21" t="str">
        <f>UPPER(VLOOKUP(D4134,MasterSheet!H:U,14,))</f>
        <v>BIOLEGEND</v>
      </c>
    </row>
    <row r="4135" spans="1:12" x14ac:dyDescent="0.25">
      <c r="A4135" s="21" t="str">
        <f t="shared" si="268"/>
        <v>BIOLEGEND</v>
      </c>
      <c r="B4135" s="21" t="str">
        <v>EED120656</v>
      </c>
      <c r="C4135" s="30">
        <v>45975</v>
      </c>
      <c r="D4135" s="21">
        <v>400639</v>
      </c>
      <c r="E4135" s="21">
        <f>_xlfn.XLOOKUP(D4135,MasterSheet!H:H,MasterSheet!F:F)</f>
        <v>10164</v>
      </c>
      <c r="F4135" s="22">
        <f>SUMIFS(MasterSheet!J:J, MasterSheet!B:B, B4135, MasterSheet!D:D, C4135, MasterSheet!H:H, D4135)</f>
        <v>1</v>
      </c>
      <c r="G4135" s="22">
        <f t="shared" si="265"/>
        <v>10164</v>
      </c>
      <c r="H4135" s="26">
        <f>SUMIFS(MasterSheet!K:K, MasterSheet!B:B, B4135, MasterSheet!D:D, C4135, MasterSheet!H:H, D4135)</f>
        <v>1</v>
      </c>
      <c r="I4135" s="26">
        <f t="shared" si="266"/>
        <v>10164</v>
      </c>
      <c r="J4135" s="28">
        <f>SUMIFS(MasterSheet!L:L, MasterSheet!B:B, B4135, MasterSheet!D:D, C4135, MasterSheet!H:H, D4135)</f>
        <v>0</v>
      </c>
      <c r="K4135" s="28">
        <f t="shared" si="267"/>
        <v>0</v>
      </c>
      <c r="L4135" s="21" t="str">
        <f>UPPER(VLOOKUP(D4135,MasterSheet!H:U,14,))</f>
        <v>BIOLEGEND</v>
      </c>
    </row>
    <row r="4136" spans="1:12" x14ac:dyDescent="0.25">
      <c r="A4136" s="21" t="str">
        <f t="shared" si="268"/>
        <v>BIOLEGEND</v>
      </c>
      <c r="B4136" s="21" t="str">
        <v>EED120656</v>
      </c>
      <c r="C4136" s="30">
        <v>45975</v>
      </c>
      <c r="D4136" s="21">
        <v>400651</v>
      </c>
      <c r="E4136" s="21">
        <f>_xlfn.XLOOKUP(D4136,MasterSheet!H:H,MasterSheet!F:F)</f>
        <v>16632</v>
      </c>
      <c r="F4136" s="22">
        <f>SUMIFS(MasterSheet!J:J, MasterSheet!B:B, B4136, MasterSheet!D:D, C4136, MasterSheet!H:H, D4136)</f>
        <v>1</v>
      </c>
      <c r="G4136" s="22">
        <f t="shared" si="265"/>
        <v>16632</v>
      </c>
      <c r="H4136" s="26">
        <f>SUMIFS(MasterSheet!K:K, MasterSheet!B:B, B4136, MasterSheet!D:D, C4136, MasterSheet!H:H, D4136)</f>
        <v>1</v>
      </c>
      <c r="I4136" s="26">
        <f t="shared" si="266"/>
        <v>16632</v>
      </c>
      <c r="J4136" s="28">
        <f>SUMIFS(MasterSheet!L:L, MasterSheet!B:B, B4136, MasterSheet!D:D, C4136, MasterSheet!H:H, D4136)</f>
        <v>0</v>
      </c>
      <c r="K4136" s="28">
        <f t="shared" si="267"/>
        <v>0</v>
      </c>
      <c r="L4136" s="21" t="str">
        <f>UPPER(VLOOKUP(D4136,MasterSheet!H:U,14,))</f>
        <v>BIOLEGEND</v>
      </c>
    </row>
    <row r="4137" spans="1:12" x14ac:dyDescent="0.25">
      <c r="A4137" s="21" t="str">
        <f t="shared" si="268"/>
        <v>BIOLEGEND</v>
      </c>
      <c r="B4137" s="21" t="str">
        <v>EED120656</v>
      </c>
      <c r="C4137" s="30">
        <v>45975</v>
      </c>
      <c r="D4137" s="21">
        <v>401209</v>
      </c>
      <c r="E4137" s="21">
        <f>_xlfn.XLOOKUP(D4137,MasterSheet!H:H,MasterSheet!F:F)</f>
        <v>5649.6</v>
      </c>
      <c r="F4137" s="22">
        <f>SUMIFS(MasterSheet!J:J, MasterSheet!B:B, B4137, MasterSheet!D:D, C4137, MasterSheet!H:H, D4137)</f>
        <v>1</v>
      </c>
      <c r="G4137" s="22">
        <f t="shared" si="265"/>
        <v>5649.6</v>
      </c>
      <c r="H4137" s="26">
        <f>SUMIFS(MasterSheet!K:K, MasterSheet!B:B, B4137, MasterSheet!D:D, C4137, MasterSheet!H:H, D4137)</f>
        <v>1</v>
      </c>
      <c r="I4137" s="26">
        <f t="shared" si="266"/>
        <v>5649.6</v>
      </c>
      <c r="J4137" s="28">
        <f>SUMIFS(MasterSheet!L:L, MasterSheet!B:B, B4137, MasterSheet!D:D, C4137, MasterSheet!H:H, D4137)</f>
        <v>0</v>
      </c>
      <c r="K4137" s="28">
        <f t="shared" si="267"/>
        <v>0</v>
      </c>
      <c r="L4137" s="21" t="str">
        <f>UPPER(VLOOKUP(D4137,MasterSheet!H:U,14,))</f>
        <v>BIOLEGEND</v>
      </c>
    </row>
    <row r="4138" spans="1:12" x14ac:dyDescent="0.25">
      <c r="A4138" s="21" t="str">
        <f t="shared" si="268"/>
        <v>BIOLEGEND</v>
      </c>
      <c r="B4138" s="21" t="str">
        <v>EED120656</v>
      </c>
      <c r="C4138" s="30">
        <v>45975</v>
      </c>
      <c r="D4138" s="21">
        <v>420201</v>
      </c>
      <c r="E4138" s="21">
        <f>_xlfn.XLOOKUP(D4138,MasterSheet!H:H,MasterSheet!F:F)</f>
        <v>4699.2</v>
      </c>
      <c r="F4138" s="22">
        <f>SUMIFS(MasterSheet!J:J, MasterSheet!B:B, B4138, MasterSheet!D:D, C4138, MasterSheet!H:H, D4138)</f>
        <v>5</v>
      </c>
      <c r="G4138" s="22">
        <f t="shared" si="265"/>
        <v>23496</v>
      </c>
      <c r="H4138" s="26">
        <f>SUMIFS(MasterSheet!K:K, MasterSheet!B:B, B4138, MasterSheet!D:D, C4138, MasterSheet!H:H, D4138)</f>
        <v>5</v>
      </c>
      <c r="I4138" s="26">
        <f t="shared" si="266"/>
        <v>23496</v>
      </c>
      <c r="J4138" s="28">
        <f>SUMIFS(MasterSheet!L:L, MasterSheet!B:B, B4138, MasterSheet!D:D, C4138, MasterSheet!H:H, D4138)</f>
        <v>0</v>
      </c>
      <c r="K4138" s="28">
        <f t="shared" si="267"/>
        <v>0</v>
      </c>
      <c r="L4138" s="21" t="str">
        <f>UPPER(VLOOKUP(D4138,MasterSheet!H:U,14,))</f>
        <v>BIOLEGEND</v>
      </c>
    </row>
    <row r="4139" spans="1:12" x14ac:dyDescent="0.25">
      <c r="A4139" s="21" t="str">
        <f t="shared" si="268"/>
        <v>BIOLEGEND</v>
      </c>
      <c r="B4139" s="21" t="str">
        <v>EED120656</v>
      </c>
      <c r="C4139" s="30">
        <v>45975</v>
      </c>
      <c r="D4139" s="21">
        <v>420301</v>
      </c>
      <c r="E4139" s="21">
        <f>_xlfn.XLOOKUP(D4139,MasterSheet!H:H,MasterSheet!F:F)</f>
        <v>4004</v>
      </c>
      <c r="F4139" s="22">
        <f>SUMIFS(MasterSheet!J:J, MasterSheet!B:B, B4139, MasterSheet!D:D, C4139, MasterSheet!H:H, D4139)</f>
        <v>1</v>
      </c>
      <c r="G4139" s="22">
        <f t="shared" si="265"/>
        <v>4004</v>
      </c>
      <c r="H4139" s="26">
        <f>SUMIFS(MasterSheet!K:K, MasterSheet!B:B, B4139, MasterSheet!D:D, C4139, MasterSheet!H:H, D4139)</f>
        <v>1</v>
      </c>
      <c r="I4139" s="26">
        <f t="shared" si="266"/>
        <v>4004</v>
      </c>
      <c r="J4139" s="28">
        <f>SUMIFS(MasterSheet!L:L, MasterSheet!B:B, B4139, MasterSheet!D:D, C4139, MasterSheet!H:H, D4139)</f>
        <v>0</v>
      </c>
      <c r="K4139" s="28">
        <f t="shared" si="267"/>
        <v>0</v>
      </c>
      <c r="L4139" s="21" t="str">
        <f>UPPER(VLOOKUP(D4139,MasterSheet!H:U,14,))</f>
        <v>BIOLEGEND</v>
      </c>
    </row>
    <row r="4140" spans="1:12" x14ac:dyDescent="0.25">
      <c r="A4140" s="21" t="str">
        <f t="shared" si="268"/>
        <v>BIOLEGEND</v>
      </c>
      <c r="B4140" s="21" t="str">
        <v>EED120656</v>
      </c>
      <c r="C4140" s="30">
        <v>45975</v>
      </c>
      <c r="D4140" s="21">
        <v>420403</v>
      </c>
      <c r="E4140" s="21">
        <f>_xlfn.XLOOKUP(D4140,MasterSheet!H:H,MasterSheet!F:F)</f>
        <v>1848</v>
      </c>
      <c r="F4140" s="22">
        <f>SUMIFS(MasterSheet!J:J, MasterSheet!B:B, B4140, MasterSheet!D:D, C4140, MasterSheet!H:H, D4140)</f>
        <v>1</v>
      </c>
      <c r="G4140" s="22">
        <f t="shared" si="265"/>
        <v>1848</v>
      </c>
      <c r="H4140" s="26">
        <f>SUMIFS(MasterSheet!K:K, MasterSheet!B:B, B4140, MasterSheet!D:D, C4140, MasterSheet!H:H, D4140)</f>
        <v>1</v>
      </c>
      <c r="I4140" s="26">
        <f t="shared" si="266"/>
        <v>1848</v>
      </c>
      <c r="J4140" s="28">
        <f>SUMIFS(MasterSheet!L:L, MasterSheet!B:B, B4140, MasterSheet!D:D, C4140, MasterSheet!H:H, D4140)</f>
        <v>0</v>
      </c>
      <c r="K4140" s="28">
        <f t="shared" si="267"/>
        <v>0</v>
      </c>
      <c r="L4140" s="21" t="str">
        <f>UPPER(VLOOKUP(D4140,MasterSheet!H:U,14,))</f>
        <v>BIOLEGEND</v>
      </c>
    </row>
    <row r="4141" spans="1:12" x14ac:dyDescent="0.25">
      <c r="A4141" s="21" t="str">
        <f t="shared" si="268"/>
        <v>BIOLEGEND</v>
      </c>
      <c r="B4141" s="21" t="str">
        <v>EED120656</v>
      </c>
      <c r="C4141" s="30">
        <v>45975</v>
      </c>
      <c r="D4141" s="21">
        <v>423101</v>
      </c>
      <c r="E4141" s="21">
        <f>_xlfn.XLOOKUP(D4141,MasterSheet!H:H,MasterSheet!F:F)</f>
        <v>5482.4</v>
      </c>
      <c r="F4141" s="22">
        <f>SUMIFS(MasterSheet!J:J, MasterSheet!B:B, B4141, MasterSheet!D:D, C4141, MasterSheet!H:H, D4141)</f>
        <v>1</v>
      </c>
      <c r="G4141" s="22">
        <f t="shared" si="265"/>
        <v>5482.4</v>
      </c>
      <c r="H4141" s="26">
        <f>SUMIFS(MasterSheet!K:K, MasterSheet!B:B, B4141, MasterSheet!D:D, C4141, MasterSheet!H:H, D4141)</f>
        <v>1</v>
      </c>
      <c r="I4141" s="26">
        <f t="shared" si="266"/>
        <v>5482.4</v>
      </c>
      <c r="J4141" s="28">
        <f>SUMIFS(MasterSheet!L:L, MasterSheet!B:B, B4141, MasterSheet!D:D, C4141, MasterSheet!H:H, D4141)</f>
        <v>0</v>
      </c>
      <c r="K4141" s="28">
        <f t="shared" si="267"/>
        <v>0</v>
      </c>
      <c r="L4141" s="21" t="str">
        <f>UPPER(VLOOKUP(D4141,MasterSheet!H:U,14,))</f>
        <v>BIOLEGEND</v>
      </c>
    </row>
    <row r="4142" spans="1:12" x14ac:dyDescent="0.25">
      <c r="A4142" s="21" t="str">
        <f t="shared" si="268"/>
        <v>BIOLEGEND</v>
      </c>
      <c r="B4142" s="21" t="str">
        <v>EED120656</v>
      </c>
      <c r="C4142" s="30">
        <v>45975</v>
      </c>
      <c r="D4142" s="21">
        <v>423106</v>
      </c>
      <c r="E4142" s="21">
        <f>_xlfn.XLOOKUP(D4142,MasterSheet!H:H,MasterSheet!F:F)</f>
        <v>20636</v>
      </c>
      <c r="F4142" s="22">
        <f>SUMIFS(MasterSheet!J:J, MasterSheet!B:B, B4142, MasterSheet!D:D, C4142, MasterSheet!H:H, D4142)</f>
        <v>3</v>
      </c>
      <c r="G4142" s="22">
        <f t="shared" si="265"/>
        <v>61908</v>
      </c>
      <c r="H4142" s="26">
        <f>SUMIFS(MasterSheet!K:K, MasterSheet!B:B, B4142, MasterSheet!D:D, C4142, MasterSheet!H:H, D4142)</f>
        <v>3</v>
      </c>
      <c r="I4142" s="26">
        <f t="shared" si="266"/>
        <v>61908</v>
      </c>
      <c r="J4142" s="28">
        <f>SUMIFS(MasterSheet!L:L, MasterSheet!B:B, B4142, MasterSheet!D:D, C4142, MasterSheet!H:H, D4142)</f>
        <v>0</v>
      </c>
      <c r="K4142" s="28">
        <f t="shared" si="267"/>
        <v>0</v>
      </c>
      <c r="L4142" s="21" t="str">
        <f>UPPER(VLOOKUP(D4142,MasterSheet!H:U,14,))</f>
        <v>BIOLEGEND</v>
      </c>
    </row>
    <row r="4143" spans="1:12" x14ac:dyDescent="0.25">
      <c r="A4143" s="21" t="str">
        <f t="shared" si="268"/>
        <v>BIOLEGEND</v>
      </c>
      <c r="B4143" s="21" t="str">
        <v>EED120656</v>
      </c>
      <c r="C4143" s="30">
        <v>45975</v>
      </c>
      <c r="D4143" s="21">
        <v>424401</v>
      </c>
      <c r="E4143" s="21">
        <f>_xlfn.XLOOKUP(D4143,MasterSheet!H:H,MasterSheet!F:F)</f>
        <v>9438</v>
      </c>
      <c r="F4143" s="22">
        <f>SUMIFS(MasterSheet!J:J, MasterSheet!B:B, B4143, MasterSheet!D:D, C4143, MasterSheet!H:H, D4143)</f>
        <v>2</v>
      </c>
      <c r="G4143" s="22">
        <f t="shared" si="265"/>
        <v>18876</v>
      </c>
      <c r="H4143" s="26">
        <f>SUMIFS(MasterSheet!K:K, MasterSheet!B:B, B4143, MasterSheet!D:D, C4143, MasterSheet!H:H, D4143)</f>
        <v>2</v>
      </c>
      <c r="I4143" s="26">
        <f t="shared" si="266"/>
        <v>18876</v>
      </c>
      <c r="J4143" s="28">
        <f>SUMIFS(MasterSheet!L:L, MasterSheet!B:B, B4143, MasterSheet!D:D, C4143, MasterSheet!H:H, D4143)</f>
        <v>0</v>
      </c>
      <c r="K4143" s="28">
        <f t="shared" si="267"/>
        <v>0</v>
      </c>
      <c r="L4143" s="21" t="str">
        <f>UPPER(VLOOKUP(D4143,MasterSheet!H:U,14,))</f>
        <v>BIOLEGEND</v>
      </c>
    </row>
    <row r="4144" spans="1:12" x14ac:dyDescent="0.25">
      <c r="A4144" s="21" t="str">
        <f t="shared" si="268"/>
        <v>BIOLEGEND</v>
      </c>
      <c r="B4144" s="21" t="str">
        <v>EED120656</v>
      </c>
      <c r="C4144" s="30">
        <v>45975</v>
      </c>
      <c r="D4144" s="21">
        <v>424602</v>
      </c>
      <c r="E4144" s="21">
        <f>_xlfn.XLOOKUP(D4144,MasterSheet!H:H,MasterSheet!F:F)</f>
        <v>12408</v>
      </c>
      <c r="F4144" s="22">
        <f>SUMIFS(MasterSheet!J:J, MasterSheet!B:B, B4144, MasterSheet!D:D, C4144, MasterSheet!H:H, D4144)</f>
        <v>2</v>
      </c>
      <c r="G4144" s="22">
        <f t="shared" si="265"/>
        <v>24816</v>
      </c>
      <c r="H4144" s="26">
        <f>SUMIFS(MasterSheet!K:K, MasterSheet!B:B, B4144, MasterSheet!D:D, C4144, MasterSheet!H:H, D4144)</f>
        <v>2</v>
      </c>
      <c r="I4144" s="26">
        <f t="shared" si="266"/>
        <v>24816</v>
      </c>
      <c r="J4144" s="28">
        <f>SUMIFS(MasterSheet!L:L, MasterSheet!B:B, B4144, MasterSheet!D:D, C4144, MasterSheet!H:H, D4144)</f>
        <v>0</v>
      </c>
      <c r="K4144" s="28">
        <f t="shared" si="267"/>
        <v>0</v>
      </c>
      <c r="L4144" s="21" t="str">
        <f>UPPER(VLOOKUP(D4144,MasterSheet!H:U,14,))</f>
        <v>BIOLEGEND</v>
      </c>
    </row>
    <row r="4145" spans="1:12" x14ac:dyDescent="0.25">
      <c r="A4145" s="21" t="str">
        <f t="shared" si="268"/>
        <v>BIOLEGEND</v>
      </c>
      <c r="B4145" s="21" t="str">
        <v>EED120656</v>
      </c>
      <c r="C4145" s="30">
        <v>45975</v>
      </c>
      <c r="D4145" s="21">
        <v>425401</v>
      </c>
      <c r="E4145" s="21">
        <f>_xlfn.XLOOKUP(D4145,MasterSheet!H:H,MasterSheet!F:F)</f>
        <v>9794.4</v>
      </c>
      <c r="F4145" s="22">
        <f>SUMIFS(MasterSheet!J:J, MasterSheet!B:B, B4145, MasterSheet!D:D, C4145, MasterSheet!H:H, D4145)</f>
        <v>1</v>
      </c>
      <c r="G4145" s="22">
        <f t="shared" si="265"/>
        <v>9794.4</v>
      </c>
      <c r="H4145" s="26">
        <f>SUMIFS(MasterSheet!K:K, MasterSheet!B:B, B4145, MasterSheet!D:D, C4145, MasterSheet!H:H, D4145)</f>
        <v>1</v>
      </c>
      <c r="I4145" s="26">
        <f t="shared" si="266"/>
        <v>9794.4</v>
      </c>
      <c r="J4145" s="28">
        <f>SUMIFS(MasterSheet!L:L, MasterSheet!B:B, B4145, MasterSheet!D:D, C4145, MasterSheet!H:H, D4145)</f>
        <v>0</v>
      </c>
      <c r="K4145" s="28">
        <f t="shared" si="267"/>
        <v>0</v>
      </c>
      <c r="L4145" s="21" t="str">
        <f>UPPER(VLOOKUP(D4145,MasterSheet!H:U,14,))</f>
        <v>BIOLEGEND</v>
      </c>
    </row>
    <row r="4146" spans="1:12" x14ac:dyDescent="0.25">
      <c r="A4146" s="21" t="str">
        <f t="shared" si="268"/>
        <v>BIOLEGEND</v>
      </c>
      <c r="B4146" s="21" t="str">
        <v>EED120656</v>
      </c>
      <c r="C4146" s="30">
        <v>45975</v>
      </c>
      <c r="D4146" s="21">
        <v>503807</v>
      </c>
      <c r="E4146" s="21">
        <f>_xlfn.XLOOKUP(D4146,MasterSheet!H:H,MasterSheet!F:F)</f>
        <v>8764.7999999999993</v>
      </c>
      <c r="F4146" s="22">
        <f>SUMIFS(MasterSheet!J:J, MasterSheet!B:B, B4146, MasterSheet!D:D, C4146, MasterSheet!H:H, D4146)</f>
        <v>1</v>
      </c>
      <c r="G4146" s="22">
        <f t="shared" si="265"/>
        <v>8764.7999999999993</v>
      </c>
      <c r="H4146" s="26">
        <f>SUMIFS(MasterSheet!K:K, MasterSheet!B:B, B4146, MasterSheet!D:D, C4146, MasterSheet!H:H, D4146)</f>
        <v>1</v>
      </c>
      <c r="I4146" s="26">
        <f t="shared" si="266"/>
        <v>8764.7999999999993</v>
      </c>
      <c r="J4146" s="28">
        <f>SUMIFS(MasterSheet!L:L, MasterSheet!B:B, B4146, MasterSheet!D:D, C4146, MasterSheet!H:H, D4146)</f>
        <v>0</v>
      </c>
      <c r="K4146" s="28">
        <f t="shared" si="267"/>
        <v>0</v>
      </c>
      <c r="L4146" s="21" t="str">
        <f>UPPER(VLOOKUP(D4146,MasterSheet!H:U,14,))</f>
        <v>BIOLEGEND</v>
      </c>
    </row>
    <row r="4147" spans="1:12" x14ac:dyDescent="0.25">
      <c r="A4147" s="21" t="str">
        <f t="shared" si="268"/>
        <v>BIOLEGEND</v>
      </c>
      <c r="B4147" s="21" t="str">
        <v>EED120656</v>
      </c>
      <c r="C4147" s="30">
        <v>45975</v>
      </c>
      <c r="D4147" s="21">
        <v>503833</v>
      </c>
      <c r="E4147" s="21">
        <f>_xlfn.XLOOKUP(D4147,MasterSheet!H:H,MasterSheet!F:F)</f>
        <v>17617.599999999999</v>
      </c>
      <c r="F4147" s="22">
        <f>SUMIFS(MasterSheet!J:J, MasterSheet!B:B, B4147, MasterSheet!D:D, C4147, MasterSheet!H:H, D4147)</f>
        <v>1</v>
      </c>
      <c r="G4147" s="22">
        <f t="shared" si="265"/>
        <v>17617.599999999999</v>
      </c>
      <c r="H4147" s="26">
        <f>SUMIFS(MasterSheet!K:K, MasterSheet!B:B, B4147, MasterSheet!D:D, C4147, MasterSheet!H:H, D4147)</f>
        <v>1</v>
      </c>
      <c r="I4147" s="26">
        <f t="shared" si="266"/>
        <v>17617.599999999999</v>
      </c>
      <c r="J4147" s="28">
        <f>SUMIFS(MasterSheet!L:L, MasterSheet!B:B, B4147, MasterSheet!D:D, C4147, MasterSheet!H:H, D4147)</f>
        <v>0</v>
      </c>
      <c r="K4147" s="28">
        <f t="shared" si="267"/>
        <v>0</v>
      </c>
      <c r="L4147" s="21" t="str">
        <f>UPPER(VLOOKUP(D4147,MasterSheet!H:U,14,))</f>
        <v>BIOLEGEND</v>
      </c>
    </row>
    <row r="4148" spans="1:12" x14ac:dyDescent="0.25">
      <c r="A4148" s="21" t="str">
        <f t="shared" si="268"/>
        <v>BIOLEGEND</v>
      </c>
      <c r="B4148" s="21" t="str">
        <v>EED120656</v>
      </c>
      <c r="C4148" s="30">
        <v>45975</v>
      </c>
      <c r="D4148" s="21">
        <v>505838</v>
      </c>
      <c r="E4148" s="21">
        <f>_xlfn.XLOOKUP(D4148,MasterSheet!H:H,MasterSheet!F:F)</f>
        <v>17432.8</v>
      </c>
      <c r="F4148" s="22">
        <f>SUMIFS(MasterSheet!J:J, MasterSheet!B:B, B4148, MasterSheet!D:D, C4148, MasterSheet!H:H, D4148)</f>
        <v>1</v>
      </c>
      <c r="G4148" s="22">
        <f t="shared" si="265"/>
        <v>17432.8</v>
      </c>
      <c r="H4148" s="26">
        <f>SUMIFS(MasterSheet!K:K, MasterSheet!B:B, B4148, MasterSheet!D:D, C4148, MasterSheet!H:H, D4148)</f>
        <v>1</v>
      </c>
      <c r="I4148" s="26">
        <f t="shared" si="266"/>
        <v>17432.8</v>
      </c>
      <c r="J4148" s="28">
        <f>SUMIFS(MasterSheet!L:L, MasterSheet!B:B, B4148, MasterSheet!D:D, C4148, MasterSheet!H:H, D4148)</f>
        <v>0</v>
      </c>
      <c r="K4148" s="28">
        <f t="shared" si="267"/>
        <v>0</v>
      </c>
      <c r="L4148" s="21" t="str">
        <f>UPPER(VLOOKUP(D4148,MasterSheet!H:U,14,))</f>
        <v>BIOLEGEND</v>
      </c>
    </row>
    <row r="4149" spans="1:12" x14ac:dyDescent="0.25">
      <c r="A4149" s="21" t="str">
        <f t="shared" si="268"/>
        <v>BIOLEGEND</v>
      </c>
      <c r="B4149" s="21" t="str">
        <v>EED120656</v>
      </c>
      <c r="C4149" s="30">
        <v>45975</v>
      </c>
      <c r="D4149" s="21">
        <v>505845</v>
      </c>
      <c r="E4149" s="21">
        <f>_xlfn.XLOOKUP(D4149,MasterSheet!H:H,MasterSheet!F:F)</f>
        <v>7339.2000000000007</v>
      </c>
      <c r="F4149" s="22">
        <f>SUMIFS(MasterSheet!J:J, MasterSheet!B:B, B4149, MasterSheet!D:D, C4149, MasterSheet!H:H, D4149)</f>
        <v>1</v>
      </c>
      <c r="G4149" s="22">
        <f t="shared" si="265"/>
        <v>7339.2000000000007</v>
      </c>
      <c r="H4149" s="26">
        <f>SUMIFS(MasterSheet!K:K, MasterSheet!B:B, B4149, MasterSheet!D:D, C4149, MasterSheet!H:H, D4149)</f>
        <v>1</v>
      </c>
      <c r="I4149" s="26">
        <f t="shared" si="266"/>
        <v>7339.2000000000007</v>
      </c>
      <c r="J4149" s="28">
        <f>SUMIFS(MasterSheet!L:L, MasterSheet!B:B, B4149, MasterSheet!D:D, C4149, MasterSheet!H:H, D4149)</f>
        <v>0</v>
      </c>
      <c r="K4149" s="28">
        <f t="shared" si="267"/>
        <v>0</v>
      </c>
      <c r="L4149" s="21" t="str">
        <f>UPPER(VLOOKUP(D4149,MasterSheet!H:U,14,))</f>
        <v>BIOLEGEND</v>
      </c>
    </row>
    <row r="4150" spans="1:12" x14ac:dyDescent="0.25">
      <c r="A4150" s="21" t="str">
        <f t="shared" si="268"/>
        <v>BIOLEGEND</v>
      </c>
      <c r="B4150" s="21" t="str">
        <v>EED120656</v>
      </c>
      <c r="C4150" s="30">
        <v>45975</v>
      </c>
      <c r="D4150" s="21">
        <v>506947</v>
      </c>
      <c r="E4150" s="21">
        <f>_xlfn.XLOOKUP(D4150,MasterSheet!H:H,MasterSheet!F:F)</f>
        <v>9292.7999999999993</v>
      </c>
      <c r="F4150" s="22">
        <f>SUMIFS(MasterSheet!J:J, MasterSheet!B:B, B4150, MasterSheet!D:D, C4150, MasterSheet!H:H, D4150)</f>
        <v>1</v>
      </c>
      <c r="G4150" s="22">
        <f t="shared" si="265"/>
        <v>9292.7999999999993</v>
      </c>
      <c r="H4150" s="26">
        <f>SUMIFS(MasterSheet!K:K, MasterSheet!B:B, B4150, MasterSheet!D:D, C4150, MasterSheet!H:H, D4150)</f>
        <v>1</v>
      </c>
      <c r="I4150" s="26">
        <f t="shared" si="266"/>
        <v>9292.7999999999993</v>
      </c>
      <c r="J4150" s="28">
        <f>SUMIFS(MasterSheet!L:L, MasterSheet!B:B, B4150, MasterSheet!D:D, C4150, MasterSheet!H:H, D4150)</f>
        <v>0</v>
      </c>
      <c r="K4150" s="28">
        <f t="shared" si="267"/>
        <v>0</v>
      </c>
      <c r="L4150" s="21" t="str">
        <f>UPPER(VLOOKUP(D4150,MasterSheet!H:U,14,))</f>
        <v>BIOLEGEND</v>
      </c>
    </row>
    <row r="4151" spans="1:12" x14ac:dyDescent="0.25">
      <c r="A4151" s="21" t="str">
        <f t="shared" si="268"/>
        <v>BIOLEGEND</v>
      </c>
      <c r="B4151" s="21" t="str">
        <v>EED120656</v>
      </c>
      <c r="C4151" s="30">
        <v>45975</v>
      </c>
      <c r="D4151" s="21">
        <v>613412</v>
      </c>
      <c r="E4151" s="21">
        <f>_xlfn.XLOOKUP(D4151,MasterSheet!H:H,MasterSheet!F:F)</f>
        <v>19008</v>
      </c>
      <c r="F4151" s="22">
        <f>SUMIFS(MasterSheet!J:J, MasterSheet!B:B, B4151, MasterSheet!D:D, C4151, MasterSheet!H:H, D4151)</f>
        <v>1</v>
      </c>
      <c r="G4151" s="22">
        <f t="shared" ref="G4151:G4214" si="269">F4151*E4151</f>
        <v>19008</v>
      </c>
      <c r="H4151" s="26">
        <f>SUMIFS(MasterSheet!K:K, MasterSheet!B:B, B4151, MasterSheet!D:D, C4151, MasterSheet!H:H, D4151)</f>
        <v>1</v>
      </c>
      <c r="I4151" s="26">
        <f t="shared" ref="I4151:I4214" si="270">H4151*E4151</f>
        <v>19008</v>
      </c>
      <c r="J4151" s="28">
        <f>SUMIFS(MasterSheet!L:L, MasterSheet!B:B, B4151, MasterSheet!D:D, C4151, MasterSheet!H:H, D4151)</f>
        <v>0</v>
      </c>
      <c r="K4151" s="28">
        <f t="shared" ref="K4151:K4214" si="271">J4151*E4151</f>
        <v>0</v>
      </c>
      <c r="L4151" s="21" t="str">
        <f>UPPER(VLOOKUP(D4151,MasterSheet!H:U,14,))</f>
        <v>BIOLEGEND</v>
      </c>
    </row>
    <row r="4152" spans="1:12" x14ac:dyDescent="0.25">
      <c r="A4152" s="21" t="str">
        <f t="shared" si="268"/>
        <v>BIOLEGEND</v>
      </c>
      <c r="B4152" s="21" t="str">
        <v>EED120656</v>
      </c>
      <c r="C4152" s="30">
        <v>45975</v>
      </c>
      <c r="D4152" s="21">
        <v>614853</v>
      </c>
      <c r="E4152" s="21">
        <f>_xlfn.XLOOKUP(D4152,MasterSheet!H:H,MasterSheet!F:F)</f>
        <v>9240</v>
      </c>
      <c r="F4152" s="22">
        <f>SUMIFS(MasterSheet!J:J, MasterSheet!B:B, B4152, MasterSheet!D:D, C4152, MasterSheet!H:H, D4152)</f>
        <v>1</v>
      </c>
      <c r="G4152" s="22">
        <f t="shared" si="269"/>
        <v>9240</v>
      </c>
      <c r="H4152" s="26">
        <f>SUMIFS(MasterSheet!K:K, MasterSheet!B:B, B4152, MasterSheet!D:D, C4152, MasterSheet!H:H, D4152)</f>
        <v>1</v>
      </c>
      <c r="I4152" s="26">
        <f t="shared" si="270"/>
        <v>9240</v>
      </c>
      <c r="J4152" s="28">
        <f>SUMIFS(MasterSheet!L:L, MasterSheet!B:B, B4152, MasterSheet!D:D, C4152, MasterSheet!H:H, D4152)</f>
        <v>0</v>
      </c>
      <c r="K4152" s="28">
        <f t="shared" si="271"/>
        <v>0</v>
      </c>
      <c r="L4152" s="21" t="str">
        <f>UPPER(VLOOKUP(D4152,MasterSheet!H:U,14,))</f>
        <v>BIOLEGEND</v>
      </c>
    </row>
    <row r="4153" spans="1:12" x14ac:dyDescent="0.25">
      <c r="A4153" s="21" t="str">
        <f t="shared" si="268"/>
        <v>BIOLEGEND</v>
      </c>
      <c r="B4153" s="21" t="str">
        <v>EED120656</v>
      </c>
      <c r="C4153" s="30">
        <v>45975</v>
      </c>
      <c r="D4153" s="21">
        <v>621616</v>
      </c>
      <c r="E4153" s="21">
        <f>_xlfn.XLOOKUP(D4153,MasterSheet!H:H,MasterSheet!F:F)</f>
        <v>22792</v>
      </c>
      <c r="F4153" s="22">
        <f>SUMIFS(MasterSheet!J:J, MasterSheet!B:B, B4153, MasterSheet!D:D, C4153, MasterSheet!H:H, D4153)</f>
        <v>2</v>
      </c>
      <c r="G4153" s="22">
        <f t="shared" si="269"/>
        <v>45584</v>
      </c>
      <c r="H4153" s="26">
        <f>SUMIFS(MasterSheet!K:K, MasterSheet!B:B, B4153, MasterSheet!D:D, C4153, MasterSheet!H:H, D4153)</f>
        <v>2</v>
      </c>
      <c r="I4153" s="26">
        <f t="shared" si="270"/>
        <v>45584</v>
      </c>
      <c r="J4153" s="28">
        <f>SUMIFS(MasterSheet!L:L, MasterSheet!B:B, B4153, MasterSheet!D:D, C4153, MasterSheet!H:H, D4153)</f>
        <v>0</v>
      </c>
      <c r="K4153" s="28">
        <f t="shared" si="271"/>
        <v>0</v>
      </c>
      <c r="L4153" s="21" t="str">
        <f>UPPER(VLOOKUP(D4153,MasterSheet!H:U,14,))</f>
        <v>BIOLEGEND</v>
      </c>
    </row>
    <row r="4154" spans="1:12" x14ac:dyDescent="0.25">
      <c r="A4154" s="21" t="str">
        <f t="shared" si="268"/>
        <v>BIOLEGEND</v>
      </c>
      <c r="B4154" s="21" t="str">
        <v>EED120656</v>
      </c>
      <c r="C4154" s="30">
        <v>45975</v>
      </c>
      <c r="D4154" s="21">
        <v>621622</v>
      </c>
      <c r="E4154" s="21">
        <f>_xlfn.XLOOKUP(D4154,MasterSheet!H:H,MasterSheet!F:F)</f>
        <v>20169.599999999999</v>
      </c>
      <c r="F4154" s="22">
        <f>SUMIFS(MasterSheet!J:J, MasterSheet!B:B, B4154, MasterSheet!D:D, C4154, MasterSheet!H:H, D4154)</f>
        <v>1</v>
      </c>
      <c r="G4154" s="22">
        <f t="shared" si="269"/>
        <v>20169.599999999999</v>
      </c>
      <c r="H4154" s="26">
        <f>SUMIFS(MasterSheet!K:K, MasterSheet!B:B, B4154, MasterSheet!D:D, C4154, MasterSheet!H:H, D4154)</f>
        <v>1</v>
      </c>
      <c r="I4154" s="26">
        <f t="shared" si="270"/>
        <v>20169.599999999999</v>
      </c>
      <c r="J4154" s="28">
        <f>SUMIFS(MasterSheet!L:L, MasterSheet!B:B, B4154, MasterSheet!D:D, C4154, MasterSheet!H:H, D4154)</f>
        <v>0</v>
      </c>
      <c r="K4154" s="28">
        <f t="shared" si="271"/>
        <v>0</v>
      </c>
      <c r="L4154" s="21" t="str">
        <f>UPPER(VLOOKUP(D4154,MasterSheet!H:U,14,))</f>
        <v>BIOLEGEND</v>
      </c>
    </row>
    <row r="4155" spans="1:12" x14ac:dyDescent="0.25">
      <c r="A4155" s="21" t="str">
        <f t="shared" si="268"/>
        <v>BIOLEGEND</v>
      </c>
      <c r="B4155" s="21" t="str">
        <v>EED120656</v>
      </c>
      <c r="C4155" s="30">
        <v>45975</v>
      </c>
      <c r="D4155" s="21">
        <v>626812</v>
      </c>
      <c r="E4155" s="21">
        <f>_xlfn.XLOOKUP(D4155,MasterSheet!H:H,MasterSheet!F:F)</f>
        <v>19536</v>
      </c>
      <c r="F4155" s="22">
        <f>SUMIFS(MasterSheet!J:J, MasterSheet!B:B, B4155, MasterSheet!D:D, C4155, MasterSheet!H:H, D4155)</f>
        <v>3</v>
      </c>
      <c r="G4155" s="22">
        <f t="shared" si="269"/>
        <v>58608</v>
      </c>
      <c r="H4155" s="26">
        <f>SUMIFS(MasterSheet!K:K, MasterSheet!B:B, B4155, MasterSheet!D:D, C4155, MasterSheet!H:H, D4155)</f>
        <v>3</v>
      </c>
      <c r="I4155" s="26">
        <f t="shared" si="270"/>
        <v>58608</v>
      </c>
      <c r="J4155" s="28">
        <f>SUMIFS(MasterSheet!L:L, MasterSheet!B:B, B4155, MasterSheet!D:D, C4155, MasterSheet!H:H, D4155)</f>
        <v>0</v>
      </c>
      <c r="K4155" s="28">
        <f t="shared" si="271"/>
        <v>0</v>
      </c>
      <c r="L4155" s="21" t="str">
        <f>UPPER(VLOOKUP(D4155,MasterSheet!H:U,14,))</f>
        <v>BIOLEGEND</v>
      </c>
    </row>
    <row r="4156" spans="1:12" x14ac:dyDescent="0.25">
      <c r="A4156" s="21" t="str">
        <f t="shared" si="268"/>
        <v>BIOLEGEND</v>
      </c>
      <c r="B4156" s="21" t="str">
        <v>EED120656</v>
      </c>
      <c r="C4156" s="30">
        <v>45975</v>
      </c>
      <c r="D4156" s="21">
        <v>637318</v>
      </c>
      <c r="E4156" s="21">
        <f>_xlfn.XLOOKUP(D4156,MasterSheet!H:H,MasterSheet!F:F)</f>
        <v>19536</v>
      </c>
      <c r="F4156" s="22">
        <f>SUMIFS(MasterSheet!J:J, MasterSheet!B:B, B4156, MasterSheet!D:D, C4156, MasterSheet!H:H, D4156)</f>
        <v>2</v>
      </c>
      <c r="G4156" s="22">
        <f t="shared" si="269"/>
        <v>39072</v>
      </c>
      <c r="H4156" s="26">
        <f>SUMIFS(MasterSheet!K:K, MasterSheet!B:B, B4156, MasterSheet!D:D, C4156, MasterSheet!H:H, D4156)</f>
        <v>2</v>
      </c>
      <c r="I4156" s="26">
        <f t="shared" si="270"/>
        <v>39072</v>
      </c>
      <c r="J4156" s="28">
        <f>SUMIFS(MasterSheet!L:L, MasterSheet!B:B, B4156, MasterSheet!D:D, C4156, MasterSheet!H:H, D4156)</f>
        <v>0</v>
      </c>
      <c r="K4156" s="28">
        <f t="shared" si="271"/>
        <v>0</v>
      </c>
      <c r="L4156" s="21" t="str">
        <f>UPPER(VLOOKUP(D4156,MasterSheet!H:U,14,))</f>
        <v>BIOLEGEND</v>
      </c>
    </row>
    <row r="4157" spans="1:12" x14ac:dyDescent="0.25">
      <c r="A4157" s="21" t="str">
        <f t="shared" si="268"/>
        <v>BIOLEGEND</v>
      </c>
      <c r="B4157" s="21" t="str">
        <v>EED120656</v>
      </c>
      <c r="C4157" s="30">
        <v>45975</v>
      </c>
      <c r="D4157" s="21">
        <v>644819</v>
      </c>
      <c r="E4157" s="21">
        <f>_xlfn.XLOOKUP(D4157,MasterSheet!H:H,MasterSheet!F:F)</f>
        <v>14907.2</v>
      </c>
      <c r="F4157" s="22">
        <f>SUMIFS(MasterSheet!J:J, MasterSheet!B:B, B4157, MasterSheet!D:D, C4157, MasterSheet!H:H, D4157)</f>
        <v>1</v>
      </c>
      <c r="G4157" s="22">
        <f t="shared" si="269"/>
        <v>14907.2</v>
      </c>
      <c r="H4157" s="26">
        <f>SUMIFS(MasterSheet!K:K, MasterSheet!B:B, B4157, MasterSheet!D:D, C4157, MasterSheet!H:H, D4157)</f>
        <v>1</v>
      </c>
      <c r="I4157" s="26">
        <f t="shared" si="270"/>
        <v>14907.2</v>
      </c>
      <c r="J4157" s="28">
        <f>SUMIFS(MasterSheet!L:L, MasterSheet!B:B, B4157, MasterSheet!D:D, C4157, MasterSheet!H:H, D4157)</f>
        <v>0</v>
      </c>
      <c r="K4157" s="28">
        <f t="shared" si="271"/>
        <v>0</v>
      </c>
      <c r="L4157" s="21" t="str">
        <f>UPPER(VLOOKUP(D4157,MasterSheet!H:U,14,))</f>
        <v>BIOLEGEND</v>
      </c>
    </row>
    <row r="4158" spans="1:12" x14ac:dyDescent="0.25">
      <c r="A4158" s="21" t="str">
        <f t="shared" si="268"/>
        <v>BIOLEGEND</v>
      </c>
      <c r="B4158" s="21" t="str">
        <v>EED120656</v>
      </c>
      <c r="C4158" s="30">
        <v>45975</v>
      </c>
      <c r="D4158" s="21">
        <v>740145</v>
      </c>
      <c r="E4158" s="21">
        <f>_xlfn.XLOOKUP(D4158,MasterSheet!H:H,MasterSheet!F:F)</f>
        <v>6230.4</v>
      </c>
      <c r="F4158" s="22">
        <f>SUMIFS(MasterSheet!J:J, MasterSheet!B:B, B4158, MasterSheet!D:D, C4158, MasterSheet!H:H, D4158)</f>
        <v>1</v>
      </c>
      <c r="G4158" s="22">
        <f t="shared" si="269"/>
        <v>6230.4</v>
      </c>
      <c r="H4158" s="26">
        <f>SUMIFS(MasterSheet!K:K, MasterSheet!B:B, B4158, MasterSheet!D:D, C4158, MasterSheet!H:H, D4158)</f>
        <v>1</v>
      </c>
      <c r="I4158" s="26">
        <f t="shared" si="270"/>
        <v>6230.4</v>
      </c>
      <c r="J4158" s="28">
        <f>SUMIFS(MasterSheet!L:L, MasterSheet!B:B, B4158, MasterSheet!D:D, C4158, MasterSheet!H:H, D4158)</f>
        <v>0</v>
      </c>
      <c r="K4158" s="28">
        <f t="shared" si="271"/>
        <v>0</v>
      </c>
      <c r="L4158" s="21" t="str">
        <f>UPPER(VLOOKUP(D4158,MasterSheet!H:U,14,))</f>
        <v>BIOLEGEND</v>
      </c>
    </row>
    <row r="4159" spans="1:12" x14ac:dyDescent="0.25">
      <c r="A4159" s="21" t="str">
        <f t="shared" si="268"/>
        <v>BIOLEGEND</v>
      </c>
      <c r="B4159" s="21" t="str">
        <v>EED120656</v>
      </c>
      <c r="C4159" s="30">
        <v>45975</v>
      </c>
      <c r="D4159" s="21">
        <v>740379</v>
      </c>
      <c r="E4159" s="21">
        <f>_xlfn.XLOOKUP(D4159,MasterSheet!H:H,MasterSheet!F:F)</f>
        <v>431.20000000000005</v>
      </c>
      <c r="F4159" s="22">
        <f>SUMIFS(MasterSheet!J:J, MasterSheet!B:B, B4159, MasterSheet!D:D, C4159, MasterSheet!H:H, D4159)</f>
        <v>1</v>
      </c>
      <c r="G4159" s="22">
        <f t="shared" si="269"/>
        <v>431.20000000000005</v>
      </c>
      <c r="H4159" s="26">
        <f>SUMIFS(MasterSheet!K:K, MasterSheet!B:B, B4159, MasterSheet!D:D, C4159, MasterSheet!H:H, D4159)</f>
        <v>1</v>
      </c>
      <c r="I4159" s="26">
        <f t="shared" si="270"/>
        <v>431.20000000000005</v>
      </c>
      <c r="J4159" s="28">
        <f>SUMIFS(MasterSheet!L:L, MasterSheet!B:B, B4159, MasterSheet!D:D, C4159, MasterSheet!H:H, D4159)</f>
        <v>0</v>
      </c>
      <c r="K4159" s="28">
        <f t="shared" si="271"/>
        <v>0</v>
      </c>
      <c r="L4159" s="21" t="str">
        <f>UPPER(VLOOKUP(D4159,MasterSheet!H:U,14,))</f>
        <v>BIOLEGEND</v>
      </c>
    </row>
    <row r="4160" spans="1:12" x14ac:dyDescent="0.25">
      <c r="A4160" s="21" t="str">
        <f t="shared" si="268"/>
        <v>BIOLEGEND</v>
      </c>
      <c r="B4160" s="21" t="str">
        <v>EED120656</v>
      </c>
      <c r="C4160" s="30">
        <v>45975</v>
      </c>
      <c r="D4160" s="21">
        <v>740623</v>
      </c>
      <c r="E4160" s="21">
        <f>_xlfn.XLOOKUP(D4160,MasterSheet!H:H,MasterSheet!F:F)</f>
        <v>6230.4</v>
      </c>
      <c r="F4160" s="22">
        <f>SUMIFS(MasterSheet!J:J, MasterSheet!B:B, B4160, MasterSheet!D:D, C4160, MasterSheet!H:H, D4160)</f>
        <v>1</v>
      </c>
      <c r="G4160" s="22">
        <f t="shared" si="269"/>
        <v>6230.4</v>
      </c>
      <c r="H4160" s="26">
        <f>SUMIFS(MasterSheet!K:K, MasterSheet!B:B, B4160, MasterSheet!D:D, C4160, MasterSheet!H:H, D4160)</f>
        <v>1</v>
      </c>
      <c r="I4160" s="26">
        <f t="shared" si="270"/>
        <v>6230.4</v>
      </c>
      <c r="J4160" s="28">
        <f>SUMIFS(MasterSheet!L:L, MasterSheet!B:B, B4160, MasterSheet!D:D, C4160, MasterSheet!H:H, D4160)</f>
        <v>0</v>
      </c>
      <c r="K4160" s="28">
        <f t="shared" si="271"/>
        <v>0</v>
      </c>
      <c r="L4160" s="21" t="str">
        <f>UPPER(VLOOKUP(D4160,MasterSheet!H:U,14,))</f>
        <v>BIOLEGEND</v>
      </c>
    </row>
    <row r="4161" spans="1:12" x14ac:dyDescent="0.25">
      <c r="A4161" s="21" t="str">
        <f t="shared" si="268"/>
        <v>BIOLEGEND</v>
      </c>
      <c r="B4161" s="21" t="str">
        <v>EED120656</v>
      </c>
      <c r="C4161" s="30">
        <v>45975</v>
      </c>
      <c r="D4161" s="21">
        <v>740627</v>
      </c>
      <c r="E4161" s="21">
        <f>_xlfn.XLOOKUP(D4161,MasterSheet!H:H,MasterSheet!F:F)</f>
        <v>6230.4</v>
      </c>
      <c r="F4161" s="22">
        <f>SUMIFS(MasterSheet!J:J, MasterSheet!B:B, B4161, MasterSheet!D:D, C4161, MasterSheet!H:H, D4161)</f>
        <v>1</v>
      </c>
      <c r="G4161" s="22">
        <f t="shared" si="269"/>
        <v>6230.4</v>
      </c>
      <c r="H4161" s="26">
        <f>SUMIFS(MasterSheet!K:K, MasterSheet!B:B, B4161, MasterSheet!D:D, C4161, MasterSheet!H:H, D4161)</f>
        <v>1</v>
      </c>
      <c r="I4161" s="26">
        <f t="shared" si="270"/>
        <v>6230.4</v>
      </c>
      <c r="J4161" s="28">
        <f>SUMIFS(MasterSheet!L:L, MasterSheet!B:B, B4161, MasterSheet!D:D, C4161, MasterSheet!H:H, D4161)</f>
        <v>0</v>
      </c>
      <c r="K4161" s="28">
        <f t="shared" si="271"/>
        <v>0</v>
      </c>
      <c r="L4161" s="21" t="str">
        <f>UPPER(VLOOKUP(D4161,MasterSheet!H:U,14,))</f>
        <v>BIOLEGEND</v>
      </c>
    </row>
    <row r="4162" spans="1:12" x14ac:dyDescent="0.25">
      <c r="A4162" s="21" t="str">
        <f t="shared" ref="A4162:A4225" si="272">L4162</f>
        <v>BIOLEGEND</v>
      </c>
      <c r="B4162" s="21" t="str">
        <v>EED120656</v>
      </c>
      <c r="C4162" s="30">
        <v>45975</v>
      </c>
      <c r="D4162" s="21">
        <v>740628</v>
      </c>
      <c r="E4162" s="21">
        <f>_xlfn.XLOOKUP(D4162,MasterSheet!H:H,MasterSheet!F:F)</f>
        <v>6230.4</v>
      </c>
      <c r="F4162" s="22">
        <f>SUMIFS(MasterSheet!J:J, MasterSheet!B:B, B4162, MasterSheet!D:D, C4162, MasterSheet!H:H, D4162)</f>
        <v>1</v>
      </c>
      <c r="G4162" s="22">
        <f t="shared" si="269"/>
        <v>6230.4</v>
      </c>
      <c r="H4162" s="26">
        <f>SUMIFS(MasterSheet!K:K, MasterSheet!B:B, B4162, MasterSheet!D:D, C4162, MasterSheet!H:H, D4162)</f>
        <v>1</v>
      </c>
      <c r="I4162" s="26">
        <f t="shared" si="270"/>
        <v>6230.4</v>
      </c>
      <c r="J4162" s="28">
        <f>SUMIFS(MasterSheet!L:L, MasterSheet!B:B, B4162, MasterSheet!D:D, C4162, MasterSheet!H:H, D4162)</f>
        <v>0</v>
      </c>
      <c r="K4162" s="28">
        <f t="shared" si="271"/>
        <v>0</v>
      </c>
      <c r="L4162" s="21" t="str">
        <f>UPPER(VLOOKUP(D4162,MasterSheet!H:U,14,))</f>
        <v>BIOLEGEND</v>
      </c>
    </row>
    <row r="4163" spans="1:12" x14ac:dyDescent="0.25">
      <c r="A4163" s="21" t="str">
        <f t="shared" si="272"/>
        <v>BIOLEGEND</v>
      </c>
      <c r="B4163" s="21" t="str">
        <v>EED120656</v>
      </c>
      <c r="C4163" s="30">
        <v>45975</v>
      </c>
      <c r="D4163" s="21">
        <v>740629</v>
      </c>
      <c r="E4163" s="21">
        <f>_xlfn.XLOOKUP(D4163,MasterSheet!H:H,MasterSheet!F:F)</f>
        <v>6230.4</v>
      </c>
      <c r="F4163" s="22">
        <f>SUMIFS(MasterSheet!J:J, MasterSheet!B:B, B4163, MasterSheet!D:D, C4163, MasterSheet!H:H, D4163)</f>
        <v>1</v>
      </c>
      <c r="G4163" s="22">
        <f t="shared" si="269"/>
        <v>6230.4</v>
      </c>
      <c r="H4163" s="26">
        <f>SUMIFS(MasterSheet!K:K, MasterSheet!B:B, B4163, MasterSheet!D:D, C4163, MasterSheet!H:H, D4163)</f>
        <v>1</v>
      </c>
      <c r="I4163" s="26">
        <f t="shared" si="270"/>
        <v>6230.4</v>
      </c>
      <c r="J4163" s="28">
        <f>SUMIFS(MasterSheet!L:L, MasterSheet!B:B, B4163, MasterSheet!D:D, C4163, MasterSheet!H:H, D4163)</f>
        <v>0</v>
      </c>
      <c r="K4163" s="28">
        <f t="shared" si="271"/>
        <v>0</v>
      </c>
      <c r="L4163" s="21" t="str">
        <f>UPPER(VLOOKUP(D4163,MasterSheet!H:U,14,))</f>
        <v>BIOLEGEND</v>
      </c>
    </row>
    <row r="4164" spans="1:12" x14ac:dyDescent="0.25">
      <c r="A4164" s="21" t="str">
        <f t="shared" si="272"/>
        <v>BIOLEGEND</v>
      </c>
      <c r="B4164" s="21" t="str">
        <v>EED120656</v>
      </c>
      <c r="C4164" s="30">
        <v>45975</v>
      </c>
      <c r="D4164" s="21">
        <v>740634</v>
      </c>
      <c r="E4164" s="21">
        <f>_xlfn.XLOOKUP(D4164,MasterSheet!H:H,MasterSheet!F:F)</f>
        <v>6230.4</v>
      </c>
      <c r="F4164" s="22">
        <f>SUMIFS(MasterSheet!J:J, MasterSheet!B:B, B4164, MasterSheet!D:D, C4164, MasterSheet!H:H, D4164)</f>
        <v>1</v>
      </c>
      <c r="G4164" s="22">
        <f t="shared" si="269"/>
        <v>6230.4</v>
      </c>
      <c r="H4164" s="26">
        <f>SUMIFS(MasterSheet!K:K, MasterSheet!B:B, B4164, MasterSheet!D:D, C4164, MasterSheet!H:H, D4164)</f>
        <v>1</v>
      </c>
      <c r="I4164" s="26">
        <f t="shared" si="270"/>
        <v>6230.4</v>
      </c>
      <c r="J4164" s="28">
        <f>SUMIFS(MasterSheet!L:L, MasterSheet!B:B, B4164, MasterSheet!D:D, C4164, MasterSheet!H:H, D4164)</f>
        <v>0</v>
      </c>
      <c r="K4164" s="28">
        <f t="shared" si="271"/>
        <v>0</v>
      </c>
      <c r="L4164" s="21" t="str">
        <f>UPPER(VLOOKUP(D4164,MasterSheet!H:U,14,))</f>
        <v>BIOLEGEND</v>
      </c>
    </row>
    <row r="4165" spans="1:12" x14ac:dyDescent="0.25">
      <c r="A4165" s="21" t="str">
        <f t="shared" si="272"/>
        <v>BIOLEGEND</v>
      </c>
      <c r="B4165" s="21" t="str">
        <v>EED120656</v>
      </c>
      <c r="C4165" s="30">
        <v>45975</v>
      </c>
      <c r="D4165" s="21">
        <v>740868</v>
      </c>
      <c r="E4165" s="21">
        <f>_xlfn.XLOOKUP(D4165,MasterSheet!H:H,MasterSheet!F:F)</f>
        <v>18110.400000000001</v>
      </c>
      <c r="F4165" s="22">
        <f>SUMIFS(MasterSheet!J:J, MasterSheet!B:B, B4165, MasterSheet!D:D, C4165, MasterSheet!H:H, D4165)</f>
        <v>1</v>
      </c>
      <c r="G4165" s="22">
        <f t="shared" si="269"/>
        <v>18110.400000000001</v>
      </c>
      <c r="H4165" s="26">
        <f>SUMIFS(MasterSheet!K:K, MasterSheet!B:B, B4165, MasterSheet!D:D, C4165, MasterSheet!H:H, D4165)</f>
        <v>1</v>
      </c>
      <c r="I4165" s="26">
        <f t="shared" si="270"/>
        <v>18110.400000000001</v>
      </c>
      <c r="J4165" s="28">
        <f>SUMIFS(MasterSheet!L:L, MasterSheet!B:B, B4165, MasterSheet!D:D, C4165, MasterSheet!H:H, D4165)</f>
        <v>0</v>
      </c>
      <c r="K4165" s="28">
        <f t="shared" si="271"/>
        <v>0</v>
      </c>
      <c r="L4165" s="21" t="str">
        <f>UPPER(VLOOKUP(D4165,MasterSheet!H:U,14,))</f>
        <v>BIOLEGEND</v>
      </c>
    </row>
    <row r="4166" spans="1:12" x14ac:dyDescent="0.25">
      <c r="A4166" s="21" t="str">
        <f t="shared" si="272"/>
        <v>BIOLEGEND</v>
      </c>
      <c r="B4166" s="21" t="str">
        <v>EED120656</v>
      </c>
      <c r="C4166" s="30">
        <v>45975</v>
      </c>
      <c r="D4166" s="21">
        <v>740869</v>
      </c>
      <c r="E4166" s="21">
        <f>_xlfn.XLOOKUP(D4166,MasterSheet!H:H,MasterSheet!F:F)</f>
        <v>3634.3999999999996</v>
      </c>
      <c r="F4166" s="22">
        <f>SUMIFS(MasterSheet!J:J, MasterSheet!B:B, B4166, MasterSheet!D:D, C4166, MasterSheet!H:H, D4166)</f>
        <v>1</v>
      </c>
      <c r="G4166" s="22">
        <f t="shared" si="269"/>
        <v>3634.3999999999996</v>
      </c>
      <c r="H4166" s="26">
        <f>SUMIFS(MasterSheet!K:K, MasterSheet!B:B, B4166, MasterSheet!D:D, C4166, MasterSheet!H:H, D4166)</f>
        <v>1</v>
      </c>
      <c r="I4166" s="26">
        <f t="shared" si="270"/>
        <v>3634.3999999999996</v>
      </c>
      <c r="J4166" s="28">
        <f>SUMIFS(MasterSheet!L:L, MasterSheet!B:B, B4166, MasterSheet!D:D, C4166, MasterSheet!H:H, D4166)</f>
        <v>0</v>
      </c>
      <c r="K4166" s="28">
        <f t="shared" si="271"/>
        <v>0</v>
      </c>
      <c r="L4166" s="21" t="str">
        <f>UPPER(VLOOKUP(D4166,MasterSheet!H:U,14,))</f>
        <v>BIOLEGEND</v>
      </c>
    </row>
    <row r="4167" spans="1:12" x14ac:dyDescent="0.25">
      <c r="A4167" s="21" t="str">
        <f t="shared" si="272"/>
        <v>BIOLEGEND</v>
      </c>
      <c r="B4167" s="21" t="str">
        <v>EED120656</v>
      </c>
      <c r="C4167" s="30">
        <v>45975</v>
      </c>
      <c r="D4167" s="21">
        <v>740870</v>
      </c>
      <c r="E4167" s="21">
        <f>_xlfn.XLOOKUP(D4167,MasterSheet!H:H,MasterSheet!F:F)</f>
        <v>7268.7999999999993</v>
      </c>
      <c r="F4167" s="22">
        <f>SUMIFS(MasterSheet!J:J, MasterSheet!B:B, B4167, MasterSheet!D:D, C4167, MasterSheet!H:H, D4167)</f>
        <v>1</v>
      </c>
      <c r="G4167" s="22">
        <f t="shared" si="269"/>
        <v>7268.7999999999993</v>
      </c>
      <c r="H4167" s="26">
        <f>SUMIFS(MasterSheet!K:K, MasterSheet!B:B, B4167, MasterSheet!D:D, C4167, MasterSheet!H:H, D4167)</f>
        <v>1</v>
      </c>
      <c r="I4167" s="26">
        <f t="shared" si="270"/>
        <v>7268.7999999999993</v>
      </c>
      <c r="J4167" s="28">
        <f>SUMIFS(MasterSheet!L:L, MasterSheet!B:B, B4167, MasterSheet!D:D, C4167, MasterSheet!H:H, D4167)</f>
        <v>0</v>
      </c>
      <c r="K4167" s="28">
        <f t="shared" si="271"/>
        <v>0</v>
      </c>
      <c r="L4167" s="21" t="str">
        <f>UPPER(VLOOKUP(D4167,MasterSheet!H:U,14,))</f>
        <v>BIOLEGEND</v>
      </c>
    </row>
    <row r="4168" spans="1:12" x14ac:dyDescent="0.25">
      <c r="A4168" s="21" t="str">
        <f t="shared" si="272"/>
        <v>BIOLEGEND</v>
      </c>
      <c r="B4168" s="21" t="str">
        <v>EED120656</v>
      </c>
      <c r="C4168" s="30">
        <v>45975</v>
      </c>
      <c r="D4168" s="21">
        <v>740965</v>
      </c>
      <c r="E4168" s="21">
        <f>_xlfn.XLOOKUP(D4168,MasterSheet!H:H,MasterSheet!F:F)</f>
        <v>92980.799999999988</v>
      </c>
      <c r="F4168" s="22">
        <f>SUMIFS(MasterSheet!J:J, MasterSheet!B:B, B4168, MasterSheet!D:D, C4168, MasterSheet!H:H, D4168)</f>
        <v>1</v>
      </c>
      <c r="G4168" s="22">
        <f t="shared" si="269"/>
        <v>92980.799999999988</v>
      </c>
      <c r="H4168" s="26">
        <f>SUMIFS(MasterSheet!K:K, MasterSheet!B:B, B4168, MasterSheet!D:D, C4168, MasterSheet!H:H, D4168)</f>
        <v>1</v>
      </c>
      <c r="I4168" s="26">
        <f t="shared" si="270"/>
        <v>92980.799999999988</v>
      </c>
      <c r="J4168" s="28">
        <f>SUMIFS(MasterSheet!L:L, MasterSheet!B:B, B4168, MasterSheet!D:D, C4168, MasterSheet!H:H, D4168)</f>
        <v>0</v>
      </c>
      <c r="K4168" s="28">
        <f t="shared" si="271"/>
        <v>0</v>
      </c>
      <c r="L4168" s="21" t="str">
        <f>UPPER(VLOOKUP(D4168,MasterSheet!H:U,14,))</f>
        <v>BIOLEGEND</v>
      </c>
    </row>
    <row r="4169" spans="1:12" x14ac:dyDescent="0.25">
      <c r="A4169" s="21" t="str">
        <f t="shared" si="272"/>
        <v>BIOLEGEND</v>
      </c>
      <c r="B4169" s="21" t="str">
        <v>EED120656</v>
      </c>
      <c r="C4169" s="30">
        <v>45975</v>
      </c>
      <c r="D4169" s="21">
        <v>740981</v>
      </c>
      <c r="E4169" s="21">
        <f>_xlfn.XLOOKUP(D4169,MasterSheet!H:H,MasterSheet!F:F)</f>
        <v>7268.7999999999993</v>
      </c>
      <c r="F4169" s="22">
        <f>SUMIFS(MasterSheet!J:J, MasterSheet!B:B, B4169, MasterSheet!D:D, C4169, MasterSheet!H:H, D4169)</f>
        <v>1</v>
      </c>
      <c r="G4169" s="22">
        <f t="shared" si="269"/>
        <v>7268.7999999999993</v>
      </c>
      <c r="H4169" s="26">
        <f>SUMIFS(MasterSheet!K:K, MasterSheet!B:B, B4169, MasterSheet!D:D, C4169, MasterSheet!H:H, D4169)</f>
        <v>1</v>
      </c>
      <c r="I4169" s="26">
        <f t="shared" si="270"/>
        <v>7268.7999999999993</v>
      </c>
      <c r="J4169" s="28">
        <f>SUMIFS(MasterSheet!L:L, MasterSheet!B:B, B4169, MasterSheet!D:D, C4169, MasterSheet!H:H, D4169)</f>
        <v>0</v>
      </c>
      <c r="K4169" s="28">
        <f t="shared" si="271"/>
        <v>0</v>
      </c>
      <c r="L4169" s="21" t="str">
        <f>UPPER(VLOOKUP(D4169,MasterSheet!H:U,14,))</f>
        <v>BIOLEGEND</v>
      </c>
    </row>
    <row r="4170" spans="1:12" x14ac:dyDescent="0.25">
      <c r="A4170" s="21" t="str">
        <f t="shared" si="272"/>
        <v>BIOLEGEND</v>
      </c>
      <c r="B4170" s="21" t="str">
        <v>EED120656</v>
      </c>
      <c r="C4170" s="30">
        <v>45975</v>
      </c>
      <c r="D4170" s="21">
        <v>741260</v>
      </c>
      <c r="E4170" s="21">
        <f>_xlfn.XLOOKUP(D4170,MasterSheet!H:H,MasterSheet!F:F)</f>
        <v>6230.4</v>
      </c>
      <c r="F4170" s="22">
        <f>SUMIFS(MasterSheet!J:J, MasterSheet!B:B, B4170, MasterSheet!D:D, C4170, MasterSheet!H:H, D4170)</f>
        <v>1</v>
      </c>
      <c r="G4170" s="22">
        <f t="shared" si="269"/>
        <v>6230.4</v>
      </c>
      <c r="H4170" s="26">
        <f>SUMIFS(MasterSheet!K:K, MasterSheet!B:B, B4170, MasterSheet!D:D, C4170, MasterSheet!H:H, D4170)</f>
        <v>1</v>
      </c>
      <c r="I4170" s="26">
        <f t="shared" si="270"/>
        <v>6230.4</v>
      </c>
      <c r="J4170" s="28">
        <f>SUMIFS(MasterSheet!L:L, MasterSheet!B:B, B4170, MasterSheet!D:D, C4170, MasterSheet!H:H, D4170)</f>
        <v>0</v>
      </c>
      <c r="K4170" s="28">
        <f t="shared" si="271"/>
        <v>0</v>
      </c>
      <c r="L4170" s="21" t="str">
        <f>UPPER(VLOOKUP(D4170,MasterSheet!H:U,14,))</f>
        <v>BIOLEGEND</v>
      </c>
    </row>
    <row r="4171" spans="1:12" x14ac:dyDescent="0.25">
      <c r="A4171" s="21" t="str">
        <f t="shared" si="272"/>
        <v>BIOLEGEND</v>
      </c>
      <c r="B4171" s="21" t="str">
        <v>EED120656</v>
      </c>
      <c r="C4171" s="30">
        <v>45975</v>
      </c>
      <c r="D4171" s="21">
        <v>820101</v>
      </c>
      <c r="E4171" s="21">
        <f>_xlfn.XLOOKUP(D4171,MasterSheet!H:H,MasterSheet!F:F)</f>
        <v>8712</v>
      </c>
      <c r="F4171" s="22">
        <f>SUMIFS(MasterSheet!J:J, MasterSheet!B:B, B4171, MasterSheet!D:D, C4171, MasterSheet!H:H, D4171)</f>
        <v>1</v>
      </c>
      <c r="G4171" s="22">
        <f t="shared" si="269"/>
        <v>8712</v>
      </c>
      <c r="H4171" s="26">
        <f>SUMIFS(MasterSheet!K:K, MasterSheet!B:B, B4171, MasterSheet!D:D, C4171, MasterSheet!H:H, D4171)</f>
        <v>1</v>
      </c>
      <c r="I4171" s="26">
        <f t="shared" si="270"/>
        <v>8712</v>
      </c>
      <c r="J4171" s="28">
        <f>SUMIFS(MasterSheet!L:L, MasterSheet!B:B, B4171, MasterSheet!D:D, C4171, MasterSheet!H:H, D4171)</f>
        <v>0</v>
      </c>
      <c r="K4171" s="28">
        <f t="shared" si="271"/>
        <v>0</v>
      </c>
      <c r="L4171" s="21" t="str">
        <f>UPPER(VLOOKUP(D4171,MasterSheet!H:U,14,))</f>
        <v>BIOLEGEND</v>
      </c>
    </row>
    <row r="4172" spans="1:12" x14ac:dyDescent="0.25">
      <c r="A4172" s="21" t="str">
        <f t="shared" si="272"/>
        <v>MABTECH</v>
      </c>
      <c r="B4172" s="21">
        <v>45330</v>
      </c>
      <c r="C4172" s="30">
        <v>45975</v>
      </c>
      <c r="D4172" s="21" t="str">
        <v>3420-4APW-2</v>
      </c>
      <c r="E4172" s="21">
        <f>_xlfn.XLOOKUP(D4172,MasterSheet!H:H,MasterSheet!F:F)</f>
        <v>32318</v>
      </c>
      <c r="F4172" s="22">
        <f>SUMIFS(MasterSheet!J:J, MasterSheet!B:B, B4172, MasterSheet!D:D, C4172, MasterSheet!H:H, D4172)</f>
        <v>5</v>
      </c>
      <c r="G4172" s="22">
        <f t="shared" si="269"/>
        <v>161590</v>
      </c>
      <c r="H4172" s="26">
        <f>SUMIFS(MasterSheet!K:K, MasterSheet!B:B, B4172, MasterSheet!D:D, C4172, MasterSheet!H:H, D4172)</f>
        <v>5</v>
      </c>
      <c r="I4172" s="26">
        <f t="shared" si="270"/>
        <v>161590</v>
      </c>
      <c r="J4172" s="28">
        <f>SUMIFS(MasterSheet!L:L, MasterSheet!B:B, B4172, MasterSheet!D:D, C4172, MasterSheet!H:H, D4172)</f>
        <v>0</v>
      </c>
      <c r="K4172" s="28">
        <f t="shared" si="271"/>
        <v>0</v>
      </c>
      <c r="L4172" s="21" t="str">
        <f>UPPER(VLOOKUP(D4172,MasterSheet!H:U,14,))</f>
        <v>MABTECH</v>
      </c>
    </row>
    <row r="4173" spans="1:12" x14ac:dyDescent="0.25">
      <c r="A4173" s="21" t="str">
        <f t="shared" si="272"/>
        <v>TARGETMOL</v>
      </c>
      <c r="B4173" s="21" t="str">
        <v>INV251115-003</v>
      </c>
      <c r="C4173" s="30">
        <v>45978</v>
      </c>
      <c r="D4173" s="21" t="str">
        <v>T83115L</v>
      </c>
      <c r="E4173" s="21">
        <f>_xlfn.XLOOKUP(D4173,MasterSheet!H:H,MasterSheet!F:F)</f>
        <v>8184</v>
      </c>
      <c r="F4173" s="22">
        <f>SUMIFS(MasterSheet!J:J, MasterSheet!B:B, B4173, MasterSheet!D:D, C4173, MasterSheet!H:H, D4173)</f>
        <v>1</v>
      </c>
      <c r="G4173" s="22">
        <f t="shared" si="269"/>
        <v>8184</v>
      </c>
      <c r="H4173" s="26">
        <f>SUMIFS(MasterSheet!K:K, MasterSheet!B:B, B4173, MasterSheet!D:D, C4173, MasterSheet!H:H, D4173)</f>
        <v>1</v>
      </c>
      <c r="I4173" s="26">
        <f t="shared" si="270"/>
        <v>8184</v>
      </c>
      <c r="J4173" s="28">
        <f>SUMIFS(MasterSheet!L:L, MasterSheet!B:B, B4173, MasterSheet!D:D, C4173, MasterSheet!H:H, D4173)</f>
        <v>0</v>
      </c>
      <c r="K4173" s="28">
        <f t="shared" si="271"/>
        <v>0</v>
      </c>
      <c r="L4173" s="21" t="str">
        <f>UPPER(VLOOKUP(D4173,MasterSheet!H:U,14,))</f>
        <v>TARGETMOL</v>
      </c>
    </row>
    <row r="4174" spans="1:12" x14ac:dyDescent="0.25">
      <c r="A4174" s="21" t="str">
        <f t="shared" si="272"/>
        <v>TARGETMOL</v>
      </c>
      <c r="B4174" s="21" t="str">
        <v>INV251115-004</v>
      </c>
      <c r="C4174" s="30">
        <v>45978</v>
      </c>
      <c r="D4174" s="21" t="str">
        <v>TN2190</v>
      </c>
      <c r="E4174" s="21">
        <f>_xlfn.XLOOKUP(D4174,MasterSheet!H:H,MasterSheet!F:F)</f>
        <v>25819.199999999997</v>
      </c>
      <c r="F4174" s="22">
        <f>SUMIFS(MasterSheet!J:J, MasterSheet!B:B, B4174, MasterSheet!D:D, C4174, MasterSheet!H:H, D4174)</f>
        <v>1</v>
      </c>
      <c r="G4174" s="22">
        <f t="shared" si="269"/>
        <v>25819.199999999997</v>
      </c>
      <c r="H4174" s="26">
        <f>SUMIFS(MasterSheet!K:K, MasterSheet!B:B, B4174, MasterSheet!D:D, C4174, MasterSheet!H:H, D4174)</f>
        <v>1</v>
      </c>
      <c r="I4174" s="26">
        <f t="shared" si="270"/>
        <v>25819.199999999997</v>
      </c>
      <c r="J4174" s="28">
        <f>SUMIFS(MasterSheet!L:L, MasterSheet!B:B, B4174, MasterSheet!D:D, C4174, MasterSheet!H:H, D4174)</f>
        <v>0</v>
      </c>
      <c r="K4174" s="28">
        <f t="shared" si="271"/>
        <v>0</v>
      </c>
      <c r="L4174" s="21" t="str">
        <f>UPPER(VLOOKUP(D4174,MasterSheet!H:U,14,))</f>
        <v>TARGETMOL</v>
      </c>
    </row>
    <row r="4175" spans="1:12" x14ac:dyDescent="0.25">
      <c r="A4175" s="21" t="str">
        <f t="shared" si="272"/>
        <v>TARGETMOL</v>
      </c>
      <c r="B4175" s="21" t="str">
        <v>INV251115-004</v>
      </c>
      <c r="C4175" s="30">
        <v>45978</v>
      </c>
      <c r="D4175" s="21" t="str">
        <v>TMPY-05568</v>
      </c>
      <c r="E4175" s="21">
        <f>_xlfn.XLOOKUP(D4175,MasterSheet!H:H,MasterSheet!F:F)</f>
        <v>13041.599999999999</v>
      </c>
      <c r="F4175" s="22">
        <f>SUMIFS(MasterSheet!J:J, MasterSheet!B:B, B4175, MasterSheet!D:D, C4175, MasterSheet!H:H, D4175)</f>
        <v>1</v>
      </c>
      <c r="G4175" s="22">
        <f t="shared" si="269"/>
        <v>13041.599999999999</v>
      </c>
      <c r="H4175" s="26">
        <f>SUMIFS(MasterSheet!K:K, MasterSheet!B:B, B4175, MasterSheet!D:D, C4175, MasterSheet!H:H, D4175)</f>
        <v>1</v>
      </c>
      <c r="I4175" s="26">
        <f t="shared" si="270"/>
        <v>13041.599999999999</v>
      </c>
      <c r="J4175" s="28">
        <f>SUMIFS(MasterSheet!L:L, MasterSheet!B:B, B4175, MasterSheet!D:D, C4175, MasterSheet!H:H, D4175)</f>
        <v>0</v>
      </c>
      <c r="K4175" s="28">
        <f t="shared" si="271"/>
        <v>0</v>
      </c>
      <c r="L4175" s="21" t="str">
        <f>UPPER(VLOOKUP(D4175,MasterSheet!H:U,14,))</f>
        <v>TARGETMOL</v>
      </c>
    </row>
    <row r="4176" spans="1:12" x14ac:dyDescent="0.25">
      <c r="A4176" s="21" t="str">
        <f t="shared" si="272"/>
        <v>TARGETMOL</v>
      </c>
      <c r="B4176" s="21" t="str">
        <v>INV251115-005</v>
      </c>
      <c r="C4176" s="30">
        <v>45978</v>
      </c>
      <c r="D4176" s="21" t="str">
        <v>TMPJ-00249</v>
      </c>
      <c r="E4176" s="21">
        <f>_xlfn.XLOOKUP(D4176,MasterSheet!H:H,MasterSheet!F:F)</f>
        <v>18216</v>
      </c>
      <c r="F4176" s="22">
        <f>SUMIFS(MasterSheet!J:J, MasterSheet!B:B, B4176, MasterSheet!D:D, C4176, MasterSheet!H:H, D4176)</f>
        <v>1</v>
      </c>
      <c r="G4176" s="22">
        <f t="shared" si="269"/>
        <v>18216</v>
      </c>
      <c r="H4176" s="26">
        <f>SUMIFS(MasterSheet!K:K, MasterSheet!B:B, B4176, MasterSheet!D:D, C4176, MasterSheet!H:H, D4176)</f>
        <v>1</v>
      </c>
      <c r="I4176" s="26">
        <f t="shared" si="270"/>
        <v>18216</v>
      </c>
      <c r="J4176" s="28">
        <f>SUMIFS(MasterSheet!L:L, MasterSheet!B:B, B4176, MasterSheet!D:D, C4176, MasterSheet!H:H, D4176)</f>
        <v>0</v>
      </c>
      <c r="K4176" s="28">
        <f t="shared" si="271"/>
        <v>0</v>
      </c>
      <c r="L4176" s="21" t="str">
        <f>UPPER(VLOOKUP(D4176,MasterSheet!H:U,14,))</f>
        <v>TARGETMOL</v>
      </c>
    </row>
    <row r="4177" spans="1:12" x14ac:dyDescent="0.25">
      <c r="A4177" s="21" t="str">
        <f t="shared" si="272"/>
        <v>TARGETMOL</v>
      </c>
      <c r="B4177" s="21" t="str">
        <v>INV251115-005</v>
      </c>
      <c r="C4177" s="30">
        <v>45978</v>
      </c>
      <c r="D4177" s="21" t="str">
        <v>T11766L</v>
      </c>
      <c r="E4177" s="21">
        <f>_xlfn.XLOOKUP(D4177,MasterSheet!H:H,MasterSheet!F:F)</f>
        <v>3168</v>
      </c>
      <c r="F4177" s="22">
        <f>SUMIFS(MasterSheet!J:J, MasterSheet!B:B, B4177, MasterSheet!D:D, C4177, MasterSheet!H:H, D4177)</f>
        <v>1</v>
      </c>
      <c r="G4177" s="22">
        <f t="shared" si="269"/>
        <v>3168</v>
      </c>
      <c r="H4177" s="26">
        <f>SUMIFS(MasterSheet!K:K, MasterSheet!B:B, B4177, MasterSheet!D:D, C4177, MasterSheet!H:H, D4177)</f>
        <v>1</v>
      </c>
      <c r="I4177" s="26">
        <f t="shared" si="270"/>
        <v>3168</v>
      </c>
      <c r="J4177" s="28">
        <f>SUMIFS(MasterSheet!L:L, MasterSheet!B:B, B4177, MasterSheet!D:D, C4177, MasterSheet!H:H, D4177)</f>
        <v>0</v>
      </c>
      <c r="K4177" s="28">
        <f t="shared" si="271"/>
        <v>0</v>
      </c>
      <c r="L4177" s="21" t="str">
        <f>UPPER(VLOOKUP(D4177,MasterSheet!H:U,14,))</f>
        <v>TARGETMOL</v>
      </c>
    </row>
    <row r="4178" spans="1:12" x14ac:dyDescent="0.25">
      <c r="A4178" s="21" t="str">
        <f t="shared" si="272"/>
        <v>TARGETMOL</v>
      </c>
      <c r="B4178" s="21" t="str">
        <v>INV251115-006</v>
      </c>
      <c r="C4178" s="30">
        <v>45978</v>
      </c>
      <c r="D4178" s="21" t="str">
        <v>T73578</v>
      </c>
      <c r="E4178" s="21">
        <f>_xlfn.XLOOKUP(D4178,MasterSheet!H:H,MasterSheet!F:F)</f>
        <v>440</v>
      </c>
      <c r="F4178" s="22">
        <f>SUMIFS(MasterSheet!J:J, MasterSheet!B:B, B4178, MasterSheet!D:D, C4178, MasterSheet!H:H, D4178)</f>
        <v>1</v>
      </c>
      <c r="G4178" s="22">
        <f t="shared" si="269"/>
        <v>440</v>
      </c>
      <c r="H4178" s="26">
        <f>SUMIFS(MasterSheet!K:K, MasterSheet!B:B, B4178, MasterSheet!D:D, C4178, MasterSheet!H:H, D4178)</f>
        <v>1</v>
      </c>
      <c r="I4178" s="26">
        <f t="shared" si="270"/>
        <v>440</v>
      </c>
      <c r="J4178" s="28">
        <f>SUMIFS(MasterSheet!L:L, MasterSheet!B:B, B4178, MasterSheet!D:D, C4178, MasterSheet!H:H, D4178)</f>
        <v>0</v>
      </c>
      <c r="K4178" s="28">
        <f t="shared" si="271"/>
        <v>0</v>
      </c>
      <c r="L4178" s="21" t="str">
        <f>UPPER(VLOOKUP(D4178,MasterSheet!H:U,14,))</f>
        <v>TARGETMOL</v>
      </c>
    </row>
    <row r="4179" spans="1:12" x14ac:dyDescent="0.25">
      <c r="A4179" s="21" t="str">
        <f t="shared" si="272"/>
        <v>TARGETMOL</v>
      </c>
      <c r="B4179" s="21" t="str">
        <v>INV251115-006</v>
      </c>
      <c r="C4179" s="30">
        <v>45978</v>
      </c>
      <c r="D4179" s="21" t="str">
        <v>T11471</v>
      </c>
      <c r="E4179" s="21">
        <f>_xlfn.XLOOKUP(D4179,MasterSheet!H:H,MasterSheet!F:F)</f>
        <v>440</v>
      </c>
      <c r="F4179" s="22">
        <f>SUMIFS(MasterSheet!J:J, MasterSheet!B:B, B4179, MasterSheet!D:D, C4179, MasterSheet!H:H, D4179)</f>
        <v>1</v>
      </c>
      <c r="G4179" s="22">
        <f t="shared" si="269"/>
        <v>440</v>
      </c>
      <c r="H4179" s="26">
        <f>SUMIFS(MasterSheet!K:K, MasterSheet!B:B, B4179, MasterSheet!D:D, C4179, MasterSheet!H:H, D4179)</f>
        <v>1</v>
      </c>
      <c r="I4179" s="26">
        <f t="shared" si="270"/>
        <v>440</v>
      </c>
      <c r="J4179" s="28">
        <f>SUMIFS(MasterSheet!L:L, MasterSheet!B:B, B4179, MasterSheet!D:D, C4179, MasterSheet!H:H, D4179)</f>
        <v>0</v>
      </c>
      <c r="K4179" s="28">
        <f t="shared" si="271"/>
        <v>0</v>
      </c>
      <c r="L4179" s="21" t="str">
        <f>UPPER(VLOOKUP(D4179,MasterSheet!H:U,14,))</f>
        <v>TARGETMOL</v>
      </c>
    </row>
    <row r="4180" spans="1:12" x14ac:dyDescent="0.25">
      <c r="A4180" s="21" t="str">
        <f t="shared" si="272"/>
        <v>TARGETMOL</v>
      </c>
      <c r="B4180" s="21" t="str">
        <v>INV251115-006</v>
      </c>
      <c r="C4180" s="30">
        <v>45978</v>
      </c>
      <c r="D4180" s="21" t="str">
        <v>T36527</v>
      </c>
      <c r="E4180" s="21">
        <f>_xlfn.XLOOKUP(D4180,MasterSheet!H:H,MasterSheet!F:F)</f>
        <v>440</v>
      </c>
      <c r="F4180" s="22">
        <f>SUMIFS(MasterSheet!J:J, MasterSheet!B:B, B4180, MasterSheet!D:D, C4180, MasterSheet!H:H, D4180)</f>
        <v>1</v>
      </c>
      <c r="G4180" s="22">
        <f t="shared" si="269"/>
        <v>440</v>
      </c>
      <c r="H4180" s="26">
        <f>SUMIFS(MasterSheet!K:K, MasterSheet!B:B, B4180, MasterSheet!D:D, C4180, MasterSheet!H:H, D4180)</f>
        <v>1</v>
      </c>
      <c r="I4180" s="26">
        <f t="shared" si="270"/>
        <v>440</v>
      </c>
      <c r="J4180" s="28">
        <f>SUMIFS(MasterSheet!L:L, MasterSheet!B:B, B4180, MasterSheet!D:D, C4180, MasterSheet!H:H, D4180)</f>
        <v>0</v>
      </c>
      <c r="K4180" s="28">
        <f t="shared" si="271"/>
        <v>0</v>
      </c>
      <c r="L4180" s="21" t="str">
        <f>UPPER(VLOOKUP(D4180,MasterSheet!H:U,14,))</f>
        <v>TARGETMOL</v>
      </c>
    </row>
    <row r="4181" spans="1:12" x14ac:dyDescent="0.25">
      <c r="A4181" s="21" t="str">
        <f t="shared" si="272"/>
        <v>TARGETMOL</v>
      </c>
      <c r="B4181" s="21" t="str">
        <v>INV251115-006</v>
      </c>
      <c r="C4181" s="30">
        <v>45978</v>
      </c>
      <c r="D4181" s="21" t="str">
        <v>T4476</v>
      </c>
      <c r="E4181" s="21">
        <f>_xlfn.XLOOKUP(D4181,MasterSheet!H:H,MasterSheet!F:F)</f>
        <v>440</v>
      </c>
      <c r="F4181" s="22">
        <f>SUMIFS(MasterSheet!J:J, MasterSheet!B:B, B4181, MasterSheet!D:D, C4181, MasterSheet!H:H, D4181)</f>
        <v>1</v>
      </c>
      <c r="G4181" s="22">
        <f t="shared" si="269"/>
        <v>440</v>
      </c>
      <c r="H4181" s="26">
        <f>SUMIFS(MasterSheet!K:K, MasterSheet!B:B, B4181, MasterSheet!D:D, C4181, MasterSheet!H:H, D4181)</f>
        <v>1</v>
      </c>
      <c r="I4181" s="26">
        <f t="shared" si="270"/>
        <v>440</v>
      </c>
      <c r="J4181" s="28">
        <f>SUMIFS(MasterSheet!L:L, MasterSheet!B:B, B4181, MasterSheet!D:D, C4181, MasterSheet!H:H, D4181)</f>
        <v>0</v>
      </c>
      <c r="K4181" s="28">
        <f t="shared" si="271"/>
        <v>0</v>
      </c>
      <c r="L4181" s="21" t="str">
        <f>UPPER(VLOOKUP(D4181,MasterSheet!H:U,14,))</f>
        <v>TARGETMOL</v>
      </c>
    </row>
    <row r="4182" spans="1:12" x14ac:dyDescent="0.25">
      <c r="A4182" s="21" t="str">
        <f t="shared" si="272"/>
        <v>BIOTIUM</v>
      </c>
      <c r="B4182" s="21" t="str">
        <v>I245366-IN</v>
      </c>
      <c r="C4182" s="30">
        <v>45978</v>
      </c>
      <c r="D4182" s="21" t="str">
        <v>30002-T</v>
      </c>
      <c r="E4182" s="21">
        <f>_xlfn.XLOOKUP(D4182,MasterSheet!H:H,MasterSheet!F:F)</f>
        <v>10912</v>
      </c>
      <c r="F4182" s="22">
        <f>SUMIFS(MasterSheet!J:J, MasterSheet!B:B, B4182, MasterSheet!D:D, C4182, MasterSheet!H:H, D4182)</f>
        <v>1</v>
      </c>
      <c r="G4182" s="22">
        <f t="shared" si="269"/>
        <v>10912</v>
      </c>
      <c r="H4182" s="26">
        <f>SUMIFS(MasterSheet!K:K, MasterSheet!B:B, B4182, MasterSheet!D:D, C4182, MasterSheet!H:H, D4182)</f>
        <v>1</v>
      </c>
      <c r="I4182" s="26">
        <f t="shared" si="270"/>
        <v>10912</v>
      </c>
      <c r="J4182" s="28">
        <f>SUMIFS(MasterSheet!L:L, MasterSheet!B:B, B4182, MasterSheet!D:D, C4182, MasterSheet!H:H, D4182)</f>
        <v>0</v>
      </c>
      <c r="K4182" s="28">
        <f t="shared" si="271"/>
        <v>0</v>
      </c>
      <c r="L4182" s="21" t="str">
        <f>UPPER(VLOOKUP(D4182,MasterSheet!H:U,14,))</f>
        <v>BIOTIUM</v>
      </c>
    </row>
    <row r="4183" spans="1:12" x14ac:dyDescent="0.25">
      <c r="A4183" s="21" t="str">
        <f t="shared" si="272"/>
        <v>BIOTIUM</v>
      </c>
      <c r="B4183" s="21" t="str">
        <v>I245366-IN</v>
      </c>
      <c r="C4183" s="30">
        <v>45978</v>
      </c>
      <c r="D4183" s="21">
        <v>31000</v>
      </c>
      <c r="E4183" s="21">
        <f>_xlfn.XLOOKUP(D4183,MasterSheet!H:H,MasterSheet!F:F)</f>
        <v>17248</v>
      </c>
      <c r="F4183" s="22">
        <f>SUMIFS(MasterSheet!J:J, MasterSheet!B:B, B4183, MasterSheet!D:D, C4183, MasterSheet!H:H, D4183)</f>
        <v>1</v>
      </c>
      <c r="G4183" s="22">
        <f t="shared" si="269"/>
        <v>17248</v>
      </c>
      <c r="H4183" s="26">
        <f>SUMIFS(MasterSheet!K:K, MasterSheet!B:B, B4183, MasterSheet!D:D, C4183, MasterSheet!H:H, D4183)</f>
        <v>1</v>
      </c>
      <c r="I4183" s="26">
        <f t="shared" si="270"/>
        <v>17248</v>
      </c>
      <c r="J4183" s="28">
        <f>SUMIFS(MasterSheet!L:L, MasterSheet!B:B, B4183, MasterSheet!D:D, C4183, MasterSheet!H:H, D4183)</f>
        <v>0</v>
      </c>
      <c r="K4183" s="28">
        <f t="shared" si="271"/>
        <v>0</v>
      </c>
      <c r="L4183" s="21" t="str">
        <f>UPPER(VLOOKUP(D4183,MasterSheet!H:U,14,))</f>
        <v>BIOTIUM</v>
      </c>
    </row>
    <row r="4184" spans="1:12" x14ac:dyDescent="0.25">
      <c r="A4184" s="21" t="str">
        <f t="shared" si="272"/>
        <v>BIOTIUM</v>
      </c>
      <c r="B4184" s="21" t="str">
        <v>I245366-IN</v>
      </c>
      <c r="C4184" s="30">
        <v>45978</v>
      </c>
      <c r="D4184" s="21" t="str">
        <v>50051-1MG</v>
      </c>
      <c r="E4184" s="21">
        <f>_xlfn.XLOOKUP(D4184,MasterSheet!H:H,MasterSheet!F:F)</f>
        <v>9715.2000000000007</v>
      </c>
      <c r="F4184" s="22">
        <f>SUMIFS(MasterSheet!J:J, MasterSheet!B:B, B4184, MasterSheet!D:D, C4184, MasterSheet!H:H, D4184)</f>
        <v>1</v>
      </c>
      <c r="G4184" s="22">
        <f t="shared" si="269"/>
        <v>9715.2000000000007</v>
      </c>
      <c r="H4184" s="26">
        <f>SUMIFS(MasterSheet!K:K, MasterSheet!B:B, B4184, MasterSheet!D:D, C4184, MasterSheet!H:H, D4184)</f>
        <v>1</v>
      </c>
      <c r="I4184" s="26">
        <f t="shared" si="270"/>
        <v>9715.2000000000007</v>
      </c>
      <c r="J4184" s="28">
        <f>SUMIFS(MasterSheet!L:L, MasterSheet!B:B, B4184, MasterSheet!D:D, C4184, MasterSheet!H:H, D4184)</f>
        <v>0</v>
      </c>
      <c r="K4184" s="28">
        <f t="shared" si="271"/>
        <v>0</v>
      </c>
      <c r="L4184" s="21" t="str">
        <f>UPPER(VLOOKUP(D4184,MasterSheet!H:U,14,))</f>
        <v>BIOTIUM</v>
      </c>
    </row>
    <row r="4185" spans="1:12" x14ac:dyDescent="0.25">
      <c r="A4185" s="21" t="str">
        <f t="shared" si="272"/>
        <v>BIOXCELL</v>
      </c>
      <c r="B4185" s="21">
        <v>181789</v>
      </c>
      <c r="C4185" s="30">
        <v>45978</v>
      </c>
      <c r="D4185" s="21" t="str">
        <v>BE0079</v>
      </c>
      <c r="E4185" s="21">
        <f>_xlfn.XLOOKUP(D4185,MasterSheet!H:H,MasterSheet!F:F)</f>
        <v>111355.20000000001</v>
      </c>
      <c r="F4185" s="22">
        <f>SUMIFS(MasterSheet!J:J, MasterSheet!B:B, B4185, MasterSheet!D:D, C4185, MasterSheet!H:H, D4185)</f>
        <v>1</v>
      </c>
      <c r="G4185" s="22">
        <f t="shared" si="269"/>
        <v>111355.20000000001</v>
      </c>
      <c r="H4185" s="26">
        <f>SUMIFS(MasterSheet!K:K, MasterSheet!B:B, B4185, MasterSheet!D:D, C4185, MasterSheet!H:H, D4185)</f>
        <v>1</v>
      </c>
      <c r="I4185" s="26">
        <f t="shared" si="270"/>
        <v>111355.20000000001</v>
      </c>
      <c r="J4185" s="28">
        <f>SUMIFS(MasterSheet!L:L, MasterSheet!B:B, B4185, MasterSheet!D:D, C4185, MasterSheet!H:H, D4185)</f>
        <v>0</v>
      </c>
      <c r="K4185" s="28">
        <f t="shared" si="271"/>
        <v>0</v>
      </c>
      <c r="L4185" s="21" t="str">
        <f>UPPER(VLOOKUP(D4185,MasterSheet!H:U,14,))</f>
        <v>BIOXCELL</v>
      </c>
    </row>
    <row r="4186" spans="1:12" x14ac:dyDescent="0.25">
      <c r="A4186" s="21" t="str">
        <f t="shared" si="272"/>
        <v>BIOXCELL</v>
      </c>
      <c r="B4186" s="21">
        <v>181995</v>
      </c>
      <c r="C4186" s="30">
        <v>45979</v>
      </c>
      <c r="D4186" s="21" t="str">
        <v>BE0070</v>
      </c>
      <c r="E4186" s="21">
        <f>_xlfn.XLOOKUP(D4186,MasterSheet!H:H,MasterSheet!F:F)</f>
        <v>111355.20000000001</v>
      </c>
      <c r="F4186" s="22">
        <f>SUMIFS(MasterSheet!J:J, MasterSheet!B:B, B4186, MasterSheet!D:D, C4186, MasterSheet!H:H, D4186)</f>
        <v>1</v>
      </c>
      <c r="G4186" s="22">
        <f t="shared" si="269"/>
        <v>111355.20000000001</v>
      </c>
      <c r="H4186" s="26">
        <f>SUMIFS(MasterSheet!K:K, MasterSheet!B:B, B4186, MasterSheet!D:D, C4186, MasterSheet!H:H, D4186)</f>
        <v>1</v>
      </c>
      <c r="I4186" s="26">
        <f t="shared" si="270"/>
        <v>111355.20000000001</v>
      </c>
      <c r="J4186" s="28">
        <f>SUMIFS(MasterSheet!L:L, MasterSheet!B:B, B4186, MasterSheet!D:D, C4186, MasterSheet!H:H, D4186)</f>
        <v>0</v>
      </c>
      <c r="K4186" s="28">
        <f t="shared" si="271"/>
        <v>0</v>
      </c>
      <c r="L4186" s="21" t="str">
        <f>UPPER(VLOOKUP(D4186,MasterSheet!H:U,14,))</f>
        <v>BIOXCELL</v>
      </c>
    </row>
    <row r="4187" spans="1:12" x14ac:dyDescent="0.25">
      <c r="A4187" s="21" t="str">
        <f t="shared" si="272"/>
        <v>BIOXCELL</v>
      </c>
      <c r="B4187" s="21">
        <v>181995</v>
      </c>
      <c r="C4187" s="30">
        <v>45979</v>
      </c>
      <c r="D4187" s="21" t="str">
        <v>BE0206</v>
      </c>
      <c r="E4187" s="21">
        <f>_xlfn.XLOOKUP(D4187,MasterSheet!H:H,MasterSheet!F:F)</f>
        <v>9081.6</v>
      </c>
      <c r="F4187" s="22">
        <f>SUMIFS(MasterSheet!J:J, MasterSheet!B:B, B4187, MasterSheet!D:D, C4187, MasterSheet!H:H, D4187)</f>
        <v>1</v>
      </c>
      <c r="G4187" s="22">
        <f t="shared" si="269"/>
        <v>9081.6</v>
      </c>
      <c r="H4187" s="26">
        <f>SUMIFS(MasterSheet!K:K, MasterSheet!B:B, B4187, MasterSheet!D:D, C4187, MasterSheet!H:H, D4187)</f>
        <v>1</v>
      </c>
      <c r="I4187" s="26">
        <f t="shared" si="270"/>
        <v>9081.6</v>
      </c>
      <c r="J4187" s="28">
        <f>SUMIFS(MasterSheet!L:L, MasterSheet!B:B, B4187, MasterSheet!D:D, C4187, MasterSheet!H:H, D4187)</f>
        <v>0</v>
      </c>
      <c r="K4187" s="28">
        <f t="shared" si="271"/>
        <v>0</v>
      </c>
      <c r="L4187" s="21" t="str">
        <f>UPPER(VLOOKUP(D4187,MasterSheet!H:U,14,))</f>
        <v>BIOXCELL</v>
      </c>
    </row>
    <row r="4188" spans="1:12" x14ac:dyDescent="0.25">
      <c r="A4188" s="21" t="str">
        <f t="shared" si="272"/>
        <v>BELLBROOK</v>
      </c>
      <c r="B4188" s="21">
        <v>71454</v>
      </c>
      <c r="C4188" s="30">
        <v>45979</v>
      </c>
      <c r="D4188" s="21" t="str">
        <v>3025-1K</v>
      </c>
      <c r="E4188" s="21">
        <f>_xlfn.XLOOKUP(D4188,MasterSheet!H:H,MasterSheet!F:F)</f>
        <v>33968</v>
      </c>
      <c r="F4188" s="22">
        <f>SUMIFS(MasterSheet!J:J, MasterSheet!B:B, B4188, MasterSheet!D:D, C4188, MasterSheet!H:H, D4188)</f>
        <v>2</v>
      </c>
      <c r="G4188" s="22">
        <f t="shared" si="269"/>
        <v>67936</v>
      </c>
      <c r="H4188" s="26">
        <f>SUMIFS(MasterSheet!K:K, MasterSheet!B:B, B4188, MasterSheet!D:D, C4188, MasterSheet!H:H, D4188)</f>
        <v>0</v>
      </c>
      <c r="I4188" s="26">
        <f t="shared" si="270"/>
        <v>0</v>
      </c>
      <c r="J4188" s="28">
        <f>SUMIFS(MasterSheet!L:L, MasterSheet!B:B, B4188, MasterSheet!D:D, C4188, MasterSheet!H:H, D4188)</f>
        <v>2</v>
      </c>
      <c r="K4188" s="28">
        <f t="shared" si="271"/>
        <v>67936</v>
      </c>
      <c r="L4188" s="21" t="str">
        <f>UPPER(VLOOKUP(D4188,MasterSheet!H:U,14,))</f>
        <v>BELLBROOK</v>
      </c>
    </row>
    <row r="4189" spans="1:12" x14ac:dyDescent="0.25">
      <c r="A4189" s="21" t="str">
        <f t="shared" si="272"/>
        <v>BELLBROOK</v>
      </c>
      <c r="B4189" s="21">
        <v>71454</v>
      </c>
      <c r="C4189" s="30">
        <v>45979</v>
      </c>
      <c r="D4189" s="21">
        <v>2227</v>
      </c>
      <c r="E4189" s="21">
        <f>_xlfn.XLOOKUP(D4189,MasterSheet!H:H,MasterSheet!F:F)</f>
        <v>15452.8</v>
      </c>
      <c r="F4189" s="22">
        <f>SUMIFS(MasterSheet!J:J, MasterSheet!B:B, B4189, MasterSheet!D:D, C4189, MasterSheet!H:H, D4189)</f>
        <v>2</v>
      </c>
      <c r="G4189" s="22">
        <f t="shared" si="269"/>
        <v>30905.599999999999</v>
      </c>
      <c r="H4189" s="26">
        <f>SUMIFS(MasterSheet!K:K, MasterSheet!B:B, B4189, MasterSheet!D:D, C4189, MasterSheet!H:H, D4189)</f>
        <v>0</v>
      </c>
      <c r="I4189" s="26">
        <f t="shared" si="270"/>
        <v>0</v>
      </c>
      <c r="J4189" s="28">
        <f>SUMIFS(MasterSheet!L:L, MasterSheet!B:B, B4189, MasterSheet!D:D, C4189, MasterSheet!H:H, D4189)</f>
        <v>2</v>
      </c>
      <c r="K4189" s="28">
        <f t="shared" si="271"/>
        <v>30905.599999999999</v>
      </c>
      <c r="L4189" s="21" t="str">
        <f>UPPER(VLOOKUP(D4189,MasterSheet!H:U,14,))</f>
        <v>BELLBROOK</v>
      </c>
    </row>
    <row r="4190" spans="1:12" x14ac:dyDescent="0.25">
      <c r="A4190" s="21" t="str">
        <f t="shared" si="272"/>
        <v>BELLBROOK</v>
      </c>
      <c r="B4190" s="21">
        <v>71454</v>
      </c>
      <c r="C4190" s="30">
        <v>45979</v>
      </c>
      <c r="D4190" s="21" t="str">
        <v>3010-1K</v>
      </c>
      <c r="E4190" s="21">
        <f>_xlfn.XLOOKUP(D4190,MasterSheet!H:H,MasterSheet!F:F)</f>
        <v>40075.199999999997</v>
      </c>
      <c r="F4190" s="22">
        <f>SUMIFS(MasterSheet!J:J, MasterSheet!B:B, B4190, MasterSheet!D:D, C4190, MasterSheet!H:H, D4190)</f>
        <v>2</v>
      </c>
      <c r="G4190" s="22">
        <f t="shared" si="269"/>
        <v>80150.399999999994</v>
      </c>
      <c r="H4190" s="26">
        <f>SUMIFS(MasterSheet!K:K, MasterSheet!B:B, B4190, MasterSheet!D:D, C4190, MasterSheet!H:H, D4190)</f>
        <v>0</v>
      </c>
      <c r="I4190" s="26">
        <f t="shared" si="270"/>
        <v>0</v>
      </c>
      <c r="J4190" s="28">
        <f>SUMIFS(MasterSheet!L:L, MasterSheet!B:B, B4190, MasterSheet!D:D, C4190, MasterSheet!H:H, D4190)</f>
        <v>2</v>
      </c>
      <c r="K4190" s="28">
        <f t="shared" si="271"/>
        <v>80150.399999999994</v>
      </c>
      <c r="L4190" s="21" t="str">
        <f>UPPER(VLOOKUP(D4190,MasterSheet!H:U,14,))</f>
        <v>BELLBROOK</v>
      </c>
    </row>
    <row r="4191" spans="1:12" x14ac:dyDescent="0.25">
      <c r="A4191" s="21" t="str">
        <f t="shared" si="272"/>
        <v>SOUTHERNBIOTECH</v>
      </c>
      <c r="B4191" s="21">
        <v>341396</v>
      </c>
      <c r="C4191" s="30">
        <v>45980</v>
      </c>
      <c r="D4191" s="21" t="str">
        <v>0100-20</v>
      </c>
      <c r="E4191" s="21">
        <f>_xlfn.XLOOKUP(D4191,MasterSheet!H:H,MasterSheet!F:F)</f>
        <v>3498</v>
      </c>
      <c r="F4191" s="22">
        <f>SUMIFS(MasterSheet!J:J, MasterSheet!B:B, B4191, MasterSheet!D:D, C4191, MasterSheet!H:H, D4191)</f>
        <v>1</v>
      </c>
      <c r="G4191" s="22">
        <f t="shared" si="269"/>
        <v>3498</v>
      </c>
      <c r="H4191" s="26">
        <f>SUMIFS(MasterSheet!K:K, MasterSheet!B:B, B4191, MasterSheet!D:D, C4191, MasterSheet!H:H, D4191)</f>
        <v>1</v>
      </c>
      <c r="I4191" s="26">
        <f t="shared" si="270"/>
        <v>3498</v>
      </c>
      <c r="J4191" s="28">
        <f>SUMIFS(MasterSheet!L:L, MasterSheet!B:B, B4191, MasterSheet!D:D, C4191, MasterSheet!H:H, D4191)</f>
        <v>0</v>
      </c>
      <c r="K4191" s="28">
        <f t="shared" si="271"/>
        <v>0</v>
      </c>
      <c r="L4191" s="21" t="str">
        <f>UPPER(VLOOKUP(D4191,MasterSheet!H:U,14,))</f>
        <v>SOUTHERNBIOTECH</v>
      </c>
    </row>
    <row r="4192" spans="1:12" x14ac:dyDescent="0.25">
      <c r="A4192" s="21" t="str">
        <f t="shared" si="272"/>
        <v>SOUTHERNBIOTECH</v>
      </c>
      <c r="B4192" s="21">
        <v>341396</v>
      </c>
      <c r="C4192" s="30">
        <v>45980</v>
      </c>
      <c r="D4192" s="21" t="str">
        <v>0103-26</v>
      </c>
      <c r="E4192" s="21">
        <f>_xlfn.XLOOKUP(D4192,MasterSheet!H:H,MasterSheet!F:F)</f>
        <v>13596</v>
      </c>
      <c r="F4192" s="22">
        <f>SUMIFS(MasterSheet!J:J, MasterSheet!B:B, B4192, MasterSheet!D:D, C4192, MasterSheet!H:H, D4192)</f>
        <v>1</v>
      </c>
      <c r="G4192" s="22">
        <f t="shared" si="269"/>
        <v>13596</v>
      </c>
      <c r="H4192" s="26">
        <f>SUMIFS(MasterSheet!K:K, MasterSheet!B:B, B4192, MasterSheet!D:D, C4192, MasterSheet!H:H, D4192)</f>
        <v>1</v>
      </c>
      <c r="I4192" s="26">
        <f t="shared" si="270"/>
        <v>13596</v>
      </c>
      <c r="J4192" s="28">
        <f>SUMIFS(MasterSheet!L:L, MasterSheet!B:B, B4192, MasterSheet!D:D, C4192, MasterSheet!H:H, D4192)</f>
        <v>0</v>
      </c>
      <c r="K4192" s="28">
        <f t="shared" si="271"/>
        <v>0</v>
      </c>
      <c r="L4192" s="21" t="str">
        <f>UPPER(VLOOKUP(D4192,MasterSheet!H:U,14,))</f>
        <v>SOUTHERNBIOTECH</v>
      </c>
    </row>
    <row r="4193" spans="1:12" x14ac:dyDescent="0.25">
      <c r="A4193" s="21" t="str">
        <f t="shared" si="272"/>
        <v>SOUTHERNBIOTECH</v>
      </c>
      <c r="B4193" s="21">
        <v>341396</v>
      </c>
      <c r="C4193" s="30">
        <v>45980</v>
      </c>
      <c r="D4193" s="21" t="str">
        <v>1090-04</v>
      </c>
      <c r="E4193" s="21">
        <f>_xlfn.XLOOKUP(D4193,MasterSheet!H:H,MasterSheet!F:F)</f>
        <v>11418</v>
      </c>
      <c r="F4193" s="22">
        <f>SUMIFS(MasterSheet!J:J, MasterSheet!B:B, B4193, MasterSheet!D:D, C4193, MasterSheet!H:H, D4193)</f>
        <v>1</v>
      </c>
      <c r="G4193" s="22">
        <f t="shared" si="269"/>
        <v>11418</v>
      </c>
      <c r="H4193" s="26">
        <f>SUMIFS(MasterSheet!K:K, MasterSheet!B:B, B4193, MasterSheet!D:D, C4193, MasterSheet!H:H, D4193)</f>
        <v>1</v>
      </c>
      <c r="I4193" s="26">
        <f t="shared" si="270"/>
        <v>11418</v>
      </c>
      <c r="J4193" s="28">
        <f>SUMIFS(MasterSheet!L:L, MasterSheet!B:B, B4193, MasterSheet!D:D, C4193, MasterSheet!H:H, D4193)</f>
        <v>0</v>
      </c>
      <c r="K4193" s="28">
        <f t="shared" si="271"/>
        <v>0</v>
      </c>
      <c r="L4193" s="21" t="str">
        <f>UPPER(VLOOKUP(D4193,MasterSheet!H:U,14,))</f>
        <v>SOUTHERNBIOTECH</v>
      </c>
    </row>
    <row r="4194" spans="1:12" x14ac:dyDescent="0.25">
      <c r="A4194" s="21" t="str">
        <f t="shared" si="272"/>
        <v>SOUTHERNBIOTECH</v>
      </c>
      <c r="B4194" s="21">
        <v>341397</v>
      </c>
      <c r="C4194" s="30">
        <v>45980</v>
      </c>
      <c r="D4194" s="21" t="str">
        <v>0100-01</v>
      </c>
      <c r="E4194" s="21">
        <f>_xlfn.XLOOKUP(D4194,MasterSheet!H:H,MasterSheet!F:F)</f>
        <v>6336</v>
      </c>
      <c r="F4194" s="22">
        <f>SUMIFS(MasterSheet!J:J, MasterSheet!B:B, B4194, MasterSheet!D:D, C4194, MasterSheet!H:H, D4194)</f>
        <v>5</v>
      </c>
      <c r="G4194" s="22">
        <f t="shared" si="269"/>
        <v>31680</v>
      </c>
      <c r="H4194" s="26">
        <f>SUMIFS(MasterSheet!K:K, MasterSheet!B:B, B4194, MasterSheet!D:D, C4194, MasterSheet!H:H, D4194)</f>
        <v>5</v>
      </c>
      <c r="I4194" s="26">
        <f t="shared" si="270"/>
        <v>31680</v>
      </c>
      <c r="J4194" s="28">
        <f>SUMIFS(MasterSheet!L:L, MasterSheet!B:B, B4194, MasterSheet!D:D, C4194, MasterSheet!H:H, D4194)</f>
        <v>0</v>
      </c>
      <c r="K4194" s="28">
        <f t="shared" si="271"/>
        <v>0</v>
      </c>
      <c r="L4194" s="21" t="str">
        <f>UPPER(VLOOKUP(D4194,MasterSheet!H:U,14,))</f>
        <v>SOUTHERNBIOTECH</v>
      </c>
    </row>
    <row r="4195" spans="1:12" x14ac:dyDescent="0.25">
      <c r="A4195" s="21" t="str">
        <f t="shared" si="272"/>
        <v>BIOLEGEND</v>
      </c>
      <c r="B4195" s="21" t="str">
        <v>EED120984</v>
      </c>
      <c r="C4195" s="30">
        <v>45982</v>
      </c>
      <c r="D4195" s="21">
        <v>100449</v>
      </c>
      <c r="E4195" s="21">
        <f>_xlfn.XLOOKUP(D4195,MasterSheet!H:H,MasterSheet!F:F)</f>
        <v>18084</v>
      </c>
      <c r="F4195" s="22">
        <f>SUMIFS(MasterSheet!J:J, MasterSheet!B:B, B4195, MasterSheet!D:D, C4195, MasterSheet!H:H, D4195)</f>
        <v>1</v>
      </c>
      <c r="G4195" s="22">
        <f t="shared" si="269"/>
        <v>18084</v>
      </c>
      <c r="H4195" s="26">
        <f>SUMIFS(MasterSheet!K:K, MasterSheet!B:B, B4195, MasterSheet!D:D, C4195, MasterSheet!H:H, D4195)</f>
        <v>1</v>
      </c>
      <c r="I4195" s="26">
        <f t="shared" si="270"/>
        <v>18084</v>
      </c>
      <c r="J4195" s="28">
        <f>SUMIFS(MasterSheet!L:L, MasterSheet!B:B, B4195, MasterSheet!D:D, C4195, MasterSheet!H:H, D4195)</f>
        <v>0</v>
      </c>
      <c r="K4195" s="28">
        <f t="shared" si="271"/>
        <v>0</v>
      </c>
      <c r="L4195" s="21" t="str">
        <f>UPPER(VLOOKUP(D4195,MasterSheet!H:U,14,))</f>
        <v>BIOLEGEND</v>
      </c>
    </row>
    <row r="4196" spans="1:12" x14ac:dyDescent="0.25">
      <c r="A4196" s="21" t="str">
        <f t="shared" si="272"/>
        <v>BIOLEGEND</v>
      </c>
      <c r="B4196" s="21" t="str">
        <v>EED120984</v>
      </c>
      <c r="C4196" s="30">
        <v>45982</v>
      </c>
      <c r="D4196" s="21">
        <v>101206</v>
      </c>
      <c r="E4196" s="21">
        <f>_xlfn.XLOOKUP(D4196,MasterSheet!H:H,MasterSheet!F:F)</f>
        <v>8131.2000000000007</v>
      </c>
      <c r="F4196" s="22">
        <f>SUMIFS(MasterSheet!J:J, MasterSheet!B:B, B4196, MasterSheet!D:D, C4196, MasterSheet!H:H, D4196)</f>
        <v>1</v>
      </c>
      <c r="G4196" s="22">
        <f t="shared" si="269"/>
        <v>8131.2000000000007</v>
      </c>
      <c r="H4196" s="26">
        <f>SUMIFS(MasterSheet!K:K, MasterSheet!B:B, B4196, MasterSheet!D:D, C4196, MasterSheet!H:H, D4196)</f>
        <v>1</v>
      </c>
      <c r="I4196" s="26">
        <f t="shared" si="270"/>
        <v>8131.2000000000007</v>
      </c>
      <c r="J4196" s="28">
        <f>SUMIFS(MasterSheet!L:L, MasterSheet!B:B, B4196, MasterSheet!D:D, C4196, MasterSheet!H:H, D4196)</f>
        <v>0</v>
      </c>
      <c r="K4196" s="28">
        <f t="shared" si="271"/>
        <v>0</v>
      </c>
      <c r="L4196" s="21" t="str">
        <f>UPPER(VLOOKUP(D4196,MasterSheet!H:U,14,))</f>
        <v>BIOLEGEND</v>
      </c>
    </row>
    <row r="4197" spans="1:12" x14ac:dyDescent="0.25">
      <c r="A4197" s="21" t="str">
        <f t="shared" si="272"/>
        <v>BIOLEGEND</v>
      </c>
      <c r="B4197" s="21" t="str">
        <v>EED120984</v>
      </c>
      <c r="C4197" s="30">
        <v>45982</v>
      </c>
      <c r="D4197" s="21">
        <v>101236</v>
      </c>
      <c r="E4197" s="21">
        <f>_xlfn.XLOOKUP(D4197,MasterSheet!H:H,MasterSheet!F:F)</f>
        <v>23716</v>
      </c>
      <c r="F4197" s="22">
        <f>SUMIFS(MasterSheet!J:J, MasterSheet!B:B, B4197, MasterSheet!D:D, C4197, MasterSheet!H:H, D4197)</f>
        <v>1</v>
      </c>
      <c r="G4197" s="22">
        <f t="shared" si="269"/>
        <v>23716</v>
      </c>
      <c r="H4197" s="26">
        <f>SUMIFS(MasterSheet!K:K, MasterSheet!B:B, B4197, MasterSheet!D:D, C4197, MasterSheet!H:H, D4197)</f>
        <v>1</v>
      </c>
      <c r="I4197" s="26">
        <f t="shared" si="270"/>
        <v>23716</v>
      </c>
      <c r="J4197" s="28">
        <f>SUMIFS(MasterSheet!L:L, MasterSheet!B:B, B4197, MasterSheet!D:D, C4197, MasterSheet!H:H, D4197)</f>
        <v>0</v>
      </c>
      <c r="K4197" s="28">
        <f t="shared" si="271"/>
        <v>0</v>
      </c>
      <c r="L4197" s="21" t="str">
        <f>UPPER(VLOOKUP(D4197,MasterSheet!H:U,14,))</f>
        <v>BIOLEGEND</v>
      </c>
    </row>
    <row r="4198" spans="1:12" x14ac:dyDescent="0.25">
      <c r="A4198" s="21" t="str">
        <f t="shared" si="272"/>
        <v>BIOLEGEND</v>
      </c>
      <c r="B4198" s="21" t="str">
        <v>EED120984</v>
      </c>
      <c r="C4198" s="30">
        <v>45982</v>
      </c>
      <c r="D4198" s="21">
        <v>101319</v>
      </c>
      <c r="E4198" s="21">
        <f>_xlfn.XLOOKUP(D4198,MasterSheet!H:H,MasterSheet!F:F)</f>
        <v>3326.3999999999996</v>
      </c>
      <c r="F4198" s="22">
        <f>SUMIFS(MasterSheet!J:J, MasterSheet!B:B, B4198, MasterSheet!D:D, C4198, MasterSheet!H:H, D4198)</f>
        <v>1</v>
      </c>
      <c r="G4198" s="22">
        <f t="shared" si="269"/>
        <v>3326.3999999999996</v>
      </c>
      <c r="H4198" s="26">
        <f>SUMIFS(MasterSheet!K:K, MasterSheet!B:B, B4198, MasterSheet!D:D, C4198, MasterSheet!H:H, D4198)</f>
        <v>1</v>
      </c>
      <c r="I4198" s="26">
        <f t="shared" si="270"/>
        <v>3326.3999999999996</v>
      </c>
      <c r="J4198" s="28">
        <f>SUMIFS(MasterSheet!L:L, MasterSheet!B:B, B4198, MasterSheet!D:D, C4198, MasterSheet!H:H, D4198)</f>
        <v>0</v>
      </c>
      <c r="K4198" s="28">
        <f t="shared" si="271"/>
        <v>0</v>
      </c>
      <c r="L4198" s="21" t="str">
        <f>UPPER(VLOOKUP(D4198,MasterSheet!H:U,14,))</f>
        <v>BIOLEGEND</v>
      </c>
    </row>
    <row r="4199" spans="1:12" x14ac:dyDescent="0.25">
      <c r="A4199" s="21" t="str">
        <f t="shared" si="272"/>
        <v>BIOLEGEND</v>
      </c>
      <c r="B4199" s="21" t="str">
        <v>EED120984</v>
      </c>
      <c r="C4199" s="30">
        <v>45982</v>
      </c>
      <c r="D4199" s="21">
        <v>102115</v>
      </c>
      <c r="E4199" s="21">
        <f>_xlfn.XLOOKUP(D4199,MasterSheet!H:H,MasterSheet!F:F)</f>
        <v>5808</v>
      </c>
      <c r="F4199" s="22">
        <f>SUMIFS(MasterSheet!J:J, MasterSheet!B:B, B4199, MasterSheet!D:D, C4199, MasterSheet!H:H, D4199)</f>
        <v>1</v>
      </c>
      <c r="G4199" s="22">
        <f t="shared" si="269"/>
        <v>5808</v>
      </c>
      <c r="H4199" s="26">
        <f>SUMIFS(MasterSheet!K:K, MasterSheet!B:B, B4199, MasterSheet!D:D, C4199, MasterSheet!H:H, D4199)</f>
        <v>1</v>
      </c>
      <c r="I4199" s="26">
        <f t="shared" si="270"/>
        <v>5808</v>
      </c>
      <c r="J4199" s="28">
        <f>SUMIFS(MasterSheet!L:L, MasterSheet!B:B, B4199, MasterSheet!D:D, C4199, MasterSheet!H:H, D4199)</f>
        <v>0</v>
      </c>
      <c r="K4199" s="28">
        <f t="shared" si="271"/>
        <v>0</v>
      </c>
      <c r="L4199" s="21" t="str">
        <f>UPPER(VLOOKUP(D4199,MasterSheet!H:U,14,))</f>
        <v>BIOLEGEND</v>
      </c>
    </row>
    <row r="4200" spans="1:12" x14ac:dyDescent="0.25">
      <c r="A4200" s="21" t="str">
        <f t="shared" si="272"/>
        <v>BIOLEGEND</v>
      </c>
      <c r="B4200" s="21" t="str">
        <v>EED120984</v>
      </c>
      <c r="C4200" s="30">
        <v>45982</v>
      </c>
      <c r="D4200" s="21">
        <v>102126</v>
      </c>
      <c r="E4200" s="21">
        <f>_xlfn.XLOOKUP(D4200,MasterSheet!H:H,MasterSheet!F:F)</f>
        <v>16420.8</v>
      </c>
      <c r="F4200" s="22">
        <f>SUMIFS(MasterSheet!J:J, MasterSheet!B:B, B4200, MasterSheet!D:D, C4200, MasterSheet!H:H, D4200)</f>
        <v>1</v>
      </c>
      <c r="G4200" s="22">
        <f t="shared" si="269"/>
        <v>16420.8</v>
      </c>
      <c r="H4200" s="26">
        <f>SUMIFS(MasterSheet!K:K, MasterSheet!B:B, B4200, MasterSheet!D:D, C4200, MasterSheet!H:H, D4200)</f>
        <v>1</v>
      </c>
      <c r="I4200" s="26">
        <f t="shared" si="270"/>
        <v>16420.8</v>
      </c>
      <c r="J4200" s="28">
        <f>SUMIFS(MasterSheet!L:L, MasterSheet!B:B, B4200, MasterSheet!D:D, C4200, MasterSheet!H:H, D4200)</f>
        <v>0</v>
      </c>
      <c r="K4200" s="28">
        <f t="shared" si="271"/>
        <v>0</v>
      </c>
      <c r="L4200" s="21" t="str">
        <f>UPPER(VLOOKUP(D4200,MasterSheet!H:U,14,))</f>
        <v>BIOLEGEND</v>
      </c>
    </row>
    <row r="4201" spans="1:12" x14ac:dyDescent="0.25">
      <c r="A4201" s="21" t="str">
        <f t="shared" si="272"/>
        <v>BIOLEGEND</v>
      </c>
      <c r="B4201" s="21" t="str">
        <v>EED120984</v>
      </c>
      <c r="C4201" s="30">
        <v>45982</v>
      </c>
      <c r="D4201" s="21">
        <v>103024</v>
      </c>
      <c r="E4201" s="21">
        <f>_xlfn.XLOOKUP(D4201,MasterSheet!H:H,MasterSheet!F:F)</f>
        <v>6177.6</v>
      </c>
      <c r="F4201" s="22">
        <f>SUMIFS(MasterSheet!J:J, MasterSheet!B:B, B4201, MasterSheet!D:D, C4201, MasterSheet!H:H, D4201)</f>
        <v>1</v>
      </c>
      <c r="G4201" s="22">
        <f t="shared" si="269"/>
        <v>6177.6</v>
      </c>
      <c r="H4201" s="26">
        <f>SUMIFS(MasterSheet!K:K, MasterSheet!B:B, B4201, MasterSheet!D:D, C4201, MasterSheet!H:H, D4201)</f>
        <v>1</v>
      </c>
      <c r="I4201" s="26">
        <f t="shared" si="270"/>
        <v>6177.6</v>
      </c>
      <c r="J4201" s="28">
        <f>SUMIFS(MasterSheet!L:L, MasterSheet!B:B, B4201, MasterSheet!D:D, C4201, MasterSheet!H:H, D4201)</f>
        <v>0</v>
      </c>
      <c r="K4201" s="28">
        <f t="shared" si="271"/>
        <v>0</v>
      </c>
      <c r="L4201" s="21" t="str">
        <f>UPPER(VLOOKUP(D4201,MasterSheet!H:U,14,))</f>
        <v>BIOLEGEND</v>
      </c>
    </row>
    <row r="4202" spans="1:12" x14ac:dyDescent="0.25">
      <c r="A4202" s="21" t="str">
        <f t="shared" si="272"/>
        <v>BIOLEGEND</v>
      </c>
      <c r="B4202" s="21" t="str">
        <v>EED120984</v>
      </c>
      <c r="C4202" s="30">
        <v>45982</v>
      </c>
      <c r="D4202" s="21">
        <v>104536</v>
      </c>
      <c r="E4202" s="21">
        <f>_xlfn.XLOOKUP(D4202,MasterSheet!H:H,MasterSheet!F:F)</f>
        <v>17107.2</v>
      </c>
      <c r="F4202" s="22">
        <f>SUMIFS(MasterSheet!J:J, MasterSheet!B:B, B4202, MasterSheet!D:D, C4202, MasterSheet!H:H, D4202)</f>
        <v>1</v>
      </c>
      <c r="G4202" s="22">
        <f t="shared" si="269"/>
        <v>17107.2</v>
      </c>
      <c r="H4202" s="26">
        <f>SUMIFS(MasterSheet!K:K, MasterSheet!B:B, B4202, MasterSheet!D:D, C4202, MasterSheet!H:H, D4202)</f>
        <v>1</v>
      </c>
      <c r="I4202" s="26">
        <f t="shared" si="270"/>
        <v>17107.2</v>
      </c>
      <c r="J4202" s="28">
        <f>SUMIFS(MasterSheet!L:L, MasterSheet!B:B, B4202, MasterSheet!D:D, C4202, MasterSheet!H:H, D4202)</f>
        <v>0</v>
      </c>
      <c r="K4202" s="28">
        <f t="shared" si="271"/>
        <v>0</v>
      </c>
      <c r="L4202" s="21" t="str">
        <f>UPPER(VLOOKUP(D4202,MasterSheet!H:U,14,))</f>
        <v>BIOLEGEND</v>
      </c>
    </row>
    <row r="4203" spans="1:12" x14ac:dyDescent="0.25">
      <c r="A4203" s="21" t="str">
        <f t="shared" si="272"/>
        <v>BIOLEGEND</v>
      </c>
      <c r="B4203" s="21" t="str">
        <v>EED120984</v>
      </c>
      <c r="C4203" s="30">
        <v>45982</v>
      </c>
      <c r="D4203" s="21">
        <v>107606</v>
      </c>
      <c r="E4203" s="21">
        <f>_xlfn.XLOOKUP(D4203,MasterSheet!H:H,MasterSheet!F:F)</f>
        <v>11616</v>
      </c>
      <c r="F4203" s="22">
        <f>SUMIFS(MasterSheet!J:J, MasterSheet!B:B, B4203, MasterSheet!D:D, C4203, MasterSheet!H:H, D4203)</f>
        <v>1</v>
      </c>
      <c r="G4203" s="22">
        <f t="shared" si="269"/>
        <v>11616</v>
      </c>
      <c r="H4203" s="26">
        <f>SUMIFS(MasterSheet!K:K, MasterSheet!B:B, B4203, MasterSheet!D:D, C4203, MasterSheet!H:H, D4203)</f>
        <v>1</v>
      </c>
      <c r="I4203" s="26">
        <f t="shared" si="270"/>
        <v>11616</v>
      </c>
      <c r="J4203" s="28">
        <f>SUMIFS(MasterSheet!L:L, MasterSheet!B:B, B4203, MasterSheet!D:D, C4203, MasterSheet!H:H, D4203)</f>
        <v>0</v>
      </c>
      <c r="K4203" s="28">
        <f t="shared" si="271"/>
        <v>0</v>
      </c>
      <c r="L4203" s="21" t="str">
        <f>UPPER(VLOOKUP(D4203,MasterSheet!H:U,14,))</f>
        <v>BIOLEGEND</v>
      </c>
    </row>
    <row r="4204" spans="1:12" x14ac:dyDescent="0.25">
      <c r="A4204" s="21" t="str">
        <f t="shared" si="272"/>
        <v>BIOLEGEND</v>
      </c>
      <c r="B4204" s="21" t="str">
        <v>EED120984</v>
      </c>
      <c r="C4204" s="30">
        <v>45982</v>
      </c>
      <c r="D4204" s="21">
        <v>123110</v>
      </c>
      <c r="E4204" s="21">
        <f>_xlfn.XLOOKUP(D4204,MasterSheet!H:H,MasterSheet!F:F)</f>
        <v>7444.7999999999993</v>
      </c>
      <c r="F4204" s="22">
        <f>SUMIFS(MasterSheet!J:J, MasterSheet!B:B, B4204, MasterSheet!D:D, C4204, MasterSheet!H:H, D4204)</f>
        <v>1</v>
      </c>
      <c r="G4204" s="22">
        <f t="shared" si="269"/>
        <v>7444.7999999999993</v>
      </c>
      <c r="H4204" s="26">
        <f>SUMIFS(MasterSheet!K:K, MasterSheet!B:B, B4204, MasterSheet!D:D, C4204, MasterSheet!H:H, D4204)</f>
        <v>1</v>
      </c>
      <c r="I4204" s="26">
        <f t="shared" si="270"/>
        <v>7444.7999999999993</v>
      </c>
      <c r="J4204" s="28">
        <f>SUMIFS(MasterSheet!L:L, MasterSheet!B:B, B4204, MasterSheet!D:D, C4204, MasterSheet!H:H, D4204)</f>
        <v>0</v>
      </c>
      <c r="K4204" s="28">
        <f t="shared" si="271"/>
        <v>0</v>
      </c>
      <c r="L4204" s="21" t="str">
        <f>UPPER(VLOOKUP(D4204,MasterSheet!H:U,14,))</f>
        <v>BIOLEGEND</v>
      </c>
    </row>
    <row r="4205" spans="1:12" x14ac:dyDescent="0.25">
      <c r="A4205" s="21" t="str">
        <f t="shared" si="272"/>
        <v>BIOLEGEND</v>
      </c>
      <c r="B4205" s="21" t="str">
        <v>EED120984</v>
      </c>
      <c r="C4205" s="30">
        <v>45982</v>
      </c>
      <c r="D4205" s="21">
        <v>127606</v>
      </c>
      <c r="E4205" s="21">
        <f>_xlfn.XLOOKUP(D4205,MasterSheet!H:H,MasterSheet!F:F)</f>
        <v>16139.2</v>
      </c>
      <c r="F4205" s="22">
        <f>SUMIFS(MasterSheet!J:J, MasterSheet!B:B, B4205, MasterSheet!D:D, C4205, MasterSheet!H:H, D4205)</f>
        <v>1</v>
      </c>
      <c r="G4205" s="22">
        <f t="shared" si="269"/>
        <v>16139.2</v>
      </c>
      <c r="H4205" s="26">
        <f>SUMIFS(MasterSheet!K:K, MasterSheet!B:B, B4205, MasterSheet!D:D, C4205, MasterSheet!H:H, D4205)</f>
        <v>1</v>
      </c>
      <c r="I4205" s="26">
        <f t="shared" si="270"/>
        <v>16139.2</v>
      </c>
      <c r="J4205" s="28">
        <f>SUMIFS(MasterSheet!L:L, MasterSheet!B:B, B4205, MasterSheet!D:D, C4205, MasterSheet!H:H, D4205)</f>
        <v>0</v>
      </c>
      <c r="K4205" s="28">
        <f t="shared" si="271"/>
        <v>0</v>
      </c>
      <c r="L4205" s="21" t="str">
        <f>UPPER(VLOOKUP(D4205,MasterSheet!H:U,14,))</f>
        <v>BIOLEGEND</v>
      </c>
    </row>
    <row r="4206" spans="1:12" x14ac:dyDescent="0.25">
      <c r="A4206" s="21" t="str">
        <f t="shared" si="272"/>
        <v>BIOLEGEND</v>
      </c>
      <c r="B4206" s="21" t="str">
        <v>EED120984</v>
      </c>
      <c r="C4206" s="30">
        <v>45982</v>
      </c>
      <c r="D4206" s="21">
        <v>127614</v>
      </c>
      <c r="E4206" s="21">
        <f>_xlfn.XLOOKUP(D4206,MasterSheet!H:H,MasterSheet!F:F)</f>
        <v>19342.400000000001</v>
      </c>
      <c r="F4206" s="22">
        <f>SUMIFS(MasterSheet!J:J, MasterSheet!B:B, B4206, MasterSheet!D:D, C4206, MasterSheet!H:H, D4206)</f>
        <v>1</v>
      </c>
      <c r="G4206" s="22">
        <f t="shared" si="269"/>
        <v>19342.400000000001</v>
      </c>
      <c r="H4206" s="26">
        <f>SUMIFS(MasterSheet!K:K, MasterSheet!B:B, B4206, MasterSheet!D:D, C4206, MasterSheet!H:H, D4206)</f>
        <v>1</v>
      </c>
      <c r="I4206" s="26">
        <f t="shared" si="270"/>
        <v>19342.400000000001</v>
      </c>
      <c r="J4206" s="28">
        <f>SUMIFS(MasterSheet!L:L, MasterSheet!B:B, B4206, MasterSheet!D:D, C4206, MasterSheet!H:H, D4206)</f>
        <v>0</v>
      </c>
      <c r="K4206" s="28">
        <f t="shared" si="271"/>
        <v>0</v>
      </c>
      <c r="L4206" s="21" t="str">
        <f>UPPER(VLOOKUP(D4206,MasterSheet!H:U,14,))</f>
        <v>BIOLEGEND</v>
      </c>
    </row>
    <row r="4207" spans="1:12" x14ac:dyDescent="0.25">
      <c r="A4207" s="21" t="str">
        <f t="shared" si="272"/>
        <v>BIOLEGEND</v>
      </c>
      <c r="B4207" s="21" t="str">
        <v>EED120984</v>
      </c>
      <c r="C4207" s="30">
        <v>45982</v>
      </c>
      <c r="D4207" s="21">
        <v>128018</v>
      </c>
      <c r="E4207" s="21">
        <f>_xlfn.XLOOKUP(D4207,MasterSheet!H:H,MasterSheet!F:F)</f>
        <v>16420.8</v>
      </c>
      <c r="F4207" s="22">
        <f>SUMIFS(MasterSheet!J:J, MasterSheet!B:B, B4207, MasterSheet!D:D, C4207, MasterSheet!H:H, D4207)</f>
        <v>2</v>
      </c>
      <c r="G4207" s="22">
        <f t="shared" si="269"/>
        <v>32841.599999999999</v>
      </c>
      <c r="H4207" s="26">
        <f>SUMIFS(MasterSheet!K:K, MasterSheet!B:B, B4207, MasterSheet!D:D, C4207, MasterSheet!H:H, D4207)</f>
        <v>2</v>
      </c>
      <c r="I4207" s="26">
        <f t="shared" si="270"/>
        <v>32841.599999999999</v>
      </c>
      <c r="J4207" s="28">
        <f>SUMIFS(MasterSheet!L:L, MasterSheet!B:B, B4207, MasterSheet!D:D, C4207, MasterSheet!H:H, D4207)</f>
        <v>0</v>
      </c>
      <c r="K4207" s="28">
        <f t="shared" si="271"/>
        <v>0</v>
      </c>
      <c r="L4207" s="21" t="str">
        <f>UPPER(VLOOKUP(D4207,MasterSheet!H:U,14,))</f>
        <v>BIOLEGEND</v>
      </c>
    </row>
    <row r="4208" spans="1:12" x14ac:dyDescent="0.25">
      <c r="A4208" s="21" t="str">
        <f t="shared" si="272"/>
        <v>BIOLEGEND</v>
      </c>
      <c r="B4208" s="21" t="str">
        <v>EED120984</v>
      </c>
      <c r="C4208" s="30">
        <v>45982</v>
      </c>
      <c r="D4208" s="21">
        <v>133302</v>
      </c>
      <c r="E4208" s="21">
        <f>_xlfn.XLOOKUP(D4208,MasterSheet!H:H,MasterSheet!F:F)</f>
        <v>34056</v>
      </c>
      <c r="F4208" s="22">
        <f>SUMIFS(MasterSheet!J:J, MasterSheet!B:B, B4208, MasterSheet!D:D, C4208, MasterSheet!H:H, D4208)</f>
        <v>1</v>
      </c>
      <c r="G4208" s="22">
        <f t="shared" si="269"/>
        <v>34056</v>
      </c>
      <c r="H4208" s="26">
        <f>SUMIFS(MasterSheet!K:K, MasterSheet!B:B, B4208, MasterSheet!D:D, C4208, MasterSheet!H:H, D4208)</f>
        <v>1</v>
      </c>
      <c r="I4208" s="26">
        <f t="shared" si="270"/>
        <v>34056</v>
      </c>
      <c r="J4208" s="28">
        <f>SUMIFS(MasterSheet!L:L, MasterSheet!B:B, B4208, MasterSheet!D:D, C4208, MasterSheet!H:H, D4208)</f>
        <v>0</v>
      </c>
      <c r="K4208" s="28">
        <f t="shared" si="271"/>
        <v>0</v>
      </c>
      <c r="L4208" s="21" t="str">
        <f>UPPER(VLOOKUP(D4208,MasterSheet!H:U,14,))</f>
        <v>BIOLEGEND</v>
      </c>
    </row>
    <row r="4209" spans="1:12" x14ac:dyDescent="0.25">
      <c r="A4209" s="21" t="str">
        <f t="shared" si="272"/>
        <v>BIOLEGEND</v>
      </c>
      <c r="B4209" s="21" t="str">
        <v>EED120984</v>
      </c>
      <c r="C4209" s="30">
        <v>45982</v>
      </c>
      <c r="D4209" s="21">
        <v>147708</v>
      </c>
      <c r="E4209" s="21">
        <f>_xlfn.XLOOKUP(D4209,MasterSheet!H:H,MasterSheet!F:F)</f>
        <v>13552</v>
      </c>
      <c r="F4209" s="22">
        <f>SUMIFS(MasterSheet!J:J, MasterSheet!B:B, B4209, MasterSheet!D:D, C4209, MasterSheet!H:H, D4209)</f>
        <v>1</v>
      </c>
      <c r="G4209" s="22">
        <f t="shared" si="269"/>
        <v>13552</v>
      </c>
      <c r="H4209" s="26">
        <f>SUMIFS(MasterSheet!K:K, MasterSheet!B:B, B4209, MasterSheet!D:D, C4209, MasterSheet!H:H, D4209)</f>
        <v>1</v>
      </c>
      <c r="I4209" s="26">
        <f t="shared" si="270"/>
        <v>13552</v>
      </c>
      <c r="J4209" s="28">
        <f>SUMIFS(MasterSheet!L:L, MasterSheet!B:B, B4209, MasterSheet!D:D, C4209, MasterSheet!H:H, D4209)</f>
        <v>0</v>
      </c>
      <c r="K4209" s="28">
        <f t="shared" si="271"/>
        <v>0</v>
      </c>
      <c r="L4209" s="21" t="str">
        <f>UPPER(VLOOKUP(D4209,MasterSheet!H:U,14,))</f>
        <v>BIOLEGEND</v>
      </c>
    </row>
    <row r="4210" spans="1:12" x14ac:dyDescent="0.25">
      <c r="A4210" s="21" t="str">
        <f t="shared" si="272"/>
        <v>BIOLEGEND</v>
      </c>
      <c r="B4210" s="21" t="str">
        <v>EED120984</v>
      </c>
      <c r="C4210" s="30">
        <v>45982</v>
      </c>
      <c r="D4210" s="21">
        <v>155702</v>
      </c>
      <c r="E4210" s="21">
        <f>_xlfn.XLOOKUP(D4210,MasterSheet!H:H,MasterSheet!F:F)</f>
        <v>5913.6</v>
      </c>
      <c r="F4210" s="22">
        <f>SUMIFS(MasterSheet!J:J, MasterSheet!B:B, B4210, MasterSheet!D:D, C4210, MasterSheet!H:H, D4210)</f>
        <v>1</v>
      </c>
      <c r="G4210" s="22">
        <f t="shared" si="269"/>
        <v>5913.6</v>
      </c>
      <c r="H4210" s="26">
        <f>SUMIFS(MasterSheet!K:K, MasterSheet!B:B, B4210, MasterSheet!D:D, C4210, MasterSheet!H:H, D4210)</f>
        <v>1</v>
      </c>
      <c r="I4210" s="26">
        <f t="shared" si="270"/>
        <v>5913.6</v>
      </c>
      <c r="J4210" s="28">
        <f>SUMIFS(MasterSheet!L:L, MasterSheet!B:B, B4210, MasterSheet!D:D, C4210, MasterSheet!H:H, D4210)</f>
        <v>0</v>
      </c>
      <c r="K4210" s="28">
        <f t="shared" si="271"/>
        <v>0</v>
      </c>
      <c r="L4210" s="21" t="str">
        <f>UPPER(VLOOKUP(D4210,MasterSheet!H:U,14,))</f>
        <v>BIOLEGEND</v>
      </c>
    </row>
    <row r="4211" spans="1:12" x14ac:dyDescent="0.25">
      <c r="A4211" s="21" t="str">
        <f t="shared" si="272"/>
        <v>BIOLEGEND</v>
      </c>
      <c r="B4211" s="21" t="str">
        <v>EED120984</v>
      </c>
      <c r="C4211" s="30">
        <v>45982</v>
      </c>
      <c r="D4211" s="21">
        <v>300308</v>
      </c>
      <c r="E4211" s="21">
        <f>_xlfn.XLOOKUP(D4211,MasterSheet!H:H,MasterSheet!F:F)</f>
        <v>3220.8</v>
      </c>
      <c r="F4211" s="22">
        <f>SUMIFS(MasterSheet!J:J, MasterSheet!B:B, B4211, MasterSheet!D:D, C4211, MasterSheet!H:H, D4211)</f>
        <v>2</v>
      </c>
      <c r="G4211" s="22">
        <f t="shared" si="269"/>
        <v>6441.6</v>
      </c>
      <c r="H4211" s="26">
        <f>SUMIFS(MasterSheet!K:K, MasterSheet!B:B, B4211, MasterSheet!D:D, C4211, MasterSheet!H:H, D4211)</f>
        <v>2</v>
      </c>
      <c r="I4211" s="26">
        <f t="shared" si="270"/>
        <v>6441.6</v>
      </c>
      <c r="J4211" s="28">
        <f>SUMIFS(MasterSheet!L:L, MasterSheet!B:B, B4211, MasterSheet!D:D, C4211, MasterSheet!H:H, D4211)</f>
        <v>0</v>
      </c>
      <c r="K4211" s="28">
        <f t="shared" si="271"/>
        <v>0</v>
      </c>
      <c r="L4211" s="21" t="str">
        <f>UPPER(VLOOKUP(D4211,MasterSheet!H:U,14,))</f>
        <v>BIOLEGEND</v>
      </c>
    </row>
    <row r="4212" spans="1:12" x14ac:dyDescent="0.25">
      <c r="A4212" s="21" t="str">
        <f t="shared" si="272"/>
        <v>BIOLEGEND</v>
      </c>
      <c r="B4212" s="21" t="str">
        <v>EED120984</v>
      </c>
      <c r="C4212" s="30">
        <v>45982</v>
      </c>
      <c r="D4212" s="21">
        <v>300406</v>
      </c>
      <c r="E4212" s="21">
        <f>_xlfn.XLOOKUP(D4212,MasterSheet!H:H,MasterSheet!F:F)</f>
        <v>3080</v>
      </c>
      <c r="F4212" s="22">
        <f>SUMIFS(MasterSheet!J:J, MasterSheet!B:B, B4212, MasterSheet!D:D, C4212, MasterSheet!H:H, D4212)</f>
        <v>1</v>
      </c>
      <c r="G4212" s="22">
        <f t="shared" si="269"/>
        <v>3080</v>
      </c>
      <c r="H4212" s="26">
        <f>SUMIFS(MasterSheet!K:K, MasterSheet!B:B, B4212, MasterSheet!D:D, C4212, MasterSheet!H:H, D4212)</f>
        <v>1</v>
      </c>
      <c r="I4212" s="26">
        <f t="shared" si="270"/>
        <v>3080</v>
      </c>
      <c r="J4212" s="28">
        <f>SUMIFS(MasterSheet!L:L, MasterSheet!B:B, B4212, MasterSheet!D:D, C4212, MasterSheet!H:H, D4212)</f>
        <v>0</v>
      </c>
      <c r="K4212" s="28">
        <f t="shared" si="271"/>
        <v>0</v>
      </c>
      <c r="L4212" s="21" t="str">
        <f>UPPER(VLOOKUP(D4212,MasterSheet!H:U,14,))</f>
        <v>BIOLEGEND</v>
      </c>
    </row>
    <row r="4213" spans="1:12" x14ac:dyDescent="0.25">
      <c r="A4213" s="21" t="str">
        <f t="shared" si="272"/>
        <v>BIOLEGEND</v>
      </c>
      <c r="B4213" s="21" t="str">
        <v>EED120984</v>
      </c>
      <c r="C4213" s="30">
        <v>45982</v>
      </c>
      <c r="D4213" s="21">
        <v>302210</v>
      </c>
      <c r="E4213" s="21">
        <f>_xlfn.XLOOKUP(D4213,MasterSheet!H:H,MasterSheet!F:F)</f>
        <v>13675.2</v>
      </c>
      <c r="F4213" s="22">
        <f>SUMIFS(MasterSheet!J:J, MasterSheet!B:B, B4213, MasterSheet!D:D, C4213, MasterSheet!H:H, D4213)</f>
        <v>2</v>
      </c>
      <c r="G4213" s="22">
        <f t="shared" si="269"/>
        <v>27350.400000000001</v>
      </c>
      <c r="H4213" s="26">
        <f>SUMIFS(MasterSheet!K:K, MasterSheet!B:B, B4213, MasterSheet!D:D, C4213, MasterSheet!H:H, D4213)</f>
        <v>2</v>
      </c>
      <c r="I4213" s="26">
        <f t="shared" si="270"/>
        <v>27350.400000000001</v>
      </c>
      <c r="J4213" s="28">
        <f>SUMIFS(MasterSheet!L:L, MasterSheet!B:B, B4213, MasterSheet!D:D, C4213, MasterSheet!H:H, D4213)</f>
        <v>0</v>
      </c>
      <c r="K4213" s="28">
        <f t="shared" si="271"/>
        <v>0</v>
      </c>
      <c r="L4213" s="21" t="str">
        <f>UPPER(VLOOKUP(D4213,MasterSheet!H:U,14,))</f>
        <v>BIOLEGEND</v>
      </c>
    </row>
    <row r="4214" spans="1:12" x14ac:dyDescent="0.25">
      <c r="A4214" s="21" t="str">
        <f t="shared" si="272"/>
        <v>BIOLEGEND</v>
      </c>
      <c r="B4214" s="21" t="str">
        <v>EED120984</v>
      </c>
      <c r="C4214" s="30">
        <v>45982</v>
      </c>
      <c r="D4214" s="21">
        <v>302212</v>
      </c>
      <c r="E4214" s="21">
        <f>_xlfn.XLOOKUP(D4214,MasterSheet!H:H,MasterSheet!F:F)</f>
        <v>6468</v>
      </c>
      <c r="F4214" s="22">
        <f>SUMIFS(MasterSheet!J:J, MasterSheet!B:B, B4214, MasterSheet!D:D, C4214, MasterSheet!H:H, D4214)</f>
        <v>1</v>
      </c>
      <c r="G4214" s="22">
        <f t="shared" si="269"/>
        <v>6468</v>
      </c>
      <c r="H4214" s="26">
        <f>SUMIFS(MasterSheet!K:K, MasterSheet!B:B, B4214, MasterSheet!D:D, C4214, MasterSheet!H:H, D4214)</f>
        <v>1</v>
      </c>
      <c r="I4214" s="26">
        <f t="shared" si="270"/>
        <v>6468</v>
      </c>
      <c r="J4214" s="28">
        <f>SUMIFS(MasterSheet!L:L, MasterSheet!B:B, B4214, MasterSheet!D:D, C4214, MasterSheet!H:H, D4214)</f>
        <v>0</v>
      </c>
      <c r="K4214" s="28">
        <f t="shared" si="271"/>
        <v>0</v>
      </c>
      <c r="L4214" s="21" t="str">
        <f>UPPER(VLOOKUP(D4214,MasterSheet!H:U,14,))</f>
        <v>BIOLEGEND</v>
      </c>
    </row>
    <row r="4215" spans="1:12" x14ac:dyDescent="0.25">
      <c r="A4215" s="21" t="str">
        <f t="shared" si="272"/>
        <v>BIOLEGEND</v>
      </c>
      <c r="B4215" s="21" t="str">
        <v>EED120984</v>
      </c>
      <c r="C4215" s="30">
        <v>45982</v>
      </c>
      <c r="D4215" s="21">
        <v>302612</v>
      </c>
      <c r="E4215" s="21">
        <f>_xlfn.XLOOKUP(D4215,MasterSheet!H:H,MasterSheet!F:F)</f>
        <v>17987.2</v>
      </c>
      <c r="F4215" s="22">
        <f>SUMIFS(MasterSheet!J:J, MasterSheet!B:B, B4215, MasterSheet!D:D, C4215, MasterSheet!H:H, D4215)</f>
        <v>1</v>
      </c>
      <c r="G4215" s="22">
        <f t="shared" ref="G4215:G4278" si="273">F4215*E4215</f>
        <v>17987.2</v>
      </c>
      <c r="H4215" s="26">
        <f>SUMIFS(MasterSheet!K:K, MasterSheet!B:B, B4215, MasterSheet!D:D, C4215, MasterSheet!H:H, D4215)</f>
        <v>1</v>
      </c>
      <c r="I4215" s="26">
        <f t="shared" ref="I4215:I4278" si="274">H4215*E4215</f>
        <v>17987.2</v>
      </c>
      <c r="J4215" s="28">
        <f>SUMIFS(MasterSheet!L:L, MasterSheet!B:B, B4215, MasterSheet!D:D, C4215, MasterSheet!H:H, D4215)</f>
        <v>0</v>
      </c>
      <c r="K4215" s="28">
        <f t="shared" ref="K4215:K4278" si="275">J4215*E4215</f>
        <v>0</v>
      </c>
      <c r="L4215" s="21" t="str">
        <f>UPPER(VLOOKUP(D4215,MasterSheet!H:U,14,))</f>
        <v>BIOLEGEND</v>
      </c>
    </row>
    <row r="4216" spans="1:12" x14ac:dyDescent="0.25">
      <c r="A4216" s="21" t="str">
        <f t="shared" si="272"/>
        <v>BIOLEGEND</v>
      </c>
      <c r="B4216" s="21" t="str">
        <v>EED120984</v>
      </c>
      <c r="C4216" s="30">
        <v>45982</v>
      </c>
      <c r="D4216" s="21">
        <v>302626</v>
      </c>
      <c r="E4216" s="21">
        <f>_xlfn.XLOOKUP(D4216,MasterSheet!H:H,MasterSheet!F:F)</f>
        <v>16420.8</v>
      </c>
      <c r="F4216" s="22">
        <f>SUMIFS(MasterSheet!J:J, MasterSheet!B:B, B4216, MasterSheet!D:D, C4216, MasterSheet!H:H, D4216)</f>
        <v>1</v>
      </c>
      <c r="G4216" s="22">
        <f t="shared" si="273"/>
        <v>16420.8</v>
      </c>
      <c r="H4216" s="26">
        <f>SUMIFS(MasterSheet!K:K, MasterSheet!B:B, B4216, MasterSheet!D:D, C4216, MasterSheet!H:H, D4216)</f>
        <v>1</v>
      </c>
      <c r="I4216" s="26">
        <f t="shared" si="274"/>
        <v>16420.8</v>
      </c>
      <c r="J4216" s="28">
        <f>SUMIFS(MasterSheet!L:L, MasterSheet!B:B, B4216, MasterSheet!D:D, C4216, MasterSheet!H:H, D4216)</f>
        <v>0</v>
      </c>
      <c r="K4216" s="28">
        <f t="shared" si="275"/>
        <v>0</v>
      </c>
      <c r="L4216" s="21" t="str">
        <f>UPPER(VLOOKUP(D4216,MasterSheet!H:U,14,))</f>
        <v>BIOLEGEND</v>
      </c>
    </row>
    <row r="4217" spans="1:12" x14ac:dyDescent="0.25">
      <c r="A4217" s="21" t="str">
        <f t="shared" si="272"/>
        <v>BIOLEGEND</v>
      </c>
      <c r="B4217" s="21" t="str">
        <v>EED120984</v>
      </c>
      <c r="C4217" s="30">
        <v>45982</v>
      </c>
      <c r="D4217" s="21">
        <v>302630</v>
      </c>
      <c r="E4217" s="21">
        <f>_xlfn.XLOOKUP(D4217,MasterSheet!H:H,MasterSheet!F:F)</f>
        <v>25146</v>
      </c>
      <c r="F4217" s="22">
        <f>SUMIFS(MasterSheet!J:J, MasterSheet!B:B, B4217, MasterSheet!D:D, C4217, MasterSheet!H:H, D4217)</f>
        <v>1</v>
      </c>
      <c r="G4217" s="22">
        <f t="shared" si="273"/>
        <v>25146</v>
      </c>
      <c r="H4217" s="26">
        <f>SUMIFS(MasterSheet!K:K, MasterSheet!B:B, B4217, MasterSheet!D:D, C4217, MasterSheet!H:H, D4217)</f>
        <v>1</v>
      </c>
      <c r="I4217" s="26">
        <f t="shared" si="274"/>
        <v>25146</v>
      </c>
      <c r="J4217" s="28">
        <f>SUMIFS(MasterSheet!L:L, MasterSheet!B:B, B4217, MasterSheet!D:D, C4217, MasterSheet!H:H, D4217)</f>
        <v>0</v>
      </c>
      <c r="K4217" s="28">
        <f t="shared" si="275"/>
        <v>0</v>
      </c>
      <c r="L4217" s="21" t="str">
        <f>UPPER(VLOOKUP(D4217,MasterSheet!H:U,14,))</f>
        <v>BIOLEGEND</v>
      </c>
    </row>
    <row r="4218" spans="1:12" x14ac:dyDescent="0.25">
      <c r="A4218" s="21" t="str">
        <f t="shared" si="272"/>
        <v>BIOLEGEND</v>
      </c>
      <c r="B4218" s="21" t="str">
        <v>EED120984</v>
      </c>
      <c r="C4218" s="30">
        <v>45982</v>
      </c>
      <c r="D4218" s="21">
        <v>302830</v>
      </c>
      <c r="E4218" s="21">
        <f>_xlfn.XLOOKUP(D4218,MasterSheet!H:H,MasterSheet!F:F)</f>
        <v>28710</v>
      </c>
      <c r="F4218" s="22">
        <f>SUMIFS(MasterSheet!J:J, MasterSheet!B:B, B4218, MasterSheet!D:D, C4218, MasterSheet!H:H, D4218)</f>
        <v>2</v>
      </c>
      <c r="G4218" s="22">
        <f t="shared" si="273"/>
        <v>57420</v>
      </c>
      <c r="H4218" s="26">
        <f>SUMIFS(MasterSheet!K:K, MasterSheet!B:B, B4218, MasterSheet!D:D, C4218, MasterSheet!H:H, D4218)</f>
        <v>2</v>
      </c>
      <c r="I4218" s="26">
        <f t="shared" si="274"/>
        <v>57420</v>
      </c>
      <c r="J4218" s="28">
        <f>SUMIFS(MasterSheet!L:L, MasterSheet!B:B, B4218, MasterSheet!D:D, C4218, MasterSheet!H:H, D4218)</f>
        <v>0</v>
      </c>
      <c r="K4218" s="28">
        <f t="shared" si="275"/>
        <v>0</v>
      </c>
      <c r="L4218" s="21" t="str">
        <f>UPPER(VLOOKUP(D4218,MasterSheet!H:U,14,))</f>
        <v>BIOLEGEND</v>
      </c>
    </row>
    <row r="4219" spans="1:12" x14ac:dyDescent="0.25">
      <c r="A4219" s="21" t="str">
        <f t="shared" si="272"/>
        <v>BIOLEGEND</v>
      </c>
      <c r="B4219" s="21" t="str">
        <v>EED120984</v>
      </c>
      <c r="C4219" s="30">
        <v>45982</v>
      </c>
      <c r="D4219" s="21">
        <v>303025</v>
      </c>
      <c r="E4219" s="21">
        <f>_xlfn.XLOOKUP(D4219,MasterSheet!H:H,MasterSheet!F:F)</f>
        <v>7444.7999999999993</v>
      </c>
      <c r="F4219" s="22">
        <f>SUMIFS(MasterSheet!J:J, MasterSheet!B:B, B4219, MasterSheet!D:D, C4219, MasterSheet!H:H, D4219)</f>
        <v>1</v>
      </c>
      <c r="G4219" s="22">
        <f t="shared" si="273"/>
        <v>7444.7999999999993</v>
      </c>
      <c r="H4219" s="26">
        <f>SUMIFS(MasterSheet!K:K, MasterSheet!B:B, B4219, MasterSheet!D:D, C4219, MasterSheet!H:H, D4219)</f>
        <v>1</v>
      </c>
      <c r="I4219" s="26">
        <f t="shared" si="274"/>
        <v>7444.7999999999993</v>
      </c>
      <c r="J4219" s="28">
        <f>SUMIFS(MasterSheet!L:L, MasterSheet!B:B, B4219, MasterSheet!D:D, C4219, MasterSheet!H:H, D4219)</f>
        <v>0</v>
      </c>
      <c r="K4219" s="28">
        <f t="shared" si="275"/>
        <v>0</v>
      </c>
      <c r="L4219" s="21" t="str">
        <f>UPPER(VLOOKUP(D4219,MasterSheet!H:U,14,))</f>
        <v>BIOLEGEND</v>
      </c>
    </row>
    <row r="4220" spans="1:12" x14ac:dyDescent="0.25">
      <c r="A4220" s="21" t="str">
        <f t="shared" si="272"/>
        <v>BIOLEGEND</v>
      </c>
      <c r="B4220" s="21" t="str">
        <v>EED120984</v>
      </c>
      <c r="C4220" s="30">
        <v>45982</v>
      </c>
      <c r="D4220" s="21">
        <v>304028</v>
      </c>
      <c r="E4220" s="21">
        <f>_xlfn.XLOOKUP(D4220,MasterSheet!H:H,MasterSheet!F:F)</f>
        <v>20944</v>
      </c>
      <c r="F4220" s="22">
        <f>SUMIFS(MasterSheet!J:J, MasterSheet!B:B, B4220, MasterSheet!D:D, C4220, MasterSheet!H:H, D4220)</f>
        <v>3</v>
      </c>
      <c r="G4220" s="22">
        <f t="shared" si="273"/>
        <v>62832</v>
      </c>
      <c r="H4220" s="26">
        <f>SUMIFS(MasterSheet!K:K, MasterSheet!B:B, B4220, MasterSheet!D:D, C4220, MasterSheet!H:H, D4220)</f>
        <v>3</v>
      </c>
      <c r="I4220" s="26">
        <f t="shared" si="274"/>
        <v>62832</v>
      </c>
      <c r="J4220" s="28">
        <f>SUMIFS(MasterSheet!L:L, MasterSheet!B:B, B4220, MasterSheet!D:D, C4220, MasterSheet!H:H, D4220)</f>
        <v>0</v>
      </c>
      <c r="K4220" s="28">
        <f t="shared" si="275"/>
        <v>0</v>
      </c>
      <c r="L4220" s="21" t="str">
        <f>UPPER(VLOOKUP(D4220,MasterSheet!H:U,14,))</f>
        <v>BIOLEGEND</v>
      </c>
    </row>
    <row r="4221" spans="1:12" x14ac:dyDescent="0.25">
      <c r="A4221" s="21" t="str">
        <f t="shared" si="272"/>
        <v>BIOLEGEND</v>
      </c>
      <c r="B4221" s="21" t="str">
        <v>EED120984</v>
      </c>
      <c r="C4221" s="30">
        <v>45982</v>
      </c>
      <c r="D4221" s="21">
        <v>305022</v>
      </c>
      <c r="E4221" s="21">
        <f>_xlfn.XLOOKUP(D4221,MasterSheet!H:H,MasterSheet!F:F)</f>
        <v>18321.599999999999</v>
      </c>
      <c r="F4221" s="22">
        <f>SUMIFS(MasterSheet!J:J, MasterSheet!B:B, B4221, MasterSheet!D:D, C4221, MasterSheet!H:H, D4221)</f>
        <v>2</v>
      </c>
      <c r="G4221" s="22">
        <f t="shared" si="273"/>
        <v>36643.199999999997</v>
      </c>
      <c r="H4221" s="26">
        <f>SUMIFS(MasterSheet!K:K, MasterSheet!B:B, B4221, MasterSheet!D:D, C4221, MasterSheet!H:H, D4221)</f>
        <v>2</v>
      </c>
      <c r="I4221" s="26">
        <f t="shared" si="274"/>
        <v>36643.199999999997</v>
      </c>
      <c r="J4221" s="28">
        <f>SUMIFS(MasterSheet!L:L, MasterSheet!B:B, B4221, MasterSheet!D:D, C4221, MasterSheet!H:H, D4221)</f>
        <v>0</v>
      </c>
      <c r="K4221" s="28">
        <f t="shared" si="275"/>
        <v>0</v>
      </c>
      <c r="L4221" s="21" t="str">
        <f>UPPER(VLOOKUP(D4221,MasterSheet!H:U,14,))</f>
        <v>BIOLEGEND</v>
      </c>
    </row>
    <row r="4222" spans="1:12" x14ac:dyDescent="0.25">
      <c r="A4222" s="21" t="str">
        <f t="shared" si="272"/>
        <v>BIOLEGEND</v>
      </c>
      <c r="B4222" s="21" t="str">
        <v>EED120984</v>
      </c>
      <c r="C4222" s="30">
        <v>45982</v>
      </c>
      <c r="D4222" s="21">
        <v>305235</v>
      </c>
      <c r="E4222" s="21">
        <f>_xlfn.XLOOKUP(D4222,MasterSheet!H:H,MasterSheet!F:F)</f>
        <v>16368</v>
      </c>
      <c r="F4222" s="22">
        <f>SUMIFS(MasterSheet!J:J, MasterSheet!B:B, B4222, MasterSheet!D:D, C4222, MasterSheet!H:H, D4222)</f>
        <v>1</v>
      </c>
      <c r="G4222" s="22">
        <f t="shared" si="273"/>
        <v>16368</v>
      </c>
      <c r="H4222" s="26">
        <f>SUMIFS(MasterSheet!K:K, MasterSheet!B:B, B4222, MasterSheet!D:D, C4222, MasterSheet!H:H, D4222)</f>
        <v>1</v>
      </c>
      <c r="I4222" s="26">
        <f t="shared" si="274"/>
        <v>16368</v>
      </c>
      <c r="J4222" s="28">
        <f>SUMIFS(MasterSheet!L:L, MasterSheet!B:B, B4222, MasterSheet!D:D, C4222, MasterSheet!H:H, D4222)</f>
        <v>0</v>
      </c>
      <c r="K4222" s="28">
        <f t="shared" si="275"/>
        <v>0</v>
      </c>
      <c r="L4222" s="21" t="str">
        <f>UPPER(VLOOKUP(D4222,MasterSheet!H:U,14,))</f>
        <v>BIOLEGEND</v>
      </c>
    </row>
    <row r="4223" spans="1:12" x14ac:dyDescent="0.25">
      <c r="A4223" s="21" t="str">
        <f t="shared" si="272"/>
        <v>BIOLEGEND</v>
      </c>
      <c r="B4223" s="21" t="str">
        <v>EED120984</v>
      </c>
      <c r="C4223" s="30">
        <v>45982</v>
      </c>
      <c r="D4223" s="21">
        <v>305679</v>
      </c>
      <c r="E4223" s="21">
        <f>_xlfn.XLOOKUP(D4223,MasterSheet!H:H,MasterSheet!F:F)</f>
        <v>8712</v>
      </c>
      <c r="F4223" s="22">
        <f>SUMIFS(MasterSheet!J:J, MasterSheet!B:B, B4223, MasterSheet!D:D, C4223, MasterSheet!H:H, D4223)</f>
        <v>1</v>
      </c>
      <c r="G4223" s="22">
        <f t="shared" si="273"/>
        <v>8712</v>
      </c>
      <c r="H4223" s="26">
        <f>SUMIFS(MasterSheet!K:K, MasterSheet!B:B, B4223, MasterSheet!D:D, C4223, MasterSheet!H:H, D4223)</f>
        <v>1</v>
      </c>
      <c r="I4223" s="26">
        <f t="shared" si="274"/>
        <v>8712</v>
      </c>
      <c r="J4223" s="28">
        <f>SUMIFS(MasterSheet!L:L, MasterSheet!B:B, B4223, MasterSheet!D:D, C4223, MasterSheet!H:H, D4223)</f>
        <v>0</v>
      </c>
      <c r="K4223" s="28">
        <f t="shared" si="275"/>
        <v>0</v>
      </c>
      <c r="L4223" s="21" t="str">
        <f>UPPER(VLOOKUP(D4223,MasterSheet!H:U,14,))</f>
        <v>BIOLEGEND</v>
      </c>
    </row>
    <row r="4224" spans="1:12" x14ac:dyDescent="0.25">
      <c r="A4224" s="21" t="str">
        <f t="shared" si="272"/>
        <v>BIOLEGEND</v>
      </c>
      <c r="B4224" s="21" t="str">
        <v>EED120984</v>
      </c>
      <c r="C4224" s="30">
        <v>45982</v>
      </c>
      <c r="D4224" s="21">
        <v>306407</v>
      </c>
      <c r="E4224" s="21">
        <f>_xlfn.XLOOKUP(D4224,MasterSheet!H:H,MasterSheet!F:F)</f>
        <v>13569.599999999999</v>
      </c>
      <c r="F4224" s="22">
        <f>SUMIFS(MasterSheet!J:J, MasterSheet!B:B, B4224, MasterSheet!D:D, C4224, MasterSheet!H:H, D4224)</f>
        <v>1</v>
      </c>
      <c r="G4224" s="22">
        <f t="shared" si="273"/>
        <v>13569.599999999999</v>
      </c>
      <c r="H4224" s="26">
        <f>SUMIFS(MasterSheet!K:K, MasterSheet!B:B, B4224, MasterSheet!D:D, C4224, MasterSheet!H:H, D4224)</f>
        <v>1</v>
      </c>
      <c r="I4224" s="26">
        <f t="shared" si="274"/>
        <v>13569.599999999999</v>
      </c>
      <c r="J4224" s="28">
        <f>SUMIFS(MasterSheet!L:L, MasterSheet!B:B, B4224, MasterSheet!D:D, C4224, MasterSheet!H:H, D4224)</f>
        <v>0</v>
      </c>
      <c r="K4224" s="28">
        <f t="shared" si="275"/>
        <v>0</v>
      </c>
      <c r="L4224" s="21" t="str">
        <f>UPPER(VLOOKUP(D4224,MasterSheet!H:U,14,))</f>
        <v>BIOLEGEND</v>
      </c>
    </row>
    <row r="4225" spans="1:12" x14ac:dyDescent="0.25">
      <c r="A4225" s="21" t="str">
        <f t="shared" si="272"/>
        <v>BIOLEGEND</v>
      </c>
      <c r="B4225" s="21" t="str">
        <v>EED120984</v>
      </c>
      <c r="C4225" s="30">
        <v>45982</v>
      </c>
      <c r="D4225" s="21">
        <v>307646</v>
      </c>
      <c r="E4225" s="21">
        <f>_xlfn.XLOOKUP(D4225,MasterSheet!H:H,MasterSheet!F:F)</f>
        <v>25080</v>
      </c>
      <c r="F4225" s="22">
        <f>SUMIFS(MasterSheet!J:J, MasterSheet!B:B, B4225, MasterSheet!D:D, C4225, MasterSheet!H:H, D4225)</f>
        <v>3</v>
      </c>
      <c r="G4225" s="22">
        <f t="shared" si="273"/>
        <v>75240</v>
      </c>
      <c r="H4225" s="26">
        <f>SUMIFS(MasterSheet!K:K, MasterSheet!B:B, B4225, MasterSheet!D:D, C4225, MasterSheet!H:H, D4225)</f>
        <v>3</v>
      </c>
      <c r="I4225" s="26">
        <f t="shared" si="274"/>
        <v>75240</v>
      </c>
      <c r="J4225" s="28">
        <f>SUMIFS(MasterSheet!L:L, MasterSheet!B:B, B4225, MasterSheet!D:D, C4225, MasterSheet!H:H, D4225)</f>
        <v>0</v>
      </c>
      <c r="K4225" s="28">
        <f t="shared" si="275"/>
        <v>0</v>
      </c>
      <c r="L4225" s="21" t="str">
        <f>UPPER(VLOOKUP(D4225,MasterSheet!H:U,14,))</f>
        <v>BIOLEGEND</v>
      </c>
    </row>
    <row r="4226" spans="1:12" x14ac:dyDescent="0.25">
      <c r="A4226" s="21" t="str">
        <f t="shared" ref="A4226:A4289" si="276">L4226</f>
        <v>BIOLEGEND</v>
      </c>
      <c r="B4226" s="21" t="str">
        <v>EED120984</v>
      </c>
      <c r="C4226" s="30">
        <v>45982</v>
      </c>
      <c r="D4226" s="21">
        <v>309218</v>
      </c>
      <c r="E4226" s="21">
        <f>_xlfn.XLOOKUP(D4226,MasterSheet!H:H,MasterSheet!F:F)</f>
        <v>25806</v>
      </c>
      <c r="F4226" s="22">
        <f>SUMIFS(MasterSheet!J:J, MasterSheet!B:B, B4226, MasterSheet!D:D, C4226, MasterSheet!H:H, D4226)</f>
        <v>1</v>
      </c>
      <c r="G4226" s="22">
        <f t="shared" si="273"/>
        <v>25806</v>
      </c>
      <c r="H4226" s="26">
        <f>SUMIFS(MasterSheet!K:K, MasterSheet!B:B, B4226, MasterSheet!D:D, C4226, MasterSheet!H:H, D4226)</f>
        <v>1</v>
      </c>
      <c r="I4226" s="26">
        <f t="shared" si="274"/>
        <v>25806</v>
      </c>
      <c r="J4226" s="28">
        <f>SUMIFS(MasterSheet!L:L, MasterSheet!B:B, B4226, MasterSheet!D:D, C4226, MasterSheet!H:H, D4226)</f>
        <v>0</v>
      </c>
      <c r="K4226" s="28">
        <f t="shared" si="275"/>
        <v>0</v>
      </c>
      <c r="L4226" s="21" t="str">
        <f>UPPER(VLOOKUP(D4226,MasterSheet!H:U,14,))</f>
        <v>BIOLEGEND</v>
      </c>
    </row>
    <row r="4227" spans="1:12" x14ac:dyDescent="0.25">
      <c r="A4227" s="21" t="str">
        <f t="shared" si="276"/>
        <v>BIOLEGEND</v>
      </c>
      <c r="B4227" s="21" t="str">
        <v>EED120984</v>
      </c>
      <c r="C4227" s="30">
        <v>45982</v>
      </c>
      <c r="D4227" s="21">
        <v>310938</v>
      </c>
      <c r="E4227" s="21">
        <f>_xlfn.XLOOKUP(D4227,MasterSheet!H:H,MasterSheet!F:F)</f>
        <v>24090</v>
      </c>
      <c r="F4227" s="22">
        <f>SUMIFS(MasterSheet!J:J, MasterSheet!B:B, B4227, MasterSheet!D:D, C4227, MasterSheet!H:H, D4227)</f>
        <v>2</v>
      </c>
      <c r="G4227" s="22">
        <f t="shared" si="273"/>
        <v>48180</v>
      </c>
      <c r="H4227" s="26">
        <f>SUMIFS(MasterSheet!K:K, MasterSheet!B:B, B4227, MasterSheet!D:D, C4227, MasterSheet!H:H, D4227)</f>
        <v>2</v>
      </c>
      <c r="I4227" s="26">
        <f t="shared" si="274"/>
        <v>48180</v>
      </c>
      <c r="J4227" s="28">
        <f>SUMIFS(MasterSheet!L:L, MasterSheet!B:B, B4227, MasterSheet!D:D, C4227, MasterSheet!H:H, D4227)</f>
        <v>0</v>
      </c>
      <c r="K4227" s="28">
        <f t="shared" si="275"/>
        <v>0</v>
      </c>
      <c r="L4227" s="21" t="str">
        <f>UPPER(VLOOKUP(D4227,MasterSheet!H:U,14,))</f>
        <v>BIOLEGEND</v>
      </c>
    </row>
    <row r="4228" spans="1:12" x14ac:dyDescent="0.25">
      <c r="A4228" s="21" t="str">
        <f t="shared" si="276"/>
        <v>BIOLEGEND</v>
      </c>
      <c r="B4228" s="21" t="str">
        <v>EED120984</v>
      </c>
      <c r="C4228" s="30">
        <v>45982</v>
      </c>
      <c r="D4228" s="21">
        <v>310942</v>
      </c>
      <c r="E4228" s="21">
        <f>_xlfn.XLOOKUP(D4228,MasterSheet!H:H,MasterSheet!F:F)</f>
        <v>19008</v>
      </c>
      <c r="F4228" s="22">
        <f>SUMIFS(MasterSheet!J:J, MasterSheet!B:B, B4228, MasterSheet!D:D, C4228, MasterSheet!H:H, D4228)</f>
        <v>1</v>
      </c>
      <c r="G4228" s="22">
        <f t="shared" si="273"/>
        <v>19008</v>
      </c>
      <c r="H4228" s="26">
        <f>SUMIFS(MasterSheet!K:K, MasterSheet!B:B, B4228, MasterSheet!D:D, C4228, MasterSheet!H:H, D4228)</f>
        <v>1</v>
      </c>
      <c r="I4228" s="26">
        <f t="shared" si="274"/>
        <v>19008</v>
      </c>
      <c r="J4228" s="28">
        <f>SUMIFS(MasterSheet!L:L, MasterSheet!B:B, B4228, MasterSheet!D:D, C4228, MasterSheet!H:H, D4228)</f>
        <v>0</v>
      </c>
      <c r="K4228" s="28">
        <f t="shared" si="275"/>
        <v>0</v>
      </c>
      <c r="L4228" s="21" t="str">
        <f>UPPER(VLOOKUP(D4228,MasterSheet!H:U,14,))</f>
        <v>BIOLEGEND</v>
      </c>
    </row>
    <row r="4229" spans="1:12" x14ac:dyDescent="0.25">
      <c r="A4229" s="21" t="str">
        <f t="shared" si="276"/>
        <v>BIOLEGEND</v>
      </c>
      <c r="B4229" s="21" t="str">
        <v>EED120984</v>
      </c>
      <c r="C4229" s="30">
        <v>45982</v>
      </c>
      <c r="D4229" s="21">
        <v>310946</v>
      </c>
      <c r="E4229" s="21">
        <f>_xlfn.XLOOKUP(D4229,MasterSheet!H:H,MasterSheet!F:F)</f>
        <v>21375.200000000001</v>
      </c>
      <c r="F4229" s="22">
        <f>SUMIFS(MasterSheet!J:J, MasterSheet!B:B, B4229, MasterSheet!D:D, C4229, MasterSheet!H:H, D4229)</f>
        <v>1</v>
      </c>
      <c r="G4229" s="22">
        <f t="shared" si="273"/>
        <v>21375.200000000001</v>
      </c>
      <c r="H4229" s="26">
        <f>SUMIFS(MasterSheet!K:K, MasterSheet!B:B, B4229, MasterSheet!D:D, C4229, MasterSheet!H:H, D4229)</f>
        <v>1</v>
      </c>
      <c r="I4229" s="26">
        <f t="shared" si="274"/>
        <v>21375.200000000001</v>
      </c>
      <c r="J4229" s="28">
        <f>SUMIFS(MasterSheet!L:L, MasterSheet!B:B, B4229, MasterSheet!D:D, C4229, MasterSheet!H:H, D4229)</f>
        <v>0</v>
      </c>
      <c r="K4229" s="28">
        <f t="shared" si="275"/>
        <v>0</v>
      </c>
      <c r="L4229" s="21" t="str">
        <f>UPPER(VLOOKUP(D4229,MasterSheet!H:U,14,))</f>
        <v>BIOLEGEND</v>
      </c>
    </row>
    <row r="4230" spans="1:12" x14ac:dyDescent="0.25">
      <c r="A4230" s="21" t="str">
        <f t="shared" si="276"/>
        <v>BIOLEGEND</v>
      </c>
      <c r="B4230" s="21" t="str">
        <v>EED120984</v>
      </c>
      <c r="C4230" s="30">
        <v>45982</v>
      </c>
      <c r="D4230" s="21">
        <v>312108</v>
      </c>
      <c r="E4230" s="21">
        <f>_xlfn.XLOOKUP(D4230,MasterSheet!H:H,MasterSheet!F:F)</f>
        <v>16447.2</v>
      </c>
      <c r="F4230" s="22">
        <f>SUMIFS(MasterSheet!J:J, MasterSheet!B:B, B4230, MasterSheet!D:D, C4230, MasterSheet!H:H, D4230)</f>
        <v>1</v>
      </c>
      <c r="G4230" s="22">
        <f t="shared" si="273"/>
        <v>16447.2</v>
      </c>
      <c r="H4230" s="26">
        <f>SUMIFS(MasterSheet!K:K, MasterSheet!B:B, B4230, MasterSheet!D:D, C4230, MasterSheet!H:H, D4230)</f>
        <v>1</v>
      </c>
      <c r="I4230" s="26">
        <f t="shared" si="274"/>
        <v>16447.2</v>
      </c>
      <c r="J4230" s="28">
        <f>SUMIFS(MasterSheet!L:L, MasterSheet!B:B, B4230, MasterSheet!D:D, C4230, MasterSheet!H:H, D4230)</f>
        <v>0</v>
      </c>
      <c r="K4230" s="28">
        <f t="shared" si="275"/>
        <v>0</v>
      </c>
      <c r="L4230" s="21" t="str">
        <f>UPPER(VLOOKUP(D4230,MasterSheet!H:U,14,))</f>
        <v>BIOLEGEND</v>
      </c>
    </row>
    <row r="4231" spans="1:12" x14ac:dyDescent="0.25">
      <c r="A4231" s="21" t="str">
        <f t="shared" si="276"/>
        <v>BIOLEGEND</v>
      </c>
      <c r="B4231" s="21" t="str">
        <v>EED120984</v>
      </c>
      <c r="C4231" s="30">
        <v>45982</v>
      </c>
      <c r="D4231" s="21">
        <v>313238</v>
      </c>
      <c r="E4231" s="21">
        <f>_xlfn.XLOOKUP(D4231,MasterSheet!H:H,MasterSheet!F:F)</f>
        <v>28710</v>
      </c>
      <c r="F4231" s="22">
        <f>SUMIFS(MasterSheet!J:J, MasterSheet!B:B, B4231, MasterSheet!D:D, C4231, MasterSheet!H:H, D4231)</f>
        <v>3</v>
      </c>
      <c r="G4231" s="22">
        <f t="shared" si="273"/>
        <v>86130</v>
      </c>
      <c r="H4231" s="26">
        <f>SUMIFS(MasterSheet!K:K, MasterSheet!B:B, B4231, MasterSheet!D:D, C4231, MasterSheet!H:H, D4231)</f>
        <v>3</v>
      </c>
      <c r="I4231" s="26">
        <f t="shared" si="274"/>
        <v>86130</v>
      </c>
      <c r="J4231" s="28">
        <f>SUMIFS(MasterSheet!L:L, MasterSheet!B:B, B4231, MasterSheet!D:D, C4231, MasterSheet!H:H, D4231)</f>
        <v>0</v>
      </c>
      <c r="K4231" s="28">
        <f t="shared" si="275"/>
        <v>0</v>
      </c>
      <c r="L4231" s="21" t="str">
        <f>UPPER(VLOOKUP(D4231,MasterSheet!H:U,14,))</f>
        <v>BIOLEGEND</v>
      </c>
    </row>
    <row r="4232" spans="1:12" x14ac:dyDescent="0.25">
      <c r="A4232" s="21" t="str">
        <f t="shared" si="276"/>
        <v>BIOLEGEND</v>
      </c>
      <c r="B4232" s="21" t="str">
        <v>EED120984</v>
      </c>
      <c r="C4232" s="30">
        <v>45982</v>
      </c>
      <c r="D4232" s="21">
        <v>314520</v>
      </c>
      <c r="E4232" s="21">
        <f>_xlfn.XLOOKUP(D4232,MasterSheet!H:H,MasterSheet!F:F)</f>
        <v>18321.599999999999</v>
      </c>
      <c r="F4232" s="22">
        <f>SUMIFS(MasterSheet!J:J, MasterSheet!B:B, B4232, MasterSheet!D:D, C4232, MasterSheet!H:H, D4232)</f>
        <v>1</v>
      </c>
      <c r="G4232" s="22">
        <f t="shared" si="273"/>
        <v>18321.599999999999</v>
      </c>
      <c r="H4232" s="26">
        <f>SUMIFS(MasterSheet!K:K, MasterSheet!B:B, B4232, MasterSheet!D:D, C4232, MasterSheet!H:H, D4232)</f>
        <v>1</v>
      </c>
      <c r="I4232" s="26">
        <f t="shared" si="274"/>
        <v>18321.599999999999</v>
      </c>
      <c r="J4232" s="28">
        <f>SUMIFS(MasterSheet!L:L, MasterSheet!B:B, B4232, MasterSheet!D:D, C4232, MasterSheet!H:H, D4232)</f>
        <v>0</v>
      </c>
      <c r="K4232" s="28">
        <f t="shared" si="275"/>
        <v>0</v>
      </c>
      <c r="L4232" s="21" t="str">
        <f>UPPER(VLOOKUP(D4232,MasterSheet!H:U,14,))</f>
        <v>BIOLEGEND</v>
      </c>
    </row>
    <row r="4233" spans="1:12" x14ac:dyDescent="0.25">
      <c r="A4233" s="21" t="str">
        <f t="shared" si="276"/>
        <v>BIOLEGEND</v>
      </c>
      <c r="B4233" s="21" t="str">
        <v>EED120984</v>
      </c>
      <c r="C4233" s="30">
        <v>45982</v>
      </c>
      <c r="D4233" s="21">
        <v>317408</v>
      </c>
      <c r="E4233" s="21">
        <f>_xlfn.XLOOKUP(D4233,MasterSheet!H:H,MasterSheet!F:F)</f>
        <v>3080</v>
      </c>
      <c r="F4233" s="22">
        <f>SUMIFS(MasterSheet!J:J, MasterSheet!B:B, B4233, MasterSheet!D:D, C4233, MasterSheet!H:H, D4233)</f>
        <v>1</v>
      </c>
      <c r="G4233" s="22">
        <f t="shared" si="273"/>
        <v>3080</v>
      </c>
      <c r="H4233" s="26">
        <f>SUMIFS(MasterSheet!K:K, MasterSheet!B:B, B4233, MasterSheet!D:D, C4233, MasterSheet!H:H, D4233)</f>
        <v>1</v>
      </c>
      <c r="I4233" s="26">
        <f t="shared" si="274"/>
        <v>3080</v>
      </c>
      <c r="J4233" s="28">
        <f>SUMIFS(MasterSheet!L:L, MasterSheet!B:B, B4233, MasterSheet!D:D, C4233, MasterSheet!H:H, D4233)</f>
        <v>0</v>
      </c>
      <c r="K4233" s="28">
        <f t="shared" si="275"/>
        <v>0</v>
      </c>
      <c r="L4233" s="21" t="str">
        <f>UPPER(VLOOKUP(D4233,MasterSheet!H:U,14,))</f>
        <v>BIOLEGEND</v>
      </c>
    </row>
    <row r="4234" spans="1:12" x14ac:dyDescent="0.25">
      <c r="A4234" s="21" t="str">
        <f t="shared" si="276"/>
        <v>BIOLEGEND</v>
      </c>
      <c r="B4234" s="21" t="str">
        <v>EED120984</v>
      </c>
      <c r="C4234" s="30">
        <v>45982</v>
      </c>
      <c r="D4234" s="21">
        <v>322707</v>
      </c>
      <c r="E4234" s="21">
        <f>_xlfn.XLOOKUP(D4234,MasterSheet!H:H,MasterSheet!F:F)</f>
        <v>6177.6</v>
      </c>
      <c r="F4234" s="22">
        <f>SUMIFS(MasterSheet!J:J, MasterSheet!B:B, B4234, MasterSheet!D:D, C4234, MasterSheet!H:H, D4234)</f>
        <v>1</v>
      </c>
      <c r="G4234" s="22">
        <f t="shared" si="273"/>
        <v>6177.6</v>
      </c>
      <c r="H4234" s="26">
        <f>SUMIFS(MasterSheet!K:K, MasterSheet!B:B, B4234, MasterSheet!D:D, C4234, MasterSheet!H:H, D4234)</f>
        <v>1</v>
      </c>
      <c r="I4234" s="26">
        <f t="shared" si="274"/>
        <v>6177.6</v>
      </c>
      <c r="J4234" s="28">
        <f>SUMIFS(MasterSheet!L:L, MasterSheet!B:B, B4234, MasterSheet!D:D, C4234, MasterSheet!H:H, D4234)</f>
        <v>0</v>
      </c>
      <c r="K4234" s="28">
        <f t="shared" si="275"/>
        <v>0</v>
      </c>
      <c r="L4234" s="21" t="str">
        <f>UPPER(VLOOKUP(D4234,MasterSheet!H:U,14,))</f>
        <v>BIOLEGEND</v>
      </c>
    </row>
    <row r="4235" spans="1:12" x14ac:dyDescent="0.25">
      <c r="A4235" s="21" t="str">
        <f t="shared" si="276"/>
        <v>BIOLEGEND</v>
      </c>
      <c r="B4235" s="21" t="str">
        <v>EED120984</v>
      </c>
      <c r="C4235" s="30">
        <v>45982</v>
      </c>
      <c r="D4235" s="21">
        <v>323608</v>
      </c>
      <c r="E4235" s="21">
        <f>_xlfn.XLOOKUP(D4235,MasterSheet!H:H,MasterSheet!F:F)</f>
        <v>16579.2</v>
      </c>
      <c r="F4235" s="22">
        <f>SUMIFS(MasterSheet!J:J, MasterSheet!B:B, B4235, MasterSheet!D:D, C4235, MasterSheet!H:H, D4235)</f>
        <v>1</v>
      </c>
      <c r="G4235" s="22">
        <f t="shared" si="273"/>
        <v>16579.2</v>
      </c>
      <c r="H4235" s="26">
        <f>SUMIFS(MasterSheet!K:K, MasterSheet!B:B, B4235, MasterSheet!D:D, C4235, MasterSheet!H:H, D4235)</f>
        <v>1</v>
      </c>
      <c r="I4235" s="26">
        <f t="shared" si="274"/>
        <v>16579.2</v>
      </c>
      <c r="J4235" s="28">
        <f>SUMIFS(MasterSheet!L:L, MasterSheet!B:B, B4235, MasterSheet!D:D, C4235, MasterSheet!H:H, D4235)</f>
        <v>0</v>
      </c>
      <c r="K4235" s="28">
        <f t="shared" si="275"/>
        <v>0</v>
      </c>
      <c r="L4235" s="21" t="str">
        <f>UPPER(VLOOKUP(D4235,MasterSheet!H:U,14,))</f>
        <v>BIOLEGEND</v>
      </c>
    </row>
    <row r="4236" spans="1:12" x14ac:dyDescent="0.25">
      <c r="A4236" s="21" t="str">
        <f t="shared" si="276"/>
        <v>BIOLEGEND</v>
      </c>
      <c r="B4236" s="21" t="str">
        <v>EED120984</v>
      </c>
      <c r="C4236" s="30">
        <v>45982</v>
      </c>
      <c r="D4236" s="21">
        <v>323804</v>
      </c>
      <c r="E4236" s="21">
        <f>_xlfn.XLOOKUP(D4236,MasterSheet!H:H,MasterSheet!F:F)</f>
        <v>11140.8</v>
      </c>
      <c r="F4236" s="22">
        <f>SUMIFS(MasterSheet!J:J, MasterSheet!B:B, B4236, MasterSheet!D:D, C4236, MasterSheet!H:H, D4236)</f>
        <v>1</v>
      </c>
      <c r="G4236" s="22">
        <f t="shared" si="273"/>
        <v>11140.8</v>
      </c>
      <c r="H4236" s="26">
        <f>SUMIFS(MasterSheet!K:K, MasterSheet!B:B, B4236, MasterSheet!D:D, C4236, MasterSheet!H:H, D4236)</f>
        <v>1</v>
      </c>
      <c r="I4236" s="26">
        <f t="shared" si="274"/>
        <v>11140.8</v>
      </c>
      <c r="J4236" s="28">
        <f>SUMIFS(MasterSheet!L:L, MasterSheet!B:B, B4236, MasterSheet!D:D, C4236, MasterSheet!H:H, D4236)</f>
        <v>0</v>
      </c>
      <c r="K4236" s="28">
        <f t="shared" si="275"/>
        <v>0</v>
      </c>
      <c r="L4236" s="21" t="str">
        <f>UPPER(VLOOKUP(D4236,MasterSheet!H:U,14,))</f>
        <v>BIOLEGEND</v>
      </c>
    </row>
    <row r="4237" spans="1:12" x14ac:dyDescent="0.25">
      <c r="A4237" s="21" t="str">
        <f t="shared" si="276"/>
        <v>BIOLEGEND</v>
      </c>
      <c r="B4237" s="21" t="str">
        <v>EED120984</v>
      </c>
      <c r="C4237" s="30">
        <v>45982</v>
      </c>
      <c r="D4237" s="21">
        <v>327401</v>
      </c>
      <c r="E4237" s="21">
        <f>_xlfn.XLOOKUP(D4237,MasterSheet!H:H,MasterSheet!F:F)</f>
        <v>5332.8</v>
      </c>
      <c r="F4237" s="22">
        <f>SUMIFS(MasterSheet!J:J, MasterSheet!B:B, B4237, MasterSheet!D:D, C4237, MasterSheet!H:H, D4237)</f>
        <v>1</v>
      </c>
      <c r="G4237" s="22">
        <f t="shared" si="273"/>
        <v>5332.8</v>
      </c>
      <c r="H4237" s="26">
        <f>SUMIFS(MasterSheet!K:K, MasterSheet!B:B, B4237, MasterSheet!D:D, C4237, MasterSheet!H:H, D4237)</f>
        <v>1</v>
      </c>
      <c r="I4237" s="26">
        <f t="shared" si="274"/>
        <v>5332.8</v>
      </c>
      <c r="J4237" s="28">
        <f>SUMIFS(MasterSheet!L:L, MasterSheet!B:B, B4237, MasterSheet!D:D, C4237, MasterSheet!H:H, D4237)</f>
        <v>0</v>
      </c>
      <c r="K4237" s="28">
        <f t="shared" si="275"/>
        <v>0</v>
      </c>
      <c r="L4237" s="21" t="str">
        <f>UPPER(VLOOKUP(D4237,MasterSheet!H:U,14,))</f>
        <v>BIOLEGEND</v>
      </c>
    </row>
    <row r="4238" spans="1:12" x14ac:dyDescent="0.25">
      <c r="A4238" s="21" t="str">
        <f t="shared" si="276"/>
        <v>BIOLEGEND</v>
      </c>
      <c r="B4238" s="21" t="str">
        <v>EED120984</v>
      </c>
      <c r="C4238" s="30">
        <v>45982</v>
      </c>
      <c r="D4238" s="21">
        <v>328011</v>
      </c>
      <c r="E4238" s="21">
        <f>_xlfn.XLOOKUP(D4238,MasterSheet!H:H,MasterSheet!F:F)</f>
        <v>7867.2000000000007</v>
      </c>
      <c r="F4238" s="22">
        <f>SUMIFS(MasterSheet!J:J, MasterSheet!B:B, B4238, MasterSheet!D:D, C4238, MasterSheet!H:H, D4238)</f>
        <v>1</v>
      </c>
      <c r="G4238" s="22">
        <f t="shared" si="273"/>
        <v>7867.2000000000007</v>
      </c>
      <c r="H4238" s="26">
        <f>SUMIFS(MasterSheet!K:K, MasterSheet!B:B, B4238, MasterSheet!D:D, C4238, MasterSheet!H:H, D4238)</f>
        <v>1</v>
      </c>
      <c r="I4238" s="26">
        <f t="shared" si="274"/>
        <v>7867.2000000000007</v>
      </c>
      <c r="J4238" s="28">
        <f>SUMIFS(MasterSheet!L:L, MasterSheet!B:B, B4238, MasterSheet!D:D, C4238, MasterSheet!H:H, D4238)</f>
        <v>0</v>
      </c>
      <c r="K4238" s="28">
        <f t="shared" si="275"/>
        <v>0</v>
      </c>
      <c r="L4238" s="21" t="str">
        <f>UPPER(VLOOKUP(D4238,MasterSheet!H:U,14,))</f>
        <v>BIOLEGEND</v>
      </c>
    </row>
    <row r="4239" spans="1:12" x14ac:dyDescent="0.25">
      <c r="A4239" s="21" t="str">
        <f t="shared" si="276"/>
        <v>BIOLEGEND</v>
      </c>
      <c r="B4239" s="21" t="str">
        <v>EED120984</v>
      </c>
      <c r="C4239" s="30">
        <v>45982</v>
      </c>
      <c r="D4239" s="21">
        <v>329905</v>
      </c>
      <c r="E4239" s="21">
        <f>_xlfn.XLOOKUP(D4239,MasterSheet!H:H,MasterSheet!F:F)</f>
        <v>7075.2000000000007</v>
      </c>
      <c r="F4239" s="22">
        <f>SUMIFS(MasterSheet!J:J, MasterSheet!B:B, B4239, MasterSheet!D:D, C4239, MasterSheet!H:H, D4239)</f>
        <v>1</v>
      </c>
      <c r="G4239" s="22">
        <f t="shared" si="273"/>
        <v>7075.2000000000007</v>
      </c>
      <c r="H4239" s="26">
        <f>SUMIFS(MasterSheet!K:K, MasterSheet!B:B, B4239, MasterSheet!D:D, C4239, MasterSheet!H:H, D4239)</f>
        <v>1</v>
      </c>
      <c r="I4239" s="26">
        <f t="shared" si="274"/>
        <v>7075.2000000000007</v>
      </c>
      <c r="J4239" s="28">
        <f>SUMIFS(MasterSheet!L:L, MasterSheet!B:B, B4239, MasterSheet!D:D, C4239, MasterSheet!H:H, D4239)</f>
        <v>0</v>
      </c>
      <c r="K4239" s="28">
        <f t="shared" si="275"/>
        <v>0</v>
      </c>
      <c r="L4239" s="21" t="str">
        <f>UPPER(VLOOKUP(D4239,MasterSheet!H:U,14,))</f>
        <v>BIOLEGEND</v>
      </c>
    </row>
    <row r="4240" spans="1:12" x14ac:dyDescent="0.25">
      <c r="A4240" s="21" t="str">
        <f t="shared" si="276"/>
        <v>BIOLEGEND</v>
      </c>
      <c r="B4240" s="21" t="str">
        <v>EED120984</v>
      </c>
      <c r="C4240" s="30">
        <v>45982</v>
      </c>
      <c r="D4240" s="21">
        <v>331907</v>
      </c>
      <c r="E4240" s="21">
        <f>_xlfn.XLOOKUP(D4240,MasterSheet!H:H,MasterSheet!F:F)</f>
        <v>7075.2000000000007</v>
      </c>
      <c r="F4240" s="22">
        <f>SUMIFS(MasterSheet!J:J, MasterSheet!B:B, B4240, MasterSheet!D:D, C4240, MasterSheet!H:H, D4240)</f>
        <v>1</v>
      </c>
      <c r="G4240" s="22">
        <f t="shared" si="273"/>
        <v>7075.2000000000007</v>
      </c>
      <c r="H4240" s="26">
        <f>SUMIFS(MasterSheet!K:K, MasterSheet!B:B, B4240, MasterSheet!D:D, C4240, MasterSheet!H:H, D4240)</f>
        <v>1</v>
      </c>
      <c r="I4240" s="26">
        <f t="shared" si="274"/>
        <v>7075.2000000000007</v>
      </c>
      <c r="J4240" s="28">
        <f>SUMIFS(MasterSheet!L:L, MasterSheet!B:B, B4240, MasterSheet!D:D, C4240, MasterSheet!H:H, D4240)</f>
        <v>0</v>
      </c>
      <c r="K4240" s="28">
        <f t="shared" si="275"/>
        <v>0</v>
      </c>
      <c r="L4240" s="21" t="str">
        <f>UPPER(VLOOKUP(D4240,MasterSheet!H:U,14,))</f>
        <v>BIOLEGEND</v>
      </c>
    </row>
    <row r="4241" spans="1:12" x14ac:dyDescent="0.25">
      <c r="A4241" s="21" t="str">
        <f t="shared" si="276"/>
        <v>BIOLEGEND</v>
      </c>
      <c r="B4241" s="21" t="str">
        <v>EED120984</v>
      </c>
      <c r="C4241" s="30">
        <v>45982</v>
      </c>
      <c r="D4241" s="21">
        <v>336718</v>
      </c>
      <c r="E4241" s="21">
        <f>_xlfn.XLOOKUP(D4241,MasterSheet!H:H,MasterSheet!F:F)</f>
        <v>25317.599999999999</v>
      </c>
      <c r="F4241" s="22">
        <f>SUMIFS(MasterSheet!J:J, MasterSheet!B:B, B4241, MasterSheet!D:D, C4241, MasterSheet!H:H, D4241)</f>
        <v>1</v>
      </c>
      <c r="G4241" s="22">
        <f t="shared" si="273"/>
        <v>25317.599999999999</v>
      </c>
      <c r="H4241" s="26">
        <f>SUMIFS(MasterSheet!K:K, MasterSheet!B:B, B4241, MasterSheet!D:D, C4241, MasterSheet!H:H, D4241)</f>
        <v>1</v>
      </c>
      <c r="I4241" s="26">
        <f t="shared" si="274"/>
        <v>25317.599999999999</v>
      </c>
      <c r="J4241" s="28">
        <f>SUMIFS(MasterSheet!L:L, MasterSheet!B:B, B4241, MasterSheet!D:D, C4241, MasterSheet!H:H, D4241)</f>
        <v>0</v>
      </c>
      <c r="K4241" s="28">
        <f t="shared" si="275"/>
        <v>0</v>
      </c>
      <c r="L4241" s="21" t="str">
        <f>UPPER(VLOOKUP(D4241,MasterSheet!H:U,14,))</f>
        <v>BIOLEGEND</v>
      </c>
    </row>
    <row r="4242" spans="1:12" x14ac:dyDescent="0.25">
      <c r="A4242" s="21" t="str">
        <f t="shared" si="276"/>
        <v>BIOLEGEND</v>
      </c>
      <c r="B4242" s="21" t="str">
        <v>EED120984</v>
      </c>
      <c r="C4242" s="30">
        <v>45982</v>
      </c>
      <c r="D4242" s="21">
        <v>342312</v>
      </c>
      <c r="E4242" s="21">
        <f>_xlfn.XLOOKUP(D4242,MasterSheet!H:H,MasterSheet!F:F)</f>
        <v>20169.599999999999</v>
      </c>
      <c r="F4242" s="22">
        <f>SUMIFS(MasterSheet!J:J, MasterSheet!B:B, B4242, MasterSheet!D:D, C4242, MasterSheet!H:H, D4242)</f>
        <v>1</v>
      </c>
      <c r="G4242" s="22">
        <f t="shared" si="273"/>
        <v>20169.599999999999</v>
      </c>
      <c r="H4242" s="26">
        <f>SUMIFS(MasterSheet!K:K, MasterSheet!B:B, B4242, MasterSheet!D:D, C4242, MasterSheet!H:H, D4242)</f>
        <v>1</v>
      </c>
      <c r="I4242" s="26">
        <f t="shared" si="274"/>
        <v>20169.599999999999</v>
      </c>
      <c r="J4242" s="28">
        <f>SUMIFS(MasterSheet!L:L, MasterSheet!B:B, B4242, MasterSheet!D:D, C4242, MasterSheet!H:H, D4242)</f>
        <v>0</v>
      </c>
      <c r="K4242" s="28">
        <f t="shared" si="275"/>
        <v>0</v>
      </c>
      <c r="L4242" s="21" t="str">
        <f>UPPER(VLOOKUP(D4242,MasterSheet!H:U,14,))</f>
        <v>BIOLEGEND</v>
      </c>
    </row>
    <row r="4243" spans="1:12" x14ac:dyDescent="0.25">
      <c r="A4243" s="21" t="str">
        <f t="shared" si="276"/>
        <v>BIOLEGEND</v>
      </c>
      <c r="B4243" s="21" t="str">
        <v>EED120984</v>
      </c>
      <c r="C4243" s="30">
        <v>45982</v>
      </c>
      <c r="D4243" s="21">
        <v>362603</v>
      </c>
      <c r="E4243" s="21">
        <f>_xlfn.XLOOKUP(D4243,MasterSheet!H:H,MasterSheet!F:F)</f>
        <v>17688</v>
      </c>
      <c r="F4243" s="22">
        <f>SUMIFS(MasterSheet!J:J, MasterSheet!B:B, B4243, MasterSheet!D:D, C4243, MasterSheet!H:H, D4243)</f>
        <v>1</v>
      </c>
      <c r="G4243" s="22">
        <f t="shared" si="273"/>
        <v>17688</v>
      </c>
      <c r="H4243" s="26">
        <f>SUMIFS(MasterSheet!K:K, MasterSheet!B:B, B4243, MasterSheet!D:D, C4243, MasterSheet!H:H, D4243)</f>
        <v>1</v>
      </c>
      <c r="I4243" s="26">
        <f t="shared" si="274"/>
        <v>17688</v>
      </c>
      <c r="J4243" s="28">
        <f>SUMIFS(MasterSheet!L:L, MasterSheet!B:B, B4243, MasterSheet!D:D, C4243, MasterSheet!H:H, D4243)</f>
        <v>0</v>
      </c>
      <c r="K4243" s="28">
        <f t="shared" si="275"/>
        <v>0</v>
      </c>
      <c r="L4243" s="21" t="str">
        <f>UPPER(VLOOKUP(D4243,MasterSheet!H:U,14,))</f>
        <v>BIOLEGEND</v>
      </c>
    </row>
    <row r="4244" spans="1:12" x14ac:dyDescent="0.25">
      <c r="A4244" s="21" t="str">
        <f t="shared" si="276"/>
        <v>BIOLEGEND</v>
      </c>
      <c r="B4244" s="21" t="str">
        <v>EED120984</v>
      </c>
      <c r="C4244" s="30">
        <v>45982</v>
      </c>
      <c r="D4244" s="21">
        <v>372703</v>
      </c>
      <c r="E4244" s="21">
        <f>_xlfn.XLOOKUP(D4244,MasterSheet!H:H,MasterSheet!F:F)</f>
        <v>9345.6</v>
      </c>
      <c r="F4244" s="22">
        <f>SUMIFS(MasterSheet!J:J, MasterSheet!B:B, B4244, MasterSheet!D:D, C4244, MasterSheet!H:H, D4244)</f>
        <v>1</v>
      </c>
      <c r="G4244" s="22">
        <f t="shared" si="273"/>
        <v>9345.6</v>
      </c>
      <c r="H4244" s="26">
        <f>SUMIFS(MasterSheet!K:K, MasterSheet!B:B, B4244, MasterSheet!D:D, C4244, MasterSheet!H:H, D4244)</f>
        <v>1</v>
      </c>
      <c r="I4244" s="26">
        <f t="shared" si="274"/>
        <v>9345.6</v>
      </c>
      <c r="J4244" s="28">
        <f>SUMIFS(MasterSheet!L:L, MasterSheet!B:B, B4244, MasterSheet!D:D, C4244, MasterSheet!H:H, D4244)</f>
        <v>0</v>
      </c>
      <c r="K4244" s="28">
        <f t="shared" si="275"/>
        <v>0</v>
      </c>
      <c r="L4244" s="21" t="str">
        <f>UPPER(VLOOKUP(D4244,MasterSheet!H:U,14,))</f>
        <v>BIOLEGEND</v>
      </c>
    </row>
    <row r="4245" spans="1:12" x14ac:dyDescent="0.25">
      <c r="A4245" s="21" t="str">
        <f t="shared" si="276"/>
        <v>BIOLEGEND</v>
      </c>
      <c r="B4245" s="21" t="str">
        <v>EED120984</v>
      </c>
      <c r="C4245" s="30">
        <v>45982</v>
      </c>
      <c r="D4245" s="21">
        <v>389204</v>
      </c>
      <c r="E4245" s="21">
        <f>_xlfn.XLOOKUP(D4245,MasterSheet!H:H,MasterSheet!F:F)</f>
        <v>16368</v>
      </c>
      <c r="F4245" s="22">
        <f>SUMIFS(MasterSheet!J:J, MasterSheet!B:B, B4245, MasterSheet!D:D, C4245, MasterSheet!H:H, D4245)</f>
        <v>1</v>
      </c>
      <c r="G4245" s="22">
        <f t="shared" si="273"/>
        <v>16368</v>
      </c>
      <c r="H4245" s="26">
        <f>SUMIFS(MasterSheet!K:K, MasterSheet!B:B, B4245, MasterSheet!D:D, C4245, MasterSheet!H:H, D4245)</f>
        <v>1</v>
      </c>
      <c r="I4245" s="26">
        <f t="shared" si="274"/>
        <v>16368</v>
      </c>
      <c r="J4245" s="28">
        <f>SUMIFS(MasterSheet!L:L, MasterSheet!B:B, B4245, MasterSheet!D:D, C4245, MasterSheet!H:H, D4245)</f>
        <v>0</v>
      </c>
      <c r="K4245" s="28">
        <f t="shared" si="275"/>
        <v>0</v>
      </c>
      <c r="L4245" s="21" t="str">
        <f>UPPER(VLOOKUP(D4245,MasterSheet!H:U,14,))</f>
        <v>BIOLEGEND</v>
      </c>
    </row>
    <row r="4246" spans="1:12" x14ac:dyDescent="0.25">
      <c r="A4246" s="21" t="str">
        <f t="shared" si="276"/>
        <v>BIOLEGEND</v>
      </c>
      <c r="B4246" s="21" t="str">
        <v>EED120984</v>
      </c>
      <c r="C4246" s="30">
        <v>45982</v>
      </c>
      <c r="D4246" s="21">
        <v>393910</v>
      </c>
      <c r="E4246" s="21">
        <f>_xlfn.XLOOKUP(D4246,MasterSheet!H:H,MasterSheet!F:F)</f>
        <v>19536</v>
      </c>
      <c r="F4246" s="22">
        <f>SUMIFS(MasterSheet!J:J, MasterSheet!B:B, B4246, MasterSheet!D:D, C4246, MasterSheet!H:H, D4246)</f>
        <v>1</v>
      </c>
      <c r="G4246" s="22">
        <f t="shared" si="273"/>
        <v>19536</v>
      </c>
      <c r="H4246" s="26">
        <f>SUMIFS(MasterSheet!K:K, MasterSheet!B:B, B4246, MasterSheet!D:D, C4246, MasterSheet!H:H, D4246)</f>
        <v>1</v>
      </c>
      <c r="I4246" s="26">
        <f t="shared" si="274"/>
        <v>19536</v>
      </c>
      <c r="J4246" s="28">
        <f>SUMIFS(MasterSheet!L:L, MasterSheet!B:B, B4246, MasterSheet!D:D, C4246, MasterSheet!H:H, D4246)</f>
        <v>0</v>
      </c>
      <c r="K4246" s="28">
        <f t="shared" si="275"/>
        <v>0</v>
      </c>
      <c r="L4246" s="21" t="str">
        <f>UPPER(VLOOKUP(D4246,MasterSheet!H:U,14,))</f>
        <v>BIOLEGEND</v>
      </c>
    </row>
    <row r="4247" spans="1:12" x14ac:dyDescent="0.25">
      <c r="A4247" s="21" t="str">
        <f t="shared" si="276"/>
        <v>BIOLEGEND</v>
      </c>
      <c r="B4247" s="21" t="str">
        <v>EED120984</v>
      </c>
      <c r="C4247" s="30">
        <v>45982</v>
      </c>
      <c r="D4247" s="21">
        <v>400176</v>
      </c>
      <c r="E4247" s="21">
        <f>_xlfn.XLOOKUP(D4247,MasterSheet!H:H,MasterSheet!F:F)</f>
        <v>14106.400000000001</v>
      </c>
      <c r="F4247" s="22">
        <f>SUMIFS(MasterSheet!J:J, MasterSheet!B:B, B4247, MasterSheet!D:D, C4247, MasterSheet!H:H, D4247)</f>
        <v>1</v>
      </c>
      <c r="G4247" s="22">
        <f t="shared" si="273"/>
        <v>14106.400000000001</v>
      </c>
      <c r="H4247" s="26">
        <f>SUMIFS(MasterSheet!K:K, MasterSheet!B:B, B4247, MasterSheet!D:D, C4247, MasterSheet!H:H, D4247)</f>
        <v>1</v>
      </c>
      <c r="I4247" s="26">
        <f t="shared" si="274"/>
        <v>14106.400000000001</v>
      </c>
      <c r="J4247" s="28">
        <f>SUMIFS(MasterSheet!L:L, MasterSheet!B:B, B4247, MasterSheet!D:D, C4247, MasterSheet!H:H, D4247)</f>
        <v>0</v>
      </c>
      <c r="K4247" s="28">
        <f t="shared" si="275"/>
        <v>0</v>
      </c>
      <c r="L4247" s="21" t="str">
        <f>UPPER(VLOOKUP(D4247,MasterSheet!H:U,14,))</f>
        <v>BIOLEGEND</v>
      </c>
    </row>
    <row r="4248" spans="1:12" x14ac:dyDescent="0.25">
      <c r="A4248" s="21" t="str">
        <f t="shared" si="276"/>
        <v>BIOLEGEND</v>
      </c>
      <c r="B4248" s="21" t="str">
        <v>EED120984</v>
      </c>
      <c r="C4248" s="30">
        <v>45982</v>
      </c>
      <c r="D4248" s="21">
        <v>400268</v>
      </c>
      <c r="E4248" s="21">
        <f>_xlfn.XLOOKUP(D4248,MasterSheet!H:H,MasterSheet!F:F)</f>
        <v>26532</v>
      </c>
      <c r="F4248" s="22">
        <f>SUMIFS(MasterSheet!J:J, MasterSheet!B:B, B4248, MasterSheet!D:D, C4248, MasterSheet!H:H, D4248)</f>
        <v>1</v>
      </c>
      <c r="G4248" s="22">
        <f t="shared" si="273"/>
        <v>26532</v>
      </c>
      <c r="H4248" s="26">
        <f>SUMIFS(MasterSheet!K:K, MasterSheet!B:B, B4248, MasterSheet!D:D, C4248, MasterSheet!H:H, D4248)</f>
        <v>1</v>
      </c>
      <c r="I4248" s="26">
        <f t="shared" si="274"/>
        <v>26532</v>
      </c>
      <c r="J4248" s="28">
        <f>SUMIFS(MasterSheet!L:L, MasterSheet!B:B, B4248, MasterSheet!D:D, C4248, MasterSheet!H:H, D4248)</f>
        <v>0</v>
      </c>
      <c r="K4248" s="28">
        <f t="shared" si="275"/>
        <v>0</v>
      </c>
      <c r="L4248" s="21" t="str">
        <f>UPPER(VLOOKUP(D4248,MasterSheet!H:U,14,))</f>
        <v>BIOLEGEND</v>
      </c>
    </row>
    <row r="4249" spans="1:12" x14ac:dyDescent="0.25">
      <c r="A4249" s="21" t="str">
        <f t="shared" si="276"/>
        <v>BIOLEGEND</v>
      </c>
      <c r="B4249" s="21" t="str">
        <v>EED120984</v>
      </c>
      <c r="C4249" s="30">
        <v>45982</v>
      </c>
      <c r="D4249" s="21">
        <v>400352</v>
      </c>
      <c r="E4249" s="21">
        <f>_xlfn.XLOOKUP(D4249,MasterSheet!H:H,MasterSheet!F:F)</f>
        <v>25440.800000000003</v>
      </c>
      <c r="F4249" s="22">
        <f>SUMIFS(MasterSheet!J:J, MasterSheet!B:B, B4249, MasterSheet!D:D, C4249, MasterSheet!H:H, D4249)</f>
        <v>1</v>
      </c>
      <c r="G4249" s="22">
        <f t="shared" si="273"/>
        <v>25440.800000000003</v>
      </c>
      <c r="H4249" s="26">
        <f>SUMIFS(MasterSheet!K:K, MasterSheet!B:B, B4249, MasterSheet!D:D, C4249, MasterSheet!H:H, D4249)</f>
        <v>1</v>
      </c>
      <c r="I4249" s="26">
        <f t="shared" si="274"/>
        <v>25440.800000000003</v>
      </c>
      <c r="J4249" s="28">
        <f>SUMIFS(MasterSheet!L:L, MasterSheet!B:B, B4249, MasterSheet!D:D, C4249, MasterSheet!H:H, D4249)</f>
        <v>0</v>
      </c>
      <c r="K4249" s="28">
        <f t="shared" si="275"/>
        <v>0</v>
      </c>
      <c r="L4249" s="21" t="str">
        <f>UPPER(VLOOKUP(D4249,MasterSheet!H:U,14,))</f>
        <v>BIOLEGEND</v>
      </c>
    </row>
    <row r="4250" spans="1:12" x14ac:dyDescent="0.25">
      <c r="A4250" s="21" t="str">
        <f t="shared" si="276"/>
        <v>BIOLEGEND</v>
      </c>
      <c r="B4250" s="21" t="str">
        <v>EED120984</v>
      </c>
      <c r="C4250" s="30">
        <v>45982</v>
      </c>
      <c r="D4250" s="21">
        <v>405204</v>
      </c>
      <c r="E4250" s="21">
        <f>_xlfn.XLOOKUP(D4250,MasterSheet!H:H,MasterSheet!F:F)</f>
        <v>10296</v>
      </c>
      <c r="F4250" s="22">
        <f>SUMIFS(MasterSheet!J:J, MasterSheet!B:B, B4250, MasterSheet!D:D, C4250, MasterSheet!H:H, D4250)</f>
        <v>5</v>
      </c>
      <c r="G4250" s="22">
        <f t="shared" si="273"/>
        <v>51480</v>
      </c>
      <c r="H4250" s="26">
        <f>SUMIFS(MasterSheet!K:K, MasterSheet!B:B, B4250, MasterSheet!D:D, C4250, MasterSheet!H:H, D4250)</f>
        <v>5</v>
      </c>
      <c r="I4250" s="26">
        <f t="shared" si="274"/>
        <v>51480</v>
      </c>
      <c r="J4250" s="28">
        <f>SUMIFS(MasterSheet!L:L, MasterSheet!B:B, B4250, MasterSheet!D:D, C4250, MasterSheet!H:H, D4250)</f>
        <v>0</v>
      </c>
      <c r="K4250" s="28">
        <f t="shared" si="275"/>
        <v>0</v>
      </c>
      <c r="L4250" s="21" t="str">
        <f>UPPER(VLOOKUP(D4250,MasterSheet!H:U,14,))</f>
        <v>BIOLEGEND</v>
      </c>
    </row>
    <row r="4251" spans="1:12" x14ac:dyDescent="0.25">
      <c r="A4251" s="21" t="str">
        <f t="shared" si="276"/>
        <v>BIOLEGEND</v>
      </c>
      <c r="B4251" s="21" t="str">
        <v>EED120984</v>
      </c>
      <c r="C4251" s="30">
        <v>45982</v>
      </c>
      <c r="D4251" s="21">
        <v>422302</v>
      </c>
      <c r="E4251" s="21">
        <f>_xlfn.XLOOKUP(D4251,MasterSheet!H:H,MasterSheet!F:F)</f>
        <v>14106.400000000001</v>
      </c>
      <c r="F4251" s="22">
        <f>SUMIFS(MasterSheet!J:J, MasterSheet!B:B, B4251, MasterSheet!D:D, C4251, MasterSheet!H:H, D4251)</f>
        <v>10</v>
      </c>
      <c r="G4251" s="22">
        <f t="shared" si="273"/>
        <v>141064</v>
      </c>
      <c r="H4251" s="26">
        <f>SUMIFS(MasterSheet!K:K, MasterSheet!B:B, B4251, MasterSheet!D:D, C4251, MasterSheet!H:H, D4251)</f>
        <v>10</v>
      </c>
      <c r="I4251" s="26">
        <f t="shared" si="274"/>
        <v>141064</v>
      </c>
      <c r="J4251" s="28">
        <f>SUMIFS(MasterSheet!L:L, MasterSheet!B:B, B4251, MasterSheet!D:D, C4251, MasterSheet!H:H, D4251)</f>
        <v>0</v>
      </c>
      <c r="K4251" s="28">
        <f t="shared" si="275"/>
        <v>0</v>
      </c>
      <c r="L4251" s="21" t="str">
        <f>UPPER(VLOOKUP(D4251,MasterSheet!H:U,14,))</f>
        <v>BIOLEGEND</v>
      </c>
    </row>
    <row r="4252" spans="1:12" x14ac:dyDescent="0.25">
      <c r="A4252" s="21" t="str">
        <f t="shared" si="276"/>
        <v>BIOLEGEND</v>
      </c>
      <c r="B4252" s="21" t="str">
        <v>EED120984</v>
      </c>
      <c r="C4252" s="30">
        <v>45982</v>
      </c>
      <c r="D4252" s="21">
        <v>422903</v>
      </c>
      <c r="E4252" s="21">
        <f>_xlfn.XLOOKUP(D4252,MasterSheet!H:H,MasterSheet!F:F)</f>
        <v>19338</v>
      </c>
      <c r="F4252" s="22">
        <f>SUMIFS(MasterSheet!J:J, MasterSheet!B:B, B4252, MasterSheet!D:D, C4252, MasterSheet!H:H, D4252)</f>
        <v>1</v>
      </c>
      <c r="G4252" s="22">
        <f t="shared" si="273"/>
        <v>19338</v>
      </c>
      <c r="H4252" s="26">
        <f>SUMIFS(MasterSheet!K:K, MasterSheet!B:B, B4252, MasterSheet!D:D, C4252, MasterSheet!H:H, D4252)</f>
        <v>1</v>
      </c>
      <c r="I4252" s="26">
        <f t="shared" si="274"/>
        <v>19338</v>
      </c>
      <c r="J4252" s="28">
        <f>SUMIFS(MasterSheet!L:L, MasterSheet!B:B, B4252, MasterSheet!D:D, C4252, MasterSheet!H:H, D4252)</f>
        <v>0</v>
      </c>
      <c r="K4252" s="28">
        <f t="shared" si="275"/>
        <v>0</v>
      </c>
      <c r="L4252" s="21" t="str">
        <f>UPPER(VLOOKUP(D4252,MasterSheet!H:U,14,))</f>
        <v>BIOLEGEND</v>
      </c>
    </row>
    <row r="4253" spans="1:12" x14ac:dyDescent="0.25">
      <c r="A4253" s="21" t="str">
        <f t="shared" si="276"/>
        <v>BIOLEGEND</v>
      </c>
      <c r="B4253" s="21" t="str">
        <v>EED120984</v>
      </c>
      <c r="C4253" s="30">
        <v>45982</v>
      </c>
      <c r="D4253" s="21">
        <v>424602</v>
      </c>
      <c r="E4253" s="21">
        <f>_xlfn.XLOOKUP(D4253,MasterSheet!H:H,MasterSheet!F:F)</f>
        <v>12408</v>
      </c>
      <c r="F4253" s="22">
        <f>SUMIFS(MasterSheet!J:J, MasterSheet!B:B, B4253, MasterSheet!D:D, C4253, MasterSheet!H:H, D4253)</f>
        <v>1</v>
      </c>
      <c r="G4253" s="22">
        <f t="shared" si="273"/>
        <v>12408</v>
      </c>
      <c r="H4253" s="26">
        <f>SUMIFS(MasterSheet!K:K, MasterSheet!B:B, B4253, MasterSheet!D:D, C4253, MasterSheet!H:H, D4253)</f>
        <v>1</v>
      </c>
      <c r="I4253" s="26">
        <f t="shared" si="274"/>
        <v>12408</v>
      </c>
      <c r="J4253" s="28">
        <f>SUMIFS(MasterSheet!L:L, MasterSheet!B:B, B4253, MasterSheet!D:D, C4253, MasterSheet!H:H, D4253)</f>
        <v>0</v>
      </c>
      <c r="K4253" s="28">
        <f t="shared" si="275"/>
        <v>0</v>
      </c>
      <c r="L4253" s="21" t="str">
        <f>UPPER(VLOOKUP(D4253,MasterSheet!H:U,14,))</f>
        <v>BIOLEGEND</v>
      </c>
    </row>
    <row r="4254" spans="1:12" x14ac:dyDescent="0.25">
      <c r="A4254" s="21" t="str">
        <f t="shared" si="276"/>
        <v>BIOLEGEND</v>
      </c>
      <c r="B4254" s="21" t="str">
        <v>EED120984</v>
      </c>
      <c r="C4254" s="30">
        <v>45982</v>
      </c>
      <c r="D4254" s="21">
        <v>430801</v>
      </c>
      <c r="E4254" s="21">
        <f>_xlfn.XLOOKUP(D4254,MasterSheet!H:H,MasterSheet!F:F)</f>
        <v>13992</v>
      </c>
      <c r="F4254" s="22">
        <f>SUMIFS(MasterSheet!J:J, MasterSheet!B:B, B4254, MasterSheet!D:D, C4254, MasterSheet!H:H, D4254)</f>
        <v>2</v>
      </c>
      <c r="G4254" s="22">
        <f t="shared" si="273"/>
        <v>27984</v>
      </c>
      <c r="H4254" s="26">
        <f>SUMIFS(MasterSheet!K:K, MasterSheet!B:B, B4254, MasterSheet!D:D, C4254, MasterSheet!H:H, D4254)</f>
        <v>2</v>
      </c>
      <c r="I4254" s="26">
        <f t="shared" si="274"/>
        <v>27984</v>
      </c>
      <c r="J4254" s="28">
        <f>SUMIFS(MasterSheet!L:L, MasterSheet!B:B, B4254, MasterSheet!D:D, C4254, MasterSheet!H:H, D4254)</f>
        <v>0</v>
      </c>
      <c r="K4254" s="28">
        <f t="shared" si="275"/>
        <v>0</v>
      </c>
      <c r="L4254" s="21" t="str">
        <f>UPPER(VLOOKUP(D4254,MasterSheet!H:U,14,))</f>
        <v>BIOLEGEND</v>
      </c>
    </row>
    <row r="4255" spans="1:12" x14ac:dyDescent="0.25">
      <c r="A4255" s="21" t="str">
        <f t="shared" si="276"/>
        <v>BIOLEGEND</v>
      </c>
      <c r="B4255" s="21" t="str">
        <v>EED120984</v>
      </c>
      <c r="C4255" s="30">
        <v>45982</v>
      </c>
      <c r="D4255" s="21">
        <v>480040</v>
      </c>
      <c r="E4255" s="21">
        <f>_xlfn.XLOOKUP(D4255,MasterSheet!H:H,MasterSheet!F:F)</f>
        <v>48840</v>
      </c>
      <c r="F4255" s="22">
        <f>SUMIFS(MasterSheet!J:J, MasterSheet!B:B, B4255, MasterSheet!D:D, C4255, MasterSheet!H:H, D4255)</f>
        <v>1</v>
      </c>
      <c r="G4255" s="22">
        <f t="shared" si="273"/>
        <v>48840</v>
      </c>
      <c r="H4255" s="26">
        <f>SUMIFS(MasterSheet!K:K, MasterSheet!B:B, B4255, MasterSheet!D:D, C4255, MasterSheet!H:H, D4255)</f>
        <v>1</v>
      </c>
      <c r="I4255" s="26">
        <f t="shared" si="274"/>
        <v>48840</v>
      </c>
      <c r="J4255" s="28">
        <f>SUMIFS(MasterSheet!L:L, MasterSheet!B:B, B4255, MasterSheet!D:D, C4255, MasterSheet!H:H, D4255)</f>
        <v>0</v>
      </c>
      <c r="K4255" s="28">
        <f t="shared" si="275"/>
        <v>0</v>
      </c>
      <c r="L4255" s="21" t="str">
        <f>UPPER(VLOOKUP(D4255,MasterSheet!H:U,14,))</f>
        <v>BIOLEGEND</v>
      </c>
    </row>
    <row r="4256" spans="1:12" x14ac:dyDescent="0.25">
      <c r="A4256" s="21" t="str">
        <f t="shared" si="276"/>
        <v>BIOLEGEND</v>
      </c>
      <c r="B4256" s="21" t="str">
        <v>EED120984</v>
      </c>
      <c r="C4256" s="30">
        <v>45982</v>
      </c>
      <c r="D4256" s="21">
        <v>501422</v>
      </c>
      <c r="E4256" s="21">
        <f>_xlfn.XLOOKUP(D4256,MasterSheet!H:H,MasterSheet!F:F)</f>
        <v>25440.800000000003</v>
      </c>
      <c r="F4256" s="22">
        <f>SUMIFS(MasterSheet!J:J, MasterSheet!B:B, B4256, MasterSheet!D:D, C4256, MasterSheet!H:H, D4256)</f>
        <v>1</v>
      </c>
      <c r="G4256" s="22">
        <f t="shared" si="273"/>
        <v>25440.800000000003</v>
      </c>
      <c r="H4256" s="26">
        <f>SUMIFS(MasterSheet!K:K, MasterSheet!B:B, B4256, MasterSheet!D:D, C4256, MasterSheet!H:H, D4256)</f>
        <v>1</v>
      </c>
      <c r="I4256" s="26">
        <f t="shared" si="274"/>
        <v>25440.800000000003</v>
      </c>
      <c r="J4256" s="28">
        <f>SUMIFS(MasterSheet!L:L, MasterSheet!B:B, B4256, MasterSheet!D:D, C4256, MasterSheet!H:H, D4256)</f>
        <v>0</v>
      </c>
      <c r="K4256" s="28">
        <f t="shared" si="275"/>
        <v>0</v>
      </c>
      <c r="L4256" s="21" t="str">
        <f>UPPER(VLOOKUP(D4256,MasterSheet!H:U,14,))</f>
        <v>BIOLEGEND</v>
      </c>
    </row>
    <row r="4257" spans="1:12" x14ac:dyDescent="0.25">
      <c r="A4257" s="21" t="str">
        <f t="shared" si="276"/>
        <v>BIOLEGEND</v>
      </c>
      <c r="B4257" s="21" t="str">
        <v>EED120984</v>
      </c>
      <c r="C4257" s="30">
        <v>45982</v>
      </c>
      <c r="D4257" s="21">
        <v>504303</v>
      </c>
      <c r="E4257" s="21">
        <f>_xlfn.XLOOKUP(D4257,MasterSheet!H:H,MasterSheet!F:F)</f>
        <v>5913.6</v>
      </c>
      <c r="F4257" s="22">
        <f>SUMIFS(MasterSheet!J:J, MasterSheet!B:B, B4257, MasterSheet!D:D, C4257, MasterSheet!H:H, D4257)</f>
        <v>1</v>
      </c>
      <c r="G4257" s="22">
        <f t="shared" si="273"/>
        <v>5913.6</v>
      </c>
      <c r="H4257" s="26">
        <f>SUMIFS(MasterSheet!K:K, MasterSheet!B:B, B4257, MasterSheet!D:D, C4257, MasterSheet!H:H, D4257)</f>
        <v>1</v>
      </c>
      <c r="I4257" s="26">
        <f t="shared" si="274"/>
        <v>5913.6</v>
      </c>
      <c r="J4257" s="28">
        <f>SUMIFS(MasterSheet!L:L, MasterSheet!B:B, B4257, MasterSheet!D:D, C4257, MasterSheet!H:H, D4257)</f>
        <v>0</v>
      </c>
      <c r="K4257" s="28">
        <f t="shared" si="275"/>
        <v>0</v>
      </c>
      <c r="L4257" s="21" t="str">
        <f>UPPER(VLOOKUP(D4257,MasterSheet!H:U,14,))</f>
        <v>BIOLEGEND</v>
      </c>
    </row>
    <row r="4258" spans="1:12" x14ac:dyDescent="0.25">
      <c r="A4258" s="21" t="str">
        <f t="shared" si="276"/>
        <v>BIOLEGEND</v>
      </c>
      <c r="B4258" s="21" t="str">
        <v>EED120984</v>
      </c>
      <c r="C4258" s="30">
        <v>45982</v>
      </c>
      <c r="D4258" s="21">
        <v>506903</v>
      </c>
      <c r="E4258" s="21">
        <f>_xlfn.XLOOKUP(D4258,MasterSheet!H:H,MasterSheet!F:F)</f>
        <v>5808</v>
      </c>
      <c r="F4258" s="22">
        <f>SUMIFS(MasterSheet!J:J, MasterSheet!B:B, B4258, MasterSheet!D:D, C4258, MasterSheet!H:H, D4258)</f>
        <v>1</v>
      </c>
      <c r="G4258" s="22">
        <f t="shared" si="273"/>
        <v>5808</v>
      </c>
      <c r="H4258" s="26">
        <f>SUMIFS(MasterSheet!K:K, MasterSheet!B:B, B4258, MasterSheet!D:D, C4258, MasterSheet!H:H, D4258)</f>
        <v>1</v>
      </c>
      <c r="I4258" s="26">
        <f t="shared" si="274"/>
        <v>5808</v>
      </c>
      <c r="J4258" s="28">
        <f>SUMIFS(MasterSheet!L:L, MasterSheet!B:B, B4258, MasterSheet!D:D, C4258, MasterSheet!H:H, D4258)</f>
        <v>0</v>
      </c>
      <c r="K4258" s="28">
        <f t="shared" si="275"/>
        <v>0</v>
      </c>
      <c r="L4258" s="21" t="str">
        <f>UPPER(VLOOKUP(D4258,MasterSheet!H:U,14,))</f>
        <v>BIOLEGEND</v>
      </c>
    </row>
    <row r="4259" spans="1:12" x14ac:dyDescent="0.25">
      <c r="A4259" s="21" t="str">
        <f t="shared" si="276"/>
        <v>BIOLEGEND</v>
      </c>
      <c r="B4259" s="21" t="str">
        <v>EED120984</v>
      </c>
      <c r="C4259" s="30">
        <v>45982</v>
      </c>
      <c r="D4259" s="21">
        <v>507612</v>
      </c>
      <c r="E4259" s="21">
        <f>_xlfn.XLOOKUP(D4259,MasterSheet!H:H,MasterSheet!F:F)</f>
        <v>17054.400000000001</v>
      </c>
      <c r="F4259" s="22">
        <f>SUMIFS(MasterSheet!J:J, MasterSheet!B:B, B4259, MasterSheet!D:D, C4259, MasterSheet!H:H, D4259)</f>
        <v>1</v>
      </c>
      <c r="G4259" s="22">
        <f t="shared" si="273"/>
        <v>17054.400000000001</v>
      </c>
      <c r="H4259" s="26">
        <f>SUMIFS(MasterSheet!K:K, MasterSheet!B:B, B4259, MasterSheet!D:D, C4259, MasterSheet!H:H, D4259)</f>
        <v>1</v>
      </c>
      <c r="I4259" s="26">
        <f t="shared" si="274"/>
        <v>17054.400000000001</v>
      </c>
      <c r="J4259" s="28">
        <f>SUMIFS(MasterSheet!L:L, MasterSheet!B:B, B4259, MasterSheet!D:D, C4259, MasterSheet!H:H, D4259)</f>
        <v>0</v>
      </c>
      <c r="K4259" s="28">
        <f t="shared" si="275"/>
        <v>0</v>
      </c>
      <c r="L4259" s="21" t="str">
        <f>UPPER(VLOOKUP(D4259,MasterSheet!H:U,14,))</f>
        <v>BIOLEGEND</v>
      </c>
    </row>
    <row r="4260" spans="1:12" x14ac:dyDescent="0.25">
      <c r="A4260" s="21" t="str">
        <f t="shared" si="276"/>
        <v>BIOLEGEND</v>
      </c>
      <c r="B4260" s="21" t="str">
        <v>EED120984</v>
      </c>
      <c r="C4260" s="30">
        <v>45982</v>
      </c>
      <c r="D4260" s="21">
        <v>575702</v>
      </c>
      <c r="E4260" s="21">
        <f>_xlfn.XLOOKUP(D4260,MasterSheet!H:H,MasterSheet!F:F)</f>
        <v>7761.6</v>
      </c>
      <c r="F4260" s="22">
        <f>SUMIFS(MasterSheet!J:J, MasterSheet!B:B, B4260, MasterSheet!D:D, C4260, MasterSheet!H:H, D4260)</f>
        <v>1</v>
      </c>
      <c r="G4260" s="22">
        <f t="shared" si="273"/>
        <v>7761.6</v>
      </c>
      <c r="H4260" s="26">
        <f>SUMIFS(MasterSheet!K:K, MasterSheet!B:B, B4260, MasterSheet!D:D, C4260, MasterSheet!H:H, D4260)</f>
        <v>1</v>
      </c>
      <c r="I4260" s="26">
        <f t="shared" si="274"/>
        <v>7761.6</v>
      </c>
      <c r="J4260" s="28">
        <f>SUMIFS(MasterSheet!L:L, MasterSheet!B:B, B4260, MasterSheet!D:D, C4260, MasterSheet!H:H, D4260)</f>
        <v>0</v>
      </c>
      <c r="K4260" s="28">
        <f t="shared" si="275"/>
        <v>0</v>
      </c>
      <c r="L4260" s="21" t="str">
        <f>UPPER(VLOOKUP(D4260,MasterSheet!H:U,14,))</f>
        <v>BIOLEGEND</v>
      </c>
    </row>
    <row r="4261" spans="1:12" x14ac:dyDescent="0.25">
      <c r="A4261" s="21" t="str">
        <f t="shared" si="276"/>
        <v>BIOLEGEND</v>
      </c>
      <c r="B4261" s="21" t="str">
        <v>EED120984</v>
      </c>
      <c r="C4261" s="30">
        <v>45982</v>
      </c>
      <c r="D4261" s="21">
        <v>589102</v>
      </c>
      <c r="E4261" s="21">
        <f>_xlfn.XLOOKUP(D4261,MasterSheet!H:H,MasterSheet!F:F)</f>
        <v>7761.6</v>
      </c>
      <c r="F4261" s="22">
        <f>SUMIFS(MasterSheet!J:J, MasterSheet!B:B, B4261, MasterSheet!D:D, C4261, MasterSheet!H:H, D4261)</f>
        <v>5</v>
      </c>
      <c r="G4261" s="22">
        <f t="shared" si="273"/>
        <v>38808</v>
      </c>
      <c r="H4261" s="26">
        <f>SUMIFS(MasterSheet!K:K, MasterSheet!B:B, B4261, MasterSheet!D:D, C4261, MasterSheet!H:H, D4261)</f>
        <v>5</v>
      </c>
      <c r="I4261" s="26">
        <f t="shared" si="274"/>
        <v>38808</v>
      </c>
      <c r="J4261" s="28">
        <f>SUMIFS(MasterSheet!L:L, MasterSheet!B:B, B4261, MasterSheet!D:D, C4261, MasterSheet!H:H, D4261)</f>
        <v>0</v>
      </c>
      <c r="K4261" s="28">
        <f t="shared" si="275"/>
        <v>0</v>
      </c>
      <c r="L4261" s="21" t="str">
        <f>UPPER(VLOOKUP(D4261,MasterSheet!H:U,14,))</f>
        <v>BIOLEGEND</v>
      </c>
    </row>
    <row r="4262" spans="1:12" x14ac:dyDescent="0.25">
      <c r="A4262" s="21" t="str">
        <f t="shared" si="276"/>
        <v>BIOLEGEND</v>
      </c>
      <c r="B4262" s="21" t="str">
        <v>EED120984</v>
      </c>
      <c r="C4262" s="30">
        <v>45982</v>
      </c>
      <c r="D4262" s="21">
        <v>740368</v>
      </c>
      <c r="E4262" s="21">
        <f>_xlfn.XLOOKUP(D4262,MasterSheet!H:H,MasterSheet!F:F)</f>
        <v>7268.7999999999993</v>
      </c>
      <c r="F4262" s="22">
        <f>SUMIFS(MasterSheet!J:J, MasterSheet!B:B, B4262, MasterSheet!D:D, C4262, MasterSheet!H:H, D4262)</f>
        <v>1</v>
      </c>
      <c r="G4262" s="22">
        <f t="shared" si="273"/>
        <v>7268.7999999999993</v>
      </c>
      <c r="H4262" s="26">
        <f>SUMIFS(MasterSheet!K:K, MasterSheet!B:B, B4262, MasterSheet!D:D, C4262, MasterSheet!H:H, D4262)</f>
        <v>1</v>
      </c>
      <c r="I4262" s="26">
        <f t="shared" si="274"/>
        <v>7268.7999999999993</v>
      </c>
      <c r="J4262" s="28">
        <f>SUMIFS(MasterSheet!L:L, MasterSheet!B:B, B4262, MasterSheet!D:D, C4262, MasterSheet!H:H, D4262)</f>
        <v>0</v>
      </c>
      <c r="K4262" s="28">
        <f t="shared" si="275"/>
        <v>0</v>
      </c>
      <c r="L4262" s="21" t="str">
        <f>UPPER(VLOOKUP(D4262,MasterSheet!H:U,14,))</f>
        <v>BIOLEGEND</v>
      </c>
    </row>
    <row r="4263" spans="1:12" x14ac:dyDescent="0.25">
      <c r="A4263" s="21" t="str">
        <f t="shared" si="276"/>
        <v>BIOLEGEND</v>
      </c>
      <c r="B4263" s="21" t="str">
        <v>EED120984</v>
      </c>
      <c r="C4263" s="30">
        <v>45982</v>
      </c>
      <c r="D4263" s="21">
        <v>740379</v>
      </c>
      <c r="E4263" s="21">
        <f>_xlfn.XLOOKUP(D4263,MasterSheet!H:H,MasterSheet!F:F)</f>
        <v>431.20000000000005</v>
      </c>
      <c r="F4263" s="22">
        <f>SUMIFS(MasterSheet!J:J, MasterSheet!B:B, B4263, MasterSheet!D:D, C4263, MasterSheet!H:H, D4263)</f>
        <v>1</v>
      </c>
      <c r="G4263" s="22">
        <f t="shared" si="273"/>
        <v>431.20000000000005</v>
      </c>
      <c r="H4263" s="26">
        <f>SUMIFS(MasterSheet!K:K, MasterSheet!B:B, B4263, MasterSheet!D:D, C4263, MasterSheet!H:H, D4263)</f>
        <v>1</v>
      </c>
      <c r="I4263" s="26">
        <f t="shared" si="274"/>
        <v>431.20000000000005</v>
      </c>
      <c r="J4263" s="28">
        <f>SUMIFS(MasterSheet!L:L, MasterSheet!B:B, B4263, MasterSheet!D:D, C4263, MasterSheet!H:H, D4263)</f>
        <v>0</v>
      </c>
      <c r="K4263" s="28">
        <f t="shared" si="275"/>
        <v>0</v>
      </c>
      <c r="L4263" s="21" t="str">
        <f>UPPER(VLOOKUP(D4263,MasterSheet!H:U,14,))</f>
        <v>BIOLEGEND</v>
      </c>
    </row>
    <row r="4264" spans="1:12" x14ac:dyDescent="0.25">
      <c r="A4264" s="21" t="str">
        <f t="shared" si="276"/>
        <v>BIOLEGEND</v>
      </c>
      <c r="B4264" s="21" t="str">
        <v>EED120984</v>
      </c>
      <c r="C4264" s="30">
        <v>45982</v>
      </c>
      <c r="D4264" s="21">
        <v>740809</v>
      </c>
      <c r="E4264" s="21">
        <f>_xlfn.XLOOKUP(D4264,MasterSheet!H:H,MasterSheet!F:F)</f>
        <v>440</v>
      </c>
      <c r="F4264" s="22">
        <f>SUMIFS(MasterSheet!J:J, MasterSheet!B:B, B4264, MasterSheet!D:D, C4264, MasterSheet!H:H, D4264)</f>
        <v>1</v>
      </c>
      <c r="G4264" s="22">
        <f t="shared" si="273"/>
        <v>440</v>
      </c>
      <c r="H4264" s="26">
        <f>SUMIFS(MasterSheet!K:K, MasterSheet!B:B, B4264, MasterSheet!D:D, C4264, MasterSheet!H:H, D4264)</f>
        <v>1</v>
      </c>
      <c r="I4264" s="26">
        <f t="shared" si="274"/>
        <v>440</v>
      </c>
      <c r="J4264" s="28">
        <f>SUMIFS(MasterSheet!L:L, MasterSheet!B:B, B4264, MasterSheet!D:D, C4264, MasterSheet!H:H, D4264)</f>
        <v>0</v>
      </c>
      <c r="K4264" s="28">
        <f t="shared" si="275"/>
        <v>0</v>
      </c>
      <c r="L4264" s="21" t="str">
        <f>UPPER(VLOOKUP(D4264,MasterSheet!H:U,14,))</f>
        <v>BIOLEGEND</v>
      </c>
    </row>
    <row r="4265" spans="1:12" x14ac:dyDescent="0.25">
      <c r="A4265" s="21" t="str">
        <f t="shared" si="276"/>
        <v>BIOLEGEND</v>
      </c>
      <c r="B4265" s="21" t="str">
        <v>EED120984</v>
      </c>
      <c r="C4265" s="30">
        <v>45982</v>
      </c>
      <c r="D4265" s="21">
        <v>740904</v>
      </c>
      <c r="E4265" s="21">
        <f>_xlfn.XLOOKUP(D4265,MasterSheet!H:H,MasterSheet!F:F)</f>
        <v>6230.4</v>
      </c>
      <c r="F4265" s="22">
        <f>SUMIFS(MasterSheet!J:J, MasterSheet!B:B, B4265, MasterSheet!D:D, C4265, MasterSheet!H:H, D4265)</f>
        <v>1</v>
      </c>
      <c r="G4265" s="22">
        <f t="shared" si="273"/>
        <v>6230.4</v>
      </c>
      <c r="H4265" s="26">
        <f>SUMIFS(MasterSheet!K:K, MasterSheet!B:B, B4265, MasterSheet!D:D, C4265, MasterSheet!H:H, D4265)</f>
        <v>1</v>
      </c>
      <c r="I4265" s="26">
        <f t="shared" si="274"/>
        <v>6230.4</v>
      </c>
      <c r="J4265" s="28">
        <f>SUMIFS(MasterSheet!L:L, MasterSheet!B:B, B4265, MasterSheet!D:D, C4265, MasterSheet!H:H, D4265)</f>
        <v>0</v>
      </c>
      <c r="K4265" s="28">
        <f t="shared" si="275"/>
        <v>0</v>
      </c>
      <c r="L4265" s="21" t="str">
        <f>UPPER(VLOOKUP(D4265,MasterSheet!H:U,14,))</f>
        <v>BIOLEGEND</v>
      </c>
    </row>
    <row r="4266" spans="1:12" x14ac:dyDescent="0.25">
      <c r="A4266" s="21" t="str">
        <f t="shared" si="276"/>
        <v>BIOLEGEND</v>
      </c>
      <c r="B4266" s="21" t="str">
        <v>EED120984</v>
      </c>
      <c r="C4266" s="30">
        <v>45982</v>
      </c>
      <c r="D4266" s="21">
        <v>740931</v>
      </c>
      <c r="E4266" s="21">
        <f>_xlfn.XLOOKUP(D4266,MasterSheet!H:H,MasterSheet!F:F)</f>
        <v>18110.400000000001</v>
      </c>
      <c r="F4266" s="22">
        <f>SUMIFS(MasterSheet!J:J, MasterSheet!B:B, B4266, MasterSheet!D:D, C4266, MasterSheet!H:H, D4266)</f>
        <v>1</v>
      </c>
      <c r="G4266" s="22">
        <f t="shared" si="273"/>
        <v>18110.400000000001</v>
      </c>
      <c r="H4266" s="26">
        <f>SUMIFS(MasterSheet!K:K, MasterSheet!B:B, B4266, MasterSheet!D:D, C4266, MasterSheet!H:H, D4266)</f>
        <v>1</v>
      </c>
      <c r="I4266" s="26">
        <f t="shared" si="274"/>
        <v>18110.400000000001</v>
      </c>
      <c r="J4266" s="28">
        <f>SUMIFS(MasterSheet!L:L, MasterSheet!B:B, B4266, MasterSheet!D:D, C4266, MasterSheet!H:H, D4266)</f>
        <v>0</v>
      </c>
      <c r="K4266" s="28">
        <f t="shared" si="275"/>
        <v>0</v>
      </c>
      <c r="L4266" s="21" t="str">
        <f>UPPER(VLOOKUP(D4266,MasterSheet!H:U,14,))</f>
        <v>BIOLEGEND</v>
      </c>
    </row>
    <row r="4267" spans="1:12" x14ac:dyDescent="0.25">
      <c r="A4267" s="21" t="str">
        <f t="shared" si="276"/>
        <v>BIOLEGEND</v>
      </c>
      <c r="B4267" s="21" t="str">
        <v>EED120984</v>
      </c>
      <c r="C4267" s="30">
        <v>45982</v>
      </c>
      <c r="D4267" s="21">
        <v>740932</v>
      </c>
      <c r="E4267" s="21">
        <f>_xlfn.XLOOKUP(D4267,MasterSheet!H:H,MasterSheet!F:F)</f>
        <v>3634.3999999999996</v>
      </c>
      <c r="F4267" s="22">
        <f>SUMIFS(MasterSheet!J:J, MasterSheet!B:B, B4267, MasterSheet!D:D, C4267, MasterSheet!H:H, D4267)</f>
        <v>1</v>
      </c>
      <c r="G4267" s="22">
        <f t="shared" si="273"/>
        <v>3634.3999999999996</v>
      </c>
      <c r="H4267" s="26">
        <f>SUMIFS(MasterSheet!K:K, MasterSheet!B:B, B4267, MasterSheet!D:D, C4267, MasterSheet!H:H, D4267)</f>
        <v>1</v>
      </c>
      <c r="I4267" s="26">
        <f t="shared" si="274"/>
        <v>3634.3999999999996</v>
      </c>
      <c r="J4267" s="28">
        <f>SUMIFS(MasterSheet!L:L, MasterSheet!B:B, B4267, MasterSheet!D:D, C4267, MasterSheet!H:H, D4267)</f>
        <v>0</v>
      </c>
      <c r="K4267" s="28">
        <f t="shared" si="275"/>
        <v>0</v>
      </c>
      <c r="L4267" s="21" t="str">
        <f>UPPER(VLOOKUP(D4267,MasterSheet!H:U,14,))</f>
        <v>BIOLEGEND</v>
      </c>
    </row>
    <row r="4268" spans="1:12" x14ac:dyDescent="0.25">
      <c r="A4268" s="21" t="str">
        <f t="shared" si="276"/>
        <v>BIOLEGEND</v>
      </c>
      <c r="B4268" s="21" t="str">
        <v>EED120984</v>
      </c>
      <c r="C4268" s="30">
        <v>45982</v>
      </c>
      <c r="D4268" s="21">
        <v>740933</v>
      </c>
      <c r="E4268" s="21">
        <f>_xlfn.XLOOKUP(D4268,MasterSheet!H:H,MasterSheet!F:F)</f>
        <v>6230.4</v>
      </c>
      <c r="F4268" s="22">
        <f>SUMIFS(MasterSheet!J:J, MasterSheet!B:B, B4268, MasterSheet!D:D, C4268, MasterSheet!H:H, D4268)</f>
        <v>1</v>
      </c>
      <c r="G4268" s="22">
        <f t="shared" si="273"/>
        <v>6230.4</v>
      </c>
      <c r="H4268" s="26">
        <f>SUMIFS(MasterSheet!K:K, MasterSheet!B:B, B4268, MasterSheet!D:D, C4268, MasterSheet!H:H, D4268)</f>
        <v>1</v>
      </c>
      <c r="I4268" s="26">
        <f t="shared" si="274"/>
        <v>6230.4</v>
      </c>
      <c r="J4268" s="28">
        <f>SUMIFS(MasterSheet!L:L, MasterSheet!B:B, B4268, MasterSheet!D:D, C4268, MasterSheet!H:H, D4268)</f>
        <v>0</v>
      </c>
      <c r="K4268" s="28">
        <f t="shared" si="275"/>
        <v>0</v>
      </c>
      <c r="L4268" s="21" t="str">
        <f>UPPER(VLOOKUP(D4268,MasterSheet!H:U,14,))</f>
        <v>BIOLEGEND</v>
      </c>
    </row>
    <row r="4269" spans="1:12" x14ac:dyDescent="0.25">
      <c r="A4269" s="21" t="str">
        <f t="shared" si="276"/>
        <v>BIOLEGEND</v>
      </c>
      <c r="B4269" s="21" t="str">
        <v>EED120984</v>
      </c>
      <c r="C4269" s="30">
        <v>45982</v>
      </c>
      <c r="D4269" s="21">
        <v>740934</v>
      </c>
      <c r="E4269" s="21">
        <f>_xlfn.XLOOKUP(D4269,MasterSheet!H:H,MasterSheet!F:F)</f>
        <v>6230.4</v>
      </c>
      <c r="F4269" s="22">
        <f>SUMIFS(MasterSheet!J:J, MasterSheet!B:B, B4269, MasterSheet!D:D, C4269, MasterSheet!H:H, D4269)</f>
        <v>1</v>
      </c>
      <c r="G4269" s="22">
        <f t="shared" si="273"/>
        <v>6230.4</v>
      </c>
      <c r="H4269" s="26">
        <f>SUMIFS(MasterSheet!K:K, MasterSheet!B:B, B4269, MasterSheet!D:D, C4269, MasterSheet!H:H, D4269)</f>
        <v>1</v>
      </c>
      <c r="I4269" s="26">
        <f t="shared" si="274"/>
        <v>6230.4</v>
      </c>
      <c r="J4269" s="28">
        <f>SUMIFS(MasterSheet!L:L, MasterSheet!B:B, B4269, MasterSheet!D:D, C4269, MasterSheet!H:H, D4269)</f>
        <v>0</v>
      </c>
      <c r="K4269" s="28">
        <f t="shared" si="275"/>
        <v>0</v>
      </c>
      <c r="L4269" s="21" t="str">
        <f>UPPER(VLOOKUP(D4269,MasterSheet!H:U,14,))</f>
        <v>BIOLEGEND</v>
      </c>
    </row>
    <row r="4270" spans="1:12" x14ac:dyDescent="0.25">
      <c r="A4270" s="21" t="str">
        <f t="shared" si="276"/>
        <v>BIOLEGEND</v>
      </c>
      <c r="B4270" s="21" t="str">
        <v>EED120984</v>
      </c>
      <c r="C4270" s="30">
        <v>45982</v>
      </c>
      <c r="D4270" s="21">
        <v>740936</v>
      </c>
      <c r="E4270" s="21">
        <f>_xlfn.XLOOKUP(D4270,MasterSheet!H:H,MasterSheet!F:F)</f>
        <v>7268.7999999999993</v>
      </c>
      <c r="F4270" s="22">
        <f>SUMIFS(MasterSheet!J:J, MasterSheet!B:B, B4270, MasterSheet!D:D, C4270, MasterSheet!H:H, D4270)</f>
        <v>1</v>
      </c>
      <c r="G4270" s="22">
        <f t="shared" si="273"/>
        <v>7268.7999999999993</v>
      </c>
      <c r="H4270" s="26">
        <f>SUMIFS(MasterSheet!K:K, MasterSheet!B:B, B4270, MasterSheet!D:D, C4270, MasterSheet!H:H, D4270)</f>
        <v>1</v>
      </c>
      <c r="I4270" s="26">
        <f t="shared" si="274"/>
        <v>7268.7999999999993</v>
      </c>
      <c r="J4270" s="28">
        <f>SUMIFS(MasterSheet!L:L, MasterSheet!B:B, B4270, MasterSheet!D:D, C4270, MasterSheet!H:H, D4270)</f>
        <v>0</v>
      </c>
      <c r="K4270" s="28">
        <f t="shared" si="275"/>
        <v>0</v>
      </c>
      <c r="L4270" s="21" t="str">
        <f>UPPER(VLOOKUP(D4270,MasterSheet!H:U,14,))</f>
        <v>BIOLEGEND</v>
      </c>
    </row>
    <row r="4271" spans="1:12" x14ac:dyDescent="0.25">
      <c r="A4271" s="21" t="str">
        <f t="shared" si="276"/>
        <v>BIOLEGEND</v>
      </c>
      <c r="B4271" s="21" t="str">
        <v>EED120984</v>
      </c>
      <c r="C4271" s="30">
        <v>45982</v>
      </c>
      <c r="D4271" s="21">
        <v>740937</v>
      </c>
      <c r="E4271" s="21">
        <f>_xlfn.XLOOKUP(D4271,MasterSheet!H:H,MasterSheet!F:F)</f>
        <v>7268.7999999999993</v>
      </c>
      <c r="F4271" s="22">
        <f>SUMIFS(MasterSheet!J:J, MasterSheet!B:B, B4271, MasterSheet!D:D, C4271, MasterSheet!H:H, D4271)</f>
        <v>1</v>
      </c>
      <c r="G4271" s="22">
        <f t="shared" si="273"/>
        <v>7268.7999999999993</v>
      </c>
      <c r="H4271" s="26">
        <f>SUMIFS(MasterSheet!K:K, MasterSheet!B:B, B4271, MasterSheet!D:D, C4271, MasterSheet!H:H, D4271)</f>
        <v>1</v>
      </c>
      <c r="I4271" s="26">
        <f t="shared" si="274"/>
        <v>7268.7999999999993</v>
      </c>
      <c r="J4271" s="28">
        <f>SUMIFS(MasterSheet!L:L, MasterSheet!B:B, B4271, MasterSheet!D:D, C4271, MasterSheet!H:H, D4271)</f>
        <v>0</v>
      </c>
      <c r="K4271" s="28">
        <f t="shared" si="275"/>
        <v>0</v>
      </c>
      <c r="L4271" s="21" t="str">
        <f>UPPER(VLOOKUP(D4271,MasterSheet!H:U,14,))</f>
        <v>BIOLEGEND</v>
      </c>
    </row>
    <row r="4272" spans="1:12" x14ac:dyDescent="0.25">
      <c r="A4272" s="21" t="str">
        <f t="shared" si="276"/>
        <v>BIOLEGEND</v>
      </c>
      <c r="B4272" s="21" t="str">
        <v>EED120984</v>
      </c>
      <c r="C4272" s="30">
        <v>45982</v>
      </c>
      <c r="D4272" s="21">
        <v>740941</v>
      </c>
      <c r="E4272" s="21">
        <f>_xlfn.XLOOKUP(D4272,MasterSheet!H:H,MasterSheet!F:F)</f>
        <v>7268.7999999999993</v>
      </c>
      <c r="F4272" s="22">
        <f>SUMIFS(MasterSheet!J:J, MasterSheet!B:B, B4272, MasterSheet!D:D, C4272, MasterSheet!H:H, D4272)</f>
        <v>1</v>
      </c>
      <c r="G4272" s="22">
        <f t="shared" si="273"/>
        <v>7268.7999999999993</v>
      </c>
      <c r="H4272" s="26">
        <f>SUMIFS(MasterSheet!K:K, MasterSheet!B:B, B4272, MasterSheet!D:D, C4272, MasterSheet!H:H, D4272)</f>
        <v>1</v>
      </c>
      <c r="I4272" s="26">
        <f t="shared" si="274"/>
        <v>7268.7999999999993</v>
      </c>
      <c r="J4272" s="28">
        <f>SUMIFS(MasterSheet!L:L, MasterSheet!B:B, B4272, MasterSheet!D:D, C4272, MasterSheet!H:H, D4272)</f>
        <v>0</v>
      </c>
      <c r="K4272" s="28">
        <f t="shared" si="275"/>
        <v>0</v>
      </c>
      <c r="L4272" s="21" t="str">
        <f>UPPER(VLOOKUP(D4272,MasterSheet!H:U,14,))</f>
        <v>BIOLEGEND</v>
      </c>
    </row>
    <row r="4273" spans="1:12" x14ac:dyDescent="0.25">
      <c r="A4273" s="21" t="str">
        <f t="shared" si="276"/>
        <v>BIOLEGEND</v>
      </c>
      <c r="B4273" s="21" t="str">
        <v>EED120984</v>
      </c>
      <c r="C4273" s="30">
        <v>45982</v>
      </c>
      <c r="D4273" s="21">
        <v>740942</v>
      </c>
      <c r="E4273" s="21">
        <f>_xlfn.XLOOKUP(D4273,MasterSheet!H:H,MasterSheet!F:F)</f>
        <v>7268.7999999999993</v>
      </c>
      <c r="F4273" s="22">
        <f>SUMIFS(MasterSheet!J:J, MasterSheet!B:B, B4273, MasterSheet!D:D, C4273, MasterSheet!H:H, D4273)</f>
        <v>1</v>
      </c>
      <c r="G4273" s="22">
        <f t="shared" si="273"/>
        <v>7268.7999999999993</v>
      </c>
      <c r="H4273" s="26">
        <f>SUMIFS(MasterSheet!K:K, MasterSheet!B:B, B4273, MasterSheet!D:D, C4273, MasterSheet!H:H, D4273)</f>
        <v>1</v>
      </c>
      <c r="I4273" s="26">
        <f t="shared" si="274"/>
        <v>7268.7999999999993</v>
      </c>
      <c r="J4273" s="28">
        <f>SUMIFS(MasterSheet!L:L, MasterSheet!B:B, B4273, MasterSheet!D:D, C4273, MasterSheet!H:H, D4273)</f>
        <v>0</v>
      </c>
      <c r="K4273" s="28">
        <f t="shared" si="275"/>
        <v>0</v>
      </c>
      <c r="L4273" s="21" t="str">
        <f>UPPER(VLOOKUP(D4273,MasterSheet!H:U,14,))</f>
        <v>BIOLEGEND</v>
      </c>
    </row>
    <row r="4274" spans="1:12" x14ac:dyDescent="0.25">
      <c r="A4274" s="21" t="str">
        <f t="shared" si="276"/>
        <v>BIOLEGEND</v>
      </c>
      <c r="B4274" s="21" t="str">
        <v>EED120984</v>
      </c>
      <c r="C4274" s="30">
        <v>45982</v>
      </c>
      <c r="D4274" s="21">
        <v>901301</v>
      </c>
      <c r="E4274" s="21">
        <f>_xlfn.XLOOKUP(D4274,MasterSheet!H:H,MasterSheet!F:F)</f>
        <v>21806.400000000001</v>
      </c>
      <c r="F4274" s="22">
        <f>SUMIFS(MasterSheet!J:J, MasterSheet!B:B, B4274, MasterSheet!D:D, C4274, MasterSheet!H:H, D4274)</f>
        <v>1</v>
      </c>
      <c r="G4274" s="22">
        <f t="shared" si="273"/>
        <v>21806.400000000001</v>
      </c>
      <c r="H4274" s="26">
        <f>SUMIFS(MasterSheet!K:K, MasterSheet!B:B, B4274, MasterSheet!D:D, C4274, MasterSheet!H:H, D4274)</f>
        <v>1</v>
      </c>
      <c r="I4274" s="26">
        <f t="shared" si="274"/>
        <v>21806.400000000001</v>
      </c>
      <c r="J4274" s="28">
        <f>SUMIFS(MasterSheet!L:L, MasterSheet!B:B, B4274, MasterSheet!D:D, C4274, MasterSheet!H:H, D4274)</f>
        <v>0</v>
      </c>
      <c r="K4274" s="28">
        <f t="shared" si="275"/>
        <v>0</v>
      </c>
      <c r="L4274" s="21" t="str">
        <f>UPPER(VLOOKUP(D4274,MasterSheet!H:U,14,))</f>
        <v>BIOLEGEND</v>
      </c>
    </row>
    <row r="4275" spans="1:12" x14ac:dyDescent="0.25">
      <c r="A4275" s="21" t="str">
        <f t="shared" si="276"/>
        <v>BIOLEGEND</v>
      </c>
      <c r="B4275" s="21" t="str">
        <v>EED120994</v>
      </c>
      <c r="C4275" s="30">
        <v>45982</v>
      </c>
      <c r="D4275" s="21">
        <v>100203</v>
      </c>
      <c r="E4275" s="21">
        <f>_xlfn.XLOOKUP(D4275,MasterSheet!H:H,MasterSheet!F:F)</f>
        <v>1900.8000000000002</v>
      </c>
      <c r="F4275" s="22">
        <f>SUMIFS(MasterSheet!J:J, MasterSheet!B:B, B4275, MasterSheet!D:D, C4275, MasterSheet!H:H, D4275)</f>
        <v>1</v>
      </c>
      <c r="G4275" s="22">
        <f t="shared" si="273"/>
        <v>1900.8000000000002</v>
      </c>
      <c r="H4275" s="26">
        <f>SUMIFS(MasterSheet!K:K, MasterSheet!B:B, B4275, MasterSheet!D:D, C4275, MasterSheet!H:H, D4275)</f>
        <v>1</v>
      </c>
      <c r="I4275" s="26">
        <f t="shared" si="274"/>
        <v>1900.8000000000002</v>
      </c>
      <c r="J4275" s="28">
        <f>SUMIFS(MasterSheet!L:L, MasterSheet!B:B, B4275, MasterSheet!D:D, C4275, MasterSheet!H:H, D4275)</f>
        <v>0</v>
      </c>
      <c r="K4275" s="28">
        <f t="shared" si="275"/>
        <v>0</v>
      </c>
      <c r="L4275" s="21" t="str">
        <f>UPPER(VLOOKUP(D4275,MasterSheet!H:U,14,))</f>
        <v>BIOLEGEND</v>
      </c>
    </row>
    <row r="4276" spans="1:12" x14ac:dyDescent="0.25">
      <c r="A4276" s="21" t="str">
        <f t="shared" si="276"/>
        <v>BIOLEGEND</v>
      </c>
      <c r="B4276" s="21" t="str">
        <v>EED120994</v>
      </c>
      <c r="C4276" s="30">
        <v>45982</v>
      </c>
      <c r="D4276" s="21">
        <v>100204</v>
      </c>
      <c r="E4276" s="21">
        <f>_xlfn.XLOOKUP(D4276,MasterSheet!H:H,MasterSheet!F:F)</f>
        <v>8179.6</v>
      </c>
      <c r="F4276" s="22">
        <f>SUMIFS(MasterSheet!J:J, MasterSheet!B:B, B4276, MasterSheet!D:D, C4276, MasterSheet!H:H, D4276)</f>
        <v>1</v>
      </c>
      <c r="G4276" s="22">
        <f t="shared" si="273"/>
        <v>8179.6</v>
      </c>
      <c r="H4276" s="26">
        <f>SUMIFS(MasterSheet!K:K, MasterSheet!B:B, B4276, MasterSheet!D:D, C4276, MasterSheet!H:H, D4276)</f>
        <v>1</v>
      </c>
      <c r="I4276" s="26">
        <f t="shared" si="274"/>
        <v>8179.6</v>
      </c>
      <c r="J4276" s="28">
        <f>SUMIFS(MasterSheet!L:L, MasterSheet!B:B, B4276, MasterSheet!D:D, C4276, MasterSheet!H:H, D4276)</f>
        <v>0</v>
      </c>
      <c r="K4276" s="28">
        <f t="shared" si="275"/>
        <v>0</v>
      </c>
      <c r="L4276" s="21" t="str">
        <f>UPPER(VLOOKUP(D4276,MasterSheet!H:U,14,))</f>
        <v>BIOLEGEND</v>
      </c>
    </row>
    <row r="4277" spans="1:12" x14ac:dyDescent="0.25">
      <c r="A4277" s="21" t="str">
        <f t="shared" si="276"/>
        <v>BIOLEGEND</v>
      </c>
      <c r="B4277" s="21" t="str">
        <v>EED120994</v>
      </c>
      <c r="C4277" s="30">
        <v>45982</v>
      </c>
      <c r="D4277" s="21">
        <v>100219</v>
      </c>
      <c r="E4277" s="21">
        <f>_xlfn.XLOOKUP(D4277,MasterSheet!H:H,MasterSheet!F:F)</f>
        <v>6468</v>
      </c>
      <c r="F4277" s="22">
        <f>SUMIFS(MasterSheet!J:J, MasterSheet!B:B, B4277, MasterSheet!D:D, C4277, MasterSheet!H:H, D4277)</f>
        <v>1</v>
      </c>
      <c r="G4277" s="22">
        <f t="shared" si="273"/>
        <v>6468</v>
      </c>
      <c r="H4277" s="26">
        <f>SUMIFS(MasterSheet!K:K, MasterSheet!B:B, B4277, MasterSheet!D:D, C4277, MasterSheet!H:H, D4277)</f>
        <v>1</v>
      </c>
      <c r="I4277" s="26">
        <f t="shared" si="274"/>
        <v>6468</v>
      </c>
      <c r="J4277" s="28">
        <f>SUMIFS(MasterSheet!L:L, MasterSheet!B:B, B4277, MasterSheet!D:D, C4277, MasterSheet!H:H, D4277)</f>
        <v>0</v>
      </c>
      <c r="K4277" s="28">
        <f t="shared" si="275"/>
        <v>0</v>
      </c>
      <c r="L4277" s="21" t="str">
        <f>UPPER(VLOOKUP(D4277,MasterSheet!H:U,14,))</f>
        <v>BIOLEGEND</v>
      </c>
    </row>
    <row r="4278" spans="1:12" x14ac:dyDescent="0.25">
      <c r="A4278" s="21" t="str">
        <f t="shared" si="276"/>
        <v>BIOLEGEND</v>
      </c>
      <c r="B4278" s="21" t="str">
        <v>EED120994</v>
      </c>
      <c r="C4278" s="30">
        <v>45982</v>
      </c>
      <c r="D4278" s="21">
        <v>100234</v>
      </c>
      <c r="E4278" s="21">
        <f>_xlfn.XLOOKUP(D4278,MasterSheet!H:H,MasterSheet!F:F)</f>
        <v>18084</v>
      </c>
      <c r="F4278" s="22">
        <f>SUMIFS(MasterSheet!J:J, MasterSheet!B:B, B4278, MasterSheet!D:D, C4278, MasterSheet!H:H, D4278)</f>
        <v>1</v>
      </c>
      <c r="G4278" s="22">
        <f t="shared" si="273"/>
        <v>18084</v>
      </c>
      <c r="H4278" s="26">
        <f>SUMIFS(MasterSheet!K:K, MasterSheet!B:B, B4278, MasterSheet!D:D, C4278, MasterSheet!H:H, D4278)</f>
        <v>1</v>
      </c>
      <c r="I4278" s="26">
        <f t="shared" si="274"/>
        <v>18084</v>
      </c>
      <c r="J4278" s="28">
        <f>SUMIFS(MasterSheet!L:L, MasterSheet!B:B, B4278, MasterSheet!D:D, C4278, MasterSheet!H:H, D4278)</f>
        <v>0</v>
      </c>
      <c r="K4278" s="28">
        <f t="shared" si="275"/>
        <v>0</v>
      </c>
      <c r="L4278" s="21" t="str">
        <f>UPPER(VLOOKUP(D4278,MasterSheet!H:U,14,))</f>
        <v>BIOLEGEND</v>
      </c>
    </row>
    <row r="4279" spans="1:12" x14ac:dyDescent="0.25">
      <c r="A4279" s="21" t="str">
        <f t="shared" si="276"/>
        <v>BIOLEGEND</v>
      </c>
      <c r="B4279" s="21" t="str">
        <v>EED120994</v>
      </c>
      <c r="C4279" s="30">
        <v>45982</v>
      </c>
      <c r="D4279" s="21">
        <v>100552</v>
      </c>
      <c r="E4279" s="21">
        <f>_xlfn.XLOOKUP(D4279,MasterSheet!H:H,MasterSheet!F:F)</f>
        <v>18018</v>
      </c>
      <c r="F4279" s="22">
        <f>SUMIFS(MasterSheet!J:J, MasterSheet!B:B, B4279, MasterSheet!D:D, C4279, MasterSheet!H:H, D4279)</f>
        <v>1</v>
      </c>
      <c r="G4279" s="22">
        <f t="shared" ref="G4279:G4342" si="277">F4279*E4279</f>
        <v>18018</v>
      </c>
      <c r="H4279" s="26">
        <f>SUMIFS(MasterSheet!K:K, MasterSheet!B:B, B4279, MasterSheet!D:D, C4279, MasterSheet!H:H, D4279)</f>
        <v>1</v>
      </c>
      <c r="I4279" s="26">
        <f t="shared" ref="I4279:I4342" si="278">H4279*E4279</f>
        <v>18018</v>
      </c>
      <c r="J4279" s="28">
        <f>SUMIFS(MasterSheet!L:L, MasterSheet!B:B, B4279, MasterSheet!D:D, C4279, MasterSheet!H:H, D4279)</f>
        <v>0</v>
      </c>
      <c r="K4279" s="28">
        <f t="shared" ref="K4279:K4342" si="279">J4279*E4279</f>
        <v>0</v>
      </c>
      <c r="L4279" s="21" t="str">
        <f>UPPER(VLOOKUP(D4279,MasterSheet!H:U,14,))</f>
        <v>BIOLEGEND</v>
      </c>
    </row>
    <row r="4280" spans="1:12" x14ac:dyDescent="0.25">
      <c r="A4280" s="21" t="str">
        <f t="shared" si="276"/>
        <v>BIOLEGEND</v>
      </c>
      <c r="B4280" s="21" t="str">
        <v>EED120994</v>
      </c>
      <c r="C4280" s="30">
        <v>45982</v>
      </c>
      <c r="D4280" s="21">
        <v>100714</v>
      </c>
      <c r="E4280" s="21">
        <f>_xlfn.XLOOKUP(D4280,MasterSheet!H:H,MasterSheet!F:F)</f>
        <v>12771</v>
      </c>
      <c r="F4280" s="22">
        <f>SUMIFS(MasterSheet!J:J, MasterSheet!B:B, B4280, MasterSheet!D:D, C4280, MasterSheet!H:H, D4280)</f>
        <v>1</v>
      </c>
      <c r="G4280" s="22">
        <f t="shared" si="277"/>
        <v>12771</v>
      </c>
      <c r="H4280" s="26">
        <f>SUMIFS(MasterSheet!K:K, MasterSheet!B:B, B4280, MasterSheet!D:D, C4280, MasterSheet!H:H, D4280)</f>
        <v>1</v>
      </c>
      <c r="I4280" s="26">
        <f t="shared" si="278"/>
        <v>12771</v>
      </c>
      <c r="J4280" s="28">
        <f>SUMIFS(MasterSheet!L:L, MasterSheet!B:B, B4280, MasterSheet!D:D, C4280, MasterSheet!H:H, D4280)</f>
        <v>0</v>
      </c>
      <c r="K4280" s="28">
        <f t="shared" si="279"/>
        <v>0</v>
      </c>
      <c r="L4280" s="21" t="str">
        <f>UPPER(VLOOKUP(D4280,MasterSheet!H:U,14,))</f>
        <v>BIOLEGEND</v>
      </c>
    </row>
    <row r="4281" spans="1:12" x14ac:dyDescent="0.25">
      <c r="A4281" s="21" t="str">
        <f t="shared" si="276"/>
        <v>BIOLEGEND</v>
      </c>
      <c r="B4281" s="21" t="str">
        <v>EED120994</v>
      </c>
      <c r="C4281" s="30">
        <v>45982</v>
      </c>
      <c r="D4281" s="21">
        <v>100722</v>
      </c>
      <c r="E4281" s="21">
        <f>_xlfn.XLOOKUP(D4281,MasterSheet!H:H,MasterSheet!F:F)</f>
        <v>12196.8</v>
      </c>
      <c r="F4281" s="22">
        <f>SUMIFS(MasterSheet!J:J, MasterSheet!B:B, B4281, MasterSheet!D:D, C4281, MasterSheet!H:H, D4281)</f>
        <v>1</v>
      </c>
      <c r="G4281" s="22">
        <f t="shared" si="277"/>
        <v>12196.8</v>
      </c>
      <c r="H4281" s="26">
        <f>SUMIFS(MasterSheet!K:K, MasterSheet!B:B, B4281, MasterSheet!D:D, C4281, MasterSheet!H:H, D4281)</f>
        <v>1</v>
      </c>
      <c r="I4281" s="26">
        <f t="shared" si="278"/>
        <v>12196.8</v>
      </c>
      <c r="J4281" s="28">
        <f>SUMIFS(MasterSheet!L:L, MasterSheet!B:B, B4281, MasterSheet!D:D, C4281, MasterSheet!H:H, D4281)</f>
        <v>0</v>
      </c>
      <c r="K4281" s="28">
        <f t="shared" si="279"/>
        <v>0</v>
      </c>
      <c r="L4281" s="21" t="str">
        <f>UPPER(VLOOKUP(D4281,MasterSheet!H:U,14,))</f>
        <v>BIOLEGEND</v>
      </c>
    </row>
    <row r="4282" spans="1:12" x14ac:dyDescent="0.25">
      <c r="A4282" s="21" t="str">
        <f t="shared" si="276"/>
        <v>BIOLEGEND</v>
      </c>
      <c r="B4282" s="21" t="str">
        <v>EED120994</v>
      </c>
      <c r="C4282" s="30">
        <v>45982</v>
      </c>
      <c r="D4282" s="21">
        <v>100737</v>
      </c>
      <c r="E4282" s="21">
        <f>_xlfn.XLOOKUP(D4282,MasterSheet!H:H,MasterSheet!F:F)</f>
        <v>10890</v>
      </c>
      <c r="F4282" s="22">
        <f>SUMIFS(MasterSheet!J:J, MasterSheet!B:B, B4282, MasterSheet!D:D, C4282, MasterSheet!H:H, D4282)</f>
        <v>1</v>
      </c>
      <c r="G4282" s="22">
        <f t="shared" si="277"/>
        <v>10890</v>
      </c>
      <c r="H4282" s="26">
        <f>SUMIFS(MasterSheet!K:K, MasterSheet!B:B, B4282, MasterSheet!D:D, C4282, MasterSheet!H:H, D4282)</f>
        <v>1</v>
      </c>
      <c r="I4282" s="26">
        <f t="shared" si="278"/>
        <v>10890</v>
      </c>
      <c r="J4282" s="28">
        <f>SUMIFS(MasterSheet!L:L, MasterSheet!B:B, B4282, MasterSheet!D:D, C4282, MasterSheet!H:H, D4282)</f>
        <v>0</v>
      </c>
      <c r="K4282" s="28">
        <f t="shared" si="279"/>
        <v>0</v>
      </c>
      <c r="L4282" s="21" t="str">
        <f>UPPER(VLOOKUP(D4282,MasterSheet!H:U,14,))</f>
        <v>BIOLEGEND</v>
      </c>
    </row>
    <row r="4283" spans="1:12" x14ac:dyDescent="0.25">
      <c r="A4283" s="21" t="str">
        <f t="shared" si="276"/>
        <v>BIOLEGEND</v>
      </c>
      <c r="B4283" s="21" t="str">
        <v>EED120994</v>
      </c>
      <c r="C4283" s="30">
        <v>45982</v>
      </c>
      <c r="D4283" s="21">
        <v>101211</v>
      </c>
      <c r="E4283" s="21">
        <f>_xlfn.XLOOKUP(D4283,MasterSheet!H:H,MasterSheet!F:F)</f>
        <v>1742.4</v>
      </c>
      <c r="F4283" s="22">
        <f>SUMIFS(MasterSheet!J:J, MasterSheet!B:B, B4283, MasterSheet!D:D, C4283, MasterSheet!H:H, D4283)</f>
        <v>1</v>
      </c>
      <c r="G4283" s="22">
        <f t="shared" si="277"/>
        <v>1742.4</v>
      </c>
      <c r="H4283" s="26">
        <f>SUMIFS(MasterSheet!K:K, MasterSheet!B:B, B4283, MasterSheet!D:D, C4283, MasterSheet!H:H, D4283)</f>
        <v>1</v>
      </c>
      <c r="I4283" s="26">
        <f t="shared" si="278"/>
        <v>1742.4</v>
      </c>
      <c r="J4283" s="28">
        <f>SUMIFS(MasterSheet!L:L, MasterSheet!B:B, B4283, MasterSheet!D:D, C4283, MasterSheet!H:H, D4283)</f>
        <v>0</v>
      </c>
      <c r="K4283" s="28">
        <f t="shared" si="279"/>
        <v>0</v>
      </c>
      <c r="L4283" s="21" t="str">
        <f>UPPER(VLOOKUP(D4283,MasterSheet!H:U,14,))</f>
        <v>BIOLEGEND</v>
      </c>
    </row>
    <row r="4284" spans="1:12" x14ac:dyDescent="0.25">
      <c r="A4284" s="21" t="str">
        <f t="shared" si="276"/>
        <v>BIOLEGEND</v>
      </c>
      <c r="B4284" s="21" t="str">
        <v>EED120994</v>
      </c>
      <c r="C4284" s="30">
        <v>45982</v>
      </c>
      <c r="D4284" s="21">
        <v>102036</v>
      </c>
      <c r="E4284" s="21">
        <f>_xlfn.XLOOKUP(D4284,MasterSheet!H:H,MasterSheet!F:F)</f>
        <v>15831.2</v>
      </c>
      <c r="F4284" s="22">
        <f>SUMIFS(MasterSheet!J:J, MasterSheet!B:B, B4284, MasterSheet!D:D, C4284, MasterSheet!H:H, D4284)</f>
        <v>1</v>
      </c>
      <c r="G4284" s="22">
        <f t="shared" si="277"/>
        <v>15831.2</v>
      </c>
      <c r="H4284" s="26">
        <f>SUMIFS(MasterSheet!K:K, MasterSheet!B:B, B4284, MasterSheet!D:D, C4284, MasterSheet!H:H, D4284)</f>
        <v>1</v>
      </c>
      <c r="I4284" s="26">
        <f t="shared" si="278"/>
        <v>15831.2</v>
      </c>
      <c r="J4284" s="28">
        <f>SUMIFS(MasterSheet!L:L, MasterSheet!B:B, B4284, MasterSheet!D:D, C4284, MasterSheet!H:H, D4284)</f>
        <v>0</v>
      </c>
      <c r="K4284" s="28">
        <f t="shared" si="279"/>
        <v>0</v>
      </c>
      <c r="L4284" s="21" t="str">
        <f>UPPER(VLOOKUP(D4284,MasterSheet!H:U,14,))</f>
        <v>BIOLEGEND</v>
      </c>
    </row>
    <row r="4285" spans="1:12" x14ac:dyDescent="0.25">
      <c r="A4285" s="21" t="str">
        <f t="shared" si="276"/>
        <v>BIOLEGEND</v>
      </c>
      <c r="B4285" s="21" t="str">
        <v>EED120994</v>
      </c>
      <c r="C4285" s="30">
        <v>45982</v>
      </c>
      <c r="D4285" s="21">
        <v>103012</v>
      </c>
      <c r="E4285" s="21">
        <f>_xlfn.XLOOKUP(D4285,MasterSheet!H:H,MasterSheet!F:F)</f>
        <v>5544</v>
      </c>
      <c r="F4285" s="22">
        <f>SUMIFS(MasterSheet!J:J, MasterSheet!B:B, B4285, MasterSheet!D:D, C4285, MasterSheet!H:H, D4285)</f>
        <v>1</v>
      </c>
      <c r="G4285" s="22">
        <f t="shared" si="277"/>
        <v>5544</v>
      </c>
      <c r="H4285" s="26">
        <f>SUMIFS(MasterSheet!K:K, MasterSheet!B:B, B4285, MasterSheet!D:D, C4285, MasterSheet!H:H, D4285)</f>
        <v>1</v>
      </c>
      <c r="I4285" s="26">
        <f t="shared" si="278"/>
        <v>5544</v>
      </c>
      <c r="J4285" s="28">
        <f>SUMIFS(MasterSheet!L:L, MasterSheet!B:B, B4285, MasterSheet!D:D, C4285, MasterSheet!H:H, D4285)</f>
        <v>0</v>
      </c>
      <c r="K4285" s="28">
        <f t="shared" si="279"/>
        <v>0</v>
      </c>
      <c r="L4285" s="21" t="str">
        <f>UPPER(VLOOKUP(D4285,MasterSheet!H:U,14,))</f>
        <v>BIOLEGEND</v>
      </c>
    </row>
    <row r="4286" spans="1:12" x14ac:dyDescent="0.25">
      <c r="A4286" s="21" t="str">
        <f t="shared" si="276"/>
        <v>BIOLEGEND</v>
      </c>
      <c r="B4286" s="21" t="str">
        <v>EED120994</v>
      </c>
      <c r="C4286" s="30">
        <v>45982</v>
      </c>
      <c r="D4286" s="21">
        <v>103030</v>
      </c>
      <c r="E4286" s="21">
        <f>_xlfn.XLOOKUP(D4286,MasterSheet!H:H,MasterSheet!F:F)</f>
        <v>13244</v>
      </c>
      <c r="F4286" s="22">
        <f>SUMIFS(MasterSheet!J:J, MasterSheet!B:B, B4286, MasterSheet!D:D, C4286, MasterSheet!H:H, D4286)</f>
        <v>1</v>
      </c>
      <c r="G4286" s="22">
        <f t="shared" si="277"/>
        <v>13244</v>
      </c>
      <c r="H4286" s="26">
        <f>SUMIFS(MasterSheet!K:K, MasterSheet!B:B, B4286, MasterSheet!D:D, C4286, MasterSheet!H:H, D4286)</f>
        <v>1</v>
      </c>
      <c r="I4286" s="26">
        <f t="shared" si="278"/>
        <v>13244</v>
      </c>
      <c r="J4286" s="28">
        <f>SUMIFS(MasterSheet!L:L, MasterSheet!B:B, B4286, MasterSheet!D:D, C4286, MasterSheet!H:H, D4286)</f>
        <v>0</v>
      </c>
      <c r="K4286" s="28">
        <f t="shared" si="279"/>
        <v>0</v>
      </c>
      <c r="L4286" s="21" t="str">
        <f>UPPER(VLOOKUP(D4286,MasterSheet!H:U,14,))</f>
        <v>BIOLEGEND</v>
      </c>
    </row>
    <row r="4287" spans="1:12" x14ac:dyDescent="0.25">
      <c r="A4287" s="21" t="str">
        <f t="shared" si="276"/>
        <v>BIOLEGEND</v>
      </c>
      <c r="B4287" s="21" t="str">
        <v>EED120994</v>
      </c>
      <c r="C4287" s="30">
        <v>45982</v>
      </c>
      <c r="D4287" s="21">
        <v>104440</v>
      </c>
      <c r="E4287" s="21">
        <f>_xlfn.XLOOKUP(D4287,MasterSheet!H:H,MasterSheet!F:F)</f>
        <v>16816.8</v>
      </c>
      <c r="F4287" s="22">
        <f>SUMIFS(MasterSheet!J:J, MasterSheet!B:B, B4287, MasterSheet!D:D, C4287, MasterSheet!H:H, D4287)</f>
        <v>1</v>
      </c>
      <c r="G4287" s="22">
        <f t="shared" si="277"/>
        <v>16816.8</v>
      </c>
      <c r="H4287" s="26">
        <f>SUMIFS(MasterSheet!K:K, MasterSheet!B:B, B4287, MasterSheet!D:D, C4287, MasterSheet!H:H, D4287)</f>
        <v>1</v>
      </c>
      <c r="I4287" s="26">
        <f t="shared" si="278"/>
        <v>16816.8</v>
      </c>
      <c r="J4287" s="28">
        <f>SUMIFS(MasterSheet!L:L, MasterSheet!B:B, B4287, MasterSheet!D:D, C4287, MasterSheet!H:H, D4287)</f>
        <v>0</v>
      </c>
      <c r="K4287" s="28">
        <f t="shared" si="279"/>
        <v>0</v>
      </c>
      <c r="L4287" s="21" t="str">
        <f>UPPER(VLOOKUP(D4287,MasterSheet!H:U,14,))</f>
        <v>BIOLEGEND</v>
      </c>
    </row>
    <row r="4288" spans="1:12" x14ac:dyDescent="0.25">
      <c r="A4288" s="21" t="str">
        <f t="shared" si="276"/>
        <v>BIOLEGEND</v>
      </c>
      <c r="B4288" s="21" t="str">
        <v>EED120994</v>
      </c>
      <c r="C4288" s="30">
        <v>45982</v>
      </c>
      <c r="D4288" s="21">
        <v>104445</v>
      </c>
      <c r="E4288" s="21">
        <f>_xlfn.XLOOKUP(D4288,MasterSheet!H:H,MasterSheet!F:F)</f>
        <v>19714.2</v>
      </c>
      <c r="F4288" s="22">
        <f>SUMIFS(MasterSheet!J:J, MasterSheet!B:B, B4288, MasterSheet!D:D, C4288, MasterSheet!H:H, D4288)</f>
        <v>1</v>
      </c>
      <c r="G4288" s="22">
        <f t="shared" si="277"/>
        <v>19714.2</v>
      </c>
      <c r="H4288" s="26">
        <f>SUMIFS(MasterSheet!K:K, MasterSheet!B:B, B4288, MasterSheet!D:D, C4288, MasterSheet!H:H, D4288)</f>
        <v>1</v>
      </c>
      <c r="I4288" s="26">
        <f t="shared" si="278"/>
        <v>19714.2</v>
      </c>
      <c r="J4288" s="28">
        <f>SUMIFS(MasterSheet!L:L, MasterSheet!B:B, B4288, MasterSheet!D:D, C4288, MasterSheet!H:H, D4288)</f>
        <v>0</v>
      </c>
      <c r="K4288" s="28">
        <f t="shared" si="279"/>
        <v>0</v>
      </c>
      <c r="L4288" s="21" t="str">
        <f>UPPER(VLOOKUP(D4288,MasterSheet!H:U,14,))</f>
        <v>BIOLEGEND</v>
      </c>
    </row>
    <row r="4289" spans="1:12" x14ac:dyDescent="0.25">
      <c r="A4289" s="21" t="str">
        <f t="shared" si="276"/>
        <v>BIOLEGEND</v>
      </c>
      <c r="B4289" s="21" t="str">
        <v>EED120994</v>
      </c>
      <c r="C4289" s="30">
        <v>45982</v>
      </c>
      <c r="D4289" s="21">
        <v>108110</v>
      </c>
      <c r="E4289" s="21">
        <f>_xlfn.XLOOKUP(D4289,MasterSheet!H:H,MasterSheet!F:F)</f>
        <v>16420.8</v>
      </c>
      <c r="F4289" s="22">
        <f>SUMIFS(MasterSheet!J:J, MasterSheet!B:B, B4289, MasterSheet!D:D, C4289, MasterSheet!H:H, D4289)</f>
        <v>1</v>
      </c>
      <c r="G4289" s="22">
        <f t="shared" si="277"/>
        <v>16420.8</v>
      </c>
      <c r="H4289" s="26">
        <f>SUMIFS(MasterSheet!K:K, MasterSheet!B:B, B4289, MasterSheet!D:D, C4289, MasterSheet!H:H, D4289)</f>
        <v>1</v>
      </c>
      <c r="I4289" s="26">
        <f t="shared" si="278"/>
        <v>16420.8</v>
      </c>
      <c r="J4289" s="28">
        <f>SUMIFS(MasterSheet!L:L, MasterSheet!B:B, B4289, MasterSheet!D:D, C4289, MasterSheet!H:H, D4289)</f>
        <v>0</v>
      </c>
      <c r="K4289" s="28">
        <f t="shared" si="279"/>
        <v>0</v>
      </c>
      <c r="L4289" s="21" t="str">
        <f>UPPER(VLOOKUP(D4289,MasterSheet!H:U,14,))</f>
        <v>BIOLEGEND</v>
      </c>
    </row>
    <row r="4290" spans="1:12" x14ac:dyDescent="0.25">
      <c r="A4290" s="21" t="str">
        <f t="shared" ref="A4290:A4353" si="280">L4290</f>
        <v>BIOLEGEND</v>
      </c>
      <c r="B4290" s="21" t="str">
        <v>EED120994</v>
      </c>
      <c r="C4290" s="30">
        <v>45982</v>
      </c>
      <c r="D4290" s="21">
        <v>116523</v>
      </c>
      <c r="E4290" s="21">
        <f>_xlfn.XLOOKUP(D4290,MasterSheet!H:H,MasterSheet!F:F)</f>
        <v>15092</v>
      </c>
      <c r="F4290" s="22">
        <f>SUMIFS(MasterSheet!J:J, MasterSheet!B:B, B4290, MasterSheet!D:D, C4290, MasterSheet!H:H, D4290)</f>
        <v>1</v>
      </c>
      <c r="G4290" s="22">
        <f t="shared" si="277"/>
        <v>15092</v>
      </c>
      <c r="H4290" s="26">
        <f>SUMIFS(MasterSheet!K:K, MasterSheet!B:B, B4290, MasterSheet!D:D, C4290, MasterSheet!H:H, D4290)</f>
        <v>1</v>
      </c>
      <c r="I4290" s="26">
        <f t="shared" si="278"/>
        <v>15092</v>
      </c>
      <c r="J4290" s="28">
        <f>SUMIFS(MasterSheet!L:L, MasterSheet!B:B, B4290, MasterSheet!D:D, C4290, MasterSheet!H:H, D4290)</f>
        <v>0</v>
      </c>
      <c r="K4290" s="28">
        <f t="shared" si="279"/>
        <v>0</v>
      </c>
      <c r="L4290" s="21" t="str">
        <f>UPPER(VLOOKUP(D4290,MasterSheet!H:U,14,))</f>
        <v>BIOLEGEND</v>
      </c>
    </row>
    <row r="4291" spans="1:12" x14ac:dyDescent="0.25">
      <c r="A4291" s="21" t="str">
        <f t="shared" si="280"/>
        <v>BIOLEGEND</v>
      </c>
      <c r="B4291" s="21" t="str">
        <v>EED120994</v>
      </c>
      <c r="C4291" s="30">
        <v>45982</v>
      </c>
      <c r="D4291" s="21">
        <v>120108</v>
      </c>
      <c r="E4291" s="21">
        <f>_xlfn.XLOOKUP(D4291,MasterSheet!H:H,MasterSheet!F:F)</f>
        <v>16579.2</v>
      </c>
      <c r="F4291" s="22">
        <f>SUMIFS(MasterSheet!J:J, MasterSheet!B:B, B4291, MasterSheet!D:D, C4291, MasterSheet!H:H, D4291)</f>
        <v>1</v>
      </c>
      <c r="G4291" s="22">
        <f t="shared" si="277"/>
        <v>16579.2</v>
      </c>
      <c r="H4291" s="26">
        <f>SUMIFS(MasterSheet!K:K, MasterSheet!B:B, B4291, MasterSheet!D:D, C4291, MasterSheet!H:H, D4291)</f>
        <v>1</v>
      </c>
      <c r="I4291" s="26">
        <f t="shared" si="278"/>
        <v>16579.2</v>
      </c>
      <c r="J4291" s="28">
        <f>SUMIFS(MasterSheet!L:L, MasterSheet!B:B, B4291, MasterSheet!D:D, C4291, MasterSheet!H:H, D4291)</f>
        <v>0</v>
      </c>
      <c r="K4291" s="28">
        <f t="shared" si="279"/>
        <v>0</v>
      </c>
      <c r="L4291" s="21" t="str">
        <f>UPPER(VLOOKUP(D4291,MasterSheet!H:U,14,))</f>
        <v>BIOLEGEND</v>
      </c>
    </row>
    <row r="4292" spans="1:12" x14ac:dyDescent="0.25">
      <c r="A4292" s="21" t="str">
        <f t="shared" si="280"/>
        <v>BIOLEGEND</v>
      </c>
      <c r="B4292" s="21" t="str">
        <v>EED120994</v>
      </c>
      <c r="C4292" s="30">
        <v>45982</v>
      </c>
      <c r="D4292" s="21">
        <v>127605</v>
      </c>
      <c r="E4292" s="21">
        <f>_xlfn.XLOOKUP(D4292,MasterSheet!H:H,MasterSheet!F:F)</f>
        <v>5482.4</v>
      </c>
      <c r="F4292" s="22">
        <f>SUMIFS(MasterSheet!J:J, MasterSheet!B:B, B4292, MasterSheet!D:D, C4292, MasterSheet!H:H, D4292)</f>
        <v>1</v>
      </c>
      <c r="G4292" s="22">
        <f t="shared" si="277"/>
        <v>5482.4</v>
      </c>
      <c r="H4292" s="26">
        <f>SUMIFS(MasterSheet!K:K, MasterSheet!B:B, B4292, MasterSheet!D:D, C4292, MasterSheet!H:H, D4292)</f>
        <v>1</v>
      </c>
      <c r="I4292" s="26">
        <f t="shared" si="278"/>
        <v>5482.4</v>
      </c>
      <c r="J4292" s="28">
        <f>SUMIFS(MasterSheet!L:L, MasterSheet!B:B, B4292, MasterSheet!D:D, C4292, MasterSheet!H:H, D4292)</f>
        <v>0</v>
      </c>
      <c r="K4292" s="28">
        <f t="shared" si="279"/>
        <v>0</v>
      </c>
      <c r="L4292" s="21" t="str">
        <f>UPPER(VLOOKUP(D4292,MasterSheet!H:U,14,))</f>
        <v>BIOLEGEND</v>
      </c>
    </row>
    <row r="4293" spans="1:12" x14ac:dyDescent="0.25">
      <c r="A4293" s="21" t="str">
        <f t="shared" si="280"/>
        <v>BIOLEGEND</v>
      </c>
      <c r="B4293" s="21" t="str">
        <v>EED120994</v>
      </c>
      <c r="C4293" s="30">
        <v>45982</v>
      </c>
      <c r="D4293" s="21">
        <v>127613</v>
      </c>
      <c r="E4293" s="21">
        <f>_xlfn.XLOOKUP(D4293,MasterSheet!H:H,MasterSheet!F:F)</f>
        <v>4646.3999999999996</v>
      </c>
      <c r="F4293" s="22">
        <f>SUMIFS(MasterSheet!J:J, MasterSheet!B:B, B4293, MasterSheet!D:D, C4293, MasterSheet!H:H, D4293)</f>
        <v>1</v>
      </c>
      <c r="G4293" s="22">
        <f t="shared" si="277"/>
        <v>4646.3999999999996</v>
      </c>
      <c r="H4293" s="26">
        <f>SUMIFS(MasterSheet!K:K, MasterSheet!B:B, B4293, MasterSheet!D:D, C4293, MasterSheet!H:H, D4293)</f>
        <v>1</v>
      </c>
      <c r="I4293" s="26">
        <f t="shared" si="278"/>
        <v>4646.3999999999996</v>
      </c>
      <c r="J4293" s="28">
        <f>SUMIFS(MasterSheet!L:L, MasterSheet!B:B, B4293, MasterSheet!D:D, C4293, MasterSheet!H:H, D4293)</f>
        <v>0</v>
      </c>
      <c r="K4293" s="28">
        <f t="shared" si="279"/>
        <v>0</v>
      </c>
      <c r="L4293" s="21" t="str">
        <f>UPPER(VLOOKUP(D4293,MasterSheet!H:U,14,))</f>
        <v>BIOLEGEND</v>
      </c>
    </row>
    <row r="4294" spans="1:12" x14ac:dyDescent="0.25">
      <c r="A4294" s="21" t="str">
        <f t="shared" si="280"/>
        <v>BIOLEGEND</v>
      </c>
      <c r="B4294" s="21" t="str">
        <v>EED120994</v>
      </c>
      <c r="C4294" s="30">
        <v>45982</v>
      </c>
      <c r="D4294" s="21">
        <v>128017</v>
      </c>
      <c r="E4294" s="21">
        <f>_xlfn.XLOOKUP(D4294,MasterSheet!H:H,MasterSheet!F:F)</f>
        <v>6547.2000000000007</v>
      </c>
      <c r="F4294" s="22">
        <f>SUMIFS(MasterSheet!J:J, MasterSheet!B:B, B4294, MasterSheet!D:D, C4294, MasterSheet!H:H, D4294)</f>
        <v>1</v>
      </c>
      <c r="G4294" s="22">
        <f t="shared" si="277"/>
        <v>6547.2000000000007</v>
      </c>
      <c r="H4294" s="26">
        <f>SUMIFS(MasterSheet!K:K, MasterSheet!B:B, B4294, MasterSheet!D:D, C4294, MasterSheet!H:H, D4294)</f>
        <v>1</v>
      </c>
      <c r="I4294" s="26">
        <f t="shared" si="278"/>
        <v>6547.2000000000007</v>
      </c>
      <c r="J4294" s="28">
        <f>SUMIFS(MasterSheet!L:L, MasterSheet!B:B, B4294, MasterSheet!D:D, C4294, MasterSheet!H:H, D4294)</f>
        <v>0</v>
      </c>
      <c r="K4294" s="28">
        <f t="shared" si="279"/>
        <v>0</v>
      </c>
      <c r="L4294" s="21" t="str">
        <f>UPPER(VLOOKUP(D4294,MasterSheet!H:U,14,))</f>
        <v>BIOLEGEND</v>
      </c>
    </row>
    <row r="4295" spans="1:12" x14ac:dyDescent="0.25">
      <c r="A4295" s="21" t="str">
        <f t="shared" si="280"/>
        <v>BIOLEGEND</v>
      </c>
      <c r="B4295" s="21" t="str">
        <v>EED120994</v>
      </c>
      <c r="C4295" s="30">
        <v>45982</v>
      </c>
      <c r="D4295" s="21">
        <v>129822</v>
      </c>
      <c r="E4295" s="21">
        <f>_xlfn.XLOOKUP(D4295,MasterSheet!H:H,MasterSheet!F:F)</f>
        <v>24948</v>
      </c>
      <c r="F4295" s="22">
        <f>SUMIFS(MasterSheet!J:J, MasterSheet!B:B, B4295, MasterSheet!D:D, C4295, MasterSheet!H:H, D4295)</f>
        <v>1</v>
      </c>
      <c r="G4295" s="22">
        <f t="shared" si="277"/>
        <v>24948</v>
      </c>
      <c r="H4295" s="26">
        <f>SUMIFS(MasterSheet!K:K, MasterSheet!B:B, B4295, MasterSheet!D:D, C4295, MasterSheet!H:H, D4295)</f>
        <v>1</v>
      </c>
      <c r="I4295" s="26">
        <f t="shared" si="278"/>
        <v>24948</v>
      </c>
      <c r="J4295" s="28">
        <f>SUMIFS(MasterSheet!L:L, MasterSheet!B:B, B4295, MasterSheet!D:D, C4295, MasterSheet!H:H, D4295)</f>
        <v>0</v>
      </c>
      <c r="K4295" s="28">
        <f t="shared" si="279"/>
        <v>0</v>
      </c>
      <c r="L4295" s="21" t="str">
        <f>UPPER(VLOOKUP(D4295,MasterSheet!H:U,14,))</f>
        <v>BIOLEGEND</v>
      </c>
    </row>
    <row r="4296" spans="1:12" x14ac:dyDescent="0.25">
      <c r="A4296" s="21" t="str">
        <f t="shared" si="280"/>
        <v>BIOLEGEND</v>
      </c>
      <c r="B4296" s="21" t="str">
        <v>EED120994</v>
      </c>
      <c r="C4296" s="30">
        <v>45982</v>
      </c>
      <c r="D4296" s="21">
        <v>135224</v>
      </c>
      <c r="E4296" s="21">
        <f>_xlfn.XLOOKUP(D4296,MasterSheet!H:H,MasterSheet!F:F)</f>
        <v>20764.48</v>
      </c>
      <c r="F4296" s="22">
        <f>SUMIFS(MasterSheet!J:J, MasterSheet!B:B, B4296, MasterSheet!D:D, C4296, MasterSheet!H:H, D4296)</f>
        <v>1</v>
      </c>
      <c r="G4296" s="22">
        <f t="shared" si="277"/>
        <v>20764.48</v>
      </c>
      <c r="H4296" s="26">
        <f>SUMIFS(MasterSheet!K:K, MasterSheet!B:B, B4296, MasterSheet!D:D, C4296, MasterSheet!H:H, D4296)</f>
        <v>1</v>
      </c>
      <c r="I4296" s="26">
        <f t="shared" si="278"/>
        <v>20764.48</v>
      </c>
      <c r="J4296" s="28">
        <f>SUMIFS(MasterSheet!L:L, MasterSheet!B:B, B4296, MasterSheet!D:D, C4296, MasterSheet!H:H, D4296)</f>
        <v>0</v>
      </c>
      <c r="K4296" s="28">
        <f t="shared" si="279"/>
        <v>0</v>
      </c>
      <c r="L4296" s="21" t="str">
        <f>UPPER(VLOOKUP(D4296,MasterSheet!H:U,14,))</f>
        <v>BIOLEGEND</v>
      </c>
    </row>
    <row r="4297" spans="1:12" x14ac:dyDescent="0.25">
      <c r="A4297" s="21" t="str">
        <f t="shared" si="280"/>
        <v>BIOLEGEND</v>
      </c>
      <c r="B4297" s="21" t="str">
        <v>EED120994</v>
      </c>
      <c r="C4297" s="30">
        <v>45982</v>
      </c>
      <c r="D4297" s="21">
        <v>145517</v>
      </c>
      <c r="E4297" s="21">
        <f>_xlfn.XLOOKUP(D4297,MasterSheet!H:H,MasterSheet!F:F)</f>
        <v>19272</v>
      </c>
      <c r="F4297" s="22">
        <f>SUMIFS(MasterSheet!J:J, MasterSheet!B:B, B4297, MasterSheet!D:D, C4297, MasterSheet!H:H, D4297)</f>
        <v>1</v>
      </c>
      <c r="G4297" s="22">
        <f t="shared" si="277"/>
        <v>19272</v>
      </c>
      <c r="H4297" s="26">
        <f>SUMIFS(MasterSheet!K:K, MasterSheet!B:B, B4297, MasterSheet!D:D, C4297, MasterSheet!H:H, D4297)</f>
        <v>1</v>
      </c>
      <c r="I4297" s="26">
        <f t="shared" si="278"/>
        <v>19272</v>
      </c>
      <c r="J4297" s="28">
        <f>SUMIFS(MasterSheet!L:L, MasterSheet!B:B, B4297, MasterSheet!D:D, C4297, MasterSheet!H:H, D4297)</f>
        <v>0</v>
      </c>
      <c r="K4297" s="28">
        <f t="shared" si="279"/>
        <v>0</v>
      </c>
      <c r="L4297" s="21" t="str">
        <f>UPPER(VLOOKUP(D4297,MasterSheet!H:U,14,))</f>
        <v>BIOLEGEND</v>
      </c>
    </row>
    <row r="4298" spans="1:12" x14ac:dyDescent="0.25">
      <c r="A4298" s="21" t="str">
        <f t="shared" si="280"/>
        <v>BIOLEGEND</v>
      </c>
      <c r="B4298" s="21" t="str">
        <v>EED120994</v>
      </c>
      <c r="C4298" s="30">
        <v>45982</v>
      </c>
      <c r="D4298" s="21">
        <v>152407</v>
      </c>
      <c r="E4298" s="21">
        <f>_xlfn.XLOOKUP(D4298,MasterSheet!H:H,MasterSheet!F:F)</f>
        <v>4224</v>
      </c>
      <c r="F4298" s="22">
        <f>SUMIFS(MasterSheet!J:J, MasterSheet!B:B, B4298, MasterSheet!D:D, C4298, MasterSheet!H:H, D4298)</f>
        <v>1</v>
      </c>
      <c r="G4298" s="22">
        <f t="shared" si="277"/>
        <v>4224</v>
      </c>
      <c r="H4298" s="26">
        <f>SUMIFS(MasterSheet!K:K, MasterSheet!B:B, B4298, MasterSheet!D:D, C4298, MasterSheet!H:H, D4298)</f>
        <v>1</v>
      </c>
      <c r="I4298" s="26">
        <f t="shared" si="278"/>
        <v>4224</v>
      </c>
      <c r="J4298" s="28">
        <f>SUMIFS(MasterSheet!L:L, MasterSheet!B:B, B4298, MasterSheet!D:D, C4298, MasterSheet!H:H, D4298)</f>
        <v>0</v>
      </c>
      <c r="K4298" s="28">
        <f t="shared" si="279"/>
        <v>0</v>
      </c>
      <c r="L4298" s="21" t="str">
        <f>UPPER(VLOOKUP(D4298,MasterSheet!H:U,14,))</f>
        <v>BIOLEGEND</v>
      </c>
    </row>
    <row r="4299" spans="1:12" x14ac:dyDescent="0.25">
      <c r="A4299" s="21" t="str">
        <f t="shared" si="280"/>
        <v>BIOLEGEND</v>
      </c>
      <c r="B4299" s="21" t="str">
        <v>EED120994</v>
      </c>
      <c r="C4299" s="30">
        <v>45982</v>
      </c>
      <c r="D4299" s="21">
        <v>155904</v>
      </c>
      <c r="E4299" s="21">
        <f>_xlfn.XLOOKUP(D4299,MasterSheet!H:H,MasterSheet!F:F)</f>
        <v>19008</v>
      </c>
      <c r="F4299" s="22">
        <f>SUMIFS(MasterSheet!J:J, MasterSheet!B:B, B4299, MasterSheet!D:D, C4299, MasterSheet!H:H, D4299)</f>
        <v>1</v>
      </c>
      <c r="G4299" s="22">
        <f t="shared" si="277"/>
        <v>19008</v>
      </c>
      <c r="H4299" s="26">
        <f>SUMIFS(MasterSheet!K:K, MasterSheet!B:B, B4299, MasterSheet!D:D, C4299, MasterSheet!H:H, D4299)</f>
        <v>1</v>
      </c>
      <c r="I4299" s="26">
        <f t="shared" si="278"/>
        <v>19008</v>
      </c>
      <c r="J4299" s="28">
        <f>SUMIFS(MasterSheet!L:L, MasterSheet!B:B, B4299, MasterSheet!D:D, C4299, MasterSheet!H:H, D4299)</f>
        <v>0</v>
      </c>
      <c r="K4299" s="28">
        <f t="shared" si="279"/>
        <v>0</v>
      </c>
      <c r="L4299" s="21" t="str">
        <f>UPPER(VLOOKUP(D4299,MasterSheet!H:U,14,))</f>
        <v>BIOLEGEND</v>
      </c>
    </row>
    <row r="4300" spans="1:12" x14ac:dyDescent="0.25">
      <c r="A4300" s="21" t="str">
        <f t="shared" si="280"/>
        <v>BIOLEGEND</v>
      </c>
      <c r="B4300" s="21" t="str">
        <v>EED120994</v>
      </c>
      <c r="C4300" s="30">
        <v>45982</v>
      </c>
      <c r="D4300" s="21">
        <v>157607</v>
      </c>
      <c r="E4300" s="21">
        <f>_xlfn.XLOOKUP(D4300,MasterSheet!H:H,MasterSheet!F:F)</f>
        <v>1900.8000000000002</v>
      </c>
      <c r="F4300" s="22">
        <f>SUMIFS(MasterSheet!J:J, MasterSheet!B:B, B4300, MasterSheet!D:D, C4300, MasterSheet!H:H, D4300)</f>
        <v>1</v>
      </c>
      <c r="G4300" s="22">
        <f t="shared" si="277"/>
        <v>1900.8000000000002</v>
      </c>
      <c r="H4300" s="26">
        <f>SUMIFS(MasterSheet!K:K, MasterSheet!B:B, B4300, MasterSheet!D:D, C4300, MasterSheet!H:H, D4300)</f>
        <v>1</v>
      </c>
      <c r="I4300" s="26">
        <f t="shared" si="278"/>
        <v>1900.8000000000002</v>
      </c>
      <c r="J4300" s="28">
        <f>SUMIFS(MasterSheet!L:L, MasterSheet!B:B, B4300, MasterSheet!D:D, C4300, MasterSheet!H:H, D4300)</f>
        <v>0</v>
      </c>
      <c r="K4300" s="28">
        <f t="shared" si="279"/>
        <v>0</v>
      </c>
      <c r="L4300" s="21" t="str">
        <f>UPPER(VLOOKUP(D4300,MasterSheet!H:U,14,))</f>
        <v>BIOLEGEND</v>
      </c>
    </row>
    <row r="4301" spans="1:12" x14ac:dyDescent="0.25">
      <c r="A4301" s="21" t="str">
        <f t="shared" si="280"/>
        <v>BIOLEGEND</v>
      </c>
      <c r="B4301" s="21" t="str">
        <v>EED120994</v>
      </c>
      <c r="C4301" s="30">
        <v>45982</v>
      </c>
      <c r="D4301" s="21">
        <v>300306</v>
      </c>
      <c r="E4301" s="21">
        <f>_xlfn.XLOOKUP(D4301,MasterSheet!H:H,MasterSheet!F:F)</f>
        <v>3388</v>
      </c>
      <c r="F4301" s="22">
        <f>SUMIFS(MasterSheet!J:J, MasterSheet!B:B, B4301, MasterSheet!D:D, C4301, MasterSheet!H:H, D4301)</f>
        <v>1</v>
      </c>
      <c r="G4301" s="22">
        <f t="shared" si="277"/>
        <v>3388</v>
      </c>
      <c r="H4301" s="26">
        <f>SUMIFS(MasterSheet!K:K, MasterSheet!B:B, B4301, MasterSheet!D:D, C4301, MasterSheet!H:H, D4301)</f>
        <v>1</v>
      </c>
      <c r="I4301" s="26">
        <f t="shared" si="278"/>
        <v>3388</v>
      </c>
      <c r="J4301" s="28">
        <f>SUMIFS(MasterSheet!L:L, MasterSheet!B:B, B4301, MasterSheet!D:D, C4301, MasterSheet!H:H, D4301)</f>
        <v>0</v>
      </c>
      <c r="K4301" s="28">
        <f t="shared" si="279"/>
        <v>0</v>
      </c>
      <c r="L4301" s="21" t="str">
        <f>UPPER(VLOOKUP(D4301,MasterSheet!H:U,14,))</f>
        <v>BIOLEGEND</v>
      </c>
    </row>
    <row r="4302" spans="1:12" x14ac:dyDescent="0.25">
      <c r="A4302" s="21" t="str">
        <f t="shared" si="280"/>
        <v>BIOLEGEND</v>
      </c>
      <c r="B4302" s="21" t="str">
        <v>EED120994</v>
      </c>
      <c r="C4302" s="30">
        <v>45982</v>
      </c>
      <c r="D4302" s="21">
        <v>302008</v>
      </c>
      <c r="E4302" s="21">
        <f>_xlfn.XLOOKUP(D4302,MasterSheet!H:H,MasterSheet!F:F)</f>
        <v>14907.2</v>
      </c>
      <c r="F4302" s="22">
        <f>SUMIFS(MasterSheet!J:J, MasterSheet!B:B, B4302, MasterSheet!D:D, C4302, MasterSheet!H:H, D4302)</f>
        <v>1</v>
      </c>
      <c r="G4302" s="22">
        <f t="shared" si="277"/>
        <v>14907.2</v>
      </c>
      <c r="H4302" s="26">
        <f>SUMIFS(MasterSheet!K:K, MasterSheet!B:B, B4302, MasterSheet!D:D, C4302, MasterSheet!H:H, D4302)</f>
        <v>1</v>
      </c>
      <c r="I4302" s="26">
        <f t="shared" si="278"/>
        <v>14907.2</v>
      </c>
      <c r="J4302" s="28">
        <f>SUMIFS(MasterSheet!L:L, MasterSheet!B:B, B4302, MasterSheet!D:D, C4302, MasterSheet!H:H, D4302)</f>
        <v>0</v>
      </c>
      <c r="K4302" s="28">
        <f t="shared" si="279"/>
        <v>0</v>
      </c>
      <c r="L4302" s="21" t="str">
        <f>UPPER(VLOOKUP(D4302,MasterSheet!H:U,14,))</f>
        <v>BIOLEGEND</v>
      </c>
    </row>
    <row r="4303" spans="1:12" x14ac:dyDescent="0.25">
      <c r="A4303" s="21" t="str">
        <f t="shared" si="280"/>
        <v>BIOLEGEND</v>
      </c>
      <c r="B4303" s="21" t="str">
        <v>EED120994</v>
      </c>
      <c r="C4303" s="30">
        <v>45982</v>
      </c>
      <c r="D4303" s="21">
        <v>302216</v>
      </c>
      <c r="E4303" s="21">
        <f>_xlfn.XLOOKUP(D4303,MasterSheet!H:H,MasterSheet!F:F)</f>
        <v>46252.800000000003</v>
      </c>
      <c r="F4303" s="22">
        <f>SUMIFS(MasterSheet!J:J, MasterSheet!B:B, B4303, MasterSheet!D:D, C4303, MasterSheet!H:H, D4303)</f>
        <v>1</v>
      </c>
      <c r="G4303" s="22">
        <f t="shared" si="277"/>
        <v>46252.800000000003</v>
      </c>
      <c r="H4303" s="26">
        <f>SUMIFS(MasterSheet!K:K, MasterSheet!B:B, B4303, MasterSheet!D:D, C4303, MasterSheet!H:H, D4303)</f>
        <v>1</v>
      </c>
      <c r="I4303" s="26">
        <f t="shared" si="278"/>
        <v>46252.800000000003</v>
      </c>
      <c r="J4303" s="28">
        <f>SUMIFS(MasterSheet!L:L, MasterSheet!B:B, B4303, MasterSheet!D:D, C4303, MasterSheet!H:H, D4303)</f>
        <v>0</v>
      </c>
      <c r="K4303" s="28">
        <f t="shared" si="279"/>
        <v>0</v>
      </c>
      <c r="L4303" s="21" t="str">
        <f>UPPER(VLOOKUP(D4303,MasterSheet!H:U,14,))</f>
        <v>BIOLEGEND</v>
      </c>
    </row>
    <row r="4304" spans="1:12" x14ac:dyDescent="0.25">
      <c r="A4304" s="21" t="str">
        <f t="shared" si="280"/>
        <v>BIOLEGEND</v>
      </c>
      <c r="B4304" s="21" t="str">
        <v>EED120994</v>
      </c>
      <c r="C4304" s="30">
        <v>45982</v>
      </c>
      <c r="D4304" s="21">
        <v>306026</v>
      </c>
      <c r="E4304" s="21">
        <f>_xlfn.XLOOKUP(D4304,MasterSheet!H:H,MasterSheet!F:F)</f>
        <v>29436</v>
      </c>
      <c r="F4304" s="22">
        <f>SUMIFS(MasterSheet!J:J, MasterSheet!B:B, B4304, MasterSheet!D:D, C4304, MasterSheet!H:H, D4304)</f>
        <v>3</v>
      </c>
      <c r="G4304" s="22">
        <f t="shared" si="277"/>
        <v>88308</v>
      </c>
      <c r="H4304" s="26">
        <f>SUMIFS(MasterSheet!K:K, MasterSheet!B:B, B4304, MasterSheet!D:D, C4304, MasterSheet!H:H, D4304)</f>
        <v>3</v>
      </c>
      <c r="I4304" s="26">
        <f t="shared" si="278"/>
        <v>88308</v>
      </c>
      <c r="J4304" s="28">
        <f>SUMIFS(MasterSheet!L:L, MasterSheet!B:B, B4304, MasterSheet!D:D, C4304, MasterSheet!H:H, D4304)</f>
        <v>0</v>
      </c>
      <c r="K4304" s="28">
        <f t="shared" si="279"/>
        <v>0</v>
      </c>
      <c r="L4304" s="21" t="str">
        <f>UPPER(VLOOKUP(D4304,MasterSheet!H:U,14,))</f>
        <v>BIOLEGEND</v>
      </c>
    </row>
    <row r="4305" spans="1:12" x14ac:dyDescent="0.25">
      <c r="A4305" s="21" t="str">
        <f t="shared" si="280"/>
        <v>BIOLEGEND</v>
      </c>
      <c r="B4305" s="21" t="str">
        <v>EED120994</v>
      </c>
      <c r="C4305" s="30">
        <v>45982</v>
      </c>
      <c r="D4305" s="21">
        <v>306706</v>
      </c>
      <c r="E4305" s="21">
        <f>_xlfn.XLOOKUP(D4305,MasterSheet!H:H,MasterSheet!F:F)</f>
        <v>11580.8</v>
      </c>
      <c r="F4305" s="22">
        <f>SUMIFS(MasterSheet!J:J, MasterSheet!B:B, B4305, MasterSheet!D:D, C4305, MasterSheet!H:H, D4305)</f>
        <v>1</v>
      </c>
      <c r="G4305" s="22">
        <f t="shared" si="277"/>
        <v>11580.8</v>
      </c>
      <c r="H4305" s="26">
        <f>SUMIFS(MasterSheet!K:K, MasterSheet!B:B, B4305, MasterSheet!D:D, C4305, MasterSheet!H:H, D4305)</f>
        <v>1</v>
      </c>
      <c r="I4305" s="26">
        <f t="shared" si="278"/>
        <v>11580.8</v>
      </c>
      <c r="J4305" s="28">
        <f>SUMIFS(MasterSheet!L:L, MasterSheet!B:B, B4305, MasterSheet!D:D, C4305, MasterSheet!H:H, D4305)</f>
        <v>0</v>
      </c>
      <c r="K4305" s="28">
        <f t="shared" si="279"/>
        <v>0</v>
      </c>
      <c r="L4305" s="21" t="str">
        <f>UPPER(VLOOKUP(D4305,MasterSheet!H:U,14,))</f>
        <v>BIOLEGEND</v>
      </c>
    </row>
    <row r="4306" spans="1:12" x14ac:dyDescent="0.25">
      <c r="A4306" s="21" t="str">
        <f t="shared" si="280"/>
        <v>BIOLEGEND</v>
      </c>
      <c r="B4306" s="21" t="str">
        <v>EED120994</v>
      </c>
      <c r="C4306" s="30">
        <v>45982</v>
      </c>
      <c r="D4306" s="21">
        <v>318340</v>
      </c>
      <c r="E4306" s="21">
        <f>_xlfn.XLOOKUP(D4306,MasterSheet!H:H,MasterSheet!F:F)</f>
        <v>26862</v>
      </c>
      <c r="F4306" s="22">
        <f>SUMIFS(MasterSheet!J:J, MasterSheet!B:B, B4306, MasterSheet!D:D, C4306, MasterSheet!H:H, D4306)</f>
        <v>4</v>
      </c>
      <c r="G4306" s="22">
        <f t="shared" si="277"/>
        <v>107448</v>
      </c>
      <c r="H4306" s="26">
        <f>SUMIFS(MasterSheet!K:K, MasterSheet!B:B, B4306, MasterSheet!D:D, C4306, MasterSheet!H:H, D4306)</f>
        <v>4</v>
      </c>
      <c r="I4306" s="26">
        <f t="shared" si="278"/>
        <v>107448</v>
      </c>
      <c r="J4306" s="28">
        <f>SUMIFS(MasterSheet!L:L, MasterSheet!B:B, B4306, MasterSheet!D:D, C4306, MasterSheet!H:H, D4306)</f>
        <v>0</v>
      </c>
      <c r="K4306" s="28">
        <f t="shared" si="279"/>
        <v>0</v>
      </c>
      <c r="L4306" s="21" t="str">
        <f>UPPER(VLOOKUP(D4306,MasterSheet!H:U,14,))</f>
        <v>BIOLEGEND</v>
      </c>
    </row>
    <row r="4307" spans="1:12" x14ac:dyDescent="0.25">
      <c r="A4307" s="21" t="str">
        <f t="shared" si="280"/>
        <v>BIOLEGEND</v>
      </c>
      <c r="B4307" s="21" t="str">
        <v>EED120994</v>
      </c>
      <c r="C4307" s="30">
        <v>45982</v>
      </c>
      <c r="D4307" s="21">
        <v>344714</v>
      </c>
      <c r="E4307" s="21">
        <f>_xlfn.XLOOKUP(D4307,MasterSheet!H:H,MasterSheet!F:F)</f>
        <v>15100.8</v>
      </c>
      <c r="F4307" s="22">
        <f>SUMIFS(MasterSheet!J:J, MasterSheet!B:B, B4307, MasterSheet!D:D, C4307, MasterSheet!H:H, D4307)</f>
        <v>1</v>
      </c>
      <c r="G4307" s="22">
        <f t="shared" si="277"/>
        <v>15100.8</v>
      </c>
      <c r="H4307" s="26">
        <f>SUMIFS(MasterSheet!K:K, MasterSheet!B:B, B4307, MasterSheet!D:D, C4307, MasterSheet!H:H, D4307)</f>
        <v>1</v>
      </c>
      <c r="I4307" s="26">
        <f t="shared" si="278"/>
        <v>15100.8</v>
      </c>
      <c r="J4307" s="28">
        <f>SUMIFS(MasterSheet!L:L, MasterSheet!B:B, B4307, MasterSheet!D:D, C4307, MasterSheet!H:H, D4307)</f>
        <v>0</v>
      </c>
      <c r="K4307" s="28">
        <f t="shared" si="279"/>
        <v>0</v>
      </c>
      <c r="L4307" s="21" t="str">
        <f>UPPER(VLOOKUP(D4307,MasterSheet!H:U,14,))</f>
        <v>BIOLEGEND</v>
      </c>
    </row>
    <row r="4308" spans="1:12" x14ac:dyDescent="0.25">
      <c r="A4308" s="21" t="str">
        <f t="shared" si="280"/>
        <v>BIOLEGEND</v>
      </c>
      <c r="B4308" s="21" t="str">
        <v>EED120994</v>
      </c>
      <c r="C4308" s="30">
        <v>45982</v>
      </c>
      <c r="D4308" s="21">
        <v>344750</v>
      </c>
      <c r="E4308" s="21">
        <f>_xlfn.XLOOKUP(D4308,MasterSheet!H:H,MasterSheet!F:F)</f>
        <v>12091.2</v>
      </c>
      <c r="F4308" s="22">
        <f>SUMIFS(MasterSheet!J:J, MasterSheet!B:B, B4308, MasterSheet!D:D, C4308, MasterSheet!H:H, D4308)</f>
        <v>1</v>
      </c>
      <c r="G4308" s="22">
        <f t="shared" si="277"/>
        <v>12091.2</v>
      </c>
      <c r="H4308" s="26">
        <f>SUMIFS(MasterSheet!K:K, MasterSheet!B:B, B4308, MasterSheet!D:D, C4308, MasterSheet!H:H, D4308)</f>
        <v>1</v>
      </c>
      <c r="I4308" s="26">
        <f t="shared" si="278"/>
        <v>12091.2</v>
      </c>
      <c r="J4308" s="28">
        <f>SUMIFS(MasterSheet!L:L, MasterSheet!B:B, B4308, MasterSheet!D:D, C4308, MasterSheet!H:H, D4308)</f>
        <v>0</v>
      </c>
      <c r="K4308" s="28">
        <f t="shared" si="279"/>
        <v>0</v>
      </c>
      <c r="L4308" s="21" t="str">
        <f>UPPER(VLOOKUP(D4308,MasterSheet!H:U,14,))</f>
        <v>BIOLEGEND</v>
      </c>
    </row>
    <row r="4309" spans="1:12" x14ac:dyDescent="0.25">
      <c r="A4309" s="21" t="str">
        <f t="shared" si="280"/>
        <v>BIOLEGEND</v>
      </c>
      <c r="B4309" s="21" t="str">
        <v>EED120994</v>
      </c>
      <c r="C4309" s="30">
        <v>45982</v>
      </c>
      <c r="D4309" s="21">
        <v>344828</v>
      </c>
      <c r="E4309" s="21">
        <f>_xlfn.XLOOKUP(D4309,MasterSheet!H:H,MasterSheet!F:F)</f>
        <v>25440.800000000003</v>
      </c>
      <c r="F4309" s="22">
        <f>SUMIFS(MasterSheet!J:J, MasterSheet!B:B, B4309, MasterSheet!D:D, C4309, MasterSheet!H:H, D4309)</f>
        <v>1</v>
      </c>
      <c r="G4309" s="22">
        <f t="shared" si="277"/>
        <v>25440.800000000003</v>
      </c>
      <c r="H4309" s="26">
        <f>SUMIFS(MasterSheet!K:K, MasterSheet!B:B, B4309, MasterSheet!D:D, C4309, MasterSheet!H:H, D4309)</f>
        <v>1</v>
      </c>
      <c r="I4309" s="26">
        <f t="shared" si="278"/>
        <v>25440.800000000003</v>
      </c>
      <c r="J4309" s="28">
        <f>SUMIFS(MasterSheet!L:L, MasterSheet!B:B, B4309, MasterSheet!D:D, C4309, MasterSheet!H:H, D4309)</f>
        <v>0</v>
      </c>
      <c r="K4309" s="28">
        <f t="shared" si="279"/>
        <v>0</v>
      </c>
      <c r="L4309" s="21" t="str">
        <f>UPPER(VLOOKUP(D4309,MasterSheet!H:U,14,))</f>
        <v>BIOLEGEND</v>
      </c>
    </row>
    <row r="4310" spans="1:12" x14ac:dyDescent="0.25">
      <c r="A4310" s="21" t="str">
        <f t="shared" si="280"/>
        <v>BIOLEGEND</v>
      </c>
      <c r="B4310" s="21" t="str">
        <v>EED120994</v>
      </c>
      <c r="C4310" s="30">
        <v>45982</v>
      </c>
      <c r="D4310" s="21">
        <v>352906</v>
      </c>
      <c r="E4310" s="21">
        <f>_xlfn.XLOOKUP(D4310,MasterSheet!H:H,MasterSheet!F:F)</f>
        <v>20820.8</v>
      </c>
      <c r="F4310" s="22">
        <f>SUMIFS(MasterSheet!J:J, MasterSheet!B:B, B4310, MasterSheet!D:D, C4310, MasterSheet!H:H, D4310)</f>
        <v>2</v>
      </c>
      <c r="G4310" s="22">
        <f t="shared" si="277"/>
        <v>41641.599999999999</v>
      </c>
      <c r="H4310" s="26">
        <f>SUMIFS(MasterSheet!K:K, MasterSheet!B:B, B4310, MasterSheet!D:D, C4310, MasterSheet!H:H, D4310)</f>
        <v>2</v>
      </c>
      <c r="I4310" s="26">
        <f t="shared" si="278"/>
        <v>41641.599999999999</v>
      </c>
      <c r="J4310" s="28">
        <f>SUMIFS(MasterSheet!L:L, MasterSheet!B:B, B4310, MasterSheet!D:D, C4310, MasterSheet!H:H, D4310)</f>
        <v>0</v>
      </c>
      <c r="K4310" s="28">
        <f t="shared" si="279"/>
        <v>0</v>
      </c>
      <c r="L4310" s="21" t="str">
        <f>UPPER(VLOOKUP(D4310,MasterSheet!H:U,14,))</f>
        <v>BIOLEGEND</v>
      </c>
    </row>
    <row r="4311" spans="1:12" x14ac:dyDescent="0.25">
      <c r="A4311" s="21" t="str">
        <f t="shared" si="280"/>
        <v>BIOLEGEND</v>
      </c>
      <c r="B4311" s="21" t="str">
        <v>EED120994</v>
      </c>
      <c r="C4311" s="30">
        <v>45982</v>
      </c>
      <c r="D4311" s="21">
        <v>353225</v>
      </c>
      <c r="E4311" s="21">
        <f>_xlfn.XLOOKUP(D4311,MasterSheet!H:H,MasterSheet!F:F)</f>
        <v>9662.4</v>
      </c>
      <c r="F4311" s="22">
        <f>SUMIFS(MasterSheet!J:J, MasterSheet!B:B, B4311, MasterSheet!D:D, C4311, MasterSheet!H:H, D4311)</f>
        <v>1</v>
      </c>
      <c r="G4311" s="22">
        <f t="shared" si="277"/>
        <v>9662.4</v>
      </c>
      <c r="H4311" s="26">
        <f>SUMIFS(MasterSheet!K:K, MasterSheet!B:B, B4311, MasterSheet!D:D, C4311, MasterSheet!H:H, D4311)</f>
        <v>1</v>
      </c>
      <c r="I4311" s="26">
        <f t="shared" si="278"/>
        <v>9662.4</v>
      </c>
      <c r="J4311" s="28">
        <f>SUMIFS(MasterSheet!L:L, MasterSheet!B:B, B4311, MasterSheet!D:D, C4311, MasterSheet!H:H, D4311)</f>
        <v>0</v>
      </c>
      <c r="K4311" s="28">
        <f t="shared" si="279"/>
        <v>0</v>
      </c>
      <c r="L4311" s="21" t="str">
        <f>UPPER(VLOOKUP(D4311,MasterSheet!H:U,14,))</f>
        <v>BIOLEGEND</v>
      </c>
    </row>
    <row r="4312" spans="1:12" x14ac:dyDescent="0.25">
      <c r="A4312" s="21" t="str">
        <f t="shared" si="280"/>
        <v>BIOLEGEND</v>
      </c>
      <c r="B4312" s="21" t="str">
        <v>EED120994</v>
      </c>
      <c r="C4312" s="30">
        <v>45982</v>
      </c>
      <c r="D4312" s="21">
        <v>383304</v>
      </c>
      <c r="E4312" s="21">
        <f>_xlfn.XLOOKUP(D4312,MasterSheet!H:H,MasterSheet!F:F)</f>
        <v>12936</v>
      </c>
      <c r="F4312" s="22">
        <f>SUMIFS(MasterSheet!J:J, MasterSheet!B:B, B4312, MasterSheet!D:D, C4312, MasterSheet!H:H, D4312)</f>
        <v>1</v>
      </c>
      <c r="G4312" s="22">
        <f t="shared" si="277"/>
        <v>12936</v>
      </c>
      <c r="H4312" s="26">
        <f>SUMIFS(MasterSheet!K:K, MasterSheet!B:B, B4312, MasterSheet!D:D, C4312, MasterSheet!H:H, D4312)</f>
        <v>1</v>
      </c>
      <c r="I4312" s="26">
        <f t="shared" si="278"/>
        <v>12936</v>
      </c>
      <c r="J4312" s="28">
        <f>SUMIFS(MasterSheet!L:L, MasterSheet!B:B, B4312, MasterSheet!D:D, C4312, MasterSheet!H:H, D4312)</f>
        <v>0</v>
      </c>
      <c r="K4312" s="28">
        <f t="shared" si="279"/>
        <v>0</v>
      </c>
      <c r="L4312" s="21" t="str">
        <f>UPPER(VLOOKUP(D4312,MasterSheet!H:U,14,))</f>
        <v>BIOLEGEND</v>
      </c>
    </row>
    <row r="4313" spans="1:12" x14ac:dyDescent="0.25">
      <c r="A4313" s="21" t="str">
        <f t="shared" si="280"/>
        <v>BIOLEGEND</v>
      </c>
      <c r="B4313" s="21" t="str">
        <v>EED120994</v>
      </c>
      <c r="C4313" s="30">
        <v>45982</v>
      </c>
      <c r="D4313" s="21">
        <v>396413</v>
      </c>
      <c r="E4313" s="21">
        <f>_xlfn.XLOOKUP(D4313,MasterSheet!H:H,MasterSheet!F:F)</f>
        <v>12196.8</v>
      </c>
      <c r="F4313" s="22">
        <f>SUMIFS(MasterSheet!J:J, MasterSheet!B:B, B4313, MasterSheet!D:D, C4313, MasterSheet!H:H, D4313)</f>
        <v>1</v>
      </c>
      <c r="G4313" s="22">
        <f t="shared" si="277"/>
        <v>12196.8</v>
      </c>
      <c r="H4313" s="26">
        <f>SUMIFS(MasterSheet!K:K, MasterSheet!B:B, B4313, MasterSheet!D:D, C4313, MasterSheet!H:H, D4313)</f>
        <v>1</v>
      </c>
      <c r="I4313" s="26">
        <f t="shared" si="278"/>
        <v>12196.8</v>
      </c>
      <c r="J4313" s="28">
        <f>SUMIFS(MasterSheet!L:L, MasterSheet!B:B, B4313, MasterSheet!D:D, C4313, MasterSheet!H:H, D4313)</f>
        <v>0</v>
      </c>
      <c r="K4313" s="28">
        <f t="shared" si="279"/>
        <v>0</v>
      </c>
      <c r="L4313" s="21" t="str">
        <f>UPPER(VLOOKUP(D4313,MasterSheet!H:U,14,))</f>
        <v>BIOLEGEND</v>
      </c>
    </row>
    <row r="4314" spans="1:12" x14ac:dyDescent="0.25">
      <c r="A4314" s="21" t="str">
        <f t="shared" si="280"/>
        <v>BIOLEGEND</v>
      </c>
      <c r="B4314" s="21" t="str">
        <v>EED120994</v>
      </c>
      <c r="C4314" s="30">
        <v>45982</v>
      </c>
      <c r="D4314" s="21">
        <v>400114</v>
      </c>
      <c r="E4314" s="21">
        <f>_xlfn.XLOOKUP(D4314,MasterSheet!H:H,MasterSheet!F:F)</f>
        <v>6811.2000000000007</v>
      </c>
      <c r="F4314" s="22">
        <f>SUMIFS(MasterSheet!J:J, MasterSheet!B:B, B4314, MasterSheet!D:D, C4314, MasterSheet!H:H, D4314)</f>
        <v>2</v>
      </c>
      <c r="G4314" s="22">
        <f t="shared" si="277"/>
        <v>13622.400000000001</v>
      </c>
      <c r="H4314" s="26">
        <f>SUMIFS(MasterSheet!K:K, MasterSheet!B:B, B4314, MasterSheet!D:D, C4314, MasterSheet!H:H, D4314)</f>
        <v>2</v>
      </c>
      <c r="I4314" s="26">
        <f t="shared" si="278"/>
        <v>13622.400000000001</v>
      </c>
      <c r="J4314" s="28">
        <f>SUMIFS(MasterSheet!L:L, MasterSheet!B:B, B4314, MasterSheet!D:D, C4314, MasterSheet!H:H, D4314)</f>
        <v>0</v>
      </c>
      <c r="K4314" s="28">
        <f t="shared" si="279"/>
        <v>0</v>
      </c>
      <c r="L4314" s="21" t="str">
        <f>UPPER(VLOOKUP(D4314,MasterSheet!H:U,14,))</f>
        <v>BIOLEGEND</v>
      </c>
    </row>
    <row r="4315" spans="1:12" x14ac:dyDescent="0.25">
      <c r="A4315" s="21" t="str">
        <f t="shared" si="280"/>
        <v>BIOLEGEND</v>
      </c>
      <c r="B4315" s="21" t="str">
        <v>EED120994</v>
      </c>
      <c r="C4315" s="30">
        <v>45982</v>
      </c>
      <c r="D4315" s="21">
        <v>400172</v>
      </c>
      <c r="E4315" s="21">
        <f>_xlfn.XLOOKUP(D4315,MasterSheet!H:H,MasterSheet!F:F)</f>
        <v>25410</v>
      </c>
      <c r="F4315" s="22">
        <f>SUMIFS(MasterSheet!J:J, MasterSheet!B:B, B4315, MasterSheet!D:D, C4315, MasterSheet!H:H, D4315)</f>
        <v>1</v>
      </c>
      <c r="G4315" s="22">
        <f t="shared" si="277"/>
        <v>25410</v>
      </c>
      <c r="H4315" s="26">
        <f>SUMIFS(MasterSheet!K:K, MasterSheet!B:B, B4315, MasterSheet!D:D, C4315, MasterSheet!H:H, D4315)</f>
        <v>1</v>
      </c>
      <c r="I4315" s="26">
        <f t="shared" si="278"/>
        <v>25410</v>
      </c>
      <c r="J4315" s="28">
        <f>SUMIFS(MasterSheet!L:L, MasterSheet!B:B, B4315, MasterSheet!D:D, C4315, MasterSheet!H:H, D4315)</f>
        <v>0</v>
      </c>
      <c r="K4315" s="28">
        <f t="shared" si="279"/>
        <v>0</v>
      </c>
      <c r="L4315" s="21" t="str">
        <f>UPPER(VLOOKUP(D4315,MasterSheet!H:U,14,))</f>
        <v>BIOLEGEND</v>
      </c>
    </row>
    <row r="4316" spans="1:12" x14ac:dyDescent="0.25">
      <c r="A4316" s="21" t="str">
        <f t="shared" si="280"/>
        <v>BIOLEGEND</v>
      </c>
      <c r="B4316" s="21" t="str">
        <v>EED120994</v>
      </c>
      <c r="C4316" s="30">
        <v>45982</v>
      </c>
      <c r="D4316" s="21">
        <v>400209</v>
      </c>
      <c r="E4316" s="21">
        <f>_xlfn.XLOOKUP(D4316,MasterSheet!H:H,MasterSheet!F:F)</f>
        <v>2895.2</v>
      </c>
      <c r="F4316" s="22">
        <f>SUMIFS(MasterSheet!J:J, MasterSheet!B:B, B4316, MasterSheet!D:D, C4316, MasterSheet!H:H, D4316)</f>
        <v>1</v>
      </c>
      <c r="G4316" s="22">
        <f t="shared" si="277"/>
        <v>2895.2</v>
      </c>
      <c r="H4316" s="26">
        <f>SUMIFS(MasterSheet!K:K, MasterSheet!B:B, B4316, MasterSheet!D:D, C4316, MasterSheet!H:H, D4316)</f>
        <v>1</v>
      </c>
      <c r="I4316" s="26">
        <f t="shared" si="278"/>
        <v>2895.2</v>
      </c>
      <c r="J4316" s="28">
        <f>SUMIFS(MasterSheet!L:L, MasterSheet!B:B, B4316, MasterSheet!D:D, C4316, MasterSheet!H:H, D4316)</f>
        <v>0</v>
      </c>
      <c r="K4316" s="28">
        <f t="shared" si="279"/>
        <v>0</v>
      </c>
      <c r="L4316" s="21" t="str">
        <f>UPPER(VLOOKUP(D4316,MasterSheet!H:U,14,))</f>
        <v>BIOLEGEND</v>
      </c>
    </row>
    <row r="4317" spans="1:12" x14ac:dyDescent="0.25">
      <c r="A4317" s="21" t="str">
        <f t="shared" si="280"/>
        <v>BIOLEGEND</v>
      </c>
      <c r="B4317" s="21" t="str">
        <v>EED120994</v>
      </c>
      <c r="C4317" s="30">
        <v>45982</v>
      </c>
      <c r="D4317" s="21">
        <v>400219</v>
      </c>
      <c r="E4317" s="21">
        <f>_xlfn.XLOOKUP(D4317,MasterSheet!H:H,MasterSheet!F:F)</f>
        <v>2217.6</v>
      </c>
      <c r="F4317" s="22">
        <f>SUMIFS(MasterSheet!J:J, MasterSheet!B:B, B4317, MasterSheet!D:D, C4317, MasterSheet!H:H, D4317)</f>
        <v>1</v>
      </c>
      <c r="G4317" s="22">
        <f t="shared" si="277"/>
        <v>2217.6</v>
      </c>
      <c r="H4317" s="26">
        <f>SUMIFS(MasterSheet!K:K, MasterSheet!B:B, B4317, MasterSheet!D:D, C4317, MasterSheet!H:H, D4317)</f>
        <v>1</v>
      </c>
      <c r="I4317" s="26">
        <f t="shared" si="278"/>
        <v>2217.6</v>
      </c>
      <c r="J4317" s="28">
        <f>SUMIFS(MasterSheet!L:L, MasterSheet!B:B, B4317, MasterSheet!D:D, C4317, MasterSheet!H:H, D4317)</f>
        <v>0</v>
      </c>
      <c r="K4317" s="28">
        <f t="shared" si="279"/>
        <v>0</v>
      </c>
      <c r="L4317" s="21" t="str">
        <f>UPPER(VLOOKUP(D4317,MasterSheet!H:U,14,))</f>
        <v>BIOLEGEND</v>
      </c>
    </row>
    <row r="4318" spans="1:12" x14ac:dyDescent="0.25">
      <c r="A4318" s="21" t="str">
        <f t="shared" si="280"/>
        <v>BIOLEGEND</v>
      </c>
      <c r="B4318" s="21" t="str">
        <v>EED120994</v>
      </c>
      <c r="C4318" s="30">
        <v>45982</v>
      </c>
      <c r="D4318" s="21">
        <v>410704</v>
      </c>
      <c r="E4318" s="21">
        <f>_xlfn.XLOOKUP(D4318,MasterSheet!H:H,MasterSheet!F:F)</f>
        <v>26118.400000000001</v>
      </c>
      <c r="F4318" s="22">
        <f>SUMIFS(MasterSheet!J:J, MasterSheet!B:B, B4318, MasterSheet!D:D, C4318, MasterSheet!H:H, D4318)</f>
        <v>1</v>
      </c>
      <c r="G4318" s="22">
        <f t="shared" si="277"/>
        <v>26118.400000000001</v>
      </c>
      <c r="H4318" s="26">
        <f>SUMIFS(MasterSheet!K:K, MasterSheet!B:B, B4318, MasterSheet!D:D, C4318, MasterSheet!H:H, D4318)</f>
        <v>1</v>
      </c>
      <c r="I4318" s="26">
        <f t="shared" si="278"/>
        <v>26118.400000000001</v>
      </c>
      <c r="J4318" s="28">
        <f>SUMIFS(MasterSheet!L:L, MasterSheet!B:B, B4318, MasterSheet!D:D, C4318, MasterSheet!H:H, D4318)</f>
        <v>0</v>
      </c>
      <c r="K4318" s="28">
        <f t="shared" si="279"/>
        <v>0</v>
      </c>
      <c r="L4318" s="21" t="str">
        <f>UPPER(VLOOKUP(D4318,MasterSheet!H:U,14,))</f>
        <v>BIOLEGEND</v>
      </c>
    </row>
    <row r="4319" spans="1:12" x14ac:dyDescent="0.25">
      <c r="A4319" s="21" t="str">
        <f t="shared" si="280"/>
        <v>BIOLEGEND</v>
      </c>
      <c r="B4319" s="21" t="str">
        <v>EED120994</v>
      </c>
      <c r="C4319" s="30">
        <v>45982</v>
      </c>
      <c r="D4319" s="21">
        <v>420301</v>
      </c>
      <c r="E4319" s="21">
        <f>_xlfn.XLOOKUP(D4319,MasterSheet!H:H,MasterSheet!F:F)</f>
        <v>4004</v>
      </c>
      <c r="F4319" s="22">
        <f>SUMIFS(MasterSheet!J:J, MasterSheet!B:B, B4319, MasterSheet!D:D, C4319, MasterSheet!H:H, D4319)</f>
        <v>1</v>
      </c>
      <c r="G4319" s="22">
        <f t="shared" si="277"/>
        <v>4004</v>
      </c>
      <c r="H4319" s="26">
        <f>SUMIFS(MasterSheet!K:K, MasterSheet!B:B, B4319, MasterSheet!D:D, C4319, MasterSheet!H:H, D4319)</f>
        <v>1</v>
      </c>
      <c r="I4319" s="26">
        <f t="shared" si="278"/>
        <v>4004</v>
      </c>
      <c r="J4319" s="28">
        <f>SUMIFS(MasterSheet!L:L, MasterSheet!B:B, B4319, MasterSheet!D:D, C4319, MasterSheet!H:H, D4319)</f>
        <v>0</v>
      </c>
      <c r="K4319" s="28">
        <f t="shared" si="279"/>
        <v>0</v>
      </c>
      <c r="L4319" s="21" t="str">
        <f>UPPER(VLOOKUP(D4319,MasterSheet!H:U,14,))</f>
        <v>BIOLEGEND</v>
      </c>
    </row>
    <row r="4320" spans="1:12" x14ac:dyDescent="0.25">
      <c r="A4320" s="21" t="str">
        <f t="shared" si="280"/>
        <v>BIOLEGEND</v>
      </c>
      <c r="B4320" s="21" t="str">
        <v>EED120994</v>
      </c>
      <c r="C4320" s="30">
        <v>45982</v>
      </c>
      <c r="D4320" s="21">
        <v>420601</v>
      </c>
      <c r="E4320" s="21">
        <f>_xlfn.XLOOKUP(D4320,MasterSheet!H:H,MasterSheet!F:F)</f>
        <v>4004</v>
      </c>
      <c r="F4320" s="22">
        <f>SUMIFS(MasterSheet!J:J, MasterSheet!B:B, B4320, MasterSheet!D:D, C4320, MasterSheet!H:H, D4320)</f>
        <v>2</v>
      </c>
      <c r="G4320" s="22">
        <f t="shared" si="277"/>
        <v>8008</v>
      </c>
      <c r="H4320" s="26">
        <f>SUMIFS(MasterSheet!K:K, MasterSheet!B:B, B4320, MasterSheet!D:D, C4320, MasterSheet!H:H, D4320)</f>
        <v>2</v>
      </c>
      <c r="I4320" s="26">
        <f t="shared" si="278"/>
        <v>8008</v>
      </c>
      <c r="J4320" s="28">
        <f>SUMIFS(MasterSheet!L:L, MasterSheet!B:B, B4320, MasterSheet!D:D, C4320, MasterSheet!H:H, D4320)</f>
        <v>0</v>
      </c>
      <c r="K4320" s="28">
        <f t="shared" si="279"/>
        <v>0</v>
      </c>
      <c r="L4320" s="21" t="str">
        <f>UPPER(VLOOKUP(D4320,MasterSheet!H:U,14,))</f>
        <v>BIOLEGEND</v>
      </c>
    </row>
    <row r="4321" spans="1:12" x14ac:dyDescent="0.25">
      <c r="A4321" s="21" t="str">
        <f t="shared" si="280"/>
        <v>BIOLEGEND</v>
      </c>
      <c r="B4321" s="21" t="str">
        <v>EED120994</v>
      </c>
      <c r="C4321" s="30">
        <v>45982</v>
      </c>
      <c r="D4321" s="21">
        <v>420701</v>
      </c>
      <c r="E4321" s="21">
        <f>_xlfn.XLOOKUP(D4321,MasterSheet!H:H,MasterSheet!F:F)</f>
        <v>3088.8</v>
      </c>
      <c r="F4321" s="22">
        <f>SUMIFS(MasterSheet!J:J, MasterSheet!B:B, B4321, MasterSheet!D:D, C4321, MasterSheet!H:H, D4321)</f>
        <v>2</v>
      </c>
      <c r="G4321" s="22">
        <f t="shared" si="277"/>
        <v>6177.6</v>
      </c>
      <c r="H4321" s="26">
        <f>SUMIFS(MasterSheet!K:K, MasterSheet!B:B, B4321, MasterSheet!D:D, C4321, MasterSheet!H:H, D4321)</f>
        <v>2</v>
      </c>
      <c r="I4321" s="26">
        <f t="shared" si="278"/>
        <v>6177.6</v>
      </c>
      <c r="J4321" s="28">
        <f>SUMIFS(MasterSheet!L:L, MasterSheet!B:B, B4321, MasterSheet!D:D, C4321, MasterSheet!H:H, D4321)</f>
        <v>0</v>
      </c>
      <c r="K4321" s="28">
        <f t="shared" si="279"/>
        <v>0</v>
      </c>
      <c r="L4321" s="21" t="str">
        <f>UPPER(VLOOKUP(D4321,MasterSheet!H:U,14,))</f>
        <v>BIOLEGEND</v>
      </c>
    </row>
    <row r="4322" spans="1:12" x14ac:dyDescent="0.25">
      <c r="A4322" s="21" t="str">
        <f t="shared" si="280"/>
        <v>BIOLEGEND</v>
      </c>
      <c r="B4322" s="21" t="str">
        <v>EED120994</v>
      </c>
      <c r="C4322" s="30">
        <v>45982</v>
      </c>
      <c r="D4322" s="21">
        <v>421002</v>
      </c>
      <c r="E4322" s="21">
        <f>_xlfn.XLOOKUP(D4322,MasterSheet!H:H,MasterSheet!F:F)</f>
        <v>5376.8</v>
      </c>
      <c r="F4322" s="22">
        <f>SUMIFS(MasterSheet!J:J, MasterSheet!B:B, B4322, MasterSheet!D:D, C4322, MasterSheet!H:H, D4322)</f>
        <v>2</v>
      </c>
      <c r="G4322" s="22">
        <f t="shared" si="277"/>
        <v>10753.6</v>
      </c>
      <c r="H4322" s="26">
        <f>SUMIFS(MasterSheet!K:K, MasterSheet!B:B, B4322, MasterSheet!D:D, C4322, MasterSheet!H:H, D4322)</f>
        <v>2</v>
      </c>
      <c r="I4322" s="26">
        <f t="shared" si="278"/>
        <v>10753.6</v>
      </c>
      <c r="J4322" s="28">
        <f>SUMIFS(MasterSheet!L:L, MasterSheet!B:B, B4322, MasterSheet!D:D, C4322, MasterSheet!H:H, D4322)</f>
        <v>0</v>
      </c>
      <c r="K4322" s="28">
        <f t="shared" si="279"/>
        <v>0</v>
      </c>
      <c r="L4322" s="21" t="str">
        <f>UPPER(VLOOKUP(D4322,MasterSheet!H:U,14,))</f>
        <v>BIOLEGEND</v>
      </c>
    </row>
    <row r="4323" spans="1:12" x14ac:dyDescent="0.25">
      <c r="A4323" s="21" t="str">
        <f t="shared" si="280"/>
        <v>BIOLEGEND</v>
      </c>
      <c r="B4323" s="21" t="str">
        <v>EED120994</v>
      </c>
      <c r="C4323" s="30">
        <v>45982</v>
      </c>
      <c r="D4323" s="21">
        <v>422201</v>
      </c>
      <c r="E4323" s="21">
        <f>_xlfn.XLOOKUP(D4323,MasterSheet!H:H,MasterSheet!F:F)</f>
        <v>1900.8000000000002</v>
      </c>
      <c r="F4323" s="22">
        <f>SUMIFS(MasterSheet!J:J, MasterSheet!B:B, B4323, MasterSheet!D:D, C4323, MasterSheet!H:H, D4323)</f>
        <v>1</v>
      </c>
      <c r="G4323" s="22">
        <f t="shared" si="277"/>
        <v>1900.8000000000002</v>
      </c>
      <c r="H4323" s="26">
        <f>SUMIFS(MasterSheet!K:K, MasterSheet!B:B, B4323, MasterSheet!D:D, C4323, MasterSheet!H:H, D4323)</f>
        <v>1</v>
      </c>
      <c r="I4323" s="26">
        <f t="shared" si="278"/>
        <v>1900.8000000000002</v>
      </c>
      <c r="J4323" s="28">
        <f>SUMIFS(MasterSheet!L:L, MasterSheet!B:B, B4323, MasterSheet!D:D, C4323, MasterSheet!H:H, D4323)</f>
        <v>0</v>
      </c>
      <c r="K4323" s="28">
        <f t="shared" si="279"/>
        <v>0</v>
      </c>
      <c r="L4323" s="21" t="str">
        <f>UPPER(VLOOKUP(D4323,MasterSheet!H:U,14,))</f>
        <v>BIOLEGEND</v>
      </c>
    </row>
    <row r="4324" spans="1:12" x14ac:dyDescent="0.25">
      <c r="A4324" s="21" t="str">
        <f t="shared" si="280"/>
        <v>BIOLEGEND</v>
      </c>
      <c r="B4324" s="21" t="str">
        <v>EED120994</v>
      </c>
      <c r="C4324" s="30">
        <v>45982</v>
      </c>
      <c r="D4324" s="21">
        <v>425303</v>
      </c>
      <c r="E4324" s="21">
        <f>_xlfn.XLOOKUP(D4324,MasterSheet!H:H,MasterSheet!F:F)</f>
        <v>11140.8</v>
      </c>
      <c r="F4324" s="22">
        <f>SUMIFS(MasterSheet!J:J, MasterSheet!B:B, B4324, MasterSheet!D:D, C4324, MasterSheet!H:H, D4324)</f>
        <v>1</v>
      </c>
      <c r="G4324" s="22">
        <f t="shared" si="277"/>
        <v>11140.8</v>
      </c>
      <c r="H4324" s="26">
        <f>SUMIFS(MasterSheet!K:K, MasterSheet!B:B, B4324, MasterSheet!D:D, C4324, MasterSheet!H:H, D4324)</f>
        <v>1</v>
      </c>
      <c r="I4324" s="26">
        <f t="shared" si="278"/>
        <v>11140.8</v>
      </c>
      <c r="J4324" s="28">
        <f>SUMIFS(MasterSheet!L:L, MasterSheet!B:B, B4324, MasterSheet!D:D, C4324, MasterSheet!H:H, D4324)</f>
        <v>0</v>
      </c>
      <c r="K4324" s="28">
        <f t="shared" si="279"/>
        <v>0</v>
      </c>
      <c r="L4324" s="21" t="str">
        <f>UPPER(VLOOKUP(D4324,MasterSheet!H:U,14,))</f>
        <v>BIOLEGEND</v>
      </c>
    </row>
    <row r="4325" spans="1:12" x14ac:dyDescent="0.25">
      <c r="A4325" s="21" t="str">
        <f t="shared" si="280"/>
        <v>BIOLEGEND</v>
      </c>
      <c r="B4325" s="21" t="str">
        <v>EED120994</v>
      </c>
      <c r="C4325" s="30">
        <v>45982</v>
      </c>
      <c r="D4325" s="21">
        <v>500319</v>
      </c>
      <c r="E4325" s="21">
        <f>_xlfn.XLOOKUP(D4325,MasterSheet!H:H,MasterSheet!F:F)</f>
        <v>6547.2000000000007</v>
      </c>
      <c r="F4325" s="22">
        <f>SUMIFS(MasterSheet!J:J, MasterSheet!B:B, B4325, MasterSheet!D:D, C4325, MasterSheet!H:H, D4325)</f>
        <v>1</v>
      </c>
      <c r="G4325" s="22">
        <f t="shared" si="277"/>
        <v>6547.2000000000007</v>
      </c>
      <c r="H4325" s="26">
        <f>SUMIFS(MasterSheet!K:K, MasterSheet!B:B, B4325, MasterSheet!D:D, C4325, MasterSheet!H:H, D4325)</f>
        <v>1</v>
      </c>
      <c r="I4325" s="26">
        <f t="shared" si="278"/>
        <v>6547.2000000000007</v>
      </c>
      <c r="J4325" s="28">
        <f>SUMIFS(MasterSheet!L:L, MasterSheet!B:B, B4325, MasterSheet!D:D, C4325, MasterSheet!H:H, D4325)</f>
        <v>0</v>
      </c>
      <c r="K4325" s="28">
        <f t="shared" si="279"/>
        <v>0</v>
      </c>
      <c r="L4325" s="21" t="str">
        <f>UPPER(VLOOKUP(D4325,MasterSheet!H:U,14,))</f>
        <v>BIOLEGEND</v>
      </c>
    </row>
    <row r="4326" spans="1:12" x14ac:dyDescent="0.25">
      <c r="A4326" s="21" t="str">
        <f t="shared" si="280"/>
        <v>BIOLEGEND</v>
      </c>
      <c r="B4326" s="21" t="str">
        <v>EED120994</v>
      </c>
      <c r="C4326" s="30">
        <v>45982</v>
      </c>
      <c r="D4326" s="21">
        <v>500817</v>
      </c>
      <c r="E4326" s="21">
        <f>_xlfn.XLOOKUP(D4326,MasterSheet!H:H,MasterSheet!F:F)</f>
        <v>13992</v>
      </c>
      <c r="F4326" s="22">
        <f>SUMIFS(MasterSheet!J:J, MasterSheet!B:B, B4326, MasterSheet!D:D, C4326, MasterSheet!H:H, D4326)</f>
        <v>1</v>
      </c>
      <c r="G4326" s="22">
        <f t="shared" si="277"/>
        <v>13992</v>
      </c>
      <c r="H4326" s="26">
        <f>SUMIFS(MasterSheet!K:K, MasterSheet!B:B, B4326, MasterSheet!D:D, C4326, MasterSheet!H:H, D4326)</f>
        <v>1</v>
      </c>
      <c r="I4326" s="26">
        <f t="shared" si="278"/>
        <v>13992</v>
      </c>
      <c r="J4326" s="28">
        <f>SUMIFS(MasterSheet!L:L, MasterSheet!B:B, B4326, MasterSheet!D:D, C4326, MasterSheet!H:H, D4326)</f>
        <v>0</v>
      </c>
      <c r="K4326" s="28">
        <f t="shared" si="279"/>
        <v>0</v>
      </c>
      <c r="L4326" s="21" t="str">
        <f>UPPER(VLOOKUP(D4326,MasterSheet!H:U,14,))</f>
        <v>BIOLEGEND</v>
      </c>
    </row>
    <row r="4327" spans="1:12" x14ac:dyDescent="0.25">
      <c r="A4327" s="21" t="str">
        <f t="shared" si="280"/>
        <v>BIOLEGEND</v>
      </c>
      <c r="B4327" s="21" t="str">
        <v>EED120994</v>
      </c>
      <c r="C4327" s="30">
        <v>45982</v>
      </c>
      <c r="D4327" s="21">
        <v>502925</v>
      </c>
      <c r="E4327" s="21">
        <f>_xlfn.XLOOKUP(D4327,MasterSheet!H:H,MasterSheet!F:F)</f>
        <v>9292.7999999999993</v>
      </c>
      <c r="F4327" s="22">
        <f>SUMIFS(MasterSheet!J:J, MasterSheet!B:B, B4327, MasterSheet!D:D, C4327, MasterSheet!H:H, D4327)</f>
        <v>1</v>
      </c>
      <c r="G4327" s="22">
        <f t="shared" si="277"/>
        <v>9292.7999999999993</v>
      </c>
      <c r="H4327" s="26">
        <f>SUMIFS(MasterSheet!K:K, MasterSheet!B:B, B4327, MasterSheet!D:D, C4327, MasterSheet!H:H, D4327)</f>
        <v>1</v>
      </c>
      <c r="I4327" s="26">
        <f t="shared" si="278"/>
        <v>9292.7999999999993</v>
      </c>
      <c r="J4327" s="28">
        <f>SUMIFS(MasterSheet!L:L, MasterSheet!B:B, B4327, MasterSheet!D:D, C4327, MasterSheet!H:H, D4327)</f>
        <v>0</v>
      </c>
      <c r="K4327" s="28">
        <f t="shared" si="279"/>
        <v>0</v>
      </c>
      <c r="L4327" s="21" t="str">
        <f>UPPER(VLOOKUP(D4327,MasterSheet!H:U,14,))</f>
        <v>BIOLEGEND</v>
      </c>
    </row>
    <row r="4328" spans="1:12" x14ac:dyDescent="0.25">
      <c r="A4328" s="21" t="str">
        <f t="shared" si="280"/>
        <v>BIOLEGEND</v>
      </c>
      <c r="B4328" s="21" t="str">
        <v>EED120994</v>
      </c>
      <c r="C4328" s="30">
        <v>45982</v>
      </c>
      <c r="D4328" s="21">
        <v>503818</v>
      </c>
      <c r="E4328" s="21">
        <f>_xlfn.XLOOKUP(D4328,MasterSheet!H:H,MasterSheet!F:F)</f>
        <v>16324</v>
      </c>
      <c r="F4328" s="22">
        <f>SUMIFS(MasterSheet!J:J, MasterSheet!B:B, B4328, MasterSheet!D:D, C4328, MasterSheet!H:H, D4328)</f>
        <v>1</v>
      </c>
      <c r="G4328" s="22">
        <f t="shared" si="277"/>
        <v>16324</v>
      </c>
      <c r="H4328" s="26">
        <f>SUMIFS(MasterSheet!K:K, MasterSheet!B:B, B4328, MasterSheet!D:D, C4328, MasterSheet!H:H, D4328)</f>
        <v>1</v>
      </c>
      <c r="I4328" s="26">
        <f t="shared" si="278"/>
        <v>16324</v>
      </c>
      <c r="J4328" s="28">
        <f>SUMIFS(MasterSheet!L:L, MasterSheet!B:B, B4328, MasterSheet!D:D, C4328, MasterSheet!H:H, D4328)</f>
        <v>0</v>
      </c>
      <c r="K4328" s="28">
        <f t="shared" si="279"/>
        <v>0</v>
      </c>
      <c r="L4328" s="21" t="str">
        <f>UPPER(VLOOKUP(D4328,MasterSheet!H:U,14,))</f>
        <v>BIOLEGEND</v>
      </c>
    </row>
    <row r="4329" spans="1:12" x14ac:dyDescent="0.25">
      <c r="A4329" s="21" t="str">
        <f t="shared" si="280"/>
        <v>BIOLEGEND</v>
      </c>
      <c r="B4329" s="21" t="str">
        <v>EED120994</v>
      </c>
      <c r="C4329" s="30">
        <v>45982</v>
      </c>
      <c r="D4329" s="21">
        <v>504109</v>
      </c>
      <c r="E4329" s="21">
        <f>_xlfn.XLOOKUP(D4329,MasterSheet!H:H,MasterSheet!F:F)</f>
        <v>16508.8</v>
      </c>
      <c r="F4329" s="22">
        <f>SUMIFS(MasterSheet!J:J, MasterSheet!B:B, B4329, MasterSheet!D:D, C4329, MasterSheet!H:H, D4329)</f>
        <v>1</v>
      </c>
      <c r="G4329" s="22">
        <f t="shared" si="277"/>
        <v>16508.8</v>
      </c>
      <c r="H4329" s="26">
        <f>SUMIFS(MasterSheet!K:K, MasterSheet!B:B, B4329, MasterSheet!D:D, C4329, MasterSheet!H:H, D4329)</f>
        <v>1</v>
      </c>
      <c r="I4329" s="26">
        <f t="shared" si="278"/>
        <v>16508.8</v>
      </c>
      <c r="J4329" s="28">
        <f>SUMIFS(MasterSheet!L:L, MasterSheet!B:B, B4329, MasterSheet!D:D, C4329, MasterSheet!H:H, D4329)</f>
        <v>0</v>
      </c>
      <c r="K4329" s="28">
        <f t="shared" si="279"/>
        <v>0</v>
      </c>
      <c r="L4329" s="21" t="str">
        <f>UPPER(VLOOKUP(D4329,MasterSheet!H:U,14,))</f>
        <v>BIOLEGEND</v>
      </c>
    </row>
    <row r="4330" spans="1:12" x14ac:dyDescent="0.25">
      <c r="A4330" s="21" t="str">
        <f t="shared" si="280"/>
        <v>BIOLEGEND</v>
      </c>
      <c r="B4330" s="21" t="str">
        <v>EED120994</v>
      </c>
      <c r="C4330" s="30">
        <v>45982</v>
      </c>
      <c r="D4330" s="21">
        <v>505034</v>
      </c>
      <c r="E4330" s="21">
        <f>_xlfn.XLOOKUP(D4330,MasterSheet!H:H,MasterSheet!F:F)</f>
        <v>17688</v>
      </c>
      <c r="F4330" s="22">
        <f>SUMIFS(MasterSheet!J:J, MasterSheet!B:B, B4330, MasterSheet!D:D, C4330, MasterSheet!H:H, D4330)</f>
        <v>1</v>
      </c>
      <c r="G4330" s="22">
        <f t="shared" si="277"/>
        <v>17688</v>
      </c>
      <c r="H4330" s="26">
        <f>SUMIFS(MasterSheet!K:K, MasterSheet!B:B, B4330, MasterSheet!D:D, C4330, MasterSheet!H:H, D4330)</f>
        <v>1</v>
      </c>
      <c r="I4330" s="26">
        <f t="shared" si="278"/>
        <v>17688</v>
      </c>
      <c r="J4330" s="28">
        <f>SUMIFS(MasterSheet!L:L, MasterSheet!B:B, B4330, MasterSheet!D:D, C4330, MasterSheet!H:H, D4330)</f>
        <v>0</v>
      </c>
      <c r="K4330" s="28">
        <f t="shared" si="279"/>
        <v>0</v>
      </c>
      <c r="L4330" s="21" t="str">
        <f>UPPER(VLOOKUP(D4330,MasterSheet!H:U,14,))</f>
        <v>BIOLEGEND</v>
      </c>
    </row>
    <row r="4331" spans="1:12" x14ac:dyDescent="0.25">
      <c r="A4331" s="21" t="str">
        <f t="shared" si="280"/>
        <v>BIOLEGEND</v>
      </c>
      <c r="B4331" s="21" t="str">
        <v>EED120994</v>
      </c>
      <c r="C4331" s="30">
        <v>45982</v>
      </c>
      <c r="D4331" s="21">
        <v>505808</v>
      </c>
      <c r="E4331" s="21">
        <f>_xlfn.XLOOKUP(D4331,MasterSheet!H:H,MasterSheet!F:F)</f>
        <v>6776</v>
      </c>
      <c r="F4331" s="22">
        <f>SUMIFS(MasterSheet!J:J, MasterSheet!B:B, B4331, MasterSheet!D:D, C4331, MasterSheet!H:H, D4331)</f>
        <v>1</v>
      </c>
      <c r="G4331" s="22">
        <f t="shared" si="277"/>
        <v>6776</v>
      </c>
      <c r="H4331" s="26">
        <f>SUMIFS(MasterSheet!K:K, MasterSheet!B:B, B4331, MasterSheet!D:D, C4331, MasterSheet!H:H, D4331)</f>
        <v>1</v>
      </c>
      <c r="I4331" s="26">
        <f t="shared" si="278"/>
        <v>6776</v>
      </c>
      <c r="J4331" s="28">
        <f>SUMIFS(MasterSheet!L:L, MasterSheet!B:B, B4331, MasterSheet!D:D, C4331, MasterSheet!H:H, D4331)</f>
        <v>0</v>
      </c>
      <c r="K4331" s="28">
        <f t="shared" si="279"/>
        <v>0</v>
      </c>
      <c r="L4331" s="21" t="str">
        <f>UPPER(VLOOKUP(D4331,MasterSheet!H:U,14,))</f>
        <v>BIOLEGEND</v>
      </c>
    </row>
    <row r="4332" spans="1:12" x14ac:dyDescent="0.25">
      <c r="A4332" s="21" t="str">
        <f t="shared" si="280"/>
        <v>BIOLEGEND</v>
      </c>
      <c r="B4332" s="21" t="str">
        <v>EED120994</v>
      </c>
      <c r="C4332" s="30">
        <v>45982</v>
      </c>
      <c r="D4332" s="21">
        <v>505846</v>
      </c>
      <c r="E4332" s="21">
        <f>_xlfn.XLOOKUP(D4332,MasterSheet!H:H,MasterSheet!F:F)</f>
        <v>17107.2</v>
      </c>
      <c r="F4332" s="22">
        <f>SUMIFS(MasterSheet!J:J, MasterSheet!B:B, B4332, MasterSheet!D:D, C4332, MasterSheet!H:H, D4332)</f>
        <v>1</v>
      </c>
      <c r="G4332" s="22">
        <f t="shared" si="277"/>
        <v>17107.2</v>
      </c>
      <c r="H4332" s="26">
        <f>SUMIFS(MasterSheet!K:K, MasterSheet!B:B, B4332, MasterSheet!D:D, C4332, MasterSheet!H:H, D4332)</f>
        <v>1</v>
      </c>
      <c r="I4332" s="26">
        <f t="shared" si="278"/>
        <v>17107.2</v>
      </c>
      <c r="J4332" s="28">
        <f>SUMIFS(MasterSheet!L:L, MasterSheet!B:B, B4332, MasterSheet!D:D, C4332, MasterSheet!H:H, D4332)</f>
        <v>0</v>
      </c>
      <c r="K4332" s="28">
        <f t="shared" si="279"/>
        <v>0</v>
      </c>
      <c r="L4332" s="21" t="str">
        <f>UPPER(VLOOKUP(D4332,MasterSheet!H:U,14,))</f>
        <v>BIOLEGEND</v>
      </c>
    </row>
    <row r="4333" spans="1:12" x14ac:dyDescent="0.25">
      <c r="A4333" s="21" t="str">
        <f t="shared" si="280"/>
        <v>BIOLEGEND</v>
      </c>
      <c r="B4333" s="21" t="str">
        <v>EED120994</v>
      </c>
      <c r="C4333" s="30">
        <v>45982</v>
      </c>
      <c r="D4333" s="21">
        <v>506322</v>
      </c>
      <c r="E4333" s="21">
        <f>_xlfn.XLOOKUP(D4333,MasterSheet!H:H,MasterSheet!F:F)</f>
        <v>17054.400000000001</v>
      </c>
      <c r="F4333" s="22">
        <f>SUMIFS(MasterSheet!J:J, MasterSheet!B:B, B4333, MasterSheet!D:D, C4333, MasterSheet!H:H, D4333)</f>
        <v>1</v>
      </c>
      <c r="G4333" s="22">
        <f t="shared" si="277"/>
        <v>17054.400000000001</v>
      </c>
      <c r="H4333" s="26">
        <f>SUMIFS(MasterSheet!K:K, MasterSheet!B:B, B4333, MasterSheet!D:D, C4333, MasterSheet!H:H, D4333)</f>
        <v>1</v>
      </c>
      <c r="I4333" s="26">
        <f t="shared" si="278"/>
        <v>17054.400000000001</v>
      </c>
      <c r="J4333" s="28">
        <f>SUMIFS(MasterSheet!L:L, MasterSheet!B:B, B4333, MasterSheet!D:D, C4333, MasterSheet!H:H, D4333)</f>
        <v>0</v>
      </c>
      <c r="K4333" s="28">
        <f t="shared" si="279"/>
        <v>0</v>
      </c>
      <c r="L4333" s="21" t="str">
        <f>UPPER(VLOOKUP(D4333,MasterSheet!H:U,14,))</f>
        <v>BIOLEGEND</v>
      </c>
    </row>
    <row r="4334" spans="1:12" x14ac:dyDescent="0.25">
      <c r="A4334" s="21" t="str">
        <f t="shared" si="280"/>
        <v>BIOLEGEND</v>
      </c>
      <c r="B4334" s="21" t="str">
        <v>EED120994</v>
      </c>
      <c r="C4334" s="30">
        <v>45982</v>
      </c>
      <c r="D4334" s="21">
        <v>506333</v>
      </c>
      <c r="E4334" s="21">
        <f>_xlfn.XLOOKUP(D4334,MasterSheet!H:H,MasterSheet!F:F)</f>
        <v>18018</v>
      </c>
      <c r="F4334" s="22">
        <f>SUMIFS(MasterSheet!J:J, MasterSheet!B:B, B4334, MasterSheet!D:D, C4334, MasterSheet!H:H, D4334)</f>
        <v>1</v>
      </c>
      <c r="G4334" s="22">
        <f t="shared" si="277"/>
        <v>18018</v>
      </c>
      <c r="H4334" s="26">
        <f>SUMIFS(MasterSheet!K:K, MasterSheet!B:B, B4334, MasterSheet!D:D, C4334, MasterSheet!H:H, D4334)</f>
        <v>1</v>
      </c>
      <c r="I4334" s="26">
        <f t="shared" si="278"/>
        <v>18018</v>
      </c>
      <c r="J4334" s="28">
        <f>SUMIFS(MasterSheet!L:L, MasterSheet!B:B, B4334, MasterSheet!D:D, C4334, MasterSheet!H:H, D4334)</f>
        <v>0</v>
      </c>
      <c r="K4334" s="28">
        <f t="shared" si="279"/>
        <v>0</v>
      </c>
      <c r="L4334" s="21" t="str">
        <f>UPPER(VLOOKUP(D4334,MasterSheet!H:U,14,))</f>
        <v>BIOLEGEND</v>
      </c>
    </row>
    <row r="4335" spans="1:12" x14ac:dyDescent="0.25">
      <c r="A4335" s="21" t="str">
        <f t="shared" si="280"/>
        <v>BIOLEGEND</v>
      </c>
      <c r="B4335" s="21" t="str">
        <v>EED120994</v>
      </c>
      <c r="C4335" s="30">
        <v>45982</v>
      </c>
      <c r="D4335" s="21">
        <v>506812</v>
      </c>
      <c r="E4335" s="21">
        <f>_xlfn.XLOOKUP(D4335,MasterSheet!H:H,MasterSheet!F:F)</f>
        <v>18585.599999999999</v>
      </c>
      <c r="F4335" s="22">
        <f>SUMIFS(MasterSheet!J:J, MasterSheet!B:B, B4335, MasterSheet!D:D, C4335, MasterSheet!H:H, D4335)</f>
        <v>1</v>
      </c>
      <c r="G4335" s="22">
        <f t="shared" si="277"/>
        <v>18585.599999999999</v>
      </c>
      <c r="H4335" s="26">
        <f>SUMIFS(MasterSheet!K:K, MasterSheet!B:B, B4335, MasterSheet!D:D, C4335, MasterSheet!H:H, D4335)</f>
        <v>1</v>
      </c>
      <c r="I4335" s="26">
        <f t="shared" si="278"/>
        <v>18585.599999999999</v>
      </c>
      <c r="J4335" s="28">
        <f>SUMIFS(MasterSheet!L:L, MasterSheet!B:B, B4335, MasterSheet!D:D, C4335, MasterSheet!H:H, D4335)</f>
        <v>0</v>
      </c>
      <c r="K4335" s="28">
        <f t="shared" si="279"/>
        <v>0</v>
      </c>
      <c r="L4335" s="21" t="str">
        <f>UPPER(VLOOKUP(D4335,MasterSheet!H:U,14,))</f>
        <v>BIOLEGEND</v>
      </c>
    </row>
    <row r="4336" spans="1:12" x14ac:dyDescent="0.25">
      <c r="A4336" s="21" t="str">
        <f t="shared" si="280"/>
        <v>BIOLEGEND</v>
      </c>
      <c r="B4336" s="21" t="str">
        <v>EED120994</v>
      </c>
      <c r="C4336" s="30">
        <v>45982</v>
      </c>
      <c r="D4336" s="21">
        <v>506916</v>
      </c>
      <c r="E4336" s="21">
        <f>_xlfn.XLOOKUP(D4336,MasterSheet!H:H,MasterSheet!F:F)</f>
        <v>15628.8</v>
      </c>
      <c r="F4336" s="22">
        <f>SUMIFS(MasterSheet!J:J, MasterSheet!B:B, B4336, MasterSheet!D:D, C4336, MasterSheet!H:H, D4336)</f>
        <v>1</v>
      </c>
      <c r="G4336" s="22">
        <f t="shared" si="277"/>
        <v>15628.8</v>
      </c>
      <c r="H4336" s="26">
        <f>SUMIFS(MasterSheet!K:K, MasterSheet!B:B, B4336, MasterSheet!D:D, C4336, MasterSheet!H:H, D4336)</f>
        <v>1</v>
      </c>
      <c r="I4336" s="26">
        <f t="shared" si="278"/>
        <v>15628.8</v>
      </c>
      <c r="J4336" s="28">
        <f>SUMIFS(MasterSheet!L:L, MasterSheet!B:B, B4336, MasterSheet!D:D, C4336, MasterSheet!H:H, D4336)</f>
        <v>0</v>
      </c>
      <c r="K4336" s="28">
        <f t="shared" si="279"/>
        <v>0</v>
      </c>
      <c r="L4336" s="21" t="str">
        <f>UPPER(VLOOKUP(D4336,MasterSheet!H:U,14,))</f>
        <v>BIOLEGEND</v>
      </c>
    </row>
    <row r="4337" spans="1:12" x14ac:dyDescent="0.25">
      <c r="A4337" s="21" t="str">
        <f t="shared" si="280"/>
        <v>BIOLEGEND</v>
      </c>
      <c r="B4337" s="21" t="str">
        <v>EED120994</v>
      </c>
      <c r="C4337" s="30">
        <v>45982</v>
      </c>
      <c r="D4337" s="21">
        <v>512334</v>
      </c>
      <c r="E4337" s="21">
        <f>_xlfn.XLOOKUP(D4337,MasterSheet!H:H,MasterSheet!F:F)</f>
        <v>19113.599999999999</v>
      </c>
      <c r="F4337" s="22">
        <f>SUMIFS(MasterSheet!J:J, MasterSheet!B:B, B4337, MasterSheet!D:D, C4337, MasterSheet!H:H, D4337)</f>
        <v>1</v>
      </c>
      <c r="G4337" s="22">
        <f t="shared" si="277"/>
        <v>19113.599999999999</v>
      </c>
      <c r="H4337" s="26">
        <f>SUMIFS(MasterSheet!K:K, MasterSheet!B:B, B4337, MasterSheet!D:D, C4337, MasterSheet!H:H, D4337)</f>
        <v>1</v>
      </c>
      <c r="I4337" s="26">
        <f t="shared" si="278"/>
        <v>19113.599999999999</v>
      </c>
      <c r="J4337" s="28">
        <f>SUMIFS(MasterSheet!L:L, MasterSheet!B:B, B4337, MasterSheet!D:D, C4337, MasterSheet!H:H, D4337)</f>
        <v>0</v>
      </c>
      <c r="K4337" s="28">
        <f t="shared" si="279"/>
        <v>0</v>
      </c>
      <c r="L4337" s="21" t="str">
        <f>UPPER(VLOOKUP(D4337,MasterSheet!H:U,14,))</f>
        <v>BIOLEGEND</v>
      </c>
    </row>
    <row r="4338" spans="1:12" x14ac:dyDescent="0.25">
      <c r="A4338" s="21" t="str">
        <f t="shared" si="280"/>
        <v>BIOLEGEND</v>
      </c>
      <c r="B4338" s="21" t="str">
        <v>EED120994</v>
      </c>
      <c r="C4338" s="30">
        <v>45982</v>
      </c>
      <c r="D4338" s="21">
        <v>516411</v>
      </c>
      <c r="E4338" s="21">
        <f>_xlfn.XLOOKUP(D4338,MasterSheet!H:H,MasterSheet!F:F)</f>
        <v>11140.8</v>
      </c>
      <c r="F4338" s="22">
        <f>SUMIFS(MasterSheet!J:J, MasterSheet!B:B, B4338, MasterSheet!D:D, C4338, MasterSheet!H:H, D4338)</f>
        <v>1</v>
      </c>
      <c r="G4338" s="22">
        <f t="shared" si="277"/>
        <v>11140.8</v>
      </c>
      <c r="H4338" s="26">
        <f>SUMIFS(MasterSheet!K:K, MasterSheet!B:B, B4338, MasterSheet!D:D, C4338, MasterSheet!H:H, D4338)</f>
        <v>1</v>
      </c>
      <c r="I4338" s="26">
        <f t="shared" si="278"/>
        <v>11140.8</v>
      </c>
      <c r="J4338" s="28">
        <f>SUMIFS(MasterSheet!L:L, MasterSheet!B:B, B4338, MasterSheet!D:D, C4338, MasterSheet!H:H, D4338)</f>
        <v>0</v>
      </c>
      <c r="K4338" s="28">
        <f t="shared" si="279"/>
        <v>0</v>
      </c>
      <c r="L4338" s="21" t="str">
        <f>UPPER(VLOOKUP(D4338,MasterSheet!H:U,14,))</f>
        <v>BIOLEGEND</v>
      </c>
    </row>
    <row r="4339" spans="1:12" x14ac:dyDescent="0.25">
      <c r="A4339" s="21" t="str">
        <f t="shared" si="280"/>
        <v>BIOLEGEND</v>
      </c>
      <c r="B4339" s="21" t="str">
        <v>EED120994</v>
      </c>
      <c r="C4339" s="30">
        <v>45982</v>
      </c>
      <c r="D4339" s="21">
        <v>637324</v>
      </c>
      <c r="E4339" s="21">
        <f>_xlfn.XLOOKUP(D4339,MasterSheet!H:H,MasterSheet!F:F)</f>
        <v>19536</v>
      </c>
      <c r="F4339" s="22">
        <f>SUMIFS(MasterSheet!J:J, MasterSheet!B:B, B4339, MasterSheet!D:D, C4339, MasterSheet!H:H, D4339)</f>
        <v>1</v>
      </c>
      <c r="G4339" s="22">
        <f t="shared" si="277"/>
        <v>19536</v>
      </c>
      <c r="H4339" s="26">
        <f>SUMIFS(MasterSheet!K:K, MasterSheet!B:B, B4339, MasterSheet!D:D, C4339, MasterSheet!H:H, D4339)</f>
        <v>1</v>
      </c>
      <c r="I4339" s="26">
        <f t="shared" si="278"/>
        <v>19536</v>
      </c>
      <c r="J4339" s="28">
        <f>SUMIFS(MasterSheet!L:L, MasterSheet!B:B, B4339, MasterSheet!D:D, C4339, MasterSheet!H:H, D4339)</f>
        <v>0</v>
      </c>
      <c r="K4339" s="28">
        <f t="shared" si="279"/>
        <v>0</v>
      </c>
      <c r="L4339" s="21" t="str">
        <f>UPPER(VLOOKUP(D4339,MasterSheet!H:U,14,))</f>
        <v>BIOLEGEND</v>
      </c>
    </row>
    <row r="4340" spans="1:12" x14ac:dyDescent="0.25">
      <c r="A4340" s="21" t="str">
        <f t="shared" si="280"/>
        <v>BIOLEGEND</v>
      </c>
      <c r="B4340" s="21" t="str">
        <v>EED120994</v>
      </c>
      <c r="C4340" s="30">
        <v>45982</v>
      </c>
      <c r="D4340" s="21">
        <v>640941</v>
      </c>
      <c r="E4340" s="21">
        <f>_xlfn.XLOOKUP(D4340,MasterSheet!H:H,MasterSheet!F:F)</f>
        <v>23443.199999999997</v>
      </c>
      <c r="F4340" s="22">
        <f>SUMIFS(MasterSheet!J:J, MasterSheet!B:B, B4340, MasterSheet!D:D, C4340, MasterSheet!H:H, D4340)</f>
        <v>1</v>
      </c>
      <c r="G4340" s="22">
        <f t="shared" si="277"/>
        <v>23443.199999999997</v>
      </c>
      <c r="H4340" s="26">
        <f>SUMIFS(MasterSheet!K:K, MasterSheet!B:B, B4340, MasterSheet!D:D, C4340, MasterSheet!H:H, D4340)</f>
        <v>1</v>
      </c>
      <c r="I4340" s="26">
        <f t="shared" si="278"/>
        <v>23443.199999999997</v>
      </c>
      <c r="J4340" s="28">
        <f>SUMIFS(MasterSheet!L:L, MasterSheet!B:B, B4340, MasterSheet!D:D, C4340, MasterSheet!H:H, D4340)</f>
        <v>0</v>
      </c>
      <c r="K4340" s="28">
        <f t="shared" si="279"/>
        <v>0</v>
      </c>
      <c r="L4340" s="21" t="str">
        <f>UPPER(VLOOKUP(D4340,MasterSheet!H:U,14,))</f>
        <v>BIOLEGEND</v>
      </c>
    </row>
    <row r="4341" spans="1:12" x14ac:dyDescent="0.25">
      <c r="A4341" s="21" t="str">
        <f t="shared" si="280"/>
        <v>BIOLEGEND</v>
      </c>
      <c r="B4341" s="21" t="str">
        <v>EED120994</v>
      </c>
      <c r="C4341" s="30">
        <v>45982</v>
      </c>
      <c r="D4341" s="21">
        <v>740150</v>
      </c>
      <c r="E4341" s="21">
        <f>_xlfn.XLOOKUP(D4341,MasterSheet!H:H,MasterSheet!F:F)</f>
        <v>92980.799999999988</v>
      </c>
      <c r="F4341" s="22">
        <f>SUMIFS(MasterSheet!J:J, MasterSheet!B:B, B4341, MasterSheet!D:D, C4341, MasterSheet!H:H, D4341)</f>
        <v>1</v>
      </c>
      <c r="G4341" s="22">
        <f t="shared" si="277"/>
        <v>92980.799999999988</v>
      </c>
      <c r="H4341" s="26">
        <f>SUMIFS(MasterSheet!K:K, MasterSheet!B:B, B4341, MasterSheet!D:D, C4341, MasterSheet!H:H, D4341)</f>
        <v>1</v>
      </c>
      <c r="I4341" s="26">
        <f t="shared" si="278"/>
        <v>92980.799999999988</v>
      </c>
      <c r="J4341" s="28">
        <f>SUMIFS(MasterSheet!L:L, MasterSheet!B:B, B4341, MasterSheet!D:D, C4341, MasterSheet!H:H, D4341)</f>
        <v>0</v>
      </c>
      <c r="K4341" s="28">
        <f t="shared" si="279"/>
        <v>0</v>
      </c>
      <c r="L4341" s="21" t="str">
        <f>UPPER(VLOOKUP(D4341,MasterSheet!H:U,14,))</f>
        <v>BIOLEGEND</v>
      </c>
    </row>
    <row r="4342" spans="1:12" x14ac:dyDescent="0.25">
      <c r="A4342" s="21" t="str">
        <f t="shared" si="280"/>
        <v>BIOLEGEND</v>
      </c>
      <c r="B4342" s="21" t="str">
        <v>EED120994</v>
      </c>
      <c r="C4342" s="30">
        <v>45982</v>
      </c>
      <c r="D4342" s="21">
        <v>740379</v>
      </c>
      <c r="E4342" s="21">
        <f>_xlfn.XLOOKUP(D4342,MasterSheet!H:H,MasterSheet!F:F)</f>
        <v>431.20000000000005</v>
      </c>
      <c r="F4342" s="22">
        <f>SUMIFS(MasterSheet!J:J, MasterSheet!B:B, B4342, MasterSheet!D:D, C4342, MasterSheet!H:H, D4342)</f>
        <v>15</v>
      </c>
      <c r="G4342" s="22">
        <f t="shared" si="277"/>
        <v>6468.0000000000009</v>
      </c>
      <c r="H4342" s="26">
        <f>SUMIFS(MasterSheet!K:K, MasterSheet!B:B, B4342, MasterSheet!D:D, C4342, MasterSheet!H:H, D4342)</f>
        <v>15</v>
      </c>
      <c r="I4342" s="26">
        <f t="shared" si="278"/>
        <v>6468.0000000000009</v>
      </c>
      <c r="J4342" s="28">
        <f>SUMIFS(MasterSheet!L:L, MasterSheet!B:B, B4342, MasterSheet!D:D, C4342, MasterSheet!H:H, D4342)</f>
        <v>0</v>
      </c>
      <c r="K4342" s="28">
        <f t="shared" si="279"/>
        <v>0</v>
      </c>
      <c r="L4342" s="21" t="str">
        <f>UPPER(VLOOKUP(D4342,MasterSheet!H:U,14,))</f>
        <v>BIOLEGEND</v>
      </c>
    </row>
    <row r="4343" spans="1:12" x14ac:dyDescent="0.25">
      <c r="A4343" s="21" t="str">
        <f t="shared" si="280"/>
        <v>BIOLEGEND</v>
      </c>
      <c r="B4343" s="21" t="str">
        <v>EED120994</v>
      </c>
      <c r="C4343" s="30">
        <v>45982</v>
      </c>
      <c r="D4343" s="21">
        <v>740809</v>
      </c>
      <c r="E4343" s="21">
        <f>_xlfn.XLOOKUP(D4343,MasterSheet!H:H,MasterSheet!F:F)</f>
        <v>440</v>
      </c>
      <c r="F4343" s="22">
        <f>SUMIFS(MasterSheet!J:J, MasterSheet!B:B, B4343, MasterSheet!D:D, C4343, MasterSheet!H:H, D4343)</f>
        <v>3</v>
      </c>
      <c r="G4343" s="22">
        <f t="shared" ref="G4343:G4406" si="281">F4343*E4343</f>
        <v>1320</v>
      </c>
      <c r="H4343" s="26">
        <f>SUMIFS(MasterSheet!K:K, MasterSheet!B:B, B4343, MasterSheet!D:D, C4343, MasterSheet!H:H, D4343)</f>
        <v>3</v>
      </c>
      <c r="I4343" s="26">
        <f t="shared" ref="I4343:I4406" si="282">H4343*E4343</f>
        <v>1320</v>
      </c>
      <c r="J4343" s="28">
        <f>SUMIFS(MasterSheet!L:L, MasterSheet!B:B, B4343, MasterSheet!D:D, C4343, MasterSheet!H:H, D4343)</f>
        <v>0</v>
      </c>
      <c r="K4343" s="28">
        <f t="shared" ref="K4343:K4406" si="283">J4343*E4343</f>
        <v>0</v>
      </c>
      <c r="L4343" s="21" t="str">
        <f>UPPER(VLOOKUP(D4343,MasterSheet!H:U,14,))</f>
        <v>BIOLEGEND</v>
      </c>
    </row>
    <row r="4344" spans="1:12" x14ac:dyDescent="0.25">
      <c r="A4344" s="21" t="str">
        <f t="shared" si="280"/>
        <v>BIOLEGEND</v>
      </c>
      <c r="B4344" s="21" t="str">
        <v>EED120994</v>
      </c>
      <c r="C4344" s="30">
        <v>45982</v>
      </c>
      <c r="D4344" s="21">
        <v>740930</v>
      </c>
      <c r="E4344" s="21">
        <f>_xlfn.XLOOKUP(D4344,MasterSheet!H:H,MasterSheet!F:F)</f>
        <v>92980.799999999988</v>
      </c>
      <c r="F4344" s="22">
        <f>SUMIFS(MasterSheet!J:J, MasterSheet!B:B, B4344, MasterSheet!D:D, C4344, MasterSheet!H:H, D4344)</f>
        <v>1</v>
      </c>
      <c r="G4344" s="22">
        <f t="shared" si="281"/>
        <v>92980.799999999988</v>
      </c>
      <c r="H4344" s="26">
        <f>SUMIFS(MasterSheet!K:K, MasterSheet!B:B, B4344, MasterSheet!D:D, C4344, MasterSheet!H:H, D4344)</f>
        <v>1</v>
      </c>
      <c r="I4344" s="26">
        <f t="shared" si="282"/>
        <v>92980.799999999988</v>
      </c>
      <c r="J4344" s="28">
        <f>SUMIFS(MasterSheet!L:L, MasterSheet!B:B, B4344, MasterSheet!D:D, C4344, MasterSheet!H:H, D4344)</f>
        <v>0</v>
      </c>
      <c r="K4344" s="28">
        <f t="shared" si="283"/>
        <v>0</v>
      </c>
      <c r="L4344" s="21" t="str">
        <f>UPPER(VLOOKUP(D4344,MasterSheet!H:U,14,))</f>
        <v>BIOLEGEND</v>
      </c>
    </row>
    <row r="4345" spans="1:12" x14ac:dyDescent="0.25">
      <c r="A4345" s="21" t="str">
        <f t="shared" si="280"/>
        <v>BIOLEGEND</v>
      </c>
      <c r="B4345" s="21" t="str">
        <v>EED120994</v>
      </c>
      <c r="C4345" s="30">
        <v>45982</v>
      </c>
      <c r="D4345" s="21">
        <v>741094</v>
      </c>
      <c r="E4345" s="21">
        <f>_xlfn.XLOOKUP(D4345,MasterSheet!H:H,MasterSheet!F:F)</f>
        <v>18110.400000000001</v>
      </c>
      <c r="F4345" s="22">
        <f>SUMIFS(MasterSheet!J:J, MasterSheet!B:B, B4345, MasterSheet!D:D, C4345, MasterSheet!H:H, D4345)</f>
        <v>15</v>
      </c>
      <c r="G4345" s="22">
        <f t="shared" si="281"/>
        <v>271656</v>
      </c>
      <c r="H4345" s="26">
        <f>SUMIFS(MasterSheet!K:K, MasterSheet!B:B, B4345, MasterSheet!D:D, C4345, MasterSheet!H:H, D4345)</f>
        <v>15</v>
      </c>
      <c r="I4345" s="26">
        <f t="shared" si="282"/>
        <v>271656</v>
      </c>
      <c r="J4345" s="28">
        <f>SUMIFS(MasterSheet!L:L, MasterSheet!B:B, B4345, MasterSheet!D:D, C4345, MasterSheet!H:H, D4345)</f>
        <v>0</v>
      </c>
      <c r="K4345" s="28">
        <f t="shared" si="283"/>
        <v>0</v>
      </c>
      <c r="L4345" s="21" t="str">
        <f>UPPER(VLOOKUP(D4345,MasterSheet!H:U,14,))</f>
        <v>BIOLEGEND</v>
      </c>
    </row>
    <row r="4346" spans="1:12" x14ac:dyDescent="0.25">
      <c r="A4346" s="21" t="str">
        <f t="shared" si="280"/>
        <v>BIOLEGEND</v>
      </c>
      <c r="B4346" s="21" t="str">
        <v>EED120994</v>
      </c>
      <c r="C4346" s="30">
        <v>45982</v>
      </c>
      <c r="D4346" s="21">
        <v>741095</v>
      </c>
      <c r="E4346" s="21">
        <f>_xlfn.XLOOKUP(D4346,MasterSheet!H:H,MasterSheet!F:F)</f>
        <v>3634.3999999999996</v>
      </c>
      <c r="F4346" s="22">
        <f>SUMIFS(MasterSheet!J:J, MasterSheet!B:B, B4346, MasterSheet!D:D, C4346, MasterSheet!H:H, D4346)</f>
        <v>15</v>
      </c>
      <c r="G4346" s="22">
        <f t="shared" si="281"/>
        <v>54515.999999999993</v>
      </c>
      <c r="H4346" s="26">
        <f>SUMIFS(MasterSheet!K:K, MasterSheet!B:B, B4346, MasterSheet!D:D, C4346, MasterSheet!H:H, D4346)</f>
        <v>15</v>
      </c>
      <c r="I4346" s="26">
        <f t="shared" si="282"/>
        <v>54515.999999999993</v>
      </c>
      <c r="J4346" s="28">
        <f>SUMIFS(MasterSheet!L:L, MasterSheet!B:B, B4346, MasterSheet!D:D, C4346, MasterSheet!H:H, D4346)</f>
        <v>0</v>
      </c>
      <c r="K4346" s="28">
        <f t="shared" si="283"/>
        <v>0</v>
      </c>
      <c r="L4346" s="21" t="str">
        <f>UPPER(VLOOKUP(D4346,MasterSheet!H:U,14,))</f>
        <v>BIOLEGEND</v>
      </c>
    </row>
    <row r="4347" spans="1:12" x14ac:dyDescent="0.25">
      <c r="A4347" s="21" t="str">
        <f t="shared" si="280"/>
        <v>BIOLEGEND</v>
      </c>
      <c r="B4347" s="21" t="str">
        <v>EED120994</v>
      </c>
      <c r="C4347" s="30">
        <v>45982</v>
      </c>
      <c r="D4347" s="21">
        <v>741101</v>
      </c>
      <c r="E4347" s="21">
        <f>_xlfn.XLOOKUP(D4347,MasterSheet!H:H,MasterSheet!F:F)</f>
        <v>7268.7999999999993</v>
      </c>
      <c r="F4347" s="22">
        <f>SUMIFS(MasterSheet!J:J, MasterSheet!B:B, B4347, MasterSheet!D:D, C4347, MasterSheet!H:H, D4347)</f>
        <v>15</v>
      </c>
      <c r="G4347" s="22">
        <f t="shared" si="281"/>
        <v>109031.99999999999</v>
      </c>
      <c r="H4347" s="26">
        <f>SUMIFS(MasterSheet!K:K, MasterSheet!B:B, B4347, MasterSheet!D:D, C4347, MasterSheet!H:H, D4347)</f>
        <v>15</v>
      </c>
      <c r="I4347" s="26">
        <f t="shared" si="282"/>
        <v>109031.99999999999</v>
      </c>
      <c r="J4347" s="28">
        <f>SUMIFS(MasterSheet!L:L, MasterSheet!B:B, B4347, MasterSheet!D:D, C4347, MasterSheet!H:H, D4347)</f>
        <v>0</v>
      </c>
      <c r="K4347" s="28">
        <f t="shared" si="283"/>
        <v>0</v>
      </c>
      <c r="L4347" s="21" t="str">
        <f>UPPER(VLOOKUP(D4347,MasterSheet!H:U,14,))</f>
        <v>BIOLEGEND</v>
      </c>
    </row>
    <row r="4348" spans="1:12" x14ac:dyDescent="0.25">
      <c r="A4348" s="21" t="str">
        <f t="shared" si="280"/>
        <v>BIOLEGEND</v>
      </c>
      <c r="B4348" s="21" t="str">
        <v>EED120994</v>
      </c>
      <c r="C4348" s="30">
        <v>45982</v>
      </c>
      <c r="D4348" s="21">
        <v>741105</v>
      </c>
      <c r="E4348" s="21">
        <f>_xlfn.XLOOKUP(D4348,MasterSheet!H:H,MasterSheet!F:F)</f>
        <v>7268.7999999999993</v>
      </c>
      <c r="F4348" s="22">
        <f>SUMIFS(MasterSheet!J:J, MasterSheet!B:B, B4348, MasterSheet!D:D, C4348, MasterSheet!H:H, D4348)</f>
        <v>15</v>
      </c>
      <c r="G4348" s="22">
        <f t="shared" si="281"/>
        <v>109031.99999999999</v>
      </c>
      <c r="H4348" s="26">
        <f>SUMIFS(MasterSheet!K:K, MasterSheet!B:B, B4348, MasterSheet!D:D, C4348, MasterSheet!H:H, D4348)</f>
        <v>15</v>
      </c>
      <c r="I4348" s="26">
        <f t="shared" si="282"/>
        <v>109031.99999999999</v>
      </c>
      <c r="J4348" s="28">
        <f>SUMIFS(MasterSheet!L:L, MasterSheet!B:B, B4348, MasterSheet!D:D, C4348, MasterSheet!H:H, D4348)</f>
        <v>0</v>
      </c>
      <c r="K4348" s="28">
        <f t="shared" si="283"/>
        <v>0</v>
      </c>
      <c r="L4348" s="21" t="str">
        <f>UPPER(VLOOKUP(D4348,MasterSheet!H:U,14,))</f>
        <v>BIOLEGEND</v>
      </c>
    </row>
    <row r="4349" spans="1:12" x14ac:dyDescent="0.25">
      <c r="A4349" s="21" t="str">
        <f t="shared" si="280"/>
        <v>BIOLEGEND</v>
      </c>
      <c r="B4349" s="21" t="str">
        <v>EED120994</v>
      </c>
      <c r="C4349" s="30">
        <v>45982</v>
      </c>
      <c r="D4349" s="21">
        <v>741106</v>
      </c>
      <c r="E4349" s="21">
        <f>_xlfn.XLOOKUP(D4349,MasterSheet!H:H,MasterSheet!F:F)</f>
        <v>6230.4</v>
      </c>
      <c r="F4349" s="22">
        <f>SUMIFS(MasterSheet!J:J, MasterSheet!B:B, B4349, MasterSheet!D:D, C4349, MasterSheet!H:H, D4349)</f>
        <v>15</v>
      </c>
      <c r="G4349" s="22">
        <f t="shared" si="281"/>
        <v>93456</v>
      </c>
      <c r="H4349" s="26">
        <f>SUMIFS(MasterSheet!K:K, MasterSheet!B:B, B4349, MasterSheet!D:D, C4349, MasterSheet!H:H, D4349)</f>
        <v>15</v>
      </c>
      <c r="I4349" s="26">
        <f t="shared" si="282"/>
        <v>93456</v>
      </c>
      <c r="J4349" s="28">
        <f>SUMIFS(MasterSheet!L:L, MasterSheet!B:B, B4349, MasterSheet!D:D, C4349, MasterSheet!H:H, D4349)</f>
        <v>0</v>
      </c>
      <c r="K4349" s="28">
        <f t="shared" si="283"/>
        <v>0</v>
      </c>
      <c r="L4349" s="21" t="str">
        <f>UPPER(VLOOKUP(D4349,MasterSheet!H:U,14,))</f>
        <v>BIOLEGEND</v>
      </c>
    </row>
    <row r="4350" spans="1:12" x14ac:dyDescent="0.25">
      <c r="A4350" s="21" t="str">
        <f t="shared" si="280"/>
        <v>BIOLEGEND</v>
      </c>
      <c r="B4350" s="21" t="str">
        <v>EED120994</v>
      </c>
      <c r="C4350" s="30">
        <v>45982</v>
      </c>
      <c r="D4350" s="21">
        <v>741108</v>
      </c>
      <c r="E4350" s="21">
        <f>_xlfn.XLOOKUP(D4350,MasterSheet!H:H,MasterSheet!F:F)</f>
        <v>7268.7999999999993</v>
      </c>
      <c r="F4350" s="22">
        <f>SUMIFS(MasterSheet!J:J, MasterSheet!B:B, B4350, MasterSheet!D:D, C4350, MasterSheet!H:H, D4350)</f>
        <v>15</v>
      </c>
      <c r="G4350" s="22">
        <f t="shared" si="281"/>
        <v>109031.99999999999</v>
      </c>
      <c r="H4350" s="26">
        <f>SUMIFS(MasterSheet!K:K, MasterSheet!B:B, B4350, MasterSheet!D:D, C4350, MasterSheet!H:H, D4350)</f>
        <v>15</v>
      </c>
      <c r="I4350" s="26">
        <f t="shared" si="282"/>
        <v>109031.99999999999</v>
      </c>
      <c r="J4350" s="28">
        <f>SUMIFS(MasterSheet!L:L, MasterSheet!B:B, B4350, MasterSheet!D:D, C4350, MasterSheet!H:H, D4350)</f>
        <v>0</v>
      </c>
      <c r="K4350" s="28">
        <f t="shared" si="283"/>
        <v>0</v>
      </c>
      <c r="L4350" s="21" t="str">
        <f>UPPER(VLOOKUP(D4350,MasterSheet!H:U,14,))</f>
        <v>BIOLEGEND</v>
      </c>
    </row>
    <row r="4351" spans="1:12" x14ac:dyDescent="0.25">
      <c r="A4351" s="21" t="str">
        <f t="shared" si="280"/>
        <v>BIOLEGEND</v>
      </c>
      <c r="B4351" s="21" t="str">
        <v>EED120994</v>
      </c>
      <c r="C4351" s="30">
        <v>45982</v>
      </c>
      <c r="D4351" s="21">
        <v>741110</v>
      </c>
      <c r="E4351" s="21">
        <f>_xlfn.XLOOKUP(D4351,MasterSheet!H:H,MasterSheet!F:F)</f>
        <v>7268.7999999999993</v>
      </c>
      <c r="F4351" s="22">
        <f>SUMIFS(MasterSheet!J:J, MasterSheet!B:B, B4351, MasterSheet!D:D, C4351, MasterSheet!H:H, D4351)</f>
        <v>15</v>
      </c>
      <c r="G4351" s="22">
        <f t="shared" si="281"/>
        <v>109031.99999999999</v>
      </c>
      <c r="H4351" s="26">
        <f>SUMIFS(MasterSheet!K:K, MasterSheet!B:B, B4351, MasterSheet!D:D, C4351, MasterSheet!H:H, D4351)</f>
        <v>15</v>
      </c>
      <c r="I4351" s="26">
        <f t="shared" si="282"/>
        <v>109031.99999999999</v>
      </c>
      <c r="J4351" s="28">
        <f>SUMIFS(MasterSheet!L:L, MasterSheet!B:B, B4351, MasterSheet!D:D, C4351, MasterSheet!H:H, D4351)</f>
        <v>0</v>
      </c>
      <c r="K4351" s="28">
        <f t="shared" si="283"/>
        <v>0</v>
      </c>
      <c r="L4351" s="21" t="str">
        <f>UPPER(VLOOKUP(D4351,MasterSheet!H:U,14,))</f>
        <v>BIOLEGEND</v>
      </c>
    </row>
    <row r="4352" spans="1:12" x14ac:dyDescent="0.25">
      <c r="A4352" s="21" t="str">
        <f t="shared" si="280"/>
        <v>BIOLEGEND</v>
      </c>
      <c r="B4352" s="21" t="str">
        <v>EED120994</v>
      </c>
      <c r="C4352" s="30">
        <v>45982</v>
      </c>
      <c r="D4352" s="21">
        <v>741114</v>
      </c>
      <c r="E4352" s="21">
        <f>_xlfn.XLOOKUP(D4352,MasterSheet!H:H,MasterSheet!F:F)</f>
        <v>7268.7999999999993</v>
      </c>
      <c r="F4352" s="22">
        <f>SUMIFS(MasterSheet!J:J, MasterSheet!B:B, B4352, MasterSheet!D:D, C4352, MasterSheet!H:H, D4352)</f>
        <v>15</v>
      </c>
      <c r="G4352" s="22">
        <f t="shared" si="281"/>
        <v>109031.99999999999</v>
      </c>
      <c r="H4352" s="26">
        <f>SUMIFS(MasterSheet!K:K, MasterSheet!B:B, B4352, MasterSheet!D:D, C4352, MasterSheet!H:H, D4352)</f>
        <v>15</v>
      </c>
      <c r="I4352" s="26">
        <f t="shared" si="282"/>
        <v>109031.99999999999</v>
      </c>
      <c r="J4352" s="28">
        <f>SUMIFS(MasterSheet!L:L, MasterSheet!B:B, B4352, MasterSheet!D:D, C4352, MasterSheet!H:H, D4352)</f>
        <v>0</v>
      </c>
      <c r="K4352" s="28">
        <f t="shared" si="283"/>
        <v>0</v>
      </c>
      <c r="L4352" s="21" t="str">
        <f>UPPER(VLOOKUP(D4352,MasterSheet!H:U,14,))</f>
        <v>BIOLEGEND</v>
      </c>
    </row>
    <row r="4353" spans="1:12" x14ac:dyDescent="0.25">
      <c r="A4353" s="21" t="str">
        <f t="shared" si="280"/>
        <v>BIOLEGEND</v>
      </c>
      <c r="B4353" s="21" t="str">
        <v>EED120994</v>
      </c>
      <c r="C4353" s="30">
        <v>45982</v>
      </c>
      <c r="D4353" s="21">
        <v>741121</v>
      </c>
      <c r="E4353" s="21">
        <f>_xlfn.XLOOKUP(D4353,MasterSheet!H:H,MasterSheet!F:F)</f>
        <v>7268.7999999999993</v>
      </c>
      <c r="F4353" s="22">
        <f>SUMIFS(MasterSheet!J:J, MasterSheet!B:B, B4353, MasterSheet!D:D, C4353, MasterSheet!H:H, D4353)</f>
        <v>15</v>
      </c>
      <c r="G4353" s="22">
        <f t="shared" si="281"/>
        <v>109031.99999999999</v>
      </c>
      <c r="H4353" s="26">
        <f>SUMIFS(MasterSheet!K:K, MasterSheet!B:B, B4353, MasterSheet!D:D, C4353, MasterSheet!H:H, D4353)</f>
        <v>15</v>
      </c>
      <c r="I4353" s="26">
        <f t="shared" si="282"/>
        <v>109031.99999999999</v>
      </c>
      <c r="J4353" s="28">
        <f>SUMIFS(MasterSheet!L:L, MasterSheet!B:B, B4353, MasterSheet!D:D, C4353, MasterSheet!H:H, D4353)</f>
        <v>0</v>
      </c>
      <c r="K4353" s="28">
        <f t="shared" si="283"/>
        <v>0</v>
      </c>
      <c r="L4353" s="21" t="str">
        <f>UPPER(VLOOKUP(D4353,MasterSheet!H:U,14,))</f>
        <v>BIOLEGEND</v>
      </c>
    </row>
    <row r="4354" spans="1:12" x14ac:dyDescent="0.25">
      <c r="A4354" s="21" t="str">
        <f t="shared" ref="A4354:A4417" si="284">L4354</f>
        <v>DHARMACON</v>
      </c>
      <c r="B4354" s="21" t="str">
        <v>O110725IN3328180G</v>
      </c>
      <c r="C4354" s="30">
        <v>45983</v>
      </c>
      <c r="D4354" s="21" t="str">
        <v>TLP5912</v>
      </c>
      <c r="E4354" s="21">
        <f>_xlfn.XLOOKUP(D4354,MasterSheet!H:H,MasterSheet!F:F)</f>
        <v>61336</v>
      </c>
      <c r="F4354" s="22">
        <f>SUMIFS(MasterSheet!J:J, MasterSheet!B:B, B4354, MasterSheet!D:D, C4354, MasterSheet!H:H, D4354)</f>
        <v>1</v>
      </c>
      <c r="G4354" s="22">
        <f t="shared" si="281"/>
        <v>61336</v>
      </c>
      <c r="H4354" s="26">
        <f>SUMIFS(MasterSheet!K:K, MasterSheet!B:B, B4354, MasterSheet!D:D, C4354, MasterSheet!H:H, D4354)</f>
        <v>1</v>
      </c>
      <c r="I4354" s="26">
        <f t="shared" si="282"/>
        <v>61336</v>
      </c>
      <c r="J4354" s="28">
        <f>SUMIFS(MasterSheet!L:L, MasterSheet!B:B, B4354, MasterSheet!D:D, C4354, MasterSheet!H:H, D4354)</f>
        <v>0</v>
      </c>
      <c r="K4354" s="28">
        <f t="shared" si="283"/>
        <v>0</v>
      </c>
      <c r="L4354" s="21" t="str">
        <f>UPPER(VLOOKUP(D4354,MasterSheet!H:U,14,))</f>
        <v>DHARMACON</v>
      </c>
    </row>
    <row r="4355" spans="1:12" x14ac:dyDescent="0.25">
      <c r="A4355" s="21" t="str">
        <f t="shared" si="284"/>
        <v>DHARMACON</v>
      </c>
      <c r="B4355" s="21" t="str">
        <v>O110725IN3328180G</v>
      </c>
      <c r="C4355" s="30">
        <v>45983</v>
      </c>
      <c r="D4355" s="21" t="str">
        <v>L-003010-00-0005</v>
      </c>
      <c r="E4355" s="21">
        <f>_xlfn.XLOOKUP(D4355,MasterSheet!H:H,MasterSheet!F:F)</f>
        <v>32912</v>
      </c>
      <c r="F4355" s="22">
        <f>SUMIFS(MasterSheet!J:J, MasterSheet!B:B, B4355, MasterSheet!D:D, C4355, MasterSheet!H:H, D4355)</f>
        <v>1</v>
      </c>
      <c r="G4355" s="22">
        <f t="shared" si="281"/>
        <v>32912</v>
      </c>
      <c r="H4355" s="26">
        <f>SUMIFS(MasterSheet!K:K, MasterSheet!B:B, B4355, MasterSheet!D:D, C4355, MasterSheet!H:H, D4355)</f>
        <v>1</v>
      </c>
      <c r="I4355" s="26">
        <f t="shared" si="282"/>
        <v>32912</v>
      </c>
      <c r="J4355" s="28">
        <f>SUMIFS(MasterSheet!L:L, MasterSheet!B:B, B4355, MasterSheet!D:D, C4355, MasterSheet!H:H, D4355)</f>
        <v>0</v>
      </c>
      <c r="K4355" s="28">
        <f t="shared" si="283"/>
        <v>0</v>
      </c>
      <c r="L4355" s="21" t="str">
        <f>UPPER(VLOOKUP(D4355,MasterSheet!H:U,14,))</f>
        <v>DHARMACON</v>
      </c>
    </row>
    <row r="4356" spans="1:12" x14ac:dyDescent="0.25">
      <c r="A4356" s="21" t="str">
        <f t="shared" si="284"/>
        <v>DHARMACON</v>
      </c>
      <c r="B4356" s="21" t="str">
        <v>O110725IN3328180G</v>
      </c>
      <c r="C4356" s="30">
        <v>45983</v>
      </c>
      <c r="D4356" s="21" t="str">
        <v>L-005174-00-0005</v>
      </c>
      <c r="E4356" s="21">
        <f>_xlfn.XLOOKUP(D4356,MasterSheet!H:H,MasterSheet!F:F)</f>
        <v>32912</v>
      </c>
      <c r="F4356" s="22">
        <f>SUMIFS(MasterSheet!J:J, MasterSheet!B:B, B4356, MasterSheet!D:D, C4356, MasterSheet!H:H, D4356)</f>
        <v>1</v>
      </c>
      <c r="G4356" s="22">
        <f t="shared" si="281"/>
        <v>32912</v>
      </c>
      <c r="H4356" s="26">
        <f>SUMIFS(MasterSheet!K:K, MasterSheet!B:B, B4356, MasterSheet!D:D, C4356, MasterSheet!H:H, D4356)</f>
        <v>1</v>
      </c>
      <c r="I4356" s="26">
        <f t="shared" si="282"/>
        <v>32912</v>
      </c>
      <c r="J4356" s="28">
        <f>SUMIFS(MasterSheet!L:L, MasterSheet!B:B, B4356, MasterSheet!D:D, C4356, MasterSheet!H:H, D4356)</f>
        <v>0</v>
      </c>
      <c r="K4356" s="28">
        <f t="shared" si="283"/>
        <v>0</v>
      </c>
      <c r="L4356" s="21" t="str">
        <f>UPPER(VLOOKUP(D4356,MasterSheet!H:U,14,))</f>
        <v>DHARMACON</v>
      </c>
    </row>
    <row r="4357" spans="1:12" x14ac:dyDescent="0.25">
      <c r="A4357" s="21" t="str">
        <f t="shared" si="284"/>
        <v>DHARMACON</v>
      </c>
      <c r="B4357" s="21" t="str">
        <v>O110725IN3328180G</v>
      </c>
      <c r="C4357" s="30">
        <v>45983</v>
      </c>
      <c r="D4357" s="21" t="str">
        <v>L-006585-00-0005</v>
      </c>
      <c r="E4357" s="21">
        <f>_xlfn.XLOOKUP(D4357,MasterSheet!H:H,MasterSheet!F:F)</f>
        <v>32912</v>
      </c>
      <c r="F4357" s="22">
        <f>SUMIFS(MasterSheet!J:J, MasterSheet!B:B, B4357, MasterSheet!D:D, C4357, MasterSheet!H:H, D4357)</f>
        <v>1</v>
      </c>
      <c r="G4357" s="22">
        <f t="shared" si="281"/>
        <v>32912</v>
      </c>
      <c r="H4357" s="26">
        <f>SUMIFS(MasterSheet!K:K, MasterSheet!B:B, B4357, MasterSheet!D:D, C4357, MasterSheet!H:H, D4357)</f>
        <v>1</v>
      </c>
      <c r="I4357" s="26">
        <f t="shared" si="282"/>
        <v>32912</v>
      </c>
      <c r="J4357" s="28">
        <f>SUMIFS(MasterSheet!L:L, MasterSheet!B:B, B4357, MasterSheet!D:D, C4357, MasterSheet!H:H, D4357)</f>
        <v>0</v>
      </c>
      <c r="K4357" s="28">
        <f t="shared" si="283"/>
        <v>0</v>
      </c>
      <c r="L4357" s="21" t="str">
        <f>UPPER(VLOOKUP(D4357,MasterSheet!H:U,14,))</f>
        <v>DHARMACON</v>
      </c>
    </row>
    <row r="4358" spans="1:12" x14ac:dyDescent="0.25">
      <c r="A4358" s="21" t="str">
        <f t="shared" si="284"/>
        <v>DHARMACON</v>
      </c>
      <c r="B4358" s="21" t="str">
        <v>O110725IN3328180G</v>
      </c>
      <c r="C4358" s="30">
        <v>45983</v>
      </c>
      <c r="D4358" s="21" t="str">
        <v>L-005153-00-0005</v>
      </c>
      <c r="E4358" s="21">
        <f>_xlfn.XLOOKUP(D4358,MasterSheet!H:H,MasterSheet!F:F)</f>
        <v>32912</v>
      </c>
      <c r="F4358" s="22">
        <f>SUMIFS(MasterSheet!J:J, MasterSheet!B:B, B4358, MasterSheet!D:D, C4358, MasterSheet!H:H, D4358)</f>
        <v>1</v>
      </c>
      <c r="G4358" s="22">
        <f t="shared" si="281"/>
        <v>32912</v>
      </c>
      <c r="H4358" s="26">
        <f>SUMIFS(MasterSheet!K:K, MasterSheet!B:B, B4358, MasterSheet!D:D, C4358, MasterSheet!H:H, D4358)</f>
        <v>1</v>
      </c>
      <c r="I4358" s="26">
        <f t="shared" si="282"/>
        <v>32912</v>
      </c>
      <c r="J4358" s="28">
        <f>SUMIFS(MasterSheet!L:L, MasterSheet!B:B, B4358, MasterSheet!D:D, C4358, MasterSheet!H:H, D4358)</f>
        <v>0</v>
      </c>
      <c r="K4358" s="28">
        <f t="shared" si="283"/>
        <v>0</v>
      </c>
      <c r="L4358" s="21" t="str">
        <f>UPPER(VLOOKUP(D4358,MasterSheet!H:U,14,))</f>
        <v>DHARMACON</v>
      </c>
    </row>
    <row r="4359" spans="1:12" x14ac:dyDescent="0.25">
      <c r="A4359" s="21" t="str">
        <f t="shared" si="284"/>
        <v>DHARMACON</v>
      </c>
      <c r="B4359" s="21" t="str">
        <v>O110725IN3328180G</v>
      </c>
      <c r="C4359" s="30">
        <v>45983</v>
      </c>
      <c r="D4359" s="21" t="str">
        <v>L-003241-00-0005</v>
      </c>
      <c r="E4359" s="21">
        <f>_xlfn.XLOOKUP(D4359,MasterSheet!H:H,MasterSheet!F:F)</f>
        <v>32912</v>
      </c>
      <c r="F4359" s="22">
        <f>SUMIFS(MasterSheet!J:J, MasterSheet!B:B, B4359, MasterSheet!D:D, C4359, MasterSheet!H:H, D4359)</f>
        <v>1</v>
      </c>
      <c r="G4359" s="22">
        <f t="shared" si="281"/>
        <v>32912</v>
      </c>
      <c r="H4359" s="26">
        <f>SUMIFS(MasterSheet!K:K, MasterSheet!B:B, B4359, MasterSheet!D:D, C4359, MasterSheet!H:H, D4359)</f>
        <v>1</v>
      </c>
      <c r="I4359" s="26">
        <f t="shared" si="282"/>
        <v>32912</v>
      </c>
      <c r="J4359" s="28">
        <f>SUMIFS(MasterSheet!L:L, MasterSheet!B:B, B4359, MasterSheet!D:D, C4359, MasterSheet!H:H, D4359)</f>
        <v>0</v>
      </c>
      <c r="K4359" s="28">
        <f t="shared" si="283"/>
        <v>0</v>
      </c>
      <c r="L4359" s="21" t="str">
        <f>UPPER(VLOOKUP(D4359,MasterSheet!H:U,14,))</f>
        <v>DHARMACON</v>
      </c>
    </row>
    <row r="4360" spans="1:12" x14ac:dyDescent="0.25">
      <c r="A4360" s="21" t="str">
        <f t="shared" si="284"/>
        <v>DHARMACON</v>
      </c>
      <c r="B4360" s="21" t="str">
        <v>O110725IN3328180G</v>
      </c>
      <c r="C4360" s="30">
        <v>45983</v>
      </c>
      <c r="D4360" s="21" t="str">
        <v>E-006916-00-0005</v>
      </c>
      <c r="E4360" s="21">
        <f>_xlfn.XLOOKUP(D4360,MasterSheet!H:H,MasterSheet!F:F)</f>
        <v>46288</v>
      </c>
      <c r="F4360" s="22">
        <f>SUMIFS(MasterSheet!J:J, MasterSheet!B:B, B4360, MasterSheet!D:D, C4360, MasterSheet!H:H, D4360)</f>
        <v>1</v>
      </c>
      <c r="G4360" s="22">
        <f t="shared" si="281"/>
        <v>46288</v>
      </c>
      <c r="H4360" s="26">
        <f>SUMIFS(MasterSheet!K:K, MasterSheet!B:B, B4360, MasterSheet!D:D, C4360, MasterSheet!H:H, D4360)</f>
        <v>1</v>
      </c>
      <c r="I4360" s="26">
        <f t="shared" si="282"/>
        <v>46288</v>
      </c>
      <c r="J4360" s="28">
        <f>SUMIFS(MasterSheet!L:L, MasterSheet!B:B, B4360, MasterSheet!D:D, C4360, MasterSheet!H:H, D4360)</f>
        <v>0</v>
      </c>
      <c r="K4360" s="28">
        <f t="shared" si="283"/>
        <v>0</v>
      </c>
      <c r="L4360" s="21" t="str">
        <f>UPPER(VLOOKUP(D4360,MasterSheet!H:U,14,))</f>
        <v>DHARMACON</v>
      </c>
    </row>
    <row r="4361" spans="1:12" x14ac:dyDescent="0.25">
      <c r="A4361" s="21" t="str">
        <f t="shared" si="284"/>
        <v>DHARMACON</v>
      </c>
      <c r="B4361" s="21" t="str">
        <v>O110725IN3328180G</v>
      </c>
      <c r="C4361" s="30">
        <v>45983</v>
      </c>
      <c r="D4361" s="21" t="str">
        <v>D-001910-10-20</v>
      </c>
      <c r="E4361" s="21">
        <f>_xlfn.XLOOKUP(D4361,MasterSheet!H:H,MasterSheet!F:F)</f>
        <v>38808</v>
      </c>
      <c r="F4361" s="22">
        <f>SUMIFS(MasterSheet!J:J, MasterSheet!B:B, B4361, MasterSheet!D:D, C4361, MasterSheet!H:H, D4361)</f>
        <v>1</v>
      </c>
      <c r="G4361" s="22">
        <f t="shared" si="281"/>
        <v>38808</v>
      </c>
      <c r="H4361" s="26">
        <f>SUMIFS(MasterSheet!K:K, MasterSheet!B:B, B4361, MasterSheet!D:D, C4361, MasterSheet!H:H, D4361)</f>
        <v>1</v>
      </c>
      <c r="I4361" s="26">
        <f t="shared" si="282"/>
        <v>38808</v>
      </c>
      <c r="J4361" s="28">
        <f>SUMIFS(MasterSheet!L:L, MasterSheet!B:B, B4361, MasterSheet!D:D, C4361, MasterSheet!H:H, D4361)</f>
        <v>0</v>
      </c>
      <c r="K4361" s="28">
        <f t="shared" si="283"/>
        <v>0</v>
      </c>
      <c r="L4361" s="21" t="str">
        <f>UPPER(VLOOKUP(D4361,MasterSheet!H:U,14,))</f>
        <v>DHARMACON</v>
      </c>
    </row>
    <row r="4362" spans="1:12" x14ac:dyDescent="0.25">
      <c r="A4362" s="21" t="str">
        <f t="shared" si="284"/>
        <v>DHARMACON</v>
      </c>
      <c r="B4362" s="21" t="str">
        <v>O110725IN3328180G</v>
      </c>
      <c r="C4362" s="30">
        <v>45983</v>
      </c>
      <c r="D4362" s="21" t="str">
        <v>V3SH11243-09EG6932</v>
      </c>
      <c r="E4362" s="21">
        <f>_xlfn.XLOOKUP(D4362,MasterSheet!H:H,MasterSheet!F:F)</f>
        <v>72776</v>
      </c>
      <c r="F4362" s="22">
        <f>SUMIFS(MasterSheet!J:J, MasterSheet!B:B, B4362, MasterSheet!D:D, C4362, MasterSheet!H:H, D4362)</f>
        <v>1</v>
      </c>
      <c r="G4362" s="22">
        <f t="shared" si="281"/>
        <v>72776</v>
      </c>
      <c r="H4362" s="26">
        <f>SUMIFS(MasterSheet!K:K, MasterSheet!B:B, B4362, MasterSheet!D:D, C4362, MasterSheet!H:H, D4362)</f>
        <v>1</v>
      </c>
      <c r="I4362" s="26">
        <f t="shared" si="282"/>
        <v>72776</v>
      </c>
      <c r="J4362" s="28">
        <f>SUMIFS(MasterSheet!L:L, MasterSheet!B:B, B4362, MasterSheet!D:D, C4362, MasterSheet!H:H, D4362)</f>
        <v>0</v>
      </c>
      <c r="K4362" s="28">
        <f t="shared" si="283"/>
        <v>0</v>
      </c>
      <c r="L4362" s="21" t="str">
        <f>UPPER(VLOOKUP(D4362,MasterSheet!H:U,14,))</f>
        <v>DHARMACON</v>
      </c>
    </row>
    <row r="4363" spans="1:12" x14ac:dyDescent="0.25">
      <c r="A4363" s="21" t="str">
        <f t="shared" si="284"/>
        <v>DHARMACON</v>
      </c>
      <c r="B4363" s="21" t="str">
        <v>O110725IN3328180G</v>
      </c>
      <c r="C4363" s="30">
        <v>45983</v>
      </c>
      <c r="D4363" s="21" t="str">
        <v>V3SH11243-09EG3662</v>
      </c>
      <c r="E4363" s="21">
        <f>_xlfn.XLOOKUP(D4363,MasterSheet!H:H,MasterSheet!F:F)</f>
        <v>72776</v>
      </c>
      <c r="F4363" s="22">
        <f>SUMIFS(MasterSheet!J:J, MasterSheet!B:B, B4363, MasterSheet!D:D, C4363, MasterSheet!H:H, D4363)</f>
        <v>1</v>
      </c>
      <c r="G4363" s="22">
        <f t="shared" si="281"/>
        <v>72776</v>
      </c>
      <c r="H4363" s="26">
        <f>SUMIFS(MasterSheet!K:K, MasterSheet!B:B, B4363, MasterSheet!D:D, C4363, MasterSheet!H:H, D4363)</f>
        <v>1</v>
      </c>
      <c r="I4363" s="26">
        <f t="shared" si="282"/>
        <v>72776</v>
      </c>
      <c r="J4363" s="28">
        <f>SUMIFS(MasterSheet!L:L, MasterSheet!B:B, B4363, MasterSheet!D:D, C4363, MasterSheet!H:H, D4363)</f>
        <v>0</v>
      </c>
      <c r="K4363" s="28">
        <f t="shared" si="283"/>
        <v>0</v>
      </c>
      <c r="L4363" s="21" t="str">
        <f>UPPER(VLOOKUP(D4363,MasterSheet!H:U,14,))</f>
        <v>DHARMACON</v>
      </c>
    </row>
    <row r="4364" spans="1:12" x14ac:dyDescent="0.25">
      <c r="A4364" s="21" t="str">
        <f t="shared" si="284"/>
        <v>DHARMACON</v>
      </c>
      <c r="B4364" s="21" t="str">
        <v>O110725IN3328180G</v>
      </c>
      <c r="C4364" s="30">
        <v>45983</v>
      </c>
      <c r="D4364" s="21" t="str">
        <v>VSC11716</v>
      </c>
      <c r="E4364" s="21">
        <f>_xlfn.XLOOKUP(D4364,MasterSheet!H:H,MasterSheet!F:F)</f>
        <v>27368</v>
      </c>
      <c r="F4364" s="22">
        <f>SUMIFS(MasterSheet!J:J, MasterSheet!B:B, B4364, MasterSheet!D:D, C4364, MasterSheet!H:H, D4364)</f>
        <v>1</v>
      </c>
      <c r="G4364" s="22">
        <f t="shared" si="281"/>
        <v>27368</v>
      </c>
      <c r="H4364" s="26">
        <f>SUMIFS(MasterSheet!K:K, MasterSheet!B:B, B4364, MasterSheet!D:D, C4364, MasterSheet!H:H, D4364)</f>
        <v>1</v>
      </c>
      <c r="I4364" s="26">
        <f t="shared" si="282"/>
        <v>27368</v>
      </c>
      <c r="J4364" s="28">
        <f>SUMIFS(MasterSheet!L:L, MasterSheet!B:B, B4364, MasterSheet!D:D, C4364, MasterSheet!H:H, D4364)</f>
        <v>0</v>
      </c>
      <c r="K4364" s="28">
        <f t="shared" si="283"/>
        <v>0</v>
      </c>
      <c r="L4364" s="21" t="str">
        <f>UPPER(VLOOKUP(D4364,MasterSheet!H:U,14,))</f>
        <v>DHARMACON</v>
      </c>
    </row>
    <row r="4365" spans="1:12" x14ac:dyDescent="0.25">
      <c r="A4365" s="21" t="str">
        <f t="shared" si="284"/>
        <v>DHARMACON</v>
      </c>
      <c r="B4365" s="21" t="str">
        <v>O110725IN3328180G</v>
      </c>
      <c r="C4365" s="30">
        <v>45983</v>
      </c>
      <c r="D4365" s="21" t="str">
        <v>MHS6278-211691164</v>
      </c>
      <c r="E4365" s="21">
        <f>_xlfn.XLOOKUP(D4365,MasterSheet!H:H,MasterSheet!F:F)</f>
        <v>7744</v>
      </c>
      <c r="F4365" s="22">
        <f>SUMIFS(MasterSheet!J:J, MasterSheet!B:B, B4365, MasterSheet!D:D, C4365, MasterSheet!H:H, D4365)</f>
        <v>1</v>
      </c>
      <c r="G4365" s="22">
        <f t="shared" si="281"/>
        <v>7744</v>
      </c>
      <c r="H4365" s="26">
        <f>SUMIFS(MasterSheet!K:K, MasterSheet!B:B, B4365, MasterSheet!D:D, C4365, MasterSheet!H:H, D4365)</f>
        <v>1</v>
      </c>
      <c r="I4365" s="26">
        <f t="shared" si="282"/>
        <v>7744</v>
      </c>
      <c r="J4365" s="28">
        <f>SUMIFS(MasterSheet!L:L, MasterSheet!B:B, B4365, MasterSheet!D:D, C4365, MasterSheet!H:H, D4365)</f>
        <v>0</v>
      </c>
      <c r="K4365" s="28">
        <f t="shared" si="283"/>
        <v>0</v>
      </c>
      <c r="L4365" s="21" t="str">
        <f>UPPER(VLOOKUP(D4365,MasterSheet!H:U,14,))</f>
        <v>DHARMACON</v>
      </c>
    </row>
    <row r="4366" spans="1:12" x14ac:dyDescent="0.25">
      <c r="A4366" s="21" t="str">
        <f t="shared" si="284"/>
        <v>DHARMACON</v>
      </c>
      <c r="B4366" s="21" t="str">
        <v>O110725IN3328180G</v>
      </c>
      <c r="C4366" s="30">
        <v>45983</v>
      </c>
      <c r="D4366" s="21" t="str">
        <v>SB-P-LV-101-10</v>
      </c>
      <c r="E4366" s="21">
        <f>_xlfn.XLOOKUP(D4366,MasterSheet!H:H,MasterSheet!F:F)</f>
        <v>16984</v>
      </c>
      <c r="F4366" s="22">
        <f>SUMIFS(MasterSheet!J:J, MasterSheet!B:B, B4366, MasterSheet!D:D, C4366, MasterSheet!H:H, D4366)</f>
        <v>1</v>
      </c>
      <c r="G4366" s="22">
        <f t="shared" si="281"/>
        <v>16984</v>
      </c>
      <c r="H4366" s="26">
        <f>SUMIFS(MasterSheet!K:K, MasterSheet!B:B, B4366, MasterSheet!D:D, C4366, MasterSheet!H:H, D4366)</f>
        <v>1</v>
      </c>
      <c r="I4366" s="26">
        <f t="shared" si="282"/>
        <v>16984</v>
      </c>
      <c r="J4366" s="28">
        <f>SUMIFS(MasterSheet!L:L, MasterSheet!B:B, B4366, MasterSheet!D:D, C4366, MasterSheet!H:H, D4366)</f>
        <v>0</v>
      </c>
      <c r="K4366" s="28">
        <f t="shared" si="283"/>
        <v>0</v>
      </c>
      <c r="L4366" s="21" t="str">
        <f>UPPER(VLOOKUP(D4366,MasterSheet!H:U,14,))</f>
        <v>DHARMACON</v>
      </c>
    </row>
    <row r="4367" spans="1:12" x14ac:dyDescent="0.25">
      <c r="A4367" s="21" t="str">
        <f t="shared" si="284"/>
        <v>DHARMACON</v>
      </c>
      <c r="B4367" s="21" t="str">
        <v>O110725IN3328180G</v>
      </c>
      <c r="C4367" s="30">
        <v>45983</v>
      </c>
      <c r="D4367" s="21" t="str">
        <v>B-005000-100</v>
      </c>
      <c r="E4367" s="21">
        <f>_xlfn.XLOOKUP(D4367,MasterSheet!H:H,MasterSheet!F:F)</f>
        <v>1232</v>
      </c>
      <c r="F4367" s="22">
        <f>SUMIFS(MasterSheet!J:J, MasterSheet!B:B, B4367, MasterSheet!D:D, C4367, MasterSheet!H:H, D4367)</f>
        <v>1</v>
      </c>
      <c r="G4367" s="22">
        <f t="shared" si="281"/>
        <v>1232</v>
      </c>
      <c r="H4367" s="26">
        <f>SUMIFS(MasterSheet!K:K, MasterSheet!B:B, B4367, MasterSheet!D:D, C4367, MasterSheet!H:H, D4367)</f>
        <v>1</v>
      </c>
      <c r="I4367" s="26">
        <f t="shared" si="282"/>
        <v>1232</v>
      </c>
      <c r="J4367" s="28">
        <f>SUMIFS(MasterSheet!L:L, MasterSheet!B:B, B4367, MasterSheet!D:D, C4367, MasterSheet!H:H, D4367)</f>
        <v>0</v>
      </c>
      <c r="K4367" s="28">
        <f t="shared" si="283"/>
        <v>0</v>
      </c>
      <c r="L4367" s="21" t="str">
        <f>UPPER(VLOOKUP(D4367,MasterSheet!H:U,14,))</f>
        <v>DHARMACON</v>
      </c>
    </row>
    <row r="4368" spans="1:12" x14ac:dyDescent="0.25">
      <c r="A4368" s="21" t="str">
        <f t="shared" si="284"/>
        <v>BIOXCELL</v>
      </c>
      <c r="B4368" s="21">
        <v>182146</v>
      </c>
      <c r="C4368" s="30">
        <v>45983</v>
      </c>
      <c r="D4368" s="21" t="str">
        <v>BE0001-2</v>
      </c>
      <c r="E4368" s="21">
        <f>_xlfn.XLOOKUP(D4368,MasterSheet!H:H,MasterSheet!F:F)</f>
        <v>9081.6</v>
      </c>
      <c r="F4368" s="22">
        <f>SUMIFS(MasterSheet!J:J, MasterSheet!B:B, B4368, MasterSheet!D:D, C4368, MasterSheet!H:H, D4368)</f>
        <v>1</v>
      </c>
      <c r="G4368" s="22">
        <f t="shared" si="281"/>
        <v>9081.6</v>
      </c>
      <c r="H4368" s="26">
        <f>SUMIFS(MasterSheet!K:K, MasterSheet!B:B, B4368, MasterSheet!D:D, C4368, MasterSheet!H:H, D4368)</f>
        <v>1</v>
      </c>
      <c r="I4368" s="26">
        <f t="shared" si="282"/>
        <v>9081.6</v>
      </c>
      <c r="J4368" s="28">
        <f>SUMIFS(MasterSheet!L:L, MasterSheet!B:B, B4368, MasterSheet!D:D, C4368, MasterSheet!H:H, D4368)</f>
        <v>0</v>
      </c>
      <c r="K4368" s="28">
        <f t="shared" si="283"/>
        <v>0</v>
      </c>
      <c r="L4368" s="21" t="str">
        <f>UPPER(VLOOKUP(D4368,MasterSheet!H:U,14,))</f>
        <v>BIOXCELL</v>
      </c>
    </row>
    <row r="4369" spans="1:12" x14ac:dyDescent="0.25">
      <c r="A4369" s="21" t="str">
        <f t="shared" si="284"/>
        <v>BIOXCELL</v>
      </c>
      <c r="B4369" s="21">
        <v>182146</v>
      </c>
      <c r="C4369" s="30">
        <v>45983</v>
      </c>
      <c r="D4369" s="21" t="str">
        <v>BE0089</v>
      </c>
      <c r="E4369" s="21">
        <f>_xlfn.XLOOKUP(D4369,MasterSheet!H:H,MasterSheet!F:F)</f>
        <v>89566.399999999994</v>
      </c>
      <c r="F4369" s="22">
        <f>SUMIFS(MasterSheet!J:J, MasterSheet!B:B, B4369, MasterSheet!D:D, C4369, MasterSheet!H:H, D4369)</f>
        <v>1</v>
      </c>
      <c r="G4369" s="22">
        <f t="shared" si="281"/>
        <v>89566.399999999994</v>
      </c>
      <c r="H4369" s="26">
        <f>SUMIFS(MasterSheet!K:K, MasterSheet!B:B, B4369, MasterSheet!D:D, C4369, MasterSheet!H:H, D4369)</f>
        <v>1</v>
      </c>
      <c r="I4369" s="26">
        <f t="shared" si="282"/>
        <v>89566.399999999994</v>
      </c>
      <c r="J4369" s="28">
        <f>SUMIFS(MasterSheet!L:L, MasterSheet!B:B, B4369, MasterSheet!D:D, C4369, MasterSheet!H:H, D4369)</f>
        <v>0</v>
      </c>
      <c r="K4369" s="28">
        <f t="shared" si="283"/>
        <v>0</v>
      </c>
      <c r="L4369" s="21" t="str">
        <f>UPPER(VLOOKUP(D4369,MasterSheet!H:U,14,))</f>
        <v>BIOXCELL</v>
      </c>
    </row>
    <row r="4370" spans="1:12" x14ac:dyDescent="0.25">
      <c r="A4370" s="21" t="str">
        <f t="shared" si="284"/>
        <v>BIOXCELL</v>
      </c>
      <c r="B4370" s="21">
        <v>182146</v>
      </c>
      <c r="C4370" s="30">
        <v>45983</v>
      </c>
      <c r="D4370" s="21" t="str">
        <v>BE0090</v>
      </c>
      <c r="E4370" s="21">
        <f>_xlfn.XLOOKUP(D4370,MasterSheet!H:H,MasterSheet!F:F)</f>
        <v>33264</v>
      </c>
      <c r="F4370" s="22">
        <f>SUMIFS(MasterSheet!J:J, MasterSheet!B:B, B4370, MasterSheet!D:D, C4370, MasterSheet!H:H, D4370)</f>
        <v>1</v>
      </c>
      <c r="G4370" s="22">
        <f t="shared" si="281"/>
        <v>33264</v>
      </c>
      <c r="H4370" s="26">
        <f>SUMIFS(MasterSheet!K:K, MasterSheet!B:B, B4370, MasterSheet!D:D, C4370, MasterSheet!H:H, D4370)</f>
        <v>1</v>
      </c>
      <c r="I4370" s="26">
        <f t="shared" si="282"/>
        <v>33264</v>
      </c>
      <c r="J4370" s="28">
        <f>SUMIFS(MasterSheet!L:L, MasterSheet!B:B, B4370, MasterSheet!D:D, C4370, MasterSheet!H:H, D4370)</f>
        <v>0</v>
      </c>
      <c r="K4370" s="28">
        <f t="shared" si="283"/>
        <v>0</v>
      </c>
      <c r="L4370" s="21" t="str">
        <f>UPPER(VLOOKUP(D4370,MasterSheet!H:U,14,))</f>
        <v>BIOXCELL</v>
      </c>
    </row>
    <row r="4371" spans="1:12" x14ac:dyDescent="0.25">
      <c r="A4371" s="21" t="str">
        <f t="shared" si="284"/>
        <v>BIOXCELL</v>
      </c>
      <c r="B4371" s="21">
        <v>182146</v>
      </c>
      <c r="C4371" s="30">
        <v>45983</v>
      </c>
      <c r="D4371" s="21" t="str">
        <v>BE0101</v>
      </c>
      <c r="E4371" s="21">
        <f>_xlfn.XLOOKUP(D4371,MasterSheet!H:H,MasterSheet!F:F)</f>
        <v>35654.080000000002</v>
      </c>
      <c r="F4371" s="22">
        <f>SUMIFS(MasterSheet!J:J, MasterSheet!B:B, B4371, MasterSheet!D:D, C4371, MasterSheet!H:H, D4371)</f>
        <v>2</v>
      </c>
      <c r="G4371" s="22">
        <f t="shared" si="281"/>
        <v>71308.160000000003</v>
      </c>
      <c r="H4371" s="26">
        <f>SUMIFS(MasterSheet!K:K, MasterSheet!B:B, B4371, MasterSheet!D:D, C4371, MasterSheet!H:H, D4371)</f>
        <v>2</v>
      </c>
      <c r="I4371" s="26">
        <f t="shared" si="282"/>
        <v>71308.160000000003</v>
      </c>
      <c r="J4371" s="28">
        <f>SUMIFS(MasterSheet!L:L, MasterSheet!B:B, B4371, MasterSheet!D:D, C4371, MasterSheet!H:H, D4371)</f>
        <v>0</v>
      </c>
      <c r="K4371" s="28">
        <f t="shared" si="283"/>
        <v>0</v>
      </c>
      <c r="L4371" s="21" t="str">
        <f>UPPER(VLOOKUP(D4371,MasterSheet!H:U,14,))</f>
        <v>BIOXCELL</v>
      </c>
    </row>
    <row r="4372" spans="1:12" x14ac:dyDescent="0.25">
      <c r="A4372" s="21" t="str">
        <f t="shared" si="284"/>
        <v>BIOXCELL</v>
      </c>
      <c r="B4372" s="21">
        <v>182146</v>
      </c>
      <c r="C4372" s="30">
        <v>45983</v>
      </c>
      <c r="D4372" s="21" t="str">
        <v>BE0146</v>
      </c>
      <c r="E4372" s="21">
        <f>_xlfn.XLOOKUP(D4372,MasterSheet!H:H,MasterSheet!F:F)</f>
        <v>198510.40000000002</v>
      </c>
      <c r="F4372" s="22">
        <f>SUMIFS(MasterSheet!J:J, MasterSheet!B:B, B4372, MasterSheet!D:D, C4372, MasterSheet!H:H, D4372)</f>
        <v>3</v>
      </c>
      <c r="G4372" s="22">
        <f t="shared" si="281"/>
        <v>595531.20000000007</v>
      </c>
      <c r="H4372" s="26">
        <f>SUMIFS(MasterSheet!K:K, MasterSheet!B:B, B4372, MasterSheet!D:D, C4372, MasterSheet!H:H, D4372)</f>
        <v>3</v>
      </c>
      <c r="I4372" s="26">
        <f t="shared" si="282"/>
        <v>595531.20000000007</v>
      </c>
      <c r="J4372" s="28">
        <f>SUMIFS(MasterSheet!L:L, MasterSheet!B:B, B4372, MasterSheet!D:D, C4372, MasterSheet!H:H, D4372)</f>
        <v>0</v>
      </c>
      <c r="K4372" s="28">
        <f t="shared" si="283"/>
        <v>0</v>
      </c>
      <c r="L4372" s="21" t="str">
        <f>UPPER(VLOOKUP(D4372,MasterSheet!H:U,14,))</f>
        <v>BIOXCELL</v>
      </c>
    </row>
    <row r="4373" spans="1:12" x14ac:dyDescent="0.25">
      <c r="A4373" s="21" t="str">
        <f t="shared" si="284"/>
        <v>BIOXCELL</v>
      </c>
      <c r="B4373" s="21">
        <v>182146</v>
      </c>
      <c r="C4373" s="30">
        <v>45983</v>
      </c>
      <c r="D4373" s="21" t="str">
        <v>BE0231</v>
      </c>
      <c r="E4373" s="21">
        <f>_xlfn.XLOOKUP(D4373,MasterSheet!H:H,MasterSheet!F:F)</f>
        <v>9081.6</v>
      </c>
      <c r="F4373" s="22">
        <f>SUMIFS(MasterSheet!J:J, MasterSheet!B:B, B4373, MasterSheet!D:D, C4373, MasterSheet!H:H, D4373)</f>
        <v>1</v>
      </c>
      <c r="G4373" s="22">
        <f t="shared" si="281"/>
        <v>9081.6</v>
      </c>
      <c r="H4373" s="26">
        <f>SUMIFS(MasterSheet!K:K, MasterSheet!B:B, B4373, MasterSheet!D:D, C4373, MasterSheet!H:H, D4373)</f>
        <v>1</v>
      </c>
      <c r="I4373" s="26">
        <f t="shared" si="282"/>
        <v>9081.6</v>
      </c>
      <c r="J4373" s="28">
        <f>SUMIFS(MasterSheet!L:L, MasterSheet!B:B, B4373, MasterSheet!D:D, C4373, MasterSheet!H:H, D4373)</f>
        <v>0</v>
      </c>
      <c r="K4373" s="28">
        <f t="shared" si="283"/>
        <v>0</v>
      </c>
      <c r="L4373" s="21" t="str">
        <f>UPPER(VLOOKUP(D4373,MasterSheet!H:U,14,))</f>
        <v>BIOXCELL</v>
      </c>
    </row>
    <row r="4374" spans="1:12" x14ac:dyDescent="0.25">
      <c r="A4374" s="21" t="str">
        <f t="shared" si="284"/>
        <v>BIOXCELL</v>
      </c>
      <c r="B4374" s="21">
        <v>182146</v>
      </c>
      <c r="C4374" s="30">
        <v>45983</v>
      </c>
      <c r="D4374" s="21" t="str">
        <v>BE0248</v>
      </c>
      <c r="E4374" s="21">
        <f>_xlfn.XLOOKUP(D4374,MasterSheet!H:H,MasterSheet!F:F)</f>
        <v>27280</v>
      </c>
      <c r="F4374" s="22">
        <f>SUMIFS(MasterSheet!J:J, MasterSheet!B:B, B4374, MasterSheet!D:D, C4374, MasterSheet!H:H, D4374)</f>
        <v>1</v>
      </c>
      <c r="G4374" s="22">
        <f t="shared" si="281"/>
        <v>27280</v>
      </c>
      <c r="H4374" s="26">
        <f>SUMIFS(MasterSheet!K:K, MasterSheet!B:B, B4374, MasterSheet!D:D, C4374, MasterSheet!H:H, D4374)</f>
        <v>1</v>
      </c>
      <c r="I4374" s="26">
        <f t="shared" si="282"/>
        <v>27280</v>
      </c>
      <c r="J4374" s="28">
        <f>SUMIFS(MasterSheet!L:L, MasterSheet!B:B, B4374, MasterSheet!D:D, C4374, MasterSheet!H:H, D4374)</f>
        <v>0</v>
      </c>
      <c r="K4374" s="28">
        <f t="shared" si="283"/>
        <v>0</v>
      </c>
      <c r="L4374" s="21" t="str">
        <f>UPPER(VLOOKUP(D4374,MasterSheet!H:U,14,))</f>
        <v>BIOXCELL</v>
      </c>
    </row>
    <row r="4375" spans="1:12" x14ac:dyDescent="0.25">
      <c r="A4375" s="21" t="str">
        <f t="shared" si="284"/>
        <v>BIOXCELL</v>
      </c>
      <c r="B4375" s="21">
        <v>182146</v>
      </c>
      <c r="C4375" s="30">
        <v>45983</v>
      </c>
      <c r="D4375" s="21" t="str">
        <v>SIM0021</v>
      </c>
      <c r="E4375" s="21">
        <f>_xlfn.XLOOKUP(D4375,MasterSheet!H:H,MasterSheet!F:F)</f>
        <v>12408</v>
      </c>
      <c r="F4375" s="22">
        <f>SUMIFS(MasterSheet!J:J, MasterSheet!B:B, B4375, MasterSheet!D:D, C4375, MasterSheet!H:H, D4375)</f>
        <v>1</v>
      </c>
      <c r="G4375" s="22">
        <f t="shared" si="281"/>
        <v>12408</v>
      </c>
      <c r="H4375" s="26">
        <f>SUMIFS(MasterSheet!K:K, MasterSheet!B:B, B4375, MasterSheet!D:D, C4375, MasterSheet!H:H, D4375)</f>
        <v>1</v>
      </c>
      <c r="I4375" s="26">
        <f t="shared" si="282"/>
        <v>12408</v>
      </c>
      <c r="J4375" s="28">
        <f>SUMIFS(MasterSheet!L:L, MasterSheet!B:B, B4375, MasterSheet!D:D, C4375, MasterSheet!H:H, D4375)</f>
        <v>0</v>
      </c>
      <c r="K4375" s="28">
        <f t="shared" si="283"/>
        <v>0</v>
      </c>
      <c r="L4375" s="21" t="str">
        <f>UPPER(VLOOKUP(D4375,MasterSheet!H:U,14,))</f>
        <v>BIOXCELL</v>
      </c>
    </row>
    <row r="4376" spans="1:12" x14ac:dyDescent="0.25">
      <c r="A4376" s="21" t="str">
        <f t="shared" si="284"/>
        <v>BIOXCELL</v>
      </c>
      <c r="B4376" s="21">
        <v>182146</v>
      </c>
      <c r="C4376" s="30">
        <v>45983</v>
      </c>
      <c r="D4376" s="21" t="str">
        <v>SIM0027</v>
      </c>
      <c r="E4376" s="21">
        <f>_xlfn.XLOOKUP(D4376,MasterSheet!H:H,MasterSheet!F:F)</f>
        <v>12408</v>
      </c>
      <c r="F4376" s="22">
        <f>SUMIFS(MasterSheet!J:J, MasterSheet!B:B, B4376, MasterSheet!D:D, C4376, MasterSheet!H:H, D4376)</f>
        <v>1</v>
      </c>
      <c r="G4376" s="22">
        <f t="shared" si="281"/>
        <v>12408</v>
      </c>
      <c r="H4376" s="26">
        <f>SUMIFS(MasterSheet!K:K, MasterSheet!B:B, B4376, MasterSheet!D:D, C4376, MasterSheet!H:H, D4376)</f>
        <v>1</v>
      </c>
      <c r="I4376" s="26">
        <f t="shared" si="282"/>
        <v>12408</v>
      </c>
      <c r="J4376" s="28">
        <f>SUMIFS(MasterSheet!L:L, MasterSheet!B:B, B4376, MasterSheet!D:D, C4376, MasterSheet!H:H, D4376)</f>
        <v>0</v>
      </c>
      <c r="K4376" s="28">
        <f t="shared" si="283"/>
        <v>0</v>
      </c>
      <c r="L4376" s="21" t="str">
        <f>UPPER(VLOOKUP(D4376,MasterSheet!H:U,14,))</f>
        <v>BIOXCELL</v>
      </c>
    </row>
    <row r="4377" spans="1:12" x14ac:dyDescent="0.25">
      <c r="A4377" s="21" t="str">
        <f t="shared" si="284"/>
        <v>TARGETMOL</v>
      </c>
      <c r="B4377" s="21" t="str">
        <v>INV251122-002</v>
      </c>
      <c r="C4377" s="30">
        <v>45985</v>
      </c>
      <c r="D4377" s="21" t="str">
        <v>T6917</v>
      </c>
      <c r="E4377" s="21">
        <f>_xlfn.XLOOKUP(D4377,MasterSheet!H:H,MasterSheet!F:F)</f>
        <v>1636.8000000000002</v>
      </c>
      <c r="F4377" s="22">
        <f>SUMIFS(MasterSheet!J:J, MasterSheet!B:B, B4377, MasterSheet!D:D, C4377, MasterSheet!H:H, D4377)</f>
        <v>1</v>
      </c>
      <c r="G4377" s="22">
        <f t="shared" si="281"/>
        <v>1636.8000000000002</v>
      </c>
      <c r="H4377" s="26">
        <f>SUMIFS(MasterSheet!K:K, MasterSheet!B:B, B4377, MasterSheet!D:D, C4377, MasterSheet!H:H, D4377)</f>
        <v>1</v>
      </c>
      <c r="I4377" s="26">
        <f t="shared" si="282"/>
        <v>1636.8000000000002</v>
      </c>
      <c r="J4377" s="28">
        <f>SUMIFS(MasterSheet!L:L, MasterSheet!B:B, B4377, MasterSheet!D:D, C4377, MasterSheet!H:H, D4377)</f>
        <v>0</v>
      </c>
      <c r="K4377" s="28">
        <f t="shared" si="283"/>
        <v>0</v>
      </c>
      <c r="L4377" s="21" t="str">
        <f>UPPER(VLOOKUP(D4377,MasterSheet!H:U,14,))</f>
        <v>TARGETMOL</v>
      </c>
    </row>
    <row r="4378" spans="1:12" x14ac:dyDescent="0.25">
      <c r="A4378" s="21" t="str">
        <f t="shared" si="284"/>
        <v>TARGETMOL</v>
      </c>
      <c r="B4378" s="21" t="str">
        <v>INV251122-002</v>
      </c>
      <c r="C4378" s="30">
        <v>45985</v>
      </c>
      <c r="D4378" s="21" t="str">
        <v>TQ0137</v>
      </c>
      <c r="E4378" s="21">
        <f>_xlfn.XLOOKUP(D4378,MasterSheet!H:H,MasterSheet!F:F)</f>
        <v>4224</v>
      </c>
      <c r="F4378" s="22">
        <f>SUMIFS(MasterSheet!J:J, MasterSheet!B:B, B4378, MasterSheet!D:D, C4378, MasterSheet!H:H, D4378)</f>
        <v>1</v>
      </c>
      <c r="G4378" s="22">
        <f t="shared" si="281"/>
        <v>4224</v>
      </c>
      <c r="H4378" s="26">
        <f>SUMIFS(MasterSheet!K:K, MasterSheet!B:B, B4378, MasterSheet!D:D, C4378, MasterSheet!H:H, D4378)</f>
        <v>1</v>
      </c>
      <c r="I4378" s="26">
        <f t="shared" si="282"/>
        <v>4224</v>
      </c>
      <c r="J4378" s="28">
        <f>SUMIFS(MasterSheet!L:L, MasterSheet!B:B, B4378, MasterSheet!D:D, C4378, MasterSheet!H:H, D4378)</f>
        <v>0</v>
      </c>
      <c r="K4378" s="28">
        <f t="shared" si="283"/>
        <v>0</v>
      </c>
      <c r="L4378" s="21" t="str">
        <f>UPPER(VLOOKUP(D4378,MasterSheet!H:U,14,))</f>
        <v>TARGETMOL</v>
      </c>
    </row>
    <row r="4379" spans="1:12" x14ac:dyDescent="0.25">
      <c r="A4379" s="21" t="str">
        <f t="shared" si="284"/>
        <v>TARGETMOL</v>
      </c>
      <c r="B4379" s="21" t="str">
        <v>INV251122-002</v>
      </c>
      <c r="C4379" s="30">
        <v>45985</v>
      </c>
      <c r="D4379" s="21" t="str">
        <v>T16791</v>
      </c>
      <c r="E4379" s="21">
        <f>_xlfn.XLOOKUP(D4379,MasterSheet!H:H,MasterSheet!F:F)</f>
        <v>1848</v>
      </c>
      <c r="F4379" s="22">
        <f>SUMIFS(MasterSheet!J:J, MasterSheet!B:B, B4379, MasterSheet!D:D, C4379, MasterSheet!H:H, D4379)</f>
        <v>1</v>
      </c>
      <c r="G4379" s="22">
        <f t="shared" si="281"/>
        <v>1848</v>
      </c>
      <c r="H4379" s="26">
        <f>SUMIFS(MasterSheet!K:K, MasterSheet!B:B, B4379, MasterSheet!D:D, C4379, MasterSheet!H:H, D4379)</f>
        <v>1</v>
      </c>
      <c r="I4379" s="26">
        <f t="shared" si="282"/>
        <v>1848</v>
      </c>
      <c r="J4379" s="28">
        <f>SUMIFS(MasterSheet!L:L, MasterSheet!B:B, B4379, MasterSheet!D:D, C4379, MasterSheet!H:H, D4379)</f>
        <v>0</v>
      </c>
      <c r="K4379" s="28">
        <f t="shared" si="283"/>
        <v>0</v>
      </c>
      <c r="L4379" s="21" t="str">
        <f>UPPER(VLOOKUP(D4379,MasterSheet!H:U,14,))</f>
        <v>TARGETMOL</v>
      </c>
    </row>
    <row r="4380" spans="1:12" x14ac:dyDescent="0.25">
      <c r="A4380" s="21" t="str">
        <f t="shared" si="284"/>
        <v>TARGETMOL</v>
      </c>
      <c r="B4380" s="21" t="str">
        <v>INV251122-002</v>
      </c>
      <c r="C4380" s="30">
        <v>45985</v>
      </c>
      <c r="D4380" s="21" t="str">
        <v>T10896L</v>
      </c>
      <c r="E4380" s="21">
        <f>_xlfn.XLOOKUP(D4380,MasterSheet!H:H,MasterSheet!F:F)</f>
        <v>440</v>
      </c>
      <c r="F4380" s="22">
        <f>SUMIFS(MasterSheet!J:J, MasterSheet!B:B, B4380, MasterSheet!D:D, C4380, MasterSheet!H:H, D4380)</f>
        <v>1</v>
      </c>
      <c r="G4380" s="22">
        <f t="shared" si="281"/>
        <v>440</v>
      </c>
      <c r="H4380" s="26">
        <f>SUMIFS(MasterSheet!K:K, MasterSheet!B:B, B4380, MasterSheet!D:D, C4380, MasterSheet!H:H, D4380)</f>
        <v>1</v>
      </c>
      <c r="I4380" s="26">
        <f t="shared" si="282"/>
        <v>440</v>
      </c>
      <c r="J4380" s="28">
        <f>SUMIFS(MasterSheet!L:L, MasterSheet!B:B, B4380, MasterSheet!D:D, C4380, MasterSheet!H:H, D4380)</f>
        <v>0</v>
      </c>
      <c r="K4380" s="28">
        <f t="shared" si="283"/>
        <v>0</v>
      </c>
      <c r="L4380" s="21" t="str">
        <f>UPPER(VLOOKUP(D4380,MasterSheet!H:U,14,))</f>
        <v>TARGETMOL</v>
      </c>
    </row>
    <row r="4381" spans="1:12" x14ac:dyDescent="0.25">
      <c r="A4381" s="21" t="str">
        <f t="shared" si="284"/>
        <v>TARGETMOL</v>
      </c>
      <c r="B4381" s="21" t="str">
        <v>INV251122-003</v>
      </c>
      <c r="C4381" s="30">
        <v>45985</v>
      </c>
      <c r="D4381" s="21" t="str">
        <v>T2665</v>
      </c>
      <c r="E4381" s="21">
        <f>_xlfn.XLOOKUP(D4381,MasterSheet!H:H,MasterSheet!F:F)</f>
        <v>1953.6</v>
      </c>
      <c r="F4381" s="22">
        <f>SUMIFS(MasterSheet!J:J, MasterSheet!B:B, B4381, MasterSheet!D:D, C4381, MasterSheet!H:H, D4381)</f>
        <v>2</v>
      </c>
      <c r="G4381" s="22">
        <f t="shared" si="281"/>
        <v>3907.2</v>
      </c>
      <c r="H4381" s="26">
        <f>SUMIFS(MasterSheet!K:K, MasterSheet!B:B, B4381, MasterSheet!D:D, C4381, MasterSheet!H:H, D4381)</f>
        <v>2</v>
      </c>
      <c r="I4381" s="26">
        <f t="shared" si="282"/>
        <v>3907.2</v>
      </c>
      <c r="J4381" s="28">
        <f>SUMIFS(MasterSheet!L:L, MasterSheet!B:B, B4381, MasterSheet!D:D, C4381, MasterSheet!H:H, D4381)</f>
        <v>0</v>
      </c>
      <c r="K4381" s="28">
        <f t="shared" si="283"/>
        <v>0</v>
      </c>
      <c r="L4381" s="21" t="str">
        <f>UPPER(VLOOKUP(D4381,MasterSheet!H:U,14,))</f>
        <v>TARGETMOL</v>
      </c>
    </row>
    <row r="4382" spans="1:12" x14ac:dyDescent="0.25">
      <c r="A4382" s="21" t="str">
        <f t="shared" si="284"/>
        <v>TARGETMOL</v>
      </c>
      <c r="B4382" s="21" t="str">
        <v>INV251122-004</v>
      </c>
      <c r="C4382" s="30">
        <v>45985</v>
      </c>
      <c r="D4382" s="21" t="str">
        <v>T3092</v>
      </c>
      <c r="E4382" s="21">
        <f>_xlfn.XLOOKUP(D4382,MasterSheet!H:H,MasterSheet!F:F)</f>
        <v>3801.6000000000004</v>
      </c>
      <c r="F4382" s="22">
        <f>SUMIFS(MasterSheet!J:J, MasterSheet!B:B, B4382, MasterSheet!D:D, C4382, MasterSheet!H:H, D4382)</f>
        <v>1</v>
      </c>
      <c r="G4382" s="22">
        <f t="shared" si="281"/>
        <v>3801.6000000000004</v>
      </c>
      <c r="H4382" s="26">
        <f>SUMIFS(MasterSheet!K:K, MasterSheet!B:B, B4382, MasterSheet!D:D, C4382, MasterSheet!H:H, D4382)</f>
        <v>1</v>
      </c>
      <c r="I4382" s="26">
        <f t="shared" si="282"/>
        <v>3801.6000000000004</v>
      </c>
      <c r="J4382" s="28">
        <f>SUMIFS(MasterSheet!L:L, MasterSheet!B:B, B4382, MasterSheet!D:D, C4382, MasterSheet!H:H, D4382)</f>
        <v>0</v>
      </c>
      <c r="K4382" s="28">
        <f t="shared" si="283"/>
        <v>0</v>
      </c>
      <c r="L4382" s="21" t="str">
        <f>UPPER(VLOOKUP(D4382,MasterSheet!H:U,14,))</f>
        <v>TARGETMOL</v>
      </c>
    </row>
    <row r="4383" spans="1:12" x14ac:dyDescent="0.25">
      <c r="A4383" s="21" t="str">
        <f t="shared" si="284"/>
        <v>BOSTER</v>
      </c>
      <c r="B4383" s="21">
        <v>67303</v>
      </c>
      <c r="C4383" s="30">
        <v>45985</v>
      </c>
      <c r="D4383" s="21" t="str">
        <v>AR1065</v>
      </c>
      <c r="E4383" s="21">
        <f>_xlfn.XLOOKUP(D4383,MasterSheet!H:H,MasterSheet!F:F)</f>
        <v>1540</v>
      </c>
      <c r="F4383" s="22">
        <f>SUMIFS(MasterSheet!J:J, MasterSheet!B:B, B4383, MasterSheet!D:D, C4383, MasterSheet!H:H, D4383)</f>
        <v>2</v>
      </c>
      <c r="G4383" s="22">
        <f t="shared" si="281"/>
        <v>3080</v>
      </c>
      <c r="H4383" s="26">
        <f>SUMIFS(MasterSheet!K:K, MasterSheet!B:B, B4383, MasterSheet!D:D, C4383, MasterSheet!H:H, D4383)</f>
        <v>0</v>
      </c>
      <c r="I4383" s="26">
        <f t="shared" si="282"/>
        <v>0</v>
      </c>
      <c r="J4383" s="28">
        <f>SUMIFS(MasterSheet!L:L, MasterSheet!B:B, B4383, MasterSheet!D:D, C4383, MasterSheet!H:H, D4383)</f>
        <v>2</v>
      </c>
      <c r="K4383" s="28">
        <f t="shared" si="283"/>
        <v>3080</v>
      </c>
      <c r="L4383" s="21" t="str">
        <f>UPPER(VLOOKUP(D4383,MasterSheet!H:U,14,))</f>
        <v>BOSTER</v>
      </c>
    </row>
    <row r="4384" spans="1:12" x14ac:dyDescent="0.25">
      <c r="A4384" s="21" t="str">
        <f t="shared" si="284"/>
        <v>BIOXCELL</v>
      </c>
      <c r="B4384" s="21">
        <v>182226</v>
      </c>
      <c r="C4384" s="30">
        <v>45985</v>
      </c>
      <c r="D4384" s="21" t="str">
        <v>BE0379</v>
      </c>
      <c r="E4384" s="21">
        <f>_xlfn.XLOOKUP(D4384,MasterSheet!H:H,MasterSheet!F:F)</f>
        <v>167640</v>
      </c>
      <c r="F4384" s="22">
        <f>SUMIFS(MasterSheet!J:J, MasterSheet!B:B, B4384, MasterSheet!D:D, C4384, MasterSheet!H:H, D4384)</f>
        <v>1</v>
      </c>
      <c r="G4384" s="22">
        <f t="shared" si="281"/>
        <v>167640</v>
      </c>
      <c r="H4384" s="26">
        <f>SUMIFS(MasterSheet!K:K, MasterSheet!B:B, B4384, MasterSheet!D:D, C4384, MasterSheet!H:H, D4384)</f>
        <v>1</v>
      </c>
      <c r="I4384" s="26">
        <f t="shared" si="282"/>
        <v>167640</v>
      </c>
      <c r="J4384" s="28">
        <f>SUMIFS(MasterSheet!L:L, MasterSheet!B:B, B4384, MasterSheet!D:D, C4384, MasterSheet!H:H, D4384)</f>
        <v>0</v>
      </c>
      <c r="K4384" s="28">
        <f t="shared" si="283"/>
        <v>0</v>
      </c>
      <c r="L4384" s="21" t="str">
        <f>UPPER(VLOOKUP(D4384,MasterSheet!H:U,14,))</f>
        <v>BIOXCELL</v>
      </c>
    </row>
    <row r="4385" spans="1:12" x14ac:dyDescent="0.25">
      <c r="A4385" s="21" t="str">
        <f t="shared" si="284"/>
        <v>BIOXCELL</v>
      </c>
      <c r="B4385" s="21">
        <v>182226</v>
      </c>
      <c r="C4385" s="30">
        <v>45985</v>
      </c>
      <c r="D4385" s="21" t="str">
        <v>BE0089</v>
      </c>
      <c r="E4385" s="21">
        <f>_xlfn.XLOOKUP(D4385,MasterSheet!H:H,MasterSheet!F:F)</f>
        <v>89566.399999999994</v>
      </c>
      <c r="F4385" s="22">
        <f>SUMIFS(MasterSheet!J:J, MasterSheet!B:B, B4385, MasterSheet!D:D, C4385, MasterSheet!H:H, D4385)</f>
        <v>1</v>
      </c>
      <c r="G4385" s="22">
        <f t="shared" si="281"/>
        <v>89566.399999999994</v>
      </c>
      <c r="H4385" s="26">
        <f>SUMIFS(MasterSheet!K:K, MasterSheet!B:B, B4385, MasterSheet!D:D, C4385, MasterSheet!H:H, D4385)</f>
        <v>1</v>
      </c>
      <c r="I4385" s="26">
        <f t="shared" si="282"/>
        <v>89566.399999999994</v>
      </c>
      <c r="J4385" s="28">
        <f>SUMIFS(MasterSheet!L:L, MasterSheet!B:B, B4385, MasterSheet!D:D, C4385, MasterSheet!H:H, D4385)</f>
        <v>0</v>
      </c>
      <c r="K4385" s="28">
        <f t="shared" si="283"/>
        <v>0</v>
      </c>
      <c r="L4385" s="21" t="str">
        <f>UPPER(VLOOKUP(D4385,MasterSheet!H:U,14,))</f>
        <v>BIOXCELL</v>
      </c>
    </row>
    <row r="4386" spans="1:12" x14ac:dyDescent="0.25">
      <c r="A4386" s="21" t="str">
        <f t="shared" si="284"/>
        <v>MABTECH</v>
      </c>
      <c r="B4386" s="21">
        <v>45330</v>
      </c>
      <c r="C4386" s="30">
        <v>45985</v>
      </c>
      <c r="D4386" s="21" t="str">
        <v>3321-4AST-2</v>
      </c>
      <c r="E4386" s="21">
        <f>_xlfn.XLOOKUP(D4386,MasterSheet!H:H,MasterSheet!F:F)</f>
        <v>39732</v>
      </c>
      <c r="F4386" s="22">
        <f>SUMIFS(MasterSheet!J:J, MasterSheet!B:B, B4386, MasterSheet!D:D, C4386, MasterSheet!H:H, D4386)</f>
        <v>2</v>
      </c>
      <c r="G4386" s="22">
        <f t="shared" si="281"/>
        <v>79464</v>
      </c>
      <c r="H4386" s="26">
        <f>SUMIFS(MasterSheet!K:K, MasterSheet!B:B, B4386, MasterSheet!D:D, C4386, MasterSheet!H:H, D4386)</f>
        <v>2</v>
      </c>
      <c r="I4386" s="26">
        <f t="shared" si="282"/>
        <v>79464</v>
      </c>
      <c r="J4386" s="28">
        <f>SUMIFS(MasterSheet!L:L, MasterSheet!B:B, B4386, MasterSheet!D:D, C4386, MasterSheet!H:H, D4386)</f>
        <v>0</v>
      </c>
      <c r="K4386" s="28">
        <f t="shared" si="283"/>
        <v>0</v>
      </c>
      <c r="L4386" s="21" t="str">
        <f>UPPER(VLOOKUP(D4386,MasterSheet!H:U,14,))</f>
        <v>MABTECH</v>
      </c>
    </row>
    <row r="4387" spans="1:12" x14ac:dyDescent="0.25">
      <c r="A4387" s="21" t="str">
        <f t="shared" si="284"/>
        <v>MABTECH</v>
      </c>
      <c r="B4387" s="21">
        <v>45330</v>
      </c>
      <c r="C4387" s="30">
        <v>45985</v>
      </c>
      <c r="D4387" s="21" t="str">
        <v>3321-2A</v>
      </c>
      <c r="E4387" s="21">
        <f>_xlfn.XLOOKUP(D4387,MasterSheet!H:H,MasterSheet!F:F)</f>
        <v>39732</v>
      </c>
      <c r="F4387" s="22">
        <f>SUMIFS(MasterSheet!J:J, MasterSheet!B:B, B4387, MasterSheet!D:D, C4387, MasterSheet!H:H, D4387)</f>
        <v>1</v>
      </c>
      <c r="G4387" s="22">
        <f t="shared" si="281"/>
        <v>39732</v>
      </c>
      <c r="H4387" s="26">
        <f>SUMIFS(MasterSheet!K:K, MasterSheet!B:B, B4387, MasterSheet!D:D, C4387, MasterSheet!H:H, D4387)</f>
        <v>1</v>
      </c>
      <c r="I4387" s="26">
        <f t="shared" si="282"/>
        <v>39732</v>
      </c>
      <c r="J4387" s="28">
        <f>SUMIFS(MasterSheet!L:L, MasterSheet!B:B, B4387, MasterSheet!D:D, C4387, MasterSheet!H:H, D4387)</f>
        <v>0</v>
      </c>
      <c r="K4387" s="28">
        <f t="shared" si="283"/>
        <v>0</v>
      </c>
      <c r="L4387" s="21" t="str">
        <f>UPPER(VLOOKUP(D4387,MasterSheet!H:U,14,))</f>
        <v>MABTECH</v>
      </c>
    </row>
    <row r="4388" spans="1:12" x14ac:dyDescent="0.25">
      <c r="A4388" s="21" t="str">
        <f t="shared" si="284"/>
        <v>MABTECH</v>
      </c>
      <c r="B4388" s="21">
        <v>45330</v>
      </c>
      <c r="C4388" s="30">
        <v>45985</v>
      </c>
      <c r="D4388" s="21" t="str">
        <v>3825-2A</v>
      </c>
      <c r="E4388" s="21">
        <f>_xlfn.XLOOKUP(D4388,MasterSheet!H:H,MasterSheet!F:F)</f>
        <v>31248.800000000003</v>
      </c>
      <c r="F4388" s="22">
        <f>SUMIFS(MasterSheet!J:J, MasterSheet!B:B, B4388, MasterSheet!D:D, C4388, MasterSheet!H:H, D4388)</f>
        <v>1</v>
      </c>
      <c r="G4388" s="22">
        <f t="shared" si="281"/>
        <v>31248.800000000003</v>
      </c>
      <c r="H4388" s="26">
        <f>SUMIFS(MasterSheet!K:K, MasterSheet!B:B, B4388, MasterSheet!D:D, C4388, MasterSheet!H:H, D4388)</f>
        <v>1</v>
      </c>
      <c r="I4388" s="26">
        <f t="shared" si="282"/>
        <v>31248.800000000003</v>
      </c>
      <c r="J4388" s="28">
        <f>SUMIFS(MasterSheet!L:L, MasterSheet!B:B, B4388, MasterSheet!D:D, C4388, MasterSheet!H:H, D4388)</f>
        <v>0</v>
      </c>
      <c r="K4388" s="28">
        <f t="shared" si="283"/>
        <v>0</v>
      </c>
      <c r="L4388" s="21" t="str">
        <f>UPPER(VLOOKUP(D4388,MasterSheet!H:U,14,))</f>
        <v>MABTECH</v>
      </c>
    </row>
    <row r="4389" spans="1:12" x14ac:dyDescent="0.25">
      <c r="A4389" s="21" t="str">
        <f t="shared" si="284"/>
        <v>MABTECH</v>
      </c>
      <c r="B4389" s="21">
        <v>45330</v>
      </c>
      <c r="C4389" s="30">
        <v>45985</v>
      </c>
      <c r="D4389" s="21" t="str">
        <v>3441-2A</v>
      </c>
      <c r="E4389" s="21">
        <f>_xlfn.XLOOKUP(D4389,MasterSheet!H:H,MasterSheet!F:F)</f>
        <v>39732</v>
      </c>
      <c r="F4389" s="22">
        <f>SUMIFS(MasterSheet!J:J, MasterSheet!B:B, B4389, MasterSheet!D:D, C4389, MasterSheet!H:H, D4389)</f>
        <v>2</v>
      </c>
      <c r="G4389" s="22">
        <f t="shared" si="281"/>
        <v>79464</v>
      </c>
      <c r="H4389" s="26">
        <f>SUMIFS(MasterSheet!K:K, MasterSheet!B:B, B4389, MasterSheet!D:D, C4389, MasterSheet!H:H, D4389)</f>
        <v>2</v>
      </c>
      <c r="I4389" s="26">
        <f t="shared" si="282"/>
        <v>79464</v>
      </c>
      <c r="J4389" s="28">
        <f>SUMIFS(MasterSheet!L:L, MasterSheet!B:B, B4389, MasterSheet!D:D, C4389, MasterSheet!H:H, D4389)</f>
        <v>0</v>
      </c>
      <c r="K4389" s="28">
        <f t="shared" si="283"/>
        <v>0</v>
      </c>
      <c r="L4389" s="21" t="str">
        <f>UPPER(VLOOKUP(D4389,MasterSheet!H:U,14,))</f>
        <v>MABTECH</v>
      </c>
    </row>
    <row r="4390" spans="1:12" x14ac:dyDescent="0.25">
      <c r="A4390" s="21" t="str">
        <f t="shared" si="284"/>
        <v>MABTECH</v>
      </c>
      <c r="B4390" s="21">
        <v>45330</v>
      </c>
      <c r="C4390" s="30">
        <v>45985</v>
      </c>
      <c r="D4390" s="21" t="str">
        <v>3650-10</v>
      </c>
      <c r="E4390" s="21">
        <f>_xlfn.XLOOKUP(D4390,MasterSheet!H:H,MasterSheet!F:F)</f>
        <v>10841.6</v>
      </c>
      <c r="F4390" s="22">
        <f>SUMIFS(MasterSheet!J:J, MasterSheet!B:B, B4390, MasterSheet!D:D, C4390, MasterSheet!H:H, D4390)</f>
        <v>2</v>
      </c>
      <c r="G4390" s="22">
        <f t="shared" si="281"/>
        <v>21683.200000000001</v>
      </c>
      <c r="H4390" s="26">
        <f>SUMIFS(MasterSheet!K:K, MasterSheet!B:B, B4390, MasterSheet!D:D, C4390, MasterSheet!H:H, D4390)</f>
        <v>2</v>
      </c>
      <c r="I4390" s="26">
        <f t="shared" si="282"/>
        <v>21683.200000000001</v>
      </c>
      <c r="J4390" s="28">
        <f>SUMIFS(MasterSheet!L:L, MasterSheet!B:B, B4390, MasterSheet!D:D, C4390, MasterSheet!H:H, D4390)</f>
        <v>0</v>
      </c>
      <c r="K4390" s="28">
        <f t="shared" si="283"/>
        <v>0</v>
      </c>
      <c r="L4390" s="21" t="str">
        <f>UPPER(VLOOKUP(D4390,MasterSheet!H:U,14,))</f>
        <v>MABTECH</v>
      </c>
    </row>
    <row r="4391" spans="1:12" x14ac:dyDescent="0.25">
      <c r="A4391" s="21" t="str">
        <f t="shared" si="284"/>
        <v>MABTECH</v>
      </c>
      <c r="B4391" s="21">
        <v>45330</v>
      </c>
      <c r="C4391" s="30">
        <v>45985</v>
      </c>
      <c r="D4391" s="21" t="str">
        <v>3654-WP-10</v>
      </c>
      <c r="E4391" s="21">
        <f>_xlfn.XLOOKUP(D4391,MasterSheet!H:H,MasterSheet!F:F)</f>
        <v>33880</v>
      </c>
      <c r="F4391" s="22">
        <f>SUMIFS(MasterSheet!J:J, MasterSheet!B:B, B4391, MasterSheet!D:D, C4391, MasterSheet!H:H, D4391)</f>
        <v>4</v>
      </c>
      <c r="G4391" s="22">
        <f t="shared" si="281"/>
        <v>135520</v>
      </c>
      <c r="H4391" s="26">
        <f>SUMIFS(MasterSheet!K:K, MasterSheet!B:B, B4391, MasterSheet!D:D, C4391, MasterSheet!H:H, D4391)</f>
        <v>4</v>
      </c>
      <c r="I4391" s="26">
        <f t="shared" si="282"/>
        <v>135520</v>
      </c>
      <c r="J4391" s="28">
        <f>SUMIFS(MasterSheet!L:L, MasterSheet!B:B, B4391, MasterSheet!D:D, C4391, MasterSheet!H:H, D4391)</f>
        <v>0</v>
      </c>
      <c r="K4391" s="28">
        <f t="shared" si="283"/>
        <v>0</v>
      </c>
      <c r="L4391" s="21" t="str">
        <f>UPPER(VLOOKUP(D4391,MasterSheet!H:U,14,))</f>
        <v>MABTECH</v>
      </c>
    </row>
    <row r="4392" spans="1:12" x14ac:dyDescent="0.25">
      <c r="A4392" s="21" t="str">
        <f t="shared" si="284"/>
        <v>MABTECH</v>
      </c>
      <c r="B4392" s="21">
        <v>45330</v>
      </c>
      <c r="C4392" s="30">
        <v>45985</v>
      </c>
      <c r="D4392" s="21" t="str">
        <v>3460-1H-6</v>
      </c>
      <c r="E4392" s="21">
        <f>_xlfn.XLOOKUP(D4392,MasterSheet!H:H,MasterSheet!F:F)</f>
        <v>22484</v>
      </c>
      <c r="F4392" s="22">
        <f>SUMIFS(MasterSheet!J:J, MasterSheet!B:B, B4392, MasterSheet!D:D, C4392, MasterSheet!H:H, D4392)</f>
        <v>1</v>
      </c>
      <c r="G4392" s="22">
        <f t="shared" si="281"/>
        <v>22484</v>
      </c>
      <c r="H4392" s="26">
        <f>SUMIFS(MasterSheet!K:K, MasterSheet!B:B, B4392, MasterSheet!D:D, C4392, MasterSheet!H:H, D4392)</f>
        <v>1</v>
      </c>
      <c r="I4392" s="26">
        <f t="shared" si="282"/>
        <v>22484</v>
      </c>
      <c r="J4392" s="28">
        <f>SUMIFS(MasterSheet!L:L, MasterSheet!B:B, B4392, MasterSheet!D:D, C4392, MasterSheet!H:H, D4392)</f>
        <v>0</v>
      </c>
      <c r="K4392" s="28">
        <f t="shared" si="283"/>
        <v>0</v>
      </c>
      <c r="L4392" s="21" t="str">
        <f>UPPER(VLOOKUP(D4392,MasterSheet!H:U,14,))</f>
        <v>MABTECH</v>
      </c>
    </row>
    <row r="4393" spans="1:12" x14ac:dyDescent="0.25">
      <c r="A4393" s="21" t="str">
        <f t="shared" si="284"/>
        <v>MABTECH</v>
      </c>
      <c r="B4393" s="21">
        <v>45330</v>
      </c>
      <c r="C4393" s="30">
        <v>45985</v>
      </c>
      <c r="D4393" s="21" t="str">
        <v>3430-1H-6</v>
      </c>
      <c r="E4393" s="21">
        <f>_xlfn.XLOOKUP(D4393,MasterSheet!H:H,MasterSheet!F:F)</f>
        <v>22484</v>
      </c>
      <c r="F4393" s="22">
        <f>SUMIFS(MasterSheet!J:J, MasterSheet!B:B, B4393, MasterSheet!D:D, C4393, MasterSheet!H:H, D4393)</f>
        <v>1</v>
      </c>
      <c r="G4393" s="22">
        <f t="shared" si="281"/>
        <v>22484</v>
      </c>
      <c r="H4393" s="26">
        <f>SUMIFS(MasterSheet!K:K, MasterSheet!B:B, B4393, MasterSheet!D:D, C4393, MasterSheet!H:H, D4393)</f>
        <v>1</v>
      </c>
      <c r="I4393" s="26">
        <f t="shared" si="282"/>
        <v>22484</v>
      </c>
      <c r="J4393" s="28">
        <f>SUMIFS(MasterSheet!L:L, MasterSheet!B:B, B4393, MasterSheet!D:D, C4393, MasterSheet!H:H, D4393)</f>
        <v>0</v>
      </c>
      <c r="K4393" s="28">
        <f t="shared" si="283"/>
        <v>0</v>
      </c>
      <c r="L4393" s="21" t="str">
        <f>UPPER(VLOOKUP(D4393,MasterSheet!H:U,14,))</f>
        <v>MABTECH</v>
      </c>
    </row>
    <row r="4394" spans="1:12" x14ac:dyDescent="0.25">
      <c r="A4394" s="21" t="str">
        <f t="shared" si="284"/>
        <v>MABTECH</v>
      </c>
      <c r="B4394" s="21">
        <v>45330</v>
      </c>
      <c r="C4394" s="30">
        <v>45985</v>
      </c>
      <c r="D4394" s="21" t="str">
        <v>3512-1H-6</v>
      </c>
      <c r="E4394" s="21">
        <f>_xlfn.XLOOKUP(D4394,MasterSheet!H:H,MasterSheet!F:F)</f>
        <v>22484</v>
      </c>
      <c r="F4394" s="22">
        <f>SUMIFS(MasterSheet!J:J, MasterSheet!B:B, B4394, MasterSheet!D:D, C4394, MasterSheet!H:H, D4394)</f>
        <v>1</v>
      </c>
      <c r="G4394" s="22">
        <f t="shared" si="281"/>
        <v>22484</v>
      </c>
      <c r="H4394" s="26">
        <f>SUMIFS(MasterSheet!K:K, MasterSheet!B:B, B4394, MasterSheet!D:D, C4394, MasterSheet!H:H, D4394)</f>
        <v>1</v>
      </c>
      <c r="I4394" s="26">
        <f t="shared" si="282"/>
        <v>22484</v>
      </c>
      <c r="J4394" s="28">
        <f>SUMIFS(MasterSheet!L:L, MasterSheet!B:B, B4394, MasterSheet!D:D, C4394, MasterSheet!H:H, D4394)</f>
        <v>0</v>
      </c>
      <c r="K4394" s="28">
        <f t="shared" si="283"/>
        <v>0</v>
      </c>
      <c r="L4394" s="21" t="str">
        <f>UPPER(VLOOKUP(D4394,MasterSheet!H:U,14,))</f>
        <v>MABTECH</v>
      </c>
    </row>
    <row r="4395" spans="1:12" x14ac:dyDescent="0.25">
      <c r="A4395" s="21" t="str">
        <f t="shared" si="284"/>
        <v>MABTECH</v>
      </c>
      <c r="B4395" s="21">
        <v>45330</v>
      </c>
      <c r="C4395" s="30">
        <v>45985</v>
      </c>
      <c r="D4395" s="21" t="str">
        <v>3880-1AD-6</v>
      </c>
      <c r="E4395" s="21">
        <f>_xlfn.XLOOKUP(D4395,MasterSheet!H:H,MasterSheet!F:F)</f>
        <v>22484</v>
      </c>
      <c r="F4395" s="22">
        <f>SUMIFS(MasterSheet!J:J, MasterSheet!B:B, B4395, MasterSheet!D:D, C4395, MasterSheet!H:H, D4395)</f>
        <v>2</v>
      </c>
      <c r="G4395" s="22">
        <f t="shared" si="281"/>
        <v>44968</v>
      </c>
      <c r="H4395" s="26">
        <f>SUMIFS(MasterSheet!K:K, MasterSheet!B:B, B4395, MasterSheet!D:D, C4395, MasterSheet!H:H, D4395)</f>
        <v>2</v>
      </c>
      <c r="I4395" s="26">
        <f t="shared" si="282"/>
        <v>44968</v>
      </c>
      <c r="J4395" s="28">
        <f>SUMIFS(MasterSheet!L:L, MasterSheet!B:B, B4395, MasterSheet!D:D, C4395, MasterSheet!H:H, D4395)</f>
        <v>0</v>
      </c>
      <c r="K4395" s="28">
        <f t="shared" si="283"/>
        <v>0</v>
      </c>
      <c r="L4395" s="21" t="str">
        <f>UPPER(VLOOKUP(D4395,MasterSheet!H:U,14,))</f>
        <v>MABTECH</v>
      </c>
    </row>
    <row r="4396" spans="1:12" x14ac:dyDescent="0.25">
      <c r="A4396" s="21" t="str">
        <f t="shared" si="284"/>
        <v>MABTECH</v>
      </c>
      <c r="B4396" s="21">
        <v>45330</v>
      </c>
      <c r="C4396" s="30">
        <v>45985</v>
      </c>
      <c r="D4396" s="21" t="str">
        <v>3311-4APW-2</v>
      </c>
      <c r="E4396" s="21">
        <f>_xlfn.XLOOKUP(D4396,MasterSheet!H:H,MasterSheet!F:F)</f>
        <v>34804</v>
      </c>
      <c r="F4396" s="22">
        <f>SUMIFS(MasterSheet!J:J, MasterSheet!B:B, B4396, MasterSheet!D:D, C4396, MasterSheet!H:H, D4396)</f>
        <v>1</v>
      </c>
      <c r="G4396" s="22">
        <f t="shared" si="281"/>
        <v>34804</v>
      </c>
      <c r="H4396" s="26">
        <f>SUMIFS(MasterSheet!K:K, MasterSheet!B:B, B4396, MasterSheet!D:D, C4396, MasterSheet!H:H, D4396)</f>
        <v>1</v>
      </c>
      <c r="I4396" s="26">
        <f t="shared" si="282"/>
        <v>34804</v>
      </c>
      <c r="J4396" s="28">
        <f>SUMIFS(MasterSheet!L:L, MasterSheet!B:B, B4396, MasterSheet!D:D, C4396, MasterSheet!H:H, D4396)</f>
        <v>0</v>
      </c>
      <c r="K4396" s="28">
        <f t="shared" si="283"/>
        <v>0</v>
      </c>
      <c r="L4396" s="21" t="str">
        <f>UPPER(VLOOKUP(D4396,MasterSheet!H:U,14,))</f>
        <v>MABTECH</v>
      </c>
    </row>
    <row r="4397" spans="1:12" x14ac:dyDescent="0.25">
      <c r="A4397" s="21" t="str">
        <f t="shared" si="284"/>
        <v>MABTECH</v>
      </c>
      <c r="B4397" s="21">
        <v>45330</v>
      </c>
      <c r="C4397" s="30">
        <v>45985</v>
      </c>
      <c r="D4397" s="21" t="str">
        <v>3321-4APT-2</v>
      </c>
      <c r="E4397" s="21">
        <f>_xlfn.XLOOKUP(D4397,MasterSheet!H:H,MasterSheet!F:F)</f>
        <v>34804</v>
      </c>
      <c r="F4397" s="22">
        <f>SUMIFS(MasterSheet!J:J, MasterSheet!B:B, B4397, MasterSheet!D:D, C4397, MasterSheet!H:H, D4397)</f>
        <v>1</v>
      </c>
      <c r="G4397" s="22">
        <f t="shared" si="281"/>
        <v>34804</v>
      </c>
      <c r="H4397" s="26">
        <f>SUMIFS(MasterSheet!K:K, MasterSheet!B:B, B4397, MasterSheet!D:D, C4397, MasterSheet!H:H, D4397)</f>
        <v>1</v>
      </c>
      <c r="I4397" s="26">
        <f t="shared" si="282"/>
        <v>34804</v>
      </c>
      <c r="J4397" s="28">
        <f>SUMIFS(MasterSheet!L:L, MasterSheet!B:B, B4397, MasterSheet!D:D, C4397, MasterSheet!H:H, D4397)</f>
        <v>0</v>
      </c>
      <c r="K4397" s="28">
        <f t="shared" si="283"/>
        <v>0</v>
      </c>
      <c r="L4397" s="21" t="str">
        <f>UPPER(VLOOKUP(D4397,MasterSheet!H:U,14,))</f>
        <v>MABTECH</v>
      </c>
    </row>
    <row r="4398" spans="1:12" x14ac:dyDescent="0.25">
      <c r="A4398" s="21" t="str">
        <f t="shared" si="284"/>
        <v>BIOLEGEND</v>
      </c>
      <c r="B4398" s="21" t="str">
        <v>EED121200</v>
      </c>
      <c r="C4398" s="30">
        <v>45987</v>
      </c>
      <c r="D4398" s="21">
        <v>100406</v>
      </c>
      <c r="E4398" s="21">
        <f>_xlfn.XLOOKUP(D4398,MasterSheet!H:H,MasterSheet!F:F)</f>
        <v>5227.2</v>
      </c>
      <c r="F4398" s="22">
        <f>SUMIFS(MasterSheet!J:J, MasterSheet!B:B, B4398, MasterSheet!D:D, C4398, MasterSheet!H:H, D4398)</f>
        <v>1</v>
      </c>
      <c r="G4398" s="22">
        <f t="shared" si="281"/>
        <v>5227.2</v>
      </c>
      <c r="H4398" s="26">
        <f>SUMIFS(MasterSheet!K:K, MasterSheet!B:B, B4398, MasterSheet!D:D, C4398, MasterSheet!H:H, D4398)</f>
        <v>1</v>
      </c>
      <c r="I4398" s="26">
        <f t="shared" si="282"/>
        <v>5227.2</v>
      </c>
      <c r="J4398" s="28">
        <f>SUMIFS(MasterSheet!L:L, MasterSheet!B:B, B4398, MasterSheet!D:D, C4398, MasterSheet!H:H, D4398)</f>
        <v>0</v>
      </c>
      <c r="K4398" s="28">
        <f t="shared" si="283"/>
        <v>0</v>
      </c>
      <c r="L4398" s="21" t="str">
        <f>UPPER(VLOOKUP(D4398,MasterSheet!H:U,14,))</f>
        <v>BIOLEGEND</v>
      </c>
    </row>
    <row r="4399" spans="1:12" x14ac:dyDescent="0.25">
      <c r="A4399" s="21" t="str">
        <f t="shared" si="284"/>
        <v>BIOLEGEND</v>
      </c>
      <c r="B4399" s="21" t="str">
        <v>EED121200</v>
      </c>
      <c r="C4399" s="30">
        <v>45987</v>
      </c>
      <c r="D4399" s="21">
        <v>100710</v>
      </c>
      <c r="E4399" s="21">
        <f>_xlfn.XLOOKUP(D4399,MasterSheet!H:H,MasterSheet!F:F)</f>
        <v>10454.4</v>
      </c>
      <c r="F4399" s="22">
        <f>SUMIFS(MasterSheet!J:J, MasterSheet!B:B, B4399, MasterSheet!D:D, C4399, MasterSheet!H:H, D4399)</f>
        <v>1</v>
      </c>
      <c r="G4399" s="22">
        <f t="shared" si="281"/>
        <v>10454.4</v>
      </c>
      <c r="H4399" s="26">
        <f>SUMIFS(MasterSheet!K:K, MasterSheet!B:B, B4399, MasterSheet!D:D, C4399, MasterSheet!H:H, D4399)</f>
        <v>1</v>
      </c>
      <c r="I4399" s="26">
        <f t="shared" si="282"/>
        <v>10454.4</v>
      </c>
      <c r="J4399" s="28">
        <f>SUMIFS(MasterSheet!L:L, MasterSheet!B:B, B4399, MasterSheet!D:D, C4399, MasterSheet!H:H, D4399)</f>
        <v>0</v>
      </c>
      <c r="K4399" s="28">
        <f t="shared" si="283"/>
        <v>0</v>
      </c>
      <c r="L4399" s="21" t="str">
        <f>UPPER(VLOOKUP(D4399,MasterSheet!H:U,14,))</f>
        <v>BIOLEGEND</v>
      </c>
    </row>
    <row r="4400" spans="1:12" x14ac:dyDescent="0.25">
      <c r="A4400" s="21" t="str">
        <f t="shared" si="284"/>
        <v>BIOLEGEND</v>
      </c>
      <c r="B4400" s="21" t="str">
        <v>EED121200</v>
      </c>
      <c r="C4400" s="30">
        <v>45987</v>
      </c>
      <c r="D4400" s="21">
        <v>100751</v>
      </c>
      <c r="E4400" s="21">
        <f>_xlfn.XLOOKUP(D4400,MasterSheet!H:H,MasterSheet!F:F)</f>
        <v>10164</v>
      </c>
      <c r="F4400" s="22">
        <f>SUMIFS(MasterSheet!J:J, MasterSheet!B:B, B4400, MasterSheet!D:D, C4400, MasterSheet!H:H, D4400)</f>
        <v>1</v>
      </c>
      <c r="G4400" s="22">
        <f t="shared" si="281"/>
        <v>10164</v>
      </c>
      <c r="H4400" s="26">
        <f>SUMIFS(MasterSheet!K:K, MasterSheet!B:B, B4400, MasterSheet!D:D, C4400, MasterSheet!H:H, D4400)</f>
        <v>1</v>
      </c>
      <c r="I4400" s="26">
        <f t="shared" si="282"/>
        <v>10164</v>
      </c>
      <c r="J4400" s="28">
        <f>SUMIFS(MasterSheet!L:L, MasterSheet!B:B, B4400, MasterSheet!D:D, C4400, MasterSheet!H:H, D4400)</f>
        <v>0</v>
      </c>
      <c r="K4400" s="28">
        <f t="shared" si="283"/>
        <v>0</v>
      </c>
      <c r="L4400" s="21" t="str">
        <f>UPPER(VLOOKUP(D4400,MasterSheet!H:U,14,))</f>
        <v>BIOLEGEND</v>
      </c>
    </row>
    <row r="4401" spans="1:12" x14ac:dyDescent="0.25">
      <c r="A4401" s="21" t="str">
        <f t="shared" si="284"/>
        <v>BIOLEGEND</v>
      </c>
      <c r="B4401" s="21" t="str">
        <v>EED121200</v>
      </c>
      <c r="C4401" s="30">
        <v>45987</v>
      </c>
      <c r="D4401" s="21">
        <v>100759</v>
      </c>
      <c r="E4401" s="21">
        <f>_xlfn.XLOOKUP(D4401,MasterSheet!H:H,MasterSheet!F:F)</f>
        <v>16816.8</v>
      </c>
      <c r="F4401" s="22">
        <f>SUMIFS(MasterSheet!J:J, MasterSheet!B:B, B4401, MasterSheet!D:D, C4401, MasterSheet!H:H, D4401)</f>
        <v>1</v>
      </c>
      <c r="G4401" s="22">
        <f t="shared" si="281"/>
        <v>16816.8</v>
      </c>
      <c r="H4401" s="26">
        <f>SUMIFS(MasterSheet!K:K, MasterSheet!B:B, B4401, MasterSheet!D:D, C4401, MasterSheet!H:H, D4401)</f>
        <v>1</v>
      </c>
      <c r="I4401" s="26">
        <f t="shared" si="282"/>
        <v>16816.8</v>
      </c>
      <c r="J4401" s="28">
        <f>SUMIFS(MasterSheet!L:L, MasterSheet!B:B, B4401, MasterSheet!D:D, C4401, MasterSheet!H:H, D4401)</f>
        <v>0</v>
      </c>
      <c r="K4401" s="28">
        <f t="shared" si="283"/>
        <v>0</v>
      </c>
      <c r="L4401" s="21" t="str">
        <f>UPPER(VLOOKUP(D4401,MasterSheet!H:U,14,))</f>
        <v>BIOLEGEND</v>
      </c>
    </row>
    <row r="4402" spans="1:12" x14ac:dyDescent="0.25">
      <c r="A4402" s="21" t="str">
        <f t="shared" si="284"/>
        <v>BIOLEGEND</v>
      </c>
      <c r="B4402" s="21" t="str">
        <v>EED121200</v>
      </c>
      <c r="C4402" s="30">
        <v>45987</v>
      </c>
      <c r="D4402" s="21">
        <v>101209</v>
      </c>
      <c r="E4402" s="21">
        <f>_xlfn.XLOOKUP(D4402,MasterSheet!H:H,MasterSheet!F:F)</f>
        <v>4065.6000000000004</v>
      </c>
      <c r="F4402" s="22">
        <f>SUMIFS(MasterSheet!J:J, MasterSheet!B:B, B4402, MasterSheet!D:D, C4402, MasterSheet!H:H, D4402)</f>
        <v>1</v>
      </c>
      <c r="G4402" s="22">
        <f t="shared" si="281"/>
        <v>4065.6000000000004</v>
      </c>
      <c r="H4402" s="26">
        <f>SUMIFS(MasterSheet!K:K, MasterSheet!B:B, B4402, MasterSheet!D:D, C4402, MasterSheet!H:H, D4402)</f>
        <v>1</v>
      </c>
      <c r="I4402" s="26">
        <f t="shared" si="282"/>
        <v>4065.6000000000004</v>
      </c>
      <c r="J4402" s="28">
        <f>SUMIFS(MasterSheet!L:L, MasterSheet!B:B, B4402, MasterSheet!D:D, C4402, MasterSheet!H:H, D4402)</f>
        <v>0</v>
      </c>
      <c r="K4402" s="28">
        <f t="shared" si="283"/>
        <v>0</v>
      </c>
      <c r="L4402" s="21" t="str">
        <f>UPPER(VLOOKUP(D4402,MasterSheet!H:U,14,))</f>
        <v>BIOLEGEND</v>
      </c>
    </row>
    <row r="4403" spans="1:12" x14ac:dyDescent="0.25">
      <c r="A4403" s="21" t="str">
        <f t="shared" si="284"/>
        <v>BIOLEGEND</v>
      </c>
      <c r="B4403" s="21" t="str">
        <v>EED121200</v>
      </c>
      <c r="C4403" s="30">
        <v>45987</v>
      </c>
      <c r="D4403" s="21">
        <v>101222</v>
      </c>
      <c r="E4403" s="21">
        <f>_xlfn.XLOOKUP(D4403,MasterSheet!H:H,MasterSheet!F:F)</f>
        <v>13244</v>
      </c>
      <c r="F4403" s="22">
        <f>SUMIFS(MasterSheet!J:J, MasterSheet!B:B, B4403, MasterSheet!D:D, C4403, MasterSheet!H:H, D4403)</f>
        <v>1</v>
      </c>
      <c r="G4403" s="22">
        <f t="shared" si="281"/>
        <v>13244</v>
      </c>
      <c r="H4403" s="26">
        <f>SUMIFS(MasterSheet!K:K, MasterSheet!B:B, B4403, MasterSheet!D:D, C4403, MasterSheet!H:H, D4403)</f>
        <v>1</v>
      </c>
      <c r="I4403" s="26">
        <f t="shared" si="282"/>
        <v>13244</v>
      </c>
      <c r="J4403" s="28">
        <f>SUMIFS(MasterSheet!L:L, MasterSheet!B:B, B4403, MasterSheet!D:D, C4403, MasterSheet!H:H, D4403)</f>
        <v>0</v>
      </c>
      <c r="K4403" s="28">
        <f t="shared" si="283"/>
        <v>0</v>
      </c>
      <c r="L4403" s="21" t="str">
        <f>UPPER(VLOOKUP(D4403,MasterSheet!H:U,14,))</f>
        <v>BIOLEGEND</v>
      </c>
    </row>
    <row r="4404" spans="1:12" x14ac:dyDescent="0.25">
      <c r="A4404" s="21" t="str">
        <f t="shared" si="284"/>
        <v>BIOLEGEND</v>
      </c>
      <c r="B4404" s="21" t="str">
        <v>EED121200</v>
      </c>
      <c r="C4404" s="30">
        <v>45987</v>
      </c>
      <c r="D4404" s="21">
        <v>101242</v>
      </c>
      <c r="E4404" s="21">
        <f>_xlfn.XLOOKUP(D4404,MasterSheet!H:H,MasterSheet!F:F)</f>
        <v>18018</v>
      </c>
      <c r="F4404" s="22">
        <f>SUMIFS(MasterSheet!J:J, MasterSheet!B:B, B4404, MasterSheet!D:D, C4404, MasterSheet!H:H, D4404)</f>
        <v>1</v>
      </c>
      <c r="G4404" s="22">
        <f t="shared" si="281"/>
        <v>18018</v>
      </c>
      <c r="H4404" s="26">
        <f>SUMIFS(MasterSheet!K:K, MasterSheet!B:B, B4404, MasterSheet!D:D, C4404, MasterSheet!H:H, D4404)</f>
        <v>1</v>
      </c>
      <c r="I4404" s="26">
        <f t="shared" si="282"/>
        <v>18018</v>
      </c>
      <c r="J4404" s="28">
        <f>SUMIFS(MasterSheet!L:L, MasterSheet!B:B, B4404, MasterSheet!D:D, C4404, MasterSheet!H:H, D4404)</f>
        <v>0</v>
      </c>
      <c r="K4404" s="28">
        <f t="shared" si="283"/>
        <v>0</v>
      </c>
      <c r="L4404" s="21" t="str">
        <f>UPPER(VLOOKUP(D4404,MasterSheet!H:U,14,))</f>
        <v>BIOLEGEND</v>
      </c>
    </row>
    <row r="4405" spans="1:12" x14ac:dyDescent="0.25">
      <c r="A4405" s="21" t="str">
        <f t="shared" si="284"/>
        <v>BIOLEGEND</v>
      </c>
      <c r="B4405" s="21" t="str">
        <v>EED121200</v>
      </c>
      <c r="C4405" s="30">
        <v>45987</v>
      </c>
      <c r="D4405" s="21">
        <v>101302</v>
      </c>
      <c r="E4405" s="21">
        <f>_xlfn.XLOOKUP(D4405,MasterSheet!H:H,MasterSheet!F:F)</f>
        <v>6072</v>
      </c>
      <c r="F4405" s="22">
        <f>SUMIFS(MasterSheet!J:J, MasterSheet!B:B, B4405, MasterSheet!D:D, C4405, MasterSheet!H:H, D4405)</f>
        <v>1</v>
      </c>
      <c r="G4405" s="22">
        <f t="shared" si="281"/>
        <v>6072</v>
      </c>
      <c r="H4405" s="26">
        <f>SUMIFS(MasterSheet!K:K, MasterSheet!B:B, B4405, MasterSheet!D:D, C4405, MasterSheet!H:H, D4405)</f>
        <v>1</v>
      </c>
      <c r="I4405" s="26">
        <f t="shared" si="282"/>
        <v>6072</v>
      </c>
      <c r="J4405" s="28">
        <f>SUMIFS(MasterSheet!L:L, MasterSheet!B:B, B4405, MasterSheet!D:D, C4405, MasterSheet!H:H, D4405)</f>
        <v>0</v>
      </c>
      <c r="K4405" s="28">
        <f t="shared" si="283"/>
        <v>0</v>
      </c>
      <c r="L4405" s="21" t="str">
        <f>UPPER(VLOOKUP(D4405,MasterSheet!H:U,14,))</f>
        <v>BIOLEGEND</v>
      </c>
    </row>
    <row r="4406" spans="1:12" x14ac:dyDescent="0.25">
      <c r="A4406" s="21" t="str">
        <f t="shared" si="284"/>
        <v>BIOLEGEND</v>
      </c>
      <c r="B4406" s="21" t="str">
        <v>EED121200</v>
      </c>
      <c r="C4406" s="30">
        <v>45987</v>
      </c>
      <c r="D4406" s="21">
        <v>101916</v>
      </c>
      <c r="E4406" s="21">
        <f>_xlfn.XLOOKUP(D4406,MasterSheet!H:H,MasterSheet!F:F)</f>
        <v>12091.2</v>
      </c>
      <c r="F4406" s="22">
        <f>SUMIFS(MasterSheet!J:J, MasterSheet!B:B, B4406, MasterSheet!D:D, C4406, MasterSheet!H:H, D4406)</f>
        <v>1</v>
      </c>
      <c r="G4406" s="22">
        <f t="shared" si="281"/>
        <v>12091.2</v>
      </c>
      <c r="H4406" s="26">
        <f>SUMIFS(MasterSheet!K:K, MasterSheet!B:B, B4406, MasterSheet!D:D, C4406, MasterSheet!H:H, D4406)</f>
        <v>1</v>
      </c>
      <c r="I4406" s="26">
        <f t="shared" si="282"/>
        <v>12091.2</v>
      </c>
      <c r="J4406" s="28">
        <f>SUMIFS(MasterSheet!L:L, MasterSheet!B:B, B4406, MasterSheet!D:D, C4406, MasterSheet!H:H, D4406)</f>
        <v>0</v>
      </c>
      <c r="K4406" s="28">
        <f t="shared" si="283"/>
        <v>0</v>
      </c>
      <c r="L4406" s="21" t="str">
        <f>UPPER(VLOOKUP(D4406,MasterSheet!H:U,14,))</f>
        <v>BIOLEGEND</v>
      </c>
    </row>
    <row r="4407" spans="1:12" x14ac:dyDescent="0.25">
      <c r="A4407" s="21" t="str">
        <f t="shared" si="284"/>
        <v>BIOLEGEND</v>
      </c>
      <c r="B4407" s="21" t="str">
        <v>EED121200</v>
      </c>
      <c r="C4407" s="30">
        <v>45987</v>
      </c>
      <c r="D4407" s="21">
        <v>102008</v>
      </c>
      <c r="E4407" s="21">
        <f>_xlfn.XLOOKUP(D4407,MasterSheet!H:H,MasterSheet!F:F)</f>
        <v>13921.599999999999</v>
      </c>
      <c r="F4407" s="22">
        <f>SUMIFS(MasterSheet!J:J, MasterSheet!B:B, B4407, MasterSheet!D:D, C4407, MasterSheet!H:H, D4407)</f>
        <v>1</v>
      </c>
      <c r="G4407" s="22">
        <f t="shared" ref="G4407:G4470" si="285">F4407*E4407</f>
        <v>13921.599999999999</v>
      </c>
      <c r="H4407" s="26">
        <f>SUMIFS(MasterSheet!K:K, MasterSheet!B:B, B4407, MasterSheet!D:D, C4407, MasterSheet!H:H, D4407)</f>
        <v>1</v>
      </c>
      <c r="I4407" s="26">
        <f t="shared" ref="I4407:I4470" si="286">H4407*E4407</f>
        <v>13921.599999999999</v>
      </c>
      <c r="J4407" s="28">
        <f>SUMIFS(MasterSheet!L:L, MasterSheet!B:B, B4407, MasterSheet!D:D, C4407, MasterSheet!H:H, D4407)</f>
        <v>0</v>
      </c>
      <c r="K4407" s="28">
        <f t="shared" ref="K4407:K4470" si="287">J4407*E4407</f>
        <v>0</v>
      </c>
      <c r="L4407" s="21" t="str">
        <f>UPPER(VLOOKUP(D4407,MasterSheet!H:U,14,))</f>
        <v>BIOLEGEND</v>
      </c>
    </row>
    <row r="4408" spans="1:12" x14ac:dyDescent="0.25">
      <c r="A4408" s="21" t="str">
        <f t="shared" si="284"/>
        <v>BIOLEGEND</v>
      </c>
      <c r="B4408" s="21" t="str">
        <v>EED121200</v>
      </c>
      <c r="C4408" s="30">
        <v>45987</v>
      </c>
      <c r="D4408" s="21">
        <v>102618</v>
      </c>
      <c r="E4408" s="21">
        <f>_xlfn.XLOOKUP(D4408,MasterSheet!H:H,MasterSheet!F:F)</f>
        <v>19219.2</v>
      </c>
      <c r="F4408" s="22">
        <f>SUMIFS(MasterSheet!J:J, MasterSheet!B:B, B4408, MasterSheet!D:D, C4408, MasterSheet!H:H, D4408)</f>
        <v>1</v>
      </c>
      <c r="G4408" s="22">
        <f t="shared" si="285"/>
        <v>19219.2</v>
      </c>
      <c r="H4408" s="26">
        <f>SUMIFS(MasterSheet!K:K, MasterSheet!B:B, B4408, MasterSheet!D:D, C4408, MasterSheet!H:H, D4408)</f>
        <v>1</v>
      </c>
      <c r="I4408" s="26">
        <f t="shared" si="286"/>
        <v>19219.2</v>
      </c>
      <c r="J4408" s="28">
        <f>SUMIFS(MasterSheet!L:L, MasterSheet!B:B, B4408, MasterSheet!D:D, C4408, MasterSheet!H:H, D4408)</f>
        <v>0</v>
      </c>
      <c r="K4408" s="28">
        <f t="shared" si="287"/>
        <v>0</v>
      </c>
      <c r="L4408" s="21" t="str">
        <f>UPPER(VLOOKUP(D4408,MasterSheet!H:U,14,))</f>
        <v>BIOLEGEND</v>
      </c>
    </row>
    <row r="4409" spans="1:12" x14ac:dyDescent="0.25">
      <c r="A4409" s="21" t="str">
        <f t="shared" si="284"/>
        <v>BIOLEGEND</v>
      </c>
      <c r="B4409" s="21" t="str">
        <v>EED121200</v>
      </c>
      <c r="C4409" s="30">
        <v>45987</v>
      </c>
      <c r="D4409" s="21">
        <v>103032</v>
      </c>
      <c r="E4409" s="21">
        <f>_xlfn.XLOOKUP(D4409,MasterSheet!H:H,MasterSheet!F:F)</f>
        <v>13992</v>
      </c>
      <c r="F4409" s="22">
        <f>SUMIFS(MasterSheet!J:J, MasterSheet!B:B, B4409, MasterSheet!D:D, C4409, MasterSheet!H:H, D4409)</f>
        <v>1</v>
      </c>
      <c r="G4409" s="22">
        <f t="shared" si="285"/>
        <v>13992</v>
      </c>
      <c r="H4409" s="26">
        <f>SUMIFS(MasterSheet!K:K, MasterSheet!B:B, B4409, MasterSheet!D:D, C4409, MasterSheet!H:H, D4409)</f>
        <v>1</v>
      </c>
      <c r="I4409" s="26">
        <f t="shared" si="286"/>
        <v>13992</v>
      </c>
      <c r="J4409" s="28">
        <f>SUMIFS(MasterSheet!L:L, MasterSheet!B:B, B4409, MasterSheet!D:D, C4409, MasterSheet!H:H, D4409)</f>
        <v>0</v>
      </c>
      <c r="K4409" s="28">
        <f t="shared" si="287"/>
        <v>0</v>
      </c>
      <c r="L4409" s="21" t="str">
        <f>UPPER(VLOOKUP(D4409,MasterSheet!H:U,14,))</f>
        <v>BIOLEGEND</v>
      </c>
    </row>
    <row r="4410" spans="1:12" x14ac:dyDescent="0.25">
      <c r="A4410" s="21" t="str">
        <f t="shared" si="284"/>
        <v>BIOLEGEND</v>
      </c>
      <c r="B4410" s="21" t="str">
        <v>EED121200</v>
      </c>
      <c r="C4410" s="30">
        <v>45987</v>
      </c>
      <c r="D4410" s="21">
        <v>103106</v>
      </c>
      <c r="E4410" s="21">
        <f>_xlfn.XLOOKUP(D4410,MasterSheet!H:H,MasterSheet!F:F)</f>
        <v>4540.8</v>
      </c>
      <c r="F4410" s="22">
        <f>SUMIFS(MasterSheet!J:J, MasterSheet!B:B, B4410, MasterSheet!D:D, C4410, MasterSheet!H:H, D4410)</f>
        <v>1</v>
      </c>
      <c r="G4410" s="22">
        <f t="shared" si="285"/>
        <v>4540.8</v>
      </c>
      <c r="H4410" s="26">
        <f>SUMIFS(MasterSheet!K:K, MasterSheet!B:B, B4410, MasterSheet!D:D, C4410, MasterSheet!H:H, D4410)</f>
        <v>1</v>
      </c>
      <c r="I4410" s="26">
        <f t="shared" si="286"/>
        <v>4540.8</v>
      </c>
      <c r="J4410" s="28">
        <f>SUMIFS(MasterSheet!L:L, MasterSheet!B:B, B4410, MasterSheet!D:D, C4410, MasterSheet!H:H, D4410)</f>
        <v>0</v>
      </c>
      <c r="K4410" s="28">
        <f t="shared" si="287"/>
        <v>0</v>
      </c>
      <c r="L4410" s="21" t="str">
        <f>UPPER(VLOOKUP(D4410,MasterSheet!H:U,14,))</f>
        <v>BIOLEGEND</v>
      </c>
    </row>
    <row r="4411" spans="1:12" x14ac:dyDescent="0.25">
      <c r="A4411" s="21" t="str">
        <f t="shared" si="284"/>
        <v>BIOLEGEND</v>
      </c>
      <c r="B4411" s="21" t="str">
        <v>EED121200</v>
      </c>
      <c r="C4411" s="30">
        <v>45987</v>
      </c>
      <c r="D4411" s="21">
        <v>103114</v>
      </c>
      <c r="E4411" s="21">
        <f>_xlfn.XLOOKUP(D4411,MasterSheet!H:H,MasterSheet!F:F)</f>
        <v>10032</v>
      </c>
      <c r="F4411" s="22">
        <f>SUMIFS(MasterSheet!J:J, MasterSheet!B:B, B4411, MasterSheet!D:D, C4411, MasterSheet!H:H, D4411)</f>
        <v>2</v>
      </c>
      <c r="G4411" s="22">
        <f t="shared" si="285"/>
        <v>20064</v>
      </c>
      <c r="H4411" s="26">
        <f>SUMIFS(MasterSheet!K:K, MasterSheet!B:B, B4411, MasterSheet!D:D, C4411, MasterSheet!H:H, D4411)</f>
        <v>2</v>
      </c>
      <c r="I4411" s="26">
        <f t="shared" si="286"/>
        <v>20064</v>
      </c>
      <c r="J4411" s="28">
        <f>SUMIFS(MasterSheet!L:L, MasterSheet!B:B, B4411, MasterSheet!D:D, C4411, MasterSheet!H:H, D4411)</f>
        <v>0</v>
      </c>
      <c r="K4411" s="28">
        <f t="shared" si="287"/>
        <v>0</v>
      </c>
      <c r="L4411" s="21" t="str">
        <f>UPPER(VLOOKUP(D4411,MasterSheet!H:U,14,))</f>
        <v>BIOLEGEND</v>
      </c>
    </row>
    <row r="4412" spans="1:12" x14ac:dyDescent="0.25">
      <c r="A4412" s="21" t="str">
        <f t="shared" si="284"/>
        <v>BIOLEGEND</v>
      </c>
      <c r="B4412" s="21" t="str">
        <v>EED121200</v>
      </c>
      <c r="C4412" s="30">
        <v>45987</v>
      </c>
      <c r="D4412" s="21">
        <v>104512</v>
      </c>
      <c r="E4412" s="21">
        <f>_xlfn.XLOOKUP(D4412,MasterSheet!H:H,MasterSheet!F:F)</f>
        <v>11704</v>
      </c>
      <c r="F4412" s="22">
        <f>SUMIFS(MasterSheet!J:J, MasterSheet!B:B, B4412, MasterSheet!D:D, C4412, MasterSheet!H:H, D4412)</f>
        <v>1</v>
      </c>
      <c r="G4412" s="22">
        <f t="shared" si="285"/>
        <v>11704</v>
      </c>
      <c r="H4412" s="26">
        <f>SUMIFS(MasterSheet!K:K, MasterSheet!B:B, B4412, MasterSheet!D:D, C4412, MasterSheet!H:H, D4412)</f>
        <v>1</v>
      </c>
      <c r="I4412" s="26">
        <f t="shared" si="286"/>
        <v>11704</v>
      </c>
      <c r="J4412" s="28">
        <f>SUMIFS(MasterSheet!L:L, MasterSheet!B:B, B4412, MasterSheet!D:D, C4412, MasterSheet!H:H, D4412)</f>
        <v>0</v>
      </c>
      <c r="K4412" s="28">
        <f t="shared" si="287"/>
        <v>0</v>
      </c>
      <c r="L4412" s="21" t="str">
        <f>UPPER(VLOOKUP(D4412,MasterSheet!H:U,14,))</f>
        <v>BIOLEGEND</v>
      </c>
    </row>
    <row r="4413" spans="1:12" x14ac:dyDescent="0.25">
      <c r="A4413" s="21" t="str">
        <f t="shared" si="284"/>
        <v>BIOLEGEND</v>
      </c>
      <c r="B4413" s="21" t="str">
        <v>EED121200</v>
      </c>
      <c r="C4413" s="30">
        <v>45987</v>
      </c>
      <c r="D4413" s="21">
        <v>104527</v>
      </c>
      <c r="E4413" s="21">
        <f>_xlfn.XLOOKUP(D4413,MasterSheet!H:H,MasterSheet!F:F)</f>
        <v>11888.8</v>
      </c>
      <c r="F4413" s="22">
        <f>SUMIFS(MasterSheet!J:J, MasterSheet!B:B, B4413, MasterSheet!D:D, C4413, MasterSheet!H:H, D4413)</f>
        <v>1</v>
      </c>
      <c r="G4413" s="22">
        <f t="shared" si="285"/>
        <v>11888.8</v>
      </c>
      <c r="H4413" s="26">
        <f>SUMIFS(MasterSheet!K:K, MasterSheet!B:B, B4413, MasterSheet!D:D, C4413, MasterSheet!H:H, D4413)</f>
        <v>1</v>
      </c>
      <c r="I4413" s="26">
        <f t="shared" si="286"/>
        <v>11888.8</v>
      </c>
      <c r="J4413" s="28">
        <f>SUMIFS(MasterSheet!L:L, MasterSheet!B:B, B4413, MasterSheet!D:D, C4413, MasterSheet!H:H, D4413)</f>
        <v>0</v>
      </c>
      <c r="K4413" s="28">
        <f t="shared" si="287"/>
        <v>0</v>
      </c>
      <c r="L4413" s="21" t="str">
        <f>UPPER(VLOOKUP(D4413,MasterSheet!H:U,14,))</f>
        <v>BIOLEGEND</v>
      </c>
    </row>
    <row r="4414" spans="1:12" x14ac:dyDescent="0.25">
      <c r="A4414" s="21" t="str">
        <f t="shared" si="284"/>
        <v>BIOLEGEND</v>
      </c>
      <c r="B4414" s="21" t="str">
        <v>EED121200</v>
      </c>
      <c r="C4414" s="30">
        <v>45987</v>
      </c>
      <c r="D4414" s="21">
        <v>105016</v>
      </c>
      <c r="E4414" s="21">
        <f>_xlfn.XLOOKUP(D4414,MasterSheet!H:H,MasterSheet!F:F)</f>
        <v>14889.599999999999</v>
      </c>
      <c r="F4414" s="22">
        <f>SUMIFS(MasterSheet!J:J, MasterSheet!B:B, B4414, MasterSheet!D:D, C4414, MasterSheet!H:H, D4414)</f>
        <v>1</v>
      </c>
      <c r="G4414" s="22">
        <f t="shared" si="285"/>
        <v>14889.599999999999</v>
      </c>
      <c r="H4414" s="26">
        <f>SUMIFS(MasterSheet!K:K, MasterSheet!B:B, B4414, MasterSheet!D:D, C4414, MasterSheet!H:H, D4414)</f>
        <v>1</v>
      </c>
      <c r="I4414" s="26">
        <f t="shared" si="286"/>
        <v>14889.599999999999</v>
      </c>
      <c r="J4414" s="28">
        <f>SUMIFS(MasterSheet!L:L, MasterSheet!B:B, B4414, MasterSheet!D:D, C4414, MasterSheet!H:H, D4414)</f>
        <v>0</v>
      </c>
      <c r="K4414" s="28">
        <f t="shared" si="287"/>
        <v>0</v>
      </c>
      <c r="L4414" s="21" t="str">
        <f>UPPER(VLOOKUP(D4414,MasterSheet!H:U,14,))</f>
        <v>BIOLEGEND</v>
      </c>
    </row>
    <row r="4415" spans="1:12" x14ac:dyDescent="0.25">
      <c r="A4415" s="21" t="str">
        <f t="shared" si="284"/>
        <v>BIOLEGEND</v>
      </c>
      <c r="B4415" s="21" t="str">
        <v>EED121200</v>
      </c>
      <c r="C4415" s="30">
        <v>45987</v>
      </c>
      <c r="D4415" s="21">
        <v>107643</v>
      </c>
      <c r="E4415" s="21">
        <f>_xlfn.XLOOKUP(D4415,MasterSheet!H:H,MasterSheet!F:F)</f>
        <v>18018</v>
      </c>
      <c r="F4415" s="22">
        <f>SUMIFS(MasterSheet!J:J, MasterSheet!B:B, B4415, MasterSheet!D:D, C4415, MasterSheet!H:H, D4415)</f>
        <v>1</v>
      </c>
      <c r="G4415" s="22">
        <f t="shared" si="285"/>
        <v>18018</v>
      </c>
      <c r="H4415" s="26">
        <f>SUMIFS(MasterSheet!K:K, MasterSheet!B:B, B4415, MasterSheet!D:D, C4415, MasterSheet!H:H, D4415)</f>
        <v>1</v>
      </c>
      <c r="I4415" s="26">
        <f t="shared" si="286"/>
        <v>18018</v>
      </c>
      <c r="J4415" s="28">
        <f>SUMIFS(MasterSheet!L:L, MasterSheet!B:B, B4415, MasterSheet!D:D, C4415, MasterSheet!H:H, D4415)</f>
        <v>0</v>
      </c>
      <c r="K4415" s="28">
        <f t="shared" si="287"/>
        <v>0</v>
      </c>
      <c r="L4415" s="21" t="str">
        <f>UPPER(VLOOKUP(D4415,MasterSheet!H:U,14,))</f>
        <v>BIOLEGEND</v>
      </c>
    </row>
    <row r="4416" spans="1:12" x14ac:dyDescent="0.25">
      <c r="A4416" s="21" t="str">
        <f t="shared" si="284"/>
        <v>BIOLEGEND</v>
      </c>
      <c r="B4416" s="21" t="str">
        <v>EED121200</v>
      </c>
      <c r="C4416" s="30">
        <v>45987</v>
      </c>
      <c r="D4416" s="21">
        <v>108924</v>
      </c>
      <c r="E4416" s="21">
        <f>_xlfn.XLOOKUP(D4416,MasterSheet!H:H,MasterSheet!F:F)</f>
        <v>15681.599999999999</v>
      </c>
      <c r="F4416" s="22">
        <f>SUMIFS(MasterSheet!J:J, MasterSheet!B:B, B4416, MasterSheet!D:D, C4416, MasterSheet!H:H, D4416)</f>
        <v>1</v>
      </c>
      <c r="G4416" s="22">
        <f t="shared" si="285"/>
        <v>15681.599999999999</v>
      </c>
      <c r="H4416" s="26">
        <f>SUMIFS(MasterSheet!K:K, MasterSheet!B:B, B4416, MasterSheet!D:D, C4416, MasterSheet!H:H, D4416)</f>
        <v>1</v>
      </c>
      <c r="I4416" s="26">
        <f t="shared" si="286"/>
        <v>15681.599999999999</v>
      </c>
      <c r="J4416" s="28">
        <f>SUMIFS(MasterSheet!L:L, MasterSheet!B:B, B4416, MasterSheet!D:D, C4416, MasterSheet!H:H, D4416)</f>
        <v>0</v>
      </c>
      <c r="K4416" s="28">
        <f t="shared" si="287"/>
        <v>0</v>
      </c>
      <c r="L4416" s="21" t="str">
        <f>UPPER(VLOOKUP(D4416,MasterSheet!H:U,14,))</f>
        <v>BIOLEGEND</v>
      </c>
    </row>
    <row r="4417" spans="1:12" x14ac:dyDescent="0.25">
      <c r="A4417" s="21" t="str">
        <f t="shared" si="284"/>
        <v>BIOLEGEND</v>
      </c>
      <c r="B4417" s="21" t="str">
        <v>EED121200</v>
      </c>
      <c r="C4417" s="30">
        <v>45987</v>
      </c>
      <c r="D4417" s="21">
        <v>121614</v>
      </c>
      <c r="E4417" s="21">
        <f>_xlfn.XLOOKUP(D4417,MasterSheet!H:H,MasterSheet!F:F)</f>
        <v>12249.599999999999</v>
      </c>
      <c r="F4417" s="22">
        <f>SUMIFS(MasterSheet!J:J, MasterSheet!B:B, B4417, MasterSheet!D:D, C4417, MasterSheet!H:H, D4417)</f>
        <v>1</v>
      </c>
      <c r="G4417" s="22">
        <f t="shared" si="285"/>
        <v>12249.599999999999</v>
      </c>
      <c r="H4417" s="26">
        <f>SUMIFS(MasterSheet!K:K, MasterSheet!B:B, B4417, MasterSheet!D:D, C4417, MasterSheet!H:H, D4417)</f>
        <v>1</v>
      </c>
      <c r="I4417" s="26">
        <f t="shared" si="286"/>
        <v>12249.599999999999</v>
      </c>
      <c r="J4417" s="28">
        <f>SUMIFS(MasterSheet!L:L, MasterSheet!B:B, B4417, MasterSheet!D:D, C4417, MasterSheet!H:H, D4417)</f>
        <v>0</v>
      </c>
      <c r="K4417" s="28">
        <f t="shared" si="287"/>
        <v>0</v>
      </c>
      <c r="L4417" s="21" t="str">
        <f>UPPER(VLOOKUP(D4417,MasterSheet!H:U,14,))</f>
        <v>BIOLEGEND</v>
      </c>
    </row>
    <row r="4418" spans="1:12" x14ac:dyDescent="0.25">
      <c r="A4418" s="21" t="str">
        <f t="shared" ref="A4418:A4481" si="288">L4418</f>
        <v>BIOLEGEND</v>
      </c>
      <c r="B4418" s="21" t="str">
        <v>EED121200</v>
      </c>
      <c r="C4418" s="30">
        <v>45987</v>
      </c>
      <c r="D4418" s="21">
        <v>123114</v>
      </c>
      <c r="E4418" s="21">
        <f>_xlfn.XLOOKUP(D4418,MasterSheet!H:H,MasterSheet!F:F)</f>
        <v>18664.8</v>
      </c>
      <c r="F4418" s="22">
        <f>SUMIFS(MasterSheet!J:J, MasterSheet!B:B, B4418, MasterSheet!D:D, C4418, MasterSheet!H:H, D4418)</f>
        <v>1</v>
      </c>
      <c r="G4418" s="22">
        <f t="shared" si="285"/>
        <v>18664.8</v>
      </c>
      <c r="H4418" s="26">
        <f>SUMIFS(MasterSheet!K:K, MasterSheet!B:B, B4418, MasterSheet!D:D, C4418, MasterSheet!H:H, D4418)</f>
        <v>1</v>
      </c>
      <c r="I4418" s="26">
        <f t="shared" si="286"/>
        <v>18664.8</v>
      </c>
      <c r="J4418" s="28">
        <f>SUMIFS(MasterSheet!L:L, MasterSheet!B:B, B4418, MasterSheet!D:D, C4418, MasterSheet!H:H, D4418)</f>
        <v>0</v>
      </c>
      <c r="K4418" s="28">
        <f t="shared" si="287"/>
        <v>0</v>
      </c>
      <c r="L4418" s="21" t="str">
        <f>UPPER(VLOOKUP(D4418,MasterSheet!H:U,14,))</f>
        <v>BIOLEGEND</v>
      </c>
    </row>
    <row r="4419" spans="1:12" x14ac:dyDescent="0.25">
      <c r="A4419" s="21" t="str">
        <f t="shared" si="288"/>
        <v>BIOLEGEND</v>
      </c>
      <c r="B4419" s="21" t="str">
        <v>EED121200</v>
      </c>
      <c r="C4419" s="30">
        <v>45987</v>
      </c>
      <c r="D4419" s="21">
        <v>123116</v>
      </c>
      <c r="E4419" s="21">
        <f>_xlfn.XLOOKUP(D4419,MasterSheet!H:H,MasterSheet!F:F)</f>
        <v>7550.4</v>
      </c>
      <c r="F4419" s="22">
        <f>SUMIFS(MasterSheet!J:J, MasterSheet!B:B, B4419, MasterSheet!D:D, C4419, MasterSheet!H:H, D4419)</f>
        <v>1</v>
      </c>
      <c r="G4419" s="22">
        <f t="shared" si="285"/>
        <v>7550.4</v>
      </c>
      <c r="H4419" s="26">
        <f>SUMIFS(MasterSheet!K:K, MasterSheet!B:B, B4419, MasterSheet!D:D, C4419, MasterSheet!H:H, D4419)</f>
        <v>1</v>
      </c>
      <c r="I4419" s="26">
        <f t="shared" si="286"/>
        <v>7550.4</v>
      </c>
      <c r="J4419" s="28">
        <f>SUMIFS(MasterSheet!L:L, MasterSheet!B:B, B4419, MasterSheet!D:D, C4419, MasterSheet!H:H, D4419)</f>
        <v>0</v>
      </c>
      <c r="K4419" s="28">
        <f t="shared" si="287"/>
        <v>0</v>
      </c>
      <c r="L4419" s="21" t="str">
        <f>UPPER(VLOOKUP(D4419,MasterSheet!H:U,14,))</f>
        <v>BIOLEGEND</v>
      </c>
    </row>
    <row r="4420" spans="1:12" x14ac:dyDescent="0.25">
      <c r="A4420" s="21" t="str">
        <f t="shared" si="288"/>
        <v>BIOLEGEND</v>
      </c>
      <c r="B4420" s="21" t="str">
        <v>EED121200</v>
      </c>
      <c r="C4420" s="30">
        <v>45987</v>
      </c>
      <c r="D4420" s="21">
        <v>124207</v>
      </c>
      <c r="E4420" s="21">
        <f>_xlfn.XLOOKUP(D4420,MasterSheet!H:H,MasterSheet!F:F)</f>
        <v>4382.3999999999996</v>
      </c>
      <c r="F4420" s="22">
        <f>SUMIFS(MasterSheet!J:J, MasterSheet!B:B, B4420, MasterSheet!D:D, C4420, MasterSheet!H:H, D4420)</f>
        <v>1</v>
      </c>
      <c r="G4420" s="22">
        <f t="shared" si="285"/>
        <v>4382.3999999999996</v>
      </c>
      <c r="H4420" s="26">
        <f>SUMIFS(MasterSheet!K:K, MasterSheet!B:B, B4420, MasterSheet!D:D, C4420, MasterSheet!H:H, D4420)</f>
        <v>1</v>
      </c>
      <c r="I4420" s="26">
        <f t="shared" si="286"/>
        <v>4382.3999999999996</v>
      </c>
      <c r="J4420" s="28">
        <f>SUMIFS(MasterSheet!L:L, MasterSheet!B:B, B4420, MasterSheet!D:D, C4420, MasterSheet!H:H, D4420)</f>
        <v>0</v>
      </c>
      <c r="K4420" s="28">
        <f t="shared" si="287"/>
        <v>0</v>
      </c>
      <c r="L4420" s="21" t="str">
        <f>UPPER(VLOOKUP(D4420,MasterSheet!H:U,14,))</f>
        <v>BIOLEGEND</v>
      </c>
    </row>
    <row r="4421" spans="1:12" x14ac:dyDescent="0.25">
      <c r="A4421" s="21" t="str">
        <f t="shared" si="288"/>
        <v>BIOLEGEND</v>
      </c>
      <c r="B4421" s="21" t="str">
        <v>EED121200</v>
      </c>
      <c r="C4421" s="30">
        <v>45987</v>
      </c>
      <c r="D4421" s="21">
        <v>126419</v>
      </c>
      <c r="E4421" s="21">
        <f>_xlfn.XLOOKUP(D4421,MasterSheet!H:H,MasterSheet!F:F)</f>
        <v>16698</v>
      </c>
      <c r="F4421" s="22">
        <f>SUMIFS(MasterSheet!J:J, MasterSheet!B:B, B4421, MasterSheet!D:D, C4421, MasterSheet!H:H, D4421)</f>
        <v>1</v>
      </c>
      <c r="G4421" s="22">
        <f t="shared" si="285"/>
        <v>16698</v>
      </c>
      <c r="H4421" s="26">
        <f>SUMIFS(MasterSheet!K:K, MasterSheet!B:B, B4421, MasterSheet!D:D, C4421, MasterSheet!H:H, D4421)</f>
        <v>1</v>
      </c>
      <c r="I4421" s="26">
        <f t="shared" si="286"/>
        <v>16698</v>
      </c>
      <c r="J4421" s="28">
        <f>SUMIFS(MasterSheet!L:L, MasterSheet!B:B, B4421, MasterSheet!D:D, C4421, MasterSheet!H:H, D4421)</f>
        <v>0</v>
      </c>
      <c r="K4421" s="28">
        <f t="shared" si="287"/>
        <v>0</v>
      </c>
      <c r="L4421" s="21" t="str">
        <f>UPPER(VLOOKUP(D4421,MasterSheet!H:U,14,))</f>
        <v>BIOLEGEND</v>
      </c>
    </row>
    <row r="4422" spans="1:12" x14ac:dyDescent="0.25">
      <c r="A4422" s="21" t="str">
        <f t="shared" si="288"/>
        <v>BIOLEGEND</v>
      </c>
      <c r="B4422" s="21" t="str">
        <v>EED121200</v>
      </c>
      <c r="C4422" s="30">
        <v>45987</v>
      </c>
      <c r="D4422" s="21">
        <v>127613</v>
      </c>
      <c r="E4422" s="21">
        <f>_xlfn.XLOOKUP(D4422,MasterSheet!H:H,MasterSheet!F:F)</f>
        <v>4646.3999999999996</v>
      </c>
      <c r="F4422" s="22">
        <f>SUMIFS(MasterSheet!J:J, MasterSheet!B:B, B4422, MasterSheet!D:D, C4422, MasterSheet!H:H, D4422)</f>
        <v>1</v>
      </c>
      <c r="G4422" s="22">
        <f t="shared" si="285"/>
        <v>4646.3999999999996</v>
      </c>
      <c r="H4422" s="26">
        <f>SUMIFS(MasterSheet!K:K, MasterSheet!B:B, B4422, MasterSheet!D:D, C4422, MasterSheet!H:H, D4422)</f>
        <v>1</v>
      </c>
      <c r="I4422" s="26">
        <f t="shared" si="286"/>
        <v>4646.3999999999996</v>
      </c>
      <c r="J4422" s="28">
        <f>SUMIFS(MasterSheet!L:L, MasterSheet!B:B, B4422, MasterSheet!D:D, C4422, MasterSheet!H:H, D4422)</f>
        <v>0</v>
      </c>
      <c r="K4422" s="28">
        <f t="shared" si="287"/>
        <v>0</v>
      </c>
      <c r="L4422" s="21" t="str">
        <f>UPPER(VLOOKUP(D4422,MasterSheet!H:U,14,))</f>
        <v>BIOLEGEND</v>
      </c>
    </row>
    <row r="4423" spans="1:12" x14ac:dyDescent="0.25">
      <c r="A4423" s="21" t="str">
        <f t="shared" si="288"/>
        <v>BIOLEGEND</v>
      </c>
      <c r="B4423" s="21" t="str">
        <v>EED121200</v>
      </c>
      <c r="C4423" s="30">
        <v>45987</v>
      </c>
      <c r="D4423" s="21">
        <v>127633</v>
      </c>
      <c r="E4423" s="21">
        <f>_xlfn.XLOOKUP(D4423,MasterSheet!H:H,MasterSheet!F:F)</f>
        <v>19602</v>
      </c>
      <c r="F4423" s="22">
        <f>SUMIFS(MasterSheet!J:J, MasterSheet!B:B, B4423, MasterSheet!D:D, C4423, MasterSheet!H:H, D4423)</f>
        <v>1</v>
      </c>
      <c r="G4423" s="22">
        <f t="shared" si="285"/>
        <v>19602</v>
      </c>
      <c r="H4423" s="26">
        <f>SUMIFS(MasterSheet!K:K, MasterSheet!B:B, B4423, MasterSheet!D:D, C4423, MasterSheet!H:H, D4423)</f>
        <v>1</v>
      </c>
      <c r="I4423" s="26">
        <f t="shared" si="286"/>
        <v>19602</v>
      </c>
      <c r="J4423" s="28">
        <f>SUMIFS(MasterSheet!L:L, MasterSheet!B:B, B4423, MasterSheet!D:D, C4423, MasterSheet!H:H, D4423)</f>
        <v>0</v>
      </c>
      <c r="K4423" s="28">
        <f t="shared" si="287"/>
        <v>0</v>
      </c>
      <c r="L4423" s="21" t="str">
        <f>UPPER(VLOOKUP(D4423,MasterSheet!H:U,14,))</f>
        <v>BIOLEGEND</v>
      </c>
    </row>
    <row r="4424" spans="1:12" x14ac:dyDescent="0.25">
      <c r="A4424" s="21" t="str">
        <f t="shared" si="288"/>
        <v>BIOLEGEND</v>
      </c>
      <c r="B4424" s="21" t="str">
        <v>EED121200</v>
      </c>
      <c r="C4424" s="30">
        <v>45987</v>
      </c>
      <c r="D4424" s="21">
        <v>128036</v>
      </c>
      <c r="E4424" s="21">
        <f>_xlfn.XLOOKUP(D4424,MasterSheet!H:H,MasterSheet!F:F)</f>
        <v>26426.400000000001</v>
      </c>
      <c r="F4424" s="22">
        <f>SUMIFS(MasterSheet!J:J, MasterSheet!B:B, B4424, MasterSheet!D:D, C4424, MasterSheet!H:H, D4424)</f>
        <v>1</v>
      </c>
      <c r="G4424" s="22">
        <f t="shared" si="285"/>
        <v>26426.400000000001</v>
      </c>
      <c r="H4424" s="26">
        <f>SUMIFS(MasterSheet!K:K, MasterSheet!B:B, B4424, MasterSheet!D:D, C4424, MasterSheet!H:H, D4424)</f>
        <v>1</v>
      </c>
      <c r="I4424" s="26">
        <f t="shared" si="286"/>
        <v>26426.400000000001</v>
      </c>
      <c r="J4424" s="28">
        <f>SUMIFS(MasterSheet!L:L, MasterSheet!B:B, B4424, MasterSheet!D:D, C4424, MasterSheet!H:H, D4424)</f>
        <v>0</v>
      </c>
      <c r="K4424" s="28">
        <f t="shared" si="287"/>
        <v>0</v>
      </c>
      <c r="L4424" s="21" t="str">
        <f>UPPER(VLOOKUP(D4424,MasterSheet!H:U,14,))</f>
        <v>BIOLEGEND</v>
      </c>
    </row>
    <row r="4425" spans="1:12" x14ac:dyDescent="0.25">
      <c r="A4425" s="21" t="str">
        <f t="shared" si="288"/>
        <v>BIOLEGEND</v>
      </c>
      <c r="B4425" s="21" t="str">
        <v>EED121200</v>
      </c>
      <c r="C4425" s="30">
        <v>45987</v>
      </c>
      <c r="D4425" s="21">
        <v>130020</v>
      </c>
      <c r="E4425" s="21">
        <f>_xlfn.XLOOKUP(D4425,MasterSheet!H:H,MasterSheet!F:F)</f>
        <v>21384</v>
      </c>
      <c r="F4425" s="22">
        <f>SUMIFS(MasterSheet!J:J, MasterSheet!B:B, B4425, MasterSheet!D:D, C4425, MasterSheet!H:H, D4425)</f>
        <v>1</v>
      </c>
      <c r="G4425" s="22">
        <f t="shared" si="285"/>
        <v>21384</v>
      </c>
      <c r="H4425" s="26">
        <f>SUMIFS(MasterSheet!K:K, MasterSheet!B:B, B4425, MasterSheet!D:D, C4425, MasterSheet!H:H, D4425)</f>
        <v>1</v>
      </c>
      <c r="I4425" s="26">
        <f t="shared" si="286"/>
        <v>21384</v>
      </c>
      <c r="J4425" s="28">
        <f>SUMIFS(MasterSheet!L:L, MasterSheet!B:B, B4425, MasterSheet!D:D, C4425, MasterSheet!H:H, D4425)</f>
        <v>0</v>
      </c>
      <c r="K4425" s="28">
        <f t="shared" si="287"/>
        <v>0</v>
      </c>
      <c r="L4425" s="21" t="str">
        <f>UPPER(VLOOKUP(D4425,MasterSheet!H:U,14,))</f>
        <v>BIOLEGEND</v>
      </c>
    </row>
    <row r="4426" spans="1:12" x14ac:dyDescent="0.25">
      <c r="A4426" s="21" t="str">
        <f t="shared" si="288"/>
        <v>BIOLEGEND</v>
      </c>
      <c r="B4426" s="21" t="str">
        <v>EED121200</v>
      </c>
      <c r="C4426" s="30">
        <v>45987</v>
      </c>
      <c r="D4426" s="21">
        <v>135210</v>
      </c>
      <c r="E4426" s="21">
        <f>_xlfn.XLOOKUP(D4426,MasterSheet!H:H,MasterSheet!F:F)</f>
        <v>15628.8</v>
      </c>
      <c r="F4426" s="22">
        <f>SUMIFS(MasterSheet!J:J, MasterSheet!B:B, B4426, MasterSheet!D:D, C4426, MasterSheet!H:H, D4426)</f>
        <v>1</v>
      </c>
      <c r="G4426" s="22">
        <f t="shared" si="285"/>
        <v>15628.8</v>
      </c>
      <c r="H4426" s="26">
        <f>SUMIFS(MasterSheet!K:K, MasterSheet!B:B, B4426, MasterSheet!D:D, C4426, MasterSheet!H:H, D4426)</f>
        <v>1</v>
      </c>
      <c r="I4426" s="26">
        <f t="shared" si="286"/>
        <v>15628.8</v>
      </c>
      <c r="J4426" s="28">
        <f>SUMIFS(MasterSheet!L:L, MasterSheet!B:B, B4426, MasterSheet!D:D, C4426, MasterSheet!H:H, D4426)</f>
        <v>0</v>
      </c>
      <c r="K4426" s="28">
        <f t="shared" si="287"/>
        <v>0</v>
      </c>
      <c r="L4426" s="21" t="str">
        <f>UPPER(VLOOKUP(D4426,MasterSheet!H:U,14,))</f>
        <v>BIOLEGEND</v>
      </c>
    </row>
    <row r="4427" spans="1:12" x14ac:dyDescent="0.25">
      <c r="A4427" s="21" t="str">
        <f t="shared" si="288"/>
        <v>BIOLEGEND</v>
      </c>
      <c r="B4427" s="21" t="str">
        <v>EED121200</v>
      </c>
      <c r="C4427" s="30">
        <v>45987</v>
      </c>
      <c r="D4427" s="21">
        <v>141704</v>
      </c>
      <c r="E4427" s="21">
        <f>_xlfn.XLOOKUP(D4427,MasterSheet!H:H,MasterSheet!F:F)</f>
        <v>17054.400000000001</v>
      </c>
      <c r="F4427" s="22">
        <f>SUMIFS(MasterSheet!J:J, MasterSheet!B:B, B4427, MasterSheet!D:D, C4427, MasterSheet!H:H, D4427)</f>
        <v>1</v>
      </c>
      <c r="G4427" s="22">
        <f t="shared" si="285"/>
        <v>17054.400000000001</v>
      </c>
      <c r="H4427" s="26">
        <f>SUMIFS(MasterSheet!K:K, MasterSheet!B:B, B4427, MasterSheet!D:D, C4427, MasterSheet!H:H, D4427)</f>
        <v>1</v>
      </c>
      <c r="I4427" s="26">
        <f t="shared" si="286"/>
        <v>17054.400000000001</v>
      </c>
      <c r="J4427" s="28">
        <f>SUMIFS(MasterSheet!L:L, MasterSheet!B:B, B4427, MasterSheet!D:D, C4427, MasterSheet!H:H, D4427)</f>
        <v>0</v>
      </c>
      <c r="K4427" s="28">
        <f t="shared" si="287"/>
        <v>0</v>
      </c>
      <c r="L4427" s="21" t="str">
        <f>UPPER(VLOOKUP(D4427,MasterSheet!H:U,14,))</f>
        <v>BIOLEGEND</v>
      </c>
    </row>
    <row r="4428" spans="1:12" x14ac:dyDescent="0.25">
      <c r="A4428" s="21" t="str">
        <f t="shared" si="288"/>
        <v>BIOLEGEND</v>
      </c>
      <c r="B4428" s="21" t="str">
        <v>EED121200</v>
      </c>
      <c r="C4428" s="30">
        <v>45987</v>
      </c>
      <c r="D4428" s="21">
        <v>141706</v>
      </c>
      <c r="E4428" s="21">
        <f>_xlfn.XLOOKUP(D4428,MasterSheet!H:H,MasterSheet!F:F)</f>
        <v>15787.2</v>
      </c>
      <c r="F4428" s="22">
        <f>SUMIFS(MasterSheet!J:J, MasterSheet!B:B, B4428, MasterSheet!D:D, C4428, MasterSheet!H:H, D4428)</f>
        <v>1</v>
      </c>
      <c r="G4428" s="22">
        <f t="shared" si="285"/>
        <v>15787.2</v>
      </c>
      <c r="H4428" s="26">
        <f>SUMIFS(MasterSheet!K:K, MasterSheet!B:B, B4428, MasterSheet!D:D, C4428, MasterSheet!H:H, D4428)</f>
        <v>1</v>
      </c>
      <c r="I4428" s="26">
        <f t="shared" si="286"/>
        <v>15787.2</v>
      </c>
      <c r="J4428" s="28">
        <f>SUMIFS(MasterSheet!L:L, MasterSheet!B:B, B4428, MasterSheet!D:D, C4428, MasterSheet!H:H, D4428)</f>
        <v>0</v>
      </c>
      <c r="K4428" s="28">
        <f t="shared" si="287"/>
        <v>0</v>
      </c>
      <c r="L4428" s="21" t="str">
        <f>UPPER(VLOOKUP(D4428,MasterSheet!H:U,14,))</f>
        <v>BIOLEGEND</v>
      </c>
    </row>
    <row r="4429" spans="1:12" x14ac:dyDescent="0.25">
      <c r="A4429" s="21" t="str">
        <f t="shared" si="288"/>
        <v>BIOLEGEND</v>
      </c>
      <c r="B4429" s="21" t="str">
        <v>EED121200</v>
      </c>
      <c r="C4429" s="30">
        <v>45987</v>
      </c>
      <c r="D4429" s="21">
        <v>144207</v>
      </c>
      <c r="E4429" s="21">
        <f>_xlfn.XLOOKUP(D4429,MasterSheet!H:H,MasterSheet!F:F)</f>
        <v>24354</v>
      </c>
      <c r="F4429" s="22">
        <f>SUMIFS(MasterSheet!J:J, MasterSheet!B:B, B4429, MasterSheet!D:D, C4429, MasterSheet!H:H, D4429)</f>
        <v>1</v>
      </c>
      <c r="G4429" s="22">
        <f t="shared" si="285"/>
        <v>24354</v>
      </c>
      <c r="H4429" s="26">
        <f>SUMIFS(MasterSheet!K:K, MasterSheet!B:B, B4429, MasterSheet!D:D, C4429, MasterSheet!H:H, D4429)</f>
        <v>1</v>
      </c>
      <c r="I4429" s="26">
        <f t="shared" si="286"/>
        <v>24354</v>
      </c>
      <c r="J4429" s="28">
        <f>SUMIFS(MasterSheet!L:L, MasterSheet!B:B, B4429, MasterSheet!D:D, C4429, MasterSheet!H:H, D4429)</f>
        <v>0</v>
      </c>
      <c r="K4429" s="28">
        <f t="shared" si="287"/>
        <v>0</v>
      </c>
      <c r="L4429" s="21" t="str">
        <f>UPPER(VLOOKUP(D4429,MasterSheet!H:U,14,))</f>
        <v>BIOLEGEND</v>
      </c>
    </row>
    <row r="4430" spans="1:12" x14ac:dyDescent="0.25">
      <c r="A4430" s="21" t="str">
        <f t="shared" si="288"/>
        <v>BIOLEGEND</v>
      </c>
      <c r="B4430" s="21" t="str">
        <v>EED121200</v>
      </c>
      <c r="C4430" s="30">
        <v>45987</v>
      </c>
      <c r="D4430" s="21">
        <v>150612</v>
      </c>
      <c r="E4430" s="21">
        <f>_xlfn.XLOOKUP(D4430,MasterSheet!H:H,MasterSheet!F:F)</f>
        <v>19536</v>
      </c>
      <c r="F4430" s="22">
        <f>SUMIFS(MasterSheet!J:J, MasterSheet!B:B, B4430, MasterSheet!D:D, C4430, MasterSheet!H:H, D4430)</f>
        <v>1</v>
      </c>
      <c r="G4430" s="22">
        <f t="shared" si="285"/>
        <v>19536</v>
      </c>
      <c r="H4430" s="26">
        <f>SUMIFS(MasterSheet!K:K, MasterSheet!B:B, B4430, MasterSheet!D:D, C4430, MasterSheet!H:H, D4430)</f>
        <v>1</v>
      </c>
      <c r="I4430" s="26">
        <f t="shared" si="286"/>
        <v>19536</v>
      </c>
      <c r="J4430" s="28">
        <f>SUMIFS(MasterSheet!L:L, MasterSheet!B:B, B4430, MasterSheet!D:D, C4430, MasterSheet!H:H, D4430)</f>
        <v>0</v>
      </c>
      <c r="K4430" s="28">
        <f t="shared" si="287"/>
        <v>0</v>
      </c>
      <c r="L4430" s="21" t="str">
        <f>UPPER(VLOOKUP(D4430,MasterSheet!H:U,14,))</f>
        <v>BIOLEGEND</v>
      </c>
    </row>
    <row r="4431" spans="1:12" x14ac:dyDescent="0.25">
      <c r="A4431" s="21" t="str">
        <f t="shared" si="288"/>
        <v>BIOLEGEND</v>
      </c>
      <c r="B4431" s="21" t="str">
        <v>EED121200</v>
      </c>
      <c r="C4431" s="30">
        <v>45987</v>
      </c>
      <c r="D4431" s="21">
        <v>151206</v>
      </c>
      <c r="E4431" s="21">
        <f>_xlfn.XLOOKUP(D4431,MasterSheet!H:H,MasterSheet!F:F)</f>
        <v>16104</v>
      </c>
      <c r="F4431" s="22">
        <f>SUMIFS(MasterSheet!J:J, MasterSheet!B:B, B4431, MasterSheet!D:D, C4431, MasterSheet!H:H, D4431)</f>
        <v>1</v>
      </c>
      <c r="G4431" s="22">
        <f t="shared" si="285"/>
        <v>16104</v>
      </c>
      <c r="H4431" s="26">
        <f>SUMIFS(MasterSheet!K:K, MasterSheet!B:B, B4431, MasterSheet!D:D, C4431, MasterSheet!H:H, D4431)</f>
        <v>1</v>
      </c>
      <c r="I4431" s="26">
        <f t="shared" si="286"/>
        <v>16104</v>
      </c>
      <c r="J4431" s="28">
        <f>SUMIFS(MasterSheet!L:L, MasterSheet!B:B, B4431, MasterSheet!D:D, C4431, MasterSheet!H:H, D4431)</f>
        <v>0</v>
      </c>
      <c r="K4431" s="28">
        <f t="shared" si="287"/>
        <v>0</v>
      </c>
      <c r="L4431" s="21" t="str">
        <f>UPPER(VLOOKUP(D4431,MasterSheet!H:U,14,))</f>
        <v>BIOLEGEND</v>
      </c>
    </row>
    <row r="4432" spans="1:12" x14ac:dyDescent="0.25">
      <c r="A4432" s="21" t="str">
        <f t="shared" si="288"/>
        <v>BIOLEGEND</v>
      </c>
      <c r="B4432" s="21" t="str">
        <v>EED121200</v>
      </c>
      <c r="C4432" s="30">
        <v>45987</v>
      </c>
      <c r="D4432" s="21">
        <v>152408</v>
      </c>
      <c r="E4432" s="21">
        <f>_xlfn.XLOOKUP(D4432,MasterSheet!H:H,MasterSheet!F:F)</f>
        <v>13182.400000000001</v>
      </c>
      <c r="F4432" s="22">
        <f>SUMIFS(MasterSheet!J:J, MasterSheet!B:B, B4432, MasterSheet!D:D, C4432, MasterSheet!H:H, D4432)</f>
        <v>1</v>
      </c>
      <c r="G4432" s="22">
        <f t="shared" si="285"/>
        <v>13182.400000000001</v>
      </c>
      <c r="H4432" s="26">
        <f>SUMIFS(MasterSheet!K:K, MasterSheet!B:B, B4432, MasterSheet!D:D, C4432, MasterSheet!H:H, D4432)</f>
        <v>1</v>
      </c>
      <c r="I4432" s="26">
        <f t="shared" si="286"/>
        <v>13182.400000000001</v>
      </c>
      <c r="J4432" s="28">
        <f>SUMIFS(MasterSheet!L:L, MasterSheet!B:B, B4432, MasterSheet!D:D, C4432, MasterSheet!H:H, D4432)</f>
        <v>0</v>
      </c>
      <c r="K4432" s="28">
        <f t="shared" si="287"/>
        <v>0</v>
      </c>
      <c r="L4432" s="21" t="str">
        <f>UPPER(VLOOKUP(D4432,MasterSheet!H:U,14,))</f>
        <v>BIOLEGEND</v>
      </c>
    </row>
    <row r="4433" spans="1:12" x14ac:dyDescent="0.25">
      <c r="A4433" s="21" t="str">
        <f t="shared" si="288"/>
        <v>BIOLEGEND</v>
      </c>
      <c r="B4433" s="21" t="str">
        <v>EED121200</v>
      </c>
      <c r="C4433" s="30">
        <v>45987</v>
      </c>
      <c r="D4433" s="21">
        <v>159104</v>
      </c>
      <c r="E4433" s="21">
        <f>_xlfn.XLOOKUP(D4433,MasterSheet!H:H,MasterSheet!F:F)</f>
        <v>22915.199999999997</v>
      </c>
      <c r="F4433" s="22">
        <f>SUMIFS(MasterSheet!J:J, MasterSheet!B:B, B4433, MasterSheet!D:D, C4433, MasterSheet!H:H, D4433)</f>
        <v>1</v>
      </c>
      <c r="G4433" s="22">
        <f t="shared" si="285"/>
        <v>22915.199999999997</v>
      </c>
      <c r="H4433" s="26">
        <f>SUMIFS(MasterSheet!K:K, MasterSheet!B:B, B4433, MasterSheet!D:D, C4433, MasterSheet!H:H, D4433)</f>
        <v>1</v>
      </c>
      <c r="I4433" s="26">
        <f t="shared" si="286"/>
        <v>22915.199999999997</v>
      </c>
      <c r="J4433" s="28">
        <f>SUMIFS(MasterSheet!L:L, MasterSheet!B:B, B4433, MasterSheet!D:D, C4433, MasterSheet!H:H, D4433)</f>
        <v>0</v>
      </c>
      <c r="K4433" s="28">
        <f t="shared" si="287"/>
        <v>0</v>
      </c>
      <c r="L4433" s="21" t="str">
        <f>UPPER(VLOOKUP(D4433,MasterSheet!H:U,14,))</f>
        <v>BIOLEGEND</v>
      </c>
    </row>
    <row r="4434" spans="1:12" x14ac:dyDescent="0.25">
      <c r="A4434" s="21" t="str">
        <f t="shared" si="288"/>
        <v>BIOLEGEND</v>
      </c>
      <c r="B4434" s="21" t="str">
        <v>EED121200</v>
      </c>
      <c r="C4434" s="30">
        <v>45987</v>
      </c>
      <c r="D4434" s="21">
        <v>300405</v>
      </c>
      <c r="E4434" s="21">
        <f>_xlfn.XLOOKUP(D4434,MasterSheet!H:H,MasterSheet!F:F)</f>
        <v>1355.2</v>
      </c>
      <c r="F4434" s="22">
        <f>SUMIFS(MasterSheet!J:J, MasterSheet!B:B, B4434, MasterSheet!D:D, C4434, MasterSheet!H:H, D4434)</f>
        <v>1</v>
      </c>
      <c r="G4434" s="22">
        <f t="shared" si="285"/>
        <v>1355.2</v>
      </c>
      <c r="H4434" s="26">
        <f>SUMIFS(MasterSheet!K:K, MasterSheet!B:B, B4434, MasterSheet!D:D, C4434, MasterSheet!H:H, D4434)</f>
        <v>1</v>
      </c>
      <c r="I4434" s="26">
        <f t="shared" si="286"/>
        <v>1355.2</v>
      </c>
      <c r="J4434" s="28">
        <f>SUMIFS(MasterSheet!L:L, MasterSheet!B:B, B4434, MasterSheet!D:D, C4434, MasterSheet!H:H, D4434)</f>
        <v>0</v>
      </c>
      <c r="K4434" s="28">
        <f t="shared" si="287"/>
        <v>0</v>
      </c>
      <c r="L4434" s="21" t="str">
        <f>UPPER(VLOOKUP(D4434,MasterSheet!H:U,14,))</f>
        <v>BIOLEGEND</v>
      </c>
    </row>
    <row r="4435" spans="1:12" x14ac:dyDescent="0.25">
      <c r="A4435" s="21" t="str">
        <f t="shared" si="288"/>
        <v>BIOLEGEND</v>
      </c>
      <c r="B4435" s="21" t="str">
        <v>EED121200</v>
      </c>
      <c r="C4435" s="30">
        <v>45987</v>
      </c>
      <c r="D4435" s="21">
        <v>300511</v>
      </c>
      <c r="E4435" s="21">
        <f>_xlfn.XLOOKUP(D4435,MasterSheet!H:H,MasterSheet!F:F)</f>
        <v>7550.4</v>
      </c>
      <c r="F4435" s="22">
        <f>SUMIFS(MasterSheet!J:J, MasterSheet!B:B, B4435, MasterSheet!D:D, C4435, MasterSheet!H:H, D4435)</f>
        <v>1</v>
      </c>
      <c r="G4435" s="22">
        <f t="shared" si="285"/>
        <v>7550.4</v>
      </c>
      <c r="H4435" s="26">
        <f>SUMIFS(MasterSheet!K:K, MasterSheet!B:B, B4435, MasterSheet!D:D, C4435, MasterSheet!H:H, D4435)</f>
        <v>1</v>
      </c>
      <c r="I4435" s="26">
        <f t="shared" si="286"/>
        <v>7550.4</v>
      </c>
      <c r="J4435" s="28">
        <f>SUMIFS(MasterSheet!L:L, MasterSheet!B:B, B4435, MasterSheet!D:D, C4435, MasterSheet!H:H, D4435)</f>
        <v>0</v>
      </c>
      <c r="K4435" s="28">
        <f t="shared" si="287"/>
        <v>0</v>
      </c>
      <c r="L4435" s="21" t="str">
        <f>UPPER(VLOOKUP(D4435,MasterSheet!H:U,14,))</f>
        <v>BIOLEGEND</v>
      </c>
    </row>
    <row r="4436" spans="1:12" x14ac:dyDescent="0.25">
      <c r="A4436" s="21" t="str">
        <f t="shared" si="288"/>
        <v>BIOLEGEND</v>
      </c>
      <c r="B4436" s="21" t="str">
        <v>EED121200</v>
      </c>
      <c r="C4436" s="30">
        <v>45987</v>
      </c>
      <c r="D4436" s="21">
        <v>301350</v>
      </c>
      <c r="E4436" s="21">
        <f>_xlfn.XLOOKUP(D4436,MasterSheet!H:H,MasterSheet!F:F)</f>
        <v>15628.8</v>
      </c>
      <c r="F4436" s="22">
        <f>SUMIFS(MasterSheet!J:J, MasterSheet!B:B, B4436, MasterSheet!D:D, C4436, MasterSheet!H:H, D4436)</f>
        <v>2</v>
      </c>
      <c r="G4436" s="22">
        <f t="shared" si="285"/>
        <v>31257.599999999999</v>
      </c>
      <c r="H4436" s="26">
        <f>SUMIFS(MasterSheet!K:K, MasterSheet!B:B, B4436, MasterSheet!D:D, C4436, MasterSheet!H:H, D4436)</f>
        <v>2</v>
      </c>
      <c r="I4436" s="26">
        <f t="shared" si="286"/>
        <v>31257.599999999999</v>
      </c>
      <c r="J4436" s="28">
        <f>SUMIFS(MasterSheet!L:L, MasterSheet!B:B, B4436, MasterSheet!D:D, C4436, MasterSheet!H:H, D4436)</f>
        <v>0</v>
      </c>
      <c r="K4436" s="28">
        <f t="shared" si="287"/>
        <v>0</v>
      </c>
      <c r="L4436" s="21" t="str">
        <f>UPPER(VLOOKUP(D4436,MasterSheet!H:U,14,))</f>
        <v>BIOLEGEND</v>
      </c>
    </row>
    <row r="4437" spans="1:12" x14ac:dyDescent="0.25">
      <c r="A4437" s="21" t="str">
        <f t="shared" si="288"/>
        <v>BIOLEGEND</v>
      </c>
      <c r="B4437" s="21" t="str">
        <v>EED121200</v>
      </c>
      <c r="C4437" s="30">
        <v>45987</v>
      </c>
      <c r="D4437" s="21">
        <v>302008</v>
      </c>
      <c r="E4437" s="21">
        <f>_xlfn.XLOOKUP(D4437,MasterSheet!H:H,MasterSheet!F:F)</f>
        <v>14907.2</v>
      </c>
      <c r="F4437" s="22">
        <f>SUMIFS(MasterSheet!J:J, MasterSheet!B:B, B4437, MasterSheet!D:D, C4437, MasterSheet!H:H, D4437)</f>
        <v>1</v>
      </c>
      <c r="G4437" s="22">
        <f t="shared" si="285"/>
        <v>14907.2</v>
      </c>
      <c r="H4437" s="26">
        <f>SUMIFS(MasterSheet!K:K, MasterSheet!B:B, B4437, MasterSheet!D:D, C4437, MasterSheet!H:H, D4437)</f>
        <v>1</v>
      </c>
      <c r="I4437" s="26">
        <f t="shared" si="286"/>
        <v>14907.2</v>
      </c>
      <c r="J4437" s="28">
        <f>SUMIFS(MasterSheet!L:L, MasterSheet!B:B, B4437, MasterSheet!D:D, C4437, MasterSheet!H:H, D4437)</f>
        <v>0</v>
      </c>
      <c r="K4437" s="28">
        <f t="shared" si="287"/>
        <v>0</v>
      </c>
      <c r="L4437" s="21" t="str">
        <f>UPPER(VLOOKUP(D4437,MasterSheet!H:U,14,))</f>
        <v>BIOLEGEND</v>
      </c>
    </row>
    <row r="4438" spans="1:12" x14ac:dyDescent="0.25">
      <c r="A4438" s="21" t="str">
        <f t="shared" si="288"/>
        <v>BIOLEGEND</v>
      </c>
      <c r="B4438" s="21" t="str">
        <v>EED121200</v>
      </c>
      <c r="C4438" s="30">
        <v>45987</v>
      </c>
      <c r="D4438" s="21">
        <v>302048</v>
      </c>
      <c r="E4438" s="21">
        <f>_xlfn.XLOOKUP(D4438,MasterSheet!H:H,MasterSheet!F:F)</f>
        <v>24816</v>
      </c>
      <c r="F4438" s="22">
        <f>SUMIFS(MasterSheet!J:J, MasterSheet!B:B, B4438, MasterSheet!D:D, C4438, MasterSheet!H:H, D4438)</f>
        <v>2</v>
      </c>
      <c r="G4438" s="22">
        <f t="shared" si="285"/>
        <v>49632</v>
      </c>
      <c r="H4438" s="26">
        <f>SUMIFS(MasterSheet!K:K, MasterSheet!B:B, B4438, MasterSheet!D:D, C4438, MasterSheet!H:H, D4438)</f>
        <v>2</v>
      </c>
      <c r="I4438" s="26">
        <f t="shared" si="286"/>
        <v>49632</v>
      </c>
      <c r="J4438" s="28">
        <f>SUMIFS(MasterSheet!L:L, MasterSheet!B:B, B4438, MasterSheet!D:D, C4438, MasterSheet!H:H, D4438)</f>
        <v>0</v>
      </c>
      <c r="K4438" s="28">
        <f t="shared" si="287"/>
        <v>0</v>
      </c>
      <c r="L4438" s="21" t="str">
        <f>UPPER(VLOOKUP(D4438,MasterSheet!H:U,14,))</f>
        <v>BIOLEGEND</v>
      </c>
    </row>
    <row r="4439" spans="1:12" x14ac:dyDescent="0.25">
      <c r="A4439" s="21" t="str">
        <f t="shared" si="288"/>
        <v>BIOLEGEND</v>
      </c>
      <c r="B4439" s="21" t="str">
        <v>EED121200</v>
      </c>
      <c r="C4439" s="30">
        <v>45987</v>
      </c>
      <c r="D4439" s="21">
        <v>304006</v>
      </c>
      <c r="E4439" s="21">
        <f>_xlfn.XLOOKUP(D4439,MasterSheet!H:H,MasterSheet!F:F)</f>
        <v>4435.2</v>
      </c>
      <c r="F4439" s="22">
        <f>SUMIFS(MasterSheet!J:J, MasterSheet!B:B, B4439, MasterSheet!D:D, C4439, MasterSheet!H:H, D4439)</f>
        <v>1</v>
      </c>
      <c r="G4439" s="22">
        <f t="shared" si="285"/>
        <v>4435.2</v>
      </c>
      <c r="H4439" s="26">
        <f>SUMIFS(MasterSheet!K:K, MasterSheet!B:B, B4439, MasterSheet!D:D, C4439, MasterSheet!H:H, D4439)</f>
        <v>1</v>
      </c>
      <c r="I4439" s="26">
        <f t="shared" si="286"/>
        <v>4435.2</v>
      </c>
      <c r="J4439" s="28">
        <f>SUMIFS(MasterSheet!L:L, MasterSheet!B:B, B4439, MasterSheet!D:D, C4439, MasterSheet!H:H, D4439)</f>
        <v>0</v>
      </c>
      <c r="K4439" s="28">
        <f t="shared" si="287"/>
        <v>0</v>
      </c>
      <c r="L4439" s="21" t="str">
        <f>UPPER(VLOOKUP(D4439,MasterSheet!H:U,14,))</f>
        <v>BIOLEGEND</v>
      </c>
    </row>
    <row r="4440" spans="1:12" x14ac:dyDescent="0.25">
      <c r="A4440" s="21" t="str">
        <f t="shared" si="288"/>
        <v>BIOLEGEND</v>
      </c>
      <c r="B4440" s="21" t="str">
        <v>EED121200</v>
      </c>
      <c r="C4440" s="30">
        <v>45987</v>
      </c>
      <c r="D4440" s="21">
        <v>304024</v>
      </c>
      <c r="E4440" s="21">
        <f>_xlfn.XLOOKUP(D4440,MasterSheet!H:H,MasterSheet!F:F)</f>
        <v>13992</v>
      </c>
      <c r="F4440" s="22">
        <f>SUMIFS(MasterSheet!J:J, MasterSheet!B:B, B4440, MasterSheet!D:D, C4440, MasterSheet!H:H, D4440)</f>
        <v>1</v>
      </c>
      <c r="G4440" s="22">
        <f t="shared" si="285"/>
        <v>13992</v>
      </c>
      <c r="H4440" s="26">
        <f>SUMIFS(MasterSheet!K:K, MasterSheet!B:B, B4440, MasterSheet!D:D, C4440, MasterSheet!H:H, D4440)</f>
        <v>1</v>
      </c>
      <c r="I4440" s="26">
        <f t="shared" si="286"/>
        <v>13992</v>
      </c>
      <c r="J4440" s="28">
        <f>SUMIFS(MasterSheet!L:L, MasterSheet!B:B, B4440, MasterSheet!D:D, C4440, MasterSheet!H:H, D4440)</f>
        <v>0</v>
      </c>
      <c r="K4440" s="28">
        <f t="shared" si="287"/>
        <v>0</v>
      </c>
      <c r="L4440" s="21" t="str">
        <f>UPPER(VLOOKUP(D4440,MasterSheet!H:U,14,))</f>
        <v>BIOLEGEND</v>
      </c>
    </row>
    <row r="4441" spans="1:12" x14ac:dyDescent="0.25">
      <c r="A4441" s="21" t="str">
        <f t="shared" si="288"/>
        <v>BIOLEGEND</v>
      </c>
      <c r="B4441" s="21" t="str">
        <v>EED121200</v>
      </c>
      <c r="C4441" s="30">
        <v>45987</v>
      </c>
      <c r="D4441" s="21">
        <v>304035</v>
      </c>
      <c r="E4441" s="21">
        <f>_xlfn.XLOOKUP(D4441,MasterSheet!H:H,MasterSheet!F:F)</f>
        <v>13068</v>
      </c>
      <c r="F4441" s="22">
        <f>SUMIFS(MasterSheet!J:J, MasterSheet!B:B, B4441, MasterSheet!D:D, C4441, MasterSheet!H:H, D4441)</f>
        <v>1</v>
      </c>
      <c r="G4441" s="22">
        <f t="shared" si="285"/>
        <v>13068</v>
      </c>
      <c r="H4441" s="26">
        <f>SUMIFS(MasterSheet!K:K, MasterSheet!B:B, B4441, MasterSheet!D:D, C4441, MasterSheet!H:H, D4441)</f>
        <v>1</v>
      </c>
      <c r="I4441" s="26">
        <f t="shared" si="286"/>
        <v>13068</v>
      </c>
      <c r="J4441" s="28">
        <f>SUMIFS(MasterSheet!L:L, MasterSheet!B:B, B4441, MasterSheet!D:D, C4441, MasterSheet!H:H, D4441)</f>
        <v>0</v>
      </c>
      <c r="K4441" s="28">
        <f t="shared" si="287"/>
        <v>0</v>
      </c>
      <c r="L4441" s="21" t="str">
        <f>UPPER(VLOOKUP(D4441,MasterSheet!H:U,14,))</f>
        <v>BIOLEGEND</v>
      </c>
    </row>
    <row r="4442" spans="1:12" x14ac:dyDescent="0.25">
      <c r="A4442" s="21" t="str">
        <f t="shared" si="288"/>
        <v>BIOLEGEND</v>
      </c>
      <c r="B4442" s="21" t="str">
        <v>EED121200</v>
      </c>
      <c r="C4442" s="30">
        <v>45987</v>
      </c>
      <c r="D4442" s="21">
        <v>304402</v>
      </c>
      <c r="E4442" s="21">
        <f>_xlfn.XLOOKUP(D4442,MasterSheet!H:H,MasterSheet!F:F)</f>
        <v>6283.2000000000007</v>
      </c>
      <c r="F4442" s="22">
        <f>SUMIFS(MasterSheet!J:J, MasterSheet!B:B, B4442, MasterSheet!D:D, C4442, MasterSheet!H:H, D4442)</f>
        <v>1</v>
      </c>
      <c r="G4442" s="22">
        <f t="shared" si="285"/>
        <v>6283.2000000000007</v>
      </c>
      <c r="H4442" s="26">
        <f>SUMIFS(MasterSheet!K:K, MasterSheet!B:B, B4442, MasterSheet!D:D, C4442, MasterSheet!H:H, D4442)</f>
        <v>1</v>
      </c>
      <c r="I4442" s="26">
        <f t="shared" si="286"/>
        <v>6283.2000000000007</v>
      </c>
      <c r="J4442" s="28">
        <f>SUMIFS(MasterSheet!L:L, MasterSheet!B:B, B4442, MasterSheet!D:D, C4442, MasterSheet!H:H, D4442)</f>
        <v>0</v>
      </c>
      <c r="K4442" s="28">
        <f t="shared" si="287"/>
        <v>0</v>
      </c>
      <c r="L4442" s="21" t="str">
        <f>UPPER(VLOOKUP(D4442,MasterSheet!H:U,14,))</f>
        <v>BIOLEGEND</v>
      </c>
    </row>
    <row r="4443" spans="1:12" x14ac:dyDescent="0.25">
      <c r="A4443" s="21" t="str">
        <f t="shared" si="288"/>
        <v>BIOLEGEND</v>
      </c>
      <c r="B4443" s="21" t="str">
        <v>EED121200</v>
      </c>
      <c r="C4443" s="30">
        <v>45987</v>
      </c>
      <c r="D4443" s="21">
        <v>308102</v>
      </c>
      <c r="E4443" s="21">
        <f>_xlfn.XLOOKUP(D4443,MasterSheet!H:H,MasterSheet!F:F)</f>
        <v>12689.599999999999</v>
      </c>
      <c r="F4443" s="22">
        <f>SUMIFS(MasterSheet!J:J, MasterSheet!B:B, B4443, MasterSheet!D:D, C4443, MasterSheet!H:H, D4443)</f>
        <v>1</v>
      </c>
      <c r="G4443" s="22">
        <f t="shared" si="285"/>
        <v>12689.599999999999</v>
      </c>
      <c r="H4443" s="26">
        <f>SUMIFS(MasterSheet!K:K, MasterSheet!B:B, B4443, MasterSheet!D:D, C4443, MasterSheet!H:H, D4443)</f>
        <v>1</v>
      </c>
      <c r="I4443" s="26">
        <f t="shared" si="286"/>
        <v>12689.599999999999</v>
      </c>
      <c r="J4443" s="28">
        <f>SUMIFS(MasterSheet!L:L, MasterSheet!B:B, B4443, MasterSheet!D:D, C4443, MasterSheet!H:H, D4443)</f>
        <v>0</v>
      </c>
      <c r="K4443" s="28">
        <f t="shared" si="287"/>
        <v>0</v>
      </c>
      <c r="L4443" s="21" t="str">
        <f>UPPER(VLOOKUP(D4443,MasterSheet!H:U,14,))</f>
        <v>BIOLEGEND</v>
      </c>
    </row>
    <row r="4444" spans="1:12" x14ac:dyDescent="0.25">
      <c r="A4444" s="21" t="str">
        <f t="shared" si="288"/>
        <v>BIOLEGEND</v>
      </c>
      <c r="B4444" s="21" t="str">
        <v>EED121200</v>
      </c>
      <c r="C4444" s="30">
        <v>45987</v>
      </c>
      <c r="D4444" s="21">
        <v>308104</v>
      </c>
      <c r="E4444" s="21">
        <f>_xlfn.XLOOKUP(D4444,MasterSheet!H:H,MasterSheet!F:F)</f>
        <v>15892.8</v>
      </c>
      <c r="F4444" s="22">
        <f>SUMIFS(MasterSheet!J:J, MasterSheet!B:B, B4444, MasterSheet!D:D, C4444, MasterSheet!H:H, D4444)</f>
        <v>1</v>
      </c>
      <c r="G4444" s="22">
        <f t="shared" si="285"/>
        <v>15892.8</v>
      </c>
      <c r="H4444" s="26">
        <f>SUMIFS(MasterSheet!K:K, MasterSheet!B:B, B4444, MasterSheet!D:D, C4444, MasterSheet!H:H, D4444)</f>
        <v>1</v>
      </c>
      <c r="I4444" s="26">
        <f t="shared" si="286"/>
        <v>15892.8</v>
      </c>
      <c r="J4444" s="28">
        <f>SUMIFS(MasterSheet!L:L, MasterSheet!B:B, B4444, MasterSheet!D:D, C4444, MasterSheet!H:H, D4444)</f>
        <v>0</v>
      </c>
      <c r="K4444" s="28">
        <f t="shared" si="287"/>
        <v>0</v>
      </c>
      <c r="L4444" s="21" t="str">
        <f>UPPER(VLOOKUP(D4444,MasterSheet!H:U,14,))</f>
        <v>BIOLEGEND</v>
      </c>
    </row>
    <row r="4445" spans="1:12" x14ac:dyDescent="0.25">
      <c r="A4445" s="21" t="str">
        <f t="shared" si="288"/>
        <v>BIOLEGEND</v>
      </c>
      <c r="B4445" s="21" t="str">
        <v>EED121200</v>
      </c>
      <c r="C4445" s="30">
        <v>45987</v>
      </c>
      <c r="D4445" s="21">
        <v>310930</v>
      </c>
      <c r="E4445" s="21">
        <f>_xlfn.XLOOKUP(D4445,MasterSheet!H:H,MasterSheet!F:F)</f>
        <v>25146</v>
      </c>
      <c r="F4445" s="22">
        <f>SUMIFS(MasterSheet!J:J, MasterSheet!B:B, B4445, MasterSheet!D:D, C4445, MasterSheet!H:H, D4445)</f>
        <v>1</v>
      </c>
      <c r="G4445" s="22">
        <f t="shared" si="285"/>
        <v>25146</v>
      </c>
      <c r="H4445" s="26">
        <f>SUMIFS(MasterSheet!K:K, MasterSheet!B:B, B4445, MasterSheet!D:D, C4445, MasterSheet!H:H, D4445)</f>
        <v>1</v>
      </c>
      <c r="I4445" s="26">
        <f t="shared" si="286"/>
        <v>25146</v>
      </c>
      <c r="J4445" s="28">
        <f>SUMIFS(MasterSheet!L:L, MasterSheet!B:B, B4445, MasterSheet!D:D, C4445, MasterSheet!H:H, D4445)</f>
        <v>0</v>
      </c>
      <c r="K4445" s="28">
        <f t="shared" si="287"/>
        <v>0</v>
      </c>
      <c r="L4445" s="21" t="str">
        <f>UPPER(VLOOKUP(D4445,MasterSheet!H:U,14,))</f>
        <v>BIOLEGEND</v>
      </c>
    </row>
    <row r="4446" spans="1:12" x14ac:dyDescent="0.25">
      <c r="A4446" s="21" t="str">
        <f t="shared" si="288"/>
        <v>BIOLEGEND</v>
      </c>
      <c r="B4446" s="21" t="str">
        <v>EED121200</v>
      </c>
      <c r="C4446" s="30">
        <v>45987</v>
      </c>
      <c r="D4446" s="21">
        <v>313402</v>
      </c>
      <c r="E4446" s="21">
        <f>_xlfn.XLOOKUP(D4446,MasterSheet!H:H,MasterSheet!F:F)</f>
        <v>9662.4</v>
      </c>
      <c r="F4446" s="22">
        <f>SUMIFS(MasterSheet!J:J, MasterSheet!B:B, B4446, MasterSheet!D:D, C4446, MasterSheet!H:H, D4446)</f>
        <v>1</v>
      </c>
      <c r="G4446" s="22">
        <f t="shared" si="285"/>
        <v>9662.4</v>
      </c>
      <c r="H4446" s="26">
        <f>SUMIFS(MasterSheet!K:K, MasterSheet!B:B, B4446, MasterSheet!D:D, C4446, MasterSheet!H:H, D4446)</f>
        <v>1</v>
      </c>
      <c r="I4446" s="26">
        <f t="shared" si="286"/>
        <v>9662.4</v>
      </c>
      <c r="J4446" s="28">
        <f>SUMIFS(MasterSheet!L:L, MasterSheet!B:B, B4446, MasterSheet!D:D, C4446, MasterSheet!H:H, D4446)</f>
        <v>0</v>
      </c>
      <c r="K4446" s="28">
        <f t="shared" si="287"/>
        <v>0</v>
      </c>
      <c r="L4446" s="21" t="str">
        <f>UPPER(VLOOKUP(D4446,MasterSheet!H:U,14,))</f>
        <v>BIOLEGEND</v>
      </c>
    </row>
    <row r="4447" spans="1:12" x14ac:dyDescent="0.25">
      <c r="A4447" s="21" t="str">
        <f t="shared" si="288"/>
        <v>BIOLEGEND</v>
      </c>
      <c r="B4447" s="21" t="str">
        <v>EED121200</v>
      </c>
      <c r="C4447" s="30">
        <v>45987</v>
      </c>
      <c r="D4447" s="21">
        <v>317307</v>
      </c>
      <c r="E4447" s="21">
        <f>_xlfn.XLOOKUP(D4447,MasterSheet!H:H,MasterSheet!F:F)</f>
        <v>1478.4</v>
      </c>
      <c r="F4447" s="22">
        <f>SUMIFS(MasterSheet!J:J, MasterSheet!B:B, B4447, MasterSheet!D:D, C4447, MasterSheet!H:H, D4447)</f>
        <v>1</v>
      </c>
      <c r="G4447" s="22">
        <f t="shared" si="285"/>
        <v>1478.4</v>
      </c>
      <c r="H4447" s="26">
        <f>SUMIFS(MasterSheet!K:K, MasterSheet!B:B, B4447, MasterSheet!D:D, C4447, MasterSheet!H:H, D4447)</f>
        <v>1</v>
      </c>
      <c r="I4447" s="26">
        <f t="shared" si="286"/>
        <v>1478.4</v>
      </c>
      <c r="J4447" s="28">
        <f>SUMIFS(MasterSheet!L:L, MasterSheet!B:B, B4447, MasterSheet!D:D, C4447, MasterSheet!H:H, D4447)</f>
        <v>0</v>
      </c>
      <c r="K4447" s="28">
        <f t="shared" si="287"/>
        <v>0</v>
      </c>
      <c r="L4447" s="21" t="str">
        <f>UPPER(VLOOKUP(D4447,MasterSheet!H:U,14,))</f>
        <v>BIOLEGEND</v>
      </c>
    </row>
    <row r="4448" spans="1:12" x14ac:dyDescent="0.25">
      <c r="A4448" s="21" t="str">
        <f t="shared" si="288"/>
        <v>BIOLEGEND</v>
      </c>
      <c r="B4448" s="21" t="str">
        <v>EED121200</v>
      </c>
      <c r="C4448" s="30">
        <v>45987</v>
      </c>
      <c r="D4448" s="21">
        <v>317317</v>
      </c>
      <c r="E4448" s="21">
        <f>_xlfn.XLOOKUP(D4448,MasterSheet!H:H,MasterSheet!F:F)</f>
        <v>1742.4</v>
      </c>
      <c r="F4448" s="22">
        <f>SUMIFS(MasterSheet!J:J, MasterSheet!B:B, B4448, MasterSheet!D:D, C4448, MasterSheet!H:H, D4448)</f>
        <v>1</v>
      </c>
      <c r="G4448" s="22">
        <f t="shared" si="285"/>
        <v>1742.4</v>
      </c>
      <c r="H4448" s="26">
        <f>SUMIFS(MasterSheet!K:K, MasterSheet!B:B, B4448, MasterSheet!D:D, C4448, MasterSheet!H:H, D4448)</f>
        <v>1</v>
      </c>
      <c r="I4448" s="26">
        <f t="shared" si="286"/>
        <v>1742.4</v>
      </c>
      <c r="J4448" s="28">
        <f>SUMIFS(MasterSheet!L:L, MasterSheet!B:B, B4448, MasterSheet!D:D, C4448, MasterSheet!H:H, D4448)</f>
        <v>0</v>
      </c>
      <c r="K4448" s="28">
        <f t="shared" si="287"/>
        <v>0</v>
      </c>
      <c r="L4448" s="21" t="str">
        <f>UPPER(VLOOKUP(D4448,MasterSheet!H:U,14,))</f>
        <v>BIOLEGEND</v>
      </c>
    </row>
    <row r="4449" spans="1:12" x14ac:dyDescent="0.25">
      <c r="A4449" s="21" t="str">
        <f t="shared" si="288"/>
        <v>BIOLEGEND</v>
      </c>
      <c r="B4449" s="21" t="str">
        <v>EED121200</v>
      </c>
      <c r="C4449" s="30">
        <v>45987</v>
      </c>
      <c r="D4449" s="21">
        <v>317323</v>
      </c>
      <c r="E4449" s="21">
        <f>_xlfn.XLOOKUP(D4449,MasterSheet!H:H,MasterSheet!F:F)</f>
        <v>13244</v>
      </c>
      <c r="F4449" s="22">
        <f>SUMIFS(MasterSheet!J:J, MasterSheet!B:B, B4449, MasterSheet!D:D, C4449, MasterSheet!H:H, D4449)</f>
        <v>1</v>
      </c>
      <c r="G4449" s="22">
        <f t="shared" si="285"/>
        <v>13244</v>
      </c>
      <c r="H4449" s="26">
        <f>SUMIFS(MasterSheet!K:K, MasterSheet!B:B, B4449, MasterSheet!D:D, C4449, MasterSheet!H:H, D4449)</f>
        <v>1</v>
      </c>
      <c r="I4449" s="26">
        <f t="shared" si="286"/>
        <v>13244</v>
      </c>
      <c r="J4449" s="28">
        <f>SUMIFS(MasterSheet!L:L, MasterSheet!B:B, B4449, MasterSheet!D:D, C4449, MasterSheet!H:H, D4449)</f>
        <v>0</v>
      </c>
      <c r="K4449" s="28">
        <f t="shared" si="287"/>
        <v>0</v>
      </c>
      <c r="L4449" s="21" t="str">
        <f>UPPER(VLOOKUP(D4449,MasterSheet!H:U,14,))</f>
        <v>BIOLEGEND</v>
      </c>
    </row>
    <row r="4450" spans="1:12" x14ac:dyDescent="0.25">
      <c r="A4450" s="21" t="str">
        <f t="shared" si="288"/>
        <v>BIOLEGEND</v>
      </c>
      <c r="B4450" s="21" t="str">
        <v>EED121200</v>
      </c>
      <c r="C4450" s="30">
        <v>45987</v>
      </c>
      <c r="D4450" s="21">
        <v>317327</v>
      </c>
      <c r="E4450" s="21">
        <f>_xlfn.XLOOKUP(D4450,MasterSheet!H:H,MasterSheet!F:F)</f>
        <v>13244</v>
      </c>
      <c r="F4450" s="22">
        <f>SUMIFS(MasterSheet!J:J, MasterSheet!B:B, B4450, MasterSheet!D:D, C4450, MasterSheet!H:H, D4450)</f>
        <v>1</v>
      </c>
      <c r="G4450" s="22">
        <f t="shared" si="285"/>
        <v>13244</v>
      </c>
      <c r="H4450" s="26">
        <f>SUMIFS(MasterSheet!K:K, MasterSheet!B:B, B4450, MasterSheet!D:D, C4450, MasterSheet!H:H, D4450)</f>
        <v>1</v>
      </c>
      <c r="I4450" s="26">
        <f t="shared" si="286"/>
        <v>13244</v>
      </c>
      <c r="J4450" s="28">
        <f>SUMIFS(MasterSheet!L:L, MasterSheet!B:B, B4450, MasterSheet!D:D, C4450, MasterSheet!H:H, D4450)</f>
        <v>0</v>
      </c>
      <c r="K4450" s="28">
        <f t="shared" si="287"/>
        <v>0</v>
      </c>
      <c r="L4450" s="21" t="str">
        <f>UPPER(VLOOKUP(D4450,MasterSheet!H:U,14,))</f>
        <v>BIOLEGEND</v>
      </c>
    </row>
    <row r="4451" spans="1:12" x14ac:dyDescent="0.25">
      <c r="A4451" s="21" t="str">
        <f t="shared" si="288"/>
        <v>BIOLEGEND</v>
      </c>
      <c r="B4451" s="21" t="str">
        <v>EED121200</v>
      </c>
      <c r="C4451" s="30">
        <v>45987</v>
      </c>
      <c r="D4451" s="21">
        <v>317329</v>
      </c>
      <c r="E4451" s="21">
        <f>_xlfn.XLOOKUP(D4451,MasterSheet!H:H,MasterSheet!F:F)</f>
        <v>12381.599999999999</v>
      </c>
      <c r="F4451" s="22">
        <f>SUMIFS(MasterSheet!J:J, MasterSheet!B:B, B4451, MasterSheet!D:D, C4451, MasterSheet!H:H, D4451)</f>
        <v>1</v>
      </c>
      <c r="G4451" s="22">
        <f t="shared" si="285"/>
        <v>12381.599999999999</v>
      </c>
      <c r="H4451" s="26">
        <f>SUMIFS(MasterSheet!K:K, MasterSheet!B:B, B4451, MasterSheet!D:D, C4451, MasterSheet!H:H, D4451)</f>
        <v>1</v>
      </c>
      <c r="I4451" s="26">
        <f t="shared" si="286"/>
        <v>12381.599999999999</v>
      </c>
      <c r="J4451" s="28">
        <f>SUMIFS(MasterSheet!L:L, MasterSheet!B:B, B4451, MasterSheet!D:D, C4451, MasterSheet!H:H, D4451)</f>
        <v>0</v>
      </c>
      <c r="K4451" s="28">
        <f t="shared" si="287"/>
        <v>0</v>
      </c>
      <c r="L4451" s="21" t="str">
        <f>UPPER(VLOOKUP(D4451,MasterSheet!H:U,14,))</f>
        <v>BIOLEGEND</v>
      </c>
    </row>
    <row r="4452" spans="1:12" x14ac:dyDescent="0.25">
      <c r="A4452" s="21" t="str">
        <f t="shared" si="288"/>
        <v>BIOLEGEND</v>
      </c>
      <c r="B4452" s="21" t="str">
        <v>EED121200</v>
      </c>
      <c r="C4452" s="30">
        <v>45987</v>
      </c>
      <c r="D4452" s="21">
        <v>317337</v>
      </c>
      <c r="E4452" s="21">
        <f>_xlfn.XLOOKUP(D4452,MasterSheet!H:H,MasterSheet!F:F)</f>
        <v>7444.7999999999993</v>
      </c>
      <c r="F4452" s="22">
        <f>SUMIFS(MasterSheet!J:J, MasterSheet!B:B, B4452, MasterSheet!D:D, C4452, MasterSheet!H:H, D4452)</f>
        <v>1</v>
      </c>
      <c r="G4452" s="22">
        <f t="shared" si="285"/>
        <v>7444.7999999999993</v>
      </c>
      <c r="H4452" s="26">
        <f>SUMIFS(MasterSheet!K:K, MasterSheet!B:B, B4452, MasterSheet!D:D, C4452, MasterSheet!H:H, D4452)</f>
        <v>1</v>
      </c>
      <c r="I4452" s="26">
        <f t="shared" si="286"/>
        <v>7444.7999999999993</v>
      </c>
      <c r="J4452" s="28">
        <f>SUMIFS(MasterSheet!L:L, MasterSheet!B:B, B4452, MasterSheet!D:D, C4452, MasterSheet!H:H, D4452)</f>
        <v>0</v>
      </c>
      <c r="K4452" s="28">
        <f t="shared" si="287"/>
        <v>0</v>
      </c>
      <c r="L4452" s="21" t="str">
        <f>UPPER(VLOOKUP(D4452,MasterSheet!H:U,14,))</f>
        <v>BIOLEGEND</v>
      </c>
    </row>
    <row r="4453" spans="1:12" x14ac:dyDescent="0.25">
      <c r="A4453" s="21" t="str">
        <f t="shared" si="288"/>
        <v>BIOLEGEND</v>
      </c>
      <c r="B4453" s="21" t="str">
        <v>EED121200</v>
      </c>
      <c r="C4453" s="30">
        <v>45987</v>
      </c>
      <c r="D4453" s="21">
        <v>317341</v>
      </c>
      <c r="E4453" s="21">
        <f>_xlfn.XLOOKUP(D4453,MasterSheet!H:H,MasterSheet!F:F)</f>
        <v>7444.7999999999993</v>
      </c>
      <c r="F4453" s="22">
        <f>SUMIFS(MasterSheet!J:J, MasterSheet!B:B, B4453, MasterSheet!D:D, C4453, MasterSheet!H:H, D4453)</f>
        <v>1</v>
      </c>
      <c r="G4453" s="22">
        <f t="shared" si="285"/>
        <v>7444.7999999999993</v>
      </c>
      <c r="H4453" s="26">
        <f>SUMIFS(MasterSheet!K:K, MasterSheet!B:B, B4453, MasterSheet!D:D, C4453, MasterSheet!H:H, D4453)</f>
        <v>1</v>
      </c>
      <c r="I4453" s="26">
        <f t="shared" si="286"/>
        <v>7444.7999999999993</v>
      </c>
      <c r="J4453" s="28">
        <f>SUMIFS(MasterSheet!L:L, MasterSheet!B:B, B4453, MasterSheet!D:D, C4453, MasterSheet!H:H, D4453)</f>
        <v>0</v>
      </c>
      <c r="K4453" s="28">
        <f t="shared" si="287"/>
        <v>0</v>
      </c>
      <c r="L4453" s="21" t="str">
        <f>UPPER(VLOOKUP(D4453,MasterSheet!H:U,14,))</f>
        <v>BIOLEGEND</v>
      </c>
    </row>
    <row r="4454" spans="1:12" x14ac:dyDescent="0.25">
      <c r="A4454" s="21" t="str">
        <f t="shared" si="288"/>
        <v>BIOLEGEND</v>
      </c>
      <c r="B4454" s="21" t="str">
        <v>EED121200</v>
      </c>
      <c r="C4454" s="30">
        <v>45987</v>
      </c>
      <c r="D4454" s="21">
        <v>317343</v>
      </c>
      <c r="E4454" s="21">
        <f>_xlfn.XLOOKUP(D4454,MasterSheet!H:H,MasterSheet!F:F)</f>
        <v>11220</v>
      </c>
      <c r="F4454" s="22">
        <f>SUMIFS(MasterSheet!J:J, MasterSheet!B:B, B4454, MasterSheet!D:D, C4454, MasterSheet!H:H, D4454)</f>
        <v>1</v>
      </c>
      <c r="G4454" s="22">
        <f t="shared" si="285"/>
        <v>11220</v>
      </c>
      <c r="H4454" s="26">
        <f>SUMIFS(MasterSheet!K:K, MasterSheet!B:B, B4454, MasterSheet!D:D, C4454, MasterSheet!H:H, D4454)</f>
        <v>1</v>
      </c>
      <c r="I4454" s="26">
        <f t="shared" si="286"/>
        <v>11220</v>
      </c>
      <c r="J4454" s="28">
        <f>SUMIFS(MasterSheet!L:L, MasterSheet!B:B, B4454, MasterSheet!D:D, C4454, MasterSheet!H:H, D4454)</f>
        <v>0</v>
      </c>
      <c r="K4454" s="28">
        <f t="shared" si="287"/>
        <v>0</v>
      </c>
      <c r="L4454" s="21" t="str">
        <f>UPPER(VLOOKUP(D4454,MasterSheet!H:U,14,))</f>
        <v>BIOLEGEND</v>
      </c>
    </row>
    <row r="4455" spans="1:12" x14ac:dyDescent="0.25">
      <c r="A4455" s="21" t="str">
        <f t="shared" si="288"/>
        <v>BIOLEGEND</v>
      </c>
      <c r="B4455" s="21" t="str">
        <v>EED121200</v>
      </c>
      <c r="C4455" s="30">
        <v>45987</v>
      </c>
      <c r="D4455" s="21">
        <v>318340</v>
      </c>
      <c r="E4455" s="21">
        <f>_xlfn.XLOOKUP(D4455,MasterSheet!H:H,MasterSheet!F:F)</f>
        <v>26862</v>
      </c>
      <c r="F4455" s="22">
        <f>SUMIFS(MasterSheet!J:J, MasterSheet!B:B, B4455, MasterSheet!D:D, C4455, MasterSheet!H:H, D4455)</f>
        <v>2</v>
      </c>
      <c r="G4455" s="22">
        <f t="shared" si="285"/>
        <v>53724</v>
      </c>
      <c r="H4455" s="26">
        <f>SUMIFS(MasterSheet!K:K, MasterSheet!B:B, B4455, MasterSheet!D:D, C4455, MasterSheet!H:H, D4455)</f>
        <v>2</v>
      </c>
      <c r="I4455" s="26">
        <f t="shared" si="286"/>
        <v>53724</v>
      </c>
      <c r="J4455" s="28">
        <f>SUMIFS(MasterSheet!L:L, MasterSheet!B:B, B4455, MasterSheet!D:D, C4455, MasterSheet!H:H, D4455)</f>
        <v>0</v>
      </c>
      <c r="K4455" s="28">
        <f t="shared" si="287"/>
        <v>0</v>
      </c>
      <c r="L4455" s="21" t="str">
        <f>UPPER(VLOOKUP(D4455,MasterSheet!H:U,14,))</f>
        <v>BIOLEGEND</v>
      </c>
    </row>
    <row r="4456" spans="1:12" x14ac:dyDescent="0.25">
      <c r="A4456" s="21" t="str">
        <f t="shared" si="288"/>
        <v>BIOLEGEND</v>
      </c>
      <c r="B4456" s="21" t="str">
        <v>EED121200</v>
      </c>
      <c r="C4456" s="30">
        <v>45987</v>
      </c>
      <c r="D4456" s="21">
        <v>323050</v>
      </c>
      <c r="E4456" s="21">
        <f>_xlfn.XLOOKUP(D4456,MasterSheet!H:H,MasterSheet!F:F)</f>
        <v>27588</v>
      </c>
      <c r="F4456" s="22">
        <f>SUMIFS(MasterSheet!J:J, MasterSheet!B:B, B4456, MasterSheet!D:D, C4456, MasterSheet!H:H, D4456)</f>
        <v>1</v>
      </c>
      <c r="G4456" s="22">
        <f t="shared" si="285"/>
        <v>27588</v>
      </c>
      <c r="H4456" s="26">
        <f>SUMIFS(MasterSheet!K:K, MasterSheet!B:B, B4456, MasterSheet!D:D, C4456, MasterSheet!H:H, D4456)</f>
        <v>1</v>
      </c>
      <c r="I4456" s="26">
        <f t="shared" si="286"/>
        <v>27588</v>
      </c>
      <c r="J4456" s="28">
        <f>SUMIFS(MasterSheet!L:L, MasterSheet!B:B, B4456, MasterSheet!D:D, C4456, MasterSheet!H:H, D4456)</f>
        <v>0</v>
      </c>
      <c r="K4456" s="28">
        <f t="shared" si="287"/>
        <v>0</v>
      </c>
      <c r="L4456" s="21" t="str">
        <f>UPPER(VLOOKUP(D4456,MasterSheet!H:U,14,))</f>
        <v>BIOLEGEND</v>
      </c>
    </row>
    <row r="4457" spans="1:12" x14ac:dyDescent="0.25">
      <c r="A4457" s="21" t="str">
        <f t="shared" si="288"/>
        <v>BIOLEGEND</v>
      </c>
      <c r="B4457" s="21" t="str">
        <v>EED121200</v>
      </c>
      <c r="C4457" s="30">
        <v>45987</v>
      </c>
      <c r="D4457" s="21">
        <v>325622</v>
      </c>
      <c r="E4457" s="21">
        <f>_xlfn.XLOOKUP(D4457,MasterSheet!H:H,MasterSheet!F:F)</f>
        <v>20169.599999999999</v>
      </c>
      <c r="F4457" s="22">
        <f>SUMIFS(MasterSheet!J:J, MasterSheet!B:B, B4457, MasterSheet!D:D, C4457, MasterSheet!H:H, D4457)</f>
        <v>1</v>
      </c>
      <c r="G4457" s="22">
        <f t="shared" si="285"/>
        <v>20169.599999999999</v>
      </c>
      <c r="H4457" s="26">
        <f>SUMIFS(MasterSheet!K:K, MasterSheet!B:B, B4457, MasterSheet!D:D, C4457, MasterSheet!H:H, D4457)</f>
        <v>1</v>
      </c>
      <c r="I4457" s="26">
        <f t="shared" si="286"/>
        <v>20169.599999999999</v>
      </c>
      <c r="J4457" s="28">
        <f>SUMIFS(MasterSheet!L:L, MasterSheet!B:B, B4457, MasterSheet!D:D, C4457, MasterSheet!H:H, D4457)</f>
        <v>0</v>
      </c>
      <c r="K4457" s="28">
        <f t="shared" si="287"/>
        <v>0</v>
      </c>
      <c r="L4457" s="21" t="str">
        <f>UPPER(VLOOKUP(D4457,MasterSheet!H:U,14,))</f>
        <v>BIOLEGEND</v>
      </c>
    </row>
    <row r="4458" spans="1:12" x14ac:dyDescent="0.25">
      <c r="A4458" s="21" t="str">
        <f t="shared" si="288"/>
        <v>BIOLEGEND</v>
      </c>
      <c r="B4458" s="21" t="str">
        <v>EED121200</v>
      </c>
      <c r="C4458" s="30">
        <v>45987</v>
      </c>
      <c r="D4458" s="21">
        <v>329740</v>
      </c>
      <c r="E4458" s="21">
        <f>_xlfn.XLOOKUP(D4458,MasterSheet!H:H,MasterSheet!F:F)</f>
        <v>27984</v>
      </c>
      <c r="F4458" s="22">
        <f>SUMIFS(MasterSheet!J:J, MasterSheet!B:B, B4458, MasterSheet!D:D, C4458, MasterSheet!H:H, D4458)</f>
        <v>1</v>
      </c>
      <c r="G4458" s="22">
        <f t="shared" si="285"/>
        <v>27984</v>
      </c>
      <c r="H4458" s="26">
        <f>SUMIFS(MasterSheet!K:K, MasterSheet!B:B, B4458, MasterSheet!D:D, C4458, MasterSheet!H:H, D4458)</f>
        <v>1</v>
      </c>
      <c r="I4458" s="26">
        <f t="shared" si="286"/>
        <v>27984</v>
      </c>
      <c r="J4458" s="28">
        <f>SUMIFS(MasterSheet!L:L, MasterSheet!B:B, B4458, MasterSheet!D:D, C4458, MasterSheet!H:H, D4458)</f>
        <v>0</v>
      </c>
      <c r="K4458" s="28">
        <f t="shared" si="287"/>
        <v>0</v>
      </c>
      <c r="L4458" s="21" t="str">
        <f>UPPER(VLOOKUP(D4458,MasterSheet!H:U,14,))</f>
        <v>BIOLEGEND</v>
      </c>
    </row>
    <row r="4459" spans="1:12" x14ac:dyDescent="0.25">
      <c r="A4459" s="21" t="str">
        <f t="shared" si="288"/>
        <v>BIOLEGEND</v>
      </c>
      <c r="B4459" s="21" t="str">
        <v>EED121200</v>
      </c>
      <c r="C4459" s="30">
        <v>45987</v>
      </c>
      <c r="D4459" s="21">
        <v>329920</v>
      </c>
      <c r="E4459" s="21">
        <f>_xlfn.XLOOKUP(D4459,MasterSheet!H:H,MasterSheet!F:F)</f>
        <v>26532</v>
      </c>
      <c r="F4459" s="22">
        <f>SUMIFS(MasterSheet!J:J, MasterSheet!B:B, B4459, MasterSheet!D:D, C4459, MasterSheet!H:H, D4459)</f>
        <v>1</v>
      </c>
      <c r="G4459" s="22">
        <f t="shared" si="285"/>
        <v>26532</v>
      </c>
      <c r="H4459" s="26">
        <f>SUMIFS(MasterSheet!K:K, MasterSheet!B:B, B4459, MasterSheet!D:D, C4459, MasterSheet!H:H, D4459)</f>
        <v>1</v>
      </c>
      <c r="I4459" s="26">
        <f t="shared" si="286"/>
        <v>26532</v>
      </c>
      <c r="J4459" s="28">
        <f>SUMIFS(MasterSheet!L:L, MasterSheet!B:B, B4459, MasterSheet!D:D, C4459, MasterSheet!H:H, D4459)</f>
        <v>0</v>
      </c>
      <c r="K4459" s="28">
        <f t="shared" si="287"/>
        <v>0</v>
      </c>
      <c r="L4459" s="21" t="str">
        <f>UPPER(VLOOKUP(D4459,MasterSheet!H:U,14,))</f>
        <v>BIOLEGEND</v>
      </c>
    </row>
    <row r="4460" spans="1:12" x14ac:dyDescent="0.25">
      <c r="A4460" s="21" t="str">
        <f t="shared" si="288"/>
        <v>BIOLEGEND</v>
      </c>
      <c r="B4460" s="21" t="str">
        <v>EED121200</v>
      </c>
      <c r="C4460" s="30">
        <v>45987</v>
      </c>
      <c r="D4460" s="21">
        <v>339203</v>
      </c>
      <c r="E4460" s="21">
        <f>_xlfn.XLOOKUP(D4460,MasterSheet!H:H,MasterSheet!F:F)</f>
        <v>8078.4</v>
      </c>
      <c r="F4460" s="22">
        <f>SUMIFS(MasterSheet!J:J, MasterSheet!B:B, B4460, MasterSheet!D:D, C4460, MasterSheet!H:H, D4460)</f>
        <v>1</v>
      </c>
      <c r="G4460" s="22">
        <f t="shared" si="285"/>
        <v>8078.4</v>
      </c>
      <c r="H4460" s="26">
        <f>SUMIFS(MasterSheet!K:K, MasterSheet!B:B, B4460, MasterSheet!D:D, C4460, MasterSheet!H:H, D4460)</f>
        <v>1</v>
      </c>
      <c r="I4460" s="26">
        <f t="shared" si="286"/>
        <v>8078.4</v>
      </c>
      <c r="J4460" s="28">
        <f>SUMIFS(MasterSheet!L:L, MasterSheet!B:B, B4460, MasterSheet!D:D, C4460, MasterSheet!H:H, D4460)</f>
        <v>0</v>
      </c>
      <c r="K4460" s="28">
        <f t="shared" si="287"/>
        <v>0</v>
      </c>
      <c r="L4460" s="21" t="str">
        <f>UPPER(VLOOKUP(D4460,MasterSheet!H:U,14,))</f>
        <v>BIOLEGEND</v>
      </c>
    </row>
    <row r="4461" spans="1:12" x14ac:dyDescent="0.25">
      <c r="A4461" s="21" t="str">
        <f t="shared" si="288"/>
        <v>BIOLEGEND</v>
      </c>
      <c r="B4461" s="21" t="str">
        <v>EED121200</v>
      </c>
      <c r="C4461" s="30">
        <v>45987</v>
      </c>
      <c r="D4461" s="21">
        <v>350510</v>
      </c>
      <c r="E4461" s="21">
        <f>_xlfn.XLOOKUP(D4461,MasterSheet!H:H,MasterSheet!F:F)</f>
        <v>19896.8</v>
      </c>
      <c r="F4461" s="22">
        <f>SUMIFS(MasterSheet!J:J, MasterSheet!B:B, B4461, MasterSheet!D:D, C4461, MasterSheet!H:H, D4461)</f>
        <v>1</v>
      </c>
      <c r="G4461" s="22">
        <f t="shared" si="285"/>
        <v>19896.8</v>
      </c>
      <c r="H4461" s="26">
        <f>SUMIFS(MasterSheet!K:K, MasterSheet!B:B, B4461, MasterSheet!D:D, C4461, MasterSheet!H:H, D4461)</f>
        <v>1</v>
      </c>
      <c r="I4461" s="26">
        <f t="shared" si="286"/>
        <v>19896.8</v>
      </c>
      <c r="J4461" s="28">
        <f>SUMIFS(MasterSheet!L:L, MasterSheet!B:B, B4461, MasterSheet!D:D, C4461, MasterSheet!H:H, D4461)</f>
        <v>0</v>
      </c>
      <c r="K4461" s="28">
        <f t="shared" si="287"/>
        <v>0</v>
      </c>
      <c r="L4461" s="21" t="str">
        <f>UPPER(VLOOKUP(D4461,MasterSheet!H:U,14,))</f>
        <v>BIOLEGEND</v>
      </c>
    </row>
    <row r="4462" spans="1:12" x14ac:dyDescent="0.25">
      <c r="A4462" s="21" t="str">
        <f t="shared" si="288"/>
        <v>BIOLEGEND</v>
      </c>
      <c r="B4462" s="21" t="str">
        <v>EED121200</v>
      </c>
      <c r="C4462" s="30">
        <v>45987</v>
      </c>
      <c r="D4462" s="21">
        <v>351503</v>
      </c>
      <c r="E4462" s="21">
        <f>_xlfn.XLOOKUP(D4462,MasterSheet!H:H,MasterSheet!F:F)</f>
        <v>6600</v>
      </c>
      <c r="F4462" s="22">
        <f>SUMIFS(MasterSheet!J:J, MasterSheet!B:B, B4462, MasterSheet!D:D, C4462, MasterSheet!H:H, D4462)</f>
        <v>1</v>
      </c>
      <c r="G4462" s="22">
        <f t="shared" si="285"/>
        <v>6600</v>
      </c>
      <c r="H4462" s="26">
        <f>SUMIFS(MasterSheet!K:K, MasterSheet!B:B, B4462, MasterSheet!D:D, C4462, MasterSheet!H:H, D4462)</f>
        <v>1</v>
      </c>
      <c r="I4462" s="26">
        <f t="shared" si="286"/>
        <v>6600</v>
      </c>
      <c r="J4462" s="28">
        <f>SUMIFS(MasterSheet!L:L, MasterSheet!B:B, B4462, MasterSheet!D:D, C4462, MasterSheet!H:H, D4462)</f>
        <v>0</v>
      </c>
      <c r="K4462" s="28">
        <f t="shared" si="287"/>
        <v>0</v>
      </c>
      <c r="L4462" s="21" t="str">
        <f>UPPER(VLOOKUP(D4462,MasterSheet!H:U,14,))</f>
        <v>BIOLEGEND</v>
      </c>
    </row>
    <row r="4463" spans="1:12" x14ac:dyDescent="0.25">
      <c r="A4463" s="21" t="str">
        <f t="shared" si="288"/>
        <v>BIOLEGEND</v>
      </c>
      <c r="B4463" s="21" t="str">
        <v>EED121200</v>
      </c>
      <c r="C4463" s="30">
        <v>45987</v>
      </c>
      <c r="D4463" s="21">
        <v>353603</v>
      </c>
      <c r="E4463" s="21">
        <f>_xlfn.XLOOKUP(D4463,MasterSheet!H:H,MasterSheet!F:F)</f>
        <v>6811.1999999999989</v>
      </c>
      <c r="F4463" s="22">
        <f>SUMIFS(MasterSheet!J:J, MasterSheet!B:B, B4463, MasterSheet!D:D, C4463, MasterSheet!H:H, D4463)</f>
        <v>11</v>
      </c>
      <c r="G4463" s="22">
        <f t="shared" si="285"/>
        <v>74923.199999999983</v>
      </c>
      <c r="H4463" s="26">
        <f>SUMIFS(MasterSheet!K:K, MasterSheet!B:B, B4463, MasterSheet!D:D, C4463, MasterSheet!H:H, D4463)</f>
        <v>11</v>
      </c>
      <c r="I4463" s="26">
        <f t="shared" si="286"/>
        <v>74923.199999999983</v>
      </c>
      <c r="J4463" s="28">
        <f>SUMIFS(MasterSheet!L:L, MasterSheet!B:B, B4463, MasterSheet!D:D, C4463, MasterSheet!H:H, D4463)</f>
        <v>0</v>
      </c>
      <c r="K4463" s="28">
        <f t="shared" si="287"/>
        <v>0</v>
      </c>
      <c r="L4463" s="21" t="str">
        <f>UPPER(VLOOKUP(D4463,MasterSheet!H:U,14,))</f>
        <v>BIOLEGEND</v>
      </c>
    </row>
    <row r="4464" spans="1:12" x14ac:dyDescent="0.25">
      <c r="A4464" s="21" t="str">
        <f t="shared" si="288"/>
        <v>BIOLEGEND</v>
      </c>
      <c r="B4464" s="21" t="str">
        <v>EED121200</v>
      </c>
      <c r="C4464" s="30">
        <v>45987</v>
      </c>
      <c r="D4464" s="21">
        <v>353606</v>
      </c>
      <c r="E4464" s="21">
        <f>_xlfn.XLOOKUP(D4464,MasterSheet!H:H,MasterSheet!F:F)</f>
        <v>20820.8</v>
      </c>
      <c r="F4464" s="22">
        <f>SUMIFS(MasterSheet!J:J, MasterSheet!B:B, B4464, MasterSheet!D:D, C4464, MasterSheet!H:H, D4464)</f>
        <v>3</v>
      </c>
      <c r="G4464" s="22">
        <f t="shared" si="285"/>
        <v>62462.399999999994</v>
      </c>
      <c r="H4464" s="26">
        <f>SUMIFS(MasterSheet!K:K, MasterSheet!B:B, B4464, MasterSheet!D:D, C4464, MasterSheet!H:H, D4464)</f>
        <v>3</v>
      </c>
      <c r="I4464" s="26">
        <f t="shared" si="286"/>
        <v>62462.399999999994</v>
      </c>
      <c r="J4464" s="28">
        <f>SUMIFS(MasterSheet!L:L, MasterSheet!B:B, B4464, MasterSheet!D:D, C4464, MasterSheet!H:H, D4464)</f>
        <v>0</v>
      </c>
      <c r="K4464" s="28">
        <f t="shared" si="287"/>
        <v>0</v>
      </c>
      <c r="L4464" s="21" t="str">
        <f>UPPER(VLOOKUP(D4464,MasterSheet!H:U,14,))</f>
        <v>BIOLEGEND</v>
      </c>
    </row>
    <row r="4465" spans="1:12" x14ac:dyDescent="0.25">
      <c r="A4465" s="21" t="str">
        <f t="shared" si="288"/>
        <v>BIOLEGEND</v>
      </c>
      <c r="B4465" s="21" t="str">
        <v>EED121200</v>
      </c>
      <c r="C4465" s="30">
        <v>45987</v>
      </c>
      <c r="D4465" s="21">
        <v>357226</v>
      </c>
      <c r="E4465" s="21">
        <f>_xlfn.XLOOKUP(D4465,MasterSheet!H:H,MasterSheet!F:F)</f>
        <v>17371.2</v>
      </c>
      <c r="F4465" s="22">
        <f>SUMIFS(MasterSheet!J:J, MasterSheet!B:B, B4465, MasterSheet!D:D, C4465, MasterSheet!H:H, D4465)</f>
        <v>1</v>
      </c>
      <c r="G4465" s="22">
        <f t="shared" si="285"/>
        <v>17371.2</v>
      </c>
      <c r="H4465" s="26">
        <f>SUMIFS(MasterSheet!K:K, MasterSheet!B:B, B4465, MasterSheet!D:D, C4465, MasterSheet!H:H, D4465)</f>
        <v>1</v>
      </c>
      <c r="I4465" s="26">
        <f t="shared" si="286"/>
        <v>17371.2</v>
      </c>
      <c r="J4465" s="28">
        <f>SUMIFS(MasterSheet!L:L, MasterSheet!B:B, B4465, MasterSheet!D:D, C4465, MasterSheet!H:H, D4465)</f>
        <v>0</v>
      </c>
      <c r="K4465" s="28">
        <f t="shared" si="287"/>
        <v>0</v>
      </c>
      <c r="L4465" s="21" t="str">
        <f>UPPER(VLOOKUP(D4465,MasterSheet!H:U,14,))</f>
        <v>BIOLEGEND</v>
      </c>
    </row>
    <row r="4466" spans="1:12" x14ac:dyDescent="0.25">
      <c r="A4466" s="21" t="str">
        <f t="shared" si="288"/>
        <v>BIOLEGEND</v>
      </c>
      <c r="B4466" s="21" t="str">
        <v>EED121200</v>
      </c>
      <c r="C4466" s="30">
        <v>45987</v>
      </c>
      <c r="D4466" s="21">
        <v>362601</v>
      </c>
      <c r="E4466" s="21">
        <f>_xlfn.XLOOKUP(D4466,MasterSheet!H:H,MasterSheet!F:F)</f>
        <v>5482.4</v>
      </c>
      <c r="F4466" s="22">
        <f>SUMIFS(MasterSheet!J:J, MasterSheet!B:B, B4466, MasterSheet!D:D, C4466, MasterSheet!H:H, D4466)</f>
        <v>1</v>
      </c>
      <c r="G4466" s="22">
        <f t="shared" si="285"/>
        <v>5482.4</v>
      </c>
      <c r="H4466" s="26">
        <f>SUMIFS(MasterSheet!K:K, MasterSheet!B:B, B4466, MasterSheet!D:D, C4466, MasterSheet!H:H, D4466)</f>
        <v>1</v>
      </c>
      <c r="I4466" s="26">
        <f t="shared" si="286"/>
        <v>5482.4</v>
      </c>
      <c r="J4466" s="28">
        <f>SUMIFS(MasterSheet!L:L, MasterSheet!B:B, B4466, MasterSheet!D:D, C4466, MasterSheet!H:H, D4466)</f>
        <v>0</v>
      </c>
      <c r="K4466" s="28">
        <f t="shared" si="287"/>
        <v>0</v>
      </c>
      <c r="L4466" s="21" t="str">
        <f>UPPER(VLOOKUP(D4466,MasterSheet!H:U,14,))</f>
        <v>BIOLEGEND</v>
      </c>
    </row>
    <row r="4467" spans="1:12" x14ac:dyDescent="0.25">
      <c r="A4467" s="21" t="str">
        <f t="shared" si="288"/>
        <v>BIOLEGEND</v>
      </c>
      <c r="B4467" s="21" t="str">
        <v>EED121200</v>
      </c>
      <c r="C4467" s="30">
        <v>45987</v>
      </c>
      <c r="D4467" s="21">
        <v>362607</v>
      </c>
      <c r="E4467" s="21">
        <f>_xlfn.XLOOKUP(D4467,MasterSheet!H:H,MasterSheet!F:F)</f>
        <v>8395.2000000000007</v>
      </c>
      <c r="F4467" s="22">
        <f>SUMIFS(MasterSheet!J:J, MasterSheet!B:B, B4467, MasterSheet!D:D, C4467, MasterSheet!H:H, D4467)</f>
        <v>1</v>
      </c>
      <c r="G4467" s="22">
        <f t="shared" si="285"/>
        <v>8395.2000000000007</v>
      </c>
      <c r="H4467" s="26">
        <f>SUMIFS(MasterSheet!K:K, MasterSheet!B:B, B4467, MasterSheet!D:D, C4467, MasterSheet!H:H, D4467)</f>
        <v>1</v>
      </c>
      <c r="I4467" s="26">
        <f t="shared" si="286"/>
        <v>8395.2000000000007</v>
      </c>
      <c r="J4467" s="28">
        <f>SUMIFS(MasterSheet!L:L, MasterSheet!B:B, B4467, MasterSheet!D:D, C4467, MasterSheet!H:H, D4467)</f>
        <v>0</v>
      </c>
      <c r="K4467" s="28">
        <f t="shared" si="287"/>
        <v>0</v>
      </c>
      <c r="L4467" s="21" t="str">
        <f>UPPER(VLOOKUP(D4467,MasterSheet!H:U,14,))</f>
        <v>BIOLEGEND</v>
      </c>
    </row>
    <row r="4468" spans="1:12" x14ac:dyDescent="0.25">
      <c r="A4468" s="21" t="str">
        <f t="shared" si="288"/>
        <v>BIOLEGEND</v>
      </c>
      <c r="B4468" s="21" t="str">
        <v>EED121200</v>
      </c>
      <c r="C4468" s="30">
        <v>45987</v>
      </c>
      <c r="D4468" s="21">
        <v>362613</v>
      </c>
      <c r="E4468" s="21">
        <f>_xlfn.XLOOKUP(D4468,MasterSheet!H:H,MasterSheet!F:F)</f>
        <v>5332.8</v>
      </c>
      <c r="F4468" s="22">
        <f>SUMIFS(MasterSheet!J:J, MasterSheet!B:B, B4468, MasterSheet!D:D, C4468, MasterSheet!H:H, D4468)</f>
        <v>1</v>
      </c>
      <c r="G4468" s="22">
        <f t="shared" si="285"/>
        <v>5332.8</v>
      </c>
      <c r="H4468" s="26">
        <f>SUMIFS(MasterSheet!K:K, MasterSheet!B:B, B4468, MasterSheet!D:D, C4468, MasterSheet!H:H, D4468)</f>
        <v>1</v>
      </c>
      <c r="I4468" s="26">
        <f t="shared" si="286"/>
        <v>5332.8</v>
      </c>
      <c r="J4468" s="28">
        <f>SUMIFS(MasterSheet!L:L, MasterSheet!B:B, B4468, MasterSheet!D:D, C4468, MasterSheet!H:H, D4468)</f>
        <v>0</v>
      </c>
      <c r="K4468" s="28">
        <f t="shared" si="287"/>
        <v>0</v>
      </c>
      <c r="L4468" s="21" t="str">
        <f>UPPER(VLOOKUP(D4468,MasterSheet!H:U,14,))</f>
        <v>BIOLEGEND</v>
      </c>
    </row>
    <row r="4469" spans="1:12" x14ac:dyDescent="0.25">
      <c r="A4469" s="21" t="str">
        <f t="shared" si="288"/>
        <v>BIOLEGEND</v>
      </c>
      <c r="B4469" s="21" t="str">
        <v>EED121200</v>
      </c>
      <c r="C4469" s="30">
        <v>45987</v>
      </c>
      <c r="D4469" s="21">
        <v>369804</v>
      </c>
      <c r="E4469" s="21">
        <f>_xlfn.XLOOKUP(D4469,MasterSheet!H:H,MasterSheet!F:F)</f>
        <v>23531.199999999997</v>
      </c>
      <c r="F4469" s="22">
        <f>SUMIFS(MasterSheet!J:J, MasterSheet!B:B, B4469, MasterSheet!D:D, C4469, MasterSheet!H:H, D4469)</f>
        <v>1</v>
      </c>
      <c r="G4469" s="22">
        <f t="shared" si="285"/>
        <v>23531.199999999997</v>
      </c>
      <c r="H4469" s="26">
        <f>SUMIFS(MasterSheet!K:K, MasterSheet!B:B, B4469, MasterSheet!D:D, C4469, MasterSheet!H:H, D4469)</f>
        <v>1</v>
      </c>
      <c r="I4469" s="26">
        <f t="shared" si="286"/>
        <v>23531.199999999997</v>
      </c>
      <c r="J4469" s="28">
        <f>SUMIFS(MasterSheet!L:L, MasterSheet!B:B, B4469, MasterSheet!D:D, C4469, MasterSheet!H:H, D4469)</f>
        <v>0</v>
      </c>
      <c r="K4469" s="28">
        <f t="shared" si="287"/>
        <v>0</v>
      </c>
      <c r="L4469" s="21" t="str">
        <f>UPPER(VLOOKUP(D4469,MasterSheet!H:U,14,))</f>
        <v>BIOLEGEND</v>
      </c>
    </row>
    <row r="4470" spans="1:12" x14ac:dyDescent="0.25">
      <c r="A4470" s="21" t="str">
        <f t="shared" si="288"/>
        <v>BIOLEGEND</v>
      </c>
      <c r="B4470" s="21" t="str">
        <v>EED121200</v>
      </c>
      <c r="C4470" s="30">
        <v>45987</v>
      </c>
      <c r="D4470" s="21">
        <v>372204</v>
      </c>
      <c r="E4470" s="21">
        <f>_xlfn.XLOOKUP(D4470,MasterSheet!H:H,MasterSheet!F:F)</f>
        <v>20081.599999999999</v>
      </c>
      <c r="F4470" s="22">
        <f>SUMIFS(MasterSheet!J:J, MasterSheet!B:B, B4470, MasterSheet!D:D, C4470, MasterSheet!H:H, D4470)</f>
        <v>1</v>
      </c>
      <c r="G4470" s="22">
        <f t="shared" si="285"/>
        <v>20081.599999999999</v>
      </c>
      <c r="H4470" s="26">
        <f>SUMIFS(MasterSheet!K:K, MasterSheet!B:B, B4470, MasterSheet!D:D, C4470, MasterSheet!H:H, D4470)</f>
        <v>1</v>
      </c>
      <c r="I4470" s="26">
        <f t="shared" si="286"/>
        <v>20081.599999999999</v>
      </c>
      <c r="J4470" s="28">
        <f>SUMIFS(MasterSheet!L:L, MasterSheet!B:B, B4470, MasterSheet!D:D, C4470, MasterSheet!H:H, D4470)</f>
        <v>0</v>
      </c>
      <c r="K4470" s="28">
        <f t="shared" si="287"/>
        <v>0</v>
      </c>
      <c r="L4470" s="21" t="str">
        <f>UPPER(VLOOKUP(D4470,MasterSheet!H:U,14,))</f>
        <v>BIOLEGEND</v>
      </c>
    </row>
    <row r="4471" spans="1:12" x14ac:dyDescent="0.25">
      <c r="A4471" s="21" t="str">
        <f t="shared" si="288"/>
        <v>BIOLEGEND</v>
      </c>
      <c r="B4471" s="21" t="str">
        <v>EED121200</v>
      </c>
      <c r="C4471" s="30">
        <v>45987</v>
      </c>
      <c r="D4471" s="21">
        <v>396428</v>
      </c>
      <c r="E4471" s="21">
        <f>_xlfn.XLOOKUP(D4471,MasterSheet!H:H,MasterSheet!F:F)</f>
        <v>18321.599999999999</v>
      </c>
      <c r="F4471" s="22">
        <f>SUMIFS(MasterSheet!J:J, MasterSheet!B:B, B4471, MasterSheet!D:D, C4471, MasterSheet!H:H, D4471)</f>
        <v>1</v>
      </c>
      <c r="G4471" s="22">
        <f t="shared" ref="G4471:G4534" si="289">F4471*E4471</f>
        <v>18321.599999999999</v>
      </c>
      <c r="H4471" s="26">
        <f>SUMIFS(MasterSheet!K:K, MasterSheet!B:B, B4471, MasterSheet!D:D, C4471, MasterSheet!H:H, D4471)</f>
        <v>1</v>
      </c>
      <c r="I4471" s="26">
        <f t="shared" ref="I4471:I4534" si="290">H4471*E4471</f>
        <v>18321.599999999999</v>
      </c>
      <c r="J4471" s="28">
        <f>SUMIFS(MasterSheet!L:L, MasterSheet!B:B, B4471, MasterSheet!D:D, C4471, MasterSheet!H:H, D4471)</f>
        <v>0</v>
      </c>
      <c r="K4471" s="28">
        <f t="shared" ref="K4471:K4534" si="291">J4471*E4471</f>
        <v>0</v>
      </c>
      <c r="L4471" s="21" t="str">
        <f>UPPER(VLOOKUP(D4471,MasterSheet!H:U,14,))</f>
        <v>BIOLEGEND</v>
      </c>
    </row>
    <row r="4472" spans="1:12" x14ac:dyDescent="0.25">
      <c r="A4472" s="21" t="str">
        <f t="shared" si="288"/>
        <v>BIOLEGEND</v>
      </c>
      <c r="B4472" s="21" t="str">
        <v>EED121200</v>
      </c>
      <c r="C4472" s="30">
        <v>45987</v>
      </c>
      <c r="D4472" s="21">
        <v>405324</v>
      </c>
      <c r="E4472" s="21">
        <f>_xlfn.XLOOKUP(D4472,MasterSheet!H:H,MasterSheet!F:F)</f>
        <v>5913.6</v>
      </c>
      <c r="F4472" s="22">
        <f>SUMIFS(MasterSheet!J:J, MasterSheet!B:B, B4472, MasterSheet!D:D, C4472, MasterSheet!H:H, D4472)</f>
        <v>1</v>
      </c>
      <c r="G4472" s="22">
        <f t="shared" si="289"/>
        <v>5913.6</v>
      </c>
      <c r="H4472" s="26">
        <f>SUMIFS(MasterSheet!K:K, MasterSheet!B:B, B4472, MasterSheet!D:D, C4472, MasterSheet!H:H, D4472)</f>
        <v>1</v>
      </c>
      <c r="I4472" s="26">
        <f t="shared" si="290"/>
        <v>5913.6</v>
      </c>
      <c r="J4472" s="28">
        <f>SUMIFS(MasterSheet!L:L, MasterSheet!B:B, B4472, MasterSheet!D:D, C4472, MasterSheet!H:H, D4472)</f>
        <v>0</v>
      </c>
      <c r="K4472" s="28">
        <f t="shared" si="291"/>
        <v>0</v>
      </c>
      <c r="L4472" s="21" t="str">
        <f>UPPER(VLOOKUP(D4472,MasterSheet!H:U,14,))</f>
        <v>BIOLEGEND</v>
      </c>
    </row>
    <row r="4473" spans="1:12" x14ac:dyDescent="0.25">
      <c r="A4473" s="21" t="str">
        <f t="shared" si="288"/>
        <v>BIOLEGEND</v>
      </c>
      <c r="B4473" s="21" t="str">
        <v>EED121200</v>
      </c>
      <c r="C4473" s="30">
        <v>45987</v>
      </c>
      <c r="D4473" s="21">
        <v>405505</v>
      </c>
      <c r="E4473" s="21">
        <f>_xlfn.XLOOKUP(D4473,MasterSheet!H:H,MasterSheet!F:F)</f>
        <v>5596.8</v>
      </c>
      <c r="F4473" s="22">
        <f>SUMIFS(MasterSheet!J:J, MasterSheet!B:B, B4473, MasterSheet!D:D, C4473, MasterSheet!H:H, D4473)</f>
        <v>1</v>
      </c>
      <c r="G4473" s="22">
        <f t="shared" si="289"/>
        <v>5596.8</v>
      </c>
      <c r="H4473" s="26">
        <f>SUMIFS(MasterSheet!K:K, MasterSheet!B:B, B4473, MasterSheet!D:D, C4473, MasterSheet!H:H, D4473)</f>
        <v>1</v>
      </c>
      <c r="I4473" s="26">
        <f t="shared" si="290"/>
        <v>5596.8</v>
      </c>
      <c r="J4473" s="28">
        <f>SUMIFS(MasterSheet!L:L, MasterSheet!B:B, B4473, MasterSheet!D:D, C4473, MasterSheet!H:H, D4473)</f>
        <v>0</v>
      </c>
      <c r="K4473" s="28">
        <f t="shared" si="291"/>
        <v>0</v>
      </c>
      <c r="L4473" s="21" t="str">
        <f>UPPER(VLOOKUP(D4473,MasterSheet!H:U,14,))</f>
        <v>BIOLEGEND</v>
      </c>
    </row>
    <row r="4474" spans="1:12" x14ac:dyDescent="0.25">
      <c r="A4474" s="21" t="str">
        <f t="shared" si="288"/>
        <v>BIOLEGEND</v>
      </c>
      <c r="B4474" s="21" t="str">
        <v>EED121200</v>
      </c>
      <c r="C4474" s="30">
        <v>45987</v>
      </c>
      <c r="D4474" s="21">
        <v>405734</v>
      </c>
      <c r="E4474" s="21">
        <f>_xlfn.XLOOKUP(D4474,MasterSheet!H:H,MasterSheet!F:F)</f>
        <v>13358.400000000001</v>
      </c>
      <c r="F4474" s="22">
        <f>SUMIFS(MasterSheet!J:J, MasterSheet!B:B, B4474, MasterSheet!D:D, C4474, MasterSheet!H:H, D4474)</f>
        <v>1</v>
      </c>
      <c r="G4474" s="22">
        <f t="shared" si="289"/>
        <v>13358.400000000001</v>
      </c>
      <c r="H4474" s="26">
        <f>SUMIFS(MasterSheet!K:K, MasterSheet!B:B, B4474, MasterSheet!D:D, C4474, MasterSheet!H:H, D4474)</f>
        <v>1</v>
      </c>
      <c r="I4474" s="26">
        <f t="shared" si="290"/>
        <v>13358.400000000001</v>
      </c>
      <c r="J4474" s="28">
        <f>SUMIFS(MasterSheet!L:L, MasterSheet!B:B, B4474, MasterSheet!D:D, C4474, MasterSheet!H:H, D4474)</f>
        <v>0</v>
      </c>
      <c r="K4474" s="28">
        <f t="shared" si="291"/>
        <v>0</v>
      </c>
      <c r="L4474" s="21" t="str">
        <f>UPPER(VLOOKUP(D4474,MasterSheet!H:U,14,))</f>
        <v>BIOLEGEND</v>
      </c>
    </row>
    <row r="4475" spans="1:12" x14ac:dyDescent="0.25">
      <c r="A4475" s="21" t="str">
        <f t="shared" si="288"/>
        <v>BIOLEGEND</v>
      </c>
      <c r="B4475" s="21" t="str">
        <v>EED121200</v>
      </c>
      <c r="C4475" s="30">
        <v>45987</v>
      </c>
      <c r="D4475" s="21">
        <v>420201</v>
      </c>
      <c r="E4475" s="21">
        <f>_xlfn.XLOOKUP(D4475,MasterSheet!H:H,MasterSheet!F:F)</f>
        <v>4699.2</v>
      </c>
      <c r="F4475" s="22">
        <f>SUMIFS(MasterSheet!J:J, MasterSheet!B:B, B4475, MasterSheet!D:D, C4475, MasterSheet!H:H, D4475)</f>
        <v>10</v>
      </c>
      <c r="G4475" s="22">
        <f t="shared" si="289"/>
        <v>46992</v>
      </c>
      <c r="H4475" s="26">
        <f>SUMIFS(MasterSheet!K:K, MasterSheet!B:B, B4475, MasterSheet!D:D, C4475, MasterSheet!H:H, D4475)</f>
        <v>10</v>
      </c>
      <c r="I4475" s="26">
        <f t="shared" si="290"/>
        <v>46992</v>
      </c>
      <c r="J4475" s="28">
        <f>SUMIFS(MasterSheet!L:L, MasterSheet!B:B, B4475, MasterSheet!D:D, C4475, MasterSheet!H:H, D4475)</f>
        <v>0</v>
      </c>
      <c r="K4475" s="28">
        <f t="shared" si="291"/>
        <v>0</v>
      </c>
      <c r="L4475" s="21" t="str">
        <f>UPPER(VLOOKUP(D4475,MasterSheet!H:U,14,))</f>
        <v>BIOLEGEND</v>
      </c>
    </row>
    <row r="4476" spans="1:12" x14ac:dyDescent="0.25">
      <c r="A4476" s="21" t="str">
        <f t="shared" si="288"/>
        <v>BIOLEGEND</v>
      </c>
      <c r="B4476" s="21" t="str">
        <v>EED121200</v>
      </c>
      <c r="C4476" s="30">
        <v>45987</v>
      </c>
      <c r="D4476" s="21">
        <v>420801</v>
      </c>
      <c r="E4476" s="21">
        <f>_xlfn.XLOOKUP(D4476,MasterSheet!H:H,MasterSheet!F:F)</f>
        <v>3374.8</v>
      </c>
      <c r="F4476" s="22">
        <f>SUMIFS(MasterSheet!J:J, MasterSheet!B:B, B4476, MasterSheet!D:D, C4476, MasterSheet!H:H, D4476)</f>
        <v>3</v>
      </c>
      <c r="G4476" s="22">
        <f t="shared" si="289"/>
        <v>10124.400000000001</v>
      </c>
      <c r="H4476" s="26">
        <f>SUMIFS(MasterSheet!K:K, MasterSheet!B:B, B4476, MasterSheet!D:D, C4476, MasterSheet!H:H, D4476)</f>
        <v>1</v>
      </c>
      <c r="I4476" s="26">
        <f t="shared" si="290"/>
        <v>3374.8</v>
      </c>
      <c r="J4476" s="28">
        <f>SUMIFS(MasterSheet!L:L, MasterSheet!B:B, B4476, MasterSheet!D:D, C4476, MasterSheet!H:H, D4476)</f>
        <v>2</v>
      </c>
      <c r="K4476" s="28">
        <f t="shared" si="291"/>
        <v>6749.6</v>
      </c>
      <c r="L4476" s="21" t="str">
        <f>UPPER(VLOOKUP(D4476,MasterSheet!H:U,14,))</f>
        <v>BIOLEGEND</v>
      </c>
    </row>
    <row r="4477" spans="1:12" x14ac:dyDescent="0.25">
      <c r="A4477" s="21" t="str">
        <f t="shared" si="288"/>
        <v>BIOLEGEND</v>
      </c>
      <c r="B4477" s="21" t="str">
        <v>EED121200</v>
      </c>
      <c r="C4477" s="30">
        <v>45987</v>
      </c>
      <c r="D4477" s="21">
        <v>423105</v>
      </c>
      <c r="E4477" s="21">
        <f>_xlfn.XLOOKUP(D4477,MasterSheet!H:H,MasterSheet!F:F)</f>
        <v>5482.4</v>
      </c>
      <c r="F4477" s="22">
        <f>SUMIFS(MasterSheet!J:J, MasterSheet!B:B, B4477, MasterSheet!D:D, C4477, MasterSheet!H:H, D4477)</f>
        <v>1</v>
      </c>
      <c r="G4477" s="22">
        <f t="shared" si="289"/>
        <v>5482.4</v>
      </c>
      <c r="H4477" s="26">
        <f>SUMIFS(MasterSheet!K:K, MasterSheet!B:B, B4477, MasterSheet!D:D, C4477, MasterSheet!H:H, D4477)</f>
        <v>1</v>
      </c>
      <c r="I4477" s="26">
        <f t="shared" si="290"/>
        <v>5482.4</v>
      </c>
      <c r="J4477" s="28">
        <f>SUMIFS(MasterSheet!L:L, MasterSheet!B:B, B4477, MasterSheet!D:D, C4477, MasterSheet!H:H, D4477)</f>
        <v>0</v>
      </c>
      <c r="K4477" s="28">
        <f t="shared" si="291"/>
        <v>0</v>
      </c>
      <c r="L4477" s="21" t="str">
        <f>UPPER(VLOOKUP(D4477,MasterSheet!H:U,14,))</f>
        <v>BIOLEGEND</v>
      </c>
    </row>
    <row r="4478" spans="1:12" x14ac:dyDescent="0.25">
      <c r="A4478" s="21" t="str">
        <f t="shared" si="288"/>
        <v>BIOLEGEND</v>
      </c>
      <c r="B4478" s="21" t="str">
        <v>EED121200</v>
      </c>
      <c r="C4478" s="30">
        <v>45987</v>
      </c>
      <c r="D4478" s="21">
        <v>424401</v>
      </c>
      <c r="E4478" s="21">
        <f>_xlfn.XLOOKUP(D4478,MasterSheet!H:H,MasterSheet!F:F)</f>
        <v>9438</v>
      </c>
      <c r="F4478" s="22">
        <f>SUMIFS(MasterSheet!J:J, MasterSheet!B:B, B4478, MasterSheet!D:D, C4478, MasterSheet!H:H, D4478)</f>
        <v>1</v>
      </c>
      <c r="G4478" s="22">
        <f t="shared" si="289"/>
        <v>9438</v>
      </c>
      <c r="H4478" s="26">
        <f>SUMIFS(MasterSheet!K:K, MasterSheet!B:B, B4478, MasterSheet!D:D, C4478, MasterSheet!H:H, D4478)</f>
        <v>1</v>
      </c>
      <c r="I4478" s="26">
        <f t="shared" si="290"/>
        <v>9438</v>
      </c>
      <c r="J4478" s="28">
        <f>SUMIFS(MasterSheet!L:L, MasterSheet!B:B, B4478, MasterSheet!D:D, C4478, MasterSheet!H:H, D4478)</f>
        <v>0</v>
      </c>
      <c r="K4478" s="28">
        <f t="shared" si="291"/>
        <v>0</v>
      </c>
      <c r="L4478" s="21" t="str">
        <f>UPPER(VLOOKUP(D4478,MasterSheet!H:U,14,))</f>
        <v>BIOLEGEND</v>
      </c>
    </row>
    <row r="4479" spans="1:12" x14ac:dyDescent="0.25">
      <c r="A4479" s="21" t="str">
        <f t="shared" si="288"/>
        <v>BIOLEGEND</v>
      </c>
      <c r="B4479" s="21" t="str">
        <v>EED121200</v>
      </c>
      <c r="C4479" s="30">
        <v>45987</v>
      </c>
      <c r="D4479" s="21">
        <v>426105</v>
      </c>
      <c r="E4479" s="21">
        <f>_xlfn.XLOOKUP(D4479,MasterSheet!H:H,MasterSheet!F:F)</f>
        <v>6600</v>
      </c>
      <c r="F4479" s="22">
        <f>SUMIFS(MasterSheet!J:J, MasterSheet!B:B, B4479, MasterSheet!D:D, C4479, MasterSheet!H:H, D4479)</f>
        <v>1</v>
      </c>
      <c r="G4479" s="22">
        <f t="shared" si="289"/>
        <v>6600</v>
      </c>
      <c r="H4479" s="26">
        <f>SUMIFS(MasterSheet!K:K, MasterSheet!B:B, B4479, MasterSheet!D:D, C4479, MasterSheet!H:H, D4479)</f>
        <v>1</v>
      </c>
      <c r="I4479" s="26">
        <f t="shared" si="290"/>
        <v>6600</v>
      </c>
      <c r="J4479" s="28">
        <f>SUMIFS(MasterSheet!L:L, MasterSheet!B:B, B4479, MasterSheet!D:D, C4479, MasterSheet!H:H, D4479)</f>
        <v>0</v>
      </c>
      <c r="K4479" s="28">
        <f t="shared" si="291"/>
        <v>0</v>
      </c>
      <c r="L4479" s="21" t="str">
        <f>UPPER(VLOOKUP(D4479,MasterSheet!H:U,14,))</f>
        <v>BIOLEGEND</v>
      </c>
    </row>
    <row r="4480" spans="1:12" x14ac:dyDescent="0.25">
      <c r="A4480" s="21" t="str">
        <f t="shared" si="288"/>
        <v>BIOLEGEND</v>
      </c>
      <c r="B4480" s="21" t="str">
        <v>EED121200</v>
      </c>
      <c r="C4480" s="30">
        <v>45987</v>
      </c>
      <c r="D4480" s="21">
        <v>426803</v>
      </c>
      <c r="E4480" s="21">
        <f>_xlfn.XLOOKUP(D4480,MasterSheet!H:H,MasterSheet!F:F)</f>
        <v>14572.8</v>
      </c>
      <c r="F4480" s="22">
        <f>SUMIFS(MasterSheet!J:J, MasterSheet!B:B, B4480, MasterSheet!D:D, C4480, MasterSheet!H:H, D4480)</f>
        <v>1</v>
      </c>
      <c r="G4480" s="22">
        <f t="shared" si="289"/>
        <v>14572.8</v>
      </c>
      <c r="H4480" s="26">
        <f>SUMIFS(MasterSheet!K:K, MasterSheet!B:B, B4480, MasterSheet!D:D, C4480, MasterSheet!H:H, D4480)</f>
        <v>1</v>
      </c>
      <c r="I4480" s="26">
        <f t="shared" si="290"/>
        <v>14572.8</v>
      </c>
      <c r="J4480" s="28">
        <f>SUMIFS(MasterSheet!L:L, MasterSheet!B:B, B4480, MasterSheet!D:D, C4480, MasterSheet!H:H, D4480)</f>
        <v>0</v>
      </c>
      <c r="K4480" s="28">
        <f t="shared" si="291"/>
        <v>0</v>
      </c>
      <c r="L4480" s="21" t="str">
        <f>UPPER(VLOOKUP(D4480,MasterSheet!H:U,14,))</f>
        <v>BIOLEGEND</v>
      </c>
    </row>
    <row r="4481" spans="1:12" x14ac:dyDescent="0.25">
      <c r="A4481" s="21" t="str">
        <f t="shared" si="288"/>
        <v>BIOLEGEND</v>
      </c>
      <c r="B4481" s="21" t="str">
        <v>EED121200</v>
      </c>
      <c r="C4481" s="30">
        <v>45987</v>
      </c>
      <c r="D4481" s="21">
        <v>480007</v>
      </c>
      <c r="E4481" s="21">
        <f>_xlfn.XLOOKUP(D4481,MasterSheet!H:H,MasterSheet!F:F)</f>
        <v>7458</v>
      </c>
      <c r="F4481" s="22">
        <f>SUMIFS(MasterSheet!J:J, MasterSheet!B:B, B4481, MasterSheet!D:D, C4481, MasterSheet!H:H, D4481)</f>
        <v>2</v>
      </c>
      <c r="G4481" s="22">
        <f t="shared" si="289"/>
        <v>14916</v>
      </c>
      <c r="H4481" s="26">
        <f>SUMIFS(MasterSheet!K:K, MasterSheet!B:B, B4481, MasterSheet!D:D, C4481, MasterSheet!H:H, D4481)</f>
        <v>2</v>
      </c>
      <c r="I4481" s="26">
        <f t="shared" si="290"/>
        <v>14916</v>
      </c>
      <c r="J4481" s="28">
        <f>SUMIFS(MasterSheet!L:L, MasterSheet!B:B, B4481, MasterSheet!D:D, C4481, MasterSheet!H:H, D4481)</f>
        <v>0</v>
      </c>
      <c r="K4481" s="28">
        <f t="shared" si="291"/>
        <v>0</v>
      </c>
      <c r="L4481" s="21" t="str">
        <f>UPPER(VLOOKUP(D4481,MasterSheet!H:U,14,))</f>
        <v>BIOLEGEND</v>
      </c>
    </row>
    <row r="4482" spans="1:12" x14ac:dyDescent="0.25">
      <c r="A4482" s="21" t="str">
        <f t="shared" ref="A4482:A4545" si="292">L4482</f>
        <v>BIOLEGEND</v>
      </c>
      <c r="B4482" s="21" t="str">
        <v>EED121200</v>
      </c>
      <c r="C4482" s="30">
        <v>45987</v>
      </c>
      <c r="D4482" s="21">
        <v>480058</v>
      </c>
      <c r="E4482" s="21">
        <f>_xlfn.XLOOKUP(D4482,MasterSheet!H:H,MasterSheet!F:F)</f>
        <v>43164</v>
      </c>
      <c r="F4482" s="22">
        <f>SUMIFS(MasterSheet!J:J, MasterSheet!B:B, B4482, MasterSheet!D:D, C4482, MasterSheet!H:H, D4482)</f>
        <v>1</v>
      </c>
      <c r="G4482" s="22">
        <f t="shared" si="289"/>
        <v>43164</v>
      </c>
      <c r="H4482" s="26">
        <f>SUMIFS(MasterSheet!K:K, MasterSheet!B:B, B4482, MasterSheet!D:D, C4482, MasterSheet!H:H, D4482)</f>
        <v>1</v>
      </c>
      <c r="I4482" s="26">
        <f t="shared" si="290"/>
        <v>43164</v>
      </c>
      <c r="J4482" s="28">
        <f>SUMIFS(MasterSheet!L:L, MasterSheet!B:B, B4482, MasterSheet!D:D, C4482, MasterSheet!H:H, D4482)</f>
        <v>0</v>
      </c>
      <c r="K4482" s="28">
        <f t="shared" si="291"/>
        <v>0</v>
      </c>
      <c r="L4482" s="21" t="str">
        <f>UPPER(VLOOKUP(D4482,MasterSheet!H:U,14,))</f>
        <v>BIOLEGEND</v>
      </c>
    </row>
    <row r="4483" spans="1:12" x14ac:dyDescent="0.25">
      <c r="A4483" s="21" t="str">
        <f t="shared" si="292"/>
        <v>BIOLEGEND</v>
      </c>
      <c r="B4483" s="21" t="str">
        <v>EED121200</v>
      </c>
      <c r="C4483" s="30">
        <v>45987</v>
      </c>
      <c r="D4483" s="21">
        <v>505808</v>
      </c>
      <c r="E4483" s="21">
        <f>_xlfn.XLOOKUP(D4483,MasterSheet!H:H,MasterSheet!F:F)</f>
        <v>6776</v>
      </c>
      <c r="F4483" s="22">
        <f>SUMIFS(MasterSheet!J:J, MasterSheet!B:B, B4483, MasterSheet!D:D, C4483, MasterSheet!H:H, D4483)</f>
        <v>1</v>
      </c>
      <c r="G4483" s="22">
        <f t="shared" si="289"/>
        <v>6776</v>
      </c>
      <c r="H4483" s="26">
        <f>SUMIFS(MasterSheet!K:K, MasterSheet!B:B, B4483, MasterSheet!D:D, C4483, MasterSheet!H:H, D4483)</f>
        <v>1</v>
      </c>
      <c r="I4483" s="26">
        <f t="shared" si="290"/>
        <v>6776</v>
      </c>
      <c r="J4483" s="28">
        <f>SUMIFS(MasterSheet!L:L, MasterSheet!B:B, B4483, MasterSheet!D:D, C4483, MasterSheet!H:H, D4483)</f>
        <v>0</v>
      </c>
      <c r="K4483" s="28">
        <f t="shared" si="291"/>
        <v>0</v>
      </c>
      <c r="L4483" s="21" t="str">
        <f>UPPER(VLOOKUP(D4483,MasterSheet!H:U,14,))</f>
        <v>BIOLEGEND</v>
      </c>
    </row>
    <row r="4484" spans="1:12" x14ac:dyDescent="0.25">
      <c r="A4484" s="21" t="str">
        <f t="shared" si="292"/>
        <v>BIOLEGEND</v>
      </c>
      <c r="B4484" s="21" t="str">
        <v>EED121200</v>
      </c>
      <c r="C4484" s="30">
        <v>45987</v>
      </c>
      <c r="D4484" s="21">
        <v>505810</v>
      </c>
      <c r="E4484" s="21">
        <f>_xlfn.XLOOKUP(D4484,MasterSheet!H:H,MasterSheet!F:F)</f>
        <v>8131.2000000000007</v>
      </c>
      <c r="F4484" s="22">
        <f>SUMIFS(MasterSheet!J:J, MasterSheet!B:B, B4484, MasterSheet!D:D, C4484, MasterSheet!H:H, D4484)</f>
        <v>1</v>
      </c>
      <c r="G4484" s="22">
        <f t="shared" si="289"/>
        <v>8131.2000000000007</v>
      </c>
      <c r="H4484" s="26">
        <f>SUMIFS(MasterSheet!K:K, MasterSheet!B:B, B4484, MasterSheet!D:D, C4484, MasterSheet!H:H, D4484)</f>
        <v>1</v>
      </c>
      <c r="I4484" s="26">
        <f t="shared" si="290"/>
        <v>8131.2000000000007</v>
      </c>
      <c r="J4484" s="28">
        <f>SUMIFS(MasterSheet!L:L, MasterSheet!B:B, B4484, MasterSheet!D:D, C4484, MasterSheet!H:H, D4484)</f>
        <v>0</v>
      </c>
      <c r="K4484" s="28">
        <f t="shared" si="291"/>
        <v>0</v>
      </c>
      <c r="L4484" s="21" t="str">
        <f>UPPER(VLOOKUP(D4484,MasterSheet!H:U,14,))</f>
        <v>BIOLEGEND</v>
      </c>
    </row>
    <row r="4485" spans="1:12" x14ac:dyDescent="0.25">
      <c r="A4485" s="21" t="str">
        <f t="shared" si="292"/>
        <v>BIOLEGEND</v>
      </c>
      <c r="B4485" s="21" t="str">
        <v>EED121200</v>
      </c>
      <c r="C4485" s="30">
        <v>45987</v>
      </c>
      <c r="D4485" s="21">
        <v>506327</v>
      </c>
      <c r="E4485" s="21">
        <f>_xlfn.XLOOKUP(D4485,MasterSheet!H:H,MasterSheet!F:F)</f>
        <v>11888.8</v>
      </c>
      <c r="F4485" s="22">
        <f>SUMIFS(MasterSheet!J:J, MasterSheet!B:B, B4485, MasterSheet!D:D, C4485, MasterSheet!H:H, D4485)</f>
        <v>1</v>
      </c>
      <c r="G4485" s="22">
        <f t="shared" si="289"/>
        <v>11888.8</v>
      </c>
      <c r="H4485" s="26">
        <f>SUMIFS(MasterSheet!K:K, MasterSheet!B:B, B4485, MasterSheet!D:D, C4485, MasterSheet!H:H, D4485)</f>
        <v>1</v>
      </c>
      <c r="I4485" s="26">
        <f t="shared" si="290"/>
        <v>11888.8</v>
      </c>
      <c r="J4485" s="28">
        <f>SUMIFS(MasterSheet!L:L, MasterSheet!B:B, B4485, MasterSheet!D:D, C4485, MasterSheet!H:H, D4485)</f>
        <v>0</v>
      </c>
      <c r="K4485" s="28">
        <f t="shared" si="291"/>
        <v>0</v>
      </c>
      <c r="L4485" s="21" t="str">
        <f>UPPER(VLOOKUP(D4485,MasterSheet!H:U,14,))</f>
        <v>BIOLEGEND</v>
      </c>
    </row>
    <row r="4486" spans="1:12" x14ac:dyDescent="0.25">
      <c r="A4486" s="21" t="str">
        <f t="shared" si="292"/>
        <v>BIOLEGEND</v>
      </c>
      <c r="B4486" s="21" t="str">
        <v>EED121200</v>
      </c>
      <c r="C4486" s="30">
        <v>45987</v>
      </c>
      <c r="D4486" s="21">
        <v>506344</v>
      </c>
      <c r="E4486" s="21">
        <f>_xlfn.XLOOKUP(D4486,MasterSheet!H:H,MasterSheet!F:F)</f>
        <v>17054.400000000001</v>
      </c>
      <c r="F4486" s="22">
        <f>SUMIFS(MasterSheet!J:J, MasterSheet!B:B, B4486, MasterSheet!D:D, C4486, MasterSheet!H:H, D4486)</f>
        <v>1</v>
      </c>
      <c r="G4486" s="22">
        <f t="shared" si="289"/>
        <v>17054.400000000001</v>
      </c>
      <c r="H4486" s="26">
        <f>SUMIFS(MasterSheet!K:K, MasterSheet!B:B, B4486, MasterSheet!D:D, C4486, MasterSheet!H:H, D4486)</f>
        <v>1</v>
      </c>
      <c r="I4486" s="26">
        <f t="shared" si="290"/>
        <v>17054.400000000001</v>
      </c>
      <c r="J4486" s="28">
        <f>SUMIFS(MasterSheet!L:L, MasterSheet!B:B, B4486, MasterSheet!D:D, C4486, MasterSheet!H:H, D4486)</f>
        <v>0</v>
      </c>
      <c r="K4486" s="28">
        <f t="shared" si="291"/>
        <v>0</v>
      </c>
      <c r="L4486" s="21" t="str">
        <f>UPPER(VLOOKUP(D4486,MasterSheet!H:U,14,))</f>
        <v>BIOLEGEND</v>
      </c>
    </row>
    <row r="4487" spans="1:12" x14ac:dyDescent="0.25">
      <c r="A4487" s="21" t="str">
        <f t="shared" si="292"/>
        <v>BIOLEGEND</v>
      </c>
      <c r="B4487" s="21" t="str">
        <v>EED121200</v>
      </c>
      <c r="C4487" s="30">
        <v>45987</v>
      </c>
      <c r="D4487" s="21">
        <v>570314</v>
      </c>
      <c r="E4487" s="21">
        <f>_xlfn.XLOOKUP(D4487,MasterSheet!H:H,MasterSheet!F:F)</f>
        <v>220</v>
      </c>
      <c r="F4487" s="22">
        <f>SUMIFS(MasterSheet!J:J, MasterSheet!B:B, B4487, MasterSheet!D:D, C4487, MasterSheet!H:H, D4487)</f>
        <v>2</v>
      </c>
      <c r="G4487" s="22">
        <f t="shared" si="289"/>
        <v>440</v>
      </c>
      <c r="H4487" s="26">
        <f>SUMIFS(MasterSheet!K:K, MasterSheet!B:B, B4487, MasterSheet!D:D, C4487, MasterSheet!H:H, D4487)</f>
        <v>2</v>
      </c>
      <c r="I4487" s="26">
        <f t="shared" si="290"/>
        <v>440</v>
      </c>
      <c r="J4487" s="28">
        <f>SUMIFS(MasterSheet!L:L, MasterSheet!B:B, B4487, MasterSheet!D:D, C4487, MasterSheet!H:H, D4487)</f>
        <v>0</v>
      </c>
      <c r="K4487" s="28">
        <f t="shared" si="291"/>
        <v>0</v>
      </c>
      <c r="L4487" s="21" t="str">
        <f>UPPER(VLOOKUP(D4487,MasterSheet!H:U,14,))</f>
        <v>BIOLEGEND</v>
      </c>
    </row>
    <row r="4488" spans="1:12" x14ac:dyDescent="0.25">
      <c r="A4488" s="21" t="str">
        <f t="shared" si="292"/>
        <v>BIOLEGEND</v>
      </c>
      <c r="B4488" s="21" t="str">
        <v>EED121200</v>
      </c>
      <c r="C4488" s="30">
        <v>45987</v>
      </c>
      <c r="D4488" s="21">
        <v>574002</v>
      </c>
      <c r="E4488" s="21">
        <f>_xlfn.XLOOKUP(D4488,MasterSheet!H:H,MasterSheet!F:F)</f>
        <v>7761.6</v>
      </c>
      <c r="F4488" s="22">
        <f>SUMIFS(MasterSheet!J:J, MasterSheet!B:B, B4488, MasterSheet!D:D, C4488, MasterSheet!H:H, D4488)</f>
        <v>1</v>
      </c>
      <c r="G4488" s="22">
        <f t="shared" si="289"/>
        <v>7761.6</v>
      </c>
      <c r="H4488" s="26">
        <f>SUMIFS(MasterSheet!K:K, MasterSheet!B:B, B4488, MasterSheet!D:D, C4488, MasterSheet!H:H, D4488)</f>
        <v>1</v>
      </c>
      <c r="I4488" s="26">
        <f t="shared" si="290"/>
        <v>7761.6</v>
      </c>
      <c r="J4488" s="28">
        <f>SUMIFS(MasterSheet!L:L, MasterSheet!B:B, B4488, MasterSheet!D:D, C4488, MasterSheet!H:H, D4488)</f>
        <v>0</v>
      </c>
      <c r="K4488" s="28">
        <f t="shared" si="291"/>
        <v>0</v>
      </c>
      <c r="L4488" s="21" t="str">
        <f>UPPER(VLOOKUP(D4488,MasterSheet!H:U,14,))</f>
        <v>BIOLEGEND</v>
      </c>
    </row>
    <row r="4489" spans="1:12" x14ac:dyDescent="0.25">
      <c r="A4489" s="21" t="str">
        <f t="shared" si="292"/>
        <v>BIOLEGEND</v>
      </c>
      <c r="B4489" s="21" t="str">
        <v>EED121200</v>
      </c>
      <c r="C4489" s="30">
        <v>45987</v>
      </c>
      <c r="D4489" s="21">
        <v>581914</v>
      </c>
      <c r="E4489" s="21">
        <f>_xlfn.XLOOKUP(D4489,MasterSheet!H:H,MasterSheet!F:F)</f>
        <v>220</v>
      </c>
      <c r="F4489" s="22">
        <f>SUMIFS(MasterSheet!J:J, MasterSheet!B:B, B4489, MasterSheet!D:D, C4489, MasterSheet!H:H, D4489)</f>
        <v>2</v>
      </c>
      <c r="G4489" s="22">
        <f t="shared" si="289"/>
        <v>440</v>
      </c>
      <c r="H4489" s="26">
        <f>SUMIFS(MasterSheet!K:K, MasterSheet!B:B, B4489, MasterSheet!D:D, C4489, MasterSheet!H:H, D4489)</f>
        <v>2</v>
      </c>
      <c r="I4489" s="26">
        <f t="shared" si="290"/>
        <v>440</v>
      </c>
      <c r="J4489" s="28">
        <f>SUMIFS(MasterSheet!L:L, MasterSheet!B:B, B4489, MasterSheet!D:D, C4489, MasterSheet!H:H, D4489)</f>
        <v>0</v>
      </c>
      <c r="K4489" s="28">
        <f t="shared" si="291"/>
        <v>0</v>
      </c>
      <c r="L4489" s="21" t="str">
        <f>UPPER(VLOOKUP(D4489,MasterSheet!H:U,14,))</f>
        <v>BIOLEGEND</v>
      </c>
    </row>
    <row r="4490" spans="1:12" x14ac:dyDescent="0.25">
      <c r="A4490" s="21" t="str">
        <f t="shared" si="292"/>
        <v>BIOLEGEND</v>
      </c>
      <c r="B4490" s="21" t="str">
        <v>EED121200</v>
      </c>
      <c r="C4490" s="30">
        <v>45987</v>
      </c>
      <c r="D4490" s="21">
        <v>626812</v>
      </c>
      <c r="E4490" s="21">
        <f>_xlfn.XLOOKUP(D4490,MasterSheet!H:H,MasterSheet!F:F)</f>
        <v>19536</v>
      </c>
      <c r="F4490" s="22">
        <f>SUMIFS(MasterSheet!J:J, MasterSheet!B:B, B4490, MasterSheet!D:D, C4490, MasterSheet!H:H, D4490)</f>
        <v>10</v>
      </c>
      <c r="G4490" s="22">
        <f t="shared" si="289"/>
        <v>195360</v>
      </c>
      <c r="H4490" s="26">
        <f>SUMIFS(MasterSheet!K:K, MasterSheet!B:B, B4490, MasterSheet!D:D, C4490, MasterSheet!H:H, D4490)</f>
        <v>8</v>
      </c>
      <c r="I4490" s="26">
        <f t="shared" si="290"/>
        <v>156288</v>
      </c>
      <c r="J4490" s="28">
        <f>SUMIFS(MasterSheet!L:L, MasterSheet!B:B, B4490, MasterSheet!D:D, C4490, MasterSheet!H:H, D4490)</f>
        <v>2</v>
      </c>
      <c r="K4490" s="28">
        <f t="shared" si="291"/>
        <v>39072</v>
      </c>
      <c r="L4490" s="21" t="str">
        <f>UPPER(VLOOKUP(D4490,MasterSheet!H:U,14,))</f>
        <v>BIOLEGEND</v>
      </c>
    </row>
    <row r="4491" spans="1:12" x14ac:dyDescent="0.25">
      <c r="A4491" s="21" t="str">
        <f t="shared" si="292"/>
        <v>BIOLEGEND</v>
      </c>
      <c r="B4491" s="21" t="str">
        <v>EED121200</v>
      </c>
      <c r="C4491" s="30">
        <v>45987</v>
      </c>
      <c r="D4491" s="21">
        <v>640906</v>
      </c>
      <c r="E4491" s="21">
        <f>_xlfn.XLOOKUP(D4491,MasterSheet!H:H,MasterSheet!F:F)</f>
        <v>11950.400000000001</v>
      </c>
      <c r="F4491" s="22">
        <f>SUMIFS(MasterSheet!J:J, MasterSheet!B:B, B4491, MasterSheet!D:D, C4491, MasterSheet!H:H, D4491)</f>
        <v>1</v>
      </c>
      <c r="G4491" s="22">
        <f t="shared" si="289"/>
        <v>11950.400000000001</v>
      </c>
      <c r="H4491" s="26">
        <f>SUMIFS(MasterSheet!K:K, MasterSheet!B:B, B4491, MasterSheet!D:D, C4491, MasterSheet!H:H, D4491)</f>
        <v>1</v>
      </c>
      <c r="I4491" s="26">
        <f t="shared" si="290"/>
        <v>11950.400000000001</v>
      </c>
      <c r="J4491" s="28">
        <f>SUMIFS(MasterSheet!L:L, MasterSheet!B:B, B4491, MasterSheet!D:D, C4491, MasterSheet!H:H, D4491)</f>
        <v>0</v>
      </c>
      <c r="K4491" s="28">
        <f t="shared" si="291"/>
        <v>0</v>
      </c>
      <c r="L4491" s="21" t="str">
        <f>UPPER(VLOOKUP(D4491,MasterSheet!H:U,14,))</f>
        <v>BIOLEGEND</v>
      </c>
    </row>
    <row r="4492" spans="1:12" x14ac:dyDescent="0.25">
      <c r="A4492" s="21" t="str">
        <f t="shared" si="292"/>
        <v>BIOLEGEND</v>
      </c>
      <c r="B4492" s="21" t="str">
        <v>EED121200</v>
      </c>
      <c r="C4492" s="30">
        <v>45987</v>
      </c>
      <c r="D4492" s="21">
        <v>644102</v>
      </c>
      <c r="E4492" s="21">
        <f>_xlfn.XLOOKUP(D4492,MasterSheet!H:H,MasterSheet!F:F)</f>
        <v>15470.400000000001</v>
      </c>
      <c r="F4492" s="22">
        <f>SUMIFS(MasterSheet!J:J, MasterSheet!B:B, B4492, MasterSheet!D:D, C4492, MasterSheet!H:H, D4492)</f>
        <v>1</v>
      </c>
      <c r="G4492" s="22">
        <f t="shared" si="289"/>
        <v>15470.400000000001</v>
      </c>
      <c r="H4492" s="26">
        <f>SUMIFS(MasterSheet!K:K, MasterSheet!B:B, B4492, MasterSheet!D:D, C4492, MasterSheet!H:H, D4492)</f>
        <v>1</v>
      </c>
      <c r="I4492" s="26">
        <f t="shared" si="290"/>
        <v>15470.400000000001</v>
      </c>
      <c r="J4492" s="28">
        <f>SUMIFS(MasterSheet!L:L, MasterSheet!B:B, B4492, MasterSheet!D:D, C4492, MasterSheet!H:H, D4492)</f>
        <v>0</v>
      </c>
      <c r="K4492" s="28">
        <f t="shared" si="291"/>
        <v>0</v>
      </c>
      <c r="L4492" s="21" t="str">
        <f>UPPER(VLOOKUP(D4492,MasterSheet!H:U,14,))</f>
        <v>BIOLEGEND</v>
      </c>
    </row>
    <row r="4493" spans="1:12" x14ac:dyDescent="0.25">
      <c r="A4493" s="21" t="str">
        <f t="shared" si="292"/>
        <v>BIOLEGEND</v>
      </c>
      <c r="B4493" s="21" t="str">
        <v>EED121200</v>
      </c>
      <c r="C4493" s="30">
        <v>45987</v>
      </c>
      <c r="D4493" s="21">
        <v>651002</v>
      </c>
      <c r="E4493" s="21">
        <f>_xlfn.XLOOKUP(D4493,MasterSheet!H:H,MasterSheet!F:F)</f>
        <v>19896.8</v>
      </c>
      <c r="F4493" s="22">
        <f>SUMIFS(MasterSheet!J:J, MasterSheet!B:B, B4493, MasterSheet!D:D, C4493, MasterSheet!H:H, D4493)</f>
        <v>1</v>
      </c>
      <c r="G4493" s="22">
        <f t="shared" si="289"/>
        <v>19896.8</v>
      </c>
      <c r="H4493" s="26">
        <f>SUMIFS(MasterSheet!K:K, MasterSheet!B:B, B4493, MasterSheet!D:D, C4493, MasterSheet!H:H, D4493)</f>
        <v>1</v>
      </c>
      <c r="I4493" s="26">
        <f t="shared" si="290"/>
        <v>19896.8</v>
      </c>
      <c r="J4493" s="28">
        <f>SUMIFS(MasterSheet!L:L, MasterSheet!B:B, B4493, MasterSheet!D:D, C4493, MasterSheet!H:H, D4493)</f>
        <v>0</v>
      </c>
      <c r="K4493" s="28">
        <f t="shared" si="291"/>
        <v>0</v>
      </c>
      <c r="L4493" s="21" t="str">
        <f>UPPER(VLOOKUP(D4493,MasterSheet!H:U,14,))</f>
        <v>BIOLEGEND</v>
      </c>
    </row>
    <row r="4494" spans="1:12" x14ac:dyDescent="0.25">
      <c r="A4494" s="21" t="str">
        <f t="shared" si="292"/>
        <v>BIOLEGEND</v>
      </c>
      <c r="B4494" s="21" t="str">
        <v>EED121200</v>
      </c>
      <c r="C4494" s="30">
        <v>45987</v>
      </c>
      <c r="D4494" s="21">
        <v>655204</v>
      </c>
      <c r="E4494" s="21">
        <f>_xlfn.XLOOKUP(D4494,MasterSheet!H:H,MasterSheet!F:F)</f>
        <v>19536</v>
      </c>
      <c r="F4494" s="22">
        <f>SUMIFS(MasterSheet!J:J, MasterSheet!B:B, B4494, MasterSheet!D:D, C4494, MasterSheet!H:H, D4494)</f>
        <v>1</v>
      </c>
      <c r="G4494" s="22">
        <f t="shared" si="289"/>
        <v>19536</v>
      </c>
      <c r="H4494" s="26">
        <f>SUMIFS(MasterSheet!K:K, MasterSheet!B:B, B4494, MasterSheet!D:D, C4494, MasterSheet!H:H, D4494)</f>
        <v>1</v>
      </c>
      <c r="I4494" s="26">
        <f t="shared" si="290"/>
        <v>19536</v>
      </c>
      <c r="J4494" s="28">
        <f>SUMIFS(MasterSheet!L:L, MasterSheet!B:B, B4494, MasterSheet!D:D, C4494, MasterSheet!H:H, D4494)</f>
        <v>0</v>
      </c>
      <c r="K4494" s="28">
        <f t="shared" si="291"/>
        <v>0</v>
      </c>
      <c r="L4494" s="21" t="str">
        <f>UPPER(VLOOKUP(D4494,MasterSheet!H:U,14,))</f>
        <v>BIOLEGEND</v>
      </c>
    </row>
    <row r="4495" spans="1:12" x14ac:dyDescent="0.25">
      <c r="A4495" s="21" t="str">
        <f t="shared" si="292"/>
        <v>BIOLEGEND</v>
      </c>
      <c r="B4495" s="21" t="str">
        <v>EED121200</v>
      </c>
      <c r="C4495" s="30">
        <v>45987</v>
      </c>
      <c r="D4495" s="21">
        <v>678002</v>
      </c>
      <c r="E4495" s="21">
        <f>_xlfn.XLOOKUP(D4495,MasterSheet!H:H,MasterSheet!F:F)</f>
        <v>13992</v>
      </c>
      <c r="F4495" s="22">
        <f>SUMIFS(MasterSheet!J:J, MasterSheet!B:B, B4495, MasterSheet!D:D, C4495, MasterSheet!H:H, D4495)</f>
        <v>1</v>
      </c>
      <c r="G4495" s="22">
        <f t="shared" si="289"/>
        <v>13992</v>
      </c>
      <c r="H4495" s="26">
        <f>SUMIFS(MasterSheet!K:K, MasterSheet!B:B, B4495, MasterSheet!D:D, C4495, MasterSheet!H:H, D4495)</f>
        <v>1</v>
      </c>
      <c r="I4495" s="26">
        <f t="shared" si="290"/>
        <v>13992</v>
      </c>
      <c r="J4495" s="28">
        <f>SUMIFS(MasterSheet!L:L, MasterSheet!B:B, B4495, MasterSheet!D:D, C4495, MasterSheet!H:H, D4495)</f>
        <v>0</v>
      </c>
      <c r="K4495" s="28">
        <f t="shared" si="291"/>
        <v>0</v>
      </c>
      <c r="L4495" s="21" t="str">
        <f>UPPER(VLOOKUP(D4495,MasterSheet!H:U,14,))</f>
        <v>BIOLEGEND</v>
      </c>
    </row>
    <row r="4496" spans="1:12" x14ac:dyDescent="0.25">
      <c r="A4496" s="21" t="str">
        <f t="shared" si="292"/>
        <v>BIOLEGEND</v>
      </c>
      <c r="B4496" s="21" t="str">
        <v>EED121200</v>
      </c>
      <c r="C4496" s="30">
        <v>45987</v>
      </c>
      <c r="D4496" s="21">
        <v>683702</v>
      </c>
      <c r="E4496" s="21">
        <f>_xlfn.XLOOKUP(D4496,MasterSheet!H:H,MasterSheet!F:F)</f>
        <v>13992</v>
      </c>
      <c r="F4496" s="22">
        <f>SUMIFS(MasterSheet!J:J, MasterSheet!B:B, B4496, MasterSheet!D:D, C4496, MasterSheet!H:H, D4496)</f>
        <v>1</v>
      </c>
      <c r="G4496" s="22">
        <f t="shared" si="289"/>
        <v>13992</v>
      </c>
      <c r="H4496" s="26">
        <f>SUMIFS(MasterSheet!K:K, MasterSheet!B:B, B4496, MasterSheet!D:D, C4496, MasterSheet!H:H, D4496)</f>
        <v>1</v>
      </c>
      <c r="I4496" s="26">
        <f t="shared" si="290"/>
        <v>13992</v>
      </c>
      <c r="J4496" s="28">
        <f>SUMIFS(MasterSheet!L:L, MasterSheet!B:B, B4496, MasterSheet!D:D, C4496, MasterSheet!H:H, D4496)</f>
        <v>0</v>
      </c>
      <c r="K4496" s="28">
        <f t="shared" si="291"/>
        <v>0</v>
      </c>
      <c r="L4496" s="21" t="str">
        <f>UPPER(VLOOKUP(D4496,MasterSheet!H:U,14,))</f>
        <v>BIOLEGEND</v>
      </c>
    </row>
    <row r="4497" spans="1:12" x14ac:dyDescent="0.25">
      <c r="A4497" s="21" t="str">
        <f t="shared" si="292"/>
        <v>BIOLEGEND</v>
      </c>
      <c r="B4497" s="21" t="str">
        <v>EED121200</v>
      </c>
      <c r="C4497" s="30">
        <v>45987</v>
      </c>
      <c r="D4497" s="21">
        <v>693504</v>
      </c>
      <c r="E4497" s="21">
        <f>_xlfn.XLOOKUP(D4497,MasterSheet!H:H,MasterSheet!F:F)</f>
        <v>17679.2</v>
      </c>
      <c r="F4497" s="22">
        <f>SUMIFS(MasterSheet!J:J, MasterSheet!B:B, B4497, MasterSheet!D:D, C4497, MasterSheet!H:H, D4497)</f>
        <v>1</v>
      </c>
      <c r="G4497" s="22">
        <f t="shared" si="289"/>
        <v>17679.2</v>
      </c>
      <c r="H4497" s="26">
        <f>SUMIFS(MasterSheet!K:K, MasterSheet!B:B, B4497, MasterSheet!D:D, C4497, MasterSheet!H:H, D4497)</f>
        <v>1</v>
      </c>
      <c r="I4497" s="26">
        <f t="shared" si="290"/>
        <v>17679.2</v>
      </c>
      <c r="J4497" s="28">
        <f>SUMIFS(MasterSheet!L:L, MasterSheet!B:B, B4497, MasterSheet!D:D, C4497, MasterSheet!H:H, D4497)</f>
        <v>0</v>
      </c>
      <c r="K4497" s="28">
        <f t="shared" si="291"/>
        <v>0</v>
      </c>
      <c r="L4497" s="21" t="str">
        <f>UPPER(VLOOKUP(D4497,MasterSheet!H:U,14,))</f>
        <v>BIOLEGEND</v>
      </c>
    </row>
    <row r="4498" spans="1:12" x14ac:dyDescent="0.25">
      <c r="A4498" s="21" t="str">
        <f t="shared" si="292"/>
        <v>BIOLEGEND</v>
      </c>
      <c r="B4498" s="21" t="str">
        <v>EED121200</v>
      </c>
      <c r="C4498" s="30">
        <v>45987</v>
      </c>
      <c r="D4498" s="21">
        <v>696808</v>
      </c>
      <c r="E4498" s="21">
        <f>_xlfn.XLOOKUP(D4498,MasterSheet!H:H,MasterSheet!F:F)</f>
        <v>18849.599999999999</v>
      </c>
      <c r="F4498" s="22">
        <f>SUMIFS(MasterSheet!J:J, MasterSheet!B:B, B4498, MasterSheet!D:D, C4498, MasterSheet!H:H, D4498)</f>
        <v>1</v>
      </c>
      <c r="G4498" s="22">
        <f t="shared" si="289"/>
        <v>18849.599999999999</v>
      </c>
      <c r="H4498" s="26">
        <f>SUMIFS(MasterSheet!K:K, MasterSheet!B:B, B4498, MasterSheet!D:D, C4498, MasterSheet!H:H, D4498)</f>
        <v>1</v>
      </c>
      <c r="I4498" s="26">
        <f t="shared" si="290"/>
        <v>18849.599999999999</v>
      </c>
      <c r="J4498" s="28">
        <f>SUMIFS(MasterSheet!L:L, MasterSheet!B:B, B4498, MasterSheet!D:D, C4498, MasterSheet!H:H, D4498)</f>
        <v>0</v>
      </c>
      <c r="K4498" s="28">
        <f t="shared" si="291"/>
        <v>0</v>
      </c>
      <c r="L4498" s="21" t="str">
        <f>UPPER(VLOOKUP(D4498,MasterSheet!H:U,14,))</f>
        <v>BIOLEGEND</v>
      </c>
    </row>
    <row r="4499" spans="1:12" x14ac:dyDescent="0.25">
      <c r="A4499" s="21" t="str">
        <f t="shared" si="292"/>
        <v>BIOLEGEND</v>
      </c>
      <c r="B4499" s="21" t="str">
        <v>EED121200</v>
      </c>
      <c r="C4499" s="30">
        <v>45987</v>
      </c>
      <c r="D4499" s="21">
        <v>699954</v>
      </c>
      <c r="E4499" s="21">
        <f>_xlfn.XLOOKUP(D4499,MasterSheet!H:H,MasterSheet!F:F)</f>
        <v>9662.4</v>
      </c>
      <c r="F4499" s="22">
        <f>SUMIFS(MasterSheet!J:J, MasterSheet!B:B, B4499, MasterSheet!D:D, C4499, MasterSheet!H:H, D4499)</f>
        <v>1</v>
      </c>
      <c r="G4499" s="22">
        <f t="shared" si="289"/>
        <v>9662.4</v>
      </c>
      <c r="H4499" s="26">
        <f>SUMIFS(MasterSheet!K:K, MasterSheet!B:B, B4499, MasterSheet!D:D, C4499, MasterSheet!H:H, D4499)</f>
        <v>1</v>
      </c>
      <c r="I4499" s="26">
        <f t="shared" si="290"/>
        <v>9662.4</v>
      </c>
      <c r="J4499" s="28">
        <f>SUMIFS(MasterSheet!L:L, MasterSheet!B:B, B4499, MasterSheet!D:D, C4499, MasterSheet!H:H, D4499)</f>
        <v>0</v>
      </c>
      <c r="K4499" s="28">
        <f t="shared" si="291"/>
        <v>0</v>
      </c>
      <c r="L4499" s="21" t="str">
        <f>UPPER(VLOOKUP(D4499,MasterSheet!H:U,14,))</f>
        <v>BIOLEGEND</v>
      </c>
    </row>
    <row r="4500" spans="1:12" x14ac:dyDescent="0.25">
      <c r="A4500" s="21" t="str">
        <f t="shared" si="292"/>
        <v>BIOLEGEND</v>
      </c>
      <c r="B4500" s="21" t="str">
        <v>EED121200</v>
      </c>
      <c r="C4500" s="30">
        <v>45987</v>
      </c>
      <c r="D4500" s="21">
        <v>740624</v>
      </c>
      <c r="E4500" s="21">
        <f>_xlfn.XLOOKUP(D4500,MasterSheet!H:H,MasterSheet!F:F)</f>
        <v>3115.2</v>
      </c>
      <c r="F4500" s="22">
        <f>SUMIFS(MasterSheet!J:J, MasterSheet!B:B, B4500, MasterSheet!D:D, C4500, MasterSheet!H:H, D4500)</f>
        <v>1</v>
      </c>
      <c r="G4500" s="22">
        <f t="shared" si="289"/>
        <v>3115.2</v>
      </c>
      <c r="H4500" s="26">
        <f>SUMIFS(MasterSheet!K:K, MasterSheet!B:B, B4500, MasterSheet!D:D, C4500, MasterSheet!H:H, D4500)</f>
        <v>1</v>
      </c>
      <c r="I4500" s="26">
        <f t="shared" si="290"/>
        <v>3115.2</v>
      </c>
      <c r="J4500" s="28">
        <f>SUMIFS(MasterSheet!L:L, MasterSheet!B:B, B4500, MasterSheet!D:D, C4500, MasterSheet!H:H, D4500)</f>
        <v>0</v>
      </c>
      <c r="K4500" s="28">
        <f t="shared" si="291"/>
        <v>0</v>
      </c>
      <c r="L4500" s="21" t="str">
        <f>UPPER(VLOOKUP(D4500,MasterSheet!H:U,14,))</f>
        <v>BIOLEGEND</v>
      </c>
    </row>
    <row r="4501" spans="1:12" x14ac:dyDescent="0.25">
      <c r="A4501" s="21" t="str">
        <f t="shared" si="292"/>
        <v>BIOLEGEND</v>
      </c>
      <c r="B4501" s="21" t="str">
        <v>EED121200</v>
      </c>
      <c r="C4501" s="30">
        <v>45987</v>
      </c>
      <c r="D4501" s="21">
        <v>740625</v>
      </c>
      <c r="E4501" s="21">
        <f>_xlfn.XLOOKUP(D4501,MasterSheet!H:H,MasterSheet!F:F)</f>
        <v>15523.2</v>
      </c>
      <c r="F4501" s="22">
        <f>SUMIFS(MasterSheet!J:J, MasterSheet!B:B, B4501, MasterSheet!D:D, C4501, MasterSheet!H:H, D4501)</f>
        <v>1</v>
      </c>
      <c r="G4501" s="22">
        <f t="shared" si="289"/>
        <v>15523.2</v>
      </c>
      <c r="H4501" s="26">
        <f>SUMIFS(MasterSheet!K:K, MasterSheet!B:B, B4501, MasterSheet!D:D, C4501, MasterSheet!H:H, D4501)</f>
        <v>1</v>
      </c>
      <c r="I4501" s="26">
        <f t="shared" si="290"/>
        <v>15523.2</v>
      </c>
      <c r="J4501" s="28">
        <f>SUMIFS(MasterSheet!L:L, MasterSheet!B:B, B4501, MasterSheet!D:D, C4501, MasterSheet!H:H, D4501)</f>
        <v>0</v>
      </c>
      <c r="K4501" s="28">
        <f t="shared" si="291"/>
        <v>0</v>
      </c>
      <c r="L4501" s="21" t="str">
        <f>UPPER(VLOOKUP(D4501,MasterSheet!H:U,14,))</f>
        <v>BIOLEGEND</v>
      </c>
    </row>
    <row r="4502" spans="1:12" x14ac:dyDescent="0.25">
      <c r="A4502" s="21" t="str">
        <f t="shared" si="292"/>
        <v>BIOLEGEND</v>
      </c>
      <c r="B4502" s="21" t="str">
        <v>EED121200</v>
      </c>
      <c r="C4502" s="30">
        <v>45987</v>
      </c>
      <c r="D4502" s="21">
        <v>740940</v>
      </c>
      <c r="E4502" s="21">
        <f>_xlfn.XLOOKUP(D4502,MasterSheet!H:H,MasterSheet!F:F)</f>
        <v>7268.7999999999993</v>
      </c>
      <c r="F4502" s="22">
        <f>SUMIFS(MasterSheet!J:J, MasterSheet!B:B, B4502, MasterSheet!D:D, C4502, MasterSheet!H:H, D4502)</f>
        <v>1</v>
      </c>
      <c r="G4502" s="22">
        <f t="shared" si="289"/>
        <v>7268.7999999999993</v>
      </c>
      <c r="H4502" s="26">
        <f>SUMIFS(MasterSheet!K:K, MasterSheet!B:B, B4502, MasterSheet!D:D, C4502, MasterSheet!H:H, D4502)</f>
        <v>1</v>
      </c>
      <c r="I4502" s="26">
        <f t="shared" si="290"/>
        <v>7268.7999999999993</v>
      </c>
      <c r="J4502" s="28">
        <f>SUMIFS(MasterSheet!L:L, MasterSheet!B:B, B4502, MasterSheet!D:D, C4502, MasterSheet!H:H, D4502)</f>
        <v>0</v>
      </c>
      <c r="K4502" s="28">
        <f t="shared" si="291"/>
        <v>0</v>
      </c>
      <c r="L4502" s="21" t="str">
        <f>UPPER(VLOOKUP(D4502,MasterSheet!H:U,14,))</f>
        <v>BIOLEGEND</v>
      </c>
    </row>
    <row r="4503" spans="1:12" x14ac:dyDescent="0.25">
      <c r="A4503" s="21" t="str">
        <f t="shared" si="292"/>
        <v>BIOLEGEND</v>
      </c>
      <c r="B4503" s="21" t="str">
        <v>EED121200</v>
      </c>
      <c r="C4503" s="30">
        <v>45987</v>
      </c>
      <c r="D4503" s="21">
        <v>741028</v>
      </c>
      <c r="E4503" s="21">
        <f>_xlfn.XLOOKUP(D4503,MasterSheet!H:H,MasterSheet!F:F)</f>
        <v>101270.39999999999</v>
      </c>
      <c r="F4503" s="22">
        <f>SUMIFS(MasterSheet!J:J, MasterSheet!B:B, B4503, MasterSheet!D:D, C4503, MasterSheet!H:H, D4503)</f>
        <v>1</v>
      </c>
      <c r="G4503" s="22">
        <f t="shared" si="289"/>
        <v>101270.39999999999</v>
      </c>
      <c r="H4503" s="26">
        <f>SUMIFS(MasterSheet!K:K, MasterSheet!B:B, B4503, MasterSheet!D:D, C4503, MasterSheet!H:H, D4503)</f>
        <v>1</v>
      </c>
      <c r="I4503" s="26">
        <f t="shared" si="290"/>
        <v>101270.39999999999</v>
      </c>
      <c r="J4503" s="28">
        <f>SUMIFS(MasterSheet!L:L, MasterSheet!B:B, B4503, MasterSheet!D:D, C4503, MasterSheet!H:H, D4503)</f>
        <v>0</v>
      </c>
      <c r="K4503" s="28">
        <f t="shared" si="291"/>
        <v>0</v>
      </c>
      <c r="L4503" s="21" t="str">
        <f>UPPER(VLOOKUP(D4503,MasterSheet!H:U,14,))</f>
        <v>BIOLEGEND</v>
      </c>
    </row>
    <row r="4504" spans="1:12" x14ac:dyDescent="0.25">
      <c r="A4504" s="21" t="str">
        <f t="shared" si="292"/>
        <v>BIOLEGEND</v>
      </c>
      <c r="B4504" s="21" t="str">
        <v>EED121200</v>
      </c>
      <c r="C4504" s="30">
        <v>45987</v>
      </c>
      <c r="D4504" s="21">
        <v>741044</v>
      </c>
      <c r="E4504" s="21">
        <f>_xlfn.XLOOKUP(D4504,MasterSheet!H:H,MasterSheet!F:F)</f>
        <v>86803.199999999997</v>
      </c>
      <c r="F4504" s="22">
        <f>SUMIFS(MasterSheet!J:J, MasterSheet!B:B, B4504, MasterSheet!D:D, C4504, MasterSheet!H:H, D4504)</f>
        <v>1</v>
      </c>
      <c r="G4504" s="22">
        <f t="shared" si="289"/>
        <v>86803.199999999997</v>
      </c>
      <c r="H4504" s="26">
        <f>SUMIFS(MasterSheet!K:K, MasterSheet!B:B, B4504, MasterSheet!D:D, C4504, MasterSheet!H:H, D4504)</f>
        <v>1</v>
      </c>
      <c r="I4504" s="26">
        <f t="shared" si="290"/>
        <v>86803.199999999997</v>
      </c>
      <c r="J4504" s="28">
        <f>SUMIFS(MasterSheet!L:L, MasterSheet!B:B, B4504, MasterSheet!D:D, C4504, MasterSheet!H:H, D4504)</f>
        <v>0</v>
      </c>
      <c r="K4504" s="28">
        <f t="shared" si="291"/>
        <v>0</v>
      </c>
      <c r="L4504" s="21" t="str">
        <f>UPPER(VLOOKUP(D4504,MasterSheet!H:U,14,))</f>
        <v>BIOLEGEND</v>
      </c>
    </row>
    <row r="4505" spans="1:12" x14ac:dyDescent="0.25">
      <c r="A4505" s="21" t="str">
        <f t="shared" si="292"/>
        <v>BIOLEGEND</v>
      </c>
      <c r="B4505" s="21" t="str">
        <v>EED121200</v>
      </c>
      <c r="C4505" s="30">
        <v>45987</v>
      </c>
      <c r="D4505" s="21">
        <v>741096</v>
      </c>
      <c r="E4505" s="21">
        <f>_xlfn.XLOOKUP(D4505,MasterSheet!H:H,MasterSheet!F:F)</f>
        <v>7268.7999999999993</v>
      </c>
      <c r="F4505" s="22">
        <f>SUMIFS(MasterSheet!J:J, MasterSheet!B:B, B4505, MasterSheet!D:D, C4505, MasterSheet!H:H, D4505)</f>
        <v>1</v>
      </c>
      <c r="G4505" s="22">
        <f t="shared" si="289"/>
        <v>7268.7999999999993</v>
      </c>
      <c r="H4505" s="26">
        <f>SUMIFS(MasterSheet!K:K, MasterSheet!B:B, B4505, MasterSheet!D:D, C4505, MasterSheet!H:H, D4505)</f>
        <v>1</v>
      </c>
      <c r="I4505" s="26">
        <f t="shared" si="290"/>
        <v>7268.7999999999993</v>
      </c>
      <c r="J4505" s="28">
        <f>SUMIFS(MasterSheet!L:L, MasterSheet!B:B, B4505, MasterSheet!D:D, C4505, MasterSheet!H:H, D4505)</f>
        <v>0</v>
      </c>
      <c r="K4505" s="28">
        <f t="shared" si="291"/>
        <v>0</v>
      </c>
      <c r="L4505" s="21" t="str">
        <f>UPPER(VLOOKUP(D4505,MasterSheet!H:U,14,))</f>
        <v>BIOLEGEND</v>
      </c>
    </row>
    <row r="4506" spans="1:12" x14ac:dyDescent="0.25">
      <c r="A4506" s="21" t="str">
        <f t="shared" si="292"/>
        <v>BIOLEGEND</v>
      </c>
      <c r="B4506" s="21" t="str">
        <v>EED121200</v>
      </c>
      <c r="C4506" s="30">
        <v>45987</v>
      </c>
      <c r="D4506" s="21">
        <v>741216</v>
      </c>
      <c r="E4506" s="21">
        <f>_xlfn.XLOOKUP(D4506,MasterSheet!H:H,MasterSheet!F:F)</f>
        <v>19404</v>
      </c>
      <c r="F4506" s="22">
        <f>SUMIFS(MasterSheet!J:J, MasterSheet!B:B, B4506, MasterSheet!D:D, C4506, MasterSheet!H:H, D4506)</f>
        <v>1</v>
      </c>
      <c r="G4506" s="22">
        <f t="shared" si="289"/>
        <v>19404</v>
      </c>
      <c r="H4506" s="26">
        <f>SUMIFS(MasterSheet!K:K, MasterSheet!B:B, B4506, MasterSheet!D:D, C4506, MasterSheet!H:H, D4506)</f>
        <v>1</v>
      </c>
      <c r="I4506" s="26">
        <f t="shared" si="290"/>
        <v>19404</v>
      </c>
      <c r="J4506" s="28">
        <f>SUMIFS(MasterSheet!L:L, MasterSheet!B:B, B4506, MasterSheet!D:D, C4506, MasterSheet!H:H, D4506)</f>
        <v>0</v>
      </c>
      <c r="K4506" s="28">
        <f t="shared" si="291"/>
        <v>0</v>
      </c>
      <c r="L4506" s="21" t="str">
        <f>UPPER(VLOOKUP(D4506,MasterSheet!H:U,14,))</f>
        <v>BIOLEGEND</v>
      </c>
    </row>
    <row r="4507" spans="1:12" x14ac:dyDescent="0.25">
      <c r="A4507" s="21" t="str">
        <f t="shared" si="292"/>
        <v>BIOLEGEND</v>
      </c>
      <c r="B4507" s="21" t="str">
        <v>EED121200</v>
      </c>
      <c r="C4507" s="30">
        <v>45987</v>
      </c>
      <c r="D4507" s="21">
        <v>764202</v>
      </c>
      <c r="E4507" s="21">
        <f>_xlfn.XLOOKUP(D4507,MasterSheet!H:H,MasterSheet!F:F)</f>
        <v>11774.400000000001</v>
      </c>
      <c r="F4507" s="22">
        <f>SUMIFS(MasterSheet!J:J, MasterSheet!B:B, B4507, MasterSheet!D:D, C4507, MasterSheet!H:H, D4507)</f>
        <v>1</v>
      </c>
      <c r="G4507" s="22">
        <f t="shared" si="289"/>
        <v>11774.400000000001</v>
      </c>
      <c r="H4507" s="26">
        <f>SUMIFS(MasterSheet!K:K, MasterSheet!B:B, B4507, MasterSheet!D:D, C4507, MasterSheet!H:H, D4507)</f>
        <v>1</v>
      </c>
      <c r="I4507" s="26">
        <f t="shared" si="290"/>
        <v>11774.400000000001</v>
      </c>
      <c r="J4507" s="28">
        <f>SUMIFS(MasterSheet!L:L, MasterSheet!B:B, B4507, MasterSheet!D:D, C4507, MasterSheet!H:H, D4507)</f>
        <v>0</v>
      </c>
      <c r="K4507" s="28">
        <f t="shared" si="291"/>
        <v>0</v>
      </c>
      <c r="L4507" s="21" t="str">
        <f>UPPER(VLOOKUP(D4507,MasterSheet!H:U,14,))</f>
        <v>BIOLEGEND</v>
      </c>
    </row>
    <row r="4508" spans="1:12" x14ac:dyDescent="0.25">
      <c r="A4508" s="21" t="str">
        <f t="shared" si="292"/>
        <v>BIOLEGEND</v>
      </c>
      <c r="B4508" s="21" t="str">
        <v>EED121200</v>
      </c>
      <c r="C4508" s="30">
        <v>45987</v>
      </c>
      <c r="D4508" s="21">
        <v>801201</v>
      </c>
      <c r="E4508" s="21">
        <f>_xlfn.XLOOKUP(D4508,MasterSheet!H:H,MasterSheet!F:F)</f>
        <v>13992</v>
      </c>
      <c r="F4508" s="22">
        <f>SUMIFS(MasterSheet!J:J, MasterSheet!B:B, B4508, MasterSheet!D:D, C4508, MasterSheet!H:H, D4508)</f>
        <v>1</v>
      </c>
      <c r="G4508" s="22">
        <f t="shared" si="289"/>
        <v>13992</v>
      </c>
      <c r="H4508" s="26">
        <f>SUMIFS(MasterSheet!K:K, MasterSheet!B:B, B4508, MasterSheet!D:D, C4508, MasterSheet!H:H, D4508)</f>
        <v>1</v>
      </c>
      <c r="I4508" s="26">
        <f t="shared" si="290"/>
        <v>13992</v>
      </c>
      <c r="J4508" s="28">
        <f>SUMIFS(MasterSheet!L:L, MasterSheet!B:B, B4508, MasterSheet!D:D, C4508, MasterSheet!H:H, D4508)</f>
        <v>0</v>
      </c>
      <c r="K4508" s="28">
        <f t="shared" si="291"/>
        <v>0</v>
      </c>
      <c r="L4508" s="21" t="str">
        <f>UPPER(VLOOKUP(D4508,MasterSheet!H:U,14,))</f>
        <v>BIOLEGEND</v>
      </c>
    </row>
    <row r="4509" spans="1:12" x14ac:dyDescent="0.25">
      <c r="A4509" s="21" t="str">
        <f t="shared" si="292"/>
        <v>MP BIO</v>
      </c>
      <c r="B4509" s="21" t="str">
        <v>MP/LS/25-26/1752</v>
      </c>
      <c r="C4509" s="30">
        <v>45987</v>
      </c>
      <c r="D4509" s="21" t="str">
        <v>092910149</v>
      </c>
      <c r="E4509" s="21">
        <f>_xlfn.XLOOKUP(D4509,MasterSheet!H:H,MasterSheet!F:F)</f>
        <v>3800</v>
      </c>
      <c r="F4509" s="22">
        <f>SUMIFS(MasterSheet!J:J, MasterSheet!B:B, B4509, MasterSheet!D:D, C4509, MasterSheet!H:H, D4509)</f>
        <v>7</v>
      </c>
      <c r="G4509" s="22">
        <f t="shared" si="289"/>
        <v>26600</v>
      </c>
      <c r="H4509" s="26">
        <f>SUMIFS(MasterSheet!K:K, MasterSheet!B:B, B4509, MasterSheet!D:D, C4509, MasterSheet!H:H, D4509)</f>
        <v>0</v>
      </c>
      <c r="I4509" s="26">
        <f t="shared" si="290"/>
        <v>0</v>
      </c>
      <c r="J4509" s="28">
        <f>SUMIFS(MasterSheet!L:L, MasterSheet!B:B, B4509, MasterSheet!D:D, C4509, MasterSheet!H:H, D4509)</f>
        <v>7</v>
      </c>
      <c r="K4509" s="28">
        <f t="shared" si="291"/>
        <v>26600</v>
      </c>
      <c r="L4509" s="21" t="str">
        <f>UPPER(VLOOKUP(D4509,MasterSheet!H:U,14,))</f>
        <v>MP BIO</v>
      </c>
    </row>
    <row r="4510" spans="1:12" x14ac:dyDescent="0.25">
      <c r="A4510" s="21" t="str">
        <f t="shared" si="292"/>
        <v>BIOLEGEND</v>
      </c>
      <c r="B4510" s="21" t="str">
        <v>EED121094</v>
      </c>
      <c r="C4510" s="30">
        <v>45987</v>
      </c>
      <c r="D4510" s="21">
        <v>102406</v>
      </c>
      <c r="E4510" s="21">
        <f>_xlfn.XLOOKUP(D4510,MasterSheet!H:H,MasterSheet!F:F)</f>
        <v>14889.599999999999</v>
      </c>
      <c r="F4510" s="22">
        <f>SUMIFS(MasterSheet!J:J, MasterSheet!B:B, B4510, MasterSheet!D:D, C4510, MasterSheet!H:H, D4510)</f>
        <v>1</v>
      </c>
      <c r="G4510" s="22">
        <f t="shared" si="289"/>
        <v>14889.599999999999</v>
      </c>
      <c r="H4510" s="26">
        <f>SUMIFS(MasterSheet!K:K, MasterSheet!B:B, B4510, MasterSheet!D:D, C4510, MasterSheet!H:H, D4510)</f>
        <v>1</v>
      </c>
      <c r="I4510" s="26">
        <f t="shared" si="290"/>
        <v>14889.599999999999</v>
      </c>
      <c r="J4510" s="28">
        <f>SUMIFS(MasterSheet!L:L, MasterSheet!B:B, B4510, MasterSheet!D:D, C4510, MasterSheet!H:H, D4510)</f>
        <v>0</v>
      </c>
      <c r="K4510" s="28">
        <f t="shared" si="291"/>
        <v>0</v>
      </c>
      <c r="L4510" s="21" t="str">
        <f>UPPER(VLOOKUP(D4510,MasterSheet!H:U,14,))</f>
        <v>BIOLEGEND</v>
      </c>
    </row>
    <row r="4511" spans="1:12" x14ac:dyDescent="0.25">
      <c r="A4511" s="21" t="str">
        <f t="shared" si="292"/>
        <v>BIOLEGEND</v>
      </c>
      <c r="B4511" s="21" t="str">
        <v>EED121094</v>
      </c>
      <c r="C4511" s="30">
        <v>45987</v>
      </c>
      <c r="D4511" s="21">
        <v>108739</v>
      </c>
      <c r="E4511" s="21">
        <f>_xlfn.XLOOKUP(D4511,MasterSheet!H:H,MasterSheet!F:F)</f>
        <v>13244</v>
      </c>
      <c r="F4511" s="22">
        <f>SUMIFS(MasterSheet!J:J, MasterSheet!B:B, B4511, MasterSheet!D:D, C4511, MasterSheet!H:H, D4511)</f>
        <v>1</v>
      </c>
      <c r="G4511" s="22">
        <f t="shared" si="289"/>
        <v>13244</v>
      </c>
      <c r="H4511" s="26">
        <f>SUMIFS(MasterSheet!K:K, MasterSheet!B:B, B4511, MasterSheet!D:D, C4511, MasterSheet!H:H, D4511)</f>
        <v>1</v>
      </c>
      <c r="I4511" s="26">
        <f t="shared" si="290"/>
        <v>13244</v>
      </c>
      <c r="J4511" s="28">
        <f>SUMIFS(MasterSheet!L:L, MasterSheet!B:B, B4511, MasterSheet!D:D, C4511, MasterSheet!H:H, D4511)</f>
        <v>0</v>
      </c>
      <c r="K4511" s="28">
        <f t="shared" si="291"/>
        <v>0</v>
      </c>
      <c r="L4511" s="21" t="str">
        <f>UPPER(VLOOKUP(D4511,MasterSheet!H:U,14,))</f>
        <v>BIOLEGEND</v>
      </c>
    </row>
    <row r="4512" spans="1:12" x14ac:dyDescent="0.25">
      <c r="A4512" s="21" t="str">
        <f t="shared" si="292"/>
        <v>BIOLEGEND</v>
      </c>
      <c r="B4512" s="21" t="str">
        <v>EED121094</v>
      </c>
      <c r="C4512" s="30">
        <v>45987</v>
      </c>
      <c r="D4512" s="21">
        <v>115545</v>
      </c>
      <c r="E4512" s="21">
        <f>_xlfn.XLOOKUP(D4512,MasterSheet!H:H,MasterSheet!F:F)</f>
        <v>10164</v>
      </c>
      <c r="F4512" s="22">
        <f>SUMIFS(MasterSheet!J:J, MasterSheet!B:B, B4512, MasterSheet!D:D, C4512, MasterSheet!H:H, D4512)</f>
        <v>1</v>
      </c>
      <c r="G4512" s="22">
        <f t="shared" si="289"/>
        <v>10164</v>
      </c>
      <c r="H4512" s="26">
        <f>SUMIFS(MasterSheet!K:K, MasterSheet!B:B, B4512, MasterSheet!D:D, C4512, MasterSheet!H:H, D4512)</f>
        <v>1</v>
      </c>
      <c r="I4512" s="26">
        <f t="shared" si="290"/>
        <v>10164</v>
      </c>
      <c r="J4512" s="28">
        <f>SUMIFS(MasterSheet!L:L, MasterSheet!B:B, B4512, MasterSheet!D:D, C4512, MasterSheet!H:H, D4512)</f>
        <v>0</v>
      </c>
      <c r="K4512" s="28">
        <f t="shared" si="291"/>
        <v>0</v>
      </c>
      <c r="L4512" s="21" t="str">
        <f>UPPER(VLOOKUP(D4512,MasterSheet!H:U,14,))</f>
        <v>BIOLEGEND</v>
      </c>
    </row>
    <row r="4513" spans="1:12" x14ac:dyDescent="0.25">
      <c r="A4513" s="21" t="str">
        <f t="shared" si="292"/>
        <v>BIOLEGEND</v>
      </c>
      <c r="B4513" s="21" t="str">
        <v>EED121094</v>
      </c>
      <c r="C4513" s="30">
        <v>45987</v>
      </c>
      <c r="D4513" s="21">
        <v>127636</v>
      </c>
      <c r="E4513" s="21">
        <f>_xlfn.XLOOKUP(D4513,MasterSheet!H:H,MasterSheet!F:F)</f>
        <v>15470.400000000001</v>
      </c>
      <c r="F4513" s="22">
        <f>SUMIFS(MasterSheet!J:J, MasterSheet!B:B, B4513, MasterSheet!D:D, C4513, MasterSheet!H:H, D4513)</f>
        <v>1</v>
      </c>
      <c r="G4513" s="22">
        <f t="shared" si="289"/>
        <v>15470.400000000001</v>
      </c>
      <c r="H4513" s="26">
        <f>SUMIFS(MasterSheet!K:K, MasterSheet!B:B, B4513, MasterSheet!D:D, C4513, MasterSheet!H:H, D4513)</f>
        <v>1</v>
      </c>
      <c r="I4513" s="26">
        <f t="shared" si="290"/>
        <v>15470.400000000001</v>
      </c>
      <c r="J4513" s="28">
        <f>SUMIFS(MasterSheet!L:L, MasterSheet!B:B, B4513, MasterSheet!D:D, C4513, MasterSheet!H:H, D4513)</f>
        <v>0</v>
      </c>
      <c r="K4513" s="28">
        <f t="shared" si="291"/>
        <v>0</v>
      </c>
      <c r="L4513" s="21" t="str">
        <f>UPPER(VLOOKUP(D4513,MasterSheet!H:U,14,))</f>
        <v>BIOLEGEND</v>
      </c>
    </row>
    <row r="4514" spans="1:12" x14ac:dyDescent="0.25">
      <c r="A4514" s="21" t="str">
        <f t="shared" si="292"/>
        <v>BIOLEGEND</v>
      </c>
      <c r="B4514" s="21" t="str">
        <v>EED121094</v>
      </c>
      <c r="C4514" s="30">
        <v>45987</v>
      </c>
      <c r="D4514" s="21">
        <v>130211</v>
      </c>
      <c r="E4514" s="21">
        <f>_xlfn.XLOOKUP(D4514,MasterSheet!H:H,MasterSheet!F:F)</f>
        <v>4752</v>
      </c>
      <c r="F4514" s="22">
        <f>SUMIFS(MasterSheet!J:J, MasterSheet!B:B, B4514, MasterSheet!D:D, C4514, MasterSheet!H:H, D4514)</f>
        <v>1</v>
      </c>
      <c r="G4514" s="22">
        <f t="shared" si="289"/>
        <v>4752</v>
      </c>
      <c r="H4514" s="26">
        <f>SUMIFS(MasterSheet!K:K, MasterSheet!B:B, B4514, MasterSheet!D:D, C4514, MasterSheet!H:H, D4514)</f>
        <v>1</v>
      </c>
      <c r="I4514" s="26">
        <f t="shared" si="290"/>
        <v>4752</v>
      </c>
      <c r="J4514" s="28">
        <f>SUMIFS(MasterSheet!L:L, MasterSheet!B:B, B4514, MasterSheet!D:D, C4514, MasterSheet!H:H, D4514)</f>
        <v>0</v>
      </c>
      <c r="K4514" s="28">
        <f t="shared" si="291"/>
        <v>0</v>
      </c>
      <c r="L4514" s="21" t="str">
        <f>UPPER(VLOOKUP(D4514,MasterSheet!H:U,14,))</f>
        <v>BIOLEGEND</v>
      </c>
    </row>
    <row r="4515" spans="1:12" x14ac:dyDescent="0.25">
      <c r="A4515" s="21" t="str">
        <f t="shared" si="292"/>
        <v>BIOLEGEND</v>
      </c>
      <c r="B4515" s="21" t="str">
        <v>EED121094</v>
      </c>
      <c r="C4515" s="30">
        <v>45987</v>
      </c>
      <c r="D4515" s="21">
        <v>145512</v>
      </c>
      <c r="E4515" s="21">
        <f>_xlfn.XLOOKUP(D4515,MasterSheet!H:H,MasterSheet!F:F)</f>
        <v>25440.800000000003</v>
      </c>
      <c r="F4515" s="22">
        <f>SUMIFS(MasterSheet!J:J, MasterSheet!B:B, B4515, MasterSheet!D:D, C4515, MasterSheet!H:H, D4515)</f>
        <v>1</v>
      </c>
      <c r="G4515" s="22">
        <f t="shared" si="289"/>
        <v>25440.800000000003</v>
      </c>
      <c r="H4515" s="26">
        <f>SUMIFS(MasterSheet!K:K, MasterSheet!B:B, B4515, MasterSheet!D:D, C4515, MasterSheet!H:H, D4515)</f>
        <v>1</v>
      </c>
      <c r="I4515" s="26">
        <f t="shared" si="290"/>
        <v>25440.800000000003</v>
      </c>
      <c r="J4515" s="28">
        <f>SUMIFS(MasterSheet!L:L, MasterSheet!B:B, B4515, MasterSheet!D:D, C4515, MasterSheet!H:H, D4515)</f>
        <v>0</v>
      </c>
      <c r="K4515" s="28">
        <f t="shared" si="291"/>
        <v>0</v>
      </c>
      <c r="L4515" s="21" t="str">
        <f>UPPER(VLOOKUP(D4515,MasterSheet!H:U,14,))</f>
        <v>BIOLEGEND</v>
      </c>
    </row>
    <row r="4516" spans="1:12" x14ac:dyDescent="0.25">
      <c r="A4516" s="21" t="str">
        <f t="shared" si="292"/>
        <v>BIOLEGEND</v>
      </c>
      <c r="B4516" s="21" t="str">
        <v>EED121094</v>
      </c>
      <c r="C4516" s="30">
        <v>45987</v>
      </c>
      <c r="D4516" s="21">
        <v>146506</v>
      </c>
      <c r="E4516" s="21">
        <f>_xlfn.XLOOKUP(D4516,MasterSheet!H:H,MasterSheet!F:F)</f>
        <v>16420.8</v>
      </c>
      <c r="F4516" s="22">
        <f>SUMIFS(MasterSheet!J:J, MasterSheet!B:B, B4516, MasterSheet!D:D, C4516, MasterSheet!H:H, D4516)</f>
        <v>1</v>
      </c>
      <c r="G4516" s="22">
        <f t="shared" si="289"/>
        <v>16420.8</v>
      </c>
      <c r="H4516" s="26">
        <f>SUMIFS(MasterSheet!K:K, MasterSheet!B:B, B4516, MasterSheet!D:D, C4516, MasterSheet!H:H, D4516)</f>
        <v>1</v>
      </c>
      <c r="I4516" s="26">
        <f t="shared" si="290"/>
        <v>16420.8</v>
      </c>
      <c r="J4516" s="28">
        <f>SUMIFS(MasterSheet!L:L, MasterSheet!B:B, B4516, MasterSheet!D:D, C4516, MasterSheet!H:H, D4516)</f>
        <v>0</v>
      </c>
      <c r="K4516" s="28">
        <f t="shared" si="291"/>
        <v>0</v>
      </c>
      <c r="L4516" s="21" t="str">
        <f>UPPER(VLOOKUP(D4516,MasterSheet!H:U,14,))</f>
        <v>BIOLEGEND</v>
      </c>
    </row>
    <row r="4517" spans="1:12" x14ac:dyDescent="0.25">
      <c r="A4517" s="21" t="str">
        <f t="shared" si="292"/>
        <v>BIOLEGEND</v>
      </c>
      <c r="B4517" s="21" t="str">
        <v>EED121094</v>
      </c>
      <c r="C4517" s="30">
        <v>45987</v>
      </c>
      <c r="D4517" s="21">
        <v>151212</v>
      </c>
      <c r="E4517" s="21">
        <f>_xlfn.XLOOKUP(D4517,MasterSheet!H:H,MasterSheet!F:F)</f>
        <v>17688</v>
      </c>
      <c r="F4517" s="22">
        <f>SUMIFS(MasterSheet!J:J, MasterSheet!B:B, B4517, MasterSheet!D:D, C4517, MasterSheet!H:H, D4517)</f>
        <v>1</v>
      </c>
      <c r="G4517" s="22">
        <f t="shared" si="289"/>
        <v>17688</v>
      </c>
      <c r="H4517" s="26">
        <f>SUMIFS(MasterSheet!K:K, MasterSheet!B:B, B4517, MasterSheet!D:D, C4517, MasterSheet!H:H, D4517)</f>
        <v>1</v>
      </c>
      <c r="I4517" s="26">
        <f t="shared" si="290"/>
        <v>17688</v>
      </c>
      <c r="J4517" s="28">
        <f>SUMIFS(MasterSheet!L:L, MasterSheet!B:B, B4517, MasterSheet!D:D, C4517, MasterSheet!H:H, D4517)</f>
        <v>0</v>
      </c>
      <c r="K4517" s="28">
        <f t="shared" si="291"/>
        <v>0</v>
      </c>
      <c r="L4517" s="21" t="str">
        <f>UPPER(VLOOKUP(D4517,MasterSheet!H:U,14,))</f>
        <v>BIOLEGEND</v>
      </c>
    </row>
    <row r="4518" spans="1:12" x14ac:dyDescent="0.25">
      <c r="A4518" s="21" t="str">
        <f t="shared" si="292"/>
        <v>BIOLEGEND</v>
      </c>
      <c r="B4518" s="21" t="str">
        <v>EED121094</v>
      </c>
      <c r="C4518" s="30">
        <v>45987</v>
      </c>
      <c r="D4518" s="21">
        <v>157214</v>
      </c>
      <c r="E4518" s="21">
        <f>_xlfn.XLOOKUP(D4518,MasterSheet!H:H,MasterSheet!F:F)</f>
        <v>4065.6000000000004</v>
      </c>
      <c r="F4518" s="22">
        <f>SUMIFS(MasterSheet!J:J, MasterSheet!B:B, B4518, MasterSheet!D:D, C4518, MasterSheet!H:H, D4518)</f>
        <v>1</v>
      </c>
      <c r="G4518" s="22">
        <f t="shared" si="289"/>
        <v>4065.6000000000004</v>
      </c>
      <c r="H4518" s="26">
        <f>SUMIFS(MasterSheet!K:K, MasterSheet!B:B, B4518, MasterSheet!D:D, C4518, MasterSheet!H:H, D4518)</f>
        <v>1</v>
      </c>
      <c r="I4518" s="26">
        <f t="shared" si="290"/>
        <v>4065.6000000000004</v>
      </c>
      <c r="J4518" s="28">
        <f>SUMIFS(MasterSheet!L:L, MasterSheet!B:B, B4518, MasterSheet!D:D, C4518, MasterSheet!H:H, D4518)</f>
        <v>0</v>
      </c>
      <c r="K4518" s="28">
        <f t="shared" si="291"/>
        <v>0</v>
      </c>
      <c r="L4518" s="21" t="str">
        <f>UPPER(VLOOKUP(D4518,MasterSheet!H:U,14,))</f>
        <v>BIOLEGEND</v>
      </c>
    </row>
    <row r="4519" spans="1:12" x14ac:dyDescent="0.25">
      <c r="A4519" s="21" t="str">
        <f t="shared" si="292"/>
        <v>BIOLEGEND</v>
      </c>
      <c r="B4519" s="21" t="str">
        <v>EED121094</v>
      </c>
      <c r="C4519" s="30">
        <v>45987</v>
      </c>
      <c r="D4519" s="21">
        <v>300420</v>
      </c>
      <c r="E4519" s="21">
        <f>_xlfn.XLOOKUP(D4519,MasterSheet!H:H,MasterSheet!F:F)</f>
        <v>17124.8</v>
      </c>
      <c r="F4519" s="22">
        <f>SUMIFS(MasterSheet!J:J, MasterSheet!B:B, B4519, MasterSheet!D:D, C4519, MasterSheet!H:H, D4519)</f>
        <v>1</v>
      </c>
      <c r="G4519" s="22">
        <f t="shared" si="289"/>
        <v>17124.8</v>
      </c>
      <c r="H4519" s="26">
        <f>SUMIFS(MasterSheet!K:K, MasterSheet!B:B, B4519, MasterSheet!D:D, C4519, MasterSheet!H:H, D4519)</f>
        <v>1</v>
      </c>
      <c r="I4519" s="26">
        <f t="shared" si="290"/>
        <v>17124.8</v>
      </c>
      <c r="J4519" s="28">
        <f>SUMIFS(MasterSheet!L:L, MasterSheet!B:B, B4519, MasterSheet!D:D, C4519, MasterSheet!H:H, D4519)</f>
        <v>0</v>
      </c>
      <c r="K4519" s="28">
        <f t="shared" si="291"/>
        <v>0</v>
      </c>
      <c r="L4519" s="21" t="str">
        <f>UPPER(VLOOKUP(D4519,MasterSheet!H:U,14,))</f>
        <v>BIOLEGEND</v>
      </c>
    </row>
    <row r="4520" spans="1:12" x14ac:dyDescent="0.25">
      <c r="A4520" s="21" t="str">
        <f t="shared" si="292"/>
        <v>BIOLEGEND</v>
      </c>
      <c r="B4520" s="21" t="str">
        <v>EED121094</v>
      </c>
      <c r="C4520" s="30">
        <v>45987</v>
      </c>
      <c r="D4520" s="21">
        <v>300526</v>
      </c>
      <c r="E4520" s="21">
        <f>_xlfn.XLOOKUP(D4520,MasterSheet!H:H,MasterSheet!F:F)</f>
        <v>16508.8</v>
      </c>
      <c r="F4520" s="22">
        <f>SUMIFS(MasterSheet!J:J, MasterSheet!B:B, B4520, MasterSheet!D:D, C4520, MasterSheet!H:H, D4520)</f>
        <v>1</v>
      </c>
      <c r="G4520" s="22">
        <f t="shared" si="289"/>
        <v>16508.8</v>
      </c>
      <c r="H4520" s="26">
        <f>SUMIFS(MasterSheet!K:K, MasterSheet!B:B, B4520, MasterSheet!D:D, C4520, MasterSheet!H:H, D4520)</f>
        <v>1</v>
      </c>
      <c r="I4520" s="26">
        <f t="shared" si="290"/>
        <v>16508.8</v>
      </c>
      <c r="J4520" s="28">
        <f>SUMIFS(MasterSheet!L:L, MasterSheet!B:B, B4520, MasterSheet!D:D, C4520, MasterSheet!H:H, D4520)</f>
        <v>0</v>
      </c>
      <c r="K4520" s="28">
        <f t="shared" si="291"/>
        <v>0</v>
      </c>
      <c r="L4520" s="21" t="str">
        <f>UPPER(VLOOKUP(D4520,MasterSheet!H:U,14,))</f>
        <v>BIOLEGEND</v>
      </c>
    </row>
    <row r="4521" spans="1:12" x14ac:dyDescent="0.25">
      <c r="A4521" s="21" t="str">
        <f t="shared" si="292"/>
        <v>BIOLEGEND</v>
      </c>
      <c r="B4521" s="21" t="str">
        <v>EED121094</v>
      </c>
      <c r="C4521" s="30">
        <v>45987</v>
      </c>
      <c r="D4521" s="21">
        <v>329906</v>
      </c>
      <c r="E4521" s="21">
        <f>_xlfn.XLOOKUP(D4521,MasterSheet!H:H,MasterSheet!F:F)</f>
        <v>17987.2</v>
      </c>
      <c r="F4521" s="22">
        <f>SUMIFS(MasterSheet!J:J, MasterSheet!B:B, B4521, MasterSheet!D:D, C4521, MasterSheet!H:H, D4521)</f>
        <v>1</v>
      </c>
      <c r="G4521" s="22">
        <f t="shared" si="289"/>
        <v>17987.2</v>
      </c>
      <c r="H4521" s="26">
        <f>SUMIFS(MasterSheet!K:K, MasterSheet!B:B, B4521, MasterSheet!D:D, C4521, MasterSheet!H:H, D4521)</f>
        <v>1</v>
      </c>
      <c r="I4521" s="26">
        <f t="shared" si="290"/>
        <v>17987.2</v>
      </c>
      <c r="J4521" s="28">
        <f>SUMIFS(MasterSheet!L:L, MasterSheet!B:B, B4521, MasterSheet!D:D, C4521, MasterSheet!H:H, D4521)</f>
        <v>0</v>
      </c>
      <c r="K4521" s="28">
        <f t="shared" si="291"/>
        <v>0</v>
      </c>
      <c r="L4521" s="21" t="str">
        <f>UPPER(VLOOKUP(D4521,MasterSheet!H:U,14,))</f>
        <v>BIOLEGEND</v>
      </c>
    </row>
    <row r="4522" spans="1:12" x14ac:dyDescent="0.25">
      <c r="A4522" s="21" t="str">
        <f t="shared" si="292"/>
        <v>BIOLEGEND</v>
      </c>
      <c r="B4522" s="21" t="str">
        <v>EED121094</v>
      </c>
      <c r="C4522" s="30">
        <v>45987</v>
      </c>
      <c r="D4522" s="21">
        <v>356522</v>
      </c>
      <c r="E4522" s="21">
        <f>_xlfn.XLOOKUP(D4522,MasterSheet!H:H,MasterSheet!F:F)</f>
        <v>26796</v>
      </c>
      <c r="F4522" s="22">
        <f>SUMIFS(MasterSheet!J:J, MasterSheet!B:B, B4522, MasterSheet!D:D, C4522, MasterSheet!H:H, D4522)</f>
        <v>1</v>
      </c>
      <c r="G4522" s="22">
        <f t="shared" si="289"/>
        <v>26796</v>
      </c>
      <c r="H4522" s="26">
        <f>SUMIFS(MasterSheet!K:K, MasterSheet!B:B, B4522, MasterSheet!D:D, C4522, MasterSheet!H:H, D4522)</f>
        <v>1</v>
      </c>
      <c r="I4522" s="26">
        <f t="shared" si="290"/>
        <v>26796</v>
      </c>
      <c r="J4522" s="28">
        <f>SUMIFS(MasterSheet!L:L, MasterSheet!B:B, B4522, MasterSheet!D:D, C4522, MasterSheet!H:H, D4522)</f>
        <v>0</v>
      </c>
      <c r="K4522" s="28">
        <f t="shared" si="291"/>
        <v>0</v>
      </c>
      <c r="L4522" s="21" t="str">
        <f>UPPER(VLOOKUP(D4522,MasterSheet!H:U,14,))</f>
        <v>BIOLEGEND</v>
      </c>
    </row>
    <row r="4523" spans="1:12" x14ac:dyDescent="0.25">
      <c r="A4523" s="21" t="str">
        <f t="shared" si="292"/>
        <v>BIOLEGEND</v>
      </c>
      <c r="B4523" s="21" t="str">
        <v>EED121094</v>
      </c>
      <c r="C4523" s="30">
        <v>45987</v>
      </c>
      <c r="D4523" s="21">
        <v>356906</v>
      </c>
      <c r="E4523" s="21">
        <f>_xlfn.XLOOKUP(D4523,MasterSheet!H:H,MasterSheet!F:F)</f>
        <v>22422.400000000001</v>
      </c>
      <c r="F4523" s="22">
        <f>SUMIFS(MasterSheet!J:J, MasterSheet!B:B, B4523, MasterSheet!D:D, C4523, MasterSheet!H:H, D4523)</f>
        <v>1</v>
      </c>
      <c r="G4523" s="22">
        <f t="shared" si="289"/>
        <v>22422.400000000001</v>
      </c>
      <c r="H4523" s="26">
        <f>SUMIFS(MasterSheet!K:K, MasterSheet!B:B, B4523, MasterSheet!D:D, C4523, MasterSheet!H:H, D4523)</f>
        <v>1</v>
      </c>
      <c r="I4523" s="26">
        <f t="shared" si="290"/>
        <v>22422.400000000001</v>
      </c>
      <c r="J4523" s="28">
        <f>SUMIFS(MasterSheet!L:L, MasterSheet!B:B, B4523, MasterSheet!D:D, C4523, MasterSheet!H:H, D4523)</f>
        <v>0</v>
      </c>
      <c r="K4523" s="28">
        <f t="shared" si="291"/>
        <v>0</v>
      </c>
      <c r="L4523" s="21" t="str">
        <f>UPPER(VLOOKUP(D4523,MasterSheet!H:U,14,))</f>
        <v>BIOLEGEND</v>
      </c>
    </row>
    <row r="4524" spans="1:12" x14ac:dyDescent="0.25">
      <c r="A4524" s="21" t="str">
        <f t="shared" si="292"/>
        <v>BIOLEGEND</v>
      </c>
      <c r="B4524" s="21" t="str">
        <v>EED121094</v>
      </c>
      <c r="C4524" s="30">
        <v>45987</v>
      </c>
      <c r="D4524" s="21">
        <v>356920</v>
      </c>
      <c r="E4524" s="21">
        <f>_xlfn.XLOOKUP(D4524,MasterSheet!H:H,MasterSheet!F:F)</f>
        <v>25440.800000000003</v>
      </c>
      <c r="F4524" s="22">
        <f>SUMIFS(MasterSheet!J:J, MasterSheet!B:B, B4524, MasterSheet!D:D, C4524, MasterSheet!H:H, D4524)</f>
        <v>1</v>
      </c>
      <c r="G4524" s="22">
        <f t="shared" si="289"/>
        <v>25440.800000000003</v>
      </c>
      <c r="H4524" s="26">
        <f>SUMIFS(MasterSheet!K:K, MasterSheet!B:B, B4524, MasterSheet!D:D, C4524, MasterSheet!H:H, D4524)</f>
        <v>1</v>
      </c>
      <c r="I4524" s="26">
        <f t="shared" si="290"/>
        <v>25440.800000000003</v>
      </c>
      <c r="J4524" s="28">
        <f>SUMIFS(MasterSheet!L:L, MasterSheet!B:B, B4524, MasterSheet!D:D, C4524, MasterSheet!H:H, D4524)</f>
        <v>0</v>
      </c>
      <c r="K4524" s="28">
        <f t="shared" si="291"/>
        <v>0</v>
      </c>
      <c r="L4524" s="21" t="str">
        <f>UPPER(VLOOKUP(D4524,MasterSheet!H:U,14,))</f>
        <v>BIOLEGEND</v>
      </c>
    </row>
    <row r="4525" spans="1:12" x14ac:dyDescent="0.25">
      <c r="A4525" s="21" t="str">
        <f t="shared" si="292"/>
        <v>BIOLEGEND</v>
      </c>
      <c r="B4525" s="21" t="str">
        <v>EED121094</v>
      </c>
      <c r="C4525" s="30">
        <v>45987</v>
      </c>
      <c r="D4525" s="21">
        <v>363014</v>
      </c>
      <c r="E4525" s="21">
        <f>_xlfn.XLOOKUP(D4525,MasterSheet!H:H,MasterSheet!F:F)</f>
        <v>14836.8</v>
      </c>
      <c r="F4525" s="22">
        <f>SUMIFS(MasterSheet!J:J, MasterSheet!B:B, B4525, MasterSheet!D:D, C4525, MasterSheet!H:H, D4525)</f>
        <v>1</v>
      </c>
      <c r="G4525" s="22">
        <f t="shared" si="289"/>
        <v>14836.8</v>
      </c>
      <c r="H4525" s="26">
        <f>SUMIFS(MasterSheet!K:K, MasterSheet!B:B, B4525, MasterSheet!D:D, C4525, MasterSheet!H:H, D4525)</f>
        <v>1</v>
      </c>
      <c r="I4525" s="26">
        <f t="shared" si="290"/>
        <v>14836.8</v>
      </c>
      <c r="J4525" s="28">
        <f>SUMIFS(MasterSheet!L:L, MasterSheet!B:B, B4525, MasterSheet!D:D, C4525, MasterSheet!H:H, D4525)</f>
        <v>0</v>
      </c>
      <c r="K4525" s="28">
        <f t="shared" si="291"/>
        <v>0</v>
      </c>
      <c r="L4525" s="21" t="str">
        <f>UPPER(VLOOKUP(D4525,MasterSheet!H:U,14,))</f>
        <v>BIOLEGEND</v>
      </c>
    </row>
    <row r="4526" spans="1:12" x14ac:dyDescent="0.25">
      <c r="A4526" s="21" t="str">
        <f t="shared" si="292"/>
        <v>BIOLEGEND</v>
      </c>
      <c r="B4526" s="21" t="str">
        <v>EED121094</v>
      </c>
      <c r="C4526" s="30">
        <v>45987</v>
      </c>
      <c r="D4526" s="21">
        <v>388706</v>
      </c>
      <c r="E4526" s="21">
        <f>_xlfn.XLOOKUP(D4526,MasterSheet!H:H,MasterSheet!F:F)</f>
        <v>5544</v>
      </c>
      <c r="F4526" s="22">
        <f>SUMIFS(MasterSheet!J:J, MasterSheet!B:B, B4526, MasterSheet!D:D, C4526, MasterSheet!H:H, D4526)</f>
        <v>1</v>
      </c>
      <c r="G4526" s="22">
        <f t="shared" si="289"/>
        <v>5544</v>
      </c>
      <c r="H4526" s="26">
        <f>SUMIFS(MasterSheet!K:K, MasterSheet!B:B, B4526, MasterSheet!D:D, C4526, MasterSheet!H:H, D4526)</f>
        <v>1</v>
      </c>
      <c r="I4526" s="26">
        <f t="shared" si="290"/>
        <v>5544</v>
      </c>
      <c r="J4526" s="28">
        <f>SUMIFS(MasterSheet!L:L, MasterSheet!B:B, B4526, MasterSheet!D:D, C4526, MasterSheet!H:H, D4526)</f>
        <v>0</v>
      </c>
      <c r="K4526" s="28">
        <f t="shared" si="291"/>
        <v>0</v>
      </c>
      <c r="L4526" s="21" t="str">
        <f>UPPER(VLOOKUP(D4526,MasterSheet!H:U,14,))</f>
        <v>BIOLEGEND</v>
      </c>
    </row>
    <row r="4527" spans="1:12" x14ac:dyDescent="0.25">
      <c r="A4527" s="21" t="str">
        <f t="shared" si="292"/>
        <v>BIOLEGEND</v>
      </c>
      <c r="B4527" s="21" t="str">
        <v>EED121094</v>
      </c>
      <c r="C4527" s="30">
        <v>45987</v>
      </c>
      <c r="D4527" s="21">
        <v>430801</v>
      </c>
      <c r="E4527" s="21">
        <f>_xlfn.XLOOKUP(D4527,MasterSheet!H:H,MasterSheet!F:F)</f>
        <v>13992</v>
      </c>
      <c r="F4527" s="22">
        <f>SUMIFS(MasterSheet!J:J, MasterSheet!B:B, B4527, MasterSheet!D:D, C4527, MasterSheet!H:H, D4527)</f>
        <v>2</v>
      </c>
      <c r="G4527" s="22">
        <f t="shared" si="289"/>
        <v>27984</v>
      </c>
      <c r="H4527" s="26">
        <f>SUMIFS(MasterSheet!K:K, MasterSheet!B:B, B4527, MasterSheet!D:D, C4527, MasterSheet!H:H, D4527)</f>
        <v>2</v>
      </c>
      <c r="I4527" s="26">
        <f t="shared" si="290"/>
        <v>27984</v>
      </c>
      <c r="J4527" s="28">
        <f>SUMIFS(MasterSheet!L:L, MasterSheet!B:B, B4527, MasterSheet!D:D, C4527, MasterSheet!H:H, D4527)</f>
        <v>0</v>
      </c>
      <c r="K4527" s="28">
        <f t="shared" si="291"/>
        <v>0</v>
      </c>
      <c r="L4527" s="21" t="str">
        <f>UPPER(VLOOKUP(D4527,MasterSheet!H:U,14,))</f>
        <v>BIOLEGEND</v>
      </c>
    </row>
    <row r="4528" spans="1:12" x14ac:dyDescent="0.25">
      <c r="A4528" s="21" t="str">
        <f t="shared" si="292"/>
        <v>BIOLEGEND</v>
      </c>
      <c r="B4528" s="21" t="str">
        <v>EED121094</v>
      </c>
      <c r="C4528" s="30">
        <v>45987</v>
      </c>
      <c r="D4528" s="21">
        <v>430901</v>
      </c>
      <c r="E4528" s="21">
        <f>_xlfn.XLOOKUP(D4528,MasterSheet!H:H,MasterSheet!F:F)</f>
        <v>13992</v>
      </c>
      <c r="F4528" s="22">
        <f>SUMIFS(MasterSheet!J:J, MasterSheet!B:B, B4528, MasterSheet!D:D, C4528, MasterSheet!H:H, D4528)</f>
        <v>1</v>
      </c>
      <c r="G4528" s="22">
        <f t="shared" si="289"/>
        <v>13992</v>
      </c>
      <c r="H4528" s="26">
        <f>SUMIFS(MasterSheet!K:K, MasterSheet!B:B, B4528, MasterSheet!D:D, C4528, MasterSheet!H:H, D4528)</f>
        <v>1</v>
      </c>
      <c r="I4528" s="26">
        <f t="shared" si="290"/>
        <v>13992</v>
      </c>
      <c r="J4528" s="28">
        <f>SUMIFS(MasterSheet!L:L, MasterSheet!B:B, B4528, MasterSheet!D:D, C4528, MasterSheet!H:H, D4528)</f>
        <v>0</v>
      </c>
      <c r="K4528" s="28">
        <f t="shared" si="291"/>
        <v>0</v>
      </c>
      <c r="L4528" s="21" t="str">
        <f>UPPER(VLOOKUP(D4528,MasterSheet!H:U,14,))</f>
        <v>BIOLEGEND</v>
      </c>
    </row>
    <row r="4529" spans="1:12" x14ac:dyDescent="0.25">
      <c r="A4529" s="21" t="str">
        <f t="shared" si="292"/>
        <v>BIOXCELL</v>
      </c>
      <c r="B4529" s="21">
        <v>182407</v>
      </c>
      <c r="C4529" s="30">
        <v>45988</v>
      </c>
      <c r="D4529" s="21" t="str">
        <v>BE0465</v>
      </c>
      <c r="E4529" s="21">
        <f>_xlfn.XLOOKUP(D4529,MasterSheet!H:H,MasterSheet!F:F)</f>
        <v>9081.6</v>
      </c>
      <c r="F4529" s="22">
        <f>SUMIFS(MasterSheet!J:J, MasterSheet!B:B, B4529, MasterSheet!D:D, C4529, MasterSheet!H:H, D4529)</f>
        <v>1</v>
      </c>
      <c r="G4529" s="22">
        <f t="shared" si="289"/>
        <v>9081.6</v>
      </c>
      <c r="H4529" s="26">
        <f>SUMIFS(MasterSheet!K:K, MasterSheet!B:B, B4529, MasterSheet!D:D, C4529, MasterSheet!H:H, D4529)</f>
        <v>1</v>
      </c>
      <c r="I4529" s="26">
        <f t="shared" si="290"/>
        <v>9081.6</v>
      </c>
      <c r="J4529" s="28">
        <f>SUMIFS(MasterSheet!L:L, MasterSheet!B:B, B4529, MasterSheet!D:D, C4529, MasterSheet!H:H, D4529)</f>
        <v>0</v>
      </c>
      <c r="K4529" s="28">
        <f t="shared" si="291"/>
        <v>0</v>
      </c>
      <c r="L4529" s="21" t="str">
        <f>UPPER(VLOOKUP(D4529,MasterSheet!H:U,14,))</f>
        <v>BIOXCELL</v>
      </c>
    </row>
    <row r="4530" spans="1:12" x14ac:dyDescent="0.25">
      <c r="A4530" s="21" t="str">
        <f t="shared" si="292"/>
        <v>BIOXCELL</v>
      </c>
      <c r="B4530" s="21">
        <v>182407</v>
      </c>
      <c r="C4530" s="30">
        <v>45988</v>
      </c>
      <c r="D4530" s="21" t="str">
        <v>BE0334</v>
      </c>
      <c r="E4530" s="21">
        <f>_xlfn.XLOOKUP(D4530,MasterSheet!H:H,MasterSheet!F:F)</f>
        <v>33264</v>
      </c>
      <c r="F4530" s="22">
        <f>SUMIFS(MasterSheet!J:J, MasterSheet!B:B, B4530, MasterSheet!D:D, C4530, MasterSheet!H:H, D4530)</f>
        <v>1</v>
      </c>
      <c r="G4530" s="22">
        <f t="shared" si="289"/>
        <v>33264</v>
      </c>
      <c r="H4530" s="26">
        <f>SUMIFS(MasterSheet!K:K, MasterSheet!B:B, B4530, MasterSheet!D:D, C4530, MasterSheet!H:H, D4530)</f>
        <v>1</v>
      </c>
      <c r="I4530" s="26">
        <f t="shared" si="290"/>
        <v>33264</v>
      </c>
      <c r="J4530" s="28">
        <f>SUMIFS(MasterSheet!L:L, MasterSheet!B:B, B4530, MasterSheet!D:D, C4530, MasterSheet!H:H, D4530)</f>
        <v>0</v>
      </c>
      <c r="K4530" s="28">
        <f t="shared" si="291"/>
        <v>0</v>
      </c>
      <c r="L4530" s="21" t="str">
        <f>UPPER(VLOOKUP(D4530,MasterSheet!H:U,14,))</f>
        <v>BIOXCELL</v>
      </c>
    </row>
    <row r="4531" spans="1:12" x14ac:dyDescent="0.25">
      <c r="A4531" s="21" t="str">
        <f t="shared" si="292"/>
        <v>BIOXCELL</v>
      </c>
      <c r="B4531" s="21">
        <v>182407</v>
      </c>
      <c r="C4531" s="30">
        <v>45988</v>
      </c>
      <c r="D4531" s="21" t="str">
        <v>BE0088</v>
      </c>
      <c r="E4531" s="21">
        <f>_xlfn.XLOOKUP(D4531,MasterSheet!H:H,MasterSheet!F:F)</f>
        <v>33264</v>
      </c>
      <c r="F4531" s="22">
        <f>SUMIFS(MasterSheet!J:J, MasterSheet!B:B, B4531, MasterSheet!D:D, C4531, MasterSheet!H:H, D4531)</f>
        <v>1</v>
      </c>
      <c r="G4531" s="22">
        <f t="shared" si="289"/>
        <v>33264</v>
      </c>
      <c r="H4531" s="26">
        <f>SUMIFS(MasterSheet!K:K, MasterSheet!B:B, B4531, MasterSheet!D:D, C4531, MasterSheet!H:H, D4531)</f>
        <v>1</v>
      </c>
      <c r="I4531" s="26">
        <f t="shared" si="290"/>
        <v>33264</v>
      </c>
      <c r="J4531" s="28">
        <f>SUMIFS(MasterSheet!L:L, MasterSheet!B:B, B4531, MasterSheet!D:D, C4531, MasterSheet!H:H, D4531)</f>
        <v>0</v>
      </c>
      <c r="K4531" s="28">
        <f t="shared" si="291"/>
        <v>0</v>
      </c>
      <c r="L4531" s="21" t="str">
        <f>UPPER(VLOOKUP(D4531,MasterSheet!H:U,14,))</f>
        <v>BIOXCELL</v>
      </c>
    </row>
    <row r="4532" spans="1:12" x14ac:dyDescent="0.25">
      <c r="A4532" s="21" t="str">
        <f t="shared" si="292"/>
        <v>MP BIO</v>
      </c>
      <c r="B4532" s="21" t="str">
        <v>MP/LS/25-26/1771</v>
      </c>
      <c r="C4532" s="30">
        <v>45988</v>
      </c>
      <c r="D4532" s="21">
        <v>112200205</v>
      </c>
      <c r="E4532" s="21">
        <f>_xlfn.XLOOKUP(D4532,MasterSheet!H:H,MasterSheet!F:F)</f>
        <v>1047.75</v>
      </c>
      <c r="F4532" s="22">
        <f>SUMIFS(MasterSheet!J:J, MasterSheet!B:B, B4532, MasterSheet!D:D, C4532, MasterSheet!H:H, D4532)</f>
        <v>1</v>
      </c>
      <c r="G4532" s="22">
        <f t="shared" si="289"/>
        <v>1047.75</v>
      </c>
      <c r="H4532" s="26">
        <f>SUMIFS(MasterSheet!K:K, MasterSheet!B:B, B4532, MasterSheet!D:D, C4532, MasterSheet!H:H, D4532)</f>
        <v>1</v>
      </c>
      <c r="I4532" s="26">
        <f t="shared" si="290"/>
        <v>1047.75</v>
      </c>
      <c r="J4532" s="28">
        <f>SUMIFS(MasterSheet!L:L, MasterSheet!B:B, B4532, MasterSheet!D:D, C4532, MasterSheet!H:H, D4532)</f>
        <v>0</v>
      </c>
      <c r="K4532" s="28">
        <f t="shared" si="291"/>
        <v>0</v>
      </c>
      <c r="L4532" s="21" t="str">
        <f>UPPER(VLOOKUP(D4532,MasterSheet!H:U,14,))</f>
        <v>MP BIO</v>
      </c>
    </row>
    <row r="4533" spans="1:12" x14ac:dyDescent="0.25">
      <c r="A4533" s="21" t="str">
        <f t="shared" si="292"/>
        <v>MP BIO</v>
      </c>
      <c r="B4533" s="21" t="str">
        <v>MP/LS/25-26/1771</v>
      </c>
      <c r="C4533" s="30">
        <v>45988</v>
      </c>
      <c r="D4533" s="21" t="str">
        <v>0216011025</v>
      </c>
      <c r="E4533" s="21">
        <f>_xlfn.XLOOKUP(D4533,MasterSheet!H:H,MasterSheet!F:F)</f>
        <v>12735</v>
      </c>
      <c r="F4533" s="22">
        <f>SUMIFS(MasterSheet!J:J, MasterSheet!B:B, B4533, MasterSheet!D:D, C4533, MasterSheet!H:H, D4533)</f>
        <v>1</v>
      </c>
      <c r="G4533" s="22">
        <f t="shared" si="289"/>
        <v>12735</v>
      </c>
      <c r="H4533" s="26">
        <f>SUMIFS(MasterSheet!K:K, MasterSheet!B:B, B4533, MasterSheet!D:D, C4533, MasterSheet!H:H, D4533)</f>
        <v>1</v>
      </c>
      <c r="I4533" s="26">
        <f t="shared" si="290"/>
        <v>12735</v>
      </c>
      <c r="J4533" s="28">
        <f>SUMIFS(MasterSheet!L:L, MasterSheet!B:B, B4533, MasterSheet!D:D, C4533, MasterSheet!H:H, D4533)</f>
        <v>0</v>
      </c>
      <c r="K4533" s="28">
        <f t="shared" si="291"/>
        <v>0</v>
      </c>
      <c r="L4533" s="21" t="str">
        <f>UPPER(VLOOKUP(D4533,MasterSheet!H:U,14,))</f>
        <v>MP BIO</v>
      </c>
    </row>
    <row r="4534" spans="1:12" x14ac:dyDescent="0.25">
      <c r="A4534" s="21" t="str">
        <f t="shared" si="292"/>
        <v>BIOTIUM</v>
      </c>
      <c r="B4534" s="21" t="str">
        <v>I246120-IN</v>
      </c>
      <c r="C4534" s="30">
        <v>45990</v>
      </c>
      <c r="D4534" s="21" t="str">
        <v>31000-T</v>
      </c>
      <c r="E4534" s="21">
        <f>_xlfn.XLOOKUP(D4534,MasterSheet!H:H,MasterSheet!F:F)</f>
        <v>3942.3999999999996</v>
      </c>
      <c r="F4534" s="22">
        <f>SUMIFS(MasterSheet!J:J, MasterSheet!B:B, B4534, MasterSheet!D:D, C4534, MasterSheet!H:H, D4534)</f>
        <v>1</v>
      </c>
      <c r="G4534" s="22">
        <f t="shared" si="289"/>
        <v>3942.3999999999996</v>
      </c>
      <c r="H4534" s="26">
        <f>SUMIFS(MasterSheet!K:K, MasterSheet!B:B, B4534, MasterSheet!D:D, C4534, MasterSheet!H:H, D4534)</f>
        <v>1</v>
      </c>
      <c r="I4534" s="26">
        <f t="shared" si="290"/>
        <v>3942.3999999999996</v>
      </c>
      <c r="J4534" s="28">
        <f>SUMIFS(MasterSheet!L:L, MasterSheet!B:B, B4534, MasterSheet!D:D, C4534, MasterSheet!H:H, D4534)</f>
        <v>0</v>
      </c>
      <c r="K4534" s="28">
        <f t="shared" si="291"/>
        <v>0</v>
      </c>
      <c r="L4534" s="21" t="str">
        <f>UPPER(VLOOKUP(D4534,MasterSheet!H:U,14,))</f>
        <v>BIOTIUM</v>
      </c>
    </row>
    <row r="4535" spans="1:12" x14ac:dyDescent="0.25">
      <c r="A4535" s="21" t="str">
        <f t="shared" si="292"/>
        <v>BIOTIUM</v>
      </c>
      <c r="B4535" s="21" t="str">
        <v>I246120-IN</v>
      </c>
      <c r="C4535" s="30">
        <v>45990</v>
      </c>
      <c r="D4535" s="21">
        <v>30015</v>
      </c>
      <c r="E4535" s="21">
        <f>_xlfn.XLOOKUP(D4535,MasterSheet!H:H,MasterSheet!F:F)</f>
        <v>8096</v>
      </c>
      <c r="F4535" s="22">
        <f>SUMIFS(MasterSheet!J:J, MasterSheet!B:B, B4535, MasterSheet!D:D, C4535, MasterSheet!H:H, D4535)</f>
        <v>1</v>
      </c>
      <c r="G4535" s="22">
        <f t="shared" ref="G4535:G4555" si="293">F4535*E4535</f>
        <v>8096</v>
      </c>
      <c r="H4535" s="26">
        <f>SUMIFS(MasterSheet!K:K, MasterSheet!B:B, B4535, MasterSheet!D:D, C4535, MasterSheet!H:H, D4535)</f>
        <v>1</v>
      </c>
      <c r="I4535" s="26">
        <f t="shared" ref="I4535:I4555" si="294">H4535*E4535</f>
        <v>8096</v>
      </c>
      <c r="J4535" s="28">
        <f>SUMIFS(MasterSheet!L:L, MasterSheet!B:B, B4535, MasterSheet!D:D, C4535, MasterSheet!H:H, D4535)</f>
        <v>0</v>
      </c>
      <c r="K4535" s="28">
        <f t="shared" ref="K4535:K4555" si="295">J4535*E4535</f>
        <v>0</v>
      </c>
      <c r="L4535" s="21" t="str">
        <f>UPPER(VLOOKUP(D4535,MasterSheet!H:U,14,))</f>
        <v>BIOTIUM</v>
      </c>
    </row>
    <row r="4536" spans="1:12" x14ac:dyDescent="0.25">
      <c r="A4536" s="21" t="str">
        <f t="shared" si="292"/>
        <v>BIOTIUM</v>
      </c>
      <c r="B4536" s="21" t="str">
        <v>I246120-IN</v>
      </c>
      <c r="C4536" s="30">
        <v>45990</v>
      </c>
      <c r="D4536" s="21">
        <v>41004</v>
      </c>
      <c r="E4536" s="21">
        <f>_xlfn.XLOOKUP(D4536,MasterSheet!H:H,MasterSheet!F:F)</f>
        <v>8659.2000000000007</v>
      </c>
      <c r="F4536" s="22">
        <f>SUMIFS(MasterSheet!J:J, MasterSheet!B:B, B4536, MasterSheet!D:D, C4536, MasterSheet!H:H, D4536)</f>
        <v>1</v>
      </c>
      <c r="G4536" s="22">
        <f t="shared" si="293"/>
        <v>8659.2000000000007</v>
      </c>
      <c r="H4536" s="26">
        <f>SUMIFS(MasterSheet!K:K, MasterSheet!B:B, B4536, MasterSheet!D:D, C4536, MasterSheet!H:H, D4536)</f>
        <v>1</v>
      </c>
      <c r="I4536" s="26">
        <f t="shared" si="294"/>
        <v>8659.2000000000007</v>
      </c>
      <c r="J4536" s="28">
        <f>SUMIFS(MasterSheet!L:L, MasterSheet!B:B, B4536, MasterSheet!D:D, C4536, MasterSheet!H:H, D4536)</f>
        <v>0</v>
      </c>
      <c r="K4536" s="28">
        <f t="shared" si="295"/>
        <v>0</v>
      </c>
      <c r="L4536" s="21" t="str">
        <f>UPPER(VLOOKUP(D4536,MasterSheet!H:U,14,))</f>
        <v>BIOTIUM</v>
      </c>
    </row>
    <row r="4537" spans="1:12" x14ac:dyDescent="0.25">
      <c r="A4537" s="21" t="str">
        <f t="shared" si="292"/>
        <v>BIOTIUM</v>
      </c>
      <c r="B4537" s="21" t="str">
        <v>I246121-IN</v>
      </c>
      <c r="C4537" s="30">
        <v>45990</v>
      </c>
      <c r="D4537" s="21" t="str">
        <v>21003-1L</v>
      </c>
      <c r="E4537" s="21">
        <f>_xlfn.XLOOKUP(D4537,MasterSheet!H:H,MasterSheet!F:F)</f>
        <v>9222.4</v>
      </c>
      <c r="F4537" s="22">
        <f>SUMIFS(MasterSheet!J:J, MasterSheet!B:B, B4537, MasterSheet!D:D, C4537, MasterSheet!H:H, D4537)</f>
        <v>3</v>
      </c>
      <c r="G4537" s="22">
        <f t="shared" si="293"/>
        <v>27667.199999999997</v>
      </c>
      <c r="H4537" s="26">
        <f>SUMIFS(MasterSheet!K:K, MasterSheet!B:B, B4537, MasterSheet!D:D, C4537, MasterSheet!H:H, D4537)</f>
        <v>3</v>
      </c>
      <c r="I4537" s="26">
        <f t="shared" si="294"/>
        <v>27667.199999999997</v>
      </c>
      <c r="J4537" s="28">
        <f>SUMIFS(MasterSheet!L:L, MasterSheet!B:B, B4537, MasterSheet!D:D, C4537, MasterSheet!H:H, D4537)</f>
        <v>0</v>
      </c>
      <c r="K4537" s="28">
        <f t="shared" si="295"/>
        <v>0</v>
      </c>
      <c r="L4537" s="21" t="str">
        <f>UPPER(VLOOKUP(D4537,MasterSheet!H:U,14,))</f>
        <v>BIOTIUM</v>
      </c>
    </row>
    <row r="4538" spans="1:12" x14ac:dyDescent="0.25">
      <c r="A4538" s="21" t="str">
        <f t="shared" si="292"/>
        <v>BIOTIUM</v>
      </c>
      <c r="B4538" s="21" t="str">
        <v>I246123-IN</v>
      </c>
      <c r="C4538" s="30">
        <v>45990</v>
      </c>
      <c r="D4538" s="21">
        <v>92305</v>
      </c>
      <c r="E4538" s="21">
        <f>_xlfn.XLOOKUP(D4538,MasterSheet!H:H,MasterSheet!F:F)</f>
        <v>11052.8</v>
      </c>
      <c r="F4538" s="22">
        <f>SUMIFS(MasterSheet!J:J, MasterSheet!B:B, B4538, MasterSheet!D:D, C4538, MasterSheet!H:H, D4538)</f>
        <v>4</v>
      </c>
      <c r="G4538" s="22">
        <f t="shared" si="293"/>
        <v>44211.199999999997</v>
      </c>
      <c r="H4538" s="26">
        <f>SUMIFS(MasterSheet!K:K, MasterSheet!B:B, B4538, MasterSheet!D:D, C4538, MasterSheet!H:H, D4538)</f>
        <v>4</v>
      </c>
      <c r="I4538" s="26">
        <f t="shared" si="294"/>
        <v>44211.199999999997</v>
      </c>
      <c r="J4538" s="28">
        <f>SUMIFS(MasterSheet!L:L, MasterSheet!B:B, B4538, MasterSheet!D:D, C4538, MasterSheet!H:H, D4538)</f>
        <v>0</v>
      </c>
      <c r="K4538" s="28">
        <f t="shared" si="295"/>
        <v>0</v>
      </c>
      <c r="L4538" s="21" t="str">
        <f>UPPER(VLOOKUP(D4538,MasterSheet!H:U,14,))</f>
        <v>BIOTIUM</v>
      </c>
    </row>
    <row r="4539" spans="1:12" x14ac:dyDescent="0.25">
      <c r="A4539" s="21" t="str">
        <f t="shared" si="292"/>
        <v>BIOTIUM</v>
      </c>
      <c r="B4539" s="21" t="str">
        <v>I246124-IN</v>
      </c>
      <c r="C4539" s="30">
        <v>45990</v>
      </c>
      <c r="D4539" s="21" t="str">
        <v>32003-T</v>
      </c>
      <c r="E4539" s="21">
        <f>_xlfn.XLOOKUP(D4539,MasterSheet!H:H,MasterSheet!F:F)</f>
        <v>61142.399999999994</v>
      </c>
      <c r="F4539" s="22">
        <f>SUMIFS(MasterSheet!J:J, MasterSheet!B:B, B4539, MasterSheet!D:D, C4539, MasterSheet!H:H, D4539)</f>
        <v>1</v>
      </c>
      <c r="G4539" s="22">
        <f t="shared" si="293"/>
        <v>61142.399999999994</v>
      </c>
      <c r="H4539" s="26">
        <f>SUMIFS(MasterSheet!K:K, MasterSheet!B:B, B4539, MasterSheet!D:D, C4539, MasterSheet!H:H, D4539)</f>
        <v>1</v>
      </c>
      <c r="I4539" s="26">
        <f t="shared" si="294"/>
        <v>61142.399999999994</v>
      </c>
      <c r="J4539" s="28">
        <f>SUMIFS(MasterSheet!L:L, MasterSheet!B:B, B4539, MasterSheet!D:D, C4539, MasterSheet!H:H, D4539)</f>
        <v>0</v>
      </c>
      <c r="K4539" s="28">
        <f t="shared" si="295"/>
        <v>0</v>
      </c>
      <c r="L4539" s="21" t="str">
        <f>UPPER(VLOOKUP(D4539,MasterSheet!H:U,14,))</f>
        <v>BIOTIUM</v>
      </c>
    </row>
    <row r="4540" spans="1:12" x14ac:dyDescent="0.25">
      <c r="A4540" s="21" t="str">
        <f t="shared" si="292"/>
        <v>MABTECH</v>
      </c>
      <c r="B4540" s="21" t="str">
        <v>SE042447</v>
      </c>
      <c r="C4540" s="30">
        <v>45992</v>
      </c>
      <c r="D4540" s="21" t="str">
        <v>3420-3-250</v>
      </c>
      <c r="E4540" s="21">
        <f>_xlfn.XLOOKUP(D4540,MasterSheet!H:H,MasterSheet!F:F)</f>
        <v>15400</v>
      </c>
      <c r="F4540" s="22">
        <f>SUMIFS(MasterSheet!J:J, MasterSheet!B:B, B4540, MasterSheet!D:D, C4540, MasterSheet!H:H, D4540)</f>
        <v>1</v>
      </c>
      <c r="G4540" s="22">
        <f t="shared" si="293"/>
        <v>15400</v>
      </c>
      <c r="H4540" s="26">
        <f>SUMIFS(MasterSheet!K:K, MasterSheet!B:B, B4540, MasterSheet!D:D, C4540, MasterSheet!H:H, D4540)</f>
        <v>1</v>
      </c>
      <c r="I4540" s="26">
        <f t="shared" si="294"/>
        <v>15400</v>
      </c>
      <c r="J4540" s="28">
        <f>SUMIFS(MasterSheet!L:L, MasterSheet!B:B, B4540, MasterSheet!D:D, C4540, MasterSheet!H:H, D4540)</f>
        <v>0</v>
      </c>
      <c r="K4540" s="28">
        <f t="shared" si="295"/>
        <v>0</v>
      </c>
      <c r="L4540" s="21" t="str">
        <f>UPPER(VLOOKUP(D4540,MasterSheet!H:U,14,))</f>
        <v>MABTECH</v>
      </c>
    </row>
    <row r="4541" spans="1:12" x14ac:dyDescent="0.25">
      <c r="A4541" s="21" t="str">
        <f t="shared" si="292"/>
        <v>MABTECH</v>
      </c>
      <c r="B4541" s="21" t="str">
        <v>SE042447</v>
      </c>
      <c r="C4541" s="30">
        <v>45992</v>
      </c>
      <c r="D4541" s="21" t="str">
        <v>3512-3-250</v>
      </c>
      <c r="E4541" s="21">
        <f>_xlfn.XLOOKUP(D4541,MasterSheet!H:H,MasterSheet!F:F)</f>
        <v>15400</v>
      </c>
      <c r="F4541" s="22">
        <f>SUMIFS(MasterSheet!J:J, MasterSheet!B:B, B4541, MasterSheet!D:D, C4541, MasterSheet!H:H, D4541)</f>
        <v>1</v>
      </c>
      <c r="G4541" s="22">
        <f t="shared" si="293"/>
        <v>15400</v>
      </c>
      <c r="H4541" s="26">
        <f>SUMIFS(MasterSheet!K:K, MasterSheet!B:B, B4541, MasterSheet!D:D, C4541, MasterSheet!H:H, D4541)</f>
        <v>1</v>
      </c>
      <c r="I4541" s="26">
        <f t="shared" si="294"/>
        <v>15400</v>
      </c>
      <c r="J4541" s="28">
        <f>SUMIFS(MasterSheet!L:L, MasterSheet!B:B, B4541, MasterSheet!D:D, C4541, MasterSheet!H:H, D4541)</f>
        <v>0</v>
      </c>
      <c r="K4541" s="28">
        <f t="shared" si="295"/>
        <v>0</v>
      </c>
      <c r="L4541" s="21" t="str">
        <f>UPPER(VLOOKUP(D4541,MasterSheet!H:U,14,))</f>
        <v>MABTECH</v>
      </c>
    </row>
    <row r="4542" spans="1:12" x14ac:dyDescent="0.25">
      <c r="A4542" s="21" t="str">
        <f t="shared" si="292"/>
        <v>MABTECH</v>
      </c>
      <c r="B4542" s="21" t="str">
        <v>SE042447</v>
      </c>
      <c r="C4542" s="30">
        <v>45992</v>
      </c>
      <c r="D4542" s="21" t="str">
        <v>3445-3-250</v>
      </c>
      <c r="E4542" s="21">
        <f>_xlfn.XLOOKUP(D4542,MasterSheet!H:H,MasterSheet!F:F)</f>
        <v>15400</v>
      </c>
      <c r="F4542" s="22">
        <f>SUMIFS(MasterSheet!J:J, MasterSheet!B:B, B4542, MasterSheet!D:D, C4542, MasterSheet!H:H, D4542)</f>
        <v>1</v>
      </c>
      <c r="G4542" s="22">
        <f t="shared" si="293"/>
        <v>15400</v>
      </c>
      <c r="H4542" s="26">
        <f>SUMIFS(MasterSheet!K:K, MasterSheet!B:B, B4542, MasterSheet!D:D, C4542, MasterSheet!H:H, D4542)</f>
        <v>1</v>
      </c>
      <c r="I4542" s="26">
        <f t="shared" si="294"/>
        <v>15400</v>
      </c>
      <c r="J4542" s="28">
        <f>SUMIFS(MasterSheet!L:L, MasterSheet!B:B, B4542, MasterSheet!D:D, C4542, MasterSheet!H:H, D4542)</f>
        <v>0</v>
      </c>
      <c r="K4542" s="28">
        <f t="shared" si="295"/>
        <v>0</v>
      </c>
      <c r="L4542" s="21" t="str">
        <f>UPPER(VLOOKUP(D4542,MasterSheet!H:U,14,))</f>
        <v>MABTECH</v>
      </c>
    </row>
    <row r="4543" spans="1:12" x14ac:dyDescent="0.25">
      <c r="A4543" s="21" t="str">
        <f t="shared" si="292"/>
        <v>MABTECH</v>
      </c>
      <c r="B4543" s="21" t="str">
        <v>SE042447</v>
      </c>
      <c r="C4543" s="30">
        <v>45992</v>
      </c>
      <c r="D4543" s="21" t="str">
        <v>3420-4AST-2</v>
      </c>
      <c r="E4543" s="21">
        <f>_xlfn.XLOOKUP(D4543,MasterSheet!H:H,MasterSheet!F:F)</f>
        <v>0</v>
      </c>
      <c r="F4543" s="22">
        <f>SUMIFS(MasterSheet!J:J, MasterSheet!B:B, B4543, MasterSheet!D:D, C4543, MasterSheet!H:H, D4543)</f>
        <v>1</v>
      </c>
      <c r="G4543" s="22">
        <f t="shared" si="293"/>
        <v>0</v>
      </c>
      <c r="H4543" s="26">
        <f>SUMIFS(MasterSheet!K:K, MasterSheet!B:B, B4543, MasterSheet!D:D, C4543, MasterSheet!H:H, D4543)</f>
        <v>1</v>
      </c>
      <c r="I4543" s="26">
        <f t="shared" si="294"/>
        <v>0</v>
      </c>
      <c r="J4543" s="28">
        <f>SUMIFS(MasterSheet!L:L, MasterSheet!B:B, B4543, MasterSheet!D:D, C4543, MasterSheet!H:H, D4543)</f>
        <v>0</v>
      </c>
      <c r="K4543" s="28">
        <f t="shared" si="295"/>
        <v>0</v>
      </c>
      <c r="L4543" s="21" t="str">
        <f>UPPER(VLOOKUP(D4543,MasterSheet!H:U,14,))</f>
        <v>MABTECH</v>
      </c>
    </row>
    <row r="4544" spans="1:12" x14ac:dyDescent="0.25">
      <c r="A4544" s="21" t="str">
        <f t="shared" si="292"/>
        <v>US BIOLOGICAL</v>
      </c>
      <c r="B4544" s="21">
        <v>196281</v>
      </c>
      <c r="C4544" s="30">
        <v>45992</v>
      </c>
      <c r="D4544" s="21" t="str">
        <v>F5050</v>
      </c>
      <c r="E4544" s="21">
        <f>_xlfn.XLOOKUP(D4544,MasterSheet!H:H,MasterSheet!F:F)</f>
        <v>34408</v>
      </c>
      <c r="F4544" s="22">
        <f>SUMIFS(MasterSheet!J:J, MasterSheet!B:B, B4544, MasterSheet!D:D, C4544, MasterSheet!H:H, D4544)</f>
        <v>1</v>
      </c>
      <c r="G4544" s="22">
        <f t="shared" si="293"/>
        <v>34408</v>
      </c>
      <c r="H4544" s="26">
        <f>SUMIFS(MasterSheet!K:K, MasterSheet!B:B, B4544, MasterSheet!D:D, C4544, MasterSheet!H:H, D4544)</f>
        <v>1</v>
      </c>
      <c r="I4544" s="26">
        <f t="shared" si="294"/>
        <v>34408</v>
      </c>
      <c r="J4544" s="28">
        <f>SUMIFS(MasterSheet!L:L, MasterSheet!B:B, B4544, MasterSheet!D:D, C4544, MasterSheet!H:H, D4544)</f>
        <v>0</v>
      </c>
      <c r="K4544" s="28">
        <f t="shared" si="295"/>
        <v>0</v>
      </c>
      <c r="L4544" s="21" t="str">
        <f>UPPER(VLOOKUP(D4544,MasterSheet!H:U,14,))</f>
        <v>US BIOLOGICAL</v>
      </c>
    </row>
    <row r="4545" spans="1:12" x14ac:dyDescent="0.25">
      <c r="A4545" s="21" t="str">
        <f t="shared" si="292"/>
        <v>SARTORIUS</v>
      </c>
      <c r="B4545" s="21" t="str">
        <v>251519303537</v>
      </c>
      <c r="C4545" s="30">
        <v>45992</v>
      </c>
      <c r="D4545" s="21" t="str">
        <v>180E04---E</v>
      </c>
      <c r="E4545" s="21">
        <f>_xlfn.XLOOKUP(D4545,MasterSheet!H:H,MasterSheet!F:F)</f>
        <v>7000</v>
      </c>
      <c r="F4545" s="22">
        <f>SUMIFS(MasterSheet!J:J, MasterSheet!B:B, B4545, MasterSheet!D:D, C4545, MasterSheet!H:H, D4545)</f>
        <v>2</v>
      </c>
      <c r="G4545" s="22">
        <f t="shared" si="293"/>
        <v>14000</v>
      </c>
      <c r="H4545" s="26">
        <f>SUMIFS(MasterSheet!K:K, MasterSheet!B:B, B4545, MasterSheet!D:D, C4545, MasterSheet!H:H, D4545)</f>
        <v>1</v>
      </c>
      <c r="I4545" s="26">
        <f t="shared" si="294"/>
        <v>7000</v>
      </c>
      <c r="J4545" s="28">
        <f>SUMIFS(MasterSheet!L:L, MasterSheet!B:B, B4545, MasterSheet!D:D, C4545, MasterSheet!H:H, D4545)</f>
        <v>1</v>
      </c>
      <c r="K4545" s="28">
        <f t="shared" si="295"/>
        <v>7000</v>
      </c>
      <c r="L4545" s="21" t="str">
        <f>UPPER(VLOOKUP(D4545,MasterSheet!H:U,14,))</f>
        <v>SARTORIUS</v>
      </c>
    </row>
    <row r="4546" spans="1:12" x14ac:dyDescent="0.25">
      <c r="A4546" s="21" t="str">
        <f t="shared" ref="A4546:A4555" si="296">L4546</f>
        <v>SARTORIUS</v>
      </c>
      <c r="B4546" s="21" t="str">
        <v>251519303536</v>
      </c>
      <c r="C4546" s="30">
        <v>45992</v>
      </c>
      <c r="D4546" s="21" t="str">
        <v>180E05---E</v>
      </c>
      <c r="E4546" s="21">
        <f>_xlfn.XLOOKUP(D4546,MasterSheet!H:H,MasterSheet!F:F)</f>
        <v>7920</v>
      </c>
      <c r="F4546" s="22">
        <f>SUMIFS(MasterSheet!J:J, MasterSheet!B:B, B4546, MasterSheet!D:D, C4546, MasterSheet!H:H, D4546)</f>
        <v>2</v>
      </c>
      <c r="G4546" s="22">
        <f t="shared" si="293"/>
        <v>15840</v>
      </c>
      <c r="H4546" s="26">
        <f>SUMIFS(MasterSheet!K:K, MasterSheet!B:B, B4546, MasterSheet!D:D, C4546, MasterSheet!H:H, D4546)</f>
        <v>1</v>
      </c>
      <c r="I4546" s="26">
        <f t="shared" si="294"/>
        <v>7920</v>
      </c>
      <c r="J4546" s="28">
        <f>SUMIFS(MasterSheet!L:L, MasterSheet!B:B, B4546, MasterSheet!D:D, C4546, MasterSheet!H:H, D4546)</f>
        <v>1</v>
      </c>
      <c r="K4546" s="28">
        <f t="shared" si="295"/>
        <v>7920</v>
      </c>
      <c r="L4546" s="21" t="str">
        <f>UPPER(VLOOKUP(D4546,MasterSheet!H:U,14,))</f>
        <v>SARTORIUS</v>
      </c>
    </row>
    <row r="4547" spans="1:12" x14ac:dyDescent="0.25">
      <c r="A4547" s="21" t="str">
        <f t="shared" si="296"/>
        <v>SARTORIUS</v>
      </c>
      <c r="B4547" s="21" t="str">
        <v>251519303536</v>
      </c>
      <c r="C4547" s="30">
        <v>45992</v>
      </c>
      <c r="D4547" s="21" t="str">
        <v>VS02H22</v>
      </c>
      <c r="E4547" s="21">
        <f>_xlfn.XLOOKUP(D4547,MasterSheet!H:H,MasterSheet!F:F)</f>
        <v>29350</v>
      </c>
      <c r="F4547" s="22">
        <f>SUMIFS(MasterSheet!J:J, MasterSheet!B:B, B4547, MasterSheet!D:D, C4547, MasterSheet!H:H, D4547)</f>
        <v>2</v>
      </c>
      <c r="G4547" s="22">
        <f t="shared" si="293"/>
        <v>58700</v>
      </c>
      <c r="H4547" s="26">
        <f>SUMIFS(MasterSheet!K:K, MasterSheet!B:B, B4547, MasterSheet!D:D, C4547, MasterSheet!H:H, D4547)</f>
        <v>0</v>
      </c>
      <c r="I4547" s="26">
        <f t="shared" si="294"/>
        <v>0</v>
      </c>
      <c r="J4547" s="28">
        <f>SUMIFS(MasterSheet!L:L, MasterSheet!B:B, B4547, MasterSheet!D:D, C4547, MasterSheet!H:H, D4547)</f>
        <v>2</v>
      </c>
      <c r="K4547" s="28">
        <f t="shared" si="295"/>
        <v>58700</v>
      </c>
      <c r="L4547" s="21" t="str">
        <f>UPPER(VLOOKUP(D4547,MasterSheet!H:U,14,))</f>
        <v>SARTORIUS</v>
      </c>
    </row>
    <row r="4548" spans="1:12" x14ac:dyDescent="0.25">
      <c r="A4548" s="21" t="str">
        <f t="shared" si="296"/>
        <v>SARTORIUS</v>
      </c>
      <c r="B4548" s="21" t="str">
        <v>251519303535</v>
      </c>
      <c r="C4548" s="30">
        <v>45992</v>
      </c>
      <c r="D4548" s="21">
        <v>16532</v>
      </c>
      <c r="E4548" s="21">
        <f>_xlfn.XLOOKUP(D4548,MasterSheet!H:H,MasterSheet!F:F)</f>
        <v>2350</v>
      </c>
      <c r="F4548" s="22">
        <f>SUMIFS(MasterSheet!J:J, MasterSheet!B:B, B4548, MasterSheet!D:D, C4548, MasterSheet!H:H, D4548)</f>
        <v>25</v>
      </c>
      <c r="G4548" s="22">
        <f t="shared" si="293"/>
        <v>58750</v>
      </c>
      <c r="H4548" s="26">
        <f>SUMIFS(MasterSheet!K:K, MasterSheet!B:B, B4548, MasterSheet!D:D, C4548, MasterSheet!H:H, D4548)</f>
        <v>0</v>
      </c>
      <c r="I4548" s="26">
        <f t="shared" si="294"/>
        <v>0</v>
      </c>
      <c r="J4548" s="28">
        <f>SUMIFS(MasterSheet!L:L, MasterSheet!B:B, B4548, MasterSheet!D:D, C4548, MasterSheet!H:H, D4548)</f>
        <v>25</v>
      </c>
      <c r="K4548" s="28">
        <f t="shared" si="295"/>
        <v>58750</v>
      </c>
      <c r="L4548" s="21" t="str">
        <f>UPPER(VLOOKUP(D4548,MasterSheet!H:U,14,))</f>
        <v>SARTORIUS</v>
      </c>
    </row>
    <row r="4549" spans="1:12" x14ac:dyDescent="0.25">
      <c r="A4549" s="21" t="str">
        <f t="shared" si="296"/>
        <v>SARTORIUS</v>
      </c>
      <c r="B4549" s="21" t="str">
        <v>251519303535</v>
      </c>
      <c r="C4549" s="30">
        <v>45992</v>
      </c>
      <c r="D4549" s="21" t="str">
        <v>180E03---E</v>
      </c>
      <c r="E4549" s="21">
        <f>_xlfn.XLOOKUP(D4549,MasterSheet!H:H,MasterSheet!F:F)</f>
        <v>6500</v>
      </c>
      <c r="F4549" s="22">
        <f>SUMIFS(MasterSheet!J:J, MasterSheet!B:B, B4549, MasterSheet!D:D, C4549, MasterSheet!H:H, D4549)</f>
        <v>1</v>
      </c>
      <c r="G4549" s="22">
        <f t="shared" si="293"/>
        <v>6500</v>
      </c>
      <c r="H4549" s="26">
        <f>SUMIFS(MasterSheet!K:K, MasterSheet!B:B, B4549, MasterSheet!D:D, C4549, MasterSheet!H:H, D4549)</f>
        <v>1</v>
      </c>
      <c r="I4549" s="26">
        <f t="shared" si="294"/>
        <v>6500</v>
      </c>
      <c r="J4549" s="28">
        <f>SUMIFS(MasterSheet!L:L, MasterSheet!B:B, B4549, MasterSheet!D:D, C4549, MasterSheet!H:H, D4549)</f>
        <v>0</v>
      </c>
      <c r="K4549" s="28">
        <f t="shared" si="295"/>
        <v>0</v>
      </c>
      <c r="L4549" s="21" t="str">
        <f>UPPER(VLOOKUP(D4549,MasterSheet!H:U,14,))</f>
        <v>SARTORIUS</v>
      </c>
    </row>
    <row r="4550" spans="1:12" x14ac:dyDescent="0.25">
      <c r="A4550" s="21" t="str">
        <f t="shared" si="296"/>
        <v>SARTORIUS</v>
      </c>
      <c r="B4550" s="21" t="str">
        <v>251519303535</v>
      </c>
      <c r="C4550" s="30">
        <v>45992</v>
      </c>
      <c r="D4550" s="21" t="str">
        <v>VS0122</v>
      </c>
      <c r="E4550" s="21">
        <f>_xlfn.XLOOKUP(D4550,MasterSheet!H:H,MasterSheet!F:F)</f>
        <v>16000</v>
      </c>
      <c r="F4550" s="22">
        <f>SUMIFS(MasterSheet!J:J, MasterSheet!B:B, B4550, MasterSheet!D:D, C4550, MasterSheet!H:H, D4550)</f>
        <v>1</v>
      </c>
      <c r="G4550" s="22">
        <f t="shared" si="293"/>
        <v>16000</v>
      </c>
      <c r="H4550" s="26">
        <f>SUMIFS(MasterSheet!K:K, MasterSheet!B:B, B4550, MasterSheet!D:D, C4550, MasterSheet!H:H, D4550)</f>
        <v>1</v>
      </c>
      <c r="I4550" s="26">
        <f t="shared" si="294"/>
        <v>16000</v>
      </c>
      <c r="J4550" s="28">
        <f>SUMIFS(MasterSheet!L:L, MasterSheet!B:B, B4550, MasterSheet!D:D, C4550, MasterSheet!H:H, D4550)</f>
        <v>0</v>
      </c>
      <c r="K4550" s="28">
        <f t="shared" si="295"/>
        <v>0</v>
      </c>
      <c r="L4550" s="21" t="str">
        <f>UPPER(VLOOKUP(D4550,MasterSheet!H:U,14,))</f>
        <v>SARTORIUS</v>
      </c>
    </row>
    <row r="4551" spans="1:12" x14ac:dyDescent="0.25">
      <c r="A4551" s="21" t="str">
        <f t="shared" si="296"/>
        <v>SARTORIUS</v>
      </c>
      <c r="B4551" s="21" t="str">
        <v>251519303535</v>
      </c>
      <c r="C4551" s="30">
        <v>45992</v>
      </c>
      <c r="D4551" s="21" t="str">
        <v>VS15T31</v>
      </c>
      <c r="E4551" s="21">
        <f>_xlfn.XLOOKUP(D4551,MasterSheet!H:H,MasterSheet!F:F)</f>
        <v>6500</v>
      </c>
      <c r="F4551" s="22">
        <f>SUMIFS(MasterSheet!J:J, MasterSheet!B:B, B4551, MasterSheet!D:D, C4551, MasterSheet!H:H, D4551)</f>
        <v>1</v>
      </c>
      <c r="G4551" s="22">
        <f t="shared" si="293"/>
        <v>6500</v>
      </c>
      <c r="H4551" s="26">
        <f>SUMIFS(MasterSheet!K:K, MasterSheet!B:B, B4551, MasterSheet!D:D, C4551, MasterSheet!H:H, D4551)</f>
        <v>1</v>
      </c>
      <c r="I4551" s="26">
        <f t="shared" si="294"/>
        <v>6500</v>
      </c>
      <c r="J4551" s="28">
        <f>SUMIFS(MasterSheet!L:L, MasterSheet!B:B, B4551, MasterSheet!D:D, C4551, MasterSheet!H:H, D4551)</f>
        <v>0</v>
      </c>
      <c r="K4551" s="28">
        <f t="shared" si="295"/>
        <v>0</v>
      </c>
      <c r="L4551" s="21" t="str">
        <f>UPPER(VLOOKUP(D4551,MasterSheet!H:U,14,))</f>
        <v>SARTORIUS</v>
      </c>
    </row>
    <row r="4552" spans="1:12" x14ac:dyDescent="0.25">
      <c r="A4552" s="21" t="str">
        <f t="shared" si="296"/>
        <v>SARTORIUS</v>
      </c>
      <c r="B4552" s="21" t="str">
        <v>251519303535</v>
      </c>
      <c r="C4552" s="30">
        <v>45992</v>
      </c>
      <c r="D4552" s="21" t="str">
        <v>LH-729220</v>
      </c>
      <c r="E4552" s="21">
        <f>_xlfn.XLOOKUP(D4552,MasterSheet!H:H,MasterSheet!F:F)</f>
        <v>30000</v>
      </c>
      <c r="F4552" s="22">
        <f>SUMIFS(MasterSheet!J:J, MasterSheet!B:B, B4552, MasterSheet!D:D, C4552, MasterSheet!H:H, D4552)</f>
        <v>1</v>
      </c>
      <c r="G4552" s="22">
        <f t="shared" si="293"/>
        <v>30000</v>
      </c>
      <c r="H4552" s="26">
        <f>SUMIFS(MasterSheet!K:K, MasterSheet!B:B, B4552, MasterSheet!D:D, C4552, MasterSheet!H:H, D4552)</f>
        <v>0</v>
      </c>
      <c r="I4552" s="26">
        <f t="shared" si="294"/>
        <v>0</v>
      </c>
      <c r="J4552" s="28">
        <f>SUMIFS(MasterSheet!L:L, MasterSheet!B:B, B4552, MasterSheet!D:D, C4552, MasterSheet!H:H, D4552)</f>
        <v>1</v>
      </c>
      <c r="K4552" s="28">
        <f t="shared" si="295"/>
        <v>30000</v>
      </c>
      <c r="L4552" s="21" t="str">
        <f>UPPER(VLOOKUP(D4552,MasterSheet!H:U,14,))</f>
        <v>SARTORIUS</v>
      </c>
    </row>
    <row r="4553" spans="1:12" x14ac:dyDescent="0.25">
      <c r="A4553" s="21" t="str">
        <f t="shared" si="296"/>
        <v>SARTORIUS</v>
      </c>
      <c r="B4553" s="21" t="str">
        <v>251519303535</v>
      </c>
      <c r="C4553" s="30">
        <v>45992</v>
      </c>
      <c r="D4553" s="21" t="str">
        <v>LH-729230</v>
      </c>
      <c r="E4553" s="21">
        <f>_xlfn.XLOOKUP(D4553,MasterSheet!H:H,MasterSheet!F:F)</f>
        <v>30000</v>
      </c>
      <c r="F4553" s="22">
        <f>SUMIFS(MasterSheet!J:J, MasterSheet!B:B, B4553, MasterSheet!D:D, C4553, MasterSheet!H:H, D4553)</f>
        <v>1</v>
      </c>
      <c r="G4553" s="22">
        <f t="shared" si="293"/>
        <v>30000</v>
      </c>
      <c r="H4553" s="26">
        <f>SUMIFS(MasterSheet!K:K, MasterSheet!B:B, B4553, MasterSheet!D:D, C4553, MasterSheet!H:H, D4553)</f>
        <v>0</v>
      </c>
      <c r="I4553" s="26">
        <f t="shared" si="294"/>
        <v>0</v>
      </c>
      <c r="J4553" s="28">
        <f>SUMIFS(MasterSheet!L:L, MasterSheet!B:B, B4553, MasterSheet!D:D, C4553, MasterSheet!H:H, D4553)</f>
        <v>1</v>
      </c>
      <c r="K4553" s="28">
        <f t="shared" si="295"/>
        <v>30000</v>
      </c>
      <c r="L4553" s="21" t="str">
        <f>UPPER(VLOOKUP(D4553,MasterSheet!H:U,14,))</f>
        <v>SARTORIUS</v>
      </c>
    </row>
    <row r="4554" spans="1:12" x14ac:dyDescent="0.25">
      <c r="A4554" s="21" t="str">
        <f t="shared" si="296"/>
        <v>SARTORIUS</v>
      </c>
      <c r="B4554" s="21" t="str">
        <v>251519303535</v>
      </c>
      <c r="C4554" s="30">
        <v>45992</v>
      </c>
      <c r="D4554" s="21" t="str">
        <v>LH-729240</v>
      </c>
      <c r="E4554" s="21">
        <f>_xlfn.XLOOKUP(D4554,MasterSheet!H:H,MasterSheet!F:F)</f>
        <v>30000</v>
      </c>
      <c r="F4554" s="22">
        <f>SUMIFS(MasterSheet!J:J, MasterSheet!B:B, B4554, MasterSheet!D:D, C4554, MasterSheet!H:H, D4554)</f>
        <v>1</v>
      </c>
      <c r="G4554" s="22">
        <f t="shared" si="293"/>
        <v>30000</v>
      </c>
      <c r="H4554" s="26">
        <f>SUMIFS(MasterSheet!K:K, MasterSheet!B:B, B4554, MasterSheet!D:D, C4554, MasterSheet!H:H, D4554)</f>
        <v>0</v>
      </c>
      <c r="I4554" s="26">
        <f t="shared" si="294"/>
        <v>0</v>
      </c>
      <c r="J4554" s="28">
        <f>SUMIFS(MasterSheet!L:L, MasterSheet!B:B, B4554, MasterSheet!D:D, C4554, MasterSheet!H:H, D4554)</f>
        <v>1</v>
      </c>
      <c r="K4554" s="28">
        <f t="shared" si="295"/>
        <v>30000</v>
      </c>
      <c r="L4554" s="21" t="str">
        <f>UPPER(VLOOKUP(D4554,MasterSheet!H:U,14,))</f>
        <v>SARTORIUS</v>
      </c>
    </row>
    <row r="4555" spans="1:12" x14ac:dyDescent="0.25">
      <c r="A4555" s="21" t="str">
        <f t="shared" si="296"/>
        <v>MP BIO</v>
      </c>
      <c r="B4555" s="21" t="str">
        <v>MP/L2526/385</v>
      </c>
      <c r="C4555" s="30">
        <v>45992</v>
      </c>
      <c r="D4555" s="21">
        <v>1261254</v>
      </c>
      <c r="E4555" s="21">
        <f>_xlfn.XLOOKUP(D4555,MasterSheet!H:H,MasterSheet!F:F)</f>
        <v>1100</v>
      </c>
      <c r="F4555" s="22">
        <f>SUMIFS(MasterSheet!J:J, MasterSheet!B:B, B4555, MasterSheet!D:D, C4555, MasterSheet!H:H, D4555)</f>
        <v>10</v>
      </c>
      <c r="G4555" s="22">
        <f t="shared" si="293"/>
        <v>11000</v>
      </c>
      <c r="H4555" s="26">
        <f>SUMIFS(MasterSheet!K:K, MasterSheet!B:B, B4555, MasterSheet!D:D, C4555, MasterSheet!H:H, D4555)</f>
        <v>10</v>
      </c>
      <c r="I4555" s="26">
        <f t="shared" si="294"/>
        <v>11000</v>
      </c>
      <c r="J4555" s="28">
        <f>SUMIFS(MasterSheet!L:L, MasterSheet!B:B, B4555, MasterSheet!D:D, C4555, MasterSheet!H:H, D4555)</f>
        <v>0</v>
      </c>
      <c r="K4555" s="28">
        <f t="shared" si="295"/>
        <v>0</v>
      </c>
      <c r="L4555" s="21" t="str">
        <f>UPPER(VLOOKUP(D4555,MasterSheet!H:U,14,))</f>
        <v>MP BIO</v>
      </c>
    </row>
    <row r="4556" spans="1:12" x14ac:dyDescent="0.25">
      <c r="B4556" s="23" t="str">
        <v>MP/LS/25-26/1799</v>
      </c>
      <c r="C4556" s="31">
        <v>45992</v>
      </c>
      <c r="D4556" s="23" t="str">
        <v>11TWEEN201</v>
      </c>
    </row>
    <row r="4557" spans="1:12" x14ac:dyDescent="0.25">
      <c r="B4557" s="23" t="str">
        <v>251519303557</v>
      </c>
      <c r="C4557" s="31">
        <v>45993</v>
      </c>
      <c r="D4557" s="23" t="str">
        <v>14439--47--D</v>
      </c>
    </row>
    <row r="4558" spans="1:12" x14ac:dyDescent="0.25">
      <c r="B4558" s="23" t="str">
        <v>251519303642</v>
      </c>
      <c r="C4558" s="31">
        <v>45993</v>
      </c>
      <c r="D4558" s="23" t="str">
        <v>14609--47--D</v>
      </c>
    </row>
    <row r="4559" spans="1:12" x14ac:dyDescent="0.25">
      <c r="B4559" s="23" t="str">
        <v>EED121341</v>
      </c>
      <c r="C4559" s="31">
        <v>45993</v>
      </c>
      <c r="D4559" s="23">
        <v>100203</v>
      </c>
    </row>
    <row r="4560" spans="1:12" x14ac:dyDescent="0.25">
      <c r="B4560" s="23" t="str">
        <v>EED121341</v>
      </c>
      <c r="C4560" s="31">
        <v>45993</v>
      </c>
      <c r="D4560" s="23">
        <v>100220</v>
      </c>
    </row>
    <row r="4561" spans="2:4" x14ac:dyDescent="0.25">
      <c r="B4561" s="23" t="str">
        <v>EED121341</v>
      </c>
      <c r="C4561" s="31">
        <v>45993</v>
      </c>
      <c r="D4561" s="23">
        <v>100434</v>
      </c>
    </row>
    <row r="4562" spans="2:4" x14ac:dyDescent="0.25">
      <c r="B4562" s="23" t="str">
        <v>EED121341</v>
      </c>
      <c r="C4562" s="31">
        <v>45993</v>
      </c>
      <c r="D4562" s="23">
        <v>100511</v>
      </c>
    </row>
    <row r="4563" spans="2:4" x14ac:dyDescent="0.25">
      <c r="B4563" s="23" t="str">
        <v>EED121341</v>
      </c>
      <c r="C4563" s="31">
        <v>45993</v>
      </c>
      <c r="D4563" s="23">
        <v>100708</v>
      </c>
    </row>
    <row r="4564" spans="2:4" x14ac:dyDescent="0.25">
      <c r="B4564" s="23" t="str">
        <v>EED121341</v>
      </c>
      <c r="C4564" s="31">
        <v>45993</v>
      </c>
      <c r="D4564" s="23">
        <v>101206</v>
      </c>
    </row>
    <row r="4565" spans="2:4" x14ac:dyDescent="0.25">
      <c r="B4565" s="23" t="str">
        <v>EED121341</v>
      </c>
      <c r="C4565" s="31">
        <v>45993</v>
      </c>
      <c r="D4565" s="23">
        <v>103039</v>
      </c>
    </row>
    <row r="4566" spans="2:4" x14ac:dyDescent="0.25">
      <c r="B4566" s="23" t="str">
        <v>EED121341</v>
      </c>
      <c r="C4566" s="31">
        <v>45993</v>
      </c>
      <c r="D4566" s="23">
        <v>104729</v>
      </c>
    </row>
    <row r="4567" spans="2:4" x14ac:dyDescent="0.25">
      <c r="B4567" s="23" t="str">
        <v>EED121341</v>
      </c>
      <c r="C4567" s="31">
        <v>45993</v>
      </c>
      <c r="D4567" s="23">
        <v>105606</v>
      </c>
    </row>
    <row r="4568" spans="2:4" x14ac:dyDescent="0.25">
      <c r="B4568" s="23" t="str">
        <v>EED121341</v>
      </c>
      <c r="C4568" s="31">
        <v>45993</v>
      </c>
      <c r="D4568" s="23">
        <v>106315</v>
      </c>
    </row>
    <row r="4569" spans="2:4" x14ac:dyDescent="0.25">
      <c r="B4569" s="23" t="str">
        <v>EED121341</v>
      </c>
      <c r="C4569" s="31">
        <v>45993</v>
      </c>
      <c r="D4569" s="23">
        <v>107643</v>
      </c>
    </row>
    <row r="4570" spans="2:4" x14ac:dyDescent="0.25">
      <c r="B4570" s="23" t="str">
        <v>EED121341</v>
      </c>
      <c r="C4570" s="31">
        <v>45993</v>
      </c>
      <c r="D4570" s="23">
        <v>116119</v>
      </c>
    </row>
    <row r="4571" spans="2:4" x14ac:dyDescent="0.25">
      <c r="B4571" s="23" t="str">
        <v>EED121341</v>
      </c>
      <c r="C4571" s="31">
        <v>45993</v>
      </c>
      <c r="D4571" s="23">
        <v>117329</v>
      </c>
    </row>
    <row r="4572" spans="2:4" x14ac:dyDescent="0.25">
      <c r="B4572" s="23" t="str">
        <v>EED121341</v>
      </c>
      <c r="C4572" s="31">
        <v>45993</v>
      </c>
      <c r="D4572" s="23">
        <v>122023</v>
      </c>
    </row>
    <row r="4573" spans="2:4" x14ac:dyDescent="0.25">
      <c r="B4573" s="23" t="str">
        <v>EED121341</v>
      </c>
      <c r="C4573" s="31">
        <v>45993</v>
      </c>
      <c r="D4573" s="23">
        <v>123133</v>
      </c>
    </row>
    <row r="4574" spans="2:4" x14ac:dyDescent="0.25">
      <c r="B4574" s="23" t="str">
        <v>EED121341</v>
      </c>
      <c r="C4574" s="31">
        <v>45993</v>
      </c>
      <c r="D4574" s="23">
        <v>125605</v>
      </c>
    </row>
    <row r="4575" spans="2:4" x14ac:dyDescent="0.25">
      <c r="B4575" s="23" t="str">
        <v>EED121341</v>
      </c>
      <c r="C4575" s="31">
        <v>45993</v>
      </c>
      <c r="D4575" s="23">
        <v>126511</v>
      </c>
    </row>
    <row r="4576" spans="2:4" x14ac:dyDescent="0.25">
      <c r="B4576" s="23" t="str">
        <v>EED121341</v>
      </c>
      <c r="C4576" s="31">
        <v>45993</v>
      </c>
      <c r="D4576" s="23">
        <v>127215</v>
      </c>
    </row>
    <row r="4577" spans="2:4" x14ac:dyDescent="0.25">
      <c r="B4577" s="23" t="str">
        <v>EED121341</v>
      </c>
      <c r="C4577" s="31">
        <v>45993</v>
      </c>
      <c r="D4577" s="23">
        <v>128035</v>
      </c>
    </row>
    <row r="4578" spans="2:4" x14ac:dyDescent="0.25">
      <c r="B4578" s="23" t="str">
        <v>EED121341</v>
      </c>
      <c r="C4578" s="31">
        <v>45993</v>
      </c>
      <c r="D4578" s="23">
        <v>134021</v>
      </c>
    </row>
    <row r="4579" spans="2:4" x14ac:dyDescent="0.25">
      <c r="B4579" s="23" t="str">
        <v>EED121341</v>
      </c>
      <c r="C4579" s="31">
        <v>45993</v>
      </c>
      <c r="D4579" s="23">
        <v>135219</v>
      </c>
    </row>
    <row r="4580" spans="2:4" x14ac:dyDescent="0.25">
      <c r="B4580" s="23" t="str">
        <v>EED121341</v>
      </c>
      <c r="C4580" s="31">
        <v>45993</v>
      </c>
      <c r="D4580" s="23">
        <v>137017</v>
      </c>
    </row>
    <row r="4581" spans="2:4" x14ac:dyDescent="0.25">
      <c r="B4581" s="23" t="str">
        <v>EED121341</v>
      </c>
      <c r="C4581" s="31">
        <v>45993</v>
      </c>
      <c r="D4581" s="23">
        <v>138427</v>
      </c>
    </row>
    <row r="4582" spans="2:4" x14ac:dyDescent="0.25">
      <c r="B4582" s="23" t="str">
        <v>EED121341</v>
      </c>
      <c r="C4582" s="31">
        <v>45993</v>
      </c>
      <c r="D4582" s="23">
        <v>141716</v>
      </c>
    </row>
    <row r="4583" spans="2:4" x14ac:dyDescent="0.25">
      <c r="B4583" s="23" t="str">
        <v>EED121341</v>
      </c>
      <c r="C4583" s="31">
        <v>45993</v>
      </c>
      <c r="D4583" s="23">
        <v>151227</v>
      </c>
    </row>
    <row r="4584" spans="2:4" x14ac:dyDescent="0.25">
      <c r="B4584" s="23" t="str">
        <v>EED121341</v>
      </c>
      <c r="C4584" s="31">
        <v>45993</v>
      </c>
      <c r="D4584" s="23">
        <v>152421</v>
      </c>
    </row>
    <row r="4585" spans="2:4" x14ac:dyDescent="0.25">
      <c r="B4585" s="23" t="str">
        <v>EED121341</v>
      </c>
      <c r="C4585" s="31">
        <v>45993</v>
      </c>
      <c r="D4585" s="23">
        <v>156908</v>
      </c>
    </row>
    <row r="4586" spans="2:4" x14ac:dyDescent="0.25">
      <c r="B4586" s="23" t="str">
        <v>EED121341</v>
      </c>
      <c r="C4586" s="31">
        <v>45993</v>
      </c>
      <c r="D4586" s="23">
        <v>300406</v>
      </c>
    </row>
    <row r="4587" spans="2:4" x14ac:dyDescent="0.25">
      <c r="B4587" s="23" t="str">
        <v>EED121341</v>
      </c>
      <c r="C4587" s="31">
        <v>45993</v>
      </c>
      <c r="D4587" s="23">
        <v>300554</v>
      </c>
    </row>
    <row r="4588" spans="2:4" x14ac:dyDescent="0.25">
      <c r="B4588" s="23" t="str">
        <v>EED121341</v>
      </c>
      <c r="C4588" s="31">
        <v>45993</v>
      </c>
      <c r="D4588" s="23">
        <v>301043</v>
      </c>
    </row>
    <row r="4589" spans="2:4" x14ac:dyDescent="0.25">
      <c r="B4589" s="23" t="str">
        <v>EED121341</v>
      </c>
      <c r="C4589" s="31">
        <v>45993</v>
      </c>
      <c r="D4589" s="23">
        <v>302609</v>
      </c>
    </row>
    <row r="4590" spans="2:4" x14ac:dyDescent="0.25">
      <c r="B4590" s="23" t="str">
        <v>EED121341</v>
      </c>
      <c r="C4590" s="31">
        <v>45993</v>
      </c>
      <c r="D4590" s="23">
        <v>303115</v>
      </c>
    </row>
    <row r="4591" spans="2:4" x14ac:dyDescent="0.25">
      <c r="B4591" s="23" t="str">
        <v>EED121341</v>
      </c>
      <c r="C4591" s="31">
        <v>45993</v>
      </c>
      <c r="D4591" s="23">
        <v>304056</v>
      </c>
    </row>
    <row r="4592" spans="2:4" x14ac:dyDescent="0.25">
      <c r="B4592" s="23" t="str">
        <v>EED121341</v>
      </c>
      <c r="C4592" s="31">
        <v>45993</v>
      </c>
      <c r="D4592" s="23">
        <v>304121</v>
      </c>
    </row>
    <row r="4593" spans="2:4" x14ac:dyDescent="0.25">
      <c r="B4593" s="23" t="str">
        <v>EED121341</v>
      </c>
      <c r="C4593" s="31">
        <v>45993</v>
      </c>
      <c r="D4593" s="23">
        <v>304237</v>
      </c>
    </row>
    <row r="4594" spans="2:4" x14ac:dyDescent="0.25">
      <c r="B4594" s="23" t="str">
        <v>EED121341</v>
      </c>
      <c r="C4594" s="31">
        <v>45993</v>
      </c>
      <c r="D4594" s="23">
        <v>308504</v>
      </c>
    </row>
    <row r="4595" spans="2:4" x14ac:dyDescent="0.25">
      <c r="B4595" s="23" t="str">
        <v>EED121341</v>
      </c>
      <c r="C4595" s="31">
        <v>45993</v>
      </c>
      <c r="D4595" s="23">
        <v>310925</v>
      </c>
    </row>
    <row r="4596" spans="2:4" x14ac:dyDescent="0.25">
      <c r="B4596" s="23" t="str">
        <v>EED121341</v>
      </c>
      <c r="C4596" s="31">
        <v>45993</v>
      </c>
      <c r="D4596" s="23">
        <v>311431</v>
      </c>
    </row>
    <row r="4597" spans="2:4" x14ac:dyDescent="0.25">
      <c r="B4597" s="23" t="str">
        <v>EED121341</v>
      </c>
      <c r="C4597" s="31">
        <v>45993</v>
      </c>
      <c r="D4597" s="23">
        <v>320007</v>
      </c>
    </row>
    <row r="4598" spans="2:4" x14ac:dyDescent="0.25">
      <c r="B4598" s="23" t="str">
        <v>EED121341</v>
      </c>
      <c r="C4598" s="31">
        <v>45993</v>
      </c>
      <c r="D4598" s="23">
        <v>320208</v>
      </c>
    </row>
    <row r="4599" spans="2:4" x14ac:dyDescent="0.25">
      <c r="B4599" s="23" t="str">
        <v>EED121341</v>
      </c>
      <c r="C4599" s="31">
        <v>45993</v>
      </c>
      <c r="D4599" s="23">
        <v>323219</v>
      </c>
    </row>
    <row r="4600" spans="2:4" x14ac:dyDescent="0.25">
      <c r="B4600" s="23" t="str">
        <v>EED121341</v>
      </c>
      <c r="C4600" s="31">
        <v>45993</v>
      </c>
      <c r="D4600" s="23">
        <v>323605</v>
      </c>
    </row>
    <row r="4601" spans="2:4" x14ac:dyDescent="0.25">
      <c r="B4601" s="23" t="str">
        <v>EED121341</v>
      </c>
      <c r="C4601" s="31">
        <v>45993</v>
      </c>
      <c r="D4601" s="23">
        <v>330105</v>
      </c>
    </row>
    <row r="4602" spans="2:4" x14ac:dyDescent="0.25">
      <c r="B4602" s="23" t="str">
        <v>EED121341</v>
      </c>
      <c r="C4602" s="31">
        <v>45993</v>
      </c>
      <c r="D4602" s="23">
        <v>332025</v>
      </c>
    </row>
    <row r="4603" spans="2:4" x14ac:dyDescent="0.25">
      <c r="B4603" s="23" t="str">
        <v>EED121341</v>
      </c>
      <c r="C4603" s="31">
        <v>45993</v>
      </c>
      <c r="D4603" s="23">
        <v>339007</v>
      </c>
    </row>
    <row r="4604" spans="2:4" x14ac:dyDescent="0.25">
      <c r="B4604" s="23" t="str">
        <v>EED121341</v>
      </c>
      <c r="C4604" s="31">
        <v>45993</v>
      </c>
      <c r="D4604" s="23">
        <v>340009</v>
      </c>
    </row>
    <row r="4605" spans="2:4" x14ac:dyDescent="0.25">
      <c r="B4605" s="23" t="str">
        <v>EED121341</v>
      </c>
      <c r="C4605" s="31">
        <v>45993</v>
      </c>
      <c r="D4605" s="23">
        <v>344009</v>
      </c>
    </row>
    <row r="4606" spans="2:4" x14ac:dyDescent="0.25">
      <c r="B4606" s="23" t="str">
        <v>EED121341</v>
      </c>
      <c r="C4606" s="31">
        <v>45993</v>
      </c>
      <c r="D4606" s="23">
        <v>344747</v>
      </c>
    </row>
    <row r="4607" spans="2:4" x14ac:dyDescent="0.25">
      <c r="B4607" s="23" t="str">
        <v>EED121341</v>
      </c>
      <c r="C4607" s="31">
        <v>45993</v>
      </c>
      <c r="D4607" s="23">
        <v>345030</v>
      </c>
    </row>
    <row r="4608" spans="2:4" x14ac:dyDescent="0.25">
      <c r="B4608" s="23" t="str">
        <v>EED121341</v>
      </c>
      <c r="C4608" s="31">
        <v>45993</v>
      </c>
      <c r="D4608" s="23">
        <v>348218</v>
      </c>
    </row>
    <row r="4609" spans="2:4" x14ac:dyDescent="0.25">
      <c r="B4609" s="23" t="str">
        <v>EED121341</v>
      </c>
      <c r="C4609" s="31">
        <v>45993</v>
      </c>
      <c r="D4609" s="23">
        <v>350116</v>
      </c>
    </row>
    <row r="4610" spans="2:4" x14ac:dyDescent="0.25">
      <c r="B4610" s="23" t="str">
        <v>EED121341</v>
      </c>
      <c r="C4610" s="31">
        <v>45993</v>
      </c>
      <c r="D4610" s="23">
        <v>353311</v>
      </c>
    </row>
    <row r="4611" spans="2:4" x14ac:dyDescent="0.25">
      <c r="B4611" s="23" t="str">
        <v>EED121341</v>
      </c>
      <c r="C4611" s="31">
        <v>45993</v>
      </c>
      <c r="D4611" s="23">
        <v>356606</v>
      </c>
    </row>
    <row r="4612" spans="2:4" x14ac:dyDescent="0.25">
      <c r="B4612" s="23" t="str">
        <v>EED121341</v>
      </c>
      <c r="C4612" s="31">
        <v>45993</v>
      </c>
      <c r="D4612" s="23">
        <v>356920</v>
      </c>
    </row>
    <row r="4613" spans="2:4" x14ac:dyDescent="0.25">
      <c r="B4613" s="23" t="str">
        <v>EED121341</v>
      </c>
      <c r="C4613" s="31">
        <v>45993</v>
      </c>
      <c r="D4613" s="23">
        <v>364115</v>
      </c>
    </row>
    <row r="4614" spans="2:4" x14ac:dyDescent="0.25">
      <c r="B4614" s="23" t="str">
        <v>EED121341</v>
      </c>
      <c r="C4614" s="31">
        <v>45993</v>
      </c>
      <c r="D4614" s="23">
        <v>364805</v>
      </c>
    </row>
    <row r="4615" spans="2:4" x14ac:dyDescent="0.25">
      <c r="B4615" s="23" t="str">
        <v>EED121341</v>
      </c>
      <c r="C4615" s="31">
        <v>45993</v>
      </c>
      <c r="D4615" s="23">
        <v>369611</v>
      </c>
    </row>
    <row r="4616" spans="2:4" x14ac:dyDescent="0.25">
      <c r="B4616" s="23" t="str">
        <v>EED121341</v>
      </c>
      <c r="C4616" s="31">
        <v>45993</v>
      </c>
      <c r="D4616" s="23">
        <v>379205</v>
      </c>
    </row>
    <row r="4617" spans="2:4" x14ac:dyDescent="0.25">
      <c r="B4617" s="23" t="str">
        <v>EED121341</v>
      </c>
      <c r="C4617" s="31">
        <v>45993</v>
      </c>
      <c r="D4617" s="23">
        <v>400411</v>
      </c>
    </row>
    <row r="4618" spans="2:4" x14ac:dyDescent="0.25">
      <c r="B4618" s="23" t="str">
        <v>EED121341</v>
      </c>
      <c r="C4618" s="31">
        <v>45993</v>
      </c>
      <c r="D4618" s="23">
        <v>400507</v>
      </c>
    </row>
    <row r="4619" spans="2:4" x14ac:dyDescent="0.25">
      <c r="B4619" s="23" t="str">
        <v>EED121341</v>
      </c>
      <c r="C4619" s="31">
        <v>45993</v>
      </c>
      <c r="D4619" s="23">
        <v>400633</v>
      </c>
    </row>
    <row r="4620" spans="2:4" x14ac:dyDescent="0.25">
      <c r="B4620" s="23" t="str">
        <v>EED121341</v>
      </c>
      <c r="C4620" s="31">
        <v>45993</v>
      </c>
      <c r="D4620" s="23">
        <v>406410</v>
      </c>
    </row>
    <row r="4621" spans="2:4" x14ac:dyDescent="0.25">
      <c r="B4621" s="23" t="str">
        <v>EED121341</v>
      </c>
      <c r="C4621" s="31">
        <v>45993</v>
      </c>
      <c r="D4621" s="23">
        <v>420601</v>
      </c>
    </row>
    <row r="4622" spans="2:4" x14ac:dyDescent="0.25">
      <c r="B4622" s="23" t="str">
        <v>EED121341</v>
      </c>
      <c r="C4622" s="31">
        <v>45993</v>
      </c>
      <c r="D4622" s="23">
        <v>420801</v>
      </c>
    </row>
    <row r="4623" spans="2:4" x14ac:dyDescent="0.25">
      <c r="B4623" s="23" t="str">
        <v>EED121341</v>
      </c>
      <c r="C4623" s="31">
        <v>45993</v>
      </c>
      <c r="D4623" s="23">
        <v>421002</v>
      </c>
    </row>
    <row r="4624" spans="2:4" x14ac:dyDescent="0.25">
      <c r="B4624" s="23" t="str">
        <v>EED121341</v>
      </c>
      <c r="C4624" s="31">
        <v>45993</v>
      </c>
      <c r="D4624" s="23">
        <v>421301</v>
      </c>
    </row>
    <row r="4625" spans="2:4" x14ac:dyDescent="0.25">
      <c r="B4625" s="23" t="str">
        <v>EED121341</v>
      </c>
      <c r="C4625" s="31">
        <v>45993</v>
      </c>
      <c r="D4625" s="23">
        <v>423113</v>
      </c>
    </row>
    <row r="4626" spans="2:4" x14ac:dyDescent="0.25">
      <c r="B4626" s="23" t="str">
        <v>EED121341</v>
      </c>
      <c r="C4626" s="31">
        <v>45993</v>
      </c>
      <c r="D4626" s="23">
        <v>423301</v>
      </c>
    </row>
    <row r="4627" spans="2:4" x14ac:dyDescent="0.25">
      <c r="B4627" s="23" t="str">
        <v>EED121341</v>
      </c>
      <c r="C4627" s="31">
        <v>45993</v>
      </c>
      <c r="D4627" s="23">
        <v>431301</v>
      </c>
    </row>
    <row r="4628" spans="2:4" x14ac:dyDescent="0.25">
      <c r="B4628" s="23" t="str">
        <v>EED121341</v>
      </c>
      <c r="C4628" s="31">
        <v>45993</v>
      </c>
      <c r="D4628" s="23">
        <v>480008</v>
      </c>
    </row>
    <row r="4629" spans="2:4" x14ac:dyDescent="0.25">
      <c r="B4629" s="23" t="str">
        <v>EED121341</v>
      </c>
      <c r="C4629" s="31">
        <v>45993</v>
      </c>
      <c r="D4629" s="23">
        <v>500345</v>
      </c>
    </row>
    <row r="4630" spans="2:4" x14ac:dyDescent="0.25">
      <c r="B4630" s="23" t="str">
        <v>EED121341</v>
      </c>
      <c r="C4630" s="31">
        <v>45993</v>
      </c>
      <c r="D4630" s="23">
        <v>500847</v>
      </c>
    </row>
    <row r="4631" spans="2:4" x14ac:dyDescent="0.25">
      <c r="B4631" s="23" t="str">
        <v>EED121341</v>
      </c>
      <c r="C4631" s="31">
        <v>45993</v>
      </c>
      <c r="D4631" s="23">
        <v>505010</v>
      </c>
    </row>
    <row r="4632" spans="2:4" x14ac:dyDescent="0.25">
      <c r="B4632" s="23" t="str">
        <v>EED121341</v>
      </c>
      <c r="C4632" s="31">
        <v>45993</v>
      </c>
      <c r="D4632" s="23">
        <v>505031</v>
      </c>
    </row>
    <row r="4633" spans="2:4" x14ac:dyDescent="0.25">
      <c r="B4633" s="23" t="str">
        <v>EED121341</v>
      </c>
      <c r="C4633" s="31">
        <v>45993</v>
      </c>
      <c r="D4633" s="23">
        <v>505806</v>
      </c>
    </row>
    <row r="4634" spans="2:4" x14ac:dyDescent="0.25">
      <c r="B4634" s="23" t="str">
        <v>EED121341</v>
      </c>
      <c r="C4634" s="31">
        <v>45993</v>
      </c>
      <c r="D4634" s="23">
        <v>505830</v>
      </c>
    </row>
    <row r="4635" spans="2:4" x14ac:dyDescent="0.25">
      <c r="B4635" s="23" t="str">
        <v>EED121341</v>
      </c>
      <c r="C4635" s="31">
        <v>45993</v>
      </c>
      <c r="D4635" s="23">
        <v>591706</v>
      </c>
    </row>
    <row r="4636" spans="2:4" x14ac:dyDescent="0.25">
      <c r="B4636" s="23" t="str">
        <v>EED121341</v>
      </c>
      <c r="C4636" s="31">
        <v>45993</v>
      </c>
      <c r="D4636" s="23">
        <v>640949</v>
      </c>
    </row>
    <row r="4637" spans="2:4" x14ac:dyDescent="0.25">
      <c r="B4637" s="23" t="str">
        <v>EED121341</v>
      </c>
      <c r="C4637" s="31">
        <v>45993</v>
      </c>
      <c r="D4637" s="23">
        <v>654003</v>
      </c>
    </row>
    <row r="4638" spans="2:4" x14ac:dyDescent="0.25">
      <c r="B4638" s="23" t="str">
        <v>EED121341</v>
      </c>
      <c r="C4638" s="31">
        <v>45993</v>
      </c>
      <c r="D4638" s="23">
        <v>696814</v>
      </c>
    </row>
    <row r="4639" spans="2:4" x14ac:dyDescent="0.25">
      <c r="B4639" s="23" t="str">
        <v>EED121341</v>
      </c>
      <c r="C4639" s="31">
        <v>45993</v>
      </c>
      <c r="D4639" s="23">
        <v>740809</v>
      </c>
    </row>
    <row r="4640" spans="2:4" x14ac:dyDescent="0.25">
      <c r="B4640" s="23" t="str">
        <v>EED121341</v>
      </c>
      <c r="C4640" s="31">
        <v>45993</v>
      </c>
      <c r="D4640" s="23">
        <v>824806</v>
      </c>
    </row>
    <row r="4641" spans="2:4" x14ac:dyDescent="0.25">
      <c r="B4641" s="23" t="str">
        <v>251019IN-BI</v>
      </c>
      <c r="C4641" s="31">
        <v>45994</v>
      </c>
      <c r="D4641" s="23" t="str">
        <v>BF8035</v>
      </c>
    </row>
    <row r="4642" spans="2:4" x14ac:dyDescent="0.25">
      <c r="B4642" s="23" t="str">
        <v>251019IN-BI</v>
      </c>
      <c r="C4642" s="31">
        <v>45994</v>
      </c>
      <c r="D4642" s="23" t="str">
        <v>AF6433</v>
      </c>
    </row>
    <row r="4643" spans="2:4" x14ac:dyDescent="0.25">
      <c r="B4643" s="23" t="str">
        <v>251019IN-BI</v>
      </c>
      <c r="C4643" s="31">
        <v>45994</v>
      </c>
      <c r="D4643" s="23" t="str">
        <v>DF3139</v>
      </c>
    </row>
    <row r="4644" spans="2:4" x14ac:dyDescent="0.25">
      <c r="B4644" s="23" t="str">
        <v>251019IN-BI</v>
      </c>
      <c r="C4644" s="31">
        <v>45994</v>
      </c>
      <c r="D4644" s="23" t="str">
        <v>AF7020</v>
      </c>
    </row>
    <row r="4645" spans="2:4" x14ac:dyDescent="0.25">
      <c r="B4645" s="23" t="str">
        <v>251019IN-BI</v>
      </c>
      <c r="C4645" s="31">
        <v>45994</v>
      </c>
      <c r="D4645" s="23" t="str">
        <v>DF6894</v>
      </c>
    </row>
    <row r="4646" spans="2:4" x14ac:dyDescent="0.25">
      <c r="B4646" s="23" t="str">
        <v>251019IN-BI</v>
      </c>
      <c r="C4646" s="31">
        <v>45994</v>
      </c>
      <c r="D4646" s="23" t="str">
        <v>AF5189</v>
      </c>
    </row>
    <row r="4647" spans="2:4" x14ac:dyDescent="0.25">
      <c r="B4647" s="23" t="str">
        <v>INV251203-004</v>
      </c>
      <c r="C4647" s="31">
        <v>45996</v>
      </c>
      <c r="D4647" s="23" t="str">
        <v>TMPY-06877</v>
      </c>
    </row>
    <row r="4648" spans="2:4" x14ac:dyDescent="0.25">
      <c r="B4648" s="23" t="str">
        <v>INV251203-005</v>
      </c>
      <c r="C4648" s="31">
        <v>45996</v>
      </c>
      <c r="D4648" s="23" t="str">
        <v>T3123</v>
      </c>
    </row>
    <row r="4649" spans="2:4" x14ac:dyDescent="0.25">
      <c r="B4649" s="23" t="str">
        <v>INV251203-005</v>
      </c>
      <c r="C4649" s="31">
        <v>45996</v>
      </c>
      <c r="D4649" s="23" t="str">
        <v>T10765</v>
      </c>
    </row>
    <row r="4650" spans="2:4" x14ac:dyDescent="0.25">
      <c r="B4650" s="23" t="str">
        <v>INV251203-006</v>
      </c>
      <c r="C4650" s="31">
        <v>45996</v>
      </c>
      <c r="D4650" s="23" t="str">
        <v>TN2346</v>
      </c>
    </row>
    <row r="4651" spans="2:4" x14ac:dyDescent="0.25">
      <c r="B4651" s="23" t="str">
        <v>INV251203-006</v>
      </c>
      <c r="C4651" s="31">
        <v>45996</v>
      </c>
      <c r="D4651" s="23" t="str">
        <v>T8526</v>
      </c>
    </row>
    <row r="4652" spans="2:4" x14ac:dyDescent="0.25">
      <c r="B4652" s="23" t="str">
        <v>INV251203-006</v>
      </c>
      <c r="C4652" s="31">
        <v>45996</v>
      </c>
      <c r="D4652" s="23" t="str">
        <v>T19521</v>
      </c>
    </row>
    <row r="4653" spans="2:4" x14ac:dyDescent="0.25">
      <c r="B4653" s="23" t="str">
        <v>INV251203-006</v>
      </c>
      <c r="C4653" s="31">
        <v>45996</v>
      </c>
      <c r="D4653" s="23" t="str">
        <v>T3726</v>
      </c>
    </row>
    <row r="4654" spans="2:4" x14ac:dyDescent="0.25">
      <c r="B4654" s="23" t="str">
        <v>INV251203-007</v>
      </c>
      <c r="C4654" s="31">
        <v>45996</v>
      </c>
      <c r="D4654" s="23" t="str">
        <v>TQ0302</v>
      </c>
    </row>
    <row r="4655" spans="2:4" x14ac:dyDescent="0.25">
      <c r="B4655" s="23" t="str">
        <v>INV251203-007</v>
      </c>
      <c r="C4655" s="31">
        <v>45996</v>
      </c>
      <c r="D4655" s="23" t="str">
        <v>T20845</v>
      </c>
    </row>
    <row r="4656" spans="2:4" x14ac:dyDescent="0.25">
      <c r="B4656" s="23">
        <v>182590</v>
      </c>
      <c r="C4656" s="31">
        <v>45996</v>
      </c>
      <c r="D4656" s="23" t="str">
        <v>BE0241</v>
      </c>
    </row>
    <row r="4657" spans="2:4" x14ac:dyDescent="0.25">
      <c r="B4657" s="23">
        <v>182590</v>
      </c>
      <c r="C4657" s="31">
        <v>45996</v>
      </c>
      <c r="D4657" s="23" t="str">
        <v>BE0379</v>
      </c>
    </row>
    <row r="4658" spans="2:4" x14ac:dyDescent="0.25">
      <c r="B4658" s="23">
        <v>182590</v>
      </c>
      <c r="C4658" s="31">
        <v>45996</v>
      </c>
      <c r="D4658" s="23" t="str">
        <v>BE0089</v>
      </c>
    </row>
    <row r="4659" spans="2:4" x14ac:dyDescent="0.25">
      <c r="B4659" s="23">
        <v>90234842</v>
      </c>
      <c r="C4659" s="31">
        <v>45999</v>
      </c>
      <c r="D4659" s="23" t="str">
        <v>A140-118B</v>
      </c>
    </row>
    <row r="4660" spans="2:4" x14ac:dyDescent="0.25">
      <c r="B4660" s="23">
        <v>90234843</v>
      </c>
      <c r="C4660" s="31">
        <v>45999</v>
      </c>
      <c r="D4660" s="23" t="str">
        <v>A10-126</v>
      </c>
    </row>
    <row r="4661" spans="2:4" x14ac:dyDescent="0.25">
      <c r="B4661" s="23">
        <v>90234841</v>
      </c>
      <c r="C4661" s="31">
        <v>45999</v>
      </c>
      <c r="D4661" s="23" t="str">
        <v>A300-856A</v>
      </c>
    </row>
    <row r="4662" spans="2:4" x14ac:dyDescent="0.25">
      <c r="B4662" s="23">
        <v>90234844</v>
      </c>
      <c r="C4662" s="31">
        <v>45999</v>
      </c>
      <c r="D4662" s="23" t="str">
        <v>A301-862A-T</v>
      </c>
    </row>
    <row r="4663" spans="2:4" x14ac:dyDescent="0.25">
      <c r="B4663" s="23" t="str">
        <v>O120425IN3333372G</v>
      </c>
      <c r="C4663" s="31">
        <v>46000</v>
      </c>
      <c r="D4663" s="23" t="str">
        <v>L-018267-02-0005</v>
      </c>
    </row>
    <row r="4664" spans="2:4" x14ac:dyDescent="0.25">
      <c r="B4664" s="23" t="str">
        <v>O120425IN3333372G</v>
      </c>
      <c r="C4664" s="31">
        <v>46000</v>
      </c>
      <c r="D4664" s="23" t="str">
        <v>L-019068-01-0005</v>
      </c>
    </row>
    <row r="4665" spans="2:4" x14ac:dyDescent="0.25">
      <c r="B4665" s="23" t="str">
        <v>O120425IN3333372G</v>
      </c>
      <c r="C4665" s="31">
        <v>46000</v>
      </c>
      <c r="D4665" s="23" t="str">
        <v>D-064838-02-0005</v>
      </c>
    </row>
    <row r="4666" spans="2:4" x14ac:dyDescent="0.25">
      <c r="B4666" s="23" t="str">
        <v>O120425IN3333372G</v>
      </c>
      <c r="C4666" s="31">
        <v>46000</v>
      </c>
      <c r="D4666" s="23" t="str">
        <v>R-030589-00-0005</v>
      </c>
    </row>
    <row r="4667" spans="2:4" x14ac:dyDescent="0.25">
      <c r="B4667" s="23" t="str">
        <v>O120425IN3333372G</v>
      </c>
      <c r="C4667" s="31">
        <v>46000</v>
      </c>
      <c r="D4667" s="23" t="str">
        <v>L-013828-02-0005</v>
      </c>
    </row>
    <row r="4668" spans="2:4" x14ac:dyDescent="0.25">
      <c r="B4668" s="23" t="str">
        <v>O120425IN3333372G</v>
      </c>
      <c r="C4668" s="31">
        <v>46000</v>
      </c>
      <c r="D4668" s="23" t="str">
        <v>L-008630-00-0005</v>
      </c>
    </row>
    <row r="4669" spans="2:4" x14ac:dyDescent="0.25">
      <c r="B4669" s="23" t="str">
        <v>O120425IN3333372G</v>
      </c>
      <c r="C4669" s="31">
        <v>46000</v>
      </c>
      <c r="D4669" s="23" t="str">
        <v>D-001810-01-05</v>
      </c>
    </row>
    <row r="4670" spans="2:4" x14ac:dyDescent="0.25">
      <c r="B4670" s="23" t="str">
        <v>O120425IN3333372G</v>
      </c>
      <c r="C4670" s="31">
        <v>46000</v>
      </c>
      <c r="D4670" s="23" t="str">
        <v>D-011025-01-0005</v>
      </c>
    </row>
    <row r="4671" spans="2:4" x14ac:dyDescent="0.25">
      <c r="B4671" s="23" t="str">
        <v>O120425IN3333372G</v>
      </c>
      <c r="C4671" s="31">
        <v>46000</v>
      </c>
      <c r="D4671" s="23" t="str">
        <v>D-001140-01-05</v>
      </c>
    </row>
    <row r="4672" spans="2:4" x14ac:dyDescent="0.25">
      <c r="B4672" s="23" t="str">
        <v>O120425IN3333372G</v>
      </c>
      <c r="C4672" s="31">
        <v>46000</v>
      </c>
      <c r="D4672" s="23" t="str">
        <v>L-003935-00-0020</v>
      </c>
    </row>
    <row r="4673" spans="2:4" x14ac:dyDescent="0.25">
      <c r="B4673" s="23" t="str">
        <v>O120425IN3333372G</v>
      </c>
      <c r="C4673" s="31">
        <v>46000</v>
      </c>
      <c r="D4673" s="23" t="str">
        <v>L-065359-01-0020</v>
      </c>
    </row>
    <row r="4674" spans="2:4" x14ac:dyDescent="0.25">
      <c r="B4674" s="23" t="str">
        <v>O120425IN3333372G</v>
      </c>
      <c r="C4674" s="31">
        <v>46000</v>
      </c>
      <c r="D4674" s="23" t="str">
        <v>L-003544-00-0020</v>
      </c>
    </row>
    <row r="4675" spans="2:4" x14ac:dyDescent="0.25">
      <c r="B4675" s="23" t="str">
        <v>O120425IN3333372G</v>
      </c>
      <c r="C4675" s="31">
        <v>46000</v>
      </c>
      <c r="D4675" s="23" t="str">
        <v>L-040794-01-0020</v>
      </c>
    </row>
    <row r="4676" spans="2:4" x14ac:dyDescent="0.25">
      <c r="B4676" s="23" t="str">
        <v>O120425IN3333372G</v>
      </c>
      <c r="C4676" s="31">
        <v>46000</v>
      </c>
      <c r="D4676" s="23" t="str">
        <v>L-012453-00-0005</v>
      </c>
    </row>
    <row r="4677" spans="2:4" x14ac:dyDescent="0.25">
      <c r="B4677" s="23" t="str">
        <v>O120425IN3333372G</v>
      </c>
      <c r="C4677" s="31">
        <v>46000</v>
      </c>
      <c r="D4677" s="23" t="str">
        <v>L-003282-02-0005</v>
      </c>
    </row>
    <row r="4678" spans="2:4" x14ac:dyDescent="0.25">
      <c r="B4678" s="23" t="str">
        <v>O120425IN3333372G</v>
      </c>
      <c r="C4678" s="31">
        <v>46000</v>
      </c>
      <c r="D4678" s="23" t="str">
        <v>L-009101-00-0005</v>
      </c>
    </row>
    <row r="4679" spans="2:4" x14ac:dyDescent="0.25">
      <c r="B4679" s="23" t="str">
        <v>O120425IN3333372G</v>
      </c>
      <c r="C4679" s="31">
        <v>46000</v>
      </c>
      <c r="D4679" s="23" t="str">
        <v>YSC4515-202487662</v>
      </c>
    </row>
    <row r="4680" spans="2:4" x14ac:dyDescent="0.25">
      <c r="B4680" s="23" t="str">
        <v>O120425IN3333372G</v>
      </c>
      <c r="C4680" s="31">
        <v>46000</v>
      </c>
      <c r="D4680" s="23" t="str">
        <v>YSC1073-213591488</v>
      </c>
    </row>
    <row r="4681" spans="2:4" x14ac:dyDescent="0.25">
      <c r="B4681" s="23" t="str">
        <v>O120425IN3333372G</v>
      </c>
      <c r="C4681" s="31">
        <v>46000</v>
      </c>
      <c r="D4681" s="23" t="str">
        <v>VSC11714</v>
      </c>
    </row>
    <row r="4682" spans="2:4" x14ac:dyDescent="0.25">
      <c r="B4682" s="23" t="str">
        <v>O120425IN3333372G</v>
      </c>
      <c r="C4682" s="31">
        <v>46000</v>
      </c>
      <c r="D4682" s="23" t="str">
        <v>OEC4987-213605766</v>
      </c>
    </row>
    <row r="4683" spans="2:4" x14ac:dyDescent="0.25">
      <c r="B4683" s="23" t="str">
        <v>O120425IN3333372G</v>
      </c>
      <c r="C4683" s="31">
        <v>46000</v>
      </c>
      <c r="D4683" s="23" t="str">
        <v>OEC4987-213605767</v>
      </c>
    </row>
    <row r="4684" spans="2:4" x14ac:dyDescent="0.25">
      <c r="B4684" s="23" t="str">
        <v>O120425IN3333372G</v>
      </c>
      <c r="C4684" s="31">
        <v>46000</v>
      </c>
      <c r="D4684" s="23" t="str">
        <v>OEC4987-200826507</v>
      </c>
    </row>
    <row r="4685" spans="2:4" x14ac:dyDescent="0.25">
      <c r="B4685" s="23" t="str">
        <v>O120425IN3333372G</v>
      </c>
      <c r="C4685" s="31">
        <v>46000</v>
      </c>
      <c r="D4685" s="23" t="str">
        <v>SB-P-LV-101-10</v>
      </c>
    </row>
    <row r="4686" spans="2:4" x14ac:dyDescent="0.25">
      <c r="B4686" s="23" t="str">
        <v>O120425IN3333372G</v>
      </c>
      <c r="C4686" s="31">
        <v>46000</v>
      </c>
      <c r="D4686" s="23" t="str">
        <v>SB-P-LV-101-12</v>
      </c>
    </row>
    <row r="4687" spans="2:4" x14ac:dyDescent="0.25">
      <c r="B4687" s="23" t="str">
        <v>O120425IN3333372G</v>
      </c>
      <c r="C4687" s="31">
        <v>46000</v>
      </c>
      <c r="D4687" s="23" t="str">
        <v>T-2001-01</v>
      </c>
    </row>
    <row r="4688" spans="2:4" x14ac:dyDescent="0.25">
      <c r="B4688" s="23" t="str">
        <v>INV8938</v>
      </c>
      <c r="C4688" s="31">
        <v>46000</v>
      </c>
      <c r="D4688" s="23">
        <v>52408</v>
      </c>
    </row>
    <row r="4689" spans="2:4" x14ac:dyDescent="0.25">
      <c r="B4689" s="23" t="str">
        <v>INV8938</v>
      </c>
      <c r="C4689" s="31">
        <v>46000</v>
      </c>
      <c r="D4689" s="23">
        <v>52409</v>
      </c>
    </row>
    <row r="4690" spans="2:4" x14ac:dyDescent="0.25">
      <c r="B4690" s="23" t="str">
        <v>INV8938</v>
      </c>
      <c r="C4690" s="31">
        <v>46000</v>
      </c>
      <c r="D4690" s="23">
        <v>52407</v>
      </c>
    </row>
    <row r="4691" spans="2:4" x14ac:dyDescent="0.25">
      <c r="B4691" s="23" t="str">
        <v>INV8938</v>
      </c>
      <c r="C4691" s="31">
        <v>46000</v>
      </c>
      <c r="D4691" s="23">
        <v>52301</v>
      </c>
    </row>
    <row r="4692" spans="2:4" x14ac:dyDescent="0.25">
      <c r="B4692" s="23" t="str">
        <v>INV8938</v>
      </c>
      <c r="C4692" s="31">
        <v>46000</v>
      </c>
      <c r="D4692" s="23">
        <v>79315</v>
      </c>
    </row>
    <row r="4693" spans="2:4" x14ac:dyDescent="0.25">
      <c r="B4693" s="23" t="str">
        <v>INV8938</v>
      </c>
      <c r="C4693" s="31">
        <v>46000</v>
      </c>
      <c r="D4693" s="23">
        <v>79282</v>
      </c>
    </row>
    <row r="4694" spans="2:4" x14ac:dyDescent="0.25">
      <c r="B4694" s="23" t="str">
        <v>INV8938</v>
      </c>
      <c r="C4694" s="31">
        <v>46000</v>
      </c>
      <c r="D4694" s="23">
        <v>72053</v>
      </c>
    </row>
    <row r="4695" spans="2:4" x14ac:dyDescent="0.25">
      <c r="B4695" s="23" t="str">
        <v>INV8938</v>
      </c>
      <c r="C4695" s="31">
        <v>46000</v>
      </c>
      <c r="D4695" s="23" t="str">
        <v>27614-2</v>
      </c>
    </row>
    <row r="4696" spans="2:4" x14ac:dyDescent="0.25">
      <c r="B4696" s="23" t="str">
        <v>INV8938</v>
      </c>
      <c r="C4696" s="31">
        <v>46000</v>
      </c>
      <c r="D4696" s="23">
        <v>60619</v>
      </c>
    </row>
    <row r="4697" spans="2:4" x14ac:dyDescent="0.25">
      <c r="B4697" s="23">
        <v>182819</v>
      </c>
      <c r="C4697" s="31">
        <v>46000</v>
      </c>
      <c r="D4697" s="23" t="str">
        <v>BE0146</v>
      </c>
    </row>
    <row r="4698" spans="2:4" x14ac:dyDescent="0.25">
      <c r="B4698" s="23">
        <v>182819</v>
      </c>
      <c r="C4698" s="31">
        <v>46000</v>
      </c>
      <c r="D4698" s="23" t="str">
        <v>BE0024</v>
      </c>
    </row>
    <row r="4699" spans="2:4" x14ac:dyDescent="0.25">
      <c r="B4699" s="23">
        <v>923864</v>
      </c>
      <c r="C4699" s="31">
        <v>46000</v>
      </c>
      <c r="D4699" s="23" t="str">
        <v>MBS637980</v>
      </c>
    </row>
    <row r="4700" spans="2:4" x14ac:dyDescent="0.25">
      <c r="B4700" s="23">
        <v>923864</v>
      </c>
      <c r="C4700" s="31">
        <v>46000</v>
      </c>
      <c r="D4700" s="23" t="str">
        <v>MBS636253</v>
      </c>
    </row>
    <row r="4701" spans="2:4" x14ac:dyDescent="0.25">
      <c r="B4701" s="23" t="str">
        <v>EED121585</v>
      </c>
      <c r="C4701" s="31">
        <v>46000</v>
      </c>
      <c r="D4701" s="23">
        <v>100437</v>
      </c>
    </row>
    <row r="4702" spans="2:4" x14ac:dyDescent="0.25">
      <c r="B4702" s="23" t="str">
        <v>EED121585</v>
      </c>
      <c r="C4702" s="31">
        <v>46000</v>
      </c>
      <c r="D4702" s="23">
        <v>101226</v>
      </c>
    </row>
    <row r="4703" spans="2:4" x14ac:dyDescent="0.25">
      <c r="B4703" s="23" t="str">
        <v>EED121585</v>
      </c>
      <c r="C4703" s="31">
        <v>46000</v>
      </c>
      <c r="D4703" s="23">
        <v>103043</v>
      </c>
    </row>
    <row r="4704" spans="2:4" x14ac:dyDescent="0.25">
      <c r="B4704" s="23" t="str">
        <v>EED121585</v>
      </c>
      <c r="C4704" s="31">
        <v>46000</v>
      </c>
      <c r="D4704" s="23">
        <v>103208</v>
      </c>
    </row>
    <row r="4705" spans="2:4" x14ac:dyDescent="0.25">
      <c r="B4705" s="23" t="str">
        <v>EED121585</v>
      </c>
      <c r="C4705" s="31">
        <v>46000</v>
      </c>
      <c r="D4705" s="23">
        <v>103212</v>
      </c>
    </row>
    <row r="4706" spans="2:4" x14ac:dyDescent="0.25">
      <c r="B4706" s="23" t="str">
        <v>EED121585</v>
      </c>
      <c r="C4706" s="31">
        <v>46000</v>
      </c>
      <c r="D4706" s="23">
        <v>103221</v>
      </c>
    </row>
    <row r="4707" spans="2:4" x14ac:dyDescent="0.25">
      <c r="B4707" s="23" t="str">
        <v>EED121585</v>
      </c>
      <c r="C4707" s="31">
        <v>46000</v>
      </c>
      <c r="D4707" s="23">
        <v>104431</v>
      </c>
    </row>
    <row r="4708" spans="2:4" x14ac:dyDescent="0.25">
      <c r="B4708" s="23" t="str">
        <v>EED121585</v>
      </c>
      <c r="C4708" s="31">
        <v>46000</v>
      </c>
      <c r="D4708" s="23">
        <v>104541</v>
      </c>
    </row>
    <row r="4709" spans="2:4" x14ac:dyDescent="0.25">
      <c r="B4709" s="23" t="str">
        <v>EED121585</v>
      </c>
      <c r="C4709" s="31">
        <v>46000</v>
      </c>
      <c r="D4709" s="23">
        <v>104706</v>
      </c>
    </row>
    <row r="4710" spans="2:4" x14ac:dyDescent="0.25">
      <c r="B4710" s="23" t="str">
        <v>EED121585</v>
      </c>
      <c r="C4710" s="31">
        <v>46000</v>
      </c>
      <c r="D4710" s="23">
        <v>104743</v>
      </c>
    </row>
    <row r="4711" spans="2:4" x14ac:dyDescent="0.25">
      <c r="B4711" s="23" t="str">
        <v>EED121585</v>
      </c>
      <c r="C4711" s="31">
        <v>46000</v>
      </c>
      <c r="D4711" s="23">
        <v>105006</v>
      </c>
    </row>
    <row r="4712" spans="2:4" x14ac:dyDescent="0.25">
      <c r="B4712" s="23" t="str">
        <v>EED121585</v>
      </c>
      <c r="C4712" s="31">
        <v>46000</v>
      </c>
      <c r="D4712" s="23">
        <v>105826</v>
      </c>
    </row>
    <row r="4713" spans="2:4" x14ac:dyDescent="0.25">
      <c r="B4713" s="23" t="str">
        <v>EED121585</v>
      </c>
      <c r="C4713" s="31">
        <v>46000</v>
      </c>
      <c r="D4713" s="23">
        <v>107219</v>
      </c>
    </row>
    <row r="4714" spans="2:4" x14ac:dyDescent="0.25">
      <c r="B4714" s="23" t="str">
        <v>EED121585</v>
      </c>
      <c r="C4714" s="31">
        <v>46000</v>
      </c>
      <c r="D4714" s="23">
        <v>108418</v>
      </c>
    </row>
    <row r="4715" spans="2:4" x14ac:dyDescent="0.25">
      <c r="B4715" s="23" t="str">
        <v>EED121585</v>
      </c>
      <c r="C4715" s="31">
        <v>46000</v>
      </c>
      <c r="D4715" s="23">
        <v>108716</v>
      </c>
    </row>
    <row r="4716" spans="2:4" x14ac:dyDescent="0.25">
      <c r="B4716" s="23" t="str">
        <v>EED121585</v>
      </c>
      <c r="C4716" s="31">
        <v>46000</v>
      </c>
      <c r="D4716" s="23">
        <v>116208</v>
      </c>
    </row>
    <row r="4717" spans="2:4" x14ac:dyDescent="0.25">
      <c r="B4717" s="23" t="str">
        <v>EED121585</v>
      </c>
      <c r="C4717" s="31">
        <v>46000</v>
      </c>
      <c r="D4717" s="23">
        <v>116212</v>
      </c>
    </row>
    <row r="4718" spans="2:4" x14ac:dyDescent="0.25">
      <c r="B4718" s="23" t="str">
        <v>EED121585</v>
      </c>
      <c r="C4718" s="31">
        <v>46000</v>
      </c>
      <c r="D4718" s="23">
        <v>120105</v>
      </c>
    </row>
    <row r="4719" spans="2:4" x14ac:dyDescent="0.25">
      <c r="B4719" s="23" t="str">
        <v>EED121585</v>
      </c>
      <c r="C4719" s="31">
        <v>46000</v>
      </c>
      <c r="D4719" s="23">
        <v>122524</v>
      </c>
    </row>
    <row r="4720" spans="2:4" x14ac:dyDescent="0.25">
      <c r="B4720" s="23" t="str">
        <v>EED121585</v>
      </c>
      <c r="C4720" s="31">
        <v>46000</v>
      </c>
      <c r="D4720" s="23">
        <v>123116</v>
      </c>
    </row>
    <row r="4721" spans="2:4" x14ac:dyDescent="0.25">
      <c r="B4721" s="23" t="str">
        <v>EED121585</v>
      </c>
      <c r="C4721" s="31">
        <v>46000</v>
      </c>
      <c r="D4721" s="23">
        <v>123117</v>
      </c>
    </row>
    <row r="4722" spans="2:4" x14ac:dyDescent="0.25">
      <c r="B4722" s="23" t="str">
        <v>EED121585</v>
      </c>
      <c r="C4722" s="31">
        <v>46000</v>
      </c>
      <c r="D4722" s="23">
        <v>124608</v>
      </c>
    </row>
    <row r="4723" spans="2:4" x14ac:dyDescent="0.25">
      <c r="B4723" s="23" t="str">
        <v>EED121585</v>
      </c>
      <c r="C4723" s="31">
        <v>46000</v>
      </c>
      <c r="D4723" s="23">
        <v>126505</v>
      </c>
    </row>
    <row r="4724" spans="2:4" x14ac:dyDescent="0.25">
      <c r="B4724" s="23" t="str">
        <v>EED121585</v>
      </c>
      <c r="C4724" s="31">
        <v>46000</v>
      </c>
      <c r="D4724" s="23">
        <v>127215</v>
      </c>
    </row>
    <row r="4725" spans="2:4" x14ac:dyDescent="0.25">
      <c r="B4725" s="23" t="str">
        <v>EED121585</v>
      </c>
      <c r="C4725" s="31">
        <v>46000</v>
      </c>
      <c r="D4725" s="23">
        <v>127627</v>
      </c>
    </row>
    <row r="4726" spans="2:4" x14ac:dyDescent="0.25">
      <c r="B4726" s="23" t="str">
        <v>EED121585</v>
      </c>
      <c r="C4726" s="31">
        <v>46000</v>
      </c>
      <c r="D4726" s="23">
        <v>135019</v>
      </c>
    </row>
    <row r="4727" spans="2:4" x14ac:dyDescent="0.25">
      <c r="B4727" s="23" t="str">
        <v>EED121585</v>
      </c>
      <c r="C4727" s="31">
        <v>46000</v>
      </c>
      <c r="D4727" s="23">
        <v>152423</v>
      </c>
    </row>
    <row r="4728" spans="2:4" x14ac:dyDescent="0.25">
      <c r="B4728" s="23" t="str">
        <v>EED121585</v>
      </c>
      <c r="C4728" s="31">
        <v>46000</v>
      </c>
      <c r="D4728" s="23">
        <v>158003</v>
      </c>
    </row>
    <row r="4729" spans="2:4" x14ac:dyDescent="0.25">
      <c r="B4729" s="23" t="str">
        <v>EED121585</v>
      </c>
      <c r="C4729" s="31">
        <v>46000</v>
      </c>
      <c r="D4729" s="23">
        <v>201805</v>
      </c>
    </row>
    <row r="4730" spans="2:4" x14ac:dyDescent="0.25">
      <c r="B4730" s="23" t="str">
        <v>EED121585</v>
      </c>
      <c r="C4730" s="31">
        <v>46000</v>
      </c>
      <c r="D4730" s="23">
        <v>202216</v>
      </c>
    </row>
    <row r="4731" spans="2:4" x14ac:dyDescent="0.25">
      <c r="B4731" s="23" t="str">
        <v>EED121585</v>
      </c>
      <c r="C4731" s="31">
        <v>46000</v>
      </c>
      <c r="D4731" s="23">
        <v>300507</v>
      </c>
    </row>
    <row r="4732" spans="2:4" x14ac:dyDescent="0.25">
      <c r="B4732" s="23" t="str">
        <v>EED121585</v>
      </c>
      <c r="C4732" s="31">
        <v>46000</v>
      </c>
      <c r="D4732" s="23">
        <v>301924</v>
      </c>
    </row>
    <row r="4733" spans="2:4" x14ac:dyDescent="0.25">
      <c r="B4733" s="23" t="str">
        <v>EED121585</v>
      </c>
      <c r="C4733" s="31">
        <v>46000</v>
      </c>
      <c r="D4733" s="23">
        <v>302044</v>
      </c>
    </row>
    <row r="4734" spans="2:4" x14ac:dyDescent="0.25">
      <c r="B4734" s="23" t="str">
        <v>EED121585</v>
      </c>
      <c r="C4734" s="31">
        <v>46000</v>
      </c>
      <c r="D4734" s="23">
        <v>303505</v>
      </c>
    </row>
    <row r="4735" spans="2:4" x14ac:dyDescent="0.25">
      <c r="B4735" s="23" t="str">
        <v>EED121585</v>
      </c>
      <c r="C4735" s="31">
        <v>46000</v>
      </c>
      <c r="D4735" s="23">
        <v>303735</v>
      </c>
    </row>
    <row r="4736" spans="2:4" x14ac:dyDescent="0.25">
      <c r="B4736" s="23" t="str">
        <v>EED121585</v>
      </c>
      <c r="C4736" s="31">
        <v>46000</v>
      </c>
      <c r="D4736" s="23">
        <v>304024</v>
      </c>
    </row>
    <row r="4737" spans="2:4" x14ac:dyDescent="0.25">
      <c r="B4737" s="23" t="str">
        <v>EED121585</v>
      </c>
      <c r="C4737" s="31">
        <v>46000</v>
      </c>
      <c r="D4737" s="23">
        <v>313225</v>
      </c>
    </row>
    <row r="4738" spans="2:4" x14ac:dyDescent="0.25">
      <c r="B4738" s="23" t="str">
        <v>EED121585</v>
      </c>
      <c r="C4738" s="31">
        <v>46000</v>
      </c>
      <c r="D4738" s="23">
        <v>324215</v>
      </c>
    </row>
    <row r="4739" spans="2:4" x14ac:dyDescent="0.25">
      <c r="B4739" s="23" t="str">
        <v>EED121585</v>
      </c>
      <c r="C4739" s="31">
        <v>46000</v>
      </c>
      <c r="D4739" s="23">
        <v>343503</v>
      </c>
    </row>
    <row r="4740" spans="2:4" x14ac:dyDescent="0.25">
      <c r="B4740" s="23" t="str">
        <v>EED121585</v>
      </c>
      <c r="C4740" s="31">
        <v>46000</v>
      </c>
      <c r="D4740" s="23">
        <v>343625</v>
      </c>
    </row>
    <row r="4741" spans="2:4" x14ac:dyDescent="0.25">
      <c r="B4741" s="23" t="str">
        <v>EED121585</v>
      </c>
      <c r="C4741" s="31">
        <v>46000</v>
      </c>
      <c r="D4741" s="23">
        <v>348505</v>
      </c>
    </row>
    <row r="4742" spans="2:4" x14ac:dyDescent="0.25">
      <c r="B4742" s="23" t="str">
        <v>EED121585</v>
      </c>
      <c r="C4742" s="31">
        <v>46000</v>
      </c>
      <c r="D4742" s="23">
        <v>349114</v>
      </c>
    </row>
    <row r="4743" spans="2:4" x14ac:dyDescent="0.25">
      <c r="B4743" s="23" t="str">
        <v>EED121585</v>
      </c>
      <c r="C4743" s="31">
        <v>46000</v>
      </c>
      <c r="D4743" s="23">
        <v>362532</v>
      </c>
    </row>
    <row r="4744" spans="2:4" x14ac:dyDescent="0.25">
      <c r="B4744" s="23" t="str">
        <v>EED121585</v>
      </c>
      <c r="C4744" s="31">
        <v>46000</v>
      </c>
      <c r="D4744" s="23">
        <v>384403</v>
      </c>
    </row>
    <row r="4745" spans="2:4" x14ac:dyDescent="0.25">
      <c r="B4745" s="23" t="str">
        <v>EED121585</v>
      </c>
      <c r="C4745" s="31">
        <v>46000</v>
      </c>
      <c r="D4745" s="23">
        <v>396409</v>
      </c>
    </row>
    <row r="4746" spans="2:4" x14ac:dyDescent="0.25">
      <c r="B4746" s="23" t="str">
        <v>EED121585</v>
      </c>
      <c r="C4746" s="31">
        <v>46000</v>
      </c>
      <c r="D4746" s="23">
        <v>400402</v>
      </c>
    </row>
    <row r="4747" spans="2:4" x14ac:dyDescent="0.25">
      <c r="B4747" s="23" t="str">
        <v>EED121585</v>
      </c>
      <c r="C4747" s="31">
        <v>46000</v>
      </c>
      <c r="D4747" s="23">
        <v>405707</v>
      </c>
    </row>
    <row r="4748" spans="2:4" x14ac:dyDescent="0.25">
      <c r="B4748" s="23" t="str">
        <v>EED121585</v>
      </c>
      <c r="C4748" s="31">
        <v>46000</v>
      </c>
      <c r="D4748" s="23">
        <v>406521</v>
      </c>
    </row>
    <row r="4749" spans="2:4" x14ac:dyDescent="0.25">
      <c r="B4749" s="23" t="str">
        <v>EED121585</v>
      </c>
      <c r="C4749" s="31">
        <v>46000</v>
      </c>
      <c r="D4749" s="23">
        <v>421501</v>
      </c>
    </row>
    <row r="4750" spans="2:4" x14ac:dyDescent="0.25">
      <c r="B4750" s="23" t="str">
        <v>EED121585</v>
      </c>
      <c r="C4750" s="31">
        <v>46000</v>
      </c>
      <c r="D4750" s="23">
        <v>423001</v>
      </c>
    </row>
    <row r="4751" spans="2:4" x14ac:dyDescent="0.25">
      <c r="B4751" s="23" t="str">
        <v>EED121585</v>
      </c>
      <c r="C4751" s="31">
        <v>46000</v>
      </c>
      <c r="D4751" s="23">
        <v>423109</v>
      </c>
    </row>
    <row r="4752" spans="2:4" x14ac:dyDescent="0.25">
      <c r="B4752" s="23" t="str">
        <v>EED121585</v>
      </c>
      <c r="C4752" s="31">
        <v>46000</v>
      </c>
      <c r="D4752" s="23">
        <v>514418</v>
      </c>
    </row>
    <row r="4753" spans="2:4" x14ac:dyDescent="0.25">
      <c r="B4753" s="23" t="str">
        <v>EED121585</v>
      </c>
      <c r="C4753" s="31">
        <v>46000</v>
      </c>
      <c r="D4753" s="23">
        <v>532101</v>
      </c>
    </row>
    <row r="4754" spans="2:4" x14ac:dyDescent="0.25">
      <c r="B4754" s="23" t="str">
        <v>EED121585</v>
      </c>
      <c r="C4754" s="31">
        <v>46000</v>
      </c>
      <c r="D4754" s="23">
        <v>550502</v>
      </c>
    </row>
    <row r="4755" spans="2:4" x14ac:dyDescent="0.25">
      <c r="B4755" s="23" t="str">
        <v>EED121585</v>
      </c>
      <c r="C4755" s="31">
        <v>46000</v>
      </c>
      <c r="D4755" s="23">
        <v>567903</v>
      </c>
    </row>
    <row r="4756" spans="2:4" x14ac:dyDescent="0.25">
      <c r="B4756" s="23" t="str">
        <v>EED121585</v>
      </c>
      <c r="C4756" s="31">
        <v>46000</v>
      </c>
      <c r="D4756" s="23">
        <v>640908</v>
      </c>
    </row>
    <row r="4757" spans="2:4" x14ac:dyDescent="0.25">
      <c r="B4757" s="23" t="str">
        <v>EED121585</v>
      </c>
      <c r="C4757" s="31">
        <v>46000</v>
      </c>
      <c r="D4757" s="23">
        <v>663104</v>
      </c>
    </row>
    <row r="4758" spans="2:4" x14ac:dyDescent="0.25">
      <c r="B4758" s="23" t="str">
        <v>EED121585</v>
      </c>
      <c r="C4758" s="31">
        <v>46000</v>
      </c>
      <c r="D4758" s="23">
        <v>740809</v>
      </c>
    </row>
    <row r="4759" spans="2:4" x14ac:dyDescent="0.25">
      <c r="B4759" s="23" t="str">
        <v>EED121585</v>
      </c>
      <c r="C4759" s="31">
        <v>46000</v>
      </c>
      <c r="D4759" s="23">
        <v>740930</v>
      </c>
    </row>
    <row r="4760" spans="2:4" x14ac:dyDescent="0.25">
      <c r="B4760" s="23" t="str">
        <v>EED121484</v>
      </c>
      <c r="C4760" s="31">
        <v>46001</v>
      </c>
      <c r="D4760" s="23">
        <v>100222</v>
      </c>
    </row>
    <row r="4761" spans="2:4" x14ac:dyDescent="0.25">
      <c r="B4761" s="23" t="str">
        <v>EED121484</v>
      </c>
      <c r="C4761" s="31">
        <v>46001</v>
      </c>
      <c r="D4761" s="23">
        <v>100229</v>
      </c>
    </row>
    <row r="4762" spans="2:4" x14ac:dyDescent="0.25">
      <c r="B4762" s="23" t="str">
        <v>EED121484</v>
      </c>
      <c r="C4762" s="31">
        <v>46001</v>
      </c>
      <c r="D4762" s="23">
        <v>100273</v>
      </c>
    </row>
    <row r="4763" spans="2:4" x14ac:dyDescent="0.25">
      <c r="B4763" s="23" t="str">
        <v>EED121484</v>
      </c>
      <c r="C4763" s="31">
        <v>46001</v>
      </c>
      <c r="D4763" s="23">
        <v>100412</v>
      </c>
    </row>
    <row r="4764" spans="2:4" x14ac:dyDescent="0.25">
      <c r="B4764" s="23" t="str">
        <v>EED121484</v>
      </c>
      <c r="C4764" s="31">
        <v>46001</v>
      </c>
      <c r="D4764" s="23">
        <v>100433</v>
      </c>
    </row>
    <row r="4765" spans="2:4" x14ac:dyDescent="0.25">
      <c r="B4765" s="23" t="str">
        <v>EED121484</v>
      </c>
      <c r="C4765" s="31">
        <v>46001</v>
      </c>
      <c r="D4765" s="23">
        <v>100451</v>
      </c>
    </row>
    <row r="4766" spans="2:4" x14ac:dyDescent="0.25">
      <c r="B4766" s="23" t="str">
        <v>EED121484</v>
      </c>
      <c r="C4766" s="31">
        <v>46001</v>
      </c>
      <c r="D4766" s="23">
        <v>100453</v>
      </c>
    </row>
    <row r="4767" spans="2:4" x14ac:dyDescent="0.25">
      <c r="B4767" s="23" t="str">
        <v>EED121484</v>
      </c>
      <c r="C4767" s="31">
        <v>46001</v>
      </c>
      <c r="D4767" s="23">
        <v>100714</v>
      </c>
    </row>
    <row r="4768" spans="2:4" x14ac:dyDescent="0.25">
      <c r="B4768" s="23" t="str">
        <v>EED121484</v>
      </c>
      <c r="C4768" s="31">
        <v>46001</v>
      </c>
      <c r="D4768" s="23">
        <v>100733</v>
      </c>
    </row>
    <row r="4769" spans="2:4" x14ac:dyDescent="0.25">
      <c r="B4769" s="23" t="str">
        <v>EED121484</v>
      </c>
      <c r="C4769" s="31">
        <v>46001</v>
      </c>
      <c r="D4769" s="23">
        <v>100759</v>
      </c>
    </row>
    <row r="4770" spans="2:4" x14ac:dyDescent="0.25">
      <c r="B4770" s="23" t="str">
        <v>EED121484</v>
      </c>
      <c r="C4770" s="31">
        <v>46001</v>
      </c>
      <c r="D4770" s="23">
        <v>101228</v>
      </c>
    </row>
    <row r="4771" spans="2:4" x14ac:dyDescent="0.25">
      <c r="B4771" s="23" t="str">
        <v>EED121484</v>
      </c>
      <c r="C4771" s="31">
        <v>46001</v>
      </c>
      <c r="D4771" s="23">
        <v>101256</v>
      </c>
    </row>
    <row r="4772" spans="2:4" x14ac:dyDescent="0.25">
      <c r="B4772" s="23" t="str">
        <v>EED121484</v>
      </c>
      <c r="C4772" s="31">
        <v>46001</v>
      </c>
      <c r="D4772" s="23">
        <v>101908</v>
      </c>
    </row>
    <row r="4773" spans="2:4" x14ac:dyDescent="0.25">
      <c r="B4773" s="23" t="str">
        <v>EED121484</v>
      </c>
      <c r="C4773" s="31">
        <v>46001</v>
      </c>
      <c r="D4773" s="23">
        <v>102202</v>
      </c>
    </row>
    <row r="4774" spans="2:4" x14ac:dyDescent="0.25">
      <c r="B4774" s="23" t="str">
        <v>EED121484</v>
      </c>
      <c r="C4774" s="31">
        <v>46001</v>
      </c>
      <c r="D4774" s="23">
        <v>103012</v>
      </c>
    </row>
    <row r="4775" spans="2:4" x14ac:dyDescent="0.25">
      <c r="B4775" s="23" t="str">
        <v>EED121484</v>
      </c>
      <c r="C4775" s="31">
        <v>46001</v>
      </c>
      <c r="D4775" s="23">
        <v>103123</v>
      </c>
    </row>
    <row r="4776" spans="2:4" x14ac:dyDescent="0.25">
      <c r="B4776" s="23" t="str">
        <v>EED121484</v>
      </c>
      <c r="C4776" s="31">
        <v>46001</v>
      </c>
      <c r="D4776" s="23">
        <v>103129</v>
      </c>
    </row>
    <row r="4777" spans="2:4" x14ac:dyDescent="0.25">
      <c r="B4777" s="23" t="str">
        <v>EED121484</v>
      </c>
      <c r="C4777" s="31">
        <v>46001</v>
      </c>
      <c r="D4777" s="23">
        <v>103138</v>
      </c>
    </row>
    <row r="4778" spans="2:4" x14ac:dyDescent="0.25">
      <c r="B4778" s="23" t="str">
        <v>EED121484</v>
      </c>
      <c r="C4778" s="31">
        <v>46001</v>
      </c>
      <c r="D4778" s="23">
        <v>103149</v>
      </c>
    </row>
    <row r="4779" spans="2:4" x14ac:dyDescent="0.25">
      <c r="B4779" s="23" t="str">
        <v>EED121484</v>
      </c>
      <c r="C4779" s="31">
        <v>46001</v>
      </c>
      <c r="D4779" s="23">
        <v>103210</v>
      </c>
    </row>
    <row r="4780" spans="2:4" x14ac:dyDescent="0.25">
      <c r="B4780" s="23" t="str">
        <v>EED121484</v>
      </c>
      <c r="C4780" s="31">
        <v>46001</v>
      </c>
      <c r="D4780" s="23">
        <v>103233</v>
      </c>
    </row>
    <row r="4781" spans="2:4" x14ac:dyDescent="0.25">
      <c r="B4781" s="23" t="str">
        <v>EED121484</v>
      </c>
      <c r="C4781" s="31">
        <v>46001</v>
      </c>
      <c r="D4781" s="23">
        <v>103260</v>
      </c>
    </row>
    <row r="4782" spans="2:4" x14ac:dyDescent="0.25">
      <c r="B4782" s="23" t="str">
        <v>EED121484</v>
      </c>
      <c r="C4782" s="31">
        <v>46001</v>
      </c>
      <c r="D4782" s="23">
        <v>103425</v>
      </c>
    </row>
    <row r="4783" spans="2:4" x14ac:dyDescent="0.25">
      <c r="B4783" s="23" t="str">
        <v>EED121484</v>
      </c>
      <c r="C4783" s="31">
        <v>46001</v>
      </c>
      <c r="D4783" s="23">
        <v>103510</v>
      </c>
    </row>
    <row r="4784" spans="2:4" x14ac:dyDescent="0.25">
      <c r="B4784" s="23" t="str">
        <v>EED121484</v>
      </c>
      <c r="C4784" s="31">
        <v>46001</v>
      </c>
      <c r="D4784" s="23">
        <v>103519</v>
      </c>
    </row>
    <row r="4785" spans="2:4" x14ac:dyDescent="0.25">
      <c r="B4785" s="23" t="str">
        <v>EED121484</v>
      </c>
      <c r="C4785" s="31">
        <v>46001</v>
      </c>
      <c r="D4785" s="23">
        <v>104512</v>
      </c>
    </row>
    <row r="4786" spans="2:4" x14ac:dyDescent="0.25">
      <c r="B4786" s="23" t="str">
        <v>EED121484</v>
      </c>
      <c r="C4786" s="31">
        <v>46001</v>
      </c>
      <c r="D4786" s="23">
        <v>104522</v>
      </c>
    </row>
    <row r="4787" spans="2:4" x14ac:dyDescent="0.25">
      <c r="B4787" s="23" t="str">
        <v>EED121484</v>
      </c>
      <c r="C4787" s="31">
        <v>46001</v>
      </c>
      <c r="D4787" s="23">
        <v>104717</v>
      </c>
    </row>
    <row r="4788" spans="2:4" x14ac:dyDescent="0.25">
      <c r="B4788" s="23" t="str">
        <v>EED121484</v>
      </c>
      <c r="C4788" s="31">
        <v>46001</v>
      </c>
      <c r="D4788" s="23">
        <v>105811</v>
      </c>
    </row>
    <row r="4789" spans="2:4" x14ac:dyDescent="0.25">
      <c r="B4789" s="23" t="str">
        <v>EED121484</v>
      </c>
      <c r="C4789" s="31">
        <v>46001</v>
      </c>
      <c r="D4789" s="23">
        <v>105825</v>
      </c>
    </row>
    <row r="4790" spans="2:4" x14ac:dyDescent="0.25">
      <c r="B4790" s="23" t="str">
        <v>EED121484</v>
      </c>
      <c r="C4790" s="31">
        <v>46001</v>
      </c>
      <c r="D4790" s="23">
        <v>107215</v>
      </c>
    </row>
    <row r="4791" spans="2:4" x14ac:dyDescent="0.25">
      <c r="B4791" s="23" t="str">
        <v>EED121484</v>
      </c>
      <c r="C4791" s="31">
        <v>46001</v>
      </c>
      <c r="D4791" s="23">
        <v>108127</v>
      </c>
    </row>
    <row r="4792" spans="2:4" x14ac:dyDescent="0.25">
      <c r="B4792" s="23" t="str">
        <v>EED121484</v>
      </c>
      <c r="C4792" s="31">
        <v>46001</v>
      </c>
      <c r="D4792" s="23">
        <v>108445</v>
      </c>
    </row>
    <row r="4793" spans="2:4" x14ac:dyDescent="0.25">
      <c r="B4793" s="23" t="str">
        <v>EED121484</v>
      </c>
      <c r="C4793" s="31">
        <v>46001</v>
      </c>
      <c r="D4793" s="23">
        <v>109003</v>
      </c>
    </row>
    <row r="4794" spans="2:4" x14ac:dyDescent="0.25">
      <c r="B4794" s="23" t="str">
        <v>EED121484</v>
      </c>
      <c r="C4794" s="31">
        <v>46001</v>
      </c>
      <c r="D4794" s="23">
        <v>109814</v>
      </c>
    </row>
    <row r="4795" spans="2:4" x14ac:dyDescent="0.25">
      <c r="B4795" s="23" t="str">
        <v>EED121484</v>
      </c>
      <c r="C4795" s="31">
        <v>46001</v>
      </c>
      <c r="D4795" s="23">
        <v>115538</v>
      </c>
    </row>
    <row r="4796" spans="2:4" x14ac:dyDescent="0.25">
      <c r="B4796" s="23" t="str">
        <v>EED121484</v>
      </c>
      <c r="C4796" s="31">
        <v>46001</v>
      </c>
      <c r="D4796" s="23">
        <v>115918</v>
      </c>
    </row>
    <row r="4797" spans="2:4" x14ac:dyDescent="0.25">
      <c r="B4797" s="23" t="str">
        <v>EED121484</v>
      </c>
      <c r="C4797" s="31">
        <v>46001</v>
      </c>
      <c r="D4797" s="23">
        <v>116425</v>
      </c>
    </row>
    <row r="4798" spans="2:4" x14ac:dyDescent="0.25">
      <c r="B4798" s="23" t="str">
        <v>EED121484</v>
      </c>
      <c r="C4798" s="31">
        <v>46001</v>
      </c>
      <c r="D4798" s="23">
        <v>117309</v>
      </c>
    </row>
    <row r="4799" spans="2:4" x14ac:dyDescent="0.25">
      <c r="B4799" s="23" t="str">
        <v>EED121484</v>
      </c>
      <c r="C4799" s="31">
        <v>46001</v>
      </c>
      <c r="D4799" s="23">
        <v>117334</v>
      </c>
    </row>
    <row r="4800" spans="2:4" x14ac:dyDescent="0.25">
      <c r="B4800" s="23" t="str">
        <v>EED121484</v>
      </c>
      <c r="C4800" s="31">
        <v>46001</v>
      </c>
      <c r="D4800" s="23">
        <v>118227</v>
      </c>
    </row>
    <row r="4801" spans="2:4" x14ac:dyDescent="0.25">
      <c r="B4801" s="23" t="str">
        <v>EED121484</v>
      </c>
      <c r="C4801" s="31">
        <v>46001</v>
      </c>
      <c r="D4801" s="23">
        <v>121129</v>
      </c>
    </row>
    <row r="4802" spans="2:4" x14ac:dyDescent="0.25">
      <c r="B4802" s="23" t="str">
        <v>EED121484</v>
      </c>
      <c r="C4802" s="31">
        <v>46001</v>
      </c>
      <c r="D4802" s="23">
        <v>122207</v>
      </c>
    </row>
    <row r="4803" spans="2:4" x14ac:dyDescent="0.25">
      <c r="B4803" s="23" t="str">
        <v>EED121484</v>
      </c>
      <c r="C4803" s="31">
        <v>46001</v>
      </c>
      <c r="D4803" s="23">
        <v>123109</v>
      </c>
    </row>
    <row r="4804" spans="2:4" x14ac:dyDescent="0.25">
      <c r="B4804" s="23" t="str">
        <v>EED121484</v>
      </c>
      <c r="C4804" s="31">
        <v>46001</v>
      </c>
      <c r="D4804" s="23">
        <v>123113</v>
      </c>
    </row>
    <row r="4805" spans="2:4" x14ac:dyDescent="0.25">
      <c r="B4805" s="23" t="str">
        <v>EED121484</v>
      </c>
      <c r="C4805" s="31">
        <v>46001</v>
      </c>
      <c r="D4805" s="23">
        <v>125618</v>
      </c>
    </row>
    <row r="4806" spans="2:4" x14ac:dyDescent="0.25">
      <c r="B4806" s="23" t="str">
        <v>EED121484</v>
      </c>
      <c r="C4806" s="31">
        <v>46001</v>
      </c>
      <c r="D4806" s="23">
        <v>126522</v>
      </c>
    </row>
    <row r="4807" spans="2:4" x14ac:dyDescent="0.25">
      <c r="B4807" s="23" t="str">
        <v>EED121484</v>
      </c>
      <c r="C4807" s="31">
        <v>46001</v>
      </c>
      <c r="D4807" s="23">
        <v>128005</v>
      </c>
    </row>
    <row r="4808" spans="2:4" x14ac:dyDescent="0.25">
      <c r="B4808" s="23" t="str">
        <v>EED121484</v>
      </c>
      <c r="C4808" s="31">
        <v>46001</v>
      </c>
      <c r="D4808" s="23">
        <v>128023</v>
      </c>
    </row>
    <row r="4809" spans="2:4" x14ac:dyDescent="0.25">
      <c r="B4809" s="23" t="str">
        <v>EED121484</v>
      </c>
      <c r="C4809" s="31">
        <v>46001</v>
      </c>
      <c r="D4809" s="23">
        <v>133921</v>
      </c>
    </row>
    <row r="4810" spans="2:4" x14ac:dyDescent="0.25">
      <c r="B4810" s="23" t="str">
        <v>EED121484</v>
      </c>
      <c r="C4810" s="31">
        <v>46001</v>
      </c>
      <c r="D4810" s="23">
        <v>135205</v>
      </c>
    </row>
    <row r="4811" spans="2:4" x14ac:dyDescent="0.25">
      <c r="B4811" s="23" t="str">
        <v>EED121484</v>
      </c>
      <c r="C4811" s="31">
        <v>46001</v>
      </c>
      <c r="D4811" s="23">
        <v>135259</v>
      </c>
    </row>
    <row r="4812" spans="2:4" x14ac:dyDescent="0.25">
      <c r="B4812" s="23" t="str">
        <v>EED121484</v>
      </c>
      <c r="C4812" s="31">
        <v>46001</v>
      </c>
      <c r="D4812" s="23">
        <v>135311</v>
      </c>
    </row>
    <row r="4813" spans="2:4" x14ac:dyDescent="0.25">
      <c r="B4813" s="23" t="str">
        <v>EED121484</v>
      </c>
      <c r="C4813" s="31">
        <v>46001</v>
      </c>
      <c r="D4813" s="23">
        <v>138418</v>
      </c>
    </row>
    <row r="4814" spans="2:4" x14ac:dyDescent="0.25">
      <c r="B4814" s="23" t="str">
        <v>EED121484</v>
      </c>
      <c r="C4814" s="31">
        <v>46001</v>
      </c>
      <c r="D4814" s="23">
        <v>141211</v>
      </c>
    </row>
    <row r="4815" spans="2:4" x14ac:dyDescent="0.25">
      <c r="B4815" s="23" t="str">
        <v>EED121484</v>
      </c>
      <c r="C4815" s="31">
        <v>46001</v>
      </c>
      <c r="D4815" s="23">
        <v>144603</v>
      </c>
    </row>
    <row r="4816" spans="2:4" x14ac:dyDescent="0.25">
      <c r="B4816" s="23" t="str">
        <v>EED121484</v>
      </c>
      <c r="C4816" s="31">
        <v>46001</v>
      </c>
      <c r="D4816" s="23">
        <v>145521</v>
      </c>
    </row>
    <row r="4817" spans="2:4" x14ac:dyDescent="0.25">
      <c r="B4817" s="23" t="str">
        <v>EED121484</v>
      </c>
      <c r="C4817" s="31">
        <v>46001</v>
      </c>
      <c r="D4817" s="23">
        <v>145522</v>
      </c>
    </row>
    <row r="4818" spans="2:4" x14ac:dyDescent="0.25">
      <c r="B4818" s="23" t="str">
        <v>EED121484</v>
      </c>
      <c r="C4818" s="31">
        <v>46001</v>
      </c>
      <c r="D4818" s="23">
        <v>145525</v>
      </c>
    </row>
    <row r="4819" spans="2:4" x14ac:dyDescent="0.25">
      <c r="B4819" s="23" t="str">
        <v>EED121484</v>
      </c>
      <c r="C4819" s="31">
        <v>46001</v>
      </c>
      <c r="D4819" s="23">
        <v>145533</v>
      </c>
    </row>
    <row r="4820" spans="2:4" x14ac:dyDescent="0.25">
      <c r="B4820" s="23" t="str">
        <v>EED121484</v>
      </c>
      <c r="C4820" s="31">
        <v>46001</v>
      </c>
      <c r="D4820" s="23">
        <v>146517</v>
      </c>
    </row>
    <row r="4821" spans="2:4" x14ac:dyDescent="0.25">
      <c r="B4821" s="23" t="str">
        <v>EED121484</v>
      </c>
      <c r="C4821" s="31">
        <v>46001</v>
      </c>
      <c r="D4821" s="23">
        <v>146606</v>
      </c>
    </row>
    <row r="4822" spans="2:4" x14ac:dyDescent="0.25">
      <c r="B4822" s="23" t="str">
        <v>EED121484</v>
      </c>
      <c r="C4822" s="31">
        <v>46001</v>
      </c>
      <c r="D4822" s="23">
        <v>150906</v>
      </c>
    </row>
    <row r="4823" spans="2:4" x14ac:dyDescent="0.25">
      <c r="B4823" s="23" t="str">
        <v>EED121484</v>
      </c>
      <c r="C4823" s="31">
        <v>46001</v>
      </c>
      <c r="D4823" s="23">
        <v>153406</v>
      </c>
    </row>
    <row r="4824" spans="2:4" x14ac:dyDescent="0.25">
      <c r="B4824" s="23" t="str">
        <v>EED121484</v>
      </c>
      <c r="C4824" s="31">
        <v>46001</v>
      </c>
      <c r="D4824" s="23">
        <v>154316</v>
      </c>
    </row>
    <row r="4825" spans="2:4" x14ac:dyDescent="0.25">
      <c r="B4825" s="23" t="str">
        <v>EED121484</v>
      </c>
      <c r="C4825" s="31">
        <v>46001</v>
      </c>
      <c r="D4825" s="23">
        <v>155519</v>
      </c>
    </row>
    <row r="4826" spans="2:4" x14ac:dyDescent="0.25">
      <c r="B4826" s="23" t="str">
        <v>EED121484</v>
      </c>
      <c r="C4826" s="31">
        <v>46001</v>
      </c>
      <c r="D4826" s="23">
        <v>155527</v>
      </c>
    </row>
    <row r="4827" spans="2:4" x14ac:dyDescent="0.25">
      <c r="B4827" s="23" t="str">
        <v>EED121484</v>
      </c>
      <c r="C4827" s="31">
        <v>46001</v>
      </c>
      <c r="D4827" s="23">
        <v>157305</v>
      </c>
    </row>
    <row r="4828" spans="2:4" x14ac:dyDescent="0.25">
      <c r="B4828" s="23" t="str">
        <v>EED121484</v>
      </c>
      <c r="C4828" s="31">
        <v>46001</v>
      </c>
      <c r="D4828" s="23">
        <v>158105</v>
      </c>
    </row>
    <row r="4829" spans="2:4" x14ac:dyDescent="0.25">
      <c r="B4829" s="23" t="str">
        <v>EED121484</v>
      </c>
      <c r="C4829" s="31">
        <v>46001</v>
      </c>
      <c r="D4829" s="23">
        <v>159408</v>
      </c>
    </row>
    <row r="4830" spans="2:4" x14ac:dyDescent="0.25">
      <c r="B4830" s="23" t="str">
        <v>EED121484</v>
      </c>
      <c r="C4830" s="31">
        <v>46001</v>
      </c>
      <c r="D4830" s="23">
        <v>285205</v>
      </c>
    </row>
    <row r="4831" spans="2:4" x14ac:dyDescent="0.25">
      <c r="B4831" s="23" t="str">
        <v>EED121484</v>
      </c>
      <c r="C4831" s="31">
        <v>46001</v>
      </c>
      <c r="D4831" s="23">
        <v>300406</v>
      </c>
    </row>
    <row r="4832" spans="2:4" x14ac:dyDescent="0.25">
      <c r="B4832" s="23" t="str">
        <v>EED121484</v>
      </c>
      <c r="C4832" s="31">
        <v>46001</v>
      </c>
      <c r="D4832" s="23">
        <v>300408</v>
      </c>
    </row>
    <row r="4833" spans="2:4" x14ac:dyDescent="0.25">
      <c r="B4833" s="23" t="str">
        <v>EED121484</v>
      </c>
      <c r="C4833" s="31">
        <v>46001</v>
      </c>
      <c r="D4833" s="23">
        <v>302244</v>
      </c>
    </row>
    <row r="4834" spans="2:4" x14ac:dyDescent="0.25">
      <c r="B4834" s="23" t="str">
        <v>EED121484</v>
      </c>
      <c r="C4834" s="31">
        <v>46001</v>
      </c>
      <c r="D4834" s="23">
        <v>302830</v>
      </c>
    </row>
    <row r="4835" spans="2:4" x14ac:dyDescent="0.25">
      <c r="B4835" s="23" t="str">
        <v>EED121484</v>
      </c>
      <c r="C4835" s="31">
        <v>46001</v>
      </c>
      <c r="D4835" s="23">
        <v>303736</v>
      </c>
    </row>
    <row r="4836" spans="2:4" x14ac:dyDescent="0.25">
      <c r="B4836" s="23" t="str">
        <v>EED121484</v>
      </c>
      <c r="C4836" s="31">
        <v>46001</v>
      </c>
      <c r="D4836" s="23">
        <v>303930</v>
      </c>
    </row>
    <row r="4837" spans="2:4" x14ac:dyDescent="0.25">
      <c r="B4837" s="23" t="str">
        <v>EED121484</v>
      </c>
      <c r="C4837" s="31">
        <v>46001</v>
      </c>
      <c r="D4837" s="23">
        <v>304024</v>
      </c>
    </row>
    <row r="4838" spans="2:4" x14ac:dyDescent="0.25">
      <c r="B4838" s="23" t="str">
        <v>EED121484</v>
      </c>
      <c r="C4838" s="31">
        <v>46001</v>
      </c>
      <c r="D4838" s="23">
        <v>304028</v>
      </c>
    </row>
    <row r="4839" spans="2:4" x14ac:dyDescent="0.25">
      <c r="B4839" s="23" t="str">
        <v>EED121484</v>
      </c>
      <c r="C4839" s="31">
        <v>46001</v>
      </c>
      <c r="D4839" s="23">
        <v>304210</v>
      </c>
    </row>
    <row r="4840" spans="2:4" x14ac:dyDescent="0.25">
      <c r="B4840" s="23" t="str">
        <v>EED121484</v>
      </c>
      <c r="C4840" s="31">
        <v>46001</v>
      </c>
      <c r="D4840" s="23">
        <v>304803</v>
      </c>
    </row>
    <row r="4841" spans="2:4" x14ac:dyDescent="0.25">
      <c r="B4841" s="23" t="str">
        <v>EED121484</v>
      </c>
      <c r="C4841" s="31">
        <v>46001</v>
      </c>
      <c r="D4841" s="23">
        <v>305022</v>
      </c>
    </row>
    <row r="4842" spans="2:4" x14ac:dyDescent="0.25">
      <c r="B4842" s="23" t="str">
        <v>EED121484</v>
      </c>
      <c r="C4842" s="31">
        <v>46001</v>
      </c>
      <c r="D4842" s="23">
        <v>305647</v>
      </c>
    </row>
    <row r="4843" spans="2:4" x14ac:dyDescent="0.25">
      <c r="B4843" s="23" t="str">
        <v>EED121484</v>
      </c>
      <c r="C4843" s="31">
        <v>46001</v>
      </c>
      <c r="D4843" s="23">
        <v>306742</v>
      </c>
    </row>
    <row r="4844" spans="2:4" x14ac:dyDescent="0.25">
      <c r="B4844" s="23" t="str">
        <v>EED121484</v>
      </c>
      <c r="C4844" s="31">
        <v>46001</v>
      </c>
      <c r="D4844" s="23">
        <v>310838</v>
      </c>
    </row>
    <row r="4845" spans="2:4" x14ac:dyDescent="0.25">
      <c r="B4845" s="23" t="str">
        <v>EED121484</v>
      </c>
      <c r="C4845" s="31">
        <v>46001</v>
      </c>
      <c r="D4845" s="23">
        <v>310930</v>
      </c>
    </row>
    <row r="4846" spans="2:4" x14ac:dyDescent="0.25">
      <c r="B4846" s="23" t="str">
        <v>EED121484</v>
      </c>
      <c r="C4846" s="31">
        <v>46001</v>
      </c>
      <c r="D4846" s="23">
        <v>311131</v>
      </c>
    </row>
    <row r="4847" spans="2:4" x14ac:dyDescent="0.25">
      <c r="B4847" s="23" t="str">
        <v>EED121484</v>
      </c>
      <c r="C4847" s="31">
        <v>46001</v>
      </c>
      <c r="D4847" s="23">
        <v>317333</v>
      </c>
    </row>
    <row r="4848" spans="2:4" x14ac:dyDescent="0.25">
      <c r="B4848" s="23" t="str">
        <v>EED121484</v>
      </c>
      <c r="C4848" s="31">
        <v>46001</v>
      </c>
      <c r="D4848" s="23">
        <v>317408</v>
      </c>
    </row>
    <row r="4849" spans="2:4" x14ac:dyDescent="0.25">
      <c r="B4849" s="23" t="str">
        <v>EED121484</v>
      </c>
      <c r="C4849" s="31">
        <v>46001</v>
      </c>
      <c r="D4849" s="23">
        <v>317417</v>
      </c>
    </row>
    <row r="4850" spans="2:4" x14ac:dyDescent="0.25">
      <c r="B4850" s="23" t="str">
        <v>EED121484</v>
      </c>
      <c r="C4850" s="31">
        <v>46001</v>
      </c>
      <c r="D4850" s="23">
        <v>317426</v>
      </c>
    </row>
    <row r="4851" spans="2:4" x14ac:dyDescent="0.25">
      <c r="B4851" s="23" t="str">
        <v>EED121484</v>
      </c>
      <c r="C4851" s="31">
        <v>46001</v>
      </c>
      <c r="D4851" s="23">
        <v>320136</v>
      </c>
    </row>
    <row r="4852" spans="2:4" x14ac:dyDescent="0.25">
      <c r="B4852" s="23" t="str">
        <v>EED121484</v>
      </c>
      <c r="C4852" s="31">
        <v>46001</v>
      </c>
      <c r="D4852" s="23">
        <v>324208</v>
      </c>
    </row>
    <row r="4853" spans="2:4" x14ac:dyDescent="0.25">
      <c r="B4853" s="23" t="str">
        <v>EED121484</v>
      </c>
      <c r="C4853" s="31">
        <v>46001</v>
      </c>
      <c r="D4853" s="23">
        <v>326107</v>
      </c>
    </row>
    <row r="4854" spans="2:4" x14ac:dyDescent="0.25">
      <c r="B4854" s="23" t="str">
        <v>EED121484</v>
      </c>
      <c r="C4854" s="31">
        <v>46001</v>
      </c>
      <c r="D4854" s="23">
        <v>329718</v>
      </c>
    </row>
    <row r="4855" spans="2:4" x14ac:dyDescent="0.25">
      <c r="B4855" s="23" t="str">
        <v>EED121484</v>
      </c>
      <c r="C4855" s="31">
        <v>46001</v>
      </c>
      <c r="D4855" s="23">
        <v>329928</v>
      </c>
    </row>
    <row r="4856" spans="2:4" x14ac:dyDescent="0.25">
      <c r="B4856" s="23" t="str">
        <v>EED121484</v>
      </c>
      <c r="C4856" s="31">
        <v>46001</v>
      </c>
      <c r="D4856" s="23">
        <v>330323</v>
      </c>
    </row>
    <row r="4857" spans="2:4" x14ac:dyDescent="0.25">
      <c r="B4857" s="23" t="str">
        <v>EED121484</v>
      </c>
      <c r="C4857" s="31">
        <v>46001</v>
      </c>
      <c r="D4857" s="23">
        <v>330411</v>
      </c>
    </row>
    <row r="4858" spans="2:4" x14ac:dyDescent="0.25">
      <c r="B4858" s="23" t="str">
        <v>EED121484</v>
      </c>
      <c r="C4858" s="31">
        <v>46001</v>
      </c>
      <c r="D4858" s="23">
        <v>331210</v>
      </c>
    </row>
    <row r="4859" spans="2:4" x14ac:dyDescent="0.25">
      <c r="B4859" s="23" t="str">
        <v>EED121484</v>
      </c>
      <c r="C4859" s="31">
        <v>46001</v>
      </c>
      <c r="D4859" s="23">
        <v>336214</v>
      </c>
    </row>
    <row r="4860" spans="2:4" x14ac:dyDescent="0.25">
      <c r="B4860" s="23" t="str">
        <v>EED121484</v>
      </c>
      <c r="C4860" s="31">
        <v>46001</v>
      </c>
      <c r="D4860" s="23">
        <v>338010</v>
      </c>
    </row>
    <row r="4861" spans="2:4" x14ac:dyDescent="0.25">
      <c r="B4861" s="23" t="str">
        <v>EED121484</v>
      </c>
      <c r="C4861" s="31">
        <v>46001</v>
      </c>
      <c r="D4861" s="23">
        <v>344606</v>
      </c>
    </row>
    <row r="4862" spans="2:4" x14ac:dyDescent="0.25">
      <c r="B4862" s="23" t="str">
        <v>EED121484</v>
      </c>
      <c r="C4862" s="31">
        <v>46001</v>
      </c>
      <c r="D4862" s="23">
        <v>344703</v>
      </c>
    </row>
    <row r="4863" spans="2:4" x14ac:dyDescent="0.25">
      <c r="B4863" s="23" t="str">
        <v>EED121484</v>
      </c>
      <c r="C4863" s="31">
        <v>46001</v>
      </c>
      <c r="D4863" s="23">
        <v>344714</v>
      </c>
    </row>
    <row r="4864" spans="2:4" x14ac:dyDescent="0.25">
      <c r="B4864" s="23" t="str">
        <v>EED121484</v>
      </c>
      <c r="C4864" s="31">
        <v>46001</v>
      </c>
      <c r="D4864" s="23">
        <v>344724</v>
      </c>
    </row>
    <row r="4865" spans="2:4" x14ac:dyDescent="0.25">
      <c r="B4865" s="23" t="str">
        <v>EED121484</v>
      </c>
      <c r="C4865" s="31">
        <v>46001</v>
      </c>
      <c r="D4865" s="23">
        <v>344732</v>
      </c>
    </row>
    <row r="4866" spans="2:4" x14ac:dyDescent="0.25">
      <c r="B4866" s="23" t="str">
        <v>EED121484</v>
      </c>
      <c r="C4866" s="31">
        <v>46001</v>
      </c>
      <c r="D4866" s="23">
        <v>344807</v>
      </c>
    </row>
    <row r="4867" spans="2:4" x14ac:dyDescent="0.25">
      <c r="B4867" s="23" t="str">
        <v>EED121484</v>
      </c>
      <c r="C4867" s="31">
        <v>46001</v>
      </c>
      <c r="D4867" s="23">
        <v>353017</v>
      </c>
    </row>
    <row r="4868" spans="2:4" x14ac:dyDescent="0.25">
      <c r="B4868" s="23" t="str">
        <v>EED121484</v>
      </c>
      <c r="C4868" s="31">
        <v>46001</v>
      </c>
      <c r="D4868" s="23">
        <v>353038</v>
      </c>
    </row>
    <row r="4869" spans="2:4" x14ac:dyDescent="0.25">
      <c r="B4869" s="23" t="str">
        <v>EED121484</v>
      </c>
      <c r="C4869" s="31">
        <v>46001</v>
      </c>
      <c r="D4869" s="23">
        <v>353214</v>
      </c>
    </row>
    <row r="4870" spans="2:4" x14ac:dyDescent="0.25">
      <c r="B4870" s="23" t="str">
        <v>EED121484</v>
      </c>
      <c r="C4870" s="31">
        <v>46001</v>
      </c>
      <c r="D4870" s="23">
        <v>353242</v>
      </c>
    </row>
    <row r="4871" spans="2:4" x14ac:dyDescent="0.25">
      <c r="B4871" s="23" t="str">
        <v>EED121484</v>
      </c>
      <c r="C4871" s="31">
        <v>46001</v>
      </c>
      <c r="D4871" s="23">
        <v>357219</v>
      </c>
    </row>
    <row r="4872" spans="2:4" x14ac:dyDescent="0.25">
      <c r="B4872" s="23" t="str">
        <v>EED121484</v>
      </c>
      <c r="C4872" s="31">
        <v>46001</v>
      </c>
      <c r="D4872" s="23">
        <v>358513</v>
      </c>
    </row>
    <row r="4873" spans="2:4" x14ac:dyDescent="0.25">
      <c r="B4873" s="23" t="str">
        <v>EED121484</v>
      </c>
      <c r="C4873" s="31">
        <v>46001</v>
      </c>
      <c r="D4873" s="23">
        <v>359005</v>
      </c>
    </row>
    <row r="4874" spans="2:4" x14ac:dyDescent="0.25">
      <c r="B4874" s="23" t="str">
        <v>EED121484</v>
      </c>
      <c r="C4874" s="31">
        <v>46001</v>
      </c>
      <c r="D4874" s="23">
        <v>362510</v>
      </c>
    </row>
    <row r="4875" spans="2:4" x14ac:dyDescent="0.25">
      <c r="B4875" s="23" t="str">
        <v>EED121484</v>
      </c>
      <c r="C4875" s="31">
        <v>46001</v>
      </c>
      <c r="D4875" s="23">
        <v>369324</v>
      </c>
    </row>
    <row r="4876" spans="2:4" x14ac:dyDescent="0.25">
      <c r="B4876" s="23" t="str">
        <v>EED121484</v>
      </c>
      <c r="C4876" s="31">
        <v>46001</v>
      </c>
      <c r="D4876" s="23">
        <v>369708</v>
      </c>
    </row>
    <row r="4877" spans="2:4" x14ac:dyDescent="0.25">
      <c r="B4877" s="23" t="str">
        <v>EED121484</v>
      </c>
      <c r="C4877" s="31">
        <v>46001</v>
      </c>
      <c r="D4877" s="23">
        <v>372220</v>
      </c>
    </row>
    <row r="4878" spans="2:4" x14ac:dyDescent="0.25">
      <c r="B4878" s="23" t="str">
        <v>EED121484</v>
      </c>
      <c r="C4878" s="31">
        <v>46001</v>
      </c>
      <c r="D4878" s="23">
        <v>379210</v>
      </c>
    </row>
    <row r="4879" spans="2:4" x14ac:dyDescent="0.25">
      <c r="B4879" s="23" t="str">
        <v>EED121484</v>
      </c>
      <c r="C4879" s="31">
        <v>46001</v>
      </c>
      <c r="D4879" s="23">
        <v>384704</v>
      </c>
    </row>
    <row r="4880" spans="2:4" x14ac:dyDescent="0.25">
      <c r="B4880" s="23" t="str">
        <v>EED121484</v>
      </c>
      <c r="C4880" s="31">
        <v>46001</v>
      </c>
      <c r="D4880" s="23">
        <v>386912</v>
      </c>
    </row>
    <row r="4881" spans="2:4" x14ac:dyDescent="0.25">
      <c r="B4881" s="23" t="str">
        <v>EED121484</v>
      </c>
      <c r="C4881" s="31">
        <v>46001</v>
      </c>
      <c r="D4881" s="23">
        <v>393610</v>
      </c>
    </row>
    <row r="4882" spans="2:4" x14ac:dyDescent="0.25">
      <c r="B4882" s="23" t="str">
        <v>EED121484</v>
      </c>
      <c r="C4882" s="31">
        <v>46001</v>
      </c>
      <c r="D4882" s="23">
        <v>400511</v>
      </c>
    </row>
    <row r="4883" spans="2:4" x14ac:dyDescent="0.25">
      <c r="B4883" s="23" t="str">
        <v>EED121484</v>
      </c>
      <c r="C4883" s="31">
        <v>46001</v>
      </c>
      <c r="D4883" s="23">
        <v>403502</v>
      </c>
    </row>
    <row r="4884" spans="2:4" x14ac:dyDescent="0.25">
      <c r="B4884" s="23" t="str">
        <v>EED121484</v>
      </c>
      <c r="C4884" s="31">
        <v>46001</v>
      </c>
      <c r="D4884" s="23">
        <v>405720</v>
      </c>
    </row>
    <row r="4885" spans="2:4" x14ac:dyDescent="0.25">
      <c r="B4885" s="23" t="str">
        <v>EED121484</v>
      </c>
      <c r="C4885" s="31">
        <v>46001</v>
      </c>
      <c r="D4885" s="23">
        <v>406421</v>
      </c>
    </row>
    <row r="4886" spans="2:4" x14ac:dyDescent="0.25">
      <c r="B4886" s="23" t="str">
        <v>EED121484</v>
      </c>
      <c r="C4886" s="31">
        <v>46001</v>
      </c>
      <c r="D4886" s="23">
        <v>406509</v>
      </c>
    </row>
    <row r="4887" spans="2:4" x14ac:dyDescent="0.25">
      <c r="B4887" s="23" t="str">
        <v>EED121484</v>
      </c>
      <c r="C4887" s="31">
        <v>46001</v>
      </c>
      <c r="D4887" s="23">
        <v>409904</v>
      </c>
    </row>
    <row r="4888" spans="2:4" x14ac:dyDescent="0.25">
      <c r="B4888" s="23" t="str">
        <v>EED121484</v>
      </c>
      <c r="C4888" s="31">
        <v>46001</v>
      </c>
      <c r="D4888" s="23">
        <v>410704</v>
      </c>
    </row>
    <row r="4889" spans="2:4" x14ac:dyDescent="0.25">
      <c r="B4889" s="23" t="str">
        <v>EED121484</v>
      </c>
      <c r="C4889" s="31">
        <v>46001</v>
      </c>
      <c r="D4889" s="23">
        <v>420201</v>
      </c>
    </row>
    <row r="4890" spans="2:4" x14ac:dyDescent="0.25">
      <c r="B4890" s="23" t="str">
        <v>EED121484</v>
      </c>
      <c r="C4890" s="31">
        <v>46001</v>
      </c>
      <c r="D4890" s="23">
        <v>420404</v>
      </c>
    </row>
    <row r="4891" spans="2:4" x14ac:dyDescent="0.25">
      <c r="B4891" s="23" t="str">
        <v>EED121484</v>
      </c>
      <c r="C4891" s="31">
        <v>46001</v>
      </c>
      <c r="D4891" s="23">
        <v>421002</v>
      </c>
    </row>
    <row r="4892" spans="2:4" x14ac:dyDescent="0.25">
      <c r="B4892" s="23" t="str">
        <v>EED121484</v>
      </c>
      <c r="C4892" s="31">
        <v>46001</v>
      </c>
      <c r="D4892" s="23">
        <v>422302</v>
      </c>
    </row>
    <row r="4893" spans="2:4" x14ac:dyDescent="0.25">
      <c r="B4893" s="23" t="str">
        <v>EED121484</v>
      </c>
      <c r="C4893" s="31">
        <v>46001</v>
      </c>
      <c r="D4893" s="23">
        <v>423101</v>
      </c>
    </row>
    <row r="4894" spans="2:4" x14ac:dyDescent="0.25">
      <c r="B4894" s="23" t="str">
        <v>EED121484</v>
      </c>
      <c r="C4894" s="31">
        <v>46001</v>
      </c>
      <c r="D4894" s="23">
        <v>423105</v>
      </c>
    </row>
    <row r="4895" spans="2:4" x14ac:dyDescent="0.25">
      <c r="B4895" s="23" t="str">
        <v>EED121484</v>
      </c>
      <c r="C4895" s="31">
        <v>46001</v>
      </c>
      <c r="D4895" s="23">
        <v>424601</v>
      </c>
    </row>
    <row r="4896" spans="2:4" x14ac:dyDescent="0.25">
      <c r="B4896" s="23" t="str">
        <v>EED121484</v>
      </c>
      <c r="C4896" s="31">
        <v>46001</v>
      </c>
      <c r="D4896" s="23">
        <v>424807</v>
      </c>
    </row>
    <row r="4897" spans="2:4" x14ac:dyDescent="0.25">
      <c r="B4897" s="23" t="str">
        <v>EED121484</v>
      </c>
      <c r="C4897" s="31">
        <v>46001</v>
      </c>
      <c r="D4897" s="23">
        <v>431501</v>
      </c>
    </row>
    <row r="4898" spans="2:4" x14ac:dyDescent="0.25">
      <c r="B4898" s="23" t="str">
        <v>EED121484</v>
      </c>
      <c r="C4898" s="31">
        <v>46001</v>
      </c>
      <c r="D4898" s="23">
        <v>431804</v>
      </c>
    </row>
    <row r="4899" spans="2:4" x14ac:dyDescent="0.25">
      <c r="B4899" s="23" t="str">
        <v>EED121484</v>
      </c>
      <c r="C4899" s="31">
        <v>46001</v>
      </c>
      <c r="D4899" s="23">
        <v>445804</v>
      </c>
    </row>
    <row r="4900" spans="2:4" x14ac:dyDescent="0.25">
      <c r="B4900" s="23" t="str">
        <v>EED121484</v>
      </c>
      <c r="C4900" s="31">
        <v>46001</v>
      </c>
      <c r="D4900" s="23">
        <v>446504</v>
      </c>
    </row>
    <row r="4901" spans="2:4" x14ac:dyDescent="0.25">
      <c r="B4901" s="23" t="str">
        <v>EED121484</v>
      </c>
      <c r="C4901" s="31">
        <v>46001</v>
      </c>
      <c r="D4901" s="23">
        <v>480009</v>
      </c>
    </row>
    <row r="4902" spans="2:4" x14ac:dyDescent="0.25">
      <c r="B4902" s="23" t="str">
        <v>EED121484</v>
      </c>
      <c r="C4902" s="31">
        <v>46001</v>
      </c>
      <c r="D4902" s="23">
        <v>480053</v>
      </c>
    </row>
    <row r="4903" spans="2:4" x14ac:dyDescent="0.25">
      <c r="B4903" s="23" t="str">
        <v>EED121484</v>
      </c>
      <c r="C4903" s="31">
        <v>46001</v>
      </c>
      <c r="D4903" s="23">
        <v>480133</v>
      </c>
    </row>
    <row r="4904" spans="2:4" x14ac:dyDescent="0.25">
      <c r="B4904" s="23" t="str">
        <v>EED121484</v>
      </c>
      <c r="C4904" s="31">
        <v>46001</v>
      </c>
      <c r="D4904" s="23">
        <v>502538</v>
      </c>
    </row>
    <row r="4905" spans="2:4" x14ac:dyDescent="0.25">
      <c r="B4905" s="23" t="str">
        <v>EED121484</v>
      </c>
      <c r="C4905" s="31">
        <v>46001</v>
      </c>
      <c r="D4905" s="23">
        <v>504123</v>
      </c>
    </row>
    <row r="4906" spans="2:4" x14ac:dyDescent="0.25">
      <c r="B4906" s="23" t="str">
        <v>EED121484</v>
      </c>
      <c r="C4906" s="31">
        <v>46001</v>
      </c>
      <c r="D4906" s="23">
        <v>504304</v>
      </c>
    </row>
    <row r="4907" spans="2:4" x14ac:dyDescent="0.25">
      <c r="B4907" s="23" t="str">
        <v>EED121484</v>
      </c>
      <c r="C4907" s="31">
        <v>46001</v>
      </c>
      <c r="D4907" s="23">
        <v>504508</v>
      </c>
    </row>
    <row r="4908" spans="2:4" x14ac:dyDescent="0.25">
      <c r="B4908" s="23" t="str">
        <v>EED121484</v>
      </c>
      <c r="C4908" s="31">
        <v>46001</v>
      </c>
      <c r="D4908" s="23">
        <v>505830</v>
      </c>
    </row>
    <row r="4909" spans="2:4" x14ac:dyDescent="0.25">
      <c r="B4909" s="23" t="str">
        <v>EED121484</v>
      </c>
      <c r="C4909" s="31">
        <v>46001</v>
      </c>
      <c r="D4909" s="23">
        <v>506933</v>
      </c>
    </row>
    <row r="4910" spans="2:4" x14ac:dyDescent="0.25">
      <c r="B4910" s="23" t="str">
        <v>EED121484</v>
      </c>
      <c r="C4910" s="31">
        <v>46001</v>
      </c>
      <c r="D4910" s="23">
        <v>508206</v>
      </c>
    </row>
    <row r="4911" spans="2:4" x14ac:dyDescent="0.25">
      <c r="B4911" s="23" t="str">
        <v>EED121484</v>
      </c>
      <c r="C4911" s="31">
        <v>46001</v>
      </c>
      <c r="D4911" s="23">
        <v>512338</v>
      </c>
    </row>
    <row r="4912" spans="2:4" x14ac:dyDescent="0.25">
      <c r="B4912" s="23" t="str">
        <v>EED121484</v>
      </c>
      <c r="C4912" s="31">
        <v>46001</v>
      </c>
      <c r="D4912" s="23">
        <v>514103</v>
      </c>
    </row>
    <row r="4913" spans="2:4" x14ac:dyDescent="0.25">
      <c r="B4913" s="23" t="str">
        <v>EED121484</v>
      </c>
      <c r="C4913" s="31">
        <v>46001</v>
      </c>
      <c r="D4913" s="23">
        <v>515406</v>
      </c>
    </row>
    <row r="4914" spans="2:4" x14ac:dyDescent="0.25">
      <c r="B4914" s="23" t="str">
        <v>EED121484</v>
      </c>
      <c r="C4914" s="31">
        <v>46001</v>
      </c>
      <c r="D4914" s="23">
        <v>585404</v>
      </c>
    </row>
    <row r="4915" spans="2:4" x14ac:dyDescent="0.25">
      <c r="B4915" s="23" t="str">
        <v>EED121484</v>
      </c>
      <c r="C4915" s="31">
        <v>46001</v>
      </c>
      <c r="D4915" s="23">
        <v>611354</v>
      </c>
    </row>
    <row r="4916" spans="2:4" x14ac:dyDescent="0.25">
      <c r="B4916" s="23" t="str">
        <v>EED121484</v>
      </c>
      <c r="C4916" s="31">
        <v>46001</v>
      </c>
      <c r="D4916" s="23">
        <v>614154</v>
      </c>
    </row>
    <row r="4917" spans="2:4" x14ac:dyDescent="0.25">
      <c r="B4917" s="23" t="str">
        <v>EED121484</v>
      </c>
      <c r="C4917" s="31">
        <v>46001</v>
      </c>
      <c r="D4917" s="23">
        <v>626754</v>
      </c>
    </row>
    <row r="4918" spans="2:4" x14ac:dyDescent="0.25">
      <c r="B4918" s="23" t="str">
        <v>EED121484</v>
      </c>
      <c r="C4918" s="31">
        <v>46001</v>
      </c>
      <c r="D4918" s="23">
        <v>626756</v>
      </c>
    </row>
    <row r="4919" spans="2:4" x14ac:dyDescent="0.25">
      <c r="B4919" s="23" t="str">
        <v>EED121484</v>
      </c>
      <c r="C4919" s="31">
        <v>46001</v>
      </c>
      <c r="D4919" s="23">
        <v>640920</v>
      </c>
    </row>
    <row r="4920" spans="2:4" x14ac:dyDescent="0.25">
      <c r="B4920" s="23" t="str">
        <v>EED121484</v>
      </c>
      <c r="C4920" s="31">
        <v>46001</v>
      </c>
      <c r="D4920" s="23">
        <v>681303</v>
      </c>
    </row>
    <row r="4921" spans="2:4" x14ac:dyDescent="0.25">
      <c r="B4921" s="23" t="str">
        <v>EED121484</v>
      </c>
      <c r="C4921" s="31">
        <v>46001</v>
      </c>
      <c r="D4921" s="23">
        <v>740167</v>
      </c>
    </row>
    <row r="4922" spans="2:4" x14ac:dyDescent="0.25">
      <c r="B4922" s="23" t="str">
        <v>EED121484</v>
      </c>
      <c r="C4922" s="31">
        <v>46001</v>
      </c>
      <c r="D4922" s="23">
        <v>740173</v>
      </c>
    </row>
    <row r="4923" spans="2:4" x14ac:dyDescent="0.25">
      <c r="B4923" s="23" t="str">
        <v>EED121484</v>
      </c>
      <c r="C4923" s="31">
        <v>46001</v>
      </c>
      <c r="D4923" s="23">
        <v>740177</v>
      </c>
    </row>
    <row r="4924" spans="2:4" x14ac:dyDescent="0.25">
      <c r="B4924" s="23" t="str">
        <v>EED121484</v>
      </c>
      <c r="C4924" s="31">
        <v>46001</v>
      </c>
      <c r="D4924" s="23">
        <v>740178</v>
      </c>
    </row>
    <row r="4925" spans="2:4" x14ac:dyDescent="0.25">
      <c r="B4925" s="23" t="str">
        <v>EED121484</v>
      </c>
      <c r="C4925" s="31">
        <v>46001</v>
      </c>
      <c r="D4925" s="23">
        <v>740179</v>
      </c>
    </row>
    <row r="4926" spans="2:4" x14ac:dyDescent="0.25">
      <c r="B4926" s="23" t="str">
        <v>EED121484</v>
      </c>
      <c r="C4926" s="31">
        <v>46001</v>
      </c>
      <c r="D4926" s="23">
        <v>740809</v>
      </c>
    </row>
    <row r="4927" spans="2:4" x14ac:dyDescent="0.25">
      <c r="B4927" s="23" t="str">
        <v>EED121484</v>
      </c>
      <c r="C4927" s="31">
        <v>46001</v>
      </c>
      <c r="D4927" s="23">
        <v>740930</v>
      </c>
    </row>
    <row r="4928" spans="2:4" x14ac:dyDescent="0.25">
      <c r="B4928" s="23" t="str">
        <v>EED121484</v>
      </c>
      <c r="C4928" s="31">
        <v>46001</v>
      </c>
      <c r="D4928" s="23">
        <v>791904</v>
      </c>
    </row>
    <row r="4929" spans="2:4" x14ac:dyDescent="0.25">
      <c r="B4929" s="23" t="str">
        <v>EED121484</v>
      </c>
      <c r="C4929" s="31">
        <v>46001</v>
      </c>
      <c r="D4929" s="23">
        <v>824101</v>
      </c>
    </row>
    <row r="4930" spans="2:4" x14ac:dyDescent="0.25">
      <c r="B4930" s="23" t="str">
        <v>EED121484</v>
      </c>
      <c r="C4930" s="31">
        <v>46001</v>
      </c>
      <c r="D4930" s="23">
        <v>943302</v>
      </c>
    </row>
    <row r="4931" spans="2:4" x14ac:dyDescent="0.25">
      <c r="B4931" s="23">
        <v>22039</v>
      </c>
      <c r="C4931" s="31">
        <v>46001</v>
      </c>
      <c r="D4931" s="23" t="str">
        <v>BK011P</v>
      </c>
    </row>
    <row r="4932" spans="2:4" x14ac:dyDescent="0.25">
      <c r="B4932" s="23" t="str">
        <v>Invoice not available</v>
      </c>
      <c r="C4932" s="31">
        <v>46001</v>
      </c>
      <c r="D4932" s="23">
        <v>430659</v>
      </c>
    </row>
    <row r="4933" spans="2:4" x14ac:dyDescent="0.25">
      <c r="B4933" s="23" t="str">
        <v>251519303788</v>
      </c>
      <c r="C4933" s="31">
        <v>46004</v>
      </c>
      <c r="D4933" s="23" t="str">
        <v>VS0121</v>
      </c>
    </row>
    <row r="4934" spans="2:4" x14ac:dyDescent="0.25">
      <c r="B4934" s="23">
        <v>20251203</v>
      </c>
      <c r="C4934" s="31">
        <v>46004</v>
      </c>
      <c r="D4934" s="23" t="str">
        <v>ELK2277</v>
      </c>
    </row>
    <row r="4935" spans="2:4" x14ac:dyDescent="0.25">
      <c r="B4935" s="23" t="str">
        <v>20251205IN-BI</v>
      </c>
      <c r="C4935" s="31">
        <v>46004</v>
      </c>
      <c r="D4935" s="23" t="str">
        <v>BF8029</v>
      </c>
    </row>
    <row r="4936" spans="2:4" x14ac:dyDescent="0.25">
      <c r="B4936" s="23" t="str">
        <v>20251205IN-BI</v>
      </c>
      <c r="C4936" s="31">
        <v>46004</v>
      </c>
      <c r="D4936" s="23" t="str">
        <v>DF6415</v>
      </c>
    </row>
    <row r="4937" spans="2:4" x14ac:dyDescent="0.25">
      <c r="B4937" s="23" t="str">
        <v>20251205IN-BI</v>
      </c>
      <c r="C4937" s="31">
        <v>46004</v>
      </c>
      <c r="D4937" s="23" t="str">
        <v>AF5418</v>
      </c>
    </row>
    <row r="4938" spans="2:4" x14ac:dyDescent="0.25">
      <c r="B4938" s="23" t="str">
        <v>20251205IN-BI</v>
      </c>
      <c r="C4938" s="31">
        <v>46004</v>
      </c>
      <c r="D4938" s="23" t="str">
        <v>DF467</v>
      </c>
    </row>
    <row r="4939" spans="2:4" x14ac:dyDescent="0.25">
      <c r="B4939" s="23" t="str">
        <v>20251205IN-BI</v>
      </c>
      <c r="C4939" s="31">
        <v>46004</v>
      </c>
      <c r="D4939" s="23" t="str">
        <v>BF8377</v>
      </c>
    </row>
    <row r="4940" spans="2:4" x14ac:dyDescent="0.25">
      <c r="B4940" s="23">
        <v>90235095</v>
      </c>
      <c r="C4940" s="31">
        <v>46006</v>
      </c>
      <c r="D4940" s="23" t="str">
        <v>A301-826A-T</v>
      </c>
    </row>
    <row r="4941" spans="2:4" x14ac:dyDescent="0.25">
      <c r="B4941" s="23">
        <v>90235096</v>
      </c>
      <c r="C4941" s="31">
        <v>46006</v>
      </c>
      <c r="D4941" s="23" t="str">
        <v>A305-130A-T</v>
      </c>
    </row>
    <row r="4942" spans="2:4" x14ac:dyDescent="0.25">
      <c r="B4942" s="23" t="str">
        <v>O120925IN3333986G</v>
      </c>
      <c r="C4942" s="31">
        <v>46007</v>
      </c>
      <c r="D4942" s="23" t="str">
        <v>CTM-1213181</v>
      </c>
    </row>
    <row r="4943" spans="2:4" x14ac:dyDescent="0.25">
      <c r="B4943" s="23" t="str">
        <v>O120925IN3333986G</v>
      </c>
      <c r="C4943" s="31">
        <v>46007</v>
      </c>
      <c r="D4943" s="23" t="str">
        <v>L-004274-00-0010</v>
      </c>
    </row>
    <row r="4944" spans="2:4" x14ac:dyDescent="0.25">
      <c r="B4944" s="23" t="str">
        <v>O120925IN3333986G</v>
      </c>
      <c r="C4944" s="31">
        <v>46007</v>
      </c>
      <c r="D4944" s="23" t="str">
        <v>L-015785-01-0010</v>
      </c>
    </row>
    <row r="4945" spans="2:4" x14ac:dyDescent="0.25">
      <c r="B4945" s="23" t="str">
        <v>O120925IN3333986G</v>
      </c>
      <c r="C4945" s="31">
        <v>46007</v>
      </c>
      <c r="D4945" s="23" t="str">
        <v>L-021247-00-0010</v>
      </c>
    </row>
    <row r="4946" spans="2:4" x14ac:dyDescent="0.25">
      <c r="B4946" s="23" t="str">
        <v>O120925IN3333986G</v>
      </c>
      <c r="C4946" s="31">
        <v>46007</v>
      </c>
      <c r="D4946" s="23" t="str">
        <v>L-003422-00-0010</v>
      </c>
    </row>
    <row r="4947" spans="2:4" x14ac:dyDescent="0.25">
      <c r="B4947" s="23" t="str">
        <v>O120925IN3333986G</v>
      </c>
      <c r="C4947" s="31">
        <v>46007</v>
      </c>
      <c r="D4947" s="23" t="str">
        <v>L-008339-02-0010</v>
      </c>
    </row>
    <row r="4948" spans="2:4" x14ac:dyDescent="0.25">
      <c r="B4948" s="23" t="str">
        <v>O120925IN3333986G</v>
      </c>
      <c r="C4948" s="31">
        <v>46007</v>
      </c>
      <c r="D4948" s="23" t="str">
        <v>D-001810-10-20</v>
      </c>
    </row>
    <row r="4949" spans="2:4" x14ac:dyDescent="0.25">
      <c r="B4949" s="23" t="str">
        <v>O120925IN3333986G</v>
      </c>
      <c r="C4949" s="31">
        <v>46007</v>
      </c>
      <c r="D4949" s="23" t="str">
        <v>CTM-1214124</v>
      </c>
    </row>
    <row r="4950" spans="2:4" x14ac:dyDescent="0.25">
      <c r="B4950" s="23" t="str">
        <v>O120925IN3333986G</v>
      </c>
      <c r="C4950" s="31">
        <v>46007</v>
      </c>
      <c r="D4950" s="23" t="str">
        <v>CTM-1214125</v>
      </c>
    </row>
    <row r="4951" spans="2:4" x14ac:dyDescent="0.25">
      <c r="B4951" s="23" t="str">
        <v>O120925IN3333986G</v>
      </c>
      <c r="C4951" s="31">
        <v>46007</v>
      </c>
      <c r="D4951" s="23" t="str">
        <v>CTM-1215408</v>
      </c>
    </row>
    <row r="4952" spans="2:4" x14ac:dyDescent="0.25">
      <c r="B4952" s="23" t="str">
        <v>O120925IN3333986G</v>
      </c>
      <c r="C4952" s="31">
        <v>46007</v>
      </c>
      <c r="D4952" s="23" t="str">
        <v>CTM-1215409</v>
      </c>
    </row>
    <row r="4953" spans="2:4" x14ac:dyDescent="0.25">
      <c r="B4953" s="23" t="str">
        <v>O120925IN3333986G</v>
      </c>
      <c r="C4953" s="31">
        <v>46007</v>
      </c>
      <c r="D4953" s="23" t="str">
        <v>CTM-1215412</v>
      </c>
    </row>
    <row r="4954" spans="2:4" x14ac:dyDescent="0.25">
      <c r="B4954" s="23" t="str">
        <v>O120925IN3333986G</v>
      </c>
      <c r="C4954" s="31">
        <v>46007</v>
      </c>
      <c r="D4954" s="23" t="str">
        <v>CTM-1215410</v>
      </c>
    </row>
    <row r="4955" spans="2:4" x14ac:dyDescent="0.25">
      <c r="B4955" s="23" t="str">
        <v>O120925IN3333986G</v>
      </c>
      <c r="C4955" s="31">
        <v>46007</v>
      </c>
      <c r="D4955" s="23" t="str">
        <v>CTM-1215411</v>
      </c>
    </row>
    <row r="4956" spans="2:4" x14ac:dyDescent="0.25">
      <c r="B4956" s="23" t="str">
        <v>O120925IN3333986G</v>
      </c>
      <c r="C4956" s="31">
        <v>46007</v>
      </c>
      <c r="D4956" s="23" t="str">
        <v>IN-001005-01-20</v>
      </c>
    </row>
    <row r="4957" spans="2:4" x14ac:dyDescent="0.25">
      <c r="B4957" s="23" t="str">
        <v>O120925IN3333986G</v>
      </c>
      <c r="C4957" s="31">
        <v>46007</v>
      </c>
      <c r="D4957" s="23" t="str">
        <v>RHS4531-EG200958</v>
      </c>
    </row>
    <row r="4958" spans="2:4" x14ac:dyDescent="0.25">
      <c r="B4958" s="23" t="str">
        <v>O120925IN3333986G</v>
      </c>
      <c r="C4958" s="31">
        <v>46007</v>
      </c>
      <c r="D4958" s="23" t="str">
        <v>RHS3979-201768493</v>
      </c>
    </row>
    <row r="4959" spans="2:4" x14ac:dyDescent="0.25">
      <c r="B4959" s="23" t="str">
        <v>O120925IN3333986G</v>
      </c>
      <c r="C4959" s="31">
        <v>46007</v>
      </c>
      <c r="D4959" s="23" t="str">
        <v>RHS3979-201798125</v>
      </c>
    </row>
    <row r="4960" spans="2:4" x14ac:dyDescent="0.25">
      <c r="B4960" s="23" t="str">
        <v>O120925IN3333986G</v>
      </c>
      <c r="C4960" s="31">
        <v>46007</v>
      </c>
      <c r="D4960" s="23" t="str">
        <v>RHS3979-201844312</v>
      </c>
    </row>
    <row r="4961" spans="2:4" x14ac:dyDescent="0.25">
      <c r="B4961" s="23" t="str">
        <v>O120925IN3333986G</v>
      </c>
      <c r="C4961" s="31">
        <v>46007</v>
      </c>
      <c r="D4961" s="23" t="str">
        <v>RHS6848</v>
      </c>
    </row>
    <row r="4962" spans="2:4" x14ac:dyDescent="0.25">
      <c r="B4962" s="23" t="str">
        <v>O120925IN3333986G</v>
      </c>
      <c r="C4962" s="31">
        <v>46007</v>
      </c>
      <c r="D4962" s="23" t="str">
        <v>OHS6085-213579246</v>
      </c>
    </row>
    <row r="4963" spans="2:4" x14ac:dyDescent="0.25">
      <c r="B4963" s="23" t="str">
        <v>O120925IN3333986G</v>
      </c>
      <c r="C4963" s="31">
        <v>46007</v>
      </c>
      <c r="D4963" s="23" t="str">
        <v>T-2001-03</v>
      </c>
    </row>
    <row r="4964" spans="2:4" x14ac:dyDescent="0.25">
      <c r="B4964" s="23">
        <v>342346</v>
      </c>
      <c r="C4964" s="31">
        <v>46008</v>
      </c>
      <c r="D4964" s="23" t="str">
        <v>9200-09</v>
      </c>
    </row>
    <row r="4965" spans="2:4" x14ac:dyDescent="0.25">
      <c r="B4965" s="23">
        <v>923864</v>
      </c>
      <c r="C4965" s="31">
        <v>46008</v>
      </c>
      <c r="D4965" s="23" t="str">
        <v>MBS269992</v>
      </c>
    </row>
    <row r="4966" spans="2:4" x14ac:dyDescent="0.25">
      <c r="B4966" s="23">
        <v>923920</v>
      </c>
      <c r="C4966" s="31">
        <v>46008</v>
      </c>
      <c r="D4966" s="23" t="str">
        <v>MBS2606662</v>
      </c>
    </row>
    <row r="4967" spans="2:4" x14ac:dyDescent="0.25">
      <c r="B4967" s="23">
        <v>924020</v>
      </c>
      <c r="C4967" s="31">
        <v>46008</v>
      </c>
      <c r="D4967" s="23" t="str">
        <v>MBS108911</v>
      </c>
    </row>
    <row r="4968" spans="2:4" x14ac:dyDescent="0.25">
      <c r="B4968" s="23" t="str">
        <v>251519303877</v>
      </c>
      <c r="C4968" s="31">
        <v>46008</v>
      </c>
      <c r="D4968" s="23" t="str">
        <v>180E04---E</v>
      </c>
    </row>
    <row r="4969" spans="2:4" x14ac:dyDescent="0.25">
      <c r="B4969" s="23">
        <v>183284</v>
      </c>
      <c r="C4969" s="31">
        <v>46009</v>
      </c>
      <c r="D4969" s="23" t="str">
        <v>BE0001-1</v>
      </c>
    </row>
    <row r="4970" spans="2:4" x14ac:dyDescent="0.25">
      <c r="B4970" s="23">
        <v>183284</v>
      </c>
      <c r="C4970" s="31">
        <v>46009</v>
      </c>
      <c r="D4970" s="23" t="str">
        <v>BE0015-1</v>
      </c>
    </row>
    <row r="4971" spans="2:4" x14ac:dyDescent="0.25">
      <c r="B4971" s="23">
        <v>183284</v>
      </c>
      <c r="C4971" s="31">
        <v>46009</v>
      </c>
      <c r="D4971" s="23" t="str">
        <v>BE0045</v>
      </c>
    </row>
    <row r="4972" spans="2:4" x14ac:dyDescent="0.25">
      <c r="B4972" s="23">
        <v>183284</v>
      </c>
      <c r="C4972" s="31">
        <v>46009</v>
      </c>
      <c r="D4972" s="23" t="str">
        <v>BE0043</v>
      </c>
    </row>
    <row r="4973" spans="2:4" x14ac:dyDescent="0.25">
      <c r="B4973" s="23">
        <v>183284</v>
      </c>
      <c r="C4973" s="31">
        <v>46009</v>
      </c>
      <c r="D4973" s="23" t="str">
        <v>BE0055</v>
      </c>
    </row>
    <row r="4974" spans="2:4" x14ac:dyDescent="0.25">
      <c r="B4974" s="23">
        <v>183284</v>
      </c>
      <c r="C4974" s="31">
        <v>46009</v>
      </c>
      <c r="D4974" s="23" t="str">
        <v>BE0016-2</v>
      </c>
    </row>
    <row r="4975" spans="2:4" x14ac:dyDescent="0.25">
      <c r="B4975" s="23">
        <v>0</v>
      </c>
      <c r="C4975" s="31">
        <v>0</v>
      </c>
      <c r="D4975" s="23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4"/>
  <sheetViews>
    <sheetView topLeftCell="A12" workbookViewId="0">
      <selection activeCell="A42" sqref="A42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4">_xlfn._xlws.SORT(_xlfn.UNIQUE(MasterSheet!U:U))</f>
        <v>4Axis</v>
      </c>
    </row>
    <row r="3" spans="1:5" x14ac:dyDescent="0.25">
      <c r="A3" s="1" t="s">
        <v>5295</v>
      </c>
      <c r="B3" s="1" t="s">
        <v>2021</v>
      </c>
      <c r="C3" s="1" t="s">
        <v>2459</v>
      </c>
      <c r="E3" t="str">
        <v>ABCEPTA</v>
      </c>
    </row>
    <row r="4" spans="1:5" x14ac:dyDescent="0.25">
      <c r="A4" s="1" t="s">
        <v>575</v>
      </c>
      <c r="B4" s="1" t="s">
        <v>2021</v>
      </c>
      <c r="C4" s="1" t="s">
        <v>2459</v>
      </c>
      <c r="E4" t="str">
        <v>Affinity</v>
      </c>
    </row>
    <row r="5" spans="1:5" x14ac:dyDescent="0.25">
      <c r="A5" s="1" t="s">
        <v>1141</v>
      </c>
      <c r="B5" s="1" t="s">
        <v>2021</v>
      </c>
      <c r="C5" s="1" t="s">
        <v>2459</v>
      </c>
      <c r="E5" t="str">
        <v>ApexBio</v>
      </c>
    </row>
    <row r="6" spans="1:5" x14ac:dyDescent="0.25">
      <c r="A6" s="1" t="s">
        <v>416</v>
      </c>
      <c r="B6" s="1" t="s">
        <v>2021</v>
      </c>
      <c r="C6" s="1" t="s">
        <v>2459</v>
      </c>
      <c r="E6" t="str">
        <v>Arista</v>
      </c>
    </row>
    <row r="7" spans="1:5" x14ac:dyDescent="0.25">
      <c r="A7" s="1" t="s">
        <v>5909</v>
      </c>
      <c r="B7" s="1" t="s">
        <v>2021</v>
      </c>
      <c r="C7" s="1" t="s">
        <v>2459</v>
      </c>
      <c r="E7" t="str">
        <v>BellBrook</v>
      </c>
    </row>
    <row r="8" spans="1:5" x14ac:dyDescent="0.25">
      <c r="A8" s="1" t="s">
        <v>310</v>
      </c>
      <c r="B8" s="1" t="s">
        <v>2021</v>
      </c>
      <c r="C8" s="1" t="s">
        <v>2459</v>
      </c>
      <c r="E8" t="str">
        <v>bethyl</v>
      </c>
    </row>
    <row r="9" spans="1:5" x14ac:dyDescent="0.25">
      <c r="A9" s="1" t="s">
        <v>18</v>
      </c>
      <c r="B9" s="1" t="s">
        <v>2020</v>
      </c>
      <c r="C9" s="1" t="s">
        <v>2459</v>
      </c>
      <c r="E9" t="str">
        <v>BioLegend</v>
      </c>
    </row>
    <row r="10" spans="1:5" x14ac:dyDescent="0.25">
      <c r="A10" s="1" t="s">
        <v>3683</v>
      </c>
      <c r="B10" s="1" t="s">
        <v>2021</v>
      </c>
      <c r="C10" s="1" t="s">
        <v>1180</v>
      </c>
      <c r="E10" t="str">
        <v>BIOLINK</v>
      </c>
    </row>
    <row r="11" spans="1:5" x14ac:dyDescent="0.25">
      <c r="A11" s="1" t="s">
        <v>507</v>
      </c>
      <c r="B11" s="1" t="s">
        <v>2022</v>
      </c>
      <c r="C11" s="1" t="s">
        <v>2459</v>
      </c>
      <c r="E11" t="str">
        <v>Biotium</v>
      </c>
    </row>
    <row r="12" spans="1:5" x14ac:dyDescent="0.25">
      <c r="A12" s="1" t="s">
        <v>423</v>
      </c>
      <c r="B12" s="1" t="s">
        <v>2021</v>
      </c>
      <c r="C12" s="1" t="s">
        <v>2459</v>
      </c>
      <c r="E12" t="str">
        <v>BioXcell</v>
      </c>
    </row>
    <row r="13" spans="1:5" x14ac:dyDescent="0.25">
      <c r="A13" s="1" t="s">
        <v>2372</v>
      </c>
      <c r="B13" s="1" t="s">
        <v>2020</v>
      </c>
      <c r="C13" s="1" t="s">
        <v>2459</v>
      </c>
      <c r="E13" t="str">
        <v>Boster</v>
      </c>
    </row>
    <row r="14" spans="1:5" x14ac:dyDescent="0.25">
      <c r="A14" s="1" t="s">
        <v>492</v>
      </c>
      <c r="B14" s="1" t="s">
        <v>2022</v>
      </c>
      <c r="C14" s="1" t="s">
        <v>2459</v>
      </c>
      <c r="E14" t="str">
        <v>BPS</v>
      </c>
    </row>
    <row r="15" spans="1:5" x14ac:dyDescent="0.25">
      <c r="A15" s="1" t="s">
        <v>208</v>
      </c>
      <c r="B15" s="1" t="s">
        <v>2021</v>
      </c>
      <c r="C15" s="1" t="s">
        <v>1180</v>
      </c>
      <c r="E15" t="str">
        <v>Brand</v>
      </c>
    </row>
    <row r="16" spans="1:5" x14ac:dyDescent="0.25">
      <c r="A16" s="1" t="s">
        <v>748</v>
      </c>
      <c r="B16" s="1" t="s">
        <v>2021</v>
      </c>
      <c r="C16" s="1" t="s">
        <v>1180</v>
      </c>
      <c r="E16" t="str">
        <v>BTL</v>
      </c>
    </row>
    <row r="17" spans="1:5" x14ac:dyDescent="0.25">
      <c r="A17" s="1" t="s">
        <v>3307</v>
      </c>
      <c r="B17" s="1" t="s">
        <v>2021</v>
      </c>
      <c r="C17" s="1" t="s">
        <v>1180</v>
      </c>
      <c r="E17" t="str">
        <v>Cella Solution</v>
      </c>
    </row>
    <row r="18" spans="1:5" x14ac:dyDescent="0.25">
      <c r="A18" s="1" t="s">
        <v>611</v>
      </c>
      <c r="B18" s="1" t="s">
        <v>2021</v>
      </c>
      <c r="C18" s="1" t="s">
        <v>2459</v>
      </c>
      <c r="E18" t="str">
        <v>CHROMACHEMIE</v>
      </c>
    </row>
    <row r="19" spans="1:5" x14ac:dyDescent="0.25">
      <c r="A19" s="1" t="s">
        <v>320</v>
      </c>
      <c r="B19" s="1" t="s">
        <v>2020</v>
      </c>
      <c r="C19" s="1" t="s">
        <v>2459</v>
      </c>
      <c r="E19" t="str">
        <v>Cytoskeleton</v>
      </c>
    </row>
    <row r="20" spans="1:5" x14ac:dyDescent="0.25">
      <c r="A20" s="1" t="s">
        <v>1973</v>
      </c>
      <c r="B20" s="1" t="s">
        <v>2021</v>
      </c>
      <c r="C20" s="1" t="s">
        <v>1180</v>
      </c>
      <c r="E20" t="str">
        <v>Dharmacon</v>
      </c>
    </row>
    <row r="21" spans="1:5" x14ac:dyDescent="0.25">
      <c r="A21" s="1" t="s">
        <v>2727</v>
      </c>
      <c r="B21" s="1" t="s">
        <v>2021</v>
      </c>
      <c r="C21" s="1" t="s">
        <v>1180</v>
      </c>
      <c r="E21" t="str">
        <v>Edna</v>
      </c>
    </row>
    <row r="22" spans="1:5" x14ac:dyDescent="0.25">
      <c r="A22" s="1" t="s">
        <v>2515</v>
      </c>
      <c r="B22" s="1" t="s">
        <v>2021</v>
      </c>
      <c r="C22" s="1" t="s">
        <v>1180</v>
      </c>
      <c r="E22" t="str">
        <v>ELK</v>
      </c>
    </row>
    <row r="23" spans="1:5" x14ac:dyDescent="0.25">
      <c r="A23" s="1" t="s">
        <v>2772</v>
      </c>
      <c r="B23" s="1" t="s">
        <v>2022</v>
      </c>
      <c r="C23" s="1" t="s">
        <v>2459</v>
      </c>
      <c r="E23" t="str">
        <v>Genei Lab</v>
      </c>
    </row>
    <row r="24" spans="1:5" x14ac:dyDescent="0.25">
      <c r="A24" s="1" t="s">
        <v>2294</v>
      </c>
      <c r="B24" s="1" t="s">
        <v>2021</v>
      </c>
      <c r="C24" s="1" t="s">
        <v>2459</v>
      </c>
      <c r="E24" t="str">
        <v>Genexis Biotech</v>
      </c>
    </row>
    <row r="25" spans="1:5" x14ac:dyDescent="0.25">
      <c r="A25" s="1" t="s">
        <v>2774</v>
      </c>
      <c r="B25" s="1" t="s">
        <v>2021</v>
      </c>
      <c r="C25" s="1" t="s">
        <v>2459</v>
      </c>
      <c r="E25" t="str">
        <v>Hansa Biomed</v>
      </c>
    </row>
    <row r="26" spans="1:5" x14ac:dyDescent="0.25">
      <c r="A26" s="1" t="s">
        <v>256</v>
      </c>
      <c r="B26" s="1" t="s">
        <v>2021</v>
      </c>
      <c r="C26" s="1" t="s">
        <v>1180</v>
      </c>
      <c r="E26" t="str">
        <v>Hoefer</v>
      </c>
    </row>
    <row r="27" spans="1:5" x14ac:dyDescent="0.25">
      <c r="A27" s="1" t="s">
        <v>568</v>
      </c>
      <c r="B27" s="1" t="s">
        <v>2022</v>
      </c>
      <c r="C27" s="1" t="s">
        <v>2459</v>
      </c>
      <c r="E27" t="str">
        <v>Intron</v>
      </c>
    </row>
    <row r="28" spans="1:5" x14ac:dyDescent="0.25">
      <c r="A28" s="1" t="s">
        <v>737</v>
      </c>
      <c r="B28" s="1" t="s">
        <v>2021</v>
      </c>
      <c r="C28" s="1" t="s">
        <v>1180</v>
      </c>
      <c r="E28" t="str">
        <v>Labex</v>
      </c>
    </row>
    <row r="29" spans="1:5" x14ac:dyDescent="0.25">
      <c r="A29" s="1" t="s">
        <v>2083</v>
      </c>
      <c r="B29" s="1" t="s">
        <v>2022</v>
      </c>
      <c r="C29" s="1" t="s">
        <v>1180</v>
      </c>
      <c r="E29" t="str">
        <v>Mabtech</v>
      </c>
    </row>
    <row r="30" spans="1:5" x14ac:dyDescent="0.25">
      <c r="A30" s="1" t="s">
        <v>610</v>
      </c>
      <c r="B30" s="1" t="s">
        <v>2021</v>
      </c>
      <c r="C30" s="1" t="s">
        <v>2459</v>
      </c>
      <c r="E30" t="str">
        <v>Misc</v>
      </c>
    </row>
    <row r="31" spans="1:5" x14ac:dyDescent="0.25">
      <c r="A31" s="1" t="s">
        <v>741</v>
      </c>
      <c r="B31" s="1" t="s">
        <v>2021</v>
      </c>
      <c r="C31" s="1" t="s">
        <v>1180</v>
      </c>
      <c r="E31" t="str">
        <v>Mp Bio</v>
      </c>
    </row>
    <row r="32" spans="1:5" x14ac:dyDescent="0.25">
      <c r="A32" s="1" t="s">
        <v>1905</v>
      </c>
      <c r="B32" s="1" t="s">
        <v>2021</v>
      </c>
      <c r="C32" s="1" t="s">
        <v>2459</v>
      </c>
      <c r="E32" t="str">
        <v>MyBioSource</v>
      </c>
    </row>
    <row r="33" spans="1:5" x14ac:dyDescent="0.25">
      <c r="A33" s="1" t="s">
        <v>2076</v>
      </c>
      <c r="B33" s="1" t="s">
        <v>2021</v>
      </c>
      <c r="C33" s="1" t="s">
        <v>2459</v>
      </c>
      <c r="E33" t="str">
        <v>NovaBiosys</v>
      </c>
    </row>
    <row r="34" spans="1:5" x14ac:dyDescent="0.25">
      <c r="A34" s="1" t="s">
        <v>1188</v>
      </c>
      <c r="B34" s="1" t="s">
        <v>2022</v>
      </c>
      <c r="C34" s="1" t="s">
        <v>1180</v>
      </c>
      <c r="E34" t="str">
        <v>Phytoab</v>
      </c>
    </row>
    <row r="35" spans="1:5" x14ac:dyDescent="0.25">
      <c r="A35" s="1" t="s">
        <v>2084</v>
      </c>
      <c r="B35" s="1" t="s">
        <v>2021</v>
      </c>
      <c r="C35" s="1" t="s">
        <v>1180</v>
      </c>
      <c r="E35" t="str">
        <v>Prospec</v>
      </c>
    </row>
    <row r="36" spans="1:5" x14ac:dyDescent="0.25">
      <c r="A36" s="1" t="s">
        <v>511</v>
      </c>
      <c r="B36" s="1" t="s">
        <v>2021</v>
      </c>
      <c r="C36" s="1" t="s">
        <v>2459</v>
      </c>
      <c r="E36" t="str">
        <v>Revvity</v>
      </c>
    </row>
    <row r="37" spans="1:5" x14ac:dyDescent="0.25">
      <c r="A37" s="1" t="s">
        <v>2458</v>
      </c>
      <c r="B37" s="1" t="s">
        <v>2021</v>
      </c>
      <c r="C37" s="1" t="s">
        <v>1180</v>
      </c>
      <c r="E37" t="str">
        <v>Sartorius</v>
      </c>
    </row>
    <row r="38" spans="1:5" x14ac:dyDescent="0.25">
      <c r="A38" s="1" t="s">
        <v>520</v>
      </c>
      <c r="B38" s="1" t="s">
        <v>2021</v>
      </c>
      <c r="C38" s="1" t="s">
        <v>2459</v>
      </c>
      <c r="E38" t="str">
        <v>SouthernBiotech</v>
      </c>
    </row>
    <row r="39" spans="1:5" x14ac:dyDescent="0.25">
      <c r="A39" s="1" t="s">
        <v>2348</v>
      </c>
      <c r="B39" s="1" t="s">
        <v>2021</v>
      </c>
      <c r="C39" s="1" t="s">
        <v>1180</v>
      </c>
      <c r="E39" t="str">
        <v>SUPER MO BIO</v>
      </c>
    </row>
    <row r="40" spans="1:5" x14ac:dyDescent="0.25">
      <c r="A40" s="1" t="s">
        <v>2196</v>
      </c>
      <c r="B40" s="1" t="s">
        <v>2021</v>
      </c>
      <c r="C40" s="1" t="s">
        <v>2459</v>
      </c>
      <c r="E40" t="str">
        <v>TargetMol</v>
      </c>
    </row>
    <row r="41" spans="1:5" x14ac:dyDescent="0.25">
      <c r="A41" s="1" t="s">
        <v>2371</v>
      </c>
      <c r="B41" s="1" t="s">
        <v>2021</v>
      </c>
      <c r="C41" s="1" t="s">
        <v>2459</v>
      </c>
      <c r="E41" t="str">
        <v>TOPCLASS ENTERPRISES</v>
      </c>
    </row>
    <row r="42" spans="1:5" x14ac:dyDescent="0.25">
      <c r="A42" s="62" t="s">
        <v>6642</v>
      </c>
      <c r="B42" s="62" t="s">
        <v>2021</v>
      </c>
      <c r="C42" s="62" t="s">
        <v>2459</v>
      </c>
      <c r="E42" t="str">
        <v>Unknown</v>
      </c>
    </row>
    <row r="43" spans="1:5" x14ac:dyDescent="0.25">
      <c r="E43" t="str">
        <v>Us Biological</v>
      </c>
    </row>
    <row r="44" spans="1:5" x14ac:dyDescent="0.25">
      <c r="E44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J3539"/>
  <sheetViews>
    <sheetView topLeftCell="A243" workbookViewId="0">
      <selection activeCell="A270" sqref="A270"/>
    </sheetView>
  </sheetViews>
  <sheetFormatPr defaultRowHeight="15.75" x14ac:dyDescent="0.25"/>
  <cols>
    <col min="1" max="1" width="12" style="12" bestFit="1" customWidth="1"/>
    <col min="2" max="2" width="42.85546875" style="12" bestFit="1" customWidth="1"/>
    <col min="3" max="3" width="26" style="12" bestFit="1" customWidth="1"/>
    <col min="4" max="5" width="26.7109375" bestFit="1" customWidth="1"/>
    <col min="6" max="6" width="21.85546875" bestFit="1" customWidth="1"/>
  </cols>
  <sheetData>
    <row r="1" spans="1:6" x14ac:dyDescent="0.25">
      <c r="A1" s="13" t="s">
        <v>2724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1"/>
    </row>
    <row r="3" spans="1:6" x14ac:dyDescent="0.25">
      <c r="A3" s="10">
        <f>A2+1</f>
        <v>2</v>
      </c>
      <c r="B3" s="10" t="s">
        <v>1007</v>
      </c>
      <c r="C3" s="10" t="s">
        <v>825</v>
      </c>
      <c r="D3" s="10" t="s">
        <v>1183</v>
      </c>
      <c r="E3" s="10"/>
      <c r="F3" s="21"/>
    </row>
    <row r="4" spans="1:6" x14ac:dyDescent="0.25">
      <c r="A4" s="10">
        <f t="shared" ref="A4:A67" si="0">A3+1</f>
        <v>3</v>
      </c>
      <c r="B4" s="10" t="s">
        <v>1008</v>
      </c>
      <c r="C4" s="10" t="s">
        <v>1104</v>
      </c>
      <c r="D4" s="10" t="s">
        <v>1183</v>
      </c>
      <c r="E4" s="10"/>
      <c r="F4" s="21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1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1"/>
    </row>
    <row r="7" spans="1:6" x14ac:dyDescent="0.25">
      <c r="A7" s="10">
        <f t="shared" si="0"/>
        <v>6</v>
      </c>
      <c r="B7" s="10" t="s">
        <v>6349</v>
      </c>
      <c r="C7" s="10" t="s">
        <v>827</v>
      </c>
      <c r="D7" s="11" t="s">
        <v>1184</v>
      </c>
      <c r="E7" s="1"/>
      <c r="F7" s="1" t="s">
        <v>2043</v>
      </c>
    </row>
    <row r="8" spans="1:6" x14ac:dyDescent="0.25">
      <c r="A8" s="10">
        <f t="shared" si="0"/>
        <v>7</v>
      </c>
      <c r="B8" s="10" t="s">
        <v>6350</v>
      </c>
      <c r="C8" s="10" t="s">
        <v>1165</v>
      </c>
      <c r="D8" s="11" t="s">
        <v>1183</v>
      </c>
      <c r="E8" s="1"/>
      <c r="F8" s="1" t="s">
        <v>2367</v>
      </c>
    </row>
    <row r="9" spans="1:6" x14ac:dyDescent="0.25">
      <c r="A9" s="10">
        <f t="shared" si="0"/>
        <v>8</v>
      </c>
      <c r="B9" s="10" t="s">
        <v>1010</v>
      </c>
      <c r="C9" s="10" t="s">
        <v>824</v>
      </c>
      <c r="D9" s="10" t="s">
        <v>1184</v>
      </c>
      <c r="E9" s="10" t="s">
        <v>1896</v>
      </c>
      <c r="F9" s="21" t="s">
        <v>2367</v>
      </c>
    </row>
    <row r="10" spans="1:6" x14ac:dyDescent="0.25">
      <c r="A10" s="10">
        <f t="shared" si="0"/>
        <v>9</v>
      </c>
      <c r="B10" s="21" t="s">
        <v>2463</v>
      </c>
      <c r="C10" s="10" t="s">
        <v>823</v>
      </c>
      <c r="D10" s="11" t="s">
        <v>1184</v>
      </c>
      <c r="E10" s="21"/>
      <c r="F10" s="21"/>
    </row>
    <row r="11" spans="1:6" x14ac:dyDescent="0.25">
      <c r="A11" s="10">
        <f t="shared" si="0"/>
        <v>10</v>
      </c>
      <c r="B11" s="10" t="s">
        <v>5898</v>
      </c>
      <c r="C11" s="10" t="s">
        <v>5899</v>
      </c>
      <c r="D11" s="11" t="s">
        <v>1184</v>
      </c>
      <c r="E11" s="1"/>
      <c r="F11" s="1"/>
    </row>
    <row r="12" spans="1:6" x14ac:dyDescent="0.25">
      <c r="A12" s="10">
        <f t="shared" si="0"/>
        <v>11</v>
      </c>
      <c r="B12" s="11" t="s">
        <v>2355</v>
      </c>
      <c r="C12" s="10" t="s">
        <v>843</v>
      </c>
      <c r="D12" s="11" t="s">
        <v>1184</v>
      </c>
      <c r="E12" s="11" t="s">
        <v>1896</v>
      </c>
      <c r="F12" s="21" t="s">
        <v>2367</v>
      </c>
    </row>
    <row r="13" spans="1:6" x14ac:dyDescent="0.25">
      <c r="A13" s="10">
        <f t="shared" si="0"/>
        <v>12</v>
      </c>
      <c r="B13" s="10" t="s">
        <v>1011</v>
      </c>
      <c r="C13" s="10" t="s">
        <v>825</v>
      </c>
      <c r="D13" s="10" t="s">
        <v>1183</v>
      </c>
      <c r="E13" s="10" t="s">
        <v>1890</v>
      </c>
      <c r="F13" s="21" t="s">
        <v>2367</v>
      </c>
    </row>
    <row r="14" spans="1:6" x14ac:dyDescent="0.25">
      <c r="A14" s="10">
        <f t="shared" si="0"/>
        <v>13</v>
      </c>
      <c r="B14" s="10" t="s">
        <v>4669</v>
      </c>
      <c r="C14" s="10" t="s">
        <v>4671</v>
      </c>
      <c r="D14" s="11" t="s">
        <v>1184</v>
      </c>
      <c r="E14" s="1"/>
      <c r="F14" s="1"/>
    </row>
    <row r="15" spans="1:6" x14ac:dyDescent="0.25">
      <c r="A15" s="10">
        <f t="shared" si="0"/>
        <v>14</v>
      </c>
      <c r="B15" s="10" t="s">
        <v>1895</v>
      </c>
      <c r="C15" s="10" t="s">
        <v>824</v>
      </c>
      <c r="D15" s="10" t="s">
        <v>1184</v>
      </c>
      <c r="E15" s="10" t="s">
        <v>1888</v>
      </c>
      <c r="F15" s="21" t="s">
        <v>2041</v>
      </c>
    </row>
    <row r="16" spans="1:6" x14ac:dyDescent="0.25">
      <c r="A16" s="10">
        <f t="shared" si="0"/>
        <v>15</v>
      </c>
      <c r="B16" s="10" t="s">
        <v>1012</v>
      </c>
      <c r="C16" s="10" t="s">
        <v>827</v>
      </c>
      <c r="D16" s="10" t="s">
        <v>1184</v>
      </c>
      <c r="E16" s="10"/>
      <c r="F16" s="21" t="s">
        <v>2041</v>
      </c>
    </row>
    <row r="17" spans="1:6" x14ac:dyDescent="0.25">
      <c r="A17" s="10">
        <f t="shared" si="0"/>
        <v>16</v>
      </c>
      <c r="B17" s="10" t="s">
        <v>4427</v>
      </c>
      <c r="C17" s="10" t="s">
        <v>830</v>
      </c>
      <c r="D17" s="11" t="s">
        <v>1183</v>
      </c>
      <c r="E17" s="1"/>
      <c r="F17" s="1"/>
    </row>
    <row r="18" spans="1:6" x14ac:dyDescent="0.25">
      <c r="A18" s="10">
        <f t="shared" si="0"/>
        <v>17</v>
      </c>
      <c r="B18" s="10" t="s">
        <v>1013</v>
      </c>
      <c r="C18" s="10" t="s">
        <v>833</v>
      </c>
      <c r="D18" s="10" t="s">
        <v>1183</v>
      </c>
      <c r="E18" s="10" t="s">
        <v>1890</v>
      </c>
      <c r="F18" s="21"/>
    </row>
    <row r="19" spans="1:6" x14ac:dyDescent="0.25">
      <c r="A19" s="10">
        <f t="shared" si="0"/>
        <v>18</v>
      </c>
      <c r="B19" s="10" t="s">
        <v>3674</v>
      </c>
      <c r="C19" s="10" t="s">
        <v>3676</v>
      </c>
      <c r="D19" s="11" t="s">
        <v>1184</v>
      </c>
      <c r="E19" s="1"/>
      <c r="F19" s="1"/>
    </row>
    <row r="20" spans="1:6" x14ac:dyDescent="0.25">
      <c r="A20" s="10">
        <f t="shared" si="0"/>
        <v>19</v>
      </c>
      <c r="B20" s="11" t="s">
        <v>2282</v>
      </c>
      <c r="C20" s="10" t="s">
        <v>2283</v>
      </c>
      <c r="D20" s="11" t="s">
        <v>1184</v>
      </c>
      <c r="E20" s="11"/>
      <c r="F20" s="21"/>
    </row>
    <row r="21" spans="1:6" x14ac:dyDescent="0.25">
      <c r="A21" s="10">
        <f t="shared" si="0"/>
        <v>20</v>
      </c>
      <c r="B21" s="10" t="s">
        <v>2065</v>
      </c>
      <c r="C21" s="10" t="s">
        <v>828</v>
      </c>
      <c r="D21" s="11" t="s">
        <v>1184</v>
      </c>
      <c r="E21" s="1"/>
      <c r="F21" s="1"/>
    </row>
    <row r="22" spans="1:6" x14ac:dyDescent="0.25">
      <c r="A22" s="10">
        <f t="shared" si="0"/>
        <v>21</v>
      </c>
      <c r="B22" s="10" t="s">
        <v>3580</v>
      </c>
      <c r="C22" s="10" t="s">
        <v>3581</v>
      </c>
      <c r="D22" s="11" t="s">
        <v>1184</v>
      </c>
      <c r="E22" s="21"/>
      <c r="F22" s="21"/>
    </row>
    <row r="23" spans="1:6" x14ac:dyDescent="0.25">
      <c r="A23" s="10">
        <f t="shared" si="0"/>
        <v>22</v>
      </c>
      <c r="B23" s="10" t="s">
        <v>5209</v>
      </c>
      <c r="C23" s="10" t="s">
        <v>5210</v>
      </c>
      <c r="D23" s="11" t="s">
        <v>1183</v>
      </c>
      <c r="E23" s="1"/>
      <c r="F23" s="1"/>
    </row>
    <row r="24" spans="1:6" x14ac:dyDescent="0.25">
      <c r="A24" s="10">
        <f t="shared" si="0"/>
        <v>23</v>
      </c>
      <c r="B24" s="10" t="s">
        <v>1992</v>
      </c>
      <c r="C24" s="10" t="s">
        <v>832</v>
      </c>
      <c r="D24" s="10" t="s">
        <v>1184</v>
      </c>
      <c r="E24" s="21"/>
      <c r="F24" s="21"/>
    </row>
    <row r="25" spans="1:6" x14ac:dyDescent="0.25">
      <c r="A25" s="10">
        <f t="shared" si="0"/>
        <v>24</v>
      </c>
      <c r="B25" s="10" t="s">
        <v>1894</v>
      </c>
      <c r="C25" s="10" t="s">
        <v>823</v>
      </c>
      <c r="D25" s="10" t="s">
        <v>1184</v>
      </c>
      <c r="E25" s="10" t="s">
        <v>1888</v>
      </c>
      <c r="F25" s="21" t="s">
        <v>2367</v>
      </c>
    </row>
    <row r="26" spans="1:6" x14ac:dyDescent="0.25">
      <c r="A26" s="10">
        <f t="shared" si="0"/>
        <v>25</v>
      </c>
      <c r="B26" s="10" t="s">
        <v>671</v>
      </c>
      <c r="C26" s="10" t="s">
        <v>828</v>
      </c>
      <c r="D26" s="10" t="s">
        <v>1184</v>
      </c>
      <c r="E26" s="10" t="s">
        <v>1888</v>
      </c>
      <c r="F26" s="21"/>
    </row>
    <row r="27" spans="1:6" x14ac:dyDescent="0.25">
      <c r="A27" s="10">
        <f t="shared" si="0"/>
        <v>26</v>
      </c>
      <c r="B27" s="10" t="s">
        <v>1014</v>
      </c>
      <c r="C27" s="10" t="s">
        <v>824</v>
      </c>
      <c r="D27" s="10" t="s">
        <v>1184</v>
      </c>
      <c r="E27" s="10"/>
      <c r="F27" s="21"/>
    </row>
    <row r="28" spans="1:6" x14ac:dyDescent="0.25">
      <c r="A28" s="10">
        <f t="shared" si="0"/>
        <v>27</v>
      </c>
      <c r="B28" s="10" t="s">
        <v>4430</v>
      </c>
      <c r="C28" s="10" t="s">
        <v>3676</v>
      </c>
      <c r="D28" s="11" t="s">
        <v>1184</v>
      </c>
      <c r="E28" s="1"/>
      <c r="F28" s="1"/>
    </row>
    <row r="29" spans="1:6" x14ac:dyDescent="0.25">
      <c r="A29" s="10">
        <f t="shared" si="0"/>
        <v>28</v>
      </c>
      <c r="B29" s="10" t="s">
        <v>3333</v>
      </c>
      <c r="C29" s="10" t="s">
        <v>828</v>
      </c>
      <c r="D29" s="10" t="s">
        <v>1184</v>
      </c>
      <c r="E29" s="14" t="s">
        <v>3378</v>
      </c>
      <c r="F29" s="10"/>
    </row>
    <row r="30" spans="1:6" x14ac:dyDescent="0.25">
      <c r="A30" s="10">
        <f t="shared" si="0"/>
        <v>29</v>
      </c>
      <c r="B30" s="10" t="s">
        <v>3322</v>
      </c>
      <c r="C30" s="10" t="s">
        <v>3329</v>
      </c>
      <c r="D30" s="11" t="s">
        <v>1184</v>
      </c>
      <c r="E30" s="21"/>
      <c r="F30" s="21"/>
    </row>
    <row r="31" spans="1:6" x14ac:dyDescent="0.25">
      <c r="A31" s="10">
        <f t="shared" si="0"/>
        <v>30</v>
      </c>
      <c r="B31" s="10" t="s">
        <v>3577</v>
      </c>
      <c r="C31" s="10" t="s">
        <v>837</v>
      </c>
      <c r="D31" s="11" t="s">
        <v>1184</v>
      </c>
      <c r="E31" s="21"/>
      <c r="F31" s="21"/>
    </row>
    <row r="32" spans="1:6" x14ac:dyDescent="0.25">
      <c r="A32" s="10">
        <f t="shared" si="0"/>
        <v>31</v>
      </c>
      <c r="B32" s="10" t="s">
        <v>3562</v>
      </c>
      <c r="C32" s="10" t="s">
        <v>1165</v>
      </c>
      <c r="D32" s="11" t="s">
        <v>1183</v>
      </c>
      <c r="E32" s="21" t="s">
        <v>1890</v>
      </c>
      <c r="F32" s="21"/>
    </row>
    <row r="33" spans="1:6" x14ac:dyDescent="0.25">
      <c r="A33" s="10">
        <f t="shared" si="0"/>
        <v>32</v>
      </c>
      <c r="B33" s="10" t="s">
        <v>1015</v>
      </c>
      <c r="C33" s="10" t="s">
        <v>825</v>
      </c>
      <c r="D33" s="10" t="s">
        <v>1183</v>
      </c>
      <c r="E33" s="10"/>
      <c r="F33" s="21" t="s">
        <v>2041</v>
      </c>
    </row>
    <row r="34" spans="1:6" x14ac:dyDescent="0.25">
      <c r="A34" s="10">
        <f t="shared" si="0"/>
        <v>33</v>
      </c>
      <c r="B34" s="10" t="s">
        <v>460</v>
      </c>
      <c r="C34" s="10" t="s">
        <v>828</v>
      </c>
      <c r="D34" s="10" t="s">
        <v>1184</v>
      </c>
      <c r="E34" s="10" t="s">
        <v>1892</v>
      </c>
      <c r="F34" s="21" t="s">
        <v>2041</v>
      </c>
    </row>
    <row r="35" spans="1:6" x14ac:dyDescent="0.25">
      <c r="A35" s="10">
        <f t="shared" si="0"/>
        <v>34</v>
      </c>
      <c r="B35" s="10" t="s">
        <v>1016</v>
      </c>
      <c r="C35" s="10" t="s">
        <v>822</v>
      </c>
      <c r="D35" s="10" t="s">
        <v>1184</v>
      </c>
      <c r="E35" s="10"/>
      <c r="F35" s="21"/>
    </row>
    <row r="36" spans="1:6" x14ac:dyDescent="0.25">
      <c r="A36" s="10">
        <f t="shared" si="0"/>
        <v>35</v>
      </c>
      <c r="B36" s="10" t="s">
        <v>1017</v>
      </c>
      <c r="C36" s="10" t="s">
        <v>823</v>
      </c>
      <c r="D36" s="10" t="s">
        <v>1184</v>
      </c>
      <c r="E36" s="10"/>
      <c r="F36" s="21"/>
    </row>
    <row r="37" spans="1:6" x14ac:dyDescent="0.25">
      <c r="A37" s="10">
        <f t="shared" si="0"/>
        <v>36</v>
      </c>
      <c r="B37" s="10" t="s">
        <v>1018</v>
      </c>
      <c r="C37" s="10" t="s">
        <v>834</v>
      </c>
      <c r="D37" s="10" t="s">
        <v>1184</v>
      </c>
      <c r="E37" s="10" t="s">
        <v>1888</v>
      </c>
      <c r="F37" s="21" t="s">
        <v>2367</v>
      </c>
    </row>
    <row r="38" spans="1:6" x14ac:dyDescent="0.25">
      <c r="A38" s="10">
        <f t="shared" si="0"/>
        <v>37</v>
      </c>
      <c r="B38" s="10" t="s">
        <v>541</v>
      </c>
      <c r="C38" s="10" t="s">
        <v>823</v>
      </c>
      <c r="D38" s="10" t="s">
        <v>1184</v>
      </c>
      <c r="E38" s="10"/>
      <c r="F38" s="21"/>
    </row>
    <row r="39" spans="1:6" x14ac:dyDescent="0.25">
      <c r="A39" s="10">
        <f t="shared" si="0"/>
        <v>38</v>
      </c>
      <c r="B39" s="10" t="s">
        <v>1019</v>
      </c>
      <c r="C39" s="10" t="s">
        <v>827</v>
      </c>
      <c r="D39" s="10" t="s">
        <v>1184</v>
      </c>
      <c r="E39" s="10"/>
      <c r="F39" s="21"/>
    </row>
    <row r="40" spans="1:6" x14ac:dyDescent="0.25">
      <c r="A40" s="10">
        <f t="shared" si="0"/>
        <v>39</v>
      </c>
      <c r="B40" s="10" t="s">
        <v>1102</v>
      </c>
      <c r="C40" s="10" t="s">
        <v>825</v>
      </c>
      <c r="D40" s="10" t="s">
        <v>1183</v>
      </c>
      <c r="E40" s="10"/>
      <c r="F40" s="21"/>
    </row>
    <row r="41" spans="1:6" x14ac:dyDescent="0.25">
      <c r="A41" s="10">
        <f t="shared" si="0"/>
        <v>40</v>
      </c>
      <c r="B41" s="10" t="s">
        <v>1020</v>
      </c>
      <c r="C41" s="10" t="s">
        <v>825</v>
      </c>
      <c r="D41" s="10" t="s">
        <v>1183</v>
      </c>
      <c r="E41" s="10"/>
      <c r="F41" s="21"/>
    </row>
    <row r="42" spans="1:6" x14ac:dyDescent="0.25">
      <c r="A42" s="10">
        <f t="shared" si="0"/>
        <v>41</v>
      </c>
      <c r="B42" s="10" t="s">
        <v>3594</v>
      </c>
      <c r="C42" s="10" t="s">
        <v>3595</v>
      </c>
      <c r="D42" s="11" t="s">
        <v>1184</v>
      </c>
      <c r="E42" s="1" t="s">
        <v>1888</v>
      </c>
      <c r="F42" s="1"/>
    </row>
    <row r="43" spans="1:6" x14ac:dyDescent="0.25">
      <c r="A43" s="10">
        <f t="shared" si="0"/>
        <v>42</v>
      </c>
      <c r="B43" s="10" t="s">
        <v>1021</v>
      </c>
      <c r="C43" s="10" t="s">
        <v>823</v>
      </c>
      <c r="D43" s="10" t="s">
        <v>1184</v>
      </c>
      <c r="E43" s="10" t="s">
        <v>1888</v>
      </c>
      <c r="F43" s="21" t="s">
        <v>2041</v>
      </c>
    </row>
    <row r="44" spans="1:6" x14ac:dyDescent="0.25">
      <c r="A44" s="10">
        <f t="shared" si="0"/>
        <v>43</v>
      </c>
      <c r="B44" s="10" t="s">
        <v>4428</v>
      </c>
      <c r="C44" s="10" t="s">
        <v>828</v>
      </c>
      <c r="D44" s="11" t="s">
        <v>1184</v>
      </c>
      <c r="E44" s="1"/>
      <c r="F44" s="1"/>
    </row>
    <row r="45" spans="1:6" x14ac:dyDescent="0.25">
      <c r="A45" s="10">
        <f t="shared" si="0"/>
        <v>44</v>
      </c>
      <c r="B45" s="10" t="s">
        <v>1137</v>
      </c>
      <c r="C45" s="10" t="s">
        <v>827</v>
      </c>
      <c r="D45" s="10" t="s">
        <v>1184</v>
      </c>
      <c r="E45" s="10"/>
      <c r="F45" s="21"/>
    </row>
    <row r="46" spans="1:6" x14ac:dyDescent="0.25">
      <c r="A46" s="10">
        <f t="shared" si="0"/>
        <v>45</v>
      </c>
      <c r="B46" s="21" t="s">
        <v>3421</v>
      </c>
      <c r="C46" s="10" t="s">
        <v>1165</v>
      </c>
      <c r="D46" s="11" t="s">
        <v>1183</v>
      </c>
      <c r="E46" s="21"/>
      <c r="F46" s="21"/>
    </row>
    <row r="47" spans="1:6" x14ac:dyDescent="0.25">
      <c r="A47" s="10">
        <f t="shared" si="0"/>
        <v>46</v>
      </c>
      <c r="B47" s="10" t="s">
        <v>1022</v>
      </c>
      <c r="C47" s="10" t="s">
        <v>825</v>
      </c>
      <c r="D47" s="10" t="s">
        <v>1183</v>
      </c>
      <c r="E47" s="10" t="s">
        <v>1890</v>
      </c>
      <c r="F47" s="21" t="s">
        <v>2041</v>
      </c>
    </row>
    <row r="48" spans="1:6" x14ac:dyDescent="0.25">
      <c r="A48" s="10">
        <f t="shared" si="0"/>
        <v>47</v>
      </c>
      <c r="B48" s="10" t="s">
        <v>6074</v>
      </c>
      <c r="C48" s="10" t="s">
        <v>823</v>
      </c>
      <c r="D48" s="11" t="s">
        <v>1184</v>
      </c>
      <c r="E48" s="1"/>
      <c r="F48" s="1"/>
    </row>
    <row r="49" spans="1:6" x14ac:dyDescent="0.25">
      <c r="A49" s="10">
        <f t="shared" si="0"/>
        <v>48</v>
      </c>
      <c r="B49" s="10" t="s">
        <v>6125</v>
      </c>
      <c r="C49" s="10" t="s">
        <v>828</v>
      </c>
      <c r="D49" s="11" t="s">
        <v>1184</v>
      </c>
      <c r="E49" s="1"/>
      <c r="F49" s="1" t="s">
        <v>2762</v>
      </c>
    </row>
    <row r="50" spans="1:6" x14ac:dyDescent="0.25">
      <c r="A50" s="10">
        <f t="shared" si="0"/>
        <v>49</v>
      </c>
      <c r="B50" s="10" t="s">
        <v>1173</v>
      </c>
      <c r="C50" s="10" t="s">
        <v>831</v>
      </c>
      <c r="D50" s="10" t="s">
        <v>1184</v>
      </c>
      <c r="E50" s="21"/>
      <c r="F50" s="21"/>
    </row>
    <row r="51" spans="1:6" x14ac:dyDescent="0.25">
      <c r="A51" s="10">
        <f t="shared" si="0"/>
        <v>50</v>
      </c>
      <c r="B51" s="11" t="s">
        <v>2366</v>
      </c>
      <c r="C51" s="10" t="s">
        <v>825</v>
      </c>
      <c r="D51" s="11" t="s">
        <v>1183</v>
      </c>
      <c r="E51" s="11" t="s">
        <v>1890</v>
      </c>
      <c r="F51" s="21" t="s">
        <v>2041</v>
      </c>
    </row>
    <row r="52" spans="1:6" x14ac:dyDescent="0.25">
      <c r="A52" s="10">
        <f t="shared" si="0"/>
        <v>51</v>
      </c>
      <c r="B52" s="10" t="s">
        <v>3707</v>
      </c>
      <c r="C52" s="10" t="s">
        <v>3708</v>
      </c>
      <c r="D52" s="11" t="s">
        <v>1184</v>
      </c>
      <c r="E52" s="1"/>
      <c r="F52" s="1"/>
    </row>
    <row r="53" spans="1:6" x14ac:dyDescent="0.25">
      <c r="A53" s="10">
        <f t="shared" si="0"/>
        <v>52</v>
      </c>
      <c r="B53" s="10" t="s">
        <v>6300</v>
      </c>
      <c r="C53" s="10" t="s">
        <v>827</v>
      </c>
      <c r="D53" s="11" t="s">
        <v>1184</v>
      </c>
      <c r="E53" s="1" t="s">
        <v>1893</v>
      </c>
      <c r="F53" s="1" t="s">
        <v>2367</v>
      </c>
    </row>
    <row r="54" spans="1:6" x14ac:dyDescent="0.25">
      <c r="A54" s="10">
        <f t="shared" si="0"/>
        <v>53</v>
      </c>
      <c r="B54" s="10" t="s">
        <v>1023</v>
      </c>
      <c r="C54" s="10" t="s">
        <v>832</v>
      </c>
      <c r="D54" s="10" t="s">
        <v>1184</v>
      </c>
      <c r="E54" s="10" t="s">
        <v>1888</v>
      </c>
      <c r="F54" s="21" t="s">
        <v>2041</v>
      </c>
    </row>
    <row r="55" spans="1:6" x14ac:dyDescent="0.25">
      <c r="A55" s="10">
        <f t="shared" si="0"/>
        <v>54</v>
      </c>
      <c r="B55" s="11" t="s">
        <v>2265</v>
      </c>
      <c r="C55" s="10" t="s">
        <v>832</v>
      </c>
      <c r="D55" s="11" t="s">
        <v>1184</v>
      </c>
      <c r="E55" s="11" t="s">
        <v>1888</v>
      </c>
      <c r="F55" s="21" t="s">
        <v>2041</v>
      </c>
    </row>
    <row r="56" spans="1:6" x14ac:dyDescent="0.25">
      <c r="A56" s="10">
        <f t="shared" si="0"/>
        <v>55</v>
      </c>
      <c r="B56" s="10" t="s">
        <v>650</v>
      </c>
      <c r="C56" s="10" t="s">
        <v>830</v>
      </c>
      <c r="D56" s="10" t="s">
        <v>1183</v>
      </c>
      <c r="E56" s="10" t="s">
        <v>1890</v>
      </c>
      <c r="F56" s="21"/>
    </row>
    <row r="57" spans="1:6" x14ac:dyDescent="0.25">
      <c r="A57" s="10">
        <f t="shared" si="0"/>
        <v>56</v>
      </c>
      <c r="B57" s="10" t="s">
        <v>6000</v>
      </c>
      <c r="C57" s="10" t="s">
        <v>1109</v>
      </c>
      <c r="D57" s="11" t="s">
        <v>1184</v>
      </c>
      <c r="E57" s="1" t="s">
        <v>1888</v>
      </c>
      <c r="F57" s="1"/>
    </row>
    <row r="58" spans="1:6" x14ac:dyDescent="0.25">
      <c r="A58" s="10">
        <f t="shared" si="0"/>
        <v>57</v>
      </c>
      <c r="B58" s="10" t="s">
        <v>6450</v>
      </c>
      <c r="C58" s="10" t="s">
        <v>1165</v>
      </c>
      <c r="D58" s="11" t="s">
        <v>1183</v>
      </c>
      <c r="E58" s="1"/>
      <c r="F58" s="1" t="s">
        <v>2367</v>
      </c>
    </row>
    <row r="59" spans="1:6" x14ac:dyDescent="0.25">
      <c r="A59" s="10">
        <f t="shared" si="0"/>
        <v>58</v>
      </c>
      <c r="B59" s="10" t="s">
        <v>6127</v>
      </c>
      <c r="C59" s="10" t="s">
        <v>2286</v>
      </c>
      <c r="D59" s="11" t="s">
        <v>1184</v>
      </c>
      <c r="E59" s="1"/>
      <c r="F59" s="1" t="s">
        <v>2762</v>
      </c>
    </row>
    <row r="60" spans="1:6" x14ac:dyDescent="0.25">
      <c r="A60" s="10">
        <f t="shared" si="0"/>
        <v>59</v>
      </c>
      <c r="B60" s="11" t="s">
        <v>1024</v>
      </c>
      <c r="C60" s="10" t="s">
        <v>823</v>
      </c>
      <c r="D60" s="11" t="s">
        <v>1184</v>
      </c>
      <c r="E60" s="11"/>
      <c r="F60" s="21"/>
    </row>
    <row r="61" spans="1:6" x14ac:dyDescent="0.25">
      <c r="A61" s="10">
        <f t="shared" si="0"/>
        <v>60</v>
      </c>
      <c r="B61" s="10" t="s">
        <v>5642</v>
      </c>
      <c r="C61" s="10" t="s">
        <v>5643</v>
      </c>
      <c r="D61" s="11" t="s">
        <v>1993</v>
      </c>
      <c r="E61" s="1"/>
      <c r="F61" s="1"/>
    </row>
    <row r="62" spans="1:6" x14ac:dyDescent="0.25">
      <c r="A62" s="10">
        <f t="shared" si="0"/>
        <v>61</v>
      </c>
      <c r="B62" s="11" t="s">
        <v>1025</v>
      </c>
      <c r="C62" s="10" t="s">
        <v>825</v>
      </c>
      <c r="D62" s="11" t="s">
        <v>1183</v>
      </c>
      <c r="E62" s="11"/>
      <c r="F62" s="21" t="s">
        <v>2762</v>
      </c>
    </row>
    <row r="63" spans="1:6" x14ac:dyDescent="0.25">
      <c r="A63" s="10">
        <f t="shared" si="0"/>
        <v>62</v>
      </c>
      <c r="B63" s="11" t="s">
        <v>1026</v>
      </c>
      <c r="C63" s="10" t="s">
        <v>1105</v>
      </c>
      <c r="D63" s="11" t="s">
        <v>1184</v>
      </c>
      <c r="E63" s="11"/>
      <c r="F63" s="21"/>
    </row>
    <row r="64" spans="1:6" x14ac:dyDescent="0.25">
      <c r="A64" s="10">
        <f t="shared" si="0"/>
        <v>63</v>
      </c>
      <c r="B64" s="10" t="s">
        <v>1027</v>
      </c>
      <c r="C64" s="10" t="s">
        <v>825</v>
      </c>
      <c r="D64" s="10" t="s">
        <v>1183</v>
      </c>
      <c r="E64" s="10"/>
      <c r="F64" s="21"/>
    </row>
    <row r="65" spans="1:6" x14ac:dyDescent="0.25">
      <c r="A65" s="10">
        <f t="shared" si="0"/>
        <v>64</v>
      </c>
      <c r="B65" s="10" t="s">
        <v>6001</v>
      </c>
      <c r="C65" s="10" t="s">
        <v>3463</v>
      </c>
      <c r="D65" s="11" t="s">
        <v>1184</v>
      </c>
      <c r="E65" s="1" t="s">
        <v>1900</v>
      </c>
      <c r="F65" s="1"/>
    </row>
    <row r="66" spans="1:6" x14ac:dyDescent="0.25">
      <c r="A66" s="10">
        <f t="shared" si="0"/>
        <v>65</v>
      </c>
      <c r="B66" s="10" t="s">
        <v>2018</v>
      </c>
      <c r="C66" s="10" t="s">
        <v>825</v>
      </c>
      <c r="D66" s="10" t="s">
        <v>1183</v>
      </c>
      <c r="E66" s="21"/>
      <c r="F66" s="21"/>
    </row>
    <row r="67" spans="1:6" x14ac:dyDescent="0.25">
      <c r="A67" s="10">
        <f t="shared" si="0"/>
        <v>66</v>
      </c>
      <c r="B67" s="10" t="s">
        <v>1907</v>
      </c>
      <c r="C67" s="10" t="s">
        <v>822</v>
      </c>
      <c r="D67" s="10" t="s">
        <v>1184</v>
      </c>
      <c r="E67" s="10" t="s">
        <v>1146</v>
      </c>
      <c r="F67" s="21" t="s">
        <v>2041</v>
      </c>
    </row>
    <row r="68" spans="1:6" x14ac:dyDescent="0.25">
      <c r="A68" s="10">
        <f t="shared" ref="A68:A133" si="1">A67+1</f>
        <v>67</v>
      </c>
      <c r="B68" s="11" t="s">
        <v>2267</v>
      </c>
      <c r="C68" s="10" t="s">
        <v>1106</v>
      </c>
      <c r="D68" s="11" t="s">
        <v>1184</v>
      </c>
      <c r="E68" s="11"/>
      <c r="F68" s="21"/>
    </row>
    <row r="69" spans="1:6" x14ac:dyDescent="0.25">
      <c r="A69" s="10">
        <f t="shared" si="1"/>
        <v>68</v>
      </c>
      <c r="B69" s="11" t="s">
        <v>2266</v>
      </c>
      <c r="C69" s="10" t="s">
        <v>1106</v>
      </c>
      <c r="D69" s="11" t="s">
        <v>1184</v>
      </c>
      <c r="E69" s="11"/>
      <c r="F69" s="21"/>
    </row>
    <row r="70" spans="1:6" x14ac:dyDescent="0.25">
      <c r="A70" s="10">
        <f t="shared" si="1"/>
        <v>69</v>
      </c>
      <c r="B70" s="10" t="s">
        <v>358</v>
      </c>
      <c r="C70" s="10" t="s">
        <v>1106</v>
      </c>
      <c r="D70" s="10" t="s">
        <v>1184</v>
      </c>
      <c r="E70" s="10"/>
      <c r="F70" s="21"/>
    </row>
    <row r="71" spans="1:6" x14ac:dyDescent="0.25">
      <c r="A71" s="10">
        <f t="shared" si="1"/>
        <v>70</v>
      </c>
      <c r="B71" s="10" t="s">
        <v>895</v>
      </c>
      <c r="C71" s="10" t="s">
        <v>823</v>
      </c>
      <c r="D71" s="10" t="s">
        <v>1184</v>
      </c>
      <c r="E71" s="10" t="s">
        <v>1889</v>
      </c>
      <c r="F71" s="21"/>
    </row>
    <row r="72" spans="1:6" x14ac:dyDescent="0.25">
      <c r="A72" s="10">
        <f t="shared" si="1"/>
        <v>71</v>
      </c>
      <c r="B72" s="10" t="s">
        <v>5365</v>
      </c>
      <c r="C72" s="10" t="s">
        <v>837</v>
      </c>
      <c r="D72" s="11" t="s">
        <v>1184</v>
      </c>
      <c r="E72" s="1" t="s">
        <v>1888</v>
      </c>
      <c r="F72" s="1"/>
    </row>
    <row r="73" spans="1:6" x14ac:dyDescent="0.25">
      <c r="A73" s="10">
        <f t="shared" si="1"/>
        <v>72</v>
      </c>
      <c r="B73" s="10" t="s">
        <v>5366</v>
      </c>
      <c r="C73" s="10" t="s">
        <v>837</v>
      </c>
      <c r="D73" s="11" t="s">
        <v>1184</v>
      </c>
      <c r="E73" s="1" t="s">
        <v>1888</v>
      </c>
      <c r="F73" s="1"/>
    </row>
    <row r="74" spans="1:6" x14ac:dyDescent="0.25">
      <c r="A74" s="10">
        <f t="shared" si="1"/>
        <v>73</v>
      </c>
      <c r="B74" s="10" t="s">
        <v>609</v>
      </c>
      <c r="C74" s="10" t="s">
        <v>2025</v>
      </c>
      <c r="D74" s="10" t="s">
        <v>2025</v>
      </c>
      <c r="E74" s="21"/>
      <c r="F74" s="21"/>
    </row>
    <row r="75" spans="1:6" x14ac:dyDescent="0.25">
      <c r="A75" s="10">
        <f t="shared" si="1"/>
        <v>74</v>
      </c>
      <c r="B75" s="11" t="s">
        <v>2364</v>
      </c>
      <c r="C75" s="10" t="s">
        <v>832</v>
      </c>
      <c r="D75" s="11" t="s">
        <v>1184</v>
      </c>
      <c r="E75" s="11" t="s">
        <v>1888</v>
      </c>
      <c r="F75" s="21" t="s">
        <v>2367</v>
      </c>
    </row>
    <row r="76" spans="1:6" x14ac:dyDescent="0.25">
      <c r="A76" s="10">
        <f t="shared" si="1"/>
        <v>75</v>
      </c>
      <c r="B76" s="10" t="s">
        <v>879</v>
      </c>
      <c r="C76" s="10" t="s">
        <v>825</v>
      </c>
      <c r="D76" s="10" t="s">
        <v>1183</v>
      </c>
      <c r="E76" s="10"/>
      <c r="F76" s="21"/>
    </row>
    <row r="77" spans="1:6" x14ac:dyDescent="0.25">
      <c r="A77" s="10">
        <f t="shared" si="1"/>
        <v>76</v>
      </c>
      <c r="B77" s="10" t="s">
        <v>6442</v>
      </c>
      <c r="C77" s="10" t="s">
        <v>2286</v>
      </c>
      <c r="D77" s="11" t="s">
        <v>1184</v>
      </c>
      <c r="E77" s="1" t="s">
        <v>1889</v>
      </c>
      <c r="F77" s="1" t="s">
        <v>2367</v>
      </c>
    </row>
    <row r="78" spans="1:6" x14ac:dyDescent="0.25">
      <c r="A78" s="10">
        <f t="shared" si="1"/>
        <v>77</v>
      </c>
      <c r="B78" s="11" t="s">
        <v>2247</v>
      </c>
      <c r="C78" s="10" t="s">
        <v>824</v>
      </c>
      <c r="D78" s="11" t="s">
        <v>1184</v>
      </c>
      <c r="E78" s="11"/>
      <c r="F78" s="21"/>
    </row>
    <row r="79" spans="1:6" x14ac:dyDescent="0.25">
      <c r="A79" s="10">
        <f t="shared" si="1"/>
        <v>78</v>
      </c>
      <c r="B79" s="10" t="s">
        <v>5902</v>
      </c>
      <c r="C79" s="10" t="s">
        <v>5905</v>
      </c>
      <c r="D79" s="11" t="s">
        <v>1183</v>
      </c>
      <c r="E79" s="1" t="s">
        <v>1888</v>
      </c>
      <c r="F79" s="1"/>
    </row>
    <row r="80" spans="1:6" x14ac:dyDescent="0.25">
      <c r="A80" s="10">
        <f t="shared" si="1"/>
        <v>79</v>
      </c>
      <c r="B80" s="11" t="s">
        <v>2281</v>
      </c>
      <c r="C80" s="10" t="s">
        <v>2286</v>
      </c>
      <c r="D80" s="11" t="s">
        <v>1184</v>
      </c>
      <c r="E80" s="11" t="s">
        <v>1888</v>
      </c>
      <c r="F80" s="21" t="s">
        <v>2367</v>
      </c>
    </row>
    <row r="81" spans="1:6" x14ac:dyDescent="0.25">
      <c r="A81" s="10">
        <f t="shared" si="1"/>
        <v>80</v>
      </c>
      <c r="B81" s="10" t="s">
        <v>1028</v>
      </c>
      <c r="C81" s="10" t="s">
        <v>822</v>
      </c>
      <c r="D81" s="10" t="s">
        <v>1184</v>
      </c>
      <c r="E81" s="10"/>
      <c r="F81" s="21"/>
    </row>
    <row r="82" spans="1:6" x14ac:dyDescent="0.25">
      <c r="A82" s="10">
        <f t="shared" si="1"/>
        <v>81</v>
      </c>
      <c r="B82" s="10" t="s">
        <v>1029</v>
      </c>
      <c r="C82" s="10" t="s">
        <v>843</v>
      </c>
      <c r="D82" s="10" t="s">
        <v>1184</v>
      </c>
      <c r="E82" s="10"/>
      <c r="F82" s="21"/>
    </row>
    <row r="83" spans="1:6" x14ac:dyDescent="0.25">
      <c r="A83" s="10">
        <f t="shared" si="1"/>
        <v>82</v>
      </c>
      <c r="B83" s="10" t="s">
        <v>3464</v>
      </c>
      <c r="C83" s="10" t="s">
        <v>3463</v>
      </c>
      <c r="D83" s="11" t="s">
        <v>1184</v>
      </c>
      <c r="E83" s="21" t="s">
        <v>1888</v>
      </c>
      <c r="F83" s="21"/>
    </row>
    <row r="84" spans="1:6" x14ac:dyDescent="0.25">
      <c r="A84" s="10">
        <f t="shared" si="1"/>
        <v>83</v>
      </c>
      <c r="B84" s="10" t="s">
        <v>1030</v>
      </c>
      <c r="C84" s="10" t="s">
        <v>1107</v>
      </c>
      <c r="D84" s="10" t="s">
        <v>1184</v>
      </c>
      <c r="E84" s="10" t="s">
        <v>1888</v>
      </c>
      <c r="F84" s="21" t="s">
        <v>2041</v>
      </c>
    </row>
    <row r="85" spans="1:6" x14ac:dyDescent="0.25">
      <c r="A85" s="10">
        <f t="shared" si="1"/>
        <v>84</v>
      </c>
      <c r="B85" s="11" t="s">
        <v>894</v>
      </c>
      <c r="C85" s="10" t="s">
        <v>824</v>
      </c>
      <c r="D85" s="11" t="s">
        <v>1184</v>
      </c>
      <c r="E85" s="11"/>
      <c r="F85" s="21"/>
    </row>
    <row r="86" spans="1:6" x14ac:dyDescent="0.25">
      <c r="A86" s="10">
        <f t="shared" si="1"/>
        <v>85</v>
      </c>
      <c r="B86" s="10" t="s">
        <v>1903</v>
      </c>
      <c r="C86" s="10" t="s">
        <v>827</v>
      </c>
      <c r="D86" s="10" t="s">
        <v>1184</v>
      </c>
      <c r="E86" s="21"/>
      <c r="F86" s="21" t="s">
        <v>2041</v>
      </c>
    </row>
    <row r="87" spans="1:6" x14ac:dyDescent="0.25">
      <c r="A87" s="10">
        <f t="shared" si="1"/>
        <v>86</v>
      </c>
      <c r="B87" s="10" t="s">
        <v>574</v>
      </c>
      <c r="C87" s="10" t="s">
        <v>854</v>
      </c>
      <c r="D87" s="10" t="s">
        <v>1184</v>
      </c>
      <c r="E87" s="10"/>
      <c r="F87" s="21" t="s">
        <v>2041</v>
      </c>
    </row>
    <row r="88" spans="1:6" x14ac:dyDescent="0.25">
      <c r="A88" s="10">
        <f t="shared" si="1"/>
        <v>87</v>
      </c>
      <c r="B88" s="10" t="s">
        <v>1031</v>
      </c>
      <c r="C88" s="10" t="s">
        <v>835</v>
      </c>
      <c r="D88" s="10" t="s">
        <v>1184</v>
      </c>
      <c r="E88" s="10"/>
      <c r="F88" s="21"/>
    </row>
    <row r="89" spans="1:6" x14ac:dyDescent="0.25">
      <c r="A89" s="10">
        <f t="shared" si="1"/>
        <v>88</v>
      </c>
      <c r="B89" s="10" t="s">
        <v>5796</v>
      </c>
      <c r="C89" s="10" t="s">
        <v>843</v>
      </c>
      <c r="D89" s="11" t="s">
        <v>1184</v>
      </c>
      <c r="E89" s="1"/>
      <c r="F89" s="1"/>
    </row>
    <row r="90" spans="1:6" x14ac:dyDescent="0.25">
      <c r="A90" s="10">
        <f t="shared" si="1"/>
        <v>89</v>
      </c>
      <c r="B90" s="11" t="s">
        <v>2168</v>
      </c>
      <c r="C90" s="10" t="s">
        <v>828</v>
      </c>
      <c r="D90" s="11" t="s">
        <v>1184</v>
      </c>
      <c r="E90" s="11"/>
      <c r="F90" s="21"/>
    </row>
    <row r="91" spans="1:6" x14ac:dyDescent="0.25">
      <c r="A91" s="10">
        <f t="shared" si="1"/>
        <v>90</v>
      </c>
      <c r="B91" s="11" t="s">
        <v>1119</v>
      </c>
      <c r="C91" s="10" t="s">
        <v>824</v>
      </c>
      <c r="D91" s="11" t="s">
        <v>1184</v>
      </c>
      <c r="E91" s="11"/>
      <c r="F91" s="21"/>
    </row>
    <row r="92" spans="1:6" x14ac:dyDescent="0.25">
      <c r="A92" s="10">
        <f t="shared" si="1"/>
        <v>91</v>
      </c>
      <c r="B92" s="10" t="s">
        <v>1032</v>
      </c>
      <c r="C92" s="10" t="s">
        <v>825</v>
      </c>
      <c r="D92" s="10" t="s">
        <v>1183</v>
      </c>
      <c r="E92" s="10" t="s">
        <v>1890</v>
      </c>
      <c r="F92" s="21" t="s">
        <v>2367</v>
      </c>
    </row>
    <row r="93" spans="1:6" x14ac:dyDescent="0.25">
      <c r="A93" s="10">
        <f t="shared" si="1"/>
        <v>92</v>
      </c>
      <c r="B93" s="10" t="s">
        <v>4429</v>
      </c>
      <c r="C93" s="10" t="s">
        <v>4432</v>
      </c>
      <c r="D93" s="11" t="s">
        <v>1184</v>
      </c>
      <c r="E93" s="1"/>
      <c r="F93" s="1"/>
    </row>
    <row r="94" spans="1:6" x14ac:dyDescent="0.25">
      <c r="A94" s="10">
        <f t="shared" si="1"/>
        <v>93</v>
      </c>
      <c r="B94" s="10" t="s">
        <v>1033</v>
      </c>
      <c r="C94" s="10" t="s">
        <v>825</v>
      </c>
      <c r="D94" s="10" t="s">
        <v>1183</v>
      </c>
      <c r="E94" s="10" t="s">
        <v>1890</v>
      </c>
      <c r="F94" s="21" t="s">
        <v>2367</v>
      </c>
    </row>
    <row r="95" spans="1:6" x14ac:dyDescent="0.25">
      <c r="A95" s="10">
        <f t="shared" si="1"/>
        <v>94</v>
      </c>
      <c r="B95" s="10" t="s">
        <v>1034</v>
      </c>
      <c r="C95" s="10" t="s">
        <v>823</v>
      </c>
      <c r="D95" s="10" t="s">
        <v>1184</v>
      </c>
      <c r="E95" s="10" t="s">
        <v>1889</v>
      </c>
      <c r="F95" s="21"/>
    </row>
    <row r="96" spans="1:6" x14ac:dyDescent="0.25">
      <c r="A96" s="10">
        <f t="shared" si="1"/>
        <v>95</v>
      </c>
      <c r="B96" s="10" t="s">
        <v>1035</v>
      </c>
      <c r="C96" s="10" t="s">
        <v>837</v>
      </c>
      <c r="D96" s="10" t="s">
        <v>1184</v>
      </c>
      <c r="E96" s="10"/>
      <c r="F96" s="21"/>
    </row>
    <row r="97" spans="1:6" x14ac:dyDescent="0.25">
      <c r="A97" s="10">
        <f t="shared" si="1"/>
        <v>96</v>
      </c>
      <c r="B97" s="21" t="s">
        <v>2511</v>
      </c>
      <c r="C97" s="10" t="s">
        <v>2512</v>
      </c>
      <c r="D97" s="11" t="s">
        <v>1184</v>
      </c>
      <c r="E97" s="21"/>
      <c r="F97" s="21" t="s">
        <v>2367</v>
      </c>
    </row>
    <row r="98" spans="1:6" x14ac:dyDescent="0.25">
      <c r="A98" s="10">
        <f t="shared" si="1"/>
        <v>97</v>
      </c>
      <c r="B98" s="10" t="s">
        <v>1036</v>
      </c>
      <c r="C98" s="10" t="s">
        <v>843</v>
      </c>
      <c r="D98" s="10" t="s">
        <v>1184</v>
      </c>
      <c r="E98" s="10"/>
      <c r="F98" s="21"/>
    </row>
    <row r="99" spans="1:6" x14ac:dyDescent="0.25">
      <c r="A99" s="10">
        <f t="shared" si="1"/>
        <v>98</v>
      </c>
      <c r="B99" s="10" t="s">
        <v>4838</v>
      </c>
      <c r="C99" s="10" t="s">
        <v>824</v>
      </c>
      <c r="D99" s="11" t="s">
        <v>1184</v>
      </c>
      <c r="E99" s="1"/>
      <c r="F99" s="1"/>
    </row>
    <row r="100" spans="1:6" x14ac:dyDescent="0.25">
      <c r="A100" s="10">
        <f t="shared" si="1"/>
        <v>99</v>
      </c>
      <c r="B100" s="10" t="s">
        <v>1037</v>
      </c>
      <c r="C100" s="10" t="s">
        <v>824</v>
      </c>
      <c r="D100" s="10" t="s">
        <v>1184</v>
      </c>
      <c r="E100" s="10"/>
      <c r="F100" s="21"/>
    </row>
    <row r="101" spans="1:6" x14ac:dyDescent="0.25">
      <c r="A101" s="10">
        <f t="shared" si="1"/>
        <v>100</v>
      </c>
      <c r="B101" s="10" t="s">
        <v>1038</v>
      </c>
      <c r="C101" s="10" t="s">
        <v>825</v>
      </c>
      <c r="D101" s="10" t="s">
        <v>1183</v>
      </c>
      <c r="E101" s="10" t="s">
        <v>1890</v>
      </c>
      <c r="F101" s="21"/>
    </row>
    <row r="102" spans="1:6" x14ac:dyDescent="0.25">
      <c r="A102" s="10">
        <f t="shared" si="1"/>
        <v>101</v>
      </c>
      <c r="B102" s="10" t="s">
        <v>1039</v>
      </c>
      <c r="C102" s="10" t="s">
        <v>845</v>
      </c>
      <c r="D102" s="10" t="s">
        <v>1184</v>
      </c>
      <c r="E102" s="10"/>
      <c r="F102" s="21"/>
    </row>
    <row r="103" spans="1:6" x14ac:dyDescent="0.25">
      <c r="A103" s="10">
        <f t="shared" si="1"/>
        <v>102</v>
      </c>
      <c r="B103" s="10" t="s">
        <v>3596</v>
      </c>
      <c r="C103" s="10" t="s">
        <v>842</v>
      </c>
      <c r="D103" s="11" t="s">
        <v>1184</v>
      </c>
      <c r="E103" s="1" t="s">
        <v>1893</v>
      </c>
      <c r="F103" s="1"/>
    </row>
    <row r="104" spans="1:6" x14ac:dyDescent="0.25">
      <c r="A104" s="10">
        <f t="shared" si="1"/>
        <v>103</v>
      </c>
      <c r="B104" s="10" t="s">
        <v>5833</v>
      </c>
      <c r="C104" s="10" t="s">
        <v>2268</v>
      </c>
      <c r="D104" s="11" t="s">
        <v>1184</v>
      </c>
      <c r="E104" s="1"/>
      <c r="F104" s="1"/>
    </row>
    <row r="105" spans="1:6" x14ac:dyDescent="0.25">
      <c r="A105" s="10">
        <f t="shared" si="1"/>
        <v>104</v>
      </c>
      <c r="B105" s="10" t="s">
        <v>1099</v>
      </c>
      <c r="C105" s="10" t="s">
        <v>825</v>
      </c>
      <c r="D105" s="10" t="s">
        <v>1183</v>
      </c>
      <c r="E105" s="10"/>
      <c r="F105" s="21"/>
    </row>
    <row r="106" spans="1:6" x14ac:dyDescent="0.25">
      <c r="A106" s="10">
        <f t="shared" si="1"/>
        <v>105</v>
      </c>
      <c r="B106" s="10" t="s">
        <v>1040</v>
      </c>
      <c r="C106" s="10" t="s">
        <v>842</v>
      </c>
      <c r="D106" s="10" t="s">
        <v>1184</v>
      </c>
      <c r="E106" s="10"/>
      <c r="F106" s="21"/>
    </row>
    <row r="107" spans="1:6" x14ac:dyDescent="0.25">
      <c r="A107" s="10">
        <f t="shared" si="1"/>
        <v>106</v>
      </c>
      <c r="B107" s="11" t="s">
        <v>2255</v>
      </c>
      <c r="C107" s="10" t="s">
        <v>2268</v>
      </c>
      <c r="D107" s="11" t="s">
        <v>1184</v>
      </c>
      <c r="E107" s="11"/>
      <c r="F107" s="21"/>
    </row>
    <row r="108" spans="1:6" x14ac:dyDescent="0.25">
      <c r="A108" s="10">
        <f t="shared" si="1"/>
        <v>107</v>
      </c>
      <c r="B108" s="10" t="s">
        <v>1041</v>
      </c>
      <c r="C108" s="10" t="s">
        <v>836</v>
      </c>
      <c r="D108" s="10" t="s">
        <v>1184</v>
      </c>
      <c r="E108" s="10"/>
      <c r="F108" s="21"/>
    </row>
    <row r="109" spans="1:6" x14ac:dyDescent="0.25">
      <c r="A109" s="10">
        <f t="shared" si="1"/>
        <v>108</v>
      </c>
      <c r="B109" s="10" t="s">
        <v>4844</v>
      </c>
      <c r="C109" s="10" t="s">
        <v>823</v>
      </c>
      <c r="D109" s="11" t="s">
        <v>1184</v>
      </c>
      <c r="E109" s="1"/>
      <c r="F109" s="1"/>
    </row>
    <row r="110" spans="1:6" x14ac:dyDescent="0.25">
      <c r="A110" s="10">
        <f t="shared" si="1"/>
        <v>109</v>
      </c>
      <c r="B110" s="10" t="s">
        <v>4431</v>
      </c>
      <c r="C110" s="10" t="s">
        <v>4432</v>
      </c>
      <c r="D110" s="11" t="s">
        <v>1184</v>
      </c>
      <c r="E110" s="1"/>
      <c r="F110" s="1"/>
    </row>
    <row r="111" spans="1:6" x14ac:dyDescent="0.25">
      <c r="A111" s="10">
        <f t="shared" si="1"/>
        <v>110</v>
      </c>
      <c r="B111" s="10" t="s">
        <v>1042</v>
      </c>
      <c r="C111" s="10" t="s">
        <v>825</v>
      </c>
      <c r="D111" s="10" t="s">
        <v>1183</v>
      </c>
      <c r="E111" s="10"/>
      <c r="F111" s="21"/>
    </row>
    <row r="112" spans="1:6" x14ac:dyDescent="0.25">
      <c r="A112" s="10">
        <f t="shared" si="1"/>
        <v>111</v>
      </c>
      <c r="B112" s="10" t="s">
        <v>1043</v>
      </c>
      <c r="C112" s="10" t="s">
        <v>1108</v>
      </c>
      <c r="D112" s="10" t="s">
        <v>1184</v>
      </c>
      <c r="E112" s="10"/>
      <c r="F112" s="21"/>
    </row>
    <row r="113" spans="1:6" x14ac:dyDescent="0.25">
      <c r="A113" s="10">
        <f t="shared" si="1"/>
        <v>112</v>
      </c>
      <c r="B113" s="10" t="s">
        <v>1044</v>
      </c>
      <c r="C113" s="10" t="s">
        <v>823</v>
      </c>
      <c r="D113" s="10" t="s">
        <v>1184</v>
      </c>
      <c r="E113" s="10" t="s">
        <v>1896</v>
      </c>
      <c r="F113" s="21" t="s">
        <v>2367</v>
      </c>
    </row>
    <row r="114" spans="1:6" x14ac:dyDescent="0.25">
      <c r="A114" s="10">
        <f t="shared" si="1"/>
        <v>113</v>
      </c>
      <c r="B114" s="10" t="s">
        <v>1045</v>
      </c>
      <c r="C114" s="10" t="s">
        <v>823</v>
      </c>
      <c r="D114" s="10" t="s">
        <v>1184</v>
      </c>
      <c r="E114" s="10"/>
      <c r="F114" s="21"/>
    </row>
    <row r="115" spans="1:6" x14ac:dyDescent="0.25">
      <c r="A115" s="10">
        <f t="shared" si="1"/>
        <v>114</v>
      </c>
      <c r="B115" s="10" t="s">
        <v>5211</v>
      </c>
      <c r="C115" s="10" t="s">
        <v>824</v>
      </c>
      <c r="D115" s="11" t="s">
        <v>1184</v>
      </c>
      <c r="E115" s="1"/>
      <c r="F115" s="1"/>
    </row>
    <row r="116" spans="1:6" x14ac:dyDescent="0.25">
      <c r="A116" s="10">
        <f t="shared" si="1"/>
        <v>115</v>
      </c>
      <c r="B116" s="10" t="s">
        <v>5777</v>
      </c>
      <c r="C116" s="10" t="s">
        <v>5778</v>
      </c>
      <c r="D116" s="11" t="s">
        <v>1184</v>
      </c>
      <c r="E116" s="1"/>
      <c r="F116" s="1"/>
    </row>
    <row r="117" spans="1:6" x14ac:dyDescent="0.25">
      <c r="A117" s="10">
        <f t="shared" si="1"/>
        <v>116</v>
      </c>
      <c r="B117" s="10" t="s">
        <v>249</v>
      </c>
      <c r="C117" s="10" t="s">
        <v>822</v>
      </c>
      <c r="D117" s="10" t="s">
        <v>1184</v>
      </c>
      <c r="E117" s="10"/>
      <c r="F117" s="21"/>
    </row>
    <row r="118" spans="1:6" x14ac:dyDescent="0.25">
      <c r="A118" s="10">
        <f t="shared" si="1"/>
        <v>117</v>
      </c>
      <c r="B118" s="10" t="s">
        <v>1046</v>
      </c>
      <c r="C118" s="10" t="s">
        <v>1108</v>
      </c>
      <c r="D118" s="10" t="s">
        <v>1184</v>
      </c>
      <c r="E118" s="10"/>
      <c r="F118" s="21"/>
    </row>
    <row r="119" spans="1:6" x14ac:dyDescent="0.25">
      <c r="A119" s="10">
        <f t="shared" si="1"/>
        <v>118</v>
      </c>
      <c r="B119" s="10" t="s">
        <v>3704</v>
      </c>
      <c r="C119" s="10" t="s">
        <v>822</v>
      </c>
      <c r="D119" s="11" t="s">
        <v>1184</v>
      </c>
      <c r="E119" s="1"/>
      <c r="F119" s="1"/>
    </row>
    <row r="120" spans="1:6" x14ac:dyDescent="0.25">
      <c r="A120" s="10">
        <f t="shared" si="1"/>
        <v>119</v>
      </c>
      <c r="B120" s="21" t="s">
        <v>3435</v>
      </c>
      <c r="C120" s="10" t="s">
        <v>823</v>
      </c>
      <c r="D120" s="11" t="s">
        <v>1184</v>
      </c>
      <c r="E120" s="21"/>
      <c r="F120" s="21"/>
    </row>
    <row r="121" spans="1:6" x14ac:dyDescent="0.25">
      <c r="A121" s="10">
        <f t="shared" si="1"/>
        <v>120</v>
      </c>
      <c r="B121" s="11" t="s">
        <v>2279</v>
      </c>
      <c r="C121" s="10" t="s">
        <v>1117</v>
      </c>
      <c r="D121" s="11" t="s">
        <v>1184</v>
      </c>
      <c r="E121" s="11"/>
      <c r="F121" s="21"/>
    </row>
    <row r="122" spans="1:6" x14ac:dyDescent="0.25">
      <c r="A122" s="10">
        <f t="shared" si="1"/>
        <v>121</v>
      </c>
      <c r="B122" s="10" t="s">
        <v>820</v>
      </c>
      <c r="C122" s="10" t="s">
        <v>825</v>
      </c>
      <c r="D122" s="10" t="s">
        <v>1183</v>
      </c>
      <c r="E122" s="10"/>
      <c r="F122" s="21"/>
    </row>
    <row r="123" spans="1:6" x14ac:dyDescent="0.25">
      <c r="A123" s="10">
        <f t="shared" si="1"/>
        <v>122</v>
      </c>
      <c r="B123" s="10" t="s">
        <v>259</v>
      </c>
      <c r="C123" s="10" t="s">
        <v>825</v>
      </c>
      <c r="D123" s="10" t="s">
        <v>1183</v>
      </c>
      <c r="E123" s="10"/>
      <c r="F123" s="21" t="s">
        <v>2367</v>
      </c>
    </row>
    <row r="124" spans="1:6" x14ac:dyDescent="0.25">
      <c r="A124" s="10">
        <f t="shared" si="1"/>
        <v>123</v>
      </c>
      <c r="B124" s="11" t="s">
        <v>1047</v>
      </c>
      <c r="C124" s="10" t="s">
        <v>827</v>
      </c>
      <c r="D124" s="11" t="s">
        <v>1184</v>
      </c>
      <c r="E124" s="11"/>
      <c r="F124" s="21"/>
    </row>
    <row r="125" spans="1:6" x14ac:dyDescent="0.25">
      <c r="A125" s="10">
        <f t="shared" si="1"/>
        <v>124</v>
      </c>
      <c r="B125" s="10" t="s">
        <v>3705</v>
      </c>
      <c r="C125" s="10" t="s">
        <v>1165</v>
      </c>
      <c r="D125" s="11" t="s">
        <v>1993</v>
      </c>
      <c r="E125" s="1"/>
      <c r="F125" s="1"/>
    </row>
    <row r="126" spans="1:6" x14ac:dyDescent="0.25">
      <c r="A126" s="10">
        <f t="shared" si="1"/>
        <v>125</v>
      </c>
      <c r="B126" s="21" t="s">
        <v>3419</v>
      </c>
      <c r="C126" s="10" t="s">
        <v>2286</v>
      </c>
      <c r="D126" s="11" t="s">
        <v>1184</v>
      </c>
      <c r="E126" s="21"/>
      <c r="F126" s="21"/>
    </row>
    <row r="127" spans="1:6" x14ac:dyDescent="0.25">
      <c r="A127" s="10">
        <f t="shared" si="1"/>
        <v>126</v>
      </c>
      <c r="B127" s="10" t="s">
        <v>1144</v>
      </c>
      <c r="C127" s="10" t="s">
        <v>1165</v>
      </c>
      <c r="D127" s="10" t="s">
        <v>1183</v>
      </c>
      <c r="E127" s="10"/>
      <c r="F127" s="21"/>
    </row>
    <row r="128" spans="1:6" x14ac:dyDescent="0.25">
      <c r="A128" s="10">
        <f t="shared" si="1"/>
        <v>127</v>
      </c>
      <c r="B128" s="10" t="s">
        <v>1990</v>
      </c>
      <c r="C128" s="10" t="s">
        <v>1991</v>
      </c>
      <c r="D128" s="10" t="s">
        <v>1184</v>
      </c>
      <c r="E128" s="21"/>
      <c r="F128" s="21"/>
    </row>
    <row r="129" spans="1:6" x14ac:dyDescent="0.25">
      <c r="A129" s="10">
        <f t="shared" si="1"/>
        <v>128</v>
      </c>
      <c r="B129" s="10" t="s">
        <v>1048</v>
      </c>
      <c r="C129" s="10" t="s">
        <v>823</v>
      </c>
      <c r="D129" s="10" t="s">
        <v>1184</v>
      </c>
      <c r="E129" s="10" t="s">
        <v>1888</v>
      </c>
      <c r="F129" s="21" t="s">
        <v>2152</v>
      </c>
    </row>
    <row r="130" spans="1:6" x14ac:dyDescent="0.25">
      <c r="A130" s="10">
        <f t="shared" ref="A130" si="2">A129+1</f>
        <v>129</v>
      </c>
      <c r="B130" s="10" t="s">
        <v>6455</v>
      </c>
      <c r="C130" s="10" t="s">
        <v>831</v>
      </c>
      <c r="D130" s="10" t="s">
        <v>1184</v>
      </c>
      <c r="E130" s="10" t="s">
        <v>1888</v>
      </c>
      <c r="F130" s="21" t="s">
        <v>2152</v>
      </c>
    </row>
    <row r="131" spans="1:6" x14ac:dyDescent="0.25">
      <c r="A131" s="10">
        <f t="shared" ref="A131" si="3">A130+1</f>
        <v>130</v>
      </c>
      <c r="B131" s="10" t="s">
        <v>6456</v>
      </c>
      <c r="C131" s="10" t="s">
        <v>831</v>
      </c>
      <c r="D131" s="10" t="s">
        <v>1184</v>
      </c>
      <c r="E131" s="10" t="s">
        <v>1888</v>
      </c>
      <c r="F131" s="21" t="s">
        <v>2152</v>
      </c>
    </row>
    <row r="132" spans="1:6" x14ac:dyDescent="0.25">
      <c r="A132" s="10">
        <f>A129+1</f>
        <v>129</v>
      </c>
      <c r="B132" s="10" t="s">
        <v>4336</v>
      </c>
      <c r="C132" s="10" t="s">
        <v>4337</v>
      </c>
      <c r="D132" s="11" t="s">
        <v>1184</v>
      </c>
      <c r="E132" s="1"/>
      <c r="F132" s="1"/>
    </row>
    <row r="133" spans="1:6" x14ac:dyDescent="0.25">
      <c r="A133" s="10">
        <f t="shared" si="1"/>
        <v>130</v>
      </c>
      <c r="B133" s="11" t="s">
        <v>1049</v>
      </c>
      <c r="C133" s="10" t="s">
        <v>1109</v>
      </c>
      <c r="D133" s="11" t="s">
        <v>1184</v>
      </c>
      <c r="E133" s="11"/>
      <c r="F133" s="21"/>
    </row>
    <row r="134" spans="1:6" x14ac:dyDescent="0.25">
      <c r="A134" s="10">
        <f t="shared" ref="A134:A197" si="4">A133+1</f>
        <v>131</v>
      </c>
      <c r="B134" s="10" t="s">
        <v>1134</v>
      </c>
      <c r="C134" s="10" t="s">
        <v>824</v>
      </c>
      <c r="D134" s="10" t="s">
        <v>1184</v>
      </c>
      <c r="E134" s="10"/>
      <c r="F134" s="21"/>
    </row>
    <row r="135" spans="1:6" x14ac:dyDescent="0.25">
      <c r="A135" s="10">
        <f t="shared" si="4"/>
        <v>132</v>
      </c>
      <c r="B135" s="21" t="s">
        <v>3377</v>
      </c>
      <c r="C135" s="10" t="s">
        <v>832</v>
      </c>
      <c r="D135" s="10" t="s">
        <v>1184</v>
      </c>
      <c r="E135" s="14" t="s">
        <v>3378</v>
      </c>
      <c r="F135" s="10"/>
    </row>
    <row r="136" spans="1:6" x14ac:dyDescent="0.25">
      <c r="A136" s="10">
        <f t="shared" si="4"/>
        <v>133</v>
      </c>
      <c r="B136" s="10" t="s">
        <v>5903</v>
      </c>
      <c r="C136" s="10" t="s">
        <v>2283</v>
      </c>
      <c r="D136" s="11" t="s">
        <v>1184</v>
      </c>
      <c r="E136" s="1" t="s">
        <v>1888</v>
      </c>
      <c r="F136" s="1"/>
    </row>
    <row r="137" spans="1:6" x14ac:dyDescent="0.25">
      <c r="A137" s="10">
        <f t="shared" si="4"/>
        <v>134</v>
      </c>
      <c r="B137" s="10" t="s">
        <v>256</v>
      </c>
      <c r="C137" s="10" t="s">
        <v>825</v>
      </c>
      <c r="D137" s="10" t="s">
        <v>1183</v>
      </c>
      <c r="E137" s="10" t="s">
        <v>1888</v>
      </c>
      <c r="F137" s="21" t="s">
        <v>2041</v>
      </c>
    </row>
    <row r="138" spans="1:6" x14ac:dyDescent="0.25">
      <c r="A138" s="10">
        <f t="shared" si="4"/>
        <v>135</v>
      </c>
      <c r="B138" s="10" t="s">
        <v>2042</v>
      </c>
      <c r="C138" s="10" t="s">
        <v>1227</v>
      </c>
      <c r="D138" s="10" t="s">
        <v>1184</v>
      </c>
      <c r="E138" s="21"/>
      <c r="F138" s="21" t="s">
        <v>2041</v>
      </c>
    </row>
    <row r="139" spans="1:6" x14ac:dyDescent="0.25">
      <c r="A139" s="10">
        <f t="shared" si="4"/>
        <v>136</v>
      </c>
      <c r="B139" s="10" t="s">
        <v>6309</v>
      </c>
      <c r="C139" s="10" t="s">
        <v>823</v>
      </c>
      <c r="D139" s="11" t="s">
        <v>1184</v>
      </c>
      <c r="E139" s="1"/>
      <c r="F139" s="1"/>
    </row>
    <row r="140" spans="1:6" x14ac:dyDescent="0.25">
      <c r="A140" s="10">
        <f t="shared" si="4"/>
        <v>137</v>
      </c>
      <c r="B140" s="11" t="s">
        <v>1050</v>
      </c>
      <c r="C140" s="10" t="s">
        <v>825</v>
      </c>
      <c r="D140" s="11" t="s">
        <v>1183</v>
      </c>
      <c r="E140" s="11"/>
      <c r="F140" s="21"/>
    </row>
    <row r="141" spans="1:6" x14ac:dyDescent="0.25">
      <c r="A141" s="10">
        <f t="shared" si="4"/>
        <v>138</v>
      </c>
      <c r="B141" s="10" t="s">
        <v>91</v>
      </c>
      <c r="C141" s="10" t="s">
        <v>1110</v>
      </c>
      <c r="D141" s="10" t="s">
        <v>1184</v>
      </c>
      <c r="E141" s="10"/>
      <c r="F141" s="21"/>
    </row>
    <row r="142" spans="1:6" x14ac:dyDescent="0.25">
      <c r="A142" s="10">
        <f t="shared" si="4"/>
        <v>139</v>
      </c>
      <c r="B142" s="10" t="s">
        <v>5032</v>
      </c>
      <c r="C142" s="10" t="s">
        <v>5037</v>
      </c>
      <c r="D142" s="11" t="s">
        <v>1184</v>
      </c>
      <c r="E142" s="1"/>
      <c r="F142" s="1"/>
    </row>
    <row r="143" spans="1:6" x14ac:dyDescent="0.25">
      <c r="A143" s="10">
        <f t="shared" si="4"/>
        <v>140</v>
      </c>
      <c r="B143" s="10" t="s">
        <v>1051</v>
      </c>
      <c r="C143" s="10" t="s">
        <v>825</v>
      </c>
      <c r="D143" s="10" t="s">
        <v>1183</v>
      </c>
      <c r="E143" s="10"/>
      <c r="F143" s="21"/>
    </row>
    <row r="144" spans="1:6" x14ac:dyDescent="0.25">
      <c r="A144" s="10">
        <f t="shared" si="4"/>
        <v>141</v>
      </c>
      <c r="B144" s="11" t="s">
        <v>1052</v>
      </c>
      <c r="C144" s="10" t="s">
        <v>1111</v>
      </c>
      <c r="D144" s="11" t="s">
        <v>1184</v>
      </c>
      <c r="E144" s="11"/>
      <c r="F144" s="21"/>
    </row>
    <row r="145" spans="1:6" x14ac:dyDescent="0.25">
      <c r="A145" s="10">
        <f t="shared" si="4"/>
        <v>142</v>
      </c>
      <c r="B145" s="10" t="s">
        <v>5571</v>
      </c>
      <c r="C145" s="10" t="s">
        <v>1107</v>
      </c>
      <c r="D145" s="11" t="s">
        <v>1184</v>
      </c>
      <c r="E145" s="1"/>
      <c r="F145" s="1"/>
    </row>
    <row r="146" spans="1:6" x14ac:dyDescent="0.25">
      <c r="A146" s="10">
        <f t="shared" si="4"/>
        <v>143</v>
      </c>
      <c r="B146" s="10" t="s">
        <v>1053</v>
      </c>
      <c r="C146" s="10" t="s">
        <v>827</v>
      </c>
      <c r="D146" s="10" t="s">
        <v>1184</v>
      </c>
      <c r="E146" s="10" t="s">
        <v>1893</v>
      </c>
      <c r="F146" s="21" t="s">
        <v>2041</v>
      </c>
    </row>
    <row r="147" spans="1:6" x14ac:dyDescent="0.25">
      <c r="A147" s="10">
        <f t="shared" si="4"/>
        <v>144</v>
      </c>
      <c r="B147" s="10" t="s">
        <v>1054</v>
      </c>
      <c r="C147" s="10" t="s">
        <v>823</v>
      </c>
      <c r="D147" s="10" t="s">
        <v>1184</v>
      </c>
      <c r="E147" s="10"/>
      <c r="F147" s="21"/>
    </row>
    <row r="148" spans="1:6" x14ac:dyDescent="0.25">
      <c r="A148" s="10">
        <f t="shared" si="4"/>
        <v>145</v>
      </c>
      <c r="B148" s="10" t="s">
        <v>105</v>
      </c>
      <c r="C148" s="10" t="s">
        <v>822</v>
      </c>
      <c r="D148" s="10" t="s">
        <v>1184</v>
      </c>
      <c r="E148" s="10" t="s">
        <v>2368</v>
      </c>
      <c r="F148" s="21" t="s">
        <v>2043</v>
      </c>
    </row>
    <row r="149" spans="1:6" x14ac:dyDescent="0.25">
      <c r="A149" s="10">
        <f t="shared" si="4"/>
        <v>146</v>
      </c>
      <c r="B149" s="10" t="s">
        <v>262</v>
      </c>
      <c r="C149" s="10" t="s">
        <v>825</v>
      </c>
      <c r="D149" s="10" t="s">
        <v>1183</v>
      </c>
      <c r="E149" s="10"/>
      <c r="F149" s="21"/>
    </row>
    <row r="150" spans="1:6" x14ac:dyDescent="0.25">
      <c r="A150" s="10">
        <f t="shared" si="4"/>
        <v>147</v>
      </c>
      <c r="B150" s="10" t="s">
        <v>252</v>
      </c>
      <c r="C150" s="10" t="s">
        <v>1112</v>
      </c>
      <c r="D150" s="10" t="s">
        <v>1184</v>
      </c>
      <c r="E150" s="10" t="s">
        <v>1888</v>
      </c>
      <c r="F150" s="21"/>
    </row>
    <row r="151" spans="1:6" x14ac:dyDescent="0.25">
      <c r="A151" s="10">
        <f t="shared" si="4"/>
        <v>148</v>
      </c>
      <c r="B151" s="11" t="s">
        <v>2280</v>
      </c>
      <c r="C151" s="10" t="s">
        <v>2285</v>
      </c>
      <c r="D151" s="11" t="s">
        <v>1184</v>
      </c>
      <c r="E151" s="11"/>
      <c r="F151" s="21"/>
    </row>
    <row r="152" spans="1:6" x14ac:dyDescent="0.25">
      <c r="A152" s="10">
        <f t="shared" si="4"/>
        <v>149</v>
      </c>
      <c r="B152" s="10" t="s">
        <v>133</v>
      </c>
      <c r="C152" s="10" t="s">
        <v>828</v>
      </c>
      <c r="D152" s="10" t="s">
        <v>1184</v>
      </c>
      <c r="E152" s="10"/>
      <c r="F152" s="21"/>
    </row>
    <row r="153" spans="1:6" x14ac:dyDescent="0.25">
      <c r="A153" s="10">
        <f t="shared" si="4"/>
        <v>150</v>
      </c>
      <c r="B153" s="10" t="s">
        <v>1055</v>
      </c>
      <c r="C153" s="10" t="s">
        <v>825</v>
      </c>
      <c r="D153" s="10" t="s">
        <v>1183</v>
      </c>
      <c r="E153" s="10" t="s">
        <v>1890</v>
      </c>
      <c r="F153" s="21" t="s">
        <v>2367</v>
      </c>
    </row>
    <row r="154" spans="1:6" x14ac:dyDescent="0.25">
      <c r="A154" s="10">
        <f t="shared" si="4"/>
        <v>151</v>
      </c>
      <c r="B154" s="10" t="s">
        <v>3712</v>
      </c>
      <c r="C154" s="10" t="s">
        <v>3564</v>
      </c>
      <c r="D154" s="11" t="s">
        <v>1184</v>
      </c>
      <c r="E154" s="1"/>
      <c r="F154" s="1"/>
    </row>
    <row r="155" spans="1:6" x14ac:dyDescent="0.25">
      <c r="A155" s="10">
        <f t="shared" si="4"/>
        <v>152</v>
      </c>
      <c r="B155" s="10" t="s">
        <v>775</v>
      </c>
      <c r="C155" s="10" t="s">
        <v>831</v>
      </c>
      <c r="D155" s="10" t="s">
        <v>1184</v>
      </c>
      <c r="E155" s="10"/>
      <c r="F155" s="21"/>
    </row>
    <row r="156" spans="1:6" x14ac:dyDescent="0.25">
      <c r="A156" s="10">
        <f t="shared" si="4"/>
        <v>153</v>
      </c>
      <c r="B156" s="11" t="s">
        <v>2155</v>
      </c>
      <c r="C156" s="10" t="s">
        <v>1165</v>
      </c>
      <c r="D156" s="11" t="s">
        <v>1183</v>
      </c>
      <c r="E156" s="11"/>
      <c r="F156" s="21" t="s">
        <v>2043</v>
      </c>
    </row>
    <row r="157" spans="1:6" x14ac:dyDescent="0.25">
      <c r="A157" s="10">
        <f t="shared" si="4"/>
        <v>154</v>
      </c>
      <c r="B157" s="10" t="s">
        <v>146</v>
      </c>
      <c r="C157" s="10" t="s">
        <v>825</v>
      </c>
      <c r="D157" s="10" t="s">
        <v>1183</v>
      </c>
      <c r="E157" s="10"/>
      <c r="F157" s="21"/>
    </row>
    <row r="158" spans="1:6" x14ac:dyDescent="0.25">
      <c r="A158" s="10">
        <f t="shared" si="4"/>
        <v>155</v>
      </c>
      <c r="B158" s="10" t="s">
        <v>149</v>
      </c>
      <c r="C158" s="10" t="s">
        <v>823</v>
      </c>
      <c r="D158" s="10" t="s">
        <v>1184</v>
      </c>
      <c r="E158" s="10"/>
      <c r="F158" s="21"/>
    </row>
    <row r="159" spans="1:6" x14ac:dyDescent="0.25">
      <c r="A159" s="10">
        <f t="shared" si="4"/>
        <v>156</v>
      </c>
      <c r="B159" s="10" t="s">
        <v>1056</v>
      </c>
      <c r="C159" s="10" t="s">
        <v>1113</v>
      </c>
      <c r="D159" s="10" t="s">
        <v>1183</v>
      </c>
      <c r="E159" s="10"/>
      <c r="F159" s="21"/>
    </row>
    <row r="160" spans="1:6" x14ac:dyDescent="0.25">
      <c r="A160" s="10">
        <f t="shared" si="4"/>
        <v>157</v>
      </c>
      <c r="B160" s="10" t="s">
        <v>1057</v>
      </c>
      <c r="C160" s="10" t="s">
        <v>823</v>
      </c>
      <c r="D160" s="10" t="s">
        <v>1184</v>
      </c>
      <c r="E160" s="10"/>
      <c r="F160" s="21"/>
    </row>
    <row r="161" spans="1:6" x14ac:dyDescent="0.25">
      <c r="A161" s="10">
        <f t="shared" si="4"/>
        <v>158</v>
      </c>
      <c r="B161" s="10" t="s">
        <v>1058</v>
      </c>
      <c r="C161" s="10" t="s">
        <v>843</v>
      </c>
      <c r="D161" s="10" t="s">
        <v>1184</v>
      </c>
      <c r="E161" s="10"/>
      <c r="F161" s="21"/>
    </row>
    <row r="162" spans="1:6" x14ac:dyDescent="0.25">
      <c r="A162" s="10">
        <f t="shared" si="4"/>
        <v>159</v>
      </c>
      <c r="B162" s="21" t="s">
        <v>2580</v>
      </c>
      <c r="C162" s="10" t="s">
        <v>1165</v>
      </c>
      <c r="D162" s="11" t="s">
        <v>1183</v>
      </c>
      <c r="E162" s="21"/>
      <c r="F162" s="21"/>
    </row>
    <row r="163" spans="1:6" x14ac:dyDescent="0.25">
      <c r="A163" s="10">
        <f t="shared" si="4"/>
        <v>160</v>
      </c>
      <c r="B163" s="10" t="s">
        <v>1059</v>
      </c>
      <c r="C163" s="10" t="s">
        <v>834</v>
      </c>
      <c r="D163" s="10" t="s">
        <v>1184</v>
      </c>
      <c r="E163" s="10"/>
      <c r="F163" s="21"/>
    </row>
    <row r="164" spans="1:6" x14ac:dyDescent="0.25">
      <c r="A164" s="10">
        <f t="shared" si="4"/>
        <v>161</v>
      </c>
      <c r="B164" s="10" t="s">
        <v>1060</v>
      </c>
      <c r="C164" s="10" t="s">
        <v>824</v>
      </c>
      <c r="D164" s="10" t="s">
        <v>1184</v>
      </c>
      <c r="E164" s="10" t="s">
        <v>1889</v>
      </c>
      <c r="F164" s="21"/>
    </row>
    <row r="165" spans="1:6" x14ac:dyDescent="0.25">
      <c r="A165" s="10">
        <f t="shared" si="4"/>
        <v>162</v>
      </c>
      <c r="B165" s="10" t="s">
        <v>1061</v>
      </c>
      <c r="C165" s="10" t="s">
        <v>1107</v>
      </c>
      <c r="D165" s="10" t="s">
        <v>1184</v>
      </c>
      <c r="E165" s="10"/>
      <c r="F165" s="21" t="s">
        <v>2041</v>
      </c>
    </row>
    <row r="166" spans="1:6" x14ac:dyDescent="0.25">
      <c r="A166" s="10">
        <f t="shared" si="4"/>
        <v>163</v>
      </c>
      <c r="B166" s="10" t="s">
        <v>6163</v>
      </c>
      <c r="C166" s="10" t="s">
        <v>832</v>
      </c>
      <c r="D166" s="11" t="s">
        <v>1184</v>
      </c>
      <c r="E166" s="1"/>
      <c r="F166" s="1" t="s">
        <v>2762</v>
      </c>
    </row>
    <row r="167" spans="1:6" x14ac:dyDescent="0.25">
      <c r="A167" s="10">
        <f t="shared" si="4"/>
        <v>164</v>
      </c>
      <c r="B167" s="10" t="s">
        <v>1062</v>
      </c>
      <c r="C167" s="10" t="s">
        <v>828</v>
      </c>
      <c r="D167" s="10" t="s">
        <v>1184</v>
      </c>
      <c r="E167" s="10" t="s">
        <v>1892</v>
      </c>
      <c r="F167" s="21" t="s">
        <v>2367</v>
      </c>
    </row>
    <row r="168" spans="1:6" x14ac:dyDescent="0.25">
      <c r="A168" s="10">
        <f t="shared" si="4"/>
        <v>165</v>
      </c>
      <c r="B168" s="10" t="s">
        <v>1063</v>
      </c>
      <c r="C168" s="10" t="s">
        <v>1114</v>
      </c>
      <c r="D168" s="10" t="s">
        <v>1184</v>
      </c>
      <c r="E168" s="10" t="s">
        <v>1893</v>
      </c>
      <c r="F168" s="21" t="s">
        <v>2367</v>
      </c>
    </row>
    <row r="169" spans="1:6" x14ac:dyDescent="0.25">
      <c r="A169" s="10">
        <f t="shared" si="4"/>
        <v>166</v>
      </c>
      <c r="B169" s="10" t="s">
        <v>1064</v>
      </c>
      <c r="C169" s="10" t="s">
        <v>825</v>
      </c>
      <c r="D169" s="10" t="s">
        <v>1183</v>
      </c>
      <c r="E169" s="10"/>
      <c r="F169" s="21"/>
    </row>
    <row r="170" spans="1:6" x14ac:dyDescent="0.25">
      <c r="A170" s="10">
        <f t="shared" si="4"/>
        <v>167</v>
      </c>
      <c r="B170" s="10" t="s">
        <v>3591</v>
      </c>
      <c r="C170" s="10" t="s">
        <v>824</v>
      </c>
      <c r="D170" s="11" t="s">
        <v>1184</v>
      </c>
      <c r="E170" s="1" t="s">
        <v>1900</v>
      </c>
      <c r="F170" s="1"/>
    </row>
    <row r="171" spans="1:6" x14ac:dyDescent="0.25">
      <c r="A171" s="10">
        <f t="shared" si="4"/>
        <v>168</v>
      </c>
      <c r="B171" s="10" t="s">
        <v>1135</v>
      </c>
      <c r="C171" s="10" t="s">
        <v>823</v>
      </c>
      <c r="D171" s="10" t="s">
        <v>1184</v>
      </c>
      <c r="E171" s="10"/>
      <c r="F171" s="21"/>
    </row>
    <row r="172" spans="1:6" x14ac:dyDescent="0.25">
      <c r="A172" s="10">
        <f t="shared" si="4"/>
        <v>169</v>
      </c>
      <c r="B172" s="10" t="s">
        <v>1065</v>
      </c>
      <c r="C172" s="10" t="s">
        <v>825</v>
      </c>
      <c r="D172" s="10" t="s">
        <v>1183</v>
      </c>
      <c r="E172" s="10"/>
      <c r="F172" s="21"/>
    </row>
    <row r="173" spans="1:6" x14ac:dyDescent="0.25">
      <c r="A173" s="10">
        <f t="shared" si="4"/>
        <v>170</v>
      </c>
      <c r="B173" s="10" t="s">
        <v>1066</v>
      </c>
      <c r="C173" s="10" t="s">
        <v>828</v>
      </c>
      <c r="D173" s="10" t="s">
        <v>1184</v>
      </c>
      <c r="E173" s="10"/>
      <c r="F173" s="21"/>
    </row>
    <row r="174" spans="1:6" x14ac:dyDescent="0.25">
      <c r="A174" s="10">
        <f t="shared" si="4"/>
        <v>171</v>
      </c>
      <c r="B174" s="10" t="s">
        <v>3684</v>
      </c>
      <c r="C174" s="10" t="s">
        <v>1165</v>
      </c>
      <c r="D174" s="11" t="s">
        <v>1183</v>
      </c>
      <c r="E174" s="1"/>
      <c r="F174" s="1"/>
    </row>
    <row r="175" spans="1:6" x14ac:dyDescent="0.25">
      <c r="A175" s="10">
        <f t="shared" si="4"/>
        <v>172</v>
      </c>
      <c r="B175" s="10" t="s">
        <v>1067</v>
      </c>
      <c r="C175" s="10" t="s">
        <v>824</v>
      </c>
      <c r="D175" s="10" t="s">
        <v>1184</v>
      </c>
      <c r="E175" s="10"/>
      <c r="F175" s="21"/>
    </row>
    <row r="176" spans="1:6" x14ac:dyDescent="0.25">
      <c r="A176" s="10">
        <f t="shared" si="4"/>
        <v>173</v>
      </c>
      <c r="B176" s="10" t="s">
        <v>1068</v>
      </c>
      <c r="C176" s="10" t="s">
        <v>843</v>
      </c>
      <c r="D176" s="10" t="s">
        <v>1184</v>
      </c>
      <c r="E176" s="10" t="s">
        <v>1900</v>
      </c>
      <c r="F176" s="21"/>
    </row>
    <row r="177" spans="1:6" x14ac:dyDescent="0.25">
      <c r="A177" s="10">
        <f t="shared" si="4"/>
        <v>174</v>
      </c>
      <c r="B177" s="10" t="s">
        <v>5419</v>
      </c>
      <c r="C177" s="10" t="s">
        <v>823</v>
      </c>
      <c r="D177" s="11" t="s">
        <v>1184</v>
      </c>
      <c r="E177" s="1"/>
      <c r="F177" s="1"/>
    </row>
    <row r="178" spans="1:6" x14ac:dyDescent="0.25">
      <c r="A178" s="10">
        <f t="shared" si="4"/>
        <v>175</v>
      </c>
      <c r="B178" s="10" t="s">
        <v>3281</v>
      </c>
      <c r="C178" s="10" t="s">
        <v>823</v>
      </c>
      <c r="D178" s="11" t="s">
        <v>1184</v>
      </c>
      <c r="E178" s="21" t="s">
        <v>1889</v>
      </c>
      <c r="F178" s="21"/>
    </row>
    <row r="179" spans="1:6" x14ac:dyDescent="0.25">
      <c r="A179" s="10">
        <f t="shared" si="4"/>
        <v>176</v>
      </c>
      <c r="B179" s="10" t="s">
        <v>1101</v>
      </c>
      <c r="C179" s="10" t="s">
        <v>823</v>
      </c>
      <c r="D179" s="10" t="s">
        <v>1184</v>
      </c>
      <c r="E179" s="10" t="s">
        <v>1889</v>
      </c>
      <c r="F179" s="21" t="s">
        <v>2367</v>
      </c>
    </row>
    <row r="180" spans="1:6" x14ac:dyDescent="0.25">
      <c r="A180" s="10">
        <f t="shared" si="4"/>
        <v>177</v>
      </c>
      <c r="B180" s="10" t="s">
        <v>840</v>
      </c>
      <c r="C180" s="10" t="s">
        <v>825</v>
      </c>
      <c r="D180" s="10" t="s">
        <v>1183</v>
      </c>
      <c r="E180" s="10"/>
      <c r="F180" s="21"/>
    </row>
    <row r="181" spans="1:6" x14ac:dyDescent="0.25">
      <c r="A181" s="10">
        <f t="shared" si="4"/>
        <v>178</v>
      </c>
      <c r="B181" s="21" t="s">
        <v>3420</v>
      </c>
      <c r="C181" s="10" t="s">
        <v>1165</v>
      </c>
      <c r="D181" s="11" t="s">
        <v>1183</v>
      </c>
      <c r="E181" s="21"/>
      <c r="F181" s="21"/>
    </row>
    <row r="182" spans="1:6" x14ac:dyDescent="0.25">
      <c r="A182" s="10">
        <f t="shared" si="4"/>
        <v>179</v>
      </c>
      <c r="B182" s="10" t="s">
        <v>800</v>
      </c>
      <c r="C182" s="10" t="s">
        <v>2025</v>
      </c>
      <c r="D182" s="10" t="s">
        <v>2025</v>
      </c>
      <c r="E182" s="10"/>
      <c r="F182" s="21"/>
    </row>
    <row r="183" spans="1:6" x14ac:dyDescent="0.25">
      <c r="A183" s="10">
        <f t="shared" si="4"/>
        <v>180</v>
      </c>
      <c r="B183" s="10" t="s">
        <v>2390</v>
      </c>
      <c r="C183" s="10" t="s">
        <v>2391</v>
      </c>
      <c r="D183" s="11" t="s">
        <v>1184</v>
      </c>
      <c r="E183" s="21"/>
      <c r="F183" s="21"/>
    </row>
    <row r="184" spans="1:6" x14ac:dyDescent="0.25">
      <c r="A184" s="10">
        <f t="shared" si="4"/>
        <v>181</v>
      </c>
      <c r="B184" s="11" t="s">
        <v>2278</v>
      </c>
      <c r="C184" s="10" t="s">
        <v>2284</v>
      </c>
      <c r="D184" s="11" t="s">
        <v>1183</v>
      </c>
      <c r="E184" s="11"/>
      <c r="F184" s="21"/>
    </row>
    <row r="185" spans="1:6" x14ac:dyDescent="0.25">
      <c r="A185" s="10">
        <f t="shared" si="4"/>
        <v>182</v>
      </c>
      <c r="B185" s="10" t="s">
        <v>13</v>
      </c>
      <c r="C185" s="10" t="s">
        <v>2025</v>
      </c>
      <c r="D185" s="10" t="s">
        <v>2025</v>
      </c>
      <c r="E185" s="10"/>
      <c r="F185" s="21"/>
    </row>
    <row r="186" spans="1:6" x14ac:dyDescent="0.25">
      <c r="A186" s="10">
        <f t="shared" si="4"/>
        <v>183</v>
      </c>
      <c r="B186" s="10" t="s">
        <v>1069</v>
      </c>
      <c r="C186" s="10" t="s">
        <v>852</v>
      </c>
      <c r="D186" s="10" t="s">
        <v>1184</v>
      </c>
      <c r="E186" s="10"/>
      <c r="F186" s="21"/>
    </row>
    <row r="187" spans="1:6" x14ac:dyDescent="0.25">
      <c r="A187" s="10">
        <f t="shared" si="4"/>
        <v>184</v>
      </c>
      <c r="B187" s="11" t="s">
        <v>2069</v>
      </c>
      <c r="C187" s="10" t="s">
        <v>827</v>
      </c>
      <c r="D187" s="11" t="s">
        <v>1184</v>
      </c>
      <c r="E187" s="11"/>
      <c r="F187" s="21"/>
    </row>
    <row r="188" spans="1:6" x14ac:dyDescent="0.25">
      <c r="A188" s="10">
        <f t="shared" si="4"/>
        <v>185</v>
      </c>
      <c r="B188" s="10" t="s">
        <v>1897</v>
      </c>
      <c r="C188" s="10" t="s">
        <v>1898</v>
      </c>
      <c r="D188" s="10" t="s">
        <v>1183</v>
      </c>
      <c r="E188" s="10" t="s">
        <v>1890</v>
      </c>
      <c r="F188" s="21"/>
    </row>
    <row r="189" spans="1:6" x14ac:dyDescent="0.25">
      <c r="A189" s="10">
        <f t="shared" si="4"/>
        <v>186</v>
      </c>
      <c r="B189" s="10" t="s">
        <v>1070</v>
      </c>
      <c r="C189" s="10" t="s">
        <v>828</v>
      </c>
      <c r="D189" s="10" t="s">
        <v>1184</v>
      </c>
      <c r="E189" s="10"/>
      <c r="F189" s="21"/>
    </row>
    <row r="190" spans="1:6" x14ac:dyDescent="0.25">
      <c r="A190" s="10">
        <f t="shared" si="4"/>
        <v>187</v>
      </c>
      <c r="B190" s="10" t="s">
        <v>3582</v>
      </c>
      <c r="C190" s="10" t="s">
        <v>824</v>
      </c>
      <c r="D190" s="11" t="s">
        <v>1184</v>
      </c>
      <c r="E190" s="21"/>
      <c r="F190" s="21"/>
    </row>
    <row r="191" spans="1:6" x14ac:dyDescent="0.25">
      <c r="A191" s="10">
        <f t="shared" si="4"/>
        <v>188</v>
      </c>
      <c r="B191" s="10" t="s">
        <v>1103</v>
      </c>
      <c r="C191" s="10" t="s">
        <v>1118</v>
      </c>
      <c r="D191" s="10" t="s">
        <v>1184</v>
      </c>
      <c r="E191" s="10"/>
      <c r="F191" s="21"/>
    </row>
    <row r="192" spans="1:6" x14ac:dyDescent="0.25">
      <c r="A192" s="10">
        <f t="shared" si="4"/>
        <v>189</v>
      </c>
      <c r="B192" s="11" t="s">
        <v>2153</v>
      </c>
      <c r="C192" s="10" t="s">
        <v>2154</v>
      </c>
      <c r="D192" s="11" t="s">
        <v>1184</v>
      </c>
      <c r="E192" s="11"/>
      <c r="F192" s="21" t="s">
        <v>2043</v>
      </c>
    </row>
    <row r="193" spans="1:6" x14ac:dyDescent="0.25">
      <c r="A193" s="10">
        <f t="shared" si="4"/>
        <v>190</v>
      </c>
      <c r="B193" s="10" t="s">
        <v>1071</v>
      </c>
      <c r="C193" s="10" t="s">
        <v>1115</v>
      </c>
      <c r="D193" s="10" t="s">
        <v>1184</v>
      </c>
      <c r="E193" s="10" t="s">
        <v>1892</v>
      </c>
      <c r="F193" s="21" t="s">
        <v>2367</v>
      </c>
    </row>
    <row r="194" spans="1:6" x14ac:dyDescent="0.25">
      <c r="A194" s="10">
        <f t="shared" si="4"/>
        <v>191</v>
      </c>
      <c r="B194" s="10" t="s">
        <v>1072</v>
      </c>
      <c r="C194" s="10" t="s">
        <v>1113</v>
      </c>
      <c r="D194" s="10" t="s">
        <v>1183</v>
      </c>
      <c r="E194" s="10"/>
      <c r="F194" s="21"/>
    </row>
    <row r="195" spans="1:6" x14ac:dyDescent="0.25">
      <c r="A195" s="10">
        <f t="shared" si="4"/>
        <v>192</v>
      </c>
      <c r="B195" s="10" t="s">
        <v>637</v>
      </c>
      <c r="C195" s="10" t="s">
        <v>825</v>
      </c>
      <c r="D195" s="11" t="s">
        <v>1183</v>
      </c>
      <c r="E195" s="21"/>
      <c r="F195" s="21"/>
    </row>
    <row r="196" spans="1:6" x14ac:dyDescent="0.25">
      <c r="A196" s="10">
        <f t="shared" si="4"/>
        <v>193</v>
      </c>
      <c r="B196" s="21" t="s">
        <v>5438</v>
      </c>
      <c r="C196" s="10" t="s">
        <v>3676</v>
      </c>
      <c r="D196" s="11" t="s">
        <v>1184</v>
      </c>
      <c r="E196" s="1"/>
      <c r="F196" s="1"/>
    </row>
    <row r="197" spans="1:6" x14ac:dyDescent="0.25">
      <c r="A197" s="10">
        <f t="shared" si="4"/>
        <v>194</v>
      </c>
      <c r="B197" s="21" t="s">
        <v>5660</v>
      </c>
      <c r="C197" s="10" t="s">
        <v>835</v>
      </c>
      <c r="D197" s="11" t="s">
        <v>1184</v>
      </c>
      <c r="E197" s="1"/>
      <c r="F197" s="1"/>
    </row>
    <row r="198" spans="1:6" x14ac:dyDescent="0.25">
      <c r="A198" s="10">
        <f t="shared" ref="A198:A262" si="5">A197+1</f>
        <v>195</v>
      </c>
      <c r="B198" s="10" t="s">
        <v>5212</v>
      </c>
      <c r="C198" s="10" t="s">
        <v>5213</v>
      </c>
      <c r="D198" s="11" t="s">
        <v>1184</v>
      </c>
      <c r="E198" s="1"/>
      <c r="F198" s="1"/>
    </row>
    <row r="199" spans="1:6" x14ac:dyDescent="0.25">
      <c r="A199" s="10">
        <f t="shared" si="5"/>
        <v>196</v>
      </c>
      <c r="B199" s="10" t="s">
        <v>1073</v>
      </c>
      <c r="C199" s="10" t="s">
        <v>825</v>
      </c>
      <c r="D199" s="10" t="s">
        <v>1183</v>
      </c>
      <c r="E199" s="10" t="s">
        <v>1890</v>
      </c>
      <c r="F199" s="21" t="s">
        <v>2367</v>
      </c>
    </row>
    <row r="200" spans="1:6" x14ac:dyDescent="0.25">
      <c r="A200" s="10">
        <f t="shared" si="5"/>
        <v>197</v>
      </c>
      <c r="B200" s="10" t="s">
        <v>1074</v>
      </c>
      <c r="C200" s="10" t="s">
        <v>824</v>
      </c>
      <c r="D200" s="10" t="s">
        <v>1184</v>
      </c>
      <c r="E200" s="10"/>
      <c r="F200" s="21"/>
    </row>
    <row r="201" spans="1:6" x14ac:dyDescent="0.25">
      <c r="A201" s="10">
        <f t="shared" si="5"/>
        <v>198</v>
      </c>
      <c r="B201" s="11" t="s">
        <v>1075</v>
      </c>
      <c r="C201" s="10" t="s">
        <v>824</v>
      </c>
      <c r="D201" s="11" t="s">
        <v>1184</v>
      </c>
      <c r="E201" s="11"/>
      <c r="F201" s="21"/>
    </row>
    <row r="202" spans="1:6" x14ac:dyDescent="0.25">
      <c r="A202" s="10">
        <f t="shared" si="5"/>
        <v>199</v>
      </c>
      <c r="B202" s="11" t="s">
        <v>1076</v>
      </c>
      <c r="C202" s="10" t="s">
        <v>822</v>
      </c>
      <c r="D202" s="11" t="s">
        <v>1184</v>
      </c>
      <c r="E202" s="11"/>
      <c r="F202" s="21"/>
    </row>
    <row r="203" spans="1:6" x14ac:dyDescent="0.25">
      <c r="A203" s="10">
        <f t="shared" si="5"/>
        <v>200</v>
      </c>
      <c r="B203" s="10" t="s">
        <v>1077</v>
      </c>
      <c r="C203" s="10" t="s">
        <v>822</v>
      </c>
      <c r="D203" s="10" t="s">
        <v>1184</v>
      </c>
      <c r="E203" s="10"/>
      <c r="F203" s="21"/>
    </row>
    <row r="204" spans="1:6" x14ac:dyDescent="0.25">
      <c r="A204" s="10">
        <f t="shared" si="5"/>
        <v>201</v>
      </c>
      <c r="B204" s="10" t="s">
        <v>1078</v>
      </c>
      <c r="C204" s="10" t="s">
        <v>831</v>
      </c>
      <c r="D204" s="10" t="s">
        <v>1184</v>
      </c>
      <c r="E204" s="10" t="s">
        <v>1899</v>
      </c>
      <c r="F204" s="21" t="s">
        <v>2041</v>
      </c>
    </row>
    <row r="205" spans="1:6" x14ac:dyDescent="0.25">
      <c r="A205" s="10">
        <f t="shared" si="5"/>
        <v>202</v>
      </c>
      <c r="B205" s="10" t="s">
        <v>1133</v>
      </c>
      <c r="C205" s="10" t="s">
        <v>1107</v>
      </c>
      <c r="D205" s="10" t="s">
        <v>1184</v>
      </c>
      <c r="E205" s="10"/>
      <c r="F205" s="21"/>
    </row>
    <row r="206" spans="1:6" x14ac:dyDescent="0.25">
      <c r="A206" s="10">
        <f t="shared" si="5"/>
        <v>203</v>
      </c>
      <c r="B206" s="10" t="s">
        <v>2732</v>
      </c>
      <c r="C206" s="10" t="s">
        <v>824</v>
      </c>
      <c r="D206" s="11" t="s">
        <v>1184</v>
      </c>
      <c r="E206" s="21"/>
      <c r="F206" s="21"/>
    </row>
    <row r="207" spans="1:6" x14ac:dyDescent="0.25">
      <c r="A207" s="10">
        <f t="shared" si="5"/>
        <v>204</v>
      </c>
      <c r="B207" s="11" t="s">
        <v>1079</v>
      </c>
      <c r="C207" s="10" t="s">
        <v>1116</v>
      </c>
      <c r="D207" s="11" t="s">
        <v>1184</v>
      </c>
      <c r="E207" s="11"/>
      <c r="F207" s="21"/>
    </row>
    <row r="208" spans="1:6" x14ac:dyDescent="0.25">
      <c r="A208" s="10">
        <f t="shared" si="5"/>
        <v>205</v>
      </c>
      <c r="B208" s="10" t="s">
        <v>516</v>
      </c>
      <c r="C208" s="10" t="s">
        <v>828</v>
      </c>
      <c r="D208" s="10" t="s">
        <v>1184</v>
      </c>
      <c r="E208" s="10" t="s">
        <v>1888</v>
      </c>
      <c r="F208" s="21" t="s">
        <v>2367</v>
      </c>
    </row>
    <row r="209" spans="1:6" x14ac:dyDescent="0.25">
      <c r="A209" s="10">
        <f t="shared" si="5"/>
        <v>206</v>
      </c>
      <c r="B209" s="10" t="s">
        <v>5115</v>
      </c>
      <c r="C209" s="10" t="s">
        <v>2391</v>
      </c>
      <c r="D209" s="10" t="s">
        <v>1184</v>
      </c>
      <c r="E209" s="10" t="s">
        <v>1888</v>
      </c>
      <c r="F209" s="21" t="s">
        <v>2367</v>
      </c>
    </row>
    <row r="210" spans="1:6" x14ac:dyDescent="0.25">
      <c r="A210" s="10">
        <f t="shared" si="5"/>
        <v>207</v>
      </c>
      <c r="B210" s="10" t="s">
        <v>5901</v>
      </c>
      <c r="C210" s="10" t="s">
        <v>5904</v>
      </c>
      <c r="D210" s="11" t="s">
        <v>1184</v>
      </c>
      <c r="E210" s="1" t="s">
        <v>1888</v>
      </c>
      <c r="F210" s="1"/>
    </row>
    <row r="211" spans="1:6" x14ac:dyDescent="0.25">
      <c r="A211" s="10">
        <f t="shared" si="5"/>
        <v>208</v>
      </c>
      <c r="B211" s="10" t="s">
        <v>2523</v>
      </c>
      <c r="C211" s="10" t="s">
        <v>2524</v>
      </c>
      <c r="D211" s="11" t="s">
        <v>1184</v>
      </c>
      <c r="E211" s="21"/>
      <c r="F211" s="21"/>
    </row>
    <row r="212" spans="1:6" x14ac:dyDescent="0.25">
      <c r="A212" s="10">
        <f t="shared" si="5"/>
        <v>209</v>
      </c>
      <c r="B212" s="21" t="s">
        <v>3415</v>
      </c>
      <c r="C212" s="10" t="s">
        <v>3416</v>
      </c>
      <c r="D212" s="11" t="s">
        <v>1183</v>
      </c>
      <c r="E212" s="21" t="s">
        <v>3417</v>
      </c>
      <c r="F212" s="21"/>
    </row>
    <row r="213" spans="1:6" x14ac:dyDescent="0.25">
      <c r="A213" s="10">
        <f t="shared" si="5"/>
        <v>210</v>
      </c>
      <c r="B213" s="11" t="s">
        <v>2264</v>
      </c>
      <c r="C213" s="10" t="s">
        <v>833</v>
      </c>
      <c r="D213" s="11" t="s">
        <v>1183</v>
      </c>
      <c r="E213" s="11"/>
      <c r="F213" s="21"/>
    </row>
    <row r="214" spans="1:6" x14ac:dyDescent="0.25">
      <c r="A214" s="10">
        <f t="shared" si="5"/>
        <v>211</v>
      </c>
      <c r="B214" s="10" t="s">
        <v>3362</v>
      </c>
      <c r="C214" s="10" t="s">
        <v>843</v>
      </c>
      <c r="D214" s="11" t="s">
        <v>1184</v>
      </c>
      <c r="E214" s="21"/>
      <c r="F214" s="21"/>
    </row>
    <row r="215" spans="1:6" x14ac:dyDescent="0.25">
      <c r="A215" s="10">
        <f t="shared" si="5"/>
        <v>212</v>
      </c>
      <c r="B215" s="10" t="s">
        <v>1121</v>
      </c>
      <c r="C215" s="10" t="s">
        <v>829</v>
      </c>
      <c r="D215" s="10" t="s">
        <v>1184</v>
      </c>
      <c r="E215" s="10"/>
      <c r="F215" s="21"/>
    </row>
    <row r="216" spans="1:6" x14ac:dyDescent="0.25">
      <c r="A216" s="10">
        <f t="shared" si="5"/>
        <v>213</v>
      </c>
      <c r="B216" s="21" t="s">
        <v>2489</v>
      </c>
      <c r="C216" s="10" t="s">
        <v>825</v>
      </c>
      <c r="D216" s="11" t="s">
        <v>1183</v>
      </c>
      <c r="E216" s="21"/>
      <c r="F216" s="21"/>
    </row>
    <row r="217" spans="1:6" x14ac:dyDescent="0.25">
      <c r="A217" s="10">
        <f t="shared" si="5"/>
        <v>214</v>
      </c>
      <c r="B217" s="10" t="s">
        <v>3670</v>
      </c>
      <c r="C217" s="10" t="s">
        <v>832</v>
      </c>
      <c r="D217" s="11" t="s">
        <v>1184</v>
      </c>
      <c r="E217" s="1"/>
      <c r="F217" s="1"/>
    </row>
    <row r="218" spans="1:6" x14ac:dyDescent="0.25">
      <c r="A218" s="10">
        <f t="shared" si="5"/>
        <v>215</v>
      </c>
      <c r="B218" s="10" t="s">
        <v>1080</v>
      </c>
      <c r="C218" s="10" t="s">
        <v>831</v>
      </c>
      <c r="D218" s="10" t="s">
        <v>1184</v>
      </c>
      <c r="E218" s="10"/>
      <c r="F218" s="21"/>
    </row>
    <row r="219" spans="1:6" x14ac:dyDescent="0.25">
      <c r="A219" s="10">
        <f t="shared" si="5"/>
        <v>216</v>
      </c>
      <c r="B219" s="10" t="s">
        <v>6404</v>
      </c>
      <c r="C219" s="10" t="s">
        <v>6413</v>
      </c>
      <c r="D219" s="11" t="s">
        <v>1184</v>
      </c>
      <c r="E219" s="1"/>
      <c r="F219" s="1"/>
    </row>
    <row r="220" spans="1:6" x14ac:dyDescent="0.25">
      <c r="A220" s="10">
        <f t="shared" si="5"/>
        <v>217</v>
      </c>
      <c r="B220" s="10" t="s">
        <v>1081</v>
      </c>
      <c r="C220" s="10" t="s">
        <v>837</v>
      </c>
      <c r="D220" s="10" t="s">
        <v>1184</v>
      </c>
      <c r="E220" s="10"/>
      <c r="F220" s="21"/>
    </row>
    <row r="221" spans="1:6" x14ac:dyDescent="0.25">
      <c r="A221" s="10">
        <f t="shared" si="5"/>
        <v>218</v>
      </c>
      <c r="B221" s="10" t="s">
        <v>127</v>
      </c>
      <c r="C221" s="10" t="s">
        <v>844</v>
      </c>
      <c r="D221" s="10" t="s">
        <v>1184</v>
      </c>
      <c r="E221" s="10"/>
      <c r="F221" s="21"/>
    </row>
    <row r="222" spans="1:6" x14ac:dyDescent="0.25">
      <c r="A222" s="10">
        <f t="shared" si="5"/>
        <v>219</v>
      </c>
      <c r="B222" s="10" t="s">
        <v>3563</v>
      </c>
      <c r="C222" s="10" t="s">
        <v>3564</v>
      </c>
      <c r="D222" s="11" t="s">
        <v>1184</v>
      </c>
      <c r="E222" s="21" t="s">
        <v>1888</v>
      </c>
      <c r="F222" s="21"/>
    </row>
    <row r="223" spans="1:6" x14ac:dyDescent="0.25">
      <c r="A223" s="10">
        <f t="shared" si="5"/>
        <v>220</v>
      </c>
      <c r="B223" s="10" t="s">
        <v>1082</v>
      </c>
      <c r="C223" s="10" t="s">
        <v>830</v>
      </c>
      <c r="D223" s="10" t="s">
        <v>1183</v>
      </c>
      <c r="E223" s="10" t="s">
        <v>1146</v>
      </c>
      <c r="F223" s="21"/>
    </row>
    <row r="224" spans="1:6" x14ac:dyDescent="0.25">
      <c r="A224" s="10">
        <f t="shared" si="5"/>
        <v>221</v>
      </c>
      <c r="B224" s="10" t="s">
        <v>1083</v>
      </c>
      <c r="C224" s="10" t="s">
        <v>844</v>
      </c>
      <c r="D224" s="10" t="s">
        <v>1184</v>
      </c>
      <c r="E224" s="10"/>
      <c r="F224" s="21"/>
    </row>
    <row r="225" spans="1:6" x14ac:dyDescent="0.25">
      <c r="A225" s="10">
        <f t="shared" si="5"/>
        <v>222</v>
      </c>
      <c r="B225" s="10" t="s">
        <v>1084</v>
      </c>
      <c r="C225" s="10" t="s">
        <v>829</v>
      </c>
      <c r="D225" s="10" t="s">
        <v>1184</v>
      </c>
      <c r="E225" s="10"/>
      <c r="F225" s="21"/>
    </row>
    <row r="226" spans="1:6" x14ac:dyDescent="0.25">
      <c r="A226" s="10">
        <f t="shared" si="5"/>
        <v>223</v>
      </c>
      <c r="B226" s="21" t="s">
        <v>3422</v>
      </c>
      <c r="C226" s="10" t="s">
        <v>1165</v>
      </c>
      <c r="D226" s="11" t="s">
        <v>1183</v>
      </c>
      <c r="E226" s="21"/>
      <c r="F226" s="21"/>
    </row>
    <row r="227" spans="1:6" x14ac:dyDescent="0.25">
      <c r="A227" s="10">
        <f t="shared" si="5"/>
        <v>224</v>
      </c>
      <c r="B227" s="10" t="s">
        <v>3457</v>
      </c>
      <c r="C227" s="10" t="s">
        <v>3463</v>
      </c>
      <c r="D227" s="11" t="s">
        <v>1184</v>
      </c>
      <c r="E227" s="21" t="s">
        <v>1900</v>
      </c>
      <c r="F227" s="21"/>
    </row>
    <row r="228" spans="1:6" x14ac:dyDescent="0.25">
      <c r="A228" s="10">
        <f t="shared" si="5"/>
        <v>225</v>
      </c>
      <c r="B228" s="10" t="s">
        <v>1085</v>
      </c>
      <c r="C228" s="10" t="s">
        <v>825</v>
      </c>
      <c r="D228" s="10" t="s">
        <v>1183</v>
      </c>
      <c r="E228" s="10"/>
      <c r="F228" s="21"/>
    </row>
    <row r="229" spans="1:6" x14ac:dyDescent="0.25">
      <c r="A229" s="10">
        <f t="shared" si="5"/>
        <v>226</v>
      </c>
      <c r="B229" s="11" t="s">
        <v>1086</v>
      </c>
      <c r="C229" s="10" t="s">
        <v>837</v>
      </c>
      <c r="D229" s="11" t="s">
        <v>1184</v>
      </c>
      <c r="E229" s="11"/>
      <c r="F229" s="21"/>
    </row>
    <row r="230" spans="1:6" x14ac:dyDescent="0.25">
      <c r="A230" s="10">
        <f t="shared" si="5"/>
        <v>227</v>
      </c>
      <c r="B230" s="10" t="s">
        <v>1100</v>
      </c>
      <c r="C230" s="10" t="s">
        <v>837</v>
      </c>
      <c r="D230" s="10" t="s">
        <v>1184</v>
      </c>
      <c r="E230" s="10"/>
      <c r="F230" s="21"/>
    </row>
    <row r="231" spans="1:6" x14ac:dyDescent="0.25">
      <c r="A231" s="10">
        <f t="shared" si="5"/>
        <v>228</v>
      </c>
      <c r="B231" s="10" t="s">
        <v>1087</v>
      </c>
      <c r="C231" s="10" t="s">
        <v>837</v>
      </c>
      <c r="D231" s="10" t="s">
        <v>1184</v>
      </c>
      <c r="E231" s="10"/>
      <c r="F231" s="21"/>
    </row>
    <row r="232" spans="1:6" x14ac:dyDescent="0.25">
      <c r="A232" s="10">
        <f t="shared" si="5"/>
        <v>229</v>
      </c>
      <c r="B232" s="10" t="s">
        <v>2017</v>
      </c>
      <c r="C232" s="10" t="s">
        <v>2025</v>
      </c>
      <c r="D232" s="10" t="s">
        <v>2025</v>
      </c>
      <c r="E232" s="21"/>
      <c r="F232" s="21"/>
    </row>
    <row r="233" spans="1:6" x14ac:dyDescent="0.25">
      <c r="A233" s="10">
        <f t="shared" si="5"/>
        <v>230</v>
      </c>
      <c r="B233" s="10" t="s">
        <v>1088</v>
      </c>
      <c r="C233" s="10" t="s">
        <v>853</v>
      </c>
      <c r="D233" s="10" t="s">
        <v>1184</v>
      </c>
      <c r="E233" s="10"/>
      <c r="F233" s="21"/>
    </row>
    <row r="234" spans="1:6" x14ac:dyDescent="0.25">
      <c r="A234" s="10">
        <f t="shared" si="5"/>
        <v>231</v>
      </c>
      <c r="B234" s="10" t="s">
        <v>370</v>
      </c>
      <c r="C234" s="10" t="s">
        <v>1112</v>
      </c>
      <c r="D234" s="10" t="s">
        <v>1184</v>
      </c>
      <c r="E234" s="10" t="s">
        <v>1888</v>
      </c>
      <c r="F234" s="21"/>
    </row>
    <row r="235" spans="1:6" x14ac:dyDescent="0.25">
      <c r="A235" s="10">
        <f t="shared" si="5"/>
        <v>232</v>
      </c>
      <c r="B235" s="10" t="s">
        <v>4978</v>
      </c>
      <c r="C235" s="10" t="s">
        <v>4979</v>
      </c>
      <c r="D235" s="11" t="s">
        <v>1184</v>
      </c>
      <c r="E235" s="1"/>
      <c r="F235" s="1"/>
    </row>
    <row r="236" spans="1:6" x14ac:dyDescent="0.25">
      <c r="A236" s="10">
        <f t="shared" si="5"/>
        <v>233</v>
      </c>
      <c r="B236" s="10" t="s">
        <v>4839</v>
      </c>
      <c r="C236" s="10" t="s">
        <v>824</v>
      </c>
      <c r="D236" s="11" t="s">
        <v>1184</v>
      </c>
      <c r="E236" s="1"/>
      <c r="F236" s="1"/>
    </row>
    <row r="237" spans="1:6" x14ac:dyDescent="0.25">
      <c r="A237" s="10">
        <f t="shared" si="5"/>
        <v>234</v>
      </c>
      <c r="B237" s="10" t="s">
        <v>5718</v>
      </c>
      <c r="C237" s="10" t="s">
        <v>1165</v>
      </c>
      <c r="D237" s="11" t="s">
        <v>1183</v>
      </c>
      <c r="E237" s="1"/>
      <c r="F237" s="1"/>
    </row>
    <row r="238" spans="1:6" x14ac:dyDescent="0.25">
      <c r="A238" s="10">
        <f t="shared" si="5"/>
        <v>235</v>
      </c>
      <c r="B238" s="10" t="s">
        <v>1089</v>
      </c>
      <c r="C238" s="10" t="s">
        <v>828</v>
      </c>
      <c r="D238" s="10" t="s">
        <v>1184</v>
      </c>
      <c r="E238" s="10"/>
      <c r="F238" s="21"/>
    </row>
    <row r="239" spans="1:6" x14ac:dyDescent="0.25">
      <c r="A239" s="10">
        <f t="shared" si="5"/>
        <v>236</v>
      </c>
      <c r="B239" s="10" t="s">
        <v>1891</v>
      </c>
      <c r="C239" s="10" t="s">
        <v>1111</v>
      </c>
      <c r="D239" s="10" t="s">
        <v>1184</v>
      </c>
      <c r="E239" s="10" t="s">
        <v>1888</v>
      </c>
      <c r="F239" s="21"/>
    </row>
    <row r="240" spans="1:6" x14ac:dyDescent="0.25">
      <c r="A240" s="10">
        <f t="shared" si="5"/>
        <v>237</v>
      </c>
      <c r="B240" s="10" t="s">
        <v>567</v>
      </c>
      <c r="C240" s="10" t="s">
        <v>823</v>
      </c>
      <c r="D240" s="10" t="s">
        <v>1184</v>
      </c>
      <c r="E240" s="10"/>
      <c r="F240" s="21"/>
    </row>
    <row r="241" spans="1:6" x14ac:dyDescent="0.25">
      <c r="A241" s="10">
        <f t="shared" si="5"/>
        <v>238</v>
      </c>
      <c r="B241" s="10" t="s">
        <v>2481</v>
      </c>
      <c r="C241" s="10" t="s">
        <v>827</v>
      </c>
      <c r="D241" s="11" t="s">
        <v>1184</v>
      </c>
      <c r="E241" s="21"/>
      <c r="F241" s="21"/>
    </row>
    <row r="242" spans="1:6" x14ac:dyDescent="0.25">
      <c r="A242" s="10">
        <f t="shared" si="5"/>
        <v>239</v>
      </c>
      <c r="B242" s="10" t="s">
        <v>1090</v>
      </c>
      <c r="C242" s="10" t="s">
        <v>1112</v>
      </c>
      <c r="D242" s="10" t="s">
        <v>1184</v>
      </c>
      <c r="E242" s="10"/>
      <c r="F242" s="21" t="s">
        <v>2043</v>
      </c>
    </row>
    <row r="243" spans="1:6" x14ac:dyDescent="0.25">
      <c r="A243" s="10">
        <f t="shared" si="5"/>
        <v>240</v>
      </c>
      <c r="B243" s="10" t="s">
        <v>1091</v>
      </c>
      <c r="C243" s="10" t="s">
        <v>827</v>
      </c>
      <c r="D243" s="10" t="s">
        <v>1184</v>
      </c>
      <c r="E243" s="10"/>
      <c r="F243" s="21"/>
    </row>
    <row r="244" spans="1:6" x14ac:dyDescent="0.25">
      <c r="A244" s="10">
        <f t="shared" si="5"/>
        <v>241</v>
      </c>
      <c r="B244" s="10" t="s">
        <v>1092</v>
      </c>
      <c r="C244" s="10" t="s">
        <v>833</v>
      </c>
      <c r="D244" s="10" t="s">
        <v>1183</v>
      </c>
      <c r="E244" s="10" t="s">
        <v>1890</v>
      </c>
      <c r="F244" s="21" t="s">
        <v>2367</v>
      </c>
    </row>
    <row r="245" spans="1:6" x14ac:dyDescent="0.25">
      <c r="A245" s="10">
        <f t="shared" si="5"/>
        <v>242</v>
      </c>
      <c r="B245" s="11" t="s">
        <v>2363</v>
      </c>
      <c r="C245" s="10" t="s">
        <v>828</v>
      </c>
      <c r="D245" s="11" t="s">
        <v>1184</v>
      </c>
      <c r="E245" s="11" t="s">
        <v>1892</v>
      </c>
      <c r="F245" s="21" t="s">
        <v>2367</v>
      </c>
    </row>
    <row r="246" spans="1:6" x14ac:dyDescent="0.25">
      <c r="A246" s="10">
        <f t="shared" si="5"/>
        <v>243</v>
      </c>
      <c r="B246" s="10" t="s">
        <v>1093</v>
      </c>
      <c r="C246" s="10" t="s">
        <v>823</v>
      </c>
      <c r="D246" s="10" t="s">
        <v>1184</v>
      </c>
      <c r="E246" s="10"/>
      <c r="F246" s="21"/>
    </row>
    <row r="247" spans="1:6" x14ac:dyDescent="0.25">
      <c r="A247" s="10">
        <f t="shared" si="5"/>
        <v>244</v>
      </c>
      <c r="B247" s="10" t="s">
        <v>5105</v>
      </c>
      <c r="C247" s="10" t="s">
        <v>825</v>
      </c>
      <c r="D247" s="11" t="s">
        <v>1183</v>
      </c>
      <c r="E247" s="1"/>
      <c r="F247" s="1"/>
    </row>
    <row r="248" spans="1:6" x14ac:dyDescent="0.25">
      <c r="A248" s="10">
        <f t="shared" si="5"/>
        <v>245</v>
      </c>
      <c r="B248" s="10" t="s">
        <v>3686</v>
      </c>
      <c r="C248" s="10" t="s">
        <v>3686</v>
      </c>
      <c r="D248" s="11" t="s">
        <v>3686</v>
      </c>
      <c r="E248" s="1"/>
      <c r="F248" s="1"/>
    </row>
    <row r="249" spans="1:6" x14ac:dyDescent="0.25">
      <c r="A249" s="10">
        <f t="shared" si="5"/>
        <v>246</v>
      </c>
      <c r="B249" s="10" t="s">
        <v>1989</v>
      </c>
      <c r="C249" s="10" t="s">
        <v>1898</v>
      </c>
      <c r="D249" s="10" t="s">
        <v>1993</v>
      </c>
      <c r="E249" s="21"/>
      <c r="F249" s="21"/>
    </row>
    <row r="250" spans="1:6" x14ac:dyDescent="0.25">
      <c r="A250" s="10">
        <f t="shared" si="5"/>
        <v>247</v>
      </c>
      <c r="B250" s="10" t="s">
        <v>2201</v>
      </c>
      <c r="C250" s="10" t="s">
        <v>5529</v>
      </c>
      <c r="D250" s="11" t="s">
        <v>1184</v>
      </c>
      <c r="E250" s="1" t="s">
        <v>1890</v>
      </c>
      <c r="F250" s="1"/>
    </row>
    <row r="251" spans="1:6" x14ac:dyDescent="0.25">
      <c r="A251" s="10">
        <f t="shared" si="5"/>
        <v>248</v>
      </c>
      <c r="B251" s="10" t="s">
        <v>1094</v>
      </c>
      <c r="C251" s="10" t="s">
        <v>826</v>
      </c>
      <c r="D251" s="10" t="s">
        <v>1184</v>
      </c>
      <c r="E251" s="10"/>
      <c r="F251" s="21"/>
    </row>
    <row r="252" spans="1:6" x14ac:dyDescent="0.25">
      <c r="A252" s="10">
        <f t="shared" si="5"/>
        <v>249</v>
      </c>
      <c r="B252" s="10" t="s">
        <v>1139</v>
      </c>
      <c r="C252" s="10" t="s">
        <v>828</v>
      </c>
      <c r="D252" s="10" t="s">
        <v>1184</v>
      </c>
      <c r="E252" s="10"/>
      <c r="F252" s="21" t="s">
        <v>2043</v>
      </c>
    </row>
    <row r="253" spans="1:6" x14ac:dyDescent="0.25">
      <c r="A253" s="10">
        <f t="shared" si="5"/>
        <v>250</v>
      </c>
      <c r="B253" s="10" t="s">
        <v>1095</v>
      </c>
      <c r="C253" s="10" t="s">
        <v>824</v>
      </c>
      <c r="D253" s="10" t="s">
        <v>1184</v>
      </c>
      <c r="E253" s="10"/>
      <c r="F253" s="21"/>
    </row>
    <row r="254" spans="1:6" x14ac:dyDescent="0.25">
      <c r="A254" s="10">
        <f t="shared" si="5"/>
        <v>251</v>
      </c>
      <c r="B254" s="10" t="s">
        <v>2034</v>
      </c>
      <c r="C254" s="10" t="s">
        <v>2035</v>
      </c>
      <c r="D254" s="10" t="s">
        <v>1184</v>
      </c>
      <c r="E254" s="21"/>
      <c r="F254" s="21"/>
    </row>
    <row r="255" spans="1:6" x14ac:dyDescent="0.25">
      <c r="A255" s="10">
        <f t="shared" si="5"/>
        <v>252</v>
      </c>
      <c r="B255" s="10" t="s">
        <v>2368</v>
      </c>
      <c r="C255" s="10" t="s">
        <v>830</v>
      </c>
      <c r="D255" s="11" t="s">
        <v>1183</v>
      </c>
      <c r="E255" s="21"/>
      <c r="F255" s="21"/>
    </row>
    <row r="256" spans="1:6" x14ac:dyDescent="0.25">
      <c r="A256" s="10">
        <f t="shared" si="5"/>
        <v>253</v>
      </c>
      <c r="B256" s="10" t="s">
        <v>2386</v>
      </c>
      <c r="C256" s="10" t="s">
        <v>2392</v>
      </c>
      <c r="D256" s="11" t="s">
        <v>1184</v>
      </c>
      <c r="E256" s="21"/>
      <c r="F256" s="21"/>
    </row>
    <row r="257" spans="1:6" x14ac:dyDescent="0.25">
      <c r="A257" s="10">
        <f t="shared" si="5"/>
        <v>254</v>
      </c>
      <c r="B257" s="10" t="s">
        <v>2733</v>
      </c>
      <c r="C257" s="10" t="s">
        <v>1165</v>
      </c>
      <c r="D257" s="11" t="s">
        <v>1183</v>
      </c>
      <c r="E257" s="21"/>
      <c r="F257" s="21"/>
    </row>
    <row r="258" spans="1:6" x14ac:dyDescent="0.25">
      <c r="A258" s="10">
        <f t="shared" si="5"/>
        <v>255</v>
      </c>
      <c r="B258" s="11" t="s">
        <v>1096</v>
      </c>
      <c r="C258" s="10" t="s">
        <v>827</v>
      </c>
      <c r="D258" s="11" t="s">
        <v>1184</v>
      </c>
      <c r="E258" s="11"/>
      <c r="F258" s="21"/>
    </row>
    <row r="259" spans="1:6" x14ac:dyDescent="0.25">
      <c r="A259" s="10">
        <f t="shared" si="5"/>
        <v>256</v>
      </c>
      <c r="B259" s="10" t="s">
        <v>4683</v>
      </c>
      <c r="C259" s="10" t="s">
        <v>824</v>
      </c>
      <c r="D259" s="11" t="s">
        <v>1184</v>
      </c>
      <c r="E259" s="1"/>
      <c r="F259" s="1"/>
    </row>
    <row r="260" spans="1:6" x14ac:dyDescent="0.25">
      <c r="A260" s="10">
        <f t="shared" si="5"/>
        <v>257</v>
      </c>
      <c r="B260" s="11" t="s">
        <v>1097</v>
      </c>
      <c r="C260" s="10" t="s">
        <v>843</v>
      </c>
      <c r="D260" s="11" t="s">
        <v>1184</v>
      </c>
      <c r="E260" s="11"/>
      <c r="F260" s="21"/>
    </row>
    <row r="261" spans="1:6" x14ac:dyDescent="0.25">
      <c r="A261" s="10">
        <f t="shared" si="5"/>
        <v>258</v>
      </c>
      <c r="B261" s="11" t="s">
        <v>1098</v>
      </c>
      <c r="C261" s="10" t="s">
        <v>1117</v>
      </c>
      <c r="D261" s="11" t="s">
        <v>1184</v>
      </c>
      <c r="E261" s="11"/>
      <c r="F261" s="21"/>
    </row>
    <row r="262" spans="1:6" x14ac:dyDescent="0.25">
      <c r="A262" s="10">
        <f t="shared" si="5"/>
        <v>259</v>
      </c>
      <c r="B262" s="10" t="s">
        <v>6457</v>
      </c>
      <c r="C262" s="10" t="s">
        <v>823</v>
      </c>
      <c r="D262" s="11" t="s">
        <v>1184</v>
      </c>
      <c r="E262" s="1" t="s">
        <v>1888</v>
      </c>
      <c r="F262" s="1" t="s">
        <v>2762</v>
      </c>
    </row>
    <row r="263" spans="1:6" x14ac:dyDescent="0.25">
      <c r="A263" s="10">
        <f t="shared" ref="A263:A271" si="6">A262+1</f>
        <v>260</v>
      </c>
      <c r="B263" s="10" t="s">
        <v>6458</v>
      </c>
      <c r="C263" s="10" t="s">
        <v>2286</v>
      </c>
      <c r="D263" s="11" t="s">
        <v>1184</v>
      </c>
      <c r="E263" s="1" t="s">
        <v>1888</v>
      </c>
      <c r="F263" s="1" t="s">
        <v>2762</v>
      </c>
    </row>
    <row r="264" spans="1:6" x14ac:dyDescent="0.25">
      <c r="A264" s="10">
        <f t="shared" si="6"/>
        <v>261</v>
      </c>
      <c r="B264" s="10" t="s">
        <v>6459</v>
      </c>
      <c r="C264" s="10" t="s">
        <v>832</v>
      </c>
      <c r="D264" s="11" t="s">
        <v>1184</v>
      </c>
      <c r="E264" s="1"/>
      <c r="F264" s="1"/>
    </row>
    <row r="265" spans="1:6" x14ac:dyDescent="0.25">
      <c r="A265" s="10">
        <f t="shared" si="6"/>
        <v>262</v>
      </c>
      <c r="B265" s="10" t="s">
        <v>3683</v>
      </c>
      <c r="C265" s="10" t="s">
        <v>1165</v>
      </c>
      <c r="D265" s="11" t="s">
        <v>1183</v>
      </c>
      <c r="E265" s="1"/>
      <c r="F265" s="1"/>
    </row>
    <row r="266" spans="1:6" x14ac:dyDescent="0.25">
      <c r="A266" s="10">
        <f t="shared" si="6"/>
        <v>263</v>
      </c>
      <c r="B266" s="10" t="s">
        <v>6460</v>
      </c>
      <c r="C266" s="10" t="s">
        <v>3329</v>
      </c>
      <c r="D266" s="11" t="s">
        <v>1184</v>
      </c>
      <c r="E266" s="1"/>
      <c r="F266" s="1"/>
    </row>
    <row r="267" spans="1:6" x14ac:dyDescent="0.25">
      <c r="A267" s="10">
        <f t="shared" si="6"/>
        <v>264</v>
      </c>
      <c r="B267" s="10" t="s">
        <v>6461</v>
      </c>
      <c r="C267" s="10" t="s">
        <v>6462</v>
      </c>
      <c r="D267" s="11" t="s">
        <v>1184</v>
      </c>
      <c r="E267" s="1"/>
      <c r="F267" s="1"/>
    </row>
    <row r="268" spans="1:6" x14ac:dyDescent="0.25">
      <c r="A268" s="10">
        <f t="shared" si="6"/>
        <v>265</v>
      </c>
      <c r="B268" s="10" t="s">
        <v>6593</v>
      </c>
      <c r="C268" s="10" t="s">
        <v>1165</v>
      </c>
      <c r="D268" s="11" t="s">
        <v>1183</v>
      </c>
      <c r="E268" s="1"/>
      <c r="F268" s="1"/>
    </row>
    <row r="269" spans="1:6" x14ac:dyDescent="0.25">
      <c r="A269" s="10">
        <f t="shared" si="6"/>
        <v>266</v>
      </c>
      <c r="B269" s="10" t="s">
        <v>6627</v>
      </c>
      <c r="C269" s="10" t="s">
        <v>825</v>
      </c>
      <c r="D269" s="11" t="s">
        <v>1183</v>
      </c>
      <c r="E269" s="1" t="s">
        <v>1888</v>
      </c>
      <c r="F269" s="1" t="s">
        <v>2762</v>
      </c>
    </row>
    <row r="270" spans="1:6" x14ac:dyDescent="0.25">
      <c r="A270" s="10">
        <f t="shared" si="6"/>
        <v>267</v>
      </c>
      <c r="B270" s="21" t="s">
        <v>6752</v>
      </c>
      <c r="C270" s="12" t="s">
        <v>828</v>
      </c>
      <c r="D270" s="63" t="s">
        <v>1184</v>
      </c>
    </row>
    <row r="271" spans="1:6" x14ac:dyDescent="0.25">
      <c r="A271" s="10">
        <f t="shared" si="6"/>
        <v>268</v>
      </c>
      <c r="B271" t="s">
        <v>6765</v>
      </c>
      <c r="C271" s="12" t="s">
        <v>823</v>
      </c>
      <c r="D271" s="67" t="s">
        <v>1184</v>
      </c>
    </row>
    <row r="3457" spans="10:10" x14ac:dyDescent="0.25">
      <c r="J3457" t="s">
        <v>671</v>
      </c>
    </row>
    <row r="3458" spans="10:10" x14ac:dyDescent="0.25">
      <c r="J3458" t="s">
        <v>671</v>
      </c>
    </row>
    <row r="3459" spans="10:10" x14ac:dyDescent="0.25">
      <c r="J3459" t="s">
        <v>671</v>
      </c>
    </row>
    <row r="3460" spans="10:10" x14ac:dyDescent="0.25">
      <c r="J3460" t="s">
        <v>671</v>
      </c>
    </row>
    <row r="3461" spans="10:10" x14ac:dyDescent="0.25">
      <c r="J3461" t="s">
        <v>671</v>
      </c>
    </row>
    <row r="3462" spans="10:10" x14ac:dyDescent="0.25">
      <c r="J3462" t="s">
        <v>671</v>
      </c>
    </row>
    <row r="3463" spans="10:10" x14ac:dyDescent="0.25">
      <c r="J3463" t="s">
        <v>671</v>
      </c>
    </row>
    <row r="3464" spans="10:10" x14ac:dyDescent="0.25">
      <c r="J3464" t="s">
        <v>671</v>
      </c>
    </row>
    <row r="3465" spans="10:10" x14ac:dyDescent="0.25">
      <c r="J3465" t="s">
        <v>671</v>
      </c>
    </row>
    <row r="3466" spans="10:10" x14ac:dyDescent="0.25">
      <c r="J3466" t="s">
        <v>671</v>
      </c>
    </row>
    <row r="3467" spans="10:10" x14ac:dyDescent="0.25">
      <c r="J3467" t="s">
        <v>671</v>
      </c>
    </row>
    <row r="3468" spans="10:10" x14ac:dyDescent="0.25">
      <c r="J3468" t="s">
        <v>671</v>
      </c>
    </row>
    <row r="3469" spans="10:10" x14ac:dyDescent="0.25">
      <c r="J3469" t="s">
        <v>671</v>
      </c>
    </row>
    <row r="3470" spans="10:10" x14ac:dyDescent="0.25">
      <c r="J3470" t="s">
        <v>671</v>
      </c>
    </row>
    <row r="3471" spans="10:10" x14ac:dyDescent="0.25">
      <c r="J3471" t="s">
        <v>671</v>
      </c>
    </row>
    <row r="3472" spans="10:10" x14ac:dyDescent="0.25">
      <c r="J3472" t="s">
        <v>671</v>
      </c>
    </row>
    <row r="3473" spans="10:10" x14ac:dyDescent="0.25">
      <c r="J3473" t="s">
        <v>671</v>
      </c>
    </row>
    <row r="3474" spans="10:10" x14ac:dyDescent="0.25">
      <c r="J3474" t="s">
        <v>671</v>
      </c>
    </row>
    <row r="3475" spans="10:10" x14ac:dyDescent="0.25">
      <c r="J3475" t="s">
        <v>671</v>
      </c>
    </row>
    <row r="3476" spans="10:10" x14ac:dyDescent="0.25">
      <c r="J3476" t="s">
        <v>671</v>
      </c>
    </row>
    <row r="3477" spans="10:10" x14ac:dyDescent="0.25">
      <c r="J3477" t="s">
        <v>671</v>
      </c>
    </row>
    <row r="3478" spans="10:10" x14ac:dyDescent="0.25">
      <c r="J3478" t="s">
        <v>671</v>
      </c>
    </row>
    <row r="3479" spans="10:10" x14ac:dyDescent="0.25">
      <c r="J3479" t="s">
        <v>671</v>
      </c>
    </row>
    <row r="3480" spans="10:10" x14ac:dyDescent="0.25">
      <c r="J3480" t="s">
        <v>671</v>
      </c>
    </row>
    <row r="3481" spans="10:10" x14ac:dyDescent="0.25">
      <c r="J3481" t="s">
        <v>671</v>
      </c>
    </row>
    <row r="3482" spans="10:10" x14ac:dyDescent="0.25">
      <c r="J3482" t="s">
        <v>671</v>
      </c>
    </row>
    <row r="3483" spans="10:10" x14ac:dyDescent="0.25">
      <c r="J3483" t="s">
        <v>671</v>
      </c>
    </row>
    <row r="3484" spans="10:10" x14ac:dyDescent="0.25">
      <c r="J3484" t="s">
        <v>671</v>
      </c>
    </row>
    <row r="3485" spans="10:10" x14ac:dyDescent="0.25">
      <c r="J3485" t="s">
        <v>671</v>
      </c>
    </row>
    <row r="3486" spans="10:10" x14ac:dyDescent="0.25">
      <c r="J3486" t="s">
        <v>671</v>
      </c>
    </row>
    <row r="3487" spans="10:10" x14ac:dyDescent="0.25">
      <c r="J3487" t="s">
        <v>671</v>
      </c>
    </row>
    <row r="3488" spans="10:10" x14ac:dyDescent="0.25">
      <c r="J3488" t="s">
        <v>671</v>
      </c>
    </row>
    <row r="3489" spans="10:10" x14ac:dyDescent="0.25">
      <c r="J3489" t="s">
        <v>671</v>
      </c>
    </row>
    <row r="3490" spans="10:10" x14ac:dyDescent="0.25">
      <c r="J3490" t="s">
        <v>671</v>
      </c>
    </row>
    <row r="3491" spans="10:10" x14ac:dyDescent="0.25">
      <c r="J3491" t="s">
        <v>671</v>
      </c>
    </row>
    <row r="3492" spans="10:10" x14ac:dyDescent="0.25">
      <c r="J3492" t="s">
        <v>671</v>
      </c>
    </row>
    <row r="3493" spans="10:10" x14ac:dyDescent="0.25">
      <c r="J3493" t="s">
        <v>671</v>
      </c>
    </row>
    <row r="3494" spans="10:10" x14ac:dyDescent="0.25">
      <c r="J3494" t="s">
        <v>671</v>
      </c>
    </row>
    <row r="3495" spans="10:10" x14ac:dyDescent="0.25">
      <c r="J3495" t="s">
        <v>671</v>
      </c>
    </row>
    <row r="3496" spans="10:10" x14ac:dyDescent="0.25">
      <c r="J3496" t="s">
        <v>671</v>
      </c>
    </row>
    <row r="3497" spans="10:10" x14ac:dyDescent="0.25">
      <c r="J3497" t="s">
        <v>671</v>
      </c>
    </row>
    <row r="3498" spans="10:10" x14ac:dyDescent="0.25">
      <c r="J3498" t="s">
        <v>671</v>
      </c>
    </row>
    <row r="3499" spans="10:10" x14ac:dyDescent="0.25">
      <c r="J3499" t="s">
        <v>671</v>
      </c>
    </row>
    <row r="3500" spans="10:10" x14ac:dyDescent="0.25">
      <c r="J3500" t="s">
        <v>671</v>
      </c>
    </row>
    <row r="3501" spans="10:10" x14ac:dyDescent="0.25">
      <c r="J3501" t="s">
        <v>671</v>
      </c>
    </row>
    <row r="3502" spans="10:10" x14ac:dyDescent="0.25">
      <c r="J3502" t="s">
        <v>671</v>
      </c>
    </row>
    <row r="3503" spans="10:10" x14ac:dyDescent="0.25">
      <c r="J3503" t="s">
        <v>671</v>
      </c>
    </row>
    <row r="3504" spans="10:10" x14ac:dyDescent="0.25">
      <c r="J3504" t="s">
        <v>671</v>
      </c>
    </row>
    <row r="3505" spans="10:10" x14ac:dyDescent="0.25">
      <c r="J3505" t="s">
        <v>671</v>
      </c>
    </row>
    <row r="3506" spans="10:10" x14ac:dyDescent="0.25">
      <c r="J3506" t="s">
        <v>671</v>
      </c>
    </row>
    <row r="3507" spans="10:10" x14ac:dyDescent="0.25">
      <c r="J3507" t="s">
        <v>671</v>
      </c>
    </row>
    <row r="3508" spans="10:10" x14ac:dyDescent="0.25">
      <c r="J3508" t="s">
        <v>671</v>
      </c>
    </row>
    <row r="3509" spans="10:10" x14ac:dyDescent="0.25">
      <c r="J3509" t="s">
        <v>671</v>
      </c>
    </row>
    <row r="3510" spans="10:10" x14ac:dyDescent="0.25">
      <c r="J3510" t="s">
        <v>671</v>
      </c>
    </row>
    <row r="3511" spans="10:10" x14ac:dyDescent="0.25">
      <c r="J3511" t="s">
        <v>671</v>
      </c>
    </row>
    <row r="3512" spans="10:10" x14ac:dyDescent="0.25">
      <c r="J3512" t="s">
        <v>671</v>
      </c>
    </row>
    <row r="3513" spans="10:10" x14ac:dyDescent="0.25">
      <c r="J3513" t="s">
        <v>671</v>
      </c>
    </row>
    <row r="3514" spans="10:10" x14ac:dyDescent="0.25">
      <c r="J3514" t="s">
        <v>671</v>
      </c>
    </row>
    <row r="3515" spans="10:10" x14ac:dyDescent="0.25">
      <c r="J3515" t="s">
        <v>671</v>
      </c>
    </row>
    <row r="3516" spans="10:10" x14ac:dyDescent="0.25">
      <c r="J3516" t="s">
        <v>671</v>
      </c>
    </row>
    <row r="3517" spans="10:10" x14ac:dyDescent="0.25">
      <c r="J3517" t="s">
        <v>671</v>
      </c>
    </row>
    <row r="3518" spans="10:10" x14ac:dyDescent="0.25">
      <c r="J3518" t="s">
        <v>671</v>
      </c>
    </row>
    <row r="3519" spans="10:10" x14ac:dyDescent="0.25">
      <c r="J3519" t="s">
        <v>671</v>
      </c>
    </row>
    <row r="3520" spans="10:10" x14ac:dyDescent="0.25">
      <c r="J3520" t="s">
        <v>671</v>
      </c>
    </row>
    <row r="3521" spans="10:10" x14ac:dyDescent="0.25">
      <c r="J3521" t="s">
        <v>671</v>
      </c>
    </row>
    <row r="3522" spans="10:10" x14ac:dyDescent="0.25">
      <c r="J3522" t="s">
        <v>671</v>
      </c>
    </row>
    <row r="3523" spans="10:10" x14ac:dyDescent="0.25">
      <c r="J3523" t="s">
        <v>671</v>
      </c>
    </row>
    <row r="3524" spans="10:10" x14ac:dyDescent="0.25">
      <c r="J3524" t="s">
        <v>671</v>
      </c>
    </row>
    <row r="3525" spans="10:10" x14ac:dyDescent="0.25">
      <c r="J3525" t="s">
        <v>671</v>
      </c>
    </row>
    <row r="3526" spans="10:10" x14ac:dyDescent="0.25">
      <c r="J3526" t="s">
        <v>671</v>
      </c>
    </row>
    <row r="3527" spans="10:10" x14ac:dyDescent="0.25">
      <c r="J3527" t="s">
        <v>671</v>
      </c>
    </row>
    <row r="3528" spans="10:10" x14ac:dyDescent="0.25">
      <c r="J3528" t="s">
        <v>671</v>
      </c>
    </row>
    <row r="3529" spans="10:10" x14ac:dyDescent="0.25">
      <c r="J3529" t="s">
        <v>671</v>
      </c>
    </row>
    <row r="3530" spans="10:10" x14ac:dyDescent="0.25">
      <c r="J3530" t="s">
        <v>671</v>
      </c>
    </row>
    <row r="3531" spans="10:10" x14ac:dyDescent="0.25">
      <c r="J3531" t="s">
        <v>671</v>
      </c>
    </row>
    <row r="3532" spans="10:10" x14ac:dyDescent="0.25">
      <c r="J3532" t="s">
        <v>671</v>
      </c>
    </row>
    <row r="3533" spans="10:10" x14ac:dyDescent="0.25">
      <c r="J3533" t="s">
        <v>671</v>
      </c>
    </row>
    <row r="3534" spans="10:10" x14ac:dyDescent="0.25">
      <c r="J3534" t="s">
        <v>671</v>
      </c>
    </row>
    <row r="3535" spans="10:10" x14ac:dyDescent="0.25">
      <c r="J3535" t="s">
        <v>671</v>
      </c>
    </row>
    <row r="3536" spans="10:10" x14ac:dyDescent="0.25">
      <c r="J3536" t="s">
        <v>671</v>
      </c>
    </row>
    <row r="3537" spans="10:10" x14ac:dyDescent="0.25">
      <c r="J3537" t="s">
        <v>671</v>
      </c>
    </row>
    <row r="3538" spans="10:10" x14ac:dyDescent="0.25">
      <c r="J3538" t="s">
        <v>671</v>
      </c>
    </row>
    <row r="3539" spans="10:10" x14ac:dyDescent="0.25">
      <c r="J3539" t="s">
        <v>671</v>
      </c>
    </row>
  </sheetData>
  <conditionalFormatting sqref="B1:B236 B239:B269 B272:B1048576">
    <cfRule type="duplicateValues" dxfId="6" priority="1"/>
    <cfRule type="duplicateValues" dxfId="5" priority="2"/>
  </conditionalFormatting>
  <conditionalFormatting sqref="B109:B126">
    <cfRule type="duplicateValues" dxfId="4" priority="20"/>
  </conditionalFormatting>
  <conditionalFormatting sqref="B141:B175 B1:B126 B177 B179:B187 B190 B197:B236 B239:B269 B272:B1048576">
    <cfRule type="duplicateValues" dxfId="3" priority="18"/>
  </conditionalFormatting>
  <conditionalFormatting sqref="B177 B179:B187 B190 B197:B236 B1:B175 B239:B269 B272:B1048576">
    <cfRule type="duplicateValues" dxfId="2" priority="5"/>
    <cfRule type="duplicateValues" dxfId="1" priority="16"/>
    <cfRule type="duplicateValues" dxfId="0" priority="17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728"/>
  <sheetViews>
    <sheetView zoomScale="115" zoomScaleNormal="115" workbookViewId="0">
      <selection activeCell="C23" sqref="C23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4" t="s">
        <v>2460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64" t="s">
        <v>1195</v>
      </c>
      <c r="I1" s="65"/>
      <c r="J1" s="65"/>
      <c r="K1" s="66"/>
      <c r="O1" s="17" t="s">
        <v>5043</v>
      </c>
      <c r="P1" s="17">
        <v>46006</v>
      </c>
      <c r="Q1" s="17">
        <v>46009</v>
      </c>
      <c r="R1" s="6"/>
      <c r="S1" s="6" t="s">
        <v>6107</v>
      </c>
    </row>
    <row r="2" spans="1:21" x14ac:dyDescent="0.25">
      <c r="A2" s="2">
        <f>_xlfn.XLOOKUP(B2,MasterSheet!Q:Q,MasterSheet!N:N," ")</f>
        <v>45825</v>
      </c>
      <c r="B2" s="1" cm="1">
        <f t="array" ref="B2:B728">_xlfn._xlws.SORT(_xlfn.UNIQUE(MasterSheet!Q:Q))</f>
        <v>58152136291</v>
      </c>
      <c r="C2" s="1" t="str">
        <f>IFERROR(VLOOKUP(B2,MasterSheet!Q:R,2,)," ")</f>
        <v>Delivered</v>
      </c>
      <c r="D2" s="1" t="str">
        <f>_xlfn.XLOOKUP(B2,MasterSheet!Q:Q,MasterSheet!P:P)</f>
        <v>immuneel</v>
      </c>
      <c r="E2" s="1" t="str">
        <f t="shared" ref="E2:E65" si="0">IF(LEFT(B2,1)="D","DTDC",IF(ISNUMBER(--LEFT(B2,1)),"Bluedart","Other"))</f>
        <v>Bluedart</v>
      </c>
      <c r="F2" s="1" t="str">
        <f t="shared" ref="F2:F65" si="1">TEXT(A2, "dddd")</f>
        <v>Tuesday</v>
      </c>
      <c r="H2" s="18" t="s">
        <v>1228</v>
      </c>
      <c r="I2" s="16" t="s">
        <v>1197</v>
      </c>
      <c r="J2" s="16" t="s">
        <v>1198</v>
      </c>
      <c r="K2" s="16" t="s">
        <v>1199</v>
      </c>
      <c r="L2" s="34"/>
      <c r="M2" t="s">
        <v>733</v>
      </c>
      <c r="O2" s="32" t="s">
        <v>1228</v>
      </c>
      <c r="P2" s="4" t="s">
        <v>1197</v>
      </c>
      <c r="Q2" s="4" t="s">
        <v>1198</v>
      </c>
      <c r="R2" s="4" t="s">
        <v>8</v>
      </c>
      <c r="S2" s="32" t="s">
        <v>2027</v>
      </c>
      <c r="T2" s="4" t="s">
        <v>3541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58152136825</v>
      </c>
      <c r="C3" s="1" t="str">
        <f>IFERROR(VLOOKUP(B3,MasterSheet!Q:R,2,)," ")</f>
        <v>Delivered</v>
      </c>
      <c r="D3" s="1" t="str">
        <f>_xlfn.XLOOKUP(B3,MasterSheet!Q:Q,MasterSheet!P:P)</f>
        <v>NIBMG</v>
      </c>
      <c r="E3" s="1" t="str">
        <f t="shared" si="0"/>
        <v>Bluedart</v>
      </c>
      <c r="F3" s="1" t="str">
        <f t="shared" si="1"/>
        <v>Tuesday</v>
      </c>
      <c r="H3" s="2" cm="1">
        <f t="array" ref="H3:K3">_xlfn._xlws.SORT(
  _xlfn._xlws.FILTER(
    (A:D),
    (C:C = 0) * (C:C &lt;&gt; "")
  ),
  1, TRUE
)</f>
        <v>46007</v>
      </c>
      <c r="I3" s="1">
        <v>58159458350</v>
      </c>
      <c r="J3" s="1">
        <v>0</v>
      </c>
      <c r="K3" s="1" t="str">
        <v>AMERICAN INSTITUTE</v>
      </c>
      <c r="L3" s="20"/>
      <c r="M3" t="str" cm="1">
        <f t="array" ref="M3">_xlfn._xlws.SORT(_xlfn.TEXTJOIN(",", TRUE, _xlfn._xlws.FILTER(I:I, ISNUMBER(--LEFT(I:I,1)))))</f>
        <v>58159458350</v>
      </c>
      <c r="O3" s="2" cm="1">
        <f t="array" ref="O3:R8">_xlfn._xlws.SORT(_xlfn._xlws.FILTER(A:D, (A:A &gt;= $P$1) * (A:A &lt;= $Q$1) * (A:A &lt;&gt; $S$1)), 1, TRUE)</f>
        <v>46006</v>
      </c>
      <c r="P3" s="1" t="str">
        <v>D3005408017</v>
      </c>
      <c r="Q3" s="1" t="str">
        <v>DELIVERED</v>
      </c>
      <c r="R3" s="1" t="str">
        <v>IMTECH</v>
      </c>
      <c r="S3" s="2">
        <f>IFERROR(IF(ISBLANK(VLOOKUP(P3,MasterSheet!Q:X,8,FALSE)), "", VLOOKUP(P3,MasterSheet!Q:X,8,FALSE))," ")</f>
        <v>46007</v>
      </c>
      <c r="T3" s="33"/>
      <c r="U3" s="1"/>
    </row>
    <row r="4" spans="1:21" x14ac:dyDescent="0.25">
      <c r="A4" s="2">
        <f>_xlfn.XLOOKUP(B4,MasterSheet!Q:Q,MasterSheet!N:N," ")</f>
        <v>45825</v>
      </c>
      <c r="B4" s="1">
        <v>58152137643</v>
      </c>
      <c r="C4" s="1" t="str">
        <f>IFERROR(VLOOKUP(B4,MasterSheet!Q:R,2,)," ")</f>
        <v>Delivered</v>
      </c>
      <c r="D4" s="1" t="str">
        <f>_xlfn.XLOOKUP(B4,MasterSheet!Q:Q,MasterSheet!P:P)</f>
        <v>RELIANCE</v>
      </c>
      <c r="E4" s="1" t="str">
        <f t="shared" si="0"/>
        <v>Bluedart</v>
      </c>
      <c r="F4" s="1" t="str">
        <f t="shared" si="1"/>
        <v>Tuesday</v>
      </c>
      <c r="H4" s="2"/>
      <c r="I4" s="1"/>
      <c r="J4" s="1"/>
      <c r="K4" s="1"/>
      <c r="L4" s="20"/>
      <c r="O4" s="2">
        <v>46006</v>
      </c>
      <c r="P4" s="1" t="str">
        <v>D3005408018</v>
      </c>
      <c r="Q4" s="1" t="str">
        <v>DELIVERED</v>
      </c>
      <c r="R4" s="1" t="str">
        <v>IMTECH</v>
      </c>
      <c r="S4" s="2">
        <f>IFERROR(IF(ISBLANK(VLOOKUP(P4,MasterSheet!Q:X,8,FALSE)), "", VLOOKUP(P4,MasterSheet!Q:X,8,FALSE))," ")</f>
        <v>46007</v>
      </c>
      <c r="T4" s="33"/>
      <c r="U4" s="1"/>
    </row>
    <row r="5" spans="1:21" x14ac:dyDescent="0.25">
      <c r="A5" s="2">
        <f>_xlfn.XLOOKUP(B5,MasterSheet!Q:Q,MasterSheet!N:N," ")</f>
        <v>45825</v>
      </c>
      <c r="B5" s="1">
        <v>58152138251</v>
      </c>
      <c r="C5" s="1" t="str">
        <f>IFERROR(VLOOKUP(B5,MasterSheet!Q:R,2,)," ")</f>
        <v>Delivered</v>
      </c>
      <c r="D5" s="1" t="str">
        <f>_xlfn.XLOOKUP(B5,MasterSheet!Q:Q,MasterSheet!P:P)</f>
        <v>GK BIO</v>
      </c>
      <c r="E5" s="1" t="str">
        <f t="shared" si="0"/>
        <v>Bluedart</v>
      </c>
      <c r="F5" s="1" t="str">
        <f t="shared" si="1"/>
        <v>Tuesday</v>
      </c>
      <c r="H5" s="2"/>
      <c r="I5" s="1"/>
      <c r="J5" s="1"/>
      <c r="K5" s="1"/>
      <c r="L5" s="20"/>
      <c r="O5" s="2">
        <v>46007</v>
      </c>
      <c r="P5" s="1">
        <v>58159458350</v>
      </c>
      <c r="Q5" s="1">
        <v>0</v>
      </c>
      <c r="R5" s="1" t="str">
        <v>AMERICAN INSTITUTE</v>
      </c>
      <c r="S5" s="2" t="str">
        <f>IFERROR(IF(ISBLANK(VLOOKUP(P5,MasterSheet!Q:X,8,FALSE)), "", VLOOKUP(P5,MasterSheet!Q:X,8,FALSE))," ")</f>
        <v/>
      </c>
      <c r="T5" s="33"/>
      <c r="U5" s="1"/>
    </row>
    <row r="6" spans="1:21" x14ac:dyDescent="0.25">
      <c r="A6" s="2">
        <f>_xlfn.XLOOKUP(B6,MasterSheet!Q:Q,MasterSheet!N:N," ")</f>
        <v>45825</v>
      </c>
      <c r="B6" s="1">
        <v>58152138962</v>
      </c>
      <c r="C6" s="1" t="str">
        <f>IFERROR(VLOOKUP(B6,MasterSheet!Q:R,2,)," ")</f>
        <v>Delivered</v>
      </c>
      <c r="D6" s="1" t="str">
        <f>_xlfn.XLOOKUP(B6,MasterSheet!Q:Q,MasterSheet!P:P)</f>
        <v>ACTREC</v>
      </c>
      <c r="E6" s="1" t="str">
        <f t="shared" si="0"/>
        <v>Bluedart</v>
      </c>
      <c r="F6" s="1" t="str">
        <f t="shared" si="1"/>
        <v>Tuesday</v>
      </c>
      <c r="H6" s="2"/>
      <c r="I6" s="1"/>
      <c r="J6" s="1"/>
      <c r="K6" s="1"/>
      <c r="L6" s="20"/>
      <c r="O6" s="2">
        <v>46007</v>
      </c>
      <c r="P6">
        <v>58159458512</v>
      </c>
      <c r="Q6" s="1" t="str">
        <v>DELIVERED</v>
      </c>
      <c r="R6" s="1" t="str">
        <v>ACTREC</v>
      </c>
      <c r="S6" s="2">
        <f>IFERROR(IF(ISBLANK(VLOOKUP(P6,MasterSheet!Q:X,8,FALSE)), "", VLOOKUP(P6,MasterSheet!Q:X,8,FALSE))," ")</f>
        <v>46009</v>
      </c>
      <c r="T6" s="33"/>
      <c r="U6" s="1"/>
    </row>
    <row r="7" spans="1:21" x14ac:dyDescent="0.25">
      <c r="A7" s="2">
        <f>_xlfn.XLOOKUP(B7,MasterSheet!Q:Q,MasterSheet!N:N," ")</f>
        <v>45825</v>
      </c>
      <c r="B7" s="1">
        <v>58152139636</v>
      </c>
      <c r="C7" s="1" t="str">
        <f>IFERROR(VLOOKUP(B7,MasterSheet!Q:R,2,)," ")</f>
        <v>Delivered</v>
      </c>
      <c r="D7" s="1" t="str">
        <f>_xlfn.XLOOKUP(B7,MasterSheet!Q:Q,MasterSheet!P:P)</f>
        <v>Hkp Scientific</v>
      </c>
      <c r="E7" s="1" t="str">
        <f t="shared" si="0"/>
        <v>Bluedart</v>
      </c>
      <c r="F7" s="1" t="str">
        <f t="shared" si="1"/>
        <v>Tuesday</v>
      </c>
      <c r="H7" s="2"/>
      <c r="I7" s="1"/>
      <c r="J7" s="1"/>
      <c r="K7" s="1"/>
      <c r="L7" s="20"/>
      <c r="O7" s="2">
        <v>46007</v>
      </c>
      <c r="P7" s="1">
        <v>58159458626</v>
      </c>
      <c r="Q7" s="1" t="str">
        <v>DELIVERED</v>
      </c>
      <c r="R7" s="1" t="str">
        <v>ABHI BIO</v>
      </c>
      <c r="S7" s="2">
        <f>IFERROR(IF(ISBLANK(VLOOKUP(P7,MasterSheet!Q:X,8,FALSE)), "", VLOOKUP(P7,MasterSheet!Q:X,8,FALSE))," ")</f>
        <v>46008</v>
      </c>
      <c r="T7" s="20"/>
      <c r="U7" s="1"/>
    </row>
    <row r="8" spans="1:21" x14ac:dyDescent="0.25">
      <c r="A8" s="2">
        <f>_xlfn.XLOOKUP(B8,MasterSheet!Q:Q,MasterSheet!N:N," ")</f>
        <v>45825</v>
      </c>
      <c r="B8" s="1">
        <v>58152141202</v>
      </c>
      <c r="C8" s="1" t="str">
        <f>IFERROR(VLOOKUP(B8,MasterSheet!Q:R,2,)," ")</f>
        <v>Delivered</v>
      </c>
      <c r="D8" s="1" t="str">
        <f>_xlfn.XLOOKUP(B8,MasterSheet!Q:Q,MasterSheet!P:P)</f>
        <v>Micro Vapi</v>
      </c>
      <c r="E8" s="1" t="str">
        <f t="shared" si="0"/>
        <v>Bluedart</v>
      </c>
      <c r="F8" s="1" t="str">
        <f t="shared" si="1"/>
        <v>Tuesday</v>
      </c>
      <c r="H8" s="2"/>
      <c r="I8" s="1"/>
      <c r="J8" s="1"/>
      <c r="K8" s="1"/>
      <c r="L8" s="20"/>
      <c r="M8" t="s">
        <v>1194</v>
      </c>
      <c r="O8" s="2">
        <v>46007</v>
      </c>
      <c r="P8" s="1">
        <v>58159461264</v>
      </c>
      <c r="Q8" s="1" t="str">
        <v>DELIVERED</v>
      </c>
      <c r="R8" s="1" t="str">
        <v>IKESIA</v>
      </c>
      <c r="S8" s="2">
        <f>IFERROR(IF(ISBLANK(VLOOKUP(P8,MasterSheet!Q:X,8,FALSE)), "", VLOOKUP(P8,MasterSheet!Q:X,8,FALSE))," ")</f>
        <v>46008</v>
      </c>
      <c r="T8" s="33"/>
      <c r="U8" s="1"/>
    </row>
    <row r="9" spans="1:21" x14ac:dyDescent="0.25">
      <c r="A9" s="2">
        <f>_xlfn.XLOOKUP(B9,MasterSheet!Q:Q,MasterSheet!N:N," ")</f>
        <v>45829</v>
      </c>
      <c r="B9" s="1">
        <v>58152284433</v>
      </c>
      <c r="C9" s="1" t="str">
        <f>IFERROR(VLOOKUP(B9,MasterSheet!Q:R,2,)," ")</f>
        <v>Delivered</v>
      </c>
      <c r="D9" s="1" t="str">
        <f>_xlfn.XLOOKUP(B9,MasterSheet!Q:Q,MasterSheet!P:P)</f>
        <v>SUBRA SCIENTIFIC COMPANY</v>
      </c>
      <c r="E9" s="1" t="str">
        <f t="shared" si="0"/>
        <v>Bluedart</v>
      </c>
      <c r="F9" s="1" t="str">
        <f t="shared" si="1"/>
        <v>Saturday</v>
      </c>
      <c r="H9" s="2"/>
      <c r="I9" s="1"/>
      <c r="J9" s="1"/>
      <c r="K9" s="1"/>
      <c r="L9" s="20"/>
      <c r="M9" t="str" cm="1">
        <f t="array" ref="M9">IFERROR(_xlfn._xlws.SORT(_xlfn.TEXTJOIN(",", TRUE, _xlfn._xlws.FILTER(I:I, LEFT(I:I,1)="D"))),"")</f>
        <v/>
      </c>
      <c r="O9" s="2"/>
      <c r="P9" s="1"/>
      <c r="Q9" s="1"/>
      <c r="R9" s="1"/>
      <c r="S9" s="2" t="str">
        <f>IFERROR(IF(ISBLANK(VLOOKUP(P9,MasterSheet!Q:X,8,FALSE)), "", VLOOKUP(P9,MasterSheet!Q:X,8,FALSE))," ")</f>
        <v xml:space="preserve"> </v>
      </c>
      <c r="T9" s="33"/>
      <c r="U9" s="1"/>
    </row>
    <row r="10" spans="1:21" x14ac:dyDescent="0.25">
      <c r="A10" s="2">
        <f>_xlfn.XLOOKUP(B10,MasterSheet!Q:Q,MasterSheet!N:N," ")</f>
        <v>45829</v>
      </c>
      <c r="B10" s="1">
        <v>58152284643</v>
      </c>
      <c r="C10" s="1" t="str">
        <f>IFERROR(VLOOKUP(B10,MasterSheet!Q:R,2,)," ")</f>
        <v>Delivered</v>
      </c>
      <c r="D10" s="1" t="str">
        <f>_xlfn.XLOOKUP(B10,MasterSheet!Q:Q,MasterSheet!P:P)</f>
        <v>Bio Solution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20"/>
      <c r="O10" s="2"/>
      <c r="P10" s="1"/>
      <c r="Q10" s="1"/>
      <c r="R10" s="1"/>
      <c r="S10" s="2" t="str">
        <f>IFERROR(IF(ISBLANK(VLOOKUP(P10,MasterSheet!Q:X,8,FALSE)), "", VLOOKUP(P10,MasterSheet!Q:X,8,FALSE))," ")</f>
        <v xml:space="preserve"> </v>
      </c>
      <c r="T10" s="33"/>
      <c r="U10" s="1"/>
    </row>
    <row r="11" spans="1:21" x14ac:dyDescent="0.25">
      <c r="A11" s="2">
        <f>_xlfn.XLOOKUP(B11,MasterSheet!Q:Q,MasterSheet!N:N," ")</f>
        <v>45829</v>
      </c>
      <c r="B11" s="1">
        <v>58152284750</v>
      </c>
      <c r="C11" s="1" t="str">
        <f>IFERROR(VLOOKUP(B11,MasterSheet!Q:R,2,)," ")</f>
        <v>Delivered</v>
      </c>
      <c r="D11" s="1" t="str">
        <f>_xlfn.XLOOKUP(B11,MasterSheet!Q:Q,MasterSheet!P:P)</f>
        <v>RG SONS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20"/>
      <c r="O11" s="2"/>
      <c r="P11" s="1"/>
      <c r="Q11" s="1"/>
      <c r="R11" s="1"/>
      <c r="S11" s="2" t="str">
        <f>IFERROR(IF(ISBLANK(VLOOKUP(P11,MasterSheet!Q:X,8,FALSE)), "", VLOOKUP(P11,MasterSheet!Q:X,8,FALSE))," ")</f>
        <v xml:space="preserve"> </v>
      </c>
      <c r="T11" s="33"/>
      <c r="U11" s="1"/>
    </row>
    <row r="12" spans="1:21" x14ac:dyDescent="0.25">
      <c r="A12" s="2">
        <f>_xlfn.XLOOKUP(B12,MasterSheet!Q:Q,MasterSheet!N:N," ")</f>
        <v>45829</v>
      </c>
      <c r="B12" s="1">
        <v>58152285015</v>
      </c>
      <c r="C12" s="1" t="str">
        <f>IFERROR(VLOOKUP(B12,MasterSheet!Q:R,2,)," ")</f>
        <v>Delivered</v>
      </c>
      <c r="D12" s="1" t="str">
        <f>_xlfn.XLOOKUP(B12,MasterSheet!Q:Q,MasterSheet!P:P)</f>
        <v>Sai Life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/>
      <c r="P12" s="1"/>
      <c r="Q12" s="1"/>
      <c r="R12" s="1"/>
      <c r="S12" s="2" t="str">
        <f>IFERROR(IF(ISBLANK(VLOOKUP(P12,MasterSheet!Q:X,8,FALSE)), "", VLOOKUP(P12,MasterSheet!Q:X,8,FALSE))," ")</f>
        <v xml:space="preserve"> </v>
      </c>
      <c r="T12" s="33"/>
      <c r="U12" s="1"/>
    </row>
    <row r="13" spans="1:21" x14ac:dyDescent="0.25">
      <c r="A13" s="2">
        <f>_xlfn.XLOOKUP(B13,MasterSheet!Q:Q,MasterSheet!N:N," ")</f>
        <v>45829</v>
      </c>
      <c r="B13" s="1">
        <v>58152285520</v>
      </c>
      <c r="C13" s="1" t="str">
        <f>IFERROR(VLOOKUP(B13,MasterSheet!Q:R,2,)," ")</f>
        <v>Delivered</v>
      </c>
      <c r="D13" s="1" t="str">
        <f>_xlfn.XLOOKUP(B13,MasterSheet!Q:Q,MasterSheet!P:P)</f>
        <v>IISER BHOPAL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/>
      <c r="P13" s="1"/>
      <c r="Q13" s="1"/>
      <c r="R13" s="1"/>
      <c r="S13" s="2" t="str">
        <f>IFERROR(IF(ISBLANK(VLOOKUP(P13,MasterSheet!Q:X,8,FALSE)), "", VLOOKUP(P13,MasterSheet!Q:X,8,FALSE))," ")</f>
        <v xml:space="preserve"> </v>
      </c>
      <c r="T13" s="33"/>
      <c r="U13" s="1"/>
    </row>
    <row r="14" spans="1:21" x14ac:dyDescent="0.25">
      <c r="A14" s="2">
        <f>_xlfn.XLOOKUP(B14,MasterSheet!Q:Q,MasterSheet!N:N," ")</f>
        <v>45829</v>
      </c>
      <c r="B14" s="1">
        <v>58152285811</v>
      </c>
      <c r="C14" s="1" t="str">
        <f>IFERROR(VLOOKUP(B14,MasterSheet!Q:R,2,)," ")</f>
        <v>Delivered</v>
      </c>
      <c r="D14" s="1" t="str">
        <f>_xlfn.XLOOKUP(B14,MasterSheet!Q:Q,MasterSheet!P:P)</f>
        <v>SHREE SAI ENTERPRISES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20"/>
      <c r="O14" s="2"/>
      <c r="P14" s="1"/>
      <c r="Q14" s="1"/>
      <c r="R14" s="1"/>
      <c r="S14" s="2" t="str">
        <f>IFERROR(IF(ISBLANK(VLOOKUP(P14,MasterSheet!Q:X,8,FALSE)), "", VLOOKUP(P14,MasterSheet!Q:X,8,FALSE))," ")</f>
        <v xml:space="preserve"> </v>
      </c>
      <c r="T14" s="33"/>
      <c r="U14" s="1"/>
    </row>
    <row r="15" spans="1:21" x14ac:dyDescent="0.25">
      <c r="A15" s="2">
        <f>_xlfn.XLOOKUP(B15,MasterSheet!Q:Q,MasterSheet!N:N," ")</f>
        <v>45829</v>
      </c>
      <c r="B15" s="1">
        <v>58152286371</v>
      </c>
      <c r="C15" s="1" t="str">
        <f>IFERROR(VLOOKUP(B15,MasterSheet!Q:R,2,)," ")</f>
        <v>Delivered</v>
      </c>
      <c r="D15" s="1" t="str">
        <f>_xlfn.XLOOKUP(B15,MasterSheet!Q:Q,MasterSheet!P:P)</f>
        <v>Biogenics Lifecare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20"/>
      <c r="O15" s="2"/>
      <c r="P15" s="1"/>
      <c r="Q15" s="1"/>
      <c r="R15" s="1"/>
      <c r="S15" s="2" t="str">
        <f>IFERROR(IF(ISBLANK(VLOOKUP(P15,MasterSheet!Q:X,8,FALSE)), "", VLOOKUP(P15,MasterSheet!Q:X,8,FALSE))," ")</f>
        <v xml:space="preserve"> </v>
      </c>
      <c r="T15" s="33"/>
      <c r="U15" s="1"/>
    </row>
    <row r="16" spans="1:21" x14ac:dyDescent="0.25">
      <c r="A16" s="2">
        <f>_xlfn.XLOOKUP(B16,MasterSheet!Q:Q,MasterSheet!N:N," ")</f>
        <v>45829</v>
      </c>
      <c r="B16" s="1">
        <v>58152287325</v>
      </c>
      <c r="C16" s="1" t="str">
        <f>IFERROR(VLOOKUP(B16,MasterSheet!Q:R,2,)," ")</f>
        <v>Delivered</v>
      </c>
      <c r="D16" s="1" t="str">
        <f>_xlfn.XLOOKUP(B16,MasterSheet!Q:Q,MasterSheet!P:P)</f>
        <v>NIV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0"/>
      <c r="O16" s="2"/>
      <c r="P16" s="1"/>
      <c r="Q16" s="1"/>
      <c r="R16" s="1"/>
      <c r="S16" s="2" t="str">
        <f>IFERROR(IF(ISBLANK(VLOOKUP(P16,MasterSheet!Q:X,8,FALSE)), "", VLOOKUP(P16,MasterSheet!Q:X,8,FALSE))," ")</f>
        <v xml:space="preserve"> </v>
      </c>
      <c r="T16" s="33"/>
      <c r="U16" s="1"/>
    </row>
    <row r="17" spans="1:21" x14ac:dyDescent="0.25">
      <c r="A17" s="2">
        <f>_xlfn.XLOOKUP(B17,MasterSheet!Q:Q,MasterSheet!N:N," ")</f>
        <v>45829</v>
      </c>
      <c r="B17" s="1">
        <v>58152287653</v>
      </c>
      <c r="C17" s="1" t="str">
        <f>IFERROR(VLOOKUP(B17,MasterSheet!Q:R,2,)," ")</f>
        <v>Delivered</v>
      </c>
      <c r="D17" s="1" t="str">
        <f>_xlfn.XLOOKUP(B17,MasterSheet!Q:Q,MasterSheet!P:P)</f>
        <v>IISER PUNE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/>
      <c r="P17" s="1"/>
      <c r="Q17" s="1"/>
      <c r="R17" s="1"/>
      <c r="S17" s="2" t="str">
        <f>IFERROR(IF(ISBLANK(VLOOKUP(P17,MasterSheet!Q:X,8,FALSE)), "", VLOOKUP(P17,MasterSheet!Q:X,8,FALSE))," ")</f>
        <v xml:space="preserve"> </v>
      </c>
      <c r="T17" s="33"/>
      <c r="U17" s="1"/>
    </row>
    <row r="18" spans="1:21" x14ac:dyDescent="0.25">
      <c r="A18" s="2">
        <f>_xlfn.XLOOKUP(B18,MasterSheet!Q:Q,MasterSheet!N:N," ")</f>
        <v>45829</v>
      </c>
      <c r="B18" s="1">
        <v>58152288014</v>
      </c>
      <c r="C18" s="1" t="str">
        <f>IFERROR(VLOOKUP(B18,MasterSheet!Q:R,2,)," ")</f>
        <v>Delivered</v>
      </c>
      <c r="D18" s="1" t="str">
        <f>_xlfn.XLOOKUP(B18,MasterSheet!Q:Q,MasterSheet!P:P)</f>
        <v>NIPER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/>
      <c r="P18" s="1"/>
      <c r="Q18" s="1"/>
      <c r="R18" s="1"/>
      <c r="S18" s="2" t="str">
        <f>IFERROR(IF(ISBLANK(VLOOKUP(P18,MasterSheet!Q:X,8,FALSE)), "", VLOOKUP(P18,MasterSheet!Q:X,8,FALSE))," ")</f>
        <v xml:space="preserve"> </v>
      </c>
      <c r="T18" s="33"/>
      <c r="U18" s="1"/>
    </row>
    <row r="19" spans="1:21" x14ac:dyDescent="0.25">
      <c r="A19" s="2">
        <f>_xlfn.XLOOKUP(B19,MasterSheet!Q:Q,MasterSheet!N:N," ")</f>
        <v>45832</v>
      </c>
      <c r="B19" s="1">
        <v>58152367781</v>
      </c>
      <c r="C19" s="1" t="str">
        <f>IFERROR(VLOOKUP(B19,MasterSheet!Q:R,2,)," ")</f>
        <v>Delivered</v>
      </c>
      <c r="D19" s="1" t="str">
        <f>_xlfn.XLOOKUP(B19,MasterSheet!Q:Q,MasterSheet!P:P)</f>
        <v>JUBILANT</v>
      </c>
      <c r="E19" s="1" t="str">
        <f t="shared" si="0"/>
        <v>Bluedart</v>
      </c>
      <c r="F19" s="1" t="str">
        <f t="shared" si="1"/>
        <v>Tuesday</v>
      </c>
      <c r="H19" s="2"/>
      <c r="I19" s="1"/>
      <c r="J19" s="1"/>
      <c r="K19" s="1"/>
      <c r="M19" s="20"/>
      <c r="O19" s="2"/>
      <c r="P19" s="1"/>
      <c r="Q19" s="1"/>
      <c r="R19" s="1"/>
      <c r="S19" s="2" t="str">
        <f>IFERROR(IF(ISBLANK(VLOOKUP(P19,MasterSheet!Q:X,8,FALSE)), "", VLOOKUP(P19,MasterSheet!Q:X,8,FALSE))," ")</f>
        <v xml:space="preserve"> </v>
      </c>
      <c r="T19" s="20"/>
      <c r="U19" s="1"/>
    </row>
    <row r="20" spans="1:21" x14ac:dyDescent="0.25">
      <c r="A20" s="2">
        <f>_xlfn.XLOOKUP(B20,MasterSheet!Q:Q,MasterSheet!N:N," ")</f>
        <v>45832</v>
      </c>
      <c r="B20" s="1">
        <v>58152368164</v>
      </c>
      <c r="C20" s="1" t="str">
        <f>IFERROR(VLOOKUP(B20,MasterSheet!Q:R,2,)," ")</f>
        <v>Delivered</v>
      </c>
      <c r="D20" s="1" t="str">
        <f>_xlfn.XLOOKUP(B20,MasterSheet!Q:Q,MasterSheet!P:P)</f>
        <v>BIOGENE SCIENTIFIC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0"/>
      <c r="O20" s="2"/>
      <c r="P20" s="1"/>
      <c r="Q20" s="1"/>
      <c r="R20" s="1"/>
      <c r="S20" s="2" t="str">
        <f>IFERROR(IF(ISBLANK(VLOOKUP(P20,MasterSheet!Q:X,8,FALSE)), "", VLOOKUP(P20,MasterSheet!Q:X,8,FALSE))," ")</f>
        <v xml:space="preserve"> </v>
      </c>
      <c r="T20" s="33"/>
      <c r="U20" s="1"/>
    </row>
    <row r="21" spans="1:21" x14ac:dyDescent="0.25">
      <c r="A21" s="2">
        <f>_xlfn.XLOOKUP(B21,MasterSheet!Q:Q,MasterSheet!N:N," ")</f>
        <v>45832</v>
      </c>
      <c r="B21" s="1">
        <v>58152368330</v>
      </c>
      <c r="C21" s="1" t="str">
        <f>IFERROR(VLOOKUP(B21,MasterSheet!Q:R,2,)," ")</f>
        <v>Delivered</v>
      </c>
      <c r="D21" s="1" t="str">
        <f>_xlfn.XLOOKUP(B21,MasterSheet!Q:Q,MasterSheet!P:P)</f>
        <v>BIONOVA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/>
      <c r="P21" s="1"/>
      <c r="Q21" s="1"/>
      <c r="R21" s="1"/>
      <c r="S21" s="2" t="str">
        <f>IFERROR(IF(ISBLANK(VLOOKUP(P21,MasterSheet!Q:X,8,FALSE)), "", VLOOKUP(P21,MasterSheet!Q:X,8,FALSE))," ")</f>
        <v xml:space="preserve"> </v>
      </c>
      <c r="T21" s="33"/>
      <c r="U21" s="1"/>
    </row>
    <row r="22" spans="1:21" x14ac:dyDescent="0.25">
      <c r="A22" s="2">
        <f>_xlfn.XLOOKUP(B22,MasterSheet!Q:Q,MasterSheet!N:N," ")</f>
        <v>45832</v>
      </c>
      <c r="B22" s="1">
        <v>58152369052</v>
      </c>
      <c r="C22" s="1" t="str">
        <f>IFERROR(VLOOKUP(B22,MasterSheet!Q:R,2,)," ")</f>
        <v>Delivered</v>
      </c>
      <c r="D22" s="1" t="str">
        <f>_xlfn.XLOOKUP(B22,MasterSheet!Q:Q,MasterSheet!P:P)</f>
        <v>NCCS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0"/>
      <c r="U22" s="1"/>
    </row>
    <row r="23" spans="1:21" x14ac:dyDescent="0.25">
      <c r="A23" s="2">
        <f>_xlfn.XLOOKUP(B23,MasterSheet!Q:Q,MasterSheet!N:N," ")</f>
        <v>45832</v>
      </c>
      <c r="B23" s="1">
        <v>58152370091</v>
      </c>
      <c r="C23" s="1" t="str">
        <f>IFERROR(VLOOKUP(B23,MasterSheet!Q:R,2,)," ")</f>
        <v>Delivered</v>
      </c>
      <c r="D23" s="1" t="str">
        <f>_xlfn.XLOOKUP(B23,MasterSheet!Q:Q,MasterSheet!P:P)</f>
        <v>FARCAST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33"/>
      <c r="U23" s="1"/>
    </row>
    <row r="24" spans="1:21" x14ac:dyDescent="0.25">
      <c r="A24" s="2">
        <f>_xlfn.XLOOKUP(B24,MasterSheet!Q:Q,MasterSheet!N:N," ")</f>
        <v>45832</v>
      </c>
      <c r="B24" s="1">
        <v>58152370496</v>
      </c>
      <c r="C24" s="1" t="str">
        <f>IFERROR(VLOOKUP(B24,MasterSheet!Q:R,2,)," ")</f>
        <v>Delivered</v>
      </c>
      <c r="D24" s="1" t="str">
        <f>_xlfn.XLOOKUP(B24,MasterSheet!Q:Q,MasterSheet!P:P)</f>
        <v>Micro Vapi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33"/>
      <c r="U24" s="1"/>
    </row>
    <row r="25" spans="1:21" x14ac:dyDescent="0.25">
      <c r="A25" s="2">
        <f>_xlfn.XLOOKUP(B25,MasterSheet!Q:Q,MasterSheet!N:N," ")</f>
        <v>45832</v>
      </c>
      <c r="B25" s="1">
        <v>58152370916</v>
      </c>
      <c r="C25" s="1" t="str">
        <f>IFERROR(VLOOKUP(B25,MasterSheet!Q:R,2,)," ")</f>
        <v>Delivered</v>
      </c>
      <c r="D25" s="1" t="str">
        <f>_xlfn.XLOOKUP(B25,MasterSheet!Q:Q,MasterSheet!P:P)</f>
        <v>MANIPAL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33"/>
      <c r="U25" s="1"/>
    </row>
    <row r="26" spans="1:21" x14ac:dyDescent="0.25">
      <c r="A26" s="2">
        <f>_xlfn.XLOOKUP(B26,MasterSheet!Q:Q,MasterSheet!N:N," ")</f>
        <v>45832</v>
      </c>
      <c r="B26" s="1">
        <v>58152371351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33"/>
      <c r="U26" s="1"/>
    </row>
    <row r="27" spans="1:21" x14ac:dyDescent="0.25">
      <c r="A27" s="2">
        <f>_xlfn.XLOOKUP(B27,MasterSheet!Q:Q,MasterSheet!N:N," ")</f>
        <v>45832</v>
      </c>
      <c r="B27" s="1">
        <v>58152373274</v>
      </c>
      <c r="C27" s="1" t="str">
        <f>IFERROR(VLOOKUP(B27,MasterSheet!Q:R,2,)," ")</f>
        <v>Delivered</v>
      </c>
      <c r="D27" s="1" t="str">
        <f>_xlfn.XLOOKUP(B27,MasterSheet!Q:Q,MasterSheet!P:P)</f>
        <v>Aurigine Service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3"/>
      <c r="U27" s="1"/>
    </row>
    <row r="28" spans="1:21" x14ac:dyDescent="0.25">
      <c r="A28" s="2">
        <f>_xlfn.XLOOKUP(B28,MasterSheet!Q:Q,MasterSheet!N:N," ")</f>
        <v>45832</v>
      </c>
      <c r="B28" s="1">
        <v>58152373871</v>
      </c>
      <c r="C28" s="1" t="str">
        <f>IFERROR(VLOOKUP(B28,MasterSheet!Q:R,2,)," ")</f>
        <v>Delivered</v>
      </c>
      <c r="D28" s="1" t="str">
        <f>_xlfn.XLOOKUP(B28,MasterSheet!Q:Q,MasterSheet!P:P)</f>
        <v>HELIX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3"/>
      <c r="U28" s="1"/>
    </row>
    <row r="29" spans="1:21" x14ac:dyDescent="0.25">
      <c r="A29" s="2">
        <f>_xlfn.XLOOKUP(B29,MasterSheet!Q:Q,MasterSheet!N:N," ")</f>
        <v>45832</v>
      </c>
      <c r="B29" s="1">
        <v>58152374722</v>
      </c>
      <c r="C29" s="1" t="str">
        <f>IFERROR(VLOOKUP(B29,MasterSheet!Q:R,2,)," ")</f>
        <v>Delivered</v>
      </c>
      <c r="D29" s="1" t="str">
        <f>_xlfn.XLOOKUP(B29,MasterSheet!Q:Q,MasterSheet!P:P)</f>
        <v>ACTREC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3"/>
      <c r="U29" s="1"/>
    </row>
    <row r="30" spans="1:21" x14ac:dyDescent="0.25">
      <c r="A30" s="2">
        <f>_xlfn.XLOOKUP(B30,MasterSheet!Q:Q,MasterSheet!N:N," ")</f>
        <v>45836</v>
      </c>
      <c r="B30" s="1">
        <v>58152574561</v>
      </c>
      <c r="C30" s="1" t="str">
        <f>IFERROR(VLOOKUP(B30,MasterSheet!Q:R,2,)," ")</f>
        <v>Delivered</v>
      </c>
      <c r="D30" s="1" t="str">
        <f>_xlfn.XLOOKUP(B30,MasterSheet!Q:Q,MasterSheet!P:P)</f>
        <v>Aurigine Service</v>
      </c>
      <c r="E30" s="1" t="str">
        <f t="shared" si="0"/>
        <v>Bluedart</v>
      </c>
      <c r="F30" s="1" t="str">
        <f t="shared" si="1"/>
        <v>Saturday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3"/>
      <c r="U30" s="1"/>
    </row>
    <row r="31" spans="1:21" x14ac:dyDescent="0.25">
      <c r="A31" s="2">
        <f>_xlfn.XLOOKUP(B31,MasterSheet!Q:Q,MasterSheet!N:N," ")</f>
        <v>45836</v>
      </c>
      <c r="B31" s="1">
        <v>58152577136</v>
      </c>
      <c r="C31" s="1" t="str">
        <f>IFERROR(VLOOKUP(B31,MasterSheet!Q:R,2,)," ")</f>
        <v>Delivered</v>
      </c>
      <c r="D31" s="1" t="str">
        <f>_xlfn.XLOOKUP(B31,MasterSheet!Q:Q,MasterSheet!P:P)</f>
        <v>BIO SOLUTION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3"/>
      <c r="U31" s="1"/>
    </row>
    <row r="32" spans="1:21" x14ac:dyDescent="0.25">
      <c r="A32" s="2">
        <f>_xlfn.XLOOKUP(B32,MasterSheet!Q:Q,MasterSheet!N:N," ")</f>
        <v>45836</v>
      </c>
      <c r="B32" s="1">
        <v>58152577280</v>
      </c>
      <c r="C32" s="1" t="str">
        <f>IFERROR(VLOOKUP(B32,MasterSheet!Q:R,2,)," ")</f>
        <v>Delivered</v>
      </c>
      <c r="D32" s="1" t="str">
        <f>_xlfn.XLOOKUP(B32,MasterSheet!Q:Q,MasterSheet!P:P)</f>
        <v>PI HEALTH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3"/>
      <c r="U32" s="1"/>
    </row>
    <row r="33" spans="1:11" x14ac:dyDescent="0.25">
      <c r="A33" s="2">
        <f>_xlfn.XLOOKUP(B33,MasterSheet!Q:Q,MasterSheet!N:N," ")</f>
        <v>45836</v>
      </c>
      <c r="B33" s="1">
        <v>58152577475</v>
      </c>
      <c r="C33" s="1" t="str">
        <f>IFERROR(VLOOKUP(B33,MasterSheet!Q:R,2,)," ")</f>
        <v>Delivered</v>
      </c>
      <c r="D33" s="1" t="str">
        <f>_xlfn.XLOOKUP(B33,MasterSheet!Q:Q,MasterSheet!P:P)</f>
        <v>ILS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58152577722</v>
      </c>
      <c r="C34" s="1" t="str">
        <f>IFERROR(VLOOKUP(B34,MasterSheet!Q:R,2,)," ")</f>
        <v>Delivered</v>
      </c>
      <c r="D34" s="1" t="str">
        <f>_xlfn.XLOOKUP(B34,MasterSheet!Q:Q,MasterSheet!P:P)</f>
        <v>immuneel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58152577943</v>
      </c>
      <c r="C35" s="1" t="str">
        <f>IFERROR(VLOOKUP(B35,MasterSheet!Q:R,2,)," ")</f>
        <v>Delivered</v>
      </c>
      <c r="D35" s="1" t="str">
        <f>_xlfn.XLOOKUP(B35,MasterSheet!Q:Q,MasterSheet!P:P)</f>
        <v>NCBS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58152578385</v>
      </c>
      <c r="C36" s="1" t="str">
        <f>IFERROR(VLOOKUP(B36,MasterSheet!Q:R,2,)," ")</f>
        <v>Delivered</v>
      </c>
      <c r="D36" s="1" t="str">
        <f>_xlfn.XLOOKUP(B36,MasterSheet!Q:Q,MasterSheet!P:P)</f>
        <v>Sai Life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58152578643</v>
      </c>
      <c r="C37" s="1" t="str">
        <f>IFERROR(VLOOKUP(B37,MasterSheet!Q:R,2,)," ")</f>
        <v>Delivered</v>
      </c>
      <c r="D37" s="1" t="str">
        <f>_xlfn.XLOOKUP(B37,MasterSheet!Q:Q,MasterSheet!P:P)</f>
        <v>ACTREC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58152579251</v>
      </c>
      <c r="C38" s="1" t="str">
        <f>IFERROR(VLOOKUP(B38,MasterSheet!Q:R,2,)," ")</f>
        <v>Delivered</v>
      </c>
      <c r="D38" s="1" t="str">
        <f>_xlfn.XLOOKUP(B38,MasterSheet!Q:Q,MasterSheet!P:P)</f>
        <v>GK BIO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58152579634</v>
      </c>
      <c r="C39" s="1" t="str">
        <f>IFERROR(VLOOKUP(B39,MasterSheet!Q:R,2,)," ")</f>
        <v>Delivered</v>
      </c>
      <c r="D39" s="1" t="str">
        <f>_xlfn.XLOOKUP(B39,MasterSheet!Q:Q,MasterSheet!P:P)</f>
        <v>NIRRCH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58152580183</v>
      </c>
      <c r="C40" s="1" t="str">
        <f>IFERROR(VLOOKUP(B40,MasterSheet!Q:R,2,)," ")</f>
        <v>Delivered</v>
      </c>
      <c r="D40" s="1" t="str">
        <f>_xlfn.XLOOKUP(B40,MasterSheet!Q:Q,MasterSheet!P:P)</f>
        <v>SUN PHARMA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58152580474</v>
      </c>
      <c r="C41" s="1" t="str">
        <f>IFERROR(VLOOKUP(B41,MasterSheet!Q:R,2,)," ")</f>
        <v>Delivered</v>
      </c>
      <c r="D41" s="1" t="str">
        <f>_xlfn.XLOOKUP(B41,MasterSheet!Q:Q,MasterSheet!P:P)</f>
        <v>Aurigine Onco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58152580813</v>
      </c>
      <c r="C42" s="1" t="str">
        <f>IFERROR(VLOOKUP(B42,MasterSheet!Q:R,2,)," ")</f>
        <v>Delivered</v>
      </c>
      <c r="D42" s="1" t="str">
        <f>_xlfn.XLOOKUP(B42,MasterSheet!Q:Q,MasterSheet!P:P)</f>
        <v>NEXGENE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58152581163</v>
      </c>
      <c r="C43" s="1" t="str">
        <f>IFERROR(VLOOKUP(B43,MasterSheet!Q:R,2,)," ")</f>
        <v>Delivered</v>
      </c>
      <c r="D43" s="1" t="str">
        <f>_xlfn.XLOOKUP(B43,MasterSheet!Q:Q,MasterSheet!P:P)</f>
        <v>HOMI BABA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58152581384</v>
      </c>
      <c r="C44" s="1" t="str">
        <f>IFERROR(VLOOKUP(B44,MasterSheet!Q:R,2,)," ")</f>
        <v>Delivered</v>
      </c>
      <c r="D44" s="1" t="str">
        <f>_xlfn.XLOOKUP(B44,MasterSheet!Q:Q,MasterSheet!P:P)</f>
        <v>Micro Vapi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45838</v>
      </c>
      <c r="B45" s="1">
        <v>58152615043</v>
      </c>
      <c r="C45" s="1" t="str">
        <f>IFERROR(VLOOKUP(B45,MasterSheet!Q:R,2,)," ")</f>
        <v>Delivered</v>
      </c>
      <c r="D45" s="1" t="str">
        <f>_xlfn.XLOOKUP(B45,MasterSheet!Q:Q,MasterSheet!P:P)</f>
        <v>BIONOVA</v>
      </c>
      <c r="E45" s="1" t="str">
        <f t="shared" si="0"/>
        <v>Bluedart</v>
      </c>
      <c r="F45" s="1" t="str">
        <f t="shared" si="1"/>
        <v>Monday</v>
      </c>
    </row>
    <row r="46" spans="1:11" x14ac:dyDescent="0.25">
      <c r="A46" s="2">
        <f>_xlfn.XLOOKUP(B46,MasterSheet!Q:Q,MasterSheet!N:N," ")</f>
        <v>45838</v>
      </c>
      <c r="B46" s="1">
        <v>58152615533</v>
      </c>
      <c r="C46" s="1" t="str">
        <f>IFERROR(VLOOKUP(B46,MasterSheet!Q:R,2,)," ")</f>
        <v>Delivered</v>
      </c>
      <c r="D46" s="1" t="str">
        <f>_xlfn.XLOOKUP(B46,MasterSheet!Q:Q,MasterSheet!P:P)</f>
        <v>TECHWEST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58152615754</v>
      </c>
      <c r="C47" s="1" t="str">
        <f>IFERROR(VLOOKUP(B47,MasterSheet!Q:R,2,)," ")</f>
        <v>Delivered</v>
      </c>
      <c r="D47" s="1" t="str">
        <f>_xlfn.XLOOKUP(B47,MasterSheet!Q:Q,MasterSheet!P:P)</f>
        <v>ALLIED SCIENTIFIC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58152615894</v>
      </c>
      <c r="C48" s="1" t="str">
        <f>IFERROR(VLOOKUP(B48,MasterSheet!Q:R,2,)," ")</f>
        <v>Delivered</v>
      </c>
      <c r="D48" s="1" t="str">
        <f>_xlfn.XLOOKUP(B48,MasterSheet!Q:Q,MasterSheet!P:P)</f>
        <v>CELLIN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58152616082</v>
      </c>
      <c r="C49" s="1" t="str">
        <f>IFERROR(VLOOKUP(B49,MasterSheet!Q:R,2,)," ")</f>
        <v>Delivered</v>
      </c>
      <c r="D49" s="1" t="str">
        <f>_xlfn.XLOOKUP(B49,MasterSheet!Q:Q,MasterSheet!P:P)</f>
        <v>HELIX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58152616174</v>
      </c>
      <c r="C50" s="1" t="str">
        <f>IFERROR(VLOOKUP(B50,MasterSheet!Q:R,2,)," ")</f>
        <v>Delivered</v>
      </c>
      <c r="D50" s="1" t="str">
        <f>_xlfn.XLOOKUP(B50,MasterSheet!Q:Q,MasterSheet!P:P)</f>
        <v>VIRION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58152616292</v>
      </c>
      <c r="C51" s="1" t="str">
        <f>IFERROR(VLOOKUP(B51,MasterSheet!Q:R,2,)," ")</f>
        <v>Delivered</v>
      </c>
      <c r="D51" s="1" t="str">
        <f>_xlfn.XLOOKUP(B51,MasterSheet!Q:Q,MasterSheet!P:P)</f>
        <v>M BIOTECH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58152616546</v>
      </c>
      <c r="C52" s="1" t="str">
        <f>IFERROR(VLOOKUP(B52,MasterSheet!Q:R,2,)," ")</f>
        <v>Delivered</v>
      </c>
      <c r="D52" s="1" t="str">
        <f>_xlfn.XLOOKUP(B52,MasterSheet!Q:Q,MasterSheet!P:P)</f>
        <v>RELIANCE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58152616686</v>
      </c>
      <c r="C53" s="1" t="str">
        <f>IFERROR(VLOOKUP(B53,MasterSheet!Q:R,2,)," ")</f>
        <v>Delivered</v>
      </c>
      <c r="D53" s="1" t="str">
        <f>_xlfn.XLOOKUP(B53,MasterSheet!Q:Q,MasterSheet!P:P)</f>
        <v>SSCMP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58152616782</v>
      </c>
      <c r="C54" s="1" t="str">
        <f>IFERROR(VLOOKUP(B54,MasterSheet!Q:R,2,)," ")</f>
        <v>Delivered</v>
      </c>
      <c r="D54" s="1" t="str">
        <f>_xlfn.XLOOKUP(B54,MasterSheet!Q:Q,MasterSheet!P:P)</f>
        <v>POPVAX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58152616966</v>
      </c>
      <c r="C55" s="1" t="str">
        <f>IFERROR(VLOOKUP(B55,MasterSheet!Q:R,2,)," ")</f>
        <v>Delivered</v>
      </c>
      <c r="D55" s="1" t="str">
        <f>_xlfn.XLOOKUP(B55,MasterSheet!Q:Q,MasterSheet!P:P)</f>
        <v>RG SONS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45840</v>
      </c>
      <c r="B56" s="1">
        <v>58152715250</v>
      </c>
      <c r="C56" s="1" t="str">
        <f>IFERROR(VLOOKUP(B56,MasterSheet!Q:R,2,)," ")</f>
        <v>Delivered</v>
      </c>
      <c r="D56" s="1" t="str">
        <f>_xlfn.XLOOKUP(B56,MasterSheet!Q:Q,MasterSheet!P:P)</f>
        <v>SEEMA</v>
      </c>
      <c r="E56" s="1" t="str">
        <f t="shared" si="0"/>
        <v>Bluedart</v>
      </c>
      <c r="F56" s="1" t="str">
        <f t="shared" si="1"/>
        <v>Wednesday</v>
      </c>
    </row>
    <row r="57" spans="1:6" x14ac:dyDescent="0.25">
      <c r="A57" s="2">
        <f>_xlfn.XLOOKUP(B57,MasterSheet!Q:Q,MasterSheet!N:N," ")</f>
        <v>45840</v>
      </c>
      <c r="B57" s="1">
        <v>58152715692</v>
      </c>
      <c r="C57" s="1" t="str">
        <f>IFERROR(VLOOKUP(B57,MasterSheet!Q:R,2,)," ")</f>
        <v>Delivered</v>
      </c>
      <c r="D57" s="1" t="str">
        <f>_xlfn.XLOOKUP(B57,MasterSheet!Q:Q,MasterSheet!P:P)</f>
        <v>Aurigine Onco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58152716042</v>
      </c>
      <c r="C58" s="1" t="str">
        <f>IFERROR(VLOOKUP(B58,MasterSheet!Q:R,2,)," ")</f>
        <v>Delivered</v>
      </c>
      <c r="D58" s="1" t="str">
        <f>_xlfn.XLOOKUP(B58,MasterSheet!Q:Q,MasterSheet!P:P)</f>
        <v>IIT-Kharagpur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58152716510</v>
      </c>
      <c r="C59" s="1" t="str">
        <f>IFERROR(VLOOKUP(B59,MasterSheet!Q:R,2,)," ")</f>
        <v>Delivered</v>
      </c>
      <c r="D59" s="1" t="str">
        <f>_xlfn.XLOOKUP(B59,MasterSheet!Q:Q,MasterSheet!P:P)</f>
        <v>Bio Solution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45843</v>
      </c>
      <c r="B60" s="1">
        <v>58152845796</v>
      </c>
      <c r="C60" s="1" t="str">
        <f>IFERROR(VLOOKUP(B60,MasterSheet!Q:R,2,)," ")</f>
        <v>Delivered</v>
      </c>
      <c r="D60" s="1" t="str">
        <f>_xlfn.XLOOKUP(B60,MasterSheet!Q:Q,MasterSheet!P:P)</f>
        <v>ACTREC</v>
      </c>
      <c r="E60" s="1" t="str">
        <f t="shared" si="0"/>
        <v>Bluedart</v>
      </c>
      <c r="F60" s="1" t="str">
        <f t="shared" si="1"/>
        <v>Saturday</v>
      </c>
    </row>
    <row r="61" spans="1:6" x14ac:dyDescent="0.25">
      <c r="A61" s="2">
        <f>_xlfn.XLOOKUP(B61,MasterSheet!Q:Q,MasterSheet!N:N," ")</f>
        <v>45843</v>
      </c>
      <c r="B61" s="1">
        <v>58152846356</v>
      </c>
      <c r="C61" s="1" t="str">
        <f>IFERROR(VLOOKUP(B61,MasterSheet!Q:R,2,)," ")</f>
        <v>Delivered</v>
      </c>
      <c r="D61" s="1" t="str">
        <f>_xlfn.XLOOKUP(B61,MasterSheet!Q:Q,MasterSheet!P:P)</f>
        <v>Syngene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45846</v>
      </c>
      <c r="B62" s="1">
        <v>58152919786</v>
      </c>
      <c r="C62" s="1" t="str">
        <f>IFERROR(VLOOKUP(B62,MasterSheet!Q:R,2,)," ")</f>
        <v>Delivered</v>
      </c>
      <c r="D62" s="1" t="str">
        <f>_xlfn.XLOOKUP(B62,MasterSheet!Q:Q,MasterSheet!P:P)</f>
        <v>ROOP RAJAT</v>
      </c>
      <c r="E62" s="1" t="str">
        <f t="shared" si="0"/>
        <v>Bluedart</v>
      </c>
      <c r="F62" s="1" t="str">
        <f t="shared" si="1"/>
        <v>Tuesday</v>
      </c>
    </row>
    <row r="63" spans="1:6" x14ac:dyDescent="0.25">
      <c r="A63" s="2">
        <f>_xlfn.XLOOKUP(B63,MasterSheet!Q:Q,MasterSheet!N:N," ")</f>
        <v>45846</v>
      </c>
      <c r="B63" s="1">
        <v>58152919996</v>
      </c>
      <c r="C63" s="1" t="str">
        <f>IFERROR(VLOOKUP(B63,MasterSheet!Q:R,2,)," ")</f>
        <v>Delivered</v>
      </c>
      <c r="D63" s="1" t="str">
        <f>_xlfn.XLOOKUP(B63,MasterSheet!Q:Q,MasterSheet!P:P)</f>
        <v>I LABKART</v>
      </c>
      <c r="E63" s="1" t="str">
        <f t="shared" si="0"/>
        <v>Bluedart</v>
      </c>
      <c r="F63" s="1" t="str">
        <f t="shared" si="1"/>
        <v>Tuesday</v>
      </c>
    </row>
    <row r="64" spans="1:6" x14ac:dyDescent="0.25">
      <c r="A64" s="2">
        <f>_xlfn.XLOOKUP(B64,MasterSheet!Q:Q,MasterSheet!N:N," ")</f>
        <v>45846</v>
      </c>
      <c r="B64" s="1">
        <v>58152920136</v>
      </c>
      <c r="C64" s="1" t="str">
        <f>IFERROR(VLOOKUP(B64,MasterSheet!Q:R,2,)," ")</f>
        <v>Delivered</v>
      </c>
      <c r="D64" s="1" t="str">
        <f>_xlfn.XLOOKUP(B64,MasterSheet!Q:Q,MasterSheet!P:P)</f>
        <v>RELIENCE</v>
      </c>
      <c r="E64" s="1" t="str">
        <f t="shared" si="0"/>
        <v>Bluedart</v>
      </c>
      <c r="F64" s="1" t="str">
        <f t="shared" si="1"/>
        <v>Tuesday</v>
      </c>
    </row>
    <row r="65" spans="1:6" x14ac:dyDescent="0.25">
      <c r="A65" s="2">
        <f>_xlfn.XLOOKUP(B65,MasterSheet!Q:Q,MasterSheet!N:N," ")</f>
        <v>45846</v>
      </c>
      <c r="B65" s="1">
        <v>58152920302</v>
      </c>
      <c r="C65" s="1" t="str">
        <f>IFERROR(VLOOKUP(B65,MasterSheet!Q:R,2,)," ")</f>
        <v>Delivered</v>
      </c>
      <c r="D65" s="1" t="str">
        <f>_xlfn.XLOOKUP(B65,MasterSheet!Q:Q,MasterSheet!P:P)</f>
        <v>POPVAX</v>
      </c>
      <c r="E65" s="1" t="str">
        <f t="shared" si="0"/>
        <v>Bluedart</v>
      </c>
      <c r="F65" s="1" t="str">
        <f t="shared" si="1"/>
        <v>Tuesday</v>
      </c>
    </row>
    <row r="66" spans="1:6" x14ac:dyDescent="0.25">
      <c r="A66" s="2">
        <f>_xlfn.XLOOKUP(B66,MasterSheet!Q:Q,MasterSheet!N:N," ")</f>
        <v>45846</v>
      </c>
      <c r="B66" s="1">
        <v>58152921024</v>
      </c>
      <c r="C66" s="1" t="str">
        <f>IFERROR(VLOOKUP(B66,MasterSheet!Q:R,2,)," ")</f>
        <v>Delivered</v>
      </c>
      <c r="D66" s="1" t="str">
        <f>_xlfn.XLOOKUP(B66,MasterSheet!Q:Q,MasterSheet!P:P)</f>
        <v>CRYON</v>
      </c>
      <c r="E66" s="1" t="str">
        <f t="shared" ref="E66:E129" si="2">IF(LEFT(B66,1)="D","DTDC",IF(ISNUMBER(--LEFT(B66,1)),"Bluedart","Other"))</f>
        <v>Bluedart</v>
      </c>
      <c r="F66" s="1" t="str">
        <f t="shared" ref="F66:F129" si="3">TEXT(A66, "dddd")</f>
        <v>Tuesday</v>
      </c>
    </row>
    <row r="67" spans="1:6" x14ac:dyDescent="0.25">
      <c r="A67" s="2">
        <f>_xlfn.XLOOKUP(B67,MasterSheet!Q:Q,MasterSheet!N:N," ")</f>
        <v>45846</v>
      </c>
      <c r="B67" s="1">
        <v>58152921083</v>
      </c>
      <c r="C67" s="1" t="str">
        <f>IFERROR(VLOOKUP(B67,MasterSheet!Q:R,2,)," ")</f>
        <v>Delivered</v>
      </c>
      <c r="D67" s="1" t="str">
        <f>_xlfn.XLOOKUP(B67,MasterSheet!Q:Q,MasterSheet!P:P)</f>
        <v>PI HEALTH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58152921212</v>
      </c>
      <c r="C68" s="1" t="str">
        <f>IFERROR(VLOOKUP(B68,MasterSheet!Q:R,2,)," ")</f>
        <v>Delivered</v>
      </c>
      <c r="D68" s="1" t="str">
        <f>_xlfn.XLOOKUP(B68,MasterSheet!Q:Q,MasterSheet!P:P)</f>
        <v>Farcast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58152921293</v>
      </c>
      <c r="C69" s="1" t="str">
        <f>IFERROR(VLOOKUP(B69,MasterSheet!Q:R,2,)," ")</f>
        <v>Delivered</v>
      </c>
      <c r="D69" s="1" t="str">
        <f>_xlfn.XLOOKUP(B69,MasterSheet!Q:Q,MasterSheet!P:P)</f>
        <v>IMMUNEEL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58152921341</v>
      </c>
      <c r="C70" s="1" t="str">
        <f>IFERROR(VLOOKUP(B70,MasterSheet!Q:R,2,)," ")</f>
        <v>Delivered</v>
      </c>
      <c r="D70" s="1" t="str">
        <f>_xlfn.XLOOKUP(B70,MasterSheet!Q:Q,MasterSheet!P:P)</f>
        <v>HELIX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58152921433</v>
      </c>
      <c r="C71" s="1" t="str">
        <f>IFERROR(VLOOKUP(B71,MasterSheet!Q:R,2,)," ")</f>
        <v>Delivered</v>
      </c>
      <c r="D71" s="1" t="str">
        <f>_xlfn.XLOOKUP(B71,MasterSheet!Q:Q,MasterSheet!P:P)</f>
        <v>M BIOTECH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58152921665</v>
      </c>
      <c r="C72" s="1" t="str">
        <f>IFERROR(VLOOKUP(B72,MasterSheet!Q:R,2,)," ")</f>
        <v>Delivered</v>
      </c>
      <c r="D72" s="1" t="str">
        <f>_xlfn.XLOOKUP(B72,MasterSheet!Q:Q,MasterSheet!P:P)</f>
        <v>NIBMG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58152921794</v>
      </c>
      <c r="C73" s="1" t="str">
        <f>IFERROR(VLOOKUP(B73,MasterSheet!Q:R,2,)," ")</f>
        <v>Delivered</v>
      </c>
      <c r="D73" s="1" t="str">
        <f>_xlfn.XLOOKUP(B73,MasterSheet!Q:Q,MasterSheet!P:P)</f>
        <v>DR REDDY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58152921956</v>
      </c>
      <c r="C74" s="1" t="str">
        <f>IFERROR(VLOOKUP(B74,MasterSheet!Q:R,2,)," ")</f>
        <v>Delivered</v>
      </c>
      <c r="D74" s="1" t="str">
        <f>_xlfn.XLOOKUP(B74,MasterSheet!Q:Q,MasterSheet!P:P)</f>
        <v>IPGMER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45847</v>
      </c>
      <c r="B75" s="1">
        <v>58152970761</v>
      </c>
      <c r="C75" s="1" t="str">
        <f>IFERROR(VLOOKUP(B75,MasterSheet!Q:R,2,)," ")</f>
        <v>Delivered</v>
      </c>
      <c r="D75" s="1" t="str">
        <f>_xlfn.XLOOKUP(B75,MasterSheet!Q:Q,MasterSheet!P:P)</f>
        <v>LUPEX</v>
      </c>
      <c r="E75" s="1" t="str">
        <f t="shared" si="2"/>
        <v>Bluedart</v>
      </c>
      <c r="F75" s="1" t="str">
        <f t="shared" si="3"/>
        <v>Wednesday</v>
      </c>
    </row>
    <row r="76" spans="1:6" x14ac:dyDescent="0.25">
      <c r="A76" s="2">
        <f>_xlfn.XLOOKUP(B76,MasterSheet!Q:Q,MasterSheet!N:N," ")</f>
        <v>45847</v>
      </c>
      <c r="B76" s="1">
        <v>58152970934</v>
      </c>
      <c r="C76" s="1" t="str">
        <f>IFERROR(VLOOKUP(B76,MasterSheet!Q:R,2,)," ")</f>
        <v>Delivered</v>
      </c>
      <c r="D76" s="1" t="str">
        <f>_xlfn.XLOOKUP(B76,MasterSheet!Q:Q,MasterSheet!P:P)</f>
        <v>NCCS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58152971203</v>
      </c>
      <c r="C77" s="1" t="str">
        <f>IFERROR(VLOOKUP(B77,MasterSheet!Q:R,2,)," ")</f>
        <v>Delivered</v>
      </c>
      <c r="D77" s="1" t="str">
        <f>_xlfn.XLOOKUP(B77,MasterSheet!Q:Q,MasterSheet!P:P)</f>
        <v>Aurigine Service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58152971424</v>
      </c>
      <c r="C78" s="1" t="str">
        <f>IFERROR(VLOOKUP(B78,MasterSheet!Q:R,2,)," ")</f>
        <v>Delivered</v>
      </c>
      <c r="D78" s="1" t="str">
        <f>_xlfn.XLOOKUP(B78,MasterSheet!Q:Q,MasterSheet!P:P)</f>
        <v>NEXGENE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58152971612</v>
      </c>
      <c r="C79" s="1" t="str">
        <f>IFERROR(VLOOKUP(B79,MasterSheet!Q:R,2,)," ")</f>
        <v>Delivered</v>
      </c>
      <c r="D79" s="1" t="str">
        <f>_xlfn.XLOOKUP(B79,MasterSheet!Q:Q,MasterSheet!P:P)</f>
        <v>JUBILANT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58152971881</v>
      </c>
      <c r="C80" s="1" t="str">
        <f>IFERROR(VLOOKUP(B80,MasterSheet!Q:R,2,)," ")</f>
        <v>Delivered</v>
      </c>
      <c r="D80" s="1" t="str">
        <f>_xlfn.XLOOKUP(B80,MasterSheet!Q:Q,MasterSheet!P:P)</f>
        <v>YASH ENTERPRISES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58152971995</v>
      </c>
      <c r="C81" s="1" t="str">
        <f>IFERROR(VLOOKUP(B81,MasterSheet!Q:R,2,)," ")</f>
        <v>Delivered</v>
      </c>
      <c r="D81" s="1" t="str">
        <f>_xlfn.XLOOKUP(B81,MasterSheet!Q:Q,MasterSheet!P:P)</f>
        <v>WBSU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58152972161</v>
      </c>
      <c r="C82" s="1" t="str">
        <f>IFERROR(VLOOKUP(B82,MasterSheet!Q:R,2,)," ")</f>
        <v>Delivered</v>
      </c>
      <c r="D82" s="1" t="str">
        <f>_xlfn.XLOOKUP(B82,MasterSheet!Q:Q,MasterSheet!P:P)</f>
        <v>BIO SOLUTION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58152972415</v>
      </c>
      <c r="C83" s="1" t="str">
        <f>IFERROR(VLOOKUP(B83,MasterSheet!Q:R,2,)," ")</f>
        <v>Delivered</v>
      </c>
      <c r="D83" s="1" t="str">
        <f>_xlfn.XLOOKUP(B83,MasterSheet!Q:Q,MasterSheet!P:P)</f>
        <v>ACTREC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58152972625</v>
      </c>
      <c r="C84" s="1" t="str">
        <f>IFERROR(VLOOKUP(B84,MasterSheet!Q:R,2,)," ")</f>
        <v>Delivered</v>
      </c>
      <c r="D84" s="1" t="str">
        <f>_xlfn.XLOOKUP(B84,MasterSheet!Q:Q,MasterSheet!P:P)</f>
        <v>ABHI BIO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58152973045</v>
      </c>
      <c r="C85" s="1" t="str">
        <f>IFERROR(VLOOKUP(B85,MasterSheet!Q:R,2,)," ")</f>
        <v>Delivered</v>
      </c>
      <c r="D85" s="1" t="str">
        <f>_xlfn.XLOOKUP(B85,MasterSheet!Q:Q,MasterSheet!P:P)</f>
        <v>Aurigine Onco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58152973196</v>
      </c>
      <c r="C86" s="1" t="str">
        <f>IFERROR(VLOOKUP(B86,MasterSheet!Q:R,2,)," ")</f>
        <v>Delivered</v>
      </c>
      <c r="D86" s="1" t="str">
        <f>_xlfn.XLOOKUP(B86,MasterSheet!Q:Q,MasterSheet!P:P)</f>
        <v>GK BIO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58152973480</v>
      </c>
      <c r="C87" s="1" t="str">
        <f>IFERROR(VLOOKUP(B87,MasterSheet!Q:R,2,)," ")</f>
        <v>Delivered</v>
      </c>
      <c r="D87" s="1" t="str">
        <f>_xlfn.XLOOKUP(B87,MasterSheet!Q:Q,MasterSheet!P:P)</f>
        <v>SSC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45850</v>
      </c>
      <c r="B88" s="1">
        <v>58153113502</v>
      </c>
      <c r="C88" s="1" t="str">
        <f>IFERROR(VLOOKUP(B88,MasterSheet!Q:R,2,)," ")</f>
        <v>Delivered</v>
      </c>
      <c r="D88" s="1" t="str">
        <f>_xlfn.XLOOKUP(B88,MasterSheet!Q:Q,MasterSheet!P:P)</f>
        <v>GENOMID (FOC)</v>
      </c>
      <c r="E88" s="1" t="str">
        <f t="shared" si="2"/>
        <v>Bluedart</v>
      </c>
      <c r="F88" s="1" t="str">
        <f t="shared" si="3"/>
        <v>Saturday</v>
      </c>
    </row>
    <row r="89" spans="1:6" x14ac:dyDescent="0.25">
      <c r="A89" s="2">
        <f>_xlfn.XLOOKUP(B89,MasterSheet!Q:Q,MasterSheet!N:N," ")</f>
        <v>45850</v>
      </c>
      <c r="B89" s="1">
        <v>58153113550</v>
      </c>
      <c r="C89" s="1" t="str">
        <f>IFERROR(VLOOKUP(B89,MasterSheet!Q:R,2,)," ")</f>
        <v>Delivered</v>
      </c>
      <c r="D89" s="1" t="str">
        <f>_xlfn.XLOOKUP(B89,MasterSheet!Q:Q,MasterSheet!P:P)</f>
        <v>NIAB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58153113653</v>
      </c>
      <c r="C90" s="1" t="str">
        <f>IFERROR(VLOOKUP(B90,MasterSheet!Q:R,2,)," ")</f>
        <v>Delivered</v>
      </c>
      <c r="D90" s="1" t="str">
        <f>_xlfn.XLOOKUP(B90,MasterSheet!Q:Q,MasterSheet!P:P)</f>
        <v>Scientific Jammu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58153113745</v>
      </c>
      <c r="C91" s="1" t="str">
        <f>IFERROR(VLOOKUP(B91,MasterSheet!Q:R,2,)," ")</f>
        <v>Delivered</v>
      </c>
      <c r="D91" s="1" t="str">
        <f>_xlfn.XLOOKUP(B91,MasterSheet!Q:Q,MasterSheet!P:P)</f>
        <v>NCCS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58153113955</v>
      </c>
      <c r="C92" s="1" t="str">
        <f>IFERROR(VLOOKUP(B92,MasterSheet!Q:R,2,)," ")</f>
        <v>Delivered</v>
      </c>
      <c r="D92" s="1" t="str">
        <f>_xlfn.XLOOKUP(B92,MasterSheet!Q:Q,MasterSheet!P:P)</f>
        <v>CDRI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58153114084</v>
      </c>
      <c r="C93" s="1" t="str">
        <f>IFERROR(VLOOKUP(B93,MasterSheet!Q:R,2,)," ")</f>
        <v>Delivered</v>
      </c>
      <c r="D93" s="1" t="str">
        <f>_xlfn.XLOOKUP(B93,MasterSheet!Q:Q,MasterSheet!P:P)</f>
        <v>SEEMA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58153114191</v>
      </c>
      <c r="C94" s="1" t="str">
        <f>IFERROR(VLOOKUP(B94,MasterSheet!Q:R,2,)," ")</f>
        <v>Delivered</v>
      </c>
      <c r="D94" s="1" t="str">
        <f>_xlfn.XLOOKUP(B94,MasterSheet!Q:Q,MasterSheet!P:P)</f>
        <v>NIMHANS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58153114386</v>
      </c>
      <c r="C95" s="1" t="str">
        <f>IFERROR(VLOOKUP(B95,MasterSheet!Q:R,2,)," ")</f>
        <v>Delivered</v>
      </c>
      <c r="D95" s="1" t="str">
        <f>_xlfn.XLOOKUP(B95,MasterSheet!Q:Q,MasterSheet!P:P)</f>
        <v>RG SONS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58153114460</v>
      </c>
      <c r="C96" s="1" t="str">
        <f>IFERROR(VLOOKUP(B96,MasterSheet!Q:R,2,)," ")</f>
        <v>Delivered</v>
      </c>
      <c r="D96" s="1" t="str">
        <f>_xlfn.XLOOKUP(B96,MasterSheet!Q:Q,MasterSheet!P:P)</f>
        <v>NCCS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58153114541</v>
      </c>
      <c r="C97" s="1" t="str">
        <f>IFERROR(VLOOKUP(B97,MasterSheet!Q:R,2,)," ")</f>
        <v>Delivered</v>
      </c>
      <c r="D97" s="1" t="str">
        <f>_xlfn.XLOOKUP(B97,MasterSheet!Q:Q,MasterSheet!P:P)</f>
        <v>M BIOTECH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58153114622</v>
      </c>
      <c r="C98" s="1" t="str">
        <f>IFERROR(VLOOKUP(B98,MasterSheet!Q:R,2,)," ")</f>
        <v>Delivered</v>
      </c>
      <c r="D98" s="1" t="str">
        <f>_xlfn.XLOOKUP(B98,MasterSheet!Q:Q,MasterSheet!P:P)</f>
        <v>Viganahar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58153114902</v>
      </c>
      <c r="C99" s="1" t="str">
        <f>IFERROR(VLOOKUP(B99,MasterSheet!Q:R,2,)," ")</f>
        <v>Delivered</v>
      </c>
      <c r="D99" s="1" t="str">
        <f>_xlfn.XLOOKUP(B99,MasterSheet!Q:Q,MasterSheet!P:P)</f>
        <v>KIDNEY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58153115042</v>
      </c>
      <c r="C100" s="1" t="str">
        <f>IFERROR(VLOOKUP(B100,MasterSheet!Q:R,2,)," ")</f>
        <v>Delivered</v>
      </c>
      <c r="D100" s="1" t="str">
        <f>_xlfn.XLOOKUP(B100,MasterSheet!Q:Q,MasterSheet!P:P)</f>
        <v>BOSE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58153118424</v>
      </c>
      <c r="C101" s="1" t="str">
        <f>IFERROR(VLOOKUP(B101,MasterSheet!Q:R,2,)," ")</f>
        <v>Delivered</v>
      </c>
      <c r="D101" s="1" t="str">
        <f>_xlfn.XLOOKUP(B101,MasterSheet!Q:Q,MasterSheet!P:P)</f>
        <v>SYNGENE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58153120303</v>
      </c>
      <c r="C102" s="1" t="str">
        <f>IFERROR(VLOOKUP(B102,MasterSheet!Q:R,2,)," ")</f>
        <v>Delivered</v>
      </c>
      <c r="D102" s="1" t="str">
        <f>_xlfn.XLOOKUP(B102,MasterSheet!Q:Q,MasterSheet!P:P)</f>
        <v>NNF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58153120546</v>
      </c>
      <c r="C103" s="1" t="str">
        <f>IFERROR(VLOOKUP(B103,MasterSheet!Q:R,2,)," ")</f>
        <v>Delivered</v>
      </c>
      <c r="D103" s="1" t="str">
        <f>_xlfn.XLOOKUP(B103,MasterSheet!Q:Q,MasterSheet!P:P)</f>
        <v>KOKILA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58153120675</v>
      </c>
      <c r="C104" s="1" t="str">
        <f>IFERROR(VLOOKUP(B104,MasterSheet!Q:R,2,)," ")</f>
        <v>Delivered</v>
      </c>
      <c r="D104" s="1" t="str">
        <f>_xlfn.XLOOKUP(B104,MasterSheet!Q:Q,MasterSheet!P:P)</f>
        <v>FARCAST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58153121121</v>
      </c>
      <c r="C105" s="1" t="str">
        <f>IFERROR(VLOOKUP(B105,MasterSheet!Q:R,2,)," ")</f>
        <v>Delivered</v>
      </c>
      <c r="D105" s="1" t="str">
        <f>_xlfn.XLOOKUP(B105,MasterSheet!Q:Q,MasterSheet!P:P)</f>
        <v>ILS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45853</v>
      </c>
      <c r="B106" s="1">
        <v>58153220145</v>
      </c>
      <c r="C106" s="1" t="str">
        <f>IFERROR(VLOOKUP(B106,MasterSheet!Q:R,2,)," ")</f>
        <v>Delivered</v>
      </c>
      <c r="D106" s="1" t="str">
        <f>_xlfn.XLOOKUP(B106,MasterSheet!Q:Q,MasterSheet!P:P)</f>
        <v>ZYDUS</v>
      </c>
      <c r="E106" s="1" t="str">
        <f t="shared" si="2"/>
        <v>Bluedart</v>
      </c>
      <c r="F106" s="1" t="str">
        <f t="shared" si="3"/>
        <v>Tuesday</v>
      </c>
    </row>
    <row r="107" spans="1:6" x14ac:dyDescent="0.25">
      <c r="A107" s="2">
        <f>_xlfn.XLOOKUP(B107,MasterSheet!Q:Q,MasterSheet!N:N," ")</f>
        <v>45853</v>
      </c>
      <c r="B107" s="1">
        <v>58153220370</v>
      </c>
      <c r="C107" s="1" t="str">
        <f>IFERROR(VLOOKUP(B107,MasterSheet!Q:R,2,)," ")</f>
        <v>Delivered</v>
      </c>
      <c r="D107" s="1" t="str">
        <f>_xlfn.XLOOKUP(B107,MasterSheet!Q:Q,MasterSheet!P:P)</f>
        <v>NEXGENE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58153220742</v>
      </c>
      <c r="C108" s="1" t="str">
        <f>IFERROR(VLOOKUP(B108,MasterSheet!Q:R,2,)," ")</f>
        <v>Delivered</v>
      </c>
      <c r="D108" s="1" t="str">
        <f>_xlfn.XLOOKUP(B108,MasterSheet!Q:Q,MasterSheet!P:P)</f>
        <v>IISER BHOPAL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45857</v>
      </c>
      <c r="B109" s="1">
        <v>58153394832</v>
      </c>
      <c r="C109" s="1" t="str">
        <f>IFERROR(VLOOKUP(B109,MasterSheet!Q:R,2,)," ")</f>
        <v>Delivered</v>
      </c>
      <c r="D109" s="1" t="str">
        <f>_xlfn.XLOOKUP(B109,MasterSheet!Q:Q,MasterSheet!P:P)</f>
        <v>The BioArt</v>
      </c>
      <c r="E109" s="1" t="str">
        <f t="shared" si="2"/>
        <v>Bluedart</v>
      </c>
      <c r="F109" s="1" t="str">
        <f t="shared" si="3"/>
        <v>Saturday</v>
      </c>
    </row>
    <row r="110" spans="1:6" x14ac:dyDescent="0.25">
      <c r="A110" s="2">
        <f>_xlfn.XLOOKUP(B110,MasterSheet!Q:Q,MasterSheet!N:N," ")</f>
        <v>45857</v>
      </c>
      <c r="B110" s="1">
        <v>58153395145</v>
      </c>
      <c r="C110" s="1" t="str">
        <f>IFERROR(VLOOKUP(B110,MasterSheet!Q:R,2,)," ")</f>
        <v>Delivered</v>
      </c>
      <c r="D110" s="1" t="str">
        <f>_xlfn.XLOOKUP(B110,MasterSheet!Q:Q,MasterSheet!P:P)</f>
        <v>LABPRO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58153395355</v>
      </c>
      <c r="C111" s="1" t="str">
        <f>IFERROR(VLOOKUP(B111,MasterSheet!Q:R,2,)," ")</f>
        <v>Delivered</v>
      </c>
      <c r="D111" s="1" t="str">
        <f>_xlfn.XLOOKUP(B111,MasterSheet!Q:Q,MasterSheet!P:P)</f>
        <v>RGCB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58153395624</v>
      </c>
      <c r="C112" s="1" t="str">
        <f>IFERROR(VLOOKUP(B112,MasterSheet!Q:R,2,)," ")</f>
        <v>Delivered</v>
      </c>
      <c r="D112" s="1" t="str">
        <f>_xlfn.XLOOKUP(B112,MasterSheet!Q:Q,MasterSheet!P:P)</f>
        <v>TECHWEST</v>
      </c>
      <c r="E112" s="1" t="str">
        <f t="shared" si="2"/>
        <v>Bluedart</v>
      </c>
      <c r="F112" s="1" t="str">
        <f t="shared" si="3"/>
        <v>Saturday</v>
      </c>
    </row>
    <row r="113" spans="1:6" x14ac:dyDescent="0.25">
      <c r="A113" s="2">
        <f>_xlfn.XLOOKUP(B113,MasterSheet!Q:Q,MasterSheet!N:N," ")</f>
        <v>45857</v>
      </c>
      <c r="B113" s="1">
        <v>58153395974</v>
      </c>
      <c r="C113" s="1" t="str">
        <f>IFERROR(VLOOKUP(B113,MasterSheet!Q:R,2,)," ")</f>
        <v>Delivered</v>
      </c>
      <c r="D113" s="1" t="str">
        <f>_xlfn.XLOOKUP(B113,MasterSheet!Q:Q,MasterSheet!P:P)</f>
        <v>Aurigine Onco</v>
      </c>
      <c r="E113" s="1" t="str">
        <f t="shared" si="2"/>
        <v>Bluedart</v>
      </c>
      <c r="F113" s="1" t="str">
        <f t="shared" si="3"/>
        <v>Saturday</v>
      </c>
    </row>
    <row r="114" spans="1:6" x14ac:dyDescent="0.25">
      <c r="A114" s="2">
        <f>_xlfn.XLOOKUP(B114,MasterSheet!Q:Q,MasterSheet!N:N," ")</f>
        <v>45857</v>
      </c>
      <c r="B114" s="1">
        <v>58153396302</v>
      </c>
      <c r="C114" s="1" t="str">
        <f>IFERROR(VLOOKUP(B114,MasterSheet!Q:R,2,)," ")</f>
        <v>Delivered</v>
      </c>
      <c r="D114" s="1" t="str">
        <f>_xlfn.XLOOKUP(B114,MasterSheet!Q:Q,MasterSheet!P:P)</f>
        <v>ALLIED SCIENTIFIC</v>
      </c>
      <c r="E114" s="1" t="str">
        <f t="shared" si="2"/>
        <v>Bluedart</v>
      </c>
      <c r="F114" s="1" t="str">
        <f t="shared" si="3"/>
        <v>Saturday</v>
      </c>
    </row>
    <row r="115" spans="1:6" x14ac:dyDescent="0.25">
      <c r="A115" s="2">
        <f>_xlfn.XLOOKUP(B115,MasterSheet!Q:Q,MasterSheet!N:N," ")</f>
        <v>45859</v>
      </c>
      <c r="B115" s="1">
        <v>58153426936</v>
      </c>
      <c r="C115" s="1" t="str">
        <f>IFERROR(VLOOKUP(B115,MasterSheet!Q:R,2,)," ")</f>
        <v>Delivered</v>
      </c>
      <c r="D115" s="1" t="str">
        <f>_xlfn.XLOOKUP(B115,MasterSheet!Q:Q,MasterSheet!P:P)</f>
        <v>Helix</v>
      </c>
      <c r="E115" s="1" t="str">
        <f t="shared" si="2"/>
        <v>Bluedart</v>
      </c>
      <c r="F115" s="1" t="str">
        <f t="shared" si="3"/>
        <v>Monday</v>
      </c>
    </row>
    <row r="116" spans="1:6" x14ac:dyDescent="0.25">
      <c r="A116" s="2">
        <f>_xlfn.XLOOKUP(B116,MasterSheet!Q:Q,MasterSheet!N:N," ")</f>
        <v>45859</v>
      </c>
      <c r="B116" s="1">
        <v>58153427216</v>
      </c>
      <c r="C116" s="1" t="str">
        <f>IFERROR(VLOOKUP(B116,MasterSheet!Q:R,2,)," ")</f>
        <v>Delivered</v>
      </c>
      <c r="D116" s="1" t="str">
        <f>_xlfn.XLOOKUP(B116,MasterSheet!Q:Q,MasterSheet!P:P)</f>
        <v>Farcast</v>
      </c>
      <c r="E116" s="1" t="str">
        <f t="shared" si="2"/>
        <v>Bluedart</v>
      </c>
      <c r="F116" s="1" t="str">
        <f t="shared" si="3"/>
        <v>Monday</v>
      </c>
    </row>
    <row r="117" spans="1:6" x14ac:dyDescent="0.25">
      <c r="A117" s="2">
        <f>_xlfn.XLOOKUP(B117,MasterSheet!Q:Q,MasterSheet!N:N," ")</f>
        <v>45859</v>
      </c>
      <c r="B117" s="1">
        <v>58153427323</v>
      </c>
      <c r="C117" s="1" t="str">
        <f>IFERROR(VLOOKUP(B117,MasterSheet!Q:R,2,)," ")</f>
        <v>Delivered</v>
      </c>
      <c r="D117" s="1" t="str">
        <f>_xlfn.XLOOKUP(B117,MasterSheet!Q:Q,MasterSheet!P:P)</f>
        <v>Immuneel</v>
      </c>
      <c r="E117" s="1" t="str">
        <f t="shared" si="2"/>
        <v>Bluedart</v>
      </c>
      <c r="F117" s="1" t="str">
        <f t="shared" si="3"/>
        <v>Monday</v>
      </c>
    </row>
    <row r="118" spans="1:6" x14ac:dyDescent="0.25">
      <c r="A118" s="2">
        <f>_xlfn.XLOOKUP(B118,MasterSheet!Q:Q,MasterSheet!N:N," ")</f>
        <v>45859</v>
      </c>
      <c r="B118" s="1">
        <v>58153427496</v>
      </c>
      <c r="C118" s="1" t="str">
        <f>IFERROR(VLOOKUP(B118,MasterSheet!Q:R,2,)," ")</f>
        <v>Delivered</v>
      </c>
      <c r="D118" s="1" t="str">
        <f>_xlfn.XLOOKUP(B118,MasterSheet!Q:Q,MasterSheet!P:P)</f>
        <v>Synergy</v>
      </c>
      <c r="E118" s="1" t="str">
        <f t="shared" si="2"/>
        <v>Bluedart</v>
      </c>
      <c r="F118" s="1" t="str">
        <f t="shared" si="3"/>
        <v>Monday</v>
      </c>
    </row>
    <row r="119" spans="1:6" x14ac:dyDescent="0.25">
      <c r="A119" s="2">
        <f>_xlfn.XLOOKUP(B119,MasterSheet!Q:Q,MasterSheet!N:N," ")</f>
        <v>45859</v>
      </c>
      <c r="B119" s="1">
        <v>58153427802</v>
      </c>
      <c r="C119" s="1" t="str">
        <f>IFERROR(VLOOKUP(B119,MasterSheet!Q:R,2,)," ")</f>
        <v>Delivered</v>
      </c>
      <c r="D119" s="1" t="str">
        <f>_xlfn.XLOOKUP(B119,MasterSheet!Q:Q,MasterSheet!P:P)</f>
        <v>NNF</v>
      </c>
      <c r="E119" s="1" t="str">
        <f t="shared" si="2"/>
        <v>Bluedart</v>
      </c>
      <c r="F119" s="1" t="str">
        <f t="shared" si="3"/>
        <v>Monday</v>
      </c>
    </row>
    <row r="120" spans="1:6" x14ac:dyDescent="0.25">
      <c r="A120" s="2">
        <f>_xlfn.XLOOKUP(B120,MasterSheet!Q:Q,MasterSheet!N:N," ")</f>
        <v>45859</v>
      </c>
      <c r="B120" s="1">
        <v>58153429681</v>
      </c>
      <c r="C120" s="1" t="str">
        <f>IFERROR(VLOOKUP(B120,MasterSheet!Q:R,2,)," ")</f>
        <v>Delivered</v>
      </c>
      <c r="D120" s="1" t="str">
        <f>_xlfn.XLOOKUP(B120,MasterSheet!Q:Q,MasterSheet!P:P)</f>
        <v>RG Sons</v>
      </c>
      <c r="E120" s="1" t="str">
        <f t="shared" si="2"/>
        <v>Bluedart</v>
      </c>
      <c r="F120" s="1" t="str">
        <f t="shared" si="3"/>
        <v>Monday</v>
      </c>
    </row>
    <row r="121" spans="1:6" x14ac:dyDescent="0.25">
      <c r="A121" s="2">
        <f>_xlfn.XLOOKUP(B121,MasterSheet!Q:Q,MasterSheet!N:N," ")</f>
        <v>45859</v>
      </c>
      <c r="B121" s="1">
        <v>58153430226</v>
      </c>
      <c r="C121" s="1" t="str">
        <f>IFERROR(VLOOKUP(B121,MasterSheet!Q:R,2,)," ")</f>
        <v>Delivered</v>
      </c>
      <c r="D121" s="1" t="str">
        <f>_xlfn.XLOOKUP(B121,MasterSheet!Q:Q,MasterSheet!P:P)</f>
        <v>Micro Vapi</v>
      </c>
      <c r="E121" s="1" t="str">
        <f t="shared" si="2"/>
        <v>Bluedart</v>
      </c>
      <c r="F121" s="1" t="str">
        <f t="shared" si="3"/>
        <v>Monday</v>
      </c>
    </row>
    <row r="122" spans="1:6" x14ac:dyDescent="0.25">
      <c r="A122" s="2">
        <f>_xlfn.XLOOKUP(B122,MasterSheet!Q:Q,MasterSheet!N:N," ")</f>
        <v>45859</v>
      </c>
      <c r="B122" s="1">
        <v>58153432562</v>
      </c>
      <c r="C122" s="1" t="str">
        <f>IFERROR(VLOOKUP(B122,MasterSheet!Q:R,2,)," ")</f>
        <v>Delivered</v>
      </c>
      <c r="D122" s="1" t="str">
        <f>_xlfn.XLOOKUP(B122,MasterSheet!Q:Q,MasterSheet!P:P)</f>
        <v>Actrec</v>
      </c>
      <c r="E122" s="1" t="str">
        <f t="shared" si="2"/>
        <v>Bluedart</v>
      </c>
      <c r="F122" s="1" t="str">
        <f t="shared" si="3"/>
        <v>Monday</v>
      </c>
    </row>
    <row r="123" spans="1:6" x14ac:dyDescent="0.25">
      <c r="A123" s="2">
        <f>_xlfn.XLOOKUP(B123,MasterSheet!Q:Q,MasterSheet!N:N," ")</f>
        <v>45859</v>
      </c>
      <c r="B123" s="1">
        <v>58153433030</v>
      </c>
      <c r="C123" s="1" t="str">
        <f>IFERROR(VLOOKUP(B123,MasterSheet!Q:R,2,)," ")</f>
        <v>Delivered</v>
      </c>
      <c r="D123" s="1" t="str">
        <f>_xlfn.XLOOKUP(B123,MasterSheet!Q:Q,MasterSheet!P:P)</f>
        <v>M BIOTECH</v>
      </c>
      <c r="E123" s="1" t="str">
        <f t="shared" si="2"/>
        <v>Bluedart</v>
      </c>
      <c r="F123" s="1" t="str">
        <f t="shared" si="3"/>
        <v>Monday</v>
      </c>
    </row>
    <row r="124" spans="1:6" x14ac:dyDescent="0.25">
      <c r="A124" s="2">
        <f>_xlfn.XLOOKUP(B124,MasterSheet!Q:Q,MasterSheet!N:N," ")</f>
        <v>45860</v>
      </c>
      <c r="B124" s="1">
        <v>58153476533</v>
      </c>
      <c r="C124" s="1" t="str">
        <f>IFERROR(VLOOKUP(B124,MasterSheet!Q:R,2,)," ")</f>
        <v>Delivered</v>
      </c>
      <c r="D124" s="1" t="str">
        <f>_xlfn.XLOOKUP(B124,MasterSheet!Q:Q,MasterSheet!P:P)</f>
        <v>Aurigine Service</v>
      </c>
      <c r="E124" s="1" t="str">
        <f t="shared" si="2"/>
        <v>Bluedart</v>
      </c>
      <c r="F124" s="1" t="str">
        <f t="shared" si="3"/>
        <v>Tuesday</v>
      </c>
    </row>
    <row r="125" spans="1:6" x14ac:dyDescent="0.25">
      <c r="A125" s="2">
        <f>_xlfn.XLOOKUP(B125,MasterSheet!Q:Q,MasterSheet!N:N," ")</f>
        <v>45860</v>
      </c>
      <c r="B125" s="1">
        <v>58153476765</v>
      </c>
      <c r="C125" s="1" t="str">
        <f>IFERROR(VLOOKUP(B125,MasterSheet!Q:R,2,)," ")</f>
        <v>Delivered</v>
      </c>
      <c r="D125" s="1" t="str">
        <f>_xlfn.XLOOKUP(B125,MasterSheet!Q:Q,MasterSheet!P:P)</f>
        <v>IISC</v>
      </c>
      <c r="E125" s="1" t="str">
        <f t="shared" si="2"/>
        <v>Bluedart</v>
      </c>
      <c r="F125" s="1" t="str">
        <f t="shared" si="3"/>
        <v>Tuesday</v>
      </c>
    </row>
    <row r="126" spans="1:6" x14ac:dyDescent="0.25">
      <c r="A126" s="2">
        <f>_xlfn.XLOOKUP(B126,MasterSheet!Q:Q,MasterSheet!N:N," ")</f>
        <v>45860</v>
      </c>
      <c r="B126" s="1">
        <v>58153477126</v>
      </c>
      <c r="C126" s="1" t="str">
        <f>IFERROR(VLOOKUP(B126,MasterSheet!Q:R,2,)," ")</f>
        <v>Delivered</v>
      </c>
      <c r="D126" s="1" t="str">
        <f>_xlfn.XLOOKUP(B126,MasterSheet!Q:Q,MasterSheet!P:P)</f>
        <v>Sai Life</v>
      </c>
      <c r="E126" s="1" t="str">
        <f t="shared" si="2"/>
        <v>Bluedart</v>
      </c>
      <c r="F126" s="1" t="str">
        <f t="shared" si="3"/>
        <v>Tuesday</v>
      </c>
    </row>
    <row r="127" spans="1:6" x14ac:dyDescent="0.25">
      <c r="A127" s="2">
        <f>_xlfn.XLOOKUP(B127,MasterSheet!Q:Q,MasterSheet!N:N," ")</f>
        <v>45860</v>
      </c>
      <c r="B127" s="1">
        <v>58153477303</v>
      </c>
      <c r="C127" s="1" t="str">
        <f>IFERROR(VLOOKUP(B127,MasterSheet!Q:R,2,)," ")</f>
        <v>Delivered</v>
      </c>
      <c r="D127" s="1" t="str">
        <f>_xlfn.XLOOKUP(B127,MasterSheet!Q:Q,MasterSheet!P:P)</f>
        <v>Allianz</v>
      </c>
      <c r="E127" s="1" t="str">
        <f t="shared" si="2"/>
        <v>Bluedart</v>
      </c>
      <c r="F127" s="1" t="str">
        <f t="shared" si="3"/>
        <v>Tuesday</v>
      </c>
    </row>
    <row r="128" spans="1:6" x14ac:dyDescent="0.25">
      <c r="A128" s="2">
        <f>_xlfn.XLOOKUP(B128,MasterSheet!Q:Q,MasterSheet!N:N," ")</f>
        <v>45860</v>
      </c>
      <c r="B128" s="1">
        <v>58153477454</v>
      </c>
      <c r="C128" s="1" t="str">
        <f>IFERROR(VLOOKUP(B128,MasterSheet!Q:R,2,)," ")</f>
        <v>Delivered</v>
      </c>
      <c r="D128" s="1" t="str">
        <f>_xlfn.XLOOKUP(B128,MasterSheet!Q:Q,MasterSheet!P:P)</f>
        <v>BioNova</v>
      </c>
      <c r="E128" s="1" t="str">
        <f t="shared" si="2"/>
        <v>Bluedart</v>
      </c>
      <c r="F128" s="1" t="str">
        <f t="shared" si="3"/>
        <v>Tuesday</v>
      </c>
    </row>
    <row r="129" spans="1:6" x14ac:dyDescent="0.25">
      <c r="A129" s="2">
        <f>_xlfn.XLOOKUP(B129,MasterSheet!Q:Q,MasterSheet!N:N," ")</f>
        <v>45860</v>
      </c>
      <c r="B129" s="1">
        <v>58153479053</v>
      </c>
      <c r="C129" s="1" t="str">
        <f>IFERROR(VLOOKUP(B129,MasterSheet!Q:R,2,)," ")</f>
        <v>Delivered</v>
      </c>
      <c r="D129" s="1" t="str">
        <f>_xlfn.XLOOKUP(B129,MasterSheet!Q:Q,MasterSheet!P:P)</f>
        <v>NIAB</v>
      </c>
      <c r="E129" s="1" t="str">
        <f t="shared" si="2"/>
        <v>Bluedart</v>
      </c>
      <c r="F129" s="1" t="str">
        <f t="shared" si="3"/>
        <v>Tuesday</v>
      </c>
    </row>
    <row r="130" spans="1:6" x14ac:dyDescent="0.25">
      <c r="A130" s="2">
        <f>_xlfn.XLOOKUP(B130,MasterSheet!Q:Q,MasterSheet!N:N," ")</f>
        <v>45861</v>
      </c>
      <c r="B130" s="1">
        <v>58153552645</v>
      </c>
      <c r="C130" s="1" t="str">
        <f>IFERROR(VLOOKUP(B130,MasterSheet!Q:R,2,)," ")</f>
        <v>Delivered</v>
      </c>
      <c r="D130" s="1" t="str">
        <f>_xlfn.XLOOKUP(B130,MasterSheet!Q:Q,MasterSheet!P:P)</f>
        <v>BIO SOLUTION</v>
      </c>
      <c r="E130" s="1" t="str">
        <f t="shared" ref="E130:E193" si="4">IF(LEFT(B130,1)="D","DTDC",IF(ISNUMBER(--LEFT(B130,1)),"Bluedart","Other"))</f>
        <v>Bluedart</v>
      </c>
      <c r="F130" s="1" t="str">
        <f t="shared" ref="F130:F193" si="5">TEXT(A130, "dddd")</f>
        <v>Wednesday</v>
      </c>
    </row>
    <row r="131" spans="1:6" x14ac:dyDescent="0.25">
      <c r="A131" s="2">
        <f>_xlfn.XLOOKUP(B131,MasterSheet!Q:Q,MasterSheet!N:N," ")</f>
        <v>45861</v>
      </c>
      <c r="B131" s="1">
        <v>58153552995</v>
      </c>
      <c r="C131" s="1" t="str">
        <f>IFERROR(VLOOKUP(B131,MasterSheet!Q:R,2,)," ")</f>
        <v>Delivered</v>
      </c>
      <c r="D131" s="1" t="str">
        <f>_xlfn.XLOOKUP(B131,MasterSheet!Q:Q,MasterSheet!P:P)</f>
        <v>BARC</v>
      </c>
      <c r="E131" s="1" t="str">
        <f t="shared" si="4"/>
        <v>Bluedart</v>
      </c>
      <c r="F131" s="1" t="str">
        <f t="shared" si="5"/>
        <v>Wednesday</v>
      </c>
    </row>
    <row r="132" spans="1:6" x14ac:dyDescent="0.25">
      <c r="A132" s="2">
        <f>_xlfn.XLOOKUP(B132,MasterSheet!Q:Q,MasterSheet!N:N," ")</f>
        <v>45861</v>
      </c>
      <c r="B132" s="1">
        <v>58153553415</v>
      </c>
      <c r="C132" s="1" t="str">
        <f>IFERROR(VLOOKUP(B132,MasterSheet!Q:R,2,)," ")</f>
        <v>Delivered</v>
      </c>
      <c r="D132" s="1" t="str">
        <f>_xlfn.XLOOKUP(B132,MasterSheet!Q:Q,MasterSheet!P:P)</f>
        <v>JSS SCIENTIFIC</v>
      </c>
      <c r="E132" s="1" t="str">
        <f t="shared" si="4"/>
        <v>Bluedart</v>
      </c>
      <c r="F132" s="1" t="str">
        <f t="shared" si="5"/>
        <v>Wednesday</v>
      </c>
    </row>
    <row r="133" spans="1:6" x14ac:dyDescent="0.25">
      <c r="A133" s="2">
        <f>_xlfn.XLOOKUP(B133,MasterSheet!Q:Q,MasterSheet!N:N," ")</f>
        <v>45861</v>
      </c>
      <c r="B133" s="1">
        <v>58153553625</v>
      </c>
      <c r="C133" s="1" t="str">
        <f>IFERROR(VLOOKUP(B133,MasterSheet!Q:R,2,)," ")</f>
        <v>Delivered</v>
      </c>
      <c r="D133" s="1" t="str">
        <f>_xlfn.XLOOKUP(B133,MasterSheet!Q:Q,MasterSheet!P:P)</f>
        <v>M BIOTECH</v>
      </c>
      <c r="E133" s="1" t="str">
        <f t="shared" si="4"/>
        <v>Bluedart</v>
      </c>
      <c r="F133" s="1" t="str">
        <f t="shared" si="5"/>
        <v>Wednesday</v>
      </c>
    </row>
    <row r="134" spans="1:6" x14ac:dyDescent="0.25">
      <c r="A134" s="2">
        <f>_xlfn.XLOOKUP(B134,MasterSheet!Q:Q,MasterSheet!N:N," ")</f>
        <v>45861</v>
      </c>
      <c r="B134" s="1">
        <v>58153553894</v>
      </c>
      <c r="C134" s="1" t="str">
        <f>IFERROR(VLOOKUP(B134,MasterSheet!Q:R,2,)," ")</f>
        <v>Delivered</v>
      </c>
      <c r="D134" s="1" t="str">
        <f>_xlfn.XLOOKUP(B134,MasterSheet!Q:Q,MasterSheet!P:P)</f>
        <v>IISC</v>
      </c>
      <c r="E134" s="1" t="str">
        <f t="shared" si="4"/>
        <v>Bluedart</v>
      </c>
      <c r="F134" s="1" t="str">
        <f t="shared" si="5"/>
        <v>Wednesday</v>
      </c>
    </row>
    <row r="135" spans="1:6" x14ac:dyDescent="0.25">
      <c r="A135" s="2">
        <f>_xlfn.XLOOKUP(B135,MasterSheet!Q:Q,MasterSheet!N:N," ")</f>
        <v>45861</v>
      </c>
      <c r="B135" s="1">
        <v>58153554480</v>
      </c>
      <c r="C135" s="1" t="str">
        <f>IFERROR(VLOOKUP(B135,MasterSheet!Q:R,2,)," ")</f>
        <v>Delivered</v>
      </c>
      <c r="D135" s="1" t="str">
        <f>_xlfn.XLOOKUP(B135,MasterSheet!Q:Q,MasterSheet!P:P)</f>
        <v>ATHENESE-DX</v>
      </c>
      <c r="E135" s="1" t="str">
        <f t="shared" si="4"/>
        <v>Bluedart</v>
      </c>
      <c r="F135" s="1" t="str">
        <f t="shared" si="5"/>
        <v>Wednesday</v>
      </c>
    </row>
    <row r="136" spans="1:6" x14ac:dyDescent="0.25">
      <c r="A136" s="2">
        <f>_xlfn.XLOOKUP(B136,MasterSheet!Q:Q,MasterSheet!N:N," ")</f>
        <v>45861</v>
      </c>
      <c r="B136" s="1">
        <v>58153554723</v>
      </c>
      <c r="C136" s="1" t="str">
        <f>IFERROR(VLOOKUP(B136,MasterSheet!Q:R,2,)," ")</f>
        <v>Delivered</v>
      </c>
      <c r="D136" s="1" t="str">
        <f>_xlfn.XLOOKUP(B136,MasterSheet!Q:Q,MasterSheet!P:P)</f>
        <v>ABHI BIO</v>
      </c>
      <c r="E136" s="1" t="str">
        <f t="shared" si="4"/>
        <v>Bluedart</v>
      </c>
      <c r="F136" s="1" t="str">
        <f t="shared" si="5"/>
        <v>Wednesday</v>
      </c>
    </row>
    <row r="137" spans="1:6" x14ac:dyDescent="0.25">
      <c r="A137" s="2">
        <f>_xlfn.XLOOKUP(B137,MasterSheet!Q:Q,MasterSheet!N:N," ")</f>
        <v>45864</v>
      </c>
      <c r="B137" s="1">
        <v>58153688482</v>
      </c>
      <c r="C137" s="1" t="str">
        <f>IFERROR(VLOOKUP(B137,MasterSheet!Q:R,2,)," ")</f>
        <v>Delivered</v>
      </c>
      <c r="D137" s="1" t="str">
        <f>_xlfn.XLOOKUP(B137,MasterSheet!Q:Q,MasterSheet!P:P)</f>
        <v>SYNGENE</v>
      </c>
      <c r="E137" s="1" t="str">
        <f t="shared" si="4"/>
        <v>Bluedart</v>
      </c>
      <c r="F137" s="1" t="str">
        <f t="shared" si="5"/>
        <v>Saturday</v>
      </c>
    </row>
    <row r="138" spans="1:6" x14ac:dyDescent="0.25">
      <c r="A138" s="2">
        <f>_xlfn.XLOOKUP(B138,MasterSheet!Q:Q,MasterSheet!N:N," ")</f>
        <v>45864</v>
      </c>
      <c r="B138" s="1">
        <v>58153688563</v>
      </c>
      <c r="C138" s="1" t="str">
        <f>IFERROR(VLOOKUP(B138,MasterSheet!Q:R,2,)," ")</f>
        <v>Delivered</v>
      </c>
      <c r="D138" s="1" t="str">
        <f>_xlfn.XLOOKUP(B138,MasterSheet!Q:Q,MasterSheet!P:P)</f>
        <v>Helix</v>
      </c>
      <c r="E138" s="1" t="str">
        <f t="shared" si="4"/>
        <v>Bluedart</v>
      </c>
      <c r="F138" s="1" t="str">
        <f t="shared" si="5"/>
        <v>Saturday</v>
      </c>
    </row>
    <row r="139" spans="1:6" x14ac:dyDescent="0.25">
      <c r="A139" s="2">
        <f>_xlfn.XLOOKUP(B139,MasterSheet!Q:Q,MasterSheet!N:N," ")</f>
        <v>45864</v>
      </c>
      <c r="B139" s="1">
        <v>58153688736</v>
      </c>
      <c r="C139" s="1" t="str">
        <f>IFERROR(VLOOKUP(B139,MasterSheet!Q:R,2,)," ")</f>
        <v>Delivered</v>
      </c>
      <c r="D139" s="1" t="str">
        <f>_xlfn.XLOOKUP(B139,MasterSheet!Q:Q,MasterSheet!P:P)</f>
        <v>ILS</v>
      </c>
      <c r="E139" s="1" t="str">
        <f t="shared" si="4"/>
        <v>Bluedart</v>
      </c>
      <c r="F139" s="1" t="str">
        <f t="shared" si="5"/>
        <v>Saturday</v>
      </c>
    </row>
    <row r="140" spans="1:6" x14ac:dyDescent="0.25">
      <c r="A140" s="2">
        <f>_xlfn.XLOOKUP(B140,MasterSheet!Q:Q,MasterSheet!N:N," ")</f>
        <v>45864</v>
      </c>
      <c r="B140" s="1">
        <v>58153688891</v>
      </c>
      <c r="C140" s="1" t="str">
        <f>IFERROR(VLOOKUP(B140,MasterSheet!Q:R,2,)," ")</f>
        <v>Delivered</v>
      </c>
      <c r="D140" s="1" t="str">
        <f>_xlfn.XLOOKUP(B140,MasterSheet!Q:Q,MasterSheet!P:P)</f>
        <v>NIBMG</v>
      </c>
      <c r="E140" s="1" t="str">
        <f t="shared" si="4"/>
        <v>Bluedart</v>
      </c>
      <c r="F140" s="1" t="str">
        <f t="shared" si="5"/>
        <v>Saturday</v>
      </c>
    </row>
    <row r="141" spans="1:6" x14ac:dyDescent="0.25">
      <c r="A141" s="2">
        <f>_xlfn.XLOOKUP(B141,MasterSheet!Q:Q,MasterSheet!N:N," ")</f>
        <v>45866</v>
      </c>
      <c r="B141" s="1">
        <v>58153726050</v>
      </c>
      <c r="C141" s="1" t="str">
        <f>IFERROR(VLOOKUP(B141,MasterSheet!Q:R,2,)," ")</f>
        <v>Delivered</v>
      </c>
      <c r="D141" s="1" t="str">
        <f>_xlfn.XLOOKUP(B141,MasterSheet!Q:Q,MasterSheet!P:P)</f>
        <v>FARCAST</v>
      </c>
      <c r="E141" s="1" t="str">
        <f t="shared" si="4"/>
        <v>Bluedart</v>
      </c>
      <c r="F141" s="1" t="str">
        <f t="shared" si="5"/>
        <v>Monday</v>
      </c>
    </row>
    <row r="142" spans="1:6" x14ac:dyDescent="0.25">
      <c r="A142" s="2">
        <f>_xlfn.XLOOKUP(B142,MasterSheet!Q:Q,MasterSheet!N:N," ")</f>
        <v>45866</v>
      </c>
      <c r="B142" s="1">
        <v>58153726212</v>
      </c>
      <c r="C142" s="1" t="str">
        <f>IFERROR(VLOOKUP(B142,MasterSheet!Q:R,2,)," ")</f>
        <v>Delivered</v>
      </c>
      <c r="D142" s="1" t="str">
        <f>_xlfn.XLOOKUP(B142,MasterSheet!Q:Q,MasterSheet!P:P)</f>
        <v>IISC</v>
      </c>
      <c r="E142" s="1" t="str">
        <f t="shared" si="4"/>
        <v>Bluedart</v>
      </c>
      <c r="F142" s="1" t="str">
        <f t="shared" si="5"/>
        <v>Monday</v>
      </c>
    </row>
    <row r="143" spans="1:6" x14ac:dyDescent="0.25">
      <c r="A143" s="2">
        <f>_xlfn.XLOOKUP(B143,MasterSheet!Q:Q,MasterSheet!N:N," ")</f>
        <v>45866</v>
      </c>
      <c r="B143" s="1">
        <v>58153726466</v>
      </c>
      <c r="C143" s="1" t="str">
        <f>IFERROR(VLOOKUP(B143,MasterSheet!Q:R,2,)," ")</f>
        <v>Delivered</v>
      </c>
      <c r="D143" s="1" t="str">
        <f>_xlfn.XLOOKUP(B143,MasterSheet!Q:Q,MasterSheet!P:P)</f>
        <v>ACTREC</v>
      </c>
      <c r="E143" s="1" t="str">
        <f t="shared" si="4"/>
        <v>Bluedart</v>
      </c>
      <c r="F143" s="1" t="str">
        <f t="shared" si="5"/>
        <v>Monday</v>
      </c>
    </row>
    <row r="144" spans="1:6" x14ac:dyDescent="0.25">
      <c r="A144" s="2">
        <f>_xlfn.XLOOKUP(B144,MasterSheet!Q:Q,MasterSheet!N:N," ")</f>
        <v>45866</v>
      </c>
      <c r="B144" s="1">
        <v>58153726595</v>
      </c>
      <c r="C144" s="1" t="str">
        <f>IFERROR(VLOOKUP(B144,MasterSheet!Q:R,2,)," ")</f>
        <v>Delivered</v>
      </c>
      <c r="D144" s="1" t="str">
        <f>_xlfn.XLOOKUP(B144,MasterSheet!Q:Q,MasterSheet!P:P)</f>
        <v>SAI LIFE</v>
      </c>
      <c r="E144" s="1" t="str">
        <f t="shared" si="4"/>
        <v>Bluedart</v>
      </c>
      <c r="F144" s="1" t="str">
        <f t="shared" si="5"/>
        <v>Monday</v>
      </c>
    </row>
    <row r="145" spans="1:6" x14ac:dyDescent="0.25">
      <c r="A145" s="2">
        <f>_xlfn.XLOOKUP(B145,MasterSheet!Q:Q,MasterSheet!N:N," ")</f>
        <v>45866</v>
      </c>
      <c r="B145" s="1">
        <v>58153726956</v>
      </c>
      <c r="C145" s="1" t="str">
        <f>IFERROR(VLOOKUP(B145,MasterSheet!Q:R,2,)," ")</f>
        <v>Delivered</v>
      </c>
      <c r="D145" s="1" t="str">
        <f>_xlfn.XLOOKUP(B145,MasterSheet!Q:Q,MasterSheet!P:P)</f>
        <v>PI HEALTH</v>
      </c>
      <c r="E145" s="1" t="str">
        <f t="shared" si="4"/>
        <v>Bluedart</v>
      </c>
      <c r="F145" s="1" t="str">
        <f t="shared" si="5"/>
        <v>Monday</v>
      </c>
    </row>
    <row r="146" spans="1:6" x14ac:dyDescent="0.25">
      <c r="A146" s="2">
        <f>_xlfn.XLOOKUP(B146,MasterSheet!Q:Q,MasterSheet!N:N," ")</f>
        <v>45866</v>
      </c>
      <c r="B146" s="1">
        <v>58153727203</v>
      </c>
      <c r="C146" s="1" t="str">
        <f>IFERROR(VLOOKUP(B146,MasterSheet!Q:R,2,)," ")</f>
        <v>Delivered</v>
      </c>
      <c r="D146" s="1" t="str">
        <f>_xlfn.XLOOKUP(B146,MasterSheet!Q:Q,MasterSheet!P:P)</f>
        <v>MICRO VAPI</v>
      </c>
      <c r="E146" s="1" t="str">
        <f t="shared" si="4"/>
        <v>Bluedart</v>
      </c>
      <c r="F146" s="1" t="str">
        <f t="shared" si="5"/>
        <v>Monday</v>
      </c>
    </row>
    <row r="147" spans="1:6" x14ac:dyDescent="0.25">
      <c r="A147" s="2">
        <f>_xlfn.XLOOKUP(B147,MasterSheet!Q:Q,MasterSheet!N:N," ")</f>
        <v>45866</v>
      </c>
      <c r="B147" s="1">
        <v>58153727494</v>
      </c>
      <c r="C147" s="1" t="str">
        <f>IFERROR(VLOOKUP(B147,MasterSheet!Q:R,2,)," ")</f>
        <v>Delivered</v>
      </c>
      <c r="D147" s="1" t="str">
        <f>_xlfn.XLOOKUP(B147,MasterSheet!Q:Q,MasterSheet!P:P)</f>
        <v>AURIGINE SERVICE</v>
      </c>
      <c r="E147" s="1" t="str">
        <f t="shared" si="4"/>
        <v>Bluedart</v>
      </c>
      <c r="F147" s="1" t="str">
        <f t="shared" si="5"/>
        <v>Monday</v>
      </c>
    </row>
    <row r="148" spans="1:6" x14ac:dyDescent="0.25">
      <c r="A148" s="2">
        <f>_xlfn.XLOOKUP(B148,MasterSheet!Q:Q,MasterSheet!N:N," ")</f>
        <v>45866</v>
      </c>
      <c r="B148" s="1">
        <v>58153727671</v>
      </c>
      <c r="C148" s="1" t="str">
        <f>IFERROR(VLOOKUP(B148,MasterSheet!Q:R,2,)," ")</f>
        <v>Delivered</v>
      </c>
      <c r="D148" s="1" t="str">
        <f>_xlfn.XLOOKUP(B148,MasterSheet!Q:Q,MasterSheet!P:P)</f>
        <v>MANIPAL</v>
      </c>
      <c r="E148" s="1" t="str">
        <f t="shared" si="4"/>
        <v>Bluedart</v>
      </c>
      <c r="F148" s="1" t="str">
        <f t="shared" si="5"/>
        <v>Monday</v>
      </c>
    </row>
    <row r="149" spans="1:6" x14ac:dyDescent="0.25">
      <c r="A149" s="2">
        <f>_xlfn.XLOOKUP(B149,MasterSheet!Q:Q,MasterSheet!N:N," ")</f>
        <v>45866</v>
      </c>
      <c r="B149" s="1">
        <v>58153728301</v>
      </c>
      <c r="C149" s="1" t="str">
        <f>IFERROR(VLOOKUP(B149,MasterSheet!Q:R,2,)," ")</f>
        <v>Delivered</v>
      </c>
      <c r="D149" s="1" t="str">
        <f>_xlfn.XLOOKUP(B149,MasterSheet!Q:Q,MasterSheet!P:P)</f>
        <v>Aurigine Onco</v>
      </c>
      <c r="E149" s="1" t="str">
        <f t="shared" si="4"/>
        <v>Bluedart</v>
      </c>
      <c r="F149" s="1" t="str">
        <f t="shared" si="5"/>
        <v>Monday</v>
      </c>
    </row>
    <row r="150" spans="1:6" x14ac:dyDescent="0.25">
      <c r="A150" s="2">
        <f>_xlfn.XLOOKUP(B150,MasterSheet!Q:Q,MasterSheet!N:N," ")</f>
        <v>45866</v>
      </c>
      <c r="B150" s="1">
        <v>58153729395</v>
      </c>
      <c r="C150" s="1" t="str">
        <f>IFERROR(VLOOKUP(B150,MasterSheet!Q:R,2,)," ")</f>
        <v>Delivered</v>
      </c>
      <c r="D150" s="1" t="str">
        <f>_xlfn.XLOOKUP(B150,MasterSheet!Q:Q,MasterSheet!P:P)</f>
        <v>NEUBERG</v>
      </c>
      <c r="E150" s="1" t="str">
        <f t="shared" si="4"/>
        <v>Bluedart</v>
      </c>
      <c r="F150" s="1" t="str">
        <f t="shared" si="5"/>
        <v>Monday</v>
      </c>
    </row>
    <row r="151" spans="1:6" x14ac:dyDescent="0.25">
      <c r="A151" s="2">
        <f>_xlfn.XLOOKUP(B151,MasterSheet!Q:Q,MasterSheet!N:N," ")</f>
        <v>45867</v>
      </c>
      <c r="B151" s="1">
        <v>58153772681</v>
      </c>
      <c r="C151" s="1" t="str">
        <f>IFERROR(VLOOKUP(B151,MasterSheet!Q:R,2,)," ")</f>
        <v>Delivered</v>
      </c>
      <c r="D151" s="1" t="str">
        <f>_xlfn.XLOOKUP(B151,MasterSheet!Q:Q,MasterSheet!P:P)</f>
        <v>VIROCAN</v>
      </c>
      <c r="E151" s="1" t="str">
        <f t="shared" si="4"/>
        <v>Bluedart</v>
      </c>
      <c r="F151" s="1" t="str">
        <f t="shared" si="5"/>
        <v>Tuesday</v>
      </c>
    </row>
    <row r="152" spans="1:6" x14ac:dyDescent="0.25">
      <c r="A152" s="2">
        <f>_xlfn.XLOOKUP(B152,MasterSheet!Q:Q,MasterSheet!N:N," ")</f>
        <v>45867</v>
      </c>
      <c r="B152" s="1">
        <v>58153772773</v>
      </c>
      <c r="C152" s="1" t="str">
        <f>IFERROR(VLOOKUP(B152,MasterSheet!Q:R,2,)," ")</f>
        <v>Delivered</v>
      </c>
      <c r="D152" s="1" t="str">
        <f>_xlfn.XLOOKUP(B152,MasterSheet!Q:Q,MasterSheet!P:P)</f>
        <v>IMMUNEEL</v>
      </c>
      <c r="E152" s="1" t="str">
        <f t="shared" si="4"/>
        <v>Bluedart</v>
      </c>
      <c r="F152" s="1" t="str">
        <f t="shared" si="5"/>
        <v>Tuesday</v>
      </c>
    </row>
    <row r="153" spans="1:6" x14ac:dyDescent="0.25">
      <c r="A153" s="2">
        <f>_xlfn.XLOOKUP(B153,MasterSheet!Q:Q,MasterSheet!N:N," ")</f>
        <v>45867</v>
      </c>
      <c r="B153" s="1">
        <v>58153776855</v>
      </c>
      <c r="C153" s="1" t="str">
        <f>IFERROR(VLOOKUP(B153,MasterSheet!Q:R,2,)," ")</f>
        <v>Delivered</v>
      </c>
      <c r="D153" s="1" t="str">
        <f>_xlfn.XLOOKUP(B153,MasterSheet!Q:Q,MasterSheet!P:P)</f>
        <v>ABHI BIO</v>
      </c>
      <c r="E153" s="1" t="str">
        <f t="shared" si="4"/>
        <v>Bluedart</v>
      </c>
      <c r="F153" s="1" t="str">
        <f t="shared" si="5"/>
        <v>Tuesday</v>
      </c>
    </row>
    <row r="154" spans="1:6" x14ac:dyDescent="0.25">
      <c r="A154" s="2">
        <f>_xlfn.XLOOKUP(B154,MasterSheet!Q:Q,MasterSheet!N:N," ")</f>
        <v>45867</v>
      </c>
      <c r="B154" s="1">
        <v>58153777275</v>
      </c>
      <c r="C154" s="1" t="str">
        <f>IFERROR(VLOOKUP(B154,MasterSheet!Q:R,2,)," ")</f>
        <v>Delivered</v>
      </c>
      <c r="D154" s="1" t="str">
        <f>_xlfn.XLOOKUP(B154,MasterSheet!Q:Q,MasterSheet!P:P)</f>
        <v>ARAGEN</v>
      </c>
      <c r="E154" s="1" t="str">
        <f t="shared" si="4"/>
        <v>Bluedart</v>
      </c>
      <c r="F154" s="1" t="str">
        <f t="shared" si="5"/>
        <v>Tuesday</v>
      </c>
    </row>
    <row r="155" spans="1:6" x14ac:dyDescent="0.25">
      <c r="A155" s="2">
        <f>_xlfn.XLOOKUP(B155,MasterSheet!Q:Q,MasterSheet!N:N," ")</f>
        <v>45867</v>
      </c>
      <c r="B155" s="1">
        <v>58153777684</v>
      </c>
      <c r="C155" s="1" t="str">
        <f>IFERROR(VLOOKUP(B155,MasterSheet!Q:R,2,)," ")</f>
        <v>Delivered</v>
      </c>
      <c r="D155" s="1" t="str">
        <f>_xlfn.XLOOKUP(B155,MasterSheet!Q:Q,MasterSheet!P:P)</f>
        <v>Bio Solution</v>
      </c>
      <c r="E155" s="1" t="str">
        <f t="shared" si="4"/>
        <v>Bluedart</v>
      </c>
      <c r="F155" s="1" t="str">
        <f t="shared" si="5"/>
        <v>Tuesday</v>
      </c>
    </row>
    <row r="156" spans="1:6" x14ac:dyDescent="0.25">
      <c r="A156" s="2">
        <f>_xlfn.XLOOKUP(B156,MasterSheet!Q:Q,MasterSheet!N:N," ")</f>
        <v>45867</v>
      </c>
      <c r="B156" s="1">
        <v>58153777802</v>
      </c>
      <c r="C156" s="1" t="str">
        <f>IFERROR(VLOOKUP(B156,MasterSheet!Q:R,2,)," ")</f>
        <v>Delivered</v>
      </c>
      <c r="D156" s="1" t="str">
        <f>_xlfn.XLOOKUP(B156,MasterSheet!Q:Q,MasterSheet!P:P)</f>
        <v>RG SONS</v>
      </c>
      <c r="E156" s="1" t="str">
        <f t="shared" si="4"/>
        <v>Bluedart</v>
      </c>
      <c r="F156" s="1" t="str">
        <f t="shared" si="5"/>
        <v>Tuesday</v>
      </c>
    </row>
    <row r="157" spans="1:6" x14ac:dyDescent="0.25">
      <c r="A157" s="2">
        <f>_xlfn.XLOOKUP(B157,MasterSheet!Q:Q,MasterSheet!N:N," ")</f>
        <v>45867</v>
      </c>
      <c r="B157" s="1">
        <v>58153777916</v>
      </c>
      <c r="C157" s="1" t="str">
        <f>IFERROR(VLOOKUP(B157,MasterSheet!Q:R,2,)," ")</f>
        <v>Delivered</v>
      </c>
      <c r="D157" s="1" t="str">
        <f>_xlfn.XLOOKUP(B157,MasterSheet!Q:Q,MasterSheet!P:P)</f>
        <v>TECHWEST</v>
      </c>
      <c r="E157" s="1" t="str">
        <f t="shared" si="4"/>
        <v>Bluedart</v>
      </c>
      <c r="F157" s="1" t="str">
        <f t="shared" si="5"/>
        <v>Tuesday</v>
      </c>
    </row>
    <row r="158" spans="1:6" x14ac:dyDescent="0.25">
      <c r="A158" s="2">
        <f>_xlfn.XLOOKUP(B158,MasterSheet!Q:Q,MasterSheet!N:N," ")</f>
        <v>45867</v>
      </c>
      <c r="B158" s="1">
        <v>58153777964</v>
      </c>
      <c r="C158" s="1" t="str">
        <f>IFERROR(VLOOKUP(B158,MasterSheet!Q:R,2,)," ")</f>
        <v>Delivered</v>
      </c>
      <c r="D158" s="1" t="str">
        <f>_xlfn.XLOOKUP(B158,MasterSheet!Q:Q,MasterSheet!P:P)</f>
        <v>M BIOtech</v>
      </c>
      <c r="E158" s="1" t="str">
        <f t="shared" si="4"/>
        <v>Bluedart</v>
      </c>
      <c r="F158" s="1" t="str">
        <f t="shared" si="5"/>
        <v>Tuesday</v>
      </c>
    </row>
    <row r="159" spans="1:6" x14ac:dyDescent="0.25">
      <c r="A159" s="2">
        <f>_xlfn.XLOOKUP(B159,MasterSheet!Q:Q,MasterSheet!N:N," ")</f>
        <v>45867</v>
      </c>
      <c r="B159" s="1">
        <v>58153779283</v>
      </c>
      <c r="C159" s="1" t="str">
        <f>IFERROR(VLOOKUP(B159,MasterSheet!Q:R,2,)," ")</f>
        <v>Delivered</v>
      </c>
      <c r="D159" s="1" t="str">
        <f>_xlfn.XLOOKUP(B159,MasterSheet!Q:Q,MasterSheet!P:P)</f>
        <v>SUN PHARMA</v>
      </c>
      <c r="E159" s="1" t="str">
        <f t="shared" si="4"/>
        <v>Bluedart</v>
      </c>
      <c r="F159" s="1" t="str">
        <f t="shared" si="5"/>
        <v>Tuesday</v>
      </c>
    </row>
    <row r="160" spans="1:6" x14ac:dyDescent="0.25">
      <c r="A160" s="2">
        <f>_xlfn.XLOOKUP(B160,MasterSheet!Q:Q,MasterSheet!N:N," ")</f>
        <v>45867</v>
      </c>
      <c r="B160" s="1">
        <v>58153779821</v>
      </c>
      <c r="C160" s="1" t="str">
        <f>IFERROR(VLOOKUP(B160,MasterSheet!Q:R,2,)," ")</f>
        <v>Delivered</v>
      </c>
      <c r="D160" s="1" t="str">
        <f>_xlfn.XLOOKUP(B160,MasterSheet!Q:Q,MasterSheet!P:P)</f>
        <v>SAI LIFE</v>
      </c>
      <c r="E160" s="1" t="str">
        <f t="shared" si="4"/>
        <v>Bluedart</v>
      </c>
      <c r="F160" s="1" t="str">
        <f t="shared" si="5"/>
        <v>Tuesday</v>
      </c>
    </row>
    <row r="161" spans="1:6" x14ac:dyDescent="0.25">
      <c r="A161" s="2">
        <f>_xlfn.XLOOKUP(B161,MasterSheet!Q:Q,MasterSheet!N:N," ")</f>
        <v>45868</v>
      </c>
      <c r="B161" s="1">
        <v>58153856773</v>
      </c>
      <c r="C161" s="1" t="str">
        <f>IFERROR(VLOOKUP(B161,MasterSheet!Q:R,2,)," ")</f>
        <v>Delivered</v>
      </c>
      <c r="D161" s="1" t="str">
        <f>_xlfn.XLOOKUP(B161,MasterSheet!Q:Q,MasterSheet!P:P)</f>
        <v>PATEL CHEM</v>
      </c>
      <c r="E161" s="1" t="str">
        <f t="shared" si="4"/>
        <v>Bluedart</v>
      </c>
      <c r="F161" s="1" t="str">
        <f t="shared" si="5"/>
        <v>Wednesday</v>
      </c>
    </row>
    <row r="162" spans="1:6" x14ac:dyDescent="0.25">
      <c r="A162" s="2">
        <f>_xlfn.XLOOKUP(B162,MasterSheet!Q:Q,MasterSheet!N:N," ")</f>
        <v>45871</v>
      </c>
      <c r="B162" s="1">
        <v>58153982375</v>
      </c>
      <c r="C162" s="1" t="str">
        <f>IFERROR(VLOOKUP(B162,MasterSheet!Q:R,2,)," ")</f>
        <v>Delivered</v>
      </c>
      <c r="D162" s="1" t="str">
        <f>_xlfn.XLOOKUP(B162,MasterSheet!Q:Q,MasterSheet!P:P)</f>
        <v>BIOCON</v>
      </c>
      <c r="E162" s="1" t="str">
        <f t="shared" si="4"/>
        <v>Bluedart</v>
      </c>
      <c r="F162" s="1" t="str">
        <f t="shared" si="5"/>
        <v>Saturday</v>
      </c>
    </row>
    <row r="163" spans="1:6" x14ac:dyDescent="0.25">
      <c r="A163" s="2">
        <f>_xlfn.XLOOKUP(B163,MasterSheet!Q:Q,MasterSheet!N:N," ")</f>
        <v>45871</v>
      </c>
      <c r="B163" s="1">
        <v>58153982574</v>
      </c>
      <c r="C163" s="1" t="str">
        <f>IFERROR(VLOOKUP(B163,MasterSheet!Q:R,2,)," ")</f>
        <v>Delivered</v>
      </c>
      <c r="D163" s="1" t="str">
        <f>_xlfn.XLOOKUP(B163,MasterSheet!Q:Q,MasterSheet!P:P)</f>
        <v>HELIX</v>
      </c>
      <c r="E163" s="1" t="str">
        <f t="shared" si="4"/>
        <v>Bluedart</v>
      </c>
      <c r="F163" s="1" t="str">
        <f t="shared" si="5"/>
        <v>Saturday</v>
      </c>
    </row>
    <row r="164" spans="1:6" x14ac:dyDescent="0.25">
      <c r="A164" s="2">
        <f>_xlfn.XLOOKUP(B164,MasterSheet!Q:Q,MasterSheet!N:N," ")</f>
        <v>45871</v>
      </c>
      <c r="B164" s="1">
        <v>58153982773</v>
      </c>
      <c r="C164" s="1" t="str">
        <f>IFERROR(VLOOKUP(B164,MasterSheet!Q:R,2,)," ")</f>
        <v>Delivered</v>
      </c>
      <c r="D164" s="1" t="str">
        <f>_xlfn.XLOOKUP(B164,MasterSheet!Q:Q,MasterSheet!P:P)</f>
        <v>HKP</v>
      </c>
      <c r="E164" s="1" t="str">
        <f t="shared" si="4"/>
        <v>Bluedart</v>
      </c>
      <c r="F164" s="1" t="str">
        <f t="shared" si="5"/>
        <v>Saturday</v>
      </c>
    </row>
    <row r="165" spans="1:6" x14ac:dyDescent="0.25">
      <c r="A165" s="2">
        <f>_xlfn.XLOOKUP(B165,MasterSheet!Q:Q,MasterSheet!N:N," ")</f>
        <v>45871</v>
      </c>
      <c r="B165" s="1">
        <v>58153982821</v>
      </c>
      <c r="C165" s="1" t="str">
        <f>IFERROR(VLOOKUP(B165,MasterSheet!Q:R,2,)," ")</f>
        <v>Delivered</v>
      </c>
      <c r="D165" s="1" t="str">
        <f>_xlfn.XLOOKUP(B165,MasterSheet!Q:Q,MasterSheet!P:P)</f>
        <v>M BIOTECH</v>
      </c>
      <c r="E165" s="1" t="str">
        <f t="shared" si="4"/>
        <v>Bluedart</v>
      </c>
      <c r="F165" s="1" t="str">
        <f t="shared" si="5"/>
        <v>Saturday</v>
      </c>
    </row>
    <row r="166" spans="1:6" x14ac:dyDescent="0.25">
      <c r="A166" s="2">
        <f>_xlfn.XLOOKUP(B166,MasterSheet!Q:Q,MasterSheet!N:N," ")</f>
        <v>45871</v>
      </c>
      <c r="B166" s="1">
        <v>58153982865</v>
      </c>
      <c r="C166" s="1" t="str">
        <f>IFERROR(VLOOKUP(B166,MasterSheet!Q:R,2,)," ")</f>
        <v>Delivered</v>
      </c>
      <c r="D166" s="1" t="str">
        <f>_xlfn.XLOOKUP(B166,MasterSheet!Q:Q,MasterSheet!P:P)</f>
        <v>NIAB</v>
      </c>
      <c r="E166" s="1" t="str">
        <f t="shared" si="4"/>
        <v>Bluedart</v>
      </c>
      <c r="F166" s="1" t="str">
        <f t="shared" si="5"/>
        <v>Saturday</v>
      </c>
    </row>
    <row r="167" spans="1:6" x14ac:dyDescent="0.25">
      <c r="A167" s="2">
        <f>_xlfn.XLOOKUP(B167,MasterSheet!Q:Q,MasterSheet!N:N," ")</f>
        <v>45871</v>
      </c>
      <c r="B167" s="1">
        <v>58153983042</v>
      </c>
      <c r="C167" s="1" t="str">
        <f>IFERROR(VLOOKUP(B167,MasterSheet!Q:R,2,)," ")</f>
        <v>Delivered</v>
      </c>
      <c r="D167" s="1" t="str">
        <f>_xlfn.XLOOKUP(B167,MasterSheet!Q:Q,MasterSheet!P:P)</f>
        <v>AURIGINE SERVICE</v>
      </c>
      <c r="E167" s="1" t="str">
        <f t="shared" si="4"/>
        <v>Bluedart</v>
      </c>
      <c r="F167" s="1" t="str">
        <f t="shared" si="5"/>
        <v>Saturday</v>
      </c>
    </row>
    <row r="168" spans="1:6" x14ac:dyDescent="0.25">
      <c r="A168" s="2">
        <f>_xlfn.XLOOKUP(B168,MasterSheet!Q:Q,MasterSheet!N:N," ")</f>
        <v>45871</v>
      </c>
      <c r="B168" s="1">
        <v>58153983241</v>
      </c>
      <c r="C168" s="1" t="str">
        <f>IFERROR(VLOOKUP(B168,MasterSheet!Q:R,2,)," ")</f>
        <v>Delivered</v>
      </c>
      <c r="D168" s="1" t="str">
        <f>_xlfn.XLOOKUP(B168,MasterSheet!Q:Q,MasterSheet!P:P)</f>
        <v>FARCAST</v>
      </c>
      <c r="E168" s="1" t="str">
        <f t="shared" si="4"/>
        <v>Bluedart</v>
      </c>
      <c r="F168" s="1" t="str">
        <f t="shared" si="5"/>
        <v>Saturday</v>
      </c>
    </row>
    <row r="169" spans="1:6" x14ac:dyDescent="0.25">
      <c r="A169" s="2">
        <f>_xlfn.XLOOKUP(B169,MasterSheet!Q:Q,MasterSheet!N:N," ")</f>
        <v>45871</v>
      </c>
      <c r="B169" s="1">
        <v>58153983484</v>
      </c>
      <c r="C169" s="1" t="str">
        <f>IFERROR(VLOOKUP(B169,MasterSheet!Q:R,2,)," ")</f>
        <v>Delivered</v>
      </c>
      <c r="D169" s="1" t="str">
        <f>_xlfn.XLOOKUP(B169,MasterSheet!Q:Q,MasterSheet!P:P)</f>
        <v>SAI LIFE</v>
      </c>
      <c r="E169" s="1" t="str">
        <f t="shared" si="4"/>
        <v>Bluedart</v>
      </c>
      <c r="F169" s="1" t="str">
        <f t="shared" si="5"/>
        <v>Saturday</v>
      </c>
    </row>
    <row r="170" spans="1:6" x14ac:dyDescent="0.25">
      <c r="A170" s="2">
        <f>_xlfn.XLOOKUP(B170,MasterSheet!Q:Q,MasterSheet!N:N," ")</f>
        <v>45871</v>
      </c>
      <c r="B170" s="1">
        <v>58153983650</v>
      </c>
      <c r="C170" s="1" t="str">
        <f>IFERROR(VLOOKUP(B170,MasterSheet!Q:R,2,)," ")</f>
        <v>Delivered</v>
      </c>
      <c r="D170" s="1" t="str">
        <f>_xlfn.XLOOKUP(B170,MasterSheet!Q:Q,MasterSheet!P:P)</f>
        <v>AURIGINE ONCO</v>
      </c>
      <c r="E170" s="1" t="str">
        <f t="shared" si="4"/>
        <v>Bluedart</v>
      </c>
      <c r="F170" s="1" t="str">
        <f t="shared" si="5"/>
        <v>Saturday</v>
      </c>
    </row>
    <row r="171" spans="1:6" x14ac:dyDescent="0.25">
      <c r="A171" s="2">
        <f>_xlfn.XLOOKUP(B171,MasterSheet!Q:Q,MasterSheet!N:N," ")</f>
        <v>45871</v>
      </c>
      <c r="B171" s="1">
        <v>58153983764</v>
      </c>
      <c r="C171" s="1" t="str">
        <f>IFERROR(VLOOKUP(B171,MasterSheet!Q:R,2,)," ")</f>
        <v>Delivered</v>
      </c>
      <c r="D171" s="1" t="str">
        <f>_xlfn.XLOOKUP(B171,MasterSheet!Q:Q,MasterSheet!P:P)</f>
        <v>HYDERABAD UNIVERSITY</v>
      </c>
      <c r="E171" s="1" t="str">
        <f t="shared" si="4"/>
        <v>Bluedart</v>
      </c>
      <c r="F171" s="1" t="str">
        <f t="shared" si="5"/>
        <v>Saturday</v>
      </c>
    </row>
    <row r="172" spans="1:6" x14ac:dyDescent="0.25">
      <c r="A172" s="2">
        <f>_xlfn.XLOOKUP(B172,MasterSheet!Q:Q,MasterSheet!N:N," ")</f>
        <v>45871</v>
      </c>
      <c r="B172" s="1">
        <v>58153983904</v>
      </c>
      <c r="C172" s="1" t="str">
        <f>IFERROR(VLOOKUP(B172,MasterSheet!Q:R,2,)," ")</f>
        <v>Delivered</v>
      </c>
      <c r="D172" s="1" t="str">
        <f>_xlfn.XLOOKUP(B172,MasterSheet!Q:Q,MasterSheet!P:P)</f>
        <v>JUBILANT</v>
      </c>
      <c r="E172" s="1" t="str">
        <f t="shared" si="4"/>
        <v>Bluedart</v>
      </c>
      <c r="F172" s="1" t="str">
        <f t="shared" si="5"/>
        <v>Saturday</v>
      </c>
    </row>
    <row r="173" spans="1:6" x14ac:dyDescent="0.25">
      <c r="A173" s="2">
        <f>_xlfn.XLOOKUP(B173,MasterSheet!Q:Q,MasterSheet!N:N," ")</f>
        <v>45871</v>
      </c>
      <c r="B173" s="1">
        <v>58153984151</v>
      </c>
      <c r="C173" s="1" t="str">
        <f>IFERROR(VLOOKUP(B173,MasterSheet!Q:R,2,)," ")</f>
        <v>Delivered</v>
      </c>
      <c r="D173" s="1" t="str">
        <f>_xlfn.XLOOKUP(B173,MasterSheet!Q:Q,MasterSheet!P:P)</f>
        <v>BIO SOLUTION</v>
      </c>
      <c r="E173" s="1" t="str">
        <f t="shared" si="4"/>
        <v>Bluedart</v>
      </c>
      <c r="F173" s="1" t="str">
        <f t="shared" si="5"/>
        <v>Saturday</v>
      </c>
    </row>
    <row r="174" spans="1:6" x14ac:dyDescent="0.25">
      <c r="A174" s="2">
        <f>_xlfn.XLOOKUP(B174,MasterSheet!Q:Q,MasterSheet!N:N," ")</f>
        <v>45871</v>
      </c>
      <c r="B174" s="1">
        <v>58153984346</v>
      </c>
      <c r="C174" s="1" t="str">
        <f>IFERROR(VLOOKUP(B174,MasterSheet!Q:R,2,)," ")</f>
        <v>Delivered</v>
      </c>
      <c r="D174" s="1" t="str">
        <f>_xlfn.XLOOKUP(B174,MasterSheet!Q:Q,MasterSheet!P:P)</f>
        <v>ACTREC</v>
      </c>
      <c r="E174" s="1" t="str">
        <f t="shared" si="4"/>
        <v>Bluedart</v>
      </c>
      <c r="F174" s="1" t="str">
        <f t="shared" si="5"/>
        <v>Saturday</v>
      </c>
    </row>
    <row r="175" spans="1:6" x14ac:dyDescent="0.25">
      <c r="A175" s="2">
        <f>_xlfn.XLOOKUP(B175,MasterSheet!Q:Q,MasterSheet!N:N," ")</f>
        <v>45871</v>
      </c>
      <c r="B175" s="1">
        <v>58153984534</v>
      </c>
      <c r="C175" s="1" t="str">
        <f>IFERROR(VLOOKUP(B175,MasterSheet!Q:R,2,)," ")</f>
        <v>Delivered</v>
      </c>
      <c r="D175" s="1" t="str">
        <f>_xlfn.XLOOKUP(B175,MasterSheet!Q:Q,MasterSheet!P:P)</f>
        <v>Immuneel</v>
      </c>
      <c r="E175" s="1" t="str">
        <f t="shared" si="4"/>
        <v>Bluedart</v>
      </c>
      <c r="F175" s="1" t="str">
        <f t="shared" si="5"/>
        <v>Saturday</v>
      </c>
    </row>
    <row r="176" spans="1:6" x14ac:dyDescent="0.25">
      <c r="A176" s="2">
        <f>_xlfn.XLOOKUP(B176,MasterSheet!Q:Q,MasterSheet!N:N," ")</f>
        <v>45873</v>
      </c>
      <c r="B176" s="1">
        <v>58154040011</v>
      </c>
      <c r="C176" s="1" t="str">
        <f>IFERROR(VLOOKUP(B176,MasterSheet!Q:R,2,)," ")</f>
        <v>Delivered</v>
      </c>
      <c r="D176" s="1" t="str">
        <f>_xlfn.XLOOKUP(B176,MasterSheet!Q:Q,MasterSheet!P:P)</f>
        <v>LAURAS BIO</v>
      </c>
      <c r="E176" s="1" t="str">
        <f t="shared" si="4"/>
        <v>Bluedart</v>
      </c>
      <c r="F176" s="1" t="str">
        <f t="shared" si="5"/>
        <v>Monday</v>
      </c>
    </row>
    <row r="177" spans="1:6" x14ac:dyDescent="0.25">
      <c r="A177" s="2">
        <f>_xlfn.XLOOKUP(B177,MasterSheet!Q:Q,MasterSheet!N:N," ")</f>
        <v>45873</v>
      </c>
      <c r="B177" s="1">
        <v>58154040324</v>
      </c>
      <c r="C177" s="1" t="str">
        <f>IFERROR(VLOOKUP(B177,MasterSheet!Q:R,2,)," ")</f>
        <v>Delivered</v>
      </c>
      <c r="D177" s="1" t="str">
        <f>_xlfn.XLOOKUP(B177,MasterSheet!Q:Q,MasterSheet!P:P)</f>
        <v>IISC</v>
      </c>
      <c r="E177" s="1" t="str">
        <f t="shared" si="4"/>
        <v>Bluedart</v>
      </c>
      <c r="F177" s="1" t="str">
        <f t="shared" si="5"/>
        <v>Monday</v>
      </c>
    </row>
    <row r="178" spans="1:6" x14ac:dyDescent="0.25">
      <c r="A178" s="2">
        <f>_xlfn.XLOOKUP(B178,MasterSheet!Q:Q,MasterSheet!N:N," ")</f>
        <v>45873</v>
      </c>
      <c r="B178" s="1">
        <v>58154040733</v>
      </c>
      <c r="C178" s="1" t="str">
        <f>IFERROR(VLOOKUP(B178,MasterSheet!Q:R,2,)," ")</f>
        <v>Delivered</v>
      </c>
      <c r="D178" s="1" t="str">
        <f>_xlfn.XLOOKUP(B178,MasterSheet!Q:Q,MasterSheet!P:P)</f>
        <v>RG SONS</v>
      </c>
      <c r="E178" s="1" t="str">
        <f t="shared" si="4"/>
        <v>Bluedart</v>
      </c>
      <c r="F178" s="1" t="str">
        <f t="shared" si="5"/>
        <v>Monday</v>
      </c>
    </row>
    <row r="179" spans="1:6" x14ac:dyDescent="0.25">
      <c r="A179" s="2">
        <f>_xlfn.XLOOKUP(B179,MasterSheet!Q:Q,MasterSheet!N:N," ")</f>
        <v>45873</v>
      </c>
      <c r="B179" s="1">
        <v>58154041120</v>
      </c>
      <c r="C179" s="1" t="str">
        <f>IFERROR(VLOOKUP(B179,MasterSheet!Q:R,2,)," ")</f>
        <v>Delivered</v>
      </c>
      <c r="D179" s="1" t="str">
        <f>_xlfn.XLOOKUP(B179,MasterSheet!Q:Q,MasterSheet!P:P)</f>
        <v>BIO SOLUTION</v>
      </c>
      <c r="E179" s="1" t="str">
        <f t="shared" si="4"/>
        <v>Bluedart</v>
      </c>
      <c r="F179" s="1" t="str">
        <f t="shared" si="5"/>
        <v>Monday</v>
      </c>
    </row>
    <row r="180" spans="1:6" x14ac:dyDescent="0.25">
      <c r="A180" s="2">
        <f>_xlfn.XLOOKUP(B180,MasterSheet!Q:Q,MasterSheet!N:N," ")</f>
        <v>45873</v>
      </c>
      <c r="B180" s="1">
        <v>58154046182</v>
      </c>
      <c r="C180" s="1" t="str">
        <f>IFERROR(VLOOKUP(B180,MasterSheet!Q:R,2,)," ")</f>
        <v>Delivered</v>
      </c>
      <c r="D180" s="1" t="str">
        <f>_xlfn.XLOOKUP(B180,MasterSheet!Q:Q,MasterSheet!P:P)</f>
        <v>UTKARSH</v>
      </c>
      <c r="E180" s="1" t="str">
        <f t="shared" si="4"/>
        <v>Bluedart</v>
      </c>
      <c r="F180" s="1" t="str">
        <f t="shared" si="5"/>
        <v>Monday</v>
      </c>
    </row>
    <row r="181" spans="1:6" x14ac:dyDescent="0.25">
      <c r="A181" s="2">
        <f>_xlfn.XLOOKUP(B181,MasterSheet!Q:Q,MasterSheet!N:N," ")</f>
        <v>45875</v>
      </c>
      <c r="B181" s="1">
        <v>58154114605</v>
      </c>
      <c r="C181" s="1" t="str">
        <f>IFERROR(VLOOKUP(B181,MasterSheet!Q:R,2,)," ")</f>
        <v>Delivered</v>
      </c>
      <c r="D181" s="1" t="str">
        <f>_xlfn.XLOOKUP(B181,MasterSheet!Q:Q,MasterSheet!P:P)</f>
        <v>General Trading Company</v>
      </c>
      <c r="E181" s="1" t="str">
        <f t="shared" si="4"/>
        <v>Bluedart</v>
      </c>
      <c r="F181" s="1" t="str">
        <f t="shared" si="5"/>
        <v>Wednesday</v>
      </c>
    </row>
    <row r="182" spans="1:6" x14ac:dyDescent="0.25">
      <c r="A182" s="2">
        <f>_xlfn.XLOOKUP(B182,MasterSheet!Q:Q,MasterSheet!N:N," ")</f>
        <v>45875</v>
      </c>
      <c r="B182" s="1">
        <v>58154114981</v>
      </c>
      <c r="C182" s="1" t="str">
        <f>IFERROR(VLOOKUP(B182,MasterSheet!Q:R,2,)," ")</f>
        <v>Delivered</v>
      </c>
      <c r="D182" s="1" t="str">
        <f>_xlfn.XLOOKUP(B182,MasterSheet!Q:Q,MasterSheet!P:P)</f>
        <v>Excell</v>
      </c>
      <c r="E182" s="1" t="str">
        <f t="shared" si="4"/>
        <v>Bluedart</v>
      </c>
      <c r="F182" s="1" t="str">
        <f t="shared" si="5"/>
        <v>Wednesday</v>
      </c>
    </row>
    <row r="183" spans="1:6" x14ac:dyDescent="0.25">
      <c r="A183" s="2">
        <f>_xlfn.XLOOKUP(B183,MasterSheet!Q:Q,MasterSheet!N:N," ")</f>
        <v>45875</v>
      </c>
      <c r="B183" s="1">
        <v>58154115353</v>
      </c>
      <c r="C183" s="1" t="str">
        <f>IFERROR(VLOOKUP(B183,MasterSheet!Q:R,2,)," ")</f>
        <v>Delivered</v>
      </c>
      <c r="D183" s="1" t="str">
        <f>_xlfn.XLOOKUP(B183,MasterSheet!Q:Q,MasterSheet!P:P)</f>
        <v>Amrita</v>
      </c>
      <c r="E183" s="1" t="str">
        <f t="shared" si="4"/>
        <v>Bluedart</v>
      </c>
      <c r="F183" s="1" t="str">
        <f t="shared" si="5"/>
        <v>Wednesday</v>
      </c>
    </row>
    <row r="184" spans="1:6" x14ac:dyDescent="0.25">
      <c r="A184" s="2">
        <f>_xlfn.XLOOKUP(B184,MasterSheet!Q:Q,MasterSheet!N:N," ")</f>
        <v>45875</v>
      </c>
      <c r="B184" s="1">
        <v>58154115703</v>
      </c>
      <c r="C184" s="1" t="str">
        <f>IFERROR(VLOOKUP(B184,MasterSheet!Q:R,2,)," ")</f>
        <v>Delivered</v>
      </c>
      <c r="D184" s="1" t="str">
        <f>_xlfn.XLOOKUP(B184,MasterSheet!Q:Q,MasterSheet!P:P)</f>
        <v>Cellin Bio</v>
      </c>
      <c r="E184" s="1" t="str">
        <f t="shared" si="4"/>
        <v>Bluedart</v>
      </c>
      <c r="F184" s="1" t="str">
        <f t="shared" si="5"/>
        <v>Wednesday</v>
      </c>
    </row>
    <row r="185" spans="1:6" x14ac:dyDescent="0.25">
      <c r="A185" s="2">
        <f>_xlfn.XLOOKUP(B185,MasterSheet!Q:Q,MasterSheet!N:N," ")</f>
        <v>45875</v>
      </c>
      <c r="B185" s="1">
        <v>58154116112</v>
      </c>
      <c r="C185" s="1" t="str">
        <f>IFERROR(VLOOKUP(B185,MasterSheet!Q:R,2,)," ")</f>
        <v>Delivered</v>
      </c>
      <c r="D185" s="1" t="str">
        <f>_xlfn.XLOOKUP(B185,MasterSheet!Q:Q,MasterSheet!P:P)</f>
        <v>SAI LIFE</v>
      </c>
      <c r="E185" s="1" t="str">
        <f t="shared" si="4"/>
        <v>Bluedart</v>
      </c>
      <c r="F185" s="1" t="str">
        <f t="shared" si="5"/>
        <v>Wednesday</v>
      </c>
    </row>
    <row r="186" spans="1:6" x14ac:dyDescent="0.25">
      <c r="A186" s="2">
        <f>_xlfn.XLOOKUP(B186,MasterSheet!Q:Q,MasterSheet!N:N," ")</f>
        <v>45875</v>
      </c>
      <c r="B186" s="1">
        <v>58154116845</v>
      </c>
      <c r="C186" s="1" t="str">
        <f>IFERROR(VLOOKUP(B186,MasterSheet!Q:R,2,)," ")</f>
        <v>Delivered</v>
      </c>
      <c r="D186" s="1" t="str">
        <f>_xlfn.XLOOKUP(B186,MasterSheet!Q:Q,MasterSheet!P:P)</f>
        <v>SYNGENE</v>
      </c>
      <c r="E186" s="1" t="str">
        <f t="shared" si="4"/>
        <v>Bluedart</v>
      </c>
      <c r="F186" s="1" t="str">
        <f t="shared" si="5"/>
        <v>Wednesday</v>
      </c>
    </row>
    <row r="187" spans="1:6" x14ac:dyDescent="0.25">
      <c r="A187" s="2">
        <f>_xlfn.XLOOKUP(B187,MasterSheet!Q:Q,MasterSheet!N:N," ")</f>
        <v>45875</v>
      </c>
      <c r="B187" s="1">
        <v>58154117162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4"/>
        <v>Bluedart</v>
      </c>
      <c r="F187" s="1" t="str">
        <f t="shared" si="5"/>
        <v>Wednesday</v>
      </c>
    </row>
    <row r="188" spans="1:6" x14ac:dyDescent="0.25">
      <c r="A188" s="2">
        <f>_xlfn.XLOOKUP(B188,MasterSheet!Q:Q,MasterSheet!N:N," ")</f>
        <v>45880</v>
      </c>
      <c r="B188" s="1">
        <v>58154305241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4"/>
        <v>Bluedart</v>
      </c>
      <c r="F188" s="1" t="str">
        <f t="shared" si="5"/>
        <v>Monday</v>
      </c>
    </row>
    <row r="189" spans="1:6" x14ac:dyDescent="0.25">
      <c r="A189" s="2">
        <f>_xlfn.XLOOKUP(B189,MasterSheet!Q:Q,MasterSheet!N:N," ")</f>
        <v>45880</v>
      </c>
      <c r="B189" s="1">
        <v>58154305451</v>
      </c>
      <c r="C189" s="1" t="str">
        <f>IFERROR(VLOOKUP(B189,MasterSheet!Q:R,2,)," ")</f>
        <v>Delivered</v>
      </c>
      <c r="D189" s="1" t="str">
        <f>_xlfn.XLOOKUP(B189,MasterSheet!Q:Q,MasterSheet!P:P)</f>
        <v>BIONOVA</v>
      </c>
      <c r="E189" s="1" t="str">
        <f t="shared" si="4"/>
        <v>Bluedart</v>
      </c>
      <c r="F189" s="1" t="str">
        <f t="shared" si="5"/>
        <v>Monday</v>
      </c>
    </row>
    <row r="190" spans="1:6" x14ac:dyDescent="0.25">
      <c r="A190" s="2">
        <f>_xlfn.XLOOKUP(B190,MasterSheet!Q:Q,MasterSheet!N:N," ")</f>
        <v>45880</v>
      </c>
      <c r="B190" s="1">
        <v>58154305565</v>
      </c>
      <c r="C190" s="1" t="str">
        <f>IFERROR(VLOOKUP(B190,MasterSheet!Q:R,2,)," ")</f>
        <v>Delivered</v>
      </c>
      <c r="D190" s="1" t="str">
        <f>_xlfn.XLOOKUP(B190,MasterSheet!Q:Q,MasterSheet!P:P)</f>
        <v>NCCS</v>
      </c>
      <c r="E190" s="1" t="str">
        <f t="shared" si="4"/>
        <v>Bluedart</v>
      </c>
      <c r="F190" s="1" t="str">
        <f t="shared" si="5"/>
        <v>Monday</v>
      </c>
    </row>
    <row r="191" spans="1:6" x14ac:dyDescent="0.25">
      <c r="A191" s="2">
        <f>_xlfn.XLOOKUP(B191,MasterSheet!Q:Q,MasterSheet!N:N," ")</f>
        <v>45880</v>
      </c>
      <c r="B191" s="1">
        <v>58154305893</v>
      </c>
      <c r="C191" s="1" t="str">
        <f>IFERROR(VLOOKUP(B191,MasterSheet!Q:R,2,)," ")</f>
        <v>Delivered</v>
      </c>
      <c r="D191" s="1" t="str">
        <f>_xlfn.XLOOKUP(B191,MasterSheet!Q:Q,MasterSheet!P:P)</f>
        <v>GENOMID</v>
      </c>
      <c r="E191" s="1" t="str">
        <f t="shared" si="4"/>
        <v>Bluedart</v>
      </c>
      <c r="F191" s="1" t="str">
        <f t="shared" si="5"/>
        <v>Monday</v>
      </c>
    </row>
    <row r="192" spans="1:6" x14ac:dyDescent="0.25">
      <c r="A192" s="2">
        <f>_xlfn.XLOOKUP(B192,MasterSheet!Q:Q,MasterSheet!N:N," ")</f>
        <v>45880</v>
      </c>
      <c r="B192" s="1">
        <v>58154306114</v>
      </c>
      <c r="C192" s="1" t="str">
        <f>IFERROR(VLOOKUP(B192,MasterSheet!Q:R,2,)," ")</f>
        <v>Delivered</v>
      </c>
      <c r="D192" s="1" t="str">
        <f>_xlfn.XLOOKUP(B192,MasterSheet!Q:Q,MasterSheet!P:P)</f>
        <v>HELIX</v>
      </c>
      <c r="E192" s="1" t="str">
        <f t="shared" si="4"/>
        <v>Bluedart</v>
      </c>
      <c r="F192" s="1" t="str">
        <f t="shared" si="5"/>
        <v>Monday</v>
      </c>
    </row>
    <row r="193" spans="1:6" x14ac:dyDescent="0.25">
      <c r="A193" s="2">
        <f>_xlfn.XLOOKUP(B193,MasterSheet!Q:Q,MasterSheet!N:N," ")</f>
        <v>45880</v>
      </c>
      <c r="B193" s="1">
        <v>58154306641</v>
      </c>
      <c r="C193" s="1" t="str">
        <f>IFERROR(VLOOKUP(B193,MasterSheet!Q:R,2,)," ")</f>
        <v>Delivered</v>
      </c>
      <c r="D193" s="1" t="str">
        <f>_xlfn.XLOOKUP(B193,MasterSheet!Q:Q,MasterSheet!P:P)</f>
        <v>MILTENEY</v>
      </c>
      <c r="E193" s="1" t="str">
        <f t="shared" si="4"/>
        <v>Bluedart</v>
      </c>
      <c r="F193" s="1" t="str">
        <f t="shared" si="5"/>
        <v>Monday</v>
      </c>
    </row>
    <row r="194" spans="1:6" x14ac:dyDescent="0.25">
      <c r="A194" s="2">
        <f>_xlfn.XLOOKUP(B194,MasterSheet!Q:Q,MasterSheet!N:N," ")</f>
        <v>45880</v>
      </c>
      <c r="B194" s="1">
        <v>58154306766</v>
      </c>
      <c r="C194" s="1" t="str">
        <f>IFERROR(VLOOKUP(B194,MasterSheet!Q:R,2,)," ")</f>
        <v>Delivered</v>
      </c>
      <c r="D194" s="1" t="str">
        <f>_xlfn.XLOOKUP(B194,MasterSheet!Q:Q,MasterSheet!P:P)</f>
        <v>JUBILANT</v>
      </c>
      <c r="E194" s="1" t="str">
        <f t="shared" ref="E194:E257" si="6">IF(LEFT(B194,1)="D","DTDC",IF(ISNUMBER(--LEFT(B194,1)),"Bluedart","Other"))</f>
        <v>Bluedart</v>
      </c>
      <c r="F194" s="1" t="str">
        <f t="shared" ref="F194:F257" si="7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58154307046</v>
      </c>
      <c r="C195" s="1" t="str">
        <f>IFERROR(VLOOKUP(B195,MasterSheet!Q:R,2,)," ")</f>
        <v>Delivered</v>
      </c>
      <c r="D195" s="1" t="str">
        <f>_xlfn.XLOOKUP(B195,MasterSheet!Q:Q,MasterSheet!P:P)</f>
        <v>SYMBIOSIS</v>
      </c>
      <c r="E195" s="1" t="str">
        <f t="shared" si="6"/>
        <v>Bluedart</v>
      </c>
      <c r="F195" s="1" t="str">
        <f t="shared" si="7"/>
        <v>Monday</v>
      </c>
    </row>
    <row r="196" spans="1:6" x14ac:dyDescent="0.25">
      <c r="A196" s="2">
        <f>_xlfn.XLOOKUP(B196,MasterSheet!Q:Q,MasterSheet!N:N," ")</f>
        <v>45880</v>
      </c>
      <c r="B196" s="1">
        <v>58154307190</v>
      </c>
      <c r="C196" s="1" t="str">
        <f>IFERROR(VLOOKUP(B196,MasterSheet!Q:R,2,)," ")</f>
        <v>Delivered</v>
      </c>
      <c r="D196" s="1" t="str">
        <f>_xlfn.XLOOKUP(B196,MasterSheet!Q:Q,MasterSheet!P:P)</f>
        <v>IMMUNEEL</v>
      </c>
      <c r="E196" s="1" t="str">
        <f t="shared" si="6"/>
        <v>Bluedart</v>
      </c>
      <c r="F196" s="1" t="str">
        <f t="shared" si="7"/>
        <v>Monday</v>
      </c>
    </row>
    <row r="197" spans="1:6" x14ac:dyDescent="0.25">
      <c r="A197" s="2">
        <f>_xlfn.XLOOKUP(B197,MasterSheet!Q:Q,MasterSheet!N:N," ")</f>
        <v>45880</v>
      </c>
      <c r="B197" s="1">
        <v>58154307422</v>
      </c>
      <c r="C197" s="1" t="str">
        <f>IFERROR(VLOOKUP(B197,MasterSheet!Q:R,2,)," ")</f>
        <v>Delivered</v>
      </c>
      <c r="D197" s="1" t="str">
        <f>_xlfn.XLOOKUP(B197,MasterSheet!Q:Q,MasterSheet!P:P)</f>
        <v>IIT-Kharagpur</v>
      </c>
      <c r="E197" s="1" t="str">
        <f t="shared" si="6"/>
        <v>Bluedart</v>
      </c>
      <c r="F197" s="1" t="str">
        <f t="shared" si="7"/>
        <v>Monday</v>
      </c>
    </row>
    <row r="198" spans="1:6" x14ac:dyDescent="0.25">
      <c r="A198" s="2">
        <f>_xlfn.XLOOKUP(B198,MasterSheet!Q:Q,MasterSheet!N:N," ")</f>
        <v>45880</v>
      </c>
      <c r="B198" s="1">
        <v>58154307621</v>
      </c>
      <c r="C198" s="1" t="str">
        <f>IFERROR(VLOOKUP(B198,MasterSheet!Q:R,2,)," ")</f>
        <v>Delivered</v>
      </c>
      <c r="D198" s="1" t="str">
        <f>_xlfn.XLOOKUP(B198,MasterSheet!Q:Q,MasterSheet!P:P)</f>
        <v>ACTREC</v>
      </c>
      <c r="E198" s="1" t="str">
        <f t="shared" si="6"/>
        <v>Bluedart</v>
      </c>
      <c r="F198" s="1" t="str">
        <f t="shared" si="7"/>
        <v>Monday</v>
      </c>
    </row>
    <row r="199" spans="1:6" x14ac:dyDescent="0.25">
      <c r="A199" s="2">
        <f>_xlfn.XLOOKUP(B199,MasterSheet!Q:Q,MasterSheet!N:N," ")</f>
        <v>45880</v>
      </c>
      <c r="B199" s="1">
        <v>58154307783</v>
      </c>
      <c r="C199" s="1" t="str">
        <f>IFERROR(VLOOKUP(B199,MasterSheet!Q:R,2,)," ")</f>
        <v>Delivered</v>
      </c>
      <c r="D199" s="1" t="str">
        <f>_xlfn.XLOOKUP(B199,MasterSheet!Q:Q,MasterSheet!P:P)</f>
        <v>INTAS</v>
      </c>
      <c r="E199" s="1" t="str">
        <f t="shared" si="6"/>
        <v>Bluedart</v>
      </c>
      <c r="F199" s="1" t="str">
        <f t="shared" si="7"/>
        <v>Monday</v>
      </c>
    </row>
    <row r="200" spans="1:6" x14ac:dyDescent="0.25">
      <c r="A200" s="2">
        <f>_xlfn.XLOOKUP(B200,MasterSheet!Q:Q,MasterSheet!N:N," ")</f>
        <v>45880</v>
      </c>
      <c r="B200" s="1">
        <v>58154308424</v>
      </c>
      <c r="C200" s="1" t="str">
        <f>IFERROR(VLOOKUP(B200,MasterSheet!Q:R,2,)," ")</f>
        <v>Delivered</v>
      </c>
      <c r="D200" s="1" t="str">
        <f>_xlfn.XLOOKUP(B200,MasterSheet!Q:Q,MasterSheet!P:P)</f>
        <v>AURIGINE SERVICE</v>
      </c>
      <c r="E200" s="1" t="str">
        <f t="shared" si="6"/>
        <v>Bluedart</v>
      </c>
      <c r="F200" s="1" t="str">
        <f t="shared" si="7"/>
        <v>Monday</v>
      </c>
    </row>
    <row r="201" spans="1:6" x14ac:dyDescent="0.25">
      <c r="A201" s="2">
        <f>_xlfn.XLOOKUP(B201,MasterSheet!Q:Q,MasterSheet!N:N," ")</f>
        <v>45880</v>
      </c>
      <c r="B201" s="1">
        <v>58154309220</v>
      </c>
      <c r="C201" s="1" t="str">
        <f>IFERROR(VLOOKUP(B201,MasterSheet!Q:R,2,)," ")</f>
        <v>Delivered</v>
      </c>
      <c r="D201" s="1" t="str">
        <f>_xlfn.XLOOKUP(B201,MasterSheet!Q:Q,MasterSheet!P:P)</f>
        <v>BIO SOLUTION</v>
      </c>
      <c r="E201" s="1" t="str">
        <f t="shared" si="6"/>
        <v>Bluedart</v>
      </c>
      <c r="F201" s="1" t="str">
        <f t="shared" si="7"/>
        <v>Monday</v>
      </c>
    </row>
    <row r="202" spans="1:6" x14ac:dyDescent="0.25">
      <c r="A202" s="2">
        <f>_xlfn.XLOOKUP(B202,MasterSheet!Q:Q,MasterSheet!N:N," ")</f>
        <v>45880</v>
      </c>
      <c r="B202" s="1">
        <v>58154309356</v>
      </c>
      <c r="C202" s="1" t="str">
        <f>IFERROR(VLOOKUP(B202,MasterSheet!Q:R,2,)," ")</f>
        <v>Delivered</v>
      </c>
      <c r="D202" s="1" t="str">
        <f>_xlfn.XLOOKUP(B202,MasterSheet!Q:Q,MasterSheet!P:P)</f>
        <v>AURIGINE ONCO</v>
      </c>
      <c r="E202" s="1" t="str">
        <f t="shared" si="6"/>
        <v>Bluedart</v>
      </c>
      <c r="F202" s="1" t="str">
        <f t="shared" si="7"/>
        <v>Monday</v>
      </c>
    </row>
    <row r="203" spans="1:6" x14ac:dyDescent="0.25">
      <c r="A203" s="2">
        <f>_xlfn.XLOOKUP(B203,MasterSheet!Q:Q,MasterSheet!N:N," ")</f>
        <v>45880</v>
      </c>
      <c r="B203" s="1">
        <v>58154309533</v>
      </c>
      <c r="C203" s="1" t="str">
        <f>IFERROR(VLOOKUP(B203,MasterSheet!Q:R,2,)," ")</f>
        <v>Delivered</v>
      </c>
      <c r="D203" s="1" t="str">
        <f>_xlfn.XLOOKUP(B203,MasterSheet!Q:Q,MasterSheet!P:P)</f>
        <v>ILS</v>
      </c>
      <c r="E203" s="1" t="str">
        <f t="shared" si="6"/>
        <v>Bluedart</v>
      </c>
      <c r="F203" s="1" t="str">
        <f t="shared" si="7"/>
        <v>Monday</v>
      </c>
    </row>
    <row r="204" spans="1:6" x14ac:dyDescent="0.25">
      <c r="A204" s="2">
        <f>_xlfn.XLOOKUP(B204,MasterSheet!Q:Q,MasterSheet!N:N," ")</f>
        <v>45880</v>
      </c>
      <c r="B204" s="1">
        <v>58154309883</v>
      </c>
      <c r="C204" s="1" t="str">
        <f>IFERROR(VLOOKUP(B204,MasterSheet!Q:R,2,)," ")</f>
        <v>Delivered</v>
      </c>
      <c r="D204" s="1" t="str">
        <f>_xlfn.XLOOKUP(B204,MasterSheet!Q:Q,MasterSheet!P:P)</f>
        <v>ABHI BIO</v>
      </c>
      <c r="E204" s="1" t="str">
        <f t="shared" si="6"/>
        <v>Bluedart</v>
      </c>
      <c r="F204" s="1" t="str">
        <f t="shared" si="7"/>
        <v>Monday</v>
      </c>
    </row>
    <row r="205" spans="1:6" x14ac:dyDescent="0.25">
      <c r="A205" s="2">
        <f>_xlfn.XLOOKUP(B205,MasterSheet!Q:Q,MasterSheet!N:N," ")</f>
        <v>45880</v>
      </c>
      <c r="B205" s="1">
        <v>58154310270</v>
      </c>
      <c r="C205" s="1" t="str">
        <f>IFERROR(VLOOKUP(B205,MasterSheet!Q:R,2,)," ")</f>
        <v>Delivered</v>
      </c>
      <c r="D205" s="1" t="str">
        <f>_xlfn.XLOOKUP(B205,MasterSheet!Q:Q,MasterSheet!P:P)</f>
        <v>SAI LIFE</v>
      </c>
      <c r="E205" s="1" t="str">
        <f t="shared" si="6"/>
        <v>Bluedart</v>
      </c>
      <c r="F205" s="1" t="str">
        <f t="shared" si="7"/>
        <v>Monday</v>
      </c>
    </row>
    <row r="206" spans="1:6" x14ac:dyDescent="0.25">
      <c r="A206" s="2">
        <f>_xlfn.XLOOKUP(B206,MasterSheet!Q:Q,MasterSheet!N:N," ")</f>
        <v>45881</v>
      </c>
      <c r="B206" s="1">
        <v>58154351205</v>
      </c>
      <c r="C206" s="1" t="str">
        <f>IFERROR(VLOOKUP(B206,MasterSheet!Q:R,2,)," ")</f>
        <v>Delivered</v>
      </c>
      <c r="D206" s="1" t="str">
        <f>_xlfn.XLOOKUP(B206,MasterSheet!Q:Q,MasterSheet!P:P)</f>
        <v>FARCAST</v>
      </c>
      <c r="E206" s="1" t="str">
        <f t="shared" si="6"/>
        <v>Bluedart</v>
      </c>
      <c r="F206" s="1" t="str">
        <f t="shared" si="7"/>
        <v>Tuesday</v>
      </c>
    </row>
    <row r="207" spans="1:6" x14ac:dyDescent="0.25">
      <c r="A207" s="2">
        <f>_xlfn.XLOOKUP(B207,MasterSheet!Q:Q,MasterSheet!N:N," ")</f>
        <v>45887</v>
      </c>
      <c r="B207" s="1">
        <v>58154515156</v>
      </c>
      <c r="C207" s="1" t="str">
        <f>IFERROR(VLOOKUP(B207,MasterSheet!Q:R,2,)," ")</f>
        <v>Delivered</v>
      </c>
      <c r="D207" s="1" t="str">
        <f>_xlfn.XLOOKUP(B207,MasterSheet!Q:Q,MasterSheet!P:P)</f>
        <v>SYNGENE</v>
      </c>
      <c r="E207" s="1" t="str">
        <f t="shared" si="6"/>
        <v>Bluedart</v>
      </c>
      <c r="F207" s="1" t="str">
        <f t="shared" si="7"/>
        <v>Monday</v>
      </c>
    </row>
    <row r="208" spans="1:6" x14ac:dyDescent="0.25">
      <c r="A208" s="2">
        <f>_xlfn.XLOOKUP(B208,MasterSheet!Q:Q,MasterSheet!N:N," ")</f>
        <v>45887</v>
      </c>
      <c r="B208" s="1">
        <v>58154515366</v>
      </c>
      <c r="C208" s="1" t="str">
        <f>IFERROR(VLOOKUP(B208,MasterSheet!Q:R,2,)," ")</f>
        <v>Delivered</v>
      </c>
      <c r="D208" s="1" t="str">
        <f>_xlfn.XLOOKUP(B208,MasterSheet!Q:Q,MasterSheet!P:P)</f>
        <v>SAI LIFE</v>
      </c>
      <c r="E208" s="1" t="str">
        <f t="shared" si="6"/>
        <v>Bluedart</v>
      </c>
      <c r="F208" s="1" t="str">
        <f t="shared" si="7"/>
        <v>Monday</v>
      </c>
    </row>
    <row r="209" spans="1:6" x14ac:dyDescent="0.25">
      <c r="A209" s="2">
        <f>_xlfn.XLOOKUP(B209,MasterSheet!Q:Q,MasterSheet!N:N," ")</f>
        <v>45887</v>
      </c>
      <c r="B209" s="1">
        <v>58154515554</v>
      </c>
      <c r="C209" s="1" t="str">
        <f>IFERROR(VLOOKUP(B209,MasterSheet!Q:R,2,)," ")</f>
        <v>Delivered</v>
      </c>
      <c r="D209" s="1" t="str">
        <f>_xlfn.XLOOKUP(B209,MasterSheet!Q:Q,MasterSheet!P:P)</f>
        <v>TIFR</v>
      </c>
      <c r="E209" s="1" t="str">
        <f t="shared" si="6"/>
        <v>Bluedart</v>
      </c>
      <c r="F209" s="1" t="str">
        <f t="shared" si="7"/>
        <v>Monday</v>
      </c>
    </row>
    <row r="210" spans="1:6" x14ac:dyDescent="0.25">
      <c r="A210" s="2">
        <f>_xlfn.XLOOKUP(B210,MasterSheet!Q:Q,MasterSheet!N:N," ")</f>
        <v>45887</v>
      </c>
      <c r="B210" s="1">
        <v>58154515775</v>
      </c>
      <c r="C210" s="1" t="str">
        <f>IFERROR(VLOOKUP(B210,MasterSheet!Q:R,2,)," ")</f>
        <v>Delivered</v>
      </c>
      <c r="D210" s="1" t="str">
        <f>_xlfn.XLOOKUP(B210,MasterSheet!Q:Q,MasterSheet!P:P)</f>
        <v>FORTUNE BIOSERVICES</v>
      </c>
      <c r="E210" s="1" t="str">
        <f t="shared" si="6"/>
        <v>Bluedart</v>
      </c>
      <c r="F210" s="1" t="str">
        <f t="shared" si="7"/>
        <v>Monday</v>
      </c>
    </row>
    <row r="211" spans="1:6" x14ac:dyDescent="0.25">
      <c r="A211" s="2">
        <f>_xlfn.XLOOKUP(B211,MasterSheet!Q:Q,MasterSheet!N:N," ")</f>
        <v>45887</v>
      </c>
      <c r="B211" s="1">
        <v>58154515952</v>
      </c>
      <c r="C211" s="1" t="str">
        <f>IFERROR(VLOOKUP(B211,MasterSheet!Q:R,2,)," ")</f>
        <v>Delivered</v>
      </c>
      <c r="D211" s="1" t="str">
        <f>_xlfn.XLOOKUP(B211,MasterSheet!Q:Q,MasterSheet!P:P)</f>
        <v>JUBILANT</v>
      </c>
      <c r="E211" s="1" t="str">
        <f t="shared" si="6"/>
        <v>Bluedart</v>
      </c>
      <c r="F211" s="1" t="str">
        <f t="shared" si="7"/>
        <v>Monday</v>
      </c>
    </row>
    <row r="212" spans="1:6" x14ac:dyDescent="0.25">
      <c r="A212" s="2">
        <f>_xlfn.XLOOKUP(B212,MasterSheet!Q:Q,MasterSheet!N:N," ")</f>
        <v>45887</v>
      </c>
      <c r="B212" s="1">
        <v>58154517212</v>
      </c>
      <c r="C212" s="1" t="str">
        <f>IFERROR(VLOOKUP(B212,MasterSheet!Q:R,2,)," ")</f>
        <v>Delivered</v>
      </c>
      <c r="D212" s="1" t="str">
        <f>_xlfn.XLOOKUP(B212,MasterSheet!Q:Q,MasterSheet!P:P)</f>
        <v>NIBMG</v>
      </c>
      <c r="E212" s="1" t="str">
        <f t="shared" si="6"/>
        <v>Bluedart</v>
      </c>
      <c r="F212" s="1" t="str">
        <f t="shared" si="7"/>
        <v>Monday</v>
      </c>
    </row>
    <row r="213" spans="1:6" x14ac:dyDescent="0.25">
      <c r="A213" s="2">
        <f>_xlfn.XLOOKUP(B213,MasterSheet!Q:Q,MasterSheet!N:N," ")</f>
        <v>45887</v>
      </c>
      <c r="B213" s="1">
        <v>58154518030</v>
      </c>
      <c r="C213" s="1" t="str">
        <f>IFERROR(VLOOKUP(B213,MasterSheet!Q:R,2,)," ")</f>
        <v>Delivered</v>
      </c>
      <c r="D213" s="1" t="str">
        <f>_xlfn.XLOOKUP(B213,MasterSheet!Q:Q,MasterSheet!P:P)</f>
        <v>AURIGINE ONCO</v>
      </c>
      <c r="E213" s="1" t="str">
        <f t="shared" si="6"/>
        <v>Bluedart</v>
      </c>
      <c r="F213" s="1" t="str">
        <f t="shared" si="7"/>
        <v>Monday</v>
      </c>
    </row>
    <row r="214" spans="1:6" x14ac:dyDescent="0.25">
      <c r="A214" s="2">
        <f>_xlfn.XLOOKUP(B214,MasterSheet!Q:Q,MasterSheet!N:N," ")</f>
        <v>45887</v>
      </c>
      <c r="B214" s="1">
        <v>58154518203</v>
      </c>
      <c r="C214" s="1" t="str">
        <f>IFERROR(VLOOKUP(B214,MasterSheet!Q:R,2,)," ")</f>
        <v>Delivered</v>
      </c>
      <c r="D214" s="1" t="str">
        <f>_xlfn.XLOOKUP(B214,MasterSheet!Q:Q,MasterSheet!P:P)</f>
        <v>POPVAX</v>
      </c>
      <c r="E214" s="1" t="str">
        <f t="shared" si="6"/>
        <v>Bluedart</v>
      </c>
      <c r="F214" s="1" t="str">
        <f t="shared" si="7"/>
        <v>Monday</v>
      </c>
    </row>
    <row r="215" spans="1:6" x14ac:dyDescent="0.25">
      <c r="A215" s="2">
        <f>_xlfn.XLOOKUP(B215,MasterSheet!Q:Q,MasterSheet!N:N," ")</f>
        <v>45887</v>
      </c>
      <c r="B215" s="1">
        <v>58154518310</v>
      </c>
      <c r="C215" s="1" t="str">
        <f>IFERROR(VLOOKUP(B215,MasterSheet!Q:R,2,)," ")</f>
        <v>Delivered</v>
      </c>
      <c r="D215" s="1" t="str">
        <f>_xlfn.XLOOKUP(B215,MasterSheet!Q:Q,MasterSheet!P:P)</f>
        <v>RG SONS</v>
      </c>
      <c r="E215" s="1" t="str">
        <f t="shared" si="6"/>
        <v>Bluedart</v>
      </c>
      <c r="F215" s="1" t="str">
        <f t="shared" si="7"/>
        <v>Monday</v>
      </c>
    </row>
    <row r="216" spans="1:6" x14ac:dyDescent="0.25">
      <c r="A216" s="2">
        <f>_xlfn.XLOOKUP(B216,MasterSheet!Q:Q,MasterSheet!N:N," ")</f>
        <v>45887</v>
      </c>
      <c r="B216" s="1">
        <v>58154518704</v>
      </c>
      <c r="C216" s="1" t="str">
        <f>IFERROR(VLOOKUP(B216,MasterSheet!Q:R,2,)," ")</f>
        <v>Delivered</v>
      </c>
      <c r="D216" s="1" t="str">
        <f>_xlfn.XLOOKUP(B216,MasterSheet!Q:Q,MasterSheet!P:P)</f>
        <v>ACTREC</v>
      </c>
      <c r="E216" s="1" t="str">
        <f t="shared" si="6"/>
        <v>Bluedart</v>
      </c>
      <c r="F216" s="1" t="str">
        <f t="shared" si="7"/>
        <v>Monday</v>
      </c>
    </row>
    <row r="217" spans="1:6" x14ac:dyDescent="0.25">
      <c r="A217" s="2">
        <f>_xlfn.XLOOKUP(B217,MasterSheet!Q:Q,MasterSheet!N:N," ")</f>
        <v>45887</v>
      </c>
      <c r="B217" s="1">
        <v>58154518892</v>
      </c>
      <c r="C217" s="1" t="str">
        <f>IFERROR(VLOOKUP(B217,MasterSheet!Q:R,2,)," ")</f>
        <v>Delivered</v>
      </c>
      <c r="D217" s="1" t="str">
        <f>_xlfn.XLOOKUP(B217,MasterSheet!Q:Q,MasterSheet!P:P)</f>
        <v>GENOMID</v>
      </c>
      <c r="E217" s="1" t="str">
        <f t="shared" si="6"/>
        <v>Bluedart</v>
      </c>
      <c r="F217" s="1" t="str">
        <f t="shared" si="7"/>
        <v>Monday</v>
      </c>
    </row>
    <row r="218" spans="1:6" x14ac:dyDescent="0.25">
      <c r="A218" s="2">
        <f>_xlfn.XLOOKUP(B218,MasterSheet!Q:Q,MasterSheet!N:N," ")</f>
        <v>45887</v>
      </c>
      <c r="B218" s="1">
        <v>58154519253</v>
      </c>
      <c r="C218" s="1" t="str">
        <f>IFERROR(VLOOKUP(B218,MasterSheet!Q:R,2,)," ")</f>
        <v>Delivered</v>
      </c>
      <c r="D218" s="1" t="str">
        <f>_xlfn.XLOOKUP(B218,MasterSheet!Q:Q,MasterSheet!P:P)</f>
        <v>NIMHANS</v>
      </c>
      <c r="E218" s="1" t="str">
        <f t="shared" si="6"/>
        <v>Bluedart</v>
      </c>
      <c r="F218" s="1" t="str">
        <f t="shared" si="7"/>
        <v>Monday</v>
      </c>
    </row>
    <row r="219" spans="1:6" x14ac:dyDescent="0.25">
      <c r="A219" s="2">
        <f>_xlfn.XLOOKUP(B219,MasterSheet!Q:Q,MasterSheet!N:N," ")</f>
        <v>45887</v>
      </c>
      <c r="B219" s="1">
        <v>58154519640</v>
      </c>
      <c r="C219" s="1" t="str">
        <f>IFERROR(VLOOKUP(B219,MasterSheet!Q:R,2,)," ")</f>
        <v>Delivered</v>
      </c>
      <c r="D219" s="1" t="str">
        <f>_xlfn.XLOOKUP(B219,MasterSheet!Q:Q,MasterSheet!P:P)</f>
        <v>BIO SOLUTION</v>
      </c>
      <c r="E219" s="1" t="str">
        <f t="shared" si="6"/>
        <v>Bluedart</v>
      </c>
      <c r="F219" s="1" t="str">
        <f t="shared" si="7"/>
        <v>Monday</v>
      </c>
    </row>
    <row r="220" spans="1:6" x14ac:dyDescent="0.25">
      <c r="A220" s="2">
        <f>_xlfn.XLOOKUP(B220,MasterSheet!Q:Q,MasterSheet!N:N," ")</f>
        <v>45887</v>
      </c>
      <c r="B220" s="1">
        <v>58154519743</v>
      </c>
      <c r="C220" s="1" t="str">
        <f>IFERROR(VLOOKUP(B220,MasterSheet!Q:R,2,)," ")</f>
        <v>Delivered</v>
      </c>
      <c r="D220" s="1" t="str">
        <f>_xlfn.XLOOKUP(B220,MasterSheet!Q:Q,MasterSheet!P:P)</f>
        <v>EXCELL BIO</v>
      </c>
      <c r="E220" s="1" t="str">
        <f t="shared" si="6"/>
        <v>Bluedart</v>
      </c>
      <c r="F220" s="1" t="str">
        <f t="shared" si="7"/>
        <v>Monday</v>
      </c>
    </row>
    <row r="221" spans="1:6" x14ac:dyDescent="0.25">
      <c r="A221" s="2">
        <f>_xlfn.XLOOKUP(B221,MasterSheet!Q:Q,MasterSheet!N:N," ")</f>
        <v>45887</v>
      </c>
      <c r="B221" s="1">
        <v>58154521795</v>
      </c>
      <c r="C221" s="1" t="str">
        <f>IFERROR(VLOOKUP(B221,MasterSheet!Q:R,2,)," ")</f>
        <v>Delivered</v>
      </c>
      <c r="D221" s="1" t="str">
        <f>_xlfn.XLOOKUP(B221,MasterSheet!Q:Q,MasterSheet!P:P)</f>
        <v>Biogene Scientific</v>
      </c>
      <c r="E221" s="1" t="str">
        <f t="shared" si="6"/>
        <v>Bluedart</v>
      </c>
      <c r="F221" s="1" t="str">
        <f t="shared" si="7"/>
        <v>Monday</v>
      </c>
    </row>
    <row r="222" spans="1:6" x14ac:dyDescent="0.25">
      <c r="A222" s="2">
        <f>_xlfn.XLOOKUP(B222,MasterSheet!Q:Q,MasterSheet!N:N," ")</f>
        <v>45887</v>
      </c>
      <c r="B222" s="1">
        <v>58154522090</v>
      </c>
      <c r="C222" s="1" t="str">
        <f>IFERROR(VLOOKUP(B222,MasterSheet!Q:R,2,)," ")</f>
        <v>Delivered</v>
      </c>
      <c r="D222" s="1" t="str">
        <f>_xlfn.XLOOKUP(B222,MasterSheet!Q:Q,MasterSheet!P:P)</f>
        <v>NNF</v>
      </c>
      <c r="E222" s="1" t="str">
        <f t="shared" si="6"/>
        <v>Bluedart</v>
      </c>
      <c r="F222" s="1" t="str">
        <f t="shared" si="7"/>
        <v>Monday</v>
      </c>
    </row>
    <row r="223" spans="1:6" x14ac:dyDescent="0.25">
      <c r="A223" s="2">
        <f>_xlfn.XLOOKUP(B223,MasterSheet!Q:Q,MasterSheet!N:N," ")</f>
        <v>45887</v>
      </c>
      <c r="B223" s="1">
        <v>58154523350</v>
      </c>
      <c r="C223" s="1" t="str">
        <f>IFERROR(VLOOKUP(B223,MasterSheet!Q:R,2,)," ")</f>
        <v>Delivered</v>
      </c>
      <c r="D223" s="1" t="str">
        <f>_xlfn.XLOOKUP(B223,MasterSheet!Q:Q,MasterSheet!P:P)</f>
        <v>NIAB</v>
      </c>
      <c r="E223" s="1" t="str">
        <f t="shared" si="6"/>
        <v>Bluedart</v>
      </c>
      <c r="F223" s="1" t="str">
        <f t="shared" si="7"/>
        <v>Monday</v>
      </c>
    </row>
    <row r="224" spans="1:6" x14ac:dyDescent="0.25">
      <c r="A224" s="2">
        <f>_xlfn.XLOOKUP(B224,MasterSheet!Q:Q,MasterSheet!N:N," ")</f>
        <v>45888</v>
      </c>
      <c r="B224" s="1">
        <v>58154567973</v>
      </c>
      <c r="C224" s="1" t="str">
        <f>IFERROR(VLOOKUP(B224,MasterSheet!Q:R,2,)," ")</f>
        <v>Delivered</v>
      </c>
      <c r="D224" s="1" t="str">
        <f>_xlfn.XLOOKUP(B224,MasterSheet!Q:Q,MasterSheet!P:P)</f>
        <v>VIT</v>
      </c>
      <c r="E224" s="1" t="str">
        <f t="shared" si="6"/>
        <v>Bluedart</v>
      </c>
      <c r="F224" s="1" t="str">
        <f t="shared" si="7"/>
        <v>Tuesday</v>
      </c>
    </row>
    <row r="225" spans="1:6" x14ac:dyDescent="0.25">
      <c r="A225" s="2">
        <f>_xlfn.XLOOKUP(B225,MasterSheet!Q:Q,MasterSheet!N:N," ")</f>
        <v>45888</v>
      </c>
      <c r="B225" s="1">
        <v>58154568194</v>
      </c>
      <c r="C225" s="1" t="str">
        <f>IFERROR(VLOOKUP(B225,MasterSheet!Q:R,2,)," ")</f>
        <v>Delivered</v>
      </c>
      <c r="D225" s="1" t="str">
        <f>_xlfn.XLOOKUP(B225,MasterSheet!Q:Q,MasterSheet!P:P)</f>
        <v>ILS</v>
      </c>
      <c r="E225" s="1" t="str">
        <f t="shared" si="6"/>
        <v>Bluedart</v>
      </c>
      <c r="F225" s="1" t="str">
        <f t="shared" si="7"/>
        <v>Tuesday</v>
      </c>
    </row>
    <row r="226" spans="1:6" x14ac:dyDescent="0.25">
      <c r="A226" s="2">
        <f>_xlfn.XLOOKUP(B226,MasterSheet!Q:Q,MasterSheet!N:N," ")</f>
        <v>45888</v>
      </c>
      <c r="B226" s="1">
        <v>58154568275</v>
      </c>
      <c r="C226" s="1" t="str">
        <f>IFERROR(VLOOKUP(B226,MasterSheet!Q:R,2,)," ")</f>
        <v>Delivered</v>
      </c>
      <c r="D226" s="1" t="str">
        <f>_xlfn.XLOOKUP(B226,MasterSheet!Q:Q,MasterSheet!P:P)</f>
        <v>BIO SOLUTION</v>
      </c>
      <c r="E226" s="1" t="str">
        <f t="shared" si="6"/>
        <v>Bluedart</v>
      </c>
      <c r="F226" s="1" t="str">
        <f t="shared" si="7"/>
        <v>Tuesday</v>
      </c>
    </row>
    <row r="227" spans="1:6" x14ac:dyDescent="0.25">
      <c r="A227" s="2">
        <f>_xlfn.XLOOKUP(B227,MasterSheet!Q:Q,MasterSheet!N:N," ")</f>
        <v>45888</v>
      </c>
      <c r="B227" s="1">
        <v>58154568846</v>
      </c>
      <c r="C227" s="1" t="str">
        <f>IFERROR(VLOOKUP(B227,MasterSheet!Q:R,2,)," ")</f>
        <v>Delivered</v>
      </c>
      <c r="D227" s="1" t="str">
        <f>_xlfn.XLOOKUP(B227,MasterSheet!Q:Q,MasterSheet!P:P)</f>
        <v>OMNI PROTECT</v>
      </c>
      <c r="E227" s="1" t="str">
        <f t="shared" si="6"/>
        <v>Bluedart</v>
      </c>
      <c r="F227" s="1" t="str">
        <f t="shared" si="7"/>
        <v>Tuesday</v>
      </c>
    </row>
    <row r="228" spans="1:6" x14ac:dyDescent="0.25">
      <c r="A228" s="2">
        <f>_xlfn.XLOOKUP(B228,MasterSheet!Q:Q,MasterSheet!N:N," ")</f>
        <v>45888</v>
      </c>
      <c r="B228" s="1">
        <v>58154568953</v>
      </c>
      <c r="C228" s="1" t="str">
        <f>IFERROR(VLOOKUP(B228,MasterSheet!Q:R,2,)," ")</f>
        <v>Delivered</v>
      </c>
      <c r="D228" s="1" t="str">
        <f>_xlfn.XLOOKUP(B228,MasterSheet!Q:Q,MasterSheet!P:P)</f>
        <v>NIV</v>
      </c>
      <c r="E228" s="1" t="str">
        <f t="shared" si="6"/>
        <v>Bluedart</v>
      </c>
      <c r="F228" s="1" t="str">
        <f t="shared" si="7"/>
        <v>Tuesday</v>
      </c>
    </row>
    <row r="229" spans="1:6" x14ac:dyDescent="0.25">
      <c r="A229" s="2">
        <f>_xlfn.XLOOKUP(B229,MasterSheet!Q:Q,MasterSheet!N:N," ")</f>
        <v>45888</v>
      </c>
      <c r="B229" s="1">
        <v>58154569045</v>
      </c>
      <c r="C229" s="1" t="str">
        <f>IFERROR(VLOOKUP(B229,MasterSheet!Q:R,2,)," ")</f>
        <v>Delivered</v>
      </c>
      <c r="D229" s="1" t="str">
        <f>_xlfn.XLOOKUP(B229,MasterSheet!Q:Q,MasterSheet!P:P)</f>
        <v>PATEL CHEM</v>
      </c>
      <c r="E229" s="1" t="str">
        <f t="shared" si="6"/>
        <v>Bluedart</v>
      </c>
      <c r="F229" s="1" t="str">
        <f t="shared" si="7"/>
        <v>Tuesday</v>
      </c>
    </row>
    <row r="230" spans="1:6" x14ac:dyDescent="0.25">
      <c r="A230" s="2">
        <f>_xlfn.XLOOKUP(B230,MasterSheet!Q:Q,MasterSheet!N:N," ")</f>
        <v>45888</v>
      </c>
      <c r="B230" s="1">
        <v>58154569104</v>
      </c>
      <c r="C230" s="1" t="str">
        <f>IFERROR(VLOOKUP(B230,MasterSheet!Q:R,2,)," ")</f>
        <v>Delivered</v>
      </c>
      <c r="D230" s="1" t="str">
        <f>_xlfn.XLOOKUP(B230,MasterSheet!Q:Q,MasterSheet!P:P)</f>
        <v>Cellin Bio</v>
      </c>
      <c r="E230" s="1" t="str">
        <f t="shared" si="6"/>
        <v>Bluedart</v>
      </c>
      <c r="F230" s="1" t="str">
        <f t="shared" si="7"/>
        <v>Tuesday</v>
      </c>
    </row>
    <row r="231" spans="1:6" x14ac:dyDescent="0.25">
      <c r="A231" s="2">
        <f>_xlfn.XLOOKUP(B231,MasterSheet!Q:Q,MasterSheet!N:N," ")</f>
        <v>45888</v>
      </c>
      <c r="B231" s="1">
        <v>58154593442</v>
      </c>
      <c r="C231" s="1" t="str">
        <f>IFERROR(VLOOKUP(B231,MasterSheet!Q:R,2,)," ")</f>
        <v>Delivered</v>
      </c>
      <c r="D231" s="1" t="str">
        <f>_xlfn.XLOOKUP(B231,MasterSheet!Q:Q,MasterSheet!P:P)</f>
        <v>Helix</v>
      </c>
      <c r="E231" s="1" t="str">
        <f t="shared" si="6"/>
        <v>Bluedart</v>
      </c>
      <c r="F231" s="1" t="str">
        <f t="shared" si="7"/>
        <v>Tuesday</v>
      </c>
    </row>
    <row r="232" spans="1:6" x14ac:dyDescent="0.25">
      <c r="A232" s="2">
        <f>_xlfn.XLOOKUP(B232,MasterSheet!Q:Q,MasterSheet!N:N," ")</f>
        <v>45888</v>
      </c>
      <c r="B232" s="1">
        <v>58154594131</v>
      </c>
      <c r="C232" s="1" t="str">
        <f>IFERROR(VLOOKUP(B232,MasterSheet!Q:R,2,)," ")</f>
        <v>Delivered</v>
      </c>
      <c r="D232" s="1" t="str">
        <f>_xlfn.XLOOKUP(B232,MasterSheet!Q:Q,MasterSheet!P:P)</f>
        <v>Sun Pharma</v>
      </c>
      <c r="E232" s="1" t="str">
        <f t="shared" si="6"/>
        <v>Bluedart</v>
      </c>
      <c r="F232" s="1" t="str">
        <f t="shared" si="7"/>
        <v>Tuesday</v>
      </c>
    </row>
    <row r="233" spans="1:6" x14ac:dyDescent="0.25">
      <c r="A233" s="2">
        <f>_xlfn.XLOOKUP(B233,MasterSheet!Q:Q,MasterSheet!N:N," ")</f>
        <v>45892</v>
      </c>
      <c r="B233" s="1">
        <v>58154746893</v>
      </c>
      <c r="C233" s="1" t="str">
        <f>IFERROR(VLOOKUP(B233,MasterSheet!Q:R,2,)," ")</f>
        <v>Delivered</v>
      </c>
      <c r="D233" s="1" t="str">
        <f>_xlfn.XLOOKUP(B233,MasterSheet!Q:Q,MasterSheet!P:P)</f>
        <v>Aurigine Service</v>
      </c>
      <c r="E233" s="1" t="str">
        <f t="shared" si="6"/>
        <v>Bluedart</v>
      </c>
      <c r="F233" s="1" t="str">
        <f t="shared" si="7"/>
        <v>Saturday</v>
      </c>
    </row>
    <row r="234" spans="1:6" x14ac:dyDescent="0.25">
      <c r="A234" s="2">
        <f>_xlfn.XLOOKUP(B234,MasterSheet!Q:Q,MasterSheet!N:N," ")</f>
        <v>45892</v>
      </c>
      <c r="B234" s="1">
        <v>58154747405</v>
      </c>
      <c r="C234" s="1" t="str">
        <f>IFERROR(VLOOKUP(B234,MasterSheet!Q:R,2,)," ")</f>
        <v>Delivered</v>
      </c>
      <c r="D234" s="1" t="str">
        <f>_xlfn.XLOOKUP(B234,MasterSheet!Q:Q,MasterSheet!P:P)</f>
        <v>Aurigine Onco</v>
      </c>
      <c r="E234" s="1" t="str">
        <f t="shared" si="6"/>
        <v>Bluedart</v>
      </c>
      <c r="F234" s="1" t="str">
        <f t="shared" si="7"/>
        <v>Saturday</v>
      </c>
    </row>
    <row r="235" spans="1:6" x14ac:dyDescent="0.25">
      <c r="A235" s="2">
        <f>_xlfn.XLOOKUP(B235,MasterSheet!Q:Q,MasterSheet!N:N," ")</f>
        <v>45892</v>
      </c>
      <c r="B235" s="1">
        <v>58154747490</v>
      </c>
      <c r="C235" s="1" t="str">
        <f>IFERROR(VLOOKUP(B235,MasterSheet!Q:R,2,)," ")</f>
        <v>Delivered</v>
      </c>
      <c r="D235" s="1" t="str">
        <f>_xlfn.XLOOKUP(B235,MasterSheet!Q:Q,MasterSheet!P:P)</f>
        <v>GENOMID</v>
      </c>
      <c r="E235" s="1" t="str">
        <f t="shared" si="6"/>
        <v>Bluedart</v>
      </c>
      <c r="F235" s="1" t="str">
        <f t="shared" si="7"/>
        <v>Saturday</v>
      </c>
    </row>
    <row r="236" spans="1:6" x14ac:dyDescent="0.25">
      <c r="A236" s="2">
        <f>_xlfn.XLOOKUP(B236,MasterSheet!Q:Q,MasterSheet!N:N," ")</f>
        <v>45892</v>
      </c>
      <c r="B236" s="1">
        <v>58154747722</v>
      </c>
      <c r="C236" s="1" t="str">
        <f>IFERROR(VLOOKUP(B236,MasterSheet!Q:R,2,)," ")</f>
        <v>Delivered</v>
      </c>
      <c r="D236" s="1" t="str">
        <f>_xlfn.XLOOKUP(B236,MasterSheet!Q:Q,MasterSheet!P:P)</f>
        <v>APOLLO CHENNAI</v>
      </c>
      <c r="E236" s="1" t="str">
        <f t="shared" si="6"/>
        <v>Bluedart</v>
      </c>
      <c r="F236" s="1" t="str">
        <f t="shared" si="7"/>
        <v>Saturday</v>
      </c>
    </row>
    <row r="237" spans="1:6" x14ac:dyDescent="0.25">
      <c r="A237" s="2">
        <f>_xlfn.XLOOKUP(B237,MasterSheet!Q:Q,MasterSheet!N:N," ")</f>
        <v>45892</v>
      </c>
      <c r="B237" s="1">
        <v>58154747921</v>
      </c>
      <c r="C237" s="1" t="str">
        <f>IFERROR(VLOOKUP(B237,MasterSheet!Q:R,2,)," ")</f>
        <v>Delivered</v>
      </c>
      <c r="D237" s="1" t="str">
        <f>_xlfn.XLOOKUP(B237,MasterSheet!Q:Q,MasterSheet!P:P)</f>
        <v>IISER PUNE</v>
      </c>
      <c r="E237" s="1" t="str">
        <f t="shared" si="6"/>
        <v>Bluedart</v>
      </c>
      <c r="F237" s="1" t="str">
        <f t="shared" si="7"/>
        <v>Saturday</v>
      </c>
    </row>
    <row r="238" spans="1:6" x14ac:dyDescent="0.25">
      <c r="A238" s="2">
        <f>_xlfn.XLOOKUP(B238,MasterSheet!Q:Q,MasterSheet!N:N," ")</f>
        <v>45892</v>
      </c>
      <c r="B238" s="1">
        <v>58154748164</v>
      </c>
      <c r="C238" s="1" t="str">
        <f>IFERROR(VLOOKUP(B238,MasterSheet!Q:R,2,)," ")</f>
        <v>Delivered</v>
      </c>
      <c r="D238" s="1" t="str">
        <f>_xlfn.XLOOKUP(B238,MasterSheet!Q:Q,MasterSheet!P:P)</f>
        <v>Abhi Bio</v>
      </c>
      <c r="E238" s="1" t="str">
        <f t="shared" si="6"/>
        <v>Bluedart</v>
      </c>
      <c r="F238" s="1" t="str">
        <f t="shared" si="7"/>
        <v>Saturday</v>
      </c>
    </row>
    <row r="239" spans="1:6" x14ac:dyDescent="0.25">
      <c r="A239" s="2">
        <f>_xlfn.XLOOKUP(B239,MasterSheet!Q:Q,MasterSheet!N:N," ")</f>
        <v>45892</v>
      </c>
      <c r="B239" s="1">
        <v>58154748341</v>
      </c>
      <c r="C239" s="1" t="str">
        <f>IFERROR(VLOOKUP(B239,MasterSheet!Q:R,2,)," ")</f>
        <v>Delivered</v>
      </c>
      <c r="D239" s="1" t="str">
        <f>_xlfn.XLOOKUP(B239,MasterSheet!Q:Q,MasterSheet!P:P)</f>
        <v>NIBMG</v>
      </c>
      <c r="E239" s="1" t="str">
        <f t="shared" si="6"/>
        <v>Bluedart</v>
      </c>
      <c r="F239" s="1" t="str">
        <f t="shared" si="7"/>
        <v>Saturday</v>
      </c>
    </row>
    <row r="240" spans="1:6" x14ac:dyDescent="0.25">
      <c r="A240" s="2">
        <f>_xlfn.XLOOKUP(B240,MasterSheet!Q:Q,MasterSheet!N:N," ")</f>
        <v>45892</v>
      </c>
      <c r="B240" s="1">
        <v>58154748525</v>
      </c>
      <c r="C240" s="1" t="str">
        <f>IFERROR(VLOOKUP(B240,MasterSheet!Q:R,2,)," ")</f>
        <v>Delivered</v>
      </c>
      <c r="D240" s="1" t="str">
        <f>_xlfn.XLOOKUP(B240,MasterSheet!Q:Q,MasterSheet!P:P)</f>
        <v>Nimhans</v>
      </c>
      <c r="E240" s="1" t="str">
        <f t="shared" si="6"/>
        <v>Bluedart</v>
      </c>
      <c r="F240" s="1" t="str">
        <f t="shared" si="7"/>
        <v>Saturday</v>
      </c>
    </row>
    <row r="241" spans="1:6" x14ac:dyDescent="0.25">
      <c r="A241" s="2">
        <f>_xlfn.XLOOKUP(B241,MasterSheet!Q:Q,MasterSheet!N:N," ")</f>
        <v>45892</v>
      </c>
      <c r="B241" s="1">
        <v>58154748691</v>
      </c>
      <c r="C241" s="1" t="str">
        <f>IFERROR(VLOOKUP(B241,MasterSheet!Q:R,2,)," ")</f>
        <v>Delivered</v>
      </c>
      <c r="D241" s="1" t="str">
        <f>_xlfn.XLOOKUP(B241,MasterSheet!Q:Q,MasterSheet!P:P)</f>
        <v>RG SONS</v>
      </c>
      <c r="E241" s="1" t="str">
        <f t="shared" si="6"/>
        <v>Bluedart</v>
      </c>
      <c r="F241" s="1" t="str">
        <f t="shared" si="7"/>
        <v>Saturday</v>
      </c>
    </row>
    <row r="242" spans="1:6" x14ac:dyDescent="0.25">
      <c r="A242" s="2">
        <f>_xlfn.XLOOKUP(B242,MasterSheet!Q:Q,MasterSheet!N:N," ")</f>
        <v>45892</v>
      </c>
      <c r="B242" s="1">
        <v>58154748783</v>
      </c>
      <c r="C242" s="1" t="str">
        <f>IFERROR(VLOOKUP(B242,MasterSheet!Q:R,2,)," ")</f>
        <v>Delivered</v>
      </c>
      <c r="D242" s="1" t="str">
        <f>_xlfn.XLOOKUP(B242,MasterSheet!Q:Q,MasterSheet!P:P)</f>
        <v>TIGS</v>
      </c>
      <c r="E242" s="1" t="str">
        <f t="shared" si="6"/>
        <v>Bluedart</v>
      </c>
      <c r="F242" s="1" t="str">
        <f t="shared" si="7"/>
        <v>Saturday</v>
      </c>
    </row>
    <row r="243" spans="1:6" x14ac:dyDescent="0.25">
      <c r="A243" s="2">
        <f>_xlfn.XLOOKUP(B243,MasterSheet!Q:Q,MasterSheet!N:N," ")</f>
        <v>45892</v>
      </c>
      <c r="B243" s="1">
        <v>58154749166</v>
      </c>
      <c r="C243" s="1" t="str">
        <f>IFERROR(VLOOKUP(B243,MasterSheet!Q:R,2,)," ")</f>
        <v>Delivered</v>
      </c>
      <c r="D243" s="1" t="str">
        <f>_xlfn.XLOOKUP(B243,MasterSheet!Q:Q,MasterSheet!P:P)</f>
        <v>IPGMER</v>
      </c>
      <c r="E243" s="1" t="str">
        <f t="shared" si="6"/>
        <v>Bluedart</v>
      </c>
      <c r="F243" s="1" t="str">
        <f t="shared" si="7"/>
        <v>Saturday</v>
      </c>
    </row>
    <row r="244" spans="1:6" x14ac:dyDescent="0.25">
      <c r="A244" s="2">
        <f>_xlfn.XLOOKUP(B244,MasterSheet!Q:Q,MasterSheet!N:N," ")</f>
        <v>45892</v>
      </c>
      <c r="B244" s="1">
        <v>58154749321</v>
      </c>
      <c r="C244" s="1" t="str">
        <f>IFERROR(VLOOKUP(B244,MasterSheet!Q:R,2,)," ")</f>
        <v>Delivered</v>
      </c>
      <c r="D244" s="1" t="str">
        <f>_xlfn.XLOOKUP(B244,MasterSheet!Q:Q,MasterSheet!P:P)</f>
        <v>ADGYL</v>
      </c>
      <c r="E244" s="1" t="str">
        <f t="shared" si="6"/>
        <v>Bluedart</v>
      </c>
      <c r="F244" s="1" t="str">
        <f t="shared" si="7"/>
        <v>Saturday</v>
      </c>
    </row>
    <row r="245" spans="1:6" x14ac:dyDescent="0.25">
      <c r="A245" s="2">
        <f>_xlfn.XLOOKUP(B245,MasterSheet!Q:Q,MasterSheet!N:N," ")</f>
        <v>45892</v>
      </c>
      <c r="B245" s="1">
        <v>58154749483</v>
      </c>
      <c r="C245" s="1" t="str">
        <f>IFERROR(VLOOKUP(B245,MasterSheet!Q:R,2,)," ")</f>
        <v>Delivered</v>
      </c>
      <c r="D245" s="1" t="str">
        <f>_xlfn.XLOOKUP(B245,MasterSheet!Q:Q,MasterSheet!P:P)</f>
        <v>IISER BHOPAL</v>
      </c>
      <c r="E245" s="1" t="str">
        <f t="shared" si="6"/>
        <v>Bluedart</v>
      </c>
      <c r="F245" s="1" t="str">
        <f t="shared" si="7"/>
        <v>Saturday</v>
      </c>
    </row>
    <row r="246" spans="1:6" x14ac:dyDescent="0.25">
      <c r="A246" s="2">
        <f>_xlfn.XLOOKUP(B246,MasterSheet!Q:Q,MasterSheet!N:N," ")</f>
        <v>45892</v>
      </c>
      <c r="B246" s="1">
        <v>58154749645</v>
      </c>
      <c r="C246" s="1" t="str">
        <f>IFERROR(VLOOKUP(B246,MasterSheet!Q:R,2,)," ")</f>
        <v>Delivered</v>
      </c>
      <c r="D246" s="1" t="str">
        <f>_xlfn.XLOOKUP(B246,MasterSheet!Q:Q,MasterSheet!P:P)</f>
        <v>Agharkar</v>
      </c>
      <c r="E246" s="1" t="str">
        <f t="shared" si="6"/>
        <v>Bluedart</v>
      </c>
      <c r="F246" s="1" t="str">
        <f t="shared" si="7"/>
        <v>Saturday</v>
      </c>
    </row>
    <row r="247" spans="1:6" x14ac:dyDescent="0.25">
      <c r="A247" s="2">
        <f>_xlfn.XLOOKUP(B247,MasterSheet!Q:Q,MasterSheet!N:N," ")</f>
        <v>45892</v>
      </c>
      <c r="B247" s="1">
        <v>58154749881</v>
      </c>
      <c r="C247" s="1" t="str">
        <f>IFERROR(VLOOKUP(B247,MasterSheet!Q:R,2,)," ")</f>
        <v>Delivered</v>
      </c>
      <c r="D247" s="1" t="str">
        <f>_xlfn.XLOOKUP(B247,MasterSheet!Q:Q,MasterSheet!P:P)</f>
        <v>nnf</v>
      </c>
      <c r="E247" s="1" t="str">
        <f t="shared" si="6"/>
        <v>Bluedart</v>
      </c>
      <c r="F247" s="1" t="str">
        <f t="shared" si="7"/>
        <v>Saturday</v>
      </c>
    </row>
    <row r="248" spans="1:6" x14ac:dyDescent="0.25">
      <c r="A248" s="2">
        <f>_xlfn.XLOOKUP(B248,MasterSheet!Q:Q,MasterSheet!N:N," ")</f>
        <v>45892</v>
      </c>
      <c r="B248" s="1">
        <v>58154750172</v>
      </c>
      <c r="C248" s="1" t="str">
        <f>IFERROR(VLOOKUP(B248,MasterSheet!Q:R,2,)," ")</f>
        <v>Delivered</v>
      </c>
      <c r="D248" s="1" t="str">
        <f>_xlfn.XLOOKUP(B248,MasterSheet!Q:Q,MasterSheet!P:P)</f>
        <v>TCG</v>
      </c>
      <c r="E248" s="1" t="str">
        <f t="shared" si="6"/>
        <v>Bluedart</v>
      </c>
      <c r="F248" s="1" t="str">
        <f t="shared" si="7"/>
        <v>Saturday</v>
      </c>
    </row>
    <row r="249" spans="1:6" x14ac:dyDescent="0.25">
      <c r="A249" s="2">
        <f>_xlfn.XLOOKUP(B249,MasterSheet!Q:Q,MasterSheet!N:N," ")</f>
        <v>45892</v>
      </c>
      <c r="B249" s="1">
        <v>58154750205</v>
      </c>
      <c r="C249" s="1" t="str">
        <f>IFERROR(VLOOKUP(B249,MasterSheet!Q:R,2,)," ")</f>
        <v>Delivered</v>
      </c>
      <c r="D249" s="1" t="str">
        <f>_xlfn.XLOOKUP(B249,MasterSheet!Q:Q,MasterSheet!P:P)</f>
        <v>CELLIN BIO</v>
      </c>
      <c r="E249" s="1" t="str">
        <f t="shared" si="6"/>
        <v>Bluedart</v>
      </c>
      <c r="F249" s="1" t="str">
        <f t="shared" si="7"/>
        <v>Saturday</v>
      </c>
    </row>
    <row r="250" spans="1:6" x14ac:dyDescent="0.25">
      <c r="A250" s="2">
        <f>_xlfn.XLOOKUP(B250,MasterSheet!Q:Q,MasterSheet!N:N," ")</f>
        <v>45892</v>
      </c>
      <c r="B250" s="1">
        <v>58154750345</v>
      </c>
      <c r="C250" s="1" t="str">
        <f>IFERROR(VLOOKUP(B250,MasterSheet!Q:R,2,)," ")</f>
        <v>Delivered</v>
      </c>
      <c r="D250" s="1" t="str">
        <f>_xlfn.XLOOKUP(B250,MasterSheet!Q:Q,MasterSheet!P:P)</f>
        <v>sun pharma</v>
      </c>
      <c r="E250" s="1" t="str">
        <f t="shared" si="6"/>
        <v>Bluedart</v>
      </c>
      <c r="F250" s="1" t="str">
        <f t="shared" si="7"/>
        <v>Saturday</v>
      </c>
    </row>
    <row r="251" spans="1:6" x14ac:dyDescent="0.25">
      <c r="A251" s="2">
        <f>_xlfn.XLOOKUP(B251,MasterSheet!Q:Q,MasterSheet!N:N," ")</f>
        <v>45892</v>
      </c>
      <c r="B251" s="1">
        <v>58154750441</v>
      </c>
      <c r="C251" s="1" t="str">
        <f>IFERROR(VLOOKUP(B251,MasterSheet!Q:R,2,)," ")</f>
        <v>Delivered</v>
      </c>
      <c r="D251" s="1" t="str">
        <f>_xlfn.XLOOKUP(B251,MasterSheet!Q:Q,MasterSheet!P:P)</f>
        <v>Farcast</v>
      </c>
      <c r="E251" s="1" t="str">
        <f t="shared" si="6"/>
        <v>Bluedart</v>
      </c>
      <c r="F251" s="1" t="str">
        <f t="shared" si="7"/>
        <v>Saturday</v>
      </c>
    </row>
    <row r="252" spans="1:6" x14ac:dyDescent="0.25">
      <c r="A252" s="2">
        <f>_xlfn.XLOOKUP(B252,MasterSheet!Q:Q,MasterSheet!N:N," ")</f>
        <v>45892</v>
      </c>
      <c r="B252" s="1">
        <v>58154750500</v>
      </c>
      <c r="C252" s="1" t="str">
        <f>IFERROR(VLOOKUP(B252,MasterSheet!Q:R,2,)," ")</f>
        <v>Delivered</v>
      </c>
      <c r="D252" s="1" t="str">
        <f>_xlfn.XLOOKUP(B252,MasterSheet!Q:Q,MasterSheet!P:P)</f>
        <v>VIRION</v>
      </c>
      <c r="E252" s="1" t="str">
        <f t="shared" si="6"/>
        <v>Bluedart</v>
      </c>
      <c r="F252" s="1" t="str">
        <f t="shared" si="7"/>
        <v>Saturday</v>
      </c>
    </row>
    <row r="253" spans="1:6" x14ac:dyDescent="0.25">
      <c r="A253" s="2">
        <f>_xlfn.XLOOKUP(B253,MasterSheet!Q:Q,MasterSheet!N:N," ")</f>
        <v>45892</v>
      </c>
      <c r="B253" s="1">
        <v>58154750695</v>
      </c>
      <c r="C253" s="1" t="str">
        <f>IFERROR(VLOOKUP(B253,MasterSheet!Q:R,2,)," ")</f>
        <v>Delivered</v>
      </c>
      <c r="D253" s="1" t="str">
        <f>_xlfn.XLOOKUP(B253,MasterSheet!Q:Q,MasterSheet!P:P)</f>
        <v>M Biotech</v>
      </c>
      <c r="E253" s="1" t="str">
        <f t="shared" si="6"/>
        <v>Bluedart</v>
      </c>
      <c r="F253" s="1" t="str">
        <f t="shared" si="7"/>
        <v>Saturday</v>
      </c>
    </row>
    <row r="254" spans="1:6" x14ac:dyDescent="0.25">
      <c r="A254" s="2">
        <f>_xlfn.XLOOKUP(B254,MasterSheet!Q:Q,MasterSheet!N:N," ")</f>
        <v>45892</v>
      </c>
      <c r="B254" s="1">
        <v>58154751395</v>
      </c>
      <c r="C254" s="1" t="str">
        <f>IFERROR(VLOOKUP(B254,MasterSheet!Q:R,2,)," ")</f>
        <v>Delivered</v>
      </c>
      <c r="D254" s="1" t="str">
        <f>_xlfn.XLOOKUP(B254,MasterSheet!Q:Q,MasterSheet!P:P)</f>
        <v>actrec</v>
      </c>
      <c r="E254" s="1" t="str">
        <f t="shared" si="6"/>
        <v>Bluedart</v>
      </c>
      <c r="F254" s="1" t="str">
        <f t="shared" si="7"/>
        <v>Saturday</v>
      </c>
    </row>
    <row r="255" spans="1:6" x14ac:dyDescent="0.25">
      <c r="A255" s="2">
        <f>_xlfn.XLOOKUP(B255,MasterSheet!Q:Q,MasterSheet!N:N," ")</f>
        <v>45892</v>
      </c>
      <c r="B255" s="1">
        <v>58154756881</v>
      </c>
      <c r="C255" s="1" t="str">
        <f>IFERROR(VLOOKUP(B255,MasterSheet!Q:R,2,)," ")</f>
        <v>Delivered</v>
      </c>
      <c r="D255" s="1" t="str">
        <f>_xlfn.XLOOKUP(B255,MasterSheet!Q:Q,MasterSheet!P:P)</f>
        <v>Biocon</v>
      </c>
      <c r="E255" s="1" t="str">
        <f t="shared" si="6"/>
        <v>Bluedart</v>
      </c>
      <c r="F255" s="1" t="str">
        <f t="shared" si="7"/>
        <v>Saturday</v>
      </c>
    </row>
    <row r="256" spans="1:6" x14ac:dyDescent="0.25">
      <c r="A256" s="2">
        <f>_xlfn.XLOOKUP(B256,MasterSheet!Q:Q,MasterSheet!N:N," ")</f>
        <v>45892</v>
      </c>
      <c r="B256" s="1">
        <v>58154757570</v>
      </c>
      <c r="C256" s="1" t="str">
        <f>IFERROR(VLOOKUP(B256,MasterSheet!Q:R,2,)," ")</f>
        <v>Delivered</v>
      </c>
      <c r="D256" s="1" t="str">
        <f>_xlfn.XLOOKUP(B256,MasterSheet!Q:Q,MasterSheet!P:P)</f>
        <v>SYNGENE</v>
      </c>
      <c r="E256" s="1" t="str">
        <f t="shared" si="6"/>
        <v>Bluedart</v>
      </c>
      <c r="F256" s="1" t="str">
        <f t="shared" si="7"/>
        <v>Saturday</v>
      </c>
    </row>
    <row r="257" spans="1:6" x14ac:dyDescent="0.25">
      <c r="A257" s="2">
        <f>_xlfn.XLOOKUP(B257,MasterSheet!Q:Q,MasterSheet!N:N," ")</f>
        <v>45895</v>
      </c>
      <c r="B257" s="1">
        <v>58154870631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6"/>
        <v>Bluedart</v>
      </c>
      <c r="F257" s="1" t="str">
        <f t="shared" si="7"/>
        <v>Tuesday</v>
      </c>
    </row>
    <row r="258" spans="1:6" x14ac:dyDescent="0.25">
      <c r="A258" s="2">
        <f>_xlfn.XLOOKUP(B258,MasterSheet!Q:Q,MasterSheet!N:N," ")</f>
        <v>45895</v>
      </c>
      <c r="B258" s="1">
        <v>58154871143</v>
      </c>
      <c r="C258" s="1" t="str">
        <f>IFERROR(VLOOKUP(B258,MasterSheet!Q:R,2,)," ")</f>
        <v>Delivered</v>
      </c>
      <c r="D258" s="1" t="str">
        <f>_xlfn.XLOOKUP(B258,MasterSheet!Q:Q,MasterSheet!P:P)</f>
        <v>Abhi Bio</v>
      </c>
      <c r="E258" s="1" t="str">
        <f t="shared" ref="E258:E321" si="8">IF(LEFT(B258,1)="D","DTDC",IF(ISNUMBER(--LEFT(B258,1)),"Bluedart","Other"))</f>
        <v>Bluedart</v>
      </c>
      <c r="F258" s="1" t="str">
        <f t="shared" ref="F258:F321" si="9">TEXT(A258, "dddd")</f>
        <v>Tuesday</v>
      </c>
    </row>
    <row r="259" spans="1:6" x14ac:dyDescent="0.25">
      <c r="A259" s="2">
        <f>_xlfn.XLOOKUP(B259,MasterSheet!Q:Q,MasterSheet!N:N," ")</f>
        <v>45895</v>
      </c>
      <c r="B259" s="1">
        <v>58154874831</v>
      </c>
      <c r="C259" s="1" t="str">
        <f>IFERROR(VLOOKUP(B259,MasterSheet!Q:R,2,)," ")</f>
        <v>Delivered</v>
      </c>
      <c r="D259" s="1" t="str">
        <f>_xlfn.XLOOKUP(B259,MasterSheet!Q:Q,MasterSheet!P:P)</f>
        <v>actrec</v>
      </c>
      <c r="E259" s="1" t="str">
        <f t="shared" si="8"/>
        <v>Bluedart</v>
      </c>
      <c r="F259" s="1" t="str">
        <f t="shared" si="9"/>
        <v>Tuesday</v>
      </c>
    </row>
    <row r="260" spans="1:6" x14ac:dyDescent="0.25">
      <c r="A260" s="2">
        <f>_xlfn.XLOOKUP(B260,MasterSheet!Q:Q,MasterSheet!N:N," ")</f>
        <v>45895</v>
      </c>
      <c r="B260" s="1">
        <v>58154875284</v>
      </c>
      <c r="C260" s="1" t="str">
        <f>IFERROR(VLOOKUP(B260,MasterSheet!Q:R,2,)," ")</f>
        <v>Delivered</v>
      </c>
      <c r="D260" s="1" t="str">
        <f>_xlfn.XLOOKUP(B260,MasterSheet!Q:Q,MasterSheet!P:P)</f>
        <v>SAMBHAV</v>
      </c>
      <c r="E260" s="1" t="str">
        <f t="shared" si="8"/>
        <v>Bluedart</v>
      </c>
      <c r="F260" s="1" t="str">
        <f t="shared" si="9"/>
        <v>Tuesday</v>
      </c>
    </row>
    <row r="261" spans="1:6" x14ac:dyDescent="0.25">
      <c r="A261" s="2">
        <f>_xlfn.XLOOKUP(B261,MasterSheet!Q:Q,MasterSheet!N:N," ")</f>
        <v>45896</v>
      </c>
      <c r="B261" s="1">
        <v>58154916606</v>
      </c>
      <c r="C261" s="1" t="str">
        <f>IFERROR(VLOOKUP(B261,MasterSheet!Q:R,2,)," ")</f>
        <v>Delivered</v>
      </c>
      <c r="D261" s="1" t="str">
        <f>_xlfn.XLOOKUP(B261,MasterSheet!Q:Q,MasterSheet!P:P)</f>
        <v>NCCS</v>
      </c>
      <c r="E261" s="1" t="str">
        <f t="shared" si="8"/>
        <v>Bluedart</v>
      </c>
      <c r="F261" s="1" t="str">
        <f t="shared" si="9"/>
        <v>Wednesday</v>
      </c>
    </row>
    <row r="262" spans="1:6" x14ac:dyDescent="0.25">
      <c r="A262" s="2">
        <f>_xlfn.XLOOKUP(B262,MasterSheet!Q:Q,MasterSheet!N:N," ")</f>
        <v>45899</v>
      </c>
      <c r="B262" s="1">
        <v>58155031992</v>
      </c>
      <c r="C262" s="1" t="str">
        <f>IFERROR(VLOOKUP(B262,MasterSheet!Q:R,2,)," ")</f>
        <v>Delivered</v>
      </c>
      <c r="D262" s="1" t="str">
        <f>_xlfn.XLOOKUP(B262,MasterSheet!Q:Q,MasterSheet!P:P)</f>
        <v>SAI LIFE</v>
      </c>
      <c r="E262" s="1" t="str">
        <f t="shared" si="8"/>
        <v>Bluedart</v>
      </c>
      <c r="F262" s="1" t="str">
        <f t="shared" si="9"/>
        <v>Saturday</v>
      </c>
    </row>
    <row r="263" spans="1:6" x14ac:dyDescent="0.25">
      <c r="A263" s="2">
        <f>_xlfn.XLOOKUP(B263,MasterSheet!Q:Q,MasterSheet!N:N," ")</f>
        <v>45899</v>
      </c>
      <c r="B263" s="1">
        <v>58155032191</v>
      </c>
      <c r="C263" s="1" t="str">
        <f>IFERROR(VLOOKUP(B263,MasterSheet!Q:R,2,)," ")</f>
        <v>Delivered</v>
      </c>
      <c r="D263" s="1" t="str">
        <f>_xlfn.XLOOKUP(B263,MasterSheet!Q:Q,MasterSheet!P:P)</f>
        <v>NIAB</v>
      </c>
      <c r="E263" s="1" t="str">
        <f t="shared" si="8"/>
        <v>Bluedart</v>
      </c>
      <c r="F263" s="1" t="str">
        <f t="shared" si="9"/>
        <v>Saturday</v>
      </c>
    </row>
    <row r="264" spans="1:6" x14ac:dyDescent="0.25">
      <c r="A264" s="2">
        <f>_xlfn.XLOOKUP(B264,MasterSheet!Q:Q,MasterSheet!N:N," ")</f>
        <v>45899</v>
      </c>
      <c r="B264" s="1">
        <v>58155037286</v>
      </c>
      <c r="C264" s="1" t="str">
        <f>IFERROR(VLOOKUP(B264,MasterSheet!Q:R,2,)," ")</f>
        <v>Delivered</v>
      </c>
      <c r="D264" s="1" t="str">
        <f>_xlfn.XLOOKUP(B264,MasterSheet!Q:Q,MasterSheet!P:P)</f>
        <v>IMMUNEEL</v>
      </c>
      <c r="E264" s="1" t="str">
        <f t="shared" si="8"/>
        <v>Bluedart</v>
      </c>
      <c r="F264" s="1" t="str">
        <f t="shared" si="9"/>
        <v>Saturday</v>
      </c>
    </row>
    <row r="265" spans="1:6" x14ac:dyDescent="0.25">
      <c r="A265" s="2">
        <f>_xlfn.XLOOKUP(B265,MasterSheet!Q:Q,MasterSheet!N:N," ")</f>
        <v>45899</v>
      </c>
      <c r="B265" s="1">
        <v>58155037496</v>
      </c>
      <c r="C265" s="1" t="str">
        <f>IFERROR(VLOOKUP(B265,MasterSheet!Q:R,2,)," ")</f>
        <v>Delivered</v>
      </c>
      <c r="D265" s="1" t="str">
        <f>_xlfn.XLOOKUP(B265,MasterSheet!Q:Q,MasterSheet!P:P)</f>
        <v>POPVAX</v>
      </c>
      <c r="E265" s="1" t="str">
        <f t="shared" si="8"/>
        <v>Bluedart</v>
      </c>
      <c r="F265" s="1" t="str">
        <f t="shared" si="9"/>
        <v>Saturday</v>
      </c>
    </row>
    <row r="266" spans="1:6" x14ac:dyDescent="0.25">
      <c r="A266" s="2">
        <f>_xlfn.XLOOKUP(B266,MasterSheet!Q:Q,MasterSheet!N:N," ")</f>
        <v>45899</v>
      </c>
      <c r="B266" s="1">
        <v>58155038233</v>
      </c>
      <c r="C266" s="1" t="str">
        <f>IFERROR(VLOOKUP(B266,MasterSheet!Q:R,2,)," ")</f>
        <v>Delivered</v>
      </c>
      <c r="D266" s="1" t="str">
        <f>_xlfn.XLOOKUP(B266,MasterSheet!Q:Q,MasterSheet!P:P)</f>
        <v>RG SONS</v>
      </c>
      <c r="E266" s="1" t="str">
        <f t="shared" si="8"/>
        <v>Bluedart</v>
      </c>
      <c r="F266" s="1" t="str">
        <f t="shared" si="9"/>
        <v>Saturday</v>
      </c>
    </row>
    <row r="267" spans="1:6" x14ac:dyDescent="0.25">
      <c r="A267" s="2">
        <f>_xlfn.XLOOKUP(B267,MasterSheet!Q:Q,MasterSheet!N:N," ")</f>
        <v>45899</v>
      </c>
      <c r="B267" s="1">
        <v>58155038421</v>
      </c>
      <c r="C267" s="1" t="str">
        <f>IFERROR(VLOOKUP(B267,MasterSheet!Q:R,2,)," ")</f>
        <v>Delivered</v>
      </c>
      <c r="D267" s="1" t="str">
        <f>_xlfn.XLOOKUP(B267,MasterSheet!Q:Q,MasterSheet!P:P)</f>
        <v>BIONOVA</v>
      </c>
      <c r="E267" s="1" t="str">
        <f t="shared" si="8"/>
        <v>Bluedart</v>
      </c>
      <c r="F267" s="1" t="str">
        <f t="shared" si="9"/>
        <v>Saturday</v>
      </c>
    </row>
    <row r="268" spans="1:6" x14ac:dyDescent="0.25">
      <c r="A268" s="2">
        <f>_xlfn.XLOOKUP(B268,MasterSheet!Q:Q,MasterSheet!N:N," ")</f>
        <v>45899</v>
      </c>
      <c r="B268" s="1">
        <v>58155038594</v>
      </c>
      <c r="C268" s="1" t="str">
        <f>IFERROR(VLOOKUP(B268,MasterSheet!Q:R,2,)," ")</f>
        <v>Delivered</v>
      </c>
      <c r="D268" s="1" t="str">
        <f>_xlfn.XLOOKUP(B268,MasterSheet!Q:Q,MasterSheet!P:P)</f>
        <v>Seema</v>
      </c>
      <c r="E268" s="1" t="str">
        <f t="shared" si="8"/>
        <v>Bluedart</v>
      </c>
      <c r="F268" s="1" t="str">
        <f t="shared" si="9"/>
        <v>Saturday</v>
      </c>
    </row>
    <row r="269" spans="1:6" x14ac:dyDescent="0.25">
      <c r="A269" s="2">
        <f>_xlfn.XLOOKUP(B269,MasterSheet!Q:Q,MasterSheet!N:N," ")</f>
        <v>45902</v>
      </c>
      <c r="B269" s="1">
        <v>58155186213</v>
      </c>
      <c r="C269" s="1" t="str">
        <f>IFERROR(VLOOKUP(B269,MasterSheet!Q:R,2,)," ")</f>
        <v>Delivered</v>
      </c>
      <c r="D269" s="1" t="str">
        <f>_xlfn.XLOOKUP(B269,MasterSheet!Q:Q,MasterSheet!P:P)</f>
        <v>Nkure Therapeutic CCAMP</v>
      </c>
      <c r="E269" s="1" t="str">
        <f t="shared" si="8"/>
        <v>Bluedart</v>
      </c>
      <c r="F269" s="1" t="str">
        <f t="shared" si="9"/>
        <v>Tuesday</v>
      </c>
    </row>
    <row r="270" spans="1:6" x14ac:dyDescent="0.25">
      <c r="A270" s="2">
        <f>_xlfn.XLOOKUP(B270,MasterSheet!Q:Q,MasterSheet!N:N," ")</f>
        <v>45902</v>
      </c>
      <c r="B270" s="1">
        <v>58155186375</v>
      </c>
      <c r="C270" s="1" t="str">
        <f>IFERROR(VLOOKUP(B270,MasterSheet!Q:R,2,)," ")</f>
        <v>Delivered</v>
      </c>
      <c r="D270" s="1" t="str">
        <f>_xlfn.XLOOKUP(B270,MasterSheet!Q:Q,MasterSheet!P:P)</f>
        <v>PATEL CHEM</v>
      </c>
      <c r="E270" s="1" t="str">
        <f t="shared" si="8"/>
        <v>Bluedart</v>
      </c>
      <c r="F270" s="1" t="str">
        <f t="shared" si="9"/>
        <v>Tuesday</v>
      </c>
    </row>
    <row r="271" spans="1:6" x14ac:dyDescent="0.25">
      <c r="A271" s="2">
        <f>_xlfn.XLOOKUP(B271,MasterSheet!Q:Q,MasterSheet!N:N," ")</f>
        <v>45903</v>
      </c>
      <c r="B271" s="1">
        <v>58155187042</v>
      </c>
      <c r="C271" s="1" t="str">
        <f>IFERROR(VLOOKUP(B271,MasterSheet!Q:R,2,)," ")</f>
        <v>Delivered</v>
      </c>
      <c r="D271" s="1" t="str">
        <f>_xlfn.XLOOKUP(B271,MasterSheet!Q:Q,MasterSheet!P:P)</f>
        <v>SYNGENE</v>
      </c>
      <c r="E271" s="1" t="str">
        <f t="shared" si="8"/>
        <v>Bluedart</v>
      </c>
      <c r="F271" s="1" t="str">
        <f t="shared" si="9"/>
        <v>Wednesday</v>
      </c>
    </row>
    <row r="272" spans="1:6" x14ac:dyDescent="0.25">
      <c r="A272" s="2">
        <f>_xlfn.XLOOKUP(B272,MasterSheet!Q:Q,MasterSheet!N:N," ")</f>
        <v>45903</v>
      </c>
      <c r="B272" s="1">
        <v>58155187355</v>
      </c>
      <c r="C272" s="1" t="str">
        <f>IFERROR(VLOOKUP(B272,MasterSheet!Q:R,2,)," ")</f>
        <v>Delivered</v>
      </c>
      <c r="D272" s="1" t="str">
        <f>_xlfn.XLOOKUP(B272,MasterSheet!Q:Q,MasterSheet!P:P)</f>
        <v>SUN PHARMA</v>
      </c>
      <c r="E272" s="1" t="str">
        <f t="shared" si="8"/>
        <v>Bluedart</v>
      </c>
      <c r="F272" s="1" t="str">
        <f t="shared" si="9"/>
        <v>Wednesday</v>
      </c>
    </row>
    <row r="273" spans="1:6" x14ac:dyDescent="0.25">
      <c r="A273" s="2">
        <f>_xlfn.XLOOKUP(B273,MasterSheet!Q:Q,MasterSheet!N:N," ")</f>
        <v>45903</v>
      </c>
      <c r="B273" s="1">
        <v>58155187565</v>
      </c>
      <c r="C273" s="1" t="str">
        <f>IFERROR(VLOOKUP(B273,MasterSheet!Q:R,2,)," ")</f>
        <v>Delivered</v>
      </c>
      <c r="D273" s="1" t="str">
        <f>_xlfn.XLOOKUP(B273,MasterSheet!Q:Q,MasterSheet!P:P)</f>
        <v>RG SONS</v>
      </c>
      <c r="E273" s="1" t="str">
        <f t="shared" si="8"/>
        <v>Bluedart</v>
      </c>
      <c r="F273" s="1" t="str">
        <f t="shared" si="9"/>
        <v>Wednesday</v>
      </c>
    </row>
    <row r="274" spans="1:6" x14ac:dyDescent="0.25">
      <c r="A274" s="2">
        <f>_xlfn.XLOOKUP(B274,MasterSheet!Q:Q,MasterSheet!N:N," ")</f>
        <v>45903</v>
      </c>
      <c r="B274" s="1">
        <v>58155187661</v>
      </c>
      <c r="C274" s="1" t="str">
        <f>IFERROR(VLOOKUP(B274,MasterSheet!Q:R,2,)," ")</f>
        <v>Delivered</v>
      </c>
      <c r="D274" s="1" t="str">
        <f>_xlfn.XLOOKUP(B274,MasterSheet!Q:Q,MasterSheet!P:P)</f>
        <v>Bio Solution</v>
      </c>
      <c r="E274" s="1" t="str">
        <f t="shared" si="8"/>
        <v>Bluedart</v>
      </c>
      <c r="F274" s="1" t="str">
        <f t="shared" si="9"/>
        <v>Wednesday</v>
      </c>
    </row>
    <row r="275" spans="1:6" x14ac:dyDescent="0.25">
      <c r="A275" s="2">
        <f>_xlfn.XLOOKUP(B275,MasterSheet!Q:Q,MasterSheet!N:N," ")</f>
        <v>45906</v>
      </c>
      <c r="B275" s="1">
        <v>58155319913</v>
      </c>
      <c r="C275" s="1" t="str">
        <f>IFERROR(VLOOKUP(B275,MasterSheet!Q:R,2,)," ")</f>
        <v>Delivered</v>
      </c>
      <c r="D275" s="1" t="str">
        <f>_xlfn.XLOOKUP(B275,MasterSheet!Q:Q,MasterSheet!P:P)</f>
        <v>SYNGENE</v>
      </c>
      <c r="E275" s="1" t="str">
        <f t="shared" si="8"/>
        <v>Bluedart</v>
      </c>
      <c r="F275" s="1" t="str">
        <f t="shared" si="9"/>
        <v>Saturday</v>
      </c>
    </row>
    <row r="276" spans="1:6" x14ac:dyDescent="0.25">
      <c r="A276" s="2">
        <f>_xlfn.XLOOKUP(B276,MasterSheet!Q:Q,MasterSheet!N:N," ")</f>
        <v>45906</v>
      </c>
      <c r="B276" s="1">
        <v>58155320086</v>
      </c>
      <c r="C276" s="1" t="str">
        <f>IFERROR(VLOOKUP(B276,MasterSheet!Q:R,2,)," ")</f>
        <v>Delivered</v>
      </c>
      <c r="D276" s="1" t="str">
        <f>_xlfn.XLOOKUP(B276,MasterSheet!Q:Q,MasterSheet!P:P)</f>
        <v>MANIPAL</v>
      </c>
      <c r="E276" s="1" t="str">
        <f t="shared" si="8"/>
        <v>Bluedart</v>
      </c>
      <c r="F276" s="1" t="str">
        <f t="shared" si="9"/>
        <v>Saturday</v>
      </c>
    </row>
    <row r="277" spans="1:6" x14ac:dyDescent="0.25">
      <c r="A277" s="2">
        <f>_xlfn.XLOOKUP(B277,MasterSheet!Q:Q,MasterSheet!N:N," ")</f>
        <v>45906</v>
      </c>
      <c r="B277" s="1">
        <v>58155320355</v>
      </c>
      <c r="C277" s="1" t="str">
        <f>IFERROR(VLOOKUP(B277,MasterSheet!Q:R,2,)," ")</f>
        <v>Delivered</v>
      </c>
      <c r="D277" s="1" t="str">
        <f>_xlfn.XLOOKUP(B277,MasterSheet!Q:Q,MasterSheet!P:P)</f>
        <v>Bio Solution</v>
      </c>
      <c r="E277" s="1" t="str">
        <f t="shared" si="8"/>
        <v>Bluedart</v>
      </c>
      <c r="F277" s="1" t="str">
        <f t="shared" si="9"/>
        <v>Saturday</v>
      </c>
    </row>
    <row r="278" spans="1:6" x14ac:dyDescent="0.25">
      <c r="A278" s="2">
        <f>_xlfn.XLOOKUP(B278,MasterSheet!Q:Q,MasterSheet!N:N," ")</f>
        <v>45906</v>
      </c>
      <c r="B278" s="1">
        <v>58155321011</v>
      </c>
      <c r="C278" s="1" t="str">
        <f>IFERROR(VLOOKUP(B278,MasterSheet!Q:R,2,)," ")</f>
        <v>Delivered</v>
      </c>
      <c r="D278" s="1" t="str">
        <f>_xlfn.XLOOKUP(B278,MasterSheet!Q:Q,MasterSheet!P:P)</f>
        <v>SAI LIFE</v>
      </c>
      <c r="E278" s="1" t="str">
        <f t="shared" si="8"/>
        <v>Bluedart</v>
      </c>
      <c r="F278" s="1" t="str">
        <f t="shared" si="9"/>
        <v>Saturday</v>
      </c>
    </row>
    <row r="279" spans="1:6" x14ac:dyDescent="0.25">
      <c r="A279" s="2">
        <f>_xlfn.XLOOKUP(B279,MasterSheet!Q:Q,MasterSheet!N:N," ")</f>
        <v>45906</v>
      </c>
      <c r="B279" s="1">
        <v>58155321195</v>
      </c>
      <c r="C279" s="1" t="str">
        <f>IFERROR(VLOOKUP(B279,MasterSheet!Q:R,2,)," ")</f>
        <v>Delivered</v>
      </c>
      <c r="D279" s="1" t="str">
        <f>_xlfn.XLOOKUP(B279,MasterSheet!Q:Q,MasterSheet!P:P)</f>
        <v>BHARAT BIOTECH</v>
      </c>
      <c r="E279" s="1" t="str">
        <f t="shared" si="8"/>
        <v>Bluedart</v>
      </c>
      <c r="F279" s="1" t="str">
        <f t="shared" si="9"/>
        <v>Saturday</v>
      </c>
    </row>
    <row r="280" spans="1:6" x14ac:dyDescent="0.25">
      <c r="A280" s="2">
        <f>_xlfn.XLOOKUP(B280,MasterSheet!Q:Q,MasterSheet!N:N," ")</f>
        <v>45906</v>
      </c>
      <c r="B280" s="1">
        <v>58155321394</v>
      </c>
      <c r="C280" s="1" t="str">
        <f>IFERROR(VLOOKUP(B280,MasterSheet!Q:R,2,)," ")</f>
        <v>Delivered</v>
      </c>
      <c r="D280" s="1" t="str">
        <f>_xlfn.XLOOKUP(B280,MasterSheet!Q:Q,MasterSheet!P:P)</f>
        <v>HELIX</v>
      </c>
      <c r="E280" s="1" t="str">
        <f t="shared" si="8"/>
        <v>Bluedart</v>
      </c>
      <c r="F280" s="1" t="str">
        <f t="shared" si="9"/>
        <v>Saturday</v>
      </c>
    </row>
    <row r="281" spans="1:6" x14ac:dyDescent="0.25">
      <c r="A281" s="2">
        <f>_xlfn.XLOOKUP(B281,MasterSheet!Q:Q,MasterSheet!N:N," ")</f>
        <v>45906</v>
      </c>
      <c r="B281" s="1">
        <v>58155321674</v>
      </c>
      <c r="C281" s="1" t="str">
        <f>IFERROR(VLOOKUP(B281,MasterSheet!Q:R,2,)," ")</f>
        <v>Delivered</v>
      </c>
      <c r="D281" s="1" t="str">
        <f>_xlfn.XLOOKUP(B281,MasterSheet!Q:Q,MasterSheet!P:P)</f>
        <v>ACTREC</v>
      </c>
      <c r="E281" s="1" t="str">
        <f t="shared" si="8"/>
        <v>Bluedart</v>
      </c>
      <c r="F281" s="1" t="str">
        <f t="shared" si="9"/>
        <v>Saturday</v>
      </c>
    </row>
    <row r="282" spans="1:6" x14ac:dyDescent="0.25">
      <c r="A282" s="2">
        <f>_xlfn.XLOOKUP(B282,MasterSheet!Q:Q,MasterSheet!N:N," ")</f>
        <v>45906</v>
      </c>
      <c r="B282" s="1">
        <v>58155321965</v>
      </c>
      <c r="C282" s="1" t="str">
        <f>IFERROR(VLOOKUP(B282,MasterSheet!Q:R,2,)," ")</f>
        <v>Delivered</v>
      </c>
      <c r="D282" s="1" t="str">
        <f>_xlfn.XLOOKUP(B282,MasterSheet!Q:Q,MasterSheet!P:P)</f>
        <v>GENOMID</v>
      </c>
      <c r="E282" s="1" t="str">
        <f t="shared" si="8"/>
        <v>Bluedart</v>
      </c>
      <c r="F282" s="1" t="str">
        <f t="shared" si="9"/>
        <v>Saturday</v>
      </c>
    </row>
    <row r="283" spans="1:6" x14ac:dyDescent="0.25">
      <c r="A283" s="2">
        <f>_xlfn.XLOOKUP(B283,MasterSheet!Q:Q,MasterSheet!N:N," ")</f>
        <v>45906</v>
      </c>
      <c r="B283" s="1">
        <v>58155322444</v>
      </c>
      <c r="C283" s="1" t="str">
        <f>IFERROR(VLOOKUP(B283,MasterSheet!Q:R,2,)," ")</f>
        <v>Delivered</v>
      </c>
      <c r="D283" s="1" t="str">
        <f>_xlfn.XLOOKUP(B283,MasterSheet!Q:Q,MasterSheet!P:P)</f>
        <v>IMMUNEEL</v>
      </c>
      <c r="E283" s="1" t="str">
        <f t="shared" si="8"/>
        <v>Bluedart</v>
      </c>
      <c r="F283" s="1" t="str">
        <f t="shared" si="9"/>
        <v>Saturday</v>
      </c>
    </row>
    <row r="284" spans="1:6" x14ac:dyDescent="0.25">
      <c r="A284" s="2">
        <f>_xlfn.XLOOKUP(B284,MasterSheet!Q:Q,MasterSheet!N:N," ")</f>
        <v>45906</v>
      </c>
      <c r="B284" s="1">
        <v>58155323144</v>
      </c>
      <c r="C284" s="1" t="str">
        <f>IFERROR(VLOOKUP(B284,MasterSheet!Q:R,2,)," ")</f>
        <v>Delivered</v>
      </c>
      <c r="D284" s="1" t="str">
        <f>_xlfn.XLOOKUP(B284,MasterSheet!Q:Q,MasterSheet!P:P)</f>
        <v>BHU</v>
      </c>
      <c r="E284" s="1" t="str">
        <f t="shared" si="8"/>
        <v>Bluedart</v>
      </c>
      <c r="F284" s="1" t="str">
        <f t="shared" si="9"/>
        <v>Saturday</v>
      </c>
    </row>
    <row r="285" spans="1:6" x14ac:dyDescent="0.25">
      <c r="A285" s="2">
        <f>_xlfn.XLOOKUP(B285,MasterSheet!Q:Q,MasterSheet!N:N," ")</f>
        <v>45906</v>
      </c>
      <c r="B285" s="1">
        <v>58155323306</v>
      </c>
      <c r="C285" s="1" t="str">
        <f>IFERROR(VLOOKUP(B285,MasterSheet!Q:R,2,)," ")</f>
        <v>Delivered</v>
      </c>
      <c r="D285" s="1" t="str">
        <f>_xlfn.XLOOKUP(B285,MasterSheet!Q:Q,MasterSheet!P:P)</f>
        <v>AURIGINE SERVICE</v>
      </c>
      <c r="E285" s="1" t="str">
        <f t="shared" si="8"/>
        <v>Bluedart</v>
      </c>
      <c r="F285" s="1" t="str">
        <f t="shared" si="9"/>
        <v>Saturday</v>
      </c>
    </row>
    <row r="286" spans="1:6" x14ac:dyDescent="0.25">
      <c r="A286" s="2">
        <f>_xlfn.XLOOKUP(B286,MasterSheet!Q:Q,MasterSheet!N:N," ")</f>
        <v>45906</v>
      </c>
      <c r="B286" s="1">
        <v>58155323424</v>
      </c>
      <c r="C286" s="1" t="str">
        <f>IFERROR(VLOOKUP(B286,MasterSheet!Q:R,2,)," ")</f>
        <v>Delivered</v>
      </c>
      <c r="D286" s="1" t="str">
        <f>_xlfn.XLOOKUP(B286,MasterSheet!Q:Q,MasterSheet!P:P)</f>
        <v>SYNERGY</v>
      </c>
      <c r="E286" s="1" t="str">
        <f t="shared" si="8"/>
        <v>Bluedart</v>
      </c>
      <c r="F286" s="1" t="str">
        <f t="shared" si="9"/>
        <v>Saturday</v>
      </c>
    </row>
    <row r="287" spans="1:6" x14ac:dyDescent="0.25">
      <c r="A287" s="2">
        <f>_xlfn.XLOOKUP(B287,MasterSheet!Q:Q,MasterSheet!N:N," ")</f>
        <v>45906</v>
      </c>
      <c r="B287" s="1">
        <v>58155323656</v>
      </c>
      <c r="C287" s="1" t="str">
        <f>IFERROR(VLOOKUP(B287,MasterSheet!Q:R,2,)," ")</f>
        <v>Delivered</v>
      </c>
      <c r="D287" s="1" t="str">
        <f>_xlfn.XLOOKUP(B287,MasterSheet!Q:Q,MasterSheet!P:P)</f>
        <v>SCI FI</v>
      </c>
      <c r="E287" s="1" t="str">
        <f t="shared" si="8"/>
        <v>Bluedart</v>
      </c>
      <c r="F287" s="1" t="str">
        <f t="shared" si="9"/>
        <v>Saturday</v>
      </c>
    </row>
    <row r="288" spans="1:6" x14ac:dyDescent="0.25">
      <c r="A288" s="2">
        <f>_xlfn.XLOOKUP(B288,MasterSheet!Q:Q,MasterSheet!N:N," ")</f>
        <v>45906</v>
      </c>
      <c r="B288" s="1">
        <v>58155323855</v>
      </c>
      <c r="C288" s="1" t="str">
        <f>IFERROR(VLOOKUP(B288,MasterSheet!Q:R,2,)," ")</f>
        <v>Delivered</v>
      </c>
      <c r="D288" s="1" t="str">
        <f>_xlfn.XLOOKUP(B288,MasterSheet!Q:Q,MasterSheet!P:P)</f>
        <v>FARCAST</v>
      </c>
      <c r="E288" s="1" t="str">
        <f t="shared" si="8"/>
        <v>Bluedart</v>
      </c>
      <c r="F288" s="1" t="str">
        <f t="shared" si="9"/>
        <v>Saturday</v>
      </c>
    </row>
    <row r="289" spans="1:6" x14ac:dyDescent="0.25">
      <c r="A289" s="2">
        <f>_xlfn.XLOOKUP(B289,MasterSheet!Q:Q,MasterSheet!N:N," ")</f>
        <v>45906</v>
      </c>
      <c r="B289" s="1">
        <v>58155323925</v>
      </c>
      <c r="C289" s="1" t="str">
        <f>IFERROR(VLOOKUP(B289,MasterSheet!Q:R,2,)," ")</f>
        <v>Delivered</v>
      </c>
      <c r="D289" s="1" t="str">
        <f>_xlfn.XLOOKUP(B289,MasterSheet!Q:Q,MasterSheet!P:P)</f>
        <v>ABHI BIO</v>
      </c>
      <c r="E289" s="1" t="str">
        <f t="shared" si="8"/>
        <v>Bluedart</v>
      </c>
      <c r="F289" s="1" t="str">
        <f t="shared" si="9"/>
        <v>Saturday</v>
      </c>
    </row>
    <row r="290" spans="1:6" x14ac:dyDescent="0.25">
      <c r="A290" s="2">
        <f>_xlfn.XLOOKUP(B290,MasterSheet!Q:Q,MasterSheet!N:N," ")</f>
        <v>45906</v>
      </c>
      <c r="B290" s="1">
        <v>58155324010</v>
      </c>
      <c r="C290" s="1" t="str">
        <f>IFERROR(VLOOKUP(B290,MasterSheet!Q:R,2,)," ")</f>
        <v>Delivered</v>
      </c>
      <c r="D290" s="1" t="str">
        <f>_xlfn.XLOOKUP(B290,MasterSheet!Q:Q,MasterSheet!P:P)</f>
        <v>PATEL CHEM</v>
      </c>
      <c r="E290" s="1" t="str">
        <f t="shared" si="8"/>
        <v>Bluedart</v>
      </c>
      <c r="F290" s="1" t="str">
        <f t="shared" si="9"/>
        <v>Saturday</v>
      </c>
    </row>
    <row r="291" spans="1:6" x14ac:dyDescent="0.25">
      <c r="A291" s="2">
        <f>_xlfn.XLOOKUP(B291,MasterSheet!Q:Q,MasterSheet!N:N," ")</f>
        <v>45906</v>
      </c>
      <c r="B291" s="1">
        <v>58155324172</v>
      </c>
      <c r="C291" s="1" t="str">
        <f>IFERROR(VLOOKUP(B291,MasterSheet!Q:R,2,)," ")</f>
        <v>Delivered</v>
      </c>
      <c r="D291" s="1" t="str">
        <f>_xlfn.XLOOKUP(B291,MasterSheet!Q:Q,MasterSheet!P:P)</f>
        <v>NIMHANS</v>
      </c>
      <c r="E291" s="1" t="str">
        <f t="shared" si="8"/>
        <v>Bluedart</v>
      </c>
      <c r="F291" s="1" t="str">
        <f t="shared" si="9"/>
        <v>Saturday</v>
      </c>
    </row>
    <row r="292" spans="1:6" x14ac:dyDescent="0.25">
      <c r="A292" s="2">
        <f>_xlfn.XLOOKUP(B292,MasterSheet!Q:Q,MasterSheet!N:N," ")</f>
        <v>45906</v>
      </c>
      <c r="B292" s="1">
        <v>58155324426</v>
      </c>
      <c r="C292" s="1" t="str">
        <f>IFERROR(VLOOKUP(B292,MasterSheet!Q:R,2,)," ")</f>
        <v>Delivered</v>
      </c>
      <c r="D292" s="1" t="str">
        <f>_xlfn.XLOOKUP(B292,MasterSheet!Q:Q,MasterSheet!P:P)</f>
        <v>RGCB</v>
      </c>
      <c r="E292" s="1" t="str">
        <f t="shared" si="8"/>
        <v>Bluedart</v>
      </c>
      <c r="F292" s="1" t="str">
        <f t="shared" si="9"/>
        <v>Saturday</v>
      </c>
    </row>
    <row r="293" spans="1:6" x14ac:dyDescent="0.25">
      <c r="A293" s="2">
        <f>_xlfn.XLOOKUP(B293,MasterSheet!Q:Q,MasterSheet!N:N," ")</f>
        <v>45906</v>
      </c>
      <c r="B293" s="1">
        <v>58155324614</v>
      </c>
      <c r="C293" s="1" t="str">
        <f>IFERROR(VLOOKUP(B293,MasterSheet!Q:R,2,)," ")</f>
        <v>Delivered</v>
      </c>
      <c r="D293" s="1" t="str">
        <f>_xlfn.XLOOKUP(B293,MasterSheet!Q:Q,MasterSheet!P:P)</f>
        <v>BIONOVA</v>
      </c>
      <c r="E293" s="1" t="str">
        <f t="shared" si="8"/>
        <v>Bluedart</v>
      </c>
      <c r="F293" s="1" t="str">
        <f t="shared" si="9"/>
        <v>Saturday</v>
      </c>
    </row>
    <row r="294" spans="1:6" x14ac:dyDescent="0.25">
      <c r="A294" s="2">
        <f>_xlfn.XLOOKUP(B294,MasterSheet!Q:Q,MasterSheet!N:N," ")</f>
        <v>45906</v>
      </c>
      <c r="B294" s="1">
        <v>58155324894</v>
      </c>
      <c r="C294" s="1" t="str">
        <f>IFERROR(VLOOKUP(B294,MasterSheet!Q:R,2,)," ")</f>
        <v>Delivered</v>
      </c>
      <c r="D294" s="1" t="str">
        <f>_xlfn.XLOOKUP(B294,MasterSheet!Q:Q,MasterSheet!P:P)</f>
        <v>Allianz</v>
      </c>
      <c r="E294" s="1" t="str">
        <f t="shared" si="8"/>
        <v>Bluedart</v>
      </c>
      <c r="F294" s="1" t="str">
        <f t="shared" si="9"/>
        <v>Saturday</v>
      </c>
    </row>
    <row r="295" spans="1:6" x14ac:dyDescent="0.25">
      <c r="A295" s="2">
        <f>_xlfn.XLOOKUP(B295,MasterSheet!Q:Q,MasterSheet!N:N," ")</f>
        <v>45906</v>
      </c>
      <c r="B295" s="1">
        <v>58155325373</v>
      </c>
      <c r="C295" s="1" t="str">
        <f>IFERROR(VLOOKUP(B295,MasterSheet!Q:R,2,)," ")</f>
        <v>Delivered</v>
      </c>
      <c r="D295" s="1" t="str">
        <f>_xlfn.XLOOKUP(B295,MasterSheet!Q:Q,MasterSheet!P:P)</f>
        <v>AURIGINE ONCO</v>
      </c>
      <c r="E295" s="1" t="str">
        <f t="shared" si="8"/>
        <v>Bluedart</v>
      </c>
      <c r="F295" s="1" t="str">
        <f t="shared" si="9"/>
        <v>Saturday</v>
      </c>
    </row>
    <row r="296" spans="1:6" x14ac:dyDescent="0.25">
      <c r="A296" s="2">
        <f>_xlfn.XLOOKUP(B296,MasterSheet!Q:Q,MasterSheet!N:N," ")</f>
        <v>45908</v>
      </c>
      <c r="B296" s="1">
        <v>58155354633</v>
      </c>
      <c r="C296" s="1" t="str">
        <f>IFERROR(VLOOKUP(B296,MasterSheet!Q:R,2,)," ")</f>
        <v>Delivered</v>
      </c>
      <c r="D296" s="1" t="str">
        <f>_xlfn.XLOOKUP(B296,MasterSheet!Q:Q,MasterSheet!P:P)</f>
        <v>INTAS</v>
      </c>
      <c r="E296" s="1" t="str">
        <f t="shared" si="8"/>
        <v>Bluedart</v>
      </c>
      <c r="F296" s="1" t="str">
        <f t="shared" si="9"/>
        <v>Monday</v>
      </c>
    </row>
    <row r="297" spans="1:6" x14ac:dyDescent="0.25">
      <c r="A297" s="2">
        <f>_xlfn.XLOOKUP(B297,MasterSheet!Q:Q,MasterSheet!N:N," ")</f>
        <v>45908</v>
      </c>
      <c r="B297" s="1">
        <v>58155354773</v>
      </c>
      <c r="C297" s="1" t="str">
        <f>IFERROR(VLOOKUP(B297,MasterSheet!Q:R,2,)," ")</f>
        <v>Delivered</v>
      </c>
      <c r="D297" s="1" t="str">
        <f>_xlfn.XLOOKUP(B297,MasterSheet!Q:Q,MasterSheet!P:P)</f>
        <v>Biogene Scientific</v>
      </c>
      <c r="E297" s="1" t="str">
        <f t="shared" si="8"/>
        <v>Bluedart</v>
      </c>
      <c r="F297" s="1" t="str">
        <f t="shared" si="9"/>
        <v>Monday</v>
      </c>
    </row>
    <row r="298" spans="1:6" x14ac:dyDescent="0.25">
      <c r="A298" s="2">
        <f>_xlfn.XLOOKUP(B298,MasterSheet!Q:Q,MasterSheet!N:N," ")</f>
        <v>45908</v>
      </c>
      <c r="B298" s="1">
        <v>58155354832</v>
      </c>
      <c r="C298" s="1" t="str">
        <f>IFERROR(VLOOKUP(B298,MasterSheet!Q:R,2,)," ")</f>
        <v>Delivered</v>
      </c>
      <c r="D298" s="1" t="str">
        <f>_xlfn.XLOOKUP(B298,MasterSheet!Q:Q,MasterSheet!P:P)</f>
        <v>CELLIN BIO</v>
      </c>
      <c r="E298" s="1" t="str">
        <f t="shared" si="8"/>
        <v>Bluedart</v>
      </c>
      <c r="F298" s="1" t="str">
        <f t="shared" si="9"/>
        <v>Monday</v>
      </c>
    </row>
    <row r="299" spans="1:6" x14ac:dyDescent="0.25">
      <c r="A299" s="2">
        <f>_xlfn.XLOOKUP(B299,MasterSheet!Q:Q,MasterSheet!N:N," ")</f>
        <v>45908</v>
      </c>
      <c r="B299" s="1">
        <v>58155354983</v>
      </c>
      <c r="C299" s="1" t="str">
        <f>IFERROR(VLOOKUP(B299,MasterSheet!Q:R,2,)," ")</f>
        <v>Delivered</v>
      </c>
      <c r="D299" s="1" t="str">
        <f>_xlfn.XLOOKUP(B299,MasterSheet!Q:Q,MasterSheet!P:P)</f>
        <v>KPK</v>
      </c>
      <c r="E299" s="1" t="str">
        <f t="shared" si="8"/>
        <v>Bluedart</v>
      </c>
      <c r="F299" s="1" t="str">
        <f t="shared" si="9"/>
        <v>Monday</v>
      </c>
    </row>
    <row r="300" spans="1:6" x14ac:dyDescent="0.25">
      <c r="A300" s="2">
        <f>_xlfn.XLOOKUP(B300,MasterSheet!Q:Q,MasterSheet!N:N," ")</f>
        <v>45908</v>
      </c>
      <c r="B300" s="1">
        <v>58155355355</v>
      </c>
      <c r="C300" s="1" t="str">
        <f>IFERROR(VLOOKUP(B300,MasterSheet!Q:R,2,)," ")</f>
        <v>Delivered</v>
      </c>
      <c r="D300" s="1" t="str">
        <f>_xlfn.XLOOKUP(B300,MasterSheet!Q:Q,MasterSheet!P:P)</f>
        <v>RELIENCE</v>
      </c>
      <c r="E300" s="1" t="str">
        <f t="shared" si="8"/>
        <v>Bluedart</v>
      </c>
      <c r="F300" s="1" t="str">
        <f t="shared" si="9"/>
        <v>Monday</v>
      </c>
    </row>
    <row r="301" spans="1:6" x14ac:dyDescent="0.25">
      <c r="A301" s="2">
        <f>_xlfn.XLOOKUP(B301,MasterSheet!Q:Q,MasterSheet!N:N," ")</f>
        <v>45908</v>
      </c>
      <c r="B301" s="1">
        <v>58155355554</v>
      </c>
      <c r="C301" s="1" t="str">
        <f>IFERROR(VLOOKUP(B301,MasterSheet!Q:R,2,)," ")</f>
        <v>Delivered</v>
      </c>
      <c r="D301" s="1" t="str">
        <f>_xlfn.XLOOKUP(B301,MasterSheet!Q:Q,MasterSheet!P:P)</f>
        <v>ILS</v>
      </c>
      <c r="E301" s="1" t="str">
        <f t="shared" si="8"/>
        <v>Bluedart</v>
      </c>
      <c r="F301" s="1" t="str">
        <f t="shared" si="9"/>
        <v>Monday</v>
      </c>
    </row>
    <row r="302" spans="1:6" x14ac:dyDescent="0.25">
      <c r="A302" s="2">
        <f>_xlfn.XLOOKUP(B302,MasterSheet!Q:Q,MasterSheet!N:N," ")</f>
        <v>45908</v>
      </c>
      <c r="B302" s="1">
        <v>58155355834</v>
      </c>
      <c r="C302" s="1" t="str">
        <f>IFERROR(VLOOKUP(B302,MasterSheet!Q:R,2,)," ")</f>
        <v>Delivered</v>
      </c>
      <c r="D302" s="1" t="str">
        <f>_xlfn.XLOOKUP(B302,MasterSheet!Q:Q,MasterSheet!P:P)</f>
        <v>M BIOTECH</v>
      </c>
      <c r="E302" s="1" t="str">
        <f t="shared" si="8"/>
        <v>Bluedart</v>
      </c>
      <c r="F302" s="1" t="str">
        <f t="shared" si="9"/>
        <v>Monday</v>
      </c>
    </row>
    <row r="303" spans="1:6" x14ac:dyDescent="0.25">
      <c r="A303" s="2">
        <f>_xlfn.XLOOKUP(B303,MasterSheet!Q:Q,MasterSheet!N:N," ")</f>
        <v>45908</v>
      </c>
      <c r="B303" s="1">
        <v>58155356346</v>
      </c>
      <c r="C303" s="1" t="str">
        <f>IFERROR(VLOOKUP(B303,MasterSheet!Q:R,2,)," ")</f>
        <v>Delivered</v>
      </c>
      <c r="D303" s="1" t="str">
        <f>_xlfn.XLOOKUP(B303,MasterSheet!Q:Q,MasterSheet!P:P)</f>
        <v>SYNGENE</v>
      </c>
      <c r="E303" s="1" t="str">
        <f t="shared" si="8"/>
        <v>Bluedart</v>
      </c>
      <c r="F303" s="1" t="str">
        <f t="shared" si="9"/>
        <v>Monday</v>
      </c>
    </row>
    <row r="304" spans="1:6" x14ac:dyDescent="0.25">
      <c r="A304" s="2">
        <f>_xlfn.XLOOKUP(B304,MasterSheet!Q:Q,MasterSheet!N:N," ")</f>
        <v>45911</v>
      </c>
      <c r="B304" s="1">
        <v>58155546610</v>
      </c>
      <c r="C304" s="1" t="str">
        <f>IFERROR(VLOOKUP(B304,MasterSheet!Q:R,2,)," ")</f>
        <v>Delivered</v>
      </c>
      <c r="D304" s="1" t="str">
        <f>_xlfn.XLOOKUP(B304,MasterSheet!Q:Q,MasterSheet!P:P)</f>
        <v>INSTEM</v>
      </c>
      <c r="E304" s="1" t="str">
        <f t="shared" si="8"/>
        <v>Bluedart</v>
      </c>
      <c r="F304" s="1" t="str">
        <f t="shared" si="9"/>
        <v>Thursday</v>
      </c>
    </row>
    <row r="305" spans="1:6" x14ac:dyDescent="0.25">
      <c r="A305" s="2">
        <f>_xlfn.XLOOKUP(B305,MasterSheet!Q:Q,MasterSheet!N:N," ")</f>
        <v>45913</v>
      </c>
      <c r="B305" s="1">
        <v>58155613880</v>
      </c>
      <c r="C305" s="1" t="str">
        <f>IFERROR(VLOOKUP(B305,MasterSheet!Q:R,2,)," ")</f>
        <v>Delivered</v>
      </c>
      <c r="D305" s="1" t="str">
        <f>_xlfn.XLOOKUP(B305,MasterSheet!Q:Q,MasterSheet!P:P)</f>
        <v>BIONOVA</v>
      </c>
      <c r="E305" s="1" t="str">
        <f t="shared" si="8"/>
        <v>Bluedart</v>
      </c>
      <c r="F305" s="1" t="str">
        <f t="shared" si="9"/>
        <v>Saturday</v>
      </c>
    </row>
    <row r="306" spans="1:6" x14ac:dyDescent="0.25">
      <c r="A306" s="2">
        <f>_xlfn.XLOOKUP(B306,MasterSheet!Q:Q,MasterSheet!N:N," ")</f>
        <v>45913</v>
      </c>
      <c r="B306" s="1">
        <v>58155614005</v>
      </c>
      <c r="C306" s="1" t="str">
        <f>IFERROR(VLOOKUP(B306,MasterSheet!Q:R,2,)," ")</f>
        <v>Delivered</v>
      </c>
      <c r="D306" s="1" t="str">
        <f>_xlfn.XLOOKUP(B306,MasterSheet!Q:Q,MasterSheet!P:P)</f>
        <v>Helix</v>
      </c>
      <c r="E306" s="1" t="str">
        <f t="shared" si="8"/>
        <v>Bluedart</v>
      </c>
      <c r="F306" s="1" t="str">
        <f t="shared" si="9"/>
        <v>Saturday</v>
      </c>
    </row>
    <row r="307" spans="1:6" x14ac:dyDescent="0.25">
      <c r="A307" s="2">
        <f>_xlfn.XLOOKUP(B307,MasterSheet!Q:Q,MasterSheet!N:N," ")</f>
        <v>45913</v>
      </c>
      <c r="B307" s="1">
        <v>58155614370</v>
      </c>
      <c r="C307" s="1" t="str">
        <f>IFERROR(VLOOKUP(B307,MasterSheet!Q:R,2,)," ")</f>
        <v>Delivered</v>
      </c>
      <c r="D307" s="1" t="str">
        <f>_xlfn.XLOOKUP(B307,MasterSheet!Q:Q,MasterSheet!P:P)</f>
        <v>SOMAIYA</v>
      </c>
      <c r="E307" s="1" t="str">
        <f t="shared" si="8"/>
        <v>Bluedart</v>
      </c>
      <c r="F307" s="1" t="str">
        <f t="shared" si="9"/>
        <v>Saturday</v>
      </c>
    </row>
    <row r="308" spans="1:6" x14ac:dyDescent="0.25">
      <c r="A308" s="2">
        <f>_xlfn.XLOOKUP(B308,MasterSheet!Q:Q,MasterSheet!N:N," ")</f>
        <v>45913</v>
      </c>
      <c r="B308" s="1">
        <v>58155614985</v>
      </c>
      <c r="C308" s="1" t="str">
        <f>IFERROR(VLOOKUP(B308,MasterSheet!Q:R,2,)," ")</f>
        <v>Delivered</v>
      </c>
      <c r="D308" s="1" t="str">
        <f>_xlfn.XLOOKUP(B308,MasterSheet!Q:Q,MasterSheet!P:P)</f>
        <v>HKP</v>
      </c>
      <c r="E308" s="1" t="str">
        <f t="shared" si="8"/>
        <v>Bluedart</v>
      </c>
      <c r="F308" s="1" t="str">
        <f t="shared" si="9"/>
        <v>Saturday</v>
      </c>
    </row>
    <row r="309" spans="1:6" x14ac:dyDescent="0.25">
      <c r="A309" s="2">
        <f>_xlfn.XLOOKUP(B309,MasterSheet!Q:Q,MasterSheet!N:N," ")</f>
        <v>45913</v>
      </c>
      <c r="B309" s="1">
        <v>58155615103</v>
      </c>
      <c r="C309" s="1" t="str">
        <f>IFERROR(VLOOKUP(B309,MasterSheet!Q:R,2,)," ")</f>
        <v>Delivered</v>
      </c>
      <c r="D309" s="1" t="str">
        <f>_xlfn.XLOOKUP(B309,MasterSheet!Q:Q,MasterSheet!P:P)</f>
        <v>ACTREC</v>
      </c>
      <c r="E309" s="1" t="str">
        <f t="shared" si="8"/>
        <v>Bluedart</v>
      </c>
      <c r="F309" s="1" t="str">
        <f t="shared" si="9"/>
        <v>Saturday</v>
      </c>
    </row>
    <row r="310" spans="1:6" x14ac:dyDescent="0.25">
      <c r="A310" s="2">
        <f>_xlfn.XLOOKUP(B310,MasterSheet!Q:Q,MasterSheet!N:N," ")</f>
        <v>45913</v>
      </c>
      <c r="B310" s="1">
        <v>58155615291</v>
      </c>
      <c r="C310" s="1" t="str">
        <f>IFERROR(VLOOKUP(B310,MasterSheet!Q:R,2,)," ")</f>
        <v>Delivered</v>
      </c>
      <c r="D310" s="1" t="str">
        <f>_xlfn.XLOOKUP(B310,MasterSheet!Q:Q,MasterSheet!P:P)</f>
        <v>JNCSAR</v>
      </c>
      <c r="E310" s="1" t="str">
        <f t="shared" si="8"/>
        <v>Bluedart</v>
      </c>
      <c r="F310" s="1" t="str">
        <f t="shared" si="9"/>
        <v>Saturday</v>
      </c>
    </row>
    <row r="311" spans="1:6" x14ac:dyDescent="0.25">
      <c r="A311" s="2">
        <f>_xlfn.XLOOKUP(B311,MasterSheet!Q:Q,MasterSheet!N:N," ")</f>
        <v>45913</v>
      </c>
      <c r="B311" s="1">
        <v>58155615501</v>
      </c>
      <c r="C311" s="1" t="str">
        <f>IFERROR(VLOOKUP(B311,MasterSheet!Q:R,2,)," ")</f>
        <v>Delivered</v>
      </c>
      <c r="D311" s="1" t="str">
        <f>_xlfn.XLOOKUP(B311,MasterSheet!Q:Q,MasterSheet!P:P)</f>
        <v>NCCS</v>
      </c>
      <c r="E311" s="1" t="str">
        <f t="shared" si="8"/>
        <v>Bluedart</v>
      </c>
      <c r="F311" s="1" t="str">
        <f t="shared" si="9"/>
        <v>Saturday</v>
      </c>
    </row>
    <row r="312" spans="1:6" x14ac:dyDescent="0.25">
      <c r="A312" s="2">
        <f>_xlfn.XLOOKUP(B312,MasterSheet!Q:Q,MasterSheet!N:N," ")</f>
        <v>45913</v>
      </c>
      <c r="B312" s="1">
        <v>58155617516</v>
      </c>
      <c r="C312" s="1" t="str">
        <f>IFERROR(VLOOKUP(B312,MasterSheet!Q:R,2,)," ")</f>
        <v>Delivered</v>
      </c>
      <c r="D312" s="1" t="str">
        <f>_xlfn.XLOOKUP(B312,MasterSheet!Q:Q,MasterSheet!P:P)</f>
        <v>AURIGINE SERVICE</v>
      </c>
      <c r="E312" s="1" t="str">
        <f t="shared" si="8"/>
        <v>Bluedart</v>
      </c>
      <c r="F312" s="1" t="str">
        <f t="shared" si="9"/>
        <v>Saturday</v>
      </c>
    </row>
    <row r="313" spans="1:6" x14ac:dyDescent="0.25">
      <c r="A313" s="2">
        <f>_xlfn.XLOOKUP(B313,MasterSheet!Q:Q,MasterSheet!N:N," ")</f>
        <v>45913</v>
      </c>
      <c r="B313" s="1">
        <v>58155618231</v>
      </c>
      <c r="C313" s="1" t="str">
        <f>IFERROR(VLOOKUP(B313,MasterSheet!Q:R,2,)," ")</f>
        <v>Delivered</v>
      </c>
      <c r="D313" s="1" t="str">
        <f>_xlfn.XLOOKUP(B313,MasterSheet!Q:Q,MasterSheet!P:P)</f>
        <v>AURIGINE ONCO</v>
      </c>
      <c r="E313" s="1" t="str">
        <f t="shared" si="8"/>
        <v>Bluedart</v>
      </c>
      <c r="F313" s="1" t="str">
        <f t="shared" si="9"/>
        <v>Saturday</v>
      </c>
    </row>
    <row r="314" spans="1:6" x14ac:dyDescent="0.25">
      <c r="A314" s="2">
        <f>_xlfn.XLOOKUP(B314,MasterSheet!Q:Q,MasterSheet!N:N," ")</f>
        <v>45913</v>
      </c>
      <c r="B314" s="1">
        <v>58155619712</v>
      </c>
      <c r="C314" s="1" t="str">
        <f>IFERROR(VLOOKUP(B314,MasterSheet!Q:R,2,)," ")</f>
        <v>Delivered</v>
      </c>
      <c r="D314" s="1" t="str">
        <f>_xlfn.XLOOKUP(B314,MasterSheet!Q:Q,MasterSheet!P:P)</f>
        <v>TECHWEST</v>
      </c>
      <c r="E314" s="1" t="str">
        <f t="shared" si="8"/>
        <v>Bluedart</v>
      </c>
      <c r="F314" s="1" t="str">
        <f t="shared" si="9"/>
        <v>Saturday</v>
      </c>
    </row>
    <row r="315" spans="1:6" x14ac:dyDescent="0.25">
      <c r="A315" s="2">
        <f>_xlfn.XLOOKUP(B315,MasterSheet!Q:Q,MasterSheet!N:N," ")</f>
        <v>45913</v>
      </c>
      <c r="B315" s="1">
        <v>58155620121</v>
      </c>
      <c r="C315" s="1" t="str">
        <f>IFERROR(VLOOKUP(B315,MasterSheet!Q:R,2,)," ")</f>
        <v>Delivered</v>
      </c>
      <c r="D315" s="1" t="str">
        <f>_xlfn.XLOOKUP(B315,MasterSheet!Q:Q,MasterSheet!P:P)</f>
        <v>Bio Solution</v>
      </c>
      <c r="E315" s="1" t="str">
        <f t="shared" si="8"/>
        <v>Bluedart</v>
      </c>
      <c r="F315" s="1" t="str">
        <f t="shared" si="9"/>
        <v>Saturday</v>
      </c>
    </row>
    <row r="316" spans="1:6" x14ac:dyDescent="0.25">
      <c r="A316" s="2">
        <f>_xlfn.XLOOKUP(B316,MasterSheet!Q:Q,MasterSheet!N:N," ")</f>
        <v>45913</v>
      </c>
      <c r="B316" s="1">
        <v>58155620725</v>
      </c>
      <c r="C316" s="1" t="str">
        <f>IFERROR(VLOOKUP(B316,MasterSheet!Q:R,2,)," ")</f>
        <v>Delivered</v>
      </c>
      <c r="D316" s="1" t="str">
        <f>_xlfn.XLOOKUP(B316,MasterSheet!Q:Q,MasterSheet!P:P)</f>
        <v>ILS</v>
      </c>
      <c r="E316" s="1" t="str">
        <f t="shared" si="8"/>
        <v>Bluedart</v>
      </c>
      <c r="F316" s="1" t="str">
        <f t="shared" si="9"/>
        <v>Saturday</v>
      </c>
    </row>
    <row r="317" spans="1:6" x14ac:dyDescent="0.25">
      <c r="A317" s="2">
        <f>_xlfn.XLOOKUP(B317,MasterSheet!Q:Q,MasterSheet!N:N," ")</f>
        <v>45913</v>
      </c>
      <c r="B317" s="1">
        <v>58155620762</v>
      </c>
      <c r="C317" s="1" t="str">
        <f>IFERROR(VLOOKUP(B317,MasterSheet!Q:R,2,)," ")</f>
        <v>Delivered</v>
      </c>
      <c r="D317" s="1" t="str">
        <f>_xlfn.XLOOKUP(B317,MasterSheet!Q:Q,MasterSheet!P:P)</f>
        <v>IMMUNEEL</v>
      </c>
      <c r="E317" s="1" t="str">
        <f t="shared" si="8"/>
        <v>Bluedart</v>
      </c>
      <c r="F317" s="1" t="str">
        <f t="shared" si="9"/>
        <v>Saturday</v>
      </c>
    </row>
    <row r="318" spans="1:6" x14ac:dyDescent="0.25">
      <c r="A318" s="2">
        <f>_xlfn.XLOOKUP(B318,MasterSheet!Q:Q,MasterSheet!N:N," ")</f>
        <v>45913</v>
      </c>
      <c r="B318" s="1">
        <v>58155620983</v>
      </c>
      <c r="C318" s="1" t="str">
        <f>IFERROR(VLOOKUP(B318,MasterSheet!Q:R,2,)," ")</f>
        <v>Delivered</v>
      </c>
      <c r="D318" s="1" t="str">
        <f>_xlfn.XLOOKUP(B318,MasterSheet!Q:Q,MasterSheet!P:P)</f>
        <v>POPVAX</v>
      </c>
      <c r="E318" s="1" t="str">
        <f t="shared" si="8"/>
        <v>Bluedart</v>
      </c>
      <c r="F318" s="1" t="str">
        <f t="shared" si="9"/>
        <v>Saturday</v>
      </c>
    </row>
    <row r="319" spans="1:6" x14ac:dyDescent="0.25">
      <c r="A319" s="2">
        <f>_xlfn.XLOOKUP(B319,MasterSheet!Q:Q,MasterSheet!N:N," ")</f>
        <v>45913</v>
      </c>
      <c r="B319" s="1">
        <v>58155621156</v>
      </c>
      <c r="C319" s="1" t="str">
        <f>IFERROR(VLOOKUP(B319,MasterSheet!Q:R,2,)," ")</f>
        <v>Delivered</v>
      </c>
      <c r="D319" s="1" t="str">
        <f>_xlfn.XLOOKUP(B319,MasterSheet!Q:Q,MasterSheet!P:P)</f>
        <v>BIOCON</v>
      </c>
      <c r="E319" s="1" t="str">
        <f t="shared" si="8"/>
        <v>Bluedart</v>
      </c>
      <c r="F319" s="1" t="str">
        <f t="shared" si="9"/>
        <v>Saturday</v>
      </c>
    </row>
    <row r="320" spans="1:6" x14ac:dyDescent="0.25">
      <c r="A320" s="2">
        <f>_xlfn.XLOOKUP(B320,MasterSheet!Q:Q,MasterSheet!N:N," ")</f>
        <v>45915</v>
      </c>
      <c r="B320" s="1">
        <v>58155667113</v>
      </c>
      <c r="C320" s="1" t="str">
        <f>IFERROR(VLOOKUP(B320,MasterSheet!Q:R,2,)," ")</f>
        <v>Delivered</v>
      </c>
      <c r="D320" s="1" t="str">
        <f>_xlfn.XLOOKUP(B320,MasterSheet!Q:Q,MasterSheet!P:P)</f>
        <v>NCBS</v>
      </c>
      <c r="E320" s="1" t="str">
        <f t="shared" si="8"/>
        <v>Bluedart</v>
      </c>
      <c r="F320" s="1" t="str">
        <f t="shared" si="9"/>
        <v>Monday</v>
      </c>
    </row>
    <row r="321" spans="1:6" x14ac:dyDescent="0.25">
      <c r="A321" s="2">
        <f>_xlfn.XLOOKUP(B321,MasterSheet!Q:Q,MasterSheet!N:N," ")</f>
        <v>45915</v>
      </c>
      <c r="B321" s="1">
        <v>58155667533</v>
      </c>
      <c r="C321" s="1" t="str">
        <f>IFERROR(VLOOKUP(B321,MasterSheet!Q:R,2,)," ")</f>
        <v>Delivered</v>
      </c>
      <c r="D321" s="1" t="str">
        <f>_xlfn.XLOOKUP(B321,MasterSheet!Q:Q,MasterSheet!P:P)</f>
        <v>SAI LIFE</v>
      </c>
      <c r="E321" s="1" t="str">
        <f t="shared" si="8"/>
        <v>Bluedart</v>
      </c>
      <c r="F321" s="1" t="str">
        <f t="shared" si="9"/>
        <v>Monday</v>
      </c>
    </row>
    <row r="322" spans="1:6" x14ac:dyDescent="0.25">
      <c r="A322" s="2">
        <f>_xlfn.XLOOKUP(B322,MasterSheet!Q:Q,MasterSheet!N:N," ")</f>
        <v>45915</v>
      </c>
      <c r="B322" s="1">
        <v>58155667743</v>
      </c>
      <c r="C322" s="1" t="str">
        <f>IFERROR(VLOOKUP(B322,MasterSheet!Q:R,2,)," ")</f>
        <v>Delivered</v>
      </c>
      <c r="D322" s="1" t="str">
        <f>_xlfn.XLOOKUP(B322,MasterSheet!Q:Q,MasterSheet!P:P)</f>
        <v>Pioneer</v>
      </c>
      <c r="E322" s="1" t="str">
        <f t="shared" ref="E322:E385" si="10">IF(LEFT(B322,1)="D","DTDC",IF(ISNUMBER(--LEFT(B322,1)),"Bluedart","Other"))</f>
        <v>Bluedart</v>
      </c>
      <c r="F322" s="1" t="str">
        <f t="shared" ref="F322:F385" si="11">TEXT(A322, "dddd")</f>
        <v>Monday</v>
      </c>
    </row>
    <row r="323" spans="1:6" x14ac:dyDescent="0.25">
      <c r="A323" s="2">
        <f>_xlfn.XLOOKUP(B323,MasterSheet!Q:Q,MasterSheet!N:N," ")</f>
        <v>45915</v>
      </c>
      <c r="B323" s="1">
        <v>58155668325</v>
      </c>
      <c r="C323" s="1" t="str">
        <f>IFERROR(VLOOKUP(B323,MasterSheet!Q:R,2,)," ")</f>
        <v>Delivered</v>
      </c>
      <c r="D323" s="1" t="str">
        <f>_xlfn.XLOOKUP(B323,MasterSheet!Q:Q,MasterSheet!P:P)</f>
        <v>IISER PUNE</v>
      </c>
      <c r="E323" s="1" t="str">
        <f t="shared" si="10"/>
        <v>Bluedart</v>
      </c>
      <c r="F323" s="1" t="str">
        <f t="shared" si="11"/>
        <v>Monday</v>
      </c>
    </row>
    <row r="324" spans="1:6" x14ac:dyDescent="0.25">
      <c r="A324" s="2">
        <f>_xlfn.XLOOKUP(B324,MasterSheet!Q:Q,MasterSheet!N:N," ")</f>
        <v>45915</v>
      </c>
      <c r="B324" s="1">
        <v>58155693046</v>
      </c>
      <c r="C324" s="1" t="str">
        <f>IFERROR(VLOOKUP(B324,MasterSheet!Q:R,2,)," ")</f>
        <v>Delivered</v>
      </c>
      <c r="D324" s="1" t="str">
        <f>_xlfn.XLOOKUP(B324,MasterSheet!Q:Q,MasterSheet!P:P)</f>
        <v>IIT KANPUR</v>
      </c>
      <c r="E324" s="1" t="str">
        <f t="shared" si="10"/>
        <v>Bluedart</v>
      </c>
      <c r="F324" s="1" t="str">
        <f t="shared" si="11"/>
        <v>Monday</v>
      </c>
    </row>
    <row r="325" spans="1:6" x14ac:dyDescent="0.25">
      <c r="A325" s="2">
        <f>_xlfn.XLOOKUP(B325,MasterSheet!Q:Q,MasterSheet!N:N," ")</f>
        <v>45915</v>
      </c>
      <c r="B325" s="1">
        <v>58155694612</v>
      </c>
      <c r="C325" s="1" t="str">
        <f>IFERROR(VLOOKUP(B325,MasterSheet!Q:R,2,)," ")</f>
        <v>Delivered</v>
      </c>
      <c r="D325" s="1" t="str">
        <f>_xlfn.XLOOKUP(B325,MasterSheet!Q:Q,MasterSheet!P:P)</f>
        <v>BARC</v>
      </c>
      <c r="E325" s="1" t="str">
        <f t="shared" si="10"/>
        <v>Bluedart</v>
      </c>
      <c r="F325" s="1" t="str">
        <f t="shared" si="11"/>
        <v>Monday</v>
      </c>
    </row>
    <row r="326" spans="1:6" x14ac:dyDescent="0.25">
      <c r="A326" s="2">
        <f>_xlfn.XLOOKUP(B326,MasterSheet!Q:Q,MasterSheet!N:N," ")</f>
        <v>45920</v>
      </c>
      <c r="B326" s="1">
        <v>58155918542</v>
      </c>
      <c r="C326" s="1" t="str">
        <f>IFERROR(VLOOKUP(B326,MasterSheet!Q:R,2,)," ")</f>
        <v>Delivered</v>
      </c>
      <c r="D326" s="1" t="str">
        <f>_xlfn.XLOOKUP(B326,MasterSheet!Q:Q,MasterSheet!P:P)</f>
        <v>BIO SOLUTION</v>
      </c>
      <c r="E326" s="1" t="str">
        <f t="shared" si="10"/>
        <v>Bluedart</v>
      </c>
      <c r="F326" s="1" t="str">
        <f t="shared" si="11"/>
        <v>Saturday</v>
      </c>
    </row>
    <row r="327" spans="1:6" x14ac:dyDescent="0.25">
      <c r="A327" s="2">
        <f>_xlfn.XLOOKUP(B327,MasterSheet!Q:Q,MasterSheet!N:N," ")</f>
        <v>45920</v>
      </c>
      <c r="B327" s="1">
        <v>58155918612</v>
      </c>
      <c r="C327" s="1" t="str">
        <f>IFERROR(VLOOKUP(B327,MasterSheet!Q:R,2,)," ")</f>
        <v>Delivered</v>
      </c>
      <c r="D327" s="1" t="str">
        <f>_xlfn.XLOOKUP(B327,MasterSheet!Q:Q,MasterSheet!P:P)</f>
        <v>TECHWEST</v>
      </c>
      <c r="E327" s="1" t="str">
        <f t="shared" si="10"/>
        <v>Bluedart</v>
      </c>
      <c r="F327" s="1" t="str">
        <f t="shared" si="11"/>
        <v>Saturday</v>
      </c>
    </row>
    <row r="328" spans="1:6" x14ac:dyDescent="0.25">
      <c r="A328" s="2">
        <f>_xlfn.XLOOKUP(B328,MasterSheet!Q:Q,MasterSheet!N:N," ")</f>
        <v>45920</v>
      </c>
      <c r="B328" s="1">
        <v>58155918682</v>
      </c>
      <c r="C328" s="1" t="str">
        <f>IFERROR(VLOOKUP(B328,MasterSheet!Q:R,2,)," ")</f>
        <v>Delivered</v>
      </c>
      <c r="D328" s="1" t="str">
        <f>_xlfn.XLOOKUP(B328,MasterSheet!Q:Q,MasterSheet!P:P)</f>
        <v>AURIGINE ONCO</v>
      </c>
      <c r="E328" s="1" t="str">
        <f t="shared" si="10"/>
        <v>Bluedart</v>
      </c>
      <c r="F328" s="1" t="str">
        <f t="shared" si="11"/>
        <v>Saturday</v>
      </c>
    </row>
    <row r="329" spans="1:6" x14ac:dyDescent="0.25">
      <c r="A329" s="2">
        <f>_xlfn.XLOOKUP(B329,MasterSheet!Q:Q,MasterSheet!N:N," ")</f>
        <v>45920</v>
      </c>
      <c r="B329" s="1">
        <v>58155918774</v>
      </c>
      <c r="C329" s="1" t="str">
        <f>IFERROR(VLOOKUP(B329,MasterSheet!Q:R,2,)," ")</f>
        <v>Delivered</v>
      </c>
      <c r="D329" s="1" t="str">
        <f>_xlfn.XLOOKUP(B329,MasterSheet!Q:Q,MasterSheet!P:P)</f>
        <v>NIIH</v>
      </c>
      <c r="E329" s="1" t="str">
        <f t="shared" si="10"/>
        <v>Bluedart</v>
      </c>
      <c r="F329" s="1" t="str">
        <f t="shared" si="11"/>
        <v>Saturday</v>
      </c>
    </row>
    <row r="330" spans="1:6" x14ac:dyDescent="0.25">
      <c r="A330" s="2">
        <f>_xlfn.XLOOKUP(B330,MasterSheet!Q:Q,MasterSheet!N:N," ")</f>
        <v>45920</v>
      </c>
      <c r="B330" s="1">
        <v>58155919286</v>
      </c>
      <c r="C330" s="1" t="str">
        <f>IFERROR(VLOOKUP(B330,MasterSheet!Q:R,2,)," ")</f>
        <v>Delivered</v>
      </c>
      <c r="D330" s="1" t="str">
        <f>_xlfn.XLOOKUP(B330,MasterSheet!Q:Q,MasterSheet!P:P)</f>
        <v>IMMUNEEL</v>
      </c>
      <c r="E330" s="1" t="str">
        <f t="shared" si="10"/>
        <v>Bluedart</v>
      </c>
      <c r="F330" s="1" t="str">
        <f t="shared" si="11"/>
        <v>Saturday</v>
      </c>
    </row>
    <row r="331" spans="1:6" x14ac:dyDescent="0.25">
      <c r="A331" s="2">
        <f>_xlfn.XLOOKUP(B331,MasterSheet!Q:Q,MasterSheet!N:N," ")</f>
        <v>45920</v>
      </c>
      <c r="B331" s="1">
        <v>58155919651</v>
      </c>
      <c r="C331" s="1" t="str">
        <f>IFERROR(VLOOKUP(B331,MasterSheet!Q:R,2,)," ")</f>
        <v>Delivered</v>
      </c>
      <c r="D331" s="1" t="str">
        <f>_xlfn.XLOOKUP(B331,MasterSheet!Q:Q,MasterSheet!P:P)</f>
        <v>POPVAX</v>
      </c>
      <c r="E331" s="1" t="str">
        <f t="shared" si="10"/>
        <v>Bluedart</v>
      </c>
      <c r="F331" s="1" t="str">
        <f t="shared" si="11"/>
        <v>Saturday</v>
      </c>
    </row>
    <row r="332" spans="1:6" x14ac:dyDescent="0.25">
      <c r="A332" s="2">
        <f>_xlfn.XLOOKUP(B332,MasterSheet!Q:Q,MasterSheet!N:N," ")</f>
        <v>45920</v>
      </c>
      <c r="B332" s="1">
        <v>58155919916</v>
      </c>
      <c r="C332" s="1" t="str">
        <f>IFERROR(VLOOKUP(B332,MasterSheet!Q:R,2,)," ")</f>
        <v>Delivered</v>
      </c>
      <c r="D332" s="1" t="str">
        <f>_xlfn.XLOOKUP(B332,MasterSheet!Q:Q,MasterSheet!P:P)</f>
        <v>viganahar</v>
      </c>
      <c r="E332" s="1" t="str">
        <f t="shared" si="10"/>
        <v>Bluedart</v>
      </c>
      <c r="F332" s="1" t="str">
        <f t="shared" si="11"/>
        <v>Saturday</v>
      </c>
    </row>
    <row r="333" spans="1:6" x14ac:dyDescent="0.25">
      <c r="A333" s="2">
        <f>_xlfn.XLOOKUP(B333,MasterSheet!Q:Q,MasterSheet!N:N," ")</f>
        <v>45920</v>
      </c>
      <c r="B333" s="1">
        <v>58155920056</v>
      </c>
      <c r="C333" s="1" t="str">
        <f>IFERROR(VLOOKUP(B333,MasterSheet!Q:R,2,)," ")</f>
        <v>Delivered</v>
      </c>
      <c r="D333" s="1" t="str">
        <f>_xlfn.XLOOKUP(B333,MasterSheet!Q:Q,MasterSheet!P:P)</f>
        <v>SAI LIFE</v>
      </c>
      <c r="E333" s="1" t="str">
        <f t="shared" si="10"/>
        <v>Bluedart</v>
      </c>
      <c r="F333" s="1" t="str">
        <f t="shared" si="11"/>
        <v>Saturday</v>
      </c>
    </row>
    <row r="334" spans="1:6" x14ac:dyDescent="0.25">
      <c r="A334" s="2">
        <f>_xlfn.XLOOKUP(B334,MasterSheet!Q:Q,MasterSheet!N:N," ")</f>
        <v>45920</v>
      </c>
      <c r="B334" s="1">
        <v>58155920130</v>
      </c>
      <c r="C334" s="1" t="str">
        <f>IFERROR(VLOOKUP(B334,MasterSheet!Q:R,2,)," ")</f>
        <v>Delivered</v>
      </c>
      <c r="D334" s="1" t="str">
        <f>_xlfn.XLOOKUP(B334,MasterSheet!Q:Q,MasterSheet!P:P)</f>
        <v>RG SONS</v>
      </c>
      <c r="E334" s="1" t="str">
        <f t="shared" si="10"/>
        <v>Bluedart</v>
      </c>
      <c r="F334" s="1" t="str">
        <f t="shared" si="11"/>
        <v>Saturday</v>
      </c>
    </row>
    <row r="335" spans="1:6" x14ac:dyDescent="0.25">
      <c r="A335" s="2">
        <f>_xlfn.XLOOKUP(B335,MasterSheet!Q:Q,MasterSheet!N:N," ")</f>
        <v>45920</v>
      </c>
      <c r="B335" s="1">
        <v>58155920362</v>
      </c>
      <c r="C335" s="1" t="str">
        <f>IFERROR(VLOOKUP(B335,MasterSheet!Q:R,2,)," ")</f>
        <v>Delivered</v>
      </c>
      <c r="D335" s="1" t="str">
        <f>_xlfn.XLOOKUP(B335,MasterSheet!Q:Q,MasterSheet!P:P)</f>
        <v>Goldlake</v>
      </c>
      <c r="E335" s="1" t="str">
        <f t="shared" si="10"/>
        <v>Bluedart</v>
      </c>
      <c r="F335" s="1" t="str">
        <f t="shared" si="11"/>
        <v>Saturday</v>
      </c>
    </row>
    <row r="336" spans="1:6" x14ac:dyDescent="0.25">
      <c r="A336" s="2">
        <f>_xlfn.XLOOKUP(B336,MasterSheet!Q:Q,MasterSheet!N:N," ")</f>
        <v>45920</v>
      </c>
      <c r="B336" s="1">
        <v>58155920465</v>
      </c>
      <c r="C336" s="1" t="str">
        <f>IFERROR(VLOOKUP(B336,MasterSheet!Q:R,2,)," ")</f>
        <v>Delivered</v>
      </c>
      <c r="D336" s="1" t="str">
        <f>_xlfn.XLOOKUP(B336,MasterSheet!Q:Q,MasterSheet!P:P)</f>
        <v>ACTREC</v>
      </c>
      <c r="E336" s="1" t="str">
        <f t="shared" si="10"/>
        <v>Bluedart</v>
      </c>
      <c r="F336" s="1" t="str">
        <f t="shared" si="11"/>
        <v>Saturday</v>
      </c>
    </row>
    <row r="337" spans="1:6" x14ac:dyDescent="0.25">
      <c r="A337" s="2">
        <f>_xlfn.XLOOKUP(B337,MasterSheet!Q:Q,MasterSheet!N:N," ")</f>
        <v>45920</v>
      </c>
      <c r="B337" s="1">
        <v>58155920745</v>
      </c>
      <c r="C337" s="1" t="str">
        <f>IFERROR(VLOOKUP(B337,MasterSheet!Q:R,2,)," ")</f>
        <v>Delivered</v>
      </c>
      <c r="D337" s="1" t="str">
        <f>_xlfn.XLOOKUP(B337,MasterSheet!Q:Q,MasterSheet!P:P)</f>
        <v>BIO AID</v>
      </c>
      <c r="E337" s="1" t="str">
        <f t="shared" si="10"/>
        <v>Bluedart</v>
      </c>
      <c r="F337" s="1" t="str">
        <f t="shared" si="11"/>
        <v>Saturday</v>
      </c>
    </row>
    <row r="338" spans="1:6" x14ac:dyDescent="0.25">
      <c r="A338" s="2">
        <f>_xlfn.XLOOKUP(B338,MasterSheet!Q:Q,MasterSheet!N:N," ")</f>
        <v>45920</v>
      </c>
      <c r="B338" s="1">
        <v>58155921154</v>
      </c>
      <c r="C338" s="1" t="str">
        <f>IFERROR(VLOOKUP(B338,MasterSheet!Q:R,2,)," ")</f>
        <v>Delivered</v>
      </c>
      <c r="D338" s="1" t="str">
        <f>_xlfn.XLOOKUP(B338,MasterSheet!Q:Q,MasterSheet!P:P)</f>
        <v>INTAS</v>
      </c>
      <c r="E338" s="1" t="str">
        <f t="shared" si="10"/>
        <v>Bluedart</v>
      </c>
      <c r="F338" s="1" t="str">
        <f t="shared" si="11"/>
        <v>Saturday</v>
      </c>
    </row>
    <row r="339" spans="1:6" x14ac:dyDescent="0.25">
      <c r="A339" s="2">
        <f>_xlfn.XLOOKUP(B339,MasterSheet!Q:Q,MasterSheet!N:N," ")</f>
        <v>45920</v>
      </c>
      <c r="B339" s="1">
        <v>58155921386</v>
      </c>
      <c r="C339" s="1" t="str">
        <f>IFERROR(VLOOKUP(B339,MasterSheet!Q:R,2,)," ")</f>
        <v>Delivered</v>
      </c>
      <c r="D339" s="1" t="str">
        <f>_xlfn.XLOOKUP(B339,MasterSheet!Q:Q,MasterSheet!P:P)</f>
        <v>NIMHANS</v>
      </c>
      <c r="E339" s="1" t="str">
        <f t="shared" si="10"/>
        <v>Bluedart</v>
      </c>
      <c r="F339" s="1" t="str">
        <f t="shared" si="11"/>
        <v>Saturday</v>
      </c>
    </row>
    <row r="340" spans="1:6" x14ac:dyDescent="0.25">
      <c r="A340" s="2">
        <f>_xlfn.XLOOKUP(B340,MasterSheet!Q:Q,MasterSheet!N:N," ")</f>
        <v>45920</v>
      </c>
      <c r="B340" s="1">
        <v>58155921924</v>
      </c>
      <c r="C340" s="1" t="str">
        <f>IFERROR(VLOOKUP(B340,MasterSheet!Q:R,2,)," ")</f>
        <v>Delivered</v>
      </c>
      <c r="D340" s="1" t="str">
        <f>_xlfn.XLOOKUP(B340,MasterSheet!Q:Q,MasterSheet!P:P)</f>
        <v>NIRRCH</v>
      </c>
      <c r="E340" s="1" t="str">
        <f t="shared" si="10"/>
        <v>Bluedart</v>
      </c>
      <c r="F340" s="1" t="str">
        <f t="shared" si="11"/>
        <v>Saturday</v>
      </c>
    </row>
    <row r="341" spans="1:6" x14ac:dyDescent="0.25">
      <c r="A341" s="2">
        <f>_xlfn.XLOOKUP(B341,MasterSheet!Q:Q,MasterSheet!N:N," ")</f>
        <v>45920</v>
      </c>
      <c r="B341" s="1">
        <v>58155922370</v>
      </c>
      <c r="C341" s="1" t="str">
        <f>IFERROR(VLOOKUP(B341,MasterSheet!Q:R,2,)," ")</f>
        <v>Delivered</v>
      </c>
      <c r="D341" s="1" t="str">
        <f>_xlfn.XLOOKUP(B341,MasterSheet!Q:Q,MasterSheet!P:P)</f>
        <v>BIONIFY</v>
      </c>
      <c r="E341" s="1" t="str">
        <f t="shared" si="10"/>
        <v>Bluedart</v>
      </c>
      <c r="F341" s="1" t="str">
        <f t="shared" si="11"/>
        <v>Saturday</v>
      </c>
    </row>
    <row r="342" spans="1:6" x14ac:dyDescent="0.25">
      <c r="A342" s="2">
        <f>_xlfn.XLOOKUP(B342,MasterSheet!Q:Q,MasterSheet!N:N," ")</f>
        <v>45920</v>
      </c>
      <c r="B342" s="1">
        <v>58155922436</v>
      </c>
      <c r="C342" s="1" t="str">
        <f>IFERROR(VLOOKUP(B342,MasterSheet!Q:R,2,)," ")</f>
        <v>Delivered</v>
      </c>
      <c r="D342" s="1" t="str">
        <f>_xlfn.XLOOKUP(B342,MasterSheet!Q:Q,MasterSheet!P:P)</f>
        <v>APOLLO CHENNAI</v>
      </c>
      <c r="E342" s="1" t="str">
        <f t="shared" si="10"/>
        <v>Bluedart</v>
      </c>
      <c r="F342" s="1" t="str">
        <f t="shared" si="11"/>
        <v>Saturday</v>
      </c>
    </row>
    <row r="343" spans="1:6" x14ac:dyDescent="0.25">
      <c r="A343" s="2">
        <f>_xlfn.XLOOKUP(B343,MasterSheet!Q:Q,MasterSheet!N:N," ")</f>
        <v>45920</v>
      </c>
      <c r="B343" s="1">
        <v>58155922554</v>
      </c>
      <c r="C343" s="1" t="str">
        <f>IFERROR(VLOOKUP(B343,MasterSheet!Q:R,2,)," ")</f>
        <v>Delivered</v>
      </c>
      <c r="D343" s="1" t="str">
        <f>_xlfn.XLOOKUP(B343,MasterSheet!Q:Q,MasterSheet!P:P)</f>
        <v>HELIX</v>
      </c>
      <c r="E343" s="1" t="str">
        <f t="shared" si="10"/>
        <v>Bluedart</v>
      </c>
      <c r="F343" s="1" t="str">
        <f t="shared" si="11"/>
        <v>Saturday</v>
      </c>
    </row>
    <row r="344" spans="1:6" x14ac:dyDescent="0.25">
      <c r="A344" s="2">
        <f>_xlfn.XLOOKUP(B344,MasterSheet!Q:Q,MasterSheet!N:N," ")</f>
        <v>45920</v>
      </c>
      <c r="B344" s="1">
        <v>58155922742</v>
      </c>
      <c r="C344" s="1" t="str">
        <f>IFERROR(VLOOKUP(B344,MasterSheet!Q:R,2,)," ")</f>
        <v>Delivered</v>
      </c>
      <c r="D344" s="1" t="str">
        <f>_xlfn.XLOOKUP(B344,MasterSheet!Q:Q,MasterSheet!P:P)</f>
        <v>IIT KHARAGPUR</v>
      </c>
      <c r="E344" s="1" t="str">
        <f t="shared" si="10"/>
        <v>Bluedart</v>
      </c>
      <c r="F344" s="1" t="str">
        <f t="shared" si="11"/>
        <v>Saturday</v>
      </c>
    </row>
    <row r="345" spans="1:6" x14ac:dyDescent="0.25">
      <c r="A345" s="2">
        <f>_xlfn.XLOOKUP(B345,MasterSheet!Q:Q,MasterSheet!N:N," ")</f>
        <v>45920</v>
      </c>
      <c r="B345" s="1">
        <v>58155923000</v>
      </c>
      <c r="C345" s="1" t="str">
        <f>IFERROR(VLOOKUP(B345,MasterSheet!Q:R,2,)," ")</f>
        <v>Delivered</v>
      </c>
      <c r="D345" s="1" t="str">
        <f>_xlfn.XLOOKUP(B345,MasterSheet!Q:Q,MasterSheet!P:P)</f>
        <v>Shubh Sales</v>
      </c>
      <c r="E345" s="1" t="str">
        <f t="shared" si="10"/>
        <v>Bluedart</v>
      </c>
      <c r="F345" s="1" t="str">
        <f t="shared" si="11"/>
        <v>Saturday</v>
      </c>
    </row>
    <row r="346" spans="1:6" x14ac:dyDescent="0.25">
      <c r="A346" s="2">
        <f>_xlfn.XLOOKUP(B346,MasterSheet!Q:Q,MasterSheet!N:N," ")</f>
        <v>45920</v>
      </c>
      <c r="B346" s="1">
        <v>58155923210</v>
      </c>
      <c r="C346" s="1" t="str">
        <f>IFERROR(VLOOKUP(B346,MasterSheet!Q:R,2,)," ")</f>
        <v>Delivered</v>
      </c>
      <c r="D346" s="1" t="str">
        <f>_xlfn.XLOOKUP(B346,MasterSheet!Q:Q,MasterSheet!P:P)</f>
        <v>GK Bio</v>
      </c>
      <c r="E346" s="1" t="str">
        <f t="shared" si="10"/>
        <v>Bluedart</v>
      </c>
      <c r="F346" s="1" t="str">
        <f t="shared" si="11"/>
        <v>Saturday</v>
      </c>
    </row>
    <row r="347" spans="1:6" x14ac:dyDescent="0.25">
      <c r="A347" s="2">
        <f>_xlfn.XLOOKUP(B347,MasterSheet!Q:Q,MasterSheet!N:N," ")</f>
        <v>45920</v>
      </c>
      <c r="B347" s="1">
        <v>58155927303</v>
      </c>
      <c r="C347" s="1" t="str">
        <f>IFERROR(VLOOKUP(B347,MasterSheet!Q:R,2,)," ")</f>
        <v>Delivered</v>
      </c>
      <c r="D347" s="1" t="str">
        <f>_xlfn.XLOOKUP(B347,MasterSheet!Q:Q,MasterSheet!P:P)</f>
        <v>NCCS</v>
      </c>
      <c r="E347" s="1" t="str">
        <f t="shared" si="10"/>
        <v>Bluedart</v>
      </c>
      <c r="F347" s="1" t="str">
        <f t="shared" si="11"/>
        <v>Saturday</v>
      </c>
    </row>
    <row r="348" spans="1:6" x14ac:dyDescent="0.25">
      <c r="A348" s="2">
        <f>_xlfn.XLOOKUP(B348,MasterSheet!Q:Q,MasterSheet!N:N," ")</f>
        <v>45920</v>
      </c>
      <c r="B348" s="1">
        <v>58155927432</v>
      </c>
      <c r="C348" s="1" t="str">
        <f>IFERROR(VLOOKUP(B348,MasterSheet!Q:R,2,)," ")</f>
        <v>Delivered</v>
      </c>
      <c r="D348" s="1" t="str">
        <f>_xlfn.XLOOKUP(B348,MasterSheet!Q:Q,MasterSheet!P:P)</f>
        <v>Sun Pharma</v>
      </c>
      <c r="E348" s="1" t="str">
        <f t="shared" si="10"/>
        <v>Bluedart</v>
      </c>
      <c r="F348" s="1" t="str">
        <f t="shared" si="11"/>
        <v>Saturday</v>
      </c>
    </row>
    <row r="349" spans="1:6" x14ac:dyDescent="0.25">
      <c r="A349" s="2">
        <f>_xlfn.XLOOKUP(B349,MasterSheet!Q:Q,MasterSheet!N:N," ")</f>
        <v>45920</v>
      </c>
      <c r="B349" s="1">
        <v>58155927664</v>
      </c>
      <c r="C349" s="1" t="str">
        <f>IFERROR(VLOOKUP(B349,MasterSheet!Q:R,2,)," ")</f>
        <v>Delivered</v>
      </c>
      <c r="D349" s="1" t="str">
        <f>_xlfn.XLOOKUP(B349,MasterSheet!Q:Q,MasterSheet!P:P)</f>
        <v>NIAB</v>
      </c>
      <c r="E349" s="1" t="str">
        <f t="shared" si="10"/>
        <v>Bluedart</v>
      </c>
      <c r="F349" s="1" t="str">
        <f t="shared" si="11"/>
        <v>Saturday</v>
      </c>
    </row>
    <row r="350" spans="1:6" x14ac:dyDescent="0.25">
      <c r="A350" s="2">
        <f>_xlfn.XLOOKUP(B350,MasterSheet!Q:Q,MasterSheet!N:N," ")</f>
        <v>45920</v>
      </c>
      <c r="B350" s="1">
        <v>58155927841</v>
      </c>
      <c r="C350" s="1" t="str">
        <f>IFERROR(VLOOKUP(B350,MasterSheet!Q:R,2,)," ")</f>
        <v>Delivered</v>
      </c>
      <c r="D350" s="1" t="str">
        <f>_xlfn.XLOOKUP(B350,MasterSheet!Q:Q,MasterSheet!P:P)</f>
        <v>Sun Pharma</v>
      </c>
      <c r="E350" s="1" t="str">
        <f t="shared" si="10"/>
        <v>Bluedart</v>
      </c>
      <c r="F350" s="1" t="str">
        <f t="shared" si="11"/>
        <v>Saturday</v>
      </c>
    </row>
    <row r="351" spans="1:6" x14ac:dyDescent="0.25">
      <c r="A351" s="2">
        <f>_xlfn.XLOOKUP(B351,MasterSheet!Q:Q,MasterSheet!N:N," ")</f>
        <v>45920</v>
      </c>
      <c r="B351" s="1">
        <v>58155928084</v>
      </c>
      <c r="C351" s="1" t="str">
        <f>IFERROR(VLOOKUP(B351,MasterSheet!Q:R,2,)," ")</f>
        <v>Delivered</v>
      </c>
      <c r="D351" s="1" t="str">
        <f>_xlfn.XLOOKUP(B351,MasterSheet!Q:Q,MasterSheet!P:P)</f>
        <v>ARVIND MEDICAL</v>
      </c>
      <c r="E351" s="1" t="str">
        <f t="shared" si="10"/>
        <v>Bluedart</v>
      </c>
      <c r="F351" s="1" t="str">
        <f t="shared" si="11"/>
        <v>Saturday</v>
      </c>
    </row>
    <row r="352" spans="1:6" x14ac:dyDescent="0.25">
      <c r="A352" s="2">
        <f>_xlfn.XLOOKUP(B352,MasterSheet!Q:Q,MasterSheet!N:N," ")</f>
        <v>45920</v>
      </c>
      <c r="B352" s="1">
        <v>58155928261</v>
      </c>
      <c r="C352" s="1" t="str">
        <f>IFERROR(VLOOKUP(B352,MasterSheet!Q:R,2,)," ")</f>
        <v>Delivered</v>
      </c>
      <c r="D352" s="1" t="str">
        <f>_xlfn.XLOOKUP(B352,MasterSheet!Q:Q,MasterSheet!P:P)</f>
        <v>AURIGINE SERVICE</v>
      </c>
      <c r="E352" s="1" t="str">
        <f t="shared" si="10"/>
        <v>Bluedart</v>
      </c>
      <c r="F352" s="1" t="str">
        <f t="shared" si="11"/>
        <v>Saturday</v>
      </c>
    </row>
    <row r="353" spans="1:6" x14ac:dyDescent="0.25">
      <c r="A353" s="2">
        <f>_xlfn.XLOOKUP(B353,MasterSheet!Q:Q,MasterSheet!N:N," ")</f>
        <v>45920</v>
      </c>
      <c r="B353" s="1">
        <v>58155928736</v>
      </c>
      <c r="C353" s="1" t="str">
        <f>IFERROR(VLOOKUP(B353,MasterSheet!Q:R,2,)," ")</f>
        <v>Delivered</v>
      </c>
      <c r="D353" s="1" t="str">
        <f>_xlfn.XLOOKUP(B353,MasterSheet!Q:Q,MasterSheet!P:P)</f>
        <v>MANIPAL</v>
      </c>
      <c r="E353" s="1" t="str">
        <f t="shared" si="10"/>
        <v>Bluedart</v>
      </c>
      <c r="F353" s="1" t="str">
        <f t="shared" si="11"/>
        <v>Saturday</v>
      </c>
    </row>
    <row r="354" spans="1:6" x14ac:dyDescent="0.25">
      <c r="A354" s="2">
        <f>_xlfn.XLOOKUP(B354,MasterSheet!Q:Q,MasterSheet!N:N," ")</f>
        <v>45920</v>
      </c>
      <c r="B354" s="1">
        <v>58155928950</v>
      </c>
      <c r="C354" s="1" t="str">
        <f>IFERROR(VLOOKUP(B354,MasterSheet!Q:R,2,)," ")</f>
        <v>Delivered</v>
      </c>
      <c r="D354" s="1" t="str">
        <f>_xlfn.XLOOKUP(B354,MasterSheet!Q:Q,MasterSheet!P:P)</f>
        <v>SYNGENE</v>
      </c>
      <c r="E354" s="1" t="str">
        <f t="shared" si="10"/>
        <v>Bluedart</v>
      </c>
      <c r="F354" s="1" t="str">
        <f t="shared" si="11"/>
        <v>Saturday</v>
      </c>
    </row>
    <row r="355" spans="1:6" x14ac:dyDescent="0.25">
      <c r="A355" s="2">
        <f>_xlfn.XLOOKUP(B355,MasterSheet!Q:Q,MasterSheet!N:N," ")</f>
        <v>45920</v>
      </c>
      <c r="B355" s="1">
        <v>58155939203</v>
      </c>
      <c r="C355" s="1" t="str">
        <f>IFERROR(VLOOKUP(B355,MasterSheet!Q:R,2,)," ")</f>
        <v>Delivered</v>
      </c>
      <c r="D355" s="1" t="str">
        <f>_xlfn.XLOOKUP(B355,MasterSheet!Q:Q,MasterSheet!P:P)</f>
        <v>Sun Pharma</v>
      </c>
      <c r="E355" s="1" t="str">
        <f t="shared" si="10"/>
        <v>Bluedart</v>
      </c>
      <c r="F355" s="1" t="str">
        <f t="shared" si="11"/>
        <v>Saturday</v>
      </c>
    </row>
    <row r="356" spans="1:6" x14ac:dyDescent="0.25">
      <c r="A356" s="2">
        <f>_xlfn.XLOOKUP(B356,MasterSheet!Q:Q,MasterSheet!N:N," ")</f>
        <v>45923</v>
      </c>
      <c r="B356" s="1">
        <v>58156038765</v>
      </c>
      <c r="C356" s="1" t="str">
        <f>IFERROR(VLOOKUP(B356,MasterSheet!Q:R,2,)," ")</f>
        <v>Delivered</v>
      </c>
      <c r="D356" s="1" t="str">
        <f>_xlfn.XLOOKUP(B356,MasterSheet!Q:Q,MasterSheet!P:P)</f>
        <v>Scimax</v>
      </c>
      <c r="E356" s="1" t="str">
        <f t="shared" si="10"/>
        <v>Bluedart</v>
      </c>
      <c r="F356" s="1" t="str">
        <f t="shared" si="11"/>
        <v>Tuesday</v>
      </c>
    </row>
    <row r="357" spans="1:6" x14ac:dyDescent="0.25">
      <c r="A357" s="2">
        <f>_xlfn.XLOOKUP(B357,MasterSheet!Q:Q,MasterSheet!N:N," ")</f>
        <v>45923</v>
      </c>
      <c r="B357" s="1">
        <v>58156038916</v>
      </c>
      <c r="C357" s="1" t="str">
        <f>IFERROR(VLOOKUP(B357,MasterSheet!Q:R,2,)," ")</f>
        <v>Delivered</v>
      </c>
      <c r="D357" s="1" t="str">
        <f>_xlfn.XLOOKUP(B357,MasterSheet!Q:Q,MasterSheet!P:P)</f>
        <v>RG SONS</v>
      </c>
      <c r="E357" s="1" t="str">
        <f t="shared" si="10"/>
        <v>Bluedart</v>
      </c>
      <c r="F357" s="1" t="str">
        <f t="shared" si="11"/>
        <v>Tuesday</v>
      </c>
    </row>
    <row r="358" spans="1:6" x14ac:dyDescent="0.25">
      <c r="A358" s="2">
        <f>_xlfn.XLOOKUP(B358,MasterSheet!Q:Q,MasterSheet!N:N," ")</f>
        <v>45923</v>
      </c>
      <c r="B358" s="1">
        <v>58156039233</v>
      </c>
      <c r="C358" s="1" t="str">
        <f>IFERROR(VLOOKUP(B358,MasterSheet!Q:R,2,)," ")</f>
        <v>Delivered</v>
      </c>
      <c r="D358" s="1" t="str">
        <f>_xlfn.XLOOKUP(B358,MasterSheet!Q:Q,MasterSheet!P:P)</f>
        <v>AURIGINE ONCO</v>
      </c>
      <c r="E358" s="1" t="str">
        <f t="shared" si="10"/>
        <v>Bluedart</v>
      </c>
      <c r="F358" s="1" t="str">
        <f t="shared" si="11"/>
        <v>Tuesday</v>
      </c>
    </row>
    <row r="359" spans="1:6" x14ac:dyDescent="0.25">
      <c r="A359" s="2">
        <f>_xlfn.XLOOKUP(B359,MasterSheet!Q:Q,MasterSheet!N:N," ")</f>
        <v>45924</v>
      </c>
      <c r="B359" s="1">
        <v>58156097705</v>
      </c>
      <c r="C359" s="1" t="str">
        <f>IFERROR(VLOOKUP(B359,MasterSheet!Q:R,2,)," ")</f>
        <v>Delivered</v>
      </c>
      <c r="D359" s="1" t="str">
        <f>_xlfn.XLOOKUP(B359,MasterSheet!Q:Q,MasterSheet!P:P)</f>
        <v>ANTHEM</v>
      </c>
      <c r="E359" s="1" t="str">
        <f t="shared" si="10"/>
        <v>Bluedart</v>
      </c>
      <c r="F359" s="1" t="str">
        <f t="shared" si="11"/>
        <v>Wednesday</v>
      </c>
    </row>
    <row r="360" spans="1:6" x14ac:dyDescent="0.25">
      <c r="A360" s="2">
        <f>_xlfn.XLOOKUP(B360,MasterSheet!Q:Q,MasterSheet!N:N," ")</f>
        <v>45927</v>
      </c>
      <c r="B360" s="1">
        <v>58156225400</v>
      </c>
      <c r="C360" s="1" t="str">
        <f>IFERROR(VLOOKUP(B360,MasterSheet!Q:R,2,)," ")</f>
        <v>Delivered</v>
      </c>
      <c r="D360" s="1" t="str">
        <f>_xlfn.XLOOKUP(B360,MasterSheet!Q:Q,MasterSheet!P:P)</f>
        <v>DR REDDY</v>
      </c>
      <c r="E360" s="1" t="str">
        <f t="shared" si="10"/>
        <v>Bluedart</v>
      </c>
      <c r="F360" s="1" t="str">
        <f t="shared" si="11"/>
        <v>Saturday</v>
      </c>
    </row>
    <row r="361" spans="1:6" x14ac:dyDescent="0.25">
      <c r="A361" s="2">
        <f>_xlfn.XLOOKUP(B361,MasterSheet!Q:Q,MasterSheet!N:N," ")</f>
        <v>45927</v>
      </c>
      <c r="B361" s="1">
        <v>58156225665</v>
      </c>
      <c r="C361" s="1" t="str">
        <f>IFERROR(VLOOKUP(B361,MasterSheet!Q:R,2,)," ")</f>
        <v>Delivered</v>
      </c>
      <c r="D361" s="1" t="str">
        <f>_xlfn.XLOOKUP(B361,MasterSheet!Q:Q,MasterSheet!P:P)</f>
        <v>AURIGINE SERVICE</v>
      </c>
      <c r="E361" s="1" t="str">
        <f t="shared" si="10"/>
        <v>Bluedart</v>
      </c>
      <c r="F361" s="1" t="str">
        <f t="shared" si="11"/>
        <v>Saturday</v>
      </c>
    </row>
    <row r="362" spans="1:6" x14ac:dyDescent="0.25">
      <c r="A362" s="2">
        <f>_xlfn.XLOOKUP(B362,MasterSheet!Q:Q,MasterSheet!N:N," ")</f>
        <v>45927</v>
      </c>
      <c r="B362" s="1">
        <v>58156226041</v>
      </c>
      <c r="C362" s="1" t="str">
        <f>IFERROR(VLOOKUP(B362,MasterSheet!Q:R,2,)," ")</f>
        <v>Delivered</v>
      </c>
      <c r="D362" s="1" t="str">
        <f>_xlfn.XLOOKUP(B362,MasterSheet!Q:Q,MasterSheet!P:P)</f>
        <v>AURIGINE ONCO</v>
      </c>
      <c r="E362" s="1" t="str">
        <f t="shared" si="10"/>
        <v>Bluedart</v>
      </c>
      <c r="F362" s="1" t="str">
        <f t="shared" si="11"/>
        <v>Saturday</v>
      </c>
    </row>
    <row r="363" spans="1:6" x14ac:dyDescent="0.25">
      <c r="A363" s="2">
        <f>_xlfn.XLOOKUP(B363,MasterSheet!Q:Q,MasterSheet!N:N," ")</f>
        <v>45927</v>
      </c>
      <c r="B363" s="1">
        <v>58156226575</v>
      </c>
      <c r="C363" s="1" t="str">
        <f>IFERROR(VLOOKUP(B363,MasterSheet!Q:R,2,)," ")</f>
        <v>Delivered</v>
      </c>
      <c r="D363" s="1" t="str">
        <f>_xlfn.XLOOKUP(B363,MasterSheet!Q:Q,MasterSheet!P:P)</f>
        <v>IMMUNEEL</v>
      </c>
      <c r="E363" s="1" t="str">
        <f t="shared" si="10"/>
        <v>Bluedart</v>
      </c>
      <c r="F363" s="1" t="str">
        <f t="shared" si="11"/>
        <v>Saturday</v>
      </c>
    </row>
    <row r="364" spans="1:6" x14ac:dyDescent="0.25">
      <c r="A364" s="2">
        <f>_xlfn.XLOOKUP(B364,MasterSheet!Q:Q,MasterSheet!N:N," ")</f>
        <v>45927</v>
      </c>
      <c r="B364" s="1">
        <v>58156227076</v>
      </c>
      <c r="C364" s="1" t="str">
        <f>IFERROR(VLOOKUP(B364,MasterSheet!Q:R,2,)," ")</f>
        <v>Delivered</v>
      </c>
      <c r="D364" s="1" t="str">
        <f>_xlfn.XLOOKUP(B364,MasterSheet!Q:Q,MasterSheet!P:P)</f>
        <v>BIO SOLUTION</v>
      </c>
      <c r="E364" s="1" t="str">
        <f t="shared" si="10"/>
        <v>Bluedart</v>
      </c>
      <c r="F364" s="1" t="str">
        <f t="shared" si="11"/>
        <v>Saturday</v>
      </c>
    </row>
    <row r="365" spans="1:6" x14ac:dyDescent="0.25">
      <c r="A365" s="2">
        <f>_xlfn.XLOOKUP(B365,MasterSheet!Q:Q,MasterSheet!N:N," ")</f>
        <v>45927</v>
      </c>
      <c r="B365" s="1">
        <v>58156227345</v>
      </c>
      <c r="C365" s="1" t="str">
        <f>IFERROR(VLOOKUP(B365,MasterSheet!Q:R,2,)," ")</f>
        <v>Delivered</v>
      </c>
      <c r="D365" s="1" t="str">
        <f>_xlfn.XLOOKUP(B365,MasterSheet!Q:Q,MasterSheet!P:P)</f>
        <v>SAI LIFE</v>
      </c>
      <c r="E365" s="1" t="str">
        <f t="shared" si="10"/>
        <v>Bluedart</v>
      </c>
      <c r="F365" s="1" t="str">
        <f t="shared" si="11"/>
        <v>Saturday</v>
      </c>
    </row>
    <row r="366" spans="1:6" x14ac:dyDescent="0.25">
      <c r="A366" s="2">
        <f>_xlfn.XLOOKUP(B366,MasterSheet!Q:Q,MasterSheet!N:N," ")</f>
        <v>45927</v>
      </c>
      <c r="B366" s="1">
        <v>58156228163</v>
      </c>
      <c r="C366" s="1" t="str">
        <f>IFERROR(VLOOKUP(B366,MasterSheet!Q:R,2,)," ")</f>
        <v>Delivered</v>
      </c>
      <c r="D366" s="1" t="str">
        <f>_xlfn.XLOOKUP(B366,MasterSheet!Q:Q,MasterSheet!P:P)</f>
        <v>NNF</v>
      </c>
      <c r="E366" s="1" t="str">
        <f t="shared" si="10"/>
        <v>Bluedart</v>
      </c>
      <c r="F366" s="1" t="str">
        <f t="shared" si="11"/>
        <v>Saturday</v>
      </c>
    </row>
    <row r="367" spans="1:6" x14ac:dyDescent="0.25">
      <c r="A367" s="2">
        <f>_xlfn.XLOOKUP(B367,MasterSheet!Q:Q,MasterSheet!N:N," ")</f>
        <v>45927</v>
      </c>
      <c r="B367" s="1">
        <v>58156228314</v>
      </c>
      <c r="C367" s="1" t="str">
        <f>IFERROR(VLOOKUP(B367,MasterSheet!Q:R,2,)," ")</f>
        <v>Delivered</v>
      </c>
      <c r="D367" s="1" t="str">
        <f>_xlfn.XLOOKUP(B367,MasterSheet!Q:Q,MasterSheet!P:P)</f>
        <v>TECHWEST</v>
      </c>
      <c r="E367" s="1" t="str">
        <f t="shared" si="10"/>
        <v>Bluedart</v>
      </c>
      <c r="F367" s="1" t="str">
        <f t="shared" si="11"/>
        <v>Saturday</v>
      </c>
    </row>
    <row r="368" spans="1:6" x14ac:dyDescent="0.25">
      <c r="A368" s="2">
        <f>_xlfn.XLOOKUP(B368,MasterSheet!Q:Q,MasterSheet!N:N," ")</f>
        <v>45927</v>
      </c>
      <c r="B368" s="1">
        <v>58156228491</v>
      </c>
      <c r="C368" s="1" t="str">
        <f>IFERROR(VLOOKUP(B368,MasterSheet!Q:R,2,)," ")</f>
        <v>Delivered</v>
      </c>
      <c r="D368" s="1" t="str">
        <f>_xlfn.XLOOKUP(B368,MasterSheet!Q:Q,MasterSheet!P:P)</f>
        <v>POPVAX</v>
      </c>
      <c r="E368" s="1" t="str">
        <f t="shared" si="10"/>
        <v>Bluedart</v>
      </c>
      <c r="F368" s="1" t="str">
        <f t="shared" si="11"/>
        <v>Saturday</v>
      </c>
    </row>
    <row r="369" spans="1:6" x14ac:dyDescent="0.25">
      <c r="A369" s="2">
        <f>_xlfn.XLOOKUP(B369,MasterSheet!Q:Q,MasterSheet!N:N," ")</f>
        <v>45927</v>
      </c>
      <c r="B369" s="1">
        <v>58156228675</v>
      </c>
      <c r="C369" s="1" t="str">
        <f>IFERROR(VLOOKUP(B369,MasterSheet!Q:R,2,)," ")</f>
        <v>Delivered</v>
      </c>
      <c r="D369" s="1" t="str">
        <f>_xlfn.XLOOKUP(B369,MasterSheet!Q:Q,MasterSheet!P:P)</f>
        <v>CELLIN BIO</v>
      </c>
      <c r="E369" s="1" t="str">
        <f t="shared" si="10"/>
        <v>Bluedart</v>
      </c>
      <c r="F369" s="1" t="str">
        <f t="shared" si="11"/>
        <v>Saturday</v>
      </c>
    </row>
    <row r="370" spans="1:6" x14ac:dyDescent="0.25">
      <c r="A370" s="2">
        <f>_xlfn.XLOOKUP(B370,MasterSheet!Q:Q,MasterSheet!N:N," ")</f>
        <v>45927</v>
      </c>
      <c r="B370" s="1">
        <v>58156228815</v>
      </c>
      <c r="C370" s="1" t="str">
        <f>IFERROR(VLOOKUP(B370,MasterSheet!Q:R,2,)," ")</f>
        <v>Delivered</v>
      </c>
      <c r="D370" s="1" t="str">
        <f>_xlfn.XLOOKUP(B370,MasterSheet!Q:Q,MasterSheet!P:P)</f>
        <v>NCCS</v>
      </c>
      <c r="E370" s="1" t="str">
        <f t="shared" si="10"/>
        <v>Bluedart</v>
      </c>
      <c r="F370" s="1" t="str">
        <f t="shared" si="11"/>
        <v>Saturday</v>
      </c>
    </row>
    <row r="371" spans="1:6" x14ac:dyDescent="0.25">
      <c r="A371" s="2">
        <f>_xlfn.XLOOKUP(B371,MasterSheet!Q:Q,MasterSheet!N:N," ")</f>
        <v>45927</v>
      </c>
      <c r="B371" s="1">
        <v>58156228885</v>
      </c>
      <c r="C371" s="1" t="str">
        <f>IFERROR(VLOOKUP(B371,MasterSheet!Q:R,2,)," ")</f>
        <v>Delivered</v>
      </c>
      <c r="D371" s="1" t="str">
        <f>_xlfn.XLOOKUP(B371,MasterSheet!Q:Q,MasterSheet!P:P)</f>
        <v>Helix</v>
      </c>
      <c r="E371" s="1" t="str">
        <f t="shared" si="10"/>
        <v>Bluedart</v>
      </c>
      <c r="F371" s="1" t="str">
        <f t="shared" si="11"/>
        <v>Saturday</v>
      </c>
    </row>
    <row r="372" spans="1:6" x14ac:dyDescent="0.25">
      <c r="A372" s="2">
        <f>_xlfn.XLOOKUP(B372,MasterSheet!Q:Q,MasterSheet!N:N," ")</f>
        <v>45927</v>
      </c>
      <c r="B372" s="1">
        <v>58156229014</v>
      </c>
      <c r="C372" s="1" t="str">
        <f>IFERROR(VLOOKUP(B372,MasterSheet!Q:R,2,)," ")</f>
        <v>Delivered</v>
      </c>
      <c r="D372" s="1" t="str">
        <f>_xlfn.XLOOKUP(B372,MasterSheet!Q:Q,MasterSheet!P:P)</f>
        <v>Cellcure</v>
      </c>
      <c r="E372" s="1" t="str">
        <f t="shared" si="10"/>
        <v>Bluedart</v>
      </c>
      <c r="F372" s="1" t="str">
        <f t="shared" si="11"/>
        <v>Saturday</v>
      </c>
    </row>
    <row r="373" spans="1:6" x14ac:dyDescent="0.25">
      <c r="A373" s="2">
        <f>_xlfn.XLOOKUP(B373,MasterSheet!Q:Q,MasterSheet!N:N," ")</f>
        <v>45927</v>
      </c>
      <c r="B373" s="1">
        <v>58156229110</v>
      </c>
      <c r="C373" s="1" t="str">
        <f>IFERROR(VLOOKUP(B373,MasterSheet!Q:R,2,)," ")</f>
        <v>Delivered</v>
      </c>
      <c r="D373" s="1" t="str">
        <f>_xlfn.XLOOKUP(B373,MasterSheet!Q:Q,MasterSheet!P:P)</f>
        <v>NEXGENE</v>
      </c>
      <c r="E373" s="1" t="str">
        <f t="shared" si="10"/>
        <v>Bluedart</v>
      </c>
      <c r="F373" s="1" t="str">
        <f t="shared" si="11"/>
        <v>Saturday</v>
      </c>
    </row>
    <row r="374" spans="1:6" x14ac:dyDescent="0.25">
      <c r="A374" s="2">
        <f>_xlfn.XLOOKUP(B374,MasterSheet!Q:Q,MasterSheet!N:N," ")</f>
        <v>45927</v>
      </c>
      <c r="B374" s="1">
        <v>58156229353</v>
      </c>
      <c r="C374" s="1" t="str">
        <f>IFERROR(VLOOKUP(B374,MasterSheet!Q:R,2,)," ")</f>
        <v>Delivered</v>
      </c>
      <c r="D374" s="1" t="str">
        <f>_xlfn.XLOOKUP(B374,MasterSheet!Q:Q,MasterSheet!P:P)</f>
        <v>RG SONS</v>
      </c>
      <c r="E374" s="1" t="str">
        <f t="shared" si="10"/>
        <v>Bluedart</v>
      </c>
      <c r="F374" s="1" t="str">
        <f t="shared" si="11"/>
        <v>Saturday</v>
      </c>
    </row>
    <row r="375" spans="1:6" x14ac:dyDescent="0.25">
      <c r="A375" s="2">
        <f>_xlfn.XLOOKUP(B375,MasterSheet!Q:Q,MasterSheet!N:N," ")</f>
        <v>45927</v>
      </c>
      <c r="B375" s="1">
        <v>58156233800</v>
      </c>
      <c r="C375" s="1" t="str">
        <f>IFERROR(VLOOKUP(B375,MasterSheet!Q:R,2,)," ")</f>
        <v>Delivered</v>
      </c>
      <c r="D375" s="1" t="str">
        <f>_xlfn.XLOOKUP(B375,MasterSheet!Q:Q,MasterSheet!P:P)</f>
        <v>ACTREC</v>
      </c>
      <c r="E375" s="1" t="str">
        <f t="shared" si="10"/>
        <v>Bluedart</v>
      </c>
      <c r="F375" s="1" t="str">
        <f t="shared" si="11"/>
        <v>Saturday</v>
      </c>
    </row>
    <row r="376" spans="1:6" x14ac:dyDescent="0.25">
      <c r="A376" s="2">
        <f>_xlfn.XLOOKUP(B376,MasterSheet!Q:Q,MasterSheet!N:N," ")</f>
        <v>45927</v>
      </c>
      <c r="B376" s="1">
        <v>58156233936</v>
      </c>
      <c r="C376" s="1" t="str">
        <f>IFERROR(VLOOKUP(B376,MasterSheet!Q:R,2,)," ")</f>
        <v>Delivered</v>
      </c>
      <c r="D376" s="1" t="str">
        <f>_xlfn.XLOOKUP(B376,MasterSheet!Q:Q,MasterSheet!P:P)</f>
        <v>Shubh Sales</v>
      </c>
      <c r="E376" s="1" t="str">
        <f t="shared" si="10"/>
        <v>Bluedart</v>
      </c>
      <c r="F376" s="1" t="str">
        <f t="shared" si="11"/>
        <v>Saturday</v>
      </c>
    </row>
    <row r="377" spans="1:6" x14ac:dyDescent="0.25">
      <c r="A377" s="2">
        <f>_xlfn.XLOOKUP(B377,MasterSheet!Q:Q,MasterSheet!N:N," ")</f>
        <v>45934</v>
      </c>
      <c r="B377" s="1">
        <v>58156475322</v>
      </c>
      <c r="C377" s="1" t="str">
        <f>IFERROR(VLOOKUP(B377,MasterSheet!Q:R,2,)," ")</f>
        <v>Delivered</v>
      </c>
      <c r="D377" s="1" t="str">
        <f>_xlfn.XLOOKUP(B377,MasterSheet!Q:Q,MasterSheet!P:P)</f>
        <v>Mishu Pharma</v>
      </c>
      <c r="E377" s="1" t="str">
        <f t="shared" si="10"/>
        <v>Bluedart</v>
      </c>
      <c r="F377" s="1" t="str">
        <f t="shared" si="11"/>
        <v>Saturday</v>
      </c>
    </row>
    <row r="378" spans="1:6" x14ac:dyDescent="0.25">
      <c r="A378" s="2">
        <f>_xlfn.XLOOKUP(B378,MasterSheet!Q:Q,MasterSheet!N:N," ")</f>
        <v>45934</v>
      </c>
      <c r="B378" s="1">
        <v>58156475764</v>
      </c>
      <c r="C378" s="1" t="str">
        <f>IFERROR(VLOOKUP(B378,MasterSheet!Q:R,2,)," ")</f>
        <v>Delivered</v>
      </c>
      <c r="D378" s="1" t="str">
        <f>_xlfn.XLOOKUP(B378,MasterSheet!Q:Q,MasterSheet!P:P)</f>
        <v>RG SONS</v>
      </c>
      <c r="E378" s="1" t="str">
        <f t="shared" si="10"/>
        <v>Bluedart</v>
      </c>
      <c r="F378" s="1" t="str">
        <f t="shared" si="11"/>
        <v>Saturday</v>
      </c>
    </row>
    <row r="379" spans="1:6" x14ac:dyDescent="0.25">
      <c r="A379" s="2">
        <f>_xlfn.XLOOKUP(B379,MasterSheet!Q:Q,MasterSheet!N:N," ")</f>
        <v>45934</v>
      </c>
      <c r="B379" s="1">
        <v>58156477724</v>
      </c>
      <c r="C379" s="1" t="str">
        <f>IFERROR(VLOOKUP(B379,MasterSheet!Q:R,2,)," ")</f>
        <v>Delivered</v>
      </c>
      <c r="D379" s="1" t="str">
        <f>_xlfn.XLOOKUP(B379,MasterSheet!Q:Q,MasterSheet!P:P)</f>
        <v>Hinduja</v>
      </c>
      <c r="E379" s="1" t="str">
        <f t="shared" si="10"/>
        <v>Bluedart</v>
      </c>
      <c r="F379" s="1" t="str">
        <f t="shared" si="11"/>
        <v>Saturday</v>
      </c>
    </row>
    <row r="380" spans="1:6" x14ac:dyDescent="0.25">
      <c r="A380" s="2">
        <f>_xlfn.XLOOKUP(B380,MasterSheet!Q:Q,MasterSheet!N:N," ")</f>
        <v>45934</v>
      </c>
      <c r="B380" s="1">
        <v>58156478682</v>
      </c>
      <c r="C380" s="1" t="str">
        <f>IFERROR(VLOOKUP(B380,MasterSheet!Q:R,2,)," ")</f>
        <v>Delivered</v>
      </c>
      <c r="D380" s="1" t="str">
        <f>_xlfn.XLOOKUP(B380,MasterSheet!Q:Q,MasterSheet!P:P)</f>
        <v>SSCMP</v>
      </c>
      <c r="E380" s="1" t="str">
        <f t="shared" si="10"/>
        <v>Bluedart</v>
      </c>
      <c r="F380" s="1" t="str">
        <f t="shared" si="11"/>
        <v>Saturday</v>
      </c>
    </row>
    <row r="381" spans="1:6" x14ac:dyDescent="0.25">
      <c r="A381" s="2">
        <f>_xlfn.XLOOKUP(B381,MasterSheet!Q:Q,MasterSheet!N:N," ")</f>
        <v>45936</v>
      </c>
      <c r="B381" s="1">
        <v>58156534575</v>
      </c>
      <c r="C381" s="1" t="str">
        <f>IFERROR(VLOOKUP(B381,MasterSheet!Q:R,2,)," ")</f>
        <v>Delivered</v>
      </c>
      <c r="D381" s="1" t="str">
        <f>_xlfn.XLOOKUP(B381,MasterSheet!Q:Q,MasterSheet!P:P)</f>
        <v>ILS</v>
      </c>
      <c r="E381" s="1" t="str">
        <f t="shared" si="10"/>
        <v>Bluedart</v>
      </c>
      <c r="F381" s="1" t="str">
        <f t="shared" si="11"/>
        <v>Monday</v>
      </c>
    </row>
    <row r="382" spans="1:6" x14ac:dyDescent="0.25">
      <c r="A382" s="2">
        <f>_xlfn.XLOOKUP(B382,MasterSheet!Q:Q,MasterSheet!N:N," ")</f>
        <v>45936</v>
      </c>
      <c r="B382" s="1">
        <v>58156535312</v>
      </c>
      <c r="C382" s="1" t="str">
        <f>IFERROR(VLOOKUP(B382,MasterSheet!Q:R,2,)," ")</f>
        <v>Delivered</v>
      </c>
      <c r="D382" s="1" t="str">
        <f>_xlfn.XLOOKUP(B382,MasterSheet!Q:Q,MasterSheet!P:P)</f>
        <v>XAVIERS</v>
      </c>
      <c r="E382" s="1" t="str">
        <f t="shared" si="10"/>
        <v>Bluedart</v>
      </c>
      <c r="F382" s="1" t="str">
        <f t="shared" si="11"/>
        <v>Monday</v>
      </c>
    </row>
    <row r="383" spans="1:6" x14ac:dyDescent="0.25">
      <c r="A383" s="2">
        <f>_xlfn.XLOOKUP(B383,MasterSheet!Q:Q,MasterSheet!N:N," ")</f>
        <v>45936</v>
      </c>
      <c r="B383" s="1">
        <v>58156536115</v>
      </c>
      <c r="C383" s="1" t="str">
        <f>IFERROR(VLOOKUP(B383,MasterSheet!Q:R,2,)," ")</f>
        <v>Delivered</v>
      </c>
      <c r="D383" s="1" t="str">
        <f>_xlfn.XLOOKUP(B383,MasterSheet!Q:Q,MasterSheet!P:P)</f>
        <v>ABHI BIO</v>
      </c>
      <c r="E383" s="1" t="str">
        <f t="shared" si="10"/>
        <v>Bluedart</v>
      </c>
      <c r="F383" s="1" t="str">
        <f t="shared" si="11"/>
        <v>Monday</v>
      </c>
    </row>
    <row r="384" spans="1:6" x14ac:dyDescent="0.25">
      <c r="A384" s="2">
        <f>_xlfn.XLOOKUP(B384,MasterSheet!Q:Q,MasterSheet!N:N," ")</f>
        <v>45937</v>
      </c>
      <c r="B384" s="1">
        <v>58156564491</v>
      </c>
      <c r="C384" s="1" t="str">
        <f>IFERROR(VLOOKUP(B384,MasterSheet!Q:R,2,)," ")</f>
        <v>Delivered</v>
      </c>
      <c r="D384" s="1" t="str">
        <f>_xlfn.XLOOKUP(B384,MasterSheet!Q:Q,MasterSheet!P:P)</f>
        <v>TECHWEST</v>
      </c>
      <c r="E384" s="1" t="str">
        <f t="shared" si="10"/>
        <v>Bluedart</v>
      </c>
      <c r="F384" s="1" t="str">
        <f t="shared" si="11"/>
        <v>Tuesday</v>
      </c>
    </row>
    <row r="385" spans="1:6" x14ac:dyDescent="0.25">
      <c r="A385" s="2">
        <f>_xlfn.XLOOKUP(B385,MasterSheet!Q:Q,MasterSheet!N:N," ")</f>
        <v>45937</v>
      </c>
      <c r="B385" s="1">
        <v>58156564841</v>
      </c>
      <c r="C385" s="1" t="str">
        <f>IFERROR(VLOOKUP(B385,MasterSheet!Q:R,2,)," ")</f>
        <v>Delivered</v>
      </c>
      <c r="D385" s="1" t="str">
        <f>_xlfn.XLOOKUP(B385,MasterSheet!Q:Q,MasterSheet!P:P)</f>
        <v>BECKMAN</v>
      </c>
      <c r="E385" s="1" t="str">
        <f t="shared" si="10"/>
        <v>Bluedart</v>
      </c>
      <c r="F385" s="1" t="str">
        <f t="shared" si="11"/>
        <v>Tuesday</v>
      </c>
    </row>
    <row r="386" spans="1:6" x14ac:dyDescent="0.25">
      <c r="A386" s="2">
        <f>_xlfn.XLOOKUP(B386,MasterSheet!Q:Q,MasterSheet!N:N," ")</f>
        <v>45937</v>
      </c>
      <c r="B386" s="1">
        <v>58156565795</v>
      </c>
      <c r="C386" s="1" t="str">
        <f>IFERROR(VLOOKUP(B386,MasterSheet!Q:R,2,)," ")</f>
        <v>Delivered</v>
      </c>
      <c r="D386" s="1" t="str">
        <f>_xlfn.XLOOKUP(B386,MasterSheet!Q:Q,MasterSheet!P:P)</f>
        <v>NCCS</v>
      </c>
      <c r="E386" s="1" t="str">
        <f t="shared" ref="E386:E449" si="12">IF(LEFT(B386,1)="D","DTDC",IF(ISNUMBER(--LEFT(B386,1)),"Bluedart","Other"))</f>
        <v>Bluedart</v>
      </c>
      <c r="F386" s="1" t="str">
        <f t="shared" ref="F386:F449" si="13">TEXT(A386, "dddd")</f>
        <v>Tuesday</v>
      </c>
    </row>
    <row r="387" spans="1:6" x14ac:dyDescent="0.25">
      <c r="A387" s="2">
        <f>_xlfn.XLOOKUP(B387,MasterSheet!Q:Q,MasterSheet!N:N," ")</f>
        <v>45937</v>
      </c>
      <c r="B387" s="1">
        <v>58156565891</v>
      </c>
      <c r="C387" s="1" t="str">
        <f>IFERROR(VLOOKUP(B387,MasterSheet!Q:R,2,)," ")</f>
        <v>Delivered</v>
      </c>
      <c r="D387" s="1" t="str">
        <f>_xlfn.XLOOKUP(B387,MasterSheet!Q:Q,MasterSheet!P:P)</f>
        <v>BIO AID</v>
      </c>
      <c r="E387" s="1" t="str">
        <f t="shared" si="12"/>
        <v>Bluedart</v>
      </c>
      <c r="F387" s="1" t="str">
        <f t="shared" si="13"/>
        <v>Tuesday</v>
      </c>
    </row>
    <row r="388" spans="1:6" x14ac:dyDescent="0.25">
      <c r="A388" s="2">
        <f>_xlfn.XLOOKUP(B388,MasterSheet!Q:Q,MasterSheet!N:N," ")</f>
        <v>45937</v>
      </c>
      <c r="B388" s="1">
        <v>58156566646</v>
      </c>
      <c r="C388" s="1" t="str">
        <f>IFERROR(VLOOKUP(B388,MasterSheet!Q:R,2,)," ")</f>
        <v>Delivered</v>
      </c>
      <c r="D388" s="1" t="str">
        <f>_xlfn.XLOOKUP(B388,MasterSheet!Q:Q,MasterSheet!P:P)</f>
        <v>NEUBERG</v>
      </c>
      <c r="E388" s="1" t="str">
        <f t="shared" si="12"/>
        <v>Bluedart</v>
      </c>
      <c r="F388" s="1" t="str">
        <f t="shared" si="13"/>
        <v>Tuesday</v>
      </c>
    </row>
    <row r="389" spans="1:6" x14ac:dyDescent="0.25">
      <c r="A389" s="2">
        <f>_xlfn.XLOOKUP(B389,MasterSheet!Q:Q,MasterSheet!N:N," ")</f>
        <v>45937</v>
      </c>
      <c r="B389" s="1">
        <v>58156567033</v>
      </c>
      <c r="C389" s="1" t="str">
        <f>IFERROR(VLOOKUP(B389,MasterSheet!Q:R,2,)," ")</f>
        <v>Delivered</v>
      </c>
      <c r="D389" s="1" t="str">
        <f>_xlfn.XLOOKUP(B389,MasterSheet!Q:Q,MasterSheet!P:P)</f>
        <v>FARCAST</v>
      </c>
      <c r="E389" s="1" t="str">
        <f t="shared" si="12"/>
        <v>Bluedart</v>
      </c>
      <c r="F389" s="1" t="str">
        <f t="shared" si="13"/>
        <v>Tuesday</v>
      </c>
    </row>
    <row r="390" spans="1:6" x14ac:dyDescent="0.25">
      <c r="A390" s="2">
        <f>_xlfn.XLOOKUP(B390,MasterSheet!Q:Q,MasterSheet!N:N," ")</f>
        <v>45937</v>
      </c>
      <c r="B390" s="1">
        <v>58156567490</v>
      </c>
      <c r="C390" s="1" t="str">
        <f>IFERROR(VLOOKUP(B390,MasterSheet!Q:R,2,)," ")</f>
        <v>Delivered</v>
      </c>
      <c r="D390" s="1" t="str">
        <f>_xlfn.XLOOKUP(B390,MasterSheet!Q:Q,MasterSheet!P:P)</f>
        <v>Symbiosis</v>
      </c>
      <c r="E390" s="1" t="str">
        <f t="shared" si="12"/>
        <v>Bluedart</v>
      </c>
      <c r="F390" s="1" t="str">
        <f t="shared" si="13"/>
        <v>Tuesday</v>
      </c>
    </row>
    <row r="391" spans="1:6" x14ac:dyDescent="0.25">
      <c r="A391" s="2">
        <f>_xlfn.XLOOKUP(B391,MasterSheet!Q:Q,MasterSheet!N:N," ")</f>
        <v>45937</v>
      </c>
      <c r="B391" s="1">
        <v>58156567700</v>
      </c>
      <c r="C391" s="1" t="str">
        <f>IFERROR(VLOOKUP(B391,MasterSheet!Q:R,2,)," ")</f>
        <v>Delivered</v>
      </c>
      <c r="D391" s="1" t="str">
        <f>_xlfn.XLOOKUP(B391,MasterSheet!Q:Q,MasterSheet!P:P)</f>
        <v>KOKILA</v>
      </c>
      <c r="E391" s="1" t="str">
        <f t="shared" si="12"/>
        <v>Bluedart</v>
      </c>
      <c r="F391" s="1" t="str">
        <f t="shared" si="13"/>
        <v>Tuesday</v>
      </c>
    </row>
    <row r="392" spans="1:6" x14ac:dyDescent="0.25">
      <c r="A392" s="2">
        <f>_xlfn.XLOOKUP(B392,MasterSheet!Q:Q,MasterSheet!N:N," ")</f>
        <v>45937</v>
      </c>
      <c r="B392" s="1">
        <v>58156568142</v>
      </c>
      <c r="C392" s="1" t="str">
        <f>IFERROR(VLOOKUP(B392,MasterSheet!Q:R,2,)," ")</f>
        <v>Delivered</v>
      </c>
      <c r="D392" s="1" t="str">
        <f>_xlfn.XLOOKUP(B392,MasterSheet!Q:Q,MasterSheet!P:P)</f>
        <v>ICT</v>
      </c>
      <c r="E392" s="1" t="str">
        <f t="shared" si="12"/>
        <v>Bluedart</v>
      </c>
      <c r="F392" s="1" t="str">
        <f t="shared" si="13"/>
        <v>Tuesday</v>
      </c>
    </row>
    <row r="393" spans="1:6" x14ac:dyDescent="0.25">
      <c r="A393" s="2">
        <f>_xlfn.XLOOKUP(B393,MasterSheet!Q:Q,MasterSheet!N:N," ")</f>
        <v>45937</v>
      </c>
      <c r="B393" s="1">
        <v>58156568330</v>
      </c>
      <c r="C393" s="1" t="str">
        <f>IFERROR(VLOOKUP(B393,MasterSheet!Q:R,2,)," ")</f>
        <v>Delivered</v>
      </c>
      <c r="D393" s="1" t="str">
        <f>_xlfn.XLOOKUP(B393,MasterSheet!Q:Q,MasterSheet!P:P)</f>
        <v>BHARAT biotech</v>
      </c>
      <c r="E393" s="1" t="str">
        <f t="shared" si="12"/>
        <v>Bluedart</v>
      </c>
      <c r="F393" s="1" t="str">
        <f t="shared" si="13"/>
        <v>Tuesday</v>
      </c>
    </row>
    <row r="394" spans="1:6" x14ac:dyDescent="0.25">
      <c r="A394" s="2">
        <f>_xlfn.XLOOKUP(B394,MasterSheet!Q:Q,MasterSheet!N:N," ")</f>
        <v>45937</v>
      </c>
      <c r="B394" s="1">
        <v>58156568676</v>
      </c>
      <c r="C394" s="1" t="str">
        <f>IFERROR(VLOOKUP(B394,MasterSheet!Q:R,2,)," ")</f>
        <v>Delivered</v>
      </c>
      <c r="D394" s="1" t="str">
        <f>_xlfn.XLOOKUP(B394,MasterSheet!Q:Q,MasterSheet!P:P)</f>
        <v>CELLIN BIO</v>
      </c>
      <c r="E394" s="1" t="str">
        <f t="shared" si="12"/>
        <v>Bluedart</v>
      </c>
      <c r="F394" s="1" t="str">
        <f t="shared" si="13"/>
        <v>Tuesday</v>
      </c>
    </row>
    <row r="395" spans="1:6" x14ac:dyDescent="0.25">
      <c r="A395" s="2">
        <f>_xlfn.XLOOKUP(B395,MasterSheet!Q:Q,MasterSheet!N:N," ")</f>
        <v>45937</v>
      </c>
      <c r="B395" s="1">
        <v>58156569435</v>
      </c>
      <c r="C395" s="1" t="str">
        <f>IFERROR(VLOOKUP(B395,MasterSheet!Q:R,2,)," ")</f>
        <v>Delivered</v>
      </c>
      <c r="D395" s="1" t="str">
        <f>_xlfn.XLOOKUP(B395,MasterSheet!Q:Q,MasterSheet!P:P)</f>
        <v>ACTREC</v>
      </c>
      <c r="E395" s="1" t="str">
        <f t="shared" si="12"/>
        <v>Bluedart</v>
      </c>
      <c r="F395" s="1" t="str">
        <f t="shared" si="13"/>
        <v>Tuesday</v>
      </c>
    </row>
    <row r="396" spans="1:6" x14ac:dyDescent="0.25">
      <c r="A396" s="2">
        <f>_xlfn.XLOOKUP(B396,MasterSheet!Q:Q,MasterSheet!N:N," ")</f>
        <v>45937</v>
      </c>
      <c r="B396" s="1">
        <v>58156569730</v>
      </c>
      <c r="C396" s="1" t="str">
        <f>IFERROR(VLOOKUP(B396,MasterSheet!Q:R,2,)," ")</f>
        <v>Delivered</v>
      </c>
      <c r="D396" s="1" t="str">
        <f>_xlfn.XLOOKUP(B396,MasterSheet!Q:Q,MasterSheet!P:P)</f>
        <v>BIO SOLUTION</v>
      </c>
      <c r="E396" s="1" t="str">
        <f t="shared" si="12"/>
        <v>Bluedart</v>
      </c>
      <c r="F396" s="1" t="str">
        <f t="shared" si="13"/>
        <v>Tuesday</v>
      </c>
    </row>
    <row r="397" spans="1:6" x14ac:dyDescent="0.25">
      <c r="A397" s="2">
        <f>_xlfn.XLOOKUP(B397,MasterSheet!Q:Q,MasterSheet!N:N," ")</f>
        <v>45937</v>
      </c>
      <c r="B397" s="1">
        <v>58156570021</v>
      </c>
      <c r="C397" s="1" t="str">
        <f>IFERROR(VLOOKUP(B397,MasterSheet!Q:R,2,)," ")</f>
        <v>Delivered</v>
      </c>
      <c r="D397" s="1" t="str">
        <f>_xlfn.XLOOKUP(B397,MasterSheet!Q:Q,MasterSheet!P:P)</f>
        <v>ILABKART</v>
      </c>
      <c r="E397" s="1" t="str">
        <f t="shared" si="12"/>
        <v>Bluedart</v>
      </c>
      <c r="F397" s="1" t="str">
        <f t="shared" si="13"/>
        <v>Tuesday</v>
      </c>
    </row>
    <row r="398" spans="1:6" x14ac:dyDescent="0.25">
      <c r="A398" s="2">
        <f>_xlfn.XLOOKUP(B398,MasterSheet!Q:Q,MasterSheet!N:N," ")</f>
        <v>45937</v>
      </c>
      <c r="B398" s="1">
        <v>58156571163</v>
      </c>
      <c r="C398" s="1" t="str">
        <f>IFERROR(VLOOKUP(B398,MasterSheet!Q:R,2,)," ")</f>
        <v>Delivered</v>
      </c>
      <c r="D398" s="1" t="str">
        <f>_xlfn.XLOOKUP(B398,MasterSheet!Q:Q,MasterSheet!P:P)</f>
        <v>M BIOTECH</v>
      </c>
      <c r="E398" s="1" t="str">
        <f t="shared" si="12"/>
        <v>Bluedart</v>
      </c>
      <c r="F398" s="1" t="str">
        <f t="shared" si="13"/>
        <v>Tuesday</v>
      </c>
    </row>
    <row r="399" spans="1:6" x14ac:dyDescent="0.25">
      <c r="A399" s="2">
        <f>_xlfn.XLOOKUP(B399,MasterSheet!Q:Q,MasterSheet!N:N," ")</f>
        <v>45937</v>
      </c>
      <c r="B399" s="1">
        <v>58156571594</v>
      </c>
      <c r="C399" s="1" t="str">
        <f>IFERROR(VLOOKUP(B399,MasterSheet!Q:R,2,)," ")</f>
        <v>Delivered</v>
      </c>
      <c r="D399" s="1" t="str">
        <f>_xlfn.XLOOKUP(B399,MasterSheet!Q:Q,MasterSheet!P:P)</f>
        <v>SUN PHARMA</v>
      </c>
      <c r="E399" s="1" t="str">
        <f t="shared" si="12"/>
        <v>Bluedart</v>
      </c>
      <c r="F399" s="1" t="str">
        <f t="shared" si="13"/>
        <v>Tuesday</v>
      </c>
    </row>
    <row r="400" spans="1:6" x14ac:dyDescent="0.25">
      <c r="A400" s="2">
        <f>_xlfn.XLOOKUP(B400,MasterSheet!Q:Q,MasterSheet!N:N," ")</f>
        <v>45937</v>
      </c>
      <c r="B400" s="1">
        <v>58156571955</v>
      </c>
      <c r="C400" s="1" t="str">
        <f>IFERROR(VLOOKUP(B400,MasterSheet!Q:R,2,)," ")</f>
        <v>Delivered</v>
      </c>
      <c r="D400" s="1" t="str">
        <f>_xlfn.XLOOKUP(B400,MasterSheet!Q:Q,MasterSheet!P:P)</f>
        <v>AURIGINE ONCO</v>
      </c>
      <c r="E400" s="1" t="str">
        <f t="shared" si="12"/>
        <v>Bluedart</v>
      </c>
      <c r="F400" s="1" t="str">
        <f t="shared" si="13"/>
        <v>Tuesday</v>
      </c>
    </row>
    <row r="401" spans="1:6" x14ac:dyDescent="0.25">
      <c r="A401" s="2">
        <f>_xlfn.XLOOKUP(B401,MasterSheet!Q:Q,MasterSheet!N:N," ")</f>
        <v>45937</v>
      </c>
      <c r="B401" s="1">
        <v>58156572773</v>
      </c>
      <c r="C401" s="1" t="str">
        <f>IFERROR(VLOOKUP(B401,MasterSheet!Q:R,2,)," ")</f>
        <v>Delivered</v>
      </c>
      <c r="D401" s="1" t="str">
        <f>_xlfn.XLOOKUP(B401,MasterSheet!Q:Q,MasterSheet!P:P)</f>
        <v>HELIX</v>
      </c>
      <c r="E401" s="1" t="str">
        <f t="shared" si="12"/>
        <v>Bluedart</v>
      </c>
      <c r="F401" s="1" t="str">
        <f t="shared" si="13"/>
        <v>Tuesday</v>
      </c>
    </row>
    <row r="402" spans="1:6" x14ac:dyDescent="0.25">
      <c r="A402" s="2">
        <f>_xlfn.XLOOKUP(B402,MasterSheet!Q:Q,MasterSheet!N:N," ")</f>
        <v>45937</v>
      </c>
      <c r="B402" s="1">
        <v>58156573160</v>
      </c>
      <c r="C402" s="1" t="str">
        <f>IFERROR(VLOOKUP(B402,MasterSheet!Q:R,2,)," ")</f>
        <v>Delivered</v>
      </c>
      <c r="D402" s="1" t="str">
        <f>_xlfn.XLOOKUP(B402,MasterSheet!Q:Q,MasterSheet!P:P)</f>
        <v>IIT KANPUR</v>
      </c>
      <c r="E402" s="1" t="str">
        <f t="shared" si="12"/>
        <v>Bluedart</v>
      </c>
      <c r="F402" s="1" t="str">
        <f t="shared" si="13"/>
        <v>Tuesday</v>
      </c>
    </row>
    <row r="403" spans="1:6" x14ac:dyDescent="0.25">
      <c r="A403" s="2">
        <f>_xlfn.XLOOKUP(B403,MasterSheet!Q:Q,MasterSheet!N:N," ")</f>
        <v>45937</v>
      </c>
      <c r="B403" s="1">
        <v>58156573495</v>
      </c>
      <c r="C403" s="1" t="str">
        <f>IFERROR(VLOOKUP(B403,MasterSheet!Q:R,2,)," ")</f>
        <v>Delivered</v>
      </c>
      <c r="D403" s="1" t="str">
        <f>_xlfn.XLOOKUP(B403,MasterSheet!Q:Q,MasterSheet!P:P)</f>
        <v>MICRO VAPI</v>
      </c>
      <c r="E403" s="1" t="str">
        <f t="shared" si="12"/>
        <v>Bluedart</v>
      </c>
      <c r="F403" s="1" t="str">
        <f t="shared" si="13"/>
        <v>Tuesday</v>
      </c>
    </row>
    <row r="404" spans="1:6" x14ac:dyDescent="0.25">
      <c r="A404" s="2">
        <f>_xlfn.XLOOKUP(B404,MasterSheet!Q:Q,MasterSheet!N:N," ")</f>
        <v>45937</v>
      </c>
      <c r="B404" s="1">
        <v>58156574066</v>
      </c>
      <c r="C404" s="1" t="str">
        <f>IFERROR(VLOOKUP(B404,MasterSheet!Q:R,2,)," ")</f>
        <v>Delivered</v>
      </c>
      <c r="D404" s="1" t="str">
        <f>_xlfn.XLOOKUP(B404,MasterSheet!Q:Q,MasterSheet!P:P)</f>
        <v>TIGS</v>
      </c>
      <c r="E404" s="1" t="str">
        <f t="shared" si="12"/>
        <v>Bluedart</v>
      </c>
      <c r="F404" s="1" t="str">
        <f t="shared" si="13"/>
        <v>Tuesday</v>
      </c>
    </row>
    <row r="405" spans="1:6" x14ac:dyDescent="0.25">
      <c r="A405" s="2">
        <f>_xlfn.XLOOKUP(B405,MasterSheet!Q:Q,MasterSheet!N:N," ")</f>
        <v>45937</v>
      </c>
      <c r="B405" s="1">
        <v>58156574420</v>
      </c>
      <c r="C405" s="1" t="str">
        <f>IFERROR(VLOOKUP(B405,MasterSheet!Q:R,2,)," ")</f>
        <v>Delivered</v>
      </c>
      <c r="D405" s="1" t="str">
        <f>_xlfn.XLOOKUP(B405,MasterSheet!Q:Q,MasterSheet!P:P)</f>
        <v>BITS PILANI</v>
      </c>
      <c r="E405" s="1" t="str">
        <f t="shared" si="12"/>
        <v>Bluedart</v>
      </c>
      <c r="F405" s="1" t="str">
        <f t="shared" si="13"/>
        <v>Tuesday</v>
      </c>
    </row>
    <row r="406" spans="1:6" x14ac:dyDescent="0.25">
      <c r="A406" s="2">
        <f>_xlfn.XLOOKUP(B406,MasterSheet!Q:Q,MasterSheet!N:N," ")</f>
        <v>45937</v>
      </c>
      <c r="B406" s="1">
        <v>58156578664</v>
      </c>
      <c r="C406" s="1" t="str">
        <f>IFERROR(VLOOKUP(B406,MasterSheet!Q:R,2,)," ")</f>
        <v>Delivered</v>
      </c>
      <c r="D406" s="1" t="str">
        <f>_xlfn.XLOOKUP(B406,MasterSheet!Q:Q,MasterSheet!P:P)</f>
        <v>ILS</v>
      </c>
      <c r="E406" s="1" t="str">
        <f t="shared" si="12"/>
        <v>Bluedart</v>
      </c>
      <c r="F406" s="1" t="str">
        <f t="shared" si="13"/>
        <v>Tuesday</v>
      </c>
    </row>
    <row r="407" spans="1:6" x14ac:dyDescent="0.25">
      <c r="A407" s="2">
        <f>_xlfn.XLOOKUP(B407,MasterSheet!Q:Q,MasterSheet!N:N," ")</f>
        <v>45937</v>
      </c>
      <c r="B407" s="1">
        <v>58156579261</v>
      </c>
      <c r="C407" s="1" t="str">
        <f>IFERROR(VLOOKUP(B407,MasterSheet!Q:R,2,)," ")</f>
        <v>Delivered</v>
      </c>
      <c r="D407" s="1" t="str">
        <f>_xlfn.XLOOKUP(B407,MasterSheet!Q:Q,MasterSheet!P:P)</f>
        <v>IISER BHOPAL</v>
      </c>
      <c r="E407" s="1" t="str">
        <f t="shared" si="12"/>
        <v>Bluedart</v>
      </c>
      <c r="F407" s="1" t="str">
        <f t="shared" si="13"/>
        <v>Tuesday</v>
      </c>
    </row>
    <row r="408" spans="1:6" x14ac:dyDescent="0.25">
      <c r="A408" s="2">
        <f>_xlfn.XLOOKUP(B408,MasterSheet!Q:Q,MasterSheet!N:N," ")</f>
        <v>45937</v>
      </c>
      <c r="B408" s="1">
        <v>58156584054</v>
      </c>
      <c r="C408" s="1" t="str">
        <f>IFERROR(VLOOKUP(B408,MasterSheet!Q:R,2,)," ")</f>
        <v>Delivered</v>
      </c>
      <c r="D408" s="1" t="str">
        <f>_xlfn.XLOOKUP(B408,MasterSheet!Q:Q,MasterSheet!P:P)</f>
        <v>TCG</v>
      </c>
      <c r="E408" s="1" t="str">
        <f t="shared" si="12"/>
        <v>Bluedart</v>
      </c>
      <c r="F408" s="1" t="str">
        <f t="shared" si="13"/>
        <v>Tuesday</v>
      </c>
    </row>
    <row r="409" spans="1:6" x14ac:dyDescent="0.25">
      <c r="A409" s="2">
        <f>_xlfn.XLOOKUP(B409,MasterSheet!Q:Q,MasterSheet!N:N," ")</f>
        <v>45938</v>
      </c>
      <c r="B409" s="1">
        <v>58156648572</v>
      </c>
      <c r="C409" s="1" t="str">
        <f>IFERROR(VLOOKUP(B409,MasterSheet!Q:R,2,)," ")</f>
        <v>Delivered</v>
      </c>
      <c r="D409" s="1" t="str">
        <f>_xlfn.XLOOKUP(B409,MasterSheet!Q:Q,MasterSheet!P:P)</f>
        <v>KEMWELL</v>
      </c>
      <c r="E409" s="1" t="str">
        <f t="shared" si="12"/>
        <v>Bluedart</v>
      </c>
      <c r="F409" s="1" t="str">
        <f t="shared" si="13"/>
        <v>Wednesday</v>
      </c>
    </row>
    <row r="410" spans="1:6" x14ac:dyDescent="0.25">
      <c r="A410" s="2">
        <f>_xlfn.XLOOKUP(B410,MasterSheet!Q:Q,MasterSheet!N:N," ")</f>
        <v>45938</v>
      </c>
      <c r="B410" s="1">
        <v>58156650086</v>
      </c>
      <c r="C410" s="1" t="str">
        <f>IFERROR(VLOOKUP(B410,MasterSheet!Q:R,2,)," ")</f>
        <v>Delivered</v>
      </c>
      <c r="D410" s="1" t="str">
        <f>_xlfn.XLOOKUP(B410,MasterSheet!Q:Q,MasterSheet!P:P)</f>
        <v>Allianz</v>
      </c>
      <c r="E410" s="1" t="str">
        <f t="shared" si="12"/>
        <v>Bluedart</v>
      </c>
      <c r="F410" s="1" t="str">
        <f t="shared" si="13"/>
        <v>Wednesday</v>
      </c>
    </row>
    <row r="411" spans="1:6" x14ac:dyDescent="0.25">
      <c r="A411" s="2">
        <f>_xlfn.XLOOKUP(B411,MasterSheet!Q:Q,MasterSheet!N:N," ")</f>
        <v>45939</v>
      </c>
      <c r="B411" s="1">
        <v>58156706370</v>
      </c>
      <c r="C411" s="1" t="str">
        <f>IFERROR(VLOOKUP(B411,MasterSheet!Q:R,2,)," ")</f>
        <v>Delivered</v>
      </c>
      <c r="D411" s="1" t="str">
        <f>_xlfn.XLOOKUP(B411,MasterSheet!Q:Q,MasterSheet!P:P)</f>
        <v>IKESIA</v>
      </c>
      <c r="E411" s="1" t="str">
        <f t="shared" si="12"/>
        <v>Bluedart</v>
      </c>
      <c r="F411" s="1" t="str">
        <f t="shared" si="13"/>
        <v>Thursday</v>
      </c>
    </row>
    <row r="412" spans="1:6" x14ac:dyDescent="0.25">
      <c r="A412" s="2">
        <f>_xlfn.XLOOKUP(B412,MasterSheet!Q:Q,MasterSheet!N:N," ")</f>
        <v>45941</v>
      </c>
      <c r="B412" s="1">
        <v>58156808990</v>
      </c>
      <c r="C412" s="1" t="str">
        <f>IFERROR(VLOOKUP(B412,MasterSheet!Q:R,2,)," ")</f>
        <v>Delivered</v>
      </c>
      <c r="D412" s="1" t="str">
        <f>_xlfn.XLOOKUP(B412,MasterSheet!Q:Q,MasterSheet!P:P)</f>
        <v>SUPRV</v>
      </c>
      <c r="E412" s="1" t="str">
        <f t="shared" si="12"/>
        <v>Bluedart</v>
      </c>
      <c r="F412" s="1" t="str">
        <f t="shared" si="13"/>
        <v>Saturday</v>
      </c>
    </row>
    <row r="413" spans="1:6" x14ac:dyDescent="0.25">
      <c r="A413" s="2">
        <f>_xlfn.XLOOKUP(B413,MasterSheet!Q:Q,MasterSheet!N:N," ")</f>
        <v>45941</v>
      </c>
      <c r="B413" s="1">
        <v>58156809782</v>
      </c>
      <c r="C413" s="1" t="str">
        <f>IFERROR(VLOOKUP(B413,MasterSheet!Q:R,2,)," ")</f>
        <v>Delivered</v>
      </c>
      <c r="D413" s="1" t="str">
        <f>_xlfn.XLOOKUP(B413,MasterSheet!Q:Q,MasterSheet!P:P)</f>
        <v>BIO SOLUTION</v>
      </c>
      <c r="E413" s="1" t="str">
        <f t="shared" si="12"/>
        <v>Bluedart</v>
      </c>
      <c r="F413" s="1" t="str">
        <f t="shared" si="13"/>
        <v>Saturday</v>
      </c>
    </row>
    <row r="414" spans="1:6" x14ac:dyDescent="0.25">
      <c r="A414" s="2">
        <f>_xlfn.XLOOKUP(B414,MasterSheet!Q:Q,MasterSheet!N:N," ")</f>
        <v>45941</v>
      </c>
      <c r="B414" s="1">
        <v>58156810375</v>
      </c>
      <c r="C414" s="1" t="str">
        <f>IFERROR(VLOOKUP(B414,MasterSheet!Q:R,2,)," ")</f>
        <v>Delivered</v>
      </c>
      <c r="D414" s="1" t="str">
        <f>_xlfn.XLOOKUP(B414,MasterSheet!Q:Q,MasterSheet!P:P)</f>
        <v>RG SONS</v>
      </c>
      <c r="E414" s="1" t="str">
        <f t="shared" si="12"/>
        <v>Bluedart</v>
      </c>
      <c r="F414" s="1" t="str">
        <f t="shared" si="13"/>
        <v>Saturday</v>
      </c>
    </row>
    <row r="415" spans="1:6" x14ac:dyDescent="0.25">
      <c r="A415" s="2">
        <f>_xlfn.XLOOKUP(B415,MasterSheet!Q:Q,MasterSheet!N:N," ")</f>
        <v>45941</v>
      </c>
      <c r="B415" s="1">
        <v>58156810622</v>
      </c>
      <c r="C415" s="1" t="str">
        <f>IFERROR(VLOOKUP(B415,MasterSheet!Q:R,2,)," ")</f>
        <v>Delivered</v>
      </c>
      <c r="D415" s="1" t="str">
        <f>_xlfn.XLOOKUP(B415,MasterSheet!Q:Q,MasterSheet!P:P)</f>
        <v>MANIPAL</v>
      </c>
      <c r="E415" s="1" t="str">
        <f t="shared" si="12"/>
        <v>Bluedart</v>
      </c>
      <c r="F415" s="1" t="str">
        <f t="shared" si="13"/>
        <v>Saturday</v>
      </c>
    </row>
    <row r="416" spans="1:6" x14ac:dyDescent="0.25">
      <c r="A416" s="2">
        <f>_xlfn.XLOOKUP(B416,MasterSheet!Q:Q,MasterSheet!N:N," ")</f>
        <v>45941</v>
      </c>
      <c r="B416" s="1">
        <v>58156810762</v>
      </c>
      <c r="C416" s="1" t="str">
        <f>IFERROR(VLOOKUP(B416,MasterSheet!Q:R,2,)," ")</f>
        <v>Delivered</v>
      </c>
      <c r="D416" s="1" t="str">
        <f>_xlfn.XLOOKUP(B416,MasterSheet!Q:Q,MasterSheet!P:P)</f>
        <v>JUBILANT</v>
      </c>
      <c r="E416" s="1" t="str">
        <f t="shared" si="12"/>
        <v>Bluedart</v>
      </c>
      <c r="F416" s="1" t="str">
        <f t="shared" si="13"/>
        <v>Saturday</v>
      </c>
    </row>
    <row r="417" spans="1:6" x14ac:dyDescent="0.25">
      <c r="A417" s="2">
        <f>_xlfn.XLOOKUP(B417,MasterSheet!Q:Q,MasterSheet!N:N," ")</f>
        <v>45941</v>
      </c>
      <c r="B417" s="1">
        <v>58156810935</v>
      </c>
      <c r="C417" s="1" t="str">
        <f>IFERROR(VLOOKUP(B417,MasterSheet!Q:R,2,)," ")</f>
        <v>Delivered</v>
      </c>
      <c r="D417" s="1" t="str">
        <f>_xlfn.XLOOKUP(B417,MasterSheet!Q:Q,MasterSheet!P:P)</f>
        <v>SUN PHARMA</v>
      </c>
      <c r="E417" s="1" t="str">
        <f t="shared" si="12"/>
        <v>Bluedart</v>
      </c>
      <c r="F417" s="1" t="str">
        <f t="shared" si="13"/>
        <v>Saturday</v>
      </c>
    </row>
    <row r="418" spans="1:6" x14ac:dyDescent="0.25">
      <c r="A418" s="2">
        <f>_xlfn.XLOOKUP(B418,MasterSheet!Q:Q,MasterSheet!N:N," ")</f>
        <v>45941</v>
      </c>
      <c r="B418" s="1">
        <v>58156811112</v>
      </c>
      <c r="C418" s="1" t="str">
        <f>IFERROR(VLOOKUP(B418,MasterSheet!Q:R,2,)," ")</f>
        <v>Delivered</v>
      </c>
      <c r="D418" s="1" t="str">
        <f>_xlfn.XLOOKUP(B418,MasterSheet!Q:Q,MasterSheet!P:P)</f>
        <v>SAI LIFE</v>
      </c>
      <c r="E418" s="1" t="str">
        <f t="shared" si="12"/>
        <v>Bluedart</v>
      </c>
      <c r="F418" s="1" t="str">
        <f t="shared" si="13"/>
        <v>Saturday</v>
      </c>
    </row>
    <row r="419" spans="1:6" x14ac:dyDescent="0.25">
      <c r="A419" s="2">
        <f>_xlfn.XLOOKUP(B419,MasterSheet!Q:Q,MasterSheet!N:N," ")</f>
        <v>45941</v>
      </c>
      <c r="B419" s="1">
        <v>58156812302</v>
      </c>
      <c r="C419" s="1" t="str">
        <f>IFERROR(VLOOKUP(B419,MasterSheet!Q:R,2,)," ")</f>
        <v>Delivered</v>
      </c>
      <c r="D419" s="1" t="str">
        <f>_xlfn.XLOOKUP(B419,MasterSheet!Q:Q,MasterSheet!P:P)</f>
        <v>IISER PUNE</v>
      </c>
      <c r="E419" s="1" t="str">
        <f t="shared" si="12"/>
        <v>Bluedart</v>
      </c>
      <c r="F419" s="1" t="str">
        <f t="shared" si="13"/>
        <v>Saturday</v>
      </c>
    </row>
    <row r="420" spans="1:6" x14ac:dyDescent="0.25">
      <c r="A420" s="2">
        <f>_xlfn.XLOOKUP(B420,MasterSheet!Q:Q,MasterSheet!N:N," ")</f>
        <v>45941</v>
      </c>
      <c r="B420" s="1">
        <v>58156812453</v>
      </c>
      <c r="C420" s="1" t="str">
        <f>IFERROR(VLOOKUP(B420,MasterSheet!Q:R,2,)," ")</f>
        <v>Delivered</v>
      </c>
      <c r="D420" s="1" t="str">
        <f>_xlfn.XLOOKUP(B420,MasterSheet!Q:Q,MasterSheet!P:P)</f>
        <v>HELIX</v>
      </c>
      <c r="E420" s="1" t="str">
        <f t="shared" si="12"/>
        <v>Bluedart</v>
      </c>
      <c r="F420" s="1" t="str">
        <f t="shared" si="13"/>
        <v>Saturday</v>
      </c>
    </row>
    <row r="421" spans="1:6" x14ac:dyDescent="0.25">
      <c r="A421" s="2">
        <f>_xlfn.XLOOKUP(B421,MasterSheet!Q:Q,MasterSheet!N:N," ")</f>
        <v>45941</v>
      </c>
      <c r="B421" s="1">
        <v>58156812615</v>
      </c>
      <c r="C421" s="1" t="str">
        <f>IFERROR(VLOOKUP(B421,MasterSheet!Q:R,2,)," ")</f>
        <v>Delivered</v>
      </c>
      <c r="D421" s="1" t="str">
        <f>_xlfn.XLOOKUP(B421,MasterSheet!Q:Q,MasterSheet!P:P)</f>
        <v>POPVAX</v>
      </c>
      <c r="E421" s="1" t="str">
        <f t="shared" si="12"/>
        <v>Bluedart</v>
      </c>
      <c r="F421" s="1" t="str">
        <f t="shared" si="13"/>
        <v>Saturday</v>
      </c>
    </row>
    <row r="422" spans="1:6" x14ac:dyDescent="0.25">
      <c r="A422" s="2">
        <f>_xlfn.XLOOKUP(B422,MasterSheet!Q:Q,MasterSheet!N:N," ")</f>
        <v>45941</v>
      </c>
      <c r="B422" s="1">
        <v>58156812770</v>
      </c>
      <c r="C422" s="1" t="str">
        <f>IFERROR(VLOOKUP(B422,MasterSheet!Q:R,2,)," ")</f>
        <v>Delivered</v>
      </c>
      <c r="D422" s="1" t="str">
        <f>_xlfn.XLOOKUP(B422,MasterSheet!Q:Q,MasterSheet!P:P)</f>
        <v>BHARAT BIOTECH</v>
      </c>
      <c r="E422" s="1" t="str">
        <f t="shared" si="12"/>
        <v>Bluedart</v>
      </c>
      <c r="F422" s="1" t="str">
        <f t="shared" si="13"/>
        <v>Saturday</v>
      </c>
    </row>
    <row r="423" spans="1:6" x14ac:dyDescent="0.25">
      <c r="A423" s="2">
        <f>_xlfn.XLOOKUP(B423,MasterSheet!Q:Q,MasterSheet!N:N," ")</f>
        <v>45941</v>
      </c>
      <c r="B423" s="1">
        <v>58156812906</v>
      </c>
      <c r="C423" s="1" t="str">
        <f>IFERROR(VLOOKUP(B423,MasterSheet!Q:R,2,)," ")</f>
        <v>Delivered</v>
      </c>
      <c r="D423" s="1" t="str">
        <f>_xlfn.XLOOKUP(B423,MasterSheet!Q:Q,MasterSheet!P:P)</f>
        <v>BIONOVA</v>
      </c>
      <c r="E423" s="1" t="str">
        <f t="shared" si="12"/>
        <v>Bluedart</v>
      </c>
      <c r="F423" s="1" t="str">
        <f t="shared" si="13"/>
        <v>Saturday</v>
      </c>
    </row>
    <row r="424" spans="1:6" x14ac:dyDescent="0.25">
      <c r="A424" s="2">
        <f>_xlfn.XLOOKUP(B424,MasterSheet!Q:Q,MasterSheet!N:N," ")</f>
        <v>45941</v>
      </c>
      <c r="B424" s="1">
        <v>58156813050</v>
      </c>
      <c r="C424" s="1" t="str">
        <f>IFERROR(VLOOKUP(B424,MasterSheet!Q:R,2,)," ")</f>
        <v>Delivered</v>
      </c>
      <c r="D424" s="1" t="str">
        <f>_xlfn.XLOOKUP(B424,MasterSheet!Q:Q,MasterSheet!P:P)</f>
        <v>AURIGINE ONCO</v>
      </c>
      <c r="E424" s="1" t="str">
        <f t="shared" si="12"/>
        <v>Bluedart</v>
      </c>
      <c r="F424" s="1" t="str">
        <f t="shared" si="13"/>
        <v>Saturday</v>
      </c>
    </row>
    <row r="425" spans="1:6" x14ac:dyDescent="0.25">
      <c r="A425" s="2">
        <f>_xlfn.XLOOKUP(B425,MasterSheet!Q:Q,MasterSheet!N:N," ")</f>
        <v>45941</v>
      </c>
      <c r="B425" s="1">
        <v>58156813326</v>
      </c>
      <c r="C425" s="1" t="str">
        <f>IFERROR(VLOOKUP(B425,MasterSheet!Q:R,2,)," ")</f>
        <v>Delivered</v>
      </c>
      <c r="D425" s="1" t="str">
        <f>_xlfn.XLOOKUP(B425,MasterSheet!Q:Q,MasterSheet!P:P)</f>
        <v>IMMUNEEL</v>
      </c>
      <c r="E425" s="1" t="str">
        <f t="shared" si="12"/>
        <v>Bluedart</v>
      </c>
      <c r="F425" s="1" t="str">
        <f t="shared" si="13"/>
        <v>Saturday</v>
      </c>
    </row>
    <row r="426" spans="1:6" x14ac:dyDescent="0.25">
      <c r="A426" s="2">
        <f>_xlfn.XLOOKUP(B426,MasterSheet!Q:Q,MasterSheet!N:N," ")</f>
        <v>45941</v>
      </c>
      <c r="B426" s="1">
        <v>58156813610</v>
      </c>
      <c r="C426" s="1" t="str">
        <f>IFERROR(VLOOKUP(B426,MasterSheet!Q:R,2,)," ")</f>
        <v>Delivered</v>
      </c>
      <c r="D426" s="1" t="str">
        <f>_xlfn.XLOOKUP(B426,MasterSheet!Q:Q,MasterSheet!P:P)</f>
        <v>IIT BOMBAY</v>
      </c>
      <c r="E426" s="1" t="str">
        <f t="shared" si="12"/>
        <v>Bluedart</v>
      </c>
      <c r="F426" s="1" t="str">
        <f t="shared" si="13"/>
        <v>Saturday</v>
      </c>
    </row>
    <row r="427" spans="1:6" x14ac:dyDescent="0.25">
      <c r="A427" s="2">
        <f>_xlfn.XLOOKUP(B427,MasterSheet!Q:Q,MasterSheet!N:N," ")</f>
        <v>45941</v>
      </c>
      <c r="B427" s="1">
        <v>58156838364</v>
      </c>
      <c r="C427" s="1" t="str">
        <f>IFERROR(VLOOKUP(B427,MasterSheet!Q:R,2,)," ")</f>
        <v>Delivered</v>
      </c>
      <c r="D427" s="1" t="str">
        <f>_xlfn.XLOOKUP(B427,MasterSheet!Q:Q,MasterSheet!P:P)</f>
        <v>MANIPAL</v>
      </c>
      <c r="E427" s="1" t="str">
        <f t="shared" si="12"/>
        <v>Bluedart</v>
      </c>
      <c r="F427" s="1" t="str">
        <f t="shared" si="13"/>
        <v>Saturday</v>
      </c>
    </row>
    <row r="428" spans="1:6" x14ac:dyDescent="0.25">
      <c r="A428" s="2">
        <f>_xlfn.XLOOKUP(B428,MasterSheet!Q:Q,MasterSheet!N:N," ")</f>
        <v>45941</v>
      </c>
      <c r="B428" s="1">
        <v>58156838563</v>
      </c>
      <c r="C428" s="1" t="str">
        <f>IFERROR(VLOOKUP(B428,MasterSheet!Q:R,2,)," ")</f>
        <v>Delivered</v>
      </c>
      <c r="D428" s="1" t="str">
        <f>_xlfn.XLOOKUP(B428,MasterSheet!Q:Q,MasterSheet!P:P)</f>
        <v>ACTREC</v>
      </c>
      <c r="E428" s="1" t="str">
        <f t="shared" si="12"/>
        <v>Bluedart</v>
      </c>
      <c r="F428" s="1" t="str">
        <f t="shared" si="13"/>
        <v>Saturday</v>
      </c>
    </row>
    <row r="429" spans="1:6" x14ac:dyDescent="0.25">
      <c r="A429" s="2">
        <f>_xlfn.XLOOKUP(B429,MasterSheet!Q:Q,MasterSheet!N:N," ")</f>
        <v>45941</v>
      </c>
      <c r="B429" s="1">
        <v>58156839753</v>
      </c>
      <c r="C429" s="1" t="str">
        <f>IFERROR(VLOOKUP(B429,MasterSheet!Q:R,2,)," ")</f>
        <v>Delivered</v>
      </c>
      <c r="D429" s="1" t="str">
        <f>_xlfn.XLOOKUP(B429,MasterSheet!Q:Q,MasterSheet!P:P)</f>
        <v>ILS</v>
      </c>
      <c r="E429" s="1" t="str">
        <f t="shared" si="12"/>
        <v>Bluedart</v>
      </c>
      <c r="F429" s="1" t="str">
        <f t="shared" si="13"/>
        <v>Saturday</v>
      </c>
    </row>
    <row r="430" spans="1:6" x14ac:dyDescent="0.25">
      <c r="A430" s="2">
        <f>_xlfn.XLOOKUP(B430,MasterSheet!Q:Q,MasterSheet!N:N," ")</f>
        <v>45941</v>
      </c>
      <c r="B430" s="1">
        <v>58156840210</v>
      </c>
      <c r="C430" s="1" t="str">
        <f>IFERROR(VLOOKUP(B430,MasterSheet!Q:R,2,)," ")</f>
        <v>Delivered</v>
      </c>
      <c r="D430" s="1" t="str">
        <f>_xlfn.XLOOKUP(B430,MasterSheet!Q:Q,MasterSheet!P:P)</f>
        <v>SUN PHARMACEUTICALS</v>
      </c>
      <c r="E430" s="1" t="str">
        <f t="shared" si="12"/>
        <v>Bluedart</v>
      </c>
      <c r="F430" s="1" t="str">
        <f t="shared" si="13"/>
        <v>Saturday</v>
      </c>
    </row>
    <row r="431" spans="1:6" x14ac:dyDescent="0.25">
      <c r="A431" s="2">
        <f>_xlfn.XLOOKUP(B431,MasterSheet!Q:Q,MasterSheet!N:N," ")</f>
        <v>45941</v>
      </c>
      <c r="B431" s="1">
        <v>58156842866</v>
      </c>
      <c r="C431" s="1" t="str">
        <f>IFERROR(VLOOKUP(B431,MasterSheet!Q:R,2,)," ")</f>
        <v>Delivered</v>
      </c>
      <c r="D431" s="1" t="str">
        <f>_xlfn.XLOOKUP(B431,MasterSheet!Q:Q,MasterSheet!P:P)</f>
        <v>MICRO VAPI</v>
      </c>
      <c r="E431" s="1" t="str">
        <f t="shared" si="12"/>
        <v>Bluedart</v>
      </c>
      <c r="F431" s="1" t="str">
        <f t="shared" si="13"/>
        <v>Saturday</v>
      </c>
    </row>
    <row r="432" spans="1:6" x14ac:dyDescent="0.25">
      <c r="A432" s="2">
        <f>_xlfn.XLOOKUP(B432,MasterSheet!Q:Q,MasterSheet!N:N," ")</f>
        <v>45943</v>
      </c>
      <c r="B432" s="1">
        <v>58156922110</v>
      </c>
      <c r="C432" s="1" t="str">
        <f>IFERROR(VLOOKUP(B432,MasterSheet!Q:R,2,)," ")</f>
        <v>Delivered</v>
      </c>
      <c r="D432" s="1" t="str">
        <f>_xlfn.XLOOKUP(B432,MasterSheet!Q:Q,MasterSheet!P:P)</f>
        <v>LIFESENZ</v>
      </c>
      <c r="E432" s="1" t="str">
        <f t="shared" si="12"/>
        <v>Bluedart</v>
      </c>
      <c r="F432" s="1" t="str">
        <f t="shared" si="13"/>
        <v>Monday</v>
      </c>
    </row>
    <row r="433" spans="1:6" x14ac:dyDescent="0.25">
      <c r="A433" s="2">
        <f>_xlfn.XLOOKUP(B433,MasterSheet!Q:Q,MasterSheet!N:N," ")</f>
        <v>45943</v>
      </c>
      <c r="B433" s="1">
        <v>58156922342</v>
      </c>
      <c r="C433" s="1" t="str">
        <f>IFERROR(VLOOKUP(B433,MasterSheet!Q:R,2,)," ")</f>
        <v>Delivered</v>
      </c>
      <c r="D433" s="1" t="str">
        <f>_xlfn.XLOOKUP(B433,MasterSheet!Q:Q,MasterSheet!P:P)</f>
        <v>Biogenics Lifecare</v>
      </c>
      <c r="E433" s="1" t="str">
        <f t="shared" si="12"/>
        <v>Bluedart</v>
      </c>
      <c r="F433" s="1" t="str">
        <f t="shared" si="13"/>
        <v>Monday</v>
      </c>
    </row>
    <row r="434" spans="1:6" x14ac:dyDescent="0.25">
      <c r="A434" s="2">
        <f>_xlfn.XLOOKUP(B434,MasterSheet!Q:Q,MasterSheet!N:N," ")</f>
        <v>45943</v>
      </c>
      <c r="B434" s="1">
        <v>58156922471</v>
      </c>
      <c r="C434" s="1" t="str">
        <f>IFERROR(VLOOKUP(B434,MasterSheet!Q:R,2,)," ")</f>
        <v>Delivered</v>
      </c>
      <c r="D434" s="1" t="str">
        <f>_xlfn.XLOOKUP(B434,MasterSheet!Q:Q,MasterSheet!P:P)</f>
        <v>BARC</v>
      </c>
      <c r="E434" s="1" t="str">
        <f t="shared" si="12"/>
        <v>Bluedart</v>
      </c>
      <c r="F434" s="1" t="str">
        <f t="shared" si="13"/>
        <v>Monday</v>
      </c>
    </row>
    <row r="435" spans="1:6" x14ac:dyDescent="0.25">
      <c r="A435" s="2">
        <f>_xlfn.XLOOKUP(B435,MasterSheet!Q:Q,MasterSheet!N:N," ")</f>
        <v>45944</v>
      </c>
      <c r="B435" s="1">
        <v>58156994700</v>
      </c>
      <c r="C435" s="1" t="str">
        <f>IFERROR(VLOOKUP(B435,MasterSheet!Q:R,2,)," ")</f>
        <v>Delivered</v>
      </c>
      <c r="D435" s="1" t="str">
        <f>_xlfn.XLOOKUP(B435,MasterSheet!Q:Q,MasterSheet!P:P)</f>
        <v>RG SONS</v>
      </c>
      <c r="E435" s="1" t="str">
        <f t="shared" si="12"/>
        <v>Bluedart</v>
      </c>
      <c r="F435" s="1" t="str">
        <f t="shared" si="13"/>
        <v>Tuesday</v>
      </c>
    </row>
    <row r="436" spans="1:6" x14ac:dyDescent="0.25">
      <c r="A436" s="2">
        <f>_xlfn.XLOOKUP(B436,MasterSheet!Q:Q,MasterSheet!N:N," ")</f>
        <v>45944</v>
      </c>
      <c r="B436" s="1">
        <v>58156995444</v>
      </c>
      <c r="C436" s="1" t="str">
        <f>IFERROR(VLOOKUP(B436,MasterSheet!Q:R,2,)," ")</f>
        <v>Delivered</v>
      </c>
      <c r="D436" s="1" t="str">
        <f>_xlfn.XLOOKUP(B436,MasterSheet!Q:Q,MasterSheet!P:P)</f>
        <v>Vector</v>
      </c>
      <c r="E436" s="1" t="str">
        <f t="shared" si="12"/>
        <v>Bluedart</v>
      </c>
      <c r="F436" s="1" t="str">
        <f t="shared" si="13"/>
        <v>Tuesday</v>
      </c>
    </row>
    <row r="437" spans="1:6" x14ac:dyDescent="0.25">
      <c r="A437" s="2">
        <f>_xlfn.XLOOKUP(B437,MasterSheet!Q:Q,MasterSheet!N:N," ")</f>
        <v>45945</v>
      </c>
      <c r="B437" s="1">
        <v>58157075771</v>
      </c>
      <c r="C437" s="1" t="str">
        <f>IFERROR(VLOOKUP(B437,MasterSheet!Q:R,2,)," ")</f>
        <v>Delivered</v>
      </c>
      <c r="D437" s="1" t="str">
        <f>_xlfn.XLOOKUP(B437,MasterSheet!Q:Q,MasterSheet!P:P)</f>
        <v>Biocon</v>
      </c>
      <c r="E437" s="1" t="str">
        <f t="shared" si="12"/>
        <v>Bluedart</v>
      </c>
      <c r="F437" s="1" t="str">
        <f t="shared" si="13"/>
        <v>Wednesday</v>
      </c>
    </row>
    <row r="438" spans="1:6" x14ac:dyDescent="0.25">
      <c r="A438" s="2">
        <f>_xlfn.XLOOKUP(B438,MasterSheet!Q:Q,MasterSheet!N:N," ")</f>
        <v>45945</v>
      </c>
      <c r="B438" s="1">
        <v>58157077506</v>
      </c>
      <c r="C438" s="1" t="str">
        <f>IFERROR(VLOOKUP(B438,MasterSheet!Q:R,2,)," ")</f>
        <v>Delivered</v>
      </c>
      <c r="D438" s="1" t="str">
        <f>_xlfn.XLOOKUP(B438,MasterSheet!Q:Q,MasterSheet!P:P)</f>
        <v>SAI LIFE</v>
      </c>
      <c r="E438" s="1" t="str">
        <f t="shared" si="12"/>
        <v>Bluedart</v>
      </c>
      <c r="F438" s="1" t="str">
        <f t="shared" si="13"/>
        <v>Wednesday</v>
      </c>
    </row>
    <row r="439" spans="1:6" x14ac:dyDescent="0.25">
      <c r="A439" s="2">
        <f>_xlfn.XLOOKUP(B439,MasterSheet!Q:Q,MasterSheet!N:N," ")</f>
        <v>45945</v>
      </c>
      <c r="B439" s="1">
        <v>58157077930</v>
      </c>
      <c r="C439" s="1" t="str">
        <f>IFERROR(VLOOKUP(B439,MasterSheet!Q:R,2,)," ")</f>
        <v>Delivered</v>
      </c>
      <c r="D439" s="1" t="str">
        <f>_xlfn.XLOOKUP(B439,MasterSheet!Q:Q,MasterSheet!P:P)</f>
        <v>Beckman</v>
      </c>
      <c r="E439" s="1" t="str">
        <f t="shared" si="12"/>
        <v>Bluedart</v>
      </c>
      <c r="F439" s="1" t="str">
        <f t="shared" si="13"/>
        <v>Wednesday</v>
      </c>
    </row>
    <row r="440" spans="1:6" x14ac:dyDescent="0.25">
      <c r="A440" s="2">
        <f>_xlfn.XLOOKUP(B440,MasterSheet!Q:Q,MasterSheet!N:N," ")</f>
        <v>45948</v>
      </c>
      <c r="B440" s="1">
        <v>58157242791</v>
      </c>
      <c r="C440" s="1" t="str">
        <f>IFERROR(VLOOKUP(B440,MasterSheet!Q:R,2,)," ")</f>
        <v>Delivered</v>
      </c>
      <c r="D440" s="1" t="str">
        <f>_xlfn.XLOOKUP(B440,MasterSheet!Q:Q,MasterSheet!P:P)</f>
        <v>IKESIA</v>
      </c>
      <c r="E440" s="1" t="str">
        <f t="shared" si="12"/>
        <v>Bluedart</v>
      </c>
      <c r="F440" s="1" t="str">
        <f t="shared" si="13"/>
        <v>Saturday</v>
      </c>
    </row>
    <row r="441" spans="1:6" x14ac:dyDescent="0.25">
      <c r="A441" s="2">
        <f>_xlfn.XLOOKUP(B441,MasterSheet!Q:Q,MasterSheet!N:N," ")</f>
        <v>45952</v>
      </c>
      <c r="B441" s="1">
        <v>58157301145</v>
      </c>
      <c r="C441" s="1" t="str">
        <f>IFERROR(VLOOKUP(B441,MasterSheet!Q:R,2,)," ")</f>
        <v>Delivered</v>
      </c>
      <c r="D441" s="1" t="str">
        <f>_xlfn.XLOOKUP(B441,MasterSheet!Q:Q,MasterSheet!P:P)</f>
        <v>BIO SOLUTION</v>
      </c>
      <c r="E441" s="1" t="str">
        <f t="shared" si="12"/>
        <v>Bluedart</v>
      </c>
      <c r="F441" s="1" t="str">
        <f t="shared" si="13"/>
        <v>Wednesday</v>
      </c>
    </row>
    <row r="442" spans="1:6" x14ac:dyDescent="0.25">
      <c r="A442" s="2">
        <f>_xlfn.XLOOKUP(B442,MasterSheet!Q:Q,MasterSheet!N:N," ")</f>
        <v>45952</v>
      </c>
      <c r="B442" s="1">
        <v>58157301300</v>
      </c>
      <c r="C442" s="1" t="str">
        <f>IFERROR(VLOOKUP(B442,MasterSheet!Q:R,2,)," ")</f>
        <v>Delivered</v>
      </c>
      <c r="D442" s="1" t="str">
        <f>_xlfn.XLOOKUP(B442,MasterSheet!Q:Q,MasterSheet!P:P)</f>
        <v>ACTREC</v>
      </c>
      <c r="E442" s="1" t="str">
        <f t="shared" si="12"/>
        <v>Bluedart</v>
      </c>
      <c r="F442" s="1" t="str">
        <f t="shared" si="13"/>
        <v>Wednesday</v>
      </c>
    </row>
    <row r="443" spans="1:6" x14ac:dyDescent="0.25">
      <c r="A443" s="2">
        <f>_xlfn.XLOOKUP(B443,MasterSheet!Q:Q,MasterSheet!N:N," ")</f>
        <v>45952</v>
      </c>
      <c r="B443" s="1">
        <v>58157301462</v>
      </c>
      <c r="C443" s="1" t="str">
        <f>IFERROR(VLOOKUP(B443,MasterSheet!Q:R,2,)," ")</f>
        <v>Delivered</v>
      </c>
      <c r="D443" s="1" t="str">
        <f>_xlfn.XLOOKUP(B443,MasterSheet!Q:Q,MasterSheet!P:P)</f>
        <v>ADGYL</v>
      </c>
      <c r="E443" s="1" t="str">
        <f t="shared" si="12"/>
        <v>Bluedart</v>
      </c>
      <c r="F443" s="1" t="str">
        <f t="shared" si="13"/>
        <v>Wednesday</v>
      </c>
    </row>
    <row r="444" spans="1:6" x14ac:dyDescent="0.25">
      <c r="A444" s="2">
        <f>_xlfn.XLOOKUP(B444,MasterSheet!Q:Q,MasterSheet!N:N," ")</f>
        <v>45952</v>
      </c>
      <c r="B444" s="1">
        <v>58157301521</v>
      </c>
      <c r="C444" s="1" t="str">
        <f>IFERROR(VLOOKUP(B444,MasterSheet!Q:R,2,)," ")</f>
        <v>Delivered</v>
      </c>
      <c r="D444" s="1" t="str">
        <f>_xlfn.XLOOKUP(B444,MasterSheet!Q:Q,MasterSheet!P:P)</f>
        <v>Aurigine Service</v>
      </c>
      <c r="E444" s="1" t="str">
        <f t="shared" si="12"/>
        <v>Bluedart</v>
      </c>
      <c r="F444" s="1" t="str">
        <f t="shared" si="13"/>
        <v>Wednesday</v>
      </c>
    </row>
    <row r="445" spans="1:6" x14ac:dyDescent="0.25">
      <c r="A445" s="2">
        <f>_xlfn.XLOOKUP(B445,MasterSheet!Q:Q,MasterSheet!N:N," ")</f>
        <v>45952</v>
      </c>
      <c r="B445" s="1">
        <v>58157302151</v>
      </c>
      <c r="C445" s="1" t="str">
        <f>IFERROR(VLOOKUP(B445,MasterSheet!Q:R,2,)," ")</f>
        <v>Delivered</v>
      </c>
      <c r="D445" s="1" t="str">
        <f>_xlfn.XLOOKUP(B445,MasterSheet!Q:Q,MasterSheet!P:P)</f>
        <v>NIRRCH</v>
      </c>
      <c r="E445" s="1" t="str">
        <f t="shared" si="12"/>
        <v>Bluedart</v>
      </c>
      <c r="F445" s="1" t="str">
        <f t="shared" si="13"/>
        <v>Wednesday</v>
      </c>
    </row>
    <row r="446" spans="1:6" x14ac:dyDescent="0.25">
      <c r="A446" s="2">
        <f>_xlfn.XLOOKUP(B446,MasterSheet!Q:Q,MasterSheet!N:N," ")</f>
        <v>45952</v>
      </c>
      <c r="B446" s="1">
        <v>58157302394</v>
      </c>
      <c r="C446" s="1" t="str">
        <f>IFERROR(VLOOKUP(B446,MasterSheet!Q:R,2,)," ")</f>
        <v>Delivered</v>
      </c>
      <c r="D446" s="1" t="str">
        <f>_xlfn.XLOOKUP(B446,MasterSheet!Q:Q,MasterSheet!P:P)</f>
        <v>AURIGINE ONCO</v>
      </c>
      <c r="E446" s="1" t="str">
        <f t="shared" si="12"/>
        <v>Bluedart</v>
      </c>
      <c r="F446" s="1" t="str">
        <f t="shared" si="13"/>
        <v>Wednesday</v>
      </c>
    </row>
    <row r="447" spans="1:6" x14ac:dyDescent="0.25">
      <c r="A447" s="2">
        <f>_xlfn.XLOOKUP(B447,MasterSheet!Q:Q,MasterSheet!N:N," ")</f>
        <v>45952</v>
      </c>
      <c r="B447" s="1">
        <v>58157302814</v>
      </c>
      <c r="C447" s="1" t="str">
        <f>IFERROR(VLOOKUP(B447,MasterSheet!Q:R,2,)," ")</f>
        <v>Delivered</v>
      </c>
      <c r="D447" s="1" t="str">
        <f>_xlfn.XLOOKUP(B447,MasterSheet!Q:Q,MasterSheet!P:P)</f>
        <v>MICRO VAPI</v>
      </c>
      <c r="E447" s="1" t="str">
        <f t="shared" si="12"/>
        <v>Bluedart</v>
      </c>
      <c r="F447" s="1" t="str">
        <f t="shared" si="13"/>
        <v>Wednesday</v>
      </c>
    </row>
    <row r="448" spans="1:6" x14ac:dyDescent="0.25">
      <c r="A448" s="2">
        <f>_xlfn.XLOOKUP(B448,MasterSheet!Q:Q,MasterSheet!N:N," ")</f>
        <v>45952</v>
      </c>
      <c r="B448" s="1">
        <v>58157309626</v>
      </c>
      <c r="C448" s="1" t="str">
        <f>IFERROR(VLOOKUP(B448,MasterSheet!Q:R,2,)," ")</f>
        <v>Delivered</v>
      </c>
      <c r="D448" s="1" t="str">
        <f>_xlfn.XLOOKUP(B448,MasterSheet!Q:Q,MasterSheet!P:P)</f>
        <v>TIFR</v>
      </c>
      <c r="E448" s="1" t="str">
        <f t="shared" si="12"/>
        <v>Bluedart</v>
      </c>
      <c r="F448" s="1" t="str">
        <f t="shared" si="13"/>
        <v>Wednesday</v>
      </c>
    </row>
    <row r="449" spans="1:6" x14ac:dyDescent="0.25">
      <c r="A449" s="2">
        <f>_xlfn.XLOOKUP(B449,MasterSheet!Q:Q,MasterSheet!N:N," ")</f>
        <v>45952</v>
      </c>
      <c r="B449" s="1">
        <v>58157309954</v>
      </c>
      <c r="C449" s="1" t="str">
        <f>IFERROR(VLOOKUP(B449,MasterSheet!Q:R,2,)," ")</f>
        <v>Delivered</v>
      </c>
      <c r="D449" s="1" t="str">
        <f>_xlfn.XLOOKUP(B449,MasterSheet!Q:Q,MasterSheet!P:P)</f>
        <v>POPVAX</v>
      </c>
      <c r="E449" s="1" t="str">
        <f t="shared" si="12"/>
        <v>Bluedart</v>
      </c>
      <c r="F449" s="1" t="str">
        <f t="shared" si="13"/>
        <v>Wednesday</v>
      </c>
    </row>
    <row r="450" spans="1:6" x14ac:dyDescent="0.25">
      <c r="A450" s="2">
        <f>_xlfn.XLOOKUP(B450,MasterSheet!Q:Q,MasterSheet!N:N," ")</f>
        <v>45952</v>
      </c>
      <c r="B450" s="1">
        <v>58157318170</v>
      </c>
      <c r="C450" s="1" t="str">
        <f>IFERROR(VLOOKUP(B450,MasterSheet!Q:R,2,)," ")</f>
        <v>Delivered</v>
      </c>
      <c r="D450" s="1" t="str">
        <f>_xlfn.XLOOKUP(B450,MasterSheet!Q:Q,MasterSheet!P:P)</f>
        <v>IISER MOHALI</v>
      </c>
      <c r="E450" s="1" t="str">
        <f t="shared" ref="E450:E513" si="14">IF(LEFT(B450,1)="D","DTDC",IF(ISNUMBER(--LEFT(B450,1)),"Bluedart","Other"))</f>
        <v>Bluedart</v>
      </c>
      <c r="F450" s="1" t="str">
        <f t="shared" ref="F450:F513" si="15">TEXT(A450, "dddd")</f>
        <v>Wednesday</v>
      </c>
    </row>
    <row r="451" spans="1:6" x14ac:dyDescent="0.25">
      <c r="A451" s="2">
        <f>_xlfn.XLOOKUP(B451,MasterSheet!Q:Q,MasterSheet!N:N," ")</f>
        <v>45955</v>
      </c>
      <c r="B451" s="1">
        <v>58157405526</v>
      </c>
      <c r="C451" s="1" t="str">
        <f>IFERROR(VLOOKUP(B451,MasterSheet!Q:R,2,)," ")</f>
        <v>Delivered</v>
      </c>
      <c r="D451" s="1" t="str">
        <f>_xlfn.XLOOKUP(B451,MasterSheet!Q:Q,MasterSheet!P:P)</f>
        <v>SYNGENE</v>
      </c>
      <c r="E451" s="1" t="str">
        <f t="shared" si="14"/>
        <v>Bluedart</v>
      </c>
      <c r="F451" s="1" t="str">
        <f t="shared" si="15"/>
        <v>Saturday</v>
      </c>
    </row>
    <row r="452" spans="1:6" x14ac:dyDescent="0.25">
      <c r="A452" s="2">
        <f>_xlfn.XLOOKUP(B452,MasterSheet!Q:Q,MasterSheet!N:N," ")</f>
        <v>45955</v>
      </c>
      <c r="B452" s="1">
        <v>58157405714</v>
      </c>
      <c r="C452" s="1" t="str">
        <f>IFERROR(VLOOKUP(B452,MasterSheet!Q:R,2,)," ")</f>
        <v>Delivered</v>
      </c>
      <c r="D452" s="1" t="str">
        <f>_xlfn.XLOOKUP(B452,MasterSheet!Q:Q,MasterSheet!P:P)</f>
        <v>BIOCON</v>
      </c>
      <c r="E452" s="1" t="str">
        <f t="shared" si="14"/>
        <v>Bluedart</v>
      </c>
      <c r="F452" s="1" t="str">
        <f t="shared" si="15"/>
        <v>Saturday</v>
      </c>
    </row>
    <row r="453" spans="1:6" x14ac:dyDescent="0.25">
      <c r="A453" s="2">
        <f>_xlfn.XLOOKUP(B453,MasterSheet!Q:Q,MasterSheet!N:N," ")</f>
        <v>45955</v>
      </c>
      <c r="B453" s="1">
        <v>58157405880</v>
      </c>
      <c r="C453" s="1" t="str">
        <f>IFERROR(VLOOKUP(B453,MasterSheet!Q:R,2,)," ")</f>
        <v>Delivered</v>
      </c>
      <c r="D453" s="1" t="str">
        <f>_xlfn.XLOOKUP(B453,MasterSheet!Q:Q,MasterSheet!P:P)</f>
        <v>Shubh Sales</v>
      </c>
      <c r="E453" s="1" t="str">
        <f t="shared" si="14"/>
        <v>Bluedart</v>
      </c>
      <c r="F453" s="1" t="str">
        <f t="shared" si="15"/>
        <v>Saturday</v>
      </c>
    </row>
    <row r="454" spans="1:6" x14ac:dyDescent="0.25">
      <c r="A454" s="2">
        <f>_xlfn.XLOOKUP(B454,MasterSheet!Q:Q,MasterSheet!N:N," ")</f>
        <v>45955</v>
      </c>
      <c r="B454" s="1">
        <v>58157406090</v>
      </c>
      <c r="C454" s="1" t="str">
        <f>IFERROR(VLOOKUP(B454,MasterSheet!Q:R,2,)," ")</f>
        <v>Delivered</v>
      </c>
      <c r="D454" s="1" t="str">
        <f>_xlfn.XLOOKUP(B454,MasterSheet!Q:Q,MasterSheet!P:P)</f>
        <v>MICRO VAPI</v>
      </c>
      <c r="E454" s="1" t="str">
        <f t="shared" si="14"/>
        <v>Bluedart</v>
      </c>
      <c r="F454" s="1" t="str">
        <f t="shared" si="15"/>
        <v>Saturday</v>
      </c>
    </row>
    <row r="455" spans="1:6" x14ac:dyDescent="0.25">
      <c r="A455" s="2">
        <f>_xlfn.XLOOKUP(B455,MasterSheet!Q:Q,MasterSheet!N:N," ")</f>
        <v>45955</v>
      </c>
      <c r="B455" s="1">
        <v>58157406311</v>
      </c>
      <c r="C455" s="1" t="str">
        <f>IFERROR(VLOOKUP(B455,MasterSheet!Q:R,2,)," ")</f>
        <v>Delivered</v>
      </c>
      <c r="D455" s="1" t="str">
        <f>_xlfn.XLOOKUP(B455,MasterSheet!Q:Q,MasterSheet!P:P)</f>
        <v>AGHARKAR</v>
      </c>
      <c r="E455" s="1" t="str">
        <f t="shared" si="14"/>
        <v>Bluedart</v>
      </c>
      <c r="F455" s="1" t="str">
        <f t="shared" si="15"/>
        <v>Saturday</v>
      </c>
    </row>
    <row r="456" spans="1:6" x14ac:dyDescent="0.25">
      <c r="A456" s="2">
        <f>_xlfn.XLOOKUP(B456,MasterSheet!Q:Q,MasterSheet!N:N," ")</f>
        <v>45955</v>
      </c>
      <c r="B456" s="1">
        <v>58157406775</v>
      </c>
      <c r="C456" s="1" t="str">
        <f>IFERROR(VLOOKUP(B456,MasterSheet!Q:R,2,)," ")</f>
        <v>Delivered</v>
      </c>
      <c r="D456" s="1" t="str">
        <f>_xlfn.XLOOKUP(B456,MasterSheet!Q:Q,MasterSheet!P:P)</f>
        <v>IISC</v>
      </c>
      <c r="E456" s="1" t="str">
        <f t="shared" si="14"/>
        <v>Bluedart</v>
      </c>
      <c r="F456" s="1" t="str">
        <f t="shared" si="15"/>
        <v>Saturday</v>
      </c>
    </row>
    <row r="457" spans="1:6" x14ac:dyDescent="0.25">
      <c r="A457" s="2">
        <f>_xlfn.XLOOKUP(B457,MasterSheet!Q:Q,MasterSheet!N:N," ")</f>
        <v>45955</v>
      </c>
      <c r="B457" s="1">
        <v>58157407000</v>
      </c>
      <c r="C457" s="1" t="str">
        <f>IFERROR(VLOOKUP(B457,MasterSheet!Q:R,2,)," ")</f>
        <v>Delivered</v>
      </c>
      <c r="D457" s="1" t="str">
        <f>_xlfn.XLOOKUP(B457,MasterSheet!Q:Q,MasterSheet!P:P)</f>
        <v>Sun pharma</v>
      </c>
      <c r="E457" s="1" t="str">
        <f t="shared" si="14"/>
        <v>Bluedart</v>
      </c>
      <c r="F457" s="1" t="str">
        <f t="shared" si="15"/>
        <v>Saturday</v>
      </c>
    </row>
    <row r="458" spans="1:6" x14ac:dyDescent="0.25">
      <c r="A458" s="2">
        <f>_xlfn.XLOOKUP(B458,MasterSheet!Q:Q,MasterSheet!N:N," ")</f>
        <v>45955</v>
      </c>
      <c r="B458" s="1">
        <v>58157407195</v>
      </c>
      <c r="C458" s="1" t="str">
        <f>IFERROR(VLOOKUP(B458,MasterSheet!Q:R,2,)," ")</f>
        <v>Delivered</v>
      </c>
      <c r="D458" s="1" t="str">
        <f>_xlfn.XLOOKUP(B458,MasterSheet!Q:Q,MasterSheet!P:P)</f>
        <v>RANJAN</v>
      </c>
      <c r="E458" s="1" t="str">
        <f t="shared" si="14"/>
        <v>Bluedart</v>
      </c>
      <c r="F458" s="1" t="str">
        <f t="shared" si="15"/>
        <v>Saturday</v>
      </c>
    </row>
    <row r="459" spans="1:6" x14ac:dyDescent="0.25">
      <c r="A459" s="2">
        <f>_xlfn.XLOOKUP(B459,MasterSheet!Q:Q,MasterSheet!N:N," ")</f>
        <v>45955</v>
      </c>
      <c r="B459" s="1">
        <v>58157407534</v>
      </c>
      <c r="C459" s="1" t="str">
        <f>IFERROR(VLOOKUP(B459,MasterSheet!Q:R,2,)," ")</f>
        <v>Delivered</v>
      </c>
      <c r="D459" s="1" t="str">
        <f>_xlfn.XLOOKUP(B459,MasterSheet!Q:Q,MasterSheet!P:P)</f>
        <v>RGCB</v>
      </c>
      <c r="E459" s="1" t="str">
        <f t="shared" si="14"/>
        <v>Bluedart</v>
      </c>
      <c r="F459" s="1" t="str">
        <f t="shared" si="15"/>
        <v>Saturday</v>
      </c>
    </row>
    <row r="460" spans="1:6" x14ac:dyDescent="0.25">
      <c r="A460" s="2">
        <f>_xlfn.XLOOKUP(B460,MasterSheet!Q:Q,MasterSheet!N:N," ")</f>
        <v>45955</v>
      </c>
      <c r="B460" s="1">
        <v>58157407696</v>
      </c>
      <c r="C460" s="1" t="str">
        <f>IFERROR(VLOOKUP(B460,MasterSheet!Q:R,2,)," ")</f>
        <v>Delivered</v>
      </c>
      <c r="D460" s="1" t="str">
        <f>_xlfn.XLOOKUP(B460,MasterSheet!Q:Q,MasterSheet!P:P)</f>
        <v>AURIGINE ONCO</v>
      </c>
      <c r="E460" s="1" t="str">
        <f t="shared" si="14"/>
        <v>Bluedart</v>
      </c>
      <c r="F460" s="1" t="str">
        <f t="shared" si="15"/>
        <v>Saturday</v>
      </c>
    </row>
    <row r="461" spans="1:6" x14ac:dyDescent="0.25">
      <c r="A461" s="2">
        <f>_xlfn.XLOOKUP(B461,MasterSheet!Q:Q,MasterSheet!N:N," ")</f>
        <v>45955</v>
      </c>
      <c r="B461" s="1">
        <v>58157407943</v>
      </c>
      <c r="C461" s="1" t="str">
        <f>IFERROR(VLOOKUP(B461,MasterSheet!Q:R,2,)," ")</f>
        <v>Delivered</v>
      </c>
      <c r="D461" s="1" t="str">
        <f>_xlfn.XLOOKUP(B461,MasterSheet!Q:Q,MasterSheet!P:P)</f>
        <v>IMMUNO ACT</v>
      </c>
      <c r="E461" s="1" t="str">
        <f t="shared" si="14"/>
        <v>Bluedart</v>
      </c>
      <c r="F461" s="1" t="str">
        <f t="shared" si="15"/>
        <v>Saturday</v>
      </c>
    </row>
    <row r="462" spans="1:6" x14ac:dyDescent="0.25">
      <c r="A462" s="2">
        <f>_xlfn.XLOOKUP(B462,MasterSheet!Q:Q,MasterSheet!N:N," ")</f>
        <v>45955</v>
      </c>
      <c r="B462" s="1">
        <v>58157408223</v>
      </c>
      <c r="C462" s="1" t="str">
        <f>IFERROR(VLOOKUP(B462,MasterSheet!Q:R,2,)," ")</f>
        <v>Delivered</v>
      </c>
      <c r="D462" s="1" t="str">
        <f>_xlfn.XLOOKUP(B462,MasterSheet!Q:Q,MasterSheet!P:P)</f>
        <v>HELIX</v>
      </c>
      <c r="E462" s="1" t="str">
        <f t="shared" si="14"/>
        <v>Bluedart</v>
      </c>
      <c r="F462" s="1" t="str">
        <f t="shared" si="15"/>
        <v>Saturday</v>
      </c>
    </row>
    <row r="463" spans="1:6" x14ac:dyDescent="0.25">
      <c r="A463" s="2">
        <f>_xlfn.XLOOKUP(B463,MasterSheet!Q:Q,MasterSheet!N:N," ")</f>
        <v>45955</v>
      </c>
      <c r="B463" s="1">
        <v>58157408293</v>
      </c>
      <c r="C463" s="1" t="str">
        <f>IFERROR(VLOOKUP(B463,MasterSheet!Q:R,2,)," ")</f>
        <v>Delivered</v>
      </c>
      <c r="D463" s="1" t="str">
        <f>_xlfn.XLOOKUP(B463,MasterSheet!Q:Q,MasterSheet!P:P)</f>
        <v>m biotech</v>
      </c>
      <c r="E463" s="1" t="str">
        <f t="shared" si="14"/>
        <v>Bluedart</v>
      </c>
      <c r="F463" s="1" t="str">
        <f t="shared" si="15"/>
        <v>Saturday</v>
      </c>
    </row>
    <row r="464" spans="1:6" x14ac:dyDescent="0.25">
      <c r="A464" s="2">
        <f>_xlfn.XLOOKUP(B464,MasterSheet!Q:Q,MasterSheet!N:N," ")</f>
        <v>45955</v>
      </c>
      <c r="B464" s="1">
        <v>58157408606</v>
      </c>
      <c r="C464" s="1" t="str">
        <f>IFERROR(VLOOKUP(B464,MasterSheet!Q:R,2,)," ")</f>
        <v>Delivered</v>
      </c>
      <c r="D464" s="1" t="str">
        <f>_xlfn.XLOOKUP(B464,MasterSheet!Q:Q,MasterSheet!P:P)</f>
        <v>HKP SCIENTIFIC</v>
      </c>
      <c r="E464" s="1" t="str">
        <f t="shared" si="14"/>
        <v>Bluedart</v>
      </c>
      <c r="F464" s="1" t="str">
        <f t="shared" si="15"/>
        <v>Saturday</v>
      </c>
    </row>
    <row r="465" spans="1:6" x14ac:dyDescent="0.25">
      <c r="A465" s="2">
        <f>_xlfn.XLOOKUP(B465,MasterSheet!Q:Q,MasterSheet!N:N," ")</f>
        <v>45958</v>
      </c>
      <c r="B465" s="1">
        <v>58157510246</v>
      </c>
      <c r="C465" s="1" t="str">
        <f>IFERROR(VLOOKUP(B465,MasterSheet!Q:R,2,)," ")</f>
        <v>Delivered</v>
      </c>
      <c r="D465" s="1" t="str">
        <f>_xlfn.XLOOKUP(B465,MasterSheet!Q:Q,MasterSheet!P:P)</f>
        <v>CELLIN BIO</v>
      </c>
      <c r="E465" s="1" t="str">
        <f t="shared" si="14"/>
        <v>Bluedart</v>
      </c>
      <c r="F465" s="1" t="str">
        <f t="shared" si="15"/>
        <v>Tuesday</v>
      </c>
    </row>
    <row r="466" spans="1:6" x14ac:dyDescent="0.25">
      <c r="A466" s="2">
        <f>_xlfn.XLOOKUP(B466,MasterSheet!Q:Q,MasterSheet!N:N," ")</f>
        <v>45958</v>
      </c>
      <c r="B466" s="1">
        <v>58157511506</v>
      </c>
      <c r="C466" s="1" t="str">
        <f>IFERROR(VLOOKUP(B466,MasterSheet!Q:R,2,)," ")</f>
        <v>Delivered</v>
      </c>
      <c r="D466" s="1" t="str">
        <f>_xlfn.XLOOKUP(B466,MasterSheet!Q:Q,MasterSheet!P:P)</f>
        <v>ACTREC</v>
      </c>
      <c r="E466" s="1" t="str">
        <f t="shared" si="14"/>
        <v>Bluedart</v>
      </c>
      <c r="F466" s="1" t="str">
        <f t="shared" si="15"/>
        <v>Tuesday</v>
      </c>
    </row>
    <row r="467" spans="1:6" x14ac:dyDescent="0.25">
      <c r="A467" s="2">
        <f>_xlfn.XLOOKUP(B467,MasterSheet!Q:Q,MasterSheet!N:N," ")</f>
        <v>45958</v>
      </c>
      <c r="B467" s="1">
        <v>58157511823</v>
      </c>
      <c r="C467" s="1" t="str">
        <f>IFERROR(VLOOKUP(B467,MasterSheet!Q:R,2,)," ")</f>
        <v>Delivered</v>
      </c>
      <c r="D467" s="1" t="str">
        <f>_xlfn.XLOOKUP(B467,MasterSheet!Q:Q,MasterSheet!P:P)</f>
        <v>PROTEOGEN</v>
      </c>
      <c r="E467" s="1" t="str">
        <f t="shared" si="14"/>
        <v>Bluedart</v>
      </c>
      <c r="F467" s="1" t="str">
        <f t="shared" si="15"/>
        <v>Tuesday</v>
      </c>
    </row>
    <row r="468" spans="1:6" x14ac:dyDescent="0.25">
      <c r="A468" s="2">
        <f>_xlfn.XLOOKUP(B468,MasterSheet!Q:Q,MasterSheet!N:N," ")</f>
        <v>45958</v>
      </c>
      <c r="B468" s="1">
        <v>58157513433</v>
      </c>
      <c r="C468" s="1" t="str">
        <f>IFERROR(VLOOKUP(B468,MasterSheet!Q:R,2,)," ")</f>
        <v>Delivered</v>
      </c>
      <c r="D468" s="1" t="str">
        <f>_xlfn.XLOOKUP(B468,MasterSheet!Q:Q,MasterSheet!P:P)</f>
        <v>Nkure Therapeutic CCAMP</v>
      </c>
      <c r="E468" s="1" t="str">
        <f t="shared" si="14"/>
        <v>Bluedart</v>
      </c>
      <c r="F468" s="1" t="str">
        <f t="shared" si="15"/>
        <v>Tuesday</v>
      </c>
    </row>
    <row r="469" spans="1:6" x14ac:dyDescent="0.25">
      <c r="A469" s="2">
        <f>_xlfn.XLOOKUP(B469,MasterSheet!Q:Q,MasterSheet!N:N," ")</f>
        <v>45958</v>
      </c>
      <c r="B469" s="1">
        <v>58157514450</v>
      </c>
      <c r="C469" s="1" t="str">
        <f>IFERROR(VLOOKUP(B469,MasterSheet!Q:R,2,)," ")</f>
        <v>Delivered</v>
      </c>
      <c r="D469" s="1" t="str">
        <f>_xlfn.XLOOKUP(B469,MasterSheet!Q:Q,MasterSheet!P:P)</f>
        <v>BITS PILANI</v>
      </c>
      <c r="E469" s="1" t="str">
        <f t="shared" si="14"/>
        <v>Bluedart</v>
      </c>
      <c r="F469" s="1" t="str">
        <f t="shared" si="15"/>
        <v>Tuesday</v>
      </c>
    </row>
    <row r="470" spans="1:6" x14ac:dyDescent="0.25">
      <c r="A470" s="2">
        <f>_xlfn.XLOOKUP(B470,MasterSheet!Q:Q,MasterSheet!N:N," ")</f>
        <v>45958</v>
      </c>
      <c r="B470" s="1">
        <v>58157515102</v>
      </c>
      <c r="C470" s="1" t="str">
        <f>IFERROR(VLOOKUP(B470,MasterSheet!Q:R,2,)," ")</f>
        <v>Delivered</v>
      </c>
      <c r="D470" s="1" t="str">
        <f>_xlfn.XLOOKUP(B470,MasterSheet!Q:Q,MasterSheet!P:P)</f>
        <v>M BIOTECH</v>
      </c>
      <c r="E470" s="1" t="str">
        <f t="shared" si="14"/>
        <v>Bluedart</v>
      </c>
      <c r="F470" s="1" t="str">
        <f t="shared" si="15"/>
        <v>Tuesday</v>
      </c>
    </row>
    <row r="471" spans="1:6" x14ac:dyDescent="0.25">
      <c r="A471" s="2">
        <f>_xlfn.XLOOKUP(B471,MasterSheet!Q:Q,MasterSheet!N:N," ")</f>
        <v>45958</v>
      </c>
      <c r="B471" s="1">
        <v>58157516255</v>
      </c>
      <c r="C471" s="1" t="str">
        <f>IFERROR(VLOOKUP(B471,MasterSheet!Q:R,2,)," ")</f>
        <v>Delivered</v>
      </c>
      <c r="D471" s="1" t="str">
        <f>_xlfn.XLOOKUP(B471,MasterSheet!Q:Q,MasterSheet!P:P)</f>
        <v>IMMUNEEL</v>
      </c>
      <c r="E471" s="1" t="str">
        <f t="shared" si="14"/>
        <v>Bluedart</v>
      </c>
      <c r="F471" s="1" t="str">
        <f t="shared" si="15"/>
        <v>Tuesday</v>
      </c>
    </row>
    <row r="472" spans="1:6" x14ac:dyDescent="0.25">
      <c r="A472" s="2">
        <f>_xlfn.XLOOKUP(B472,MasterSheet!Q:Q,MasterSheet!N:N," ")</f>
        <v>45958</v>
      </c>
      <c r="B472" s="1">
        <v>58157517095</v>
      </c>
      <c r="C472" s="1" t="str">
        <f>IFERROR(VLOOKUP(B472,MasterSheet!Q:R,2,)," ")</f>
        <v>Delivered</v>
      </c>
      <c r="D472" s="1" t="str">
        <f>_xlfn.XLOOKUP(B472,MasterSheet!Q:Q,MasterSheet!P:P)</f>
        <v>ABHI BIO</v>
      </c>
      <c r="E472" s="1" t="str">
        <f t="shared" si="14"/>
        <v>Bluedart</v>
      </c>
      <c r="F472" s="1" t="str">
        <f t="shared" si="15"/>
        <v>Tuesday</v>
      </c>
    </row>
    <row r="473" spans="1:6" x14ac:dyDescent="0.25">
      <c r="A473" s="2">
        <f>_xlfn.XLOOKUP(B473,MasterSheet!Q:Q,MasterSheet!N:N," ")</f>
        <v>45959</v>
      </c>
      <c r="B473" s="1">
        <v>58157545655</v>
      </c>
      <c r="C473" s="1" t="str">
        <f>IFERROR(VLOOKUP(B473,MasterSheet!Q:R,2,)," ")</f>
        <v>Delivered</v>
      </c>
      <c r="D473" s="1" t="str">
        <f>_xlfn.XLOOKUP(B473,MasterSheet!Q:Q,MasterSheet!P:P)</f>
        <v>HELIX</v>
      </c>
      <c r="E473" s="1" t="str">
        <f t="shared" si="14"/>
        <v>Bluedart</v>
      </c>
      <c r="F473" s="1" t="str">
        <f t="shared" si="15"/>
        <v>Wednesday</v>
      </c>
    </row>
    <row r="474" spans="1:6" x14ac:dyDescent="0.25">
      <c r="A474" s="2">
        <f>_xlfn.XLOOKUP(B474,MasterSheet!Q:Q,MasterSheet!N:N," ")</f>
        <v>45959</v>
      </c>
      <c r="B474" s="1">
        <v>58157545810</v>
      </c>
      <c r="C474" s="1" t="str">
        <f>IFERROR(VLOOKUP(B474,MasterSheet!Q:R,2,)," ")</f>
        <v>Delivered</v>
      </c>
      <c r="D474" s="1" t="str">
        <f>_xlfn.XLOOKUP(B474,MasterSheet!Q:Q,MasterSheet!P:P)</f>
        <v>IMMUNO ACT</v>
      </c>
      <c r="E474" s="1" t="str">
        <f t="shared" si="14"/>
        <v>Bluedart</v>
      </c>
      <c r="F474" s="1" t="str">
        <f t="shared" si="15"/>
        <v>Wednesday</v>
      </c>
    </row>
    <row r="475" spans="1:6" x14ac:dyDescent="0.25">
      <c r="A475" s="2">
        <f>_xlfn.XLOOKUP(B475,MasterSheet!Q:Q,MasterSheet!N:N," ")</f>
        <v>45959</v>
      </c>
      <c r="B475" s="1">
        <v>58157545983</v>
      </c>
      <c r="C475" s="1" t="str">
        <f>IFERROR(VLOOKUP(B475,MasterSheet!Q:R,2,)," ")</f>
        <v>Delivered</v>
      </c>
      <c r="D475" s="1" t="str">
        <f>_xlfn.XLOOKUP(B475,MasterSheet!Q:Q,MasterSheet!P:P)</f>
        <v>TECHWEST</v>
      </c>
      <c r="E475" s="1" t="str">
        <f t="shared" si="14"/>
        <v>Bluedart</v>
      </c>
      <c r="F475" s="1" t="str">
        <f t="shared" si="15"/>
        <v>Wednesday</v>
      </c>
    </row>
    <row r="476" spans="1:6" x14ac:dyDescent="0.25">
      <c r="A476" s="2">
        <f>_xlfn.XLOOKUP(B476,MasterSheet!Q:Q,MasterSheet!N:N," ")</f>
        <v>45959</v>
      </c>
      <c r="B476" s="1">
        <v>58157546156</v>
      </c>
      <c r="C476" s="1" t="str">
        <f>IFERROR(VLOOKUP(B476,MasterSheet!Q:R,2,)," ")</f>
        <v>Delivered</v>
      </c>
      <c r="D476" s="1" t="str">
        <f>_xlfn.XLOOKUP(B476,MasterSheet!Q:Q,MasterSheet!P:P)</f>
        <v>SSCMP</v>
      </c>
      <c r="E476" s="1" t="str">
        <f t="shared" si="14"/>
        <v>Bluedart</v>
      </c>
      <c r="F476" s="1" t="str">
        <f t="shared" si="15"/>
        <v>Wednesday</v>
      </c>
    </row>
    <row r="477" spans="1:6" x14ac:dyDescent="0.25">
      <c r="A477" s="2">
        <f>_xlfn.XLOOKUP(B477,MasterSheet!Q:Q,MasterSheet!N:N," ")</f>
        <v>45959</v>
      </c>
      <c r="B477" s="1">
        <v>58157546296</v>
      </c>
      <c r="C477" s="1" t="str">
        <f>IFERROR(VLOOKUP(B477,MasterSheet!Q:R,2,)," ")</f>
        <v>Delivered</v>
      </c>
      <c r="D477" s="1" t="str">
        <f>_xlfn.XLOOKUP(B477,MasterSheet!Q:Q,MasterSheet!P:P)</f>
        <v>NCCS</v>
      </c>
      <c r="E477" s="1" t="str">
        <f t="shared" si="14"/>
        <v>Bluedart</v>
      </c>
      <c r="F477" s="1" t="str">
        <f t="shared" si="15"/>
        <v>Wednesday</v>
      </c>
    </row>
    <row r="478" spans="1:6" x14ac:dyDescent="0.25">
      <c r="A478" s="2">
        <f>_xlfn.XLOOKUP(B478,MasterSheet!Q:Q,MasterSheet!N:N," ")</f>
        <v>45959</v>
      </c>
      <c r="B478" s="1">
        <v>58157546484</v>
      </c>
      <c r="C478" s="1" t="str">
        <f>IFERROR(VLOOKUP(B478,MasterSheet!Q:R,2,)," ")</f>
        <v>Delivered</v>
      </c>
      <c r="D478" s="1" t="str">
        <f>_xlfn.XLOOKUP(B478,MasterSheet!Q:Q,MasterSheet!P:P)</f>
        <v>SUPRV</v>
      </c>
      <c r="E478" s="1" t="str">
        <f t="shared" si="14"/>
        <v>Bluedart</v>
      </c>
      <c r="F478" s="1" t="str">
        <f t="shared" si="15"/>
        <v>Wednesday</v>
      </c>
    </row>
    <row r="479" spans="1:6" x14ac:dyDescent="0.25">
      <c r="A479" s="2">
        <f>_xlfn.XLOOKUP(B479,MasterSheet!Q:Q,MasterSheet!N:N," ")</f>
        <v>45959</v>
      </c>
      <c r="B479" s="1">
        <v>58157546753</v>
      </c>
      <c r="C479" s="1" t="str">
        <f>IFERROR(VLOOKUP(B479,MasterSheet!Q:R,2,)," ")</f>
        <v>Delivered</v>
      </c>
      <c r="D479" s="1" t="str">
        <f>_xlfn.XLOOKUP(B479,MasterSheet!Q:Q,MasterSheet!P:P)</f>
        <v>VIGANAHAR</v>
      </c>
      <c r="E479" s="1" t="str">
        <f t="shared" si="14"/>
        <v>Bluedart</v>
      </c>
      <c r="F479" s="1" t="str">
        <f t="shared" si="15"/>
        <v>Wednesday</v>
      </c>
    </row>
    <row r="480" spans="1:6" x14ac:dyDescent="0.25">
      <c r="A480" s="2">
        <f>_xlfn.XLOOKUP(B480,MasterSheet!Q:Q,MasterSheet!N:N," ")</f>
        <v>45959</v>
      </c>
      <c r="B480" s="1">
        <v>58157547523</v>
      </c>
      <c r="C480" s="1" t="str">
        <f>IFERROR(VLOOKUP(B480,MasterSheet!Q:R,2,)," ")</f>
        <v>Delivered</v>
      </c>
      <c r="D480" s="1" t="str">
        <f>_xlfn.XLOOKUP(B480,MasterSheet!Q:Q,MasterSheet!P:P)</f>
        <v>KOKILA</v>
      </c>
      <c r="E480" s="1" t="str">
        <f t="shared" si="14"/>
        <v>Bluedart</v>
      </c>
      <c r="F480" s="1" t="str">
        <f t="shared" si="15"/>
        <v>Wednesday</v>
      </c>
    </row>
    <row r="481" spans="1:6" x14ac:dyDescent="0.25">
      <c r="A481" s="2">
        <f>_xlfn.XLOOKUP(B481,MasterSheet!Q:Q,MasterSheet!N:N," ")</f>
        <v>45959</v>
      </c>
      <c r="B481" s="1">
        <v>58157547696</v>
      </c>
      <c r="C481" s="1" t="str">
        <f>IFERROR(VLOOKUP(B481,MasterSheet!Q:R,2,)," ")</f>
        <v>Delivered</v>
      </c>
      <c r="D481" s="1" t="str">
        <f>_xlfn.XLOOKUP(B481,MasterSheet!Q:Q,MasterSheet!P:P)</f>
        <v>SYNGENE</v>
      </c>
      <c r="E481" s="1" t="str">
        <f t="shared" si="14"/>
        <v>Bluedart</v>
      </c>
      <c r="F481" s="1" t="str">
        <f t="shared" si="15"/>
        <v>Wednesday</v>
      </c>
    </row>
    <row r="482" spans="1:6" x14ac:dyDescent="0.25">
      <c r="A482" s="2">
        <f>_xlfn.XLOOKUP(B482,MasterSheet!Q:Q,MasterSheet!N:N," ")</f>
        <v>45959</v>
      </c>
      <c r="B482" s="1">
        <v>58157548400</v>
      </c>
      <c r="C482" s="1" t="str">
        <f>IFERROR(VLOOKUP(B482,MasterSheet!Q:R,2,)," ")</f>
        <v>Delivered</v>
      </c>
      <c r="D482" s="1" t="str">
        <f>_xlfn.XLOOKUP(B482,MasterSheet!Q:Q,MasterSheet!P:P)</f>
        <v>AURIGINE ONCO</v>
      </c>
      <c r="E482" s="1" t="str">
        <f t="shared" si="14"/>
        <v>Bluedart</v>
      </c>
      <c r="F482" s="1" t="str">
        <f t="shared" si="15"/>
        <v>Wednesday</v>
      </c>
    </row>
    <row r="483" spans="1:6" x14ac:dyDescent="0.25">
      <c r="A483" s="2">
        <f>_xlfn.XLOOKUP(B483,MasterSheet!Q:Q,MasterSheet!N:N," ")</f>
        <v>45959</v>
      </c>
      <c r="B483" s="1">
        <v>58157566434</v>
      </c>
      <c r="C483" s="1" t="str">
        <f>IFERROR(VLOOKUP(B483,MasterSheet!Q:R,2,)," ")</f>
        <v>Delivered</v>
      </c>
      <c r="D483" s="1" t="str">
        <f>_xlfn.XLOOKUP(B483,MasterSheet!Q:Q,MasterSheet!P:P)</f>
        <v>BARC</v>
      </c>
      <c r="E483" s="1" t="str">
        <f t="shared" si="14"/>
        <v>Bluedart</v>
      </c>
      <c r="F483" s="1" t="str">
        <f t="shared" si="15"/>
        <v>Wednesday</v>
      </c>
    </row>
    <row r="484" spans="1:6" x14ac:dyDescent="0.25">
      <c r="A484" s="2">
        <f>_xlfn.XLOOKUP(B484,MasterSheet!Q:Q,MasterSheet!N:N," ")</f>
        <v>45959</v>
      </c>
      <c r="B484" s="1">
        <v>58157567263</v>
      </c>
      <c r="C484" s="1" t="str">
        <f>IFERROR(VLOOKUP(B484,MasterSheet!Q:R,2,)," ")</f>
        <v>Delivered</v>
      </c>
      <c r="D484" s="1" t="str">
        <f>_xlfn.XLOOKUP(B484,MasterSheet!Q:Q,MasterSheet!P:P)</f>
        <v>BIO SOLUTION</v>
      </c>
      <c r="E484" s="1" t="str">
        <f t="shared" si="14"/>
        <v>Bluedart</v>
      </c>
      <c r="F484" s="1" t="str">
        <f t="shared" si="15"/>
        <v>Wednesday</v>
      </c>
    </row>
    <row r="485" spans="1:6" x14ac:dyDescent="0.25">
      <c r="A485" s="2">
        <f>_xlfn.XLOOKUP(B485,MasterSheet!Q:Q,MasterSheet!N:N," ")</f>
        <v>45962</v>
      </c>
      <c r="B485" s="1">
        <v>58157688540</v>
      </c>
      <c r="C485" s="1" t="str">
        <f>IFERROR(VLOOKUP(B485,MasterSheet!Q:R,2,)," ")</f>
        <v>Delivered</v>
      </c>
      <c r="D485" s="1" t="str">
        <f>_xlfn.XLOOKUP(B485,MasterSheet!Q:Q,MasterSheet!P:P)</f>
        <v>FARCAST</v>
      </c>
      <c r="E485" s="1" t="str">
        <f t="shared" si="14"/>
        <v>Bluedart</v>
      </c>
      <c r="F485" s="1" t="str">
        <f t="shared" si="15"/>
        <v>Saturday</v>
      </c>
    </row>
    <row r="486" spans="1:6" x14ac:dyDescent="0.25">
      <c r="A486" s="2">
        <f>_xlfn.XLOOKUP(B486,MasterSheet!Q:Q,MasterSheet!N:N," ")</f>
        <v>45962</v>
      </c>
      <c r="B486" s="1">
        <v>58157688713</v>
      </c>
      <c r="C486" s="1" t="str">
        <f>IFERROR(VLOOKUP(B486,MasterSheet!Q:R,2,)," ")</f>
        <v>Delivered</v>
      </c>
      <c r="D486" s="1" t="str">
        <f>_xlfn.XLOOKUP(B486,MasterSheet!Q:Q,MasterSheet!P:P)</f>
        <v>Nimhans</v>
      </c>
      <c r="E486" s="1" t="str">
        <f t="shared" si="14"/>
        <v>Bluedart</v>
      </c>
      <c r="F486" s="1" t="str">
        <f t="shared" si="15"/>
        <v>Saturday</v>
      </c>
    </row>
    <row r="487" spans="1:6" x14ac:dyDescent="0.25">
      <c r="A487" s="2">
        <f>_xlfn.XLOOKUP(B487,MasterSheet!Q:Q,MasterSheet!N:N," ")</f>
        <v>45962</v>
      </c>
      <c r="B487" s="1">
        <v>58157688982</v>
      </c>
      <c r="C487" s="1" t="str">
        <f>IFERROR(VLOOKUP(B487,MasterSheet!Q:R,2,)," ")</f>
        <v>Delivered</v>
      </c>
      <c r="D487" s="1" t="str">
        <f>_xlfn.XLOOKUP(B487,MasterSheet!Q:Q,MasterSheet!P:P)</f>
        <v>BIO SOLUTION</v>
      </c>
      <c r="E487" s="1" t="str">
        <f t="shared" si="14"/>
        <v>Bluedart</v>
      </c>
      <c r="F487" s="1" t="str">
        <f t="shared" si="15"/>
        <v>Saturday</v>
      </c>
    </row>
    <row r="488" spans="1:6" x14ac:dyDescent="0.25">
      <c r="A488" s="2">
        <f>_xlfn.XLOOKUP(B488,MasterSheet!Q:Q,MasterSheet!N:N," ")</f>
        <v>45962</v>
      </c>
      <c r="B488" s="1">
        <v>58157689085</v>
      </c>
      <c r="C488" s="1" t="str">
        <f>IFERROR(VLOOKUP(B488,MasterSheet!Q:R,2,)," ")</f>
        <v>Delivered</v>
      </c>
      <c r="D488" s="1" t="str">
        <f>_xlfn.XLOOKUP(B488,MasterSheet!Q:Q,MasterSheet!P:P)</f>
        <v>IIT KANPUR</v>
      </c>
      <c r="E488" s="1" t="str">
        <f t="shared" si="14"/>
        <v>Bluedart</v>
      </c>
      <c r="F488" s="1" t="str">
        <f t="shared" si="15"/>
        <v>Saturday</v>
      </c>
    </row>
    <row r="489" spans="1:6" x14ac:dyDescent="0.25">
      <c r="A489" s="2">
        <f>_xlfn.XLOOKUP(B489,MasterSheet!Q:Q,MasterSheet!N:N," ")</f>
        <v>45962</v>
      </c>
      <c r="B489" s="1">
        <v>58157689240</v>
      </c>
      <c r="C489" s="1" t="str">
        <f>IFERROR(VLOOKUP(B489,MasterSheet!Q:R,2,)," ")</f>
        <v>Delivered</v>
      </c>
      <c r="D489" s="1" t="str">
        <f>_xlfn.XLOOKUP(B489,MasterSheet!Q:Q,MasterSheet!P:P)</f>
        <v>IISER MOHALI</v>
      </c>
      <c r="E489" s="1" t="str">
        <f t="shared" si="14"/>
        <v>Bluedart</v>
      </c>
      <c r="F489" s="1" t="str">
        <f t="shared" si="15"/>
        <v>Saturday</v>
      </c>
    </row>
    <row r="490" spans="1:6" x14ac:dyDescent="0.25">
      <c r="A490" s="2">
        <f>_xlfn.XLOOKUP(B490,MasterSheet!Q:Q,MasterSheet!N:N," ")</f>
        <v>45962</v>
      </c>
      <c r="B490" s="1">
        <v>58157689354</v>
      </c>
      <c r="C490" s="1" t="str">
        <f>IFERROR(VLOOKUP(B490,MasterSheet!Q:R,2,)," ")</f>
        <v>Delivered</v>
      </c>
      <c r="D490" s="1" t="str">
        <f>_xlfn.XLOOKUP(B490,MasterSheet!Q:Q,MasterSheet!P:P)</f>
        <v>SAI LIFE</v>
      </c>
      <c r="E490" s="1" t="str">
        <f t="shared" si="14"/>
        <v>Bluedart</v>
      </c>
      <c r="F490" s="1" t="str">
        <f t="shared" si="15"/>
        <v>Saturday</v>
      </c>
    </row>
    <row r="491" spans="1:6" x14ac:dyDescent="0.25">
      <c r="A491" s="2">
        <f>_xlfn.XLOOKUP(B491,MasterSheet!Q:Q,MasterSheet!N:N," ")</f>
        <v>45962</v>
      </c>
      <c r="B491" s="1">
        <v>58157689461</v>
      </c>
      <c r="C491" s="1" t="str">
        <f>IFERROR(VLOOKUP(B491,MasterSheet!Q:R,2,)," ")</f>
        <v>Delivered</v>
      </c>
      <c r="D491" s="1" t="str">
        <f>_xlfn.XLOOKUP(B491,MasterSheet!Q:Q,MasterSheet!P:P)</f>
        <v>SUN PHARMACEUTICALS</v>
      </c>
      <c r="E491" s="1" t="str">
        <f t="shared" si="14"/>
        <v>Bluedart</v>
      </c>
      <c r="F491" s="1" t="str">
        <f t="shared" si="15"/>
        <v>Saturday</v>
      </c>
    </row>
    <row r="492" spans="1:6" x14ac:dyDescent="0.25">
      <c r="A492" s="2">
        <f>_xlfn.XLOOKUP(B492,MasterSheet!Q:Q,MasterSheet!N:N," ")</f>
        <v>45962</v>
      </c>
      <c r="B492" s="1">
        <v>58157689590</v>
      </c>
      <c r="C492" s="1" t="str">
        <f>IFERROR(VLOOKUP(B492,MasterSheet!Q:R,2,)," ")</f>
        <v>Delivered</v>
      </c>
      <c r="D492" s="1" t="str">
        <f>_xlfn.XLOOKUP(B492,MasterSheet!Q:Q,MasterSheet!P:P)</f>
        <v>GK BIO</v>
      </c>
      <c r="E492" s="1" t="str">
        <f t="shared" si="14"/>
        <v>Bluedart</v>
      </c>
      <c r="F492" s="1" t="str">
        <f t="shared" si="15"/>
        <v>Saturday</v>
      </c>
    </row>
    <row r="493" spans="1:6" x14ac:dyDescent="0.25">
      <c r="A493" s="2">
        <f>_xlfn.XLOOKUP(B493,MasterSheet!Q:Q,MasterSheet!N:N," ")</f>
        <v>45962</v>
      </c>
      <c r="B493" s="1">
        <v>58157689763</v>
      </c>
      <c r="C493" s="1" t="str">
        <f>IFERROR(VLOOKUP(B493,MasterSheet!Q:R,2,)," ")</f>
        <v>Delivered</v>
      </c>
      <c r="D493" s="1" t="str">
        <f>_xlfn.XLOOKUP(B493,MasterSheet!Q:Q,MasterSheet!P:P)</f>
        <v>FMD REGIONAL CENTRE</v>
      </c>
      <c r="E493" s="1" t="str">
        <f t="shared" si="14"/>
        <v>Bluedart</v>
      </c>
      <c r="F493" s="1" t="str">
        <f t="shared" si="15"/>
        <v>Saturday</v>
      </c>
    </row>
    <row r="494" spans="1:6" x14ac:dyDescent="0.25">
      <c r="A494" s="2">
        <f>_xlfn.XLOOKUP(B494,MasterSheet!Q:Q,MasterSheet!N:N," ")</f>
        <v>45962</v>
      </c>
      <c r="B494" s="1">
        <v>58157690651</v>
      </c>
      <c r="C494" s="1" t="str">
        <f>IFERROR(VLOOKUP(B494,MasterSheet!Q:R,2,)," ")</f>
        <v>Delivered</v>
      </c>
      <c r="D494" s="1" t="str">
        <f>_xlfn.XLOOKUP(B494,MasterSheet!Q:Q,MasterSheet!P:P)</f>
        <v>PROTOGINIX</v>
      </c>
      <c r="E494" s="1" t="str">
        <f t="shared" si="14"/>
        <v>Bluedart</v>
      </c>
      <c r="F494" s="1" t="str">
        <f t="shared" si="15"/>
        <v>Saturday</v>
      </c>
    </row>
    <row r="495" spans="1:6" x14ac:dyDescent="0.25">
      <c r="A495" s="2">
        <f>_xlfn.XLOOKUP(B495,MasterSheet!Q:Q,MasterSheet!N:N," ")</f>
        <v>45962</v>
      </c>
      <c r="B495" s="1">
        <v>58157690710</v>
      </c>
      <c r="C495" s="1" t="str">
        <f>IFERROR(VLOOKUP(B495,MasterSheet!Q:R,2,)," ")</f>
        <v>Delivered</v>
      </c>
      <c r="D495" s="1" t="str">
        <f>_xlfn.XLOOKUP(B495,MasterSheet!Q:Q,MasterSheet!P:P)</f>
        <v>IIT KHARAGPUR</v>
      </c>
      <c r="E495" s="1" t="str">
        <f t="shared" si="14"/>
        <v>Bluedart</v>
      </c>
      <c r="F495" s="1" t="str">
        <f t="shared" si="15"/>
        <v>Saturday</v>
      </c>
    </row>
    <row r="496" spans="1:6" x14ac:dyDescent="0.25">
      <c r="A496" s="2">
        <f>_xlfn.XLOOKUP(B496,MasterSheet!Q:Q,MasterSheet!N:N," ")</f>
        <v>45962</v>
      </c>
      <c r="B496" s="1">
        <v>58157690846</v>
      </c>
      <c r="C496" s="1" t="str">
        <f>IFERROR(VLOOKUP(B496,MasterSheet!Q:R,2,)," ")</f>
        <v>Delivered</v>
      </c>
      <c r="D496" s="1" t="str">
        <f>_xlfn.XLOOKUP(B496,MasterSheet!Q:Q,MasterSheet!P:P)</f>
        <v>UTKARSH</v>
      </c>
      <c r="E496" s="1" t="str">
        <f t="shared" si="14"/>
        <v>Bluedart</v>
      </c>
      <c r="F496" s="1" t="str">
        <f t="shared" si="15"/>
        <v>Saturday</v>
      </c>
    </row>
    <row r="497" spans="1:6" x14ac:dyDescent="0.25">
      <c r="A497" s="2">
        <f>_xlfn.XLOOKUP(B497,MasterSheet!Q:Q,MasterSheet!N:N," ")</f>
        <v>45962</v>
      </c>
      <c r="B497" s="1">
        <v>58157690953</v>
      </c>
      <c r="C497" s="1" t="str">
        <f>IFERROR(VLOOKUP(B497,MasterSheet!Q:R,2,)," ")</f>
        <v>Delivered</v>
      </c>
      <c r="D497" s="1" t="str">
        <f>_xlfn.XLOOKUP(B497,MasterSheet!Q:Q,MasterSheet!P:P)</f>
        <v>M BIOTECH</v>
      </c>
      <c r="E497" s="1" t="str">
        <f t="shared" si="14"/>
        <v>Bluedart</v>
      </c>
      <c r="F497" s="1" t="str">
        <f t="shared" si="15"/>
        <v>Saturday</v>
      </c>
    </row>
    <row r="498" spans="1:6" x14ac:dyDescent="0.25">
      <c r="A498" s="2">
        <f>_xlfn.XLOOKUP(B498,MasterSheet!Q:Q,MasterSheet!N:N," ")</f>
        <v>45962</v>
      </c>
      <c r="B498" s="1">
        <v>58157691454</v>
      </c>
      <c r="C498" s="1" t="str">
        <f>IFERROR(VLOOKUP(B498,MasterSheet!Q:R,2,)," ")</f>
        <v>Delivered</v>
      </c>
      <c r="D498" s="1" t="str">
        <f>_xlfn.XLOOKUP(B498,MasterSheet!Q:Q,MasterSheet!P:P)</f>
        <v>INSTEM</v>
      </c>
      <c r="E498" s="1" t="str">
        <f t="shared" si="14"/>
        <v>Bluedart</v>
      </c>
      <c r="F498" s="1" t="str">
        <f t="shared" si="15"/>
        <v>Saturday</v>
      </c>
    </row>
    <row r="499" spans="1:6" x14ac:dyDescent="0.25">
      <c r="A499" s="2">
        <f>_xlfn.XLOOKUP(B499,MasterSheet!Q:Q,MasterSheet!N:N," ")</f>
        <v>45962</v>
      </c>
      <c r="B499" s="1">
        <v>58157691616</v>
      </c>
      <c r="C499" s="1" t="str">
        <f>IFERROR(VLOOKUP(B499,MasterSheet!Q:R,2,)," ")</f>
        <v>Delivered</v>
      </c>
      <c r="D499" s="1" t="str">
        <f>_xlfn.XLOOKUP(B499,MasterSheet!Q:Q,MasterSheet!P:P)</f>
        <v>MICRO VAPI</v>
      </c>
      <c r="E499" s="1" t="str">
        <f t="shared" si="14"/>
        <v>Bluedart</v>
      </c>
      <c r="F499" s="1" t="str">
        <f t="shared" si="15"/>
        <v>Saturday</v>
      </c>
    </row>
    <row r="500" spans="1:6" x14ac:dyDescent="0.25">
      <c r="A500" s="2">
        <f>_xlfn.XLOOKUP(B500,MasterSheet!Q:Q,MasterSheet!N:N," ")</f>
        <v>45962</v>
      </c>
      <c r="B500" s="1">
        <v>58157691922</v>
      </c>
      <c r="C500" s="1" t="str">
        <f>IFERROR(VLOOKUP(B500,MasterSheet!Q:R,2,)," ")</f>
        <v>Delivered</v>
      </c>
      <c r="D500" s="1" t="str">
        <f>_xlfn.XLOOKUP(B500,MasterSheet!Q:Q,MasterSheet!P:P)</f>
        <v>BIOCON</v>
      </c>
      <c r="E500" s="1" t="str">
        <f t="shared" si="14"/>
        <v>Bluedart</v>
      </c>
      <c r="F500" s="1" t="str">
        <f t="shared" si="15"/>
        <v>Saturday</v>
      </c>
    </row>
    <row r="501" spans="1:6" x14ac:dyDescent="0.25">
      <c r="A501" s="2">
        <f>_xlfn.XLOOKUP(B501,MasterSheet!Q:Q,MasterSheet!N:N," ")</f>
        <v>45962</v>
      </c>
      <c r="B501" s="1">
        <v>58157692456</v>
      </c>
      <c r="C501" s="1" t="str">
        <f>IFERROR(VLOOKUP(B501,MasterSheet!Q:R,2,)," ")</f>
        <v>Delivered</v>
      </c>
      <c r="D501" s="1" t="str">
        <f>_xlfn.XLOOKUP(B501,MasterSheet!Q:Q,MasterSheet!P:P)</f>
        <v>NIVEDI</v>
      </c>
      <c r="E501" s="1" t="str">
        <f t="shared" si="14"/>
        <v>Bluedart</v>
      </c>
      <c r="F501" s="1" t="str">
        <f t="shared" si="15"/>
        <v>Saturday</v>
      </c>
    </row>
    <row r="502" spans="1:6" x14ac:dyDescent="0.25">
      <c r="A502" s="2">
        <f>_xlfn.XLOOKUP(B502,MasterSheet!Q:Q,MasterSheet!N:N," ")</f>
        <v>45964</v>
      </c>
      <c r="B502" s="1">
        <v>58157750442</v>
      </c>
      <c r="C502" s="1" t="str">
        <f>IFERROR(VLOOKUP(B502,MasterSheet!Q:R,2,)," ")</f>
        <v>Delivered</v>
      </c>
      <c r="D502" s="1" t="str">
        <f>_xlfn.XLOOKUP(B502,MasterSheet!Q:Q,MasterSheet!P:P)</f>
        <v>IKESIA</v>
      </c>
      <c r="E502" s="1" t="str">
        <f t="shared" si="14"/>
        <v>Bluedart</v>
      </c>
      <c r="F502" s="1" t="str">
        <f t="shared" si="15"/>
        <v>Monday</v>
      </c>
    </row>
    <row r="503" spans="1:6" x14ac:dyDescent="0.25">
      <c r="A503" s="2">
        <f>_xlfn.XLOOKUP(B503,MasterSheet!Q:Q,MasterSheet!N:N," ")</f>
        <v>45964</v>
      </c>
      <c r="B503" s="1">
        <v>58157750744</v>
      </c>
      <c r="C503" s="1" t="str">
        <f>IFERROR(VLOOKUP(B503,MasterSheet!Q:R,2,)," ")</f>
        <v>Delivered</v>
      </c>
      <c r="D503" s="1" t="str">
        <f>_xlfn.XLOOKUP(B503,MasterSheet!Q:Q,MasterSheet!P:P)</f>
        <v>Luxmatra</v>
      </c>
      <c r="E503" s="1" t="str">
        <f t="shared" si="14"/>
        <v>Bluedart</v>
      </c>
      <c r="F503" s="1" t="str">
        <f t="shared" si="15"/>
        <v>Monday</v>
      </c>
    </row>
    <row r="504" spans="1:6" x14ac:dyDescent="0.25">
      <c r="A504" s="2">
        <f>_xlfn.XLOOKUP(B504,MasterSheet!Q:Q,MasterSheet!N:N," ")</f>
        <v>45969</v>
      </c>
      <c r="B504" s="1">
        <v>58157937600</v>
      </c>
      <c r="C504" s="1" t="str">
        <f>IFERROR(VLOOKUP(B504,MasterSheet!Q:R,2,)," ")</f>
        <v>Delivered</v>
      </c>
      <c r="D504" s="1" t="str">
        <f>_xlfn.XLOOKUP(B504,MasterSheet!Q:Q,MasterSheet!P:P)</f>
        <v>SAI LIFE</v>
      </c>
      <c r="E504" s="1" t="str">
        <f t="shared" si="14"/>
        <v>Bluedart</v>
      </c>
      <c r="F504" s="1" t="str">
        <f t="shared" si="15"/>
        <v>Saturday</v>
      </c>
    </row>
    <row r="505" spans="1:6" x14ac:dyDescent="0.25">
      <c r="A505" s="2">
        <f>_xlfn.XLOOKUP(B505,MasterSheet!Q:Q,MasterSheet!N:N," ")</f>
        <v>45969</v>
      </c>
      <c r="B505" s="1">
        <v>58157937961</v>
      </c>
      <c r="C505" s="1" t="str">
        <f>IFERROR(VLOOKUP(B505,MasterSheet!Q:R,2,)," ")</f>
        <v>Delivered</v>
      </c>
      <c r="D505" s="1" t="str">
        <f>_xlfn.XLOOKUP(B505,MasterSheet!Q:Q,MasterSheet!P:P)</f>
        <v>IISER MOHALI</v>
      </c>
      <c r="E505" s="1" t="str">
        <f t="shared" si="14"/>
        <v>Bluedart</v>
      </c>
      <c r="F505" s="1" t="str">
        <f t="shared" si="15"/>
        <v>Saturday</v>
      </c>
    </row>
    <row r="506" spans="1:6" x14ac:dyDescent="0.25">
      <c r="A506" s="2">
        <f>_xlfn.XLOOKUP(B506,MasterSheet!Q:Q,MasterSheet!N:N," ")</f>
        <v>45969</v>
      </c>
      <c r="B506" s="1">
        <v>58157938252</v>
      </c>
      <c r="C506" s="1" t="str">
        <f>IFERROR(VLOOKUP(B506,MasterSheet!Q:R,2,)," ")</f>
        <v>Delivered</v>
      </c>
      <c r="D506" s="1" t="str">
        <f>_xlfn.XLOOKUP(B506,MasterSheet!Q:Q,MasterSheet!P:P)</f>
        <v>BECKMAN</v>
      </c>
      <c r="E506" s="1" t="str">
        <f t="shared" si="14"/>
        <v>Bluedart</v>
      </c>
      <c r="F506" s="1" t="str">
        <f t="shared" si="15"/>
        <v>Saturday</v>
      </c>
    </row>
    <row r="507" spans="1:6" x14ac:dyDescent="0.25">
      <c r="A507" s="2">
        <f>_xlfn.XLOOKUP(B507,MasterSheet!Q:Q,MasterSheet!N:N," ")</f>
        <v>45969</v>
      </c>
      <c r="B507" s="1">
        <v>58157938403</v>
      </c>
      <c r="C507" s="1" t="str">
        <f>IFERROR(VLOOKUP(B507,MasterSheet!Q:R,2,)," ")</f>
        <v>Delivered</v>
      </c>
      <c r="D507" s="1" t="str">
        <f>_xlfn.XLOOKUP(B507,MasterSheet!Q:Q,MasterSheet!P:P)</f>
        <v>OMNI PROTECT</v>
      </c>
      <c r="E507" s="1" t="str">
        <f t="shared" si="14"/>
        <v>Bluedart</v>
      </c>
      <c r="F507" s="1" t="str">
        <f t="shared" si="15"/>
        <v>Saturday</v>
      </c>
    </row>
    <row r="508" spans="1:6" x14ac:dyDescent="0.25">
      <c r="A508" s="2">
        <f>_xlfn.XLOOKUP(B508,MasterSheet!Q:Q,MasterSheet!N:N," ")</f>
        <v>45969</v>
      </c>
      <c r="B508" s="1">
        <v>58157938554</v>
      </c>
      <c r="C508" s="1" t="str">
        <f>IFERROR(VLOOKUP(B508,MasterSheet!Q:R,2,)," ")</f>
        <v>Delivered</v>
      </c>
      <c r="D508" s="1" t="str">
        <f>_xlfn.XLOOKUP(B508,MasterSheet!Q:Q,MasterSheet!P:P)</f>
        <v>AURIGINE ONCO</v>
      </c>
      <c r="E508" s="1" t="str">
        <f t="shared" si="14"/>
        <v>Bluedart</v>
      </c>
      <c r="F508" s="1" t="str">
        <f t="shared" si="15"/>
        <v>Saturday</v>
      </c>
    </row>
    <row r="509" spans="1:6" x14ac:dyDescent="0.25">
      <c r="A509" s="2">
        <f>_xlfn.XLOOKUP(B509,MasterSheet!Q:Q,MasterSheet!N:N," ")</f>
        <v>45971</v>
      </c>
      <c r="B509" s="1">
        <v>58157995140</v>
      </c>
      <c r="C509" s="1" t="str">
        <f>IFERROR(VLOOKUP(B509,MasterSheet!Q:R,2,)," ")</f>
        <v>Delivered</v>
      </c>
      <c r="D509" s="1" t="str">
        <f>_xlfn.XLOOKUP(B509,MasterSheet!Q:Q,MasterSheet!P:P)</f>
        <v>IMMUNOCON</v>
      </c>
      <c r="E509" s="1" t="str">
        <f t="shared" si="14"/>
        <v>Bluedart</v>
      </c>
      <c r="F509" s="1" t="str">
        <f t="shared" si="15"/>
        <v>Monday</v>
      </c>
    </row>
    <row r="510" spans="1:6" x14ac:dyDescent="0.25">
      <c r="A510" s="2">
        <f>_xlfn.XLOOKUP(B510,MasterSheet!Q:Q,MasterSheet!N:N," ")</f>
        <v>45971</v>
      </c>
      <c r="B510" s="1">
        <v>58157995394</v>
      </c>
      <c r="C510" s="1" t="str">
        <f>IFERROR(VLOOKUP(B510,MasterSheet!Q:R,2,)," ")</f>
        <v>Delivered</v>
      </c>
      <c r="D510" s="1" t="str">
        <f>_xlfn.XLOOKUP(B510,MasterSheet!Q:Q,MasterSheet!P:P)</f>
        <v>BIO SOLUTION</v>
      </c>
      <c r="E510" s="1" t="str">
        <f t="shared" si="14"/>
        <v>Bluedart</v>
      </c>
      <c r="F510" s="1" t="str">
        <f t="shared" si="15"/>
        <v>Monday</v>
      </c>
    </row>
    <row r="511" spans="1:6" x14ac:dyDescent="0.25">
      <c r="A511" s="2">
        <f>_xlfn.XLOOKUP(B511,MasterSheet!Q:Q,MasterSheet!N:N," ")</f>
        <v>45971</v>
      </c>
      <c r="B511" s="1">
        <v>58157995851</v>
      </c>
      <c r="C511" s="1" t="str">
        <f>IFERROR(VLOOKUP(B511,MasterSheet!Q:R,2,)," ")</f>
        <v>Delivered</v>
      </c>
      <c r="D511" s="1" t="str">
        <f>_xlfn.XLOOKUP(B511,MasterSheet!Q:Q,MasterSheet!P:P)</f>
        <v>BITS PILANI</v>
      </c>
      <c r="E511" s="1" t="str">
        <f t="shared" si="14"/>
        <v>Bluedart</v>
      </c>
      <c r="F511" s="1" t="str">
        <f t="shared" si="15"/>
        <v>Monday</v>
      </c>
    </row>
    <row r="512" spans="1:6" x14ac:dyDescent="0.25">
      <c r="A512" s="2">
        <f>_xlfn.XLOOKUP(B512,MasterSheet!Q:Q,MasterSheet!N:N," ")</f>
        <v>45972</v>
      </c>
      <c r="B512" s="1">
        <v>58158040636</v>
      </c>
      <c r="C512" s="1" t="str">
        <f>IFERROR(VLOOKUP(B512,MasterSheet!Q:R,2,)," ")</f>
        <v>Delivered</v>
      </c>
      <c r="D512" s="1" t="str">
        <f>_xlfn.XLOOKUP(B512,MasterSheet!Q:Q,MasterSheet!P:P)</f>
        <v>GOLDLAKE</v>
      </c>
      <c r="E512" s="1" t="str">
        <f t="shared" si="14"/>
        <v>Bluedart</v>
      </c>
      <c r="F512" s="1" t="str">
        <f t="shared" si="15"/>
        <v>Tuesday</v>
      </c>
    </row>
    <row r="513" spans="1:6" x14ac:dyDescent="0.25">
      <c r="A513" s="2">
        <f>_xlfn.XLOOKUP(B513,MasterSheet!Q:Q,MasterSheet!N:N," ")</f>
        <v>45975</v>
      </c>
      <c r="B513" s="1">
        <v>58158172962</v>
      </c>
      <c r="C513" s="1" t="str">
        <f>IFERROR(VLOOKUP(B513,MasterSheet!Q:R,2,)," ")</f>
        <v>DELIVERED</v>
      </c>
      <c r="D513" s="1" t="str">
        <f>_xlfn.XLOOKUP(B513,MasterSheet!Q:Q,MasterSheet!P:P)</f>
        <v>SSCMP</v>
      </c>
      <c r="E513" s="1" t="str">
        <f t="shared" si="14"/>
        <v>Bluedart</v>
      </c>
      <c r="F513" s="1" t="str">
        <f t="shared" si="15"/>
        <v>Friday</v>
      </c>
    </row>
    <row r="514" spans="1:6" x14ac:dyDescent="0.25">
      <c r="A514" s="2">
        <f>_xlfn.XLOOKUP(B514,MasterSheet!Q:Q,MasterSheet!N:N," ")</f>
        <v>45976</v>
      </c>
      <c r="B514" s="1">
        <v>58158191884</v>
      </c>
      <c r="C514" s="1" t="str">
        <f>IFERROR(VLOOKUP(B514,MasterSheet!Q:R,2,)," ")</f>
        <v>DELIVERED</v>
      </c>
      <c r="D514" s="1" t="str">
        <f>_xlfn.XLOOKUP(B514,MasterSheet!Q:Q,MasterSheet!P:P)</f>
        <v>JUBILANT</v>
      </c>
      <c r="E514" s="1" t="str">
        <f t="shared" ref="E514:E577" si="16">IF(LEFT(B514,1)="D","DTDC",IF(ISNUMBER(--LEFT(B514,1)),"Bluedart","Other"))</f>
        <v>Bluedart</v>
      </c>
      <c r="F514" s="1" t="str">
        <f t="shared" ref="F514:F577" si="17">TEXT(A514, "dddd")</f>
        <v>Saturday</v>
      </c>
    </row>
    <row r="515" spans="1:6" x14ac:dyDescent="0.25">
      <c r="A515" s="2">
        <f>_xlfn.XLOOKUP(B515,MasterSheet!Q:Q,MasterSheet!N:N," ")</f>
        <v>45976</v>
      </c>
      <c r="B515" s="1">
        <v>58158192105</v>
      </c>
      <c r="C515" s="1" t="str">
        <f>IFERROR(VLOOKUP(B515,MasterSheet!Q:R,2,)," ")</f>
        <v>DELIVERED</v>
      </c>
      <c r="D515" s="1" t="str">
        <f>_xlfn.XLOOKUP(B515,MasterSheet!Q:Q,MasterSheet!P:P)</f>
        <v>DR REDDY</v>
      </c>
      <c r="E515" s="1" t="str">
        <f t="shared" si="16"/>
        <v>Bluedart</v>
      </c>
      <c r="F515" s="1" t="str">
        <f t="shared" si="17"/>
        <v>Saturday</v>
      </c>
    </row>
    <row r="516" spans="1:6" x14ac:dyDescent="0.25">
      <c r="A516" s="2">
        <f>_xlfn.XLOOKUP(B516,MasterSheet!Q:Q,MasterSheet!N:N," ")</f>
        <v>45976</v>
      </c>
      <c r="B516" s="1">
        <v>58158192256</v>
      </c>
      <c r="C516" s="1" t="str">
        <f>IFERROR(VLOOKUP(B516,MasterSheet!Q:R,2,)," ")</f>
        <v>DELIVERED</v>
      </c>
      <c r="D516" s="1" t="str">
        <f>_xlfn.XLOOKUP(B516,MasterSheet!Q:Q,MasterSheet!P:P)</f>
        <v>IISER MOHALI</v>
      </c>
      <c r="E516" s="1" t="str">
        <f t="shared" si="16"/>
        <v>Bluedart</v>
      </c>
      <c r="F516" s="1" t="str">
        <f t="shared" si="17"/>
        <v>Saturday</v>
      </c>
    </row>
    <row r="517" spans="1:6" x14ac:dyDescent="0.25">
      <c r="A517" s="2">
        <f>_xlfn.XLOOKUP(B517,MasterSheet!Q:Q,MasterSheet!N:N," ")</f>
        <v>45976</v>
      </c>
      <c r="B517" s="1">
        <v>58158192363</v>
      </c>
      <c r="C517" s="1" t="str">
        <f>IFERROR(VLOOKUP(B517,MasterSheet!Q:R,2,)," ")</f>
        <v>DELIVERED</v>
      </c>
      <c r="D517" s="1" t="str">
        <f>_xlfn.XLOOKUP(B517,MasterSheet!Q:Q,MasterSheet!P:P)</f>
        <v>MANIPAL</v>
      </c>
      <c r="E517" s="1" t="str">
        <f t="shared" si="16"/>
        <v>Bluedart</v>
      </c>
      <c r="F517" s="1" t="str">
        <f t="shared" si="17"/>
        <v>Saturday</v>
      </c>
    </row>
    <row r="518" spans="1:6" x14ac:dyDescent="0.25">
      <c r="A518" s="2">
        <f>_xlfn.XLOOKUP(B518,MasterSheet!Q:Q,MasterSheet!N:N," ")</f>
        <v>45976</v>
      </c>
      <c r="B518" s="1">
        <v>58158192396</v>
      </c>
      <c r="C518" s="1" t="str">
        <f>IFERROR(VLOOKUP(B518,MasterSheet!Q:R,2,)," ")</f>
        <v>DELIVERED</v>
      </c>
      <c r="D518" s="1" t="str">
        <f>_xlfn.XLOOKUP(B518,MasterSheet!Q:Q,MasterSheet!P:P)</f>
        <v>HELIX</v>
      </c>
      <c r="E518" s="1" t="str">
        <f t="shared" si="16"/>
        <v>Bluedart</v>
      </c>
      <c r="F518" s="1" t="str">
        <f t="shared" si="17"/>
        <v>Saturday</v>
      </c>
    </row>
    <row r="519" spans="1:6" x14ac:dyDescent="0.25">
      <c r="A519" s="2">
        <f>_xlfn.XLOOKUP(B519,MasterSheet!Q:Q,MasterSheet!N:N," ")</f>
        <v>45976</v>
      </c>
      <c r="B519" s="1">
        <v>58158192455</v>
      </c>
      <c r="C519" s="1" t="str">
        <f>IFERROR(VLOOKUP(B519,MasterSheet!Q:R,2,)," ")</f>
        <v>DELIVERED</v>
      </c>
      <c r="D519" s="1" t="str">
        <f>_xlfn.XLOOKUP(B519,MasterSheet!Q:Q,MasterSheet!P:P)</f>
        <v>SUN PHARMA</v>
      </c>
      <c r="E519" s="1" t="str">
        <f t="shared" si="16"/>
        <v>Bluedart</v>
      </c>
      <c r="F519" s="1" t="str">
        <f t="shared" si="17"/>
        <v>Saturday</v>
      </c>
    </row>
    <row r="520" spans="1:6" x14ac:dyDescent="0.25">
      <c r="A520" s="2">
        <f>_xlfn.XLOOKUP(B520,MasterSheet!Q:Q,MasterSheet!N:N," ")</f>
        <v>45976</v>
      </c>
      <c r="B520" s="1">
        <v>58158192562</v>
      </c>
      <c r="C520" s="1" t="str">
        <f>IFERROR(VLOOKUP(B520,MasterSheet!Q:R,2,)," ")</f>
        <v>DELIVERED</v>
      </c>
      <c r="D520" s="1" t="str">
        <f>_xlfn.XLOOKUP(B520,MasterSheet!Q:Q,MasterSheet!P:P)</f>
        <v>SAI LIFE</v>
      </c>
      <c r="E520" s="1" t="str">
        <f t="shared" si="16"/>
        <v>Bluedart</v>
      </c>
      <c r="F520" s="1" t="str">
        <f t="shared" si="17"/>
        <v>Saturday</v>
      </c>
    </row>
    <row r="521" spans="1:6" x14ac:dyDescent="0.25">
      <c r="A521" s="2">
        <f>_xlfn.XLOOKUP(B521,MasterSheet!Q:Q,MasterSheet!N:N," ")</f>
        <v>45976</v>
      </c>
      <c r="B521" s="1">
        <v>58158192654</v>
      </c>
      <c r="C521" s="1" t="str">
        <f>IFERROR(VLOOKUP(B521,MasterSheet!Q:R,2,)," ")</f>
        <v>DELIVERED</v>
      </c>
      <c r="D521" s="1" t="str">
        <f>_xlfn.XLOOKUP(B521,MasterSheet!Q:Q,MasterSheet!P:P)</f>
        <v>M BIOTECH</v>
      </c>
      <c r="E521" s="1" t="str">
        <f t="shared" si="16"/>
        <v>Bluedart</v>
      </c>
      <c r="F521" s="1" t="str">
        <f t="shared" si="17"/>
        <v>Saturday</v>
      </c>
    </row>
    <row r="522" spans="1:6" x14ac:dyDescent="0.25">
      <c r="A522" s="2">
        <f>_xlfn.XLOOKUP(B522,MasterSheet!Q:Q,MasterSheet!N:N," ")</f>
        <v>45976</v>
      </c>
      <c r="B522" s="1">
        <v>58158192864</v>
      </c>
      <c r="C522" s="1" t="str">
        <f>IFERROR(VLOOKUP(B522,MasterSheet!Q:R,2,)," ")</f>
        <v>DELIVERED</v>
      </c>
      <c r="D522" s="1" t="str">
        <f>_xlfn.XLOOKUP(B522,MasterSheet!Q:Q,MasterSheet!P:P)</f>
        <v>POPVAX</v>
      </c>
      <c r="E522" s="1" t="str">
        <f t="shared" si="16"/>
        <v>Bluedart</v>
      </c>
      <c r="F522" s="1" t="str">
        <f t="shared" si="17"/>
        <v>Saturday</v>
      </c>
    </row>
    <row r="523" spans="1:6" x14ac:dyDescent="0.25">
      <c r="A523" s="2">
        <f>_xlfn.XLOOKUP(B523,MasterSheet!Q:Q,MasterSheet!N:N," ")</f>
        <v>45976</v>
      </c>
      <c r="B523" s="1">
        <v>58158192993</v>
      </c>
      <c r="C523" s="1" t="str">
        <f>IFERROR(VLOOKUP(B523,MasterSheet!Q:R,2,)," ")</f>
        <v>DELIVERED</v>
      </c>
      <c r="D523" s="1" t="str">
        <f>_xlfn.XLOOKUP(B523,MasterSheet!Q:Q,MasterSheet!P:P)</f>
        <v>YASH ENTERPRISES</v>
      </c>
      <c r="E523" s="1" t="str">
        <f t="shared" si="16"/>
        <v>Bluedart</v>
      </c>
      <c r="F523" s="1" t="str">
        <f t="shared" si="17"/>
        <v>Saturday</v>
      </c>
    </row>
    <row r="524" spans="1:6" x14ac:dyDescent="0.25">
      <c r="A524" s="2">
        <f>_xlfn.XLOOKUP(B524,MasterSheet!Q:Q,MasterSheet!N:N," ")</f>
        <v>45976</v>
      </c>
      <c r="B524" s="1">
        <v>58158193041</v>
      </c>
      <c r="C524" s="1" t="str">
        <f>IFERROR(VLOOKUP(B524,MasterSheet!Q:R,2,)," ")</f>
        <v>DELIVERED</v>
      </c>
      <c r="D524" s="1" t="str">
        <f>_xlfn.XLOOKUP(B524,MasterSheet!Q:Q,MasterSheet!P:P)</f>
        <v>AURIGINE SERVICE</v>
      </c>
      <c r="E524" s="1" t="str">
        <f t="shared" si="16"/>
        <v>Bluedart</v>
      </c>
      <c r="F524" s="1" t="str">
        <f t="shared" si="17"/>
        <v>Saturday</v>
      </c>
    </row>
    <row r="525" spans="1:6" x14ac:dyDescent="0.25">
      <c r="A525" s="2">
        <f>_xlfn.XLOOKUP(B525,MasterSheet!Q:Q,MasterSheet!N:N," ")</f>
        <v>45976</v>
      </c>
      <c r="B525" s="1">
        <v>58158193310</v>
      </c>
      <c r="C525" s="1" t="str">
        <f>IFERROR(VLOOKUP(B525,MasterSheet!Q:R,2,)," ")</f>
        <v>DELIVERED</v>
      </c>
      <c r="D525" s="1" t="str">
        <f>_xlfn.XLOOKUP(B525,MasterSheet!Q:Q,MasterSheet!P:P)</f>
        <v>Hycosmid</v>
      </c>
      <c r="E525" s="1" t="str">
        <f t="shared" si="16"/>
        <v>Bluedart</v>
      </c>
      <c r="F525" s="1" t="str">
        <f t="shared" si="17"/>
        <v>Saturday</v>
      </c>
    </row>
    <row r="526" spans="1:6" x14ac:dyDescent="0.25">
      <c r="A526" s="2">
        <f>_xlfn.XLOOKUP(B526,MasterSheet!Q:Q,MasterSheet!N:N," ")</f>
        <v>45976</v>
      </c>
      <c r="B526" s="1">
        <v>58158193520</v>
      </c>
      <c r="C526" s="1" t="str">
        <f>IFERROR(VLOOKUP(B526,MasterSheet!Q:R,2,)," ")</f>
        <v>DELIVERED</v>
      </c>
      <c r="D526" s="1" t="str">
        <f>_xlfn.XLOOKUP(B526,MasterSheet!Q:Q,MasterSheet!P:P)</f>
        <v>NCCS</v>
      </c>
      <c r="E526" s="1" t="str">
        <f t="shared" si="16"/>
        <v>Bluedart</v>
      </c>
      <c r="F526" s="1" t="str">
        <f t="shared" si="17"/>
        <v>Saturday</v>
      </c>
    </row>
    <row r="527" spans="1:6" x14ac:dyDescent="0.25">
      <c r="A527" s="2">
        <f>_xlfn.XLOOKUP(B527,MasterSheet!Q:Q,MasterSheet!N:N," ")</f>
        <v>45976</v>
      </c>
      <c r="B527" s="1">
        <v>58158193656</v>
      </c>
      <c r="C527" s="1" t="str">
        <f>IFERROR(VLOOKUP(B527,MasterSheet!Q:R,2,)," ")</f>
        <v>DELIVERED</v>
      </c>
      <c r="D527" s="1" t="str">
        <f>_xlfn.XLOOKUP(B527,MasterSheet!Q:Q,MasterSheet!P:P)</f>
        <v>IIT KANPUR</v>
      </c>
      <c r="E527" s="1" t="str">
        <f t="shared" si="16"/>
        <v>Bluedart</v>
      </c>
      <c r="F527" s="1" t="str">
        <f t="shared" si="17"/>
        <v>Saturday</v>
      </c>
    </row>
    <row r="528" spans="1:6" x14ac:dyDescent="0.25">
      <c r="A528" s="2">
        <f>_xlfn.XLOOKUP(B528,MasterSheet!Q:Q,MasterSheet!N:N," ")</f>
        <v>45976</v>
      </c>
      <c r="B528" s="1">
        <v>58158203961</v>
      </c>
      <c r="C528" s="1" t="str">
        <f>IFERROR(VLOOKUP(B528,MasterSheet!Q:R,2,)," ")</f>
        <v>DELIVERED</v>
      </c>
      <c r="D528" s="1" t="str">
        <f>_xlfn.XLOOKUP(B528,MasterSheet!Q:Q,MasterSheet!P:P)</f>
        <v>ACTREC</v>
      </c>
      <c r="E528" s="1" t="str">
        <f t="shared" si="16"/>
        <v>Bluedart</v>
      </c>
      <c r="F528" s="1" t="str">
        <f t="shared" si="17"/>
        <v>Saturday</v>
      </c>
    </row>
    <row r="529" spans="1:6" x14ac:dyDescent="0.25">
      <c r="A529" s="2">
        <f>_xlfn.XLOOKUP(B529,MasterSheet!Q:Q,MasterSheet!N:N," ")</f>
        <v>45976</v>
      </c>
      <c r="B529" s="1">
        <v>58158204996</v>
      </c>
      <c r="C529" s="1" t="str">
        <f>IFERROR(VLOOKUP(B529,MasterSheet!Q:R,2,)," ")</f>
        <v>DELIVERED</v>
      </c>
      <c r="D529" s="1" t="str">
        <f>_xlfn.XLOOKUP(B529,MasterSheet!Q:Q,MasterSheet!P:P)</f>
        <v>PI HEALTH</v>
      </c>
      <c r="E529" s="1" t="str">
        <f t="shared" si="16"/>
        <v>Bluedart</v>
      </c>
      <c r="F529" s="1" t="str">
        <f t="shared" si="17"/>
        <v>Saturday</v>
      </c>
    </row>
    <row r="530" spans="1:6" x14ac:dyDescent="0.25">
      <c r="A530" s="2">
        <f>_xlfn.XLOOKUP(B530,MasterSheet!Q:Q,MasterSheet!N:N," ")</f>
        <v>45976</v>
      </c>
      <c r="B530" s="1">
        <v>58158205394</v>
      </c>
      <c r="C530" s="1" t="str">
        <f>IFERROR(VLOOKUP(B530,MasterSheet!Q:R,2,)," ")</f>
        <v>DELIVERED</v>
      </c>
      <c r="D530" s="1" t="str">
        <f>_xlfn.XLOOKUP(B530,MasterSheet!Q:Q,MasterSheet!P:P)</f>
        <v>BIO SOLUTION</v>
      </c>
      <c r="E530" s="1" t="str">
        <f t="shared" si="16"/>
        <v>Bluedart</v>
      </c>
      <c r="F530" s="1" t="str">
        <f t="shared" si="17"/>
        <v>Saturday</v>
      </c>
    </row>
    <row r="531" spans="1:6" x14ac:dyDescent="0.25">
      <c r="A531" s="2">
        <f>_xlfn.XLOOKUP(B531,MasterSheet!Q:Q,MasterSheet!N:N," ")</f>
        <v>45976</v>
      </c>
      <c r="B531" s="1">
        <v>58158205604</v>
      </c>
      <c r="C531" s="1" t="str">
        <f>IFERROR(VLOOKUP(B531,MasterSheet!Q:R,2,)," ")</f>
        <v>DELIVERED</v>
      </c>
      <c r="D531" s="1" t="str">
        <f>_xlfn.XLOOKUP(B531,MasterSheet!Q:Q,MasterSheet!P:P)</f>
        <v>CELLIN BIO</v>
      </c>
      <c r="E531" s="1" t="str">
        <f t="shared" si="16"/>
        <v>Bluedart</v>
      </c>
      <c r="F531" s="1" t="str">
        <f t="shared" si="17"/>
        <v>Saturday</v>
      </c>
    </row>
    <row r="532" spans="1:6" x14ac:dyDescent="0.25">
      <c r="A532" s="2">
        <f>_xlfn.XLOOKUP(B532,MasterSheet!Q:Q,MasterSheet!N:N," ")</f>
        <v>45976</v>
      </c>
      <c r="B532" s="1">
        <v>58158205766</v>
      </c>
      <c r="C532" s="1" t="str">
        <f>IFERROR(VLOOKUP(B532,MasterSheet!Q:R,2,)," ")</f>
        <v>DELIVERED</v>
      </c>
      <c r="D532" s="1" t="str">
        <f>_xlfn.XLOOKUP(B532,MasterSheet!Q:Q,MasterSheet!P:P)</f>
        <v>KOKILA</v>
      </c>
      <c r="E532" s="1" t="str">
        <f t="shared" si="16"/>
        <v>Bluedart</v>
      </c>
      <c r="F532" s="1" t="str">
        <f t="shared" si="17"/>
        <v>Saturday</v>
      </c>
    </row>
    <row r="533" spans="1:6" x14ac:dyDescent="0.25">
      <c r="A533" s="2">
        <f>_xlfn.XLOOKUP(B533,MasterSheet!Q:Q,MasterSheet!N:N," ")</f>
        <v>45976</v>
      </c>
      <c r="B533" s="1">
        <v>58158206186</v>
      </c>
      <c r="C533" s="1" t="str">
        <f>IFERROR(VLOOKUP(B533,MasterSheet!Q:R,2,)," ")</f>
        <v>DELIVERED</v>
      </c>
      <c r="D533" s="1" t="str">
        <f>_xlfn.XLOOKUP(B533,MasterSheet!Q:Q,MasterSheet!P:P)</f>
        <v>ABHI BIO</v>
      </c>
      <c r="E533" s="1" t="str">
        <f t="shared" si="16"/>
        <v>Bluedart</v>
      </c>
      <c r="F533" s="1" t="str">
        <f t="shared" si="17"/>
        <v>Saturday</v>
      </c>
    </row>
    <row r="534" spans="1:6" x14ac:dyDescent="0.25">
      <c r="A534" s="2">
        <f>_xlfn.XLOOKUP(B534,MasterSheet!Q:Q,MasterSheet!N:N," ")</f>
        <v>45976</v>
      </c>
      <c r="B534" s="1">
        <v>58158206610</v>
      </c>
      <c r="C534" s="1" t="str">
        <f>IFERROR(VLOOKUP(B534,MasterSheet!Q:R,2,)," ")</f>
        <v>DELIVERED</v>
      </c>
      <c r="D534" s="1" t="str">
        <f>_xlfn.XLOOKUP(B534,MasterSheet!Q:Q,MasterSheet!P:P)</f>
        <v>AURIGINE ONCO</v>
      </c>
      <c r="E534" s="1" t="str">
        <f t="shared" si="16"/>
        <v>Bluedart</v>
      </c>
      <c r="F534" s="1" t="str">
        <f t="shared" si="17"/>
        <v>Saturday</v>
      </c>
    </row>
    <row r="535" spans="1:6" x14ac:dyDescent="0.25">
      <c r="A535" s="2">
        <f>_xlfn.XLOOKUP(B535,MasterSheet!Q:Q,MasterSheet!N:N," ")</f>
        <v>45978</v>
      </c>
      <c r="B535" s="1">
        <v>58158244981</v>
      </c>
      <c r="C535" s="1" t="str">
        <f>IFERROR(VLOOKUP(B535,MasterSheet!Q:R,2,)," ")</f>
        <v>DELIVERED</v>
      </c>
      <c r="D535" s="1" t="str">
        <f>_xlfn.XLOOKUP(B535,MasterSheet!Q:Q,MasterSheet!P:P)</f>
        <v>IISER BHOPAL</v>
      </c>
      <c r="E535" s="1" t="str">
        <f t="shared" si="16"/>
        <v>Bluedart</v>
      </c>
      <c r="F535" s="1" t="str">
        <f t="shared" si="17"/>
        <v>Monday</v>
      </c>
    </row>
    <row r="536" spans="1:6" x14ac:dyDescent="0.25">
      <c r="A536" s="2">
        <f>_xlfn.XLOOKUP(B536,MasterSheet!Q:Q,MasterSheet!N:N," ")</f>
        <v>45978</v>
      </c>
      <c r="B536" s="1">
        <v>58158246215</v>
      </c>
      <c r="C536" s="1" t="str">
        <f>IFERROR(VLOOKUP(B536,MasterSheet!Q:R,2,)," ")</f>
        <v>DELIVERED</v>
      </c>
      <c r="D536" s="1" t="str">
        <f>_xlfn.XLOOKUP(B536,MasterSheet!Q:Q,MasterSheet!P:P)</f>
        <v>GENOMID</v>
      </c>
      <c r="E536" s="1" t="str">
        <f t="shared" si="16"/>
        <v>Bluedart</v>
      </c>
      <c r="F536" s="1" t="str">
        <f t="shared" si="17"/>
        <v>Monday</v>
      </c>
    </row>
    <row r="537" spans="1:6" x14ac:dyDescent="0.25">
      <c r="A537" s="2">
        <f>_xlfn.XLOOKUP(B537,MasterSheet!Q:Q,MasterSheet!N:N," ")</f>
        <v>45978</v>
      </c>
      <c r="B537" s="1">
        <v>58158248643</v>
      </c>
      <c r="C537" s="1" t="str">
        <f>IFERROR(VLOOKUP(B537,MasterSheet!Q:R,2,)," ")</f>
        <v>DELIVERED</v>
      </c>
      <c r="D537" s="1" t="str">
        <f>_xlfn.XLOOKUP(B537,MasterSheet!Q:Q,MasterSheet!P:P)</f>
        <v>IMMUNEEL</v>
      </c>
      <c r="E537" s="1" t="str">
        <f t="shared" si="16"/>
        <v>Bluedart</v>
      </c>
      <c r="F537" s="1" t="str">
        <f t="shared" si="17"/>
        <v>Monday</v>
      </c>
    </row>
    <row r="538" spans="1:6" x14ac:dyDescent="0.25">
      <c r="A538" s="2">
        <f>_xlfn.XLOOKUP(B538,MasterSheet!Q:Q,MasterSheet!N:N," ")</f>
        <v>45978</v>
      </c>
      <c r="B538" s="1">
        <v>58158256170</v>
      </c>
      <c r="C538" s="1" t="str">
        <f>IFERROR(VLOOKUP(B538,MasterSheet!Q:R,2,)," ")</f>
        <v>DELIVERED</v>
      </c>
      <c r="D538" s="1" t="str">
        <f>_xlfn.XLOOKUP(B538,MasterSheet!Q:Q,MasterSheet!P:P)</f>
        <v>RG SONS</v>
      </c>
      <c r="E538" s="1" t="str">
        <f t="shared" si="16"/>
        <v>Bluedart</v>
      </c>
      <c r="F538" s="1" t="str">
        <f t="shared" si="17"/>
        <v>Monday</v>
      </c>
    </row>
    <row r="539" spans="1:6" x14ac:dyDescent="0.25">
      <c r="A539" s="2">
        <f>_xlfn.XLOOKUP(B539,MasterSheet!Q:Q,MasterSheet!N:N," ")</f>
        <v>45978</v>
      </c>
      <c r="B539" s="1">
        <v>58158257323</v>
      </c>
      <c r="C539" s="1" t="str">
        <f>IFERROR(VLOOKUP(B539,MasterSheet!Q:R,2,)," ")</f>
        <v>DELIVERED</v>
      </c>
      <c r="D539" s="1" t="str">
        <f>_xlfn.XLOOKUP(B539,MasterSheet!Q:Q,MasterSheet!P:P)</f>
        <v>NIIH</v>
      </c>
      <c r="E539" s="1" t="str">
        <f t="shared" si="16"/>
        <v>Bluedart</v>
      </c>
      <c r="F539" s="1" t="str">
        <f t="shared" si="17"/>
        <v>Monday</v>
      </c>
    </row>
    <row r="540" spans="1:6" x14ac:dyDescent="0.25">
      <c r="A540" s="2">
        <f>_xlfn.XLOOKUP(B540,MasterSheet!Q:Q,MasterSheet!N:N," ")</f>
        <v>45978</v>
      </c>
      <c r="B540" s="1">
        <v>58158258476</v>
      </c>
      <c r="C540" s="1" t="str">
        <f>IFERROR(VLOOKUP(B540,MasterSheet!Q:R,2,)," ")</f>
        <v>DELIVERED</v>
      </c>
      <c r="D540" s="1" t="str">
        <f>_xlfn.XLOOKUP(B540,MasterSheet!Q:Q,MasterSheet!P:P)</f>
        <v>MICRO VAPI</v>
      </c>
      <c r="E540" s="1" t="str">
        <f t="shared" si="16"/>
        <v>Bluedart</v>
      </c>
      <c r="F540" s="1" t="str">
        <f t="shared" si="17"/>
        <v>Monday</v>
      </c>
    </row>
    <row r="541" spans="1:6" x14ac:dyDescent="0.25">
      <c r="A541" s="2">
        <f>_xlfn.XLOOKUP(B541,MasterSheet!Q:Q,MasterSheet!N:N," ")</f>
        <v>45979</v>
      </c>
      <c r="B541" s="1">
        <v>58158284306</v>
      </c>
      <c r="C541" s="1" t="str">
        <f>IFERROR(VLOOKUP(B541,MasterSheet!Q:R,2,)," ")</f>
        <v>DELIVERED</v>
      </c>
      <c r="D541" s="1" t="str">
        <f>_xlfn.XLOOKUP(B541,MasterSheet!Q:Q,MasterSheet!P:P)</f>
        <v>ACTREC</v>
      </c>
      <c r="E541" s="1" t="str">
        <f t="shared" si="16"/>
        <v>Bluedart</v>
      </c>
      <c r="F541" s="1" t="str">
        <f t="shared" si="17"/>
        <v>Tuesday</v>
      </c>
    </row>
    <row r="542" spans="1:6" x14ac:dyDescent="0.25">
      <c r="A542" s="2">
        <f>_xlfn.XLOOKUP(B542,MasterSheet!Q:Q,MasterSheet!N:N," ")</f>
        <v>45979</v>
      </c>
      <c r="B542" s="1">
        <v>58158286281</v>
      </c>
      <c r="C542" s="1" t="str">
        <f>IFERROR(VLOOKUP(B542,MasterSheet!Q:R,2,)," ")</f>
        <v>DELIVERED</v>
      </c>
      <c r="D542" s="1" t="str">
        <f>_xlfn.XLOOKUP(B542,MasterSheet!Q:Q,MasterSheet!P:P)</f>
        <v>POPVAX</v>
      </c>
      <c r="E542" s="1" t="str">
        <f t="shared" si="16"/>
        <v>Bluedart</v>
      </c>
      <c r="F542" s="1" t="str">
        <f t="shared" si="17"/>
        <v>Tuesday</v>
      </c>
    </row>
    <row r="543" spans="1:6" x14ac:dyDescent="0.25">
      <c r="A543" s="2">
        <f>_xlfn.XLOOKUP(B543,MasterSheet!Q:Q,MasterSheet!N:N," ")</f>
        <v>45979</v>
      </c>
      <c r="B543" s="1">
        <v>58158288053</v>
      </c>
      <c r="C543" s="1" t="str">
        <f>IFERROR(VLOOKUP(B543,MasterSheet!Q:R,2,)," ")</f>
        <v>DELIVERED</v>
      </c>
      <c r="D543" s="1" t="str">
        <f>_xlfn.XLOOKUP(B543,MasterSheet!Q:Q,MasterSheet!P:P)</f>
        <v>KPK SCIENTIFIC</v>
      </c>
      <c r="E543" s="1" t="str">
        <f t="shared" si="16"/>
        <v>Bluedart</v>
      </c>
      <c r="F543" s="1" t="str">
        <f t="shared" si="17"/>
        <v>Tuesday</v>
      </c>
    </row>
    <row r="544" spans="1:6" x14ac:dyDescent="0.25">
      <c r="A544" s="2">
        <f>_xlfn.XLOOKUP(B544,MasterSheet!Q:Q,MasterSheet!N:N," ")</f>
        <v>45979</v>
      </c>
      <c r="B544" s="1">
        <v>58158289280</v>
      </c>
      <c r="C544" s="1" t="str">
        <f>IFERROR(VLOOKUP(B544,MasterSheet!Q:R,2,)," ")</f>
        <v>DELIVERED</v>
      </c>
      <c r="D544" s="1" t="str">
        <f>_xlfn.XLOOKUP(B544,MasterSheet!Q:Q,MasterSheet!P:P)</f>
        <v>ADVANCED ANZYME</v>
      </c>
      <c r="E544" s="1" t="str">
        <f t="shared" si="16"/>
        <v>Bluedart</v>
      </c>
      <c r="F544" s="1" t="str">
        <f t="shared" si="17"/>
        <v>Tuesday</v>
      </c>
    </row>
    <row r="545" spans="1:6" x14ac:dyDescent="0.25">
      <c r="A545" s="2">
        <f>_xlfn.XLOOKUP(B545,MasterSheet!Q:Q,MasterSheet!N:N," ")</f>
        <v>45979</v>
      </c>
      <c r="B545" s="1">
        <v>58158290083</v>
      </c>
      <c r="C545" s="1" t="str">
        <f>IFERROR(VLOOKUP(B545,MasterSheet!Q:R,2,)," ")</f>
        <v>DELIVERED</v>
      </c>
      <c r="D545" s="1" t="str">
        <f>_xlfn.XLOOKUP(B545,MasterSheet!Q:Q,MasterSheet!P:P)</f>
        <v>SAM SIR</v>
      </c>
      <c r="E545" s="1" t="str">
        <f t="shared" si="16"/>
        <v>Bluedart</v>
      </c>
      <c r="F545" s="1" t="str">
        <f t="shared" si="17"/>
        <v>Tuesday</v>
      </c>
    </row>
    <row r="546" spans="1:6" x14ac:dyDescent="0.25">
      <c r="A546" s="2">
        <f>_xlfn.XLOOKUP(B546,MasterSheet!Q:Q,MasterSheet!N:N," ")</f>
        <v>45979</v>
      </c>
      <c r="B546" s="1">
        <v>58158291461</v>
      </c>
      <c r="C546" s="1" t="str">
        <f>IFERROR(VLOOKUP(B546,MasterSheet!Q:R,2,)," ")</f>
        <v>DELIVERED</v>
      </c>
      <c r="D546" s="1" t="str">
        <f>_xlfn.XLOOKUP(B546,MasterSheet!Q:Q,MasterSheet!P:P)</f>
        <v>NNF</v>
      </c>
      <c r="E546" s="1" t="str">
        <f t="shared" si="16"/>
        <v>Bluedart</v>
      </c>
      <c r="F546" s="1" t="str">
        <f t="shared" si="17"/>
        <v>Tuesday</v>
      </c>
    </row>
    <row r="547" spans="1:6" x14ac:dyDescent="0.25">
      <c r="A547" s="2">
        <f>_xlfn.XLOOKUP(B547,MasterSheet!Q:Q,MasterSheet!N:N," ")</f>
        <v>45979</v>
      </c>
      <c r="B547" s="1">
        <v>58158293826</v>
      </c>
      <c r="C547" s="1" t="str">
        <f>IFERROR(VLOOKUP(B547,MasterSheet!Q:R,2,)," ")</f>
        <v>DELIVERED</v>
      </c>
      <c r="D547" s="1" t="str">
        <f>_xlfn.XLOOKUP(B547,MasterSheet!Q:Q,MasterSheet!P:P)</f>
        <v>BIO SOLUTION</v>
      </c>
      <c r="E547" s="1" t="str">
        <f t="shared" si="16"/>
        <v>Bluedart</v>
      </c>
      <c r="F547" s="1" t="str">
        <f t="shared" si="17"/>
        <v>Tuesday</v>
      </c>
    </row>
    <row r="548" spans="1:6" x14ac:dyDescent="0.25">
      <c r="A548" s="2">
        <f>_xlfn.XLOOKUP(B548,MasterSheet!Q:Q,MasterSheet!N:N," ")</f>
        <v>45983</v>
      </c>
      <c r="B548" s="1">
        <v>58158451934</v>
      </c>
      <c r="C548" s="1" t="str">
        <f>IFERROR(VLOOKUP(B548,MasterSheet!Q:R,2,)," ")</f>
        <v>delivered</v>
      </c>
      <c r="D548" s="1" t="str">
        <f>_xlfn.XLOOKUP(B548,MasterSheet!Q:Q,MasterSheet!P:P)</f>
        <v>GK BIO</v>
      </c>
      <c r="E548" s="1" t="str">
        <f t="shared" si="16"/>
        <v>Bluedart</v>
      </c>
      <c r="F548" s="1" t="str">
        <f t="shared" si="17"/>
        <v>Saturday</v>
      </c>
    </row>
    <row r="549" spans="1:6" x14ac:dyDescent="0.25">
      <c r="A549" s="2">
        <f>_xlfn.XLOOKUP(B549,MasterSheet!Q:Q,MasterSheet!N:N," ")</f>
        <v>45983</v>
      </c>
      <c r="B549" s="1">
        <v>58158452424</v>
      </c>
      <c r="C549" s="1" t="str">
        <f>IFERROR(VLOOKUP(B549,MasterSheet!Q:R,2,)," ")</f>
        <v>delivered</v>
      </c>
      <c r="D549" s="1" t="str">
        <f>_xlfn.XLOOKUP(B549,MasterSheet!Q:Q,MasterSheet!P:P)</f>
        <v>MICRO VAPI</v>
      </c>
      <c r="E549" s="1" t="str">
        <f t="shared" si="16"/>
        <v>Bluedart</v>
      </c>
      <c r="F549" s="1" t="str">
        <f t="shared" si="17"/>
        <v>Saturday</v>
      </c>
    </row>
    <row r="550" spans="1:6" x14ac:dyDescent="0.25">
      <c r="A550" s="2">
        <f>_xlfn.XLOOKUP(B550,MasterSheet!Q:Q,MasterSheet!N:N," ")</f>
        <v>45983</v>
      </c>
      <c r="B550" s="1">
        <v>58158452575</v>
      </c>
      <c r="C550" s="1" t="str">
        <f>IFERROR(VLOOKUP(B550,MasterSheet!Q:R,2,)," ")</f>
        <v>delivered</v>
      </c>
      <c r="D550" s="1" t="str">
        <f>_xlfn.XLOOKUP(B550,MasterSheet!Q:Q,MasterSheet!P:P)</f>
        <v>LUPEX</v>
      </c>
      <c r="E550" s="1" t="str">
        <f t="shared" si="16"/>
        <v>Bluedart</v>
      </c>
      <c r="F550" s="1" t="str">
        <f t="shared" si="17"/>
        <v>Saturday</v>
      </c>
    </row>
    <row r="551" spans="1:6" x14ac:dyDescent="0.25">
      <c r="A551" s="2">
        <f>_xlfn.XLOOKUP(B551,MasterSheet!Q:Q,MasterSheet!N:N," ")</f>
        <v>45983</v>
      </c>
      <c r="B551" s="1">
        <v>58158452730</v>
      </c>
      <c r="C551" s="1" t="str">
        <f>IFERROR(VLOOKUP(B551,MasterSheet!Q:R,2,)," ")</f>
        <v>delivered</v>
      </c>
      <c r="D551" s="1" t="str">
        <f>_xlfn.XLOOKUP(B551,MasterSheet!Q:Q,MasterSheet!P:P)</f>
        <v>IISC</v>
      </c>
      <c r="E551" s="1" t="str">
        <f t="shared" si="16"/>
        <v>Bluedart</v>
      </c>
      <c r="F551" s="1" t="str">
        <f t="shared" si="17"/>
        <v>Saturday</v>
      </c>
    </row>
    <row r="552" spans="1:6" x14ac:dyDescent="0.25">
      <c r="A552" s="2">
        <f>_xlfn.XLOOKUP(B552,MasterSheet!Q:Q,MasterSheet!N:N," ")</f>
        <v>45983</v>
      </c>
      <c r="B552" s="1">
        <v>58158452811</v>
      </c>
      <c r="C552" s="1" t="str">
        <f>IFERROR(VLOOKUP(B552,MasterSheet!Q:R,2,)," ")</f>
        <v>delivered</v>
      </c>
      <c r="D552" s="1" t="str">
        <f>_xlfn.XLOOKUP(B552,MasterSheet!Q:Q,MasterSheet!P:P)</f>
        <v>IMMUNEEL</v>
      </c>
      <c r="E552" s="1" t="str">
        <f t="shared" si="16"/>
        <v>Bluedart</v>
      </c>
      <c r="F552" s="1" t="str">
        <f t="shared" si="17"/>
        <v>Saturday</v>
      </c>
    </row>
    <row r="553" spans="1:6" x14ac:dyDescent="0.25">
      <c r="A553" s="2">
        <f>_xlfn.XLOOKUP(B553,MasterSheet!Q:Q,MasterSheet!N:N," ")</f>
        <v>45983</v>
      </c>
      <c r="B553" s="1">
        <v>58158453043</v>
      </c>
      <c r="C553" s="1" t="str">
        <f>IFERROR(VLOOKUP(B553,MasterSheet!Q:R,2,)," ")</f>
        <v>delivered</v>
      </c>
      <c r="D553" s="1" t="str">
        <f>_xlfn.XLOOKUP(B553,MasterSheet!Q:Q,MasterSheet!P:P)</f>
        <v>JUBILANT</v>
      </c>
      <c r="E553" s="1" t="str">
        <f t="shared" si="16"/>
        <v>Bluedart</v>
      </c>
      <c r="F553" s="1" t="str">
        <f t="shared" si="17"/>
        <v>Saturday</v>
      </c>
    </row>
    <row r="554" spans="1:6" x14ac:dyDescent="0.25">
      <c r="A554" s="2">
        <f>_xlfn.XLOOKUP(B554,MasterSheet!Q:Q,MasterSheet!N:N," ")</f>
        <v>45983</v>
      </c>
      <c r="B554" s="1">
        <v>58158453312</v>
      </c>
      <c r="C554" s="1" t="str">
        <f>IFERROR(VLOOKUP(B554,MasterSheet!Q:R,2,)," ")</f>
        <v>delivered</v>
      </c>
      <c r="D554" s="1" t="str">
        <f>_xlfn.XLOOKUP(B554,MasterSheet!Q:Q,MasterSheet!P:P)</f>
        <v>DR REDDY</v>
      </c>
      <c r="E554" s="1" t="str">
        <f t="shared" si="16"/>
        <v>Bluedart</v>
      </c>
      <c r="F554" s="1" t="str">
        <f t="shared" si="17"/>
        <v>Saturday</v>
      </c>
    </row>
    <row r="555" spans="1:6" x14ac:dyDescent="0.25">
      <c r="A555" s="2">
        <f>_xlfn.XLOOKUP(B555,MasterSheet!Q:Q,MasterSheet!N:N," ")</f>
        <v>45983</v>
      </c>
      <c r="B555" s="1">
        <v>58158453614</v>
      </c>
      <c r="C555" s="1" t="str">
        <f>IFERROR(VLOOKUP(B555,MasterSheet!Q:R,2,)," ")</f>
        <v>delivered</v>
      </c>
      <c r="D555" s="1" t="str">
        <f>_xlfn.XLOOKUP(B555,MasterSheet!Q:Q,MasterSheet!P:P)</f>
        <v>COIMBATORE KIDNEY</v>
      </c>
      <c r="E555" s="1" t="str">
        <f t="shared" si="16"/>
        <v>Bluedart</v>
      </c>
      <c r="F555" s="1" t="str">
        <f t="shared" si="17"/>
        <v>Saturday</v>
      </c>
    </row>
    <row r="556" spans="1:6" x14ac:dyDescent="0.25">
      <c r="A556" s="2">
        <f>_xlfn.XLOOKUP(B556,MasterSheet!Q:Q,MasterSheet!N:N," ")</f>
        <v>45983</v>
      </c>
      <c r="B556" s="1">
        <v>58158454255</v>
      </c>
      <c r="C556" s="1" t="str">
        <f>IFERROR(VLOOKUP(B556,MasterSheet!Q:R,2,)," ")</f>
        <v>delivered</v>
      </c>
      <c r="D556" s="1" t="str">
        <f>_xlfn.XLOOKUP(B556,MasterSheet!Q:Q,MasterSheet!P:P)</f>
        <v>PI HEALTH</v>
      </c>
      <c r="E556" s="1" t="str">
        <f t="shared" si="16"/>
        <v>Bluedart</v>
      </c>
      <c r="F556" s="1" t="str">
        <f t="shared" si="17"/>
        <v>Saturday</v>
      </c>
    </row>
    <row r="557" spans="1:6" x14ac:dyDescent="0.25">
      <c r="A557" s="2">
        <f>_xlfn.XLOOKUP(B557,MasterSheet!Q:Q,MasterSheet!N:N," ")</f>
        <v>45983</v>
      </c>
      <c r="B557" s="1">
        <v>58158454421</v>
      </c>
      <c r="C557" s="1" t="str">
        <f>IFERROR(VLOOKUP(B557,MasterSheet!Q:R,2,)," ")</f>
        <v>delivered</v>
      </c>
      <c r="D557" s="1" t="str">
        <f>_xlfn.XLOOKUP(B557,MasterSheet!Q:Q,MasterSheet!P:P)</f>
        <v>Viganahar</v>
      </c>
      <c r="E557" s="1" t="str">
        <f t="shared" si="16"/>
        <v>Bluedart</v>
      </c>
      <c r="F557" s="1" t="str">
        <f t="shared" si="17"/>
        <v>Saturday</v>
      </c>
    </row>
    <row r="558" spans="1:6" x14ac:dyDescent="0.25">
      <c r="A558" s="2">
        <f>_xlfn.XLOOKUP(B558,MasterSheet!Q:Q,MasterSheet!N:N," ")</f>
        <v>45983</v>
      </c>
      <c r="B558" s="1">
        <v>58158454760</v>
      </c>
      <c r="C558" s="1" t="str">
        <f>IFERROR(VLOOKUP(B558,MasterSheet!Q:R,2,)," ")</f>
        <v>delivered</v>
      </c>
      <c r="D558" s="1" t="str">
        <f>_xlfn.XLOOKUP(B558,MasterSheet!Q:Q,MasterSheet!P:P)</f>
        <v>BIO SOLUTION</v>
      </c>
      <c r="E558" s="1" t="str">
        <f t="shared" si="16"/>
        <v>Bluedart</v>
      </c>
      <c r="F558" s="1" t="str">
        <f t="shared" si="17"/>
        <v>Saturday</v>
      </c>
    </row>
    <row r="559" spans="1:6" x14ac:dyDescent="0.25">
      <c r="A559" s="2">
        <f>_xlfn.XLOOKUP(B559,MasterSheet!Q:Q,MasterSheet!N:N," ")</f>
        <v>45983</v>
      </c>
      <c r="B559" s="1">
        <v>58158455014</v>
      </c>
      <c r="C559" s="1" t="str">
        <f>IFERROR(VLOOKUP(B559,MasterSheet!Q:R,2,)," ")</f>
        <v>delivered</v>
      </c>
      <c r="D559" s="1" t="str">
        <f>_xlfn.XLOOKUP(B559,MasterSheet!Q:Q,MasterSheet!P:P)</f>
        <v>SYMBIOSIS</v>
      </c>
      <c r="E559" s="1" t="str">
        <f t="shared" si="16"/>
        <v>Bluedart</v>
      </c>
      <c r="F559" s="1" t="str">
        <f t="shared" si="17"/>
        <v>Saturday</v>
      </c>
    </row>
    <row r="560" spans="1:6" x14ac:dyDescent="0.25">
      <c r="A560" s="2">
        <f>_xlfn.XLOOKUP(B560,MasterSheet!Q:Q,MasterSheet!N:N," ")</f>
        <v>45983</v>
      </c>
      <c r="B560" s="1">
        <v>58158455224</v>
      </c>
      <c r="C560" s="1" t="str">
        <f>IFERROR(VLOOKUP(B560,MasterSheet!Q:R,2,)," ")</f>
        <v>delivered</v>
      </c>
      <c r="D560" s="1" t="str">
        <f>_xlfn.XLOOKUP(B560,MasterSheet!Q:Q,MasterSheet!P:P)</f>
        <v>POPVAX</v>
      </c>
      <c r="E560" s="1" t="str">
        <f t="shared" si="16"/>
        <v>Bluedart</v>
      </c>
      <c r="F560" s="1" t="str">
        <f t="shared" si="17"/>
        <v>Saturday</v>
      </c>
    </row>
    <row r="561" spans="1:6" x14ac:dyDescent="0.25">
      <c r="A561" s="2">
        <f>_xlfn.XLOOKUP(B561,MasterSheet!Q:Q,MasterSheet!N:N," ")</f>
        <v>45983</v>
      </c>
      <c r="B561" s="1">
        <v>58158455412</v>
      </c>
      <c r="C561" s="1" t="str">
        <f>IFERROR(VLOOKUP(B561,MasterSheet!Q:R,2,)," ")</f>
        <v>delivered</v>
      </c>
      <c r="D561" s="1" t="str">
        <f>_xlfn.XLOOKUP(B561,MasterSheet!Q:Q,MasterSheet!P:P)</f>
        <v>NEUBERG</v>
      </c>
      <c r="E561" s="1" t="str">
        <f t="shared" si="16"/>
        <v>Bluedart</v>
      </c>
      <c r="F561" s="1" t="str">
        <f t="shared" si="17"/>
        <v>Saturday</v>
      </c>
    </row>
    <row r="562" spans="1:6" x14ac:dyDescent="0.25">
      <c r="A562" s="2">
        <f>_xlfn.XLOOKUP(B562,MasterSheet!Q:Q,MasterSheet!N:N," ")</f>
        <v>45983</v>
      </c>
      <c r="B562" s="1">
        <v>58158455622</v>
      </c>
      <c r="C562" s="1" t="str">
        <f>IFERROR(VLOOKUP(B562,MasterSheet!Q:R,2,)," ")</f>
        <v>delivered</v>
      </c>
      <c r="D562" s="1" t="str">
        <f>_xlfn.XLOOKUP(B562,MasterSheet!Q:Q,MasterSheet!P:P)</f>
        <v>SUN PHARMAceuticals</v>
      </c>
      <c r="E562" s="1" t="str">
        <f t="shared" si="16"/>
        <v>Bluedart</v>
      </c>
      <c r="F562" s="1" t="str">
        <f t="shared" si="17"/>
        <v>Saturday</v>
      </c>
    </row>
    <row r="563" spans="1:6" x14ac:dyDescent="0.25">
      <c r="A563" s="2">
        <f>_xlfn.XLOOKUP(B563,MasterSheet!Q:Q,MasterSheet!N:N," ")</f>
        <v>45983</v>
      </c>
      <c r="B563" s="1">
        <v>58158456635</v>
      </c>
      <c r="C563" s="1" t="str">
        <f>IFERROR(VLOOKUP(B563,MasterSheet!Q:R,2,)," ")</f>
        <v>delivered</v>
      </c>
      <c r="D563" s="1" t="str">
        <f>_xlfn.XLOOKUP(B563,MasterSheet!Q:Q,MasterSheet!P:P)</f>
        <v>SUN PHARMA</v>
      </c>
      <c r="E563" s="1" t="str">
        <f t="shared" si="16"/>
        <v>Bluedart</v>
      </c>
      <c r="F563" s="1" t="str">
        <f t="shared" si="17"/>
        <v>Saturday</v>
      </c>
    </row>
    <row r="564" spans="1:6" x14ac:dyDescent="0.25">
      <c r="A564" s="2">
        <f>_xlfn.XLOOKUP(B564,MasterSheet!Q:Q,MasterSheet!N:N," ")</f>
        <v>45983</v>
      </c>
      <c r="B564" s="1">
        <v>58158456893</v>
      </c>
      <c r="C564" s="1" t="str">
        <f>IFERROR(VLOOKUP(B564,MasterSheet!Q:R,2,)," ")</f>
        <v>delivered</v>
      </c>
      <c r="D564" s="1" t="str">
        <f>_xlfn.XLOOKUP(B564,MasterSheet!Q:Q,MasterSheet!P:P)</f>
        <v>DY PATIL</v>
      </c>
      <c r="E564" s="1" t="str">
        <f t="shared" si="16"/>
        <v>Bluedart</v>
      </c>
      <c r="F564" s="1" t="str">
        <f t="shared" si="17"/>
        <v>Saturday</v>
      </c>
    </row>
    <row r="565" spans="1:6" x14ac:dyDescent="0.25">
      <c r="A565" s="2">
        <f>_xlfn.XLOOKUP(B565,MasterSheet!Q:Q,MasterSheet!N:N," ")</f>
        <v>45983</v>
      </c>
      <c r="B565" s="1">
        <v>58158457302</v>
      </c>
      <c r="C565" s="1" t="str">
        <f>IFERROR(VLOOKUP(B565,MasterSheet!Q:R,2,)," ")</f>
        <v>delivered</v>
      </c>
      <c r="D565" s="1" t="str">
        <f>_xlfn.XLOOKUP(B565,MasterSheet!Q:Q,MasterSheet!P:P)</f>
        <v>VECTOR</v>
      </c>
      <c r="E565" s="1" t="str">
        <f t="shared" si="16"/>
        <v>Bluedart</v>
      </c>
      <c r="F565" s="1" t="str">
        <f t="shared" si="17"/>
        <v>Saturday</v>
      </c>
    </row>
    <row r="566" spans="1:6" x14ac:dyDescent="0.25">
      <c r="A566" s="2">
        <f>_xlfn.XLOOKUP(B566,MasterSheet!Q:Q,MasterSheet!N:N," ")</f>
        <v>45983</v>
      </c>
      <c r="B566" s="1">
        <v>58158457711</v>
      </c>
      <c r="C566" s="1" t="str">
        <f>IFERROR(VLOOKUP(B566,MasterSheet!Q:R,2,)," ")</f>
        <v>delivered</v>
      </c>
      <c r="D566" s="1" t="str">
        <f>_xlfn.XLOOKUP(B566,MasterSheet!Q:Q,MasterSheet!P:P)</f>
        <v>AURIGINE ONCO</v>
      </c>
      <c r="E566" s="1" t="str">
        <f t="shared" si="16"/>
        <v>Bluedart</v>
      </c>
      <c r="F566" s="1" t="str">
        <f t="shared" si="17"/>
        <v>Saturday</v>
      </c>
    </row>
    <row r="567" spans="1:6" x14ac:dyDescent="0.25">
      <c r="A567" s="2">
        <f>_xlfn.XLOOKUP(B567,MasterSheet!Q:Q,MasterSheet!N:N," ")</f>
        <v>45983</v>
      </c>
      <c r="B567" s="1">
        <v>58158457980</v>
      </c>
      <c r="C567" s="1" t="str">
        <f>IFERROR(VLOOKUP(B567,MasterSheet!Q:R,2,)," ")</f>
        <v>delivered</v>
      </c>
      <c r="D567" s="1" t="str">
        <f>_xlfn.XLOOKUP(B567,MasterSheet!Q:Q,MasterSheet!P:P)</f>
        <v>GENOMID</v>
      </c>
      <c r="E567" s="1" t="str">
        <f t="shared" si="16"/>
        <v>Bluedart</v>
      </c>
      <c r="F567" s="1" t="str">
        <f t="shared" si="17"/>
        <v>Saturday</v>
      </c>
    </row>
    <row r="568" spans="1:6" x14ac:dyDescent="0.25">
      <c r="A568" s="2">
        <f>_xlfn.XLOOKUP(B568,MasterSheet!Q:Q,MasterSheet!N:N," ")</f>
        <v>45983</v>
      </c>
      <c r="B568" s="1">
        <v>58158458315</v>
      </c>
      <c r="C568" s="1" t="str">
        <f>IFERROR(VLOOKUP(B568,MasterSheet!Q:R,2,)," ")</f>
        <v>delivered</v>
      </c>
      <c r="D568" s="1" t="str">
        <f>_xlfn.XLOOKUP(B568,MasterSheet!Q:Q,MasterSheet!P:P)</f>
        <v>NCCS</v>
      </c>
      <c r="E568" s="1" t="str">
        <f t="shared" si="16"/>
        <v>Bluedart</v>
      </c>
      <c r="F568" s="1" t="str">
        <f t="shared" si="17"/>
        <v>Saturday</v>
      </c>
    </row>
    <row r="569" spans="1:6" x14ac:dyDescent="0.25">
      <c r="A569" s="2">
        <f>_xlfn.XLOOKUP(B569,MasterSheet!Q:Q,MasterSheet!N:N," ")</f>
        <v>45985</v>
      </c>
      <c r="B569" s="1">
        <v>58158497364</v>
      </c>
      <c r="C569" s="1" t="str">
        <f>IFERROR(VLOOKUP(B569,MasterSheet!Q:R,2,)," ")</f>
        <v>delivered</v>
      </c>
      <c r="D569" s="1" t="str">
        <f>_xlfn.XLOOKUP(B569,MasterSheet!Q:Q,MasterSheet!P:P)</f>
        <v>ARAGEN</v>
      </c>
      <c r="E569" s="1" t="str">
        <f t="shared" si="16"/>
        <v>Bluedart</v>
      </c>
      <c r="F569" s="1" t="str">
        <f t="shared" si="17"/>
        <v>Monday</v>
      </c>
    </row>
    <row r="570" spans="1:6" x14ac:dyDescent="0.25">
      <c r="A570" s="2">
        <f>_xlfn.XLOOKUP(B570,MasterSheet!Q:Q,MasterSheet!N:N," ")</f>
        <v>45985</v>
      </c>
      <c r="B570" s="1">
        <v>58158497504</v>
      </c>
      <c r="C570" s="1" t="str">
        <f>IFERROR(VLOOKUP(B570,MasterSheet!Q:R,2,)," ")</f>
        <v>delivered</v>
      </c>
      <c r="D570" s="1" t="str">
        <f>_xlfn.XLOOKUP(B570,MasterSheet!Q:Q,MasterSheet!P:P)</f>
        <v>BUGWORKS</v>
      </c>
      <c r="E570" s="1" t="str">
        <f t="shared" si="16"/>
        <v>Bluedart</v>
      </c>
      <c r="F570" s="1" t="str">
        <f t="shared" si="17"/>
        <v>Monday</v>
      </c>
    </row>
    <row r="571" spans="1:6" x14ac:dyDescent="0.25">
      <c r="A571" s="2">
        <f>_xlfn.XLOOKUP(B571,MasterSheet!Q:Q,MasterSheet!N:N," ")</f>
        <v>45985</v>
      </c>
      <c r="B571" s="1">
        <v>58158498042</v>
      </c>
      <c r="C571" s="1" t="str">
        <f>IFERROR(VLOOKUP(B571,MasterSheet!Q:R,2,)," ")</f>
        <v>delivered</v>
      </c>
      <c r="D571" s="1" t="str">
        <f>_xlfn.XLOOKUP(B571,MasterSheet!Q:Q,MasterSheet!P:P)</f>
        <v>IIT BOMBAY</v>
      </c>
      <c r="E571" s="1" t="str">
        <f t="shared" si="16"/>
        <v>Bluedart</v>
      </c>
      <c r="F571" s="1" t="str">
        <f t="shared" si="17"/>
        <v>Monday</v>
      </c>
    </row>
    <row r="572" spans="1:6" x14ac:dyDescent="0.25">
      <c r="A572" s="2">
        <f>_xlfn.XLOOKUP(B572,MasterSheet!Q:Q,MasterSheet!N:N," ")</f>
        <v>45986</v>
      </c>
      <c r="B572" s="1">
        <v>58158546316</v>
      </c>
      <c r="C572" s="1" t="str">
        <f>IFERROR(VLOOKUP(B572,MasterSheet!Q:R,2,)," ")</f>
        <v>delivered</v>
      </c>
      <c r="D572" s="1" t="str">
        <f>_xlfn.XLOOKUP(B572,MasterSheet!Q:Q,MasterSheet!P:P)</f>
        <v>JUBILANT</v>
      </c>
      <c r="E572" s="1" t="str">
        <f t="shared" si="16"/>
        <v>Bluedart</v>
      </c>
      <c r="F572" s="1" t="str">
        <f t="shared" si="17"/>
        <v>Tuesday</v>
      </c>
    </row>
    <row r="573" spans="1:6" x14ac:dyDescent="0.25">
      <c r="A573" s="2">
        <f>_xlfn.XLOOKUP(B573,MasterSheet!Q:Q,MasterSheet!N:N," ")</f>
        <v>45986</v>
      </c>
      <c r="B573" s="1">
        <v>58158547090</v>
      </c>
      <c r="C573" s="1" t="str">
        <f>IFERROR(VLOOKUP(B573,MasterSheet!Q:R,2,)," ")</f>
        <v>delivered</v>
      </c>
      <c r="D573" s="1" t="str">
        <f>_xlfn.XLOOKUP(B573,MasterSheet!Q:Q,MasterSheet!P:P)</f>
        <v>ACTREC</v>
      </c>
      <c r="E573" s="1" t="str">
        <f t="shared" si="16"/>
        <v>Bluedart</v>
      </c>
      <c r="F573" s="1" t="str">
        <f t="shared" si="17"/>
        <v>Tuesday</v>
      </c>
    </row>
    <row r="574" spans="1:6" x14ac:dyDescent="0.25">
      <c r="A574" s="2">
        <f>_xlfn.XLOOKUP(B574,MasterSheet!Q:Q,MasterSheet!N:N," ")</f>
        <v>45986</v>
      </c>
      <c r="B574" s="1">
        <v>58158548092</v>
      </c>
      <c r="C574" s="1" t="str">
        <f>IFERROR(VLOOKUP(B574,MasterSheet!Q:R,2,)," ")</f>
        <v>delivered</v>
      </c>
      <c r="D574" s="1" t="str">
        <f>_xlfn.XLOOKUP(B574,MasterSheet!Q:Q,MasterSheet!P:P)</f>
        <v>PROTOGINIX</v>
      </c>
      <c r="E574" s="1" t="str">
        <f t="shared" si="16"/>
        <v>Bluedart</v>
      </c>
      <c r="F574" s="1" t="str">
        <f t="shared" si="17"/>
        <v>Tuesday</v>
      </c>
    </row>
    <row r="575" spans="1:6" x14ac:dyDescent="0.25">
      <c r="A575" s="2">
        <f>_xlfn.XLOOKUP(B575,MasterSheet!Q:Q,MasterSheet!N:N," ")</f>
        <v>45986</v>
      </c>
      <c r="B575" s="1">
        <v>58158549853</v>
      </c>
      <c r="C575" s="1" t="str">
        <f>IFERROR(VLOOKUP(B575,MasterSheet!Q:R,2,)," ")</f>
        <v>delivered</v>
      </c>
      <c r="D575" s="1" t="str">
        <f>_xlfn.XLOOKUP(B575,MasterSheet!Q:Q,MasterSheet!P:P)</f>
        <v>NIV</v>
      </c>
      <c r="E575" s="1" t="str">
        <f t="shared" si="16"/>
        <v>Bluedart</v>
      </c>
      <c r="F575" s="1" t="str">
        <f t="shared" si="17"/>
        <v>Tuesday</v>
      </c>
    </row>
    <row r="576" spans="1:6" x14ac:dyDescent="0.25">
      <c r="A576" s="2">
        <f>_xlfn.XLOOKUP(B576,MasterSheet!Q:Q,MasterSheet!N:N," ")</f>
        <v>45986</v>
      </c>
      <c r="B576" s="1">
        <v>58158551920</v>
      </c>
      <c r="C576" s="1" t="str">
        <f>IFERROR(VLOOKUP(B576,MasterSheet!Q:R,2,)," ")</f>
        <v>delivered</v>
      </c>
      <c r="D576" s="1" t="str">
        <f>_xlfn.XLOOKUP(B576,MasterSheet!Q:Q,MasterSheet!P:P)</f>
        <v>SYNGENE</v>
      </c>
      <c r="E576" s="1" t="str">
        <f t="shared" si="16"/>
        <v>Bluedart</v>
      </c>
      <c r="F576" s="1" t="str">
        <f t="shared" si="17"/>
        <v>Tuesday</v>
      </c>
    </row>
    <row r="577" spans="1:6" x14ac:dyDescent="0.25">
      <c r="A577" s="2">
        <f>_xlfn.XLOOKUP(B577,MasterSheet!Q:Q,MasterSheet!N:N," ")</f>
        <v>45988</v>
      </c>
      <c r="B577" s="1">
        <v>58158659112</v>
      </c>
      <c r="C577" s="1" t="str">
        <f>IFERROR(VLOOKUP(B577,MasterSheet!Q:R,2,)," ")</f>
        <v>delivered</v>
      </c>
      <c r="D577" s="1" t="str">
        <f>_xlfn.XLOOKUP(B577,MasterSheet!Q:Q,MasterSheet!P:P)</f>
        <v>MANIPAL</v>
      </c>
      <c r="E577" s="1" t="str">
        <f t="shared" si="16"/>
        <v>Bluedart</v>
      </c>
      <c r="F577" s="1" t="str">
        <f t="shared" si="17"/>
        <v>Thursday</v>
      </c>
    </row>
    <row r="578" spans="1:6" x14ac:dyDescent="0.25">
      <c r="A578" s="2">
        <f>_xlfn.XLOOKUP(B578,MasterSheet!Q:Q,MasterSheet!N:N," ")</f>
        <v>45988</v>
      </c>
      <c r="B578" s="1">
        <v>58158661794</v>
      </c>
      <c r="C578" s="1" t="str">
        <f>IFERROR(VLOOKUP(B578,MasterSheet!Q:R,2,)," ")</f>
        <v>delivered</v>
      </c>
      <c r="D578" s="1" t="str">
        <f>_xlfn.XLOOKUP(B578,MasterSheet!Q:Q,MasterSheet!P:P)</f>
        <v>IIT KHARAGPUR</v>
      </c>
      <c r="E578" s="1" t="str">
        <f t="shared" ref="E578:E601" si="18">IF(LEFT(B578,1)="D","DTDC",IF(ISNUMBER(--LEFT(B578,1)),"Bluedart","Other"))</f>
        <v>Bluedart</v>
      </c>
      <c r="F578" s="1" t="str">
        <f t="shared" ref="F578:F601" si="19">TEXT(A578, "dddd")</f>
        <v>Thursday</v>
      </c>
    </row>
    <row r="579" spans="1:6" x14ac:dyDescent="0.25">
      <c r="A579" s="2">
        <f>_xlfn.XLOOKUP(B579,MasterSheet!Q:Q,MasterSheet!N:N," ")</f>
        <v>45990</v>
      </c>
      <c r="B579" s="1">
        <v>58158736823</v>
      </c>
      <c r="C579" s="1" t="str">
        <f>IFERROR(VLOOKUP(B579,MasterSheet!Q:R,2,)," ")</f>
        <v>delivered</v>
      </c>
      <c r="D579" s="1" t="str">
        <f>_xlfn.XLOOKUP(B579,MasterSheet!Q:Q,MasterSheet!P:P)</f>
        <v>BIONOVA</v>
      </c>
      <c r="E579" s="1" t="str">
        <f t="shared" si="18"/>
        <v>Bluedart</v>
      </c>
      <c r="F579" s="1" t="str">
        <f t="shared" si="19"/>
        <v>Saturday</v>
      </c>
    </row>
    <row r="580" spans="1:6" x14ac:dyDescent="0.25">
      <c r="A580" s="2">
        <f>_xlfn.XLOOKUP(B580,MasterSheet!Q:Q,MasterSheet!N:N," ")</f>
        <v>45990</v>
      </c>
      <c r="B580" s="1">
        <v>58158736930</v>
      </c>
      <c r="C580" s="1" t="str">
        <f>IFERROR(VLOOKUP(B580,MasterSheet!Q:R,2,)," ")</f>
        <v>delivered</v>
      </c>
      <c r="D580" s="1" t="str">
        <f>_xlfn.XLOOKUP(B580,MasterSheet!Q:Q,MasterSheet!P:P)</f>
        <v>ABHI BIO</v>
      </c>
      <c r="E580" s="1" t="str">
        <f t="shared" si="18"/>
        <v>Bluedart</v>
      </c>
      <c r="F580" s="1" t="str">
        <f t="shared" si="19"/>
        <v>Saturday</v>
      </c>
    </row>
    <row r="581" spans="1:6" x14ac:dyDescent="0.25">
      <c r="A581" s="2">
        <f>_xlfn.XLOOKUP(B581,MasterSheet!Q:Q,MasterSheet!N:N," ")</f>
        <v>45990</v>
      </c>
      <c r="B581" s="1">
        <v>58158737125</v>
      </c>
      <c r="C581" s="1" t="str">
        <f>IFERROR(VLOOKUP(B581,MasterSheet!Q:R,2,)," ")</f>
        <v>delivered</v>
      </c>
      <c r="D581" s="1" t="str">
        <f>_xlfn.XLOOKUP(B581,MasterSheet!Q:Q,MasterSheet!P:P)</f>
        <v>Immuneel</v>
      </c>
      <c r="E581" s="1" t="str">
        <f t="shared" si="18"/>
        <v>Bluedart</v>
      </c>
      <c r="F581" s="1" t="str">
        <f t="shared" si="19"/>
        <v>Saturday</v>
      </c>
    </row>
    <row r="582" spans="1:6" x14ac:dyDescent="0.25">
      <c r="A582" s="2">
        <f>_xlfn.XLOOKUP(B582,MasterSheet!Q:Q,MasterSheet!N:N," ")</f>
        <v>45990</v>
      </c>
      <c r="B582" s="1">
        <v>58158737431</v>
      </c>
      <c r="C582" s="1" t="str">
        <f>IFERROR(VLOOKUP(B582,MasterSheet!Q:R,2,)," ")</f>
        <v>delivered</v>
      </c>
      <c r="D582" s="1" t="str">
        <f>_xlfn.XLOOKUP(B582,MasterSheet!Q:Q,MasterSheet!P:P)</f>
        <v>GENOMID</v>
      </c>
      <c r="E582" s="1" t="str">
        <f t="shared" si="18"/>
        <v>Bluedart</v>
      </c>
      <c r="F582" s="1" t="str">
        <f t="shared" si="19"/>
        <v>Saturday</v>
      </c>
    </row>
    <row r="583" spans="1:6" x14ac:dyDescent="0.25">
      <c r="A583" s="2">
        <f>_xlfn.XLOOKUP(B583,MasterSheet!Q:Q,MasterSheet!N:N," ")</f>
        <v>45990</v>
      </c>
      <c r="B583" s="1">
        <v>58158737523</v>
      </c>
      <c r="C583" s="1" t="str">
        <f>IFERROR(VLOOKUP(B583,MasterSheet!Q:R,2,)," ")</f>
        <v>delivered</v>
      </c>
      <c r="D583" s="1" t="str">
        <f>_xlfn.XLOOKUP(B583,MasterSheet!Q:Q,MasterSheet!P:P)</f>
        <v>ACTREC</v>
      </c>
      <c r="E583" s="1" t="str">
        <f t="shared" si="18"/>
        <v>Bluedart</v>
      </c>
      <c r="F583" s="1" t="str">
        <f t="shared" si="19"/>
        <v>Saturday</v>
      </c>
    </row>
    <row r="584" spans="1:6" x14ac:dyDescent="0.25">
      <c r="A584" s="2">
        <f>_xlfn.XLOOKUP(B584,MasterSheet!Q:Q,MasterSheet!N:N," ")</f>
        <v>45990</v>
      </c>
      <c r="B584" s="1">
        <v>58158737641</v>
      </c>
      <c r="C584" s="1" t="str">
        <f>IFERROR(VLOOKUP(B584,MasterSheet!Q:R,2,)," ")</f>
        <v>delivered</v>
      </c>
      <c r="D584" s="1" t="str">
        <f>_xlfn.XLOOKUP(B584,MasterSheet!Q:Q,MasterSheet!P:P)</f>
        <v>JUBILANT</v>
      </c>
      <c r="E584" s="1" t="str">
        <f t="shared" si="18"/>
        <v>Bluedart</v>
      </c>
      <c r="F584" s="1" t="str">
        <f t="shared" si="19"/>
        <v>Saturday</v>
      </c>
    </row>
    <row r="585" spans="1:6" x14ac:dyDescent="0.25">
      <c r="A585" s="2">
        <f>_xlfn.XLOOKUP(B585,MasterSheet!Q:Q,MasterSheet!N:N," ")</f>
        <v>45990</v>
      </c>
      <c r="B585" s="1">
        <v>58158737836</v>
      </c>
      <c r="C585" s="1" t="str">
        <f>IFERROR(VLOOKUP(B585,MasterSheet!Q:R,2,)," ")</f>
        <v>delivered</v>
      </c>
      <c r="D585" s="1" t="str">
        <f>_xlfn.XLOOKUP(B585,MasterSheet!Q:Q,MasterSheet!P:P)</f>
        <v>TECHWEST</v>
      </c>
      <c r="E585" s="1" t="str">
        <f t="shared" si="18"/>
        <v>Bluedart</v>
      </c>
      <c r="F585" s="1" t="str">
        <f t="shared" si="19"/>
        <v>Saturday</v>
      </c>
    </row>
    <row r="586" spans="1:6" x14ac:dyDescent="0.25">
      <c r="A586" s="2">
        <f>_xlfn.XLOOKUP(B586,MasterSheet!Q:Q,MasterSheet!N:N," ")</f>
        <v>45990</v>
      </c>
      <c r="B586" s="1">
        <v>58158738035</v>
      </c>
      <c r="C586" s="1" t="str">
        <f>IFERROR(VLOOKUP(B586,MasterSheet!Q:R,2,)," ")</f>
        <v>delivered</v>
      </c>
      <c r="D586" s="1" t="str">
        <f>_xlfn.XLOOKUP(B586,MasterSheet!Q:Q,MasterSheet!P:P)</f>
        <v>VIRION</v>
      </c>
      <c r="E586" s="1" t="str">
        <f t="shared" si="18"/>
        <v>Bluedart</v>
      </c>
      <c r="F586" s="1" t="str">
        <f t="shared" si="19"/>
        <v>Saturday</v>
      </c>
    </row>
    <row r="587" spans="1:6" x14ac:dyDescent="0.25">
      <c r="A587" s="2">
        <f>_xlfn.XLOOKUP(B587,MasterSheet!Q:Q,MasterSheet!N:N," ")</f>
        <v>45990</v>
      </c>
      <c r="B587" s="1">
        <v>58158738201</v>
      </c>
      <c r="C587" s="1" t="str">
        <f>IFERROR(VLOOKUP(B587,MasterSheet!Q:R,2,)," ")</f>
        <v>delivered</v>
      </c>
      <c r="D587" s="1" t="str">
        <f>_xlfn.XLOOKUP(B587,MasterSheet!Q:Q,MasterSheet!P:P)</f>
        <v>FARCAST</v>
      </c>
      <c r="E587" s="1" t="str">
        <f t="shared" si="18"/>
        <v>Bluedart</v>
      </c>
      <c r="F587" s="1" t="str">
        <f t="shared" si="19"/>
        <v>Saturday</v>
      </c>
    </row>
    <row r="588" spans="1:6" x14ac:dyDescent="0.25">
      <c r="A588" s="2">
        <f>_xlfn.XLOOKUP(B588,MasterSheet!Q:Q,MasterSheet!N:N," ")</f>
        <v>45990</v>
      </c>
      <c r="B588" s="1">
        <v>58158738315</v>
      </c>
      <c r="C588" s="1" t="str">
        <f>IFERROR(VLOOKUP(B588,MasterSheet!Q:R,2,)," ")</f>
        <v>delivered</v>
      </c>
      <c r="D588" s="1" t="str">
        <f>_xlfn.XLOOKUP(B588,MasterSheet!Q:Q,MasterSheet!P:P)</f>
        <v>NCCS</v>
      </c>
      <c r="E588" s="1" t="str">
        <f t="shared" si="18"/>
        <v>Bluedart</v>
      </c>
      <c r="F588" s="1" t="str">
        <f t="shared" si="19"/>
        <v>Saturday</v>
      </c>
    </row>
    <row r="589" spans="1:6" x14ac:dyDescent="0.25">
      <c r="A589" s="2">
        <f>_xlfn.XLOOKUP(B589,MasterSheet!Q:Q,MasterSheet!N:N," ")</f>
        <v>45990</v>
      </c>
      <c r="B589" s="1">
        <v>58158738691</v>
      </c>
      <c r="C589" s="1" t="str">
        <f>IFERROR(VLOOKUP(B589,MasterSheet!Q:R,2,)," ")</f>
        <v>delivered</v>
      </c>
      <c r="D589" s="1" t="str">
        <f>_xlfn.XLOOKUP(B589,MasterSheet!Q:Q,MasterSheet!P:P)</f>
        <v>POPVAX</v>
      </c>
      <c r="E589" s="1" t="str">
        <f t="shared" si="18"/>
        <v>Bluedart</v>
      </c>
      <c r="F589" s="1" t="str">
        <f t="shared" si="19"/>
        <v>Saturday</v>
      </c>
    </row>
    <row r="590" spans="1:6" x14ac:dyDescent="0.25">
      <c r="A590" s="2">
        <f>_xlfn.XLOOKUP(B590,MasterSheet!Q:Q,MasterSheet!N:N," ")</f>
        <v>45990</v>
      </c>
      <c r="B590" s="1">
        <v>58158738912</v>
      </c>
      <c r="C590" s="1" t="str">
        <f>IFERROR(VLOOKUP(B590,MasterSheet!Q:R,2,)," ")</f>
        <v>delivered</v>
      </c>
      <c r="D590" s="1" t="str">
        <f>_xlfn.XLOOKUP(B590,MasterSheet!Q:Q,MasterSheet!P:P)</f>
        <v>HELIX</v>
      </c>
      <c r="E590" s="1" t="str">
        <f t="shared" si="18"/>
        <v>Bluedart</v>
      </c>
      <c r="F590" s="1" t="str">
        <f t="shared" si="19"/>
        <v>Saturday</v>
      </c>
    </row>
    <row r="591" spans="1:6" x14ac:dyDescent="0.25">
      <c r="A591" s="2">
        <f>_xlfn.XLOOKUP(B591,MasterSheet!Q:Q,MasterSheet!N:N," ")</f>
        <v>45990</v>
      </c>
      <c r="B591" s="1">
        <v>58158739214</v>
      </c>
      <c r="C591" s="1" t="str">
        <f>IFERROR(VLOOKUP(B591,MasterSheet!Q:R,2,)," ")</f>
        <v>delivered</v>
      </c>
      <c r="D591" s="1" t="str">
        <f>_xlfn.XLOOKUP(B591,MasterSheet!Q:Q,MasterSheet!P:P)</f>
        <v>SUN PHARMA</v>
      </c>
      <c r="E591" s="1" t="str">
        <f t="shared" si="18"/>
        <v>Bluedart</v>
      </c>
      <c r="F591" s="1" t="str">
        <f t="shared" si="19"/>
        <v>Saturday</v>
      </c>
    </row>
    <row r="592" spans="1:6" x14ac:dyDescent="0.25">
      <c r="A592" s="2">
        <f>_xlfn.XLOOKUP(B592,MasterSheet!Q:Q,MasterSheet!N:N," ")</f>
        <v>45990</v>
      </c>
      <c r="B592" s="1">
        <v>58158739730</v>
      </c>
      <c r="C592" s="1" t="str">
        <f>IFERROR(VLOOKUP(B592,MasterSheet!Q:R,2,)," ")</f>
        <v>delivered</v>
      </c>
      <c r="D592" s="1" t="str">
        <f>_xlfn.XLOOKUP(B592,MasterSheet!Q:Q,MasterSheet!P:P)</f>
        <v>AURIGINE ONCO</v>
      </c>
      <c r="E592" s="1" t="str">
        <f t="shared" si="18"/>
        <v>Bluedart</v>
      </c>
      <c r="F592" s="1" t="str">
        <f t="shared" si="19"/>
        <v>Saturday</v>
      </c>
    </row>
    <row r="593" spans="1:6" x14ac:dyDescent="0.25">
      <c r="A593" s="2">
        <f>_xlfn.XLOOKUP(B593,MasterSheet!Q:Q,MasterSheet!N:N," ")</f>
        <v>45990</v>
      </c>
      <c r="B593" s="1">
        <v>58158740021</v>
      </c>
      <c r="C593" s="1" t="str">
        <f>IFERROR(VLOOKUP(B593,MasterSheet!Q:R,2,)," ")</f>
        <v>delivered</v>
      </c>
      <c r="D593" s="1" t="str">
        <f>_xlfn.XLOOKUP(B593,MasterSheet!Q:Q,MasterSheet!P:P)</f>
        <v>M BIOTECH</v>
      </c>
      <c r="E593" s="1" t="str">
        <f t="shared" si="18"/>
        <v>Bluedart</v>
      </c>
      <c r="F593" s="1" t="str">
        <f t="shared" si="19"/>
        <v>Saturday</v>
      </c>
    </row>
    <row r="594" spans="1:6" x14ac:dyDescent="0.25">
      <c r="A594" s="2">
        <f>_xlfn.XLOOKUP(B594,MasterSheet!Q:Q,MasterSheet!N:N," ")</f>
        <v>45990</v>
      </c>
      <c r="B594" s="1">
        <v>58158740312</v>
      </c>
      <c r="C594" s="1" t="str">
        <f>IFERROR(VLOOKUP(B594,MasterSheet!Q:R,2,)," ")</f>
        <v>delivered</v>
      </c>
      <c r="D594" s="1" t="str">
        <f>_xlfn.XLOOKUP(B594,MasterSheet!Q:Q,MasterSheet!P:P)</f>
        <v>CREYON</v>
      </c>
      <c r="E594" s="1" t="str">
        <f t="shared" si="18"/>
        <v>Bluedart</v>
      </c>
      <c r="F594" s="1" t="str">
        <f t="shared" si="19"/>
        <v>Saturday</v>
      </c>
    </row>
    <row r="595" spans="1:6" x14ac:dyDescent="0.25">
      <c r="A595" s="2">
        <f>_xlfn.XLOOKUP(B595,MasterSheet!Q:Q,MasterSheet!N:N," ")</f>
        <v>45990</v>
      </c>
      <c r="B595" s="1">
        <v>58158740474</v>
      </c>
      <c r="C595" s="1" t="str">
        <f>IFERROR(VLOOKUP(B595,MasterSheet!Q:R,2,)," ")</f>
        <v>delivered</v>
      </c>
      <c r="D595" s="1" t="str">
        <f>_xlfn.XLOOKUP(B595,MasterSheet!Q:Q,MasterSheet!P:P)</f>
        <v>CCMB</v>
      </c>
      <c r="E595" s="1" t="str">
        <f t="shared" si="18"/>
        <v>Bluedart</v>
      </c>
      <c r="F595" s="1" t="str">
        <f t="shared" si="19"/>
        <v>Saturday</v>
      </c>
    </row>
    <row r="596" spans="1:6" x14ac:dyDescent="0.25">
      <c r="A596" s="2">
        <f>_xlfn.XLOOKUP(B596,MasterSheet!Q:Q,MasterSheet!N:N," ")</f>
        <v>45990</v>
      </c>
      <c r="B596" s="1">
        <v>58158740743</v>
      </c>
      <c r="C596" s="1" t="str">
        <f>IFERROR(VLOOKUP(B596,MasterSheet!Q:R,2,)," ")</f>
        <v>delivered</v>
      </c>
      <c r="D596" s="1" t="str">
        <f>_xlfn.XLOOKUP(B596,MasterSheet!Q:Q,MasterSheet!P:P)</f>
        <v>Nextgene Bio</v>
      </c>
      <c r="E596" s="1" t="str">
        <f t="shared" si="18"/>
        <v>Bluedart</v>
      </c>
      <c r="F596" s="1" t="str">
        <f t="shared" si="19"/>
        <v>Saturday</v>
      </c>
    </row>
    <row r="597" spans="1:6" x14ac:dyDescent="0.25">
      <c r="A597" s="2">
        <f>_xlfn.XLOOKUP(B597,MasterSheet!Q:Q,MasterSheet!N:N," ")</f>
        <v>45990</v>
      </c>
      <c r="B597" s="1">
        <v>58158741826</v>
      </c>
      <c r="C597" s="1" t="str">
        <f>IFERROR(VLOOKUP(B597,MasterSheet!Q:R,2,)," ")</f>
        <v>delivered</v>
      </c>
      <c r="D597" s="1" t="str">
        <f>_xlfn.XLOOKUP(B597,MasterSheet!Q:Q,MasterSheet!P:P)</f>
        <v>PI HEALTH</v>
      </c>
      <c r="E597" s="1" t="str">
        <f t="shared" si="18"/>
        <v>Bluedart</v>
      </c>
      <c r="F597" s="1" t="str">
        <f t="shared" si="19"/>
        <v>Saturday</v>
      </c>
    </row>
    <row r="598" spans="1:6" x14ac:dyDescent="0.25">
      <c r="A598" s="2">
        <f>_xlfn.XLOOKUP(B598,MasterSheet!Q:Q,MasterSheet!N:N," ")</f>
        <v>45990</v>
      </c>
      <c r="B598" s="1">
        <v>58158742025</v>
      </c>
      <c r="C598" s="1" t="str">
        <f>IFERROR(VLOOKUP(B598,MasterSheet!Q:R,2,)," ")</f>
        <v>delivered</v>
      </c>
      <c r="D598" s="1" t="str">
        <f>_xlfn.XLOOKUP(B598,MasterSheet!Q:Q,MasterSheet!P:P)</f>
        <v>CELLGEN</v>
      </c>
      <c r="E598" s="1" t="str">
        <f t="shared" si="18"/>
        <v>Bluedart</v>
      </c>
      <c r="F598" s="1" t="str">
        <f t="shared" si="19"/>
        <v>Saturday</v>
      </c>
    </row>
    <row r="599" spans="1:6" x14ac:dyDescent="0.25">
      <c r="A599" s="2">
        <f>_xlfn.XLOOKUP(B599,MasterSheet!Q:Q,MasterSheet!N:N," ")</f>
        <v>45990</v>
      </c>
      <c r="B599" s="1">
        <v>58158742235</v>
      </c>
      <c r="C599" s="1" t="str">
        <f>IFERROR(VLOOKUP(B599,MasterSheet!Q:R,2,)," ")</f>
        <v>delivered</v>
      </c>
      <c r="D599" s="1" t="str">
        <f>_xlfn.XLOOKUP(B599,MasterSheet!Q:Q,MasterSheet!P:P)</f>
        <v>IISER MOHALI</v>
      </c>
      <c r="E599" s="1" t="str">
        <f t="shared" si="18"/>
        <v>Bluedart</v>
      </c>
      <c r="F599" s="1" t="str">
        <f t="shared" si="19"/>
        <v>Saturday</v>
      </c>
    </row>
    <row r="600" spans="1:6" x14ac:dyDescent="0.25">
      <c r="A600" s="2">
        <f>_xlfn.XLOOKUP(B600,MasterSheet!Q:Q,MasterSheet!N:N," ")</f>
        <v>45990</v>
      </c>
      <c r="B600" s="1">
        <v>58158742600</v>
      </c>
      <c r="C600" s="1" t="str">
        <f>IFERROR(VLOOKUP(B600,MasterSheet!Q:R,2,)," ")</f>
        <v>delivered</v>
      </c>
      <c r="D600" s="1" t="str">
        <f>_xlfn.XLOOKUP(B600,MasterSheet!Q:Q,MasterSheet!P:P)</f>
        <v>SSCMP</v>
      </c>
      <c r="E600" s="1" t="str">
        <f t="shared" si="18"/>
        <v>Bluedart</v>
      </c>
      <c r="F600" s="1" t="str">
        <f t="shared" si="19"/>
        <v>Saturday</v>
      </c>
    </row>
    <row r="601" spans="1:6" x14ac:dyDescent="0.25">
      <c r="A601" s="2">
        <f>_xlfn.XLOOKUP(B601,MasterSheet!Q:Q,MasterSheet!N:N," ")</f>
        <v>45990</v>
      </c>
      <c r="B601" s="1">
        <v>58158742876</v>
      </c>
      <c r="C601" s="1" t="str">
        <f>IFERROR(VLOOKUP(B601,MasterSheet!Q:R,2,)," ")</f>
        <v>delivered</v>
      </c>
      <c r="D601" s="1" t="str">
        <f>_xlfn.XLOOKUP(B601,MasterSheet!Q:Q,MasterSheet!P:P)</f>
        <v>SYNGENE</v>
      </c>
      <c r="E601" s="1" t="str">
        <f t="shared" si="18"/>
        <v>Bluedart</v>
      </c>
      <c r="F601" s="1" t="str">
        <f t="shared" si="19"/>
        <v>Saturday</v>
      </c>
    </row>
    <row r="602" spans="1:6" x14ac:dyDescent="0.25">
      <c r="A602" s="2">
        <f>_xlfn.XLOOKUP(B602,MasterSheet!Q:Q,MasterSheet!N:N," ")</f>
        <v>45992</v>
      </c>
      <c r="B602" s="1">
        <v>58158802026</v>
      </c>
      <c r="C602" s="1" t="str">
        <f>IFERROR(VLOOKUP(B602,MasterSheet!Q:R,2,)," ")</f>
        <v>delivered</v>
      </c>
      <c r="D602" s="1" t="str">
        <f>_xlfn.XLOOKUP(B602,MasterSheet!Q:Q,MasterSheet!P:P)</f>
        <v>NIV</v>
      </c>
      <c r="E602" s="1" t="str">
        <f t="shared" ref="E602:E632" si="20">IF(LEFT(B602,1)="D","DTDC",IF(ISNUMBER(--LEFT(B602,1)),"Bluedart","Other"))</f>
        <v>Bluedart</v>
      </c>
      <c r="F602" s="1" t="str">
        <f t="shared" ref="F602:F632" si="21">TEXT(A602, "dddd")</f>
        <v>Monday</v>
      </c>
    </row>
    <row r="603" spans="1:6" x14ac:dyDescent="0.25">
      <c r="A603" s="2">
        <f>_xlfn.XLOOKUP(B603,MasterSheet!Q:Q,MasterSheet!N:N," ")</f>
        <v>45992</v>
      </c>
      <c r="B603" s="1">
        <v>58158802251</v>
      </c>
      <c r="C603" s="1" t="str">
        <f>IFERROR(VLOOKUP(B603,MasterSheet!Q:R,2,)," ")</f>
        <v>delivered</v>
      </c>
      <c r="D603" s="1" t="str">
        <f>_xlfn.XLOOKUP(B603,MasterSheet!Q:Q,MasterSheet!P:P)</f>
        <v>LAURAS BIO</v>
      </c>
      <c r="E603" s="1" t="str">
        <f t="shared" si="20"/>
        <v>Bluedart</v>
      </c>
      <c r="F603" s="1" t="str">
        <f t="shared" si="21"/>
        <v>Monday</v>
      </c>
    </row>
    <row r="604" spans="1:6" x14ac:dyDescent="0.25">
      <c r="A604" s="2">
        <f>_xlfn.XLOOKUP(B604,MasterSheet!Q:Q,MasterSheet!N:N," ")</f>
        <v>45994</v>
      </c>
      <c r="B604" s="1">
        <v>58158881664</v>
      </c>
      <c r="C604" s="1" t="str">
        <f>IFERROR(VLOOKUP(B604,MasterSheet!Q:R,2,)," ")</f>
        <v>delivered</v>
      </c>
      <c r="D604" s="1" t="str">
        <f>_xlfn.XLOOKUP(B604,MasterSheet!Q:Q,MasterSheet!P:P)</f>
        <v>AURIGINE ONCO</v>
      </c>
      <c r="E604" s="1" t="str">
        <f t="shared" si="20"/>
        <v>Bluedart</v>
      </c>
      <c r="F604" s="1" t="str">
        <f t="shared" si="21"/>
        <v>Wednesday</v>
      </c>
    </row>
    <row r="605" spans="1:6" x14ac:dyDescent="0.25">
      <c r="A605" s="2">
        <f>_xlfn.XLOOKUP(B605,MasterSheet!Q:Q,MasterSheet!N:N," ")</f>
        <v>45994</v>
      </c>
      <c r="B605" s="1">
        <v>58158881815</v>
      </c>
      <c r="C605" s="1" t="str">
        <f>IFERROR(VLOOKUP(B605,MasterSheet!Q:R,2,)," ")</f>
        <v>delivered</v>
      </c>
      <c r="D605" s="1" t="str">
        <f>_xlfn.XLOOKUP(B605,MasterSheet!Q:Q,MasterSheet!P:P)</f>
        <v>AURIGINE SERVICE</v>
      </c>
      <c r="E605" s="1" t="str">
        <f t="shared" si="20"/>
        <v>Bluedart</v>
      </c>
      <c r="F605" s="1" t="str">
        <f t="shared" si="21"/>
        <v>Wednesday</v>
      </c>
    </row>
    <row r="606" spans="1:6" x14ac:dyDescent="0.25">
      <c r="A606" s="2">
        <f>_xlfn.XLOOKUP(B606,MasterSheet!Q:Q,MasterSheet!N:N," ")</f>
        <v>45994</v>
      </c>
      <c r="B606" s="1">
        <v>58158881970</v>
      </c>
      <c r="C606" s="1" t="str">
        <f>IFERROR(VLOOKUP(B606,MasterSheet!Q:R,2,)," ")</f>
        <v>delivered</v>
      </c>
      <c r="D606" s="1" t="str">
        <f>_xlfn.XLOOKUP(B606,MasterSheet!Q:Q,MasterSheet!P:P)</f>
        <v>PATEL CHEM</v>
      </c>
      <c r="E606" s="1" t="str">
        <f t="shared" si="20"/>
        <v>Bluedart</v>
      </c>
      <c r="F606" s="1" t="str">
        <f t="shared" si="21"/>
        <v>Wednesday</v>
      </c>
    </row>
    <row r="607" spans="1:6" x14ac:dyDescent="0.25">
      <c r="A607" s="2">
        <f>_xlfn.XLOOKUP(B607,MasterSheet!Q:Q,MasterSheet!N:N," ")</f>
        <v>45994</v>
      </c>
      <c r="B607" s="1">
        <v>58158882250</v>
      </c>
      <c r="C607" s="1" t="str">
        <f>IFERROR(VLOOKUP(B607,MasterSheet!Q:R,2,)," ")</f>
        <v>delivered</v>
      </c>
      <c r="D607" s="1" t="str">
        <f>_xlfn.XLOOKUP(B607,MasterSheet!Q:Q,MasterSheet!P:P)</f>
        <v>ACTREC</v>
      </c>
      <c r="E607" s="1" t="str">
        <f t="shared" si="20"/>
        <v>Bluedart</v>
      </c>
      <c r="F607" s="1" t="str">
        <f t="shared" si="21"/>
        <v>Wednesday</v>
      </c>
    </row>
    <row r="608" spans="1:6" x14ac:dyDescent="0.25">
      <c r="A608" s="2">
        <f>_xlfn.XLOOKUP(B608,MasterSheet!Q:Q,MasterSheet!N:N," ")</f>
        <v>45994</v>
      </c>
      <c r="B608" s="1">
        <v>58158882423</v>
      </c>
      <c r="C608" s="1" t="str">
        <f>IFERROR(VLOOKUP(B608,MasterSheet!Q:R,2,)," ")</f>
        <v>delivered</v>
      </c>
      <c r="D608" s="1" t="str">
        <f>_xlfn.XLOOKUP(B608,MasterSheet!Q:Q,MasterSheet!P:P)</f>
        <v>NIRRCH</v>
      </c>
      <c r="E608" s="1" t="str">
        <f t="shared" si="20"/>
        <v>Bluedart</v>
      </c>
      <c r="F608" s="1" t="str">
        <f t="shared" si="21"/>
        <v>Wednesday</v>
      </c>
    </row>
    <row r="609" spans="1:6" x14ac:dyDescent="0.25">
      <c r="A609" s="2">
        <f>_xlfn.XLOOKUP(B609,MasterSheet!Q:Q,MasterSheet!N:N," ")</f>
        <v>45994</v>
      </c>
      <c r="B609" s="1">
        <v>58158882725</v>
      </c>
      <c r="C609" s="1" t="str">
        <f>IFERROR(VLOOKUP(B609,MasterSheet!Q:R,2,)," ")</f>
        <v>delivered</v>
      </c>
      <c r="D609" s="1" t="str">
        <f>_xlfn.XLOOKUP(B609,MasterSheet!Q:Q,MasterSheet!P:P)</f>
        <v>ABHISHEK</v>
      </c>
      <c r="E609" s="1" t="str">
        <f t="shared" si="20"/>
        <v>Bluedart</v>
      </c>
      <c r="F609" s="1" t="str">
        <f t="shared" si="21"/>
        <v>Wednesday</v>
      </c>
    </row>
    <row r="610" spans="1:6" x14ac:dyDescent="0.25">
      <c r="A610" s="2">
        <f>_xlfn.XLOOKUP(B610,MasterSheet!Q:Q,MasterSheet!N:N," ")</f>
        <v>45994</v>
      </c>
      <c r="B610" s="1">
        <v>58158883252</v>
      </c>
      <c r="C610" s="1" t="str">
        <f>IFERROR(VLOOKUP(B610,MasterSheet!Q:R,2,)," ")</f>
        <v>delivered</v>
      </c>
      <c r="D610" s="1" t="str">
        <f>_xlfn.XLOOKUP(B610,MasterSheet!Q:Q,MasterSheet!P:P)</f>
        <v>RG SONS</v>
      </c>
      <c r="E610" s="1" t="str">
        <f t="shared" si="20"/>
        <v>Bluedart</v>
      </c>
      <c r="F610" s="1" t="str">
        <f t="shared" si="21"/>
        <v>Wednesday</v>
      </c>
    </row>
    <row r="611" spans="1:6" x14ac:dyDescent="0.25">
      <c r="A611" s="2">
        <f>_xlfn.XLOOKUP(B611,MasterSheet!Q:Q,MasterSheet!N:N," ")</f>
        <v>45994</v>
      </c>
      <c r="B611" s="1">
        <v>58158883425</v>
      </c>
      <c r="C611" s="1" t="str">
        <f>IFERROR(VLOOKUP(B611,MasterSheet!Q:R,2,)," ")</f>
        <v>delivered</v>
      </c>
      <c r="D611" s="1" t="str">
        <f>_xlfn.XLOOKUP(B611,MasterSheet!Q:Q,MasterSheet!P:P)</f>
        <v>POPVAX</v>
      </c>
      <c r="E611" s="1" t="str">
        <f t="shared" si="20"/>
        <v>Bluedart</v>
      </c>
      <c r="F611" s="1" t="str">
        <f t="shared" si="21"/>
        <v>Wednesday</v>
      </c>
    </row>
    <row r="612" spans="1:6" x14ac:dyDescent="0.25">
      <c r="A612" s="2">
        <f>_xlfn.XLOOKUP(B612,MasterSheet!Q:Q,MasterSheet!N:N," ")</f>
        <v>45994</v>
      </c>
      <c r="B612" s="1">
        <v>58158883576</v>
      </c>
      <c r="C612" s="1" t="str">
        <f>IFERROR(VLOOKUP(B612,MasterSheet!Q:R,2,)," ")</f>
        <v>delivered</v>
      </c>
      <c r="D612" s="1" t="str">
        <f>_xlfn.XLOOKUP(B612,MasterSheet!Q:Q,MasterSheet!P:P)</f>
        <v>JUBILANT</v>
      </c>
      <c r="E612" s="1" t="str">
        <f t="shared" si="20"/>
        <v>Bluedart</v>
      </c>
      <c r="F612" s="1" t="str">
        <f t="shared" si="21"/>
        <v>Wednesday</v>
      </c>
    </row>
    <row r="613" spans="1:6" x14ac:dyDescent="0.25">
      <c r="A613" s="2">
        <f>_xlfn.XLOOKUP(B613,MasterSheet!Q:Q,MasterSheet!N:N," ")</f>
        <v>45994</v>
      </c>
      <c r="B613" s="1">
        <v>58158883661</v>
      </c>
      <c r="C613" s="1" t="str">
        <f>IFERROR(VLOOKUP(B613,MasterSheet!Q:R,2,)," ")</f>
        <v>delivered</v>
      </c>
      <c r="D613" s="1" t="str">
        <f>_xlfn.XLOOKUP(B613,MasterSheet!Q:Q,MasterSheet!P:P)</f>
        <v>IISC</v>
      </c>
      <c r="E613" s="1" t="str">
        <f t="shared" si="20"/>
        <v>Bluedart</v>
      </c>
      <c r="F613" s="1" t="str">
        <f t="shared" si="21"/>
        <v>Wednesday</v>
      </c>
    </row>
    <row r="614" spans="1:6" x14ac:dyDescent="0.25">
      <c r="A614" s="2">
        <f>_xlfn.XLOOKUP(B614,MasterSheet!Q:Q,MasterSheet!N:N," ")</f>
        <v>45994</v>
      </c>
      <c r="B614" s="1">
        <v>58158883882</v>
      </c>
      <c r="C614" s="1" t="str">
        <f>IFERROR(VLOOKUP(B614,MasterSheet!Q:R,2,)," ")</f>
        <v>delivered</v>
      </c>
      <c r="D614" s="1" t="str">
        <f>_xlfn.XLOOKUP(B614,MasterSheet!Q:Q,MasterSheet!P:P)</f>
        <v>CELLGEN</v>
      </c>
      <c r="E614" s="1" t="str">
        <f t="shared" si="20"/>
        <v>Bluedart</v>
      </c>
      <c r="F614" s="1" t="str">
        <f t="shared" si="21"/>
        <v>Wednesday</v>
      </c>
    </row>
    <row r="615" spans="1:6" x14ac:dyDescent="0.25">
      <c r="A615" s="2">
        <f>_xlfn.XLOOKUP(B615,MasterSheet!Q:Q,MasterSheet!N:N," ")</f>
        <v>45997</v>
      </c>
      <c r="B615" s="1">
        <v>58159040015</v>
      </c>
      <c r="C615" s="1" t="str">
        <f>IFERROR(VLOOKUP(B615,MasterSheet!Q:R,2,)," ")</f>
        <v>DELIVERED</v>
      </c>
      <c r="D615" s="1" t="str">
        <f>_xlfn.XLOOKUP(B615,MasterSheet!Q:Q,MasterSheet!P:P)</f>
        <v>POPVAX</v>
      </c>
      <c r="E615" s="1" t="str">
        <f t="shared" si="20"/>
        <v>Bluedart</v>
      </c>
      <c r="F615" s="1" t="str">
        <f t="shared" si="21"/>
        <v>Saturday</v>
      </c>
    </row>
    <row r="616" spans="1:6" x14ac:dyDescent="0.25">
      <c r="A616" s="2">
        <f>_xlfn.XLOOKUP(B616,MasterSheet!Q:Q,MasterSheet!N:N," ")</f>
        <v>45997</v>
      </c>
      <c r="B616" s="1">
        <v>58159040376</v>
      </c>
      <c r="C616" s="1" t="str">
        <f>IFERROR(VLOOKUP(B616,MasterSheet!Q:R,2,)," ")</f>
        <v>delivered</v>
      </c>
      <c r="D616" s="1" t="str">
        <f>_xlfn.XLOOKUP(B616,MasterSheet!Q:Q,MasterSheet!P:P)</f>
        <v>SHARMA BROS</v>
      </c>
      <c r="E616" s="1" t="str">
        <f t="shared" si="20"/>
        <v>Bluedart</v>
      </c>
      <c r="F616" s="1" t="str">
        <f t="shared" si="21"/>
        <v>Saturday</v>
      </c>
    </row>
    <row r="617" spans="1:6" x14ac:dyDescent="0.25">
      <c r="A617" s="2">
        <f>_xlfn.XLOOKUP(B617,MasterSheet!Q:Q,MasterSheet!N:N," ")</f>
        <v>45997</v>
      </c>
      <c r="B617" s="1">
        <v>58159040903</v>
      </c>
      <c r="C617" s="1" t="str">
        <f>IFERROR(VLOOKUP(B617,MasterSheet!Q:R,2,)," ")</f>
        <v>DELIVERED</v>
      </c>
      <c r="D617" s="1" t="str">
        <f>_xlfn.XLOOKUP(B617,MasterSheet!Q:Q,MasterSheet!P:P)</f>
        <v>SUN PHARMA</v>
      </c>
      <c r="E617" s="1" t="str">
        <f t="shared" si="20"/>
        <v>Bluedart</v>
      </c>
      <c r="F617" s="1" t="str">
        <f t="shared" si="21"/>
        <v>Saturday</v>
      </c>
    </row>
    <row r="618" spans="1:6" x14ac:dyDescent="0.25">
      <c r="A618" s="2">
        <f>_xlfn.XLOOKUP(B618,MasterSheet!Q:Q,MasterSheet!N:N," ")</f>
        <v>45997</v>
      </c>
      <c r="B618" s="1">
        <v>58159043084</v>
      </c>
      <c r="C618" s="1" t="str">
        <f>IFERROR(VLOOKUP(B618,MasterSheet!Q:R,2,)," ")</f>
        <v>DELIVERED</v>
      </c>
      <c r="D618" s="1" t="str">
        <f>_xlfn.XLOOKUP(B618,MasterSheet!Q:Q,MasterSheet!P:P)</f>
        <v>SOHST</v>
      </c>
      <c r="E618" s="1" t="str">
        <f t="shared" si="20"/>
        <v>Bluedart</v>
      </c>
      <c r="F618" s="1" t="str">
        <f t="shared" si="21"/>
        <v>Saturday</v>
      </c>
    </row>
    <row r="619" spans="1:6" x14ac:dyDescent="0.25">
      <c r="A619" s="2">
        <f>_xlfn.XLOOKUP(B619,MasterSheet!Q:Q,MasterSheet!N:N," ")</f>
        <v>45997</v>
      </c>
      <c r="B619" s="1">
        <v>58159043526</v>
      </c>
      <c r="C619" s="1" t="str">
        <f>IFERROR(VLOOKUP(B619,MasterSheet!Q:R,2,)," ")</f>
        <v>DELIVERED</v>
      </c>
      <c r="D619" s="1" t="str">
        <f>_xlfn.XLOOKUP(B619,MasterSheet!Q:Q,MasterSheet!P:P)</f>
        <v>RGCB</v>
      </c>
      <c r="E619" s="1" t="str">
        <f t="shared" si="20"/>
        <v>Bluedart</v>
      </c>
      <c r="F619" s="1" t="str">
        <f t="shared" si="21"/>
        <v>Saturday</v>
      </c>
    </row>
    <row r="620" spans="1:6" x14ac:dyDescent="0.25">
      <c r="A620" s="2">
        <f>_xlfn.XLOOKUP(B620,MasterSheet!Q:Q,MasterSheet!N:N," ")</f>
        <v>45997</v>
      </c>
      <c r="B620" s="1">
        <v>58159043961</v>
      </c>
      <c r="C620" s="1" t="str">
        <f>IFERROR(VLOOKUP(B620,MasterSheet!Q:R,2,)," ")</f>
        <v>DELIVERED</v>
      </c>
      <c r="D620" s="1" t="str">
        <f>_xlfn.XLOOKUP(B620,MasterSheet!Q:Q,MasterSheet!P:P)</f>
        <v>IIT KHARAGPUR</v>
      </c>
      <c r="E620" s="1" t="str">
        <f t="shared" si="20"/>
        <v>Bluedart</v>
      </c>
      <c r="F620" s="1" t="str">
        <f t="shared" si="21"/>
        <v>Saturday</v>
      </c>
    </row>
    <row r="621" spans="1:6" x14ac:dyDescent="0.25">
      <c r="A621" s="2">
        <f>_xlfn.XLOOKUP(B621,MasterSheet!Q:Q,MasterSheet!N:N," ")</f>
        <v>45997</v>
      </c>
      <c r="B621" s="1">
        <v>58159044635</v>
      </c>
      <c r="C621" s="1" t="str">
        <f>IFERROR(VLOOKUP(B621,MasterSheet!Q:R,2,)," ")</f>
        <v>DELIVERED</v>
      </c>
      <c r="D621" s="1" t="str">
        <f>_xlfn.XLOOKUP(B621,MasterSheet!Q:Q,MasterSheet!P:P)</f>
        <v>ABHI BIO</v>
      </c>
      <c r="E621" s="1" t="str">
        <f t="shared" si="20"/>
        <v>Bluedart</v>
      </c>
      <c r="F621" s="1" t="str">
        <f t="shared" si="21"/>
        <v>Saturday</v>
      </c>
    </row>
    <row r="622" spans="1:6" x14ac:dyDescent="0.25">
      <c r="A622" s="2">
        <f>_xlfn.XLOOKUP(B622,MasterSheet!Q:Q,MasterSheet!N:N," ")</f>
        <v>45997</v>
      </c>
      <c r="B622" s="1">
        <v>58159045685</v>
      </c>
      <c r="C622" s="1" t="str">
        <f>IFERROR(VLOOKUP(B622,MasterSheet!Q:R,2,)," ")</f>
        <v>DELIVERED</v>
      </c>
      <c r="D622" s="1" t="str">
        <f>_xlfn.XLOOKUP(B622,MasterSheet!Q:Q,MasterSheet!P:P)</f>
        <v>SYNGENE</v>
      </c>
      <c r="E622" s="1" t="str">
        <f t="shared" si="20"/>
        <v>Bluedart</v>
      </c>
      <c r="F622" s="1" t="str">
        <f t="shared" si="21"/>
        <v>Saturday</v>
      </c>
    </row>
    <row r="623" spans="1:6" x14ac:dyDescent="0.25">
      <c r="A623" s="2">
        <f>_xlfn.XLOOKUP(B623,MasterSheet!Q:Q,MasterSheet!N:N," ")</f>
        <v>46000</v>
      </c>
      <c r="B623" s="1">
        <v>58159141541</v>
      </c>
      <c r="C623" s="1" t="str">
        <f>IFERROR(VLOOKUP(B623,MasterSheet!Q:R,2,)," ")</f>
        <v>delivered</v>
      </c>
      <c r="D623" s="1" t="str">
        <f>_xlfn.XLOOKUP(B623,MasterSheet!Q:Q,MasterSheet!P:P)</f>
        <v>GENEFUSION</v>
      </c>
      <c r="E623" s="1" t="str">
        <f t="shared" si="20"/>
        <v>Bluedart</v>
      </c>
      <c r="F623" s="1" t="str">
        <f t="shared" si="21"/>
        <v>Tuesday</v>
      </c>
    </row>
    <row r="624" spans="1:6" x14ac:dyDescent="0.25">
      <c r="A624" s="2">
        <f>_xlfn.XLOOKUP(B624,MasterSheet!Q:Q,MasterSheet!N:N," ")</f>
        <v>46000</v>
      </c>
      <c r="B624" s="1">
        <v>58159141692</v>
      </c>
      <c r="C624" s="1" t="str">
        <f>IFERROR(VLOOKUP(B624,MasterSheet!Q:R,2,)," ")</f>
        <v>delivered</v>
      </c>
      <c r="D624" s="1" t="str">
        <f>_xlfn.XLOOKUP(B624,MasterSheet!Q:Q,MasterSheet!P:P)</f>
        <v>INSTEM</v>
      </c>
      <c r="E624" s="1" t="str">
        <f t="shared" si="20"/>
        <v>Bluedart</v>
      </c>
      <c r="F624" s="1" t="str">
        <f t="shared" si="21"/>
        <v>Tuesday</v>
      </c>
    </row>
    <row r="625" spans="1:6" x14ac:dyDescent="0.25">
      <c r="A625" s="2">
        <f>_xlfn.XLOOKUP(B625,MasterSheet!Q:Q,MasterSheet!N:N," ")</f>
        <v>46000</v>
      </c>
      <c r="B625" s="1">
        <v>58159141972</v>
      </c>
      <c r="C625" s="1" t="str">
        <f>IFERROR(VLOOKUP(B625,MasterSheet!Q:R,2,)," ")</f>
        <v>delivered</v>
      </c>
      <c r="D625" s="1" t="str">
        <f>_xlfn.XLOOKUP(B625,MasterSheet!Q:Q,MasterSheet!P:P)</f>
        <v>LAURAS BIO</v>
      </c>
      <c r="E625" s="1" t="str">
        <f t="shared" si="20"/>
        <v>Bluedart</v>
      </c>
      <c r="F625" s="1" t="str">
        <f t="shared" si="21"/>
        <v>Tuesday</v>
      </c>
    </row>
    <row r="626" spans="1:6" x14ac:dyDescent="0.25">
      <c r="A626" s="2">
        <f>_xlfn.XLOOKUP(B626,MasterSheet!Q:Q,MasterSheet!N:N," ")</f>
        <v>46001</v>
      </c>
      <c r="B626" s="1">
        <v>58159193120</v>
      </c>
      <c r="C626" s="1" t="str">
        <f>IFERROR(VLOOKUP(B626,MasterSheet!Q:R,2,)," ")</f>
        <v>delivered</v>
      </c>
      <c r="D626" s="1" t="str">
        <f>_xlfn.XLOOKUP(B626,MasterSheet!Q:Q,MasterSheet!P:P)</f>
        <v>AURIGINE ONCO</v>
      </c>
      <c r="E626" s="1" t="str">
        <f t="shared" si="20"/>
        <v>Bluedart</v>
      </c>
      <c r="F626" s="1" t="str">
        <f t="shared" si="21"/>
        <v>Wednesday</v>
      </c>
    </row>
    <row r="627" spans="1:6" x14ac:dyDescent="0.25">
      <c r="A627" s="2">
        <f>_xlfn.XLOOKUP(B627,MasterSheet!Q:Q,MasterSheet!N:N," ")</f>
        <v>46001</v>
      </c>
      <c r="B627" s="1">
        <v>58159193481</v>
      </c>
      <c r="C627" s="1" t="str">
        <f>IFERROR(VLOOKUP(B627,MasterSheet!Q:R,2,)," ")</f>
        <v>delivered</v>
      </c>
      <c r="D627" s="1" t="str">
        <f>_xlfn.XLOOKUP(B627,MasterSheet!Q:Q,MasterSheet!P:P)</f>
        <v>SAI LIFE</v>
      </c>
      <c r="E627" s="1" t="str">
        <f t="shared" si="20"/>
        <v>Bluedart</v>
      </c>
      <c r="F627" s="1" t="str">
        <f t="shared" si="21"/>
        <v>Wednesday</v>
      </c>
    </row>
    <row r="628" spans="1:6" x14ac:dyDescent="0.25">
      <c r="A628" s="2">
        <f>_xlfn.XLOOKUP(B628,MasterSheet!Q:Q,MasterSheet!N:N," ")</f>
        <v>46001</v>
      </c>
      <c r="B628" s="1">
        <v>58159193912</v>
      </c>
      <c r="C628" s="1" t="str">
        <f>IFERROR(VLOOKUP(B628,MasterSheet!Q:R,2,)," ")</f>
        <v>delivered</v>
      </c>
      <c r="D628" s="1" t="str">
        <f>_xlfn.XLOOKUP(B628,MasterSheet!Q:Q,MasterSheet!P:P)</f>
        <v>ABHI BIO</v>
      </c>
      <c r="E628" s="1" t="str">
        <f t="shared" si="20"/>
        <v>Bluedart</v>
      </c>
      <c r="F628" s="1" t="str">
        <f t="shared" si="21"/>
        <v>Wednesday</v>
      </c>
    </row>
    <row r="629" spans="1:6" x14ac:dyDescent="0.25">
      <c r="A629" s="2">
        <f>_xlfn.XLOOKUP(B629,MasterSheet!Q:Q,MasterSheet!N:N," ")</f>
        <v>46001</v>
      </c>
      <c r="B629" s="1">
        <v>58159194413</v>
      </c>
      <c r="C629" s="1" t="str">
        <f>IFERROR(VLOOKUP(B629,MasterSheet!Q:R,2,)," ")</f>
        <v>DELIVERED</v>
      </c>
      <c r="D629" s="1" t="str">
        <f>_xlfn.XLOOKUP(B629,MasterSheet!Q:Q,MasterSheet!P:P)</f>
        <v>CREYON</v>
      </c>
      <c r="E629" s="1" t="str">
        <f t="shared" si="20"/>
        <v>Bluedart</v>
      </c>
      <c r="F629" s="1" t="str">
        <f t="shared" si="21"/>
        <v>Wednesday</v>
      </c>
    </row>
    <row r="630" spans="1:6" x14ac:dyDescent="0.25">
      <c r="A630" s="2">
        <f>_xlfn.XLOOKUP(B630,MasterSheet!Q:Q,MasterSheet!N:N," ")</f>
        <v>46001</v>
      </c>
      <c r="B630" s="1">
        <v>58159195603</v>
      </c>
      <c r="C630" s="1" t="str">
        <f>IFERROR(VLOOKUP(B630,MasterSheet!Q:R,2,)," ")</f>
        <v>delivered</v>
      </c>
      <c r="D630" s="1" t="str">
        <f>_xlfn.XLOOKUP(B630,MasterSheet!Q:Q,MasterSheet!P:P)</f>
        <v>ACTREC</v>
      </c>
      <c r="E630" s="1" t="str">
        <f t="shared" si="20"/>
        <v>Bluedart</v>
      </c>
      <c r="F630" s="1" t="str">
        <f t="shared" si="21"/>
        <v>Wednesday</v>
      </c>
    </row>
    <row r="631" spans="1:6" x14ac:dyDescent="0.25">
      <c r="A631" s="2">
        <f>_xlfn.XLOOKUP(B631,MasterSheet!Q:Q,MasterSheet!N:N," ")</f>
        <v>46001</v>
      </c>
      <c r="B631" s="1">
        <v>58159196491</v>
      </c>
      <c r="C631" s="1" t="str">
        <f>IFERROR(VLOOKUP(B631,MasterSheet!Q:R,2,)," ")</f>
        <v>delivered</v>
      </c>
      <c r="D631" s="1" t="str">
        <f>_xlfn.XLOOKUP(B631,MasterSheet!Q:Q,MasterSheet!P:P)</f>
        <v>RG SONS</v>
      </c>
      <c r="E631" s="1" t="str">
        <f t="shared" si="20"/>
        <v>Bluedart</v>
      </c>
      <c r="F631" s="1" t="str">
        <f t="shared" si="21"/>
        <v>Wednesday</v>
      </c>
    </row>
    <row r="632" spans="1:6" x14ac:dyDescent="0.25">
      <c r="A632" s="2">
        <f>_xlfn.XLOOKUP(B632,MasterSheet!Q:Q,MasterSheet!N:N," ")</f>
        <v>46001</v>
      </c>
      <c r="B632" s="1">
        <v>58159196815</v>
      </c>
      <c r="C632" s="1" t="str">
        <f>IFERROR(VLOOKUP(B632,MasterSheet!Q:R,2,)," ")</f>
        <v>DELIVERED</v>
      </c>
      <c r="D632" s="1" t="str">
        <f>_xlfn.XLOOKUP(B632,MasterSheet!Q:Q,MasterSheet!P:P)</f>
        <v>JSP BIOTECH</v>
      </c>
      <c r="E632" s="1" t="str">
        <f t="shared" si="20"/>
        <v>Bluedart</v>
      </c>
      <c r="F632" s="1" t="str">
        <f t="shared" si="21"/>
        <v>Wednesday</v>
      </c>
    </row>
    <row r="633" spans="1:6" x14ac:dyDescent="0.25">
      <c r="A633" s="2">
        <f>_xlfn.XLOOKUP(B633,MasterSheet!Q:Q,MasterSheet!N:N," ")</f>
        <v>46001</v>
      </c>
      <c r="B633" s="1">
        <v>58159197132</v>
      </c>
      <c r="C633" s="1" t="str">
        <f>IFERROR(VLOOKUP(B633,MasterSheet!Q:R,2,)," ")</f>
        <v>delivered</v>
      </c>
      <c r="D633" s="1" t="str">
        <f>_xlfn.XLOOKUP(B633,MasterSheet!Q:Q,MasterSheet!P:P)</f>
        <v>TCG</v>
      </c>
      <c r="E633" s="1" t="str">
        <f t="shared" ref="E633:E637" si="22">IF(LEFT(B633,1)="D","DTDC",IF(ISNUMBER(--LEFT(B633,1)),"Bluedart","Other"))</f>
        <v>Bluedart</v>
      </c>
      <c r="F633" s="1" t="str">
        <f t="shared" ref="F633:F637" si="23">TEXT(A633, "dddd")</f>
        <v>Wednesday</v>
      </c>
    </row>
    <row r="634" spans="1:6" x14ac:dyDescent="0.25">
      <c r="A634" s="2">
        <f>_xlfn.XLOOKUP(B634,MasterSheet!Q:Q,MasterSheet!N:N," ")</f>
        <v>46001</v>
      </c>
      <c r="B634" s="1">
        <v>58159197762</v>
      </c>
      <c r="C634" s="1" t="str">
        <f>IFERROR(VLOOKUP(B634,MasterSheet!Q:R,2,)," ")</f>
        <v>delivered</v>
      </c>
      <c r="D634" s="1" t="str">
        <f>_xlfn.XLOOKUP(B634,MasterSheet!Q:Q,MasterSheet!P:P)</f>
        <v>SHUBH SALES</v>
      </c>
      <c r="E634" s="1" t="str">
        <f t="shared" si="22"/>
        <v>Bluedart</v>
      </c>
      <c r="F634" s="1" t="str">
        <f t="shared" si="23"/>
        <v>Wednesday</v>
      </c>
    </row>
    <row r="635" spans="1:6" x14ac:dyDescent="0.25">
      <c r="A635" s="2">
        <f>_xlfn.XLOOKUP(B635,MasterSheet!Q:Q,MasterSheet!N:N," ")</f>
        <v>46001</v>
      </c>
      <c r="B635" s="1">
        <v>58159199000</v>
      </c>
      <c r="C635" s="1" t="str">
        <f>IFERROR(VLOOKUP(B635,MasterSheet!Q:R,2,)," ")</f>
        <v>delivered</v>
      </c>
      <c r="D635" s="1" t="str">
        <f>_xlfn.XLOOKUP(B635,MasterSheet!Q:Q,MasterSheet!P:P)</f>
        <v>TRINITY</v>
      </c>
      <c r="E635" s="1" t="str">
        <f t="shared" si="22"/>
        <v>Bluedart</v>
      </c>
      <c r="F635" s="1" t="str">
        <f t="shared" si="23"/>
        <v>Wednesday</v>
      </c>
    </row>
    <row r="636" spans="1:6" x14ac:dyDescent="0.25">
      <c r="A636" s="2">
        <f>_xlfn.XLOOKUP(B636,MasterSheet!Q:Q,MasterSheet!N:N," ")</f>
        <v>46004</v>
      </c>
      <c r="B636" s="1">
        <v>58159343804</v>
      </c>
      <c r="C636" s="1" t="str">
        <f>IFERROR(VLOOKUP(B636,MasterSheet!Q:R,2,)," ")</f>
        <v>DELIVERED</v>
      </c>
      <c r="D636" s="1" t="str">
        <f>_xlfn.XLOOKUP(B636,MasterSheet!Q:Q,MasterSheet!P:P)</f>
        <v>INSTEM</v>
      </c>
      <c r="E636" s="1" t="str">
        <f t="shared" si="22"/>
        <v>Bluedart</v>
      </c>
      <c r="F636" s="1" t="str">
        <f t="shared" si="23"/>
        <v>Saturday</v>
      </c>
    </row>
    <row r="637" spans="1:6" x14ac:dyDescent="0.25">
      <c r="A637" s="2">
        <f>_xlfn.XLOOKUP(B637,MasterSheet!Q:Q,MasterSheet!N:N," ")</f>
        <v>46004</v>
      </c>
      <c r="B637" s="1">
        <v>58159343896</v>
      </c>
      <c r="C637" s="1" t="str">
        <f>IFERROR(VLOOKUP(B637,MasterSheet!Q:R,2,)," ")</f>
        <v>DELIVERED</v>
      </c>
      <c r="D637" s="1" t="str">
        <f>_xlfn.XLOOKUP(B637,MasterSheet!Q:Q,MasterSheet!P:P)</f>
        <v>INTAS</v>
      </c>
      <c r="E637" s="1" t="str">
        <f t="shared" si="22"/>
        <v>Bluedart</v>
      </c>
      <c r="F637" s="1" t="str">
        <f t="shared" si="23"/>
        <v>Saturday</v>
      </c>
    </row>
    <row r="638" spans="1:6" x14ac:dyDescent="0.25">
      <c r="A638" s="2">
        <f>_xlfn.XLOOKUP(B638,MasterSheet!Q:Q,MasterSheet!N:N," ")</f>
        <v>46004</v>
      </c>
      <c r="B638" s="1">
        <v>58159343970</v>
      </c>
      <c r="C638" s="1" t="str">
        <f>IFERROR(VLOOKUP(B638,MasterSheet!Q:R,2,)," ")</f>
        <v>DELIVERED</v>
      </c>
      <c r="D638" s="1" t="str">
        <f>_xlfn.XLOOKUP(B638,MasterSheet!Q:Q,MasterSheet!P:P)</f>
        <v>TECHWEST</v>
      </c>
      <c r="E638" s="1" t="str">
        <f t="shared" ref="E638:E664" si="24">IF(LEFT(B638,1)="D","DTDC",IF(ISNUMBER(--LEFT(B638,1)),"Bluedart","Other"))</f>
        <v>Bluedart</v>
      </c>
      <c r="F638" s="1" t="str">
        <f t="shared" ref="F638:F664" si="25">TEXT(A638, "dddd")</f>
        <v>Saturday</v>
      </c>
    </row>
    <row r="639" spans="1:6" x14ac:dyDescent="0.25">
      <c r="A639" s="2">
        <f>_xlfn.XLOOKUP(B639,MasterSheet!Q:Q,MasterSheet!N:N," ")</f>
        <v>46004</v>
      </c>
      <c r="B639" s="1">
        <v>58159344036</v>
      </c>
      <c r="C639" s="1" t="str">
        <f>IFERROR(VLOOKUP(B639,MasterSheet!Q:R,2,)," ")</f>
        <v>delivered</v>
      </c>
      <c r="D639" s="1" t="str">
        <f>_xlfn.XLOOKUP(B639,MasterSheet!Q:Q,MasterSheet!P:P)</f>
        <v>CCMB</v>
      </c>
      <c r="E639" s="1" t="str">
        <f t="shared" si="24"/>
        <v>Bluedart</v>
      </c>
      <c r="F639" s="1" t="str">
        <f t="shared" si="25"/>
        <v>Saturday</v>
      </c>
    </row>
    <row r="640" spans="1:6" x14ac:dyDescent="0.25">
      <c r="A640" s="2">
        <f>_xlfn.XLOOKUP(B640,MasterSheet!Q:Q,MasterSheet!N:N," ")</f>
        <v>46004</v>
      </c>
      <c r="B640" s="1">
        <v>58159344110</v>
      </c>
      <c r="C640" s="1" t="str">
        <f>IFERROR(VLOOKUP(B640,MasterSheet!Q:R,2,)," ")</f>
        <v>DELIVERED</v>
      </c>
      <c r="D640" s="1" t="str">
        <f>_xlfn.XLOOKUP(B640,MasterSheet!Q:Q,MasterSheet!P:P)</f>
        <v>ACTREC</v>
      </c>
      <c r="E640" s="1" t="str">
        <f t="shared" si="24"/>
        <v>Bluedart</v>
      </c>
      <c r="F640" s="1" t="str">
        <f t="shared" si="25"/>
        <v>Saturday</v>
      </c>
    </row>
    <row r="641" spans="1:6" x14ac:dyDescent="0.25">
      <c r="A641" s="2">
        <f>_xlfn.XLOOKUP(B641,MasterSheet!Q:Q,MasterSheet!N:N," ")</f>
        <v>46004</v>
      </c>
      <c r="B641" s="1">
        <v>58159344246</v>
      </c>
      <c r="C641" s="1" t="str">
        <f>IFERROR(VLOOKUP(B641,MasterSheet!Q:R,2,)," ")</f>
        <v>DELIVERED</v>
      </c>
      <c r="D641" s="1" t="str">
        <f>_xlfn.XLOOKUP(B641,MasterSheet!Q:Q,MasterSheet!P:P)</f>
        <v>BIONOVA</v>
      </c>
      <c r="E641" s="1" t="str">
        <f t="shared" si="24"/>
        <v>Bluedart</v>
      </c>
      <c r="F641" s="1" t="str">
        <f t="shared" si="25"/>
        <v>Saturday</v>
      </c>
    </row>
    <row r="642" spans="1:6" x14ac:dyDescent="0.25">
      <c r="A642" s="2">
        <f>_xlfn.XLOOKUP(B642,MasterSheet!Q:Q,MasterSheet!N:N," ")</f>
        <v>46004</v>
      </c>
      <c r="B642" s="1">
        <v>58159344412</v>
      </c>
      <c r="C642" s="1" t="str">
        <f>IFERROR(VLOOKUP(B642,MasterSheet!Q:R,2,)," ")</f>
        <v>DELIVERED</v>
      </c>
      <c r="D642" s="1" t="str">
        <f>_xlfn.XLOOKUP(B642,MasterSheet!Q:Q,MasterSheet!P:P)</f>
        <v>ABHISHEK</v>
      </c>
      <c r="E642" s="1" t="str">
        <f t="shared" si="24"/>
        <v>Bluedart</v>
      </c>
      <c r="F642" s="1" t="str">
        <f t="shared" si="25"/>
        <v>Saturday</v>
      </c>
    </row>
    <row r="643" spans="1:6" x14ac:dyDescent="0.25">
      <c r="A643" s="2">
        <f>_xlfn.XLOOKUP(B643,MasterSheet!Q:Q,MasterSheet!N:N," ")</f>
        <v>46004</v>
      </c>
      <c r="B643" s="1">
        <v>58159344574</v>
      </c>
      <c r="C643" s="1" t="str">
        <f>IFERROR(VLOOKUP(B643,MasterSheet!Q:R,2,)," ")</f>
        <v>delivered</v>
      </c>
      <c r="D643" s="1" t="str">
        <f>_xlfn.XLOOKUP(B643,MasterSheet!Q:Q,MasterSheet!P:P)</f>
        <v>SUN PHARMA</v>
      </c>
      <c r="E643" s="1" t="str">
        <f t="shared" si="24"/>
        <v>Bluedart</v>
      </c>
      <c r="F643" s="1" t="str">
        <f t="shared" si="25"/>
        <v>Saturday</v>
      </c>
    </row>
    <row r="644" spans="1:6" x14ac:dyDescent="0.25">
      <c r="A644" s="2">
        <f>_xlfn.XLOOKUP(B644,MasterSheet!Q:Q,MasterSheet!N:N," ")</f>
        <v>46004</v>
      </c>
      <c r="B644" s="1">
        <v>58159344703</v>
      </c>
      <c r="C644" s="1" t="str">
        <f>IFERROR(VLOOKUP(B644,MasterSheet!Q:R,2,)," ")</f>
        <v>DELIVERED</v>
      </c>
      <c r="D644" s="1" t="str">
        <f>_xlfn.XLOOKUP(B644,MasterSheet!Q:Q,MasterSheet!P:P)</f>
        <v>SUN PHARMAceuticals</v>
      </c>
      <c r="E644" s="1" t="str">
        <f t="shared" si="24"/>
        <v>Bluedart</v>
      </c>
      <c r="F644" s="1" t="str">
        <f t="shared" si="25"/>
        <v>Saturday</v>
      </c>
    </row>
    <row r="645" spans="1:6" x14ac:dyDescent="0.25">
      <c r="A645" s="2">
        <f>_xlfn.XLOOKUP(B645,MasterSheet!Q:Q,MasterSheet!N:N," ")</f>
        <v>46004</v>
      </c>
      <c r="B645" s="1">
        <v>58159344935</v>
      </c>
      <c r="C645" s="1" t="str">
        <f>IFERROR(VLOOKUP(B645,MasterSheet!Q:R,2,)," ")</f>
        <v>DELIVERED</v>
      </c>
      <c r="D645" s="1" t="str">
        <f>_xlfn.XLOOKUP(B645,MasterSheet!Q:Q,MasterSheet!P:P)</f>
        <v>POPVAX</v>
      </c>
      <c r="E645" s="1" t="str">
        <f t="shared" si="24"/>
        <v>Bluedart</v>
      </c>
      <c r="F645" s="1" t="str">
        <f t="shared" si="25"/>
        <v>Saturday</v>
      </c>
    </row>
    <row r="646" spans="1:6" x14ac:dyDescent="0.25">
      <c r="A646" s="2">
        <f>_xlfn.XLOOKUP(B646,MasterSheet!Q:Q,MasterSheet!N:N," ")</f>
        <v>46004</v>
      </c>
      <c r="B646" s="1">
        <v>58159345355</v>
      </c>
      <c r="C646" s="1" t="str">
        <f>IFERROR(VLOOKUP(B646,MasterSheet!Q:R,2,)," ")</f>
        <v>DELIVERED</v>
      </c>
      <c r="D646" s="1" t="str">
        <f>_xlfn.XLOOKUP(B646,MasterSheet!Q:Q,MasterSheet!P:P)</f>
        <v>HELIX</v>
      </c>
      <c r="E646" s="1" t="str">
        <f t="shared" si="24"/>
        <v>Bluedart</v>
      </c>
      <c r="F646" s="1" t="str">
        <f t="shared" si="25"/>
        <v>Saturday</v>
      </c>
    </row>
    <row r="647" spans="1:6" x14ac:dyDescent="0.25">
      <c r="A647" s="2">
        <f>_xlfn.XLOOKUP(B647,MasterSheet!Q:Q,MasterSheet!N:N," ")</f>
        <v>46004</v>
      </c>
      <c r="B647" s="1">
        <v>58159345753</v>
      </c>
      <c r="C647" s="1" t="str">
        <f>IFERROR(VLOOKUP(B647,MasterSheet!Q:R,2,)," ")</f>
        <v>DELIVERED</v>
      </c>
      <c r="D647" s="1" t="str">
        <f>_xlfn.XLOOKUP(B647,MasterSheet!Q:Q,MasterSheet!P:P)</f>
        <v>NIV</v>
      </c>
      <c r="E647" s="1" t="str">
        <f t="shared" si="24"/>
        <v>Bluedart</v>
      </c>
      <c r="F647" s="1" t="str">
        <f t="shared" si="25"/>
        <v>Saturday</v>
      </c>
    </row>
    <row r="648" spans="1:6" x14ac:dyDescent="0.25">
      <c r="A648" s="2">
        <f>_xlfn.XLOOKUP(B648,MasterSheet!Q:Q,MasterSheet!N:N," ")</f>
        <v>46004</v>
      </c>
      <c r="B648" s="1">
        <v>58159345996</v>
      </c>
      <c r="C648" s="1" t="str">
        <f>IFERROR(VLOOKUP(B648,MasterSheet!Q:R,2,)," ")</f>
        <v>DELIVERED</v>
      </c>
      <c r="D648" s="1" t="str">
        <f>_xlfn.XLOOKUP(B648,MasterSheet!Q:Q,MasterSheet!P:P)</f>
        <v>BIO SOLUTION</v>
      </c>
      <c r="E648" s="1" t="str">
        <f t="shared" si="24"/>
        <v>Bluedart</v>
      </c>
      <c r="F648" s="1" t="str">
        <f t="shared" si="25"/>
        <v>Saturday</v>
      </c>
    </row>
    <row r="649" spans="1:6" x14ac:dyDescent="0.25">
      <c r="A649" s="2">
        <f>_xlfn.XLOOKUP(B649,MasterSheet!Q:Q,MasterSheet!N:N," ")</f>
        <v>46004</v>
      </c>
      <c r="B649" s="1">
        <v>58159346092</v>
      </c>
      <c r="C649" s="1" t="str">
        <f>IFERROR(VLOOKUP(B649,MasterSheet!Q:R,2,)," ")</f>
        <v>DELIVERED</v>
      </c>
      <c r="D649" s="1" t="str">
        <f>_xlfn.XLOOKUP(B649,MasterSheet!Q:Q,MasterSheet!P:P)</f>
        <v>Presude</v>
      </c>
      <c r="E649" s="1" t="str">
        <f t="shared" si="24"/>
        <v>Bluedart</v>
      </c>
      <c r="F649" s="1" t="str">
        <f t="shared" si="25"/>
        <v>Saturday</v>
      </c>
    </row>
    <row r="650" spans="1:6" x14ac:dyDescent="0.25">
      <c r="A650" s="2">
        <f>_xlfn.XLOOKUP(B650,MasterSheet!Q:Q,MasterSheet!N:N," ")</f>
        <v>46004</v>
      </c>
      <c r="B650" s="1">
        <v>58159346254</v>
      </c>
      <c r="C650" s="1" t="str">
        <f>IFERROR(VLOOKUP(B650,MasterSheet!Q:R,2,)," ")</f>
        <v>DELIVERED</v>
      </c>
      <c r="D650" s="1" t="str">
        <f>_xlfn.XLOOKUP(B650,MasterSheet!Q:Q,MasterSheet!P:P)</f>
        <v>M BIOTECH</v>
      </c>
      <c r="E650" s="1" t="str">
        <f t="shared" si="24"/>
        <v>Bluedart</v>
      </c>
      <c r="F650" s="1" t="str">
        <f t="shared" si="25"/>
        <v>Saturday</v>
      </c>
    </row>
    <row r="651" spans="1:6" x14ac:dyDescent="0.25">
      <c r="A651" s="2">
        <f>_xlfn.XLOOKUP(B651,MasterSheet!Q:Q,MasterSheet!N:N," ")</f>
        <v>46004</v>
      </c>
      <c r="B651" s="1">
        <v>58159346350</v>
      </c>
      <c r="C651" s="1" t="str">
        <f>IFERROR(VLOOKUP(B651,MasterSheet!Q:R,2,)," ")</f>
        <v>DELIVERED</v>
      </c>
      <c r="D651" s="1" t="str">
        <f>_xlfn.XLOOKUP(B651,MasterSheet!Q:Q,MasterSheet!P:P)</f>
        <v>NIRRCH</v>
      </c>
      <c r="E651" s="1" t="str">
        <f t="shared" si="24"/>
        <v>Bluedart</v>
      </c>
      <c r="F651" s="1" t="str">
        <f t="shared" si="25"/>
        <v>Saturday</v>
      </c>
    </row>
    <row r="652" spans="1:6" x14ac:dyDescent="0.25">
      <c r="A652" s="2">
        <f>_xlfn.XLOOKUP(B652,MasterSheet!Q:Q,MasterSheet!N:N," ")</f>
        <v>46004</v>
      </c>
      <c r="B652" s="1">
        <v>58159346416</v>
      </c>
      <c r="C652" s="1" t="str">
        <f>IFERROR(VLOOKUP(B652,MasterSheet!Q:R,2,)," ")</f>
        <v>DELIVERED</v>
      </c>
      <c r="D652" s="1" t="str">
        <f>_xlfn.XLOOKUP(B652,MasterSheet!Q:Q,MasterSheet!P:P)</f>
        <v>AURIGINE SERVICE</v>
      </c>
      <c r="E652" s="1" t="str">
        <f t="shared" si="24"/>
        <v>Bluedart</v>
      </c>
      <c r="F652" s="1" t="str">
        <f t="shared" si="25"/>
        <v>Saturday</v>
      </c>
    </row>
    <row r="653" spans="1:6" x14ac:dyDescent="0.25">
      <c r="A653" s="2">
        <f>_xlfn.XLOOKUP(B653,MasterSheet!Q:Q,MasterSheet!N:N," ")</f>
        <v>46004</v>
      </c>
      <c r="B653" s="1">
        <v>58159346626</v>
      </c>
      <c r="C653" s="1" t="str">
        <f>IFERROR(VLOOKUP(B653,MasterSheet!Q:R,2,)," ")</f>
        <v>DELIVERED</v>
      </c>
      <c r="D653" s="1" t="str">
        <f>_xlfn.XLOOKUP(B653,MasterSheet!Q:Q,MasterSheet!P:P)</f>
        <v>ABHI BIO</v>
      </c>
      <c r="E653" s="1" t="str">
        <f t="shared" si="24"/>
        <v>Bluedart</v>
      </c>
      <c r="F653" s="1" t="str">
        <f t="shared" si="25"/>
        <v>Saturday</v>
      </c>
    </row>
    <row r="654" spans="1:6" x14ac:dyDescent="0.25">
      <c r="A654" s="2">
        <f>_xlfn.XLOOKUP(B654,MasterSheet!Q:Q,MasterSheet!N:N," ")</f>
        <v>46004</v>
      </c>
      <c r="B654" s="1">
        <v>58159346722</v>
      </c>
      <c r="C654" s="1" t="str">
        <f>IFERROR(VLOOKUP(B654,MasterSheet!Q:R,2,)," ")</f>
        <v>DELIVERED</v>
      </c>
      <c r="D654" s="1" t="str">
        <f>_xlfn.XLOOKUP(B654,MasterSheet!Q:Q,MasterSheet!P:P)</f>
        <v>NIAB</v>
      </c>
      <c r="E654" s="1" t="str">
        <f t="shared" si="24"/>
        <v>Bluedart</v>
      </c>
      <c r="F654" s="1" t="str">
        <f t="shared" si="25"/>
        <v>Saturday</v>
      </c>
    </row>
    <row r="655" spans="1:6" x14ac:dyDescent="0.25">
      <c r="A655" s="2">
        <f>_xlfn.XLOOKUP(B655,MasterSheet!Q:Q,MasterSheet!N:N," ")</f>
        <v>46004</v>
      </c>
      <c r="B655" s="1">
        <v>58159348365</v>
      </c>
      <c r="C655" s="1" t="str">
        <f>IFERROR(VLOOKUP(B655,MasterSheet!Q:R,2,)," ")</f>
        <v>DELIVERED</v>
      </c>
      <c r="D655" s="1" t="str">
        <f>_xlfn.XLOOKUP(B655,MasterSheet!Q:Q,MasterSheet!P:P)</f>
        <v>IMMUNEEL</v>
      </c>
      <c r="E655" s="1" t="str">
        <f t="shared" si="24"/>
        <v>Bluedart</v>
      </c>
      <c r="F655" s="1" t="str">
        <f t="shared" si="25"/>
        <v>Saturday</v>
      </c>
    </row>
    <row r="656" spans="1:6" x14ac:dyDescent="0.25">
      <c r="A656" s="2">
        <f>_xlfn.XLOOKUP(B656,MasterSheet!Q:Q,MasterSheet!N:N," ")</f>
        <v>46004</v>
      </c>
      <c r="B656" s="1">
        <v>58159348520</v>
      </c>
      <c r="C656" s="1" t="str">
        <f>IFERROR(VLOOKUP(B656,MasterSheet!Q:R,2,)," ")</f>
        <v>DELIVERED</v>
      </c>
      <c r="D656" s="1" t="str">
        <f>_xlfn.XLOOKUP(B656,MasterSheet!Q:Q,MasterSheet!P:P)</f>
        <v>BIO SOLUTION</v>
      </c>
      <c r="E656" s="1" t="str">
        <f t="shared" si="24"/>
        <v>Bluedart</v>
      </c>
      <c r="F656" s="1" t="str">
        <f t="shared" si="25"/>
        <v>Saturday</v>
      </c>
    </row>
    <row r="657" spans="1:6" x14ac:dyDescent="0.25">
      <c r="A657" s="2">
        <f>_xlfn.XLOOKUP(B657,MasterSheet!Q:Q,MasterSheet!N:N," ")</f>
        <v>46004</v>
      </c>
      <c r="B657" s="1">
        <v>58159349824</v>
      </c>
      <c r="C657" s="1" t="str">
        <f>IFERROR(VLOOKUP(B657,MasterSheet!Q:R,2,)," ")</f>
        <v>DELIVERED</v>
      </c>
      <c r="D657" s="1" t="str">
        <f>_xlfn.XLOOKUP(B657,MasterSheet!Q:Q,MasterSheet!P:P)</f>
        <v>IIT BOMBAY</v>
      </c>
      <c r="E657" s="1" t="str">
        <f t="shared" si="24"/>
        <v>Bluedart</v>
      </c>
      <c r="F657" s="1" t="str">
        <f t="shared" si="25"/>
        <v>Saturday</v>
      </c>
    </row>
    <row r="658" spans="1:6" x14ac:dyDescent="0.25">
      <c r="A658" s="2">
        <f>_xlfn.XLOOKUP(B658,MasterSheet!Q:Q,MasterSheet!N:N," ")</f>
        <v>46007</v>
      </c>
      <c r="B658" s="1">
        <v>58159458350</v>
      </c>
      <c r="C658" s="1">
        <f>IFERROR(VLOOKUP(B658,MasterSheet!Q:R,2,)," ")</f>
        <v>0</v>
      </c>
      <c r="D658" s="1" t="str">
        <f>_xlfn.XLOOKUP(B658,MasterSheet!Q:Q,MasterSheet!P:P)</f>
        <v>AMERICAN INSTITUTE</v>
      </c>
      <c r="E658" s="1" t="str">
        <f t="shared" si="24"/>
        <v>Bluedart</v>
      </c>
      <c r="F658" s="1" t="str">
        <f t="shared" si="25"/>
        <v>Tuesday</v>
      </c>
    </row>
    <row r="659" spans="1:6" x14ac:dyDescent="0.25">
      <c r="A659" s="2">
        <f>_xlfn.XLOOKUP(B659,MasterSheet!Q:Q,MasterSheet!N:N," ")</f>
        <v>46007</v>
      </c>
      <c r="B659" s="1">
        <v>58159458512</v>
      </c>
      <c r="C659" s="1" t="str">
        <f>IFERROR(VLOOKUP(B659,MasterSheet!Q:R,2,)," ")</f>
        <v>DELIVERED</v>
      </c>
      <c r="D659" s="1" t="str">
        <f>_xlfn.XLOOKUP(B659,MasterSheet!Q:Q,MasterSheet!P:P)</f>
        <v>ACTREC</v>
      </c>
      <c r="E659" s="1" t="str">
        <f t="shared" si="24"/>
        <v>Bluedart</v>
      </c>
      <c r="F659" s="1" t="str">
        <f t="shared" si="25"/>
        <v>Tuesday</v>
      </c>
    </row>
    <row r="660" spans="1:6" x14ac:dyDescent="0.25">
      <c r="A660" s="2">
        <f>_xlfn.XLOOKUP(B660,MasterSheet!Q:Q,MasterSheet!N:N," ")</f>
        <v>46007</v>
      </c>
      <c r="B660" s="1">
        <v>58159458626</v>
      </c>
      <c r="C660" s="1" t="str">
        <f>IFERROR(VLOOKUP(B660,MasterSheet!Q:R,2,)," ")</f>
        <v>DELIVERED</v>
      </c>
      <c r="D660" s="1" t="str">
        <f>_xlfn.XLOOKUP(B660,MasterSheet!Q:Q,MasterSheet!P:P)</f>
        <v>ABHI BIO</v>
      </c>
      <c r="E660" s="1" t="str">
        <f t="shared" si="24"/>
        <v>Bluedart</v>
      </c>
      <c r="F660" s="1" t="str">
        <f t="shared" si="25"/>
        <v>Tuesday</v>
      </c>
    </row>
    <row r="661" spans="1:6" x14ac:dyDescent="0.25">
      <c r="A661" s="2">
        <f>_xlfn.XLOOKUP(B661,MasterSheet!Q:Q,MasterSheet!N:N," ")</f>
        <v>46007</v>
      </c>
      <c r="B661" s="1">
        <v>58159461264</v>
      </c>
      <c r="C661" s="1" t="str">
        <f>IFERROR(VLOOKUP(B661,MasterSheet!Q:R,2,)," ")</f>
        <v>DELIVERED</v>
      </c>
      <c r="D661" s="1" t="str">
        <f>_xlfn.XLOOKUP(B661,MasterSheet!Q:Q,MasterSheet!P:P)</f>
        <v>IKESIA</v>
      </c>
      <c r="E661" s="1" t="str">
        <f t="shared" si="24"/>
        <v>Bluedart</v>
      </c>
      <c r="F661" s="1" t="str">
        <f t="shared" si="25"/>
        <v>Tuesday</v>
      </c>
    </row>
    <row r="662" spans="1:6" x14ac:dyDescent="0.25">
      <c r="A662" s="2" t="str">
        <f>_xlfn.XLOOKUP(B662,MasterSheet!Q:Q,MasterSheet!N:N," ")</f>
        <v>Dispatch Date</v>
      </c>
      <c r="B662" s="1" t="str">
        <v>Awb Number</v>
      </c>
      <c r="C662" s="1" t="str">
        <f>IFERROR(VLOOKUP(B662,MasterSheet!Q:R,2,)," ")</f>
        <v>Docket Status</v>
      </c>
      <c r="D662" s="1" t="str">
        <f>_xlfn.XLOOKUP(B662,MasterSheet!Q:Q,MasterSheet!P:P)</f>
        <v>Customer name</v>
      </c>
      <c r="E662" s="1" t="str">
        <f t="shared" si="24"/>
        <v>Other</v>
      </c>
      <c r="F662" s="1" t="str">
        <f t="shared" si="25"/>
        <v>Dispatch Date</v>
      </c>
    </row>
    <row r="663" spans="1:6" x14ac:dyDescent="0.25">
      <c r="A663" s="2">
        <f>_xlfn.XLOOKUP(B663,MasterSheet!Q:Q,MasterSheet!N:N," ")</f>
        <v>45955</v>
      </c>
      <c r="B663" s="1" t="str">
        <v>BY  HAND</v>
      </c>
      <c r="C663" s="1" t="str">
        <f>IFERROR(VLOOKUP(B663,MasterSheet!Q:R,2,)," ")</f>
        <v>COMPANY PERSON</v>
      </c>
      <c r="D663" s="1" t="str">
        <f>_xlfn.XLOOKUP(B663,MasterSheet!Q:Q,MasterSheet!P:P)</f>
        <v>SYMBIO SCEINTIFIC</v>
      </c>
      <c r="E663" s="1" t="str">
        <f t="shared" si="24"/>
        <v>Other</v>
      </c>
      <c r="F663" s="1" t="str">
        <f t="shared" si="25"/>
        <v>Saturday</v>
      </c>
    </row>
    <row r="664" spans="1:6" x14ac:dyDescent="0.25">
      <c r="A664" s="2">
        <f>_xlfn.XLOOKUP(B664,MasterSheet!Q:Q,MasterSheet!N:N," ")</f>
        <v>45812</v>
      </c>
      <c r="B664" s="1" t="str">
        <v>BY HAND</v>
      </c>
      <c r="C664" s="1" t="str">
        <f>IFERROR(VLOOKUP(B664,MasterSheet!Q:R,2,)," ")</f>
        <v>PRIYANKA MADAM</v>
      </c>
      <c r="D664" s="1" t="str">
        <f>_xlfn.XLOOKUP(B664,MasterSheet!Q:Q,MasterSheet!P:P)</f>
        <v>ICGEB</v>
      </c>
      <c r="E664" s="1" t="str">
        <f t="shared" si="24"/>
        <v>Other</v>
      </c>
      <c r="F664" s="1" t="str">
        <f t="shared" si="25"/>
        <v>Wednesday</v>
      </c>
    </row>
    <row r="665" spans="1:6" x14ac:dyDescent="0.25">
      <c r="A665" s="2">
        <f>_xlfn.XLOOKUP(B665,MasterSheet!Q:Q,MasterSheet!N:N," ")</f>
        <v>45840</v>
      </c>
      <c r="B665" s="1" t="str">
        <v>BY PORTER</v>
      </c>
      <c r="C665" s="1" t="str">
        <f>IFERROR(VLOOKUP(B665,MasterSheet!Q:R,2,)," ")</f>
        <v>BY PORTER</v>
      </c>
      <c r="D665" s="1" t="str">
        <f>_xlfn.XLOOKUP(B665,MasterSheet!Q:Q,MasterSheet!P:P)</f>
        <v>NDTL</v>
      </c>
      <c r="E665" s="1" t="str">
        <f t="shared" ref="E665:E677" si="26">IF(LEFT(B665,1)="D","DTDC",IF(ISNUMBER(--LEFT(B665,1)),"Bluedart","Other"))</f>
        <v>Other</v>
      </c>
      <c r="F665" s="1" t="str">
        <f t="shared" ref="F665:F677" si="27">TEXT(A665, "dddd")</f>
        <v>Wednesday</v>
      </c>
    </row>
    <row r="666" spans="1:6" x14ac:dyDescent="0.25">
      <c r="A666" s="2">
        <f>_xlfn.XLOOKUP(B666,MasterSheet!Q:Q,MasterSheet!N:N," ")</f>
        <v>45894</v>
      </c>
      <c r="B666" s="1" t="str">
        <v>D3001955194</v>
      </c>
      <c r="C666" s="1" t="str">
        <f>IFERROR(VLOOKUP(B666,MasterSheet!Q:R,2,)," ")</f>
        <v>Delivered</v>
      </c>
      <c r="D666" s="1" t="str">
        <f>_xlfn.XLOOKUP(B666,MasterSheet!Q:Q,MasterSheet!P:P)</f>
        <v>IISER MOHALI</v>
      </c>
      <c r="E666" s="1" t="str">
        <f t="shared" si="26"/>
        <v>DTDC</v>
      </c>
      <c r="F666" s="1" t="str">
        <f t="shared" si="27"/>
        <v>Monday</v>
      </c>
    </row>
    <row r="667" spans="1:6" x14ac:dyDescent="0.25">
      <c r="A667" s="2">
        <f>_xlfn.XLOOKUP(B667,MasterSheet!Q:Q,MasterSheet!N:N," ")</f>
        <v>45846</v>
      </c>
      <c r="B667" s="1" t="str">
        <v>D3001996933</v>
      </c>
      <c r="C667" s="1" t="str">
        <f>IFERROR(VLOOKUP(B667,MasterSheet!Q:R,2,)," ")</f>
        <v>Delivered</v>
      </c>
      <c r="D667" s="1" t="str">
        <f>_xlfn.XLOOKUP(B667,MasterSheet!Q:Q,MasterSheet!P:P)</f>
        <v>VECTOR</v>
      </c>
      <c r="E667" s="1" t="str">
        <f t="shared" si="26"/>
        <v>DTDC</v>
      </c>
      <c r="F667" s="1" t="str">
        <f t="shared" si="27"/>
        <v>Tuesday</v>
      </c>
    </row>
    <row r="668" spans="1:6" x14ac:dyDescent="0.25">
      <c r="A668" s="2">
        <f>_xlfn.XLOOKUP(B668,MasterSheet!Q:Q,MasterSheet!N:N," ")</f>
        <v>45846</v>
      </c>
      <c r="B668" s="1" t="str">
        <v>D3001996934</v>
      </c>
      <c r="C668" s="1" t="str">
        <f>IFERROR(VLOOKUP(B668,MasterSheet!Q:R,2,)," ")</f>
        <v>Delivered</v>
      </c>
      <c r="D668" s="1" t="str">
        <f>_xlfn.XLOOKUP(B668,MasterSheet!Q:Q,MasterSheet!P:P)</f>
        <v>BIO SYSTEMS</v>
      </c>
      <c r="E668" s="1" t="str">
        <f t="shared" si="26"/>
        <v>DTDC</v>
      </c>
      <c r="F668" s="1" t="str">
        <f t="shared" si="27"/>
        <v>Tuesday</v>
      </c>
    </row>
    <row r="669" spans="1:6" x14ac:dyDescent="0.25">
      <c r="A669" s="2">
        <f>_xlfn.XLOOKUP(B669,MasterSheet!Q:Q,MasterSheet!N:N," ")</f>
        <v>45846</v>
      </c>
      <c r="B669" s="1" t="str">
        <v>D3001996935</v>
      </c>
      <c r="C669" s="1" t="str">
        <f>IFERROR(VLOOKUP(B669,MasterSheet!Q:R,2,)," ")</f>
        <v>Delivered</v>
      </c>
      <c r="D669" s="1" t="str">
        <f>_xlfn.XLOOKUP(B669,MasterSheet!Q:Q,MasterSheet!P:P)</f>
        <v>Medlife</v>
      </c>
      <c r="E669" s="1" t="str">
        <f t="shared" si="26"/>
        <v>DTDC</v>
      </c>
      <c r="F669" s="1" t="str">
        <f t="shared" si="27"/>
        <v>Tuesday</v>
      </c>
    </row>
    <row r="670" spans="1:6" x14ac:dyDescent="0.25">
      <c r="A670" s="2">
        <f>_xlfn.XLOOKUP(B670,MasterSheet!Q:Q,MasterSheet!N:N," ")</f>
        <v>45880</v>
      </c>
      <c r="B670" s="1" t="str">
        <v>D3001997013</v>
      </c>
      <c r="C670" s="1" t="str">
        <f>IFERROR(VLOOKUP(B670,MasterSheet!Q:R,2,)," ")</f>
        <v>Delivered</v>
      </c>
      <c r="D670" s="1" t="str">
        <f>_xlfn.XLOOKUP(B670,MasterSheet!Q:Q,MasterSheet!P:P)</f>
        <v>RESEARCH WORLD</v>
      </c>
      <c r="E670" s="1" t="str">
        <f t="shared" si="26"/>
        <v>DTDC</v>
      </c>
      <c r="F670" s="1" t="str">
        <f t="shared" si="27"/>
        <v>Monday</v>
      </c>
    </row>
    <row r="671" spans="1:6" x14ac:dyDescent="0.25">
      <c r="A671" s="2">
        <f>_xlfn.XLOOKUP(B671,MasterSheet!Q:Q,MasterSheet!N:N," ")</f>
        <v>45880</v>
      </c>
      <c r="B671" s="1" t="str">
        <v>D3001997014</v>
      </c>
      <c r="C671" s="1" t="str">
        <f>IFERROR(VLOOKUP(B671,MasterSheet!Q:R,2,)," ")</f>
        <v>Delivered</v>
      </c>
      <c r="D671" s="1" t="str">
        <f>_xlfn.XLOOKUP(B671,MasterSheet!Q:Q,MasterSheet!P:P)</f>
        <v>IMTECH</v>
      </c>
      <c r="E671" s="1" t="str">
        <f t="shared" si="26"/>
        <v>DTDC</v>
      </c>
      <c r="F671" s="1" t="str">
        <f t="shared" si="27"/>
        <v>Monday</v>
      </c>
    </row>
    <row r="672" spans="1:6" x14ac:dyDescent="0.25">
      <c r="A672" s="2">
        <f>_xlfn.XLOOKUP(B672,MasterSheet!Q:Q,MasterSheet!N:N," ")</f>
        <v>45880</v>
      </c>
      <c r="B672" s="1" t="str">
        <v>D3001997015</v>
      </c>
      <c r="C672" s="1" t="str">
        <f>IFERROR(VLOOKUP(B672,MasterSheet!Q:R,2,)," ")</f>
        <v>Delivered</v>
      </c>
      <c r="D672" s="1" t="str">
        <f>_xlfn.XLOOKUP(B672,MasterSheet!Q:Q,MasterSheet!P:P)</f>
        <v>IIT-ROORKE</v>
      </c>
      <c r="E672" s="1" t="str">
        <f t="shared" si="26"/>
        <v>DTDC</v>
      </c>
      <c r="F672" s="1" t="str">
        <f t="shared" si="27"/>
        <v>Monday</v>
      </c>
    </row>
    <row r="673" spans="1:6" x14ac:dyDescent="0.25">
      <c r="A673" s="2">
        <f>_xlfn.XLOOKUP(B673,MasterSheet!Q:Q,MasterSheet!N:N," ")</f>
        <v>45887</v>
      </c>
      <c r="B673" s="1" t="str">
        <v>D3001997017</v>
      </c>
      <c r="C673" s="1" t="str">
        <f>IFERROR(VLOOKUP(B673,MasterSheet!Q:R,2,)," ")</f>
        <v>Delivered</v>
      </c>
      <c r="D673" s="1" t="str">
        <f>_xlfn.XLOOKUP(B673,MasterSheet!Q:Q,MasterSheet!P:P)</f>
        <v>Essence</v>
      </c>
      <c r="E673" s="1" t="str">
        <f t="shared" si="26"/>
        <v>DTDC</v>
      </c>
      <c r="F673" s="1" t="str">
        <f t="shared" si="27"/>
        <v>Monday</v>
      </c>
    </row>
    <row r="674" spans="1:6" x14ac:dyDescent="0.25">
      <c r="A674" s="2">
        <f>_xlfn.XLOOKUP(B674,MasterSheet!Q:Q,MasterSheet!N:N," ")</f>
        <v>45887</v>
      </c>
      <c r="B674" s="1" t="str">
        <v>D3001997018</v>
      </c>
      <c r="C674" s="1" t="str">
        <f>IFERROR(VLOOKUP(B674,MasterSheet!Q:R,2,)," ")</f>
        <v>Delivered</v>
      </c>
      <c r="D674" s="1" t="str">
        <f>_xlfn.XLOOKUP(B674,MasterSheet!Q:Q,MasterSheet!P:P)</f>
        <v>MEDLIFE</v>
      </c>
      <c r="E674" s="1" t="str">
        <f t="shared" si="26"/>
        <v>DTDC</v>
      </c>
      <c r="F674" s="1" t="str">
        <f t="shared" si="27"/>
        <v>Monday</v>
      </c>
    </row>
    <row r="675" spans="1:6" x14ac:dyDescent="0.25">
      <c r="A675" s="2">
        <f>_xlfn.XLOOKUP(B675,MasterSheet!Q:Q,MasterSheet!N:N," ")</f>
        <v>45836</v>
      </c>
      <c r="B675" s="1" t="str">
        <v>D3002213696</v>
      </c>
      <c r="C675" s="1" t="str">
        <f>IFERROR(VLOOKUP(B675,MasterSheet!Q:R,2,)," ")</f>
        <v>Delivered</v>
      </c>
      <c r="D675" s="1" t="str">
        <f>_xlfn.XLOOKUP(B675,MasterSheet!Q:Q,MasterSheet!P:P)</f>
        <v>SOHST</v>
      </c>
      <c r="E675" s="1" t="str">
        <f t="shared" si="26"/>
        <v>DTDC</v>
      </c>
      <c r="F675" s="1" t="str">
        <f t="shared" si="27"/>
        <v>Saturday</v>
      </c>
    </row>
    <row r="676" spans="1:6" x14ac:dyDescent="0.25">
      <c r="A676" s="2">
        <f>_xlfn.XLOOKUP(B676,MasterSheet!Q:Q,MasterSheet!N:N," ")</f>
        <v>45846</v>
      </c>
      <c r="B676" s="1" t="str">
        <v>D3002213697</v>
      </c>
      <c r="C676" s="1" t="str">
        <f>IFERROR(VLOOKUP(B676,MasterSheet!Q:R,2,)," ")</f>
        <v>Delivered</v>
      </c>
      <c r="D676" s="1" t="str">
        <f>_xlfn.XLOOKUP(B676,MasterSheet!Q:Q,MasterSheet!P:P)</f>
        <v>RESEARCH</v>
      </c>
      <c r="E676" s="1" t="str">
        <f t="shared" si="26"/>
        <v>DTDC</v>
      </c>
      <c r="F676" s="1" t="str">
        <f t="shared" si="27"/>
        <v>Tuesday</v>
      </c>
    </row>
    <row r="677" spans="1:6" x14ac:dyDescent="0.25">
      <c r="A677" s="2">
        <f>_xlfn.XLOOKUP(B677,MasterSheet!Q:Q,MasterSheet!N:N," ")</f>
        <v>45832</v>
      </c>
      <c r="B677" s="1" t="str">
        <v>D3002213704</v>
      </c>
      <c r="C677" s="1" t="str">
        <f>IFERROR(VLOOKUP(B677,MasterSheet!Q:R,2,)," ")</f>
        <v>Delivered</v>
      </c>
      <c r="D677" s="1" t="str">
        <f>_xlfn.XLOOKUP(B677,MasterSheet!Q:Q,MasterSheet!P:P)</f>
        <v>MEDLIFE</v>
      </c>
      <c r="E677" s="1" t="str">
        <f t="shared" si="26"/>
        <v>DTDC</v>
      </c>
      <c r="F677" s="1" t="str">
        <f t="shared" si="27"/>
        <v>Tuesday</v>
      </c>
    </row>
    <row r="678" spans="1:6" x14ac:dyDescent="0.25">
      <c r="A678" s="2">
        <f>_xlfn.XLOOKUP(B678,MasterSheet!Q:Q,MasterSheet!N:N," ")</f>
        <v>45829</v>
      </c>
      <c r="B678" s="1" t="str">
        <v>D3002213705</v>
      </c>
      <c r="C678" s="1" t="str">
        <f>IFERROR(VLOOKUP(B678,MasterSheet!Q:R,2,)," ")</f>
        <v>Delivered</v>
      </c>
      <c r="D678" s="1" t="str">
        <f>_xlfn.XLOOKUP(B678,MasterSheet!Q:Q,MasterSheet!P:P)</f>
        <v>Imtech</v>
      </c>
      <c r="E678" s="1" t="str">
        <f t="shared" ref="E678:E686" si="28">IF(LEFT(B678,1)="D","DTDC",IF(ISNUMBER(--LEFT(B678,1)),"Bluedart","Other"))</f>
        <v>DTDC</v>
      </c>
      <c r="F678" s="1" t="str">
        <f t="shared" ref="F678:F686" si="29">TEXT(A678, "dddd")</f>
        <v>Saturday</v>
      </c>
    </row>
    <row r="679" spans="1:6" x14ac:dyDescent="0.25">
      <c r="A679" s="2">
        <f>_xlfn.XLOOKUP(B679,MasterSheet!Q:Q,MasterSheet!N:N," ")</f>
        <v>45867</v>
      </c>
      <c r="B679" s="1" t="str">
        <v>D3002709220</v>
      </c>
      <c r="C679" s="1" t="str">
        <f>IFERROR(VLOOKUP(B679,MasterSheet!Q:R,2,)," ")</f>
        <v>Delivered</v>
      </c>
      <c r="D679" s="1" t="str">
        <f>_xlfn.XLOOKUP(B679,MasterSheet!Q:Q,MasterSheet!P:P)</f>
        <v>IMTECH</v>
      </c>
      <c r="E679" s="1" t="str">
        <f t="shared" si="28"/>
        <v>DTDC</v>
      </c>
      <c r="F679" s="1" t="str">
        <f t="shared" si="29"/>
        <v>Tuesday</v>
      </c>
    </row>
    <row r="680" spans="1:6" x14ac:dyDescent="0.25">
      <c r="A680" s="2">
        <f>_xlfn.XLOOKUP(B680,MasterSheet!Q:Q,MasterSheet!N:N," ")</f>
        <v>45852</v>
      </c>
      <c r="B680" s="1" t="str">
        <v>D3002709675</v>
      </c>
      <c r="C680" s="1" t="str">
        <f>IFERROR(VLOOKUP(B680,MasterSheet!Q:R,2,)," ")</f>
        <v>Delivered</v>
      </c>
      <c r="D680" s="1" t="str">
        <f>_xlfn.XLOOKUP(B680,MasterSheet!Q:Q,MasterSheet!P:P)</f>
        <v>Medlife</v>
      </c>
      <c r="E680" s="1" t="str">
        <f t="shared" si="28"/>
        <v>DTDC</v>
      </c>
      <c r="F680" s="1" t="str">
        <f t="shared" si="29"/>
        <v>Monday</v>
      </c>
    </row>
    <row r="681" spans="1:6" x14ac:dyDescent="0.25">
      <c r="A681" s="2">
        <f>_xlfn.XLOOKUP(B681,MasterSheet!Q:Q,MasterSheet!N:N," ")</f>
        <v>45852</v>
      </c>
      <c r="B681" s="1" t="str">
        <v>D3002709676</v>
      </c>
      <c r="C681" s="1" t="str">
        <f>IFERROR(VLOOKUP(B681,MasterSheet!Q:R,2,)," ")</f>
        <v>Delivered</v>
      </c>
      <c r="D681" s="1" t="str">
        <f>_xlfn.XLOOKUP(B681,MasterSheet!Q:Q,MasterSheet!P:P)</f>
        <v>IMTECH</v>
      </c>
      <c r="E681" s="1" t="str">
        <f t="shared" si="28"/>
        <v>DTDC</v>
      </c>
      <c r="F681" s="1" t="str">
        <f t="shared" si="29"/>
        <v>Monday</v>
      </c>
    </row>
    <row r="682" spans="1:6" x14ac:dyDescent="0.25">
      <c r="A682" s="2">
        <f>_xlfn.XLOOKUP(B682,MasterSheet!Q:Q,MasterSheet!N:N," ")</f>
        <v>45860</v>
      </c>
      <c r="B682" s="1" t="str">
        <v>D3002709684</v>
      </c>
      <c r="C682" s="1" t="str">
        <f>IFERROR(VLOOKUP(B682,MasterSheet!Q:R,2,)," ")</f>
        <v>Delivered</v>
      </c>
      <c r="D682" s="1" t="str">
        <f>_xlfn.XLOOKUP(B682,MasterSheet!Q:Q,MasterSheet!P:P)</f>
        <v>IMTECH</v>
      </c>
      <c r="E682" s="1" t="str">
        <f t="shared" si="28"/>
        <v>DTDC</v>
      </c>
      <c r="F682" s="1" t="str">
        <f t="shared" si="29"/>
        <v>Tuesday</v>
      </c>
    </row>
    <row r="683" spans="1:6" x14ac:dyDescent="0.25">
      <c r="A683" s="2">
        <f>_xlfn.XLOOKUP(B683,MasterSheet!Q:Q,MasterSheet!N:N," ")</f>
        <v>45860</v>
      </c>
      <c r="B683" s="1" t="str">
        <v>D3002709685</v>
      </c>
      <c r="C683" s="1" t="str">
        <f>IFERROR(VLOOKUP(B683,MasterSheet!Q:R,2,)," ")</f>
        <v>Delivered</v>
      </c>
      <c r="D683" s="1" t="str">
        <f>_xlfn.XLOOKUP(B683,MasterSheet!Q:Q,MasterSheet!P:P)</f>
        <v>Essence</v>
      </c>
      <c r="E683" s="1" t="str">
        <f t="shared" si="28"/>
        <v>DTDC</v>
      </c>
      <c r="F683" s="1" t="str">
        <f t="shared" si="29"/>
        <v>Tuesday</v>
      </c>
    </row>
    <row r="684" spans="1:6" x14ac:dyDescent="0.25">
      <c r="A684" s="2">
        <f>_xlfn.XLOOKUP(B684,MasterSheet!Q:Q,MasterSheet!N:N," ")</f>
        <v>45867</v>
      </c>
      <c r="B684" s="1" t="str">
        <v>D3002864036</v>
      </c>
      <c r="C684" s="1" t="str">
        <f>IFERROR(VLOOKUP(B684,MasterSheet!Q:R,2,)," ")</f>
        <v>Delivered</v>
      </c>
      <c r="D684" s="1" t="str">
        <f>_xlfn.XLOOKUP(B684,MasterSheet!Q:Q,MasterSheet!P:P)</f>
        <v>MEDLIFE</v>
      </c>
      <c r="E684" s="1" t="str">
        <f t="shared" si="28"/>
        <v>DTDC</v>
      </c>
      <c r="F684" s="1" t="str">
        <f t="shared" si="29"/>
        <v>Tuesday</v>
      </c>
    </row>
    <row r="685" spans="1:6" x14ac:dyDescent="0.25">
      <c r="A685" s="2">
        <f>_xlfn.XLOOKUP(B685,MasterSheet!Q:Q,MasterSheet!N:N," ")</f>
        <v>45867</v>
      </c>
      <c r="B685" s="1" t="str">
        <v>D3002864037</v>
      </c>
      <c r="C685" s="1" t="str">
        <f>IFERROR(VLOOKUP(B685,MasterSheet!Q:R,2,)," ")</f>
        <v>Delivered</v>
      </c>
      <c r="D685" s="1" t="str">
        <f>_xlfn.XLOOKUP(B685,MasterSheet!Q:Q,MasterSheet!P:P)</f>
        <v>IMTECH</v>
      </c>
      <c r="E685" s="1" t="str">
        <f t="shared" si="28"/>
        <v>DTDC</v>
      </c>
      <c r="F685" s="1" t="str">
        <f t="shared" si="29"/>
        <v>Tuesday</v>
      </c>
    </row>
    <row r="686" spans="1:6" x14ac:dyDescent="0.25">
      <c r="A686" s="2">
        <f>_xlfn.XLOOKUP(B686,MasterSheet!Q:Q,MasterSheet!N:N," ")</f>
        <v>45873</v>
      </c>
      <c r="B686" s="1" t="str">
        <v>D3002864041</v>
      </c>
      <c r="C686" s="1" t="str">
        <f>IFERROR(VLOOKUP(B686,MasterSheet!Q:R,2,)," ")</f>
        <v>Delivered</v>
      </c>
      <c r="D686" s="1" t="str">
        <f>_xlfn.XLOOKUP(B686,MasterSheet!Q:Q,MasterSheet!P:P)</f>
        <v>POOJA TRADERS</v>
      </c>
      <c r="E686" s="1" t="str">
        <f t="shared" si="28"/>
        <v>DTDC</v>
      </c>
      <c r="F686" s="1" t="str">
        <f t="shared" si="29"/>
        <v>Monday</v>
      </c>
    </row>
    <row r="687" spans="1:6" x14ac:dyDescent="0.25">
      <c r="A687" s="2">
        <f>_xlfn.XLOOKUP(B687,MasterSheet!Q:Q,MasterSheet!N:N," ")</f>
        <v>45871</v>
      </c>
      <c r="B687" s="1" t="str">
        <v>D3002864042</v>
      </c>
      <c r="C687" s="1" t="str">
        <f>IFERROR(VLOOKUP(B687,MasterSheet!Q:R,2,)," ")</f>
        <v>Delivered</v>
      </c>
      <c r="D687" s="1" t="str">
        <f>_xlfn.XLOOKUP(B687,MasterSheet!Q:Q,MasterSheet!P:P)</f>
        <v>Medlife</v>
      </c>
      <c r="E687" s="1" t="str">
        <f t="shared" ref="E687:E689" si="30">IF(LEFT(B687,1)="D","DTDC",IF(ISNUMBER(--LEFT(B687,1)),"Bluedart","Other"))</f>
        <v>DTDC</v>
      </c>
      <c r="F687" s="1" t="str">
        <f t="shared" ref="F687:F689" si="31">TEXT(A687, "dddd")</f>
        <v>Saturday</v>
      </c>
    </row>
    <row r="688" spans="1:6" x14ac:dyDescent="0.25">
      <c r="A688" s="2">
        <f>_xlfn.XLOOKUP(B688,MasterSheet!Q:Q,MasterSheet!N:N," ")</f>
        <v>45875</v>
      </c>
      <c r="B688" s="1" t="str">
        <v>D3002864046</v>
      </c>
      <c r="C688" s="1" t="str">
        <f>IFERROR(VLOOKUP(B688,MasterSheet!Q:R,2,)," ")</f>
        <v>Delivered</v>
      </c>
      <c r="D688" s="1" t="str">
        <f>_xlfn.XLOOKUP(B688,MasterSheet!Q:Q,MasterSheet!P:P)</f>
        <v>MEDLIFE</v>
      </c>
      <c r="E688" s="1" t="str">
        <f t="shared" si="30"/>
        <v>DTDC</v>
      </c>
      <c r="F688" s="1" t="str">
        <f t="shared" si="31"/>
        <v>Wednesday</v>
      </c>
    </row>
    <row r="689" spans="1:6" x14ac:dyDescent="0.25">
      <c r="A689" s="2">
        <f>_xlfn.XLOOKUP(B689,MasterSheet!Q:Q,MasterSheet!N:N," ")</f>
        <v>45901</v>
      </c>
      <c r="B689" s="1" t="str">
        <v>D3002950334</v>
      </c>
      <c r="C689" s="1" t="str">
        <f>IFERROR(VLOOKUP(B689,MasterSheet!Q:R,2,)," ")</f>
        <v>Delivered</v>
      </c>
      <c r="D689" s="1" t="str">
        <f>_xlfn.XLOOKUP(B689,MasterSheet!Q:Q,MasterSheet!P:P)</f>
        <v>IISER MOHALI</v>
      </c>
      <c r="E689" s="1" t="str">
        <f t="shared" si="30"/>
        <v>DTDC</v>
      </c>
      <c r="F689" s="1" t="str">
        <f t="shared" si="31"/>
        <v>Monday</v>
      </c>
    </row>
    <row r="690" spans="1:6" x14ac:dyDescent="0.25">
      <c r="A690" s="2">
        <f>_xlfn.XLOOKUP(B690,MasterSheet!Q:Q,MasterSheet!N:N," ")</f>
        <v>45908</v>
      </c>
      <c r="B690" s="1" t="str">
        <v>D3002950414</v>
      </c>
      <c r="C690" s="1" t="str">
        <f>IFERROR(VLOOKUP(B690,MasterSheet!Q:R,2,)," ")</f>
        <v>Delivered</v>
      </c>
      <c r="D690" s="1" t="str">
        <f>_xlfn.XLOOKUP(B690,MasterSheet!Q:Q,MasterSheet!P:P)</f>
        <v>RESEARCH</v>
      </c>
      <c r="E690" s="1" t="str">
        <f t="shared" ref="E690:E724" si="32">IF(LEFT(B690,1)="D","DTDC",IF(ISNUMBER(--LEFT(B690,1)),"Bluedart","Other"))</f>
        <v>DTDC</v>
      </c>
      <c r="F690" s="1" t="str">
        <f t="shared" ref="F690:F724" si="33">TEXT(A690, "dddd")</f>
        <v>Monday</v>
      </c>
    </row>
    <row r="691" spans="1:6" x14ac:dyDescent="0.25">
      <c r="A691" s="2">
        <f>_xlfn.XLOOKUP(B691,MasterSheet!Q:Q,MasterSheet!N:N," ")</f>
        <v>45908</v>
      </c>
      <c r="B691" s="1" t="str">
        <v>D3002950415</v>
      </c>
      <c r="C691" s="1" t="str">
        <f>IFERROR(VLOOKUP(B691,MasterSheet!Q:R,2,)," ")</f>
        <v>Delivered</v>
      </c>
      <c r="D691" s="1" t="str">
        <f>_xlfn.XLOOKUP(B691,MasterSheet!Q:Q,MasterSheet!P:P)</f>
        <v>IISER MOHALI</v>
      </c>
      <c r="E691" s="1" t="str">
        <f t="shared" si="32"/>
        <v>DTDC</v>
      </c>
      <c r="F691" s="1" t="str">
        <f t="shared" si="33"/>
        <v>Monday</v>
      </c>
    </row>
    <row r="692" spans="1:6" x14ac:dyDescent="0.25">
      <c r="A692" s="2">
        <f>_xlfn.XLOOKUP(B692,MasterSheet!Q:Q,MasterSheet!N:N," ")</f>
        <v>45908</v>
      </c>
      <c r="B692" s="1" t="str">
        <v>D3002950416</v>
      </c>
      <c r="C692" s="1" t="str">
        <f>IFERROR(VLOOKUP(B692,MasterSheet!Q:R,2,)," ")</f>
        <v>Delivered</v>
      </c>
      <c r="D692" s="1" t="str">
        <f>_xlfn.XLOOKUP(B692,MasterSheet!Q:Q,MasterSheet!P:P)</f>
        <v>VECTOR</v>
      </c>
      <c r="E692" s="1" t="str">
        <f t="shared" si="32"/>
        <v>DTDC</v>
      </c>
      <c r="F692" s="1" t="str">
        <f t="shared" si="33"/>
        <v>Monday</v>
      </c>
    </row>
    <row r="693" spans="1:6" x14ac:dyDescent="0.25">
      <c r="A693" s="2">
        <f>_xlfn.XLOOKUP(B693,MasterSheet!Q:Q,MasterSheet!N:N," ")</f>
        <v>45908</v>
      </c>
      <c r="B693" s="1" t="str">
        <v>D3002950417</v>
      </c>
      <c r="C693" s="1" t="str">
        <f>IFERROR(VLOOKUP(B693,MasterSheet!Q:R,2,)," ")</f>
        <v>Delivered</v>
      </c>
      <c r="D693" s="1" t="str">
        <f>_xlfn.XLOOKUP(B693,MasterSheet!Q:Q,MasterSheet!P:P)</f>
        <v>ESSENCE</v>
      </c>
      <c r="E693" s="1" t="str">
        <f t="shared" si="32"/>
        <v>DTDC</v>
      </c>
      <c r="F693" s="1" t="str">
        <f t="shared" si="33"/>
        <v>Monday</v>
      </c>
    </row>
    <row r="694" spans="1:6" x14ac:dyDescent="0.25">
      <c r="A694" s="2">
        <f>_xlfn.XLOOKUP(B694,MasterSheet!Q:Q,MasterSheet!N:N," ")</f>
        <v>45913</v>
      </c>
      <c r="B694" s="1" t="str">
        <v>D3003568451</v>
      </c>
      <c r="C694" s="1" t="str">
        <f>IFERROR(VLOOKUP(B694,MasterSheet!Q:R,2,)," ")</f>
        <v>Delivered</v>
      </c>
      <c r="D694" s="1" t="str">
        <f>_xlfn.XLOOKUP(B694,MasterSheet!Q:Q,MasterSheet!P:P)</f>
        <v>MEDLIFE</v>
      </c>
      <c r="E694" s="1" t="str">
        <f t="shared" si="32"/>
        <v>DTDC</v>
      </c>
      <c r="F694" s="1" t="str">
        <f t="shared" si="33"/>
        <v>Saturday</v>
      </c>
    </row>
    <row r="695" spans="1:6" x14ac:dyDescent="0.25">
      <c r="A695" s="2">
        <f>_xlfn.XLOOKUP(B695,MasterSheet!Q:Q,MasterSheet!N:N," ")</f>
        <v>45915</v>
      </c>
      <c r="B695" s="1" t="str">
        <v>D3003568486</v>
      </c>
      <c r="C695" s="1" t="str">
        <f>IFERROR(VLOOKUP(B695,MasterSheet!Q:R,2,)," ")</f>
        <v>Delivered</v>
      </c>
      <c r="D695" s="1" t="str">
        <f>_xlfn.XLOOKUP(B695,MasterSheet!Q:Q,MasterSheet!P:P)</f>
        <v>IMTECH</v>
      </c>
      <c r="E695" s="1" t="str">
        <f t="shared" si="32"/>
        <v>DTDC</v>
      </c>
      <c r="F695" s="1" t="str">
        <f t="shared" si="33"/>
        <v>Monday</v>
      </c>
    </row>
    <row r="696" spans="1:6" x14ac:dyDescent="0.25">
      <c r="A696" s="2">
        <f>_xlfn.XLOOKUP(B696,MasterSheet!Q:Q,MasterSheet!N:N," ")</f>
        <v>45915</v>
      </c>
      <c r="B696" s="1" t="str">
        <v>D3003568487</v>
      </c>
      <c r="C696" s="1" t="str">
        <f>IFERROR(VLOOKUP(B696,MasterSheet!Q:R,2,)," ")</f>
        <v>Delivered</v>
      </c>
      <c r="D696" s="1" t="str">
        <f>_xlfn.XLOOKUP(B696,MasterSheet!Q:Q,MasterSheet!P:P)</f>
        <v>RESEARCH</v>
      </c>
      <c r="E696" s="1" t="str">
        <f t="shared" si="32"/>
        <v>DTDC</v>
      </c>
      <c r="F696" s="1" t="str">
        <f t="shared" si="33"/>
        <v>Monday</v>
      </c>
    </row>
    <row r="697" spans="1:6" x14ac:dyDescent="0.25">
      <c r="A697" s="2">
        <f>_xlfn.XLOOKUP(B697,MasterSheet!Q:Q,MasterSheet!N:N," ")</f>
        <v>45915</v>
      </c>
      <c r="B697" s="1" t="str">
        <v>D3003568488</v>
      </c>
      <c r="C697" s="1" t="str">
        <f>IFERROR(VLOOKUP(B697,MasterSheet!Q:R,2,)," ")</f>
        <v>Delivered</v>
      </c>
      <c r="D697" s="1" t="str">
        <f>_xlfn.XLOOKUP(B697,MasterSheet!Q:Q,MasterSheet!P:P)</f>
        <v>VECTOR</v>
      </c>
      <c r="E697" s="1" t="str">
        <f t="shared" si="32"/>
        <v>DTDC</v>
      </c>
      <c r="F697" s="1" t="str">
        <f t="shared" si="33"/>
        <v>Monday</v>
      </c>
    </row>
    <row r="698" spans="1:6" x14ac:dyDescent="0.25">
      <c r="A698" s="2">
        <f>_xlfn.XLOOKUP(B698,MasterSheet!Q:Q,MasterSheet!N:N," ")</f>
        <v>45927</v>
      </c>
      <c r="B698" s="1" t="str">
        <v>D3003710005</v>
      </c>
      <c r="C698" s="1" t="str">
        <f>IFERROR(VLOOKUP(B698,MasterSheet!Q:R,2,)," ")</f>
        <v>Delivered</v>
      </c>
      <c r="D698" s="1" t="str">
        <f>_xlfn.XLOOKUP(B698,MasterSheet!Q:Q,MasterSheet!P:P)</f>
        <v>INFINITY</v>
      </c>
      <c r="E698" s="1" t="str">
        <f t="shared" si="32"/>
        <v>DTDC</v>
      </c>
      <c r="F698" s="1" t="str">
        <f t="shared" si="33"/>
        <v>Saturday</v>
      </c>
    </row>
    <row r="699" spans="1:6" x14ac:dyDescent="0.25">
      <c r="A699" s="2">
        <f>_xlfn.XLOOKUP(B699,MasterSheet!Q:Q,MasterSheet!N:N," ")</f>
        <v>45927</v>
      </c>
      <c r="B699" s="1" t="str">
        <v>D3003710006</v>
      </c>
      <c r="C699" s="1" t="str">
        <f>IFERROR(VLOOKUP(B699,MasterSheet!Q:R,2,)," ")</f>
        <v>Delivered</v>
      </c>
      <c r="D699" s="1" t="str">
        <f>_xlfn.XLOOKUP(B699,MasterSheet!Q:Q,MasterSheet!P:P)</f>
        <v>MEDLIFE</v>
      </c>
      <c r="E699" s="1" t="str">
        <f t="shared" si="32"/>
        <v>DTDC</v>
      </c>
      <c r="F699" s="1" t="str">
        <f t="shared" si="33"/>
        <v>Saturday</v>
      </c>
    </row>
    <row r="700" spans="1:6" x14ac:dyDescent="0.25">
      <c r="A700" s="2">
        <f>_xlfn.XLOOKUP(B700,MasterSheet!Q:Q,MasterSheet!N:N," ")</f>
        <v>45934</v>
      </c>
      <c r="B700" s="1" t="str">
        <v>D3003710010</v>
      </c>
      <c r="C700" s="1" t="str">
        <f>IFERROR(VLOOKUP(B700,MasterSheet!Q:R,2,)," ")</f>
        <v>Delivered</v>
      </c>
      <c r="D700" s="1" t="str">
        <f>_xlfn.XLOOKUP(B700,MasterSheet!Q:Q,MasterSheet!P:P)</f>
        <v>Vector</v>
      </c>
      <c r="E700" s="1" t="str">
        <f t="shared" si="32"/>
        <v>DTDC</v>
      </c>
      <c r="F700" s="1" t="str">
        <f t="shared" si="33"/>
        <v>Saturday</v>
      </c>
    </row>
    <row r="701" spans="1:6" x14ac:dyDescent="0.25">
      <c r="A701" s="2">
        <f>_xlfn.XLOOKUP(B701,MasterSheet!Q:Q,MasterSheet!N:N," ")</f>
        <v>45937</v>
      </c>
      <c r="B701" s="1" t="str">
        <v>D3003710012</v>
      </c>
      <c r="C701" s="1" t="str">
        <f>IFERROR(VLOOKUP(B701,MasterSheet!Q:R,2,)," ")</f>
        <v>Delivered</v>
      </c>
      <c r="D701" s="1" t="str">
        <f>_xlfn.XLOOKUP(B701,MasterSheet!Q:Q,MasterSheet!P:P)</f>
        <v>PATANJALI</v>
      </c>
      <c r="E701" s="1" t="str">
        <f t="shared" si="32"/>
        <v>DTDC</v>
      </c>
      <c r="F701" s="1" t="str">
        <f t="shared" si="33"/>
        <v>Tuesday</v>
      </c>
    </row>
    <row r="702" spans="1:6" x14ac:dyDescent="0.25">
      <c r="A702" s="2">
        <f>_xlfn.XLOOKUP(B702,MasterSheet!Q:Q,MasterSheet!N:N," ")</f>
        <v>45937</v>
      </c>
      <c r="B702" s="1" t="str">
        <v>D3003710013</v>
      </c>
      <c r="C702" s="1" t="str">
        <f>IFERROR(VLOOKUP(B702,MasterSheet!Q:R,2,)," ")</f>
        <v>Delivered</v>
      </c>
      <c r="D702" s="1" t="str">
        <f>_xlfn.XLOOKUP(B702,MasterSheet!Q:Q,MasterSheet!P:P)</f>
        <v>MEDLIFE</v>
      </c>
      <c r="E702" s="1" t="str">
        <f t="shared" si="32"/>
        <v>DTDC</v>
      </c>
      <c r="F702" s="1" t="str">
        <f t="shared" si="33"/>
        <v>Tuesday</v>
      </c>
    </row>
    <row r="703" spans="1:6" x14ac:dyDescent="0.25">
      <c r="A703" s="2">
        <f>_xlfn.XLOOKUP(B703,MasterSheet!Q:Q,MasterSheet!N:N," ")</f>
        <v>45936</v>
      </c>
      <c r="B703" s="1" t="str">
        <v>D3003710017</v>
      </c>
      <c r="C703" s="1" t="str">
        <f>IFERROR(VLOOKUP(B703,MasterSheet!Q:R,2,)," ")</f>
        <v>Delivered</v>
      </c>
      <c r="D703" s="1" t="str">
        <f>_xlfn.XLOOKUP(B703,MasterSheet!Q:Q,MasterSheet!P:P)</f>
        <v>IISER MOHALI</v>
      </c>
      <c r="E703" s="1" t="str">
        <f t="shared" si="32"/>
        <v>DTDC</v>
      </c>
      <c r="F703" s="1" t="str">
        <f t="shared" si="33"/>
        <v>Monday</v>
      </c>
    </row>
    <row r="704" spans="1:6" x14ac:dyDescent="0.25">
      <c r="A704" s="2">
        <f>_xlfn.XLOOKUP(B704,MasterSheet!Q:Q,MasterSheet!N:N," ")</f>
        <v>45933</v>
      </c>
      <c r="B704" s="1" t="str">
        <v>D3003710018</v>
      </c>
      <c r="C704" s="1" t="str">
        <f>IFERROR(VLOOKUP(B704,MasterSheet!Q:R,2,)," ")</f>
        <v>Delivered</v>
      </c>
      <c r="D704" s="1" t="str">
        <f>_xlfn.XLOOKUP(B704,MasterSheet!Q:Q,MasterSheet!P:P)</f>
        <v>Aiims Bhatinda</v>
      </c>
      <c r="E704" s="1" t="str">
        <f t="shared" si="32"/>
        <v>DTDC</v>
      </c>
      <c r="F704" s="1" t="str">
        <f t="shared" si="33"/>
        <v>Friday</v>
      </c>
    </row>
    <row r="705" spans="1:6" x14ac:dyDescent="0.25">
      <c r="A705" s="2">
        <f>_xlfn.XLOOKUP(B705,MasterSheet!Q:Q,MasterSheet!N:N," ")</f>
        <v>45957</v>
      </c>
      <c r="B705" s="1" t="str">
        <v>D3003908734</v>
      </c>
      <c r="C705" s="1" t="str">
        <f>IFERROR(VLOOKUP(B705,MasterSheet!Q:R,2,)," ")</f>
        <v>Delivered</v>
      </c>
      <c r="D705" s="1" t="str">
        <f>_xlfn.XLOOKUP(B705,MasterSheet!Q:Q,MasterSheet!P:P)</f>
        <v>Vector</v>
      </c>
      <c r="E705" s="1" t="str">
        <f t="shared" si="32"/>
        <v>DTDC</v>
      </c>
      <c r="F705" s="1" t="str">
        <f t="shared" si="33"/>
        <v>Monday</v>
      </c>
    </row>
    <row r="706" spans="1:6" x14ac:dyDescent="0.25">
      <c r="A706" s="2">
        <f>_xlfn.XLOOKUP(B706,MasterSheet!Q:Q,MasterSheet!N:N," ")</f>
        <v>45957</v>
      </c>
      <c r="B706" s="1" t="str">
        <v>D3003908735</v>
      </c>
      <c r="C706" s="1" t="str">
        <f>IFERROR(VLOOKUP(B706,MasterSheet!Q:R,2,)," ")</f>
        <v>Delivered</v>
      </c>
      <c r="D706" s="1" t="str">
        <f>_xlfn.XLOOKUP(B706,MasterSheet!Q:Q,MasterSheet!P:P)</f>
        <v>IMTECH</v>
      </c>
      <c r="E706" s="1" t="str">
        <f t="shared" si="32"/>
        <v>DTDC</v>
      </c>
      <c r="F706" s="1" t="str">
        <f t="shared" si="33"/>
        <v>Monday</v>
      </c>
    </row>
    <row r="707" spans="1:6" x14ac:dyDescent="0.25">
      <c r="A707" s="2">
        <f>_xlfn.XLOOKUP(B707,MasterSheet!Q:Q,MasterSheet!N:N," ")</f>
        <v>45958</v>
      </c>
      <c r="B707" s="1" t="str">
        <v>D3003908739</v>
      </c>
      <c r="C707" s="1" t="str">
        <f>IFERROR(VLOOKUP(B707,MasterSheet!Q:R,2,)," ")</f>
        <v>Delivered</v>
      </c>
      <c r="D707" s="1" t="str">
        <f>_xlfn.XLOOKUP(B707,MasterSheet!Q:Q,MasterSheet!P:P)</f>
        <v>MEDLIFE</v>
      </c>
      <c r="E707" s="1" t="str">
        <f t="shared" si="32"/>
        <v>DTDC</v>
      </c>
      <c r="F707" s="1" t="str">
        <f t="shared" si="33"/>
        <v>Tuesday</v>
      </c>
    </row>
    <row r="708" spans="1:6" x14ac:dyDescent="0.25">
      <c r="A708" s="2">
        <f>_xlfn.XLOOKUP(B708,MasterSheet!Q:Q,MasterSheet!N:N," ")</f>
        <v>45958</v>
      </c>
      <c r="B708" s="1" t="str">
        <v>D3003908740</v>
      </c>
      <c r="C708" s="1" t="str">
        <f>IFERROR(VLOOKUP(B708,MasterSheet!Q:R,2,)," ")</f>
        <v>Delivered</v>
      </c>
      <c r="D708" s="1" t="str">
        <f>_xlfn.XLOOKUP(B708,MasterSheet!Q:Q,MasterSheet!P:P)</f>
        <v>IMTECH</v>
      </c>
      <c r="E708" s="1" t="str">
        <f t="shared" si="32"/>
        <v>DTDC</v>
      </c>
      <c r="F708" s="1" t="str">
        <f t="shared" si="33"/>
        <v>Tuesday</v>
      </c>
    </row>
    <row r="709" spans="1:6" x14ac:dyDescent="0.25">
      <c r="A709" s="2">
        <f>_xlfn.XLOOKUP(B709,MasterSheet!Q:Q,MasterSheet!N:N," ")</f>
        <v>45975</v>
      </c>
      <c r="B709" s="1" t="str">
        <v>D3004714410</v>
      </c>
      <c r="C709" s="1" t="str">
        <f>IFERROR(VLOOKUP(B709,MasterSheet!Q:R,2,)," ")</f>
        <v>DELIVERED</v>
      </c>
      <c r="D709" s="1" t="str">
        <f>_xlfn.XLOOKUP(B709,MasterSheet!Q:Q,MasterSheet!P:P)</f>
        <v>MEDLIFE</v>
      </c>
      <c r="E709" s="1" t="str">
        <f t="shared" si="32"/>
        <v>DTDC</v>
      </c>
      <c r="F709" s="1" t="str">
        <f t="shared" si="33"/>
        <v>Friday</v>
      </c>
    </row>
    <row r="710" spans="1:6" x14ac:dyDescent="0.25">
      <c r="A710" s="2">
        <f>_xlfn.XLOOKUP(B710,MasterSheet!Q:Q,MasterSheet!N:N," ")</f>
        <v>45978</v>
      </c>
      <c r="B710" s="1" t="str">
        <v>D3004714414</v>
      </c>
      <c r="C710" s="1" t="str">
        <f>IFERROR(VLOOKUP(B710,MasterSheet!Q:R,2,)," ")</f>
        <v>DELIVERED</v>
      </c>
      <c r="D710" s="1" t="str">
        <f>_xlfn.XLOOKUP(B710,MasterSheet!Q:Q,MasterSheet!P:P)</f>
        <v>IIT ROORKE</v>
      </c>
      <c r="E710" s="1" t="str">
        <f t="shared" si="32"/>
        <v>DTDC</v>
      </c>
      <c r="F710" s="1" t="str">
        <f t="shared" si="33"/>
        <v>Monday</v>
      </c>
    </row>
    <row r="711" spans="1:6" x14ac:dyDescent="0.25">
      <c r="A711" s="2">
        <f>_xlfn.XLOOKUP(B711,MasterSheet!Q:Q,MasterSheet!N:N," ")</f>
        <v>45978</v>
      </c>
      <c r="B711" s="1" t="str">
        <v>D3004714415</v>
      </c>
      <c r="C711" s="1" t="str">
        <f>IFERROR(VLOOKUP(B711,MasterSheet!Q:R,2,)," ")</f>
        <v>DELIVERED</v>
      </c>
      <c r="D711" s="1" t="str">
        <f>_xlfn.XLOOKUP(B711,MasterSheet!Q:Q,MasterSheet!P:P)</f>
        <v>ESSENCE</v>
      </c>
      <c r="E711" s="1" t="str">
        <f t="shared" si="32"/>
        <v>DTDC</v>
      </c>
      <c r="F711" s="1" t="str">
        <f t="shared" si="33"/>
        <v>Monday</v>
      </c>
    </row>
    <row r="712" spans="1:6" x14ac:dyDescent="0.25">
      <c r="A712" s="2">
        <f>_xlfn.XLOOKUP(B712,MasterSheet!Q:Q,MasterSheet!N:N," ")</f>
        <v>45990</v>
      </c>
      <c r="B712" s="1" t="str">
        <v>D3005213372</v>
      </c>
      <c r="C712" s="1" t="str">
        <f>IFERROR(VLOOKUP(B712,MasterSheet!Q:R,2,)," ")</f>
        <v>delivered</v>
      </c>
      <c r="D712" s="1" t="str">
        <f>_xlfn.XLOOKUP(B712,MasterSheet!Q:Q,MasterSheet!P:P)</f>
        <v>VECTOR</v>
      </c>
      <c r="E712" s="1" t="str">
        <f t="shared" si="32"/>
        <v>DTDC</v>
      </c>
      <c r="F712" s="1" t="str">
        <f t="shared" si="33"/>
        <v>Saturday</v>
      </c>
    </row>
    <row r="713" spans="1:6" x14ac:dyDescent="0.25">
      <c r="A713" s="2">
        <f>_xlfn.XLOOKUP(B713,MasterSheet!Q:Q,MasterSheet!N:N," ")</f>
        <v>45983</v>
      </c>
      <c r="B713" s="1" t="str">
        <v>D3005213404</v>
      </c>
      <c r="C713" s="1" t="str">
        <f>IFERROR(VLOOKUP(B713,MasterSheet!Q:R,2,)," ")</f>
        <v>DELIVERED</v>
      </c>
      <c r="D713" s="1" t="str">
        <f>_xlfn.XLOOKUP(B713,MasterSheet!Q:Q,MasterSheet!P:P)</f>
        <v>IMTECH</v>
      </c>
      <c r="E713" s="1" t="str">
        <f t="shared" si="32"/>
        <v>DTDC</v>
      </c>
      <c r="F713" s="1" t="str">
        <f t="shared" si="33"/>
        <v>Saturday</v>
      </c>
    </row>
    <row r="714" spans="1:6" x14ac:dyDescent="0.25">
      <c r="A714" s="2">
        <f>_xlfn.XLOOKUP(B714,MasterSheet!Q:Q,MasterSheet!N:N," ")</f>
        <v>45983</v>
      </c>
      <c r="B714" s="1" t="str">
        <v>D3005213405</v>
      </c>
      <c r="C714" s="1" t="str">
        <f>IFERROR(VLOOKUP(B714,MasterSheet!Q:R,2,)," ")</f>
        <v>DELIVERED</v>
      </c>
      <c r="D714" s="1" t="str">
        <f>_xlfn.XLOOKUP(B714,MasterSheet!Q:Q,MasterSheet!P:P)</f>
        <v>ESSENCE</v>
      </c>
      <c r="E714" s="1" t="str">
        <f t="shared" si="32"/>
        <v>DTDC</v>
      </c>
      <c r="F714" s="1" t="str">
        <f t="shared" si="33"/>
        <v>Saturday</v>
      </c>
    </row>
    <row r="715" spans="1:6" x14ac:dyDescent="0.25">
      <c r="A715" s="2">
        <f>_xlfn.XLOOKUP(B715,MasterSheet!Q:Q,MasterSheet!N:N," ")</f>
        <v>45983</v>
      </c>
      <c r="B715" s="1" t="str">
        <v>D3005213406</v>
      </c>
      <c r="C715" s="1" t="str">
        <f>IFERROR(VLOOKUP(B715,MasterSheet!Q:R,2,)," ")</f>
        <v>DELIVERED</v>
      </c>
      <c r="D715" s="1" t="str">
        <f>_xlfn.XLOOKUP(B715,MasterSheet!Q:Q,MasterSheet!P:P)</f>
        <v>MEDLIFE</v>
      </c>
      <c r="E715" s="1" t="str">
        <f t="shared" si="32"/>
        <v>DTDC</v>
      </c>
      <c r="F715" s="1" t="str">
        <f t="shared" si="33"/>
        <v>Saturday</v>
      </c>
    </row>
    <row r="716" spans="1:6" x14ac:dyDescent="0.25">
      <c r="A716" s="2">
        <f>_xlfn.XLOOKUP(B716,MasterSheet!Q:Q,MasterSheet!N:N," ")</f>
        <v>45985</v>
      </c>
      <c r="B716" s="1" t="str">
        <v>D3005213407</v>
      </c>
      <c r="C716" s="1" t="str">
        <f>IFERROR(VLOOKUP(B716,MasterSheet!Q:R,2,)," ")</f>
        <v>delivered</v>
      </c>
      <c r="D716" s="1" t="str">
        <f>_xlfn.XLOOKUP(B716,MasterSheet!Q:Q,MasterSheet!P:P)</f>
        <v>IIT ROORKE</v>
      </c>
      <c r="E716" s="1" t="str">
        <f t="shared" si="32"/>
        <v>DTDC</v>
      </c>
      <c r="F716" s="1" t="str">
        <f t="shared" si="33"/>
        <v>Monday</v>
      </c>
    </row>
    <row r="717" spans="1:6" x14ac:dyDescent="0.25">
      <c r="A717" s="2">
        <f>_xlfn.XLOOKUP(B717,MasterSheet!Q:Q,MasterSheet!N:N," ")</f>
        <v>45985</v>
      </c>
      <c r="B717" s="1" t="str">
        <v>D3005213408</v>
      </c>
      <c r="C717" s="1" t="str">
        <f>IFERROR(VLOOKUP(B717,MasterSheet!Q:R,2,)," ")</f>
        <v>delivered</v>
      </c>
      <c r="D717" s="1" t="str">
        <f>_xlfn.XLOOKUP(B717,MasterSheet!Q:Q,MasterSheet!P:P)</f>
        <v>MEDLIFE</v>
      </c>
      <c r="E717" s="1" t="str">
        <f t="shared" si="32"/>
        <v>DTDC</v>
      </c>
      <c r="F717" s="1" t="str">
        <f t="shared" si="33"/>
        <v>Monday</v>
      </c>
    </row>
    <row r="718" spans="1:6" x14ac:dyDescent="0.25">
      <c r="A718" s="2">
        <f>_xlfn.XLOOKUP(B718,MasterSheet!Q:Q,MasterSheet!N:N," ")</f>
        <v>45985</v>
      </c>
      <c r="B718" s="1" t="str">
        <v>D3005213409</v>
      </c>
      <c r="C718" s="1" t="str">
        <f>IFERROR(VLOOKUP(B718,MasterSheet!Q:R,2,)," ")</f>
        <v>delivered</v>
      </c>
      <c r="D718" s="1" t="str">
        <f>_xlfn.XLOOKUP(B718,MasterSheet!Q:Q,MasterSheet!P:P)</f>
        <v>IIT ROORKE</v>
      </c>
      <c r="E718" s="1" t="str">
        <f t="shared" si="32"/>
        <v>DTDC</v>
      </c>
      <c r="F718" s="1" t="str">
        <f t="shared" si="33"/>
        <v>Monday</v>
      </c>
    </row>
    <row r="719" spans="1:6" x14ac:dyDescent="0.25">
      <c r="A719" s="2">
        <f>_xlfn.XLOOKUP(B719,MasterSheet!Q:Q,MasterSheet!N:N," ")</f>
        <v>45990</v>
      </c>
      <c r="B719" s="1" t="str">
        <v>D3005213612</v>
      </c>
      <c r="C719" s="1" t="str">
        <f>IFERROR(VLOOKUP(B719,MasterSheet!Q:R,2,)," ")</f>
        <v>delivered</v>
      </c>
      <c r="D719" s="1" t="str">
        <f>_xlfn.XLOOKUP(B719,MasterSheet!Q:Q,MasterSheet!P:P)</f>
        <v>IMTECH</v>
      </c>
      <c r="E719" s="1" t="str">
        <f t="shared" si="32"/>
        <v>DTDC</v>
      </c>
      <c r="F719" s="1" t="str">
        <f t="shared" si="33"/>
        <v>Saturday</v>
      </c>
    </row>
    <row r="720" spans="1:6" x14ac:dyDescent="0.25">
      <c r="A720" s="2">
        <f>_xlfn.XLOOKUP(B720,MasterSheet!Q:Q,MasterSheet!N:N," ")</f>
        <v>46002</v>
      </c>
      <c r="B720" s="1" t="str">
        <v>D3005213617</v>
      </c>
      <c r="C720" s="1" t="str">
        <f>IFERROR(VLOOKUP(B720,MasterSheet!Q:R,2,)," ")</f>
        <v>DELIVERED</v>
      </c>
      <c r="D720" s="1" t="str">
        <f>_xlfn.XLOOKUP(B720,MasterSheet!Q:Q,MasterSheet!P:P)</f>
        <v>MEDLIFE</v>
      </c>
      <c r="E720" s="1" t="str">
        <f t="shared" si="32"/>
        <v>DTDC</v>
      </c>
      <c r="F720" s="1" t="str">
        <f t="shared" si="33"/>
        <v>Thursday</v>
      </c>
    </row>
    <row r="721" spans="1:6" x14ac:dyDescent="0.25">
      <c r="A721" s="2">
        <f>_xlfn.XLOOKUP(B721,MasterSheet!Q:Q,MasterSheet!N:N," ")</f>
        <v>45997</v>
      </c>
      <c r="B721" s="1" t="str">
        <v>D3005213678</v>
      </c>
      <c r="C721" s="1" t="str">
        <f>IFERROR(VLOOKUP(B721,MasterSheet!Q:R,2,)," ")</f>
        <v>DELIVERED</v>
      </c>
      <c r="D721" s="1" t="str">
        <f>_xlfn.XLOOKUP(B721,MasterSheet!Q:Q,MasterSheet!P:P)</f>
        <v>IMTECH</v>
      </c>
      <c r="E721" s="1" t="str">
        <f t="shared" si="32"/>
        <v>DTDC</v>
      </c>
      <c r="F721" s="1" t="str">
        <f t="shared" si="33"/>
        <v>Saturday</v>
      </c>
    </row>
    <row r="722" spans="1:6" x14ac:dyDescent="0.25">
      <c r="A722" s="2">
        <f>_xlfn.XLOOKUP(B722,MasterSheet!Q:Q,MasterSheet!N:N," ")</f>
        <v>46006</v>
      </c>
      <c r="B722" s="1" t="str">
        <v>D3005408017</v>
      </c>
      <c r="C722" s="1" t="str">
        <f>IFERROR(VLOOKUP(B722,MasterSheet!Q:R,2,)," ")</f>
        <v>DELIVERED</v>
      </c>
      <c r="D722" s="1" t="str">
        <f>_xlfn.XLOOKUP(B722,MasterSheet!Q:Q,MasterSheet!P:P)</f>
        <v>IMTECH</v>
      </c>
      <c r="E722" s="1" t="str">
        <f t="shared" si="32"/>
        <v>DTDC</v>
      </c>
      <c r="F722" s="1" t="str">
        <f t="shared" si="33"/>
        <v>Monday</v>
      </c>
    </row>
    <row r="723" spans="1:6" x14ac:dyDescent="0.25">
      <c r="A723" s="2">
        <f>_xlfn.XLOOKUP(B723,MasterSheet!Q:Q,MasterSheet!N:N," ")</f>
        <v>46006</v>
      </c>
      <c r="B723" s="1" t="str">
        <v>D3005408018</v>
      </c>
      <c r="C723" s="1" t="str">
        <f>IFERROR(VLOOKUP(B723,MasterSheet!Q:R,2,)," ")</f>
        <v>DELIVERED</v>
      </c>
      <c r="D723" s="1" t="str">
        <f>_xlfn.XLOOKUP(B723,MasterSheet!Q:Q,MasterSheet!P:P)</f>
        <v>IMTECH</v>
      </c>
      <c r="E723" s="1" t="str">
        <f t="shared" si="32"/>
        <v>DTDC</v>
      </c>
      <c r="F723" s="1" t="str">
        <f t="shared" si="33"/>
        <v>Monday</v>
      </c>
    </row>
    <row r="724" spans="1:6" x14ac:dyDescent="0.25">
      <c r="A724" s="2">
        <f>_xlfn.XLOOKUP(B724,MasterSheet!Q:Q,MasterSheet!N:N," ")</f>
        <v>45868</v>
      </c>
      <c r="B724" s="1" t="str">
        <v>Expired</v>
      </c>
      <c r="C724" s="1" t="str">
        <f>IFERROR(VLOOKUP(B724,MasterSheet!Q:R,2,)," ")</f>
        <v>Expired</v>
      </c>
      <c r="D724" s="1" t="str">
        <f>_xlfn.XLOOKUP(B724,MasterSheet!Q:Q,MasterSheet!P:P)</f>
        <v>EXPIRED</v>
      </c>
      <c r="E724" s="1" t="str">
        <f t="shared" si="32"/>
        <v>Other</v>
      </c>
      <c r="F724" s="1" t="str">
        <f t="shared" si="33"/>
        <v>Wednesday</v>
      </c>
    </row>
    <row r="725" spans="1:6" x14ac:dyDescent="0.25">
      <c r="A725" s="2">
        <f>_xlfn.XLOOKUP(B725,MasterSheet!Q:Q,MasterSheet!N:N," ")</f>
        <v>45929</v>
      </c>
      <c r="B725" s="1" t="str">
        <v>PORTER</v>
      </c>
      <c r="C725" s="1" t="str">
        <f>IFERROR(VLOOKUP(B725,MasterSheet!Q:R,2,)," ")</f>
        <v>PORTER</v>
      </c>
      <c r="D725" s="1" t="str">
        <f>_xlfn.XLOOKUP(B725,MasterSheet!Q:Q,MasterSheet!P:P)</f>
        <v>Labex</v>
      </c>
      <c r="E725" s="1" t="str">
        <f t="shared" ref="E725:E728" si="34">IF(LEFT(B725,1)="D","DTDC",IF(ISNUMBER(--LEFT(B725,1)),"Bluedart","Other"))</f>
        <v>Other</v>
      </c>
      <c r="F725" s="1" t="str">
        <f t="shared" ref="F725:F728" si="35">TEXT(A725, "dddd")</f>
        <v>Monday</v>
      </c>
    </row>
    <row r="726" spans="1:6" x14ac:dyDescent="0.25">
      <c r="A726" s="2">
        <f>_xlfn.XLOOKUP(B726,MasterSheet!Q:Q,MasterSheet!N:N," ")</f>
        <v>45854</v>
      </c>
      <c r="B726" s="1" t="str">
        <v>WILL BE BILLED</v>
      </c>
      <c r="C726" s="1" t="str">
        <f>IFERROR(VLOOKUP(B726,MasterSheet!Q:R,2,)," ")</f>
        <v>PRIYANKA MADAM</v>
      </c>
      <c r="D726" s="1" t="str">
        <f>_xlfn.XLOOKUP(B726,MasterSheet!Q:Q,MasterSheet!P:P)</f>
        <v>Aiims</v>
      </c>
      <c r="E726" s="1" t="str">
        <f t="shared" si="34"/>
        <v>Other</v>
      </c>
      <c r="F726" s="1" t="str">
        <f t="shared" si="35"/>
        <v>Wednesday</v>
      </c>
    </row>
    <row r="727" spans="1:6" x14ac:dyDescent="0.25">
      <c r="A727" s="2">
        <f>_xlfn.XLOOKUP(B727,MasterSheet!Q:Q,MasterSheet!N:N," ")</f>
        <v>45859</v>
      </c>
      <c r="B727" s="1" t="str">
        <v>with M Bio</v>
      </c>
      <c r="C727" s="1" t="str">
        <f>IFERROR(VLOOKUP(B727,MasterSheet!Q:R,2,)," ")</f>
        <v>With M Biotehc</v>
      </c>
      <c r="D727" s="1" t="str">
        <f>_xlfn.XLOOKUP(B727,MasterSheet!Q:Q,MasterSheet!P:P)</f>
        <v>HKP</v>
      </c>
      <c r="E727" s="1" t="str">
        <f t="shared" si="34"/>
        <v>Other</v>
      </c>
      <c r="F727" s="1" t="str">
        <f t="shared" si="35"/>
        <v>Monday</v>
      </c>
    </row>
    <row r="728" spans="1:6" x14ac:dyDescent="0.25">
      <c r="A728" s="2" t="str">
        <f>_xlfn.XLOOKUP(B728,MasterSheet!Q:Q,MasterSheet!N:N," ")</f>
        <v xml:space="preserve"> </v>
      </c>
      <c r="B728" s="1">
        <v>0</v>
      </c>
      <c r="C728" s="1" t="str">
        <f>IFERROR(VLOOKUP(B728,MasterSheet!Q:R,2,)," ")</f>
        <v xml:space="preserve"> </v>
      </c>
      <c r="D728" s="1" t="e">
        <f>_xlfn.XLOOKUP(B728,MasterSheet!Q:Q,MasterSheet!P:P)</f>
        <v>#N/A</v>
      </c>
      <c r="E728" s="1" t="str">
        <f t="shared" si="34"/>
        <v>Bluedart</v>
      </c>
      <c r="F728" s="1" t="str">
        <f t="shared" si="35"/>
        <v xml:space="preserve"> </v>
      </c>
    </row>
  </sheetData>
  <autoFilter ref="M2:M3" xr:uid="{00000000-0001-0000-0400-000000000000}"/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S362"/>
  <sheetViews>
    <sheetView topLeftCell="A208" zoomScale="85" zoomScaleNormal="85" workbookViewId="0">
      <selection activeCell="A245" sqref="A245"/>
    </sheetView>
  </sheetViews>
  <sheetFormatPr defaultColWidth="9.28515625" defaultRowHeight="15" x14ac:dyDescent="0.25"/>
  <cols>
    <col min="1" max="1" width="21.42578125" style="23" bestFit="1" customWidth="1"/>
    <col min="2" max="2" width="4.140625" style="23" bestFit="1" customWidth="1"/>
    <col min="3" max="3" width="32.85546875" style="23" bestFit="1" customWidth="1"/>
    <col min="4" max="4" width="11.42578125" style="23" bestFit="1" customWidth="1"/>
    <col min="5" max="5" width="12.5703125" style="23" bestFit="1" customWidth="1"/>
    <col min="6" max="6" width="47.85546875" style="23" bestFit="1" customWidth="1"/>
    <col min="7" max="7" width="13.7109375" style="23" bestFit="1" customWidth="1"/>
    <col min="8" max="8" width="46.28515625" style="23" bestFit="1" customWidth="1"/>
    <col min="9" max="10" width="46.28515625" style="23" customWidth="1"/>
    <col min="11" max="11" width="9.28515625" style="23"/>
    <col min="12" max="12" width="32.85546875" style="23" bestFit="1" customWidth="1"/>
    <col min="13" max="13" width="11.42578125" style="23" bestFit="1" customWidth="1"/>
    <col min="14" max="14" width="16.140625" style="23" bestFit="1" customWidth="1"/>
    <col min="15" max="15" width="47.85546875" style="23" bestFit="1" customWidth="1"/>
    <col min="16" max="16" width="13.7109375" style="23" bestFit="1" customWidth="1"/>
    <col min="17" max="17" width="46.28515625" style="23" bestFit="1" customWidth="1"/>
    <col min="18" max="18" width="46.28515625" style="23" customWidth="1"/>
    <col min="19" max="20" width="9.28515625" style="23"/>
    <col min="21" max="21" width="16.7109375" style="23" bestFit="1" customWidth="1"/>
    <col min="22" max="16384" width="9.28515625" style="23"/>
  </cols>
  <sheetData>
    <row r="1" spans="1:19" x14ac:dyDescent="0.25">
      <c r="A1" s="35" t="s">
        <v>602</v>
      </c>
      <c r="B1" s="35" t="s">
        <v>603</v>
      </c>
      <c r="C1" s="35" t="s">
        <v>8</v>
      </c>
      <c r="D1" s="35" t="s">
        <v>604</v>
      </c>
      <c r="E1" s="35" t="s">
        <v>12</v>
      </c>
      <c r="F1" s="35" t="s">
        <v>11</v>
      </c>
      <c r="G1" s="35" t="s">
        <v>838</v>
      </c>
      <c r="H1" s="35" t="s">
        <v>11</v>
      </c>
      <c r="I1" s="35" t="s">
        <v>2334</v>
      </c>
      <c r="J1" s="36"/>
      <c r="K1" s="21" t="s">
        <v>603</v>
      </c>
      <c r="L1" s="21" t="str" cm="1">
        <f t="array" ref="L1:R68">_xlfn.UNIQUE(C:I)</f>
        <v>Customer Name</v>
      </c>
      <c r="M1" s="21" t="str">
        <v>Temprature</v>
      </c>
      <c r="N1" s="21" t="str">
        <v>Brand</v>
      </c>
      <c r="O1" s="21" t="str">
        <v>Remarks</v>
      </c>
      <c r="P1" s="21" t="str">
        <v>Location</v>
      </c>
      <c r="Q1" s="21" t="str">
        <v>Remarks</v>
      </c>
      <c r="R1" s="21" t="str">
        <v>Check</v>
      </c>
      <c r="S1" s="21" t="s">
        <v>2333</v>
      </c>
    </row>
    <row r="2" spans="1:19" x14ac:dyDescent="0.25">
      <c r="A2" s="21" t="str" cm="1">
        <f t="array" ref="A2:I252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T1408</v>
      </c>
      <c r="B2" s="21">
        <v>1</v>
      </c>
      <c r="C2" s="21" t="str">
        <v>AIIMS</v>
      </c>
      <c r="D2" s="21">
        <v>-20</v>
      </c>
      <c r="E2" s="21" t="str">
        <v>TARGETMOL</v>
      </c>
      <c r="F2" s="21">
        <v>0</v>
      </c>
      <c r="G2" s="21" t="str">
        <v>Delhi</v>
      </c>
      <c r="H2" s="21" t="str">
        <v>Priyanka Madam</v>
      </c>
      <c r="I2" s="21" t="str">
        <v>Local</v>
      </c>
      <c r="K2" s="21">
        <f t="shared" ref="K2:K33" si="0">SUMIFS(B:B,C:C, L2,D:D, M2,E:E, N2,F:F, O2,G:G, P2,H:H, Q2)</f>
        <v>1</v>
      </c>
      <c r="L2" s="21" t="str">
        <v>AIIMS</v>
      </c>
      <c r="M2" s="21">
        <v>-20</v>
      </c>
      <c r="N2" s="21" t="str">
        <v>TARGETMOL</v>
      </c>
      <c r="O2" s="21">
        <v>0</v>
      </c>
      <c r="P2" s="21" t="str">
        <v>Delhi</v>
      </c>
      <c r="Q2" s="21" t="str">
        <v>Priyanka Madam</v>
      </c>
      <c r="R2" s="21" t="str">
        <v>Local</v>
      </c>
      <c r="S2" s="21">
        <f t="shared" ref="S2:S33" si="1">SUMIFS(B:B,C:C, L2,D:D, M2,E:E, N2,F:F, O2,G:G, P2,H:H, Q2)</f>
        <v>1</v>
      </c>
    </row>
    <row r="3" spans="1:19" x14ac:dyDescent="0.25">
      <c r="A3" s="21">
        <v>301804</v>
      </c>
      <c r="B3" s="21">
        <v>1</v>
      </c>
      <c r="C3" s="21" t="str">
        <v>AIIMS</v>
      </c>
      <c r="D3" s="21">
        <v>4</v>
      </c>
      <c r="E3" s="21" t="str">
        <v>BioLegend</v>
      </c>
      <c r="F3" s="21">
        <v>0</v>
      </c>
      <c r="G3" s="21" t="str">
        <v>Delhi</v>
      </c>
      <c r="H3" s="21" t="str">
        <v>PRIYANKA MADAM</v>
      </c>
      <c r="I3" s="21" t="str">
        <v>Local</v>
      </c>
      <c r="K3" s="21">
        <f t="shared" si="0"/>
        <v>1</v>
      </c>
      <c r="L3" s="21" t="str">
        <v>AIIMS</v>
      </c>
      <c r="M3" s="21">
        <v>4</v>
      </c>
      <c r="N3" s="21" t="str">
        <v>BioLegend</v>
      </c>
      <c r="O3" s="21">
        <v>0</v>
      </c>
      <c r="P3" s="21" t="str">
        <v>Delhi</v>
      </c>
      <c r="Q3" s="21" t="str">
        <v>PRIYANKA MADAM</v>
      </c>
      <c r="R3" s="21" t="str">
        <v>Local</v>
      </c>
      <c r="S3" s="21">
        <f t="shared" si="1"/>
        <v>1</v>
      </c>
    </row>
    <row r="4" spans="1:19" x14ac:dyDescent="0.25">
      <c r="A4" s="21">
        <v>900007707</v>
      </c>
      <c r="B4" s="21">
        <v>1</v>
      </c>
      <c r="C4" s="21" t="str">
        <v>APOLLO CHENNAI</v>
      </c>
      <c r="D4" s="21">
        <v>4</v>
      </c>
      <c r="E4" s="21" t="str">
        <v>BioLegend</v>
      </c>
      <c r="F4" s="21">
        <v>0</v>
      </c>
      <c r="G4" s="21" t="str">
        <v>CHENNAI</v>
      </c>
      <c r="H4" s="21" t="str">
        <v>Pending Purchase Order</v>
      </c>
      <c r="I4" s="21" t="str">
        <v>OutStation</v>
      </c>
      <c r="K4" s="21">
        <f t="shared" si="0"/>
        <v>1</v>
      </c>
      <c r="L4" s="21" t="str">
        <v>APOLLO CHENNAI</v>
      </c>
      <c r="M4" s="21">
        <v>4</v>
      </c>
      <c r="N4" s="21" t="str">
        <v>BioLegend</v>
      </c>
      <c r="O4" s="21">
        <v>0</v>
      </c>
      <c r="P4" s="21" t="str">
        <v>CHENNAI</v>
      </c>
      <c r="Q4" s="21" t="str">
        <v>Pending Purchase Order</v>
      </c>
      <c r="R4" s="21" t="str">
        <v>OutStation</v>
      </c>
      <c r="S4" s="21">
        <f t="shared" si="1"/>
        <v>1</v>
      </c>
    </row>
    <row r="5" spans="1:19" x14ac:dyDescent="0.25">
      <c r="A5" s="21" t="str">
        <v>MBS108911</v>
      </c>
      <c r="B5" s="21">
        <v>1</v>
      </c>
      <c r="C5" s="21" t="str">
        <v>BIO SOLUTION</v>
      </c>
      <c r="D5" s="21">
        <v>4</v>
      </c>
      <c r="E5" s="21" t="str">
        <v>MYBIOSOURCE</v>
      </c>
      <c r="F5" s="21">
        <v>0</v>
      </c>
      <c r="G5" s="21" t="str">
        <v>Hyderabad</v>
      </c>
      <c r="H5" s="21">
        <v>0</v>
      </c>
      <c r="I5" s="21" t="str">
        <v>OutStation</v>
      </c>
      <c r="K5" s="21">
        <f t="shared" si="0"/>
        <v>1</v>
      </c>
      <c r="L5" s="21" t="str">
        <v>BIO SOLUTION</v>
      </c>
      <c r="M5" s="21">
        <v>4</v>
      </c>
      <c r="N5" s="21" t="str">
        <v>MYBIOSOURCE</v>
      </c>
      <c r="O5" s="21">
        <v>0</v>
      </c>
      <c r="P5" s="21" t="str">
        <v>Hyderabad</v>
      </c>
      <c r="Q5" s="21">
        <v>0</v>
      </c>
      <c r="R5" s="21" t="str">
        <v>OutStation</v>
      </c>
      <c r="S5" s="21">
        <f t="shared" si="1"/>
        <v>1</v>
      </c>
    </row>
    <row r="6" spans="1:19" x14ac:dyDescent="0.25">
      <c r="A6" s="21" t="str">
        <v>9200-09</v>
      </c>
      <c r="B6" s="21">
        <v>1</v>
      </c>
      <c r="C6" s="21" t="str">
        <v>BIOCON</v>
      </c>
      <c r="D6" s="21">
        <v>4</v>
      </c>
      <c r="E6" s="21" t="str">
        <v>SOUTHERNBIOTECH</v>
      </c>
      <c r="F6" s="21">
        <v>0</v>
      </c>
      <c r="G6" s="21" t="str">
        <v>Banglore</v>
      </c>
      <c r="H6" s="21">
        <v>0</v>
      </c>
      <c r="I6" s="21" t="str">
        <v>OutStation</v>
      </c>
      <c r="K6" s="21">
        <f t="shared" si="0"/>
        <v>1</v>
      </c>
      <c r="L6" s="21" t="str">
        <v>BIOCON</v>
      </c>
      <c r="M6" s="21">
        <v>4</v>
      </c>
      <c r="N6" s="21" t="str">
        <v>SOUTHERNBIOTECH</v>
      </c>
      <c r="O6" s="21">
        <v>0</v>
      </c>
      <c r="P6" s="21" t="str">
        <v>Banglore</v>
      </c>
      <c r="Q6" s="21">
        <v>0</v>
      </c>
      <c r="R6" s="21" t="str">
        <v>OutStation</v>
      </c>
      <c r="S6" s="21">
        <f t="shared" si="1"/>
        <v>1</v>
      </c>
    </row>
    <row r="7" spans="1:19" x14ac:dyDescent="0.25">
      <c r="A7" s="21">
        <v>127627</v>
      </c>
      <c r="B7" s="21">
        <v>1</v>
      </c>
      <c r="C7" s="21" t="str">
        <v>GENECARE</v>
      </c>
      <c r="D7" s="21">
        <v>4</v>
      </c>
      <c r="E7" s="21" t="str">
        <v>BioLegend</v>
      </c>
      <c r="F7" s="21">
        <v>0</v>
      </c>
      <c r="G7" s="21" t="str">
        <v>VARANASI</v>
      </c>
      <c r="H7" s="21" t="str">
        <v>Payment Issue (Priya)</v>
      </c>
      <c r="I7" s="21" t="str">
        <v>OutStation</v>
      </c>
      <c r="K7" s="21">
        <f t="shared" si="0"/>
        <v>2</v>
      </c>
      <c r="L7" s="21" t="str">
        <v>GENECARE</v>
      </c>
      <c r="M7" s="21">
        <v>4</v>
      </c>
      <c r="N7" s="21" t="str">
        <v>BioLegend</v>
      </c>
      <c r="O7" s="21">
        <v>0</v>
      </c>
      <c r="P7" s="21" t="str">
        <v>VARANASI</v>
      </c>
      <c r="Q7" s="21" t="str">
        <v>Payment Issue (Priya)</v>
      </c>
      <c r="R7" s="21" t="str">
        <v>OutStation</v>
      </c>
      <c r="S7" s="21">
        <f t="shared" si="1"/>
        <v>2</v>
      </c>
    </row>
    <row r="8" spans="1:19" x14ac:dyDescent="0.25">
      <c r="A8" s="21">
        <v>640908</v>
      </c>
      <c r="B8" s="21">
        <v>1</v>
      </c>
      <c r="C8" s="21" t="str">
        <v>GENECARE</v>
      </c>
      <c r="D8" s="21">
        <v>4</v>
      </c>
      <c r="E8" s="21" t="str">
        <v>BioLegend</v>
      </c>
      <c r="F8" s="21">
        <v>0</v>
      </c>
      <c r="G8" s="21" t="str">
        <v>VARANASI</v>
      </c>
      <c r="H8" s="21" t="str">
        <v>Payment Issue (Priya)</v>
      </c>
      <c r="I8" s="21" t="str">
        <v>OutStation</v>
      </c>
      <c r="K8" s="21">
        <f t="shared" si="0"/>
        <v>1</v>
      </c>
      <c r="L8" s="21" t="str">
        <v>GK BIO</v>
      </c>
      <c r="M8" s="21">
        <v>-20</v>
      </c>
      <c r="N8" s="21" t="str">
        <v>DHARMACON</v>
      </c>
      <c r="O8" s="21">
        <v>0</v>
      </c>
      <c r="P8" s="21" t="str">
        <v>Pune</v>
      </c>
      <c r="Q8" s="21">
        <v>0</v>
      </c>
      <c r="R8" s="21" t="str">
        <v>OutStation</v>
      </c>
      <c r="S8" s="21">
        <f t="shared" si="1"/>
        <v>1</v>
      </c>
    </row>
    <row r="9" spans="1:19" x14ac:dyDescent="0.25">
      <c r="A9" s="21" t="str">
        <v>IN-001005-01-20</v>
      </c>
      <c r="B9" s="21">
        <v>1</v>
      </c>
      <c r="C9" s="21" t="str">
        <v>GK BIO</v>
      </c>
      <c r="D9" s="21">
        <v>-20</v>
      </c>
      <c r="E9" s="21" t="str">
        <v>DHARMACON</v>
      </c>
      <c r="F9" s="21">
        <v>0</v>
      </c>
      <c r="G9" s="21" t="str">
        <v>Pune</v>
      </c>
      <c r="H9" s="21">
        <v>0</v>
      </c>
      <c r="I9" s="21" t="str">
        <v>OutStation</v>
      </c>
      <c r="K9" s="21">
        <f t="shared" si="0"/>
        <v>1</v>
      </c>
      <c r="L9" s="21" t="str">
        <v>GOLDLAKE</v>
      </c>
      <c r="M9" s="21">
        <v>4</v>
      </c>
      <c r="N9" s="21" t="str">
        <v>CYTOSKELETON</v>
      </c>
      <c r="O9" s="21">
        <v>0</v>
      </c>
      <c r="P9" s="21" t="str">
        <v>PUNE</v>
      </c>
      <c r="Q9" s="21" t="str">
        <v>Payment Issue (Anjali)</v>
      </c>
      <c r="R9" s="21" t="str">
        <v>OutStation</v>
      </c>
      <c r="S9" s="21">
        <f t="shared" si="1"/>
        <v>1</v>
      </c>
    </row>
    <row r="10" spans="1:19" x14ac:dyDescent="0.25">
      <c r="A10" s="21" t="str">
        <v>BK011P</v>
      </c>
      <c r="B10" s="21">
        <v>1</v>
      </c>
      <c r="C10" s="21" t="str">
        <v>GOLDLAKE</v>
      </c>
      <c r="D10" s="21">
        <v>4</v>
      </c>
      <c r="E10" s="21" t="str">
        <v>CYTOSKELETON</v>
      </c>
      <c r="F10" s="21">
        <v>0</v>
      </c>
      <c r="G10" s="21" t="str">
        <v>PUNE</v>
      </c>
      <c r="H10" s="21" t="str">
        <v>Payment Issue (Anjali)</v>
      </c>
      <c r="I10" s="21" t="str">
        <v>OutStation</v>
      </c>
      <c r="K10" s="21">
        <f t="shared" si="0"/>
        <v>1</v>
      </c>
      <c r="L10" s="21" t="str">
        <v>HELIX</v>
      </c>
      <c r="M10" s="21">
        <v>-80</v>
      </c>
      <c r="N10" s="21" t="str">
        <v>DHARMACON</v>
      </c>
      <c r="O10" s="21">
        <v>0</v>
      </c>
      <c r="P10" s="21" t="str">
        <v>Kerala</v>
      </c>
      <c r="Q10" s="21">
        <v>0</v>
      </c>
      <c r="R10" s="21" t="str">
        <v>OutStation</v>
      </c>
      <c r="S10" s="21">
        <f t="shared" si="1"/>
        <v>1</v>
      </c>
    </row>
    <row r="11" spans="1:19" x14ac:dyDescent="0.25">
      <c r="A11" s="21" t="str">
        <v>RHS4531-EG200958</v>
      </c>
      <c r="B11" s="21">
        <v>1</v>
      </c>
      <c r="C11" s="21" t="str">
        <v>HELIX</v>
      </c>
      <c r="D11" s="21">
        <v>-80</v>
      </c>
      <c r="E11" s="21" t="str">
        <v>DHARMACON</v>
      </c>
      <c r="F11" s="21">
        <v>0</v>
      </c>
      <c r="G11" s="21" t="str">
        <v>Kerala</v>
      </c>
      <c r="H11" s="21">
        <v>0</v>
      </c>
      <c r="I11" s="21" t="str">
        <v>OutStation</v>
      </c>
      <c r="K11" s="21">
        <f t="shared" si="0"/>
        <v>2</v>
      </c>
      <c r="L11" s="21" t="str">
        <v>ICGEB</v>
      </c>
      <c r="M11" s="21">
        <v>4</v>
      </c>
      <c r="N11" s="21" t="str">
        <v>BioLegend</v>
      </c>
      <c r="O11" s="21">
        <v>0</v>
      </c>
      <c r="P11" s="21" t="str">
        <v>Delhi</v>
      </c>
      <c r="Q11" s="21" t="str">
        <v>PRIYANKA MADAM (FOC)</v>
      </c>
      <c r="R11" s="21" t="str">
        <v>Local</v>
      </c>
      <c r="S11" s="21">
        <f t="shared" si="1"/>
        <v>2</v>
      </c>
    </row>
    <row r="12" spans="1:19" x14ac:dyDescent="0.25">
      <c r="A12" s="21">
        <v>420801</v>
      </c>
      <c r="B12" s="21">
        <v>2</v>
      </c>
      <c r="C12" s="21" t="str">
        <v>ICGEB</v>
      </c>
      <c r="D12" s="21">
        <v>4</v>
      </c>
      <c r="E12" s="21" t="str">
        <v>BioLegend</v>
      </c>
      <c r="F12" s="21">
        <v>0</v>
      </c>
      <c r="G12" s="21" t="str">
        <v>Delhi</v>
      </c>
      <c r="H12" s="21" t="str">
        <v>PRIYANKA MADAM (FOC)</v>
      </c>
      <c r="I12" s="21" t="str">
        <v>Local</v>
      </c>
      <c r="K12" s="21">
        <f t="shared" si="0"/>
        <v>1</v>
      </c>
      <c r="L12" s="21" t="str">
        <v>IISC</v>
      </c>
      <c r="M12" s="21">
        <v>4</v>
      </c>
      <c r="N12" s="21" t="str">
        <v>BioLegend</v>
      </c>
      <c r="O12" s="21">
        <v>0</v>
      </c>
      <c r="P12" s="21" t="str">
        <v>Banglore</v>
      </c>
      <c r="Q12" s="21" t="str">
        <v>pending purchase order</v>
      </c>
      <c r="R12" s="21" t="str">
        <v>OutStation</v>
      </c>
      <c r="S12" s="21">
        <f t="shared" si="1"/>
        <v>1</v>
      </c>
    </row>
    <row r="13" spans="1:19" x14ac:dyDescent="0.25">
      <c r="A13" s="21">
        <v>663104</v>
      </c>
      <c r="B13" s="21">
        <v>1</v>
      </c>
      <c r="C13" s="21" t="str">
        <v>IISC</v>
      </c>
      <c r="D13" s="21">
        <v>4</v>
      </c>
      <c r="E13" s="21" t="str">
        <v>BioLegend</v>
      </c>
      <c r="F13" s="21">
        <v>0</v>
      </c>
      <c r="G13" s="21" t="str">
        <v>Banglore</v>
      </c>
      <c r="H13" s="21" t="str">
        <v>pending purchase order</v>
      </c>
      <c r="I13" s="21" t="str">
        <v>OutStation</v>
      </c>
      <c r="K13" s="21">
        <f t="shared" si="0"/>
        <v>40</v>
      </c>
      <c r="L13" s="21" t="str">
        <v>IISER BHOPAL</v>
      </c>
      <c r="M13" s="21">
        <v>4</v>
      </c>
      <c r="N13" s="21" t="str">
        <v>BIOLEGEND</v>
      </c>
      <c r="O13" s="21">
        <v>0</v>
      </c>
      <c r="P13" s="21" t="str">
        <v>Bhopal</v>
      </c>
      <c r="Q13" s="21" t="str">
        <v>On Hold (Priyanka madam)</v>
      </c>
      <c r="R13" s="21" t="str">
        <v>OutStation</v>
      </c>
      <c r="S13" s="21">
        <f t="shared" si="1"/>
        <v>40</v>
      </c>
    </row>
    <row r="14" spans="1:19" x14ac:dyDescent="0.25">
      <c r="A14" s="21">
        <v>101206</v>
      </c>
      <c r="B14" s="21">
        <v>1</v>
      </c>
      <c r="C14" s="21" t="str">
        <v>IISER BHOPAL</v>
      </c>
      <c r="D14" s="21">
        <v>4</v>
      </c>
      <c r="E14" s="21" t="str">
        <v>BIOLEGEND</v>
      </c>
      <c r="F14" s="21">
        <v>0</v>
      </c>
      <c r="G14" s="21" t="str">
        <v>Bhopal</v>
      </c>
      <c r="H14" s="21" t="str">
        <v>On Hold (Priyanka madam)</v>
      </c>
      <c r="I14" s="21" t="str">
        <v>OutStation</v>
      </c>
      <c r="K14" s="21">
        <f t="shared" si="0"/>
        <v>4</v>
      </c>
      <c r="L14" s="21" t="str">
        <v>IISER BHOPAL</v>
      </c>
      <c r="M14" s="21">
        <v>4</v>
      </c>
      <c r="N14" s="21" t="str">
        <v>BIOLEGEND</v>
      </c>
      <c r="O14" s="21" t="str">
        <v>FOC</v>
      </c>
      <c r="P14" s="21" t="str">
        <v>Bhopal</v>
      </c>
      <c r="Q14" s="21" t="str">
        <v>On Hold (Priyanka madam)</v>
      </c>
      <c r="R14" s="21" t="str">
        <v>OutStation</v>
      </c>
      <c r="S14" s="21">
        <f t="shared" si="1"/>
        <v>4</v>
      </c>
    </row>
    <row r="15" spans="1:19" x14ac:dyDescent="0.25">
      <c r="A15" s="21">
        <v>103039</v>
      </c>
      <c r="B15" s="21">
        <v>1</v>
      </c>
      <c r="C15" s="21" t="str">
        <v>IISER BHOPAL</v>
      </c>
      <c r="D15" s="21">
        <v>4</v>
      </c>
      <c r="E15" s="21" t="str">
        <v>BIOLEGEND</v>
      </c>
      <c r="F15" s="21">
        <v>0</v>
      </c>
      <c r="G15" s="21" t="str">
        <v>Bhopal</v>
      </c>
      <c r="H15" s="21" t="str">
        <v>On Hold (Priyanka madam)</v>
      </c>
      <c r="I15" s="21" t="str">
        <v>OutStation</v>
      </c>
      <c r="K15" s="21">
        <f t="shared" si="0"/>
        <v>1</v>
      </c>
      <c r="L15" s="21" t="str">
        <v>IISER BHOPAL</v>
      </c>
      <c r="M15" s="21">
        <v>-20</v>
      </c>
      <c r="N15" s="21" t="str">
        <v>BIOLEGEND</v>
      </c>
      <c r="O15" s="21">
        <v>0</v>
      </c>
      <c r="P15" s="21" t="str">
        <v>Bhopal</v>
      </c>
      <c r="Q15" s="21" t="str">
        <v>On Hold (Priyanka madam)</v>
      </c>
      <c r="R15" s="21" t="str">
        <v>OutStation</v>
      </c>
      <c r="S15" s="21">
        <f t="shared" si="1"/>
        <v>1</v>
      </c>
    </row>
    <row r="16" spans="1:19" x14ac:dyDescent="0.25">
      <c r="A16" s="21">
        <v>104729</v>
      </c>
      <c r="B16" s="21">
        <v>1</v>
      </c>
      <c r="C16" s="21" t="str">
        <v>IISER BHOPAL</v>
      </c>
      <c r="D16" s="21">
        <v>4</v>
      </c>
      <c r="E16" s="21" t="str">
        <v>BIOLEGEND</v>
      </c>
      <c r="F16" s="21">
        <v>0</v>
      </c>
      <c r="G16" s="21" t="str">
        <v>Bhopal</v>
      </c>
      <c r="H16" s="21" t="str">
        <v>On Hold (Priyanka madam)</v>
      </c>
      <c r="I16" s="21" t="str">
        <v>OutStation</v>
      </c>
      <c r="K16" s="21">
        <f t="shared" si="0"/>
        <v>3</v>
      </c>
      <c r="L16" s="21" t="str">
        <v>IIT KHARAGPUR</v>
      </c>
      <c r="M16" s="21">
        <v>-80</v>
      </c>
      <c r="N16" s="21" t="str">
        <v>Dharmacon</v>
      </c>
      <c r="O16" s="21">
        <v>0</v>
      </c>
      <c r="P16" s="21" t="str">
        <v>Kharagpur</v>
      </c>
      <c r="Q16" s="21" t="str">
        <v>Non Gem Certificate Required</v>
      </c>
      <c r="R16" s="21" t="str">
        <v>OutStation</v>
      </c>
      <c r="S16" s="21">
        <f t="shared" si="1"/>
        <v>3</v>
      </c>
    </row>
    <row r="17" spans="1:19" x14ac:dyDescent="0.25">
      <c r="A17" s="21">
        <v>105606</v>
      </c>
      <c r="B17" s="21">
        <v>1</v>
      </c>
      <c r="C17" s="21" t="str">
        <v>IISER BHOPAL</v>
      </c>
      <c r="D17" s="21">
        <v>4</v>
      </c>
      <c r="E17" s="21" t="str">
        <v>BIOLEGEND</v>
      </c>
      <c r="F17" s="21">
        <v>0</v>
      </c>
      <c r="G17" s="21" t="str">
        <v>Bhopal</v>
      </c>
      <c r="H17" s="21" t="str">
        <v>On Hold (Priyanka madam)</v>
      </c>
      <c r="I17" s="21" t="str">
        <v>OutStation</v>
      </c>
      <c r="K17" s="21">
        <f t="shared" si="0"/>
        <v>7</v>
      </c>
      <c r="L17" s="21" t="str">
        <v>ILS</v>
      </c>
      <c r="M17" s="21">
        <v>-20</v>
      </c>
      <c r="N17" s="21" t="str">
        <v>DHARMACON</v>
      </c>
      <c r="O17" s="21">
        <v>0</v>
      </c>
      <c r="P17" s="21" t="str">
        <v>Bhuvneshwar</v>
      </c>
      <c r="Q17" s="21" t="str">
        <v>Back Order (New Item)</v>
      </c>
      <c r="R17" s="21" t="str">
        <v>OutStation</v>
      </c>
      <c r="S17" s="21">
        <f t="shared" si="1"/>
        <v>7</v>
      </c>
    </row>
    <row r="18" spans="1:19" x14ac:dyDescent="0.25">
      <c r="A18" s="21">
        <v>106315</v>
      </c>
      <c r="B18" s="21">
        <v>1</v>
      </c>
      <c r="C18" s="21" t="str">
        <v>IISER BHOPAL</v>
      </c>
      <c r="D18" s="21">
        <v>4</v>
      </c>
      <c r="E18" s="21" t="str">
        <v>BIOLEGEND</v>
      </c>
      <c r="F18" s="21">
        <v>0</v>
      </c>
      <c r="G18" s="21" t="str">
        <v>Bhopal</v>
      </c>
      <c r="H18" s="21" t="str">
        <v>On Hold (Priyanka madam)</v>
      </c>
      <c r="I18" s="21" t="str">
        <v>OutStation</v>
      </c>
      <c r="K18" s="21">
        <f t="shared" si="0"/>
        <v>2</v>
      </c>
      <c r="L18" s="21" t="str">
        <v>JNCAR</v>
      </c>
      <c r="M18" s="21">
        <v>4</v>
      </c>
      <c r="N18" s="21" t="str">
        <v>BIOXCELL</v>
      </c>
      <c r="O18" s="21">
        <v>0</v>
      </c>
      <c r="P18" s="21" t="str">
        <v>Banglore</v>
      </c>
      <c r="Q18" s="21">
        <v>0</v>
      </c>
      <c r="R18" s="21" t="str">
        <v>OutStation</v>
      </c>
      <c r="S18" s="21">
        <f t="shared" si="1"/>
        <v>2</v>
      </c>
    </row>
    <row r="19" spans="1:19" x14ac:dyDescent="0.25">
      <c r="A19" s="21">
        <v>107643</v>
      </c>
      <c r="B19" s="21">
        <v>1</v>
      </c>
      <c r="C19" s="21" t="str">
        <v>IISER BHOPAL</v>
      </c>
      <c r="D19" s="21">
        <v>4</v>
      </c>
      <c r="E19" s="21" t="str">
        <v>BIOLEGEND</v>
      </c>
      <c r="F19" s="21">
        <v>0</v>
      </c>
      <c r="G19" s="21" t="str">
        <v>Bhopal</v>
      </c>
      <c r="H19" s="21" t="str">
        <v>On Hold (Priyanka madam)</v>
      </c>
      <c r="I19" s="21" t="str">
        <v>OutStation</v>
      </c>
      <c r="K19" s="21">
        <f t="shared" si="0"/>
        <v>2</v>
      </c>
      <c r="L19" s="21" t="str">
        <v>NCBS</v>
      </c>
      <c r="M19" s="21">
        <v>-20</v>
      </c>
      <c r="N19" s="21" t="str">
        <v>DHARMACON</v>
      </c>
      <c r="O19" s="21">
        <v>0</v>
      </c>
      <c r="P19" s="21" t="str">
        <v>Banglore</v>
      </c>
      <c r="Q19" s="21" t="str">
        <v>Pending Purchase Order</v>
      </c>
      <c r="R19" s="21" t="str">
        <v>OutStation</v>
      </c>
      <c r="S19" s="21">
        <f t="shared" si="1"/>
        <v>2</v>
      </c>
    </row>
    <row r="20" spans="1:19" x14ac:dyDescent="0.25">
      <c r="A20" s="21">
        <v>116119</v>
      </c>
      <c r="B20" s="21">
        <v>1</v>
      </c>
      <c r="C20" s="21" t="str">
        <v>IISER BHOPAL</v>
      </c>
      <c r="D20" s="21">
        <v>4</v>
      </c>
      <c r="E20" s="21" t="str">
        <v>BIOLEGEND</v>
      </c>
      <c r="F20" s="21">
        <v>0</v>
      </c>
      <c r="G20" s="21" t="str">
        <v>Bhopal</v>
      </c>
      <c r="H20" s="21" t="str">
        <v>On Hold (Priyanka madam)</v>
      </c>
      <c r="I20" s="21" t="str">
        <v>OutStation</v>
      </c>
      <c r="K20" s="21">
        <f t="shared" si="0"/>
        <v>1</v>
      </c>
      <c r="L20" s="21" t="str">
        <v>NIBMG</v>
      </c>
      <c r="M20" s="21">
        <v>-20</v>
      </c>
      <c r="N20" s="21" t="str">
        <v>Dharmacon</v>
      </c>
      <c r="O20" s="21">
        <v>0</v>
      </c>
      <c r="P20" s="21" t="str">
        <v>Kalyani</v>
      </c>
      <c r="Q20" s="21" t="str">
        <v>pending purchase order</v>
      </c>
      <c r="R20" s="21" t="str">
        <v>OutStation</v>
      </c>
      <c r="S20" s="21">
        <f t="shared" si="1"/>
        <v>1</v>
      </c>
    </row>
    <row r="21" spans="1:19" x14ac:dyDescent="0.25">
      <c r="A21" s="21">
        <v>117329</v>
      </c>
      <c r="B21" s="21">
        <v>1</v>
      </c>
      <c r="C21" s="21" t="str">
        <v>IISER BHOPAL</v>
      </c>
      <c r="D21" s="21">
        <v>4</v>
      </c>
      <c r="E21" s="21" t="str">
        <v>BIOLEGEND</v>
      </c>
      <c r="F21" s="21">
        <v>0</v>
      </c>
      <c r="G21" s="21" t="str">
        <v>Bhopal</v>
      </c>
      <c r="H21" s="21" t="str">
        <v>On Hold (Priyanka madam)</v>
      </c>
      <c r="I21" s="21" t="str">
        <v>OutStation</v>
      </c>
      <c r="K21" s="21">
        <f t="shared" si="0"/>
        <v>6</v>
      </c>
      <c r="L21" s="21" t="str">
        <v>NIBMG</v>
      </c>
      <c r="M21" s="21">
        <v>-20</v>
      </c>
      <c r="N21" s="21" t="str">
        <v>DHARMACON</v>
      </c>
      <c r="O21" s="21">
        <v>0</v>
      </c>
      <c r="P21" s="21" t="str">
        <v>Kalyani</v>
      </c>
      <c r="Q21" s="21">
        <v>0</v>
      </c>
      <c r="R21" s="21" t="str">
        <v>OutStation</v>
      </c>
      <c r="S21" s="21">
        <f t="shared" si="1"/>
        <v>6</v>
      </c>
    </row>
    <row r="22" spans="1:19" x14ac:dyDescent="0.25">
      <c r="A22" s="21">
        <v>122023</v>
      </c>
      <c r="B22" s="21">
        <v>1</v>
      </c>
      <c r="C22" s="21" t="str">
        <v>IISER BHOPAL</v>
      </c>
      <c r="D22" s="21">
        <v>4</v>
      </c>
      <c r="E22" s="21" t="str">
        <v>BIOLEGEND</v>
      </c>
      <c r="F22" s="21">
        <v>0</v>
      </c>
      <c r="G22" s="21" t="str">
        <v>Bhopal</v>
      </c>
      <c r="H22" s="21" t="str">
        <v>On Hold (Priyanka madam)</v>
      </c>
      <c r="I22" s="21" t="str">
        <v>OutStation</v>
      </c>
      <c r="K22" s="21">
        <f t="shared" si="0"/>
        <v>1</v>
      </c>
      <c r="L22" s="21" t="str">
        <v>NIBMG</v>
      </c>
      <c r="M22" s="21">
        <v>-80</v>
      </c>
      <c r="N22" s="21" t="str">
        <v>DHARMACON</v>
      </c>
      <c r="O22" s="21">
        <v>0</v>
      </c>
      <c r="P22" s="21" t="str">
        <v>Kalyani</v>
      </c>
      <c r="Q22" s="21">
        <v>0</v>
      </c>
      <c r="R22" s="21" t="str">
        <v>OutStation</v>
      </c>
      <c r="S22" s="21">
        <f t="shared" si="1"/>
        <v>1</v>
      </c>
    </row>
    <row r="23" spans="1:19" x14ac:dyDescent="0.25">
      <c r="A23" s="21">
        <v>123133</v>
      </c>
      <c r="B23" s="21">
        <v>1</v>
      </c>
      <c r="C23" s="21" t="str">
        <v>IISER BHOPAL</v>
      </c>
      <c r="D23" s="21">
        <v>4</v>
      </c>
      <c r="E23" s="21" t="str">
        <v>BIOLEGEND</v>
      </c>
      <c r="F23" s="21">
        <v>0</v>
      </c>
      <c r="G23" s="21" t="str">
        <v>Bhopal</v>
      </c>
      <c r="H23" s="21" t="str">
        <v>On Hold (Priyanka madam)</v>
      </c>
      <c r="I23" s="21" t="str">
        <v>OutStation</v>
      </c>
      <c r="K23" s="21">
        <f t="shared" si="0"/>
        <v>2</v>
      </c>
      <c r="L23" s="21" t="str">
        <v>PRIYANKA MADAM</v>
      </c>
      <c r="M23" s="21">
        <v>4</v>
      </c>
      <c r="N23" s="21" t="str">
        <v>BioLegend</v>
      </c>
      <c r="O23" s="21">
        <v>0</v>
      </c>
      <c r="P23" s="21" t="str">
        <v>Delhi</v>
      </c>
      <c r="Q23" s="21" t="str">
        <v>Priyanka Madam</v>
      </c>
      <c r="R23" s="21" t="str">
        <v>Local</v>
      </c>
      <c r="S23" s="21">
        <f t="shared" si="1"/>
        <v>2</v>
      </c>
    </row>
    <row r="24" spans="1:19" x14ac:dyDescent="0.25">
      <c r="A24" s="21">
        <v>126511</v>
      </c>
      <c r="B24" s="21">
        <v>1</v>
      </c>
      <c r="C24" s="21" t="str">
        <v>IISER BHOPAL</v>
      </c>
      <c r="D24" s="21">
        <v>4</v>
      </c>
      <c r="E24" s="21" t="str">
        <v>BIOLEGEND</v>
      </c>
      <c r="F24" s="21">
        <v>0</v>
      </c>
      <c r="G24" s="21" t="str">
        <v>Bhopal</v>
      </c>
      <c r="H24" s="21" t="str">
        <v>On Hold (Priyanka madam)</v>
      </c>
      <c r="I24" s="21" t="str">
        <v>OutStation</v>
      </c>
      <c r="K24" s="21">
        <f t="shared" si="0"/>
        <v>1</v>
      </c>
      <c r="L24" s="21" t="str">
        <v>RCB</v>
      </c>
      <c r="M24" s="21">
        <v>4</v>
      </c>
      <c r="N24" s="21" t="str">
        <v>BioLegend</v>
      </c>
      <c r="O24" s="21">
        <v>0</v>
      </c>
      <c r="P24" s="21" t="str">
        <v>Delhi</v>
      </c>
      <c r="Q24" s="21" t="str">
        <v>Priyanka Madam</v>
      </c>
      <c r="R24" s="21" t="str">
        <v>Local</v>
      </c>
      <c r="S24" s="21">
        <f t="shared" si="1"/>
        <v>1</v>
      </c>
    </row>
    <row r="25" spans="1:19" x14ac:dyDescent="0.25">
      <c r="A25" s="21">
        <v>127215</v>
      </c>
      <c r="B25" s="21">
        <v>1</v>
      </c>
      <c r="C25" s="21" t="str">
        <v>IISER BHOPAL</v>
      </c>
      <c r="D25" s="21">
        <v>4</v>
      </c>
      <c r="E25" s="21" t="str">
        <v>BIOLEGEND</v>
      </c>
      <c r="F25" s="21">
        <v>0</v>
      </c>
      <c r="G25" s="21" t="str">
        <v>Bhopal</v>
      </c>
      <c r="H25" s="21" t="str">
        <v>On Hold (Priyanka madam)</v>
      </c>
      <c r="I25" s="21" t="str">
        <v>OutStation</v>
      </c>
      <c r="K25" s="21">
        <f t="shared" si="0"/>
        <v>5</v>
      </c>
      <c r="L25" s="21" t="str">
        <v>RCB</v>
      </c>
      <c r="M25" s="21">
        <v>-20</v>
      </c>
      <c r="N25" s="21" t="str">
        <v>DHARMACON</v>
      </c>
      <c r="O25" s="21">
        <v>0</v>
      </c>
      <c r="P25" s="21" t="str">
        <v>Delhi</v>
      </c>
      <c r="Q25" s="21">
        <v>0</v>
      </c>
      <c r="R25" s="21" t="str">
        <v>Local</v>
      </c>
      <c r="S25" s="21">
        <f t="shared" si="1"/>
        <v>5</v>
      </c>
    </row>
    <row r="26" spans="1:19" x14ac:dyDescent="0.25">
      <c r="A26" s="21">
        <v>128035</v>
      </c>
      <c r="B26" s="21">
        <v>1</v>
      </c>
      <c r="C26" s="21" t="str">
        <v>IISER BHOPAL</v>
      </c>
      <c r="D26" s="21">
        <v>4</v>
      </c>
      <c r="E26" s="21" t="str">
        <v>BIOLEGEND</v>
      </c>
      <c r="F26" s="21">
        <v>0</v>
      </c>
      <c r="G26" s="21" t="str">
        <v>Bhopal</v>
      </c>
      <c r="H26" s="21" t="str">
        <v>On Hold (Priyanka madam)</v>
      </c>
      <c r="I26" s="21" t="str">
        <v>OutStation</v>
      </c>
      <c r="K26" s="21">
        <f t="shared" si="0"/>
        <v>5</v>
      </c>
      <c r="L26" s="21" t="str">
        <v>Sample (PM)</v>
      </c>
      <c r="M26" s="21">
        <v>4</v>
      </c>
      <c r="N26" s="21" t="str">
        <v>Hansa Biomed</v>
      </c>
      <c r="O26" s="21" t="str">
        <v>Priyanka Madam</v>
      </c>
      <c r="P26" s="21" t="str">
        <v>delhi</v>
      </c>
      <c r="Q26" s="21" t="str">
        <v>Priyanka Madam</v>
      </c>
      <c r="R26" s="21" t="str">
        <v>Local</v>
      </c>
      <c r="S26" s="21">
        <f t="shared" si="1"/>
        <v>5</v>
      </c>
    </row>
    <row r="27" spans="1:19" x14ac:dyDescent="0.25">
      <c r="A27" s="21">
        <v>134021</v>
      </c>
      <c r="B27" s="21">
        <v>1</v>
      </c>
      <c r="C27" s="21" t="str">
        <v>IISER BHOPAL</v>
      </c>
      <c r="D27" s="21">
        <v>4</v>
      </c>
      <c r="E27" s="21" t="str">
        <v>BIOLEGEND</v>
      </c>
      <c r="F27" s="21">
        <v>0</v>
      </c>
      <c r="G27" s="21" t="str">
        <v>Bhopal</v>
      </c>
      <c r="H27" s="21" t="str">
        <v>On Hold (Priyanka madam)</v>
      </c>
      <c r="I27" s="21" t="str">
        <v>OutStation</v>
      </c>
      <c r="K27" s="21">
        <f t="shared" si="0"/>
        <v>2</v>
      </c>
      <c r="L27" s="21" t="str">
        <v>SOUTH CAMPUS</v>
      </c>
      <c r="M27" s="21" t="str">
        <v>RT</v>
      </c>
      <c r="N27" s="21" t="str">
        <v>HOEFER</v>
      </c>
      <c r="O27" s="21">
        <v>0</v>
      </c>
      <c r="P27" s="21" t="str">
        <v>Delhi</v>
      </c>
      <c r="Q27" s="21" t="str">
        <v>Sample</v>
      </c>
      <c r="R27" s="21" t="str">
        <v>Local</v>
      </c>
      <c r="S27" s="21">
        <f t="shared" si="1"/>
        <v>2</v>
      </c>
    </row>
    <row r="28" spans="1:19" x14ac:dyDescent="0.25">
      <c r="A28" s="21">
        <v>135219</v>
      </c>
      <c r="B28" s="21">
        <v>1</v>
      </c>
      <c r="C28" s="21" t="str">
        <v>IISER BHOPAL</v>
      </c>
      <c r="D28" s="21">
        <v>4</v>
      </c>
      <c r="E28" s="21" t="str">
        <v>BIOLEGEND</v>
      </c>
      <c r="F28" s="21">
        <v>0</v>
      </c>
      <c r="G28" s="21" t="str">
        <v>Bhopal</v>
      </c>
      <c r="H28" s="21" t="str">
        <v>On Hold (Priyanka madam)</v>
      </c>
      <c r="I28" s="21" t="str">
        <v>OutStation</v>
      </c>
      <c r="K28" s="21">
        <f t="shared" si="0"/>
        <v>6</v>
      </c>
      <c r="L28" s="21" t="str">
        <v>SSCMP</v>
      </c>
      <c r="M28" s="21">
        <v>4</v>
      </c>
      <c r="N28" s="21" t="str">
        <v>BIOXCELL</v>
      </c>
      <c r="O28" s="21">
        <v>0</v>
      </c>
      <c r="P28" s="21" t="str">
        <v>Bhopal</v>
      </c>
      <c r="Q28" s="21">
        <v>0</v>
      </c>
      <c r="R28" s="21" t="str">
        <v>OutStation</v>
      </c>
      <c r="S28" s="21">
        <f t="shared" si="1"/>
        <v>6</v>
      </c>
    </row>
    <row r="29" spans="1:19" x14ac:dyDescent="0.25">
      <c r="A29" s="21">
        <v>137017</v>
      </c>
      <c r="B29" s="21">
        <v>1</v>
      </c>
      <c r="C29" s="21" t="str">
        <v>IISER BHOPAL</v>
      </c>
      <c r="D29" s="21">
        <v>4</v>
      </c>
      <c r="E29" s="21" t="str">
        <v>BIOLEGEND</v>
      </c>
      <c r="F29" s="21">
        <v>0</v>
      </c>
      <c r="G29" s="21" t="str">
        <v>Bhopal</v>
      </c>
      <c r="H29" s="21" t="str">
        <v>On Hold (Priyanka madam)</v>
      </c>
      <c r="I29" s="21" t="str">
        <v>OutStation</v>
      </c>
      <c r="K29" s="21">
        <f t="shared" si="0"/>
        <v>2</v>
      </c>
      <c r="L29" s="21" t="str">
        <v>Stock</v>
      </c>
      <c r="M29" s="21">
        <v>4</v>
      </c>
      <c r="N29" s="21" t="str">
        <v>BioLegend</v>
      </c>
      <c r="O29" s="21" t="str">
        <v>Biocon Order Cancelled</v>
      </c>
      <c r="P29" s="21" t="str">
        <v>STOCK</v>
      </c>
      <c r="Q29" s="21" t="str">
        <v>stock</v>
      </c>
      <c r="R29" s="21" t="str">
        <v>STOCK</v>
      </c>
      <c r="S29" s="21">
        <f t="shared" si="1"/>
        <v>2</v>
      </c>
    </row>
    <row r="30" spans="1:19" x14ac:dyDescent="0.25">
      <c r="A30" s="21">
        <v>138427</v>
      </c>
      <c r="B30" s="21">
        <v>1</v>
      </c>
      <c r="C30" s="21" t="str">
        <v>IISER BHOPAL</v>
      </c>
      <c r="D30" s="21">
        <v>4</v>
      </c>
      <c r="E30" s="21" t="str">
        <v>BIOLEGEND</v>
      </c>
      <c r="F30" s="21">
        <v>0</v>
      </c>
      <c r="G30" s="21" t="str">
        <v>Bhopal</v>
      </c>
      <c r="H30" s="21" t="str">
        <v>On Hold (Priyanka madam)</v>
      </c>
      <c r="I30" s="21" t="str">
        <v>OutStation</v>
      </c>
      <c r="K30" s="21">
        <f t="shared" si="0"/>
        <v>8</v>
      </c>
      <c r="L30" s="21" t="str">
        <v>Stock</v>
      </c>
      <c r="M30" s="21">
        <v>-20</v>
      </c>
      <c r="N30" s="21" t="str">
        <v>BioLegend</v>
      </c>
      <c r="O30" s="21">
        <v>0</v>
      </c>
      <c r="P30" s="21" t="str">
        <v>STOCK</v>
      </c>
      <c r="Q30" s="21" t="str">
        <v>Stock</v>
      </c>
      <c r="R30" s="21" t="str">
        <v>STOCK</v>
      </c>
      <c r="S30" s="21">
        <f t="shared" si="1"/>
        <v>8</v>
      </c>
    </row>
    <row r="31" spans="1:19" x14ac:dyDescent="0.25">
      <c r="A31" s="21">
        <v>141716</v>
      </c>
      <c r="B31" s="21">
        <v>1</v>
      </c>
      <c r="C31" s="21" t="str">
        <v>IISER BHOPAL</v>
      </c>
      <c r="D31" s="21">
        <v>4</v>
      </c>
      <c r="E31" s="21" t="str">
        <v>BIOLEGEND</v>
      </c>
      <c r="F31" s="21">
        <v>0</v>
      </c>
      <c r="G31" s="21" t="str">
        <v>Bhopal</v>
      </c>
      <c r="H31" s="21" t="str">
        <v>On Hold (Priyanka madam)</v>
      </c>
      <c r="I31" s="21" t="str">
        <v>OutStation</v>
      </c>
      <c r="K31" s="21">
        <f t="shared" si="0"/>
        <v>13</v>
      </c>
      <c r="L31" s="21" t="str">
        <v>Stock</v>
      </c>
      <c r="M31" s="21">
        <v>4</v>
      </c>
      <c r="N31" s="21" t="str">
        <v>BioLegend</v>
      </c>
      <c r="O31" s="21">
        <v>0</v>
      </c>
      <c r="P31" s="21" t="str">
        <v>STOCK</v>
      </c>
      <c r="Q31" s="21" t="str">
        <v>Stock</v>
      </c>
      <c r="R31" s="21" t="str">
        <v>STOCK</v>
      </c>
      <c r="S31" s="21">
        <f t="shared" si="1"/>
        <v>13</v>
      </c>
    </row>
    <row r="32" spans="1:19" x14ac:dyDescent="0.25">
      <c r="A32" s="21">
        <v>151227</v>
      </c>
      <c r="B32" s="21">
        <v>1</v>
      </c>
      <c r="C32" s="21" t="str">
        <v>IISER BHOPAL</v>
      </c>
      <c r="D32" s="21">
        <v>4</v>
      </c>
      <c r="E32" s="21" t="str">
        <v>BIOLEGEND</v>
      </c>
      <c r="F32" s="21">
        <v>0</v>
      </c>
      <c r="G32" s="21" t="str">
        <v>Bhopal</v>
      </c>
      <c r="H32" s="21" t="str">
        <v>On Hold (Priyanka madam)</v>
      </c>
      <c r="I32" s="21" t="str">
        <v>OutStation</v>
      </c>
      <c r="K32" s="21">
        <f t="shared" si="0"/>
        <v>1</v>
      </c>
      <c r="L32" s="21" t="str">
        <v>Stock</v>
      </c>
      <c r="M32" s="21">
        <v>-20</v>
      </c>
      <c r="N32" s="21" t="str">
        <v>Dharmacon</v>
      </c>
      <c r="O32" s="21" t="str">
        <v>Set of 4 item code (N-187978-01-0020, N-187978-02-0020, N-187978-03-0020, N-187978-04-0020)</v>
      </c>
      <c r="P32" s="21" t="str">
        <v>STOCK</v>
      </c>
      <c r="Q32" s="21" t="str">
        <v>Stock</v>
      </c>
      <c r="R32" s="21" t="str">
        <v>STOCK</v>
      </c>
      <c r="S32" s="21">
        <f t="shared" si="1"/>
        <v>1</v>
      </c>
    </row>
    <row r="33" spans="1:19" x14ac:dyDescent="0.25">
      <c r="A33" s="21">
        <v>152421</v>
      </c>
      <c r="B33" s="21">
        <v>1</v>
      </c>
      <c r="C33" s="21" t="str">
        <v>IISER BHOPAL</v>
      </c>
      <c r="D33" s="21">
        <v>4</v>
      </c>
      <c r="E33" s="21" t="str">
        <v>BIOLEGEND</v>
      </c>
      <c r="F33" s="21">
        <v>0</v>
      </c>
      <c r="G33" s="21" t="str">
        <v>Bhopal</v>
      </c>
      <c r="H33" s="21" t="str">
        <v>On Hold (Priyanka madam)</v>
      </c>
      <c r="I33" s="21" t="str">
        <v>OutStation</v>
      </c>
      <c r="K33" s="21">
        <f t="shared" si="0"/>
        <v>1</v>
      </c>
      <c r="L33" s="21" t="str">
        <v>Stock</v>
      </c>
      <c r="M33" s="21">
        <v>-20</v>
      </c>
      <c r="N33" s="21" t="str">
        <v>Dharmacon</v>
      </c>
      <c r="O33" s="21" t="str">
        <v>Extra Item Purchased (Informed by Dharmendra Sir)</v>
      </c>
      <c r="P33" s="21" t="str">
        <v>STOCK</v>
      </c>
      <c r="Q33" s="21" t="str">
        <v>Stock</v>
      </c>
      <c r="R33" s="21" t="str">
        <v>STOCK</v>
      </c>
      <c r="S33" s="21">
        <f t="shared" si="1"/>
        <v>1</v>
      </c>
    </row>
    <row r="34" spans="1:19" x14ac:dyDescent="0.25">
      <c r="A34" s="21">
        <v>156908</v>
      </c>
      <c r="B34" s="21">
        <v>1</v>
      </c>
      <c r="C34" s="21" t="str">
        <v>IISER BHOPAL</v>
      </c>
      <c r="D34" s="21">
        <v>4</v>
      </c>
      <c r="E34" s="21" t="str">
        <v>BIOLEGEND</v>
      </c>
      <c r="F34" s="21">
        <v>0</v>
      </c>
      <c r="G34" s="21" t="str">
        <v>Bhopal</v>
      </c>
      <c r="H34" s="21" t="str">
        <v>On Hold (Priyanka madam)</v>
      </c>
      <c r="I34" s="21" t="str">
        <v>OutStation</v>
      </c>
      <c r="K34" s="21">
        <f t="shared" ref="K34:K65" si="2">SUMIFS(B:B,C:C, L34,D:D, M34,E:E, N34,F:F, O34,G:G, P34,H:H, Q34)</f>
        <v>33</v>
      </c>
      <c r="L34" s="21" t="str">
        <v>Stock</v>
      </c>
      <c r="M34" s="21" t="str">
        <v>RT</v>
      </c>
      <c r="N34" s="21" t="str">
        <v>Mp Bio</v>
      </c>
      <c r="O34" s="21">
        <v>0</v>
      </c>
      <c r="P34" s="21" t="str">
        <v>STOCK</v>
      </c>
      <c r="Q34" s="21" t="str">
        <v>Stock</v>
      </c>
      <c r="R34" s="21" t="str">
        <v>STOCK</v>
      </c>
      <c r="S34" s="21">
        <f t="shared" ref="S34:S65" si="3">SUMIFS(B:B,C:C, L34,D:D, M34,E:E, N34,F:F, O34,G:G, P34,H:H, Q34)</f>
        <v>33</v>
      </c>
    </row>
    <row r="35" spans="1:19" x14ac:dyDescent="0.25">
      <c r="A35" s="21">
        <v>304121</v>
      </c>
      <c r="B35" s="21">
        <v>1</v>
      </c>
      <c r="C35" s="21" t="str">
        <v>IISER BHOPAL</v>
      </c>
      <c r="D35" s="21">
        <v>4</v>
      </c>
      <c r="E35" s="21" t="str">
        <v>BIOLEGEND</v>
      </c>
      <c r="F35" s="21">
        <v>0</v>
      </c>
      <c r="G35" s="21" t="str">
        <v>Bhopal</v>
      </c>
      <c r="H35" s="21" t="str">
        <v>On Hold (Priyanka madam)</v>
      </c>
      <c r="I35" s="21" t="str">
        <v>OutStation</v>
      </c>
      <c r="K35" s="55">
        <f t="shared" si="2"/>
        <v>107</v>
      </c>
      <c r="L35" s="55" t="str">
        <v>Stock</v>
      </c>
      <c r="M35" s="55" t="str">
        <v>RT</v>
      </c>
      <c r="N35" s="55" t="str">
        <v>Sartorius</v>
      </c>
      <c r="O35" s="55">
        <v>0</v>
      </c>
      <c r="P35" s="55" t="str">
        <v>STOCK</v>
      </c>
      <c r="Q35" s="55" t="str">
        <v>Stock</v>
      </c>
      <c r="R35" s="55" t="str">
        <v>STOCK</v>
      </c>
      <c r="S35" s="55">
        <f t="shared" si="3"/>
        <v>107</v>
      </c>
    </row>
    <row r="36" spans="1:19" x14ac:dyDescent="0.25">
      <c r="A36" s="21">
        <v>304237</v>
      </c>
      <c r="B36" s="21">
        <v>1</v>
      </c>
      <c r="C36" s="21" t="str">
        <v>IISER BHOPAL</v>
      </c>
      <c r="D36" s="21">
        <v>4</v>
      </c>
      <c r="E36" s="21" t="str">
        <v>BIOLEGEND</v>
      </c>
      <c r="F36" s="21">
        <v>0</v>
      </c>
      <c r="G36" s="21" t="str">
        <v>Bhopal</v>
      </c>
      <c r="H36" s="21" t="str">
        <v>On Hold (Priyanka madam)</v>
      </c>
      <c r="I36" s="21" t="str">
        <v>OutStation</v>
      </c>
      <c r="K36" s="21">
        <f t="shared" si="2"/>
        <v>3</v>
      </c>
      <c r="L36" s="21" t="str">
        <v>Stock</v>
      </c>
      <c r="M36" s="21">
        <v>4</v>
      </c>
      <c r="N36" s="21" t="str">
        <v>BioLegend</v>
      </c>
      <c r="O36" s="21" t="str">
        <v>FOC Informed By Priya Madam and informed to SM Sir</v>
      </c>
      <c r="P36" s="21" t="str">
        <v>STOCK</v>
      </c>
      <c r="Q36" s="21" t="str">
        <v>Stock</v>
      </c>
      <c r="R36" s="21" t="str">
        <v>STOCK</v>
      </c>
      <c r="S36" s="21">
        <f t="shared" si="3"/>
        <v>3</v>
      </c>
    </row>
    <row r="37" spans="1:19" x14ac:dyDescent="0.25">
      <c r="A37" s="21">
        <v>310925</v>
      </c>
      <c r="B37" s="21">
        <v>1</v>
      </c>
      <c r="C37" s="21" t="str">
        <v>IISER BHOPAL</v>
      </c>
      <c r="D37" s="21">
        <v>4</v>
      </c>
      <c r="E37" s="21" t="str">
        <v>BIOLEGEND</v>
      </c>
      <c r="F37" s="21">
        <v>0</v>
      </c>
      <c r="G37" s="21" t="str">
        <v>Bhopal</v>
      </c>
      <c r="H37" s="21" t="str">
        <v>On Hold (Priyanka madam)</v>
      </c>
      <c r="I37" s="21" t="str">
        <v>OutStation</v>
      </c>
      <c r="K37" s="21">
        <f t="shared" si="2"/>
        <v>2</v>
      </c>
      <c r="L37" s="21" t="str">
        <v>Stock</v>
      </c>
      <c r="M37" s="21" t="str">
        <v>RT</v>
      </c>
      <c r="N37" s="21" t="str">
        <v>Revvity</v>
      </c>
      <c r="O37" s="21" t="str">
        <v>MACHINE (PRIYANKA MADAM)</v>
      </c>
      <c r="P37" s="21" t="str">
        <v>STOCK</v>
      </c>
      <c r="Q37" s="21" t="str">
        <v>Stock</v>
      </c>
      <c r="R37" s="21" t="str">
        <v>STOCK</v>
      </c>
      <c r="S37" s="21">
        <f t="shared" si="3"/>
        <v>2</v>
      </c>
    </row>
    <row r="38" spans="1:19" x14ac:dyDescent="0.25">
      <c r="A38" s="21">
        <v>339007</v>
      </c>
      <c r="B38" s="21">
        <v>1</v>
      </c>
      <c r="C38" s="21" t="str">
        <v>IISER BHOPAL</v>
      </c>
      <c r="D38" s="21">
        <v>4</v>
      </c>
      <c r="E38" s="21" t="str">
        <v>BIOLEGEND</v>
      </c>
      <c r="F38" s="21">
        <v>0</v>
      </c>
      <c r="G38" s="21" t="str">
        <v>Bhopal</v>
      </c>
      <c r="H38" s="21" t="str">
        <v>On Hold (Priyanka madam)</v>
      </c>
      <c r="I38" s="21" t="str">
        <v>OutStation</v>
      </c>
      <c r="K38" s="21">
        <f t="shared" si="2"/>
        <v>1</v>
      </c>
      <c r="L38" s="21" t="str">
        <v>Stock</v>
      </c>
      <c r="M38" s="21">
        <v>4</v>
      </c>
      <c r="N38" s="21" t="str">
        <v>BioLegend</v>
      </c>
      <c r="O38" s="21" t="str">
        <v>Return From Bio Health (Extra Purchase infromed by Priynka Madam)</v>
      </c>
      <c r="P38" s="21" t="str">
        <v>STOCK</v>
      </c>
      <c r="Q38" s="21" t="str">
        <v>Priyanka Madam</v>
      </c>
      <c r="R38" s="21" t="str">
        <v>STOCK</v>
      </c>
      <c r="S38" s="21">
        <f t="shared" si="3"/>
        <v>1</v>
      </c>
    </row>
    <row r="39" spans="1:19" x14ac:dyDescent="0.25">
      <c r="A39" s="21">
        <v>340009</v>
      </c>
      <c r="B39" s="21">
        <v>1</v>
      </c>
      <c r="C39" s="21" t="str">
        <v>IISER BHOPAL</v>
      </c>
      <c r="D39" s="21">
        <v>4</v>
      </c>
      <c r="E39" s="21" t="str">
        <v>BIOLEGEND</v>
      </c>
      <c r="F39" s="21">
        <v>0</v>
      </c>
      <c r="G39" s="21" t="str">
        <v>Bhopal</v>
      </c>
      <c r="H39" s="21" t="str">
        <v>On Hold (Priyanka madam)</v>
      </c>
      <c r="I39" s="21" t="str">
        <v>OutStation</v>
      </c>
      <c r="K39" s="21">
        <f t="shared" si="2"/>
        <v>1</v>
      </c>
      <c r="L39" s="21" t="str">
        <v>Stock</v>
      </c>
      <c r="M39" s="21">
        <v>4</v>
      </c>
      <c r="N39" s="21" t="str">
        <v>BioLegend</v>
      </c>
      <c r="O39" s="21" t="str">
        <v>Expired</v>
      </c>
      <c r="P39" s="21" t="str">
        <v>STOCK</v>
      </c>
      <c r="Q39" s="21" t="str">
        <v>Stock</v>
      </c>
      <c r="R39" s="21" t="str">
        <v>STOCK</v>
      </c>
      <c r="S39" s="21">
        <f t="shared" si="3"/>
        <v>1</v>
      </c>
    </row>
    <row r="40" spans="1:19" x14ac:dyDescent="0.25">
      <c r="A40" s="21">
        <v>344747</v>
      </c>
      <c r="B40" s="21">
        <v>1</v>
      </c>
      <c r="C40" s="21" t="str">
        <v>IISER BHOPAL</v>
      </c>
      <c r="D40" s="21">
        <v>4</v>
      </c>
      <c r="E40" s="21" t="str">
        <v>BIOLEGEND</v>
      </c>
      <c r="F40" s="21">
        <v>0</v>
      </c>
      <c r="G40" s="21" t="str">
        <v>Bhopal</v>
      </c>
      <c r="H40" s="21" t="str">
        <v>On Hold (Priyanka madam)</v>
      </c>
      <c r="I40" s="21" t="str">
        <v>OutStation</v>
      </c>
      <c r="K40" s="21">
        <f t="shared" si="2"/>
        <v>1</v>
      </c>
      <c r="L40" s="21" t="str">
        <v>Stock</v>
      </c>
      <c r="M40" s="21" t="str">
        <v>4</v>
      </c>
      <c r="N40" s="21" t="str">
        <v>BioLegend</v>
      </c>
      <c r="O40" s="21" t="str">
        <v>Extra Purchase By Priya Madam</v>
      </c>
      <c r="P40" s="21" t="str">
        <v>STOCK</v>
      </c>
      <c r="Q40" s="21" t="str">
        <v>Stock</v>
      </c>
      <c r="R40" s="21" t="str">
        <v>STOCK</v>
      </c>
      <c r="S40" s="21">
        <f t="shared" si="3"/>
        <v>1</v>
      </c>
    </row>
    <row r="41" spans="1:19" x14ac:dyDescent="0.25">
      <c r="A41" s="21">
        <v>364115</v>
      </c>
      <c r="B41" s="21">
        <v>1</v>
      </c>
      <c r="C41" s="21" t="str">
        <v>IISER BHOPAL</v>
      </c>
      <c r="D41" s="21">
        <v>4</v>
      </c>
      <c r="E41" s="21" t="str">
        <v>BIOLEGEND</v>
      </c>
      <c r="F41" s="21">
        <v>0</v>
      </c>
      <c r="G41" s="21" t="str">
        <v>Bhopal</v>
      </c>
      <c r="H41" s="21" t="str">
        <v>On Hold (Priyanka madam)</v>
      </c>
      <c r="I41" s="21" t="str">
        <v>OutStation</v>
      </c>
      <c r="K41" s="21">
        <f t="shared" si="2"/>
        <v>5</v>
      </c>
      <c r="L41" s="21" t="str">
        <v>Stock</v>
      </c>
      <c r="M41" s="21" t="str">
        <v>RT</v>
      </c>
      <c r="N41" s="21" t="str">
        <v>Biotium</v>
      </c>
      <c r="O41" s="21">
        <v>0</v>
      </c>
      <c r="P41" s="21" t="str">
        <v>STOCK</v>
      </c>
      <c r="Q41" s="21" t="str">
        <v>Stock</v>
      </c>
      <c r="R41" s="21" t="str">
        <v>STOCK</v>
      </c>
      <c r="S41" s="21">
        <f t="shared" si="3"/>
        <v>5</v>
      </c>
    </row>
    <row r="42" spans="1:19" x14ac:dyDescent="0.25">
      <c r="A42" s="21">
        <v>364805</v>
      </c>
      <c r="B42" s="21">
        <v>1</v>
      </c>
      <c r="C42" s="21" t="str">
        <v>IISER BHOPAL</v>
      </c>
      <c r="D42" s="21">
        <v>4</v>
      </c>
      <c r="E42" s="21" t="str">
        <v>BIOLEGEND</v>
      </c>
      <c r="F42" s="21">
        <v>0</v>
      </c>
      <c r="G42" s="21" t="str">
        <v>Bhopal</v>
      </c>
      <c r="H42" s="21" t="str">
        <v>On Hold (Priyanka madam)</v>
      </c>
      <c r="I42" s="21" t="str">
        <v>OutStation</v>
      </c>
      <c r="K42" s="21">
        <f t="shared" si="2"/>
        <v>2</v>
      </c>
      <c r="L42" s="21" t="str">
        <v>Stock</v>
      </c>
      <c r="M42" s="21">
        <v>-20</v>
      </c>
      <c r="N42" s="21" t="str">
        <v>Genei Lab</v>
      </c>
      <c r="O42" s="21" t="str">
        <v>One Piece Damaged received (Replacement received)</v>
      </c>
      <c r="P42" s="21" t="str">
        <v>STOCK</v>
      </c>
      <c r="Q42" s="21" t="str">
        <v>Stock</v>
      </c>
      <c r="R42" s="21" t="str">
        <v>STOCK</v>
      </c>
      <c r="S42" s="21">
        <f t="shared" si="3"/>
        <v>2</v>
      </c>
    </row>
    <row r="43" spans="1:19" x14ac:dyDescent="0.25">
      <c r="A43" s="21">
        <v>369611</v>
      </c>
      <c r="B43" s="21">
        <v>1</v>
      </c>
      <c r="C43" s="21" t="str">
        <v>IISER BHOPAL</v>
      </c>
      <c r="D43" s="21">
        <v>4</v>
      </c>
      <c r="E43" s="21" t="str">
        <v>BIOLEGEND</v>
      </c>
      <c r="F43" s="21">
        <v>0</v>
      </c>
      <c r="G43" s="21" t="str">
        <v>Bhopal</v>
      </c>
      <c r="H43" s="21" t="str">
        <v>On Hold (Priyanka madam)</v>
      </c>
      <c r="I43" s="21" t="str">
        <v>OutStation</v>
      </c>
      <c r="K43" s="21">
        <f t="shared" si="2"/>
        <v>3</v>
      </c>
      <c r="L43" s="21" t="str">
        <v>Stock</v>
      </c>
      <c r="M43" s="21">
        <v>-20</v>
      </c>
      <c r="N43" s="21" t="str">
        <v>Genei Lab</v>
      </c>
      <c r="O43" s="21">
        <v>0</v>
      </c>
      <c r="P43" s="21" t="str">
        <v>STOCK</v>
      </c>
      <c r="Q43" s="21" t="str">
        <v>Stock</v>
      </c>
      <c r="R43" s="21" t="str">
        <v>STOCK</v>
      </c>
      <c r="S43" s="21">
        <f t="shared" si="3"/>
        <v>3</v>
      </c>
    </row>
    <row r="44" spans="1:19" x14ac:dyDescent="0.25">
      <c r="A44" s="21">
        <v>379205</v>
      </c>
      <c r="B44" s="21">
        <v>1</v>
      </c>
      <c r="C44" s="21" t="str">
        <v>IISER BHOPAL</v>
      </c>
      <c r="D44" s="21">
        <v>4</v>
      </c>
      <c r="E44" s="21" t="str">
        <v>BIOLEGEND</v>
      </c>
      <c r="F44" s="21">
        <v>0</v>
      </c>
      <c r="G44" s="21" t="str">
        <v>Bhopal</v>
      </c>
      <c r="H44" s="21" t="str">
        <v>On Hold (Priyanka madam)</v>
      </c>
      <c r="I44" s="21" t="str">
        <v>OutStation</v>
      </c>
      <c r="K44" s="21">
        <f t="shared" si="2"/>
        <v>5</v>
      </c>
      <c r="L44" s="21" t="str">
        <v>Stock</v>
      </c>
      <c r="M44" s="21">
        <v>4</v>
      </c>
      <c r="N44" s="21" t="str">
        <v>BioLegend</v>
      </c>
      <c r="O44" s="21" t="str">
        <v>Extra Received</v>
      </c>
      <c r="P44" s="21" t="str">
        <v>STOCK</v>
      </c>
      <c r="Q44" s="21" t="str">
        <v>Stock</v>
      </c>
      <c r="R44" s="21" t="str">
        <v>STOCK</v>
      </c>
      <c r="S44" s="21">
        <f t="shared" si="3"/>
        <v>5</v>
      </c>
    </row>
    <row r="45" spans="1:19" x14ac:dyDescent="0.25">
      <c r="A45" s="21">
        <v>406410</v>
      </c>
      <c r="B45" s="21">
        <v>1</v>
      </c>
      <c r="C45" s="21" t="str">
        <v>IISER BHOPAL</v>
      </c>
      <c r="D45" s="21">
        <v>4</v>
      </c>
      <c r="E45" s="21" t="str">
        <v>BIOLEGEND</v>
      </c>
      <c r="F45" s="21" t="str">
        <v>FOC</v>
      </c>
      <c r="G45" s="21" t="str">
        <v>Bhopal</v>
      </c>
      <c r="H45" s="21" t="str">
        <v>On Hold (Priyanka madam)</v>
      </c>
      <c r="I45" s="21" t="str">
        <v>OutStation</v>
      </c>
      <c r="K45" s="21">
        <f t="shared" si="2"/>
        <v>1</v>
      </c>
      <c r="L45" s="21" t="str">
        <v>Stock</v>
      </c>
      <c r="M45" s="21">
        <v>4</v>
      </c>
      <c r="N45" s="21" t="str">
        <v>BioLegend</v>
      </c>
      <c r="O45" s="21" t="str">
        <v>Retrun From IGIB , Invoice Number 1058</v>
      </c>
      <c r="P45" s="21" t="str">
        <v>STOCK</v>
      </c>
      <c r="Q45" s="21" t="str">
        <v>Open Item</v>
      </c>
      <c r="R45" s="21" t="str">
        <v>STOCK</v>
      </c>
      <c r="S45" s="21">
        <f t="shared" si="3"/>
        <v>1</v>
      </c>
    </row>
    <row r="46" spans="1:19" x14ac:dyDescent="0.25">
      <c r="A46" s="21">
        <v>420601</v>
      </c>
      <c r="B46" s="21">
        <v>1</v>
      </c>
      <c r="C46" s="21" t="str">
        <v>IISER BHOPAL</v>
      </c>
      <c r="D46" s="21">
        <v>4</v>
      </c>
      <c r="E46" s="21" t="str">
        <v>BIOLEGEND</v>
      </c>
      <c r="F46" s="21" t="str">
        <v>FOC</v>
      </c>
      <c r="G46" s="21" t="str">
        <v>Bhopal</v>
      </c>
      <c r="H46" s="21" t="str">
        <v>On Hold (Priyanka madam)</v>
      </c>
      <c r="I46" s="21" t="str">
        <v>OutStation</v>
      </c>
      <c r="K46" s="21">
        <f t="shared" si="2"/>
        <v>17</v>
      </c>
      <c r="L46" s="21" t="str">
        <v>Stock</v>
      </c>
      <c r="M46" s="21">
        <v>-20</v>
      </c>
      <c r="N46" s="21" t="str">
        <v>Intron</v>
      </c>
      <c r="O46" s="21">
        <v>0</v>
      </c>
      <c r="P46" s="21" t="str">
        <v>STOCK</v>
      </c>
      <c r="Q46" s="21" t="str">
        <v>Stock</v>
      </c>
      <c r="R46" s="21" t="str">
        <v>STOCK</v>
      </c>
      <c r="S46" s="21">
        <f t="shared" si="3"/>
        <v>17</v>
      </c>
    </row>
    <row r="47" spans="1:19" x14ac:dyDescent="0.25">
      <c r="A47" s="21">
        <v>420801</v>
      </c>
      <c r="B47" s="21">
        <v>1</v>
      </c>
      <c r="C47" s="21" t="str">
        <v>IISER BHOPAL</v>
      </c>
      <c r="D47" s="21">
        <v>4</v>
      </c>
      <c r="E47" s="21" t="str">
        <v>BIOLEGEND</v>
      </c>
      <c r="F47" s="21" t="str">
        <v>FOC</v>
      </c>
      <c r="G47" s="21" t="str">
        <v>Bhopal</v>
      </c>
      <c r="H47" s="21" t="str">
        <v>On Hold (Priyanka madam)</v>
      </c>
      <c r="I47" s="21" t="str">
        <v>OutStation</v>
      </c>
      <c r="K47" s="21">
        <f t="shared" si="2"/>
        <v>3</v>
      </c>
      <c r="L47" s="21" t="str">
        <v>Stock</v>
      </c>
      <c r="M47" s="21">
        <v>4</v>
      </c>
      <c r="N47" s="21" t="str">
        <v>Genexis Biotech</v>
      </c>
      <c r="O47" s="21" t="str">
        <v>Sample Received (Priyanka madam)</v>
      </c>
      <c r="P47" s="21" t="str">
        <v>STOCK</v>
      </c>
      <c r="Q47" s="21" t="str">
        <v>Stock</v>
      </c>
      <c r="R47" s="21" t="str">
        <v>STOCK</v>
      </c>
      <c r="S47" s="21">
        <f t="shared" si="3"/>
        <v>3</v>
      </c>
    </row>
    <row r="48" spans="1:19" x14ac:dyDescent="0.25">
      <c r="A48" s="21">
        <v>421002</v>
      </c>
      <c r="B48" s="21">
        <v>1</v>
      </c>
      <c r="C48" s="21" t="str">
        <v>IISER BHOPAL</v>
      </c>
      <c r="D48" s="21">
        <v>4</v>
      </c>
      <c r="E48" s="21" t="str">
        <v>BIOLEGEND</v>
      </c>
      <c r="F48" s="21" t="str">
        <v>FOC</v>
      </c>
      <c r="G48" s="21" t="str">
        <v>Bhopal</v>
      </c>
      <c r="H48" s="21" t="str">
        <v>On Hold (Priyanka madam)</v>
      </c>
      <c r="I48" s="21" t="str">
        <v>OutStation</v>
      </c>
      <c r="K48" s="21">
        <f t="shared" si="2"/>
        <v>10</v>
      </c>
      <c r="L48" s="21" t="str">
        <v>Stock</v>
      </c>
      <c r="M48" s="21">
        <v>-20</v>
      </c>
      <c r="N48" s="21" t="str">
        <v>MP Bio</v>
      </c>
      <c r="O48" s="21">
        <v>0</v>
      </c>
      <c r="P48" s="21" t="str">
        <v>STOCK</v>
      </c>
      <c r="Q48" s="21" t="str">
        <v>Stock</v>
      </c>
      <c r="R48" s="21" t="str">
        <v>STOCK</v>
      </c>
      <c r="S48" s="21">
        <f t="shared" si="3"/>
        <v>10</v>
      </c>
    </row>
    <row r="49" spans="1:19" x14ac:dyDescent="0.25">
      <c r="A49" s="21">
        <v>423301</v>
      </c>
      <c r="B49" s="21">
        <v>1</v>
      </c>
      <c r="C49" s="21" t="str">
        <v>IISER BHOPAL</v>
      </c>
      <c r="D49" s="21">
        <v>-20</v>
      </c>
      <c r="E49" s="21" t="str">
        <v>BIOLEGEND</v>
      </c>
      <c r="F49" s="21">
        <v>0</v>
      </c>
      <c r="G49" s="21" t="str">
        <v>Bhopal</v>
      </c>
      <c r="H49" s="21" t="str">
        <v>On Hold (Priyanka madam)</v>
      </c>
      <c r="I49" s="21" t="str">
        <v>OutStation</v>
      </c>
      <c r="K49" s="21">
        <f t="shared" si="2"/>
        <v>9</v>
      </c>
      <c r="L49" s="21" t="str">
        <v>Stock</v>
      </c>
      <c r="M49" s="21">
        <v>4</v>
      </c>
      <c r="N49" s="21" t="str">
        <v>MP BIO</v>
      </c>
      <c r="O49" s="21">
        <v>0</v>
      </c>
      <c r="P49" s="21" t="str">
        <v>STOCK</v>
      </c>
      <c r="Q49" s="21" t="str">
        <v>Stock</v>
      </c>
      <c r="R49" s="21" t="str">
        <v>STOCK</v>
      </c>
      <c r="S49" s="21">
        <f t="shared" si="3"/>
        <v>9</v>
      </c>
    </row>
    <row r="50" spans="1:19" x14ac:dyDescent="0.25">
      <c r="A50" s="21">
        <v>500345</v>
      </c>
      <c r="B50" s="21">
        <v>1</v>
      </c>
      <c r="C50" s="21" t="str">
        <v>IISER BHOPAL</v>
      </c>
      <c r="D50" s="21">
        <v>4</v>
      </c>
      <c r="E50" s="21" t="str">
        <v>BIOLEGEND</v>
      </c>
      <c r="F50" s="21">
        <v>0</v>
      </c>
      <c r="G50" s="21" t="str">
        <v>Bhopal</v>
      </c>
      <c r="H50" s="21" t="str">
        <v>On Hold (Priyanka madam)</v>
      </c>
      <c r="I50" s="21" t="str">
        <v>OutStation</v>
      </c>
      <c r="K50" s="55">
        <f t="shared" si="2"/>
        <v>7</v>
      </c>
      <c r="L50" s="55" t="str">
        <v>Stock</v>
      </c>
      <c r="M50" s="55">
        <v>4</v>
      </c>
      <c r="N50" s="55" t="str">
        <v>DHARMACON</v>
      </c>
      <c r="O50" s="55">
        <v>0</v>
      </c>
      <c r="P50" s="55" t="str">
        <v>STOCK</v>
      </c>
      <c r="Q50" s="55" t="str">
        <v>Stock</v>
      </c>
      <c r="R50" s="55" t="str">
        <v>STOCK</v>
      </c>
      <c r="S50" s="55">
        <f t="shared" si="3"/>
        <v>7</v>
      </c>
    </row>
    <row r="51" spans="1:19" x14ac:dyDescent="0.25">
      <c r="A51" s="21">
        <v>500847</v>
      </c>
      <c r="B51" s="21">
        <v>1</v>
      </c>
      <c r="C51" s="21" t="str">
        <v>IISER BHOPAL</v>
      </c>
      <c r="D51" s="21">
        <v>4</v>
      </c>
      <c r="E51" s="21" t="str">
        <v>BIOLEGEND</v>
      </c>
      <c r="F51" s="21">
        <v>0</v>
      </c>
      <c r="G51" s="21" t="str">
        <v>Bhopal</v>
      </c>
      <c r="H51" s="21" t="str">
        <v>On Hold (Priyanka madam)</v>
      </c>
      <c r="I51" s="21" t="str">
        <v>OutStation</v>
      </c>
      <c r="K51" s="21">
        <f t="shared" si="2"/>
        <v>3</v>
      </c>
      <c r="L51" s="21" t="str">
        <v>Stock</v>
      </c>
      <c r="M51" s="21">
        <v>-20</v>
      </c>
      <c r="N51" s="21" t="str">
        <v>DHARMACON</v>
      </c>
      <c r="O51" s="21">
        <v>0</v>
      </c>
      <c r="P51" s="21" t="str">
        <v>STOCK</v>
      </c>
      <c r="Q51" s="21" t="str">
        <v>Stock</v>
      </c>
      <c r="R51" s="21" t="str">
        <v>STOCK</v>
      </c>
      <c r="S51" s="21">
        <f t="shared" si="3"/>
        <v>3</v>
      </c>
    </row>
    <row r="52" spans="1:19" x14ac:dyDescent="0.25">
      <c r="A52" s="21">
        <v>505031</v>
      </c>
      <c r="B52" s="21">
        <v>1</v>
      </c>
      <c r="C52" s="21" t="str">
        <v>IISER BHOPAL</v>
      </c>
      <c r="D52" s="21">
        <v>4</v>
      </c>
      <c r="E52" s="21" t="str">
        <v>BIOLEGEND</v>
      </c>
      <c r="F52" s="21">
        <v>0</v>
      </c>
      <c r="G52" s="21" t="str">
        <v>Bhopal</v>
      </c>
      <c r="H52" s="21" t="str">
        <v>On Hold (Priyanka madam)</v>
      </c>
      <c r="I52" s="21" t="str">
        <v>OutStation</v>
      </c>
      <c r="K52" s="55">
        <f t="shared" si="2"/>
        <v>168</v>
      </c>
      <c r="L52" s="55" t="str">
        <v>Stock</v>
      </c>
      <c r="M52" s="55" t="str">
        <v>RT</v>
      </c>
      <c r="N52" s="55" t="str">
        <v>BioLegend</v>
      </c>
      <c r="O52" s="55">
        <v>0</v>
      </c>
      <c r="P52" s="55" t="str">
        <v>STOCK</v>
      </c>
      <c r="Q52" s="55" t="str">
        <v>Stock</v>
      </c>
      <c r="R52" s="55" t="str">
        <v>STOCK</v>
      </c>
      <c r="S52" s="55">
        <f t="shared" si="3"/>
        <v>168</v>
      </c>
    </row>
    <row r="53" spans="1:19" x14ac:dyDescent="0.25">
      <c r="A53" s="21">
        <v>505830</v>
      </c>
      <c r="B53" s="21">
        <v>1</v>
      </c>
      <c r="C53" s="21" t="str">
        <v>IISER BHOPAL</v>
      </c>
      <c r="D53" s="21">
        <v>4</v>
      </c>
      <c r="E53" s="21" t="str">
        <v>BIOLEGEND</v>
      </c>
      <c r="F53" s="21">
        <v>0</v>
      </c>
      <c r="G53" s="21" t="str">
        <v>Bhopal</v>
      </c>
      <c r="H53" s="21" t="str">
        <v>On Hold (Priyanka madam)</v>
      </c>
      <c r="I53" s="21" t="str">
        <v>OutStation</v>
      </c>
      <c r="K53" s="21">
        <f t="shared" si="2"/>
        <v>1</v>
      </c>
      <c r="L53" s="21" t="str">
        <v>Stock</v>
      </c>
      <c r="M53" s="21">
        <v>-20</v>
      </c>
      <c r="N53" s="21" t="str">
        <v>TargetMol</v>
      </c>
      <c r="O53" s="21" t="str">
        <v>EXTRA RECEIVED</v>
      </c>
      <c r="P53" s="21" t="str">
        <v>STOCK</v>
      </c>
      <c r="Q53" s="21" t="str">
        <v>Stock</v>
      </c>
      <c r="R53" s="21" t="str">
        <v>STOCK</v>
      </c>
      <c r="S53" s="21">
        <f t="shared" si="3"/>
        <v>1</v>
      </c>
    </row>
    <row r="54" spans="1:19" x14ac:dyDescent="0.25">
      <c r="A54" s="21">
        <v>640949</v>
      </c>
      <c r="B54" s="21">
        <v>1</v>
      </c>
      <c r="C54" s="21" t="str">
        <v>IISER BHOPAL</v>
      </c>
      <c r="D54" s="21">
        <v>4</v>
      </c>
      <c r="E54" s="21" t="str">
        <v>BIOLEGEND</v>
      </c>
      <c r="F54" s="21">
        <v>0</v>
      </c>
      <c r="G54" s="21" t="str">
        <v>Bhopal</v>
      </c>
      <c r="H54" s="21" t="str">
        <v>On Hold (Priyanka madam)</v>
      </c>
      <c r="I54" s="21" t="str">
        <v>OutStation</v>
      </c>
      <c r="K54" s="21">
        <f t="shared" si="2"/>
        <v>6</v>
      </c>
      <c r="L54" s="21" t="str">
        <v>STOCK</v>
      </c>
      <c r="M54" s="21">
        <v>-20</v>
      </c>
      <c r="N54" s="21" t="str">
        <v>BellBrook</v>
      </c>
      <c r="O54" s="21">
        <v>0</v>
      </c>
      <c r="P54" s="21" t="str">
        <v>STOCK</v>
      </c>
      <c r="Q54" s="21" t="str">
        <v>STOCK</v>
      </c>
      <c r="R54" s="21" t="str">
        <v>STOCK</v>
      </c>
      <c r="S54" s="21">
        <f t="shared" si="3"/>
        <v>6</v>
      </c>
    </row>
    <row r="55" spans="1:19" x14ac:dyDescent="0.25">
      <c r="A55" s="21">
        <v>696814</v>
      </c>
      <c r="B55" s="21">
        <v>1</v>
      </c>
      <c r="C55" s="21" t="str">
        <v>IISER BHOPAL</v>
      </c>
      <c r="D55" s="21">
        <v>4</v>
      </c>
      <c r="E55" s="21" t="str">
        <v>BIOLEGEND</v>
      </c>
      <c r="F55" s="21">
        <v>0</v>
      </c>
      <c r="G55" s="21" t="str">
        <v>Bhopal</v>
      </c>
      <c r="H55" s="21" t="str">
        <v>On Hold (Priyanka madam)</v>
      </c>
      <c r="I55" s="21" t="str">
        <v>OutStation</v>
      </c>
      <c r="K55" s="21">
        <f t="shared" si="2"/>
        <v>2</v>
      </c>
      <c r="L55" s="21" t="str">
        <v>Stock</v>
      </c>
      <c r="M55" s="21" t="str">
        <v>rt</v>
      </c>
      <c r="N55" s="21" t="str">
        <v>BOSTER</v>
      </c>
      <c r="O55" s="21" t="str">
        <v>(20 SLIDES AT NII DC NO. 222 AND 223 DATED 10-12-25)</v>
      </c>
      <c r="P55" s="21" t="str">
        <v>STOCK</v>
      </c>
      <c r="Q55" s="21" t="str">
        <v>Stock (Sample) Priyanka madam</v>
      </c>
      <c r="R55" s="21" t="str">
        <v>STOCK</v>
      </c>
      <c r="S55" s="21">
        <f t="shared" si="3"/>
        <v>2</v>
      </c>
    </row>
    <row r="56" spans="1:19" x14ac:dyDescent="0.25">
      <c r="A56" s="21">
        <v>824806</v>
      </c>
      <c r="B56" s="21">
        <v>1</v>
      </c>
      <c r="C56" s="21" t="str">
        <v>IISER BHOPAL</v>
      </c>
      <c r="D56" s="21">
        <v>4</v>
      </c>
      <c r="E56" s="21" t="str">
        <v>BIOLEGEND</v>
      </c>
      <c r="F56" s="21">
        <v>0</v>
      </c>
      <c r="G56" s="21" t="str">
        <v>Bhopal</v>
      </c>
      <c r="H56" s="21" t="str">
        <v>On Hold (Priyanka madam)</v>
      </c>
      <c r="I56" s="21" t="str">
        <v>OutStation</v>
      </c>
      <c r="K56" s="21">
        <f t="shared" si="2"/>
        <v>2</v>
      </c>
      <c r="L56" s="21" t="str">
        <v>STOCK</v>
      </c>
      <c r="M56" s="21">
        <v>4</v>
      </c>
      <c r="N56" s="21" t="str">
        <v>BioLegend</v>
      </c>
      <c r="O56" s="21">
        <v>0</v>
      </c>
      <c r="P56" s="21" t="str">
        <v>STOCK</v>
      </c>
      <c r="Q56" s="21" t="str">
        <v>STOCK FOR AURIGINE ONCO</v>
      </c>
      <c r="R56" s="21" t="str">
        <v>STOCK</v>
      </c>
      <c r="S56" s="21">
        <f t="shared" si="3"/>
        <v>2</v>
      </c>
    </row>
    <row r="57" spans="1:19" x14ac:dyDescent="0.25">
      <c r="A57" s="21">
        <v>158003</v>
      </c>
      <c r="B57" s="21">
        <v>1</v>
      </c>
      <c r="C57" s="21" t="str">
        <v>IISER BHOPAL</v>
      </c>
      <c r="D57" s="21">
        <v>4</v>
      </c>
      <c r="E57" s="21" t="str">
        <v>BioLegend</v>
      </c>
      <c r="F57" s="21">
        <v>0</v>
      </c>
      <c r="G57" s="21" t="str">
        <v>Bhopal</v>
      </c>
      <c r="H57" s="21" t="str">
        <v>On Hold (Priyanka madam)</v>
      </c>
      <c r="I57" s="21" t="str">
        <v>OutStation</v>
      </c>
      <c r="K57" s="21">
        <f t="shared" si="2"/>
        <v>1</v>
      </c>
      <c r="L57" s="21" t="str">
        <v>STOCK</v>
      </c>
      <c r="M57" s="21">
        <v>4</v>
      </c>
      <c r="N57" s="21" t="str">
        <v>BETHYL</v>
      </c>
      <c r="O57" s="21">
        <v>0</v>
      </c>
      <c r="P57" s="21" t="str">
        <v>STOCK</v>
      </c>
      <c r="Q57" s="21" t="str">
        <v>Stock</v>
      </c>
      <c r="R57" s="21" t="str">
        <v>STOCK</v>
      </c>
      <c r="S57" s="21">
        <f t="shared" si="3"/>
        <v>1</v>
      </c>
    </row>
    <row r="58" spans="1:19" x14ac:dyDescent="0.25">
      <c r="A58" s="21">
        <v>508206</v>
      </c>
      <c r="B58" s="21">
        <v>1</v>
      </c>
      <c r="C58" s="21" t="str">
        <v>IISER BHOPAL</v>
      </c>
      <c r="D58" s="21">
        <v>4</v>
      </c>
      <c r="E58" s="21" t="str">
        <v>BioLegend</v>
      </c>
      <c r="F58" s="21">
        <v>0</v>
      </c>
      <c r="G58" s="21" t="str">
        <v>Bhopal</v>
      </c>
      <c r="H58" s="21" t="str">
        <v>On Hold (Priyanka madam)</v>
      </c>
      <c r="I58" s="21" t="str">
        <v>OutStation</v>
      </c>
      <c r="K58" s="21">
        <f t="shared" si="2"/>
        <v>1</v>
      </c>
      <c r="L58" s="21" t="str">
        <v>Stock</v>
      </c>
      <c r="M58" s="21">
        <v>4</v>
      </c>
      <c r="N58" s="21" t="str">
        <v>Unknown</v>
      </c>
      <c r="O58" s="21" t="str">
        <v>Received by Deepak / From Sharda University</v>
      </c>
      <c r="P58" s="21" t="str">
        <v>STOCK</v>
      </c>
      <c r="Q58" s="21" t="str">
        <v>From Sharda University/  By Deepak</v>
      </c>
      <c r="R58" s="21" t="str">
        <v>STOCK</v>
      </c>
      <c r="S58" s="21">
        <f t="shared" si="3"/>
        <v>1</v>
      </c>
    </row>
    <row r="59" spans="1:19" x14ac:dyDescent="0.25">
      <c r="A59" s="21" t="str">
        <v>OEC4987-213605766</v>
      </c>
      <c r="B59" s="21">
        <v>1</v>
      </c>
      <c r="C59" s="21" t="str">
        <v>IIT KHARAGPUR</v>
      </c>
      <c r="D59" s="21">
        <v>-80</v>
      </c>
      <c r="E59" s="21" t="str">
        <v>Dharmacon</v>
      </c>
      <c r="F59" s="21">
        <v>0</v>
      </c>
      <c r="G59" s="21" t="str">
        <v>Kharagpur</v>
      </c>
      <c r="H59" s="21" t="str">
        <v>Non Gem Certificate Required</v>
      </c>
      <c r="I59" s="21" t="str">
        <v>OutStation</v>
      </c>
      <c r="K59" s="21">
        <f t="shared" si="2"/>
        <v>1</v>
      </c>
      <c r="L59" s="21" t="str">
        <v>Stock</v>
      </c>
      <c r="M59" s="21" t="str">
        <v>RT</v>
      </c>
      <c r="N59" s="21" t="str">
        <v>SARTORIUS</v>
      </c>
      <c r="O59" s="21">
        <v>0</v>
      </c>
      <c r="P59" s="21" t="str">
        <v>STOCK</v>
      </c>
      <c r="Q59" s="21">
        <v>0</v>
      </c>
      <c r="R59" s="21" t="str">
        <v>STOCK</v>
      </c>
      <c r="S59" s="21">
        <f t="shared" si="3"/>
        <v>1</v>
      </c>
    </row>
    <row r="60" spans="1:19" x14ac:dyDescent="0.25">
      <c r="A60" s="21" t="str">
        <v>OEC4987-213605767</v>
      </c>
      <c r="B60" s="21">
        <v>1</v>
      </c>
      <c r="C60" s="21" t="str">
        <v>IIT KHARAGPUR</v>
      </c>
      <c r="D60" s="21">
        <v>-80</v>
      </c>
      <c r="E60" s="21" t="str">
        <v>Dharmacon</v>
      </c>
      <c r="F60" s="21">
        <v>0</v>
      </c>
      <c r="G60" s="21" t="str">
        <v>Kharagpur</v>
      </c>
      <c r="H60" s="21" t="str">
        <v>Non Gem Certificate Required</v>
      </c>
      <c r="I60" s="21" t="str">
        <v>OutStation</v>
      </c>
      <c r="K60" s="21">
        <f t="shared" si="2"/>
        <v>1</v>
      </c>
      <c r="L60" s="21" t="str">
        <v>SUN PHARMA</v>
      </c>
      <c r="M60" s="21">
        <v>-20</v>
      </c>
      <c r="N60" s="21" t="str">
        <v>DHARMACON</v>
      </c>
      <c r="O60" s="21">
        <v>0</v>
      </c>
      <c r="P60" s="21" t="str">
        <v>Gujrat</v>
      </c>
      <c r="Q60" s="21">
        <v>0</v>
      </c>
      <c r="R60" s="21" t="str">
        <v>OutStation</v>
      </c>
      <c r="S60" s="21">
        <f t="shared" si="3"/>
        <v>1</v>
      </c>
    </row>
    <row r="61" spans="1:19" x14ac:dyDescent="0.25">
      <c r="A61" s="21" t="str">
        <v>OEC4987-200826507</v>
      </c>
      <c r="B61" s="21">
        <v>1</v>
      </c>
      <c r="C61" s="21" t="str">
        <v>IIT KHARAGPUR</v>
      </c>
      <c r="D61" s="21">
        <v>-80</v>
      </c>
      <c r="E61" s="21" t="str">
        <v>Dharmacon</v>
      </c>
      <c r="F61" s="21">
        <v>0</v>
      </c>
      <c r="G61" s="21" t="str">
        <v>Kharagpur</v>
      </c>
      <c r="H61" s="21" t="str">
        <v>Non Gem Certificate Required</v>
      </c>
      <c r="I61" s="21" t="str">
        <v>OutStation</v>
      </c>
      <c r="K61" s="21">
        <f t="shared" si="2"/>
        <v>56</v>
      </c>
      <c r="L61" s="21" t="str">
        <v>THSTI</v>
      </c>
      <c r="M61" s="21">
        <v>4</v>
      </c>
      <c r="N61" s="21" t="str">
        <v>BioLegend</v>
      </c>
      <c r="O61" s="21">
        <v>0</v>
      </c>
      <c r="P61" s="21" t="str">
        <v>Faridabad</v>
      </c>
      <c r="Q61" s="21" t="str">
        <v>Priyanka Madam</v>
      </c>
      <c r="R61" s="21" t="str">
        <v>Local</v>
      </c>
      <c r="S61" s="21">
        <f t="shared" si="3"/>
        <v>56</v>
      </c>
    </row>
    <row r="62" spans="1:19" x14ac:dyDescent="0.25">
      <c r="A62" s="21" t="str">
        <v>L-019598-00-0005</v>
      </c>
      <c r="B62" s="21">
        <v>1</v>
      </c>
      <c r="C62" s="21" t="str">
        <v>ILS</v>
      </c>
      <c r="D62" s="21">
        <v>-20</v>
      </c>
      <c r="E62" s="21" t="str">
        <v>DHARMACON</v>
      </c>
      <c r="F62" s="21">
        <v>0</v>
      </c>
      <c r="G62" s="21" t="str">
        <v>Bhuvneshwar</v>
      </c>
      <c r="H62" s="21" t="str">
        <v>Back Order (New Item)</v>
      </c>
      <c r="I62" s="21" t="str">
        <v>OutStation</v>
      </c>
      <c r="K62" s="21">
        <f t="shared" si="2"/>
        <v>1</v>
      </c>
      <c r="L62" s="21" t="str">
        <v>THSTI</v>
      </c>
      <c r="M62" s="21">
        <v>4</v>
      </c>
      <c r="N62" s="21" t="str">
        <v>BioLegend</v>
      </c>
      <c r="O62" s="21">
        <v>0</v>
      </c>
      <c r="P62" s="21" t="str">
        <v>Faridabad</v>
      </c>
      <c r="Q62" s="21" t="str">
        <v>Monday</v>
      </c>
      <c r="R62" s="21" t="str">
        <v>Local</v>
      </c>
      <c r="S62" s="21">
        <f t="shared" si="3"/>
        <v>1</v>
      </c>
    </row>
    <row r="63" spans="1:19" x14ac:dyDescent="0.25">
      <c r="A63" s="21" t="str">
        <v>L-013680-01-0005</v>
      </c>
      <c r="B63" s="21">
        <v>1</v>
      </c>
      <c r="C63" s="21" t="str">
        <v>ILS</v>
      </c>
      <c r="D63" s="21">
        <v>-20</v>
      </c>
      <c r="E63" s="21" t="str">
        <v>DHARMACON</v>
      </c>
      <c r="F63" s="21">
        <v>0</v>
      </c>
      <c r="G63" s="21" t="str">
        <v>Bhuvneshwar</v>
      </c>
      <c r="H63" s="21" t="str">
        <v>Back Order (New Item)</v>
      </c>
      <c r="I63" s="21" t="str">
        <v>OutStation</v>
      </c>
      <c r="K63" s="21">
        <f t="shared" si="2"/>
        <v>4</v>
      </c>
      <c r="L63" s="21" t="str">
        <v>UNKNOWN</v>
      </c>
      <c r="M63" s="21">
        <v>4</v>
      </c>
      <c r="N63" s="21" t="str">
        <v>BioLegend</v>
      </c>
      <c r="O63" s="21" t="str">
        <v>Demo Kit Mohan Sir (740811, 741146) 2 pcs Kit</v>
      </c>
      <c r="P63" s="21" t="str">
        <v>Unknown</v>
      </c>
      <c r="Q63" s="21" t="str">
        <v>Mohan Sir, (Demo)</v>
      </c>
      <c r="R63" s="21" t="str">
        <v>Unknown</v>
      </c>
      <c r="S63" s="21">
        <f t="shared" si="3"/>
        <v>4</v>
      </c>
    </row>
    <row r="64" spans="1:19" x14ac:dyDescent="0.25">
      <c r="A64" s="21" t="str">
        <v>L-012078-00-0005</v>
      </c>
      <c r="B64" s="21">
        <v>1</v>
      </c>
      <c r="C64" s="21" t="str">
        <v>ILS</v>
      </c>
      <c r="D64" s="21">
        <v>-20</v>
      </c>
      <c r="E64" s="21" t="str">
        <v>DHARMACON</v>
      </c>
      <c r="F64" s="21">
        <v>0</v>
      </c>
      <c r="G64" s="21" t="str">
        <v>Bhuvneshwar</v>
      </c>
      <c r="H64" s="21" t="str">
        <v>Back Order (New Item)</v>
      </c>
      <c r="I64" s="21" t="str">
        <v>OutStation</v>
      </c>
      <c r="K64" s="21">
        <f t="shared" si="2"/>
        <v>1</v>
      </c>
      <c r="L64" s="21" t="str">
        <v>Unknown</v>
      </c>
      <c r="M64" s="21" t="str">
        <v>RT</v>
      </c>
      <c r="N64" s="21" t="str">
        <v>BioLegend</v>
      </c>
      <c r="O64" s="21" t="str">
        <v>Mohn Sir (Sample) Aurigine Onco</v>
      </c>
      <c r="P64" s="21" t="str">
        <v>Unknown</v>
      </c>
      <c r="Q64" s="21" t="str">
        <v>Mohan sir,(Sample) Aurigine Onco</v>
      </c>
      <c r="R64" s="21" t="str">
        <v>Unknown</v>
      </c>
      <c r="S64" s="21">
        <f t="shared" si="3"/>
        <v>1</v>
      </c>
    </row>
    <row r="65" spans="1:19" x14ac:dyDescent="0.25">
      <c r="A65" s="21" t="str">
        <v>L-003030-00-0005</v>
      </c>
      <c r="B65" s="21">
        <v>1</v>
      </c>
      <c r="C65" s="21" t="str">
        <v>ILS</v>
      </c>
      <c r="D65" s="21">
        <v>-20</v>
      </c>
      <c r="E65" s="21" t="str">
        <v>DHARMACON</v>
      </c>
      <c r="F65" s="21">
        <v>0</v>
      </c>
      <c r="G65" s="21" t="str">
        <v>Bhuvneshwar</v>
      </c>
      <c r="H65" s="21" t="str">
        <v>Back Order (New Item)</v>
      </c>
      <c r="I65" s="21" t="str">
        <v>OutStation</v>
      </c>
      <c r="K65" s="21">
        <f t="shared" si="2"/>
        <v>1</v>
      </c>
      <c r="L65" s="21" t="str">
        <v>Unknown</v>
      </c>
      <c r="M65" s="21">
        <v>4</v>
      </c>
      <c r="N65" s="21" t="str">
        <v>BioLegend</v>
      </c>
      <c r="O65" s="21" t="str">
        <v>Mohn Sir (Sample) Aurigine Onco</v>
      </c>
      <c r="P65" s="21" t="str">
        <v>Unknown</v>
      </c>
      <c r="Q65" s="21" t="str">
        <v>Mohan sir,(Sample) Aurigine Onco</v>
      </c>
      <c r="R65" s="21" t="str">
        <v>Unknown</v>
      </c>
      <c r="S65" s="21">
        <f t="shared" si="3"/>
        <v>1</v>
      </c>
    </row>
    <row r="66" spans="1:19" x14ac:dyDescent="0.25">
      <c r="A66" s="21" t="str">
        <v>L-004920-01-0005</v>
      </c>
      <c r="B66" s="21">
        <v>1</v>
      </c>
      <c r="C66" s="21" t="str">
        <v>ILS</v>
      </c>
      <c r="D66" s="21">
        <v>-20</v>
      </c>
      <c r="E66" s="21" t="str">
        <v>DHARMACON</v>
      </c>
      <c r="F66" s="21">
        <v>0</v>
      </c>
      <c r="G66" s="21" t="str">
        <v>Bhuvneshwar</v>
      </c>
      <c r="H66" s="21" t="str">
        <v>Back Order (New Item)</v>
      </c>
      <c r="I66" s="21" t="str">
        <v>OutStation</v>
      </c>
      <c r="K66" s="21">
        <f t="shared" ref="K66:K97" si="4">SUMIFS(B:B,C:C, L66,D:D, M66,E:E, N66,F:F, O66,G:G, P66,H:H, Q66)</f>
        <v>1</v>
      </c>
      <c r="L66" s="21" t="str">
        <v>VIT</v>
      </c>
      <c r="M66" s="21">
        <v>4</v>
      </c>
      <c r="N66" s="21" t="str">
        <v>MYBIOSOURCE</v>
      </c>
      <c r="O66" s="21">
        <v>0</v>
      </c>
      <c r="P66" s="21" t="str">
        <v>Vellore</v>
      </c>
      <c r="Q66" s="21">
        <v>0</v>
      </c>
      <c r="R66" s="21" t="str">
        <v>OutStation</v>
      </c>
      <c r="S66" s="21">
        <f t="shared" ref="S66:S97" si="5">SUMIFS(B:B,C:C, L66,D:D, M66,E:E, N66,F:F, O66,G:G, P66,H:H, Q66)</f>
        <v>1</v>
      </c>
    </row>
    <row r="67" spans="1:19" x14ac:dyDescent="0.25">
      <c r="A67" s="21" t="str">
        <v>L-003805-00-0005</v>
      </c>
      <c r="B67" s="21">
        <v>1</v>
      </c>
      <c r="C67" s="21" t="str">
        <v>ILS</v>
      </c>
      <c r="D67" s="21">
        <v>-20</v>
      </c>
      <c r="E67" s="21" t="str">
        <v>DHARMACON</v>
      </c>
      <c r="F67" s="21">
        <v>0</v>
      </c>
      <c r="G67" s="21" t="str">
        <v>Bhuvneshwar</v>
      </c>
      <c r="H67" s="21" t="str">
        <v>Back Order (New Item)</v>
      </c>
      <c r="I67" s="21" t="str">
        <v>OutStation</v>
      </c>
      <c r="K67" s="21">
        <f t="shared" si="4"/>
        <v>2</v>
      </c>
      <c r="L67" s="21" t="str">
        <v>VPCI</v>
      </c>
      <c r="M67" s="21">
        <v>-20</v>
      </c>
      <c r="N67" s="21" t="str">
        <v>Dharmacon</v>
      </c>
      <c r="O67" s="21">
        <v>0</v>
      </c>
      <c r="P67" s="21" t="str">
        <v>DELHI</v>
      </c>
      <c r="Q67" s="21" t="str">
        <v>Priyanka Madam</v>
      </c>
      <c r="R67" s="21" t="str">
        <v>Local</v>
      </c>
      <c r="S67" s="21">
        <f t="shared" si="5"/>
        <v>2</v>
      </c>
    </row>
    <row r="68" spans="1:19" x14ac:dyDescent="0.25">
      <c r="A68" s="21" t="str">
        <v>D-001810-10-05</v>
      </c>
      <c r="B68" s="21">
        <v>1</v>
      </c>
      <c r="C68" s="21" t="str">
        <v>ILS</v>
      </c>
      <c r="D68" s="21">
        <v>-20</v>
      </c>
      <c r="E68" s="21" t="str">
        <v>DHARMACON</v>
      </c>
      <c r="F68" s="21">
        <v>0</v>
      </c>
      <c r="G68" s="21" t="str">
        <v>Bhuvneshwar</v>
      </c>
      <c r="H68" s="21" t="str">
        <v>Back Order (New Item)</v>
      </c>
      <c r="I68" s="21" t="str">
        <v>OutStation</v>
      </c>
      <c r="K68" s="21">
        <f t="shared" si="4"/>
        <v>0</v>
      </c>
      <c r="L68" s="21">
        <v>0</v>
      </c>
      <c r="M68" s="21">
        <v>0</v>
      </c>
      <c r="N68" s="21">
        <v>0</v>
      </c>
      <c r="O68" s="21">
        <v>0</v>
      </c>
      <c r="P68" s="21">
        <v>0</v>
      </c>
      <c r="Q68" s="21">
        <v>0</v>
      </c>
      <c r="R68" s="21">
        <v>0</v>
      </c>
      <c r="S68" s="21">
        <f t="shared" si="5"/>
        <v>0</v>
      </c>
    </row>
    <row r="69" spans="1:19" x14ac:dyDescent="0.25">
      <c r="A69" s="21" t="str">
        <v>BE0015-1</v>
      </c>
      <c r="B69" s="21">
        <v>1</v>
      </c>
      <c r="C69" s="21" t="str">
        <v>JNCAR</v>
      </c>
      <c r="D69" s="21">
        <v>4</v>
      </c>
      <c r="E69" s="21" t="str">
        <v>BIOXCELL</v>
      </c>
      <c r="F69" s="21">
        <v>0</v>
      </c>
      <c r="G69" s="21" t="str">
        <v>Banglore</v>
      </c>
      <c r="H69" s="21">
        <v>0</v>
      </c>
      <c r="I69" s="21" t="str">
        <v>OutStation</v>
      </c>
      <c r="K69" s="21">
        <f t="shared" si="4"/>
        <v>0</v>
      </c>
      <c r="L69" s="21"/>
      <c r="M69" s="21"/>
      <c r="N69" s="21"/>
      <c r="O69" s="21"/>
      <c r="P69" s="21"/>
      <c r="Q69" s="21"/>
      <c r="R69" s="21"/>
      <c r="S69" s="21">
        <f t="shared" si="5"/>
        <v>0</v>
      </c>
    </row>
    <row r="70" spans="1:19" x14ac:dyDescent="0.25">
      <c r="A70" s="21" t="str">
        <v>BE0001-1</v>
      </c>
      <c r="B70" s="21">
        <v>1</v>
      </c>
      <c r="C70" s="21" t="str">
        <v>JNCAR</v>
      </c>
      <c r="D70" s="21">
        <v>4</v>
      </c>
      <c r="E70" s="21" t="str">
        <v>BIOXCELL</v>
      </c>
      <c r="F70" s="21">
        <v>0</v>
      </c>
      <c r="G70" s="21" t="str">
        <v>Banglore</v>
      </c>
      <c r="H70" s="21">
        <v>0</v>
      </c>
      <c r="I70" s="21" t="str">
        <v>OutStation</v>
      </c>
      <c r="K70" s="21">
        <f t="shared" si="4"/>
        <v>0</v>
      </c>
      <c r="L70" s="21"/>
      <c r="M70" s="21"/>
      <c r="N70" s="21"/>
      <c r="O70" s="21"/>
      <c r="P70" s="21"/>
      <c r="Q70" s="21"/>
      <c r="R70" s="21"/>
      <c r="S70" s="21">
        <f t="shared" si="5"/>
        <v>0</v>
      </c>
    </row>
    <row r="71" spans="1:19" x14ac:dyDescent="0.25">
      <c r="A71" s="21" t="str">
        <v>L-015121-00-0005</v>
      </c>
      <c r="B71" s="21">
        <v>1</v>
      </c>
      <c r="C71" s="21" t="str">
        <v>NCBS</v>
      </c>
      <c r="D71" s="21">
        <v>-20</v>
      </c>
      <c r="E71" s="21" t="str">
        <v>DHARMACON</v>
      </c>
      <c r="F71" s="21">
        <v>0</v>
      </c>
      <c r="G71" s="21" t="str">
        <v>Banglore</v>
      </c>
      <c r="H71" s="21" t="str">
        <v>Pending Purchase Order</v>
      </c>
      <c r="I71" s="21" t="str">
        <v>OutStation</v>
      </c>
      <c r="K71" s="21">
        <f t="shared" si="4"/>
        <v>0</v>
      </c>
      <c r="L71" s="21"/>
      <c r="M71" s="21"/>
      <c r="N71" s="21"/>
      <c r="O71" s="21"/>
      <c r="P71" s="21"/>
      <c r="Q71" s="21"/>
      <c r="R71" s="21"/>
      <c r="S71" s="21">
        <f t="shared" si="5"/>
        <v>0</v>
      </c>
    </row>
    <row r="72" spans="1:19" x14ac:dyDescent="0.25">
      <c r="A72" s="21" t="str">
        <v>L-020165-00-0005</v>
      </c>
      <c r="B72" s="21">
        <v>1</v>
      </c>
      <c r="C72" s="21" t="str">
        <v>NCBS</v>
      </c>
      <c r="D72" s="21">
        <v>-20</v>
      </c>
      <c r="E72" s="21" t="str">
        <v>DHARMACON</v>
      </c>
      <c r="F72" s="21">
        <v>0</v>
      </c>
      <c r="G72" s="21" t="str">
        <v>Banglore</v>
      </c>
      <c r="H72" s="21" t="str">
        <v>Pending Purchase Order</v>
      </c>
      <c r="I72" s="21" t="str">
        <v>OutStation</v>
      </c>
      <c r="K72" s="21">
        <f t="shared" si="4"/>
        <v>0</v>
      </c>
      <c r="L72" s="21"/>
      <c r="M72" s="21"/>
      <c r="N72" s="21"/>
      <c r="O72" s="21"/>
      <c r="P72" s="21"/>
      <c r="Q72" s="21"/>
      <c r="R72" s="21"/>
      <c r="S72" s="21">
        <f t="shared" si="5"/>
        <v>0</v>
      </c>
    </row>
    <row r="73" spans="1:19" x14ac:dyDescent="0.25">
      <c r="A73" s="21" t="str">
        <v>L-009101-00-0005</v>
      </c>
      <c r="B73" s="21">
        <v>1</v>
      </c>
      <c r="C73" s="21" t="str">
        <v>NIBMG</v>
      </c>
      <c r="D73" s="21">
        <v>-20</v>
      </c>
      <c r="E73" s="21" t="str">
        <v>Dharmacon</v>
      </c>
      <c r="F73" s="21">
        <v>0</v>
      </c>
      <c r="G73" s="21" t="str">
        <v>Kalyani</v>
      </c>
      <c r="H73" s="21" t="str">
        <v>pending purchase order</v>
      </c>
      <c r="I73" s="21" t="str">
        <v>OutStation</v>
      </c>
      <c r="K73" s="21">
        <f t="shared" si="4"/>
        <v>0</v>
      </c>
      <c r="L73" s="21"/>
      <c r="M73" s="21"/>
      <c r="N73" s="21"/>
      <c r="O73" s="21"/>
      <c r="P73" s="21"/>
      <c r="Q73" s="21"/>
      <c r="R73" s="21"/>
      <c r="S73" s="21">
        <f t="shared" si="5"/>
        <v>0</v>
      </c>
    </row>
    <row r="74" spans="1:19" x14ac:dyDescent="0.25">
      <c r="A74" s="21" t="str">
        <v>L-004274-00-0010</v>
      </c>
      <c r="B74" s="21">
        <v>1</v>
      </c>
      <c r="C74" s="21" t="str">
        <v>NIBMG</v>
      </c>
      <c r="D74" s="21">
        <v>-20</v>
      </c>
      <c r="E74" s="21" t="str">
        <v>DHARMACON</v>
      </c>
      <c r="F74" s="21">
        <v>0</v>
      </c>
      <c r="G74" s="21" t="str">
        <v>Kalyani</v>
      </c>
      <c r="H74" s="21">
        <v>0</v>
      </c>
      <c r="I74" s="21" t="str">
        <v>OutStation</v>
      </c>
      <c r="K74" s="21">
        <f t="shared" si="4"/>
        <v>0</v>
      </c>
      <c r="L74" s="21"/>
      <c r="M74" s="21"/>
      <c r="N74" s="21"/>
      <c r="O74" s="21"/>
      <c r="P74" s="21"/>
      <c r="Q74" s="21"/>
      <c r="R74" s="21"/>
      <c r="S74" s="21">
        <f t="shared" si="5"/>
        <v>0</v>
      </c>
    </row>
    <row r="75" spans="1:19" x14ac:dyDescent="0.25">
      <c r="A75" s="21" t="str">
        <v>L-015785-01-0010</v>
      </c>
      <c r="B75" s="21">
        <v>1</v>
      </c>
      <c r="C75" s="21" t="str">
        <v>NIBMG</v>
      </c>
      <c r="D75" s="21">
        <v>-20</v>
      </c>
      <c r="E75" s="21" t="str">
        <v>DHARMACON</v>
      </c>
      <c r="F75" s="21">
        <v>0</v>
      </c>
      <c r="G75" s="21" t="str">
        <v>Kalyani</v>
      </c>
      <c r="H75" s="21">
        <v>0</v>
      </c>
      <c r="I75" s="21" t="str">
        <v>OutStation</v>
      </c>
      <c r="K75" s="55">
        <f t="shared" si="4"/>
        <v>0</v>
      </c>
      <c r="L75" s="55"/>
      <c r="M75" s="55"/>
      <c r="N75" s="55"/>
      <c r="O75" s="55"/>
      <c r="P75" s="55"/>
      <c r="Q75" s="55"/>
      <c r="R75" s="55"/>
      <c r="S75" s="55">
        <f t="shared" si="5"/>
        <v>0</v>
      </c>
    </row>
    <row r="76" spans="1:19" x14ac:dyDescent="0.25">
      <c r="A76" s="21" t="str">
        <v>L-021247-00-0010</v>
      </c>
      <c r="B76" s="21">
        <v>1</v>
      </c>
      <c r="C76" s="21" t="str">
        <v>NIBMG</v>
      </c>
      <c r="D76" s="21">
        <v>-20</v>
      </c>
      <c r="E76" s="21" t="str">
        <v>DHARMACON</v>
      </c>
      <c r="F76" s="21">
        <v>0</v>
      </c>
      <c r="G76" s="21" t="str">
        <v>Kalyani</v>
      </c>
      <c r="H76" s="21">
        <v>0</v>
      </c>
      <c r="I76" s="21" t="str">
        <v>OutStation</v>
      </c>
      <c r="K76" s="21">
        <f t="shared" si="4"/>
        <v>0</v>
      </c>
      <c r="L76" s="21"/>
      <c r="M76" s="21"/>
      <c r="N76" s="21"/>
      <c r="O76" s="21"/>
      <c r="P76" s="21"/>
      <c r="Q76" s="21"/>
      <c r="R76" s="21"/>
      <c r="S76" s="21">
        <f t="shared" si="5"/>
        <v>0</v>
      </c>
    </row>
    <row r="77" spans="1:19" x14ac:dyDescent="0.25">
      <c r="A77" s="21" t="str">
        <v>L-003422-00-0010</v>
      </c>
      <c r="B77" s="21">
        <v>1</v>
      </c>
      <c r="C77" s="21" t="str">
        <v>NIBMG</v>
      </c>
      <c r="D77" s="21">
        <v>-20</v>
      </c>
      <c r="E77" s="21" t="str">
        <v>DHARMACON</v>
      </c>
      <c r="F77" s="21">
        <v>0</v>
      </c>
      <c r="G77" s="21" t="str">
        <v>Kalyani</v>
      </c>
      <c r="H77" s="21">
        <v>0</v>
      </c>
      <c r="I77" s="21" t="str">
        <v>OutStation</v>
      </c>
      <c r="K77" s="21">
        <f t="shared" si="4"/>
        <v>0</v>
      </c>
      <c r="L77" s="21"/>
      <c r="M77" s="21"/>
      <c r="N77" s="21"/>
      <c r="O77" s="21"/>
      <c r="P77" s="21"/>
      <c r="Q77" s="21"/>
      <c r="R77" s="21"/>
      <c r="S77" s="21">
        <f t="shared" si="5"/>
        <v>0</v>
      </c>
    </row>
    <row r="78" spans="1:19" x14ac:dyDescent="0.25">
      <c r="A78" s="21" t="str">
        <v>L-008339-02-0010</v>
      </c>
      <c r="B78" s="21">
        <v>1</v>
      </c>
      <c r="C78" s="21" t="str">
        <v>NIBMG</v>
      </c>
      <c r="D78" s="21">
        <v>-20</v>
      </c>
      <c r="E78" s="21" t="str">
        <v>DHARMACON</v>
      </c>
      <c r="F78" s="21">
        <v>0</v>
      </c>
      <c r="G78" s="21" t="str">
        <v>Kalyani</v>
      </c>
      <c r="H78" s="21">
        <v>0</v>
      </c>
      <c r="I78" s="21" t="str">
        <v>OutStation</v>
      </c>
      <c r="K78" s="21">
        <f t="shared" si="4"/>
        <v>0</v>
      </c>
      <c r="L78" s="21"/>
      <c r="M78" s="21"/>
      <c r="N78" s="21"/>
      <c r="O78" s="21"/>
      <c r="P78" s="21"/>
      <c r="Q78" s="21"/>
      <c r="R78" s="21"/>
      <c r="S78" s="21">
        <f t="shared" si="5"/>
        <v>0</v>
      </c>
    </row>
    <row r="79" spans="1:19" x14ac:dyDescent="0.25">
      <c r="A79" s="21" t="str">
        <v>D-001810-10-20</v>
      </c>
      <c r="B79" s="21">
        <v>1</v>
      </c>
      <c r="C79" s="21" t="str">
        <v>NIBMG</v>
      </c>
      <c r="D79" s="21">
        <v>-20</v>
      </c>
      <c r="E79" s="21" t="str">
        <v>DHARMACON</v>
      </c>
      <c r="F79" s="21">
        <v>0</v>
      </c>
      <c r="G79" s="21" t="str">
        <v>Kalyani</v>
      </c>
      <c r="H79" s="21">
        <v>0</v>
      </c>
      <c r="I79" s="21" t="str">
        <v>OutStation</v>
      </c>
      <c r="K79" s="21">
        <f t="shared" si="4"/>
        <v>0</v>
      </c>
      <c r="L79" s="21"/>
      <c r="M79" s="21"/>
      <c r="N79" s="21"/>
      <c r="O79" s="21"/>
      <c r="P79" s="21"/>
      <c r="Q79" s="21"/>
      <c r="R79" s="21"/>
      <c r="S79" s="21">
        <f t="shared" si="5"/>
        <v>0</v>
      </c>
    </row>
    <row r="80" spans="1:19" x14ac:dyDescent="0.25">
      <c r="A80" s="21" t="str">
        <v>OHS6085-213579246</v>
      </c>
      <c r="B80" s="21">
        <v>1</v>
      </c>
      <c r="C80" s="21" t="str">
        <v>NIBMG</v>
      </c>
      <c r="D80" s="21">
        <v>-80</v>
      </c>
      <c r="E80" s="21" t="str">
        <v>DHARMACON</v>
      </c>
      <c r="F80" s="21">
        <v>0</v>
      </c>
      <c r="G80" s="21" t="str">
        <v>Kalyani</v>
      </c>
      <c r="H80" s="21">
        <v>0</v>
      </c>
      <c r="I80" s="21" t="str">
        <v>OutStation</v>
      </c>
      <c r="K80" s="21">
        <f t="shared" si="4"/>
        <v>0</v>
      </c>
      <c r="L80" s="21"/>
      <c r="M80" s="21"/>
      <c r="N80" s="21"/>
      <c r="O80" s="21"/>
      <c r="P80" s="21"/>
      <c r="Q80" s="21"/>
      <c r="R80" s="21"/>
      <c r="S80" s="21">
        <f t="shared" si="5"/>
        <v>0</v>
      </c>
    </row>
    <row r="81" spans="1:19" x14ac:dyDescent="0.25">
      <c r="A81" s="21">
        <v>420201</v>
      </c>
      <c r="B81" s="21">
        <v>2</v>
      </c>
      <c r="C81" s="21" t="str">
        <v>PRIYANKA MADAM</v>
      </c>
      <c r="D81" s="21">
        <v>4</v>
      </c>
      <c r="E81" s="21" t="str">
        <v>BioLegend</v>
      </c>
      <c r="F81" s="21">
        <v>0</v>
      </c>
      <c r="G81" s="21" t="str">
        <v>Delhi</v>
      </c>
      <c r="H81" s="21" t="str">
        <v>Priyanka Madam</v>
      </c>
      <c r="I81" s="21" t="str">
        <v>Local</v>
      </c>
      <c r="K81" s="21">
        <f t="shared" si="4"/>
        <v>0</v>
      </c>
      <c r="L81" s="21"/>
      <c r="M81" s="21"/>
      <c r="N81" s="21"/>
      <c r="O81" s="21"/>
      <c r="P81" s="21"/>
      <c r="Q81" s="21"/>
      <c r="R81" s="21"/>
      <c r="S81" s="21">
        <f t="shared" si="5"/>
        <v>0</v>
      </c>
    </row>
    <row r="82" spans="1:19" x14ac:dyDescent="0.25">
      <c r="A82" s="21">
        <v>100433</v>
      </c>
      <c r="B82" s="21">
        <v>1</v>
      </c>
      <c r="C82" s="21" t="str">
        <v>RCB</v>
      </c>
      <c r="D82" s="21">
        <v>4</v>
      </c>
      <c r="E82" s="21" t="str">
        <v>BioLegend</v>
      </c>
      <c r="F82" s="21">
        <v>0</v>
      </c>
      <c r="G82" s="21" t="str">
        <v>Delhi</v>
      </c>
      <c r="H82" s="21" t="str">
        <v>Priyanka Madam</v>
      </c>
      <c r="I82" s="21" t="str">
        <v>Local</v>
      </c>
      <c r="K82" s="21">
        <f t="shared" si="4"/>
        <v>0</v>
      </c>
      <c r="L82" s="21"/>
      <c r="M82" s="21"/>
      <c r="N82" s="21"/>
      <c r="O82" s="21"/>
      <c r="P82" s="21"/>
      <c r="Q82" s="21"/>
      <c r="R82" s="21"/>
      <c r="S82" s="21">
        <f t="shared" si="5"/>
        <v>0</v>
      </c>
    </row>
    <row r="83" spans="1:19" x14ac:dyDescent="0.25">
      <c r="A83" s="21" t="str">
        <v>CTM-1215408</v>
      </c>
      <c r="B83" s="21">
        <v>1</v>
      </c>
      <c r="C83" s="21" t="str">
        <v>RCB</v>
      </c>
      <c r="D83" s="21">
        <v>-20</v>
      </c>
      <c r="E83" s="21" t="str">
        <v>DHARMACON</v>
      </c>
      <c r="F83" s="21">
        <v>0</v>
      </c>
      <c r="G83" s="21" t="str">
        <v>Delhi</v>
      </c>
      <c r="H83" s="21">
        <v>0</v>
      </c>
      <c r="I83" s="21" t="str">
        <v>Local</v>
      </c>
      <c r="K83" s="21">
        <f t="shared" si="4"/>
        <v>0</v>
      </c>
      <c r="L83" s="21"/>
      <c r="M83" s="21"/>
      <c r="N83" s="21"/>
      <c r="O83" s="21"/>
      <c r="P83" s="21"/>
      <c r="Q83" s="21"/>
      <c r="R83" s="21"/>
      <c r="S83" s="21">
        <f t="shared" si="5"/>
        <v>0</v>
      </c>
    </row>
    <row r="84" spans="1:19" x14ac:dyDescent="0.25">
      <c r="A84" s="21" t="str">
        <v>CTM-1215409</v>
      </c>
      <c r="B84" s="21">
        <v>1</v>
      </c>
      <c r="C84" s="21" t="str">
        <v>RCB</v>
      </c>
      <c r="D84" s="21">
        <v>-20</v>
      </c>
      <c r="E84" s="21" t="str">
        <v>DHARMACON</v>
      </c>
      <c r="F84" s="21">
        <v>0</v>
      </c>
      <c r="G84" s="21" t="str">
        <v>Delhi</v>
      </c>
      <c r="H84" s="21">
        <v>0</v>
      </c>
      <c r="I84" s="21" t="str">
        <v>Local</v>
      </c>
      <c r="K84" s="21">
        <f t="shared" si="4"/>
        <v>0</v>
      </c>
      <c r="L84" s="21"/>
      <c r="M84" s="21"/>
      <c r="N84" s="21"/>
      <c r="O84" s="21"/>
      <c r="P84" s="21"/>
      <c r="Q84" s="21"/>
      <c r="R84" s="21"/>
      <c r="S84" s="21">
        <f t="shared" si="5"/>
        <v>0</v>
      </c>
    </row>
    <row r="85" spans="1:19" x14ac:dyDescent="0.25">
      <c r="A85" s="21" t="str">
        <v>CTM-1215412</v>
      </c>
      <c r="B85" s="21">
        <v>1</v>
      </c>
      <c r="C85" s="21" t="str">
        <v>RCB</v>
      </c>
      <c r="D85" s="21">
        <v>-20</v>
      </c>
      <c r="E85" s="21" t="str">
        <v>DHARMACON</v>
      </c>
      <c r="F85" s="21">
        <v>0</v>
      </c>
      <c r="G85" s="21" t="str">
        <v>Delhi</v>
      </c>
      <c r="H85" s="21">
        <v>0</v>
      </c>
      <c r="I85" s="21" t="str">
        <v>Local</v>
      </c>
      <c r="K85" s="21">
        <f t="shared" si="4"/>
        <v>0</v>
      </c>
      <c r="L85" s="21"/>
      <c r="M85" s="21"/>
      <c r="N85" s="21"/>
      <c r="O85" s="21"/>
      <c r="P85" s="21"/>
      <c r="Q85" s="21"/>
      <c r="R85" s="21"/>
      <c r="S85" s="21">
        <f t="shared" si="5"/>
        <v>0</v>
      </c>
    </row>
    <row r="86" spans="1:19" x14ac:dyDescent="0.25">
      <c r="A86" s="21" t="str">
        <v>CTM-1215410</v>
      </c>
      <c r="B86" s="21">
        <v>1</v>
      </c>
      <c r="C86" s="21" t="str">
        <v>RCB</v>
      </c>
      <c r="D86" s="21">
        <v>-20</v>
      </c>
      <c r="E86" s="21" t="str">
        <v>DHARMACON</v>
      </c>
      <c r="F86" s="21">
        <v>0</v>
      </c>
      <c r="G86" s="21" t="str">
        <v>Delhi</v>
      </c>
      <c r="H86" s="21">
        <v>0</v>
      </c>
      <c r="I86" s="21" t="str">
        <v>Local</v>
      </c>
      <c r="K86" s="21">
        <f t="shared" si="4"/>
        <v>0</v>
      </c>
      <c r="L86" s="21"/>
      <c r="M86" s="21"/>
      <c r="N86" s="21"/>
      <c r="O86" s="21"/>
      <c r="P86" s="21"/>
      <c r="Q86" s="21"/>
      <c r="R86" s="21"/>
      <c r="S86" s="21">
        <f t="shared" si="5"/>
        <v>0</v>
      </c>
    </row>
    <row r="87" spans="1:19" x14ac:dyDescent="0.25">
      <c r="A87" s="21" t="str">
        <v>CTM-1215411</v>
      </c>
      <c r="B87" s="21">
        <v>1</v>
      </c>
      <c r="C87" s="21" t="str">
        <v>RCB</v>
      </c>
      <c r="D87" s="21">
        <v>-20</v>
      </c>
      <c r="E87" s="21" t="str">
        <v>DHARMACON</v>
      </c>
      <c r="F87" s="21">
        <v>0</v>
      </c>
      <c r="G87" s="21" t="str">
        <v>Delhi</v>
      </c>
      <c r="H87" s="21">
        <v>0</v>
      </c>
      <c r="I87" s="21" t="str">
        <v>Local</v>
      </c>
      <c r="K87" s="21">
        <f t="shared" si="4"/>
        <v>0</v>
      </c>
      <c r="L87" s="21"/>
      <c r="M87" s="21"/>
      <c r="N87" s="21"/>
      <c r="O87" s="21"/>
      <c r="P87" s="21"/>
      <c r="Q87" s="21"/>
      <c r="R87" s="21"/>
      <c r="S87" s="21">
        <f t="shared" si="5"/>
        <v>0</v>
      </c>
    </row>
    <row r="88" spans="1:19" x14ac:dyDescent="0.25">
      <c r="A88" s="21" t="str">
        <v>HBM-EXP-B2.5</v>
      </c>
      <c r="B88" s="21">
        <v>5</v>
      </c>
      <c r="C88" s="21" t="str">
        <v>Sample (PM)</v>
      </c>
      <c r="D88" s="21">
        <v>4</v>
      </c>
      <c r="E88" s="21" t="str">
        <v>Hansa Biomed</v>
      </c>
      <c r="F88" s="21" t="str">
        <v>Priyanka Madam</v>
      </c>
      <c r="G88" s="21" t="str">
        <v>delhi</v>
      </c>
      <c r="H88" s="21" t="str">
        <v>Priyanka Madam</v>
      </c>
      <c r="I88" s="21" t="str">
        <v>Local</v>
      </c>
      <c r="K88" s="21">
        <f t="shared" si="4"/>
        <v>0</v>
      </c>
      <c r="L88" s="21"/>
      <c r="M88" s="21"/>
      <c r="N88" s="21"/>
      <c r="O88" s="21"/>
      <c r="P88" s="21"/>
      <c r="Q88" s="21"/>
      <c r="R88" s="21"/>
      <c r="S88" s="21">
        <f t="shared" si="5"/>
        <v>0</v>
      </c>
    </row>
    <row r="89" spans="1:19" x14ac:dyDescent="0.25">
      <c r="A89" s="21" t="str">
        <v>SE2619T-2-1.5</v>
      </c>
      <c r="B89" s="21">
        <v>1</v>
      </c>
      <c r="C89" s="21" t="str">
        <v>SOUTH CAMPUS</v>
      </c>
      <c r="D89" s="21" t="str">
        <v>RT</v>
      </c>
      <c r="E89" s="21" t="str">
        <v>HOEFER</v>
      </c>
      <c r="F89" s="21">
        <v>0</v>
      </c>
      <c r="G89" s="21" t="str">
        <v>Delhi</v>
      </c>
      <c r="H89" s="21" t="str">
        <v>Sample</v>
      </c>
      <c r="I89" s="21" t="str">
        <v>Local</v>
      </c>
      <c r="K89" s="21">
        <f t="shared" si="4"/>
        <v>0</v>
      </c>
      <c r="L89" s="21"/>
      <c r="M89" s="21"/>
      <c r="N89" s="21"/>
      <c r="O89" s="21"/>
      <c r="P89" s="21"/>
      <c r="Q89" s="21"/>
      <c r="R89" s="21"/>
      <c r="S89" s="21">
        <f t="shared" si="5"/>
        <v>0</v>
      </c>
    </row>
    <row r="90" spans="1:19" x14ac:dyDescent="0.25">
      <c r="A90" s="21" t="str">
        <v>SE211A-10-1.5</v>
      </c>
      <c r="B90" s="21">
        <v>1</v>
      </c>
      <c r="C90" s="21" t="str">
        <v>SOUTH CAMPUS</v>
      </c>
      <c r="D90" s="21" t="str">
        <v>RT</v>
      </c>
      <c r="E90" s="21" t="str">
        <v>HOEFER</v>
      </c>
      <c r="F90" s="21">
        <v>0</v>
      </c>
      <c r="G90" s="21" t="str">
        <v>Delhi</v>
      </c>
      <c r="H90" s="21" t="str">
        <v>Sample</v>
      </c>
      <c r="I90" s="21" t="str">
        <v>Local</v>
      </c>
      <c r="K90" s="21">
        <f t="shared" si="4"/>
        <v>0</v>
      </c>
      <c r="L90" s="21"/>
      <c r="M90" s="21"/>
      <c r="N90" s="21"/>
      <c r="O90" s="21"/>
      <c r="P90" s="21"/>
      <c r="Q90" s="21"/>
      <c r="R90" s="21"/>
      <c r="S90" s="21">
        <f t="shared" si="5"/>
        <v>0</v>
      </c>
    </row>
    <row r="91" spans="1:19" x14ac:dyDescent="0.25">
      <c r="A91" s="21" t="str">
        <v>BE0001-1</v>
      </c>
      <c r="B91" s="21">
        <v>1</v>
      </c>
      <c r="C91" s="21" t="str">
        <v>SSCMP</v>
      </c>
      <c r="D91" s="21">
        <v>4</v>
      </c>
      <c r="E91" s="21" t="str">
        <v>BIOXCELL</v>
      </c>
      <c r="F91" s="21">
        <v>0</v>
      </c>
      <c r="G91" s="21" t="str">
        <v>Bhopal</v>
      </c>
      <c r="H91" s="21">
        <v>0</v>
      </c>
      <c r="I91" s="21" t="str">
        <v>OutStation</v>
      </c>
      <c r="K91" s="21">
        <f t="shared" si="4"/>
        <v>0</v>
      </c>
      <c r="L91" s="21"/>
      <c r="M91" s="21"/>
      <c r="N91" s="21"/>
      <c r="O91" s="21"/>
      <c r="P91" s="21"/>
      <c r="Q91" s="21"/>
      <c r="R91" s="21"/>
      <c r="S91" s="21">
        <f t="shared" si="5"/>
        <v>0</v>
      </c>
    </row>
    <row r="92" spans="1:19" x14ac:dyDescent="0.25">
      <c r="A92" s="21" t="str">
        <v>BE0015-1</v>
      </c>
      <c r="B92" s="21">
        <v>1</v>
      </c>
      <c r="C92" s="21" t="str">
        <v>SSCMP</v>
      </c>
      <c r="D92" s="21">
        <v>4</v>
      </c>
      <c r="E92" s="21" t="str">
        <v>BIOXCELL</v>
      </c>
      <c r="F92" s="21">
        <v>0</v>
      </c>
      <c r="G92" s="21" t="str">
        <v>Bhopal</v>
      </c>
      <c r="H92" s="21">
        <v>0</v>
      </c>
      <c r="I92" s="21" t="str">
        <v>OutStation</v>
      </c>
      <c r="K92" s="21">
        <f t="shared" si="4"/>
        <v>0</v>
      </c>
      <c r="L92" s="21"/>
      <c r="M92" s="21"/>
      <c r="N92" s="21"/>
      <c r="O92" s="21"/>
      <c r="P92" s="21"/>
      <c r="Q92" s="21"/>
      <c r="R92" s="21"/>
      <c r="S92" s="21">
        <f t="shared" si="5"/>
        <v>0</v>
      </c>
    </row>
    <row r="93" spans="1:19" x14ac:dyDescent="0.25">
      <c r="A93" s="21" t="str">
        <v>BE0045</v>
      </c>
      <c r="B93" s="21">
        <v>1</v>
      </c>
      <c r="C93" s="21" t="str">
        <v>SSCMP</v>
      </c>
      <c r="D93" s="21">
        <v>4</v>
      </c>
      <c r="E93" s="21" t="str">
        <v>BIOXCELL</v>
      </c>
      <c r="F93" s="21">
        <v>0</v>
      </c>
      <c r="G93" s="21" t="str">
        <v>Bhopal</v>
      </c>
      <c r="H93" s="21">
        <v>0</v>
      </c>
      <c r="I93" s="21" t="str">
        <v>OutStation</v>
      </c>
      <c r="K93" s="21">
        <f t="shared" si="4"/>
        <v>0</v>
      </c>
      <c r="L93" s="21"/>
      <c r="M93" s="21"/>
      <c r="N93" s="21"/>
      <c r="O93" s="21"/>
      <c r="P93" s="21"/>
      <c r="Q93" s="21"/>
      <c r="R93" s="21"/>
      <c r="S93" s="21">
        <f t="shared" si="5"/>
        <v>0</v>
      </c>
    </row>
    <row r="94" spans="1:19" x14ac:dyDescent="0.25">
      <c r="A94" s="21" t="str">
        <v>BE0043</v>
      </c>
      <c r="B94" s="21">
        <v>1</v>
      </c>
      <c r="C94" s="21" t="str">
        <v>SSCMP</v>
      </c>
      <c r="D94" s="21">
        <v>4</v>
      </c>
      <c r="E94" s="21" t="str">
        <v>BIOXCELL</v>
      </c>
      <c r="F94" s="21">
        <v>0</v>
      </c>
      <c r="G94" s="21" t="str">
        <v>Bhopal</v>
      </c>
      <c r="H94" s="21">
        <v>0</v>
      </c>
      <c r="I94" s="21" t="str">
        <v>OutStation</v>
      </c>
      <c r="K94" s="21">
        <f t="shared" si="4"/>
        <v>0</v>
      </c>
      <c r="L94" s="21"/>
      <c r="M94" s="21"/>
      <c r="N94" s="21"/>
      <c r="O94" s="21"/>
      <c r="P94" s="21"/>
      <c r="Q94" s="21"/>
      <c r="R94" s="21"/>
      <c r="S94" s="21">
        <f t="shared" si="5"/>
        <v>0</v>
      </c>
    </row>
    <row r="95" spans="1:19" x14ac:dyDescent="0.25">
      <c r="A95" s="21" t="str">
        <v>BE0055</v>
      </c>
      <c r="B95" s="21">
        <v>1</v>
      </c>
      <c r="C95" s="21" t="str">
        <v>SSCMP</v>
      </c>
      <c r="D95" s="21">
        <v>4</v>
      </c>
      <c r="E95" s="21" t="str">
        <v>BIOXCELL</v>
      </c>
      <c r="F95" s="21">
        <v>0</v>
      </c>
      <c r="G95" s="21" t="str">
        <v>Bhopal</v>
      </c>
      <c r="H95" s="21">
        <v>0</v>
      </c>
      <c r="I95" s="21" t="str">
        <v>OutStation</v>
      </c>
      <c r="K95" s="21">
        <f t="shared" si="4"/>
        <v>0</v>
      </c>
      <c r="L95" s="21"/>
      <c r="M95" s="21"/>
      <c r="N95" s="21"/>
      <c r="O95" s="21"/>
      <c r="P95" s="21"/>
      <c r="Q95" s="21"/>
      <c r="R95" s="21"/>
      <c r="S95" s="21">
        <f t="shared" si="5"/>
        <v>0</v>
      </c>
    </row>
    <row r="96" spans="1:19" x14ac:dyDescent="0.25">
      <c r="A96" s="21" t="str">
        <v>BE0016-2</v>
      </c>
      <c r="B96" s="21">
        <v>1</v>
      </c>
      <c r="C96" s="21" t="str">
        <v>SSCMP</v>
      </c>
      <c r="D96" s="21">
        <v>4</v>
      </c>
      <c r="E96" s="21" t="str">
        <v>BIOXCELL</v>
      </c>
      <c r="F96" s="21">
        <v>0</v>
      </c>
      <c r="G96" s="21" t="str">
        <v>Bhopal</v>
      </c>
      <c r="H96" s="21">
        <v>0</v>
      </c>
      <c r="I96" s="21" t="str">
        <v>OutStation</v>
      </c>
      <c r="K96" s="21">
        <f t="shared" si="4"/>
        <v>0</v>
      </c>
      <c r="L96" s="21"/>
      <c r="M96" s="21"/>
      <c r="N96" s="21"/>
      <c r="O96" s="21"/>
      <c r="P96" s="21"/>
      <c r="Q96" s="21"/>
      <c r="R96" s="21"/>
      <c r="S96" s="21">
        <f t="shared" si="5"/>
        <v>0</v>
      </c>
    </row>
    <row r="97" spans="1:19" x14ac:dyDescent="0.25">
      <c r="A97" s="21">
        <v>316302</v>
      </c>
      <c r="B97" s="21">
        <v>2</v>
      </c>
      <c r="C97" s="21" t="str">
        <v>Stock</v>
      </c>
      <c r="D97" s="21">
        <v>4</v>
      </c>
      <c r="E97" s="21" t="str">
        <v>BioLegend</v>
      </c>
      <c r="F97" s="21" t="str">
        <v>Biocon Order Cancelled</v>
      </c>
      <c r="G97" s="21" t="str">
        <v>STOCK</v>
      </c>
      <c r="H97" s="21" t="str">
        <v>stock</v>
      </c>
      <c r="I97" s="21" t="str">
        <v>STOCK</v>
      </c>
      <c r="K97" s="21">
        <f t="shared" si="4"/>
        <v>0</v>
      </c>
      <c r="L97" s="21"/>
      <c r="M97" s="21"/>
      <c r="N97" s="21"/>
      <c r="O97" s="21"/>
      <c r="P97" s="21"/>
      <c r="Q97" s="21"/>
      <c r="R97" s="21"/>
      <c r="S97" s="21">
        <f t="shared" si="5"/>
        <v>0</v>
      </c>
    </row>
    <row r="98" spans="1:19" x14ac:dyDescent="0.25">
      <c r="A98" s="21">
        <v>556002</v>
      </c>
      <c r="B98" s="21">
        <v>5</v>
      </c>
      <c r="C98" s="21" t="str">
        <v>Stock</v>
      </c>
      <c r="D98" s="21">
        <v>-20</v>
      </c>
      <c r="E98" s="21" t="str">
        <v>BioLegend</v>
      </c>
      <c r="F98" s="21">
        <v>0</v>
      </c>
      <c r="G98" s="21" t="str">
        <v>STOCK</v>
      </c>
      <c r="H98" s="21" t="str">
        <v>Stock</v>
      </c>
      <c r="I98" s="21" t="str">
        <v>STOCK</v>
      </c>
      <c r="K98" s="21">
        <f t="shared" ref="K98:K111" si="6">SUMIFS(B:B,C:C, L98,D:D, M98,E:E, N98,F:F, O98,G:G, P98,H:H, Q98)</f>
        <v>0</v>
      </c>
      <c r="L98" s="21"/>
      <c r="M98" s="21"/>
      <c r="N98" s="21"/>
      <c r="O98" s="21"/>
      <c r="P98" s="21"/>
      <c r="Q98" s="21"/>
      <c r="R98" s="21"/>
      <c r="S98" s="21">
        <f t="shared" ref="S98:S111" si="7">SUMIFS(B:B,C:C, L98,D:D, M98,E:E, N98,F:F, O98,G:G, P98,H:H, Q98)</f>
        <v>0</v>
      </c>
    </row>
    <row r="99" spans="1:19" x14ac:dyDescent="0.25">
      <c r="A99" s="21">
        <v>570802</v>
      </c>
      <c r="B99" s="21">
        <v>2</v>
      </c>
      <c r="C99" s="21" t="str">
        <v>Stock</v>
      </c>
      <c r="D99" s="21">
        <v>-20</v>
      </c>
      <c r="E99" s="21" t="str">
        <v>BioLegend</v>
      </c>
      <c r="F99" s="21">
        <v>0</v>
      </c>
      <c r="G99" s="21" t="str">
        <v>STOCK</v>
      </c>
      <c r="H99" s="21" t="str">
        <v>Stock</v>
      </c>
      <c r="I99" s="21" t="str">
        <v>STOCK</v>
      </c>
      <c r="K99" s="21">
        <f t="shared" si="6"/>
        <v>0</v>
      </c>
      <c r="L99" s="21"/>
      <c r="M99" s="21"/>
      <c r="N99" s="21"/>
      <c r="O99" s="21"/>
      <c r="P99" s="21"/>
      <c r="Q99" s="21"/>
      <c r="R99" s="21"/>
      <c r="S99" s="21">
        <f t="shared" si="7"/>
        <v>0</v>
      </c>
    </row>
    <row r="100" spans="1:19" x14ac:dyDescent="0.25">
      <c r="A100" s="21">
        <v>423303</v>
      </c>
      <c r="B100" s="21">
        <v>1</v>
      </c>
      <c r="C100" s="21" t="str">
        <v>Stock</v>
      </c>
      <c r="D100" s="21">
        <v>-20</v>
      </c>
      <c r="E100" s="21" t="str">
        <v>BioLegend</v>
      </c>
      <c r="F100" s="21">
        <v>0</v>
      </c>
      <c r="G100" s="21" t="str">
        <v>STOCK</v>
      </c>
      <c r="H100" s="21" t="str">
        <v>Stock</v>
      </c>
      <c r="I100" s="21" t="str">
        <v>STOCK</v>
      </c>
      <c r="K100" s="21">
        <f t="shared" si="6"/>
        <v>0</v>
      </c>
      <c r="L100" s="21"/>
      <c r="M100" s="21"/>
      <c r="N100" s="21"/>
      <c r="O100" s="21"/>
      <c r="P100" s="21"/>
      <c r="Q100" s="21"/>
      <c r="R100" s="21"/>
      <c r="S100" s="21">
        <f t="shared" si="7"/>
        <v>0</v>
      </c>
    </row>
    <row r="101" spans="1:19" x14ac:dyDescent="0.25">
      <c r="A101" s="21">
        <v>421002</v>
      </c>
      <c r="B101" s="21">
        <v>2</v>
      </c>
      <c r="C101" s="21" t="str">
        <v>Stock</v>
      </c>
      <c r="D101" s="21">
        <v>4</v>
      </c>
      <c r="E101" s="21" t="str">
        <v>BioLegend</v>
      </c>
      <c r="F101" s="21">
        <v>0</v>
      </c>
      <c r="G101" s="21" t="str">
        <v>STOCK</v>
      </c>
      <c r="H101" s="21" t="str">
        <v>Stock</v>
      </c>
      <c r="I101" s="21" t="str">
        <v>STOCK</v>
      </c>
      <c r="K101" s="21">
        <f t="shared" si="6"/>
        <v>0</v>
      </c>
      <c r="L101" s="21"/>
      <c r="M101" s="21"/>
      <c r="N101" s="21"/>
      <c r="O101" s="21"/>
      <c r="P101" s="21"/>
      <c r="Q101" s="21"/>
      <c r="R101" s="21"/>
      <c r="S101" s="21">
        <f t="shared" si="7"/>
        <v>0</v>
      </c>
    </row>
    <row r="102" spans="1:19" x14ac:dyDescent="0.25">
      <c r="A102" s="21">
        <v>421403</v>
      </c>
      <c r="B102" s="21">
        <v>4</v>
      </c>
      <c r="C102" s="21" t="str">
        <v>Stock</v>
      </c>
      <c r="D102" s="21">
        <v>4</v>
      </c>
      <c r="E102" s="21" t="str">
        <v>BioLegend</v>
      </c>
      <c r="F102" s="21">
        <v>0</v>
      </c>
      <c r="G102" s="21" t="str">
        <v>STOCK</v>
      </c>
      <c r="H102" s="21" t="str">
        <v>Stock</v>
      </c>
      <c r="I102" s="21" t="str">
        <v>STOCK</v>
      </c>
      <c r="K102" s="21">
        <f t="shared" si="6"/>
        <v>0</v>
      </c>
      <c r="L102" s="21"/>
      <c r="M102" s="21"/>
      <c r="N102" s="21"/>
      <c r="O102" s="21"/>
      <c r="P102" s="21"/>
      <c r="Q102" s="21"/>
      <c r="R102" s="21"/>
      <c r="S102" s="21">
        <f t="shared" si="7"/>
        <v>0</v>
      </c>
    </row>
    <row r="103" spans="1:19" x14ac:dyDescent="0.25">
      <c r="A103" s="21">
        <v>100261</v>
      </c>
      <c r="B103" s="21">
        <v>1</v>
      </c>
      <c r="C103" s="21" t="str">
        <v>Stock</v>
      </c>
      <c r="D103" s="21">
        <v>4</v>
      </c>
      <c r="E103" s="21" t="str">
        <v>BioLegend</v>
      </c>
      <c r="F103" s="21">
        <v>0</v>
      </c>
      <c r="G103" s="21" t="str">
        <v>STOCK</v>
      </c>
      <c r="H103" s="21" t="str">
        <v>Stock</v>
      </c>
      <c r="I103" s="21" t="str">
        <v>STOCK</v>
      </c>
      <c r="K103" s="21">
        <f t="shared" si="6"/>
        <v>0</v>
      </c>
      <c r="L103" s="21"/>
      <c r="M103" s="21"/>
      <c r="N103" s="21"/>
      <c r="O103" s="21"/>
      <c r="P103" s="21"/>
      <c r="Q103" s="21"/>
      <c r="R103" s="21"/>
      <c r="S103" s="21">
        <f t="shared" si="7"/>
        <v>0</v>
      </c>
    </row>
    <row r="104" spans="1:19" x14ac:dyDescent="0.25">
      <c r="A104" s="21">
        <v>108123</v>
      </c>
      <c r="B104" s="21">
        <v>1</v>
      </c>
      <c r="C104" s="21" t="str">
        <v>Stock</v>
      </c>
      <c r="D104" s="21">
        <v>4</v>
      </c>
      <c r="E104" s="21" t="str">
        <v>BioLegend</v>
      </c>
      <c r="F104" s="21">
        <v>0</v>
      </c>
      <c r="G104" s="21" t="str">
        <v>STOCK</v>
      </c>
      <c r="H104" s="21" t="str">
        <v>Stock</v>
      </c>
      <c r="I104" s="21" t="str">
        <v>STOCK</v>
      </c>
      <c r="K104" s="21">
        <f t="shared" si="6"/>
        <v>0</v>
      </c>
      <c r="L104" s="21"/>
      <c r="M104" s="21"/>
      <c r="N104" s="21"/>
      <c r="O104" s="21"/>
      <c r="P104" s="21"/>
      <c r="Q104" s="21"/>
      <c r="R104" s="21"/>
      <c r="S104" s="21">
        <f t="shared" si="7"/>
        <v>0</v>
      </c>
    </row>
    <row r="105" spans="1:19" x14ac:dyDescent="0.25">
      <c r="A105" s="21">
        <v>329702</v>
      </c>
      <c r="B105" s="21">
        <v>2</v>
      </c>
      <c r="C105" s="21" t="str">
        <v>Stock</v>
      </c>
      <c r="D105" s="21">
        <v>4</v>
      </c>
      <c r="E105" s="21" t="str">
        <v>BioLegend</v>
      </c>
      <c r="F105" s="21">
        <v>0</v>
      </c>
      <c r="G105" s="21" t="str">
        <v>STOCK</v>
      </c>
      <c r="H105" s="21" t="str">
        <v>Stock</v>
      </c>
      <c r="I105" s="21" t="str">
        <v>STOCK</v>
      </c>
      <c r="K105" s="21">
        <f t="shared" si="6"/>
        <v>0</v>
      </c>
      <c r="L105" s="21"/>
      <c r="M105" s="21"/>
      <c r="N105" s="21"/>
      <c r="O105" s="21"/>
      <c r="P105" s="21"/>
      <c r="Q105" s="21"/>
      <c r="R105" s="21"/>
      <c r="S105" s="21">
        <f t="shared" si="7"/>
        <v>0</v>
      </c>
    </row>
    <row r="106" spans="1:19" x14ac:dyDescent="0.25">
      <c r="A106" s="21" t="str">
        <v>RU-187978-00-0020</v>
      </c>
      <c r="B106" s="21">
        <v>1</v>
      </c>
      <c r="C106" s="21" t="str">
        <v>Stock</v>
      </c>
      <c r="D106" s="21">
        <v>-20</v>
      </c>
      <c r="E106" s="21" t="str">
        <v>Dharmacon</v>
      </c>
      <c r="F106" s="21" t="str">
        <v>Set of 4 item code (N-187978-01-0020, N-187978-02-0020, N-187978-03-0020, N-187978-04-0020)</v>
      </c>
      <c r="G106" s="21" t="str">
        <v>STOCK</v>
      </c>
      <c r="H106" s="21" t="str">
        <v>Stock</v>
      </c>
      <c r="I106" s="21" t="str">
        <v>STOCK</v>
      </c>
      <c r="K106" s="21">
        <f t="shared" si="6"/>
        <v>0</v>
      </c>
      <c r="L106" s="21"/>
      <c r="M106" s="21"/>
      <c r="N106" s="21"/>
      <c r="O106" s="21"/>
      <c r="P106" s="21"/>
      <c r="Q106" s="21"/>
      <c r="R106" s="21"/>
      <c r="S106" s="21">
        <f t="shared" si="7"/>
        <v>0</v>
      </c>
    </row>
    <row r="107" spans="1:19" x14ac:dyDescent="0.25">
      <c r="A107" s="21" t="str">
        <v>J-004924-06-0010</v>
      </c>
      <c r="B107" s="21">
        <v>1</v>
      </c>
      <c r="C107" s="21" t="str">
        <v>Stock</v>
      </c>
      <c r="D107" s="21">
        <v>-20</v>
      </c>
      <c r="E107" s="21" t="str">
        <v>Dharmacon</v>
      </c>
      <c r="F107" s="21" t="str">
        <v>Extra Item Purchased (Informed by Dharmendra Sir)</v>
      </c>
      <c r="G107" s="21" t="str">
        <v>STOCK</v>
      </c>
      <c r="H107" s="21" t="str">
        <v>Stock</v>
      </c>
      <c r="I107" s="21" t="str">
        <v>STOCK</v>
      </c>
      <c r="K107" s="21">
        <f t="shared" si="6"/>
        <v>0</v>
      </c>
      <c r="L107" s="21"/>
      <c r="M107" s="21"/>
      <c r="N107" s="21"/>
      <c r="O107" s="21"/>
      <c r="P107" s="21"/>
      <c r="Q107" s="21"/>
      <c r="R107" s="21"/>
      <c r="S107" s="21">
        <f t="shared" si="7"/>
        <v>0</v>
      </c>
    </row>
    <row r="108" spans="1:19" x14ac:dyDescent="0.25">
      <c r="A108" s="21">
        <v>814326</v>
      </c>
      <c r="B108" s="21">
        <v>2</v>
      </c>
      <c r="C108" s="21" t="str">
        <v>Stock</v>
      </c>
      <c r="D108" s="21" t="str">
        <v>RT</v>
      </c>
      <c r="E108" s="21" t="str">
        <v>Mp Bio</v>
      </c>
      <c r="F108" s="21">
        <v>0</v>
      </c>
      <c r="G108" s="21" t="str">
        <v>STOCK</v>
      </c>
      <c r="H108" s="21" t="str">
        <v>Stock</v>
      </c>
      <c r="I108" s="21" t="str">
        <v>STOCK</v>
      </c>
      <c r="K108" s="21">
        <f t="shared" si="6"/>
        <v>0</v>
      </c>
      <c r="L108" s="21"/>
      <c r="M108" s="21"/>
      <c r="N108" s="21"/>
      <c r="O108" s="21"/>
      <c r="P108" s="21"/>
      <c r="Q108" s="21"/>
      <c r="R108" s="21"/>
      <c r="S108" s="21">
        <f t="shared" si="7"/>
        <v>0</v>
      </c>
    </row>
    <row r="109" spans="1:19" x14ac:dyDescent="0.25">
      <c r="A109" s="21">
        <v>194825</v>
      </c>
      <c r="B109" s="21">
        <v>2</v>
      </c>
      <c r="C109" s="21" t="str">
        <v>Stock</v>
      </c>
      <c r="D109" s="21" t="str">
        <v>RT</v>
      </c>
      <c r="E109" s="21" t="str">
        <v>Mp Bio</v>
      </c>
      <c r="F109" s="21">
        <v>0</v>
      </c>
      <c r="G109" s="21" t="str">
        <v>STOCK</v>
      </c>
      <c r="H109" s="21" t="str">
        <v>Stock</v>
      </c>
      <c r="I109" s="21" t="str">
        <v>STOCK</v>
      </c>
      <c r="K109" s="21">
        <f t="shared" si="6"/>
        <v>0</v>
      </c>
      <c r="L109" s="21"/>
      <c r="M109" s="21"/>
      <c r="N109" s="21"/>
      <c r="O109" s="21"/>
      <c r="P109" s="21"/>
      <c r="Q109" s="21"/>
      <c r="R109" s="21"/>
      <c r="S109" s="21">
        <f t="shared" si="7"/>
        <v>0</v>
      </c>
    </row>
    <row r="110" spans="1:19" x14ac:dyDescent="0.25">
      <c r="A110" s="21">
        <v>104772</v>
      </c>
      <c r="B110" s="21">
        <v>2</v>
      </c>
      <c r="C110" s="21" t="str">
        <v>Stock</v>
      </c>
      <c r="D110" s="21" t="str">
        <v>RT</v>
      </c>
      <c r="E110" s="21" t="str">
        <v>Mp Bio</v>
      </c>
      <c r="F110" s="21">
        <v>0</v>
      </c>
      <c r="G110" s="21" t="str">
        <v>STOCK</v>
      </c>
      <c r="H110" s="21" t="str">
        <v>Stock</v>
      </c>
      <c r="I110" s="21" t="str">
        <v>STOCK</v>
      </c>
      <c r="K110" s="21">
        <f t="shared" si="6"/>
        <v>0</v>
      </c>
      <c r="L110" s="21"/>
      <c r="M110" s="21"/>
      <c r="N110" s="21"/>
      <c r="O110" s="21"/>
      <c r="P110" s="21"/>
      <c r="Q110" s="21"/>
      <c r="R110" s="21"/>
      <c r="S110" s="21">
        <f t="shared" si="7"/>
        <v>0</v>
      </c>
    </row>
    <row r="111" spans="1:19" x14ac:dyDescent="0.25">
      <c r="A111" s="21">
        <v>100570</v>
      </c>
      <c r="B111" s="21">
        <v>1</v>
      </c>
      <c r="C111" s="21" t="str">
        <v>Stock</v>
      </c>
      <c r="D111" s="21" t="str">
        <v>RT</v>
      </c>
      <c r="E111" s="21" t="str">
        <v>Mp Bio</v>
      </c>
      <c r="F111" s="21">
        <v>0</v>
      </c>
      <c r="G111" s="21" t="str">
        <v>STOCK</v>
      </c>
      <c r="H111" s="21" t="str">
        <v>Stock</v>
      </c>
      <c r="I111" s="21" t="str">
        <v>STOCK</v>
      </c>
      <c r="K111" s="21">
        <f t="shared" si="6"/>
        <v>0</v>
      </c>
      <c r="L111" s="21"/>
      <c r="M111" s="21"/>
      <c r="N111" s="21"/>
      <c r="O111" s="21"/>
      <c r="P111" s="21"/>
      <c r="Q111" s="21"/>
      <c r="R111" s="21"/>
      <c r="S111" s="21">
        <f t="shared" si="7"/>
        <v>0</v>
      </c>
    </row>
    <row r="112" spans="1:19" x14ac:dyDescent="0.25">
      <c r="A112" s="21">
        <v>152574</v>
      </c>
      <c r="B112" s="21">
        <v>1</v>
      </c>
      <c r="C112" s="21" t="str">
        <v>Stock</v>
      </c>
      <c r="D112" s="21" t="str">
        <v>RT</v>
      </c>
      <c r="E112" s="21" t="str">
        <v>Mp Bio</v>
      </c>
      <c r="F112" s="21">
        <v>0</v>
      </c>
      <c r="G112" s="21" t="str">
        <v>STOCK</v>
      </c>
      <c r="H112" s="21" t="str">
        <v>Stock</v>
      </c>
      <c r="I112" s="21" t="str">
        <v>STOCK</v>
      </c>
      <c r="M112" s="23" t="s">
        <v>6108</v>
      </c>
    </row>
    <row r="113" spans="1:9" x14ac:dyDescent="0.25">
      <c r="A113" s="21">
        <v>193982</v>
      </c>
      <c r="B113" s="21">
        <v>4</v>
      </c>
      <c r="C113" s="21" t="str">
        <v>Stock</v>
      </c>
      <c r="D113" s="21" t="str">
        <v>RT</v>
      </c>
      <c r="E113" s="21" t="str">
        <v>Mp Bio</v>
      </c>
      <c r="F113" s="21">
        <v>0</v>
      </c>
      <c r="G113" s="21" t="str">
        <v>STOCK</v>
      </c>
      <c r="H113" s="21" t="str">
        <v>Stock</v>
      </c>
      <c r="I113" s="21" t="str">
        <v>STOCK</v>
      </c>
    </row>
    <row r="114" spans="1:9" x14ac:dyDescent="0.25">
      <c r="A114" s="21">
        <v>1860454</v>
      </c>
      <c r="B114" s="21">
        <v>1</v>
      </c>
      <c r="C114" s="21" t="str">
        <v>Stock</v>
      </c>
      <c r="D114" s="21" t="str">
        <v>RT</v>
      </c>
      <c r="E114" s="21" t="str">
        <v>Mp Bio</v>
      </c>
      <c r="F114" s="21">
        <v>0</v>
      </c>
      <c r="G114" s="21" t="str">
        <v>STOCK</v>
      </c>
      <c r="H114" s="21" t="str">
        <v>Stock</v>
      </c>
      <c r="I114" s="21" t="str">
        <v>STOCK</v>
      </c>
    </row>
    <row r="115" spans="1:9" x14ac:dyDescent="0.25">
      <c r="A115" s="21">
        <v>6553050</v>
      </c>
      <c r="B115" s="21">
        <v>1</v>
      </c>
      <c r="C115" s="21" t="str">
        <v>Stock</v>
      </c>
      <c r="D115" s="21" t="str">
        <v>RT</v>
      </c>
      <c r="E115" s="21" t="str">
        <v>Mp Bio</v>
      </c>
      <c r="F115" s="21">
        <v>0</v>
      </c>
      <c r="G115" s="21" t="str">
        <v>STOCK</v>
      </c>
      <c r="H115" s="21" t="str">
        <v>Stock</v>
      </c>
      <c r="I115" s="21" t="str">
        <v>STOCK</v>
      </c>
    </row>
    <row r="116" spans="1:9" x14ac:dyDescent="0.25">
      <c r="A116" s="21">
        <v>194002</v>
      </c>
      <c r="B116" s="21">
        <v>2</v>
      </c>
      <c r="C116" s="21" t="str">
        <v>Stock</v>
      </c>
      <c r="D116" s="21" t="str">
        <v>RT</v>
      </c>
      <c r="E116" s="21" t="str">
        <v>Mp Bio</v>
      </c>
      <c r="F116" s="21">
        <v>0</v>
      </c>
      <c r="G116" s="21" t="str">
        <v>STOCK</v>
      </c>
      <c r="H116" s="21" t="str">
        <v>Stock</v>
      </c>
      <c r="I116" s="21" t="str">
        <v>STOCK</v>
      </c>
    </row>
    <row r="117" spans="1:9" x14ac:dyDescent="0.25">
      <c r="A117" s="21">
        <v>16532</v>
      </c>
      <c r="B117" s="21">
        <v>20</v>
      </c>
      <c r="C117" s="21" t="str">
        <v>Stock</v>
      </c>
      <c r="D117" s="21" t="str">
        <v>RT</v>
      </c>
      <c r="E117" s="21" t="str">
        <v>Sartorius</v>
      </c>
      <c r="F117" s="21">
        <v>0</v>
      </c>
      <c r="G117" s="21" t="str">
        <v>STOCK</v>
      </c>
      <c r="H117" s="21" t="str">
        <v>Stock</v>
      </c>
      <c r="I117" s="21" t="str">
        <v>STOCK</v>
      </c>
    </row>
    <row r="118" spans="1:9" x14ac:dyDescent="0.25">
      <c r="A118" s="21">
        <v>16532</v>
      </c>
      <c r="B118" s="21">
        <v>11</v>
      </c>
      <c r="C118" s="21" t="str">
        <v>Stock</v>
      </c>
      <c r="D118" s="21" t="str">
        <v>RT</v>
      </c>
      <c r="E118" s="21" t="str">
        <v>Sartorius</v>
      </c>
      <c r="F118" s="21">
        <v>0</v>
      </c>
      <c r="G118" s="21" t="str">
        <v>STOCK</v>
      </c>
      <c r="H118" s="21" t="str">
        <v>Stock</v>
      </c>
      <c r="I118" s="21" t="str">
        <v>STOCK</v>
      </c>
    </row>
    <row r="119" spans="1:9" x14ac:dyDescent="0.25">
      <c r="A119" s="21">
        <v>16533</v>
      </c>
      <c r="B119" s="21">
        <v>9</v>
      </c>
      <c r="C119" s="21" t="str">
        <v>Stock</v>
      </c>
      <c r="D119" s="21" t="str">
        <v>RT</v>
      </c>
      <c r="E119" s="21" t="str">
        <v>Sartorius</v>
      </c>
      <c r="F119" s="21">
        <v>0</v>
      </c>
      <c r="G119" s="21" t="str">
        <v>STOCK</v>
      </c>
      <c r="H119" s="21" t="str">
        <v>Stock</v>
      </c>
      <c r="I119" s="21" t="str">
        <v>STOCK</v>
      </c>
    </row>
    <row r="120" spans="1:9" x14ac:dyDescent="0.25">
      <c r="A120" s="21" t="str">
        <v>VS0141</v>
      </c>
      <c r="B120" s="21">
        <v>1</v>
      </c>
      <c r="C120" s="21" t="str">
        <v>Stock</v>
      </c>
      <c r="D120" s="21" t="str">
        <v>RT</v>
      </c>
      <c r="E120" s="21" t="str">
        <v>Sartorius</v>
      </c>
      <c r="F120" s="21">
        <v>0</v>
      </c>
      <c r="G120" s="21" t="str">
        <v>STOCK</v>
      </c>
      <c r="H120" s="21" t="str">
        <v>Stock</v>
      </c>
      <c r="I120" s="21" t="str">
        <v>STOCK</v>
      </c>
    </row>
    <row r="121" spans="1:9" x14ac:dyDescent="0.25">
      <c r="A121" s="21" t="str">
        <v>15407-47-MIN</v>
      </c>
      <c r="B121" s="21">
        <v>2</v>
      </c>
      <c r="C121" s="21" t="str">
        <v>Stock</v>
      </c>
      <c r="D121" s="21" t="str">
        <v>RT</v>
      </c>
      <c r="E121" s="21" t="str">
        <v>Sartorius</v>
      </c>
      <c r="F121" s="21">
        <v>0</v>
      </c>
      <c r="G121" s="21" t="str">
        <v>STOCK</v>
      </c>
      <c r="H121" s="21" t="str">
        <v>Stock</v>
      </c>
      <c r="I121" s="21" t="str">
        <v>STOCK</v>
      </c>
    </row>
    <row r="122" spans="1:9" x14ac:dyDescent="0.25">
      <c r="A122" s="21" t="str">
        <v>VS04T01</v>
      </c>
      <c r="B122" s="21">
        <v>2</v>
      </c>
      <c r="C122" s="21" t="str">
        <v>Stock</v>
      </c>
      <c r="D122" s="21" t="str">
        <v>RT</v>
      </c>
      <c r="E122" s="21" t="str">
        <v>Sartorius</v>
      </c>
      <c r="F122" s="21">
        <v>0</v>
      </c>
      <c r="G122" s="21" t="str">
        <v>STOCK</v>
      </c>
      <c r="H122" s="21" t="str">
        <v>Stock</v>
      </c>
      <c r="I122" s="21" t="str">
        <v>STOCK</v>
      </c>
    </row>
    <row r="123" spans="1:9" x14ac:dyDescent="0.25">
      <c r="A123" s="21" t="str">
        <v>VS04T01</v>
      </c>
      <c r="B123" s="21">
        <v>4</v>
      </c>
      <c r="C123" s="21" t="str">
        <v>Stock</v>
      </c>
      <c r="D123" s="21" t="str">
        <v>RT</v>
      </c>
      <c r="E123" s="21" t="str">
        <v>Sartorius</v>
      </c>
      <c r="F123" s="21">
        <v>0</v>
      </c>
      <c r="G123" s="21" t="str">
        <v>STOCK</v>
      </c>
      <c r="H123" s="21" t="str">
        <v>Stock</v>
      </c>
      <c r="I123" s="21" t="str">
        <v>STOCK</v>
      </c>
    </row>
    <row r="124" spans="1:9" x14ac:dyDescent="0.25">
      <c r="A124" s="21" t="str">
        <v>VS15T21</v>
      </c>
      <c r="B124" s="21">
        <v>1</v>
      </c>
      <c r="C124" s="21" t="str">
        <v>Stock</v>
      </c>
      <c r="D124" s="21" t="str">
        <v>RT</v>
      </c>
      <c r="E124" s="21" t="str">
        <v>Sartorius</v>
      </c>
      <c r="F124" s="21">
        <v>0</v>
      </c>
      <c r="G124" s="21" t="str">
        <v>STOCK</v>
      </c>
      <c r="H124" s="21" t="str">
        <v>Stock</v>
      </c>
      <c r="I124" s="21" t="str">
        <v>STOCK</v>
      </c>
    </row>
    <row r="125" spans="1:9" x14ac:dyDescent="0.25">
      <c r="A125" s="21" t="str">
        <v>VS2051</v>
      </c>
      <c r="B125" s="21">
        <v>1</v>
      </c>
      <c r="C125" s="21" t="str">
        <v>Stock</v>
      </c>
      <c r="D125" s="21" t="str">
        <v>RT</v>
      </c>
      <c r="E125" s="21" t="str">
        <v>Sartorius</v>
      </c>
      <c r="F125" s="21">
        <v>0</v>
      </c>
      <c r="G125" s="21" t="str">
        <v>STOCK</v>
      </c>
      <c r="H125" s="21" t="str">
        <v>Stock</v>
      </c>
      <c r="I125" s="21" t="str">
        <v>STOCK</v>
      </c>
    </row>
    <row r="126" spans="1:9" x14ac:dyDescent="0.25">
      <c r="A126" s="21">
        <v>631151</v>
      </c>
      <c r="B126" s="21">
        <v>1</v>
      </c>
      <c r="C126" s="21" t="str">
        <v>Stock</v>
      </c>
      <c r="D126" s="21">
        <v>4</v>
      </c>
      <c r="E126" s="21" t="str">
        <v>BioLegend</v>
      </c>
      <c r="F126" s="21" t="str">
        <v>FOC Informed By Priya Madam and informed to SM Sir</v>
      </c>
      <c r="G126" s="21" t="str">
        <v>STOCK</v>
      </c>
      <c r="H126" s="21" t="str">
        <v>Stock</v>
      </c>
      <c r="I126" s="21" t="str">
        <v>STOCK</v>
      </c>
    </row>
    <row r="127" spans="1:9" x14ac:dyDescent="0.25">
      <c r="A127" s="21">
        <v>656801</v>
      </c>
      <c r="B127" s="21">
        <v>1</v>
      </c>
      <c r="C127" s="21" t="str">
        <v>Stock</v>
      </c>
      <c r="D127" s="21">
        <v>4</v>
      </c>
      <c r="E127" s="21" t="str">
        <v>BioLegend</v>
      </c>
      <c r="F127" s="21" t="str">
        <v>FOC Informed By Priya Madam and informed to SM Sir</v>
      </c>
      <c r="G127" s="21" t="str">
        <v>STOCK</v>
      </c>
      <c r="H127" s="21" t="str">
        <v>Stock</v>
      </c>
      <c r="I127" s="21" t="str">
        <v>STOCK</v>
      </c>
    </row>
    <row r="128" spans="1:9" x14ac:dyDescent="0.25">
      <c r="A128" s="21">
        <v>805002</v>
      </c>
      <c r="B128" s="21">
        <v>1</v>
      </c>
      <c r="C128" s="21" t="str">
        <v>Stock</v>
      </c>
      <c r="D128" s="21">
        <v>4</v>
      </c>
      <c r="E128" s="21" t="str">
        <v>BioLegend</v>
      </c>
      <c r="F128" s="21" t="str">
        <v>FOC Informed By Priya Madam and informed to SM Sir</v>
      </c>
      <c r="G128" s="21" t="str">
        <v>STOCK</v>
      </c>
      <c r="H128" s="21" t="str">
        <v>Stock</v>
      </c>
      <c r="I128" s="21" t="str">
        <v>STOCK</v>
      </c>
    </row>
    <row r="129" spans="1:9" x14ac:dyDescent="0.25">
      <c r="A129" s="21" t="str">
        <v>TM125-220</v>
      </c>
      <c r="B129" s="21">
        <v>1</v>
      </c>
      <c r="C129" s="21" t="str">
        <v>Stock</v>
      </c>
      <c r="D129" s="21" t="str">
        <v>RT</v>
      </c>
      <c r="E129" s="21" t="str">
        <v>Revvity</v>
      </c>
      <c r="F129" s="21" t="str">
        <v>MACHINE (PRIYANKA MADAM)</v>
      </c>
      <c r="G129" s="21" t="str">
        <v>STOCK</v>
      </c>
      <c r="H129" s="21" t="str">
        <v>Stock</v>
      </c>
      <c r="I129" s="21" t="str">
        <v>STOCK</v>
      </c>
    </row>
    <row r="130" spans="1:9" x14ac:dyDescent="0.25">
      <c r="A130" s="21" t="str">
        <v>TM-125-220-05</v>
      </c>
      <c r="B130" s="21">
        <v>1</v>
      </c>
      <c r="C130" s="21" t="str">
        <v>Stock</v>
      </c>
      <c r="D130" s="21" t="str">
        <v>RT</v>
      </c>
      <c r="E130" s="21" t="str">
        <v>Revvity</v>
      </c>
      <c r="F130" s="21" t="str">
        <v>MACHINE (PRIYANKA MADAM)</v>
      </c>
      <c r="G130" s="21" t="str">
        <v>STOCK</v>
      </c>
      <c r="H130" s="21" t="str">
        <v>Stock</v>
      </c>
      <c r="I130" s="21" t="str">
        <v>STOCK</v>
      </c>
    </row>
    <row r="131" spans="1:9" x14ac:dyDescent="0.25">
      <c r="A131" s="21">
        <v>344812</v>
      </c>
      <c r="B131" s="21">
        <v>1</v>
      </c>
      <c r="C131" s="21" t="str">
        <v>Stock</v>
      </c>
      <c r="D131" s="21">
        <v>4</v>
      </c>
      <c r="E131" s="21" t="str">
        <v>BioLegend</v>
      </c>
      <c r="F131" s="21" t="str">
        <v>Return From Bio Health (Extra Purchase infromed by Priynka Madam)</v>
      </c>
      <c r="G131" s="21" t="str">
        <v>STOCK</v>
      </c>
      <c r="H131" s="21" t="str">
        <v>Priyanka Madam</v>
      </c>
      <c r="I131" s="21" t="str">
        <v>STOCK</v>
      </c>
    </row>
    <row r="132" spans="1:9" x14ac:dyDescent="0.25">
      <c r="A132" s="21">
        <v>421403</v>
      </c>
      <c r="B132" s="21">
        <v>1</v>
      </c>
      <c r="C132" s="21" t="str">
        <v>Stock</v>
      </c>
      <c r="D132" s="21">
        <v>4</v>
      </c>
      <c r="E132" s="21" t="str">
        <v>BioLegend</v>
      </c>
      <c r="F132" s="21" t="str">
        <v>Expired</v>
      </c>
      <c r="G132" s="21" t="str">
        <v>STOCK</v>
      </c>
      <c r="H132" s="21" t="str">
        <v>Stock</v>
      </c>
      <c r="I132" s="21" t="str">
        <v>STOCK</v>
      </c>
    </row>
    <row r="133" spans="1:9" x14ac:dyDescent="0.25">
      <c r="A133" s="21">
        <v>6542050</v>
      </c>
      <c r="B133" s="21">
        <v>1</v>
      </c>
      <c r="C133" s="21" t="str">
        <v>Stock</v>
      </c>
      <c r="D133" s="21" t="str">
        <v>RT</v>
      </c>
      <c r="E133" s="21" t="str">
        <v>Mp Bio</v>
      </c>
      <c r="F133" s="21">
        <v>0</v>
      </c>
      <c r="G133" s="21" t="str">
        <v>STOCK</v>
      </c>
      <c r="H133" s="21" t="str">
        <v>Stock</v>
      </c>
      <c r="I133" s="21" t="str">
        <v>STOCK</v>
      </c>
    </row>
    <row r="134" spans="1:9" x14ac:dyDescent="0.25">
      <c r="A134" s="21">
        <v>6539025</v>
      </c>
      <c r="B134" s="21">
        <v>1</v>
      </c>
      <c r="C134" s="21" t="str">
        <v>Stock</v>
      </c>
      <c r="D134" s="21" t="str">
        <v>RT</v>
      </c>
      <c r="E134" s="21" t="str">
        <v>Mp Bio</v>
      </c>
      <c r="F134" s="21">
        <v>0</v>
      </c>
      <c r="G134" s="21" t="str">
        <v>STOCK</v>
      </c>
      <c r="H134" s="21" t="str">
        <v>Stock</v>
      </c>
      <c r="I134" s="21" t="str">
        <v>STOCK</v>
      </c>
    </row>
    <row r="135" spans="1:9" x14ac:dyDescent="0.25">
      <c r="A135" s="21">
        <v>6552050</v>
      </c>
      <c r="B135" s="21">
        <v>6</v>
      </c>
      <c r="C135" s="21" t="str">
        <v>Stock</v>
      </c>
      <c r="D135" s="21" t="str">
        <v>RT</v>
      </c>
      <c r="E135" s="21" t="str">
        <v>Mp Bio</v>
      </c>
      <c r="F135" s="21">
        <v>0</v>
      </c>
      <c r="G135" s="21" t="str">
        <v>STOCK</v>
      </c>
      <c r="H135" s="21" t="str">
        <v>Stock</v>
      </c>
      <c r="I135" s="21" t="str">
        <v>STOCK</v>
      </c>
    </row>
    <row r="136" spans="1:9" x14ac:dyDescent="0.25">
      <c r="A136" s="21">
        <v>300408</v>
      </c>
      <c r="B136" s="21">
        <v>1</v>
      </c>
      <c r="C136" s="21" t="str">
        <v>Stock</v>
      </c>
      <c r="D136" s="21" t="str">
        <v>4</v>
      </c>
      <c r="E136" s="21" t="str">
        <v>BioLegend</v>
      </c>
      <c r="F136" s="21" t="str">
        <v>Extra Purchase By Priya Madam</v>
      </c>
      <c r="G136" s="21" t="str">
        <v>STOCK</v>
      </c>
      <c r="H136" s="21" t="str">
        <v>Stock</v>
      </c>
      <c r="I136" s="21" t="str">
        <v>STOCK</v>
      </c>
    </row>
    <row r="137" spans="1:9" x14ac:dyDescent="0.25">
      <c r="A137" s="21">
        <v>41003</v>
      </c>
      <c r="B137" s="21">
        <v>1</v>
      </c>
      <c r="C137" s="21" t="str">
        <v>Stock</v>
      </c>
      <c r="D137" s="21" t="str">
        <v>RT</v>
      </c>
      <c r="E137" s="21" t="str">
        <v>Biotium</v>
      </c>
      <c r="F137" s="21">
        <v>0</v>
      </c>
      <c r="G137" s="21" t="str">
        <v>STOCK</v>
      </c>
      <c r="H137" s="21" t="str">
        <v>Stock</v>
      </c>
      <c r="I137" s="21" t="str">
        <v>STOCK</v>
      </c>
    </row>
    <row r="138" spans="1:9" x14ac:dyDescent="0.25">
      <c r="A138" s="21">
        <v>116910001</v>
      </c>
      <c r="B138" s="21">
        <v>1</v>
      </c>
      <c r="C138" s="21" t="str">
        <v>Stock</v>
      </c>
      <c r="D138" s="21" t="str">
        <v>RT</v>
      </c>
      <c r="E138" s="21" t="str">
        <v>Mp Bio</v>
      </c>
      <c r="F138" s="21">
        <v>0</v>
      </c>
      <c r="G138" s="21" t="str">
        <v>STOCK</v>
      </c>
      <c r="H138" s="21" t="str">
        <v>Stock</v>
      </c>
      <c r="I138" s="21" t="str">
        <v>STOCK</v>
      </c>
    </row>
    <row r="139" spans="1:9" x14ac:dyDescent="0.25">
      <c r="A139" s="21" t="str">
        <v>VS15T01</v>
      </c>
      <c r="B139" s="21">
        <v>1</v>
      </c>
      <c r="C139" s="21" t="str">
        <v>Stock</v>
      </c>
      <c r="D139" s="21" t="str">
        <v>RT</v>
      </c>
      <c r="E139" s="21" t="str">
        <v>Sartorius</v>
      </c>
      <c r="F139" s="21">
        <v>0</v>
      </c>
      <c r="G139" s="21" t="str">
        <v>STOCK</v>
      </c>
      <c r="H139" s="21" t="str">
        <v>Stock</v>
      </c>
      <c r="I139" s="21" t="str">
        <v>STOCK</v>
      </c>
    </row>
    <row r="140" spans="1:9" x14ac:dyDescent="0.25">
      <c r="A140" s="21" t="str">
        <v>2662070501730</v>
      </c>
      <c r="B140" s="21">
        <v>2</v>
      </c>
      <c r="C140" s="21" t="str">
        <v>Stock</v>
      </c>
      <c r="D140" s="21">
        <v>-20</v>
      </c>
      <c r="E140" s="21" t="str">
        <v>Genei Lab</v>
      </c>
      <c r="F140" s="21" t="str">
        <v>One Piece Damaged received (Replacement received)</v>
      </c>
      <c r="G140" s="21" t="str">
        <v>STOCK</v>
      </c>
      <c r="H140" s="21" t="str">
        <v>Stock</v>
      </c>
      <c r="I140" s="21" t="str">
        <v>STOCK</v>
      </c>
    </row>
    <row r="141" spans="1:9" x14ac:dyDescent="0.25">
      <c r="A141" s="21" t="str">
        <v>2662670501730</v>
      </c>
      <c r="B141" s="21">
        <v>2</v>
      </c>
      <c r="C141" s="21" t="str">
        <v>Stock</v>
      </c>
      <c r="D141" s="21">
        <v>-20</v>
      </c>
      <c r="E141" s="21" t="str">
        <v>Genei Lab</v>
      </c>
      <c r="F141" s="21">
        <v>0</v>
      </c>
      <c r="G141" s="21" t="str">
        <v>STOCK</v>
      </c>
      <c r="H141" s="21" t="str">
        <v>Stock</v>
      </c>
      <c r="I141" s="21" t="str">
        <v>STOCK</v>
      </c>
    </row>
    <row r="142" spans="1:9" x14ac:dyDescent="0.25">
      <c r="A142" s="21">
        <v>16532</v>
      </c>
      <c r="B142" s="21">
        <v>18</v>
      </c>
      <c r="C142" s="21" t="str">
        <v>Stock</v>
      </c>
      <c r="D142" s="21" t="str">
        <v>RT</v>
      </c>
      <c r="E142" s="21" t="str">
        <v>Sartorius</v>
      </c>
      <c r="F142" s="21">
        <v>0</v>
      </c>
      <c r="G142" s="21" t="str">
        <v>STOCK</v>
      </c>
      <c r="H142" s="21" t="str">
        <v>Stock</v>
      </c>
      <c r="I142" s="21" t="str">
        <v>STOCK</v>
      </c>
    </row>
    <row r="143" spans="1:9" x14ac:dyDescent="0.25">
      <c r="A143" s="21" t="str">
        <v>VS15T21</v>
      </c>
      <c r="B143" s="21">
        <v>4</v>
      </c>
      <c r="C143" s="21" t="str">
        <v>Stock</v>
      </c>
      <c r="D143" s="21" t="str">
        <v>RT</v>
      </c>
      <c r="E143" s="21" t="str">
        <v>Sartorius</v>
      </c>
      <c r="F143" s="21">
        <v>0</v>
      </c>
      <c r="G143" s="21" t="str">
        <v>STOCK</v>
      </c>
      <c r="H143" s="21" t="str">
        <v>Stock</v>
      </c>
      <c r="I143" s="21" t="str">
        <v>STOCK</v>
      </c>
    </row>
    <row r="144" spans="1:9" x14ac:dyDescent="0.25">
      <c r="A144" s="21">
        <v>432504</v>
      </c>
      <c r="B144" s="21">
        <v>1</v>
      </c>
      <c r="C144" s="21" t="str">
        <v>Stock</v>
      </c>
      <c r="D144" s="21">
        <v>4</v>
      </c>
      <c r="E144" s="21" t="str">
        <v>BioLegend</v>
      </c>
      <c r="F144" s="21" t="str">
        <v>Extra Received</v>
      </c>
      <c r="G144" s="21" t="str">
        <v>STOCK</v>
      </c>
      <c r="H144" s="21" t="str">
        <v>Stock</v>
      </c>
      <c r="I144" s="21" t="str">
        <v>STOCK</v>
      </c>
    </row>
    <row r="145" spans="1:9" x14ac:dyDescent="0.25">
      <c r="A145" s="21">
        <v>431304</v>
      </c>
      <c r="B145" s="21">
        <v>1</v>
      </c>
      <c r="C145" s="21" t="str">
        <v>Stock</v>
      </c>
      <c r="D145" s="21">
        <v>4</v>
      </c>
      <c r="E145" s="21" t="str">
        <v>BioLegend</v>
      </c>
      <c r="F145" s="21" t="str">
        <v>Extra Received</v>
      </c>
      <c r="G145" s="21" t="str">
        <v>STOCK</v>
      </c>
      <c r="H145" s="21" t="str">
        <v>Stock</v>
      </c>
      <c r="I145" s="21" t="str">
        <v>STOCK</v>
      </c>
    </row>
    <row r="146" spans="1:9" x14ac:dyDescent="0.25">
      <c r="A146" s="21">
        <v>430804</v>
      </c>
      <c r="B146" s="21">
        <v>1</v>
      </c>
      <c r="C146" s="21" t="str">
        <v>Stock</v>
      </c>
      <c r="D146" s="21">
        <v>4</v>
      </c>
      <c r="E146" s="21" t="str">
        <v>BioLegend</v>
      </c>
      <c r="F146" s="21" t="str">
        <v>Extra Received</v>
      </c>
      <c r="G146" s="21" t="str">
        <v>STOCK</v>
      </c>
      <c r="H146" s="21" t="str">
        <v>Stock</v>
      </c>
      <c r="I146" s="21" t="str">
        <v>STOCK</v>
      </c>
    </row>
    <row r="147" spans="1:9" x14ac:dyDescent="0.25">
      <c r="A147" s="21">
        <v>430904</v>
      </c>
      <c r="B147" s="21">
        <v>1</v>
      </c>
      <c r="C147" s="21" t="str">
        <v>Stock</v>
      </c>
      <c r="D147" s="21">
        <v>4</v>
      </c>
      <c r="E147" s="21" t="str">
        <v>BioLegend</v>
      </c>
      <c r="F147" s="21" t="str">
        <v>Extra Received</v>
      </c>
      <c r="G147" s="21" t="str">
        <v>STOCK</v>
      </c>
      <c r="H147" s="21" t="str">
        <v>Stock</v>
      </c>
      <c r="I147" s="21" t="str">
        <v>STOCK</v>
      </c>
    </row>
    <row r="148" spans="1:9" x14ac:dyDescent="0.25">
      <c r="A148" s="21">
        <v>850494</v>
      </c>
      <c r="B148" s="21">
        <v>1</v>
      </c>
      <c r="C148" s="21" t="str">
        <v>Stock</v>
      </c>
      <c r="D148" s="21" t="str">
        <v>RT</v>
      </c>
      <c r="E148" s="21" t="str">
        <v>Mp Bio</v>
      </c>
      <c r="F148" s="21">
        <v>0</v>
      </c>
      <c r="G148" s="21" t="str">
        <v>STOCK</v>
      </c>
      <c r="H148" s="21" t="str">
        <v>Stock</v>
      </c>
      <c r="I148" s="21" t="str">
        <v>STOCK</v>
      </c>
    </row>
    <row r="149" spans="1:9" x14ac:dyDescent="0.25">
      <c r="A149" s="21">
        <v>424602</v>
      </c>
      <c r="B149" s="21">
        <v>1</v>
      </c>
      <c r="C149" s="21" t="str">
        <v>Stock</v>
      </c>
      <c r="D149" s="21">
        <v>4</v>
      </c>
      <c r="E149" s="21" t="str">
        <v>BioLegend</v>
      </c>
      <c r="F149" s="21" t="str">
        <v>Retrun From IGIB , Invoice Number 1058</v>
      </c>
      <c r="G149" s="21" t="str">
        <v>STOCK</v>
      </c>
      <c r="H149" s="21" t="str">
        <v>Open Item</v>
      </c>
      <c r="I149" s="21" t="str">
        <v>STOCK</v>
      </c>
    </row>
    <row r="150" spans="1:9" x14ac:dyDescent="0.25">
      <c r="A150" s="21">
        <v>25021.5</v>
      </c>
      <c r="B150" s="21">
        <v>10</v>
      </c>
      <c r="C150" s="21" t="str">
        <v>Stock</v>
      </c>
      <c r="D150" s="21">
        <v>-20</v>
      </c>
      <c r="E150" s="21" t="str">
        <v>Intron</v>
      </c>
      <c r="F150" s="21">
        <v>0</v>
      </c>
      <c r="G150" s="21" t="str">
        <v>STOCK</v>
      </c>
      <c r="H150" s="21" t="str">
        <v>Stock</v>
      </c>
      <c r="I150" s="21" t="str">
        <v>STOCK</v>
      </c>
    </row>
    <row r="151" spans="1:9" x14ac:dyDescent="0.25">
      <c r="A151" s="21">
        <v>25021.5</v>
      </c>
      <c r="B151" s="21">
        <v>7</v>
      </c>
      <c r="C151" s="21" t="str">
        <v>Stock</v>
      </c>
      <c r="D151" s="21">
        <v>-20</v>
      </c>
      <c r="E151" s="21" t="str">
        <v>Intron</v>
      </c>
      <c r="F151" s="21">
        <v>0</v>
      </c>
      <c r="G151" s="21" t="str">
        <v>STOCK</v>
      </c>
      <c r="H151" s="21" t="str">
        <v>Stock</v>
      </c>
      <c r="I151" s="21" t="str">
        <v>STOCK</v>
      </c>
    </row>
    <row r="152" spans="1:9" x14ac:dyDescent="0.25">
      <c r="A152" s="21" t="str">
        <v>LSM 1077</v>
      </c>
      <c r="B152" s="21">
        <v>3</v>
      </c>
      <c r="C152" s="21" t="str">
        <v>Stock</v>
      </c>
      <c r="D152" s="21">
        <v>4</v>
      </c>
      <c r="E152" s="21" t="str">
        <v>Genexis Biotech</v>
      </c>
      <c r="F152" s="21" t="str">
        <v>Sample Received (Priyanka madam)</v>
      </c>
      <c r="G152" s="21" t="str">
        <v>STOCK</v>
      </c>
      <c r="H152" s="21" t="str">
        <v>Stock</v>
      </c>
      <c r="I152" s="21" t="str">
        <v>STOCK</v>
      </c>
    </row>
    <row r="153" spans="1:9" x14ac:dyDescent="0.25">
      <c r="A153" s="21">
        <v>152624</v>
      </c>
      <c r="B153" s="21">
        <v>1</v>
      </c>
      <c r="C153" s="21" t="str">
        <v>Stock</v>
      </c>
      <c r="D153" s="21" t="str">
        <v>RT</v>
      </c>
      <c r="E153" s="21" t="str">
        <v>Mp Bio</v>
      </c>
      <c r="F153" s="21">
        <v>0</v>
      </c>
      <c r="G153" s="21" t="str">
        <v>STOCK</v>
      </c>
      <c r="H153" s="21" t="str">
        <v>Stock</v>
      </c>
      <c r="I153" s="21" t="str">
        <v>STOCK</v>
      </c>
    </row>
    <row r="154" spans="1:9" x14ac:dyDescent="0.25">
      <c r="A154" s="21" t="str">
        <v>0602100031730</v>
      </c>
      <c r="B154" s="21">
        <v>1</v>
      </c>
      <c r="C154" s="21" t="str">
        <v>Stock</v>
      </c>
      <c r="D154" s="21">
        <v>-20</v>
      </c>
      <c r="E154" s="21" t="str">
        <v>Genei Lab</v>
      </c>
      <c r="F154" s="21">
        <v>0</v>
      </c>
      <c r="G154" s="21" t="str">
        <v>STOCK</v>
      </c>
      <c r="H154" s="21" t="str">
        <v>Stock</v>
      </c>
      <c r="I154" s="21" t="str">
        <v>STOCK</v>
      </c>
    </row>
    <row r="155" spans="1:9" x14ac:dyDescent="0.25">
      <c r="A155" s="21">
        <v>421101</v>
      </c>
      <c r="B155" s="21">
        <v>2</v>
      </c>
      <c r="C155" s="21" t="str">
        <v>Stock</v>
      </c>
      <c r="D155" s="21">
        <v>4</v>
      </c>
      <c r="E155" s="21" t="str">
        <v>BioLegend</v>
      </c>
      <c r="F155" s="21">
        <v>0</v>
      </c>
      <c r="G155" s="21" t="str">
        <v>STOCK</v>
      </c>
      <c r="H155" s="21" t="str">
        <v>Stock</v>
      </c>
      <c r="I155" s="21" t="str">
        <v>STOCK</v>
      </c>
    </row>
    <row r="156" spans="1:9" x14ac:dyDescent="0.25">
      <c r="A156" s="21">
        <v>41003</v>
      </c>
      <c r="B156" s="21">
        <v>4</v>
      </c>
      <c r="C156" s="21" t="str">
        <v>Stock</v>
      </c>
      <c r="D156" s="21" t="str">
        <v>RT</v>
      </c>
      <c r="E156" s="21" t="str">
        <v>Biotium</v>
      </c>
      <c r="F156" s="21">
        <v>0</v>
      </c>
      <c r="G156" s="21" t="str">
        <v>STOCK</v>
      </c>
      <c r="H156" s="21" t="str">
        <v>Stock</v>
      </c>
      <c r="I156" s="21" t="str">
        <v>STOCK</v>
      </c>
    </row>
    <row r="157" spans="1:9" x14ac:dyDescent="0.25">
      <c r="A157" s="21" t="str">
        <v>092913726</v>
      </c>
      <c r="B157" s="21">
        <v>3</v>
      </c>
      <c r="C157" s="21" t="str">
        <v>Stock</v>
      </c>
      <c r="D157" s="21">
        <v>-20</v>
      </c>
      <c r="E157" s="21" t="str">
        <v>MP Bio</v>
      </c>
      <c r="F157" s="21">
        <v>0</v>
      </c>
      <c r="G157" s="21" t="str">
        <v>STOCK</v>
      </c>
      <c r="H157" s="21" t="str">
        <v>Stock</v>
      </c>
      <c r="I157" s="21" t="str">
        <v>STOCK</v>
      </c>
    </row>
    <row r="158" spans="1:9" x14ac:dyDescent="0.25">
      <c r="A158" s="21">
        <v>805615</v>
      </c>
      <c r="B158" s="21">
        <v>2</v>
      </c>
      <c r="C158" s="21" t="str">
        <v>Stock</v>
      </c>
      <c r="D158" s="21" t="str">
        <v>RT</v>
      </c>
      <c r="E158" s="21" t="str">
        <v>MP BIO</v>
      </c>
      <c r="F158" s="21">
        <v>0</v>
      </c>
      <c r="G158" s="21" t="str">
        <v>STOCK</v>
      </c>
      <c r="H158" s="21" t="str">
        <v>Stock</v>
      </c>
      <c r="I158" s="21" t="str">
        <v>STOCK</v>
      </c>
    </row>
    <row r="159" spans="1:9" x14ac:dyDescent="0.25">
      <c r="A159" s="21">
        <v>4064112</v>
      </c>
      <c r="B159" s="21">
        <v>4</v>
      </c>
      <c r="C159" s="21" t="str">
        <v>Stock</v>
      </c>
      <c r="D159" s="21">
        <v>4</v>
      </c>
      <c r="E159" s="21" t="str">
        <v>MP BIO</v>
      </c>
      <c r="F159" s="21">
        <v>0</v>
      </c>
      <c r="G159" s="21" t="str">
        <v>STOCK</v>
      </c>
      <c r="H159" s="21" t="str">
        <v>Stock</v>
      </c>
      <c r="I159" s="21" t="str">
        <v>STOCK</v>
      </c>
    </row>
    <row r="160" spans="1:9" x14ac:dyDescent="0.25">
      <c r="A160" s="21" t="str">
        <v>11TRIMPR01</v>
      </c>
      <c r="B160" s="21">
        <v>3</v>
      </c>
      <c r="C160" s="21" t="str">
        <v>Stock</v>
      </c>
      <c r="D160" s="21" t="str">
        <v>RT</v>
      </c>
      <c r="E160" s="21" t="str">
        <v>MP BIO</v>
      </c>
      <c r="F160" s="21">
        <v>0</v>
      </c>
      <c r="G160" s="21" t="str">
        <v>STOCK</v>
      </c>
      <c r="H160" s="21" t="str">
        <v>Stock</v>
      </c>
      <c r="I160" s="21" t="str">
        <v>STOCK</v>
      </c>
    </row>
    <row r="161" spans="1:9" x14ac:dyDescent="0.25">
      <c r="A161" s="21">
        <v>16006925</v>
      </c>
      <c r="B161" s="21">
        <v>4</v>
      </c>
      <c r="C161" s="21" t="str">
        <v>Stock</v>
      </c>
      <c r="D161" s="21">
        <v>4</v>
      </c>
      <c r="E161" s="21" t="str">
        <v>MP BIO</v>
      </c>
      <c r="F161" s="21">
        <v>0</v>
      </c>
      <c r="G161" s="21" t="str">
        <v>STOCK</v>
      </c>
      <c r="H161" s="21" t="str">
        <v>Stock</v>
      </c>
      <c r="I161" s="21" t="str">
        <v>STOCK</v>
      </c>
    </row>
    <row r="162" spans="1:9" x14ac:dyDescent="0.25">
      <c r="A162" s="21">
        <v>424401</v>
      </c>
      <c r="B162" s="21">
        <v>1</v>
      </c>
      <c r="C162" s="21" t="str">
        <v>Stock</v>
      </c>
      <c r="D162" s="21">
        <v>4</v>
      </c>
      <c r="E162" s="21" t="str">
        <v>BioLegend</v>
      </c>
      <c r="F162" s="21">
        <v>0</v>
      </c>
      <c r="G162" s="21" t="str">
        <v>STOCK</v>
      </c>
      <c r="H162" s="21" t="str">
        <v>Stock</v>
      </c>
      <c r="I162" s="21" t="str">
        <v>STOCK</v>
      </c>
    </row>
    <row r="163" spans="1:9" x14ac:dyDescent="0.25">
      <c r="A163" s="21" t="str">
        <v>B-003000-WB-100</v>
      </c>
      <c r="B163" s="21">
        <v>5</v>
      </c>
      <c r="C163" s="21" t="str">
        <v>Stock</v>
      </c>
      <c r="D163" s="21">
        <v>4</v>
      </c>
      <c r="E163" s="21" t="str">
        <v>DHARMACON</v>
      </c>
      <c r="F163" s="21">
        <v>0</v>
      </c>
      <c r="G163" s="21" t="str">
        <v>STOCK</v>
      </c>
      <c r="H163" s="21" t="str">
        <v>Stock</v>
      </c>
      <c r="I163" s="21" t="str">
        <v>STOCK</v>
      </c>
    </row>
    <row r="164" spans="1:9" x14ac:dyDescent="0.25">
      <c r="A164" s="21" t="str">
        <v>D-001810-10-05</v>
      </c>
      <c r="B164" s="21">
        <v>3</v>
      </c>
      <c r="C164" s="21" t="str">
        <v>Stock</v>
      </c>
      <c r="D164" s="21">
        <v>-20</v>
      </c>
      <c r="E164" s="21" t="str">
        <v>DHARMACON</v>
      </c>
      <c r="F164" s="21">
        <v>0</v>
      </c>
      <c r="G164" s="21" t="str">
        <v>STOCK</v>
      </c>
      <c r="H164" s="21" t="str">
        <v>Stock</v>
      </c>
      <c r="I164" s="21" t="str">
        <v>STOCK</v>
      </c>
    </row>
    <row r="165" spans="1:9" x14ac:dyDescent="0.25">
      <c r="A165" s="21" t="str">
        <v>T-2001-02</v>
      </c>
      <c r="B165" s="21">
        <v>2</v>
      </c>
      <c r="C165" s="21" t="str">
        <v>Stock</v>
      </c>
      <c r="D165" s="21">
        <v>4</v>
      </c>
      <c r="E165" s="21" t="str">
        <v>DHARMACON</v>
      </c>
      <c r="F165" s="21">
        <v>0</v>
      </c>
      <c r="G165" s="21" t="str">
        <v>STOCK</v>
      </c>
      <c r="H165" s="21" t="str">
        <v>Stock</v>
      </c>
      <c r="I165" s="21" t="str">
        <v>STOCK</v>
      </c>
    </row>
    <row r="166" spans="1:9" x14ac:dyDescent="0.25">
      <c r="A166" s="21">
        <v>1261254</v>
      </c>
      <c r="B166" s="21">
        <v>1</v>
      </c>
      <c r="C166" s="21" t="str">
        <v>STOCK</v>
      </c>
      <c r="D166" s="21">
        <v>4</v>
      </c>
      <c r="E166" s="21" t="str">
        <v>MP BIO</v>
      </c>
      <c r="F166" s="21">
        <v>0</v>
      </c>
      <c r="G166" s="21" t="str">
        <v>STOCK</v>
      </c>
      <c r="H166" s="21" t="str">
        <v>STOCK</v>
      </c>
      <c r="I166" s="21" t="str">
        <v>STOCK</v>
      </c>
    </row>
    <row r="167" spans="1:9" x14ac:dyDescent="0.25">
      <c r="A167" s="21">
        <v>740379</v>
      </c>
      <c r="B167" s="21">
        <v>164</v>
      </c>
      <c r="C167" s="21" t="str">
        <v>Stock</v>
      </c>
      <c r="D167" s="21" t="str">
        <v>RT</v>
      </c>
      <c r="E167" s="21" t="str">
        <v>BioLegend</v>
      </c>
      <c r="F167" s="21">
        <v>0</v>
      </c>
      <c r="G167" s="21" t="str">
        <v>STOCK</v>
      </c>
      <c r="H167" s="21" t="str">
        <v>Stock</v>
      </c>
      <c r="I167" s="21" t="str">
        <v>STOCK</v>
      </c>
    </row>
    <row r="168" spans="1:9" x14ac:dyDescent="0.25">
      <c r="A168" s="21" t="str">
        <v>T-0928</v>
      </c>
      <c r="B168" s="21">
        <v>1</v>
      </c>
      <c r="C168" s="21" t="str">
        <v>Stock</v>
      </c>
      <c r="D168" s="21">
        <v>-20</v>
      </c>
      <c r="E168" s="21" t="str">
        <v>TargetMol</v>
      </c>
      <c r="F168" s="21" t="str">
        <v>EXTRA RECEIVED</v>
      </c>
      <c r="G168" s="21" t="str">
        <v>STOCK</v>
      </c>
      <c r="H168" s="21" t="str">
        <v>Stock</v>
      </c>
      <c r="I168" s="21" t="str">
        <v>STOCK</v>
      </c>
    </row>
    <row r="169" spans="1:9" x14ac:dyDescent="0.25">
      <c r="A169" s="21" t="str">
        <v>11TRIMPR01</v>
      </c>
      <c r="B169" s="21">
        <v>1</v>
      </c>
      <c r="C169" s="21" t="str">
        <v>Stock</v>
      </c>
      <c r="D169" s="21" t="str">
        <v>RT</v>
      </c>
      <c r="E169" s="21" t="str">
        <v>MP BIO</v>
      </c>
      <c r="F169" s="21">
        <v>0</v>
      </c>
      <c r="G169" s="21" t="str">
        <v>STOCK</v>
      </c>
      <c r="H169" s="21" t="str">
        <v>Stock</v>
      </c>
      <c r="I169" s="21" t="str">
        <v>STOCK</v>
      </c>
    </row>
    <row r="170" spans="1:9" x14ac:dyDescent="0.25">
      <c r="A170" s="21">
        <v>740379</v>
      </c>
      <c r="B170" s="21">
        <v>4</v>
      </c>
      <c r="C170" s="21" t="str">
        <v>Stock</v>
      </c>
      <c r="D170" s="21" t="str">
        <v>RT</v>
      </c>
      <c r="E170" s="21" t="str">
        <v>BioLegend</v>
      </c>
      <c r="F170" s="21">
        <v>0</v>
      </c>
      <c r="G170" s="21" t="str">
        <v>STOCK</v>
      </c>
      <c r="H170" s="21" t="str">
        <v>STOCK</v>
      </c>
      <c r="I170" s="21" t="str">
        <v>STOCK</v>
      </c>
    </row>
    <row r="171" spans="1:9" x14ac:dyDescent="0.25">
      <c r="A171" s="21">
        <v>331222</v>
      </c>
      <c r="B171" s="21">
        <v>1</v>
      </c>
      <c r="C171" s="21" t="str">
        <v>STOCK</v>
      </c>
      <c r="D171" s="21">
        <v>4</v>
      </c>
      <c r="E171" s="21" t="str">
        <v>Biolegend</v>
      </c>
      <c r="F171" s="21" t="str">
        <v>EXTRA RECEIVED</v>
      </c>
      <c r="G171" s="21" t="str">
        <v>STOCK</v>
      </c>
      <c r="H171" s="21" t="str">
        <v>STOCK</v>
      </c>
      <c r="I171" s="21" t="str">
        <v>STOCK</v>
      </c>
    </row>
    <row r="172" spans="1:9" x14ac:dyDescent="0.25">
      <c r="A172" s="21" t="str">
        <v>3025-1K</v>
      </c>
      <c r="B172" s="21">
        <v>2</v>
      </c>
      <c r="C172" s="21" t="str">
        <v>STOCK</v>
      </c>
      <c r="D172" s="21">
        <v>-20</v>
      </c>
      <c r="E172" s="21" t="str">
        <v>BellBrook</v>
      </c>
      <c r="F172" s="21">
        <v>0</v>
      </c>
      <c r="G172" s="21" t="str">
        <v>STOCK</v>
      </c>
      <c r="H172" s="21" t="str">
        <v>STOCK</v>
      </c>
      <c r="I172" s="21" t="str">
        <v>STOCK</v>
      </c>
    </row>
    <row r="173" spans="1:9" x14ac:dyDescent="0.25">
      <c r="A173" s="21">
        <v>2227</v>
      </c>
      <c r="B173" s="21">
        <v>2</v>
      </c>
      <c r="C173" s="21" t="str">
        <v>STOCK</v>
      </c>
      <c r="D173" s="21">
        <v>-20</v>
      </c>
      <c r="E173" s="21" t="str">
        <v>BellBrook</v>
      </c>
      <c r="F173" s="21">
        <v>0</v>
      </c>
      <c r="G173" s="21" t="str">
        <v>STOCK</v>
      </c>
      <c r="H173" s="21" t="str">
        <v>STOCK</v>
      </c>
      <c r="I173" s="21" t="str">
        <v>STOCK</v>
      </c>
    </row>
    <row r="174" spans="1:9" x14ac:dyDescent="0.25">
      <c r="A174" s="21" t="str">
        <v>3010-1K</v>
      </c>
      <c r="B174" s="21">
        <v>2</v>
      </c>
      <c r="C174" s="21" t="str">
        <v>STOCK</v>
      </c>
      <c r="D174" s="21">
        <v>-20</v>
      </c>
      <c r="E174" s="21" t="str">
        <v>BellBrook</v>
      </c>
      <c r="F174" s="21">
        <v>0</v>
      </c>
      <c r="G174" s="21" t="str">
        <v>STOCK</v>
      </c>
      <c r="H174" s="21" t="str">
        <v>STOCK</v>
      </c>
      <c r="I174" s="21" t="str">
        <v>STOCK</v>
      </c>
    </row>
    <row r="175" spans="1:9" x14ac:dyDescent="0.25">
      <c r="A175" s="21" t="str">
        <v>AR1065</v>
      </c>
      <c r="B175" s="21">
        <v>2</v>
      </c>
      <c r="C175" s="21" t="str">
        <v>Stock</v>
      </c>
      <c r="D175" s="21" t="str">
        <v>rt</v>
      </c>
      <c r="E175" s="21" t="str">
        <v>BOSTER</v>
      </c>
      <c r="F175" s="21" t="str">
        <v>(20 SLIDES AT NII DC NO. 222 AND 223 DATED 10-12-25)</v>
      </c>
      <c r="G175" s="21" t="str">
        <v>STOCK</v>
      </c>
      <c r="H175" s="21" t="str">
        <v>Stock (Sample) Priyanka madam</v>
      </c>
      <c r="I175" s="21" t="str">
        <v>STOCK</v>
      </c>
    </row>
    <row r="176" spans="1:9" x14ac:dyDescent="0.25">
      <c r="A176" s="21">
        <v>626812</v>
      </c>
      <c r="B176" s="21">
        <v>2</v>
      </c>
      <c r="C176" s="21" t="str">
        <v>STOCK</v>
      </c>
      <c r="D176" s="21">
        <v>4</v>
      </c>
      <c r="E176" s="21" t="str">
        <v>BioLegend</v>
      </c>
      <c r="F176" s="21">
        <v>0</v>
      </c>
      <c r="G176" s="21" t="str">
        <v>STOCK</v>
      </c>
      <c r="H176" s="21" t="str">
        <v>STOCK FOR AURIGINE ONCO</v>
      </c>
      <c r="I176" s="21" t="str">
        <v>STOCK</v>
      </c>
    </row>
    <row r="177" spans="1:9" x14ac:dyDescent="0.25">
      <c r="A177" s="21" t="str">
        <v>092910149</v>
      </c>
      <c r="B177" s="21">
        <v>7</v>
      </c>
      <c r="C177" s="21" t="str">
        <v>STOCK</v>
      </c>
      <c r="D177" s="21">
        <v>-20</v>
      </c>
      <c r="E177" s="21" t="str">
        <v>MP BIO</v>
      </c>
      <c r="F177" s="21">
        <v>0</v>
      </c>
      <c r="G177" s="21" t="str">
        <v>STOCK</v>
      </c>
      <c r="H177" s="21" t="str">
        <v>STOCK</v>
      </c>
      <c r="I177" s="21" t="str">
        <v>STOCK</v>
      </c>
    </row>
    <row r="178" spans="1:9" x14ac:dyDescent="0.25">
      <c r="A178" s="21" t="str">
        <v>180E04---E</v>
      </c>
      <c r="B178" s="21">
        <v>1</v>
      </c>
      <c r="C178" s="21" t="str">
        <v>STOCK</v>
      </c>
      <c r="D178" s="21" t="str">
        <v>RT</v>
      </c>
      <c r="E178" s="21" t="str">
        <v>SARTORIUS</v>
      </c>
      <c r="F178" s="21">
        <v>0</v>
      </c>
      <c r="G178" s="21" t="str">
        <v>STOCK</v>
      </c>
      <c r="H178" s="21" t="str">
        <v>STOCK</v>
      </c>
      <c r="I178" s="21" t="str">
        <v>STOCK</v>
      </c>
    </row>
    <row r="179" spans="1:9" x14ac:dyDescent="0.25">
      <c r="A179" s="21" t="str">
        <v>180E05---E</v>
      </c>
      <c r="B179" s="21">
        <v>1</v>
      </c>
      <c r="C179" s="21" t="str">
        <v>STOCK</v>
      </c>
      <c r="D179" s="21" t="str">
        <v>RT</v>
      </c>
      <c r="E179" s="21" t="str">
        <v>SARTORIUS</v>
      </c>
      <c r="F179" s="21">
        <v>0</v>
      </c>
      <c r="G179" s="21" t="str">
        <v>STOCK</v>
      </c>
      <c r="H179" s="21" t="str">
        <v>STOCK</v>
      </c>
      <c r="I179" s="21" t="str">
        <v>STOCK</v>
      </c>
    </row>
    <row r="180" spans="1:9" x14ac:dyDescent="0.25">
      <c r="A180" s="21" t="str">
        <v>VS02H22</v>
      </c>
      <c r="B180" s="21">
        <v>2</v>
      </c>
      <c r="C180" s="21" t="str">
        <v>STOCK</v>
      </c>
      <c r="D180" s="21" t="str">
        <v>RT</v>
      </c>
      <c r="E180" s="21" t="str">
        <v>SARTORIUS</v>
      </c>
      <c r="F180" s="21">
        <v>0</v>
      </c>
      <c r="G180" s="21" t="str">
        <v>STOCK</v>
      </c>
      <c r="H180" s="21" t="str">
        <v>STOCK</v>
      </c>
      <c r="I180" s="21" t="str">
        <v>STOCK</v>
      </c>
    </row>
    <row r="181" spans="1:9" x14ac:dyDescent="0.25">
      <c r="A181" s="21">
        <v>16532</v>
      </c>
      <c r="B181" s="21">
        <v>25</v>
      </c>
      <c r="C181" s="21" t="str">
        <v>STOCK</v>
      </c>
      <c r="D181" s="21" t="str">
        <v>RT</v>
      </c>
      <c r="E181" s="21" t="str">
        <v>SARTORIUS</v>
      </c>
      <c r="F181" s="21">
        <v>0</v>
      </c>
      <c r="G181" s="21" t="str">
        <v>STOCK</v>
      </c>
      <c r="H181" s="21" t="str">
        <v>STOCK</v>
      </c>
      <c r="I181" s="21" t="str">
        <v>STOCK</v>
      </c>
    </row>
    <row r="182" spans="1:9" x14ac:dyDescent="0.25">
      <c r="A182" s="21" t="str">
        <v>LH-729220</v>
      </c>
      <c r="B182" s="21">
        <v>1</v>
      </c>
      <c r="C182" s="21" t="str">
        <v>STOCK</v>
      </c>
      <c r="D182" s="21" t="str">
        <v>RT</v>
      </c>
      <c r="E182" s="21" t="str">
        <v>SARTORIUS</v>
      </c>
      <c r="F182" s="21">
        <v>0</v>
      </c>
      <c r="G182" s="21" t="str">
        <v>STOCK</v>
      </c>
      <c r="H182" s="21" t="str">
        <v>STOCK</v>
      </c>
      <c r="I182" s="21" t="str">
        <v>STOCK</v>
      </c>
    </row>
    <row r="183" spans="1:9" x14ac:dyDescent="0.25">
      <c r="A183" s="21" t="str">
        <v>LH-729230</v>
      </c>
      <c r="B183" s="21">
        <v>1</v>
      </c>
      <c r="C183" s="21" t="str">
        <v>STOCK</v>
      </c>
      <c r="D183" s="21" t="str">
        <v>RT</v>
      </c>
      <c r="E183" s="21" t="str">
        <v>SARTORIUS</v>
      </c>
      <c r="F183" s="21">
        <v>0</v>
      </c>
      <c r="G183" s="21" t="str">
        <v>STOCK</v>
      </c>
      <c r="H183" s="21" t="str">
        <v>STOCK</v>
      </c>
      <c r="I183" s="21" t="str">
        <v>STOCK</v>
      </c>
    </row>
    <row r="184" spans="1:9" x14ac:dyDescent="0.25">
      <c r="A184" s="21" t="str">
        <v>LH-729240</v>
      </c>
      <c r="B184" s="21">
        <v>1</v>
      </c>
      <c r="C184" s="21" t="str">
        <v>STOCK</v>
      </c>
      <c r="D184" s="21" t="str">
        <v>RT</v>
      </c>
      <c r="E184" s="21" t="str">
        <v>SARTORIUS</v>
      </c>
      <c r="F184" s="21">
        <v>0</v>
      </c>
      <c r="G184" s="21" t="str">
        <v>STOCK</v>
      </c>
      <c r="H184" s="21" t="str">
        <v>STOCK</v>
      </c>
      <c r="I184" s="21" t="str">
        <v>STOCK</v>
      </c>
    </row>
    <row r="185" spans="1:9" x14ac:dyDescent="0.25">
      <c r="A185" s="21" t="str">
        <v>A301-862A-T</v>
      </c>
      <c r="B185" s="21">
        <v>1</v>
      </c>
      <c r="C185" s="21" t="str">
        <v>STOCK</v>
      </c>
      <c r="D185" s="21">
        <v>4</v>
      </c>
      <c r="E185" s="21" t="str">
        <v>BETHYL</v>
      </c>
      <c r="F185" s="21">
        <v>0</v>
      </c>
      <c r="G185" s="21" t="str">
        <v>STOCK</v>
      </c>
      <c r="H185" s="21" t="str">
        <v>Stock</v>
      </c>
      <c r="I185" s="21" t="str">
        <v>STOCK</v>
      </c>
    </row>
    <row r="186" spans="1:9" x14ac:dyDescent="0.25">
      <c r="A186" s="21">
        <v>430659</v>
      </c>
      <c r="B186" s="21">
        <v>1</v>
      </c>
      <c r="C186" s="21" t="str">
        <v>Stock</v>
      </c>
      <c r="D186" s="21">
        <v>4</v>
      </c>
      <c r="E186" s="21" t="str">
        <v>Unknown</v>
      </c>
      <c r="F186" s="21" t="str">
        <v>Received by Deepak / From Sharda University</v>
      </c>
      <c r="G186" s="21" t="str">
        <v>STOCK</v>
      </c>
      <c r="H186" s="21" t="str">
        <v>From Sharda University/  By Deepak</v>
      </c>
      <c r="I186" s="21" t="str">
        <v>STOCK</v>
      </c>
    </row>
    <row r="187" spans="1:9" x14ac:dyDescent="0.25">
      <c r="A187" s="21" t="str">
        <v>VS0121</v>
      </c>
      <c r="B187" s="21">
        <v>1</v>
      </c>
      <c r="C187" s="21" t="str">
        <v>Stock</v>
      </c>
      <c r="D187" s="21" t="str">
        <v>RT</v>
      </c>
      <c r="E187" s="21" t="str">
        <v>SARTORIUS</v>
      </c>
      <c r="F187" s="21">
        <v>0</v>
      </c>
      <c r="G187" s="21" t="str">
        <v>STOCK</v>
      </c>
      <c r="H187" s="21" t="str">
        <v>Stock</v>
      </c>
      <c r="I187" s="21" t="str">
        <v>STOCK</v>
      </c>
    </row>
    <row r="188" spans="1:9" x14ac:dyDescent="0.25">
      <c r="A188" s="21" t="str">
        <v>180E04---E</v>
      </c>
      <c r="B188" s="21">
        <v>1</v>
      </c>
      <c r="C188" s="21" t="str">
        <v>Stock</v>
      </c>
      <c r="D188" s="21" t="str">
        <v>RT</v>
      </c>
      <c r="E188" s="21" t="str">
        <v>SARTORIUS</v>
      </c>
      <c r="F188" s="21">
        <v>0</v>
      </c>
      <c r="G188" s="21" t="str">
        <v>STOCK</v>
      </c>
      <c r="H188" s="21">
        <v>0</v>
      </c>
      <c r="I188" s="21" t="str">
        <v>STOCK</v>
      </c>
    </row>
    <row r="189" spans="1:9" x14ac:dyDescent="0.25">
      <c r="A189" s="21" t="str">
        <v>CTM-1213181</v>
      </c>
      <c r="B189" s="21">
        <v>1</v>
      </c>
      <c r="C189" s="21" t="str">
        <v>SUN PHARMA</v>
      </c>
      <c r="D189" s="21">
        <v>-20</v>
      </c>
      <c r="E189" s="21" t="str">
        <v>DHARMACON</v>
      </c>
      <c r="F189" s="21">
        <v>0</v>
      </c>
      <c r="G189" s="21" t="str">
        <v>Gujrat</v>
      </c>
      <c r="H189" s="21">
        <v>0</v>
      </c>
      <c r="I189" s="21" t="str">
        <v>OutStation</v>
      </c>
    </row>
    <row r="190" spans="1:9" x14ac:dyDescent="0.25">
      <c r="A190" s="21">
        <v>100273</v>
      </c>
      <c r="B190" s="21">
        <v>1</v>
      </c>
      <c r="C190" s="21" t="str">
        <v>THSTI</v>
      </c>
      <c r="D190" s="21">
        <v>4</v>
      </c>
      <c r="E190" s="21" t="str">
        <v>BioLegend</v>
      </c>
      <c r="F190" s="21">
        <v>0</v>
      </c>
      <c r="G190" s="21" t="str">
        <v>Faridabad</v>
      </c>
      <c r="H190" s="21" t="str">
        <v>Priyanka Madam</v>
      </c>
      <c r="I190" s="21" t="str">
        <v>Local</v>
      </c>
    </row>
    <row r="191" spans="1:9" x14ac:dyDescent="0.25">
      <c r="A191" s="21">
        <v>100412</v>
      </c>
      <c r="B191" s="21">
        <v>1</v>
      </c>
      <c r="C191" s="21" t="str">
        <v>THSTI</v>
      </c>
      <c r="D191" s="21">
        <v>4</v>
      </c>
      <c r="E191" s="21" t="str">
        <v>BioLegend</v>
      </c>
      <c r="F191" s="21">
        <v>0</v>
      </c>
      <c r="G191" s="21" t="str">
        <v>Faridabad</v>
      </c>
      <c r="H191" s="21" t="str">
        <v>Priyanka Madam</v>
      </c>
      <c r="I191" s="21" t="str">
        <v>Local</v>
      </c>
    </row>
    <row r="192" spans="1:9" x14ac:dyDescent="0.25">
      <c r="A192" s="21">
        <v>100714</v>
      </c>
      <c r="B192" s="21">
        <v>1</v>
      </c>
      <c r="C192" s="21" t="str">
        <v>THSTI</v>
      </c>
      <c r="D192" s="21">
        <v>4</v>
      </c>
      <c r="E192" s="21" t="str">
        <v>BioLegend</v>
      </c>
      <c r="F192" s="21">
        <v>0</v>
      </c>
      <c r="G192" s="21" t="str">
        <v>Faridabad</v>
      </c>
      <c r="H192" s="21" t="str">
        <v>Priyanka Madam</v>
      </c>
      <c r="I192" s="21" t="str">
        <v>Local</v>
      </c>
    </row>
    <row r="193" spans="1:9" x14ac:dyDescent="0.25">
      <c r="A193" s="21">
        <v>101256</v>
      </c>
      <c r="B193" s="21">
        <v>1</v>
      </c>
      <c r="C193" s="21" t="str">
        <v>THSTI</v>
      </c>
      <c r="D193" s="21">
        <v>4</v>
      </c>
      <c r="E193" s="21" t="str">
        <v>BioLegend</v>
      </c>
      <c r="F193" s="21">
        <v>0</v>
      </c>
      <c r="G193" s="21" t="str">
        <v>Faridabad</v>
      </c>
      <c r="H193" s="21" t="str">
        <v>Priyanka Madam</v>
      </c>
      <c r="I193" s="21" t="str">
        <v>Local</v>
      </c>
    </row>
    <row r="194" spans="1:9" x14ac:dyDescent="0.25">
      <c r="A194" s="21">
        <v>101908</v>
      </c>
      <c r="B194" s="21">
        <v>1</v>
      </c>
      <c r="C194" s="21" t="str">
        <v>THSTI</v>
      </c>
      <c r="D194" s="21">
        <v>4</v>
      </c>
      <c r="E194" s="21" t="str">
        <v>BioLegend</v>
      </c>
      <c r="F194" s="21">
        <v>0</v>
      </c>
      <c r="G194" s="21" t="str">
        <v>Faridabad</v>
      </c>
      <c r="H194" s="21" t="str">
        <v>Priyanka Madam</v>
      </c>
      <c r="I194" s="21" t="str">
        <v>Local</v>
      </c>
    </row>
    <row r="195" spans="1:9" x14ac:dyDescent="0.25">
      <c r="A195" s="21">
        <v>103123</v>
      </c>
      <c r="B195" s="21">
        <v>1</v>
      </c>
      <c r="C195" s="21" t="str">
        <v>THSTI</v>
      </c>
      <c r="D195" s="21">
        <v>4</v>
      </c>
      <c r="E195" s="21" t="str">
        <v>BioLegend</v>
      </c>
      <c r="F195" s="21">
        <v>0</v>
      </c>
      <c r="G195" s="21" t="str">
        <v>Faridabad</v>
      </c>
      <c r="H195" s="21" t="str">
        <v>Priyanka Madam</v>
      </c>
      <c r="I195" s="21" t="str">
        <v>Local</v>
      </c>
    </row>
    <row r="196" spans="1:9" x14ac:dyDescent="0.25">
      <c r="A196" s="21">
        <v>103129</v>
      </c>
      <c r="B196" s="21">
        <v>2</v>
      </c>
      <c r="C196" s="21" t="str">
        <v>THSTI</v>
      </c>
      <c r="D196" s="21">
        <v>4</v>
      </c>
      <c r="E196" s="21" t="str">
        <v>BioLegend</v>
      </c>
      <c r="F196" s="21">
        <v>0</v>
      </c>
      <c r="G196" s="21" t="str">
        <v>Faridabad</v>
      </c>
      <c r="H196" s="21" t="str">
        <v>Priyanka Madam</v>
      </c>
      <c r="I196" s="21" t="str">
        <v>Local</v>
      </c>
    </row>
    <row r="197" spans="1:9" x14ac:dyDescent="0.25">
      <c r="A197" s="21">
        <v>103233</v>
      </c>
      <c r="B197" s="21">
        <v>1</v>
      </c>
      <c r="C197" s="21" t="str">
        <v>THSTI</v>
      </c>
      <c r="D197" s="21">
        <v>4</v>
      </c>
      <c r="E197" s="21" t="str">
        <v>BioLegend</v>
      </c>
      <c r="F197" s="21">
        <v>0</v>
      </c>
      <c r="G197" s="21" t="str">
        <v>Faridabad</v>
      </c>
      <c r="H197" s="21" t="str">
        <v>Monday</v>
      </c>
      <c r="I197" s="21" t="str">
        <v>Local</v>
      </c>
    </row>
    <row r="198" spans="1:9" x14ac:dyDescent="0.25">
      <c r="A198" s="21">
        <v>103425</v>
      </c>
      <c r="B198" s="21">
        <v>1</v>
      </c>
      <c r="C198" s="21" t="str">
        <v>THSTI</v>
      </c>
      <c r="D198" s="21">
        <v>4</v>
      </c>
      <c r="E198" s="21" t="str">
        <v>BioLegend</v>
      </c>
      <c r="F198" s="21">
        <v>0</v>
      </c>
      <c r="G198" s="21" t="str">
        <v>Faridabad</v>
      </c>
      <c r="H198" s="21" t="str">
        <v>Priyanka Madam</v>
      </c>
      <c r="I198" s="21" t="str">
        <v>Local</v>
      </c>
    </row>
    <row r="199" spans="1:9" x14ac:dyDescent="0.25">
      <c r="A199" s="21">
        <v>103510</v>
      </c>
      <c r="B199" s="21">
        <v>1</v>
      </c>
      <c r="C199" s="21" t="str">
        <v>THSTI</v>
      </c>
      <c r="D199" s="21">
        <v>4</v>
      </c>
      <c r="E199" s="21" t="str">
        <v>BioLegend</v>
      </c>
      <c r="F199" s="21">
        <v>0</v>
      </c>
      <c r="G199" s="21" t="str">
        <v>Faridabad</v>
      </c>
      <c r="H199" s="21" t="str">
        <v>Priyanka Madam</v>
      </c>
      <c r="I199" s="21" t="str">
        <v>Local</v>
      </c>
    </row>
    <row r="200" spans="1:9" x14ac:dyDescent="0.25">
      <c r="A200" s="21">
        <v>103519</v>
      </c>
      <c r="B200" s="21">
        <v>1</v>
      </c>
      <c r="C200" s="21" t="str">
        <v>THSTI</v>
      </c>
      <c r="D200" s="21">
        <v>4</v>
      </c>
      <c r="E200" s="21" t="str">
        <v>BioLegend</v>
      </c>
      <c r="F200" s="21">
        <v>0</v>
      </c>
      <c r="G200" s="21" t="str">
        <v>Faridabad</v>
      </c>
      <c r="H200" s="21" t="str">
        <v>Priyanka Madam</v>
      </c>
      <c r="I200" s="21" t="str">
        <v>Local</v>
      </c>
    </row>
    <row r="201" spans="1:9" x14ac:dyDescent="0.25">
      <c r="A201" s="21">
        <v>104717</v>
      </c>
      <c r="B201" s="21">
        <v>1</v>
      </c>
      <c r="C201" s="21" t="str">
        <v>THSTI</v>
      </c>
      <c r="D201" s="21">
        <v>4</v>
      </c>
      <c r="E201" s="21" t="str">
        <v>BioLegend</v>
      </c>
      <c r="F201" s="21">
        <v>0</v>
      </c>
      <c r="G201" s="21" t="str">
        <v>Faridabad</v>
      </c>
      <c r="H201" s="21" t="str">
        <v>Priyanka Madam</v>
      </c>
      <c r="I201" s="21" t="str">
        <v>Local</v>
      </c>
    </row>
    <row r="202" spans="1:9" x14ac:dyDescent="0.25">
      <c r="A202" s="21">
        <v>105811</v>
      </c>
      <c r="B202" s="21">
        <v>1</v>
      </c>
      <c r="C202" s="21" t="str">
        <v>THSTI</v>
      </c>
      <c r="D202" s="21">
        <v>4</v>
      </c>
      <c r="E202" s="21" t="str">
        <v>BioLegend</v>
      </c>
      <c r="F202" s="21">
        <v>0</v>
      </c>
      <c r="G202" s="21" t="str">
        <v>Faridabad</v>
      </c>
      <c r="H202" s="21" t="str">
        <v>Priyanka Madam</v>
      </c>
      <c r="I202" s="21" t="str">
        <v>Local</v>
      </c>
    </row>
    <row r="203" spans="1:9" x14ac:dyDescent="0.25">
      <c r="A203" s="21">
        <v>105825</v>
      </c>
      <c r="B203" s="21">
        <v>1</v>
      </c>
      <c r="C203" s="21" t="str">
        <v>THSTI</v>
      </c>
      <c r="D203" s="21">
        <v>4</v>
      </c>
      <c r="E203" s="21" t="str">
        <v>BioLegend</v>
      </c>
      <c r="F203" s="21">
        <v>0</v>
      </c>
      <c r="G203" s="21" t="str">
        <v>Faridabad</v>
      </c>
      <c r="H203" s="21" t="str">
        <v>Priyanka Madam</v>
      </c>
      <c r="I203" s="21" t="str">
        <v>Local</v>
      </c>
    </row>
    <row r="204" spans="1:9" x14ac:dyDescent="0.25">
      <c r="A204" s="21">
        <v>108127</v>
      </c>
      <c r="B204" s="21">
        <v>1</v>
      </c>
      <c r="C204" s="21" t="str">
        <v>THSTI</v>
      </c>
      <c r="D204" s="21">
        <v>4</v>
      </c>
      <c r="E204" s="21" t="str">
        <v>BioLegend</v>
      </c>
      <c r="F204" s="21">
        <v>0</v>
      </c>
      <c r="G204" s="21" t="str">
        <v>Faridabad</v>
      </c>
      <c r="H204" s="21" t="str">
        <v>Priyanka Madam</v>
      </c>
      <c r="I204" s="21" t="str">
        <v>Local</v>
      </c>
    </row>
    <row r="205" spans="1:9" x14ac:dyDescent="0.25">
      <c r="A205" s="21">
        <v>108445</v>
      </c>
      <c r="B205" s="21">
        <v>1</v>
      </c>
      <c r="C205" s="21" t="str">
        <v>THSTI</v>
      </c>
      <c r="D205" s="21">
        <v>4</v>
      </c>
      <c r="E205" s="21" t="str">
        <v>BioLegend</v>
      </c>
      <c r="F205" s="21">
        <v>0</v>
      </c>
      <c r="G205" s="21" t="str">
        <v>Faridabad</v>
      </c>
      <c r="H205" s="21" t="str">
        <v>Priyanka Madam</v>
      </c>
      <c r="I205" s="21" t="str">
        <v>Local</v>
      </c>
    </row>
    <row r="206" spans="1:9" x14ac:dyDescent="0.25">
      <c r="A206" s="21">
        <v>109003</v>
      </c>
      <c r="B206" s="21">
        <v>1</v>
      </c>
      <c r="C206" s="21" t="str">
        <v>THSTI</v>
      </c>
      <c r="D206" s="21">
        <v>4</v>
      </c>
      <c r="E206" s="21" t="str">
        <v>BioLegend</v>
      </c>
      <c r="F206" s="21">
        <v>0</v>
      </c>
      <c r="G206" s="21" t="str">
        <v>Faridabad</v>
      </c>
      <c r="H206" s="21" t="str">
        <v>Priyanka Madam</v>
      </c>
      <c r="I206" s="21" t="str">
        <v>Local</v>
      </c>
    </row>
    <row r="207" spans="1:9" x14ac:dyDescent="0.25">
      <c r="A207" s="21">
        <v>109814</v>
      </c>
      <c r="B207" s="21">
        <v>1</v>
      </c>
      <c r="C207" s="21" t="str">
        <v>THSTI</v>
      </c>
      <c r="D207" s="21">
        <v>4</v>
      </c>
      <c r="E207" s="21" t="str">
        <v>BioLegend</v>
      </c>
      <c r="F207" s="21">
        <v>0</v>
      </c>
      <c r="G207" s="21" t="str">
        <v>Faridabad</v>
      </c>
      <c r="H207" s="21" t="str">
        <v>Priyanka Madam</v>
      </c>
      <c r="I207" s="21" t="str">
        <v>Local</v>
      </c>
    </row>
    <row r="208" spans="1:9" x14ac:dyDescent="0.25">
      <c r="A208" s="21">
        <v>115918</v>
      </c>
      <c r="B208" s="21">
        <v>1</v>
      </c>
      <c r="C208" s="21" t="str">
        <v>THSTI</v>
      </c>
      <c r="D208" s="21">
        <v>4</v>
      </c>
      <c r="E208" s="21" t="str">
        <v>BioLegend</v>
      </c>
      <c r="F208" s="21">
        <v>0</v>
      </c>
      <c r="G208" s="21" t="str">
        <v>Faridabad</v>
      </c>
      <c r="H208" s="21" t="str">
        <v>Priyanka Madam</v>
      </c>
      <c r="I208" s="21" t="str">
        <v>Local</v>
      </c>
    </row>
    <row r="209" spans="1:9" x14ac:dyDescent="0.25">
      <c r="A209" s="21">
        <v>116425</v>
      </c>
      <c r="B209" s="21">
        <v>1</v>
      </c>
      <c r="C209" s="21" t="str">
        <v>THSTI</v>
      </c>
      <c r="D209" s="21">
        <v>4</v>
      </c>
      <c r="E209" s="21" t="str">
        <v>BioLegend</v>
      </c>
      <c r="F209" s="21">
        <v>0</v>
      </c>
      <c r="G209" s="21" t="str">
        <v>Faridabad</v>
      </c>
      <c r="H209" s="21" t="str">
        <v>Priyanka Madam</v>
      </c>
      <c r="I209" s="21" t="str">
        <v>Local</v>
      </c>
    </row>
    <row r="210" spans="1:9" x14ac:dyDescent="0.25">
      <c r="A210" s="21">
        <v>117309</v>
      </c>
      <c r="B210" s="21">
        <v>1</v>
      </c>
      <c r="C210" s="21" t="str">
        <v>THSTI</v>
      </c>
      <c r="D210" s="21">
        <v>4</v>
      </c>
      <c r="E210" s="21" t="str">
        <v>BioLegend</v>
      </c>
      <c r="F210" s="21">
        <v>0</v>
      </c>
      <c r="G210" s="21" t="str">
        <v>Faridabad</v>
      </c>
      <c r="H210" s="21" t="str">
        <v>Priyanka Madam</v>
      </c>
      <c r="I210" s="21" t="str">
        <v>Local</v>
      </c>
    </row>
    <row r="211" spans="1:9" x14ac:dyDescent="0.25">
      <c r="A211" s="21">
        <v>117334</v>
      </c>
      <c r="B211" s="21">
        <v>1</v>
      </c>
      <c r="C211" s="21" t="str">
        <v>THSTI</v>
      </c>
      <c r="D211" s="21">
        <v>4</v>
      </c>
      <c r="E211" s="21" t="str">
        <v>BioLegend</v>
      </c>
      <c r="F211" s="21">
        <v>0</v>
      </c>
      <c r="G211" s="21" t="str">
        <v>Faridabad</v>
      </c>
      <c r="H211" s="21" t="str">
        <v>Priyanka Madam</v>
      </c>
      <c r="I211" s="21" t="str">
        <v>Local</v>
      </c>
    </row>
    <row r="212" spans="1:9" x14ac:dyDescent="0.25">
      <c r="A212" s="21">
        <v>121129</v>
      </c>
      <c r="B212" s="21">
        <v>1</v>
      </c>
      <c r="C212" s="21" t="str">
        <v>THSTI</v>
      </c>
      <c r="D212" s="21">
        <v>4</v>
      </c>
      <c r="E212" s="21" t="str">
        <v>BioLegend</v>
      </c>
      <c r="F212" s="21">
        <v>0</v>
      </c>
      <c r="G212" s="21" t="str">
        <v>Faridabad</v>
      </c>
      <c r="H212" s="21" t="str">
        <v>Priyanka Madam</v>
      </c>
      <c r="I212" s="21" t="str">
        <v>Local</v>
      </c>
    </row>
    <row r="213" spans="1:9" x14ac:dyDescent="0.25">
      <c r="A213" s="21">
        <v>122207</v>
      </c>
      <c r="B213" s="21">
        <v>1</v>
      </c>
      <c r="C213" s="21" t="str">
        <v>THSTI</v>
      </c>
      <c r="D213" s="21">
        <v>4</v>
      </c>
      <c r="E213" s="21" t="str">
        <v>BioLegend</v>
      </c>
      <c r="F213" s="21">
        <v>0</v>
      </c>
      <c r="G213" s="21" t="str">
        <v>Faridabad</v>
      </c>
      <c r="H213" s="21" t="str">
        <v>Priyanka Madam</v>
      </c>
      <c r="I213" s="21" t="str">
        <v>Local</v>
      </c>
    </row>
    <row r="214" spans="1:9" x14ac:dyDescent="0.25">
      <c r="A214" s="21">
        <v>123109</v>
      </c>
      <c r="B214" s="21">
        <v>1</v>
      </c>
      <c r="C214" s="21" t="str">
        <v>THSTI</v>
      </c>
      <c r="D214" s="21">
        <v>4</v>
      </c>
      <c r="E214" s="21" t="str">
        <v>BioLegend</v>
      </c>
      <c r="F214" s="21">
        <v>0</v>
      </c>
      <c r="G214" s="21" t="str">
        <v>Faridabad</v>
      </c>
      <c r="H214" s="21" t="str">
        <v>Priyanka Madam</v>
      </c>
      <c r="I214" s="21" t="str">
        <v>Local</v>
      </c>
    </row>
    <row r="215" spans="1:9" x14ac:dyDescent="0.25">
      <c r="A215" s="21">
        <v>123113</v>
      </c>
      <c r="B215" s="21">
        <v>1</v>
      </c>
      <c r="C215" s="21" t="str">
        <v>THSTI</v>
      </c>
      <c r="D215" s="21">
        <v>4</v>
      </c>
      <c r="E215" s="21" t="str">
        <v>BioLegend</v>
      </c>
      <c r="F215" s="21">
        <v>0</v>
      </c>
      <c r="G215" s="21" t="str">
        <v>Faridabad</v>
      </c>
      <c r="H215" s="21" t="str">
        <v>Priyanka Madam</v>
      </c>
      <c r="I215" s="21" t="str">
        <v>Local</v>
      </c>
    </row>
    <row r="216" spans="1:9" x14ac:dyDescent="0.25">
      <c r="A216" s="21">
        <v>125618</v>
      </c>
      <c r="B216" s="21">
        <v>1</v>
      </c>
      <c r="C216" s="21" t="str">
        <v>THSTI</v>
      </c>
      <c r="D216" s="21">
        <v>4</v>
      </c>
      <c r="E216" s="21" t="str">
        <v>BioLegend</v>
      </c>
      <c r="F216" s="21">
        <v>0</v>
      </c>
      <c r="G216" s="21" t="str">
        <v>Faridabad</v>
      </c>
      <c r="H216" s="21" t="str">
        <v>Priyanka Madam</v>
      </c>
      <c r="I216" s="21" t="str">
        <v>Local</v>
      </c>
    </row>
    <row r="217" spans="1:9" x14ac:dyDescent="0.25">
      <c r="A217" s="21">
        <v>126522</v>
      </c>
      <c r="B217" s="21">
        <v>1</v>
      </c>
      <c r="C217" s="21" t="str">
        <v>THSTI</v>
      </c>
      <c r="D217" s="21">
        <v>4</v>
      </c>
      <c r="E217" s="21" t="str">
        <v>BioLegend</v>
      </c>
      <c r="F217" s="21">
        <v>0</v>
      </c>
      <c r="G217" s="21" t="str">
        <v>Faridabad</v>
      </c>
      <c r="H217" s="21" t="str">
        <v>Priyanka Madam</v>
      </c>
      <c r="I217" s="21" t="str">
        <v>Local</v>
      </c>
    </row>
    <row r="218" spans="1:9" x14ac:dyDescent="0.25">
      <c r="A218" s="21">
        <v>128005</v>
      </c>
      <c r="B218" s="21">
        <v>1</v>
      </c>
      <c r="C218" s="21" t="str">
        <v>THSTI</v>
      </c>
      <c r="D218" s="21">
        <v>4</v>
      </c>
      <c r="E218" s="21" t="str">
        <v>BioLegend</v>
      </c>
      <c r="F218" s="21">
        <v>0</v>
      </c>
      <c r="G218" s="21" t="str">
        <v>Faridabad</v>
      </c>
      <c r="H218" s="21" t="str">
        <v>Priyanka Madam</v>
      </c>
      <c r="I218" s="21" t="str">
        <v>Local</v>
      </c>
    </row>
    <row r="219" spans="1:9" x14ac:dyDescent="0.25">
      <c r="A219" s="21">
        <v>133921</v>
      </c>
      <c r="B219" s="21">
        <v>1</v>
      </c>
      <c r="C219" s="21" t="str">
        <v>THSTI</v>
      </c>
      <c r="D219" s="21">
        <v>4</v>
      </c>
      <c r="E219" s="21" t="str">
        <v>BioLegend</v>
      </c>
      <c r="F219" s="21">
        <v>0</v>
      </c>
      <c r="G219" s="21" t="str">
        <v>Faridabad</v>
      </c>
      <c r="H219" s="21" t="str">
        <v>Priyanka Madam</v>
      </c>
      <c r="I219" s="21" t="str">
        <v>Local</v>
      </c>
    </row>
    <row r="220" spans="1:9" x14ac:dyDescent="0.25">
      <c r="A220" s="21">
        <v>135205</v>
      </c>
      <c r="B220" s="21">
        <v>1</v>
      </c>
      <c r="C220" s="21" t="str">
        <v>THSTI</v>
      </c>
      <c r="D220" s="21">
        <v>4</v>
      </c>
      <c r="E220" s="21" t="str">
        <v>BioLegend</v>
      </c>
      <c r="F220" s="21">
        <v>0</v>
      </c>
      <c r="G220" s="21" t="str">
        <v>Faridabad</v>
      </c>
      <c r="H220" s="21" t="str">
        <v>Priyanka Madam</v>
      </c>
      <c r="I220" s="21" t="str">
        <v>Local</v>
      </c>
    </row>
    <row r="221" spans="1:9" x14ac:dyDescent="0.25">
      <c r="A221" s="21">
        <v>135311</v>
      </c>
      <c r="B221" s="21">
        <v>1</v>
      </c>
      <c r="C221" s="21" t="str">
        <v>THSTI</v>
      </c>
      <c r="D221" s="21">
        <v>4</v>
      </c>
      <c r="E221" s="21" t="str">
        <v>BioLegend</v>
      </c>
      <c r="F221" s="21">
        <v>0</v>
      </c>
      <c r="G221" s="21" t="str">
        <v>Faridabad</v>
      </c>
      <c r="H221" s="21" t="str">
        <v>Priyanka Madam</v>
      </c>
      <c r="I221" s="21" t="str">
        <v>Local</v>
      </c>
    </row>
    <row r="222" spans="1:9" x14ac:dyDescent="0.25">
      <c r="A222" s="21">
        <v>138418</v>
      </c>
      <c r="B222" s="21">
        <v>1</v>
      </c>
      <c r="C222" s="21" t="str">
        <v>THSTI</v>
      </c>
      <c r="D222" s="21">
        <v>4</v>
      </c>
      <c r="E222" s="21" t="str">
        <v>BioLegend</v>
      </c>
      <c r="F222" s="21">
        <v>0</v>
      </c>
      <c r="G222" s="21" t="str">
        <v>Faridabad</v>
      </c>
      <c r="H222" s="21" t="str">
        <v>Priyanka Madam</v>
      </c>
      <c r="I222" s="21" t="str">
        <v>Local</v>
      </c>
    </row>
    <row r="223" spans="1:9" x14ac:dyDescent="0.25">
      <c r="A223" s="21">
        <v>141211</v>
      </c>
      <c r="B223" s="21">
        <v>1</v>
      </c>
      <c r="C223" s="21" t="str">
        <v>THSTI</v>
      </c>
      <c r="D223" s="21">
        <v>4</v>
      </c>
      <c r="E223" s="21" t="str">
        <v>BioLegend</v>
      </c>
      <c r="F223" s="21">
        <v>0</v>
      </c>
      <c r="G223" s="21" t="str">
        <v>Faridabad</v>
      </c>
      <c r="H223" s="21" t="str">
        <v>Priyanka Madam</v>
      </c>
      <c r="I223" s="21" t="str">
        <v>Local</v>
      </c>
    </row>
    <row r="224" spans="1:9" x14ac:dyDescent="0.25">
      <c r="A224" s="21">
        <v>145522</v>
      </c>
      <c r="B224" s="21">
        <v>1</v>
      </c>
      <c r="C224" s="21" t="str">
        <v>THSTI</v>
      </c>
      <c r="D224" s="21">
        <v>4</v>
      </c>
      <c r="E224" s="21" t="str">
        <v>BioLegend</v>
      </c>
      <c r="F224" s="21">
        <v>0</v>
      </c>
      <c r="G224" s="21" t="str">
        <v>Faridabad</v>
      </c>
      <c r="H224" s="21" t="str">
        <v>Priyanka Madam</v>
      </c>
      <c r="I224" s="21" t="str">
        <v>Local</v>
      </c>
    </row>
    <row r="225" spans="1:9" x14ac:dyDescent="0.25">
      <c r="A225" s="21">
        <v>145533</v>
      </c>
      <c r="B225" s="21">
        <v>1</v>
      </c>
      <c r="C225" s="21" t="str">
        <v>THSTI</v>
      </c>
      <c r="D225" s="21">
        <v>4</v>
      </c>
      <c r="E225" s="21" t="str">
        <v>BioLegend</v>
      </c>
      <c r="F225" s="21">
        <v>0</v>
      </c>
      <c r="G225" s="21" t="str">
        <v>Faridabad</v>
      </c>
      <c r="H225" s="21" t="str">
        <v>Priyanka Madam</v>
      </c>
      <c r="I225" s="21" t="str">
        <v>Local</v>
      </c>
    </row>
    <row r="226" spans="1:9" x14ac:dyDescent="0.25">
      <c r="A226" s="21">
        <v>146517</v>
      </c>
      <c r="B226" s="21">
        <v>1</v>
      </c>
      <c r="C226" s="21" t="str">
        <v>THSTI</v>
      </c>
      <c r="D226" s="21">
        <v>4</v>
      </c>
      <c r="E226" s="21" t="str">
        <v>BioLegend</v>
      </c>
      <c r="F226" s="21">
        <v>0</v>
      </c>
      <c r="G226" s="21" t="str">
        <v>Faridabad</v>
      </c>
      <c r="H226" s="21" t="str">
        <v>Priyanka Madam</v>
      </c>
      <c r="I226" s="21" t="str">
        <v>Local</v>
      </c>
    </row>
    <row r="227" spans="1:9" x14ac:dyDescent="0.25">
      <c r="A227" s="21">
        <v>146606</v>
      </c>
      <c r="B227" s="21">
        <v>1</v>
      </c>
      <c r="C227" s="21" t="str">
        <v>THSTI</v>
      </c>
      <c r="D227" s="21">
        <v>4</v>
      </c>
      <c r="E227" s="21" t="str">
        <v>BioLegend</v>
      </c>
      <c r="F227" s="21">
        <v>0</v>
      </c>
      <c r="G227" s="21" t="str">
        <v>Faridabad</v>
      </c>
      <c r="H227" s="21" t="str">
        <v>Priyanka Madam</v>
      </c>
      <c r="I227" s="21" t="str">
        <v>Local</v>
      </c>
    </row>
    <row r="228" spans="1:9" x14ac:dyDescent="0.25">
      <c r="A228" s="21">
        <v>150906</v>
      </c>
      <c r="B228" s="21">
        <v>1</v>
      </c>
      <c r="C228" s="21" t="str">
        <v>THSTI</v>
      </c>
      <c r="D228" s="21">
        <v>4</v>
      </c>
      <c r="E228" s="21" t="str">
        <v>BioLegend</v>
      </c>
      <c r="F228" s="21">
        <v>0</v>
      </c>
      <c r="G228" s="21" t="str">
        <v>Faridabad</v>
      </c>
      <c r="H228" s="21" t="str">
        <v>Priyanka Madam</v>
      </c>
      <c r="I228" s="21" t="str">
        <v>Local</v>
      </c>
    </row>
    <row r="229" spans="1:9" x14ac:dyDescent="0.25">
      <c r="A229" s="21">
        <v>153406</v>
      </c>
      <c r="B229" s="21">
        <v>1</v>
      </c>
      <c r="C229" s="21" t="str">
        <v>THSTI</v>
      </c>
      <c r="D229" s="21">
        <v>4</v>
      </c>
      <c r="E229" s="21" t="str">
        <v>BioLegend</v>
      </c>
      <c r="F229" s="21">
        <v>0</v>
      </c>
      <c r="G229" s="21" t="str">
        <v>Faridabad</v>
      </c>
      <c r="H229" s="21" t="str">
        <v>Priyanka Madam</v>
      </c>
      <c r="I229" s="21" t="str">
        <v>Local</v>
      </c>
    </row>
    <row r="230" spans="1:9" x14ac:dyDescent="0.25">
      <c r="A230" s="21">
        <v>154316</v>
      </c>
      <c r="B230" s="21">
        <v>1</v>
      </c>
      <c r="C230" s="21" t="str">
        <v>THSTI</v>
      </c>
      <c r="D230" s="21">
        <v>4</v>
      </c>
      <c r="E230" s="21" t="str">
        <v>BioLegend</v>
      </c>
      <c r="F230" s="21">
        <v>0</v>
      </c>
      <c r="G230" s="21" t="str">
        <v>Faridabad</v>
      </c>
      <c r="H230" s="21" t="str">
        <v>Priyanka Madam</v>
      </c>
      <c r="I230" s="21" t="str">
        <v>Local</v>
      </c>
    </row>
    <row r="231" spans="1:9" x14ac:dyDescent="0.25">
      <c r="A231" s="21">
        <v>155519</v>
      </c>
      <c r="B231" s="21">
        <v>1</v>
      </c>
      <c r="C231" s="21" t="str">
        <v>THSTI</v>
      </c>
      <c r="D231" s="21">
        <v>4</v>
      </c>
      <c r="E231" s="21" t="str">
        <v>BioLegend</v>
      </c>
      <c r="F231" s="21">
        <v>0</v>
      </c>
      <c r="G231" s="21" t="str">
        <v>Faridabad</v>
      </c>
      <c r="H231" s="21" t="str">
        <v>Priyanka Madam</v>
      </c>
      <c r="I231" s="21" t="str">
        <v>Local</v>
      </c>
    </row>
    <row r="232" spans="1:9" x14ac:dyDescent="0.25">
      <c r="A232" s="21">
        <v>155527</v>
      </c>
      <c r="B232" s="21">
        <v>1</v>
      </c>
      <c r="C232" s="21" t="str">
        <v>THSTI</v>
      </c>
      <c r="D232" s="21">
        <v>4</v>
      </c>
      <c r="E232" s="21" t="str">
        <v>BioLegend</v>
      </c>
      <c r="F232" s="21">
        <v>0</v>
      </c>
      <c r="G232" s="21" t="str">
        <v>Faridabad</v>
      </c>
      <c r="H232" s="21" t="str">
        <v>Priyanka Madam</v>
      </c>
      <c r="I232" s="21" t="str">
        <v>Local</v>
      </c>
    </row>
    <row r="233" spans="1:9" x14ac:dyDescent="0.25">
      <c r="A233" s="21">
        <v>158105</v>
      </c>
      <c r="B233" s="21">
        <v>1</v>
      </c>
      <c r="C233" s="21" t="str">
        <v>THSTI</v>
      </c>
      <c r="D233" s="21">
        <v>4</v>
      </c>
      <c r="E233" s="21" t="str">
        <v>BioLegend</v>
      </c>
      <c r="F233" s="21">
        <v>0</v>
      </c>
      <c r="G233" s="21" t="str">
        <v>Faridabad</v>
      </c>
      <c r="H233" s="21" t="str">
        <v>Priyanka Madam</v>
      </c>
      <c r="I233" s="21" t="str">
        <v>Local</v>
      </c>
    </row>
    <row r="234" spans="1:9" x14ac:dyDescent="0.25">
      <c r="A234" s="21">
        <v>159408</v>
      </c>
      <c r="B234" s="21">
        <v>1</v>
      </c>
      <c r="C234" s="21" t="str">
        <v>THSTI</v>
      </c>
      <c r="D234" s="21">
        <v>4</v>
      </c>
      <c r="E234" s="21" t="str">
        <v>BioLegend</v>
      </c>
      <c r="F234" s="21">
        <v>0</v>
      </c>
      <c r="G234" s="21" t="str">
        <v>Faridabad</v>
      </c>
      <c r="H234" s="21" t="str">
        <v>Priyanka Madam</v>
      </c>
      <c r="I234" s="21" t="str">
        <v>Local</v>
      </c>
    </row>
    <row r="235" spans="1:9" x14ac:dyDescent="0.25">
      <c r="A235" s="21">
        <v>326107</v>
      </c>
      <c r="B235" s="21">
        <v>1</v>
      </c>
      <c r="C235" s="21" t="str">
        <v>THSTI</v>
      </c>
      <c r="D235" s="21">
        <v>4</v>
      </c>
      <c r="E235" s="21" t="str">
        <v>BioLegend</v>
      </c>
      <c r="F235" s="21">
        <v>0</v>
      </c>
      <c r="G235" s="21" t="str">
        <v>Faridabad</v>
      </c>
      <c r="H235" s="21" t="str">
        <v>Priyanka Madam</v>
      </c>
      <c r="I235" s="21" t="str">
        <v>Local</v>
      </c>
    </row>
    <row r="236" spans="1:9" x14ac:dyDescent="0.25">
      <c r="A236" s="21">
        <v>330323</v>
      </c>
      <c r="B236" s="21">
        <v>1</v>
      </c>
      <c r="C236" s="21" t="str">
        <v>THSTI</v>
      </c>
      <c r="D236" s="21">
        <v>4</v>
      </c>
      <c r="E236" s="21" t="str">
        <v>BioLegend</v>
      </c>
      <c r="F236" s="21">
        <v>0</v>
      </c>
      <c r="G236" s="21" t="str">
        <v>Faridabad</v>
      </c>
      <c r="H236" s="21" t="str">
        <v>Priyanka Madam</v>
      </c>
      <c r="I236" s="21" t="str">
        <v>Local</v>
      </c>
    </row>
    <row r="237" spans="1:9" x14ac:dyDescent="0.25">
      <c r="A237" s="21">
        <v>358513</v>
      </c>
      <c r="B237" s="21">
        <v>1</v>
      </c>
      <c r="C237" s="21" t="str">
        <v>THSTI</v>
      </c>
      <c r="D237" s="21">
        <v>4</v>
      </c>
      <c r="E237" s="21" t="str">
        <v>BioLegend</v>
      </c>
      <c r="F237" s="21">
        <v>0</v>
      </c>
      <c r="G237" s="21" t="str">
        <v>Faridabad</v>
      </c>
      <c r="H237" s="21" t="str">
        <v>Priyanka Madam</v>
      </c>
      <c r="I237" s="21" t="str">
        <v>Local</v>
      </c>
    </row>
    <row r="238" spans="1:9" x14ac:dyDescent="0.25">
      <c r="A238" s="21">
        <v>386912</v>
      </c>
      <c r="B238" s="21">
        <v>1</v>
      </c>
      <c r="C238" s="21" t="str">
        <v>THSTI</v>
      </c>
      <c r="D238" s="21">
        <v>4</v>
      </c>
      <c r="E238" s="21" t="str">
        <v>BioLegend</v>
      </c>
      <c r="F238" s="21">
        <v>0</v>
      </c>
      <c r="G238" s="21" t="str">
        <v>Faridabad</v>
      </c>
      <c r="H238" s="21" t="str">
        <v>Priyanka Madam</v>
      </c>
      <c r="I238" s="21" t="str">
        <v>Local</v>
      </c>
    </row>
    <row r="239" spans="1:9" x14ac:dyDescent="0.25">
      <c r="A239" s="21">
        <v>504123</v>
      </c>
      <c r="B239" s="21">
        <v>1</v>
      </c>
      <c r="C239" s="21" t="str">
        <v>THSTI</v>
      </c>
      <c r="D239" s="21">
        <v>4</v>
      </c>
      <c r="E239" s="21" t="str">
        <v>BioLegend</v>
      </c>
      <c r="F239" s="21">
        <v>0</v>
      </c>
      <c r="G239" s="21" t="str">
        <v>Faridabad</v>
      </c>
      <c r="H239" s="21" t="str">
        <v>Priyanka Madam</v>
      </c>
      <c r="I239" s="21" t="str">
        <v>Local</v>
      </c>
    </row>
    <row r="240" spans="1:9" x14ac:dyDescent="0.25">
      <c r="A240" s="21">
        <v>504304</v>
      </c>
      <c r="B240" s="21">
        <v>1</v>
      </c>
      <c r="C240" s="21" t="str">
        <v>THSTI</v>
      </c>
      <c r="D240" s="21">
        <v>4</v>
      </c>
      <c r="E240" s="21" t="str">
        <v>BioLegend</v>
      </c>
      <c r="F240" s="21">
        <v>0</v>
      </c>
      <c r="G240" s="21" t="str">
        <v>Faridabad</v>
      </c>
      <c r="H240" s="21" t="str">
        <v>Priyanka Madam</v>
      </c>
      <c r="I240" s="21" t="str">
        <v>Local</v>
      </c>
    </row>
    <row r="241" spans="1:9" x14ac:dyDescent="0.25">
      <c r="A241" s="21">
        <v>504508</v>
      </c>
      <c r="B241" s="21">
        <v>1</v>
      </c>
      <c r="C241" s="21" t="str">
        <v>THSTI</v>
      </c>
      <c r="D241" s="21">
        <v>4</v>
      </c>
      <c r="E241" s="21" t="str">
        <v>BioLegend</v>
      </c>
      <c r="F241" s="21">
        <v>0</v>
      </c>
      <c r="G241" s="21" t="str">
        <v>Faridabad</v>
      </c>
      <c r="H241" s="21" t="str">
        <v>Priyanka Madam</v>
      </c>
      <c r="I241" s="21" t="str">
        <v>Local</v>
      </c>
    </row>
    <row r="242" spans="1:9" x14ac:dyDescent="0.25">
      <c r="A242" s="21">
        <v>514103</v>
      </c>
      <c r="B242" s="21">
        <v>1</v>
      </c>
      <c r="C242" s="21" t="str">
        <v>THSTI</v>
      </c>
      <c r="D242" s="21">
        <v>4</v>
      </c>
      <c r="E242" s="21" t="str">
        <v>BioLegend</v>
      </c>
      <c r="F242" s="21">
        <v>0</v>
      </c>
      <c r="G242" s="21" t="str">
        <v>Faridabad</v>
      </c>
      <c r="H242" s="21" t="str">
        <v>Priyanka Madam</v>
      </c>
      <c r="I242" s="21" t="str">
        <v>Local</v>
      </c>
    </row>
    <row r="243" spans="1:9" x14ac:dyDescent="0.25">
      <c r="A243" s="21">
        <v>515406</v>
      </c>
      <c r="B243" s="21">
        <v>1</v>
      </c>
      <c r="C243" s="21" t="str">
        <v>THSTI</v>
      </c>
      <c r="D243" s="21">
        <v>4</v>
      </c>
      <c r="E243" s="21" t="str">
        <v>BioLegend</v>
      </c>
      <c r="F243" s="21">
        <v>0</v>
      </c>
      <c r="G243" s="21" t="str">
        <v>Faridabad</v>
      </c>
      <c r="H243" s="21" t="str">
        <v>Priyanka Madam</v>
      </c>
      <c r="I243" s="21" t="str">
        <v>Local</v>
      </c>
    </row>
    <row r="244" spans="1:9" x14ac:dyDescent="0.25">
      <c r="A244" s="21">
        <v>681303</v>
      </c>
      <c r="B244" s="21">
        <v>1</v>
      </c>
      <c r="C244" s="21" t="str">
        <v>THSTI</v>
      </c>
      <c r="D244" s="21">
        <v>4</v>
      </c>
      <c r="E244" s="21" t="str">
        <v>BioLegend</v>
      </c>
      <c r="F244" s="21">
        <v>0</v>
      </c>
      <c r="G244" s="21" t="str">
        <v>Faridabad</v>
      </c>
      <c r="H244" s="21" t="str">
        <v>Priyanka Madam</v>
      </c>
      <c r="I244" s="21" t="str">
        <v>Local</v>
      </c>
    </row>
    <row r="245" spans="1:9" x14ac:dyDescent="0.25">
      <c r="A245" s="21">
        <v>824101</v>
      </c>
      <c r="B245" s="21">
        <v>1</v>
      </c>
      <c r="C245" s="21" t="str">
        <v>THSTI</v>
      </c>
      <c r="D245" s="21">
        <v>4</v>
      </c>
      <c r="E245" s="21" t="str">
        <v>BioLegend</v>
      </c>
      <c r="F245" s="21">
        <v>0</v>
      </c>
      <c r="G245" s="21" t="str">
        <v>Faridabad</v>
      </c>
      <c r="H245" s="21" t="str">
        <v>Priyanka Madam</v>
      </c>
      <c r="I245" s="21" t="str">
        <v>Local</v>
      </c>
    </row>
    <row r="246" spans="1:9" x14ac:dyDescent="0.25">
      <c r="A246" s="21">
        <v>740811</v>
      </c>
      <c r="B246" s="21">
        <v>2</v>
      </c>
      <c r="C246" s="21" t="str">
        <v>UNKNOWN</v>
      </c>
      <c r="D246" s="21">
        <v>4</v>
      </c>
      <c r="E246" s="21" t="str">
        <v>BioLegend</v>
      </c>
      <c r="F246" s="21" t="str">
        <v>Demo Kit Mohan Sir (740811, 741146) 2 pcs Kit</v>
      </c>
      <c r="G246" s="21" t="str">
        <v>Unknown</v>
      </c>
      <c r="H246" s="21" t="str">
        <v>Mohan Sir, (Demo)</v>
      </c>
      <c r="I246" s="21" t="str">
        <v>Unknown</v>
      </c>
    </row>
    <row r="247" spans="1:9" x14ac:dyDescent="0.25">
      <c r="A247" s="21">
        <v>741146</v>
      </c>
      <c r="B247" s="21">
        <v>2</v>
      </c>
      <c r="C247" s="21" t="str">
        <v>UNKNOWN</v>
      </c>
      <c r="D247" s="21">
        <v>4</v>
      </c>
      <c r="E247" s="21" t="str">
        <v>BioLegend</v>
      </c>
      <c r="F247" s="21" t="str">
        <v>Demo Kit Mohan Sir (740811, 741146) 2 pcs Kit</v>
      </c>
      <c r="G247" s="21" t="str">
        <v>Unknown</v>
      </c>
      <c r="H247" s="21" t="str">
        <v>Mohan Sir, (Demo)</v>
      </c>
      <c r="I247" s="21" t="str">
        <v>Unknown</v>
      </c>
    </row>
    <row r="248" spans="1:9" x14ac:dyDescent="0.25">
      <c r="A248" s="21">
        <v>740379</v>
      </c>
      <c r="B248" s="21">
        <v>1</v>
      </c>
      <c r="C248" s="21" t="str">
        <v>Unknown</v>
      </c>
      <c r="D248" s="21" t="str">
        <v>RT</v>
      </c>
      <c r="E248" s="21" t="str">
        <v>BioLegend</v>
      </c>
      <c r="F248" s="21" t="str">
        <v>Mohn Sir (Sample) Aurigine Onco</v>
      </c>
      <c r="G248" s="21" t="str">
        <v>Unknown</v>
      </c>
      <c r="H248" s="21" t="str">
        <v>Mohan sir,(Sample) Aurigine Onco</v>
      </c>
      <c r="I248" s="21" t="str">
        <v>Unknown</v>
      </c>
    </row>
    <row r="249" spans="1:9" x14ac:dyDescent="0.25">
      <c r="A249" s="21">
        <v>741110</v>
      </c>
      <c r="B249" s="21">
        <v>1</v>
      </c>
      <c r="C249" s="21" t="str">
        <v>Unknown</v>
      </c>
      <c r="D249" s="21">
        <v>4</v>
      </c>
      <c r="E249" s="21" t="str">
        <v>BioLegend</v>
      </c>
      <c r="F249" s="21" t="str">
        <v>Mohn Sir (Sample) Aurigine Onco</v>
      </c>
      <c r="G249" s="21" t="str">
        <v>Unknown</v>
      </c>
      <c r="H249" s="21" t="str">
        <v>Mohan sir,(Sample) Aurigine Onco</v>
      </c>
      <c r="I249" s="21" t="str">
        <v>Unknown</v>
      </c>
    </row>
    <row r="250" spans="1:9" x14ac:dyDescent="0.25">
      <c r="A250" s="21" t="str">
        <v>MBS2606662</v>
      </c>
      <c r="B250" s="21">
        <v>1</v>
      </c>
      <c r="C250" s="21" t="str">
        <v>VIT</v>
      </c>
      <c r="D250" s="21">
        <v>4</v>
      </c>
      <c r="E250" s="21" t="str">
        <v>MYBIOSOURCE</v>
      </c>
      <c r="F250" s="21">
        <v>0</v>
      </c>
      <c r="G250" s="21" t="str">
        <v>Vellore</v>
      </c>
      <c r="H250" s="21">
        <v>0</v>
      </c>
      <c r="I250" s="21" t="str">
        <v>OutStation</v>
      </c>
    </row>
    <row r="251" spans="1:9" x14ac:dyDescent="0.25">
      <c r="A251" s="21" t="str">
        <v>D-011025-01-0005</v>
      </c>
      <c r="B251" s="21">
        <v>1</v>
      </c>
      <c r="C251" s="21" t="str">
        <v>VPCI</v>
      </c>
      <c r="D251" s="21">
        <v>-20</v>
      </c>
      <c r="E251" s="21" t="str">
        <v>Dharmacon</v>
      </c>
      <c r="F251" s="21">
        <v>0</v>
      </c>
      <c r="G251" s="21" t="str">
        <v>DELHI</v>
      </c>
      <c r="H251" s="21" t="str">
        <v>Priyanka Madam</v>
      </c>
      <c r="I251" s="21" t="str">
        <v>Local</v>
      </c>
    </row>
    <row r="252" spans="1:9" x14ac:dyDescent="0.25">
      <c r="A252" s="21" t="str">
        <v>D-001140-01-05</v>
      </c>
      <c r="B252" s="21">
        <v>1</v>
      </c>
      <c r="C252" s="21" t="str">
        <v>VPCI</v>
      </c>
      <c r="D252" s="21">
        <v>-20</v>
      </c>
      <c r="E252" s="21" t="str">
        <v>Dharmacon</v>
      </c>
      <c r="F252" s="21">
        <v>0</v>
      </c>
      <c r="G252" s="21" t="str">
        <v>DELHI</v>
      </c>
      <c r="H252" s="21" t="str">
        <v>Priyanka Madam</v>
      </c>
      <c r="I252" s="21" t="str">
        <v>Local</v>
      </c>
    </row>
    <row r="253" spans="1:9" x14ac:dyDescent="0.25">
      <c r="A253" s="21"/>
      <c r="B253" s="21"/>
      <c r="C253" s="21"/>
      <c r="D253" s="21"/>
      <c r="E253" s="21"/>
      <c r="F253" s="21"/>
      <c r="G253" s="21"/>
      <c r="H253" s="21"/>
      <c r="I253" s="21"/>
    </row>
    <row r="254" spans="1:9" x14ac:dyDescent="0.25">
      <c r="A254" s="21"/>
      <c r="B254" s="21"/>
      <c r="C254" s="21"/>
      <c r="D254" s="21"/>
      <c r="E254" s="21"/>
      <c r="F254" s="21"/>
      <c r="G254" s="21"/>
      <c r="H254" s="21"/>
      <c r="I254" s="21"/>
    </row>
    <row r="255" spans="1:9" x14ac:dyDescent="0.25">
      <c r="A255" s="21"/>
      <c r="B255" s="21"/>
      <c r="C255" s="21"/>
      <c r="D255" s="21"/>
      <c r="E255" s="21"/>
      <c r="F255" s="21"/>
      <c r="G255" s="21"/>
      <c r="H255" s="21"/>
      <c r="I255" s="21"/>
    </row>
    <row r="256" spans="1:9" x14ac:dyDescent="0.25">
      <c r="A256" s="21"/>
      <c r="B256" s="21"/>
      <c r="C256" s="21"/>
      <c r="D256" s="21"/>
      <c r="E256" s="21"/>
      <c r="F256" s="21"/>
      <c r="G256" s="21"/>
      <c r="H256" s="21"/>
      <c r="I256" s="21"/>
    </row>
    <row r="257" spans="1:9" x14ac:dyDescent="0.25">
      <c r="A257" s="21"/>
      <c r="B257" s="21"/>
      <c r="C257" s="21"/>
      <c r="D257" s="21"/>
      <c r="E257" s="21"/>
      <c r="F257" s="21"/>
      <c r="G257" s="21"/>
      <c r="H257" s="21"/>
      <c r="I257" s="21"/>
    </row>
    <row r="258" spans="1:9" x14ac:dyDescent="0.25">
      <c r="A258" s="21"/>
      <c r="B258" s="21"/>
      <c r="C258" s="21"/>
      <c r="D258" s="21"/>
      <c r="E258" s="21"/>
      <c r="F258" s="21"/>
      <c r="G258" s="21"/>
      <c r="H258" s="21"/>
      <c r="I258" s="21"/>
    </row>
    <row r="259" spans="1:9" x14ac:dyDescent="0.25">
      <c r="A259" s="21"/>
      <c r="B259" s="21"/>
      <c r="C259" s="21"/>
      <c r="D259" s="21"/>
      <c r="E259" s="21"/>
      <c r="F259" s="21"/>
      <c r="G259" s="21"/>
      <c r="H259" s="21"/>
      <c r="I259" s="21"/>
    </row>
    <row r="260" spans="1:9" x14ac:dyDescent="0.25">
      <c r="A260" s="21"/>
      <c r="B260" s="21"/>
      <c r="C260" s="21"/>
      <c r="D260" s="21"/>
      <c r="E260" s="21"/>
      <c r="F260" s="21"/>
      <c r="G260" s="21"/>
      <c r="H260" s="21"/>
      <c r="I260" s="21"/>
    </row>
    <row r="261" spans="1:9" x14ac:dyDescent="0.25">
      <c r="A261" s="21"/>
      <c r="B261" s="21"/>
      <c r="C261" s="21"/>
      <c r="D261" s="21"/>
      <c r="E261" s="21"/>
      <c r="F261" s="21"/>
      <c r="G261" s="21"/>
      <c r="H261" s="21"/>
      <c r="I261" s="21"/>
    </row>
    <row r="262" spans="1:9" x14ac:dyDescent="0.25">
      <c r="A262" s="21"/>
      <c r="B262" s="21"/>
      <c r="C262" s="21"/>
      <c r="D262" s="21"/>
      <c r="E262" s="21"/>
      <c r="F262" s="21"/>
      <c r="G262" s="21"/>
      <c r="H262" s="21"/>
      <c r="I262" s="21"/>
    </row>
    <row r="263" spans="1:9" x14ac:dyDescent="0.25">
      <c r="A263" s="21"/>
      <c r="B263" s="21"/>
      <c r="C263" s="21"/>
      <c r="D263" s="21"/>
      <c r="E263" s="21"/>
      <c r="F263" s="21"/>
      <c r="G263" s="21"/>
      <c r="H263" s="21"/>
      <c r="I263" s="21"/>
    </row>
    <row r="264" spans="1:9" x14ac:dyDescent="0.25">
      <c r="A264" s="21"/>
      <c r="B264" s="21"/>
      <c r="C264" s="21"/>
      <c r="D264" s="21"/>
      <c r="E264" s="21"/>
      <c r="F264" s="21"/>
      <c r="G264" s="21"/>
      <c r="H264" s="21"/>
      <c r="I264" s="21"/>
    </row>
    <row r="265" spans="1:9" x14ac:dyDescent="0.25">
      <c r="A265" s="21"/>
      <c r="B265" s="21"/>
      <c r="C265" s="21"/>
      <c r="D265" s="21"/>
      <c r="E265" s="21"/>
      <c r="F265" s="21"/>
      <c r="G265" s="21"/>
      <c r="H265" s="21"/>
      <c r="I265" s="21"/>
    </row>
    <row r="266" spans="1:9" x14ac:dyDescent="0.25">
      <c r="A266" s="21"/>
      <c r="B266" s="21"/>
      <c r="C266" s="21"/>
      <c r="D266" s="21"/>
      <c r="E266" s="21"/>
      <c r="F266" s="21"/>
      <c r="G266" s="21"/>
      <c r="H266" s="21"/>
      <c r="I266" s="21"/>
    </row>
    <row r="267" spans="1:9" x14ac:dyDescent="0.25">
      <c r="A267" s="21"/>
      <c r="B267" s="21"/>
      <c r="C267" s="21"/>
      <c r="D267" s="21"/>
      <c r="E267" s="21"/>
      <c r="F267" s="21"/>
      <c r="G267" s="21"/>
      <c r="H267" s="21"/>
      <c r="I267" s="21"/>
    </row>
    <row r="268" spans="1:9" x14ac:dyDescent="0.25">
      <c r="A268" s="21"/>
      <c r="B268" s="21"/>
      <c r="C268" s="21"/>
      <c r="D268" s="21"/>
      <c r="E268" s="21"/>
      <c r="F268" s="21"/>
      <c r="G268" s="21"/>
      <c r="H268" s="21"/>
      <c r="I268" s="21"/>
    </row>
    <row r="269" spans="1:9" x14ac:dyDescent="0.25">
      <c r="A269" s="21"/>
      <c r="B269" s="21"/>
      <c r="C269" s="21"/>
      <c r="D269" s="21"/>
      <c r="E269" s="21"/>
      <c r="F269" s="21"/>
      <c r="G269" s="21"/>
      <c r="H269" s="21"/>
      <c r="I269" s="21"/>
    </row>
    <row r="270" spans="1:9" x14ac:dyDescent="0.25">
      <c r="A270" s="21"/>
      <c r="B270" s="21"/>
      <c r="C270" s="21"/>
      <c r="D270" s="21"/>
      <c r="E270" s="21"/>
      <c r="F270" s="21"/>
      <c r="G270" s="21"/>
      <c r="H270" s="21"/>
      <c r="I270" s="21"/>
    </row>
    <row r="271" spans="1:9" x14ac:dyDescent="0.25">
      <c r="A271" s="21"/>
      <c r="B271" s="21"/>
      <c r="C271" s="21"/>
      <c r="D271" s="21"/>
      <c r="E271" s="21"/>
      <c r="F271" s="21"/>
      <c r="G271" s="21"/>
      <c r="H271" s="21"/>
      <c r="I271" s="21"/>
    </row>
    <row r="272" spans="1:9" x14ac:dyDescent="0.25">
      <c r="A272" s="21"/>
      <c r="B272" s="21"/>
      <c r="C272" s="21"/>
      <c r="D272" s="21"/>
      <c r="E272" s="21"/>
      <c r="F272" s="21"/>
      <c r="G272" s="21"/>
      <c r="H272" s="21"/>
      <c r="I272" s="21"/>
    </row>
    <row r="273" spans="1:9" x14ac:dyDescent="0.25">
      <c r="A273" s="21"/>
      <c r="B273" s="21"/>
      <c r="C273" s="21"/>
      <c r="D273" s="21"/>
      <c r="E273" s="21"/>
      <c r="F273" s="21"/>
      <c r="G273" s="21"/>
      <c r="H273" s="21"/>
      <c r="I273" s="21"/>
    </row>
    <row r="274" spans="1:9" x14ac:dyDescent="0.25">
      <c r="A274" s="21"/>
      <c r="B274" s="21"/>
      <c r="C274" s="21"/>
      <c r="D274" s="21"/>
      <c r="E274" s="21"/>
      <c r="F274" s="21"/>
      <c r="G274" s="21"/>
      <c r="H274" s="21"/>
      <c r="I274" s="21"/>
    </row>
    <row r="275" spans="1:9" x14ac:dyDescent="0.25">
      <c r="A275" s="21"/>
      <c r="B275" s="21"/>
      <c r="C275" s="21"/>
      <c r="D275" s="21"/>
      <c r="E275" s="21"/>
      <c r="F275" s="21"/>
      <c r="G275" s="21"/>
      <c r="H275" s="21"/>
      <c r="I275" s="21"/>
    </row>
    <row r="276" spans="1:9" x14ac:dyDescent="0.25">
      <c r="A276" s="21"/>
      <c r="B276" s="21"/>
      <c r="C276" s="21"/>
      <c r="D276" s="21"/>
      <c r="E276" s="21"/>
      <c r="F276" s="21"/>
      <c r="G276" s="21"/>
      <c r="H276" s="21"/>
      <c r="I276" s="21"/>
    </row>
    <row r="277" spans="1:9" x14ac:dyDescent="0.25">
      <c r="A277" s="21"/>
      <c r="B277" s="21"/>
      <c r="C277" s="21"/>
      <c r="D277" s="21"/>
      <c r="E277" s="21"/>
      <c r="F277" s="21"/>
      <c r="G277" s="21"/>
      <c r="H277" s="21"/>
      <c r="I277" s="21"/>
    </row>
    <row r="278" spans="1:9" x14ac:dyDescent="0.25">
      <c r="A278" s="21"/>
      <c r="B278" s="21"/>
      <c r="C278" s="21"/>
      <c r="D278" s="21"/>
      <c r="E278" s="21"/>
      <c r="F278" s="21"/>
      <c r="G278" s="21"/>
      <c r="H278" s="21"/>
      <c r="I278" s="21"/>
    </row>
    <row r="279" spans="1:9" x14ac:dyDescent="0.25">
      <c r="A279" s="21"/>
      <c r="B279" s="21"/>
      <c r="C279" s="21"/>
      <c r="D279" s="21"/>
      <c r="E279" s="21"/>
      <c r="F279" s="21"/>
      <c r="G279" s="21"/>
      <c r="H279" s="21"/>
      <c r="I279" s="21"/>
    </row>
    <row r="280" spans="1:9" x14ac:dyDescent="0.25">
      <c r="A280" s="21"/>
      <c r="B280" s="21"/>
      <c r="C280" s="21"/>
      <c r="D280" s="21"/>
      <c r="E280" s="21"/>
      <c r="F280" s="21"/>
      <c r="G280" s="21"/>
      <c r="H280" s="21"/>
      <c r="I280" s="21"/>
    </row>
    <row r="281" spans="1:9" x14ac:dyDescent="0.25">
      <c r="A281" s="21"/>
      <c r="B281" s="21"/>
      <c r="C281" s="21"/>
      <c r="D281" s="21"/>
      <c r="E281" s="21"/>
      <c r="F281" s="21"/>
      <c r="G281" s="21"/>
      <c r="H281" s="21"/>
      <c r="I281" s="21"/>
    </row>
    <row r="282" spans="1:9" x14ac:dyDescent="0.25">
      <c r="A282" s="21"/>
      <c r="B282" s="21"/>
      <c r="C282" s="21"/>
      <c r="D282" s="21"/>
      <c r="E282" s="21"/>
      <c r="F282" s="21"/>
      <c r="G282" s="21"/>
      <c r="H282" s="21"/>
      <c r="I282" s="21"/>
    </row>
    <row r="283" spans="1:9" x14ac:dyDescent="0.25">
      <c r="A283" s="21"/>
      <c r="B283" s="21"/>
      <c r="C283" s="21"/>
      <c r="D283" s="21"/>
      <c r="E283" s="21"/>
      <c r="F283" s="21"/>
      <c r="G283" s="21"/>
      <c r="H283" s="21"/>
      <c r="I283" s="21"/>
    </row>
    <row r="284" spans="1:9" x14ac:dyDescent="0.25">
      <c r="A284" s="21"/>
      <c r="B284" s="21"/>
      <c r="C284" s="21"/>
      <c r="D284" s="21"/>
      <c r="E284" s="21"/>
      <c r="F284" s="21"/>
      <c r="G284" s="21"/>
      <c r="H284" s="21"/>
      <c r="I284" s="21"/>
    </row>
    <row r="285" spans="1:9" x14ac:dyDescent="0.25">
      <c r="A285" s="21"/>
      <c r="B285" s="21"/>
      <c r="C285" s="21"/>
      <c r="D285" s="21"/>
      <c r="E285" s="21"/>
      <c r="F285" s="21"/>
      <c r="G285" s="21"/>
      <c r="H285" s="21"/>
      <c r="I285" s="21"/>
    </row>
    <row r="286" spans="1:9" x14ac:dyDescent="0.25">
      <c r="A286" s="21"/>
      <c r="B286" s="21"/>
      <c r="C286" s="21"/>
      <c r="D286" s="21"/>
      <c r="E286" s="21"/>
      <c r="F286" s="21"/>
      <c r="G286" s="21"/>
      <c r="H286" s="21"/>
      <c r="I286" s="21"/>
    </row>
    <row r="287" spans="1:9" x14ac:dyDescent="0.25">
      <c r="A287" s="21"/>
      <c r="B287" s="21"/>
      <c r="C287" s="21"/>
      <c r="D287" s="21"/>
      <c r="E287" s="21"/>
      <c r="F287" s="21"/>
      <c r="G287" s="21"/>
      <c r="H287" s="21"/>
      <c r="I287" s="21"/>
    </row>
    <row r="288" spans="1:9" x14ac:dyDescent="0.25">
      <c r="A288" s="21"/>
      <c r="B288" s="21"/>
      <c r="C288" s="21"/>
      <c r="D288" s="21"/>
      <c r="E288" s="21"/>
      <c r="F288" s="21"/>
      <c r="G288" s="21"/>
      <c r="H288" s="21"/>
      <c r="I288" s="21"/>
    </row>
    <row r="289" spans="1:9" x14ac:dyDescent="0.25">
      <c r="A289" s="21"/>
      <c r="B289" s="21"/>
      <c r="C289" s="21"/>
      <c r="D289" s="21"/>
      <c r="E289" s="21"/>
      <c r="F289" s="21"/>
      <c r="G289" s="21"/>
      <c r="H289" s="21"/>
      <c r="I289" s="21"/>
    </row>
    <row r="290" spans="1:9" x14ac:dyDescent="0.25">
      <c r="A290" s="21"/>
      <c r="B290" s="21"/>
      <c r="C290" s="21"/>
      <c r="D290" s="21"/>
      <c r="E290" s="21"/>
      <c r="F290" s="21"/>
      <c r="G290" s="21"/>
      <c r="H290" s="21"/>
      <c r="I290" s="21"/>
    </row>
    <row r="291" spans="1:9" x14ac:dyDescent="0.25">
      <c r="A291" s="21"/>
      <c r="B291" s="21"/>
      <c r="C291" s="21"/>
      <c r="D291" s="21"/>
      <c r="E291" s="21"/>
      <c r="F291" s="21"/>
      <c r="G291" s="21"/>
      <c r="H291" s="21"/>
      <c r="I291" s="21"/>
    </row>
    <row r="292" spans="1:9" x14ac:dyDescent="0.25">
      <c r="A292" s="21"/>
      <c r="B292" s="21"/>
      <c r="C292" s="21"/>
      <c r="D292" s="21"/>
      <c r="E292" s="21"/>
      <c r="F292" s="21"/>
      <c r="G292" s="21"/>
      <c r="H292" s="21"/>
      <c r="I292" s="21"/>
    </row>
    <row r="293" spans="1:9" x14ac:dyDescent="0.25">
      <c r="A293" s="21"/>
      <c r="B293" s="21"/>
      <c r="C293" s="21"/>
      <c r="D293" s="21"/>
      <c r="E293" s="21"/>
      <c r="F293" s="21"/>
      <c r="G293" s="21"/>
      <c r="H293" s="21"/>
      <c r="I293" s="21"/>
    </row>
    <row r="294" spans="1:9" x14ac:dyDescent="0.25">
      <c r="A294" s="21"/>
      <c r="B294" s="21"/>
      <c r="C294" s="21"/>
      <c r="D294" s="21"/>
      <c r="E294" s="21"/>
      <c r="F294" s="21"/>
      <c r="G294" s="21"/>
      <c r="H294" s="21"/>
      <c r="I294" s="21"/>
    </row>
    <row r="295" spans="1:9" x14ac:dyDescent="0.25">
      <c r="A295" s="21"/>
      <c r="B295" s="21"/>
      <c r="C295" s="21"/>
      <c r="D295" s="21"/>
      <c r="E295" s="21"/>
      <c r="F295" s="21"/>
      <c r="G295" s="21"/>
      <c r="H295" s="21"/>
      <c r="I295" s="21"/>
    </row>
    <row r="296" spans="1:9" x14ac:dyDescent="0.25">
      <c r="A296" s="21"/>
      <c r="B296" s="21"/>
      <c r="C296" s="21"/>
      <c r="D296" s="21"/>
      <c r="E296" s="21"/>
      <c r="F296" s="21"/>
      <c r="G296" s="21"/>
      <c r="H296" s="21"/>
      <c r="I296" s="21"/>
    </row>
    <row r="297" spans="1:9" x14ac:dyDescent="0.25">
      <c r="A297" s="21"/>
      <c r="B297" s="21"/>
      <c r="C297" s="21"/>
      <c r="D297" s="21"/>
      <c r="E297" s="21"/>
      <c r="F297" s="21"/>
      <c r="G297" s="21"/>
      <c r="H297" s="21"/>
      <c r="I297" s="21"/>
    </row>
    <row r="298" spans="1:9" x14ac:dyDescent="0.25">
      <c r="A298" s="21"/>
      <c r="B298" s="21"/>
      <c r="C298" s="21"/>
      <c r="D298" s="21"/>
      <c r="E298" s="21"/>
      <c r="F298" s="21"/>
      <c r="G298" s="21"/>
      <c r="H298" s="21"/>
      <c r="I298" s="21"/>
    </row>
    <row r="299" spans="1:9" x14ac:dyDescent="0.25">
      <c r="A299" s="21"/>
      <c r="B299" s="21"/>
      <c r="C299" s="21"/>
      <c r="D299" s="21"/>
      <c r="E299" s="21"/>
      <c r="F299" s="21"/>
      <c r="G299" s="21"/>
      <c r="H299" s="21"/>
      <c r="I299" s="21"/>
    </row>
    <row r="300" spans="1:9" x14ac:dyDescent="0.25">
      <c r="A300" s="21"/>
      <c r="B300" s="21"/>
      <c r="C300" s="21"/>
      <c r="D300" s="21"/>
      <c r="E300" s="21"/>
      <c r="F300" s="21"/>
      <c r="G300" s="21"/>
      <c r="H300" s="21"/>
      <c r="I300" s="21"/>
    </row>
    <row r="301" spans="1:9" x14ac:dyDescent="0.25">
      <c r="A301" s="21"/>
      <c r="B301" s="21"/>
      <c r="C301" s="21"/>
      <c r="D301" s="21"/>
      <c r="E301" s="21"/>
      <c r="F301" s="21"/>
      <c r="G301" s="21"/>
      <c r="H301" s="21"/>
      <c r="I301" s="21"/>
    </row>
    <row r="302" spans="1:9" x14ac:dyDescent="0.25">
      <c r="A302" s="21"/>
      <c r="B302" s="21"/>
      <c r="C302" s="21"/>
      <c r="D302" s="21"/>
      <c r="E302" s="21"/>
      <c r="F302" s="21"/>
      <c r="G302" s="21"/>
      <c r="H302" s="21"/>
      <c r="I302" s="21"/>
    </row>
    <row r="303" spans="1:9" x14ac:dyDescent="0.25">
      <c r="A303" s="21"/>
      <c r="B303" s="21"/>
      <c r="C303" s="21"/>
      <c r="D303" s="21"/>
      <c r="E303" s="21"/>
      <c r="F303" s="21"/>
      <c r="G303" s="21"/>
      <c r="H303" s="21"/>
      <c r="I303" s="21"/>
    </row>
    <row r="304" spans="1:9" x14ac:dyDescent="0.25">
      <c r="A304" s="21"/>
      <c r="B304" s="21"/>
      <c r="C304" s="21"/>
      <c r="D304" s="21"/>
      <c r="E304" s="21"/>
      <c r="F304" s="21"/>
      <c r="G304" s="21"/>
      <c r="H304" s="21"/>
      <c r="I304" s="21"/>
    </row>
    <row r="305" spans="1:9" x14ac:dyDescent="0.25">
      <c r="A305" s="21"/>
      <c r="B305" s="21"/>
      <c r="C305" s="21"/>
      <c r="D305" s="21"/>
      <c r="E305" s="21"/>
      <c r="F305" s="21"/>
      <c r="G305" s="21"/>
      <c r="H305" s="21"/>
      <c r="I305" s="21"/>
    </row>
    <row r="306" spans="1:9" x14ac:dyDescent="0.25">
      <c r="A306" s="21"/>
      <c r="B306" s="21"/>
      <c r="C306" s="21"/>
      <c r="D306" s="21"/>
      <c r="E306" s="21"/>
      <c r="F306" s="21"/>
      <c r="G306" s="21"/>
      <c r="H306" s="21"/>
      <c r="I306" s="21"/>
    </row>
    <row r="307" spans="1:9" x14ac:dyDescent="0.25">
      <c r="A307" s="21"/>
      <c r="B307" s="21"/>
      <c r="C307" s="21"/>
      <c r="D307" s="21"/>
      <c r="E307" s="21"/>
      <c r="F307" s="21"/>
      <c r="G307" s="21"/>
      <c r="H307" s="21"/>
      <c r="I307" s="21"/>
    </row>
    <row r="308" spans="1:9" x14ac:dyDescent="0.25">
      <c r="A308" s="21"/>
      <c r="B308" s="21"/>
      <c r="C308" s="21"/>
      <c r="D308" s="21"/>
      <c r="E308" s="21"/>
      <c r="F308" s="21"/>
      <c r="G308" s="21"/>
      <c r="H308" s="21"/>
      <c r="I308" s="21"/>
    </row>
    <row r="309" spans="1:9" x14ac:dyDescent="0.25">
      <c r="A309" s="21"/>
      <c r="B309" s="21"/>
      <c r="C309" s="21"/>
      <c r="D309" s="21"/>
      <c r="E309" s="21"/>
      <c r="F309" s="21"/>
      <c r="G309" s="21"/>
      <c r="H309" s="21"/>
      <c r="I309" s="21"/>
    </row>
    <row r="310" spans="1:9" x14ac:dyDescent="0.25">
      <c r="A310" s="21"/>
      <c r="B310" s="21"/>
      <c r="C310" s="21"/>
      <c r="D310" s="21"/>
      <c r="E310" s="21"/>
      <c r="F310" s="21"/>
      <c r="G310" s="21"/>
      <c r="H310" s="21"/>
      <c r="I310" s="21"/>
    </row>
    <row r="311" spans="1:9" x14ac:dyDescent="0.25">
      <c r="A311" s="21"/>
      <c r="B311" s="21"/>
      <c r="C311" s="21"/>
      <c r="D311" s="21"/>
      <c r="E311" s="21"/>
      <c r="F311" s="21"/>
      <c r="G311" s="21"/>
      <c r="H311" s="21"/>
      <c r="I311" s="21"/>
    </row>
    <row r="312" spans="1:9" x14ac:dyDescent="0.25">
      <c r="A312" s="21"/>
      <c r="B312" s="21"/>
      <c r="C312" s="21"/>
      <c r="D312" s="21"/>
      <c r="E312" s="21"/>
      <c r="F312" s="21"/>
      <c r="G312" s="21"/>
      <c r="H312" s="21"/>
      <c r="I312" s="21"/>
    </row>
    <row r="313" spans="1:9" x14ac:dyDescent="0.25">
      <c r="A313" s="21"/>
      <c r="B313" s="21"/>
      <c r="C313" s="21"/>
      <c r="D313" s="21"/>
      <c r="E313" s="21"/>
      <c r="F313" s="21"/>
      <c r="G313" s="21"/>
      <c r="H313" s="21"/>
      <c r="I313" s="21"/>
    </row>
    <row r="314" spans="1:9" x14ac:dyDescent="0.25">
      <c r="A314" s="21"/>
      <c r="B314" s="21"/>
      <c r="C314" s="21"/>
      <c r="D314" s="21"/>
      <c r="E314" s="21"/>
      <c r="F314" s="21"/>
      <c r="G314" s="21"/>
      <c r="H314" s="21"/>
      <c r="I314" s="21"/>
    </row>
    <row r="315" spans="1:9" x14ac:dyDescent="0.25">
      <c r="A315" s="21"/>
      <c r="B315" s="21"/>
      <c r="C315" s="21"/>
      <c r="D315" s="21"/>
      <c r="E315" s="21"/>
      <c r="F315" s="21"/>
      <c r="G315" s="21"/>
      <c r="H315" s="21"/>
      <c r="I315" s="21"/>
    </row>
    <row r="316" spans="1:9" x14ac:dyDescent="0.25">
      <c r="A316" s="21"/>
      <c r="B316" s="21"/>
      <c r="C316" s="21"/>
      <c r="D316" s="21"/>
      <c r="E316" s="21"/>
      <c r="F316" s="21"/>
      <c r="G316" s="21"/>
      <c r="H316" s="21"/>
      <c r="I316" s="21"/>
    </row>
    <row r="317" spans="1:9" x14ac:dyDescent="0.25">
      <c r="A317" s="21"/>
      <c r="B317" s="21"/>
      <c r="C317" s="21"/>
      <c r="D317" s="21"/>
      <c r="E317" s="21"/>
      <c r="F317" s="21"/>
      <c r="G317" s="21"/>
      <c r="H317" s="21"/>
      <c r="I317" s="21"/>
    </row>
    <row r="318" spans="1:9" x14ac:dyDescent="0.25">
      <c r="A318" s="21"/>
      <c r="B318" s="21"/>
      <c r="C318" s="21"/>
      <c r="D318" s="21"/>
      <c r="E318" s="21"/>
      <c r="F318" s="21"/>
      <c r="G318" s="21"/>
      <c r="H318" s="21"/>
      <c r="I318" s="21"/>
    </row>
    <row r="319" spans="1:9" x14ac:dyDescent="0.25">
      <c r="A319" s="21"/>
      <c r="B319" s="21"/>
      <c r="C319" s="21"/>
      <c r="D319" s="21"/>
      <c r="E319" s="21"/>
      <c r="F319" s="21"/>
      <c r="G319" s="21"/>
      <c r="H319" s="21"/>
      <c r="I319" s="21"/>
    </row>
    <row r="320" spans="1:9" x14ac:dyDescent="0.25">
      <c r="A320" s="21"/>
      <c r="B320" s="21"/>
      <c r="C320" s="21"/>
      <c r="D320" s="21"/>
      <c r="E320" s="21"/>
      <c r="F320" s="21"/>
      <c r="G320" s="21"/>
      <c r="H320" s="21"/>
      <c r="I320" s="21"/>
    </row>
    <row r="321" spans="1:9" x14ac:dyDescent="0.25">
      <c r="A321" s="21"/>
      <c r="B321" s="21"/>
      <c r="C321" s="21"/>
      <c r="D321" s="21"/>
      <c r="E321" s="21"/>
      <c r="F321" s="21"/>
      <c r="G321" s="21"/>
      <c r="H321" s="21"/>
      <c r="I321" s="21"/>
    </row>
    <row r="322" spans="1:9" x14ac:dyDescent="0.25">
      <c r="A322" s="21"/>
      <c r="B322" s="21"/>
      <c r="C322" s="21"/>
      <c r="D322" s="21"/>
      <c r="E322" s="21"/>
      <c r="F322" s="21"/>
      <c r="G322" s="21"/>
      <c r="H322" s="21"/>
      <c r="I322" s="21"/>
    </row>
    <row r="323" spans="1:9" x14ac:dyDescent="0.25">
      <c r="A323" s="21"/>
      <c r="B323" s="21"/>
      <c r="C323" s="21"/>
      <c r="D323" s="21"/>
      <c r="E323" s="21"/>
      <c r="F323" s="21"/>
      <c r="G323" s="21"/>
      <c r="H323" s="21"/>
      <c r="I323" s="21"/>
    </row>
    <row r="324" spans="1:9" x14ac:dyDescent="0.25">
      <c r="A324" s="21"/>
      <c r="B324" s="21"/>
      <c r="C324" s="21"/>
      <c r="D324" s="21"/>
      <c r="E324" s="21"/>
      <c r="F324" s="21"/>
      <c r="G324" s="21"/>
      <c r="H324" s="21"/>
      <c r="I324" s="21"/>
    </row>
    <row r="325" spans="1:9" x14ac:dyDescent="0.25">
      <c r="A325" s="21"/>
      <c r="B325" s="21"/>
      <c r="C325" s="21"/>
      <c r="D325" s="21"/>
      <c r="E325" s="21"/>
      <c r="F325" s="21"/>
      <c r="G325" s="21"/>
      <c r="H325" s="21"/>
      <c r="I325" s="21"/>
    </row>
    <row r="326" spans="1:9" x14ac:dyDescent="0.25">
      <c r="A326" s="21"/>
      <c r="B326" s="21"/>
      <c r="C326" s="21"/>
      <c r="D326" s="21"/>
      <c r="E326" s="21"/>
      <c r="F326" s="21"/>
      <c r="G326" s="21"/>
      <c r="H326" s="21"/>
      <c r="I326" s="21"/>
    </row>
    <row r="327" spans="1:9" x14ac:dyDescent="0.25">
      <c r="A327" s="21"/>
      <c r="B327" s="21"/>
      <c r="C327" s="21"/>
      <c r="D327" s="21"/>
      <c r="E327" s="21"/>
      <c r="F327" s="21"/>
      <c r="G327" s="21"/>
      <c r="H327" s="21"/>
      <c r="I327" s="21"/>
    </row>
    <row r="328" spans="1:9" x14ac:dyDescent="0.25">
      <c r="A328" s="21"/>
      <c r="B328" s="21"/>
      <c r="C328" s="21"/>
      <c r="D328" s="21"/>
      <c r="E328" s="21"/>
      <c r="F328" s="21"/>
      <c r="G328" s="21"/>
      <c r="H328" s="21"/>
      <c r="I328" s="21"/>
    </row>
    <row r="329" spans="1:9" x14ac:dyDescent="0.25">
      <c r="A329" s="21"/>
      <c r="B329" s="21"/>
      <c r="C329" s="21"/>
      <c r="D329" s="21"/>
      <c r="E329" s="21"/>
      <c r="F329" s="21"/>
      <c r="G329" s="21"/>
      <c r="H329" s="21"/>
      <c r="I329" s="21"/>
    </row>
    <row r="330" spans="1:9" x14ac:dyDescent="0.25">
      <c r="A330" s="21"/>
      <c r="B330" s="21"/>
      <c r="C330" s="21"/>
      <c r="D330" s="21"/>
      <c r="E330" s="21"/>
      <c r="F330" s="21"/>
      <c r="G330" s="21"/>
      <c r="H330" s="21"/>
      <c r="I330" s="21"/>
    </row>
    <row r="331" spans="1:9" x14ac:dyDescent="0.25">
      <c r="A331" s="21"/>
      <c r="B331" s="21"/>
      <c r="C331" s="21"/>
      <c r="D331" s="21"/>
      <c r="E331" s="21"/>
      <c r="F331" s="21"/>
      <c r="G331" s="21"/>
      <c r="H331" s="21"/>
      <c r="I331" s="21"/>
    </row>
    <row r="332" spans="1:9" x14ac:dyDescent="0.25">
      <c r="A332" s="21"/>
      <c r="B332" s="21"/>
      <c r="C332" s="21"/>
      <c r="D332" s="21"/>
      <c r="E332" s="21"/>
      <c r="F332" s="21"/>
      <c r="G332" s="21"/>
      <c r="H332" s="21"/>
      <c r="I332" s="21"/>
    </row>
    <row r="333" spans="1:9" x14ac:dyDescent="0.25">
      <c r="A333" s="21"/>
      <c r="B333" s="21"/>
      <c r="C333" s="21"/>
      <c r="D333" s="21"/>
      <c r="E333" s="21"/>
      <c r="F333" s="21"/>
      <c r="G333" s="21"/>
      <c r="H333" s="21"/>
      <c r="I333" s="21"/>
    </row>
    <row r="334" spans="1:9" x14ac:dyDescent="0.25">
      <c r="A334" s="21"/>
      <c r="B334" s="21"/>
      <c r="C334" s="21"/>
      <c r="D334" s="21"/>
      <c r="E334" s="21"/>
      <c r="F334" s="21"/>
      <c r="G334" s="21"/>
      <c r="H334" s="21"/>
      <c r="I334" s="21"/>
    </row>
    <row r="335" spans="1:9" x14ac:dyDescent="0.25">
      <c r="A335" s="21"/>
      <c r="B335" s="21"/>
      <c r="C335" s="21"/>
      <c r="D335" s="21"/>
      <c r="E335" s="21"/>
      <c r="F335" s="21"/>
      <c r="G335" s="21"/>
      <c r="H335" s="21"/>
      <c r="I335" s="21"/>
    </row>
    <row r="336" spans="1:9" x14ac:dyDescent="0.25">
      <c r="A336" s="21"/>
      <c r="B336" s="21"/>
      <c r="C336" s="21"/>
      <c r="D336" s="21"/>
      <c r="E336" s="21"/>
      <c r="F336" s="21"/>
      <c r="G336" s="21"/>
      <c r="H336" s="21"/>
      <c r="I336" s="21"/>
    </row>
    <row r="337" spans="1:9" x14ac:dyDescent="0.25">
      <c r="A337" s="21"/>
      <c r="B337" s="21"/>
      <c r="C337" s="21"/>
      <c r="D337" s="21"/>
      <c r="E337" s="21"/>
      <c r="F337" s="21"/>
      <c r="G337" s="21"/>
      <c r="H337" s="21"/>
      <c r="I337" s="21"/>
    </row>
    <row r="338" spans="1:9" x14ac:dyDescent="0.25">
      <c r="A338" s="21"/>
      <c r="B338" s="21"/>
      <c r="C338" s="21"/>
      <c r="D338" s="21"/>
      <c r="E338" s="21"/>
      <c r="F338" s="21"/>
      <c r="G338" s="21"/>
      <c r="H338" s="21"/>
      <c r="I338" s="21"/>
    </row>
    <row r="339" spans="1:9" x14ac:dyDescent="0.25">
      <c r="A339" s="21"/>
      <c r="B339" s="21"/>
      <c r="C339" s="21"/>
      <c r="D339" s="21"/>
      <c r="E339" s="21"/>
      <c r="F339" s="21"/>
      <c r="G339" s="21"/>
      <c r="H339" s="21"/>
      <c r="I339" s="21"/>
    </row>
    <row r="340" spans="1:9" x14ac:dyDescent="0.25">
      <c r="A340" s="21"/>
      <c r="B340" s="21"/>
      <c r="C340" s="21"/>
      <c r="D340" s="21"/>
      <c r="E340" s="21"/>
      <c r="F340" s="21"/>
      <c r="G340" s="21"/>
      <c r="H340" s="21"/>
      <c r="I340" s="21"/>
    </row>
    <row r="341" spans="1:9" x14ac:dyDescent="0.25">
      <c r="A341" s="21"/>
      <c r="B341" s="21"/>
      <c r="C341" s="21"/>
      <c r="D341" s="21"/>
      <c r="E341" s="21"/>
      <c r="F341" s="21"/>
      <c r="G341" s="21"/>
      <c r="H341" s="21"/>
      <c r="I341" s="21"/>
    </row>
    <row r="342" spans="1:9" x14ac:dyDescent="0.25">
      <c r="A342" s="21"/>
      <c r="B342" s="21"/>
      <c r="C342" s="21"/>
      <c r="D342" s="21"/>
      <c r="E342" s="21"/>
      <c r="F342" s="21"/>
      <c r="G342" s="21"/>
      <c r="H342" s="21"/>
      <c r="I342" s="21"/>
    </row>
    <row r="343" spans="1:9" x14ac:dyDescent="0.25">
      <c r="A343" s="21"/>
      <c r="B343" s="21"/>
      <c r="C343" s="21"/>
      <c r="D343" s="21"/>
      <c r="E343" s="21"/>
      <c r="F343" s="21"/>
      <c r="G343" s="21"/>
      <c r="H343" s="21"/>
      <c r="I343" s="21"/>
    </row>
    <row r="344" spans="1:9" x14ac:dyDescent="0.25">
      <c r="A344" s="21"/>
      <c r="B344" s="21"/>
      <c r="C344" s="21"/>
      <c r="D344" s="21"/>
      <c r="E344" s="21"/>
      <c r="F344" s="21"/>
      <c r="G344" s="21"/>
      <c r="H344" s="21"/>
      <c r="I344" s="21"/>
    </row>
    <row r="345" spans="1:9" x14ac:dyDescent="0.25">
      <c r="A345" s="21"/>
      <c r="B345" s="21"/>
      <c r="C345" s="21"/>
      <c r="D345" s="21"/>
      <c r="E345" s="21"/>
      <c r="F345" s="21"/>
      <c r="G345" s="21"/>
      <c r="H345" s="21"/>
      <c r="I345" s="21"/>
    </row>
    <row r="346" spans="1:9" x14ac:dyDescent="0.25">
      <c r="A346" s="21"/>
      <c r="B346" s="21"/>
      <c r="C346" s="21"/>
      <c r="D346" s="21"/>
      <c r="E346" s="21"/>
      <c r="F346" s="21"/>
      <c r="G346" s="21"/>
      <c r="H346" s="21"/>
      <c r="I346" s="21"/>
    </row>
    <row r="347" spans="1:9" x14ac:dyDescent="0.25">
      <c r="A347" s="21"/>
      <c r="B347" s="21"/>
      <c r="C347" s="21"/>
      <c r="D347" s="21"/>
      <c r="E347" s="21"/>
      <c r="F347" s="21"/>
      <c r="G347" s="21"/>
      <c r="H347" s="21"/>
      <c r="I347" s="21"/>
    </row>
    <row r="348" spans="1:9" x14ac:dyDescent="0.25">
      <c r="A348" s="21"/>
      <c r="B348" s="21"/>
      <c r="C348" s="21"/>
      <c r="D348" s="21"/>
      <c r="E348" s="21"/>
      <c r="F348" s="21"/>
      <c r="G348" s="21"/>
      <c r="H348" s="21"/>
      <c r="I348" s="21"/>
    </row>
    <row r="349" spans="1:9" x14ac:dyDescent="0.25">
      <c r="A349" s="21"/>
      <c r="B349" s="21"/>
      <c r="C349" s="21"/>
      <c r="D349" s="21"/>
      <c r="E349" s="21"/>
      <c r="F349" s="21"/>
      <c r="G349" s="21"/>
      <c r="H349" s="21"/>
      <c r="I349" s="21"/>
    </row>
    <row r="350" spans="1:9" x14ac:dyDescent="0.25">
      <c r="A350" s="21"/>
      <c r="B350" s="21"/>
      <c r="C350" s="21"/>
      <c r="D350" s="21"/>
      <c r="E350" s="21"/>
      <c r="F350" s="21"/>
      <c r="G350" s="21"/>
      <c r="H350" s="21"/>
      <c r="I350" s="21"/>
    </row>
    <row r="351" spans="1:9" x14ac:dyDescent="0.25">
      <c r="A351" s="21"/>
      <c r="B351" s="21"/>
      <c r="C351" s="21"/>
      <c r="D351" s="21"/>
      <c r="E351" s="21"/>
      <c r="F351" s="21"/>
      <c r="G351" s="21"/>
      <c r="H351" s="21"/>
      <c r="I351" s="21"/>
    </row>
    <row r="352" spans="1:9" x14ac:dyDescent="0.25">
      <c r="A352" s="21"/>
      <c r="B352" s="21"/>
      <c r="C352" s="21"/>
      <c r="D352" s="21"/>
      <c r="E352" s="21"/>
      <c r="F352" s="21"/>
      <c r="G352" s="21"/>
      <c r="H352" s="21"/>
      <c r="I352" s="21"/>
    </row>
    <row r="353" spans="1:9" x14ac:dyDescent="0.25">
      <c r="A353" s="21"/>
      <c r="B353" s="21"/>
      <c r="C353" s="21"/>
      <c r="D353" s="21"/>
      <c r="E353" s="21"/>
      <c r="F353" s="21"/>
      <c r="G353" s="21"/>
      <c r="H353" s="21"/>
      <c r="I353" s="21"/>
    </row>
    <row r="354" spans="1:9" x14ac:dyDescent="0.25">
      <c r="A354" s="21"/>
      <c r="B354" s="21"/>
      <c r="C354" s="21"/>
      <c r="D354" s="21"/>
      <c r="E354" s="21"/>
      <c r="F354" s="21"/>
      <c r="G354" s="21"/>
      <c r="H354" s="21"/>
      <c r="I354" s="21"/>
    </row>
    <row r="355" spans="1:9" x14ac:dyDescent="0.25">
      <c r="A355" s="21"/>
      <c r="B355" s="21"/>
      <c r="C355" s="21"/>
      <c r="D355" s="21"/>
      <c r="E355" s="21"/>
      <c r="F355" s="21"/>
      <c r="G355" s="21"/>
      <c r="H355" s="21"/>
      <c r="I355" s="21"/>
    </row>
    <row r="356" spans="1:9" x14ac:dyDescent="0.25">
      <c r="A356" s="21"/>
      <c r="B356" s="21"/>
      <c r="C356" s="21"/>
      <c r="D356" s="21"/>
      <c r="E356" s="21"/>
      <c r="F356" s="21"/>
      <c r="G356" s="21"/>
      <c r="H356" s="21"/>
      <c r="I356" s="21"/>
    </row>
    <row r="357" spans="1:9" x14ac:dyDescent="0.25">
      <c r="A357" s="21"/>
      <c r="B357" s="21"/>
      <c r="C357" s="21"/>
      <c r="D357" s="21"/>
      <c r="E357" s="21"/>
      <c r="F357" s="21"/>
      <c r="G357" s="21"/>
      <c r="H357" s="21"/>
      <c r="I357" s="21"/>
    </row>
    <row r="358" spans="1:9" x14ac:dyDescent="0.25">
      <c r="A358" s="21"/>
      <c r="B358" s="21"/>
      <c r="C358" s="21"/>
      <c r="D358" s="21"/>
      <c r="E358" s="21"/>
      <c r="F358" s="21"/>
      <c r="G358" s="21"/>
      <c r="H358" s="21"/>
      <c r="I358" s="21"/>
    </row>
    <row r="359" spans="1:9" x14ac:dyDescent="0.25">
      <c r="A359" s="21"/>
      <c r="B359" s="21"/>
      <c r="C359" s="21"/>
      <c r="D359" s="21"/>
      <c r="E359" s="21"/>
      <c r="F359" s="21"/>
      <c r="G359" s="21"/>
      <c r="H359" s="21"/>
      <c r="I359" s="21"/>
    </row>
    <row r="360" spans="1:9" x14ac:dyDescent="0.25">
      <c r="A360" s="21"/>
      <c r="B360" s="21"/>
      <c r="C360" s="21"/>
      <c r="D360" s="21"/>
      <c r="E360" s="21"/>
      <c r="F360" s="21"/>
      <c r="G360" s="21"/>
      <c r="H360" s="21"/>
      <c r="I360" s="21"/>
    </row>
    <row r="361" spans="1:9" x14ac:dyDescent="0.25">
      <c r="A361" s="21"/>
      <c r="B361" s="21"/>
      <c r="C361" s="21"/>
      <c r="D361" s="21"/>
      <c r="E361" s="21"/>
      <c r="F361" s="21"/>
      <c r="G361" s="21"/>
      <c r="H361" s="21"/>
      <c r="I361" s="21"/>
    </row>
    <row r="362" spans="1:9" x14ac:dyDescent="0.25">
      <c r="A362" s="21"/>
      <c r="B362" s="21"/>
      <c r="C362" s="21"/>
      <c r="D362" s="21"/>
      <c r="E362" s="21"/>
      <c r="F362" s="21"/>
      <c r="G362" s="21"/>
      <c r="H362" s="21"/>
      <c r="I362" s="21"/>
    </row>
  </sheetData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78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68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AIIMS</v>
      </c>
      <c r="B2" s="1">
        <v>-20</v>
      </c>
      <c r="C2" s="1" t="str">
        <v>TARGETMOL</v>
      </c>
      <c r="D2" s="1">
        <v>1</v>
      </c>
      <c r="E2" s="1" t="str">
        <v>Local</v>
      </c>
      <c r="F2" s="1" t="str">
        <v>Priyanka Madam</v>
      </c>
    </row>
    <row r="3" spans="1:6" x14ac:dyDescent="0.25">
      <c r="A3" s="1" t="str">
        <v>AIIMS</v>
      </c>
      <c r="B3" s="1">
        <v>4</v>
      </c>
      <c r="C3" s="1" t="str">
        <v>BioLegend</v>
      </c>
      <c r="D3" s="1">
        <v>1</v>
      </c>
      <c r="E3" s="1" t="str">
        <v>Local</v>
      </c>
      <c r="F3" s="1" t="str">
        <v>PRIYANKA MADAM</v>
      </c>
    </row>
    <row r="4" spans="1:6" x14ac:dyDescent="0.25">
      <c r="A4" s="1" t="str">
        <v>APOLLO CHENNAI</v>
      </c>
      <c r="B4" s="1">
        <v>4</v>
      </c>
      <c r="C4" s="1" t="str">
        <v>BioLegend</v>
      </c>
      <c r="D4" s="1">
        <v>1</v>
      </c>
      <c r="E4" s="1" t="str">
        <v>OutStation</v>
      </c>
      <c r="F4" s="1" t="str">
        <v>Pending Purchase Order</v>
      </c>
    </row>
    <row r="5" spans="1:6" x14ac:dyDescent="0.25">
      <c r="A5" s="1" t="str">
        <v>BIO SOLUTION</v>
      </c>
      <c r="B5" s="1">
        <v>4</v>
      </c>
      <c r="C5" s="1" t="str">
        <v>MYBIOSOURCE</v>
      </c>
      <c r="D5" s="1">
        <v>1</v>
      </c>
      <c r="E5" s="1" t="str">
        <v>OutStation</v>
      </c>
      <c r="F5" s="1">
        <v>0</v>
      </c>
    </row>
    <row r="6" spans="1:6" x14ac:dyDescent="0.25">
      <c r="A6" s="1" t="str">
        <v>BIOCON</v>
      </c>
      <c r="B6" s="1">
        <v>4</v>
      </c>
      <c r="C6" s="1" t="str">
        <v>SOUTHERNBIOTECH</v>
      </c>
      <c r="D6" s="1">
        <v>1</v>
      </c>
      <c r="E6" s="1" t="str">
        <v>OutStation</v>
      </c>
      <c r="F6" s="1">
        <v>0</v>
      </c>
    </row>
    <row r="7" spans="1:6" x14ac:dyDescent="0.25">
      <c r="A7" s="1" t="str">
        <v>GENECARE</v>
      </c>
      <c r="B7" s="1">
        <v>4</v>
      </c>
      <c r="C7" s="1" t="str">
        <v>BioLegend</v>
      </c>
      <c r="D7" s="1">
        <v>2</v>
      </c>
      <c r="E7" s="1" t="str">
        <v>OutStation</v>
      </c>
      <c r="F7" s="1" t="str">
        <v>Payment Issue (Priya)</v>
      </c>
    </row>
    <row r="8" spans="1:6" x14ac:dyDescent="0.25">
      <c r="A8" s="1" t="str">
        <v>GK BIO</v>
      </c>
      <c r="B8" s="1">
        <v>-20</v>
      </c>
      <c r="C8" s="1" t="str">
        <v>DHARMACON</v>
      </c>
      <c r="D8" s="1">
        <v>1</v>
      </c>
      <c r="E8" s="1" t="str">
        <v>OutStation</v>
      </c>
      <c r="F8" s="1">
        <v>0</v>
      </c>
    </row>
    <row r="9" spans="1:6" x14ac:dyDescent="0.25">
      <c r="A9" s="1" t="str">
        <v>GOLDLAKE</v>
      </c>
      <c r="B9" s="1">
        <v>4</v>
      </c>
      <c r="C9" s="1" t="str">
        <v>CYTOSKELETON</v>
      </c>
      <c r="D9" s="1">
        <v>1</v>
      </c>
      <c r="E9" s="1" t="str">
        <v>OutStation</v>
      </c>
      <c r="F9" s="1" t="str">
        <v>Payment Issue (Anjali)</v>
      </c>
    </row>
    <row r="10" spans="1:6" x14ac:dyDescent="0.25">
      <c r="A10" s="1" t="str">
        <v>HELIX</v>
      </c>
      <c r="B10" s="1">
        <v>-80</v>
      </c>
      <c r="C10" s="1" t="str">
        <v>DHARMACON</v>
      </c>
      <c r="D10" s="1">
        <v>1</v>
      </c>
      <c r="E10" s="1" t="str">
        <v>OutStation</v>
      </c>
      <c r="F10" s="1">
        <v>0</v>
      </c>
    </row>
    <row r="11" spans="1:6" x14ac:dyDescent="0.25">
      <c r="A11" s="1" t="str">
        <v>ICGEB</v>
      </c>
      <c r="B11" s="1">
        <v>4</v>
      </c>
      <c r="C11" s="1" t="str">
        <v>BioLegend</v>
      </c>
      <c r="D11" s="1">
        <v>2</v>
      </c>
      <c r="E11" s="1" t="str">
        <v>Local</v>
      </c>
      <c r="F11" s="1" t="str">
        <v>PRIYANKA MADAM (FOC)</v>
      </c>
    </row>
    <row r="12" spans="1:6" x14ac:dyDescent="0.25">
      <c r="A12" s="1" t="str">
        <v>IISC</v>
      </c>
      <c r="B12" s="1">
        <v>4</v>
      </c>
      <c r="C12" s="1" t="str">
        <v>BioLegend</v>
      </c>
      <c r="D12" s="1">
        <v>1</v>
      </c>
      <c r="E12" s="1" t="str">
        <v>OutStation</v>
      </c>
      <c r="F12" s="1" t="str">
        <v>pending purchase order</v>
      </c>
    </row>
    <row r="13" spans="1:6" x14ac:dyDescent="0.25">
      <c r="A13" s="1" t="str">
        <v>IISER BHOPAL</v>
      </c>
      <c r="B13" s="1">
        <v>4</v>
      </c>
      <c r="C13" s="1" t="str">
        <v>BIOLEGEND</v>
      </c>
      <c r="D13" s="1">
        <v>40</v>
      </c>
      <c r="E13" s="1" t="str">
        <v>OutStation</v>
      </c>
      <c r="F13" s="1" t="str">
        <v>On Hold (Priyanka madam)</v>
      </c>
    </row>
    <row r="14" spans="1:6" x14ac:dyDescent="0.25">
      <c r="A14" s="1" t="str">
        <v>IISER BHOPAL</v>
      </c>
      <c r="B14" s="1">
        <v>4</v>
      </c>
      <c r="C14" s="1" t="str">
        <v>BIOLEGEND</v>
      </c>
      <c r="D14" s="1">
        <v>4</v>
      </c>
      <c r="E14" s="1" t="str">
        <v>OutStation</v>
      </c>
      <c r="F14" s="1" t="str">
        <v>On Hold (Priyanka madam)</v>
      </c>
    </row>
    <row r="15" spans="1:6" x14ac:dyDescent="0.25">
      <c r="A15" s="1" t="str">
        <v>IISER BHOPAL</v>
      </c>
      <c r="B15" s="1">
        <v>-20</v>
      </c>
      <c r="C15" s="1" t="str">
        <v>BIOLEGEND</v>
      </c>
      <c r="D15" s="1">
        <v>1</v>
      </c>
      <c r="E15" s="1" t="str">
        <v>OutStation</v>
      </c>
      <c r="F15" s="1" t="str">
        <v>On Hold (Priyanka madam)</v>
      </c>
    </row>
    <row r="16" spans="1:6" x14ac:dyDescent="0.25">
      <c r="A16" s="1" t="str">
        <v>IIT KHARAGPUR</v>
      </c>
      <c r="B16" s="1">
        <v>-80</v>
      </c>
      <c r="C16" s="1" t="str">
        <v>Dharmacon</v>
      </c>
      <c r="D16" s="1">
        <v>3</v>
      </c>
      <c r="E16" s="1" t="str">
        <v>OutStation</v>
      </c>
      <c r="F16" s="1" t="str">
        <v>Non Gem Certificate Required</v>
      </c>
    </row>
    <row r="17" spans="1:6" x14ac:dyDescent="0.25">
      <c r="A17" s="1" t="str">
        <v>ILS</v>
      </c>
      <c r="B17" s="1">
        <v>-20</v>
      </c>
      <c r="C17" s="1" t="str">
        <v>DHARMACON</v>
      </c>
      <c r="D17" s="1">
        <v>7</v>
      </c>
      <c r="E17" s="1" t="str">
        <v>OutStation</v>
      </c>
      <c r="F17" s="1" t="str">
        <v>Back Order (New Item)</v>
      </c>
    </row>
    <row r="18" spans="1:6" x14ac:dyDescent="0.25">
      <c r="A18" s="1" t="str">
        <v>JNCAR</v>
      </c>
      <c r="B18" s="1">
        <v>4</v>
      </c>
      <c r="C18" s="1" t="str">
        <v>BIOXCELL</v>
      </c>
      <c r="D18" s="1">
        <v>2</v>
      </c>
      <c r="E18" s="1" t="str">
        <v>OutStation</v>
      </c>
      <c r="F18" s="1">
        <v>0</v>
      </c>
    </row>
    <row r="19" spans="1:6" x14ac:dyDescent="0.25">
      <c r="A19" s="1" t="str">
        <v>NCBS</v>
      </c>
      <c r="B19" s="1">
        <v>-20</v>
      </c>
      <c r="C19" s="1" t="str">
        <v>DHARMACON</v>
      </c>
      <c r="D19" s="1">
        <v>2</v>
      </c>
      <c r="E19" s="1" t="str">
        <v>OutStation</v>
      </c>
      <c r="F19" s="1" t="str">
        <v>Pending Purchase Order</v>
      </c>
    </row>
    <row r="20" spans="1:6" x14ac:dyDescent="0.25">
      <c r="A20" s="1" t="str">
        <v>NIBMG</v>
      </c>
      <c r="B20" s="1">
        <v>-20</v>
      </c>
      <c r="C20" s="1" t="str">
        <v>Dharmacon</v>
      </c>
      <c r="D20" s="1">
        <v>1</v>
      </c>
      <c r="E20" s="1" t="str">
        <v>OutStation</v>
      </c>
      <c r="F20" s="1" t="str">
        <v>pending purchase order</v>
      </c>
    </row>
    <row r="21" spans="1:6" x14ac:dyDescent="0.25">
      <c r="A21" s="1" t="str">
        <v>NIBMG</v>
      </c>
      <c r="B21" s="1">
        <v>-20</v>
      </c>
      <c r="C21" s="1" t="str">
        <v>DHARMACON</v>
      </c>
      <c r="D21" s="1">
        <v>6</v>
      </c>
      <c r="E21" s="1" t="str">
        <v>OutStation</v>
      </c>
      <c r="F21" s="1">
        <v>0</v>
      </c>
    </row>
    <row r="22" spans="1:6" x14ac:dyDescent="0.25">
      <c r="A22" s="1" t="str">
        <v>NIBMG</v>
      </c>
      <c r="B22" s="1">
        <v>-80</v>
      </c>
      <c r="C22" s="1" t="str">
        <v>DHARMACON</v>
      </c>
      <c r="D22" s="1">
        <v>1</v>
      </c>
      <c r="E22" s="1" t="str">
        <v>OutStation</v>
      </c>
      <c r="F22" s="1">
        <v>0</v>
      </c>
    </row>
    <row r="23" spans="1:6" x14ac:dyDescent="0.25">
      <c r="A23" s="1" t="str">
        <v>PRIYANKA MADAM</v>
      </c>
      <c r="B23" s="1">
        <v>4</v>
      </c>
      <c r="C23" s="1" t="str">
        <v>BioLegend</v>
      </c>
      <c r="D23" s="1">
        <v>2</v>
      </c>
      <c r="E23" s="1" t="str">
        <v>Local</v>
      </c>
      <c r="F23" s="1" t="str">
        <v>Priyanka Madam</v>
      </c>
    </row>
    <row r="24" spans="1:6" x14ac:dyDescent="0.25">
      <c r="A24" s="1" t="str">
        <v>RCB</v>
      </c>
      <c r="B24" s="1">
        <v>4</v>
      </c>
      <c r="C24" s="1" t="str">
        <v>BioLegend</v>
      </c>
      <c r="D24" s="1">
        <v>1</v>
      </c>
      <c r="E24" s="1" t="str">
        <v>Local</v>
      </c>
      <c r="F24" s="1" t="str">
        <v>Priyanka Madam</v>
      </c>
    </row>
    <row r="25" spans="1:6" x14ac:dyDescent="0.25">
      <c r="A25" s="1" t="str">
        <v>RCB</v>
      </c>
      <c r="B25" s="1">
        <v>-20</v>
      </c>
      <c r="C25" s="1" t="str">
        <v>DHARMACON</v>
      </c>
      <c r="D25" s="1">
        <v>5</v>
      </c>
      <c r="E25" s="1" t="str">
        <v>Local</v>
      </c>
      <c r="F25" s="1">
        <v>0</v>
      </c>
    </row>
    <row r="26" spans="1:6" x14ac:dyDescent="0.25">
      <c r="A26" s="1" t="str">
        <v>Sample (PM)</v>
      </c>
      <c r="B26" s="1">
        <v>4</v>
      </c>
      <c r="C26" s="1" t="str">
        <v>Hansa Biomed</v>
      </c>
      <c r="D26" s="1">
        <v>5</v>
      </c>
      <c r="E26" s="1" t="str">
        <v>Local</v>
      </c>
      <c r="F26" s="1" t="str">
        <v>Priyanka Madam</v>
      </c>
    </row>
    <row r="27" spans="1:6" x14ac:dyDescent="0.25">
      <c r="A27" s="1" t="str">
        <v>SOUTH CAMPUS</v>
      </c>
      <c r="B27" s="1" t="str">
        <v>RT</v>
      </c>
      <c r="C27" s="1" t="str">
        <v>HOEFER</v>
      </c>
      <c r="D27" s="1">
        <v>2</v>
      </c>
      <c r="E27" s="1" t="str">
        <v>Local</v>
      </c>
      <c r="F27" s="1" t="str">
        <v>Sample</v>
      </c>
    </row>
    <row r="28" spans="1:6" x14ac:dyDescent="0.25">
      <c r="A28" s="1" t="str">
        <v>SSCMP</v>
      </c>
      <c r="B28" s="1">
        <v>4</v>
      </c>
      <c r="C28" s="1" t="str">
        <v>BIOXCELL</v>
      </c>
      <c r="D28" s="1">
        <v>6</v>
      </c>
      <c r="E28" s="1" t="str">
        <v>OutStation</v>
      </c>
      <c r="F28" s="1">
        <v>0</v>
      </c>
    </row>
    <row r="29" spans="1:6" x14ac:dyDescent="0.25">
      <c r="A29" s="1" t="str">
        <v>Stock</v>
      </c>
      <c r="B29" s="1">
        <v>4</v>
      </c>
      <c r="C29" s="1" t="str">
        <v>BioLegend</v>
      </c>
      <c r="D29" s="1">
        <v>2</v>
      </c>
      <c r="E29" s="1" t="str">
        <v>STOCK</v>
      </c>
      <c r="F29" s="1" t="str">
        <v>stock</v>
      </c>
    </row>
    <row r="30" spans="1:6" x14ac:dyDescent="0.25">
      <c r="A30" s="1" t="str">
        <v>Stock</v>
      </c>
      <c r="B30" s="1">
        <v>-20</v>
      </c>
      <c r="C30" s="1" t="str">
        <v>BioLegend</v>
      </c>
      <c r="D30" s="1">
        <v>8</v>
      </c>
      <c r="E30" s="1" t="str">
        <v>STOCK</v>
      </c>
      <c r="F30" s="1" t="str">
        <v>Stock</v>
      </c>
    </row>
    <row r="31" spans="1:6" x14ac:dyDescent="0.25">
      <c r="A31" s="1" t="str">
        <v>Stock</v>
      </c>
      <c r="B31" s="1">
        <v>4</v>
      </c>
      <c r="C31" s="1" t="str">
        <v>BioLegend</v>
      </c>
      <c r="D31" s="1">
        <v>13</v>
      </c>
      <c r="E31" s="1" t="str">
        <v>STOCK</v>
      </c>
      <c r="F31" s="1" t="str">
        <v>Stock</v>
      </c>
    </row>
    <row r="32" spans="1:6" x14ac:dyDescent="0.25">
      <c r="A32" s="1" t="str">
        <v>Stock</v>
      </c>
      <c r="B32" s="1">
        <v>-20</v>
      </c>
      <c r="C32" s="1" t="str">
        <v>Dharmacon</v>
      </c>
      <c r="D32" s="1">
        <v>1</v>
      </c>
      <c r="E32" s="1" t="str">
        <v>STOCK</v>
      </c>
      <c r="F32" s="1" t="str">
        <v>Stock</v>
      </c>
    </row>
    <row r="33" spans="1:6" x14ac:dyDescent="0.25">
      <c r="A33" s="1" t="str">
        <v>Stock</v>
      </c>
      <c r="B33" s="1" t="str">
        <v>RT</v>
      </c>
      <c r="C33" s="1" t="str">
        <v>Mp Bio</v>
      </c>
      <c r="D33" s="1">
        <v>33</v>
      </c>
      <c r="E33" s="1" t="str">
        <v>STOCK</v>
      </c>
      <c r="F33" s="1" t="str">
        <v>Stock</v>
      </c>
    </row>
    <row r="34" spans="1:6" x14ac:dyDescent="0.25">
      <c r="A34" s="1" t="str">
        <v>Stock</v>
      </c>
      <c r="B34" s="1" t="str">
        <v>RT</v>
      </c>
      <c r="C34" s="1" t="str">
        <v>Sartorius</v>
      </c>
      <c r="D34" s="1">
        <v>107</v>
      </c>
      <c r="E34" s="1" t="str">
        <v>STOCK</v>
      </c>
      <c r="F34" s="1" t="str">
        <v>Stock</v>
      </c>
    </row>
    <row r="35" spans="1:6" x14ac:dyDescent="0.25">
      <c r="A35" s="1" t="str">
        <v>Stock</v>
      </c>
      <c r="B35" s="1">
        <v>4</v>
      </c>
      <c r="C35" s="1" t="str">
        <v>BioLegend</v>
      </c>
      <c r="D35" s="1">
        <v>3</v>
      </c>
      <c r="E35" s="1" t="str">
        <v>STOCK</v>
      </c>
      <c r="F35" s="1" t="str">
        <v>Stock</v>
      </c>
    </row>
    <row r="36" spans="1:6" x14ac:dyDescent="0.25">
      <c r="A36" s="1" t="str">
        <v>Stock</v>
      </c>
      <c r="B36" s="1" t="str">
        <v>RT</v>
      </c>
      <c r="C36" s="1" t="str">
        <v>Revvity</v>
      </c>
      <c r="D36" s="1">
        <v>2</v>
      </c>
      <c r="E36" s="1" t="str">
        <v>STOCK</v>
      </c>
      <c r="F36" s="1" t="str">
        <v>Stock</v>
      </c>
    </row>
    <row r="37" spans="1:6" x14ac:dyDescent="0.25">
      <c r="A37" s="1" t="str">
        <v>Stock</v>
      </c>
      <c r="B37" s="1">
        <v>4</v>
      </c>
      <c r="C37" s="1" t="str">
        <v>BioLegend</v>
      </c>
      <c r="D37" s="1">
        <v>1</v>
      </c>
      <c r="E37" s="1" t="str">
        <v>STOCK</v>
      </c>
      <c r="F37" s="1" t="str">
        <v>Priyanka Madam</v>
      </c>
    </row>
    <row r="38" spans="1:6" x14ac:dyDescent="0.25">
      <c r="A38" s="1" t="str">
        <v>Stock</v>
      </c>
      <c r="B38" s="1">
        <v>4</v>
      </c>
      <c r="C38" s="1" t="str">
        <v>BioLegend</v>
      </c>
      <c r="D38" s="1">
        <v>1</v>
      </c>
      <c r="E38" s="1" t="str">
        <v>STOCK</v>
      </c>
      <c r="F38" s="1" t="str">
        <v>Stock</v>
      </c>
    </row>
    <row r="39" spans="1:6" x14ac:dyDescent="0.25">
      <c r="A39" s="1" t="str">
        <v>Stock</v>
      </c>
      <c r="B39" s="1" t="str">
        <v>4</v>
      </c>
      <c r="C39" s="1" t="str">
        <v>BioLegend</v>
      </c>
      <c r="D39" s="1">
        <v>1</v>
      </c>
      <c r="E39" s="1" t="str">
        <v>STOCK</v>
      </c>
      <c r="F39" s="1" t="str">
        <v>Stock</v>
      </c>
    </row>
    <row r="40" spans="1:6" x14ac:dyDescent="0.25">
      <c r="A40" s="1" t="str">
        <v>Stock</v>
      </c>
      <c r="B40" s="1" t="str">
        <v>RT</v>
      </c>
      <c r="C40" s="1" t="str">
        <v>Biotium</v>
      </c>
      <c r="D40" s="1">
        <v>5</v>
      </c>
      <c r="E40" s="1" t="str">
        <v>STOCK</v>
      </c>
      <c r="F40" s="1" t="str">
        <v>Stock</v>
      </c>
    </row>
    <row r="41" spans="1:6" x14ac:dyDescent="0.25">
      <c r="A41" s="1" t="str">
        <v>Stock</v>
      </c>
      <c r="B41" s="1">
        <v>-20</v>
      </c>
      <c r="C41" s="1" t="str">
        <v>Genei Lab</v>
      </c>
      <c r="D41" s="1">
        <v>2</v>
      </c>
      <c r="E41" s="1" t="str">
        <v>STOCK</v>
      </c>
      <c r="F41" s="1" t="str">
        <v>Stock</v>
      </c>
    </row>
    <row r="42" spans="1:6" x14ac:dyDescent="0.25">
      <c r="A42" s="1" t="str">
        <v>Stock</v>
      </c>
      <c r="B42" s="1">
        <v>-20</v>
      </c>
      <c r="C42" s="1" t="str">
        <v>Genei Lab</v>
      </c>
      <c r="D42" s="1">
        <v>3</v>
      </c>
      <c r="E42" s="1" t="str">
        <v>STOCK</v>
      </c>
      <c r="F42" s="1" t="str">
        <v>Stock</v>
      </c>
    </row>
    <row r="43" spans="1:6" x14ac:dyDescent="0.25">
      <c r="A43" s="1" t="str">
        <v>Stock</v>
      </c>
      <c r="B43" s="1">
        <v>4</v>
      </c>
      <c r="C43" s="1" t="str">
        <v>BioLegend</v>
      </c>
      <c r="D43" s="1">
        <v>5</v>
      </c>
      <c r="E43" s="1" t="str">
        <v>STOCK</v>
      </c>
      <c r="F43" s="1" t="str">
        <v>Stock</v>
      </c>
    </row>
    <row r="44" spans="1:6" x14ac:dyDescent="0.25">
      <c r="A44" s="1" t="str">
        <v>Stock</v>
      </c>
      <c r="B44" s="1">
        <v>4</v>
      </c>
      <c r="C44" s="1" t="str">
        <v>BioLegend</v>
      </c>
      <c r="D44" s="1">
        <v>1</v>
      </c>
      <c r="E44" s="1" t="str">
        <v>STOCK</v>
      </c>
      <c r="F44" s="1" t="str">
        <v>Open Item</v>
      </c>
    </row>
    <row r="45" spans="1:6" x14ac:dyDescent="0.25">
      <c r="A45" s="1" t="str">
        <v>Stock</v>
      </c>
      <c r="B45" s="1">
        <v>-20</v>
      </c>
      <c r="C45" s="1" t="str">
        <v>Intron</v>
      </c>
      <c r="D45" s="1">
        <v>17</v>
      </c>
      <c r="E45" s="1" t="str">
        <v>STOCK</v>
      </c>
      <c r="F45" s="1" t="str">
        <v>Stock</v>
      </c>
    </row>
    <row r="46" spans="1:6" x14ac:dyDescent="0.25">
      <c r="A46" s="1" t="str">
        <v>Stock</v>
      </c>
      <c r="B46" s="1">
        <v>4</v>
      </c>
      <c r="C46" s="1" t="str">
        <v>Genexis Biotech</v>
      </c>
      <c r="D46" s="1">
        <v>3</v>
      </c>
      <c r="E46" s="1" t="str">
        <v>STOCK</v>
      </c>
      <c r="F46" s="1" t="str">
        <v>Stock</v>
      </c>
    </row>
    <row r="47" spans="1:6" x14ac:dyDescent="0.25">
      <c r="A47" s="1" t="str">
        <v>Stock</v>
      </c>
      <c r="B47" s="1">
        <v>-20</v>
      </c>
      <c r="C47" s="1" t="str">
        <v>MP Bio</v>
      </c>
      <c r="D47" s="1">
        <v>10</v>
      </c>
      <c r="E47" s="1" t="str">
        <v>STOCK</v>
      </c>
      <c r="F47" s="1" t="str">
        <v>Stock</v>
      </c>
    </row>
    <row r="48" spans="1:6" x14ac:dyDescent="0.25">
      <c r="A48" s="1" t="str">
        <v>Stock</v>
      </c>
      <c r="B48" s="1">
        <v>4</v>
      </c>
      <c r="C48" s="1" t="str">
        <v>MP BIO</v>
      </c>
      <c r="D48" s="1">
        <v>9</v>
      </c>
      <c r="E48" s="1" t="str">
        <v>STOCK</v>
      </c>
      <c r="F48" s="1" t="str">
        <v>Stock</v>
      </c>
    </row>
    <row r="49" spans="1:6" x14ac:dyDescent="0.25">
      <c r="A49" s="1" t="str">
        <v>Stock</v>
      </c>
      <c r="B49" s="1">
        <v>4</v>
      </c>
      <c r="C49" s="1" t="str">
        <v>DHARMACON</v>
      </c>
      <c r="D49" s="1">
        <v>7</v>
      </c>
      <c r="E49" s="1" t="str">
        <v>STOCK</v>
      </c>
      <c r="F49" s="1" t="str">
        <v>Stock</v>
      </c>
    </row>
    <row r="50" spans="1:6" x14ac:dyDescent="0.25">
      <c r="A50" s="1" t="str">
        <v>Stock</v>
      </c>
      <c r="B50" s="1">
        <v>-20</v>
      </c>
      <c r="C50" s="1" t="str">
        <v>DHARMACON</v>
      </c>
      <c r="D50" s="1">
        <v>3</v>
      </c>
      <c r="E50" s="1" t="str">
        <v>STOCK</v>
      </c>
      <c r="F50" s="1" t="str">
        <v>Stock</v>
      </c>
    </row>
    <row r="51" spans="1:6" x14ac:dyDescent="0.25">
      <c r="A51" s="1" t="str">
        <v>Stock</v>
      </c>
      <c r="B51" s="1" t="str">
        <v>RT</v>
      </c>
      <c r="C51" s="1" t="str">
        <v>BioLegend</v>
      </c>
      <c r="D51" s="1">
        <v>168</v>
      </c>
      <c r="E51" s="1" t="str">
        <v>STOCK</v>
      </c>
      <c r="F51" s="1" t="str">
        <v>Stock</v>
      </c>
    </row>
    <row r="52" spans="1:6" x14ac:dyDescent="0.25">
      <c r="A52" s="1" t="str">
        <v>Stock</v>
      </c>
      <c r="B52" s="1">
        <v>-20</v>
      </c>
      <c r="C52" s="1" t="str">
        <v>TargetMol</v>
      </c>
      <c r="D52" s="1">
        <v>1</v>
      </c>
      <c r="E52" s="1" t="str">
        <v>STOCK</v>
      </c>
      <c r="F52" s="1" t="str">
        <v>Stock</v>
      </c>
    </row>
    <row r="53" spans="1:6" x14ac:dyDescent="0.25">
      <c r="A53" s="1" t="str">
        <v>STOCK</v>
      </c>
      <c r="B53" s="1">
        <v>-20</v>
      </c>
      <c r="C53" s="1" t="str">
        <v>BellBrook</v>
      </c>
      <c r="D53" s="1">
        <v>6</v>
      </c>
      <c r="E53" s="1" t="str">
        <v>STOCK</v>
      </c>
      <c r="F53" s="1" t="str">
        <v>STOCK</v>
      </c>
    </row>
    <row r="54" spans="1:6" x14ac:dyDescent="0.25">
      <c r="A54" s="1" t="str">
        <v>Stock</v>
      </c>
      <c r="B54" s="1" t="str">
        <v>rt</v>
      </c>
      <c r="C54" s="1" t="str">
        <v>BOSTER</v>
      </c>
      <c r="D54" s="1">
        <v>2</v>
      </c>
      <c r="E54" s="1" t="str">
        <v>STOCK</v>
      </c>
      <c r="F54" s="1" t="str">
        <v>Stock (Sample) Priyanka madam</v>
      </c>
    </row>
    <row r="55" spans="1:6" x14ac:dyDescent="0.25">
      <c r="A55" s="1" t="str">
        <v>STOCK</v>
      </c>
      <c r="B55" s="1">
        <v>4</v>
      </c>
      <c r="C55" s="1" t="str">
        <v>BioLegend</v>
      </c>
      <c r="D55" s="1">
        <v>2</v>
      </c>
      <c r="E55" s="1" t="str">
        <v>STOCK</v>
      </c>
      <c r="F55" s="1" t="str">
        <v>STOCK FOR AURIGINE ONCO</v>
      </c>
    </row>
    <row r="56" spans="1:6" x14ac:dyDescent="0.25">
      <c r="A56" s="1" t="str">
        <v>STOCK</v>
      </c>
      <c r="B56" s="1">
        <v>4</v>
      </c>
      <c r="C56" s="1" t="str">
        <v>BETHYL</v>
      </c>
      <c r="D56" s="1">
        <v>1</v>
      </c>
      <c r="E56" s="1" t="str">
        <v>STOCK</v>
      </c>
      <c r="F56" s="1" t="str">
        <v>Stock</v>
      </c>
    </row>
    <row r="57" spans="1:6" x14ac:dyDescent="0.25">
      <c r="A57" s="1" t="str">
        <v>Stock</v>
      </c>
      <c r="B57" s="1">
        <v>4</v>
      </c>
      <c r="C57" s="1" t="str">
        <v>Unknown</v>
      </c>
      <c r="D57" s="1">
        <v>1</v>
      </c>
      <c r="E57" s="1" t="str">
        <v>STOCK</v>
      </c>
      <c r="F57" s="1" t="str">
        <v>From Sharda University/  By Deepak</v>
      </c>
    </row>
    <row r="58" spans="1:6" x14ac:dyDescent="0.25">
      <c r="A58" s="1" t="str">
        <v>Stock</v>
      </c>
      <c r="B58" s="1" t="str">
        <v>RT</v>
      </c>
      <c r="C58" s="1" t="str">
        <v>SARTORIUS</v>
      </c>
      <c r="D58" s="1">
        <v>1</v>
      </c>
      <c r="E58" s="1" t="str">
        <v>STOCK</v>
      </c>
      <c r="F58" s="1">
        <v>0</v>
      </c>
    </row>
    <row r="59" spans="1:6" x14ac:dyDescent="0.25">
      <c r="A59" s="1" t="str">
        <v>SUN PHARMA</v>
      </c>
      <c r="B59" s="1">
        <v>-20</v>
      </c>
      <c r="C59" s="1" t="str">
        <v>DHARMACON</v>
      </c>
      <c r="D59" s="1">
        <v>1</v>
      </c>
      <c r="E59" s="1" t="str">
        <v>OutStation</v>
      </c>
      <c r="F59" s="1">
        <v>0</v>
      </c>
    </row>
    <row r="60" spans="1:6" x14ac:dyDescent="0.25">
      <c r="A60" s="1" t="str">
        <v>THSTI</v>
      </c>
      <c r="B60" s="1">
        <v>4</v>
      </c>
      <c r="C60" s="1" t="str">
        <v>BioLegend</v>
      </c>
      <c r="D60" s="1">
        <v>56</v>
      </c>
      <c r="E60" s="1" t="str">
        <v>Local</v>
      </c>
      <c r="F60" s="1" t="str">
        <v>Priyanka Madam</v>
      </c>
    </row>
    <row r="61" spans="1:6" x14ac:dyDescent="0.25">
      <c r="A61" s="1" t="str">
        <v>THSTI</v>
      </c>
      <c r="B61" s="1">
        <v>4</v>
      </c>
      <c r="C61" s="1" t="str">
        <v>BioLegend</v>
      </c>
      <c r="D61" s="1">
        <v>1</v>
      </c>
      <c r="E61" s="1" t="str">
        <v>Local</v>
      </c>
      <c r="F61" s="1" t="str">
        <v>Monday</v>
      </c>
    </row>
    <row r="62" spans="1:6" x14ac:dyDescent="0.25">
      <c r="A62" s="1" t="str">
        <v>UNKNOWN</v>
      </c>
      <c r="B62" s="1">
        <v>4</v>
      </c>
      <c r="C62" s="1" t="str">
        <v>BioLegend</v>
      </c>
      <c r="D62" s="1">
        <v>4</v>
      </c>
      <c r="E62" s="1" t="str">
        <v>Unknown</v>
      </c>
      <c r="F62" s="1" t="str">
        <v>Mohan Sir, (Demo)</v>
      </c>
    </row>
    <row r="63" spans="1:6" x14ac:dyDescent="0.25">
      <c r="A63" s="1" t="str">
        <v>Unknown</v>
      </c>
      <c r="B63" s="1" t="str">
        <v>RT</v>
      </c>
      <c r="C63" s="1" t="str">
        <v>BioLegend</v>
      </c>
      <c r="D63" s="1">
        <v>1</v>
      </c>
      <c r="E63" s="1" t="str">
        <v>Unknown</v>
      </c>
      <c r="F63" s="1" t="str">
        <v>Mohan sir,(Sample) Aurigine Onco</v>
      </c>
    </row>
    <row r="64" spans="1:6" x14ac:dyDescent="0.25">
      <c r="A64" s="1" t="str">
        <v>Unknown</v>
      </c>
      <c r="B64" s="1">
        <v>4</v>
      </c>
      <c r="C64" s="1" t="str">
        <v>BioLegend</v>
      </c>
      <c r="D64" s="1">
        <v>1</v>
      </c>
      <c r="E64" s="1" t="str">
        <v>Unknown</v>
      </c>
      <c r="F64" s="1" t="str">
        <v>Mohan sir,(Sample) Aurigine Onco</v>
      </c>
    </row>
    <row r="65" spans="1:6" x14ac:dyDescent="0.25">
      <c r="A65" s="1" t="str">
        <v>VIT</v>
      </c>
      <c r="B65" s="1">
        <v>4</v>
      </c>
      <c r="C65" s="1" t="str">
        <v>MYBIOSOURCE</v>
      </c>
      <c r="D65" s="1">
        <v>1</v>
      </c>
      <c r="E65" s="1" t="str">
        <v>OutStation</v>
      </c>
      <c r="F65" s="1">
        <v>0</v>
      </c>
    </row>
    <row r="66" spans="1:6" x14ac:dyDescent="0.25">
      <c r="A66" s="1" t="str">
        <v>VPCI</v>
      </c>
      <c r="B66" s="1">
        <v>-20</v>
      </c>
      <c r="C66" s="1" t="str">
        <v>Dharmacon</v>
      </c>
      <c r="D66" s="1">
        <v>2</v>
      </c>
      <c r="E66" s="1" t="str">
        <v>Local</v>
      </c>
      <c r="F66" s="1" t="str">
        <v>Priyanka Madam</v>
      </c>
    </row>
    <row r="67" spans="1:6" x14ac:dyDescent="0.25">
      <c r="A67" s="1">
        <v>0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</row>
    <row r="68" spans="1:6" x14ac:dyDescent="0.25">
      <c r="A68" s="1">
        <v>0</v>
      </c>
      <c r="B68" s="1" t="str">
        <v xml:space="preserve"> </v>
      </c>
      <c r="C68" s="1">
        <v>0</v>
      </c>
      <c r="D68" s="1">
        <v>0</v>
      </c>
      <c r="E68" s="1">
        <v>0</v>
      </c>
      <c r="F68" s="1">
        <v>0</v>
      </c>
    </row>
    <row r="69" spans="1:6" x14ac:dyDescent="0.25">
      <c r="A69" s="1"/>
      <c r="B69" s="1"/>
      <c r="C69" s="1"/>
      <c r="D69" s="1"/>
      <c r="E69" s="1"/>
      <c r="F69" s="1"/>
    </row>
    <row r="70" spans="1:6" x14ac:dyDescent="0.25">
      <c r="A70" s="1"/>
      <c r="B70" s="1"/>
      <c r="C70" s="1"/>
      <c r="D70" s="1"/>
      <c r="E70" s="1"/>
      <c r="F70" s="1"/>
    </row>
    <row r="71" spans="1:6" x14ac:dyDescent="0.25">
      <c r="A71" s="1"/>
      <c r="B71" s="1"/>
      <c r="C71" s="1"/>
      <c r="D71" s="1"/>
      <c r="E71" s="1"/>
      <c r="F71" s="1"/>
    </row>
    <row r="72" spans="1:6" x14ac:dyDescent="0.25">
      <c r="A72" s="1"/>
      <c r="B72" s="1"/>
      <c r="C72" s="1"/>
      <c r="D72" s="1"/>
      <c r="E72" s="1"/>
      <c r="F72" s="1"/>
    </row>
    <row r="73" spans="1:6" x14ac:dyDescent="0.25">
      <c r="A73" s="1"/>
      <c r="B73" s="1"/>
      <c r="C73" s="1"/>
      <c r="D73" s="1"/>
      <c r="E73" s="1"/>
      <c r="F73" s="1"/>
    </row>
    <row r="74" spans="1:6" x14ac:dyDescent="0.25">
      <c r="A74" s="1"/>
      <c r="B74" s="1"/>
      <c r="C74" s="1"/>
      <c r="D74" s="1"/>
      <c r="E74" s="1"/>
      <c r="F74" s="1"/>
    </row>
    <row r="75" spans="1:6" x14ac:dyDescent="0.25">
      <c r="A75" s="1"/>
      <c r="B75" s="1"/>
      <c r="C75" s="1"/>
      <c r="D75" s="1"/>
      <c r="E75" s="1"/>
      <c r="F75" s="1"/>
    </row>
    <row r="76" spans="1:6" x14ac:dyDescent="0.25">
      <c r="A76" s="1"/>
      <c r="B76" s="1"/>
      <c r="C76" s="1"/>
      <c r="D76" s="1"/>
      <c r="E76" s="1"/>
      <c r="F76" s="1"/>
    </row>
    <row r="77" spans="1:6" x14ac:dyDescent="0.25">
      <c r="A77" s="1"/>
      <c r="B77" s="1"/>
      <c r="C77" s="1"/>
      <c r="D77" s="1"/>
      <c r="E77" s="1"/>
      <c r="F77" s="1"/>
    </row>
    <row r="78" spans="1:6" x14ac:dyDescent="0.25">
      <c r="A78" s="1"/>
      <c r="B78" s="1"/>
      <c r="C78" s="1"/>
      <c r="D78" s="1"/>
      <c r="E78" s="1"/>
      <c r="F78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7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8" t="str" cm="1">
        <f t="array" ref="A1:D3">_xlfn.UNIQUE('Disptach Document'!H2:K1048576)</f>
        <v>Dispatch Date</v>
      </c>
      <c r="B1" s="16" t="str">
        <v>AWB Number</v>
      </c>
      <c r="C1" s="16" t="str">
        <v>Status</v>
      </c>
      <c r="D1" s="16" t="str">
        <v>Customer</v>
      </c>
    </row>
    <row r="2" spans="1:4" x14ac:dyDescent="0.25">
      <c r="A2" s="2">
        <v>46007</v>
      </c>
      <c r="B2" s="1">
        <v>58159458350</v>
      </c>
      <c r="C2" s="1">
        <v>0</v>
      </c>
      <c r="D2" s="1" t="str">
        <v>AMERICAN INSTITUTE</v>
      </c>
    </row>
    <row r="3" spans="1:4" x14ac:dyDescent="0.25">
      <c r="A3" s="2">
        <v>0</v>
      </c>
      <c r="B3" s="1">
        <v>0</v>
      </c>
      <c r="C3" s="1">
        <v>0</v>
      </c>
      <c r="D3" s="1">
        <v>0</v>
      </c>
    </row>
    <row r="4" spans="1:4" x14ac:dyDescent="0.25">
      <c r="A4" s="2"/>
      <c r="B4" s="1"/>
      <c r="C4" s="1"/>
      <c r="D4" s="1"/>
    </row>
    <row r="5" spans="1:4" x14ac:dyDescent="0.25">
      <c r="A5" s="2"/>
      <c r="B5" s="1"/>
      <c r="C5" s="1"/>
      <c r="D5" s="1"/>
    </row>
    <row r="6" spans="1:4" x14ac:dyDescent="0.25">
      <c r="A6" s="2"/>
      <c r="B6" s="1"/>
      <c r="C6" s="1"/>
      <c r="D6" s="1"/>
    </row>
    <row r="7" spans="1:4" x14ac:dyDescent="0.25">
      <c r="A7" s="2"/>
      <c r="B7" s="1"/>
      <c r="C7" s="1"/>
      <c r="D7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271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3715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2334</v>
      </c>
    </row>
    <row r="2" spans="1:9" x14ac:dyDescent="0.25">
      <c r="A2" s="1" cm="1">
        <f t="array" ref="A2:I252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Stock</v>
      </c>
      <c r="E2" s="1">
        <v>-20</v>
      </c>
      <c r="F2" s="1" t="str">
        <v>BioLegend</v>
      </c>
      <c r="G2" s="1" t="str">
        <v>STOCK</v>
      </c>
      <c r="H2" s="1" t="str">
        <v>Stock</v>
      </c>
      <c r="I2" s="1" t="str">
        <v>STOCK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 t="str">
        <v>RU-187978-00-0020</v>
      </c>
      <c r="B5" s="1" t="str">
        <v>Lincode Human MALAT1 (378938) siRNA - Set of 4</v>
      </c>
      <c r="C5" s="1">
        <v>1</v>
      </c>
      <c r="D5" s="1" t="str">
        <v>Stock</v>
      </c>
      <c r="E5" s="1">
        <v>-20</v>
      </c>
      <c r="F5" s="1" t="str">
        <v>Dharmacon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 t="str">
        <v>J-004924-06-0010</v>
      </c>
      <c r="B6" s="1" t="str">
        <v>ON-TARGETplus Human ACVR1 siRNA</v>
      </c>
      <c r="C6" s="1">
        <v>1</v>
      </c>
      <c r="D6" s="1" t="str">
        <v>Stock</v>
      </c>
      <c r="E6" s="1">
        <v>-20</v>
      </c>
      <c r="F6" s="1" t="str">
        <v>Dharmacon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>
        <v>100570</v>
      </c>
      <c r="B7" s="1" t="str">
        <v>Glycine, Free Acid 500 gm</v>
      </c>
      <c r="C7" s="1">
        <v>1</v>
      </c>
      <c r="D7" s="1" t="str">
        <v>Stock</v>
      </c>
      <c r="E7" s="1" t="str">
        <v>RT</v>
      </c>
      <c r="F7" s="1" t="str">
        <v>Mp Bio</v>
      </c>
      <c r="G7" s="1" t="str">
        <v>STOCK</v>
      </c>
      <c r="H7" s="1" t="str">
        <v>Stock</v>
      </c>
      <c r="I7" s="1" t="str">
        <v>STOCK</v>
      </c>
    </row>
    <row r="8" spans="1:9" x14ac:dyDescent="0.25">
      <c r="A8" s="1">
        <v>152574</v>
      </c>
      <c r="B8" s="1" t="str">
        <v>Sodium Carbonate Monohydrate, ACS 500 GM</v>
      </c>
      <c r="C8" s="1">
        <v>1</v>
      </c>
      <c r="D8" s="1" t="str">
        <v>Stock</v>
      </c>
      <c r="E8" s="1" t="str">
        <v>RT</v>
      </c>
      <c r="F8" s="1" t="str">
        <v>Mp Bio</v>
      </c>
      <c r="G8" s="1" t="str">
        <v>STOCK</v>
      </c>
      <c r="H8" s="1" t="str">
        <v>Stock</v>
      </c>
      <c r="I8" s="1" t="str">
        <v>STOCK</v>
      </c>
    </row>
    <row r="9" spans="1:9" x14ac:dyDescent="0.25">
      <c r="A9" s="1">
        <v>1860454</v>
      </c>
      <c r="B9" s="1" t="str">
        <v>Phosphate Buffered Sline, Dulbecco's Formula, without Magnesium and Calcium 500 ML</v>
      </c>
      <c r="C9" s="1">
        <v>1</v>
      </c>
      <c r="D9" s="1" t="str">
        <v>Stock</v>
      </c>
      <c r="E9" s="1" t="str">
        <v>RT</v>
      </c>
      <c r="F9" s="1" t="str">
        <v>Mp Bio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6553050</v>
      </c>
      <c r="B10" s="1" t="str">
        <v xml:space="preserve">SPINeasy DNA Kit for Microbiome  </v>
      </c>
      <c r="C10" s="1">
        <v>1</v>
      </c>
      <c r="D10" s="1" t="str">
        <v>Stock</v>
      </c>
      <c r="E10" s="1" t="str">
        <v>RT</v>
      </c>
      <c r="F10" s="1" t="str">
        <v>Mp Bio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 t="str">
        <v>VS0141</v>
      </c>
      <c r="B11" s="1" t="str">
        <v>VivaSpin 500 100000 MWCO PES</v>
      </c>
      <c r="C11" s="1">
        <v>1</v>
      </c>
      <c r="D11" s="1" t="str">
        <v>Stock</v>
      </c>
      <c r="E11" s="1" t="str">
        <v>RT</v>
      </c>
      <c r="F11" s="1" t="str">
        <v>Sartorius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 t="str">
        <v>VS15T21</v>
      </c>
      <c r="B12" s="1" t="str">
        <v>VivaSpin Turbo 15 30000 MWCO</v>
      </c>
      <c r="C12" s="1">
        <v>1</v>
      </c>
      <c r="D12" s="1" t="str">
        <v>Stock</v>
      </c>
      <c r="E12" s="1" t="str">
        <v>RT</v>
      </c>
      <c r="F12" s="1" t="str">
        <v>Sartorius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 t="str">
        <v>VS2051</v>
      </c>
      <c r="B13" s="1" t="str">
        <v>VivaSpin 20 300000 MWCO PES</v>
      </c>
      <c r="C13" s="1">
        <v>1</v>
      </c>
      <c r="D13" s="1" t="str">
        <v>Stock</v>
      </c>
      <c r="E13" s="1" t="str">
        <v>RT</v>
      </c>
      <c r="F13" s="1" t="str">
        <v>Sartorius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>
        <v>631151</v>
      </c>
      <c r="B14" s="1" t="str">
        <v>Purified anti-MAP2 Antibody</v>
      </c>
      <c r="C14" s="1">
        <v>1</v>
      </c>
      <c r="D14" s="1" t="str">
        <v>Stock</v>
      </c>
      <c r="E14" s="1">
        <v>4</v>
      </c>
      <c r="F14" s="1" t="str">
        <v>BioLegend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>
        <v>656801</v>
      </c>
      <c r="B15" s="1" t="str">
        <v>Purified anti-Nestin Antibody</v>
      </c>
      <c r="C15" s="1">
        <v>1</v>
      </c>
      <c r="D15" s="1" t="str">
        <v>Stock</v>
      </c>
      <c r="E15" s="1">
        <v>4</v>
      </c>
      <c r="F15" s="1" t="str">
        <v>BioLegend</v>
      </c>
      <c r="G15" s="1" t="str">
        <v>STOCK</v>
      </c>
      <c r="H15" s="1" t="str">
        <v>Stock</v>
      </c>
      <c r="I15" s="1" t="str">
        <v>STOCK</v>
      </c>
    </row>
    <row r="16" spans="1:9" x14ac:dyDescent="0.25">
      <c r="A16" s="1">
        <v>805002</v>
      </c>
      <c r="B16" s="1" t="str">
        <v xml:space="preserve">Purified anti-SNAP-25 Antibody </v>
      </c>
      <c r="C16" s="1">
        <v>1</v>
      </c>
      <c r="D16" s="1" t="str">
        <v>Stock</v>
      </c>
      <c r="E16" s="1">
        <v>4</v>
      </c>
      <c r="F16" s="1" t="str">
        <v>BioLegend</v>
      </c>
      <c r="G16" s="1" t="str">
        <v>STOCK</v>
      </c>
      <c r="H16" s="1" t="str">
        <v>Stock</v>
      </c>
      <c r="I16" s="1" t="str">
        <v>STOCK</v>
      </c>
    </row>
    <row r="17" spans="1:9" x14ac:dyDescent="0.25">
      <c r="A17" s="1" t="str">
        <v>TM125-220</v>
      </c>
      <c r="B17" s="1" t="str">
        <v>Omni Tissue Master 220V with 7</v>
      </c>
      <c r="C17" s="1">
        <v>1</v>
      </c>
      <c r="D17" s="1" t="str">
        <v>Stock</v>
      </c>
      <c r="E17" s="1" t="str">
        <v>RT</v>
      </c>
      <c r="F17" s="1" t="str">
        <v>Revvity</v>
      </c>
      <c r="G17" s="1" t="str">
        <v>STOCK</v>
      </c>
      <c r="H17" s="1" t="str">
        <v>Stock</v>
      </c>
      <c r="I17" s="1" t="str">
        <v>STOCK</v>
      </c>
    </row>
    <row r="18" spans="1:9" x14ac:dyDescent="0.25">
      <c r="A18" s="1" t="str">
        <v>TM-125-220-05</v>
      </c>
      <c r="B18" s="1" t="str">
        <v>Omni Tissue Master 220V with 5</v>
      </c>
      <c r="C18" s="1">
        <v>1</v>
      </c>
      <c r="D18" s="1" t="str">
        <v>Stock</v>
      </c>
      <c r="E18" s="1" t="str">
        <v>RT</v>
      </c>
      <c r="F18" s="1" t="str">
        <v>Revvity</v>
      </c>
      <c r="G18" s="1" t="str">
        <v>STOCK</v>
      </c>
      <c r="H18" s="1" t="str">
        <v>Stock</v>
      </c>
      <c r="I18" s="1" t="str">
        <v>STOCK</v>
      </c>
    </row>
    <row r="19" spans="1:9" x14ac:dyDescent="0.25">
      <c r="A19" s="1">
        <v>344812</v>
      </c>
      <c r="B19" s="1" t="str">
        <v>APC anti-human CD3 Antibody</v>
      </c>
      <c r="C19" s="1">
        <v>1</v>
      </c>
      <c r="D19" s="1" t="str">
        <v>Stock</v>
      </c>
      <c r="E19" s="1">
        <v>4</v>
      </c>
      <c r="F19" s="1" t="str">
        <v>BioLegend</v>
      </c>
      <c r="G19" s="1" t="str">
        <v>STOCK</v>
      </c>
      <c r="H19" s="1" t="str">
        <v>Priyanka Madam</v>
      </c>
      <c r="I19" s="1" t="str">
        <v>STOCK</v>
      </c>
    </row>
    <row r="20" spans="1:9" x14ac:dyDescent="0.25">
      <c r="A20" s="1">
        <v>421403</v>
      </c>
      <c r="B20" s="1" t="str">
        <v>FOXP3 Fix/Perm Buffer Set</v>
      </c>
      <c r="C20" s="1">
        <v>1</v>
      </c>
      <c r="D20" s="1" t="str">
        <v>Stock</v>
      </c>
      <c r="E20" s="1">
        <v>4</v>
      </c>
      <c r="F20" s="1" t="str">
        <v>BioLegend</v>
      </c>
      <c r="G20" s="1" t="str">
        <v>STOCK</v>
      </c>
      <c r="H20" s="1" t="str">
        <v>Stock</v>
      </c>
      <c r="I20" s="1" t="str">
        <v>STOCK</v>
      </c>
    </row>
    <row r="21" spans="1:9" x14ac:dyDescent="0.25">
      <c r="A21" s="1">
        <v>6542050</v>
      </c>
      <c r="B21" s="1" t="str">
        <v>SPINeasy RNA Kit for Tissue (Without Lysing Matrix)</v>
      </c>
      <c r="C21" s="1">
        <v>1</v>
      </c>
      <c r="D21" s="1" t="str">
        <v>Stock</v>
      </c>
      <c r="E21" s="1" t="str">
        <v>RT</v>
      </c>
      <c r="F21" s="1" t="str">
        <v>Mp Bio</v>
      </c>
      <c r="G21" s="1" t="str">
        <v>STOCK</v>
      </c>
      <c r="H21" s="1" t="str">
        <v>Stock</v>
      </c>
      <c r="I21" s="1" t="str">
        <v>STOCK</v>
      </c>
    </row>
    <row r="22" spans="1:9" x14ac:dyDescent="0.25">
      <c r="A22" s="1">
        <v>6539025</v>
      </c>
      <c r="B22" s="1" t="str">
        <v>SPINeasy Plasmid Midiprep Kit</v>
      </c>
      <c r="C22" s="1">
        <v>1</v>
      </c>
      <c r="D22" s="1" t="str">
        <v>Stock</v>
      </c>
      <c r="E22" s="1" t="str">
        <v>RT</v>
      </c>
      <c r="F22" s="1" t="str">
        <v>Mp Bio</v>
      </c>
      <c r="G22" s="1" t="str">
        <v>STOCK</v>
      </c>
      <c r="H22" s="1" t="str">
        <v>Stock</v>
      </c>
      <c r="I22" s="1" t="str">
        <v>STOCK</v>
      </c>
    </row>
    <row r="23" spans="1:9" x14ac:dyDescent="0.25">
      <c r="A23" s="1">
        <v>300408</v>
      </c>
      <c r="B23" s="1" t="str">
        <v>PE anti-human CD3 Antibody</v>
      </c>
      <c r="C23" s="1">
        <v>1</v>
      </c>
      <c r="D23" s="1" t="str">
        <v>Stock</v>
      </c>
      <c r="E23" s="1" t="str">
        <v>4</v>
      </c>
      <c r="F23" s="1" t="str">
        <v>BioLegend</v>
      </c>
      <c r="G23" s="1" t="str">
        <v>STOCK</v>
      </c>
      <c r="H23" s="1" t="str">
        <v>Stock</v>
      </c>
      <c r="I23" s="1" t="str">
        <v>STOCK</v>
      </c>
    </row>
    <row r="24" spans="1:9" x14ac:dyDescent="0.25">
      <c r="A24" s="1">
        <v>41003</v>
      </c>
      <c r="B24" s="1" t="str">
        <v>GelRed® Nucleic Acid Stain, 10,000X in water (trial size): (0.1mL)</v>
      </c>
      <c r="C24" s="1">
        <v>1</v>
      </c>
      <c r="D24" s="1" t="str">
        <v>Stock</v>
      </c>
      <c r="E24" s="1" t="str">
        <v>RT</v>
      </c>
      <c r="F24" s="1" t="str">
        <v>Biotium</v>
      </c>
      <c r="G24" s="1" t="str">
        <v>STOCK</v>
      </c>
      <c r="H24" s="1" t="str">
        <v>Stock</v>
      </c>
      <c r="I24" s="1" t="str">
        <v>STOCK</v>
      </c>
    </row>
    <row r="25" spans="1:9" x14ac:dyDescent="0.25">
      <c r="A25" s="1">
        <v>116910001</v>
      </c>
      <c r="B25" s="1" t="str">
        <v>Lysing Matrix A, 10 X 2ML</v>
      </c>
      <c r="C25" s="1">
        <v>1</v>
      </c>
      <c r="D25" s="1" t="str">
        <v>Stock</v>
      </c>
      <c r="E25" s="1" t="str">
        <v>RT</v>
      </c>
      <c r="F25" s="1" t="str">
        <v>Mp Bio</v>
      </c>
      <c r="G25" s="1" t="str">
        <v>STOCK</v>
      </c>
      <c r="H25" s="1" t="str">
        <v>Stock</v>
      </c>
      <c r="I25" s="1" t="str">
        <v>STOCK</v>
      </c>
    </row>
    <row r="26" spans="1:9" x14ac:dyDescent="0.25">
      <c r="A26" s="1" t="str">
        <v>VS15T01</v>
      </c>
      <c r="B26" s="1" t="str">
        <v>Vivaspin Turbo 15 Centrifugal concentrators 4-15 ml Sample Volume 10 kDa MWCO PES, 12pc</v>
      </c>
      <c r="C26" s="1">
        <v>1</v>
      </c>
      <c r="D26" s="1" t="str">
        <v>Stock</v>
      </c>
      <c r="E26" s="1" t="str">
        <v>RT</v>
      </c>
      <c r="F26" s="1" t="str">
        <v>Sartorius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>
        <v>900007707</v>
      </c>
      <c r="B27" s="1" t="str">
        <v>Custom Human Panel 2273</v>
      </c>
      <c r="C27" s="1">
        <v>1</v>
      </c>
      <c r="D27" s="1" t="str">
        <v>APOLLO CHENNAI</v>
      </c>
      <c r="E27" s="1">
        <v>4</v>
      </c>
      <c r="F27" s="1" t="str">
        <v>BioLegend</v>
      </c>
      <c r="G27" s="1" t="str">
        <v>CHENNAI</v>
      </c>
      <c r="H27" s="1" t="str">
        <v>Pending Purchase Order</v>
      </c>
      <c r="I27" s="1" t="str">
        <v>OutStation</v>
      </c>
    </row>
    <row r="28" spans="1:9" x14ac:dyDescent="0.25">
      <c r="A28" s="1">
        <v>432504</v>
      </c>
      <c r="B28" s="1" t="str">
        <v>ELISA MAX™ Deluxe Set Mouse IL-17A</v>
      </c>
      <c r="C28" s="1">
        <v>1</v>
      </c>
      <c r="D28" s="1" t="str">
        <v>Stock</v>
      </c>
      <c r="E28" s="1">
        <v>4</v>
      </c>
      <c r="F28" s="1" t="str">
        <v>BioLegend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>
        <v>431304</v>
      </c>
      <c r="B29" s="1" t="str">
        <v>ELISA MAX™ Deluxe Set Mouse IL-6</v>
      </c>
      <c r="C29" s="1">
        <v>1</v>
      </c>
      <c r="D29" s="1" t="str">
        <v>Stock</v>
      </c>
      <c r="E29" s="1">
        <v>4</v>
      </c>
      <c r="F29" s="1" t="str">
        <v>BioLegend</v>
      </c>
      <c r="G29" s="1" t="str">
        <v>STOCK</v>
      </c>
      <c r="H29" s="1" t="str">
        <v>Stock</v>
      </c>
      <c r="I29" s="1" t="str">
        <v>STOCK</v>
      </c>
    </row>
    <row r="30" spans="1:9" x14ac:dyDescent="0.25">
      <c r="A30" s="1">
        <v>430804</v>
      </c>
      <c r="B30" s="1" t="str">
        <v>ELISA MAX™ Deluxe Set Mouse IFN-γ</v>
      </c>
      <c r="C30" s="1">
        <v>1</v>
      </c>
      <c r="D30" s="1" t="str">
        <v>Stock</v>
      </c>
      <c r="E30" s="1">
        <v>4</v>
      </c>
      <c r="F30" s="1" t="str">
        <v>BioLegend</v>
      </c>
      <c r="G30" s="1" t="str">
        <v>STOCK</v>
      </c>
      <c r="H30" s="1" t="str">
        <v>Stock</v>
      </c>
      <c r="I30" s="1" t="str">
        <v>STOCK</v>
      </c>
    </row>
    <row r="31" spans="1:9" x14ac:dyDescent="0.25">
      <c r="A31" s="1">
        <v>430904</v>
      </c>
      <c r="B31" s="1" t="str">
        <v>ELISA MAX™ Deluxe Set Mouse TNF-α</v>
      </c>
      <c r="C31" s="1">
        <v>1</v>
      </c>
      <c r="D31" s="1" t="str">
        <v>Stock</v>
      </c>
      <c r="E31" s="1">
        <v>4</v>
      </c>
      <c r="F31" s="1" t="str">
        <v>BioLegend</v>
      </c>
      <c r="G31" s="1" t="str">
        <v>STOCK</v>
      </c>
      <c r="H31" s="1" t="str">
        <v>Stock</v>
      </c>
      <c r="I31" s="1" t="str">
        <v>STOCK</v>
      </c>
    </row>
    <row r="32" spans="1:9" x14ac:dyDescent="0.25">
      <c r="A32" s="1">
        <v>850494</v>
      </c>
      <c r="B32" s="1" t="str">
        <v>LSM™ lymphocyte separation medium 100ml</v>
      </c>
      <c r="C32" s="1">
        <v>1</v>
      </c>
      <c r="D32" s="1" t="str">
        <v>Stock</v>
      </c>
      <c r="E32" s="1" t="str">
        <v>RT</v>
      </c>
      <c r="F32" s="1" t="str">
        <v>Mp Bio</v>
      </c>
      <c r="G32" s="1" t="str">
        <v>STOCK</v>
      </c>
      <c r="H32" s="1" t="str">
        <v>Stock</v>
      </c>
      <c r="I32" s="1" t="str">
        <v>STOCK</v>
      </c>
    </row>
    <row r="33" spans="1:9" x14ac:dyDescent="0.25">
      <c r="A33" s="1">
        <v>424602</v>
      </c>
      <c r="B33" s="1" t="str">
        <v>Compensation Beads</v>
      </c>
      <c r="C33" s="1">
        <v>1</v>
      </c>
      <c r="D33" s="1" t="str">
        <v>Stock</v>
      </c>
      <c r="E33" s="1">
        <v>4</v>
      </c>
      <c r="F33" s="1" t="str">
        <v>BioLegend</v>
      </c>
      <c r="G33" s="1" t="str">
        <v>STOCK</v>
      </c>
      <c r="H33" s="1" t="str">
        <v>Open Item</v>
      </c>
      <c r="I33" s="1" t="str">
        <v>STOCK</v>
      </c>
    </row>
    <row r="34" spans="1:9" x14ac:dyDescent="0.25">
      <c r="A34" s="1">
        <v>152624</v>
      </c>
      <c r="B34" s="1" t="str">
        <v>Alcian Blue 8Gx</v>
      </c>
      <c r="C34" s="1">
        <v>1</v>
      </c>
      <c r="D34" s="1" t="str">
        <v>Stock</v>
      </c>
      <c r="E34" s="1" t="str">
        <v>RT</v>
      </c>
      <c r="F34" s="1" t="str">
        <v>Mp Bio</v>
      </c>
      <c r="G34" s="1" t="str">
        <v>STOCK</v>
      </c>
      <c r="H34" s="1" t="str">
        <v>Stock</v>
      </c>
      <c r="I34" s="1" t="str">
        <v>STOCK</v>
      </c>
    </row>
    <row r="35" spans="1:9" x14ac:dyDescent="0.25">
      <c r="A35" s="1" t="str">
        <v>0602100031730</v>
      </c>
      <c r="B35" s="1" t="str">
        <v>(GeNei Red Dye PCR Master Mix (2X), 5X100 Reactions</v>
      </c>
      <c r="C35" s="1">
        <v>1</v>
      </c>
      <c r="D35" s="1" t="str">
        <v>Stock</v>
      </c>
      <c r="E35" s="1">
        <v>-20</v>
      </c>
      <c r="F35" s="1" t="str">
        <v>Genei Lab</v>
      </c>
      <c r="G35" s="1" t="str">
        <v>STOCK</v>
      </c>
      <c r="H35" s="1" t="str">
        <v>Stock</v>
      </c>
      <c r="I35" s="1" t="str">
        <v>STOCK</v>
      </c>
    </row>
    <row r="36" spans="1:9" x14ac:dyDescent="0.25">
      <c r="A36" s="1" t="str">
        <v>SE2619T-2-1.5</v>
      </c>
      <c r="B36" s="1">
        <v>0</v>
      </c>
      <c r="C36" s="1">
        <v>1</v>
      </c>
      <c r="D36" s="1" t="str">
        <v>SOUTH CAMPUS</v>
      </c>
      <c r="E36" s="1" t="str">
        <v>RT</v>
      </c>
      <c r="F36" s="1" t="str">
        <v>HOEFER</v>
      </c>
      <c r="G36" s="1" t="str">
        <v>Delhi</v>
      </c>
      <c r="H36" s="1" t="str">
        <v>Sample</v>
      </c>
      <c r="I36" s="1" t="str">
        <v>Local</v>
      </c>
    </row>
    <row r="37" spans="1:9" x14ac:dyDescent="0.25">
      <c r="A37" s="1" t="str">
        <v>SE211A-10-1.5</v>
      </c>
      <c r="B37" s="1">
        <v>0</v>
      </c>
      <c r="C37" s="1">
        <v>1</v>
      </c>
      <c r="D37" s="1" t="str">
        <v>SOUTH CAMPUS</v>
      </c>
      <c r="E37" s="1" t="str">
        <v>RT</v>
      </c>
      <c r="F37" s="1" t="str">
        <v>HOEFER</v>
      </c>
      <c r="G37" s="1" t="str">
        <v>Delhi</v>
      </c>
      <c r="H37" s="1" t="str">
        <v>Sample</v>
      </c>
      <c r="I37" s="1" t="str">
        <v>Local</v>
      </c>
    </row>
    <row r="38" spans="1:9" x14ac:dyDescent="0.25">
      <c r="A38" s="1">
        <v>424401</v>
      </c>
      <c r="B38" s="1" t="str">
        <v>True-Nuclear™ Transcription Factor Buffer Set  120tests</v>
      </c>
      <c r="C38" s="1">
        <v>1</v>
      </c>
      <c r="D38" s="1" t="str">
        <v>Stock</v>
      </c>
      <c r="E38" s="1">
        <v>4</v>
      </c>
      <c r="F38" s="1" t="str">
        <v>BioLegend</v>
      </c>
      <c r="G38" s="1" t="str">
        <v>STOCK</v>
      </c>
      <c r="H38" s="1" t="str">
        <v>Stock</v>
      </c>
      <c r="I38" s="1" t="str">
        <v>STOCK</v>
      </c>
    </row>
    <row r="39" spans="1:9" x14ac:dyDescent="0.25">
      <c r="A39" s="1">
        <v>740379</v>
      </c>
      <c r="B39" s="1" t="str">
        <v>V-bottom Plate for LEGENDplex™ Assay  1plate</v>
      </c>
      <c r="C39" s="1">
        <v>1</v>
      </c>
      <c r="D39" s="1" t="str">
        <v>Unknown</v>
      </c>
      <c r="E39" s="1" t="str">
        <v>RT</v>
      </c>
      <c r="F39" s="1" t="str">
        <v>BioLegend</v>
      </c>
      <c r="G39" s="1" t="str">
        <v>Unknown</v>
      </c>
      <c r="H39" s="1" t="str">
        <v>Mohan sir,(Sample) Aurigine Onco</v>
      </c>
      <c r="I39" s="1" t="str">
        <v>Unknown</v>
      </c>
    </row>
    <row r="40" spans="1:9" x14ac:dyDescent="0.25">
      <c r="A40" s="1">
        <v>741110</v>
      </c>
      <c r="B40" s="1" t="str">
        <v>LEGENDplex™ Buffer Set A2  100 tests</v>
      </c>
      <c r="C40" s="1">
        <v>1</v>
      </c>
      <c r="D40" s="1" t="str">
        <v>Unknown</v>
      </c>
      <c r="E40" s="1">
        <v>4</v>
      </c>
      <c r="F40" s="1" t="str">
        <v>BioLegend</v>
      </c>
      <c r="G40" s="1" t="str">
        <v>Unknown</v>
      </c>
      <c r="H40" s="1" t="str">
        <v>Mohan sir,(Sample) Aurigine Onco</v>
      </c>
      <c r="I40" s="1" t="str">
        <v>Unknown</v>
      </c>
    </row>
    <row r="41" spans="1:9" x14ac:dyDescent="0.25">
      <c r="A41" s="1" t="str">
        <v>L-019598-00-0005</v>
      </c>
      <c r="B41" s="1" t="str">
        <v xml:space="preserve">ON-TARGETplus Human PABPC1 (26986) siRNA - SMARTpool, 5_x000D_
Nmol </v>
      </c>
      <c r="C41" s="1">
        <v>1</v>
      </c>
      <c r="D41" s="1" t="str">
        <v>ILS</v>
      </c>
      <c r="E41" s="1">
        <v>-20</v>
      </c>
      <c r="F41" s="1" t="str">
        <v>DHARMACON</v>
      </c>
      <c r="G41" s="1" t="str">
        <v>Bhuvneshwar</v>
      </c>
      <c r="H41" s="1" t="str">
        <v>Back Order (New Item)</v>
      </c>
      <c r="I41" s="1" t="str">
        <v>OutStation</v>
      </c>
    </row>
    <row r="42" spans="1:9" x14ac:dyDescent="0.25">
      <c r="A42" s="1" t="str">
        <v>L-013680-01-0005</v>
      </c>
      <c r="B42" s="1" t="str">
        <v xml:space="preserve">ON-TARGETplus Human NXF1 (10482) siRNA - SMARTpool, 5_x000D_
Nmol </v>
      </c>
      <c r="C42" s="1">
        <v>1</v>
      </c>
      <c r="D42" s="1" t="str">
        <v>ILS</v>
      </c>
      <c r="E42" s="1">
        <v>-20</v>
      </c>
      <c r="F42" s="1" t="str">
        <v>DHARMACON</v>
      </c>
      <c r="G42" s="1" t="str">
        <v>Bhuvneshwar</v>
      </c>
      <c r="H42" s="1" t="str">
        <v>Back Order (New Item)</v>
      </c>
      <c r="I42" s="1" t="str">
        <v>OutStation</v>
      </c>
    </row>
    <row r="43" spans="1:9" x14ac:dyDescent="0.25">
      <c r="A43" s="1" t="str">
        <v>L-012078-00-0005</v>
      </c>
      <c r="B43" s="1" t="str">
        <v xml:space="preserve">ON-TARGETplus Human ALYREF (10189) siRNA - SMARTpool, 5_x000D_
Nmol </v>
      </c>
      <c r="C43" s="1">
        <v>1</v>
      </c>
      <c r="D43" s="1" t="str">
        <v>ILS</v>
      </c>
      <c r="E43" s="1">
        <v>-20</v>
      </c>
      <c r="F43" s="1" t="str">
        <v>DHARMACON</v>
      </c>
      <c r="G43" s="1" t="str">
        <v>Bhuvneshwar</v>
      </c>
      <c r="H43" s="1" t="str">
        <v>Back Order (New Item)</v>
      </c>
      <c r="I43" s="1" t="str">
        <v>OutStation</v>
      </c>
    </row>
    <row r="44" spans="1:9" x14ac:dyDescent="0.25">
      <c r="A44" s="1" t="str">
        <v>L-003030-00-0005</v>
      </c>
      <c r="B44" s="1" t="str">
        <v xml:space="preserve">ON-TARGETplus Human XPO1 (7514) siRNA - SMARTpool, 5_x000D_
Nmol </v>
      </c>
      <c r="C44" s="1">
        <v>1</v>
      </c>
      <c r="D44" s="1" t="str">
        <v>ILS</v>
      </c>
      <c r="E44" s="1">
        <v>-20</v>
      </c>
      <c r="F44" s="1" t="str">
        <v>DHARMACON</v>
      </c>
      <c r="G44" s="1" t="str">
        <v>Bhuvneshwar</v>
      </c>
      <c r="H44" s="1" t="str">
        <v>Back Order (New Item)</v>
      </c>
      <c r="I44" s="1" t="str">
        <v>OutStation</v>
      </c>
    </row>
    <row r="45" spans="1:9" x14ac:dyDescent="0.25">
      <c r="A45" s="1" t="str">
        <v>L-004920-01-0005</v>
      </c>
      <c r="B45" s="1" t="str">
        <v xml:space="preserve">ON-TARGETplus Human DDX39A (10212) siRNA -_x000D_
SMARTpool, 5 nmol </v>
      </c>
      <c r="C45" s="1">
        <v>1</v>
      </c>
      <c r="D45" s="1" t="str">
        <v>ILS</v>
      </c>
      <c r="E45" s="1">
        <v>-20</v>
      </c>
      <c r="F45" s="1" t="str">
        <v>DHARMACON</v>
      </c>
      <c r="G45" s="1" t="str">
        <v>Bhuvneshwar</v>
      </c>
      <c r="H45" s="1" t="str">
        <v>Back Order (New Item)</v>
      </c>
      <c r="I45" s="1" t="str">
        <v>OutStation</v>
      </c>
    </row>
    <row r="46" spans="1:9" x14ac:dyDescent="0.25">
      <c r="A46" s="1" t="str">
        <v>L-003805-00-0005</v>
      </c>
      <c r="B46" s="1" t="str">
        <v xml:space="preserve">ON-TARGETplus Human DDX39B (7919) siRNA -_x000D_
SMARTpool, 5 nmol </v>
      </c>
      <c r="C46" s="1">
        <v>1</v>
      </c>
      <c r="D46" s="1" t="str">
        <v>ILS</v>
      </c>
      <c r="E46" s="1">
        <v>-20</v>
      </c>
      <c r="F46" s="1" t="str">
        <v>DHARMACON</v>
      </c>
      <c r="G46" s="1" t="str">
        <v>Bhuvneshwar</v>
      </c>
      <c r="H46" s="1" t="str">
        <v>Back Order (New Item)</v>
      </c>
      <c r="I46" s="1" t="str">
        <v>OutStation</v>
      </c>
    </row>
    <row r="47" spans="1:9" x14ac:dyDescent="0.25">
      <c r="A47" s="1" t="str">
        <v>D-001810-10-05</v>
      </c>
      <c r="B47" s="1" t="str">
        <v>ON-TARGETplus Non-targeting Pool  5nmol</v>
      </c>
      <c r="C47" s="1">
        <v>1</v>
      </c>
      <c r="D47" s="1" t="str">
        <v>ILS</v>
      </c>
      <c r="E47" s="1">
        <v>-20</v>
      </c>
      <c r="F47" s="1" t="str">
        <v>DHARMACON</v>
      </c>
      <c r="G47" s="1" t="str">
        <v>Bhuvneshwar</v>
      </c>
      <c r="H47" s="1" t="str">
        <v>Back Order (New Item)</v>
      </c>
      <c r="I47" s="1" t="str">
        <v>OutStation</v>
      </c>
    </row>
    <row r="48" spans="1:9" x14ac:dyDescent="0.25">
      <c r="A48" s="1" t="str">
        <v>L-015121-00-0005</v>
      </c>
      <c r="B48" s="1" t="str">
        <v>ON-TARGETplus Human MYO1C (4641) siRNA - SMARTpool  5nmol</v>
      </c>
      <c r="C48" s="1">
        <v>1</v>
      </c>
      <c r="D48" s="1" t="str">
        <v>NCBS</v>
      </c>
      <c r="E48" s="1">
        <v>-20</v>
      </c>
      <c r="F48" s="1" t="str">
        <v>DHARMACON</v>
      </c>
      <c r="G48" s="1" t="str">
        <v>Banglore</v>
      </c>
      <c r="H48" s="1" t="str">
        <v>Pending Purchase Order</v>
      </c>
      <c r="I48" s="1" t="str">
        <v>OutStation</v>
      </c>
    </row>
    <row r="49" spans="1:9" x14ac:dyDescent="0.25">
      <c r="A49" s="1" t="str">
        <v>L-020165-00-0005</v>
      </c>
      <c r="B49" s="1" t="str">
        <v>ON-TARGETplus Human CTCF (10664) siRNA - SMARTpool  5nmol</v>
      </c>
      <c r="C49" s="1">
        <v>1</v>
      </c>
      <c r="D49" s="1" t="str">
        <v>NCBS</v>
      </c>
      <c r="E49" s="1">
        <v>-20</v>
      </c>
      <c r="F49" s="1" t="str">
        <v>DHARMACON</v>
      </c>
      <c r="G49" s="1" t="str">
        <v>Banglore</v>
      </c>
      <c r="H49" s="1" t="str">
        <v>Pending Purchase Order</v>
      </c>
      <c r="I49" s="1" t="str">
        <v>OutStation</v>
      </c>
    </row>
    <row r="50" spans="1:9" x14ac:dyDescent="0.25">
      <c r="A50" s="1">
        <v>1261254</v>
      </c>
      <c r="B50" s="1" t="str">
        <v>RPMI 1640, 1x, w/o glutamine, 500 mL</v>
      </c>
      <c r="C50" s="1">
        <v>1</v>
      </c>
      <c r="D50" s="1" t="str">
        <v>STOCK</v>
      </c>
      <c r="E50" s="1">
        <v>4</v>
      </c>
      <c r="F50" s="1" t="str">
        <v>MP BIO</v>
      </c>
      <c r="G50" s="1" t="str">
        <v>STOCK</v>
      </c>
      <c r="H50" s="1" t="str">
        <v>STOCK</v>
      </c>
      <c r="I50" s="1" t="str">
        <v>STOCK</v>
      </c>
    </row>
    <row r="51" spans="1:9" x14ac:dyDescent="0.25">
      <c r="A51" s="1" t="str">
        <v>T-0928</v>
      </c>
      <c r="B51" s="1">
        <v>0</v>
      </c>
      <c r="C51" s="1">
        <v>1</v>
      </c>
      <c r="D51" s="1" t="str">
        <v>Stock</v>
      </c>
      <c r="E51" s="1">
        <v>-20</v>
      </c>
      <c r="F51" s="1" t="str">
        <v>TargetMol</v>
      </c>
      <c r="G51" s="1" t="str">
        <v>STOCK</v>
      </c>
      <c r="H51" s="1" t="str">
        <v>Stock</v>
      </c>
      <c r="I51" s="1" t="str">
        <v>STOCK</v>
      </c>
    </row>
    <row r="52" spans="1:9" x14ac:dyDescent="0.25">
      <c r="A52" s="1" t="str">
        <v>11TRIMPR01</v>
      </c>
      <c r="B52" s="1">
        <v>0</v>
      </c>
      <c r="C52" s="1">
        <v>1</v>
      </c>
      <c r="D52" s="1" t="str">
        <v>Stock</v>
      </c>
      <c r="E52" s="1" t="str">
        <v>RT</v>
      </c>
      <c r="F52" s="1" t="str">
        <v>MP BIO</v>
      </c>
      <c r="G52" s="1" t="str">
        <v>STOCK</v>
      </c>
      <c r="H52" s="1" t="str">
        <v>Stock</v>
      </c>
      <c r="I52" s="1" t="str">
        <v>STOCK</v>
      </c>
    </row>
    <row r="53" spans="1:9" x14ac:dyDescent="0.25">
      <c r="A53" s="1" t="str">
        <v>T1408</v>
      </c>
      <c r="B53" s="1">
        <v>0</v>
      </c>
      <c r="C53" s="1">
        <v>1</v>
      </c>
      <c r="D53" s="1" t="str">
        <v>AIIMS</v>
      </c>
      <c r="E53" s="1">
        <v>-20</v>
      </c>
      <c r="F53" s="1" t="str">
        <v>TARGETMOL</v>
      </c>
      <c r="G53" s="1" t="str">
        <v>Delhi</v>
      </c>
      <c r="H53" s="1" t="str">
        <v>Priyanka Madam</v>
      </c>
      <c r="I53" s="1" t="str">
        <v>Local</v>
      </c>
    </row>
    <row r="54" spans="1:9" x14ac:dyDescent="0.25">
      <c r="A54" s="1">
        <v>301804</v>
      </c>
      <c r="B54" s="1" t="str">
        <v>anti-human CD14</v>
      </c>
      <c r="C54" s="1">
        <v>1</v>
      </c>
      <c r="D54" s="1" t="str">
        <v>AIIMS</v>
      </c>
      <c r="E54" s="1">
        <v>4</v>
      </c>
      <c r="F54" s="1" t="str">
        <v>BioLegend</v>
      </c>
      <c r="G54" s="1" t="str">
        <v>Delhi</v>
      </c>
      <c r="H54" s="1" t="str">
        <v>PRIYANKA MADAM</v>
      </c>
      <c r="I54" s="1" t="str">
        <v>Local</v>
      </c>
    </row>
    <row r="55" spans="1:9" x14ac:dyDescent="0.25">
      <c r="A55" s="1">
        <v>331222</v>
      </c>
      <c r="B55" s="1" t="str">
        <v>anti-Brevican</v>
      </c>
      <c r="C55" s="1">
        <v>1</v>
      </c>
      <c r="D55" s="1" t="str">
        <v>STOCK</v>
      </c>
      <c r="E55" s="1">
        <v>4</v>
      </c>
      <c r="F55" s="1" t="str">
        <v>Biolegend</v>
      </c>
      <c r="G55" s="1" t="str">
        <v>STOCK</v>
      </c>
      <c r="H55" s="1" t="str">
        <v>STOCK</v>
      </c>
      <c r="I55" s="1" t="str">
        <v>STOCK</v>
      </c>
    </row>
    <row r="56" spans="1:9" x14ac:dyDescent="0.25">
      <c r="A56" s="1" t="str">
        <v>180E04---E</v>
      </c>
      <c r="B56" s="1">
        <v>0</v>
      </c>
      <c r="C56" s="1">
        <v>1</v>
      </c>
      <c r="D56" s="1" t="str">
        <v>STOCK</v>
      </c>
      <c r="E56" s="1" t="str">
        <v>RT</v>
      </c>
      <c r="F56" s="1" t="str">
        <v>SARTORIUS</v>
      </c>
      <c r="G56" s="1" t="str">
        <v>STOCK</v>
      </c>
      <c r="H56" s="1" t="str">
        <v>STOCK</v>
      </c>
      <c r="I56" s="1" t="str">
        <v>STOCK</v>
      </c>
    </row>
    <row r="57" spans="1:9" x14ac:dyDescent="0.25">
      <c r="A57" s="1" t="str">
        <v>180E05---E</v>
      </c>
      <c r="B57" s="1">
        <v>0</v>
      </c>
      <c r="C57" s="1">
        <v>1</v>
      </c>
      <c r="D57" s="1" t="str">
        <v>STOCK</v>
      </c>
      <c r="E57" s="1" t="str">
        <v>RT</v>
      </c>
      <c r="F57" s="1" t="str">
        <v>SARTORIUS</v>
      </c>
      <c r="G57" s="1" t="str">
        <v>STOCK</v>
      </c>
      <c r="H57" s="1" t="str">
        <v>STOCK</v>
      </c>
      <c r="I57" s="1" t="str">
        <v>STOCK</v>
      </c>
    </row>
    <row r="58" spans="1:9" x14ac:dyDescent="0.25">
      <c r="A58" s="1" t="str">
        <v>LH-729220</v>
      </c>
      <c r="B58" s="1">
        <v>0</v>
      </c>
      <c r="C58" s="1">
        <v>1</v>
      </c>
      <c r="D58" s="1" t="str">
        <v>STOCK</v>
      </c>
      <c r="E58" s="1" t="str">
        <v>RT</v>
      </c>
      <c r="F58" s="1" t="str">
        <v>SARTORIUS</v>
      </c>
      <c r="G58" s="1" t="str">
        <v>STOCK</v>
      </c>
      <c r="H58" s="1" t="str">
        <v>STOCK</v>
      </c>
      <c r="I58" s="1" t="str">
        <v>STOCK</v>
      </c>
    </row>
    <row r="59" spans="1:9" x14ac:dyDescent="0.25">
      <c r="A59" s="1" t="str">
        <v>LH-729230</v>
      </c>
      <c r="B59" s="1">
        <v>0</v>
      </c>
      <c r="C59" s="1">
        <v>1</v>
      </c>
      <c r="D59" s="1" t="str">
        <v>STOCK</v>
      </c>
      <c r="E59" s="1" t="str">
        <v>RT</v>
      </c>
      <c r="F59" s="1" t="str">
        <v>SARTORIUS</v>
      </c>
      <c r="G59" s="1" t="str">
        <v>STOCK</v>
      </c>
      <c r="H59" s="1" t="str">
        <v>STOCK</v>
      </c>
      <c r="I59" s="1" t="str">
        <v>STOCK</v>
      </c>
    </row>
    <row r="60" spans="1:9" x14ac:dyDescent="0.25">
      <c r="A60" s="1" t="str">
        <v>LH-729240</v>
      </c>
      <c r="B60" s="1">
        <v>0</v>
      </c>
      <c r="C60" s="1">
        <v>1</v>
      </c>
      <c r="D60" s="1" t="str">
        <v>STOCK</v>
      </c>
      <c r="E60" s="1" t="str">
        <v>RT</v>
      </c>
      <c r="F60" s="1" t="str">
        <v>SARTORIUS</v>
      </c>
      <c r="G60" s="1" t="str">
        <v>STOCK</v>
      </c>
      <c r="H60" s="1" t="str">
        <v>STOCK</v>
      </c>
      <c r="I60" s="1" t="str">
        <v>STOCK</v>
      </c>
    </row>
    <row r="61" spans="1:9" x14ac:dyDescent="0.25">
      <c r="A61" s="1">
        <v>101206</v>
      </c>
      <c r="B61" s="1" t="str">
        <v>anti-mouse/human CD11b</v>
      </c>
      <c r="C61" s="1">
        <v>1</v>
      </c>
      <c r="D61" s="1" t="str">
        <v>IISER BHOPAL</v>
      </c>
      <c r="E61" s="1">
        <v>4</v>
      </c>
      <c r="F61" s="1" t="str">
        <v>BIOLEGEND</v>
      </c>
      <c r="G61" s="1" t="str">
        <v>Bhopal</v>
      </c>
      <c r="H61" s="1" t="str">
        <v>On Hold (Priyanka madam)</v>
      </c>
      <c r="I61" s="1" t="str">
        <v>OutStation</v>
      </c>
    </row>
    <row r="62" spans="1:9" x14ac:dyDescent="0.25">
      <c r="A62" s="1">
        <v>103039</v>
      </c>
      <c r="B62" s="1" t="str">
        <v>anti-mouse/human CD44</v>
      </c>
      <c r="C62" s="1">
        <v>1</v>
      </c>
      <c r="D62" s="1" t="str">
        <v>IISER BHOPAL</v>
      </c>
      <c r="E62" s="1">
        <v>4</v>
      </c>
      <c r="F62" s="1" t="str">
        <v>BIOLEGEND</v>
      </c>
      <c r="G62" s="1" t="str">
        <v>Bhopal</v>
      </c>
      <c r="H62" s="1" t="str">
        <v>On Hold (Priyanka madam)</v>
      </c>
      <c r="I62" s="1" t="str">
        <v>OutStation</v>
      </c>
    </row>
    <row r="63" spans="1:9" x14ac:dyDescent="0.25">
      <c r="A63" s="1">
        <v>104729</v>
      </c>
      <c r="B63" s="1" t="str">
        <v>anti-mouse CD80</v>
      </c>
      <c r="C63" s="1">
        <v>1</v>
      </c>
      <c r="D63" s="1" t="str">
        <v>IISER BHOPAL</v>
      </c>
      <c r="E63" s="1">
        <v>4</v>
      </c>
      <c r="F63" s="1" t="str">
        <v>BIOLEGEND</v>
      </c>
      <c r="G63" s="1" t="str">
        <v>Bhopal</v>
      </c>
      <c r="H63" s="1" t="str">
        <v>On Hold (Priyanka madam)</v>
      </c>
      <c r="I63" s="1" t="str">
        <v>OutStation</v>
      </c>
    </row>
    <row r="64" spans="1:9" x14ac:dyDescent="0.25">
      <c r="A64" s="1">
        <v>105606</v>
      </c>
      <c r="B64" s="1" t="str">
        <v>anti-mouse CD102</v>
      </c>
      <c r="C64" s="1">
        <v>1</v>
      </c>
      <c r="D64" s="1" t="str">
        <v>IISER BHOPAL</v>
      </c>
      <c r="E64" s="1">
        <v>4</v>
      </c>
      <c r="F64" s="1" t="str">
        <v>BIOLEGEND</v>
      </c>
      <c r="G64" s="1" t="str">
        <v>Bhopal</v>
      </c>
      <c r="H64" s="1" t="str">
        <v>On Hold (Priyanka madam)</v>
      </c>
      <c r="I64" s="1" t="str">
        <v>OutStation</v>
      </c>
    </row>
    <row r="65" spans="1:9" x14ac:dyDescent="0.25">
      <c r="A65" s="1">
        <v>106315</v>
      </c>
      <c r="B65" s="1" t="str">
        <v>anti-mouse CD152</v>
      </c>
      <c r="C65" s="1">
        <v>1</v>
      </c>
      <c r="D65" s="1" t="str">
        <v>IISER BHOPAL</v>
      </c>
      <c r="E65" s="1">
        <v>4</v>
      </c>
      <c r="F65" s="1" t="str">
        <v>BIOLEGEND</v>
      </c>
      <c r="G65" s="1" t="str">
        <v>Bhopal</v>
      </c>
      <c r="H65" s="1" t="str">
        <v>On Hold (Priyanka madam)</v>
      </c>
      <c r="I65" s="1" t="str">
        <v>OutStation</v>
      </c>
    </row>
    <row r="66" spans="1:9" x14ac:dyDescent="0.25">
      <c r="A66" s="1">
        <v>107643</v>
      </c>
      <c r="B66" s="1" t="str">
        <v>anti-mouse I-A/I-E</v>
      </c>
      <c r="C66" s="1">
        <v>1</v>
      </c>
      <c r="D66" s="1" t="str">
        <v>IISER BHOPAL</v>
      </c>
      <c r="E66" s="1">
        <v>4</v>
      </c>
      <c r="F66" s="1" t="str">
        <v>BIOLEGEND</v>
      </c>
      <c r="G66" s="1" t="str">
        <v>Bhopal</v>
      </c>
      <c r="H66" s="1" t="str">
        <v>On Hold (Priyanka madam)</v>
      </c>
      <c r="I66" s="1" t="str">
        <v>OutStation</v>
      </c>
    </row>
    <row r="67" spans="1:9" x14ac:dyDescent="0.25">
      <c r="A67" s="1">
        <v>116119</v>
      </c>
      <c r="B67" s="1" t="str">
        <v>anti-mouse CD54</v>
      </c>
      <c r="C67" s="1">
        <v>1</v>
      </c>
      <c r="D67" s="1" t="str">
        <v>IISER BHOPAL</v>
      </c>
      <c r="E67" s="1">
        <v>4</v>
      </c>
      <c r="F67" s="1" t="str">
        <v>BIOLEGEND</v>
      </c>
      <c r="G67" s="1" t="str">
        <v>Bhopal</v>
      </c>
      <c r="H67" s="1" t="str">
        <v>On Hold (Priyanka madam)</v>
      </c>
      <c r="I67" s="1" t="str">
        <v>OutStation</v>
      </c>
    </row>
    <row r="68" spans="1:9" x14ac:dyDescent="0.25">
      <c r="A68" s="1">
        <v>117329</v>
      </c>
      <c r="B68" s="1" t="str">
        <v>anti-mouse CD11c</v>
      </c>
      <c r="C68" s="1">
        <v>1</v>
      </c>
      <c r="D68" s="1" t="str">
        <v>IISER BHOPAL</v>
      </c>
      <c r="E68" s="1">
        <v>4</v>
      </c>
      <c r="F68" s="1" t="str">
        <v>BIOLEGEND</v>
      </c>
      <c r="G68" s="1" t="str">
        <v>Bhopal</v>
      </c>
      <c r="H68" s="1" t="str">
        <v>On Hold (Priyanka madam)</v>
      </c>
      <c r="I68" s="1" t="str">
        <v>OutStation</v>
      </c>
    </row>
    <row r="69" spans="1:9" x14ac:dyDescent="0.25">
      <c r="A69" s="1">
        <v>122023</v>
      </c>
      <c r="B69" s="1" t="str">
        <v>anti-mouse CD28</v>
      </c>
      <c r="C69" s="1">
        <v>1</v>
      </c>
      <c r="D69" s="1" t="str">
        <v>IISER BHOPAL</v>
      </c>
      <c r="E69" s="1">
        <v>4</v>
      </c>
      <c r="F69" s="1" t="str">
        <v>BIOLEGEND</v>
      </c>
      <c r="G69" s="1" t="str">
        <v>Bhopal</v>
      </c>
      <c r="H69" s="1" t="str">
        <v>On Hold (Priyanka madam)</v>
      </c>
      <c r="I69" s="1" t="str">
        <v>OutStation</v>
      </c>
    </row>
    <row r="70" spans="1:9" x14ac:dyDescent="0.25">
      <c r="A70" s="1">
        <v>123133</v>
      </c>
      <c r="B70" s="1" t="str">
        <v>anti-mouse F4/80</v>
      </c>
      <c r="C70" s="1">
        <v>1</v>
      </c>
      <c r="D70" s="1" t="str">
        <v>IISER BHOPAL</v>
      </c>
      <c r="E70" s="1">
        <v>4</v>
      </c>
      <c r="F70" s="1" t="str">
        <v>BIOLEGEND</v>
      </c>
      <c r="G70" s="1" t="str">
        <v>Bhopal</v>
      </c>
      <c r="H70" s="1" t="str">
        <v>On Hold (Priyanka madam)</v>
      </c>
      <c r="I70" s="1" t="str">
        <v>OutStation</v>
      </c>
    </row>
    <row r="71" spans="1:9" x14ac:dyDescent="0.25">
      <c r="A71" s="1">
        <v>126511</v>
      </c>
      <c r="B71" s="1" t="str">
        <v>anti-mouse CD183 (CXCR3)</v>
      </c>
      <c r="C71" s="1">
        <v>1</v>
      </c>
      <c r="D71" s="1" t="str">
        <v>IISER BHOPAL</v>
      </c>
      <c r="E71" s="1">
        <v>4</v>
      </c>
      <c r="F71" s="1" t="str">
        <v>BIOLEGEND</v>
      </c>
      <c r="G71" s="1" t="str">
        <v>Bhopal</v>
      </c>
      <c r="H71" s="1" t="str">
        <v>On Hold (Priyanka madam)</v>
      </c>
      <c r="I71" s="1" t="str">
        <v>OutStation</v>
      </c>
    </row>
    <row r="72" spans="1:9" x14ac:dyDescent="0.25">
      <c r="A72" s="1">
        <v>127215</v>
      </c>
      <c r="B72" s="1" t="str">
        <v>anti-mouse CD73</v>
      </c>
      <c r="C72" s="1">
        <v>1</v>
      </c>
      <c r="D72" s="1" t="str">
        <v>IISER BHOPAL</v>
      </c>
      <c r="E72" s="1">
        <v>4</v>
      </c>
      <c r="F72" s="1" t="str">
        <v>BIOLEGEND</v>
      </c>
      <c r="G72" s="1" t="str">
        <v>Bhopal</v>
      </c>
      <c r="H72" s="1" t="str">
        <v>On Hold (Priyanka madam)</v>
      </c>
      <c r="I72" s="1" t="str">
        <v>OutStation</v>
      </c>
    </row>
    <row r="73" spans="1:9" x14ac:dyDescent="0.25">
      <c r="A73" s="1">
        <v>128035</v>
      </c>
      <c r="B73" s="1" t="str">
        <v>anti-mouse Ly-6C</v>
      </c>
      <c r="C73" s="1">
        <v>1</v>
      </c>
      <c r="D73" s="1" t="str">
        <v>IISER BHOPAL</v>
      </c>
      <c r="E73" s="1">
        <v>4</v>
      </c>
      <c r="F73" s="1" t="str">
        <v>BIOLEGEND</v>
      </c>
      <c r="G73" s="1" t="str">
        <v>Bhopal</v>
      </c>
      <c r="H73" s="1" t="str">
        <v>On Hold (Priyanka madam)</v>
      </c>
      <c r="I73" s="1" t="str">
        <v>OutStation</v>
      </c>
    </row>
    <row r="74" spans="1:9" x14ac:dyDescent="0.25">
      <c r="A74" s="1">
        <v>134021</v>
      </c>
      <c r="B74" s="1" t="str">
        <v>anti-mouse CD366 (Tim-3)</v>
      </c>
      <c r="C74" s="1">
        <v>1</v>
      </c>
      <c r="D74" s="1" t="str">
        <v>IISER BHOPAL</v>
      </c>
      <c r="E74" s="1">
        <v>4</v>
      </c>
      <c r="F74" s="1" t="str">
        <v>BIOLEGEND</v>
      </c>
      <c r="G74" s="1" t="str">
        <v>Bhopal</v>
      </c>
      <c r="H74" s="1" t="str">
        <v>On Hold (Priyanka madam)</v>
      </c>
      <c r="I74" s="1" t="str">
        <v>OutStation</v>
      </c>
    </row>
    <row r="75" spans="1:9" x14ac:dyDescent="0.25">
      <c r="A75" s="1">
        <v>135219</v>
      </c>
      <c r="B75" s="1" t="str">
        <v>anti-mouse CD279 (PD-1)</v>
      </c>
      <c r="C75" s="1">
        <v>1</v>
      </c>
      <c r="D75" s="1" t="str">
        <v>IISER BHOPAL</v>
      </c>
      <c r="E75" s="1">
        <v>4</v>
      </c>
      <c r="F75" s="1" t="str">
        <v>BIOLEGEND</v>
      </c>
      <c r="G75" s="1" t="str">
        <v>Bhopal</v>
      </c>
      <c r="H75" s="1" t="str">
        <v>On Hold (Priyanka madam)</v>
      </c>
      <c r="I75" s="1" t="str">
        <v>OutStation</v>
      </c>
    </row>
    <row r="76" spans="1:9" x14ac:dyDescent="0.25">
      <c r="A76" s="1">
        <v>137017</v>
      </c>
      <c r="B76" s="1" t="str">
        <v>anti-mouse CD68</v>
      </c>
      <c r="C76" s="1">
        <v>1</v>
      </c>
      <c r="D76" s="1" t="str">
        <v>IISER BHOPAL</v>
      </c>
      <c r="E76" s="1">
        <v>4</v>
      </c>
      <c r="F76" s="1" t="str">
        <v>BIOLEGEND</v>
      </c>
      <c r="G76" s="1" t="str">
        <v>Bhopal</v>
      </c>
      <c r="H76" s="1" t="str">
        <v>On Hold (Priyanka madam)</v>
      </c>
      <c r="I76" s="1" t="str">
        <v>OutStation</v>
      </c>
    </row>
    <row r="77" spans="1:9" x14ac:dyDescent="0.25">
      <c r="A77" s="1">
        <v>138427</v>
      </c>
      <c r="B77" s="1" t="str">
        <v>anti-mouse/human KLRG1 (MAFA)</v>
      </c>
      <c r="C77" s="1">
        <v>1</v>
      </c>
      <c r="D77" s="1" t="str">
        <v>IISER BHOPAL</v>
      </c>
      <c r="E77" s="1">
        <v>4</v>
      </c>
      <c r="F77" s="1" t="str">
        <v>BIOLEGEND</v>
      </c>
      <c r="G77" s="1" t="str">
        <v>Bhopal</v>
      </c>
      <c r="H77" s="1" t="str">
        <v>On Hold (Priyanka madam)</v>
      </c>
      <c r="I77" s="1" t="str">
        <v>OutStation</v>
      </c>
    </row>
    <row r="78" spans="1:9" x14ac:dyDescent="0.25">
      <c r="A78" s="1">
        <v>141716</v>
      </c>
      <c r="B78" s="1" t="str">
        <v>anti-mouse CD206 (MMR)</v>
      </c>
      <c r="C78" s="1">
        <v>1</v>
      </c>
      <c r="D78" s="1" t="str">
        <v>IISER BHOPAL</v>
      </c>
      <c r="E78" s="1">
        <v>4</v>
      </c>
      <c r="F78" s="1" t="str">
        <v>BIOLEGEND</v>
      </c>
      <c r="G78" s="1" t="str">
        <v>Bhopal</v>
      </c>
      <c r="H78" s="1" t="str">
        <v>On Hold (Priyanka madam)</v>
      </c>
      <c r="I78" s="1" t="str">
        <v>OutStation</v>
      </c>
    </row>
    <row r="79" spans="1:9" x14ac:dyDescent="0.25">
      <c r="A79" s="1">
        <v>151227</v>
      </c>
      <c r="B79" s="1" t="str">
        <v>anti-mouse/human Ki-67</v>
      </c>
      <c r="C79" s="1">
        <v>1</v>
      </c>
      <c r="D79" s="1" t="str">
        <v>IISER BHOPAL</v>
      </c>
      <c r="E79" s="1">
        <v>4</v>
      </c>
      <c r="F79" s="1" t="str">
        <v>BIOLEGEND</v>
      </c>
      <c r="G79" s="1" t="str">
        <v>Bhopal</v>
      </c>
      <c r="H79" s="1" t="str">
        <v>On Hold (Priyanka madam)</v>
      </c>
      <c r="I79" s="1" t="str">
        <v>OutStation</v>
      </c>
    </row>
    <row r="80" spans="1:9" x14ac:dyDescent="0.25">
      <c r="A80" s="1">
        <v>152421</v>
      </c>
      <c r="B80" s="1" t="str">
        <v>anti-mouse CD19</v>
      </c>
      <c r="C80" s="1">
        <v>1</v>
      </c>
      <c r="D80" s="1" t="str">
        <v>IISER BHOPAL</v>
      </c>
      <c r="E80" s="1">
        <v>4</v>
      </c>
      <c r="F80" s="1" t="str">
        <v>BIOLEGEND</v>
      </c>
      <c r="G80" s="1" t="str">
        <v>Bhopal</v>
      </c>
      <c r="H80" s="1" t="str">
        <v>On Hold (Priyanka madam)</v>
      </c>
      <c r="I80" s="1" t="str">
        <v>OutStation</v>
      </c>
    </row>
    <row r="81" spans="1:9" x14ac:dyDescent="0.25">
      <c r="A81" s="1">
        <v>156908</v>
      </c>
      <c r="B81" s="1" t="str">
        <v>anti-mouse CD103 Recombinant</v>
      </c>
      <c r="C81" s="1">
        <v>1</v>
      </c>
      <c r="D81" s="1" t="str">
        <v>IISER BHOPAL</v>
      </c>
      <c r="E81" s="1">
        <v>4</v>
      </c>
      <c r="F81" s="1" t="str">
        <v>BIOLEGEND</v>
      </c>
      <c r="G81" s="1" t="str">
        <v>Bhopal</v>
      </c>
      <c r="H81" s="1" t="str">
        <v>On Hold (Priyanka madam)</v>
      </c>
      <c r="I81" s="1" t="str">
        <v>OutStation</v>
      </c>
    </row>
    <row r="82" spans="1:9" x14ac:dyDescent="0.25">
      <c r="A82" s="1">
        <v>304121</v>
      </c>
      <c r="B82" s="1" t="str">
        <v>anti-human CD45RA</v>
      </c>
      <c r="C82" s="1">
        <v>1</v>
      </c>
      <c r="D82" s="1" t="str">
        <v>IISER BHOPAL</v>
      </c>
      <c r="E82" s="1">
        <v>4</v>
      </c>
      <c r="F82" s="1" t="str">
        <v>BIOLEGEND</v>
      </c>
      <c r="G82" s="1" t="str">
        <v>Bhopal</v>
      </c>
      <c r="H82" s="1" t="str">
        <v>On Hold (Priyanka madam)</v>
      </c>
      <c r="I82" s="1" t="str">
        <v>OutStation</v>
      </c>
    </row>
    <row r="83" spans="1:9" x14ac:dyDescent="0.25">
      <c r="A83" s="1">
        <v>304237</v>
      </c>
      <c r="B83" s="1" t="str">
        <v>anti-human CD45RO</v>
      </c>
      <c r="C83" s="1">
        <v>1</v>
      </c>
      <c r="D83" s="1" t="str">
        <v>IISER BHOPAL</v>
      </c>
      <c r="E83" s="1">
        <v>4</v>
      </c>
      <c r="F83" s="1" t="str">
        <v>BIOLEGEND</v>
      </c>
      <c r="G83" s="1" t="str">
        <v>Bhopal</v>
      </c>
      <c r="H83" s="1" t="str">
        <v>On Hold (Priyanka madam)</v>
      </c>
      <c r="I83" s="1" t="str">
        <v>OutStation</v>
      </c>
    </row>
    <row r="84" spans="1:9" x14ac:dyDescent="0.25">
      <c r="A84" s="1">
        <v>310925</v>
      </c>
      <c r="B84" s="1" t="str">
        <v>anti-human CD69</v>
      </c>
      <c r="C84" s="1">
        <v>1</v>
      </c>
      <c r="D84" s="1" t="str">
        <v>IISER BHOPAL</v>
      </c>
      <c r="E84" s="1">
        <v>4</v>
      </c>
      <c r="F84" s="1" t="str">
        <v>BIOLEGEND</v>
      </c>
      <c r="G84" s="1" t="str">
        <v>Bhopal</v>
      </c>
      <c r="H84" s="1" t="str">
        <v>On Hold (Priyanka madam)</v>
      </c>
      <c r="I84" s="1" t="str">
        <v>OutStation</v>
      </c>
    </row>
    <row r="85" spans="1:9" x14ac:dyDescent="0.25">
      <c r="A85" s="1">
        <v>339007</v>
      </c>
      <c r="B85" s="1" t="str">
        <v>anti-human CD122 (IL-2Rβ)</v>
      </c>
      <c r="C85" s="1">
        <v>1</v>
      </c>
      <c r="D85" s="1" t="str">
        <v>IISER BHOPAL</v>
      </c>
      <c r="E85" s="1">
        <v>4</v>
      </c>
      <c r="F85" s="1" t="str">
        <v>BIOLEGEND</v>
      </c>
      <c r="G85" s="1" t="str">
        <v>Bhopal</v>
      </c>
      <c r="H85" s="1" t="str">
        <v>On Hold (Priyanka madam)</v>
      </c>
      <c r="I85" s="1" t="str">
        <v>OutStation</v>
      </c>
    </row>
    <row r="86" spans="1:9" x14ac:dyDescent="0.25">
      <c r="A86" s="1">
        <v>340009</v>
      </c>
      <c r="B86" s="1" t="str">
        <v>anti-human CD11b</v>
      </c>
      <c r="C86" s="1">
        <v>1</v>
      </c>
      <c r="D86" s="1" t="str">
        <v>IISER BHOPAL</v>
      </c>
      <c r="E86" s="1">
        <v>4</v>
      </c>
      <c r="F86" s="1" t="str">
        <v>BIOLEGEND</v>
      </c>
      <c r="G86" s="1" t="str">
        <v>Bhopal</v>
      </c>
      <c r="H86" s="1" t="str">
        <v>On Hold (Priyanka madam)</v>
      </c>
      <c r="I86" s="1" t="str">
        <v>OutStation</v>
      </c>
    </row>
    <row r="87" spans="1:9" x14ac:dyDescent="0.25">
      <c r="A87" s="1">
        <v>344747</v>
      </c>
      <c r="B87" s="1" t="str">
        <v>anti-human CD8</v>
      </c>
      <c r="C87" s="1">
        <v>1</v>
      </c>
      <c r="D87" s="1" t="str">
        <v>IISER BHOPAL</v>
      </c>
      <c r="E87" s="1">
        <v>4</v>
      </c>
      <c r="F87" s="1" t="str">
        <v>BIOLEGEND</v>
      </c>
      <c r="G87" s="1" t="str">
        <v>Bhopal</v>
      </c>
      <c r="H87" s="1" t="str">
        <v>On Hold (Priyanka madam)</v>
      </c>
      <c r="I87" s="1" t="str">
        <v>OutStation</v>
      </c>
    </row>
    <row r="88" spans="1:9" x14ac:dyDescent="0.25">
      <c r="A88" s="1">
        <v>364115</v>
      </c>
      <c r="B88" s="1" t="str">
        <v>anti-BrdU</v>
      </c>
      <c r="C88" s="1">
        <v>1</v>
      </c>
      <c r="D88" s="1" t="str">
        <v>IISER BHOPAL</v>
      </c>
      <c r="E88" s="1">
        <v>4</v>
      </c>
      <c r="F88" s="1" t="str">
        <v>BIOLEGEND</v>
      </c>
      <c r="G88" s="1" t="str">
        <v>Bhopal</v>
      </c>
      <c r="H88" s="1" t="str">
        <v>On Hold (Priyanka madam)</v>
      </c>
      <c r="I88" s="1" t="str">
        <v>OutStation</v>
      </c>
    </row>
    <row r="89" spans="1:9" x14ac:dyDescent="0.25">
      <c r="A89" s="1">
        <v>364805</v>
      </c>
      <c r="B89" s="1" t="str">
        <v>anti-human CD366 (Tim-3)</v>
      </c>
      <c r="C89" s="1">
        <v>1</v>
      </c>
      <c r="D89" s="1" t="str">
        <v>IISER BHOPAL</v>
      </c>
      <c r="E89" s="1">
        <v>4</v>
      </c>
      <c r="F89" s="1" t="str">
        <v>BIOLEGEND</v>
      </c>
      <c r="G89" s="1" t="str">
        <v>Bhopal</v>
      </c>
      <c r="H89" s="1" t="str">
        <v>On Hold (Priyanka madam)</v>
      </c>
      <c r="I89" s="1" t="str">
        <v>OutStation</v>
      </c>
    </row>
    <row r="90" spans="1:9" x14ac:dyDescent="0.25">
      <c r="A90" s="1">
        <v>369611</v>
      </c>
      <c r="B90" s="1" t="str">
        <v>anti-human CD152 (CTLA-4)</v>
      </c>
      <c r="C90" s="1">
        <v>1</v>
      </c>
      <c r="D90" s="1" t="str">
        <v>IISER BHOPAL</v>
      </c>
      <c r="E90" s="1">
        <v>4</v>
      </c>
      <c r="F90" s="1" t="str">
        <v>BIOLEGEND</v>
      </c>
      <c r="G90" s="1" t="str">
        <v>Bhopal</v>
      </c>
      <c r="H90" s="1" t="str">
        <v>On Hold (Priyanka madam)</v>
      </c>
      <c r="I90" s="1" t="str">
        <v>OutStation</v>
      </c>
    </row>
    <row r="91" spans="1:9" x14ac:dyDescent="0.25">
      <c r="A91" s="1">
        <v>379205</v>
      </c>
      <c r="B91" s="1" t="str">
        <v>anti-human CD279 (PD-1)</v>
      </c>
      <c r="C91" s="1">
        <v>1</v>
      </c>
      <c r="D91" s="1" t="str">
        <v>IISER BHOPAL</v>
      </c>
      <c r="E91" s="1">
        <v>4</v>
      </c>
      <c r="F91" s="1" t="str">
        <v>BIOLEGEND</v>
      </c>
      <c r="G91" s="1" t="str">
        <v>Bhopal</v>
      </c>
      <c r="H91" s="1" t="str">
        <v>On Hold (Priyanka madam)</v>
      </c>
      <c r="I91" s="1" t="str">
        <v>OutStation</v>
      </c>
    </row>
    <row r="92" spans="1:9" x14ac:dyDescent="0.25">
      <c r="A92" s="1">
        <v>406410</v>
      </c>
      <c r="B92" s="1" t="str">
        <v>Donkey anti-rabbit IgG (min. x-reactivity)</v>
      </c>
      <c r="C92" s="1">
        <v>1</v>
      </c>
      <c r="D92" s="1" t="str">
        <v>IISER BHOPAL</v>
      </c>
      <c r="E92" s="1">
        <v>4</v>
      </c>
      <c r="F92" s="1" t="str">
        <v>BIOLEGEND</v>
      </c>
      <c r="G92" s="1" t="str">
        <v>Bhopal</v>
      </c>
      <c r="H92" s="1" t="str">
        <v>On Hold (Priyanka madam)</v>
      </c>
      <c r="I92" s="1" t="str">
        <v>OutStation</v>
      </c>
    </row>
    <row r="93" spans="1:9" x14ac:dyDescent="0.25">
      <c r="A93" s="1">
        <v>420601</v>
      </c>
      <c r="B93" s="1" t="str">
        <v>Brefeldin A Solution (1,000X)</v>
      </c>
      <c r="C93" s="1">
        <v>1</v>
      </c>
      <c r="D93" s="1" t="str">
        <v>IISER BHOPAL</v>
      </c>
      <c r="E93" s="1">
        <v>4</v>
      </c>
      <c r="F93" s="1" t="str">
        <v>BIOLEGEND</v>
      </c>
      <c r="G93" s="1" t="str">
        <v>Bhopal</v>
      </c>
      <c r="H93" s="1" t="str">
        <v>On Hold (Priyanka madam)</v>
      </c>
      <c r="I93" s="1" t="str">
        <v>OutStation</v>
      </c>
    </row>
    <row r="94" spans="1:9" x14ac:dyDescent="0.25">
      <c r="A94" s="1">
        <v>420801</v>
      </c>
      <c r="B94" s="1" t="str">
        <v>Fixation Buffer</v>
      </c>
      <c r="C94" s="1">
        <v>1</v>
      </c>
      <c r="D94" s="1" t="str">
        <v>IISER BHOPAL</v>
      </c>
      <c r="E94" s="1">
        <v>4</v>
      </c>
      <c r="F94" s="1" t="str">
        <v>BIOLEGEND</v>
      </c>
      <c r="G94" s="1" t="str">
        <v>Bhopal</v>
      </c>
      <c r="H94" s="1" t="str">
        <v>On Hold (Priyanka madam)</v>
      </c>
      <c r="I94" s="1" t="str">
        <v>OutStation</v>
      </c>
    </row>
    <row r="95" spans="1:9" x14ac:dyDescent="0.25">
      <c r="A95" s="1">
        <v>421002</v>
      </c>
      <c r="B95" s="1" t="str">
        <v>Intracellular Staining Perm Wash Buffer (10X)</v>
      </c>
      <c r="C95" s="1">
        <v>1</v>
      </c>
      <c r="D95" s="1" t="str">
        <v>IISER BHOPAL</v>
      </c>
      <c r="E95" s="1">
        <v>4</v>
      </c>
      <c r="F95" s="1" t="str">
        <v>BIOLEGEND</v>
      </c>
      <c r="G95" s="1" t="str">
        <v>Bhopal</v>
      </c>
      <c r="H95" s="1" t="str">
        <v>On Hold (Priyanka madam)</v>
      </c>
      <c r="I95" s="1" t="str">
        <v>OutStation</v>
      </c>
    </row>
    <row r="96" spans="1:9" x14ac:dyDescent="0.25">
      <c r="A96" s="1">
        <v>423301</v>
      </c>
      <c r="B96" s="1" t="str">
        <v>Cell Activation Cocktail (without Brefeldin A)</v>
      </c>
      <c r="C96" s="1">
        <v>1</v>
      </c>
      <c r="D96" s="1" t="str">
        <v>IISER BHOPAL</v>
      </c>
      <c r="E96" s="1">
        <v>-20</v>
      </c>
      <c r="F96" s="1" t="str">
        <v>BIOLEGEND</v>
      </c>
      <c r="G96" s="1" t="str">
        <v>Bhopal</v>
      </c>
      <c r="H96" s="1" t="str">
        <v>On Hold (Priyanka madam)</v>
      </c>
      <c r="I96" s="1" t="str">
        <v>OutStation</v>
      </c>
    </row>
    <row r="97" spans="1:9" x14ac:dyDescent="0.25">
      <c r="A97" s="1">
        <v>500345</v>
      </c>
      <c r="B97" s="1" t="str">
        <v>anti-human IL-2</v>
      </c>
      <c r="C97" s="1">
        <v>1</v>
      </c>
      <c r="D97" s="1" t="str">
        <v>IISER BHOPAL</v>
      </c>
      <c r="E97" s="1">
        <v>4</v>
      </c>
      <c r="F97" s="1" t="str">
        <v>BIOLEGEND</v>
      </c>
      <c r="G97" s="1" t="str">
        <v>Bhopal</v>
      </c>
      <c r="H97" s="1" t="str">
        <v>On Hold (Priyanka madam)</v>
      </c>
      <c r="I97" s="1" t="str">
        <v>OutStation</v>
      </c>
    </row>
    <row r="98" spans="1:9" x14ac:dyDescent="0.25">
      <c r="A98" s="1">
        <v>500847</v>
      </c>
      <c r="B98" s="1" t="str">
        <v>anti-human IL-4</v>
      </c>
      <c r="C98" s="1">
        <v>1</v>
      </c>
      <c r="D98" s="1" t="str">
        <v>IISER BHOPAL</v>
      </c>
      <c r="E98" s="1">
        <v>4</v>
      </c>
      <c r="F98" s="1" t="str">
        <v>BIOLEGEND</v>
      </c>
      <c r="G98" s="1" t="str">
        <v>Bhopal</v>
      </c>
      <c r="H98" s="1" t="str">
        <v>On Hold (Priyanka madam)</v>
      </c>
      <c r="I98" s="1" t="str">
        <v>OutStation</v>
      </c>
    </row>
    <row r="99" spans="1:9" x14ac:dyDescent="0.25">
      <c r="A99" s="1">
        <v>505031</v>
      </c>
      <c r="B99" s="1" t="str">
        <v>anti-mouse IL-10</v>
      </c>
      <c r="C99" s="1">
        <v>1</v>
      </c>
      <c r="D99" s="1" t="str">
        <v>IISER BHOPAL</v>
      </c>
      <c r="E99" s="1">
        <v>4</v>
      </c>
      <c r="F99" s="1" t="str">
        <v>BIOLEGEND</v>
      </c>
      <c r="G99" s="1" t="str">
        <v>Bhopal</v>
      </c>
      <c r="H99" s="1" t="str">
        <v>On Hold (Priyanka madam)</v>
      </c>
      <c r="I99" s="1" t="str">
        <v>OutStation</v>
      </c>
    </row>
    <row r="100" spans="1:9" x14ac:dyDescent="0.25">
      <c r="A100" s="1">
        <v>505830</v>
      </c>
      <c r="B100" s="1" t="str">
        <v>anti-mouse IFN-γ</v>
      </c>
      <c r="C100" s="1">
        <v>1</v>
      </c>
      <c r="D100" s="1" t="str">
        <v>IISER BHOPAL</v>
      </c>
      <c r="E100" s="1">
        <v>4</v>
      </c>
      <c r="F100" s="1" t="str">
        <v>BIOLEGEND</v>
      </c>
      <c r="G100" s="1" t="str">
        <v>Bhopal</v>
      </c>
      <c r="H100" s="1" t="str">
        <v>On Hold (Priyanka madam)</v>
      </c>
      <c r="I100" s="1" t="str">
        <v>OutStation</v>
      </c>
    </row>
    <row r="101" spans="1:9" x14ac:dyDescent="0.25">
      <c r="A101" s="1">
        <v>640949</v>
      </c>
      <c r="B101" s="1" t="str">
        <v>Annexin V</v>
      </c>
      <c r="C101" s="1">
        <v>1</v>
      </c>
      <c r="D101" s="1" t="str">
        <v>IISER BHOPAL</v>
      </c>
      <c r="E101" s="1">
        <v>4</v>
      </c>
      <c r="F101" s="1" t="str">
        <v>BIOLEGEND</v>
      </c>
      <c r="G101" s="1" t="str">
        <v>Bhopal</v>
      </c>
      <c r="H101" s="1" t="str">
        <v>On Hold (Priyanka madam)</v>
      </c>
      <c r="I101" s="1" t="str">
        <v>OutStation</v>
      </c>
    </row>
    <row r="102" spans="1:9" x14ac:dyDescent="0.25">
      <c r="A102" s="1">
        <v>696814</v>
      </c>
      <c r="B102" s="1" t="str">
        <v>anti-Nos2 (iNOS)</v>
      </c>
      <c r="C102" s="1">
        <v>1</v>
      </c>
      <c r="D102" s="1" t="str">
        <v>IISER BHOPAL</v>
      </c>
      <c r="E102" s="1">
        <v>4</v>
      </c>
      <c r="F102" s="1" t="str">
        <v>BIOLEGEND</v>
      </c>
      <c r="G102" s="1" t="str">
        <v>Bhopal</v>
      </c>
      <c r="H102" s="1" t="str">
        <v>On Hold (Priyanka madam)</v>
      </c>
      <c r="I102" s="1" t="str">
        <v>OutStation</v>
      </c>
    </row>
    <row r="103" spans="1:9" x14ac:dyDescent="0.25">
      <c r="A103" s="1">
        <v>824806</v>
      </c>
      <c r="B103" s="1" t="str">
        <v>anti-TREM-2</v>
      </c>
      <c r="C103" s="1">
        <v>1</v>
      </c>
      <c r="D103" s="1" t="str">
        <v>IISER BHOPAL</v>
      </c>
      <c r="E103" s="1">
        <v>4</v>
      </c>
      <c r="F103" s="1" t="str">
        <v>BIOLEGEND</v>
      </c>
      <c r="G103" s="1" t="str">
        <v>Bhopal</v>
      </c>
      <c r="H103" s="1" t="str">
        <v>On Hold (Priyanka madam)</v>
      </c>
      <c r="I103" s="1" t="str">
        <v>OutStation</v>
      </c>
    </row>
    <row r="104" spans="1:9" x14ac:dyDescent="0.25">
      <c r="A104" s="1" t="str">
        <v>A301-862A-T</v>
      </c>
      <c r="B104" s="1">
        <v>0</v>
      </c>
      <c r="C104" s="1">
        <v>1</v>
      </c>
      <c r="D104" s="1" t="str">
        <v>STOCK</v>
      </c>
      <c r="E104" s="1">
        <v>4</v>
      </c>
      <c r="F104" s="1" t="str">
        <v>BETHYL</v>
      </c>
      <c r="G104" s="1" t="str">
        <v>STOCK</v>
      </c>
      <c r="H104" s="1" t="str">
        <v>Stock</v>
      </c>
      <c r="I104" s="1" t="str">
        <v>STOCK</v>
      </c>
    </row>
    <row r="105" spans="1:9" x14ac:dyDescent="0.25">
      <c r="A105" s="1" t="str">
        <v>D-011025-01-0005</v>
      </c>
      <c r="B105" s="1" t="str">
        <v>siGENOME Human EMD (2010)
siRNA - Individual, 5 nmol</v>
      </c>
      <c r="C105" s="1">
        <v>1</v>
      </c>
      <c r="D105" s="1" t="str">
        <v>VPCI</v>
      </c>
      <c r="E105" s="1">
        <v>-20</v>
      </c>
      <c r="F105" s="1" t="str">
        <v>Dharmacon</v>
      </c>
      <c r="G105" s="1" t="str">
        <v>DELHI</v>
      </c>
      <c r="H105" s="1" t="str">
        <v>Priyanka Madam</v>
      </c>
      <c r="I105" s="1" t="str">
        <v>Local</v>
      </c>
    </row>
    <row r="106" spans="1:9" x14ac:dyDescent="0.25">
      <c r="A106" s="1" t="str">
        <v>D-001140-01-05</v>
      </c>
      <c r="B106" s="1" t="str">
        <v>siGENOME GAPD Control siRNA (Human), 5 nmol</v>
      </c>
      <c r="C106" s="1">
        <v>1</v>
      </c>
      <c r="D106" s="1" t="str">
        <v>VPCI</v>
      </c>
      <c r="E106" s="1">
        <v>-20</v>
      </c>
      <c r="F106" s="1" t="str">
        <v>Dharmacon</v>
      </c>
      <c r="G106" s="1" t="str">
        <v>DELHI</v>
      </c>
      <c r="H106" s="1" t="str">
        <v>Priyanka Madam</v>
      </c>
      <c r="I106" s="1" t="str">
        <v>Local</v>
      </c>
    </row>
    <row r="107" spans="1:9" x14ac:dyDescent="0.25">
      <c r="A107" s="1" t="str">
        <v>L-009101-00-0005</v>
      </c>
      <c r="B107" s="1" t="str">
        <v>ON-TARGETplus Human WT1 (7490) siRNA - SMARTpool, 5
nmol</v>
      </c>
      <c r="C107" s="1">
        <v>1</v>
      </c>
      <c r="D107" s="1" t="str">
        <v>NIBMG</v>
      </c>
      <c r="E107" s="1">
        <v>-20</v>
      </c>
      <c r="F107" s="1" t="str">
        <v>Dharmacon</v>
      </c>
      <c r="G107" s="1" t="str">
        <v>Kalyani</v>
      </c>
      <c r="H107" s="1" t="str">
        <v>pending purchase order</v>
      </c>
      <c r="I107" s="1" t="str">
        <v>OutStation</v>
      </c>
    </row>
    <row r="108" spans="1:9" x14ac:dyDescent="0.25">
      <c r="A108" s="1" t="str">
        <v>OEC4987-213605766</v>
      </c>
      <c r="B108" s="1" t="str">
        <v>ORF E. coli CloneId:JW1024, glycerol stock</v>
      </c>
      <c r="C108" s="1">
        <v>1</v>
      </c>
      <c r="D108" s="1" t="str">
        <v>IIT KHARAGPUR</v>
      </c>
      <c r="E108" s="1">
        <v>-80</v>
      </c>
      <c r="F108" s="1" t="str">
        <v>Dharmacon</v>
      </c>
      <c r="G108" s="1" t="str">
        <v>Kharagpur</v>
      </c>
      <c r="H108" s="1" t="str">
        <v>Non Gem Certificate Required</v>
      </c>
      <c r="I108" s="1" t="str">
        <v>OutStation</v>
      </c>
    </row>
    <row r="109" spans="1:9" x14ac:dyDescent="0.25">
      <c r="A109" s="1" t="str">
        <v>OEC4987-213605767</v>
      </c>
      <c r="B109" s="1" t="str">
        <v>ORF E. coli CloneId:JW1025, glycerol stock</v>
      </c>
      <c r="C109" s="1">
        <v>1</v>
      </c>
      <c r="D109" s="1" t="str">
        <v>IIT KHARAGPUR</v>
      </c>
      <c r="E109" s="1">
        <v>-80</v>
      </c>
      <c r="F109" s="1" t="str">
        <v>Dharmacon</v>
      </c>
      <c r="G109" s="1" t="str">
        <v>Kharagpur</v>
      </c>
      <c r="H109" s="1" t="str">
        <v>Non Gem Certificate Required</v>
      </c>
      <c r="I109" s="1" t="str">
        <v>OutStation</v>
      </c>
    </row>
    <row r="110" spans="1:9" x14ac:dyDescent="0.25">
      <c r="A110" s="1" t="str">
        <v>OEC4987-200826507</v>
      </c>
      <c r="B110" s="1" t="str">
        <v>ORF E. coli CloneId:JW1023, glycerol stock</v>
      </c>
      <c r="C110" s="1">
        <v>1</v>
      </c>
      <c r="D110" s="1" t="str">
        <v>IIT KHARAGPUR</v>
      </c>
      <c r="E110" s="1">
        <v>-80</v>
      </c>
      <c r="F110" s="1" t="str">
        <v>Dharmacon</v>
      </c>
      <c r="G110" s="1" t="str">
        <v>Kharagpur</v>
      </c>
      <c r="H110" s="1" t="str">
        <v>Non Gem Certificate Required</v>
      </c>
      <c r="I110" s="1" t="str">
        <v>OutStation</v>
      </c>
    </row>
    <row r="111" spans="1:9" x14ac:dyDescent="0.25">
      <c r="A111" s="1">
        <v>127627</v>
      </c>
      <c r="B111" s="1" t="str">
        <v>anti-mouse Ly-6G</v>
      </c>
      <c r="C111" s="1">
        <v>1</v>
      </c>
      <c r="D111" s="1" t="str">
        <v>GENECARE</v>
      </c>
      <c r="E111" s="1">
        <v>4</v>
      </c>
      <c r="F111" s="1" t="str">
        <v>BioLegend</v>
      </c>
      <c r="G111" s="1" t="str">
        <v>VARANASI</v>
      </c>
      <c r="H111" s="1" t="str">
        <v>Payment Issue (Priya)</v>
      </c>
      <c r="I111" s="1" t="str">
        <v>OutStation</v>
      </c>
    </row>
    <row r="112" spans="1:9" x14ac:dyDescent="0.25">
      <c r="A112" s="1">
        <v>158003</v>
      </c>
      <c r="B112" s="1" t="str">
        <v>anti-mouse CD16</v>
      </c>
      <c r="C112" s="1">
        <v>1</v>
      </c>
      <c r="D112" s="1" t="str">
        <v>IISER BHOPAL</v>
      </c>
      <c r="E112" s="1">
        <v>4</v>
      </c>
      <c r="F112" s="1" t="str">
        <v>BioLegend</v>
      </c>
      <c r="G112" s="1" t="str">
        <v>Bhopal</v>
      </c>
      <c r="H112" s="1" t="str">
        <v>On Hold (Priyanka madam)</v>
      </c>
      <c r="I112" s="1" t="str">
        <v>OutStation</v>
      </c>
    </row>
    <row r="113" spans="1:9" x14ac:dyDescent="0.25">
      <c r="A113" s="1">
        <v>640908</v>
      </c>
      <c r="B113" s="1" t="str">
        <v>Annexin V</v>
      </c>
      <c r="C113" s="1">
        <v>1</v>
      </c>
      <c r="D113" s="1" t="str">
        <v>GENECARE</v>
      </c>
      <c r="E113" s="1">
        <v>4</v>
      </c>
      <c r="F113" s="1" t="str">
        <v>BioLegend</v>
      </c>
      <c r="G113" s="1" t="str">
        <v>VARANASI</v>
      </c>
      <c r="H113" s="1" t="str">
        <v>Payment Issue (Priya)</v>
      </c>
      <c r="I113" s="1" t="str">
        <v>OutStation</v>
      </c>
    </row>
    <row r="114" spans="1:9" x14ac:dyDescent="0.25">
      <c r="A114" s="1">
        <v>663104</v>
      </c>
      <c r="B114" s="1" t="str">
        <v>anti-E. coli RNA Polymerase α</v>
      </c>
      <c r="C114" s="1">
        <v>1</v>
      </c>
      <c r="D114" s="1" t="str">
        <v>IISC</v>
      </c>
      <c r="E114" s="1">
        <v>4</v>
      </c>
      <c r="F114" s="1" t="str">
        <v>BioLegend</v>
      </c>
      <c r="G114" s="1" t="str">
        <v>Banglore</v>
      </c>
      <c r="H114" s="1" t="str">
        <v>pending purchase order</v>
      </c>
      <c r="I114" s="1" t="str">
        <v>OutStation</v>
      </c>
    </row>
    <row r="115" spans="1:9" x14ac:dyDescent="0.25">
      <c r="A115" s="1">
        <v>100273</v>
      </c>
      <c r="B115" s="1" t="str">
        <v>anti-mouse CD3</v>
      </c>
      <c r="C115" s="1">
        <v>1</v>
      </c>
      <c r="D115" s="1" t="str">
        <v>THSTI</v>
      </c>
      <c r="E115" s="1">
        <v>4</v>
      </c>
      <c r="F115" s="1" t="str">
        <v>BioLegend</v>
      </c>
      <c r="G115" s="1" t="str">
        <v>Faridabad</v>
      </c>
      <c r="H115" s="1" t="str">
        <v>Priyanka Madam</v>
      </c>
      <c r="I115" s="1" t="str">
        <v>Local</v>
      </c>
    </row>
    <row r="116" spans="1:9" x14ac:dyDescent="0.25">
      <c r="A116" s="1">
        <v>100412</v>
      </c>
      <c r="B116" s="1" t="str">
        <v>anti-mouse CD4</v>
      </c>
      <c r="C116" s="1">
        <v>1</v>
      </c>
      <c r="D116" s="1" t="str">
        <v>THSTI</v>
      </c>
      <c r="E116" s="1">
        <v>4</v>
      </c>
      <c r="F116" s="1" t="str">
        <v>BioLegend</v>
      </c>
      <c r="G116" s="1" t="str">
        <v>Faridabad</v>
      </c>
      <c r="H116" s="1" t="str">
        <v>Priyanka Madam</v>
      </c>
      <c r="I116" s="1" t="str">
        <v>Local</v>
      </c>
    </row>
    <row r="117" spans="1:9" x14ac:dyDescent="0.25">
      <c r="A117" s="1">
        <v>100433</v>
      </c>
      <c r="B117" s="1" t="str">
        <v>anti-mouse CD4</v>
      </c>
      <c r="C117" s="1">
        <v>1</v>
      </c>
      <c r="D117" s="1" t="str">
        <v>RCB</v>
      </c>
      <c r="E117" s="1">
        <v>4</v>
      </c>
      <c r="F117" s="1" t="str">
        <v>BioLegend</v>
      </c>
      <c r="G117" s="1" t="str">
        <v>Delhi</v>
      </c>
      <c r="H117" s="1" t="str">
        <v>Priyanka Madam</v>
      </c>
      <c r="I117" s="1" t="str">
        <v>Local</v>
      </c>
    </row>
    <row r="118" spans="1:9" x14ac:dyDescent="0.25">
      <c r="A118" s="1">
        <v>100714</v>
      </c>
      <c r="B118" s="1" t="str">
        <v>anti-mouse CD8a</v>
      </c>
      <c r="C118" s="1">
        <v>1</v>
      </c>
      <c r="D118" s="1" t="str">
        <v>THSTI</v>
      </c>
      <c r="E118" s="1">
        <v>4</v>
      </c>
      <c r="F118" s="1" t="str">
        <v>BioLegend</v>
      </c>
      <c r="G118" s="1" t="str">
        <v>Faridabad</v>
      </c>
      <c r="H118" s="1" t="str">
        <v>Priyanka Madam</v>
      </c>
      <c r="I118" s="1" t="str">
        <v>Local</v>
      </c>
    </row>
    <row r="119" spans="1:9" x14ac:dyDescent="0.25">
      <c r="A119" s="1">
        <v>101256</v>
      </c>
      <c r="B119" s="1" t="str">
        <v>anti-mouse/human CD11b</v>
      </c>
      <c r="C119" s="1">
        <v>1</v>
      </c>
      <c r="D119" s="1" t="str">
        <v>THSTI</v>
      </c>
      <c r="E119" s="1">
        <v>4</v>
      </c>
      <c r="F119" s="1" t="str">
        <v>BioLegend</v>
      </c>
      <c r="G119" s="1" t="str">
        <v>Faridabad</v>
      </c>
      <c r="H119" s="1" t="str">
        <v>Priyanka Madam</v>
      </c>
      <c r="I119" s="1" t="str">
        <v>Local</v>
      </c>
    </row>
    <row r="120" spans="1:9" x14ac:dyDescent="0.25">
      <c r="A120" s="1">
        <v>101908</v>
      </c>
      <c r="B120" s="1" t="str">
        <v>anti-mouse CD25</v>
      </c>
      <c r="C120" s="1">
        <v>1</v>
      </c>
      <c r="D120" s="1" t="str">
        <v>THSTI</v>
      </c>
      <c r="E120" s="1">
        <v>4</v>
      </c>
      <c r="F120" s="1" t="str">
        <v>BioLegend</v>
      </c>
      <c r="G120" s="1" t="str">
        <v>Faridabad</v>
      </c>
      <c r="H120" s="1" t="str">
        <v>Priyanka Madam</v>
      </c>
      <c r="I120" s="1" t="str">
        <v>Local</v>
      </c>
    </row>
    <row r="121" spans="1:9" x14ac:dyDescent="0.25">
      <c r="A121" s="1">
        <v>103123</v>
      </c>
      <c r="B121" s="1" t="str">
        <v>anti-mouse CD45</v>
      </c>
      <c r="C121" s="1">
        <v>1</v>
      </c>
      <c r="D121" s="1" t="str">
        <v>THSTI</v>
      </c>
      <c r="E121" s="1">
        <v>4</v>
      </c>
      <c r="F121" s="1" t="str">
        <v>BioLegend</v>
      </c>
      <c r="G121" s="1" t="str">
        <v>Faridabad</v>
      </c>
      <c r="H121" s="1" t="str">
        <v>Priyanka Madam</v>
      </c>
      <c r="I121" s="1" t="str">
        <v>Local</v>
      </c>
    </row>
    <row r="122" spans="1:9" x14ac:dyDescent="0.25">
      <c r="A122" s="1">
        <v>103233</v>
      </c>
      <c r="B122" s="1" t="str">
        <v>anti-mouse/human CD45R/B220</v>
      </c>
      <c r="C122" s="1">
        <v>1</v>
      </c>
      <c r="D122" s="1" t="str">
        <v>THSTI</v>
      </c>
      <c r="E122" s="1">
        <v>4</v>
      </c>
      <c r="F122" s="1" t="str">
        <v>BioLegend</v>
      </c>
      <c r="G122" s="1" t="str">
        <v>Faridabad</v>
      </c>
      <c r="H122" s="1" t="str">
        <v>Monday</v>
      </c>
      <c r="I122" s="1" t="str">
        <v>Local</v>
      </c>
    </row>
    <row r="123" spans="1:9" x14ac:dyDescent="0.25">
      <c r="A123" s="1">
        <v>103425</v>
      </c>
      <c r="B123" s="1" t="str">
        <v>anti-mouse CD48</v>
      </c>
      <c r="C123" s="1">
        <v>1</v>
      </c>
      <c r="D123" s="1" t="str">
        <v>THSTI</v>
      </c>
      <c r="E123" s="1">
        <v>4</v>
      </c>
      <c r="F123" s="1" t="str">
        <v>BioLegend</v>
      </c>
      <c r="G123" s="1" t="str">
        <v>Faridabad</v>
      </c>
      <c r="H123" s="1" t="str">
        <v>Priyanka Madam</v>
      </c>
      <c r="I123" s="1" t="str">
        <v>Local</v>
      </c>
    </row>
    <row r="124" spans="1:9" x14ac:dyDescent="0.25">
      <c r="A124" s="1">
        <v>103510</v>
      </c>
      <c r="B124" s="1" t="str">
        <v>anti-mouse CD49b</v>
      </c>
      <c r="C124" s="1">
        <v>1</v>
      </c>
      <c r="D124" s="1" t="str">
        <v>THSTI</v>
      </c>
      <c r="E124" s="1">
        <v>4</v>
      </c>
      <c r="F124" s="1" t="str">
        <v>BioLegend</v>
      </c>
      <c r="G124" s="1" t="str">
        <v>Faridabad</v>
      </c>
      <c r="H124" s="1" t="str">
        <v>Priyanka Madam</v>
      </c>
      <c r="I124" s="1" t="str">
        <v>Local</v>
      </c>
    </row>
    <row r="125" spans="1:9" x14ac:dyDescent="0.25">
      <c r="A125" s="1">
        <v>103519</v>
      </c>
      <c r="B125" s="1" t="str">
        <v>anti-mouse CD49b</v>
      </c>
      <c r="C125" s="1">
        <v>1</v>
      </c>
      <c r="D125" s="1" t="str">
        <v>THSTI</v>
      </c>
      <c r="E125" s="1">
        <v>4</v>
      </c>
      <c r="F125" s="1" t="str">
        <v>BioLegend</v>
      </c>
      <c r="G125" s="1" t="str">
        <v>Faridabad</v>
      </c>
      <c r="H125" s="1" t="str">
        <v>Priyanka Madam</v>
      </c>
      <c r="I125" s="1" t="str">
        <v>Local</v>
      </c>
    </row>
    <row r="126" spans="1:9" x14ac:dyDescent="0.25">
      <c r="A126" s="1">
        <v>104717</v>
      </c>
      <c r="B126" s="1" t="str">
        <v>anti-mouse CD80</v>
      </c>
      <c r="C126" s="1">
        <v>1</v>
      </c>
      <c r="D126" s="1" t="str">
        <v>THSTI</v>
      </c>
      <c r="E126" s="1">
        <v>4</v>
      </c>
      <c r="F126" s="1" t="str">
        <v>BioLegend</v>
      </c>
      <c r="G126" s="1" t="str">
        <v>Faridabad</v>
      </c>
      <c r="H126" s="1" t="str">
        <v>Priyanka Madam</v>
      </c>
      <c r="I126" s="1" t="str">
        <v>Local</v>
      </c>
    </row>
    <row r="127" spans="1:9" x14ac:dyDescent="0.25">
      <c r="A127" s="1">
        <v>105811</v>
      </c>
      <c r="B127" s="1" t="str">
        <v>anti-mouse CD117 (c-kit)</v>
      </c>
      <c r="C127" s="1">
        <v>1</v>
      </c>
      <c r="D127" s="1" t="str">
        <v>THSTI</v>
      </c>
      <c r="E127" s="1">
        <v>4</v>
      </c>
      <c r="F127" s="1" t="str">
        <v>BioLegend</v>
      </c>
      <c r="G127" s="1" t="str">
        <v>Faridabad</v>
      </c>
      <c r="H127" s="1" t="str">
        <v>Priyanka Madam</v>
      </c>
      <c r="I127" s="1" t="str">
        <v>Local</v>
      </c>
    </row>
    <row r="128" spans="1:9" x14ac:dyDescent="0.25">
      <c r="A128" s="1">
        <v>105825</v>
      </c>
      <c r="B128" s="1" t="str">
        <v>anti-mouse CD117 (c-kit)</v>
      </c>
      <c r="C128" s="1">
        <v>1</v>
      </c>
      <c r="D128" s="1" t="str">
        <v>THSTI</v>
      </c>
      <c r="E128" s="1">
        <v>4</v>
      </c>
      <c r="F128" s="1" t="str">
        <v>BioLegend</v>
      </c>
      <c r="G128" s="1" t="str">
        <v>Faridabad</v>
      </c>
      <c r="H128" s="1" t="str">
        <v>Priyanka Madam</v>
      </c>
      <c r="I128" s="1" t="str">
        <v>Local</v>
      </c>
    </row>
    <row r="129" spans="1:9" x14ac:dyDescent="0.25">
      <c r="A129" s="1">
        <v>108127</v>
      </c>
      <c r="B129" s="1" t="str">
        <v>anti-mouse Ly-6A/E (Sca-1)</v>
      </c>
      <c r="C129" s="1">
        <v>1</v>
      </c>
      <c r="D129" s="1" t="str">
        <v>THSTI</v>
      </c>
      <c r="E129" s="1">
        <v>4</v>
      </c>
      <c r="F129" s="1" t="str">
        <v>BioLegend</v>
      </c>
      <c r="G129" s="1" t="str">
        <v>Faridabad</v>
      </c>
      <c r="H129" s="1" t="str">
        <v>Priyanka Madam</v>
      </c>
      <c r="I129" s="1" t="str">
        <v>Local</v>
      </c>
    </row>
    <row r="130" spans="1:9" x14ac:dyDescent="0.25">
      <c r="A130" s="1">
        <v>108445</v>
      </c>
      <c r="B130" s="1" t="str">
        <v>anti-mouse Ly-6G/Ly-6C (Gr-1)</v>
      </c>
      <c r="C130" s="1">
        <v>1</v>
      </c>
      <c r="D130" s="1" t="str">
        <v>THSTI</v>
      </c>
      <c r="E130" s="1">
        <v>4</v>
      </c>
      <c r="F130" s="1" t="str">
        <v>BioLegend</v>
      </c>
      <c r="G130" s="1" t="str">
        <v>Faridabad</v>
      </c>
      <c r="H130" s="1" t="str">
        <v>Priyanka Madam</v>
      </c>
      <c r="I130" s="1" t="str">
        <v>Local</v>
      </c>
    </row>
    <row r="131" spans="1:9" x14ac:dyDescent="0.25">
      <c r="A131" s="1">
        <v>109003</v>
      </c>
      <c r="B131" s="1" t="str">
        <v>anti-mouse CD90.1 (Thy1.1)</v>
      </c>
      <c r="C131" s="1">
        <v>1</v>
      </c>
      <c r="D131" s="1" t="str">
        <v>THSTI</v>
      </c>
      <c r="E131" s="1">
        <v>4</v>
      </c>
      <c r="F131" s="1" t="str">
        <v>BioLegend</v>
      </c>
      <c r="G131" s="1" t="str">
        <v>Faridabad</v>
      </c>
      <c r="H131" s="1" t="str">
        <v>Priyanka Madam</v>
      </c>
      <c r="I131" s="1" t="str">
        <v>Local</v>
      </c>
    </row>
    <row r="132" spans="1:9" x14ac:dyDescent="0.25">
      <c r="A132" s="1">
        <v>109814</v>
      </c>
      <c r="B132" s="1" t="str">
        <v>anti-mouse CD45.2</v>
      </c>
      <c r="C132" s="1">
        <v>1</v>
      </c>
      <c r="D132" s="1" t="str">
        <v>THSTI</v>
      </c>
      <c r="E132" s="1">
        <v>4</v>
      </c>
      <c r="F132" s="1" t="str">
        <v>BioLegend</v>
      </c>
      <c r="G132" s="1" t="str">
        <v>Faridabad</v>
      </c>
      <c r="H132" s="1" t="str">
        <v>Priyanka Madam</v>
      </c>
      <c r="I132" s="1" t="str">
        <v>Local</v>
      </c>
    </row>
    <row r="133" spans="1:9" x14ac:dyDescent="0.25">
      <c r="A133" s="1">
        <v>115918</v>
      </c>
      <c r="B133" s="1" t="str">
        <v>anti-mouse CD150 (SLAM)</v>
      </c>
      <c r="C133" s="1">
        <v>1</v>
      </c>
      <c r="D133" s="1" t="str">
        <v>THSTI</v>
      </c>
      <c r="E133" s="1">
        <v>4</v>
      </c>
      <c r="F133" s="1" t="str">
        <v>BioLegend</v>
      </c>
      <c r="G133" s="1" t="str">
        <v>Faridabad</v>
      </c>
      <c r="H133" s="1" t="str">
        <v>Priyanka Madam</v>
      </c>
      <c r="I133" s="1" t="str">
        <v>Local</v>
      </c>
    </row>
    <row r="134" spans="1:9" x14ac:dyDescent="0.25">
      <c r="A134" s="1">
        <v>116425</v>
      </c>
      <c r="B134" s="1" t="str">
        <v>anti-mouse I-Ab</v>
      </c>
      <c r="C134" s="1">
        <v>1</v>
      </c>
      <c r="D134" s="1" t="str">
        <v>THSTI</v>
      </c>
      <c r="E134" s="1">
        <v>4</v>
      </c>
      <c r="F134" s="1" t="str">
        <v>BioLegend</v>
      </c>
      <c r="G134" s="1" t="str">
        <v>Faridabad</v>
      </c>
      <c r="H134" s="1" t="str">
        <v>Priyanka Madam</v>
      </c>
      <c r="I134" s="1" t="str">
        <v>Local</v>
      </c>
    </row>
    <row r="135" spans="1:9" x14ac:dyDescent="0.25">
      <c r="A135" s="1">
        <v>117309</v>
      </c>
      <c r="B135" s="1" t="str">
        <v>anti-mouse CD11c</v>
      </c>
      <c r="C135" s="1">
        <v>1</v>
      </c>
      <c r="D135" s="1" t="str">
        <v>THSTI</v>
      </c>
      <c r="E135" s="1">
        <v>4</v>
      </c>
      <c r="F135" s="1" t="str">
        <v>BioLegend</v>
      </c>
      <c r="G135" s="1" t="str">
        <v>Faridabad</v>
      </c>
      <c r="H135" s="1" t="str">
        <v>Priyanka Madam</v>
      </c>
      <c r="I135" s="1" t="str">
        <v>Local</v>
      </c>
    </row>
    <row r="136" spans="1:9" x14ac:dyDescent="0.25">
      <c r="A136" s="1">
        <v>117334</v>
      </c>
      <c r="B136" s="1" t="str">
        <v>anti-mouse CD11c</v>
      </c>
      <c r="C136" s="1">
        <v>1</v>
      </c>
      <c r="D136" s="1" t="str">
        <v>THSTI</v>
      </c>
      <c r="E136" s="1">
        <v>4</v>
      </c>
      <c r="F136" s="1" t="str">
        <v>BioLegend</v>
      </c>
      <c r="G136" s="1" t="str">
        <v>Faridabad</v>
      </c>
      <c r="H136" s="1" t="str">
        <v>Priyanka Madam</v>
      </c>
      <c r="I136" s="1" t="str">
        <v>Local</v>
      </c>
    </row>
    <row r="137" spans="1:9" x14ac:dyDescent="0.25">
      <c r="A137" s="1">
        <v>121129</v>
      </c>
      <c r="B137" s="1" t="str">
        <v>anti-mouse CD127 (IL-7Rα)</v>
      </c>
      <c r="C137" s="1">
        <v>1</v>
      </c>
      <c r="D137" s="1" t="str">
        <v>THSTI</v>
      </c>
      <c r="E137" s="1">
        <v>4</v>
      </c>
      <c r="F137" s="1" t="str">
        <v>BioLegend</v>
      </c>
      <c r="G137" s="1" t="str">
        <v>Faridabad</v>
      </c>
      <c r="H137" s="1" t="str">
        <v>Priyanka Madam</v>
      </c>
      <c r="I137" s="1" t="str">
        <v>Local</v>
      </c>
    </row>
    <row r="138" spans="1:9" x14ac:dyDescent="0.25">
      <c r="A138" s="1">
        <v>122207</v>
      </c>
      <c r="B138" s="1" t="str">
        <v>anti-mouse IL-21</v>
      </c>
      <c r="C138" s="1">
        <v>1</v>
      </c>
      <c r="D138" s="1" t="str">
        <v>THSTI</v>
      </c>
      <c r="E138" s="1">
        <v>4</v>
      </c>
      <c r="F138" s="1" t="str">
        <v>BioLegend</v>
      </c>
      <c r="G138" s="1" t="str">
        <v>Faridabad</v>
      </c>
      <c r="H138" s="1" t="str">
        <v>Priyanka Madam</v>
      </c>
      <c r="I138" s="1" t="str">
        <v>Local</v>
      </c>
    </row>
    <row r="139" spans="1:9" x14ac:dyDescent="0.25">
      <c r="A139" s="1">
        <v>123109</v>
      </c>
      <c r="B139" s="1" t="str">
        <v>anti-mouse F4/80</v>
      </c>
      <c r="C139" s="1">
        <v>1</v>
      </c>
      <c r="D139" s="1" t="str">
        <v>THSTI</v>
      </c>
      <c r="E139" s="1">
        <v>4</v>
      </c>
      <c r="F139" s="1" t="str">
        <v>BioLegend</v>
      </c>
      <c r="G139" s="1" t="str">
        <v>Faridabad</v>
      </c>
      <c r="H139" s="1" t="str">
        <v>Priyanka Madam</v>
      </c>
      <c r="I139" s="1" t="str">
        <v>Local</v>
      </c>
    </row>
    <row r="140" spans="1:9" x14ac:dyDescent="0.25">
      <c r="A140" s="1">
        <v>123113</v>
      </c>
      <c r="B140" s="1" t="str">
        <v>anti-mouse F4/80</v>
      </c>
      <c r="C140" s="1">
        <v>1</v>
      </c>
      <c r="D140" s="1" t="str">
        <v>THSTI</v>
      </c>
      <c r="E140" s="1">
        <v>4</v>
      </c>
      <c r="F140" s="1" t="str">
        <v>BioLegend</v>
      </c>
      <c r="G140" s="1" t="str">
        <v>Faridabad</v>
      </c>
      <c r="H140" s="1" t="str">
        <v>Priyanka Madam</v>
      </c>
      <c r="I140" s="1" t="str">
        <v>Local</v>
      </c>
    </row>
    <row r="141" spans="1:9" x14ac:dyDescent="0.25">
      <c r="A141" s="1">
        <v>125618</v>
      </c>
      <c r="B141" s="1" t="str">
        <v>anti-mouse/human CD15 (SSEA-1)</v>
      </c>
      <c r="C141" s="1">
        <v>1</v>
      </c>
      <c r="D141" s="1" t="str">
        <v>THSTI</v>
      </c>
      <c r="E141" s="1">
        <v>4</v>
      </c>
      <c r="F141" s="1" t="str">
        <v>BioLegend</v>
      </c>
      <c r="G141" s="1" t="str">
        <v>Faridabad</v>
      </c>
      <c r="H141" s="1" t="str">
        <v>Priyanka Madam</v>
      </c>
      <c r="I141" s="1" t="str">
        <v>Local</v>
      </c>
    </row>
    <row r="142" spans="1:9" x14ac:dyDescent="0.25">
      <c r="A142" s="1">
        <v>126522</v>
      </c>
      <c r="B142" s="1" t="str">
        <v>anti-mouse CD183 (CXCR3)</v>
      </c>
      <c r="C142" s="1">
        <v>1</v>
      </c>
      <c r="D142" s="1" t="str">
        <v>THSTI</v>
      </c>
      <c r="E142" s="1">
        <v>4</v>
      </c>
      <c r="F142" s="1" t="str">
        <v>BioLegend</v>
      </c>
      <c r="G142" s="1" t="str">
        <v>Faridabad</v>
      </c>
      <c r="H142" s="1" t="str">
        <v>Priyanka Madam</v>
      </c>
      <c r="I142" s="1" t="str">
        <v>Local</v>
      </c>
    </row>
    <row r="143" spans="1:9" x14ac:dyDescent="0.25">
      <c r="A143" s="1">
        <v>128005</v>
      </c>
      <c r="B143" s="1" t="str">
        <v>anti-mouse Ly-6C</v>
      </c>
      <c r="C143" s="1">
        <v>1</v>
      </c>
      <c r="D143" s="1" t="str">
        <v>THSTI</v>
      </c>
      <c r="E143" s="1">
        <v>4</v>
      </c>
      <c r="F143" s="1" t="str">
        <v>BioLegend</v>
      </c>
      <c r="G143" s="1" t="str">
        <v>Faridabad</v>
      </c>
      <c r="H143" s="1" t="str">
        <v>Priyanka Madam</v>
      </c>
      <c r="I143" s="1" t="str">
        <v>Local</v>
      </c>
    </row>
    <row r="144" spans="1:9" x14ac:dyDescent="0.25">
      <c r="A144" s="1">
        <v>133921</v>
      </c>
      <c r="B144" s="1" t="str">
        <v>anti-mouse CD41</v>
      </c>
      <c r="C144" s="1">
        <v>1</v>
      </c>
      <c r="D144" s="1" t="str">
        <v>THSTI</v>
      </c>
      <c r="E144" s="1">
        <v>4</v>
      </c>
      <c r="F144" s="1" t="str">
        <v>BioLegend</v>
      </c>
      <c r="G144" s="1" t="str">
        <v>Faridabad</v>
      </c>
      <c r="H144" s="1" t="str">
        <v>Priyanka Madam</v>
      </c>
      <c r="I144" s="1" t="str">
        <v>Local</v>
      </c>
    </row>
    <row r="145" spans="1:9" x14ac:dyDescent="0.25">
      <c r="A145" s="1">
        <v>135205</v>
      </c>
      <c r="B145" s="1" t="str">
        <v>anti-mouse CD279 (PD-1)</v>
      </c>
      <c r="C145" s="1">
        <v>1</v>
      </c>
      <c r="D145" s="1" t="str">
        <v>THSTI</v>
      </c>
      <c r="E145" s="1">
        <v>4</v>
      </c>
      <c r="F145" s="1" t="str">
        <v>BioLegend</v>
      </c>
      <c r="G145" s="1" t="str">
        <v>Faridabad</v>
      </c>
      <c r="H145" s="1" t="str">
        <v>Priyanka Madam</v>
      </c>
      <c r="I145" s="1" t="str">
        <v>Local</v>
      </c>
    </row>
    <row r="146" spans="1:9" x14ac:dyDescent="0.25">
      <c r="A146" s="1">
        <v>135311</v>
      </c>
      <c r="B146" s="1" t="str">
        <v>anti-mouse CD135</v>
      </c>
      <c r="C146" s="1">
        <v>1</v>
      </c>
      <c r="D146" s="1" t="str">
        <v>THSTI</v>
      </c>
      <c r="E146" s="1">
        <v>4</v>
      </c>
      <c r="F146" s="1" t="str">
        <v>BioLegend</v>
      </c>
      <c r="G146" s="1" t="str">
        <v>Faridabad</v>
      </c>
      <c r="H146" s="1" t="str">
        <v>Priyanka Madam</v>
      </c>
      <c r="I146" s="1" t="str">
        <v>Local</v>
      </c>
    </row>
    <row r="147" spans="1:9" x14ac:dyDescent="0.25">
      <c r="A147" s="1">
        <v>138418</v>
      </c>
      <c r="B147" s="1" t="str">
        <v>anti-mouse/human KLRG1 (MAFA)</v>
      </c>
      <c r="C147" s="1">
        <v>1</v>
      </c>
      <c r="D147" s="1" t="str">
        <v>THSTI</v>
      </c>
      <c r="E147" s="1">
        <v>4</v>
      </c>
      <c r="F147" s="1" t="str">
        <v>BioLegend</v>
      </c>
      <c r="G147" s="1" t="str">
        <v>Faridabad</v>
      </c>
      <c r="H147" s="1" t="str">
        <v>Priyanka Madam</v>
      </c>
      <c r="I147" s="1" t="str">
        <v>Local</v>
      </c>
    </row>
    <row r="148" spans="1:9" x14ac:dyDescent="0.25">
      <c r="A148" s="1">
        <v>141211</v>
      </c>
      <c r="B148" s="1" t="str">
        <v>anti-mouse CD133</v>
      </c>
      <c r="C148" s="1">
        <v>1</v>
      </c>
      <c r="D148" s="1" t="str">
        <v>THSTI</v>
      </c>
      <c r="E148" s="1">
        <v>4</v>
      </c>
      <c r="F148" s="1" t="str">
        <v>BioLegend</v>
      </c>
      <c r="G148" s="1" t="str">
        <v>Faridabad</v>
      </c>
      <c r="H148" s="1" t="str">
        <v>Priyanka Madam</v>
      </c>
      <c r="I148" s="1" t="str">
        <v>Local</v>
      </c>
    </row>
    <row r="149" spans="1:9" x14ac:dyDescent="0.25">
      <c r="A149" s="1">
        <v>145522</v>
      </c>
      <c r="B149" s="1" t="str">
        <v>anti-mouse CD185 (CXCR5)</v>
      </c>
      <c r="C149" s="1">
        <v>1</v>
      </c>
      <c r="D149" s="1" t="str">
        <v>THSTI</v>
      </c>
      <c r="E149" s="1">
        <v>4</v>
      </c>
      <c r="F149" s="1" t="str">
        <v>BioLegend</v>
      </c>
      <c r="G149" s="1" t="str">
        <v>Faridabad</v>
      </c>
      <c r="H149" s="1" t="str">
        <v>Priyanka Madam</v>
      </c>
      <c r="I149" s="1" t="str">
        <v>Local</v>
      </c>
    </row>
    <row r="150" spans="1:9" x14ac:dyDescent="0.25">
      <c r="A150" s="1">
        <v>145533</v>
      </c>
      <c r="B150" s="1" t="str">
        <v>anti-mouse CD185 (CXCR5)</v>
      </c>
      <c r="C150" s="1">
        <v>1</v>
      </c>
      <c r="D150" s="1" t="str">
        <v>THSTI</v>
      </c>
      <c r="E150" s="1">
        <v>4</v>
      </c>
      <c r="F150" s="1" t="str">
        <v>BioLegend</v>
      </c>
      <c r="G150" s="1" t="str">
        <v>Faridabad</v>
      </c>
      <c r="H150" s="1" t="str">
        <v>Priyanka Madam</v>
      </c>
      <c r="I150" s="1" t="str">
        <v>Local</v>
      </c>
    </row>
    <row r="151" spans="1:9" x14ac:dyDescent="0.25">
      <c r="A151" s="1">
        <v>146517</v>
      </c>
      <c r="B151" s="1" t="str">
        <v>anti-mouse CD184 (CXCR4)</v>
      </c>
      <c r="C151" s="1">
        <v>1</v>
      </c>
      <c r="D151" s="1" t="str">
        <v>THSTI</v>
      </c>
      <c r="E151" s="1">
        <v>4</v>
      </c>
      <c r="F151" s="1" t="str">
        <v>BioLegend</v>
      </c>
      <c r="G151" s="1" t="str">
        <v>Faridabad</v>
      </c>
      <c r="H151" s="1" t="str">
        <v>Priyanka Madam</v>
      </c>
      <c r="I151" s="1" t="str">
        <v>Local</v>
      </c>
    </row>
    <row r="152" spans="1:9" x14ac:dyDescent="0.25">
      <c r="A152" s="1">
        <v>146606</v>
      </c>
      <c r="B152" s="1" t="str">
        <v>anti-mouse IL-33Rα (ST2)</v>
      </c>
      <c r="C152" s="1">
        <v>1</v>
      </c>
      <c r="D152" s="1" t="str">
        <v>THSTI</v>
      </c>
      <c r="E152" s="1">
        <v>4</v>
      </c>
      <c r="F152" s="1" t="str">
        <v>BioLegend</v>
      </c>
      <c r="G152" s="1" t="str">
        <v>Faridabad</v>
      </c>
      <c r="H152" s="1" t="str">
        <v>Priyanka Madam</v>
      </c>
      <c r="I152" s="1" t="str">
        <v>Local</v>
      </c>
    </row>
    <row r="153" spans="1:9" x14ac:dyDescent="0.25">
      <c r="A153" s="1">
        <v>150906</v>
      </c>
      <c r="B153" s="1" t="str">
        <v>anti-mouse IL-23R</v>
      </c>
      <c r="C153" s="1">
        <v>1</v>
      </c>
      <c r="D153" s="1" t="str">
        <v>THSTI</v>
      </c>
      <c r="E153" s="1">
        <v>4</v>
      </c>
      <c r="F153" s="1" t="str">
        <v>BioLegend</v>
      </c>
      <c r="G153" s="1" t="str">
        <v>Faridabad</v>
      </c>
      <c r="H153" s="1" t="str">
        <v>Priyanka Madam</v>
      </c>
      <c r="I153" s="1" t="str">
        <v>Local</v>
      </c>
    </row>
    <row r="154" spans="1:9" x14ac:dyDescent="0.25">
      <c r="A154" s="1">
        <v>153406</v>
      </c>
      <c r="B154" s="1" t="str">
        <v>anti-mouse CD125 (IL-5Rα)</v>
      </c>
      <c r="C154" s="1">
        <v>1</v>
      </c>
      <c r="D154" s="1" t="str">
        <v>THSTI</v>
      </c>
      <c r="E154" s="1">
        <v>4</v>
      </c>
      <c r="F154" s="1" t="str">
        <v>BioLegend</v>
      </c>
      <c r="G154" s="1" t="str">
        <v>Faridabad</v>
      </c>
      <c r="H154" s="1" t="str">
        <v>Priyanka Madam</v>
      </c>
      <c r="I154" s="1" t="str">
        <v>Local</v>
      </c>
    </row>
    <row r="155" spans="1:9" x14ac:dyDescent="0.25">
      <c r="A155" s="1">
        <v>154316</v>
      </c>
      <c r="B155" s="1" t="str">
        <v>anti-mouse Perforin</v>
      </c>
      <c r="C155" s="1">
        <v>1</v>
      </c>
      <c r="D155" s="1" t="str">
        <v>THSTI</v>
      </c>
      <c r="E155" s="1">
        <v>4</v>
      </c>
      <c r="F155" s="1" t="str">
        <v>BioLegend</v>
      </c>
      <c r="G155" s="1" t="str">
        <v>Faridabad</v>
      </c>
      <c r="H155" s="1" t="str">
        <v>Priyanka Madam</v>
      </c>
      <c r="I155" s="1" t="str">
        <v>Local</v>
      </c>
    </row>
    <row r="156" spans="1:9" x14ac:dyDescent="0.25">
      <c r="A156" s="1">
        <v>155519</v>
      </c>
      <c r="B156" s="1" t="str">
        <v>anti-mouse CD170 (Siglec-F)</v>
      </c>
      <c r="C156" s="1">
        <v>1</v>
      </c>
      <c r="D156" s="1" t="str">
        <v>THSTI</v>
      </c>
      <c r="E156" s="1">
        <v>4</v>
      </c>
      <c r="F156" s="1" t="str">
        <v>BioLegend</v>
      </c>
      <c r="G156" s="1" t="str">
        <v>Faridabad</v>
      </c>
      <c r="H156" s="1" t="str">
        <v>Priyanka Madam</v>
      </c>
      <c r="I156" s="1" t="str">
        <v>Local</v>
      </c>
    </row>
    <row r="157" spans="1:9" x14ac:dyDescent="0.25">
      <c r="A157" s="1">
        <v>155527</v>
      </c>
      <c r="B157" s="1" t="str">
        <v>anti-mouse CD170 (Siglec-F)</v>
      </c>
      <c r="C157" s="1">
        <v>1</v>
      </c>
      <c r="D157" s="1" t="str">
        <v>THSTI</v>
      </c>
      <c r="E157" s="1">
        <v>4</v>
      </c>
      <c r="F157" s="1" t="str">
        <v>BioLegend</v>
      </c>
      <c r="G157" s="1" t="str">
        <v>Faridabad</v>
      </c>
      <c r="H157" s="1" t="str">
        <v>Priyanka Madam</v>
      </c>
      <c r="I157" s="1" t="str">
        <v>Local</v>
      </c>
    </row>
    <row r="158" spans="1:9" x14ac:dyDescent="0.25">
      <c r="A158" s="1">
        <v>158105</v>
      </c>
      <c r="B158" s="1" t="str">
        <v>anti-mouse CD154 (CD40L) Recombinant</v>
      </c>
      <c r="C158" s="1">
        <v>1</v>
      </c>
      <c r="D158" s="1" t="str">
        <v>THSTI</v>
      </c>
      <c r="E158" s="1">
        <v>4</v>
      </c>
      <c r="F158" s="1" t="str">
        <v>BioLegend</v>
      </c>
      <c r="G158" s="1" t="str">
        <v>Faridabad</v>
      </c>
      <c r="H158" s="1" t="str">
        <v>Priyanka Madam</v>
      </c>
      <c r="I158" s="1" t="str">
        <v>Local</v>
      </c>
    </row>
    <row r="159" spans="1:9" x14ac:dyDescent="0.25">
      <c r="A159" s="1">
        <v>159408</v>
      </c>
      <c r="B159" s="1" t="str">
        <v>anti-mouse IL-13</v>
      </c>
      <c r="C159" s="1">
        <v>1</v>
      </c>
      <c r="D159" s="1" t="str">
        <v>THSTI</v>
      </c>
      <c r="E159" s="1">
        <v>4</v>
      </c>
      <c r="F159" s="1" t="str">
        <v>BioLegend</v>
      </c>
      <c r="G159" s="1" t="str">
        <v>Faridabad</v>
      </c>
      <c r="H159" s="1" t="str">
        <v>Priyanka Madam</v>
      </c>
      <c r="I159" s="1" t="str">
        <v>Local</v>
      </c>
    </row>
    <row r="160" spans="1:9" x14ac:dyDescent="0.25">
      <c r="A160" s="1">
        <v>326107</v>
      </c>
      <c r="B160" s="1" t="str">
        <v>anti-human CD229 (Ly-9)</v>
      </c>
      <c r="C160" s="1">
        <v>1</v>
      </c>
      <c r="D160" s="1" t="str">
        <v>THSTI</v>
      </c>
      <c r="E160" s="1">
        <v>4</v>
      </c>
      <c r="F160" s="1" t="str">
        <v>BioLegend</v>
      </c>
      <c r="G160" s="1" t="str">
        <v>Faridabad</v>
      </c>
      <c r="H160" s="1" t="str">
        <v>Priyanka Madam</v>
      </c>
      <c r="I160" s="1" t="str">
        <v>Local</v>
      </c>
    </row>
    <row r="161" spans="1:9" x14ac:dyDescent="0.25">
      <c r="A161" s="1">
        <v>330323</v>
      </c>
      <c r="B161" s="1" t="str">
        <v>anti-human/mouse SSEA-3</v>
      </c>
      <c r="C161" s="1">
        <v>1</v>
      </c>
      <c r="D161" s="1" t="str">
        <v>THSTI</v>
      </c>
      <c r="E161" s="1">
        <v>4</v>
      </c>
      <c r="F161" s="1" t="str">
        <v>BioLegend</v>
      </c>
      <c r="G161" s="1" t="str">
        <v>Faridabad</v>
      </c>
      <c r="H161" s="1" t="str">
        <v>Priyanka Madam</v>
      </c>
      <c r="I161" s="1" t="str">
        <v>Local</v>
      </c>
    </row>
    <row r="162" spans="1:9" x14ac:dyDescent="0.25">
      <c r="A162" s="1">
        <v>358513</v>
      </c>
      <c r="B162" s="1" t="str">
        <v>anti-human/mouse Bcl-6</v>
      </c>
      <c r="C162" s="1">
        <v>1</v>
      </c>
      <c r="D162" s="1" t="str">
        <v>THSTI</v>
      </c>
      <c r="E162" s="1">
        <v>4</v>
      </c>
      <c r="F162" s="1" t="str">
        <v>BioLegend</v>
      </c>
      <c r="G162" s="1" t="str">
        <v>Faridabad</v>
      </c>
      <c r="H162" s="1" t="str">
        <v>Priyanka Madam</v>
      </c>
      <c r="I162" s="1" t="str">
        <v>Local</v>
      </c>
    </row>
    <row r="163" spans="1:9" x14ac:dyDescent="0.25">
      <c r="A163" s="1">
        <v>386912</v>
      </c>
      <c r="B163" s="1" t="str">
        <v>anti-GATA3</v>
      </c>
      <c r="C163" s="1">
        <v>1</v>
      </c>
      <c r="D163" s="1" t="str">
        <v>THSTI</v>
      </c>
      <c r="E163" s="1">
        <v>4</v>
      </c>
      <c r="F163" s="1" t="str">
        <v>BioLegend</v>
      </c>
      <c r="G163" s="1" t="str">
        <v>Faridabad</v>
      </c>
      <c r="H163" s="1" t="str">
        <v>Priyanka Madam</v>
      </c>
      <c r="I163" s="1" t="str">
        <v>Local</v>
      </c>
    </row>
    <row r="164" spans="1:9" x14ac:dyDescent="0.25">
      <c r="A164" s="43">
        <v>504123</v>
      </c>
      <c r="B164" s="43" t="str">
        <v>anti-mouse IL-4</v>
      </c>
      <c r="C164" s="43">
        <v>1</v>
      </c>
      <c r="D164" s="43" t="str">
        <v>THSTI</v>
      </c>
      <c r="E164" s="43">
        <v>4</v>
      </c>
      <c r="F164" s="43" t="str">
        <v>BioLegend</v>
      </c>
      <c r="G164" s="43" t="str">
        <v>Faridabad</v>
      </c>
      <c r="H164" t="str">
        <v>Priyanka Madam</v>
      </c>
      <c r="I164" t="str">
        <v>Local</v>
      </c>
    </row>
    <row r="165" spans="1:9" x14ac:dyDescent="0.25">
      <c r="A165" s="1">
        <v>504304</v>
      </c>
      <c r="B165" s="1" t="str">
        <v>anti-mouse/human IL-5</v>
      </c>
      <c r="C165" s="1">
        <v>1</v>
      </c>
      <c r="D165" s="1" t="str">
        <v>THSTI</v>
      </c>
      <c r="E165" s="1">
        <v>4</v>
      </c>
      <c r="F165" s="1" t="str">
        <v>BioLegend</v>
      </c>
      <c r="G165" s="1" t="str">
        <v>Faridabad</v>
      </c>
      <c r="H165" t="str">
        <v>Priyanka Madam</v>
      </c>
      <c r="I165" t="str">
        <v>Local</v>
      </c>
    </row>
    <row r="166" spans="1:9" x14ac:dyDescent="0.25">
      <c r="A166" s="1">
        <v>504508</v>
      </c>
      <c r="B166" s="1" t="str">
        <v>anti-mouse IL-6</v>
      </c>
      <c r="C166" s="1">
        <v>1</v>
      </c>
      <c r="D166" s="1" t="str">
        <v>THSTI</v>
      </c>
      <c r="E166" s="1">
        <v>4</v>
      </c>
      <c r="F166" s="1" t="str">
        <v>BioLegend</v>
      </c>
      <c r="G166" s="1" t="str">
        <v>Faridabad</v>
      </c>
      <c r="H166" t="str">
        <v>Priyanka Madam</v>
      </c>
      <c r="I166" t="str">
        <v>Local</v>
      </c>
    </row>
    <row r="167" spans="1:9" x14ac:dyDescent="0.25">
      <c r="A167" s="1">
        <v>508206</v>
      </c>
      <c r="B167" s="1" t="str">
        <v>anti-human IL-1β</v>
      </c>
      <c r="C167" s="1">
        <v>1</v>
      </c>
      <c r="D167" s="1" t="str">
        <v>IISER BHOPAL</v>
      </c>
      <c r="E167" s="1">
        <v>4</v>
      </c>
      <c r="F167" s="1" t="str">
        <v>BioLegend</v>
      </c>
      <c r="G167" s="1" t="str">
        <v>Bhopal</v>
      </c>
      <c r="H167" t="str">
        <v>On Hold (Priyanka madam)</v>
      </c>
      <c r="I167" t="str">
        <v>OutStation</v>
      </c>
    </row>
    <row r="168" spans="1:9" x14ac:dyDescent="0.25">
      <c r="A168" s="1">
        <v>514103</v>
      </c>
      <c r="B168" s="1" t="str">
        <v>anti-mouse IL-9</v>
      </c>
      <c r="C168" s="1">
        <v>1</v>
      </c>
      <c r="D168" s="1" t="str">
        <v>THSTI</v>
      </c>
      <c r="E168" s="1">
        <v>4</v>
      </c>
      <c r="F168" s="1" t="str">
        <v>BioLegend</v>
      </c>
      <c r="G168" s="1" t="str">
        <v>Faridabad</v>
      </c>
      <c r="H168" t="str">
        <v>Priyanka Madam</v>
      </c>
      <c r="I168" t="str">
        <v>Local</v>
      </c>
    </row>
    <row r="169" spans="1:9" x14ac:dyDescent="0.25">
      <c r="A169" s="1">
        <v>515406</v>
      </c>
      <c r="B169" s="1" t="str">
        <v>anti-human/mouse Granzyme B</v>
      </c>
      <c r="C169" s="1">
        <v>1</v>
      </c>
      <c r="D169" s="1" t="str">
        <v>THSTI</v>
      </c>
      <c r="E169" s="1">
        <v>4</v>
      </c>
      <c r="F169" s="1" t="str">
        <v>BioLegend</v>
      </c>
      <c r="G169" s="1" t="str">
        <v>Faridabad</v>
      </c>
      <c r="H169" t="str">
        <v>Priyanka Madam</v>
      </c>
      <c r="I169" t="str">
        <v>Local</v>
      </c>
    </row>
    <row r="170" spans="1:9" x14ac:dyDescent="0.25">
      <c r="A170" s="1">
        <v>681303</v>
      </c>
      <c r="B170" s="1" t="str">
        <v>anti-SPI1 (PU.1)</v>
      </c>
      <c r="C170" s="1">
        <v>1</v>
      </c>
      <c r="D170" s="1" t="str">
        <v>THSTI</v>
      </c>
      <c r="E170" s="1">
        <v>4</v>
      </c>
      <c r="F170" s="1" t="str">
        <v>BioLegend</v>
      </c>
      <c r="G170" s="1" t="str">
        <v>Faridabad</v>
      </c>
      <c r="H170" t="str">
        <v>Priyanka Madam</v>
      </c>
      <c r="I170" t="str">
        <v>Local</v>
      </c>
    </row>
    <row r="171" spans="1:9" x14ac:dyDescent="0.25">
      <c r="A171" s="1">
        <v>824101</v>
      </c>
      <c r="B171" s="1" t="str">
        <v>anti-PP2AC (Leu309)</v>
      </c>
      <c r="C171" s="1">
        <v>1</v>
      </c>
      <c r="D171" s="1" t="str">
        <v>THSTI</v>
      </c>
      <c r="E171" s="1">
        <v>4</v>
      </c>
      <c r="F171" s="1" t="str">
        <v>BioLegend</v>
      </c>
      <c r="G171" s="1" t="str">
        <v>Faridabad</v>
      </c>
      <c r="H171" t="str">
        <v>Priyanka Madam</v>
      </c>
      <c r="I171" t="str">
        <v>Local</v>
      </c>
    </row>
    <row r="172" spans="1:9" x14ac:dyDescent="0.25">
      <c r="A172" s="1" t="str">
        <v>BK011P</v>
      </c>
      <c r="B172" s="1" t="str">
        <v>TUBULIN POLYMERIZATION ASSAY BIOCHEM KIT (FLUORESCENCE FORMAT): 99% PURE PORCINE TUBULIN 96 ASSAYS</v>
      </c>
      <c r="C172" s="1">
        <v>1</v>
      </c>
      <c r="D172" s="1" t="str">
        <v>GOLDLAKE</v>
      </c>
      <c r="E172" s="1">
        <v>4</v>
      </c>
      <c r="F172" s="1" t="str">
        <v>CYTOSKELETON</v>
      </c>
      <c r="G172" s="1" t="str">
        <v>PUNE</v>
      </c>
      <c r="H172" t="str">
        <v>Payment Issue (Anjali)</v>
      </c>
      <c r="I172" t="str">
        <v>OutStation</v>
      </c>
    </row>
    <row r="173" spans="1:9" x14ac:dyDescent="0.25">
      <c r="A173" s="1">
        <v>430659</v>
      </c>
      <c r="B173" s="1">
        <v>0</v>
      </c>
      <c r="C173" s="1">
        <v>1</v>
      </c>
      <c r="D173" s="1" t="str">
        <v>Stock</v>
      </c>
      <c r="E173" s="1">
        <v>4</v>
      </c>
      <c r="F173" s="1" t="str">
        <v>Unknown</v>
      </c>
      <c r="G173" s="1" t="str">
        <v>STOCK</v>
      </c>
      <c r="H173" t="str">
        <v>From Sharda University/  By Deepak</v>
      </c>
      <c r="I173" t="str">
        <v>STOCK</v>
      </c>
    </row>
    <row r="174" spans="1:9" x14ac:dyDescent="0.25">
      <c r="A174" s="1" t="str">
        <v>VS0121</v>
      </c>
      <c r="B174" s="1">
        <v>0</v>
      </c>
      <c r="C174" s="1">
        <v>1</v>
      </c>
      <c r="D174" s="1" t="str">
        <v>Stock</v>
      </c>
      <c r="E174" s="1" t="str">
        <v>RT</v>
      </c>
      <c r="F174" s="1" t="str">
        <v>SARTORIUS</v>
      </c>
      <c r="G174" s="1" t="str">
        <v>STOCK</v>
      </c>
      <c r="H174" t="str">
        <v>Stock</v>
      </c>
      <c r="I174" t="str">
        <v>STOCK</v>
      </c>
    </row>
    <row r="175" spans="1:9" x14ac:dyDescent="0.25">
      <c r="A175" s="1" t="str">
        <v>CTM-1213181</v>
      </c>
      <c r="B175" s="1" t="str">
        <v>Factor XII siRNA invivo: Custom siRNA, in vivo 1.0 μmol Regular</v>
      </c>
      <c r="C175" s="1">
        <v>1</v>
      </c>
      <c r="D175" s="1" t="str">
        <v>SUN PHARMA</v>
      </c>
      <c r="E175" s="1">
        <v>-20</v>
      </c>
      <c r="F175" s="1" t="str">
        <v>DHARMACON</v>
      </c>
      <c r="G175" s="1" t="str">
        <v>Gujrat</v>
      </c>
      <c r="H175">
        <v>0</v>
      </c>
      <c r="I175" t="str">
        <v>OutStation</v>
      </c>
    </row>
    <row r="176" spans="1:9" x14ac:dyDescent="0.25">
      <c r="A176" s="1" t="str">
        <v>L-004274-00-0010</v>
      </c>
      <c r="B176" s="1" t="str">
        <v>ON-TARGETplus Human EGLN3 (112399) siRNA - SMARTpool, 10 nmol</v>
      </c>
      <c r="C176" s="1">
        <v>1</v>
      </c>
      <c r="D176" s="1" t="str">
        <v>NIBMG</v>
      </c>
      <c r="E176" s="1">
        <v>-20</v>
      </c>
      <c r="F176" s="1" t="str">
        <v>DHARMACON</v>
      </c>
      <c r="G176" s="1" t="str">
        <v>Kalyani</v>
      </c>
      <c r="H176">
        <v>0</v>
      </c>
      <c r="I176" t="str">
        <v>OutStation</v>
      </c>
    </row>
    <row r="177" spans="1:9" x14ac:dyDescent="0.25">
      <c r="A177" s="1" t="str">
        <v>L-015785-01-0010</v>
      </c>
      <c r="B177" s="1" t="str">
        <v>ON-TARGETplus Human ZNF668 (79759) siRNA - SMARTpool, 10 nmol</v>
      </c>
      <c r="C177" s="1">
        <v>1</v>
      </c>
      <c r="D177" s="1" t="str">
        <v>NIBMG</v>
      </c>
      <c r="E177" s="1">
        <v>-20</v>
      </c>
      <c r="F177" s="1" t="str">
        <v>DHARMACON</v>
      </c>
      <c r="G177" s="1" t="str">
        <v>Kalyani</v>
      </c>
      <c r="H177">
        <v>0</v>
      </c>
      <c r="I177" t="str">
        <v>OutStation</v>
      </c>
    </row>
    <row r="178" spans="1:9" x14ac:dyDescent="0.25">
      <c r="A178" s="1" t="str">
        <v>L-021247-00-0010</v>
      </c>
      <c r="B178" s="1" t="str">
        <v>ON-TARGETplus Human MED24 (9862) siRNA - SMARTpool, 10 nmol</v>
      </c>
      <c r="C178" s="1">
        <v>1</v>
      </c>
      <c r="D178" s="1" t="str">
        <v>NIBMG</v>
      </c>
      <c r="E178" s="1">
        <v>-20</v>
      </c>
      <c r="F178" s="1" t="str">
        <v>DHARMACON</v>
      </c>
      <c r="G178" s="1" t="str">
        <v>Kalyani</v>
      </c>
      <c r="H178">
        <v>0</v>
      </c>
      <c r="I178" t="str">
        <v>OutStation</v>
      </c>
    </row>
    <row r="179" spans="1:9" x14ac:dyDescent="0.25">
      <c r="A179" s="1" t="str">
        <v>L-003422-00-0010</v>
      </c>
      <c r="B179" s="1" t="str">
        <v>ON-TARGETplus Human NR2F2 (7026) siRNA - SMARTpool, 10 nmol</v>
      </c>
      <c r="C179" s="1">
        <v>1</v>
      </c>
      <c r="D179" s="1" t="str">
        <v>NIBMG</v>
      </c>
      <c r="E179" s="1">
        <v>-20</v>
      </c>
      <c r="F179" s="1" t="str">
        <v>DHARMACON</v>
      </c>
      <c r="G179" s="1" t="str">
        <v>Kalyani</v>
      </c>
      <c r="H179">
        <v>0</v>
      </c>
      <c r="I179" t="str">
        <v>OutStation</v>
      </c>
    </row>
    <row r="180" spans="1:9" x14ac:dyDescent="0.25">
      <c r="A180" s="1" t="str">
        <v>L-008339-02-0010</v>
      </c>
      <c r="B180" s="1" t="str">
        <v>ON-TARGETplus Human PLCG2 (5336) siRNA - SMARTpool, 10 nmol</v>
      </c>
      <c r="C180" s="1">
        <v>1</v>
      </c>
      <c r="D180" s="1" t="str">
        <v>NIBMG</v>
      </c>
      <c r="E180" s="1">
        <v>-20</v>
      </c>
      <c r="F180" s="1" t="str">
        <v>DHARMACON</v>
      </c>
      <c r="G180" s="1" t="str">
        <v>Kalyani</v>
      </c>
      <c r="H180">
        <v>0</v>
      </c>
      <c r="I180" t="str">
        <v>OutStation</v>
      </c>
    </row>
    <row r="181" spans="1:9" x14ac:dyDescent="0.25">
      <c r="A181" s="1" t="str">
        <v>D-001810-10-20</v>
      </c>
      <c r="B181" s="1" t="str">
        <v>ON-TARGETplus Non-targeting Pool, 20 nmol</v>
      </c>
      <c r="C181" s="1">
        <v>1</v>
      </c>
      <c r="D181" s="1" t="str">
        <v>NIBMG</v>
      </c>
      <c r="E181" s="1">
        <v>-20</v>
      </c>
      <c r="F181" s="1" t="str">
        <v>DHARMACON</v>
      </c>
      <c r="G181" s="1" t="str">
        <v>Kalyani</v>
      </c>
      <c r="H181">
        <v>0</v>
      </c>
      <c r="I181" t="str">
        <v>OutStation</v>
      </c>
    </row>
    <row r="182" spans="1:9" x14ac:dyDescent="0.25">
      <c r="A182" s="1" t="str">
        <v>CTM-1215408</v>
      </c>
      <c r="B182" s="1" t="str">
        <v>siPanDystrophin1_3'UTR: Custom siRNA, Standard 0.015 μmol Regular</v>
      </c>
      <c r="C182" s="1">
        <v>1</v>
      </c>
      <c r="D182" s="1" t="str">
        <v>RCB</v>
      </c>
      <c r="E182" s="1">
        <v>-20</v>
      </c>
      <c r="F182" s="1" t="str">
        <v>DHARMACON</v>
      </c>
      <c r="G182" s="1" t="str">
        <v>Delhi</v>
      </c>
      <c r="H182">
        <v>0</v>
      </c>
      <c r="I182" t="str">
        <v>Local</v>
      </c>
    </row>
    <row r="183" spans="1:9" x14ac:dyDescent="0.25">
      <c r="A183" s="1" t="str">
        <v>CTM-1215409</v>
      </c>
      <c r="B183" s="1" t="str">
        <v>siPanDystrophin2_3'UTR: Custom siRNA, Standard 0.015 μmol Regular</v>
      </c>
      <c r="C183" s="1">
        <v>1</v>
      </c>
      <c r="D183" s="1" t="str">
        <v>RCB</v>
      </c>
      <c r="E183" s="1">
        <v>-20</v>
      </c>
      <c r="F183" s="1" t="str">
        <v>DHARMACON</v>
      </c>
      <c r="G183" s="1" t="str">
        <v>Delhi</v>
      </c>
      <c r="H183">
        <v>0</v>
      </c>
      <c r="I183" t="str">
        <v>Local</v>
      </c>
    </row>
    <row r="184" spans="1:9" x14ac:dyDescent="0.25">
      <c r="A184" s="1" t="str">
        <v>CTM-1215412</v>
      </c>
      <c r="B184" s="1" t="str">
        <v>siRNA_Alix_CDS: Custom siRNA, Standard 0.05 μmol Regular</v>
      </c>
      <c r="C184" s="1">
        <v>1</v>
      </c>
      <c r="D184" s="1" t="str">
        <v>RCB</v>
      </c>
      <c r="E184" s="1">
        <v>-20</v>
      </c>
      <c r="F184" s="1" t="str">
        <v>DHARMACON</v>
      </c>
      <c r="G184" s="1" t="str">
        <v>Delhi</v>
      </c>
      <c r="H184">
        <v>0</v>
      </c>
      <c r="I184" t="str">
        <v>Local</v>
      </c>
    </row>
    <row r="185" spans="1:9" x14ac:dyDescent="0.25">
      <c r="A185" s="1" t="str">
        <v>CTM-1215410</v>
      </c>
      <c r="B185" s="1" t="str">
        <v>siEzrin_3'UTR: Custom siRNA, Standard 0.015 μmol Regular</v>
      </c>
      <c r="C185" s="1">
        <v>1</v>
      </c>
      <c r="D185" s="1" t="str">
        <v>RCB</v>
      </c>
      <c r="E185" s="1">
        <v>-20</v>
      </c>
      <c r="F185" s="1" t="str">
        <v>DHARMACON</v>
      </c>
      <c r="G185" s="1" t="str">
        <v>Delhi</v>
      </c>
      <c r="H185">
        <v>0</v>
      </c>
      <c r="I185" t="str">
        <v>Local</v>
      </c>
    </row>
    <row r="186" spans="1:9" x14ac:dyDescent="0.25">
      <c r="A186" s="1" t="str">
        <v>CTM-1215411</v>
      </c>
      <c r="B186" s="1" t="str">
        <v>siEzrin_CDS: Custom siRNA, Standard 0.015 μmol Regular</v>
      </c>
      <c r="C186" s="1">
        <v>1</v>
      </c>
      <c r="D186" s="1" t="str">
        <v>RCB</v>
      </c>
      <c r="E186" s="1">
        <v>-20</v>
      </c>
      <c r="F186" s="1" t="str">
        <v>DHARMACON</v>
      </c>
      <c r="G186" s="1" t="str">
        <v>Delhi</v>
      </c>
      <c r="H186">
        <v>0</v>
      </c>
      <c r="I186" t="str">
        <v>Local</v>
      </c>
    </row>
    <row r="187" spans="1:9" x14ac:dyDescent="0.25">
      <c r="A187" s="1" t="str">
        <v>IN-001005-01-20</v>
      </c>
      <c r="B187" s="1" t="str">
        <v>miRIDIAN microRNA Hairpin Inhibitor Negative Control #1, 20 nmol</v>
      </c>
      <c r="C187" s="1">
        <v>1</v>
      </c>
      <c r="D187" s="1" t="str">
        <v>GK BIO</v>
      </c>
      <c r="E187" s="1">
        <v>-20</v>
      </c>
      <c r="F187" s="1" t="str">
        <v>DHARMACON</v>
      </c>
      <c r="G187" s="1" t="str">
        <v>Pune</v>
      </c>
      <c r="H187">
        <v>0</v>
      </c>
      <c r="I187" t="str">
        <v>OutStation</v>
      </c>
    </row>
    <row r="188" spans="1:9" x14ac:dyDescent="0.25">
      <c r="A188" s="1" t="str">
        <v>RHS4531-EG200958</v>
      </c>
      <c r="B188" s="1" t="str">
        <v>Gene set: GIPZ MUC20 shRNA, glycerol set</v>
      </c>
      <c r="C188" s="1">
        <v>1</v>
      </c>
      <c r="D188" s="1" t="str">
        <v>HELIX</v>
      </c>
      <c r="E188" s="1">
        <v>-80</v>
      </c>
      <c r="F188" s="1" t="str">
        <v>DHARMACON</v>
      </c>
      <c r="G188" s="1" t="str">
        <v>Kerala</v>
      </c>
      <c r="H188">
        <v>0</v>
      </c>
      <c r="I188" t="str">
        <v>OutStation</v>
      </c>
    </row>
    <row r="189" spans="1:9" x14ac:dyDescent="0.25">
      <c r="A189" s="1" t="str">
        <v>OHS6085-213579246</v>
      </c>
      <c r="B189" s="1" t="str">
        <v>CCSB-Broad LentiORF - PLCG2 Clone, glycerol stock</v>
      </c>
      <c r="C189" s="1">
        <v>1</v>
      </c>
      <c r="D189" s="1" t="str">
        <v>NIBMG</v>
      </c>
      <c r="E189" s="1">
        <v>-80</v>
      </c>
      <c r="F189" s="1" t="str">
        <v>DHARMACON</v>
      </c>
      <c r="G189" s="1" t="str">
        <v>Kalyani</v>
      </c>
      <c r="H189">
        <v>0</v>
      </c>
      <c r="I189" t="str">
        <v>OutStation</v>
      </c>
    </row>
    <row r="190" spans="1:9" x14ac:dyDescent="0.25">
      <c r="A190" s="1" t="str">
        <v>9200-09</v>
      </c>
      <c r="B190" s="1">
        <v>0</v>
      </c>
      <c r="C190" s="1">
        <v>1</v>
      </c>
      <c r="D190" s="1" t="str">
        <v>BIOCON</v>
      </c>
      <c r="E190" s="1">
        <v>4</v>
      </c>
      <c r="F190" s="1" t="str">
        <v>SOUTHERNBIOTECH</v>
      </c>
      <c r="G190" s="1" t="str">
        <v>Banglore</v>
      </c>
      <c r="H190">
        <v>0</v>
      </c>
      <c r="I190" t="str">
        <v>OutStation</v>
      </c>
    </row>
    <row r="191" spans="1:9" x14ac:dyDescent="0.25">
      <c r="A191" s="1" t="str">
        <v>MBS2606662</v>
      </c>
      <c r="B191" s="1">
        <v>0</v>
      </c>
      <c r="C191" s="1">
        <v>1</v>
      </c>
      <c r="D191" s="1" t="str">
        <v>VIT</v>
      </c>
      <c r="E191" s="1">
        <v>4</v>
      </c>
      <c r="F191" s="1" t="str">
        <v>MYBIOSOURCE</v>
      </c>
      <c r="G191" s="1" t="str">
        <v>Vellore</v>
      </c>
      <c r="H191">
        <v>0</v>
      </c>
      <c r="I191" t="str">
        <v>OutStation</v>
      </c>
    </row>
    <row r="192" spans="1:9" x14ac:dyDescent="0.25">
      <c r="A192" s="1" t="str">
        <v>MBS108911</v>
      </c>
      <c r="B192" s="1">
        <v>0</v>
      </c>
      <c r="C192" s="1">
        <v>1</v>
      </c>
      <c r="D192" s="1" t="str">
        <v>BIO SOLUTION</v>
      </c>
      <c r="E192" s="1">
        <v>4</v>
      </c>
      <c r="F192" s="1" t="str">
        <v>MYBIOSOURCE</v>
      </c>
      <c r="G192" s="1" t="str">
        <v>Hyderabad</v>
      </c>
      <c r="H192">
        <v>0</v>
      </c>
      <c r="I192" t="str">
        <v>OutStation</v>
      </c>
    </row>
    <row r="193" spans="1:9" x14ac:dyDescent="0.25">
      <c r="A193" s="1" t="str">
        <v>180E04---E</v>
      </c>
      <c r="B193" s="1">
        <v>0</v>
      </c>
      <c r="C193" s="1">
        <v>1</v>
      </c>
      <c r="D193" s="1" t="str">
        <v>Stock</v>
      </c>
      <c r="E193" s="1" t="str">
        <v>RT</v>
      </c>
      <c r="F193" s="1" t="str">
        <v>SARTORIUS</v>
      </c>
      <c r="G193" s="1" t="str">
        <v>STOCK</v>
      </c>
      <c r="H193">
        <v>0</v>
      </c>
      <c r="I193" t="str">
        <v>STOCK</v>
      </c>
    </row>
    <row r="194" spans="1:9" x14ac:dyDescent="0.25">
      <c r="A194" s="1" t="str">
        <v>BE0001-1</v>
      </c>
      <c r="B194" s="1">
        <v>0</v>
      </c>
      <c r="C194" s="1">
        <v>1</v>
      </c>
      <c r="D194" s="1" t="str">
        <v>SSCMP</v>
      </c>
      <c r="E194" s="1">
        <v>4</v>
      </c>
      <c r="F194" s="1" t="str">
        <v>BIOXCELL</v>
      </c>
      <c r="G194" s="1" t="str">
        <v>Bhopal</v>
      </c>
      <c r="H194">
        <v>0</v>
      </c>
      <c r="I194" t="str">
        <v>OutStation</v>
      </c>
    </row>
    <row r="195" spans="1:9" x14ac:dyDescent="0.25">
      <c r="A195" s="1" t="str">
        <v>BE0015-1</v>
      </c>
      <c r="B195" s="1">
        <v>0</v>
      </c>
      <c r="C195" s="1">
        <v>1</v>
      </c>
      <c r="D195" s="1" t="str">
        <v>SSCMP</v>
      </c>
      <c r="E195" s="1">
        <v>4</v>
      </c>
      <c r="F195" s="1" t="str">
        <v>BIOXCELL</v>
      </c>
      <c r="G195" s="1" t="str">
        <v>Bhopal</v>
      </c>
      <c r="H195">
        <v>0</v>
      </c>
      <c r="I195" t="str">
        <v>OutStation</v>
      </c>
    </row>
    <row r="196" spans="1:9" x14ac:dyDescent="0.25">
      <c r="A196" s="1" t="str">
        <v>BE0045</v>
      </c>
      <c r="B196" s="1">
        <v>0</v>
      </c>
      <c r="C196" s="1">
        <v>1</v>
      </c>
      <c r="D196" s="1" t="str">
        <v>SSCMP</v>
      </c>
      <c r="E196" s="1">
        <v>4</v>
      </c>
      <c r="F196" s="1" t="str">
        <v>BIOXCELL</v>
      </c>
      <c r="G196" s="1" t="str">
        <v>Bhopal</v>
      </c>
      <c r="H196">
        <v>0</v>
      </c>
      <c r="I196" t="str">
        <v>OutStation</v>
      </c>
    </row>
    <row r="197" spans="1:9" x14ac:dyDescent="0.25">
      <c r="A197" s="1" t="str">
        <v>BE0043</v>
      </c>
      <c r="B197" s="1">
        <v>0</v>
      </c>
      <c r="C197" s="1">
        <v>1</v>
      </c>
      <c r="D197" s="1" t="str">
        <v>SSCMP</v>
      </c>
      <c r="E197" s="1">
        <v>4</v>
      </c>
      <c r="F197" s="1" t="str">
        <v>BIOXCELL</v>
      </c>
      <c r="G197" s="1" t="str">
        <v>Bhopal</v>
      </c>
      <c r="H197">
        <v>0</v>
      </c>
      <c r="I197" t="str">
        <v>OutStation</v>
      </c>
    </row>
    <row r="198" spans="1:9" x14ac:dyDescent="0.25">
      <c r="A198" s="1" t="str">
        <v>BE0055</v>
      </c>
      <c r="B198" s="1">
        <v>0</v>
      </c>
      <c r="C198" s="1">
        <v>1</v>
      </c>
      <c r="D198" s="1" t="str">
        <v>SSCMP</v>
      </c>
      <c r="E198" s="1">
        <v>4</v>
      </c>
      <c r="F198" s="1" t="str">
        <v>BIOXCELL</v>
      </c>
      <c r="G198" s="1" t="str">
        <v>Bhopal</v>
      </c>
      <c r="H198">
        <v>0</v>
      </c>
      <c r="I198" t="str">
        <v>OutStation</v>
      </c>
    </row>
    <row r="199" spans="1:9" x14ac:dyDescent="0.25">
      <c r="A199" s="1" t="str">
        <v>BE0016-2</v>
      </c>
      <c r="B199" s="1">
        <v>0</v>
      </c>
      <c r="C199" s="1">
        <v>1</v>
      </c>
      <c r="D199" s="1" t="str">
        <v>SSCMP</v>
      </c>
      <c r="E199" s="1">
        <v>4</v>
      </c>
      <c r="F199" s="1" t="str">
        <v>BIOXCELL</v>
      </c>
      <c r="G199" s="1" t="str">
        <v>Bhopal</v>
      </c>
      <c r="H199">
        <v>0</v>
      </c>
      <c r="I199" t="str">
        <v>OutStation</v>
      </c>
    </row>
    <row r="200" spans="1:9" x14ac:dyDescent="0.25">
      <c r="A200" s="1" t="str">
        <v>BE0015-1</v>
      </c>
      <c r="B200" s="1">
        <v>0</v>
      </c>
      <c r="C200" s="1">
        <v>1</v>
      </c>
      <c r="D200" s="1" t="str">
        <v>JNCAR</v>
      </c>
      <c r="E200" s="1">
        <v>4</v>
      </c>
      <c r="F200" s="1" t="str">
        <v>BIOXCELL</v>
      </c>
      <c r="G200" s="1" t="str">
        <v>Banglore</v>
      </c>
      <c r="H200">
        <v>0</v>
      </c>
      <c r="I200" t="str">
        <v>OutStation</v>
      </c>
    </row>
    <row r="201" spans="1:9" x14ac:dyDescent="0.25">
      <c r="A201" s="1" t="str">
        <v>BE0001-1</v>
      </c>
      <c r="B201" s="1">
        <v>0</v>
      </c>
      <c r="C201" s="1">
        <v>1</v>
      </c>
      <c r="D201" s="1" t="str">
        <v>JNCAR</v>
      </c>
      <c r="E201" s="1">
        <v>4</v>
      </c>
      <c r="F201" s="1" t="str">
        <v>BIOXCELL</v>
      </c>
      <c r="G201" s="1" t="str">
        <v>Banglore</v>
      </c>
      <c r="H201">
        <v>0</v>
      </c>
      <c r="I201" t="str">
        <v>OutStation</v>
      </c>
    </row>
    <row r="202" spans="1:9" x14ac:dyDescent="0.25">
      <c r="A202" s="1">
        <v>316302</v>
      </c>
      <c r="B202" s="1" t="str">
        <v>Purified anti-human β2-microglobulin Antibody</v>
      </c>
      <c r="C202" s="1">
        <v>2</v>
      </c>
      <c r="D202" s="1" t="str">
        <v>Stock</v>
      </c>
      <c r="E202" s="1">
        <v>4</v>
      </c>
      <c r="F202" s="1" t="str">
        <v>BioLegend</v>
      </c>
      <c r="G202" s="1" t="str">
        <v>STOCK</v>
      </c>
      <c r="H202" t="str">
        <v>stock</v>
      </c>
      <c r="I202" t="str">
        <v>STOCK</v>
      </c>
    </row>
    <row r="203" spans="1:9" x14ac:dyDescent="0.25">
      <c r="A203" s="1">
        <v>570802</v>
      </c>
      <c r="B203" s="1" t="str">
        <v xml:space="preserve">Recombinant Human IL-6 </v>
      </c>
      <c r="C203" s="1">
        <v>2</v>
      </c>
      <c r="D203" s="1" t="str">
        <v>Stock</v>
      </c>
      <c r="E203" s="1">
        <v>-20</v>
      </c>
      <c r="F203" s="1" t="str">
        <v>BioLegend</v>
      </c>
      <c r="G203" s="1" t="str">
        <v>STOCK</v>
      </c>
      <c r="H203" t="str">
        <v>Stock</v>
      </c>
      <c r="I203" t="str">
        <v>STOCK</v>
      </c>
    </row>
    <row r="204" spans="1:9" x14ac:dyDescent="0.25">
      <c r="A204" s="1">
        <v>421002</v>
      </c>
      <c r="B204" s="1" t="str">
        <v xml:space="preserve">Intracellular Staining Permeabilization Wash Buffer </v>
      </c>
      <c r="C204" s="1">
        <v>2</v>
      </c>
      <c r="D204" s="1" t="str">
        <v>Stock</v>
      </c>
      <c r="E204" s="1">
        <v>4</v>
      </c>
      <c r="F204" s="1" t="str">
        <v>BioLegend</v>
      </c>
      <c r="G204" s="1" t="str">
        <v>STOCK</v>
      </c>
      <c r="H204" t="str">
        <v>Stock</v>
      </c>
      <c r="I204" t="str">
        <v>STOCK</v>
      </c>
    </row>
    <row r="205" spans="1:9" x14ac:dyDescent="0.25">
      <c r="A205" s="1">
        <v>329702</v>
      </c>
      <c r="B205" s="1" t="str">
        <v xml:space="preserve">Purified anti-human CD274 </v>
      </c>
      <c r="C205" s="1">
        <v>2</v>
      </c>
      <c r="D205" s="1" t="str">
        <v>Stock</v>
      </c>
      <c r="E205" s="1">
        <v>4</v>
      </c>
      <c r="F205" s="1" t="str">
        <v>BioLegend</v>
      </c>
      <c r="G205" s="1" t="str">
        <v>STOCK</v>
      </c>
      <c r="H205" t="str">
        <v>Stock</v>
      </c>
      <c r="I205" t="str">
        <v>STOCK</v>
      </c>
    </row>
    <row r="206" spans="1:9" x14ac:dyDescent="0.25">
      <c r="A206" s="1">
        <v>814326</v>
      </c>
      <c r="B206" s="1" t="str">
        <v>Acrylamide, Ultra Pure 500 KG</v>
      </c>
      <c r="C206" s="1">
        <v>2</v>
      </c>
      <c r="D206" s="1" t="str">
        <v>Stock</v>
      </c>
      <c r="E206" s="1" t="str">
        <v>RT</v>
      </c>
      <c r="F206" s="1" t="str">
        <v>Mp Bio</v>
      </c>
      <c r="G206" s="1" t="str">
        <v>STOCK</v>
      </c>
      <c r="H206" t="str">
        <v>Stock</v>
      </c>
      <c r="I206" t="str">
        <v>STOCK</v>
      </c>
    </row>
    <row r="207" spans="1:9" x14ac:dyDescent="0.25">
      <c r="A207" s="1">
        <v>194825</v>
      </c>
      <c r="B207" s="1" t="str">
        <v>Glycine, Molecular Biology Reagent 1 KG</v>
      </c>
      <c r="C207" s="1">
        <v>2</v>
      </c>
      <c r="D207" s="1" t="str">
        <v>Stock</v>
      </c>
      <c r="E207" s="1" t="str">
        <v>RT</v>
      </c>
      <c r="F207" s="1" t="str">
        <v>Mp Bio</v>
      </c>
      <c r="G207" s="1" t="str">
        <v>STOCK</v>
      </c>
      <c r="H207" t="str">
        <v>Stock</v>
      </c>
      <c r="I207" t="str">
        <v>STOCK</v>
      </c>
    </row>
    <row r="208" spans="1:9" x14ac:dyDescent="0.25">
      <c r="A208" s="1">
        <v>104772</v>
      </c>
      <c r="B208" s="1" t="str">
        <v>Ammonium Sulfate, Technical Pure 500 GM</v>
      </c>
      <c r="C208" s="1">
        <v>2</v>
      </c>
      <c r="D208" s="1" t="str">
        <v>Stock</v>
      </c>
      <c r="E208" s="1" t="str">
        <v>RT</v>
      </c>
      <c r="F208" s="1" t="str">
        <v>Mp Bio</v>
      </c>
      <c r="G208" s="1" t="str">
        <v>STOCK</v>
      </c>
      <c r="H208" t="str">
        <v>Stock</v>
      </c>
      <c r="I208" t="str">
        <v>STOCK</v>
      </c>
    </row>
    <row r="209" spans="1:9" x14ac:dyDescent="0.25">
      <c r="A209" s="1">
        <v>194002</v>
      </c>
      <c r="B209" s="1" t="str">
        <v>Chloroform, Molecular Biology Reagent</v>
      </c>
      <c r="C209" s="1">
        <v>2</v>
      </c>
      <c r="D209" s="1" t="str">
        <v>Stock</v>
      </c>
      <c r="E209" s="1" t="str">
        <v>RT</v>
      </c>
      <c r="F209" s="1" t="str">
        <v>Mp Bio</v>
      </c>
      <c r="G209" s="1" t="str">
        <v>STOCK</v>
      </c>
      <c r="H209" t="str">
        <v>Stock</v>
      </c>
      <c r="I209" t="str">
        <v>STOCK</v>
      </c>
    </row>
    <row r="210" spans="1:9" x14ac:dyDescent="0.25">
      <c r="A210" s="1" t="str">
        <v>15407-47-MIN</v>
      </c>
      <c r="B210" s="1" t="str">
        <v>Polyethersulfone 0.22 µm</v>
      </c>
      <c r="C210" s="1">
        <v>2</v>
      </c>
      <c r="D210" s="1" t="str">
        <v>Stock</v>
      </c>
      <c r="E210" s="1" t="str">
        <v>RT</v>
      </c>
      <c r="F210" s="1" t="str">
        <v>Sartorius</v>
      </c>
      <c r="G210" s="1" t="str">
        <v>STOCK</v>
      </c>
      <c r="H210" t="str">
        <v>Stock</v>
      </c>
      <c r="I210" t="str">
        <v>STOCK</v>
      </c>
    </row>
    <row r="211" spans="1:9" x14ac:dyDescent="0.25">
      <c r="A211" s="1" t="str">
        <v>VS04T01</v>
      </c>
      <c r="B211" s="1" t="str">
        <v>VivaSpin Turbo 4 10000 MWCO</v>
      </c>
      <c r="C211" s="1">
        <v>2</v>
      </c>
      <c r="D211" s="1" t="str">
        <v>Stock</v>
      </c>
      <c r="E211" s="1" t="str">
        <v>RT</v>
      </c>
      <c r="F211" s="1" t="str">
        <v>Sartorius</v>
      </c>
      <c r="G211" s="1" t="str">
        <v>STOCK</v>
      </c>
      <c r="H211" t="str">
        <v>Stock</v>
      </c>
      <c r="I211" t="str">
        <v>STOCK</v>
      </c>
    </row>
    <row r="212" spans="1:9" x14ac:dyDescent="0.25">
      <c r="A212" s="1" t="str">
        <v>2662070501730</v>
      </c>
      <c r="B212" s="1" t="str">
        <v>(StepUp 1 Kb DNA Ladder RTU, 50 µg)</v>
      </c>
      <c r="C212" s="1">
        <v>2</v>
      </c>
      <c r="D212" s="1" t="str">
        <v>Stock</v>
      </c>
      <c r="E212" s="1">
        <v>-20</v>
      </c>
      <c r="F212" s="1" t="str">
        <v>Genei Lab</v>
      </c>
      <c r="G212" s="1" t="str">
        <v>STOCK</v>
      </c>
      <c r="H212" t="str">
        <v>Stock</v>
      </c>
      <c r="I212" t="str">
        <v>STOCK</v>
      </c>
    </row>
    <row r="213" spans="1:9" x14ac:dyDescent="0.25">
      <c r="A213" s="1" t="str">
        <v>2662670501730</v>
      </c>
      <c r="B213" s="1" t="str">
        <v>RMBD13 (StepUp 100 Bp DNA Ladder RTU, 50 µg)</v>
      </c>
      <c r="C213" s="1">
        <v>2</v>
      </c>
      <c r="D213" s="1" t="str">
        <v>Stock</v>
      </c>
      <c r="E213" s="1">
        <v>-20</v>
      </c>
      <c r="F213" s="1" t="str">
        <v>Genei Lab</v>
      </c>
      <c r="G213" s="1" t="str">
        <v>STOCK</v>
      </c>
      <c r="H213" t="str">
        <v>Stock</v>
      </c>
      <c r="I213" t="str">
        <v>STOCK</v>
      </c>
    </row>
    <row r="214" spans="1:9" x14ac:dyDescent="0.25">
      <c r="A214" s="1">
        <v>740811</v>
      </c>
      <c r="B214" s="1" t="str">
        <v>LEGENDplex™ Human Inflammation Panel 1 Standard  1 vial</v>
      </c>
      <c r="C214" s="1">
        <v>2</v>
      </c>
      <c r="D214" s="1" t="str">
        <v>UNKNOWN</v>
      </c>
      <c r="E214" s="1">
        <v>4</v>
      </c>
      <c r="F214" s="1" t="str">
        <v>BioLegend</v>
      </c>
      <c r="G214" s="1" t="str">
        <v>Unknown</v>
      </c>
      <c r="H214" t="str">
        <v>Mohan Sir, (Demo)</v>
      </c>
      <c r="I214" t="str">
        <v>Unknown</v>
      </c>
    </row>
    <row r="215" spans="1:9" x14ac:dyDescent="0.25">
      <c r="A215" s="1">
        <v>741146</v>
      </c>
      <c r="B215" s="1" t="str">
        <v>LEGENDplex™ Buffer Set A3  100tests</v>
      </c>
      <c r="C215" s="1">
        <v>2</v>
      </c>
      <c r="D215" s="1" t="str">
        <v>UNKNOWN</v>
      </c>
      <c r="E215" s="1">
        <v>4</v>
      </c>
      <c r="F215" s="1" t="str">
        <v>BioLegend</v>
      </c>
      <c r="G215" s="1" t="str">
        <v>Unknown</v>
      </c>
      <c r="H215" t="str">
        <v>Mohan Sir, (Demo)</v>
      </c>
      <c r="I215" t="str">
        <v>Unknown</v>
      </c>
    </row>
    <row r="216" spans="1:9" x14ac:dyDescent="0.25">
      <c r="A216" s="1">
        <v>421101</v>
      </c>
      <c r="B216" s="1" t="str">
        <v>TMB substrate set  110mlx2</v>
      </c>
      <c r="C216" s="1">
        <v>2</v>
      </c>
      <c r="D216" s="1" t="str">
        <v>Stock</v>
      </c>
      <c r="E216" s="1">
        <v>4</v>
      </c>
      <c r="F216" s="1" t="str">
        <v>BioLegend</v>
      </c>
      <c r="G216" s="1" t="str">
        <v>STOCK</v>
      </c>
      <c r="H216" t="str">
        <v>Stock</v>
      </c>
      <c r="I216" t="str">
        <v>STOCK</v>
      </c>
    </row>
    <row r="217" spans="1:9" x14ac:dyDescent="0.25">
      <c r="A217" s="1">
        <v>805615</v>
      </c>
      <c r="B217" s="1">
        <v>0</v>
      </c>
      <c r="C217" s="1">
        <v>2</v>
      </c>
      <c r="D217" s="1" t="str">
        <v>Stock</v>
      </c>
      <c r="E217" s="1" t="str">
        <v>RT</v>
      </c>
      <c r="F217" s="1" t="str">
        <v>MP BIO</v>
      </c>
      <c r="G217" s="1" t="str">
        <v>STOCK</v>
      </c>
      <c r="H217" t="str">
        <v>Stock</v>
      </c>
      <c r="I217" t="str">
        <v>STOCK</v>
      </c>
    </row>
    <row r="218" spans="1:9" x14ac:dyDescent="0.25">
      <c r="A218" s="1" t="str">
        <v>T-2001-02</v>
      </c>
      <c r="B218" s="1" t="str">
        <v>DharmaFECT 1 Transfection Reagent  0.75 mL</v>
      </c>
      <c r="C218" s="1">
        <v>2</v>
      </c>
      <c r="D218" s="1" t="str">
        <v>Stock</v>
      </c>
      <c r="E218" s="1">
        <v>4</v>
      </c>
      <c r="F218" s="1" t="str">
        <v>DHARMACON</v>
      </c>
      <c r="G218" s="1" t="str">
        <v>STOCK</v>
      </c>
      <c r="H218" t="str">
        <v>Stock</v>
      </c>
      <c r="I218" t="str">
        <v>STOCK</v>
      </c>
    </row>
    <row r="219" spans="1:9" x14ac:dyDescent="0.25">
      <c r="A219" s="1" t="str">
        <v>3025-1K</v>
      </c>
      <c r="B219" s="1">
        <v>0</v>
      </c>
      <c r="C219" s="1">
        <v>2</v>
      </c>
      <c r="D219" s="1" t="str">
        <v>STOCK</v>
      </c>
      <c r="E219" s="1">
        <v>-20</v>
      </c>
      <c r="F219" s="1" t="str">
        <v>BellBrook</v>
      </c>
      <c r="G219" s="1" t="str">
        <v>STOCK</v>
      </c>
      <c r="H219" t="str">
        <v>STOCK</v>
      </c>
      <c r="I219" t="str">
        <v>STOCK</v>
      </c>
    </row>
    <row r="220" spans="1:9" x14ac:dyDescent="0.25">
      <c r="A220" s="1">
        <v>2227</v>
      </c>
      <c r="B220" s="1">
        <v>0</v>
      </c>
      <c r="C220" s="1">
        <v>2</v>
      </c>
      <c r="D220" s="1" t="str">
        <v>STOCK</v>
      </c>
      <c r="E220" s="1">
        <v>-20</v>
      </c>
      <c r="F220" s="1" t="str">
        <v>BellBrook</v>
      </c>
      <c r="G220" s="1" t="str">
        <v>STOCK</v>
      </c>
      <c r="H220" t="str">
        <v>STOCK</v>
      </c>
      <c r="I220" t="str">
        <v>STOCK</v>
      </c>
    </row>
    <row r="221" spans="1:9" x14ac:dyDescent="0.25">
      <c r="A221" s="1" t="str">
        <v>3010-1K</v>
      </c>
      <c r="B221" s="1">
        <v>0</v>
      </c>
      <c r="C221" s="1">
        <v>2</v>
      </c>
      <c r="D221" s="1" t="str">
        <v>STOCK</v>
      </c>
      <c r="E221" s="1">
        <v>-20</v>
      </c>
      <c r="F221" s="1" t="str">
        <v>BellBrook</v>
      </c>
      <c r="G221" s="1" t="str">
        <v>STOCK</v>
      </c>
      <c r="H221" t="str">
        <v>STOCK</v>
      </c>
      <c r="I221" t="str">
        <v>STOCK</v>
      </c>
    </row>
    <row r="222" spans="1:9" x14ac:dyDescent="0.25">
      <c r="A222" s="1" t="str">
        <v>AR1065</v>
      </c>
      <c r="B222" s="1" t="str">
        <v>Poly-L-Lysine Coated Slides</v>
      </c>
      <c r="C222" s="1">
        <v>2</v>
      </c>
      <c r="D222" s="1" t="str">
        <v>Stock</v>
      </c>
      <c r="E222" s="1" t="str">
        <v>rt</v>
      </c>
      <c r="F222" s="1" t="str">
        <v>BOSTER</v>
      </c>
      <c r="G222" s="1" t="str">
        <v>STOCK</v>
      </c>
      <c r="H222" t="str">
        <v>Stock (Sample) Priyanka madam</v>
      </c>
      <c r="I222" t="str">
        <v>STOCK</v>
      </c>
    </row>
    <row r="223" spans="1:9" x14ac:dyDescent="0.25">
      <c r="A223" s="1">
        <v>420801</v>
      </c>
      <c r="B223" s="1" t="str">
        <v>Fixation Buffer</v>
      </c>
      <c r="C223" s="1">
        <v>2</v>
      </c>
      <c r="D223" s="1" t="str">
        <v>ICGEB</v>
      </c>
      <c r="E223" s="1">
        <v>4</v>
      </c>
      <c r="F223" s="1" t="str">
        <v>BioLegend</v>
      </c>
      <c r="G223" s="1" t="str">
        <v>Delhi</v>
      </c>
      <c r="H223" t="str">
        <v>PRIYANKA MADAM (FOC)</v>
      </c>
      <c r="I223" t="str">
        <v>Local</v>
      </c>
    </row>
    <row r="224" spans="1:9" x14ac:dyDescent="0.25">
      <c r="A224" s="1">
        <v>626812</v>
      </c>
      <c r="B224" s="1" t="str">
        <v>anti-c-Myc</v>
      </c>
      <c r="C224" s="1">
        <v>2</v>
      </c>
      <c r="D224" s="1" t="str">
        <v>STOCK</v>
      </c>
      <c r="E224" s="1">
        <v>4</v>
      </c>
      <c r="F224" s="1" t="str">
        <v>BioLegend</v>
      </c>
      <c r="G224" s="1" t="str">
        <v>STOCK</v>
      </c>
      <c r="H224" t="str">
        <v>STOCK FOR AURIGINE ONCO</v>
      </c>
      <c r="I224" t="str">
        <v>STOCK</v>
      </c>
    </row>
    <row r="225" spans="1:9" x14ac:dyDescent="0.25">
      <c r="A225" s="1" t="str">
        <v>VS02H22</v>
      </c>
      <c r="B225" s="1">
        <v>0</v>
      </c>
      <c r="C225" s="1">
        <v>2</v>
      </c>
      <c r="D225" s="1" t="str">
        <v>STOCK</v>
      </c>
      <c r="E225" s="1" t="str">
        <v>RT</v>
      </c>
      <c r="F225" s="1" t="str">
        <v>SARTORIUS</v>
      </c>
      <c r="G225" s="1" t="str">
        <v>STOCK</v>
      </c>
      <c r="H225" t="str">
        <v>STOCK</v>
      </c>
      <c r="I225" t="str">
        <v>STOCK</v>
      </c>
    </row>
    <row r="226" spans="1:9" x14ac:dyDescent="0.25">
      <c r="A226" s="1">
        <v>103129</v>
      </c>
      <c r="B226" s="1" t="str">
        <v>anti-mouse CD45</v>
      </c>
      <c r="C226" s="1">
        <v>2</v>
      </c>
      <c r="D226" s="1" t="str">
        <v>THSTI</v>
      </c>
      <c r="E226" s="1">
        <v>4</v>
      </c>
      <c r="F226" s="1" t="str">
        <v>BioLegend</v>
      </c>
      <c r="G226" s="1" t="str">
        <v>Faridabad</v>
      </c>
      <c r="H226" t="str">
        <v>Priyanka Madam</v>
      </c>
      <c r="I226" t="str">
        <v>Local</v>
      </c>
    </row>
    <row r="227" spans="1:9" x14ac:dyDescent="0.25">
      <c r="A227" s="1">
        <v>420201</v>
      </c>
      <c r="B227" s="1" t="str">
        <v>Cell Staining Buffer</v>
      </c>
      <c r="C227" s="1">
        <v>2</v>
      </c>
      <c r="D227" s="1" t="str">
        <v>PRIYANKA MADAM</v>
      </c>
      <c r="E227" s="1">
        <v>4</v>
      </c>
      <c r="F227" s="1" t="str">
        <v>BioLegend</v>
      </c>
      <c r="G227" s="1" t="str">
        <v>Delhi</v>
      </c>
      <c r="H227" t="str">
        <v>Priyanka Madam</v>
      </c>
      <c r="I227" t="str">
        <v>Local</v>
      </c>
    </row>
    <row r="228" spans="1:9" x14ac:dyDescent="0.25">
      <c r="A228" s="1" t="str">
        <v>LSM 1077</v>
      </c>
      <c r="B228" s="1">
        <v>0</v>
      </c>
      <c r="C228" s="1">
        <v>3</v>
      </c>
      <c r="D228" s="1" t="str">
        <v>Stock</v>
      </c>
      <c r="E228" s="1">
        <v>4</v>
      </c>
      <c r="F228" s="1" t="str">
        <v>Genexis Biotech</v>
      </c>
      <c r="G228" s="1" t="str">
        <v>STOCK</v>
      </c>
      <c r="H228" t="str">
        <v>Stock</v>
      </c>
      <c r="I228" t="str">
        <v>STOCK</v>
      </c>
    </row>
    <row r="229" spans="1:9" x14ac:dyDescent="0.25">
      <c r="A229" s="1" t="str">
        <v>092913726</v>
      </c>
      <c r="B229" s="1" t="str">
        <v>Adult Bovine Serum, Sterile Filtered, New Zealand Origin 1kg (970ML)</v>
      </c>
      <c r="C229" s="1">
        <v>3</v>
      </c>
      <c r="D229" s="1" t="str">
        <v>Stock</v>
      </c>
      <c r="E229" s="1">
        <v>-20</v>
      </c>
      <c r="F229" s="1" t="str">
        <v>MP Bio</v>
      </c>
      <c r="G229" s="1" t="str">
        <v>STOCK</v>
      </c>
      <c r="H229" t="str">
        <v>Stock</v>
      </c>
      <c r="I229" t="str">
        <v>STOCK</v>
      </c>
    </row>
    <row r="230" spans="1:9" x14ac:dyDescent="0.25">
      <c r="A230" s="1" t="str">
        <v>11TRIMPR01</v>
      </c>
      <c r="B230" s="1">
        <v>0</v>
      </c>
      <c r="C230" s="1">
        <v>3</v>
      </c>
      <c r="D230" s="1" t="str">
        <v>Stock</v>
      </c>
      <c r="E230" s="1" t="str">
        <v>RT</v>
      </c>
      <c r="F230" s="1" t="str">
        <v>MP BIO</v>
      </c>
      <c r="G230" s="1" t="str">
        <v>STOCK</v>
      </c>
      <c r="H230" t="str">
        <v>Stock</v>
      </c>
      <c r="I230" t="str">
        <v>STOCK</v>
      </c>
    </row>
    <row r="231" spans="1:9" x14ac:dyDescent="0.25">
      <c r="A231" s="1" t="str">
        <v>D-001810-10-05</v>
      </c>
      <c r="B231" s="1" t="str">
        <v>ON-TARGETplus Non-targeting Pool  5nmol</v>
      </c>
      <c r="C231" s="1">
        <v>3</v>
      </c>
      <c r="D231" s="1" t="str">
        <v>Stock</v>
      </c>
      <c r="E231" s="1">
        <v>-20</v>
      </c>
      <c r="F231" s="1" t="str">
        <v>DHARMACON</v>
      </c>
      <c r="G231" s="1" t="str">
        <v>STOCK</v>
      </c>
      <c r="H231" t="str">
        <v>Stock</v>
      </c>
      <c r="I231" t="str">
        <v>STOCK</v>
      </c>
    </row>
    <row r="232" spans="1:9" x14ac:dyDescent="0.25">
      <c r="A232" s="1">
        <v>421403</v>
      </c>
      <c r="B232" s="1" t="str">
        <v>FOXP3 Fix/Perm Buffer Set</v>
      </c>
      <c r="C232" s="1">
        <v>4</v>
      </c>
      <c r="D232" s="1" t="str">
        <v>Stock</v>
      </c>
      <c r="E232" s="1">
        <v>4</v>
      </c>
      <c r="F232" s="1" t="str">
        <v>BioLegend</v>
      </c>
      <c r="G232" s="1" t="str">
        <v>STOCK</v>
      </c>
      <c r="H232" t="str">
        <v>Stock</v>
      </c>
      <c r="I232" t="str">
        <v>STOCK</v>
      </c>
    </row>
    <row r="233" spans="1:9" x14ac:dyDescent="0.25">
      <c r="A233" s="1">
        <v>193982</v>
      </c>
      <c r="B233" s="1" t="str">
        <v>Acrylamide, Molecular Biology Reagent 1 KG</v>
      </c>
      <c r="C233" s="1">
        <v>4</v>
      </c>
      <c r="D233" s="1" t="str">
        <v>Stock</v>
      </c>
      <c r="E233" s="1" t="str">
        <v>RT</v>
      </c>
      <c r="F233" s="1" t="str">
        <v>Mp Bio</v>
      </c>
      <c r="G233" s="1" t="str">
        <v>STOCK</v>
      </c>
      <c r="H233" t="str">
        <v>Stock</v>
      </c>
      <c r="I233" t="str">
        <v>STOCK</v>
      </c>
    </row>
    <row r="234" spans="1:9" x14ac:dyDescent="0.25">
      <c r="A234" s="1" t="str">
        <v>VS04T01</v>
      </c>
      <c r="B234" s="1" t="str">
        <v>VivaSpin Turbo 4 10000 MWCO</v>
      </c>
      <c r="C234" s="1">
        <v>4</v>
      </c>
      <c r="D234" s="1" t="str">
        <v>Stock</v>
      </c>
      <c r="E234" s="1" t="str">
        <v>RT</v>
      </c>
      <c r="F234" s="1" t="str">
        <v>Sartorius</v>
      </c>
      <c r="G234" s="1" t="str">
        <v>STOCK</v>
      </c>
      <c r="H234" t="str">
        <v>Stock</v>
      </c>
      <c r="I234" t="str">
        <v>STOCK</v>
      </c>
    </row>
    <row r="235" spans="1:9" x14ac:dyDescent="0.25">
      <c r="A235" s="1" t="str">
        <v>VS15T21</v>
      </c>
      <c r="B235" s="1" t="str">
        <v>Vivaspin® Turbo 15 Centrifugal Concentrator Polyethersulfone, 12 pc</v>
      </c>
      <c r="C235" s="1">
        <v>4</v>
      </c>
      <c r="D235" s="1" t="str">
        <v>Stock</v>
      </c>
      <c r="E235" s="1" t="str">
        <v>RT</v>
      </c>
      <c r="F235" s="1" t="str">
        <v>Sartorius</v>
      </c>
      <c r="G235" s="1" t="str">
        <v>STOCK</v>
      </c>
      <c r="H235" t="str">
        <v>Stock</v>
      </c>
      <c r="I235" t="str">
        <v>STOCK</v>
      </c>
    </row>
    <row r="236" spans="1:9" x14ac:dyDescent="0.25">
      <c r="A236" s="1">
        <v>41003</v>
      </c>
      <c r="B236" s="1" t="str">
        <v>GelRed® Nucleic Acid Stain, 10,000X in water (trial size): (0.1mL)</v>
      </c>
      <c r="C236" s="1">
        <v>4</v>
      </c>
      <c r="D236" s="1" t="str">
        <v>Stock</v>
      </c>
      <c r="E236" s="1" t="str">
        <v>RT</v>
      </c>
      <c r="F236" s="1" t="str">
        <v>Biotium</v>
      </c>
      <c r="G236" s="1" t="str">
        <v>STOCK</v>
      </c>
      <c r="H236" t="str">
        <v>Stock</v>
      </c>
      <c r="I236" t="str">
        <v>STOCK</v>
      </c>
    </row>
    <row r="237" spans="1:9" x14ac:dyDescent="0.25">
      <c r="A237" s="1">
        <v>4064112</v>
      </c>
      <c r="B237" s="1">
        <v>0</v>
      </c>
      <c r="C237" s="1">
        <v>4</v>
      </c>
      <c r="D237" s="1" t="str">
        <v>Stock</v>
      </c>
      <c r="E237" s="1">
        <v>4</v>
      </c>
      <c r="F237" s="1" t="str">
        <v>MP BIO</v>
      </c>
      <c r="G237" s="1" t="str">
        <v>STOCK</v>
      </c>
      <c r="H237" t="str">
        <v>Stock</v>
      </c>
      <c r="I237" t="str">
        <v>STOCK</v>
      </c>
    </row>
    <row r="238" spans="1:9" x14ac:dyDescent="0.25">
      <c r="A238" s="1">
        <v>16006925</v>
      </c>
      <c r="B238" s="1">
        <v>0</v>
      </c>
      <c r="C238" s="1">
        <v>4</v>
      </c>
      <c r="D238" s="1" t="str">
        <v>Stock</v>
      </c>
      <c r="E238" s="1">
        <v>4</v>
      </c>
      <c r="F238" s="1" t="str">
        <v>MP BIO</v>
      </c>
      <c r="G238" s="1" t="str">
        <v>STOCK</v>
      </c>
      <c r="H238" t="str">
        <v>Stock</v>
      </c>
      <c r="I238" t="str">
        <v>STOCK</v>
      </c>
    </row>
    <row r="239" spans="1:9" x14ac:dyDescent="0.25">
      <c r="A239" s="1">
        <v>740379</v>
      </c>
      <c r="B239" s="1" t="str">
        <v>V-bottom Plate for LEGENDplex™ Assay</v>
      </c>
      <c r="C239" s="1">
        <v>4</v>
      </c>
      <c r="D239" s="1" t="str">
        <v>Stock</v>
      </c>
      <c r="E239" s="1" t="str">
        <v>RT</v>
      </c>
      <c r="F239" s="1" t="str">
        <v>BioLegend</v>
      </c>
      <c r="G239" s="1" t="str">
        <v>STOCK</v>
      </c>
      <c r="H239" t="str">
        <v>STOCK</v>
      </c>
      <c r="I239" t="str">
        <v>STOCK</v>
      </c>
    </row>
    <row r="240" spans="1:9" x14ac:dyDescent="0.25">
      <c r="A240" s="1">
        <v>556002</v>
      </c>
      <c r="B240" s="1" t="str">
        <v xml:space="preserve">Recombinant Mouse IL-9 </v>
      </c>
      <c r="C240" s="1">
        <v>5</v>
      </c>
      <c r="D240" s="1" t="str">
        <v>Stock</v>
      </c>
      <c r="E240" s="1">
        <v>-20</v>
      </c>
      <c r="F240" s="1" t="str">
        <v>BioLegend</v>
      </c>
      <c r="G240" s="1" t="str">
        <v>STOCK</v>
      </c>
      <c r="H240" t="str">
        <v>Stock</v>
      </c>
      <c r="I240" t="str">
        <v>STOCK</v>
      </c>
    </row>
    <row r="241" spans="1:9" x14ac:dyDescent="0.25">
      <c r="A241" s="1" t="str">
        <v>HBM-EXP-B2.5</v>
      </c>
      <c r="B241" s="1" t="str">
        <v>Test-Exosomes one step isolation from plasma and serum 2.5ml</v>
      </c>
      <c r="C241" s="1">
        <v>5</v>
      </c>
      <c r="D241" s="1" t="str">
        <v>Sample (PM)</v>
      </c>
      <c r="E241" s="1">
        <v>4</v>
      </c>
      <c r="F241" s="1" t="str">
        <v>Hansa Biomed</v>
      </c>
      <c r="G241" s="1" t="str">
        <v>delhi</v>
      </c>
      <c r="H241" t="str">
        <v>Priyanka Madam</v>
      </c>
      <c r="I241" t="str">
        <v>Local</v>
      </c>
    </row>
    <row r="242" spans="1:9" x14ac:dyDescent="0.25">
      <c r="A242" s="1" t="str">
        <v>B-003000-WB-100</v>
      </c>
      <c r="B242" s="1" t="str">
        <v>Molecular Grade RNase-free water  100ml</v>
      </c>
      <c r="C242" s="1">
        <v>5</v>
      </c>
      <c r="D242" s="1" t="str">
        <v>Stock</v>
      </c>
      <c r="E242" s="1">
        <v>4</v>
      </c>
      <c r="F242" s="1" t="str">
        <v>DHARMACON</v>
      </c>
      <c r="G242" s="1" t="str">
        <v>STOCK</v>
      </c>
      <c r="H242" t="str">
        <v>Stock</v>
      </c>
      <c r="I242" t="str">
        <v>STOCK</v>
      </c>
    </row>
    <row r="243" spans="1:9" x14ac:dyDescent="0.25">
      <c r="A243" s="1">
        <v>6552050</v>
      </c>
      <c r="B243" s="1" t="str">
        <v xml:space="preserve">SPINeasy DNA Kit for Blood  </v>
      </c>
      <c r="C243" s="1">
        <v>6</v>
      </c>
      <c r="D243" s="1" t="str">
        <v>Stock</v>
      </c>
      <c r="E243" s="1" t="str">
        <v>RT</v>
      </c>
      <c r="F243" s="1" t="str">
        <v>Mp Bio</v>
      </c>
      <c r="G243" s="1" t="str">
        <v>STOCK</v>
      </c>
      <c r="H243" t="str">
        <v>Stock</v>
      </c>
      <c r="I243" t="str">
        <v>STOCK</v>
      </c>
    </row>
    <row r="244" spans="1:9" x14ac:dyDescent="0.25">
      <c r="A244" s="1">
        <v>25021.5</v>
      </c>
      <c r="B244" s="1" t="str">
        <v>i-Taq (W/O dNTP) DNA Polymerase</v>
      </c>
      <c r="C244" s="1">
        <v>7</v>
      </c>
      <c r="D244" s="1" t="str">
        <v>Stock</v>
      </c>
      <c r="E244" s="1">
        <v>-20</v>
      </c>
      <c r="F244" s="1" t="str">
        <v>Intron</v>
      </c>
      <c r="G244" s="1" t="str">
        <v>STOCK</v>
      </c>
      <c r="H244" t="str">
        <v>Stock</v>
      </c>
      <c r="I244" t="str">
        <v>STOCK</v>
      </c>
    </row>
    <row r="245" spans="1:9" x14ac:dyDescent="0.25">
      <c r="A245" s="1" t="str">
        <v>092910149</v>
      </c>
      <c r="B245" s="1">
        <v>0</v>
      </c>
      <c r="C245" s="1">
        <v>7</v>
      </c>
      <c r="D245" s="1" t="str">
        <v>STOCK</v>
      </c>
      <c r="E245" s="1">
        <v>-20</v>
      </c>
      <c r="F245" s="1" t="str">
        <v>MP BIO</v>
      </c>
      <c r="G245" s="1" t="str">
        <v>STOCK</v>
      </c>
      <c r="H245" t="str">
        <v>STOCK</v>
      </c>
      <c r="I245" t="str">
        <v>STOCK</v>
      </c>
    </row>
    <row r="246" spans="1:9" x14ac:dyDescent="0.25">
      <c r="A246" s="1">
        <v>16533</v>
      </c>
      <c r="B246" s="1" t="str">
        <v>MiniSart High Flow 0.45 µm</v>
      </c>
      <c r="C246" s="1">
        <v>9</v>
      </c>
      <c r="D246" s="1" t="str">
        <v>Stock</v>
      </c>
      <c r="E246" s="1" t="str">
        <v>RT</v>
      </c>
      <c r="F246" s="1" t="str">
        <v>Sartorius</v>
      </c>
      <c r="G246" s="1" t="str">
        <v>STOCK</v>
      </c>
      <c r="H246" t="str">
        <v>Stock</v>
      </c>
      <c r="I246" t="str">
        <v>STOCK</v>
      </c>
    </row>
    <row r="247" spans="1:9" x14ac:dyDescent="0.25">
      <c r="A247" s="1">
        <v>25021.5</v>
      </c>
      <c r="B247" s="1" t="str">
        <v>i-Taq (W/O dNTP) DNA Polymerase</v>
      </c>
      <c r="C247" s="1">
        <v>10</v>
      </c>
      <c r="D247" s="1" t="str">
        <v>Stock</v>
      </c>
      <c r="E247" s="1">
        <v>-20</v>
      </c>
      <c r="F247" s="1" t="str">
        <v>Intron</v>
      </c>
      <c r="G247" s="1" t="str">
        <v>STOCK</v>
      </c>
      <c r="H247" t="str">
        <v>Stock</v>
      </c>
      <c r="I247" t="str">
        <v>STOCK</v>
      </c>
    </row>
    <row r="248" spans="1:9" x14ac:dyDescent="0.25">
      <c r="A248" s="1">
        <v>16532</v>
      </c>
      <c r="B248" s="1" t="str">
        <v>MiniSart High Flow 0.22 µm</v>
      </c>
      <c r="C248" s="1">
        <v>11</v>
      </c>
      <c r="D248" s="1" t="str">
        <v>Stock</v>
      </c>
      <c r="E248" s="1" t="str">
        <v>RT</v>
      </c>
      <c r="F248" s="1" t="str">
        <v>Sartorius</v>
      </c>
      <c r="G248" s="1" t="str">
        <v>STOCK</v>
      </c>
      <c r="H248" t="str">
        <v>Stock</v>
      </c>
      <c r="I248" t="str">
        <v>STOCK</v>
      </c>
    </row>
    <row r="249" spans="1:9" x14ac:dyDescent="0.25">
      <c r="A249" s="1">
        <v>16532</v>
      </c>
      <c r="B249" s="1" t="str">
        <v>MiniSart High Flow 0.22 µm</v>
      </c>
      <c r="C249" s="1">
        <v>18</v>
      </c>
      <c r="D249" s="1" t="str">
        <v>Stock</v>
      </c>
      <c r="E249" s="1" t="str">
        <v>RT</v>
      </c>
      <c r="F249" s="1" t="str">
        <v>Sartorius</v>
      </c>
      <c r="G249" s="1" t="str">
        <v>STOCK</v>
      </c>
      <c r="H249" t="str">
        <v>Stock</v>
      </c>
      <c r="I249" t="str">
        <v>STOCK</v>
      </c>
    </row>
    <row r="250" spans="1:9" x14ac:dyDescent="0.25">
      <c r="A250" s="1">
        <v>16532</v>
      </c>
      <c r="B250" s="1" t="str">
        <v>MiniSart High Flow 0.22 µm</v>
      </c>
      <c r="C250" s="1">
        <v>20</v>
      </c>
      <c r="D250" s="1" t="str">
        <v>Stock</v>
      </c>
      <c r="E250" s="1" t="str">
        <v>RT</v>
      </c>
      <c r="F250" s="1" t="str">
        <v>Sartorius</v>
      </c>
      <c r="G250" s="1" t="str">
        <v>STOCK</v>
      </c>
      <c r="H250" t="str">
        <v>Stock</v>
      </c>
      <c r="I250" t="str">
        <v>STOCK</v>
      </c>
    </row>
    <row r="251" spans="1:9" x14ac:dyDescent="0.25">
      <c r="A251" s="1">
        <v>16532</v>
      </c>
      <c r="B251" s="1" t="str">
        <v>MiniSart High Flow 0.22 µm</v>
      </c>
      <c r="C251" s="1">
        <v>25</v>
      </c>
      <c r="D251" s="1" t="str">
        <v>STOCK</v>
      </c>
      <c r="E251" s="1" t="str">
        <v>RT</v>
      </c>
      <c r="F251" s="1" t="str">
        <v>SARTORIUS</v>
      </c>
      <c r="G251" s="1" t="str">
        <v>STOCK</v>
      </c>
      <c r="H251" t="str">
        <v>STOCK</v>
      </c>
      <c r="I251" t="str">
        <v>STOCK</v>
      </c>
    </row>
    <row r="252" spans="1:9" x14ac:dyDescent="0.25">
      <c r="A252" s="1">
        <v>740379</v>
      </c>
      <c r="B252" s="1" t="str">
        <v>V-bottom Plate for LEGENDplex™ Assay</v>
      </c>
      <c r="C252" s="1">
        <v>164</v>
      </c>
      <c r="D252" s="1" t="str">
        <v>Stock</v>
      </c>
      <c r="E252" s="1" t="str">
        <v>RT</v>
      </c>
      <c r="F252" s="1" t="str">
        <v>BioLegend</v>
      </c>
      <c r="G252" s="1" t="str">
        <v>STOCK</v>
      </c>
      <c r="H252" t="str">
        <v>Stock</v>
      </c>
      <c r="I252" t="str">
        <v>STOCK</v>
      </c>
    </row>
    <row r="253" spans="1:9" x14ac:dyDescent="0.25">
      <c r="A253" s="1"/>
      <c r="B253" s="1"/>
      <c r="C253" s="1"/>
      <c r="D253" s="1"/>
      <c r="E253" s="1"/>
      <c r="F253" s="1"/>
      <c r="G253" s="1"/>
    </row>
    <row r="254" spans="1:9" x14ac:dyDescent="0.25">
      <c r="A254" s="1"/>
      <c r="B254" s="1"/>
      <c r="C254" s="1"/>
      <c r="D254" s="1"/>
      <c r="E254" s="1"/>
      <c r="F254" s="1"/>
      <c r="G254" s="1"/>
    </row>
    <row r="255" spans="1:9" x14ac:dyDescent="0.25">
      <c r="A255" s="1"/>
      <c r="B255" s="1"/>
      <c r="C255" s="1"/>
      <c r="D255" s="1"/>
      <c r="E255" s="1"/>
      <c r="F255" s="1"/>
      <c r="G255" s="1"/>
    </row>
    <row r="256" spans="1:9" x14ac:dyDescent="0.25">
      <c r="A256" s="1"/>
      <c r="B256" s="1"/>
      <c r="C256" s="1"/>
      <c r="D256" s="1"/>
      <c r="E256" s="1"/>
      <c r="F256" s="1"/>
      <c r="G256" s="1"/>
    </row>
    <row r="257" spans="1:7" x14ac:dyDescent="0.25">
      <c r="A257" s="1"/>
      <c r="B257" s="1"/>
      <c r="C257" s="1"/>
      <c r="D257" s="1"/>
      <c r="E257" s="1"/>
      <c r="F257" s="1"/>
      <c r="G257" s="1"/>
    </row>
    <row r="258" spans="1:7" x14ac:dyDescent="0.25">
      <c r="A258" s="1"/>
      <c r="B258" s="1"/>
      <c r="C258" s="1"/>
      <c r="D258" s="1"/>
      <c r="E258" s="1"/>
      <c r="F258" s="1"/>
      <c r="G258" s="1"/>
    </row>
    <row r="259" spans="1:7" x14ac:dyDescent="0.25">
      <c r="A259" s="1"/>
      <c r="B259" s="1"/>
      <c r="C259" s="1"/>
      <c r="D259" s="1"/>
      <c r="E259" s="1"/>
      <c r="F259" s="1"/>
      <c r="G259" s="1"/>
    </row>
    <row r="260" spans="1:7" x14ac:dyDescent="0.25">
      <c r="A260" s="1"/>
      <c r="B260" s="1"/>
      <c r="C260" s="1"/>
      <c r="D260" s="1"/>
      <c r="E260" s="1"/>
      <c r="F260" s="1"/>
      <c r="G260" s="1"/>
    </row>
    <row r="261" spans="1:7" x14ac:dyDescent="0.25">
      <c r="A261" s="1"/>
      <c r="B261" s="1"/>
      <c r="C261" s="1"/>
      <c r="D261" s="1"/>
      <c r="E261" s="1"/>
      <c r="F261" s="1"/>
      <c r="G261" s="1"/>
    </row>
    <row r="262" spans="1:7" x14ac:dyDescent="0.25">
      <c r="A262" s="1"/>
      <c r="B262" s="1"/>
      <c r="C262" s="1"/>
      <c r="D262" s="1"/>
      <c r="E262" s="1"/>
      <c r="F262" s="1"/>
      <c r="G262" s="1"/>
    </row>
    <row r="263" spans="1:7" x14ac:dyDescent="0.25">
      <c r="A263" s="1"/>
      <c r="B263" s="1"/>
      <c r="C263" s="1"/>
      <c r="D263" s="1"/>
      <c r="E263" s="1"/>
      <c r="F263" s="1"/>
      <c r="G263" s="1"/>
    </row>
    <row r="264" spans="1:7" x14ac:dyDescent="0.25">
      <c r="A264" s="1"/>
      <c r="B264" s="1"/>
      <c r="C264" s="1"/>
      <c r="D264" s="1"/>
      <c r="E264" s="1"/>
      <c r="F264" s="1"/>
      <c r="G264" s="1"/>
    </row>
    <row r="265" spans="1:7" x14ac:dyDescent="0.25">
      <c r="A265" s="1"/>
      <c r="B265" s="1"/>
      <c r="C265" s="1"/>
      <c r="D265" s="1"/>
      <c r="E265" s="1"/>
      <c r="F265" s="1"/>
      <c r="G265" s="1"/>
    </row>
    <row r="266" spans="1:7" x14ac:dyDescent="0.25">
      <c r="A266" s="1"/>
      <c r="B266" s="1"/>
      <c r="C266" s="1"/>
      <c r="D266" s="1"/>
      <c r="E266" s="1"/>
      <c r="F266" s="1"/>
      <c r="G266" s="1"/>
    </row>
    <row r="267" spans="1:7" x14ac:dyDescent="0.25">
      <c r="A267" s="1"/>
      <c r="B267" s="1"/>
      <c r="C267" s="1"/>
      <c r="D267" s="1"/>
      <c r="E267" s="1"/>
      <c r="F267" s="1"/>
      <c r="G267" s="1"/>
    </row>
    <row r="268" spans="1:7" x14ac:dyDescent="0.25">
      <c r="A268" s="1"/>
      <c r="B268" s="1"/>
      <c r="C268" s="1"/>
      <c r="D268" s="1"/>
      <c r="E268" s="1"/>
      <c r="F268" s="1"/>
      <c r="G268" s="1"/>
    </row>
    <row r="269" spans="1:7" x14ac:dyDescent="0.25">
      <c r="A269" s="1"/>
      <c r="B269" s="1"/>
      <c r="C269" s="1"/>
      <c r="D269" s="1"/>
      <c r="E269" s="1"/>
      <c r="F269" s="1"/>
      <c r="G269" s="1"/>
    </row>
    <row r="270" spans="1:7" x14ac:dyDescent="0.25">
      <c r="A270" s="1"/>
      <c r="B270" s="1"/>
      <c r="C270" s="1"/>
      <c r="D270" s="1"/>
      <c r="E270" s="1"/>
      <c r="F270" s="1"/>
      <c r="G270" s="1"/>
    </row>
    <row r="271" spans="1:7" x14ac:dyDescent="0.25">
      <c r="A271" s="1"/>
      <c r="B271" s="1"/>
      <c r="C271" s="1"/>
      <c r="D271" s="1"/>
      <c r="E271" s="1"/>
      <c r="F271" s="1"/>
      <c r="G271" s="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5126"/>
  <sheetViews>
    <sheetView topLeftCell="A3938" workbookViewId="0"/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5126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3424</v>
      </c>
      <c r="N1" s="1" t="s">
        <v>3425</v>
      </c>
      <c r="O1" s="1" t="s">
        <v>3426</v>
      </c>
    </row>
    <row r="2" spans="1:15" x14ac:dyDescent="0.25">
      <c r="A2" s="1" t="str">
        <v>BioLegend</v>
      </c>
      <c r="B2" s="1">
        <v>2217.6</v>
      </c>
      <c r="C2" s="1" t="str">
        <v>Opening Stock</v>
      </c>
      <c r="D2" s="2">
        <v>45808</v>
      </c>
      <c r="E2" s="2">
        <v>45808</v>
      </c>
      <c r="F2" s="1">
        <v>421101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2217.6</v>
      </c>
      <c r="N2" s="1">
        <f>H2*B2</f>
        <v>2217.6</v>
      </c>
      <c r="O2" s="1">
        <f>I2*B2</f>
        <v>0</v>
      </c>
    </row>
    <row r="3" spans="1:15" x14ac:dyDescent="0.25">
      <c r="A3" s="1" t="str">
        <v>BioLegend</v>
      </c>
      <c r="B3" s="1">
        <v>2587.1999999999998</v>
      </c>
      <c r="C3" s="1" t="str">
        <v>Opening Stock</v>
      </c>
      <c r="D3" s="2">
        <v>45808</v>
      </c>
      <c r="E3" s="2">
        <v>45808</v>
      </c>
      <c r="F3" s="1">
        <v>423501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2587.1999999999998</v>
      </c>
      <c r="N3" s="1">
        <f t="shared" ref="N3:N66" si="1">H3*B3</f>
        <v>2587.1999999999998</v>
      </c>
      <c r="O3" s="1">
        <f t="shared" ref="O3:O66" si="2">I3*B3</f>
        <v>0</v>
      </c>
    </row>
    <row r="4" spans="1:15" x14ac:dyDescent="0.25">
      <c r="A4" s="1" t="str">
        <v>BioLegend</v>
      </c>
      <c r="B4" s="1">
        <v>28314</v>
      </c>
      <c r="C4" s="1" t="str">
        <v>Opening Stock</v>
      </c>
      <c r="D4" s="2">
        <v>45808</v>
      </c>
      <c r="E4" s="2">
        <v>45808</v>
      </c>
      <c r="F4" s="1">
        <v>313524</v>
      </c>
      <c r="G4" s="1">
        <v>1</v>
      </c>
      <c r="H4" s="1">
        <v>1</v>
      </c>
      <c r="I4" s="1">
        <v>0</v>
      </c>
      <c r="J4" s="1" t="str">
        <v>Chandigarh</v>
      </c>
      <c r="K4" s="1">
        <v>0</v>
      </c>
      <c r="L4" s="1"/>
      <c r="M4" s="1">
        <f t="shared" si="0"/>
        <v>28314</v>
      </c>
      <c r="N4" s="1">
        <f t="shared" si="1"/>
        <v>28314</v>
      </c>
      <c r="O4" s="1">
        <f t="shared" si="2"/>
        <v>0</v>
      </c>
    </row>
    <row r="5" spans="1:15" x14ac:dyDescent="0.25">
      <c r="A5" s="1" t="str">
        <v>BioLegend</v>
      </c>
      <c r="B5" s="1">
        <v>23223.199999999997</v>
      </c>
      <c r="C5" s="1" t="str">
        <v>Opening Stock</v>
      </c>
      <c r="D5" s="2">
        <v>45808</v>
      </c>
      <c r="E5" s="2">
        <v>45808</v>
      </c>
      <c r="F5" s="1">
        <v>320208</v>
      </c>
      <c r="G5" s="1">
        <v>1</v>
      </c>
      <c r="H5" s="1">
        <v>1</v>
      </c>
      <c r="I5" s="1">
        <v>0</v>
      </c>
      <c r="J5" s="1" t="str">
        <v>Chandigarh</v>
      </c>
      <c r="K5" s="1">
        <v>0</v>
      </c>
      <c r="L5" s="1"/>
      <c r="M5" s="1">
        <f t="shared" si="0"/>
        <v>23223.199999999997</v>
      </c>
      <c r="N5" s="1">
        <f t="shared" si="1"/>
        <v>23223.199999999997</v>
      </c>
      <c r="O5" s="1">
        <f t="shared" si="2"/>
        <v>0</v>
      </c>
    </row>
    <row r="6" spans="1:15" x14ac:dyDescent="0.25">
      <c r="A6" s="1" t="str">
        <v>BioLegend</v>
      </c>
      <c r="B6" s="1">
        <v>3146</v>
      </c>
      <c r="C6" s="1" t="str">
        <v>Opening Stock</v>
      </c>
      <c r="D6" s="2">
        <v>45808</v>
      </c>
      <c r="E6" s="2">
        <v>45808</v>
      </c>
      <c r="F6" s="1">
        <v>344604</v>
      </c>
      <c r="G6" s="1">
        <v>1</v>
      </c>
      <c r="H6" s="1">
        <v>1</v>
      </c>
      <c r="I6" s="1">
        <v>0</v>
      </c>
      <c r="J6" s="1" t="str">
        <v>Chandigarh</v>
      </c>
      <c r="K6" s="1">
        <v>0</v>
      </c>
      <c r="L6" s="1"/>
      <c r="M6" s="1">
        <f t="shared" si="0"/>
        <v>3146</v>
      </c>
      <c r="N6" s="1">
        <f t="shared" si="1"/>
        <v>3146</v>
      </c>
      <c r="O6" s="1">
        <f t="shared" si="2"/>
        <v>0</v>
      </c>
    </row>
    <row r="7" spans="1:15" x14ac:dyDescent="0.25">
      <c r="A7" s="1" t="str">
        <v>BioLegend</v>
      </c>
      <c r="B7" s="1">
        <v>22607.199999999997</v>
      </c>
      <c r="C7" s="1" t="str">
        <v>Opening Stock</v>
      </c>
      <c r="D7" s="2">
        <v>45808</v>
      </c>
      <c r="E7" s="2">
        <v>45808</v>
      </c>
      <c r="F7" s="1">
        <v>356908</v>
      </c>
      <c r="G7" s="1">
        <v>1</v>
      </c>
      <c r="H7" s="1">
        <v>1</v>
      </c>
      <c r="I7" s="1">
        <v>0</v>
      </c>
      <c r="J7" s="1" t="str">
        <v>Chandigarh</v>
      </c>
      <c r="K7" s="1">
        <v>0</v>
      </c>
      <c r="L7" s="1"/>
      <c r="M7" s="1">
        <f t="shared" si="0"/>
        <v>22607.199999999997</v>
      </c>
      <c r="N7" s="1">
        <f t="shared" si="1"/>
        <v>22607.199999999997</v>
      </c>
      <c r="O7" s="1">
        <f t="shared" si="2"/>
        <v>0</v>
      </c>
    </row>
    <row r="8" spans="1:15" x14ac:dyDescent="0.25">
      <c r="A8" s="1" t="str">
        <v>BioLegend</v>
      </c>
      <c r="B8" s="1">
        <v>16632</v>
      </c>
      <c r="C8" s="1" t="str">
        <v>Opening Stock</v>
      </c>
      <c r="D8" s="2">
        <v>45808</v>
      </c>
      <c r="E8" s="2">
        <v>45808</v>
      </c>
      <c r="F8" s="1">
        <v>379210</v>
      </c>
      <c r="G8" s="1">
        <v>1</v>
      </c>
      <c r="H8" s="1">
        <v>1</v>
      </c>
      <c r="I8" s="1">
        <v>0</v>
      </c>
      <c r="J8" s="1" t="str">
        <v>Chandigarh</v>
      </c>
      <c r="K8" s="1">
        <v>0</v>
      </c>
      <c r="L8" s="1"/>
      <c r="M8" s="1">
        <f t="shared" si="0"/>
        <v>16632</v>
      </c>
      <c r="N8" s="1">
        <f t="shared" si="1"/>
        <v>16632</v>
      </c>
      <c r="O8" s="1">
        <f t="shared" si="2"/>
        <v>0</v>
      </c>
    </row>
    <row r="9" spans="1:15" x14ac:dyDescent="0.25">
      <c r="A9" s="1" t="str">
        <v>BioLegend</v>
      </c>
      <c r="B9" s="1">
        <v>15584.8</v>
      </c>
      <c r="C9" s="1" t="str">
        <v>Opening Stock</v>
      </c>
      <c r="D9" s="2">
        <v>45808</v>
      </c>
      <c r="E9" s="2">
        <v>45808</v>
      </c>
      <c r="F9" s="1">
        <v>582504</v>
      </c>
      <c r="G9" s="1">
        <v>1</v>
      </c>
      <c r="H9" s="1">
        <v>1</v>
      </c>
      <c r="I9" s="1">
        <v>0</v>
      </c>
      <c r="J9" s="1" t="str">
        <v>Chandigarh</v>
      </c>
      <c r="K9" s="1">
        <v>0</v>
      </c>
      <c r="L9" s="1"/>
      <c r="M9" s="1">
        <f t="shared" si="0"/>
        <v>15584.8</v>
      </c>
      <c r="N9" s="1">
        <f t="shared" si="1"/>
        <v>15584.8</v>
      </c>
      <c r="O9" s="1">
        <f t="shared" si="2"/>
        <v>0</v>
      </c>
    </row>
    <row r="10" spans="1:15" x14ac:dyDescent="0.25">
      <c r="A10" s="1" t="str">
        <v>BioLegend</v>
      </c>
      <c r="B10" s="1">
        <v>11932.8</v>
      </c>
      <c r="C10" s="1" t="str">
        <v>Opening Stock</v>
      </c>
      <c r="D10" s="2">
        <v>45808</v>
      </c>
      <c r="E10" s="2">
        <v>45808</v>
      </c>
      <c r="F10" s="1">
        <v>505008</v>
      </c>
      <c r="G10" s="1">
        <v>1</v>
      </c>
      <c r="H10" s="1">
        <v>1</v>
      </c>
      <c r="I10" s="1">
        <v>0</v>
      </c>
      <c r="J10" s="1" t="str">
        <v>Chandigarh</v>
      </c>
      <c r="K10" s="1">
        <v>0</v>
      </c>
      <c r="L10" s="1"/>
      <c r="M10" s="1">
        <f t="shared" si="0"/>
        <v>11932.8</v>
      </c>
      <c r="N10" s="1">
        <f t="shared" si="1"/>
        <v>11932.8</v>
      </c>
      <c r="O10" s="1">
        <f t="shared" si="2"/>
        <v>0</v>
      </c>
    </row>
    <row r="11" spans="1:15" x14ac:dyDescent="0.25">
      <c r="A11" s="1" t="str">
        <v>BioLegend</v>
      </c>
      <c r="B11" s="1">
        <v>12408</v>
      </c>
      <c r="C11" s="1" t="str">
        <v>Opening Stock</v>
      </c>
      <c r="D11" s="2">
        <v>45808</v>
      </c>
      <c r="E11" s="2">
        <v>45808</v>
      </c>
      <c r="F11" s="1">
        <v>424602</v>
      </c>
      <c r="G11" s="1">
        <v>1</v>
      </c>
      <c r="H11" s="1">
        <v>1</v>
      </c>
      <c r="I11" s="1">
        <v>0</v>
      </c>
      <c r="J11" s="1" t="str">
        <v>Delhi</v>
      </c>
      <c r="K11" s="1">
        <v>0</v>
      </c>
      <c r="L11" s="1"/>
      <c r="M11" s="1">
        <f t="shared" si="0"/>
        <v>12408</v>
      </c>
      <c r="N11" s="1">
        <f t="shared" si="1"/>
        <v>12408</v>
      </c>
      <c r="O11" s="1">
        <f t="shared" si="2"/>
        <v>0</v>
      </c>
    </row>
    <row r="12" spans="1:15" x14ac:dyDescent="0.25">
      <c r="A12" s="1" t="str">
        <v>BioLegend</v>
      </c>
      <c r="B12" s="1">
        <v>5376.8</v>
      </c>
      <c r="C12" s="1" t="str">
        <v>Opening Stock</v>
      </c>
      <c r="D12" s="2">
        <v>45808</v>
      </c>
      <c r="E12" s="2">
        <v>45808</v>
      </c>
      <c r="F12" s="1">
        <v>421002</v>
      </c>
      <c r="G12" s="1">
        <v>1</v>
      </c>
      <c r="H12" s="1">
        <v>1</v>
      </c>
      <c r="I12" s="1">
        <v>0</v>
      </c>
      <c r="J12" s="1" t="str">
        <v>Delhi</v>
      </c>
      <c r="K12" s="1">
        <v>0</v>
      </c>
      <c r="L12" s="1"/>
      <c r="M12" s="1">
        <f t="shared" si="0"/>
        <v>5376.8</v>
      </c>
      <c r="N12" s="1">
        <f t="shared" si="1"/>
        <v>5376.8</v>
      </c>
      <c r="O12" s="1">
        <f t="shared" si="2"/>
        <v>0</v>
      </c>
    </row>
    <row r="13" spans="1:15" x14ac:dyDescent="0.25">
      <c r="A13" s="1" t="str">
        <v>BioLegend</v>
      </c>
      <c r="B13" s="1">
        <v>3374.8</v>
      </c>
      <c r="C13" s="1" t="str">
        <v>Opening Stock</v>
      </c>
      <c r="D13" s="2">
        <v>45808</v>
      </c>
      <c r="E13" s="2">
        <v>45808</v>
      </c>
      <c r="F13" s="1">
        <v>420801</v>
      </c>
      <c r="G13" s="1">
        <v>2</v>
      </c>
      <c r="H13" s="1">
        <v>2</v>
      </c>
      <c r="I13" s="1">
        <v>0</v>
      </c>
      <c r="J13" s="1" t="str">
        <v>Delhi</v>
      </c>
      <c r="K13" s="1">
        <v>0</v>
      </c>
      <c r="L13" s="1"/>
      <c r="M13" s="1">
        <f t="shared" si="0"/>
        <v>6749.6</v>
      </c>
      <c r="N13" s="1">
        <f t="shared" si="1"/>
        <v>6749.6</v>
      </c>
      <c r="O13" s="1">
        <f t="shared" si="2"/>
        <v>0</v>
      </c>
    </row>
    <row r="14" spans="1:15" x14ac:dyDescent="0.25">
      <c r="A14" s="1" t="str">
        <v>BioLegend</v>
      </c>
      <c r="B14" s="1">
        <v>7444.7999999999993</v>
      </c>
      <c r="C14" s="1" t="str">
        <v>Opening Stock</v>
      </c>
      <c r="D14" s="2">
        <v>45808</v>
      </c>
      <c r="E14" s="2">
        <v>45808</v>
      </c>
      <c r="F14" s="1">
        <v>421403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7444.7999999999993</v>
      </c>
      <c r="N14" s="1">
        <f t="shared" si="1"/>
        <v>7444.7999999999993</v>
      </c>
      <c r="O14" s="1">
        <f t="shared" si="2"/>
        <v>0</v>
      </c>
    </row>
    <row r="15" spans="1:15" x14ac:dyDescent="0.25">
      <c r="A15" s="1" t="str">
        <v>BioLegend</v>
      </c>
      <c r="B15" s="1">
        <v>4928</v>
      </c>
      <c r="C15" s="1" t="str">
        <v>Opening Stock</v>
      </c>
      <c r="D15" s="2">
        <v>45808</v>
      </c>
      <c r="E15" s="2">
        <v>45808</v>
      </c>
      <c r="F15" s="1">
        <v>407107</v>
      </c>
      <c r="G15" s="1">
        <v>1</v>
      </c>
      <c r="H15" s="1">
        <v>1</v>
      </c>
      <c r="I15" s="1">
        <v>0</v>
      </c>
      <c r="J15" s="1" t="str">
        <v>Ghaziabad</v>
      </c>
      <c r="K15" s="1">
        <v>0</v>
      </c>
      <c r="L15" s="1"/>
      <c r="M15" s="1">
        <f t="shared" si="0"/>
        <v>4928</v>
      </c>
      <c r="N15" s="1">
        <f t="shared" si="1"/>
        <v>4928</v>
      </c>
      <c r="O15" s="1">
        <f t="shared" si="2"/>
        <v>0</v>
      </c>
    </row>
    <row r="16" spans="1:15" x14ac:dyDescent="0.25">
      <c r="A16" s="1" t="str">
        <v>BioLegend</v>
      </c>
      <c r="B16" s="1">
        <v>3115.2</v>
      </c>
      <c r="C16" s="1" t="str">
        <v>Opening Stock</v>
      </c>
      <c r="D16" s="2">
        <v>45808</v>
      </c>
      <c r="E16" s="2">
        <v>45808</v>
      </c>
      <c r="F16" s="1">
        <v>420404</v>
      </c>
      <c r="G16" s="1">
        <v>1</v>
      </c>
      <c r="H16" s="1">
        <v>1</v>
      </c>
      <c r="I16" s="1">
        <v>0</v>
      </c>
      <c r="J16" s="1" t="str">
        <v>Chandigarh</v>
      </c>
      <c r="K16" s="1">
        <v>0</v>
      </c>
      <c r="L16" s="1"/>
      <c r="M16" s="1">
        <f t="shared" si="0"/>
        <v>3115.2</v>
      </c>
      <c r="N16" s="1">
        <f t="shared" si="1"/>
        <v>3115.2</v>
      </c>
      <c r="O16" s="1">
        <f t="shared" si="2"/>
        <v>0</v>
      </c>
    </row>
    <row r="17" spans="1:15" x14ac:dyDescent="0.25">
      <c r="A17" s="1" t="str">
        <v>BioLegend</v>
      </c>
      <c r="B17" s="1">
        <v>6899.2000000000007</v>
      </c>
      <c r="C17" s="1" t="str">
        <v>Opening Stock</v>
      </c>
      <c r="D17" s="2">
        <v>45808</v>
      </c>
      <c r="E17" s="2">
        <v>45808</v>
      </c>
      <c r="F17" s="1">
        <v>316302</v>
      </c>
      <c r="G17" s="1">
        <v>2</v>
      </c>
      <c r="H17" s="1">
        <v>0</v>
      </c>
      <c r="I17" s="1">
        <v>2</v>
      </c>
      <c r="J17" s="1" t="str">
        <v>STOCK</v>
      </c>
      <c r="K17" s="1" t="str">
        <v>stock</v>
      </c>
      <c r="L17" s="1"/>
      <c r="M17" s="1">
        <f t="shared" si="0"/>
        <v>13798.400000000001</v>
      </c>
      <c r="N17" s="1">
        <f t="shared" si="1"/>
        <v>0</v>
      </c>
      <c r="O17" s="1">
        <f t="shared" si="2"/>
        <v>13798.400000000001</v>
      </c>
    </row>
    <row r="18" spans="1:15" x14ac:dyDescent="0.25">
      <c r="A18" s="1" t="str">
        <v>BioLegend</v>
      </c>
      <c r="B18" s="1">
        <v>11774.400000000001</v>
      </c>
      <c r="C18" s="1" t="str">
        <v>Opening Stock</v>
      </c>
      <c r="D18" s="2">
        <v>45808</v>
      </c>
      <c r="E18" s="2">
        <v>45808</v>
      </c>
      <c r="F18" s="1">
        <v>556002</v>
      </c>
      <c r="G18" s="1">
        <v>5</v>
      </c>
      <c r="H18" s="1">
        <v>0</v>
      </c>
      <c r="I18" s="1">
        <v>5</v>
      </c>
      <c r="J18" s="1" t="str">
        <v>STOCK</v>
      </c>
      <c r="K18" s="1" t="str">
        <v>Stock</v>
      </c>
      <c r="L18" s="1"/>
      <c r="M18" s="1">
        <f t="shared" si="0"/>
        <v>58872.000000000007</v>
      </c>
      <c r="N18" s="1">
        <f t="shared" si="1"/>
        <v>0</v>
      </c>
      <c r="O18" s="1">
        <f t="shared" si="2"/>
        <v>58872.000000000007</v>
      </c>
    </row>
    <row r="19" spans="1:15" x14ac:dyDescent="0.25">
      <c r="A19" s="1" t="str">
        <v>BioLegend</v>
      </c>
      <c r="B19" s="1">
        <v>7761.6</v>
      </c>
      <c r="C19" s="1" t="str">
        <v>Opening Stock</v>
      </c>
      <c r="D19" s="2">
        <v>45808</v>
      </c>
      <c r="E19" s="2">
        <v>45808</v>
      </c>
      <c r="F19" s="1">
        <v>570802</v>
      </c>
      <c r="G19" s="1">
        <v>2</v>
      </c>
      <c r="H19" s="1">
        <v>0</v>
      </c>
      <c r="I19" s="1">
        <v>2</v>
      </c>
      <c r="J19" s="1" t="str">
        <v>STOCK</v>
      </c>
      <c r="K19" s="1" t="str">
        <v>Stock</v>
      </c>
      <c r="L19" s="1"/>
      <c r="M19" s="1">
        <f t="shared" si="0"/>
        <v>15523.2</v>
      </c>
      <c r="N19" s="1">
        <f t="shared" si="1"/>
        <v>0</v>
      </c>
      <c r="O19" s="1">
        <f t="shared" si="2"/>
        <v>15523.2</v>
      </c>
    </row>
    <row r="20" spans="1:15" x14ac:dyDescent="0.25">
      <c r="A20" s="1" t="str">
        <v>BioLegend</v>
      </c>
      <c r="B20" s="1">
        <v>7761.6</v>
      </c>
      <c r="C20" s="1" t="str">
        <v>Opening Stock</v>
      </c>
      <c r="D20" s="2">
        <v>45808</v>
      </c>
      <c r="E20" s="2">
        <v>45808</v>
      </c>
      <c r="F20" s="1">
        <v>570802</v>
      </c>
      <c r="G20" s="1">
        <v>3</v>
      </c>
      <c r="H20" s="1">
        <v>3</v>
      </c>
      <c r="I20" s="1">
        <v>0</v>
      </c>
      <c r="J20" s="1" t="str">
        <v>Delhi</v>
      </c>
      <c r="K20" s="1">
        <v>0</v>
      </c>
      <c r="L20" s="1"/>
      <c r="M20" s="1">
        <f t="shared" si="0"/>
        <v>23284.800000000003</v>
      </c>
      <c r="N20" s="1">
        <f t="shared" si="1"/>
        <v>23284.800000000003</v>
      </c>
      <c r="O20" s="1">
        <f t="shared" si="2"/>
        <v>0</v>
      </c>
    </row>
    <row r="21" spans="1:15" x14ac:dyDescent="0.25">
      <c r="A21" s="1" t="str">
        <v>BioLegend</v>
      </c>
      <c r="B21" s="1">
        <v>5913.6</v>
      </c>
      <c r="C21" s="1" t="str">
        <v>Opening Stock</v>
      </c>
      <c r="D21" s="2">
        <v>45808</v>
      </c>
      <c r="E21" s="2">
        <v>45808</v>
      </c>
      <c r="F21" s="1">
        <v>423303</v>
      </c>
      <c r="G21" s="1">
        <v>3</v>
      </c>
      <c r="H21" s="1">
        <v>3</v>
      </c>
      <c r="I21" s="1">
        <v>0</v>
      </c>
      <c r="J21" s="1" t="str">
        <v>Delhi</v>
      </c>
      <c r="K21" s="1">
        <v>0</v>
      </c>
      <c r="L21" s="1"/>
      <c r="M21" s="1">
        <f t="shared" si="0"/>
        <v>17740.800000000003</v>
      </c>
      <c r="N21" s="1">
        <f t="shared" si="1"/>
        <v>17740.800000000003</v>
      </c>
      <c r="O21" s="1">
        <f t="shared" si="2"/>
        <v>0</v>
      </c>
    </row>
    <row r="22" spans="1:15" x14ac:dyDescent="0.25">
      <c r="A22" s="1" t="str">
        <v>BioLegend</v>
      </c>
      <c r="B22" s="1">
        <v>5913.6</v>
      </c>
      <c r="C22" s="1" t="str">
        <v>Opening Stock</v>
      </c>
      <c r="D22" s="2">
        <v>45808</v>
      </c>
      <c r="E22" s="2">
        <v>45808</v>
      </c>
      <c r="F22" s="1">
        <v>423303</v>
      </c>
      <c r="G22" s="1">
        <v>1</v>
      </c>
      <c r="H22" s="1">
        <v>1</v>
      </c>
      <c r="I22" s="1">
        <v>0</v>
      </c>
      <c r="J22" s="1" t="str">
        <v>Pune</v>
      </c>
      <c r="K22" s="1">
        <v>0</v>
      </c>
      <c r="L22" s="1"/>
      <c r="M22" s="1">
        <f t="shared" si="0"/>
        <v>5913.6</v>
      </c>
      <c r="N22" s="1">
        <f t="shared" si="1"/>
        <v>5913.6</v>
      </c>
      <c r="O22" s="1">
        <f t="shared" si="2"/>
        <v>0</v>
      </c>
    </row>
    <row r="23" spans="1:15" x14ac:dyDescent="0.25">
      <c r="A23" s="1" t="str">
        <v>BioLegend</v>
      </c>
      <c r="B23" s="1">
        <v>5913.6</v>
      </c>
      <c r="C23" s="1" t="str">
        <v>Opening Stock</v>
      </c>
      <c r="D23" s="2">
        <v>45808</v>
      </c>
      <c r="E23" s="2">
        <v>45808</v>
      </c>
      <c r="F23" s="1">
        <v>423303</v>
      </c>
      <c r="G23" s="1">
        <v>1</v>
      </c>
      <c r="H23" s="1">
        <v>0</v>
      </c>
      <c r="I23" s="1">
        <v>1</v>
      </c>
      <c r="J23" s="1" t="str">
        <v>STOCK</v>
      </c>
      <c r="K23" s="1" t="str">
        <v>Stock</v>
      </c>
      <c r="L23" s="1"/>
      <c r="M23" s="1">
        <f t="shared" si="0"/>
        <v>5913.6</v>
      </c>
      <c r="N23" s="1">
        <f t="shared" si="1"/>
        <v>0</v>
      </c>
      <c r="O23" s="1">
        <f t="shared" si="2"/>
        <v>5913.6</v>
      </c>
    </row>
    <row r="24" spans="1:15" x14ac:dyDescent="0.25">
      <c r="A24" s="1" t="str">
        <v>BioLegend</v>
      </c>
      <c r="B24" s="1">
        <v>2217.6</v>
      </c>
      <c r="C24" s="1" t="str">
        <v>Opening Stock</v>
      </c>
      <c r="D24" s="2">
        <v>45808</v>
      </c>
      <c r="E24" s="2">
        <v>45808</v>
      </c>
      <c r="F24" s="1">
        <v>421101</v>
      </c>
      <c r="G24" s="1">
        <v>2</v>
      </c>
      <c r="H24" s="1">
        <v>2</v>
      </c>
      <c r="I24" s="1">
        <v>0</v>
      </c>
      <c r="J24" s="1" t="str">
        <v>Hyderabad</v>
      </c>
      <c r="K24" s="1">
        <v>0</v>
      </c>
      <c r="L24" s="1"/>
      <c r="M24" s="1">
        <f t="shared" si="0"/>
        <v>4435.2</v>
      </c>
      <c r="N24" s="1">
        <f t="shared" si="1"/>
        <v>4435.2</v>
      </c>
      <c r="O24" s="1">
        <f t="shared" si="2"/>
        <v>0</v>
      </c>
    </row>
    <row r="25" spans="1:15" x14ac:dyDescent="0.25">
      <c r="A25" s="1" t="str">
        <v>BioLegend</v>
      </c>
      <c r="B25" s="1">
        <v>2217.6</v>
      </c>
      <c r="C25" s="1" t="str">
        <v>Opening Stock</v>
      </c>
      <c r="D25" s="2">
        <v>45808</v>
      </c>
      <c r="E25" s="2">
        <v>45808</v>
      </c>
      <c r="F25" s="1">
        <v>421101</v>
      </c>
      <c r="G25" s="1">
        <v>1</v>
      </c>
      <c r="H25" s="1">
        <v>1</v>
      </c>
      <c r="I25" s="1">
        <v>0</v>
      </c>
      <c r="J25" s="1" t="str">
        <v>Kharagpur</v>
      </c>
      <c r="K25" s="1">
        <v>0</v>
      </c>
      <c r="L25" s="1"/>
      <c r="M25" s="1">
        <f t="shared" si="0"/>
        <v>2217.6</v>
      </c>
      <c r="N25" s="1">
        <f t="shared" si="1"/>
        <v>2217.6</v>
      </c>
      <c r="O25" s="1">
        <f t="shared" si="2"/>
        <v>0</v>
      </c>
    </row>
    <row r="26" spans="1:15" x14ac:dyDescent="0.25">
      <c r="A26" s="1" t="str">
        <v>BioLegend</v>
      </c>
      <c r="B26" s="1">
        <v>4004</v>
      </c>
      <c r="C26" s="1" t="str">
        <v>Opening Stock</v>
      </c>
      <c r="D26" s="2">
        <v>45808</v>
      </c>
      <c r="E26" s="2">
        <v>45808</v>
      </c>
      <c r="F26" s="1">
        <v>420301</v>
      </c>
      <c r="G26" s="1">
        <v>1</v>
      </c>
      <c r="H26" s="1">
        <v>1</v>
      </c>
      <c r="I26" s="1">
        <v>0</v>
      </c>
      <c r="J26" s="1" t="str">
        <v>Pune</v>
      </c>
      <c r="K26" s="1">
        <v>0</v>
      </c>
      <c r="L26" s="1"/>
      <c r="M26" s="1">
        <f t="shared" si="0"/>
        <v>4004</v>
      </c>
      <c r="N26" s="1">
        <f t="shared" si="1"/>
        <v>4004</v>
      </c>
      <c r="O26" s="1">
        <f t="shared" si="2"/>
        <v>0</v>
      </c>
    </row>
    <row r="27" spans="1:15" x14ac:dyDescent="0.25">
      <c r="A27" s="1" t="str">
        <v>BioLegend</v>
      </c>
      <c r="B27" s="1">
        <v>4004</v>
      </c>
      <c r="C27" s="1" t="str">
        <v>Opening Stock</v>
      </c>
      <c r="D27" s="2">
        <v>45808</v>
      </c>
      <c r="E27" s="2">
        <v>45808</v>
      </c>
      <c r="F27" s="1">
        <v>420301</v>
      </c>
      <c r="G27" s="1">
        <v>1</v>
      </c>
      <c r="H27" s="1">
        <v>1</v>
      </c>
      <c r="I27" s="1">
        <v>0</v>
      </c>
      <c r="J27" s="1" t="str">
        <v>Chandigarh</v>
      </c>
      <c r="K27" s="1">
        <v>0</v>
      </c>
      <c r="L27" s="1"/>
      <c r="M27" s="1">
        <f t="shared" si="0"/>
        <v>4004</v>
      </c>
      <c r="N27" s="1">
        <f t="shared" si="1"/>
        <v>4004</v>
      </c>
      <c r="O27" s="1">
        <f t="shared" si="2"/>
        <v>0</v>
      </c>
    </row>
    <row r="28" spans="1:15" x14ac:dyDescent="0.25">
      <c r="A28" s="1" t="str">
        <v>BioLegend</v>
      </c>
      <c r="B28" s="1">
        <v>5376.8</v>
      </c>
      <c r="C28" s="1" t="str">
        <v>Opening Stock</v>
      </c>
      <c r="D28" s="2">
        <v>45808</v>
      </c>
      <c r="E28" s="2">
        <v>45808</v>
      </c>
      <c r="F28" s="1">
        <v>421002</v>
      </c>
      <c r="G28" s="1">
        <v>2</v>
      </c>
      <c r="H28" s="1">
        <v>0</v>
      </c>
      <c r="I28" s="1">
        <v>2</v>
      </c>
      <c r="J28" s="1" t="str">
        <v>STOCK</v>
      </c>
      <c r="K28" s="1" t="str">
        <v>Stock</v>
      </c>
      <c r="L28" s="1"/>
      <c r="M28" s="1">
        <f t="shared" si="0"/>
        <v>10753.6</v>
      </c>
      <c r="N28" s="1">
        <f t="shared" si="1"/>
        <v>0</v>
      </c>
      <c r="O28" s="1">
        <f t="shared" si="2"/>
        <v>10753.6</v>
      </c>
    </row>
    <row r="29" spans="1:15" x14ac:dyDescent="0.25">
      <c r="A29" s="1" t="str">
        <v>BioLegend</v>
      </c>
      <c r="B29" s="1">
        <v>5376.8</v>
      </c>
      <c r="C29" s="1" t="str">
        <v>Opening Stock</v>
      </c>
      <c r="D29" s="2">
        <v>45808</v>
      </c>
      <c r="E29" s="2">
        <v>45808</v>
      </c>
      <c r="F29" s="1">
        <v>421002</v>
      </c>
      <c r="G29" s="1">
        <v>1</v>
      </c>
      <c r="H29" s="1">
        <v>1</v>
      </c>
      <c r="I29" s="1">
        <v>0</v>
      </c>
      <c r="J29" s="1" t="str">
        <v>Pune</v>
      </c>
      <c r="K29" s="1">
        <v>0</v>
      </c>
      <c r="L29" s="1"/>
      <c r="M29" s="1">
        <f t="shared" si="0"/>
        <v>5376.8</v>
      </c>
      <c r="N29" s="1">
        <f t="shared" si="1"/>
        <v>5376.8</v>
      </c>
      <c r="O29" s="1">
        <f t="shared" si="2"/>
        <v>0</v>
      </c>
    </row>
    <row r="30" spans="1:15" x14ac:dyDescent="0.25">
      <c r="A30" s="1" t="str">
        <v>BioLegend</v>
      </c>
      <c r="B30" s="1">
        <v>7444.7999999999993</v>
      </c>
      <c r="C30" s="1" t="str">
        <v>Opening Stock</v>
      </c>
      <c r="D30" s="2">
        <v>45808</v>
      </c>
      <c r="E30" s="2">
        <v>45808</v>
      </c>
      <c r="F30" s="1">
        <v>421403</v>
      </c>
      <c r="G30" s="1">
        <v>4</v>
      </c>
      <c r="H30" s="1">
        <v>0</v>
      </c>
      <c r="I30" s="1">
        <v>4</v>
      </c>
      <c r="J30" s="1" t="str">
        <v>STOCK</v>
      </c>
      <c r="K30" s="1" t="str">
        <v>Stock</v>
      </c>
      <c r="L30" s="1"/>
      <c r="M30" s="1">
        <f t="shared" si="0"/>
        <v>29779.199999999997</v>
      </c>
      <c r="N30" s="1">
        <f t="shared" si="1"/>
        <v>0</v>
      </c>
      <c r="O30" s="1">
        <f t="shared" si="2"/>
        <v>29779.199999999997</v>
      </c>
    </row>
    <row r="31" spans="1:15" x14ac:dyDescent="0.25">
      <c r="A31" s="1" t="str">
        <v>BioLegend</v>
      </c>
      <c r="B31" s="1">
        <v>7444.7999999999993</v>
      </c>
      <c r="C31" s="1" t="str">
        <v>Opening Stock</v>
      </c>
      <c r="D31" s="2">
        <v>45808</v>
      </c>
      <c r="E31" s="2">
        <v>45808</v>
      </c>
      <c r="F31" s="1">
        <v>421403</v>
      </c>
      <c r="G31" s="1">
        <v>3</v>
      </c>
      <c r="H31" s="1">
        <v>3</v>
      </c>
      <c r="I31" s="1">
        <v>0</v>
      </c>
      <c r="J31" s="1" t="e">
        <v>#N/A</v>
      </c>
      <c r="K31" s="1">
        <v>0</v>
      </c>
      <c r="L31" s="1"/>
      <c r="M31" s="1">
        <f t="shared" si="0"/>
        <v>22334.399999999998</v>
      </c>
      <c r="N31" s="1">
        <f t="shared" si="1"/>
        <v>22334.399999999998</v>
      </c>
      <c r="O31" s="1">
        <f t="shared" si="2"/>
        <v>0</v>
      </c>
    </row>
    <row r="32" spans="1:15" x14ac:dyDescent="0.25">
      <c r="A32" s="1" t="str">
        <v>BioLegend</v>
      </c>
      <c r="B32" s="1">
        <v>12408</v>
      </c>
      <c r="C32" s="1" t="str">
        <v>Opening Stock</v>
      </c>
      <c r="D32" s="2">
        <v>45808</v>
      </c>
      <c r="E32" s="2">
        <v>45808</v>
      </c>
      <c r="F32" s="1">
        <v>424602</v>
      </c>
      <c r="G32" s="1">
        <v>2</v>
      </c>
      <c r="H32" s="1">
        <v>2</v>
      </c>
      <c r="I32" s="1">
        <v>0</v>
      </c>
      <c r="J32" s="1" t="str">
        <v>Faridabad</v>
      </c>
      <c r="K32" s="1">
        <v>0</v>
      </c>
      <c r="L32" s="1"/>
      <c r="M32" s="1">
        <f t="shared" si="0"/>
        <v>24816</v>
      </c>
      <c r="N32" s="1">
        <f t="shared" si="1"/>
        <v>24816</v>
      </c>
      <c r="O32" s="1">
        <f t="shared" si="2"/>
        <v>0</v>
      </c>
    </row>
    <row r="33" spans="1:15" x14ac:dyDescent="0.25">
      <c r="A33" s="1" t="str">
        <v>BioLegend</v>
      </c>
      <c r="B33" s="1">
        <v>12408</v>
      </c>
      <c r="C33" s="1" t="str">
        <v>Opening Stock</v>
      </c>
      <c r="D33" s="2">
        <v>45808</v>
      </c>
      <c r="E33" s="2">
        <v>45808</v>
      </c>
      <c r="F33" s="1">
        <v>424602</v>
      </c>
      <c r="G33" s="1">
        <v>1</v>
      </c>
      <c r="H33" s="1">
        <v>1</v>
      </c>
      <c r="I33" s="1">
        <v>0</v>
      </c>
      <c r="J33" s="1" t="str">
        <v>Punjab</v>
      </c>
      <c r="K33" s="1">
        <v>0</v>
      </c>
      <c r="L33" s="1"/>
      <c r="M33" s="1">
        <f t="shared" si="0"/>
        <v>12408</v>
      </c>
      <c r="N33" s="1">
        <f t="shared" si="1"/>
        <v>12408</v>
      </c>
      <c r="O33" s="1">
        <f t="shared" si="2"/>
        <v>0</v>
      </c>
    </row>
    <row r="34" spans="1:15" x14ac:dyDescent="0.25">
      <c r="A34" s="1" t="str">
        <v>BioLegend</v>
      </c>
      <c r="B34" s="1">
        <v>4004</v>
      </c>
      <c r="C34" s="1" t="str">
        <v>Opening Stock</v>
      </c>
      <c r="D34" s="2">
        <v>45808</v>
      </c>
      <c r="E34" s="2">
        <v>45808</v>
      </c>
      <c r="F34" s="1">
        <v>420601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4004</v>
      </c>
      <c r="N34" s="1">
        <f t="shared" si="1"/>
        <v>4004</v>
      </c>
      <c r="O34" s="1">
        <f t="shared" si="2"/>
        <v>0</v>
      </c>
    </row>
    <row r="35" spans="1:15" x14ac:dyDescent="0.25">
      <c r="A35" s="1" t="str">
        <v>BioLegend</v>
      </c>
      <c r="B35" s="1">
        <v>4004</v>
      </c>
      <c r="C35" s="1" t="str">
        <v>Opening Stock</v>
      </c>
      <c r="D35" s="2">
        <v>45808</v>
      </c>
      <c r="E35" s="2">
        <v>45808</v>
      </c>
      <c r="F35" s="1">
        <v>420601</v>
      </c>
      <c r="G35" s="1">
        <v>2</v>
      </c>
      <c r="H35" s="1">
        <v>2</v>
      </c>
      <c r="I35" s="1">
        <v>0</v>
      </c>
      <c r="J35" s="1" t="str">
        <v>Delhi</v>
      </c>
      <c r="K35" s="1">
        <v>0</v>
      </c>
      <c r="L35" s="1"/>
      <c r="M35" s="1">
        <f t="shared" si="0"/>
        <v>8008</v>
      </c>
      <c r="N35" s="1">
        <f t="shared" si="1"/>
        <v>8008</v>
      </c>
      <c r="O35" s="1">
        <f t="shared" si="2"/>
        <v>0</v>
      </c>
    </row>
    <row r="36" spans="1:15" x14ac:dyDescent="0.25">
      <c r="A36" s="1" t="str">
        <v>BioLegend</v>
      </c>
      <c r="B36" s="1">
        <v>3088.8</v>
      </c>
      <c r="C36" s="1" t="str">
        <v>Opening Stock</v>
      </c>
      <c r="D36" s="2">
        <v>45808</v>
      </c>
      <c r="E36" s="2">
        <v>45808</v>
      </c>
      <c r="F36" s="1">
        <v>420701</v>
      </c>
      <c r="G36" s="1">
        <v>2</v>
      </c>
      <c r="H36" s="1">
        <v>2</v>
      </c>
      <c r="I36" s="1">
        <v>0</v>
      </c>
      <c r="J36" s="1" t="str">
        <v>Delhi</v>
      </c>
      <c r="K36" s="1">
        <v>0</v>
      </c>
      <c r="L36" s="1"/>
      <c r="M36" s="1">
        <f t="shared" si="0"/>
        <v>6177.6</v>
      </c>
      <c r="N36" s="1">
        <f t="shared" si="1"/>
        <v>6177.6</v>
      </c>
      <c r="O36" s="1">
        <f t="shared" si="2"/>
        <v>0</v>
      </c>
    </row>
    <row r="37" spans="1:15" x14ac:dyDescent="0.25">
      <c r="A37" s="1" t="str">
        <v>BioLegend</v>
      </c>
      <c r="B37" s="1">
        <v>3088.8</v>
      </c>
      <c r="C37" s="1" t="str">
        <v>Opening Stock</v>
      </c>
      <c r="D37" s="2">
        <v>45808</v>
      </c>
      <c r="E37" s="2">
        <v>45808</v>
      </c>
      <c r="F37" s="1">
        <v>420701</v>
      </c>
      <c r="G37" s="1">
        <v>1</v>
      </c>
      <c r="H37" s="1">
        <v>1</v>
      </c>
      <c r="I37" s="1">
        <v>0</v>
      </c>
      <c r="J37" s="1" t="str">
        <v>Delhi</v>
      </c>
      <c r="K37" s="1">
        <v>0</v>
      </c>
      <c r="L37" s="1"/>
      <c r="M37" s="1">
        <f t="shared" si="0"/>
        <v>3088.8</v>
      </c>
      <c r="N37" s="1">
        <f t="shared" si="1"/>
        <v>3088.8</v>
      </c>
      <c r="O37" s="1">
        <f t="shared" si="2"/>
        <v>0</v>
      </c>
    </row>
    <row r="38" spans="1:15" x14ac:dyDescent="0.25">
      <c r="A38" s="1" t="str">
        <v>BioLegend</v>
      </c>
      <c r="B38" s="1">
        <v>8685.6</v>
      </c>
      <c r="C38" s="1" t="str">
        <v>Opening Stock</v>
      </c>
      <c r="D38" s="2">
        <v>45808</v>
      </c>
      <c r="E38" s="2">
        <v>45808</v>
      </c>
      <c r="F38" s="1">
        <v>100261</v>
      </c>
      <c r="G38" s="1">
        <v>1</v>
      </c>
      <c r="H38" s="1">
        <v>0</v>
      </c>
      <c r="I38" s="1">
        <v>1</v>
      </c>
      <c r="J38" s="1" t="str">
        <v>STOCK</v>
      </c>
      <c r="K38" s="1" t="str">
        <v>Stock</v>
      </c>
      <c r="L38" s="1"/>
      <c r="M38" s="1">
        <f t="shared" si="0"/>
        <v>8685.6</v>
      </c>
      <c r="N38" s="1">
        <f t="shared" si="1"/>
        <v>0</v>
      </c>
      <c r="O38" s="1">
        <f t="shared" si="2"/>
        <v>8685.6</v>
      </c>
    </row>
    <row r="39" spans="1:15" x14ac:dyDescent="0.25">
      <c r="A39" s="1" t="str">
        <v>BioLegend</v>
      </c>
      <c r="B39" s="1">
        <v>6230.4</v>
      </c>
      <c r="C39" s="1" t="str">
        <v>Opening Stock</v>
      </c>
      <c r="D39" s="2">
        <v>45808</v>
      </c>
      <c r="E39" s="2">
        <v>45808</v>
      </c>
      <c r="F39" s="1">
        <v>108123</v>
      </c>
      <c r="G39" s="1">
        <v>1</v>
      </c>
      <c r="H39" s="1">
        <v>0</v>
      </c>
      <c r="I39" s="1">
        <v>1</v>
      </c>
      <c r="J39" s="1" t="str">
        <v>STOCK</v>
      </c>
      <c r="K39" s="1" t="str">
        <v>Stock</v>
      </c>
      <c r="L39" s="1"/>
      <c r="M39" s="1">
        <f t="shared" si="0"/>
        <v>6230.4</v>
      </c>
      <c r="N39" s="1">
        <f t="shared" si="1"/>
        <v>0</v>
      </c>
      <c r="O39" s="1">
        <f t="shared" si="2"/>
        <v>6230.4</v>
      </c>
    </row>
    <row r="40" spans="1:15" x14ac:dyDescent="0.25">
      <c r="A40" s="1" t="str">
        <v>BioLegend</v>
      </c>
      <c r="B40" s="1">
        <v>19536</v>
      </c>
      <c r="C40" s="1" t="str">
        <v>Opening Stock</v>
      </c>
      <c r="D40" s="2">
        <v>45808</v>
      </c>
      <c r="E40" s="2">
        <v>45808</v>
      </c>
      <c r="F40" s="1">
        <v>626812</v>
      </c>
      <c r="G40" s="1">
        <v>2</v>
      </c>
      <c r="H40" s="1">
        <v>2</v>
      </c>
      <c r="I40" s="1">
        <v>0</v>
      </c>
      <c r="J40" s="1" t="str">
        <v>Banglore</v>
      </c>
      <c r="K40" s="1">
        <v>0</v>
      </c>
      <c r="L40" s="1"/>
      <c r="M40" s="1">
        <f t="shared" si="0"/>
        <v>39072</v>
      </c>
      <c r="N40" s="1">
        <f t="shared" si="1"/>
        <v>39072</v>
      </c>
      <c r="O40" s="1">
        <f t="shared" si="2"/>
        <v>0</v>
      </c>
    </row>
    <row r="41" spans="1:15" x14ac:dyDescent="0.25">
      <c r="A41" s="1" t="str">
        <v>BioLegend</v>
      </c>
      <c r="B41" s="1">
        <v>19536</v>
      </c>
      <c r="C41" s="1" t="str">
        <v>Opening Stock</v>
      </c>
      <c r="D41" s="2">
        <v>45808</v>
      </c>
      <c r="E41" s="2">
        <v>45808</v>
      </c>
      <c r="F41" s="1">
        <v>626812</v>
      </c>
      <c r="G41" s="1">
        <v>1</v>
      </c>
      <c r="H41" s="1">
        <v>1</v>
      </c>
      <c r="I41" s="1">
        <v>0</v>
      </c>
      <c r="J41" s="1" t="str">
        <v>Banglore</v>
      </c>
      <c r="K41" s="1">
        <v>0</v>
      </c>
      <c r="L41" s="1"/>
      <c r="M41" s="1">
        <f t="shared" si="0"/>
        <v>19536</v>
      </c>
      <c r="N41" s="1">
        <f t="shared" si="1"/>
        <v>19536</v>
      </c>
      <c r="O41" s="1">
        <f t="shared" si="2"/>
        <v>0</v>
      </c>
    </row>
    <row r="42" spans="1:15" x14ac:dyDescent="0.25">
      <c r="A42" s="1" t="str">
        <v>BioLegend</v>
      </c>
      <c r="B42" s="1">
        <v>5112.8</v>
      </c>
      <c r="C42" s="1" t="str">
        <v>Opening Stock</v>
      </c>
      <c r="D42" s="2">
        <v>45808</v>
      </c>
      <c r="E42" s="2">
        <v>45808</v>
      </c>
      <c r="F42" s="1">
        <v>329702</v>
      </c>
      <c r="G42" s="1">
        <v>2</v>
      </c>
      <c r="H42" s="1">
        <v>0</v>
      </c>
      <c r="I42" s="1">
        <v>2</v>
      </c>
      <c r="J42" s="1" t="str">
        <v>STOCK</v>
      </c>
      <c r="K42" s="1" t="str">
        <v>Stock</v>
      </c>
      <c r="L42" s="1"/>
      <c r="M42" s="1">
        <f t="shared" si="0"/>
        <v>10225.6</v>
      </c>
      <c r="N42" s="1">
        <f t="shared" si="1"/>
        <v>0</v>
      </c>
      <c r="O42" s="1">
        <f t="shared" si="2"/>
        <v>10225.6</v>
      </c>
    </row>
    <row r="43" spans="1:15" x14ac:dyDescent="0.25">
      <c r="A43" s="1" t="str">
        <v>BioLegend</v>
      </c>
      <c r="B43" s="1">
        <v>4435.2</v>
      </c>
      <c r="C43" s="1" t="str">
        <v>Opening Stock</v>
      </c>
      <c r="D43" s="2">
        <v>45808</v>
      </c>
      <c r="E43" s="2">
        <v>45808</v>
      </c>
      <c r="F43" s="1">
        <v>304006</v>
      </c>
      <c r="G43" s="1">
        <v>1</v>
      </c>
      <c r="H43" s="1">
        <v>1</v>
      </c>
      <c r="I43" s="1">
        <v>0</v>
      </c>
      <c r="J43" s="1" t="str">
        <v>Lucknow</v>
      </c>
      <c r="K43" s="1">
        <v>0</v>
      </c>
      <c r="L43" s="1"/>
      <c r="M43" s="1">
        <f t="shared" si="0"/>
        <v>4435.2</v>
      </c>
      <c r="N43" s="1">
        <f t="shared" si="1"/>
        <v>4435.2</v>
      </c>
      <c r="O43" s="1">
        <f t="shared" si="2"/>
        <v>0</v>
      </c>
    </row>
    <row r="44" spans="1:15" x14ac:dyDescent="0.25">
      <c r="A44" s="1" t="str">
        <v>BioLegend</v>
      </c>
      <c r="B44" s="1">
        <v>3088.8</v>
      </c>
      <c r="C44" s="1" t="str">
        <v>Return From IGIB</v>
      </c>
      <c r="D44" s="2" t="str">
        <v>from Openingn Stock</v>
      </c>
      <c r="E44" s="2">
        <v>45808</v>
      </c>
      <c r="F44" s="1">
        <v>420701</v>
      </c>
      <c r="G44" s="1">
        <v>1</v>
      </c>
      <c r="H44" s="1">
        <v>1</v>
      </c>
      <c r="I44" s="1">
        <v>0</v>
      </c>
      <c r="J44" s="1" t="str">
        <v>Delhi</v>
      </c>
      <c r="K44" s="1">
        <v>0</v>
      </c>
      <c r="L44" s="1"/>
      <c r="M44" s="1">
        <f t="shared" si="0"/>
        <v>3088.8</v>
      </c>
      <c r="N44" s="1">
        <f t="shared" si="1"/>
        <v>3088.8</v>
      </c>
      <c r="O44" s="1">
        <f t="shared" si="2"/>
        <v>0</v>
      </c>
    </row>
    <row r="45" spans="1:15" x14ac:dyDescent="0.25">
      <c r="A45" s="1" t="str">
        <v>Biotium</v>
      </c>
      <c r="B45" s="1">
        <v>6828.7999999999993</v>
      </c>
      <c r="C45" s="1" t="str">
        <v>Opening Stock</v>
      </c>
      <c r="D45" s="2">
        <v>45808</v>
      </c>
      <c r="E45" s="2">
        <v>45808</v>
      </c>
      <c r="F45" s="1">
        <v>41010</v>
      </c>
      <c r="G45" s="1">
        <v>1</v>
      </c>
      <c r="H45" s="1">
        <v>1</v>
      </c>
      <c r="I45" s="1">
        <v>0</v>
      </c>
      <c r="J45" s="1" t="str">
        <v>Banglore</v>
      </c>
      <c r="K45" s="1">
        <v>0</v>
      </c>
      <c r="L45" s="1"/>
      <c r="M45" s="1">
        <f t="shared" si="0"/>
        <v>6828.7999999999993</v>
      </c>
      <c r="N45" s="1">
        <f t="shared" si="1"/>
        <v>6828.7999999999993</v>
      </c>
      <c r="O45" s="1">
        <f t="shared" si="2"/>
        <v>0</v>
      </c>
    </row>
    <row r="46" spans="1:15" x14ac:dyDescent="0.25">
      <c r="A46" s="1" t="str">
        <v>Dharmacon</v>
      </c>
      <c r="B46" s="1">
        <v>0</v>
      </c>
      <c r="C46" s="1" t="str">
        <v>Opening Stock</v>
      </c>
      <c r="D46" s="2">
        <v>45808</v>
      </c>
      <c r="E46" s="2">
        <v>45808</v>
      </c>
      <c r="F46" s="1" t="str">
        <v>RU-187978-00-0020</v>
      </c>
      <c r="G46" s="1">
        <v>1</v>
      </c>
      <c r="H46" s="1">
        <v>0</v>
      </c>
      <c r="I46" s="1">
        <v>1</v>
      </c>
      <c r="J46" s="1" t="str">
        <v>STOCK</v>
      </c>
      <c r="K46" s="1" t="str">
        <v>Stock</v>
      </c>
      <c r="L46" s="1"/>
      <c r="M46" s="1">
        <f t="shared" si="0"/>
        <v>0</v>
      </c>
      <c r="N46" s="1">
        <f t="shared" si="1"/>
        <v>0</v>
      </c>
      <c r="O46" s="1">
        <f t="shared" si="2"/>
        <v>0</v>
      </c>
    </row>
    <row r="47" spans="1:15" x14ac:dyDescent="0.25">
      <c r="A47" s="1" t="str">
        <v>Dharmacon</v>
      </c>
      <c r="B47" s="1">
        <v>20820.8</v>
      </c>
      <c r="C47" s="1" t="str">
        <v>Opening Stock</v>
      </c>
      <c r="D47" s="2">
        <v>45808</v>
      </c>
      <c r="E47" s="2">
        <v>45808</v>
      </c>
      <c r="F47" s="1" t="str">
        <v>T-2001-02</v>
      </c>
      <c r="G47" s="1">
        <v>1</v>
      </c>
      <c r="H47" s="1">
        <v>1</v>
      </c>
      <c r="I47" s="1">
        <v>0</v>
      </c>
      <c r="J47" s="1" t="str">
        <v>Delhi</v>
      </c>
      <c r="K47" s="1">
        <v>0</v>
      </c>
      <c r="L47" s="1"/>
      <c r="M47" s="1">
        <f t="shared" si="0"/>
        <v>20820.8</v>
      </c>
      <c r="N47" s="1">
        <f t="shared" si="1"/>
        <v>20820.8</v>
      </c>
      <c r="O47" s="1">
        <f t="shared" si="2"/>
        <v>0</v>
      </c>
    </row>
    <row r="48" spans="1:15" x14ac:dyDescent="0.25">
      <c r="A48" s="1" t="str">
        <v>Dharmacon</v>
      </c>
      <c r="B48" s="1">
        <v>6072</v>
      </c>
      <c r="C48" s="1" t="str">
        <v>Opening Stock</v>
      </c>
      <c r="D48" s="2">
        <v>45808</v>
      </c>
      <c r="E48" s="2">
        <v>45808</v>
      </c>
      <c r="F48" s="1" t="str">
        <v>B-002000-UB-100</v>
      </c>
      <c r="G48" s="1">
        <v>1</v>
      </c>
      <c r="H48" s="1">
        <v>1</v>
      </c>
      <c r="I48" s="1">
        <v>0</v>
      </c>
      <c r="J48" s="1" t="str">
        <v>Thane</v>
      </c>
      <c r="K48" s="1">
        <v>0</v>
      </c>
      <c r="L48" s="1"/>
      <c r="M48" s="1">
        <f t="shared" si="0"/>
        <v>6072</v>
      </c>
      <c r="N48" s="1">
        <f t="shared" si="1"/>
        <v>6072</v>
      </c>
      <c r="O48" s="1">
        <f t="shared" si="2"/>
        <v>0</v>
      </c>
    </row>
    <row r="49" spans="1:15" x14ac:dyDescent="0.25">
      <c r="A49" s="1" t="str">
        <v>Dharmacon</v>
      </c>
      <c r="B49" s="1">
        <v>22792</v>
      </c>
      <c r="C49" s="1" t="str">
        <v>Opening Stock</v>
      </c>
      <c r="D49" s="2">
        <v>45808</v>
      </c>
      <c r="E49" s="2">
        <v>45808</v>
      </c>
      <c r="F49" s="1" t="str">
        <v>J-004924-06-0010</v>
      </c>
      <c r="G49" s="1">
        <v>1</v>
      </c>
      <c r="H49" s="1">
        <v>0</v>
      </c>
      <c r="I49" s="1">
        <v>1</v>
      </c>
      <c r="J49" s="1" t="str">
        <v>STOCK</v>
      </c>
      <c r="K49" s="1" t="str">
        <v>Stock</v>
      </c>
      <c r="L49" s="1"/>
      <c r="M49" s="1">
        <f t="shared" si="0"/>
        <v>22792</v>
      </c>
      <c r="N49" s="1">
        <f t="shared" si="1"/>
        <v>0</v>
      </c>
      <c r="O49" s="1">
        <f t="shared" si="2"/>
        <v>22792</v>
      </c>
    </row>
    <row r="50" spans="1:15" x14ac:dyDescent="0.25">
      <c r="A50" s="1" t="str">
        <v>Dharmacon</v>
      </c>
      <c r="B50" s="1">
        <v>6072</v>
      </c>
      <c r="C50" s="1" t="str">
        <v>Opening Stock</v>
      </c>
      <c r="D50" s="2">
        <v>45808</v>
      </c>
      <c r="E50" s="2">
        <v>45808</v>
      </c>
      <c r="F50" s="1" t="str">
        <v>B-002000-UB-100</v>
      </c>
      <c r="G50" s="1">
        <v>1</v>
      </c>
      <c r="H50" s="1">
        <v>1</v>
      </c>
      <c r="I50" s="1">
        <v>0</v>
      </c>
      <c r="J50" s="1" t="str">
        <v>Delhi</v>
      </c>
      <c r="K50" s="1">
        <v>0</v>
      </c>
      <c r="L50" s="1"/>
      <c r="M50" s="1">
        <f t="shared" si="0"/>
        <v>6072</v>
      </c>
      <c r="N50" s="1">
        <f t="shared" si="1"/>
        <v>6072</v>
      </c>
      <c r="O50" s="1">
        <f t="shared" si="2"/>
        <v>0</v>
      </c>
    </row>
    <row r="51" spans="1:15" x14ac:dyDescent="0.25">
      <c r="A51" s="1" t="str">
        <v>Dharmacon</v>
      </c>
      <c r="B51" s="1">
        <v>1971.1999999999998</v>
      </c>
      <c r="C51" s="1" t="str">
        <v>Opening Stock</v>
      </c>
      <c r="D51" s="2">
        <v>45808</v>
      </c>
      <c r="E51" s="2">
        <v>45808</v>
      </c>
      <c r="F51" s="1" t="str">
        <v>B-003000-WB-100</v>
      </c>
      <c r="G51" s="1">
        <v>1</v>
      </c>
      <c r="H51" s="1">
        <v>1</v>
      </c>
      <c r="I51" s="1">
        <v>0</v>
      </c>
      <c r="J51" s="1" t="str">
        <v>MOHALI (PUNJAB)</v>
      </c>
      <c r="K51" s="1" t="str">
        <v>Saturday (8-11-25)</v>
      </c>
      <c r="L51" s="1"/>
      <c r="M51" s="1">
        <f t="shared" si="0"/>
        <v>1971.1999999999998</v>
      </c>
      <c r="N51" s="1">
        <f t="shared" si="1"/>
        <v>1971.1999999999998</v>
      </c>
      <c r="O51" s="1">
        <f t="shared" si="2"/>
        <v>0</v>
      </c>
    </row>
    <row r="52" spans="1:15" x14ac:dyDescent="0.25">
      <c r="A52" s="1" t="str">
        <v>Dharmacon</v>
      </c>
      <c r="B52" s="1">
        <v>1971.1999999999998</v>
      </c>
      <c r="C52" s="1" t="str">
        <v>Opening Stock</v>
      </c>
      <c r="D52" s="2">
        <v>45808</v>
      </c>
      <c r="E52" s="2">
        <v>45808</v>
      </c>
      <c r="F52" s="1" t="str">
        <v>B-003000-WB-100</v>
      </c>
      <c r="G52" s="1">
        <v>2</v>
      </c>
      <c r="H52" s="1">
        <v>2</v>
      </c>
      <c r="I52" s="1">
        <v>0</v>
      </c>
      <c r="J52" s="1" t="str">
        <v>Delhi</v>
      </c>
      <c r="K52" s="1">
        <v>0</v>
      </c>
      <c r="L52" s="1"/>
      <c r="M52" s="1">
        <f t="shared" si="0"/>
        <v>3942.3999999999996</v>
      </c>
      <c r="N52" s="1">
        <f t="shared" si="1"/>
        <v>3942.3999999999996</v>
      </c>
      <c r="O52" s="1">
        <f t="shared" si="2"/>
        <v>0</v>
      </c>
    </row>
    <row r="53" spans="1:15" x14ac:dyDescent="0.25">
      <c r="A53" s="1" t="str">
        <v>Dharmacon</v>
      </c>
      <c r="B53" s="1">
        <v>34619.199999999997</v>
      </c>
      <c r="C53" s="1" t="str">
        <v>Opening Stock</v>
      </c>
      <c r="D53" s="2">
        <v>45808</v>
      </c>
      <c r="E53" s="2">
        <v>45808</v>
      </c>
      <c r="F53" s="1" t="str">
        <v>T-2001-03</v>
      </c>
      <c r="G53" s="1">
        <v>1</v>
      </c>
      <c r="H53" s="1">
        <v>1</v>
      </c>
      <c r="I53" s="1">
        <v>0</v>
      </c>
      <c r="J53" s="1" t="str">
        <v>Hyderabad</v>
      </c>
      <c r="K53" s="1">
        <v>0</v>
      </c>
      <c r="L53" s="1"/>
      <c r="M53" s="1">
        <f t="shared" si="0"/>
        <v>34619.199999999997</v>
      </c>
      <c r="N53" s="1">
        <f t="shared" si="1"/>
        <v>34619.199999999997</v>
      </c>
      <c r="O53" s="1">
        <f t="shared" si="2"/>
        <v>0</v>
      </c>
    </row>
    <row r="54" spans="1:15" x14ac:dyDescent="0.25">
      <c r="A54" s="1" t="str">
        <v>Dharmacon</v>
      </c>
      <c r="B54" s="1">
        <v>7128</v>
      </c>
      <c r="C54" s="1" t="str">
        <v>Opening Stock</v>
      </c>
      <c r="D54" s="2">
        <v>45808</v>
      </c>
      <c r="E54" s="2">
        <v>45808</v>
      </c>
      <c r="F54" s="1" t="str">
        <v>T-2001-01</v>
      </c>
      <c r="G54" s="1">
        <v>2</v>
      </c>
      <c r="H54" s="1">
        <v>2</v>
      </c>
      <c r="I54" s="1">
        <v>0</v>
      </c>
      <c r="J54" s="1" t="str">
        <v>Delhi</v>
      </c>
      <c r="K54" s="1">
        <v>0</v>
      </c>
      <c r="L54" s="1"/>
      <c r="M54" s="1">
        <f t="shared" si="0"/>
        <v>14256</v>
      </c>
      <c r="N54" s="1">
        <f t="shared" si="1"/>
        <v>14256</v>
      </c>
      <c r="O54" s="1">
        <f t="shared" si="2"/>
        <v>0</v>
      </c>
    </row>
    <row r="55" spans="1:15" x14ac:dyDescent="0.25">
      <c r="A55" s="1" t="str">
        <v>Dharmacon</v>
      </c>
      <c r="B55" s="1">
        <v>1971.1999999999998</v>
      </c>
      <c r="C55" s="1" t="str">
        <v>Return From IGIB</v>
      </c>
      <c r="D55" s="2" t="str">
        <v>from Openingn Stock</v>
      </c>
      <c r="E55" s="2">
        <v>45808</v>
      </c>
      <c r="F55" s="1" t="str">
        <v>B-003000-WB-100</v>
      </c>
      <c r="G55" s="1">
        <v>2</v>
      </c>
      <c r="H55" s="1">
        <v>2</v>
      </c>
      <c r="I55" s="1">
        <v>0</v>
      </c>
      <c r="J55" s="1" t="str">
        <v>Delhi</v>
      </c>
      <c r="K55" s="1">
        <v>0</v>
      </c>
      <c r="L55" s="1"/>
      <c r="M55" s="1">
        <f t="shared" si="0"/>
        <v>3942.3999999999996</v>
      </c>
      <c r="N55" s="1">
        <f t="shared" si="1"/>
        <v>3942.3999999999996</v>
      </c>
      <c r="O55" s="1">
        <f t="shared" si="2"/>
        <v>0</v>
      </c>
    </row>
    <row r="56" spans="1:15" x14ac:dyDescent="0.25">
      <c r="A56" s="1" t="str">
        <v>Dharmacon</v>
      </c>
      <c r="B56" s="1">
        <v>7128</v>
      </c>
      <c r="C56" s="1" t="str">
        <v>Return From IGIB</v>
      </c>
      <c r="D56" s="2" t="str">
        <v>from Openingn Stock</v>
      </c>
      <c r="E56" s="2">
        <v>45808</v>
      </c>
      <c r="F56" s="1" t="str">
        <v>T-2001-01</v>
      </c>
      <c r="G56" s="1">
        <v>2</v>
      </c>
      <c r="H56" s="1">
        <v>2</v>
      </c>
      <c r="I56" s="1">
        <v>0</v>
      </c>
      <c r="J56" s="1" t="str">
        <v>Delhi</v>
      </c>
      <c r="K56" s="1">
        <v>0</v>
      </c>
      <c r="L56" s="1"/>
      <c r="M56" s="1">
        <f t="shared" si="0"/>
        <v>14256</v>
      </c>
      <c r="N56" s="1">
        <f t="shared" si="1"/>
        <v>14256</v>
      </c>
      <c r="O56" s="1">
        <f t="shared" si="2"/>
        <v>0</v>
      </c>
    </row>
    <row r="57" spans="1:15" x14ac:dyDescent="0.25">
      <c r="A57" s="1" t="str">
        <v>Mp Bio</v>
      </c>
      <c r="B57" s="1">
        <v>0</v>
      </c>
      <c r="C57" s="1" t="str">
        <v>Opening Stock</v>
      </c>
      <c r="D57" s="2">
        <v>45808</v>
      </c>
      <c r="E57" s="2">
        <v>45808</v>
      </c>
      <c r="F57" s="1">
        <v>814326</v>
      </c>
      <c r="G57" s="1">
        <v>2</v>
      </c>
      <c r="H57" s="1">
        <v>0</v>
      </c>
      <c r="I57" s="1">
        <v>2</v>
      </c>
      <c r="J57" s="1" t="str">
        <v>STOCK</v>
      </c>
      <c r="K57" s="1" t="str">
        <v>Stock</v>
      </c>
      <c r="L57" s="1"/>
      <c r="M57" s="1">
        <f t="shared" si="0"/>
        <v>0</v>
      </c>
      <c r="N57" s="1">
        <f t="shared" si="1"/>
        <v>0</v>
      </c>
      <c r="O57" s="1">
        <f t="shared" si="2"/>
        <v>0</v>
      </c>
    </row>
    <row r="58" spans="1:15" x14ac:dyDescent="0.25">
      <c r="A58" s="1" t="str">
        <v>Mp Bio</v>
      </c>
      <c r="B58" s="1">
        <v>1320</v>
      </c>
      <c r="C58" s="1" t="str">
        <v>Opening Stock</v>
      </c>
      <c r="D58" s="2">
        <v>45808</v>
      </c>
      <c r="E58" s="2">
        <v>45808</v>
      </c>
      <c r="F58" s="1">
        <v>194825</v>
      </c>
      <c r="G58" s="1">
        <v>2</v>
      </c>
      <c r="H58" s="1">
        <v>0</v>
      </c>
      <c r="I58" s="1">
        <v>2</v>
      </c>
      <c r="J58" s="1" t="str">
        <v>STOCK</v>
      </c>
      <c r="K58" s="1" t="str">
        <v>Stock</v>
      </c>
      <c r="L58" s="1"/>
      <c r="M58" s="1">
        <f t="shared" si="0"/>
        <v>2640</v>
      </c>
      <c r="N58" s="1">
        <f t="shared" si="1"/>
        <v>0</v>
      </c>
      <c r="O58" s="1">
        <f t="shared" si="2"/>
        <v>2640</v>
      </c>
    </row>
    <row r="59" spans="1:15" x14ac:dyDescent="0.25">
      <c r="A59" s="1" t="str">
        <v>Mp Bio</v>
      </c>
      <c r="B59" s="1">
        <v>3266.4</v>
      </c>
      <c r="C59" s="1" t="str">
        <v>Opening Stock</v>
      </c>
      <c r="D59" s="2">
        <v>45808</v>
      </c>
      <c r="E59" s="2">
        <v>45808</v>
      </c>
      <c r="F59" s="1">
        <v>104772</v>
      </c>
      <c r="G59" s="1">
        <v>2</v>
      </c>
      <c r="H59" s="1">
        <v>0</v>
      </c>
      <c r="I59" s="1">
        <v>2</v>
      </c>
      <c r="J59" s="1" t="str">
        <v>STOCK</v>
      </c>
      <c r="K59" s="1" t="str">
        <v>Stock</v>
      </c>
      <c r="L59" s="1"/>
      <c r="M59" s="1">
        <f t="shared" si="0"/>
        <v>6532.8</v>
      </c>
      <c r="N59" s="1">
        <f t="shared" si="1"/>
        <v>0</v>
      </c>
      <c r="O59" s="1">
        <f t="shared" si="2"/>
        <v>6532.8</v>
      </c>
    </row>
    <row r="60" spans="1:15" x14ac:dyDescent="0.25">
      <c r="A60" s="1" t="str">
        <v>Mp Bio</v>
      </c>
      <c r="B60" s="1">
        <v>0</v>
      </c>
      <c r="C60" s="1" t="str">
        <v>Opening Stock</v>
      </c>
      <c r="D60" s="2">
        <v>45808</v>
      </c>
      <c r="E60" s="2">
        <v>45808</v>
      </c>
      <c r="F60" s="1">
        <v>100570</v>
      </c>
      <c r="G60" s="1">
        <v>1</v>
      </c>
      <c r="H60" s="1">
        <v>0</v>
      </c>
      <c r="I60" s="1">
        <v>1</v>
      </c>
      <c r="J60" s="1" t="str">
        <v>STOCK</v>
      </c>
      <c r="K60" s="1" t="str">
        <v>Stock</v>
      </c>
      <c r="L60" s="1"/>
      <c r="M60" s="1">
        <f t="shared" si="0"/>
        <v>0</v>
      </c>
      <c r="N60" s="1">
        <f t="shared" si="1"/>
        <v>0</v>
      </c>
      <c r="O60" s="1">
        <f t="shared" si="2"/>
        <v>0</v>
      </c>
    </row>
    <row r="61" spans="1:15" x14ac:dyDescent="0.25">
      <c r="A61" s="1" t="str">
        <v>Mp Bio</v>
      </c>
      <c r="B61" s="1">
        <v>0</v>
      </c>
      <c r="C61" s="1" t="str">
        <v>Opening Stock</v>
      </c>
      <c r="D61" s="2">
        <v>45808</v>
      </c>
      <c r="E61" s="2">
        <v>45808</v>
      </c>
      <c r="F61" s="1">
        <v>152574</v>
      </c>
      <c r="G61" s="1">
        <v>1</v>
      </c>
      <c r="H61" s="1">
        <v>0</v>
      </c>
      <c r="I61" s="1">
        <v>1</v>
      </c>
      <c r="J61" s="1" t="str">
        <v>STOCK</v>
      </c>
      <c r="K61" s="1" t="str">
        <v>Stock</v>
      </c>
      <c r="L61" s="1"/>
      <c r="M61" s="1">
        <f t="shared" si="0"/>
        <v>0</v>
      </c>
      <c r="N61" s="1">
        <f t="shared" si="1"/>
        <v>0</v>
      </c>
      <c r="O61" s="1">
        <f t="shared" si="2"/>
        <v>0</v>
      </c>
    </row>
    <row r="62" spans="1:15" x14ac:dyDescent="0.25">
      <c r="A62" s="1" t="str">
        <v>Mp Bio</v>
      </c>
      <c r="B62" s="1">
        <v>3811.2</v>
      </c>
      <c r="C62" s="1" t="str">
        <v>Opening Stock</v>
      </c>
      <c r="D62" s="2">
        <v>45808</v>
      </c>
      <c r="E62" s="2">
        <v>45808</v>
      </c>
      <c r="F62" s="1">
        <v>193982</v>
      </c>
      <c r="G62" s="1">
        <v>4</v>
      </c>
      <c r="H62" s="1">
        <v>0</v>
      </c>
      <c r="I62" s="1">
        <v>4</v>
      </c>
      <c r="J62" s="1" t="str">
        <v>STOCK</v>
      </c>
      <c r="K62" s="1" t="str">
        <v>Stock</v>
      </c>
      <c r="L62" s="1"/>
      <c r="M62" s="1">
        <f t="shared" si="0"/>
        <v>15244.8</v>
      </c>
      <c r="N62" s="1">
        <f t="shared" si="1"/>
        <v>0</v>
      </c>
      <c r="O62" s="1">
        <f t="shared" si="2"/>
        <v>15244.8</v>
      </c>
    </row>
    <row r="63" spans="1:15" x14ac:dyDescent="0.25">
      <c r="A63" s="1" t="str">
        <v>Mp Bio</v>
      </c>
      <c r="B63" s="1">
        <v>1252.3</v>
      </c>
      <c r="C63" s="1" t="str">
        <v>Opening Stock</v>
      </c>
      <c r="D63" s="2">
        <v>45808</v>
      </c>
      <c r="E63" s="2">
        <v>45808</v>
      </c>
      <c r="F63" s="1">
        <v>1860454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1252.3</v>
      </c>
      <c r="N63" s="1">
        <f t="shared" si="1"/>
        <v>1252.3</v>
      </c>
      <c r="O63" s="1">
        <f t="shared" si="2"/>
        <v>0</v>
      </c>
    </row>
    <row r="64" spans="1:15" x14ac:dyDescent="0.25">
      <c r="A64" s="1" t="str">
        <v>Mp Bio</v>
      </c>
      <c r="B64" s="1">
        <v>1252.3</v>
      </c>
      <c r="C64" s="1" t="str">
        <v>Opening Stock</v>
      </c>
      <c r="D64" s="2">
        <v>45808</v>
      </c>
      <c r="E64" s="2">
        <v>45808</v>
      </c>
      <c r="F64" s="1">
        <v>1860454</v>
      </c>
      <c r="G64" s="1">
        <v>1</v>
      </c>
      <c r="H64" s="1">
        <v>0</v>
      </c>
      <c r="I64" s="1">
        <v>1</v>
      </c>
      <c r="J64" s="1" t="str">
        <v>STOCK</v>
      </c>
      <c r="K64" s="1" t="str">
        <v>Stock</v>
      </c>
      <c r="L64" s="1"/>
      <c r="M64" s="1">
        <f t="shared" si="0"/>
        <v>1252.3</v>
      </c>
      <c r="N64" s="1">
        <f t="shared" si="1"/>
        <v>0</v>
      </c>
      <c r="O64" s="1">
        <f t="shared" si="2"/>
        <v>1252.3</v>
      </c>
    </row>
    <row r="65" spans="1:15" x14ac:dyDescent="0.25">
      <c r="A65" s="1" t="str">
        <v>Mp Bio</v>
      </c>
      <c r="B65" s="1">
        <v>4397.6000000000004</v>
      </c>
      <c r="C65" s="1" t="str">
        <v>Opening Stock</v>
      </c>
      <c r="D65" s="2">
        <v>45808</v>
      </c>
      <c r="E65" s="2">
        <v>45808</v>
      </c>
      <c r="F65" s="1">
        <v>6552050</v>
      </c>
      <c r="G65" s="1">
        <v>5</v>
      </c>
      <c r="H65" s="1">
        <v>5</v>
      </c>
      <c r="I65" s="1">
        <v>0</v>
      </c>
      <c r="J65" s="1" t="e">
        <v>#N/A</v>
      </c>
      <c r="K65" s="1">
        <v>0</v>
      </c>
      <c r="L65" s="1"/>
      <c r="M65" s="1">
        <f t="shared" si="0"/>
        <v>21988</v>
      </c>
      <c r="N65" s="1">
        <f t="shared" si="1"/>
        <v>21988</v>
      </c>
      <c r="O65" s="1">
        <f t="shared" si="2"/>
        <v>0</v>
      </c>
    </row>
    <row r="66" spans="1:15" x14ac:dyDescent="0.25">
      <c r="A66" s="1" t="str">
        <v>Mp Bio</v>
      </c>
      <c r="B66" s="1">
        <v>13155</v>
      </c>
      <c r="C66" s="1" t="str">
        <v>Opening Stock</v>
      </c>
      <c r="D66" s="2">
        <v>45808</v>
      </c>
      <c r="E66" s="2">
        <v>45808</v>
      </c>
      <c r="F66" s="1">
        <v>6553050</v>
      </c>
      <c r="G66" s="1">
        <v>1</v>
      </c>
      <c r="H66" s="1">
        <v>0</v>
      </c>
      <c r="I66" s="1">
        <v>1</v>
      </c>
      <c r="J66" s="1" t="str">
        <v>STOCK</v>
      </c>
      <c r="K66" s="1" t="str">
        <v>Stock</v>
      </c>
      <c r="L66" s="1"/>
      <c r="M66" s="1">
        <f t="shared" si="0"/>
        <v>13155</v>
      </c>
      <c r="N66" s="1">
        <f t="shared" si="1"/>
        <v>0</v>
      </c>
      <c r="O66" s="1">
        <f t="shared" si="2"/>
        <v>13155</v>
      </c>
    </row>
    <row r="67" spans="1:15" x14ac:dyDescent="0.25">
      <c r="A67" s="1" t="str">
        <v>Mp Bio</v>
      </c>
      <c r="B67" s="1">
        <v>13155</v>
      </c>
      <c r="C67" s="1" t="str">
        <v>Opening Stock</v>
      </c>
      <c r="D67" s="2">
        <v>45808</v>
      </c>
      <c r="E67" s="2">
        <v>45808</v>
      </c>
      <c r="F67" s="1">
        <v>6553050</v>
      </c>
      <c r="G67" s="1">
        <v>1</v>
      </c>
      <c r="H67" s="1">
        <v>1</v>
      </c>
      <c r="I67" s="1">
        <v>0</v>
      </c>
      <c r="J67" s="1" t="e">
        <v>#N/A</v>
      </c>
      <c r="K67" s="1">
        <v>0</v>
      </c>
      <c r="L67" s="1"/>
      <c r="M67" s="1">
        <f t="shared" ref="M67:M130" si="3">G67*B67</f>
        <v>13155</v>
      </c>
      <c r="N67" s="1">
        <f t="shared" ref="N67:N130" si="4">H67*B67</f>
        <v>13155</v>
      </c>
      <c r="O67" s="1">
        <f t="shared" ref="O67:O130" si="5">I67*B67</f>
        <v>0</v>
      </c>
    </row>
    <row r="68" spans="1:15" x14ac:dyDescent="0.25">
      <c r="A68" s="1" t="str">
        <v>Mp Bio</v>
      </c>
      <c r="B68" s="1">
        <v>1912</v>
      </c>
      <c r="C68" s="1" t="str">
        <v>Opening Stock</v>
      </c>
      <c r="D68" s="2">
        <v>45808</v>
      </c>
      <c r="E68" s="2">
        <v>45808</v>
      </c>
      <c r="F68" s="1">
        <v>194002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3824</v>
      </c>
      <c r="N68" s="1">
        <f t="shared" si="4"/>
        <v>0</v>
      </c>
      <c r="O68" s="1">
        <f t="shared" si="5"/>
        <v>3824</v>
      </c>
    </row>
    <row r="69" spans="1:15" x14ac:dyDescent="0.25">
      <c r="A69" s="1" t="str">
        <v>MyBioSource</v>
      </c>
      <c r="B69" s="1">
        <v>24310</v>
      </c>
      <c r="C69" s="1" t="str">
        <v>Opening Stock</v>
      </c>
      <c r="D69" s="2">
        <v>45808</v>
      </c>
      <c r="E69" s="2">
        <v>45808</v>
      </c>
      <c r="F69" s="1" t="str">
        <v>MBS1200699</v>
      </c>
      <c r="G69" s="1">
        <v>1</v>
      </c>
      <c r="H69" s="1">
        <v>1</v>
      </c>
      <c r="I69" s="1">
        <v>0</v>
      </c>
      <c r="J69" s="1" t="str">
        <v>Kolkata</v>
      </c>
      <c r="K69" s="1">
        <v>0</v>
      </c>
      <c r="L69" s="1"/>
      <c r="M69" s="1">
        <f t="shared" si="3"/>
        <v>24310</v>
      </c>
      <c r="N69" s="1">
        <f t="shared" si="4"/>
        <v>24310</v>
      </c>
      <c r="O69" s="1">
        <f t="shared" si="5"/>
        <v>0</v>
      </c>
    </row>
    <row r="70" spans="1:15" x14ac:dyDescent="0.25">
      <c r="A70" s="1" t="str">
        <v>Sartorius</v>
      </c>
      <c r="B70" s="1">
        <v>2350</v>
      </c>
      <c r="C70" s="1" t="str">
        <v>Opening Stock</v>
      </c>
      <c r="D70" s="2">
        <v>45808</v>
      </c>
      <c r="E70" s="2">
        <v>45808</v>
      </c>
      <c r="F70" s="1">
        <v>16532</v>
      </c>
      <c r="G70" s="1">
        <v>2</v>
      </c>
      <c r="H70" s="1">
        <v>2</v>
      </c>
      <c r="I70" s="1">
        <v>0</v>
      </c>
      <c r="J70" s="1" t="str">
        <v>STOCK</v>
      </c>
      <c r="K70" s="1">
        <v>0</v>
      </c>
      <c r="L70" s="1"/>
      <c r="M70" s="1">
        <f t="shared" si="3"/>
        <v>4700</v>
      </c>
      <c r="N70" s="1">
        <f t="shared" si="4"/>
        <v>4700</v>
      </c>
      <c r="O70" s="1">
        <f t="shared" si="5"/>
        <v>0</v>
      </c>
    </row>
    <row r="71" spans="1:15" x14ac:dyDescent="0.25">
      <c r="A71" s="1" t="str">
        <v>Sartorius</v>
      </c>
      <c r="B71" s="1">
        <v>2350</v>
      </c>
      <c r="C71" s="1" t="str">
        <v>Opening Stock</v>
      </c>
      <c r="D71" s="2">
        <v>45808</v>
      </c>
      <c r="E71" s="2">
        <v>45808</v>
      </c>
      <c r="F71" s="1">
        <v>16532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7050</v>
      </c>
      <c r="N71" s="1">
        <f t="shared" si="4"/>
        <v>7050</v>
      </c>
      <c r="O71" s="1">
        <f t="shared" si="5"/>
        <v>0</v>
      </c>
    </row>
    <row r="72" spans="1:15" x14ac:dyDescent="0.25">
      <c r="A72" s="1" t="str">
        <v>Sartorius</v>
      </c>
      <c r="B72" s="1">
        <v>2350</v>
      </c>
      <c r="C72" s="1" t="str">
        <v>Opening Stock</v>
      </c>
      <c r="D72" s="2">
        <v>45808</v>
      </c>
      <c r="E72" s="2">
        <v>45808</v>
      </c>
      <c r="F72" s="1">
        <v>16532</v>
      </c>
      <c r="G72" s="1">
        <v>20</v>
      </c>
      <c r="H72" s="1">
        <v>0</v>
      </c>
      <c r="I72" s="1">
        <v>20</v>
      </c>
      <c r="J72" s="1" t="str">
        <v>STOCK</v>
      </c>
      <c r="K72" s="1" t="str">
        <v>Stock</v>
      </c>
      <c r="L72" s="1"/>
      <c r="M72" s="1">
        <f t="shared" si="3"/>
        <v>47000</v>
      </c>
      <c r="N72" s="1">
        <f t="shared" si="4"/>
        <v>0</v>
      </c>
      <c r="O72" s="1">
        <f t="shared" si="5"/>
        <v>47000</v>
      </c>
    </row>
    <row r="73" spans="1:15" x14ac:dyDescent="0.25">
      <c r="A73" s="1" t="str">
        <v>Sartorius</v>
      </c>
      <c r="B73" s="1">
        <v>2350</v>
      </c>
      <c r="C73" s="1" t="str">
        <v>Opening Stock</v>
      </c>
      <c r="D73" s="2">
        <v>45808</v>
      </c>
      <c r="E73" s="2">
        <v>45808</v>
      </c>
      <c r="F73" s="1">
        <v>16532</v>
      </c>
      <c r="G73" s="1">
        <v>1</v>
      </c>
      <c r="H73" s="1">
        <v>1</v>
      </c>
      <c r="I73" s="1">
        <v>0</v>
      </c>
      <c r="J73" s="1" t="e">
        <v>#N/A</v>
      </c>
      <c r="K73" s="1" t="str">
        <v>Stock</v>
      </c>
      <c r="L73" s="1"/>
      <c r="M73" s="1">
        <f t="shared" si="3"/>
        <v>2350</v>
      </c>
      <c r="N73" s="1">
        <f t="shared" si="4"/>
        <v>2350</v>
      </c>
      <c r="O73" s="1">
        <f t="shared" si="5"/>
        <v>0</v>
      </c>
    </row>
    <row r="74" spans="1:15" x14ac:dyDescent="0.25">
      <c r="A74" s="1" t="str">
        <v>Sartorius</v>
      </c>
      <c r="B74" s="1">
        <v>2350</v>
      </c>
      <c r="C74" s="1" t="str">
        <v>Opening Stock</v>
      </c>
      <c r="D74" s="2">
        <v>45808</v>
      </c>
      <c r="E74" s="2">
        <v>45808</v>
      </c>
      <c r="F74" s="1">
        <v>16532</v>
      </c>
      <c r="G74" s="1">
        <v>4</v>
      </c>
      <c r="H74" s="1">
        <v>4</v>
      </c>
      <c r="I74" s="1">
        <v>0</v>
      </c>
      <c r="J74" s="1" t="str">
        <v>Delhi</v>
      </c>
      <c r="K74" s="1">
        <v>0</v>
      </c>
      <c r="L74" s="1"/>
      <c r="M74" s="1">
        <f t="shared" si="3"/>
        <v>9400</v>
      </c>
      <c r="N74" s="1">
        <f t="shared" si="4"/>
        <v>9400</v>
      </c>
      <c r="O74" s="1">
        <f t="shared" si="5"/>
        <v>0</v>
      </c>
    </row>
    <row r="75" spans="1:15" x14ac:dyDescent="0.25">
      <c r="A75" s="1" t="str">
        <v>Sartorius</v>
      </c>
      <c r="B75" s="1">
        <v>2350</v>
      </c>
      <c r="C75" s="1" t="str">
        <v>Opening Stock</v>
      </c>
      <c r="D75" s="2">
        <v>45808</v>
      </c>
      <c r="E75" s="2">
        <v>45808</v>
      </c>
      <c r="F75" s="1">
        <v>16532</v>
      </c>
      <c r="G75" s="1">
        <v>7</v>
      </c>
      <c r="H75" s="1">
        <v>7</v>
      </c>
      <c r="I75" s="1">
        <v>0</v>
      </c>
      <c r="J75" s="1" t="str">
        <v>STOCK</v>
      </c>
      <c r="K75" s="1">
        <v>0</v>
      </c>
      <c r="L75" s="1"/>
      <c r="M75" s="1">
        <f t="shared" si="3"/>
        <v>16450</v>
      </c>
      <c r="N75" s="1">
        <f t="shared" si="4"/>
        <v>16450</v>
      </c>
      <c r="O75" s="1">
        <f t="shared" si="5"/>
        <v>0</v>
      </c>
    </row>
    <row r="76" spans="1:15" x14ac:dyDescent="0.25">
      <c r="A76" s="1" t="str">
        <v>Sartorius</v>
      </c>
      <c r="B76" s="1">
        <v>2350</v>
      </c>
      <c r="C76" s="1" t="str">
        <v>Opening Stock</v>
      </c>
      <c r="D76" s="2">
        <v>45808</v>
      </c>
      <c r="E76" s="2">
        <v>45808</v>
      </c>
      <c r="F76" s="1">
        <v>16532</v>
      </c>
      <c r="G76" s="1">
        <v>2</v>
      </c>
      <c r="H76" s="1">
        <v>2</v>
      </c>
      <c r="I76" s="1">
        <v>0</v>
      </c>
      <c r="J76" s="1" t="str">
        <v>Delhi</v>
      </c>
      <c r="K76" s="1">
        <v>0</v>
      </c>
      <c r="L76" s="1"/>
      <c r="M76" s="1">
        <f t="shared" si="3"/>
        <v>4700</v>
      </c>
      <c r="N76" s="1">
        <f t="shared" si="4"/>
        <v>4700</v>
      </c>
      <c r="O76" s="1">
        <f t="shared" si="5"/>
        <v>0</v>
      </c>
    </row>
    <row r="77" spans="1:15" x14ac:dyDescent="0.25">
      <c r="A77" s="1" t="str">
        <v>Sartorius</v>
      </c>
      <c r="B77" s="1">
        <v>2350</v>
      </c>
      <c r="C77" s="1" t="str">
        <v>Opening Stock</v>
      </c>
      <c r="D77" s="2">
        <v>45808</v>
      </c>
      <c r="E77" s="2">
        <v>45808</v>
      </c>
      <c r="F77" s="1">
        <v>16532</v>
      </c>
      <c r="G77" s="1">
        <v>11</v>
      </c>
      <c r="H77" s="1">
        <v>0</v>
      </c>
      <c r="I77" s="1">
        <v>11</v>
      </c>
      <c r="J77" s="1" t="str">
        <v>STOCK</v>
      </c>
      <c r="K77" s="1" t="str">
        <v>Stock</v>
      </c>
      <c r="L77" s="1"/>
      <c r="M77" s="1">
        <f t="shared" si="3"/>
        <v>25850</v>
      </c>
      <c r="N77" s="1">
        <f t="shared" si="4"/>
        <v>0</v>
      </c>
      <c r="O77" s="1">
        <f t="shared" si="5"/>
        <v>25850</v>
      </c>
    </row>
    <row r="78" spans="1:15" x14ac:dyDescent="0.25">
      <c r="A78" s="1" t="str">
        <v>Sartorius</v>
      </c>
      <c r="B78" s="1">
        <v>2350</v>
      </c>
      <c r="C78" s="1" t="str">
        <v>Opening Stock</v>
      </c>
      <c r="D78" s="2">
        <v>45808</v>
      </c>
      <c r="E78" s="2">
        <v>45808</v>
      </c>
      <c r="F78" s="1">
        <v>16532</v>
      </c>
      <c r="G78" s="1">
        <v>4</v>
      </c>
      <c r="H78" s="1">
        <v>4</v>
      </c>
      <c r="I78" s="1">
        <v>0</v>
      </c>
      <c r="J78" s="1" t="e">
        <v>#N/A</v>
      </c>
      <c r="K78" s="1">
        <v>0</v>
      </c>
      <c r="L78" s="1"/>
      <c r="M78" s="1">
        <f t="shared" si="3"/>
        <v>9400</v>
      </c>
      <c r="N78" s="1">
        <f t="shared" si="4"/>
        <v>9400</v>
      </c>
      <c r="O78" s="1">
        <f t="shared" si="5"/>
        <v>0</v>
      </c>
    </row>
    <row r="79" spans="1:15" x14ac:dyDescent="0.25">
      <c r="A79" s="1" t="str">
        <v>Sartorius</v>
      </c>
      <c r="B79" s="1">
        <v>2350</v>
      </c>
      <c r="C79" s="1" t="str">
        <v>Opening Stock</v>
      </c>
      <c r="D79" s="2">
        <v>45808</v>
      </c>
      <c r="E79" s="2">
        <v>45808</v>
      </c>
      <c r="F79" s="1">
        <v>16532</v>
      </c>
      <c r="G79" s="1">
        <v>1</v>
      </c>
      <c r="H79" s="1">
        <v>1</v>
      </c>
      <c r="I79" s="1">
        <v>0</v>
      </c>
      <c r="J79" s="1" t="str">
        <v>Delhi</v>
      </c>
      <c r="K79" s="1">
        <v>0</v>
      </c>
      <c r="L79" s="1"/>
      <c r="M79" s="1">
        <f t="shared" si="3"/>
        <v>2350</v>
      </c>
      <c r="N79" s="1">
        <f t="shared" si="4"/>
        <v>2350</v>
      </c>
      <c r="O79" s="1">
        <f t="shared" si="5"/>
        <v>0</v>
      </c>
    </row>
    <row r="80" spans="1:15" x14ac:dyDescent="0.25">
      <c r="A80" s="1" t="str">
        <v>Sartorius</v>
      </c>
      <c r="B80" s="1">
        <v>2350</v>
      </c>
      <c r="C80" s="1" t="str">
        <v>Opening Stock</v>
      </c>
      <c r="D80" s="2">
        <v>45808</v>
      </c>
      <c r="E80" s="2">
        <v>45808</v>
      </c>
      <c r="F80" s="1">
        <v>16532</v>
      </c>
      <c r="G80" s="1">
        <v>1</v>
      </c>
      <c r="H80" s="1">
        <v>1</v>
      </c>
      <c r="I80" s="1">
        <v>0</v>
      </c>
      <c r="J80" s="1" t="str">
        <v>OPNED ITEM</v>
      </c>
      <c r="K80" s="1">
        <v>0</v>
      </c>
      <c r="L80" s="1"/>
      <c r="M80" s="1">
        <f t="shared" si="3"/>
        <v>2350</v>
      </c>
      <c r="N80" s="1">
        <f t="shared" si="4"/>
        <v>2350</v>
      </c>
      <c r="O80" s="1">
        <f t="shared" si="5"/>
        <v>0</v>
      </c>
    </row>
    <row r="81" spans="1:15" x14ac:dyDescent="0.25">
      <c r="A81" s="1" t="str">
        <v>Sartorius</v>
      </c>
      <c r="B81" s="1">
        <v>2350</v>
      </c>
      <c r="C81" s="1" t="str">
        <v>Opening Stock</v>
      </c>
      <c r="D81" s="2">
        <v>45808</v>
      </c>
      <c r="E81" s="2">
        <v>45808</v>
      </c>
      <c r="F81" s="1">
        <v>16532</v>
      </c>
      <c r="G81" s="1">
        <v>1</v>
      </c>
      <c r="H81" s="1">
        <v>1</v>
      </c>
      <c r="I81" s="1">
        <v>0</v>
      </c>
      <c r="J81" s="1" t="str">
        <v>STOCK</v>
      </c>
      <c r="K81" s="1">
        <v>0</v>
      </c>
      <c r="L81" s="1"/>
      <c r="M81" s="1">
        <f t="shared" si="3"/>
        <v>2350</v>
      </c>
      <c r="N81" s="1">
        <f t="shared" si="4"/>
        <v>2350</v>
      </c>
      <c r="O81" s="1">
        <f t="shared" si="5"/>
        <v>0</v>
      </c>
    </row>
    <row r="82" spans="1:15" x14ac:dyDescent="0.25">
      <c r="A82" s="1" t="str">
        <v>Sartorius</v>
      </c>
      <c r="B82" s="1">
        <v>2350</v>
      </c>
      <c r="C82" s="1" t="str">
        <v>Opening Stock</v>
      </c>
      <c r="D82" s="2">
        <v>45808</v>
      </c>
      <c r="E82" s="2">
        <v>45808</v>
      </c>
      <c r="F82" s="1">
        <v>16533</v>
      </c>
      <c r="G82" s="1">
        <v>1</v>
      </c>
      <c r="H82" s="1">
        <v>1</v>
      </c>
      <c r="I82" s="1">
        <v>0</v>
      </c>
      <c r="J82" s="1" t="str">
        <v>STOCK</v>
      </c>
      <c r="K82" s="1">
        <v>0</v>
      </c>
      <c r="L82" s="1"/>
      <c r="M82" s="1">
        <f t="shared" si="3"/>
        <v>2350</v>
      </c>
      <c r="N82" s="1">
        <f t="shared" si="4"/>
        <v>2350</v>
      </c>
      <c r="O82" s="1">
        <f t="shared" si="5"/>
        <v>0</v>
      </c>
    </row>
    <row r="83" spans="1:15" x14ac:dyDescent="0.25">
      <c r="A83" s="1" t="str">
        <v>Sartorius</v>
      </c>
      <c r="B83" s="1">
        <v>2350</v>
      </c>
      <c r="C83" s="1" t="str">
        <v>Opening Stock</v>
      </c>
      <c r="D83" s="2">
        <v>45808</v>
      </c>
      <c r="E83" s="2">
        <v>45808</v>
      </c>
      <c r="F83" s="1">
        <v>16533</v>
      </c>
      <c r="G83" s="1">
        <v>9</v>
      </c>
      <c r="H83" s="1">
        <v>0</v>
      </c>
      <c r="I83" s="1">
        <v>9</v>
      </c>
      <c r="J83" s="1" t="str">
        <v>STOCK</v>
      </c>
      <c r="K83" s="1" t="str">
        <v>Stock</v>
      </c>
      <c r="L83" s="1"/>
      <c r="M83" s="1">
        <f t="shared" si="3"/>
        <v>21150</v>
      </c>
      <c r="N83" s="1">
        <f t="shared" si="4"/>
        <v>0</v>
      </c>
      <c r="O83" s="1">
        <f t="shared" si="5"/>
        <v>21150</v>
      </c>
    </row>
    <row r="84" spans="1:15" x14ac:dyDescent="0.25">
      <c r="A84" s="1" t="str">
        <v>Sartorius</v>
      </c>
      <c r="B84" s="1">
        <v>0</v>
      </c>
      <c r="C84" s="1" t="str">
        <v>Opening Stock</v>
      </c>
      <c r="D84" s="2">
        <v>45808</v>
      </c>
      <c r="E84" s="2">
        <v>45808</v>
      </c>
      <c r="F84" s="1">
        <v>16537</v>
      </c>
      <c r="G84" s="1">
        <v>2</v>
      </c>
      <c r="H84" s="1">
        <v>2</v>
      </c>
      <c r="I84" s="1">
        <v>0</v>
      </c>
      <c r="J84" s="1" t="str">
        <v>Delhi</v>
      </c>
      <c r="K84" s="1">
        <v>0</v>
      </c>
      <c r="L84" s="1"/>
      <c r="M84" s="1">
        <f t="shared" si="3"/>
        <v>0</v>
      </c>
      <c r="N84" s="1">
        <f t="shared" si="4"/>
        <v>0</v>
      </c>
      <c r="O84" s="1">
        <f t="shared" si="5"/>
        <v>0</v>
      </c>
    </row>
    <row r="85" spans="1:15" x14ac:dyDescent="0.25">
      <c r="A85" s="1" t="str">
        <v>Sartorius</v>
      </c>
      <c r="B85" s="1">
        <v>8000</v>
      </c>
      <c r="C85" s="1" t="str">
        <v>Opening Stock</v>
      </c>
      <c r="D85" s="2">
        <v>45808</v>
      </c>
      <c r="E85" s="2">
        <v>45808</v>
      </c>
      <c r="F85" s="1" t="str">
        <v>VS0121</v>
      </c>
      <c r="G85" s="1">
        <v>1</v>
      </c>
      <c r="H85" s="1">
        <v>1</v>
      </c>
      <c r="I85" s="1">
        <v>0</v>
      </c>
      <c r="J85" s="1" t="str">
        <v>DELHI</v>
      </c>
      <c r="K85" s="1">
        <v>0</v>
      </c>
      <c r="L85" s="1"/>
      <c r="M85" s="1">
        <f t="shared" si="3"/>
        <v>8000</v>
      </c>
      <c r="N85" s="1">
        <f t="shared" si="4"/>
        <v>8000</v>
      </c>
      <c r="O85" s="1">
        <f t="shared" si="5"/>
        <v>0</v>
      </c>
    </row>
    <row r="86" spans="1:15" x14ac:dyDescent="0.25">
      <c r="A86" s="1" t="str">
        <v>Sartorius</v>
      </c>
      <c r="B86" s="1">
        <v>8000</v>
      </c>
      <c r="C86" s="1" t="str">
        <v>Opening Stock</v>
      </c>
      <c r="D86" s="2">
        <v>45808</v>
      </c>
      <c r="E86" s="2">
        <v>45808</v>
      </c>
      <c r="F86" s="1" t="str">
        <v>VS0121</v>
      </c>
      <c r="G86" s="1">
        <v>2</v>
      </c>
      <c r="H86" s="1">
        <v>2</v>
      </c>
      <c r="I86" s="1">
        <v>0</v>
      </c>
      <c r="J86" s="1" t="e">
        <v>#N/A</v>
      </c>
      <c r="K86" s="1">
        <v>0</v>
      </c>
      <c r="L86" s="1"/>
      <c r="M86" s="1">
        <f t="shared" si="3"/>
        <v>16000</v>
      </c>
      <c r="N86" s="1">
        <f t="shared" si="4"/>
        <v>16000</v>
      </c>
      <c r="O86" s="1">
        <f t="shared" si="5"/>
        <v>0</v>
      </c>
    </row>
    <row r="87" spans="1:15" x14ac:dyDescent="0.25">
      <c r="A87" s="1" t="str">
        <v>Sartorius</v>
      </c>
      <c r="B87" s="1">
        <v>8000</v>
      </c>
      <c r="C87" s="1" t="str">
        <v>Opening Stock</v>
      </c>
      <c r="D87" s="2">
        <v>45808</v>
      </c>
      <c r="E87" s="2">
        <v>45808</v>
      </c>
      <c r="F87" s="1" t="str">
        <v>VS0191</v>
      </c>
      <c r="G87" s="1">
        <v>1</v>
      </c>
      <c r="H87" s="1">
        <v>1</v>
      </c>
      <c r="I87" s="1">
        <v>0</v>
      </c>
      <c r="J87" s="1" t="e">
        <v>#N/A</v>
      </c>
      <c r="K87" s="1" t="str">
        <v>Stock</v>
      </c>
      <c r="L87" s="1"/>
      <c r="M87" s="1">
        <f t="shared" si="3"/>
        <v>8000</v>
      </c>
      <c r="N87" s="1">
        <f t="shared" si="4"/>
        <v>8000</v>
      </c>
      <c r="O87" s="1">
        <f t="shared" si="5"/>
        <v>0</v>
      </c>
    </row>
    <row r="88" spans="1:15" x14ac:dyDescent="0.25">
      <c r="A88" s="1" t="str">
        <v>Sartorius</v>
      </c>
      <c r="B88" s="1">
        <v>8000</v>
      </c>
      <c r="C88" s="1" t="str">
        <v>Opening Stock</v>
      </c>
      <c r="D88" s="2">
        <v>45808</v>
      </c>
      <c r="E88" s="2">
        <v>45808</v>
      </c>
      <c r="F88" s="1" t="str">
        <v>VS0141</v>
      </c>
      <c r="G88" s="1">
        <v>1</v>
      </c>
      <c r="H88" s="1">
        <v>1</v>
      </c>
      <c r="I88" s="1">
        <v>0</v>
      </c>
      <c r="J88" s="1" t="str">
        <v>Delhi</v>
      </c>
      <c r="K88" s="1">
        <v>0</v>
      </c>
      <c r="L88" s="1"/>
      <c r="M88" s="1">
        <f t="shared" si="3"/>
        <v>8000</v>
      </c>
      <c r="N88" s="1">
        <f t="shared" si="4"/>
        <v>8000</v>
      </c>
      <c r="O88" s="1">
        <f t="shared" si="5"/>
        <v>0</v>
      </c>
    </row>
    <row r="89" spans="1:15" x14ac:dyDescent="0.25">
      <c r="A89" s="1" t="str">
        <v>Sartorius</v>
      </c>
      <c r="B89" s="1">
        <v>8000</v>
      </c>
      <c r="C89" s="1" t="str">
        <v>Opening Stock</v>
      </c>
      <c r="D89" s="2">
        <v>45808</v>
      </c>
      <c r="E89" s="2">
        <v>45808</v>
      </c>
      <c r="F89" s="1" t="str">
        <v>VS0141</v>
      </c>
      <c r="G89" s="1">
        <v>1</v>
      </c>
      <c r="H89" s="1">
        <v>0</v>
      </c>
      <c r="I89" s="1">
        <v>1</v>
      </c>
      <c r="J89" s="1" t="str">
        <v>STOCK</v>
      </c>
      <c r="K89" s="1" t="str">
        <v>Stock</v>
      </c>
      <c r="L89" s="1"/>
      <c r="M89" s="1">
        <f t="shared" si="3"/>
        <v>8000</v>
      </c>
      <c r="N89" s="1">
        <f t="shared" si="4"/>
        <v>0</v>
      </c>
      <c r="O89" s="1">
        <f t="shared" si="5"/>
        <v>8000</v>
      </c>
    </row>
    <row r="90" spans="1:15" x14ac:dyDescent="0.25">
      <c r="A90" s="1" t="str">
        <v>Sartorius</v>
      </c>
      <c r="B90" s="1">
        <v>2800</v>
      </c>
      <c r="C90" s="1" t="str">
        <v>Opening Stock</v>
      </c>
      <c r="D90" s="2">
        <v>45808</v>
      </c>
      <c r="E90" s="2">
        <v>45808</v>
      </c>
      <c r="F90" s="1" t="str">
        <v>15407-47-MIN</v>
      </c>
      <c r="G90" s="1">
        <v>2</v>
      </c>
      <c r="H90" s="1">
        <v>0</v>
      </c>
      <c r="I90" s="1">
        <v>2</v>
      </c>
      <c r="J90" s="1" t="str">
        <v>STOCK</v>
      </c>
      <c r="K90" s="1" t="str">
        <v>Stock</v>
      </c>
      <c r="L90" s="1"/>
      <c r="M90" s="1">
        <f t="shared" si="3"/>
        <v>5600</v>
      </c>
      <c r="N90" s="1">
        <f t="shared" si="4"/>
        <v>0</v>
      </c>
      <c r="O90" s="1">
        <f t="shared" si="5"/>
        <v>5600</v>
      </c>
    </row>
    <row r="91" spans="1:15" x14ac:dyDescent="0.25">
      <c r="A91" s="1" t="str">
        <v>Sartorius</v>
      </c>
      <c r="B91" s="1">
        <v>13000</v>
      </c>
      <c r="C91" s="1" t="str">
        <v>Opening Stock</v>
      </c>
      <c r="D91" s="2">
        <v>45808</v>
      </c>
      <c r="E91" s="2">
        <v>45808</v>
      </c>
      <c r="F91" s="1" t="str">
        <v>VS04T01</v>
      </c>
      <c r="G91" s="1">
        <v>2</v>
      </c>
      <c r="H91" s="1">
        <v>0</v>
      </c>
      <c r="I91" s="1">
        <v>2</v>
      </c>
      <c r="J91" s="1" t="str">
        <v>STOCK</v>
      </c>
      <c r="K91" s="1" t="str">
        <v>Stock</v>
      </c>
      <c r="L91" s="1"/>
      <c r="M91" s="1">
        <f t="shared" si="3"/>
        <v>26000</v>
      </c>
      <c r="N91" s="1">
        <f t="shared" si="4"/>
        <v>0</v>
      </c>
      <c r="O91" s="1">
        <f t="shared" si="5"/>
        <v>26000</v>
      </c>
    </row>
    <row r="92" spans="1:15" x14ac:dyDescent="0.25">
      <c r="A92" s="1" t="str">
        <v>Sartorius</v>
      </c>
      <c r="B92" s="1">
        <v>13000</v>
      </c>
      <c r="C92" s="1" t="str">
        <v>Opening Stock</v>
      </c>
      <c r="D92" s="2">
        <v>45808</v>
      </c>
      <c r="E92" s="2">
        <v>45808</v>
      </c>
      <c r="F92" s="1" t="str">
        <v>VS04T01</v>
      </c>
      <c r="G92" s="1">
        <v>4</v>
      </c>
      <c r="H92" s="1">
        <v>0</v>
      </c>
      <c r="I92" s="1">
        <v>4</v>
      </c>
      <c r="J92" s="1" t="str">
        <v>STOCK</v>
      </c>
      <c r="K92" s="1" t="str">
        <v>Stock</v>
      </c>
      <c r="L92" s="1"/>
      <c r="M92" s="1">
        <f t="shared" si="3"/>
        <v>52000</v>
      </c>
      <c r="N92" s="1">
        <f t="shared" si="4"/>
        <v>0</v>
      </c>
      <c r="O92" s="1">
        <f t="shared" si="5"/>
        <v>52000</v>
      </c>
    </row>
    <row r="93" spans="1:15" x14ac:dyDescent="0.25">
      <c r="A93" s="1" t="str">
        <v>Sartorius</v>
      </c>
      <c r="B93" s="1">
        <v>8500</v>
      </c>
      <c r="C93" s="1" t="str">
        <v>Opening Stock</v>
      </c>
      <c r="D93" s="2">
        <v>45808</v>
      </c>
      <c r="E93" s="2">
        <v>45808</v>
      </c>
      <c r="F93" s="1" t="str">
        <v>VS15T91</v>
      </c>
      <c r="G93" s="1">
        <v>2</v>
      </c>
      <c r="H93" s="1">
        <v>2</v>
      </c>
      <c r="I93" s="1">
        <v>0</v>
      </c>
      <c r="J93" s="1" t="e">
        <v>#N/A</v>
      </c>
      <c r="K93" s="1">
        <v>0</v>
      </c>
      <c r="L93" s="1"/>
      <c r="M93" s="1">
        <f t="shared" si="3"/>
        <v>17000</v>
      </c>
      <c r="N93" s="1">
        <f t="shared" si="4"/>
        <v>17000</v>
      </c>
      <c r="O93" s="1">
        <f t="shared" si="5"/>
        <v>0</v>
      </c>
    </row>
    <row r="94" spans="1:15" x14ac:dyDescent="0.25">
      <c r="A94" s="1" t="str">
        <v>Sartorius</v>
      </c>
      <c r="B94" s="1">
        <v>9000</v>
      </c>
      <c r="C94" s="1" t="str">
        <v>Opening Stock</v>
      </c>
      <c r="D94" s="2">
        <v>45808</v>
      </c>
      <c r="E94" s="2">
        <v>45808</v>
      </c>
      <c r="F94" s="1" t="str">
        <v>VS15T01</v>
      </c>
      <c r="G94" s="1">
        <v>3</v>
      </c>
      <c r="H94" s="1">
        <v>3</v>
      </c>
      <c r="I94" s="1">
        <v>0</v>
      </c>
      <c r="J94" s="1" t="e">
        <v>#N/A</v>
      </c>
      <c r="K94" s="1">
        <v>0</v>
      </c>
      <c r="L94" s="1"/>
      <c r="M94" s="1">
        <f t="shared" si="3"/>
        <v>27000</v>
      </c>
      <c r="N94" s="1">
        <f t="shared" si="4"/>
        <v>27000</v>
      </c>
      <c r="O94" s="1">
        <f t="shared" si="5"/>
        <v>0</v>
      </c>
    </row>
    <row r="95" spans="1:15" x14ac:dyDescent="0.25">
      <c r="A95" s="1" t="str">
        <v>Sartorius</v>
      </c>
      <c r="B95" s="1">
        <v>8500</v>
      </c>
      <c r="C95" s="1" t="str">
        <v>Opening Stock</v>
      </c>
      <c r="D95" s="2">
        <v>45808</v>
      </c>
      <c r="E95" s="2">
        <v>45808</v>
      </c>
      <c r="F95" s="1" t="str">
        <v>VS15T91</v>
      </c>
      <c r="G95" s="1">
        <v>3</v>
      </c>
      <c r="H95" s="1">
        <v>3</v>
      </c>
      <c r="I95" s="1">
        <v>0</v>
      </c>
      <c r="J95" s="1" t="e">
        <v>#N/A</v>
      </c>
      <c r="K95" s="1" t="str">
        <v>Stock</v>
      </c>
      <c r="L95" s="1"/>
      <c r="M95" s="1">
        <f t="shared" si="3"/>
        <v>25500</v>
      </c>
      <c r="N95" s="1">
        <f t="shared" si="4"/>
        <v>25500</v>
      </c>
      <c r="O95" s="1">
        <f t="shared" si="5"/>
        <v>0</v>
      </c>
    </row>
    <row r="96" spans="1:15" x14ac:dyDescent="0.25">
      <c r="A96" s="1" t="str">
        <v>Sartorius</v>
      </c>
      <c r="B96" s="1">
        <v>6500</v>
      </c>
      <c r="C96" s="1" t="str">
        <v>Opening Stock</v>
      </c>
      <c r="D96" s="2">
        <v>45808</v>
      </c>
      <c r="E96" s="2">
        <v>45808</v>
      </c>
      <c r="F96" s="1" t="str">
        <v>VS15T21</v>
      </c>
      <c r="G96" s="1">
        <v>1</v>
      </c>
      <c r="H96" s="1">
        <v>0</v>
      </c>
      <c r="I96" s="1">
        <v>1</v>
      </c>
      <c r="J96" s="1" t="str">
        <v>STOCK</v>
      </c>
      <c r="K96" s="1" t="str">
        <v>Stock</v>
      </c>
      <c r="L96" s="1"/>
      <c r="M96" s="1">
        <f t="shared" si="3"/>
        <v>6500</v>
      </c>
      <c r="N96" s="1">
        <f t="shared" si="4"/>
        <v>0</v>
      </c>
      <c r="O96" s="1">
        <f t="shared" si="5"/>
        <v>6500</v>
      </c>
    </row>
    <row r="97" spans="1:15" x14ac:dyDescent="0.25">
      <c r="A97" s="1" t="str">
        <v>Sartorius</v>
      </c>
      <c r="B97" s="1">
        <v>8600</v>
      </c>
      <c r="C97" s="1" t="str">
        <v>Opening Stock</v>
      </c>
      <c r="D97" s="2">
        <v>45808</v>
      </c>
      <c r="E97" s="2">
        <v>45808</v>
      </c>
      <c r="F97" s="1" t="str">
        <v>VS2051</v>
      </c>
      <c r="G97" s="1">
        <v>1</v>
      </c>
      <c r="H97" s="1">
        <v>0</v>
      </c>
      <c r="I97" s="1">
        <v>1</v>
      </c>
      <c r="J97" s="1" t="str">
        <v>STOCK</v>
      </c>
      <c r="K97" s="1" t="str">
        <v>Stock</v>
      </c>
      <c r="L97" s="1"/>
      <c r="M97" s="1">
        <f t="shared" si="3"/>
        <v>8600</v>
      </c>
      <c r="N97" s="1">
        <f t="shared" si="4"/>
        <v>0</v>
      </c>
      <c r="O97" s="1">
        <f t="shared" si="5"/>
        <v>8600</v>
      </c>
    </row>
    <row r="98" spans="1:15" x14ac:dyDescent="0.25">
      <c r="A98" s="1" t="str">
        <v>Sartorius</v>
      </c>
      <c r="B98" s="1">
        <v>8500</v>
      </c>
      <c r="C98" s="1" t="str">
        <v>Opening Stock</v>
      </c>
      <c r="D98" s="2">
        <v>45808</v>
      </c>
      <c r="E98" s="2">
        <v>45808</v>
      </c>
      <c r="F98" s="1" t="str">
        <v>VS15TR01</v>
      </c>
      <c r="G98" s="1">
        <v>4</v>
      </c>
      <c r="H98" s="1">
        <v>4</v>
      </c>
      <c r="I98" s="1">
        <v>0</v>
      </c>
      <c r="J98" s="1" t="str">
        <v>Lucknow</v>
      </c>
      <c r="K98" s="1">
        <v>0</v>
      </c>
      <c r="L98" s="1"/>
      <c r="M98" s="1">
        <f t="shared" si="3"/>
        <v>34000</v>
      </c>
      <c r="N98" s="1">
        <f t="shared" si="4"/>
        <v>34000</v>
      </c>
      <c r="O98" s="1">
        <f t="shared" si="5"/>
        <v>0</v>
      </c>
    </row>
    <row r="99" spans="1:15" x14ac:dyDescent="0.25">
      <c r="A99" s="1" t="str">
        <v>Sartorius</v>
      </c>
      <c r="B99" s="1">
        <v>8500</v>
      </c>
      <c r="C99" s="1" t="str">
        <v>Opening Stock</v>
      </c>
      <c r="D99" s="2">
        <v>45808</v>
      </c>
      <c r="E99" s="2">
        <v>45808</v>
      </c>
      <c r="F99" s="1" t="str">
        <v>VS15TR01</v>
      </c>
      <c r="G99" s="1">
        <v>2</v>
      </c>
      <c r="H99" s="1">
        <v>2</v>
      </c>
      <c r="I99" s="1">
        <v>0</v>
      </c>
      <c r="J99" s="1" t="str">
        <v>Delhi</v>
      </c>
      <c r="K99" s="1">
        <v>0</v>
      </c>
      <c r="L99" s="1"/>
      <c r="M99" s="1">
        <f t="shared" si="3"/>
        <v>17000</v>
      </c>
      <c r="N99" s="1">
        <f t="shared" si="4"/>
        <v>17000</v>
      </c>
      <c r="O99" s="1">
        <f t="shared" si="5"/>
        <v>0</v>
      </c>
    </row>
    <row r="100" spans="1:15" x14ac:dyDescent="0.25">
      <c r="A100" s="1" t="str">
        <v>Sartorius</v>
      </c>
      <c r="B100" s="1">
        <v>8500</v>
      </c>
      <c r="C100" s="1" t="str">
        <v>Opening Stock</v>
      </c>
      <c r="D100" s="2">
        <v>45808</v>
      </c>
      <c r="E100" s="2">
        <v>45808</v>
      </c>
      <c r="F100" s="1" t="str">
        <v>VS15TR21</v>
      </c>
      <c r="G100" s="1">
        <v>1</v>
      </c>
      <c r="H100" s="1">
        <v>1</v>
      </c>
      <c r="I100" s="1">
        <v>0</v>
      </c>
      <c r="J100" s="1" t="e">
        <v>#N/A</v>
      </c>
      <c r="K100" s="1" t="str">
        <v>Stock</v>
      </c>
      <c r="L100" s="1"/>
      <c r="M100" s="1">
        <f t="shared" si="3"/>
        <v>8500</v>
      </c>
      <c r="N100" s="1">
        <f t="shared" si="4"/>
        <v>8500</v>
      </c>
      <c r="O100" s="1">
        <f t="shared" si="5"/>
        <v>0</v>
      </c>
    </row>
    <row r="101" spans="1:15" x14ac:dyDescent="0.25">
      <c r="A101" s="1" t="str">
        <v>Sartorius</v>
      </c>
      <c r="B101" s="1">
        <v>8500</v>
      </c>
      <c r="C101" s="1" t="str">
        <v>Opening Stock</v>
      </c>
      <c r="D101" s="2">
        <v>45808</v>
      </c>
      <c r="E101" s="2">
        <v>45808</v>
      </c>
      <c r="F101" s="1" t="str">
        <v>VS15TR21</v>
      </c>
      <c r="G101" s="1">
        <v>1</v>
      </c>
      <c r="H101" s="1">
        <v>1</v>
      </c>
      <c r="I101" s="1">
        <v>0</v>
      </c>
      <c r="J101" s="1" t="str">
        <v>OPNED ITEM</v>
      </c>
      <c r="K101" s="1">
        <v>0</v>
      </c>
      <c r="L101" s="1"/>
      <c r="M101" s="1">
        <f t="shared" si="3"/>
        <v>8500</v>
      </c>
      <c r="N101" s="1">
        <f t="shared" si="4"/>
        <v>8500</v>
      </c>
      <c r="O101" s="1">
        <f t="shared" si="5"/>
        <v>0</v>
      </c>
    </row>
    <row r="102" spans="1:15" x14ac:dyDescent="0.25">
      <c r="A102" s="1" t="str">
        <v>Sartorius</v>
      </c>
      <c r="B102" s="1">
        <v>9800</v>
      </c>
      <c r="C102" s="1" t="str">
        <v>Opening Stock</v>
      </c>
      <c r="D102" s="2">
        <v>45808</v>
      </c>
      <c r="E102" s="2">
        <v>45808</v>
      </c>
      <c r="F102" s="1" t="str">
        <v>LH-729090</v>
      </c>
      <c r="G102" s="1">
        <v>1</v>
      </c>
      <c r="H102" s="1">
        <v>1</v>
      </c>
      <c r="I102" s="1">
        <v>0</v>
      </c>
      <c r="J102" s="1" t="str">
        <v>OPNED ITEM</v>
      </c>
      <c r="K102" s="1">
        <v>0</v>
      </c>
      <c r="L102" s="1"/>
      <c r="M102" s="1">
        <f t="shared" si="3"/>
        <v>9800</v>
      </c>
      <c r="N102" s="1">
        <f t="shared" si="4"/>
        <v>9800</v>
      </c>
      <c r="O102" s="1">
        <f t="shared" si="5"/>
        <v>0</v>
      </c>
    </row>
    <row r="103" spans="1:15" x14ac:dyDescent="0.25">
      <c r="A103" s="1" t="str">
        <v>Sartorius</v>
      </c>
      <c r="B103" s="1">
        <v>9800</v>
      </c>
      <c r="C103" s="1" t="str">
        <v>Opening Stock</v>
      </c>
      <c r="D103" s="2">
        <v>45808</v>
      </c>
      <c r="E103" s="2">
        <v>45808</v>
      </c>
      <c r="F103" s="1" t="str">
        <v>LH-729020</v>
      </c>
      <c r="G103" s="1">
        <v>1</v>
      </c>
      <c r="H103" s="1">
        <v>1</v>
      </c>
      <c r="I103" s="1">
        <v>0</v>
      </c>
      <c r="J103" s="1" t="str">
        <v>OPNED ITEM</v>
      </c>
      <c r="K103" s="1">
        <v>0</v>
      </c>
      <c r="L103" s="1"/>
      <c r="M103" s="1">
        <f t="shared" si="3"/>
        <v>9800</v>
      </c>
      <c r="N103" s="1">
        <f t="shared" si="4"/>
        <v>9800</v>
      </c>
      <c r="O103" s="1">
        <f t="shared" si="5"/>
        <v>0</v>
      </c>
    </row>
    <row r="104" spans="1:15" x14ac:dyDescent="0.25">
      <c r="A104" s="1" t="str">
        <v>TargetMol</v>
      </c>
      <c r="B104" s="1">
        <v>440</v>
      </c>
      <c r="C104" s="1" t="str">
        <v>Opening Stock</v>
      </c>
      <c r="D104" s="2">
        <v>45808</v>
      </c>
      <c r="E104" s="2">
        <v>45808</v>
      </c>
      <c r="F104" s="1" t="str">
        <v>T7340</v>
      </c>
      <c r="G104" s="1">
        <v>2</v>
      </c>
      <c r="H104" s="1">
        <v>2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880</v>
      </c>
      <c r="N104" s="1">
        <f t="shared" si="4"/>
        <v>880</v>
      </c>
      <c r="O104" s="1">
        <f t="shared" si="5"/>
        <v>0</v>
      </c>
    </row>
    <row r="105" spans="1:15" x14ac:dyDescent="0.25">
      <c r="A105" s="1" t="str">
        <v>TargetMol</v>
      </c>
      <c r="B105" s="1">
        <v>440</v>
      </c>
      <c r="C105" s="1" t="str">
        <v>Opening Stock</v>
      </c>
      <c r="D105" s="2">
        <v>45808</v>
      </c>
      <c r="E105" s="2">
        <v>45808</v>
      </c>
      <c r="F105" s="1" t="str">
        <v>T6979</v>
      </c>
      <c r="G105" s="1">
        <v>2</v>
      </c>
      <c r="H105" s="1">
        <v>2</v>
      </c>
      <c r="I105" s="1">
        <v>0</v>
      </c>
      <c r="J105" s="1" t="str">
        <v>Delhi</v>
      </c>
      <c r="K105" s="1">
        <v>0</v>
      </c>
      <c r="L105" s="1"/>
      <c r="M105" s="1">
        <f t="shared" si="3"/>
        <v>880</v>
      </c>
      <c r="N105" s="1">
        <f t="shared" si="4"/>
        <v>880</v>
      </c>
      <c r="O105" s="1">
        <f t="shared" si="5"/>
        <v>0</v>
      </c>
    </row>
    <row r="106" spans="1:15" x14ac:dyDescent="0.25">
      <c r="A106" s="1" t="str">
        <v>TargetMol</v>
      </c>
      <c r="B106" s="1">
        <v>440</v>
      </c>
      <c r="C106" s="1" t="str">
        <v>Opening Stock</v>
      </c>
      <c r="D106" s="2">
        <v>45808</v>
      </c>
      <c r="E106" s="2">
        <v>45808</v>
      </c>
      <c r="F106" s="1" t="str">
        <v>T17190</v>
      </c>
      <c r="G106" s="1">
        <v>2</v>
      </c>
      <c r="H106" s="1">
        <v>2</v>
      </c>
      <c r="I106" s="1">
        <v>0</v>
      </c>
      <c r="J106" s="1" t="str">
        <v>Delhi</v>
      </c>
      <c r="K106" s="1">
        <v>0</v>
      </c>
      <c r="L106" s="1"/>
      <c r="M106" s="1">
        <f t="shared" si="3"/>
        <v>880</v>
      </c>
      <c r="N106" s="1">
        <f t="shared" si="4"/>
        <v>880</v>
      </c>
      <c r="O106" s="1">
        <f t="shared" si="5"/>
        <v>0</v>
      </c>
    </row>
    <row r="107" spans="1:15" x14ac:dyDescent="0.25">
      <c r="A107" s="1" t="str">
        <v>Arista</v>
      </c>
      <c r="B107" s="1">
        <v>28582.400000000001</v>
      </c>
      <c r="C107" s="1">
        <v>90228222</v>
      </c>
      <c r="D107" s="2">
        <v>45807</v>
      </c>
      <c r="E107" s="2">
        <v>45810</v>
      </c>
      <c r="F107" s="1" t="str">
        <v>A303-069A</v>
      </c>
      <c r="G107" s="1">
        <v>1</v>
      </c>
      <c r="H107" s="1">
        <v>1</v>
      </c>
      <c r="I107" s="1">
        <v>0</v>
      </c>
      <c r="J107" s="1" t="str">
        <v>Kolkata</v>
      </c>
      <c r="K107" s="1">
        <v>0</v>
      </c>
      <c r="L107" s="1"/>
      <c r="M107" s="1">
        <f t="shared" si="3"/>
        <v>28582.400000000001</v>
      </c>
      <c r="N107" s="1">
        <f t="shared" si="4"/>
        <v>28582.400000000001</v>
      </c>
      <c r="O107" s="1">
        <f t="shared" si="5"/>
        <v>0</v>
      </c>
    </row>
    <row r="108" spans="1:15" x14ac:dyDescent="0.25">
      <c r="A108" s="1" t="str">
        <v>Arista</v>
      </c>
      <c r="B108" s="1">
        <v>28582.400000000001</v>
      </c>
      <c r="C108" s="1">
        <v>90228222</v>
      </c>
      <c r="D108" s="2">
        <v>45807</v>
      </c>
      <c r="E108" s="2">
        <v>45810</v>
      </c>
      <c r="F108" s="1" t="str">
        <v>A303-365A</v>
      </c>
      <c r="G108" s="1">
        <v>1</v>
      </c>
      <c r="H108" s="1">
        <v>1</v>
      </c>
      <c r="I108" s="1">
        <v>0</v>
      </c>
      <c r="J108" s="1" t="str">
        <v>Banglore</v>
      </c>
      <c r="K108" s="1">
        <v>0</v>
      </c>
      <c r="L108" s="1"/>
      <c r="M108" s="1">
        <f t="shared" si="3"/>
        <v>28582.400000000001</v>
      </c>
      <c r="N108" s="1">
        <f t="shared" si="4"/>
        <v>28582.400000000001</v>
      </c>
      <c r="O108" s="1">
        <f t="shared" si="5"/>
        <v>0</v>
      </c>
    </row>
    <row r="109" spans="1:15" x14ac:dyDescent="0.25">
      <c r="A109" s="1" t="str">
        <v>bethyl</v>
      </c>
      <c r="B109" s="1">
        <v>5376.8</v>
      </c>
      <c r="C109" s="1">
        <v>90228065</v>
      </c>
      <c r="D109" s="2">
        <v>45804</v>
      </c>
      <c r="E109" s="2">
        <v>45810</v>
      </c>
      <c r="F109" s="1" t="str">
        <v>CGSTV-0600</v>
      </c>
      <c r="G109" s="1">
        <v>10</v>
      </c>
      <c r="H109" s="1">
        <v>10</v>
      </c>
      <c r="I109" s="1">
        <v>0</v>
      </c>
      <c r="J109" s="1" t="str">
        <v>Banglore</v>
      </c>
      <c r="K109" s="1">
        <v>0</v>
      </c>
      <c r="L109" s="1"/>
      <c r="M109" s="1">
        <f t="shared" si="3"/>
        <v>53768</v>
      </c>
      <c r="N109" s="1">
        <f t="shared" si="4"/>
        <v>53768</v>
      </c>
      <c r="O109" s="1">
        <f t="shared" si="5"/>
        <v>0</v>
      </c>
    </row>
    <row r="110" spans="1:15" x14ac:dyDescent="0.25">
      <c r="A110" s="1" t="str">
        <v>bethyl</v>
      </c>
      <c r="B110" s="1">
        <v>5376.8</v>
      </c>
      <c r="C110" s="1">
        <v>90228065</v>
      </c>
      <c r="D110" s="2">
        <v>45804</v>
      </c>
      <c r="E110" s="2">
        <v>45810</v>
      </c>
      <c r="F110" s="1" t="str">
        <v>CGPTG-0601</v>
      </c>
      <c r="G110" s="1">
        <v>10</v>
      </c>
      <c r="H110" s="1">
        <v>10</v>
      </c>
      <c r="I110" s="1">
        <v>0</v>
      </c>
      <c r="J110" s="1" t="str">
        <v>Banglore</v>
      </c>
      <c r="K110" s="1">
        <v>0</v>
      </c>
      <c r="L110" s="1"/>
      <c r="M110" s="1">
        <f t="shared" si="3"/>
        <v>53768</v>
      </c>
      <c r="N110" s="1">
        <f t="shared" si="4"/>
        <v>53768</v>
      </c>
      <c r="O110" s="1">
        <f t="shared" si="5"/>
        <v>0</v>
      </c>
    </row>
    <row r="111" spans="1:15" x14ac:dyDescent="0.25">
      <c r="A111" s="1" t="str">
        <v>BioXcell</v>
      </c>
      <c r="B111" s="1">
        <v>33264</v>
      </c>
      <c r="C111" s="1">
        <v>173498</v>
      </c>
      <c r="D111" s="2">
        <v>45804</v>
      </c>
      <c r="E111" s="2">
        <v>45810</v>
      </c>
      <c r="F111" s="1" t="str">
        <v>BE0001-1</v>
      </c>
      <c r="G111" s="1">
        <v>1</v>
      </c>
      <c r="H111" s="1">
        <v>1</v>
      </c>
      <c r="I111" s="1">
        <v>0</v>
      </c>
      <c r="J111" s="1" t="str">
        <v>Banglore</v>
      </c>
      <c r="K111" s="1">
        <v>0</v>
      </c>
      <c r="L111" s="1"/>
      <c r="M111" s="1">
        <f t="shared" si="3"/>
        <v>33264</v>
      </c>
      <c r="N111" s="1">
        <f t="shared" si="4"/>
        <v>33264</v>
      </c>
      <c r="O111" s="1">
        <f t="shared" si="5"/>
        <v>0</v>
      </c>
    </row>
    <row r="112" spans="1:15" x14ac:dyDescent="0.25">
      <c r="A112" s="1" t="str">
        <v>BioXcell</v>
      </c>
      <c r="B112" s="1">
        <v>48100.800000000003</v>
      </c>
      <c r="C112" s="1">
        <v>173498</v>
      </c>
      <c r="D112" s="2">
        <v>45804</v>
      </c>
      <c r="E112" s="2">
        <v>45810</v>
      </c>
      <c r="F112" s="1" t="str">
        <v>SIM0004</v>
      </c>
      <c r="G112" s="1">
        <v>2</v>
      </c>
      <c r="H112" s="1">
        <v>2</v>
      </c>
      <c r="I112" s="1">
        <v>0</v>
      </c>
      <c r="J112" s="1" t="str">
        <v>Bhuvneshwar</v>
      </c>
      <c r="K112" s="1">
        <v>0</v>
      </c>
      <c r="L112" s="1"/>
      <c r="M112" s="1">
        <f t="shared" si="3"/>
        <v>96201.600000000006</v>
      </c>
      <c r="N112" s="1">
        <f t="shared" si="4"/>
        <v>96201.600000000006</v>
      </c>
      <c r="O112" s="1">
        <f t="shared" si="5"/>
        <v>0</v>
      </c>
    </row>
    <row r="113" spans="1:15" x14ac:dyDescent="0.25">
      <c r="A113" s="1" t="str">
        <v>BioXcell</v>
      </c>
      <c r="B113" s="1">
        <v>48100.800000000003</v>
      </c>
      <c r="C113" s="1">
        <v>173498</v>
      </c>
      <c r="D113" s="2">
        <v>45804</v>
      </c>
      <c r="E113" s="2">
        <v>45810</v>
      </c>
      <c r="F113" s="1" t="str">
        <v>SIM0009</v>
      </c>
      <c r="G113" s="1">
        <v>2</v>
      </c>
      <c r="H113" s="1">
        <v>2</v>
      </c>
      <c r="I113" s="1">
        <v>0</v>
      </c>
      <c r="J113" s="1" t="str">
        <v>Bhuvneshwar</v>
      </c>
      <c r="K113" s="1">
        <v>0</v>
      </c>
      <c r="L113" s="1"/>
      <c r="M113" s="1">
        <f t="shared" si="3"/>
        <v>96201.600000000006</v>
      </c>
      <c r="N113" s="1">
        <f t="shared" si="4"/>
        <v>96201.600000000006</v>
      </c>
      <c r="O113" s="1">
        <f t="shared" si="5"/>
        <v>0</v>
      </c>
    </row>
    <row r="114" spans="1:15" x14ac:dyDescent="0.25">
      <c r="A114" s="1" t="str">
        <v>BioXcell</v>
      </c>
      <c r="B114" s="1">
        <v>48100.800000000003</v>
      </c>
      <c r="C114" s="1">
        <v>173498</v>
      </c>
      <c r="D114" s="2">
        <v>45804</v>
      </c>
      <c r="E114" s="2">
        <v>45810</v>
      </c>
      <c r="F114" s="1" t="str">
        <v>CP171</v>
      </c>
      <c r="G114" s="1">
        <v>1</v>
      </c>
      <c r="H114" s="1">
        <v>1</v>
      </c>
      <c r="I114" s="1">
        <v>0</v>
      </c>
      <c r="J114" s="1" t="str">
        <v>Bhuvneshwar</v>
      </c>
      <c r="K114" s="1">
        <v>0</v>
      </c>
      <c r="L114" s="1"/>
      <c r="M114" s="1">
        <f t="shared" si="3"/>
        <v>48100.800000000003</v>
      </c>
      <c r="N114" s="1">
        <f t="shared" si="4"/>
        <v>48100.800000000003</v>
      </c>
      <c r="O114" s="1">
        <f t="shared" si="5"/>
        <v>0</v>
      </c>
    </row>
    <row r="115" spans="1:15" x14ac:dyDescent="0.25">
      <c r="A115" s="1" t="str">
        <v>BioXcell</v>
      </c>
      <c r="B115" s="1">
        <v>48100.800000000003</v>
      </c>
      <c r="C115" s="1">
        <v>173498</v>
      </c>
      <c r="D115" s="2">
        <v>45804</v>
      </c>
      <c r="E115" s="2">
        <v>45810</v>
      </c>
      <c r="F115" s="1" t="str">
        <v>CP174</v>
      </c>
      <c r="G115" s="1">
        <v>1</v>
      </c>
      <c r="H115" s="1">
        <v>1</v>
      </c>
      <c r="I115" s="1">
        <v>0</v>
      </c>
      <c r="J115" s="1" t="str">
        <v>Bhuvneshwar</v>
      </c>
      <c r="K115" s="1">
        <v>0</v>
      </c>
      <c r="L115" s="1"/>
      <c r="M115" s="1">
        <f t="shared" si="3"/>
        <v>48100.800000000003</v>
      </c>
      <c r="N115" s="1">
        <f t="shared" si="4"/>
        <v>48100.800000000003</v>
      </c>
      <c r="O115" s="1">
        <f t="shared" si="5"/>
        <v>0</v>
      </c>
    </row>
    <row r="116" spans="1:15" x14ac:dyDescent="0.25">
      <c r="A116" s="1" t="str">
        <v>BioXcell</v>
      </c>
      <c r="B116" s="1">
        <v>167993.76</v>
      </c>
      <c r="C116" s="1">
        <v>173498</v>
      </c>
      <c r="D116" s="2">
        <v>45804</v>
      </c>
      <c r="E116" s="2">
        <v>45810</v>
      </c>
      <c r="F116" s="1" t="str">
        <v>CP147</v>
      </c>
      <c r="G116" s="1">
        <v>1</v>
      </c>
      <c r="H116" s="1">
        <v>1</v>
      </c>
      <c r="I116" s="1">
        <v>0</v>
      </c>
      <c r="J116" s="1" t="str">
        <v>Bhuvneshwar</v>
      </c>
      <c r="K116" s="1">
        <v>0</v>
      </c>
      <c r="L116" s="1"/>
      <c r="M116" s="1">
        <f t="shared" si="3"/>
        <v>167993.76</v>
      </c>
      <c r="N116" s="1">
        <f t="shared" si="4"/>
        <v>167993.76</v>
      </c>
      <c r="O116" s="1">
        <f t="shared" si="5"/>
        <v>0</v>
      </c>
    </row>
    <row r="117" spans="1:15" x14ac:dyDescent="0.25">
      <c r="A117" s="1" t="str">
        <v>BioXcell</v>
      </c>
      <c r="B117" s="1">
        <v>168009.60000000001</v>
      </c>
      <c r="C117" s="1">
        <v>173498</v>
      </c>
      <c r="D117" s="2">
        <v>45804</v>
      </c>
      <c r="E117" s="2">
        <v>45810</v>
      </c>
      <c r="F117" s="1" t="str">
        <v>SIM0010</v>
      </c>
      <c r="G117" s="1">
        <v>1</v>
      </c>
      <c r="H117" s="1">
        <v>1</v>
      </c>
      <c r="I117" s="1">
        <v>0</v>
      </c>
      <c r="J117" s="1" t="str">
        <v>Bhuvneshwar</v>
      </c>
      <c r="K117" s="1">
        <v>0</v>
      </c>
      <c r="L117" s="1"/>
      <c r="M117" s="1">
        <f t="shared" si="3"/>
        <v>168009.60000000001</v>
      </c>
      <c r="N117" s="1">
        <f t="shared" si="4"/>
        <v>168009.60000000001</v>
      </c>
      <c r="O117" s="1">
        <f t="shared" si="5"/>
        <v>0</v>
      </c>
    </row>
    <row r="118" spans="1:15" x14ac:dyDescent="0.25">
      <c r="A118" s="1" t="str">
        <v>BioXcell</v>
      </c>
      <c r="B118" s="1">
        <v>48100.800000000003</v>
      </c>
      <c r="C118" s="1">
        <v>173498</v>
      </c>
      <c r="D118" s="2">
        <v>45804</v>
      </c>
      <c r="E118" s="2">
        <v>45810</v>
      </c>
      <c r="F118" s="1" t="str">
        <v>SIM0015</v>
      </c>
      <c r="G118" s="1">
        <v>1</v>
      </c>
      <c r="H118" s="1">
        <v>1</v>
      </c>
      <c r="I118" s="1">
        <v>0</v>
      </c>
      <c r="J118" s="1" t="str">
        <v>Bhuvneshwar</v>
      </c>
      <c r="K118" s="1">
        <v>0</v>
      </c>
      <c r="L118" s="1"/>
      <c r="M118" s="1">
        <f t="shared" si="3"/>
        <v>48100.800000000003</v>
      </c>
      <c r="N118" s="1">
        <f t="shared" si="4"/>
        <v>48100.800000000003</v>
      </c>
      <c r="O118" s="1">
        <f t="shared" si="5"/>
        <v>0</v>
      </c>
    </row>
    <row r="119" spans="1:15" x14ac:dyDescent="0.25">
      <c r="A119" s="1" t="str">
        <v>BPS</v>
      </c>
      <c r="B119" s="1">
        <v>107976</v>
      </c>
      <c r="C119" s="1" t="str">
        <v>INV5218</v>
      </c>
      <c r="D119" s="2">
        <v>45806</v>
      </c>
      <c r="E119" s="2">
        <v>45811</v>
      </c>
      <c r="F119" s="1">
        <v>78383</v>
      </c>
      <c r="G119" s="1">
        <v>1</v>
      </c>
      <c r="H119" s="1">
        <v>1</v>
      </c>
      <c r="I119" s="1">
        <v>0</v>
      </c>
      <c r="J119" s="1" t="str">
        <v>Haridwar</v>
      </c>
      <c r="K119" s="1">
        <v>0</v>
      </c>
      <c r="L119" s="1"/>
      <c r="M119" s="1">
        <f t="shared" si="3"/>
        <v>107976</v>
      </c>
      <c r="N119" s="1">
        <f t="shared" si="4"/>
        <v>107976</v>
      </c>
      <c r="O119" s="1">
        <f t="shared" si="5"/>
        <v>0</v>
      </c>
    </row>
    <row r="120" spans="1:15" x14ac:dyDescent="0.25">
      <c r="A120" s="1" t="str">
        <v>BPS</v>
      </c>
      <c r="B120" s="1">
        <v>70752</v>
      </c>
      <c r="C120" s="1" t="str">
        <v>INV5230</v>
      </c>
      <c r="D120" s="2">
        <v>45806</v>
      </c>
      <c r="E120" s="2">
        <v>45811</v>
      </c>
      <c r="F120" s="1">
        <v>79326</v>
      </c>
      <c r="G120" s="1">
        <v>1</v>
      </c>
      <c r="H120" s="1">
        <v>1</v>
      </c>
      <c r="I120" s="1">
        <v>0</v>
      </c>
      <c r="J120" s="1" t="str">
        <v>Chandigarh</v>
      </c>
      <c r="K120" s="1">
        <v>0</v>
      </c>
      <c r="L120" s="1"/>
      <c r="M120" s="1">
        <f t="shared" si="3"/>
        <v>70752</v>
      </c>
      <c r="N120" s="1">
        <f t="shared" si="4"/>
        <v>70752</v>
      </c>
      <c r="O120" s="1">
        <f t="shared" si="5"/>
        <v>0</v>
      </c>
    </row>
    <row r="121" spans="1:15" x14ac:dyDescent="0.25">
      <c r="A121" s="1" t="str">
        <v>BPS</v>
      </c>
      <c r="B121" s="1">
        <v>0.88</v>
      </c>
      <c r="C121" s="1" t="str">
        <v>INV5212</v>
      </c>
      <c r="D121" s="2">
        <v>45806</v>
      </c>
      <c r="E121" s="2">
        <v>45811</v>
      </c>
      <c r="F121" s="1">
        <v>27003</v>
      </c>
      <c r="G121" s="1">
        <v>1</v>
      </c>
      <c r="H121" s="1">
        <v>1</v>
      </c>
      <c r="I121" s="1">
        <v>0</v>
      </c>
      <c r="J121" s="1" t="str">
        <v>Guwahati</v>
      </c>
      <c r="K121" s="1">
        <v>0</v>
      </c>
      <c r="L121" s="1"/>
      <c r="M121" s="1">
        <f t="shared" si="3"/>
        <v>0.88</v>
      </c>
      <c r="N121" s="1">
        <f t="shared" si="4"/>
        <v>0.88</v>
      </c>
      <c r="O121" s="1">
        <f t="shared" si="5"/>
        <v>0</v>
      </c>
    </row>
    <row r="122" spans="1:15" x14ac:dyDescent="0.25">
      <c r="A122" s="1" t="str">
        <v>Dharmacon</v>
      </c>
      <c r="B122" s="1">
        <v>431800.16</v>
      </c>
      <c r="C122" s="1" t="str">
        <v>D052825IN3292836G</v>
      </c>
      <c r="D122" s="2">
        <v>45806</v>
      </c>
      <c r="E122" s="2">
        <v>45811</v>
      </c>
      <c r="F122" s="1" t="str">
        <v>CTM-1143308</v>
      </c>
      <c r="G122" s="1">
        <v>1</v>
      </c>
      <c r="H122" s="1">
        <v>1</v>
      </c>
      <c r="I122" s="1">
        <v>0</v>
      </c>
      <c r="J122" s="1" t="str">
        <v>Gujrat</v>
      </c>
      <c r="K122" s="1">
        <v>0</v>
      </c>
      <c r="L122" s="1"/>
      <c r="M122" s="1">
        <f t="shared" si="3"/>
        <v>431800.16</v>
      </c>
      <c r="N122" s="1">
        <f t="shared" si="4"/>
        <v>431800.16</v>
      </c>
      <c r="O122" s="1">
        <f t="shared" si="5"/>
        <v>0</v>
      </c>
    </row>
    <row r="123" spans="1:15" x14ac:dyDescent="0.25">
      <c r="A123" s="1" t="str">
        <v>SouthernBiotech</v>
      </c>
      <c r="B123" s="1">
        <v>13728</v>
      </c>
      <c r="C123" s="1">
        <v>3305058</v>
      </c>
      <c r="D123" s="2">
        <v>45807</v>
      </c>
      <c r="E123" s="2">
        <v>45813</v>
      </c>
      <c r="F123" s="1" t="str">
        <v>9042-08</v>
      </c>
      <c r="G123" s="1">
        <v>2</v>
      </c>
      <c r="H123" s="1">
        <v>2</v>
      </c>
      <c r="I123" s="1">
        <v>0</v>
      </c>
      <c r="J123" s="1" t="str">
        <v>Pune</v>
      </c>
      <c r="K123" s="1">
        <v>0</v>
      </c>
      <c r="L123" s="1"/>
      <c r="M123" s="1">
        <f t="shared" si="3"/>
        <v>27456</v>
      </c>
      <c r="N123" s="1">
        <f t="shared" si="4"/>
        <v>27456</v>
      </c>
      <c r="O123" s="1">
        <f t="shared" si="5"/>
        <v>0</v>
      </c>
    </row>
    <row r="124" spans="1:15" x14ac:dyDescent="0.25">
      <c r="A124" s="1" t="str">
        <v>SouthernBiotech</v>
      </c>
      <c r="B124" s="1">
        <v>13398</v>
      </c>
      <c r="C124" s="1">
        <v>3305058</v>
      </c>
      <c r="D124" s="2">
        <v>45807</v>
      </c>
      <c r="E124" s="2">
        <v>45813</v>
      </c>
      <c r="F124" s="1" t="str">
        <v>9200-08</v>
      </c>
      <c r="G124" s="1">
        <v>2</v>
      </c>
      <c r="H124" s="1">
        <v>2</v>
      </c>
      <c r="I124" s="1">
        <v>0</v>
      </c>
      <c r="J124" s="1" t="str">
        <v>Pune</v>
      </c>
      <c r="K124" s="1">
        <v>0</v>
      </c>
      <c r="L124" s="1"/>
      <c r="M124" s="1">
        <f t="shared" si="3"/>
        <v>26796</v>
      </c>
      <c r="N124" s="1">
        <f t="shared" si="4"/>
        <v>26796</v>
      </c>
      <c r="O124" s="1">
        <f t="shared" si="5"/>
        <v>0</v>
      </c>
    </row>
    <row r="125" spans="1:15" x14ac:dyDescent="0.25">
      <c r="A125" s="1" t="str">
        <v>Dharmacon</v>
      </c>
      <c r="B125" s="1">
        <v>9280.48</v>
      </c>
      <c r="C125" s="1" t="str">
        <v>0052825IN3296786G</v>
      </c>
      <c r="D125" s="2">
        <v>45807</v>
      </c>
      <c r="E125" s="2">
        <v>45814</v>
      </c>
      <c r="F125" s="1" t="str">
        <v>CTM-1150447</v>
      </c>
      <c r="G125" s="1">
        <v>1</v>
      </c>
      <c r="H125" s="1">
        <v>1</v>
      </c>
      <c r="I125" s="1">
        <v>0</v>
      </c>
      <c r="J125" s="1" t="str">
        <v>Chandigarh</v>
      </c>
      <c r="K125" s="1">
        <v>0</v>
      </c>
      <c r="L125" s="1"/>
      <c r="M125" s="1">
        <f t="shared" si="3"/>
        <v>9280.48</v>
      </c>
      <c r="N125" s="1">
        <f t="shared" si="4"/>
        <v>9280.48</v>
      </c>
      <c r="O125" s="1">
        <f t="shared" si="5"/>
        <v>0</v>
      </c>
    </row>
    <row r="126" spans="1:15" x14ac:dyDescent="0.25">
      <c r="A126" s="1" t="str">
        <v>Dharmacon</v>
      </c>
      <c r="B126" s="1">
        <v>32912</v>
      </c>
      <c r="C126" s="1" t="str">
        <v>0052825IN3296786G</v>
      </c>
      <c r="D126" s="2">
        <v>45807</v>
      </c>
      <c r="E126" s="2">
        <v>45814</v>
      </c>
      <c r="F126" s="1" t="str">
        <v>L-009935-00-0005</v>
      </c>
      <c r="G126" s="1">
        <v>1</v>
      </c>
      <c r="H126" s="1">
        <v>1</v>
      </c>
      <c r="I126" s="1">
        <v>0</v>
      </c>
      <c r="J126" s="1" t="str">
        <v>Banglore</v>
      </c>
      <c r="K126" s="1">
        <v>0</v>
      </c>
      <c r="L126" s="1"/>
      <c r="M126" s="1">
        <f t="shared" si="3"/>
        <v>32912</v>
      </c>
      <c r="N126" s="1">
        <f t="shared" si="4"/>
        <v>32912</v>
      </c>
      <c r="O126" s="1">
        <f t="shared" si="5"/>
        <v>0</v>
      </c>
    </row>
    <row r="127" spans="1:15" x14ac:dyDescent="0.25">
      <c r="A127" s="1" t="str">
        <v>Dharmacon</v>
      </c>
      <c r="B127" s="1">
        <v>32912</v>
      </c>
      <c r="C127" s="1" t="str">
        <v>0052825IN3296786G</v>
      </c>
      <c r="D127" s="2">
        <v>45807</v>
      </c>
      <c r="E127" s="2">
        <v>45814</v>
      </c>
      <c r="F127" s="1" t="str">
        <v>L-008786-00-0005</v>
      </c>
      <c r="G127" s="1">
        <v>1</v>
      </c>
      <c r="H127" s="1">
        <v>1</v>
      </c>
      <c r="I127" s="1">
        <v>0</v>
      </c>
      <c r="J127" s="1" t="str">
        <v>Banglore</v>
      </c>
      <c r="K127" s="1">
        <v>0</v>
      </c>
      <c r="L127" s="1"/>
      <c r="M127" s="1">
        <f t="shared" si="3"/>
        <v>32912</v>
      </c>
      <c r="N127" s="1">
        <f t="shared" si="4"/>
        <v>32912</v>
      </c>
      <c r="O127" s="1">
        <f t="shared" si="5"/>
        <v>0</v>
      </c>
    </row>
    <row r="128" spans="1:15" x14ac:dyDescent="0.25">
      <c r="A128" s="1" t="str">
        <v>Dharmacon</v>
      </c>
      <c r="B128" s="1">
        <v>16544</v>
      </c>
      <c r="C128" s="1" t="str">
        <v>0052825IN3296786G</v>
      </c>
      <c r="D128" s="2">
        <v>45807</v>
      </c>
      <c r="E128" s="2">
        <v>45814</v>
      </c>
      <c r="F128" s="1" t="str">
        <v>D-001810-10-05</v>
      </c>
      <c r="G128" s="1">
        <v>1</v>
      </c>
      <c r="H128" s="1">
        <v>1</v>
      </c>
      <c r="I128" s="1">
        <v>0</v>
      </c>
      <c r="J128" s="1" t="str">
        <v>Lucknow</v>
      </c>
      <c r="K128" s="1">
        <v>0</v>
      </c>
      <c r="L128" s="1"/>
      <c r="M128" s="1">
        <f t="shared" si="3"/>
        <v>16544</v>
      </c>
      <c r="N128" s="1">
        <f t="shared" si="4"/>
        <v>16544</v>
      </c>
      <c r="O128" s="1">
        <f t="shared" si="5"/>
        <v>0</v>
      </c>
    </row>
    <row r="129" spans="1:15" x14ac:dyDescent="0.25">
      <c r="A129" s="1" t="str">
        <v>Dharmacon</v>
      </c>
      <c r="B129" s="1">
        <v>32912</v>
      </c>
      <c r="C129" s="1" t="str">
        <v>0052825IN3296786G</v>
      </c>
      <c r="D129" s="2">
        <v>45807</v>
      </c>
      <c r="E129" s="2">
        <v>45814</v>
      </c>
      <c r="F129" s="1" t="str">
        <v>L-046846-01-0005</v>
      </c>
      <c r="G129" s="1">
        <v>1</v>
      </c>
      <c r="H129" s="1">
        <v>1</v>
      </c>
      <c r="I129" s="1">
        <v>0</v>
      </c>
      <c r="J129" s="1" t="str">
        <v>Lucknow</v>
      </c>
      <c r="K129" s="1">
        <v>0</v>
      </c>
      <c r="L129" s="1"/>
      <c r="M129" s="1">
        <f t="shared" si="3"/>
        <v>32912</v>
      </c>
      <c r="N129" s="1">
        <f t="shared" si="4"/>
        <v>32912</v>
      </c>
      <c r="O129" s="1">
        <f t="shared" si="5"/>
        <v>0</v>
      </c>
    </row>
    <row r="130" spans="1:15" x14ac:dyDescent="0.25">
      <c r="A130" s="1" t="str">
        <v>Dharmacon</v>
      </c>
      <c r="B130" s="1">
        <v>38808</v>
      </c>
      <c r="C130" s="1" t="str">
        <v>0052825IN3296786G</v>
      </c>
      <c r="D130" s="2">
        <v>45807</v>
      </c>
      <c r="E130" s="2">
        <v>45814</v>
      </c>
      <c r="F130" s="1" t="str">
        <v>D-001810-10-20</v>
      </c>
      <c r="G130" s="1">
        <v>1</v>
      </c>
      <c r="H130" s="1">
        <v>1</v>
      </c>
      <c r="I130" s="1">
        <v>0</v>
      </c>
      <c r="J130" s="1" t="str">
        <v>Banglore</v>
      </c>
      <c r="K130" s="1">
        <v>0</v>
      </c>
      <c r="L130" s="1"/>
      <c r="M130" s="1">
        <f t="shared" si="3"/>
        <v>38808</v>
      </c>
      <c r="N130" s="1">
        <f t="shared" si="4"/>
        <v>38808</v>
      </c>
      <c r="O130" s="1">
        <f t="shared" si="5"/>
        <v>0</v>
      </c>
    </row>
    <row r="131" spans="1:15" x14ac:dyDescent="0.25">
      <c r="A131" s="1" t="str">
        <v>Dharmacon</v>
      </c>
      <c r="B131" s="1">
        <v>51656</v>
      </c>
      <c r="C131" s="1" t="str">
        <v>0052825IN3296786G</v>
      </c>
      <c r="D131" s="2">
        <v>45807</v>
      </c>
      <c r="E131" s="2">
        <v>45814</v>
      </c>
      <c r="F131" s="1" t="str">
        <v>L-006068-00-0010</v>
      </c>
      <c r="G131" s="1">
        <v>1</v>
      </c>
      <c r="H131" s="1">
        <v>1</v>
      </c>
      <c r="I131" s="1">
        <v>0</v>
      </c>
      <c r="J131" s="1" t="str">
        <v>Banglore</v>
      </c>
      <c r="K131" s="1">
        <v>0</v>
      </c>
      <c r="L131" s="1"/>
      <c r="M131" s="1">
        <f t="shared" ref="M131:M194" si="6">G131*B131</f>
        <v>51656</v>
      </c>
      <c r="N131" s="1">
        <f t="shared" ref="N131:N194" si="7">H131*B131</f>
        <v>51656</v>
      </c>
      <c r="O131" s="1">
        <f t="shared" ref="O131:O194" si="8">I131*B131</f>
        <v>0</v>
      </c>
    </row>
    <row r="132" spans="1:15" x14ac:dyDescent="0.25">
      <c r="A132" s="1" t="str">
        <v>Dharmacon</v>
      </c>
      <c r="B132" s="1">
        <v>7744</v>
      </c>
      <c r="C132" s="1" t="str">
        <v>0052825IN3296786G</v>
      </c>
      <c r="D132" s="2">
        <v>45807</v>
      </c>
      <c r="E132" s="2">
        <v>45814</v>
      </c>
      <c r="F132" s="1" t="str">
        <v>MHS6278-202807649</v>
      </c>
      <c r="G132" s="1">
        <v>1</v>
      </c>
      <c r="H132" s="1">
        <v>1</v>
      </c>
      <c r="I132" s="1">
        <v>0</v>
      </c>
      <c r="J132" s="1" t="str">
        <v>Pune</v>
      </c>
      <c r="K132" s="1">
        <v>0</v>
      </c>
      <c r="L132" s="1"/>
      <c r="M132" s="1">
        <f t="shared" si="6"/>
        <v>7744</v>
      </c>
      <c r="N132" s="1">
        <f t="shared" si="7"/>
        <v>7744</v>
      </c>
      <c r="O132" s="1">
        <f t="shared" si="8"/>
        <v>0</v>
      </c>
    </row>
    <row r="133" spans="1:15" x14ac:dyDescent="0.25">
      <c r="A133" s="1" t="str">
        <v>Dharmacon</v>
      </c>
      <c r="B133" s="1">
        <v>7744</v>
      </c>
      <c r="C133" s="1" t="str">
        <v>0052825IN3296786G</v>
      </c>
      <c r="D133" s="2">
        <v>45807</v>
      </c>
      <c r="E133" s="2">
        <v>45814</v>
      </c>
      <c r="F133" s="1" t="str">
        <v>MHS6278-202832260</v>
      </c>
      <c r="G133" s="1">
        <v>1</v>
      </c>
      <c r="H133" s="1">
        <v>1</v>
      </c>
      <c r="I133" s="1">
        <v>0</v>
      </c>
      <c r="J133" s="1" t="str">
        <v>Pune</v>
      </c>
      <c r="K133" s="1">
        <v>0</v>
      </c>
      <c r="L133" s="1"/>
      <c r="M133" s="1">
        <f t="shared" si="6"/>
        <v>7744</v>
      </c>
      <c r="N133" s="1">
        <f t="shared" si="7"/>
        <v>7744</v>
      </c>
      <c r="O133" s="1">
        <f t="shared" si="8"/>
        <v>0</v>
      </c>
    </row>
    <row r="134" spans="1:15" x14ac:dyDescent="0.25">
      <c r="A134" s="1" t="str">
        <v>Dharmacon</v>
      </c>
      <c r="B134" s="1">
        <v>7128</v>
      </c>
      <c r="C134" s="1" t="str">
        <v>0052825IN3296786G</v>
      </c>
      <c r="D134" s="2">
        <v>45807</v>
      </c>
      <c r="E134" s="2">
        <v>45814</v>
      </c>
      <c r="F134" s="1" t="str">
        <v>T-2001-01</v>
      </c>
      <c r="G134" s="1">
        <v>1</v>
      </c>
      <c r="H134" s="1">
        <v>1</v>
      </c>
      <c r="I134" s="1">
        <v>0</v>
      </c>
      <c r="J134" s="1" t="str">
        <v>Lucknow</v>
      </c>
      <c r="K134" s="1">
        <v>0</v>
      </c>
      <c r="L134" s="1"/>
      <c r="M134" s="1">
        <f t="shared" si="6"/>
        <v>7128</v>
      </c>
      <c r="N134" s="1">
        <f t="shared" si="7"/>
        <v>7128</v>
      </c>
      <c r="O134" s="1">
        <f t="shared" si="8"/>
        <v>0</v>
      </c>
    </row>
    <row r="135" spans="1:15" x14ac:dyDescent="0.25">
      <c r="A135" s="1" t="str">
        <v>Dharmacon</v>
      </c>
      <c r="B135" s="1">
        <v>7128</v>
      </c>
      <c r="C135" s="1" t="str">
        <v>0052825IN3296786G</v>
      </c>
      <c r="D135" s="2">
        <v>45807</v>
      </c>
      <c r="E135" s="2">
        <v>45814</v>
      </c>
      <c r="F135" s="1" t="str">
        <v>T-2004-01</v>
      </c>
      <c r="G135" s="1">
        <v>1</v>
      </c>
      <c r="H135" s="1">
        <v>1</v>
      </c>
      <c r="I135" s="1">
        <v>0</v>
      </c>
      <c r="J135" s="1" t="str">
        <v>Delhi</v>
      </c>
      <c r="K135" s="1">
        <v>0</v>
      </c>
      <c r="L135" s="1"/>
      <c r="M135" s="1">
        <f t="shared" si="6"/>
        <v>7128</v>
      </c>
      <c r="N135" s="1">
        <f t="shared" si="7"/>
        <v>7128</v>
      </c>
      <c r="O135" s="1">
        <f t="shared" si="8"/>
        <v>0</v>
      </c>
    </row>
    <row r="136" spans="1:15" x14ac:dyDescent="0.25">
      <c r="A136" s="1" t="str">
        <v>BioXcell</v>
      </c>
      <c r="B136" s="1">
        <v>237283.20000000001</v>
      </c>
      <c r="C136" s="1">
        <v>173779</v>
      </c>
      <c r="D136" s="2">
        <v>45812</v>
      </c>
      <c r="E136" s="2">
        <v>45815</v>
      </c>
      <c r="F136" s="1" t="str">
        <v>BE0003-1</v>
      </c>
      <c r="G136" s="1">
        <v>2</v>
      </c>
      <c r="H136" s="1">
        <v>2</v>
      </c>
      <c r="I136" s="1">
        <v>0</v>
      </c>
      <c r="J136" s="1" t="str">
        <v>Gujrat</v>
      </c>
      <c r="K136" s="1">
        <v>0</v>
      </c>
      <c r="L136" s="1"/>
      <c r="M136" s="1">
        <f t="shared" si="6"/>
        <v>474566.40000000002</v>
      </c>
      <c r="N136" s="1">
        <f t="shared" si="7"/>
        <v>474566.40000000002</v>
      </c>
      <c r="O136" s="1">
        <f t="shared" si="8"/>
        <v>0</v>
      </c>
    </row>
    <row r="137" spans="1:15" x14ac:dyDescent="0.25">
      <c r="A137" s="1" t="str">
        <v>BioLegend</v>
      </c>
      <c r="B137" s="1">
        <v>2895.2</v>
      </c>
      <c r="C137" s="1" t="str">
        <v>EED115978</v>
      </c>
      <c r="D137" s="2">
        <v>45811</v>
      </c>
      <c r="E137" s="2">
        <v>45817</v>
      </c>
      <c r="F137" s="1">
        <v>101205</v>
      </c>
      <c r="G137" s="1">
        <v>1</v>
      </c>
      <c r="H137" s="1">
        <v>1</v>
      </c>
      <c r="I137" s="1">
        <v>0</v>
      </c>
      <c r="J137" s="1" t="str">
        <v>Delhi</v>
      </c>
      <c r="K137" s="1">
        <v>0</v>
      </c>
      <c r="L137" s="1"/>
      <c r="M137" s="1">
        <f t="shared" si="6"/>
        <v>2895.2</v>
      </c>
      <c r="N137" s="1">
        <f t="shared" si="7"/>
        <v>2895.2</v>
      </c>
      <c r="O137" s="1">
        <f t="shared" si="8"/>
        <v>0</v>
      </c>
    </row>
    <row r="138" spans="1:15" x14ac:dyDescent="0.25">
      <c r="A138" s="1" t="str">
        <v>BioLegend</v>
      </c>
      <c r="B138" s="1">
        <v>14106.400000000001</v>
      </c>
      <c r="C138" s="1" t="str">
        <v>EED115978</v>
      </c>
      <c r="D138" s="2">
        <v>45811</v>
      </c>
      <c r="E138" s="2">
        <v>45817</v>
      </c>
      <c r="F138" s="1">
        <v>101320</v>
      </c>
      <c r="G138" s="1">
        <v>1</v>
      </c>
      <c r="H138" s="1">
        <v>1</v>
      </c>
      <c r="I138" s="1">
        <v>0</v>
      </c>
      <c r="J138" s="1" t="str">
        <v>Delhi</v>
      </c>
      <c r="K138" s="1">
        <v>0</v>
      </c>
      <c r="L138" s="1"/>
      <c r="M138" s="1">
        <f t="shared" si="6"/>
        <v>14106.400000000001</v>
      </c>
      <c r="N138" s="1">
        <f t="shared" si="7"/>
        <v>14106.400000000001</v>
      </c>
      <c r="O138" s="1">
        <f t="shared" si="8"/>
        <v>0</v>
      </c>
    </row>
    <row r="139" spans="1:15" x14ac:dyDescent="0.25">
      <c r="A139" s="1" t="str">
        <v>BioLegend</v>
      </c>
      <c r="B139" s="1">
        <v>8685.6</v>
      </c>
      <c r="C139" s="1" t="str">
        <v>EED115978</v>
      </c>
      <c r="D139" s="2">
        <v>45811</v>
      </c>
      <c r="E139" s="2">
        <v>45817</v>
      </c>
      <c r="F139" s="1">
        <v>102443</v>
      </c>
      <c r="G139" s="1">
        <v>1</v>
      </c>
      <c r="H139" s="1">
        <v>1</v>
      </c>
      <c r="I139" s="1">
        <v>0</v>
      </c>
      <c r="J139" s="1" t="str">
        <v>Delhi</v>
      </c>
      <c r="K139" s="1">
        <v>0</v>
      </c>
      <c r="L139" s="1"/>
      <c r="M139" s="1">
        <f t="shared" si="6"/>
        <v>8685.6</v>
      </c>
      <c r="N139" s="1">
        <f t="shared" si="7"/>
        <v>8685.6</v>
      </c>
      <c r="O139" s="1">
        <f t="shared" si="8"/>
        <v>0</v>
      </c>
    </row>
    <row r="140" spans="1:15" x14ac:dyDescent="0.25">
      <c r="A140" s="1" t="str">
        <v>BioLegend</v>
      </c>
      <c r="B140" s="1">
        <v>12073.599999999999</v>
      </c>
      <c r="C140" s="1" t="str">
        <v>EED115978</v>
      </c>
      <c r="D140" s="2">
        <v>45811</v>
      </c>
      <c r="E140" s="2">
        <v>45817</v>
      </c>
      <c r="F140" s="1">
        <v>103116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12073.599999999999</v>
      </c>
      <c r="N140" s="1">
        <f t="shared" si="7"/>
        <v>12073.599999999999</v>
      </c>
      <c r="O140" s="1">
        <f t="shared" si="8"/>
        <v>0</v>
      </c>
    </row>
    <row r="141" spans="1:15" x14ac:dyDescent="0.25">
      <c r="A141" s="1" t="str">
        <v>BioLegend</v>
      </c>
      <c r="B141" s="1">
        <v>5262.4</v>
      </c>
      <c r="C141" s="1" t="str">
        <v>EED115978</v>
      </c>
      <c r="D141" s="2">
        <v>45811</v>
      </c>
      <c r="E141" s="2">
        <v>45817</v>
      </c>
      <c r="F141" s="1">
        <v>107607</v>
      </c>
      <c r="G141" s="1">
        <v>1</v>
      </c>
      <c r="H141" s="1">
        <v>1</v>
      </c>
      <c r="I141" s="1">
        <v>0</v>
      </c>
      <c r="J141" s="1" t="str">
        <v>Delhi</v>
      </c>
      <c r="K141" s="1">
        <v>0</v>
      </c>
      <c r="L141" s="1"/>
      <c r="M141" s="1">
        <f t="shared" si="6"/>
        <v>5262.4</v>
      </c>
      <c r="N141" s="1">
        <f t="shared" si="7"/>
        <v>5262.4</v>
      </c>
      <c r="O141" s="1">
        <f t="shared" si="8"/>
        <v>0</v>
      </c>
    </row>
    <row r="142" spans="1:15" x14ac:dyDescent="0.25">
      <c r="A142" s="1" t="str">
        <v>BioLegend</v>
      </c>
      <c r="B142" s="1">
        <v>4435.2</v>
      </c>
      <c r="C142" s="1" t="str">
        <v>EED115978</v>
      </c>
      <c r="D142" s="2">
        <v>45811</v>
      </c>
      <c r="E142" s="2">
        <v>45817</v>
      </c>
      <c r="F142" s="1">
        <v>117307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4435.2</v>
      </c>
      <c r="N142" s="1">
        <f t="shared" si="7"/>
        <v>4435.2</v>
      </c>
      <c r="O142" s="1">
        <f t="shared" si="8"/>
        <v>0</v>
      </c>
    </row>
    <row r="143" spans="1:15" x14ac:dyDescent="0.25">
      <c r="A143" s="1" t="str">
        <v>BioLegend</v>
      </c>
      <c r="B143" s="1">
        <v>17987.2</v>
      </c>
      <c r="C143" s="1" t="str">
        <v>EED115978</v>
      </c>
      <c r="D143" s="2">
        <v>45811</v>
      </c>
      <c r="E143" s="2">
        <v>45817</v>
      </c>
      <c r="F143" s="1">
        <v>117316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17987.2</v>
      </c>
      <c r="N143" s="1">
        <f t="shared" si="7"/>
        <v>17987.2</v>
      </c>
      <c r="O143" s="1">
        <f t="shared" si="8"/>
        <v>0</v>
      </c>
    </row>
    <row r="144" spans="1:15" x14ac:dyDescent="0.25">
      <c r="A144" s="1" t="str">
        <v>BioLegend</v>
      </c>
      <c r="B144" s="1">
        <v>4004</v>
      </c>
      <c r="C144" s="1" t="str">
        <v>EED115978</v>
      </c>
      <c r="D144" s="2">
        <v>45811</v>
      </c>
      <c r="E144" s="2">
        <v>45817</v>
      </c>
      <c r="F144" s="1">
        <v>122505</v>
      </c>
      <c r="G144" s="1">
        <v>1</v>
      </c>
      <c r="H144" s="1">
        <v>1</v>
      </c>
      <c r="I144" s="1">
        <v>0</v>
      </c>
      <c r="J144" s="1" t="str">
        <v>Delhi</v>
      </c>
      <c r="K144" s="1">
        <v>0</v>
      </c>
      <c r="L144" s="1"/>
      <c r="M144" s="1">
        <f t="shared" si="6"/>
        <v>4004</v>
      </c>
      <c r="N144" s="1">
        <f t="shared" si="7"/>
        <v>4004</v>
      </c>
      <c r="O144" s="1">
        <f t="shared" si="8"/>
        <v>0</v>
      </c>
    </row>
    <row r="145" spans="1:15" x14ac:dyDescent="0.25">
      <c r="A145" s="1" t="str">
        <v>BioLegend</v>
      </c>
      <c r="B145" s="1">
        <v>16698</v>
      </c>
      <c r="C145" s="1" t="str">
        <v>EED115978</v>
      </c>
      <c r="D145" s="2">
        <v>45811</v>
      </c>
      <c r="E145" s="2">
        <v>45817</v>
      </c>
      <c r="F145" s="1">
        <v>123137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16698</v>
      </c>
      <c r="N145" s="1">
        <f t="shared" si="7"/>
        <v>16698</v>
      </c>
      <c r="O145" s="1">
        <f t="shared" si="8"/>
        <v>0</v>
      </c>
    </row>
    <row r="146" spans="1:15" x14ac:dyDescent="0.25">
      <c r="A146" s="1" t="str">
        <v>BioLegend</v>
      </c>
      <c r="B146" s="1">
        <v>8377.6</v>
      </c>
      <c r="C146" s="1" t="str">
        <v>EED115978</v>
      </c>
      <c r="D146" s="2">
        <v>45811</v>
      </c>
      <c r="E146" s="2">
        <v>45817</v>
      </c>
      <c r="F146" s="1">
        <v>135911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8377.6</v>
      </c>
      <c r="N146" s="1">
        <f t="shared" si="7"/>
        <v>8377.6</v>
      </c>
      <c r="O146" s="1">
        <f t="shared" si="8"/>
        <v>0</v>
      </c>
    </row>
    <row r="147" spans="1:15" x14ac:dyDescent="0.25">
      <c r="A147" s="1" t="str">
        <v>BioLegend</v>
      </c>
      <c r="B147" s="1">
        <v>20636</v>
      </c>
      <c r="C147" s="1" t="str">
        <v>EED115978</v>
      </c>
      <c r="D147" s="2">
        <v>45811</v>
      </c>
      <c r="E147" s="2">
        <v>45817</v>
      </c>
      <c r="F147" s="1">
        <v>137014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20636</v>
      </c>
      <c r="N147" s="1">
        <f t="shared" si="7"/>
        <v>20636</v>
      </c>
      <c r="O147" s="1">
        <f t="shared" si="8"/>
        <v>0</v>
      </c>
    </row>
    <row r="148" spans="1:15" x14ac:dyDescent="0.25">
      <c r="A148" s="1" t="str">
        <v>BioLegend</v>
      </c>
      <c r="B148" s="1">
        <v>18233.599999999999</v>
      </c>
      <c r="C148" s="1" t="str">
        <v>EED115978</v>
      </c>
      <c r="D148" s="2">
        <v>45811</v>
      </c>
      <c r="E148" s="2">
        <v>45817</v>
      </c>
      <c r="F148" s="1">
        <v>141708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18233.599999999999</v>
      </c>
      <c r="N148" s="1">
        <f t="shared" si="7"/>
        <v>18233.599999999999</v>
      </c>
      <c r="O148" s="1">
        <f t="shared" si="8"/>
        <v>0</v>
      </c>
    </row>
    <row r="149" spans="1:15" x14ac:dyDescent="0.25">
      <c r="A149" s="1" t="str">
        <v>BioLegend</v>
      </c>
      <c r="B149" s="1">
        <v>5482.4</v>
      </c>
      <c r="C149" s="1" t="str">
        <v>EED115978</v>
      </c>
      <c r="D149" s="2">
        <v>45811</v>
      </c>
      <c r="E149" s="2">
        <v>45817</v>
      </c>
      <c r="F149" s="1">
        <v>423101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5482.4</v>
      </c>
      <c r="N149" s="1">
        <f t="shared" si="7"/>
        <v>5482.4</v>
      </c>
      <c r="O149" s="1">
        <f t="shared" si="8"/>
        <v>0</v>
      </c>
    </row>
    <row r="150" spans="1:15" x14ac:dyDescent="0.25">
      <c r="A150" s="1" t="str">
        <v>BioLegend</v>
      </c>
      <c r="B150" s="1">
        <v>9424.7999999999993</v>
      </c>
      <c r="C150" s="1" t="str">
        <v>EED115978</v>
      </c>
      <c r="D150" s="2">
        <v>45811</v>
      </c>
      <c r="E150" s="2">
        <v>45817</v>
      </c>
      <c r="F150" s="1">
        <v>613411</v>
      </c>
      <c r="G150" s="1">
        <v>1</v>
      </c>
      <c r="H150" s="1">
        <v>1</v>
      </c>
      <c r="I150" s="1">
        <v>0</v>
      </c>
      <c r="J150" s="1" t="str">
        <v>Delhi</v>
      </c>
      <c r="K150" s="1">
        <v>0</v>
      </c>
      <c r="L150" s="1"/>
      <c r="M150" s="1">
        <f t="shared" si="6"/>
        <v>9424.7999999999993</v>
      </c>
      <c r="N150" s="1">
        <f t="shared" si="7"/>
        <v>9424.7999999999993</v>
      </c>
      <c r="O150" s="1">
        <f t="shared" si="8"/>
        <v>0</v>
      </c>
    </row>
    <row r="151" spans="1:15" x14ac:dyDescent="0.25">
      <c r="A151" s="1" t="str">
        <v>BioLegend</v>
      </c>
      <c r="B151" s="1">
        <v>34311.199999999997</v>
      </c>
      <c r="C151" s="1" t="str">
        <v>EED115978</v>
      </c>
      <c r="D151" s="2">
        <v>45811</v>
      </c>
      <c r="E151" s="2">
        <v>45817</v>
      </c>
      <c r="F151" s="1">
        <v>776706</v>
      </c>
      <c r="G151" s="1">
        <v>1</v>
      </c>
      <c r="H151" s="1">
        <v>1</v>
      </c>
      <c r="I151" s="1">
        <v>0</v>
      </c>
      <c r="J151" s="1" t="str">
        <v>Delhi</v>
      </c>
      <c r="K151" s="1">
        <v>0</v>
      </c>
      <c r="L151" s="1"/>
      <c r="M151" s="1">
        <f t="shared" si="6"/>
        <v>34311.199999999997</v>
      </c>
      <c r="N151" s="1">
        <f t="shared" si="7"/>
        <v>34311.199999999997</v>
      </c>
      <c r="O151" s="1">
        <f t="shared" si="8"/>
        <v>0</v>
      </c>
    </row>
    <row r="152" spans="1:15" x14ac:dyDescent="0.25">
      <c r="A152" s="1" t="str">
        <v>Mabtech</v>
      </c>
      <c r="B152" s="1">
        <v>12038.400000000001</v>
      </c>
      <c r="C152" s="1">
        <v>44075</v>
      </c>
      <c r="D152" s="2">
        <v>45812</v>
      </c>
      <c r="E152" s="2">
        <v>45817</v>
      </c>
      <c r="F152" s="1" t="str">
        <v>3617-1</v>
      </c>
      <c r="G152" s="1">
        <v>10</v>
      </c>
      <c r="H152" s="1">
        <v>10</v>
      </c>
      <c r="I152" s="1">
        <v>0</v>
      </c>
      <c r="J152" s="1" t="str">
        <v>Banglore</v>
      </c>
      <c r="K152" s="1">
        <v>0</v>
      </c>
      <c r="L152" s="1"/>
      <c r="M152" s="1">
        <f t="shared" si="6"/>
        <v>120384.00000000001</v>
      </c>
      <c r="N152" s="1">
        <f t="shared" si="7"/>
        <v>120384.00000000001</v>
      </c>
      <c r="O152" s="1">
        <f t="shared" si="8"/>
        <v>0</v>
      </c>
    </row>
    <row r="153" spans="1:15" x14ac:dyDescent="0.25">
      <c r="A153" s="1" t="str">
        <v>Mabtech</v>
      </c>
      <c r="B153" s="1">
        <v>12038.400000000001</v>
      </c>
      <c r="C153" s="1">
        <v>44075</v>
      </c>
      <c r="D153" s="2">
        <v>45812</v>
      </c>
      <c r="E153" s="2">
        <v>45817</v>
      </c>
      <c r="F153" s="1" t="str">
        <v>3617-1</v>
      </c>
      <c r="G153" s="1">
        <v>5</v>
      </c>
      <c r="H153" s="1">
        <v>5</v>
      </c>
      <c r="I153" s="1">
        <v>0</v>
      </c>
      <c r="J153" s="1" t="str">
        <v>Gujrat</v>
      </c>
      <c r="K153" s="1">
        <v>0</v>
      </c>
      <c r="L153" s="1"/>
      <c r="M153" s="1">
        <f t="shared" si="6"/>
        <v>60192.000000000007</v>
      </c>
      <c r="N153" s="1">
        <f t="shared" si="7"/>
        <v>60192.000000000007</v>
      </c>
      <c r="O153" s="1">
        <f t="shared" si="8"/>
        <v>0</v>
      </c>
    </row>
    <row r="154" spans="1:15" x14ac:dyDescent="0.25">
      <c r="A154" s="1" t="str">
        <v>TargetMol</v>
      </c>
      <c r="B154" s="1">
        <v>10507.2</v>
      </c>
      <c r="C154" s="1" t="str">
        <v>INV250606-006</v>
      </c>
      <c r="D154" s="2">
        <v>45814</v>
      </c>
      <c r="E154" s="2">
        <v>45817</v>
      </c>
      <c r="F154" s="1" t="str">
        <v>TN4424</v>
      </c>
      <c r="G154" s="1">
        <v>1</v>
      </c>
      <c r="H154" s="1">
        <v>1</v>
      </c>
      <c r="I154" s="1">
        <v>0</v>
      </c>
      <c r="J154" s="1" t="str">
        <v>Pondicheri</v>
      </c>
      <c r="K154" s="1">
        <v>0</v>
      </c>
      <c r="L154" s="1"/>
      <c r="M154" s="1">
        <f t="shared" si="6"/>
        <v>10507.2</v>
      </c>
      <c r="N154" s="1">
        <f t="shared" si="7"/>
        <v>10507.2</v>
      </c>
      <c r="O154" s="1">
        <f t="shared" si="8"/>
        <v>0</v>
      </c>
    </row>
    <row r="155" spans="1:15" x14ac:dyDescent="0.25">
      <c r="A155" s="1" t="str">
        <v>TargetMol</v>
      </c>
      <c r="B155" s="1">
        <v>17001.599999999999</v>
      </c>
      <c r="C155" s="1" t="str">
        <v>INV250606-005</v>
      </c>
      <c r="D155" s="2">
        <v>45814</v>
      </c>
      <c r="E155" s="2">
        <v>45817</v>
      </c>
      <c r="F155" s="1" t="str">
        <v>T9267</v>
      </c>
      <c r="G155" s="1">
        <v>1</v>
      </c>
      <c r="H155" s="1">
        <v>1</v>
      </c>
      <c r="I155" s="1">
        <v>0</v>
      </c>
      <c r="J155" s="1" t="str">
        <v>Mumbai</v>
      </c>
      <c r="K155" s="1">
        <v>0</v>
      </c>
      <c r="L155" s="1"/>
      <c r="M155" s="1">
        <f t="shared" si="6"/>
        <v>17001.599999999999</v>
      </c>
      <c r="N155" s="1">
        <f t="shared" si="7"/>
        <v>17001.599999999999</v>
      </c>
      <c r="O155" s="1">
        <f t="shared" si="8"/>
        <v>0</v>
      </c>
    </row>
    <row r="156" spans="1:15" x14ac:dyDescent="0.25">
      <c r="A156" s="1" t="str">
        <v>BioLegend</v>
      </c>
      <c r="B156" s="1">
        <v>5376.8</v>
      </c>
      <c r="C156" s="1" t="str">
        <v>EED115898</v>
      </c>
      <c r="D156" s="2">
        <v>45807</v>
      </c>
      <c r="E156" s="2">
        <v>45818</v>
      </c>
      <c r="F156" s="1">
        <v>100202</v>
      </c>
      <c r="G156" s="1">
        <v>1</v>
      </c>
      <c r="H156" s="1">
        <v>1</v>
      </c>
      <c r="I156" s="1">
        <v>0</v>
      </c>
      <c r="J156" s="1" t="str">
        <v>Delhi</v>
      </c>
      <c r="K156" s="1">
        <v>0</v>
      </c>
      <c r="L156" s="1"/>
      <c r="M156" s="1">
        <f t="shared" si="6"/>
        <v>5376.8</v>
      </c>
      <c r="N156" s="1">
        <f t="shared" si="7"/>
        <v>5376.8</v>
      </c>
      <c r="O156" s="1">
        <f t="shared" si="8"/>
        <v>0</v>
      </c>
    </row>
    <row r="157" spans="1:15" x14ac:dyDescent="0.25">
      <c r="A157" s="1" t="str">
        <v>BioLegend</v>
      </c>
      <c r="B157" s="1">
        <v>8179.6</v>
      </c>
      <c r="C157" s="1" t="str">
        <v>EED115898</v>
      </c>
      <c r="D157" s="2">
        <v>45807</v>
      </c>
      <c r="E157" s="2">
        <v>45818</v>
      </c>
      <c r="F157" s="1">
        <v>100204</v>
      </c>
      <c r="G157" s="1">
        <v>1</v>
      </c>
      <c r="H157" s="1">
        <v>1</v>
      </c>
      <c r="I157" s="1">
        <v>0</v>
      </c>
      <c r="J157" s="1" t="str">
        <v>Delhi</v>
      </c>
      <c r="K157" s="1">
        <v>0</v>
      </c>
      <c r="L157" s="1"/>
      <c r="M157" s="1">
        <f t="shared" si="6"/>
        <v>8179.6</v>
      </c>
      <c r="N157" s="1">
        <f t="shared" si="7"/>
        <v>8179.6</v>
      </c>
      <c r="O157" s="1">
        <f t="shared" si="8"/>
        <v>0</v>
      </c>
    </row>
    <row r="158" spans="1:15" x14ac:dyDescent="0.25">
      <c r="A158" s="1" t="str">
        <v>BioLegend</v>
      </c>
      <c r="B158" s="1">
        <v>10841.6</v>
      </c>
      <c r="C158" s="1" t="str">
        <v>EED115898</v>
      </c>
      <c r="D158" s="2">
        <v>45807</v>
      </c>
      <c r="E158" s="2">
        <v>45818</v>
      </c>
      <c r="F158" s="1">
        <v>100227</v>
      </c>
      <c r="G158" s="1">
        <v>1</v>
      </c>
      <c r="H158" s="1">
        <v>1</v>
      </c>
      <c r="I158" s="1">
        <v>0</v>
      </c>
      <c r="J158" s="1" t="str">
        <v>Delhi</v>
      </c>
      <c r="K158" s="1">
        <v>0</v>
      </c>
      <c r="L158" s="1"/>
      <c r="M158" s="1">
        <f t="shared" si="6"/>
        <v>10841.6</v>
      </c>
      <c r="N158" s="1">
        <f t="shared" si="7"/>
        <v>10841.6</v>
      </c>
      <c r="O158" s="1">
        <f t="shared" si="8"/>
        <v>0</v>
      </c>
    </row>
    <row r="159" spans="1:15" x14ac:dyDescent="0.25">
      <c r="A159" s="1" t="str">
        <v>BioLegend</v>
      </c>
      <c r="B159" s="1">
        <v>14520</v>
      </c>
      <c r="C159" s="1" t="str">
        <v>EED115898</v>
      </c>
      <c r="D159" s="2">
        <v>45807</v>
      </c>
      <c r="E159" s="2">
        <v>45818</v>
      </c>
      <c r="F159" s="1">
        <v>100229</v>
      </c>
      <c r="G159" s="1">
        <v>1</v>
      </c>
      <c r="H159" s="1">
        <v>1</v>
      </c>
      <c r="I159" s="1">
        <v>0</v>
      </c>
      <c r="J159" s="1" t="str">
        <v>Faridabad</v>
      </c>
      <c r="K159" s="1">
        <v>0</v>
      </c>
      <c r="L159" s="1"/>
      <c r="M159" s="1">
        <f t="shared" si="6"/>
        <v>14520</v>
      </c>
      <c r="N159" s="1">
        <f t="shared" si="7"/>
        <v>14520</v>
      </c>
      <c r="O159" s="1">
        <f t="shared" si="8"/>
        <v>0</v>
      </c>
    </row>
    <row r="160" spans="1:15" x14ac:dyDescent="0.25">
      <c r="A160" s="1" t="str">
        <v>BioLegend</v>
      </c>
      <c r="B160" s="1">
        <v>13552</v>
      </c>
      <c r="C160" s="1" t="str">
        <v>EED115898</v>
      </c>
      <c r="D160" s="2">
        <v>45807</v>
      </c>
      <c r="E160" s="2">
        <v>45818</v>
      </c>
      <c r="F160" s="1">
        <v>100231</v>
      </c>
      <c r="G160" s="1">
        <v>1</v>
      </c>
      <c r="H160" s="1">
        <v>1</v>
      </c>
      <c r="I160" s="1">
        <v>0</v>
      </c>
      <c r="J160" s="1" t="str">
        <v>Delhi</v>
      </c>
      <c r="K160" s="1">
        <v>0</v>
      </c>
      <c r="L160" s="1"/>
      <c r="M160" s="1">
        <f t="shared" si="6"/>
        <v>13552</v>
      </c>
      <c r="N160" s="1">
        <f t="shared" si="7"/>
        <v>13552</v>
      </c>
      <c r="O160" s="1">
        <f t="shared" si="8"/>
        <v>0</v>
      </c>
    </row>
    <row r="161" spans="1:15" x14ac:dyDescent="0.25">
      <c r="A161" s="1" t="str">
        <v>BioLegend</v>
      </c>
      <c r="B161" s="1">
        <v>15584.8</v>
      </c>
      <c r="C161" s="1" t="str">
        <v>EED115898</v>
      </c>
      <c r="D161" s="2">
        <v>45807</v>
      </c>
      <c r="E161" s="2">
        <v>45818</v>
      </c>
      <c r="F161" s="1">
        <v>100240</v>
      </c>
      <c r="G161" s="1">
        <v>1</v>
      </c>
      <c r="H161" s="1">
        <v>1</v>
      </c>
      <c r="I161" s="1">
        <v>0</v>
      </c>
      <c r="J161" s="1" t="str">
        <v>Hyderabad</v>
      </c>
      <c r="K161" s="1">
        <v>0</v>
      </c>
      <c r="L161" s="1"/>
      <c r="M161" s="1">
        <f t="shared" si="6"/>
        <v>15584.8</v>
      </c>
      <c r="N161" s="1">
        <f t="shared" si="7"/>
        <v>15584.8</v>
      </c>
      <c r="O161" s="1">
        <f t="shared" si="8"/>
        <v>0</v>
      </c>
    </row>
    <row r="162" spans="1:15" x14ac:dyDescent="0.25">
      <c r="A162" s="1" t="str">
        <v>BioLegend</v>
      </c>
      <c r="B162" s="1">
        <v>4435.2</v>
      </c>
      <c r="C162" s="1" t="str">
        <v>EED115898</v>
      </c>
      <c r="D162" s="2">
        <v>45807</v>
      </c>
      <c r="E162" s="2">
        <v>45818</v>
      </c>
      <c r="F162" s="1">
        <v>100302</v>
      </c>
      <c r="G162" s="1">
        <v>1</v>
      </c>
      <c r="H162" s="1">
        <v>1</v>
      </c>
      <c r="I162" s="1">
        <v>0</v>
      </c>
      <c r="J162" s="1" t="str">
        <v>Faridabad</v>
      </c>
      <c r="K162" s="1">
        <v>0</v>
      </c>
      <c r="L162" s="1"/>
      <c r="M162" s="1">
        <f t="shared" si="6"/>
        <v>4435.2</v>
      </c>
      <c r="N162" s="1">
        <f t="shared" si="7"/>
        <v>4435.2</v>
      </c>
      <c r="O162" s="1">
        <f t="shared" si="8"/>
        <v>0</v>
      </c>
    </row>
    <row r="163" spans="1:15" x14ac:dyDescent="0.25">
      <c r="A163" s="1" t="str">
        <v>BioLegend</v>
      </c>
      <c r="B163" s="1">
        <v>4435.2</v>
      </c>
      <c r="C163" s="1" t="str">
        <v>EED115898</v>
      </c>
      <c r="D163" s="2">
        <v>45807</v>
      </c>
      <c r="E163" s="2">
        <v>45818</v>
      </c>
      <c r="F163" s="1">
        <v>100302</v>
      </c>
      <c r="G163" s="1">
        <v>1</v>
      </c>
      <c r="H163" s="1">
        <v>1</v>
      </c>
      <c r="I163" s="1">
        <v>0</v>
      </c>
      <c r="J163" s="1" t="str">
        <v>Kharagpur</v>
      </c>
      <c r="K163" s="1">
        <v>0</v>
      </c>
      <c r="L163" s="1"/>
      <c r="M163" s="1">
        <f t="shared" si="6"/>
        <v>4435.2</v>
      </c>
      <c r="N163" s="1">
        <f t="shared" si="7"/>
        <v>4435.2</v>
      </c>
      <c r="O163" s="1">
        <f t="shared" si="8"/>
        <v>0</v>
      </c>
    </row>
    <row r="164" spans="1:15" x14ac:dyDescent="0.25">
      <c r="A164" s="1" t="str">
        <v>BioLegend</v>
      </c>
      <c r="B164" s="1">
        <v>15972</v>
      </c>
      <c r="C164" s="1" t="str">
        <v>EED115898</v>
      </c>
      <c r="D164" s="2">
        <v>45807</v>
      </c>
      <c r="E164" s="2">
        <v>45818</v>
      </c>
      <c r="F164" s="1">
        <v>100353</v>
      </c>
      <c r="G164" s="1">
        <v>1</v>
      </c>
      <c r="H164" s="1">
        <v>1</v>
      </c>
      <c r="I164" s="1">
        <v>0</v>
      </c>
      <c r="J164" s="1" t="str">
        <v>Faridabad</v>
      </c>
      <c r="K164" s="1">
        <v>0</v>
      </c>
      <c r="L164" s="1"/>
      <c r="M164" s="1">
        <f t="shared" si="6"/>
        <v>15972</v>
      </c>
      <c r="N164" s="1">
        <f t="shared" si="7"/>
        <v>15972</v>
      </c>
      <c r="O164" s="1">
        <f t="shared" si="8"/>
        <v>0</v>
      </c>
    </row>
    <row r="165" spans="1:15" x14ac:dyDescent="0.25">
      <c r="A165" s="1" t="str">
        <v>BioLegend</v>
      </c>
      <c r="B165" s="1">
        <v>8131.2000000000007</v>
      </c>
      <c r="C165" s="1" t="str">
        <v>EED115898</v>
      </c>
      <c r="D165" s="2">
        <v>45807</v>
      </c>
      <c r="E165" s="2">
        <v>45818</v>
      </c>
      <c r="F165" s="1">
        <v>100412</v>
      </c>
      <c r="G165" s="1">
        <v>1</v>
      </c>
      <c r="H165" s="1">
        <v>1</v>
      </c>
      <c r="I165" s="1">
        <v>0</v>
      </c>
      <c r="J165" s="1" t="str">
        <v>Faridabad</v>
      </c>
      <c r="K165" s="1">
        <v>0</v>
      </c>
      <c r="L165" s="1"/>
      <c r="M165" s="1">
        <f t="shared" si="6"/>
        <v>8131.2000000000007</v>
      </c>
      <c r="N165" s="1">
        <f t="shared" si="7"/>
        <v>8131.2000000000007</v>
      </c>
      <c r="O165" s="1">
        <f t="shared" si="8"/>
        <v>0</v>
      </c>
    </row>
    <row r="166" spans="1:15" x14ac:dyDescent="0.25">
      <c r="A166" s="1" t="str">
        <v>BioLegend</v>
      </c>
      <c r="B166" s="1">
        <v>5662.7999999999993</v>
      </c>
      <c r="C166" s="1" t="str">
        <v>EED115898</v>
      </c>
      <c r="D166" s="2">
        <v>45807</v>
      </c>
      <c r="E166" s="2">
        <v>45818</v>
      </c>
      <c r="F166" s="1">
        <v>100510</v>
      </c>
      <c r="G166" s="1">
        <v>1</v>
      </c>
      <c r="H166" s="1">
        <v>1</v>
      </c>
      <c r="I166" s="1">
        <v>0</v>
      </c>
      <c r="J166" s="1" t="str">
        <v>Delhi</v>
      </c>
      <c r="K166" s="1">
        <v>0</v>
      </c>
      <c r="L166" s="1"/>
      <c r="M166" s="1">
        <f t="shared" si="6"/>
        <v>5662.7999999999993</v>
      </c>
      <c r="N166" s="1">
        <f t="shared" si="7"/>
        <v>5662.7999999999993</v>
      </c>
      <c r="O166" s="1">
        <f t="shared" si="8"/>
        <v>0</v>
      </c>
    </row>
    <row r="167" spans="1:15" x14ac:dyDescent="0.25">
      <c r="A167" s="1" t="str">
        <v>BioLegend</v>
      </c>
      <c r="B167" s="1">
        <v>14599.2</v>
      </c>
      <c r="C167" s="1" t="str">
        <v>EED115898</v>
      </c>
      <c r="D167" s="2">
        <v>45807</v>
      </c>
      <c r="E167" s="2">
        <v>45818</v>
      </c>
      <c r="F167" s="1">
        <v>100538</v>
      </c>
      <c r="G167" s="1">
        <v>2</v>
      </c>
      <c r="H167" s="1">
        <v>2</v>
      </c>
      <c r="I167" s="1">
        <v>0</v>
      </c>
      <c r="J167" s="1" t="str">
        <v>Faridabad</v>
      </c>
      <c r="K167" s="1">
        <v>0</v>
      </c>
      <c r="L167" s="1"/>
      <c r="M167" s="1">
        <f t="shared" si="6"/>
        <v>29198.400000000001</v>
      </c>
      <c r="N167" s="1">
        <f t="shared" si="7"/>
        <v>29198.400000000001</v>
      </c>
      <c r="O167" s="1">
        <f t="shared" si="8"/>
        <v>0</v>
      </c>
    </row>
    <row r="168" spans="1:15" x14ac:dyDescent="0.25">
      <c r="A168" s="1" t="str">
        <v>BioLegend</v>
      </c>
      <c r="B168" s="1">
        <v>5891.6</v>
      </c>
      <c r="C168" s="1" t="str">
        <v>EED115898</v>
      </c>
      <c r="D168" s="2">
        <v>45807</v>
      </c>
      <c r="E168" s="2">
        <v>45818</v>
      </c>
      <c r="F168" s="1">
        <v>100539</v>
      </c>
      <c r="G168" s="1">
        <v>1</v>
      </c>
      <c r="H168" s="1">
        <v>1</v>
      </c>
      <c r="I168" s="1">
        <v>0</v>
      </c>
      <c r="J168" s="1" t="str">
        <v>Delhi</v>
      </c>
      <c r="K168" s="1">
        <v>0</v>
      </c>
      <c r="L168" s="1"/>
      <c r="M168" s="1">
        <f t="shared" si="6"/>
        <v>5891.6</v>
      </c>
      <c r="N168" s="1">
        <f t="shared" si="7"/>
        <v>5891.6</v>
      </c>
      <c r="O168" s="1">
        <f t="shared" si="8"/>
        <v>0</v>
      </c>
    </row>
    <row r="169" spans="1:15" x14ac:dyDescent="0.25">
      <c r="A169" s="1" t="str">
        <v>BioLegend</v>
      </c>
      <c r="B169" s="1">
        <v>18018</v>
      </c>
      <c r="C169" s="1" t="str">
        <v>EED115898</v>
      </c>
      <c r="D169" s="2">
        <v>45807</v>
      </c>
      <c r="E169" s="2">
        <v>45818</v>
      </c>
      <c r="F169" s="1">
        <v>100552</v>
      </c>
      <c r="G169" s="1">
        <v>1</v>
      </c>
      <c r="H169" s="1">
        <v>1</v>
      </c>
      <c r="I169" s="1">
        <v>0</v>
      </c>
      <c r="J169" s="1" t="str">
        <v>Faridabad</v>
      </c>
      <c r="K169" s="1">
        <v>0</v>
      </c>
      <c r="L169" s="1"/>
      <c r="M169" s="1">
        <f t="shared" si="6"/>
        <v>18018</v>
      </c>
      <c r="N169" s="1">
        <f t="shared" si="7"/>
        <v>18018</v>
      </c>
      <c r="O169" s="1">
        <f t="shared" si="8"/>
        <v>0</v>
      </c>
    </row>
    <row r="170" spans="1:15" x14ac:dyDescent="0.25">
      <c r="A170" s="1" t="str">
        <v>BioLegend</v>
      </c>
      <c r="B170" s="1">
        <v>6098.4</v>
      </c>
      <c r="C170" s="1" t="str">
        <v>EED115898</v>
      </c>
      <c r="D170" s="2">
        <v>45807</v>
      </c>
      <c r="E170" s="2">
        <v>45818</v>
      </c>
      <c r="F170" s="1">
        <v>100706</v>
      </c>
      <c r="G170" s="1">
        <v>1</v>
      </c>
      <c r="H170" s="1">
        <v>1</v>
      </c>
      <c r="I170" s="1">
        <v>0</v>
      </c>
      <c r="J170" s="1" t="str">
        <v>Faridabad</v>
      </c>
      <c r="K170" s="1">
        <v>0</v>
      </c>
      <c r="L170" s="1"/>
      <c r="M170" s="1">
        <f t="shared" si="6"/>
        <v>6098.4</v>
      </c>
      <c r="N170" s="1">
        <f t="shared" si="7"/>
        <v>6098.4</v>
      </c>
      <c r="O170" s="1">
        <f t="shared" si="8"/>
        <v>0</v>
      </c>
    </row>
    <row r="171" spans="1:15" x14ac:dyDescent="0.25">
      <c r="A171" s="1" t="str">
        <v>BioLegend</v>
      </c>
      <c r="B171" s="1">
        <v>12771</v>
      </c>
      <c r="C171" s="1" t="str">
        <v>EED115898</v>
      </c>
      <c r="D171" s="2">
        <v>45807</v>
      </c>
      <c r="E171" s="2">
        <v>45818</v>
      </c>
      <c r="F171" s="1">
        <v>100714</v>
      </c>
      <c r="G171" s="1">
        <v>1</v>
      </c>
      <c r="H171" s="1">
        <v>1</v>
      </c>
      <c r="I171" s="1">
        <v>0</v>
      </c>
      <c r="J171" s="1" t="str">
        <v>Delhi</v>
      </c>
      <c r="K171" s="1">
        <v>0</v>
      </c>
      <c r="L171" s="1"/>
      <c r="M171" s="1">
        <f t="shared" si="6"/>
        <v>12771</v>
      </c>
      <c r="N171" s="1">
        <f t="shared" si="7"/>
        <v>12771</v>
      </c>
      <c r="O171" s="1">
        <f t="shared" si="8"/>
        <v>0</v>
      </c>
    </row>
    <row r="172" spans="1:15" x14ac:dyDescent="0.25">
      <c r="A172" s="1" t="str">
        <v>BioLegend</v>
      </c>
      <c r="B172" s="1">
        <v>12771</v>
      </c>
      <c r="C172" s="1" t="str">
        <v>EED115898</v>
      </c>
      <c r="D172" s="2">
        <v>45807</v>
      </c>
      <c r="E172" s="2">
        <v>45818</v>
      </c>
      <c r="F172" s="1">
        <v>100714</v>
      </c>
      <c r="G172" s="1">
        <v>1</v>
      </c>
      <c r="H172" s="1">
        <v>1</v>
      </c>
      <c r="I172" s="1">
        <v>0</v>
      </c>
      <c r="J172" s="1" t="str">
        <v>Faridabad</v>
      </c>
      <c r="K172" s="1">
        <v>0</v>
      </c>
      <c r="L172" s="1"/>
      <c r="M172" s="1">
        <f t="shared" si="6"/>
        <v>12771</v>
      </c>
      <c r="N172" s="1">
        <f t="shared" si="7"/>
        <v>12771</v>
      </c>
      <c r="O172" s="1">
        <f t="shared" si="8"/>
        <v>0</v>
      </c>
    </row>
    <row r="173" spans="1:15" x14ac:dyDescent="0.25">
      <c r="A173" s="1" t="str">
        <v>BioLegend</v>
      </c>
      <c r="B173" s="1">
        <v>12196.8</v>
      </c>
      <c r="C173" s="1" t="str">
        <v>EED115898</v>
      </c>
      <c r="D173" s="2">
        <v>45807</v>
      </c>
      <c r="E173" s="2">
        <v>45818</v>
      </c>
      <c r="F173" s="1">
        <v>100722</v>
      </c>
      <c r="G173" s="1">
        <v>1</v>
      </c>
      <c r="H173" s="1">
        <v>1</v>
      </c>
      <c r="I173" s="1">
        <v>0</v>
      </c>
      <c r="J173" s="1" t="str">
        <v>Faridabad</v>
      </c>
      <c r="K173" s="1">
        <v>0</v>
      </c>
      <c r="L173" s="1"/>
      <c r="M173" s="1">
        <f t="shared" si="6"/>
        <v>12196.8</v>
      </c>
      <c r="N173" s="1">
        <f t="shared" si="7"/>
        <v>12196.8</v>
      </c>
      <c r="O173" s="1">
        <f t="shared" si="8"/>
        <v>0</v>
      </c>
    </row>
    <row r="174" spans="1:15" x14ac:dyDescent="0.25">
      <c r="A174" s="1" t="str">
        <v>BioLegend</v>
      </c>
      <c r="B174" s="1">
        <v>3449.6000000000004</v>
      </c>
      <c r="C174" s="1" t="str">
        <v>EED115898</v>
      </c>
      <c r="D174" s="2">
        <v>45807</v>
      </c>
      <c r="E174" s="2">
        <v>45818</v>
      </c>
      <c r="F174" s="1">
        <v>101207</v>
      </c>
      <c r="G174" s="1">
        <v>1</v>
      </c>
      <c r="H174" s="1">
        <v>1</v>
      </c>
      <c r="I174" s="1">
        <v>0</v>
      </c>
      <c r="J174" s="1" t="str">
        <v>Delhi</v>
      </c>
      <c r="K174" s="1">
        <v>0</v>
      </c>
      <c r="L174" s="1"/>
      <c r="M174" s="1">
        <f t="shared" si="6"/>
        <v>3449.6000000000004</v>
      </c>
      <c r="N174" s="1">
        <f t="shared" si="7"/>
        <v>3449.6000000000004</v>
      </c>
      <c r="O174" s="1">
        <f t="shared" si="8"/>
        <v>0</v>
      </c>
    </row>
    <row r="175" spans="1:15" x14ac:dyDescent="0.25">
      <c r="A175" s="1" t="str">
        <v>BioLegend</v>
      </c>
      <c r="B175" s="1">
        <v>12997.599999999999</v>
      </c>
      <c r="C175" s="1" t="str">
        <v>EED115898</v>
      </c>
      <c r="D175" s="2">
        <v>45807</v>
      </c>
      <c r="E175" s="2">
        <v>45818</v>
      </c>
      <c r="F175" s="1">
        <v>101216</v>
      </c>
      <c r="G175" s="1">
        <v>1</v>
      </c>
      <c r="H175" s="1">
        <v>1</v>
      </c>
      <c r="I175" s="1">
        <v>0</v>
      </c>
      <c r="J175" s="1" t="str">
        <v>Faridabad</v>
      </c>
      <c r="K175" s="1">
        <v>0</v>
      </c>
      <c r="L175" s="1"/>
      <c r="M175" s="1">
        <f t="shared" si="6"/>
        <v>12997.599999999999</v>
      </c>
      <c r="N175" s="1">
        <f t="shared" si="7"/>
        <v>12997.599999999999</v>
      </c>
      <c r="O175" s="1">
        <f t="shared" si="8"/>
        <v>0</v>
      </c>
    </row>
    <row r="176" spans="1:15" x14ac:dyDescent="0.25">
      <c r="A176" s="1" t="str">
        <v>BioLegend</v>
      </c>
      <c r="B176" s="1">
        <v>12355.2</v>
      </c>
      <c r="C176" s="1" t="str">
        <v>EED115898</v>
      </c>
      <c r="D176" s="2">
        <v>45807</v>
      </c>
      <c r="E176" s="2">
        <v>45818</v>
      </c>
      <c r="F176" s="1">
        <v>101226</v>
      </c>
      <c r="G176" s="1">
        <v>1</v>
      </c>
      <c r="H176" s="1">
        <v>1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12355.2</v>
      </c>
      <c r="N176" s="1">
        <f t="shared" si="7"/>
        <v>12355.2</v>
      </c>
      <c r="O176" s="1">
        <f t="shared" si="8"/>
        <v>0</v>
      </c>
    </row>
    <row r="177" spans="1:15" x14ac:dyDescent="0.25">
      <c r="A177" s="1" t="str">
        <v>BioLegend</v>
      </c>
      <c r="B177" s="1">
        <v>8923.2000000000007</v>
      </c>
      <c r="C177" s="1" t="str">
        <v>EED115898</v>
      </c>
      <c r="D177" s="2">
        <v>45807</v>
      </c>
      <c r="E177" s="2">
        <v>45818</v>
      </c>
      <c r="F177" s="1">
        <v>102012</v>
      </c>
      <c r="G177" s="1">
        <v>1</v>
      </c>
      <c r="H177" s="1">
        <v>1</v>
      </c>
      <c r="I177" s="1">
        <v>0</v>
      </c>
      <c r="J177" s="1" t="str">
        <v>Delhi</v>
      </c>
      <c r="K177" s="1">
        <v>0</v>
      </c>
      <c r="L177" s="1"/>
      <c r="M177" s="1">
        <f t="shared" si="6"/>
        <v>8923.2000000000007</v>
      </c>
      <c r="N177" s="1">
        <f t="shared" si="7"/>
        <v>8923.2000000000007</v>
      </c>
      <c r="O177" s="1">
        <f t="shared" si="8"/>
        <v>0</v>
      </c>
    </row>
    <row r="178" spans="1:15" x14ac:dyDescent="0.25">
      <c r="A178" s="1" t="str">
        <v>BioLegend</v>
      </c>
      <c r="B178" s="1">
        <v>7264.4</v>
      </c>
      <c r="C178" s="1" t="str">
        <v>EED115898</v>
      </c>
      <c r="D178" s="2">
        <v>45807</v>
      </c>
      <c r="E178" s="2">
        <v>45818</v>
      </c>
      <c r="F178" s="1">
        <v>102102</v>
      </c>
      <c r="G178" s="1">
        <v>2</v>
      </c>
      <c r="H178" s="1">
        <v>2</v>
      </c>
      <c r="I178" s="1">
        <v>0</v>
      </c>
      <c r="J178" s="1" t="str">
        <v>Delhi</v>
      </c>
      <c r="K178" s="1">
        <v>0</v>
      </c>
      <c r="L178" s="1"/>
      <c r="M178" s="1">
        <f t="shared" si="6"/>
        <v>14528.8</v>
      </c>
      <c r="N178" s="1">
        <f t="shared" si="7"/>
        <v>14528.8</v>
      </c>
      <c r="O178" s="1">
        <f t="shared" si="8"/>
        <v>0</v>
      </c>
    </row>
    <row r="179" spans="1:15" x14ac:dyDescent="0.25">
      <c r="A179" s="1" t="str">
        <v>BioLegend</v>
      </c>
      <c r="B179" s="1">
        <v>6776</v>
      </c>
      <c r="C179" s="1" t="str">
        <v>EED115898</v>
      </c>
      <c r="D179" s="2">
        <v>45807</v>
      </c>
      <c r="E179" s="2">
        <v>45818</v>
      </c>
      <c r="F179" s="1">
        <v>103006</v>
      </c>
      <c r="G179" s="1">
        <v>1</v>
      </c>
      <c r="H179" s="1">
        <v>1</v>
      </c>
      <c r="I179" s="1">
        <v>0</v>
      </c>
      <c r="J179" s="1" t="str">
        <v>Faridabad</v>
      </c>
      <c r="K179" s="1">
        <v>0</v>
      </c>
      <c r="L179" s="1"/>
      <c r="M179" s="1">
        <f t="shared" si="6"/>
        <v>6776</v>
      </c>
      <c r="N179" s="1">
        <f t="shared" si="7"/>
        <v>6776</v>
      </c>
      <c r="O179" s="1">
        <f t="shared" si="8"/>
        <v>0</v>
      </c>
    </row>
    <row r="180" spans="1:15" x14ac:dyDescent="0.25">
      <c r="A180" s="1" t="str">
        <v>BioLegend</v>
      </c>
      <c r="B180" s="1">
        <v>8351.2000000000007</v>
      </c>
      <c r="C180" s="1" t="str">
        <v>EED115898</v>
      </c>
      <c r="D180" s="2">
        <v>45807</v>
      </c>
      <c r="E180" s="2">
        <v>45818</v>
      </c>
      <c r="F180" s="1">
        <v>103008</v>
      </c>
      <c r="G180" s="1">
        <v>1</v>
      </c>
      <c r="H180" s="1">
        <v>1</v>
      </c>
      <c r="I180" s="1">
        <v>0</v>
      </c>
      <c r="J180" s="1" t="str">
        <v>Delhi</v>
      </c>
      <c r="K180" s="1">
        <v>0</v>
      </c>
      <c r="L180" s="1"/>
      <c r="M180" s="1">
        <f t="shared" si="6"/>
        <v>8351.2000000000007</v>
      </c>
      <c r="N180" s="1">
        <f t="shared" si="7"/>
        <v>8351.2000000000007</v>
      </c>
      <c r="O180" s="1">
        <f t="shared" si="8"/>
        <v>0</v>
      </c>
    </row>
    <row r="181" spans="1:15" x14ac:dyDescent="0.25">
      <c r="A181" s="1" t="str">
        <v>BioLegend</v>
      </c>
      <c r="B181" s="1">
        <v>5359.2</v>
      </c>
      <c r="C181" s="1" t="str">
        <v>EED115898</v>
      </c>
      <c r="D181" s="2">
        <v>45807</v>
      </c>
      <c r="E181" s="2">
        <v>45818</v>
      </c>
      <c r="F181" s="1">
        <v>103131</v>
      </c>
      <c r="G181" s="1">
        <v>1</v>
      </c>
      <c r="H181" s="1">
        <v>1</v>
      </c>
      <c r="I181" s="1">
        <v>0</v>
      </c>
      <c r="J181" s="1" t="str">
        <v>Faridabad</v>
      </c>
      <c r="K181" s="1">
        <v>0</v>
      </c>
      <c r="L181" s="1"/>
      <c r="M181" s="1">
        <f t="shared" si="6"/>
        <v>5359.2</v>
      </c>
      <c r="N181" s="1">
        <f t="shared" si="7"/>
        <v>5359.2</v>
      </c>
      <c r="O181" s="1">
        <f t="shared" si="8"/>
        <v>0</v>
      </c>
    </row>
    <row r="182" spans="1:15" x14ac:dyDescent="0.25">
      <c r="A182" s="1" t="str">
        <v>BioLegend</v>
      </c>
      <c r="B182" s="1">
        <v>6221.6</v>
      </c>
      <c r="C182" s="1" t="str">
        <v>EED115898</v>
      </c>
      <c r="D182" s="2">
        <v>45807</v>
      </c>
      <c r="E182" s="2">
        <v>45818</v>
      </c>
      <c r="F182" s="1">
        <v>103228</v>
      </c>
      <c r="G182" s="1">
        <v>1</v>
      </c>
      <c r="H182" s="1">
        <v>1</v>
      </c>
      <c r="I182" s="1">
        <v>0</v>
      </c>
      <c r="J182" s="1" t="str">
        <v>Hyderabad</v>
      </c>
      <c r="K182" s="1">
        <v>0</v>
      </c>
      <c r="L182" s="1"/>
      <c r="M182" s="1">
        <f t="shared" si="6"/>
        <v>6221.6</v>
      </c>
      <c r="N182" s="1">
        <f t="shared" si="7"/>
        <v>6221.6</v>
      </c>
      <c r="O182" s="1">
        <f t="shared" si="8"/>
        <v>0</v>
      </c>
    </row>
    <row r="183" spans="1:15" x14ac:dyDescent="0.25">
      <c r="A183" s="1" t="str">
        <v>BioLegend</v>
      </c>
      <c r="B183" s="1">
        <v>20636</v>
      </c>
      <c r="C183" s="1" t="str">
        <v>EED115898</v>
      </c>
      <c r="D183" s="2">
        <v>45807</v>
      </c>
      <c r="E183" s="2">
        <v>45818</v>
      </c>
      <c r="F183" s="1">
        <v>103520</v>
      </c>
      <c r="G183" s="1">
        <v>1</v>
      </c>
      <c r="H183" s="1">
        <v>1</v>
      </c>
      <c r="I183" s="1">
        <v>0</v>
      </c>
      <c r="J183" s="1" t="str">
        <v>Faridabad</v>
      </c>
      <c r="K183" s="1">
        <v>0</v>
      </c>
      <c r="L183" s="1"/>
      <c r="M183" s="1">
        <f t="shared" si="6"/>
        <v>20636</v>
      </c>
      <c r="N183" s="1">
        <f t="shared" si="7"/>
        <v>20636</v>
      </c>
      <c r="O183" s="1">
        <f t="shared" si="8"/>
        <v>0</v>
      </c>
    </row>
    <row r="184" spans="1:15" x14ac:dyDescent="0.25">
      <c r="A184" s="1" t="str">
        <v>BioLegend</v>
      </c>
      <c r="B184" s="1">
        <v>11888.8</v>
      </c>
      <c r="C184" s="1" t="str">
        <v>EED115898</v>
      </c>
      <c r="D184" s="2">
        <v>45807</v>
      </c>
      <c r="E184" s="2">
        <v>45818</v>
      </c>
      <c r="F184" s="1">
        <v>104412</v>
      </c>
      <c r="G184" s="1">
        <v>1</v>
      </c>
      <c r="H184" s="1">
        <v>1</v>
      </c>
      <c r="I184" s="1">
        <v>0</v>
      </c>
      <c r="J184" s="1" t="str">
        <v>Faridabad</v>
      </c>
      <c r="K184" s="1">
        <v>0</v>
      </c>
      <c r="L184" s="1"/>
      <c r="M184" s="1">
        <f t="shared" si="6"/>
        <v>11888.8</v>
      </c>
      <c r="N184" s="1">
        <f t="shared" si="7"/>
        <v>11888.8</v>
      </c>
      <c r="O184" s="1">
        <f t="shared" si="8"/>
        <v>0</v>
      </c>
    </row>
    <row r="185" spans="1:15" x14ac:dyDescent="0.25">
      <c r="A185" s="1" t="str">
        <v>BioLegend</v>
      </c>
      <c r="B185" s="1">
        <v>17740.8</v>
      </c>
      <c r="C185" s="1" t="str">
        <v>EED115898</v>
      </c>
      <c r="D185" s="2">
        <v>45807</v>
      </c>
      <c r="E185" s="2">
        <v>45818</v>
      </c>
      <c r="F185" s="1">
        <v>104430</v>
      </c>
      <c r="G185" s="1">
        <v>1</v>
      </c>
      <c r="H185" s="1">
        <v>1</v>
      </c>
      <c r="I185" s="1">
        <v>0</v>
      </c>
      <c r="J185" s="1" t="str">
        <v>Faridabad</v>
      </c>
      <c r="K185" s="1">
        <v>0</v>
      </c>
      <c r="L185" s="1"/>
      <c r="M185" s="1">
        <f t="shared" si="6"/>
        <v>17740.8</v>
      </c>
      <c r="N185" s="1">
        <f t="shared" si="7"/>
        <v>17740.8</v>
      </c>
      <c r="O185" s="1">
        <f t="shared" si="8"/>
        <v>0</v>
      </c>
    </row>
    <row r="186" spans="1:15" x14ac:dyDescent="0.25">
      <c r="A186" s="1" t="str">
        <v>BioLegend</v>
      </c>
      <c r="B186" s="1">
        <v>18048.8</v>
      </c>
      <c r="C186" s="1" t="str">
        <v>EED115898</v>
      </c>
      <c r="D186" s="2">
        <v>45807</v>
      </c>
      <c r="E186" s="2">
        <v>45818</v>
      </c>
      <c r="F186" s="1">
        <v>104510</v>
      </c>
      <c r="G186" s="1">
        <v>1</v>
      </c>
      <c r="H186" s="1">
        <v>1</v>
      </c>
      <c r="I186" s="1">
        <v>0</v>
      </c>
      <c r="J186" s="1" t="str">
        <v>Pune</v>
      </c>
      <c r="K186" s="1">
        <v>0</v>
      </c>
      <c r="L186" s="1"/>
      <c r="M186" s="1">
        <f t="shared" si="6"/>
        <v>18048.8</v>
      </c>
      <c r="N186" s="1">
        <f t="shared" si="7"/>
        <v>18048.8</v>
      </c>
      <c r="O186" s="1">
        <f t="shared" si="8"/>
        <v>0</v>
      </c>
    </row>
    <row r="187" spans="1:15" x14ac:dyDescent="0.25">
      <c r="A187" s="1" t="str">
        <v>BioLegend</v>
      </c>
      <c r="B187" s="1">
        <v>5376.8</v>
      </c>
      <c r="C187" s="1" t="str">
        <v>EED115898</v>
      </c>
      <c r="D187" s="2">
        <v>45807</v>
      </c>
      <c r="E187" s="2">
        <v>45818</v>
      </c>
      <c r="F187" s="1">
        <v>104711</v>
      </c>
      <c r="G187" s="1">
        <v>1</v>
      </c>
      <c r="H187" s="1">
        <v>1</v>
      </c>
      <c r="I187" s="1">
        <v>0</v>
      </c>
      <c r="J187" s="1" t="str">
        <v>Delhi</v>
      </c>
      <c r="K187" s="1">
        <v>0</v>
      </c>
      <c r="L187" s="1"/>
      <c r="M187" s="1">
        <f t="shared" si="6"/>
        <v>5376.8</v>
      </c>
      <c r="N187" s="1">
        <f t="shared" si="7"/>
        <v>5376.8</v>
      </c>
      <c r="O187" s="1">
        <f t="shared" si="8"/>
        <v>0</v>
      </c>
    </row>
    <row r="188" spans="1:15" x14ac:dyDescent="0.25">
      <c r="A188" s="1" t="str">
        <v>BioLegend</v>
      </c>
      <c r="B188" s="1">
        <v>6036.7999999999993</v>
      </c>
      <c r="C188" s="1" t="str">
        <v>EED115898</v>
      </c>
      <c r="D188" s="2">
        <v>45807</v>
      </c>
      <c r="E188" s="2">
        <v>45818</v>
      </c>
      <c r="F188" s="1">
        <v>105807</v>
      </c>
      <c r="G188" s="1">
        <v>1</v>
      </c>
      <c r="H188" s="1">
        <v>1</v>
      </c>
      <c r="I188" s="1">
        <v>0</v>
      </c>
      <c r="J188" s="1" t="str">
        <v>Faridabad</v>
      </c>
      <c r="K188" s="1">
        <v>0</v>
      </c>
      <c r="L188" s="1"/>
      <c r="M188" s="1">
        <f t="shared" si="6"/>
        <v>6036.7999999999993</v>
      </c>
      <c r="N188" s="1">
        <f t="shared" si="7"/>
        <v>6036.7999999999993</v>
      </c>
      <c r="O188" s="1">
        <f t="shared" si="8"/>
        <v>0</v>
      </c>
    </row>
    <row r="189" spans="1:15" x14ac:dyDescent="0.25">
      <c r="A189" s="1" t="str">
        <v>BioLegend</v>
      </c>
      <c r="B189" s="1">
        <v>5262.4</v>
      </c>
      <c r="C189" s="1" t="str">
        <v>EED115898</v>
      </c>
      <c r="D189" s="2">
        <v>45807</v>
      </c>
      <c r="E189" s="2">
        <v>45818</v>
      </c>
      <c r="F189" s="1">
        <v>107607</v>
      </c>
      <c r="G189" s="1">
        <v>1</v>
      </c>
      <c r="H189" s="1">
        <v>1</v>
      </c>
      <c r="I189" s="1">
        <v>0</v>
      </c>
      <c r="J189" s="1" t="str">
        <v>Delhi</v>
      </c>
      <c r="K189" s="1">
        <v>0</v>
      </c>
      <c r="L189" s="1"/>
      <c r="M189" s="1">
        <f t="shared" si="6"/>
        <v>5262.4</v>
      </c>
      <c r="N189" s="1">
        <f t="shared" si="7"/>
        <v>5262.4</v>
      </c>
      <c r="O189" s="1">
        <f t="shared" si="8"/>
        <v>0</v>
      </c>
    </row>
    <row r="190" spans="1:15" x14ac:dyDescent="0.25">
      <c r="A190" s="1" t="str">
        <v>BioLegend</v>
      </c>
      <c r="B190" s="1">
        <v>11888.8</v>
      </c>
      <c r="C190" s="1" t="str">
        <v>EED115898</v>
      </c>
      <c r="D190" s="2">
        <v>45807</v>
      </c>
      <c r="E190" s="2">
        <v>45818</v>
      </c>
      <c r="F190" s="1">
        <v>108127</v>
      </c>
      <c r="G190" s="1">
        <v>1</v>
      </c>
      <c r="H190" s="1">
        <v>1</v>
      </c>
      <c r="I190" s="1">
        <v>0</v>
      </c>
      <c r="J190" s="1" t="str">
        <v>Delhi</v>
      </c>
      <c r="K190" s="1">
        <v>0</v>
      </c>
      <c r="L190" s="1"/>
      <c r="M190" s="1">
        <f t="shared" si="6"/>
        <v>11888.8</v>
      </c>
      <c r="N190" s="1">
        <f t="shared" si="7"/>
        <v>11888.8</v>
      </c>
      <c r="O190" s="1">
        <f t="shared" si="8"/>
        <v>0</v>
      </c>
    </row>
    <row r="191" spans="1:15" x14ac:dyDescent="0.25">
      <c r="A191" s="1" t="str">
        <v>BioLegend</v>
      </c>
      <c r="B191" s="1">
        <v>17740.8</v>
      </c>
      <c r="C191" s="1" t="str">
        <v>EED115898</v>
      </c>
      <c r="D191" s="2">
        <v>45807</v>
      </c>
      <c r="E191" s="2">
        <v>45818</v>
      </c>
      <c r="F191" s="1">
        <v>115534</v>
      </c>
      <c r="G191" s="1">
        <v>1</v>
      </c>
      <c r="H191" s="1">
        <v>1</v>
      </c>
      <c r="I191" s="1">
        <v>0</v>
      </c>
      <c r="J191" s="1" t="str">
        <v>Faridabad</v>
      </c>
      <c r="K191" s="1">
        <v>0</v>
      </c>
      <c r="L191" s="1"/>
      <c r="M191" s="1">
        <f t="shared" si="6"/>
        <v>17740.8</v>
      </c>
      <c r="N191" s="1">
        <f t="shared" si="7"/>
        <v>17740.8</v>
      </c>
      <c r="O191" s="1">
        <f t="shared" si="8"/>
        <v>0</v>
      </c>
    </row>
    <row r="192" spans="1:15" x14ac:dyDescent="0.25">
      <c r="A192" s="1" t="str">
        <v>BioLegend</v>
      </c>
      <c r="B192" s="1">
        <v>6635.2000000000007</v>
      </c>
      <c r="C192" s="1" t="str">
        <v>EED115898</v>
      </c>
      <c r="D192" s="2">
        <v>45807</v>
      </c>
      <c r="E192" s="2">
        <v>45818</v>
      </c>
      <c r="F192" s="1">
        <v>117310</v>
      </c>
      <c r="G192" s="1">
        <v>1</v>
      </c>
      <c r="H192" s="1">
        <v>1</v>
      </c>
      <c r="I192" s="1">
        <v>0</v>
      </c>
      <c r="J192" s="1" t="str">
        <v>Delhi</v>
      </c>
      <c r="K192" s="1">
        <v>0</v>
      </c>
      <c r="L192" s="1"/>
      <c r="M192" s="1">
        <f t="shared" si="6"/>
        <v>6635.2000000000007</v>
      </c>
      <c r="N192" s="1">
        <f t="shared" si="7"/>
        <v>6635.2000000000007</v>
      </c>
      <c r="O192" s="1">
        <f t="shared" si="8"/>
        <v>0</v>
      </c>
    </row>
    <row r="193" spans="1:15" x14ac:dyDescent="0.25">
      <c r="A193" s="1" t="str">
        <v>BioLegend</v>
      </c>
      <c r="B193" s="1">
        <v>6468</v>
      </c>
      <c r="C193" s="1" t="str">
        <v>EED115898</v>
      </c>
      <c r="D193" s="2">
        <v>45807</v>
      </c>
      <c r="E193" s="2">
        <v>45818</v>
      </c>
      <c r="F193" s="1">
        <v>127611</v>
      </c>
      <c r="G193" s="1">
        <v>1</v>
      </c>
      <c r="H193" s="1">
        <v>1</v>
      </c>
      <c r="I193" s="1">
        <v>0</v>
      </c>
      <c r="J193" s="1" t="str">
        <v>Delhi</v>
      </c>
      <c r="K193" s="1">
        <v>0</v>
      </c>
      <c r="L193" s="1"/>
      <c r="M193" s="1">
        <f t="shared" si="6"/>
        <v>6468</v>
      </c>
      <c r="N193" s="1">
        <f t="shared" si="7"/>
        <v>6468</v>
      </c>
      <c r="O193" s="1">
        <f t="shared" si="8"/>
        <v>0</v>
      </c>
    </row>
    <row r="194" spans="1:15" x14ac:dyDescent="0.25">
      <c r="A194" s="1" t="str">
        <v>BioLegend</v>
      </c>
      <c r="B194" s="1">
        <v>18295.2</v>
      </c>
      <c r="C194" s="1" t="str">
        <v>EED115898</v>
      </c>
      <c r="D194" s="2">
        <v>45807</v>
      </c>
      <c r="E194" s="2">
        <v>45818</v>
      </c>
      <c r="F194" s="1">
        <v>127641</v>
      </c>
      <c r="G194" s="1">
        <v>1</v>
      </c>
      <c r="H194" s="1">
        <v>1</v>
      </c>
      <c r="I194" s="1">
        <v>0</v>
      </c>
      <c r="J194" s="1" t="str">
        <v>Delhi</v>
      </c>
      <c r="K194" s="1">
        <v>0</v>
      </c>
      <c r="L194" s="1"/>
      <c r="M194" s="1">
        <f t="shared" si="6"/>
        <v>18295.2</v>
      </c>
      <c r="N194" s="1">
        <f t="shared" si="7"/>
        <v>18295.2</v>
      </c>
      <c r="O194" s="1">
        <f t="shared" si="8"/>
        <v>0</v>
      </c>
    </row>
    <row r="195" spans="1:15" x14ac:dyDescent="0.25">
      <c r="A195" s="1" t="str">
        <v>BioLegend</v>
      </c>
      <c r="B195" s="1">
        <v>7638.4</v>
      </c>
      <c r="C195" s="1" t="str">
        <v>EED115898</v>
      </c>
      <c r="D195" s="2">
        <v>45807</v>
      </c>
      <c r="E195" s="2">
        <v>45818</v>
      </c>
      <c r="F195" s="1">
        <v>128023</v>
      </c>
      <c r="G195" s="1">
        <v>1</v>
      </c>
      <c r="H195" s="1">
        <v>1</v>
      </c>
      <c r="I195" s="1">
        <v>0</v>
      </c>
      <c r="J195" s="1" t="str">
        <v>Delhi</v>
      </c>
      <c r="K195" s="1">
        <v>0</v>
      </c>
      <c r="L195" s="1"/>
      <c r="M195" s="1">
        <f t="shared" ref="M195:M258" si="9">G195*B195</f>
        <v>7638.4</v>
      </c>
      <c r="N195" s="1">
        <f t="shared" ref="N195:N258" si="10">H195*B195</f>
        <v>7638.4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17617.599999999999</v>
      </c>
      <c r="C196" s="1" t="str">
        <v>EED115898</v>
      </c>
      <c r="D196" s="2">
        <v>45807</v>
      </c>
      <c r="E196" s="2">
        <v>45818</v>
      </c>
      <c r="F196" s="1">
        <v>128041</v>
      </c>
      <c r="G196" s="1">
        <v>1</v>
      </c>
      <c r="H196" s="1">
        <v>1</v>
      </c>
      <c r="I196" s="1">
        <v>0</v>
      </c>
      <c r="J196" s="1" t="str">
        <v>Delhi</v>
      </c>
      <c r="K196" s="1">
        <v>0</v>
      </c>
      <c r="L196" s="1"/>
      <c r="M196" s="1">
        <f t="shared" si="9"/>
        <v>17617.599999999999</v>
      </c>
      <c r="N196" s="1">
        <f t="shared" si="10"/>
        <v>17617.599999999999</v>
      </c>
      <c r="O196" s="1">
        <f t="shared" si="11"/>
        <v>0</v>
      </c>
    </row>
    <row r="197" spans="1:15" x14ac:dyDescent="0.25">
      <c r="A197" s="1" t="str">
        <v>BioLegend</v>
      </c>
      <c r="B197" s="1">
        <v>21560</v>
      </c>
      <c r="C197" s="1" t="str">
        <v>EED115898</v>
      </c>
      <c r="D197" s="2">
        <v>45807</v>
      </c>
      <c r="E197" s="2">
        <v>45818</v>
      </c>
      <c r="F197" s="1">
        <v>129814</v>
      </c>
      <c r="G197" s="1">
        <v>1</v>
      </c>
      <c r="H197" s="1">
        <v>1</v>
      </c>
      <c r="I197" s="1">
        <v>0</v>
      </c>
      <c r="J197" s="1" t="str">
        <v>Faridabad</v>
      </c>
      <c r="K197" s="1">
        <v>0</v>
      </c>
      <c r="L197" s="1"/>
      <c r="M197" s="1">
        <f t="shared" si="9"/>
        <v>21560</v>
      </c>
      <c r="N197" s="1">
        <f t="shared" si="10"/>
        <v>21560</v>
      </c>
      <c r="O197" s="1">
        <f t="shared" si="11"/>
        <v>0</v>
      </c>
    </row>
    <row r="198" spans="1:15" x14ac:dyDescent="0.25">
      <c r="A198" s="1" t="str">
        <v>BioLegend</v>
      </c>
      <c r="B198" s="1">
        <v>17987.2</v>
      </c>
      <c r="C198" s="1" t="str">
        <v>EED115898</v>
      </c>
      <c r="D198" s="2">
        <v>45807</v>
      </c>
      <c r="E198" s="2">
        <v>45818</v>
      </c>
      <c r="F198" s="1">
        <v>129819</v>
      </c>
      <c r="G198" s="1">
        <v>1</v>
      </c>
      <c r="H198" s="1">
        <v>1</v>
      </c>
      <c r="I198" s="1">
        <v>0</v>
      </c>
      <c r="J198" s="1" t="str">
        <v>Delhi</v>
      </c>
      <c r="K198" s="1">
        <v>0</v>
      </c>
      <c r="L198" s="1"/>
      <c r="M198" s="1">
        <f t="shared" si="9"/>
        <v>17987.2</v>
      </c>
      <c r="N198" s="1">
        <f t="shared" si="10"/>
        <v>17987.2</v>
      </c>
      <c r="O198" s="1">
        <f t="shared" si="11"/>
        <v>0</v>
      </c>
    </row>
    <row r="199" spans="1:15" x14ac:dyDescent="0.25">
      <c r="A199" s="1" t="str">
        <v>BioLegend</v>
      </c>
      <c r="B199" s="1">
        <v>29629.599999999999</v>
      </c>
      <c r="C199" s="1" t="str">
        <v>EED115898</v>
      </c>
      <c r="D199" s="2">
        <v>45807</v>
      </c>
      <c r="E199" s="2">
        <v>45818</v>
      </c>
      <c r="F199" s="1">
        <v>133303</v>
      </c>
      <c r="G199" s="1">
        <v>1</v>
      </c>
      <c r="H199" s="1">
        <v>1</v>
      </c>
      <c r="I199" s="1">
        <v>0</v>
      </c>
      <c r="J199" s="1" t="str">
        <v>Faridabad</v>
      </c>
      <c r="K199" s="1">
        <v>0</v>
      </c>
      <c r="L199" s="1"/>
      <c r="M199" s="1">
        <f t="shared" si="9"/>
        <v>29629.599999999999</v>
      </c>
      <c r="N199" s="1">
        <f t="shared" si="10"/>
        <v>29629.599999999999</v>
      </c>
      <c r="O199" s="1">
        <f t="shared" si="11"/>
        <v>0</v>
      </c>
    </row>
    <row r="200" spans="1:15" x14ac:dyDescent="0.25">
      <c r="A200" s="1" t="str">
        <v>BioLegend</v>
      </c>
      <c r="B200" s="1">
        <v>21683.200000000001</v>
      </c>
      <c r="C200" s="1" t="str">
        <v>EED115898</v>
      </c>
      <c r="D200" s="2">
        <v>45807</v>
      </c>
      <c r="E200" s="2">
        <v>45818</v>
      </c>
      <c r="F200" s="1">
        <v>135014</v>
      </c>
      <c r="G200" s="1">
        <v>1</v>
      </c>
      <c r="H200" s="1">
        <v>1</v>
      </c>
      <c r="I200" s="1">
        <v>0</v>
      </c>
      <c r="J200" s="1" t="str">
        <v>Faridabad</v>
      </c>
      <c r="K200" s="1">
        <v>0</v>
      </c>
      <c r="L200" s="1"/>
      <c r="M200" s="1">
        <f t="shared" si="9"/>
        <v>21683.200000000001</v>
      </c>
      <c r="N200" s="1">
        <f t="shared" si="10"/>
        <v>21683.200000000001</v>
      </c>
      <c r="O200" s="1">
        <f t="shared" si="11"/>
        <v>0</v>
      </c>
    </row>
    <row r="201" spans="1:15" x14ac:dyDescent="0.25">
      <c r="A201" s="1" t="str">
        <v>BioLegend</v>
      </c>
      <c r="B201" s="1">
        <v>8408.4</v>
      </c>
      <c r="C201" s="1" t="str">
        <v>EED115898</v>
      </c>
      <c r="D201" s="2">
        <v>45807</v>
      </c>
      <c r="E201" s="2">
        <v>45818</v>
      </c>
      <c r="F201" s="1">
        <v>135015</v>
      </c>
      <c r="G201" s="1">
        <v>1</v>
      </c>
      <c r="H201" s="1">
        <v>1</v>
      </c>
      <c r="I201" s="1">
        <v>0</v>
      </c>
      <c r="J201" s="1" t="str">
        <v>Delhi</v>
      </c>
      <c r="K201" s="1">
        <v>0</v>
      </c>
      <c r="L201" s="1"/>
      <c r="M201" s="1">
        <f t="shared" si="9"/>
        <v>8408.4</v>
      </c>
      <c r="N201" s="1">
        <f t="shared" si="10"/>
        <v>8408.4</v>
      </c>
      <c r="O201" s="1">
        <f t="shared" si="11"/>
        <v>0</v>
      </c>
    </row>
    <row r="202" spans="1:15" x14ac:dyDescent="0.25">
      <c r="A202" s="1" t="str">
        <v>BioLegend</v>
      </c>
      <c r="B202" s="1">
        <v>15954.400000000001</v>
      </c>
      <c r="C202" s="1" t="str">
        <v>EED115898</v>
      </c>
      <c r="D202" s="2">
        <v>45807</v>
      </c>
      <c r="E202" s="2">
        <v>45818</v>
      </c>
      <c r="F202" s="1">
        <v>135241</v>
      </c>
      <c r="G202" s="1">
        <v>1</v>
      </c>
      <c r="H202" s="1">
        <v>1</v>
      </c>
      <c r="I202" s="1">
        <v>0</v>
      </c>
      <c r="J202" s="1" t="str">
        <v>Delhi</v>
      </c>
      <c r="K202" s="1">
        <v>0</v>
      </c>
      <c r="L202" s="1"/>
      <c r="M202" s="1">
        <f t="shared" si="9"/>
        <v>15954.400000000001</v>
      </c>
      <c r="N202" s="1">
        <f t="shared" si="10"/>
        <v>15954.400000000001</v>
      </c>
      <c r="O202" s="1">
        <f t="shared" si="11"/>
        <v>0</v>
      </c>
    </row>
    <row r="203" spans="1:15" x14ac:dyDescent="0.25">
      <c r="A203" s="1" t="str">
        <v>BioLegend</v>
      </c>
      <c r="B203" s="1">
        <v>17292</v>
      </c>
      <c r="C203" s="1" t="str">
        <v>EED115898</v>
      </c>
      <c r="D203" s="2">
        <v>45807</v>
      </c>
      <c r="E203" s="2">
        <v>45818</v>
      </c>
      <c r="F203" s="1">
        <v>137623</v>
      </c>
      <c r="G203" s="1">
        <v>1</v>
      </c>
      <c r="H203" s="1">
        <v>1</v>
      </c>
      <c r="I203" s="1">
        <v>0</v>
      </c>
      <c r="J203" s="1" t="str">
        <v>Faridabad</v>
      </c>
      <c r="K203" s="1">
        <v>0</v>
      </c>
      <c r="L203" s="1"/>
      <c r="M203" s="1">
        <f t="shared" si="9"/>
        <v>17292</v>
      </c>
      <c r="N203" s="1">
        <f t="shared" si="10"/>
        <v>17292</v>
      </c>
      <c r="O203" s="1">
        <f t="shared" si="11"/>
        <v>0</v>
      </c>
    </row>
    <row r="204" spans="1:15" x14ac:dyDescent="0.25">
      <c r="A204" s="1" t="str">
        <v>BioLegend</v>
      </c>
      <c r="B204" s="1">
        <v>9094.7999999999993</v>
      </c>
      <c r="C204" s="1" t="str">
        <v>EED115898</v>
      </c>
      <c r="D204" s="2">
        <v>45807</v>
      </c>
      <c r="E204" s="2">
        <v>45818</v>
      </c>
      <c r="F204" s="1">
        <v>141719</v>
      </c>
      <c r="G204" s="1">
        <v>1</v>
      </c>
      <c r="H204" s="1">
        <v>1</v>
      </c>
      <c r="I204" s="1">
        <v>0</v>
      </c>
      <c r="J204" s="1" t="str">
        <v>Delhi</v>
      </c>
      <c r="K204" s="1">
        <v>0</v>
      </c>
      <c r="L204" s="1"/>
      <c r="M204" s="1">
        <f t="shared" si="9"/>
        <v>9094.7999999999993</v>
      </c>
      <c r="N204" s="1">
        <f t="shared" si="10"/>
        <v>9094.7999999999993</v>
      </c>
      <c r="O204" s="1">
        <f t="shared" si="11"/>
        <v>0</v>
      </c>
    </row>
    <row r="205" spans="1:15" x14ac:dyDescent="0.25">
      <c r="A205" s="1" t="str">
        <v>BioLegend</v>
      </c>
      <c r="B205" s="1">
        <v>5790.4</v>
      </c>
      <c r="C205" s="1" t="str">
        <v>EED115898</v>
      </c>
      <c r="D205" s="2">
        <v>45807</v>
      </c>
      <c r="E205" s="2">
        <v>45818</v>
      </c>
      <c r="F205" s="1">
        <v>144605</v>
      </c>
      <c r="G205" s="1">
        <v>1</v>
      </c>
      <c r="H205" s="1">
        <v>1</v>
      </c>
      <c r="I205" s="1">
        <v>0</v>
      </c>
      <c r="J205" s="1" t="str">
        <v>Hyderabad</v>
      </c>
      <c r="K205" s="1">
        <v>0</v>
      </c>
      <c r="L205" s="1"/>
      <c r="M205" s="1">
        <f t="shared" si="9"/>
        <v>5790.4</v>
      </c>
      <c r="N205" s="1">
        <f t="shared" si="10"/>
        <v>5790.4</v>
      </c>
      <c r="O205" s="1">
        <f t="shared" si="11"/>
        <v>0</v>
      </c>
    </row>
    <row r="206" spans="1:15" x14ac:dyDescent="0.25">
      <c r="A206" s="1" t="str">
        <v>BioLegend</v>
      </c>
      <c r="B206" s="1">
        <v>8522.7999999999993</v>
      </c>
      <c r="C206" s="1" t="str">
        <v>EED115898</v>
      </c>
      <c r="D206" s="2">
        <v>45807</v>
      </c>
      <c r="E206" s="2">
        <v>45818</v>
      </c>
      <c r="F206" s="1">
        <v>145505</v>
      </c>
      <c r="G206" s="1">
        <v>1</v>
      </c>
      <c r="H206" s="1">
        <v>1</v>
      </c>
      <c r="I206" s="1">
        <v>0</v>
      </c>
      <c r="J206" s="1" t="str">
        <v>Delhi</v>
      </c>
      <c r="K206" s="1">
        <v>0</v>
      </c>
      <c r="L206" s="1"/>
      <c r="M206" s="1">
        <f t="shared" si="9"/>
        <v>8522.7999999999993</v>
      </c>
      <c r="N206" s="1">
        <f t="shared" si="10"/>
        <v>8522.7999999999993</v>
      </c>
      <c r="O206" s="1">
        <f t="shared" si="11"/>
        <v>0</v>
      </c>
    </row>
    <row r="207" spans="1:15" x14ac:dyDescent="0.25">
      <c r="A207" s="1" t="str">
        <v>BioLegend</v>
      </c>
      <c r="B207" s="1">
        <v>12342</v>
      </c>
      <c r="C207" s="1" t="str">
        <v>EED115898</v>
      </c>
      <c r="D207" s="2">
        <v>45807</v>
      </c>
      <c r="E207" s="2">
        <v>45818</v>
      </c>
      <c r="F207" s="1">
        <v>145511</v>
      </c>
      <c r="G207" s="1">
        <v>1</v>
      </c>
      <c r="H207" s="1">
        <v>1</v>
      </c>
      <c r="I207" s="1">
        <v>0</v>
      </c>
      <c r="J207" s="1" t="str">
        <v>Hyderabad</v>
      </c>
      <c r="K207" s="1">
        <v>0</v>
      </c>
      <c r="L207" s="1"/>
      <c r="M207" s="1">
        <f t="shared" si="9"/>
        <v>12342</v>
      </c>
      <c r="N207" s="1">
        <f t="shared" si="10"/>
        <v>12342</v>
      </c>
      <c r="O207" s="1">
        <f t="shared" si="11"/>
        <v>0</v>
      </c>
    </row>
    <row r="208" spans="1:15" x14ac:dyDescent="0.25">
      <c r="A208" s="1" t="str">
        <v>BioLegend</v>
      </c>
      <c r="B208" s="1">
        <v>8408.4</v>
      </c>
      <c r="C208" s="1" t="str">
        <v>EED115898</v>
      </c>
      <c r="D208" s="2">
        <v>45807</v>
      </c>
      <c r="E208" s="2">
        <v>45818</v>
      </c>
      <c r="F208" s="1">
        <v>145521</v>
      </c>
      <c r="G208" s="1">
        <v>1</v>
      </c>
      <c r="H208" s="1">
        <v>1</v>
      </c>
      <c r="I208" s="1">
        <v>0</v>
      </c>
      <c r="J208" s="1" t="str">
        <v>Delhi</v>
      </c>
      <c r="K208" s="1">
        <v>0</v>
      </c>
      <c r="L208" s="1"/>
      <c r="M208" s="1">
        <f t="shared" si="9"/>
        <v>8408.4</v>
      </c>
      <c r="N208" s="1">
        <f t="shared" si="10"/>
        <v>8408.4</v>
      </c>
      <c r="O208" s="1">
        <f t="shared" si="11"/>
        <v>0</v>
      </c>
    </row>
    <row r="209" spans="1:15" x14ac:dyDescent="0.25">
      <c r="A209" s="1" t="str">
        <v>BioLegend</v>
      </c>
      <c r="B209" s="1">
        <v>21868</v>
      </c>
      <c r="C209" s="1" t="str">
        <v>EED115898</v>
      </c>
      <c r="D209" s="2">
        <v>45807</v>
      </c>
      <c r="E209" s="2">
        <v>45818</v>
      </c>
      <c r="F209" s="1">
        <v>146606</v>
      </c>
      <c r="G209" s="1">
        <v>1</v>
      </c>
      <c r="H209" s="1">
        <v>1</v>
      </c>
      <c r="I209" s="1">
        <v>0</v>
      </c>
      <c r="J209" s="1" t="str">
        <v>Faridabad</v>
      </c>
      <c r="K209" s="1">
        <v>0</v>
      </c>
      <c r="L209" s="1"/>
      <c r="M209" s="1">
        <f t="shared" si="9"/>
        <v>21868</v>
      </c>
      <c r="N209" s="1">
        <f t="shared" si="10"/>
        <v>21868</v>
      </c>
      <c r="O209" s="1">
        <f t="shared" si="11"/>
        <v>0</v>
      </c>
    </row>
    <row r="210" spans="1:15" x14ac:dyDescent="0.25">
      <c r="A210" s="1" t="str">
        <v>BioLegend</v>
      </c>
      <c r="B210" s="1">
        <v>12755.599999999999</v>
      </c>
      <c r="C210" s="1" t="str">
        <v>EED115898</v>
      </c>
      <c r="D210" s="2">
        <v>45807</v>
      </c>
      <c r="E210" s="2">
        <v>45818</v>
      </c>
      <c r="F210" s="1">
        <v>147710</v>
      </c>
      <c r="G210" s="1">
        <v>1</v>
      </c>
      <c r="H210" s="1">
        <v>1</v>
      </c>
      <c r="I210" s="1">
        <v>0</v>
      </c>
      <c r="J210" s="1" t="str">
        <v>Delhi</v>
      </c>
      <c r="K210" s="1">
        <v>0</v>
      </c>
      <c r="L210" s="1"/>
      <c r="M210" s="1">
        <f t="shared" si="9"/>
        <v>12755.599999999999</v>
      </c>
      <c r="N210" s="1">
        <f t="shared" si="10"/>
        <v>12755.599999999999</v>
      </c>
      <c r="O210" s="1">
        <f t="shared" si="11"/>
        <v>0</v>
      </c>
    </row>
    <row r="211" spans="1:15" x14ac:dyDescent="0.25">
      <c r="A211" s="1" t="str">
        <v>BioLegend</v>
      </c>
      <c r="B211" s="1">
        <v>11096.8</v>
      </c>
      <c r="C211" s="1" t="str">
        <v>EED115898</v>
      </c>
      <c r="D211" s="2">
        <v>45807</v>
      </c>
      <c r="E211" s="2">
        <v>45818</v>
      </c>
      <c r="F211" s="1">
        <v>148233</v>
      </c>
      <c r="G211" s="1">
        <v>1</v>
      </c>
      <c r="H211" s="1">
        <v>1</v>
      </c>
      <c r="I211" s="1">
        <v>0</v>
      </c>
      <c r="J211" s="1" t="str">
        <v>Delhi</v>
      </c>
      <c r="K211" s="1">
        <v>0</v>
      </c>
      <c r="L211" s="1"/>
      <c r="M211" s="1">
        <f t="shared" si="9"/>
        <v>11096.8</v>
      </c>
      <c r="N211" s="1">
        <f t="shared" si="10"/>
        <v>11096.8</v>
      </c>
      <c r="O211" s="1">
        <f t="shared" si="11"/>
        <v>0</v>
      </c>
    </row>
    <row r="212" spans="1:15" x14ac:dyDescent="0.25">
      <c r="A212" s="1" t="str">
        <v>BioLegend</v>
      </c>
      <c r="B212" s="1">
        <v>23100</v>
      </c>
      <c r="C212" s="1" t="str">
        <v>EED115898</v>
      </c>
      <c r="D212" s="2">
        <v>45807</v>
      </c>
      <c r="E212" s="2">
        <v>45818</v>
      </c>
      <c r="F212" s="1">
        <v>154308</v>
      </c>
      <c r="G212" s="1">
        <v>1</v>
      </c>
      <c r="H212" s="1">
        <v>1</v>
      </c>
      <c r="I212" s="1">
        <v>0</v>
      </c>
      <c r="J212" s="1" t="str">
        <v>Faridabad</v>
      </c>
      <c r="K212" s="1">
        <v>0</v>
      </c>
      <c r="L212" s="1"/>
      <c r="M212" s="1">
        <f t="shared" si="9"/>
        <v>23100</v>
      </c>
      <c r="N212" s="1">
        <f t="shared" si="10"/>
        <v>23100</v>
      </c>
      <c r="O212" s="1">
        <f t="shared" si="11"/>
        <v>0</v>
      </c>
    </row>
    <row r="213" spans="1:15" x14ac:dyDescent="0.25">
      <c r="A213" s="1" t="str">
        <v>BioLegend</v>
      </c>
      <c r="B213" s="1">
        <v>21450</v>
      </c>
      <c r="C213" s="1" t="str">
        <v>EED115898</v>
      </c>
      <c r="D213" s="2">
        <v>45807</v>
      </c>
      <c r="E213" s="2">
        <v>45818</v>
      </c>
      <c r="F213" s="1">
        <v>155526</v>
      </c>
      <c r="G213" s="1">
        <v>1</v>
      </c>
      <c r="H213" s="1">
        <v>1</v>
      </c>
      <c r="I213" s="1">
        <v>0</v>
      </c>
      <c r="J213" s="1" t="str">
        <v>Delhi</v>
      </c>
      <c r="K213" s="1">
        <v>0</v>
      </c>
      <c r="L213" s="1"/>
      <c r="M213" s="1">
        <f t="shared" si="9"/>
        <v>21450</v>
      </c>
      <c r="N213" s="1">
        <f t="shared" si="10"/>
        <v>21450</v>
      </c>
      <c r="O213" s="1">
        <f t="shared" si="11"/>
        <v>0</v>
      </c>
    </row>
    <row r="214" spans="1:15" x14ac:dyDescent="0.25">
      <c r="A214" s="1" t="str">
        <v>BioLegend</v>
      </c>
      <c r="B214" s="1">
        <v>8065.2000000000007</v>
      </c>
      <c r="C214" s="1" t="str">
        <v>EED115898</v>
      </c>
      <c r="D214" s="2">
        <v>45807</v>
      </c>
      <c r="E214" s="2">
        <v>45818</v>
      </c>
      <c r="F214" s="1">
        <v>155909</v>
      </c>
      <c r="G214" s="1">
        <v>1</v>
      </c>
      <c r="H214" s="1">
        <v>1</v>
      </c>
      <c r="I214" s="1">
        <v>0</v>
      </c>
      <c r="J214" s="1" t="str">
        <v>Delhi</v>
      </c>
      <c r="K214" s="1">
        <v>0</v>
      </c>
      <c r="L214" s="1"/>
      <c r="M214" s="1">
        <f t="shared" si="9"/>
        <v>8065.2000000000007</v>
      </c>
      <c r="N214" s="1">
        <f t="shared" si="10"/>
        <v>8065.2000000000007</v>
      </c>
      <c r="O214" s="1">
        <f t="shared" si="11"/>
        <v>0</v>
      </c>
    </row>
    <row r="215" spans="1:15" x14ac:dyDescent="0.25">
      <c r="A215" s="1" t="str">
        <v>BioLegend</v>
      </c>
      <c r="B215" s="1">
        <v>20020</v>
      </c>
      <c r="C215" s="1" t="str">
        <v>EED115898</v>
      </c>
      <c r="D215" s="2">
        <v>45807</v>
      </c>
      <c r="E215" s="2">
        <v>45818</v>
      </c>
      <c r="F215" s="1">
        <v>156541</v>
      </c>
      <c r="G215" s="1">
        <v>1</v>
      </c>
      <c r="H215" s="1">
        <v>1</v>
      </c>
      <c r="I215" s="1">
        <v>0</v>
      </c>
      <c r="J215" s="1" t="str">
        <v>Delhi</v>
      </c>
      <c r="K215" s="1">
        <v>0</v>
      </c>
      <c r="L215" s="1"/>
      <c r="M215" s="1">
        <f t="shared" si="9"/>
        <v>20020</v>
      </c>
      <c r="N215" s="1">
        <f t="shared" si="10"/>
        <v>20020</v>
      </c>
      <c r="O215" s="1">
        <f t="shared" si="11"/>
        <v>0</v>
      </c>
    </row>
    <row r="216" spans="1:15" x14ac:dyDescent="0.25">
      <c r="A216" s="1" t="str">
        <v>BioLegend</v>
      </c>
      <c r="B216" s="1">
        <v>19404</v>
      </c>
      <c r="C216" s="1" t="str">
        <v>EED115898</v>
      </c>
      <c r="D216" s="2">
        <v>45807</v>
      </c>
      <c r="E216" s="2">
        <v>45818</v>
      </c>
      <c r="F216" s="1">
        <v>156918</v>
      </c>
      <c r="G216" s="1">
        <v>1</v>
      </c>
      <c r="H216" s="1">
        <v>1</v>
      </c>
      <c r="I216" s="1">
        <v>0</v>
      </c>
      <c r="J216" s="1" t="str">
        <v>Pune</v>
      </c>
      <c r="K216" s="1">
        <v>0</v>
      </c>
      <c r="L216" s="1"/>
      <c r="M216" s="1">
        <f t="shared" si="9"/>
        <v>19404</v>
      </c>
      <c r="N216" s="1">
        <f t="shared" si="10"/>
        <v>19404</v>
      </c>
      <c r="O216" s="1">
        <f t="shared" si="11"/>
        <v>0</v>
      </c>
    </row>
    <row r="217" spans="1:15" x14ac:dyDescent="0.25">
      <c r="A217" s="1" t="str">
        <v>BioLegend</v>
      </c>
      <c r="B217" s="1">
        <v>3326.3999999999996</v>
      </c>
      <c r="C217" s="1" t="str">
        <v>EED115898</v>
      </c>
      <c r="D217" s="2">
        <v>45807</v>
      </c>
      <c r="E217" s="2">
        <v>45818</v>
      </c>
      <c r="F217" s="1">
        <v>157305</v>
      </c>
      <c r="G217" s="1">
        <v>1</v>
      </c>
      <c r="H217" s="1">
        <v>1</v>
      </c>
      <c r="I217" s="1">
        <v>0</v>
      </c>
      <c r="J217" s="1" t="str">
        <v>Delhi</v>
      </c>
      <c r="K217" s="1">
        <v>0</v>
      </c>
      <c r="L217" s="1"/>
      <c r="M217" s="1">
        <f t="shared" si="9"/>
        <v>3326.3999999999996</v>
      </c>
      <c r="N217" s="1">
        <f t="shared" si="10"/>
        <v>3326.3999999999996</v>
      </c>
      <c r="O217" s="1">
        <f t="shared" si="11"/>
        <v>0</v>
      </c>
    </row>
    <row r="218" spans="1:15" x14ac:dyDescent="0.25">
      <c r="A218" s="1" t="str">
        <v>BioLegend</v>
      </c>
      <c r="B218" s="1">
        <v>16077.599999999999</v>
      </c>
      <c r="C218" s="1" t="str">
        <v>EED115898</v>
      </c>
      <c r="D218" s="2">
        <v>45807</v>
      </c>
      <c r="E218" s="2">
        <v>45818</v>
      </c>
      <c r="F218" s="1">
        <v>161006</v>
      </c>
      <c r="G218" s="1">
        <v>1</v>
      </c>
      <c r="H218" s="1">
        <v>1</v>
      </c>
      <c r="I218" s="1">
        <v>0</v>
      </c>
      <c r="J218" s="1" t="str">
        <v>Faridabad</v>
      </c>
      <c r="K218" s="1">
        <v>0</v>
      </c>
      <c r="L218" s="1"/>
      <c r="M218" s="1">
        <f t="shared" si="9"/>
        <v>16077.599999999999</v>
      </c>
      <c r="N218" s="1">
        <f t="shared" si="10"/>
        <v>16077.599999999999</v>
      </c>
      <c r="O218" s="1">
        <f t="shared" si="11"/>
        <v>0</v>
      </c>
    </row>
    <row r="219" spans="1:15" x14ac:dyDescent="0.25">
      <c r="A219" s="1" t="str">
        <v>BioLegend</v>
      </c>
      <c r="B219" s="1">
        <v>10582</v>
      </c>
      <c r="C219" s="1" t="str">
        <v>EED115898</v>
      </c>
      <c r="D219" s="2">
        <v>45807</v>
      </c>
      <c r="E219" s="2">
        <v>45818</v>
      </c>
      <c r="F219" s="1">
        <v>161218</v>
      </c>
      <c r="G219" s="1">
        <v>1</v>
      </c>
      <c r="H219" s="1">
        <v>1</v>
      </c>
      <c r="I219" s="1">
        <v>0</v>
      </c>
      <c r="J219" s="1" t="str">
        <v>Delhi</v>
      </c>
      <c r="K219" s="1">
        <v>0</v>
      </c>
      <c r="L219" s="1"/>
      <c r="M219" s="1">
        <f t="shared" si="9"/>
        <v>10582</v>
      </c>
      <c r="N219" s="1">
        <f t="shared" si="10"/>
        <v>10582</v>
      </c>
      <c r="O219" s="1">
        <f t="shared" si="11"/>
        <v>0</v>
      </c>
    </row>
    <row r="220" spans="1:15" x14ac:dyDescent="0.25">
      <c r="A220" s="1" t="str">
        <v>BioLegend</v>
      </c>
      <c r="B220" s="1">
        <v>14128.400000000001</v>
      </c>
      <c r="C220" s="1" t="str">
        <v>EED115898</v>
      </c>
      <c r="D220" s="2">
        <v>45807</v>
      </c>
      <c r="E220" s="2">
        <v>45818</v>
      </c>
      <c r="F220" s="1">
        <v>164204</v>
      </c>
      <c r="G220" s="1">
        <v>1</v>
      </c>
      <c r="H220" s="1">
        <v>1</v>
      </c>
      <c r="I220" s="1">
        <v>0</v>
      </c>
      <c r="J220" s="1" t="str">
        <v>Delhi</v>
      </c>
      <c r="K220" s="1">
        <v>0</v>
      </c>
      <c r="L220" s="1"/>
      <c r="M220" s="1">
        <f t="shared" si="9"/>
        <v>14128.400000000001</v>
      </c>
      <c r="N220" s="1">
        <f t="shared" si="10"/>
        <v>14128.400000000001</v>
      </c>
      <c r="O220" s="1">
        <f t="shared" si="11"/>
        <v>0</v>
      </c>
    </row>
    <row r="221" spans="1:15" x14ac:dyDescent="0.25">
      <c r="A221" s="1" t="str">
        <v>BioLegend</v>
      </c>
      <c r="B221" s="1">
        <v>6776</v>
      </c>
      <c r="C221" s="1" t="str">
        <v>EED115898</v>
      </c>
      <c r="D221" s="2">
        <v>45807</v>
      </c>
      <c r="E221" s="2">
        <v>45818</v>
      </c>
      <c r="F221" s="1">
        <v>165602</v>
      </c>
      <c r="G221" s="1">
        <v>1</v>
      </c>
      <c r="H221" s="1">
        <v>1</v>
      </c>
      <c r="I221" s="1">
        <v>0</v>
      </c>
      <c r="J221" s="1" t="str">
        <v>Pune</v>
      </c>
      <c r="K221" s="1">
        <v>0</v>
      </c>
      <c r="L221" s="1"/>
      <c r="M221" s="1">
        <f t="shared" si="9"/>
        <v>6776</v>
      </c>
      <c r="N221" s="1">
        <f t="shared" si="10"/>
        <v>6776</v>
      </c>
      <c r="O221" s="1">
        <f t="shared" si="11"/>
        <v>0</v>
      </c>
    </row>
    <row r="222" spans="1:15" x14ac:dyDescent="0.25">
      <c r="A222" s="1" t="str">
        <v>BioLegend</v>
      </c>
      <c r="B222" s="1">
        <v>3080</v>
      </c>
      <c r="C222" s="1" t="str">
        <v>EED115898</v>
      </c>
      <c r="D222" s="2">
        <v>45807</v>
      </c>
      <c r="E222" s="2">
        <v>45818</v>
      </c>
      <c r="F222" s="1">
        <v>300406</v>
      </c>
      <c r="G222" s="1">
        <v>2</v>
      </c>
      <c r="H222" s="1">
        <v>2</v>
      </c>
      <c r="I222" s="1">
        <v>0</v>
      </c>
      <c r="J222" s="1" t="str">
        <v>Banglore</v>
      </c>
      <c r="K222" s="1">
        <v>0</v>
      </c>
      <c r="L222" s="1"/>
      <c r="M222" s="1">
        <f t="shared" si="9"/>
        <v>6160</v>
      </c>
      <c r="N222" s="1">
        <f t="shared" si="10"/>
        <v>6160</v>
      </c>
      <c r="O222" s="1">
        <f t="shared" si="11"/>
        <v>0</v>
      </c>
    </row>
    <row r="223" spans="1:15" x14ac:dyDescent="0.25">
      <c r="A223" s="1" t="str">
        <v>BioLegend</v>
      </c>
      <c r="B223" s="1">
        <v>6406.4</v>
      </c>
      <c r="C223" s="1" t="str">
        <v>EED115898</v>
      </c>
      <c r="D223" s="2">
        <v>45807</v>
      </c>
      <c r="E223" s="2">
        <v>45818</v>
      </c>
      <c r="F223" s="1">
        <v>300529</v>
      </c>
      <c r="G223" s="1">
        <v>1</v>
      </c>
      <c r="H223" s="1">
        <v>1</v>
      </c>
      <c r="I223" s="1">
        <v>0</v>
      </c>
      <c r="J223" s="1" t="str">
        <v>Delhi</v>
      </c>
      <c r="K223" s="1">
        <v>0</v>
      </c>
      <c r="L223" s="1"/>
      <c r="M223" s="1">
        <f t="shared" si="9"/>
        <v>6406.4</v>
      </c>
      <c r="N223" s="1">
        <f t="shared" si="10"/>
        <v>6406.4</v>
      </c>
      <c r="O223" s="1">
        <f t="shared" si="11"/>
        <v>0</v>
      </c>
    </row>
    <row r="224" spans="1:15" x14ac:dyDescent="0.25">
      <c r="A224" s="1" t="str">
        <v>BioLegend</v>
      </c>
      <c r="B224" s="1">
        <v>8734</v>
      </c>
      <c r="C224" s="1" t="str">
        <v>EED115898</v>
      </c>
      <c r="D224" s="2">
        <v>45807</v>
      </c>
      <c r="E224" s="2">
        <v>45818</v>
      </c>
      <c r="F224" s="1">
        <v>300925</v>
      </c>
      <c r="G224" s="1">
        <v>1</v>
      </c>
      <c r="H224" s="1">
        <v>1</v>
      </c>
      <c r="I224" s="1">
        <v>0</v>
      </c>
      <c r="J224" s="1" t="str">
        <v>Delhi</v>
      </c>
      <c r="K224" s="1">
        <v>0</v>
      </c>
      <c r="L224" s="1"/>
      <c r="M224" s="1">
        <f t="shared" si="9"/>
        <v>8734</v>
      </c>
      <c r="N224" s="1">
        <f t="shared" si="10"/>
        <v>8734</v>
      </c>
      <c r="O224" s="1">
        <f t="shared" si="11"/>
        <v>0</v>
      </c>
    </row>
    <row r="225" spans="1:15" x14ac:dyDescent="0.25">
      <c r="A225" s="1" t="str">
        <v>BioLegend</v>
      </c>
      <c r="B225" s="1">
        <v>17987.2</v>
      </c>
      <c r="C225" s="1" t="str">
        <v>EED115898</v>
      </c>
      <c r="D225" s="2">
        <v>45807</v>
      </c>
      <c r="E225" s="2">
        <v>45818</v>
      </c>
      <c r="F225" s="1">
        <v>301820</v>
      </c>
      <c r="G225" s="1">
        <v>1</v>
      </c>
      <c r="H225" s="1">
        <v>1</v>
      </c>
      <c r="I225" s="1">
        <v>0</v>
      </c>
      <c r="J225" s="1" t="str">
        <v>Gujrat</v>
      </c>
      <c r="K225" s="1">
        <v>0</v>
      </c>
      <c r="L225" s="1"/>
      <c r="M225" s="1">
        <f t="shared" si="9"/>
        <v>17987.2</v>
      </c>
      <c r="N225" s="1">
        <f t="shared" si="10"/>
        <v>17987.2</v>
      </c>
      <c r="O225" s="1">
        <f t="shared" si="11"/>
        <v>0</v>
      </c>
    </row>
    <row r="226" spans="1:15" x14ac:dyDescent="0.25">
      <c r="A226" s="1" t="str">
        <v>BioLegend</v>
      </c>
      <c r="B226" s="1">
        <v>8131.2000000000007</v>
      </c>
      <c r="C226" s="1" t="str">
        <v>EED115898</v>
      </c>
      <c r="D226" s="2">
        <v>45807</v>
      </c>
      <c r="E226" s="2">
        <v>45818</v>
      </c>
      <c r="F226" s="1">
        <v>302011</v>
      </c>
      <c r="G226" s="1">
        <v>1</v>
      </c>
      <c r="H226" s="1">
        <v>1</v>
      </c>
      <c r="I226" s="1">
        <v>0</v>
      </c>
      <c r="J226" s="1" t="str">
        <v>Gwalior, Mp</v>
      </c>
      <c r="K226" s="1">
        <v>0</v>
      </c>
      <c r="L226" s="1"/>
      <c r="M226" s="1">
        <f t="shared" si="9"/>
        <v>8131.2000000000007</v>
      </c>
      <c r="N226" s="1">
        <f t="shared" si="10"/>
        <v>8131.2000000000007</v>
      </c>
      <c r="O226" s="1">
        <f t="shared" si="11"/>
        <v>0</v>
      </c>
    </row>
    <row r="227" spans="1:15" x14ac:dyDescent="0.25">
      <c r="A227" s="1" t="str">
        <v>BioLegend</v>
      </c>
      <c r="B227" s="1">
        <v>24816</v>
      </c>
      <c r="C227" s="1" t="str">
        <v>EED115898</v>
      </c>
      <c r="D227" s="2">
        <v>45807</v>
      </c>
      <c r="E227" s="2">
        <v>45818</v>
      </c>
      <c r="F227" s="1">
        <v>302048</v>
      </c>
      <c r="G227" s="1">
        <v>1</v>
      </c>
      <c r="H227" s="1">
        <v>1</v>
      </c>
      <c r="I227" s="1">
        <v>0</v>
      </c>
      <c r="J227" s="1" t="str">
        <v>Gujrat</v>
      </c>
      <c r="K227" s="1">
        <v>0</v>
      </c>
      <c r="L227" s="1"/>
      <c r="M227" s="1">
        <f t="shared" si="9"/>
        <v>24816</v>
      </c>
      <c r="N227" s="1">
        <f t="shared" si="10"/>
        <v>24816</v>
      </c>
      <c r="O227" s="1">
        <f t="shared" si="11"/>
        <v>0</v>
      </c>
    </row>
    <row r="228" spans="1:15" x14ac:dyDescent="0.25">
      <c r="A228" s="1" t="str">
        <v>BioLegend</v>
      </c>
      <c r="B228" s="1">
        <v>27984</v>
      </c>
      <c r="C228" s="1" t="str">
        <v>EED115898</v>
      </c>
      <c r="D228" s="2">
        <v>45807</v>
      </c>
      <c r="E228" s="2">
        <v>45818</v>
      </c>
      <c r="F228" s="1">
        <v>302244</v>
      </c>
      <c r="G228" s="1">
        <v>1</v>
      </c>
      <c r="H228" s="1">
        <v>1</v>
      </c>
      <c r="I228" s="1">
        <v>0</v>
      </c>
      <c r="J228" s="1" t="str">
        <v>Gujrat</v>
      </c>
      <c r="K228" s="1">
        <v>0</v>
      </c>
      <c r="L228" s="1"/>
      <c r="M228" s="1">
        <f t="shared" si="9"/>
        <v>27984</v>
      </c>
      <c r="N228" s="1">
        <f t="shared" si="10"/>
        <v>27984</v>
      </c>
      <c r="O228" s="1">
        <f t="shared" si="11"/>
        <v>0</v>
      </c>
    </row>
    <row r="229" spans="1:15" x14ac:dyDescent="0.25">
      <c r="A229" s="1" t="str">
        <v>BioLegend</v>
      </c>
      <c r="B229" s="1">
        <v>6292</v>
      </c>
      <c r="C229" s="1" t="str">
        <v>EED115898</v>
      </c>
      <c r="D229" s="2">
        <v>45807</v>
      </c>
      <c r="E229" s="2">
        <v>45818</v>
      </c>
      <c r="F229" s="1">
        <v>302610</v>
      </c>
      <c r="G229" s="1">
        <v>1</v>
      </c>
      <c r="H229" s="1">
        <v>1</v>
      </c>
      <c r="I229" s="1">
        <v>0</v>
      </c>
      <c r="J229" s="1" t="str">
        <v>Delhi</v>
      </c>
      <c r="K229" s="1">
        <v>0</v>
      </c>
      <c r="L229" s="1"/>
      <c r="M229" s="1">
        <f t="shared" si="9"/>
        <v>6292</v>
      </c>
      <c r="N229" s="1">
        <f t="shared" si="10"/>
        <v>6292</v>
      </c>
      <c r="O229" s="1">
        <f t="shared" si="11"/>
        <v>0</v>
      </c>
    </row>
    <row r="230" spans="1:15" x14ac:dyDescent="0.25">
      <c r="A230" s="1" t="str">
        <v>BioLegend</v>
      </c>
      <c r="B230" s="1">
        <v>2933.04</v>
      </c>
      <c r="C230" s="1" t="str">
        <v>EED115898</v>
      </c>
      <c r="D230" s="2">
        <v>45807</v>
      </c>
      <c r="E230" s="2">
        <v>45818</v>
      </c>
      <c r="F230" s="1">
        <v>302902</v>
      </c>
      <c r="G230" s="1">
        <v>2</v>
      </c>
      <c r="H230" s="1">
        <v>2</v>
      </c>
      <c r="I230" s="1">
        <v>0</v>
      </c>
      <c r="J230" s="1" t="str">
        <v>Delhi</v>
      </c>
      <c r="K230" s="1">
        <v>0</v>
      </c>
      <c r="L230" s="1"/>
      <c r="M230" s="1">
        <f t="shared" si="9"/>
        <v>5866.08</v>
      </c>
      <c r="N230" s="1">
        <f t="shared" si="10"/>
        <v>5866.08</v>
      </c>
      <c r="O230" s="1">
        <f t="shared" si="11"/>
        <v>0</v>
      </c>
    </row>
    <row r="231" spans="1:15" x14ac:dyDescent="0.25">
      <c r="A231" s="1" t="str">
        <v>BioLegend</v>
      </c>
      <c r="B231" s="1">
        <v>2933.04</v>
      </c>
      <c r="C231" s="1" t="str">
        <v>EED115898</v>
      </c>
      <c r="D231" s="2">
        <v>45807</v>
      </c>
      <c r="E231" s="2">
        <v>45818</v>
      </c>
      <c r="F231" s="1">
        <v>302902</v>
      </c>
      <c r="G231" s="1">
        <v>1</v>
      </c>
      <c r="H231" s="1">
        <v>1</v>
      </c>
      <c r="I231" s="1">
        <v>0</v>
      </c>
      <c r="J231" s="1" t="str">
        <v>Mumbai</v>
      </c>
      <c r="K231" s="1">
        <v>0</v>
      </c>
      <c r="L231" s="1"/>
      <c r="M231" s="1">
        <f t="shared" si="9"/>
        <v>2933.04</v>
      </c>
      <c r="N231" s="1">
        <f t="shared" si="10"/>
        <v>2933.04</v>
      </c>
      <c r="O231" s="1">
        <f t="shared" si="11"/>
        <v>0</v>
      </c>
    </row>
    <row r="232" spans="1:15" x14ac:dyDescent="0.25">
      <c r="A232" s="1" t="str">
        <v>BioLegend</v>
      </c>
      <c r="B232" s="1">
        <v>6160</v>
      </c>
      <c r="C232" s="1" t="str">
        <v>EED115898</v>
      </c>
      <c r="D232" s="2">
        <v>45807</v>
      </c>
      <c r="E232" s="2">
        <v>45818</v>
      </c>
      <c r="F232" s="1">
        <v>303003</v>
      </c>
      <c r="G232" s="1">
        <v>1</v>
      </c>
      <c r="H232" s="1">
        <v>1</v>
      </c>
      <c r="I232" s="1">
        <v>0</v>
      </c>
      <c r="J232" s="1" t="str">
        <v>Delhi</v>
      </c>
      <c r="K232" s="1">
        <v>0</v>
      </c>
      <c r="L232" s="1"/>
      <c r="M232" s="1">
        <f t="shared" si="9"/>
        <v>6160</v>
      </c>
      <c r="N232" s="1">
        <f t="shared" si="10"/>
        <v>6160</v>
      </c>
      <c r="O232" s="1">
        <f t="shared" si="11"/>
        <v>0</v>
      </c>
    </row>
    <row r="233" spans="1:15" x14ac:dyDescent="0.25">
      <c r="A233" s="1" t="str">
        <v>BioLegend</v>
      </c>
      <c r="B233" s="1">
        <v>6960.7999999999993</v>
      </c>
      <c r="C233" s="1" t="str">
        <v>EED115898</v>
      </c>
      <c r="D233" s="2">
        <v>45807</v>
      </c>
      <c r="E233" s="2">
        <v>45818</v>
      </c>
      <c r="F233" s="1">
        <v>303115</v>
      </c>
      <c r="G233" s="1">
        <v>1</v>
      </c>
      <c r="H233" s="1">
        <v>1</v>
      </c>
      <c r="I233" s="1">
        <v>0</v>
      </c>
      <c r="J233" s="1" t="str">
        <v>Chandigarh</v>
      </c>
      <c r="K233" s="1">
        <v>0</v>
      </c>
      <c r="L233" s="1"/>
      <c r="M233" s="1">
        <f t="shared" si="9"/>
        <v>6960.7999999999993</v>
      </c>
      <c r="N233" s="1">
        <f t="shared" si="10"/>
        <v>6960.7999999999993</v>
      </c>
      <c r="O233" s="1">
        <f t="shared" si="11"/>
        <v>0</v>
      </c>
    </row>
    <row r="234" spans="1:15" x14ac:dyDescent="0.25">
      <c r="A234" s="1" t="str">
        <v>BioLegend</v>
      </c>
      <c r="B234" s="1">
        <v>25146</v>
      </c>
      <c r="C234" s="1" t="str">
        <v>EED115898</v>
      </c>
      <c r="D234" s="2">
        <v>45807</v>
      </c>
      <c r="E234" s="2">
        <v>45818</v>
      </c>
      <c r="F234" s="1">
        <v>303526</v>
      </c>
      <c r="G234" s="1">
        <v>2</v>
      </c>
      <c r="H234" s="1">
        <v>2</v>
      </c>
      <c r="I234" s="1">
        <v>0</v>
      </c>
      <c r="J234" s="1" t="str">
        <v>Gujrat</v>
      </c>
      <c r="K234" s="1">
        <v>0</v>
      </c>
      <c r="L234" s="1"/>
      <c r="M234" s="1">
        <f t="shared" si="9"/>
        <v>50292</v>
      </c>
      <c r="N234" s="1">
        <f t="shared" si="10"/>
        <v>50292</v>
      </c>
      <c r="O234" s="1">
        <f t="shared" si="11"/>
        <v>0</v>
      </c>
    </row>
    <row r="235" spans="1:15" x14ac:dyDescent="0.25">
      <c r="A235" s="1" t="str">
        <v>BioLegend</v>
      </c>
      <c r="B235" s="1">
        <v>4435.2</v>
      </c>
      <c r="C235" s="1" t="str">
        <v>EED115898</v>
      </c>
      <c r="D235" s="2">
        <v>45807</v>
      </c>
      <c r="E235" s="2">
        <v>45818</v>
      </c>
      <c r="F235" s="1">
        <v>304006</v>
      </c>
      <c r="G235" s="1">
        <v>1</v>
      </c>
      <c r="H235" s="1">
        <v>1</v>
      </c>
      <c r="I235" s="1">
        <v>0</v>
      </c>
      <c r="J235" s="1" t="str">
        <v>Chandigarh</v>
      </c>
      <c r="K235" s="1">
        <v>0</v>
      </c>
      <c r="L235" s="1"/>
      <c r="M235" s="1">
        <f t="shared" si="9"/>
        <v>4435.2</v>
      </c>
      <c r="N235" s="1">
        <f t="shared" si="10"/>
        <v>4435.2</v>
      </c>
      <c r="O235" s="1">
        <f t="shared" si="11"/>
        <v>0</v>
      </c>
    </row>
    <row r="236" spans="1:15" x14ac:dyDescent="0.25">
      <c r="A236" s="1" t="str">
        <v>BioLegend</v>
      </c>
      <c r="B236" s="1">
        <v>8065.2000000000007</v>
      </c>
      <c r="C236" s="1" t="str">
        <v>EED115898</v>
      </c>
      <c r="D236" s="2">
        <v>45807</v>
      </c>
      <c r="E236" s="2">
        <v>45818</v>
      </c>
      <c r="F236" s="1">
        <v>304242</v>
      </c>
      <c r="G236" s="1">
        <v>1</v>
      </c>
      <c r="H236" s="1">
        <v>1</v>
      </c>
      <c r="I236" s="1">
        <v>0</v>
      </c>
      <c r="J236" s="1" t="str">
        <v>Delhi</v>
      </c>
      <c r="K236" s="1">
        <v>0</v>
      </c>
      <c r="L236" s="1"/>
      <c r="M236" s="1">
        <f t="shared" si="9"/>
        <v>8065.2000000000007</v>
      </c>
      <c r="N236" s="1">
        <f t="shared" si="10"/>
        <v>8065.2000000000007</v>
      </c>
      <c r="O236" s="1">
        <f t="shared" si="11"/>
        <v>0</v>
      </c>
    </row>
    <row r="237" spans="1:15" x14ac:dyDescent="0.25">
      <c r="A237" s="1" t="str">
        <v>BioLegend</v>
      </c>
      <c r="B237" s="1">
        <v>11704</v>
      </c>
      <c r="C237" s="1" t="str">
        <v>EED115898</v>
      </c>
      <c r="D237" s="2">
        <v>45807</v>
      </c>
      <c r="E237" s="2">
        <v>45818</v>
      </c>
      <c r="F237" s="1">
        <v>305623</v>
      </c>
      <c r="G237" s="1">
        <v>1</v>
      </c>
      <c r="H237" s="1">
        <v>1</v>
      </c>
      <c r="I237" s="1">
        <v>0</v>
      </c>
      <c r="J237" s="1" t="str">
        <v>Delhi</v>
      </c>
      <c r="K237" s="1">
        <v>0</v>
      </c>
      <c r="L237" s="1"/>
      <c r="M237" s="1">
        <f t="shared" si="9"/>
        <v>11704</v>
      </c>
      <c r="N237" s="1">
        <f t="shared" si="10"/>
        <v>11704</v>
      </c>
      <c r="O237" s="1">
        <f t="shared" si="11"/>
        <v>0</v>
      </c>
    </row>
    <row r="238" spans="1:15" x14ac:dyDescent="0.25">
      <c r="A238" s="1" t="str">
        <v>BioLegend</v>
      </c>
      <c r="B238" s="1">
        <v>28710</v>
      </c>
      <c r="C238" s="1" t="str">
        <v>EED115898</v>
      </c>
      <c r="D238" s="2">
        <v>45807</v>
      </c>
      <c r="E238" s="2">
        <v>45818</v>
      </c>
      <c r="F238" s="1">
        <v>306742</v>
      </c>
      <c r="G238" s="1">
        <v>2</v>
      </c>
      <c r="H238" s="1">
        <v>2</v>
      </c>
      <c r="I238" s="1">
        <v>0</v>
      </c>
      <c r="J238" s="1" t="str">
        <v>Banglore</v>
      </c>
      <c r="K238" s="1">
        <v>0</v>
      </c>
      <c r="L238" s="1"/>
      <c r="M238" s="1">
        <f t="shared" si="9"/>
        <v>57420</v>
      </c>
      <c r="N238" s="1">
        <f t="shared" si="10"/>
        <v>57420</v>
      </c>
      <c r="O238" s="1">
        <f t="shared" si="11"/>
        <v>0</v>
      </c>
    </row>
    <row r="239" spans="1:15" x14ac:dyDescent="0.25">
      <c r="A239" s="1" t="str">
        <v>BioLegend</v>
      </c>
      <c r="B239" s="1">
        <v>8808.7999999999993</v>
      </c>
      <c r="C239" s="1" t="str">
        <v>EED115898</v>
      </c>
      <c r="D239" s="2">
        <v>45807</v>
      </c>
      <c r="E239" s="2">
        <v>45818</v>
      </c>
      <c r="F239" s="1">
        <v>307627</v>
      </c>
      <c r="G239" s="1">
        <v>1</v>
      </c>
      <c r="H239" s="1">
        <v>1</v>
      </c>
      <c r="I239" s="1">
        <v>0</v>
      </c>
      <c r="J239" s="1" t="str">
        <v>Chandigarh</v>
      </c>
      <c r="K239" s="1">
        <v>0</v>
      </c>
      <c r="L239" s="1"/>
      <c r="M239" s="1">
        <f t="shared" si="9"/>
        <v>8808.7999999999993</v>
      </c>
      <c r="N239" s="1">
        <f t="shared" si="10"/>
        <v>8808.7999999999993</v>
      </c>
      <c r="O239" s="1">
        <f t="shared" si="11"/>
        <v>0</v>
      </c>
    </row>
    <row r="240" spans="1:15" x14ac:dyDescent="0.25">
      <c r="A240" s="1" t="str">
        <v>BioLegend</v>
      </c>
      <c r="B240" s="1">
        <v>12689.599999999999</v>
      </c>
      <c r="C240" s="1" t="str">
        <v>EED115898</v>
      </c>
      <c r="D240" s="2">
        <v>45807</v>
      </c>
      <c r="E240" s="2">
        <v>45818</v>
      </c>
      <c r="F240" s="1">
        <v>308102</v>
      </c>
      <c r="G240" s="1">
        <v>1</v>
      </c>
      <c r="H240" s="1">
        <v>1</v>
      </c>
      <c r="I240" s="1">
        <v>0</v>
      </c>
      <c r="J240" s="1" t="str">
        <v>Lucknow</v>
      </c>
      <c r="K240" s="1">
        <v>0</v>
      </c>
      <c r="L240" s="1"/>
      <c r="M240" s="1">
        <f t="shared" si="9"/>
        <v>12689.599999999999</v>
      </c>
      <c r="N240" s="1">
        <f t="shared" si="10"/>
        <v>12689.599999999999</v>
      </c>
      <c r="O240" s="1">
        <f t="shared" si="11"/>
        <v>0</v>
      </c>
    </row>
    <row r="241" spans="1:15" x14ac:dyDescent="0.25">
      <c r="A241" s="1" t="str">
        <v>BioLegend</v>
      </c>
      <c r="B241" s="1">
        <v>15892.8</v>
      </c>
      <c r="C241" s="1" t="str">
        <v>EED115898</v>
      </c>
      <c r="D241" s="2">
        <v>45807</v>
      </c>
      <c r="E241" s="2">
        <v>45818</v>
      </c>
      <c r="F241" s="1">
        <v>308104</v>
      </c>
      <c r="G241" s="1">
        <v>1</v>
      </c>
      <c r="H241" s="1">
        <v>1</v>
      </c>
      <c r="I241" s="1">
        <v>0</v>
      </c>
      <c r="J241" s="1" t="str">
        <v>Lucknow</v>
      </c>
      <c r="K241" s="1">
        <v>0</v>
      </c>
      <c r="L241" s="1"/>
      <c r="M241" s="1">
        <f t="shared" si="9"/>
        <v>15892.8</v>
      </c>
      <c r="N241" s="1">
        <f t="shared" si="10"/>
        <v>15892.8</v>
      </c>
      <c r="O241" s="1">
        <f t="shared" si="11"/>
        <v>0</v>
      </c>
    </row>
    <row r="242" spans="1:15" x14ac:dyDescent="0.25">
      <c r="A242" s="1" t="str">
        <v>BioLegend</v>
      </c>
      <c r="B242" s="1">
        <v>8808.7999999999993</v>
      </c>
      <c r="C242" s="1" t="str">
        <v>EED115898</v>
      </c>
      <c r="D242" s="2">
        <v>45807</v>
      </c>
      <c r="E242" s="2">
        <v>45818</v>
      </c>
      <c r="F242" s="1">
        <v>310906</v>
      </c>
      <c r="G242" s="1">
        <v>1</v>
      </c>
      <c r="H242" s="1">
        <v>1</v>
      </c>
      <c r="I242" s="1">
        <v>0</v>
      </c>
      <c r="J242" s="1" t="str">
        <v>Lucknow</v>
      </c>
      <c r="K242" s="1">
        <v>0</v>
      </c>
      <c r="L242" s="1"/>
      <c r="M242" s="1">
        <f t="shared" si="9"/>
        <v>8808.7999999999993</v>
      </c>
      <c r="N242" s="1">
        <f t="shared" si="10"/>
        <v>8808.7999999999993</v>
      </c>
      <c r="O242" s="1">
        <f t="shared" si="11"/>
        <v>0</v>
      </c>
    </row>
    <row r="243" spans="1:15" x14ac:dyDescent="0.25">
      <c r="A243" s="1" t="str">
        <v>BioLegend</v>
      </c>
      <c r="B243" s="1">
        <v>10164</v>
      </c>
      <c r="C243" s="1" t="str">
        <v>EED115898</v>
      </c>
      <c r="D243" s="2">
        <v>45807</v>
      </c>
      <c r="E243" s="2">
        <v>45818</v>
      </c>
      <c r="F243" s="1">
        <v>315809</v>
      </c>
      <c r="G243" s="1">
        <v>1</v>
      </c>
      <c r="H243" s="1">
        <v>1</v>
      </c>
      <c r="I243" s="1">
        <v>0</v>
      </c>
      <c r="J243" s="1" t="str">
        <v>Gwalior, Mp</v>
      </c>
      <c r="K243" s="1">
        <v>0</v>
      </c>
      <c r="L243" s="1"/>
      <c r="M243" s="1">
        <f t="shared" si="9"/>
        <v>10164</v>
      </c>
      <c r="N243" s="1">
        <f t="shared" si="10"/>
        <v>10164</v>
      </c>
      <c r="O243" s="1">
        <f t="shared" si="11"/>
        <v>0</v>
      </c>
    </row>
    <row r="244" spans="1:15" x14ac:dyDescent="0.25">
      <c r="A244" s="1" t="str">
        <v>BioLegend</v>
      </c>
      <c r="B244" s="1">
        <v>3146</v>
      </c>
      <c r="C244" s="1" t="str">
        <v>EED115898</v>
      </c>
      <c r="D244" s="2">
        <v>45807</v>
      </c>
      <c r="E244" s="2">
        <v>45818</v>
      </c>
      <c r="F244" s="1">
        <v>317302</v>
      </c>
      <c r="G244" s="1">
        <v>1</v>
      </c>
      <c r="H244" s="1">
        <v>1</v>
      </c>
      <c r="I244" s="1">
        <v>0</v>
      </c>
      <c r="J244" s="1" t="str">
        <v>Delhi</v>
      </c>
      <c r="K244" s="1">
        <v>0</v>
      </c>
      <c r="L244" s="1"/>
      <c r="M244" s="1">
        <f t="shared" si="9"/>
        <v>3146</v>
      </c>
      <c r="N244" s="1">
        <f t="shared" si="10"/>
        <v>3146</v>
      </c>
      <c r="O244" s="1">
        <f t="shared" si="11"/>
        <v>0</v>
      </c>
    </row>
    <row r="245" spans="1:15" x14ac:dyDescent="0.25">
      <c r="A245" s="1" t="str">
        <v>BioLegend</v>
      </c>
      <c r="B245" s="1">
        <v>12381.599999999999</v>
      </c>
      <c r="C245" s="1" t="str">
        <v>EED115898</v>
      </c>
      <c r="D245" s="2">
        <v>45807</v>
      </c>
      <c r="E245" s="2">
        <v>45818</v>
      </c>
      <c r="F245" s="1">
        <v>317329</v>
      </c>
      <c r="G245" s="1">
        <v>1</v>
      </c>
      <c r="H245" s="1">
        <v>1</v>
      </c>
      <c r="I245" s="1">
        <v>0</v>
      </c>
      <c r="J245" s="1" t="str">
        <v>Delhi</v>
      </c>
      <c r="K245" s="1">
        <v>0</v>
      </c>
      <c r="L245" s="1"/>
      <c r="M245" s="1">
        <f t="shared" si="9"/>
        <v>12381.599999999999</v>
      </c>
      <c r="N245" s="1">
        <f t="shared" si="10"/>
        <v>12381.599999999999</v>
      </c>
      <c r="O245" s="1">
        <f t="shared" si="11"/>
        <v>0</v>
      </c>
    </row>
    <row r="246" spans="1:15" x14ac:dyDescent="0.25">
      <c r="A246" s="1" t="str">
        <v>BioLegend</v>
      </c>
      <c r="B246" s="1">
        <v>12997.599999999999</v>
      </c>
      <c r="C246" s="1" t="str">
        <v>EED115898</v>
      </c>
      <c r="D246" s="2">
        <v>45807</v>
      </c>
      <c r="E246" s="2">
        <v>45818</v>
      </c>
      <c r="F246" s="1">
        <v>318304</v>
      </c>
      <c r="G246" s="1">
        <v>1</v>
      </c>
      <c r="H246" s="1">
        <v>1</v>
      </c>
      <c r="I246" s="1">
        <v>0</v>
      </c>
      <c r="J246" s="1" t="str">
        <v>Lucknow</v>
      </c>
      <c r="K246" s="1">
        <v>0</v>
      </c>
      <c r="L246" s="1"/>
      <c r="M246" s="1">
        <f t="shared" si="9"/>
        <v>12997.599999999999</v>
      </c>
      <c r="N246" s="1">
        <f t="shared" si="10"/>
        <v>12997.599999999999</v>
      </c>
      <c r="O246" s="1">
        <f t="shared" si="11"/>
        <v>0</v>
      </c>
    </row>
    <row r="247" spans="1:15" x14ac:dyDescent="0.25">
      <c r="A247" s="1" t="str">
        <v>BioLegend</v>
      </c>
      <c r="B247" s="1">
        <v>9424.7999999999993</v>
      </c>
      <c r="C247" s="1" t="str">
        <v>EED115898</v>
      </c>
      <c r="D247" s="2">
        <v>45807</v>
      </c>
      <c r="E247" s="2">
        <v>45818</v>
      </c>
      <c r="F247" s="1">
        <v>318317</v>
      </c>
      <c r="G247" s="1">
        <v>2</v>
      </c>
      <c r="H247" s="1">
        <v>2</v>
      </c>
      <c r="I247" s="1">
        <v>0</v>
      </c>
      <c r="J247" s="1" t="str">
        <v>Gujrat</v>
      </c>
      <c r="K247" s="1">
        <v>0</v>
      </c>
      <c r="L247" s="1"/>
      <c r="M247" s="1">
        <f t="shared" si="9"/>
        <v>18849.599999999999</v>
      </c>
      <c r="N247" s="1">
        <f t="shared" si="10"/>
        <v>18849.599999999999</v>
      </c>
      <c r="O247" s="1">
        <f t="shared" si="11"/>
        <v>0</v>
      </c>
    </row>
    <row r="248" spans="1:15" x14ac:dyDescent="0.25">
      <c r="A248" s="1" t="str">
        <v>BioLegend</v>
      </c>
      <c r="B248" s="1">
        <v>10533.6</v>
      </c>
      <c r="C248" s="1" t="str">
        <v>EED115898</v>
      </c>
      <c r="D248" s="2">
        <v>45807</v>
      </c>
      <c r="E248" s="2">
        <v>45818</v>
      </c>
      <c r="F248" s="1">
        <v>323204</v>
      </c>
      <c r="G248" s="1">
        <v>1</v>
      </c>
      <c r="H248" s="1">
        <v>1</v>
      </c>
      <c r="I248" s="1">
        <v>0</v>
      </c>
      <c r="J248" s="1" t="str">
        <v>Lucknow</v>
      </c>
      <c r="K248" s="1">
        <v>0</v>
      </c>
      <c r="L248" s="1"/>
      <c r="M248" s="1">
        <f t="shared" si="9"/>
        <v>10533.6</v>
      </c>
      <c r="N248" s="1">
        <f t="shared" si="10"/>
        <v>10533.6</v>
      </c>
      <c r="O248" s="1">
        <f t="shared" si="11"/>
        <v>0</v>
      </c>
    </row>
    <row r="249" spans="1:15" x14ac:dyDescent="0.25">
      <c r="A249" s="1" t="str">
        <v>BioLegend</v>
      </c>
      <c r="B249" s="1">
        <v>16508.8</v>
      </c>
      <c r="C249" s="1" t="str">
        <v>EED115898</v>
      </c>
      <c r="D249" s="2">
        <v>45807</v>
      </c>
      <c r="E249" s="2">
        <v>45818</v>
      </c>
      <c r="F249" s="1">
        <v>328610</v>
      </c>
      <c r="G249" s="1">
        <v>1</v>
      </c>
      <c r="H249" s="1">
        <v>1</v>
      </c>
      <c r="I249" s="1">
        <v>0</v>
      </c>
      <c r="J249" s="1" t="str">
        <v>Lucknow</v>
      </c>
      <c r="K249" s="1">
        <v>0</v>
      </c>
      <c r="L249" s="1"/>
      <c r="M249" s="1">
        <f t="shared" si="9"/>
        <v>16508.8</v>
      </c>
      <c r="N249" s="1">
        <f t="shared" si="10"/>
        <v>16508.8</v>
      </c>
      <c r="O249" s="1">
        <f t="shared" si="11"/>
        <v>0</v>
      </c>
    </row>
    <row r="250" spans="1:15" x14ac:dyDescent="0.25">
      <c r="A250" s="1" t="str">
        <v>BioLegend</v>
      </c>
      <c r="B250" s="1">
        <v>14106.400000000001</v>
      </c>
      <c r="C250" s="1" t="str">
        <v>EED115898</v>
      </c>
      <c r="D250" s="2">
        <v>45807</v>
      </c>
      <c r="E250" s="2">
        <v>45818</v>
      </c>
      <c r="F250" s="1">
        <v>329904</v>
      </c>
      <c r="G250" s="1">
        <v>1</v>
      </c>
      <c r="H250" s="1">
        <v>1</v>
      </c>
      <c r="I250" s="1">
        <v>0</v>
      </c>
      <c r="J250" s="1" t="str">
        <v>Chandigarh</v>
      </c>
      <c r="K250" s="1">
        <v>0</v>
      </c>
      <c r="L250" s="1"/>
      <c r="M250" s="1">
        <f t="shared" si="9"/>
        <v>14106.400000000001</v>
      </c>
      <c r="N250" s="1">
        <f t="shared" si="10"/>
        <v>14106.400000000001</v>
      </c>
      <c r="O250" s="1">
        <f t="shared" si="11"/>
        <v>0</v>
      </c>
    </row>
    <row r="251" spans="1:15" x14ac:dyDescent="0.25">
      <c r="A251" s="1" t="str">
        <v>BioLegend</v>
      </c>
      <c r="B251" s="1">
        <v>12566.400000000001</v>
      </c>
      <c r="C251" s="1" t="str">
        <v>EED115898</v>
      </c>
      <c r="D251" s="2">
        <v>45807</v>
      </c>
      <c r="E251" s="2">
        <v>45818</v>
      </c>
      <c r="F251" s="1">
        <v>329931</v>
      </c>
      <c r="G251" s="1">
        <v>1</v>
      </c>
      <c r="H251" s="1">
        <v>1</v>
      </c>
      <c r="I251" s="1">
        <v>0</v>
      </c>
      <c r="J251" s="1" t="str">
        <v>Delhi</v>
      </c>
      <c r="K251" s="1">
        <v>0</v>
      </c>
      <c r="L251" s="1"/>
      <c r="M251" s="1">
        <f t="shared" si="9"/>
        <v>12566.400000000001</v>
      </c>
      <c r="N251" s="1">
        <f t="shared" si="10"/>
        <v>12566.400000000001</v>
      </c>
      <c r="O251" s="1">
        <f t="shared" si="11"/>
        <v>0</v>
      </c>
    </row>
    <row r="252" spans="1:15" x14ac:dyDescent="0.25">
      <c r="A252" s="1" t="str">
        <v>BioLegend</v>
      </c>
      <c r="B252" s="1">
        <v>16508.8</v>
      </c>
      <c r="C252" s="1" t="str">
        <v>EED115898</v>
      </c>
      <c r="D252" s="2">
        <v>45807</v>
      </c>
      <c r="E252" s="2">
        <v>45818</v>
      </c>
      <c r="F252" s="1">
        <v>331210</v>
      </c>
      <c r="G252" s="1">
        <v>2</v>
      </c>
      <c r="H252" s="1">
        <v>2</v>
      </c>
      <c r="I252" s="1">
        <v>0</v>
      </c>
      <c r="J252" s="1" t="str">
        <v>Banglore</v>
      </c>
      <c r="K252" s="1">
        <v>0</v>
      </c>
      <c r="L252" s="1"/>
      <c r="M252" s="1">
        <f t="shared" si="9"/>
        <v>33017.599999999999</v>
      </c>
      <c r="N252" s="1">
        <f t="shared" si="10"/>
        <v>33017.599999999999</v>
      </c>
      <c r="O252" s="1">
        <f t="shared" si="11"/>
        <v>0</v>
      </c>
    </row>
    <row r="253" spans="1:15" x14ac:dyDescent="0.25">
      <c r="A253" s="1" t="str">
        <v>BioLegend</v>
      </c>
      <c r="B253" s="1">
        <v>22052.799999999999</v>
      </c>
      <c r="C253" s="1" t="str">
        <v>EED115898</v>
      </c>
      <c r="D253" s="2">
        <v>45807</v>
      </c>
      <c r="E253" s="2">
        <v>45818</v>
      </c>
      <c r="F253" s="1">
        <v>343616</v>
      </c>
      <c r="G253" s="1">
        <v>1</v>
      </c>
      <c r="H253" s="1">
        <v>1</v>
      </c>
      <c r="I253" s="1">
        <v>0</v>
      </c>
      <c r="J253" s="1" t="str">
        <v>Delhi</v>
      </c>
      <c r="K253" s="1">
        <v>0</v>
      </c>
      <c r="L253" s="1"/>
      <c r="M253" s="1">
        <f t="shared" si="9"/>
        <v>22052.799999999999</v>
      </c>
      <c r="N253" s="1">
        <f t="shared" si="10"/>
        <v>22052.799999999999</v>
      </c>
      <c r="O253" s="1">
        <f t="shared" si="11"/>
        <v>0</v>
      </c>
    </row>
    <row r="254" spans="1:15" x14ac:dyDescent="0.25">
      <c r="A254" s="1" t="str">
        <v>BioLegend</v>
      </c>
      <c r="B254" s="1">
        <v>3146</v>
      </c>
      <c r="C254" s="1" t="str">
        <v>EED115898</v>
      </c>
      <c r="D254" s="2">
        <v>45807</v>
      </c>
      <c r="E254" s="2">
        <v>45818</v>
      </c>
      <c r="F254" s="1">
        <v>344604</v>
      </c>
      <c r="G254" s="1">
        <v>1</v>
      </c>
      <c r="H254" s="1">
        <v>1</v>
      </c>
      <c r="I254" s="1">
        <v>0</v>
      </c>
      <c r="J254" s="1" t="str">
        <v>Delhi</v>
      </c>
      <c r="K254" s="1">
        <v>0</v>
      </c>
      <c r="L254" s="1"/>
      <c r="M254" s="1">
        <f t="shared" si="9"/>
        <v>3146</v>
      </c>
      <c r="N254" s="1">
        <f t="shared" si="10"/>
        <v>3146</v>
      </c>
      <c r="O254" s="1">
        <f t="shared" si="11"/>
        <v>0</v>
      </c>
    </row>
    <row r="255" spans="1:15" x14ac:dyDescent="0.25">
      <c r="A255" s="1" t="str">
        <v>BioLegend</v>
      </c>
      <c r="B255" s="1">
        <v>18048.8</v>
      </c>
      <c r="C255" s="1" t="str">
        <v>EED115898</v>
      </c>
      <c r="D255" s="2">
        <v>45807</v>
      </c>
      <c r="E255" s="2">
        <v>45818</v>
      </c>
      <c r="F255" s="1">
        <v>348006</v>
      </c>
      <c r="G255" s="1">
        <v>1</v>
      </c>
      <c r="H255" s="1">
        <v>1</v>
      </c>
      <c r="I255" s="1">
        <v>0</v>
      </c>
      <c r="J255" s="1" t="str">
        <v>Lucknow</v>
      </c>
      <c r="K255" s="1">
        <v>0</v>
      </c>
      <c r="L255" s="1"/>
      <c r="M255" s="1">
        <f t="shared" si="9"/>
        <v>18048.8</v>
      </c>
      <c r="N255" s="1">
        <f t="shared" si="10"/>
        <v>18048.8</v>
      </c>
      <c r="O255" s="1">
        <f t="shared" si="11"/>
        <v>0</v>
      </c>
    </row>
    <row r="256" spans="1:15" x14ac:dyDescent="0.25">
      <c r="A256" s="1" t="str">
        <v>BioLegend</v>
      </c>
      <c r="B256" s="1">
        <v>6591.2000000000007</v>
      </c>
      <c r="C256" s="1" t="str">
        <v>EED115898</v>
      </c>
      <c r="D256" s="2">
        <v>45807</v>
      </c>
      <c r="E256" s="2">
        <v>45818</v>
      </c>
      <c r="F256" s="1">
        <v>349509</v>
      </c>
      <c r="G256" s="1">
        <v>1</v>
      </c>
      <c r="H256" s="1">
        <v>1</v>
      </c>
      <c r="I256" s="1">
        <v>0</v>
      </c>
      <c r="J256" s="1" t="str">
        <v>Delhi</v>
      </c>
      <c r="K256" s="1">
        <v>0</v>
      </c>
      <c r="L256" s="1"/>
      <c r="M256" s="1">
        <f t="shared" si="9"/>
        <v>6591.2000000000007</v>
      </c>
      <c r="N256" s="1">
        <f t="shared" si="10"/>
        <v>6591.2000000000007</v>
      </c>
      <c r="O256" s="1">
        <f t="shared" si="11"/>
        <v>0</v>
      </c>
    </row>
    <row r="257" spans="1:15" x14ac:dyDescent="0.25">
      <c r="A257" s="1" t="str">
        <v>BioLegend</v>
      </c>
      <c r="B257" s="1">
        <v>8408.4</v>
      </c>
      <c r="C257" s="1" t="str">
        <v>EED115898</v>
      </c>
      <c r="D257" s="2">
        <v>45807</v>
      </c>
      <c r="E257" s="2">
        <v>45818</v>
      </c>
      <c r="F257" s="1">
        <v>351323</v>
      </c>
      <c r="G257" s="1">
        <v>1</v>
      </c>
      <c r="H257" s="1">
        <v>1</v>
      </c>
      <c r="I257" s="1">
        <v>0</v>
      </c>
      <c r="J257" s="1" t="str">
        <v>Delhi</v>
      </c>
      <c r="K257" s="1">
        <v>0</v>
      </c>
      <c r="L257" s="1"/>
      <c r="M257" s="1">
        <f t="shared" si="9"/>
        <v>8408.4</v>
      </c>
      <c r="N257" s="1">
        <f t="shared" si="10"/>
        <v>8408.4</v>
      </c>
      <c r="O257" s="1">
        <f t="shared" si="11"/>
        <v>0</v>
      </c>
    </row>
    <row r="258" spans="1:15" x14ac:dyDescent="0.25">
      <c r="A258" s="1" t="str">
        <v>BioLegend</v>
      </c>
      <c r="B258" s="1">
        <v>21375.200000000001</v>
      </c>
      <c r="C258" s="1" t="str">
        <v>EED115898</v>
      </c>
      <c r="D258" s="2">
        <v>45807</v>
      </c>
      <c r="E258" s="2">
        <v>45818</v>
      </c>
      <c r="F258" s="1">
        <v>352908</v>
      </c>
      <c r="G258" s="1">
        <v>1</v>
      </c>
      <c r="H258" s="1">
        <v>1</v>
      </c>
      <c r="I258" s="1">
        <v>0</v>
      </c>
      <c r="J258" s="1" t="str">
        <v>Lucknow</v>
      </c>
      <c r="K258" s="1">
        <v>0</v>
      </c>
      <c r="L258" s="1"/>
      <c r="M258" s="1">
        <f t="shared" si="9"/>
        <v>21375.200000000001</v>
      </c>
      <c r="N258" s="1">
        <f t="shared" si="10"/>
        <v>21375.200000000001</v>
      </c>
      <c r="O258" s="1">
        <f t="shared" si="11"/>
        <v>0</v>
      </c>
    </row>
    <row r="259" spans="1:15" x14ac:dyDescent="0.25">
      <c r="A259" s="1" t="str">
        <v>BioLegend</v>
      </c>
      <c r="B259" s="1">
        <v>29436</v>
      </c>
      <c r="C259" s="1" t="str">
        <v>EED115898</v>
      </c>
      <c r="D259" s="2">
        <v>45807</v>
      </c>
      <c r="E259" s="2">
        <v>45818</v>
      </c>
      <c r="F259" s="1">
        <v>353224</v>
      </c>
      <c r="G259" s="1">
        <v>1</v>
      </c>
      <c r="H259" s="1">
        <v>1</v>
      </c>
      <c r="I259" s="1">
        <v>0</v>
      </c>
      <c r="J259" s="1" t="str">
        <v>Chandigarh</v>
      </c>
      <c r="K259" s="1">
        <v>0</v>
      </c>
      <c r="L259" s="1"/>
      <c r="M259" s="1">
        <f t="shared" ref="M259:M322" si="12">G259*B259</f>
        <v>29436</v>
      </c>
      <c r="N259" s="1">
        <f t="shared" ref="N259:N322" si="13">H259*B259</f>
        <v>29436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14907.2</v>
      </c>
      <c r="C260" s="1" t="str">
        <v>EED115898</v>
      </c>
      <c r="D260" s="2">
        <v>45807</v>
      </c>
      <c r="E260" s="2">
        <v>45818</v>
      </c>
      <c r="F260" s="1">
        <v>353227</v>
      </c>
      <c r="G260" s="1">
        <v>1</v>
      </c>
      <c r="H260" s="1">
        <v>1</v>
      </c>
      <c r="I260" s="1">
        <v>0</v>
      </c>
      <c r="J260" s="1" t="str">
        <v>Delhi</v>
      </c>
      <c r="K260" s="1">
        <v>0</v>
      </c>
      <c r="L260" s="1"/>
      <c r="M260" s="1">
        <f t="shared" si="12"/>
        <v>14907.2</v>
      </c>
      <c r="N260" s="1">
        <f t="shared" si="13"/>
        <v>14907.2</v>
      </c>
      <c r="O260" s="1">
        <f t="shared" si="14"/>
        <v>0</v>
      </c>
    </row>
    <row r="261" spans="1:15" x14ac:dyDescent="0.25">
      <c r="A261" s="1" t="str">
        <v>BioLegend</v>
      </c>
      <c r="B261" s="1">
        <v>15276.8</v>
      </c>
      <c r="C261" s="1" t="str">
        <v>EED115898</v>
      </c>
      <c r="D261" s="2">
        <v>45807</v>
      </c>
      <c r="E261" s="2">
        <v>45818</v>
      </c>
      <c r="F261" s="1">
        <v>353419</v>
      </c>
      <c r="G261" s="1">
        <v>1</v>
      </c>
      <c r="H261" s="1">
        <v>1</v>
      </c>
      <c r="I261" s="1">
        <v>0</v>
      </c>
      <c r="J261" s="1" t="str">
        <v>Delhi</v>
      </c>
      <c r="K261" s="1">
        <v>0</v>
      </c>
      <c r="L261" s="1"/>
      <c r="M261" s="1">
        <f t="shared" si="12"/>
        <v>15276.8</v>
      </c>
      <c r="N261" s="1">
        <f t="shared" si="13"/>
        <v>15276.8</v>
      </c>
      <c r="O261" s="1">
        <f t="shared" si="14"/>
        <v>0</v>
      </c>
    </row>
    <row r="262" spans="1:15" x14ac:dyDescent="0.25">
      <c r="A262" s="1" t="str">
        <v>BioLegend</v>
      </c>
      <c r="B262" s="1">
        <v>9094.7999999999993</v>
      </c>
      <c r="C262" s="1" t="str">
        <v>EED115898</v>
      </c>
      <c r="D262" s="2">
        <v>45807</v>
      </c>
      <c r="E262" s="2">
        <v>45818</v>
      </c>
      <c r="F262" s="1">
        <v>353719</v>
      </c>
      <c r="G262" s="1">
        <v>1</v>
      </c>
      <c r="H262" s="1">
        <v>1</v>
      </c>
      <c r="I262" s="1">
        <v>0</v>
      </c>
      <c r="J262" s="1" t="str">
        <v>Delhi</v>
      </c>
      <c r="K262" s="1">
        <v>0</v>
      </c>
      <c r="L262" s="1"/>
      <c r="M262" s="1">
        <f t="shared" si="12"/>
        <v>9094.7999999999993</v>
      </c>
      <c r="N262" s="1">
        <f t="shared" si="13"/>
        <v>9094.7999999999993</v>
      </c>
      <c r="O262" s="1">
        <f t="shared" si="14"/>
        <v>0</v>
      </c>
    </row>
    <row r="263" spans="1:15" x14ac:dyDescent="0.25">
      <c r="A263" s="1" t="str">
        <v>BioLegend</v>
      </c>
      <c r="B263" s="1">
        <v>8122.4</v>
      </c>
      <c r="C263" s="1" t="str">
        <v>EED115898</v>
      </c>
      <c r="D263" s="2">
        <v>45807</v>
      </c>
      <c r="E263" s="2">
        <v>45818</v>
      </c>
      <c r="F263" s="1">
        <v>356907</v>
      </c>
      <c r="G263" s="1">
        <v>1</v>
      </c>
      <c r="H263" s="1">
        <v>1</v>
      </c>
      <c r="I263" s="1">
        <v>0</v>
      </c>
      <c r="J263" s="1" t="str">
        <v>Delhi</v>
      </c>
      <c r="K263" s="1">
        <v>0</v>
      </c>
      <c r="L263" s="1"/>
      <c r="M263" s="1">
        <f t="shared" si="12"/>
        <v>8122.4</v>
      </c>
      <c r="N263" s="1">
        <f t="shared" si="13"/>
        <v>8122.4</v>
      </c>
      <c r="O263" s="1">
        <f t="shared" si="14"/>
        <v>0</v>
      </c>
    </row>
    <row r="264" spans="1:15" x14ac:dyDescent="0.25">
      <c r="A264" s="1" t="str">
        <v>BioLegend</v>
      </c>
      <c r="B264" s="1">
        <v>9094.7999999999993</v>
      </c>
      <c r="C264" s="1" t="str">
        <v>EED115898</v>
      </c>
      <c r="D264" s="2">
        <v>45807</v>
      </c>
      <c r="E264" s="2">
        <v>45818</v>
      </c>
      <c r="F264" s="1">
        <v>356927</v>
      </c>
      <c r="G264" s="1">
        <v>1</v>
      </c>
      <c r="H264" s="1">
        <v>1</v>
      </c>
      <c r="I264" s="1">
        <v>0</v>
      </c>
      <c r="J264" s="1" t="str">
        <v>Delhi</v>
      </c>
      <c r="K264" s="1">
        <v>0</v>
      </c>
      <c r="L264" s="1"/>
      <c r="M264" s="1">
        <f t="shared" si="12"/>
        <v>9094.7999999999993</v>
      </c>
      <c r="N264" s="1">
        <f t="shared" si="13"/>
        <v>9094.7999999999993</v>
      </c>
      <c r="O264" s="1">
        <f t="shared" si="14"/>
        <v>0</v>
      </c>
    </row>
    <row r="265" spans="1:15" x14ac:dyDescent="0.25">
      <c r="A265" s="1" t="str">
        <v>BioLegend</v>
      </c>
      <c r="B265" s="1">
        <v>23716</v>
      </c>
      <c r="C265" s="1" t="str">
        <v>EED115898</v>
      </c>
      <c r="D265" s="2">
        <v>45807</v>
      </c>
      <c r="E265" s="2">
        <v>45818</v>
      </c>
      <c r="F265" s="1">
        <v>357506</v>
      </c>
      <c r="G265" s="1">
        <v>2</v>
      </c>
      <c r="H265" s="1">
        <v>2</v>
      </c>
      <c r="I265" s="1">
        <v>0</v>
      </c>
      <c r="J265" s="1" t="str">
        <v>Gujrat</v>
      </c>
      <c r="K265" s="1">
        <v>0</v>
      </c>
      <c r="L265" s="1"/>
      <c r="M265" s="1">
        <f t="shared" si="12"/>
        <v>47432</v>
      </c>
      <c r="N265" s="1">
        <f t="shared" si="13"/>
        <v>47432</v>
      </c>
      <c r="O265" s="1">
        <f t="shared" si="14"/>
        <v>0</v>
      </c>
    </row>
    <row r="266" spans="1:15" x14ac:dyDescent="0.25">
      <c r="A266" s="1" t="str">
        <v>BioLegend</v>
      </c>
      <c r="B266" s="1">
        <v>6899.2000000000007</v>
      </c>
      <c r="C266" s="1" t="str">
        <v>EED115898</v>
      </c>
      <c r="D266" s="2">
        <v>45807</v>
      </c>
      <c r="E266" s="2">
        <v>45818</v>
      </c>
      <c r="F266" s="1">
        <v>363402</v>
      </c>
      <c r="G266" s="1">
        <v>1</v>
      </c>
      <c r="H266" s="1">
        <v>1</v>
      </c>
      <c r="I266" s="1">
        <v>0</v>
      </c>
      <c r="J266" s="1" t="str">
        <v>Lucknow</v>
      </c>
      <c r="K266" s="1">
        <v>0</v>
      </c>
      <c r="L266" s="1"/>
      <c r="M266" s="1">
        <f t="shared" si="12"/>
        <v>6899.2000000000007</v>
      </c>
      <c r="N266" s="1">
        <f t="shared" si="13"/>
        <v>6899.2000000000007</v>
      </c>
      <c r="O266" s="1">
        <f t="shared" si="14"/>
        <v>0</v>
      </c>
    </row>
    <row r="267" spans="1:15" x14ac:dyDescent="0.25">
      <c r="A267" s="1" t="str">
        <v>BioLegend</v>
      </c>
      <c r="B267" s="1">
        <v>22792</v>
      </c>
      <c r="C267" s="1" t="str">
        <v>EED115898</v>
      </c>
      <c r="D267" s="2">
        <v>45807</v>
      </c>
      <c r="E267" s="2">
        <v>45818</v>
      </c>
      <c r="F267" s="1">
        <v>372214</v>
      </c>
      <c r="G267" s="1">
        <v>1</v>
      </c>
      <c r="H267" s="1">
        <v>1</v>
      </c>
      <c r="I267" s="1">
        <v>0</v>
      </c>
      <c r="J267" s="1" t="str">
        <v>Chandigarh</v>
      </c>
      <c r="K267" s="1">
        <v>0</v>
      </c>
      <c r="L267" s="1"/>
      <c r="M267" s="1">
        <f t="shared" si="12"/>
        <v>22792</v>
      </c>
      <c r="N267" s="1">
        <f t="shared" si="13"/>
        <v>22792</v>
      </c>
      <c r="O267" s="1">
        <f t="shared" si="14"/>
        <v>0</v>
      </c>
    </row>
    <row r="268" spans="1:15" x14ac:dyDescent="0.25">
      <c r="A268" s="1" t="str">
        <v>BioLegend</v>
      </c>
      <c r="B268" s="1">
        <v>26426.400000000001</v>
      </c>
      <c r="C268" s="1" t="str">
        <v>EED115898</v>
      </c>
      <c r="D268" s="2">
        <v>45807</v>
      </c>
      <c r="E268" s="2">
        <v>45818</v>
      </c>
      <c r="F268" s="1">
        <v>372714</v>
      </c>
      <c r="G268" s="1">
        <v>1</v>
      </c>
      <c r="H268" s="1">
        <v>1</v>
      </c>
      <c r="I268" s="1">
        <v>0</v>
      </c>
      <c r="J268" s="1" t="str">
        <v>Chandigarh</v>
      </c>
      <c r="K268" s="1">
        <v>0</v>
      </c>
      <c r="L268" s="1"/>
      <c r="M268" s="1">
        <f t="shared" si="12"/>
        <v>26426.400000000001</v>
      </c>
      <c r="N268" s="1">
        <f t="shared" si="13"/>
        <v>26426.400000000001</v>
      </c>
      <c r="O268" s="1">
        <f t="shared" si="14"/>
        <v>0</v>
      </c>
    </row>
    <row r="269" spans="1:15" x14ac:dyDescent="0.25">
      <c r="A269" s="1" t="str">
        <v>BioLegend</v>
      </c>
      <c r="B269" s="1">
        <v>8008</v>
      </c>
      <c r="C269" s="1" t="str">
        <v>EED115898</v>
      </c>
      <c r="D269" s="2">
        <v>45807</v>
      </c>
      <c r="E269" s="2">
        <v>45818</v>
      </c>
      <c r="F269" s="1">
        <v>388604</v>
      </c>
      <c r="G269" s="1">
        <v>1</v>
      </c>
      <c r="H269" s="1">
        <v>1</v>
      </c>
      <c r="I269" s="1">
        <v>0</v>
      </c>
      <c r="J269" s="1" t="str">
        <v>Delhi</v>
      </c>
      <c r="K269" s="1">
        <v>0</v>
      </c>
      <c r="L269" s="1"/>
      <c r="M269" s="1">
        <f t="shared" si="12"/>
        <v>8008</v>
      </c>
      <c r="N269" s="1">
        <f t="shared" si="13"/>
        <v>8008</v>
      </c>
      <c r="O269" s="1">
        <f t="shared" si="14"/>
        <v>0</v>
      </c>
    </row>
    <row r="270" spans="1:15" x14ac:dyDescent="0.25">
      <c r="A270" s="1" t="str">
        <v>BioLegend</v>
      </c>
      <c r="B270" s="1">
        <v>35050.400000000001</v>
      </c>
      <c r="C270" s="1" t="str">
        <v>EED115898</v>
      </c>
      <c r="D270" s="2">
        <v>45807</v>
      </c>
      <c r="E270" s="2">
        <v>45818</v>
      </c>
      <c r="F270" s="1">
        <v>391501</v>
      </c>
      <c r="G270" s="1">
        <v>1</v>
      </c>
      <c r="H270" s="1">
        <v>1</v>
      </c>
      <c r="I270" s="1">
        <v>0</v>
      </c>
      <c r="J270" s="1" t="str">
        <v>Delhi</v>
      </c>
      <c r="K270" s="1">
        <v>0</v>
      </c>
      <c r="L270" s="1"/>
      <c r="M270" s="1">
        <f t="shared" si="12"/>
        <v>35050.400000000001</v>
      </c>
      <c r="N270" s="1">
        <f t="shared" si="13"/>
        <v>35050.400000000001</v>
      </c>
      <c r="O270" s="1">
        <f t="shared" si="14"/>
        <v>0</v>
      </c>
    </row>
    <row r="271" spans="1:15" x14ac:dyDescent="0.25">
      <c r="A271" s="1" t="str">
        <v>BioLegend</v>
      </c>
      <c r="B271" s="1">
        <v>28710</v>
      </c>
      <c r="C271" s="1" t="str">
        <v>EED115898</v>
      </c>
      <c r="D271" s="2">
        <v>45807</v>
      </c>
      <c r="E271" s="2">
        <v>45818</v>
      </c>
      <c r="F271" s="1">
        <v>396434</v>
      </c>
      <c r="G271" s="1">
        <v>1</v>
      </c>
      <c r="H271" s="1">
        <v>1</v>
      </c>
      <c r="I271" s="1">
        <v>0</v>
      </c>
      <c r="J271" s="1" t="str">
        <v>Faridabad</v>
      </c>
      <c r="K271" s="1">
        <v>0</v>
      </c>
      <c r="L271" s="1"/>
      <c r="M271" s="1">
        <f t="shared" si="12"/>
        <v>28710</v>
      </c>
      <c r="N271" s="1">
        <f t="shared" si="13"/>
        <v>28710</v>
      </c>
      <c r="O271" s="1">
        <f t="shared" si="14"/>
        <v>0</v>
      </c>
    </row>
    <row r="272" spans="1:15" x14ac:dyDescent="0.25">
      <c r="A272" s="1" t="str">
        <v>BioLegend</v>
      </c>
      <c r="B272" s="1">
        <v>6591.2000000000007</v>
      </c>
      <c r="C272" s="1" t="str">
        <v>EED115898</v>
      </c>
      <c r="D272" s="2">
        <v>45807</v>
      </c>
      <c r="E272" s="2">
        <v>45818</v>
      </c>
      <c r="F272" s="1">
        <v>400110</v>
      </c>
      <c r="G272" s="1">
        <v>2</v>
      </c>
      <c r="H272" s="1">
        <v>2</v>
      </c>
      <c r="I272" s="1">
        <v>0</v>
      </c>
      <c r="J272" s="1" t="str">
        <v>Lucknow</v>
      </c>
      <c r="K272" s="1">
        <v>0</v>
      </c>
      <c r="L272" s="1"/>
      <c r="M272" s="1">
        <f t="shared" si="12"/>
        <v>13182.400000000001</v>
      </c>
      <c r="N272" s="1">
        <f t="shared" si="13"/>
        <v>13182.400000000001</v>
      </c>
      <c r="O272" s="1">
        <f t="shared" si="14"/>
        <v>0</v>
      </c>
    </row>
    <row r="273" spans="1:15" x14ac:dyDescent="0.25">
      <c r="A273" s="1" t="str">
        <v>BioLegend</v>
      </c>
      <c r="B273" s="1">
        <v>11783.2</v>
      </c>
      <c r="C273" s="1" t="str">
        <v>EED115898</v>
      </c>
      <c r="D273" s="2">
        <v>45807</v>
      </c>
      <c r="E273" s="2">
        <v>45818</v>
      </c>
      <c r="F273" s="1">
        <v>420302</v>
      </c>
      <c r="G273" s="1">
        <v>1</v>
      </c>
      <c r="H273" s="1">
        <v>1</v>
      </c>
      <c r="I273" s="1">
        <v>0</v>
      </c>
      <c r="J273" s="1" t="str">
        <v>Delhi</v>
      </c>
      <c r="K273" s="1">
        <v>0</v>
      </c>
      <c r="L273" s="1"/>
      <c r="M273" s="1">
        <f t="shared" si="12"/>
        <v>11783.2</v>
      </c>
      <c r="N273" s="1">
        <f t="shared" si="13"/>
        <v>11783.2</v>
      </c>
      <c r="O273" s="1">
        <f t="shared" si="14"/>
        <v>0</v>
      </c>
    </row>
    <row r="274" spans="1:15" x14ac:dyDescent="0.25">
      <c r="A274" s="1" t="str">
        <v>BioLegend</v>
      </c>
      <c r="B274" s="1">
        <v>1848</v>
      </c>
      <c r="C274" s="1" t="str">
        <v>EED115898</v>
      </c>
      <c r="D274" s="2">
        <v>45807</v>
      </c>
      <c r="E274" s="2">
        <v>45818</v>
      </c>
      <c r="F274" s="1">
        <v>420403</v>
      </c>
      <c r="G274" s="1">
        <v>1</v>
      </c>
      <c r="H274" s="1">
        <v>1</v>
      </c>
      <c r="I274" s="1">
        <v>0</v>
      </c>
      <c r="J274" s="1" t="str">
        <v>Dehradoon</v>
      </c>
      <c r="K274" s="1">
        <v>0</v>
      </c>
      <c r="L274" s="1"/>
      <c r="M274" s="1">
        <f t="shared" si="12"/>
        <v>1848</v>
      </c>
      <c r="N274" s="1">
        <f t="shared" si="13"/>
        <v>1848</v>
      </c>
      <c r="O274" s="1">
        <f t="shared" si="14"/>
        <v>0</v>
      </c>
    </row>
    <row r="275" spans="1:15" x14ac:dyDescent="0.25">
      <c r="A275" s="1" t="str">
        <v>BioLegend</v>
      </c>
      <c r="B275" s="1">
        <v>4004</v>
      </c>
      <c r="C275" s="1" t="str">
        <v>EED115898</v>
      </c>
      <c r="D275" s="2">
        <v>45807</v>
      </c>
      <c r="E275" s="2">
        <v>45818</v>
      </c>
      <c r="F275" s="1">
        <v>420601</v>
      </c>
      <c r="G275" s="1">
        <v>2</v>
      </c>
      <c r="H275" s="1">
        <v>2</v>
      </c>
      <c r="I275" s="1">
        <v>0</v>
      </c>
      <c r="J275" s="1" t="str">
        <v>Pune</v>
      </c>
      <c r="K275" s="1">
        <v>0</v>
      </c>
      <c r="L275" s="1"/>
      <c r="M275" s="1">
        <f t="shared" si="12"/>
        <v>8008</v>
      </c>
      <c r="N275" s="1">
        <f t="shared" si="13"/>
        <v>8008</v>
      </c>
      <c r="O275" s="1">
        <f t="shared" si="14"/>
        <v>0</v>
      </c>
    </row>
    <row r="276" spans="1:15" x14ac:dyDescent="0.25">
      <c r="A276" s="1" t="str">
        <v>BioLegend</v>
      </c>
      <c r="B276" s="1">
        <v>3374.8</v>
      </c>
      <c r="C276" s="1" t="str">
        <v>EED115898</v>
      </c>
      <c r="D276" s="2">
        <v>45807</v>
      </c>
      <c r="E276" s="2">
        <v>45818</v>
      </c>
      <c r="F276" s="1">
        <v>420801</v>
      </c>
      <c r="G276" s="1">
        <v>2</v>
      </c>
      <c r="H276" s="1">
        <v>2</v>
      </c>
      <c r="I276" s="1">
        <v>0</v>
      </c>
      <c r="J276" s="1" t="str">
        <v>Delhi</v>
      </c>
      <c r="K276" s="1">
        <v>0</v>
      </c>
      <c r="L276" s="1"/>
      <c r="M276" s="1">
        <f t="shared" si="12"/>
        <v>6749.6</v>
      </c>
      <c r="N276" s="1">
        <f t="shared" si="13"/>
        <v>6749.6</v>
      </c>
      <c r="O276" s="1">
        <f t="shared" si="14"/>
        <v>0</v>
      </c>
    </row>
    <row r="277" spans="1:15" x14ac:dyDescent="0.25">
      <c r="A277" s="1" t="str">
        <v>BioLegend</v>
      </c>
      <c r="B277" s="1">
        <v>5376.8</v>
      </c>
      <c r="C277" s="1" t="str">
        <v>EED115898</v>
      </c>
      <c r="D277" s="2">
        <v>45807</v>
      </c>
      <c r="E277" s="2">
        <v>45818</v>
      </c>
      <c r="F277" s="1">
        <v>421002</v>
      </c>
      <c r="G277" s="1">
        <v>2</v>
      </c>
      <c r="H277" s="1">
        <v>2</v>
      </c>
      <c r="I277" s="1">
        <v>0</v>
      </c>
      <c r="J277" s="1" t="str">
        <v>Delhi</v>
      </c>
      <c r="K277" s="1">
        <v>0</v>
      </c>
      <c r="L277" s="1"/>
      <c r="M277" s="1">
        <f t="shared" si="12"/>
        <v>10753.6</v>
      </c>
      <c r="N277" s="1">
        <f t="shared" si="13"/>
        <v>10753.6</v>
      </c>
      <c r="O277" s="1">
        <f t="shared" si="14"/>
        <v>0</v>
      </c>
    </row>
    <row r="278" spans="1:15" x14ac:dyDescent="0.25">
      <c r="A278" s="1" t="str">
        <v>BioLegend</v>
      </c>
      <c r="B278" s="1">
        <v>6221.6</v>
      </c>
      <c r="C278" s="1" t="str">
        <v>EED115898</v>
      </c>
      <c r="D278" s="2">
        <v>45807</v>
      </c>
      <c r="E278" s="2">
        <v>45818</v>
      </c>
      <c r="F278" s="1">
        <v>422301</v>
      </c>
      <c r="G278" s="1">
        <v>1</v>
      </c>
      <c r="H278" s="1">
        <v>1</v>
      </c>
      <c r="I278" s="1">
        <v>0</v>
      </c>
      <c r="J278" s="1" t="str">
        <v>Chandigarh</v>
      </c>
      <c r="K278" s="1">
        <v>0</v>
      </c>
      <c r="L278" s="1"/>
      <c r="M278" s="1">
        <f t="shared" si="12"/>
        <v>6221.6</v>
      </c>
      <c r="N278" s="1">
        <f t="shared" si="13"/>
        <v>6221.6</v>
      </c>
      <c r="O278" s="1">
        <f t="shared" si="14"/>
        <v>0</v>
      </c>
    </row>
    <row r="279" spans="1:15" x14ac:dyDescent="0.25">
      <c r="A279" s="1" t="str">
        <v>BioLegend</v>
      </c>
      <c r="B279" s="1">
        <v>8685.6</v>
      </c>
      <c r="C279" s="1" t="str">
        <v>EED115898</v>
      </c>
      <c r="D279" s="2">
        <v>45807</v>
      </c>
      <c r="E279" s="2">
        <v>45818</v>
      </c>
      <c r="F279" s="1">
        <v>422401</v>
      </c>
      <c r="G279" s="1">
        <v>1</v>
      </c>
      <c r="H279" s="1">
        <v>1</v>
      </c>
      <c r="I279" s="1">
        <v>0</v>
      </c>
      <c r="J279" s="1" t="str">
        <v>Delhi</v>
      </c>
      <c r="K279" s="1">
        <v>0</v>
      </c>
      <c r="L279" s="1"/>
      <c r="M279" s="1">
        <f t="shared" si="12"/>
        <v>8685.6</v>
      </c>
      <c r="N279" s="1">
        <f t="shared" si="13"/>
        <v>8685.6</v>
      </c>
      <c r="O279" s="1">
        <f t="shared" si="14"/>
        <v>0</v>
      </c>
    </row>
    <row r="280" spans="1:15" x14ac:dyDescent="0.25">
      <c r="A280" s="1" t="str">
        <v>BioLegend</v>
      </c>
      <c r="B280" s="1">
        <v>20636</v>
      </c>
      <c r="C280" s="1" t="str">
        <v>EED115898</v>
      </c>
      <c r="D280" s="2">
        <v>45807</v>
      </c>
      <c r="E280" s="2">
        <v>45818</v>
      </c>
      <c r="F280" s="1">
        <v>423102</v>
      </c>
      <c r="G280" s="1">
        <v>1</v>
      </c>
      <c r="H280" s="1">
        <v>1</v>
      </c>
      <c r="I280" s="1">
        <v>0</v>
      </c>
      <c r="J280" s="1" t="str">
        <v>Faridabad</v>
      </c>
      <c r="K280" s="1">
        <v>0</v>
      </c>
      <c r="L280" s="1"/>
      <c r="M280" s="1">
        <f t="shared" si="12"/>
        <v>20636</v>
      </c>
      <c r="N280" s="1">
        <f t="shared" si="13"/>
        <v>20636</v>
      </c>
      <c r="O280" s="1">
        <f t="shared" si="14"/>
        <v>0</v>
      </c>
    </row>
    <row r="281" spans="1:15" x14ac:dyDescent="0.25">
      <c r="A281" s="1" t="str">
        <v>BioLegend</v>
      </c>
      <c r="B281" s="1">
        <v>20636</v>
      </c>
      <c r="C281" s="1" t="str">
        <v>EED115898</v>
      </c>
      <c r="D281" s="2">
        <v>45807</v>
      </c>
      <c r="E281" s="2">
        <v>45818</v>
      </c>
      <c r="F281" s="1">
        <v>423106</v>
      </c>
      <c r="G281" s="1">
        <v>1</v>
      </c>
      <c r="H281" s="1">
        <v>1</v>
      </c>
      <c r="I281" s="1">
        <v>0</v>
      </c>
      <c r="J281" s="1" t="str">
        <v>Ropar</v>
      </c>
      <c r="K281" s="1">
        <v>0</v>
      </c>
      <c r="L281" s="1"/>
      <c r="M281" s="1">
        <f t="shared" si="12"/>
        <v>20636</v>
      </c>
      <c r="N281" s="1">
        <f t="shared" si="13"/>
        <v>20636</v>
      </c>
      <c r="O281" s="1">
        <f t="shared" si="14"/>
        <v>0</v>
      </c>
    </row>
    <row r="282" spans="1:15" x14ac:dyDescent="0.25">
      <c r="A282" s="1" t="str">
        <v>BioLegend</v>
      </c>
      <c r="B282" s="1">
        <v>9438</v>
      </c>
      <c r="C282" s="1" t="str">
        <v>EED115898</v>
      </c>
      <c r="D282" s="2">
        <v>45807</v>
      </c>
      <c r="E282" s="2">
        <v>45818</v>
      </c>
      <c r="F282" s="1">
        <v>424401</v>
      </c>
      <c r="G282" s="1">
        <v>1</v>
      </c>
      <c r="H282" s="1">
        <v>1</v>
      </c>
      <c r="I282" s="1">
        <v>0</v>
      </c>
      <c r="J282" s="1" t="str">
        <v>Delhi</v>
      </c>
      <c r="K282" s="1">
        <v>0</v>
      </c>
      <c r="L282" s="1"/>
      <c r="M282" s="1">
        <f t="shared" si="12"/>
        <v>9438</v>
      </c>
      <c r="N282" s="1">
        <f t="shared" si="13"/>
        <v>9438</v>
      </c>
      <c r="O282" s="1">
        <f t="shared" si="14"/>
        <v>0</v>
      </c>
    </row>
    <row r="283" spans="1:15" x14ac:dyDescent="0.25">
      <c r="A283" s="1" t="str">
        <v>BioLegend</v>
      </c>
      <c r="B283" s="1">
        <v>5482.4</v>
      </c>
      <c r="C283" s="1" t="str">
        <v>EED115898</v>
      </c>
      <c r="D283" s="2">
        <v>45807</v>
      </c>
      <c r="E283" s="2">
        <v>45818</v>
      </c>
      <c r="F283" s="1">
        <v>425003</v>
      </c>
      <c r="G283" s="1">
        <v>1</v>
      </c>
      <c r="H283" s="1">
        <v>1</v>
      </c>
      <c r="I283" s="1">
        <v>0</v>
      </c>
      <c r="J283" s="1" t="str">
        <v>Hyderabad</v>
      </c>
      <c r="K283" s="1">
        <v>0</v>
      </c>
      <c r="L283" s="1"/>
      <c r="M283" s="1">
        <f t="shared" si="12"/>
        <v>5482.4</v>
      </c>
      <c r="N283" s="1">
        <f t="shared" si="13"/>
        <v>5482.4</v>
      </c>
      <c r="O283" s="1">
        <f t="shared" si="14"/>
        <v>0</v>
      </c>
    </row>
    <row r="284" spans="1:15" x14ac:dyDescent="0.25">
      <c r="A284" s="1" t="str">
        <v>BioLegend</v>
      </c>
      <c r="B284" s="1">
        <v>36097.599999999999</v>
      </c>
      <c r="C284" s="1" t="str">
        <v>EED115898</v>
      </c>
      <c r="D284" s="2">
        <v>45807</v>
      </c>
      <c r="E284" s="2">
        <v>45818</v>
      </c>
      <c r="F284" s="1">
        <v>430515</v>
      </c>
      <c r="G284" s="1">
        <v>1</v>
      </c>
      <c r="H284" s="1">
        <v>1</v>
      </c>
      <c r="I284" s="1">
        <v>0</v>
      </c>
      <c r="J284" s="1" t="str">
        <v>Lucknow</v>
      </c>
      <c r="K284" s="1">
        <v>0</v>
      </c>
      <c r="L284" s="1"/>
      <c r="M284" s="1">
        <f t="shared" si="12"/>
        <v>36097.599999999999</v>
      </c>
      <c r="N284" s="1">
        <f t="shared" si="13"/>
        <v>36097.599999999999</v>
      </c>
      <c r="O284" s="1">
        <f t="shared" si="14"/>
        <v>0</v>
      </c>
    </row>
    <row r="285" spans="1:15" x14ac:dyDescent="0.25">
      <c r="A285" s="1" t="str">
        <v>BioLegend</v>
      </c>
      <c r="B285" s="1">
        <v>16324</v>
      </c>
      <c r="C285" s="1" t="str">
        <v>EED115898</v>
      </c>
      <c r="D285" s="2">
        <v>45807</v>
      </c>
      <c r="E285" s="2">
        <v>45818</v>
      </c>
      <c r="F285" s="1">
        <v>503818</v>
      </c>
      <c r="G285" s="1">
        <v>1</v>
      </c>
      <c r="H285" s="1">
        <v>1</v>
      </c>
      <c r="I285" s="1">
        <v>0</v>
      </c>
      <c r="J285" s="1" t="str">
        <v>Faridabad</v>
      </c>
      <c r="K285" s="1">
        <v>0</v>
      </c>
      <c r="L285" s="1"/>
      <c r="M285" s="1">
        <f t="shared" si="12"/>
        <v>16324</v>
      </c>
      <c r="N285" s="1">
        <f t="shared" si="13"/>
        <v>16324</v>
      </c>
      <c r="O285" s="1">
        <f t="shared" si="14"/>
        <v>0</v>
      </c>
    </row>
    <row r="286" spans="1:15" x14ac:dyDescent="0.25">
      <c r="A286" s="1" t="str">
        <v>BioLegend</v>
      </c>
      <c r="B286" s="1">
        <v>15584.8</v>
      </c>
      <c r="C286" s="1" t="str">
        <v>EED115898</v>
      </c>
      <c r="D286" s="2">
        <v>45807</v>
      </c>
      <c r="E286" s="2">
        <v>45818</v>
      </c>
      <c r="F286" s="1">
        <v>504104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15584.8</v>
      </c>
      <c r="N286" s="1">
        <f t="shared" si="13"/>
        <v>15584.8</v>
      </c>
      <c r="O286" s="1">
        <f t="shared" si="14"/>
        <v>0</v>
      </c>
    </row>
    <row r="287" spans="1:15" x14ac:dyDescent="0.25">
      <c r="A287" s="1" t="str">
        <v>BioLegend</v>
      </c>
      <c r="B287" s="1">
        <v>20636</v>
      </c>
      <c r="C287" s="1" t="str">
        <v>EED115898</v>
      </c>
      <c r="D287" s="2">
        <v>45807</v>
      </c>
      <c r="E287" s="2">
        <v>45818</v>
      </c>
      <c r="F287" s="1">
        <v>504118</v>
      </c>
      <c r="G287" s="1">
        <v>1</v>
      </c>
      <c r="H287" s="1">
        <v>1</v>
      </c>
      <c r="I287" s="1">
        <v>0</v>
      </c>
      <c r="J287" s="1" t="str">
        <v>Faridabad</v>
      </c>
      <c r="K287" s="1">
        <v>0</v>
      </c>
      <c r="L287" s="1"/>
      <c r="M287" s="1">
        <f t="shared" si="12"/>
        <v>20636</v>
      </c>
      <c r="N287" s="1">
        <f t="shared" si="13"/>
        <v>20636</v>
      </c>
      <c r="O287" s="1">
        <f t="shared" si="14"/>
        <v>0</v>
      </c>
    </row>
    <row r="288" spans="1:15" x14ac:dyDescent="0.25">
      <c r="A288" s="1" t="str">
        <v>BioLegend</v>
      </c>
      <c r="B288" s="1">
        <v>20636</v>
      </c>
      <c r="C288" s="1" t="str">
        <v>EED115898</v>
      </c>
      <c r="D288" s="2">
        <v>45807</v>
      </c>
      <c r="E288" s="2">
        <v>45818</v>
      </c>
      <c r="F288" s="1">
        <v>504124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20636</v>
      </c>
      <c r="N288" s="1">
        <f t="shared" si="13"/>
        <v>20636</v>
      </c>
      <c r="O288" s="1">
        <f t="shared" si="14"/>
        <v>0</v>
      </c>
    </row>
    <row r="289" spans="1:15" x14ac:dyDescent="0.25">
      <c r="A289" s="1" t="str">
        <v>BioLegend</v>
      </c>
      <c r="B289" s="1">
        <v>18150</v>
      </c>
      <c r="C289" s="1" t="str">
        <v>EED115898</v>
      </c>
      <c r="D289" s="2">
        <v>45807</v>
      </c>
      <c r="E289" s="2">
        <v>45818</v>
      </c>
      <c r="F289" s="1">
        <v>505039</v>
      </c>
      <c r="G289" s="1">
        <v>1</v>
      </c>
      <c r="H289" s="1">
        <v>1</v>
      </c>
      <c r="I289" s="1">
        <v>0</v>
      </c>
      <c r="J289" s="1" t="str">
        <v>Faridabad</v>
      </c>
      <c r="K289" s="1">
        <v>0</v>
      </c>
      <c r="L289" s="1"/>
      <c r="M289" s="1">
        <f t="shared" si="12"/>
        <v>18150</v>
      </c>
      <c r="N289" s="1">
        <f t="shared" si="13"/>
        <v>18150</v>
      </c>
      <c r="O289" s="1">
        <f t="shared" si="14"/>
        <v>0</v>
      </c>
    </row>
    <row r="290" spans="1:15" x14ac:dyDescent="0.25">
      <c r="A290" s="1" t="str">
        <v>BioLegend</v>
      </c>
      <c r="B290" s="1">
        <v>6776</v>
      </c>
      <c r="C290" s="1" t="str">
        <v>EED115898</v>
      </c>
      <c r="D290" s="2">
        <v>45807</v>
      </c>
      <c r="E290" s="2">
        <v>45818</v>
      </c>
      <c r="F290" s="1">
        <v>505808</v>
      </c>
      <c r="G290" s="1">
        <v>1</v>
      </c>
      <c r="H290" s="1">
        <v>1</v>
      </c>
      <c r="I290" s="1">
        <v>0</v>
      </c>
      <c r="J290" s="1" t="str">
        <v>Faridabad</v>
      </c>
      <c r="K290" s="1">
        <v>0</v>
      </c>
      <c r="L290" s="1"/>
      <c r="M290" s="1">
        <f t="shared" si="12"/>
        <v>6776</v>
      </c>
      <c r="N290" s="1">
        <f t="shared" si="13"/>
        <v>6776</v>
      </c>
      <c r="O290" s="1">
        <f t="shared" si="14"/>
        <v>0</v>
      </c>
    </row>
    <row r="291" spans="1:15" x14ac:dyDescent="0.25">
      <c r="A291" s="1" t="str">
        <v>BioLegend</v>
      </c>
      <c r="B291" s="1">
        <v>8131.2000000000007</v>
      </c>
      <c r="C291" s="1" t="str">
        <v>EED115898</v>
      </c>
      <c r="D291" s="2">
        <v>45807</v>
      </c>
      <c r="E291" s="2">
        <v>45818</v>
      </c>
      <c r="F291" s="1">
        <v>505810</v>
      </c>
      <c r="G291" s="1">
        <v>1</v>
      </c>
      <c r="H291" s="1">
        <v>1</v>
      </c>
      <c r="I291" s="1">
        <v>0</v>
      </c>
      <c r="J291" s="1" t="str">
        <v>Faridabad</v>
      </c>
      <c r="K291" s="1">
        <v>0</v>
      </c>
      <c r="L291" s="1"/>
      <c r="M291" s="1">
        <f t="shared" si="12"/>
        <v>8131.2000000000007</v>
      </c>
      <c r="N291" s="1">
        <f t="shared" si="13"/>
        <v>8131.2000000000007</v>
      </c>
      <c r="O291" s="1">
        <f t="shared" si="14"/>
        <v>0</v>
      </c>
    </row>
    <row r="292" spans="1:15" x14ac:dyDescent="0.25">
      <c r="A292" s="1" t="str">
        <v>BioLegend</v>
      </c>
      <c r="B292" s="1">
        <v>17094</v>
      </c>
      <c r="C292" s="1" t="str">
        <v>EED115898</v>
      </c>
      <c r="D292" s="2">
        <v>45807</v>
      </c>
      <c r="E292" s="2">
        <v>45818</v>
      </c>
      <c r="F292" s="1">
        <v>505842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17094</v>
      </c>
      <c r="N292" s="1">
        <f t="shared" si="13"/>
        <v>17094</v>
      </c>
      <c r="O292" s="1">
        <f t="shared" si="14"/>
        <v>0</v>
      </c>
    </row>
    <row r="293" spans="1:15" x14ac:dyDescent="0.25">
      <c r="A293" s="1" t="str">
        <v>BioLegend</v>
      </c>
      <c r="B293" s="1">
        <v>19527.2</v>
      </c>
      <c r="C293" s="1" t="str">
        <v>EED115898</v>
      </c>
      <c r="D293" s="2">
        <v>45807</v>
      </c>
      <c r="E293" s="2">
        <v>45818</v>
      </c>
      <c r="F293" s="1">
        <v>506324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19527.2</v>
      </c>
      <c r="N293" s="1">
        <f t="shared" si="13"/>
        <v>19527.2</v>
      </c>
      <c r="O293" s="1">
        <f t="shared" si="14"/>
        <v>0</v>
      </c>
    </row>
    <row r="294" spans="1:15" x14ac:dyDescent="0.25">
      <c r="A294" s="1" t="str">
        <v>BioLegend</v>
      </c>
      <c r="B294" s="1">
        <v>17248</v>
      </c>
      <c r="C294" s="1" t="str">
        <v>EED115898</v>
      </c>
      <c r="D294" s="2">
        <v>45807</v>
      </c>
      <c r="E294" s="2">
        <v>45818</v>
      </c>
      <c r="F294" s="1">
        <v>506904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17248</v>
      </c>
      <c r="N294" s="1">
        <f t="shared" si="13"/>
        <v>17248</v>
      </c>
      <c r="O294" s="1">
        <f t="shared" si="14"/>
        <v>0</v>
      </c>
    </row>
    <row r="295" spans="1:15" x14ac:dyDescent="0.25">
      <c r="A295" s="1" t="str">
        <v>BioLegend</v>
      </c>
      <c r="B295" s="1">
        <v>21375.200000000001</v>
      </c>
      <c r="C295" s="1" t="str">
        <v>EED115898</v>
      </c>
      <c r="D295" s="2">
        <v>45807</v>
      </c>
      <c r="E295" s="2">
        <v>45818</v>
      </c>
      <c r="F295" s="1">
        <v>506922</v>
      </c>
      <c r="G295" s="1">
        <v>1</v>
      </c>
      <c r="H295" s="1">
        <v>1</v>
      </c>
      <c r="I295" s="1">
        <v>0</v>
      </c>
      <c r="J295" s="1" t="str">
        <v>Faridabad</v>
      </c>
      <c r="K295" s="1">
        <v>0</v>
      </c>
      <c r="L295" s="1"/>
      <c r="M295" s="1">
        <f t="shared" si="12"/>
        <v>21375.200000000001</v>
      </c>
      <c r="N295" s="1">
        <f t="shared" si="13"/>
        <v>21375.200000000001</v>
      </c>
      <c r="O295" s="1">
        <f t="shared" si="14"/>
        <v>0</v>
      </c>
    </row>
    <row r="296" spans="1:15" x14ac:dyDescent="0.25">
      <c r="A296" s="1" t="str">
        <v>BioLegend</v>
      </c>
      <c r="B296" s="1">
        <v>21375.200000000001</v>
      </c>
      <c r="C296" s="1" t="str">
        <v>EED115898</v>
      </c>
      <c r="D296" s="2">
        <v>45807</v>
      </c>
      <c r="E296" s="2">
        <v>45818</v>
      </c>
      <c r="F296" s="1">
        <v>514104</v>
      </c>
      <c r="G296" s="1">
        <v>1</v>
      </c>
      <c r="H296" s="1">
        <v>1</v>
      </c>
      <c r="I296" s="1">
        <v>0</v>
      </c>
      <c r="J296" s="1" t="str">
        <v>Faridabad</v>
      </c>
      <c r="K296" s="1">
        <v>0</v>
      </c>
      <c r="L296" s="1"/>
      <c r="M296" s="1">
        <f t="shared" si="12"/>
        <v>21375.200000000001</v>
      </c>
      <c r="N296" s="1">
        <f t="shared" si="13"/>
        <v>21375.200000000001</v>
      </c>
      <c r="O296" s="1">
        <f t="shared" si="14"/>
        <v>0</v>
      </c>
    </row>
    <row r="297" spans="1:15" x14ac:dyDescent="0.25">
      <c r="A297" s="1" t="str">
        <v>BioLegend</v>
      </c>
      <c r="B297" s="1">
        <v>21375.200000000001</v>
      </c>
      <c r="C297" s="1" t="str">
        <v>EED115898</v>
      </c>
      <c r="D297" s="2">
        <v>45807</v>
      </c>
      <c r="E297" s="2">
        <v>45818</v>
      </c>
      <c r="F297" s="1">
        <v>552906</v>
      </c>
      <c r="G297" s="1">
        <v>1</v>
      </c>
      <c r="H297" s="1">
        <v>1</v>
      </c>
      <c r="I297" s="1">
        <v>0</v>
      </c>
      <c r="J297" s="1" t="str">
        <v>Lucknow</v>
      </c>
      <c r="K297" s="1">
        <v>0</v>
      </c>
      <c r="L297" s="1"/>
      <c r="M297" s="1">
        <f t="shared" si="12"/>
        <v>21375.200000000001</v>
      </c>
      <c r="N297" s="1">
        <f t="shared" si="13"/>
        <v>21375.200000000001</v>
      </c>
      <c r="O297" s="1">
        <f t="shared" si="14"/>
        <v>0</v>
      </c>
    </row>
    <row r="298" spans="1:15" x14ac:dyDescent="0.25">
      <c r="A298" s="1" t="str">
        <v>BioLegend</v>
      </c>
      <c r="B298" s="1">
        <v>15584.8</v>
      </c>
      <c r="C298" s="1" t="str">
        <v>EED115898</v>
      </c>
      <c r="D298" s="2">
        <v>45807</v>
      </c>
      <c r="E298" s="2">
        <v>45818</v>
      </c>
      <c r="F298" s="1">
        <v>570804</v>
      </c>
      <c r="G298" s="1">
        <v>14</v>
      </c>
      <c r="H298" s="1">
        <v>14</v>
      </c>
      <c r="I298" s="1">
        <v>0</v>
      </c>
      <c r="J298" s="1" t="str">
        <v>Lucknow</v>
      </c>
      <c r="K298" s="1">
        <v>0</v>
      </c>
      <c r="L298" s="1"/>
      <c r="M298" s="1">
        <f t="shared" si="12"/>
        <v>218187.19999999998</v>
      </c>
      <c r="N298" s="1">
        <f t="shared" si="13"/>
        <v>218187.19999999998</v>
      </c>
      <c r="O298" s="1">
        <f t="shared" si="14"/>
        <v>0</v>
      </c>
    </row>
    <row r="299" spans="1:15" x14ac:dyDescent="0.25">
      <c r="A299" s="1" t="str">
        <v>BioLegend</v>
      </c>
      <c r="B299" s="1">
        <v>46939.199999999997</v>
      </c>
      <c r="C299" s="1" t="str">
        <v>EED115898</v>
      </c>
      <c r="D299" s="2">
        <v>45807</v>
      </c>
      <c r="E299" s="2">
        <v>45818</v>
      </c>
      <c r="F299" s="1">
        <v>574306</v>
      </c>
      <c r="G299" s="1">
        <v>1</v>
      </c>
      <c r="H299" s="1">
        <v>1</v>
      </c>
      <c r="I299" s="1">
        <v>0</v>
      </c>
      <c r="J299" s="1" t="str">
        <v>Delhi</v>
      </c>
      <c r="K299" s="1">
        <v>0</v>
      </c>
      <c r="L299" s="1"/>
      <c r="M299" s="1">
        <f t="shared" si="12"/>
        <v>46939.199999999997</v>
      </c>
      <c r="N299" s="1">
        <f t="shared" si="13"/>
        <v>46939.199999999997</v>
      </c>
      <c r="O299" s="1">
        <f t="shared" si="14"/>
        <v>0</v>
      </c>
    </row>
    <row r="300" spans="1:15" x14ac:dyDescent="0.25">
      <c r="A300" s="1" t="str">
        <v>BioLegend</v>
      </c>
      <c r="B300" s="1">
        <v>21375.200000000001</v>
      </c>
      <c r="C300" s="1" t="str">
        <v>EED115898</v>
      </c>
      <c r="D300" s="2">
        <v>45807</v>
      </c>
      <c r="E300" s="2">
        <v>45818</v>
      </c>
      <c r="F300" s="1">
        <v>575804</v>
      </c>
      <c r="G300" s="1">
        <v>1</v>
      </c>
      <c r="H300" s="1">
        <v>1</v>
      </c>
      <c r="I300" s="1">
        <v>0</v>
      </c>
      <c r="J300" s="1" t="str">
        <v>Delhi</v>
      </c>
      <c r="K300" s="1">
        <v>0</v>
      </c>
      <c r="L300" s="1"/>
      <c r="M300" s="1">
        <f t="shared" si="12"/>
        <v>21375.200000000001</v>
      </c>
      <c r="N300" s="1">
        <f t="shared" si="13"/>
        <v>21375.200000000001</v>
      </c>
      <c r="O300" s="1">
        <f t="shared" si="14"/>
        <v>0</v>
      </c>
    </row>
    <row r="301" spans="1:15" x14ac:dyDescent="0.25">
      <c r="A301" s="1" t="str">
        <v>BioLegend</v>
      </c>
      <c r="B301" s="1">
        <v>46939.199999999997</v>
      </c>
      <c r="C301" s="1" t="str">
        <v>EED115898</v>
      </c>
      <c r="D301" s="2">
        <v>45807</v>
      </c>
      <c r="E301" s="2">
        <v>45818</v>
      </c>
      <c r="F301" s="1">
        <v>576306</v>
      </c>
      <c r="G301" s="1">
        <v>1</v>
      </c>
      <c r="H301" s="1">
        <v>1</v>
      </c>
      <c r="I301" s="1">
        <v>0</v>
      </c>
      <c r="J301" s="1" t="str">
        <v>Delhi</v>
      </c>
      <c r="K301" s="1">
        <v>0</v>
      </c>
      <c r="L301" s="1"/>
      <c r="M301" s="1">
        <f t="shared" si="12"/>
        <v>46939.199999999997</v>
      </c>
      <c r="N301" s="1">
        <f t="shared" si="13"/>
        <v>46939.199999999997</v>
      </c>
      <c r="O301" s="1">
        <f t="shared" si="14"/>
        <v>0</v>
      </c>
    </row>
    <row r="302" spans="1:15" x14ac:dyDescent="0.25">
      <c r="A302" s="1" t="str">
        <v>BioLegend</v>
      </c>
      <c r="B302" s="1">
        <v>9548</v>
      </c>
      <c r="C302" s="1" t="str">
        <v>EED115898</v>
      </c>
      <c r="D302" s="2">
        <v>45807</v>
      </c>
      <c r="E302" s="2">
        <v>45818</v>
      </c>
      <c r="F302" s="1">
        <v>609551</v>
      </c>
      <c r="G302" s="1">
        <v>1</v>
      </c>
      <c r="H302" s="1">
        <v>1</v>
      </c>
      <c r="I302" s="1">
        <v>0</v>
      </c>
      <c r="J302" s="1" t="str">
        <v>Delhi</v>
      </c>
      <c r="K302" s="1">
        <v>0</v>
      </c>
      <c r="L302" s="1"/>
      <c r="M302" s="1">
        <f t="shared" si="12"/>
        <v>9548</v>
      </c>
      <c r="N302" s="1">
        <f t="shared" si="13"/>
        <v>9548</v>
      </c>
      <c r="O302" s="1">
        <f t="shared" si="14"/>
        <v>0</v>
      </c>
    </row>
    <row r="303" spans="1:15" x14ac:dyDescent="0.25">
      <c r="A303" s="1" t="str">
        <v>BioLegend</v>
      </c>
      <c r="B303" s="1">
        <v>15584.8</v>
      </c>
      <c r="C303" s="1" t="str">
        <v>EED115898</v>
      </c>
      <c r="D303" s="2">
        <v>45807</v>
      </c>
      <c r="E303" s="2">
        <v>45818</v>
      </c>
      <c r="F303" s="1">
        <v>640914</v>
      </c>
      <c r="G303" s="1">
        <v>2</v>
      </c>
      <c r="H303" s="1">
        <v>2</v>
      </c>
      <c r="I303" s="1">
        <v>0</v>
      </c>
      <c r="J303" s="1" t="str">
        <v>Lucknow</v>
      </c>
      <c r="K303" s="1">
        <v>0</v>
      </c>
      <c r="L303" s="1"/>
      <c r="M303" s="1">
        <f t="shared" si="12"/>
        <v>31169.599999999999</v>
      </c>
      <c r="N303" s="1">
        <f t="shared" si="13"/>
        <v>31169.599999999999</v>
      </c>
      <c r="O303" s="1">
        <f t="shared" si="14"/>
        <v>0</v>
      </c>
    </row>
    <row r="304" spans="1:15" x14ac:dyDescent="0.25">
      <c r="A304" s="1" t="str">
        <v>BioLegend</v>
      </c>
      <c r="B304" s="1">
        <v>43428</v>
      </c>
      <c r="C304" s="1" t="str">
        <v>EED115898</v>
      </c>
      <c r="D304" s="2">
        <v>45807</v>
      </c>
      <c r="E304" s="2">
        <v>45818</v>
      </c>
      <c r="F304" s="1">
        <v>740715</v>
      </c>
      <c r="G304" s="1">
        <v>3</v>
      </c>
      <c r="H304" s="1">
        <v>3</v>
      </c>
      <c r="I304" s="1">
        <v>0</v>
      </c>
      <c r="J304" s="1" t="str">
        <v>Banglore</v>
      </c>
      <c r="K304" s="1">
        <v>0</v>
      </c>
      <c r="L304" s="1"/>
      <c r="M304" s="1">
        <f t="shared" si="12"/>
        <v>130284</v>
      </c>
      <c r="N304" s="1">
        <f t="shared" si="13"/>
        <v>130284</v>
      </c>
      <c r="O304" s="1">
        <f t="shared" si="14"/>
        <v>0</v>
      </c>
    </row>
    <row r="305" spans="1:15" x14ac:dyDescent="0.25">
      <c r="A305" s="1" t="str">
        <v>BioLegend</v>
      </c>
      <c r="B305" s="1">
        <v>67152.800000000003</v>
      </c>
      <c r="C305" s="1" t="str">
        <v>EED115898</v>
      </c>
      <c r="D305" s="2">
        <v>45807</v>
      </c>
      <c r="E305" s="2">
        <v>45818</v>
      </c>
      <c r="F305" s="1">
        <v>741029</v>
      </c>
      <c r="G305" s="1">
        <v>1</v>
      </c>
      <c r="H305" s="1">
        <v>1</v>
      </c>
      <c r="I305" s="1">
        <v>0</v>
      </c>
      <c r="J305" s="1" t="str">
        <v>Delhi</v>
      </c>
      <c r="K305" s="1">
        <v>0</v>
      </c>
      <c r="L305" s="1"/>
      <c r="M305" s="1">
        <f t="shared" si="12"/>
        <v>67152.800000000003</v>
      </c>
      <c r="N305" s="1">
        <f t="shared" si="13"/>
        <v>67152.800000000003</v>
      </c>
      <c r="O305" s="1">
        <f t="shared" si="14"/>
        <v>0</v>
      </c>
    </row>
    <row r="306" spans="1:15" x14ac:dyDescent="0.25">
      <c r="A306" s="1" t="str">
        <v>BioLegend</v>
      </c>
      <c r="B306" s="1">
        <v>6899.2000000000007</v>
      </c>
      <c r="C306" s="1" t="str">
        <v>EED115898</v>
      </c>
      <c r="D306" s="2">
        <v>45807</v>
      </c>
      <c r="E306" s="2">
        <v>45818</v>
      </c>
      <c r="F306" s="1">
        <v>803004</v>
      </c>
      <c r="G306" s="1">
        <v>1</v>
      </c>
      <c r="H306" s="1">
        <v>1</v>
      </c>
      <c r="I306" s="1">
        <v>0</v>
      </c>
      <c r="J306" s="1" t="str">
        <v>Gwalior, Mp</v>
      </c>
      <c r="K306" s="1">
        <v>0</v>
      </c>
      <c r="L306" s="1"/>
      <c r="M306" s="1">
        <f t="shared" si="12"/>
        <v>6899.2000000000007</v>
      </c>
      <c r="N306" s="1">
        <f t="shared" si="13"/>
        <v>6899.2000000000007</v>
      </c>
      <c r="O306" s="1">
        <f t="shared" si="14"/>
        <v>0</v>
      </c>
    </row>
    <row r="307" spans="1:15" x14ac:dyDescent="0.25">
      <c r="A307" s="1" t="str">
        <v>BioXcell</v>
      </c>
      <c r="B307" s="1">
        <v>9081.6</v>
      </c>
      <c r="C307" s="1">
        <v>174006</v>
      </c>
      <c r="D307" s="2">
        <v>45814</v>
      </c>
      <c r="E307" s="2">
        <v>45818</v>
      </c>
      <c r="F307" s="1" t="str">
        <v>BE0234</v>
      </c>
      <c r="G307" s="1">
        <v>1</v>
      </c>
      <c r="H307" s="1">
        <v>1</v>
      </c>
      <c r="I307" s="1">
        <v>0</v>
      </c>
      <c r="J307" s="1" t="str">
        <v>Chandigarh</v>
      </c>
      <c r="K307" s="1">
        <v>0</v>
      </c>
      <c r="L307" s="1"/>
      <c r="M307" s="1">
        <f t="shared" si="12"/>
        <v>9081.6</v>
      </c>
      <c r="N307" s="1">
        <f t="shared" si="13"/>
        <v>9081.6</v>
      </c>
      <c r="O307" s="1">
        <f t="shared" si="14"/>
        <v>0</v>
      </c>
    </row>
    <row r="308" spans="1:15" x14ac:dyDescent="0.25">
      <c r="A308" s="1" t="str">
        <v>BioXcell</v>
      </c>
      <c r="B308" s="1">
        <v>9081.6</v>
      </c>
      <c r="C308" s="1">
        <v>174006</v>
      </c>
      <c r="D308" s="2">
        <v>45814</v>
      </c>
      <c r="E308" s="2">
        <v>45818</v>
      </c>
      <c r="F308" s="1" t="str">
        <v>BE0235</v>
      </c>
      <c r="G308" s="1">
        <v>1</v>
      </c>
      <c r="H308" s="1">
        <v>1</v>
      </c>
      <c r="I308" s="1">
        <v>0</v>
      </c>
      <c r="J308" s="1" t="str">
        <v>Chandigarh</v>
      </c>
      <c r="K308" s="1">
        <v>0</v>
      </c>
      <c r="L308" s="1"/>
      <c r="M308" s="1">
        <f t="shared" si="12"/>
        <v>9081.6</v>
      </c>
      <c r="N308" s="1">
        <f t="shared" si="13"/>
        <v>9081.6</v>
      </c>
      <c r="O308" s="1">
        <f t="shared" si="14"/>
        <v>0</v>
      </c>
    </row>
    <row r="309" spans="1:15" x14ac:dyDescent="0.25">
      <c r="A309" s="1" t="str">
        <v>BioXcell</v>
      </c>
      <c r="B309" s="1">
        <v>9081.6</v>
      </c>
      <c r="C309" s="1">
        <v>174008</v>
      </c>
      <c r="D309" s="2">
        <v>45814</v>
      </c>
      <c r="E309" s="2">
        <v>45818</v>
      </c>
      <c r="F309" s="1" t="str">
        <v>BE0206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9081.6</v>
      </c>
      <c r="N309" s="1">
        <f t="shared" si="13"/>
        <v>9081.6</v>
      </c>
      <c r="O309" s="1">
        <f t="shared" si="14"/>
        <v>0</v>
      </c>
    </row>
    <row r="310" spans="1:15" x14ac:dyDescent="0.25">
      <c r="A310" s="1" t="str">
        <v>BioXcell</v>
      </c>
      <c r="B310" s="1">
        <v>12408</v>
      </c>
      <c r="C310" s="1">
        <v>174008</v>
      </c>
      <c r="D310" s="2">
        <v>45814</v>
      </c>
      <c r="E310" s="2">
        <v>45818</v>
      </c>
      <c r="F310" s="1" t="str">
        <v>SIM0003</v>
      </c>
      <c r="G310" s="1">
        <v>1</v>
      </c>
      <c r="H310" s="1">
        <v>1</v>
      </c>
      <c r="I310" s="1">
        <v>0</v>
      </c>
      <c r="J310" s="1" t="str">
        <v>Banglore</v>
      </c>
      <c r="K310" s="1">
        <v>0</v>
      </c>
      <c r="L310" s="1"/>
      <c r="M310" s="1">
        <f t="shared" si="12"/>
        <v>12408</v>
      </c>
      <c r="N310" s="1">
        <f t="shared" si="13"/>
        <v>12408</v>
      </c>
      <c r="O310" s="1">
        <f t="shared" si="14"/>
        <v>0</v>
      </c>
    </row>
    <row r="311" spans="1:15" x14ac:dyDescent="0.25">
      <c r="A311" s="1" t="str">
        <v>BioXcell</v>
      </c>
      <c r="B311" s="1">
        <v>33264</v>
      </c>
      <c r="C311" s="1">
        <v>174008</v>
      </c>
      <c r="D311" s="2">
        <v>45814</v>
      </c>
      <c r="E311" s="2">
        <v>45818</v>
      </c>
      <c r="F311" s="1" t="str">
        <v>BE0207</v>
      </c>
      <c r="G311" s="1">
        <v>1</v>
      </c>
      <c r="H311" s="1">
        <v>1</v>
      </c>
      <c r="I311" s="1">
        <v>0</v>
      </c>
      <c r="J311" s="1" t="str">
        <v>Banglore</v>
      </c>
      <c r="K311" s="1">
        <v>0</v>
      </c>
      <c r="L311" s="1"/>
      <c r="M311" s="1">
        <f t="shared" si="12"/>
        <v>33264</v>
      </c>
      <c r="N311" s="1">
        <f t="shared" si="13"/>
        <v>33264</v>
      </c>
      <c r="O311" s="1">
        <f t="shared" si="14"/>
        <v>0</v>
      </c>
    </row>
    <row r="312" spans="1:15" x14ac:dyDescent="0.25">
      <c r="A312" s="1" t="str">
        <v>BPS</v>
      </c>
      <c r="B312" s="1">
        <v>31152</v>
      </c>
      <c r="C312" s="1" t="str">
        <v>INV5388</v>
      </c>
      <c r="D312" s="2">
        <v>45814</v>
      </c>
      <c r="E312" s="2">
        <v>45818</v>
      </c>
      <c r="F312" s="1">
        <v>40321</v>
      </c>
      <c r="G312" s="1">
        <v>2</v>
      </c>
      <c r="H312" s="1">
        <v>2</v>
      </c>
      <c r="I312" s="1">
        <v>0</v>
      </c>
      <c r="J312" s="1" t="str">
        <v>Delhi</v>
      </c>
      <c r="K312" s="1">
        <v>0</v>
      </c>
      <c r="L312" s="1"/>
      <c r="M312" s="1">
        <f t="shared" si="12"/>
        <v>62304</v>
      </c>
      <c r="N312" s="1">
        <f t="shared" si="13"/>
        <v>62304</v>
      </c>
      <c r="O312" s="1">
        <f t="shared" si="14"/>
        <v>0</v>
      </c>
    </row>
    <row r="313" spans="1:15" x14ac:dyDescent="0.25">
      <c r="A313" s="1" t="str">
        <v>MyBioSource</v>
      </c>
      <c r="B313" s="1">
        <v>47124</v>
      </c>
      <c r="C313" s="1">
        <v>919364</v>
      </c>
      <c r="D313" s="2">
        <v>45814</v>
      </c>
      <c r="E313" s="2">
        <v>45818</v>
      </c>
      <c r="F313" s="1" t="str">
        <v>MBS706667</v>
      </c>
      <c r="G313" s="1">
        <v>1</v>
      </c>
      <c r="H313" s="1">
        <v>1</v>
      </c>
      <c r="I313" s="1">
        <v>0</v>
      </c>
      <c r="J313" s="1" t="str">
        <v>Hawrah, West Bengal</v>
      </c>
      <c r="K313" s="1">
        <v>0</v>
      </c>
      <c r="L313" s="1"/>
      <c r="M313" s="1">
        <f t="shared" si="12"/>
        <v>47124</v>
      </c>
      <c r="N313" s="1">
        <f t="shared" si="13"/>
        <v>47124</v>
      </c>
      <c r="O313" s="1">
        <f t="shared" si="14"/>
        <v>0</v>
      </c>
    </row>
    <row r="314" spans="1:15" x14ac:dyDescent="0.25">
      <c r="A314" s="1" t="str">
        <v>MyBioSource</v>
      </c>
      <c r="B314" s="1">
        <v>53856</v>
      </c>
      <c r="C314" s="1">
        <v>919467</v>
      </c>
      <c r="D314" s="2">
        <v>45814</v>
      </c>
      <c r="E314" s="2">
        <v>45818</v>
      </c>
      <c r="F314" s="1" t="str">
        <v>MBS760229</v>
      </c>
      <c r="G314" s="1">
        <v>2</v>
      </c>
      <c r="H314" s="1">
        <v>2</v>
      </c>
      <c r="I314" s="1">
        <v>0</v>
      </c>
      <c r="J314" s="1" t="str">
        <v>Hyderabad</v>
      </c>
      <c r="K314" s="1">
        <v>0</v>
      </c>
      <c r="L314" s="1"/>
      <c r="M314" s="1">
        <f t="shared" si="12"/>
        <v>107712</v>
      </c>
      <c r="N314" s="1">
        <f t="shared" si="13"/>
        <v>107712</v>
      </c>
      <c r="O314" s="1">
        <f t="shared" si="14"/>
        <v>0</v>
      </c>
    </row>
    <row r="315" spans="1:15" x14ac:dyDescent="0.25">
      <c r="A315" s="1" t="str">
        <v>MyBioSource</v>
      </c>
      <c r="B315" s="1">
        <v>77792</v>
      </c>
      <c r="C315" s="1">
        <v>919467</v>
      </c>
      <c r="D315" s="2">
        <v>45814</v>
      </c>
      <c r="E315" s="2">
        <v>45818</v>
      </c>
      <c r="F315" s="1" t="str">
        <v>MBS704061</v>
      </c>
      <c r="G315" s="1">
        <v>2</v>
      </c>
      <c r="H315" s="1">
        <v>2</v>
      </c>
      <c r="I315" s="1">
        <v>0</v>
      </c>
      <c r="J315" s="1" t="str">
        <v>Hyderabad</v>
      </c>
      <c r="K315" s="1">
        <v>0</v>
      </c>
      <c r="L315" s="1"/>
      <c r="M315" s="1">
        <f t="shared" si="12"/>
        <v>155584</v>
      </c>
      <c r="N315" s="1">
        <f t="shared" si="13"/>
        <v>155584</v>
      </c>
      <c r="O315" s="1">
        <f t="shared" si="14"/>
        <v>0</v>
      </c>
    </row>
    <row r="316" spans="1:15" x14ac:dyDescent="0.25">
      <c r="A316" s="1" t="str">
        <v>MyBioSource</v>
      </c>
      <c r="B316" s="1">
        <v>21318</v>
      </c>
      <c r="C316" s="1">
        <v>919601</v>
      </c>
      <c r="D316" s="2">
        <v>45814</v>
      </c>
      <c r="E316" s="2">
        <v>45818</v>
      </c>
      <c r="F316" s="1" t="str">
        <v>MBS568997</v>
      </c>
      <c r="G316" s="1">
        <v>1</v>
      </c>
      <c r="H316" s="1">
        <v>1</v>
      </c>
      <c r="I316" s="1">
        <v>0</v>
      </c>
      <c r="J316" s="1" t="str">
        <v>Delhi</v>
      </c>
      <c r="K316" s="1">
        <v>0</v>
      </c>
      <c r="L316" s="1"/>
      <c r="M316" s="1">
        <f t="shared" si="12"/>
        <v>21318</v>
      </c>
      <c r="N316" s="1">
        <f t="shared" si="13"/>
        <v>21318</v>
      </c>
      <c r="O316" s="1">
        <f t="shared" si="14"/>
        <v>0</v>
      </c>
    </row>
    <row r="317" spans="1:15" x14ac:dyDescent="0.25">
      <c r="A317" s="1" t="str">
        <v>MyBioSource</v>
      </c>
      <c r="B317" s="1">
        <v>21318</v>
      </c>
      <c r="C317" s="1">
        <v>919601</v>
      </c>
      <c r="D317" s="2">
        <v>45814</v>
      </c>
      <c r="E317" s="2">
        <v>45818</v>
      </c>
      <c r="F317" s="1" t="str">
        <v>MBS568995</v>
      </c>
      <c r="G317" s="1">
        <v>1</v>
      </c>
      <c r="H317" s="1">
        <v>1</v>
      </c>
      <c r="I317" s="1">
        <v>0</v>
      </c>
      <c r="J317" s="1" t="str">
        <v>Delhi</v>
      </c>
      <c r="K317" s="1">
        <v>0</v>
      </c>
      <c r="L317" s="1"/>
      <c r="M317" s="1">
        <f t="shared" si="12"/>
        <v>21318</v>
      </c>
      <c r="N317" s="1">
        <f t="shared" si="13"/>
        <v>21318</v>
      </c>
      <c r="O317" s="1">
        <f t="shared" si="14"/>
        <v>0</v>
      </c>
    </row>
    <row r="318" spans="1:15" x14ac:dyDescent="0.25">
      <c r="A318" s="1" t="str">
        <v>Affinity</v>
      </c>
      <c r="B318" s="1">
        <v>4400</v>
      </c>
      <c r="C318" s="1" t="str">
        <v>250530IN-BI</v>
      </c>
      <c r="D318" s="2">
        <v>45812</v>
      </c>
      <c r="E318" s="2">
        <v>45820</v>
      </c>
      <c r="F318" s="1" t="str">
        <v>DF12204</v>
      </c>
      <c r="G318" s="1">
        <v>1</v>
      </c>
      <c r="H318" s="1">
        <v>1</v>
      </c>
      <c r="I318" s="1">
        <v>0</v>
      </c>
      <c r="J318" s="1" t="str">
        <v>Odisha</v>
      </c>
      <c r="K318" s="1">
        <v>0</v>
      </c>
      <c r="L318" s="1"/>
      <c r="M318" s="1">
        <f t="shared" si="12"/>
        <v>4400</v>
      </c>
      <c r="N318" s="1">
        <f t="shared" si="13"/>
        <v>4400</v>
      </c>
      <c r="O318" s="1">
        <f t="shared" si="14"/>
        <v>0</v>
      </c>
    </row>
    <row r="319" spans="1:15" x14ac:dyDescent="0.25">
      <c r="A319" s="1" t="str">
        <v>Affinity</v>
      </c>
      <c r="B319" s="1">
        <v>12320</v>
      </c>
      <c r="C319" s="1" t="str">
        <v>250530IN-BI</v>
      </c>
      <c r="D319" s="2">
        <v>45812</v>
      </c>
      <c r="E319" s="2">
        <v>45820</v>
      </c>
      <c r="F319" s="1" t="str">
        <v>DF8506</v>
      </c>
      <c r="G319" s="1">
        <v>1</v>
      </c>
      <c r="H319" s="1">
        <v>1</v>
      </c>
      <c r="I319" s="1">
        <v>0</v>
      </c>
      <c r="J319" s="1" t="str">
        <v>Kolkata</v>
      </c>
      <c r="K319" s="1">
        <v>0</v>
      </c>
      <c r="L319" s="1"/>
      <c r="M319" s="1">
        <f t="shared" si="12"/>
        <v>12320</v>
      </c>
      <c r="N319" s="1">
        <f t="shared" si="13"/>
        <v>12320</v>
      </c>
      <c r="O319" s="1">
        <f t="shared" si="14"/>
        <v>0</v>
      </c>
    </row>
    <row r="320" spans="1:15" x14ac:dyDescent="0.25">
      <c r="A320" s="1" t="str">
        <v>Affinity</v>
      </c>
      <c r="B320" s="1">
        <v>12320</v>
      </c>
      <c r="C320" s="1" t="str">
        <v>250604IN-BI</v>
      </c>
      <c r="D320" s="2">
        <v>45812</v>
      </c>
      <c r="E320" s="2">
        <v>45820</v>
      </c>
      <c r="F320" s="1" t="str">
        <v>DF10308</v>
      </c>
      <c r="G320" s="1">
        <v>1</v>
      </c>
      <c r="H320" s="1">
        <v>1</v>
      </c>
      <c r="I320" s="1">
        <v>0</v>
      </c>
      <c r="J320" s="1" t="str">
        <v>Gujrat</v>
      </c>
      <c r="K320" s="1">
        <v>0</v>
      </c>
      <c r="L320" s="1"/>
      <c r="M320" s="1">
        <f t="shared" si="12"/>
        <v>12320</v>
      </c>
      <c r="N320" s="1">
        <f t="shared" si="13"/>
        <v>12320</v>
      </c>
      <c r="O320" s="1">
        <f t="shared" si="14"/>
        <v>0</v>
      </c>
    </row>
    <row r="321" spans="1:15" x14ac:dyDescent="0.25">
      <c r="A321" s="1" t="str">
        <v>Affinity</v>
      </c>
      <c r="B321" s="1">
        <v>12320</v>
      </c>
      <c r="C321" s="1" t="str">
        <v>250604IN-BI</v>
      </c>
      <c r="D321" s="2">
        <v>45812</v>
      </c>
      <c r="E321" s="2">
        <v>45820</v>
      </c>
      <c r="F321" s="1" t="str">
        <v>DF12304</v>
      </c>
      <c r="G321" s="1">
        <v>1</v>
      </c>
      <c r="H321" s="1">
        <v>1</v>
      </c>
      <c r="I321" s="1">
        <v>0</v>
      </c>
      <c r="J321" s="1" t="str">
        <v>Gujrat</v>
      </c>
      <c r="K321" s="1">
        <v>0</v>
      </c>
      <c r="L321" s="1"/>
      <c r="M321" s="1">
        <f t="shared" si="12"/>
        <v>12320</v>
      </c>
      <c r="N321" s="1">
        <f t="shared" si="13"/>
        <v>12320</v>
      </c>
      <c r="O321" s="1">
        <f t="shared" si="14"/>
        <v>0</v>
      </c>
    </row>
    <row r="322" spans="1:15" x14ac:dyDescent="0.25">
      <c r="A322" s="1" t="str">
        <v>Affinity</v>
      </c>
      <c r="B322" s="1">
        <v>11000</v>
      </c>
      <c r="C322" s="1" t="str">
        <v>250604IN-BI</v>
      </c>
      <c r="D322" s="2">
        <v>45812</v>
      </c>
      <c r="E322" s="2">
        <v>45820</v>
      </c>
      <c r="F322" s="1" t="str">
        <v>AF7011</v>
      </c>
      <c r="G322" s="1">
        <v>1</v>
      </c>
      <c r="H322" s="1">
        <v>1</v>
      </c>
      <c r="I322" s="1">
        <v>0</v>
      </c>
      <c r="J322" s="1" t="str">
        <v>Gujrat</v>
      </c>
      <c r="K322" s="1">
        <v>0</v>
      </c>
      <c r="L322" s="1"/>
      <c r="M322" s="1">
        <f t="shared" si="12"/>
        <v>11000</v>
      </c>
      <c r="N322" s="1">
        <f t="shared" si="13"/>
        <v>11000</v>
      </c>
      <c r="O322" s="1">
        <f t="shared" si="14"/>
        <v>0</v>
      </c>
    </row>
    <row r="323" spans="1:15" x14ac:dyDescent="0.25">
      <c r="A323" s="1" t="str">
        <v>Affinity</v>
      </c>
      <c r="B323" s="1">
        <v>15400</v>
      </c>
      <c r="C323" s="1" t="str">
        <v>250604IN-BI</v>
      </c>
      <c r="D323" s="2">
        <v>45812</v>
      </c>
      <c r="E323" s="2">
        <v>45820</v>
      </c>
      <c r="F323" s="1" t="str">
        <v>S0001</v>
      </c>
      <c r="G323" s="1">
        <v>1</v>
      </c>
      <c r="H323" s="1">
        <v>1</v>
      </c>
      <c r="I323" s="1">
        <v>0</v>
      </c>
      <c r="J323" s="1" t="str">
        <v>Gujrat</v>
      </c>
      <c r="K323" s="1">
        <v>0</v>
      </c>
      <c r="L323" s="1"/>
      <c r="M323" s="1">
        <f t="shared" ref="M323:M386" si="15">G323*B323</f>
        <v>15400</v>
      </c>
      <c r="N323" s="1">
        <f t="shared" ref="N323:N386" si="16">H323*B323</f>
        <v>15400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8179.6</v>
      </c>
      <c r="C324" s="1" t="str">
        <v>EED116107</v>
      </c>
      <c r="D324" s="2">
        <v>45814</v>
      </c>
      <c r="E324" s="2">
        <v>45821</v>
      </c>
      <c r="F324" s="1">
        <v>100204</v>
      </c>
      <c r="G324" s="1">
        <v>1</v>
      </c>
      <c r="H324" s="1">
        <v>1</v>
      </c>
      <c r="I324" s="1">
        <v>0</v>
      </c>
      <c r="J324" s="1" t="str">
        <v>Noida</v>
      </c>
      <c r="K324" s="1">
        <v>0</v>
      </c>
      <c r="L324" s="1"/>
      <c r="M324" s="1">
        <f t="shared" si="15"/>
        <v>8179.6</v>
      </c>
      <c r="N324" s="1">
        <f t="shared" si="16"/>
        <v>8179.6</v>
      </c>
      <c r="O324" s="1">
        <f t="shared" si="17"/>
        <v>0</v>
      </c>
    </row>
    <row r="325" spans="1:15" x14ac:dyDescent="0.25">
      <c r="A325" s="1" t="str">
        <v>BioLegend</v>
      </c>
      <c r="B325" s="1">
        <v>15276.8</v>
      </c>
      <c r="C325" s="1" t="str">
        <v>EED116107</v>
      </c>
      <c r="D325" s="2">
        <v>45814</v>
      </c>
      <c r="E325" s="2">
        <v>45821</v>
      </c>
      <c r="F325" s="1">
        <v>100220</v>
      </c>
      <c r="G325" s="1">
        <v>1</v>
      </c>
      <c r="H325" s="1">
        <v>1</v>
      </c>
      <c r="I325" s="1">
        <v>0</v>
      </c>
      <c r="J325" s="1" t="str">
        <v>Chandigarh</v>
      </c>
      <c r="K325" s="1">
        <v>0</v>
      </c>
      <c r="L325" s="1"/>
      <c r="M325" s="1">
        <f t="shared" si="15"/>
        <v>15276.8</v>
      </c>
      <c r="N325" s="1">
        <f t="shared" si="16"/>
        <v>15276.8</v>
      </c>
      <c r="O325" s="1">
        <f t="shared" si="17"/>
        <v>0</v>
      </c>
    </row>
    <row r="326" spans="1:15" x14ac:dyDescent="0.25">
      <c r="A326" s="1" t="str">
        <v>BioLegend</v>
      </c>
      <c r="B326" s="1">
        <v>4743.2</v>
      </c>
      <c r="C326" s="1" t="str">
        <v>EED116107</v>
      </c>
      <c r="D326" s="2">
        <v>45814</v>
      </c>
      <c r="E326" s="2">
        <v>45821</v>
      </c>
      <c r="F326" s="1">
        <v>100236</v>
      </c>
      <c r="G326" s="1">
        <v>1</v>
      </c>
      <c r="H326" s="1">
        <v>1</v>
      </c>
      <c r="I326" s="1">
        <v>0</v>
      </c>
      <c r="J326" s="1" t="str">
        <v>Noida</v>
      </c>
      <c r="K326" s="1">
        <v>0</v>
      </c>
      <c r="L326" s="1"/>
      <c r="M326" s="1">
        <f t="shared" si="15"/>
        <v>4743.2</v>
      </c>
      <c r="N326" s="1">
        <f t="shared" si="16"/>
        <v>4743.2</v>
      </c>
      <c r="O326" s="1">
        <f t="shared" si="17"/>
        <v>0</v>
      </c>
    </row>
    <row r="327" spans="1:15" x14ac:dyDescent="0.25">
      <c r="A327" s="1" t="str">
        <v>BioLegend</v>
      </c>
      <c r="B327" s="1">
        <v>19896.8</v>
      </c>
      <c r="C327" s="1" t="str">
        <v>EED116107</v>
      </c>
      <c r="D327" s="2">
        <v>45814</v>
      </c>
      <c r="E327" s="2">
        <v>45821</v>
      </c>
      <c r="F327" s="1">
        <v>100434</v>
      </c>
      <c r="G327" s="1">
        <v>1</v>
      </c>
      <c r="H327" s="1">
        <v>1</v>
      </c>
      <c r="I327" s="1">
        <v>0</v>
      </c>
      <c r="J327" s="1" t="str">
        <v>Chandigarh</v>
      </c>
      <c r="K327" s="1">
        <v>0</v>
      </c>
      <c r="L327" s="1"/>
      <c r="M327" s="1">
        <f t="shared" si="15"/>
        <v>19896.8</v>
      </c>
      <c r="N327" s="1">
        <f t="shared" si="16"/>
        <v>19896.8</v>
      </c>
      <c r="O327" s="1">
        <f t="shared" si="17"/>
        <v>0</v>
      </c>
    </row>
    <row r="328" spans="1:15" x14ac:dyDescent="0.25">
      <c r="A328" s="1" t="str">
        <v>BioLegend</v>
      </c>
      <c r="B328" s="1">
        <v>18018</v>
      </c>
      <c r="C328" s="1" t="str">
        <v>EED116107</v>
      </c>
      <c r="D328" s="2">
        <v>45814</v>
      </c>
      <c r="E328" s="2">
        <v>45821</v>
      </c>
      <c r="F328" s="1">
        <v>101259</v>
      </c>
      <c r="G328" s="1">
        <v>1</v>
      </c>
      <c r="H328" s="1">
        <v>1</v>
      </c>
      <c r="I328" s="1">
        <v>0</v>
      </c>
      <c r="J328" s="1" t="str">
        <v>Chandigarh</v>
      </c>
      <c r="K328" s="1">
        <v>0</v>
      </c>
      <c r="L328" s="1"/>
      <c r="M328" s="1">
        <f t="shared" si="15"/>
        <v>18018</v>
      </c>
      <c r="N328" s="1">
        <f t="shared" si="16"/>
        <v>18018</v>
      </c>
      <c r="O328" s="1">
        <f t="shared" si="17"/>
        <v>0</v>
      </c>
    </row>
    <row r="329" spans="1:15" x14ac:dyDescent="0.25">
      <c r="A329" s="1" t="str">
        <v>BioLegend</v>
      </c>
      <c r="B329" s="1">
        <v>19714.2</v>
      </c>
      <c r="C329" s="1" t="str">
        <v>EED116107</v>
      </c>
      <c r="D329" s="2">
        <v>45814</v>
      </c>
      <c r="E329" s="2">
        <v>45821</v>
      </c>
      <c r="F329" s="1">
        <v>104445</v>
      </c>
      <c r="G329" s="1">
        <v>1</v>
      </c>
      <c r="H329" s="1">
        <v>1</v>
      </c>
      <c r="I329" s="1">
        <v>0</v>
      </c>
      <c r="J329" s="1" t="str">
        <v>Faridabad</v>
      </c>
      <c r="K329" s="1">
        <v>0</v>
      </c>
      <c r="L329" s="1"/>
      <c r="M329" s="1">
        <f t="shared" si="15"/>
        <v>19714.2</v>
      </c>
      <c r="N329" s="1">
        <f t="shared" si="16"/>
        <v>19714.2</v>
      </c>
      <c r="O329" s="1">
        <f t="shared" si="17"/>
        <v>0</v>
      </c>
    </row>
    <row r="330" spans="1:15" x14ac:dyDescent="0.25">
      <c r="A330" s="1" t="str">
        <v>BioLegend</v>
      </c>
      <c r="B330" s="1">
        <v>19714.2</v>
      </c>
      <c r="C330" s="1" t="str">
        <v>EED116107</v>
      </c>
      <c r="D330" s="2">
        <v>45814</v>
      </c>
      <c r="E330" s="2">
        <v>45821</v>
      </c>
      <c r="F330" s="1">
        <v>104445</v>
      </c>
      <c r="G330" s="1">
        <v>1</v>
      </c>
      <c r="H330" s="1">
        <v>1</v>
      </c>
      <c r="I330" s="1">
        <v>0</v>
      </c>
      <c r="J330" s="1" t="str">
        <v>Delhi</v>
      </c>
      <c r="K330" s="1">
        <v>0</v>
      </c>
      <c r="L330" s="1"/>
      <c r="M330" s="1">
        <f t="shared" si="15"/>
        <v>19714.2</v>
      </c>
      <c r="N330" s="1">
        <f t="shared" si="16"/>
        <v>19714.2</v>
      </c>
      <c r="O330" s="1">
        <f t="shared" si="17"/>
        <v>0</v>
      </c>
    </row>
    <row r="331" spans="1:15" x14ac:dyDescent="0.25">
      <c r="A331" s="1" t="str">
        <v>BioLegend</v>
      </c>
      <c r="B331" s="1">
        <v>19712</v>
      </c>
      <c r="C331" s="1" t="str">
        <v>EED116107</v>
      </c>
      <c r="D331" s="2">
        <v>45814</v>
      </c>
      <c r="E331" s="2">
        <v>45821</v>
      </c>
      <c r="F331" s="1">
        <v>118904</v>
      </c>
      <c r="G331" s="1">
        <v>1</v>
      </c>
      <c r="H331" s="1">
        <v>1</v>
      </c>
      <c r="I331" s="1">
        <v>0</v>
      </c>
      <c r="J331" s="1" t="str">
        <v>Lucknow</v>
      </c>
      <c r="K331" s="1">
        <v>0</v>
      </c>
      <c r="L331" s="1"/>
      <c r="M331" s="1">
        <f t="shared" si="15"/>
        <v>19712</v>
      </c>
      <c r="N331" s="1">
        <f t="shared" si="16"/>
        <v>19712</v>
      </c>
      <c r="O331" s="1">
        <f t="shared" si="17"/>
        <v>0</v>
      </c>
    </row>
    <row r="332" spans="1:15" x14ac:dyDescent="0.25">
      <c r="A332" s="1" t="str">
        <v>BioLegend</v>
      </c>
      <c r="B332" s="1">
        <v>10533.6</v>
      </c>
      <c r="C332" s="1" t="str">
        <v>EED116107</v>
      </c>
      <c r="D332" s="2">
        <v>45814</v>
      </c>
      <c r="E332" s="2">
        <v>45821</v>
      </c>
      <c r="F332" s="1">
        <v>127525</v>
      </c>
      <c r="G332" s="1">
        <v>1</v>
      </c>
      <c r="H332" s="1">
        <v>1</v>
      </c>
      <c r="I332" s="1">
        <v>0</v>
      </c>
      <c r="J332" s="1" t="str">
        <v>Bhopal</v>
      </c>
      <c r="K332" s="1">
        <v>0</v>
      </c>
      <c r="L332" s="1"/>
      <c r="M332" s="1">
        <f t="shared" si="15"/>
        <v>10533.6</v>
      </c>
      <c r="N332" s="1">
        <f t="shared" si="16"/>
        <v>10533.6</v>
      </c>
      <c r="O332" s="1">
        <f t="shared" si="17"/>
        <v>0</v>
      </c>
    </row>
    <row r="333" spans="1:15" x14ac:dyDescent="0.25">
      <c r="A333" s="1" t="str">
        <v>BioLegend</v>
      </c>
      <c r="B333" s="1">
        <v>24948</v>
      </c>
      <c r="C333" s="1" t="str">
        <v>EED116107</v>
      </c>
      <c r="D333" s="2">
        <v>45814</v>
      </c>
      <c r="E333" s="2">
        <v>45821</v>
      </c>
      <c r="F333" s="1">
        <v>129822</v>
      </c>
      <c r="G333" s="1">
        <v>1</v>
      </c>
      <c r="H333" s="1">
        <v>1</v>
      </c>
      <c r="I333" s="1">
        <v>0</v>
      </c>
      <c r="J333" s="1" t="str">
        <v>Delhi</v>
      </c>
      <c r="K333" s="1">
        <v>0</v>
      </c>
      <c r="L333" s="1"/>
      <c r="M333" s="1">
        <f t="shared" si="15"/>
        <v>24948</v>
      </c>
      <c r="N333" s="1">
        <f t="shared" si="16"/>
        <v>24948</v>
      </c>
      <c r="O333" s="1">
        <f t="shared" si="17"/>
        <v>0</v>
      </c>
    </row>
    <row r="334" spans="1:15" x14ac:dyDescent="0.25">
      <c r="A334" s="1" t="str">
        <v>BioLegend</v>
      </c>
      <c r="B334" s="1">
        <v>6529.6</v>
      </c>
      <c r="C334" s="1" t="str">
        <v>EED116107</v>
      </c>
      <c r="D334" s="2">
        <v>45814</v>
      </c>
      <c r="E334" s="2">
        <v>45821</v>
      </c>
      <c r="F334" s="1">
        <v>163002</v>
      </c>
      <c r="G334" s="1">
        <v>1</v>
      </c>
      <c r="H334" s="1">
        <v>1</v>
      </c>
      <c r="I334" s="1">
        <v>0</v>
      </c>
      <c r="J334" s="1" t="str">
        <v>Kolkata</v>
      </c>
      <c r="K334" s="1">
        <v>0</v>
      </c>
      <c r="L334" s="1"/>
      <c r="M334" s="1">
        <f t="shared" si="15"/>
        <v>6529.6</v>
      </c>
      <c r="N334" s="1">
        <f t="shared" si="16"/>
        <v>6529.6</v>
      </c>
      <c r="O334" s="1">
        <f t="shared" si="17"/>
        <v>0</v>
      </c>
    </row>
    <row r="335" spans="1:15" x14ac:dyDescent="0.25">
      <c r="A335" s="1" t="str">
        <v>BioLegend</v>
      </c>
      <c r="B335" s="1">
        <v>16262.400000000001</v>
      </c>
      <c r="C335" s="1" t="str">
        <v>EED116107</v>
      </c>
      <c r="D335" s="2">
        <v>45814</v>
      </c>
      <c r="E335" s="2">
        <v>45821</v>
      </c>
      <c r="F335" s="1">
        <v>300431</v>
      </c>
      <c r="G335" s="1">
        <v>1</v>
      </c>
      <c r="H335" s="1">
        <v>1</v>
      </c>
      <c r="I335" s="1">
        <v>0</v>
      </c>
      <c r="J335" s="1" t="str">
        <v>Banglore</v>
      </c>
      <c r="K335" s="1">
        <v>0</v>
      </c>
      <c r="L335" s="1"/>
      <c r="M335" s="1">
        <f t="shared" si="15"/>
        <v>16262.400000000001</v>
      </c>
      <c r="N335" s="1">
        <f t="shared" si="16"/>
        <v>16262.400000000001</v>
      </c>
      <c r="O335" s="1">
        <f t="shared" si="17"/>
        <v>0</v>
      </c>
    </row>
    <row r="336" spans="1:15" x14ac:dyDescent="0.25">
      <c r="A336" s="1" t="str">
        <v>BioLegend</v>
      </c>
      <c r="B336" s="1">
        <v>27984</v>
      </c>
      <c r="C336" s="1" t="str">
        <v>EED116107</v>
      </c>
      <c r="D336" s="2">
        <v>45814</v>
      </c>
      <c r="E336" s="2">
        <v>45821</v>
      </c>
      <c r="F336" s="1">
        <v>300546</v>
      </c>
      <c r="G336" s="1">
        <v>1</v>
      </c>
      <c r="H336" s="1">
        <v>1</v>
      </c>
      <c r="I336" s="1">
        <v>0</v>
      </c>
      <c r="J336" s="1" t="str">
        <v>Banglore</v>
      </c>
      <c r="K336" s="1">
        <v>0</v>
      </c>
      <c r="L336" s="1"/>
      <c r="M336" s="1">
        <f t="shared" si="15"/>
        <v>27984</v>
      </c>
      <c r="N336" s="1">
        <f t="shared" si="16"/>
        <v>27984</v>
      </c>
      <c r="O336" s="1">
        <f t="shared" si="17"/>
        <v>0</v>
      </c>
    </row>
    <row r="337" spans="1:15" x14ac:dyDescent="0.25">
      <c r="A337" s="1" t="str">
        <v>BioLegend</v>
      </c>
      <c r="B337" s="1">
        <v>26136</v>
      </c>
      <c r="C337" s="1" t="str">
        <v>EED116107</v>
      </c>
      <c r="D337" s="2">
        <v>45814</v>
      </c>
      <c r="E337" s="2">
        <v>45821</v>
      </c>
      <c r="F337" s="1">
        <v>301046</v>
      </c>
      <c r="G337" s="1">
        <v>1</v>
      </c>
      <c r="H337" s="1">
        <v>1</v>
      </c>
      <c r="I337" s="1">
        <v>0</v>
      </c>
      <c r="J337" s="1" t="str">
        <v>Banglore</v>
      </c>
      <c r="K337" s="1">
        <v>0</v>
      </c>
      <c r="L337" s="1"/>
      <c r="M337" s="1">
        <f t="shared" si="15"/>
        <v>26136</v>
      </c>
      <c r="N337" s="1">
        <f t="shared" si="16"/>
        <v>26136</v>
      </c>
      <c r="O337" s="1">
        <f t="shared" si="17"/>
        <v>0</v>
      </c>
    </row>
    <row r="338" spans="1:15" x14ac:dyDescent="0.25">
      <c r="A338" s="1" t="str">
        <v>BioLegend</v>
      </c>
      <c r="B338" s="1">
        <v>28710</v>
      </c>
      <c r="C338" s="1" t="str">
        <v>EED116107</v>
      </c>
      <c r="D338" s="2">
        <v>45814</v>
      </c>
      <c r="E338" s="2">
        <v>45821</v>
      </c>
      <c r="F338" s="1">
        <v>301334</v>
      </c>
      <c r="G338" s="1">
        <v>1</v>
      </c>
      <c r="H338" s="1">
        <v>1</v>
      </c>
      <c r="I338" s="1">
        <v>0</v>
      </c>
      <c r="J338" s="1" t="str">
        <v>Faridabad</v>
      </c>
      <c r="K338" s="1">
        <v>0</v>
      </c>
      <c r="L338" s="1"/>
      <c r="M338" s="1">
        <f t="shared" si="15"/>
        <v>28710</v>
      </c>
      <c r="N338" s="1">
        <f t="shared" si="16"/>
        <v>28710</v>
      </c>
      <c r="O338" s="1">
        <f t="shared" si="17"/>
        <v>0</v>
      </c>
    </row>
    <row r="339" spans="1:15" x14ac:dyDescent="0.25">
      <c r="A339" s="1" t="str">
        <v>BioLegend</v>
      </c>
      <c r="B339" s="1">
        <v>28314</v>
      </c>
      <c r="C339" s="1" t="str">
        <v>EED116107</v>
      </c>
      <c r="D339" s="2">
        <v>45814</v>
      </c>
      <c r="E339" s="2">
        <v>45821</v>
      </c>
      <c r="F339" s="1">
        <v>301344</v>
      </c>
      <c r="G339" s="1">
        <v>2</v>
      </c>
      <c r="H339" s="1">
        <v>2</v>
      </c>
      <c r="I339" s="1">
        <v>0</v>
      </c>
      <c r="J339" s="1" t="str">
        <v>Mumbai</v>
      </c>
      <c r="K339" s="1">
        <v>0</v>
      </c>
      <c r="L339" s="1"/>
      <c r="M339" s="1">
        <f t="shared" si="15"/>
        <v>56628</v>
      </c>
      <c r="N339" s="1">
        <f t="shared" si="16"/>
        <v>56628</v>
      </c>
      <c r="O339" s="1">
        <f t="shared" si="17"/>
        <v>0</v>
      </c>
    </row>
    <row r="340" spans="1:15" x14ac:dyDescent="0.25">
      <c r="A340" s="1" t="str">
        <v>BioLegend</v>
      </c>
      <c r="B340" s="1">
        <v>8316</v>
      </c>
      <c r="C340" s="1" t="str">
        <v>EED116107</v>
      </c>
      <c r="D340" s="2">
        <v>45814</v>
      </c>
      <c r="E340" s="2">
        <v>45821</v>
      </c>
      <c r="F340" s="1">
        <v>301808</v>
      </c>
      <c r="G340" s="1">
        <v>1</v>
      </c>
      <c r="H340" s="1">
        <v>1</v>
      </c>
      <c r="I340" s="1">
        <v>0</v>
      </c>
      <c r="J340" s="1" t="str">
        <v>Faridabad</v>
      </c>
      <c r="K340" s="1">
        <v>0</v>
      </c>
      <c r="L340" s="1"/>
      <c r="M340" s="1">
        <f t="shared" si="15"/>
        <v>8316</v>
      </c>
      <c r="N340" s="1">
        <f t="shared" si="16"/>
        <v>8316</v>
      </c>
      <c r="O340" s="1">
        <f t="shared" si="17"/>
        <v>0</v>
      </c>
    </row>
    <row r="341" spans="1:15" x14ac:dyDescent="0.25">
      <c r="A341" s="1" t="str">
        <v>BioLegend</v>
      </c>
      <c r="B341" s="1">
        <v>17987.2</v>
      </c>
      <c r="C341" s="1" t="str">
        <v>EED116107</v>
      </c>
      <c r="D341" s="2">
        <v>45814</v>
      </c>
      <c r="E341" s="2">
        <v>45821</v>
      </c>
      <c r="F341" s="1">
        <v>301814</v>
      </c>
      <c r="G341" s="1">
        <v>1</v>
      </c>
      <c r="H341" s="1">
        <v>1</v>
      </c>
      <c r="I341" s="1">
        <v>0</v>
      </c>
      <c r="J341" s="1" t="str">
        <v>Banglore</v>
      </c>
      <c r="K341" s="1">
        <v>0</v>
      </c>
      <c r="L341" s="1"/>
      <c r="M341" s="1">
        <f t="shared" si="15"/>
        <v>17987.2</v>
      </c>
      <c r="N341" s="1">
        <f t="shared" si="16"/>
        <v>17987.2</v>
      </c>
      <c r="O341" s="1">
        <f t="shared" si="17"/>
        <v>0</v>
      </c>
    </row>
    <row r="342" spans="1:15" x14ac:dyDescent="0.25">
      <c r="A342" s="1" t="str">
        <v>BioLegend</v>
      </c>
      <c r="B342" s="1">
        <v>28710</v>
      </c>
      <c r="C342" s="1" t="str">
        <v>EED116107</v>
      </c>
      <c r="D342" s="2">
        <v>45814</v>
      </c>
      <c r="E342" s="2">
        <v>45821</v>
      </c>
      <c r="F342" s="1">
        <v>302044</v>
      </c>
      <c r="G342" s="1">
        <v>1</v>
      </c>
      <c r="H342" s="1">
        <v>1</v>
      </c>
      <c r="I342" s="1">
        <v>0</v>
      </c>
      <c r="J342" s="1" t="str">
        <v>Faridabad</v>
      </c>
      <c r="K342" s="1">
        <v>0</v>
      </c>
      <c r="L342" s="1"/>
      <c r="M342" s="1">
        <f t="shared" si="15"/>
        <v>28710</v>
      </c>
      <c r="N342" s="1">
        <f t="shared" si="16"/>
        <v>28710</v>
      </c>
      <c r="O342" s="1">
        <f t="shared" si="17"/>
        <v>0</v>
      </c>
    </row>
    <row r="343" spans="1:15" x14ac:dyDescent="0.25">
      <c r="A343" s="1" t="str">
        <v>BioLegend</v>
      </c>
      <c r="B343" s="1">
        <v>14106.400000000001</v>
      </c>
      <c r="C343" s="1" t="str">
        <v>EED116107</v>
      </c>
      <c r="D343" s="2">
        <v>45814</v>
      </c>
      <c r="E343" s="2">
        <v>45821</v>
      </c>
      <c r="F343" s="1">
        <v>302106</v>
      </c>
      <c r="G343" s="1">
        <v>1</v>
      </c>
      <c r="H343" s="1">
        <v>1</v>
      </c>
      <c r="I343" s="1">
        <v>0</v>
      </c>
      <c r="J343" s="1" t="str">
        <v>Kolkata</v>
      </c>
      <c r="K343" s="1">
        <v>0</v>
      </c>
      <c r="L343" s="1"/>
      <c r="M343" s="1">
        <f t="shared" si="15"/>
        <v>14106.400000000001</v>
      </c>
      <c r="N343" s="1">
        <f t="shared" si="16"/>
        <v>14106.400000000001</v>
      </c>
      <c r="O343" s="1">
        <f t="shared" si="17"/>
        <v>0</v>
      </c>
    </row>
    <row r="344" spans="1:15" x14ac:dyDescent="0.25">
      <c r="A344" s="1" t="str">
        <v>BioLegend</v>
      </c>
      <c r="B344" s="1">
        <v>6344.7999999999993</v>
      </c>
      <c r="C344" s="1" t="str">
        <v>EED116107</v>
      </c>
      <c r="D344" s="2">
        <v>45814</v>
      </c>
      <c r="E344" s="2">
        <v>45821</v>
      </c>
      <c r="F344" s="1">
        <v>302206</v>
      </c>
      <c r="G344" s="1">
        <v>1</v>
      </c>
      <c r="H344" s="1">
        <v>1</v>
      </c>
      <c r="I344" s="1">
        <v>0</v>
      </c>
      <c r="J344" s="1" t="str">
        <v>Faridabad</v>
      </c>
      <c r="K344" s="1">
        <v>0</v>
      </c>
      <c r="L344" s="1"/>
      <c r="M344" s="1">
        <f t="shared" si="15"/>
        <v>6344.7999999999993</v>
      </c>
      <c r="N344" s="1">
        <f t="shared" si="16"/>
        <v>6344.7999999999993</v>
      </c>
      <c r="O344" s="1">
        <f t="shared" si="17"/>
        <v>0</v>
      </c>
    </row>
    <row r="345" spans="1:15" x14ac:dyDescent="0.25">
      <c r="A345" s="1" t="str">
        <v>BioLegend</v>
      </c>
      <c r="B345" s="1">
        <v>4065.6000000000004</v>
      </c>
      <c r="C345" s="1" t="str">
        <v>EED116107</v>
      </c>
      <c r="D345" s="2">
        <v>45814</v>
      </c>
      <c r="E345" s="2">
        <v>45821</v>
      </c>
      <c r="F345" s="1">
        <v>302208</v>
      </c>
      <c r="G345" s="1">
        <v>2</v>
      </c>
      <c r="H345" s="1">
        <v>2</v>
      </c>
      <c r="I345" s="1">
        <v>0</v>
      </c>
      <c r="J345" s="1" t="str">
        <v>Chandigarh</v>
      </c>
      <c r="K345" s="1">
        <v>0</v>
      </c>
      <c r="L345" s="1"/>
      <c r="M345" s="1">
        <f t="shared" si="15"/>
        <v>8131.2000000000007</v>
      </c>
      <c r="N345" s="1">
        <f t="shared" si="16"/>
        <v>8131.2000000000007</v>
      </c>
      <c r="O345" s="1">
        <f t="shared" si="17"/>
        <v>0</v>
      </c>
    </row>
    <row r="346" spans="1:15" x14ac:dyDescent="0.25">
      <c r="A346" s="1" t="str">
        <v>BioLegend</v>
      </c>
      <c r="B346" s="1">
        <v>16324</v>
      </c>
      <c r="C346" s="1" t="str">
        <v>EED116107</v>
      </c>
      <c r="D346" s="2">
        <v>45814</v>
      </c>
      <c r="E346" s="2">
        <v>45821</v>
      </c>
      <c r="F346" s="1">
        <v>302220</v>
      </c>
      <c r="G346" s="1">
        <v>1</v>
      </c>
      <c r="H346" s="1">
        <v>1</v>
      </c>
      <c r="I346" s="1">
        <v>0</v>
      </c>
      <c r="J346" s="1" t="str">
        <v>Banglore</v>
      </c>
      <c r="K346" s="1">
        <v>0</v>
      </c>
      <c r="L346" s="1"/>
      <c r="M346" s="1">
        <f t="shared" si="15"/>
        <v>16324</v>
      </c>
      <c r="N346" s="1">
        <f t="shared" si="16"/>
        <v>16324</v>
      </c>
      <c r="O346" s="1">
        <f t="shared" si="17"/>
        <v>0</v>
      </c>
    </row>
    <row r="347" spans="1:15" x14ac:dyDescent="0.25">
      <c r="A347" s="1" t="str">
        <v>BioLegend</v>
      </c>
      <c r="B347" s="1">
        <v>8131.2000000000007</v>
      </c>
      <c r="C347" s="1" t="str">
        <v>EED116107</v>
      </c>
      <c r="D347" s="2">
        <v>45814</v>
      </c>
      <c r="E347" s="2">
        <v>45821</v>
      </c>
      <c r="F347" s="1">
        <v>302304</v>
      </c>
      <c r="G347" s="1">
        <v>1</v>
      </c>
      <c r="H347" s="1">
        <v>1</v>
      </c>
      <c r="I347" s="1">
        <v>0</v>
      </c>
      <c r="J347" s="1" t="str">
        <v>Kanpur</v>
      </c>
      <c r="K347" s="1">
        <v>0</v>
      </c>
      <c r="L347" s="1"/>
      <c r="M347" s="1">
        <f t="shared" si="15"/>
        <v>8131.2000000000007</v>
      </c>
      <c r="N347" s="1">
        <f t="shared" si="16"/>
        <v>8131.2000000000007</v>
      </c>
      <c r="O347" s="1">
        <f t="shared" si="17"/>
        <v>0</v>
      </c>
    </row>
    <row r="348" spans="1:15" x14ac:dyDescent="0.25">
      <c r="A348" s="1" t="str">
        <v>BioLegend</v>
      </c>
      <c r="B348" s="1">
        <v>15523.2</v>
      </c>
      <c r="C348" s="1" t="str">
        <v>EED116107</v>
      </c>
      <c r="D348" s="2">
        <v>45814</v>
      </c>
      <c r="E348" s="2">
        <v>45821</v>
      </c>
      <c r="F348" s="1">
        <v>302506</v>
      </c>
      <c r="G348" s="1">
        <v>1</v>
      </c>
      <c r="H348" s="1">
        <v>1</v>
      </c>
      <c r="I348" s="1">
        <v>0</v>
      </c>
      <c r="J348" s="1" t="str">
        <v>Kanpur</v>
      </c>
      <c r="K348" s="1">
        <v>0</v>
      </c>
      <c r="L348" s="1"/>
      <c r="M348" s="1">
        <f t="shared" si="15"/>
        <v>15523.2</v>
      </c>
      <c r="N348" s="1">
        <f t="shared" si="16"/>
        <v>15523.2</v>
      </c>
      <c r="O348" s="1">
        <f t="shared" si="17"/>
        <v>0</v>
      </c>
    </row>
    <row r="349" spans="1:15" x14ac:dyDescent="0.25">
      <c r="A349" s="1" t="str">
        <v>BioLegend</v>
      </c>
      <c r="B349" s="1">
        <v>28710</v>
      </c>
      <c r="C349" s="1" t="str">
        <v>EED116107</v>
      </c>
      <c r="D349" s="2">
        <v>45814</v>
      </c>
      <c r="E349" s="2">
        <v>45821</v>
      </c>
      <c r="F349" s="1">
        <v>303430</v>
      </c>
      <c r="G349" s="1">
        <v>1</v>
      </c>
      <c r="H349" s="1">
        <v>1</v>
      </c>
      <c r="I349" s="1">
        <v>0</v>
      </c>
      <c r="J349" s="1" t="str">
        <v>Faridabad</v>
      </c>
      <c r="K349" s="1">
        <v>0</v>
      </c>
      <c r="L349" s="1"/>
      <c r="M349" s="1">
        <f t="shared" si="15"/>
        <v>28710</v>
      </c>
      <c r="N349" s="1">
        <f t="shared" si="16"/>
        <v>28710</v>
      </c>
      <c r="O349" s="1">
        <f t="shared" si="17"/>
        <v>0</v>
      </c>
    </row>
    <row r="350" spans="1:15" x14ac:dyDescent="0.25">
      <c r="A350" s="1" t="str">
        <v>BioLegend</v>
      </c>
      <c r="B350" s="1">
        <v>4435.2</v>
      </c>
      <c r="C350" s="1" t="str">
        <v>EED116107</v>
      </c>
      <c r="D350" s="2">
        <v>45814</v>
      </c>
      <c r="E350" s="2">
        <v>45821</v>
      </c>
      <c r="F350" s="1">
        <v>304006</v>
      </c>
      <c r="G350" s="1">
        <v>1</v>
      </c>
      <c r="H350" s="1">
        <v>1</v>
      </c>
      <c r="I350" s="1">
        <v>0</v>
      </c>
      <c r="J350" s="1" t="str">
        <v>Chandigarh</v>
      </c>
      <c r="K350" s="1">
        <v>0</v>
      </c>
      <c r="L350" s="1"/>
      <c r="M350" s="1">
        <f t="shared" si="15"/>
        <v>4435.2</v>
      </c>
      <c r="N350" s="1">
        <f t="shared" si="16"/>
        <v>4435.2</v>
      </c>
      <c r="O350" s="1">
        <f t="shared" si="17"/>
        <v>0</v>
      </c>
    </row>
    <row r="351" spans="1:15" x14ac:dyDescent="0.25">
      <c r="A351" s="1" t="str">
        <v>BioLegend</v>
      </c>
      <c r="B351" s="1">
        <v>25146</v>
      </c>
      <c r="C351" s="1" t="str">
        <v>EED116107</v>
      </c>
      <c r="D351" s="2">
        <v>45814</v>
      </c>
      <c r="E351" s="2">
        <v>45821</v>
      </c>
      <c r="F351" s="1">
        <v>304032</v>
      </c>
      <c r="G351" s="1">
        <v>1</v>
      </c>
      <c r="H351" s="1">
        <v>1</v>
      </c>
      <c r="I351" s="1">
        <v>0</v>
      </c>
      <c r="J351" s="1" t="str">
        <v>Faridabad</v>
      </c>
      <c r="K351" s="1">
        <v>0</v>
      </c>
      <c r="L351" s="1"/>
      <c r="M351" s="1">
        <f t="shared" si="15"/>
        <v>25146</v>
      </c>
      <c r="N351" s="1">
        <f t="shared" si="16"/>
        <v>25146</v>
      </c>
      <c r="O351" s="1">
        <f t="shared" si="17"/>
        <v>0</v>
      </c>
    </row>
    <row r="352" spans="1:15" x14ac:dyDescent="0.25">
      <c r="A352" s="1" t="str">
        <v>BioLegend</v>
      </c>
      <c r="B352" s="1">
        <v>16508.8</v>
      </c>
      <c r="C352" s="1" t="str">
        <v>EED116107</v>
      </c>
      <c r="D352" s="2">
        <v>45814</v>
      </c>
      <c r="E352" s="2">
        <v>45821</v>
      </c>
      <c r="F352" s="1">
        <v>304122</v>
      </c>
      <c r="G352" s="1">
        <v>2</v>
      </c>
      <c r="H352" s="1">
        <v>2</v>
      </c>
      <c r="I352" s="1">
        <v>0</v>
      </c>
      <c r="J352" s="1" t="str">
        <v>Kolkata</v>
      </c>
      <c r="K352" s="1">
        <v>0</v>
      </c>
      <c r="L352" s="1"/>
      <c r="M352" s="1">
        <f t="shared" si="15"/>
        <v>33017.599999999999</v>
      </c>
      <c r="N352" s="1">
        <f t="shared" si="16"/>
        <v>33017.599999999999</v>
      </c>
      <c r="O352" s="1">
        <f t="shared" si="17"/>
        <v>0</v>
      </c>
    </row>
    <row r="353" spans="1:15" x14ac:dyDescent="0.25">
      <c r="A353" s="1" t="str">
        <v>BioLegend</v>
      </c>
      <c r="B353" s="1">
        <v>16262.400000000001</v>
      </c>
      <c r="C353" s="1" t="str">
        <v>EED116107</v>
      </c>
      <c r="D353" s="2">
        <v>45814</v>
      </c>
      <c r="E353" s="2">
        <v>45821</v>
      </c>
      <c r="F353" s="1">
        <v>304123</v>
      </c>
      <c r="G353" s="1">
        <v>1</v>
      </c>
      <c r="H353" s="1">
        <v>1</v>
      </c>
      <c r="I353" s="1">
        <v>0</v>
      </c>
      <c r="J353" s="1" t="str">
        <v>Chandigarh</v>
      </c>
      <c r="K353" s="1">
        <v>0</v>
      </c>
      <c r="L353" s="1"/>
      <c r="M353" s="1">
        <f t="shared" si="15"/>
        <v>16262.400000000001</v>
      </c>
      <c r="N353" s="1">
        <f t="shared" si="16"/>
        <v>16262.400000000001</v>
      </c>
      <c r="O353" s="1">
        <f t="shared" si="17"/>
        <v>0</v>
      </c>
    </row>
    <row r="354" spans="1:15" x14ac:dyDescent="0.25">
      <c r="A354" s="1" t="str">
        <v>BioLegend</v>
      </c>
      <c r="B354" s="1">
        <v>16324</v>
      </c>
      <c r="C354" s="1" t="str">
        <v>EED116107</v>
      </c>
      <c r="D354" s="2">
        <v>45814</v>
      </c>
      <c r="E354" s="2">
        <v>45821</v>
      </c>
      <c r="F354" s="1">
        <v>304218</v>
      </c>
      <c r="G354" s="1">
        <v>1</v>
      </c>
      <c r="H354" s="1">
        <v>1</v>
      </c>
      <c r="I354" s="1">
        <v>0</v>
      </c>
      <c r="J354" s="1" t="str">
        <v>Kolkata</v>
      </c>
      <c r="K354" s="1">
        <v>0</v>
      </c>
      <c r="L354" s="1"/>
      <c r="M354" s="1">
        <f t="shared" si="15"/>
        <v>16324</v>
      </c>
      <c r="N354" s="1">
        <f t="shared" si="16"/>
        <v>16324</v>
      </c>
      <c r="O354" s="1">
        <f t="shared" si="17"/>
        <v>0</v>
      </c>
    </row>
    <row r="355" spans="1:15" x14ac:dyDescent="0.25">
      <c r="A355" s="1" t="str">
        <v>BioLegend</v>
      </c>
      <c r="B355" s="1">
        <v>28710</v>
      </c>
      <c r="C355" s="1" t="str">
        <v>EED116107</v>
      </c>
      <c r="D355" s="2">
        <v>45814</v>
      </c>
      <c r="E355" s="2">
        <v>45821</v>
      </c>
      <c r="F355" s="1">
        <v>305044</v>
      </c>
      <c r="G355" s="1">
        <v>1</v>
      </c>
      <c r="H355" s="1">
        <v>1</v>
      </c>
      <c r="I355" s="1">
        <v>0</v>
      </c>
      <c r="J355" s="1" t="str">
        <v>Faridabad</v>
      </c>
      <c r="K355" s="1">
        <v>0</v>
      </c>
      <c r="L355" s="1"/>
      <c r="M355" s="1">
        <f t="shared" si="15"/>
        <v>28710</v>
      </c>
      <c r="N355" s="1">
        <f t="shared" si="16"/>
        <v>28710</v>
      </c>
      <c r="O355" s="1">
        <f t="shared" si="17"/>
        <v>0</v>
      </c>
    </row>
    <row r="356" spans="1:15" x14ac:dyDescent="0.25">
      <c r="A356" s="1" t="str">
        <v>BioLegend</v>
      </c>
      <c r="B356" s="1">
        <v>22792</v>
      </c>
      <c r="C356" s="1" t="str">
        <v>EED116107</v>
      </c>
      <c r="D356" s="2">
        <v>45814</v>
      </c>
      <c r="E356" s="2">
        <v>45821</v>
      </c>
      <c r="F356" s="1">
        <v>305116</v>
      </c>
      <c r="G356" s="1">
        <v>1</v>
      </c>
      <c r="H356" s="1">
        <v>1</v>
      </c>
      <c r="I356" s="1">
        <v>0</v>
      </c>
      <c r="J356" s="1" t="str">
        <v>Faridabad</v>
      </c>
      <c r="K356" s="1">
        <v>0</v>
      </c>
      <c r="L356" s="1"/>
      <c r="M356" s="1">
        <f t="shared" si="15"/>
        <v>22792</v>
      </c>
      <c r="N356" s="1">
        <f t="shared" si="16"/>
        <v>22792</v>
      </c>
      <c r="O356" s="1">
        <f t="shared" si="17"/>
        <v>0</v>
      </c>
    </row>
    <row r="357" spans="1:15" x14ac:dyDescent="0.25">
      <c r="A357" s="1" t="str">
        <v>BioLegend</v>
      </c>
      <c r="B357" s="1">
        <v>21375.200000000001</v>
      </c>
      <c r="C357" s="1" t="str">
        <v>EED116107</v>
      </c>
      <c r="D357" s="2">
        <v>45814</v>
      </c>
      <c r="E357" s="2">
        <v>45821</v>
      </c>
      <c r="F357" s="1">
        <v>307654</v>
      </c>
      <c r="G357" s="1">
        <v>1</v>
      </c>
      <c r="H357" s="1">
        <v>1</v>
      </c>
      <c r="I357" s="1">
        <v>0</v>
      </c>
      <c r="J357" s="1" t="str">
        <v>Faridabad</v>
      </c>
      <c r="K357" s="1">
        <v>0</v>
      </c>
      <c r="L357" s="1"/>
      <c r="M357" s="1">
        <f t="shared" si="15"/>
        <v>21375.200000000001</v>
      </c>
      <c r="N357" s="1">
        <f t="shared" si="16"/>
        <v>21375.200000000001</v>
      </c>
      <c r="O357" s="1">
        <f t="shared" si="17"/>
        <v>0</v>
      </c>
    </row>
    <row r="358" spans="1:15" x14ac:dyDescent="0.25">
      <c r="A358" s="1" t="str">
        <v>BioLegend</v>
      </c>
      <c r="B358" s="1">
        <v>17248</v>
      </c>
      <c r="C358" s="1" t="str">
        <v>EED116107</v>
      </c>
      <c r="D358" s="2">
        <v>45814</v>
      </c>
      <c r="E358" s="2">
        <v>45821</v>
      </c>
      <c r="F358" s="1">
        <v>311504</v>
      </c>
      <c r="G358" s="1">
        <v>2</v>
      </c>
      <c r="H358" s="1">
        <v>2</v>
      </c>
      <c r="I358" s="1">
        <v>0</v>
      </c>
      <c r="J358" s="1" t="str">
        <v>Banglore</v>
      </c>
      <c r="K358" s="1">
        <v>0</v>
      </c>
      <c r="L358" s="1"/>
      <c r="M358" s="1">
        <f t="shared" si="15"/>
        <v>34496</v>
      </c>
      <c r="N358" s="1">
        <f t="shared" si="16"/>
        <v>34496</v>
      </c>
      <c r="O358" s="1">
        <f t="shared" si="17"/>
        <v>0</v>
      </c>
    </row>
    <row r="359" spans="1:15" x14ac:dyDescent="0.25">
      <c r="A359" s="1" t="str">
        <v>BioLegend</v>
      </c>
      <c r="B359" s="1">
        <v>16447.2</v>
      </c>
      <c r="C359" s="1" t="str">
        <v>EED116107</v>
      </c>
      <c r="D359" s="2">
        <v>45814</v>
      </c>
      <c r="E359" s="2">
        <v>45821</v>
      </c>
      <c r="F359" s="1">
        <v>312108</v>
      </c>
      <c r="G359" s="1">
        <v>1</v>
      </c>
      <c r="H359" s="1">
        <v>1</v>
      </c>
      <c r="I359" s="1">
        <v>0</v>
      </c>
      <c r="J359" s="1" t="str">
        <v>Hyderabad</v>
      </c>
      <c r="K359" s="1">
        <v>0</v>
      </c>
      <c r="L359" s="1"/>
      <c r="M359" s="1">
        <f t="shared" si="15"/>
        <v>16447.2</v>
      </c>
      <c r="N359" s="1">
        <f t="shared" si="16"/>
        <v>16447.2</v>
      </c>
      <c r="O359" s="1">
        <f t="shared" si="17"/>
        <v>0</v>
      </c>
    </row>
    <row r="360" spans="1:15" x14ac:dyDescent="0.25">
      <c r="A360" s="1" t="str">
        <v>BioLegend</v>
      </c>
      <c r="B360" s="1">
        <v>17925.599999999999</v>
      </c>
      <c r="C360" s="1" t="str">
        <v>EED116107</v>
      </c>
      <c r="D360" s="2">
        <v>45814</v>
      </c>
      <c r="E360" s="2">
        <v>45821</v>
      </c>
      <c r="F360" s="1">
        <v>314510</v>
      </c>
      <c r="G360" s="1">
        <v>1</v>
      </c>
      <c r="H360" s="1">
        <v>1</v>
      </c>
      <c r="I360" s="1">
        <v>0</v>
      </c>
      <c r="J360" s="1" t="str">
        <v>Kolkata</v>
      </c>
      <c r="K360" s="1">
        <v>0</v>
      </c>
      <c r="L360" s="1"/>
      <c r="M360" s="1">
        <f t="shared" si="15"/>
        <v>17925.599999999999</v>
      </c>
      <c r="N360" s="1">
        <f t="shared" si="16"/>
        <v>17925.599999999999</v>
      </c>
      <c r="O360" s="1">
        <f t="shared" si="17"/>
        <v>0</v>
      </c>
    </row>
    <row r="361" spans="1:15" x14ac:dyDescent="0.25">
      <c r="A361" s="1" t="str">
        <v>BioLegend</v>
      </c>
      <c r="B361" s="1">
        <v>10841.6</v>
      </c>
      <c r="C361" s="1" t="str">
        <v>EED116107</v>
      </c>
      <c r="D361" s="2">
        <v>45814</v>
      </c>
      <c r="E361" s="2">
        <v>45821</v>
      </c>
      <c r="F361" s="1">
        <v>316317</v>
      </c>
      <c r="G361" s="1">
        <v>2</v>
      </c>
      <c r="H361" s="1">
        <v>2</v>
      </c>
      <c r="I361" s="1">
        <v>0</v>
      </c>
      <c r="J361" s="1" t="str">
        <v>Delhi</v>
      </c>
      <c r="K361" s="1">
        <v>0</v>
      </c>
      <c r="L361" s="1"/>
      <c r="M361" s="1">
        <f t="shared" si="15"/>
        <v>21683.200000000001</v>
      </c>
      <c r="N361" s="1">
        <f t="shared" si="16"/>
        <v>21683.200000000001</v>
      </c>
      <c r="O361" s="1">
        <f t="shared" si="17"/>
        <v>0</v>
      </c>
    </row>
    <row r="362" spans="1:15" x14ac:dyDescent="0.25">
      <c r="A362" s="1" t="str">
        <v>BioLegend</v>
      </c>
      <c r="B362" s="1">
        <v>21375.200000000001</v>
      </c>
      <c r="C362" s="1" t="str">
        <v>EED116107</v>
      </c>
      <c r="D362" s="2">
        <v>45814</v>
      </c>
      <c r="E362" s="2">
        <v>45821</v>
      </c>
      <c r="F362" s="1">
        <v>317352</v>
      </c>
      <c r="G362" s="1">
        <v>1</v>
      </c>
      <c r="H362" s="1">
        <v>1</v>
      </c>
      <c r="I362" s="1">
        <v>0</v>
      </c>
      <c r="J362" s="1" t="str">
        <v>Banglore</v>
      </c>
      <c r="K362" s="1">
        <v>0</v>
      </c>
      <c r="L362" s="1"/>
      <c r="M362" s="1">
        <f t="shared" si="15"/>
        <v>21375.200000000001</v>
      </c>
      <c r="N362" s="1">
        <f t="shared" si="16"/>
        <v>21375.200000000001</v>
      </c>
      <c r="O362" s="1">
        <f t="shared" si="17"/>
        <v>0</v>
      </c>
    </row>
    <row r="363" spans="1:15" x14ac:dyDescent="0.25">
      <c r="A363" s="1" t="str">
        <v>BioLegend</v>
      </c>
      <c r="B363" s="1">
        <v>27588</v>
      </c>
      <c r="C363" s="1" t="str">
        <v>EED116107</v>
      </c>
      <c r="D363" s="2">
        <v>45814</v>
      </c>
      <c r="E363" s="2">
        <v>45821</v>
      </c>
      <c r="F363" s="1">
        <v>321140</v>
      </c>
      <c r="G363" s="1">
        <v>1</v>
      </c>
      <c r="H363" s="1">
        <v>1</v>
      </c>
      <c r="I363" s="1">
        <v>0</v>
      </c>
      <c r="J363" s="1" t="str">
        <v>Banglore</v>
      </c>
      <c r="K363" s="1">
        <v>0</v>
      </c>
      <c r="L363" s="1"/>
      <c r="M363" s="1">
        <f t="shared" si="15"/>
        <v>27588</v>
      </c>
      <c r="N363" s="1">
        <f t="shared" si="16"/>
        <v>27588</v>
      </c>
      <c r="O363" s="1">
        <f t="shared" si="17"/>
        <v>0</v>
      </c>
    </row>
    <row r="364" spans="1:15" x14ac:dyDescent="0.25">
      <c r="A364" s="1" t="str">
        <v>BioLegend</v>
      </c>
      <c r="B364" s="1">
        <v>18726.400000000001</v>
      </c>
      <c r="C364" s="1" t="str">
        <v>EED116107</v>
      </c>
      <c r="D364" s="2">
        <v>45814</v>
      </c>
      <c r="E364" s="2">
        <v>45821</v>
      </c>
      <c r="F364" s="1">
        <v>322008</v>
      </c>
      <c r="G364" s="1">
        <v>1</v>
      </c>
      <c r="H364" s="1">
        <v>1</v>
      </c>
      <c r="I364" s="1">
        <v>0</v>
      </c>
      <c r="J364" s="1" t="str">
        <v>Faridabad</v>
      </c>
      <c r="K364" s="1">
        <v>0</v>
      </c>
      <c r="L364" s="1"/>
      <c r="M364" s="1">
        <f t="shared" si="15"/>
        <v>18726.400000000001</v>
      </c>
      <c r="N364" s="1">
        <f t="shared" si="16"/>
        <v>18726.400000000001</v>
      </c>
      <c r="O364" s="1">
        <f t="shared" si="17"/>
        <v>0</v>
      </c>
    </row>
    <row r="365" spans="1:15" x14ac:dyDescent="0.25">
      <c r="A365" s="1" t="str">
        <v>BioLegend</v>
      </c>
      <c r="B365" s="1">
        <v>11616</v>
      </c>
      <c r="C365" s="1" t="str">
        <v>EED116107</v>
      </c>
      <c r="D365" s="2">
        <v>45814</v>
      </c>
      <c r="E365" s="2">
        <v>45821</v>
      </c>
      <c r="F365" s="1">
        <v>325227</v>
      </c>
      <c r="G365" s="1">
        <v>1</v>
      </c>
      <c r="H365" s="1">
        <v>1</v>
      </c>
      <c r="I365" s="1">
        <v>0</v>
      </c>
      <c r="J365" s="1" t="str">
        <v>Delhi</v>
      </c>
      <c r="K365" s="1">
        <v>0</v>
      </c>
      <c r="L365" s="1"/>
      <c r="M365" s="1">
        <f t="shared" si="15"/>
        <v>11616</v>
      </c>
      <c r="N365" s="1">
        <f t="shared" si="16"/>
        <v>11616</v>
      </c>
      <c r="O365" s="1">
        <f t="shared" si="17"/>
        <v>0</v>
      </c>
    </row>
    <row r="366" spans="1:15" x14ac:dyDescent="0.25">
      <c r="A366" s="1" t="str">
        <v>BioLegend</v>
      </c>
      <c r="B366" s="1">
        <v>8747.2000000000007</v>
      </c>
      <c r="C366" s="1" t="str">
        <v>EED116107</v>
      </c>
      <c r="D366" s="2">
        <v>45814</v>
      </c>
      <c r="E366" s="2">
        <v>45821</v>
      </c>
      <c r="F366" s="1">
        <v>331917</v>
      </c>
      <c r="G366" s="1">
        <v>1</v>
      </c>
      <c r="H366" s="1">
        <v>1</v>
      </c>
      <c r="I366" s="1">
        <v>0</v>
      </c>
      <c r="J366" s="1" t="str">
        <v>Delhi</v>
      </c>
      <c r="K366" s="1">
        <v>0</v>
      </c>
      <c r="L366" s="1"/>
      <c r="M366" s="1">
        <f t="shared" si="15"/>
        <v>8747.2000000000007</v>
      </c>
      <c r="N366" s="1">
        <f t="shared" si="16"/>
        <v>8747.2000000000007</v>
      </c>
      <c r="O366" s="1">
        <f t="shared" si="17"/>
        <v>0</v>
      </c>
    </row>
    <row r="367" spans="1:15" x14ac:dyDescent="0.25">
      <c r="A367" s="1" t="str">
        <v>BioLegend</v>
      </c>
      <c r="B367" s="1">
        <v>21375.200000000001</v>
      </c>
      <c r="C367" s="1" t="str">
        <v>EED116107</v>
      </c>
      <c r="D367" s="2">
        <v>45814</v>
      </c>
      <c r="E367" s="2">
        <v>45821</v>
      </c>
      <c r="F367" s="1">
        <v>333634</v>
      </c>
      <c r="G367" s="1">
        <v>1</v>
      </c>
      <c r="H367" s="1">
        <v>1</v>
      </c>
      <c r="I367" s="1">
        <v>0</v>
      </c>
      <c r="J367" s="1" t="str">
        <v>Banglore</v>
      </c>
      <c r="K367" s="1">
        <v>0</v>
      </c>
      <c r="L367" s="1"/>
      <c r="M367" s="1">
        <f t="shared" si="15"/>
        <v>21375.200000000001</v>
      </c>
      <c r="N367" s="1">
        <f t="shared" si="16"/>
        <v>21375.200000000001</v>
      </c>
      <c r="O367" s="1">
        <f t="shared" si="17"/>
        <v>0</v>
      </c>
    </row>
    <row r="368" spans="1:15" x14ac:dyDescent="0.25">
      <c r="A368" s="1" t="str">
        <v>BioLegend</v>
      </c>
      <c r="B368" s="1">
        <v>23531.199999999997</v>
      </c>
      <c r="C368" s="1" t="str">
        <v>EED116107</v>
      </c>
      <c r="D368" s="2">
        <v>45814</v>
      </c>
      <c r="E368" s="2">
        <v>45821</v>
      </c>
      <c r="F368" s="1">
        <v>337248</v>
      </c>
      <c r="G368" s="1">
        <v>1</v>
      </c>
      <c r="H368" s="1">
        <v>1</v>
      </c>
      <c r="I368" s="1">
        <v>0</v>
      </c>
      <c r="J368" s="1" t="str">
        <v>Faridabad</v>
      </c>
      <c r="K368" s="1">
        <v>0</v>
      </c>
      <c r="L368" s="1"/>
      <c r="M368" s="1">
        <f t="shared" si="15"/>
        <v>23531.199999999997</v>
      </c>
      <c r="N368" s="1">
        <f t="shared" si="16"/>
        <v>23531.199999999997</v>
      </c>
      <c r="O368" s="1">
        <f t="shared" si="17"/>
        <v>0</v>
      </c>
    </row>
    <row r="369" spans="1:15" x14ac:dyDescent="0.25">
      <c r="A369" s="1" t="str">
        <v>BioLegend</v>
      </c>
      <c r="B369" s="1">
        <v>20020</v>
      </c>
      <c r="C369" s="1" t="str">
        <v>EED116107</v>
      </c>
      <c r="D369" s="2">
        <v>45814</v>
      </c>
      <c r="E369" s="2">
        <v>45821</v>
      </c>
      <c r="F369" s="1">
        <v>344722</v>
      </c>
      <c r="G369" s="1">
        <v>1</v>
      </c>
      <c r="H369" s="1">
        <v>1</v>
      </c>
      <c r="I369" s="1">
        <v>0</v>
      </c>
      <c r="J369" s="1" t="str">
        <v>Kolkata</v>
      </c>
      <c r="K369" s="1">
        <v>0</v>
      </c>
      <c r="L369" s="1"/>
      <c r="M369" s="1">
        <f t="shared" si="15"/>
        <v>20020</v>
      </c>
      <c r="N369" s="1">
        <f t="shared" si="16"/>
        <v>20020</v>
      </c>
      <c r="O369" s="1">
        <f t="shared" si="17"/>
        <v>0</v>
      </c>
    </row>
    <row r="370" spans="1:15" x14ac:dyDescent="0.25">
      <c r="A370" s="1" t="str">
        <v>BioLegend</v>
      </c>
      <c r="B370" s="1">
        <v>9856</v>
      </c>
      <c r="C370" s="1" t="str">
        <v>EED116107</v>
      </c>
      <c r="D370" s="2">
        <v>45814</v>
      </c>
      <c r="E370" s="2">
        <v>45821</v>
      </c>
      <c r="F370" s="1">
        <v>344804</v>
      </c>
      <c r="G370" s="1">
        <v>1</v>
      </c>
      <c r="H370" s="1">
        <v>1</v>
      </c>
      <c r="I370" s="1">
        <v>0</v>
      </c>
      <c r="J370" s="1" t="str">
        <v>Faridabad</v>
      </c>
      <c r="K370" s="1">
        <v>0</v>
      </c>
      <c r="L370" s="1"/>
      <c r="M370" s="1">
        <f t="shared" si="15"/>
        <v>9856</v>
      </c>
      <c r="N370" s="1">
        <f t="shared" si="16"/>
        <v>9856</v>
      </c>
      <c r="O370" s="1">
        <f t="shared" si="17"/>
        <v>0</v>
      </c>
    </row>
    <row r="371" spans="1:15" x14ac:dyDescent="0.25">
      <c r="A371" s="1" t="str">
        <v>BioLegend</v>
      </c>
      <c r="B371" s="1">
        <v>15276.8</v>
      </c>
      <c r="C371" s="1" t="str">
        <v>EED116107</v>
      </c>
      <c r="D371" s="2">
        <v>45814</v>
      </c>
      <c r="E371" s="2">
        <v>45821</v>
      </c>
      <c r="F371" s="1">
        <v>344812</v>
      </c>
      <c r="G371" s="1">
        <v>1</v>
      </c>
      <c r="H371" s="1">
        <v>1</v>
      </c>
      <c r="I371" s="1">
        <v>0</v>
      </c>
      <c r="J371" s="1" t="str">
        <v>Delhi</v>
      </c>
      <c r="K371" s="1">
        <v>0</v>
      </c>
      <c r="L371" s="1"/>
      <c r="M371" s="1">
        <f t="shared" si="15"/>
        <v>15276.8</v>
      </c>
      <c r="N371" s="1">
        <f t="shared" si="16"/>
        <v>15276.8</v>
      </c>
      <c r="O371" s="1">
        <f t="shared" si="17"/>
        <v>0</v>
      </c>
    </row>
    <row r="372" spans="1:15" x14ac:dyDescent="0.25">
      <c r="A372" s="1" t="str">
        <v>BioLegend</v>
      </c>
      <c r="B372" s="1">
        <v>8377.6</v>
      </c>
      <c r="C372" s="1" t="str">
        <v>EED116107</v>
      </c>
      <c r="D372" s="2">
        <v>45814</v>
      </c>
      <c r="E372" s="2">
        <v>45821</v>
      </c>
      <c r="F372" s="1">
        <v>345041</v>
      </c>
      <c r="G372" s="1">
        <v>1</v>
      </c>
      <c r="H372" s="1">
        <v>1</v>
      </c>
      <c r="I372" s="1">
        <v>0</v>
      </c>
      <c r="J372" s="1" t="str">
        <v>Banglore</v>
      </c>
      <c r="K372" s="1">
        <v>0</v>
      </c>
      <c r="L372" s="1"/>
      <c r="M372" s="1">
        <f t="shared" si="15"/>
        <v>8377.6</v>
      </c>
      <c r="N372" s="1">
        <f t="shared" si="16"/>
        <v>8377.6</v>
      </c>
      <c r="O372" s="1">
        <f t="shared" si="17"/>
        <v>0</v>
      </c>
    </row>
    <row r="373" spans="1:15" x14ac:dyDescent="0.25">
      <c r="A373" s="1" t="str">
        <v>BioLegend</v>
      </c>
      <c r="B373" s="1">
        <v>15523.2</v>
      </c>
      <c r="C373" s="1" t="str">
        <v>EED116107</v>
      </c>
      <c r="D373" s="2">
        <v>45814</v>
      </c>
      <c r="E373" s="2">
        <v>45821</v>
      </c>
      <c r="F373" s="1">
        <v>348206</v>
      </c>
      <c r="G373" s="1">
        <v>1</v>
      </c>
      <c r="H373" s="1">
        <v>1</v>
      </c>
      <c r="I373" s="1">
        <v>0</v>
      </c>
      <c r="J373" s="1" t="str">
        <v>Kolkata</v>
      </c>
      <c r="K373" s="1">
        <v>0</v>
      </c>
      <c r="L373" s="1"/>
      <c r="M373" s="1">
        <f t="shared" si="15"/>
        <v>15523.2</v>
      </c>
      <c r="N373" s="1">
        <f t="shared" si="16"/>
        <v>15523.2</v>
      </c>
      <c r="O373" s="1">
        <f t="shared" si="17"/>
        <v>0</v>
      </c>
    </row>
    <row r="374" spans="1:15" x14ac:dyDescent="0.25">
      <c r="A374" s="1" t="str">
        <v>BioLegend</v>
      </c>
      <c r="B374" s="1">
        <v>39362.400000000001</v>
      </c>
      <c r="C374" s="1" t="str">
        <v>EED116107</v>
      </c>
      <c r="D374" s="2">
        <v>45814</v>
      </c>
      <c r="E374" s="2">
        <v>45821</v>
      </c>
      <c r="F374" s="1">
        <v>348801</v>
      </c>
      <c r="G374" s="1">
        <v>1</v>
      </c>
      <c r="H374" s="1">
        <v>1</v>
      </c>
      <c r="I374" s="1">
        <v>0</v>
      </c>
      <c r="J374" s="1" t="str">
        <v>Delhi</v>
      </c>
      <c r="K374" s="1">
        <v>0</v>
      </c>
      <c r="L374" s="1"/>
      <c r="M374" s="1">
        <f t="shared" si="15"/>
        <v>39362.400000000001</v>
      </c>
      <c r="N374" s="1">
        <f t="shared" si="16"/>
        <v>39362.400000000001</v>
      </c>
      <c r="O374" s="1">
        <f t="shared" si="17"/>
        <v>0</v>
      </c>
    </row>
    <row r="375" spans="1:15" x14ac:dyDescent="0.25">
      <c r="A375" s="1" t="str">
        <v>BioLegend</v>
      </c>
      <c r="B375" s="1">
        <v>23531.199999999997</v>
      </c>
      <c r="C375" s="1" t="str">
        <v>EED116107</v>
      </c>
      <c r="D375" s="2">
        <v>45814</v>
      </c>
      <c r="E375" s="2">
        <v>45821</v>
      </c>
      <c r="F375" s="1">
        <v>358512</v>
      </c>
      <c r="G375" s="1">
        <v>1</v>
      </c>
      <c r="H375" s="1">
        <v>1</v>
      </c>
      <c r="I375" s="1">
        <v>0</v>
      </c>
      <c r="J375" s="1" t="str">
        <v>Chandigarh</v>
      </c>
      <c r="K375" s="1">
        <v>0</v>
      </c>
      <c r="L375" s="1"/>
      <c r="M375" s="1">
        <f t="shared" si="15"/>
        <v>23531.199999999997</v>
      </c>
      <c r="N375" s="1">
        <f t="shared" si="16"/>
        <v>23531.199999999997</v>
      </c>
      <c r="O375" s="1">
        <f t="shared" si="17"/>
        <v>0</v>
      </c>
    </row>
    <row r="376" spans="1:15" x14ac:dyDescent="0.25">
      <c r="A376" s="1" t="str">
        <v>BioLegend</v>
      </c>
      <c r="B376" s="1">
        <v>19342.400000000001</v>
      </c>
      <c r="C376" s="1" t="str">
        <v>EED116107</v>
      </c>
      <c r="D376" s="2">
        <v>45814</v>
      </c>
      <c r="E376" s="2">
        <v>45821</v>
      </c>
      <c r="F376" s="1">
        <v>359122</v>
      </c>
      <c r="G376" s="1">
        <v>1</v>
      </c>
      <c r="H376" s="1">
        <v>1</v>
      </c>
      <c r="I376" s="1">
        <v>0</v>
      </c>
      <c r="J376" s="1" t="str">
        <v>Punjab</v>
      </c>
      <c r="K376" s="1">
        <v>0</v>
      </c>
      <c r="L376" s="1"/>
      <c r="M376" s="1">
        <f t="shared" si="15"/>
        <v>19342.400000000001</v>
      </c>
      <c r="N376" s="1">
        <f t="shared" si="16"/>
        <v>19342.400000000001</v>
      </c>
      <c r="O376" s="1">
        <f t="shared" si="17"/>
        <v>0</v>
      </c>
    </row>
    <row r="377" spans="1:15" x14ac:dyDescent="0.25">
      <c r="A377" s="1" t="str">
        <v>BioLegend</v>
      </c>
      <c r="B377" s="1">
        <v>8377.6</v>
      </c>
      <c r="C377" s="1" t="str">
        <v>EED116107</v>
      </c>
      <c r="D377" s="2">
        <v>45814</v>
      </c>
      <c r="E377" s="2">
        <v>45821</v>
      </c>
      <c r="F377" s="1">
        <v>369607</v>
      </c>
      <c r="G377" s="1">
        <v>1</v>
      </c>
      <c r="H377" s="1">
        <v>1</v>
      </c>
      <c r="I377" s="1">
        <v>0</v>
      </c>
      <c r="J377" s="1" t="str">
        <v>Banglore</v>
      </c>
      <c r="K377" s="1">
        <v>0</v>
      </c>
      <c r="L377" s="1"/>
      <c r="M377" s="1">
        <f t="shared" si="15"/>
        <v>8377.6</v>
      </c>
      <c r="N377" s="1">
        <f t="shared" si="16"/>
        <v>8377.6</v>
      </c>
      <c r="O377" s="1">
        <f t="shared" si="17"/>
        <v>0</v>
      </c>
    </row>
    <row r="378" spans="1:15" x14ac:dyDescent="0.25">
      <c r="A378" s="1" t="str">
        <v>BioLegend</v>
      </c>
      <c r="B378" s="1">
        <v>8377.6</v>
      </c>
      <c r="C378" s="1" t="str">
        <v>EED116107</v>
      </c>
      <c r="D378" s="2">
        <v>45814</v>
      </c>
      <c r="E378" s="2">
        <v>45821</v>
      </c>
      <c r="F378" s="1">
        <v>374209</v>
      </c>
      <c r="G378" s="1">
        <v>1</v>
      </c>
      <c r="H378" s="1">
        <v>1</v>
      </c>
      <c r="I378" s="1">
        <v>0</v>
      </c>
      <c r="J378" s="1" t="str">
        <v>Banglore</v>
      </c>
      <c r="K378" s="1">
        <v>0</v>
      </c>
      <c r="L378" s="1"/>
      <c r="M378" s="1">
        <f t="shared" si="15"/>
        <v>8377.6</v>
      </c>
      <c r="N378" s="1">
        <f t="shared" si="16"/>
        <v>8377.6</v>
      </c>
      <c r="O378" s="1">
        <f t="shared" si="17"/>
        <v>0</v>
      </c>
    </row>
    <row r="379" spans="1:15" x14ac:dyDescent="0.25">
      <c r="A379" s="1" t="str">
        <v>BioLegend</v>
      </c>
      <c r="B379" s="1">
        <v>6591.2000000000007</v>
      </c>
      <c r="C379" s="1" t="str">
        <v>EED116107</v>
      </c>
      <c r="D379" s="2">
        <v>45814</v>
      </c>
      <c r="E379" s="2">
        <v>45821</v>
      </c>
      <c r="F379" s="1">
        <v>375403</v>
      </c>
      <c r="G379" s="1">
        <v>1</v>
      </c>
      <c r="H379" s="1">
        <v>1</v>
      </c>
      <c r="I379" s="1">
        <v>0</v>
      </c>
      <c r="J379" s="1" t="str">
        <v>Banglore</v>
      </c>
      <c r="K379" s="1">
        <v>0</v>
      </c>
      <c r="L379" s="1"/>
      <c r="M379" s="1">
        <f t="shared" si="15"/>
        <v>6591.2000000000007</v>
      </c>
      <c r="N379" s="1">
        <f t="shared" si="16"/>
        <v>6591.2000000000007</v>
      </c>
      <c r="O379" s="1">
        <f t="shared" si="17"/>
        <v>0</v>
      </c>
    </row>
    <row r="380" spans="1:15" x14ac:dyDescent="0.25">
      <c r="A380" s="1" t="str">
        <v>BioLegend</v>
      </c>
      <c r="B380" s="1">
        <v>20636</v>
      </c>
      <c r="C380" s="1" t="str">
        <v>EED116107</v>
      </c>
      <c r="D380" s="2">
        <v>45814</v>
      </c>
      <c r="E380" s="2">
        <v>45821</v>
      </c>
      <c r="F380" s="1">
        <v>392114</v>
      </c>
      <c r="G380" s="1">
        <v>1</v>
      </c>
      <c r="H380" s="1">
        <v>1</v>
      </c>
      <c r="I380" s="1">
        <v>0</v>
      </c>
      <c r="J380" s="1" t="str">
        <v>Banglore</v>
      </c>
      <c r="K380" s="1">
        <v>0</v>
      </c>
      <c r="L380" s="1"/>
      <c r="M380" s="1">
        <f t="shared" si="15"/>
        <v>20636</v>
      </c>
      <c r="N380" s="1">
        <f t="shared" si="16"/>
        <v>20636</v>
      </c>
      <c r="O380" s="1">
        <f t="shared" si="17"/>
        <v>0</v>
      </c>
    </row>
    <row r="381" spans="1:15" x14ac:dyDescent="0.25">
      <c r="A381" s="1" t="str">
        <v>BioLegend</v>
      </c>
      <c r="B381" s="1">
        <v>9424.7999999999993</v>
      </c>
      <c r="C381" s="1" t="str">
        <v>EED116107</v>
      </c>
      <c r="D381" s="2">
        <v>45814</v>
      </c>
      <c r="E381" s="2">
        <v>45821</v>
      </c>
      <c r="F381" s="1">
        <v>393607</v>
      </c>
      <c r="G381" s="1">
        <v>1</v>
      </c>
      <c r="H381" s="1">
        <v>1</v>
      </c>
      <c r="I381" s="1">
        <v>0</v>
      </c>
      <c r="J381" s="1" t="str">
        <v>Kolkata</v>
      </c>
      <c r="K381" s="1">
        <v>0</v>
      </c>
      <c r="L381" s="1"/>
      <c r="M381" s="1">
        <f t="shared" si="15"/>
        <v>9424.7999999999993</v>
      </c>
      <c r="N381" s="1">
        <f t="shared" si="16"/>
        <v>9424.7999999999993</v>
      </c>
      <c r="O381" s="1">
        <f t="shared" si="17"/>
        <v>0</v>
      </c>
    </row>
    <row r="382" spans="1:15" x14ac:dyDescent="0.25">
      <c r="A382" s="1" t="str">
        <v>BioLegend</v>
      </c>
      <c r="B382" s="1">
        <v>12689.599999999999</v>
      </c>
      <c r="C382" s="1" t="str">
        <v>EED116107</v>
      </c>
      <c r="D382" s="2">
        <v>45814</v>
      </c>
      <c r="E382" s="2">
        <v>45821</v>
      </c>
      <c r="F382" s="1">
        <v>400329</v>
      </c>
      <c r="G382" s="1">
        <v>1</v>
      </c>
      <c r="H382" s="1">
        <v>1</v>
      </c>
      <c r="I382" s="1">
        <v>0</v>
      </c>
      <c r="J382" s="1" t="str">
        <v>Banglore</v>
      </c>
      <c r="K382" s="1">
        <v>0</v>
      </c>
      <c r="L382" s="1"/>
      <c r="M382" s="1">
        <f t="shared" si="15"/>
        <v>12689.599999999999</v>
      </c>
      <c r="N382" s="1">
        <f t="shared" si="16"/>
        <v>12689.599999999999</v>
      </c>
      <c r="O382" s="1">
        <f t="shared" si="17"/>
        <v>0</v>
      </c>
    </row>
    <row r="383" spans="1:15" x14ac:dyDescent="0.25">
      <c r="A383" s="1" t="str">
        <v>BioLegend</v>
      </c>
      <c r="B383" s="1">
        <v>2587.1999999999998</v>
      </c>
      <c r="C383" s="1" t="str">
        <v>EED116107</v>
      </c>
      <c r="D383" s="2">
        <v>45814</v>
      </c>
      <c r="E383" s="2">
        <v>45821</v>
      </c>
      <c r="F383" s="1">
        <v>405201</v>
      </c>
      <c r="G383" s="1">
        <v>1</v>
      </c>
      <c r="H383" s="1">
        <v>1</v>
      </c>
      <c r="I383" s="1">
        <v>0</v>
      </c>
      <c r="J383" s="1" t="str">
        <v>Kolkata</v>
      </c>
      <c r="K383" s="1">
        <v>0</v>
      </c>
      <c r="L383" s="1"/>
      <c r="M383" s="1">
        <f t="shared" si="15"/>
        <v>2587.1999999999998</v>
      </c>
      <c r="N383" s="1">
        <f t="shared" si="16"/>
        <v>2587.1999999999998</v>
      </c>
      <c r="O383" s="1">
        <f t="shared" si="17"/>
        <v>0</v>
      </c>
    </row>
    <row r="384" spans="1:15" x14ac:dyDescent="0.25">
      <c r="A384" s="1" t="str">
        <v>BioLegend</v>
      </c>
      <c r="B384" s="1">
        <v>14106.400000000001</v>
      </c>
      <c r="C384" s="1" t="str">
        <v>EED116107</v>
      </c>
      <c r="D384" s="2">
        <v>45814</v>
      </c>
      <c r="E384" s="2">
        <v>45821</v>
      </c>
      <c r="F384" s="1">
        <v>422302</v>
      </c>
      <c r="G384" s="1">
        <v>1</v>
      </c>
      <c r="H384" s="1">
        <v>1</v>
      </c>
      <c r="I384" s="1">
        <v>0</v>
      </c>
      <c r="J384" s="1" t="str">
        <v>Faridabad</v>
      </c>
      <c r="K384" s="1">
        <v>0</v>
      </c>
      <c r="L384" s="1"/>
      <c r="M384" s="1">
        <f t="shared" si="15"/>
        <v>14106.400000000001</v>
      </c>
      <c r="N384" s="1">
        <f t="shared" si="16"/>
        <v>14106.400000000001</v>
      </c>
      <c r="O384" s="1">
        <f t="shared" si="17"/>
        <v>0</v>
      </c>
    </row>
    <row r="385" spans="1:15" x14ac:dyDescent="0.25">
      <c r="A385" s="1" t="str">
        <v>BioLegend</v>
      </c>
      <c r="B385" s="1">
        <v>5482.4</v>
      </c>
      <c r="C385" s="1" t="str">
        <v>EED116107</v>
      </c>
      <c r="D385" s="2">
        <v>45814</v>
      </c>
      <c r="E385" s="2">
        <v>45821</v>
      </c>
      <c r="F385" s="1">
        <v>423105</v>
      </c>
      <c r="G385" s="1">
        <v>1</v>
      </c>
      <c r="H385" s="1">
        <v>1</v>
      </c>
      <c r="I385" s="1">
        <v>0</v>
      </c>
      <c r="J385" s="1" t="str">
        <v>Faridabad</v>
      </c>
      <c r="K385" s="1">
        <v>0</v>
      </c>
      <c r="L385" s="1"/>
      <c r="M385" s="1">
        <f t="shared" si="15"/>
        <v>5482.4</v>
      </c>
      <c r="N385" s="1">
        <f t="shared" si="16"/>
        <v>5482.4</v>
      </c>
      <c r="O385" s="1">
        <f t="shared" si="17"/>
        <v>0</v>
      </c>
    </row>
    <row r="386" spans="1:15" x14ac:dyDescent="0.25">
      <c r="A386" s="1" t="str">
        <v>BioLegend</v>
      </c>
      <c r="B386" s="1">
        <v>36097.599999999999</v>
      </c>
      <c r="C386" s="1" t="str">
        <v>EED116107</v>
      </c>
      <c r="D386" s="2">
        <v>45814</v>
      </c>
      <c r="E386" s="2">
        <v>45821</v>
      </c>
      <c r="F386" s="1">
        <v>430115</v>
      </c>
      <c r="G386" s="1">
        <v>1</v>
      </c>
      <c r="H386" s="1">
        <v>1</v>
      </c>
      <c r="I386" s="1">
        <v>0</v>
      </c>
      <c r="J386" s="1" t="str">
        <v>Banglore</v>
      </c>
      <c r="K386" s="1">
        <v>0</v>
      </c>
      <c r="L386" s="1"/>
      <c r="M386" s="1">
        <f t="shared" si="15"/>
        <v>36097.599999999999</v>
      </c>
      <c r="N386" s="1">
        <f t="shared" si="16"/>
        <v>36097.599999999999</v>
      </c>
      <c r="O386" s="1">
        <f t="shared" si="17"/>
        <v>0</v>
      </c>
    </row>
    <row r="387" spans="1:15" x14ac:dyDescent="0.25">
      <c r="A387" s="1" t="str">
        <v>BioLegend</v>
      </c>
      <c r="B387" s="1">
        <v>43560</v>
      </c>
      <c r="C387" s="1" t="str">
        <v>EED116107</v>
      </c>
      <c r="D387" s="2">
        <v>45814</v>
      </c>
      <c r="E387" s="2">
        <v>45821</v>
      </c>
      <c r="F387" s="1">
        <v>480090</v>
      </c>
      <c r="G387" s="1">
        <v>1</v>
      </c>
      <c r="H387" s="1">
        <v>1</v>
      </c>
      <c r="I387" s="1">
        <v>0</v>
      </c>
      <c r="J387" s="1" t="str">
        <v>Punjab</v>
      </c>
      <c r="K387" s="1">
        <v>0</v>
      </c>
      <c r="L387" s="1"/>
      <c r="M387" s="1">
        <f t="shared" ref="M387:M450" si="18">G387*B387</f>
        <v>43560</v>
      </c>
      <c r="N387" s="1">
        <f t="shared" ref="N387:N450" si="19">H387*B387</f>
        <v>43560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18018</v>
      </c>
      <c r="C388" s="1" t="str">
        <v>EED116107</v>
      </c>
      <c r="D388" s="2">
        <v>45814</v>
      </c>
      <c r="E388" s="2">
        <v>45821</v>
      </c>
      <c r="F388" s="1">
        <v>504133</v>
      </c>
      <c r="G388" s="1">
        <v>1</v>
      </c>
      <c r="H388" s="1">
        <v>1</v>
      </c>
      <c r="I388" s="1">
        <v>0</v>
      </c>
      <c r="J388" s="1" t="str">
        <v>Delhi</v>
      </c>
      <c r="K388" s="1">
        <v>0</v>
      </c>
      <c r="L388" s="1"/>
      <c r="M388" s="1">
        <f t="shared" si="18"/>
        <v>18018</v>
      </c>
      <c r="N388" s="1">
        <f t="shared" si="19"/>
        <v>18018</v>
      </c>
      <c r="O388" s="1">
        <f t="shared" si="20"/>
        <v>0</v>
      </c>
    </row>
    <row r="389" spans="1:15" x14ac:dyDescent="0.25">
      <c r="A389" s="1" t="str">
        <v>BioLegend</v>
      </c>
      <c r="B389" s="1">
        <v>17292</v>
      </c>
      <c r="C389" s="1" t="str">
        <v>EED116107</v>
      </c>
      <c r="D389" s="2">
        <v>45814</v>
      </c>
      <c r="E389" s="2">
        <v>45821</v>
      </c>
      <c r="F389" s="1">
        <v>505022</v>
      </c>
      <c r="G389" s="1">
        <v>2</v>
      </c>
      <c r="H389" s="1">
        <v>2</v>
      </c>
      <c r="I389" s="1">
        <v>0</v>
      </c>
      <c r="J389" s="1" t="str">
        <v>Delhi</v>
      </c>
      <c r="K389" s="1">
        <v>0</v>
      </c>
      <c r="L389" s="1"/>
      <c r="M389" s="1">
        <f t="shared" si="18"/>
        <v>34584</v>
      </c>
      <c r="N389" s="1">
        <f t="shared" si="19"/>
        <v>34584</v>
      </c>
      <c r="O389" s="1">
        <f t="shared" si="20"/>
        <v>0</v>
      </c>
    </row>
    <row r="390" spans="1:15" x14ac:dyDescent="0.25">
      <c r="A390" s="1" t="str">
        <v>BioLegend</v>
      </c>
      <c r="B390" s="1">
        <v>21375.200000000001</v>
      </c>
      <c r="C390" s="1" t="str">
        <v>EED116107</v>
      </c>
      <c r="D390" s="2">
        <v>45814</v>
      </c>
      <c r="E390" s="2">
        <v>45821</v>
      </c>
      <c r="F390" s="1">
        <v>514104</v>
      </c>
      <c r="G390" s="1">
        <v>1</v>
      </c>
      <c r="H390" s="1">
        <v>1</v>
      </c>
      <c r="I390" s="1">
        <v>0</v>
      </c>
      <c r="J390" s="1" t="str">
        <v>Delhi</v>
      </c>
      <c r="K390" s="1">
        <v>0</v>
      </c>
      <c r="L390" s="1"/>
      <c r="M390" s="1">
        <f t="shared" si="18"/>
        <v>21375.200000000001</v>
      </c>
      <c r="N390" s="1">
        <f t="shared" si="19"/>
        <v>21375.200000000001</v>
      </c>
      <c r="O390" s="1">
        <f t="shared" si="20"/>
        <v>0</v>
      </c>
    </row>
    <row r="391" spans="1:15" x14ac:dyDescent="0.25">
      <c r="A391" s="1" t="str">
        <v>BioLegend</v>
      </c>
      <c r="B391" s="1">
        <v>30738.400000000001</v>
      </c>
      <c r="C391" s="1" t="str">
        <v>EED116107</v>
      </c>
      <c r="D391" s="2">
        <v>45814</v>
      </c>
      <c r="E391" s="2">
        <v>45821</v>
      </c>
      <c r="F391" s="1">
        <v>576406</v>
      </c>
      <c r="G391" s="1">
        <v>1</v>
      </c>
      <c r="H391" s="1">
        <v>1</v>
      </c>
      <c r="I391" s="1">
        <v>0</v>
      </c>
      <c r="J391" s="1" t="str">
        <v>Jammu</v>
      </c>
      <c r="K391" s="1">
        <v>0</v>
      </c>
      <c r="L391" s="1"/>
      <c r="M391" s="1">
        <f t="shared" si="18"/>
        <v>30738.400000000001</v>
      </c>
      <c r="N391" s="1">
        <f t="shared" si="19"/>
        <v>30738.400000000001</v>
      </c>
      <c r="O391" s="1">
        <f t="shared" si="20"/>
        <v>0</v>
      </c>
    </row>
    <row r="392" spans="1:15" x14ac:dyDescent="0.25">
      <c r="A392" s="1" t="str">
        <v>BioLegend</v>
      </c>
      <c r="B392" s="1">
        <v>6221.6</v>
      </c>
      <c r="C392" s="1" t="str">
        <v>EED116107</v>
      </c>
      <c r="D392" s="2">
        <v>45814</v>
      </c>
      <c r="E392" s="2">
        <v>45821</v>
      </c>
      <c r="F392" s="1">
        <v>607901</v>
      </c>
      <c r="G392" s="1">
        <v>1</v>
      </c>
      <c r="H392" s="1">
        <v>1</v>
      </c>
      <c r="I392" s="1">
        <v>0</v>
      </c>
      <c r="J392" s="1" t="str">
        <v>Banglore</v>
      </c>
      <c r="K392" s="1">
        <v>0</v>
      </c>
      <c r="L392" s="1"/>
      <c r="M392" s="1">
        <f t="shared" si="18"/>
        <v>6221.6</v>
      </c>
      <c r="N392" s="1">
        <f t="shared" si="19"/>
        <v>6221.6</v>
      </c>
      <c r="O392" s="1">
        <f t="shared" si="20"/>
        <v>0</v>
      </c>
    </row>
    <row r="393" spans="1:15" x14ac:dyDescent="0.25">
      <c r="A393" s="1" t="str">
        <v>BioLegend</v>
      </c>
      <c r="B393" s="1">
        <v>14106.400000000001</v>
      </c>
      <c r="C393" s="1" t="str">
        <v>EED116107</v>
      </c>
      <c r="D393" s="2">
        <v>45814</v>
      </c>
      <c r="E393" s="2">
        <v>45821</v>
      </c>
      <c r="F393" s="1">
        <v>627702</v>
      </c>
      <c r="G393" s="1">
        <v>1</v>
      </c>
      <c r="H393" s="1">
        <v>1</v>
      </c>
      <c r="I393" s="1">
        <v>0</v>
      </c>
      <c r="J393" s="1" t="str">
        <v>Banglore</v>
      </c>
      <c r="K393" s="1">
        <v>0</v>
      </c>
      <c r="L393" s="1"/>
      <c r="M393" s="1">
        <f t="shared" si="18"/>
        <v>14106.400000000001</v>
      </c>
      <c r="N393" s="1">
        <f t="shared" si="19"/>
        <v>14106.400000000001</v>
      </c>
      <c r="O393" s="1">
        <f t="shared" si="20"/>
        <v>0</v>
      </c>
    </row>
    <row r="394" spans="1:15" x14ac:dyDescent="0.25">
      <c r="A394" s="1" t="str">
        <v>BioLegend</v>
      </c>
      <c r="B394" s="1">
        <v>440</v>
      </c>
      <c r="C394" s="1" t="str">
        <v>EED116107</v>
      </c>
      <c r="D394" s="2">
        <v>45814</v>
      </c>
      <c r="E394" s="2">
        <v>45821</v>
      </c>
      <c r="F394" s="1">
        <v>631151</v>
      </c>
      <c r="G394" s="1">
        <v>1</v>
      </c>
      <c r="H394" s="1">
        <v>0</v>
      </c>
      <c r="I394" s="1">
        <v>1</v>
      </c>
      <c r="J394" s="1" t="str">
        <v>STOCK</v>
      </c>
      <c r="K394" s="1" t="str">
        <v>Stock</v>
      </c>
      <c r="L394" s="1"/>
      <c r="M394" s="1">
        <f t="shared" si="18"/>
        <v>440</v>
      </c>
      <c r="N394" s="1">
        <f t="shared" si="19"/>
        <v>0</v>
      </c>
      <c r="O394" s="1">
        <f t="shared" si="20"/>
        <v>440</v>
      </c>
    </row>
    <row r="395" spans="1:15" x14ac:dyDescent="0.25">
      <c r="A395" s="1" t="str">
        <v>BioLegend</v>
      </c>
      <c r="B395" s="1">
        <v>440</v>
      </c>
      <c r="C395" s="1" t="str">
        <v>EED116107</v>
      </c>
      <c r="D395" s="2">
        <v>45814</v>
      </c>
      <c r="E395" s="2">
        <v>45821</v>
      </c>
      <c r="F395" s="1">
        <v>656801</v>
      </c>
      <c r="G395" s="1">
        <v>1</v>
      </c>
      <c r="H395" s="1">
        <v>0</v>
      </c>
      <c r="I395" s="1">
        <v>1</v>
      </c>
      <c r="J395" s="1" t="str">
        <v>STOCK</v>
      </c>
      <c r="K395" s="1" t="str">
        <v>Stock</v>
      </c>
      <c r="L395" s="1"/>
      <c r="M395" s="1">
        <f t="shared" si="18"/>
        <v>440</v>
      </c>
      <c r="N395" s="1">
        <f t="shared" si="19"/>
        <v>0</v>
      </c>
      <c r="O395" s="1">
        <f t="shared" si="20"/>
        <v>440</v>
      </c>
    </row>
    <row r="396" spans="1:15" x14ac:dyDescent="0.25">
      <c r="A396" s="1" t="str">
        <v>BioLegend</v>
      </c>
      <c r="B396" s="1">
        <v>16324</v>
      </c>
      <c r="C396" s="1" t="str">
        <v>EED116107</v>
      </c>
      <c r="D396" s="2">
        <v>45814</v>
      </c>
      <c r="E396" s="2">
        <v>45821</v>
      </c>
      <c r="F396" s="1">
        <v>658402</v>
      </c>
      <c r="G396" s="1">
        <v>1</v>
      </c>
      <c r="H396" s="1">
        <v>1</v>
      </c>
      <c r="I396" s="1">
        <v>0</v>
      </c>
      <c r="J396" s="1" t="str">
        <v>Noida</v>
      </c>
      <c r="K396" s="1">
        <v>0</v>
      </c>
      <c r="L396" s="1"/>
      <c r="M396" s="1">
        <f t="shared" si="18"/>
        <v>16324</v>
      </c>
      <c r="N396" s="1">
        <f t="shared" si="19"/>
        <v>16324</v>
      </c>
      <c r="O396" s="1">
        <f t="shared" si="20"/>
        <v>0</v>
      </c>
    </row>
    <row r="397" spans="1:15" x14ac:dyDescent="0.25">
      <c r="A397" s="1" t="str">
        <v>BioLegend</v>
      </c>
      <c r="B397" s="1">
        <v>7268.7999999999993</v>
      </c>
      <c r="C397" s="1" t="str">
        <v>EED116107</v>
      </c>
      <c r="D397" s="2">
        <v>45814</v>
      </c>
      <c r="E397" s="2">
        <v>45821</v>
      </c>
      <c r="F397" s="1">
        <v>740121</v>
      </c>
      <c r="G397" s="1">
        <v>1</v>
      </c>
      <c r="H397" s="1">
        <v>1</v>
      </c>
      <c r="I397" s="1">
        <v>0</v>
      </c>
      <c r="J397" s="1" t="str">
        <v>Mumbai</v>
      </c>
      <c r="K397" s="1">
        <v>0</v>
      </c>
      <c r="L397" s="1"/>
      <c r="M397" s="1">
        <f t="shared" si="18"/>
        <v>7268.7999999999993</v>
      </c>
      <c r="N397" s="1">
        <f t="shared" si="19"/>
        <v>7268.7999999999993</v>
      </c>
      <c r="O397" s="1">
        <f t="shared" si="20"/>
        <v>0</v>
      </c>
    </row>
    <row r="398" spans="1:15" x14ac:dyDescent="0.25">
      <c r="A398" s="1" t="str">
        <v>BioLegend</v>
      </c>
      <c r="B398" s="1">
        <v>7268.7999999999993</v>
      </c>
      <c r="C398" s="1" t="str">
        <v>EED116107</v>
      </c>
      <c r="D398" s="2">
        <v>45814</v>
      </c>
      <c r="E398" s="2">
        <v>45821</v>
      </c>
      <c r="F398" s="1">
        <v>740122</v>
      </c>
      <c r="G398" s="1">
        <v>1</v>
      </c>
      <c r="H398" s="1">
        <v>1</v>
      </c>
      <c r="I398" s="1">
        <v>0</v>
      </c>
      <c r="J398" s="1" t="str">
        <v>Mumbai</v>
      </c>
      <c r="K398" s="1">
        <v>0</v>
      </c>
      <c r="L398" s="1"/>
      <c r="M398" s="1">
        <f t="shared" si="18"/>
        <v>7268.7999999999993</v>
      </c>
      <c r="N398" s="1">
        <f t="shared" si="19"/>
        <v>7268.7999999999993</v>
      </c>
      <c r="O398" s="1">
        <f t="shared" si="20"/>
        <v>0</v>
      </c>
    </row>
    <row r="399" spans="1:15" x14ac:dyDescent="0.25">
      <c r="A399" s="1" t="str">
        <v>BioLegend</v>
      </c>
      <c r="B399" s="1">
        <v>7268.7999999999993</v>
      </c>
      <c r="C399" s="1" t="str">
        <v>EED116107</v>
      </c>
      <c r="D399" s="2">
        <v>45814</v>
      </c>
      <c r="E399" s="2">
        <v>45821</v>
      </c>
      <c r="F399" s="1">
        <v>740124</v>
      </c>
      <c r="G399" s="1">
        <v>1</v>
      </c>
      <c r="H399" s="1">
        <v>1</v>
      </c>
      <c r="I399" s="1">
        <v>0</v>
      </c>
      <c r="J399" s="1" t="str">
        <v>Mumbai</v>
      </c>
      <c r="K399" s="1">
        <v>0</v>
      </c>
      <c r="L399" s="1"/>
      <c r="M399" s="1">
        <f t="shared" si="18"/>
        <v>7268.7999999999993</v>
      </c>
      <c r="N399" s="1">
        <f t="shared" si="19"/>
        <v>7268.7999999999993</v>
      </c>
      <c r="O399" s="1">
        <f t="shared" si="20"/>
        <v>0</v>
      </c>
    </row>
    <row r="400" spans="1:15" x14ac:dyDescent="0.25">
      <c r="A400" s="1" t="str">
        <v>BioLegend</v>
      </c>
      <c r="B400" s="1">
        <v>7268.7999999999993</v>
      </c>
      <c r="C400" s="1" t="str">
        <v>EED116107</v>
      </c>
      <c r="D400" s="2">
        <v>45814</v>
      </c>
      <c r="E400" s="2">
        <v>45821</v>
      </c>
      <c r="F400" s="1">
        <v>740126</v>
      </c>
      <c r="G400" s="1">
        <v>1</v>
      </c>
      <c r="H400" s="1">
        <v>1</v>
      </c>
      <c r="I400" s="1">
        <v>0</v>
      </c>
      <c r="J400" s="1" t="str">
        <v>Mumbai</v>
      </c>
      <c r="K400" s="1">
        <v>0</v>
      </c>
      <c r="L400" s="1"/>
      <c r="M400" s="1">
        <f t="shared" si="18"/>
        <v>7268.7999999999993</v>
      </c>
      <c r="N400" s="1">
        <f t="shared" si="19"/>
        <v>7268.7999999999993</v>
      </c>
      <c r="O400" s="1">
        <f t="shared" si="20"/>
        <v>0</v>
      </c>
    </row>
    <row r="401" spans="1:15" x14ac:dyDescent="0.25">
      <c r="A401" s="1" t="str">
        <v>BioLegend</v>
      </c>
      <c r="B401" s="1">
        <v>7268.7999999999993</v>
      </c>
      <c r="C401" s="1" t="str">
        <v>EED116107</v>
      </c>
      <c r="D401" s="2">
        <v>45814</v>
      </c>
      <c r="E401" s="2">
        <v>45821</v>
      </c>
      <c r="F401" s="1">
        <v>740129</v>
      </c>
      <c r="G401" s="1">
        <v>1</v>
      </c>
      <c r="H401" s="1">
        <v>1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7268.7999999999993</v>
      </c>
      <c r="N401" s="1">
        <f t="shared" si="19"/>
        <v>7268.7999999999993</v>
      </c>
      <c r="O401" s="1">
        <f t="shared" si="20"/>
        <v>0</v>
      </c>
    </row>
    <row r="402" spans="1:15" x14ac:dyDescent="0.25">
      <c r="A402" s="1" t="str">
        <v>BioLegend</v>
      </c>
      <c r="B402" s="1">
        <v>431.20000000000005</v>
      </c>
      <c r="C402" s="1" t="str">
        <v>EED116107</v>
      </c>
      <c r="D402" s="2">
        <v>45814</v>
      </c>
      <c r="E402" s="2">
        <v>45821</v>
      </c>
      <c r="F402" s="1">
        <v>740379</v>
      </c>
      <c r="G402" s="1">
        <v>2</v>
      </c>
      <c r="H402" s="1">
        <v>2</v>
      </c>
      <c r="I402" s="1">
        <v>0</v>
      </c>
      <c r="J402" s="1" t="str">
        <v>Mumbai</v>
      </c>
      <c r="K402" s="1">
        <v>0</v>
      </c>
      <c r="L402" s="1"/>
      <c r="M402" s="1">
        <f t="shared" si="18"/>
        <v>862.40000000000009</v>
      </c>
      <c r="N402" s="1">
        <f t="shared" si="19"/>
        <v>862.40000000000009</v>
      </c>
      <c r="O402" s="1">
        <f t="shared" si="20"/>
        <v>0</v>
      </c>
    </row>
    <row r="403" spans="1:15" x14ac:dyDescent="0.25">
      <c r="A403" s="1" t="str">
        <v>BioLegend</v>
      </c>
      <c r="B403" s="1">
        <v>18110.400000000001</v>
      </c>
      <c r="C403" s="1" t="str">
        <v>EED116107</v>
      </c>
      <c r="D403" s="2">
        <v>45814</v>
      </c>
      <c r="E403" s="2">
        <v>45821</v>
      </c>
      <c r="F403" s="1">
        <v>740810</v>
      </c>
      <c r="G403" s="1">
        <v>1</v>
      </c>
      <c r="H403" s="1">
        <v>1</v>
      </c>
      <c r="I403" s="1">
        <v>0</v>
      </c>
      <c r="J403" s="1" t="str">
        <v>Mumbai</v>
      </c>
      <c r="K403" s="1">
        <v>0</v>
      </c>
      <c r="L403" s="1"/>
      <c r="M403" s="1">
        <f t="shared" si="18"/>
        <v>18110.400000000001</v>
      </c>
      <c r="N403" s="1">
        <f t="shared" si="19"/>
        <v>18110.400000000001</v>
      </c>
      <c r="O403" s="1">
        <f t="shared" si="20"/>
        <v>0</v>
      </c>
    </row>
    <row r="404" spans="1:15" x14ac:dyDescent="0.25">
      <c r="A404" s="1" t="str">
        <v>BioLegend</v>
      </c>
      <c r="B404" s="1">
        <v>3634.3999999999996</v>
      </c>
      <c r="C404" s="1" t="str">
        <v>EED116107</v>
      </c>
      <c r="D404" s="2">
        <v>45814</v>
      </c>
      <c r="E404" s="2">
        <v>45821</v>
      </c>
      <c r="F404" s="1">
        <v>740811</v>
      </c>
      <c r="G404" s="1">
        <v>1</v>
      </c>
      <c r="H404" s="1">
        <v>1</v>
      </c>
      <c r="I404" s="1">
        <v>0</v>
      </c>
      <c r="J404" s="1" t="str">
        <v>Mumbai</v>
      </c>
      <c r="K404" s="1">
        <v>0</v>
      </c>
      <c r="L404" s="1"/>
      <c r="M404" s="1">
        <f t="shared" si="18"/>
        <v>3634.3999999999996</v>
      </c>
      <c r="N404" s="1">
        <f t="shared" si="19"/>
        <v>3634.3999999999996</v>
      </c>
      <c r="O404" s="1">
        <f t="shared" si="20"/>
        <v>0</v>
      </c>
    </row>
    <row r="405" spans="1:15" x14ac:dyDescent="0.25">
      <c r="A405" s="1" t="str">
        <v>BioLegend</v>
      </c>
      <c r="B405" s="1">
        <v>7268.7999999999993</v>
      </c>
      <c r="C405" s="1" t="str">
        <v>EED116107</v>
      </c>
      <c r="D405" s="2">
        <v>45814</v>
      </c>
      <c r="E405" s="2">
        <v>45821</v>
      </c>
      <c r="F405" s="1">
        <v>740812</v>
      </c>
      <c r="G405" s="1">
        <v>1</v>
      </c>
      <c r="H405" s="1">
        <v>1</v>
      </c>
      <c r="I405" s="1">
        <v>0</v>
      </c>
      <c r="J405" s="1" t="str">
        <v>Mumbai</v>
      </c>
      <c r="K405" s="1">
        <v>0</v>
      </c>
      <c r="L405" s="1"/>
      <c r="M405" s="1">
        <f t="shared" si="18"/>
        <v>7268.7999999999993</v>
      </c>
      <c r="N405" s="1">
        <f t="shared" si="19"/>
        <v>7268.7999999999993</v>
      </c>
      <c r="O405" s="1">
        <f t="shared" si="20"/>
        <v>0</v>
      </c>
    </row>
    <row r="406" spans="1:15" x14ac:dyDescent="0.25">
      <c r="A406" s="1" t="str">
        <v>BioLegend</v>
      </c>
      <c r="B406" s="1">
        <v>18110.400000000001</v>
      </c>
      <c r="C406" s="1" t="str">
        <v>EED116107</v>
      </c>
      <c r="D406" s="2">
        <v>45814</v>
      </c>
      <c r="E406" s="2">
        <v>45821</v>
      </c>
      <c r="F406" s="1">
        <v>740986</v>
      </c>
      <c r="G406" s="1">
        <v>1</v>
      </c>
      <c r="H406" s="1">
        <v>1</v>
      </c>
      <c r="I406" s="1">
        <v>0</v>
      </c>
      <c r="J406" s="1" t="str">
        <v>Mumbai</v>
      </c>
      <c r="K406" s="1">
        <v>0</v>
      </c>
      <c r="L406" s="1"/>
      <c r="M406" s="1">
        <f t="shared" si="18"/>
        <v>18110.400000000001</v>
      </c>
      <c r="N406" s="1">
        <f t="shared" si="19"/>
        <v>18110.400000000001</v>
      </c>
      <c r="O406" s="1">
        <f t="shared" si="20"/>
        <v>0</v>
      </c>
    </row>
    <row r="407" spans="1:15" x14ac:dyDescent="0.25">
      <c r="A407" s="1" t="str">
        <v>BioLegend</v>
      </c>
      <c r="B407" s="1">
        <v>3634.3999999999996</v>
      </c>
      <c r="C407" s="1" t="str">
        <v>EED116107</v>
      </c>
      <c r="D407" s="2">
        <v>45814</v>
      </c>
      <c r="E407" s="2">
        <v>45821</v>
      </c>
      <c r="F407" s="1">
        <v>740987</v>
      </c>
      <c r="G407" s="1">
        <v>1</v>
      </c>
      <c r="H407" s="1">
        <v>1</v>
      </c>
      <c r="I407" s="1">
        <v>0</v>
      </c>
      <c r="J407" s="1" t="str">
        <v>Mumbai</v>
      </c>
      <c r="K407" s="1">
        <v>0</v>
      </c>
      <c r="L407" s="1"/>
      <c r="M407" s="1">
        <f t="shared" si="18"/>
        <v>3634.3999999999996</v>
      </c>
      <c r="N407" s="1">
        <f t="shared" si="19"/>
        <v>3634.3999999999996</v>
      </c>
      <c r="O407" s="1">
        <f t="shared" si="20"/>
        <v>0</v>
      </c>
    </row>
    <row r="408" spans="1:15" x14ac:dyDescent="0.25">
      <c r="A408" s="1" t="str">
        <v>BioLegend</v>
      </c>
      <c r="B408" s="1">
        <v>7268.7999999999993</v>
      </c>
      <c r="C408" s="1" t="str">
        <v>EED116107</v>
      </c>
      <c r="D408" s="2">
        <v>45814</v>
      </c>
      <c r="E408" s="2">
        <v>45821</v>
      </c>
      <c r="F408" s="1">
        <v>740989</v>
      </c>
      <c r="G408" s="1">
        <v>1</v>
      </c>
      <c r="H408" s="1">
        <v>1</v>
      </c>
      <c r="I408" s="1">
        <v>0</v>
      </c>
      <c r="J408" s="1" t="str">
        <v>Mumbai</v>
      </c>
      <c r="K408" s="1">
        <v>0</v>
      </c>
      <c r="L408" s="1"/>
      <c r="M408" s="1">
        <f t="shared" si="18"/>
        <v>7268.7999999999993</v>
      </c>
      <c r="N408" s="1">
        <f t="shared" si="19"/>
        <v>7268.7999999999993</v>
      </c>
      <c r="O408" s="1">
        <f t="shared" si="20"/>
        <v>0</v>
      </c>
    </row>
    <row r="409" spans="1:15" x14ac:dyDescent="0.25">
      <c r="A409" s="1" t="str">
        <v>BioLegend</v>
      </c>
      <c r="B409" s="1">
        <v>7268.7999999999993</v>
      </c>
      <c r="C409" s="1" t="str">
        <v>EED116107</v>
      </c>
      <c r="D409" s="2">
        <v>45814</v>
      </c>
      <c r="E409" s="2">
        <v>45821</v>
      </c>
      <c r="F409" s="1">
        <v>740994</v>
      </c>
      <c r="G409" s="1">
        <v>1</v>
      </c>
      <c r="H409" s="1">
        <v>1</v>
      </c>
      <c r="I409" s="1">
        <v>0</v>
      </c>
      <c r="J409" s="1" t="str">
        <v>Mumbai</v>
      </c>
      <c r="K409" s="1">
        <v>0</v>
      </c>
      <c r="L409" s="1"/>
      <c r="M409" s="1">
        <f t="shared" si="18"/>
        <v>7268.7999999999993</v>
      </c>
      <c r="N409" s="1">
        <f t="shared" si="19"/>
        <v>7268.7999999999993</v>
      </c>
      <c r="O409" s="1">
        <f t="shared" si="20"/>
        <v>0</v>
      </c>
    </row>
    <row r="410" spans="1:15" x14ac:dyDescent="0.25">
      <c r="A410" s="1" t="str">
        <v>BioLegend</v>
      </c>
      <c r="B410" s="1">
        <v>7268.7999999999993</v>
      </c>
      <c r="C410" s="1" t="str">
        <v>EED116107</v>
      </c>
      <c r="D410" s="2">
        <v>45814</v>
      </c>
      <c r="E410" s="2">
        <v>45821</v>
      </c>
      <c r="F410" s="1">
        <v>740995</v>
      </c>
      <c r="G410" s="1">
        <v>1</v>
      </c>
      <c r="H410" s="1">
        <v>1</v>
      </c>
      <c r="I410" s="1">
        <v>0</v>
      </c>
      <c r="J410" s="1" t="str">
        <v>Mumbai</v>
      </c>
      <c r="K410" s="1">
        <v>0</v>
      </c>
      <c r="L410" s="1"/>
      <c r="M410" s="1">
        <f t="shared" si="18"/>
        <v>7268.7999999999993</v>
      </c>
      <c r="N410" s="1">
        <f t="shared" si="19"/>
        <v>7268.7999999999993</v>
      </c>
      <c r="O410" s="1">
        <f t="shared" si="20"/>
        <v>0</v>
      </c>
    </row>
    <row r="411" spans="1:15" x14ac:dyDescent="0.25">
      <c r="A411" s="1" t="str">
        <v>BioLegend</v>
      </c>
      <c r="B411" s="1">
        <v>67152.800000000003</v>
      </c>
      <c r="C411" s="1" t="str">
        <v>EED116107</v>
      </c>
      <c r="D411" s="2">
        <v>45814</v>
      </c>
      <c r="E411" s="2">
        <v>45821</v>
      </c>
      <c r="F411" s="1">
        <v>741053</v>
      </c>
      <c r="G411" s="1">
        <v>1</v>
      </c>
      <c r="H411" s="1">
        <v>1</v>
      </c>
      <c r="I411" s="1">
        <v>0</v>
      </c>
      <c r="J411" s="1" t="str">
        <v>Delhi</v>
      </c>
      <c r="K411" s="1">
        <v>0</v>
      </c>
      <c r="L411" s="1"/>
      <c r="M411" s="1">
        <f t="shared" si="18"/>
        <v>67152.800000000003</v>
      </c>
      <c r="N411" s="1">
        <f t="shared" si="19"/>
        <v>67152.800000000003</v>
      </c>
      <c r="O411" s="1">
        <f t="shared" si="20"/>
        <v>0</v>
      </c>
    </row>
    <row r="412" spans="1:15" x14ac:dyDescent="0.25">
      <c r="A412" s="1" t="str">
        <v>BioLegend</v>
      </c>
      <c r="B412" s="1">
        <v>7268.7999999999993</v>
      </c>
      <c r="C412" s="1" t="str">
        <v>EED116107</v>
      </c>
      <c r="D412" s="2">
        <v>45814</v>
      </c>
      <c r="E412" s="2">
        <v>45821</v>
      </c>
      <c r="F412" s="1">
        <v>741146</v>
      </c>
      <c r="G412" s="1">
        <v>1</v>
      </c>
      <c r="H412" s="1">
        <v>1</v>
      </c>
      <c r="I412" s="1">
        <v>0</v>
      </c>
      <c r="J412" s="1" t="str">
        <v>Mumbai</v>
      </c>
      <c r="K412" s="1">
        <v>0</v>
      </c>
      <c r="L412" s="1"/>
      <c r="M412" s="1">
        <f t="shared" si="18"/>
        <v>7268.7999999999993</v>
      </c>
      <c r="N412" s="1">
        <f t="shared" si="19"/>
        <v>7268.7999999999993</v>
      </c>
      <c r="O412" s="1">
        <f t="shared" si="20"/>
        <v>0</v>
      </c>
    </row>
    <row r="413" spans="1:15" x14ac:dyDescent="0.25">
      <c r="A413" s="1" t="str">
        <v>BioLegend</v>
      </c>
      <c r="B413" s="1">
        <v>440</v>
      </c>
      <c r="C413" s="1" t="str">
        <v>EED116107</v>
      </c>
      <c r="D413" s="2">
        <v>45814</v>
      </c>
      <c r="E413" s="2">
        <v>45821</v>
      </c>
      <c r="F413" s="1">
        <v>805002</v>
      </c>
      <c r="G413" s="1">
        <v>1</v>
      </c>
      <c r="H413" s="1">
        <v>0</v>
      </c>
      <c r="I413" s="1">
        <v>1</v>
      </c>
      <c r="J413" s="1" t="str">
        <v>STOCK</v>
      </c>
      <c r="K413" s="1" t="str">
        <v>Stock</v>
      </c>
      <c r="L413" s="1"/>
      <c r="M413" s="1">
        <f t="shared" si="18"/>
        <v>440</v>
      </c>
      <c r="N413" s="1">
        <f t="shared" si="19"/>
        <v>0</v>
      </c>
      <c r="O413" s="1">
        <f t="shared" si="20"/>
        <v>440</v>
      </c>
    </row>
    <row r="414" spans="1:15" x14ac:dyDescent="0.25">
      <c r="A414" s="1" t="str">
        <v>BioLegend</v>
      </c>
      <c r="B414" s="1">
        <v>26180</v>
      </c>
      <c r="C414" s="1" t="str">
        <v>EED116107</v>
      </c>
      <c r="D414" s="2">
        <v>45814</v>
      </c>
      <c r="E414" s="2">
        <v>45821</v>
      </c>
      <c r="F414" s="1">
        <v>853318</v>
      </c>
      <c r="G414" s="1">
        <v>1</v>
      </c>
      <c r="H414" s="1">
        <v>1</v>
      </c>
      <c r="I414" s="1">
        <v>0</v>
      </c>
      <c r="J414" s="1" t="str">
        <v>Banglore</v>
      </c>
      <c r="K414" s="1">
        <v>0</v>
      </c>
      <c r="L414" s="1"/>
      <c r="M414" s="1">
        <f t="shared" si="18"/>
        <v>26180</v>
      </c>
      <c r="N414" s="1">
        <f t="shared" si="19"/>
        <v>26180</v>
      </c>
      <c r="O414" s="1">
        <f t="shared" si="20"/>
        <v>0</v>
      </c>
    </row>
    <row r="415" spans="1:15" x14ac:dyDescent="0.25">
      <c r="A415" s="1" t="str">
        <v>Dharmacon</v>
      </c>
      <c r="B415" s="1">
        <v>733832</v>
      </c>
      <c r="C415" s="1" t="str">
        <v>D060925IN3292836G</v>
      </c>
      <c r="D415" s="2">
        <v>45817</v>
      </c>
      <c r="E415" s="2">
        <v>45821</v>
      </c>
      <c r="F415" s="1" t="str">
        <v>CTM-1142155</v>
      </c>
      <c r="G415" s="1">
        <v>1</v>
      </c>
      <c r="H415" s="1">
        <v>1</v>
      </c>
      <c r="I415" s="1">
        <v>0</v>
      </c>
      <c r="J415" s="1" t="str">
        <v>Gujrat</v>
      </c>
      <c r="K415" s="1">
        <v>0</v>
      </c>
      <c r="L415" s="1"/>
      <c r="M415" s="1">
        <f t="shared" si="18"/>
        <v>733832</v>
      </c>
      <c r="N415" s="1">
        <f t="shared" si="19"/>
        <v>733832</v>
      </c>
      <c r="O415" s="1">
        <f t="shared" si="20"/>
        <v>0</v>
      </c>
    </row>
    <row r="416" spans="1:15" x14ac:dyDescent="0.25">
      <c r="A416" s="1" t="str">
        <v>Mp Bio</v>
      </c>
      <c r="B416" s="1">
        <v>12906.08</v>
      </c>
      <c r="C416" s="1" t="str">
        <v>MP/LS/25-26/0530</v>
      </c>
      <c r="D416" s="2">
        <v>45817</v>
      </c>
      <c r="E416" s="2">
        <v>45821</v>
      </c>
      <c r="F416" s="1" t="str">
        <v>092921154</v>
      </c>
      <c r="G416" s="1">
        <v>1</v>
      </c>
      <c r="H416" s="1">
        <v>1</v>
      </c>
      <c r="I416" s="1">
        <v>0</v>
      </c>
      <c r="J416" s="1" t="str">
        <v>Gujrat</v>
      </c>
      <c r="K416" s="1">
        <v>0</v>
      </c>
      <c r="L416" s="1"/>
      <c r="M416" s="1">
        <f t="shared" si="18"/>
        <v>12906.08</v>
      </c>
      <c r="N416" s="1">
        <f t="shared" si="19"/>
        <v>12906.08</v>
      </c>
      <c r="O416" s="1">
        <f t="shared" si="20"/>
        <v>0</v>
      </c>
    </row>
    <row r="417" spans="1:15" x14ac:dyDescent="0.25">
      <c r="A417" s="1" t="str">
        <v>Mp Bio</v>
      </c>
      <c r="B417" s="1">
        <v>20000</v>
      </c>
      <c r="C417" s="1" t="str">
        <v>MP/LS/25-26/0530</v>
      </c>
      <c r="D417" s="2">
        <v>45817</v>
      </c>
      <c r="E417" s="2">
        <v>45821</v>
      </c>
      <c r="F417" s="1" t="str">
        <v>0210057005</v>
      </c>
      <c r="G417" s="1">
        <v>1</v>
      </c>
      <c r="H417" s="1">
        <v>1</v>
      </c>
      <c r="I417" s="1">
        <v>0</v>
      </c>
      <c r="J417" s="1" t="str">
        <v>Delhi</v>
      </c>
      <c r="K417" s="1">
        <v>0</v>
      </c>
      <c r="L417" s="1"/>
      <c r="M417" s="1">
        <f t="shared" si="18"/>
        <v>20000</v>
      </c>
      <c r="N417" s="1">
        <f t="shared" si="19"/>
        <v>20000</v>
      </c>
      <c r="O417" s="1">
        <f t="shared" si="20"/>
        <v>0</v>
      </c>
    </row>
    <row r="418" spans="1:15" x14ac:dyDescent="0.25">
      <c r="A418" s="1" t="str">
        <v>Mp Bio</v>
      </c>
      <c r="B418" s="1">
        <v>9925.69</v>
      </c>
      <c r="C418" s="1" t="str">
        <v>MP/LS/25-26/0530</v>
      </c>
      <c r="D418" s="2">
        <v>45817</v>
      </c>
      <c r="E418" s="2">
        <v>45821</v>
      </c>
      <c r="F418" s="1" t="str">
        <v>08320922</v>
      </c>
      <c r="G418" s="1">
        <v>1</v>
      </c>
      <c r="H418" s="1">
        <v>1</v>
      </c>
      <c r="I418" s="1">
        <v>0</v>
      </c>
      <c r="J418" s="1" t="str">
        <v>Delhi</v>
      </c>
      <c r="K418" s="1">
        <v>0</v>
      </c>
      <c r="L418" s="1"/>
      <c r="M418" s="1">
        <f t="shared" si="18"/>
        <v>9925.69</v>
      </c>
      <c r="N418" s="1">
        <f t="shared" si="19"/>
        <v>9925.69</v>
      </c>
      <c r="O418" s="1">
        <f t="shared" si="20"/>
        <v>0</v>
      </c>
    </row>
    <row r="419" spans="1:15" x14ac:dyDescent="0.25">
      <c r="A419" s="1" t="str">
        <v>BioLegend</v>
      </c>
      <c r="B419" s="1">
        <v>1900.8000000000002</v>
      </c>
      <c r="C419" s="1" t="str">
        <v>EED116209</v>
      </c>
      <c r="D419" s="2">
        <v>45818</v>
      </c>
      <c r="E419" s="2">
        <v>45824</v>
      </c>
      <c r="F419" s="1">
        <v>100203</v>
      </c>
      <c r="G419" s="1">
        <v>1</v>
      </c>
      <c r="H419" s="1">
        <v>1</v>
      </c>
      <c r="I419" s="1">
        <v>0</v>
      </c>
      <c r="J419" s="1" t="str">
        <v>Chandigarh</v>
      </c>
      <c r="K419" s="1">
        <v>0</v>
      </c>
      <c r="L419" s="1"/>
      <c r="M419" s="1">
        <f t="shared" si="18"/>
        <v>1900.8000000000002</v>
      </c>
      <c r="N419" s="1">
        <f t="shared" si="19"/>
        <v>1900.8000000000002</v>
      </c>
      <c r="O419" s="1">
        <f t="shared" si="20"/>
        <v>0</v>
      </c>
    </row>
    <row r="420" spans="1:15" x14ac:dyDescent="0.25">
      <c r="A420" s="1" t="str">
        <v>BioLegend</v>
      </c>
      <c r="B420" s="1">
        <v>11352</v>
      </c>
      <c r="C420" s="1" t="str">
        <v>EED116209</v>
      </c>
      <c r="D420" s="2">
        <v>45818</v>
      </c>
      <c r="E420" s="2">
        <v>45824</v>
      </c>
      <c r="F420" s="1">
        <v>100216</v>
      </c>
      <c r="G420" s="1">
        <v>2</v>
      </c>
      <c r="H420" s="1">
        <v>2</v>
      </c>
      <c r="I420" s="1">
        <v>0</v>
      </c>
      <c r="J420" s="1" t="str">
        <v>Gujrat</v>
      </c>
      <c r="K420" s="1">
        <v>0</v>
      </c>
      <c r="L420" s="1"/>
      <c r="M420" s="1">
        <f t="shared" si="18"/>
        <v>22704</v>
      </c>
      <c r="N420" s="1">
        <f t="shared" si="19"/>
        <v>22704</v>
      </c>
      <c r="O420" s="1">
        <f t="shared" si="20"/>
        <v>0</v>
      </c>
    </row>
    <row r="421" spans="1:15" x14ac:dyDescent="0.25">
      <c r="A421" s="1" t="str">
        <v>BioLegend</v>
      </c>
      <c r="B421" s="1">
        <v>74342.399999999994</v>
      </c>
      <c r="C421" s="1" t="str">
        <v>EED116209</v>
      </c>
      <c r="D421" s="2">
        <v>45818</v>
      </c>
      <c r="E421" s="2">
        <v>45824</v>
      </c>
      <c r="F421" s="1">
        <v>100458</v>
      </c>
      <c r="G421" s="1">
        <v>1</v>
      </c>
      <c r="H421" s="1">
        <v>1</v>
      </c>
      <c r="I421" s="1">
        <v>0</v>
      </c>
      <c r="J421" s="1" t="str">
        <v>Delhi</v>
      </c>
      <c r="K421" s="1">
        <v>0</v>
      </c>
      <c r="L421" s="1"/>
      <c r="M421" s="1">
        <f t="shared" si="18"/>
        <v>74342.399999999994</v>
      </c>
      <c r="N421" s="1">
        <f t="shared" si="19"/>
        <v>74342.399999999994</v>
      </c>
      <c r="O421" s="1">
        <f t="shared" si="20"/>
        <v>0</v>
      </c>
    </row>
    <row r="422" spans="1:15" x14ac:dyDescent="0.25">
      <c r="A422" s="1" t="str">
        <v>BioLegend</v>
      </c>
      <c r="B422" s="1">
        <v>11352</v>
      </c>
      <c r="C422" s="1" t="str">
        <v>EED116209</v>
      </c>
      <c r="D422" s="2">
        <v>45818</v>
      </c>
      <c r="E422" s="2">
        <v>45824</v>
      </c>
      <c r="F422" s="1">
        <v>100536</v>
      </c>
      <c r="G422" s="1">
        <v>2</v>
      </c>
      <c r="H422" s="1">
        <v>2</v>
      </c>
      <c r="I422" s="1">
        <v>0</v>
      </c>
      <c r="J422" s="1" t="str">
        <v>Gujrat</v>
      </c>
      <c r="K422" s="1">
        <v>0</v>
      </c>
      <c r="L422" s="1"/>
      <c r="M422" s="1">
        <f t="shared" si="18"/>
        <v>22704</v>
      </c>
      <c r="N422" s="1">
        <f t="shared" si="19"/>
        <v>22704</v>
      </c>
      <c r="O422" s="1">
        <f t="shared" si="20"/>
        <v>0</v>
      </c>
    </row>
    <row r="423" spans="1:15" x14ac:dyDescent="0.25">
      <c r="A423" s="1" t="str">
        <v>BioLegend</v>
      </c>
      <c r="B423" s="1">
        <v>14942.400000000001</v>
      </c>
      <c r="C423" s="1" t="str">
        <v>EED116209</v>
      </c>
      <c r="D423" s="2">
        <v>45818</v>
      </c>
      <c r="E423" s="2">
        <v>45824</v>
      </c>
      <c r="F423" s="1">
        <v>100540</v>
      </c>
      <c r="G423" s="1">
        <v>2</v>
      </c>
      <c r="H423" s="1">
        <v>2</v>
      </c>
      <c r="I423" s="1">
        <v>0</v>
      </c>
      <c r="J423" s="1" t="str">
        <v>Gujrat</v>
      </c>
      <c r="K423" s="1">
        <v>0</v>
      </c>
      <c r="L423" s="1"/>
      <c r="M423" s="1">
        <f t="shared" si="18"/>
        <v>29884.800000000003</v>
      </c>
      <c r="N423" s="1">
        <f t="shared" si="19"/>
        <v>29884.800000000003</v>
      </c>
      <c r="O423" s="1">
        <f t="shared" si="20"/>
        <v>0</v>
      </c>
    </row>
    <row r="424" spans="1:15" x14ac:dyDescent="0.25">
      <c r="A424" s="1" t="str">
        <v>BioLegend</v>
      </c>
      <c r="B424" s="1">
        <v>5649.6</v>
      </c>
      <c r="C424" s="1" t="str">
        <v>EED116209</v>
      </c>
      <c r="D424" s="2">
        <v>45818</v>
      </c>
      <c r="E424" s="2">
        <v>45824</v>
      </c>
      <c r="F424" s="1">
        <v>100708</v>
      </c>
      <c r="G424" s="1">
        <v>1</v>
      </c>
      <c r="H424" s="1">
        <v>1</v>
      </c>
      <c r="I424" s="1">
        <v>0</v>
      </c>
      <c r="J424" s="1" t="str">
        <v>Chandigarh</v>
      </c>
      <c r="K424" s="1">
        <v>0</v>
      </c>
      <c r="L424" s="1"/>
      <c r="M424" s="1">
        <f t="shared" si="18"/>
        <v>5649.6</v>
      </c>
      <c r="N424" s="1">
        <f t="shared" si="19"/>
        <v>5649.6</v>
      </c>
      <c r="O424" s="1">
        <f t="shared" si="20"/>
        <v>0</v>
      </c>
    </row>
    <row r="425" spans="1:15" x14ac:dyDescent="0.25">
      <c r="A425" s="1" t="str">
        <v>BioLegend</v>
      </c>
      <c r="B425" s="1">
        <v>74342.399999999994</v>
      </c>
      <c r="C425" s="1" t="str">
        <v>EED116209</v>
      </c>
      <c r="D425" s="2">
        <v>45818</v>
      </c>
      <c r="E425" s="2">
        <v>45824</v>
      </c>
      <c r="F425" s="1">
        <v>100764</v>
      </c>
      <c r="G425" s="1">
        <v>1</v>
      </c>
      <c r="H425" s="1">
        <v>1</v>
      </c>
      <c r="I425" s="1">
        <v>0</v>
      </c>
      <c r="J425" s="1" t="str">
        <v>Delhi</v>
      </c>
      <c r="K425" s="1">
        <v>0</v>
      </c>
      <c r="L425" s="1"/>
      <c r="M425" s="1">
        <f t="shared" si="18"/>
        <v>74342.399999999994</v>
      </c>
      <c r="N425" s="1">
        <f t="shared" si="19"/>
        <v>74342.399999999994</v>
      </c>
      <c r="O425" s="1">
        <f t="shared" si="20"/>
        <v>0</v>
      </c>
    </row>
    <row r="426" spans="1:15" x14ac:dyDescent="0.25">
      <c r="A426" s="1" t="str">
        <v>BioLegend</v>
      </c>
      <c r="B426" s="1">
        <v>14572.8</v>
      </c>
      <c r="C426" s="1" t="str">
        <v>EED116209</v>
      </c>
      <c r="D426" s="2">
        <v>45818</v>
      </c>
      <c r="E426" s="2">
        <v>45824</v>
      </c>
      <c r="F426" s="1">
        <v>102702</v>
      </c>
      <c r="G426" s="1">
        <v>2</v>
      </c>
      <c r="H426" s="1">
        <v>2</v>
      </c>
      <c r="I426" s="1">
        <v>0</v>
      </c>
      <c r="J426" s="1" t="str">
        <v>Gujrat</v>
      </c>
      <c r="K426" s="1">
        <v>0</v>
      </c>
      <c r="L426" s="1"/>
      <c r="M426" s="1">
        <f t="shared" si="18"/>
        <v>29145.599999999999</v>
      </c>
      <c r="N426" s="1">
        <f t="shared" si="19"/>
        <v>29145.599999999999</v>
      </c>
      <c r="O426" s="1">
        <f t="shared" si="20"/>
        <v>0</v>
      </c>
    </row>
    <row r="427" spans="1:15" x14ac:dyDescent="0.25">
      <c r="A427" s="1" t="str">
        <v>BioLegend</v>
      </c>
      <c r="B427" s="1">
        <v>18902.400000000001</v>
      </c>
      <c r="C427" s="1" t="str">
        <v>EED116209</v>
      </c>
      <c r="D427" s="2">
        <v>45818</v>
      </c>
      <c r="E427" s="2">
        <v>45824</v>
      </c>
      <c r="F427" s="1">
        <v>102730</v>
      </c>
      <c r="G427" s="1">
        <v>2</v>
      </c>
      <c r="H427" s="1">
        <v>2</v>
      </c>
      <c r="I427" s="1">
        <v>0</v>
      </c>
      <c r="J427" s="1" t="str">
        <v>Gujrat</v>
      </c>
      <c r="K427" s="1">
        <v>0</v>
      </c>
      <c r="L427" s="1"/>
      <c r="M427" s="1">
        <f t="shared" si="18"/>
        <v>37804.800000000003</v>
      </c>
      <c r="N427" s="1">
        <f t="shared" si="19"/>
        <v>37804.800000000003</v>
      </c>
      <c r="O427" s="1">
        <f t="shared" si="20"/>
        <v>0</v>
      </c>
    </row>
    <row r="428" spans="1:15" x14ac:dyDescent="0.25">
      <c r="A428" s="1" t="str">
        <v>BioLegend</v>
      </c>
      <c r="B428" s="1">
        <v>17688</v>
      </c>
      <c r="C428" s="1" t="str">
        <v>EED116209</v>
      </c>
      <c r="D428" s="2">
        <v>45818</v>
      </c>
      <c r="E428" s="2">
        <v>45824</v>
      </c>
      <c r="F428" s="1">
        <v>103047</v>
      </c>
      <c r="G428" s="1">
        <v>2</v>
      </c>
      <c r="H428" s="1">
        <v>2</v>
      </c>
      <c r="I428" s="1">
        <v>0</v>
      </c>
      <c r="J428" s="1" t="str">
        <v>Gujrat</v>
      </c>
      <c r="K428" s="1">
        <v>0</v>
      </c>
      <c r="L428" s="1"/>
      <c r="M428" s="1">
        <f t="shared" si="18"/>
        <v>35376</v>
      </c>
      <c r="N428" s="1">
        <f t="shared" si="19"/>
        <v>35376</v>
      </c>
      <c r="O428" s="1">
        <f t="shared" si="20"/>
        <v>0</v>
      </c>
    </row>
    <row r="429" spans="1:15" x14ac:dyDescent="0.25">
      <c r="A429" s="1" t="str">
        <v>BioLegend</v>
      </c>
      <c r="B429" s="1">
        <v>11140.8</v>
      </c>
      <c r="C429" s="1" t="str">
        <v>EED116209</v>
      </c>
      <c r="D429" s="2">
        <v>45818</v>
      </c>
      <c r="E429" s="2">
        <v>45824</v>
      </c>
      <c r="F429" s="1">
        <v>103232</v>
      </c>
      <c r="G429" s="1">
        <v>2</v>
      </c>
      <c r="H429" s="1">
        <v>2</v>
      </c>
      <c r="I429" s="1">
        <v>0</v>
      </c>
      <c r="J429" s="1" t="str">
        <v>Gujrat</v>
      </c>
      <c r="K429" s="1">
        <v>0</v>
      </c>
      <c r="L429" s="1"/>
      <c r="M429" s="1">
        <f t="shared" si="18"/>
        <v>22281.599999999999</v>
      </c>
      <c r="N429" s="1">
        <f t="shared" si="19"/>
        <v>22281.599999999999</v>
      </c>
      <c r="O429" s="1">
        <f t="shared" si="20"/>
        <v>0</v>
      </c>
    </row>
    <row r="430" spans="1:15" x14ac:dyDescent="0.25">
      <c r="A430" s="1" t="str">
        <v>BioLegend</v>
      </c>
      <c r="B430" s="1">
        <v>13794</v>
      </c>
      <c r="C430" s="1" t="str">
        <v>EED116209</v>
      </c>
      <c r="D430" s="2">
        <v>45818</v>
      </c>
      <c r="E430" s="2">
        <v>45824</v>
      </c>
      <c r="F430" s="1">
        <v>103241</v>
      </c>
      <c r="G430" s="1">
        <v>2</v>
      </c>
      <c r="H430" s="1">
        <v>2</v>
      </c>
      <c r="I430" s="1">
        <v>0</v>
      </c>
      <c r="J430" s="1" t="str">
        <v>Gujrat</v>
      </c>
      <c r="K430" s="1">
        <v>0</v>
      </c>
      <c r="L430" s="1"/>
      <c r="M430" s="1">
        <f t="shared" si="18"/>
        <v>27588</v>
      </c>
      <c r="N430" s="1">
        <f t="shared" si="19"/>
        <v>27588</v>
      </c>
      <c r="O430" s="1">
        <f t="shared" si="20"/>
        <v>0</v>
      </c>
    </row>
    <row r="431" spans="1:15" x14ac:dyDescent="0.25">
      <c r="A431" s="1" t="str">
        <v>BioLegend</v>
      </c>
      <c r="B431" s="1">
        <v>11352</v>
      </c>
      <c r="C431" s="1" t="str">
        <v>EED116209</v>
      </c>
      <c r="D431" s="2">
        <v>45818</v>
      </c>
      <c r="E431" s="2">
        <v>45824</v>
      </c>
      <c r="F431" s="1">
        <v>104418</v>
      </c>
      <c r="G431" s="1">
        <v>2</v>
      </c>
      <c r="H431" s="1">
        <v>2</v>
      </c>
      <c r="I431" s="1">
        <v>0</v>
      </c>
      <c r="J431" s="1" t="str">
        <v>Gujrat</v>
      </c>
      <c r="K431" s="1">
        <v>0</v>
      </c>
      <c r="L431" s="1"/>
      <c r="M431" s="1">
        <f t="shared" si="18"/>
        <v>22704</v>
      </c>
      <c r="N431" s="1">
        <f t="shared" si="19"/>
        <v>22704</v>
      </c>
      <c r="O431" s="1">
        <f t="shared" si="20"/>
        <v>0</v>
      </c>
    </row>
    <row r="432" spans="1:15" x14ac:dyDescent="0.25">
      <c r="A432" s="1" t="str">
        <v>BioLegend</v>
      </c>
      <c r="B432" s="1">
        <v>74342.399999999994</v>
      </c>
      <c r="C432" s="1" t="str">
        <v>EED116209</v>
      </c>
      <c r="D432" s="2">
        <v>45818</v>
      </c>
      <c r="E432" s="2">
        <v>45824</v>
      </c>
      <c r="F432" s="1">
        <v>106214</v>
      </c>
      <c r="G432" s="1">
        <v>1</v>
      </c>
      <c r="H432" s="1">
        <v>1</v>
      </c>
      <c r="I432" s="1">
        <v>0</v>
      </c>
      <c r="J432" s="1" t="str">
        <v>Delhi</v>
      </c>
      <c r="K432" s="1">
        <v>0</v>
      </c>
      <c r="L432" s="1"/>
      <c r="M432" s="1">
        <f t="shared" si="18"/>
        <v>74342.399999999994</v>
      </c>
      <c r="N432" s="1">
        <f t="shared" si="19"/>
        <v>74342.399999999994</v>
      </c>
      <c r="O432" s="1">
        <f t="shared" si="20"/>
        <v>0</v>
      </c>
    </row>
    <row r="433" spans="1:15" x14ac:dyDescent="0.25">
      <c r="A433" s="1" t="str">
        <v>BioLegend</v>
      </c>
      <c r="B433" s="1">
        <v>11352</v>
      </c>
      <c r="C433" s="1" t="str">
        <v>EED116209</v>
      </c>
      <c r="D433" s="2">
        <v>45818</v>
      </c>
      <c r="E433" s="2">
        <v>45824</v>
      </c>
      <c r="F433" s="1">
        <v>108422</v>
      </c>
      <c r="G433" s="1">
        <v>2</v>
      </c>
      <c r="H433" s="1">
        <v>2</v>
      </c>
      <c r="I433" s="1">
        <v>0</v>
      </c>
      <c r="J433" s="1" t="str">
        <v>Gujrat</v>
      </c>
      <c r="K433" s="1">
        <v>0</v>
      </c>
      <c r="L433" s="1"/>
      <c r="M433" s="1">
        <f t="shared" si="18"/>
        <v>22704</v>
      </c>
      <c r="N433" s="1">
        <f t="shared" si="19"/>
        <v>22704</v>
      </c>
      <c r="O433" s="1">
        <f t="shared" si="20"/>
        <v>0</v>
      </c>
    </row>
    <row r="434" spans="1:15" x14ac:dyDescent="0.25">
      <c r="A434" s="1" t="str">
        <v>BioLegend</v>
      </c>
      <c r="B434" s="1">
        <v>18638.400000000001</v>
      </c>
      <c r="C434" s="1" t="str">
        <v>EED116209</v>
      </c>
      <c r="D434" s="2">
        <v>45818</v>
      </c>
      <c r="E434" s="2">
        <v>45824</v>
      </c>
      <c r="F434" s="1">
        <v>109104</v>
      </c>
      <c r="G434" s="1">
        <v>2</v>
      </c>
      <c r="H434" s="1">
        <v>2</v>
      </c>
      <c r="I434" s="1">
        <v>0</v>
      </c>
      <c r="J434" s="1" t="str">
        <v>Gujrat</v>
      </c>
      <c r="K434" s="1">
        <v>0</v>
      </c>
      <c r="L434" s="1"/>
      <c r="M434" s="1">
        <f t="shared" si="18"/>
        <v>37276.800000000003</v>
      </c>
      <c r="N434" s="1">
        <f t="shared" si="19"/>
        <v>37276.800000000003</v>
      </c>
      <c r="O434" s="1">
        <f t="shared" si="20"/>
        <v>0</v>
      </c>
    </row>
    <row r="435" spans="1:15" x14ac:dyDescent="0.25">
      <c r="A435" s="1" t="str">
        <v>BioLegend</v>
      </c>
      <c r="B435" s="1">
        <v>16051.2</v>
      </c>
      <c r="C435" s="1" t="str">
        <v>EED116209</v>
      </c>
      <c r="D435" s="2">
        <v>45818</v>
      </c>
      <c r="E435" s="2">
        <v>45824</v>
      </c>
      <c r="F435" s="1">
        <v>109116</v>
      </c>
      <c r="G435" s="1">
        <v>2</v>
      </c>
      <c r="H435" s="1">
        <v>2</v>
      </c>
      <c r="I435" s="1">
        <v>0</v>
      </c>
      <c r="J435" s="1" t="str">
        <v>Gujrat</v>
      </c>
      <c r="K435" s="1">
        <v>0</v>
      </c>
      <c r="L435" s="1"/>
      <c r="M435" s="1">
        <f t="shared" si="18"/>
        <v>32102.400000000001</v>
      </c>
      <c r="N435" s="1">
        <f t="shared" si="19"/>
        <v>32102.400000000001</v>
      </c>
      <c r="O435" s="1">
        <f t="shared" si="20"/>
        <v>0</v>
      </c>
    </row>
    <row r="436" spans="1:15" x14ac:dyDescent="0.25">
      <c r="A436" s="1" t="str">
        <v>BioLegend</v>
      </c>
      <c r="B436" s="1">
        <v>7761.6</v>
      </c>
      <c r="C436" s="1" t="str">
        <v>EED116209</v>
      </c>
      <c r="D436" s="2">
        <v>45818</v>
      </c>
      <c r="E436" s="2">
        <v>45824</v>
      </c>
      <c r="F436" s="1">
        <v>113815</v>
      </c>
      <c r="G436" s="1">
        <v>1</v>
      </c>
      <c r="H436" s="1">
        <v>1</v>
      </c>
      <c r="I436" s="1">
        <v>0</v>
      </c>
      <c r="J436" s="1" t="str">
        <v>Delhi</v>
      </c>
      <c r="K436" s="1">
        <v>0</v>
      </c>
      <c r="L436" s="1"/>
      <c r="M436" s="1">
        <f t="shared" si="18"/>
        <v>7761.6</v>
      </c>
      <c r="N436" s="1">
        <f t="shared" si="19"/>
        <v>7761.6</v>
      </c>
      <c r="O436" s="1">
        <f t="shared" si="20"/>
        <v>0</v>
      </c>
    </row>
    <row r="437" spans="1:15" x14ac:dyDescent="0.25">
      <c r="A437" s="1" t="str">
        <v>BioLegend</v>
      </c>
      <c r="B437" s="1">
        <v>6547.2000000000007</v>
      </c>
      <c r="C437" s="1" t="str">
        <v>EED116209</v>
      </c>
      <c r="D437" s="2">
        <v>45818</v>
      </c>
      <c r="E437" s="2">
        <v>45824</v>
      </c>
      <c r="F437" s="1">
        <v>115502</v>
      </c>
      <c r="G437" s="1">
        <v>2</v>
      </c>
      <c r="H437" s="1">
        <v>2</v>
      </c>
      <c r="I437" s="1">
        <v>0</v>
      </c>
      <c r="J437" s="1" t="str">
        <v>Gujrat</v>
      </c>
      <c r="K437" s="1">
        <v>0</v>
      </c>
      <c r="L437" s="1"/>
      <c r="M437" s="1">
        <f t="shared" si="18"/>
        <v>13094.400000000001</v>
      </c>
      <c r="N437" s="1">
        <f t="shared" si="19"/>
        <v>13094.400000000001</v>
      </c>
      <c r="O437" s="1">
        <f t="shared" si="20"/>
        <v>0</v>
      </c>
    </row>
    <row r="438" spans="1:15" x14ac:dyDescent="0.25">
      <c r="A438" s="1" t="str">
        <v>BioLegend</v>
      </c>
      <c r="B438" s="1">
        <v>11352</v>
      </c>
      <c r="C438" s="1" t="str">
        <v>EED116209</v>
      </c>
      <c r="D438" s="2">
        <v>45818</v>
      </c>
      <c r="E438" s="2">
        <v>45824</v>
      </c>
      <c r="F438" s="1">
        <v>115520</v>
      </c>
      <c r="G438" s="1">
        <v>2</v>
      </c>
      <c r="H438" s="1">
        <v>2</v>
      </c>
      <c r="I438" s="1">
        <v>0</v>
      </c>
      <c r="J438" s="1" t="str">
        <v>Gujrat</v>
      </c>
      <c r="K438" s="1">
        <v>0</v>
      </c>
      <c r="L438" s="1"/>
      <c r="M438" s="1">
        <f t="shared" si="18"/>
        <v>22704</v>
      </c>
      <c r="N438" s="1">
        <f t="shared" si="19"/>
        <v>22704</v>
      </c>
      <c r="O438" s="1">
        <f t="shared" si="20"/>
        <v>0</v>
      </c>
    </row>
    <row r="439" spans="1:15" x14ac:dyDescent="0.25">
      <c r="A439" s="1" t="str">
        <v>BioLegend</v>
      </c>
      <c r="B439" s="1">
        <v>11352</v>
      </c>
      <c r="C439" s="1" t="str">
        <v>EED116209</v>
      </c>
      <c r="D439" s="2">
        <v>45818</v>
      </c>
      <c r="E439" s="2">
        <v>45824</v>
      </c>
      <c r="F439" s="1">
        <v>116220</v>
      </c>
      <c r="G439" s="1">
        <v>1</v>
      </c>
      <c r="H439" s="1">
        <v>1</v>
      </c>
      <c r="I439" s="1">
        <v>0</v>
      </c>
      <c r="J439" s="1" t="str">
        <v>Gujrat</v>
      </c>
      <c r="K439" s="1">
        <v>0</v>
      </c>
      <c r="L439" s="1"/>
      <c r="M439" s="1">
        <f t="shared" si="18"/>
        <v>11352</v>
      </c>
      <c r="N439" s="1">
        <f t="shared" si="19"/>
        <v>11352</v>
      </c>
      <c r="O439" s="1">
        <f t="shared" si="20"/>
        <v>0</v>
      </c>
    </row>
    <row r="440" spans="1:15" x14ac:dyDescent="0.25">
      <c r="A440" s="1" t="str">
        <v>BioLegend</v>
      </c>
      <c r="B440" s="1">
        <v>16579.2</v>
      </c>
      <c r="C440" s="1" t="str">
        <v>EED116209</v>
      </c>
      <c r="D440" s="2">
        <v>45818</v>
      </c>
      <c r="E440" s="2">
        <v>45824</v>
      </c>
      <c r="F440" s="1">
        <v>123130</v>
      </c>
      <c r="G440" s="1">
        <v>2</v>
      </c>
      <c r="H440" s="1">
        <v>2</v>
      </c>
      <c r="I440" s="1">
        <v>0</v>
      </c>
      <c r="J440" s="1" t="str">
        <v>Gujrat</v>
      </c>
      <c r="K440" s="1">
        <v>0</v>
      </c>
      <c r="L440" s="1"/>
      <c r="M440" s="1">
        <f t="shared" si="18"/>
        <v>33158.400000000001</v>
      </c>
      <c r="N440" s="1">
        <f t="shared" si="19"/>
        <v>33158.400000000001</v>
      </c>
      <c r="O440" s="1">
        <f t="shared" si="20"/>
        <v>0</v>
      </c>
    </row>
    <row r="441" spans="1:15" x14ac:dyDescent="0.25">
      <c r="A441" s="1" t="str">
        <v>BioLegend</v>
      </c>
      <c r="B441" s="1">
        <v>74342.399999999994</v>
      </c>
      <c r="C441" s="1" t="str">
        <v>EED116209</v>
      </c>
      <c r="D441" s="2">
        <v>45818</v>
      </c>
      <c r="E441" s="2">
        <v>45824</v>
      </c>
      <c r="F441" s="1">
        <v>135248</v>
      </c>
      <c r="G441" s="1">
        <v>1</v>
      </c>
      <c r="H441" s="1">
        <v>1</v>
      </c>
      <c r="I441" s="1">
        <v>0</v>
      </c>
      <c r="J441" s="1" t="str">
        <v>Delhi</v>
      </c>
      <c r="K441" s="1">
        <v>0</v>
      </c>
      <c r="L441" s="1"/>
      <c r="M441" s="1">
        <f t="shared" si="18"/>
        <v>74342.399999999994</v>
      </c>
      <c r="N441" s="1">
        <f t="shared" si="19"/>
        <v>74342.399999999994</v>
      </c>
      <c r="O441" s="1">
        <f t="shared" si="20"/>
        <v>0</v>
      </c>
    </row>
    <row r="442" spans="1:15" x14ac:dyDescent="0.25">
      <c r="A442" s="1" t="str">
        <v>BioLegend</v>
      </c>
      <c r="B442" s="1">
        <v>16816.8</v>
      </c>
      <c r="C442" s="1" t="str">
        <v>EED116209</v>
      </c>
      <c r="D442" s="2">
        <v>45818</v>
      </c>
      <c r="E442" s="2">
        <v>45824</v>
      </c>
      <c r="F442" s="1">
        <v>142512</v>
      </c>
      <c r="G442" s="1">
        <v>2</v>
      </c>
      <c r="H442" s="1">
        <v>2</v>
      </c>
      <c r="I442" s="1">
        <v>0</v>
      </c>
      <c r="J442" s="1" t="str">
        <v>Gujrat</v>
      </c>
      <c r="K442" s="1">
        <v>0</v>
      </c>
      <c r="L442" s="1"/>
      <c r="M442" s="1">
        <f t="shared" si="18"/>
        <v>33633.599999999999</v>
      </c>
      <c r="N442" s="1">
        <f t="shared" si="19"/>
        <v>33633.599999999999</v>
      </c>
      <c r="O442" s="1">
        <f t="shared" si="20"/>
        <v>0</v>
      </c>
    </row>
    <row r="443" spans="1:15" x14ac:dyDescent="0.25">
      <c r="A443" s="1" t="str">
        <v>BioLegend</v>
      </c>
      <c r="B443" s="1">
        <v>20169.599999999999</v>
      </c>
      <c r="C443" s="1" t="str">
        <v>EED116209</v>
      </c>
      <c r="D443" s="2">
        <v>45818</v>
      </c>
      <c r="E443" s="2">
        <v>45824</v>
      </c>
      <c r="F443" s="1">
        <v>144610</v>
      </c>
      <c r="G443" s="1">
        <v>2</v>
      </c>
      <c r="H443" s="1">
        <v>2</v>
      </c>
      <c r="I443" s="1">
        <v>0</v>
      </c>
      <c r="J443" s="1" t="str">
        <v>Gujrat</v>
      </c>
      <c r="K443" s="1">
        <v>0</v>
      </c>
      <c r="L443" s="1"/>
      <c r="M443" s="1">
        <f t="shared" si="18"/>
        <v>40339.199999999997</v>
      </c>
      <c r="N443" s="1">
        <f t="shared" si="19"/>
        <v>40339.199999999997</v>
      </c>
      <c r="O443" s="1">
        <f t="shared" si="20"/>
        <v>0</v>
      </c>
    </row>
    <row r="444" spans="1:15" x14ac:dyDescent="0.25">
      <c r="A444" s="1" t="str">
        <v>BioLegend</v>
      </c>
      <c r="B444" s="1">
        <v>10243.200000000001</v>
      </c>
      <c r="C444" s="1" t="str">
        <v>EED116209</v>
      </c>
      <c r="D444" s="2">
        <v>45818</v>
      </c>
      <c r="E444" s="2">
        <v>45824</v>
      </c>
      <c r="F444" s="1">
        <v>144612</v>
      </c>
      <c r="G444" s="1">
        <v>2</v>
      </c>
      <c r="H444" s="1">
        <v>2</v>
      </c>
      <c r="I444" s="1">
        <v>0</v>
      </c>
      <c r="J444" s="1" t="str">
        <v>Gujrat</v>
      </c>
      <c r="K444" s="1">
        <v>0</v>
      </c>
      <c r="L444" s="1"/>
      <c r="M444" s="1">
        <f t="shared" si="18"/>
        <v>20486.400000000001</v>
      </c>
      <c r="N444" s="1">
        <f t="shared" si="19"/>
        <v>20486.400000000001</v>
      </c>
      <c r="O444" s="1">
        <f t="shared" si="20"/>
        <v>0</v>
      </c>
    </row>
    <row r="445" spans="1:15" x14ac:dyDescent="0.25">
      <c r="A445" s="1" t="str">
        <v>BioLegend</v>
      </c>
      <c r="B445" s="1">
        <v>12012</v>
      </c>
      <c r="C445" s="1" t="str">
        <v>EED116209</v>
      </c>
      <c r="D445" s="2">
        <v>45818</v>
      </c>
      <c r="E445" s="2">
        <v>45824</v>
      </c>
      <c r="F445" s="1">
        <v>302339</v>
      </c>
      <c r="G445" s="1">
        <v>2</v>
      </c>
      <c r="H445" s="1">
        <v>2</v>
      </c>
      <c r="I445" s="1">
        <v>0</v>
      </c>
      <c r="J445" s="1" t="str">
        <v>Delhi</v>
      </c>
      <c r="K445" s="1">
        <v>0</v>
      </c>
      <c r="L445" s="1"/>
      <c r="M445" s="1">
        <f t="shared" si="18"/>
        <v>24024</v>
      </c>
      <c r="N445" s="1">
        <f t="shared" si="19"/>
        <v>24024</v>
      </c>
      <c r="O445" s="1">
        <f t="shared" si="20"/>
        <v>0</v>
      </c>
    </row>
    <row r="446" spans="1:15" x14ac:dyDescent="0.25">
      <c r="A446" s="1" t="str">
        <v>BioLegend</v>
      </c>
      <c r="B446" s="1">
        <v>8131.2000000000007</v>
      </c>
      <c r="C446" s="1" t="str">
        <v>EED116209</v>
      </c>
      <c r="D446" s="2">
        <v>45818</v>
      </c>
      <c r="E446" s="2">
        <v>45824</v>
      </c>
      <c r="F446" s="1">
        <v>310910</v>
      </c>
      <c r="G446" s="1">
        <v>1</v>
      </c>
      <c r="H446" s="1">
        <v>1</v>
      </c>
      <c r="I446" s="1">
        <v>0</v>
      </c>
      <c r="J446" s="1" t="str">
        <v>Gujrat</v>
      </c>
      <c r="K446" s="1">
        <v>0</v>
      </c>
      <c r="L446" s="1"/>
      <c r="M446" s="1">
        <f t="shared" si="18"/>
        <v>8131.2000000000007</v>
      </c>
      <c r="N446" s="1">
        <f t="shared" si="19"/>
        <v>8131.2000000000007</v>
      </c>
      <c r="O446" s="1">
        <f t="shared" si="20"/>
        <v>0</v>
      </c>
    </row>
    <row r="447" spans="1:15" x14ac:dyDescent="0.25">
      <c r="A447" s="1" t="str">
        <v>BioLegend</v>
      </c>
      <c r="B447" s="1">
        <v>10890</v>
      </c>
      <c r="C447" s="1" t="str">
        <v>EED116209</v>
      </c>
      <c r="D447" s="2">
        <v>45818</v>
      </c>
      <c r="E447" s="2">
        <v>45824</v>
      </c>
      <c r="F447" s="1">
        <v>317433</v>
      </c>
      <c r="G447" s="1">
        <v>1</v>
      </c>
      <c r="H447" s="1">
        <v>1</v>
      </c>
      <c r="I447" s="1">
        <v>0</v>
      </c>
      <c r="J447" s="1" t="str">
        <v>Delhi</v>
      </c>
      <c r="K447" s="1">
        <v>0</v>
      </c>
      <c r="L447" s="1"/>
      <c r="M447" s="1">
        <f t="shared" si="18"/>
        <v>10890</v>
      </c>
      <c r="N447" s="1">
        <f t="shared" si="19"/>
        <v>10890</v>
      </c>
      <c r="O447" s="1">
        <f t="shared" si="20"/>
        <v>0</v>
      </c>
    </row>
    <row r="448" spans="1:15" x14ac:dyDescent="0.25">
      <c r="A448" s="1" t="str">
        <v>BioLegend</v>
      </c>
      <c r="B448" s="1">
        <v>7075.2000000000007</v>
      </c>
      <c r="C448" s="1" t="str">
        <v>EED116209</v>
      </c>
      <c r="D448" s="2">
        <v>45818</v>
      </c>
      <c r="E448" s="2">
        <v>45824</v>
      </c>
      <c r="F448" s="1">
        <v>328109</v>
      </c>
      <c r="G448" s="1">
        <v>1</v>
      </c>
      <c r="H448" s="1">
        <v>1</v>
      </c>
      <c r="I448" s="1">
        <v>0</v>
      </c>
      <c r="J448" s="1" t="str">
        <v>Delhi</v>
      </c>
      <c r="K448" s="1">
        <v>0</v>
      </c>
      <c r="L448" s="1"/>
      <c r="M448" s="1">
        <f t="shared" si="18"/>
        <v>7075.2000000000007</v>
      </c>
      <c r="N448" s="1">
        <f t="shared" si="19"/>
        <v>7075.2000000000007</v>
      </c>
      <c r="O448" s="1">
        <f t="shared" si="20"/>
        <v>0</v>
      </c>
    </row>
    <row r="449" spans="1:15" x14ac:dyDescent="0.25">
      <c r="A449" s="1" t="str">
        <v>BioLegend</v>
      </c>
      <c r="B449" s="1">
        <v>5966.4</v>
      </c>
      <c r="C449" s="1" t="str">
        <v>EED116209</v>
      </c>
      <c r="D449" s="2">
        <v>45818</v>
      </c>
      <c r="E449" s="2">
        <v>45824</v>
      </c>
      <c r="F449" s="1">
        <v>343509</v>
      </c>
      <c r="G449" s="1">
        <v>1</v>
      </c>
      <c r="H449" s="1">
        <v>1</v>
      </c>
      <c r="I449" s="1">
        <v>0</v>
      </c>
      <c r="J449" s="1" t="str">
        <v>Delhi</v>
      </c>
      <c r="K449" s="1">
        <v>0</v>
      </c>
      <c r="L449" s="1"/>
      <c r="M449" s="1">
        <f t="shared" si="18"/>
        <v>5966.4</v>
      </c>
      <c r="N449" s="1">
        <f t="shared" si="19"/>
        <v>5966.4</v>
      </c>
      <c r="O449" s="1">
        <f t="shared" si="20"/>
        <v>0</v>
      </c>
    </row>
    <row r="450" spans="1:15" x14ac:dyDescent="0.25">
      <c r="A450" s="1" t="str">
        <v>BioLegend</v>
      </c>
      <c r="B450" s="1">
        <v>12540</v>
      </c>
      <c r="C450" s="1" t="str">
        <v>EED116209</v>
      </c>
      <c r="D450" s="2">
        <v>45818</v>
      </c>
      <c r="E450" s="2">
        <v>45824</v>
      </c>
      <c r="F450" s="1">
        <v>344007</v>
      </c>
      <c r="G450" s="1">
        <v>1</v>
      </c>
      <c r="H450" s="1">
        <v>1</v>
      </c>
      <c r="I450" s="1">
        <v>0</v>
      </c>
      <c r="J450" s="1" t="str">
        <v>Delhi</v>
      </c>
      <c r="K450" s="1">
        <v>0</v>
      </c>
      <c r="L450" s="1"/>
      <c r="M450" s="1">
        <f t="shared" si="18"/>
        <v>12540</v>
      </c>
      <c r="N450" s="1">
        <f t="shared" si="19"/>
        <v>12540</v>
      </c>
      <c r="O450" s="1">
        <f t="shared" si="20"/>
        <v>0</v>
      </c>
    </row>
    <row r="451" spans="1:15" x14ac:dyDescent="0.25">
      <c r="A451" s="1" t="str">
        <v>BioLegend</v>
      </c>
      <c r="B451" s="1">
        <v>17846.400000000001</v>
      </c>
      <c r="C451" s="1" t="str">
        <v>EED116209</v>
      </c>
      <c r="D451" s="2">
        <v>45818</v>
      </c>
      <c r="E451" s="2">
        <v>45824</v>
      </c>
      <c r="F451" s="1">
        <v>353214</v>
      </c>
      <c r="G451" s="1">
        <v>4</v>
      </c>
      <c r="H451" s="1">
        <v>4</v>
      </c>
      <c r="I451" s="1">
        <v>0</v>
      </c>
      <c r="J451" s="1" t="str">
        <v>Banglore</v>
      </c>
      <c r="K451" s="1">
        <v>0</v>
      </c>
      <c r="L451" s="1"/>
      <c r="M451" s="1">
        <f t="shared" ref="M451:M514" si="21">G451*B451</f>
        <v>71385.600000000006</v>
      </c>
      <c r="N451" s="1">
        <f t="shared" ref="N451:N514" si="22">H451*B451</f>
        <v>71385.600000000006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13794</v>
      </c>
      <c r="C452" s="1" t="str">
        <v>EED116209</v>
      </c>
      <c r="D452" s="2">
        <v>45818</v>
      </c>
      <c r="E452" s="2">
        <v>45824</v>
      </c>
      <c r="F452" s="1">
        <v>356619</v>
      </c>
      <c r="G452" s="1">
        <v>1</v>
      </c>
      <c r="H452" s="1">
        <v>1</v>
      </c>
      <c r="I452" s="1">
        <v>0</v>
      </c>
      <c r="J452" s="1" t="str">
        <v>Pune</v>
      </c>
      <c r="K452" s="1">
        <v>0</v>
      </c>
      <c r="L452" s="1"/>
      <c r="M452" s="1">
        <f t="shared" si="21"/>
        <v>13794</v>
      </c>
      <c r="N452" s="1">
        <f t="shared" si="22"/>
        <v>13794</v>
      </c>
      <c r="O452" s="1">
        <f t="shared" si="23"/>
        <v>0</v>
      </c>
    </row>
    <row r="453" spans="1:15" x14ac:dyDescent="0.25">
      <c r="A453" s="1" t="str">
        <v>BioLegend</v>
      </c>
      <c r="B453" s="1">
        <v>12012</v>
      </c>
      <c r="C453" s="1" t="str">
        <v>EED116209</v>
      </c>
      <c r="D453" s="2">
        <v>45818</v>
      </c>
      <c r="E453" s="2">
        <v>45824</v>
      </c>
      <c r="F453" s="1">
        <v>359413</v>
      </c>
      <c r="G453" s="1">
        <v>1</v>
      </c>
      <c r="H453" s="1">
        <v>1</v>
      </c>
      <c r="I453" s="1">
        <v>0</v>
      </c>
      <c r="J453" s="1" t="str">
        <v>Pune</v>
      </c>
      <c r="K453" s="1">
        <v>0</v>
      </c>
      <c r="L453" s="1"/>
      <c r="M453" s="1">
        <f t="shared" si="21"/>
        <v>12012</v>
      </c>
      <c r="N453" s="1">
        <f t="shared" si="22"/>
        <v>12012</v>
      </c>
      <c r="O453" s="1">
        <f t="shared" si="23"/>
        <v>0</v>
      </c>
    </row>
    <row r="454" spans="1:15" x14ac:dyDescent="0.25">
      <c r="A454" s="1" t="str">
        <v>BioLegend</v>
      </c>
      <c r="B454" s="1">
        <v>15642</v>
      </c>
      <c r="C454" s="1" t="str">
        <v>EED116209</v>
      </c>
      <c r="D454" s="2">
        <v>45818</v>
      </c>
      <c r="E454" s="2">
        <v>45824</v>
      </c>
      <c r="F454" s="1">
        <v>360731</v>
      </c>
      <c r="G454" s="1">
        <v>1</v>
      </c>
      <c r="H454" s="1">
        <v>1</v>
      </c>
      <c r="I454" s="1">
        <v>0</v>
      </c>
      <c r="J454" s="1" t="str">
        <v>Pune</v>
      </c>
      <c r="K454" s="1">
        <v>0</v>
      </c>
      <c r="L454" s="1"/>
      <c r="M454" s="1">
        <f t="shared" si="21"/>
        <v>15642</v>
      </c>
      <c r="N454" s="1">
        <f t="shared" si="22"/>
        <v>15642</v>
      </c>
      <c r="O454" s="1">
        <f t="shared" si="23"/>
        <v>0</v>
      </c>
    </row>
    <row r="455" spans="1:15" x14ac:dyDescent="0.25">
      <c r="A455" s="1" t="str">
        <v>BioLegend</v>
      </c>
      <c r="B455" s="1">
        <v>15840</v>
      </c>
      <c r="C455" s="1" t="str">
        <v>EED116209</v>
      </c>
      <c r="D455" s="2">
        <v>45818</v>
      </c>
      <c r="E455" s="2">
        <v>45824</v>
      </c>
      <c r="F455" s="1">
        <v>362510</v>
      </c>
      <c r="G455" s="1">
        <v>1</v>
      </c>
      <c r="H455" s="1">
        <v>1</v>
      </c>
      <c r="I455" s="1">
        <v>0</v>
      </c>
      <c r="J455" s="1" t="str">
        <v>Gujrat</v>
      </c>
      <c r="K455" s="1">
        <v>0</v>
      </c>
      <c r="L455" s="1"/>
      <c r="M455" s="1">
        <f t="shared" si="21"/>
        <v>15840</v>
      </c>
      <c r="N455" s="1">
        <f t="shared" si="22"/>
        <v>15840</v>
      </c>
      <c r="O455" s="1">
        <f t="shared" si="23"/>
        <v>0</v>
      </c>
    </row>
    <row r="456" spans="1:15" x14ac:dyDescent="0.25">
      <c r="A456" s="1" t="str">
        <v>BioLegend</v>
      </c>
      <c r="B456" s="1">
        <v>7550.4</v>
      </c>
      <c r="C456" s="1" t="str">
        <v>EED116209</v>
      </c>
      <c r="D456" s="2">
        <v>45818</v>
      </c>
      <c r="E456" s="2">
        <v>45824</v>
      </c>
      <c r="F456" s="1">
        <v>379207</v>
      </c>
      <c r="G456" s="1">
        <v>1</v>
      </c>
      <c r="H456" s="1">
        <v>1</v>
      </c>
      <c r="I456" s="1">
        <v>0</v>
      </c>
      <c r="J456" s="1" t="str">
        <v>Pune</v>
      </c>
      <c r="K456" s="1">
        <v>0</v>
      </c>
      <c r="L456" s="1"/>
      <c r="M456" s="1">
        <f t="shared" si="21"/>
        <v>7550.4</v>
      </c>
      <c r="N456" s="1">
        <f t="shared" si="22"/>
        <v>7550.4</v>
      </c>
      <c r="O456" s="1">
        <f t="shared" si="23"/>
        <v>0</v>
      </c>
    </row>
    <row r="457" spans="1:15" x14ac:dyDescent="0.25">
      <c r="A457" s="1" t="str">
        <v>BioLegend</v>
      </c>
      <c r="B457" s="1">
        <v>21067.200000000001</v>
      </c>
      <c r="C457" s="1" t="str">
        <v>EED116209</v>
      </c>
      <c r="D457" s="2">
        <v>45818</v>
      </c>
      <c r="E457" s="2">
        <v>45824</v>
      </c>
      <c r="F457" s="1">
        <v>381506</v>
      </c>
      <c r="G457" s="1">
        <v>1</v>
      </c>
      <c r="H457" s="1">
        <v>1</v>
      </c>
      <c r="I457" s="1">
        <v>0</v>
      </c>
      <c r="J457" s="1" t="str">
        <v>Kalyani</v>
      </c>
      <c r="K457" s="1">
        <v>0</v>
      </c>
      <c r="L457" s="1"/>
      <c r="M457" s="1">
        <f t="shared" si="21"/>
        <v>21067.200000000001</v>
      </c>
      <c r="N457" s="1">
        <f t="shared" si="22"/>
        <v>21067.200000000001</v>
      </c>
      <c r="O457" s="1">
        <f t="shared" si="23"/>
        <v>0</v>
      </c>
    </row>
    <row r="458" spans="1:15" x14ac:dyDescent="0.25">
      <c r="A458" s="1" t="str">
        <v>BioLegend</v>
      </c>
      <c r="B458" s="1">
        <v>6600</v>
      </c>
      <c r="C458" s="1" t="str">
        <v>EED116209</v>
      </c>
      <c r="D458" s="2">
        <v>45818</v>
      </c>
      <c r="E458" s="2">
        <v>45824</v>
      </c>
      <c r="F458" s="1">
        <v>397907</v>
      </c>
      <c r="G458" s="1">
        <v>1</v>
      </c>
      <c r="H458" s="1">
        <v>1</v>
      </c>
      <c r="I458" s="1">
        <v>0</v>
      </c>
      <c r="J458" s="1" t="str">
        <v>Delhi</v>
      </c>
      <c r="K458" s="1">
        <v>0</v>
      </c>
      <c r="L458" s="1"/>
      <c r="M458" s="1">
        <f t="shared" si="21"/>
        <v>6600</v>
      </c>
      <c r="N458" s="1">
        <f t="shared" si="22"/>
        <v>6600</v>
      </c>
      <c r="O458" s="1">
        <f t="shared" si="23"/>
        <v>0</v>
      </c>
    </row>
    <row r="459" spans="1:15" x14ac:dyDescent="0.25">
      <c r="A459" s="1" t="str">
        <v>BioLegend</v>
      </c>
      <c r="B459" s="1">
        <v>1584</v>
      </c>
      <c r="C459" s="1" t="str">
        <v>EED116209</v>
      </c>
      <c r="D459" s="2">
        <v>45818</v>
      </c>
      <c r="E459" s="2">
        <v>45824</v>
      </c>
      <c r="F459" s="1">
        <v>400401</v>
      </c>
      <c r="G459" s="1">
        <v>1</v>
      </c>
      <c r="H459" s="1">
        <v>1</v>
      </c>
      <c r="I459" s="1">
        <v>0</v>
      </c>
      <c r="J459" s="1" t="str">
        <v>Chandigarh</v>
      </c>
      <c r="K459" s="1">
        <v>0</v>
      </c>
      <c r="L459" s="1"/>
      <c r="M459" s="1">
        <f t="shared" si="21"/>
        <v>1584</v>
      </c>
      <c r="N459" s="1">
        <f t="shared" si="22"/>
        <v>1584</v>
      </c>
      <c r="O459" s="1">
        <f t="shared" si="23"/>
        <v>0</v>
      </c>
    </row>
    <row r="460" spans="1:15" x14ac:dyDescent="0.25">
      <c r="A460" s="1" t="str">
        <v>BioLegend</v>
      </c>
      <c r="B460" s="1">
        <v>74342.399999999994</v>
      </c>
      <c r="C460" s="1" t="str">
        <v>EED116209</v>
      </c>
      <c r="D460" s="2">
        <v>45818</v>
      </c>
      <c r="E460" s="2">
        <v>45824</v>
      </c>
      <c r="F460" s="1">
        <v>400672</v>
      </c>
      <c r="G460" s="1">
        <v>1</v>
      </c>
      <c r="H460" s="1">
        <v>1</v>
      </c>
      <c r="I460" s="1">
        <v>0</v>
      </c>
      <c r="J460" s="1" t="str">
        <v>Delhi</v>
      </c>
      <c r="K460" s="1">
        <v>0</v>
      </c>
      <c r="L460" s="1"/>
      <c r="M460" s="1">
        <f t="shared" si="21"/>
        <v>74342.399999999994</v>
      </c>
      <c r="N460" s="1">
        <f t="shared" si="22"/>
        <v>74342.399999999994</v>
      </c>
      <c r="O460" s="1">
        <f t="shared" si="23"/>
        <v>0</v>
      </c>
    </row>
    <row r="461" spans="1:15" x14ac:dyDescent="0.25">
      <c r="A461" s="1" t="str">
        <v>BioLegend</v>
      </c>
      <c r="B461" s="1">
        <v>30492</v>
      </c>
      <c r="C461" s="1" t="str">
        <v>EED116209</v>
      </c>
      <c r="D461" s="2">
        <v>45818</v>
      </c>
      <c r="E461" s="2">
        <v>45824</v>
      </c>
      <c r="F461" s="1">
        <v>405225</v>
      </c>
      <c r="G461" s="1">
        <v>2</v>
      </c>
      <c r="H461" s="1">
        <v>2</v>
      </c>
      <c r="I461" s="1">
        <v>0</v>
      </c>
      <c r="J461" s="1" t="str">
        <v>Gujrat</v>
      </c>
      <c r="K461" s="1">
        <v>0</v>
      </c>
      <c r="L461" s="1"/>
      <c r="M461" s="1">
        <f t="shared" si="21"/>
        <v>60984</v>
      </c>
      <c r="N461" s="1">
        <f t="shared" si="22"/>
        <v>60984</v>
      </c>
      <c r="O461" s="1">
        <f t="shared" si="23"/>
        <v>0</v>
      </c>
    </row>
    <row r="462" spans="1:15" x14ac:dyDescent="0.25">
      <c r="A462" s="1" t="str">
        <v>BioLegend</v>
      </c>
      <c r="B462" s="1">
        <v>10876.8</v>
      </c>
      <c r="C462" s="1" t="str">
        <v>EED116209</v>
      </c>
      <c r="D462" s="2">
        <v>45818</v>
      </c>
      <c r="E462" s="2">
        <v>45824</v>
      </c>
      <c r="F462" s="1">
        <v>405235</v>
      </c>
      <c r="G462" s="1">
        <v>2</v>
      </c>
      <c r="H462" s="1">
        <v>2</v>
      </c>
      <c r="I462" s="1">
        <v>0</v>
      </c>
      <c r="J462" s="1" t="str">
        <v>Gujrat</v>
      </c>
      <c r="K462" s="1">
        <v>0</v>
      </c>
      <c r="L462" s="1"/>
      <c r="M462" s="1">
        <f t="shared" si="21"/>
        <v>21753.599999999999</v>
      </c>
      <c r="N462" s="1">
        <f t="shared" si="22"/>
        <v>21753.599999999999</v>
      </c>
      <c r="O462" s="1">
        <f t="shared" si="23"/>
        <v>0</v>
      </c>
    </row>
    <row r="463" spans="1:15" x14ac:dyDescent="0.25">
      <c r="A463" s="1" t="str">
        <v>BioLegend</v>
      </c>
      <c r="B463" s="1">
        <v>10876.8</v>
      </c>
      <c r="C463" s="1" t="str">
        <v>EED116209</v>
      </c>
      <c r="D463" s="2">
        <v>45818</v>
      </c>
      <c r="E463" s="2">
        <v>45824</v>
      </c>
      <c r="F463" s="1">
        <v>405237</v>
      </c>
      <c r="G463" s="1">
        <v>2</v>
      </c>
      <c r="H463" s="1">
        <v>2</v>
      </c>
      <c r="I463" s="1">
        <v>0</v>
      </c>
      <c r="J463" s="1" t="str">
        <v>Gujrat</v>
      </c>
      <c r="K463" s="1">
        <v>0</v>
      </c>
      <c r="L463" s="1"/>
      <c r="M463" s="1">
        <f t="shared" si="21"/>
        <v>21753.599999999999</v>
      </c>
      <c r="N463" s="1">
        <f t="shared" si="22"/>
        <v>21753.599999999999</v>
      </c>
      <c r="O463" s="1">
        <f t="shared" si="23"/>
        <v>0</v>
      </c>
    </row>
    <row r="464" spans="1:15" x14ac:dyDescent="0.25">
      <c r="A464" s="1" t="str">
        <v>BioLegend</v>
      </c>
      <c r="B464" s="1">
        <v>18321.599999999999</v>
      </c>
      <c r="C464" s="1" t="str">
        <v>EED116209</v>
      </c>
      <c r="D464" s="2">
        <v>45818</v>
      </c>
      <c r="E464" s="2">
        <v>45824</v>
      </c>
      <c r="F464" s="1">
        <v>405710</v>
      </c>
      <c r="G464" s="1">
        <v>2</v>
      </c>
      <c r="H464" s="1">
        <v>2</v>
      </c>
      <c r="I464" s="1">
        <v>0</v>
      </c>
      <c r="J464" s="1" t="str">
        <v>Gujrat</v>
      </c>
      <c r="K464" s="1">
        <v>0</v>
      </c>
      <c r="L464" s="1"/>
      <c r="M464" s="1">
        <f t="shared" si="21"/>
        <v>36643.199999999997</v>
      </c>
      <c r="N464" s="1">
        <f t="shared" si="22"/>
        <v>36643.199999999997</v>
      </c>
      <c r="O464" s="1">
        <f t="shared" si="23"/>
        <v>0</v>
      </c>
    </row>
    <row r="465" spans="1:15" x14ac:dyDescent="0.25">
      <c r="A465" s="1" t="str">
        <v>BioLegend</v>
      </c>
      <c r="B465" s="1">
        <v>17952</v>
      </c>
      <c r="C465" s="1" t="str">
        <v>EED116209</v>
      </c>
      <c r="D465" s="2">
        <v>45818</v>
      </c>
      <c r="E465" s="2">
        <v>45824</v>
      </c>
      <c r="F465" s="1">
        <v>405720</v>
      </c>
      <c r="G465" s="1">
        <v>2</v>
      </c>
      <c r="H465" s="1">
        <v>2</v>
      </c>
      <c r="I465" s="1">
        <v>0</v>
      </c>
      <c r="J465" s="1" t="str">
        <v>Gujrat</v>
      </c>
      <c r="K465" s="1">
        <v>0</v>
      </c>
      <c r="L465" s="1"/>
      <c r="M465" s="1">
        <f t="shared" si="21"/>
        <v>35904</v>
      </c>
      <c r="N465" s="1">
        <f t="shared" si="22"/>
        <v>35904</v>
      </c>
      <c r="O465" s="1">
        <f t="shared" si="23"/>
        <v>0</v>
      </c>
    </row>
    <row r="466" spans="1:15" x14ac:dyDescent="0.25">
      <c r="A466" s="1" t="str">
        <v>BioLegend</v>
      </c>
      <c r="B466" s="1">
        <v>3115.2</v>
      </c>
      <c r="C466" s="1" t="str">
        <v>EED116209</v>
      </c>
      <c r="D466" s="2">
        <v>45818</v>
      </c>
      <c r="E466" s="2">
        <v>45824</v>
      </c>
      <c r="F466" s="1">
        <v>420404</v>
      </c>
      <c r="G466" s="1">
        <v>5</v>
      </c>
      <c r="H466" s="1">
        <v>5</v>
      </c>
      <c r="I466" s="1">
        <v>0</v>
      </c>
      <c r="J466" s="1" t="str">
        <v>Gujrat</v>
      </c>
      <c r="K466" s="1">
        <v>0</v>
      </c>
      <c r="L466" s="1"/>
      <c r="M466" s="1">
        <f t="shared" si="21"/>
        <v>15576</v>
      </c>
      <c r="N466" s="1">
        <f t="shared" si="22"/>
        <v>15576</v>
      </c>
      <c r="O466" s="1">
        <f t="shared" si="23"/>
        <v>0</v>
      </c>
    </row>
    <row r="467" spans="1:15" x14ac:dyDescent="0.25">
      <c r="A467" s="1" t="str">
        <v>BioLegend</v>
      </c>
      <c r="B467" s="1">
        <v>14106.400000000001</v>
      </c>
      <c r="C467" s="1" t="str">
        <v>EED116209</v>
      </c>
      <c r="D467" s="2">
        <v>45818</v>
      </c>
      <c r="E467" s="2">
        <v>45824</v>
      </c>
      <c r="F467" s="1">
        <v>422302</v>
      </c>
      <c r="G467" s="1">
        <v>5</v>
      </c>
      <c r="H467" s="1">
        <v>5</v>
      </c>
      <c r="I467" s="1">
        <v>0</v>
      </c>
      <c r="J467" s="1" t="str">
        <v>Banglore</v>
      </c>
      <c r="K467" s="1">
        <v>0</v>
      </c>
      <c r="L467" s="1"/>
      <c r="M467" s="1">
        <f t="shared" si="21"/>
        <v>70532</v>
      </c>
      <c r="N467" s="1">
        <f t="shared" si="22"/>
        <v>70532</v>
      </c>
      <c r="O467" s="1">
        <f t="shared" si="23"/>
        <v>0</v>
      </c>
    </row>
    <row r="468" spans="1:15" x14ac:dyDescent="0.25">
      <c r="A468" s="1" t="str">
        <v>BioLegend</v>
      </c>
      <c r="B468" s="1">
        <v>13992</v>
      </c>
      <c r="C468" s="1" t="str">
        <v>EED116209</v>
      </c>
      <c r="D468" s="2">
        <v>45818</v>
      </c>
      <c r="E468" s="2">
        <v>45824</v>
      </c>
      <c r="F468" s="1">
        <v>430501</v>
      </c>
      <c r="G468" s="1">
        <v>3</v>
      </c>
      <c r="H468" s="1">
        <v>3</v>
      </c>
      <c r="I468" s="1">
        <v>0</v>
      </c>
      <c r="J468" s="1" t="str">
        <v>Mumbai</v>
      </c>
      <c r="K468" s="1">
        <v>0</v>
      </c>
      <c r="L468" s="1"/>
      <c r="M468" s="1">
        <f t="shared" si="21"/>
        <v>41976</v>
      </c>
      <c r="N468" s="1">
        <f t="shared" si="22"/>
        <v>41976</v>
      </c>
      <c r="O468" s="1">
        <f t="shared" si="23"/>
        <v>0</v>
      </c>
    </row>
    <row r="469" spans="1:15" x14ac:dyDescent="0.25">
      <c r="A469" s="1" t="str">
        <v>BioLegend</v>
      </c>
      <c r="B469" s="1">
        <v>17054.400000000001</v>
      </c>
      <c r="C469" s="1" t="str">
        <v>EED116209</v>
      </c>
      <c r="D469" s="2">
        <v>45818</v>
      </c>
      <c r="E469" s="2">
        <v>45824</v>
      </c>
      <c r="F469" s="1">
        <v>506344</v>
      </c>
      <c r="G469" s="1">
        <v>1</v>
      </c>
      <c r="H469" s="1">
        <v>1</v>
      </c>
      <c r="I469" s="1">
        <v>0</v>
      </c>
      <c r="J469" s="1" t="str">
        <v>Chandigarh</v>
      </c>
      <c r="K469" s="1">
        <v>0</v>
      </c>
      <c r="L469" s="1"/>
      <c r="M469" s="1">
        <f t="shared" si="21"/>
        <v>17054.400000000001</v>
      </c>
      <c r="N469" s="1">
        <f t="shared" si="22"/>
        <v>17054.400000000001</v>
      </c>
      <c r="O469" s="1">
        <f t="shared" si="23"/>
        <v>0</v>
      </c>
    </row>
    <row r="470" spans="1:15" x14ac:dyDescent="0.25">
      <c r="A470" s="1" t="str">
        <v>BioLegend</v>
      </c>
      <c r="B470" s="1">
        <v>12091.2</v>
      </c>
      <c r="C470" s="1" t="str">
        <v>EED116209</v>
      </c>
      <c r="D470" s="2">
        <v>45818</v>
      </c>
      <c r="E470" s="2">
        <v>45824</v>
      </c>
      <c r="F470" s="1">
        <v>575306</v>
      </c>
      <c r="G470" s="1">
        <v>1</v>
      </c>
      <c r="H470" s="1">
        <v>1</v>
      </c>
      <c r="I470" s="1">
        <v>0</v>
      </c>
      <c r="J470" s="1" t="str">
        <v>Delhi</v>
      </c>
      <c r="K470" s="1">
        <v>0</v>
      </c>
      <c r="L470" s="1"/>
      <c r="M470" s="1">
        <f t="shared" si="21"/>
        <v>12091.2</v>
      </c>
      <c r="N470" s="1">
        <f t="shared" si="22"/>
        <v>12091.2</v>
      </c>
      <c r="O470" s="1">
        <f t="shared" si="23"/>
        <v>0</v>
      </c>
    </row>
    <row r="471" spans="1:15" x14ac:dyDescent="0.25">
      <c r="A471" s="1" t="str">
        <v>Cytoskeleton</v>
      </c>
      <c r="B471" s="1">
        <v>45742.399999999994</v>
      </c>
      <c r="C471" s="1">
        <v>19795</v>
      </c>
      <c r="D471" s="2">
        <v>45819</v>
      </c>
      <c r="E471" s="2">
        <v>45824</v>
      </c>
      <c r="F471" s="1" t="str">
        <v>CY-SC001</v>
      </c>
      <c r="G471" s="1">
        <v>1</v>
      </c>
      <c r="H471" s="1">
        <v>1</v>
      </c>
      <c r="I471" s="1">
        <v>0</v>
      </c>
      <c r="J471" s="1" t="str">
        <v>Odisha</v>
      </c>
      <c r="K471" s="1">
        <v>0</v>
      </c>
      <c r="L471" s="1"/>
      <c r="M471" s="1">
        <f t="shared" si="21"/>
        <v>45742.399999999994</v>
      </c>
      <c r="N471" s="1">
        <f t="shared" si="22"/>
        <v>45742.399999999994</v>
      </c>
      <c r="O471" s="1">
        <f t="shared" si="23"/>
        <v>0</v>
      </c>
    </row>
    <row r="472" spans="1:15" x14ac:dyDescent="0.25">
      <c r="A472" s="1" t="str">
        <v>Dharmacon</v>
      </c>
      <c r="B472" s="1">
        <v>16544</v>
      </c>
      <c r="C472" s="1" t="str">
        <v>D061125IN3298458G</v>
      </c>
      <c r="D472" s="2">
        <v>45820</v>
      </c>
      <c r="E472" s="2">
        <v>45826</v>
      </c>
      <c r="F472" s="1" t="str">
        <v>D-001810-10-05</v>
      </c>
      <c r="G472" s="1">
        <v>1</v>
      </c>
      <c r="H472" s="1">
        <v>1</v>
      </c>
      <c r="I472" s="1">
        <v>0</v>
      </c>
      <c r="J472" s="1" t="str">
        <v>Faridabad</v>
      </c>
      <c r="K472" s="1">
        <v>0</v>
      </c>
      <c r="L472" s="1"/>
      <c r="M472" s="1">
        <f t="shared" si="21"/>
        <v>16544</v>
      </c>
      <c r="N472" s="1">
        <f t="shared" si="22"/>
        <v>16544</v>
      </c>
      <c r="O472" s="1">
        <f t="shared" si="23"/>
        <v>0</v>
      </c>
    </row>
    <row r="473" spans="1:15" x14ac:dyDescent="0.25">
      <c r="A473" s="1" t="str">
        <v>Dharmacon</v>
      </c>
      <c r="B473" s="1">
        <v>32912</v>
      </c>
      <c r="C473" s="1" t="str">
        <v>D061125IN3298458G</v>
      </c>
      <c r="D473" s="2">
        <v>45820</v>
      </c>
      <c r="E473" s="2">
        <v>45826</v>
      </c>
      <c r="F473" s="1" t="str">
        <v>L-003518-00-0005</v>
      </c>
      <c r="G473" s="1">
        <v>1</v>
      </c>
      <c r="H473" s="1">
        <v>1</v>
      </c>
      <c r="I473" s="1">
        <v>0</v>
      </c>
      <c r="J473" s="1" t="str">
        <v>Delhi</v>
      </c>
      <c r="K473" s="1">
        <v>0</v>
      </c>
      <c r="L473" s="1"/>
      <c r="M473" s="1">
        <f t="shared" si="21"/>
        <v>32912</v>
      </c>
      <c r="N473" s="1">
        <f t="shared" si="22"/>
        <v>32912</v>
      </c>
      <c r="O473" s="1">
        <f t="shared" si="23"/>
        <v>0</v>
      </c>
    </row>
    <row r="474" spans="1:15" x14ac:dyDescent="0.25">
      <c r="A474" s="1" t="str">
        <v>Dharmacon</v>
      </c>
      <c r="B474" s="1">
        <v>64416</v>
      </c>
      <c r="C474" s="1" t="str">
        <v>D061125IN3298458G</v>
      </c>
      <c r="D474" s="2">
        <v>45820</v>
      </c>
      <c r="E474" s="2">
        <v>45826</v>
      </c>
      <c r="F474" s="1" t="str">
        <v>G-CUSTOM-1146500</v>
      </c>
      <c r="G474" s="1">
        <v>1</v>
      </c>
      <c r="H474" s="1">
        <v>1</v>
      </c>
      <c r="I474" s="1">
        <v>0</v>
      </c>
      <c r="J474" s="1" t="str">
        <v>Delhi</v>
      </c>
      <c r="K474" s="1">
        <v>0</v>
      </c>
      <c r="L474" s="1"/>
      <c r="M474" s="1">
        <f t="shared" si="21"/>
        <v>64416</v>
      </c>
      <c r="N474" s="1">
        <f t="shared" si="22"/>
        <v>64416</v>
      </c>
      <c r="O474" s="1">
        <f t="shared" si="23"/>
        <v>0</v>
      </c>
    </row>
    <row r="475" spans="1:15" x14ac:dyDescent="0.25">
      <c r="A475" s="1" t="str">
        <v>Dharmacon</v>
      </c>
      <c r="B475" s="1">
        <v>11165.439999999999</v>
      </c>
      <c r="C475" s="1" t="str">
        <v>D061125IN3298458G</v>
      </c>
      <c r="D475" s="2">
        <v>45820</v>
      </c>
      <c r="E475" s="2">
        <v>45826</v>
      </c>
      <c r="F475" s="1" t="str">
        <v>CTM-1151489</v>
      </c>
      <c r="G475" s="1">
        <v>1</v>
      </c>
      <c r="H475" s="1">
        <v>1</v>
      </c>
      <c r="I475" s="1">
        <v>0</v>
      </c>
      <c r="J475" s="1" t="str">
        <v>Pune</v>
      </c>
      <c r="K475" s="1">
        <v>0</v>
      </c>
      <c r="L475" s="1"/>
      <c r="M475" s="1">
        <f t="shared" si="21"/>
        <v>11165.439999999999</v>
      </c>
      <c r="N475" s="1">
        <f t="shared" si="22"/>
        <v>11165.439999999999</v>
      </c>
      <c r="O475" s="1">
        <f t="shared" si="23"/>
        <v>0</v>
      </c>
    </row>
    <row r="476" spans="1:15" x14ac:dyDescent="0.25">
      <c r="A476" s="1" t="str">
        <v>Dharmacon</v>
      </c>
      <c r="B476" s="1">
        <v>9280.48</v>
      </c>
      <c r="C476" s="1" t="str">
        <v>D061125IN3298458G</v>
      </c>
      <c r="D476" s="2">
        <v>45820</v>
      </c>
      <c r="E476" s="2">
        <v>45826</v>
      </c>
      <c r="F476" s="1" t="str">
        <v>CTM-1151490</v>
      </c>
      <c r="G476" s="1">
        <v>1</v>
      </c>
      <c r="H476" s="1">
        <v>1</v>
      </c>
      <c r="I476" s="1">
        <v>0</v>
      </c>
      <c r="J476" s="1" t="str">
        <v>Pune</v>
      </c>
      <c r="K476" s="1">
        <v>0</v>
      </c>
      <c r="L476" s="1"/>
      <c r="M476" s="1">
        <f t="shared" si="21"/>
        <v>9280.48</v>
      </c>
      <c r="N476" s="1">
        <f t="shared" si="22"/>
        <v>9280.48</v>
      </c>
      <c r="O476" s="1">
        <f t="shared" si="23"/>
        <v>0</v>
      </c>
    </row>
    <row r="477" spans="1:15" x14ac:dyDescent="0.25">
      <c r="A477" s="1" t="str">
        <v>Dharmacon</v>
      </c>
      <c r="B477" s="1">
        <v>16896</v>
      </c>
      <c r="C477" s="1" t="str">
        <v>D061125IN3298458G</v>
      </c>
      <c r="D477" s="2">
        <v>45820</v>
      </c>
      <c r="E477" s="2">
        <v>45826</v>
      </c>
      <c r="F477" s="1" t="str">
        <v>D-001960-01-05</v>
      </c>
      <c r="G477" s="1">
        <v>1</v>
      </c>
      <c r="H477" s="1">
        <v>1</v>
      </c>
      <c r="I477" s="1">
        <v>0</v>
      </c>
      <c r="J477" s="1" t="str">
        <v>Bhopal</v>
      </c>
      <c r="K477" s="1">
        <v>0</v>
      </c>
      <c r="L477" s="1"/>
      <c r="M477" s="1">
        <f t="shared" si="21"/>
        <v>16896</v>
      </c>
      <c r="N477" s="1">
        <f t="shared" si="22"/>
        <v>16896</v>
      </c>
      <c r="O477" s="1">
        <f t="shared" si="23"/>
        <v>0</v>
      </c>
    </row>
    <row r="478" spans="1:15" x14ac:dyDescent="0.25">
      <c r="A478" s="1" t="str">
        <v>Dharmacon</v>
      </c>
      <c r="B478" s="1">
        <v>15664</v>
      </c>
      <c r="C478" s="1" t="str">
        <v>D061125IN3298458G</v>
      </c>
      <c r="D478" s="2">
        <v>45820</v>
      </c>
      <c r="E478" s="2">
        <v>45826</v>
      </c>
      <c r="F478" s="1" t="str">
        <v>D-001630-01-05</v>
      </c>
      <c r="G478" s="1">
        <v>1</v>
      </c>
      <c r="H478" s="1">
        <v>1</v>
      </c>
      <c r="I478" s="1">
        <v>0</v>
      </c>
      <c r="J478" s="1" t="str">
        <v>Bhopal</v>
      </c>
      <c r="K478" s="1">
        <v>0</v>
      </c>
      <c r="L478" s="1"/>
      <c r="M478" s="1">
        <f t="shared" si="21"/>
        <v>15664</v>
      </c>
      <c r="N478" s="1">
        <f t="shared" si="22"/>
        <v>15664</v>
      </c>
      <c r="O478" s="1">
        <f t="shared" si="23"/>
        <v>0</v>
      </c>
    </row>
    <row r="479" spans="1:15" x14ac:dyDescent="0.25">
      <c r="A479" s="1" t="str">
        <v>Dharmacon</v>
      </c>
      <c r="B479" s="1">
        <v>16858.16</v>
      </c>
      <c r="C479" s="1" t="str">
        <v>D061125IN3298458G</v>
      </c>
      <c r="D479" s="2">
        <v>45820</v>
      </c>
      <c r="E479" s="2">
        <v>45826</v>
      </c>
      <c r="F479" s="1" t="str">
        <v>CTM-1155024</v>
      </c>
      <c r="G479" s="1">
        <v>1</v>
      </c>
      <c r="H479" s="1">
        <v>1</v>
      </c>
      <c r="I479" s="1">
        <v>0</v>
      </c>
      <c r="J479" s="1" t="str">
        <v>Kerala</v>
      </c>
      <c r="K479" s="1">
        <v>0</v>
      </c>
      <c r="L479" s="1"/>
      <c r="M479" s="1">
        <f t="shared" si="21"/>
        <v>16858.16</v>
      </c>
      <c r="N479" s="1">
        <f t="shared" si="22"/>
        <v>16858.16</v>
      </c>
      <c r="O479" s="1">
        <f t="shared" si="23"/>
        <v>0</v>
      </c>
    </row>
    <row r="480" spans="1:15" x14ac:dyDescent="0.25">
      <c r="A480" s="1" t="str">
        <v>Dharmacon</v>
      </c>
      <c r="B480" s="1">
        <v>32912</v>
      </c>
      <c r="C480" s="1" t="str">
        <v>D061125IN3298458G</v>
      </c>
      <c r="D480" s="2">
        <v>45820</v>
      </c>
      <c r="E480" s="2">
        <v>45826</v>
      </c>
      <c r="F480" s="1" t="str">
        <v>L-005125-00-0005</v>
      </c>
      <c r="G480" s="1">
        <v>1</v>
      </c>
      <c r="H480" s="1">
        <v>1</v>
      </c>
      <c r="I480" s="1">
        <v>0</v>
      </c>
      <c r="J480" s="1" t="str">
        <v>Pune</v>
      </c>
      <c r="K480" s="1">
        <v>0</v>
      </c>
      <c r="L480" s="1"/>
      <c r="M480" s="1">
        <f t="shared" si="21"/>
        <v>32912</v>
      </c>
      <c r="N480" s="1">
        <f t="shared" si="22"/>
        <v>32912</v>
      </c>
      <c r="O480" s="1">
        <f t="shared" si="23"/>
        <v>0</v>
      </c>
    </row>
    <row r="481" spans="1:15" x14ac:dyDescent="0.25">
      <c r="A481" s="1" t="str">
        <v>Dharmacon</v>
      </c>
      <c r="B481" s="1">
        <v>27456</v>
      </c>
      <c r="C481" s="1" t="str">
        <v>D061125IN3298458G</v>
      </c>
      <c r="D481" s="2">
        <v>45820</v>
      </c>
      <c r="E481" s="2">
        <v>45826</v>
      </c>
      <c r="F481" s="1" t="str">
        <v>R-191018-00-0005</v>
      </c>
      <c r="G481" s="1">
        <v>1</v>
      </c>
      <c r="H481" s="1">
        <v>1</v>
      </c>
      <c r="I481" s="1">
        <v>0</v>
      </c>
      <c r="J481" s="1" t="str">
        <v>Hyderabad</v>
      </c>
      <c r="K481" s="1">
        <v>0</v>
      </c>
      <c r="L481" s="1"/>
      <c r="M481" s="1">
        <f t="shared" si="21"/>
        <v>27456</v>
      </c>
      <c r="N481" s="1">
        <f t="shared" si="22"/>
        <v>27456</v>
      </c>
      <c r="O481" s="1">
        <f t="shared" si="23"/>
        <v>0</v>
      </c>
    </row>
    <row r="482" spans="1:15" x14ac:dyDescent="0.25">
      <c r="A482" s="1" t="str">
        <v>Dharmacon</v>
      </c>
      <c r="B482" s="1">
        <v>16544</v>
      </c>
      <c r="C482" s="1" t="str">
        <v>D061125IN3298458G</v>
      </c>
      <c r="D482" s="2">
        <v>45820</v>
      </c>
      <c r="E482" s="2">
        <v>45826</v>
      </c>
      <c r="F482" s="1" t="str">
        <v>D-001320-10-05</v>
      </c>
      <c r="G482" s="1">
        <v>1</v>
      </c>
      <c r="H482" s="1">
        <v>1</v>
      </c>
      <c r="I482" s="1">
        <v>0</v>
      </c>
      <c r="J482" s="1" t="str">
        <v>Hyderabad</v>
      </c>
      <c r="K482" s="1">
        <v>0</v>
      </c>
      <c r="L482" s="1"/>
      <c r="M482" s="1">
        <f t="shared" si="21"/>
        <v>16544</v>
      </c>
      <c r="N482" s="1">
        <f t="shared" si="22"/>
        <v>16544</v>
      </c>
      <c r="O482" s="1">
        <f t="shared" si="23"/>
        <v>0</v>
      </c>
    </row>
    <row r="483" spans="1:15" x14ac:dyDescent="0.25">
      <c r="A483" s="1" t="str">
        <v>Dharmacon</v>
      </c>
      <c r="B483" s="1">
        <v>57904</v>
      </c>
      <c r="C483" s="1" t="str">
        <v>D061125IN3298458G</v>
      </c>
      <c r="D483" s="2">
        <v>45820</v>
      </c>
      <c r="E483" s="2">
        <v>45826</v>
      </c>
      <c r="F483" s="1" t="str">
        <v>EQ-172975-00-0002</v>
      </c>
      <c r="G483" s="1">
        <v>1</v>
      </c>
      <c r="H483" s="1">
        <v>1</v>
      </c>
      <c r="I483" s="1">
        <v>0</v>
      </c>
      <c r="J483" s="1" t="str">
        <v>Delhi</v>
      </c>
      <c r="K483" s="1">
        <v>0</v>
      </c>
      <c r="L483" s="1"/>
      <c r="M483" s="1">
        <f t="shared" si="21"/>
        <v>57904</v>
      </c>
      <c r="N483" s="1">
        <f t="shared" si="22"/>
        <v>57904</v>
      </c>
      <c r="O483" s="1">
        <f t="shared" si="23"/>
        <v>0</v>
      </c>
    </row>
    <row r="484" spans="1:15" x14ac:dyDescent="0.25">
      <c r="A484" s="1" t="str">
        <v>Dharmacon</v>
      </c>
      <c r="B484" s="1">
        <v>1232</v>
      </c>
      <c r="C484" s="1" t="str">
        <v>D061125IN3298458G</v>
      </c>
      <c r="D484" s="2">
        <v>45820</v>
      </c>
      <c r="E484" s="2">
        <v>45826</v>
      </c>
      <c r="F484" s="1" t="str">
        <v>B-005000-100</v>
      </c>
      <c r="G484" s="1">
        <v>1</v>
      </c>
      <c r="H484" s="1">
        <v>1</v>
      </c>
      <c r="I484" s="1">
        <v>0</v>
      </c>
      <c r="J484" s="1" t="str">
        <v>Bhopal</v>
      </c>
      <c r="K484" s="1">
        <v>0</v>
      </c>
      <c r="L484" s="1"/>
      <c r="M484" s="1">
        <f t="shared" si="21"/>
        <v>1232</v>
      </c>
      <c r="N484" s="1">
        <f t="shared" si="22"/>
        <v>1232</v>
      </c>
      <c r="O484" s="1">
        <f t="shared" si="23"/>
        <v>0</v>
      </c>
    </row>
    <row r="485" spans="1:15" x14ac:dyDescent="0.25">
      <c r="A485" s="1" t="str">
        <v>TargetMol</v>
      </c>
      <c r="B485" s="1">
        <v>22123.200000000001</v>
      </c>
      <c r="C485" s="1" t="str">
        <v>INV250613-069</v>
      </c>
      <c r="D485" s="2">
        <v>45821</v>
      </c>
      <c r="E485" s="2">
        <v>45826</v>
      </c>
      <c r="F485" s="1" t="str">
        <v>TN2346</v>
      </c>
      <c r="G485" s="1">
        <v>1</v>
      </c>
      <c r="H485" s="1">
        <v>1</v>
      </c>
      <c r="I485" s="1">
        <v>0</v>
      </c>
      <c r="J485" s="1" t="str">
        <v>Dehradoon</v>
      </c>
      <c r="K485" s="1">
        <v>0</v>
      </c>
      <c r="L485" s="1"/>
      <c r="M485" s="1">
        <f t="shared" si="21"/>
        <v>22123.200000000001</v>
      </c>
      <c r="N485" s="1">
        <f t="shared" si="22"/>
        <v>22123.200000000001</v>
      </c>
      <c r="O485" s="1">
        <f t="shared" si="23"/>
        <v>0</v>
      </c>
    </row>
    <row r="486" spans="1:15" x14ac:dyDescent="0.25">
      <c r="A486" s="1" t="str">
        <v>TargetMol</v>
      </c>
      <c r="B486" s="1">
        <v>7180.7999999999993</v>
      </c>
      <c r="C486" s="1" t="str">
        <v>INV250613-068</v>
      </c>
      <c r="D486" s="2">
        <v>45821</v>
      </c>
      <c r="E486" s="2">
        <v>45826</v>
      </c>
      <c r="F486" s="1" t="str">
        <v>TMPY-01864</v>
      </c>
      <c r="G486" s="1">
        <v>1</v>
      </c>
      <c r="H486" s="1">
        <v>1</v>
      </c>
      <c r="I486" s="1">
        <v>0</v>
      </c>
      <c r="J486" s="1" t="str">
        <v>Banglore</v>
      </c>
      <c r="K486" s="1">
        <v>0</v>
      </c>
      <c r="L486" s="1"/>
      <c r="M486" s="1">
        <f t="shared" si="21"/>
        <v>7180.7999999999993</v>
      </c>
      <c r="N486" s="1">
        <f t="shared" si="22"/>
        <v>7180.7999999999993</v>
      </c>
      <c r="O486" s="1">
        <f t="shared" si="23"/>
        <v>0</v>
      </c>
    </row>
    <row r="487" spans="1:15" x14ac:dyDescent="0.25">
      <c r="A487" s="1" t="str">
        <v>TargetMol</v>
      </c>
      <c r="B487" s="1">
        <v>2640</v>
      </c>
      <c r="C487" s="1" t="str">
        <v>INV250613-068</v>
      </c>
      <c r="D487" s="2">
        <v>45821</v>
      </c>
      <c r="E487" s="2">
        <v>45826</v>
      </c>
      <c r="F487" s="1" t="str">
        <v>T2802</v>
      </c>
      <c r="G487" s="1">
        <v>1</v>
      </c>
      <c r="H487" s="1">
        <v>1</v>
      </c>
      <c r="I487" s="1">
        <v>0</v>
      </c>
      <c r="J487" s="1" t="str">
        <v>Delhi</v>
      </c>
      <c r="K487" s="1">
        <v>0</v>
      </c>
      <c r="L487" s="1"/>
      <c r="M487" s="1">
        <f t="shared" si="21"/>
        <v>2640</v>
      </c>
      <c r="N487" s="1">
        <f t="shared" si="22"/>
        <v>2640</v>
      </c>
      <c r="O487" s="1">
        <f t="shared" si="23"/>
        <v>0</v>
      </c>
    </row>
    <row r="488" spans="1:15" x14ac:dyDescent="0.25">
      <c r="A488" s="1" t="str">
        <v>TargetMol</v>
      </c>
      <c r="B488" s="1">
        <v>2851.2</v>
      </c>
      <c r="C488" s="1" t="str">
        <v>INV250613-068</v>
      </c>
      <c r="D488" s="2">
        <v>45821</v>
      </c>
      <c r="E488" s="2">
        <v>45826</v>
      </c>
      <c r="F488" s="1" t="str">
        <v>T6276</v>
      </c>
      <c r="G488" s="1">
        <v>1</v>
      </c>
      <c r="H488" s="1">
        <v>1</v>
      </c>
      <c r="I488" s="1">
        <v>0</v>
      </c>
      <c r="J488" s="1" t="str">
        <v>Delhi</v>
      </c>
      <c r="K488" s="1">
        <v>0</v>
      </c>
      <c r="L488" s="1"/>
      <c r="M488" s="1">
        <f t="shared" si="21"/>
        <v>2851.2</v>
      </c>
      <c r="N488" s="1">
        <f t="shared" si="22"/>
        <v>2851.2</v>
      </c>
      <c r="O488" s="1">
        <f t="shared" si="23"/>
        <v>0</v>
      </c>
    </row>
    <row r="489" spans="1:15" x14ac:dyDescent="0.25">
      <c r="A489" s="1" t="str">
        <v>TargetMol</v>
      </c>
      <c r="B489" s="1">
        <v>2428.8000000000002</v>
      </c>
      <c r="C489" s="1" t="str">
        <v>INV250613-068</v>
      </c>
      <c r="D489" s="2">
        <v>45821</v>
      </c>
      <c r="E489" s="2">
        <v>45826</v>
      </c>
      <c r="F489" s="1" t="str">
        <v>T1724</v>
      </c>
      <c r="G489" s="1">
        <v>1</v>
      </c>
      <c r="H489" s="1">
        <v>1</v>
      </c>
      <c r="I489" s="1">
        <v>0</v>
      </c>
      <c r="J489" s="1" t="str">
        <v>Delhi</v>
      </c>
      <c r="K489" s="1">
        <v>0</v>
      </c>
      <c r="L489" s="1"/>
      <c r="M489" s="1">
        <f t="shared" si="21"/>
        <v>2428.8000000000002</v>
      </c>
      <c r="N489" s="1">
        <f t="shared" si="22"/>
        <v>2428.8000000000002</v>
      </c>
      <c r="O489" s="1">
        <f t="shared" si="23"/>
        <v>0</v>
      </c>
    </row>
    <row r="490" spans="1:15" x14ac:dyDescent="0.25">
      <c r="A490" s="1" t="str">
        <v>TargetMol</v>
      </c>
      <c r="B490" s="1">
        <v>3801.6000000000004</v>
      </c>
      <c r="C490" s="1" t="str">
        <v>INV250613-068</v>
      </c>
      <c r="D490" s="2">
        <v>45821</v>
      </c>
      <c r="E490" s="2">
        <v>45826</v>
      </c>
      <c r="F490" s="1" t="str">
        <v>T6972</v>
      </c>
      <c r="G490" s="1">
        <v>1</v>
      </c>
      <c r="H490" s="1">
        <v>1</v>
      </c>
      <c r="I490" s="1">
        <v>0</v>
      </c>
      <c r="J490" s="1" t="str">
        <v>Delhi</v>
      </c>
      <c r="K490" s="1">
        <v>0</v>
      </c>
      <c r="L490" s="1"/>
      <c r="M490" s="1">
        <f t="shared" si="21"/>
        <v>3801.6000000000004</v>
      </c>
      <c r="N490" s="1">
        <f t="shared" si="22"/>
        <v>3801.6000000000004</v>
      </c>
      <c r="O490" s="1">
        <f t="shared" si="23"/>
        <v>0</v>
      </c>
    </row>
    <row r="491" spans="1:15" x14ac:dyDescent="0.25">
      <c r="A491" s="1" t="str">
        <v>TargetMol</v>
      </c>
      <c r="B491" s="1">
        <v>1584</v>
      </c>
      <c r="C491" s="1" t="str">
        <v>INV250613-068</v>
      </c>
      <c r="D491" s="2">
        <v>45821</v>
      </c>
      <c r="E491" s="2">
        <v>45826</v>
      </c>
      <c r="F491" s="1" t="str">
        <v>T1508</v>
      </c>
      <c r="G491" s="1">
        <v>1</v>
      </c>
      <c r="H491" s="1">
        <v>1</v>
      </c>
      <c r="I491" s="1">
        <v>0</v>
      </c>
      <c r="J491" s="1" t="str">
        <v>Noida</v>
      </c>
      <c r="K491" s="1">
        <v>0</v>
      </c>
      <c r="L491" s="1"/>
      <c r="M491" s="1">
        <f t="shared" si="21"/>
        <v>1584</v>
      </c>
      <c r="N491" s="1">
        <f t="shared" si="22"/>
        <v>1584</v>
      </c>
      <c r="O491" s="1">
        <f t="shared" si="23"/>
        <v>0</v>
      </c>
    </row>
    <row r="492" spans="1:15" x14ac:dyDescent="0.25">
      <c r="A492" s="1" t="str">
        <v>TargetMol</v>
      </c>
      <c r="B492" s="1">
        <v>6283.2000000000007</v>
      </c>
      <c r="C492" s="1" t="str">
        <v>INV250613-068</v>
      </c>
      <c r="D492" s="2">
        <v>45821</v>
      </c>
      <c r="E492" s="2">
        <v>45826</v>
      </c>
      <c r="F492" s="1" t="str">
        <v>T2038</v>
      </c>
      <c r="G492" s="1">
        <v>1</v>
      </c>
      <c r="H492" s="1">
        <v>1</v>
      </c>
      <c r="I492" s="1">
        <v>0</v>
      </c>
      <c r="J492" s="1" t="str">
        <v>Noida</v>
      </c>
      <c r="K492" s="1">
        <v>0</v>
      </c>
      <c r="L492" s="1"/>
      <c r="M492" s="1">
        <f t="shared" si="21"/>
        <v>6283.2000000000007</v>
      </c>
      <c r="N492" s="1">
        <f t="shared" si="22"/>
        <v>6283.2000000000007</v>
      </c>
      <c r="O492" s="1">
        <f t="shared" si="23"/>
        <v>0</v>
      </c>
    </row>
    <row r="493" spans="1:15" x14ac:dyDescent="0.25">
      <c r="A493" s="1" t="str">
        <v>TargetMol</v>
      </c>
      <c r="B493" s="1">
        <v>6441.6</v>
      </c>
      <c r="C493" s="1" t="str">
        <v>INV250613-068</v>
      </c>
      <c r="D493" s="2">
        <v>45821</v>
      </c>
      <c r="E493" s="2">
        <v>45826</v>
      </c>
      <c r="F493" s="1" t="str">
        <v>T11469</v>
      </c>
      <c r="G493" s="1">
        <v>1</v>
      </c>
      <c r="H493" s="1">
        <v>1</v>
      </c>
      <c r="I493" s="1">
        <v>0</v>
      </c>
      <c r="J493" s="1" t="str">
        <v>Noida</v>
      </c>
      <c r="K493" s="1">
        <v>0</v>
      </c>
      <c r="L493" s="1"/>
      <c r="M493" s="1">
        <f t="shared" si="21"/>
        <v>6441.6</v>
      </c>
      <c r="N493" s="1">
        <f t="shared" si="22"/>
        <v>6441.6</v>
      </c>
      <c r="O493" s="1">
        <f t="shared" si="23"/>
        <v>0</v>
      </c>
    </row>
    <row r="494" spans="1:15" x14ac:dyDescent="0.25">
      <c r="A494" s="1" t="str">
        <v>TargetMol</v>
      </c>
      <c r="B494" s="1">
        <v>25977.599999999999</v>
      </c>
      <c r="C494" s="1" t="str">
        <v>INV250613-067</v>
      </c>
      <c r="D494" s="2">
        <v>45821</v>
      </c>
      <c r="E494" s="2">
        <v>45826</v>
      </c>
      <c r="F494" s="1" t="str">
        <v>TN1597</v>
      </c>
      <c r="G494" s="1">
        <v>1</v>
      </c>
      <c r="H494" s="1">
        <v>1</v>
      </c>
      <c r="I494" s="1">
        <v>0</v>
      </c>
      <c r="J494" s="1" t="str">
        <v>Pondicheri</v>
      </c>
      <c r="K494" s="1">
        <v>0</v>
      </c>
      <c r="L494" s="1"/>
      <c r="M494" s="1">
        <f t="shared" si="21"/>
        <v>25977.599999999999</v>
      </c>
      <c r="N494" s="1">
        <f t="shared" si="22"/>
        <v>25977.599999999999</v>
      </c>
      <c r="O494" s="1">
        <f t="shared" si="23"/>
        <v>0</v>
      </c>
    </row>
    <row r="495" spans="1:15" x14ac:dyDescent="0.25">
      <c r="A495" s="1" t="str">
        <v>TargetMol</v>
      </c>
      <c r="B495" s="1">
        <v>6864</v>
      </c>
      <c r="C495" s="1" t="str">
        <v>INV250613-067</v>
      </c>
      <c r="D495" s="2">
        <v>45821</v>
      </c>
      <c r="E495" s="2">
        <v>45826</v>
      </c>
      <c r="F495" s="1" t="str">
        <v>T4964</v>
      </c>
      <c r="G495" s="1">
        <v>1</v>
      </c>
      <c r="H495" s="1">
        <v>1</v>
      </c>
      <c r="I495" s="1">
        <v>0</v>
      </c>
      <c r="J495" s="1" t="str">
        <v>Pondicheri</v>
      </c>
      <c r="K495" s="1">
        <v>0</v>
      </c>
      <c r="L495" s="1"/>
      <c r="M495" s="1">
        <f t="shared" si="21"/>
        <v>6864</v>
      </c>
      <c r="N495" s="1">
        <f t="shared" si="22"/>
        <v>6864</v>
      </c>
      <c r="O495" s="1">
        <f t="shared" si="23"/>
        <v>0</v>
      </c>
    </row>
    <row r="496" spans="1:15" x14ac:dyDescent="0.25">
      <c r="A496" s="1" t="str">
        <v>BioXcell</v>
      </c>
      <c r="B496" s="1">
        <v>35654.080000000002</v>
      </c>
      <c r="C496" s="1">
        <v>174509</v>
      </c>
      <c r="D496" s="2">
        <v>45824</v>
      </c>
      <c r="E496" s="2">
        <v>45828</v>
      </c>
      <c r="F496" s="1" t="str">
        <v>BE0101</v>
      </c>
      <c r="G496" s="1">
        <v>2</v>
      </c>
      <c r="H496" s="1">
        <v>2</v>
      </c>
      <c r="I496" s="1">
        <v>0</v>
      </c>
      <c r="J496" s="1" t="str">
        <v>Hyderabad</v>
      </c>
      <c r="K496" s="1">
        <v>0</v>
      </c>
      <c r="L496" s="1"/>
      <c r="M496" s="1">
        <f t="shared" si="21"/>
        <v>71308.160000000003</v>
      </c>
      <c r="N496" s="1">
        <f t="shared" si="22"/>
        <v>71308.160000000003</v>
      </c>
      <c r="O496" s="1">
        <f t="shared" si="23"/>
        <v>0</v>
      </c>
    </row>
    <row r="497" spans="1:15" x14ac:dyDescent="0.25">
      <c r="A497" s="1" t="str">
        <v>BioXcell</v>
      </c>
      <c r="B497" s="1">
        <v>14502.400000000001</v>
      </c>
      <c r="C497" s="1">
        <v>174509</v>
      </c>
      <c r="D497" s="2">
        <v>45824</v>
      </c>
      <c r="E497" s="2">
        <v>45828</v>
      </c>
      <c r="F497" s="1" t="str">
        <v>CS010-RCUS</v>
      </c>
      <c r="G497" s="1">
        <v>1</v>
      </c>
      <c r="H497" s="1">
        <v>1</v>
      </c>
      <c r="I497" s="1">
        <v>0</v>
      </c>
      <c r="J497" s="1" t="str">
        <v>Lucknow</v>
      </c>
      <c r="K497" s="1">
        <v>0</v>
      </c>
      <c r="L497" s="1"/>
      <c r="M497" s="1">
        <f t="shared" si="21"/>
        <v>14502.400000000001</v>
      </c>
      <c r="N497" s="1">
        <f t="shared" si="22"/>
        <v>14502.400000000001</v>
      </c>
      <c r="O497" s="1">
        <f t="shared" si="23"/>
        <v>0</v>
      </c>
    </row>
    <row r="498" spans="1:15" x14ac:dyDescent="0.25">
      <c r="A498" s="1" t="str">
        <v>Mp Bio</v>
      </c>
      <c r="B498" s="1">
        <v>0</v>
      </c>
      <c r="C498" s="1" t="str">
        <v>MP/LS/25-26/0617</v>
      </c>
      <c r="D498" s="2">
        <v>45825</v>
      </c>
      <c r="E498" s="2">
        <v>45828</v>
      </c>
      <c r="F498" s="1">
        <v>2100201</v>
      </c>
      <c r="G498" s="1">
        <v>1</v>
      </c>
      <c r="H498" s="1">
        <v>1</v>
      </c>
      <c r="I498" s="1">
        <v>0</v>
      </c>
      <c r="J498" s="1" t="str">
        <v>Delhi</v>
      </c>
      <c r="K498" s="1">
        <v>0</v>
      </c>
      <c r="L498" s="1"/>
      <c r="M498" s="1">
        <f t="shared" si="21"/>
        <v>0</v>
      </c>
      <c r="N498" s="1">
        <f t="shared" si="22"/>
        <v>0</v>
      </c>
      <c r="O498" s="1">
        <f t="shared" si="23"/>
        <v>0</v>
      </c>
    </row>
    <row r="499" spans="1:15" x14ac:dyDescent="0.25">
      <c r="A499" s="1" t="str">
        <v>Mp Bio</v>
      </c>
      <c r="B499" s="1">
        <v>8000</v>
      </c>
      <c r="C499" s="1" t="str">
        <v>MP/LS/25-26/0601</v>
      </c>
      <c r="D499" s="2">
        <v>45824</v>
      </c>
      <c r="E499" s="2">
        <v>45828</v>
      </c>
      <c r="F499" s="1">
        <v>903050853</v>
      </c>
      <c r="G499" s="1">
        <v>1</v>
      </c>
      <c r="H499" s="1">
        <v>1</v>
      </c>
      <c r="I499" s="1">
        <v>0</v>
      </c>
      <c r="J499" s="1" t="e">
        <v>#N/A</v>
      </c>
      <c r="K499" s="1">
        <v>0</v>
      </c>
      <c r="L499" s="1"/>
      <c r="M499" s="1">
        <f t="shared" si="21"/>
        <v>8000</v>
      </c>
      <c r="N499" s="1">
        <f t="shared" si="22"/>
        <v>8000</v>
      </c>
      <c r="O499" s="1">
        <f t="shared" si="23"/>
        <v>0</v>
      </c>
    </row>
    <row r="500" spans="1:15" x14ac:dyDescent="0.25">
      <c r="A500" s="1" t="str">
        <v>Mp Bio</v>
      </c>
      <c r="B500" s="1">
        <v>2688.75</v>
      </c>
      <c r="C500" s="1" t="str">
        <v>MP/LS/25-26/0617</v>
      </c>
      <c r="D500" s="2">
        <v>45825</v>
      </c>
      <c r="E500" s="2">
        <v>45828</v>
      </c>
      <c r="F500" s="1" t="str">
        <v>0210054310</v>
      </c>
      <c r="G500" s="1">
        <v>5</v>
      </c>
      <c r="H500" s="1">
        <v>5</v>
      </c>
      <c r="I500" s="1">
        <v>0</v>
      </c>
      <c r="J500" s="1" t="str">
        <v>Delhi</v>
      </c>
      <c r="K500" s="1">
        <v>0</v>
      </c>
      <c r="L500" s="1"/>
      <c r="M500" s="1">
        <f t="shared" si="21"/>
        <v>13443.75</v>
      </c>
      <c r="N500" s="1">
        <f t="shared" si="22"/>
        <v>13443.75</v>
      </c>
      <c r="O500" s="1">
        <f t="shared" si="23"/>
        <v>0</v>
      </c>
    </row>
    <row r="501" spans="1:15" x14ac:dyDescent="0.25">
      <c r="A501" s="1" t="str">
        <v>Mp Bio</v>
      </c>
      <c r="B501" s="1">
        <v>9097.7999999999993</v>
      </c>
      <c r="C501" s="1" t="str">
        <v>MP/LS/25-26/0617</v>
      </c>
      <c r="D501" s="2">
        <v>45825</v>
      </c>
      <c r="E501" s="2">
        <v>45828</v>
      </c>
      <c r="F501" s="1">
        <v>114511012</v>
      </c>
      <c r="G501" s="1">
        <v>1</v>
      </c>
      <c r="H501" s="1">
        <v>1</v>
      </c>
      <c r="I501" s="1">
        <v>0</v>
      </c>
      <c r="J501" s="1" t="str">
        <v>Delhi</v>
      </c>
      <c r="K501" s="1">
        <v>0</v>
      </c>
      <c r="L501" s="1"/>
      <c r="M501" s="1">
        <f t="shared" si="21"/>
        <v>9097.7999999999993</v>
      </c>
      <c r="N501" s="1">
        <f t="shared" si="22"/>
        <v>9097.7999999999993</v>
      </c>
      <c r="O501" s="1">
        <f t="shared" si="23"/>
        <v>0</v>
      </c>
    </row>
    <row r="502" spans="1:15" x14ac:dyDescent="0.25">
      <c r="A502" s="1" t="str">
        <v>Mp Bio</v>
      </c>
      <c r="B502" s="1">
        <v>5200.26</v>
      </c>
      <c r="C502" s="1" t="str">
        <v>MP/LS/25-26/0617</v>
      </c>
      <c r="D502" s="2">
        <v>45825</v>
      </c>
      <c r="E502" s="2">
        <v>45828</v>
      </c>
      <c r="F502" s="1">
        <v>112100200</v>
      </c>
      <c r="G502" s="1">
        <v>1</v>
      </c>
      <c r="H502" s="1">
        <v>1</v>
      </c>
      <c r="I502" s="1">
        <v>0</v>
      </c>
      <c r="J502" s="1" t="str">
        <v>Delhi</v>
      </c>
      <c r="K502" s="1">
        <v>0</v>
      </c>
      <c r="L502" s="1"/>
      <c r="M502" s="1">
        <f t="shared" si="21"/>
        <v>5200.26</v>
      </c>
      <c r="N502" s="1">
        <f t="shared" si="22"/>
        <v>5200.26</v>
      </c>
      <c r="O502" s="1">
        <f t="shared" si="23"/>
        <v>0</v>
      </c>
    </row>
    <row r="503" spans="1:15" x14ac:dyDescent="0.25">
      <c r="A503" s="1" t="str">
        <v>MyBioSource</v>
      </c>
      <c r="B503" s="1">
        <v>64702</v>
      </c>
      <c r="C503" s="1" t="str">
        <v>919467A</v>
      </c>
      <c r="D503" s="2">
        <v>45821</v>
      </c>
      <c r="E503" s="2">
        <v>45828</v>
      </c>
      <c r="F503" s="1" t="str">
        <v>MBS163838</v>
      </c>
      <c r="G503" s="1">
        <v>2</v>
      </c>
      <c r="H503" s="1">
        <v>2</v>
      </c>
      <c r="I503" s="1">
        <v>0</v>
      </c>
      <c r="J503" s="1" t="str">
        <v>Hyderabad</v>
      </c>
      <c r="K503" s="1">
        <v>0</v>
      </c>
      <c r="L503" s="1"/>
      <c r="M503" s="1">
        <f t="shared" si="21"/>
        <v>129404</v>
      </c>
      <c r="N503" s="1">
        <f t="shared" si="22"/>
        <v>129404</v>
      </c>
      <c r="O503" s="1">
        <f t="shared" si="23"/>
        <v>0</v>
      </c>
    </row>
    <row r="504" spans="1:15" x14ac:dyDescent="0.25">
      <c r="A504" s="1" t="str">
        <v>MyBioSource</v>
      </c>
      <c r="B504" s="1">
        <v>19448</v>
      </c>
      <c r="C504" s="1">
        <v>919889</v>
      </c>
      <c r="D504" s="2">
        <v>45821</v>
      </c>
      <c r="E504" s="2">
        <v>45828</v>
      </c>
      <c r="F504" s="1" t="str">
        <v>MBS560259</v>
      </c>
      <c r="G504" s="1">
        <v>1</v>
      </c>
      <c r="H504" s="1">
        <v>1</v>
      </c>
      <c r="I504" s="1">
        <v>0</v>
      </c>
      <c r="J504" s="1" t="str">
        <v>Delhi</v>
      </c>
      <c r="K504" s="1">
        <v>0</v>
      </c>
      <c r="L504" s="1"/>
      <c r="M504" s="1">
        <f t="shared" si="21"/>
        <v>19448</v>
      </c>
      <c r="N504" s="1">
        <f t="shared" si="22"/>
        <v>19448</v>
      </c>
      <c r="O504" s="1">
        <f t="shared" si="23"/>
        <v>0</v>
      </c>
    </row>
    <row r="505" spans="1:15" x14ac:dyDescent="0.25">
      <c r="A505" s="1" t="str">
        <v>4Axis</v>
      </c>
      <c r="B505" s="1">
        <v>9024</v>
      </c>
      <c r="C505" s="1" t="str">
        <v>INV/2526/278</v>
      </c>
      <c r="D505" s="2">
        <v>45831</v>
      </c>
      <c r="E505" s="2">
        <v>45831</v>
      </c>
      <c r="F505" s="1" t="str">
        <v>R0539</v>
      </c>
      <c r="G505" s="1">
        <v>1</v>
      </c>
      <c r="H505" s="1">
        <v>1</v>
      </c>
      <c r="I505" s="1">
        <v>0</v>
      </c>
      <c r="J505" s="1" t="str">
        <v>Delhi</v>
      </c>
      <c r="K505" s="1">
        <v>0</v>
      </c>
      <c r="L505" s="1"/>
      <c r="M505" s="1">
        <f t="shared" si="21"/>
        <v>9024</v>
      </c>
      <c r="N505" s="1">
        <f t="shared" si="22"/>
        <v>9024</v>
      </c>
      <c r="O505" s="1">
        <f t="shared" si="23"/>
        <v>0</v>
      </c>
    </row>
    <row r="506" spans="1:15" x14ac:dyDescent="0.25">
      <c r="A506" s="1" t="str">
        <v>4Axis</v>
      </c>
      <c r="B506" s="1">
        <v>8008.8</v>
      </c>
      <c r="C506" s="1" t="str">
        <v>INV/2526/278</v>
      </c>
      <c r="D506" s="2">
        <v>45831</v>
      </c>
      <c r="E506" s="2">
        <v>45831</v>
      </c>
      <c r="F506" s="1" t="str">
        <v>R0136S</v>
      </c>
      <c r="G506" s="1">
        <v>1</v>
      </c>
      <c r="H506" s="1">
        <v>1</v>
      </c>
      <c r="I506" s="1">
        <v>0</v>
      </c>
      <c r="J506" s="1" t="str">
        <v>Delhi</v>
      </c>
      <c r="K506" s="1">
        <v>0</v>
      </c>
      <c r="L506" s="1"/>
      <c r="M506" s="1">
        <f t="shared" si="21"/>
        <v>8008.8</v>
      </c>
      <c r="N506" s="1">
        <f t="shared" si="22"/>
        <v>8008.8</v>
      </c>
      <c r="O506" s="1">
        <f t="shared" si="23"/>
        <v>0</v>
      </c>
    </row>
    <row r="507" spans="1:15" x14ac:dyDescent="0.25">
      <c r="A507" s="1" t="str">
        <v>4Axis</v>
      </c>
      <c r="B507" s="1">
        <v>8911.2000000000007</v>
      </c>
      <c r="C507" s="1" t="str">
        <v>INV/2526/278</v>
      </c>
      <c r="D507" s="2">
        <v>45831</v>
      </c>
      <c r="E507" s="2">
        <v>45831</v>
      </c>
      <c r="F507" s="1" t="str">
        <v>R0146S</v>
      </c>
      <c r="G507" s="1">
        <v>1</v>
      </c>
      <c r="H507" s="1">
        <v>1</v>
      </c>
      <c r="I507" s="1">
        <v>0</v>
      </c>
      <c r="J507" s="1" t="str">
        <v>Delhi</v>
      </c>
      <c r="K507" s="1">
        <v>0</v>
      </c>
      <c r="L507" s="1"/>
      <c r="M507" s="1">
        <f t="shared" si="21"/>
        <v>8911.2000000000007</v>
      </c>
      <c r="N507" s="1">
        <f t="shared" si="22"/>
        <v>8911.2000000000007</v>
      </c>
      <c r="O507" s="1">
        <f t="shared" si="23"/>
        <v>0</v>
      </c>
    </row>
    <row r="508" spans="1:15" x14ac:dyDescent="0.25">
      <c r="A508" s="1" t="str">
        <v>4Axis</v>
      </c>
      <c r="B508" s="1">
        <v>7783.2</v>
      </c>
      <c r="C508" s="1" t="str">
        <v>INV/2526/278</v>
      </c>
      <c r="D508" s="2">
        <v>45831</v>
      </c>
      <c r="E508" s="2">
        <v>45831</v>
      </c>
      <c r="F508" s="1" t="str">
        <v>R3104S</v>
      </c>
      <c r="G508" s="1">
        <v>1</v>
      </c>
      <c r="H508" s="1">
        <v>1</v>
      </c>
      <c r="I508" s="1">
        <v>0</v>
      </c>
      <c r="J508" s="1" t="str">
        <v>Delhi</v>
      </c>
      <c r="K508" s="1">
        <v>0</v>
      </c>
      <c r="L508" s="1"/>
      <c r="M508" s="1">
        <f t="shared" si="21"/>
        <v>7783.2</v>
      </c>
      <c r="N508" s="1">
        <f t="shared" si="22"/>
        <v>7783.2</v>
      </c>
      <c r="O508" s="1">
        <f t="shared" si="23"/>
        <v>0</v>
      </c>
    </row>
    <row r="509" spans="1:15" x14ac:dyDescent="0.25">
      <c r="A509" s="1" t="str">
        <v>4Axis</v>
      </c>
      <c r="B509" s="1">
        <v>7783.2</v>
      </c>
      <c r="C509" s="1" t="str">
        <v>INV/2526/278</v>
      </c>
      <c r="D509" s="2">
        <v>45831</v>
      </c>
      <c r="E509" s="2">
        <v>45831</v>
      </c>
      <c r="F509" s="1" t="str">
        <v>R3101S</v>
      </c>
      <c r="G509" s="1">
        <v>1</v>
      </c>
      <c r="H509" s="1">
        <v>1</v>
      </c>
      <c r="I509" s="1">
        <v>0</v>
      </c>
      <c r="J509" s="1" t="str">
        <v>Delhi</v>
      </c>
      <c r="K509" s="1">
        <v>0</v>
      </c>
      <c r="L509" s="1"/>
      <c r="M509" s="1">
        <f t="shared" si="21"/>
        <v>7783.2</v>
      </c>
      <c r="N509" s="1">
        <f t="shared" si="22"/>
        <v>7783.2</v>
      </c>
      <c r="O509" s="1">
        <f t="shared" si="23"/>
        <v>0</v>
      </c>
    </row>
    <row r="510" spans="1:15" x14ac:dyDescent="0.25">
      <c r="A510" s="1" t="str">
        <v>bethyl</v>
      </c>
      <c r="B510" s="1">
        <v>28582.400000000001</v>
      </c>
      <c r="C510" s="1">
        <v>90228940</v>
      </c>
      <c r="D510" s="2">
        <v>45828</v>
      </c>
      <c r="E510" s="2">
        <v>45831</v>
      </c>
      <c r="F510" s="1" t="str">
        <v>A303-936A</v>
      </c>
      <c r="G510" s="1">
        <v>1</v>
      </c>
      <c r="H510" s="1">
        <v>1</v>
      </c>
      <c r="I510" s="1">
        <v>0</v>
      </c>
      <c r="J510" s="1" t="str">
        <v>Mumbai</v>
      </c>
      <c r="K510" s="1">
        <v>0</v>
      </c>
      <c r="L510" s="1"/>
      <c r="M510" s="1">
        <f t="shared" si="21"/>
        <v>28582.400000000001</v>
      </c>
      <c r="N510" s="1">
        <f t="shared" si="22"/>
        <v>28582.400000000001</v>
      </c>
      <c r="O510" s="1">
        <f t="shared" si="23"/>
        <v>0</v>
      </c>
    </row>
    <row r="511" spans="1:15" x14ac:dyDescent="0.25">
      <c r="A511" s="1" t="str">
        <v>BioLegend</v>
      </c>
      <c r="B511" s="1">
        <v>4963.2</v>
      </c>
      <c r="C511" s="1" t="str">
        <v>EED116333</v>
      </c>
      <c r="D511" s="2">
        <v>45821</v>
      </c>
      <c r="E511" s="2">
        <v>45831</v>
      </c>
      <c r="F511" s="1">
        <v>100215</v>
      </c>
      <c r="G511" s="1">
        <v>1</v>
      </c>
      <c r="H511" s="1">
        <v>1</v>
      </c>
      <c r="I511" s="1">
        <v>0</v>
      </c>
      <c r="J511" s="1" t="str">
        <v>Delhi</v>
      </c>
      <c r="K511" s="1">
        <v>0</v>
      </c>
      <c r="L511" s="1"/>
      <c r="M511" s="1">
        <f t="shared" si="21"/>
        <v>4963.2</v>
      </c>
      <c r="N511" s="1">
        <f t="shared" si="22"/>
        <v>4963.2</v>
      </c>
      <c r="O511" s="1">
        <f t="shared" si="23"/>
        <v>0</v>
      </c>
    </row>
    <row r="512" spans="1:15" x14ac:dyDescent="0.25">
      <c r="A512" s="1" t="str">
        <v>BioLegend</v>
      </c>
      <c r="B512" s="1">
        <v>5544</v>
      </c>
      <c r="C512" s="1" t="str">
        <v>EED116333</v>
      </c>
      <c r="D512" s="2">
        <v>45821</v>
      </c>
      <c r="E512" s="2">
        <v>45831</v>
      </c>
      <c r="F512" s="1">
        <v>100221</v>
      </c>
      <c r="G512" s="1">
        <v>1</v>
      </c>
      <c r="H512" s="1">
        <v>1</v>
      </c>
      <c r="I512" s="1">
        <v>0</v>
      </c>
      <c r="J512" s="1" t="str">
        <v>Chandigarh</v>
      </c>
      <c r="K512" s="1">
        <v>0</v>
      </c>
      <c r="L512" s="1"/>
      <c r="M512" s="1">
        <f t="shared" si="21"/>
        <v>5544</v>
      </c>
      <c r="N512" s="1">
        <f t="shared" si="22"/>
        <v>5544</v>
      </c>
      <c r="O512" s="1">
        <f t="shared" si="23"/>
        <v>0</v>
      </c>
    </row>
    <row r="513" spans="1:15" x14ac:dyDescent="0.25">
      <c r="A513" s="1" t="str">
        <v>BioLegend</v>
      </c>
      <c r="B513" s="1">
        <v>18084</v>
      </c>
      <c r="C513" s="1" t="str">
        <v>EED116333</v>
      </c>
      <c r="D513" s="2">
        <v>45821</v>
      </c>
      <c r="E513" s="2">
        <v>45831</v>
      </c>
      <c r="F513" s="1">
        <v>100234</v>
      </c>
      <c r="G513" s="1">
        <v>1</v>
      </c>
      <c r="H513" s="1">
        <v>1</v>
      </c>
      <c r="I513" s="1">
        <v>0</v>
      </c>
      <c r="J513" s="1" t="str">
        <v>Faridabad</v>
      </c>
      <c r="K513" s="1">
        <v>0</v>
      </c>
      <c r="L513" s="1"/>
      <c r="M513" s="1">
        <f t="shared" si="21"/>
        <v>18084</v>
      </c>
      <c r="N513" s="1">
        <f t="shared" si="22"/>
        <v>18084</v>
      </c>
      <c r="O513" s="1">
        <f t="shared" si="23"/>
        <v>0</v>
      </c>
    </row>
    <row r="514" spans="1:15" x14ac:dyDescent="0.25">
      <c r="A514" s="1" t="str">
        <v>BioLegend</v>
      </c>
      <c r="B514" s="1">
        <v>5227.2</v>
      </c>
      <c r="C514" s="1" t="str">
        <v>EED116333</v>
      </c>
      <c r="D514" s="2">
        <v>45821</v>
      </c>
      <c r="E514" s="2">
        <v>45831</v>
      </c>
      <c r="F514" s="1">
        <v>100306</v>
      </c>
      <c r="G514" s="1">
        <v>1</v>
      </c>
      <c r="H514" s="1">
        <v>1</v>
      </c>
      <c r="I514" s="1">
        <v>0</v>
      </c>
      <c r="J514" s="1" t="str">
        <v>Delhi</v>
      </c>
      <c r="K514" s="1">
        <v>0</v>
      </c>
      <c r="L514" s="1"/>
      <c r="M514" s="1">
        <f t="shared" si="21"/>
        <v>5227.2</v>
      </c>
      <c r="N514" s="1">
        <f t="shared" si="22"/>
        <v>5227.2</v>
      </c>
      <c r="O514" s="1">
        <f t="shared" si="23"/>
        <v>0</v>
      </c>
    </row>
    <row r="515" spans="1:15" x14ac:dyDescent="0.25">
      <c r="A515" s="1" t="str">
        <v>BioLegend</v>
      </c>
      <c r="B515" s="1">
        <v>4329.6000000000004</v>
      </c>
      <c r="C515" s="1" t="str">
        <v>EED116333</v>
      </c>
      <c r="D515" s="2">
        <v>45821</v>
      </c>
      <c r="E515" s="2">
        <v>45831</v>
      </c>
      <c r="F515" s="1">
        <v>100327</v>
      </c>
      <c r="G515" s="1">
        <v>5</v>
      </c>
      <c r="H515" s="1">
        <v>5</v>
      </c>
      <c r="I515" s="1">
        <v>0</v>
      </c>
      <c r="J515" s="1" t="str">
        <v>Hyderabad</v>
      </c>
      <c r="K515" s="1">
        <v>0</v>
      </c>
      <c r="L515" s="1"/>
      <c r="M515" s="1">
        <f t="shared" ref="M515:M578" si="24">G515*B515</f>
        <v>21648</v>
      </c>
      <c r="N515" s="1">
        <f t="shared" ref="N515:N578" si="25">H515*B515</f>
        <v>21648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5332.8</v>
      </c>
      <c r="C516" s="1" t="str">
        <v>EED116333</v>
      </c>
      <c r="D516" s="2">
        <v>45821</v>
      </c>
      <c r="E516" s="2">
        <v>45831</v>
      </c>
      <c r="F516" s="1">
        <v>100425</v>
      </c>
      <c r="G516" s="1">
        <v>1</v>
      </c>
      <c r="H516" s="1">
        <v>1</v>
      </c>
      <c r="I516" s="1">
        <v>0</v>
      </c>
      <c r="J516" s="1" t="str">
        <v>Chandigarh</v>
      </c>
      <c r="K516" s="1">
        <v>0</v>
      </c>
      <c r="L516" s="1"/>
      <c r="M516" s="1">
        <f t="shared" si="24"/>
        <v>5332.8</v>
      </c>
      <c r="N516" s="1">
        <f t="shared" si="25"/>
        <v>5332.8</v>
      </c>
      <c r="O516" s="1">
        <f t="shared" si="26"/>
        <v>0</v>
      </c>
    </row>
    <row r="517" spans="1:15" x14ac:dyDescent="0.25">
      <c r="A517" s="1" t="str">
        <v>BioLegend</v>
      </c>
      <c r="B517" s="1">
        <v>15206.400000000001</v>
      </c>
      <c r="C517" s="1" t="str">
        <v>EED116333</v>
      </c>
      <c r="D517" s="2">
        <v>45821</v>
      </c>
      <c r="E517" s="2">
        <v>45831</v>
      </c>
      <c r="F517" s="1">
        <v>100432</v>
      </c>
      <c r="G517" s="1">
        <v>1</v>
      </c>
      <c r="H517" s="1">
        <v>1</v>
      </c>
      <c r="I517" s="1">
        <v>0</v>
      </c>
      <c r="J517" s="1" t="str">
        <v>Faridabad</v>
      </c>
      <c r="K517" s="1">
        <v>0</v>
      </c>
      <c r="L517" s="1"/>
      <c r="M517" s="1">
        <f t="shared" si="24"/>
        <v>15206.400000000001</v>
      </c>
      <c r="N517" s="1">
        <f t="shared" si="25"/>
        <v>15206.400000000001</v>
      </c>
      <c r="O517" s="1">
        <f t="shared" si="26"/>
        <v>0</v>
      </c>
    </row>
    <row r="518" spans="1:15" x14ac:dyDescent="0.25">
      <c r="A518" s="1" t="str">
        <v>BioLegend</v>
      </c>
      <c r="B518" s="1">
        <v>5662.7999999999993</v>
      </c>
      <c r="C518" s="1" t="str">
        <v>EED116333</v>
      </c>
      <c r="D518" s="2">
        <v>45821</v>
      </c>
      <c r="E518" s="2">
        <v>45831</v>
      </c>
      <c r="F518" s="1">
        <v>100510</v>
      </c>
      <c r="G518" s="1">
        <v>1</v>
      </c>
      <c r="H518" s="1">
        <v>1</v>
      </c>
      <c r="I518" s="1">
        <v>0</v>
      </c>
      <c r="J518" s="1" t="str">
        <v>Ropar</v>
      </c>
      <c r="K518" s="1">
        <v>0</v>
      </c>
      <c r="L518" s="1"/>
      <c r="M518" s="1">
        <f t="shared" si="24"/>
        <v>5662.7999999999993</v>
      </c>
      <c r="N518" s="1">
        <f t="shared" si="25"/>
        <v>5662.7999999999993</v>
      </c>
      <c r="O518" s="1">
        <f t="shared" si="26"/>
        <v>0</v>
      </c>
    </row>
    <row r="519" spans="1:15" x14ac:dyDescent="0.25">
      <c r="A519" s="1" t="str">
        <v>BioLegend</v>
      </c>
      <c r="B519" s="1">
        <v>4752</v>
      </c>
      <c r="C519" s="1" t="str">
        <v>EED116333</v>
      </c>
      <c r="D519" s="2">
        <v>45821</v>
      </c>
      <c r="E519" s="2">
        <v>45831</v>
      </c>
      <c r="F519" s="1">
        <v>100512</v>
      </c>
      <c r="G519" s="1">
        <v>1</v>
      </c>
      <c r="H519" s="1">
        <v>1</v>
      </c>
      <c r="I519" s="1">
        <v>0</v>
      </c>
      <c r="J519" s="1" t="str">
        <v>Pune</v>
      </c>
      <c r="K519" s="1">
        <v>0</v>
      </c>
      <c r="L519" s="1"/>
      <c r="M519" s="1">
        <f t="shared" si="24"/>
        <v>4752</v>
      </c>
      <c r="N519" s="1">
        <f t="shared" si="25"/>
        <v>4752</v>
      </c>
      <c r="O519" s="1">
        <f t="shared" si="26"/>
        <v>0</v>
      </c>
    </row>
    <row r="520" spans="1:15" x14ac:dyDescent="0.25">
      <c r="A520" s="1" t="str">
        <v>BioLegend</v>
      </c>
      <c r="B520" s="1">
        <v>5544</v>
      </c>
      <c r="C520" s="1" t="str">
        <v>EED116333</v>
      </c>
      <c r="D520" s="2">
        <v>45821</v>
      </c>
      <c r="E520" s="2">
        <v>45831</v>
      </c>
      <c r="F520" s="1">
        <v>100516</v>
      </c>
      <c r="G520" s="1">
        <v>1</v>
      </c>
      <c r="H520" s="1">
        <v>1</v>
      </c>
      <c r="I520" s="1">
        <v>0</v>
      </c>
      <c r="J520" s="1" t="str">
        <v>Delhi</v>
      </c>
      <c r="K520" s="1">
        <v>0</v>
      </c>
      <c r="L520" s="1"/>
      <c r="M520" s="1">
        <f t="shared" si="24"/>
        <v>5544</v>
      </c>
      <c r="N520" s="1">
        <f t="shared" si="25"/>
        <v>5544</v>
      </c>
      <c r="O520" s="1">
        <f t="shared" si="26"/>
        <v>0</v>
      </c>
    </row>
    <row r="521" spans="1:15" x14ac:dyDescent="0.25">
      <c r="A521" s="1" t="str">
        <v>BioLegend</v>
      </c>
      <c r="B521" s="1">
        <v>12302.400000000001</v>
      </c>
      <c r="C521" s="1" t="str">
        <v>EED116333</v>
      </c>
      <c r="D521" s="2">
        <v>45821</v>
      </c>
      <c r="E521" s="2">
        <v>45831</v>
      </c>
      <c r="F521" s="1">
        <v>100530</v>
      </c>
      <c r="G521" s="1">
        <v>1</v>
      </c>
      <c r="H521" s="1">
        <v>1</v>
      </c>
      <c r="I521" s="1">
        <v>0</v>
      </c>
      <c r="J521" s="1" t="str">
        <v>Delhi</v>
      </c>
      <c r="K521" s="1">
        <v>0</v>
      </c>
      <c r="L521" s="1"/>
      <c r="M521" s="1">
        <f t="shared" si="24"/>
        <v>12302.400000000001</v>
      </c>
      <c r="N521" s="1">
        <f t="shared" si="25"/>
        <v>12302.400000000001</v>
      </c>
      <c r="O521" s="1">
        <f t="shared" si="26"/>
        <v>0</v>
      </c>
    </row>
    <row r="522" spans="1:15" x14ac:dyDescent="0.25">
      <c r="A522" s="1" t="str">
        <v>BioLegend</v>
      </c>
      <c r="B522" s="1">
        <v>1584</v>
      </c>
      <c r="C522" s="1" t="str">
        <v>EED116333</v>
      </c>
      <c r="D522" s="2">
        <v>45821</v>
      </c>
      <c r="E522" s="2">
        <v>45831</v>
      </c>
      <c r="F522" s="1">
        <v>100705</v>
      </c>
      <c r="G522" s="1">
        <v>1</v>
      </c>
      <c r="H522" s="1">
        <v>1</v>
      </c>
      <c r="I522" s="1">
        <v>0</v>
      </c>
      <c r="J522" s="1" t="str">
        <v>Delhi</v>
      </c>
      <c r="K522" s="1">
        <v>0</v>
      </c>
      <c r="L522" s="1"/>
      <c r="M522" s="1">
        <f t="shared" si="24"/>
        <v>1584</v>
      </c>
      <c r="N522" s="1">
        <f t="shared" si="25"/>
        <v>1584</v>
      </c>
      <c r="O522" s="1">
        <f t="shared" si="26"/>
        <v>0</v>
      </c>
    </row>
    <row r="523" spans="1:15" x14ac:dyDescent="0.25">
      <c r="A523" s="1" t="str">
        <v>BioLegend</v>
      </c>
      <c r="B523" s="1">
        <v>5649.6</v>
      </c>
      <c r="C523" s="1" t="str">
        <v>EED116333</v>
      </c>
      <c r="D523" s="2">
        <v>45821</v>
      </c>
      <c r="E523" s="2">
        <v>45831</v>
      </c>
      <c r="F523" s="1">
        <v>100708</v>
      </c>
      <c r="G523" s="1">
        <v>1</v>
      </c>
      <c r="H523" s="1">
        <v>1</v>
      </c>
      <c r="I523" s="1">
        <v>0</v>
      </c>
      <c r="J523" s="1" t="str">
        <v>Chandigarh</v>
      </c>
      <c r="K523" s="1">
        <v>0</v>
      </c>
      <c r="L523" s="1"/>
      <c r="M523" s="1">
        <f t="shared" si="24"/>
        <v>5649.6</v>
      </c>
      <c r="N523" s="1">
        <f t="shared" si="25"/>
        <v>5649.6</v>
      </c>
      <c r="O523" s="1">
        <f t="shared" si="26"/>
        <v>0</v>
      </c>
    </row>
    <row r="524" spans="1:15" x14ac:dyDescent="0.25">
      <c r="A524" s="1" t="str">
        <v>BioLegend</v>
      </c>
      <c r="B524" s="1">
        <v>3801.6000000000004</v>
      </c>
      <c r="C524" s="1" t="str">
        <v>EED116333</v>
      </c>
      <c r="D524" s="2">
        <v>45821</v>
      </c>
      <c r="E524" s="2">
        <v>45831</v>
      </c>
      <c r="F524" s="1">
        <v>100723</v>
      </c>
      <c r="G524" s="1">
        <v>1</v>
      </c>
      <c r="H524" s="1">
        <v>1</v>
      </c>
      <c r="I524" s="1">
        <v>0</v>
      </c>
      <c r="J524" s="1" t="str">
        <v>Delhi</v>
      </c>
      <c r="K524" s="1">
        <v>0</v>
      </c>
      <c r="L524" s="1"/>
      <c r="M524" s="1">
        <f t="shared" si="24"/>
        <v>3801.6000000000004</v>
      </c>
      <c r="N524" s="1">
        <f t="shared" si="25"/>
        <v>3801.6000000000004</v>
      </c>
      <c r="O524" s="1">
        <f t="shared" si="26"/>
        <v>0</v>
      </c>
    </row>
    <row r="525" spans="1:15" x14ac:dyDescent="0.25">
      <c r="A525" s="1" t="str">
        <v>BioLegend</v>
      </c>
      <c r="B525" s="1">
        <v>18018</v>
      </c>
      <c r="C525" s="1" t="str">
        <v>EED116333</v>
      </c>
      <c r="D525" s="2">
        <v>45821</v>
      </c>
      <c r="E525" s="2">
        <v>45831</v>
      </c>
      <c r="F525" s="1">
        <v>100744</v>
      </c>
      <c r="G525" s="1">
        <v>1</v>
      </c>
      <c r="H525" s="1">
        <v>1</v>
      </c>
      <c r="I525" s="1">
        <v>0</v>
      </c>
      <c r="J525" s="1" t="str">
        <v>Ropar</v>
      </c>
      <c r="K525" s="1">
        <v>0</v>
      </c>
      <c r="L525" s="1"/>
      <c r="M525" s="1">
        <f t="shared" si="24"/>
        <v>18018</v>
      </c>
      <c r="N525" s="1">
        <f t="shared" si="25"/>
        <v>18018</v>
      </c>
      <c r="O525" s="1">
        <f t="shared" si="26"/>
        <v>0</v>
      </c>
    </row>
    <row r="526" spans="1:15" x14ac:dyDescent="0.25">
      <c r="A526" s="1" t="str">
        <v>BioLegend</v>
      </c>
      <c r="B526" s="1">
        <v>16632</v>
      </c>
      <c r="C526" s="1" t="str">
        <v>EED116333</v>
      </c>
      <c r="D526" s="2">
        <v>45821</v>
      </c>
      <c r="E526" s="2">
        <v>45831</v>
      </c>
      <c r="F526" s="1">
        <v>100753</v>
      </c>
      <c r="G526" s="1">
        <v>1</v>
      </c>
      <c r="H526" s="1">
        <v>1</v>
      </c>
      <c r="I526" s="1">
        <v>0</v>
      </c>
      <c r="J526" s="1" t="str">
        <v>Faridabad</v>
      </c>
      <c r="K526" s="1">
        <v>0</v>
      </c>
      <c r="L526" s="1"/>
      <c r="M526" s="1">
        <f t="shared" si="24"/>
        <v>16632</v>
      </c>
      <c r="N526" s="1">
        <f t="shared" si="25"/>
        <v>16632</v>
      </c>
      <c r="O526" s="1">
        <f t="shared" si="26"/>
        <v>0</v>
      </c>
    </row>
    <row r="527" spans="1:15" x14ac:dyDescent="0.25">
      <c r="A527" s="1" t="str">
        <v>BioLegend</v>
      </c>
      <c r="B527" s="1">
        <v>1742.4</v>
      </c>
      <c r="C527" s="1" t="str">
        <v>EED116333</v>
      </c>
      <c r="D527" s="2">
        <v>45821</v>
      </c>
      <c r="E527" s="2">
        <v>45831</v>
      </c>
      <c r="F527" s="1">
        <v>101211</v>
      </c>
      <c r="G527" s="1">
        <v>1</v>
      </c>
      <c r="H527" s="1">
        <v>1</v>
      </c>
      <c r="I527" s="1">
        <v>0</v>
      </c>
      <c r="J527" s="1" t="str">
        <v>Delhi</v>
      </c>
      <c r="K527" s="1">
        <v>0</v>
      </c>
      <c r="L527" s="1"/>
      <c r="M527" s="1">
        <f t="shared" si="24"/>
        <v>1742.4</v>
      </c>
      <c r="N527" s="1">
        <f t="shared" si="25"/>
        <v>1742.4</v>
      </c>
      <c r="O527" s="1">
        <f t="shared" si="26"/>
        <v>0</v>
      </c>
    </row>
    <row r="528" spans="1:15" x14ac:dyDescent="0.25">
      <c r="A528" s="1" t="str">
        <v>BioLegend</v>
      </c>
      <c r="B528" s="1">
        <v>15206.400000000001</v>
      </c>
      <c r="C528" s="1" t="str">
        <v>EED116333</v>
      </c>
      <c r="D528" s="2">
        <v>45821</v>
      </c>
      <c r="E528" s="2">
        <v>45831</v>
      </c>
      <c r="F528" s="1">
        <v>101230</v>
      </c>
      <c r="G528" s="1">
        <v>2</v>
      </c>
      <c r="H528" s="1">
        <v>2</v>
      </c>
      <c r="I528" s="1">
        <v>0</v>
      </c>
      <c r="J528" s="1" t="str">
        <v>Mumbai</v>
      </c>
      <c r="K528" s="1">
        <v>0</v>
      </c>
      <c r="L528" s="1"/>
      <c r="M528" s="1">
        <f t="shared" si="24"/>
        <v>30412.800000000003</v>
      </c>
      <c r="N528" s="1">
        <f t="shared" si="25"/>
        <v>30412.800000000003</v>
      </c>
      <c r="O528" s="1">
        <f t="shared" si="26"/>
        <v>0</v>
      </c>
    </row>
    <row r="529" spans="1:15" x14ac:dyDescent="0.25">
      <c r="A529" s="1" t="str">
        <v>BioLegend</v>
      </c>
      <c r="B529" s="1">
        <v>16051.2</v>
      </c>
      <c r="C529" s="1" t="str">
        <v>EED116333</v>
      </c>
      <c r="D529" s="2">
        <v>45821</v>
      </c>
      <c r="E529" s="2">
        <v>45831</v>
      </c>
      <c r="F529" s="1">
        <v>101256</v>
      </c>
      <c r="G529" s="1">
        <v>1</v>
      </c>
      <c r="H529" s="1">
        <v>1</v>
      </c>
      <c r="I529" s="1">
        <v>0</v>
      </c>
      <c r="J529" s="1" t="str">
        <v>Faridabad</v>
      </c>
      <c r="K529" s="1">
        <v>0</v>
      </c>
      <c r="L529" s="1"/>
      <c r="M529" s="1">
        <f t="shared" si="24"/>
        <v>16051.2</v>
      </c>
      <c r="N529" s="1">
        <f t="shared" si="25"/>
        <v>16051.2</v>
      </c>
      <c r="O529" s="1">
        <f t="shared" si="26"/>
        <v>0</v>
      </c>
    </row>
    <row r="530" spans="1:15" x14ac:dyDescent="0.25">
      <c r="A530" s="1" t="str">
        <v>BioLegend</v>
      </c>
      <c r="B530" s="1">
        <v>3748.8</v>
      </c>
      <c r="C530" s="1" t="str">
        <v>EED116333</v>
      </c>
      <c r="D530" s="2">
        <v>45821</v>
      </c>
      <c r="E530" s="2">
        <v>45831</v>
      </c>
      <c r="F530" s="1">
        <v>102005</v>
      </c>
      <c r="G530" s="1">
        <v>6</v>
      </c>
      <c r="H530" s="1">
        <v>6</v>
      </c>
      <c r="I530" s="1">
        <v>0</v>
      </c>
      <c r="J530" s="1" t="str">
        <v>Hyderabad</v>
      </c>
      <c r="K530" s="1">
        <v>0</v>
      </c>
      <c r="L530" s="1"/>
      <c r="M530" s="1">
        <f t="shared" si="24"/>
        <v>22492.800000000003</v>
      </c>
      <c r="N530" s="1">
        <f t="shared" si="25"/>
        <v>22492.800000000003</v>
      </c>
      <c r="O530" s="1">
        <f t="shared" si="26"/>
        <v>0</v>
      </c>
    </row>
    <row r="531" spans="1:15" x14ac:dyDescent="0.25">
      <c r="A531" s="1" t="str">
        <v>BioLegend</v>
      </c>
      <c r="B531" s="1">
        <v>4593.6000000000004</v>
      </c>
      <c r="C531" s="1" t="str">
        <v>EED116333</v>
      </c>
      <c r="D531" s="2">
        <v>45821</v>
      </c>
      <c r="E531" s="2">
        <v>45831</v>
      </c>
      <c r="F531" s="1">
        <v>102015</v>
      </c>
      <c r="G531" s="1">
        <v>1</v>
      </c>
      <c r="H531" s="1">
        <v>1</v>
      </c>
      <c r="I531" s="1">
        <v>0</v>
      </c>
      <c r="J531" s="1" t="str">
        <v>Chandigarh</v>
      </c>
      <c r="K531" s="1">
        <v>0</v>
      </c>
      <c r="L531" s="1"/>
      <c r="M531" s="1">
        <f t="shared" si="24"/>
        <v>4593.6000000000004</v>
      </c>
      <c r="N531" s="1">
        <f t="shared" si="25"/>
        <v>4593.6000000000004</v>
      </c>
      <c r="O531" s="1">
        <f t="shared" si="26"/>
        <v>0</v>
      </c>
    </row>
    <row r="532" spans="1:15" x14ac:dyDescent="0.25">
      <c r="A532" s="1" t="str">
        <v>BioLegend</v>
      </c>
      <c r="B532" s="1">
        <v>5332.8</v>
      </c>
      <c r="C532" s="1" t="str">
        <v>EED116333</v>
      </c>
      <c r="D532" s="2">
        <v>45821</v>
      </c>
      <c r="E532" s="2">
        <v>45831</v>
      </c>
      <c r="F532" s="1">
        <v>102205</v>
      </c>
      <c r="G532" s="1">
        <v>1</v>
      </c>
      <c r="H532" s="1">
        <v>1</v>
      </c>
      <c r="I532" s="1">
        <v>0</v>
      </c>
      <c r="J532" s="1" t="str">
        <v>Lucknow</v>
      </c>
      <c r="K532" s="1">
        <v>0</v>
      </c>
      <c r="L532" s="1"/>
      <c r="M532" s="1">
        <f t="shared" si="24"/>
        <v>5332.8</v>
      </c>
      <c r="N532" s="1">
        <f t="shared" si="25"/>
        <v>5332.8</v>
      </c>
      <c r="O532" s="1">
        <f t="shared" si="26"/>
        <v>0</v>
      </c>
    </row>
    <row r="533" spans="1:15" x14ac:dyDescent="0.25">
      <c r="A533" s="1" t="str">
        <v>BioLegend</v>
      </c>
      <c r="B533" s="1">
        <v>2956.8</v>
      </c>
      <c r="C533" s="1" t="str">
        <v>EED116333</v>
      </c>
      <c r="D533" s="2">
        <v>45821</v>
      </c>
      <c r="E533" s="2">
        <v>45831</v>
      </c>
      <c r="F533" s="1">
        <v>103007</v>
      </c>
      <c r="G533" s="1">
        <v>1</v>
      </c>
      <c r="H533" s="1">
        <v>1</v>
      </c>
      <c r="I533" s="1">
        <v>0</v>
      </c>
      <c r="J533" s="1" t="str">
        <v>Delhi</v>
      </c>
      <c r="K533" s="1">
        <v>0</v>
      </c>
      <c r="L533" s="1"/>
      <c r="M533" s="1">
        <f t="shared" si="24"/>
        <v>2956.8</v>
      </c>
      <c r="N533" s="1">
        <f t="shared" si="25"/>
        <v>2956.8</v>
      </c>
      <c r="O533" s="1">
        <f t="shared" si="26"/>
        <v>0</v>
      </c>
    </row>
    <row r="534" spans="1:15" x14ac:dyDescent="0.25">
      <c r="A534" s="1" t="str">
        <v>BioLegend</v>
      </c>
      <c r="B534" s="1">
        <v>5332.8</v>
      </c>
      <c r="C534" s="1" t="str">
        <v>EED116333</v>
      </c>
      <c r="D534" s="2">
        <v>45821</v>
      </c>
      <c r="E534" s="2">
        <v>45831</v>
      </c>
      <c r="F534" s="1">
        <v>103017</v>
      </c>
      <c r="G534" s="1">
        <v>2</v>
      </c>
      <c r="H534" s="1">
        <v>2</v>
      </c>
      <c r="I534" s="1">
        <v>0</v>
      </c>
      <c r="J534" s="1" t="str">
        <v>Hyderabad</v>
      </c>
      <c r="K534" s="1">
        <v>0</v>
      </c>
      <c r="L534" s="1"/>
      <c r="M534" s="1">
        <f t="shared" si="24"/>
        <v>10665.6</v>
      </c>
      <c r="N534" s="1">
        <f t="shared" si="25"/>
        <v>10665.6</v>
      </c>
      <c r="O534" s="1">
        <f t="shared" si="26"/>
        <v>0</v>
      </c>
    </row>
    <row r="535" spans="1:15" x14ac:dyDescent="0.25">
      <c r="A535" s="1" t="str">
        <v>BioLegend</v>
      </c>
      <c r="B535" s="1">
        <v>2323.1999999999998</v>
      </c>
      <c r="C535" s="1" t="str">
        <v>EED116333</v>
      </c>
      <c r="D535" s="2">
        <v>45821</v>
      </c>
      <c r="E535" s="2">
        <v>45831</v>
      </c>
      <c r="F535" s="1">
        <v>103023</v>
      </c>
      <c r="G535" s="1">
        <v>1</v>
      </c>
      <c r="H535" s="1">
        <v>1</v>
      </c>
      <c r="I535" s="1">
        <v>0</v>
      </c>
      <c r="J535" s="1" t="str">
        <v>Chandigarh</v>
      </c>
      <c r="K535" s="1">
        <v>0</v>
      </c>
      <c r="L535" s="1"/>
      <c r="M535" s="1">
        <f t="shared" si="24"/>
        <v>2323.1999999999998</v>
      </c>
      <c r="N535" s="1">
        <f t="shared" si="25"/>
        <v>2323.1999999999998</v>
      </c>
      <c r="O535" s="1">
        <f t="shared" si="26"/>
        <v>0</v>
      </c>
    </row>
    <row r="536" spans="1:15" x14ac:dyDescent="0.25">
      <c r="A536" s="1" t="str">
        <v>BioLegend</v>
      </c>
      <c r="B536" s="1">
        <v>13992</v>
      </c>
      <c r="C536" s="1" t="str">
        <v>EED116333</v>
      </c>
      <c r="D536" s="2">
        <v>45821</v>
      </c>
      <c r="E536" s="2">
        <v>45831</v>
      </c>
      <c r="F536" s="1">
        <v>103032</v>
      </c>
      <c r="G536" s="1">
        <v>1</v>
      </c>
      <c r="H536" s="1">
        <v>1</v>
      </c>
      <c r="I536" s="1">
        <v>0</v>
      </c>
      <c r="J536" s="1" t="str">
        <v>Ropar</v>
      </c>
      <c r="K536" s="1">
        <v>0</v>
      </c>
      <c r="L536" s="1"/>
      <c r="M536" s="1">
        <f t="shared" si="24"/>
        <v>13992</v>
      </c>
      <c r="N536" s="1">
        <f t="shared" si="25"/>
        <v>13992</v>
      </c>
      <c r="O536" s="1">
        <f t="shared" si="26"/>
        <v>0</v>
      </c>
    </row>
    <row r="537" spans="1:15" x14ac:dyDescent="0.25">
      <c r="A537" s="1" t="str">
        <v>BioLegend</v>
      </c>
      <c r="B537" s="1">
        <v>18018</v>
      </c>
      <c r="C537" s="1" t="str">
        <v>EED116333</v>
      </c>
      <c r="D537" s="2">
        <v>45821</v>
      </c>
      <c r="E537" s="2">
        <v>45831</v>
      </c>
      <c r="F537" s="1">
        <v>103059</v>
      </c>
      <c r="G537" s="1">
        <v>1</v>
      </c>
      <c r="H537" s="1">
        <v>1</v>
      </c>
      <c r="I537" s="1">
        <v>0</v>
      </c>
      <c r="J537" s="1" t="str">
        <v>Faridabad</v>
      </c>
      <c r="K537" s="1">
        <v>0</v>
      </c>
      <c r="L537" s="1"/>
      <c r="M537" s="1">
        <f t="shared" si="24"/>
        <v>18018</v>
      </c>
      <c r="N537" s="1">
        <f t="shared" si="25"/>
        <v>18018</v>
      </c>
      <c r="O537" s="1">
        <f t="shared" si="26"/>
        <v>0</v>
      </c>
    </row>
    <row r="538" spans="1:15" x14ac:dyDescent="0.25">
      <c r="A538" s="1" t="str">
        <v>BioLegend</v>
      </c>
      <c r="B538" s="1">
        <v>12012</v>
      </c>
      <c r="C538" s="1" t="str">
        <v>EED116333</v>
      </c>
      <c r="D538" s="2">
        <v>45821</v>
      </c>
      <c r="E538" s="2">
        <v>45831</v>
      </c>
      <c r="F538" s="1">
        <v>103133</v>
      </c>
      <c r="G538" s="1">
        <v>1</v>
      </c>
      <c r="H538" s="1">
        <v>1</v>
      </c>
      <c r="I538" s="1">
        <v>0</v>
      </c>
      <c r="J538" s="1" t="str">
        <v>Lucknow</v>
      </c>
      <c r="K538" s="1">
        <v>0</v>
      </c>
      <c r="L538" s="1"/>
      <c r="M538" s="1">
        <f t="shared" si="24"/>
        <v>12012</v>
      </c>
      <c r="N538" s="1">
        <f t="shared" si="25"/>
        <v>12012</v>
      </c>
      <c r="O538" s="1">
        <f t="shared" si="26"/>
        <v>0</v>
      </c>
    </row>
    <row r="539" spans="1:15" x14ac:dyDescent="0.25">
      <c r="A539" s="1" t="str">
        <v>BioLegend</v>
      </c>
      <c r="B539" s="1">
        <v>17292</v>
      </c>
      <c r="C539" s="1" t="str">
        <v>EED116333</v>
      </c>
      <c r="D539" s="2">
        <v>45821</v>
      </c>
      <c r="E539" s="2">
        <v>45831</v>
      </c>
      <c r="F539" s="1">
        <v>103155</v>
      </c>
      <c r="G539" s="1">
        <v>1</v>
      </c>
      <c r="H539" s="1">
        <v>1</v>
      </c>
      <c r="I539" s="1">
        <v>0</v>
      </c>
      <c r="J539" s="1" t="str">
        <v>Delhi</v>
      </c>
      <c r="K539" s="1">
        <v>0</v>
      </c>
      <c r="L539" s="1"/>
      <c r="M539" s="1">
        <f t="shared" si="24"/>
        <v>17292</v>
      </c>
      <c r="N539" s="1">
        <f t="shared" si="25"/>
        <v>17292</v>
      </c>
      <c r="O539" s="1">
        <f t="shared" si="26"/>
        <v>0</v>
      </c>
    </row>
    <row r="540" spans="1:15" x14ac:dyDescent="0.25">
      <c r="A540" s="1" t="str">
        <v>BioLegend</v>
      </c>
      <c r="B540" s="1">
        <v>11888.8</v>
      </c>
      <c r="C540" s="1" t="str">
        <v>EED116333</v>
      </c>
      <c r="D540" s="2">
        <v>45821</v>
      </c>
      <c r="E540" s="2">
        <v>45831</v>
      </c>
      <c r="F540" s="1">
        <v>104412</v>
      </c>
      <c r="G540" s="1">
        <v>1</v>
      </c>
      <c r="H540" s="1">
        <v>1</v>
      </c>
      <c r="I540" s="1">
        <v>0</v>
      </c>
      <c r="J540" s="1" t="str">
        <v>Faridabad</v>
      </c>
      <c r="K540" s="1">
        <v>0</v>
      </c>
      <c r="L540" s="1"/>
      <c r="M540" s="1">
        <f t="shared" si="24"/>
        <v>11888.8</v>
      </c>
      <c r="N540" s="1">
        <f t="shared" si="25"/>
        <v>11888.8</v>
      </c>
      <c r="O540" s="1">
        <f t="shared" si="26"/>
        <v>0</v>
      </c>
    </row>
    <row r="541" spans="1:15" x14ac:dyDescent="0.25">
      <c r="A541" s="1" t="str">
        <v>BioLegend</v>
      </c>
      <c r="B541" s="1">
        <v>11888.8</v>
      </c>
      <c r="C541" s="1" t="str">
        <v>EED116333</v>
      </c>
      <c r="D541" s="2">
        <v>45821</v>
      </c>
      <c r="E541" s="2">
        <v>45831</v>
      </c>
      <c r="F541" s="1">
        <v>104412</v>
      </c>
      <c r="G541" s="1">
        <v>1</v>
      </c>
      <c r="H541" s="1">
        <v>1</v>
      </c>
      <c r="I541" s="1">
        <v>0</v>
      </c>
      <c r="J541" s="1" t="str">
        <v>Ropar</v>
      </c>
      <c r="K541" s="1">
        <v>0</v>
      </c>
      <c r="L541" s="1"/>
      <c r="M541" s="1">
        <f t="shared" si="24"/>
        <v>11888.8</v>
      </c>
      <c r="N541" s="1">
        <f t="shared" si="25"/>
        <v>11888.8</v>
      </c>
      <c r="O541" s="1">
        <f t="shared" si="26"/>
        <v>0</v>
      </c>
    </row>
    <row r="542" spans="1:15" x14ac:dyDescent="0.25">
      <c r="A542" s="1" t="str">
        <v>BioLegend</v>
      </c>
      <c r="B542" s="1">
        <v>4382.3999999999996</v>
      </c>
      <c r="C542" s="1" t="str">
        <v>EED116333</v>
      </c>
      <c r="D542" s="2">
        <v>45821</v>
      </c>
      <c r="E542" s="2">
        <v>45831</v>
      </c>
      <c r="F542" s="1">
        <v>104505</v>
      </c>
      <c r="G542" s="1">
        <v>1</v>
      </c>
      <c r="H542" s="1">
        <v>1</v>
      </c>
      <c r="I542" s="1">
        <v>0</v>
      </c>
      <c r="J542" s="1" t="str">
        <v>Faridabad</v>
      </c>
      <c r="K542" s="1">
        <v>0</v>
      </c>
      <c r="L542" s="1"/>
      <c r="M542" s="1">
        <f t="shared" si="24"/>
        <v>4382.3999999999996</v>
      </c>
      <c r="N542" s="1">
        <f t="shared" si="25"/>
        <v>4382.3999999999996</v>
      </c>
      <c r="O542" s="1">
        <f t="shared" si="26"/>
        <v>0</v>
      </c>
    </row>
    <row r="543" spans="1:15" x14ac:dyDescent="0.25">
      <c r="A543" s="1" t="str">
        <v>BioLegend</v>
      </c>
      <c r="B543" s="1">
        <v>15470.400000000001</v>
      </c>
      <c r="C543" s="1" t="str">
        <v>EED116333</v>
      </c>
      <c r="D543" s="2">
        <v>45821</v>
      </c>
      <c r="E543" s="2">
        <v>45831</v>
      </c>
      <c r="F543" s="1">
        <v>104508</v>
      </c>
      <c r="G543" s="1">
        <v>1</v>
      </c>
      <c r="H543" s="1">
        <v>1</v>
      </c>
      <c r="I543" s="1">
        <v>0</v>
      </c>
      <c r="J543" s="1" t="str">
        <v>Ropar</v>
      </c>
      <c r="K543" s="1">
        <v>0</v>
      </c>
      <c r="L543" s="1"/>
      <c r="M543" s="1">
        <f t="shared" si="24"/>
        <v>15470.400000000001</v>
      </c>
      <c r="N543" s="1">
        <f t="shared" si="25"/>
        <v>15470.400000000001</v>
      </c>
      <c r="O543" s="1">
        <f t="shared" si="26"/>
        <v>0</v>
      </c>
    </row>
    <row r="544" spans="1:15" x14ac:dyDescent="0.25">
      <c r="A544" s="1" t="str">
        <v>BioLegend</v>
      </c>
      <c r="B544" s="1">
        <v>4382.3999999999996</v>
      </c>
      <c r="C544" s="1" t="str">
        <v>EED116333</v>
      </c>
      <c r="D544" s="2">
        <v>45821</v>
      </c>
      <c r="E544" s="2">
        <v>45831</v>
      </c>
      <c r="F544" s="1">
        <v>104525</v>
      </c>
      <c r="G544" s="1">
        <v>1</v>
      </c>
      <c r="H544" s="1">
        <v>1</v>
      </c>
      <c r="I544" s="1">
        <v>0</v>
      </c>
      <c r="J544" s="1" t="str">
        <v>Hyderabad</v>
      </c>
      <c r="K544" s="1">
        <v>0</v>
      </c>
      <c r="L544" s="1"/>
      <c r="M544" s="1">
        <f t="shared" si="24"/>
        <v>4382.3999999999996</v>
      </c>
      <c r="N544" s="1">
        <f t="shared" si="25"/>
        <v>4382.3999999999996</v>
      </c>
      <c r="O544" s="1">
        <f t="shared" si="26"/>
        <v>0</v>
      </c>
    </row>
    <row r="545" spans="1:15" x14ac:dyDescent="0.25">
      <c r="A545" s="1" t="str">
        <v>BioLegend</v>
      </c>
      <c r="B545" s="1">
        <v>12091.2</v>
      </c>
      <c r="C545" s="1" t="str">
        <v>EED116333</v>
      </c>
      <c r="D545" s="2">
        <v>45821</v>
      </c>
      <c r="E545" s="2">
        <v>45831</v>
      </c>
      <c r="F545" s="1">
        <v>104718</v>
      </c>
      <c r="G545" s="1">
        <v>1</v>
      </c>
      <c r="H545" s="1">
        <v>1</v>
      </c>
      <c r="I545" s="1">
        <v>0</v>
      </c>
      <c r="J545" s="1" t="str">
        <v>Faridabad</v>
      </c>
      <c r="K545" s="1">
        <v>0</v>
      </c>
      <c r="L545" s="1"/>
      <c r="M545" s="1">
        <f t="shared" si="24"/>
        <v>12091.2</v>
      </c>
      <c r="N545" s="1">
        <f t="shared" si="25"/>
        <v>12091.2</v>
      </c>
      <c r="O545" s="1">
        <f t="shared" si="26"/>
        <v>0</v>
      </c>
    </row>
    <row r="546" spans="1:15" x14ac:dyDescent="0.25">
      <c r="A546" s="1" t="str">
        <v>BioLegend</v>
      </c>
      <c r="B546" s="1">
        <v>5491.2</v>
      </c>
      <c r="C546" s="1" t="str">
        <v>EED116333</v>
      </c>
      <c r="D546" s="2">
        <v>45821</v>
      </c>
      <c r="E546" s="2">
        <v>45831</v>
      </c>
      <c r="F546" s="1">
        <v>106105</v>
      </c>
      <c r="G546" s="1">
        <v>2</v>
      </c>
      <c r="H546" s="1">
        <v>2</v>
      </c>
      <c r="I546" s="1">
        <v>0</v>
      </c>
      <c r="J546" s="1" t="str">
        <v>Hyderabad</v>
      </c>
      <c r="K546" s="1">
        <v>0</v>
      </c>
      <c r="L546" s="1"/>
      <c r="M546" s="1">
        <f t="shared" si="24"/>
        <v>10982.4</v>
      </c>
      <c r="N546" s="1">
        <f t="shared" si="25"/>
        <v>10982.4</v>
      </c>
      <c r="O546" s="1">
        <f t="shared" si="26"/>
        <v>0</v>
      </c>
    </row>
    <row r="547" spans="1:15" x14ac:dyDescent="0.25">
      <c r="A547" s="1" t="str">
        <v>BioLegend</v>
      </c>
      <c r="B547" s="1">
        <v>11035.2</v>
      </c>
      <c r="C547" s="1" t="str">
        <v>EED116333</v>
      </c>
      <c r="D547" s="2">
        <v>45821</v>
      </c>
      <c r="E547" s="2">
        <v>45831</v>
      </c>
      <c r="F547" s="1">
        <v>107614</v>
      </c>
      <c r="G547" s="1">
        <v>1</v>
      </c>
      <c r="H547" s="1">
        <v>1</v>
      </c>
      <c r="I547" s="1">
        <v>0</v>
      </c>
      <c r="J547" s="1" t="str">
        <v>Pune</v>
      </c>
      <c r="K547" s="1">
        <v>0</v>
      </c>
      <c r="L547" s="1"/>
      <c r="M547" s="1">
        <f t="shared" si="24"/>
        <v>11035.2</v>
      </c>
      <c r="N547" s="1">
        <f t="shared" si="25"/>
        <v>11035.2</v>
      </c>
      <c r="O547" s="1">
        <f t="shared" si="26"/>
        <v>0</v>
      </c>
    </row>
    <row r="548" spans="1:15" x14ac:dyDescent="0.25">
      <c r="A548" s="1" t="str">
        <v>BioLegend</v>
      </c>
      <c r="B548" s="1">
        <v>14520</v>
      </c>
      <c r="C548" s="1" t="str">
        <v>EED116333</v>
      </c>
      <c r="D548" s="2">
        <v>45821</v>
      </c>
      <c r="E548" s="2">
        <v>45831</v>
      </c>
      <c r="F548" s="1">
        <v>108133</v>
      </c>
      <c r="G548" s="1">
        <v>1</v>
      </c>
      <c r="H548" s="1">
        <v>1</v>
      </c>
      <c r="I548" s="1">
        <v>0</v>
      </c>
      <c r="J548" s="1" t="str">
        <v>Lucknow</v>
      </c>
      <c r="K548" s="1">
        <v>0</v>
      </c>
      <c r="L548" s="1"/>
      <c r="M548" s="1">
        <f t="shared" si="24"/>
        <v>14520</v>
      </c>
      <c r="N548" s="1">
        <f t="shared" si="25"/>
        <v>14520</v>
      </c>
      <c r="O548" s="1">
        <f t="shared" si="26"/>
        <v>0</v>
      </c>
    </row>
    <row r="549" spans="1:15" x14ac:dyDescent="0.25">
      <c r="A549" s="1" t="str">
        <v>BioLegend</v>
      </c>
      <c r="B549" s="1">
        <v>9662.4</v>
      </c>
      <c r="C549" s="1" t="str">
        <v>EED116333</v>
      </c>
      <c r="D549" s="2">
        <v>45821</v>
      </c>
      <c r="E549" s="2">
        <v>45831</v>
      </c>
      <c r="F549" s="1">
        <v>108408</v>
      </c>
      <c r="G549" s="1">
        <v>1</v>
      </c>
      <c r="H549" s="1">
        <v>1</v>
      </c>
      <c r="I549" s="1">
        <v>0</v>
      </c>
      <c r="J549" s="1" t="str">
        <v>Chandigarh</v>
      </c>
      <c r="K549" s="1">
        <v>0</v>
      </c>
      <c r="L549" s="1"/>
      <c r="M549" s="1">
        <f t="shared" si="24"/>
        <v>9662.4</v>
      </c>
      <c r="N549" s="1">
        <f t="shared" si="25"/>
        <v>9662.4</v>
      </c>
      <c r="O549" s="1">
        <f t="shared" si="26"/>
        <v>0</v>
      </c>
    </row>
    <row r="550" spans="1:15" x14ac:dyDescent="0.25">
      <c r="A550" s="1" t="str">
        <v>BioLegend</v>
      </c>
      <c r="B550" s="1">
        <v>11616</v>
      </c>
      <c r="C550" s="1" t="str">
        <v>EED116333</v>
      </c>
      <c r="D550" s="2">
        <v>45821</v>
      </c>
      <c r="E550" s="2">
        <v>45831</v>
      </c>
      <c r="F550" s="1">
        <v>108437</v>
      </c>
      <c r="G550" s="1">
        <v>1</v>
      </c>
      <c r="H550" s="1">
        <v>1</v>
      </c>
      <c r="I550" s="1">
        <v>0</v>
      </c>
      <c r="J550" s="1" t="str">
        <v>Pune</v>
      </c>
      <c r="K550" s="1">
        <v>0</v>
      </c>
      <c r="L550" s="1"/>
      <c r="M550" s="1">
        <f t="shared" si="24"/>
        <v>11616</v>
      </c>
      <c r="N550" s="1">
        <f t="shared" si="25"/>
        <v>11616</v>
      </c>
      <c r="O550" s="1">
        <f t="shared" si="26"/>
        <v>0</v>
      </c>
    </row>
    <row r="551" spans="1:15" x14ac:dyDescent="0.25">
      <c r="A551" s="1" t="str">
        <v>BioLegend</v>
      </c>
      <c r="B551" s="1">
        <v>20856</v>
      </c>
      <c r="C551" s="1" t="str">
        <v>EED116333</v>
      </c>
      <c r="D551" s="2">
        <v>45821</v>
      </c>
      <c r="E551" s="2">
        <v>45831</v>
      </c>
      <c r="F551" s="1">
        <v>108442</v>
      </c>
      <c r="G551" s="1">
        <v>1</v>
      </c>
      <c r="H551" s="1">
        <v>1</v>
      </c>
      <c r="I551" s="1">
        <v>0</v>
      </c>
      <c r="J551" s="1" t="str">
        <v>Faridabad</v>
      </c>
      <c r="K551" s="1">
        <v>0</v>
      </c>
      <c r="L551" s="1"/>
      <c r="M551" s="1">
        <f t="shared" si="24"/>
        <v>20856</v>
      </c>
      <c r="N551" s="1">
        <f t="shared" si="25"/>
        <v>20856</v>
      </c>
      <c r="O551" s="1">
        <f t="shared" si="26"/>
        <v>0</v>
      </c>
    </row>
    <row r="552" spans="1:15" x14ac:dyDescent="0.25">
      <c r="A552" s="1" t="str">
        <v>BioLegend</v>
      </c>
      <c r="B552" s="1">
        <v>4593.6000000000004</v>
      </c>
      <c r="C552" s="1" t="str">
        <v>EED116333</v>
      </c>
      <c r="D552" s="2">
        <v>45821</v>
      </c>
      <c r="E552" s="2">
        <v>45831</v>
      </c>
      <c r="F552" s="1">
        <v>108713</v>
      </c>
      <c r="G552" s="1">
        <v>1</v>
      </c>
      <c r="H552" s="1">
        <v>1</v>
      </c>
      <c r="I552" s="1">
        <v>0</v>
      </c>
      <c r="J552" s="1" t="str">
        <v>Faridabad</v>
      </c>
      <c r="K552" s="1">
        <v>0</v>
      </c>
      <c r="L552" s="1"/>
      <c r="M552" s="1">
        <f t="shared" si="24"/>
        <v>4593.6000000000004</v>
      </c>
      <c r="N552" s="1">
        <f t="shared" si="25"/>
        <v>4593.6000000000004</v>
      </c>
      <c r="O552" s="1">
        <f t="shared" si="26"/>
        <v>0</v>
      </c>
    </row>
    <row r="553" spans="1:15" x14ac:dyDescent="0.25">
      <c r="A553" s="1" t="str">
        <v>BioLegend</v>
      </c>
      <c r="B553" s="1">
        <v>11035.2</v>
      </c>
      <c r="C553" s="1" t="str">
        <v>EED116333</v>
      </c>
      <c r="D553" s="2">
        <v>45821</v>
      </c>
      <c r="E553" s="2">
        <v>45831</v>
      </c>
      <c r="F553" s="1">
        <v>109830</v>
      </c>
      <c r="G553" s="1">
        <v>1</v>
      </c>
      <c r="H553" s="1">
        <v>1</v>
      </c>
      <c r="I553" s="1">
        <v>0</v>
      </c>
      <c r="J553" s="1" t="str">
        <v>Pune</v>
      </c>
      <c r="K553" s="1">
        <v>0</v>
      </c>
      <c r="L553" s="1"/>
      <c r="M553" s="1">
        <f t="shared" si="24"/>
        <v>11035.2</v>
      </c>
      <c r="N553" s="1">
        <f t="shared" si="25"/>
        <v>11035.2</v>
      </c>
      <c r="O553" s="1">
        <f t="shared" si="26"/>
        <v>0</v>
      </c>
    </row>
    <row r="554" spans="1:15" x14ac:dyDescent="0.25">
      <c r="A554" s="1" t="str">
        <v>BioLegend</v>
      </c>
      <c r="B554" s="1">
        <v>6441.6</v>
      </c>
      <c r="C554" s="1" t="str">
        <v>EED116333</v>
      </c>
      <c r="D554" s="2">
        <v>45821</v>
      </c>
      <c r="E554" s="2">
        <v>45831</v>
      </c>
      <c r="F554" s="1">
        <v>119409</v>
      </c>
      <c r="G554" s="1">
        <v>1</v>
      </c>
      <c r="H554" s="1">
        <v>1</v>
      </c>
      <c r="I554" s="1">
        <v>0</v>
      </c>
      <c r="J554" s="1" t="str">
        <v>Faridabad</v>
      </c>
      <c r="K554" s="1">
        <v>0</v>
      </c>
      <c r="L554" s="1"/>
      <c r="M554" s="1">
        <f t="shared" si="24"/>
        <v>6441.6</v>
      </c>
      <c r="N554" s="1">
        <f t="shared" si="25"/>
        <v>6441.6</v>
      </c>
      <c r="O554" s="1">
        <f t="shared" si="26"/>
        <v>0</v>
      </c>
    </row>
    <row r="555" spans="1:15" x14ac:dyDescent="0.25">
      <c r="A555" s="1" t="str">
        <v>BioLegend</v>
      </c>
      <c r="B555" s="1">
        <v>6124.8000000000011</v>
      </c>
      <c r="C555" s="1" t="str">
        <v>EED116333</v>
      </c>
      <c r="D555" s="2">
        <v>45821</v>
      </c>
      <c r="E555" s="2">
        <v>45831</v>
      </c>
      <c r="F555" s="1">
        <v>119413</v>
      </c>
      <c r="G555" s="1">
        <v>3</v>
      </c>
      <c r="H555" s="1">
        <v>3</v>
      </c>
      <c r="I555" s="1">
        <v>0</v>
      </c>
      <c r="J555" s="1" t="str">
        <v>Hyderabad</v>
      </c>
      <c r="K555" s="1">
        <v>0</v>
      </c>
      <c r="L555" s="1"/>
      <c r="M555" s="1">
        <f t="shared" si="24"/>
        <v>18374.400000000001</v>
      </c>
      <c r="N555" s="1">
        <f t="shared" si="25"/>
        <v>18374.400000000001</v>
      </c>
      <c r="O555" s="1">
        <f t="shared" si="26"/>
        <v>0</v>
      </c>
    </row>
    <row r="556" spans="1:15" x14ac:dyDescent="0.25">
      <c r="A556" s="1" t="str">
        <v>BioLegend</v>
      </c>
      <c r="B556" s="1">
        <v>17688</v>
      </c>
      <c r="C556" s="1" t="str">
        <v>EED116333</v>
      </c>
      <c r="D556" s="2">
        <v>45821</v>
      </c>
      <c r="E556" s="2">
        <v>45831</v>
      </c>
      <c r="F556" s="1">
        <v>120127</v>
      </c>
      <c r="G556" s="1">
        <v>1</v>
      </c>
      <c r="H556" s="1">
        <v>1</v>
      </c>
      <c r="I556" s="1">
        <v>0</v>
      </c>
      <c r="J556" s="1" t="str">
        <v>Ropar</v>
      </c>
      <c r="K556" s="1">
        <v>0</v>
      </c>
      <c r="L556" s="1"/>
      <c r="M556" s="1">
        <f t="shared" si="24"/>
        <v>17688</v>
      </c>
      <c r="N556" s="1">
        <f t="shared" si="25"/>
        <v>17688</v>
      </c>
      <c r="O556" s="1">
        <f t="shared" si="26"/>
        <v>0</v>
      </c>
    </row>
    <row r="557" spans="1:15" x14ac:dyDescent="0.25">
      <c r="A557" s="1" t="str">
        <v>BioLegend</v>
      </c>
      <c r="B557" s="1">
        <v>7761.6</v>
      </c>
      <c r="C557" s="1" t="str">
        <v>EED116333</v>
      </c>
      <c r="D557" s="2">
        <v>45821</v>
      </c>
      <c r="E557" s="2">
        <v>45831</v>
      </c>
      <c r="F557" s="1">
        <v>120409</v>
      </c>
      <c r="G557" s="1">
        <v>1</v>
      </c>
      <c r="H557" s="1">
        <v>1</v>
      </c>
      <c r="I557" s="1">
        <v>0</v>
      </c>
      <c r="J557" s="1" t="str">
        <v>Lucknow</v>
      </c>
      <c r="K557" s="1">
        <v>0</v>
      </c>
      <c r="L557" s="1"/>
      <c r="M557" s="1">
        <f t="shared" si="24"/>
        <v>7761.6</v>
      </c>
      <c r="N557" s="1">
        <f t="shared" si="25"/>
        <v>7761.6</v>
      </c>
      <c r="O557" s="1">
        <f t="shared" si="26"/>
        <v>0</v>
      </c>
    </row>
    <row r="558" spans="1:15" x14ac:dyDescent="0.25">
      <c r="A558" s="1" t="str">
        <v>BioLegend</v>
      </c>
      <c r="B558" s="1">
        <v>18876</v>
      </c>
      <c r="C558" s="1" t="str">
        <v>EED116333</v>
      </c>
      <c r="D558" s="2">
        <v>45821</v>
      </c>
      <c r="E558" s="2">
        <v>45831</v>
      </c>
      <c r="F558" s="1">
        <v>121435</v>
      </c>
      <c r="G558" s="1">
        <v>1</v>
      </c>
      <c r="H558" s="1">
        <v>1</v>
      </c>
      <c r="I558" s="1">
        <v>0</v>
      </c>
      <c r="J558" s="1" t="str">
        <v>Ropar</v>
      </c>
      <c r="K558" s="1">
        <v>0</v>
      </c>
      <c r="L558" s="1"/>
      <c r="M558" s="1">
        <f t="shared" si="24"/>
        <v>18876</v>
      </c>
      <c r="N558" s="1">
        <f t="shared" si="25"/>
        <v>18876</v>
      </c>
      <c r="O558" s="1">
        <f t="shared" si="26"/>
        <v>0</v>
      </c>
    </row>
    <row r="559" spans="1:15" x14ac:dyDescent="0.25">
      <c r="A559" s="1" t="str">
        <v>BioLegend</v>
      </c>
      <c r="B559" s="1">
        <v>7444.7999999999993</v>
      </c>
      <c r="C559" s="1" t="str">
        <v>EED116333</v>
      </c>
      <c r="D559" s="2">
        <v>45821</v>
      </c>
      <c r="E559" s="2">
        <v>45831</v>
      </c>
      <c r="F559" s="1">
        <v>123110</v>
      </c>
      <c r="G559" s="1">
        <v>1</v>
      </c>
      <c r="H559" s="1">
        <v>1</v>
      </c>
      <c r="I559" s="1">
        <v>0</v>
      </c>
      <c r="J559" s="1" t="str">
        <v>Delhi</v>
      </c>
      <c r="K559" s="1">
        <v>0</v>
      </c>
      <c r="L559" s="1"/>
      <c r="M559" s="1">
        <f t="shared" si="24"/>
        <v>7444.7999999999993</v>
      </c>
      <c r="N559" s="1">
        <f t="shared" si="25"/>
        <v>7444.7999999999993</v>
      </c>
      <c r="O559" s="1">
        <f t="shared" si="26"/>
        <v>0</v>
      </c>
    </row>
    <row r="560" spans="1:15" x14ac:dyDescent="0.25">
      <c r="A560" s="1" t="str">
        <v>BioLegend</v>
      </c>
      <c r="B560" s="1">
        <v>15470.400000000001</v>
      </c>
      <c r="C560" s="1" t="str">
        <v>EED116333</v>
      </c>
      <c r="D560" s="2">
        <v>45821</v>
      </c>
      <c r="E560" s="2">
        <v>45831</v>
      </c>
      <c r="F560" s="1">
        <v>123112</v>
      </c>
      <c r="G560" s="1">
        <v>1</v>
      </c>
      <c r="H560" s="1">
        <v>1</v>
      </c>
      <c r="I560" s="1">
        <v>0</v>
      </c>
      <c r="J560" s="1" t="str">
        <v>Faridabad</v>
      </c>
      <c r="K560" s="1">
        <v>0</v>
      </c>
      <c r="L560" s="1"/>
      <c r="M560" s="1">
        <f t="shared" si="24"/>
        <v>15470.400000000001</v>
      </c>
      <c r="N560" s="1">
        <f t="shared" si="25"/>
        <v>15470.400000000001</v>
      </c>
      <c r="O560" s="1">
        <f t="shared" si="26"/>
        <v>0</v>
      </c>
    </row>
    <row r="561" spans="1:15" x14ac:dyDescent="0.25">
      <c r="A561" s="1" t="str">
        <v>BioLegend</v>
      </c>
      <c r="B561" s="1">
        <v>7550.4</v>
      </c>
      <c r="C561" s="1" t="str">
        <v>EED116333</v>
      </c>
      <c r="D561" s="2">
        <v>45821</v>
      </c>
      <c r="E561" s="2">
        <v>45831</v>
      </c>
      <c r="F561" s="1">
        <v>123116</v>
      </c>
      <c r="G561" s="1">
        <v>1</v>
      </c>
      <c r="H561" s="1">
        <v>1</v>
      </c>
      <c r="I561" s="1">
        <v>0</v>
      </c>
      <c r="J561" s="1" t="str">
        <v>Delhi</v>
      </c>
      <c r="K561" s="1">
        <v>0</v>
      </c>
      <c r="L561" s="1"/>
      <c r="M561" s="1">
        <f t="shared" si="24"/>
        <v>7550.4</v>
      </c>
      <c r="N561" s="1">
        <f t="shared" si="25"/>
        <v>7550.4</v>
      </c>
      <c r="O561" s="1">
        <f t="shared" si="26"/>
        <v>0</v>
      </c>
    </row>
    <row r="562" spans="1:15" x14ac:dyDescent="0.25">
      <c r="A562" s="1" t="str">
        <v>BioLegend</v>
      </c>
      <c r="B562" s="1">
        <v>9926.4</v>
      </c>
      <c r="C562" s="1" t="str">
        <v>EED116333</v>
      </c>
      <c r="D562" s="2">
        <v>45821</v>
      </c>
      <c r="E562" s="2">
        <v>45831</v>
      </c>
      <c r="F562" s="1">
        <v>126407</v>
      </c>
      <c r="G562" s="1">
        <v>1</v>
      </c>
      <c r="H562" s="1">
        <v>1</v>
      </c>
      <c r="I562" s="1">
        <v>0</v>
      </c>
      <c r="J562" s="1" t="str">
        <v>Chandigarh</v>
      </c>
      <c r="K562" s="1">
        <v>0</v>
      </c>
      <c r="L562" s="1"/>
      <c r="M562" s="1">
        <f t="shared" si="24"/>
        <v>9926.4</v>
      </c>
      <c r="N562" s="1">
        <f t="shared" si="25"/>
        <v>9926.4</v>
      </c>
      <c r="O562" s="1">
        <f t="shared" si="26"/>
        <v>0</v>
      </c>
    </row>
    <row r="563" spans="1:15" x14ac:dyDescent="0.25">
      <c r="A563" s="1" t="str">
        <v>BioLegend</v>
      </c>
      <c r="B563" s="1">
        <v>19536</v>
      </c>
      <c r="C563" s="1" t="str">
        <v>EED116333</v>
      </c>
      <c r="D563" s="2">
        <v>45821</v>
      </c>
      <c r="E563" s="2">
        <v>45831</v>
      </c>
      <c r="F563" s="1">
        <v>126408</v>
      </c>
      <c r="G563" s="1">
        <v>1</v>
      </c>
      <c r="H563" s="1">
        <v>1</v>
      </c>
      <c r="I563" s="1">
        <v>0</v>
      </c>
      <c r="J563" s="1" t="str">
        <v>Faridabad</v>
      </c>
      <c r="K563" s="1">
        <v>0</v>
      </c>
      <c r="L563" s="1"/>
      <c r="M563" s="1">
        <f t="shared" si="24"/>
        <v>19536</v>
      </c>
      <c r="N563" s="1">
        <f t="shared" si="25"/>
        <v>19536</v>
      </c>
      <c r="O563" s="1">
        <f t="shared" si="26"/>
        <v>0</v>
      </c>
    </row>
    <row r="564" spans="1:15" x14ac:dyDescent="0.25">
      <c r="A564" s="1" t="str">
        <v>BioLegend</v>
      </c>
      <c r="B564" s="1">
        <v>13094.400000000001</v>
      </c>
      <c r="C564" s="1" t="str">
        <v>EED116333</v>
      </c>
      <c r="D564" s="2">
        <v>45821</v>
      </c>
      <c r="E564" s="2">
        <v>45831</v>
      </c>
      <c r="F564" s="1">
        <v>127622</v>
      </c>
      <c r="G564" s="1">
        <v>1</v>
      </c>
      <c r="H564" s="1">
        <v>1</v>
      </c>
      <c r="I564" s="1">
        <v>0</v>
      </c>
      <c r="J564" s="1" t="str">
        <v>Delhi</v>
      </c>
      <c r="K564" s="1">
        <v>0</v>
      </c>
      <c r="L564" s="1"/>
      <c r="M564" s="1">
        <f t="shared" si="24"/>
        <v>13094.400000000001</v>
      </c>
      <c r="N564" s="1">
        <f t="shared" si="25"/>
        <v>13094.400000000001</v>
      </c>
      <c r="O564" s="1">
        <f t="shared" si="26"/>
        <v>0</v>
      </c>
    </row>
    <row r="565" spans="1:15" x14ac:dyDescent="0.25">
      <c r="A565" s="1" t="str">
        <v>BioLegend</v>
      </c>
      <c r="B565" s="1">
        <v>8408.4</v>
      </c>
      <c r="C565" s="1" t="str">
        <v>EED116333</v>
      </c>
      <c r="D565" s="2">
        <v>45821</v>
      </c>
      <c r="E565" s="2">
        <v>45831</v>
      </c>
      <c r="F565" s="1">
        <v>135015</v>
      </c>
      <c r="G565" s="1">
        <v>1</v>
      </c>
      <c r="H565" s="1">
        <v>1</v>
      </c>
      <c r="I565" s="1">
        <v>0</v>
      </c>
      <c r="J565" s="1" t="str">
        <v>Chandigarh</v>
      </c>
      <c r="K565" s="1">
        <v>0</v>
      </c>
      <c r="L565" s="1"/>
      <c r="M565" s="1">
        <f t="shared" si="24"/>
        <v>8408.4</v>
      </c>
      <c r="N565" s="1">
        <f t="shared" si="25"/>
        <v>8408.4</v>
      </c>
      <c r="O565" s="1">
        <f t="shared" si="26"/>
        <v>0</v>
      </c>
    </row>
    <row r="566" spans="1:15" x14ac:dyDescent="0.25">
      <c r="A566" s="1" t="str">
        <v>BioLegend</v>
      </c>
      <c r="B566" s="1">
        <v>18321.599999999999</v>
      </c>
      <c r="C566" s="1" t="str">
        <v>EED116333</v>
      </c>
      <c r="D566" s="2">
        <v>45821</v>
      </c>
      <c r="E566" s="2">
        <v>45831</v>
      </c>
      <c r="F566" s="1">
        <v>137012</v>
      </c>
      <c r="G566" s="1">
        <v>1</v>
      </c>
      <c r="H566" s="1">
        <v>1</v>
      </c>
      <c r="I566" s="1">
        <v>0</v>
      </c>
      <c r="J566" s="1" t="str">
        <v>Delhi</v>
      </c>
      <c r="K566" s="1">
        <v>0</v>
      </c>
      <c r="L566" s="1"/>
      <c r="M566" s="1">
        <f t="shared" si="24"/>
        <v>18321.599999999999</v>
      </c>
      <c r="N566" s="1">
        <f t="shared" si="25"/>
        <v>18321.599999999999</v>
      </c>
      <c r="O566" s="1">
        <f t="shared" si="26"/>
        <v>0</v>
      </c>
    </row>
    <row r="567" spans="1:15" x14ac:dyDescent="0.25">
      <c r="A567" s="1" t="str">
        <v>BioLegend</v>
      </c>
      <c r="B567" s="1">
        <v>6547.2000000000007</v>
      </c>
      <c r="C567" s="1" t="str">
        <v>EED116333</v>
      </c>
      <c r="D567" s="2">
        <v>45821</v>
      </c>
      <c r="E567" s="2">
        <v>45831</v>
      </c>
      <c r="F567" s="1">
        <v>140417</v>
      </c>
      <c r="G567" s="1">
        <v>1</v>
      </c>
      <c r="H567" s="1">
        <v>1</v>
      </c>
      <c r="I567" s="1">
        <v>0</v>
      </c>
      <c r="J567" s="1" t="str">
        <v>Chandigarh</v>
      </c>
      <c r="K567" s="1">
        <v>0</v>
      </c>
      <c r="L567" s="1"/>
      <c r="M567" s="1">
        <f t="shared" si="24"/>
        <v>6547.2000000000007</v>
      </c>
      <c r="N567" s="1">
        <f t="shared" si="25"/>
        <v>6547.2000000000007</v>
      </c>
      <c r="O567" s="1">
        <f t="shared" si="26"/>
        <v>0</v>
      </c>
    </row>
    <row r="568" spans="1:15" x14ac:dyDescent="0.25">
      <c r="A568" s="1" t="str">
        <v>BioLegend</v>
      </c>
      <c r="B568" s="1">
        <v>13992</v>
      </c>
      <c r="C568" s="1" t="str">
        <v>EED116333</v>
      </c>
      <c r="D568" s="2">
        <v>45821</v>
      </c>
      <c r="E568" s="2">
        <v>45831</v>
      </c>
      <c r="F568" s="1">
        <v>141702</v>
      </c>
      <c r="G568" s="1">
        <v>1</v>
      </c>
      <c r="H568" s="1">
        <v>1</v>
      </c>
      <c r="I568" s="1">
        <v>0</v>
      </c>
      <c r="J568" s="1" t="str">
        <v>Pune</v>
      </c>
      <c r="K568" s="1">
        <v>0</v>
      </c>
      <c r="L568" s="1"/>
      <c r="M568" s="1">
        <f t="shared" si="24"/>
        <v>13992</v>
      </c>
      <c r="N568" s="1">
        <f t="shared" si="25"/>
        <v>13992</v>
      </c>
      <c r="O568" s="1">
        <f t="shared" si="26"/>
        <v>0</v>
      </c>
    </row>
    <row r="569" spans="1:15" x14ac:dyDescent="0.25">
      <c r="A569" s="1" t="str">
        <v>BioLegend</v>
      </c>
      <c r="B569" s="1">
        <v>19998</v>
      </c>
      <c r="C569" s="1" t="str">
        <v>EED116333</v>
      </c>
      <c r="D569" s="2">
        <v>45821</v>
      </c>
      <c r="E569" s="2">
        <v>45831</v>
      </c>
      <c r="F569" s="1">
        <v>141727</v>
      </c>
      <c r="G569" s="1">
        <v>1</v>
      </c>
      <c r="H569" s="1">
        <v>1</v>
      </c>
      <c r="I569" s="1">
        <v>0</v>
      </c>
      <c r="J569" s="1" t="str">
        <v>Faridabad</v>
      </c>
      <c r="K569" s="1">
        <v>0</v>
      </c>
      <c r="L569" s="1"/>
      <c r="M569" s="1">
        <f t="shared" si="24"/>
        <v>19998</v>
      </c>
      <c r="N569" s="1">
        <f t="shared" si="25"/>
        <v>19998</v>
      </c>
      <c r="O569" s="1">
        <f t="shared" si="26"/>
        <v>0</v>
      </c>
    </row>
    <row r="570" spans="1:15" x14ac:dyDescent="0.25">
      <c r="A570" s="1" t="str">
        <v>BioLegend</v>
      </c>
      <c r="B570" s="1">
        <v>5174.3999999999996</v>
      </c>
      <c r="C570" s="1" t="str">
        <v>EED116333</v>
      </c>
      <c r="D570" s="2">
        <v>45821</v>
      </c>
      <c r="E570" s="2">
        <v>45831</v>
      </c>
      <c r="F570" s="1">
        <v>152203</v>
      </c>
      <c r="G570" s="1">
        <v>1</v>
      </c>
      <c r="H570" s="1">
        <v>1</v>
      </c>
      <c r="I570" s="1">
        <v>0</v>
      </c>
      <c r="J570" s="1" t="str">
        <v>Lucknow</v>
      </c>
      <c r="K570" s="1">
        <v>0</v>
      </c>
      <c r="L570" s="1"/>
      <c r="M570" s="1">
        <f t="shared" si="24"/>
        <v>5174.3999999999996</v>
      </c>
      <c r="N570" s="1">
        <f t="shared" si="25"/>
        <v>5174.3999999999996</v>
      </c>
      <c r="O570" s="1">
        <f t="shared" si="26"/>
        <v>0</v>
      </c>
    </row>
    <row r="571" spans="1:15" x14ac:dyDescent="0.25">
      <c r="A571" s="1" t="str">
        <v>BioLegend</v>
      </c>
      <c r="B571" s="1">
        <v>22651.199999999997</v>
      </c>
      <c r="C571" s="1" t="str">
        <v>EED116333</v>
      </c>
      <c r="D571" s="2">
        <v>45821</v>
      </c>
      <c r="E571" s="2">
        <v>45831</v>
      </c>
      <c r="F571" s="1">
        <v>154316</v>
      </c>
      <c r="G571" s="1">
        <v>1</v>
      </c>
      <c r="H571" s="1">
        <v>1</v>
      </c>
      <c r="I571" s="1">
        <v>0</v>
      </c>
      <c r="J571" s="1" t="str">
        <v>Pune</v>
      </c>
      <c r="K571" s="1">
        <v>0</v>
      </c>
      <c r="L571" s="1"/>
      <c r="M571" s="1">
        <f t="shared" si="24"/>
        <v>22651.199999999997</v>
      </c>
      <c r="N571" s="1">
        <f t="shared" si="25"/>
        <v>22651.199999999997</v>
      </c>
      <c r="O571" s="1">
        <f t="shared" si="26"/>
        <v>0</v>
      </c>
    </row>
    <row r="572" spans="1:15" x14ac:dyDescent="0.25">
      <c r="A572" s="1" t="str">
        <v>BioLegend</v>
      </c>
      <c r="B572" s="1">
        <v>19800</v>
      </c>
      <c r="C572" s="1" t="str">
        <v>EED116333</v>
      </c>
      <c r="D572" s="2">
        <v>45821</v>
      </c>
      <c r="E572" s="2">
        <v>45831</v>
      </c>
      <c r="F572" s="1">
        <v>155528</v>
      </c>
      <c r="G572" s="1">
        <v>1</v>
      </c>
      <c r="H572" s="1">
        <v>1</v>
      </c>
      <c r="I572" s="1">
        <v>0</v>
      </c>
      <c r="J572" s="1" t="str">
        <v>Delhi</v>
      </c>
      <c r="K572" s="1">
        <v>0</v>
      </c>
      <c r="L572" s="1"/>
      <c r="M572" s="1">
        <f t="shared" si="24"/>
        <v>19800</v>
      </c>
      <c r="N572" s="1">
        <f t="shared" si="25"/>
        <v>19800</v>
      </c>
      <c r="O572" s="1">
        <f t="shared" si="26"/>
        <v>0</v>
      </c>
    </row>
    <row r="573" spans="1:15" x14ac:dyDescent="0.25">
      <c r="A573" s="1" t="str">
        <v>BioLegend</v>
      </c>
      <c r="B573" s="1">
        <v>16262.400000000001</v>
      </c>
      <c r="C573" s="1" t="str">
        <v>EED116333</v>
      </c>
      <c r="D573" s="2">
        <v>45821</v>
      </c>
      <c r="E573" s="2">
        <v>45831</v>
      </c>
      <c r="F573" s="1">
        <v>156506</v>
      </c>
      <c r="G573" s="1">
        <v>1</v>
      </c>
      <c r="H573" s="1">
        <v>1</v>
      </c>
      <c r="I573" s="1">
        <v>0</v>
      </c>
      <c r="J573" s="1" t="str">
        <v>Pune</v>
      </c>
      <c r="K573" s="1">
        <v>0</v>
      </c>
      <c r="L573" s="1"/>
      <c r="M573" s="1">
        <f t="shared" si="24"/>
        <v>16262.400000000001</v>
      </c>
      <c r="N573" s="1">
        <f t="shared" si="25"/>
        <v>16262.400000000001</v>
      </c>
      <c r="O573" s="1">
        <f t="shared" si="26"/>
        <v>0</v>
      </c>
    </row>
    <row r="574" spans="1:15" x14ac:dyDescent="0.25">
      <c r="A574" s="1" t="str">
        <v>BioLegend</v>
      </c>
      <c r="B574" s="1">
        <v>5280</v>
      </c>
      <c r="C574" s="1" t="str">
        <v>EED116333</v>
      </c>
      <c r="D574" s="2">
        <v>45821</v>
      </c>
      <c r="E574" s="2">
        <v>45831</v>
      </c>
      <c r="F574" s="1">
        <v>166405</v>
      </c>
      <c r="G574" s="1">
        <v>1</v>
      </c>
      <c r="H574" s="1">
        <v>1</v>
      </c>
      <c r="I574" s="1">
        <v>0</v>
      </c>
      <c r="J574" s="1" t="str">
        <v>Lucknow</v>
      </c>
      <c r="K574" s="1">
        <v>0</v>
      </c>
      <c r="L574" s="1"/>
      <c r="M574" s="1">
        <f t="shared" si="24"/>
        <v>5280</v>
      </c>
      <c r="N574" s="1">
        <f t="shared" si="25"/>
        <v>5280</v>
      </c>
      <c r="O574" s="1">
        <f t="shared" si="26"/>
        <v>0</v>
      </c>
    </row>
    <row r="575" spans="1:15" x14ac:dyDescent="0.25">
      <c r="A575" s="1" t="str">
        <v>BioLegend</v>
      </c>
      <c r="B575" s="1">
        <v>3220.8</v>
      </c>
      <c r="C575" s="1" t="str">
        <v>EED116333</v>
      </c>
      <c r="D575" s="2">
        <v>45821</v>
      </c>
      <c r="E575" s="2">
        <v>45831</v>
      </c>
      <c r="F575" s="1">
        <v>300308</v>
      </c>
      <c r="G575" s="1">
        <v>1</v>
      </c>
      <c r="H575" s="1">
        <v>1</v>
      </c>
      <c r="I575" s="1">
        <v>0</v>
      </c>
      <c r="J575" s="1" t="str">
        <v>Gujrat</v>
      </c>
      <c r="K575" s="1">
        <v>0</v>
      </c>
      <c r="L575" s="1"/>
      <c r="M575" s="1">
        <f t="shared" si="24"/>
        <v>3220.8</v>
      </c>
      <c r="N575" s="1">
        <f t="shared" si="25"/>
        <v>3220.8</v>
      </c>
      <c r="O575" s="1">
        <f t="shared" si="26"/>
        <v>0</v>
      </c>
    </row>
    <row r="576" spans="1:15" x14ac:dyDescent="0.25">
      <c r="A576" s="1" t="str">
        <v>BioLegend</v>
      </c>
      <c r="B576" s="1">
        <v>440</v>
      </c>
      <c r="C576" s="1" t="str">
        <v>EED116333</v>
      </c>
      <c r="D576" s="2">
        <v>45821</v>
      </c>
      <c r="E576" s="2">
        <v>45831</v>
      </c>
      <c r="F576" s="1">
        <v>300415</v>
      </c>
      <c r="G576" s="1">
        <v>1</v>
      </c>
      <c r="H576" s="1">
        <v>1</v>
      </c>
      <c r="I576" s="1">
        <v>0</v>
      </c>
      <c r="J576" s="1" t="str">
        <v>Ahemedabad</v>
      </c>
      <c r="K576" s="1">
        <v>0</v>
      </c>
      <c r="L576" s="1"/>
      <c r="M576" s="1">
        <f t="shared" si="24"/>
        <v>440</v>
      </c>
      <c r="N576" s="1">
        <f t="shared" si="25"/>
        <v>440</v>
      </c>
      <c r="O576" s="1">
        <f t="shared" si="26"/>
        <v>0</v>
      </c>
    </row>
    <row r="577" spans="1:15" x14ac:dyDescent="0.25">
      <c r="A577" s="1" t="str">
        <v>BioLegend</v>
      </c>
      <c r="B577" s="1">
        <v>25146</v>
      </c>
      <c r="C577" s="1" t="str">
        <v>EED116333</v>
      </c>
      <c r="D577" s="2">
        <v>45821</v>
      </c>
      <c r="E577" s="2">
        <v>45831</v>
      </c>
      <c r="F577" s="1">
        <v>301036</v>
      </c>
      <c r="G577" s="1">
        <v>1</v>
      </c>
      <c r="H577" s="1">
        <v>1</v>
      </c>
      <c r="I577" s="1">
        <v>0</v>
      </c>
      <c r="J577" s="1" t="str">
        <v>Faridabad</v>
      </c>
      <c r="K577" s="1">
        <v>0</v>
      </c>
      <c r="L577" s="1"/>
      <c r="M577" s="1">
        <f t="shared" si="24"/>
        <v>25146</v>
      </c>
      <c r="N577" s="1">
        <f t="shared" si="25"/>
        <v>25146</v>
      </c>
      <c r="O577" s="1">
        <f t="shared" si="26"/>
        <v>0</v>
      </c>
    </row>
    <row r="578" spans="1:15" x14ac:dyDescent="0.25">
      <c r="A578" s="1" t="str">
        <v>BioLegend</v>
      </c>
      <c r="B578" s="1">
        <v>13833.599999999999</v>
      </c>
      <c r="C578" s="1" t="str">
        <v>EED116333</v>
      </c>
      <c r="D578" s="2">
        <v>45821</v>
      </c>
      <c r="E578" s="2">
        <v>45831</v>
      </c>
      <c r="F578" s="1">
        <v>301906</v>
      </c>
      <c r="G578" s="1">
        <v>1</v>
      </c>
      <c r="H578" s="1">
        <v>1</v>
      </c>
      <c r="I578" s="1">
        <v>0</v>
      </c>
      <c r="J578" s="1" t="str">
        <v>Gujrat</v>
      </c>
      <c r="K578" s="1">
        <v>0</v>
      </c>
      <c r="L578" s="1"/>
      <c r="M578" s="1">
        <f t="shared" si="24"/>
        <v>13833.599999999999</v>
      </c>
      <c r="N578" s="1">
        <f t="shared" si="25"/>
        <v>13833.599999999999</v>
      </c>
      <c r="O578" s="1">
        <f t="shared" si="26"/>
        <v>0</v>
      </c>
    </row>
    <row r="579" spans="1:15" x14ac:dyDescent="0.25">
      <c r="A579" s="1" t="str">
        <v>BioLegend</v>
      </c>
      <c r="B579" s="1">
        <v>18216</v>
      </c>
      <c r="C579" s="1" t="str">
        <v>EED116333</v>
      </c>
      <c r="D579" s="2">
        <v>45821</v>
      </c>
      <c r="E579" s="2">
        <v>45831</v>
      </c>
      <c r="F579" s="1">
        <v>301928</v>
      </c>
      <c r="G579" s="1">
        <v>1</v>
      </c>
      <c r="H579" s="1">
        <v>1</v>
      </c>
      <c r="I579" s="1">
        <v>0</v>
      </c>
      <c r="J579" s="1" t="str">
        <v>Mumbai</v>
      </c>
      <c r="K579" s="1">
        <v>0</v>
      </c>
      <c r="L579" s="1"/>
      <c r="M579" s="1">
        <f t="shared" ref="M579:M642" si="27">G579*B579</f>
        <v>18216</v>
      </c>
      <c r="N579" s="1">
        <f t="shared" ref="N579:N642" si="28">H579*B579</f>
        <v>18216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7550.4</v>
      </c>
      <c r="C580" s="1" t="str">
        <v>EED116333</v>
      </c>
      <c r="D580" s="2">
        <v>45821</v>
      </c>
      <c r="E580" s="2">
        <v>45831</v>
      </c>
      <c r="F580" s="1">
        <v>302015</v>
      </c>
      <c r="G580" s="1">
        <v>1</v>
      </c>
      <c r="H580" s="1">
        <v>1</v>
      </c>
      <c r="I580" s="1">
        <v>0</v>
      </c>
      <c r="J580" s="1" t="str">
        <v>Gujrat</v>
      </c>
      <c r="K580" s="1">
        <v>0</v>
      </c>
      <c r="L580" s="1"/>
      <c r="M580" s="1">
        <f t="shared" si="27"/>
        <v>7550.4</v>
      </c>
      <c r="N580" s="1">
        <f t="shared" si="28"/>
        <v>7550.4</v>
      </c>
      <c r="O580" s="1">
        <f t="shared" si="29"/>
        <v>0</v>
      </c>
    </row>
    <row r="581" spans="1:15" x14ac:dyDescent="0.25">
      <c r="A581" s="1" t="str">
        <v>BioLegend</v>
      </c>
      <c r="B581" s="1">
        <v>16420.8</v>
      </c>
      <c r="C581" s="1" t="str">
        <v>EED116333</v>
      </c>
      <c r="D581" s="2">
        <v>45821</v>
      </c>
      <c r="E581" s="2">
        <v>45831</v>
      </c>
      <c r="F581" s="1">
        <v>302218</v>
      </c>
      <c r="G581" s="1">
        <v>1</v>
      </c>
      <c r="H581" s="1">
        <v>1</v>
      </c>
      <c r="I581" s="1">
        <v>0</v>
      </c>
      <c r="J581" s="1" t="str">
        <v>Gujrat</v>
      </c>
      <c r="K581" s="1">
        <v>0</v>
      </c>
      <c r="L581" s="1"/>
      <c r="M581" s="1">
        <f t="shared" si="27"/>
        <v>16420.8</v>
      </c>
      <c r="N581" s="1">
        <f t="shared" si="28"/>
        <v>16420.8</v>
      </c>
      <c r="O581" s="1">
        <f t="shared" si="29"/>
        <v>0</v>
      </c>
    </row>
    <row r="582" spans="1:15" x14ac:dyDescent="0.25">
      <c r="A582" s="1" t="str">
        <v>BioLegend</v>
      </c>
      <c r="B582" s="1">
        <v>27984</v>
      </c>
      <c r="C582" s="1" t="str">
        <v>EED116333</v>
      </c>
      <c r="D582" s="2">
        <v>45821</v>
      </c>
      <c r="E582" s="2">
        <v>45831</v>
      </c>
      <c r="F582" s="1">
        <v>302240</v>
      </c>
      <c r="G582" s="1">
        <v>2</v>
      </c>
      <c r="H582" s="1">
        <v>2</v>
      </c>
      <c r="I582" s="1">
        <v>0</v>
      </c>
      <c r="J582" s="1" t="str">
        <v>Vishakhapatnam</v>
      </c>
      <c r="K582" s="1">
        <v>0</v>
      </c>
      <c r="L582" s="1"/>
      <c r="M582" s="1">
        <f t="shared" si="27"/>
        <v>55968</v>
      </c>
      <c r="N582" s="1">
        <f t="shared" si="28"/>
        <v>55968</v>
      </c>
      <c r="O582" s="1">
        <f t="shared" si="29"/>
        <v>0</v>
      </c>
    </row>
    <row r="583" spans="1:15" x14ac:dyDescent="0.25">
      <c r="A583" s="1" t="str">
        <v>BioLegend</v>
      </c>
      <c r="B583" s="1">
        <v>440</v>
      </c>
      <c r="C583" s="1" t="str">
        <v>EED116333</v>
      </c>
      <c r="D583" s="2">
        <v>45821</v>
      </c>
      <c r="E583" s="2">
        <v>45831</v>
      </c>
      <c r="F583" s="1">
        <v>304012</v>
      </c>
      <c r="G583" s="1">
        <v>1</v>
      </c>
      <c r="H583" s="1">
        <v>1</v>
      </c>
      <c r="I583" s="1">
        <v>0</v>
      </c>
      <c r="J583" s="1" t="str">
        <v>Ahemedabad</v>
      </c>
      <c r="K583" s="1">
        <v>0</v>
      </c>
      <c r="L583" s="1"/>
      <c r="M583" s="1">
        <f t="shared" si="27"/>
        <v>440</v>
      </c>
      <c r="N583" s="1">
        <f t="shared" si="28"/>
        <v>440</v>
      </c>
      <c r="O583" s="1">
        <f t="shared" si="29"/>
        <v>0</v>
      </c>
    </row>
    <row r="584" spans="1:15" x14ac:dyDescent="0.25">
      <c r="A584" s="1" t="str">
        <v>BioLegend</v>
      </c>
      <c r="B584" s="1">
        <v>13992</v>
      </c>
      <c r="C584" s="1" t="str">
        <v>EED116333</v>
      </c>
      <c r="D584" s="2">
        <v>45821</v>
      </c>
      <c r="E584" s="2">
        <v>45831</v>
      </c>
      <c r="F584" s="1">
        <v>304120</v>
      </c>
      <c r="G584" s="1">
        <v>1</v>
      </c>
      <c r="H584" s="1">
        <v>1</v>
      </c>
      <c r="I584" s="1">
        <v>0</v>
      </c>
      <c r="J584" s="1" t="str">
        <v>Faridabad</v>
      </c>
      <c r="K584" s="1">
        <v>0</v>
      </c>
      <c r="L584" s="1"/>
      <c r="M584" s="1">
        <f t="shared" si="27"/>
        <v>13992</v>
      </c>
      <c r="N584" s="1">
        <f t="shared" si="28"/>
        <v>13992</v>
      </c>
      <c r="O584" s="1">
        <f t="shared" si="29"/>
        <v>0</v>
      </c>
    </row>
    <row r="585" spans="1:15" x14ac:dyDescent="0.25">
      <c r="A585" s="1" t="str">
        <v>BioLegend</v>
      </c>
      <c r="B585" s="1">
        <v>17160</v>
      </c>
      <c r="C585" s="1" t="str">
        <v>EED116333</v>
      </c>
      <c r="D585" s="2">
        <v>45821</v>
      </c>
      <c r="E585" s="2">
        <v>45831</v>
      </c>
      <c r="F585" s="1">
        <v>304126</v>
      </c>
      <c r="G585" s="1">
        <v>1</v>
      </c>
      <c r="H585" s="1">
        <v>1</v>
      </c>
      <c r="I585" s="1">
        <v>0</v>
      </c>
      <c r="J585" s="1" t="str">
        <v>Gujrat</v>
      </c>
      <c r="K585" s="1">
        <v>0</v>
      </c>
      <c r="L585" s="1"/>
      <c r="M585" s="1">
        <f t="shared" si="27"/>
        <v>17160</v>
      </c>
      <c r="N585" s="1">
        <f t="shared" si="28"/>
        <v>17160</v>
      </c>
      <c r="O585" s="1">
        <f t="shared" si="29"/>
        <v>0</v>
      </c>
    </row>
    <row r="586" spans="1:15" x14ac:dyDescent="0.25">
      <c r="A586" s="1" t="str">
        <v>BioLegend</v>
      </c>
      <c r="B586" s="1">
        <v>28314</v>
      </c>
      <c r="C586" s="1" t="str">
        <v>EED116333</v>
      </c>
      <c r="D586" s="2">
        <v>45821</v>
      </c>
      <c r="E586" s="2">
        <v>45831</v>
      </c>
      <c r="F586" s="1">
        <v>304132</v>
      </c>
      <c r="G586" s="1">
        <v>1</v>
      </c>
      <c r="H586" s="1">
        <v>1</v>
      </c>
      <c r="I586" s="1">
        <v>0</v>
      </c>
      <c r="J586" s="1" t="str">
        <v>Mumbai</v>
      </c>
      <c r="K586" s="1">
        <v>0</v>
      </c>
      <c r="L586" s="1"/>
      <c r="M586" s="1">
        <f t="shared" si="27"/>
        <v>28314</v>
      </c>
      <c r="N586" s="1">
        <f t="shared" si="28"/>
        <v>28314</v>
      </c>
      <c r="O586" s="1">
        <f t="shared" si="29"/>
        <v>0</v>
      </c>
    </row>
    <row r="587" spans="1:15" x14ac:dyDescent="0.25">
      <c r="A587" s="1" t="str">
        <v>BioLegend</v>
      </c>
      <c r="B587" s="1">
        <v>13992</v>
      </c>
      <c r="C587" s="1" t="str">
        <v>EED116333</v>
      </c>
      <c r="D587" s="2">
        <v>45821</v>
      </c>
      <c r="E587" s="2">
        <v>45831</v>
      </c>
      <c r="F587" s="1">
        <v>304154</v>
      </c>
      <c r="G587" s="1">
        <v>1</v>
      </c>
      <c r="H587" s="1">
        <v>1</v>
      </c>
      <c r="I587" s="1">
        <v>0</v>
      </c>
      <c r="J587" s="1" t="str">
        <v>Gujrat</v>
      </c>
      <c r="K587" s="1">
        <v>0</v>
      </c>
      <c r="L587" s="1"/>
      <c r="M587" s="1">
        <f t="shared" si="27"/>
        <v>13992</v>
      </c>
      <c r="N587" s="1">
        <f t="shared" si="28"/>
        <v>13992</v>
      </c>
      <c r="O587" s="1">
        <f t="shared" si="29"/>
        <v>0</v>
      </c>
    </row>
    <row r="588" spans="1:15" x14ac:dyDescent="0.25">
      <c r="A588" s="1" t="str">
        <v>BioLegend</v>
      </c>
      <c r="B588" s="1">
        <v>5385.6</v>
      </c>
      <c r="C588" s="1" t="str">
        <v>EED116333</v>
      </c>
      <c r="D588" s="2">
        <v>45821</v>
      </c>
      <c r="E588" s="2">
        <v>45831</v>
      </c>
      <c r="F588" s="1">
        <v>304302</v>
      </c>
      <c r="G588" s="1">
        <v>4</v>
      </c>
      <c r="H588" s="1">
        <v>4</v>
      </c>
      <c r="I588" s="1">
        <v>0</v>
      </c>
      <c r="J588" s="1" t="str">
        <v>Faridabad</v>
      </c>
      <c r="K588" s="1">
        <v>0</v>
      </c>
      <c r="L588" s="1"/>
      <c r="M588" s="1">
        <f t="shared" si="27"/>
        <v>21542.400000000001</v>
      </c>
      <c r="N588" s="1">
        <f t="shared" si="28"/>
        <v>21542.400000000001</v>
      </c>
      <c r="O588" s="1">
        <f t="shared" si="29"/>
        <v>0</v>
      </c>
    </row>
    <row r="589" spans="1:15" x14ac:dyDescent="0.25">
      <c r="A589" s="1" t="str">
        <v>BioLegend</v>
      </c>
      <c r="B589" s="1">
        <v>29040</v>
      </c>
      <c r="C589" s="1" t="str">
        <v>EED116333</v>
      </c>
      <c r="D589" s="2">
        <v>45821</v>
      </c>
      <c r="E589" s="2">
        <v>45831</v>
      </c>
      <c r="F589" s="1">
        <v>307638</v>
      </c>
      <c r="G589" s="1">
        <v>1</v>
      </c>
      <c r="H589" s="1">
        <v>1</v>
      </c>
      <c r="I589" s="1">
        <v>0</v>
      </c>
      <c r="J589" s="1" t="str">
        <v>Mumbai</v>
      </c>
      <c r="K589" s="1">
        <v>0</v>
      </c>
      <c r="L589" s="1"/>
      <c r="M589" s="1">
        <f t="shared" si="27"/>
        <v>29040</v>
      </c>
      <c r="N589" s="1">
        <f t="shared" si="28"/>
        <v>29040</v>
      </c>
      <c r="O589" s="1">
        <f t="shared" si="29"/>
        <v>0</v>
      </c>
    </row>
    <row r="590" spans="1:15" x14ac:dyDescent="0.25">
      <c r="A590" s="1" t="str">
        <v>BioLegend</v>
      </c>
      <c r="B590" s="1">
        <v>14256</v>
      </c>
      <c r="C590" s="1" t="str">
        <v>EED116333</v>
      </c>
      <c r="D590" s="2">
        <v>45821</v>
      </c>
      <c r="E590" s="2">
        <v>45831</v>
      </c>
      <c r="F590" s="1">
        <v>310614</v>
      </c>
      <c r="G590" s="1">
        <v>2</v>
      </c>
      <c r="H590" s="1">
        <v>2</v>
      </c>
      <c r="I590" s="1">
        <v>0</v>
      </c>
      <c r="J590" s="1" t="str">
        <v>Faridabad</v>
      </c>
      <c r="K590" s="1">
        <v>0</v>
      </c>
      <c r="L590" s="1"/>
      <c r="M590" s="1">
        <f t="shared" si="27"/>
        <v>28512</v>
      </c>
      <c r="N590" s="1">
        <f t="shared" si="28"/>
        <v>28512</v>
      </c>
      <c r="O590" s="1">
        <f t="shared" si="29"/>
        <v>0</v>
      </c>
    </row>
    <row r="591" spans="1:15" x14ac:dyDescent="0.25">
      <c r="A591" s="1" t="str">
        <v>BioLegend</v>
      </c>
      <c r="B591" s="1">
        <v>25146</v>
      </c>
      <c r="C591" s="1" t="str">
        <v>EED116333</v>
      </c>
      <c r="D591" s="2">
        <v>45821</v>
      </c>
      <c r="E591" s="2">
        <v>45831</v>
      </c>
      <c r="F591" s="1">
        <v>310930</v>
      </c>
      <c r="G591" s="1">
        <v>1</v>
      </c>
      <c r="H591" s="1">
        <v>1</v>
      </c>
      <c r="I591" s="1">
        <v>0</v>
      </c>
      <c r="J591" s="1" t="str">
        <v>Faridabad</v>
      </c>
      <c r="K591" s="1">
        <v>0</v>
      </c>
      <c r="L591" s="1"/>
      <c r="M591" s="1">
        <f t="shared" si="27"/>
        <v>25146</v>
      </c>
      <c r="N591" s="1">
        <f t="shared" si="28"/>
        <v>25146</v>
      </c>
      <c r="O591" s="1">
        <f t="shared" si="29"/>
        <v>0</v>
      </c>
    </row>
    <row r="592" spans="1:15" x14ac:dyDescent="0.25">
      <c r="A592" s="1" t="str">
        <v>BioLegend</v>
      </c>
      <c r="B592" s="1">
        <v>28710</v>
      </c>
      <c r="C592" s="1" t="str">
        <v>EED116333</v>
      </c>
      <c r="D592" s="2">
        <v>45821</v>
      </c>
      <c r="E592" s="2">
        <v>45831</v>
      </c>
      <c r="F592" s="1">
        <v>313238</v>
      </c>
      <c r="G592" s="1">
        <v>8</v>
      </c>
      <c r="H592" s="1">
        <v>8</v>
      </c>
      <c r="I592" s="1">
        <v>0</v>
      </c>
      <c r="J592" s="1" t="str">
        <v>Mumbai</v>
      </c>
      <c r="K592" s="1">
        <v>0</v>
      </c>
      <c r="L592" s="1"/>
      <c r="M592" s="1">
        <f t="shared" si="27"/>
        <v>229680</v>
      </c>
      <c r="N592" s="1">
        <f t="shared" si="28"/>
        <v>229680</v>
      </c>
      <c r="O592" s="1">
        <f t="shared" si="29"/>
        <v>0</v>
      </c>
    </row>
    <row r="593" spans="1:15" x14ac:dyDescent="0.25">
      <c r="A593" s="1" t="str">
        <v>BioLegend</v>
      </c>
      <c r="B593" s="1">
        <v>24090</v>
      </c>
      <c r="C593" s="1" t="str">
        <v>EED116333</v>
      </c>
      <c r="D593" s="2">
        <v>45821</v>
      </c>
      <c r="E593" s="2">
        <v>45831</v>
      </c>
      <c r="F593" s="1">
        <v>317332</v>
      </c>
      <c r="G593" s="1">
        <v>1</v>
      </c>
      <c r="H593" s="1">
        <v>1</v>
      </c>
      <c r="I593" s="1">
        <v>0</v>
      </c>
      <c r="J593" s="1" t="str">
        <v>Banglore</v>
      </c>
      <c r="K593" s="1">
        <v>0</v>
      </c>
      <c r="L593" s="1"/>
      <c r="M593" s="1">
        <f t="shared" si="27"/>
        <v>24090</v>
      </c>
      <c r="N593" s="1">
        <f t="shared" si="28"/>
        <v>24090</v>
      </c>
      <c r="O593" s="1">
        <f t="shared" si="29"/>
        <v>0</v>
      </c>
    </row>
    <row r="594" spans="1:15" x14ac:dyDescent="0.25">
      <c r="A594" s="1" t="str">
        <v>BioLegend</v>
      </c>
      <c r="B594" s="1">
        <v>17688</v>
      </c>
      <c r="C594" s="1" t="str">
        <v>EED116333</v>
      </c>
      <c r="D594" s="2">
        <v>45821</v>
      </c>
      <c r="E594" s="2">
        <v>45831</v>
      </c>
      <c r="F594" s="1">
        <v>318332</v>
      </c>
      <c r="G594" s="1">
        <v>1</v>
      </c>
      <c r="H594" s="1">
        <v>1</v>
      </c>
      <c r="I594" s="1">
        <v>0</v>
      </c>
      <c r="J594" s="1" t="str">
        <v>Gujrat</v>
      </c>
      <c r="K594" s="1">
        <v>0</v>
      </c>
      <c r="L594" s="1"/>
      <c r="M594" s="1">
        <f t="shared" si="27"/>
        <v>17688</v>
      </c>
      <c r="N594" s="1">
        <f t="shared" si="28"/>
        <v>17688</v>
      </c>
      <c r="O594" s="1">
        <f t="shared" si="29"/>
        <v>0</v>
      </c>
    </row>
    <row r="595" spans="1:15" x14ac:dyDescent="0.25">
      <c r="A595" s="1" t="str">
        <v>BioLegend</v>
      </c>
      <c r="B595" s="1">
        <v>27588</v>
      </c>
      <c r="C595" s="1" t="str">
        <v>EED116333</v>
      </c>
      <c r="D595" s="2">
        <v>45821</v>
      </c>
      <c r="E595" s="2">
        <v>45831</v>
      </c>
      <c r="F595" s="1">
        <v>321142</v>
      </c>
      <c r="G595" s="1">
        <v>1</v>
      </c>
      <c r="H595" s="1">
        <v>1</v>
      </c>
      <c r="I595" s="1">
        <v>0</v>
      </c>
      <c r="J595" s="1" t="str">
        <v>Banglore</v>
      </c>
      <c r="K595" s="1">
        <v>0</v>
      </c>
      <c r="L595" s="1"/>
      <c r="M595" s="1">
        <f t="shared" si="27"/>
        <v>27588</v>
      </c>
      <c r="N595" s="1">
        <f t="shared" si="28"/>
        <v>27588</v>
      </c>
      <c r="O595" s="1">
        <f t="shared" si="29"/>
        <v>0</v>
      </c>
    </row>
    <row r="596" spans="1:15" x14ac:dyDescent="0.25">
      <c r="A596" s="1" t="str">
        <v>BioLegend</v>
      </c>
      <c r="B596" s="1">
        <v>20169.599999999999</v>
      </c>
      <c r="C596" s="1" t="str">
        <v>EED116333</v>
      </c>
      <c r="D596" s="2">
        <v>45821</v>
      </c>
      <c r="E596" s="2">
        <v>45831</v>
      </c>
      <c r="F596" s="1">
        <v>325622</v>
      </c>
      <c r="G596" s="1">
        <v>1</v>
      </c>
      <c r="H596" s="1">
        <v>1</v>
      </c>
      <c r="I596" s="1">
        <v>0</v>
      </c>
      <c r="J596" s="1" t="str">
        <v>Banglore</v>
      </c>
      <c r="K596" s="1">
        <v>0</v>
      </c>
      <c r="L596" s="1"/>
      <c r="M596" s="1">
        <f t="shared" si="27"/>
        <v>20169.599999999999</v>
      </c>
      <c r="N596" s="1">
        <f t="shared" si="28"/>
        <v>20169.599999999999</v>
      </c>
      <c r="O596" s="1">
        <f t="shared" si="29"/>
        <v>0</v>
      </c>
    </row>
    <row r="597" spans="1:15" x14ac:dyDescent="0.25">
      <c r="A597" s="1" t="str">
        <v>BioLegend</v>
      </c>
      <c r="B597" s="1">
        <v>440</v>
      </c>
      <c r="C597" s="1" t="str">
        <v>EED116333</v>
      </c>
      <c r="D597" s="2">
        <v>45821</v>
      </c>
      <c r="E597" s="2">
        <v>45831</v>
      </c>
      <c r="F597" s="1">
        <v>331218</v>
      </c>
      <c r="G597" s="1">
        <v>1</v>
      </c>
      <c r="H597" s="1">
        <v>1</v>
      </c>
      <c r="I597" s="1">
        <v>0</v>
      </c>
      <c r="J597" s="1" t="str">
        <v>Ahemedabad</v>
      </c>
      <c r="K597" s="1">
        <v>0</v>
      </c>
      <c r="L597" s="1"/>
      <c r="M597" s="1">
        <f t="shared" si="27"/>
        <v>440</v>
      </c>
      <c r="N597" s="1">
        <f t="shared" si="28"/>
        <v>440</v>
      </c>
      <c r="O597" s="1">
        <f t="shared" si="29"/>
        <v>0</v>
      </c>
    </row>
    <row r="598" spans="1:15" x14ac:dyDescent="0.25">
      <c r="A598" s="1" t="str">
        <v>BioLegend</v>
      </c>
      <c r="B598" s="1">
        <v>13305.599999999999</v>
      </c>
      <c r="C598" s="1" t="str">
        <v>EED116333</v>
      </c>
      <c r="D598" s="2">
        <v>45821</v>
      </c>
      <c r="E598" s="2">
        <v>45831</v>
      </c>
      <c r="F598" s="1">
        <v>333504</v>
      </c>
      <c r="G598" s="1">
        <v>1</v>
      </c>
      <c r="H598" s="1">
        <v>1</v>
      </c>
      <c r="I598" s="1">
        <v>0</v>
      </c>
      <c r="J598" s="1" t="str">
        <v>Hyderabad</v>
      </c>
      <c r="K598" s="1">
        <v>0</v>
      </c>
      <c r="L598" s="1"/>
      <c r="M598" s="1">
        <f t="shared" si="27"/>
        <v>13305.599999999999</v>
      </c>
      <c r="N598" s="1">
        <f t="shared" si="28"/>
        <v>13305.599999999999</v>
      </c>
      <c r="O598" s="1">
        <f t="shared" si="29"/>
        <v>0</v>
      </c>
    </row>
    <row r="599" spans="1:15" x14ac:dyDescent="0.25">
      <c r="A599" s="1" t="str">
        <v>BioLegend</v>
      </c>
      <c r="B599" s="1">
        <v>19219.2</v>
      </c>
      <c r="C599" s="1" t="str">
        <v>EED116333</v>
      </c>
      <c r="D599" s="2">
        <v>45821</v>
      </c>
      <c r="E599" s="2">
        <v>45831</v>
      </c>
      <c r="F599" s="1">
        <v>341424</v>
      </c>
      <c r="G599" s="1">
        <v>1</v>
      </c>
      <c r="H599" s="1">
        <v>1</v>
      </c>
      <c r="I599" s="1">
        <v>0</v>
      </c>
      <c r="J599" s="1" t="str">
        <v>Hyderabad</v>
      </c>
      <c r="K599" s="1">
        <v>0</v>
      </c>
      <c r="L599" s="1"/>
      <c r="M599" s="1">
        <f t="shared" si="27"/>
        <v>19219.2</v>
      </c>
      <c r="N599" s="1">
        <f t="shared" si="28"/>
        <v>19219.2</v>
      </c>
      <c r="O599" s="1">
        <f t="shared" si="29"/>
        <v>0</v>
      </c>
    </row>
    <row r="600" spans="1:15" x14ac:dyDescent="0.25">
      <c r="A600" s="1" t="str">
        <v>BioLegend</v>
      </c>
      <c r="B600" s="1">
        <v>7075.2000000000007</v>
      </c>
      <c r="C600" s="1" t="str">
        <v>EED116333</v>
      </c>
      <c r="D600" s="2">
        <v>45821</v>
      </c>
      <c r="E600" s="2">
        <v>45831</v>
      </c>
      <c r="F600" s="1">
        <v>342903</v>
      </c>
      <c r="G600" s="1">
        <v>1</v>
      </c>
      <c r="H600" s="1">
        <v>1</v>
      </c>
      <c r="I600" s="1">
        <v>0</v>
      </c>
      <c r="J600" s="1" t="str">
        <v>Mumbai</v>
      </c>
      <c r="K600" s="1">
        <v>0</v>
      </c>
      <c r="L600" s="1"/>
      <c r="M600" s="1">
        <f t="shared" si="27"/>
        <v>7075.2000000000007</v>
      </c>
      <c r="N600" s="1">
        <f t="shared" si="28"/>
        <v>7075.2000000000007</v>
      </c>
      <c r="O600" s="1">
        <f t="shared" si="29"/>
        <v>0</v>
      </c>
    </row>
    <row r="601" spans="1:15" x14ac:dyDescent="0.25">
      <c r="A601" s="1" t="str">
        <v>BioLegend</v>
      </c>
      <c r="B601" s="1">
        <v>6036.7999999999993</v>
      </c>
      <c r="C601" s="1" t="str">
        <v>EED116333</v>
      </c>
      <c r="D601" s="2">
        <v>45821</v>
      </c>
      <c r="E601" s="2">
        <v>45831</v>
      </c>
      <c r="F601" s="1">
        <v>343105</v>
      </c>
      <c r="G601" s="1">
        <v>1</v>
      </c>
      <c r="H601" s="1">
        <v>1</v>
      </c>
      <c r="I601" s="1">
        <v>0</v>
      </c>
      <c r="J601" s="1" t="str">
        <v>Banglore</v>
      </c>
      <c r="K601" s="1">
        <v>0</v>
      </c>
      <c r="L601" s="1"/>
      <c r="M601" s="1">
        <f t="shared" si="27"/>
        <v>6036.7999999999993</v>
      </c>
      <c r="N601" s="1">
        <f t="shared" si="28"/>
        <v>6036.7999999999993</v>
      </c>
      <c r="O601" s="1">
        <f t="shared" si="29"/>
        <v>0</v>
      </c>
    </row>
    <row r="602" spans="1:15" x14ac:dyDescent="0.25">
      <c r="A602" s="1" t="str">
        <v>BioLegend</v>
      </c>
      <c r="B602" s="1">
        <v>13780.8</v>
      </c>
      <c r="C602" s="1" t="str">
        <v>EED116333</v>
      </c>
      <c r="D602" s="2">
        <v>45821</v>
      </c>
      <c r="E602" s="2">
        <v>45831</v>
      </c>
      <c r="F602" s="1">
        <v>343108</v>
      </c>
      <c r="G602" s="1">
        <v>1</v>
      </c>
      <c r="H602" s="1">
        <v>1</v>
      </c>
      <c r="I602" s="1">
        <v>0</v>
      </c>
      <c r="J602" s="1" t="str">
        <v>Faridabad</v>
      </c>
      <c r="K602" s="1">
        <v>0</v>
      </c>
      <c r="L602" s="1"/>
      <c r="M602" s="1">
        <f t="shared" si="27"/>
        <v>13780.8</v>
      </c>
      <c r="N602" s="1">
        <f t="shared" si="28"/>
        <v>13780.8</v>
      </c>
      <c r="O602" s="1">
        <f t="shared" si="29"/>
        <v>0</v>
      </c>
    </row>
    <row r="603" spans="1:15" x14ac:dyDescent="0.25">
      <c r="A603" s="1" t="str">
        <v>BioLegend</v>
      </c>
      <c r="B603" s="1">
        <v>15100.8</v>
      </c>
      <c r="C603" s="1" t="str">
        <v>EED116333</v>
      </c>
      <c r="D603" s="2">
        <v>45821</v>
      </c>
      <c r="E603" s="2">
        <v>45831</v>
      </c>
      <c r="F603" s="1">
        <v>343510</v>
      </c>
      <c r="G603" s="1">
        <v>1</v>
      </c>
      <c r="H603" s="1">
        <v>1</v>
      </c>
      <c r="I603" s="1">
        <v>0</v>
      </c>
      <c r="J603" s="1" t="str">
        <v>Gujrat</v>
      </c>
      <c r="K603" s="1">
        <v>0</v>
      </c>
      <c r="L603" s="1"/>
      <c r="M603" s="1">
        <f t="shared" si="27"/>
        <v>15100.8</v>
      </c>
      <c r="N603" s="1">
        <f t="shared" si="28"/>
        <v>15100.8</v>
      </c>
      <c r="O603" s="1">
        <f t="shared" si="29"/>
        <v>0</v>
      </c>
    </row>
    <row r="604" spans="1:15" x14ac:dyDescent="0.25">
      <c r="A604" s="1" t="str">
        <v>BioLegend</v>
      </c>
      <c r="B604" s="1">
        <v>14995.2</v>
      </c>
      <c r="C604" s="1" t="str">
        <v>EED116333</v>
      </c>
      <c r="D604" s="2">
        <v>45821</v>
      </c>
      <c r="E604" s="2">
        <v>45831</v>
      </c>
      <c r="F604" s="1">
        <v>343608</v>
      </c>
      <c r="G604" s="1">
        <v>1</v>
      </c>
      <c r="H604" s="1">
        <v>1</v>
      </c>
      <c r="I604" s="1">
        <v>0</v>
      </c>
      <c r="J604" s="1" t="str">
        <v>Noida</v>
      </c>
      <c r="K604" s="1">
        <v>0</v>
      </c>
      <c r="L604" s="1"/>
      <c r="M604" s="1">
        <f t="shared" si="27"/>
        <v>14995.2</v>
      </c>
      <c r="N604" s="1">
        <f t="shared" si="28"/>
        <v>14995.2</v>
      </c>
      <c r="O604" s="1">
        <f t="shared" si="29"/>
        <v>0</v>
      </c>
    </row>
    <row r="605" spans="1:15" x14ac:dyDescent="0.25">
      <c r="A605" s="1" t="str">
        <v>BioLegend</v>
      </c>
      <c r="B605" s="1">
        <v>11404.8</v>
      </c>
      <c r="C605" s="1" t="str">
        <v>EED116333</v>
      </c>
      <c r="D605" s="2">
        <v>45821</v>
      </c>
      <c r="E605" s="2">
        <v>45831</v>
      </c>
      <c r="F605" s="1">
        <v>344016</v>
      </c>
      <c r="G605" s="1">
        <v>1</v>
      </c>
      <c r="H605" s="1">
        <v>1</v>
      </c>
      <c r="I605" s="1">
        <v>0</v>
      </c>
      <c r="J605" s="1" t="str">
        <v>Chandigarh</v>
      </c>
      <c r="K605" s="1">
        <v>0</v>
      </c>
      <c r="L605" s="1"/>
      <c r="M605" s="1">
        <f t="shared" si="27"/>
        <v>11404.8</v>
      </c>
      <c r="N605" s="1">
        <f t="shared" si="28"/>
        <v>11404.8</v>
      </c>
      <c r="O605" s="1">
        <f t="shared" si="29"/>
        <v>0</v>
      </c>
    </row>
    <row r="606" spans="1:15" x14ac:dyDescent="0.25">
      <c r="A606" s="1" t="str">
        <v>BioLegend</v>
      </c>
      <c r="B606" s="1">
        <v>29436</v>
      </c>
      <c r="C606" s="1" t="str">
        <v>EED116333</v>
      </c>
      <c r="D606" s="2">
        <v>45821</v>
      </c>
      <c r="E606" s="2">
        <v>45831</v>
      </c>
      <c r="F606" s="1">
        <v>353234</v>
      </c>
      <c r="G606" s="1">
        <v>1</v>
      </c>
      <c r="H606" s="1">
        <v>1</v>
      </c>
      <c r="I606" s="1">
        <v>0</v>
      </c>
      <c r="J606" s="1" t="str">
        <v>Faridabad</v>
      </c>
      <c r="K606" s="1">
        <v>0</v>
      </c>
      <c r="L606" s="1"/>
      <c r="M606" s="1">
        <f t="shared" si="27"/>
        <v>29436</v>
      </c>
      <c r="N606" s="1">
        <f t="shared" si="28"/>
        <v>29436</v>
      </c>
      <c r="O606" s="1">
        <f t="shared" si="29"/>
        <v>0</v>
      </c>
    </row>
    <row r="607" spans="1:15" x14ac:dyDescent="0.25">
      <c r="A607" s="1" t="str">
        <v>BioLegend</v>
      </c>
      <c r="B607" s="1">
        <v>13464</v>
      </c>
      <c r="C607" s="1" t="str">
        <v>EED116333</v>
      </c>
      <c r="D607" s="2">
        <v>45821</v>
      </c>
      <c r="E607" s="2">
        <v>45831</v>
      </c>
      <c r="F607" s="1">
        <v>354515</v>
      </c>
      <c r="G607" s="1">
        <v>1</v>
      </c>
      <c r="H607" s="1">
        <v>1</v>
      </c>
      <c r="I607" s="1">
        <v>0</v>
      </c>
      <c r="J607" s="1" t="str">
        <v>Guwahati</v>
      </c>
      <c r="K607" s="1">
        <v>0</v>
      </c>
      <c r="L607" s="1"/>
      <c r="M607" s="1">
        <f t="shared" si="27"/>
        <v>13464</v>
      </c>
      <c r="N607" s="1">
        <f t="shared" si="28"/>
        <v>13464</v>
      </c>
      <c r="O607" s="1">
        <f t="shared" si="29"/>
        <v>0</v>
      </c>
    </row>
    <row r="608" spans="1:15" x14ac:dyDescent="0.25">
      <c r="A608" s="1" t="str">
        <v>BioLegend</v>
      </c>
      <c r="B608" s="1">
        <v>440</v>
      </c>
      <c r="C608" s="1" t="str">
        <v>EED116333</v>
      </c>
      <c r="D608" s="2">
        <v>45821</v>
      </c>
      <c r="E608" s="2">
        <v>45831</v>
      </c>
      <c r="F608" s="1">
        <v>362508</v>
      </c>
      <c r="G608" s="1">
        <v>1</v>
      </c>
      <c r="H608" s="1">
        <v>1</v>
      </c>
      <c r="I608" s="1">
        <v>0</v>
      </c>
      <c r="J608" s="1" t="str">
        <v>Ahemedabad</v>
      </c>
      <c r="K608" s="1">
        <v>0</v>
      </c>
      <c r="L608" s="1"/>
      <c r="M608" s="1">
        <f t="shared" si="27"/>
        <v>440</v>
      </c>
      <c r="N608" s="1">
        <f t="shared" si="28"/>
        <v>440</v>
      </c>
      <c r="O608" s="1">
        <f t="shared" si="29"/>
        <v>0</v>
      </c>
    </row>
    <row r="609" spans="1:15" x14ac:dyDescent="0.25">
      <c r="A609" s="1" t="str">
        <v>BioLegend</v>
      </c>
      <c r="B609" s="1">
        <v>15840</v>
      </c>
      <c r="C609" s="1" t="str">
        <v>EED116333</v>
      </c>
      <c r="D609" s="2">
        <v>45821</v>
      </c>
      <c r="E609" s="2">
        <v>45831</v>
      </c>
      <c r="F609" s="1">
        <v>362510</v>
      </c>
      <c r="G609" s="1">
        <v>1</v>
      </c>
      <c r="H609" s="1">
        <v>1</v>
      </c>
      <c r="I609" s="1">
        <v>0</v>
      </c>
      <c r="J609" s="1" t="str">
        <v>Gujrat</v>
      </c>
      <c r="K609" s="1">
        <v>0</v>
      </c>
      <c r="L609" s="1"/>
      <c r="M609" s="1">
        <f t="shared" si="27"/>
        <v>15840</v>
      </c>
      <c r="N609" s="1">
        <f t="shared" si="28"/>
        <v>15840</v>
      </c>
      <c r="O609" s="1">
        <f t="shared" si="29"/>
        <v>0</v>
      </c>
    </row>
    <row r="610" spans="1:15" x14ac:dyDescent="0.25">
      <c r="A610" s="1" t="str">
        <v>BioLegend</v>
      </c>
      <c r="B610" s="1">
        <v>16420.8</v>
      </c>
      <c r="C610" s="1" t="str">
        <v>EED116333</v>
      </c>
      <c r="D610" s="2">
        <v>45821</v>
      </c>
      <c r="E610" s="2">
        <v>45831</v>
      </c>
      <c r="F610" s="1">
        <v>362564</v>
      </c>
      <c r="G610" s="1">
        <v>1</v>
      </c>
      <c r="H610" s="1">
        <v>1</v>
      </c>
      <c r="I610" s="1">
        <v>0</v>
      </c>
      <c r="J610" s="1" t="str">
        <v>Mumbai</v>
      </c>
      <c r="K610" s="1">
        <v>0</v>
      </c>
      <c r="L610" s="1"/>
      <c r="M610" s="1">
        <f t="shared" si="27"/>
        <v>16420.8</v>
      </c>
      <c r="N610" s="1">
        <f t="shared" si="28"/>
        <v>16420.8</v>
      </c>
      <c r="O610" s="1">
        <f t="shared" si="29"/>
        <v>0</v>
      </c>
    </row>
    <row r="611" spans="1:15" x14ac:dyDescent="0.25">
      <c r="A611" s="1" t="str">
        <v>BioLegend</v>
      </c>
      <c r="B611" s="1">
        <v>18744</v>
      </c>
      <c r="C611" s="1" t="str">
        <v>EED116333</v>
      </c>
      <c r="D611" s="2">
        <v>45821</v>
      </c>
      <c r="E611" s="2">
        <v>45831</v>
      </c>
      <c r="F611" s="1">
        <v>364804</v>
      </c>
      <c r="G611" s="1">
        <v>1</v>
      </c>
      <c r="H611" s="1">
        <v>1</v>
      </c>
      <c r="I611" s="1">
        <v>0</v>
      </c>
      <c r="J611" s="1" t="str">
        <v>Faridabad</v>
      </c>
      <c r="K611" s="1">
        <v>0</v>
      </c>
      <c r="L611" s="1"/>
      <c r="M611" s="1">
        <f t="shared" si="27"/>
        <v>18744</v>
      </c>
      <c r="N611" s="1">
        <f t="shared" si="28"/>
        <v>18744</v>
      </c>
      <c r="O611" s="1">
        <f t="shared" si="29"/>
        <v>0</v>
      </c>
    </row>
    <row r="612" spans="1:15" x14ac:dyDescent="0.25">
      <c r="A612" s="1" t="str">
        <v>BioLegend</v>
      </c>
      <c r="B612" s="1">
        <v>27258</v>
      </c>
      <c r="C612" s="1" t="str">
        <v>EED116333</v>
      </c>
      <c r="D612" s="2">
        <v>45821</v>
      </c>
      <c r="E612" s="2">
        <v>45831</v>
      </c>
      <c r="F612" s="1">
        <v>369324</v>
      </c>
      <c r="G612" s="1">
        <v>1</v>
      </c>
      <c r="H612" s="1">
        <v>1</v>
      </c>
      <c r="I612" s="1">
        <v>0</v>
      </c>
      <c r="J612" s="1" t="str">
        <v>Faridabad</v>
      </c>
      <c r="K612" s="1">
        <v>0</v>
      </c>
      <c r="L612" s="1"/>
      <c r="M612" s="1">
        <f t="shared" si="27"/>
        <v>27258</v>
      </c>
      <c r="N612" s="1">
        <f t="shared" si="28"/>
        <v>27258</v>
      </c>
      <c r="O612" s="1">
        <f t="shared" si="29"/>
        <v>0</v>
      </c>
    </row>
    <row r="613" spans="1:15" x14ac:dyDescent="0.25">
      <c r="A613" s="1" t="str">
        <v>BioLegend</v>
      </c>
      <c r="B613" s="1">
        <v>13041.599999999999</v>
      </c>
      <c r="C613" s="1" t="str">
        <v>EED116333</v>
      </c>
      <c r="D613" s="2">
        <v>45821</v>
      </c>
      <c r="E613" s="2">
        <v>45831</v>
      </c>
      <c r="F613" s="1">
        <v>392414</v>
      </c>
      <c r="G613" s="1">
        <v>1</v>
      </c>
      <c r="H613" s="1">
        <v>1</v>
      </c>
      <c r="I613" s="1">
        <v>0</v>
      </c>
      <c r="J613" s="1" t="str">
        <v>Faridabad</v>
      </c>
      <c r="K613" s="1">
        <v>0</v>
      </c>
      <c r="L613" s="1"/>
      <c r="M613" s="1">
        <f t="shared" si="27"/>
        <v>13041.599999999999</v>
      </c>
      <c r="N613" s="1">
        <f t="shared" si="28"/>
        <v>13041.599999999999</v>
      </c>
      <c r="O613" s="1">
        <f t="shared" si="29"/>
        <v>0</v>
      </c>
    </row>
    <row r="614" spans="1:15" x14ac:dyDescent="0.25">
      <c r="A614" s="1" t="str">
        <v>BioLegend</v>
      </c>
      <c r="B614" s="1">
        <v>12091.2</v>
      </c>
      <c r="C614" s="1" t="str">
        <v>EED116333</v>
      </c>
      <c r="D614" s="2">
        <v>45821</v>
      </c>
      <c r="E614" s="2">
        <v>45831</v>
      </c>
      <c r="F614" s="1">
        <v>402422</v>
      </c>
      <c r="G614" s="1">
        <v>1</v>
      </c>
      <c r="H614" s="1">
        <v>1</v>
      </c>
      <c r="I614" s="1">
        <v>0</v>
      </c>
      <c r="J614" s="1" t="str">
        <v>Hyderabad</v>
      </c>
      <c r="K614" s="1">
        <v>0</v>
      </c>
      <c r="L614" s="1"/>
      <c r="M614" s="1">
        <f t="shared" si="27"/>
        <v>12091.2</v>
      </c>
      <c r="N614" s="1">
        <f t="shared" si="28"/>
        <v>12091.2</v>
      </c>
      <c r="O614" s="1">
        <f t="shared" si="29"/>
        <v>0</v>
      </c>
    </row>
    <row r="615" spans="1:15" x14ac:dyDescent="0.25">
      <c r="A615" s="1" t="str">
        <v>BioLegend</v>
      </c>
      <c r="B615" s="1">
        <v>2587.1999999999998</v>
      </c>
      <c r="C615" s="1" t="str">
        <v>EED116333</v>
      </c>
      <c r="D615" s="2">
        <v>45821</v>
      </c>
      <c r="E615" s="2">
        <v>45831</v>
      </c>
      <c r="F615" s="1">
        <v>405201</v>
      </c>
      <c r="G615" s="1">
        <v>2</v>
      </c>
      <c r="H615" s="1">
        <v>2</v>
      </c>
      <c r="I615" s="1">
        <v>0</v>
      </c>
      <c r="J615" s="1" t="str">
        <v>Delhi</v>
      </c>
      <c r="K615" s="1">
        <v>0</v>
      </c>
      <c r="L615" s="1"/>
      <c r="M615" s="1">
        <f t="shared" si="27"/>
        <v>5174.3999999999996</v>
      </c>
      <c r="N615" s="1">
        <f t="shared" si="28"/>
        <v>5174.3999999999996</v>
      </c>
      <c r="O615" s="1">
        <f t="shared" si="29"/>
        <v>0</v>
      </c>
    </row>
    <row r="616" spans="1:15" x14ac:dyDescent="0.25">
      <c r="A616" s="1" t="str">
        <v>BioLegend</v>
      </c>
      <c r="B616" s="1">
        <v>6283.2000000000007</v>
      </c>
      <c r="C616" s="1" t="str">
        <v>EED116333</v>
      </c>
      <c r="D616" s="2">
        <v>45821</v>
      </c>
      <c r="E616" s="2">
        <v>45831</v>
      </c>
      <c r="F616" s="1">
        <v>405207</v>
      </c>
      <c r="G616" s="1">
        <v>1</v>
      </c>
      <c r="H616" s="1">
        <v>1</v>
      </c>
      <c r="I616" s="1">
        <v>0</v>
      </c>
      <c r="J616" s="1" t="str">
        <v>Kerala</v>
      </c>
      <c r="K616" s="1">
        <v>0</v>
      </c>
      <c r="L616" s="1"/>
      <c r="M616" s="1">
        <f t="shared" si="27"/>
        <v>6283.2000000000007</v>
      </c>
      <c r="N616" s="1">
        <f t="shared" si="28"/>
        <v>6283.2000000000007</v>
      </c>
      <c r="O616" s="1">
        <f t="shared" si="29"/>
        <v>0</v>
      </c>
    </row>
    <row r="617" spans="1:15" x14ac:dyDescent="0.25">
      <c r="A617" s="1" t="str">
        <v>BioLegend</v>
      </c>
      <c r="B617" s="1">
        <v>3115.2</v>
      </c>
      <c r="C617" s="1" t="str">
        <v>EED116333</v>
      </c>
      <c r="D617" s="2">
        <v>45821</v>
      </c>
      <c r="E617" s="2">
        <v>45831</v>
      </c>
      <c r="F617" s="1">
        <v>420404</v>
      </c>
      <c r="G617" s="1">
        <v>4</v>
      </c>
      <c r="H617" s="1">
        <v>4</v>
      </c>
      <c r="I617" s="1">
        <v>0</v>
      </c>
      <c r="J617" s="1" t="str">
        <v>Faridabad</v>
      </c>
      <c r="K617" s="1">
        <v>0</v>
      </c>
      <c r="L617" s="1"/>
      <c r="M617" s="1">
        <f t="shared" si="27"/>
        <v>12460.8</v>
      </c>
      <c r="N617" s="1">
        <f t="shared" si="28"/>
        <v>12460.8</v>
      </c>
      <c r="O617" s="1">
        <f t="shared" si="29"/>
        <v>0</v>
      </c>
    </row>
    <row r="618" spans="1:15" x14ac:dyDescent="0.25">
      <c r="A618" s="1" t="str">
        <v>BioLegend</v>
      </c>
      <c r="B618" s="1">
        <v>3115.2</v>
      </c>
      <c r="C618" s="1" t="str">
        <v>EED116333</v>
      </c>
      <c r="D618" s="2">
        <v>45821</v>
      </c>
      <c r="E618" s="2">
        <v>45831</v>
      </c>
      <c r="F618" s="1">
        <v>420404</v>
      </c>
      <c r="G618" s="1">
        <v>1</v>
      </c>
      <c r="H618" s="1">
        <v>1</v>
      </c>
      <c r="I618" s="1">
        <v>0</v>
      </c>
      <c r="J618" s="1" t="str">
        <v>Kerala</v>
      </c>
      <c r="K618" s="1">
        <v>0</v>
      </c>
      <c r="L618" s="1"/>
      <c r="M618" s="1">
        <f t="shared" si="27"/>
        <v>3115.2</v>
      </c>
      <c r="N618" s="1">
        <f t="shared" si="28"/>
        <v>3115.2</v>
      </c>
      <c r="O618" s="1">
        <f t="shared" si="29"/>
        <v>0</v>
      </c>
    </row>
    <row r="619" spans="1:15" x14ac:dyDescent="0.25">
      <c r="A619" s="1" t="str">
        <v>BioLegend</v>
      </c>
      <c r="B619" s="1">
        <v>2217.6</v>
      </c>
      <c r="C619" s="1" t="str">
        <v>EED116333</v>
      </c>
      <c r="D619" s="2">
        <v>45821</v>
      </c>
      <c r="E619" s="2">
        <v>45831</v>
      </c>
      <c r="F619" s="1">
        <v>421101</v>
      </c>
      <c r="G619" s="1">
        <v>1</v>
      </c>
      <c r="H619" s="1">
        <v>1</v>
      </c>
      <c r="I619" s="1">
        <v>0</v>
      </c>
      <c r="J619" s="1" t="str">
        <v>Lucknow</v>
      </c>
      <c r="K619" s="1">
        <v>0</v>
      </c>
      <c r="L619" s="1"/>
      <c r="M619" s="1">
        <f t="shared" si="27"/>
        <v>2217.6</v>
      </c>
      <c r="N619" s="1">
        <f t="shared" si="28"/>
        <v>2217.6</v>
      </c>
      <c r="O619" s="1">
        <f t="shared" si="29"/>
        <v>0</v>
      </c>
    </row>
    <row r="620" spans="1:15" x14ac:dyDescent="0.25">
      <c r="A620" s="1" t="str">
        <v>BioLegend</v>
      </c>
      <c r="B620" s="1">
        <v>6221.6</v>
      </c>
      <c r="C620" s="1" t="str">
        <v>EED116333</v>
      </c>
      <c r="D620" s="2">
        <v>45821</v>
      </c>
      <c r="E620" s="2">
        <v>45831</v>
      </c>
      <c r="F620" s="1">
        <v>422301</v>
      </c>
      <c r="G620" s="1">
        <v>6</v>
      </c>
      <c r="H620" s="1">
        <v>6</v>
      </c>
      <c r="I620" s="1">
        <v>0</v>
      </c>
      <c r="J620" s="1" t="str">
        <v>Hyderabad</v>
      </c>
      <c r="K620" s="1">
        <v>0</v>
      </c>
      <c r="L620" s="1"/>
      <c r="M620" s="1">
        <f t="shared" si="27"/>
        <v>37329.600000000006</v>
      </c>
      <c r="N620" s="1">
        <f t="shared" si="28"/>
        <v>37329.600000000006</v>
      </c>
      <c r="O620" s="1">
        <f t="shared" si="29"/>
        <v>0</v>
      </c>
    </row>
    <row r="621" spans="1:15" x14ac:dyDescent="0.25">
      <c r="A621" s="1" t="str">
        <v>BioLegend</v>
      </c>
      <c r="B621" s="1">
        <v>6221.6</v>
      </c>
      <c r="C621" s="1" t="str">
        <v>EED116333</v>
      </c>
      <c r="D621" s="2">
        <v>45821</v>
      </c>
      <c r="E621" s="2">
        <v>45831</v>
      </c>
      <c r="F621" s="1">
        <v>422301</v>
      </c>
      <c r="G621" s="1">
        <v>1</v>
      </c>
      <c r="H621" s="1">
        <v>1</v>
      </c>
      <c r="I621" s="1">
        <v>0</v>
      </c>
      <c r="J621" s="1" t="str">
        <v>Kerala</v>
      </c>
      <c r="K621" s="1">
        <v>0</v>
      </c>
      <c r="L621" s="1"/>
      <c r="M621" s="1">
        <f t="shared" si="27"/>
        <v>6221.6</v>
      </c>
      <c r="N621" s="1">
        <f t="shared" si="28"/>
        <v>6221.6</v>
      </c>
      <c r="O621" s="1">
        <f t="shared" si="29"/>
        <v>0</v>
      </c>
    </row>
    <row r="622" spans="1:15" x14ac:dyDescent="0.25">
      <c r="A622" s="1" t="str">
        <v>BioLegend</v>
      </c>
      <c r="B622" s="1">
        <v>14106.400000000001</v>
      </c>
      <c r="C622" s="1" t="str">
        <v>EED116333</v>
      </c>
      <c r="D622" s="2">
        <v>45821</v>
      </c>
      <c r="E622" s="2">
        <v>45831</v>
      </c>
      <c r="F622" s="1">
        <v>422302</v>
      </c>
      <c r="G622" s="1">
        <v>1</v>
      </c>
      <c r="H622" s="1">
        <v>1</v>
      </c>
      <c r="I622" s="1">
        <v>0</v>
      </c>
      <c r="J622" s="1" t="str">
        <v>Kerala</v>
      </c>
      <c r="K622" s="1">
        <v>0</v>
      </c>
      <c r="L622" s="1"/>
      <c r="M622" s="1">
        <f t="shared" si="27"/>
        <v>14106.400000000001</v>
      </c>
      <c r="N622" s="1">
        <f t="shared" si="28"/>
        <v>14106.400000000001</v>
      </c>
      <c r="O622" s="1">
        <f t="shared" si="29"/>
        <v>0</v>
      </c>
    </row>
    <row r="623" spans="1:15" x14ac:dyDescent="0.25">
      <c r="A623" s="1" t="str">
        <v>BioLegend</v>
      </c>
      <c r="B623" s="1">
        <v>20856</v>
      </c>
      <c r="C623" s="1" t="str">
        <v>EED116333</v>
      </c>
      <c r="D623" s="2">
        <v>45821</v>
      </c>
      <c r="E623" s="2">
        <v>45831</v>
      </c>
      <c r="F623" s="1">
        <v>422304</v>
      </c>
      <c r="G623" s="1">
        <v>1</v>
      </c>
      <c r="H623" s="1">
        <v>1</v>
      </c>
      <c r="I623" s="1">
        <v>0</v>
      </c>
      <c r="J623" s="1" t="str">
        <v>Hyderabad</v>
      </c>
      <c r="K623" s="1">
        <v>0</v>
      </c>
      <c r="L623" s="1"/>
      <c r="M623" s="1">
        <f t="shared" si="27"/>
        <v>20856</v>
      </c>
      <c r="N623" s="1">
        <f t="shared" si="28"/>
        <v>20856</v>
      </c>
      <c r="O623" s="1">
        <f t="shared" si="29"/>
        <v>0</v>
      </c>
    </row>
    <row r="624" spans="1:15" x14ac:dyDescent="0.25">
      <c r="A624" s="1" t="str">
        <v>BioLegend</v>
      </c>
      <c r="B624" s="1">
        <v>4382.3999999999996</v>
      </c>
      <c r="C624" s="1" t="str">
        <v>EED116333</v>
      </c>
      <c r="D624" s="2">
        <v>45821</v>
      </c>
      <c r="E624" s="2">
        <v>45831</v>
      </c>
      <c r="F624" s="1">
        <v>423113</v>
      </c>
      <c r="G624" s="1">
        <v>1</v>
      </c>
      <c r="H624" s="1">
        <v>1</v>
      </c>
      <c r="I624" s="1">
        <v>0</v>
      </c>
      <c r="J624" s="1" t="str">
        <v>Chandigarh</v>
      </c>
      <c r="K624" s="1">
        <v>0</v>
      </c>
      <c r="L624" s="1"/>
      <c r="M624" s="1">
        <f t="shared" si="27"/>
        <v>4382.3999999999996</v>
      </c>
      <c r="N624" s="1">
        <f t="shared" si="28"/>
        <v>4382.3999999999996</v>
      </c>
      <c r="O624" s="1">
        <f t="shared" si="29"/>
        <v>0</v>
      </c>
    </row>
    <row r="625" spans="1:15" x14ac:dyDescent="0.25">
      <c r="A625" s="1" t="str">
        <v>BioLegend</v>
      </c>
      <c r="B625" s="1">
        <v>4065.6000000000004</v>
      </c>
      <c r="C625" s="1" t="str">
        <v>EED116333</v>
      </c>
      <c r="D625" s="2">
        <v>45821</v>
      </c>
      <c r="E625" s="2">
        <v>45831</v>
      </c>
      <c r="F625" s="1">
        <v>423601</v>
      </c>
      <c r="G625" s="1">
        <v>4</v>
      </c>
      <c r="H625" s="1">
        <v>4</v>
      </c>
      <c r="I625" s="1">
        <v>0</v>
      </c>
      <c r="J625" s="1" t="str">
        <v>Banglore</v>
      </c>
      <c r="K625" s="1">
        <v>0</v>
      </c>
      <c r="L625" s="1"/>
      <c r="M625" s="1">
        <f t="shared" si="27"/>
        <v>16262.400000000001</v>
      </c>
      <c r="N625" s="1">
        <f t="shared" si="28"/>
        <v>16262.400000000001</v>
      </c>
      <c r="O625" s="1">
        <f t="shared" si="29"/>
        <v>0</v>
      </c>
    </row>
    <row r="626" spans="1:15" x14ac:dyDescent="0.25">
      <c r="A626" s="1" t="str">
        <v>BioLegend</v>
      </c>
      <c r="B626" s="1">
        <v>40348</v>
      </c>
      <c r="C626" s="1" t="str">
        <v>EED116333</v>
      </c>
      <c r="D626" s="2">
        <v>45821</v>
      </c>
      <c r="E626" s="2">
        <v>45831</v>
      </c>
      <c r="F626" s="1">
        <v>449507</v>
      </c>
      <c r="G626" s="1">
        <v>1</v>
      </c>
      <c r="H626" s="1">
        <v>1</v>
      </c>
      <c r="I626" s="1">
        <v>0</v>
      </c>
      <c r="J626" s="1" t="str">
        <v>Mumbai</v>
      </c>
      <c r="K626" s="1">
        <v>0</v>
      </c>
      <c r="L626" s="1"/>
      <c r="M626" s="1">
        <f t="shared" si="27"/>
        <v>40348</v>
      </c>
      <c r="N626" s="1">
        <f t="shared" si="28"/>
        <v>40348</v>
      </c>
      <c r="O626" s="1">
        <f t="shared" si="29"/>
        <v>0</v>
      </c>
    </row>
    <row r="627" spans="1:15" x14ac:dyDescent="0.25">
      <c r="A627" s="1" t="str">
        <v>BioLegend</v>
      </c>
      <c r="B627" s="1">
        <v>43164</v>
      </c>
      <c r="C627" s="1" t="str">
        <v>EED116333</v>
      </c>
      <c r="D627" s="2">
        <v>45821</v>
      </c>
      <c r="E627" s="2">
        <v>45831</v>
      </c>
      <c r="F627" s="1">
        <v>480058</v>
      </c>
      <c r="G627" s="1">
        <v>1</v>
      </c>
      <c r="H627" s="1">
        <v>1</v>
      </c>
      <c r="I627" s="1">
        <v>0</v>
      </c>
      <c r="J627" s="1" t="str">
        <v>Banglore</v>
      </c>
      <c r="K627" s="1">
        <v>0</v>
      </c>
      <c r="L627" s="1"/>
      <c r="M627" s="1">
        <f t="shared" si="27"/>
        <v>43164</v>
      </c>
      <c r="N627" s="1">
        <f t="shared" si="28"/>
        <v>43164</v>
      </c>
      <c r="O627" s="1">
        <f t="shared" si="29"/>
        <v>0</v>
      </c>
    </row>
    <row r="628" spans="1:15" x14ac:dyDescent="0.25">
      <c r="A628" s="1" t="str">
        <v>BioLegend</v>
      </c>
      <c r="B628" s="1">
        <v>18321.599999999999</v>
      </c>
      <c r="C628" s="1" t="str">
        <v>EED116333</v>
      </c>
      <c r="D628" s="2">
        <v>45821</v>
      </c>
      <c r="E628" s="2">
        <v>45831</v>
      </c>
      <c r="F628" s="1">
        <v>501118</v>
      </c>
      <c r="G628" s="1">
        <v>1</v>
      </c>
      <c r="H628" s="1">
        <v>1</v>
      </c>
      <c r="I628" s="1">
        <v>0</v>
      </c>
      <c r="J628" s="1" t="str">
        <v>Delhi</v>
      </c>
      <c r="K628" s="1">
        <v>0</v>
      </c>
      <c r="L628" s="1"/>
      <c r="M628" s="1">
        <f t="shared" si="27"/>
        <v>18321.599999999999</v>
      </c>
      <c r="N628" s="1">
        <f t="shared" si="28"/>
        <v>18321.599999999999</v>
      </c>
      <c r="O628" s="1">
        <f t="shared" si="29"/>
        <v>0</v>
      </c>
    </row>
    <row r="629" spans="1:15" x14ac:dyDescent="0.25">
      <c r="A629" s="1" t="str">
        <v>BioLegend</v>
      </c>
      <c r="B629" s="1">
        <v>8712</v>
      </c>
      <c r="C629" s="1" t="str">
        <v>EED116333</v>
      </c>
      <c r="D629" s="2">
        <v>45821</v>
      </c>
      <c r="E629" s="2">
        <v>45831</v>
      </c>
      <c r="F629" s="1">
        <v>502510</v>
      </c>
      <c r="G629" s="1">
        <v>1</v>
      </c>
      <c r="H629" s="1">
        <v>1</v>
      </c>
      <c r="I629" s="1">
        <v>0</v>
      </c>
      <c r="J629" s="1" t="str">
        <v>Faridabad</v>
      </c>
      <c r="K629" s="1">
        <v>0</v>
      </c>
      <c r="L629" s="1"/>
      <c r="M629" s="1">
        <f t="shared" si="27"/>
        <v>8712</v>
      </c>
      <c r="N629" s="1">
        <f t="shared" si="28"/>
        <v>8712</v>
      </c>
      <c r="O629" s="1">
        <f t="shared" si="29"/>
        <v>0</v>
      </c>
    </row>
    <row r="630" spans="1:15" x14ac:dyDescent="0.25">
      <c r="A630" s="1" t="str">
        <v>BioLegend</v>
      </c>
      <c r="B630" s="1">
        <v>14731.2</v>
      </c>
      <c r="C630" s="1" t="str">
        <v>EED116333</v>
      </c>
      <c r="D630" s="2">
        <v>45821</v>
      </c>
      <c r="E630" s="2">
        <v>45831</v>
      </c>
      <c r="F630" s="1">
        <v>502912</v>
      </c>
      <c r="G630" s="1">
        <v>2</v>
      </c>
      <c r="H630" s="1">
        <v>2</v>
      </c>
      <c r="I630" s="1">
        <v>0</v>
      </c>
      <c r="J630" s="1" t="str">
        <v>Delhi</v>
      </c>
      <c r="K630" s="1">
        <v>0</v>
      </c>
      <c r="L630" s="1"/>
      <c r="M630" s="1">
        <f t="shared" si="27"/>
        <v>29462.400000000001</v>
      </c>
      <c r="N630" s="1">
        <f t="shared" si="28"/>
        <v>29462.400000000001</v>
      </c>
      <c r="O630" s="1">
        <f t="shared" si="29"/>
        <v>0</v>
      </c>
    </row>
    <row r="631" spans="1:15" x14ac:dyDescent="0.25">
      <c r="A631" s="1" t="str">
        <v>BioLegend</v>
      </c>
      <c r="B631" s="1">
        <v>15681.599999999999</v>
      </c>
      <c r="C631" s="1" t="str">
        <v>EED116333</v>
      </c>
      <c r="D631" s="2">
        <v>45821</v>
      </c>
      <c r="E631" s="2">
        <v>45831</v>
      </c>
      <c r="F631" s="1">
        <v>502930</v>
      </c>
      <c r="G631" s="1">
        <v>1</v>
      </c>
      <c r="H631" s="1">
        <v>1</v>
      </c>
      <c r="I631" s="1">
        <v>0</v>
      </c>
      <c r="J631" s="1" t="str">
        <v>Faridabad</v>
      </c>
      <c r="K631" s="1">
        <v>0</v>
      </c>
      <c r="L631" s="1"/>
      <c r="M631" s="1">
        <f t="shared" si="27"/>
        <v>15681.599999999999</v>
      </c>
      <c r="N631" s="1">
        <f t="shared" si="28"/>
        <v>15681.599999999999</v>
      </c>
      <c r="O631" s="1">
        <f t="shared" si="29"/>
        <v>0</v>
      </c>
    </row>
    <row r="632" spans="1:15" x14ac:dyDescent="0.25">
      <c r="A632" s="1" t="str">
        <v>BioLegend</v>
      </c>
      <c r="B632" s="1">
        <v>18876</v>
      </c>
      <c r="C632" s="1" t="str">
        <v>EED116333</v>
      </c>
      <c r="D632" s="2">
        <v>45821</v>
      </c>
      <c r="E632" s="2">
        <v>45831</v>
      </c>
      <c r="F632" s="1">
        <v>503837</v>
      </c>
      <c r="G632" s="1">
        <v>1</v>
      </c>
      <c r="H632" s="1">
        <v>1</v>
      </c>
      <c r="I632" s="1">
        <v>0</v>
      </c>
      <c r="J632" s="1" t="str">
        <v>Faridabad</v>
      </c>
      <c r="K632" s="1">
        <v>0</v>
      </c>
      <c r="L632" s="1"/>
      <c r="M632" s="1">
        <f t="shared" si="27"/>
        <v>18876</v>
      </c>
      <c r="N632" s="1">
        <f t="shared" si="28"/>
        <v>18876</v>
      </c>
      <c r="O632" s="1">
        <f t="shared" si="29"/>
        <v>0</v>
      </c>
    </row>
    <row r="633" spans="1:15" x14ac:dyDescent="0.25">
      <c r="A633" s="1" t="str">
        <v>BioLegend</v>
      </c>
      <c r="B633" s="1">
        <v>4646.3999999999996</v>
      </c>
      <c r="C633" s="1" t="str">
        <v>EED116333</v>
      </c>
      <c r="D633" s="2">
        <v>45821</v>
      </c>
      <c r="E633" s="2">
        <v>45831</v>
      </c>
      <c r="F633" s="1">
        <v>504105</v>
      </c>
      <c r="G633" s="1">
        <v>1</v>
      </c>
      <c r="H633" s="1">
        <v>1</v>
      </c>
      <c r="I633" s="1">
        <v>0</v>
      </c>
      <c r="J633" s="1" t="str">
        <v>Faridabad</v>
      </c>
      <c r="K633" s="1">
        <v>0</v>
      </c>
      <c r="L633" s="1"/>
      <c r="M633" s="1">
        <f t="shared" si="27"/>
        <v>4646.3999999999996</v>
      </c>
      <c r="N633" s="1">
        <f t="shared" si="28"/>
        <v>4646.3999999999996</v>
      </c>
      <c r="O633" s="1">
        <f t="shared" si="29"/>
        <v>0</v>
      </c>
    </row>
    <row r="634" spans="1:15" x14ac:dyDescent="0.25">
      <c r="A634" s="1" t="str">
        <v>BioLegend</v>
      </c>
      <c r="B634" s="1">
        <v>18018</v>
      </c>
      <c r="C634" s="1" t="str">
        <v>EED116333</v>
      </c>
      <c r="D634" s="2">
        <v>45821</v>
      </c>
      <c r="E634" s="2">
        <v>45831</v>
      </c>
      <c r="F634" s="1">
        <v>504127</v>
      </c>
      <c r="G634" s="1">
        <v>1</v>
      </c>
      <c r="H634" s="1">
        <v>1</v>
      </c>
      <c r="I634" s="1">
        <v>0</v>
      </c>
      <c r="J634" s="1" t="str">
        <v>Ropar</v>
      </c>
      <c r="K634" s="1">
        <v>0</v>
      </c>
      <c r="L634" s="1"/>
      <c r="M634" s="1">
        <f t="shared" si="27"/>
        <v>18018</v>
      </c>
      <c r="N634" s="1">
        <f t="shared" si="28"/>
        <v>18018</v>
      </c>
      <c r="O634" s="1">
        <f t="shared" si="29"/>
        <v>0</v>
      </c>
    </row>
    <row r="635" spans="1:15" x14ac:dyDescent="0.25">
      <c r="A635" s="1" t="str">
        <v>BioLegend</v>
      </c>
      <c r="B635" s="1">
        <v>28459.199999999997</v>
      </c>
      <c r="C635" s="1" t="str">
        <v>EED116333</v>
      </c>
      <c r="D635" s="2">
        <v>45821</v>
      </c>
      <c r="E635" s="2">
        <v>45831</v>
      </c>
      <c r="F635" s="1">
        <v>504135</v>
      </c>
      <c r="G635" s="1">
        <v>1</v>
      </c>
      <c r="H635" s="1">
        <v>1</v>
      </c>
      <c r="I635" s="1">
        <v>0</v>
      </c>
      <c r="J635" s="1" t="str">
        <v>Chandigarh</v>
      </c>
      <c r="K635" s="1">
        <v>0</v>
      </c>
      <c r="L635" s="1"/>
      <c r="M635" s="1">
        <f t="shared" si="27"/>
        <v>28459.199999999997</v>
      </c>
      <c r="N635" s="1">
        <f t="shared" si="28"/>
        <v>28459.199999999997</v>
      </c>
      <c r="O635" s="1">
        <f t="shared" si="29"/>
        <v>0</v>
      </c>
    </row>
    <row r="636" spans="1:15" x14ac:dyDescent="0.25">
      <c r="A636" s="1" t="str">
        <v>BioLegend</v>
      </c>
      <c r="B636" s="1">
        <v>11932.8</v>
      </c>
      <c r="C636" s="1" t="str">
        <v>EED116333</v>
      </c>
      <c r="D636" s="2">
        <v>45821</v>
      </c>
      <c r="E636" s="2">
        <v>45831</v>
      </c>
      <c r="F636" s="1">
        <v>505008</v>
      </c>
      <c r="G636" s="1">
        <v>1</v>
      </c>
      <c r="H636" s="1">
        <v>1</v>
      </c>
      <c r="I636" s="1">
        <v>0</v>
      </c>
      <c r="J636" s="1" t="str">
        <v>Faridabad</v>
      </c>
      <c r="K636" s="1">
        <v>0</v>
      </c>
      <c r="L636" s="1"/>
      <c r="M636" s="1">
        <f t="shared" si="27"/>
        <v>11932.8</v>
      </c>
      <c r="N636" s="1">
        <f t="shared" si="28"/>
        <v>11932.8</v>
      </c>
      <c r="O636" s="1">
        <f t="shared" si="29"/>
        <v>0</v>
      </c>
    </row>
    <row r="637" spans="1:15" x14ac:dyDescent="0.25">
      <c r="A637" s="1" t="str">
        <v>BioLegend</v>
      </c>
      <c r="B637" s="1">
        <v>28459.199999999997</v>
      </c>
      <c r="C637" s="1" t="str">
        <v>EED116333</v>
      </c>
      <c r="D637" s="2">
        <v>45821</v>
      </c>
      <c r="E637" s="2">
        <v>45831</v>
      </c>
      <c r="F637" s="1">
        <v>505710</v>
      </c>
      <c r="G637" s="1">
        <v>1</v>
      </c>
      <c r="H637" s="1">
        <v>1</v>
      </c>
      <c r="I637" s="1">
        <v>0</v>
      </c>
      <c r="J637" s="1" t="str">
        <v>Chandigarh</v>
      </c>
      <c r="K637" s="1">
        <v>0</v>
      </c>
      <c r="L637" s="1"/>
      <c r="M637" s="1">
        <f t="shared" si="27"/>
        <v>28459.199999999997</v>
      </c>
      <c r="N637" s="1">
        <f t="shared" si="28"/>
        <v>28459.199999999997</v>
      </c>
      <c r="O637" s="1">
        <f t="shared" si="29"/>
        <v>0</v>
      </c>
    </row>
    <row r="638" spans="1:15" x14ac:dyDescent="0.25">
      <c r="A638" s="1" t="str">
        <v>BioLegend</v>
      </c>
      <c r="B638" s="1">
        <v>15972</v>
      </c>
      <c r="C638" s="1" t="str">
        <v>EED116333</v>
      </c>
      <c r="D638" s="2">
        <v>45821</v>
      </c>
      <c r="E638" s="2">
        <v>45831</v>
      </c>
      <c r="F638" s="1">
        <v>505830</v>
      </c>
      <c r="G638" s="1">
        <v>1</v>
      </c>
      <c r="H638" s="1">
        <v>1</v>
      </c>
      <c r="I638" s="1">
        <v>0</v>
      </c>
      <c r="J638" s="1" t="str">
        <v>Delhi</v>
      </c>
      <c r="K638" s="1">
        <v>0</v>
      </c>
      <c r="L638" s="1"/>
      <c r="M638" s="1">
        <f t="shared" si="27"/>
        <v>15972</v>
      </c>
      <c r="N638" s="1">
        <f t="shared" si="28"/>
        <v>15972</v>
      </c>
      <c r="O638" s="1">
        <f t="shared" si="29"/>
        <v>0</v>
      </c>
    </row>
    <row r="639" spans="1:15" x14ac:dyDescent="0.25">
      <c r="A639" s="1" t="str">
        <v>BioLegend</v>
      </c>
      <c r="B639" s="1">
        <v>15642</v>
      </c>
      <c r="C639" s="1" t="str">
        <v>EED116333</v>
      </c>
      <c r="D639" s="2">
        <v>45821</v>
      </c>
      <c r="E639" s="2">
        <v>45831</v>
      </c>
      <c r="F639" s="1">
        <v>505835</v>
      </c>
      <c r="G639" s="1">
        <v>1</v>
      </c>
      <c r="H639" s="1">
        <v>1</v>
      </c>
      <c r="I639" s="1">
        <v>0</v>
      </c>
      <c r="J639" s="1" t="str">
        <v>Pune</v>
      </c>
      <c r="K639" s="1">
        <v>0</v>
      </c>
      <c r="L639" s="1"/>
      <c r="M639" s="1">
        <f t="shared" si="27"/>
        <v>15642</v>
      </c>
      <c r="N639" s="1">
        <f t="shared" si="28"/>
        <v>15642</v>
      </c>
      <c r="O639" s="1">
        <f t="shared" si="29"/>
        <v>0</v>
      </c>
    </row>
    <row r="640" spans="1:15" x14ac:dyDescent="0.25">
      <c r="A640" s="1" t="str">
        <v>BioLegend</v>
      </c>
      <c r="B640" s="1">
        <v>18018</v>
      </c>
      <c r="C640" s="1" t="str">
        <v>EED116333</v>
      </c>
      <c r="D640" s="2">
        <v>45821</v>
      </c>
      <c r="E640" s="2">
        <v>45831</v>
      </c>
      <c r="F640" s="1">
        <v>506333</v>
      </c>
      <c r="G640" s="1">
        <v>1</v>
      </c>
      <c r="H640" s="1">
        <v>1</v>
      </c>
      <c r="I640" s="1">
        <v>0</v>
      </c>
      <c r="J640" s="1" t="str">
        <v>Delhi</v>
      </c>
      <c r="K640" s="1">
        <v>0</v>
      </c>
      <c r="L640" s="1"/>
      <c r="M640" s="1">
        <f t="shared" si="27"/>
        <v>18018</v>
      </c>
      <c r="N640" s="1">
        <f t="shared" si="28"/>
        <v>18018</v>
      </c>
      <c r="O640" s="1">
        <f t="shared" si="29"/>
        <v>0</v>
      </c>
    </row>
    <row r="641" spans="1:15" x14ac:dyDescent="0.25">
      <c r="A641" s="1" t="str">
        <v>BioLegend</v>
      </c>
      <c r="B641" s="1">
        <v>18876</v>
      </c>
      <c r="C641" s="1" t="str">
        <v>EED116333</v>
      </c>
      <c r="D641" s="2">
        <v>45821</v>
      </c>
      <c r="E641" s="2">
        <v>45831</v>
      </c>
      <c r="F641" s="1">
        <v>506341</v>
      </c>
      <c r="G641" s="1">
        <v>1</v>
      </c>
      <c r="H641" s="1">
        <v>1</v>
      </c>
      <c r="I641" s="1">
        <v>0</v>
      </c>
      <c r="J641" s="1" t="str">
        <v>Faridabad</v>
      </c>
      <c r="K641" s="1">
        <v>0</v>
      </c>
      <c r="L641" s="1"/>
      <c r="M641" s="1">
        <f t="shared" si="27"/>
        <v>18876</v>
      </c>
      <c r="N641" s="1">
        <f t="shared" si="28"/>
        <v>18876</v>
      </c>
      <c r="O641" s="1">
        <f t="shared" si="29"/>
        <v>0</v>
      </c>
    </row>
    <row r="642" spans="1:15" x14ac:dyDescent="0.25">
      <c r="A642" s="1" t="str">
        <v>BioLegend</v>
      </c>
      <c r="B642" s="1">
        <v>5808</v>
      </c>
      <c r="C642" s="1" t="str">
        <v>EED116333</v>
      </c>
      <c r="D642" s="2">
        <v>45821</v>
      </c>
      <c r="E642" s="2">
        <v>45831</v>
      </c>
      <c r="F642" s="1">
        <v>506903</v>
      </c>
      <c r="G642" s="1">
        <v>1</v>
      </c>
      <c r="H642" s="1">
        <v>1</v>
      </c>
      <c r="I642" s="1">
        <v>0</v>
      </c>
      <c r="J642" s="1" t="str">
        <v>Chandigarh</v>
      </c>
      <c r="K642" s="1">
        <v>0</v>
      </c>
      <c r="L642" s="1"/>
      <c r="M642" s="1">
        <f t="shared" si="27"/>
        <v>5808</v>
      </c>
      <c r="N642" s="1">
        <f t="shared" si="28"/>
        <v>5808</v>
      </c>
      <c r="O642" s="1">
        <f t="shared" si="29"/>
        <v>0</v>
      </c>
    </row>
    <row r="643" spans="1:15" x14ac:dyDescent="0.25">
      <c r="A643" s="1" t="str">
        <v>BioLegend</v>
      </c>
      <c r="B643" s="1">
        <v>13992</v>
      </c>
      <c r="C643" s="1" t="str">
        <v>EED116333</v>
      </c>
      <c r="D643" s="2">
        <v>45821</v>
      </c>
      <c r="E643" s="2">
        <v>45831</v>
      </c>
      <c r="F643" s="1">
        <v>506910</v>
      </c>
      <c r="G643" s="1">
        <v>1</v>
      </c>
      <c r="H643" s="1">
        <v>1</v>
      </c>
      <c r="I643" s="1">
        <v>0</v>
      </c>
      <c r="J643" s="1" t="str">
        <v>Faridabad</v>
      </c>
      <c r="K643" s="1">
        <v>0</v>
      </c>
      <c r="L643" s="1"/>
      <c r="M643" s="1">
        <f t="shared" ref="M643:M706" si="30">G643*B643</f>
        <v>13992</v>
      </c>
      <c r="N643" s="1">
        <f t="shared" ref="N643:N706" si="31">H643*B643</f>
        <v>13992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18321.599999999999</v>
      </c>
      <c r="C644" s="1" t="str">
        <v>EED116333</v>
      </c>
      <c r="D644" s="2">
        <v>45821</v>
      </c>
      <c r="E644" s="2">
        <v>45831</v>
      </c>
      <c r="F644" s="1">
        <v>506938</v>
      </c>
      <c r="G644" s="1">
        <v>1</v>
      </c>
      <c r="H644" s="1">
        <v>1</v>
      </c>
      <c r="I644" s="1">
        <v>0</v>
      </c>
      <c r="J644" s="1" t="str">
        <v>Ropar</v>
      </c>
      <c r="K644" s="1">
        <v>0</v>
      </c>
      <c r="L644" s="1"/>
      <c r="M644" s="1">
        <f t="shared" si="30"/>
        <v>18321.599999999999</v>
      </c>
      <c r="N644" s="1">
        <f t="shared" si="31"/>
        <v>18321.599999999999</v>
      </c>
      <c r="O644" s="1">
        <f t="shared" si="32"/>
        <v>0</v>
      </c>
    </row>
    <row r="645" spans="1:15" x14ac:dyDescent="0.25">
      <c r="A645" s="1" t="str">
        <v>BioLegend</v>
      </c>
      <c r="B645" s="1">
        <v>18876</v>
      </c>
      <c r="C645" s="1" t="str">
        <v>EED116333</v>
      </c>
      <c r="D645" s="2">
        <v>45821</v>
      </c>
      <c r="E645" s="2">
        <v>45831</v>
      </c>
      <c r="F645" s="1">
        <v>506941</v>
      </c>
      <c r="G645" s="1">
        <v>1</v>
      </c>
      <c r="H645" s="1">
        <v>1</v>
      </c>
      <c r="I645" s="1">
        <v>0</v>
      </c>
      <c r="J645" s="1" t="str">
        <v>Delhi</v>
      </c>
      <c r="K645" s="1">
        <v>0</v>
      </c>
      <c r="L645" s="1"/>
      <c r="M645" s="1">
        <f t="shared" si="30"/>
        <v>18876</v>
      </c>
      <c r="N645" s="1">
        <f t="shared" si="31"/>
        <v>18876</v>
      </c>
      <c r="O645" s="1">
        <f t="shared" si="32"/>
        <v>0</v>
      </c>
    </row>
    <row r="646" spans="1:15" x14ac:dyDescent="0.25">
      <c r="A646" s="1" t="str">
        <v>BioLegend</v>
      </c>
      <c r="B646" s="1">
        <v>6230.4</v>
      </c>
      <c r="C646" s="1" t="str">
        <v>EED116333</v>
      </c>
      <c r="D646" s="2">
        <v>45821</v>
      </c>
      <c r="E646" s="2">
        <v>45831</v>
      </c>
      <c r="F646" s="1">
        <v>613401</v>
      </c>
      <c r="G646" s="1">
        <v>1</v>
      </c>
      <c r="H646" s="1">
        <v>1</v>
      </c>
      <c r="I646" s="1">
        <v>0</v>
      </c>
      <c r="J646" s="1" t="str">
        <v>Lucknow</v>
      </c>
      <c r="K646" s="1">
        <v>0</v>
      </c>
      <c r="L646" s="1"/>
      <c r="M646" s="1">
        <f t="shared" si="30"/>
        <v>6230.4</v>
      </c>
      <c r="N646" s="1">
        <f t="shared" si="31"/>
        <v>6230.4</v>
      </c>
      <c r="O646" s="1">
        <f t="shared" si="32"/>
        <v>0</v>
      </c>
    </row>
    <row r="647" spans="1:15" x14ac:dyDescent="0.25">
      <c r="A647" s="1" t="str">
        <v>BioLegend</v>
      </c>
      <c r="B647" s="1">
        <v>20169.599999999999</v>
      </c>
      <c r="C647" s="1" t="str">
        <v>EED116333</v>
      </c>
      <c r="D647" s="2">
        <v>45821</v>
      </c>
      <c r="E647" s="2">
        <v>45831</v>
      </c>
      <c r="F647" s="1">
        <v>644828</v>
      </c>
      <c r="G647" s="1">
        <v>1</v>
      </c>
      <c r="H647" s="1">
        <v>1</v>
      </c>
      <c r="I647" s="1">
        <v>0</v>
      </c>
      <c r="J647" s="1" t="str">
        <v>Ropar</v>
      </c>
      <c r="K647" s="1">
        <v>0</v>
      </c>
      <c r="L647" s="1"/>
      <c r="M647" s="1">
        <f t="shared" si="30"/>
        <v>20169.599999999999</v>
      </c>
      <c r="N647" s="1">
        <f t="shared" si="31"/>
        <v>20169.599999999999</v>
      </c>
      <c r="O647" s="1">
        <f t="shared" si="32"/>
        <v>0</v>
      </c>
    </row>
    <row r="648" spans="1:15" x14ac:dyDescent="0.25">
      <c r="A648" s="1" t="str">
        <v>BioLegend</v>
      </c>
      <c r="B648" s="1">
        <v>8395.2000000000007</v>
      </c>
      <c r="C648" s="1" t="str">
        <v>EED116333</v>
      </c>
      <c r="D648" s="2">
        <v>45821</v>
      </c>
      <c r="E648" s="2">
        <v>45831</v>
      </c>
      <c r="F648" s="1">
        <v>652509</v>
      </c>
      <c r="G648" s="1">
        <v>1</v>
      </c>
      <c r="H648" s="1">
        <v>1</v>
      </c>
      <c r="I648" s="1">
        <v>0</v>
      </c>
      <c r="J648" s="1" t="str">
        <v>Delhi</v>
      </c>
      <c r="K648" s="1">
        <v>0</v>
      </c>
      <c r="L648" s="1"/>
      <c r="M648" s="1">
        <f t="shared" si="30"/>
        <v>8395.2000000000007</v>
      </c>
      <c r="N648" s="1">
        <f t="shared" si="31"/>
        <v>8395.2000000000007</v>
      </c>
      <c r="O648" s="1">
        <f t="shared" si="32"/>
        <v>0</v>
      </c>
    </row>
    <row r="649" spans="1:15" x14ac:dyDescent="0.25">
      <c r="A649" s="1" t="str">
        <v>BioLegend</v>
      </c>
      <c r="B649" s="1">
        <v>7268.7999999999993</v>
      </c>
      <c r="C649" s="1" t="str">
        <v>EED116333</v>
      </c>
      <c r="D649" s="2">
        <v>45821</v>
      </c>
      <c r="E649" s="2">
        <v>45831</v>
      </c>
      <c r="F649" s="1">
        <v>740368</v>
      </c>
      <c r="G649" s="1">
        <v>1</v>
      </c>
      <c r="H649" s="1">
        <v>1</v>
      </c>
      <c r="I649" s="1">
        <v>0</v>
      </c>
      <c r="J649" s="1" t="str">
        <v>Mumbai</v>
      </c>
      <c r="K649" s="1">
        <v>0</v>
      </c>
      <c r="L649" s="1"/>
      <c r="M649" s="1">
        <f t="shared" si="30"/>
        <v>7268.7999999999993</v>
      </c>
      <c r="N649" s="1">
        <f t="shared" si="31"/>
        <v>7268.7999999999993</v>
      </c>
      <c r="O649" s="1">
        <f t="shared" si="32"/>
        <v>0</v>
      </c>
    </row>
    <row r="650" spans="1:15" x14ac:dyDescent="0.25">
      <c r="A650" s="1" t="str">
        <v>BioLegend</v>
      </c>
      <c r="B650" s="1">
        <v>17688</v>
      </c>
      <c r="C650" s="1" t="str">
        <v>EED116333</v>
      </c>
      <c r="D650" s="2">
        <v>45821</v>
      </c>
      <c r="E650" s="2">
        <v>45831</v>
      </c>
      <c r="F650" s="1">
        <v>825701</v>
      </c>
      <c r="G650" s="1">
        <v>2</v>
      </c>
      <c r="H650" s="1">
        <v>2</v>
      </c>
      <c r="I650" s="1">
        <v>0</v>
      </c>
      <c r="J650" s="1" t="str">
        <v>Banglore</v>
      </c>
      <c r="K650" s="1">
        <v>0</v>
      </c>
      <c r="L650" s="1"/>
      <c r="M650" s="1">
        <f t="shared" si="30"/>
        <v>35376</v>
      </c>
      <c r="N650" s="1">
        <f t="shared" si="31"/>
        <v>35376</v>
      </c>
      <c r="O650" s="1">
        <f t="shared" si="32"/>
        <v>0</v>
      </c>
    </row>
    <row r="651" spans="1:15" x14ac:dyDescent="0.25">
      <c r="A651" s="1" t="str">
        <v>SouthernBiotech</v>
      </c>
      <c r="B651" s="1">
        <v>16038</v>
      </c>
      <c r="C651" s="1">
        <v>335866</v>
      </c>
      <c r="D651" s="2">
        <v>45828</v>
      </c>
      <c r="E651" s="2">
        <v>45833</v>
      </c>
      <c r="F651" s="1" t="str">
        <v>1200-01S</v>
      </c>
      <c r="G651" s="1">
        <v>1</v>
      </c>
      <c r="H651" s="1">
        <v>1</v>
      </c>
      <c r="I651" s="1">
        <v>0</v>
      </c>
      <c r="J651" s="1" t="str">
        <v>Hyderabad</v>
      </c>
      <c r="K651" s="1">
        <v>0</v>
      </c>
      <c r="L651" s="1"/>
      <c r="M651" s="1">
        <f t="shared" si="30"/>
        <v>16038</v>
      </c>
      <c r="N651" s="1">
        <f t="shared" si="31"/>
        <v>16038</v>
      </c>
      <c r="O651" s="1">
        <f t="shared" si="32"/>
        <v>0</v>
      </c>
    </row>
    <row r="652" spans="1:15" x14ac:dyDescent="0.25">
      <c r="A652" s="1" t="str">
        <v>BioLegend</v>
      </c>
      <c r="B652" s="1">
        <v>11668.8</v>
      </c>
      <c r="C652" s="1" t="str">
        <v>EED116563</v>
      </c>
      <c r="D652" s="2">
        <v>45828</v>
      </c>
      <c r="E652" s="2">
        <v>45834</v>
      </c>
      <c r="F652" s="1">
        <v>100209</v>
      </c>
      <c r="G652" s="1">
        <v>1</v>
      </c>
      <c r="H652" s="1">
        <v>1</v>
      </c>
      <c r="I652" s="1">
        <v>0</v>
      </c>
      <c r="J652" s="1" t="str">
        <v>Bhuvneshwar</v>
      </c>
      <c r="K652" s="1">
        <v>0</v>
      </c>
      <c r="L652" s="1"/>
      <c r="M652" s="1">
        <f t="shared" si="30"/>
        <v>11668.8</v>
      </c>
      <c r="N652" s="1">
        <f t="shared" si="31"/>
        <v>11668.8</v>
      </c>
      <c r="O652" s="1">
        <f t="shared" si="32"/>
        <v>0</v>
      </c>
    </row>
    <row r="653" spans="1:15" x14ac:dyDescent="0.25">
      <c r="A653" s="1" t="str">
        <v>BioLegend</v>
      </c>
      <c r="B653" s="1">
        <v>12091.2</v>
      </c>
      <c r="C653" s="1" t="str">
        <v>EED116563</v>
      </c>
      <c r="D653" s="2">
        <v>45828</v>
      </c>
      <c r="E653" s="2">
        <v>45834</v>
      </c>
      <c r="F653" s="1">
        <v>100210</v>
      </c>
      <c r="G653" s="1">
        <v>1</v>
      </c>
      <c r="H653" s="1">
        <v>1</v>
      </c>
      <c r="I653" s="1">
        <v>0</v>
      </c>
      <c r="J653" s="1" t="str">
        <v>Kolkata</v>
      </c>
      <c r="K653" s="1">
        <v>0</v>
      </c>
      <c r="L653" s="1"/>
      <c r="M653" s="1">
        <f t="shared" si="30"/>
        <v>12091.2</v>
      </c>
      <c r="N653" s="1">
        <f t="shared" si="31"/>
        <v>12091.2</v>
      </c>
      <c r="O653" s="1">
        <f t="shared" si="32"/>
        <v>0</v>
      </c>
    </row>
    <row r="654" spans="1:15" x14ac:dyDescent="0.25">
      <c r="A654" s="1" t="str">
        <v>BioLegend</v>
      </c>
      <c r="B654" s="1">
        <v>14520</v>
      </c>
      <c r="C654" s="1" t="str">
        <v>EED116563</v>
      </c>
      <c r="D654" s="2">
        <v>45828</v>
      </c>
      <c r="E654" s="2">
        <v>45834</v>
      </c>
      <c r="F654" s="1">
        <v>100229</v>
      </c>
      <c r="G654" s="1">
        <v>1</v>
      </c>
      <c r="H654" s="1">
        <v>1</v>
      </c>
      <c r="I654" s="1">
        <v>0</v>
      </c>
      <c r="J654" s="1" t="str">
        <v>Bhuvneshwar</v>
      </c>
      <c r="K654" s="1">
        <v>0</v>
      </c>
      <c r="L654" s="1"/>
      <c r="M654" s="1">
        <f t="shared" si="30"/>
        <v>14520</v>
      </c>
      <c r="N654" s="1">
        <f t="shared" si="31"/>
        <v>14520</v>
      </c>
      <c r="O654" s="1">
        <f t="shared" si="32"/>
        <v>0</v>
      </c>
    </row>
    <row r="655" spans="1:15" x14ac:dyDescent="0.25">
      <c r="A655" s="1" t="str">
        <v>BioLegend</v>
      </c>
      <c r="B655" s="1">
        <v>10454.4</v>
      </c>
      <c r="C655" s="1" t="str">
        <v>EED116563</v>
      </c>
      <c r="D655" s="2">
        <v>45828</v>
      </c>
      <c r="E655" s="2">
        <v>45834</v>
      </c>
      <c r="F655" s="1">
        <v>100320</v>
      </c>
      <c r="G655" s="1">
        <v>1</v>
      </c>
      <c r="H655" s="1">
        <v>1</v>
      </c>
      <c r="I655" s="1">
        <v>0</v>
      </c>
      <c r="J655" s="1" t="str">
        <v>Banglore</v>
      </c>
      <c r="K655" s="1">
        <v>0</v>
      </c>
      <c r="L655" s="1"/>
      <c r="M655" s="1">
        <f t="shared" si="30"/>
        <v>10454.4</v>
      </c>
      <c r="N655" s="1">
        <f t="shared" si="31"/>
        <v>10454.4</v>
      </c>
      <c r="O655" s="1">
        <f t="shared" si="32"/>
        <v>0</v>
      </c>
    </row>
    <row r="656" spans="1:15" x14ac:dyDescent="0.25">
      <c r="A656" s="1" t="str">
        <v>BioLegend</v>
      </c>
      <c r="B656" s="1">
        <v>8659.2000000000007</v>
      </c>
      <c r="C656" s="1" t="str">
        <v>EED116563</v>
      </c>
      <c r="D656" s="2">
        <v>45828</v>
      </c>
      <c r="E656" s="2">
        <v>45834</v>
      </c>
      <c r="F656" s="1">
        <v>100340</v>
      </c>
      <c r="G656" s="1">
        <v>1</v>
      </c>
      <c r="H656" s="1">
        <v>1</v>
      </c>
      <c r="I656" s="1">
        <v>0</v>
      </c>
      <c r="J656" s="1" t="str">
        <v>Kerala</v>
      </c>
      <c r="K656" s="1">
        <v>0</v>
      </c>
      <c r="L656" s="1"/>
      <c r="M656" s="1">
        <f t="shared" si="30"/>
        <v>8659.2000000000007</v>
      </c>
      <c r="N656" s="1">
        <f t="shared" si="31"/>
        <v>8659.2000000000007</v>
      </c>
      <c r="O656" s="1">
        <f t="shared" si="32"/>
        <v>0</v>
      </c>
    </row>
    <row r="657" spans="1:15" x14ac:dyDescent="0.25">
      <c r="A657" s="1" t="str">
        <v>BioLegend</v>
      </c>
      <c r="B657" s="1">
        <v>15206.400000000001</v>
      </c>
      <c r="C657" s="1" t="str">
        <v>EED116563</v>
      </c>
      <c r="D657" s="2">
        <v>45828</v>
      </c>
      <c r="E657" s="2">
        <v>45834</v>
      </c>
      <c r="F657" s="1">
        <v>100432</v>
      </c>
      <c r="G657" s="1">
        <v>1</v>
      </c>
      <c r="H657" s="1">
        <v>1</v>
      </c>
      <c r="I657" s="1">
        <v>0</v>
      </c>
      <c r="J657" s="1" t="str">
        <v>Kolkata</v>
      </c>
      <c r="K657" s="1">
        <v>0</v>
      </c>
      <c r="L657" s="1"/>
      <c r="M657" s="1">
        <f t="shared" si="30"/>
        <v>15206.400000000001</v>
      </c>
      <c r="N657" s="1">
        <f t="shared" si="31"/>
        <v>15206.400000000001</v>
      </c>
      <c r="O657" s="1">
        <f t="shared" si="32"/>
        <v>0</v>
      </c>
    </row>
    <row r="658" spans="1:15" x14ac:dyDescent="0.25">
      <c r="A658" s="1" t="str">
        <v>BioLegend</v>
      </c>
      <c r="B658" s="1">
        <v>37171.199999999997</v>
      </c>
      <c r="C658" s="1" t="str">
        <v>EED116563</v>
      </c>
      <c r="D658" s="2">
        <v>45828</v>
      </c>
      <c r="E658" s="2">
        <v>45834</v>
      </c>
      <c r="F658" s="1">
        <v>100527</v>
      </c>
      <c r="G658" s="1">
        <v>8</v>
      </c>
      <c r="H658" s="1">
        <v>8</v>
      </c>
      <c r="I658" s="1">
        <v>0</v>
      </c>
      <c r="J658" s="1" t="str">
        <v>Hyderabad</v>
      </c>
      <c r="K658" s="1">
        <v>0</v>
      </c>
      <c r="L658" s="1"/>
      <c r="M658" s="1">
        <f t="shared" si="30"/>
        <v>297369.59999999998</v>
      </c>
      <c r="N658" s="1">
        <f t="shared" si="31"/>
        <v>297369.59999999998</v>
      </c>
      <c r="O658" s="1">
        <f t="shared" si="32"/>
        <v>0</v>
      </c>
    </row>
    <row r="659" spans="1:15" x14ac:dyDescent="0.25">
      <c r="A659" s="1" t="str">
        <v>BioLegend</v>
      </c>
      <c r="B659" s="1">
        <v>4540.8</v>
      </c>
      <c r="C659" s="1" t="str">
        <v>EED116563</v>
      </c>
      <c r="D659" s="2">
        <v>45828</v>
      </c>
      <c r="E659" s="2">
        <v>45834</v>
      </c>
      <c r="F659" s="1">
        <v>100607</v>
      </c>
      <c r="G659" s="1">
        <v>1</v>
      </c>
      <c r="H659" s="1">
        <v>1</v>
      </c>
      <c r="I659" s="1">
        <v>0</v>
      </c>
      <c r="J659" s="1" t="str">
        <v>Kolkata</v>
      </c>
      <c r="K659" s="1">
        <v>0</v>
      </c>
      <c r="L659" s="1"/>
      <c r="M659" s="1">
        <f t="shared" si="30"/>
        <v>4540.8</v>
      </c>
      <c r="N659" s="1">
        <f t="shared" si="31"/>
        <v>4540.8</v>
      </c>
      <c r="O659" s="1">
        <f t="shared" si="32"/>
        <v>0</v>
      </c>
    </row>
    <row r="660" spans="1:15" x14ac:dyDescent="0.25">
      <c r="A660" s="1" t="str">
        <v>BioLegend</v>
      </c>
      <c r="B660" s="1">
        <v>7339.2000000000007</v>
      </c>
      <c r="C660" s="1" t="str">
        <v>EED116563</v>
      </c>
      <c r="D660" s="2">
        <v>45828</v>
      </c>
      <c r="E660" s="2">
        <v>45834</v>
      </c>
      <c r="F660" s="1">
        <v>100761</v>
      </c>
      <c r="G660" s="1">
        <v>1</v>
      </c>
      <c r="H660" s="1">
        <v>1</v>
      </c>
      <c r="I660" s="1">
        <v>0</v>
      </c>
      <c r="J660" s="1" t="str">
        <v>Bhuvneshwar</v>
      </c>
      <c r="K660" s="1">
        <v>0</v>
      </c>
      <c r="L660" s="1"/>
      <c r="M660" s="1">
        <f t="shared" si="30"/>
        <v>7339.2000000000007</v>
      </c>
      <c r="N660" s="1">
        <f t="shared" si="31"/>
        <v>7339.2000000000007</v>
      </c>
      <c r="O660" s="1">
        <f t="shared" si="32"/>
        <v>0</v>
      </c>
    </row>
    <row r="661" spans="1:15" x14ac:dyDescent="0.25">
      <c r="A661" s="1" t="str">
        <v>BioLegend</v>
      </c>
      <c r="B661" s="1">
        <v>5544</v>
      </c>
      <c r="C661" s="1" t="str">
        <v>EED116563</v>
      </c>
      <c r="D661" s="2">
        <v>45828</v>
      </c>
      <c r="E661" s="2">
        <v>45834</v>
      </c>
      <c r="F661" s="1">
        <v>101212</v>
      </c>
      <c r="G661" s="1">
        <v>1</v>
      </c>
      <c r="H661" s="1">
        <v>1</v>
      </c>
      <c r="I661" s="1">
        <v>0</v>
      </c>
      <c r="J661" s="1" t="str">
        <v>Delhi</v>
      </c>
      <c r="K661" s="1">
        <v>0</v>
      </c>
      <c r="L661" s="1"/>
      <c r="M661" s="1">
        <f t="shared" si="30"/>
        <v>5544</v>
      </c>
      <c r="N661" s="1">
        <f t="shared" si="31"/>
        <v>5544</v>
      </c>
      <c r="O661" s="1">
        <f t="shared" si="32"/>
        <v>0</v>
      </c>
    </row>
    <row r="662" spans="1:15" x14ac:dyDescent="0.25">
      <c r="A662" s="1" t="str">
        <v>BioLegend</v>
      </c>
      <c r="B662" s="1">
        <v>21780</v>
      </c>
      <c r="C662" s="1" t="str">
        <v>EED116563</v>
      </c>
      <c r="D662" s="2">
        <v>45828</v>
      </c>
      <c r="E662" s="2">
        <v>45834</v>
      </c>
      <c r="F662" s="1">
        <v>101245</v>
      </c>
      <c r="G662" s="1">
        <v>2</v>
      </c>
      <c r="H662" s="1">
        <v>2</v>
      </c>
      <c r="I662" s="1">
        <v>0</v>
      </c>
      <c r="J662" s="1" t="str">
        <v>Mumbai</v>
      </c>
      <c r="K662" s="1">
        <v>0</v>
      </c>
      <c r="L662" s="1"/>
      <c r="M662" s="1">
        <f t="shared" si="30"/>
        <v>43560</v>
      </c>
      <c r="N662" s="1">
        <f t="shared" si="31"/>
        <v>43560</v>
      </c>
      <c r="O662" s="1">
        <f t="shared" si="32"/>
        <v>0</v>
      </c>
    </row>
    <row r="663" spans="1:15" x14ac:dyDescent="0.25">
      <c r="A663" s="1" t="str">
        <v>BioLegend</v>
      </c>
      <c r="B663" s="1">
        <v>6652.7999999999993</v>
      </c>
      <c r="C663" s="1" t="str">
        <v>EED116563</v>
      </c>
      <c r="D663" s="2">
        <v>45828</v>
      </c>
      <c r="E663" s="2">
        <v>45834</v>
      </c>
      <c r="F663" s="1">
        <v>101255</v>
      </c>
      <c r="G663" s="1">
        <v>1</v>
      </c>
      <c r="H663" s="1">
        <v>1</v>
      </c>
      <c r="I663" s="1">
        <v>0</v>
      </c>
      <c r="J663" s="1" t="str">
        <v>Hyderabad</v>
      </c>
      <c r="K663" s="1">
        <v>0</v>
      </c>
      <c r="L663" s="1"/>
      <c r="M663" s="1">
        <f t="shared" si="30"/>
        <v>6652.7999999999993</v>
      </c>
      <c r="N663" s="1">
        <f t="shared" si="31"/>
        <v>6652.7999999999993</v>
      </c>
      <c r="O663" s="1">
        <f t="shared" si="32"/>
        <v>0</v>
      </c>
    </row>
    <row r="664" spans="1:15" x14ac:dyDescent="0.25">
      <c r="A664" s="1" t="str">
        <v>BioLegend</v>
      </c>
      <c r="B664" s="1">
        <v>12249.599999999999</v>
      </c>
      <c r="C664" s="1" t="str">
        <v>EED116563</v>
      </c>
      <c r="D664" s="2">
        <v>45828</v>
      </c>
      <c r="E664" s="2">
        <v>45834</v>
      </c>
      <c r="F664" s="1">
        <v>101620</v>
      </c>
      <c r="G664" s="1">
        <v>1</v>
      </c>
      <c r="H664" s="1">
        <v>1</v>
      </c>
      <c r="I664" s="1">
        <v>0</v>
      </c>
      <c r="J664" s="1" t="str">
        <v>Kolkata</v>
      </c>
      <c r="K664" s="1">
        <v>0</v>
      </c>
      <c r="L664" s="1"/>
      <c r="M664" s="1">
        <f t="shared" si="30"/>
        <v>12249.599999999999</v>
      </c>
      <c r="N664" s="1">
        <f t="shared" si="31"/>
        <v>12249.599999999999</v>
      </c>
      <c r="O664" s="1">
        <f t="shared" si="32"/>
        <v>0</v>
      </c>
    </row>
    <row r="665" spans="1:15" x14ac:dyDescent="0.25">
      <c r="A665" s="1" t="str">
        <v>BioLegend</v>
      </c>
      <c r="B665" s="1">
        <v>5913.6</v>
      </c>
      <c r="C665" s="1" t="str">
        <v>EED116563</v>
      </c>
      <c r="D665" s="2">
        <v>45828</v>
      </c>
      <c r="E665" s="2">
        <v>45834</v>
      </c>
      <c r="F665" s="1">
        <v>102227</v>
      </c>
      <c r="G665" s="1">
        <v>1</v>
      </c>
      <c r="H665" s="1">
        <v>1</v>
      </c>
      <c r="I665" s="1">
        <v>0</v>
      </c>
      <c r="J665" s="1" t="str">
        <v>Hyderabad</v>
      </c>
      <c r="K665" s="1">
        <v>0</v>
      </c>
      <c r="L665" s="1"/>
      <c r="M665" s="1">
        <f t="shared" si="30"/>
        <v>5913.6</v>
      </c>
      <c r="N665" s="1">
        <f t="shared" si="31"/>
        <v>5913.6</v>
      </c>
      <c r="O665" s="1">
        <f t="shared" si="32"/>
        <v>0</v>
      </c>
    </row>
    <row r="666" spans="1:15" x14ac:dyDescent="0.25">
      <c r="A666" s="1" t="str">
        <v>BioLegend</v>
      </c>
      <c r="B666" s="1">
        <v>4699.2</v>
      </c>
      <c r="C666" s="1" t="str">
        <v>EED116563</v>
      </c>
      <c r="D666" s="2">
        <v>45828</v>
      </c>
      <c r="E666" s="2">
        <v>45834</v>
      </c>
      <c r="F666" s="1">
        <v>102405</v>
      </c>
      <c r="G666" s="1">
        <v>1</v>
      </c>
      <c r="H666" s="1">
        <v>1</v>
      </c>
      <c r="I666" s="1">
        <v>0</v>
      </c>
      <c r="J666" s="1" t="str">
        <v>Hyderabad</v>
      </c>
      <c r="K666" s="1">
        <v>0</v>
      </c>
      <c r="L666" s="1"/>
      <c r="M666" s="1">
        <f t="shared" si="30"/>
        <v>4699.2</v>
      </c>
      <c r="N666" s="1">
        <f t="shared" si="31"/>
        <v>4699.2</v>
      </c>
      <c r="O666" s="1">
        <f t="shared" si="32"/>
        <v>0</v>
      </c>
    </row>
    <row r="667" spans="1:15" x14ac:dyDescent="0.25">
      <c r="A667" s="1" t="str">
        <v>BioLegend</v>
      </c>
      <c r="B667" s="1">
        <v>4699.2</v>
      </c>
      <c r="C667" s="1" t="str">
        <v>EED116563</v>
      </c>
      <c r="D667" s="2">
        <v>45828</v>
      </c>
      <c r="E667" s="2">
        <v>45834</v>
      </c>
      <c r="F667" s="1">
        <v>102705</v>
      </c>
      <c r="G667" s="1">
        <v>1</v>
      </c>
      <c r="H667" s="1">
        <v>1</v>
      </c>
      <c r="I667" s="1">
        <v>0</v>
      </c>
      <c r="J667" s="1" t="str">
        <v>Bhuvneshwar</v>
      </c>
      <c r="K667" s="1">
        <v>0</v>
      </c>
      <c r="L667" s="1"/>
      <c r="M667" s="1">
        <f t="shared" si="30"/>
        <v>4699.2</v>
      </c>
      <c r="N667" s="1">
        <f t="shared" si="31"/>
        <v>4699.2</v>
      </c>
      <c r="O667" s="1">
        <f t="shared" si="32"/>
        <v>0</v>
      </c>
    </row>
    <row r="668" spans="1:15" x14ac:dyDescent="0.25">
      <c r="A668" s="1" t="str">
        <v>BioLegend</v>
      </c>
      <c r="B668" s="1">
        <v>2481.6</v>
      </c>
      <c r="C668" s="1" t="str">
        <v>EED116563</v>
      </c>
      <c r="D668" s="2">
        <v>45828</v>
      </c>
      <c r="E668" s="2">
        <v>45834</v>
      </c>
      <c r="F668" s="1">
        <v>103005</v>
      </c>
      <c r="G668" s="1">
        <v>1</v>
      </c>
      <c r="H668" s="1">
        <v>1</v>
      </c>
      <c r="I668" s="1">
        <v>0</v>
      </c>
      <c r="J668" s="1" t="str">
        <v>Bhuvneshwar</v>
      </c>
      <c r="K668" s="1">
        <v>0</v>
      </c>
      <c r="L668" s="1"/>
      <c r="M668" s="1">
        <f t="shared" si="30"/>
        <v>2481.6</v>
      </c>
      <c r="N668" s="1">
        <f t="shared" si="31"/>
        <v>2481.6</v>
      </c>
      <c r="O668" s="1">
        <f t="shared" si="32"/>
        <v>0</v>
      </c>
    </row>
    <row r="669" spans="1:15" x14ac:dyDescent="0.25">
      <c r="A669" s="1" t="str">
        <v>BioLegend</v>
      </c>
      <c r="B669" s="1">
        <v>1900.8000000000002</v>
      </c>
      <c r="C669" s="1" t="str">
        <v>EED116563</v>
      </c>
      <c r="D669" s="2">
        <v>45828</v>
      </c>
      <c r="E669" s="2">
        <v>45834</v>
      </c>
      <c r="F669" s="1">
        <v>103107</v>
      </c>
      <c r="G669" s="1">
        <v>1</v>
      </c>
      <c r="H669" s="1">
        <v>1</v>
      </c>
      <c r="I669" s="1">
        <v>0</v>
      </c>
      <c r="J669" s="1" t="str">
        <v>Hyderabad</v>
      </c>
      <c r="K669" s="1">
        <v>0</v>
      </c>
      <c r="L669" s="1"/>
      <c r="M669" s="1">
        <f t="shared" si="30"/>
        <v>1900.8000000000002</v>
      </c>
      <c r="N669" s="1">
        <f t="shared" si="31"/>
        <v>1900.8000000000002</v>
      </c>
      <c r="O669" s="1">
        <f t="shared" si="32"/>
        <v>0</v>
      </c>
    </row>
    <row r="670" spans="1:15" x14ac:dyDescent="0.25">
      <c r="A670" s="1" t="str">
        <v>BioLegend</v>
      </c>
      <c r="B670" s="1">
        <v>4382.3999999999996</v>
      </c>
      <c r="C670" s="1" t="str">
        <v>EED116563</v>
      </c>
      <c r="D670" s="2">
        <v>45828</v>
      </c>
      <c r="E670" s="2">
        <v>45834</v>
      </c>
      <c r="F670" s="1">
        <v>103605</v>
      </c>
      <c r="G670" s="1">
        <v>1</v>
      </c>
      <c r="H670" s="1">
        <v>1</v>
      </c>
      <c r="I670" s="1">
        <v>0</v>
      </c>
      <c r="J670" s="1" t="str">
        <v>Hyderabad</v>
      </c>
      <c r="K670" s="1">
        <v>0</v>
      </c>
      <c r="L670" s="1"/>
      <c r="M670" s="1">
        <f t="shared" si="30"/>
        <v>4382.3999999999996</v>
      </c>
      <c r="N670" s="1">
        <f t="shared" si="31"/>
        <v>4382.3999999999996</v>
      </c>
      <c r="O670" s="1">
        <f t="shared" si="32"/>
        <v>0</v>
      </c>
    </row>
    <row r="671" spans="1:15" x14ac:dyDescent="0.25">
      <c r="A671" s="1" t="str">
        <v>BioLegend</v>
      </c>
      <c r="B671" s="1">
        <v>18018</v>
      </c>
      <c r="C671" s="1" t="str">
        <v>EED116563</v>
      </c>
      <c r="D671" s="2">
        <v>45828</v>
      </c>
      <c r="E671" s="2">
        <v>45834</v>
      </c>
      <c r="F671" s="1" t="str">
        <v>104453</v>
      </c>
      <c r="G671" s="1">
        <v>1</v>
      </c>
      <c r="H671" s="1">
        <v>1</v>
      </c>
      <c r="I671" s="1">
        <v>0</v>
      </c>
      <c r="J671" s="1" t="str">
        <v>Bhuvneshwar</v>
      </c>
      <c r="K671" s="1">
        <v>0</v>
      </c>
      <c r="L671" s="1"/>
      <c r="M671" s="1">
        <f t="shared" si="30"/>
        <v>18018</v>
      </c>
      <c r="N671" s="1">
        <f t="shared" si="31"/>
        <v>18018</v>
      </c>
      <c r="O671" s="1">
        <f t="shared" si="32"/>
        <v>0</v>
      </c>
    </row>
    <row r="672" spans="1:15" x14ac:dyDescent="0.25">
      <c r="A672" s="1" t="str">
        <v>BioLegend</v>
      </c>
      <c r="B672" s="1">
        <v>3748.8</v>
      </c>
      <c r="C672" s="1" t="str">
        <v>EED116563</v>
      </c>
      <c r="D672" s="2">
        <v>45828</v>
      </c>
      <c r="E672" s="2">
        <v>45834</v>
      </c>
      <c r="F672" s="1">
        <v>104705</v>
      </c>
      <c r="G672" s="1">
        <v>1</v>
      </c>
      <c r="H672" s="1">
        <v>1</v>
      </c>
      <c r="I672" s="1">
        <v>0</v>
      </c>
      <c r="J672" s="1" t="str">
        <v>Delhi</v>
      </c>
      <c r="K672" s="1">
        <v>0</v>
      </c>
      <c r="L672" s="1"/>
      <c r="M672" s="1">
        <f t="shared" si="30"/>
        <v>3748.8</v>
      </c>
      <c r="N672" s="1">
        <f t="shared" si="31"/>
        <v>3748.8</v>
      </c>
      <c r="O672" s="1">
        <f t="shared" si="32"/>
        <v>0</v>
      </c>
    </row>
    <row r="673" spans="1:15" x14ac:dyDescent="0.25">
      <c r="A673" s="1" t="str">
        <v>BioLegend</v>
      </c>
      <c r="B673" s="1">
        <v>5068.8</v>
      </c>
      <c r="C673" s="1" t="str">
        <v>EED116563</v>
      </c>
      <c r="D673" s="2">
        <v>45828</v>
      </c>
      <c r="E673" s="2">
        <v>45834</v>
      </c>
      <c r="F673" s="1">
        <v>105011</v>
      </c>
      <c r="G673" s="1">
        <v>1</v>
      </c>
      <c r="H673" s="1">
        <v>1</v>
      </c>
      <c r="I673" s="1">
        <v>0</v>
      </c>
      <c r="J673" s="1" t="str">
        <v>Delhi</v>
      </c>
      <c r="K673" s="1">
        <v>0</v>
      </c>
      <c r="L673" s="1"/>
      <c r="M673" s="1">
        <f t="shared" si="30"/>
        <v>5068.8</v>
      </c>
      <c r="N673" s="1">
        <f t="shared" si="31"/>
        <v>5068.8</v>
      </c>
      <c r="O673" s="1">
        <f t="shared" si="32"/>
        <v>0</v>
      </c>
    </row>
    <row r="674" spans="1:15" x14ac:dyDescent="0.25">
      <c r="A674" s="1" t="str">
        <v>BioLegend</v>
      </c>
      <c r="B674" s="1">
        <v>5808</v>
      </c>
      <c r="C674" s="1" t="str">
        <v>EED116563</v>
      </c>
      <c r="D674" s="2">
        <v>45828</v>
      </c>
      <c r="E674" s="2">
        <v>45834</v>
      </c>
      <c r="F674" s="1">
        <v>106305</v>
      </c>
      <c r="G674" s="1">
        <v>1</v>
      </c>
      <c r="H674" s="1">
        <v>1</v>
      </c>
      <c r="I674" s="1">
        <v>0</v>
      </c>
      <c r="J674" s="1" t="str">
        <v>Bhuvneshwar</v>
      </c>
      <c r="K674" s="1">
        <v>0</v>
      </c>
      <c r="L674" s="1"/>
      <c r="M674" s="1">
        <f t="shared" si="30"/>
        <v>5808</v>
      </c>
      <c r="N674" s="1">
        <f t="shared" si="31"/>
        <v>5808</v>
      </c>
      <c r="O674" s="1">
        <f t="shared" si="32"/>
        <v>0</v>
      </c>
    </row>
    <row r="675" spans="1:15" x14ac:dyDescent="0.25">
      <c r="A675" s="1" t="str">
        <v>BioLegend</v>
      </c>
      <c r="B675" s="1">
        <v>15417.599999999999</v>
      </c>
      <c r="C675" s="1" t="str">
        <v>EED116563</v>
      </c>
      <c r="D675" s="2">
        <v>45828</v>
      </c>
      <c r="E675" s="2">
        <v>45834</v>
      </c>
      <c r="F675" s="1">
        <v>107628</v>
      </c>
      <c r="G675" s="1">
        <v>1</v>
      </c>
      <c r="H675" s="1">
        <v>1</v>
      </c>
      <c r="I675" s="1">
        <v>0</v>
      </c>
      <c r="J675" s="1" t="str">
        <v>Mumbai</v>
      </c>
      <c r="K675" s="1">
        <v>0</v>
      </c>
      <c r="L675" s="1"/>
      <c r="M675" s="1">
        <f t="shared" si="30"/>
        <v>15417.599999999999</v>
      </c>
      <c r="N675" s="1">
        <f t="shared" si="31"/>
        <v>15417.599999999999</v>
      </c>
      <c r="O675" s="1">
        <f t="shared" si="32"/>
        <v>0</v>
      </c>
    </row>
    <row r="676" spans="1:15" x14ac:dyDescent="0.25">
      <c r="A676" s="1" t="str">
        <v>BioLegend</v>
      </c>
      <c r="B676" s="1">
        <v>4382.3999999999996</v>
      </c>
      <c r="C676" s="1" t="str">
        <v>EED116563</v>
      </c>
      <c r="D676" s="2">
        <v>45828</v>
      </c>
      <c r="E676" s="2">
        <v>45834</v>
      </c>
      <c r="F676" s="1">
        <v>108111</v>
      </c>
      <c r="G676" s="1">
        <v>1</v>
      </c>
      <c r="H676" s="1">
        <v>1</v>
      </c>
      <c r="I676" s="1">
        <v>0</v>
      </c>
      <c r="J676" s="1" t="str">
        <v>Hyderabad</v>
      </c>
      <c r="K676" s="1">
        <v>0</v>
      </c>
      <c r="L676" s="1"/>
      <c r="M676" s="1">
        <f t="shared" si="30"/>
        <v>4382.3999999999996</v>
      </c>
      <c r="N676" s="1">
        <f t="shared" si="31"/>
        <v>4382.3999999999996</v>
      </c>
      <c r="O676" s="1">
        <f t="shared" si="32"/>
        <v>0</v>
      </c>
    </row>
    <row r="677" spans="1:15" x14ac:dyDescent="0.25">
      <c r="A677" s="1" t="str">
        <v>BioLegend</v>
      </c>
      <c r="B677" s="1">
        <v>4699.2</v>
      </c>
      <c r="C677" s="1" t="str">
        <v>EED116563</v>
      </c>
      <c r="D677" s="2">
        <v>45828</v>
      </c>
      <c r="E677" s="2">
        <v>45834</v>
      </c>
      <c r="F677" s="1">
        <v>115533</v>
      </c>
      <c r="G677" s="1">
        <v>1</v>
      </c>
      <c r="H677" s="1">
        <v>1</v>
      </c>
      <c r="I677" s="1">
        <v>0</v>
      </c>
      <c r="J677" s="1" t="str">
        <v>Kolkata</v>
      </c>
      <c r="K677" s="1">
        <v>0</v>
      </c>
      <c r="L677" s="1"/>
      <c r="M677" s="1">
        <f t="shared" si="30"/>
        <v>4699.2</v>
      </c>
      <c r="N677" s="1">
        <f t="shared" si="31"/>
        <v>4699.2</v>
      </c>
      <c r="O677" s="1">
        <f t="shared" si="32"/>
        <v>0</v>
      </c>
    </row>
    <row r="678" spans="1:15" x14ac:dyDescent="0.25">
      <c r="A678" s="1" t="str">
        <v>BioLegend</v>
      </c>
      <c r="B678" s="1">
        <v>19272</v>
      </c>
      <c r="C678" s="1" t="str">
        <v>EED116563</v>
      </c>
      <c r="D678" s="2">
        <v>45828</v>
      </c>
      <c r="E678" s="2">
        <v>45834</v>
      </c>
      <c r="F678" s="1">
        <v>117339</v>
      </c>
      <c r="G678" s="1">
        <v>1</v>
      </c>
      <c r="H678" s="1">
        <v>1</v>
      </c>
      <c r="I678" s="1">
        <v>0</v>
      </c>
      <c r="J678" s="1" t="str">
        <v>Bhuvneshwar</v>
      </c>
      <c r="K678" s="1">
        <v>0</v>
      </c>
      <c r="L678" s="1"/>
      <c r="M678" s="1">
        <f t="shared" si="30"/>
        <v>19272</v>
      </c>
      <c r="N678" s="1">
        <f t="shared" si="31"/>
        <v>19272</v>
      </c>
      <c r="O678" s="1">
        <f t="shared" si="32"/>
        <v>0</v>
      </c>
    </row>
    <row r="679" spans="1:15" x14ac:dyDescent="0.25">
      <c r="A679" s="1" t="str">
        <v>BioLegend</v>
      </c>
      <c r="B679" s="1">
        <v>5016</v>
      </c>
      <c r="C679" s="1" t="str">
        <v>EED116563</v>
      </c>
      <c r="D679" s="2">
        <v>45828</v>
      </c>
      <c r="E679" s="2">
        <v>45834</v>
      </c>
      <c r="F679" s="1">
        <v>119309</v>
      </c>
      <c r="G679" s="1">
        <v>1</v>
      </c>
      <c r="H679" s="1">
        <v>1</v>
      </c>
      <c r="I679" s="1">
        <v>0</v>
      </c>
      <c r="J679" s="1" t="str">
        <v>Hyderabad</v>
      </c>
      <c r="K679" s="1">
        <v>0</v>
      </c>
      <c r="L679" s="1"/>
      <c r="M679" s="1">
        <f t="shared" si="30"/>
        <v>5016</v>
      </c>
      <c r="N679" s="1">
        <f t="shared" si="31"/>
        <v>5016</v>
      </c>
      <c r="O679" s="1">
        <f t="shared" si="32"/>
        <v>0</v>
      </c>
    </row>
    <row r="680" spans="1:15" x14ac:dyDescent="0.25">
      <c r="A680" s="1" t="str">
        <v>BioLegend</v>
      </c>
      <c r="B680" s="1">
        <v>6547.2000000000007</v>
      </c>
      <c r="C680" s="1" t="str">
        <v>EED116563</v>
      </c>
      <c r="D680" s="2">
        <v>45828</v>
      </c>
      <c r="E680" s="2">
        <v>45834</v>
      </c>
      <c r="F680" s="1">
        <v>119715</v>
      </c>
      <c r="G680" s="1">
        <v>1</v>
      </c>
      <c r="H680" s="1">
        <v>1</v>
      </c>
      <c r="I680" s="1">
        <v>0</v>
      </c>
      <c r="J680" s="1" t="str">
        <v>Bhuvneshwar</v>
      </c>
      <c r="K680" s="1">
        <v>0</v>
      </c>
      <c r="L680" s="1"/>
      <c r="M680" s="1">
        <f t="shared" si="30"/>
        <v>6547.2000000000007</v>
      </c>
      <c r="N680" s="1">
        <f t="shared" si="31"/>
        <v>6547.2000000000007</v>
      </c>
      <c r="O680" s="1">
        <f t="shared" si="32"/>
        <v>0</v>
      </c>
    </row>
    <row r="681" spans="1:15" x14ac:dyDescent="0.25">
      <c r="A681" s="1" t="str">
        <v>BioLegend</v>
      </c>
      <c r="B681" s="1">
        <v>2270.4</v>
      </c>
      <c r="C681" s="1" t="str">
        <v>EED116563</v>
      </c>
      <c r="D681" s="2">
        <v>45828</v>
      </c>
      <c r="E681" s="2">
        <v>45834</v>
      </c>
      <c r="F681" s="1">
        <v>123109</v>
      </c>
      <c r="G681" s="1">
        <v>1</v>
      </c>
      <c r="H681" s="1">
        <v>1</v>
      </c>
      <c r="I681" s="1">
        <v>0</v>
      </c>
      <c r="J681" s="1" t="str">
        <v>Bhuvneshwar</v>
      </c>
      <c r="K681" s="1">
        <v>0</v>
      </c>
      <c r="L681" s="1"/>
      <c r="M681" s="1">
        <f t="shared" si="30"/>
        <v>2270.4</v>
      </c>
      <c r="N681" s="1">
        <f t="shared" si="31"/>
        <v>2270.4</v>
      </c>
      <c r="O681" s="1">
        <f t="shared" si="32"/>
        <v>0</v>
      </c>
    </row>
    <row r="682" spans="1:15" x14ac:dyDescent="0.25">
      <c r="A682" s="1" t="str">
        <v>BioLegend</v>
      </c>
      <c r="B682" s="1">
        <v>7761.6</v>
      </c>
      <c r="C682" s="1" t="str">
        <v>EED116563</v>
      </c>
      <c r="D682" s="2">
        <v>45828</v>
      </c>
      <c r="E682" s="2">
        <v>45834</v>
      </c>
      <c r="F682" s="1">
        <v>124225</v>
      </c>
      <c r="G682" s="1">
        <v>1</v>
      </c>
      <c r="H682" s="1">
        <v>1</v>
      </c>
      <c r="I682" s="1">
        <v>0</v>
      </c>
      <c r="J682" s="1" t="str">
        <v>Bhuvneshwar</v>
      </c>
      <c r="K682" s="1">
        <v>0</v>
      </c>
      <c r="L682" s="1"/>
      <c r="M682" s="1">
        <f t="shared" si="30"/>
        <v>7761.6</v>
      </c>
      <c r="N682" s="1">
        <f t="shared" si="31"/>
        <v>7761.6</v>
      </c>
      <c r="O682" s="1">
        <f t="shared" si="32"/>
        <v>0</v>
      </c>
    </row>
    <row r="683" spans="1:15" x14ac:dyDescent="0.25">
      <c r="A683" s="1" t="str">
        <v>BioLegend</v>
      </c>
      <c r="B683" s="1">
        <v>5227.2</v>
      </c>
      <c r="C683" s="1" t="str">
        <v>EED116563</v>
      </c>
      <c r="D683" s="2">
        <v>45828</v>
      </c>
      <c r="E683" s="2">
        <v>45834</v>
      </c>
      <c r="F683" s="1">
        <v>127617</v>
      </c>
      <c r="G683" s="1">
        <v>1</v>
      </c>
      <c r="H683" s="1">
        <v>1</v>
      </c>
      <c r="I683" s="1">
        <v>0</v>
      </c>
      <c r="J683" s="1" t="str">
        <v>Bhuvneshwar</v>
      </c>
      <c r="K683" s="1">
        <v>0</v>
      </c>
      <c r="L683" s="1"/>
      <c r="M683" s="1">
        <f t="shared" si="30"/>
        <v>5227.2</v>
      </c>
      <c r="N683" s="1">
        <f t="shared" si="31"/>
        <v>5227.2</v>
      </c>
      <c r="O683" s="1">
        <f t="shared" si="32"/>
        <v>0</v>
      </c>
    </row>
    <row r="684" spans="1:15" x14ac:dyDescent="0.25">
      <c r="A684" s="1" t="str">
        <v>BioLegend</v>
      </c>
      <c r="B684" s="1">
        <v>15998.400000000001</v>
      </c>
      <c r="C684" s="1" t="str">
        <v>EED116563</v>
      </c>
      <c r="D684" s="2">
        <v>45828</v>
      </c>
      <c r="E684" s="2">
        <v>45834</v>
      </c>
      <c r="F684" s="1">
        <v>127624</v>
      </c>
      <c r="G684" s="1">
        <v>1</v>
      </c>
      <c r="H684" s="1">
        <v>1</v>
      </c>
      <c r="I684" s="1">
        <v>0</v>
      </c>
      <c r="J684" s="1" t="str">
        <v>Mumbai</v>
      </c>
      <c r="K684" s="1">
        <v>0</v>
      </c>
      <c r="L684" s="1"/>
      <c r="M684" s="1">
        <f t="shared" si="30"/>
        <v>15998.400000000001</v>
      </c>
      <c r="N684" s="1">
        <f t="shared" si="31"/>
        <v>15998.400000000001</v>
      </c>
      <c r="O684" s="1">
        <f t="shared" si="32"/>
        <v>0</v>
      </c>
    </row>
    <row r="685" spans="1:15" x14ac:dyDescent="0.25">
      <c r="A685" s="1" t="str">
        <v>BioLegend</v>
      </c>
      <c r="B685" s="1">
        <v>7444.7999999999993</v>
      </c>
      <c r="C685" s="1" t="str">
        <v>EED116563</v>
      </c>
      <c r="D685" s="2">
        <v>45828</v>
      </c>
      <c r="E685" s="2">
        <v>45834</v>
      </c>
      <c r="F685" s="1">
        <v>128011</v>
      </c>
      <c r="G685" s="1">
        <v>1</v>
      </c>
      <c r="H685" s="1">
        <v>1</v>
      </c>
      <c r="I685" s="1">
        <v>0</v>
      </c>
      <c r="J685" s="1" t="str">
        <v>Hyderabad</v>
      </c>
      <c r="K685" s="1">
        <v>0</v>
      </c>
      <c r="L685" s="1"/>
      <c r="M685" s="1">
        <f t="shared" si="30"/>
        <v>7444.7999999999993</v>
      </c>
      <c r="N685" s="1">
        <f t="shared" si="31"/>
        <v>7444.7999999999993</v>
      </c>
      <c r="O685" s="1">
        <f t="shared" si="32"/>
        <v>0</v>
      </c>
    </row>
    <row r="686" spans="1:15" x14ac:dyDescent="0.25">
      <c r="A686" s="1" t="str">
        <v>BioLegend</v>
      </c>
      <c r="B686" s="1">
        <v>6811.2000000000007</v>
      </c>
      <c r="C686" s="1" t="str">
        <v>EED116563</v>
      </c>
      <c r="D686" s="2">
        <v>45828</v>
      </c>
      <c r="E686" s="2">
        <v>45834</v>
      </c>
      <c r="F686" s="1">
        <v>128025</v>
      </c>
      <c r="G686" s="1">
        <v>1</v>
      </c>
      <c r="H686" s="1">
        <v>1</v>
      </c>
      <c r="I686" s="1">
        <v>0</v>
      </c>
      <c r="J686" s="1" t="str">
        <v>Bhuvneshwar</v>
      </c>
      <c r="K686" s="1">
        <v>0</v>
      </c>
      <c r="L686" s="1"/>
      <c r="M686" s="1">
        <f t="shared" si="30"/>
        <v>6811.2000000000007</v>
      </c>
      <c r="N686" s="1">
        <f t="shared" si="31"/>
        <v>6811.2000000000007</v>
      </c>
      <c r="O686" s="1">
        <f t="shared" si="32"/>
        <v>0</v>
      </c>
    </row>
    <row r="687" spans="1:15" x14ac:dyDescent="0.25">
      <c r="A687" s="1" t="str">
        <v>BioLegend</v>
      </c>
      <c r="B687" s="1">
        <v>26136</v>
      </c>
      <c r="C687" s="1" t="str">
        <v>EED116563</v>
      </c>
      <c r="D687" s="2">
        <v>45828</v>
      </c>
      <c r="E687" s="2">
        <v>45834</v>
      </c>
      <c r="F687" s="1">
        <v>128032</v>
      </c>
      <c r="G687" s="1">
        <v>1</v>
      </c>
      <c r="H687" s="1">
        <v>1</v>
      </c>
      <c r="I687" s="1">
        <v>0</v>
      </c>
      <c r="J687" s="1" t="str">
        <v>Mumbai</v>
      </c>
      <c r="K687" s="1">
        <v>0</v>
      </c>
      <c r="L687" s="1"/>
      <c r="M687" s="1">
        <f t="shared" si="30"/>
        <v>26136</v>
      </c>
      <c r="N687" s="1">
        <f t="shared" si="31"/>
        <v>26136</v>
      </c>
      <c r="O687" s="1">
        <f t="shared" si="32"/>
        <v>0</v>
      </c>
    </row>
    <row r="688" spans="1:15" x14ac:dyDescent="0.25">
      <c r="A688" s="1" t="str">
        <v>BioLegend</v>
      </c>
      <c r="B688" s="1">
        <v>6177.6</v>
      </c>
      <c r="C688" s="1" t="str">
        <v>EED116563</v>
      </c>
      <c r="D688" s="2">
        <v>45828</v>
      </c>
      <c r="E688" s="2">
        <v>45834</v>
      </c>
      <c r="F688" s="1">
        <v>135505</v>
      </c>
      <c r="G688" s="1">
        <v>1</v>
      </c>
      <c r="H688" s="1">
        <v>1</v>
      </c>
      <c r="I688" s="1">
        <v>0</v>
      </c>
      <c r="J688" s="1" t="str">
        <v>Hyderabad</v>
      </c>
      <c r="K688" s="1">
        <v>0</v>
      </c>
      <c r="L688" s="1"/>
      <c r="M688" s="1">
        <f t="shared" si="30"/>
        <v>6177.6</v>
      </c>
      <c r="N688" s="1">
        <f t="shared" si="31"/>
        <v>6177.6</v>
      </c>
      <c r="O688" s="1">
        <f t="shared" si="32"/>
        <v>0</v>
      </c>
    </row>
    <row r="689" spans="1:15" x14ac:dyDescent="0.25">
      <c r="A689" s="1" t="str">
        <v>BioLegend</v>
      </c>
      <c r="B689" s="1">
        <v>19219.2</v>
      </c>
      <c r="C689" s="1" t="str">
        <v>EED116563</v>
      </c>
      <c r="D689" s="2">
        <v>45828</v>
      </c>
      <c r="E689" s="2">
        <v>45834</v>
      </c>
      <c r="F689" s="1">
        <v>137618</v>
      </c>
      <c r="G689" s="1">
        <v>1</v>
      </c>
      <c r="H689" s="1">
        <v>1</v>
      </c>
      <c r="I689" s="1">
        <v>0</v>
      </c>
      <c r="J689" s="1" t="str">
        <v>Mumbai</v>
      </c>
      <c r="K689" s="1">
        <v>0</v>
      </c>
      <c r="L689" s="1"/>
      <c r="M689" s="1">
        <f t="shared" si="30"/>
        <v>19219.2</v>
      </c>
      <c r="N689" s="1">
        <f t="shared" si="31"/>
        <v>19219.2</v>
      </c>
      <c r="O689" s="1">
        <f t="shared" si="32"/>
        <v>0</v>
      </c>
    </row>
    <row r="690" spans="1:15" x14ac:dyDescent="0.25">
      <c r="A690" s="1" t="str">
        <v>BioLegend</v>
      </c>
      <c r="B690" s="1">
        <v>20394</v>
      </c>
      <c r="C690" s="1" t="str">
        <v>EED116563</v>
      </c>
      <c r="D690" s="2">
        <v>45828</v>
      </c>
      <c r="E690" s="2">
        <v>45834</v>
      </c>
      <c r="F690" s="1">
        <v>138421</v>
      </c>
      <c r="G690" s="1">
        <v>1</v>
      </c>
      <c r="H690" s="1">
        <v>1</v>
      </c>
      <c r="I690" s="1">
        <v>0</v>
      </c>
      <c r="J690" s="1" t="str">
        <v>Hyderabad</v>
      </c>
      <c r="K690" s="1">
        <v>0</v>
      </c>
      <c r="L690" s="1"/>
      <c r="M690" s="1">
        <f t="shared" si="30"/>
        <v>20394</v>
      </c>
      <c r="N690" s="1">
        <f t="shared" si="31"/>
        <v>20394</v>
      </c>
      <c r="O690" s="1">
        <f t="shared" si="32"/>
        <v>0</v>
      </c>
    </row>
    <row r="691" spans="1:15" x14ac:dyDescent="0.25">
      <c r="A691" s="1" t="str">
        <v>BioLegend</v>
      </c>
      <c r="B691" s="1">
        <v>6811.2000000000007</v>
      </c>
      <c r="C691" s="1" t="str">
        <v>EED116563</v>
      </c>
      <c r="D691" s="2">
        <v>45828</v>
      </c>
      <c r="E691" s="2">
        <v>45834</v>
      </c>
      <c r="F691" s="1">
        <v>141611</v>
      </c>
      <c r="G691" s="1">
        <v>1</v>
      </c>
      <c r="H691" s="1">
        <v>1</v>
      </c>
      <c r="I691" s="1">
        <v>0</v>
      </c>
      <c r="J691" s="1" t="str">
        <v>Delhi</v>
      </c>
      <c r="K691" s="1">
        <v>0</v>
      </c>
      <c r="L691" s="1"/>
      <c r="M691" s="1">
        <f t="shared" si="30"/>
        <v>6811.2000000000007</v>
      </c>
      <c r="N691" s="1">
        <f t="shared" si="31"/>
        <v>6811.2000000000007</v>
      </c>
      <c r="O691" s="1">
        <f t="shared" si="32"/>
        <v>0</v>
      </c>
    </row>
    <row r="692" spans="1:15" x14ac:dyDescent="0.25">
      <c r="A692" s="1" t="str">
        <v>BioLegend</v>
      </c>
      <c r="B692" s="1">
        <v>13464</v>
      </c>
      <c r="C692" s="1" t="str">
        <v>EED116563</v>
      </c>
      <c r="D692" s="2">
        <v>45828</v>
      </c>
      <c r="E692" s="2">
        <v>45834</v>
      </c>
      <c r="F692" s="1">
        <v>141717</v>
      </c>
      <c r="G692" s="1">
        <v>1</v>
      </c>
      <c r="H692" s="1">
        <v>1</v>
      </c>
      <c r="I692" s="1">
        <v>0</v>
      </c>
      <c r="J692" s="1" t="str">
        <v>Bhuvneshwar</v>
      </c>
      <c r="K692" s="1">
        <v>0</v>
      </c>
      <c r="L692" s="1"/>
      <c r="M692" s="1">
        <f t="shared" si="30"/>
        <v>13464</v>
      </c>
      <c r="N692" s="1">
        <f t="shared" si="31"/>
        <v>13464</v>
      </c>
      <c r="O692" s="1">
        <f t="shared" si="32"/>
        <v>0</v>
      </c>
    </row>
    <row r="693" spans="1:15" x14ac:dyDescent="0.25">
      <c r="A693" s="1" t="str">
        <v>BioLegend</v>
      </c>
      <c r="B693" s="1">
        <v>18902.400000000001</v>
      </c>
      <c r="C693" s="1" t="str">
        <v>EED116563</v>
      </c>
      <c r="D693" s="2">
        <v>45828</v>
      </c>
      <c r="E693" s="2">
        <v>45834</v>
      </c>
      <c r="F693" s="1">
        <v>141720</v>
      </c>
      <c r="G693" s="1">
        <v>1</v>
      </c>
      <c r="H693" s="1">
        <v>1</v>
      </c>
      <c r="I693" s="1">
        <v>0</v>
      </c>
      <c r="J693" s="1" t="str">
        <v>Mumbai</v>
      </c>
      <c r="K693" s="1">
        <v>0</v>
      </c>
      <c r="L693" s="1"/>
      <c r="M693" s="1">
        <f t="shared" si="30"/>
        <v>18902.400000000001</v>
      </c>
      <c r="N693" s="1">
        <f t="shared" si="31"/>
        <v>18902.400000000001</v>
      </c>
      <c r="O693" s="1">
        <f t="shared" si="32"/>
        <v>0</v>
      </c>
    </row>
    <row r="694" spans="1:15" x14ac:dyDescent="0.25">
      <c r="A694" s="1" t="str">
        <v>BioLegend</v>
      </c>
      <c r="B694" s="1">
        <v>7128</v>
      </c>
      <c r="C694" s="1" t="str">
        <v>EED116563</v>
      </c>
      <c r="D694" s="2">
        <v>45828</v>
      </c>
      <c r="E694" s="2">
        <v>45834</v>
      </c>
      <c r="F694" s="1">
        <v>142503</v>
      </c>
      <c r="G694" s="1">
        <v>1</v>
      </c>
      <c r="H694" s="1">
        <v>1</v>
      </c>
      <c r="I694" s="1">
        <v>0</v>
      </c>
      <c r="J694" s="1" t="str">
        <v>Bhuvneshwar</v>
      </c>
      <c r="K694" s="1">
        <v>0</v>
      </c>
      <c r="L694" s="1"/>
      <c r="M694" s="1">
        <f t="shared" si="30"/>
        <v>7128</v>
      </c>
      <c r="N694" s="1">
        <f t="shared" si="31"/>
        <v>7128</v>
      </c>
      <c r="O694" s="1">
        <f t="shared" si="32"/>
        <v>0</v>
      </c>
    </row>
    <row r="695" spans="1:15" x14ac:dyDescent="0.25">
      <c r="A695" s="1" t="str">
        <v>BioLegend</v>
      </c>
      <c r="B695" s="1">
        <v>8395.2000000000007</v>
      </c>
      <c r="C695" s="1" t="str">
        <v>EED116563</v>
      </c>
      <c r="D695" s="2">
        <v>45828</v>
      </c>
      <c r="E695" s="2">
        <v>45834</v>
      </c>
      <c r="F695" s="1">
        <v>143215</v>
      </c>
      <c r="G695" s="1">
        <v>1</v>
      </c>
      <c r="H695" s="1">
        <v>1</v>
      </c>
      <c r="I695" s="1">
        <v>0</v>
      </c>
      <c r="J695" s="1" t="str">
        <v>Delhi</v>
      </c>
      <c r="K695" s="1">
        <v>0</v>
      </c>
      <c r="L695" s="1"/>
      <c r="M695" s="1">
        <f t="shared" si="30"/>
        <v>8395.2000000000007</v>
      </c>
      <c r="N695" s="1">
        <f t="shared" si="31"/>
        <v>8395.2000000000007</v>
      </c>
      <c r="O695" s="1">
        <f t="shared" si="32"/>
        <v>0</v>
      </c>
    </row>
    <row r="696" spans="1:15" x14ac:dyDescent="0.25">
      <c r="A696" s="1" t="str">
        <v>BioLegend</v>
      </c>
      <c r="B696" s="1">
        <v>8395.2000000000007</v>
      </c>
      <c r="C696" s="1" t="str">
        <v>EED116563</v>
      </c>
      <c r="D696" s="2">
        <v>45828</v>
      </c>
      <c r="E696" s="2">
        <v>45834</v>
      </c>
      <c r="F696" s="1">
        <v>151003</v>
      </c>
      <c r="G696" s="1">
        <v>1</v>
      </c>
      <c r="H696" s="1">
        <v>1</v>
      </c>
      <c r="I696" s="1">
        <v>0</v>
      </c>
      <c r="J696" s="1" t="str">
        <v>Hyderabad</v>
      </c>
      <c r="K696" s="1">
        <v>0</v>
      </c>
      <c r="L696" s="1"/>
      <c r="M696" s="1">
        <f t="shared" si="30"/>
        <v>8395.2000000000007</v>
      </c>
      <c r="N696" s="1">
        <f t="shared" si="31"/>
        <v>8395.2000000000007</v>
      </c>
      <c r="O696" s="1">
        <f t="shared" si="32"/>
        <v>0</v>
      </c>
    </row>
    <row r="697" spans="1:15" x14ac:dyDescent="0.25">
      <c r="A697" s="1" t="str">
        <v>BioLegend</v>
      </c>
      <c r="B697" s="1">
        <v>9662.4</v>
      </c>
      <c r="C697" s="1" t="str">
        <v>EED116563</v>
      </c>
      <c r="D697" s="2">
        <v>45828</v>
      </c>
      <c r="E697" s="2">
        <v>45834</v>
      </c>
      <c r="F697" s="1">
        <v>152404</v>
      </c>
      <c r="G697" s="1">
        <v>1</v>
      </c>
      <c r="H697" s="1">
        <v>1</v>
      </c>
      <c r="I697" s="1">
        <v>0</v>
      </c>
      <c r="J697" s="1" t="str">
        <v>Kolkata</v>
      </c>
      <c r="K697" s="1">
        <v>0</v>
      </c>
      <c r="L697" s="1"/>
      <c r="M697" s="1">
        <f t="shared" si="30"/>
        <v>9662.4</v>
      </c>
      <c r="N697" s="1">
        <f t="shared" si="31"/>
        <v>9662.4</v>
      </c>
      <c r="O697" s="1">
        <f t="shared" si="32"/>
        <v>0</v>
      </c>
    </row>
    <row r="698" spans="1:15" x14ac:dyDescent="0.25">
      <c r="A698" s="1" t="str">
        <v>BioLegend</v>
      </c>
      <c r="B698" s="1">
        <v>16830</v>
      </c>
      <c r="C698" s="1" t="str">
        <v>EED116563</v>
      </c>
      <c r="D698" s="2">
        <v>45828</v>
      </c>
      <c r="E698" s="2">
        <v>45834</v>
      </c>
      <c r="F698" s="1">
        <v>152421</v>
      </c>
      <c r="G698" s="1">
        <v>1</v>
      </c>
      <c r="H698" s="1">
        <v>1</v>
      </c>
      <c r="I698" s="1">
        <v>0</v>
      </c>
      <c r="J698" s="1" t="str">
        <v>Delhi</v>
      </c>
      <c r="K698" s="1">
        <v>0</v>
      </c>
      <c r="L698" s="1"/>
      <c r="M698" s="1">
        <f t="shared" si="30"/>
        <v>16830</v>
      </c>
      <c r="N698" s="1">
        <f t="shared" si="31"/>
        <v>16830</v>
      </c>
      <c r="O698" s="1">
        <f t="shared" si="32"/>
        <v>0</v>
      </c>
    </row>
    <row r="699" spans="1:15" x14ac:dyDescent="0.25">
      <c r="A699" s="1" t="str">
        <v>BioLegend</v>
      </c>
      <c r="B699" s="1">
        <v>35376</v>
      </c>
      <c r="C699" s="1" t="str">
        <v>EED116563</v>
      </c>
      <c r="D699" s="2">
        <v>45828</v>
      </c>
      <c r="E699" s="2">
        <v>45834</v>
      </c>
      <c r="F699" s="1">
        <v>153404</v>
      </c>
      <c r="G699" s="1">
        <v>2</v>
      </c>
      <c r="H699" s="1">
        <v>2</v>
      </c>
      <c r="I699" s="1">
        <v>0</v>
      </c>
      <c r="J699" s="1" t="str">
        <v>Hyderabad</v>
      </c>
      <c r="K699" s="1">
        <v>0</v>
      </c>
      <c r="L699" s="1"/>
      <c r="M699" s="1">
        <f t="shared" si="30"/>
        <v>70752</v>
      </c>
      <c r="N699" s="1">
        <f t="shared" si="31"/>
        <v>70752</v>
      </c>
      <c r="O699" s="1">
        <f t="shared" si="32"/>
        <v>0</v>
      </c>
    </row>
    <row r="700" spans="1:15" x14ac:dyDescent="0.25">
      <c r="A700" s="1" t="str">
        <v>BioLegend</v>
      </c>
      <c r="B700" s="1">
        <v>10665.6</v>
      </c>
      <c r="C700" s="1" t="str">
        <v>EED116563</v>
      </c>
      <c r="D700" s="2">
        <v>45828</v>
      </c>
      <c r="E700" s="2">
        <v>45834</v>
      </c>
      <c r="F700" s="1">
        <v>156511</v>
      </c>
      <c r="G700" s="1">
        <v>2</v>
      </c>
      <c r="H700" s="1">
        <v>2</v>
      </c>
      <c r="I700" s="1">
        <v>0</v>
      </c>
      <c r="J700" s="1" t="str">
        <v>Delhi</v>
      </c>
      <c r="K700" s="1">
        <v>0</v>
      </c>
      <c r="L700" s="1"/>
      <c r="M700" s="1">
        <f t="shared" si="30"/>
        <v>21331.200000000001</v>
      </c>
      <c r="N700" s="1">
        <f t="shared" si="31"/>
        <v>21331.200000000001</v>
      </c>
      <c r="O700" s="1">
        <f t="shared" si="32"/>
        <v>0</v>
      </c>
    </row>
    <row r="701" spans="1:15" x14ac:dyDescent="0.25">
      <c r="A701" s="1" t="str">
        <v>BioLegend</v>
      </c>
      <c r="B701" s="1">
        <v>4382.3999999999996</v>
      </c>
      <c r="C701" s="1" t="str">
        <v>EED116563</v>
      </c>
      <c r="D701" s="2">
        <v>45828</v>
      </c>
      <c r="E701" s="2">
        <v>45834</v>
      </c>
      <c r="F701" s="1">
        <v>158007</v>
      </c>
      <c r="G701" s="1">
        <v>1</v>
      </c>
      <c r="H701" s="1">
        <v>1</v>
      </c>
      <c r="I701" s="1">
        <v>0</v>
      </c>
      <c r="J701" s="1" t="str">
        <v>Bhuvneshwar</v>
      </c>
      <c r="K701" s="1">
        <v>0</v>
      </c>
      <c r="L701" s="1"/>
      <c r="M701" s="1">
        <f t="shared" si="30"/>
        <v>4382.3999999999996</v>
      </c>
      <c r="N701" s="1">
        <f t="shared" si="31"/>
        <v>4382.3999999999996</v>
      </c>
      <c r="O701" s="1">
        <f t="shared" si="32"/>
        <v>0</v>
      </c>
    </row>
    <row r="702" spans="1:15" x14ac:dyDescent="0.25">
      <c r="A702" s="1" t="str">
        <v>BioLegend</v>
      </c>
      <c r="B702" s="1">
        <v>8395.2000000000007</v>
      </c>
      <c r="C702" s="1" t="str">
        <v>EED116563</v>
      </c>
      <c r="D702" s="2">
        <v>45828</v>
      </c>
      <c r="E702" s="2">
        <v>45834</v>
      </c>
      <c r="F702" s="1">
        <v>162905</v>
      </c>
      <c r="G702" s="1">
        <v>1</v>
      </c>
      <c r="H702" s="1">
        <v>1</v>
      </c>
      <c r="I702" s="1">
        <v>0</v>
      </c>
      <c r="J702" s="1" t="str">
        <v>Hyderabad</v>
      </c>
      <c r="K702" s="1">
        <v>0</v>
      </c>
      <c r="L702" s="1"/>
      <c r="M702" s="1">
        <f t="shared" si="30"/>
        <v>8395.2000000000007</v>
      </c>
      <c r="N702" s="1">
        <f t="shared" si="31"/>
        <v>8395.2000000000007</v>
      </c>
      <c r="O702" s="1">
        <f t="shared" si="32"/>
        <v>0</v>
      </c>
    </row>
    <row r="703" spans="1:15" x14ac:dyDescent="0.25">
      <c r="A703" s="1" t="str">
        <v>BioLegend</v>
      </c>
      <c r="B703" s="1">
        <v>6600</v>
      </c>
      <c r="C703" s="1" t="str">
        <v>EED116563</v>
      </c>
      <c r="D703" s="2">
        <v>45828</v>
      </c>
      <c r="E703" s="2">
        <v>45834</v>
      </c>
      <c r="F703" s="1">
        <v>165803</v>
      </c>
      <c r="G703" s="1">
        <v>1</v>
      </c>
      <c r="H703" s="1">
        <v>1</v>
      </c>
      <c r="I703" s="1">
        <v>0</v>
      </c>
      <c r="J703" s="1" t="str">
        <v>Bhuvneshwar</v>
      </c>
      <c r="K703" s="1">
        <v>0</v>
      </c>
      <c r="L703" s="1"/>
      <c r="M703" s="1">
        <f t="shared" si="30"/>
        <v>6600</v>
      </c>
      <c r="N703" s="1">
        <f t="shared" si="31"/>
        <v>6600</v>
      </c>
      <c r="O703" s="1">
        <f t="shared" si="32"/>
        <v>0</v>
      </c>
    </row>
    <row r="704" spans="1:15" x14ac:dyDescent="0.25">
      <c r="A704" s="1" t="str">
        <v>BioLegend</v>
      </c>
      <c r="B704" s="1">
        <v>5491.2</v>
      </c>
      <c r="C704" s="1" t="str">
        <v>EED116563</v>
      </c>
      <c r="D704" s="2">
        <v>45828</v>
      </c>
      <c r="E704" s="2">
        <v>45834</v>
      </c>
      <c r="F704" s="1">
        <v>300456</v>
      </c>
      <c r="G704" s="1">
        <v>1</v>
      </c>
      <c r="H704" s="1">
        <v>1</v>
      </c>
      <c r="I704" s="1">
        <v>0</v>
      </c>
      <c r="J704" s="1" t="str">
        <v>Delhi</v>
      </c>
      <c r="K704" s="1">
        <v>0</v>
      </c>
      <c r="L704" s="1"/>
      <c r="M704" s="1">
        <f t="shared" si="30"/>
        <v>5491.2</v>
      </c>
      <c r="N704" s="1">
        <f t="shared" si="31"/>
        <v>5491.2</v>
      </c>
      <c r="O704" s="1">
        <f t="shared" si="32"/>
        <v>0</v>
      </c>
    </row>
    <row r="705" spans="1:15" x14ac:dyDescent="0.25">
      <c r="A705" s="1" t="str">
        <v>BioLegend</v>
      </c>
      <c r="B705" s="1">
        <v>28710</v>
      </c>
      <c r="C705" s="1" t="str">
        <v>EED116563</v>
      </c>
      <c r="D705" s="2">
        <v>45828</v>
      </c>
      <c r="E705" s="2">
        <v>45834</v>
      </c>
      <c r="F705" s="1">
        <v>301334</v>
      </c>
      <c r="G705" s="1">
        <v>2</v>
      </c>
      <c r="H705" s="1">
        <v>2</v>
      </c>
      <c r="I705" s="1">
        <v>0</v>
      </c>
      <c r="J705" s="1" t="str">
        <v>Hyderabad</v>
      </c>
      <c r="K705" s="1">
        <v>0</v>
      </c>
      <c r="L705" s="1"/>
      <c r="M705" s="1">
        <f t="shared" si="30"/>
        <v>57420</v>
      </c>
      <c r="N705" s="1">
        <f t="shared" si="31"/>
        <v>57420</v>
      </c>
      <c r="O705" s="1">
        <f t="shared" si="32"/>
        <v>0</v>
      </c>
    </row>
    <row r="706" spans="1:15" x14ac:dyDescent="0.25">
      <c r="A706" s="1" t="str">
        <v>BioLegend</v>
      </c>
      <c r="B706" s="1">
        <v>8316</v>
      </c>
      <c r="C706" s="1" t="str">
        <v>EED116563</v>
      </c>
      <c r="D706" s="2">
        <v>45828</v>
      </c>
      <c r="E706" s="2">
        <v>45834</v>
      </c>
      <c r="F706" s="1">
        <v>301808</v>
      </c>
      <c r="G706" s="1">
        <v>3</v>
      </c>
      <c r="H706" s="1">
        <v>3</v>
      </c>
      <c r="I706" s="1">
        <v>0</v>
      </c>
      <c r="J706" s="1" t="str">
        <v>Hyderabad</v>
      </c>
      <c r="K706" s="1">
        <v>0</v>
      </c>
      <c r="L706" s="1"/>
      <c r="M706" s="1">
        <f t="shared" si="30"/>
        <v>24948</v>
      </c>
      <c r="N706" s="1">
        <f t="shared" si="31"/>
        <v>24948</v>
      </c>
      <c r="O706" s="1">
        <f t="shared" si="32"/>
        <v>0</v>
      </c>
    </row>
    <row r="707" spans="1:15" x14ac:dyDescent="0.25">
      <c r="A707" s="1" t="str">
        <v>BioLegend</v>
      </c>
      <c r="B707" s="1">
        <v>6547.2000000000007</v>
      </c>
      <c r="C707" s="1" t="str">
        <v>EED116563</v>
      </c>
      <c r="D707" s="2">
        <v>45828</v>
      </c>
      <c r="E707" s="2">
        <v>45834</v>
      </c>
      <c r="F707" s="1">
        <v>302025</v>
      </c>
      <c r="G707" s="1">
        <v>1</v>
      </c>
      <c r="H707" s="1">
        <v>1</v>
      </c>
      <c r="I707" s="1">
        <v>0</v>
      </c>
      <c r="J707" s="1" t="str">
        <v>Bhuvneshwar</v>
      </c>
      <c r="K707" s="1">
        <v>0</v>
      </c>
      <c r="L707" s="1"/>
      <c r="M707" s="1">
        <f t="shared" ref="M707:M770" si="33">G707*B707</f>
        <v>6547.2000000000007</v>
      </c>
      <c r="N707" s="1">
        <f t="shared" ref="N707:N770" si="34">H707*B707</f>
        <v>6547.2000000000007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46252.800000000003</v>
      </c>
      <c r="C708" s="1" t="str">
        <v>EED116563</v>
      </c>
      <c r="D708" s="2">
        <v>45828</v>
      </c>
      <c r="E708" s="2">
        <v>45834</v>
      </c>
      <c r="F708" s="1">
        <v>302216</v>
      </c>
      <c r="G708" s="1">
        <v>3</v>
      </c>
      <c r="H708" s="1">
        <v>3</v>
      </c>
      <c r="I708" s="1">
        <v>0</v>
      </c>
      <c r="J708" s="1" t="str">
        <v>Hyderabad</v>
      </c>
      <c r="K708" s="1">
        <v>0</v>
      </c>
      <c r="L708" s="1"/>
      <c r="M708" s="1">
        <f t="shared" si="33"/>
        <v>138758.40000000002</v>
      </c>
      <c r="N708" s="1">
        <f t="shared" si="34"/>
        <v>138758.40000000002</v>
      </c>
      <c r="O708" s="1">
        <f t="shared" si="35"/>
        <v>0</v>
      </c>
    </row>
    <row r="709" spans="1:15" x14ac:dyDescent="0.25">
      <c r="A709" s="1" t="str">
        <v>BioLegend</v>
      </c>
      <c r="B709" s="1">
        <v>27984</v>
      </c>
      <c r="C709" s="1" t="str">
        <v>EED116563</v>
      </c>
      <c r="D709" s="2">
        <v>45828</v>
      </c>
      <c r="E709" s="2">
        <v>45834</v>
      </c>
      <c r="F709" s="1">
        <v>302244</v>
      </c>
      <c r="G709" s="1">
        <v>1</v>
      </c>
      <c r="H709" s="1">
        <v>1</v>
      </c>
      <c r="I709" s="1">
        <v>0</v>
      </c>
      <c r="J709" s="1" t="str">
        <v>Delhi</v>
      </c>
      <c r="K709" s="1">
        <v>0</v>
      </c>
      <c r="L709" s="1"/>
      <c r="M709" s="1">
        <f t="shared" si="33"/>
        <v>27984</v>
      </c>
      <c r="N709" s="1">
        <f t="shared" si="34"/>
        <v>27984</v>
      </c>
      <c r="O709" s="1">
        <f t="shared" si="35"/>
        <v>0</v>
      </c>
    </row>
    <row r="710" spans="1:15" x14ac:dyDescent="0.25">
      <c r="A710" s="1" t="str">
        <v>BioLegend</v>
      </c>
      <c r="B710" s="1">
        <v>53064</v>
      </c>
      <c r="C710" s="1" t="str">
        <v>EED116563</v>
      </c>
      <c r="D710" s="2">
        <v>45828</v>
      </c>
      <c r="E710" s="2">
        <v>45834</v>
      </c>
      <c r="F710" s="1">
        <v>302324</v>
      </c>
      <c r="G710" s="1">
        <v>3</v>
      </c>
      <c r="H710" s="1">
        <v>3</v>
      </c>
      <c r="I710" s="1">
        <v>0</v>
      </c>
      <c r="J710" s="1" t="str">
        <v>Hyderabad</v>
      </c>
      <c r="K710" s="1">
        <v>0</v>
      </c>
      <c r="L710" s="1"/>
      <c r="M710" s="1">
        <f t="shared" si="33"/>
        <v>159192</v>
      </c>
      <c r="N710" s="1">
        <f t="shared" si="34"/>
        <v>159192</v>
      </c>
      <c r="O710" s="1">
        <f t="shared" si="35"/>
        <v>0</v>
      </c>
    </row>
    <row r="711" spans="1:15" x14ac:dyDescent="0.25">
      <c r="A711" s="1" t="str">
        <v>BioLegend</v>
      </c>
      <c r="B711" s="1">
        <v>5913.6</v>
      </c>
      <c r="C711" s="1" t="str">
        <v>EED116563</v>
      </c>
      <c r="D711" s="2">
        <v>45828</v>
      </c>
      <c r="E711" s="2">
        <v>45834</v>
      </c>
      <c r="F711" s="1">
        <v>303002</v>
      </c>
      <c r="G711" s="1">
        <v>1</v>
      </c>
      <c r="H711" s="1">
        <v>1</v>
      </c>
      <c r="I711" s="1">
        <v>0</v>
      </c>
      <c r="J711" s="1" t="str">
        <v>Hyderabad</v>
      </c>
      <c r="K711" s="1">
        <v>0</v>
      </c>
      <c r="L711" s="1"/>
      <c r="M711" s="1">
        <f t="shared" si="33"/>
        <v>5913.6</v>
      </c>
      <c r="N711" s="1">
        <f t="shared" si="34"/>
        <v>5913.6</v>
      </c>
      <c r="O711" s="1">
        <f t="shared" si="35"/>
        <v>0</v>
      </c>
    </row>
    <row r="712" spans="1:15" x14ac:dyDescent="0.25">
      <c r="A712" s="1" t="str">
        <v>BioLegend</v>
      </c>
      <c r="B712" s="1">
        <v>4435.2</v>
      </c>
      <c r="C712" s="1" t="str">
        <v>EED116563</v>
      </c>
      <c r="D712" s="2">
        <v>45828</v>
      </c>
      <c r="E712" s="2">
        <v>45834</v>
      </c>
      <c r="F712" s="1">
        <v>304006</v>
      </c>
      <c r="G712" s="1">
        <v>1</v>
      </c>
      <c r="H712" s="1">
        <v>1</v>
      </c>
      <c r="I712" s="1">
        <v>0</v>
      </c>
      <c r="J712" s="1" t="str">
        <v>Mumbai</v>
      </c>
      <c r="K712" s="1">
        <v>0</v>
      </c>
      <c r="L712" s="1"/>
      <c r="M712" s="1">
        <f t="shared" si="33"/>
        <v>4435.2</v>
      </c>
      <c r="N712" s="1">
        <f t="shared" si="34"/>
        <v>4435.2</v>
      </c>
      <c r="O712" s="1">
        <f t="shared" si="35"/>
        <v>0</v>
      </c>
    </row>
    <row r="713" spans="1:15" x14ac:dyDescent="0.25">
      <c r="A713" s="1" t="str">
        <v>BioLegend</v>
      </c>
      <c r="B713" s="1">
        <v>17740.8</v>
      </c>
      <c r="C713" s="1" t="str">
        <v>EED116563</v>
      </c>
      <c r="D713" s="2">
        <v>45828</v>
      </c>
      <c r="E713" s="2">
        <v>45834</v>
      </c>
      <c r="F713" s="1">
        <v>304128</v>
      </c>
      <c r="G713" s="1">
        <v>1</v>
      </c>
      <c r="H713" s="1">
        <v>1</v>
      </c>
      <c r="I713" s="1">
        <v>0</v>
      </c>
      <c r="J713" s="1" t="str">
        <v>Banglore</v>
      </c>
      <c r="K713" s="1">
        <v>0</v>
      </c>
      <c r="L713" s="1"/>
      <c r="M713" s="1">
        <f t="shared" si="33"/>
        <v>17740.8</v>
      </c>
      <c r="N713" s="1">
        <f t="shared" si="34"/>
        <v>17740.8</v>
      </c>
      <c r="O713" s="1">
        <f t="shared" si="35"/>
        <v>0</v>
      </c>
    </row>
    <row r="714" spans="1:15" x14ac:dyDescent="0.25">
      <c r="A714" s="1" t="str">
        <v>BioLegend</v>
      </c>
      <c r="B714" s="1">
        <v>7233.6</v>
      </c>
      <c r="C714" s="1" t="str">
        <v>EED116563</v>
      </c>
      <c r="D714" s="2">
        <v>45828</v>
      </c>
      <c r="E714" s="2">
        <v>45834</v>
      </c>
      <c r="F714" s="1">
        <v>304150</v>
      </c>
      <c r="G714" s="1">
        <v>1</v>
      </c>
      <c r="H714" s="1">
        <v>1</v>
      </c>
      <c r="I714" s="1">
        <v>0</v>
      </c>
      <c r="J714" s="1" t="str">
        <v>Delhi</v>
      </c>
      <c r="K714" s="1">
        <v>0</v>
      </c>
      <c r="L714" s="1"/>
      <c r="M714" s="1">
        <f t="shared" si="33"/>
        <v>7233.6</v>
      </c>
      <c r="N714" s="1">
        <f t="shared" si="34"/>
        <v>7233.6</v>
      </c>
      <c r="O714" s="1">
        <f t="shared" si="35"/>
        <v>0</v>
      </c>
    </row>
    <row r="715" spans="1:15" x14ac:dyDescent="0.25">
      <c r="A715" s="1" t="str">
        <v>BioLegend</v>
      </c>
      <c r="B715" s="1">
        <v>7867.2000000000007</v>
      </c>
      <c r="C715" s="1" t="str">
        <v>EED116563</v>
      </c>
      <c r="D715" s="2">
        <v>45828</v>
      </c>
      <c r="E715" s="2">
        <v>45834</v>
      </c>
      <c r="F715" s="1">
        <v>304210</v>
      </c>
      <c r="G715" s="1">
        <v>1</v>
      </c>
      <c r="H715" s="1">
        <v>1</v>
      </c>
      <c r="I715" s="1">
        <v>0</v>
      </c>
      <c r="J715" s="1" t="str">
        <v>Hyderabad</v>
      </c>
      <c r="K715" s="1">
        <v>0</v>
      </c>
      <c r="L715" s="1"/>
      <c r="M715" s="1">
        <f t="shared" si="33"/>
        <v>7867.2000000000007</v>
      </c>
      <c r="N715" s="1">
        <f t="shared" si="34"/>
        <v>7867.2000000000007</v>
      </c>
      <c r="O715" s="1">
        <f t="shared" si="35"/>
        <v>0</v>
      </c>
    </row>
    <row r="716" spans="1:15" x14ac:dyDescent="0.25">
      <c r="A716" s="1" t="str">
        <v>BioLegend</v>
      </c>
      <c r="B716" s="1">
        <v>6547.2000000000007</v>
      </c>
      <c r="C716" s="1" t="str">
        <v>EED116563</v>
      </c>
      <c r="D716" s="2">
        <v>45828</v>
      </c>
      <c r="E716" s="2">
        <v>45834</v>
      </c>
      <c r="F716" s="1">
        <v>304315</v>
      </c>
      <c r="G716" s="1">
        <v>1</v>
      </c>
      <c r="H716" s="1">
        <v>1</v>
      </c>
      <c r="I716" s="1">
        <v>0</v>
      </c>
      <c r="J716" s="1" t="str">
        <v>Hyderabad</v>
      </c>
      <c r="K716" s="1">
        <v>0</v>
      </c>
      <c r="L716" s="1"/>
      <c r="M716" s="1">
        <f t="shared" si="33"/>
        <v>6547.2000000000007</v>
      </c>
      <c r="N716" s="1">
        <f t="shared" si="34"/>
        <v>6547.2000000000007</v>
      </c>
      <c r="O716" s="1">
        <f t="shared" si="35"/>
        <v>0</v>
      </c>
    </row>
    <row r="717" spans="1:15" x14ac:dyDescent="0.25">
      <c r="A717" s="1" t="str">
        <v>BioLegend</v>
      </c>
      <c r="B717" s="1">
        <v>32841.599999999999</v>
      </c>
      <c r="C717" s="1" t="str">
        <v>EED116563</v>
      </c>
      <c r="D717" s="2">
        <v>45828</v>
      </c>
      <c r="E717" s="2">
        <v>45834</v>
      </c>
      <c r="F717" s="1">
        <v>307616</v>
      </c>
      <c r="G717" s="1">
        <v>2</v>
      </c>
      <c r="H717" s="1">
        <v>2</v>
      </c>
      <c r="I717" s="1">
        <v>0</v>
      </c>
      <c r="J717" s="1" t="str">
        <v>Hyderabad</v>
      </c>
      <c r="K717" s="1">
        <v>0</v>
      </c>
      <c r="L717" s="1"/>
      <c r="M717" s="1">
        <f t="shared" si="33"/>
        <v>65683.199999999997</v>
      </c>
      <c r="N717" s="1">
        <f t="shared" si="34"/>
        <v>65683.199999999997</v>
      </c>
      <c r="O717" s="1">
        <f t="shared" si="35"/>
        <v>0</v>
      </c>
    </row>
    <row r="718" spans="1:15" x14ac:dyDescent="0.25">
      <c r="A718" s="1" t="str">
        <v>BioLegend</v>
      </c>
      <c r="B718" s="1">
        <v>3801.6000000000004</v>
      </c>
      <c r="C718" s="1" t="str">
        <v>EED116563</v>
      </c>
      <c r="D718" s="2">
        <v>45828</v>
      </c>
      <c r="E718" s="2">
        <v>45834</v>
      </c>
      <c r="F718" s="1" t="str">
        <v>310909</v>
      </c>
      <c r="G718" s="1">
        <v>1</v>
      </c>
      <c r="H718" s="1">
        <v>1</v>
      </c>
      <c r="I718" s="1">
        <v>0</v>
      </c>
      <c r="J718" s="1" t="str">
        <v>Delhi</v>
      </c>
      <c r="K718" s="1">
        <v>0</v>
      </c>
      <c r="L718" s="1"/>
      <c r="M718" s="1">
        <f t="shared" si="33"/>
        <v>3801.6000000000004</v>
      </c>
      <c r="N718" s="1">
        <f t="shared" si="34"/>
        <v>3801.6000000000004</v>
      </c>
      <c r="O718" s="1">
        <f t="shared" si="35"/>
        <v>0</v>
      </c>
    </row>
    <row r="719" spans="1:15" x14ac:dyDescent="0.25">
      <c r="A719" s="1" t="str">
        <v>BioLegend</v>
      </c>
      <c r="B719" s="1">
        <v>25146</v>
      </c>
      <c r="C719" s="1" t="str">
        <v>EED116563</v>
      </c>
      <c r="D719" s="2">
        <v>45828</v>
      </c>
      <c r="E719" s="2">
        <v>45834</v>
      </c>
      <c r="F719" s="1">
        <v>310930</v>
      </c>
      <c r="G719" s="1">
        <v>1</v>
      </c>
      <c r="H719" s="1">
        <v>1</v>
      </c>
      <c r="I719" s="1">
        <v>0</v>
      </c>
      <c r="J719" s="1" t="str">
        <v>Delhi</v>
      </c>
      <c r="K719" s="1">
        <v>0</v>
      </c>
      <c r="L719" s="1"/>
      <c r="M719" s="1">
        <f t="shared" si="33"/>
        <v>25146</v>
      </c>
      <c r="N719" s="1">
        <f t="shared" si="34"/>
        <v>25146</v>
      </c>
      <c r="O719" s="1">
        <f t="shared" si="35"/>
        <v>0</v>
      </c>
    </row>
    <row r="720" spans="1:15" x14ac:dyDescent="0.25">
      <c r="A720" s="1" t="str">
        <v>BioLegend</v>
      </c>
      <c r="B720" s="1">
        <v>26796</v>
      </c>
      <c r="C720" s="1" t="str">
        <v>EED116563</v>
      </c>
      <c r="D720" s="2">
        <v>45828</v>
      </c>
      <c r="E720" s="2">
        <v>45834</v>
      </c>
      <c r="F720" s="1">
        <v>311124</v>
      </c>
      <c r="G720" s="1">
        <v>1</v>
      </c>
      <c r="H720" s="1">
        <v>1</v>
      </c>
      <c r="I720" s="1">
        <v>0</v>
      </c>
      <c r="J720" s="1" t="str">
        <v>Banglore</v>
      </c>
      <c r="K720" s="1">
        <v>0</v>
      </c>
      <c r="L720" s="1"/>
      <c r="M720" s="1">
        <f t="shared" si="33"/>
        <v>26796</v>
      </c>
      <c r="N720" s="1">
        <f t="shared" si="34"/>
        <v>26796</v>
      </c>
      <c r="O720" s="1">
        <f t="shared" si="35"/>
        <v>0</v>
      </c>
    </row>
    <row r="721" spans="1:15" x14ac:dyDescent="0.25">
      <c r="A721" s="1" t="str">
        <v>BioLegend</v>
      </c>
      <c r="B721" s="1">
        <v>19219.2</v>
      </c>
      <c r="C721" s="1" t="str">
        <v>EED116563</v>
      </c>
      <c r="D721" s="2">
        <v>45828</v>
      </c>
      <c r="E721" s="2">
        <v>45834</v>
      </c>
      <c r="F721" s="1">
        <v>314532</v>
      </c>
      <c r="G721" s="1">
        <v>1</v>
      </c>
      <c r="H721" s="1">
        <v>1</v>
      </c>
      <c r="I721" s="1">
        <v>0</v>
      </c>
      <c r="J721" s="1" t="str">
        <v>Lucknow</v>
      </c>
      <c r="K721" s="1">
        <v>0</v>
      </c>
      <c r="L721" s="1"/>
      <c r="M721" s="1">
        <f t="shared" si="33"/>
        <v>19219.2</v>
      </c>
      <c r="N721" s="1">
        <f t="shared" si="34"/>
        <v>19219.2</v>
      </c>
      <c r="O721" s="1">
        <f t="shared" si="35"/>
        <v>0</v>
      </c>
    </row>
    <row r="722" spans="1:15" x14ac:dyDescent="0.25">
      <c r="A722" s="1" t="str">
        <v>BioLegend</v>
      </c>
      <c r="B722" s="1">
        <v>82896</v>
      </c>
      <c r="C722" s="1" t="str">
        <v>EED116563</v>
      </c>
      <c r="D722" s="2">
        <v>45828</v>
      </c>
      <c r="E722" s="2">
        <v>45834</v>
      </c>
      <c r="F722" s="1">
        <v>318310</v>
      </c>
      <c r="G722" s="1">
        <v>5</v>
      </c>
      <c r="H722" s="1">
        <v>5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414480</v>
      </c>
      <c r="N722" s="1">
        <f t="shared" si="34"/>
        <v>414480</v>
      </c>
      <c r="O722" s="1">
        <f t="shared" si="35"/>
        <v>0</v>
      </c>
    </row>
    <row r="723" spans="1:15" x14ac:dyDescent="0.25">
      <c r="A723" s="1" t="str">
        <v>BioLegend</v>
      </c>
      <c r="B723" s="1">
        <v>16420.8</v>
      </c>
      <c r="C723" s="1" t="str">
        <v>EED116563</v>
      </c>
      <c r="D723" s="2">
        <v>45828</v>
      </c>
      <c r="E723" s="2">
        <v>45834</v>
      </c>
      <c r="F723" s="1">
        <v>320812</v>
      </c>
      <c r="G723" s="1">
        <v>1</v>
      </c>
      <c r="H723" s="1">
        <v>1</v>
      </c>
      <c r="I723" s="1">
        <v>0</v>
      </c>
      <c r="J723" s="1" t="str">
        <v>Hyderabad</v>
      </c>
      <c r="K723" s="1">
        <v>0</v>
      </c>
      <c r="L723" s="1"/>
      <c r="M723" s="1">
        <f t="shared" si="33"/>
        <v>16420.8</v>
      </c>
      <c r="N723" s="1">
        <f t="shared" si="34"/>
        <v>16420.8</v>
      </c>
      <c r="O723" s="1">
        <f t="shared" si="35"/>
        <v>0</v>
      </c>
    </row>
    <row r="724" spans="1:15" x14ac:dyDescent="0.25">
      <c r="A724" s="1" t="str">
        <v>BioLegend</v>
      </c>
      <c r="B724" s="1">
        <v>6600</v>
      </c>
      <c r="C724" s="1" t="str">
        <v>EED116563</v>
      </c>
      <c r="D724" s="2">
        <v>45828</v>
      </c>
      <c r="E724" s="2">
        <v>45834</v>
      </c>
      <c r="F724" s="1">
        <v>326811</v>
      </c>
      <c r="G724" s="1">
        <v>1</v>
      </c>
      <c r="H724" s="1">
        <v>1</v>
      </c>
      <c r="I724" s="1">
        <v>0</v>
      </c>
      <c r="J724" s="1" t="str">
        <v>Hyderabad</v>
      </c>
      <c r="K724" s="1">
        <v>0</v>
      </c>
      <c r="L724" s="1"/>
      <c r="M724" s="1">
        <f t="shared" si="33"/>
        <v>6600</v>
      </c>
      <c r="N724" s="1">
        <f t="shared" si="34"/>
        <v>6600</v>
      </c>
      <c r="O724" s="1">
        <f t="shared" si="35"/>
        <v>0</v>
      </c>
    </row>
    <row r="725" spans="1:15" x14ac:dyDescent="0.25">
      <c r="A725" s="1" t="str">
        <v>BioLegend</v>
      </c>
      <c r="B725" s="1">
        <v>75609.600000000006</v>
      </c>
      <c r="C725" s="1" t="str">
        <v>EED116563</v>
      </c>
      <c r="D725" s="2">
        <v>45828</v>
      </c>
      <c r="E725" s="2">
        <v>45834</v>
      </c>
      <c r="F725" s="1">
        <v>328630</v>
      </c>
      <c r="G725" s="1">
        <v>4</v>
      </c>
      <c r="H725" s="1">
        <v>4</v>
      </c>
      <c r="I725" s="1">
        <v>0</v>
      </c>
      <c r="J725" s="1" t="str">
        <v>Pune</v>
      </c>
      <c r="K725" s="1">
        <v>0</v>
      </c>
      <c r="L725" s="1"/>
      <c r="M725" s="1">
        <f t="shared" si="33"/>
        <v>302438.40000000002</v>
      </c>
      <c r="N725" s="1">
        <f t="shared" si="34"/>
        <v>302438.40000000002</v>
      </c>
      <c r="O725" s="1">
        <f t="shared" si="35"/>
        <v>0</v>
      </c>
    </row>
    <row r="726" spans="1:15" x14ac:dyDescent="0.25">
      <c r="A726" s="1" t="str">
        <v>BioLegend</v>
      </c>
      <c r="B726" s="1">
        <v>19800</v>
      </c>
      <c r="C726" s="1" t="str">
        <v>EED116563</v>
      </c>
      <c r="D726" s="2">
        <v>45828</v>
      </c>
      <c r="E726" s="2">
        <v>45834</v>
      </c>
      <c r="F726" s="1">
        <v>331416</v>
      </c>
      <c r="G726" s="1">
        <v>1</v>
      </c>
      <c r="H726" s="1">
        <v>1</v>
      </c>
      <c r="I726" s="1">
        <v>0</v>
      </c>
      <c r="J726" s="1" t="str">
        <v>Banglore</v>
      </c>
      <c r="K726" s="1">
        <v>0</v>
      </c>
      <c r="L726" s="1"/>
      <c r="M726" s="1">
        <f t="shared" si="33"/>
        <v>19800</v>
      </c>
      <c r="N726" s="1">
        <f t="shared" si="34"/>
        <v>19800</v>
      </c>
      <c r="O726" s="1">
        <f t="shared" si="35"/>
        <v>0</v>
      </c>
    </row>
    <row r="727" spans="1:15" x14ac:dyDescent="0.25">
      <c r="A727" s="1" t="str">
        <v>BioLegend</v>
      </c>
      <c r="B727" s="1">
        <v>42451.199999999997</v>
      </c>
      <c r="C727" s="1" t="str">
        <v>EED116563</v>
      </c>
      <c r="D727" s="2">
        <v>45828</v>
      </c>
      <c r="E727" s="2">
        <v>45834</v>
      </c>
      <c r="F727" s="1">
        <v>333808</v>
      </c>
      <c r="G727" s="1">
        <v>3</v>
      </c>
      <c r="H727" s="1">
        <v>3</v>
      </c>
      <c r="I727" s="1">
        <v>0</v>
      </c>
      <c r="J727" s="1" t="str">
        <v>Hyderabad</v>
      </c>
      <c r="K727" s="1">
        <v>0</v>
      </c>
      <c r="L727" s="1"/>
      <c r="M727" s="1">
        <f t="shared" si="33"/>
        <v>127353.59999999999</v>
      </c>
      <c r="N727" s="1">
        <f t="shared" si="34"/>
        <v>127353.59999999999</v>
      </c>
      <c r="O727" s="1">
        <f t="shared" si="35"/>
        <v>0</v>
      </c>
    </row>
    <row r="728" spans="1:15" x14ac:dyDescent="0.25">
      <c r="A728" s="1" t="str">
        <v>BioLegend</v>
      </c>
      <c r="B728" s="1">
        <v>58608</v>
      </c>
      <c r="C728" s="1" t="str">
        <v>EED116563</v>
      </c>
      <c r="D728" s="2">
        <v>45828</v>
      </c>
      <c r="E728" s="2">
        <v>45834</v>
      </c>
      <c r="F728" s="1">
        <v>337218</v>
      </c>
      <c r="G728" s="1">
        <v>3</v>
      </c>
      <c r="H728" s="1">
        <v>3</v>
      </c>
      <c r="I728" s="1">
        <v>0</v>
      </c>
      <c r="J728" s="1" t="str">
        <v>Hyderabad</v>
      </c>
      <c r="K728" s="1">
        <v>0</v>
      </c>
      <c r="L728" s="1"/>
      <c r="M728" s="1">
        <f t="shared" si="33"/>
        <v>175824</v>
      </c>
      <c r="N728" s="1">
        <f t="shared" si="34"/>
        <v>175824</v>
      </c>
      <c r="O728" s="1">
        <f t="shared" si="35"/>
        <v>0</v>
      </c>
    </row>
    <row r="729" spans="1:15" x14ac:dyDescent="0.25">
      <c r="A729" s="1" t="str">
        <v>BioLegend</v>
      </c>
      <c r="B729" s="1">
        <v>51480</v>
      </c>
      <c r="C729" s="1" t="str">
        <v>EED116563</v>
      </c>
      <c r="D729" s="2">
        <v>45828</v>
      </c>
      <c r="E729" s="2">
        <v>45834</v>
      </c>
      <c r="F729" s="1">
        <v>344706</v>
      </c>
      <c r="G729" s="1">
        <v>3</v>
      </c>
      <c r="H729" s="1">
        <v>3</v>
      </c>
      <c r="I729" s="1">
        <v>0</v>
      </c>
      <c r="J729" s="1" t="str">
        <v>Hyderabad</v>
      </c>
      <c r="K729" s="1">
        <v>0</v>
      </c>
      <c r="L729" s="1"/>
      <c r="M729" s="1">
        <f t="shared" si="33"/>
        <v>154440</v>
      </c>
      <c r="N729" s="1">
        <f t="shared" si="34"/>
        <v>154440</v>
      </c>
      <c r="O729" s="1">
        <f t="shared" si="35"/>
        <v>0</v>
      </c>
    </row>
    <row r="730" spans="1:15" x14ac:dyDescent="0.25">
      <c r="A730" s="1" t="str">
        <v>BioLegend</v>
      </c>
      <c r="B730" s="1">
        <v>7708.7999999999993</v>
      </c>
      <c r="C730" s="1" t="str">
        <v>EED116563</v>
      </c>
      <c r="D730" s="2">
        <v>45828</v>
      </c>
      <c r="E730" s="2">
        <v>45834</v>
      </c>
      <c r="F730" s="1">
        <v>348605</v>
      </c>
      <c r="G730" s="1">
        <v>1</v>
      </c>
      <c r="H730" s="1">
        <v>1</v>
      </c>
      <c r="I730" s="1">
        <v>0</v>
      </c>
      <c r="J730" s="1" t="str">
        <v>Hyderabad</v>
      </c>
      <c r="K730" s="1">
        <v>0</v>
      </c>
      <c r="L730" s="1"/>
      <c r="M730" s="1">
        <f t="shared" si="33"/>
        <v>7708.7999999999993</v>
      </c>
      <c r="N730" s="1">
        <f t="shared" si="34"/>
        <v>7708.7999999999993</v>
      </c>
      <c r="O730" s="1">
        <f t="shared" si="35"/>
        <v>0</v>
      </c>
    </row>
    <row r="731" spans="1:15" x14ac:dyDescent="0.25">
      <c r="A731" s="1" t="str">
        <v>BioLegend</v>
      </c>
      <c r="B731" s="1">
        <v>18321.599999999999</v>
      </c>
      <c r="C731" s="1" t="str">
        <v>EED116563</v>
      </c>
      <c r="D731" s="2">
        <v>45828</v>
      </c>
      <c r="E731" s="2">
        <v>45834</v>
      </c>
      <c r="F731" s="1">
        <v>350504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18321.599999999999</v>
      </c>
      <c r="N731" s="1">
        <f t="shared" si="34"/>
        <v>18321.599999999999</v>
      </c>
      <c r="O731" s="1">
        <f t="shared" si="35"/>
        <v>0</v>
      </c>
    </row>
    <row r="732" spans="1:15" x14ac:dyDescent="0.25">
      <c r="A732" s="1" t="str">
        <v>BioLegend</v>
      </c>
      <c r="B732" s="1">
        <v>29436</v>
      </c>
      <c r="C732" s="1" t="str">
        <v>EED116563</v>
      </c>
      <c r="D732" s="2">
        <v>45828</v>
      </c>
      <c r="E732" s="2">
        <v>45834</v>
      </c>
      <c r="F732" s="1">
        <v>353228</v>
      </c>
      <c r="G732" s="1">
        <v>1</v>
      </c>
      <c r="H732" s="1">
        <v>1</v>
      </c>
      <c r="I732" s="1">
        <v>0</v>
      </c>
      <c r="J732" s="1" t="str">
        <v>Delhi</v>
      </c>
      <c r="K732" s="1">
        <v>0</v>
      </c>
      <c r="L732" s="1"/>
      <c r="M732" s="1">
        <f t="shared" si="33"/>
        <v>29436</v>
      </c>
      <c r="N732" s="1">
        <f t="shared" si="34"/>
        <v>29436</v>
      </c>
      <c r="O732" s="1">
        <f t="shared" si="35"/>
        <v>0</v>
      </c>
    </row>
    <row r="733" spans="1:15" x14ac:dyDescent="0.25">
      <c r="A733" s="1" t="str">
        <v>BioLegend</v>
      </c>
      <c r="B733" s="1">
        <v>20169.599999999999</v>
      </c>
      <c r="C733" s="1" t="str">
        <v>EED116563</v>
      </c>
      <c r="D733" s="2">
        <v>45828</v>
      </c>
      <c r="E733" s="2">
        <v>45834</v>
      </c>
      <c r="F733" s="1">
        <v>353236</v>
      </c>
      <c r="G733" s="1">
        <v>1</v>
      </c>
      <c r="H733" s="1">
        <v>1</v>
      </c>
      <c r="I733" s="1">
        <v>0</v>
      </c>
      <c r="J733" s="1" t="str">
        <v>Delhi</v>
      </c>
      <c r="K733" s="1">
        <v>0</v>
      </c>
      <c r="L733" s="1"/>
      <c r="M733" s="1">
        <f t="shared" si="33"/>
        <v>20169.599999999999</v>
      </c>
      <c r="N733" s="1">
        <f t="shared" si="34"/>
        <v>20169.599999999999</v>
      </c>
      <c r="O733" s="1">
        <f t="shared" si="35"/>
        <v>0</v>
      </c>
    </row>
    <row r="734" spans="1:15" x14ac:dyDescent="0.25">
      <c r="A734" s="1" t="str">
        <v>BioLegend</v>
      </c>
      <c r="B734" s="1">
        <v>86130</v>
      </c>
      <c r="C734" s="1" t="str">
        <v>EED116563</v>
      </c>
      <c r="D734" s="2">
        <v>45828</v>
      </c>
      <c r="E734" s="2">
        <v>45834</v>
      </c>
      <c r="F734" s="1">
        <v>360732</v>
      </c>
      <c r="G734" s="1">
        <v>3</v>
      </c>
      <c r="H734" s="1">
        <v>3</v>
      </c>
      <c r="I734" s="1">
        <v>0</v>
      </c>
      <c r="J734" s="1" t="str">
        <v>Hyderabad</v>
      </c>
      <c r="K734" s="1">
        <v>0</v>
      </c>
      <c r="L734" s="1"/>
      <c r="M734" s="1">
        <f t="shared" si="33"/>
        <v>258390</v>
      </c>
      <c r="N734" s="1">
        <f t="shared" si="34"/>
        <v>258390</v>
      </c>
      <c r="O734" s="1">
        <f t="shared" si="35"/>
        <v>0</v>
      </c>
    </row>
    <row r="735" spans="1:15" x14ac:dyDescent="0.25">
      <c r="A735" s="1" t="str">
        <v>BioLegend</v>
      </c>
      <c r="B735" s="1">
        <v>40867.199999999997</v>
      </c>
      <c r="C735" s="1" t="str">
        <v>EED116563</v>
      </c>
      <c r="D735" s="2">
        <v>45828</v>
      </c>
      <c r="E735" s="2">
        <v>45834</v>
      </c>
      <c r="F735" s="1">
        <v>362526</v>
      </c>
      <c r="G735" s="1">
        <v>3</v>
      </c>
      <c r="H735" s="1">
        <v>3</v>
      </c>
      <c r="I735" s="1">
        <v>0</v>
      </c>
      <c r="J735" s="1" t="str">
        <v>Hyderabad</v>
      </c>
      <c r="K735" s="1">
        <v>0</v>
      </c>
      <c r="L735" s="1"/>
      <c r="M735" s="1">
        <f t="shared" si="33"/>
        <v>122601.59999999999</v>
      </c>
      <c r="N735" s="1">
        <f t="shared" si="34"/>
        <v>122601.59999999999</v>
      </c>
      <c r="O735" s="1">
        <f t="shared" si="35"/>
        <v>0</v>
      </c>
    </row>
    <row r="736" spans="1:15" x14ac:dyDescent="0.25">
      <c r="A736" s="1" t="str">
        <v>BioLegend</v>
      </c>
      <c r="B736" s="1">
        <v>25476</v>
      </c>
      <c r="C736" s="1" t="str">
        <v>EED116563</v>
      </c>
      <c r="D736" s="2">
        <v>45828</v>
      </c>
      <c r="E736" s="2">
        <v>45834</v>
      </c>
      <c r="F736" s="1">
        <v>362533</v>
      </c>
      <c r="G736" s="1">
        <v>2</v>
      </c>
      <c r="H736" s="1">
        <v>2</v>
      </c>
      <c r="I736" s="1">
        <v>0</v>
      </c>
      <c r="J736" s="1" t="str">
        <v>Delhi</v>
      </c>
      <c r="K736" s="1">
        <v>0</v>
      </c>
      <c r="L736" s="1"/>
      <c r="M736" s="1">
        <f t="shared" si="33"/>
        <v>50952</v>
      </c>
      <c r="N736" s="1">
        <f t="shared" si="34"/>
        <v>50952</v>
      </c>
      <c r="O736" s="1">
        <f t="shared" si="35"/>
        <v>0</v>
      </c>
    </row>
    <row r="737" spans="1:15" x14ac:dyDescent="0.25">
      <c r="A737" s="1" t="str">
        <v>BioLegend</v>
      </c>
      <c r="B737" s="1">
        <v>39072</v>
      </c>
      <c r="C737" s="1" t="str">
        <v>EED116563</v>
      </c>
      <c r="D737" s="2">
        <v>45828</v>
      </c>
      <c r="E737" s="2">
        <v>45834</v>
      </c>
      <c r="F737" s="1">
        <v>367414</v>
      </c>
      <c r="G737" s="1">
        <v>2</v>
      </c>
      <c r="H737" s="1">
        <v>2</v>
      </c>
      <c r="I737" s="1">
        <v>0</v>
      </c>
      <c r="J737" s="1" t="str">
        <v>Hyderabad</v>
      </c>
      <c r="K737" s="1">
        <v>0</v>
      </c>
      <c r="L737" s="1"/>
      <c r="M737" s="1">
        <f t="shared" si="33"/>
        <v>78144</v>
      </c>
      <c r="N737" s="1">
        <f t="shared" si="34"/>
        <v>78144</v>
      </c>
      <c r="O737" s="1">
        <f t="shared" si="35"/>
        <v>0</v>
      </c>
    </row>
    <row r="738" spans="1:15" x14ac:dyDescent="0.25">
      <c r="A738" s="1" t="str">
        <v>BioLegend</v>
      </c>
      <c r="B738" s="1">
        <v>6600</v>
      </c>
      <c r="C738" s="1" t="str">
        <v>EED116563</v>
      </c>
      <c r="D738" s="2">
        <v>45828</v>
      </c>
      <c r="E738" s="2">
        <v>45834</v>
      </c>
      <c r="F738" s="1">
        <v>372203</v>
      </c>
      <c r="G738" s="1">
        <v>1</v>
      </c>
      <c r="H738" s="1">
        <v>1</v>
      </c>
      <c r="I738" s="1">
        <v>0</v>
      </c>
      <c r="J738" s="1" t="str">
        <v>Bhuvneshwar</v>
      </c>
      <c r="K738" s="1">
        <v>0</v>
      </c>
      <c r="L738" s="1"/>
      <c r="M738" s="1">
        <f t="shared" si="33"/>
        <v>6600</v>
      </c>
      <c r="N738" s="1">
        <f t="shared" si="34"/>
        <v>6600</v>
      </c>
      <c r="O738" s="1">
        <f t="shared" si="35"/>
        <v>0</v>
      </c>
    </row>
    <row r="739" spans="1:15" x14ac:dyDescent="0.25">
      <c r="A739" s="1" t="str">
        <v>BioLegend</v>
      </c>
      <c r="B739" s="1">
        <v>9926.4</v>
      </c>
      <c r="C739" s="1" t="str">
        <v>EED116563</v>
      </c>
      <c r="D739" s="2">
        <v>45828</v>
      </c>
      <c r="E739" s="2">
        <v>45834</v>
      </c>
      <c r="F739" s="1">
        <v>394706</v>
      </c>
      <c r="G739" s="1">
        <v>1</v>
      </c>
      <c r="H739" s="1">
        <v>1</v>
      </c>
      <c r="I739" s="1">
        <v>0</v>
      </c>
      <c r="J739" s="1" t="str">
        <v>Bhuvneshwar</v>
      </c>
      <c r="K739" s="1">
        <v>0</v>
      </c>
      <c r="L739" s="1"/>
      <c r="M739" s="1">
        <f t="shared" si="33"/>
        <v>9926.4</v>
      </c>
      <c r="N739" s="1">
        <f t="shared" si="34"/>
        <v>9926.4</v>
      </c>
      <c r="O739" s="1">
        <f t="shared" si="35"/>
        <v>0</v>
      </c>
    </row>
    <row r="740" spans="1:15" x14ac:dyDescent="0.25">
      <c r="A740" s="1" t="str">
        <v>BioLegend</v>
      </c>
      <c r="B740" s="1">
        <v>28314</v>
      </c>
      <c r="C740" s="1" t="str">
        <v>EED116563</v>
      </c>
      <c r="D740" s="2">
        <v>45828</v>
      </c>
      <c r="E740" s="2">
        <v>45834</v>
      </c>
      <c r="F740" s="1">
        <v>396414</v>
      </c>
      <c r="G740" s="1">
        <v>1</v>
      </c>
      <c r="H740" s="1">
        <v>1</v>
      </c>
      <c r="I740" s="1">
        <v>0</v>
      </c>
      <c r="J740" s="1" t="str">
        <v>Delhi</v>
      </c>
      <c r="K740" s="1">
        <v>0</v>
      </c>
      <c r="L740" s="1"/>
      <c r="M740" s="1">
        <f t="shared" si="33"/>
        <v>28314</v>
      </c>
      <c r="N740" s="1">
        <f t="shared" si="34"/>
        <v>28314</v>
      </c>
      <c r="O740" s="1">
        <f t="shared" si="35"/>
        <v>0</v>
      </c>
    </row>
    <row r="741" spans="1:15" x14ac:dyDescent="0.25">
      <c r="A741" s="1" t="str">
        <v>BioLegend</v>
      </c>
      <c r="B741" s="1">
        <v>16896</v>
      </c>
      <c r="C741" s="1" t="str">
        <v>EED116563</v>
      </c>
      <c r="D741" s="2">
        <v>45828</v>
      </c>
      <c r="E741" s="2">
        <v>45834</v>
      </c>
      <c r="F741" s="1">
        <v>396416</v>
      </c>
      <c r="G741" s="1">
        <v>1</v>
      </c>
      <c r="H741" s="1">
        <v>1</v>
      </c>
      <c r="I741" s="1">
        <v>0</v>
      </c>
      <c r="J741" s="1" t="str">
        <v>Delhi</v>
      </c>
      <c r="K741" s="1">
        <v>0</v>
      </c>
      <c r="L741" s="1"/>
      <c r="M741" s="1">
        <f t="shared" si="33"/>
        <v>16896</v>
      </c>
      <c r="N741" s="1">
        <f t="shared" si="34"/>
        <v>16896</v>
      </c>
      <c r="O741" s="1">
        <f t="shared" si="35"/>
        <v>0</v>
      </c>
    </row>
    <row r="742" spans="1:15" x14ac:dyDescent="0.25">
      <c r="A742" s="1" t="str">
        <v>BioLegend</v>
      </c>
      <c r="B742" s="1">
        <v>14586</v>
      </c>
      <c r="C742" s="1" t="str">
        <v>EED116563</v>
      </c>
      <c r="D742" s="2">
        <v>45828</v>
      </c>
      <c r="E742" s="2">
        <v>45834</v>
      </c>
      <c r="F742" s="1">
        <v>396435</v>
      </c>
      <c r="G742" s="1">
        <v>1</v>
      </c>
      <c r="H742" s="1">
        <v>1</v>
      </c>
      <c r="I742" s="1">
        <v>0</v>
      </c>
      <c r="J742" s="1" t="str">
        <v>Kerala</v>
      </c>
      <c r="K742" s="1">
        <v>0</v>
      </c>
      <c r="L742" s="1"/>
      <c r="M742" s="1">
        <f t="shared" si="33"/>
        <v>14586</v>
      </c>
      <c r="N742" s="1">
        <f t="shared" si="34"/>
        <v>14586</v>
      </c>
      <c r="O742" s="1">
        <f t="shared" si="35"/>
        <v>0</v>
      </c>
    </row>
    <row r="743" spans="1:15" x14ac:dyDescent="0.25">
      <c r="A743" s="1" t="str">
        <v>BioLegend</v>
      </c>
      <c r="B743" s="1">
        <v>58608</v>
      </c>
      <c r="C743" s="1" t="str">
        <v>EED116563</v>
      </c>
      <c r="D743" s="2">
        <v>45828</v>
      </c>
      <c r="E743" s="2">
        <v>45834</v>
      </c>
      <c r="F743" s="1">
        <v>396910</v>
      </c>
      <c r="G743" s="1">
        <v>3</v>
      </c>
      <c r="H743" s="1">
        <v>3</v>
      </c>
      <c r="I743" s="1">
        <v>0</v>
      </c>
      <c r="J743" s="1" t="str">
        <v>Hyderabad</v>
      </c>
      <c r="K743" s="1">
        <v>0</v>
      </c>
      <c r="L743" s="1"/>
      <c r="M743" s="1">
        <f t="shared" si="33"/>
        <v>175824</v>
      </c>
      <c r="N743" s="1">
        <f t="shared" si="34"/>
        <v>175824</v>
      </c>
      <c r="O743" s="1">
        <f t="shared" si="35"/>
        <v>0</v>
      </c>
    </row>
    <row r="744" spans="1:15" x14ac:dyDescent="0.25">
      <c r="A744" s="1" t="str">
        <v>BioLegend</v>
      </c>
      <c r="B744" s="1">
        <v>15364.8</v>
      </c>
      <c r="C744" s="1" t="str">
        <v>EED116563</v>
      </c>
      <c r="D744" s="2">
        <v>45828</v>
      </c>
      <c r="E744" s="2">
        <v>45834</v>
      </c>
      <c r="F744" s="1">
        <v>399206</v>
      </c>
      <c r="G744" s="1">
        <v>1</v>
      </c>
      <c r="H744" s="1">
        <v>1</v>
      </c>
      <c r="I744" s="1">
        <v>0</v>
      </c>
      <c r="J744" s="1" t="str">
        <v>Bhuvneshwar</v>
      </c>
      <c r="K744" s="1">
        <v>0</v>
      </c>
      <c r="L744" s="1"/>
      <c r="M744" s="1">
        <f t="shared" si="33"/>
        <v>15364.8</v>
      </c>
      <c r="N744" s="1">
        <f t="shared" si="34"/>
        <v>15364.8</v>
      </c>
      <c r="O744" s="1">
        <f t="shared" si="35"/>
        <v>0</v>
      </c>
    </row>
    <row r="745" spans="1:15" x14ac:dyDescent="0.25">
      <c r="A745" s="1" t="str">
        <v>BioLegend</v>
      </c>
      <c r="B745" s="1">
        <v>39072</v>
      </c>
      <c r="C745" s="1" t="str">
        <v>EED116563</v>
      </c>
      <c r="D745" s="2">
        <v>45828</v>
      </c>
      <c r="E745" s="2">
        <v>45834</v>
      </c>
      <c r="F745" s="1">
        <v>399214</v>
      </c>
      <c r="G745" s="1">
        <v>2</v>
      </c>
      <c r="H745" s="1">
        <v>2</v>
      </c>
      <c r="I745" s="1">
        <v>0</v>
      </c>
      <c r="J745" s="1" t="str">
        <v>Mumbai</v>
      </c>
      <c r="K745" s="1">
        <v>0</v>
      </c>
      <c r="L745" s="1"/>
      <c r="M745" s="1">
        <f t="shared" si="33"/>
        <v>78144</v>
      </c>
      <c r="N745" s="1">
        <f t="shared" si="34"/>
        <v>78144</v>
      </c>
      <c r="O745" s="1">
        <f t="shared" si="35"/>
        <v>0</v>
      </c>
    </row>
    <row r="746" spans="1:15" x14ac:dyDescent="0.25">
      <c r="A746" s="1" t="str">
        <v>BioLegend</v>
      </c>
      <c r="B746" s="1">
        <v>4382.3999999999996</v>
      </c>
      <c r="C746" s="1" t="str">
        <v>EED116563</v>
      </c>
      <c r="D746" s="2">
        <v>45828</v>
      </c>
      <c r="E746" s="2">
        <v>45834</v>
      </c>
      <c r="F746" s="1">
        <v>400143</v>
      </c>
      <c r="G746" s="1">
        <v>1</v>
      </c>
      <c r="H746" s="1">
        <v>1</v>
      </c>
      <c r="I746" s="1">
        <v>0</v>
      </c>
      <c r="J746" s="1" t="str">
        <v>Bhuvneshwar</v>
      </c>
      <c r="K746" s="1">
        <v>0</v>
      </c>
      <c r="L746" s="1"/>
      <c r="M746" s="1">
        <f t="shared" si="33"/>
        <v>4382.3999999999996</v>
      </c>
      <c r="N746" s="1">
        <f t="shared" si="34"/>
        <v>4382.3999999999996</v>
      </c>
      <c r="O746" s="1">
        <f t="shared" si="35"/>
        <v>0</v>
      </c>
    </row>
    <row r="747" spans="1:15" x14ac:dyDescent="0.25">
      <c r="A747" s="1" t="str">
        <v>BioLegend</v>
      </c>
      <c r="B747" s="1">
        <v>6283.2000000000007</v>
      </c>
      <c r="C747" s="1" t="str">
        <v>EED116563</v>
      </c>
      <c r="D747" s="2">
        <v>45828</v>
      </c>
      <c r="E747" s="2">
        <v>45834</v>
      </c>
      <c r="F747" s="1">
        <v>405207</v>
      </c>
      <c r="G747" s="1">
        <v>3</v>
      </c>
      <c r="H747" s="1">
        <v>3</v>
      </c>
      <c r="I747" s="1">
        <v>0</v>
      </c>
      <c r="J747" s="1" t="str">
        <v>Banglore</v>
      </c>
      <c r="K747" s="1">
        <v>0</v>
      </c>
      <c r="L747" s="1"/>
      <c r="M747" s="1">
        <f t="shared" si="33"/>
        <v>18849.600000000002</v>
      </c>
      <c r="N747" s="1">
        <f t="shared" si="34"/>
        <v>18849.600000000002</v>
      </c>
      <c r="O747" s="1">
        <f t="shared" si="35"/>
        <v>0</v>
      </c>
    </row>
    <row r="748" spans="1:15" x14ac:dyDescent="0.25">
      <c r="A748" s="1" t="str">
        <v>BioLegend</v>
      </c>
      <c r="B748" s="1">
        <v>6283.2000000000007</v>
      </c>
      <c r="C748" s="1" t="str">
        <v>EED116563</v>
      </c>
      <c r="D748" s="2">
        <v>45828</v>
      </c>
      <c r="E748" s="2">
        <v>45834</v>
      </c>
      <c r="F748" s="1">
        <v>405207</v>
      </c>
      <c r="G748" s="1">
        <v>1</v>
      </c>
      <c r="H748" s="1">
        <v>1</v>
      </c>
      <c r="I748" s="1">
        <v>0</v>
      </c>
      <c r="J748" s="1" t="str">
        <v>Kolkata</v>
      </c>
      <c r="K748" s="1">
        <v>0</v>
      </c>
      <c r="L748" s="1"/>
      <c r="M748" s="1">
        <f t="shared" si="33"/>
        <v>6283.2000000000007</v>
      </c>
      <c r="N748" s="1">
        <f t="shared" si="34"/>
        <v>6283.2000000000007</v>
      </c>
      <c r="O748" s="1">
        <f t="shared" si="35"/>
        <v>0</v>
      </c>
    </row>
    <row r="749" spans="1:15" x14ac:dyDescent="0.25">
      <c r="A749" s="1" t="str">
        <v>BioLegend</v>
      </c>
      <c r="B749" s="1">
        <v>12738</v>
      </c>
      <c r="C749" s="1" t="str">
        <v>EED116563</v>
      </c>
      <c r="D749" s="2">
        <v>45828</v>
      </c>
      <c r="E749" s="2">
        <v>45834</v>
      </c>
      <c r="F749" s="1">
        <v>405226</v>
      </c>
      <c r="G749" s="1">
        <v>1</v>
      </c>
      <c r="H749" s="1">
        <v>1</v>
      </c>
      <c r="I749" s="1">
        <v>0</v>
      </c>
      <c r="J749" s="1" t="str">
        <v>Kolkata</v>
      </c>
      <c r="K749" s="1">
        <v>0</v>
      </c>
      <c r="L749" s="1"/>
      <c r="M749" s="1">
        <f t="shared" si="33"/>
        <v>12738</v>
      </c>
      <c r="N749" s="1">
        <f t="shared" si="34"/>
        <v>12738</v>
      </c>
      <c r="O749" s="1">
        <f t="shared" si="35"/>
        <v>0</v>
      </c>
    </row>
    <row r="750" spans="1:15" x14ac:dyDescent="0.25">
      <c r="A750" s="1" t="str">
        <v>BioLegend</v>
      </c>
      <c r="B750" s="1">
        <v>20169.599999999999</v>
      </c>
      <c r="C750" s="1" t="str">
        <v>EED116563</v>
      </c>
      <c r="D750" s="2">
        <v>45828</v>
      </c>
      <c r="E750" s="2">
        <v>45834</v>
      </c>
      <c r="F750" s="1">
        <v>410710</v>
      </c>
      <c r="G750" s="1">
        <v>1</v>
      </c>
      <c r="H750" s="1">
        <v>1</v>
      </c>
      <c r="I750" s="1">
        <v>0</v>
      </c>
      <c r="J750" s="1" t="str">
        <v>Banglore</v>
      </c>
      <c r="K750" s="1">
        <v>0</v>
      </c>
      <c r="L750" s="1"/>
      <c r="M750" s="1">
        <f t="shared" si="33"/>
        <v>20169.599999999999</v>
      </c>
      <c r="N750" s="1">
        <f t="shared" si="34"/>
        <v>20169.599999999999</v>
      </c>
      <c r="O750" s="1">
        <f t="shared" si="35"/>
        <v>0</v>
      </c>
    </row>
    <row r="751" spans="1:15" x14ac:dyDescent="0.25">
      <c r="A751" s="1" t="str">
        <v>BioLegend</v>
      </c>
      <c r="B751" s="1">
        <v>4699.2</v>
      </c>
      <c r="C751" s="1" t="str">
        <v>EED116563</v>
      </c>
      <c r="D751" s="2">
        <v>45828</v>
      </c>
      <c r="E751" s="2">
        <v>45834</v>
      </c>
      <c r="F751" s="1">
        <v>420201</v>
      </c>
      <c r="G751" s="1">
        <v>1</v>
      </c>
      <c r="H751" s="1">
        <v>1</v>
      </c>
      <c r="I751" s="1">
        <v>0</v>
      </c>
      <c r="J751" s="1" t="str">
        <v>Gujrat</v>
      </c>
      <c r="K751" s="1">
        <v>0</v>
      </c>
      <c r="L751" s="1"/>
      <c r="M751" s="1">
        <f t="shared" si="33"/>
        <v>4699.2</v>
      </c>
      <c r="N751" s="1">
        <f t="shared" si="34"/>
        <v>4699.2</v>
      </c>
      <c r="O751" s="1">
        <f t="shared" si="35"/>
        <v>0</v>
      </c>
    </row>
    <row r="752" spans="1:15" x14ac:dyDescent="0.25">
      <c r="A752" s="1" t="str">
        <v>BioLegend</v>
      </c>
      <c r="B752" s="1">
        <v>5376.8</v>
      </c>
      <c r="C752" s="1" t="str">
        <v>EED116563</v>
      </c>
      <c r="D752" s="2">
        <v>45828</v>
      </c>
      <c r="E752" s="2">
        <v>45834</v>
      </c>
      <c r="F752" s="1">
        <v>421002</v>
      </c>
      <c r="G752" s="1">
        <v>2</v>
      </c>
      <c r="H752" s="1">
        <v>2</v>
      </c>
      <c r="I752" s="1">
        <v>0</v>
      </c>
      <c r="J752" s="1" t="str">
        <v>Hyderabad</v>
      </c>
      <c r="K752" s="1">
        <v>0</v>
      </c>
      <c r="L752" s="1"/>
      <c r="M752" s="1">
        <f t="shared" si="33"/>
        <v>10753.6</v>
      </c>
      <c r="N752" s="1">
        <f t="shared" si="34"/>
        <v>10753.6</v>
      </c>
      <c r="O752" s="1">
        <f t="shared" si="35"/>
        <v>0</v>
      </c>
    </row>
    <row r="753" spans="1:15" x14ac:dyDescent="0.25">
      <c r="A753" s="1" t="str">
        <v>BioLegend</v>
      </c>
      <c r="B753" s="1">
        <v>2851.2</v>
      </c>
      <c r="C753" s="1" t="str">
        <v>EED116563</v>
      </c>
      <c r="D753" s="2">
        <v>45828</v>
      </c>
      <c r="E753" s="2">
        <v>45834</v>
      </c>
      <c r="F753" s="1">
        <v>421301</v>
      </c>
      <c r="G753" s="1">
        <v>1</v>
      </c>
      <c r="H753" s="1">
        <v>1</v>
      </c>
      <c r="I753" s="1">
        <v>0</v>
      </c>
      <c r="J753" s="1" t="str">
        <v>Delhi</v>
      </c>
      <c r="K753" s="1">
        <v>0</v>
      </c>
      <c r="L753" s="1"/>
      <c r="M753" s="1">
        <f t="shared" si="33"/>
        <v>2851.2</v>
      </c>
      <c r="N753" s="1">
        <f t="shared" si="34"/>
        <v>2851.2</v>
      </c>
      <c r="O753" s="1">
        <f t="shared" si="35"/>
        <v>0</v>
      </c>
    </row>
    <row r="754" spans="1:15" x14ac:dyDescent="0.25">
      <c r="A754" s="1" t="str">
        <v>BioLegend</v>
      </c>
      <c r="B754" s="1">
        <v>7444.7999999999993</v>
      </c>
      <c r="C754" s="1" t="str">
        <v>EED116563</v>
      </c>
      <c r="D754" s="2">
        <v>45828</v>
      </c>
      <c r="E754" s="2">
        <v>45834</v>
      </c>
      <c r="F754" s="1">
        <v>421601</v>
      </c>
      <c r="G754" s="1">
        <v>1</v>
      </c>
      <c r="H754" s="1">
        <v>1</v>
      </c>
      <c r="I754" s="1">
        <v>0</v>
      </c>
      <c r="J754" s="1" t="str">
        <v>Hyderabad</v>
      </c>
      <c r="K754" s="1">
        <v>0</v>
      </c>
      <c r="L754" s="1"/>
      <c r="M754" s="1">
        <f t="shared" si="33"/>
        <v>7444.7999999999993</v>
      </c>
      <c r="N754" s="1">
        <f t="shared" si="34"/>
        <v>7444.7999999999993</v>
      </c>
      <c r="O754" s="1">
        <f t="shared" si="35"/>
        <v>0</v>
      </c>
    </row>
    <row r="755" spans="1:15" x14ac:dyDescent="0.25">
      <c r="A755" s="1" t="str">
        <v>BioLegend</v>
      </c>
      <c r="B755" s="1">
        <v>14106.400000000001</v>
      </c>
      <c r="C755" s="1" t="str">
        <v>EED116563</v>
      </c>
      <c r="D755" s="2">
        <v>45828</v>
      </c>
      <c r="E755" s="2">
        <v>45834</v>
      </c>
      <c r="F755" s="1">
        <v>422302</v>
      </c>
      <c r="G755" s="1">
        <v>4</v>
      </c>
      <c r="H755" s="1">
        <v>4</v>
      </c>
      <c r="I755" s="1">
        <v>0</v>
      </c>
      <c r="J755" s="1" t="str">
        <v>Gujrat</v>
      </c>
      <c r="K755" s="1">
        <v>0</v>
      </c>
      <c r="L755" s="1"/>
      <c r="M755" s="1">
        <f t="shared" si="33"/>
        <v>56425.600000000006</v>
      </c>
      <c r="N755" s="1">
        <f t="shared" si="34"/>
        <v>56425.600000000006</v>
      </c>
      <c r="O755" s="1">
        <f t="shared" si="35"/>
        <v>0</v>
      </c>
    </row>
    <row r="756" spans="1:15" x14ac:dyDescent="0.25">
      <c r="A756" s="1" t="str">
        <v>BioLegend</v>
      </c>
      <c r="B756" s="1">
        <v>5482.4</v>
      </c>
      <c r="C756" s="1" t="str">
        <v>EED116563</v>
      </c>
      <c r="D756" s="2">
        <v>45828</v>
      </c>
      <c r="E756" s="2">
        <v>45834</v>
      </c>
      <c r="F756" s="1">
        <v>423101</v>
      </c>
      <c r="G756" s="1">
        <v>1</v>
      </c>
      <c r="H756" s="1">
        <v>1</v>
      </c>
      <c r="I756" s="1">
        <v>0</v>
      </c>
      <c r="J756" s="1" t="str">
        <v>Banglore</v>
      </c>
      <c r="K756" s="1">
        <v>0</v>
      </c>
      <c r="L756" s="1"/>
      <c r="M756" s="1">
        <f t="shared" si="33"/>
        <v>5482.4</v>
      </c>
      <c r="N756" s="1">
        <f t="shared" si="34"/>
        <v>5482.4</v>
      </c>
      <c r="O756" s="1">
        <f t="shared" si="35"/>
        <v>0</v>
      </c>
    </row>
    <row r="757" spans="1:15" x14ac:dyDescent="0.25">
      <c r="A757" s="1" t="str">
        <v>BioLegend</v>
      </c>
      <c r="B757" s="1">
        <v>4382.3999999999996</v>
      </c>
      <c r="C757" s="1" t="str">
        <v>EED116563</v>
      </c>
      <c r="D757" s="2">
        <v>45828</v>
      </c>
      <c r="E757" s="2">
        <v>45834</v>
      </c>
      <c r="F757" s="1">
        <v>423113</v>
      </c>
      <c r="G757" s="1">
        <v>1</v>
      </c>
      <c r="H757" s="1">
        <v>1</v>
      </c>
      <c r="I757" s="1">
        <v>0</v>
      </c>
      <c r="J757" s="1" t="str">
        <v>Lucknow</v>
      </c>
      <c r="K757" s="1">
        <v>0</v>
      </c>
      <c r="L757" s="1"/>
      <c r="M757" s="1">
        <f t="shared" si="33"/>
        <v>4382.3999999999996</v>
      </c>
      <c r="N757" s="1">
        <f t="shared" si="34"/>
        <v>4382.3999999999996</v>
      </c>
      <c r="O757" s="1">
        <f t="shared" si="35"/>
        <v>0</v>
      </c>
    </row>
    <row r="758" spans="1:15" x14ac:dyDescent="0.25">
      <c r="A758" s="1" t="str">
        <v>BioLegend</v>
      </c>
      <c r="B758" s="1">
        <v>4699.2</v>
      </c>
      <c r="C758" s="1" t="str">
        <v>EED116563</v>
      </c>
      <c r="D758" s="2">
        <v>45828</v>
      </c>
      <c r="E758" s="2">
        <v>45834</v>
      </c>
      <c r="F758" s="1">
        <v>423115</v>
      </c>
      <c r="G758" s="1">
        <v>1</v>
      </c>
      <c r="H758" s="1">
        <v>1</v>
      </c>
      <c r="I758" s="1">
        <v>0</v>
      </c>
      <c r="J758" s="1" t="str">
        <v>Bhuvneshwar</v>
      </c>
      <c r="K758" s="1">
        <v>0</v>
      </c>
      <c r="L758" s="1"/>
      <c r="M758" s="1">
        <f t="shared" si="33"/>
        <v>4699.2</v>
      </c>
      <c r="N758" s="1">
        <f t="shared" si="34"/>
        <v>4699.2</v>
      </c>
      <c r="O758" s="1">
        <f t="shared" si="35"/>
        <v>0</v>
      </c>
    </row>
    <row r="759" spans="1:15" x14ac:dyDescent="0.25">
      <c r="A759" s="1" t="str">
        <v>BioLegend</v>
      </c>
      <c r="B759" s="1">
        <v>17740.8</v>
      </c>
      <c r="C759" s="1" t="str">
        <v>EED116563</v>
      </c>
      <c r="D759" s="2">
        <v>45828</v>
      </c>
      <c r="E759" s="2">
        <v>45834</v>
      </c>
      <c r="F759" s="1">
        <v>423303</v>
      </c>
      <c r="G759" s="1">
        <v>3</v>
      </c>
      <c r="H759" s="1">
        <v>3</v>
      </c>
      <c r="I759" s="1">
        <v>0</v>
      </c>
      <c r="J759" s="1" t="str">
        <v>Delhi</v>
      </c>
      <c r="K759" s="1">
        <v>0</v>
      </c>
      <c r="L759" s="1"/>
      <c r="M759" s="1">
        <f t="shared" si="33"/>
        <v>53222.399999999994</v>
      </c>
      <c r="N759" s="1">
        <f t="shared" si="34"/>
        <v>53222.399999999994</v>
      </c>
      <c r="O759" s="1">
        <f t="shared" si="35"/>
        <v>0</v>
      </c>
    </row>
    <row r="760" spans="1:15" x14ac:dyDescent="0.25">
      <c r="A760" s="1" t="str">
        <v>BioLegend</v>
      </c>
      <c r="B760" s="1">
        <v>6666</v>
      </c>
      <c r="C760" s="1" t="str">
        <v>EED116563</v>
      </c>
      <c r="D760" s="2">
        <v>45828</v>
      </c>
      <c r="E760" s="2">
        <v>45834</v>
      </c>
      <c r="F760" s="1">
        <v>423801</v>
      </c>
      <c r="G760" s="1">
        <v>1</v>
      </c>
      <c r="H760" s="1">
        <v>1</v>
      </c>
      <c r="I760" s="1">
        <v>0</v>
      </c>
      <c r="J760" s="1" t="str">
        <v>Telangana</v>
      </c>
      <c r="K760" s="1">
        <v>0</v>
      </c>
      <c r="L760" s="1"/>
      <c r="M760" s="1">
        <f t="shared" si="33"/>
        <v>6666</v>
      </c>
      <c r="N760" s="1">
        <f t="shared" si="34"/>
        <v>6666</v>
      </c>
      <c r="O760" s="1">
        <f t="shared" si="35"/>
        <v>0</v>
      </c>
    </row>
    <row r="761" spans="1:15" x14ac:dyDescent="0.25">
      <c r="A761" s="1" t="str">
        <v>BioLegend</v>
      </c>
      <c r="B761" s="1">
        <v>14572.8</v>
      </c>
      <c r="C761" s="1" t="str">
        <v>EED116563</v>
      </c>
      <c r="D761" s="2">
        <v>45828</v>
      </c>
      <c r="E761" s="2">
        <v>45834</v>
      </c>
      <c r="F761" s="1">
        <v>426803</v>
      </c>
      <c r="G761" s="1">
        <v>1</v>
      </c>
      <c r="H761" s="1">
        <v>1</v>
      </c>
      <c r="I761" s="1">
        <v>0</v>
      </c>
      <c r="J761" s="1" t="str">
        <v>Kerala</v>
      </c>
      <c r="K761" s="1">
        <v>0</v>
      </c>
      <c r="L761" s="1"/>
      <c r="M761" s="1">
        <f t="shared" si="33"/>
        <v>14572.8</v>
      </c>
      <c r="N761" s="1">
        <f t="shared" si="34"/>
        <v>14572.8</v>
      </c>
      <c r="O761" s="1">
        <f t="shared" si="35"/>
        <v>0</v>
      </c>
    </row>
    <row r="762" spans="1:15" x14ac:dyDescent="0.25">
      <c r="A762" s="1" t="str">
        <v>BioLegend</v>
      </c>
      <c r="B762" s="1">
        <v>32208</v>
      </c>
      <c r="C762" s="1" t="str">
        <v>EED116563</v>
      </c>
      <c r="D762" s="2">
        <v>45828</v>
      </c>
      <c r="E762" s="2">
        <v>45834</v>
      </c>
      <c r="F762" s="1">
        <v>430104</v>
      </c>
      <c r="G762" s="1">
        <v>2</v>
      </c>
      <c r="H762" s="1">
        <v>2</v>
      </c>
      <c r="I762" s="1">
        <v>0</v>
      </c>
      <c r="J762" s="1" t="str">
        <v>Mumbai</v>
      </c>
      <c r="K762" s="1">
        <v>0</v>
      </c>
      <c r="L762" s="1"/>
      <c r="M762" s="1">
        <f t="shared" si="33"/>
        <v>64416</v>
      </c>
      <c r="N762" s="1">
        <f t="shared" si="34"/>
        <v>64416</v>
      </c>
      <c r="O762" s="1">
        <f t="shared" si="35"/>
        <v>0</v>
      </c>
    </row>
    <row r="763" spans="1:15" x14ac:dyDescent="0.25">
      <c r="A763" s="1" t="str">
        <v>BioLegend</v>
      </c>
      <c r="B763" s="1">
        <v>25608</v>
      </c>
      <c r="C763" s="1" t="str">
        <v>EED116563</v>
      </c>
      <c r="D763" s="2">
        <v>45828</v>
      </c>
      <c r="E763" s="2">
        <v>45834</v>
      </c>
      <c r="F763" s="1">
        <v>439707</v>
      </c>
      <c r="G763" s="1">
        <v>1</v>
      </c>
      <c r="H763" s="1">
        <v>1</v>
      </c>
      <c r="I763" s="1">
        <v>0</v>
      </c>
      <c r="J763" s="1" t="str">
        <v>Lucknow</v>
      </c>
      <c r="K763" s="1">
        <v>0</v>
      </c>
      <c r="L763" s="1"/>
      <c r="M763" s="1">
        <f t="shared" si="33"/>
        <v>25608</v>
      </c>
      <c r="N763" s="1">
        <f t="shared" si="34"/>
        <v>25608</v>
      </c>
      <c r="O763" s="1">
        <f t="shared" si="35"/>
        <v>0</v>
      </c>
    </row>
    <row r="764" spans="1:15" x14ac:dyDescent="0.25">
      <c r="A764" s="1" t="str">
        <v>BioLegend</v>
      </c>
      <c r="B764" s="1">
        <v>17054.400000000001</v>
      </c>
      <c r="C764" s="1" t="str">
        <v>EED116563</v>
      </c>
      <c r="D764" s="2">
        <v>45828</v>
      </c>
      <c r="E764" s="2">
        <v>45834</v>
      </c>
      <c r="F764" s="1">
        <v>502528</v>
      </c>
      <c r="G764" s="1">
        <v>1</v>
      </c>
      <c r="H764" s="1">
        <v>1</v>
      </c>
      <c r="I764" s="1">
        <v>0</v>
      </c>
      <c r="J764" s="1" t="str">
        <v>Pune</v>
      </c>
      <c r="K764" s="1">
        <v>0</v>
      </c>
      <c r="L764" s="1"/>
      <c r="M764" s="1">
        <f t="shared" si="33"/>
        <v>17054.400000000001</v>
      </c>
      <c r="N764" s="1">
        <f t="shared" si="34"/>
        <v>17054.400000000001</v>
      </c>
      <c r="O764" s="1">
        <f t="shared" si="35"/>
        <v>0</v>
      </c>
    </row>
    <row r="765" spans="1:15" x14ac:dyDescent="0.25">
      <c r="A765" s="1" t="str">
        <v>BioLegend</v>
      </c>
      <c r="B765" s="1">
        <v>8764.7999999999993</v>
      </c>
      <c r="C765" s="1" t="str">
        <v>EED116563</v>
      </c>
      <c r="D765" s="2">
        <v>45828</v>
      </c>
      <c r="E765" s="2">
        <v>45834</v>
      </c>
      <c r="F765" s="1">
        <v>503807</v>
      </c>
      <c r="G765" s="1">
        <v>2</v>
      </c>
      <c r="H765" s="1">
        <v>2</v>
      </c>
      <c r="I765" s="1">
        <v>0</v>
      </c>
      <c r="J765" s="1" t="str">
        <v>Hyderabad</v>
      </c>
      <c r="K765" s="1">
        <v>0</v>
      </c>
      <c r="L765" s="1"/>
      <c r="M765" s="1">
        <f t="shared" si="33"/>
        <v>17529.599999999999</v>
      </c>
      <c r="N765" s="1">
        <f t="shared" si="34"/>
        <v>17529.599999999999</v>
      </c>
      <c r="O765" s="1">
        <f t="shared" si="35"/>
        <v>0</v>
      </c>
    </row>
    <row r="766" spans="1:15" x14ac:dyDescent="0.25">
      <c r="A766" s="1" t="str">
        <v>BioLegend</v>
      </c>
      <c r="B766" s="1">
        <v>25766.400000000001</v>
      </c>
      <c r="C766" s="1" t="str">
        <v>EED116563</v>
      </c>
      <c r="D766" s="2">
        <v>45828</v>
      </c>
      <c r="E766" s="2">
        <v>45834</v>
      </c>
      <c r="F766" s="1">
        <v>505824</v>
      </c>
      <c r="G766" s="1">
        <v>1</v>
      </c>
      <c r="H766" s="1">
        <v>1</v>
      </c>
      <c r="I766" s="1">
        <v>0</v>
      </c>
      <c r="J766" s="1" t="str">
        <v>Ropar</v>
      </c>
      <c r="K766" s="1">
        <v>0</v>
      </c>
      <c r="L766" s="1"/>
      <c r="M766" s="1">
        <f t="shared" si="33"/>
        <v>25766.400000000001</v>
      </c>
      <c r="N766" s="1">
        <f t="shared" si="34"/>
        <v>25766.400000000001</v>
      </c>
      <c r="O766" s="1">
        <f t="shared" si="35"/>
        <v>0</v>
      </c>
    </row>
    <row r="767" spans="1:15" x14ac:dyDescent="0.25">
      <c r="A767" s="1" t="str">
        <v>BioLegend</v>
      </c>
      <c r="B767" s="1">
        <v>25766.400000000001</v>
      </c>
      <c r="C767" s="1" t="str">
        <v>EED116563</v>
      </c>
      <c r="D767" s="2">
        <v>45828</v>
      </c>
      <c r="E767" s="2">
        <v>45834</v>
      </c>
      <c r="F767" s="1">
        <v>505824</v>
      </c>
      <c r="G767" s="1">
        <v>1</v>
      </c>
      <c r="H767" s="1">
        <v>1</v>
      </c>
      <c r="I767" s="1">
        <v>0</v>
      </c>
      <c r="J767" s="1" t="str">
        <v>Faridabad</v>
      </c>
      <c r="K767" s="1">
        <v>0</v>
      </c>
      <c r="L767" s="1"/>
      <c r="M767" s="1">
        <f t="shared" si="33"/>
        <v>25766.400000000001</v>
      </c>
      <c r="N767" s="1">
        <f t="shared" si="34"/>
        <v>25766.400000000001</v>
      </c>
      <c r="O767" s="1">
        <f t="shared" si="35"/>
        <v>0</v>
      </c>
    </row>
    <row r="768" spans="1:15" x14ac:dyDescent="0.25">
      <c r="A768" s="1" t="str">
        <v>BioLegend</v>
      </c>
      <c r="B768" s="1">
        <v>12091.2</v>
      </c>
      <c r="C768" s="1" t="str">
        <v>EED116563</v>
      </c>
      <c r="D768" s="2">
        <v>45828</v>
      </c>
      <c r="E768" s="2">
        <v>45834</v>
      </c>
      <c r="F768" s="1">
        <v>573002</v>
      </c>
      <c r="G768" s="1">
        <v>1</v>
      </c>
      <c r="H768" s="1">
        <v>1</v>
      </c>
      <c r="I768" s="1">
        <v>0</v>
      </c>
      <c r="J768" s="1" t="str">
        <v>Mumbai</v>
      </c>
      <c r="K768" s="1">
        <v>0</v>
      </c>
      <c r="L768" s="1"/>
      <c r="M768" s="1">
        <f t="shared" si="33"/>
        <v>12091.2</v>
      </c>
      <c r="N768" s="1">
        <f t="shared" si="34"/>
        <v>12091.2</v>
      </c>
      <c r="O768" s="1">
        <f t="shared" si="35"/>
        <v>0</v>
      </c>
    </row>
    <row r="769" spans="1:15" x14ac:dyDescent="0.25">
      <c r="A769" s="1" t="str">
        <v>BioLegend</v>
      </c>
      <c r="B769" s="1">
        <v>9926.4</v>
      </c>
      <c r="C769" s="1" t="str">
        <v>EED116563</v>
      </c>
      <c r="D769" s="2">
        <v>45828</v>
      </c>
      <c r="E769" s="2">
        <v>45834</v>
      </c>
      <c r="F769" s="1">
        <v>575402</v>
      </c>
      <c r="G769" s="1">
        <v>2</v>
      </c>
      <c r="H769" s="1">
        <v>2</v>
      </c>
      <c r="I769" s="1">
        <v>0</v>
      </c>
      <c r="J769" s="1" t="str">
        <v>Kerala</v>
      </c>
      <c r="K769" s="1">
        <v>0</v>
      </c>
      <c r="L769" s="1"/>
      <c r="M769" s="1">
        <f t="shared" si="33"/>
        <v>19852.8</v>
      </c>
      <c r="N769" s="1">
        <f t="shared" si="34"/>
        <v>19852.8</v>
      </c>
      <c r="O769" s="1">
        <f t="shared" si="35"/>
        <v>0</v>
      </c>
    </row>
    <row r="770" spans="1:15" x14ac:dyDescent="0.25">
      <c r="A770" s="1" t="str">
        <v>BioLegend</v>
      </c>
      <c r="B770" s="1">
        <v>5332.8</v>
      </c>
      <c r="C770" s="1" t="str">
        <v>EED116563</v>
      </c>
      <c r="D770" s="2">
        <v>45828</v>
      </c>
      <c r="E770" s="2">
        <v>45834</v>
      </c>
      <c r="F770" s="1">
        <v>633601</v>
      </c>
      <c r="G770" s="1">
        <v>1</v>
      </c>
      <c r="H770" s="1">
        <v>1</v>
      </c>
      <c r="I770" s="1">
        <v>0</v>
      </c>
      <c r="J770" s="1" t="str">
        <v>Delhi</v>
      </c>
      <c r="K770" s="1">
        <v>0</v>
      </c>
      <c r="L770" s="1"/>
      <c r="M770" s="1">
        <f t="shared" si="33"/>
        <v>5332.8</v>
      </c>
      <c r="N770" s="1">
        <f t="shared" si="34"/>
        <v>5332.8</v>
      </c>
      <c r="O770" s="1">
        <f t="shared" si="35"/>
        <v>0</v>
      </c>
    </row>
    <row r="771" spans="1:15" x14ac:dyDescent="0.25">
      <c r="A771" s="1" t="str">
        <v>BioLegend</v>
      </c>
      <c r="B771" s="1">
        <v>4382.3999999999996</v>
      </c>
      <c r="C771" s="1" t="str">
        <v>EED116563</v>
      </c>
      <c r="D771" s="2">
        <v>45828</v>
      </c>
      <c r="E771" s="2">
        <v>45834</v>
      </c>
      <c r="F771" s="1">
        <v>640905</v>
      </c>
      <c r="G771" s="1">
        <v>1</v>
      </c>
      <c r="H771" s="1">
        <v>1</v>
      </c>
      <c r="I771" s="1">
        <v>0</v>
      </c>
      <c r="J771" s="1" t="str">
        <v>Chennai</v>
      </c>
      <c r="K771" s="1">
        <v>0</v>
      </c>
      <c r="L771" s="1"/>
      <c r="M771" s="1">
        <f t="shared" ref="M771:M834" si="36">G771*B771</f>
        <v>4382.3999999999996</v>
      </c>
      <c r="N771" s="1">
        <f t="shared" ref="N771:N834" si="37">H771*B771</f>
        <v>4382.3999999999996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14097.599999999999</v>
      </c>
      <c r="C772" s="1" t="str">
        <v>EED116563</v>
      </c>
      <c r="D772" s="2">
        <v>45828</v>
      </c>
      <c r="E772" s="2">
        <v>45834</v>
      </c>
      <c r="F772" s="1">
        <v>640930</v>
      </c>
      <c r="G772" s="1">
        <v>1</v>
      </c>
      <c r="H772" s="1">
        <v>1</v>
      </c>
      <c r="I772" s="1">
        <v>0</v>
      </c>
      <c r="J772" s="1" t="str">
        <v>Delhi</v>
      </c>
      <c r="K772" s="1">
        <v>0</v>
      </c>
      <c r="L772" s="1"/>
      <c r="M772" s="1">
        <f t="shared" si="36"/>
        <v>14097.599999999999</v>
      </c>
      <c r="N772" s="1">
        <f t="shared" si="37"/>
        <v>14097.599999999999</v>
      </c>
      <c r="O772" s="1">
        <f t="shared" si="38"/>
        <v>0</v>
      </c>
    </row>
    <row r="773" spans="1:15" x14ac:dyDescent="0.25">
      <c r="A773" s="1" t="str">
        <v>BioLegend</v>
      </c>
      <c r="B773" s="1">
        <v>14097.599999999999</v>
      </c>
      <c r="C773" s="1" t="str">
        <v>EED116563</v>
      </c>
      <c r="D773" s="2">
        <v>45828</v>
      </c>
      <c r="E773" s="2">
        <v>45834</v>
      </c>
      <c r="F773" s="1">
        <v>640932</v>
      </c>
      <c r="G773" s="1">
        <v>1</v>
      </c>
      <c r="H773" s="1">
        <v>1</v>
      </c>
      <c r="I773" s="1">
        <v>0</v>
      </c>
      <c r="J773" s="1" t="str">
        <v>Lucknow</v>
      </c>
      <c r="K773" s="1">
        <v>0</v>
      </c>
      <c r="L773" s="1"/>
      <c r="M773" s="1">
        <f t="shared" si="36"/>
        <v>14097.599999999999</v>
      </c>
      <c r="N773" s="1">
        <f t="shared" si="37"/>
        <v>14097.599999999999</v>
      </c>
      <c r="O773" s="1">
        <f t="shared" si="38"/>
        <v>0</v>
      </c>
    </row>
    <row r="774" spans="1:15" x14ac:dyDescent="0.25">
      <c r="A774" s="1" t="str">
        <v>BioLegend</v>
      </c>
      <c r="B774" s="1">
        <v>17054.400000000001</v>
      </c>
      <c r="C774" s="1" t="str">
        <v>EED116563</v>
      </c>
      <c r="D774" s="2">
        <v>45828</v>
      </c>
      <c r="E774" s="2">
        <v>45834</v>
      </c>
      <c r="F774" s="1">
        <v>801807</v>
      </c>
      <c r="G774" s="1">
        <v>1</v>
      </c>
      <c r="H774" s="1">
        <v>1</v>
      </c>
      <c r="I774" s="1">
        <v>0</v>
      </c>
      <c r="J774" s="1" t="str">
        <v>Delhi</v>
      </c>
      <c r="K774" s="1">
        <v>0</v>
      </c>
      <c r="L774" s="1"/>
      <c r="M774" s="1">
        <f t="shared" si="36"/>
        <v>17054.400000000001</v>
      </c>
      <c r="N774" s="1">
        <f t="shared" si="37"/>
        <v>17054.400000000001</v>
      </c>
      <c r="O774" s="1">
        <f t="shared" si="38"/>
        <v>0</v>
      </c>
    </row>
    <row r="775" spans="1:15" x14ac:dyDescent="0.25">
      <c r="A775" s="1" t="str">
        <v>BioLegend</v>
      </c>
      <c r="B775" s="1">
        <v>22862.400000000001</v>
      </c>
      <c r="C775" s="1" t="str">
        <v>EED116563</v>
      </c>
      <c r="D775" s="2">
        <v>45828</v>
      </c>
      <c r="E775" s="2">
        <v>45834</v>
      </c>
      <c r="F775" s="1">
        <v>802001</v>
      </c>
      <c r="G775" s="1">
        <v>1</v>
      </c>
      <c r="H775" s="1">
        <v>1</v>
      </c>
      <c r="I775" s="1">
        <v>0</v>
      </c>
      <c r="J775" s="1" t="str">
        <v>Gujrat</v>
      </c>
      <c r="K775" s="1">
        <v>0</v>
      </c>
      <c r="L775" s="1"/>
      <c r="M775" s="1">
        <f t="shared" si="36"/>
        <v>22862.400000000001</v>
      </c>
      <c r="N775" s="1">
        <f t="shared" si="37"/>
        <v>22862.400000000001</v>
      </c>
      <c r="O775" s="1">
        <f t="shared" si="38"/>
        <v>0</v>
      </c>
    </row>
    <row r="776" spans="1:15" x14ac:dyDescent="0.25">
      <c r="A776" s="1" t="str">
        <v>BioLegend</v>
      </c>
      <c r="B776" s="1">
        <v>29251.199999999997</v>
      </c>
      <c r="C776" s="1" t="str">
        <v>EED116563</v>
      </c>
      <c r="D776" s="2">
        <v>45828</v>
      </c>
      <c r="E776" s="2">
        <v>45834</v>
      </c>
      <c r="F776" s="1">
        <v>803001</v>
      </c>
      <c r="G776" s="1">
        <v>1</v>
      </c>
      <c r="H776" s="1">
        <v>1</v>
      </c>
      <c r="I776" s="1">
        <v>0</v>
      </c>
      <c r="J776" s="1" t="str">
        <v>Manesar</v>
      </c>
      <c r="K776" s="1">
        <v>0</v>
      </c>
      <c r="L776" s="1"/>
      <c r="M776" s="1">
        <f t="shared" si="36"/>
        <v>29251.199999999997</v>
      </c>
      <c r="N776" s="1">
        <f t="shared" si="37"/>
        <v>29251.199999999997</v>
      </c>
      <c r="O776" s="1">
        <f t="shared" si="38"/>
        <v>0</v>
      </c>
    </row>
    <row r="777" spans="1:15" x14ac:dyDescent="0.25">
      <c r="A777" s="1" t="str">
        <v>BioLegend</v>
      </c>
      <c r="B777" s="1">
        <v>440</v>
      </c>
      <c r="C777" s="1" t="str">
        <v>AMRITA</v>
      </c>
      <c r="D777" s="2">
        <v>45834</v>
      </c>
      <c r="E777" s="2">
        <v>45834</v>
      </c>
      <c r="F777" s="1">
        <v>740809</v>
      </c>
      <c r="G777" s="1">
        <v>1</v>
      </c>
      <c r="H777" s="1">
        <v>1</v>
      </c>
      <c r="I777" s="1">
        <v>0</v>
      </c>
      <c r="J777" s="1" t="str">
        <v>Banglore</v>
      </c>
      <c r="K777" s="1">
        <v>0</v>
      </c>
      <c r="L777" s="1"/>
      <c r="M777" s="1">
        <f t="shared" si="36"/>
        <v>440</v>
      </c>
      <c r="N777" s="1">
        <f t="shared" si="37"/>
        <v>440</v>
      </c>
      <c r="O777" s="1">
        <f t="shared" si="38"/>
        <v>0</v>
      </c>
    </row>
    <row r="778" spans="1:15" x14ac:dyDescent="0.25">
      <c r="A778" s="1" t="str">
        <v>BioLegend</v>
      </c>
      <c r="B778" s="1">
        <v>3634.3999999999996</v>
      </c>
      <c r="C778" s="1" t="str">
        <v>AMRITA</v>
      </c>
      <c r="D778" s="2">
        <v>45834</v>
      </c>
      <c r="E778" s="2">
        <v>45834</v>
      </c>
      <c r="F778" s="1">
        <v>740811</v>
      </c>
      <c r="G778" s="1">
        <v>1</v>
      </c>
      <c r="H778" s="1">
        <v>1</v>
      </c>
      <c r="I778" s="1">
        <v>0</v>
      </c>
      <c r="J778" s="1" t="str">
        <v>Banglore</v>
      </c>
      <c r="K778" s="1">
        <v>0</v>
      </c>
      <c r="L778" s="1"/>
      <c r="M778" s="1">
        <f t="shared" si="36"/>
        <v>3634.3999999999996</v>
      </c>
      <c r="N778" s="1">
        <f t="shared" si="37"/>
        <v>3634.3999999999996</v>
      </c>
      <c r="O778" s="1">
        <f t="shared" si="38"/>
        <v>0</v>
      </c>
    </row>
    <row r="779" spans="1:15" x14ac:dyDescent="0.25">
      <c r="A779" s="1" t="str">
        <v>BioLegend</v>
      </c>
      <c r="B779" s="1">
        <v>7268.7999999999993</v>
      </c>
      <c r="C779" s="1" t="str">
        <v>AMRITA</v>
      </c>
      <c r="D779" s="2">
        <v>45834</v>
      </c>
      <c r="E779" s="2">
        <v>45834</v>
      </c>
      <c r="F779" s="1">
        <v>741146</v>
      </c>
      <c r="G779" s="1">
        <v>1</v>
      </c>
      <c r="H779" s="1">
        <v>1</v>
      </c>
      <c r="I779" s="1">
        <v>0</v>
      </c>
      <c r="J779" s="1" t="str">
        <v>Banglore</v>
      </c>
      <c r="K779" s="1">
        <v>0</v>
      </c>
      <c r="L779" s="1"/>
      <c r="M779" s="1">
        <f t="shared" si="36"/>
        <v>7268.7999999999993</v>
      </c>
      <c r="N779" s="1">
        <f t="shared" si="37"/>
        <v>7268.7999999999993</v>
      </c>
      <c r="O779" s="1">
        <f t="shared" si="38"/>
        <v>0</v>
      </c>
    </row>
    <row r="780" spans="1:15" x14ac:dyDescent="0.25">
      <c r="A780" s="1" t="str">
        <v>Mp Bio</v>
      </c>
      <c r="B780" s="1">
        <v>5384.34</v>
      </c>
      <c r="C780" s="1" t="str">
        <v>MP/LS/25-26/0644</v>
      </c>
      <c r="D780" s="2">
        <v>45827</v>
      </c>
      <c r="E780" s="2">
        <v>45834</v>
      </c>
      <c r="F780" s="1">
        <v>154210</v>
      </c>
      <c r="G780" s="1">
        <v>1</v>
      </c>
      <c r="H780" s="1">
        <v>1</v>
      </c>
      <c r="I780" s="1">
        <v>0</v>
      </c>
      <c r="J780" s="1" t="str">
        <v>Delhi</v>
      </c>
      <c r="K780" s="1">
        <v>0</v>
      </c>
      <c r="L780" s="1"/>
      <c r="M780" s="1">
        <f t="shared" si="36"/>
        <v>5384.34</v>
      </c>
      <c r="N780" s="1">
        <f t="shared" si="37"/>
        <v>5384.34</v>
      </c>
      <c r="O780" s="1">
        <f t="shared" si="38"/>
        <v>0</v>
      </c>
    </row>
    <row r="781" spans="1:15" x14ac:dyDescent="0.25">
      <c r="A781" s="1" t="str">
        <v>Mp Bio</v>
      </c>
      <c r="B781" s="1">
        <v>16000</v>
      </c>
      <c r="C781" s="1" t="str">
        <v>MP/LS/25-26/0658</v>
      </c>
      <c r="D781" s="2">
        <v>45828</v>
      </c>
      <c r="E781" s="2">
        <v>45834</v>
      </c>
      <c r="F781" s="1" t="str">
        <v>092913726</v>
      </c>
      <c r="G781" s="1">
        <v>10</v>
      </c>
      <c r="H781" s="1">
        <v>10</v>
      </c>
      <c r="I781" s="1">
        <v>0</v>
      </c>
      <c r="J781" s="1" t="str">
        <v>Delhi</v>
      </c>
      <c r="K781" s="1" t="str">
        <v>Stock</v>
      </c>
      <c r="L781" s="1"/>
      <c r="M781" s="1">
        <f t="shared" si="36"/>
        <v>160000</v>
      </c>
      <c r="N781" s="1">
        <f t="shared" si="37"/>
        <v>160000</v>
      </c>
      <c r="O781" s="1">
        <f t="shared" si="38"/>
        <v>0</v>
      </c>
    </row>
    <row r="782" spans="1:15" x14ac:dyDescent="0.25">
      <c r="A782" s="1" t="str">
        <v>Mp Bio</v>
      </c>
      <c r="B782" s="1">
        <v>16000</v>
      </c>
      <c r="C782" s="1" t="str">
        <v>MP/LS/25-26/0658</v>
      </c>
      <c r="D782" s="2">
        <v>45828</v>
      </c>
      <c r="E782" s="2">
        <v>45834</v>
      </c>
      <c r="F782" s="1" t="str">
        <v>092913726</v>
      </c>
      <c r="G782" s="1">
        <v>7</v>
      </c>
      <c r="H782" s="1">
        <v>7</v>
      </c>
      <c r="I782" s="1">
        <v>0</v>
      </c>
      <c r="J782" s="1" t="str">
        <v>Delhi</v>
      </c>
      <c r="K782" s="1">
        <v>0</v>
      </c>
      <c r="L782" s="1"/>
      <c r="M782" s="1">
        <f t="shared" si="36"/>
        <v>112000</v>
      </c>
      <c r="N782" s="1">
        <f t="shared" si="37"/>
        <v>112000</v>
      </c>
      <c r="O782" s="1">
        <f t="shared" si="38"/>
        <v>0</v>
      </c>
    </row>
    <row r="783" spans="1:15" x14ac:dyDescent="0.25">
      <c r="A783" s="1" t="str">
        <v>MyBioSource</v>
      </c>
      <c r="B783" s="1">
        <v>81532</v>
      </c>
      <c r="C783" s="1" t="str">
        <v>919467B</v>
      </c>
      <c r="D783" s="2">
        <v>45827</v>
      </c>
      <c r="E783" s="2">
        <v>45834</v>
      </c>
      <c r="F783" s="1" t="str">
        <v>MBS722456</v>
      </c>
      <c r="G783" s="1">
        <v>2</v>
      </c>
      <c r="H783" s="1">
        <v>2</v>
      </c>
      <c r="I783" s="1">
        <v>0</v>
      </c>
      <c r="J783" s="1" t="str">
        <v>Hyderabad</v>
      </c>
      <c r="K783" s="1">
        <v>0</v>
      </c>
      <c r="L783" s="1"/>
      <c r="M783" s="1">
        <f t="shared" si="36"/>
        <v>163064</v>
      </c>
      <c r="N783" s="1">
        <f t="shared" si="37"/>
        <v>163064</v>
      </c>
      <c r="O783" s="1">
        <f t="shared" si="38"/>
        <v>0</v>
      </c>
    </row>
    <row r="784" spans="1:15" x14ac:dyDescent="0.25">
      <c r="A784" s="1" t="str">
        <v>Biotium</v>
      </c>
      <c r="B784" s="1">
        <v>3942.3999999999996</v>
      </c>
      <c r="C784" s="1" t="str">
        <v>I235615-IN</v>
      </c>
      <c r="D784" s="2">
        <v>45831</v>
      </c>
      <c r="E784" s="2">
        <v>45835</v>
      </c>
      <c r="F784" s="1" t="str">
        <v>31000-T</v>
      </c>
      <c r="G784" s="1">
        <v>1</v>
      </c>
      <c r="H784" s="1">
        <v>1</v>
      </c>
      <c r="I784" s="1">
        <v>0</v>
      </c>
      <c r="J784" s="1" t="str">
        <v>Hyderabad</v>
      </c>
      <c r="K784" s="1">
        <v>0</v>
      </c>
      <c r="L784" s="1"/>
      <c r="M784" s="1">
        <f t="shared" si="36"/>
        <v>3942.3999999999996</v>
      </c>
      <c r="N784" s="1">
        <f t="shared" si="37"/>
        <v>3942.3999999999996</v>
      </c>
      <c r="O784" s="1">
        <f t="shared" si="38"/>
        <v>0</v>
      </c>
    </row>
    <row r="785" spans="1:15" x14ac:dyDescent="0.25">
      <c r="A785" s="1" t="str">
        <v>Biotium</v>
      </c>
      <c r="B785" s="1">
        <v>6336</v>
      </c>
      <c r="C785" s="1" t="str">
        <v>I235615-IN</v>
      </c>
      <c r="D785" s="2">
        <v>45831</v>
      </c>
      <c r="E785" s="2">
        <v>45835</v>
      </c>
      <c r="F785" s="1" t="str">
        <v>29024-1</v>
      </c>
      <c r="G785" s="1">
        <v>1</v>
      </c>
      <c r="H785" s="1">
        <v>1</v>
      </c>
      <c r="I785" s="1">
        <v>0</v>
      </c>
      <c r="J785" s="1" t="str">
        <v>Banglore</v>
      </c>
      <c r="K785" s="1">
        <v>0</v>
      </c>
      <c r="L785" s="1"/>
      <c r="M785" s="1">
        <f t="shared" si="36"/>
        <v>6336</v>
      </c>
      <c r="N785" s="1">
        <f t="shared" si="37"/>
        <v>6336</v>
      </c>
      <c r="O785" s="1">
        <f t="shared" si="38"/>
        <v>0</v>
      </c>
    </row>
    <row r="786" spans="1:15" x14ac:dyDescent="0.25">
      <c r="A786" s="1" t="str">
        <v>Biotium</v>
      </c>
      <c r="B786" s="1">
        <v>22457.599999999999</v>
      </c>
      <c r="C786" s="1" t="str">
        <v>I235615-IN</v>
      </c>
      <c r="D786" s="2">
        <v>45831</v>
      </c>
      <c r="E786" s="2">
        <v>45835</v>
      </c>
      <c r="F786" s="1">
        <v>60036</v>
      </c>
      <c r="G786" s="1">
        <v>1</v>
      </c>
      <c r="H786" s="1">
        <v>1</v>
      </c>
      <c r="I786" s="1">
        <v>0</v>
      </c>
      <c r="J786" s="1" t="str">
        <v>Kerala</v>
      </c>
      <c r="K786" s="1">
        <v>0</v>
      </c>
      <c r="L786" s="1"/>
      <c r="M786" s="1">
        <f t="shared" si="36"/>
        <v>22457.599999999999</v>
      </c>
      <c r="N786" s="1">
        <f t="shared" si="37"/>
        <v>22457.599999999999</v>
      </c>
      <c r="O786" s="1">
        <f t="shared" si="38"/>
        <v>0</v>
      </c>
    </row>
    <row r="787" spans="1:15" x14ac:dyDescent="0.25">
      <c r="A787" s="1" t="str">
        <v>Biotium</v>
      </c>
      <c r="B787" s="1">
        <v>9222.4</v>
      </c>
      <c r="C787" s="1" t="str">
        <v>I235613-IN</v>
      </c>
      <c r="D787" s="2">
        <v>45831</v>
      </c>
      <c r="E787" s="2">
        <v>45835</v>
      </c>
      <c r="F787" s="1" t="str">
        <v>21003-1L</v>
      </c>
      <c r="G787" s="1">
        <v>1</v>
      </c>
      <c r="H787" s="1">
        <v>1</v>
      </c>
      <c r="I787" s="1">
        <v>0</v>
      </c>
      <c r="J787" s="1" t="str">
        <v>Manesar</v>
      </c>
      <c r="K787" s="1">
        <v>0</v>
      </c>
      <c r="L787" s="1"/>
      <c r="M787" s="1">
        <f t="shared" si="36"/>
        <v>9222.4</v>
      </c>
      <c r="N787" s="1">
        <f t="shared" si="37"/>
        <v>9222.4</v>
      </c>
      <c r="O787" s="1">
        <f t="shared" si="38"/>
        <v>0</v>
      </c>
    </row>
    <row r="788" spans="1:15" x14ac:dyDescent="0.25">
      <c r="A788" s="1" t="str">
        <v>Biotium</v>
      </c>
      <c r="B788" s="1">
        <v>4787.2</v>
      </c>
      <c r="C788" s="1" t="str">
        <v>I235613-IN</v>
      </c>
      <c r="D788" s="2">
        <v>45831</v>
      </c>
      <c r="E788" s="2">
        <v>45835</v>
      </c>
      <c r="F788" s="1" t="str">
        <v>22011</v>
      </c>
      <c r="G788" s="1">
        <v>1</v>
      </c>
      <c r="H788" s="1">
        <v>1</v>
      </c>
      <c r="I788" s="1">
        <v>0</v>
      </c>
      <c r="J788" s="1" t="str">
        <v>Manesar</v>
      </c>
      <c r="K788" s="1">
        <v>0</v>
      </c>
      <c r="L788" s="1"/>
      <c r="M788" s="1">
        <f t="shared" si="36"/>
        <v>4787.2</v>
      </c>
      <c r="N788" s="1">
        <f t="shared" si="37"/>
        <v>4787.2</v>
      </c>
      <c r="O788" s="1">
        <f t="shared" si="38"/>
        <v>0</v>
      </c>
    </row>
    <row r="789" spans="1:15" x14ac:dyDescent="0.25">
      <c r="A789" s="1" t="str">
        <v>Biotium</v>
      </c>
      <c r="B789" s="1">
        <v>17248</v>
      </c>
      <c r="C789" s="1" t="str">
        <v>I235614-IN</v>
      </c>
      <c r="D789" s="2">
        <v>45831</v>
      </c>
      <c r="E789" s="2">
        <v>45835</v>
      </c>
      <c r="F789" s="1">
        <v>31000</v>
      </c>
      <c r="G789" s="1">
        <v>1</v>
      </c>
      <c r="H789" s="1">
        <v>1</v>
      </c>
      <c r="I789" s="1">
        <v>0</v>
      </c>
      <c r="J789" s="1" t="str">
        <v>Banglore</v>
      </c>
      <c r="K789" s="1">
        <v>0</v>
      </c>
      <c r="L789" s="1"/>
      <c r="M789" s="1">
        <f t="shared" si="36"/>
        <v>17248</v>
      </c>
      <c r="N789" s="1">
        <f t="shared" si="37"/>
        <v>17248</v>
      </c>
      <c r="O789" s="1">
        <f t="shared" si="38"/>
        <v>0</v>
      </c>
    </row>
    <row r="790" spans="1:15" x14ac:dyDescent="0.25">
      <c r="A790" s="1" t="str">
        <v>BioXcell</v>
      </c>
      <c r="B790" s="1">
        <v>9081.6</v>
      </c>
      <c r="C790" s="1">
        <v>174958</v>
      </c>
      <c r="D790" s="2">
        <v>45832</v>
      </c>
      <c r="E790" s="2">
        <v>45835</v>
      </c>
      <c r="F790" s="1" t="str">
        <v>BE0061</v>
      </c>
      <c r="G790" s="1">
        <v>1</v>
      </c>
      <c r="H790" s="1">
        <v>1</v>
      </c>
      <c r="I790" s="1">
        <v>0</v>
      </c>
      <c r="J790" s="1" t="str">
        <v>Kolkata</v>
      </c>
      <c r="K790" s="1">
        <v>0</v>
      </c>
      <c r="L790" s="1"/>
      <c r="M790" s="1">
        <f t="shared" si="36"/>
        <v>9081.6</v>
      </c>
      <c r="N790" s="1">
        <f t="shared" si="37"/>
        <v>9081.6</v>
      </c>
      <c r="O790" s="1">
        <f t="shared" si="38"/>
        <v>0</v>
      </c>
    </row>
    <row r="791" spans="1:15" x14ac:dyDescent="0.25">
      <c r="A791" s="1" t="str">
        <v>BioXcell</v>
      </c>
      <c r="B791" s="1">
        <v>33264</v>
      </c>
      <c r="C791" s="1">
        <v>174958</v>
      </c>
      <c r="D791" s="2">
        <v>45832</v>
      </c>
      <c r="E791" s="2">
        <v>45835</v>
      </c>
      <c r="F791" s="1" t="str">
        <v>BE0001-1</v>
      </c>
      <c r="G791" s="1">
        <v>1</v>
      </c>
      <c r="H791" s="1">
        <v>1</v>
      </c>
      <c r="I791" s="1">
        <v>0</v>
      </c>
      <c r="J791" s="1" t="str">
        <v>Bhopal</v>
      </c>
      <c r="K791" s="1">
        <v>0</v>
      </c>
      <c r="L791" s="1"/>
      <c r="M791" s="1">
        <f t="shared" si="36"/>
        <v>33264</v>
      </c>
      <c r="N791" s="1">
        <f t="shared" si="37"/>
        <v>33264</v>
      </c>
      <c r="O791" s="1">
        <f t="shared" si="38"/>
        <v>0</v>
      </c>
    </row>
    <row r="792" spans="1:15" x14ac:dyDescent="0.25">
      <c r="A792" s="1" t="str">
        <v>BioXcell</v>
      </c>
      <c r="B792" s="1">
        <v>9081.6</v>
      </c>
      <c r="C792" s="1">
        <v>174958</v>
      </c>
      <c r="D792" s="2">
        <v>45832</v>
      </c>
      <c r="E792" s="2">
        <v>45835</v>
      </c>
      <c r="F792" s="1" t="str">
        <v>BE0015-1</v>
      </c>
      <c r="G792" s="1">
        <v>1</v>
      </c>
      <c r="H792" s="1">
        <v>1</v>
      </c>
      <c r="I792" s="1">
        <v>0</v>
      </c>
      <c r="J792" s="1" t="str">
        <v>Bhopal</v>
      </c>
      <c r="K792" s="1">
        <v>0</v>
      </c>
      <c r="L792" s="1"/>
      <c r="M792" s="1">
        <f t="shared" si="36"/>
        <v>9081.6</v>
      </c>
      <c r="N792" s="1">
        <f t="shared" si="37"/>
        <v>9081.6</v>
      </c>
      <c r="O792" s="1">
        <f t="shared" si="38"/>
        <v>0</v>
      </c>
    </row>
    <row r="793" spans="1:15" x14ac:dyDescent="0.25">
      <c r="A793" s="1" t="str">
        <v>BioXcell</v>
      </c>
      <c r="B793" s="1">
        <v>9081.6</v>
      </c>
      <c r="C793" s="1">
        <v>174958</v>
      </c>
      <c r="D793" s="2">
        <v>45832</v>
      </c>
      <c r="E793" s="2">
        <v>45835</v>
      </c>
      <c r="F793" s="1" t="str">
        <v>BE0045</v>
      </c>
      <c r="G793" s="1">
        <v>1</v>
      </c>
      <c r="H793" s="1">
        <v>1</v>
      </c>
      <c r="I793" s="1">
        <v>0</v>
      </c>
      <c r="J793" s="1" t="str">
        <v>Bhopal</v>
      </c>
      <c r="K793" s="1">
        <v>0</v>
      </c>
      <c r="L793" s="1"/>
      <c r="M793" s="1">
        <f t="shared" si="36"/>
        <v>9081.6</v>
      </c>
      <c r="N793" s="1">
        <f t="shared" si="37"/>
        <v>9081.6</v>
      </c>
      <c r="O793" s="1">
        <f t="shared" si="38"/>
        <v>0</v>
      </c>
    </row>
    <row r="794" spans="1:15" x14ac:dyDescent="0.25">
      <c r="A794" s="1" t="str">
        <v>BioXcell</v>
      </c>
      <c r="B794" s="1">
        <v>9081.6</v>
      </c>
      <c r="C794" s="1">
        <v>174958</v>
      </c>
      <c r="D794" s="2">
        <v>45832</v>
      </c>
      <c r="E794" s="2">
        <v>45835</v>
      </c>
      <c r="F794" s="1" t="str">
        <v>BE0043</v>
      </c>
      <c r="G794" s="1">
        <v>1</v>
      </c>
      <c r="H794" s="1">
        <v>1</v>
      </c>
      <c r="I794" s="1">
        <v>0</v>
      </c>
      <c r="J794" s="1" t="str">
        <v>Bhopal</v>
      </c>
      <c r="K794" s="1">
        <v>0</v>
      </c>
      <c r="L794" s="1"/>
      <c r="M794" s="1">
        <f t="shared" si="36"/>
        <v>9081.6</v>
      </c>
      <c r="N794" s="1">
        <f t="shared" si="37"/>
        <v>9081.6</v>
      </c>
      <c r="O794" s="1">
        <f t="shared" si="38"/>
        <v>0</v>
      </c>
    </row>
    <row r="795" spans="1:15" x14ac:dyDescent="0.25">
      <c r="A795" s="1" t="str">
        <v>BioXcell</v>
      </c>
      <c r="B795" s="1">
        <v>9081.6</v>
      </c>
      <c r="C795" s="1">
        <v>174958</v>
      </c>
      <c r="D795" s="2">
        <v>45832</v>
      </c>
      <c r="E795" s="2">
        <v>45835</v>
      </c>
      <c r="F795" s="1" t="str">
        <v>BE0055</v>
      </c>
      <c r="G795" s="1">
        <v>1</v>
      </c>
      <c r="H795" s="1">
        <v>1</v>
      </c>
      <c r="I795" s="1">
        <v>0</v>
      </c>
      <c r="J795" s="1" t="str">
        <v>Bhopal</v>
      </c>
      <c r="K795" s="1">
        <v>0</v>
      </c>
      <c r="L795" s="1"/>
      <c r="M795" s="1">
        <f t="shared" si="36"/>
        <v>9081.6</v>
      </c>
      <c r="N795" s="1">
        <f t="shared" si="37"/>
        <v>9081.6</v>
      </c>
      <c r="O795" s="1">
        <f t="shared" si="38"/>
        <v>0</v>
      </c>
    </row>
    <row r="796" spans="1:15" x14ac:dyDescent="0.25">
      <c r="A796" s="1" t="str">
        <v>Mabtech</v>
      </c>
      <c r="B796" s="1">
        <v>26752</v>
      </c>
      <c r="C796" s="1" t="str">
        <v>SE041087</v>
      </c>
      <c r="D796" s="2">
        <v>45832</v>
      </c>
      <c r="E796" s="2">
        <v>45835</v>
      </c>
      <c r="F796" s="1" t="str">
        <v>3698-1</v>
      </c>
      <c r="G796" s="1">
        <v>1</v>
      </c>
      <c r="H796" s="1">
        <v>1</v>
      </c>
      <c r="I796" s="1">
        <v>0</v>
      </c>
      <c r="J796" s="1" t="str">
        <v>Banglore</v>
      </c>
      <c r="K796" s="1">
        <v>0</v>
      </c>
      <c r="L796" s="1"/>
      <c r="M796" s="1">
        <f t="shared" si="36"/>
        <v>26752</v>
      </c>
      <c r="N796" s="1">
        <f t="shared" si="37"/>
        <v>26752</v>
      </c>
      <c r="O796" s="1">
        <f t="shared" si="38"/>
        <v>0</v>
      </c>
    </row>
    <row r="797" spans="1:15" x14ac:dyDescent="0.25">
      <c r="A797" s="1" t="str">
        <v>Mabtech</v>
      </c>
      <c r="B797" s="1">
        <v>31680</v>
      </c>
      <c r="C797" s="1" t="str">
        <v>SE041087</v>
      </c>
      <c r="D797" s="2">
        <v>45832</v>
      </c>
      <c r="E797" s="2">
        <v>45835</v>
      </c>
      <c r="F797" s="1" t="str">
        <v>3695-1</v>
      </c>
      <c r="G797" s="1">
        <v>1</v>
      </c>
      <c r="H797" s="1">
        <v>1</v>
      </c>
      <c r="I797" s="1">
        <v>0</v>
      </c>
      <c r="J797" s="1" t="str">
        <v>Banglore</v>
      </c>
      <c r="K797" s="1">
        <v>0</v>
      </c>
      <c r="L797" s="1"/>
      <c r="M797" s="1">
        <f t="shared" si="36"/>
        <v>31680</v>
      </c>
      <c r="N797" s="1">
        <f t="shared" si="37"/>
        <v>31680</v>
      </c>
      <c r="O797" s="1">
        <f t="shared" si="38"/>
        <v>0</v>
      </c>
    </row>
    <row r="798" spans="1:15" x14ac:dyDescent="0.25">
      <c r="A798" s="1" t="str">
        <v>Mabtech</v>
      </c>
      <c r="B798" s="1">
        <v>22484</v>
      </c>
      <c r="C798" s="1" t="str">
        <v>SE041087</v>
      </c>
      <c r="D798" s="2">
        <v>45832</v>
      </c>
      <c r="E798" s="2">
        <v>45835</v>
      </c>
      <c r="F798" s="1" t="str">
        <v>3317-1H-6</v>
      </c>
      <c r="G798" s="1">
        <v>1</v>
      </c>
      <c r="H798" s="1">
        <v>1</v>
      </c>
      <c r="I798" s="1">
        <v>0</v>
      </c>
      <c r="J798" s="1" t="str">
        <v>Gujrat</v>
      </c>
      <c r="K798" s="1">
        <v>0</v>
      </c>
      <c r="L798" s="1"/>
      <c r="M798" s="1">
        <f t="shared" si="36"/>
        <v>22484</v>
      </c>
      <c r="N798" s="1">
        <f t="shared" si="37"/>
        <v>22484</v>
      </c>
      <c r="O798" s="1">
        <f t="shared" si="38"/>
        <v>0</v>
      </c>
    </row>
    <row r="799" spans="1:15" x14ac:dyDescent="0.25">
      <c r="A799" s="1" t="str">
        <v>Misc</v>
      </c>
      <c r="B799" s="1">
        <v>8632</v>
      </c>
      <c r="C799" s="1">
        <v>100039473</v>
      </c>
      <c r="D799" s="2">
        <v>45836</v>
      </c>
      <c r="E799" s="2">
        <v>45836</v>
      </c>
      <c r="F799" s="1" t="str">
        <v>PG-122</v>
      </c>
      <c r="G799" s="1">
        <v>2</v>
      </c>
      <c r="H799" s="1">
        <v>2</v>
      </c>
      <c r="I799" s="1">
        <v>0</v>
      </c>
      <c r="J799" s="1" t="str">
        <v>Delhi</v>
      </c>
      <c r="K799" s="1">
        <v>0</v>
      </c>
      <c r="L799" s="1"/>
      <c r="M799" s="1">
        <f t="shared" si="36"/>
        <v>17264</v>
      </c>
      <c r="N799" s="1">
        <f t="shared" si="37"/>
        <v>17264</v>
      </c>
      <c r="O799" s="1">
        <f t="shared" si="38"/>
        <v>0</v>
      </c>
    </row>
    <row r="800" spans="1:15" x14ac:dyDescent="0.25">
      <c r="A800" s="1" t="str">
        <v>MyBioSource</v>
      </c>
      <c r="B800" s="1">
        <v>34782</v>
      </c>
      <c r="C800" s="1">
        <v>919950</v>
      </c>
      <c r="D800" s="2">
        <v>45831</v>
      </c>
      <c r="E800" s="2">
        <v>45836</v>
      </c>
      <c r="F800" s="1" t="str">
        <v>MBS269947</v>
      </c>
      <c r="G800" s="1">
        <v>1</v>
      </c>
      <c r="H800" s="1">
        <v>1</v>
      </c>
      <c r="I800" s="1">
        <v>0</v>
      </c>
      <c r="J800" s="1" t="str">
        <v>Ghaziabad</v>
      </c>
      <c r="K800" s="1">
        <v>0</v>
      </c>
      <c r="L800" s="1"/>
      <c r="M800" s="1">
        <f t="shared" si="36"/>
        <v>34782</v>
      </c>
      <c r="N800" s="1">
        <f t="shared" si="37"/>
        <v>34782</v>
      </c>
      <c r="O800" s="1">
        <f t="shared" si="38"/>
        <v>0</v>
      </c>
    </row>
    <row r="801" spans="1:15" x14ac:dyDescent="0.25">
      <c r="A801" s="1" t="str">
        <v>MyBioSource</v>
      </c>
      <c r="B801" s="1">
        <v>60214</v>
      </c>
      <c r="C801" s="1">
        <v>919950</v>
      </c>
      <c r="D801" s="2">
        <v>45831</v>
      </c>
      <c r="E801" s="2">
        <v>45836</v>
      </c>
      <c r="F801" s="1" t="str">
        <v>MBS7269084</v>
      </c>
      <c r="G801" s="1">
        <v>1</v>
      </c>
      <c r="H801" s="1">
        <v>1</v>
      </c>
      <c r="I801" s="1">
        <v>0</v>
      </c>
      <c r="J801" s="1" t="str">
        <v>Ghaziabad</v>
      </c>
      <c r="K801" s="1">
        <v>0</v>
      </c>
      <c r="L801" s="1"/>
      <c r="M801" s="1">
        <f t="shared" si="36"/>
        <v>60214</v>
      </c>
      <c r="N801" s="1">
        <f t="shared" si="37"/>
        <v>60214</v>
      </c>
      <c r="O801" s="1">
        <f t="shared" si="38"/>
        <v>0</v>
      </c>
    </row>
    <row r="802" spans="1:15" x14ac:dyDescent="0.25">
      <c r="A802" s="1" t="str">
        <v>BioLegend</v>
      </c>
      <c r="B802" s="1">
        <v>11352</v>
      </c>
      <c r="C802" s="1" t="str">
        <v>EED116673</v>
      </c>
      <c r="D802" s="2">
        <v>45833</v>
      </c>
      <c r="E802" s="2">
        <v>45838</v>
      </c>
      <c r="F802" s="1">
        <v>100216</v>
      </c>
      <c r="G802" s="1">
        <v>2</v>
      </c>
      <c r="H802" s="1">
        <v>2</v>
      </c>
      <c r="I802" s="1">
        <v>0</v>
      </c>
      <c r="J802" s="1" t="str">
        <v>Delhi</v>
      </c>
      <c r="K802" s="1">
        <v>0</v>
      </c>
      <c r="L802" s="1"/>
      <c r="M802" s="1">
        <f t="shared" si="36"/>
        <v>22704</v>
      </c>
      <c r="N802" s="1">
        <f t="shared" si="37"/>
        <v>22704</v>
      </c>
      <c r="O802" s="1">
        <f t="shared" si="38"/>
        <v>0</v>
      </c>
    </row>
    <row r="803" spans="1:15" x14ac:dyDescent="0.25">
      <c r="A803" s="1" t="str">
        <v>BioLegend</v>
      </c>
      <c r="B803" s="1">
        <v>10454.4</v>
      </c>
      <c r="C803" s="1" t="str">
        <v>EED116673</v>
      </c>
      <c r="D803" s="2">
        <v>45833</v>
      </c>
      <c r="E803" s="2">
        <v>45838</v>
      </c>
      <c r="F803" s="1">
        <v>100722</v>
      </c>
      <c r="G803" s="1">
        <v>2</v>
      </c>
      <c r="H803" s="1">
        <v>2</v>
      </c>
      <c r="I803" s="1">
        <v>0</v>
      </c>
      <c r="J803" s="1" t="str">
        <v>Delhi</v>
      </c>
      <c r="K803" s="1">
        <v>0</v>
      </c>
      <c r="L803" s="1"/>
      <c r="M803" s="1">
        <f t="shared" si="36"/>
        <v>20908.8</v>
      </c>
      <c r="N803" s="1">
        <f t="shared" si="37"/>
        <v>20908.8</v>
      </c>
      <c r="O803" s="1">
        <f t="shared" si="38"/>
        <v>0</v>
      </c>
    </row>
    <row r="804" spans="1:15" x14ac:dyDescent="0.25">
      <c r="A804" s="1" t="str">
        <v>BioLegend</v>
      </c>
      <c r="B804" s="1">
        <v>17688</v>
      </c>
      <c r="C804" s="1" t="str">
        <v>EED116673</v>
      </c>
      <c r="D804" s="2">
        <v>45833</v>
      </c>
      <c r="E804" s="2">
        <v>45838</v>
      </c>
      <c r="F804" s="1">
        <v>103047</v>
      </c>
      <c r="G804" s="1">
        <v>3</v>
      </c>
      <c r="H804" s="1">
        <v>3</v>
      </c>
      <c r="I804" s="1">
        <v>0</v>
      </c>
      <c r="J804" s="1" t="str">
        <v>Delhi</v>
      </c>
      <c r="K804" s="1">
        <v>0</v>
      </c>
      <c r="L804" s="1"/>
      <c r="M804" s="1">
        <f t="shared" si="36"/>
        <v>53064</v>
      </c>
      <c r="N804" s="1">
        <f t="shared" si="37"/>
        <v>53064</v>
      </c>
      <c r="O804" s="1">
        <f t="shared" si="38"/>
        <v>0</v>
      </c>
    </row>
    <row r="805" spans="1:15" x14ac:dyDescent="0.25">
      <c r="A805" s="1" t="str">
        <v>BioLegend</v>
      </c>
      <c r="B805" s="1">
        <v>17107.2</v>
      </c>
      <c r="C805" s="1" t="str">
        <v>EED116673</v>
      </c>
      <c r="D805" s="2">
        <v>45833</v>
      </c>
      <c r="E805" s="2">
        <v>45838</v>
      </c>
      <c r="F805" s="1">
        <v>104448</v>
      </c>
      <c r="G805" s="1">
        <v>2</v>
      </c>
      <c r="H805" s="1">
        <v>2</v>
      </c>
      <c r="I805" s="1">
        <v>0</v>
      </c>
      <c r="J805" s="1" t="str">
        <v>Delhi</v>
      </c>
      <c r="K805" s="1">
        <v>0</v>
      </c>
      <c r="L805" s="1"/>
      <c r="M805" s="1">
        <f t="shared" si="36"/>
        <v>34214.400000000001</v>
      </c>
      <c r="N805" s="1">
        <f t="shared" si="37"/>
        <v>34214.400000000001</v>
      </c>
      <c r="O805" s="1">
        <f t="shared" si="38"/>
        <v>0</v>
      </c>
    </row>
    <row r="806" spans="1:15" x14ac:dyDescent="0.25">
      <c r="A806" s="1" t="str">
        <v>BioLegend</v>
      </c>
      <c r="B806" s="1">
        <v>12883.2</v>
      </c>
      <c r="C806" s="1" t="str">
        <v>EED116673</v>
      </c>
      <c r="D806" s="2">
        <v>45833</v>
      </c>
      <c r="E806" s="2">
        <v>45838</v>
      </c>
      <c r="F806" s="1">
        <v>116006</v>
      </c>
      <c r="G806" s="1">
        <v>2</v>
      </c>
      <c r="H806" s="1">
        <v>2</v>
      </c>
      <c r="I806" s="1">
        <v>0</v>
      </c>
      <c r="J806" s="1" t="str">
        <v>Delhi</v>
      </c>
      <c r="K806" s="1">
        <v>0</v>
      </c>
      <c r="L806" s="1"/>
      <c r="M806" s="1">
        <f t="shared" si="36"/>
        <v>25766.400000000001</v>
      </c>
      <c r="N806" s="1">
        <f t="shared" si="37"/>
        <v>25766.400000000001</v>
      </c>
      <c r="O806" s="1">
        <f t="shared" si="38"/>
        <v>0</v>
      </c>
    </row>
    <row r="807" spans="1:15" x14ac:dyDescent="0.25">
      <c r="A807" s="1" t="str">
        <v>BioLegend</v>
      </c>
      <c r="B807" s="1">
        <v>12091.2</v>
      </c>
      <c r="C807" s="1" t="str">
        <v>EED116673</v>
      </c>
      <c r="D807" s="2">
        <v>45833</v>
      </c>
      <c r="E807" s="2">
        <v>45838</v>
      </c>
      <c r="F807" s="1">
        <v>117312</v>
      </c>
      <c r="G807" s="1">
        <v>1</v>
      </c>
      <c r="H807" s="1">
        <v>1</v>
      </c>
      <c r="I807" s="1">
        <v>0</v>
      </c>
      <c r="J807" s="1" t="str">
        <v>Delhi</v>
      </c>
      <c r="K807" s="1">
        <v>0</v>
      </c>
      <c r="L807" s="1"/>
      <c r="M807" s="1">
        <f t="shared" si="36"/>
        <v>12091.2</v>
      </c>
      <c r="N807" s="1">
        <f t="shared" si="37"/>
        <v>12091.2</v>
      </c>
      <c r="O807" s="1">
        <f t="shared" si="38"/>
        <v>0</v>
      </c>
    </row>
    <row r="808" spans="1:15" x14ac:dyDescent="0.25">
      <c r="A808" s="1" t="str">
        <v>BioLegend</v>
      </c>
      <c r="B808" s="1">
        <v>19747.2</v>
      </c>
      <c r="C808" s="1" t="str">
        <v>EED116673</v>
      </c>
      <c r="D808" s="2">
        <v>45833</v>
      </c>
      <c r="E808" s="2">
        <v>45838</v>
      </c>
      <c r="F808" s="1">
        <v>154304</v>
      </c>
      <c r="G808" s="1">
        <v>1</v>
      </c>
      <c r="H808" s="1">
        <v>1</v>
      </c>
      <c r="I808" s="1">
        <v>0</v>
      </c>
      <c r="J808" s="1" t="str">
        <v>Delhi</v>
      </c>
      <c r="K808" s="1">
        <v>0</v>
      </c>
      <c r="L808" s="1"/>
      <c r="M808" s="1">
        <f t="shared" si="36"/>
        <v>19747.2</v>
      </c>
      <c r="N808" s="1">
        <f t="shared" si="37"/>
        <v>19747.2</v>
      </c>
      <c r="O808" s="1">
        <f t="shared" si="38"/>
        <v>0</v>
      </c>
    </row>
    <row r="809" spans="1:15" x14ac:dyDescent="0.25">
      <c r="A809" s="1" t="str">
        <v>BioLegend</v>
      </c>
      <c r="B809" s="1">
        <v>28314</v>
      </c>
      <c r="C809" s="1" t="str">
        <v>EED116673</v>
      </c>
      <c r="D809" s="2">
        <v>45833</v>
      </c>
      <c r="E809" s="2">
        <v>45838</v>
      </c>
      <c r="F809" s="1">
        <v>396414</v>
      </c>
      <c r="G809" s="1">
        <v>1</v>
      </c>
      <c r="H809" s="1">
        <v>1</v>
      </c>
      <c r="I809" s="1">
        <v>0</v>
      </c>
      <c r="J809" s="1" t="str">
        <v>Delhi</v>
      </c>
      <c r="K809" s="1">
        <v>0</v>
      </c>
      <c r="L809" s="1"/>
      <c r="M809" s="1">
        <f t="shared" si="36"/>
        <v>28314</v>
      </c>
      <c r="N809" s="1">
        <f t="shared" si="37"/>
        <v>28314</v>
      </c>
      <c r="O809" s="1">
        <f t="shared" si="38"/>
        <v>0</v>
      </c>
    </row>
    <row r="810" spans="1:15" x14ac:dyDescent="0.25">
      <c r="A810" s="1" t="str">
        <v>BioLegend</v>
      </c>
      <c r="B810" s="1">
        <v>23628</v>
      </c>
      <c r="C810" s="1" t="str">
        <v>EED116673</v>
      </c>
      <c r="D810" s="2">
        <v>45833</v>
      </c>
      <c r="E810" s="2">
        <v>45838</v>
      </c>
      <c r="F810" s="1">
        <v>400430</v>
      </c>
      <c r="G810" s="1">
        <v>1</v>
      </c>
      <c r="H810" s="1">
        <v>1</v>
      </c>
      <c r="I810" s="1">
        <v>0</v>
      </c>
      <c r="J810" s="1" t="str">
        <v>Delhi</v>
      </c>
      <c r="K810" s="1">
        <v>0</v>
      </c>
      <c r="L810" s="1"/>
      <c r="M810" s="1">
        <f t="shared" si="36"/>
        <v>23628</v>
      </c>
      <c r="N810" s="1">
        <f t="shared" si="37"/>
        <v>23628</v>
      </c>
      <c r="O810" s="1">
        <f t="shared" si="38"/>
        <v>0</v>
      </c>
    </row>
    <row r="811" spans="1:15" x14ac:dyDescent="0.25">
      <c r="A811" s="1" t="str">
        <v>BioLegend</v>
      </c>
      <c r="B811" s="1">
        <v>16698</v>
      </c>
      <c r="C811" s="1" t="str">
        <v>EED116673</v>
      </c>
      <c r="D811" s="2">
        <v>45833</v>
      </c>
      <c r="E811" s="2">
        <v>45838</v>
      </c>
      <c r="F811" s="1">
        <v>400438</v>
      </c>
      <c r="G811" s="1">
        <v>1</v>
      </c>
      <c r="H811" s="1">
        <v>1</v>
      </c>
      <c r="I811" s="1">
        <v>0</v>
      </c>
      <c r="J811" s="1" t="str">
        <v>Delhi</v>
      </c>
      <c r="K811" s="1">
        <v>0</v>
      </c>
      <c r="L811" s="1"/>
      <c r="M811" s="1">
        <f t="shared" si="36"/>
        <v>16698</v>
      </c>
      <c r="N811" s="1">
        <f t="shared" si="37"/>
        <v>16698</v>
      </c>
      <c r="O811" s="1">
        <f t="shared" si="38"/>
        <v>0</v>
      </c>
    </row>
    <row r="812" spans="1:15" x14ac:dyDescent="0.25">
      <c r="A812" s="1" t="str">
        <v>BioLegend</v>
      </c>
      <c r="B812" s="1">
        <v>18546</v>
      </c>
      <c r="C812" s="1" t="str">
        <v>EED116673</v>
      </c>
      <c r="D812" s="2">
        <v>45833</v>
      </c>
      <c r="E812" s="2">
        <v>45838</v>
      </c>
      <c r="F812" s="1">
        <v>400441</v>
      </c>
      <c r="G812" s="1">
        <v>1</v>
      </c>
      <c r="H812" s="1">
        <v>1</v>
      </c>
      <c r="I812" s="1">
        <v>0</v>
      </c>
      <c r="J812" s="1" t="str">
        <v>Delhi</v>
      </c>
      <c r="K812" s="1">
        <v>0</v>
      </c>
      <c r="L812" s="1"/>
      <c r="M812" s="1">
        <f t="shared" si="36"/>
        <v>18546</v>
      </c>
      <c r="N812" s="1">
        <f t="shared" si="37"/>
        <v>18546</v>
      </c>
      <c r="O812" s="1">
        <f t="shared" si="38"/>
        <v>0</v>
      </c>
    </row>
    <row r="813" spans="1:15" x14ac:dyDescent="0.25">
      <c r="A813" s="1" t="str">
        <v>BioLegend</v>
      </c>
      <c r="B813" s="1">
        <v>3432</v>
      </c>
      <c r="C813" s="1" t="str">
        <v>EED116673</v>
      </c>
      <c r="D813" s="2">
        <v>45833</v>
      </c>
      <c r="E813" s="2">
        <v>45838</v>
      </c>
      <c r="F813" s="1">
        <v>420601</v>
      </c>
      <c r="G813" s="1">
        <v>2</v>
      </c>
      <c r="H813" s="1">
        <v>2</v>
      </c>
      <c r="I813" s="1">
        <v>0</v>
      </c>
      <c r="J813" s="1" t="str">
        <v>Delhi</v>
      </c>
      <c r="K813" s="1">
        <v>0</v>
      </c>
      <c r="L813" s="1"/>
      <c r="M813" s="1">
        <f t="shared" si="36"/>
        <v>6864</v>
      </c>
      <c r="N813" s="1">
        <f t="shared" si="37"/>
        <v>6864</v>
      </c>
      <c r="O813" s="1">
        <f t="shared" si="38"/>
        <v>0</v>
      </c>
    </row>
    <row r="814" spans="1:15" x14ac:dyDescent="0.25">
      <c r="A814" s="1" t="str">
        <v>BioLegend</v>
      </c>
      <c r="B814" s="1">
        <v>15972</v>
      </c>
      <c r="C814" s="1" t="str">
        <v>EED116673</v>
      </c>
      <c r="D814" s="2">
        <v>45833</v>
      </c>
      <c r="E814" s="2">
        <v>45838</v>
      </c>
      <c r="F814" s="1">
        <v>505830</v>
      </c>
      <c r="G814" s="1">
        <v>3</v>
      </c>
      <c r="H814" s="1">
        <v>3</v>
      </c>
      <c r="I814" s="1">
        <v>0</v>
      </c>
      <c r="J814" s="1" t="str">
        <v>Delhi</v>
      </c>
      <c r="K814" s="1">
        <v>0</v>
      </c>
      <c r="L814" s="1"/>
      <c r="M814" s="1">
        <f t="shared" si="36"/>
        <v>47916</v>
      </c>
      <c r="N814" s="1">
        <f t="shared" si="37"/>
        <v>47916</v>
      </c>
      <c r="O814" s="1">
        <f t="shared" si="38"/>
        <v>0</v>
      </c>
    </row>
    <row r="815" spans="1:15" x14ac:dyDescent="0.25">
      <c r="A815" s="1" t="str">
        <v>BioLegend</v>
      </c>
      <c r="B815" s="1">
        <v>18678</v>
      </c>
      <c r="C815" s="1" t="str">
        <v>EED116673</v>
      </c>
      <c r="D815" s="2">
        <v>45833</v>
      </c>
      <c r="E815" s="2">
        <v>45838</v>
      </c>
      <c r="F815" s="1">
        <v>505836</v>
      </c>
      <c r="G815" s="1">
        <v>1</v>
      </c>
      <c r="H815" s="1">
        <v>1</v>
      </c>
      <c r="I815" s="1">
        <v>0</v>
      </c>
      <c r="J815" s="1" t="str">
        <v>Delhi</v>
      </c>
      <c r="K815" s="1">
        <v>0</v>
      </c>
      <c r="L815" s="1"/>
      <c r="M815" s="1">
        <f t="shared" si="36"/>
        <v>18678</v>
      </c>
      <c r="N815" s="1">
        <f t="shared" si="37"/>
        <v>18678</v>
      </c>
      <c r="O815" s="1">
        <f t="shared" si="38"/>
        <v>0</v>
      </c>
    </row>
    <row r="816" spans="1:15" x14ac:dyDescent="0.25">
      <c r="A816" s="1" t="str">
        <v>BioLegend</v>
      </c>
      <c r="B816" s="1">
        <v>18018</v>
      </c>
      <c r="C816" s="1" t="str">
        <v>EED116673</v>
      </c>
      <c r="D816" s="2">
        <v>45833</v>
      </c>
      <c r="E816" s="2">
        <v>45838</v>
      </c>
      <c r="F816" s="1">
        <v>506333</v>
      </c>
      <c r="G816" s="1">
        <v>1</v>
      </c>
      <c r="H816" s="1">
        <v>1</v>
      </c>
      <c r="I816" s="1">
        <v>0</v>
      </c>
      <c r="J816" s="1" t="str">
        <v>Delhi</v>
      </c>
      <c r="K816" s="1">
        <v>0</v>
      </c>
      <c r="L816" s="1"/>
      <c r="M816" s="1">
        <f t="shared" si="36"/>
        <v>18018</v>
      </c>
      <c r="N816" s="1">
        <f t="shared" si="37"/>
        <v>18018</v>
      </c>
      <c r="O816" s="1">
        <f t="shared" si="38"/>
        <v>0</v>
      </c>
    </row>
    <row r="817" spans="1:15" x14ac:dyDescent="0.25">
      <c r="A817" s="1" t="str">
        <v>BioLegend</v>
      </c>
      <c r="B817" s="1">
        <v>17054.400000000001</v>
      </c>
      <c r="C817" s="1" t="str">
        <v>EED116673</v>
      </c>
      <c r="D817" s="2">
        <v>45833</v>
      </c>
      <c r="E817" s="2">
        <v>45838</v>
      </c>
      <c r="F817" s="1">
        <v>506346</v>
      </c>
      <c r="G817" s="1">
        <v>2</v>
      </c>
      <c r="H817" s="1">
        <v>2</v>
      </c>
      <c r="I817" s="1">
        <v>0</v>
      </c>
      <c r="J817" s="1" t="str">
        <v>Delhi</v>
      </c>
      <c r="K817" s="1">
        <v>0</v>
      </c>
      <c r="L817" s="1"/>
      <c r="M817" s="1">
        <f t="shared" si="36"/>
        <v>34108.800000000003</v>
      </c>
      <c r="N817" s="1">
        <f t="shared" si="37"/>
        <v>34108.800000000003</v>
      </c>
      <c r="O817" s="1">
        <f t="shared" si="38"/>
        <v>0</v>
      </c>
    </row>
    <row r="818" spans="1:15" x14ac:dyDescent="0.25">
      <c r="A818" s="1" t="str">
        <v>Cella Solution</v>
      </c>
      <c r="B818" s="1">
        <v>6969.6</v>
      </c>
      <c r="C818" s="1" t="str">
        <v>25-26/CS/0280</v>
      </c>
      <c r="D818" s="2">
        <v>45838</v>
      </c>
      <c r="E818" s="2">
        <v>45838</v>
      </c>
      <c r="F818" s="1">
        <v>31800022</v>
      </c>
      <c r="G818" s="1">
        <v>2</v>
      </c>
      <c r="H818" s="1">
        <v>2</v>
      </c>
      <c r="I818" s="1">
        <v>0</v>
      </c>
      <c r="J818" s="1" t="str">
        <v>Delhi</v>
      </c>
      <c r="K818" s="1">
        <v>0</v>
      </c>
      <c r="L818" s="1"/>
      <c r="M818" s="1">
        <f t="shared" si="36"/>
        <v>13939.2</v>
      </c>
      <c r="N818" s="1">
        <f t="shared" si="37"/>
        <v>13939.2</v>
      </c>
      <c r="O818" s="1">
        <f t="shared" si="38"/>
        <v>0</v>
      </c>
    </row>
    <row r="819" spans="1:15" x14ac:dyDescent="0.25">
      <c r="A819" s="1" t="str">
        <v>Cella Solution</v>
      </c>
      <c r="B819" s="1">
        <v>13911</v>
      </c>
      <c r="C819" s="1" t="str">
        <v>25-26/CS/0280</v>
      </c>
      <c r="D819" s="2">
        <v>45838</v>
      </c>
      <c r="E819" s="2">
        <v>45838</v>
      </c>
      <c r="F819" s="1">
        <v>89900</v>
      </c>
      <c r="G819" s="1">
        <v>1</v>
      </c>
      <c r="H819" s="1">
        <v>1</v>
      </c>
      <c r="I819" s="1">
        <v>0</v>
      </c>
      <c r="J819" s="1" t="str">
        <v>Delhi</v>
      </c>
      <c r="K819" s="1">
        <v>0</v>
      </c>
      <c r="L819" s="1"/>
      <c r="M819" s="1">
        <f t="shared" si="36"/>
        <v>13911</v>
      </c>
      <c r="N819" s="1">
        <f t="shared" si="37"/>
        <v>13911</v>
      </c>
      <c r="O819" s="1">
        <f t="shared" si="38"/>
        <v>0</v>
      </c>
    </row>
    <row r="820" spans="1:15" x14ac:dyDescent="0.25">
      <c r="A820" s="1" t="str">
        <v>Revvity</v>
      </c>
      <c r="B820" s="1">
        <v>487219.85</v>
      </c>
      <c r="C820" s="1">
        <v>4513060194</v>
      </c>
      <c r="D820" s="2">
        <v>45834</v>
      </c>
      <c r="E820" s="2">
        <v>45838</v>
      </c>
      <c r="F820" s="1" t="str">
        <v>TM125-220</v>
      </c>
      <c r="G820" s="1">
        <v>1</v>
      </c>
      <c r="H820" s="1">
        <v>0</v>
      </c>
      <c r="I820" s="1">
        <v>1</v>
      </c>
      <c r="J820" s="1" t="str">
        <v>STOCK</v>
      </c>
      <c r="K820" s="1" t="str">
        <v>Stock</v>
      </c>
      <c r="L820" s="1"/>
      <c r="M820" s="1">
        <f t="shared" si="36"/>
        <v>487219.85</v>
      </c>
      <c r="N820" s="1">
        <f t="shared" si="37"/>
        <v>0</v>
      </c>
      <c r="O820" s="1">
        <f t="shared" si="38"/>
        <v>487219.85</v>
      </c>
    </row>
    <row r="821" spans="1:15" x14ac:dyDescent="0.25">
      <c r="A821" s="1" t="str">
        <v>Revvity</v>
      </c>
      <c r="B821" s="1">
        <v>135000</v>
      </c>
      <c r="C821" s="1">
        <v>4513060239</v>
      </c>
      <c r="D821" s="2">
        <v>45836</v>
      </c>
      <c r="E821" s="2">
        <v>45838</v>
      </c>
      <c r="F821" s="1" t="str">
        <v>TM-125-220-05</v>
      </c>
      <c r="G821" s="1">
        <v>1</v>
      </c>
      <c r="H821" s="1">
        <v>0</v>
      </c>
      <c r="I821" s="1">
        <v>1</v>
      </c>
      <c r="J821" s="1" t="str">
        <v>STOCK</v>
      </c>
      <c r="K821" s="1" t="str">
        <v>Stock</v>
      </c>
      <c r="L821" s="1"/>
      <c r="M821" s="1">
        <f t="shared" si="36"/>
        <v>135000</v>
      </c>
      <c r="N821" s="1">
        <f t="shared" si="37"/>
        <v>0</v>
      </c>
      <c r="O821" s="1">
        <f t="shared" si="38"/>
        <v>135000</v>
      </c>
    </row>
    <row r="822" spans="1:15" x14ac:dyDescent="0.25">
      <c r="A822" s="1" t="str">
        <v>BioXcell</v>
      </c>
      <c r="B822" s="1">
        <v>111355.20000000001</v>
      </c>
      <c r="C822" s="1">
        <v>175023</v>
      </c>
      <c r="D822" s="2">
        <v>45835</v>
      </c>
      <c r="E822" s="2">
        <v>45839</v>
      </c>
      <c r="F822" s="1" t="str">
        <v>BE0079</v>
      </c>
      <c r="G822" s="1">
        <v>1</v>
      </c>
      <c r="H822" s="1">
        <v>1</v>
      </c>
      <c r="I822" s="1">
        <v>0</v>
      </c>
      <c r="J822" s="1" t="str">
        <v>Hyderabad</v>
      </c>
      <c r="K822" s="1">
        <v>0</v>
      </c>
      <c r="L822" s="1"/>
      <c r="M822" s="1">
        <f t="shared" si="36"/>
        <v>111355.20000000001</v>
      </c>
      <c r="N822" s="1">
        <f t="shared" si="37"/>
        <v>111355.20000000001</v>
      </c>
      <c r="O822" s="1">
        <f t="shared" si="38"/>
        <v>0</v>
      </c>
    </row>
    <row r="823" spans="1:15" x14ac:dyDescent="0.25">
      <c r="A823" s="1" t="str">
        <v>Dharmacon</v>
      </c>
      <c r="B823" s="1">
        <v>25608</v>
      </c>
      <c r="C823" s="1" t="str">
        <v>O061725IN3298043G</v>
      </c>
      <c r="D823" s="2">
        <v>45832</v>
      </c>
      <c r="E823" s="2">
        <v>45839</v>
      </c>
      <c r="F823" s="1" t="str">
        <v>M-003104-03-0005</v>
      </c>
      <c r="G823" s="1">
        <v>1</v>
      </c>
      <c r="H823" s="1">
        <v>1</v>
      </c>
      <c r="I823" s="1">
        <v>0</v>
      </c>
      <c r="J823" s="1" t="str">
        <v>Delhi</v>
      </c>
      <c r="K823" s="1">
        <v>0</v>
      </c>
      <c r="L823" s="1"/>
      <c r="M823" s="1">
        <f t="shared" si="36"/>
        <v>25608</v>
      </c>
      <c r="N823" s="1">
        <f t="shared" si="37"/>
        <v>25608</v>
      </c>
      <c r="O823" s="1">
        <f t="shared" si="38"/>
        <v>0</v>
      </c>
    </row>
    <row r="824" spans="1:15" x14ac:dyDescent="0.25">
      <c r="A824" s="1" t="str">
        <v>Dharmacon</v>
      </c>
      <c r="B824" s="1">
        <v>17688</v>
      </c>
      <c r="C824" s="1" t="str">
        <v>O061725IN3298043G</v>
      </c>
      <c r="D824" s="2">
        <v>45832</v>
      </c>
      <c r="E824" s="2">
        <v>45839</v>
      </c>
      <c r="F824" s="1" t="str">
        <v>IN-001005-01-05</v>
      </c>
      <c r="G824" s="1">
        <v>1</v>
      </c>
      <c r="H824" s="1">
        <v>1</v>
      </c>
      <c r="I824" s="1">
        <v>0</v>
      </c>
      <c r="J824" s="1" t="str">
        <v>Faridabad</v>
      </c>
      <c r="K824" s="1">
        <v>0</v>
      </c>
      <c r="L824" s="1"/>
      <c r="M824" s="1">
        <f t="shared" si="36"/>
        <v>17688</v>
      </c>
      <c r="N824" s="1">
        <f t="shared" si="37"/>
        <v>17688</v>
      </c>
      <c r="O824" s="1">
        <f t="shared" si="38"/>
        <v>0</v>
      </c>
    </row>
    <row r="825" spans="1:15" x14ac:dyDescent="0.25">
      <c r="A825" s="1" t="str">
        <v>Dharmacon</v>
      </c>
      <c r="B825" s="1">
        <v>17688</v>
      </c>
      <c r="C825" s="1" t="str">
        <v>O061725IN3298043G</v>
      </c>
      <c r="D825" s="2">
        <v>45832</v>
      </c>
      <c r="E825" s="2">
        <v>45839</v>
      </c>
      <c r="F825" s="1" t="str">
        <v>IH-301032-02-0005</v>
      </c>
      <c r="G825" s="1">
        <v>1</v>
      </c>
      <c r="H825" s="1">
        <v>1</v>
      </c>
      <c r="I825" s="1">
        <v>0</v>
      </c>
      <c r="J825" s="1" t="str">
        <v>Faridabad</v>
      </c>
      <c r="K825" s="1">
        <v>0</v>
      </c>
      <c r="L825" s="1"/>
      <c r="M825" s="1">
        <f t="shared" si="36"/>
        <v>17688</v>
      </c>
      <c r="N825" s="1">
        <f t="shared" si="37"/>
        <v>17688</v>
      </c>
      <c r="O825" s="1">
        <f t="shared" si="38"/>
        <v>0</v>
      </c>
    </row>
    <row r="826" spans="1:15" x14ac:dyDescent="0.25">
      <c r="A826" s="1" t="str">
        <v>Dharmacon</v>
      </c>
      <c r="B826" s="1">
        <v>17688</v>
      </c>
      <c r="C826" s="1" t="str">
        <v>O061725IN3298043G</v>
      </c>
      <c r="D826" s="2">
        <v>45832</v>
      </c>
      <c r="E826" s="2">
        <v>45839</v>
      </c>
      <c r="F826" s="1" t="str">
        <v>C-301032-01-0005</v>
      </c>
      <c r="G826" s="1">
        <v>1</v>
      </c>
      <c r="H826" s="1">
        <v>1</v>
      </c>
      <c r="I826" s="1">
        <v>0</v>
      </c>
      <c r="J826" s="1" t="str">
        <v>Faridabad</v>
      </c>
      <c r="K826" s="1">
        <v>0</v>
      </c>
      <c r="L826" s="1"/>
      <c r="M826" s="1">
        <f t="shared" si="36"/>
        <v>17688</v>
      </c>
      <c r="N826" s="1">
        <f t="shared" si="37"/>
        <v>17688</v>
      </c>
      <c r="O826" s="1">
        <f t="shared" si="38"/>
        <v>0</v>
      </c>
    </row>
    <row r="827" spans="1:15" x14ac:dyDescent="0.25">
      <c r="A827" s="1" t="str">
        <v>Dharmacon</v>
      </c>
      <c r="B827" s="1">
        <v>17688</v>
      </c>
      <c r="C827" s="1" t="str">
        <v>O061725IN3298043G</v>
      </c>
      <c r="D827" s="2">
        <v>45832</v>
      </c>
      <c r="E827" s="2">
        <v>45839</v>
      </c>
      <c r="F827" s="1" t="str">
        <v>CN-001000-01-05</v>
      </c>
      <c r="G827" s="1">
        <v>1</v>
      </c>
      <c r="H827" s="1">
        <v>1</v>
      </c>
      <c r="I827" s="1">
        <v>0</v>
      </c>
      <c r="J827" s="1" t="str">
        <v>Faridabad</v>
      </c>
      <c r="K827" s="1">
        <v>0</v>
      </c>
      <c r="L827" s="1"/>
      <c r="M827" s="1">
        <f t="shared" si="36"/>
        <v>17688</v>
      </c>
      <c r="N827" s="1">
        <f t="shared" si="37"/>
        <v>17688</v>
      </c>
      <c r="O827" s="1">
        <f t="shared" si="38"/>
        <v>0</v>
      </c>
    </row>
    <row r="828" spans="1:15" x14ac:dyDescent="0.25">
      <c r="A828" s="1" t="str">
        <v>Dharmacon</v>
      </c>
      <c r="B828" s="1">
        <v>32912</v>
      </c>
      <c r="C828" s="1" t="str">
        <v>O061725IN3298043G</v>
      </c>
      <c r="D828" s="2">
        <v>45832</v>
      </c>
      <c r="E828" s="2">
        <v>45839</v>
      </c>
      <c r="F828" s="1" t="str">
        <v>L-065395-00-0005</v>
      </c>
      <c r="G828" s="1">
        <v>1</v>
      </c>
      <c r="H828" s="1">
        <v>1</v>
      </c>
      <c r="I828" s="1">
        <v>0</v>
      </c>
      <c r="J828" s="1" t="str">
        <v>Kolkata</v>
      </c>
      <c r="K828" s="1">
        <v>0</v>
      </c>
      <c r="L828" s="1"/>
      <c r="M828" s="1">
        <f t="shared" si="36"/>
        <v>32912</v>
      </c>
      <c r="N828" s="1">
        <f t="shared" si="37"/>
        <v>32912</v>
      </c>
      <c r="O828" s="1">
        <f t="shared" si="38"/>
        <v>0</v>
      </c>
    </row>
    <row r="829" spans="1:15" x14ac:dyDescent="0.25">
      <c r="A829" s="1" t="str">
        <v>Dharmacon</v>
      </c>
      <c r="B829" s="1">
        <v>16544</v>
      </c>
      <c r="C829" s="1" t="str">
        <v>O061725IN3298043G</v>
      </c>
      <c r="D829" s="2">
        <v>45832</v>
      </c>
      <c r="E829" s="2">
        <v>45839</v>
      </c>
      <c r="F829" s="1" t="str">
        <v>D-001810-10-05</v>
      </c>
      <c r="G829" s="1">
        <v>1</v>
      </c>
      <c r="H829" s="1">
        <v>1</v>
      </c>
      <c r="I829" s="1">
        <v>0</v>
      </c>
      <c r="J829" s="1" t="str">
        <v>Kolkata</v>
      </c>
      <c r="K829" s="1">
        <v>0</v>
      </c>
      <c r="L829" s="1"/>
      <c r="M829" s="1">
        <f t="shared" si="36"/>
        <v>16544</v>
      </c>
      <c r="N829" s="1">
        <f t="shared" si="37"/>
        <v>16544</v>
      </c>
      <c r="O829" s="1">
        <f t="shared" si="38"/>
        <v>0</v>
      </c>
    </row>
    <row r="830" spans="1:15" x14ac:dyDescent="0.25">
      <c r="A830" s="1" t="str">
        <v>Dharmacon</v>
      </c>
      <c r="B830" s="1">
        <v>32912</v>
      </c>
      <c r="C830" s="1" t="str">
        <v>O061725IN3298043G</v>
      </c>
      <c r="D830" s="2">
        <v>45832</v>
      </c>
      <c r="E830" s="2">
        <v>45839</v>
      </c>
      <c r="F830" s="1" t="str">
        <v>L-050742-00-0005</v>
      </c>
      <c r="G830" s="1">
        <v>1</v>
      </c>
      <c r="H830" s="1">
        <v>1</v>
      </c>
      <c r="I830" s="1">
        <v>0</v>
      </c>
      <c r="J830" s="1" t="str">
        <v>Kolkata</v>
      </c>
      <c r="K830" s="1">
        <v>0</v>
      </c>
      <c r="L830" s="1"/>
      <c r="M830" s="1">
        <f t="shared" si="36"/>
        <v>32912</v>
      </c>
      <c r="N830" s="1">
        <f t="shared" si="37"/>
        <v>32912</v>
      </c>
      <c r="O830" s="1">
        <f t="shared" si="38"/>
        <v>0</v>
      </c>
    </row>
    <row r="831" spans="1:15" x14ac:dyDescent="0.25">
      <c r="A831" s="1" t="str">
        <v>Dharmacon</v>
      </c>
      <c r="B831" s="1">
        <v>25608</v>
      </c>
      <c r="C831" s="1" t="str">
        <v>O061725IN3298043G</v>
      </c>
      <c r="D831" s="2">
        <v>45832</v>
      </c>
      <c r="E831" s="2">
        <v>45839</v>
      </c>
      <c r="F831" s="1" t="str">
        <v>M-003690-01-0005</v>
      </c>
      <c r="G831" s="1">
        <v>1</v>
      </c>
      <c r="H831" s="1">
        <v>1</v>
      </c>
      <c r="I831" s="1">
        <v>0</v>
      </c>
      <c r="J831" s="1" t="str">
        <v>Kolkata</v>
      </c>
      <c r="K831" s="1">
        <v>0</v>
      </c>
      <c r="L831" s="1"/>
      <c r="M831" s="1">
        <f t="shared" si="36"/>
        <v>25608</v>
      </c>
      <c r="N831" s="1">
        <f t="shared" si="37"/>
        <v>25608</v>
      </c>
      <c r="O831" s="1">
        <f t="shared" si="38"/>
        <v>0</v>
      </c>
    </row>
    <row r="832" spans="1:15" x14ac:dyDescent="0.25">
      <c r="A832" s="1" t="str">
        <v>Dharmacon</v>
      </c>
      <c r="B832" s="1">
        <v>32912</v>
      </c>
      <c r="C832" s="1" t="str">
        <v>O061725IN3298043G</v>
      </c>
      <c r="D832" s="2">
        <v>45832</v>
      </c>
      <c r="E832" s="2">
        <v>45839</v>
      </c>
      <c r="F832" s="1" t="str">
        <v>L-007338-02-0005</v>
      </c>
      <c r="G832" s="1">
        <v>1</v>
      </c>
      <c r="H832" s="1">
        <v>1</v>
      </c>
      <c r="I832" s="1">
        <v>0</v>
      </c>
      <c r="J832" s="1" t="str">
        <v>Kalyani</v>
      </c>
      <c r="K832" s="1">
        <v>0</v>
      </c>
      <c r="L832" s="1"/>
      <c r="M832" s="1">
        <f t="shared" si="36"/>
        <v>32912</v>
      </c>
      <c r="N832" s="1">
        <f t="shared" si="37"/>
        <v>32912</v>
      </c>
      <c r="O832" s="1">
        <f t="shared" si="38"/>
        <v>0</v>
      </c>
    </row>
    <row r="833" spans="1:15" x14ac:dyDescent="0.25">
      <c r="A833" s="1" t="str">
        <v>Dharmacon</v>
      </c>
      <c r="B833" s="1">
        <v>32912</v>
      </c>
      <c r="C833" s="1" t="str">
        <v>O061725IN3298043G</v>
      </c>
      <c r="D833" s="2">
        <v>45832</v>
      </c>
      <c r="E833" s="2">
        <v>45839</v>
      </c>
      <c r="F833" s="1" t="str">
        <v>L-183094-00-0005</v>
      </c>
      <c r="G833" s="1">
        <v>1</v>
      </c>
      <c r="H833" s="1">
        <v>1</v>
      </c>
      <c r="I833" s="1">
        <v>0</v>
      </c>
      <c r="J833" s="1" t="str">
        <v>Kalyani</v>
      </c>
      <c r="K833" s="1">
        <v>0</v>
      </c>
      <c r="L833" s="1"/>
      <c r="M833" s="1">
        <f t="shared" si="36"/>
        <v>32912</v>
      </c>
      <c r="N833" s="1">
        <f t="shared" si="37"/>
        <v>32912</v>
      </c>
      <c r="O833" s="1">
        <f t="shared" si="38"/>
        <v>0</v>
      </c>
    </row>
    <row r="834" spans="1:15" x14ac:dyDescent="0.25">
      <c r="A834" s="1" t="str">
        <v>Dharmacon</v>
      </c>
      <c r="B834" s="1">
        <v>38808</v>
      </c>
      <c r="C834" s="1" t="str">
        <v>O061725IN3298043G</v>
      </c>
      <c r="D834" s="2">
        <v>45832</v>
      </c>
      <c r="E834" s="2">
        <v>45839</v>
      </c>
      <c r="F834" s="1" t="str">
        <v>D-001810-10-20</v>
      </c>
      <c r="G834" s="1">
        <v>1</v>
      </c>
      <c r="H834" s="1">
        <v>1</v>
      </c>
      <c r="I834" s="1">
        <v>0</v>
      </c>
      <c r="J834" s="1" t="str">
        <v>Hyderabad</v>
      </c>
      <c r="K834" s="1">
        <v>0</v>
      </c>
      <c r="L834" s="1"/>
      <c r="M834" s="1">
        <f t="shared" si="36"/>
        <v>38808</v>
      </c>
      <c r="N834" s="1">
        <f t="shared" si="37"/>
        <v>38808</v>
      </c>
      <c r="O834" s="1">
        <f t="shared" si="38"/>
        <v>0</v>
      </c>
    </row>
    <row r="835" spans="1:15" x14ac:dyDescent="0.25">
      <c r="A835" s="1" t="str">
        <v>Dharmacon</v>
      </c>
      <c r="B835" s="1">
        <v>32912</v>
      </c>
      <c r="C835" s="1" t="str">
        <v>O061725IN3298043G</v>
      </c>
      <c r="D835" s="2">
        <v>45832</v>
      </c>
      <c r="E835" s="2">
        <v>45839</v>
      </c>
      <c r="F835" s="1" t="str">
        <v>L-004274-00-0005</v>
      </c>
      <c r="G835" s="1">
        <v>1</v>
      </c>
      <c r="H835" s="1">
        <v>1</v>
      </c>
      <c r="I835" s="1">
        <v>0</v>
      </c>
      <c r="J835" s="1" t="str">
        <v>Kalyani</v>
      </c>
      <c r="K835" s="1">
        <v>0</v>
      </c>
      <c r="L835" s="1"/>
      <c r="M835" s="1">
        <f t="shared" ref="M835:M898" si="39">G835*B835</f>
        <v>32912</v>
      </c>
      <c r="N835" s="1">
        <f t="shared" ref="N835:N898" si="40">H835*B835</f>
        <v>32912</v>
      </c>
      <c r="O835" s="1">
        <f t="shared" ref="O835:O898" si="41">I835*B835</f>
        <v>0</v>
      </c>
    </row>
    <row r="836" spans="1:15" x14ac:dyDescent="0.25">
      <c r="A836" s="1" t="str">
        <v>Dharmacon</v>
      </c>
      <c r="B836" s="1">
        <v>32912</v>
      </c>
      <c r="C836" s="1" t="str">
        <v>O061725IN3298043G</v>
      </c>
      <c r="D836" s="2">
        <v>45832</v>
      </c>
      <c r="E836" s="2">
        <v>45839</v>
      </c>
      <c r="F836" s="1" t="str">
        <v>L-015785-01-0005</v>
      </c>
      <c r="G836" s="1">
        <v>1</v>
      </c>
      <c r="H836" s="1">
        <v>1</v>
      </c>
      <c r="I836" s="1">
        <v>0</v>
      </c>
      <c r="J836" s="1" t="str">
        <v>Kalyani</v>
      </c>
      <c r="K836" s="1">
        <v>0</v>
      </c>
      <c r="L836" s="1"/>
      <c r="M836" s="1">
        <f t="shared" si="39"/>
        <v>32912</v>
      </c>
      <c r="N836" s="1">
        <f t="shared" si="40"/>
        <v>32912</v>
      </c>
      <c r="O836" s="1">
        <f t="shared" si="41"/>
        <v>0</v>
      </c>
    </row>
    <row r="837" spans="1:15" x14ac:dyDescent="0.25">
      <c r="A837" s="1" t="str">
        <v>Dharmacon</v>
      </c>
      <c r="B837" s="1">
        <v>32912</v>
      </c>
      <c r="C837" s="1" t="str">
        <v>O061725IN3298043G</v>
      </c>
      <c r="D837" s="2">
        <v>45832</v>
      </c>
      <c r="E837" s="2">
        <v>45839</v>
      </c>
      <c r="F837" s="1" t="str">
        <v>L-021247-00-0005</v>
      </c>
      <c r="G837" s="1">
        <v>1</v>
      </c>
      <c r="H837" s="1">
        <v>1</v>
      </c>
      <c r="I837" s="1">
        <v>0</v>
      </c>
      <c r="J837" s="1" t="str">
        <v>Kalyani</v>
      </c>
      <c r="K837" s="1">
        <v>0</v>
      </c>
      <c r="L837" s="1"/>
      <c r="M837" s="1">
        <f t="shared" si="39"/>
        <v>32912</v>
      </c>
      <c r="N837" s="1">
        <f t="shared" si="40"/>
        <v>32912</v>
      </c>
      <c r="O837" s="1">
        <f t="shared" si="41"/>
        <v>0</v>
      </c>
    </row>
    <row r="838" spans="1:15" x14ac:dyDescent="0.25">
      <c r="A838" s="1" t="str">
        <v>Dharmacon</v>
      </c>
      <c r="B838" s="1">
        <v>32912</v>
      </c>
      <c r="C838" s="1" t="str">
        <v>O061725IN3298043G</v>
      </c>
      <c r="D838" s="2">
        <v>45832</v>
      </c>
      <c r="E838" s="2">
        <v>45839</v>
      </c>
      <c r="F838" s="1" t="str">
        <v>L-003422-00-0005</v>
      </c>
      <c r="G838" s="1">
        <v>1</v>
      </c>
      <c r="H838" s="1">
        <v>1</v>
      </c>
      <c r="I838" s="1">
        <v>0</v>
      </c>
      <c r="J838" s="1" t="str">
        <v>Kalyani</v>
      </c>
      <c r="K838" s="1">
        <v>0</v>
      </c>
      <c r="L838" s="1"/>
      <c r="M838" s="1">
        <f t="shared" si="39"/>
        <v>32912</v>
      </c>
      <c r="N838" s="1">
        <f t="shared" si="40"/>
        <v>32912</v>
      </c>
      <c r="O838" s="1">
        <f t="shared" si="41"/>
        <v>0</v>
      </c>
    </row>
    <row r="839" spans="1:15" x14ac:dyDescent="0.25">
      <c r="A839" s="1" t="str">
        <v>Dharmacon</v>
      </c>
      <c r="B839" s="1">
        <v>86240</v>
      </c>
      <c r="C839" s="1" t="str">
        <v>O061725IN3298043G</v>
      </c>
      <c r="D839" s="2">
        <v>45832</v>
      </c>
      <c r="E839" s="2">
        <v>45839</v>
      </c>
      <c r="F839" s="1" t="str">
        <v>G-CUSTOM-1157519</v>
      </c>
      <c r="G839" s="1">
        <v>1</v>
      </c>
      <c r="H839" s="1">
        <v>1</v>
      </c>
      <c r="I839" s="1">
        <v>0</v>
      </c>
      <c r="J839" s="1" t="str">
        <v>Hyderabad</v>
      </c>
      <c r="K839" s="1">
        <v>0</v>
      </c>
      <c r="L839" s="1"/>
      <c r="M839" s="1">
        <f t="shared" si="39"/>
        <v>86240</v>
      </c>
      <c r="N839" s="1">
        <f t="shared" si="40"/>
        <v>86240</v>
      </c>
      <c r="O839" s="1">
        <f t="shared" si="41"/>
        <v>0</v>
      </c>
    </row>
    <row r="840" spans="1:15" x14ac:dyDescent="0.25">
      <c r="A840" s="1" t="str">
        <v>Dharmacon</v>
      </c>
      <c r="B840" s="1">
        <v>32912</v>
      </c>
      <c r="C840" s="1" t="str">
        <v>O061725IN3298043G</v>
      </c>
      <c r="D840" s="2">
        <v>45832</v>
      </c>
      <c r="E840" s="2">
        <v>45839</v>
      </c>
      <c r="F840" s="1" t="str">
        <v>L-047897-01-0005</v>
      </c>
      <c r="G840" s="1">
        <v>1</v>
      </c>
      <c r="H840" s="1">
        <v>1</v>
      </c>
      <c r="I840" s="1">
        <v>0</v>
      </c>
      <c r="J840" s="1" t="str">
        <v>Delhi</v>
      </c>
      <c r="K840" s="1">
        <v>0</v>
      </c>
      <c r="L840" s="1"/>
      <c r="M840" s="1">
        <f t="shared" si="39"/>
        <v>32912</v>
      </c>
      <c r="N840" s="1">
        <f t="shared" si="40"/>
        <v>32912</v>
      </c>
      <c r="O840" s="1">
        <f t="shared" si="41"/>
        <v>0</v>
      </c>
    </row>
    <row r="841" spans="1:15" x14ac:dyDescent="0.25">
      <c r="A841" s="1" t="str">
        <v>Dharmacon</v>
      </c>
      <c r="B841" s="1">
        <v>29040</v>
      </c>
      <c r="C841" s="1" t="str">
        <v>O061725IN3298043G</v>
      </c>
      <c r="D841" s="2">
        <v>45832</v>
      </c>
      <c r="E841" s="2">
        <v>45839</v>
      </c>
      <c r="F841" s="1" t="str">
        <v>V3SH11258-245429352</v>
      </c>
      <c r="G841" s="1">
        <v>1</v>
      </c>
      <c r="H841" s="1">
        <v>1</v>
      </c>
      <c r="I841" s="1">
        <v>0</v>
      </c>
      <c r="J841" s="1" t="str">
        <v>Chandigarh</v>
      </c>
      <c r="K841" s="1">
        <v>0</v>
      </c>
      <c r="L841" s="1"/>
      <c r="M841" s="1">
        <f t="shared" si="39"/>
        <v>29040</v>
      </c>
      <c r="N841" s="1">
        <f t="shared" si="40"/>
        <v>29040</v>
      </c>
      <c r="O841" s="1">
        <f t="shared" si="41"/>
        <v>0</v>
      </c>
    </row>
    <row r="842" spans="1:15" x14ac:dyDescent="0.25">
      <c r="A842" s="1" t="str">
        <v>Dharmacon</v>
      </c>
      <c r="B842" s="1">
        <v>4840</v>
      </c>
      <c r="C842" s="1" t="str">
        <v>O061725IN3298043G</v>
      </c>
      <c r="D842" s="2">
        <v>45832</v>
      </c>
      <c r="E842" s="2">
        <v>45839</v>
      </c>
      <c r="F842" s="1" t="str">
        <v>YSC6273-201936988</v>
      </c>
      <c r="G842" s="1">
        <v>1</v>
      </c>
      <c r="H842" s="1">
        <v>1</v>
      </c>
      <c r="I842" s="1">
        <v>0</v>
      </c>
      <c r="J842" s="1" t="str">
        <v>Delhi</v>
      </c>
      <c r="K842" s="1">
        <v>0</v>
      </c>
      <c r="L842" s="1"/>
      <c r="M842" s="1">
        <f t="shared" si="39"/>
        <v>4840</v>
      </c>
      <c r="N842" s="1">
        <f t="shared" si="40"/>
        <v>4840</v>
      </c>
      <c r="O842" s="1">
        <f t="shared" si="41"/>
        <v>0</v>
      </c>
    </row>
    <row r="843" spans="1:15" x14ac:dyDescent="0.25">
      <c r="A843" s="1" t="str">
        <v>Dharmacon</v>
      </c>
      <c r="B843" s="1">
        <v>6336</v>
      </c>
      <c r="C843" s="1" t="str">
        <v>O061725IN3298043G</v>
      </c>
      <c r="D843" s="2">
        <v>45832</v>
      </c>
      <c r="E843" s="2">
        <v>45839</v>
      </c>
      <c r="F843" s="1" t="str">
        <v>OEC4987-200829875</v>
      </c>
      <c r="G843" s="1">
        <v>1</v>
      </c>
      <c r="H843" s="1">
        <v>1</v>
      </c>
      <c r="I843" s="1">
        <v>0</v>
      </c>
      <c r="J843" s="1" t="str">
        <v>Kharagpur</v>
      </c>
      <c r="K843" s="1">
        <v>0</v>
      </c>
      <c r="L843" s="1"/>
      <c r="M843" s="1">
        <f t="shared" si="39"/>
        <v>6336</v>
      </c>
      <c r="N843" s="1">
        <f t="shared" si="40"/>
        <v>6336</v>
      </c>
      <c r="O843" s="1">
        <f t="shared" si="41"/>
        <v>0</v>
      </c>
    </row>
    <row r="844" spans="1:15" x14ac:dyDescent="0.25">
      <c r="A844" s="1" t="str">
        <v>Dharmacon</v>
      </c>
      <c r="B844" s="1">
        <v>6336</v>
      </c>
      <c r="C844" s="1" t="str">
        <v>O061725IN3298043G</v>
      </c>
      <c r="D844" s="2">
        <v>45832</v>
      </c>
      <c r="E844" s="2">
        <v>45839</v>
      </c>
      <c r="F844" s="1" t="str">
        <v>OEC4987-213606323</v>
      </c>
      <c r="G844" s="1">
        <v>1</v>
      </c>
      <c r="H844" s="1">
        <v>1</v>
      </c>
      <c r="I844" s="1">
        <v>0</v>
      </c>
      <c r="J844" s="1" t="str">
        <v>Kharagpur</v>
      </c>
      <c r="K844" s="1">
        <v>0</v>
      </c>
      <c r="L844" s="1"/>
      <c r="M844" s="1">
        <f t="shared" si="39"/>
        <v>6336</v>
      </c>
      <c r="N844" s="1">
        <f t="shared" si="40"/>
        <v>6336</v>
      </c>
      <c r="O844" s="1">
        <f t="shared" si="41"/>
        <v>0</v>
      </c>
    </row>
    <row r="845" spans="1:15" x14ac:dyDescent="0.25">
      <c r="A845" s="1" t="str">
        <v>Dharmacon</v>
      </c>
      <c r="B845" s="1">
        <v>6336</v>
      </c>
      <c r="C845" s="1" t="str">
        <v>O061725IN3298043G</v>
      </c>
      <c r="D845" s="2">
        <v>45832</v>
      </c>
      <c r="E845" s="2">
        <v>45839</v>
      </c>
      <c r="F845" s="1" t="str">
        <v>OEC4987-213606322</v>
      </c>
      <c r="G845" s="1">
        <v>1</v>
      </c>
      <c r="H845" s="1">
        <v>1</v>
      </c>
      <c r="I845" s="1">
        <v>0</v>
      </c>
      <c r="J845" s="1" t="str">
        <v>Kharagpur</v>
      </c>
      <c r="K845" s="1">
        <v>0</v>
      </c>
      <c r="L845" s="1"/>
      <c r="M845" s="1">
        <f t="shared" si="39"/>
        <v>6336</v>
      </c>
      <c r="N845" s="1">
        <f t="shared" si="40"/>
        <v>6336</v>
      </c>
      <c r="O845" s="1">
        <f t="shared" si="41"/>
        <v>0</v>
      </c>
    </row>
    <row r="846" spans="1:15" x14ac:dyDescent="0.25">
      <c r="A846" s="1" t="str">
        <v>Dharmacon</v>
      </c>
      <c r="B846" s="1">
        <v>0</v>
      </c>
      <c r="C846" s="1" t="str">
        <v>O061725IN3298043G</v>
      </c>
      <c r="D846" s="2">
        <v>45832</v>
      </c>
      <c r="E846" s="2">
        <v>45839</v>
      </c>
      <c r="F846" s="1" t="str">
        <v>LQ-093328-02-0002</v>
      </c>
      <c r="G846" s="1">
        <v>1</v>
      </c>
      <c r="H846" s="1">
        <v>1</v>
      </c>
      <c r="I846" s="1">
        <v>0</v>
      </c>
      <c r="J846" s="1" t="str">
        <v>Lucknow</v>
      </c>
      <c r="K846" s="1">
        <v>0</v>
      </c>
      <c r="L846" s="1"/>
      <c r="M846" s="1">
        <f t="shared" si="39"/>
        <v>0</v>
      </c>
      <c r="N846" s="1">
        <f t="shared" si="40"/>
        <v>0</v>
      </c>
      <c r="O846" s="1">
        <f t="shared" si="41"/>
        <v>0</v>
      </c>
    </row>
    <row r="847" spans="1:15" x14ac:dyDescent="0.25">
      <c r="A847" s="1" t="str">
        <v>NovaBiosys</v>
      </c>
      <c r="B847" s="1">
        <v>5906.25</v>
      </c>
      <c r="C847" s="1" t="str">
        <v>NBS/25-26/182</v>
      </c>
      <c r="D847" s="2">
        <v>45834</v>
      </c>
      <c r="E847" s="2">
        <v>45839</v>
      </c>
      <c r="F847" s="1">
        <v>93070</v>
      </c>
      <c r="G847" s="1">
        <v>1</v>
      </c>
      <c r="H847" s="1">
        <v>1</v>
      </c>
      <c r="I847" s="1">
        <v>0</v>
      </c>
      <c r="J847" s="1" t="str">
        <v>Delhi</v>
      </c>
      <c r="K847" s="1">
        <v>0</v>
      </c>
      <c r="L847" s="1"/>
      <c r="M847" s="1">
        <f t="shared" si="39"/>
        <v>5906.25</v>
      </c>
      <c r="N847" s="1">
        <f t="shared" si="40"/>
        <v>5906.25</v>
      </c>
      <c r="O847" s="1">
        <f t="shared" si="41"/>
        <v>0</v>
      </c>
    </row>
    <row r="848" spans="1:15" x14ac:dyDescent="0.25">
      <c r="A848" s="1" t="str">
        <v>Affinity</v>
      </c>
      <c r="B848" s="1">
        <v>11000</v>
      </c>
      <c r="C848" s="1" t="str">
        <v>2506261N-BI</v>
      </c>
      <c r="D848" s="2">
        <v>45838</v>
      </c>
      <c r="E848" s="2">
        <v>45841</v>
      </c>
      <c r="F848" s="1" t="str">
        <v>AF7021</v>
      </c>
      <c r="G848" s="1">
        <v>1</v>
      </c>
      <c r="H848" s="1">
        <v>1</v>
      </c>
      <c r="I848" s="1">
        <v>0</v>
      </c>
      <c r="J848" s="1" t="str">
        <v>Delhi</v>
      </c>
      <c r="K848" s="1">
        <v>0</v>
      </c>
      <c r="L848" s="1"/>
      <c r="M848" s="1">
        <f t="shared" si="39"/>
        <v>11000</v>
      </c>
      <c r="N848" s="1">
        <f t="shared" si="40"/>
        <v>11000</v>
      </c>
      <c r="O848" s="1">
        <f t="shared" si="41"/>
        <v>0</v>
      </c>
    </row>
    <row r="849" spans="1:15" x14ac:dyDescent="0.25">
      <c r="A849" s="1" t="str">
        <v>Mabtech</v>
      </c>
      <c r="B849" s="1">
        <v>12038.400000000001</v>
      </c>
      <c r="C849" s="1" t="str">
        <v>SE041175</v>
      </c>
      <c r="D849" s="2">
        <v>45835</v>
      </c>
      <c r="E849" s="2">
        <v>45841</v>
      </c>
      <c r="F849" s="1" t="str">
        <v>3617-1</v>
      </c>
      <c r="G849" s="1">
        <v>4</v>
      </c>
      <c r="H849" s="1">
        <v>4</v>
      </c>
      <c r="I849" s="1">
        <v>0</v>
      </c>
      <c r="J849" s="1" t="str">
        <v>Banglore</v>
      </c>
      <c r="K849" s="1">
        <v>0</v>
      </c>
      <c r="L849" s="1"/>
      <c r="M849" s="1">
        <f t="shared" si="39"/>
        <v>48153.600000000006</v>
      </c>
      <c r="N849" s="1">
        <f t="shared" si="40"/>
        <v>48153.600000000006</v>
      </c>
      <c r="O849" s="1">
        <f t="shared" si="41"/>
        <v>0</v>
      </c>
    </row>
    <row r="850" spans="1:15" x14ac:dyDescent="0.25">
      <c r="A850" s="1" t="str">
        <v>NovaBiosys</v>
      </c>
      <c r="B850" s="1">
        <v>5906.25</v>
      </c>
      <c r="C850" s="1" t="str">
        <v>NBS/25-26/205</v>
      </c>
      <c r="D850" s="2">
        <v>45840</v>
      </c>
      <c r="E850" s="2">
        <v>45841</v>
      </c>
      <c r="F850" s="1">
        <v>93070</v>
      </c>
      <c r="G850" s="1">
        <v>1</v>
      </c>
      <c r="H850" s="1">
        <v>1</v>
      </c>
      <c r="I850" s="1">
        <v>0</v>
      </c>
      <c r="J850" s="1" t="str">
        <v>Delhi</v>
      </c>
      <c r="K850" s="1">
        <v>0</v>
      </c>
      <c r="L850" s="1"/>
      <c r="M850" s="1">
        <f t="shared" si="39"/>
        <v>5906.25</v>
      </c>
      <c r="N850" s="1">
        <f t="shared" si="40"/>
        <v>5906.25</v>
      </c>
      <c r="O850" s="1">
        <f t="shared" si="41"/>
        <v>0</v>
      </c>
    </row>
    <row r="851" spans="1:15" x14ac:dyDescent="0.25">
      <c r="A851" s="1" t="str">
        <v>BioLegend</v>
      </c>
      <c r="B851" s="1">
        <v>12777.599999999999</v>
      </c>
      <c r="C851" s="1" t="str">
        <v xml:space="preserve">EED116824  </v>
      </c>
      <c r="D851" s="2">
        <v>45835</v>
      </c>
      <c r="E851" s="2">
        <v>45845</v>
      </c>
      <c r="F851" s="1">
        <v>100222</v>
      </c>
      <c r="G851" s="1">
        <v>1</v>
      </c>
      <c r="H851" s="1">
        <v>1</v>
      </c>
      <c r="I851" s="1">
        <v>0</v>
      </c>
      <c r="J851" s="1" t="str">
        <v>Kolkata</v>
      </c>
      <c r="K851" s="1">
        <v>0</v>
      </c>
      <c r="L851" s="1"/>
      <c r="M851" s="1">
        <f t="shared" si="39"/>
        <v>12777.599999999999</v>
      </c>
      <c r="N851" s="1">
        <f t="shared" si="40"/>
        <v>12777.599999999999</v>
      </c>
      <c r="O851" s="1">
        <f t="shared" si="41"/>
        <v>0</v>
      </c>
    </row>
    <row r="852" spans="1:15" x14ac:dyDescent="0.25">
      <c r="A852" s="1" t="str">
        <v>BioLegend</v>
      </c>
      <c r="B852" s="1">
        <v>1584</v>
      </c>
      <c r="C852" s="1" t="str">
        <v xml:space="preserve">EED116824  </v>
      </c>
      <c r="D852" s="2">
        <v>45835</v>
      </c>
      <c r="E852" s="2">
        <v>45845</v>
      </c>
      <c r="F852" s="1">
        <v>100305</v>
      </c>
      <c r="G852" s="1">
        <v>1</v>
      </c>
      <c r="H852" s="1">
        <v>1</v>
      </c>
      <c r="I852" s="1">
        <v>0</v>
      </c>
      <c r="J852" s="1" t="str">
        <v>Delhi</v>
      </c>
      <c r="K852" s="1">
        <v>0</v>
      </c>
      <c r="L852" s="1"/>
      <c r="M852" s="1">
        <f t="shared" si="39"/>
        <v>1584</v>
      </c>
      <c r="N852" s="1">
        <f t="shared" si="40"/>
        <v>1584</v>
      </c>
      <c r="O852" s="1">
        <f t="shared" si="41"/>
        <v>0</v>
      </c>
    </row>
    <row r="853" spans="1:15" x14ac:dyDescent="0.25">
      <c r="A853" s="1" t="str">
        <v>BioLegend</v>
      </c>
      <c r="B853" s="1">
        <v>5544</v>
      </c>
      <c r="C853" s="1" t="str">
        <v xml:space="preserve">EED116824  </v>
      </c>
      <c r="D853" s="2">
        <v>45835</v>
      </c>
      <c r="E853" s="2">
        <v>45845</v>
      </c>
      <c r="F853" s="1">
        <v>100312</v>
      </c>
      <c r="G853" s="1">
        <v>1</v>
      </c>
      <c r="H853" s="1">
        <v>1</v>
      </c>
      <c r="I853" s="1">
        <v>0</v>
      </c>
      <c r="J853" s="1" t="str">
        <v>Delhi</v>
      </c>
      <c r="K853" s="1">
        <v>0</v>
      </c>
      <c r="L853" s="1"/>
      <c r="M853" s="1">
        <f t="shared" si="39"/>
        <v>5544</v>
      </c>
      <c r="N853" s="1">
        <f t="shared" si="40"/>
        <v>5544</v>
      </c>
      <c r="O853" s="1">
        <f t="shared" si="41"/>
        <v>0</v>
      </c>
    </row>
    <row r="854" spans="1:15" x14ac:dyDescent="0.25">
      <c r="A854" s="1" t="str">
        <v>BioLegend</v>
      </c>
      <c r="B854" s="1">
        <v>15206.400000000001</v>
      </c>
      <c r="C854" s="1" t="str">
        <v xml:space="preserve">EED116824  </v>
      </c>
      <c r="D854" s="2">
        <v>45835</v>
      </c>
      <c r="E854" s="2">
        <v>45845</v>
      </c>
      <c r="F854" s="1">
        <v>100432</v>
      </c>
      <c r="G854" s="1">
        <v>1</v>
      </c>
      <c r="H854" s="1">
        <v>1</v>
      </c>
      <c r="I854" s="1">
        <v>0</v>
      </c>
      <c r="J854" s="1" t="str">
        <v>Bhuvneshwar</v>
      </c>
      <c r="K854" s="1">
        <v>0</v>
      </c>
      <c r="L854" s="1"/>
      <c r="M854" s="1">
        <f t="shared" si="39"/>
        <v>15206.400000000001</v>
      </c>
      <c r="N854" s="1">
        <f t="shared" si="40"/>
        <v>15206.400000000001</v>
      </c>
      <c r="O854" s="1">
        <f t="shared" si="41"/>
        <v>0</v>
      </c>
    </row>
    <row r="855" spans="1:15" x14ac:dyDescent="0.25">
      <c r="A855" s="1" t="str">
        <v>BioLegend</v>
      </c>
      <c r="B855" s="1">
        <v>5227.2</v>
      </c>
      <c r="C855" s="1" t="str">
        <v xml:space="preserve">EED116824  </v>
      </c>
      <c r="D855" s="2">
        <v>45835</v>
      </c>
      <c r="E855" s="2">
        <v>45845</v>
      </c>
      <c r="F855" s="1">
        <v>100706</v>
      </c>
      <c r="G855" s="1">
        <v>1</v>
      </c>
      <c r="H855" s="1">
        <v>1</v>
      </c>
      <c r="I855" s="1">
        <v>0</v>
      </c>
      <c r="J855" s="1" t="str">
        <v>Kolkata</v>
      </c>
      <c r="K855" s="1">
        <v>0</v>
      </c>
      <c r="L855" s="1"/>
      <c r="M855" s="1">
        <f t="shared" si="39"/>
        <v>5227.2</v>
      </c>
      <c r="N855" s="1">
        <f t="shared" si="40"/>
        <v>5227.2</v>
      </c>
      <c r="O855" s="1">
        <f t="shared" si="41"/>
        <v>0</v>
      </c>
    </row>
    <row r="856" spans="1:15" x14ac:dyDescent="0.25">
      <c r="A856" s="1" t="str">
        <v>BioLegend</v>
      </c>
      <c r="B856" s="1">
        <v>2956.8</v>
      </c>
      <c r="C856" s="1" t="str">
        <v xml:space="preserve">EED116824  </v>
      </c>
      <c r="D856" s="2">
        <v>45835</v>
      </c>
      <c r="E856" s="2">
        <v>45845</v>
      </c>
      <c r="F856" s="1">
        <v>101207</v>
      </c>
      <c r="G856" s="1">
        <v>1</v>
      </c>
      <c r="H856" s="1">
        <v>1</v>
      </c>
      <c r="I856" s="1">
        <v>0</v>
      </c>
      <c r="J856" s="1" t="str">
        <v>Kolkata</v>
      </c>
      <c r="K856" s="1">
        <v>0</v>
      </c>
      <c r="L856" s="1"/>
      <c r="M856" s="1">
        <f t="shared" si="39"/>
        <v>2956.8</v>
      </c>
      <c r="N856" s="1">
        <f t="shared" si="40"/>
        <v>2956.8</v>
      </c>
      <c r="O856" s="1">
        <f t="shared" si="41"/>
        <v>0</v>
      </c>
    </row>
    <row r="857" spans="1:15" x14ac:dyDescent="0.25">
      <c r="A857" s="1" t="str">
        <v>BioLegend</v>
      </c>
      <c r="B857" s="1">
        <v>5332.8</v>
      </c>
      <c r="C857" s="1" t="str">
        <v xml:space="preserve">EED116824  </v>
      </c>
      <c r="D857" s="2">
        <v>45835</v>
      </c>
      <c r="E857" s="2">
        <v>45845</v>
      </c>
      <c r="F857" s="1">
        <v>104419</v>
      </c>
      <c r="G857" s="1">
        <v>1</v>
      </c>
      <c r="H857" s="1">
        <v>1</v>
      </c>
      <c r="I857" s="1">
        <v>0</v>
      </c>
      <c r="J857" s="1" t="str">
        <v>Hyderabad</v>
      </c>
      <c r="K857" s="1">
        <v>0</v>
      </c>
      <c r="L857" s="1"/>
      <c r="M857" s="1">
        <f t="shared" si="39"/>
        <v>5332.8</v>
      </c>
      <c r="N857" s="1">
        <f t="shared" si="40"/>
        <v>5332.8</v>
      </c>
      <c r="O857" s="1">
        <f t="shared" si="41"/>
        <v>0</v>
      </c>
    </row>
    <row r="858" spans="1:15" x14ac:dyDescent="0.25">
      <c r="A858" s="1" t="str">
        <v>BioLegend</v>
      </c>
      <c r="B858" s="1">
        <v>2851.2</v>
      </c>
      <c r="C858" s="1" t="str">
        <v xml:space="preserve">EED116824  </v>
      </c>
      <c r="D858" s="2">
        <v>45835</v>
      </c>
      <c r="E858" s="2">
        <v>45845</v>
      </c>
      <c r="F858" s="1">
        <v>116101</v>
      </c>
      <c r="G858" s="1">
        <v>1</v>
      </c>
      <c r="H858" s="1">
        <v>1</v>
      </c>
      <c r="I858" s="1">
        <v>0</v>
      </c>
      <c r="J858" s="1" t="str">
        <v>Delhi</v>
      </c>
      <c r="K858" s="1">
        <v>0</v>
      </c>
      <c r="L858" s="1"/>
      <c r="M858" s="1">
        <f t="shared" si="39"/>
        <v>2851.2</v>
      </c>
      <c r="N858" s="1">
        <f t="shared" si="40"/>
        <v>2851.2</v>
      </c>
      <c r="O858" s="1">
        <f t="shared" si="41"/>
        <v>0</v>
      </c>
    </row>
    <row r="859" spans="1:15" x14ac:dyDescent="0.25">
      <c r="A859" s="1" t="str">
        <v>BioLegend</v>
      </c>
      <c r="B859" s="1">
        <v>4963.2</v>
      </c>
      <c r="C859" s="1" t="str">
        <v xml:space="preserve">EED116824  </v>
      </c>
      <c r="D859" s="2">
        <v>45835</v>
      </c>
      <c r="E859" s="2">
        <v>45845</v>
      </c>
      <c r="F859" s="1">
        <v>117323</v>
      </c>
      <c r="G859" s="1">
        <v>1</v>
      </c>
      <c r="H859" s="1">
        <v>1</v>
      </c>
      <c r="I859" s="1">
        <v>0</v>
      </c>
      <c r="J859" s="1" t="str">
        <v>Kolkata</v>
      </c>
      <c r="K859" s="1">
        <v>0</v>
      </c>
      <c r="L859" s="1"/>
      <c r="M859" s="1">
        <f t="shared" si="39"/>
        <v>4963.2</v>
      </c>
      <c r="N859" s="1">
        <f t="shared" si="40"/>
        <v>4963.2</v>
      </c>
      <c r="O859" s="1">
        <f t="shared" si="41"/>
        <v>0</v>
      </c>
    </row>
    <row r="860" spans="1:15" x14ac:dyDescent="0.25">
      <c r="A860" s="1" t="str">
        <v>BioLegend</v>
      </c>
      <c r="B860" s="1">
        <v>7761.6</v>
      </c>
      <c r="C860" s="1" t="str">
        <v xml:space="preserve">EED116824  </v>
      </c>
      <c r="D860" s="2">
        <v>45835</v>
      </c>
      <c r="E860" s="2">
        <v>45845</v>
      </c>
      <c r="F860" s="1">
        <v>125611</v>
      </c>
      <c r="G860" s="1">
        <v>1</v>
      </c>
      <c r="H860" s="1">
        <v>1</v>
      </c>
      <c r="I860" s="1">
        <v>0</v>
      </c>
      <c r="J860" s="1" t="str">
        <v>Delhi</v>
      </c>
      <c r="K860" s="1">
        <v>0</v>
      </c>
      <c r="L860" s="1"/>
      <c r="M860" s="1">
        <f t="shared" si="39"/>
        <v>7761.6</v>
      </c>
      <c r="N860" s="1">
        <f t="shared" si="40"/>
        <v>7761.6</v>
      </c>
      <c r="O860" s="1">
        <f t="shared" si="41"/>
        <v>0</v>
      </c>
    </row>
    <row r="861" spans="1:15" x14ac:dyDescent="0.25">
      <c r="A861" s="1" t="str">
        <v>BioLegend</v>
      </c>
      <c r="B861" s="1">
        <v>5227.2</v>
      </c>
      <c r="C861" s="1" t="str">
        <v xml:space="preserve">EED116824  </v>
      </c>
      <c r="D861" s="2">
        <v>45835</v>
      </c>
      <c r="E861" s="2">
        <v>45845</v>
      </c>
      <c r="F861" s="1">
        <v>127617</v>
      </c>
      <c r="G861" s="1">
        <v>1</v>
      </c>
      <c r="H861" s="1">
        <v>1</v>
      </c>
      <c r="I861" s="1">
        <v>0</v>
      </c>
      <c r="J861" s="1" t="str">
        <v>Kolkata</v>
      </c>
      <c r="K861" s="1">
        <v>0</v>
      </c>
      <c r="L861" s="1"/>
      <c r="M861" s="1">
        <f t="shared" si="39"/>
        <v>5227.2</v>
      </c>
      <c r="N861" s="1">
        <f t="shared" si="40"/>
        <v>5227.2</v>
      </c>
      <c r="O861" s="1">
        <f t="shared" si="41"/>
        <v>0</v>
      </c>
    </row>
    <row r="862" spans="1:15" x14ac:dyDescent="0.25">
      <c r="A862" s="1" t="str">
        <v>BioLegend</v>
      </c>
      <c r="B862" s="1">
        <v>17688</v>
      </c>
      <c r="C862" s="1" t="str">
        <v xml:space="preserve">EED116824  </v>
      </c>
      <c r="D862" s="2">
        <v>45835</v>
      </c>
      <c r="E862" s="2">
        <v>45845</v>
      </c>
      <c r="F862" s="1">
        <v>128012</v>
      </c>
      <c r="G862" s="1">
        <v>1</v>
      </c>
      <c r="H862" s="1">
        <v>1</v>
      </c>
      <c r="I862" s="1">
        <v>0</v>
      </c>
      <c r="J862" s="1" t="str">
        <v>Kolkata</v>
      </c>
      <c r="K862" s="1">
        <v>0</v>
      </c>
      <c r="L862" s="1"/>
      <c r="M862" s="1">
        <f t="shared" si="39"/>
        <v>17688</v>
      </c>
      <c r="N862" s="1">
        <f t="shared" si="40"/>
        <v>17688</v>
      </c>
      <c r="O862" s="1">
        <f t="shared" si="41"/>
        <v>0</v>
      </c>
    </row>
    <row r="863" spans="1:15" x14ac:dyDescent="0.25">
      <c r="A863" s="1" t="str">
        <v>BioLegend</v>
      </c>
      <c r="B863" s="1">
        <v>14190</v>
      </c>
      <c r="C863" s="1" t="str">
        <v xml:space="preserve">EED116824  </v>
      </c>
      <c r="D863" s="2">
        <v>45835</v>
      </c>
      <c r="E863" s="2">
        <v>45845</v>
      </c>
      <c r="F863" s="1">
        <v>129817</v>
      </c>
      <c r="G863" s="1">
        <v>1</v>
      </c>
      <c r="H863" s="1">
        <v>1</v>
      </c>
      <c r="I863" s="1">
        <v>0</v>
      </c>
      <c r="J863" s="1" t="str">
        <v>Delhi</v>
      </c>
      <c r="K863" s="1">
        <v>0</v>
      </c>
      <c r="L863" s="1"/>
      <c r="M863" s="1">
        <f t="shared" si="39"/>
        <v>14190</v>
      </c>
      <c r="N863" s="1">
        <f t="shared" si="40"/>
        <v>14190</v>
      </c>
      <c r="O863" s="1">
        <f t="shared" si="41"/>
        <v>0</v>
      </c>
    </row>
    <row r="864" spans="1:15" x14ac:dyDescent="0.25">
      <c r="A864" s="1" t="str">
        <v>BioLegend</v>
      </c>
      <c r="B864" s="1">
        <v>7867.2000000000007</v>
      </c>
      <c r="C864" s="1" t="str">
        <v xml:space="preserve">EED116824  </v>
      </c>
      <c r="D864" s="2">
        <v>45835</v>
      </c>
      <c r="E864" s="2">
        <v>45845</v>
      </c>
      <c r="F864" s="1">
        <v>300005</v>
      </c>
      <c r="G864" s="1">
        <v>1</v>
      </c>
      <c r="H864" s="1">
        <v>1</v>
      </c>
      <c r="I864" s="1">
        <v>0</v>
      </c>
      <c r="J864" s="1" t="str">
        <v>Kolkata</v>
      </c>
      <c r="K864" s="1">
        <v>0</v>
      </c>
      <c r="L864" s="1"/>
      <c r="M864" s="1">
        <f t="shared" si="39"/>
        <v>7867.2000000000007</v>
      </c>
      <c r="N864" s="1">
        <f t="shared" si="40"/>
        <v>7867.2000000000007</v>
      </c>
      <c r="O864" s="1">
        <f t="shared" si="41"/>
        <v>0</v>
      </c>
    </row>
    <row r="865" spans="1:15" x14ac:dyDescent="0.25">
      <c r="A865" s="1" t="str">
        <v>BioLegend</v>
      </c>
      <c r="B865" s="1">
        <v>20908.8</v>
      </c>
      <c r="C865" s="1" t="str">
        <v xml:space="preserve">EED116824  </v>
      </c>
      <c r="D865" s="2">
        <v>45835</v>
      </c>
      <c r="E865" s="2">
        <v>45845</v>
      </c>
      <c r="F865" s="1">
        <v>300332</v>
      </c>
      <c r="G865" s="1">
        <v>2</v>
      </c>
      <c r="H865" s="1">
        <v>2</v>
      </c>
      <c r="I865" s="1">
        <v>0</v>
      </c>
      <c r="J865" s="1" t="str">
        <v>Kolkata</v>
      </c>
      <c r="K865" s="1">
        <v>0</v>
      </c>
      <c r="L865" s="1"/>
      <c r="M865" s="1">
        <f t="shared" si="39"/>
        <v>41817.599999999999</v>
      </c>
      <c r="N865" s="1">
        <f t="shared" si="40"/>
        <v>41817.599999999999</v>
      </c>
      <c r="O865" s="1">
        <f t="shared" si="41"/>
        <v>0</v>
      </c>
    </row>
    <row r="866" spans="1:15" x14ac:dyDescent="0.25">
      <c r="A866" s="1" t="str">
        <v>BioLegend</v>
      </c>
      <c r="B866" s="1">
        <v>18216</v>
      </c>
      <c r="C866" s="1" t="str">
        <v xml:space="preserve">EED116824  </v>
      </c>
      <c r="D866" s="2">
        <v>45835</v>
      </c>
      <c r="E866" s="2">
        <v>45845</v>
      </c>
      <c r="F866" s="1">
        <v>302820</v>
      </c>
      <c r="G866" s="1">
        <v>1</v>
      </c>
      <c r="H866" s="1">
        <v>1</v>
      </c>
      <c r="I866" s="1">
        <v>0</v>
      </c>
      <c r="J866" s="1" t="str">
        <v>Kolkata</v>
      </c>
      <c r="K866" s="1">
        <v>0</v>
      </c>
      <c r="L866" s="1"/>
      <c r="M866" s="1">
        <f t="shared" si="39"/>
        <v>18216</v>
      </c>
      <c r="N866" s="1">
        <f t="shared" si="40"/>
        <v>18216</v>
      </c>
      <c r="O866" s="1">
        <f t="shared" si="41"/>
        <v>0</v>
      </c>
    </row>
    <row r="867" spans="1:15" x14ac:dyDescent="0.25">
      <c r="A867" s="1" t="str">
        <v>BioLegend</v>
      </c>
      <c r="B867" s="1">
        <v>7867.2000000000007</v>
      </c>
      <c r="C867" s="1" t="str">
        <v xml:space="preserve">EED116824  </v>
      </c>
      <c r="D867" s="2">
        <v>45835</v>
      </c>
      <c r="E867" s="2">
        <v>45845</v>
      </c>
      <c r="F867" s="1">
        <v>302934</v>
      </c>
      <c r="G867" s="1">
        <v>2</v>
      </c>
      <c r="H867" s="1">
        <v>2</v>
      </c>
      <c r="I867" s="1">
        <v>0</v>
      </c>
      <c r="J867" s="1" t="str">
        <v>Kolkata</v>
      </c>
      <c r="K867" s="1">
        <v>0</v>
      </c>
      <c r="L867" s="1"/>
      <c r="M867" s="1">
        <f t="shared" si="39"/>
        <v>15734.400000000001</v>
      </c>
      <c r="N867" s="1">
        <f t="shared" si="40"/>
        <v>15734.400000000001</v>
      </c>
      <c r="O867" s="1">
        <f t="shared" si="41"/>
        <v>0</v>
      </c>
    </row>
    <row r="868" spans="1:15" x14ac:dyDescent="0.25">
      <c r="A868" s="1" t="str">
        <v>BioLegend</v>
      </c>
      <c r="B868" s="1">
        <v>13992</v>
      </c>
      <c r="C868" s="1" t="str">
        <v xml:space="preserve">EED116824  </v>
      </c>
      <c r="D868" s="2">
        <v>45835</v>
      </c>
      <c r="E868" s="2">
        <v>45845</v>
      </c>
      <c r="F868" s="1">
        <v>304022</v>
      </c>
      <c r="G868" s="1">
        <v>1</v>
      </c>
      <c r="H868" s="1">
        <v>1</v>
      </c>
      <c r="I868" s="1">
        <v>0</v>
      </c>
      <c r="J868" s="1" t="str">
        <v>Kolkata</v>
      </c>
      <c r="K868" s="1">
        <v>0</v>
      </c>
      <c r="L868" s="1"/>
      <c r="M868" s="1">
        <f t="shared" si="39"/>
        <v>13992</v>
      </c>
      <c r="N868" s="1">
        <f t="shared" si="40"/>
        <v>13992</v>
      </c>
      <c r="O868" s="1">
        <f t="shared" si="41"/>
        <v>0</v>
      </c>
    </row>
    <row r="869" spans="1:15" x14ac:dyDescent="0.25">
      <c r="A869" s="1" t="str">
        <v>BioLegend</v>
      </c>
      <c r="B869" s="1">
        <v>8131.2000000000007</v>
      </c>
      <c r="C869" s="1" t="str">
        <v xml:space="preserve">EED116824  </v>
      </c>
      <c r="D869" s="2">
        <v>45835</v>
      </c>
      <c r="E869" s="2">
        <v>45845</v>
      </c>
      <c r="F869" s="1">
        <v>309719</v>
      </c>
      <c r="G869" s="1">
        <v>1</v>
      </c>
      <c r="H869" s="1">
        <v>1</v>
      </c>
      <c r="I869" s="1">
        <v>0</v>
      </c>
      <c r="J869" s="1" t="str">
        <v>Kolkata</v>
      </c>
      <c r="K869" s="1">
        <v>0</v>
      </c>
      <c r="L869" s="1"/>
      <c r="M869" s="1">
        <f t="shared" si="39"/>
        <v>8131.2000000000007</v>
      </c>
      <c r="N869" s="1">
        <f t="shared" si="40"/>
        <v>8131.2000000000007</v>
      </c>
      <c r="O869" s="1">
        <f t="shared" si="41"/>
        <v>0</v>
      </c>
    </row>
    <row r="870" spans="1:15" x14ac:dyDescent="0.25">
      <c r="A870" s="1" t="str">
        <v>BioLegend</v>
      </c>
      <c r="B870" s="1">
        <v>25146</v>
      </c>
      <c r="C870" s="1" t="str">
        <v xml:space="preserve">EED116824  </v>
      </c>
      <c r="D870" s="2">
        <v>45835</v>
      </c>
      <c r="E870" s="2">
        <v>45845</v>
      </c>
      <c r="F870" s="1">
        <v>311122</v>
      </c>
      <c r="G870" s="1">
        <v>1</v>
      </c>
      <c r="H870" s="1">
        <v>1</v>
      </c>
      <c r="I870" s="1">
        <v>0</v>
      </c>
      <c r="J870" s="1" t="str">
        <v>Kolkata</v>
      </c>
      <c r="K870" s="1">
        <v>0</v>
      </c>
      <c r="L870" s="1"/>
      <c r="M870" s="1">
        <f t="shared" si="39"/>
        <v>25146</v>
      </c>
      <c r="N870" s="1">
        <f t="shared" si="40"/>
        <v>25146</v>
      </c>
      <c r="O870" s="1">
        <f t="shared" si="41"/>
        <v>0</v>
      </c>
    </row>
    <row r="871" spans="1:15" x14ac:dyDescent="0.25">
      <c r="A871" s="1" t="str">
        <v>BioLegend</v>
      </c>
      <c r="B871" s="1">
        <v>7867.2000000000007</v>
      </c>
      <c r="C871" s="1" t="str">
        <v xml:space="preserve">EED116824  </v>
      </c>
      <c r="D871" s="2">
        <v>45835</v>
      </c>
      <c r="E871" s="2">
        <v>45845</v>
      </c>
      <c r="F871" s="1">
        <v>312815</v>
      </c>
      <c r="G871" s="1">
        <v>1</v>
      </c>
      <c r="H871" s="1">
        <v>1</v>
      </c>
      <c r="I871" s="1">
        <v>0</v>
      </c>
      <c r="J871" s="1" t="str">
        <v>Kolkata</v>
      </c>
      <c r="K871" s="1">
        <v>0</v>
      </c>
      <c r="L871" s="1"/>
      <c r="M871" s="1">
        <f t="shared" si="39"/>
        <v>7867.2000000000007</v>
      </c>
      <c r="N871" s="1">
        <f t="shared" si="40"/>
        <v>7867.2000000000007</v>
      </c>
      <c r="O871" s="1">
        <f t="shared" si="41"/>
        <v>0</v>
      </c>
    </row>
    <row r="872" spans="1:15" x14ac:dyDescent="0.25">
      <c r="A872" s="1" t="str">
        <v>BioLegend</v>
      </c>
      <c r="B872" s="1">
        <v>9662.4</v>
      </c>
      <c r="C872" s="1" t="str">
        <v xml:space="preserve">EED116824  </v>
      </c>
      <c r="D872" s="2">
        <v>45835</v>
      </c>
      <c r="E872" s="2">
        <v>45845</v>
      </c>
      <c r="F872" s="1">
        <v>320107</v>
      </c>
      <c r="G872" s="1">
        <v>1</v>
      </c>
      <c r="H872" s="1">
        <v>1</v>
      </c>
      <c r="I872" s="1">
        <v>0</v>
      </c>
      <c r="J872" s="1" t="str">
        <v>Kolkata</v>
      </c>
      <c r="K872" s="1">
        <v>0</v>
      </c>
      <c r="L872" s="1"/>
      <c r="M872" s="1">
        <f t="shared" si="39"/>
        <v>9662.4</v>
      </c>
      <c r="N872" s="1">
        <f t="shared" si="40"/>
        <v>9662.4</v>
      </c>
      <c r="O872" s="1">
        <f t="shared" si="41"/>
        <v>0</v>
      </c>
    </row>
    <row r="873" spans="1:15" x14ac:dyDescent="0.25">
      <c r="A873" s="1" t="str">
        <v>BioLegend</v>
      </c>
      <c r="B873" s="1">
        <v>13569.599999999999</v>
      </c>
      <c r="C873" s="1" t="str">
        <v xml:space="preserve">EED116824  </v>
      </c>
      <c r="D873" s="2">
        <v>45835</v>
      </c>
      <c r="E873" s="2">
        <v>45845</v>
      </c>
      <c r="F873" s="1">
        <v>323006</v>
      </c>
      <c r="G873" s="1">
        <v>1</v>
      </c>
      <c r="H873" s="1">
        <v>1</v>
      </c>
      <c r="I873" s="1">
        <v>0</v>
      </c>
      <c r="J873" s="1" t="str">
        <v>Kolkata</v>
      </c>
      <c r="K873" s="1">
        <v>0</v>
      </c>
      <c r="L873" s="1"/>
      <c r="M873" s="1">
        <f t="shared" si="39"/>
        <v>13569.599999999999</v>
      </c>
      <c r="N873" s="1">
        <f t="shared" si="40"/>
        <v>13569.599999999999</v>
      </c>
      <c r="O873" s="1">
        <f t="shared" si="41"/>
        <v>0</v>
      </c>
    </row>
    <row r="874" spans="1:15" x14ac:dyDescent="0.25">
      <c r="A874" s="1" t="str">
        <v>BioLegend</v>
      </c>
      <c r="B874" s="1">
        <v>27984</v>
      </c>
      <c r="C874" s="1" t="str">
        <v xml:space="preserve">EED116824  </v>
      </c>
      <c r="D874" s="2">
        <v>45835</v>
      </c>
      <c r="E874" s="2">
        <v>45845</v>
      </c>
      <c r="F874" s="1">
        <v>323028</v>
      </c>
      <c r="G874" s="1">
        <v>1</v>
      </c>
      <c r="H874" s="1">
        <v>1</v>
      </c>
      <c r="I874" s="1">
        <v>0</v>
      </c>
      <c r="J874" s="1" t="str">
        <v>Kolkata</v>
      </c>
      <c r="K874" s="1">
        <v>0</v>
      </c>
      <c r="L874" s="1"/>
      <c r="M874" s="1">
        <f t="shared" si="39"/>
        <v>27984</v>
      </c>
      <c r="N874" s="1">
        <f t="shared" si="40"/>
        <v>27984</v>
      </c>
      <c r="O874" s="1">
        <f t="shared" si="41"/>
        <v>0</v>
      </c>
    </row>
    <row r="875" spans="1:15" x14ac:dyDescent="0.25">
      <c r="A875" s="1" t="str">
        <v>BioLegend</v>
      </c>
      <c r="B875" s="1">
        <v>22651.199999999997</v>
      </c>
      <c r="C875" s="1" t="str">
        <v xml:space="preserve">EED116824  </v>
      </c>
      <c r="D875" s="2">
        <v>45835</v>
      </c>
      <c r="E875" s="2">
        <v>45845</v>
      </c>
      <c r="F875" s="1">
        <v>332306</v>
      </c>
      <c r="G875" s="1">
        <v>2</v>
      </c>
      <c r="H875" s="1">
        <v>2</v>
      </c>
      <c r="I875" s="1">
        <v>0</v>
      </c>
      <c r="J875" s="1" t="str">
        <v>Mumbai</v>
      </c>
      <c r="K875" s="1">
        <v>0</v>
      </c>
      <c r="L875" s="1"/>
      <c r="M875" s="1">
        <f t="shared" si="39"/>
        <v>45302.399999999994</v>
      </c>
      <c r="N875" s="1">
        <f t="shared" si="40"/>
        <v>45302.399999999994</v>
      </c>
      <c r="O875" s="1">
        <f t="shared" si="41"/>
        <v>0</v>
      </c>
    </row>
    <row r="876" spans="1:15" x14ac:dyDescent="0.25">
      <c r="A876" s="1" t="str">
        <v>BioLegend</v>
      </c>
      <c r="B876" s="1">
        <v>12091.2</v>
      </c>
      <c r="C876" s="1" t="str">
        <v xml:space="preserve">EED116824  </v>
      </c>
      <c r="D876" s="2">
        <v>45835</v>
      </c>
      <c r="E876" s="2">
        <v>45845</v>
      </c>
      <c r="F876" s="1">
        <v>344750</v>
      </c>
      <c r="G876" s="1">
        <v>1</v>
      </c>
      <c r="H876" s="1">
        <v>1</v>
      </c>
      <c r="I876" s="1">
        <v>0</v>
      </c>
      <c r="J876" s="1" t="str">
        <v>Kolkata</v>
      </c>
      <c r="K876" s="1">
        <v>0</v>
      </c>
      <c r="L876" s="1"/>
      <c r="M876" s="1">
        <f t="shared" si="39"/>
        <v>12091.2</v>
      </c>
      <c r="N876" s="1">
        <f t="shared" si="40"/>
        <v>12091.2</v>
      </c>
      <c r="O876" s="1">
        <f t="shared" si="41"/>
        <v>0</v>
      </c>
    </row>
    <row r="877" spans="1:15" x14ac:dyDescent="0.25">
      <c r="A877" s="1" t="str">
        <v>BioLegend</v>
      </c>
      <c r="B877" s="1">
        <v>12738</v>
      </c>
      <c r="C877" s="1" t="str">
        <v xml:space="preserve">EED116824  </v>
      </c>
      <c r="D877" s="2">
        <v>45835</v>
      </c>
      <c r="E877" s="2">
        <v>45845</v>
      </c>
      <c r="F877" s="1">
        <v>348219</v>
      </c>
      <c r="G877" s="1">
        <v>2</v>
      </c>
      <c r="H877" s="1">
        <v>2</v>
      </c>
      <c r="I877" s="1">
        <v>0</v>
      </c>
      <c r="J877" s="1" t="str">
        <v>Kolkata</v>
      </c>
      <c r="K877" s="1">
        <v>0</v>
      </c>
      <c r="L877" s="1"/>
      <c r="M877" s="1">
        <f t="shared" si="39"/>
        <v>25476</v>
      </c>
      <c r="N877" s="1">
        <f t="shared" si="40"/>
        <v>25476</v>
      </c>
      <c r="O877" s="1">
        <f t="shared" si="41"/>
        <v>0</v>
      </c>
    </row>
    <row r="878" spans="1:15" x14ac:dyDescent="0.25">
      <c r="A878" s="1" t="str">
        <v>BioLegend</v>
      </c>
      <c r="B878" s="1">
        <v>7761.6</v>
      </c>
      <c r="C878" s="1" t="str">
        <v xml:space="preserve">EED116824  </v>
      </c>
      <c r="D878" s="2">
        <v>45835</v>
      </c>
      <c r="E878" s="2">
        <v>45845</v>
      </c>
      <c r="F878" s="1">
        <v>356607</v>
      </c>
      <c r="G878" s="1">
        <v>1</v>
      </c>
      <c r="H878" s="1">
        <v>1</v>
      </c>
      <c r="I878" s="1">
        <v>0</v>
      </c>
      <c r="J878" s="1" t="str">
        <v>Kolkata</v>
      </c>
      <c r="K878" s="1">
        <v>0</v>
      </c>
      <c r="L878" s="1"/>
      <c r="M878" s="1">
        <f t="shared" si="39"/>
        <v>7761.6</v>
      </c>
      <c r="N878" s="1">
        <f t="shared" si="40"/>
        <v>7761.6</v>
      </c>
      <c r="O878" s="1">
        <f t="shared" si="41"/>
        <v>0</v>
      </c>
    </row>
    <row r="879" spans="1:15" x14ac:dyDescent="0.25">
      <c r="A879" s="1" t="str">
        <v>BioLegend</v>
      </c>
      <c r="B879" s="1">
        <v>20169.599999999999</v>
      </c>
      <c r="C879" s="1" t="str">
        <v xml:space="preserve">EED116824  </v>
      </c>
      <c r="D879" s="2">
        <v>45835</v>
      </c>
      <c r="E879" s="2">
        <v>45845</v>
      </c>
      <c r="F879" s="1">
        <v>368504</v>
      </c>
      <c r="G879" s="1">
        <v>1</v>
      </c>
      <c r="H879" s="1">
        <v>1</v>
      </c>
      <c r="I879" s="1">
        <v>0</v>
      </c>
      <c r="J879" s="1" t="str">
        <v>Mumbai</v>
      </c>
      <c r="K879" s="1">
        <v>0</v>
      </c>
      <c r="L879" s="1"/>
      <c r="M879" s="1">
        <f t="shared" si="39"/>
        <v>20169.599999999999</v>
      </c>
      <c r="N879" s="1">
        <f t="shared" si="40"/>
        <v>20169.599999999999</v>
      </c>
      <c r="O879" s="1">
        <f t="shared" si="41"/>
        <v>0</v>
      </c>
    </row>
    <row r="880" spans="1:15" x14ac:dyDescent="0.25">
      <c r="A880" s="1" t="str">
        <v>BioLegend</v>
      </c>
      <c r="B880" s="1">
        <v>10876.8</v>
      </c>
      <c r="C880" s="1" t="str">
        <v xml:space="preserve">EED116824  </v>
      </c>
      <c r="D880" s="2">
        <v>45835</v>
      </c>
      <c r="E880" s="2">
        <v>45845</v>
      </c>
      <c r="F880" s="1">
        <v>420302</v>
      </c>
      <c r="G880" s="1">
        <v>4</v>
      </c>
      <c r="H880" s="1">
        <v>4</v>
      </c>
      <c r="I880" s="1">
        <v>0</v>
      </c>
      <c r="J880" s="1" t="str">
        <v>Mumbai</v>
      </c>
      <c r="K880" s="1">
        <v>0</v>
      </c>
      <c r="L880" s="1"/>
      <c r="M880" s="1">
        <f t="shared" si="39"/>
        <v>43507.199999999997</v>
      </c>
      <c r="N880" s="1">
        <f t="shared" si="40"/>
        <v>43507.199999999997</v>
      </c>
      <c r="O880" s="1">
        <f t="shared" si="41"/>
        <v>0</v>
      </c>
    </row>
    <row r="881" spans="1:15" x14ac:dyDescent="0.25">
      <c r="A881" s="1" t="str">
        <v>BioLegend</v>
      </c>
      <c r="B881" s="1">
        <v>7444.7999999999993</v>
      </c>
      <c r="C881" s="1" t="str">
        <v xml:space="preserve">EED116824  </v>
      </c>
      <c r="D881" s="2">
        <v>45835</v>
      </c>
      <c r="E881" s="2">
        <v>45845</v>
      </c>
      <c r="F881" s="1">
        <v>421601</v>
      </c>
      <c r="G881" s="1">
        <v>1</v>
      </c>
      <c r="H881" s="1">
        <v>1</v>
      </c>
      <c r="I881" s="1">
        <v>0</v>
      </c>
      <c r="J881" s="1" t="str">
        <v>Hyderabad</v>
      </c>
      <c r="K881" s="1">
        <v>0</v>
      </c>
      <c r="L881" s="1"/>
      <c r="M881" s="1">
        <f t="shared" si="39"/>
        <v>7444.7999999999993</v>
      </c>
      <c r="N881" s="1">
        <f t="shared" si="40"/>
        <v>7444.7999999999993</v>
      </c>
      <c r="O881" s="1">
        <f t="shared" si="41"/>
        <v>0</v>
      </c>
    </row>
    <row r="882" spans="1:15" x14ac:dyDescent="0.25">
      <c r="A882" s="1" t="str">
        <v>BioLegend</v>
      </c>
      <c r="B882" s="1">
        <v>4699.2</v>
      </c>
      <c r="C882" s="1" t="str">
        <v xml:space="preserve">EED116824  </v>
      </c>
      <c r="D882" s="2">
        <v>45835</v>
      </c>
      <c r="E882" s="2">
        <v>45845</v>
      </c>
      <c r="F882" s="1">
        <v>423111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4699.2</v>
      </c>
      <c r="N882" s="1">
        <f t="shared" si="40"/>
        <v>4699.2</v>
      </c>
      <c r="O882" s="1">
        <f t="shared" si="41"/>
        <v>0</v>
      </c>
    </row>
    <row r="883" spans="1:15" x14ac:dyDescent="0.25">
      <c r="A883" s="1" t="str">
        <v>BioLegend</v>
      </c>
      <c r="B883" s="1">
        <v>16104</v>
      </c>
      <c r="C883" s="1" t="str">
        <v xml:space="preserve">EED116824  </v>
      </c>
      <c r="D883" s="2">
        <v>45835</v>
      </c>
      <c r="E883" s="2">
        <v>45845</v>
      </c>
      <c r="F883" s="1">
        <v>430104</v>
      </c>
      <c r="G883" s="1">
        <v>1</v>
      </c>
      <c r="H883" s="1">
        <v>1</v>
      </c>
      <c r="I883" s="1">
        <v>0</v>
      </c>
      <c r="J883" s="1" t="str">
        <v>Kolkata</v>
      </c>
      <c r="K883" s="1">
        <v>0</v>
      </c>
      <c r="L883" s="1"/>
      <c r="M883" s="1">
        <f t="shared" si="39"/>
        <v>16104</v>
      </c>
      <c r="N883" s="1">
        <f t="shared" si="40"/>
        <v>16104</v>
      </c>
      <c r="O883" s="1">
        <f t="shared" si="41"/>
        <v>0</v>
      </c>
    </row>
    <row r="884" spans="1:15" x14ac:dyDescent="0.25">
      <c r="A884" s="1" t="str">
        <v>BioLegend</v>
      </c>
      <c r="B884" s="1">
        <v>5808</v>
      </c>
      <c r="C884" s="1" t="str">
        <v xml:space="preserve">EED116824  </v>
      </c>
      <c r="D884" s="2">
        <v>45835</v>
      </c>
      <c r="E884" s="2">
        <v>45845</v>
      </c>
      <c r="F884" s="1">
        <v>505808</v>
      </c>
      <c r="G884" s="1">
        <v>1</v>
      </c>
      <c r="H884" s="1">
        <v>1</v>
      </c>
      <c r="I884" s="1">
        <v>0</v>
      </c>
      <c r="J884" s="1" t="str">
        <v>Kolkata</v>
      </c>
      <c r="K884" s="1">
        <v>0</v>
      </c>
      <c r="L884" s="1"/>
      <c r="M884" s="1">
        <f t="shared" si="39"/>
        <v>5808</v>
      </c>
      <c r="N884" s="1">
        <f t="shared" si="40"/>
        <v>5808</v>
      </c>
      <c r="O884" s="1">
        <f t="shared" si="41"/>
        <v>0</v>
      </c>
    </row>
    <row r="885" spans="1:15" x14ac:dyDescent="0.25">
      <c r="A885" s="1" t="str">
        <v>BioLegend</v>
      </c>
      <c r="B885" s="1">
        <v>5913.6</v>
      </c>
      <c r="C885" s="1" t="str">
        <v xml:space="preserve">EED116824  </v>
      </c>
      <c r="D885" s="2">
        <v>45835</v>
      </c>
      <c r="E885" s="2">
        <v>45845</v>
      </c>
      <c r="F885" s="1">
        <v>505816</v>
      </c>
      <c r="G885" s="1">
        <v>2</v>
      </c>
      <c r="H885" s="1">
        <v>2</v>
      </c>
      <c r="I885" s="1">
        <v>0</v>
      </c>
      <c r="J885" s="1" t="str">
        <v>Hyderabad</v>
      </c>
      <c r="K885" s="1">
        <v>0</v>
      </c>
      <c r="L885" s="1"/>
      <c r="M885" s="1">
        <f t="shared" si="39"/>
        <v>11827.2</v>
      </c>
      <c r="N885" s="1">
        <f t="shared" si="40"/>
        <v>11827.2</v>
      </c>
      <c r="O885" s="1">
        <f t="shared" si="41"/>
        <v>0</v>
      </c>
    </row>
    <row r="886" spans="1:15" x14ac:dyDescent="0.25">
      <c r="A886" s="1" t="str">
        <v>BioLegend</v>
      </c>
      <c r="B886" s="1">
        <v>13041.599999999999</v>
      </c>
      <c r="C886" s="1" t="str">
        <v xml:space="preserve">EED116824  </v>
      </c>
      <c r="D886" s="2">
        <v>45835</v>
      </c>
      <c r="E886" s="2">
        <v>45845</v>
      </c>
      <c r="F886" s="1">
        <v>506507</v>
      </c>
      <c r="G886" s="1">
        <v>1</v>
      </c>
      <c r="H886" s="1">
        <v>1</v>
      </c>
      <c r="I886" s="1">
        <v>0</v>
      </c>
      <c r="J886" s="1" t="str">
        <v>Kolkata</v>
      </c>
      <c r="K886" s="1">
        <v>0</v>
      </c>
      <c r="L886" s="1"/>
      <c r="M886" s="1">
        <f t="shared" si="39"/>
        <v>13041.599999999999</v>
      </c>
      <c r="N886" s="1">
        <f t="shared" si="40"/>
        <v>13041.599999999999</v>
      </c>
      <c r="O886" s="1">
        <f t="shared" si="41"/>
        <v>0</v>
      </c>
    </row>
    <row r="887" spans="1:15" x14ac:dyDescent="0.25">
      <c r="A887" s="1" t="str">
        <v>BioLegend</v>
      </c>
      <c r="B887" s="1">
        <v>11299.2</v>
      </c>
      <c r="C887" s="1" t="str">
        <v xml:space="preserve">EED116824  </v>
      </c>
      <c r="D887" s="2">
        <v>45835</v>
      </c>
      <c r="E887" s="2">
        <v>45845</v>
      </c>
      <c r="F887" s="1">
        <v>506804</v>
      </c>
      <c r="G887" s="1">
        <v>1</v>
      </c>
      <c r="H887" s="1">
        <v>1</v>
      </c>
      <c r="I887" s="1">
        <v>0</v>
      </c>
      <c r="J887" s="1" t="str">
        <v>Kolkata</v>
      </c>
      <c r="K887" s="1">
        <v>0</v>
      </c>
      <c r="L887" s="1"/>
      <c r="M887" s="1">
        <f t="shared" si="39"/>
        <v>11299.2</v>
      </c>
      <c r="N887" s="1">
        <f t="shared" si="40"/>
        <v>11299.2</v>
      </c>
      <c r="O887" s="1">
        <f t="shared" si="41"/>
        <v>0</v>
      </c>
    </row>
    <row r="888" spans="1:15" x14ac:dyDescent="0.25">
      <c r="A888" s="1" t="str">
        <v>BioLegend</v>
      </c>
      <c r="B888" s="1">
        <v>15628.8</v>
      </c>
      <c r="C888" s="1" t="str">
        <v xml:space="preserve">EED116824  </v>
      </c>
      <c r="D888" s="2">
        <v>45835</v>
      </c>
      <c r="E888" s="2">
        <v>45845</v>
      </c>
      <c r="F888" s="1">
        <v>506916</v>
      </c>
      <c r="G888" s="1">
        <v>1</v>
      </c>
      <c r="H888" s="1">
        <v>1</v>
      </c>
      <c r="I888" s="1">
        <v>0</v>
      </c>
      <c r="J888" s="1" t="str">
        <v>Kolkata</v>
      </c>
      <c r="K888" s="1">
        <v>0</v>
      </c>
      <c r="L888" s="1"/>
      <c r="M888" s="1">
        <f t="shared" si="39"/>
        <v>15628.8</v>
      </c>
      <c r="N888" s="1">
        <f t="shared" si="40"/>
        <v>15628.8</v>
      </c>
      <c r="O888" s="1">
        <f t="shared" si="41"/>
        <v>0</v>
      </c>
    </row>
    <row r="889" spans="1:15" x14ac:dyDescent="0.25">
      <c r="A889" s="1" t="str">
        <v>BioLegend</v>
      </c>
      <c r="B889" s="1">
        <v>18321.599999999999</v>
      </c>
      <c r="C889" s="1" t="str">
        <v xml:space="preserve">EED116824  </v>
      </c>
      <c r="D889" s="2">
        <v>45835</v>
      </c>
      <c r="E889" s="2">
        <v>45845</v>
      </c>
      <c r="F889" s="1">
        <v>591706</v>
      </c>
      <c r="G889" s="1">
        <v>2</v>
      </c>
      <c r="H889" s="1">
        <v>2</v>
      </c>
      <c r="I889" s="1">
        <v>0</v>
      </c>
      <c r="J889" s="1" t="str">
        <v>Kolkata</v>
      </c>
      <c r="K889" s="1">
        <v>0</v>
      </c>
      <c r="L889" s="1"/>
      <c r="M889" s="1">
        <f t="shared" si="39"/>
        <v>36643.199999999997</v>
      </c>
      <c r="N889" s="1">
        <f t="shared" si="40"/>
        <v>36643.199999999997</v>
      </c>
      <c r="O889" s="1">
        <f t="shared" si="41"/>
        <v>0</v>
      </c>
    </row>
    <row r="890" spans="1:15" x14ac:dyDescent="0.25">
      <c r="A890" s="1" t="str">
        <v>BioLegend</v>
      </c>
      <c r="B890" s="1">
        <v>14572.8</v>
      </c>
      <c r="C890" s="1" t="str">
        <v xml:space="preserve">EED116824  </v>
      </c>
      <c r="D890" s="2">
        <v>45835</v>
      </c>
      <c r="E890" s="2">
        <v>45845</v>
      </c>
      <c r="F890" s="1">
        <v>801701</v>
      </c>
      <c r="G890" s="1">
        <v>1</v>
      </c>
      <c r="H890" s="1">
        <v>1</v>
      </c>
      <c r="I890" s="1">
        <v>0</v>
      </c>
      <c r="J890" s="1" t="str">
        <v>Jodhpur</v>
      </c>
      <c r="K890" s="1">
        <v>0</v>
      </c>
      <c r="L890" s="1"/>
      <c r="M890" s="1">
        <f t="shared" si="39"/>
        <v>14572.8</v>
      </c>
      <c r="N890" s="1">
        <f t="shared" si="40"/>
        <v>14572.8</v>
      </c>
      <c r="O890" s="1">
        <f t="shared" si="41"/>
        <v>0</v>
      </c>
    </row>
    <row r="891" spans="1:15" x14ac:dyDescent="0.25">
      <c r="A891" s="1" t="str">
        <v>BioLegend</v>
      </c>
      <c r="B891" s="1">
        <v>4065.6000000000004</v>
      </c>
      <c r="C891" s="1" t="str">
        <v xml:space="preserve">EED116824  </v>
      </c>
      <c r="D891" s="2">
        <v>45835</v>
      </c>
      <c r="E891" s="2">
        <v>45845</v>
      </c>
      <c r="F891" s="1">
        <v>100236</v>
      </c>
      <c r="G891" s="1">
        <v>1</v>
      </c>
      <c r="H891" s="1">
        <v>1</v>
      </c>
      <c r="I891" s="1">
        <v>0</v>
      </c>
      <c r="J891" s="1" t="str">
        <v>Bhuvneshwar</v>
      </c>
      <c r="K891" s="1">
        <v>0</v>
      </c>
      <c r="L891" s="1"/>
      <c r="M891" s="1">
        <f t="shared" si="39"/>
        <v>4065.6000000000004</v>
      </c>
      <c r="N891" s="1">
        <f t="shared" si="40"/>
        <v>4065.6000000000004</v>
      </c>
      <c r="O891" s="1">
        <f t="shared" si="41"/>
        <v>0</v>
      </c>
    </row>
    <row r="892" spans="1:15" x14ac:dyDescent="0.25">
      <c r="A892" s="1" t="str">
        <v>BioLegend</v>
      </c>
      <c r="B892" s="1">
        <v>15206.400000000001</v>
      </c>
      <c r="C892" s="1" t="str">
        <v xml:space="preserve">EED116824  </v>
      </c>
      <c r="D892" s="2">
        <v>45835</v>
      </c>
      <c r="E892" s="2">
        <v>45845</v>
      </c>
      <c r="F892" s="1">
        <v>100432</v>
      </c>
      <c r="G892" s="1">
        <v>1</v>
      </c>
      <c r="H892" s="1">
        <v>1</v>
      </c>
      <c r="I892" s="1">
        <v>0</v>
      </c>
      <c r="J892" s="1" t="str">
        <v>Delhi</v>
      </c>
      <c r="K892" s="1">
        <v>0</v>
      </c>
      <c r="L892" s="1"/>
      <c r="M892" s="1">
        <f t="shared" si="39"/>
        <v>15206.400000000001</v>
      </c>
      <c r="N892" s="1">
        <f t="shared" si="40"/>
        <v>15206.400000000001</v>
      </c>
      <c r="O892" s="1">
        <f t="shared" si="41"/>
        <v>0</v>
      </c>
    </row>
    <row r="893" spans="1:15" x14ac:dyDescent="0.25">
      <c r="A893" s="1" t="str">
        <v>BioLegend</v>
      </c>
      <c r="B893" s="1">
        <v>12091.2</v>
      </c>
      <c r="C893" s="1" t="str">
        <v xml:space="preserve">EED116824  </v>
      </c>
      <c r="D893" s="2">
        <v>45835</v>
      </c>
      <c r="E893" s="2">
        <v>45845</v>
      </c>
      <c r="F893" s="1">
        <v>100612</v>
      </c>
      <c r="G893" s="1">
        <v>1</v>
      </c>
      <c r="H893" s="1">
        <v>1</v>
      </c>
      <c r="I893" s="1">
        <v>0</v>
      </c>
      <c r="J893" s="1" t="str">
        <v>Bhuvneshwar</v>
      </c>
      <c r="K893" s="1">
        <v>0</v>
      </c>
      <c r="L893" s="1"/>
      <c r="M893" s="1">
        <f t="shared" si="39"/>
        <v>12091.2</v>
      </c>
      <c r="N893" s="1">
        <f t="shared" si="40"/>
        <v>12091.2</v>
      </c>
      <c r="O893" s="1">
        <f t="shared" si="41"/>
        <v>0</v>
      </c>
    </row>
    <row r="894" spans="1:15" x14ac:dyDescent="0.25">
      <c r="A894" s="1" t="str">
        <v>BioLegend</v>
      </c>
      <c r="B894" s="1">
        <v>5649.6</v>
      </c>
      <c r="C894" s="1" t="str">
        <v xml:space="preserve">EED116824  </v>
      </c>
      <c r="D894" s="2">
        <v>45835</v>
      </c>
      <c r="E894" s="2">
        <v>45845</v>
      </c>
      <c r="F894" s="1">
        <v>100708</v>
      </c>
      <c r="G894" s="1">
        <v>1</v>
      </c>
      <c r="H894" s="1">
        <v>1</v>
      </c>
      <c r="I894" s="1">
        <v>0</v>
      </c>
      <c r="J894" s="1" t="str">
        <v>Delhi</v>
      </c>
      <c r="K894" s="1">
        <v>0</v>
      </c>
      <c r="L894" s="1"/>
      <c r="M894" s="1">
        <f t="shared" si="39"/>
        <v>5649.6</v>
      </c>
      <c r="N894" s="1">
        <f t="shared" si="40"/>
        <v>5649.6</v>
      </c>
      <c r="O894" s="1">
        <f t="shared" si="41"/>
        <v>0</v>
      </c>
    </row>
    <row r="895" spans="1:15" x14ac:dyDescent="0.25">
      <c r="A895" s="1" t="str">
        <v>BioLegend</v>
      </c>
      <c r="B895" s="1">
        <v>7180.7999999999993</v>
      </c>
      <c r="C895" s="1" t="str">
        <v xml:space="preserve">EED116824  </v>
      </c>
      <c r="D895" s="2">
        <v>45835</v>
      </c>
      <c r="E895" s="2">
        <v>45845</v>
      </c>
      <c r="F895" s="1">
        <v>101823</v>
      </c>
      <c r="G895" s="1">
        <v>1</v>
      </c>
      <c r="H895" s="1">
        <v>1</v>
      </c>
      <c r="I895" s="1">
        <v>0</v>
      </c>
      <c r="J895" s="1" t="str">
        <v>Bhuvneshwar</v>
      </c>
      <c r="K895" s="1">
        <v>0</v>
      </c>
      <c r="L895" s="1"/>
      <c r="M895" s="1">
        <f t="shared" si="39"/>
        <v>7180.7999999999993</v>
      </c>
      <c r="N895" s="1">
        <f t="shared" si="40"/>
        <v>7180.7999999999993</v>
      </c>
      <c r="O895" s="1">
        <f t="shared" si="41"/>
        <v>0</v>
      </c>
    </row>
    <row r="896" spans="1:15" x14ac:dyDescent="0.25">
      <c r="A896" s="1" t="str">
        <v>BioLegend</v>
      </c>
      <c r="B896" s="1">
        <v>8659.1999999999989</v>
      </c>
      <c r="C896" s="1" t="str">
        <v xml:space="preserve">EED116824  </v>
      </c>
      <c r="D896" s="2">
        <v>45835</v>
      </c>
      <c r="E896" s="2">
        <v>45845</v>
      </c>
      <c r="F896" s="1">
        <v>102116</v>
      </c>
      <c r="G896" s="1">
        <v>2</v>
      </c>
      <c r="H896" s="1">
        <v>2</v>
      </c>
      <c r="I896" s="1">
        <v>0</v>
      </c>
      <c r="J896" s="1" t="str">
        <v>Kerala</v>
      </c>
      <c r="K896" s="1">
        <v>0</v>
      </c>
      <c r="L896" s="1"/>
      <c r="M896" s="1">
        <f t="shared" si="39"/>
        <v>17318.399999999998</v>
      </c>
      <c r="N896" s="1">
        <f t="shared" si="40"/>
        <v>17318.399999999998</v>
      </c>
      <c r="O896" s="1">
        <f t="shared" si="41"/>
        <v>0</v>
      </c>
    </row>
    <row r="897" spans="1:15" x14ac:dyDescent="0.25">
      <c r="A897" s="1" t="str">
        <v>BioLegend</v>
      </c>
      <c r="B897" s="1">
        <v>8659.1999999999989</v>
      </c>
      <c r="C897" s="1" t="str">
        <v xml:space="preserve">EED116824  </v>
      </c>
      <c r="D897" s="2">
        <v>45835</v>
      </c>
      <c r="E897" s="2">
        <v>45845</v>
      </c>
      <c r="F897" s="1">
        <v>102116</v>
      </c>
      <c r="G897" s="1">
        <v>1</v>
      </c>
      <c r="H897" s="1">
        <v>1</v>
      </c>
      <c r="I897" s="1">
        <v>0</v>
      </c>
      <c r="J897" s="1" t="str">
        <v>Kerala</v>
      </c>
      <c r="K897" s="1">
        <v>0</v>
      </c>
      <c r="L897" s="1"/>
      <c r="M897" s="1">
        <f t="shared" si="39"/>
        <v>8659.1999999999989</v>
      </c>
      <c r="N897" s="1">
        <f t="shared" si="40"/>
        <v>8659.1999999999989</v>
      </c>
      <c r="O897" s="1">
        <f t="shared" si="41"/>
        <v>0</v>
      </c>
    </row>
    <row r="898" spans="1:15" x14ac:dyDescent="0.25">
      <c r="A898" s="1" t="str">
        <v>BioLegend</v>
      </c>
      <c r="B898" s="1">
        <v>12724.8</v>
      </c>
      <c r="C898" s="1" t="str">
        <v xml:space="preserve">EED116824  </v>
      </c>
      <c r="D898" s="2">
        <v>45835</v>
      </c>
      <c r="E898" s="2">
        <v>45845</v>
      </c>
      <c r="F898" s="1">
        <v>102720</v>
      </c>
      <c r="G898" s="1">
        <v>1</v>
      </c>
      <c r="H898" s="1">
        <v>1</v>
      </c>
      <c r="I898" s="1">
        <v>0</v>
      </c>
      <c r="J898" s="1" t="str">
        <v>Bhuvneshwar</v>
      </c>
      <c r="K898" s="1">
        <v>0</v>
      </c>
      <c r="L898" s="1"/>
      <c r="M898" s="1">
        <f t="shared" si="39"/>
        <v>12724.8</v>
      </c>
      <c r="N898" s="1">
        <f t="shared" si="40"/>
        <v>12724.8</v>
      </c>
      <c r="O898" s="1">
        <f t="shared" si="41"/>
        <v>0</v>
      </c>
    </row>
    <row r="899" spans="1:15" x14ac:dyDescent="0.25">
      <c r="A899" s="1" t="str">
        <v>BioLegend</v>
      </c>
      <c r="B899" s="1">
        <v>13094.400000000001</v>
      </c>
      <c r="C899" s="1" t="str">
        <v xml:space="preserve">EED116824  </v>
      </c>
      <c r="D899" s="2">
        <v>45835</v>
      </c>
      <c r="E899" s="2">
        <v>45845</v>
      </c>
      <c r="F899" s="1">
        <v>103028</v>
      </c>
      <c r="G899" s="1">
        <v>1</v>
      </c>
      <c r="H899" s="1">
        <v>1</v>
      </c>
      <c r="I899" s="1">
        <v>0</v>
      </c>
      <c r="J899" s="1" t="str">
        <v>Kolkata</v>
      </c>
      <c r="K899" s="1">
        <v>0</v>
      </c>
      <c r="L899" s="1"/>
      <c r="M899" s="1">
        <f t="shared" ref="M899:M962" si="42">G899*B899</f>
        <v>13094.400000000001</v>
      </c>
      <c r="N899" s="1">
        <f t="shared" ref="N899:N962" si="43">H899*B899</f>
        <v>13094.400000000001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4540.8</v>
      </c>
      <c r="C900" s="1" t="str">
        <v xml:space="preserve">EED116824  </v>
      </c>
      <c r="D900" s="2">
        <v>45835</v>
      </c>
      <c r="E900" s="2">
        <v>45845</v>
      </c>
      <c r="F900" s="1">
        <v>103106</v>
      </c>
      <c r="G900" s="1">
        <v>1</v>
      </c>
      <c r="H900" s="1">
        <v>1</v>
      </c>
      <c r="I900" s="1">
        <v>0</v>
      </c>
      <c r="J900" s="1" t="str">
        <v>Bhuvneshwar</v>
      </c>
      <c r="K900" s="1">
        <v>0</v>
      </c>
      <c r="L900" s="1"/>
      <c r="M900" s="1">
        <f t="shared" si="42"/>
        <v>4540.8</v>
      </c>
      <c r="N900" s="1">
        <f t="shared" si="43"/>
        <v>4540.8</v>
      </c>
      <c r="O900" s="1">
        <f t="shared" si="44"/>
        <v>0</v>
      </c>
    </row>
    <row r="901" spans="1:15" x14ac:dyDescent="0.25">
      <c r="A901" s="1" t="str">
        <v>BioLegend</v>
      </c>
      <c r="B901" s="1">
        <v>12091.2</v>
      </c>
      <c r="C901" s="1" t="str">
        <v xml:space="preserve">EED116824  </v>
      </c>
      <c r="D901" s="2">
        <v>45835</v>
      </c>
      <c r="E901" s="2">
        <v>45845</v>
      </c>
      <c r="F901" s="1">
        <v>104420</v>
      </c>
      <c r="G901" s="1">
        <v>1</v>
      </c>
      <c r="H901" s="1">
        <v>1</v>
      </c>
      <c r="I901" s="1">
        <v>0</v>
      </c>
      <c r="J901" s="1" t="str">
        <v>Bhuvneshwar</v>
      </c>
      <c r="K901" s="1">
        <v>0</v>
      </c>
      <c r="L901" s="1"/>
      <c r="M901" s="1">
        <f t="shared" si="42"/>
        <v>12091.2</v>
      </c>
      <c r="N901" s="1">
        <f t="shared" si="43"/>
        <v>12091.2</v>
      </c>
      <c r="O901" s="1">
        <f t="shared" si="44"/>
        <v>0</v>
      </c>
    </row>
    <row r="902" spans="1:15" x14ac:dyDescent="0.25">
      <c r="A902" s="1" t="str">
        <v>BioLegend</v>
      </c>
      <c r="B902" s="1">
        <v>19338</v>
      </c>
      <c r="C902" s="1" t="str">
        <v xml:space="preserve">EED116824  </v>
      </c>
      <c r="D902" s="2">
        <v>45835</v>
      </c>
      <c r="E902" s="2">
        <v>45845</v>
      </c>
      <c r="F902" s="1">
        <v>104732</v>
      </c>
      <c r="G902" s="1">
        <v>1</v>
      </c>
      <c r="H902" s="1">
        <v>1</v>
      </c>
      <c r="I902" s="1">
        <v>0</v>
      </c>
      <c r="J902" s="1" t="str">
        <v>Bhuvneshwar</v>
      </c>
      <c r="K902" s="1">
        <v>0</v>
      </c>
      <c r="L902" s="1"/>
      <c r="M902" s="1">
        <f t="shared" si="42"/>
        <v>19338</v>
      </c>
      <c r="N902" s="1">
        <f t="shared" si="43"/>
        <v>19338</v>
      </c>
      <c r="O902" s="1">
        <f t="shared" si="44"/>
        <v>0</v>
      </c>
    </row>
    <row r="903" spans="1:15" x14ac:dyDescent="0.25">
      <c r="A903" s="1" t="str">
        <v>BioLegend</v>
      </c>
      <c r="B903" s="1">
        <v>5068.8</v>
      </c>
      <c r="C903" s="1" t="str">
        <v xml:space="preserve">EED116824  </v>
      </c>
      <c r="D903" s="2">
        <v>45835</v>
      </c>
      <c r="E903" s="2">
        <v>45845</v>
      </c>
      <c r="F903" s="1">
        <v>105011</v>
      </c>
      <c r="G903" s="1">
        <v>1</v>
      </c>
      <c r="H903" s="1">
        <v>1</v>
      </c>
      <c r="I903" s="1">
        <v>0</v>
      </c>
      <c r="J903" s="1" t="str">
        <v>Bhuvneshwar</v>
      </c>
      <c r="K903" s="1">
        <v>0</v>
      </c>
      <c r="L903" s="1"/>
      <c r="M903" s="1">
        <f t="shared" si="42"/>
        <v>5068.8</v>
      </c>
      <c r="N903" s="1">
        <f t="shared" si="43"/>
        <v>5068.8</v>
      </c>
      <c r="O903" s="1">
        <f t="shared" si="44"/>
        <v>0</v>
      </c>
    </row>
    <row r="904" spans="1:15" x14ac:dyDescent="0.25">
      <c r="A904" s="1" t="str">
        <v>BioLegend</v>
      </c>
      <c r="B904" s="1">
        <v>7444.7999999999993</v>
      </c>
      <c r="C904" s="1" t="str">
        <v xml:space="preserve">EED116824  </v>
      </c>
      <c r="D904" s="2">
        <v>45835</v>
      </c>
      <c r="E904" s="2">
        <v>45845</v>
      </c>
      <c r="F904" s="1">
        <v>105719</v>
      </c>
      <c r="G904" s="1">
        <v>1</v>
      </c>
      <c r="H904" s="1">
        <v>1</v>
      </c>
      <c r="I904" s="1">
        <v>0</v>
      </c>
      <c r="J904" s="1" t="str">
        <v>Bhuvneshwar</v>
      </c>
      <c r="K904" s="1">
        <v>0</v>
      </c>
      <c r="L904" s="1"/>
      <c r="M904" s="1">
        <f t="shared" si="42"/>
        <v>7444.7999999999993</v>
      </c>
      <c r="N904" s="1">
        <f t="shared" si="43"/>
        <v>7444.7999999999993</v>
      </c>
      <c r="O904" s="1">
        <f t="shared" si="44"/>
        <v>0</v>
      </c>
    </row>
    <row r="905" spans="1:15" x14ac:dyDescent="0.25">
      <c r="A905" s="1" t="str">
        <v>BioLegend</v>
      </c>
      <c r="B905" s="1">
        <v>18902.400000000001</v>
      </c>
      <c r="C905" s="1" t="str">
        <v xml:space="preserve">EED116824  </v>
      </c>
      <c r="D905" s="2">
        <v>45835</v>
      </c>
      <c r="E905" s="2">
        <v>45845</v>
      </c>
      <c r="F905" s="1">
        <v>106338</v>
      </c>
      <c r="G905" s="1">
        <v>1</v>
      </c>
      <c r="H905" s="1">
        <v>1</v>
      </c>
      <c r="I905" s="1">
        <v>0</v>
      </c>
      <c r="J905" s="1" t="str">
        <v>Bhuvneshwar</v>
      </c>
      <c r="K905" s="1">
        <v>0</v>
      </c>
      <c r="L905" s="1"/>
      <c r="M905" s="1">
        <f t="shared" si="42"/>
        <v>18902.400000000001</v>
      </c>
      <c r="N905" s="1">
        <f t="shared" si="43"/>
        <v>18902.400000000001</v>
      </c>
      <c r="O905" s="1">
        <f t="shared" si="44"/>
        <v>0</v>
      </c>
    </row>
    <row r="906" spans="1:15" x14ac:dyDescent="0.25">
      <c r="A906" s="1" t="str">
        <v>BioLegend</v>
      </c>
      <c r="B906" s="1">
        <v>4382.3999999999996</v>
      </c>
      <c r="C906" s="1" t="str">
        <v xml:space="preserve">EED116824  </v>
      </c>
      <c r="D906" s="2">
        <v>45835</v>
      </c>
      <c r="E906" s="2">
        <v>45845</v>
      </c>
      <c r="F906" s="1">
        <v>108111</v>
      </c>
      <c r="G906" s="1">
        <v>1</v>
      </c>
      <c r="H906" s="1">
        <v>1</v>
      </c>
      <c r="I906" s="1">
        <v>0</v>
      </c>
      <c r="J906" s="1" t="str">
        <v>Bhuvneshwar</v>
      </c>
      <c r="K906" s="1">
        <v>0</v>
      </c>
      <c r="L906" s="1"/>
      <c r="M906" s="1">
        <f t="shared" si="42"/>
        <v>4382.3999999999996</v>
      </c>
      <c r="N906" s="1">
        <f t="shared" si="43"/>
        <v>4382.3999999999996</v>
      </c>
      <c r="O906" s="1">
        <f t="shared" si="44"/>
        <v>0</v>
      </c>
    </row>
    <row r="907" spans="1:15" x14ac:dyDescent="0.25">
      <c r="A907" s="1" t="str">
        <v>BioLegend</v>
      </c>
      <c r="B907" s="1">
        <v>17688</v>
      </c>
      <c r="C907" s="1" t="str">
        <v xml:space="preserve">EED116824  </v>
      </c>
      <c r="D907" s="2">
        <v>45835</v>
      </c>
      <c r="E907" s="2">
        <v>45845</v>
      </c>
      <c r="F907" s="1">
        <v>113828</v>
      </c>
      <c r="G907" s="1">
        <v>1</v>
      </c>
      <c r="H907" s="1">
        <v>1</v>
      </c>
      <c r="I907" s="1">
        <v>0</v>
      </c>
      <c r="J907" s="1" t="str">
        <v>Kolkata</v>
      </c>
      <c r="K907" s="1">
        <v>0</v>
      </c>
      <c r="L907" s="1"/>
      <c r="M907" s="1">
        <f t="shared" si="42"/>
        <v>17688</v>
      </c>
      <c r="N907" s="1">
        <f t="shared" si="43"/>
        <v>17688</v>
      </c>
      <c r="O907" s="1">
        <f t="shared" si="44"/>
        <v>0</v>
      </c>
    </row>
    <row r="908" spans="1:15" x14ac:dyDescent="0.25">
      <c r="A908" s="1" t="str">
        <v>BioLegend</v>
      </c>
      <c r="B908" s="1">
        <v>7075.2000000000007</v>
      </c>
      <c r="C908" s="1" t="str">
        <v xml:space="preserve">EED116824  </v>
      </c>
      <c r="D908" s="2">
        <v>45835</v>
      </c>
      <c r="E908" s="2">
        <v>45845</v>
      </c>
      <c r="F908" s="1">
        <v>115508</v>
      </c>
      <c r="G908" s="1">
        <v>1</v>
      </c>
      <c r="H908" s="1">
        <v>1</v>
      </c>
      <c r="I908" s="1">
        <v>0</v>
      </c>
      <c r="J908" s="1" t="str">
        <v>Bhuvneshwar</v>
      </c>
      <c r="K908" s="1">
        <v>0</v>
      </c>
      <c r="L908" s="1"/>
      <c r="M908" s="1">
        <f t="shared" si="42"/>
        <v>7075.2000000000007</v>
      </c>
      <c r="N908" s="1">
        <f t="shared" si="43"/>
        <v>7075.2000000000007</v>
      </c>
      <c r="O908" s="1">
        <f t="shared" si="44"/>
        <v>0</v>
      </c>
    </row>
    <row r="909" spans="1:15" x14ac:dyDescent="0.25">
      <c r="A909" s="1" t="str">
        <v>BioLegend</v>
      </c>
      <c r="B909" s="1">
        <v>4963.2</v>
      </c>
      <c r="C909" s="1" t="str">
        <v xml:space="preserve">EED116824  </v>
      </c>
      <c r="D909" s="2">
        <v>45835</v>
      </c>
      <c r="E909" s="2">
        <v>45845</v>
      </c>
      <c r="F909" s="1">
        <v>115526</v>
      </c>
      <c r="G909" s="1">
        <v>1</v>
      </c>
      <c r="H909" s="1">
        <v>1</v>
      </c>
      <c r="I909" s="1">
        <v>0</v>
      </c>
      <c r="J909" s="1" t="str">
        <v>Punjab</v>
      </c>
      <c r="K909" s="1">
        <v>0</v>
      </c>
      <c r="L909" s="1"/>
      <c r="M909" s="1">
        <f t="shared" si="42"/>
        <v>4963.2</v>
      </c>
      <c r="N909" s="1">
        <f t="shared" si="43"/>
        <v>4963.2</v>
      </c>
      <c r="O909" s="1">
        <f t="shared" si="44"/>
        <v>0</v>
      </c>
    </row>
    <row r="910" spans="1:15" x14ac:dyDescent="0.25">
      <c r="A910" s="1" t="str">
        <v>BioLegend</v>
      </c>
      <c r="B910" s="1">
        <v>7761.6</v>
      </c>
      <c r="C910" s="1" t="str">
        <v xml:space="preserve">EED116824  </v>
      </c>
      <c r="D910" s="2">
        <v>45835</v>
      </c>
      <c r="E910" s="2">
        <v>45845</v>
      </c>
      <c r="F910" s="1">
        <v>115923</v>
      </c>
      <c r="G910" s="1">
        <v>1</v>
      </c>
      <c r="H910" s="1">
        <v>1</v>
      </c>
      <c r="I910" s="1">
        <v>0</v>
      </c>
      <c r="J910" s="1" t="str">
        <v>Bhuvneshwar</v>
      </c>
      <c r="K910" s="1">
        <v>0</v>
      </c>
      <c r="L910" s="1"/>
      <c r="M910" s="1">
        <f t="shared" si="42"/>
        <v>7761.6</v>
      </c>
      <c r="N910" s="1">
        <f t="shared" si="43"/>
        <v>7761.6</v>
      </c>
      <c r="O910" s="1">
        <f t="shared" si="44"/>
        <v>0</v>
      </c>
    </row>
    <row r="911" spans="1:15" x14ac:dyDescent="0.25">
      <c r="A911" s="1" t="str">
        <v>BioLegend</v>
      </c>
      <c r="B911" s="1">
        <v>7603.2000000000007</v>
      </c>
      <c r="C911" s="1" t="str">
        <v xml:space="preserve">EED116824  </v>
      </c>
      <c r="D911" s="2">
        <v>45835</v>
      </c>
      <c r="E911" s="2">
        <v>45845</v>
      </c>
      <c r="F911" s="1">
        <v>118108</v>
      </c>
      <c r="G911" s="1">
        <v>1</v>
      </c>
      <c r="H911" s="1">
        <v>1</v>
      </c>
      <c r="I911" s="1">
        <v>0</v>
      </c>
      <c r="J911" s="1" t="str">
        <v>Bhuvneshwar</v>
      </c>
      <c r="K911" s="1">
        <v>0</v>
      </c>
      <c r="L911" s="1"/>
      <c r="M911" s="1">
        <f t="shared" si="42"/>
        <v>7603.2000000000007</v>
      </c>
      <c r="N911" s="1">
        <f t="shared" si="43"/>
        <v>7603.2000000000007</v>
      </c>
      <c r="O911" s="1">
        <f t="shared" si="44"/>
        <v>0</v>
      </c>
    </row>
    <row r="912" spans="1:15" x14ac:dyDescent="0.25">
      <c r="A912" s="1" t="str">
        <v>BioLegend</v>
      </c>
      <c r="B912" s="1">
        <v>17688</v>
      </c>
      <c r="C912" s="1" t="str">
        <v xml:space="preserve">EED116824  </v>
      </c>
      <c r="D912" s="2">
        <v>45835</v>
      </c>
      <c r="E912" s="2">
        <v>45845</v>
      </c>
      <c r="F912" s="1">
        <v>124210</v>
      </c>
      <c r="G912" s="1">
        <v>1</v>
      </c>
      <c r="H912" s="1">
        <v>1</v>
      </c>
      <c r="I912" s="1">
        <v>0</v>
      </c>
      <c r="J912" s="1" t="str">
        <v>Bhuvneshwar</v>
      </c>
      <c r="K912" s="1">
        <v>0</v>
      </c>
      <c r="L912" s="1"/>
      <c r="M912" s="1">
        <f t="shared" si="42"/>
        <v>17688</v>
      </c>
      <c r="N912" s="1">
        <f t="shared" si="43"/>
        <v>17688</v>
      </c>
      <c r="O912" s="1">
        <f t="shared" si="44"/>
        <v>0</v>
      </c>
    </row>
    <row r="913" spans="1:15" x14ac:dyDescent="0.25">
      <c r="A913" s="1" t="str">
        <v>BioLegend</v>
      </c>
      <c r="B913" s="1">
        <v>14256</v>
      </c>
      <c r="C913" s="1" t="str">
        <v xml:space="preserve">EED116824  </v>
      </c>
      <c r="D913" s="2">
        <v>45835</v>
      </c>
      <c r="E913" s="2">
        <v>45845</v>
      </c>
      <c r="F913" s="1">
        <v>124312</v>
      </c>
      <c r="G913" s="1">
        <v>1</v>
      </c>
      <c r="H913" s="1">
        <v>1</v>
      </c>
      <c r="I913" s="1">
        <v>0</v>
      </c>
      <c r="J913" s="1" t="str">
        <v>Bhuvneshwar</v>
      </c>
      <c r="K913" s="1">
        <v>0</v>
      </c>
      <c r="L913" s="1"/>
      <c r="M913" s="1">
        <f t="shared" si="42"/>
        <v>14256</v>
      </c>
      <c r="N913" s="1">
        <f t="shared" si="43"/>
        <v>14256</v>
      </c>
      <c r="O913" s="1">
        <f t="shared" si="44"/>
        <v>0</v>
      </c>
    </row>
    <row r="914" spans="1:15" x14ac:dyDescent="0.25">
      <c r="A914" s="1" t="str">
        <v>BioLegend</v>
      </c>
      <c r="B914" s="1">
        <v>12408</v>
      </c>
      <c r="C914" s="1" t="str">
        <v xml:space="preserve">EED116824  </v>
      </c>
      <c r="D914" s="2">
        <v>45835</v>
      </c>
      <c r="E914" s="2">
        <v>45845</v>
      </c>
      <c r="F914" s="1">
        <v>126606</v>
      </c>
      <c r="G914" s="1">
        <v>1</v>
      </c>
      <c r="H914" s="1">
        <v>1</v>
      </c>
      <c r="I914" s="1">
        <v>0</v>
      </c>
      <c r="J914" s="1" t="str">
        <v>Bhuvneshwar</v>
      </c>
      <c r="K914" s="1">
        <v>0</v>
      </c>
      <c r="L914" s="1"/>
      <c r="M914" s="1">
        <f t="shared" si="42"/>
        <v>12408</v>
      </c>
      <c r="N914" s="1">
        <f t="shared" si="43"/>
        <v>12408</v>
      </c>
      <c r="O914" s="1">
        <f t="shared" si="44"/>
        <v>0</v>
      </c>
    </row>
    <row r="915" spans="1:15" x14ac:dyDescent="0.25">
      <c r="A915" s="1" t="str">
        <v>BioLegend</v>
      </c>
      <c r="B915" s="1">
        <v>16420.8</v>
      </c>
      <c r="C915" s="1" t="str">
        <v xml:space="preserve">EED116824  </v>
      </c>
      <c r="D915" s="2">
        <v>45835</v>
      </c>
      <c r="E915" s="2">
        <v>45845</v>
      </c>
      <c r="F915" s="1">
        <v>126618</v>
      </c>
      <c r="G915" s="1">
        <v>1</v>
      </c>
      <c r="H915" s="1">
        <v>1</v>
      </c>
      <c r="I915" s="1">
        <v>0</v>
      </c>
      <c r="J915" s="1" t="str">
        <v>Kolkata</v>
      </c>
      <c r="K915" s="1">
        <v>0</v>
      </c>
      <c r="L915" s="1"/>
      <c r="M915" s="1">
        <f t="shared" si="42"/>
        <v>16420.8</v>
      </c>
      <c r="N915" s="1">
        <f t="shared" si="43"/>
        <v>16420.8</v>
      </c>
      <c r="O915" s="1">
        <f t="shared" si="44"/>
        <v>0</v>
      </c>
    </row>
    <row r="916" spans="1:15" x14ac:dyDescent="0.25">
      <c r="A916" s="1" t="str">
        <v>BioLegend</v>
      </c>
      <c r="B916" s="1">
        <v>14572.8</v>
      </c>
      <c r="C916" s="1" t="str">
        <v xml:space="preserve">EED116824  </v>
      </c>
      <c r="D916" s="2">
        <v>45835</v>
      </c>
      <c r="E916" s="2">
        <v>45845</v>
      </c>
      <c r="F916" s="1">
        <v>128004</v>
      </c>
      <c r="G916" s="1">
        <v>1</v>
      </c>
      <c r="H916" s="1">
        <v>1</v>
      </c>
      <c r="I916" s="1">
        <v>0</v>
      </c>
      <c r="J916" s="1" t="str">
        <v>Bhuvneshwar</v>
      </c>
      <c r="K916" s="1">
        <v>0</v>
      </c>
      <c r="L916" s="1"/>
      <c r="M916" s="1">
        <f t="shared" si="42"/>
        <v>14572.8</v>
      </c>
      <c r="N916" s="1">
        <f t="shared" si="43"/>
        <v>14572.8</v>
      </c>
      <c r="O916" s="1">
        <f t="shared" si="44"/>
        <v>0</v>
      </c>
    </row>
    <row r="917" spans="1:15" x14ac:dyDescent="0.25">
      <c r="A917" s="1" t="str">
        <v>BioLegend</v>
      </c>
      <c r="B917" s="1">
        <v>28828.800000000003</v>
      </c>
      <c r="C917" s="1" t="str">
        <v xml:space="preserve">EED116824  </v>
      </c>
      <c r="D917" s="2">
        <v>45835</v>
      </c>
      <c r="E917" s="2">
        <v>45845</v>
      </c>
      <c r="F917" s="1">
        <v>133310</v>
      </c>
      <c r="G917" s="1">
        <v>1</v>
      </c>
      <c r="H917" s="1">
        <v>1</v>
      </c>
      <c r="I917" s="1">
        <v>0</v>
      </c>
      <c r="J917" s="1" t="str">
        <v>Punjab</v>
      </c>
      <c r="K917" s="1">
        <v>0</v>
      </c>
      <c r="L917" s="1"/>
      <c r="M917" s="1">
        <f t="shared" si="42"/>
        <v>28828.800000000003</v>
      </c>
      <c r="N917" s="1">
        <f t="shared" si="43"/>
        <v>28828.800000000003</v>
      </c>
      <c r="O917" s="1">
        <f t="shared" si="44"/>
        <v>0</v>
      </c>
    </row>
    <row r="918" spans="1:15" x14ac:dyDescent="0.25">
      <c r="A918" s="1" t="str">
        <v>BioLegend</v>
      </c>
      <c r="B918" s="1">
        <v>19272</v>
      </c>
      <c r="C918" s="1" t="str">
        <v xml:space="preserve">EED116824  </v>
      </c>
      <c r="D918" s="2">
        <v>45835</v>
      </c>
      <c r="E918" s="2">
        <v>45845</v>
      </c>
      <c r="F918" s="1">
        <v>134019</v>
      </c>
      <c r="G918" s="1">
        <v>1</v>
      </c>
      <c r="H918" s="1">
        <v>1</v>
      </c>
      <c r="I918" s="1">
        <v>0</v>
      </c>
      <c r="J918" s="1" t="str">
        <v>Kolkata</v>
      </c>
      <c r="K918" s="1">
        <v>0</v>
      </c>
      <c r="L918" s="1"/>
      <c r="M918" s="1">
        <f t="shared" si="42"/>
        <v>19272</v>
      </c>
      <c r="N918" s="1">
        <f t="shared" si="43"/>
        <v>19272</v>
      </c>
      <c r="O918" s="1">
        <f t="shared" si="44"/>
        <v>0</v>
      </c>
    </row>
    <row r="919" spans="1:15" x14ac:dyDescent="0.25">
      <c r="A919" s="1" t="str">
        <v>BioLegend</v>
      </c>
      <c r="B919" s="1">
        <v>19998</v>
      </c>
      <c r="C919" s="1" t="str">
        <v xml:space="preserve">EED116824  </v>
      </c>
      <c r="D919" s="2">
        <v>45835</v>
      </c>
      <c r="E919" s="2">
        <v>45845</v>
      </c>
      <c r="F919" s="1">
        <v>134021</v>
      </c>
      <c r="G919" s="1">
        <v>1</v>
      </c>
      <c r="H919" s="1">
        <v>1</v>
      </c>
      <c r="I919" s="1">
        <v>0</v>
      </c>
      <c r="J919" s="1" t="str">
        <v>Bhuvneshwar</v>
      </c>
      <c r="K919" s="1">
        <v>0</v>
      </c>
      <c r="L919" s="1"/>
      <c r="M919" s="1">
        <f t="shared" si="42"/>
        <v>19998</v>
      </c>
      <c r="N919" s="1">
        <f t="shared" si="43"/>
        <v>19998</v>
      </c>
      <c r="O919" s="1">
        <f t="shared" si="44"/>
        <v>0</v>
      </c>
    </row>
    <row r="920" spans="1:15" x14ac:dyDescent="0.25">
      <c r="A920" s="1" t="str">
        <v>BioLegend</v>
      </c>
      <c r="B920" s="1">
        <v>18321.599999999999</v>
      </c>
      <c r="C920" s="1" t="str">
        <v xml:space="preserve">EED116824  </v>
      </c>
      <c r="D920" s="2">
        <v>45835</v>
      </c>
      <c r="E920" s="2">
        <v>45845</v>
      </c>
      <c r="F920" s="1">
        <v>135216</v>
      </c>
      <c r="G920" s="1">
        <v>1</v>
      </c>
      <c r="H920" s="1">
        <v>1</v>
      </c>
      <c r="I920" s="1">
        <v>0</v>
      </c>
      <c r="J920" s="1" t="str">
        <v>Kolkata</v>
      </c>
      <c r="K920" s="1">
        <v>0</v>
      </c>
      <c r="L920" s="1"/>
      <c r="M920" s="1">
        <f t="shared" si="42"/>
        <v>18321.599999999999</v>
      </c>
      <c r="N920" s="1">
        <f t="shared" si="43"/>
        <v>18321.599999999999</v>
      </c>
      <c r="O920" s="1">
        <f t="shared" si="44"/>
        <v>0</v>
      </c>
    </row>
    <row r="921" spans="1:15" x14ac:dyDescent="0.25">
      <c r="A921" s="1" t="str">
        <v>BioLegend</v>
      </c>
      <c r="B921" s="1">
        <v>14150.400000000001</v>
      </c>
      <c r="C921" s="1" t="str">
        <v xml:space="preserve">EED116824  </v>
      </c>
      <c r="D921" s="2">
        <v>45835</v>
      </c>
      <c r="E921" s="2">
        <v>45845</v>
      </c>
      <c r="F921" s="1">
        <v>140704</v>
      </c>
      <c r="G921" s="1">
        <v>1</v>
      </c>
      <c r="H921" s="1">
        <v>1</v>
      </c>
      <c r="I921" s="1">
        <v>0</v>
      </c>
      <c r="J921" s="1" t="str">
        <v>Kolkata</v>
      </c>
      <c r="K921" s="1">
        <v>0</v>
      </c>
      <c r="L921" s="1"/>
      <c r="M921" s="1">
        <f t="shared" si="42"/>
        <v>14150.400000000001</v>
      </c>
      <c r="N921" s="1">
        <f t="shared" si="43"/>
        <v>14150.400000000001</v>
      </c>
      <c r="O921" s="1">
        <f t="shared" si="44"/>
        <v>0</v>
      </c>
    </row>
    <row r="922" spans="1:15" x14ac:dyDescent="0.25">
      <c r="A922" s="1" t="str">
        <v>BioLegend</v>
      </c>
      <c r="B922" s="1">
        <v>19852.8</v>
      </c>
      <c r="C922" s="1" t="str">
        <v xml:space="preserve">EED116824  </v>
      </c>
      <c r="D922" s="2">
        <v>45835</v>
      </c>
      <c r="E922" s="2">
        <v>45845</v>
      </c>
      <c r="F922" s="1">
        <v>142506</v>
      </c>
      <c r="G922" s="1">
        <v>1</v>
      </c>
      <c r="H922" s="1">
        <v>1</v>
      </c>
      <c r="I922" s="1">
        <v>0</v>
      </c>
      <c r="J922" s="1" t="str">
        <v>Bhuvneshwar</v>
      </c>
      <c r="K922" s="1">
        <v>0</v>
      </c>
      <c r="L922" s="1"/>
      <c r="M922" s="1">
        <f t="shared" si="42"/>
        <v>19852.8</v>
      </c>
      <c r="N922" s="1">
        <f t="shared" si="43"/>
        <v>19852.8</v>
      </c>
      <c r="O922" s="1">
        <f t="shared" si="44"/>
        <v>0</v>
      </c>
    </row>
    <row r="923" spans="1:15" x14ac:dyDescent="0.25">
      <c r="A923" s="1" t="str">
        <v>BioLegend</v>
      </c>
      <c r="B923" s="1">
        <v>17292</v>
      </c>
      <c r="C923" s="1" t="str">
        <v xml:space="preserve">EED116824  </v>
      </c>
      <c r="D923" s="2">
        <v>45835</v>
      </c>
      <c r="E923" s="2">
        <v>45845</v>
      </c>
      <c r="F923" s="1">
        <v>142521</v>
      </c>
      <c r="G923" s="1">
        <v>1</v>
      </c>
      <c r="H923" s="1">
        <v>1</v>
      </c>
      <c r="I923" s="1">
        <v>0</v>
      </c>
      <c r="J923" s="1" t="str">
        <v>Bhuvneshwar</v>
      </c>
      <c r="K923" s="1">
        <v>0</v>
      </c>
      <c r="L923" s="1"/>
      <c r="M923" s="1">
        <f t="shared" si="42"/>
        <v>17292</v>
      </c>
      <c r="N923" s="1">
        <f t="shared" si="43"/>
        <v>17292</v>
      </c>
      <c r="O923" s="1">
        <f t="shared" si="44"/>
        <v>0</v>
      </c>
    </row>
    <row r="924" spans="1:15" x14ac:dyDescent="0.25">
      <c r="A924" s="1" t="str">
        <v>BioLegend</v>
      </c>
      <c r="B924" s="1">
        <v>16420.8</v>
      </c>
      <c r="C924" s="1" t="str">
        <v xml:space="preserve">EED116824  </v>
      </c>
      <c r="D924" s="2">
        <v>45835</v>
      </c>
      <c r="E924" s="2">
        <v>45845</v>
      </c>
      <c r="F924" s="1">
        <v>150408</v>
      </c>
      <c r="G924" s="1">
        <v>1</v>
      </c>
      <c r="H924" s="1">
        <v>1</v>
      </c>
      <c r="I924" s="1">
        <v>0</v>
      </c>
      <c r="J924" s="1" t="str">
        <v>Bhuvneshwar</v>
      </c>
      <c r="K924" s="1">
        <v>0</v>
      </c>
      <c r="L924" s="1"/>
      <c r="M924" s="1">
        <f t="shared" si="42"/>
        <v>16420.8</v>
      </c>
      <c r="N924" s="1">
        <f t="shared" si="43"/>
        <v>16420.8</v>
      </c>
      <c r="O924" s="1">
        <f t="shared" si="44"/>
        <v>0</v>
      </c>
    </row>
    <row r="925" spans="1:15" x14ac:dyDescent="0.25">
      <c r="A925" s="1" t="str">
        <v>BioLegend</v>
      </c>
      <c r="B925" s="1">
        <v>4963.2</v>
      </c>
      <c r="C925" s="1" t="str">
        <v xml:space="preserve">EED116824  </v>
      </c>
      <c r="D925" s="2">
        <v>45835</v>
      </c>
      <c r="E925" s="2">
        <v>45845</v>
      </c>
      <c r="F925" s="1">
        <v>158015</v>
      </c>
      <c r="G925" s="1">
        <v>1</v>
      </c>
      <c r="H925" s="1">
        <v>1</v>
      </c>
      <c r="I925" s="1">
        <v>0</v>
      </c>
      <c r="J925" s="1" t="str">
        <v>Bhuvneshwar</v>
      </c>
      <c r="K925" s="1">
        <v>0</v>
      </c>
      <c r="L925" s="1"/>
      <c r="M925" s="1">
        <f t="shared" si="42"/>
        <v>4963.2</v>
      </c>
      <c r="N925" s="1">
        <f t="shared" si="43"/>
        <v>4963.2</v>
      </c>
      <c r="O925" s="1">
        <f t="shared" si="44"/>
        <v>0</v>
      </c>
    </row>
    <row r="926" spans="1:15" x14ac:dyDescent="0.25">
      <c r="A926" s="1" t="str">
        <v>BioLegend</v>
      </c>
      <c r="B926" s="1">
        <v>4118.3999999999996</v>
      </c>
      <c r="C926" s="1" t="str">
        <v xml:space="preserve">EED116824  </v>
      </c>
      <c r="D926" s="2">
        <v>45835</v>
      </c>
      <c r="E926" s="2">
        <v>45845</v>
      </c>
      <c r="F926" s="1">
        <v>160903</v>
      </c>
      <c r="G926" s="1">
        <v>1</v>
      </c>
      <c r="H926" s="1">
        <v>1</v>
      </c>
      <c r="I926" s="1">
        <v>0</v>
      </c>
      <c r="J926" s="1" t="str">
        <v>Punjab</v>
      </c>
      <c r="K926" s="1">
        <v>0</v>
      </c>
      <c r="L926" s="1"/>
      <c r="M926" s="1">
        <f t="shared" si="42"/>
        <v>4118.3999999999996</v>
      </c>
      <c r="N926" s="1">
        <f t="shared" si="43"/>
        <v>4118.3999999999996</v>
      </c>
      <c r="O926" s="1">
        <f t="shared" si="44"/>
        <v>0</v>
      </c>
    </row>
    <row r="927" spans="1:15" x14ac:dyDescent="0.25">
      <c r="A927" s="1" t="str">
        <v>BioLegend</v>
      </c>
      <c r="B927" s="1">
        <v>4224</v>
      </c>
      <c r="C927" s="1" t="str">
        <v xml:space="preserve">EED116824  </v>
      </c>
      <c r="D927" s="2">
        <v>45835</v>
      </c>
      <c r="E927" s="2">
        <v>45845</v>
      </c>
      <c r="F927" s="1">
        <v>166403</v>
      </c>
      <c r="G927" s="1">
        <v>1</v>
      </c>
      <c r="H927" s="1">
        <v>1</v>
      </c>
      <c r="I927" s="1">
        <v>0</v>
      </c>
      <c r="J927" s="1" t="str">
        <v>Kolkata</v>
      </c>
      <c r="K927" s="1">
        <v>0</v>
      </c>
      <c r="L927" s="1"/>
      <c r="M927" s="1">
        <f t="shared" si="42"/>
        <v>4224</v>
      </c>
      <c r="N927" s="1">
        <f t="shared" si="43"/>
        <v>4224</v>
      </c>
      <c r="O927" s="1">
        <f t="shared" si="44"/>
        <v>0</v>
      </c>
    </row>
    <row r="928" spans="1:15" x14ac:dyDescent="0.25">
      <c r="A928" s="1" t="str">
        <v>BioLegend</v>
      </c>
      <c r="B928" s="1">
        <v>18480</v>
      </c>
      <c r="C928" s="1" t="str">
        <v xml:space="preserve">EED116824  </v>
      </c>
      <c r="D928" s="2">
        <v>45835</v>
      </c>
      <c r="E928" s="2">
        <v>45845</v>
      </c>
      <c r="F928" s="1">
        <v>300006</v>
      </c>
      <c r="G928" s="1">
        <v>1</v>
      </c>
      <c r="H928" s="1">
        <v>1</v>
      </c>
      <c r="I928" s="1">
        <v>0</v>
      </c>
      <c r="J928" s="1" t="str">
        <v>Pune</v>
      </c>
      <c r="K928" s="1">
        <v>0</v>
      </c>
      <c r="L928" s="1"/>
      <c r="M928" s="1">
        <f t="shared" si="42"/>
        <v>18480</v>
      </c>
      <c r="N928" s="1">
        <f t="shared" si="43"/>
        <v>18480</v>
      </c>
      <c r="O928" s="1">
        <f t="shared" si="44"/>
        <v>0</v>
      </c>
    </row>
    <row r="929" spans="1:15" x14ac:dyDescent="0.25">
      <c r="A929" s="1" t="str">
        <v>BioLegend</v>
      </c>
      <c r="B929" s="1">
        <v>3220.8</v>
      </c>
      <c r="C929" s="1" t="str">
        <v xml:space="preserve">EED116824  </v>
      </c>
      <c r="D929" s="2">
        <v>45835</v>
      </c>
      <c r="E929" s="2">
        <v>45845</v>
      </c>
      <c r="F929" s="1">
        <v>300308</v>
      </c>
      <c r="G929" s="1">
        <v>2</v>
      </c>
      <c r="H929" s="1">
        <v>2</v>
      </c>
      <c r="I929" s="1">
        <v>0</v>
      </c>
      <c r="J929" s="1" t="str">
        <v>Coimbatore</v>
      </c>
      <c r="K929" s="1">
        <v>0</v>
      </c>
      <c r="L929" s="1"/>
      <c r="M929" s="1">
        <f t="shared" si="42"/>
        <v>6441.6</v>
      </c>
      <c r="N929" s="1">
        <f t="shared" si="43"/>
        <v>6441.6</v>
      </c>
      <c r="O929" s="1">
        <f t="shared" si="44"/>
        <v>0</v>
      </c>
    </row>
    <row r="930" spans="1:15" x14ac:dyDescent="0.25">
      <c r="A930" s="1" t="str">
        <v>BioLegend</v>
      </c>
      <c r="B930" s="1">
        <v>4382.3999999999996</v>
      </c>
      <c r="C930" s="1" t="str">
        <v xml:space="preserve">EED116824  </v>
      </c>
      <c r="D930" s="2">
        <v>45835</v>
      </c>
      <c r="E930" s="2">
        <v>45845</v>
      </c>
      <c r="F930" s="1">
        <v>300312</v>
      </c>
      <c r="G930" s="1">
        <v>5</v>
      </c>
      <c r="H930" s="1">
        <v>5</v>
      </c>
      <c r="I930" s="1">
        <v>0</v>
      </c>
      <c r="J930" s="1" t="str">
        <v>Karnataka</v>
      </c>
      <c r="K930" s="1">
        <v>0</v>
      </c>
      <c r="L930" s="1"/>
      <c r="M930" s="1">
        <f t="shared" si="42"/>
        <v>21912</v>
      </c>
      <c r="N930" s="1">
        <f t="shared" si="43"/>
        <v>21912</v>
      </c>
      <c r="O930" s="1">
        <f t="shared" si="44"/>
        <v>0</v>
      </c>
    </row>
    <row r="931" spans="1:15" x14ac:dyDescent="0.25">
      <c r="A931" s="1" t="str">
        <v>BioLegend</v>
      </c>
      <c r="B931" s="1">
        <v>2640</v>
      </c>
      <c r="C931" s="1" t="str">
        <v xml:space="preserve">EED116824  </v>
      </c>
      <c r="D931" s="2">
        <v>45835</v>
      </c>
      <c r="E931" s="2">
        <v>45845</v>
      </c>
      <c r="F931" s="1">
        <v>300406</v>
      </c>
      <c r="G931" s="1">
        <v>4</v>
      </c>
      <c r="H931" s="1">
        <v>4</v>
      </c>
      <c r="I931" s="1">
        <v>0</v>
      </c>
      <c r="J931" s="1" t="str">
        <v>Karnataka</v>
      </c>
      <c r="K931" s="1">
        <v>0</v>
      </c>
      <c r="L931" s="1"/>
      <c r="M931" s="1">
        <f t="shared" si="42"/>
        <v>10560</v>
      </c>
      <c r="N931" s="1">
        <f t="shared" si="43"/>
        <v>10560</v>
      </c>
      <c r="O931" s="1">
        <f t="shared" si="44"/>
        <v>0</v>
      </c>
    </row>
    <row r="932" spans="1:15" x14ac:dyDescent="0.25">
      <c r="A932" s="1" t="str">
        <v>BioLegend</v>
      </c>
      <c r="B932" s="1">
        <v>17688</v>
      </c>
      <c r="C932" s="1" t="str">
        <v xml:space="preserve">EED116824  </v>
      </c>
      <c r="D932" s="2">
        <v>45835</v>
      </c>
      <c r="E932" s="2">
        <v>45845</v>
      </c>
      <c r="F932" s="1">
        <v>300428</v>
      </c>
      <c r="G932" s="1">
        <v>1</v>
      </c>
      <c r="H932" s="1">
        <v>1</v>
      </c>
      <c r="I932" s="1">
        <v>0</v>
      </c>
      <c r="J932" s="1" t="str">
        <v>Bhuvneshwar</v>
      </c>
      <c r="K932" s="1">
        <v>0</v>
      </c>
      <c r="L932" s="1"/>
      <c r="M932" s="1">
        <f t="shared" si="42"/>
        <v>17688</v>
      </c>
      <c r="N932" s="1">
        <f t="shared" si="43"/>
        <v>17688</v>
      </c>
      <c r="O932" s="1">
        <f t="shared" si="44"/>
        <v>0</v>
      </c>
    </row>
    <row r="933" spans="1:15" x14ac:dyDescent="0.25">
      <c r="A933" s="1" t="str">
        <v>BioLegend</v>
      </c>
      <c r="B933" s="1">
        <v>10032</v>
      </c>
      <c r="C933" s="1" t="str">
        <v xml:space="preserve">EED116824  </v>
      </c>
      <c r="D933" s="2">
        <v>45835</v>
      </c>
      <c r="E933" s="2">
        <v>45845</v>
      </c>
      <c r="F933" s="1">
        <v>302077</v>
      </c>
      <c r="G933" s="1">
        <v>1</v>
      </c>
      <c r="H933" s="1">
        <v>1</v>
      </c>
      <c r="I933" s="1">
        <v>0</v>
      </c>
      <c r="J933" s="1" t="str">
        <v>Bhuvneshwar</v>
      </c>
      <c r="K933" s="1">
        <v>0</v>
      </c>
      <c r="L933" s="1"/>
      <c r="M933" s="1">
        <f t="shared" si="42"/>
        <v>10032</v>
      </c>
      <c r="N933" s="1">
        <f t="shared" si="43"/>
        <v>10032</v>
      </c>
      <c r="O933" s="1">
        <f t="shared" si="44"/>
        <v>0</v>
      </c>
    </row>
    <row r="934" spans="1:15" x14ac:dyDescent="0.25">
      <c r="A934" s="1" t="str">
        <v>BioLegend</v>
      </c>
      <c r="B934" s="1">
        <v>6811.2000000000007</v>
      </c>
      <c r="C934" s="1" t="str">
        <v xml:space="preserve">EED116824  </v>
      </c>
      <c r="D934" s="2">
        <v>45835</v>
      </c>
      <c r="E934" s="2">
        <v>45845</v>
      </c>
      <c r="F934" s="1">
        <v>302109</v>
      </c>
      <c r="G934" s="1">
        <v>2</v>
      </c>
      <c r="H934" s="1">
        <v>2</v>
      </c>
      <c r="I934" s="1">
        <v>0</v>
      </c>
      <c r="J934" s="1" t="str">
        <v>Mumbai</v>
      </c>
      <c r="K934" s="1">
        <v>0</v>
      </c>
      <c r="L934" s="1"/>
      <c r="M934" s="1">
        <f t="shared" si="42"/>
        <v>13622.400000000001</v>
      </c>
      <c r="N934" s="1">
        <f t="shared" si="43"/>
        <v>13622.400000000001</v>
      </c>
      <c r="O934" s="1">
        <f t="shared" si="44"/>
        <v>0</v>
      </c>
    </row>
    <row r="935" spans="1:15" x14ac:dyDescent="0.25">
      <c r="A935" s="1" t="str">
        <v>BioLegend</v>
      </c>
      <c r="B935" s="1">
        <v>25146</v>
      </c>
      <c r="C935" s="1" t="str">
        <v xml:space="preserve">EED116824  </v>
      </c>
      <c r="D935" s="2">
        <v>45835</v>
      </c>
      <c r="E935" s="2">
        <v>45845</v>
      </c>
      <c r="F935" s="1">
        <v>302630</v>
      </c>
      <c r="G935" s="1">
        <v>1</v>
      </c>
      <c r="H935" s="1">
        <v>1</v>
      </c>
      <c r="I935" s="1">
        <v>0</v>
      </c>
      <c r="J935" s="1" t="str">
        <v>Bhuvneshwar</v>
      </c>
      <c r="K935" s="1">
        <v>0</v>
      </c>
      <c r="L935" s="1"/>
      <c r="M935" s="1">
        <f t="shared" si="42"/>
        <v>25146</v>
      </c>
      <c r="N935" s="1">
        <f t="shared" si="43"/>
        <v>25146</v>
      </c>
      <c r="O935" s="1">
        <f t="shared" si="44"/>
        <v>0</v>
      </c>
    </row>
    <row r="936" spans="1:15" x14ac:dyDescent="0.25">
      <c r="A936" s="1" t="str">
        <v>BioLegend</v>
      </c>
      <c r="B936" s="1">
        <v>13305.599999999999</v>
      </c>
      <c r="C936" s="1" t="str">
        <v xml:space="preserve">EED116824  </v>
      </c>
      <c r="D936" s="2">
        <v>45835</v>
      </c>
      <c r="E936" s="2">
        <v>45845</v>
      </c>
      <c r="F936" s="1">
        <v>303706</v>
      </c>
      <c r="G936" s="1">
        <v>1</v>
      </c>
      <c r="H936" s="1">
        <v>1</v>
      </c>
      <c r="I936" s="1">
        <v>0</v>
      </c>
      <c r="J936" s="1" t="str">
        <v>Mumbai</v>
      </c>
      <c r="K936" s="1">
        <v>0</v>
      </c>
      <c r="L936" s="1"/>
      <c r="M936" s="1">
        <f t="shared" si="42"/>
        <v>13305.599999999999</v>
      </c>
      <c r="N936" s="1">
        <f t="shared" si="43"/>
        <v>13305.599999999999</v>
      </c>
      <c r="O936" s="1">
        <f t="shared" si="44"/>
        <v>0</v>
      </c>
    </row>
    <row r="937" spans="1:15" x14ac:dyDescent="0.25">
      <c r="A937" s="1" t="str">
        <v>BioLegend</v>
      </c>
      <c r="B937" s="1">
        <v>13992</v>
      </c>
      <c r="C937" s="1" t="str">
        <v xml:space="preserve">EED116824  </v>
      </c>
      <c r="D937" s="2">
        <v>45835</v>
      </c>
      <c r="E937" s="2">
        <v>45845</v>
      </c>
      <c r="F937" s="1">
        <v>304024</v>
      </c>
      <c r="G937" s="1">
        <v>1</v>
      </c>
      <c r="H937" s="1">
        <v>1</v>
      </c>
      <c r="I937" s="1">
        <v>0</v>
      </c>
      <c r="J937" s="1" t="str">
        <v>Banglore</v>
      </c>
      <c r="K937" s="1">
        <v>0</v>
      </c>
      <c r="L937" s="1"/>
      <c r="M937" s="1">
        <f t="shared" si="42"/>
        <v>13992</v>
      </c>
      <c r="N937" s="1">
        <f t="shared" si="43"/>
        <v>13992</v>
      </c>
      <c r="O937" s="1">
        <f t="shared" si="44"/>
        <v>0</v>
      </c>
    </row>
    <row r="938" spans="1:15" x14ac:dyDescent="0.25">
      <c r="A938" s="1" t="str">
        <v>BioLegend</v>
      </c>
      <c r="B938" s="1">
        <v>1478.4</v>
      </c>
      <c r="C938" s="1" t="str">
        <v xml:space="preserve">EED116824  </v>
      </c>
      <c r="D938" s="2">
        <v>45835</v>
      </c>
      <c r="E938" s="2">
        <v>45845</v>
      </c>
      <c r="F938" s="1">
        <v>304105</v>
      </c>
      <c r="G938" s="1">
        <v>1</v>
      </c>
      <c r="H938" s="1">
        <v>1</v>
      </c>
      <c r="I938" s="1">
        <v>0</v>
      </c>
      <c r="J938" s="1" t="str">
        <v>Chandigarh</v>
      </c>
      <c r="K938" s="1">
        <v>0</v>
      </c>
      <c r="L938" s="1"/>
      <c r="M938" s="1">
        <f t="shared" si="42"/>
        <v>1478.4</v>
      </c>
      <c r="N938" s="1">
        <f t="shared" si="43"/>
        <v>1478.4</v>
      </c>
      <c r="O938" s="1">
        <f t="shared" si="44"/>
        <v>0</v>
      </c>
    </row>
    <row r="939" spans="1:15" x14ac:dyDescent="0.25">
      <c r="A939" s="1" t="str">
        <v>BioLegend</v>
      </c>
      <c r="B939" s="1">
        <v>16368</v>
      </c>
      <c r="C939" s="1" t="str">
        <v xml:space="preserve">EED116824  </v>
      </c>
      <c r="D939" s="2">
        <v>45835</v>
      </c>
      <c r="E939" s="2">
        <v>45845</v>
      </c>
      <c r="F939" s="1">
        <v>305227</v>
      </c>
      <c r="G939" s="1">
        <v>1</v>
      </c>
      <c r="H939" s="1">
        <v>1</v>
      </c>
      <c r="I939" s="1">
        <v>0</v>
      </c>
      <c r="J939" s="1" t="str">
        <v>Bhuvneshwar</v>
      </c>
      <c r="K939" s="1">
        <v>0</v>
      </c>
      <c r="L939" s="1"/>
      <c r="M939" s="1">
        <f t="shared" si="42"/>
        <v>16368</v>
      </c>
      <c r="N939" s="1">
        <f t="shared" si="43"/>
        <v>16368</v>
      </c>
      <c r="O939" s="1">
        <f t="shared" si="44"/>
        <v>0</v>
      </c>
    </row>
    <row r="940" spans="1:15" x14ac:dyDescent="0.25">
      <c r="A940" s="1" t="str">
        <v>BioLegend</v>
      </c>
      <c r="B940" s="1">
        <v>9292.7999999999993</v>
      </c>
      <c r="C940" s="1" t="str">
        <v xml:space="preserve">EED116824  </v>
      </c>
      <c r="D940" s="2">
        <v>45835</v>
      </c>
      <c r="E940" s="2">
        <v>45845</v>
      </c>
      <c r="F940" s="1">
        <v>305461</v>
      </c>
      <c r="G940" s="1">
        <v>1</v>
      </c>
      <c r="H940" s="1">
        <v>1</v>
      </c>
      <c r="I940" s="1">
        <v>0</v>
      </c>
      <c r="J940" s="1" t="str">
        <v>Bhuvneshwar</v>
      </c>
      <c r="K940" s="1">
        <v>0</v>
      </c>
      <c r="L940" s="1"/>
      <c r="M940" s="1">
        <f t="shared" si="42"/>
        <v>9292.7999999999993</v>
      </c>
      <c r="N940" s="1">
        <f t="shared" si="43"/>
        <v>9292.7999999999993</v>
      </c>
      <c r="O940" s="1">
        <f t="shared" si="44"/>
        <v>0</v>
      </c>
    </row>
    <row r="941" spans="1:15" x14ac:dyDescent="0.25">
      <c r="A941" s="1" t="str">
        <v>BioLegend</v>
      </c>
      <c r="B941" s="1">
        <v>6811.2000000000007</v>
      </c>
      <c r="C941" s="1" t="str">
        <v xml:space="preserve">EED116824  </v>
      </c>
      <c r="D941" s="2">
        <v>45835</v>
      </c>
      <c r="E941" s="2">
        <v>45845</v>
      </c>
      <c r="F941" s="1">
        <v>306505</v>
      </c>
      <c r="G941" s="1">
        <v>1</v>
      </c>
      <c r="H941" s="1">
        <v>1</v>
      </c>
      <c r="I941" s="1">
        <v>0</v>
      </c>
      <c r="J941" s="1" t="str">
        <v>Kolkata</v>
      </c>
      <c r="K941" s="1">
        <v>0</v>
      </c>
      <c r="L941" s="1"/>
      <c r="M941" s="1">
        <f t="shared" si="42"/>
        <v>6811.2000000000007</v>
      </c>
      <c r="N941" s="1">
        <f t="shared" si="43"/>
        <v>6811.2000000000007</v>
      </c>
      <c r="O941" s="1">
        <f t="shared" si="44"/>
        <v>0</v>
      </c>
    </row>
    <row r="942" spans="1:15" x14ac:dyDescent="0.25">
      <c r="A942" s="1" t="str">
        <v>BioLegend</v>
      </c>
      <c r="B942" s="1">
        <v>13992</v>
      </c>
      <c r="C942" s="1" t="str">
        <v xml:space="preserve">EED116824  </v>
      </c>
      <c r="D942" s="2">
        <v>45835</v>
      </c>
      <c r="E942" s="2">
        <v>45845</v>
      </c>
      <c r="F942" s="1">
        <v>307626</v>
      </c>
      <c r="G942" s="1">
        <v>1</v>
      </c>
      <c r="H942" s="1">
        <v>1</v>
      </c>
      <c r="I942" s="1">
        <v>0</v>
      </c>
      <c r="J942" s="1" t="str">
        <v>Punjab</v>
      </c>
      <c r="K942" s="1">
        <v>0</v>
      </c>
      <c r="L942" s="1"/>
      <c r="M942" s="1">
        <f t="shared" si="42"/>
        <v>13992</v>
      </c>
      <c r="N942" s="1">
        <f t="shared" si="43"/>
        <v>13992</v>
      </c>
      <c r="O942" s="1">
        <f t="shared" si="44"/>
        <v>0</v>
      </c>
    </row>
    <row r="943" spans="1:15" x14ac:dyDescent="0.25">
      <c r="A943" s="1" t="str">
        <v>BioLegend</v>
      </c>
      <c r="B943" s="1">
        <v>9292.7999999999993</v>
      </c>
      <c r="C943" s="1" t="str">
        <v xml:space="preserve">EED116824  </v>
      </c>
      <c r="D943" s="2">
        <v>45835</v>
      </c>
      <c r="E943" s="2">
        <v>45845</v>
      </c>
      <c r="F943" s="1">
        <v>307673</v>
      </c>
      <c r="G943" s="1">
        <v>1</v>
      </c>
      <c r="H943" s="1">
        <v>1</v>
      </c>
      <c r="I943" s="1">
        <v>0</v>
      </c>
      <c r="J943" s="1" t="str">
        <v>Bhuvneshwar</v>
      </c>
      <c r="K943" s="1">
        <v>0</v>
      </c>
      <c r="L943" s="1"/>
      <c r="M943" s="1">
        <f t="shared" si="42"/>
        <v>9292.7999999999993</v>
      </c>
      <c r="N943" s="1">
        <f t="shared" si="43"/>
        <v>9292.7999999999993</v>
      </c>
      <c r="O943" s="1">
        <f t="shared" si="44"/>
        <v>0</v>
      </c>
    </row>
    <row r="944" spans="1:15" x14ac:dyDescent="0.25">
      <c r="A944" s="1" t="str">
        <v>BioLegend</v>
      </c>
      <c r="B944" s="1">
        <v>12738</v>
      </c>
      <c r="C944" s="1" t="str">
        <v xml:space="preserve">EED116824  </v>
      </c>
      <c r="D944" s="2">
        <v>45835</v>
      </c>
      <c r="E944" s="2">
        <v>45845</v>
      </c>
      <c r="F944" s="1">
        <v>308119</v>
      </c>
      <c r="G944" s="1">
        <v>1</v>
      </c>
      <c r="H944" s="1">
        <v>1</v>
      </c>
      <c r="I944" s="1">
        <v>0</v>
      </c>
      <c r="J944" s="1" t="str">
        <v>Bhuvneshwar</v>
      </c>
      <c r="K944" s="1">
        <v>0</v>
      </c>
      <c r="L944" s="1"/>
      <c r="M944" s="1">
        <f t="shared" si="42"/>
        <v>12738</v>
      </c>
      <c r="N944" s="1">
        <f t="shared" si="43"/>
        <v>12738</v>
      </c>
      <c r="O944" s="1">
        <f t="shared" si="44"/>
        <v>0</v>
      </c>
    </row>
    <row r="945" spans="1:15" x14ac:dyDescent="0.25">
      <c r="A945" s="1" t="str">
        <v>BioLegend</v>
      </c>
      <c r="B945" s="1">
        <v>13992</v>
      </c>
      <c r="C945" s="1" t="str">
        <v xml:space="preserve">EED116824  </v>
      </c>
      <c r="D945" s="2">
        <v>45835</v>
      </c>
      <c r="E945" s="2">
        <v>45845</v>
      </c>
      <c r="F945" s="1">
        <v>310918</v>
      </c>
      <c r="G945" s="1">
        <v>1</v>
      </c>
      <c r="H945" s="1">
        <v>1</v>
      </c>
      <c r="I945" s="1">
        <v>0</v>
      </c>
      <c r="J945" s="1" t="str">
        <v>Bhuvneshwar</v>
      </c>
      <c r="K945" s="1">
        <v>0</v>
      </c>
      <c r="L945" s="1"/>
      <c r="M945" s="1">
        <f t="shared" si="42"/>
        <v>13992</v>
      </c>
      <c r="N945" s="1">
        <f t="shared" si="43"/>
        <v>13992</v>
      </c>
      <c r="O945" s="1">
        <f t="shared" si="44"/>
        <v>0</v>
      </c>
    </row>
    <row r="946" spans="1:15" x14ac:dyDescent="0.25">
      <c r="A946" s="1" t="str">
        <v>BioLegend</v>
      </c>
      <c r="B946" s="1">
        <v>9292.7999999999993</v>
      </c>
      <c r="C946" s="1" t="str">
        <v xml:space="preserve">EED116824  </v>
      </c>
      <c r="D946" s="2">
        <v>45835</v>
      </c>
      <c r="E946" s="2">
        <v>45845</v>
      </c>
      <c r="F946" s="1">
        <v>311115</v>
      </c>
      <c r="G946" s="1">
        <v>1</v>
      </c>
      <c r="H946" s="1">
        <v>1</v>
      </c>
      <c r="I946" s="1">
        <v>0</v>
      </c>
      <c r="J946" s="1" t="str">
        <v>Bhuvneshwar</v>
      </c>
      <c r="K946" s="1">
        <v>0</v>
      </c>
      <c r="L946" s="1"/>
      <c r="M946" s="1">
        <f t="shared" si="42"/>
        <v>9292.7999999999993</v>
      </c>
      <c r="N946" s="1">
        <f t="shared" si="43"/>
        <v>9292.7999999999993</v>
      </c>
      <c r="O946" s="1">
        <f t="shared" si="44"/>
        <v>0</v>
      </c>
    </row>
    <row r="947" spans="1:15" x14ac:dyDescent="0.25">
      <c r="A947" s="1" t="str">
        <v>BioLegend</v>
      </c>
      <c r="B947" s="1">
        <v>15206.400000000001</v>
      </c>
      <c r="C947" s="1" t="str">
        <v xml:space="preserve">EED116824  </v>
      </c>
      <c r="D947" s="2">
        <v>45835</v>
      </c>
      <c r="E947" s="2">
        <v>45845</v>
      </c>
      <c r="F947" s="1">
        <v>311430</v>
      </c>
      <c r="G947" s="1">
        <v>1</v>
      </c>
      <c r="H947" s="1">
        <v>1</v>
      </c>
      <c r="I947" s="1">
        <v>0</v>
      </c>
      <c r="J947" s="1" t="str">
        <v>Punjab</v>
      </c>
      <c r="K947" s="1">
        <v>0</v>
      </c>
      <c r="L947" s="1"/>
      <c r="M947" s="1">
        <f t="shared" si="42"/>
        <v>15206.400000000001</v>
      </c>
      <c r="N947" s="1">
        <f t="shared" si="43"/>
        <v>15206.400000000001</v>
      </c>
      <c r="O947" s="1">
        <f t="shared" si="44"/>
        <v>0</v>
      </c>
    </row>
    <row r="948" spans="1:15" x14ac:dyDescent="0.25">
      <c r="A948" s="1" t="str">
        <v>BioLegend</v>
      </c>
      <c r="B948" s="1">
        <v>14784</v>
      </c>
      <c r="C948" s="1" t="str">
        <v xml:space="preserve">EED116824  </v>
      </c>
      <c r="D948" s="2">
        <v>45835</v>
      </c>
      <c r="E948" s="2">
        <v>45845</v>
      </c>
      <c r="F948" s="1">
        <v>311504</v>
      </c>
      <c r="G948" s="1">
        <v>1</v>
      </c>
      <c r="H948" s="1">
        <v>1</v>
      </c>
      <c r="I948" s="1">
        <v>0</v>
      </c>
      <c r="J948" s="1" t="str">
        <v>Tamilnadu</v>
      </c>
      <c r="K948" s="1">
        <v>0</v>
      </c>
      <c r="L948" s="1"/>
      <c r="M948" s="1">
        <f t="shared" si="42"/>
        <v>14784</v>
      </c>
      <c r="N948" s="1">
        <f t="shared" si="43"/>
        <v>14784</v>
      </c>
      <c r="O948" s="1">
        <f t="shared" si="44"/>
        <v>0</v>
      </c>
    </row>
    <row r="949" spans="1:15" x14ac:dyDescent="0.25">
      <c r="A949" s="1" t="str">
        <v>BioLegend</v>
      </c>
      <c r="B949" s="1">
        <v>18321.599999999999</v>
      </c>
      <c r="C949" s="1" t="str">
        <v xml:space="preserve">EED116824  </v>
      </c>
      <c r="D949" s="2">
        <v>45835</v>
      </c>
      <c r="E949" s="2">
        <v>45845</v>
      </c>
      <c r="F949" s="1">
        <v>314520</v>
      </c>
      <c r="G949" s="1">
        <v>1</v>
      </c>
      <c r="H949" s="1">
        <v>1</v>
      </c>
      <c r="I949" s="1">
        <v>0</v>
      </c>
      <c r="J949" s="1" t="str">
        <v>Bhuvneshwar</v>
      </c>
      <c r="K949" s="1">
        <v>0</v>
      </c>
      <c r="L949" s="1"/>
      <c r="M949" s="1">
        <f t="shared" si="42"/>
        <v>18321.599999999999</v>
      </c>
      <c r="N949" s="1">
        <f t="shared" si="43"/>
        <v>18321.599999999999</v>
      </c>
      <c r="O949" s="1">
        <f t="shared" si="44"/>
        <v>0</v>
      </c>
    </row>
    <row r="950" spans="1:15" x14ac:dyDescent="0.25">
      <c r="A950" s="1" t="str">
        <v>BioLegend</v>
      </c>
      <c r="B950" s="1">
        <v>1478.4</v>
      </c>
      <c r="C950" s="1" t="str">
        <v xml:space="preserve">EED116824  </v>
      </c>
      <c r="D950" s="2">
        <v>45835</v>
      </c>
      <c r="E950" s="2">
        <v>45845</v>
      </c>
      <c r="F950" s="1">
        <v>317307</v>
      </c>
      <c r="G950" s="1">
        <v>2</v>
      </c>
      <c r="H950" s="1">
        <v>2</v>
      </c>
      <c r="I950" s="1">
        <v>0</v>
      </c>
      <c r="J950" s="1" t="str">
        <v>Kolkata</v>
      </c>
      <c r="K950" s="1">
        <v>0</v>
      </c>
      <c r="L950" s="1"/>
      <c r="M950" s="1">
        <f t="shared" si="42"/>
        <v>2956.8</v>
      </c>
      <c r="N950" s="1">
        <f t="shared" si="43"/>
        <v>2956.8</v>
      </c>
      <c r="O950" s="1">
        <f t="shared" si="44"/>
        <v>0</v>
      </c>
    </row>
    <row r="951" spans="1:15" x14ac:dyDescent="0.25">
      <c r="A951" s="1" t="str">
        <v>BioLegend</v>
      </c>
      <c r="B951" s="1">
        <v>24090</v>
      </c>
      <c r="C951" s="1" t="str">
        <v xml:space="preserve">EED116824  </v>
      </c>
      <c r="D951" s="2">
        <v>45835</v>
      </c>
      <c r="E951" s="2">
        <v>45845</v>
      </c>
      <c r="F951" s="1">
        <v>317332</v>
      </c>
      <c r="G951" s="1">
        <v>1</v>
      </c>
      <c r="H951" s="1">
        <v>1</v>
      </c>
      <c r="I951" s="1">
        <v>0</v>
      </c>
      <c r="J951" s="1" t="str">
        <v>Banglore</v>
      </c>
      <c r="K951" s="1">
        <v>0</v>
      </c>
      <c r="L951" s="1"/>
      <c r="M951" s="1">
        <f t="shared" si="42"/>
        <v>24090</v>
      </c>
      <c r="N951" s="1">
        <f t="shared" si="43"/>
        <v>24090</v>
      </c>
      <c r="O951" s="1">
        <f t="shared" si="44"/>
        <v>0</v>
      </c>
    </row>
    <row r="952" spans="1:15" x14ac:dyDescent="0.25">
      <c r="A952" s="1" t="str">
        <v>BioLegend</v>
      </c>
      <c r="B952" s="1">
        <v>1478.4</v>
      </c>
      <c r="C952" s="1" t="str">
        <v xml:space="preserve">EED116824  </v>
      </c>
      <c r="D952" s="2">
        <v>45835</v>
      </c>
      <c r="E952" s="2">
        <v>45845</v>
      </c>
      <c r="F952" s="1">
        <v>317409</v>
      </c>
      <c r="G952" s="1">
        <v>1</v>
      </c>
      <c r="H952" s="1">
        <v>1</v>
      </c>
      <c r="I952" s="1">
        <v>0</v>
      </c>
      <c r="J952" s="1" t="str">
        <v>Kolkata</v>
      </c>
      <c r="K952" s="1">
        <v>0</v>
      </c>
      <c r="L952" s="1"/>
      <c r="M952" s="1">
        <f t="shared" si="42"/>
        <v>1478.4</v>
      </c>
      <c r="N952" s="1">
        <f t="shared" si="43"/>
        <v>1478.4</v>
      </c>
      <c r="O952" s="1">
        <f t="shared" si="44"/>
        <v>0</v>
      </c>
    </row>
    <row r="953" spans="1:15" x14ac:dyDescent="0.25">
      <c r="A953" s="1" t="str">
        <v>BioLegend</v>
      </c>
      <c r="B953" s="1">
        <v>27984</v>
      </c>
      <c r="C953" s="1" t="str">
        <v xml:space="preserve">EED116824  </v>
      </c>
      <c r="D953" s="2">
        <v>45835</v>
      </c>
      <c r="E953" s="2">
        <v>45845</v>
      </c>
      <c r="F953" s="1">
        <v>317438</v>
      </c>
      <c r="G953" s="1">
        <v>1</v>
      </c>
      <c r="H953" s="1">
        <v>1</v>
      </c>
      <c r="I953" s="1">
        <v>0</v>
      </c>
      <c r="J953" s="1" t="str">
        <v>Banglore</v>
      </c>
      <c r="K953" s="1">
        <v>0</v>
      </c>
      <c r="L953" s="1"/>
      <c r="M953" s="1">
        <f t="shared" si="42"/>
        <v>27984</v>
      </c>
      <c r="N953" s="1">
        <f t="shared" si="43"/>
        <v>27984</v>
      </c>
      <c r="O953" s="1">
        <f t="shared" si="44"/>
        <v>0</v>
      </c>
    </row>
    <row r="954" spans="1:15" x14ac:dyDescent="0.25">
      <c r="A954" s="1" t="str">
        <v>BioLegend</v>
      </c>
      <c r="B954" s="1">
        <v>14150.400000000001</v>
      </c>
      <c r="C954" s="1" t="str">
        <v xml:space="preserve">EED116824  </v>
      </c>
      <c r="D954" s="2">
        <v>45835</v>
      </c>
      <c r="E954" s="2">
        <v>45845</v>
      </c>
      <c r="F954" s="1">
        <v>318306</v>
      </c>
      <c r="G954" s="1">
        <v>1</v>
      </c>
      <c r="H954" s="1">
        <v>1</v>
      </c>
      <c r="I954" s="1">
        <v>0</v>
      </c>
      <c r="J954" s="1" t="str">
        <v>Bhuvneshwar</v>
      </c>
      <c r="K954" s="1">
        <v>0</v>
      </c>
      <c r="L954" s="1"/>
      <c r="M954" s="1">
        <f t="shared" si="42"/>
        <v>14150.400000000001</v>
      </c>
      <c r="N954" s="1">
        <f t="shared" si="43"/>
        <v>14150.400000000001</v>
      </c>
      <c r="O954" s="1">
        <f t="shared" si="44"/>
        <v>0</v>
      </c>
    </row>
    <row r="955" spans="1:15" x14ac:dyDescent="0.25">
      <c r="A955" s="1" t="str">
        <v>BioLegend</v>
      </c>
      <c r="B955" s="1">
        <v>19536</v>
      </c>
      <c r="C955" s="1" t="str">
        <v xml:space="preserve">EED116824  </v>
      </c>
      <c r="D955" s="2">
        <v>45835</v>
      </c>
      <c r="E955" s="2">
        <v>45845</v>
      </c>
      <c r="F955" s="1">
        <v>320114</v>
      </c>
      <c r="G955" s="1">
        <v>1</v>
      </c>
      <c r="H955" s="1">
        <v>1</v>
      </c>
      <c r="I955" s="1">
        <v>0</v>
      </c>
      <c r="J955" s="1" t="str">
        <v>Chandigarh</v>
      </c>
      <c r="K955" s="1">
        <v>0</v>
      </c>
      <c r="L955" s="1"/>
      <c r="M955" s="1">
        <f t="shared" si="42"/>
        <v>19536</v>
      </c>
      <c r="N955" s="1">
        <f t="shared" si="43"/>
        <v>19536</v>
      </c>
      <c r="O955" s="1">
        <f t="shared" si="44"/>
        <v>0</v>
      </c>
    </row>
    <row r="956" spans="1:15" x14ac:dyDescent="0.25">
      <c r="A956" s="1" t="str">
        <v>BioLegend</v>
      </c>
      <c r="B956" s="1">
        <v>16104</v>
      </c>
      <c r="C956" s="1" t="str">
        <v xml:space="preserve">EED116824  </v>
      </c>
      <c r="D956" s="2">
        <v>45835</v>
      </c>
      <c r="E956" s="2">
        <v>45845</v>
      </c>
      <c r="F956" s="1">
        <v>321120</v>
      </c>
      <c r="G956" s="1">
        <v>1</v>
      </c>
      <c r="H956" s="1">
        <v>1</v>
      </c>
      <c r="I956" s="1">
        <v>0</v>
      </c>
      <c r="J956" s="1" t="str">
        <v>Bhuvneshwar</v>
      </c>
      <c r="K956" s="1">
        <v>0</v>
      </c>
      <c r="L956" s="1"/>
      <c r="M956" s="1">
        <f t="shared" si="42"/>
        <v>16104</v>
      </c>
      <c r="N956" s="1">
        <f t="shared" si="43"/>
        <v>16104</v>
      </c>
      <c r="O956" s="1">
        <f t="shared" si="44"/>
        <v>0</v>
      </c>
    </row>
    <row r="957" spans="1:15" x14ac:dyDescent="0.25">
      <c r="A957" s="1" t="str">
        <v>BioLegend</v>
      </c>
      <c r="B957" s="1">
        <v>20169.599999999999</v>
      </c>
      <c r="C957" s="1" t="str">
        <v xml:space="preserve">EED116824  </v>
      </c>
      <c r="D957" s="2">
        <v>45835</v>
      </c>
      <c r="E957" s="2">
        <v>45845</v>
      </c>
      <c r="F957" s="1">
        <v>321122</v>
      </c>
      <c r="G957" s="1">
        <v>1</v>
      </c>
      <c r="H957" s="1">
        <v>1</v>
      </c>
      <c r="I957" s="1">
        <v>0</v>
      </c>
      <c r="J957" s="1" t="str">
        <v>Punjab</v>
      </c>
      <c r="K957" s="1">
        <v>0</v>
      </c>
      <c r="L957" s="1"/>
      <c r="M957" s="1">
        <f t="shared" si="42"/>
        <v>20169.599999999999</v>
      </c>
      <c r="N957" s="1">
        <f t="shared" si="43"/>
        <v>20169.599999999999</v>
      </c>
      <c r="O957" s="1">
        <f t="shared" si="44"/>
        <v>0</v>
      </c>
    </row>
    <row r="958" spans="1:15" x14ac:dyDescent="0.25">
      <c r="A958" s="1" t="str">
        <v>BioLegend</v>
      </c>
      <c r="B958" s="1">
        <v>7761.6</v>
      </c>
      <c r="C958" s="1" t="str">
        <v xml:space="preserve">EED116824  </v>
      </c>
      <c r="D958" s="2">
        <v>45835</v>
      </c>
      <c r="E958" s="2">
        <v>45845</v>
      </c>
      <c r="F958" s="1">
        <v>324217</v>
      </c>
      <c r="G958" s="1">
        <v>1</v>
      </c>
      <c r="H958" s="1">
        <v>1</v>
      </c>
      <c r="I958" s="1">
        <v>0</v>
      </c>
      <c r="J958" s="1" t="str">
        <v>Kolkata</v>
      </c>
      <c r="K958" s="1">
        <v>0</v>
      </c>
      <c r="L958" s="1"/>
      <c r="M958" s="1">
        <f t="shared" si="42"/>
        <v>7761.6</v>
      </c>
      <c r="N958" s="1">
        <f t="shared" si="43"/>
        <v>7761.6</v>
      </c>
      <c r="O958" s="1">
        <f t="shared" si="44"/>
        <v>0</v>
      </c>
    </row>
    <row r="959" spans="1:15" x14ac:dyDescent="0.25">
      <c r="A959" s="1" t="str">
        <v>BioLegend</v>
      </c>
      <c r="B959" s="1">
        <v>15246</v>
      </c>
      <c r="C959" s="1" t="str">
        <v xml:space="preserve">EED116824  </v>
      </c>
      <c r="D959" s="2">
        <v>45835</v>
      </c>
      <c r="E959" s="2">
        <v>45845</v>
      </c>
      <c r="F959" s="1">
        <v>328239</v>
      </c>
      <c r="G959" s="1">
        <v>1</v>
      </c>
      <c r="H959" s="1">
        <v>1</v>
      </c>
      <c r="I959" s="1">
        <v>0</v>
      </c>
      <c r="J959" s="1" t="str">
        <v>Banglore</v>
      </c>
      <c r="K959" s="1">
        <v>0</v>
      </c>
      <c r="L959" s="1"/>
      <c r="M959" s="1">
        <f t="shared" si="42"/>
        <v>15246</v>
      </c>
      <c r="N959" s="1">
        <f t="shared" si="43"/>
        <v>15246</v>
      </c>
      <c r="O959" s="1">
        <f t="shared" si="44"/>
        <v>0</v>
      </c>
    </row>
    <row r="960" spans="1:15" x14ac:dyDescent="0.25">
      <c r="A960" s="1" t="str">
        <v>BioLegend</v>
      </c>
      <c r="B960" s="1">
        <v>8395.2000000000007</v>
      </c>
      <c r="C960" s="1" t="str">
        <v xml:space="preserve">EED116824  </v>
      </c>
      <c r="D960" s="2">
        <v>45835</v>
      </c>
      <c r="E960" s="2">
        <v>45845</v>
      </c>
      <c r="F960" s="1">
        <v>328629</v>
      </c>
      <c r="G960" s="1">
        <v>1</v>
      </c>
      <c r="H960" s="1">
        <v>1</v>
      </c>
      <c r="I960" s="1">
        <v>0</v>
      </c>
      <c r="J960" s="1" t="str">
        <v>Kolkata</v>
      </c>
      <c r="K960" s="1">
        <v>0</v>
      </c>
      <c r="L960" s="1"/>
      <c r="M960" s="1">
        <f t="shared" si="42"/>
        <v>8395.2000000000007</v>
      </c>
      <c r="N960" s="1">
        <f t="shared" si="43"/>
        <v>8395.2000000000007</v>
      </c>
      <c r="O960" s="1">
        <f t="shared" si="44"/>
        <v>0</v>
      </c>
    </row>
    <row r="961" spans="1:15" x14ac:dyDescent="0.25">
      <c r="A961" s="1" t="str">
        <v>BioLegend</v>
      </c>
      <c r="B961" s="1">
        <v>27984</v>
      </c>
      <c r="C961" s="1" t="str">
        <v xml:space="preserve">EED116824  </v>
      </c>
      <c r="D961" s="2">
        <v>45835</v>
      </c>
      <c r="E961" s="2">
        <v>45845</v>
      </c>
      <c r="F961" s="1">
        <v>329740</v>
      </c>
      <c r="G961" s="1">
        <v>1</v>
      </c>
      <c r="H961" s="1">
        <v>1</v>
      </c>
      <c r="I961" s="1">
        <v>0</v>
      </c>
      <c r="J961" s="1" t="str">
        <v>Banglore</v>
      </c>
      <c r="K961" s="1">
        <v>0</v>
      </c>
      <c r="L961" s="1"/>
      <c r="M961" s="1">
        <f t="shared" si="42"/>
        <v>27984</v>
      </c>
      <c r="N961" s="1">
        <f t="shared" si="43"/>
        <v>27984</v>
      </c>
      <c r="O961" s="1">
        <f t="shared" si="44"/>
        <v>0</v>
      </c>
    </row>
    <row r="962" spans="1:15" x14ac:dyDescent="0.25">
      <c r="A962" s="1" t="str">
        <v>BioLegend</v>
      </c>
      <c r="B962" s="1">
        <v>26532</v>
      </c>
      <c r="C962" s="1" t="str">
        <v xml:space="preserve">EED116824  </v>
      </c>
      <c r="D962" s="2">
        <v>45835</v>
      </c>
      <c r="E962" s="2">
        <v>45845</v>
      </c>
      <c r="F962" s="1">
        <v>329920</v>
      </c>
      <c r="G962" s="1">
        <v>1</v>
      </c>
      <c r="H962" s="1">
        <v>1</v>
      </c>
      <c r="I962" s="1">
        <v>0</v>
      </c>
      <c r="J962" s="1" t="str">
        <v>Banglore</v>
      </c>
      <c r="K962" s="1">
        <v>0</v>
      </c>
      <c r="L962" s="1"/>
      <c r="M962" s="1">
        <f t="shared" si="42"/>
        <v>26532</v>
      </c>
      <c r="N962" s="1">
        <f t="shared" si="43"/>
        <v>26532</v>
      </c>
      <c r="O962" s="1">
        <f t="shared" si="44"/>
        <v>0</v>
      </c>
    </row>
    <row r="963" spans="1:15" x14ac:dyDescent="0.25">
      <c r="A963" s="1" t="str">
        <v>BioLegend</v>
      </c>
      <c r="B963" s="1">
        <v>20169.599999999999</v>
      </c>
      <c r="C963" s="1" t="str">
        <v xml:space="preserve">EED116824  </v>
      </c>
      <c r="D963" s="2">
        <v>45835</v>
      </c>
      <c r="E963" s="2">
        <v>45845</v>
      </c>
      <c r="F963" s="1">
        <v>333614</v>
      </c>
      <c r="G963" s="1">
        <v>1</v>
      </c>
      <c r="H963" s="1">
        <v>1</v>
      </c>
      <c r="I963" s="1">
        <v>0</v>
      </c>
      <c r="J963" s="1" t="str">
        <v>Bhuvneshwar</v>
      </c>
      <c r="K963" s="1">
        <v>0</v>
      </c>
      <c r="L963" s="1"/>
      <c r="M963" s="1">
        <f t="shared" ref="M963:M1026" si="45">G963*B963</f>
        <v>20169.599999999999</v>
      </c>
      <c r="N963" s="1">
        <f t="shared" ref="N963:N1026" si="46">H963*B963</f>
        <v>20169.599999999999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12091.2</v>
      </c>
      <c r="C964" s="1" t="str">
        <v xml:space="preserve">EED116824  </v>
      </c>
      <c r="D964" s="2">
        <v>45835</v>
      </c>
      <c r="E964" s="2">
        <v>45845</v>
      </c>
      <c r="F964" s="1">
        <v>334110</v>
      </c>
      <c r="G964" s="1">
        <v>1</v>
      </c>
      <c r="H964" s="1">
        <v>1</v>
      </c>
      <c r="I964" s="1">
        <v>0</v>
      </c>
      <c r="J964" s="1" t="str">
        <v>Kolkata</v>
      </c>
      <c r="K964" s="1">
        <v>0</v>
      </c>
      <c r="L964" s="1"/>
      <c r="M964" s="1">
        <f t="shared" si="45"/>
        <v>12091.2</v>
      </c>
      <c r="N964" s="1">
        <f t="shared" si="46"/>
        <v>12091.2</v>
      </c>
      <c r="O964" s="1">
        <f t="shared" si="47"/>
        <v>0</v>
      </c>
    </row>
    <row r="965" spans="1:15" x14ac:dyDescent="0.25">
      <c r="A965" s="1" t="str">
        <v>BioLegend</v>
      </c>
      <c r="B965" s="1">
        <v>28710</v>
      </c>
      <c r="C965" s="1" t="str">
        <v xml:space="preserve">EED116824  </v>
      </c>
      <c r="D965" s="2">
        <v>45835</v>
      </c>
      <c r="E965" s="2">
        <v>45845</v>
      </c>
      <c r="F965" s="1">
        <v>334338</v>
      </c>
      <c r="G965" s="1">
        <v>1</v>
      </c>
      <c r="H965" s="1">
        <v>1</v>
      </c>
      <c r="I965" s="1">
        <v>0</v>
      </c>
      <c r="J965" s="1" t="str">
        <v>Punjab</v>
      </c>
      <c r="K965" s="1">
        <v>0</v>
      </c>
      <c r="L965" s="1"/>
      <c r="M965" s="1">
        <f t="shared" si="45"/>
        <v>28710</v>
      </c>
      <c r="N965" s="1">
        <f t="shared" si="46"/>
        <v>28710</v>
      </c>
      <c r="O965" s="1">
        <f t="shared" si="47"/>
        <v>0</v>
      </c>
    </row>
    <row r="966" spans="1:15" x14ac:dyDescent="0.25">
      <c r="A966" s="1" t="str">
        <v>BioLegend</v>
      </c>
      <c r="B966" s="1">
        <v>9926.4</v>
      </c>
      <c r="C966" s="1" t="str">
        <v xml:space="preserve">EED116824  </v>
      </c>
      <c r="D966" s="2">
        <v>45835</v>
      </c>
      <c r="E966" s="2">
        <v>45845</v>
      </c>
      <c r="F966" s="1">
        <v>344133</v>
      </c>
      <c r="G966" s="1">
        <v>1</v>
      </c>
      <c r="H966" s="1">
        <v>1</v>
      </c>
      <c r="I966" s="1">
        <v>0</v>
      </c>
      <c r="J966" s="1" t="str">
        <v>Bhuvneshwar</v>
      </c>
      <c r="K966" s="1">
        <v>0</v>
      </c>
      <c r="L966" s="1"/>
      <c r="M966" s="1">
        <f t="shared" si="45"/>
        <v>9926.4</v>
      </c>
      <c r="N966" s="1">
        <f t="shared" si="46"/>
        <v>9926.4</v>
      </c>
      <c r="O966" s="1">
        <f t="shared" si="47"/>
        <v>0</v>
      </c>
    </row>
    <row r="967" spans="1:15" x14ac:dyDescent="0.25">
      <c r="A967" s="1" t="str">
        <v>BioLegend</v>
      </c>
      <c r="B967" s="1">
        <v>12513.599999999999</v>
      </c>
      <c r="C967" s="1" t="str">
        <v xml:space="preserve">EED116824  </v>
      </c>
      <c r="D967" s="2">
        <v>45835</v>
      </c>
      <c r="E967" s="2">
        <v>45845</v>
      </c>
      <c r="F967" s="1">
        <v>344622</v>
      </c>
      <c r="G967" s="1">
        <v>1</v>
      </c>
      <c r="H967" s="1">
        <v>1</v>
      </c>
      <c r="I967" s="1">
        <v>0</v>
      </c>
      <c r="J967" s="1" t="str">
        <v>Chandigarh</v>
      </c>
      <c r="K967" s="1">
        <v>0</v>
      </c>
      <c r="L967" s="1"/>
      <c r="M967" s="1">
        <f t="shared" si="45"/>
        <v>12513.599999999999</v>
      </c>
      <c r="N967" s="1">
        <f t="shared" si="46"/>
        <v>12513.599999999999</v>
      </c>
      <c r="O967" s="1">
        <f t="shared" si="47"/>
        <v>0</v>
      </c>
    </row>
    <row r="968" spans="1:15" x14ac:dyDescent="0.25">
      <c r="A968" s="1" t="str">
        <v>BioLegend</v>
      </c>
      <c r="B968" s="1">
        <v>12738</v>
      </c>
      <c r="C968" s="1" t="str">
        <v xml:space="preserve">EED116824  </v>
      </c>
      <c r="D968" s="2">
        <v>45835</v>
      </c>
      <c r="E968" s="2">
        <v>45845</v>
      </c>
      <c r="F968" s="1">
        <v>344747</v>
      </c>
      <c r="G968" s="1">
        <v>1</v>
      </c>
      <c r="H968" s="1">
        <v>1</v>
      </c>
      <c r="I968" s="1">
        <v>0</v>
      </c>
      <c r="J968" s="1" t="str">
        <v>Kolkata</v>
      </c>
      <c r="K968" s="1">
        <v>0</v>
      </c>
      <c r="L968" s="1"/>
      <c r="M968" s="1">
        <f t="shared" si="45"/>
        <v>12738</v>
      </c>
      <c r="N968" s="1">
        <f t="shared" si="46"/>
        <v>12738</v>
      </c>
      <c r="O968" s="1">
        <f t="shared" si="47"/>
        <v>0</v>
      </c>
    </row>
    <row r="969" spans="1:15" x14ac:dyDescent="0.25">
      <c r="A969" s="1" t="str">
        <v>BioLegend</v>
      </c>
      <c r="B969" s="1">
        <v>6547.2000000000007</v>
      </c>
      <c r="C969" s="1" t="str">
        <v xml:space="preserve">EED116824  </v>
      </c>
      <c r="D969" s="2">
        <v>45835</v>
      </c>
      <c r="E969" s="2">
        <v>45845</v>
      </c>
      <c r="F969" s="1">
        <v>344769</v>
      </c>
      <c r="G969" s="1">
        <v>1</v>
      </c>
      <c r="H969" s="1">
        <v>1</v>
      </c>
      <c r="I969" s="1">
        <v>0</v>
      </c>
      <c r="J969" s="1" t="str">
        <v>Kolkata</v>
      </c>
      <c r="K969" s="1">
        <v>0</v>
      </c>
      <c r="L969" s="1"/>
      <c r="M969" s="1">
        <f t="shared" si="45"/>
        <v>6547.2000000000007</v>
      </c>
      <c r="N969" s="1">
        <f t="shared" si="46"/>
        <v>6547.2000000000007</v>
      </c>
      <c r="O969" s="1">
        <f t="shared" si="47"/>
        <v>0</v>
      </c>
    </row>
    <row r="970" spans="1:15" x14ac:dyDescent="0.25">
      <c r="A970" s="1" t="str">
        <v>BioLegend</v>
      </c>
      <c r="B970" s="1">
        <v>29436</v>
      </c>
      <c r="C970" s="1" t="str">
        <v xml:space="preserve">EED116824  </v>
      </c>
      <c r="D970" s="2">
        <v>45835</v>
      </c>
      <c r="E970" s="2">
        <v>45845</v>
      </c>
      <c r="F970" s="1">
        <v>345024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29436</v>
      </c>
      <c r="N970" s="1">
        <f t="shared" si="46"/>
        <v>29436</v>
      </c>
      <c r="O970" s="1">
        <f t="shared" si="47"/>
        <v>0</v>
      </c>
    </row>
    <row r="971" spans="1:15" x14ac:dyDescent="0.25">
      <c r="A971" s="1" t="str">
        <v>BioLegend</v>
      </c>
      <c r="B971" s="1">
        <v>17212.8</v>
      </c>
      <c r="C971" s="1" t="str">
        <v xml:space="preserve">EED116824  </v>
      </c>
      <c r="D971" s="2">
        <v>45835</v>
      </c>
      <c r="E971" s="2">
        <v>45845</v>
      </c>
      <c r="F971" s="1">
        <v>345108</v>
      </c>
      <c r="G971" s="1">
        <v>1</v>
      </c>
      <c r="H971" s="1">
        <v>1</v>
      </c>
      <c r="I971" s="1">
        <v>0</v>
      </c>
      <c r="J971" s="1" t="str">
        <v>Bhuvneshwar</v>
      </c>
      <c r="K971" s="1">
        <v>0</v>
      </c>
      <c r="L971" s="1"/>
      <c r="M971" s="1">
        <f t="shared" si="45"/>
        <v>17212.8</v>
      </c>
      <c r="N971" s="1">
        <f t="shared" si="46"/>
        <v>17212.8</v>
      </c>
      <c r="O971" s="1">
        <f t="shared" si="47"/>
        <v>0</v>
      </c>
    </row>
    <row r="972" spans="1:15" x14ac:dyDescent="0.25">
      <c r="A972" s="1" t="str">
        <v>BioLegend</v>
      </c>
      <c r="B972" s="1">
        <v>7761.6</v>
      </c>
      <c r="C972" s="1" t="str">
        <v xml:space="preserve">EED116824  </v>
      </c>
      <c r="D972" s="2">
        <v>45835</v>
      </c>
      <c r="E972" s="2">
        <v>45845</v>
      </c>
      <c r="F972" s="1">
        <v>346109</v>
      </c>
      <c r="G972" s="1">
        <v>1</v>
      </c>
      <c r="H972" s="1">
        <v>1</v>
      </c>
      <c r="I972" s="1">
        <v>0</v>
      </c>
      <c r="J972" s="1" t="str">
        <v>Bhuvneshwar</v>
      </c>
      <c r="K972" s="1">
        <v>0</v>
      </c>
      <c r="L972" s="1"/>
      <c r="M972" s="1">
        <f t="shared" si="45"/>
        <v>7761.6</v>
      </c>
      <c r="N972" s="1">
        <f t="shared" si="46"/>
        <v>7761.6</v>
      </c>
      <c r="O972" s="1">
        <f t="shared" si="47"/>
        <v>0</v>
      </c>
    </row>
    <row r="973" spans="1:15" x14ac:dyDescent="0.25">
      <c r="A973" s="1" t="str">
        <v>BioLegend</v>
      </c>
      <c r="B973" s="1">
        <v>3748.8</v>
      </c>
      <c r="C973" s="1" t="str">
        <v xml:space="preserve">EED116824  </v>
      </c>
      <c r="D973" s="2">
        <v>45835</v>
      </c>
      <c r="E973" s="2">
        <v>45845</v>
      </c>
      <c r="F973" s="1">
        <v>348211</v>
      </c>
      <c r="G973" s="1">
        <v>1</v>
      </c>
      <c r="H973" s="1">
        <v>1</v>
      </c>
      <c r="I973" s="1">
        <v>0</v>
      </c>
      <c r="J973" s="1" t="str">
        <v>Chandigarh</v>
      </c>
      <c r="K973" s="1">
        <v>0</v>
      </c>
      <c r="L973" s="1"/>
      <c r="M973" s="1">
        <f t="shared" si="45"/>
        <v>3748.8</v>
      </c>
      <c r="N973" s="1">
        <f t="shared" si="46"/>
        <v>3748.8</v>
      </c>
      <c r="O973" s="1">
        <f t="shared" si="47"/>
        <v>0</v>
      </c>
    </row>
    <row r="974" spans="1:15" x14ac:dyDescent="0.25">
      <c r="A974" s="1" t="str">
        <v>BioLegend</v>
      </c>
      <c r="B974" s="1">
        <v>17054.400000000001</v>
      </c>
      <c r="C974" s="1" t="str">
        <v xml:space="preserve">EED116824  </v>
      </c>
      <c r="D974" s="2">
        <v>45835</v>
      </c>
      <c r="E974" s="2">
        <v>45845</v>
      </c>
      <c r="F974" s="1">
        <v>353218</v>
      </c>
      <c r="G974" s="1">
        <v>4</v>
      </c>
      <c r="H974" s="1">
        <v>4</v>
      </c>
      <c r="I974" s="1">
        <v>0</v>
      </c>
      <c r="J974" s="1" t="str">
        <v>Karnataka</v>
      </c>
      <c r="K974" s="1">
        <v>0</v>
      </c>
      <c r="L974" s="1"/>
      <c r="M974" s="1">
        <f t="shared" si="45"/>
        <v>68217.600000000006</v>
      </c>
      <c r="N974" s="1">
        <f t="shared" si="46"/>
        <v>68217.600000000006</v>
      </c>
      <c r="O974" s="1">
        <f t="shared" si="47"/>
        <v>0</v>
      </c>
    </row>
    <row r="975" spans="1:15" x14ac:dyDescent="0.25">
      <c r="A975" s="1" t="str">
        <v>BioLegend</v>
      </c>
      <c r="B975" s="1">
        <v>27258</v>
      </c>
      <c r="C975" s="1" t="str">
        <v xml:space="preserve">EED116824  </v>
      </c>
      <c r="D975" s="2">
        <v>45835</v>
      </c>
      <c r="E975" s="2">
        <v>45845</v>
      </c>
      <c r="F975" s="1">
        <v>356518</v>
      </c>
      <c r="G975" s="1">
        <v>1</v>
      </c>
      <c r="H975" s="1">
        <v>1</v>
      </c>
      <c r="I975" s="1">
        <v>0</v>
      </c>
      <c r="J975" s="1" t="str">
        <v>Bhuvneshwar</v>
      </c>
      <c r="K975" s="1">
        <v>0</v>
      </c>
      <c r="L975" s="1"/>
      <c r="M975" s="1">
        <f t="shared" si="45"/>
        <v>27258</v>
      </c>
      <c r="N975" s="1">
        <f t="shared" si="46"/>
        <v>27258</v>
      </c>
      <c r="O975" s="1">
        <f t="shared" si="47"/>
        <v>0</v>
      </c>
    </row>
    <row r="976" spans="1:15" x14ac:dyDescent="0.25">
      <c r="A976" s="1" t="str">
        <v>BioLegend</v>
      </c>
      <c r="B976" s="1">
        <v>28710</v>
      </c>
      <c r="C976" s="1" t="str">
        <v xml:space="preserve">EED116824  </v>
      </c>
      <c r="D976" s="2">
        <v>45835</v>
      </c>
      <c r="E976" s="2">
        <v>45845</v>
      </c>
      <c r="F976" s="1">
        <v>356930</v>
      </c>
      <c r="G976" s="1">
        <v>1</v>
      </c>
      <c r="H976" s="1">
        <v>1</v>
      </c>
      <c r="I976" s="1">
        <v>0</v>
      </c>
      <c r="J976" s="1" t="str">
        <v>Bhuvneshwar</v>
      </c>
      <c r="K976" s="1">
        <v>0</v>
      </c>
      <c r="L976" s="1"/>
      <c r="M976" s="1">
        <f t="shared" si="45"/>
        <v>28710</v>
      </c>
      <c r="N976" s="1">
        <f t="shared" si="46"/>
        <v>28710</v>
      </c>
      <c r="O976" s="1">
        <f t="shared" si="47"/>
        <v>0</v>
      </c>
    </row>
    <row r="977" spans="1:15" x14ac:dyDescent="0.25">
      <c r="A977" s="1" t="str">
        <v>BioLegend</v>
      </c>
      <c r="B977" s="1">
        <v>19008</v>
      </c>
      <c r="C977" s="1" t="str">
        <v xml:space="preserve">EED116824  </v>
      </c>
      <c r="D977" s="2">
        <v>45835</v>
      </c>
      <c r="E977" s="2">
        <v>45845</v>
      </c>
      <c r="F977" s="1">
        <v>357504</v>
      </c>
      <c r="G977" s="1">
        <v>2</v>
      </c>
      <c r="H977" s="1">
        <v>2</v>
      </c>
      <c r="I977" s="1">
        <v>0</v>
      </c>
      <c r="J977" s="1" t="str">
        <v>Mumbai</v>
      </c>
      <c r="K977" s="1">
        <v>0</v>
      </c>
      <c r="L977" s="1"/>
      <c r="M977" s="1">
        <f t="shared" si="45"/>
        <v>38016</v>
      </c>
      <c r="N977" s="1">
        <f t="shared" si="46"/>
        <v>38016</v>
      </c>
      <c r="O977" s="1">
        <f t="shared" si="47"/>
        <v>0</v>
      </c>
    </row>
    <row r="978" spans="1:15" x14ac:dyDescent="0.25">
      <c r="A978" s="1" t="str">
        <v>BioLegend</v>
      </c>
      <c r="B978" s="1">
        <v>7867.2000000000007</v>
      </c>
      <c r="C978" s="1" t="str">
        <v xml:space="preserve">EED116824  </v>
      </c>
      <c r="D978" s="2">
        <v>45835</v>
      </c>
      <c r="E978" s="2">
        <v>45845</v>
      </c>
      <c r="F978" s="1">
        <v>357905</v>
      </c>
      <c r="G978" s="1">
        <v>1</v>
      </c>
      <c r="H978" s="1">
        <v>1</v>
      </c>
      <c r="I978" s="1">
        <v>0</v>
      </c>
      <c r="J978" s="1" t="str">
        <v>Kolkata</v>
      </c>
      <c r="K978" s="1">
        <v>0</v>
      </c>
      <c r="L978" s="1"/>
      <c r="M978" s="1">
        <f t="shared" si="45"/>
        <v>7867.2000000000007</v>
      </c>
      <c r="N978" s="1">
        <f t="shared" si="46"/>
        <v>7867.2000000000007</v>
      </c>
      <c r="O978" s="1">
        <f t="shared" si="47"/>
        <v>0</v>
      </c>
    </row>
    <row r="979" spans="1:15" x14ac:dyDescent="0.25">
      <c r="A979" s="1" t="str">
        <v>BioLegend</v>
      </c>
      <c r="B979" s="1">
        <v>8395.2000000000007</v>
      </c>
      <c r="C979" s="1" t="str">
        <v xml:space="preserve">EED116824  </v>
      </c>
      <c r="D979" s="2">
        <v>45835</v>
      </c>
      <c r="E979" s="2">
        <v>45845</v>
      </c>
      <c r="F979" s="1">
        <v>360707</v>
      </c>
      <c r="G979" s="1">
        <v>1</v>
      </c>
      <c r="H979" s="1">
        <v>1</v>
      </c>
      <c r="I979" s="1">
        <v>0</v>
      </c>
      <c r="J979" s="1" t="str">
        <v>Bhuvneshwar</v>
      </c>
      <c r="K979" s="1">
        <v>0</v>
      </c>
      <c r="L979" s="1"/>
      <c r="M979" s="1">
        <f t="shared" si="45"/>
        <v>8395.2000000000007</v>
      </c>
      <c r="N979" s="1">
        <f t="shared" si="46"/>
        <v>8395.2000000000007</v>
      </c>
      <c r="O979" s="1">
        <f t="shared" si="47"/>
        <v>0</v>
      </c>
    </row>
    <row r="980" spans="1:15" x14ac:dyDescent="0.25">
      <c r="A980" s="1" t="str">
        <v>BioLegend</v>
      </c>
      <c r="B980" s="1">
        <v>20169.599999999999</v>
      </c>
      <c r="C980" s="1" t="str">
        <v xml:space="preserve">EED116824  </v>
      </c>
      <c r="D980" s="2">
        <v>45835</v>
      </c>
      <c r="E980" s="2">
        <v>45845</v>
      </c>
      <c r="F980" s="1">
        <v>361710</v>
      </c>
      <c r="G980" s="1">
        <v>1</v>
      </c>
      <c r="H980" s="1">
        <v>1</v>
      </c>
      <c r="I980" s="1">
        <v>0</v>
      </c>
      <c r="J980" s="1" t="str">
        <v>Bhuvneshwar</v>
      </c>
      <c r="K980" s="1">
        <v>0</v>
      </c>
      <c r="L980" s="1"/>
      <c r="M980" s="1">
        <f t="shared" si="45"/>
        <v>20169.599999999999</v>
      </c>
      <c r="N980" s="1">
        <f t="shared" si="46"/>
        <v>20169.599999999999</v>
      </c>
      <c r="O980" s="1">
        <f t="shared" si="47"/>
        <v>0</v>
      </c>
    </row>
    <row r="981" spans="1:15" x14ac:dyDescent="0.25">
      <c r="A981" s="1" t="str">
        <v>BioLegend</v>
      </c>
      <c r="B981" s="1">
        <v>6600</v>
      </c>
      <c r="C981" s="1" t="str">
        <v xml:space="preserve">EED116824  </v>
      </c>
      <c r="D981" s="2">
        <v>45835</v>
      </c>
      <c r="E981" s="2">
        <v>45845</v>
      </c>
      <c r="F981" s="1">
        <v>362503</v>
      </c>
      <c r="G981" s="1">
        <v>1</v>
      </c>
      <c r="H981" s="1">
        <v>1</v>
      </c>
      <c r="I981" s="1">
        <v>0</v>
      </c>
      <c r="J981" s="1" t="str">
        <v>Kolkata</v>
      </c>
      <c r="K981" s="1">
        <v>0</v>
      </c>
      <c r="L981" s="1"/>
      <c r="M981" s="1">
        <f t="shared" si="45"/>
        <v>6600</v>
      </c>
      <c r="N981" s="1">
        <f t="shared" si="46"/>
        <v>6600</v>
      </c>
      <c r="O981" s="1">
        <f t="shared" si="47"/>
        <v>0</v>
      </c>
    </row>
    <row r="982" spans="1:15" x14ac:dyDescent="0.25">
      <c r="A982" s="1" t="str">
        <v>BioLegend</v>
      </c>
      <c r="B982" s="1">
        <v>26532</v>
      </c>
      <c r="C982" s="1" t="str">
        <v xml:space="preserve">EED116824  </v>
      </c>
      <c r="D982" s="2">
        <v>45835</v>
      </c>
      <c r="E982" s="2">
        <v>45845</v>
      </c>
      <c r="F982" s="1">
        <v>369314</v>
      </c>
      <c r="G982" s="1">
        <v>1</v>
      </c>
      <c r="H982" s="1">
        <v>1</v>
      </c>
      <c r="I982" s="1">
        <v>0</v>
      </c>
      <c r="J982" s="1" t="str">
        <v>Bhuvneshwar</v>
      </c>
      <c r="K982" s="1">
        <v>0</v>
      </c>
      <c r="L982" s="1"/>
      <c r="M982" s="1">
        <f t="shared" si="45"/>
        <v>26532</v>
      </c>
      <c r="N982" s="1">
        <f t="shared" si="46"/>
        <v>26532</v>
      </c>
      <c r="O982" s="1">
        <f t="shared" si="47"/>
        <v>0</v>
      </c>
    </row>
    <row r="983" spans="1:15" x14ac:dyDescent="0.25">
      <c r="A983" s="1" t="str">
        <v>BioLegend</v>
      </c>
      <c r="B983" s="1">
        <v>15153.599999999999</v>
      </c>
      <c r="C983" s="1" t="str">
        <v xml:space="preserve">EED116824  </v>
      </c>
      <c r="D983" s="2">
        <v>45835</v>
      </c>
      <c r="E983" s="2">
        <v>45845</v>
      </c>
      <c r="F983" s="1">
        <v>369604</v>
      </c>
      <c r="G983" s="1">
        <v>1</v>
      </c>
      <c r="H983" s="1">
        <v>1</v>
      </c>
      <c r="I983" s="1">
        <v>0</v>
      </c>
      <c r="J983" s="1" t="str">
        <v>Bhuvneshwar</v>
      </c>
      <c r="K983" s="1">
        <v>0</v>
      </c>
      <c r="L983" s="1"/>
      <c r="M983" s="1">
        <f t="shared" si="45"/>
        <v>15153.599999999999</v>
      </c>
      <c r="N983" s="1">
        <f t="shared" si="46"/>
        <v>15153.599999999999</v>
      </c>
      <c r="O983" s="1">
        <f t="shared" si="47"/>
        <v>0</v>
      </c>
    </row>
    <row r="984" spans="1:15" x14ac:dyDescent="0.25">
      <c r="A984" s="1" t="str">
        <v>BioLegend</v>
      </c>
      <c r="B984" s="1">
        <v>15364.8</v>
      </c>
      <c r="C984" s="1" t="str">
        <v xml:space="preserve">EED116824  </v>
      </c>
      <c r="D984" s="2">
        <v>45835</v>
      </c>
      <c r="E984" s="2">
        <v>45845</v>
      </c>
      <c r="F984" s="1">
        <v>374208</v>
      </c>
      <c r="G984" s="1">
        <v>1</v>
      </c>
      <c r="H984" s="1">
        <v>1</v>
      </c>
      <c r="I984" s="1">
        <v>0</v>
      </c>
      <c r="J984" s="1" t="str">
        <v>Punjab</v>
      </c>
      <c r="K984" s="1">
        <v>0</v>
      </c>
      <c r="L984" s="1"/>
      <c r="M984" s="1">
        <f t="shared" si="45"/>
        <v>15364.8</v>
      </c>
      <c r="N984" s="1">
        <f t="shared" si="46"/>
        <v>15364.8</v>
      </c>
      <c r="O984" s="1">
        <f t="shared" si="47"/>
        <v>0</v>
      </c>
    </row>
    <row r="985" spans="1:15" x14ac:dyDescent="0.25">
      <c r="A985" s="1" t="str">
        <v>BioLegend</v>
      </c>
      <c r="B985" s="1">
        <v>9662.4</v>
      </c>
      <c r="C985" s="1" t="str">
        <v xml:space="preserve">EED116824  </v>
      </c>
      <c r="D985" s="2">
        <v>45835</v>
      </c>
      <c r="E985" s="2">
        <v>45845</v>
      </c>
      <c r="F985" s="1">
        <v>375406</v>
      </c>
      <c r="G985" s="1">
        <v>1</v>
      </c>
      <c r="H985" s="1">
        <v>1</v>
      </c>
      <c r="I985" s="1">
        <v>0</v>
      </c>
      <c r="J985" s="1" t="str">
        <v>Punjab</v>
      </c>
      <c r="K985" s="1">
        <v>0</v>
      </c>
      <c r="L985" s="1"/>
      <c r="M985" s="1">
        <f t="shared" si="45"/>
        <v>9662.4</v>
      </c>
      <c r="N985" s="1">
        <f t="shared" si="46"/>
        <v>9662.4</v>
      </c>
      <c r="O985" s="1">
        <f t="shared" si="47"/>
        <v>0</v>
      </c>
    </row>
    <row r="986" spans="1:15" x14ac:dyDescent="0.25">
      <c r="A986" s="1" t="str">
        <v>BioLegend</v>
      </c>
      <c r="B986" s="1">
        <v>13622.400000000001</v>
      </c>
      <c r="C986" s="1" t="str">
        <v xml:space="preserve">EED116824  </v>
      </c>
      <c r="D986" s="2">
        <v>45835</v>
      </c>
      <c r="E986" s="2">
        <v>45845</v>
      </c>
      <c r="F986" s="1">
        <v>379206</v>
      </c>
      <c r="G986" s="1">
        <v>1</v>
      </c>
      <c r="H986" s="1">
        <v>1</v>
      </c>
      <c r="I986" s="1">
        <v>0</v>
      </c>
      <c r="J986" s="1" t="str">
        <v>Bhuvneshwar</v>
      </c>
      <c r="K986" s="1">
        <v>0</v>
      </c>
      <c r="L986" s="1"/>
      <c r="M986" s="1">
        <f t="shared" si="45"/>
        <v>13622.400000000001</v>
      </c>
      <c r="N986" s="1">
        <f t="shared" si="46"/>
        <v>13622.400000000001</v>
      </c>
      <c r="O986" s="1">
        <f t="shared" si="47"/>
        <v>0</v>
      </c>
    </row>
    <row r="987" spans="1:15" x14ac:dyDescent="0.25">
      <c r="A987" s="1" t="str">
        <v>BioLegend</v>
      </c>
      <c r="B987" s="1">
        <v>19483.2</v>
      </c>
      <c r="C987" s="1" t="str">
        <v xml:space="preserve">EED116824  </v>
      </c>
      <c r="D987" s="2">
        <v>45835</v>
      </c>
      <c r="E987" s="2">
        <v>45845</v>
      </c>
      <c r="F987" s="1">
        <v>381504</v>
      </c>
      <c r="G987" s="1">
        <v>1</v>
      </c>
      <c r="H987" s="1">
        <v>1</v>
      </c>
      <c r="I987" s="1">
        <v>0</v>
      </c>
      <c r="J987" s="1" t="str">
        <v>Bhuvneshwar</v>
      </c>
      <c r="K987" s="1">
        <v>0</v>
      </c>
      <c r="L987" s="1"/>
      <c r="M987" s="1">
        <f t="shared" si="45"/>
        <v>19483.2</v>
      </c>
      <c r="N987" s="1">
        <f t="shared" si="46"/>
        <v>19483.2</v>
      </c>
      <c r="O987" s="1">
        <f t="shared" si="47"/>
        <v>0</v>
      </c>
    </row>
    <row r="988" spans="1:15" x14ac:dyDescent="0.25">
      <c r="A988" s="1" t="str">
        <v>BioLegend</v>
      </c>
      <c r="B988" s="1">
        <v>20169.599999999999</v>
      </c>
      <c r="C988" s="1" t="str">
        <v xml:space="preserve">EED116824  </v>
      </c>
      <c r="D988" s="2">
        <v>45835</v>
      </c>
      <c r="E988" s="2">
        <v>45845</v>
      </c>
      <c r="F988" s="1">
        <v>389212</v>
      </c>
      <c r="G988" s="1">
        <v>1</v>
      </c>
      <c r="H988" s="1">
        <v>1</v>
      </c>
      <c r="I988" s="1">
        <v>0</v>
      </c>
      <c r="J988" s="1" t="str">
        <v>Tamilnadu</v>
      </c>
      <c r="K988" s="1">
        <v>0</v>
      </c>
      <c r="L988" s="1"/>
      <c r="M988" s="1">
        <f t="shared" si="45"/>
        <v>20169.599999999999</v>
      </c>
      <c r="N988" s="1">
        <f t="shared" si="46"/>
        <v>20169.599999999999</v>
      </c>
      <c r="O988" s="1">
        <f t="shared" si="47"/>
        <v>0</v>
      </c>
    </row>
    <row r="989" spans="1:15" x14ac:dyDescent="0.25">
      <c r="A989" s="1" t="str">
        <v>BioLegend</v>
      </c>
      <c r="B989" s="1">
        <v>10560</v>
      </c>
      <c r="C989" s="1" t="str">
        <v xml:space="preserve">EED116824  </v>
      </c>
      <c r="D989" s="2">
        <v>45835</v>
      </c>
      <c r="E989" s="2">
        <v>45845</v>
      </c>
      <c r="F989" s="1">
        <v>398315</v>
      </c>
      <c r="G989" s="1">
        <v>1</v>
      </c>
      <c r="H989" s="1">
        <v>1</v>
      </c>
      <c r="I989" s="1">
        <v>0</v>
      </c>
      <c r="J989" s="1" t="str">
        <v>Bhuvneshwar</v>
      </c>
      <c r="K989" s="1">
        <v>0</v>
      </c>
      <c r="L989" s="1"/>
      <c r="M989" s="1">
        <f t="shared" si="45"/>
        <v>10560</v>
      </c>
      <c r="N989" s="1">
        <f t="shared" si="46"/>
        <v>10560</v>
      </c>
      <c r="O989" s="1">
        <f t="shared" si="47"/>
        <v>0</v>
      </c>
    </row>
    <row r="990" spans="1:15" x14ac:dyDescent="0.25">
      <c r="A990" s="1" t="str">
        <v>BioLegend</v>
      </c>
      <c r="B990" s="1">
        <v>1584</v>
      </c>
      <c r="C990" s="1" t="str">
        <v xml:space="preserve">EED116824  </v>
      </c>
      <c r="D990" s="2">
        <v>45835</v>
      </c>
      <c r="E990" s="2">
        <v>45845</v>
      </c>
      <c r="F990" s="1">
        <v>400107</v>
      </c>
      <c r="G990" s="1">
        <v>1</v>
      </c>
      <c r="H990" s="1">
        <v>1</v>
      </c>
      <c r="I990" s="1">
        <v>0</v>
      </c>
      <c r="J990" s="1" t="str">
        <v>Punjab</v>
      </c>
      <c r="K990" s="1">
        <v>0</v>
      </c>
      <c r="L990" s="1"/>
      <c r="M990" s="1">
        <f t="shared" si="45"/>
        <v>1584</v>
      </c>
      <c r="N990" s="1">
        <f t="shared" si="46"/>
        <v>1584</v>
      </c>
      <c r="O990" s="1">
        <f t="shared" si="47"/>
        <v>0</v>
      </c>
    </row>
    <row r="991" spans="1:15" x14ac:dyDescent="0.25">
      <c r="A991" s="1" t="str">
        <v>BioLegend</v>
      </c>
      <c r="B991" s="1">
        <v>6811.2000000000007</v>
      </c>
      <c r="C991" s="1" t="str">
        <v xml:space="preserve">EED116824  </v>
      </c>
      <c r="D991" s="2">
        <v>45835</v>
      </c>
      <c r="E991" s="2">
        <v>45845</v>
      </c>
      <c r="F991" s="1">
        <v>400114</v>
      </c>
      <c r="G991" s="1">
        <v>1</v>
      </c>
      <c r="H991" s="1">
        <v>1</v>
      </c>
      <c r="I991" s="1">
        <v>0</v>
      </c>
      <c r="J991" s="1" t="str">
        <v>Bhuvneshwar</v>
      </c>
      <c r="K991" s="1">
        <v>0</v>
      </c>
      <c r="L991" s="1"/>
      <c r="M991" s="1">
        <f t="shared" si="45"/>
        <v>6811.2000000000007</v>
      </c>
      <c r="N991" s="1">
        <f t="shared" si="46"/>
        <v>6811.2000000000007</v>
      </c>
      <c r="O991" s="1">
        <f t="shared" si="47"/>
        <v>0</v>
      </c>
    </row>
    <row r="992" spans="1:15" x14ac:dyDescent="0.25">
      <c r="A992" s="1" t="str">
        <v>BioLegend</v>
      </c>
      <c r="B992" s="1">
        <v>4646.3999999999996</v>
      </c>
      <c r="C992" s="1" t="str">
        <v xml:space="preserve">EED116824  </v>
      </c>
      <c r="D992" s="2">
        <v>45835</v>
      </c>
      <c r="E992" s="2">
        <v>45845</v>
      </c>
      <c r="F992" s="1">
        <v>400120</v>
      </c>
      <c r="G992" s="1">
        <v>2</v>
      </c>
      <c r="H992" s="1">
        <v>2</v>
      </c>
      <c r="I992" s="1">
        <v>0</v>
      </c>
      <c r="J992" s="1" t="str">
        <v>Karnataka</v>
      </c>
      <c r="K992" s="1">
        <v>0</v>
      </c>
      <c r="L992" s="1"/>
      <c r="M992" s="1">
        <f t="shared" si="45"/>
        <v>9292.7999999999993</v>
      </c>
      <c r="N992" s="1">
        <f t="shared" si="46"/>
        <v>9292.7999999999993</v>
      </c>
      <c r="O992" s="1">
        <f t="shared" si="47"/>
        <v>0</v>
      </c>
    </row>
    <row r="993" spans="1:15" x14ac:dyDescent="0.25">
      <c r="A993" s="1" t="str">
        <v>BioLegend</v>
      </c>
      <c r="B993" s="1">
        <v>5649.6</v>
      </c>
      <c r="C993" s="1" t="str">
        <v xml:space="preserve">EED116824  </v>
      </c>
      <c r="D993" s="2">
        <v>45835</v>
      </c>
      <c r="E993" s="2">
        <v>45845</v>
      </c>
      <c r="F993" s="1">
        <v>400121</v>
      </c>
      <c r="G993" s="1">
        <v>1</v>
      </c>
      <c r="H993" s="1">
        <v>1</v>
      </c>
      <c r="I993" s="1">
        <v>0</v>
      </c>
      <c r="J993" s="1" t="str">
        <v>Punjab</v>
      </c>
      <c r="K993" s="1">
        <v>0</v>
      </c>
      <c r="L993" s="1"/>
      <c r="M993" s="1">
        <f t="shared" si="45"/>
        <v>5649.6</v>
      </c>
      <c r="N993" s="1">
        <f t="shared" si="46"/>
        <v>5649.6</v>
      </c>
      <c r="O993" s="1">
        <f t="shared" si="47"/>
        <v>0</v>
      </c>
    </row>
    <row r="994" spans="1:15" x14ac:dyDescent="0.25">
      <c r="A994" s="1" t="str">
        <v>BioLegend</v>
      </c>
      <c r="B994" s="1">
        <v>4382.3999999999996</v>
      </c>
      <c r="C994" s="1" t="str">
        <v xml:space="preserve">EED116824  </v>
      </c>
      <c r="D994" s="2">
        <v>45835</v>
      </c>
      <c r="E994" s="2">
        <v>45845</v>
      </c>
      <c r="F994" s="1">
        <v>400143</v>
      </c>
      <c r="G994" s="1">
        <v>1</v>
      </c>
      <c r="H994" s="1">
        <v>1</v>
      </c>
      <c r="I994" s="1">
        <v>0</v>
      </c>
      <c r="J994" s="1" t="str">
        <v>Bhuvneshwar</v>
      </c>
      <c r="K994" s="1">
        <v>0</v>
      </c>
      <c r="L994" s="1"/>
      <c r="M994" s="1">
        <f t="shared" si="45"/>
        <v>4382.3999999999996</v>
      </c>
      <c r="N994" s="1">
        <f t="shared" si="46"/>
        <v>4382.3999999999996</v>
      </c>
      <c r="O994" s="1">
        <f t="shared" si="47"/>
        <v>0</v>
      </c>
    </row>
    <row r="995" spans="1:15" x14ac:dyDescent="0.25">
      <c r="A995" s="1" t="str">
        <v>BioLegend</v>
      </c>
      <c r="B995" s="1">
        <v>12724.8</v>
      </c>
      <c r="C995" s="1" t="str">
        <v xml:space="preserve">EED116824  </v>
      </c>
      <c r="D995" s="2">
        <v>45835</v>
      </c>
      <c r="E995" s="2">
        <v>45845</v>
      </c>
      <c r="F995" s="1">
        <v>400150</v>
      </c>
      <c r="G995" s="1">
        <v>1</v>
      </c>
      <c r="H995" s="1">
        <v>1</v>
      </c>
      <c r="I995" s="1">
        <v>0</v>
      </c>
      <c r="J995" s="1" t="str">
        <v>Punjab</v>
      </c>
      <c r="K995" s="1">
        <v>0</v>
      </c>
      <c r="L995" s="1"/>
      <c r="M995" s="1">
        <f t="shared" si="45"/>
        <v>12724.8</v>
      </c>
      <c r="N995" s="1">
        <f t="shared" si="46"/>
        <v>12724.8</v>
      </c>
      <c r="O995" s="1">
        <f t="shared" si="47"/>
        <v>0</v>
      </c>
    </row>
    <row r="996" spans="1:15" x14ac:dyDescent="0.25">
      <c r="A996" s="1" t="str">
        <v>BioLegend</v>
      </c>
      <c r="B996" s="1">
        <v>13464</v>
      </c>
      <c r="C996" s="1" t="str">
        <v xml:space="preserve">EED116824  </v>
      </c>
      <c r="D996" s="2">
        <v>45835</v>
      </c>
      <c r="E996" s="2">
        <v>45845</v>
      </c>
      <c r="F996" s="1">
        <v>400163</v>
      </c>
      <c r="G996" s="1">
        <v>1</v>
      </c>
      <c r="H996" s="1">
        <v>1</v>
      </c>
      <c r="I996" s="1">
        <v>0</v>
      </c>
      <c r="J996" s="1" t="str">
        <v>Punjab</v>
      </c>
      <c r="K996" s="1">
        <v>0</v>
      </c>
      <c r="L996" s="1"/>
      <c r="M996" s="1">
        <f t="shared" si="45"/>
        <v>13464</v>
      </c>
      <c r="N996" s="1">
        <f t="shared" si="46"/>
        <v>13464</v>
      </c>
      <c r="O996" s="1">
        <f t="shared" si="47"/>
        <v>0</v>
      </c>
    </row>
    <row r="997" spans="1:15" x14ac:dyDescent="0.25">
      <c r="A997" s="1" t="str">
        <v>BioLegend</v>
      </c>
      <c r="B997" s="1">
        <v>1953.6</v>
      </c>
      <c r="C997" s="1" t="str">
        <v xml:space="preserve">EED116824  </v>
      </c>
      <c r="D997" s="2">
        <v>45835</v>
      </c>
      <c r="E997" s="2">
        <v>45845</v>
      </c>
      <c r="F997" s="1">
        <v>400211</v>
      </c>
      <c r="G997" s="1">
        <v>1</v>
      </c>
      <c r="H997" s="1">
        <v>1</v>
      </c>
      <c r="I997" s="1">
        <v>0</v>
      </c>
      <c r="J997" s="1" t="str">
        <v>Kolkata</v>
      </c>
      <c r="K997" s="1">
        <v>0</v>
      </c>
      <c r="L997" s="1"/>
      <c r="M997" s="1">
        <f t="shared" si="45"/>
        <v>1953.6</v>
      </c>
      <c r="N997" s="1">
        <f t="shared" si="46"/>
        <v>1953.6</v>
      </c>
      <c r="O997" s="1">
        <f t="shared" si="47"/>
        <v>0</v>
      </c>
    </row>
    <row r="998" spans="1:15" x14ac:dyDescent="0.25">
      <c r="A998" s="1" t="str">
        <v>BioLegend</v>
      </c>
      <c r="B998" s="1">
        <v>5016</v>
      </c>
      <c r="C998" s="1" t="str">
        <v xml:space="preserve">EED116824  </v>
      </c>
      <c r="D998" s="2">
        <v>45835</v>
      </c>
      <c r="E998" s="2">
        <v>45845</v>
      </c>
      <c r="F998" s="1">
        <v>400220</v>
      </c>
      <c r="G998" s="1">
        <v>3</v>
      </c>
      <c r="H998" s="1">
        <v>3</v>
      </c>
      <c r="I998" s="1">
        <v>0</v>
      </c>
      <c r="J998" s="1" t="str">
        <v>Karnataka</v>
      </c>
      <c r="K998" s="1">
        <v>0</v>
      </c>
      <c r="L998" s="1"/>
      <c r="M998" s="1">
        <f t="shared" si="45"/>
        <v>15048</v>
      </c>
      <c r="N998" s="1">
        <f t="shared" si="46"/>
        <v>15048</v>
      </c>
      <c r="O998" s="1">
        <f t="shared" si="47"/>
        <v>0</v>
      </c>
    </row>
    <row r="999" spans="1:15" x14ac:dyDescent="0.25">
      <c r="A999" s="1" t="str">
        <v>BioLegend</v>
      </c>
      <c r="B999" s="1">
        <v>10876.8</v>
      </c>
      <c r="C999" s="1" t="str">
        <v xml:space="preserve">EED116824  </v>
      </c>
      <c r="D999" s="2">
        <v>45835</v>
      </c>
      <c r="E999" s="2">
        <v>45845</v>
      </c>
      <c r="F999" s="1">
        <v>400234</v>
      </c>
      <c r="G999" s="1">
        <v>2</v>
      </c>
      <c r="H999" s="1">
        <v>2</v>
      </c>
      <c r="I999" s="1">
        <v>0</v>
      </c>
      <c r="J999" s="1" t="str">
        <v>Karnataka</v>
      </c>
      <c r="K999" s="1">
        <v>0</v>
      </c>
      <c r="L999" s="1"/>
      <c r="M999" s="1">
        <f t="shared" si="45"/>
        <v>21753.599999999999</v>
      </c>
      <c r="N999" s="1">
        <f t="shared" si="46"/>
        <v>21753.599999999999</v>
      </c>
      <c r="O999" s="1">
        <f t="shared" si="47"/>
        <v>0</v>
      </c>
    </row>
    <row r="1000" spans="1:15" x14ac:dyDescent="0.25">
      <c r="A1000" s="1" t="str">
        <v>BioLegend</v>
      </c>
      <c r="B1000" s="1">
        <v>5596.8</v>
      </c>
      <c r="C1000" s="1" t="str">
        <v xml:space="preserve">EED116824  </v>
      </c>
      <c r="D1000" s="2">
        <v>45835</v>
      </c>
      <c r="E1000" s="2">
        <v>45845</v>
      </c>
      <c r="F1000" s="1">
        <v>400253</v>
      </c>
      <c r="G1000" s="1">
        <v>1</v>
      </c>
      <c r="H1000" s="1">
        <v>1</v>
      </c>
      <c r="I1000" s="1">
        <v>0</v>
      </c>
      <c r="J1000" s="1" t="str">
        <v>Punjab</v>
      </c>
      <c r="K1000" s="1">
        <v>0</v>
      </c>
      <c r="L1000" s="1"/>
      <c r="M1000" s="1">
        <f t="shared" si="45"/>
        <v>5596.8</v>
      </c>
      <c r="N1000" s="1">
        <f t="shared" si="46"/>
        <v>5596.8</v>
      </c>
      <c r="O1000" s="1">
        <f t="shared" si="47"/>
        <v>0</v>
      </c>
    </row>
    <row r="1001" spans="1:15" x14ac:dyDescent="0.25">
      <c r="A1001" s="1" t="str">
        <v>BioLegend</v>
      </c>
      <c r="B1001" s="1">
        <v>26532</v>
      </c>
      <c r="C1001" s="1" t="str">
        <v xml:space="preserve">EED116824  </v>
      </c>
      <c r="D1001" s="2">
        <v>45835</v>
      </c>
      <c r="E1001" s="2">
        <v>45845</v>
      </c>
      <c r="F1001" s="1">
        <v>400268</v>
      </c>
      <c r="G1001" s="1">
        <v>2</v>
      </c>
      <c r="H1001" s="1">
        <v>2</v>
      </c>
      <c r="I1001" s="1">
        <v>0</v>
      </c>
      <c r="J1001" s="1" t="str">
        <v>Karnataka</v>
      </c>
      <c r="K1001" s="1">
        <v>0</v>
      </c>
      <c r="L1001" s="1"/>
      <c r="M1001" s="1">
        <f t="shared" si="45"/>
        <v>53064</v>
      </c>
      <c r="N1001" s="1">
        <f t="shared" si="46"/>
        <v>53064</v>
      </c>
      <c r="O1001" s="1">
        <f t="shared" si="47"/>
        <v>0</v>
      </c>
    </row>
    <row r="1002" spans="1:15" x14ac:dyDescent="0.25">
      <c r="A1002" s="1" t="str">
        <v>BioLegend</v>
      </c>
      <c r="B1002" s="1">
        <v>4752</v>
      </c>
      <c r="C1002" s="1" t="str">
        <v xml:space="preserve">EED116824  </v>
      </c>
      <c r="D1002" s="2">
        <v>45835</v>
      </c>
      <c r="E1002" s="2">
        <v>45845</v>
      </c>
      <c r="F1002" s="1">
        <v>400322</v>
      </c>
      <c r="G1002" s="1">
        <v>1</v>
      </c>
      <c r="H1002" s="1">
        <v>1</v>
      </c>
      <c r="I1002" s="1">
        <v>0</v>
      </c>
      <c r="J1002" s="1" t="str">
        <v>Bhuvneshwar</v>
      </c>
      <c r="K1002" s="1">
        <v>0</v>
      </c>
      <c r="L1002" s="1"/>
      <c r="M1002" s="1">
        <f t="shared" si="45"/>
        <v>4752</v>
      </c>
      <c r="N1002" s="1">
        <f t="shared" si="46"/>
        <v>4752</v>
      </c>
      <c r="O1002" s="1">
        <f t="shared" si="47"/>
        <v>0</v>
      </c>
    </row>
    <row r="1003" spans="1:15" x14ac:dyDescent="0.25">
      <c r="A1003" s="1" t="str">
        <v>BioLegend</v>
      </c>
      <c r="B1003" s="1">
        <v>2851.2</v>
      </c>
      <c r="C1003" s="1" t="str">
        <v xml:space="preserve">EED116824  </v>
      </c>
      <c r="D1003" s="2">
        <v>45835</v>
      </c>
      <c r="E1003" s="2">
        <v>45845</v>
      </c>
      <c r="F1003" s="1">
        <v>400511</v>
      </c>
      <c r="G1003" s="1">
        <v>1</v>
      </c>
      <c r="H1003" s="1">
        <v>1</v>
      </c>
      <c r="I1003" s="1">
        <v>0</v>
      </c>
      <c r="J1003" s="1" t="str">
        <v>Punjab</v>
      </c>
      <c r="K1003" s="1">
        <v>0</v>
      </c>
      <c r="L1003" s="1"/>
      <c r="M1003" s="1">
        <f t="shared" si="45"/>
        <v>2851.2</v>
      </c>
      <c r="N1003" s="1">
        <f t="shared" si="46"/>
        <v>2851.2</v>
      </c>
      <c r="O1003" s="1">
        <f t="shared" si="47"/>
        <v>0</v>
      </c>
    </row>
    <row r="1004" spans="1:15" x14ac:dyDescent="0.25">
      <c r="A1004" s="1" t="str">
        <v>BioLegend</v>
      </c>
      <c r="B1004" s="1">
        <v>5649.6</v>
      </c>
      <c r="C1004" s="1" t="str">
        <v xml:space="preserve">EED116824  </v>
      </c>
      <c r="D1004" s="2">
        <v>45835</v>
      </c>
      <c r="E1004" s="2">
        <v>45845</v>
      </c>
      <c r="F1004" s="1">
        <v>400512</v>
      </c>
      <c r="G1004" s="1">
        <v>1</v>
      </c>
      <c r="H1004" s="1">
        <v>1</v>
      </c>
      <c r="I1004" s="1">
        <v>0</v>
      </c>
      <c r="J1004" s="1" t="str">
        <v>Delhi</v>
      </c>
      <c r="K1004" s="1">
        <v>0</v>
      </c>
      <c r="L1004" s="1"/>
      <c r="M1004" s="1">
        <f t="shared" si="45"/>
        <v>5649.6</v>
      </c>
      <c r="N1004" s="1">
        <f t="shared" si="46"/>
        <v>5649.6</v>
      </c>
      <c r="O1004" s="1">
        <f t="shared" si="47"/>
        <v>0</v>
      </c>
    </row>
    <row r="1005" spans="1:15" x14ac:dyDescent="0.25">
      <c r="A1005" s="1" t="str">
        <v>BioLegend</v>
      </c>
      <c r="B1005" s="1">
        <v>10876.8</v>
      </c>
      <c r="C1005" s="1" t="str">
        <v xml:space="preserve">EED116824  </v>
      </c>
      <c r="D1005" s="2">
        <v>45835</v>
      </c>
      <c r="E1005" s="2">
        <v>45845</v>
      </c>
      <c r="F1005" s="1">
        <v>400527</v>
      </c>
      <c r="G1005" s="1">
        <v>1</v>
      </c>
      <c r="H1005" s="1">
        <v>1</v>
      </c>
      <c r="I1005" s="1">
        <v>0</v>
      </c>
      <c r="J1005" s="1" t="str">
        <v>Punjab</v>
      </c>
      <c r="K1005" s="1">
        <v>0</v>
      </c>
      <c r="L1005" s="1"/>
      <c r="M1005" s="1">
        <f t="shared" si="45"/>
        <v>10876.8</v>
      </c>
      <c r="N1005" s="1">
        <f t="shared" si="46"/>
        <v>10876.8</v>
      </c>
      <c r="O1005" s="1">
        <f t="shared" si="47"/>
        <v>0</v>
      </c>
    </row>
    <row r="1006" spans="1:15" x14ac:dyDescent="0.25">
      <c r="A1006" s="1" t="str">
        <v>BioLegend</v>
      </c>
      <c r="B1006" s="1">
        <v>5913.6</v>
      </c>
      <c r="C1006" s="1" t="str">
        <v xml:space="preserve">EED116824  </v>
      </c>
      <c r="D1006" s="2">
        <v>45835</v>
      </c>
      <c r="E1006" s="2">
        <v>45845</v>
      </c>
      <c r="F1006" s="1">
        <v>400557</v>
      </c>
      <c r="G1006" s="1">
        <v>1</v>
      </c>
      <c r="H1006" s="1">
        <v>1</v>
      </c>
      <c r="I1006" s="1">
        <v>0</v>
      </c>
      <c r="J1006" s="1" t="str">
        <v>Bhuvneshwar</v>
      </c>
      <c r="K1006" s="1">
        <v>0</v>
      </c>
      <c r="L1006" s="1"/>
      <c r="M1006" s="1">
        <f t="shared" si="45"/>
        <v>5913.6</v>
      </c>
      <c r="N1006" s="1">
        <f t="shared" si="46"/>
        <v>5913.6</v>
      </c>
      <c r="O1006" s="1">
        <f t="shared" si="47"/>
        <v>0</v>
      </c>
    </row>
    <row r="1007" spans="1:15" x14ac:dyDescent="0.25">
      <c r="A1007" s="1" t="str">
        <v>BioLegend</v>
      </c>
      <c r="B1007" s="1">
        <v>9292.7999999999993</v>
      </c>
      <c r="C1007" s="1" t="str">
        <v xml:space="preserve">EED116824  </v>
      </c>
      <c r="D1007" s="2">
        <v>45835</v>
      </c>
      <c r="E1007" s="2">
        <v>45845</v>
      </c>
      <c r="F1007" s="1">
        <v>400625</v>
      </c>
      <c r="G1007" s="1">
        <v>1</v>
      </c>
      <c r="H1007" s="1">
        <v>1</v>
      </c>
      <c r="I1007" s="1">
        <v>0</v>
      </c>
      <c r="J1007" s="1" t="str">
        <v>Delhi</v>
      </c>
      <c r="K1007" s="1">
        <v>0</v>
      </c>
      <c r="L1007" s="1"/>
      <c r="M1007" s="1">
        <f t="shared" si="45"/>
        <v>9292.7999999999993</v>
      </c>
      <c r="N1007" s="1">
        <f t="shared" si="46"/>
        <v>9292.7999999999993</v>
      </c>
      <c r="O1007" s="1">
        <f t="shared" si="47"/>
        <v>0</v>
      </c>
    </row>
    <row r="1008" spans="1:15" x14ac:dyDescent="0.25">
      <c r="A1008" s="1" t="str">
        <v>BioLegend</v>
      </c>
      <c r="B1008" s="1">
        <v>1900.8000000000002</v>
      </c>
      <c r="C1008" s="1" t="str">
        <v xml:space="preserve">EED116824  </v>
      </c>
      <c r="D1008" s="2">
        <v>45835</v>
      </c>
      <c r="E1008" s="2">
        <v>45845</v>
      </c>
      <c r="F1008" s="1">
        <v>400633</v>
      </c>
      <c r="G1008" s="1">
        <v>1</v>
      </c>
      <c r="H1008" s="1">
        <v>1</v>
      </c>
      <c r="I1008" s="1">
        <v>0</v>
      </c>
      <c r="J1008" s="1" t="str">
        <v>Bhuvneshwar</v>
      </c>
      <c r="K1008" s="1">
        <v>0</v>
      </c>
      <c r="L1008" s="1"/>
      <c r="M1008" s="1">
        <f t="shared" si="45"/>
        <v>1900.8000000000002</v>
      </c>
      <c r="N1008" s="1">
        <f t="shared" si="46"/>
        <v>1900.8000000000002</v>
      </c>
      <c r="O1008" s="1">
        <f t="shared" si="47"/>
        <v>0</v>
      </c>
    </row>
    <row r="1009" spans="1:15" x14ac:dyDescent="0.25">
      <c r="A1009" s="1" t="str">
        <v>BioLegend</v>
      </c>
      <c r="B1009" s="1">
        <v>5174.3999999999996</v>
      </c>
      <c r="C1009" s="1" t="str">
        <v xml:space="preserve">EED116824  </v>
      </c>
      <c r="D1009" s="2">
        <v>45835</v>
      </c>
      <c r="E1009" s="2">
        <v>45845</v>
      </c>
      <c r="F1009" s="1">
        <v>400636</v>
      </c>
      <c r="G1009" s="1">
        <v>1</v>
      </c>
      <c r="H1009" s="1">
        <v>1</v>
      </c>
      <c r="I1009" s="1">
        <v>0</v>
      </c>
      <c r="J1009" s="1" t="str">
        <v>Delhi</v>
      </c>
      <c r="K1009" s="1">
        <v>0</v>
      </c>
      <c r="L1009" s="1"/>
      <c r="M1009" s="1">
        <f t="shared" si="45"/>
        <v>5174.3999999999996</v>
      </c>
      <c r="N1009" s="1">
        <f t="shared" si="46"/>
        <v>5174.3999999999996</v>
      </c>
      <c r="O1009" s="1">
        <f t="shared" si="47"/>
        <v>0</v>
      </c>
    </row>
    <row r="1010" spans="1:15" x14ac:dyDescent="0.25">
      <c r="A1010" s="1" t="str">
        <v>BioLegend</v>
      </c>
      <c r="B1010" s="1">
        <v>3748.8</v>
      </c>
      <c r="C1010" s="1" t="str">
        <v xml:space="preserve">EED116824  </v>
      </c>
      <c r="D1010" s="2">
        <v>45835</v>
      </c>
      <c r="E1010" s="2">
        <v>45845</v>
      </c>
      <c r="F1010" s="1">
        <v>400703</v>
      </c>
      <c r="G1010" s="1">
        <v>1</v>
      </c>
      <c r="H1010" s="1">
        <v>1</v>
      </c>
      <c r="I1010" s="1">
        <v>0</v>
      </c>
      <c r="J1010" s="1" t="str">
        <v>Bhuvneshwar</v>
      </c>
      <c r="K1010" s="1">
        <v>0</v>
      </c>
      <c r="L1010" s="1"/>
      <c r="M1010" s="1">
        <f t="shared" si="45"/>
        <v>3748.8</v>
      </c>
      <c r="N1010" s="1">
        <f t="shared" si="46"/>
        <v>3748.8</v>
      </c>
      <c r="O1010" s="1">
        <f t="shared" si="47"/>
        <v>0</v>
      </c>
    </row>
    <row r="1011" spans="1:15" x14ac:dyDescent="0.25">
      <c r="A1011" s="1" t="str">
        <v>BioLegend</v>
      </c>
      <c r="B1011" s="1">
        <v>440</v>
      </c>
      <c r="C1011" s="1" t="str">
        <v xml:space="preserve">EED116824  </v>
      </c>
      <c r="D1011" s="2">
        <v>45835</v>
      </c>
      <c r="E1011" s="2">
        <v>45845</v>
      </c>
      <c r="F1011" s="1">
        <v>405103</v>
      </c>
      <c r="G1011" s="1">
        <v>1</v>
      </c>
      <c r="H1011" s="1">
        <v>1</v>
      </c>
      <c r="I1011" s="1">
        <v>0</v>
      </c>
      <c r="J1011" s="1" t="str">
        <v>Jammu</v>
      </c>
      <c r="K1011" s="1">
        <v>0</v>
      </c>
      <c r="L1011" s="1"/>
      <c r="M1011" s="1">
        <f t="shared" si="45"/>
        <v>440</v>
      </c>
      <c r="N1011" s="1">
        <f t="shared" si="46"/>
        <v>440</v>
      </c>
      <c r="O1011" s="1">
        <f t="shared" si="47"/>
        <v>0</v>
      </c>
    </row>
    <row r="1012" spans="1:15" x14ac:dyDescent="0.25">
      <c r="A1012" s="1" t="str">
        <v>BioLegend</v>
      </c>
      <c r="B1012" s="1">
        <v>2956.8</v>
      </c>
      <c r="C1012" s="1" t="str">
        <v xml:space="preserve">EED116824  </v>
      </c>
      <c r="D1012" s="2">
        <v>45835</v>
      </c>
      <c r="E1012" s="2">
        <v>45845</v>
      </c>
      <c r="F1012" s="1">
        <v>405203</v>
      </c>
      <c r="G1012" s="1">
        <v>1</v>
      </c>
      <c r="H1012" s="1">
        <v>1</v>
      </c>
      <c r="I1012" s="1">
        <v>0</v>
      </c>
      <c r="J1012" s="1" t="str">
        <v>Chandigarh</v>
      </c>
      <c r="K1012" s="1">
        <v>0</v>
      </c>
      <c r="L1012" s="1"/>
      <c r="M1012" s="1">
        <f t="shared" si="45"/>
        <v>2956.8</v>
      </c>
      <c r="N1012" s="1">
        <f t="shared" si="46"/>
        <v>2956.8</v>
      </c>
      <c r="O1012" s="1">
        <f t="shared" si="47"/>
        <v>0</v>
      </c>
    </row>
    <row r="1013" spans="1:15" x14ac:dyDescent="0.25">
      <c r="A1013" s="1" t="str">
        <v>BioLegend</v>
      </c>
      <c r="B1013" s="1">
        <v>13992</v>
      </c>
      <c r="C1013" s="1" t="str">
        <v xml:space="preserve">EED116824  </v>
      </c>
      <c r="D1013" s="2">
        <v>45835</v>
      </c>
      <c r="E1013" s="2">
        <v>45845</v>
      </c>
      <c r="F1013" s="1">
        <v>405334</v>
      </c>
      <c r="G1013" s="1">
        <v>1</v>
      </c>
      <c r="H1013" s="1">
        <v>1</v>
      </c>
      <c r="I1013" s="1">
        <v>0</v>
      </c>
      <c r="J1013" s="1" t="str">
        <v>Bhuvneshwar</v>
      </c>
      <c r="K1013" s="1">
        <v>0</v>
      </c>
      <c r="L1013" s="1"/>
      <c r="M1013" s="1">
        <f t="shared" si="45"/>
        <v>13992</v>
      </c>
      <c r="N1013" s="1">
        <f t="shared" si="46"/>
        <v>13992</v>
      </c>
      <c r="O1013" s="1">
        <f t="shared" si="47"/>
        <v>0</v>
      </c>
    </row>
    <row r="1014" spans="1:15" x14ac:dyDescent="0.25">
      <c r="A1014" s="1" t="str">
        <v>BioLegend</v>
      </c>
      <c r="B1014" s="1">
        <v>13992</v>
      </c>
      <c r="C1014" s="1" t="str">
        <v xml:space="preserve">EED116824  </v>
      </c>
      <c r="D1014" s="2">
        <v>45835</v>
      </c>
      <c r="E1014" s="2">
        <v>45845</v>
      </c>
      <c r="F1014" s="1">
        <v>406516</v>
      </c>
      <c r="G1014" s="1">
        <v>1</v>
      </c>
      <c r="H1014" s="1">
        <v>1</v>
      </c>
      <c r="I1014" s="1">
        <v>0</v>
      </c>
      <c r="J1014" s="1" t="str">
        <v>Bhuvneshwar</v>
      </c>
      <c r="K1014" s="1">
        <v>0</v>
      </c>
      <c r="L1014" s="1"/>
      <c r="M1014" s="1">
        <f t="shared" si="45"/>
        <v>13992</v>
      </c>
      <c r="N1014" s="1">
        <f t="shared" si="46"/>
        <v>13992</v>
      </c>
      <c r="O1014" s="1">
        <f t="shared" si="47"/>
        <v>0</v>
      </c>
    </row>
    <row r="1015" spans="1:15" x14ac:dyDescent="0.25">
      <c r="A1015" s="1" t="str">
        <v>BioLegend</v>
      </c>
      <c r="B1015" s="1">
        <v>4382.3999999999996</v>
      </c>
      <c r="C1015" s="1" t="str">
        <v xml:space="preserve">EED116824  </v>
      </c>
      <c r="D1015" s="2">
        <v>45835</v>
      </c>
      <c r="E1015" s="2">
        <v>45845</v>
      </c>
      <c r="F1015" s="1">
        <v>407105</v>
      </c>
      <c r="G1015" s="1">
        <v>1</v>
      </c>
      <c r="H1015" s="1">
        <v>1</v>
      </c>
      <c r="I1015" s="1">
        <v>0</v>
      </c>
      <c r="J1015" s="1" t="str">
        <v>Kolkata</v>
      </c>
      <c r="K1015" s="1">
        <v>0</v>
      </c>
      <c r="L1015" s="1"/>
      <c r="M1015" s="1">
        <f t="shared" si="45"/>
        <v>4382.3999999999996</v>
      </c>
      <c r="N1015" s="1">
        <f t="shared" si="46"/>
        <v>4382.3999999999996</v>
      </c>
      <c r="O1015" s="1">
        <f t="shared" si="47"/>
        <v>0</v>
      </c>
    </row>
    <row r="1016" spans="1:15" x14ac:dyDescent="0.25">
      <c r="A1016" s="1" t="str">
        <v>BioLegend</v>
      </c>
      <c r="B1016" s="1">
        <v>17054.400000000001</v>
      </c>
      <c r="C1016" s="1" t="str">
        <v xml:space="preserve">EED116824  </v>
      </c>
      <c r="D1016" s="2">
        <v>45835</v>
      </c>
      <c r="E1016" s="2">
        <v>45845</v>
      </c>
      <c r="F1016" s="1">
        <v>410708</v>
      </c>
      <c r="G1016" s="1">
        <v>1</v>
      </c>
      <c r="H1016" s="1">
        <v>1</v>
      </c>
      <c r="I1016" s="1">
        <v>0</v>
      </c>
      <c r="J1016" s="1" t="str">
        <v>Bhuvneshwar</v>
      </c>
      <c r="K1016" s="1">
        <v>0</v>
      </c>
      <c r="L1016" s="1"/>
      <c r="M1016" s="1">
        <f t="shared" si="45"/>
        <v>17054.400000000001</v>
      </c>
      <c r="N1016" s="1">
        <f t="shared" si="46"/>
        <v>17054.400000000001</v>
      </c>
      <c r="O1016" s="1">
        <f t="shared" si="47"/>
        <v>0</v>
      </c>
    </row>
    <row r="1017" spans="1:15" x14ac:dyDescent="0.25">
      <c r="A1017" s="1" t="str">
        <v>BioLegend</v>
      </c>
      <c r="B1017" s="1">
        <v>4699.2</v>
      </c>
      <c r="C1017" s="1" t="str">
        <v xml:space="preserve">EED116824  </v>
      </c>
      <c r="D1017" s="2">
        <v>45835</v>
      </c>
      <c r="E1017" s="2">
        <v>45845</v>
      </c>
      <c r="F1017" s="1">
        <v>420201</v>
      </c>
      <c r="G1017" s="1">
        <v>1</v>
      </c>
      <c r="H1017" s="1">
        <v>1</v>
      </c>
      <c r="I1017" s="1">
        <v>0</v>
      </c>
      <c r="J1017" s="1" t="str">
        <v>Coimbatore</v>
      </c>
      <c r="K1017" s="1">
        <v>0</v>
      </c>
      <c r="L1017" s="1"/>
      <c r="M1017" s="1">
        <f t="shared" si="45"/>
        <v>4699.2</v>
      </c>
      <c r="N1017" s="1">
        <f t="shared" si="46"/>
        <v>4699.2</v>
      </c>
      <c r="O1017" s="1">
        <f t="shared" si="47"/>
        <v>0</v>
      </c>
    </row>
    <row r="1018" spans="1:15" x14ac:dyDescent="0.25">
      <c r="A1018" s="1" t="str">
        <v>BioLegend</v>
      </c>
      <c r="B1018" s="1">
        <v>2851.2</v>
      </c>
      <c r="C1018" s="1" t="str">
        <v xml:space="preserve">EED116824  </v>
      </c>
      <c r="D1018" s="2">
        <v>45835</v>
      </c>
      <c r="E1018" s="2">
        <v>45845</v>
      </c>
      <c r="F1018" s="1">
        <v>420701</v>
      </c>
      <c r="G1018" s="1">
        <v>1</v>
      </c>
      <c r="H1018" s="1">
        <v>1</v>
      </c>
      <c r="I1018" s="1">
        <v>0</v>
      </c>
      <c r="J1018" s="1" t="str">
        <v>Bhuvneshwar</v>
      </c>
      <c r="K1018" s="1">
        <v>0</v>
      </c>
      <c r="L1018" s="1"/>
      <c r="M1018" s="1">
        <f t="shared" si="45"/>
        <v>2851.2</v>
      </c>
      <c r="N1018" s="1">
        <f t="shared" si="46"/>
        <v>2851.2</v>
      </c>
      <c r="O1018" s="1">
        <f t="shared" si="47"/>
        <v>0</v>
      </c>
    </row>
    <row r="1019" spans="1:15" x14ac:dyDescent="0.25">
      <c r="A1019" s="1" t="str">
        <v>BioLegend</v>
      </c>
      <c r="B1019" s="1">
        <v>12091.2</v>
      </c>
      <c r="C1019" s="1" t="str">
        <v xml:space="preserve">EED116824  </v>
      </c>
      <c r="D1019" s="2">
        <v>45835</v>
      </c>
      <c r="E1019" s="2">
        <v>45845</v>
      </c>
      <c r="F1019" s="1">
        <v>422302</v>
      </c>
      <c r="G1019" s="1">
        <v>1</v>
      </c>
      <c r="H1019" s="1">
        <v>1</v>
      </c>
      <c r="I1019" s="1">
        <v>0</v>
      </c>
      <c r="J1019" s="1" t="str">
        <v>Tamilnadu</v>
      </c>
      <c r="K1019" s="1">
        <v>0</v>
      </c>
      <c r="L1019" s="1"/>
      <c r="M1019" s="1">
        <f t="shared" si="45"/>
        <v>12091.2</v>
      </c>
      <c r="N1019" s="1">
        <f t="shared" si="46"/>
        <v>12091.2</v>
      </c>
      <c r="O1019" s="1">
        <f t="shared" si="47"/>
        <v>0</v>
      </c>
    </row>
    <row r="1020" spans="1:15" x14ac:dyDescent="0.25">
      <c r="A1020" s="1" t="str">
        <v>BioLegend</v>
      </c>
      <c r="B1020" s="1">
        <v>12091.2</v>
      </c>
      <c r="C1020" s="1" t="str">
        <v xml:space="preserve">EED116824  </v>
      </c>
      <c r="D1020" s="2">
        <v>45835</v>
      </c>
      <c r="E1020" s="2">
        <v>45845</v>
      </c>
      <c r="F1020" s="1">
        <v>422302</v>
      </c>
      <c r="G1020" s="1">
        <v>1</v>
      </c>
      <c r="H1020" s="1">
        <v>1</v>
      </c>
      <c r="I1020" s="1">
        <v>0</v>
      </c>
      <c r="J1020" s="1" t="str">
        <v>Punjab</v>
      </c>
      <c r="K1020" s="1">
        <v>0</v>
      </c>
      <c r="L1020" s="1"/>
      <c r="M1020" s="1">
        <f t="shared" si="45"/>
        <v>12091.2</v>
      </c>
      <c r="N1020" s="1">
        <f t="shared" si="46"/>
        <v>12091.2</v>
      </c>
      <c r="O1020" s="1">
        <f t="shared" si="47"/>
        <v>0</v>
      </c>
    </row>
    <row r="1021" spans="1:15" x14ac:dyDescent="0.25">
      <c r="A1021" s="1" t="str">
        <v>BioLegend</v>
      </c>
      <c r="B1021" s="1">
        <v>4699.2</v>
      </c>
      <c r="C1021" s="1" t="str">
        <v xml:space="preserve">EED116824  </v>
      </c>
      <c r="D1021" s="2">
        <v>45835</v>
      </c>
      <c r="E1021" s="2">
        <v>45845</v>
      </c>
      <c r="F1021" s="1">
        <v>423101</v>
      </c>
      <c r="G1021" s="1">
        <v>1</v>
      </c>
      <c r="H1021" s="1">
        <v>1</v>
      </c>
      <c r="I1021" s="1">
        <v>0</v>
      </c>
      <c r="J1021" s="1" t="str">
        <v>Punjab</v>
      </c>
      <c r="K1021" s="1">
        <v>0</v>
      </c>
      <c r="L1021" s="1"/>
      <c r="M1021" s="1">
        <f t="shared" si="45"/>
        <v>4699.2</v>
      </c>
      <c r="N1021" s="1">
        <f t="shared" si="46"/>
        <v>4699.2</v>
      </c>
      <c r="O1021" s="1">
        <f t="shared" si="47"/>
        <v>0</v>
      </c>
    </row>
    <row r="1022" spans="1:15" x14ac:dyDescent="0.25">
      <c r="A1022" s="1" t="str">
        <v>BioLegend</v>
      </c>
      <c r="B1022" s="1">
        <v>4382.3999999999996</v>
      </c>
      <c r="C1022" s="1" t="str">
        <v xml:space="preserve">EED116824  </v>
      </c>
      <c r="D1022" s="2">
        <v>45835</v>
      </c>
      <c r="E1022" s="2">
        <v>45845</v>
      </c>
      <c r="F1022" s="1">
        <v>423113</v>
      </c>
      <c r="G1022" s="1">
        <v>1</v>
      </c>
      <c r="H1022" s="1">
        <v>1</v>
      </c>
      <c r="I1022" s="1">
        <v>0</v>
      </c>
      <c r="J1022" s="1" t="str">
        <v>Bhuvneshwar</v>
      </c>
      <c r="K1022" s="1">
        <v>0</v>
      </c>
      <c r="L1022" s="1"/>
      <c r="M1022" s="1">
        <f t="shared" si="45"/>
        <v>4382.3999999999996</v>
      </c>
      <c r="N1022" s="1">
        <f t="shared" si="46"/>
        <v>4382.3999999999996</v>
      </c>
      <c r="O1022" s="1">
        <f t="shared" si="47"/>
        <v>0</v>
      </c>
    </row>
    <row r="1023" spans="1:15" x14ac:dyDescent="0.25">
      <c r="A1023" s="1" t="str">
        <v>BioLegend</v>
      </c>
      <c r="B1023" s="1">
        <v>6600</v>
      </c>
      <c r="C1023" s="1" t="str">
        <v xml:space="preserve">EED116824  </v>
      </c>
      <c r="D1023" s="2">
        <v>45835</v>
      </c>
      <c r="E1023" s="2">
        <v>45845</v>
      </c>
      <c r="F1023" s="1">
        <v>426105</v>
      </c>
      <c r="G1023" s="1">
        <v>1</v>
      </c>
      <c r="H1023" s="1">
        <v>1</v>
      </c>
      <c r="I1023" s="1">
        <v>0</v>
      </c>
      <c r="J1023" s="1" t="str">
        <v>Delhi</v>
      </c>
      <c r="K1023" s="1">
        <v>0</v>
      </c>
      <c r="L1023" s="1"/>
      <c r="M1023" s="1">
        <f t="shared" si="45"/>
        <v>6600</v>
      </c>
      <c r="N1023" s="1">
        <f t="shared" si="46"/>
        <v>6600</v>
      </c>
      <c r="O1023" s="1">
        <f t="shared" si="47"/>
        <v>0</v>
      </c>
    </row>
    <row r="1024" spans="1:15" x14ac:dyDescent="0.25">
      <c r="A1024" s="1" t="str">
        <v>BioLegend</v>
      </c>
      <c r="B1024" s="1">
        <v>4699.2</v>
      </c>
      <c r="C1024" s="1" t="str">
        <v xml:space="preserve">EED116824  </v>
      </c>
      <c r="D1024" s="2">
        <v>45835</v>
      </c>
      <c r="E1024" s="2">
        <v>45845</v>
      </c>
      <c r="F1024" s="1">
        <v>426201</v>
      </c>
      <c r="G1024" s="1">
        <v>1</v>
      </c>
      <c r="H1024" s="1">
        <v>1</v>
      </c>
      <c r="I1024" s="1">
        <v>0</v>
      </c>
      <c r="J1024" s="1" t="str">
        <v>Pune</v>
      </c>
      <c r="K1024" s="1">
        <v>0</v>
      </c>
      <c r="L1024" s="1"/>
      <c r="M1024" s="1">
        <f t="shared" si="45"/>
        <v>4699.2</v>
      </c>
      <c r="N1024" s="1">
        <f t="shared" si="46"/>
        <v>4699.2</v>
      </c>
      <c r="O1024" s="1">
        <f t="shared" si="47"/>
        <v>0</v>
      </c>
    </row>
    <row r="1025" spans="1:15" x14ac:dyDescent="0.25">
      <c r="A1025" s="1" t="str">
        <v>BioLegend</v>
      </c>
      <c r="B1025" s="1">
        <v>13992</v>
      </c>
      <c r="C1025" s="1" t="str">
        <v xml:space="preserve">EED116824  </v>
      </c>
      <c r="D1025" s="2">
        <v>45835</v>
      </c>
      <c r="E1025" s="2">
        <v>45845</v>
      </c>
      <c r="F1025" s="1">
        <v>430101</v>
      </c>
      <c r="G1025" s="1">
        <v>1</v>
      </c>
      <c r="H1025" s="1">
        <v>1</v>
      </c>
      <c r="I1025" s="1">
        <v>0</v>
      </c>
      <c r="J1025" s="1" t="str">
        <v>Bhuvneshwar</v>
      </c>
      <c r="K1025" s="1">
        <v>0</v>
      </c>
      <c r="L1025" s="1"/>
      <c r="M1025" s="1">
        <f t="shared" si="45"/>
        <v>13992</v>
      </c>
      <c r="N1025" s="1">
        <f t="shared" si="46"/>
        <v>13992</v>
      </c>
      <c r="O1025" s="1">
        <f t="shared" si="47"/>
        <v>0</v>
      </c>
    </row>
    <row r="1026" spans="1:15" x14ac:dyDescent="0.25">
      <c r="A1026" s="1" t="str">
        <v>BioLegend</v>
      </c>
      <c r="B1026" s="1">
        <v>13992</v>
      </c>
      <c r="C1026" s="1" t="str">
        <v xml:space="preserve">EED116824  </v>
      </c>
      <c r="D1026" s="2">
        <v>45835</v>
      </c>
      <c r="E1026" s="2">
        <v>45845</v>
      </c>
      <c r="F1026" s="1">
        <v>430501</v>
      </c>
      <c r="G1026" s="1">
        <v>3</v>
      </c>
      <c r="H1026" s="1">
        <v>3</v>
      </c>
      <c r="I1026" s="1">
        <v>0</v>
      </c>
      <c r="J1026" s="1" t="str">
        <v>Mumbai</v>
      </c>
      <c r="K1026" s="1">
        <v>0</v>
      </c>
      <c r="L1026" s="1"/>
      <c r="M1026" s="1">
        <f t="shared" si="45"/>
        <v>41976</v>
      </c>
      <c r="N1026" s="1">
        <f t="shared" si="46"/>
        <v>41976</v>
      </c>
      <c r="O1026" s="1">
        <f t="shared" si="47"/>
        <v>0</v>
      </c>
    </row>
    <row r="1027" spans="1:15" x14ac:dyDescent="0.25">
      <c r="A1027" s="1" t="str">
        <v>BioLegend</v>
      </c>
      <c r="B1027" s="1">
        <v>13992</v>
      </c>
      <c r="C1027" s="1" t="str">
        <v xml:space="preserve">EED116824  </v>
      </c>
      <c r="D1027" s="2">
        <v>45835</v>
      </c>
      <c r="E1027" s="2">
        <v>45845</v>
      </c>
      <c r="F1027" s="1">
        <v>430601</v>
      </c>
      <c r="G1027" s="1">
        <v>1</v>
      </c>
      <c r="H1027" s="1">
        <v>1</v>
      </c>
      <c r="I1027" s="1">
        <v>0</v>
      </c>
      <c r="J1027" s="1" t="str">
        <v>Bhuvneshwar</v>
      </c>
      <c r="K1027" s="1">
        <v>0</v>
      </c>
      <c r="L1027" s="1"/>
      <c r="M1027" s="1">
        <f t="shared" ref="M1027:M1090" si="48">G1027*B1027</f>
        <v>13992</v>
      </c>
      <c r="N1027" s="1">
        <f t="shared" ref="N1027:N1090" si="49">H1027*B1027</f>
        <v>13992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13992</v>
      </c>
      <c r="C1028" s="1" t="str">
        <v xml:space="preserve">EED116824  </v>
      </c>
      <c r="D1028" s="2">
        <v>45835</v>
      </c>
      <c r="E1028" s="2">
        <v>45845</v>
      </c>
      <c r="F1028" s="1">
        <v>430801</v>
      </c>
      <c r="G1028" s="1">
        <v>1</v>
      </c>
      <c r="H1028" s="1">
        <v>1</v>
      </c>
      <c r="I1028" s="1">
        <v>0</v>
      </c>
      <c r="J1028" s="1" t="str">
        <v>Bhuvneshwar</v>
      </c>
      <c r="K1028" s="1">
        <v>0</v>
      </c>
      <c r="L1028" s="1"/>
      <c r="M1028" s="1">
        <f t="shared" si="48"/>
        <v>13992</v>
      </c>
      <c r="N1028" s="1">
        <f t="shared" si="49"/>
        <v>13992</v>
      </c>
      <c r="O1028" s="1">
        <f t="shared" si="50"/>
        <v>0</v>
      </c>
    </row>
    <row r="1029" spans="1:15" x14ac:dyDescent="0.25">
      <c r="A1029" s="1" t="str">
        <v>BioLegend</v>
      </c>
      <c r="B1029" s="1">
        <v>16104</v>
      </c>
      <c r="C1029" s="1" t="str">
        <v xml:space="preserve">EED116824  </v>
      </c>
      <c r="D1029" s="2">
        <v>45835</v>
      </c>
      <c r="E1029" s="2">
        <v>45845</v>
      </c>
      <c r="F1029" s="1">
        <v>431104</v>
      </c>
      <c r="G1029" s="1">
        <v>1</v>
      </c>
      <c r="H1029" s="1">
        <v>1</v>
      </c>
      <c r="I1029" s="1">
        <v>0</v>
      </c>
      <c r="J1029" s="1" t="str">
        <v>Hyderabad</v>
      </c>
      <c r="K1029" s="1">
        <v>0</v>
      </c>
      <c r="L1029" s="1"/>
      <c r="M1029" s="1">
        <f t="shared" si="48"/>
        <v>16104</v>
      </c>
      <c r="N1029" s="1">
        <f t="shared" si="49"/>
        <v>16104</v>
      </c>
      <c r="O1029" s="1">
        <f t="shared" si="50"/>
        <v>0</v>
      </c>
    </row>
    <row r="1030" spans="1:15" x14ac:dyDescent="0.25">
      <c r="A1030" s="1" t="str">
        <v>BioLegend</v>
      </c>
      <c r="B1030" s="1">
        <v>13992</v>
      </c>
      <c r="C1030" s="1" t="str">
        <v xml:space="preserve">EED116824  </v>
      </c>
      <c r="D1030" s="2">
        <v>45835</v>
      </c>
      <c r="E1030" s="2">
        <v>45845</v>
      </c>
      <c r="F1030" s="1">
        <v>431411</v>
      </c>
      <c r="G1030" s="1">
        <v>1</v>
      </c>
      <c r="H1030" s="1">
        <v>1</v>
      </c>
      <c r="I1030" s="1">
        <v>0</v>
      </c>
      <c r="J1030" s="1" t="str">
        <v>Bhuvneshwar</v>
      </c>
      <c r="K1030" s="1">
        <v>0</v>
      </c>
      <c r="L1030" s="1"/>
      <c r="M1030" s="1">
        <f t="shared" si="48"/>
        <v>13992</v>
      </c>
      <c r="N1030" s="1">
        <f t="shared" si="49"/>
        <v>13992</v>
      </c>
      <c r="O1030" s="1">
        <f t="shared" si="50"/>
        <v>0</v>
      </c>
    </row>
    <row r="1031" spans="1:15" x14ac:dyDescent="0.25">
      <c r="A1031" s="1" t="str">
        <v>BioLegend</v>
      </c>
      <c r="B1031" s="1">
        <v>29876</v>
      </c>
      <c r="C1031" s="1" t="str">
        <v xml:space="preserve">EED116824  </v>
      </c>
      <c r="D1031" s="2">
        <v>45835</v>
      </c>
      <c r="E1031" s="2">
        <v>45845</v>
      </c>
      <c r="F1031" s="1">
        <v>439707</v>
      </c>
      <c r="G1031" s="1">
        <v>1</v>
      </c>
      <c r="H1031" s="1">
        <v>1</v>
      </c>
      <c r="I1031" s="1">
        <v>0</v>
      </c>
      <c r="J1031" s="1" t="str">
        <v>Lucknow</v>
      </c>
      <c r="K1031" s="1">
        <v>0</v>
      </c>
      <c r="L1031" s="1"/>
      <c r="M1031" s="1">
        <f t="shared" si="48"/>
        <v>29876</v>
      </c>
      <c r="N1031" s="1">
        <f t="shared" si="49"/>
        <v>29876</v>
      </c>
      <c r="O1031" s="1">
        <f t="shared" si="50"/>
        <v>0</v>
      </c>
    </row>
    <row r="1032" spans="1:15" x14ac:dyDescent="0.25">
      <c r="A1032" s="1" t="str">
        <v>BioLegend</v>
      </c>
      <c r="B1032" s="1">
        <v>8712</v>
      </c>
      <c r="C1032" s="1" t="str">
        <v xml:space="preserve">EED116824  </v>
      </c>
      <c r="D1032" s="2">
        <v>45835</v>
      </c>
      <c r="E1032" s="2">
        <v>45845</v>
      </c>
      <c r="F1032" s="1">
        <v>502317</v>
      </c>
      <c r="G1032" s="1">
        <v>1</v>
      </c>
      <c r="H1032" s="1">
        <v>1</v>
      </c>
      <c r="I1032" s="1">
        <v>0</v>
      </c>
      <c r="J1032" s="1" t="str">
        <v>Bhuvneshwar</v>
      </c>
      <c r="K1032" s="1">
        <v>0</v>
      </c>
      <c r="L1032" s="1"/>
      <c r="M1032" s="1">
        <f t="shared" si="48"/>
        <v>8712</v>
      </c>
      <c r="N1032" s="1">
        <f t="shared" si="49"/>
        <v>8712</v>
      </c>
      <c r="O1032" s="1">
        <f t="shared" si="50"/>
        <v>0</v>
      </c>
    </row>
    <row r="1033" spans="1:15" x14ac:dyDescent="0.25">
      <c r="A1033" s="1" t="str">
        <v>BioLegend</v>
      </c>
      <c r="B1033" s="1">
        <v>12540</v>
      </c>
      <c r="C1033" s="1" t="str">
        <v xml:space="preserve">EED116824  </v>
      </c>
      <c r="D1033" s="2">
        <v>45835</v>
      </c>
      <c r="E1033" s="2">
        <v>45845</v>
      </c>
      <c r="F1033" s="1">
        <v>502323</v>
      </c>
      <c r="G1033" s="1">
        <v>1</v>
      </c>
      <c r="H1033" s="1">
        <v>1</v>
      </c>
      <c r="I1033" s="1">
        <v>0</v>
      </c>
      <c r="J1033" s="1" t="str">
        <v>Bhuvneshwar</v>
      </c>
      <c r="K1033" s="1">
        <v>0</v>
      </c>
      <c r="L1033" s="1"/>
      <c r="M1033" s="1">
        <f t="shared" si="48"/>
        <v>12540</v>
      </c>
      <c r="N1033" s="1">
        <f t="shared" si="49"/>
        <v>12540</v>
      </c>
      <c r="O1033" s="1">
        <f t="shared" si="50"/>
        <v>0</v>
      </c>
    </row>
    <row r="1034" spans="1:15" x14ac:dyDescent="0.25">
      <c r="A1034" s="1" t="str">
        <v>BioLegend</v>
      </c>
      <c r="B1034" s="1">
        <v>13992</v>
      </c>
      <c r="C1034" s="1" t="str">
        <v xml:space="preserve">EED116824  </v>
      </c>
      <c r="D1034" s="2">
        <v>45835</v>
      </c>
      <c r="E1034" s="2">
        <v>45845</v>
      </c>
      <c r="F1034" s="1">
        <v>502515</v>
      </c>
      <c r="G1034" s="1">
        <v>1</v>
      </c>
      <c r="H1034" s="1">
        <v>1</v>
      </c>
      <c r="I1034" s="1">
        <v>0</v>
      </c>
      <c r="J1034" s="1" t="str">
        <v>Bhuvneshwar</v>
      </c>
      <c r="K1034" s="1">
        <v>0</v>
      </c>
      <c r="L1034" s="1"/>
      <c r="M1034" s="1">
        <f t="shared" si="48"/>
        <v>13992</v>
      </c>
      <c r="N1034" s="1">
        <f t="shared" si="49"/>
        <v>13992</v>
      </c>
      <c r="O1034" s="1">
        <f t="shared" si="50"/>
        <v>0</v>
      </c>
    </row>
    <row r="1035" spans="1:15" x14ac:dyDescent="0.25">
      <c r="A1035" s="1" t="str">
        <v>BioLegend</v>
      </c>
      <c r="B1035" s="1">
        <v>13992</v>
      </c>
      <c r="C1035" s="1" t="str">
        <v xml:space="preserve">EED116824  </v>
      </c>
      <c r="D1035" s="2">
        <v>45835</v>
      </c>
      <c r="E1035" s="2">
        <v>45845</v>
      </c>
      <c r="F1035" s="1">
        <v>502516</v>
      </c>
      <c r="G1035" s="1">
        <v>1</v>
      </c>
      <c r="H1035" s="1">
        <v>1</v>
      </c>
      <c r="I1035" s="1">
        <v>0</v>
      </c>
      <c r="J1035" s="1" t="str">
        <v>Bhuvneshwar</v>
      </c>
      <c r="K1035" s="1">
        <v>0</v>
      </c>
      <c r="L1035" s="1"/>
      <c r="M1035" s="1">
        <f t="shared" si="48"/>
        <v>13992</v>
      </c>
      <c r="N1035" s="1">
        <f t="shared" si="49"/>
        <v>13992</v>
      </c>
      <c r="O1035" s="1">
        <f t="shared" si="50"/>
        <v>0</v>
      </c>
    </row>
    <row r="1036" spans="1:15" x14ac:dyDescent="0.25">
      <c r="A1036" s="1" t="str">
        <v>BioLegend</v>
      </c>
      <c r="B1036" s="1">
        <v>20169.599999999999</v>
      </c>
      <c r="C1036" s="1" t="str">
        <v xml:space="preserve">EED116824  </v>
      </c>
      <c r="D1036" s="2">
        <v>45835</v>
      </c>
      <c r="E1036" s="2">
        <v>45845</v>
      </c>
      <c r="F1036" s="1">
        <v>502926</v>
      </c>
      <c r="G1036" s="1">
        <v>1</v>
      </c>
      <c r="H1036" s="1">
        <v>1</v>
      </c>
      <c r="I1036" s="1">
        <v>0</v>
      </c>
      <c r="J1036" s="1" t="str">
        <v>Kolkata</v>
      </c>
      <c r="K1036" s="1">
        <v>0</v>
      </c>
      <c r="L1036" s="1"/>
      <c r="M1036" s="1">
        <f t="shared" si="48"/>
        <v>20169.599999999999</v>
      </c>
      <c r="N1036" s="1">
        <f t="shared" si="49"/>
        <v>20169.599999999999</v>
      </c>
      <c r="O1036" s="1">
        <f t="shared" si="50"/>
        <v>0</v>
      </c>
    </row>
    <row r="1037" spans="1:15" x14ac:dyDescent="0.25">
      <c r="A1037" s="1" t="str">
        <v>BioLegend</v>
      </c>
      <c r="B1037" s="1">
        <v>7180.7999999999993</v>
      </c>
      <c r="C1037" s="1" t="str">
        <v xml:space="preserve">EED116824  </v>
      </c>
      <c r="D1037" s="2">
        <v>45835</v>
      </c>
      <c r="E1037" s="2">
        <v>45845</v>
      </c>
      <c r="F1037" s="1">
        <v>502927</v>
      </c>
      <c r="G1037" s="1">
        <v>1</v>
      </c>
      <c r="H1037" s="1">
        <v>1</v>
      </c>
      <c r="I1037" s="1">
        <v>0</v>
      </c>
      <c r="J1037" s="1" t="str">
        <v>Bhuvneshwar</v>
      </c>
      <c r="K1037" s="1">
        <v>0</v>
      </c>
      <c r="L1037" s="1"/>
      <c r="M1037" s="1">
        <f t="shared" si="48"/>
        <v>7180.7999999999993</v>
      </c>
      <c r="N1037" s="1">
        <f t="shared" si="49"/>
        <v>7180.7999999999993</v>
      </c>
      <c r="O1037" s="1">
        <f t="shared" si="50"/>
        <v>0</v>
      </c>
    </row>
    <row r="1038" spans="1:15" x14ac:dyDescent="0.25">
      <c r="A1038" s="1" t="str">
        <v>BioLegend</v>
      </c>
      <c r="B1038" s="1">
        <v>15206.400000000001</v>
      </c>
      <c r="C1038" s="1" t="str">
        <v xml:space="preserve">EED116824  </v>
      </c>
      <c r="D1038" s="2">
        <v>45835</v>
      </c>
      <c r="E1038" s="2">
        <v>45845</v>
      </c>
      <c r="F1038" s="1">
        <v>502928</v>
      </c>
      <c r="G1038" s="1">
        <v>1</v>
      </c>
      <c r="H1038" s="1">
        <v>1</v>
      </c>
      <c r="I1038" s="1">
        <v>0</v>
      </c>
      <c r="J1038" s="1" t="str">
        <v>Bhuvneshwar</v>
      </c>
      <c r="K1038" s="1">
        <v>0</v>
      </c>
      <c r="L1038" s="1"/>
      <c r="M1038" s="1">
        <f t="shared" si="48"/>
        <v>15206.400000000001</v>
      </c>
      <c r="N1038" s="1">
        <f t="shared" si="49"/>
        <v>15206.400000000001</v>
      </c>
      <c r="O1038" s="1">
        <f t="shared" si="50"/>
        <v>0</v>
      </c>
    </row>
    <row r="1039" spans="1:15" x14ac:dyDescent="0.25">
      <c r="A1039" s="1" t="str">
        <v>BioLegend</v>
      </c>
      <c r="B1039" s="1">
        <v>18150</v>
      </c>
      <c r="C1039" s="1" t="str">
        <v xml:space="preserve">EED116824  </v>
      </c>
      <c r="D1039" s="2">
        <v>45835</v>
      </c>
      <c r="E1039" s="2">
        <v>45845</v>
      </c>
      <c r="F1039" s="1">
        <v>505039</v>
      </c>
      <c r="G1039" s="1">
        <v>1</v>
      </c>
      <c r="H1039" s="1">
        <v>1</v>
      </c>
      <c r="I1039" s="1">
        <v>0</v>
      </c>
      <c r="J1039" s="1" t="str">
        <v>Bhuvneshwar</v>
      </c>
      <c r="K1039" s="1">
        <v>0</v>
      </c>
      <c r="L1039" s="1"/>
      <c r="M1039" s="1">
        <f t="shared" si="48"/>
        <v>18150</v>
      </c>
      <c r="N1039" s="1">
        <f t="shared" si="49"/>
        <v>18150</v>
      </c>
      <c r="O1039" s="1">
        <f t="shared" si="50"/>
        <v>0</v>
      </c>
    </row>
    <row r="1040" spans="1:15" x14ac:dyDescent="0.25">
      <c r="A1040" s="1" t="str">
        <v>BioLegend</v>
      </c>
      <c r="B1040" s="1">
        <v>13305.599999999999</v>
      </c>
      <c r="C1040" s="1" t="str">
        <v xml:space="preserve">EED116824  </v>
      </c>
      <c r="D1040" s="2">
        <v>45835</v>
      </c>
      <c r="E1040" s="2">
        <v>45845</v>
      </c>
      <c r="F1040" s="1">
        <v>505813</v>
      </c>
      <c r="G1040" s="1">
        <v>1</v>
      </c>
      <c r="H1040" s="1">
        <v>1</v>
      </c>
      <c r="I1040" s="1">
        <v>0</v>
      </c>
      <c r="J1040" s="1" t="str">
        <v>Bhuvneshwar</v>
      </c>
      <c r="K1040" s="1">
        <v>0</v>
      </c>
      <c r="L1040" s="1"/>
      <c r="M1040" s="1">
        <f t="shared" si="48"/>
        <v>13305.599999999999</v>
      </c>
      <c r="N1040" s="1">
        <f t="shared" si="49"/>
        <v>13305.599999999999</v>
      </c>
      <c r="O1040" s="1">
        <f t="shared" si="50"/>
        <v>0</v>
      </c>
    </row>
    <row r="1041" spans="1:15" x14ac:dyDescent="0.25">
      <c r="A1041" s="1" t="str">
        <v>BioLegend</v>
      </c>
      <c r="B1041" s="1">
        <v>16737.599999999999</v>
      </c>
      <c r="C1041" s="1" t="str">
        <v xml:space="preserve">EED116824  </v>
      </c>
      <c r="D1041" s="2">
        <v>45835</v>
      </c>
      <c r="E1041" s="2">
        <v>45845</v>
      </c>
      <c r="F1041" s="1">
        <v>512306</v>
      </c>
      <c r="G1041" s="1">
        <v>1</v>
      </c>
      <c r="H1041" s="1">
        <v>1</v>
      </c>
      <c r="I1041" s="1">
        <v>0</v>
      </c>
      <c r="J1041" s="1" t="str">
        <v>Bhuvneshwar</v>
      </c>
      <c r="K1041" s="1">
        <v>0</v>
      </c>
      <c r="L1041" s="1"/>
      <c r="M1041" s="1">
        <f t="shared" si="48"/>
        <v>16737.599999999999</v>
      </c>
      <c r="N1041" s="1">
        <f t="shared" si="49"/>
        <v>16737.599999999999</v>
      </c>
      <c r="O1041" s="1">
        <f t="shared" si="50"/>
        <v>0</v>
      </c>
    </row>
    <row r="1042" spans="1:15" x14ac:dyDescent="0.25">
      <c r="A1042" s="1" t="str">
        <v>BioLegend</v>
      </c>
      <c r="B1042" s="1">
        <v>13358.400000000001</v>
      </c>
      <c r="C1042" s="1" t="str">
        <v xml:space="preserve">EED116824  </v>
      </c>
      <c r="D1042" s="2">
        <v>45835</v>
      </c>
      <c r="E1042" s="2">
        <v>45845</v>
      </c>
      <c r="F1042" s="1">
        <v>576304</v>
      </c>
      <c r="G1042" s="1">
        <v>1</v>
      </c>
      <c r="H1042" s="1">
        <v>1</v>
      </c>
      <c r="I1042" s="1">
        <v>0</v>
      </c>
      <c r="J1042" s="1" t="str">
        <v>Bhuvneshwar</v>
      </c>
      <c r="K1042" s="1">
        <v>0</v>
      </c>
      <c r="L1042" s="1"/>
      <c r="M1042" s="1">
        <f t="shared" si="48"/>
        <v>13358.400000000001</v>
      </c>
      <c r="N1042" s="1">
        <f t="shared" si="49"/>
        <v>13358.400000000001</v>
      </c>
      <c r="O1042" s="1">
        <f t="shared" si="50"/>
        <v>0</v>
      </c>
    </row>
    <row r="1043" spans="1:15" x14ac:dyDescent="0.25">
      <c r="A1043" s="1" t="str">
        <v>BioLegend</v>
      </c>
      <c r="B1043" s="1">
        <v>5332.8</v>
      </c>
      <c r="C1043" s="1" t="str">
        <v xml:space="preserve">EED116824  </v>
      </c>
      <c r="D1043" s="2">
        <v>45835</v>
      </c>
      <c r="E1043" s="2">
        <v>45845</v>
      </c>
      <c r="F1043" s="1">
        <v>576402</v>
      </c>
      <c r="G1043" s="1">
        <v>1</v>
      </c>
      <c r="H1043" s="1">
        <v>1</v>
      </c>
      <c r="I1043" s="1">
        <v>0</v>
      </c>
      <c r="J1043" s="1" t="str">
        <v>Bhuvneshwar</v>
      </c>
      <c r="K1043" s="1">
        <v>0</v>
      </c>
      <c r="L1043" s="1"/>
      <c r="M1043" s="1">
        <f t="shared" si="48"/>
        <v>5332.8</v>
      </c>
      <c r="N1043" s="1">
        <f t="shared" si="49"/>
        <v>5332.8</v>
      </c>
      <c r="O1043" s="1">
        <f t="shared" si="50"/>
        <v>0</v>
      </c>
    </row>
    <row r="1044" spans="1:15" x14ac:dyDescent="0.25">
      <c r="A1044" s="1" t="str">
        <v>BioLegend</v>
      </c>
      <c r="B1044" s="1">
        <v>37118.400000000001</v>
      </c>
      <c r="C1044" s="1" t="str">
        <v xml:space="preserve">EED116824  </v>
      </c>
      <c r="D1044" s="2">
        <v>45835</v>
      </c>
      <c r="E1044" s="2">
        <v>45845</v>
      </c>
      <c r="F1044" s="1">
        <v>587306</v>
      </c>
      <c r="G1044" s="1">
        <v>1</v>
      </c>
      <c r="H1044" s="1">
        <v>1</v>
      </c>
      <c r="I1044" s="1">
        <v>0</v>
      </c>
      <c r="J1044" s="1" t="str">
        <v>Chandigarh</v>
      </c>
      <c r="K1044" s="1">
        <v>0</v>
      </c>
      <c r="L1044" s="1"/>
      <c r="M1044" s="1">
        <f t="shared" si="48"/>
        <v>37118.400000000001</v>
      </c>
      <c r="N1044" s="1">
        <f t="shared" si="49"/>
        <v>37118.400000000001</v>
      </c>
      <c r="O1044" s="1">
        <f t="shared" si="50"/>
        <v>0</v>
      </c>
    </row>
    <row r="1045" spans="1:15" x14ac:dyDescent="0.25">
      <c r="A1045" s="1" t="str">
        <v>BioLegend</v>
      </c>
      <c r="B1045" s="1">
        <v>8712</v>
      </c>
      <c r="C1045" s="1" t="str">
        <v xml:space="preserve">EED116824  </v>
      </c>
      <c r="D1045" s="2">
        <v>45835</v>
      </c>
      <c r="E1045" s="2">
        <v>45845</v>
      </c>
      <c r="F1045" s="1">
        <v>648003</v>
      </c>
      <c r="G1045" s="1">
        <v>1</v>
      </c>
      <c r="H1045" s="1">
        <v>1</v>
      </c>
      <c r="I1045" s="1">
        <v>0</v>
      </c>
      <c r="J1045" s="1" t="str">
        <v>Kolkata</v>
      </c>
      <c r="K1045" s="1">
        <v>0</v>
      </c>
      <c r="L1045" s="1"/>
      <c r="M1045" s="1">
        <f t="shared" si="48"/>
        <v>8712</v>
      </c>
      <c r="N1045" s="1">
        <f t="shared" si="49"/>
        <v>8712</v>
      </c>
      <c r="O1045" s="1">
        <f t="shared" si="50"/>
        <v>0</v>
      </c>
    </row>
    <row r="1046" spans="1:15" x14ac:dyDescent="0.25">
      <c r="A1046" s="1" t="str">
        <v>BioLegend</v>
      </c>
      <c r="B1046" s="1">
        <v>7444.7999999999993</v>
      </c>
      <c r="C1046" s="1" t="str">
        <v xml:space="preserve">EED116824  </v>
      </c>
      <c r="D1046" s="2">
        <v>45835</v>
      </c>
      <c r="E1046" s="2">
        <v>45845</v>
      </c>
      <c r="F1046" s="1">
        <v>651403</v>
      </c>
      <c r="G1046" s="1">
        <v>1</v>
      </c>
      <c r="H1046" s="1">
        <v>1</v>
      </c>
      <c r="I1046" s="1">
        <v>0</v>
      </c>
      <c r="J1046" s="1" t="str">
        <v>Kolkata</v>
      </c>
      <c r="K1046" s="1">
        <v>0</v>
      </c>
      <c r="L1046" s="1"/>
      <c r="M1046" s="1">
        <f t="shared" si="48"/>
        <v>7444.7999999999993</v>
      </c>
      <c r="N1046" s="1">
        <f t="shared" si="49"/>
        <v>7444.7999999999993</v>
      </c>
      <c r="O1046" s="1">
        <f t="shared" si="50"/>
        <v>0</v>
      </c>
    </row>
    <row r="1047" spans="1:15" x14ac:dyDescent="0.25">
      <c r="A1047" s="1" t="str">
        <v>BioLegend</v>
      </c>
      <c r="B1047" s="1">
        <v>7444.7999999999993</v>
      </c>
      <c r="C1047" s="1" t="str">
        <v xml:space="preserve">EED116824  </v>
      </c>
      <c r="D1047" s="2">
        <v>45835</v>
      </c>
      <c r="E1047" s="2">
        <v>45845</v>
      </c>
      <c r="F1047" s="1">
        <v>655207</v>
      </c>
      <c r="G1047" s="1">
        <v>1</v>
      </c>
      <c r="H1047" s="1">
        <v>1</v>
      </c>
      <c r="I1047" s="1">
        <v>0</v>
      </c>
      <c r="J1047" s="1" t="str">
        <v>Banglore</v>
      </c>
      <c r="K1047" s="1">
        <v>0</v>
      </c>
      <c r="L1047" s="1"/>
      <c r="M1047" s="1">
        <f t="shared" si="48"/>
        <v>7444.7999999999993</v>
      </c>
      <c r="N1047" s="1">
        <f t="shared" si="49"/>
        <v>7444.7999999999993</v>
      </c>
      <c r="O1047" s="1">
        <f t="shared" si="50"/>
        <v>0</v>
      </c>
    </row>
    <row r="1048" spans="1:15" x14ac:dyDescent="0.25">
      <c r="A1048" s="1" t="str">
        <v>BioLegend</v>
      </c>
      <c r="B1048" s="1">
        <v>13992</v>
      </c>
      <c r="C1048" s="1" t="str">
        <v xml:space="preserve">EED116824  </v>
      </c>
      <c r="D1048" s="2">
        <v>45835</v>
      </c>
      <c r="E1048" s="2">
        <v>45845</v>
      </c>
      <c r="F1048" s="1">
        <v>659702</v>
      </c>
      <c r="G1048" s="1">
        <v>1</v>
      </c>
      <c r="H1048" s="1">
        <v>1</v>
      </c>
      <c r="I1048" s="1">
        <v>0</v>
      </c>
      <c r="J1048" s="1" t="str">
        <v>Delhi</v>
      </c>
      <c r="K1048" s="1">
        <v>0</v>
      </c>
      <c r="L1048" s="1"/>
      <c r="M1048" s="1">
        <f t="shared" si="48"/>
        <v>13992</v>
      </c>
      <c r="N1048" s="1">
        <f t="shared" si="49"/>
        <v>13992</v>
      </c>
      <c r="O1048" s="1">
        <f t="shared" si="50"/>
        <v>0</v>
      </c>
    </row>
    <row r="1049" spans="1:15" x14ac:dyDescent="0.25">
      <c r="A1049" s="1" t="str">
        <v>BioLegend</v>
      </c>
      <c r="B1049" s="1">
        <v>18321.599999999999</v>
      </c>
      <c r="C1049" s="1" t="str">
        <v xml:space="preserve">EED116824  </v>
      </c>
      <c r="D1049" s="2">
        <v>45835</v>
      </c>
      <c r="E1049" s="2">
        <v>45845</v>
      </c>
      <c r="F1049" s="1">
        <v>666404</v>
      </c>
      <c r="G1049" s="1">
        <v>1</v>
      </c>
      <c r="H1049" s="1">
        <v>1</v>
      </c>
      <c r="I1049" s="1">
        <v>0</v>
      </c>
      <c r="J1049" s="1" t="str">
        <v>Chandigarh</v>
      </c>
      <c r="K1049" s="1">
        <v>0</v>
      </c>
      <c r="L1049" s="1"/>
      <c r="M1049" s="1">
        <f t="shared" si="48"/>
        <v>18321.599999999999</v>
      </c>
      <c r="N1049" s="1">
        <f t="shared" si="49"/>
        <v>18321.599999999999</v>
      </c>
      <c r="O1049" s="1">
        <f t="shared" si="50"/>
        <v>0</v>
      </c>
    </row>
    <row r="1050" spans="1:15" x14ac:dyDescent="0.25">
      <c r="A1050" s="1" t="str">
        <v>BioLegend</v>
      </c>
      <c r="B1050" s="1">
        <v>13464</v>
      </c>
      <c r="C1050" s="1" t="str">
        <v xml:space="preserve">EED116824  </v>
      </c>
      <c r="D1050" s="2">
        <v>45835</v>
      </c>
      <c r="E1050" s="2">
        <v>45845</v>
      </c>
      <c r="F1050" s="1">
        <v>686019</v>
      </c>
      <c r="G1050" s="1">
        <v>1</v>
      </c>
      <c r="H1050" s="1">
        <v>1</v>
      </c>
      <c r="I1050" s="1">
        <v>0</v>
      </c>
      <c r="J1050" s="1" t="str">
        <v>Bhuvneshwar</v>
      </c>
      <c r="K1050" s="1">
        <v>0</v>
      </c>
      <c r="L1050" s="1"/>
      <c r="M1050" s="1">
        <f t="shared" si="48"/>
        <v>13464</v>
      </c>
      <c r="N1050" s="1">
        <f t="shared" si="49"/>
        <v>13464</v>
      </c>
      <c r="O1050" s="1">
        <f t="shared" si="50"/>
        <v>0</v>
      </c>
    </row>
    <row r="1051" spans="1:15" x14ac:dyDescent="0.25">
      <c r="A1051" s="1" t="str">
        <v>BioLegend</v>
      </c>
      <c r="B1051" s="1">
        <v>7444.7999999999993</v>
      </c>
      <c r="C1051" s="1" t="str">
        <v xml:space="preserve">EED116824  </v>
      </c>
      <c r="D1051" s="2">
        <v>45835</v>
      </c>
      <c r="E1051" s="2">
        <v>45845</v>
      </c>
      <c r="F1051" s="1">
        <v>686411</v>
      </c>
      <c r="G1051" s="1">
        <v>1</v>
      </c>
      <c r="H1051" s="1">
        <v>1</v>
      </c>
      <c r="I1051" s="1">
        <v>0</v>
      </c>
      <c r="J1051" s="1" t="str">
        <v>Bhuvneshwar</v>
      </c>
      <c r="K1051" s="1">
        <v>0</v>
      </c>
      <c r="L1051" s="1"/>
      <c r="M1051" s="1">
        <f t="shared" si="48"/>
        <v>7444.7999999999993</v>
      </c>
      <c r="N1051" s="1">
        <f t="shared" si="49"/>
        <v>7444.7999999999993</v>
      </c>
      <c r="O1051" s="1">
        <f t="shared" si="50"/>
        <v>0</v>
      </c>
    </row>
    <row r="1052" spans="1:15" x14ac:dyDescent="0.25">
      <c r="A1052" s="1" t="str">
        <v>BioLegend</v>
      </c>
      <c r="B1052" s="1">
        <v>8078.4</v>
      </c>
      <c r="C1052" s="1" t="str">
        <v xml:space="preserve">EED116824  </v>
      </c>
      <c r="D1052" s="2">
        <v>45835</v>
      </c>
      <c r="E1052" s="2">
        <v>45845</v>
      </c>
      <c r="F1052" s="1">
        <v>698905</v>
      </c>
      <c r="G1052" s="1">
        <v>1</v>
      </c>
      <c r="H1052" s="1">
        <v>1</v>
      </c>
      <c r="I1052" s="1">
        <v>0</v>
      </c>
      <c r="J1052" s="1" t="str">
        <v>Bhuvneshwar</v>
      </c>
      <c r="K1052" s="1">
        <v>0</v>
      </c>
      <c r="L1052" s="1"/>
      <c r="M1052" s="1">
        <f t="shared" si="48"/>
        <v>8078.4</v>
      </c>
      <c r="N1052" s="1">
        <f t="shared" si="49"/>
        <v>8078.4</v>
      </c>
      <c r="O1052" s="1">
        <f t="shared" si="50"/>
        <v>0</v>
      </c>
    </row>
    <row r="1053" spans="1:15" x14ac:dyDescent="0.25">
      <c r="A1053" s="1" t="str">
        <v>BioLegend</v>
      </c>
      <c r="B1053" s="1">
        <v>369.6</v>
      </c>
      <c r="C1053" s="1" t="str">
        <v xml:space="preserve">EED116824  </v>
      </c>
      <c r="D1053" s="2">
        <v>45835</v>
      </c>
      <c r="E1053" s="2">
        <v>45845</v>
      </c>
      <c r="F1053" s="1">
        <v>740379</v>
      </c>
      <c r="G1053" s="1">
        <v>1</v>
      </c>
      <c r="H1053" s="1">
        <v>1</v>
      </c>
      <c r="I1053" s="1">
        <v>0</v>
      </c>
      <c r="J1053" s="1" t="str">
        <v>Delhi</v>
      </c>
      <c r="K1053" s="1">
        <v>0</v>
      </c>
      <c r="L1053" s="1"/>
      <c r="M1053" s="1">
        <f t="shared" si="48"/>
        <v>369.6</v>
      </c>
      <c r="N1053" s="1">
        <f t="shared" si="49"/>
        <v>369.6</v>
      </c>
      <c r="O1053" s="1">
        <f t="shared" si="50"/>
        <v>0</v>
      </c>
    </row>
    <row r="1054" spans="1:15" x14ac:dyDescent="0.25">
      <c r="A1054" s="1" t="str">
        <v>BioLegend</v>
      </c>
      <c r="B1054" s="1">
        <v>15523.2</v>
      </c>
      <c r="C1054" s="1" t="str">
        <v xml:space="preserve">EED116824  </v>
      </c>
      <c r="D1054" s="2">
        <v>45835</v>
      </c>
      <c r="E1054" s="2">
        <v>45845</v>
      </c>
      <c r="F1054" s="1">
        <v>740851</v>
      </c>
      <c r="G1054" s="1">
        <v>1</v>
      </c>
      <c r="H1054" s="1">
        <v>1</v>
      </c>
      <c r="I1054" s="1">
        <v>0</v>
      </c>
      <c r="J1054" s="1" t="str">
        <v>Delhi</v>
      </c>
      <c r="K1054" s="1">
        <v>0</v>
      </c>
      <c r="L1054" s="1"/>
      <c r="M1054" s="1">
        <f t="shared" si="48"/>
        <v>15523.2</v>
      </c>
      <c r="N1054" s="1">
        <f t="shared" si="49"/>
        <v>15523.2</v>
      </c>
      <c r="O1054" s="1">
        <f t="shared" si="50"/>
        <v>0</v>
      </c>
    </row>
    <row r="1055" spans="1:15" x14ac:dyDescent="0.25">
      <c r="A1055" s="1" t="str">
        <v>BioLegend</v>
      </c>
      <c r="B1055" s="1">
        <v>3115.2</v>
      </c>
      <c r="C1055" s="1" t="str">
        <v xml:space="preserve">EED116824  </v>
      </c>
      <c r="D1055" s="2">
        <v>45835</v>
      </c>
      <c r="E1055" s="2">
        <v>45845</v>
      </c>
      <c r="F1055" s="1">
        <v>740852</v>
      </c>
      <c r="G1055" s="1">
        <v>1</v>
      </c>
      <c r="H1055" s="1">
        <v>1</v>
      </c>
      <c r="I1055" s="1">
        <v>0</v>
      </c>
      <c r="J1055" s="1" t="str">
        <v>Delhi</v>
      </c>
      <c r="K1055" s="1">
        <v>0</v>
      </c>
      <c r="L1055" s="1"/>
      <c r="M1055" s="1">
        <f t="shared" si="48"/>
        <v>3115.2</v>
      </c>
      <c r="N1055" s="1">
        <f t="shared" si="49"/>
        <v>3115.2</v>
      </c>
      <c r="O1055" s="1">
        <f t="shared" si="50"/>
        <v>0</v>
      </c>
    </row>
    <row r="1056" spans="1:15" x14ac:dyDescent="0.25">
      <c r="A1056" s="1" t="str">
        <v>BioLegend</v>
      </c>
      <c r="B1056" s="1">
        <v>6230.4</v>
      </c>
      <c r="C1056" s="1" t="str">
        <v xml:space="preserve">EED116824  </v>
      </c>
      <c r="D1056" s="2">
        <v>45835</v>
      </c>
      <c r="E1056" s="2">
        <v>45845</v>
      </c>
      <c r="F1056" s="1">
        <v>740854</v>
      </c>
      <c r="G1056" s="1">
        <v>1</v>
      </c>
      <c r="H1056" s="1">
        <v>1</v>
      </c>
      <c r="I1056" s="1">
        <v>0</v>
      </c>
      <c r="J1056" s="1" t="str">
        <v>Delhi</v>
      </c>
      <c r="K1056" s="1">
        <v>0</v>
      </c>
      <c r="L1056" s="1"/>
      <c r="M1056" s="1">
        <f t="shared" si="48"/>
        <v>6230.4</v>
      </c>
      <c r="N1056" s="1">
        <f t="shared" si="49"/>
        <v>6230.4</v>
      </c>
      <c r="O1056" s="1">
        <f t="shared" si="50"/>
        <v>0</v>
      </c>
    </row>
    <row r="1057" spans="1:15" x14ac:dyDescent="0.25">
      <c r="A1057" s="1" t="str">
        <v>BioLegend</v>
      </c>
      <c r="B1057" s="1">
        <v>6230.4</v>
      </c>
      <c r="C1057" s="1" t="str">
        <v xml:space="preserve">EED116824  </v>
      </c>
      <c r="D1057" s="2">
        <v>45835</v>
      </c>
      <c r="E1057" s="2">
        <v>45845</v>
      </c>
      <c r="F1057" s="1">
        <v>740856</v>
      </c>
      <c r="G1057" s="1">
        <v>1</v>
      </c>
      <c r="H1057" s="1">
        <v>1</v>
      </c>
      <c r="I1057" s="1">
        <v>0</v>
      </c>
      <c r="J1057" s="1" t="str">
        <v>Delhi</v>
      </c>
      <c r="K1057" s="1">
        <v>0</v>
      </c>
      <c r="L1057" s="1"/>
      <c r="M1057" s="1">
        <f t="shared" si="48"/>
        <v>6230.4</v>
      </c>
      <c r="N1057" s="1">
        <f t="shared" si="49"/>
        <v>6230.4</v>
      </c>
      <c r="O1057" s="1">
        <f t="shared" si="50"/>
        <v>0</v>
      </c>
    </row>
    <row r="1058" spans="1:15" x14ac:dyDescent="0.25">
      <c r="A1058" s="1" t="str">
        <v>BioLegend</v>
      </c>
      <c r="B1058" s="1">
        <v>6230.4</v>
      </c>
      <c r="C1058" s="1" t="str">
        <v xml:space="preserve">EED116824  </v>
      </c>
      <c r="D1058" s="2">
        <v>45835</v>
      </c>
      <c r="E1058" s="2">
        <v>45845</v>
      </c>
      <c r="F1058" s="1">
        <v>740858</v>
      </c>
      <c r="G1058" s="1">
        <v>1</v>
      </c>
      <c r="H1058" s="1">
        <v>1</v>
      </c>
      <c r="I1058" s="1">
        <v>0</v>
      </c>
      <c r="J1058" s="1" t="str">
        <v>Delhi</v>
      </c>
      <c r="K1058" s="1">
        <v>0</v>
      </c>
      <c r="L1058" s="1"/>
      <c r="M1058" s="1">
        <f t="shared" si="48"/>
        <v>6230.4</v>
      </c>
      <c r="N1058" s="1">
        <f t="shared" si="49"/>
        <v>6230.4</v>
      </c>
      <c r="O1058" s="1">
        <f t="shared" si="50"/>
        <v>0</v>
      </c>
    </row>
    <row r="1059" spans="1:15" x14ac:dyDescent="0.25">
      <c r="A1059" s="1" t="str">
        <v>BioLegend</v>
      </c>
      <c r="B1059" s="1">
        <v>6230.4</v>
      </c>
      <c r="C1059" s="1" t="str">
        <v xml:space="preserve">EED116824  </v>
      </c>
      <c r="D1059" s="2">
        <v>45835</v>
      </c>
      <c r="E1059" s="2">
        <v>45845</v>
      </c>
      <c r="F1059" s="1">
        <v>740860</v>
      </c>
      <c r="G1059" s="1">
        <v>1</v>
      </c>
      <c r="H1059" s="1">
        <v>1</v>
      </c>
      <c r="I1059" s="1">
        <v>0</v>
      </c>
      <c r="J1059" s="1" t="str">
        <v>Delhi</v>
      </c>
      <c r="K1059" s="1">
        <v>0</v>
      </c>
      <c r="L1059" s="1"/>
      <c r="M1059" s="1">
        <f t="shared" si="48"/>
        <v>6230.4</v>
      </c>
      <c r="N1059" s="1">
        <f t="shared" si="49"/>
        <v>6230.4</v>
      </c>
      <c r="O1059" s="1">
        <f t="shared" si="50"/>
        <v>0</v>
      </c>
    </row>
    <row r="1060" spans="1:15" x14ac:dyDescent="0.25">
      <c r="A1060" s="1" t="str">
        <v>BioLegend</v>
      </c>
      <c r="B1060" s="1">
        <v>6230.4</v>
      </c>
      <c r="C1060" s="1" t="str">
        <v xml:space="preserve">EED116824  </v>
      </c>
      <c r="D1060" s="2">
        <v>45835</v>
      </c>
      <c r="E1060" s="2">
        <v>45845</v>
      </c>
      <c r="F1060" s="1">
        <v>740861</v>
      </c>
      <c r="G1060" s="1">
        <v>1</v>
      </c>
      <c r="H1060" s="1">
        <v>1</v>
      </c>
      <c r="I1060" s="1">
        <v>0</v>
      </c>
      <c r="J1060" s="1" t="str">
        <v>Delhi</v>
      </c>
      <c r="K1060" s="1">
        <v>0</v>
      </c>
      <c r="L1060" s="1"/>
      <c r="M1060" s="1">
        <f t="shared" si="48"/>
        <v>6230.4</v>
      </c>
      <c r="N1060" s="1">
        <f t="shared" si="49"/>
        <v>6230.4</v>
      </c>
      <c r="O1060" s="1">
        <f t="shared" si="50"/>
        <v>0</v>
      </c>
    </row>
    <row r="1061" spans="1:15" x14ac:dyDescent="0.25">
      <c r="A1061" s="1" t="str">
        <v>BioLegend</v>
      </c>
      <c r="B1061" s="1">
        <v>6230.4</v>
      </c>
      <c r="C1061" s="1" t="str">
        <v xml:space="preserve">EED116824  </v>
      </c>
      <c r="D1061" s="2">
        <v>45835</v>
      </c>
      <c r="E1061" s="2">
        <v>45845</v>
      </c>
      <c r="F1061" s="1">
        <v>740865</v>
      </c>
      <c r="G1061" s="1">
        <v>1</v>
      </c>
      <c r="H1061" s="1">
        <v>1</v>
      </c>
      <c r="I1061" s="1">
        <v>0</v>
      </c>
      <c r="J1061" s="1" t="str">
        <v>Delhi</v>
      </c>
      <c r="K1061" s="1">
        <v>0</v>
      </c>
      <c r="L1061" s="1"/>
      <c r="M1061" s="1">
        <f t="shared" si="48"/>
        <v>6230.4</v>
      </c>
      <c r="N1061" s="1">
        <f t="shared" si="49"/>
        <v>6230.4</v>
      </c>
      <c r="O1061" s="1">
        <f t="shared" si="50"/>
        <v>0</v>
      </c>
    </row>
    <row r="1062" spans="1:15" x14ac:dyDescent="0.25">
      <c r="A1062" s="1" t="str">
        <v>BioLegend</v>
      </c>
      <c r="B1062" s="1">
        <v>92980.800000000017</v>
      </c>
      <c r="C1062" s="1" t="str">
        <v xml:space="preserve">EED116824  </v>
      </c>
      <c r="D1062" s="2">
        <v>45835</v>
      </c>
      <c r="E1062" s="2">
        <v>45845</v>
      </c>
      <c r="F1062" s="1">
        <v>740929</v>
      </c>
      <c r="G1062" s="1">
        <v>6</v>
      </c>
      <c r="H1062" s="1">
        <v>6</v>
      </c>
      <c r="I1062" s="1">
        <v>0</v>
      </c>
      <c r="J1062" s="1" t="str">
        <v>Banglore</v>
      </c>
      <c r="K1062" s="1">
        <v>0</v>
      </c>
      <c r="L1062" s="1"/>
      <c r="M1062" s="1">
        <f t="shared" si="48"/>
        <v>557884.80000000005</v>
      </c>
      <c r="N1062" s="1">
        <f t="shared" si="49"/>
        <v>557884.80000000005</v>
      </c>
      <c r="O1062" s="1">
        <f t="shared" si="50"/>
        <v>0</v>
      </c>
    </row>
    <row r="1063" spans="1:15" x14ac:dyDescent="0.25">
      <c r="A1063" s="1" t="str">
        <v>BioLegend</v>
      </c>
      <c r="B1063" s="1">
        <v>86803.199999999997</v>
      </c>
      <c r="C1063" s="1" t="str">
        <v xml:space="preserve">EED116824  </v>
      </c>
      <c r="D1063" s="2">
        <v>45835</v>
      </c>
      <c r="E1063" s="2">
        <v>45845</v>
      </c>
      <c r="F1063" s="1">
        <v>741044</v>
      </c>
      <c r="G1063" s="1">
        <v>1</v>
      </c>
      <c r="H1063" s="1">
        <v>1</v>
      </c>
      <c r="I1063" s="1">
        <v>0</v>
      </c>
      <c r="J1063" s="1" t="str">
        <v>DELHI</v>
      </c>
      <c r="K1063" s="1">
        <v>0</v>
      </c>
      <c r="L1063" s="1"/>
      <c r="M1063" s="1">
        <f t="shared" si="48"/>
        <v>86803.199999999997</v>
      </c>
      <c r="N1063" s="1">
        <f t="shared" si="49"/>
        <v>86803.199999999997</v>
      </c>
      <c r="O1063" s="1">
        <f t="shared" si="50"/>
        <v>0</v>
      </c>
    </row>
    <row r="1064" spans="1:15" x14ac:dyDescent="0.25">
      <c r="A1064" s="1" t="str">
        <v>BioLegend</v>
      </c>
      <c r="B1064" s="1">
        <v>47018.400000000009</v>
      </c>
      <c r="C1064" s="1" t="str">
        <v xml:space="preserve">EED116824  </v>
      </c>
      <c r="D1064" s="2">
        <v>45835</v>
      </c>
      <c r="E1064" s="2">
        <v>45845</v>
      </c>
      <c r="F1064" s="1">
        <v>741271</v>
      </c>
      <c r="G1064" s="1">
        <v>6</v>
      </c>
      <c r="H1064" s="1">
        <v>6</v>
      </c>
      <c r="I1064" s="1">
        <v>0</v>
      </c>
      <c r="J1064" s="1" t="str">
        <v>Banglore</v>
      </c>
      <c r="K1064" s="1">
        <v>0</v>
      </c>
      <c r="L1064" s="1"/>
      <c r="M1064" s="1">
        <f t="shared" si="48"/>
        <v>282110.40000000002</v>
      </c>
      <c r="N1064" s="1">
        <f t="shared" si="49"/>
        <v>282110.40000000002</v>
      </c>
      <c r="O1064" s="1">
        <f t="shared" si="50"/>
        <v>0</v>
      </c>
    </row>
    <row r="1065" spans="1:15" x14ac:dyDescent="0.25">
      <c r="A1065" s="1" t="str">
        <v>BioLegend</v>
      </c>
      <c r="B1065" s="1">
        <v>6230.4</v>
      </c>
      <c r="C1065" s="1" t="str">
        <v xml:space="preserve">EED116824  </v>
      </c>
      <c r="D1065" s="2">
        <v>45835</v>
      </c>
      <c r="E1065" s="2">
        <v>45845</v>
      </c>
      <c r="F1065" s="1">
        <v>741446</v>
      </c>
      <c r="G1065" s="1">
        <v>1</v>
      </c>
      <c r="H1065" s="1">
        <v>1</v>
      </c>
      <c r="I1065" s="1">
        <v>0</v>
      </c>
      <c r="J1065" s="1" t="str">
        <v>Delhi</v>
      </c>
      <c r="K1065" s="1">
        <v>0</v>
      </c>
      <c r="L1065" s="1"/>
      <c r="M1065" s="1">
        <f t="shared" si="48"/>
        <v>6230.4</v>
      </c>
      <c r="N1065" s="1">
        <f t="shared" si="49"/>
        <v>6230.4</v>
      </c>
      <c r="O1065" s="1">
        <f t="shared" si="50"/>
        <v>0</v>
      </c>
    </row>
    <row r="1066" spans="1:15" x14ac:dyDescent="0.25">
      <c r="A1066" s="1" t="str">
        <v>BioLegend</v>
      </c>
      <c r="B1066" s="1">
        <v>11774.400000000001</v>
      </c>
      <c r="C1066" s="1" t="str">
        <v xml:space="preserve">EED116824  </v>
      </c>
      <c r="D1066" s="2">
        <v>45835</v>
      </c>
      <c r="E1066" s="2">
        <v>45845</v>
      </c>
      <c r="F1066" s="1">
        <v>764202</v>
      </c>
      <c r="G1066" s="1">
        <v>1</v>
      </c>
      <c r="H1066" s="1">
        <v>1</v>
      </c>
      <c r="I1066" s="1">
        <v>0</v>
      </c>
      <c r="J1066" s="1" t="str">
        <v>Kolkata</v>
      </c>
      <c r="K1066" s="1">
        <v>0</v>
      </c>
      <c r="L1066" s="1"/>
      <c r="M1066" s="1">
        <f t="shared" si="48"/>
        <v>11774.400000000001</v>
      </c>
      <c r="N1066" s="1">
        <f t="shared" si="49"/>
        <v>11774.400000000001</v>
      </c>
      <c r="O1066" s="1">
        <f t="shared" si="50"/>
        <v>0</v>
      </c>
    </row>
    <row r="1067" spans="1:15" x14ac:dyDescent="0.25">
      <c r="A1067" s="1" t="str">
        <v>BioLegend</v>
      </c>
      <c r="B1067" s="1">
        <v>23232</v>
      </c>
      <c r="C1067" s="1" t="str">
        <v xml:space="preserve">EED116824  </v>
      </c>
      <c r="D1067" s="2">
        <v>45835</v>
      </c>
      <c r="E1067" s="2">
        <v>45845</v>
      </c>
      <c r="F1067" s="1">
        <v>781804</v>
      </c>
      <c r="G1067" s="1">
        <v>1</v>
      </c>
      <c r="H1067" s="1">
        <v>1</v>
      </c>
      <c r="I1067" s="1">
        <v>0</v>
      </c>
      <c r="J1067" s="1" t="str">
        <v>Hyderabad</v>
      </c>
      <c r="K1067" s="1">
        <v>0</v>
      </c>
      <c r="L1067" s="1"/>
      <c r="M1067" s="1">
        <f t="shared" si="48"/>
        <v>23232</v>
      </c>
      <c r="N1067" s="1">
        <f t="shared" si="49"/>
        <v>23232</v>
      </c>
      <c r="O1067" s="1">
        <f t="shared" si="50"/>
        <v>0</v>
      </c>
    </row>
    <row r="1068" spans="1:15" x14ac:dyDescent="0.25">
      <c r="A1068" s="1" t="str">
        <v>BioLegend</v>
      </c>
      <c r="B1068" s="1">
        <v>3326.3999999999996</v>
      </c>
      <c r="C1068" s="1" t="str">
        <v xml:space="preserve">EED116885  </v>
      </c>
      <c r="D1068" s="2">
        <v>45838</v>
      </c>
      <c r="E1068" s="2">
        <v>45845</v>
      </c>
      <c r="F1068" s="1">
        <v>100339</v>
      </c>
      <c r="G1068" s="1">
        <v>1</v>
      </c>
      <c r="H1068" s="1">
        <v>1</v>
      </c>
      <c r="I1068" s="1">
        <v>0</v>
      </c>
      <c r="J1068" s="1" t="str">
        <v>Noida</v>
      </c>
      <c r="K1068" s="1">
        <v>0</v>
      </c>
      <c r="L1068" s="1"/>
      <c r="M1068" s="1">
        <f t="shared" si="48"/>
        <v>3326.3999999999996</v>
      </c>
      <c r="N1068" s="1">
        <f t="shared" si="49"/>
        <v>3326.3999999999996</v>
      </c>
      <c r="O1068" s="1">
        <f t="shared" si="50"/>
        <v>0</v>
      </c>
    </row>
    <row r="1069" spans="1:15" x14ac:dyDescent="0.25">
      <c r="A1069" s="1" t="str">
        <v>BioLegend</v>
      </c>
      <c r="B1069" s="1">
        <v>4752</v>
      </c>
      <c r="C1069" s="1" t="str">
        <v xml:space="preserve">EED116885  </v>
      </c>
      <c r="D1069" s="2">
        <v>45838</v>
      </c>
      <c r="E1069" s="2">
        <v>45845</v>
      </c>
      <c r="F1069" s="1">
        <v>101227</v>
      </c>
      <c r="G1069" s="1">
        <v>1</v>
      </c>
      <c r="H1069" s="1">
        <v>1</v>
      </c>
      <c r="I1069" s="1">
        <v>0</v>
      </c>
      <c r="J1069" s="1" t="str">
        <v>Delhi</v>
      </c>
      <c r="K1069" s="1">
        <v>0</v>
      </c>
      <c r="L1069" s="1"/>
      <c r="M1069" s="1">
        <f t="shared" si="48"/>
        <v>4752</v>
      </c>
      <c r="N1069" s="1">
        <f t="shared" si="49"/>
        <v>4752</v>
      </c>
      <c r="O1069" s="1">
        <f t="shared" si="50"/>
        <v>0</v>
      </c>
    </row>
    <row r="1070" spans="1:15" x14ac:dyDescent="0.25">
      <c r="A1070" s="1" t="str">
        <v>BioLegend</v>
      </c>
      <c r="B1070" s="1">
        <v>5808</v>
      </c>
      <c r="C1070" s="1" t="str">
        <v xml:space="preserve">EED116885  </v>
      </c>
      <c r="D1070" s="2">
        <v>45838</v>
      </c>
      <c r="E1070" s="2">
        <v>45845</v>
      </c>
      <c r="F1070" s="1">
        <v>102115</v>
      </c>
      <c r="G1070" s="1">
        <v>1</v>
      </c>
      <c r="H1070" s="1">
        <v>1</v>
      </c>
      <c r="I1070" s="1">
        <v>0</v>
      </c>
      <c r="J1070" s="1" t="str">
        <v>Noida</v>
      </c>
      <c r="K1070" s="1">
        <v>0</v>
      </c>
      <c r="L1070" s="1"/>
      <c r="M1070" s="1">
        <f t="shared" si="48"/>
        <v>5808</v>
      </c>
      <c r="N1070" s="1">
        <f t="shared" si="49"/>
        <v>5808</v>
      </c>
      <c r="O1070" s="1">
        <f t="shared" si="50"/>
        <v>0</v>
      </c>
    </row>
    <row r="1071" spans="1:15" x14ac:dyDescent="0.25">
      <c r="A1071" s="1" t="str">
        <v>BioLegend</v>
      </c>
      <c r="B1071" s="1">
        <v>13358.400000000001</v>
      </c>
      <c r="C1071" s="1" t="str">
        <v xml:space="preserve">EED116885  </v>
      </c>
      <c r="D1071" s="2">
        <v>45838</v>
      </c>
      <c r="E1071" s="2">
        <v>45845</v>
      </c>
      <c r="F1071" s="1">
        <v>103144</v>
      </c>
      <c r="G1071" s="1">
        <v>1</v>
      </c>
      <c r="H1071" s="1">
        <v>1</v>
      </c>
      <c r="I1071" s="1">
        <v>0</v>
      </c>
      <c r="J1071" s="1" t="str">
        <v>Bhopal</v>
      </c>
      <c r="K1071" s="1">
        <v>0</v>
      </c>
      <c r="L1071" s="1"/>
      <c r="M1071" s="1">
        <f t="shared" si="48"/>
        <v>13358.400000000001</v>
      </c>
      <c r="N1071" s="1">
        <f t="shared" si="49"/>
        <v>13358.400000000001</v>
      </c>
      <c r="O1071" s="1">
        <f t="shared" si="50"/>
        <v>0</v>
      </c>
    </row>
    <row r="1072" spans="1:15" x14ac:dyDescent="0.25">
      <c r="A1072" s="1" t="str">
        <v>BioLegend</v>
      </c>
      <c r="B1072" s="1">
        <v>5544</v>
      </c>
      <c r="C1072" s="1" t="str">
        <v xml:space="preserve">EED116885  </v>
      </c>
      <c r="D1072" s="2">
        <v>45838</v>
      </c>
      <c r="E1072" s="2">
        <v>45845</v>
      </c>
      <c r="F1072" s="1">
        <v>103206</v>
      </c>
      <c r="G1072" s="1">
        <v>1</v>
      </c>
      <c r="H1072" s="1">
        <v>1</v>
      </c>
      <c r="I1072" s="1">
        <v>0</v>
      </c>
      <c r="J1072" s="1" t="str">
        <v>Bhopal</v>
      </c>
      <c r="K1072" s="1">
        <v>0</v>
      </c>
      <c r="L1072" s="1"/>
      <c r="M1072" s="1">
        <f t="shared" si="48"/>
        <v>5544</v>
      </c>
      <c r="N1072" s="1">
        <f t="shared" si="49"/>
        <v>5544</v>
      </c>
      <c r="O1072" s="1">
        <f t="shared" si="50"/>
        <v>0</v>
      </c>
    </row>
    <row r="1073" spans="1:15" x14ac:dyDescent="0.25">
      <c r="A1073" s="1" t="str">
        <v>BioLegend</v>
      </c>
      <c r="B1073" s="1">
        <v>12936</v>
      </c>
      <c r="C1073" s="1" t="str">
        <v xml:space="preserve">EED116885  </v>
      </c>
      <c r="D1073" s="2">
        <v>45838</v>
      </c>
      <c r="E1073" s="2">
        <v>45845</v>
      </c>
      <c r="F1073" s="1">
        <v>103236</v>
      </c>
      <c r="G1073" s="1">
        <v>1</v>
      </c>
      <c r="H1073" s="1">
        <v>1</v>
      </c>
      <c r="I1073" s="1">
        <v>0</v>
      </c>
      <c r="J1073" s="1" t="str">
        <v>Bhopal</v>
      </c>
      <c r="K1073" s="1">
        <v>0</v>
      </c>
      <c r="L1073" s="1"/>
      <c r="M1073" s="1">
        <f t="shared" si="48"/>
        <v>12936</v>
      </c>
      <c r="N1073" s="1">
        <f t="shared" si="49"/>
        <v>12936</v>
      </c>
      <c r="O1073" s="1">
        <f t="shared" si="50"/>
        <v>0</v>
      </c>
    </row>
    <row r="1074" spans="1:15" x14ac:dyDescent="0.25">
      <c r="A1074" s="1" t="str">
        <v>BioLegend</v>
      </c>
      <c r="B1074" s="1">
        <v>22770</v>
      </c>
      <c r="C1074" s="1" t="str">
        <v xml:space="preserve">EED116885  </v>
      </c>
      <c r="D1074" s="2">
        <v>45838</v>
      </c>
      <c r="E1074" s="2">
        <v>45845</v>
      </c>
      <c r="F1074" s="1">
        <v>104743</v>
      </c>
      <c r="G1074" s="1">
        <v>1</v>
      </c>
      <c r="H1074" s="1">
        <v>1</v>
      </c>
      <c r="I1074" s="1">
        <v>0</v>
      </c>
      <c r="J1074" s="1" t="str">
        <v>Telangana</v>
      </c>
      <c r="K1074" s="1">
        <v>0</v>
      </c>
      <c r="L1074" s="1"/>
      <c r="M1074" s="1">
        <f t="shared" si="48"/>
        <v>22770</v>
      </c>
      <c r="N1074" s="1">
        <f t="shared" si="49"/>
        <v>22770</v>
      </c>
      <c r="O1074" s="1">
        <f t="shared" si="50"/>
        <v>0</v>
      </c>
    </row>
    <row r="1075" spans="1:15" x14ac:dyDescent="0.25">
      <c r="A1075" s="1" t="str">
        <v>BioLegend</v>
      </c>
      <c r="B1075" s="1">
        <v>15972</v>
      </c>
      <c r="C1075" s="1" t="str">
        <v xml:space="preserve">EED116885  </v>
      </c>
      <c r="D1075" s="2">
        <v>45838</v>
      </c>
      <c r="E1075" s="2">
        <v>45845</v>
      </c>
      <c r="F1075" s="1">
        <v>105032</v>
      </c>
      <c r="G1075" s="1">
        <v>1</v>
      </c>
      <c r="H1075" s="1">
        <v>1</v>
      </c>
      <c r="I1075" s="1">
        <v>0</v>
      </c>
      <c r="J1075" s="1" t="str">
        <v>Bhopal</v>
      </c>
      <c r="K1075" s="1">
        <v>0</v>
      </c>
      <c r="L1075" s="1"/>
      <c r="M1075" s="1">
        <f t="shared" si="48"/>
        <v>15972</v>
      </c>
      <c r="N1075" s="1">
        <f t="shared" si="49"/>
        <v>15972</v>
      </c>
      <c r="O1075" s="1">
        <f t="shared" si="50"/>
        <v>0</v>
      </c>
    </row>
    <row r="1076" spans="1:15" x14ac:dyDescent="0.25">
      <c r="A1076" s="1" t="str">
        <v>BioLegend</v>
      </c>
      <c r="B1076" s="1">
        <v>16051.2</v>
      </c>
      <c r="C1076" s="1" t="str">
        <v xml:space="preserve">EED116885  </v>
      </c>
      <c r="D1076" s="2">
        <v>45838</v>
      </c>
      <c r="E1076" s="2">
        <v>45845</v>
      </c>
      <c r="F1076" s="1">
        <v>107210</v>
      </c>
      <c r="G1076" s="1">
        <v>2</v>
      </c>
      <c r="H1076" s="1">
        <v>2</v>
      </c>
      <c r="I1076" s="1">
        <v>0</v>
      </c>
      <c r="J1076" s="1" t="str">
        <v>Telangana</v>
      </c>
      <c r="K1076" s="1">
        <v>0</v>
      </c>
      <c r="L1076" s="1"/>
      <c r="M1076" s="1">
        <f t="shared" si="48"/>
        <v>32102.400000000001</v>
      </c>
      <c r="N1076" s="1">
        <f t="shared" si="49"/>
        <v>32102.400000000001</v>
      </c>
      <c r="O1076" s="1">
        <f t="shared" si="50"/>
        <v>0</v>
      </c>
    </row>
    <row r="1077" spans="1:15" x14ac:dyDescent="0.25">
      <c r="A1077" s="1" t="str">
        <v>BioLegend</v>
      </c>
      <c r="B1077" s="1">
        <v>19536</v>
      </c>
      <c r="C1077" s="1" t="str">
        <v xml:space="preserve">EED116885  </v>
      </c>
      <c r="D1077" s="2">
        <v>45838</v>
      </c>
      <c r="E1077" s="2">
        <v>45845</v>
      </c>
      <c r="F1077" s="1">
        <v>126408</v>
      </c>
      <c r="G1077" s="1">
        <v>1</v>
      </c>
      <c r="H1077" s="1">
        <v>1</v>
      </c>
      <c r="I1077" s="1">
        <v>0</v>
      </c>
      <c r="J1077" s="1" t="str">
        <v>Noida</v>
      </c>
      <c r="K1077" s="1">
        <v>0</v>
      </c>
      <c r="L1077" s="1"/>
      <c r="M1077" s="1">
        <f t="shared" si="48"/>
        <v>19536</v>
      </c>
      <c r="N1077" s="1">
        <f t="shared" si="49"/>
        <v>19536</v>
      </c>
      <c r="O1077" s="1">
        <f t="shared" si="50"/>
        <v>0</v>
      </c>
    </row>
    <row r="1078" spans="1:15" x14ac:dyDescent="0.25">
      <c r="A1078" s="1" t="str">
        <v>BioLegend</v>
      </c>
      <c r="B1078" s="1">
        <v>15470.400000000001</v>
      </c>
      <c r="C1078" s="1" t="str">
        <v xml:space="preserve">EED116885  </v>
      </c>
      <c r="D1078" s="2">
        <v>45838</v>
      </c>
      <c r="E1078" s="2">
        <v>45845</v>
      </c>
      <c r="F1078" s="1">
        <v>141710</v>
      </c>
      <c r="G1078" s="1">
        <v>1</v>
      </c>
      <c r="H1078" s="1">
        <v>1</v>
      </c>
      <c r="I1078" s="1">
        <v>0</v>
      </c>
      <c r="J1078" s="1" t="str">
        <v>Bhopal</v>
      </c>
      <c r="K1078" s="1">
        <v>0</v>
      </c>
      <c r="L1078" s="1"/>
      <c r="M1078" s="1">
        <f t="shared" si="48"/>
        <v>15470.400000000001</v>
      </c>
      <c r="N1078" s="1">
        <f t="shared" si="49"/>
        <v>15470.400000000001</v>
      </c>
      <c r="O1078" s="1">
        <f t="shared" si="50"/>
        <v>0</v>
      </c>
    </row>
    <row r="1079" spans="1:15" x14ac:dyDescent="0.25">
      <c r="A1079" s="1" t="str">
        <v>BioLegend</v>
      </c>
      <c r="B1079" s="1">
        <v>20394</v>
      </c>
      <c r="C1079" s="1" t="str">
        <v xml:space="preserve">EED116885  </v>
      </c>
      <c r="D1079" s="2">
        <v>45838</v>
      </c>
      <c r="E1079" s="2">
        <v>45845</v>
      </c>
      <c r="F1079" s="1">
        <v>142534</v>
      </c>
      <c r="G1079" s="1">
        <v>1</v>
      </c>
      <c r="H1079" s="1">
        <v>1</v>
      </c>
      <c r="I1079" s="1">
        <v>0</v>
      </c>
      <c r="J1079" s="1" t="str">
        <v>Telangana</v>
      </c>
      <c r="K1079" s="1">
        <v>0</v>
      </c>
      <c r="L1079" s="1"/>
      <c r="M1079" s="1">
        <f t="shared" si="48"/>
        <v>20394</v>
      </c>
      <c r="N1079" s="1">
        <f t="shared" si="49"/>
        <v>20394</v>
      </c>
      <c r="O1079" s="1">
        <f t="shared" si="50"/>
        <v>0</v>
      </c>
    </row>
    <row r="1080" spans="1:15" x14ac:dyDescent="0.25">
      <c r="A1080" s="1" t="str">
        <v>BioLegend</v>
      </c>
      <c r="B1080" s="1">
        <v>13182.400000000001</v>
      </c>
      <c r="C1080" s="1" t="str">
        <v xml:space="preserve">EED116885  </v>
      </c>
      <c r="D1080" s="2">
        <v>45838</v>
      </c>
      <c r="E1080" s="2">
        <v>45845</v>
      </c>
      <c r="F1080" s="1">
        <v>162703</v>
      </c>
      <c r="G1080" s="1">
        <v>1</v>
      </c>
      <c r="H1080" s="1">
        <v>1</v>
      </c>
      <c r="I1080" s="1">
        <v>0</v>
      </c>
      <c r="J1080" s="1" t="str">
        <v>Kolkata</v>
      </c>
      <c r="K1080" s="1">
        <v>0</v>
      </c>
      <c r="L1080" s="1"/>
      <c r="M1080" s="1">
        <f t="shared" si="48"/>
        <v>13182.400000000001</v>
      </c>
      <c r="N1080" s="1">
        <f t="shared" si="49"/>
        <v>13182.400000000001</v>
      </c>
      <c r="O1080" s="1">
        <f t="shared" si="50"/>
        <v>0</v>
      </c>
    </row>
    <row r="1081" spans="1:15" x14ac:dyDescent="0.25">
      <c r="A1081" s="1" t="str">
        <v>BioLegend</v>
      </c>
      <c r="B1081" s="1">
        <v>10771.2</v>
      </c>
      <c r="C1081" s="1" t="str">
        <v xml:space="preserve">EED116885  </v>
      </c>
      <c r="D1081" s="2">
        <v>45838</v>
      </c>
      <c r="E1081" s="2">
        <v>45845</v>
      </c>
      <c r="F1081" s="1">
        <v>300440</v>
      </c>
      <c r="G1081" s="1">
        <v>1</v>
      </c>
      <c r="H1081" s="1">
        <v>1</v>
      </c>
      <c r="I1081" s="1">
        <v>0</v>
      </c>
      <c r="J1081" s="1" t="str">
        <v>Hyderabad</v>
      </c>
      <c r="K1081" s="1">
        <v>0</v>
      </c>
      <c r="L1081" s="1"/>
      <c r="M1081" s="1">
        <f t="shared" si="48"/>
        <v>10771.2</v>
      </c>
      <c r="N1081" s="1">
        <f t="shared" si="49"/>
        <v>10771.2</v>
      </c>
      <c r="O1081" s="1">
        <f t="shared" si="50"/>
        <v>0</v>
      </c>
    </row>
    <row r="1082" spans="1:15" x14ac:dyDescent="0.25">
      <c r="A1082" s="1" t="str">
        <v>BioLegend</v>
      </c>
      <c r="B1082" s="1">
        <v>3801.6000000000004</v>
      </c>
      <c r="C1082" s="1" t="str">
        <v xml:space="preserve">EED116885  </v>
      </c>
      <c r="D1082" s="2">
        <v>45838</v>
      </c>
      <c r="E1082" s="2">
        <v>45845</v>
      </c>
      <c r="F1082" s="1">
        <v>300908</v>
      </c>
      <c r="G1082" s="1">
        <v>1</v>
      </c>
      <c r="H1082" s="1">
        <v>1</v>
      </c>
      <c r="I1082" s="1">
        <v>0</v>
      </c>
      <c r="J1082" s="1" t="str">
        <v>Delhi</v>
      </c>
      <c r="K1082" s="1">
        <v>0</v>
      </c>
      <c r="L1082" s="1"/>
      <c r="M1082" s="1">
        <f t="shared" si="48"/>
        <v>3801.6000000000004</v>
      </c>
      <c r="N1082" s="1">
        <f t="shared" si="49"/>
        <v>3801.6000000000004</v>
      </c>
      <c r="O1082" s="1">
        <f t="shared" si="50"/>
        <v>0</v>
      </c>
    </row>
    <row r="1083" spans="1:15" x14ac:dyDescent="0.25">
      <c r="A1083" s="1" t="str">
        <v>BioLegend</v>
      </c>
      <c r="B1083" s="1">
        <v>27984</v>
      </c>
      <c r="C1083" s="1" t="str">
        <v xml:space="preserve">EED116885  </v>
      </c>
      <c r="D1083" s="2">
        <v>45838</v>
      </c>
      <c r="E1083" s="2">
        <v>45845</v>
      </c>
      <c r="F1083" s="1">
        <v>302828</v>
      </c>
      <c r="G1083" s="1">
        <v>1</v>
      </c>
      <c r="H1083" s="1">
        <v>1</v>
      </c>
      <c r="I1083" s="1">
        <v>0</v>
      </c>
      <c r="J1083" s="1" t="str">
        <v>Banglore</v>
      </c>
      <c r="K1083" s="1">
        <v>0</v>
      </c>
      <c r="L1083" s="1"/>
      <c r="M1083" s="1">
        <f t="shared" si="48"/>
        <v>27984</v>
      </c>
      <c r="N1083" s="1">
        <f t="shared" si="49"/>
        <v>27984</v>
      </c>
      <c r="O1083" s="1">
        <f t="shared" si="50"/>
        <v>0</v>
      </c>
    </row>
    <row r="1084" spans="1:15" x14ac:dyDescent="0.25">
      <c r="A1084" s="1" t="str">
        <v>BioLegend</v>
      </c>
      <c r="B1084" s="1">
        <v>12196.8</v>
      </c>
      <c r="C1084" s="1" t="str">
        <v xml:space="preserve">EED116885  </v>
      </c>
      <c r="D1084" s="2">
        <v>45838</v>
      </c>
      <c r="E1084" s="2">
        <v>45845</v>
      </c>
      <c r="F1084" s="1">
        <v>302940</v>
      </c>
      <c r="G1084" s="1">
        <v>2</v>
      </c>
      <c r="H1084" s="1">
        <v>2</v>
      </c>
      <c r="I1084" s="1">
        <v>0</v>
      </c>
      <c r="J1084" s="1" t="str">
        <v>Hyderabad</v>
      </c>
      <c r="K1084" s="1">
        <v>0</v>
      </c>
      <c r="L1084" s="1"/>
      <c r="M1084" s="1">
        <f t="shared" si="48"/>
        <v>24393.599999999999</v>
      </c>
      <c r="N1084" s="1">
        <f t="shared" si="49"/>
        <v>24393.599999999999</v>
      </c>
      <c r="O1084" s="1">
        <f t="shared" si="50"/>
        <v>0</v>
      </c>
    </row>
    <row r="1085" spans="1:15" x14ac:dyDescent="0.25">
      <c r="A1085" s="1" t="str">
        <v>BioLegend</v>
      </c>
      <c r="B1085" s="1">
        <v>3801.6000000000004</v>
      </c>
      <c r="C1085" s="1" t="str">
        <v xml:space="preserve">EED116885  </v>
      </c>
      <c r="D1085" s="2">
        <v>45838</v>
      </c>
      <c r="E1085" s="2">
        <v>45845</v>
      </c>
      <c r="F1085" s="1">
        <v>304006</v>
      </c>
      <c r="G1085" s="1">
        <v>1</v>
      </c>
      <c r="H1085" s="1">
        <v>1</v>
      </c>
      <c r="I1085" s="1">
        <v>0</v>
      </c>
      <c r="J1085" s="1" t="str">
        <v>Bhopal</v>
      </c>
      <c r="K1085" s="1">
        <v>0</v>
      </c>
      <c r="L1085" s="1"/>
      <c r="M1085" s="1">
        <f t="shared" si="48"/>
        <v>3801.6000000000004</v>
      </c>
      <c r="N1085" s="1">
        <f t="shared" si="49"/>
        <v>3801.6000000000004</v>
      </c>
      <c r="O1085" s="1">
        <f t="shared" si="50"/>
        <v>0</v>
      </c>
    </row>
    <row r="1086" spans="1:15" x14ac:dyDescent="0.25">
      <c r="A1086" s="1" t="str">
        <v>BioLegend</v>
      </c>
      <c r="B1086" s="1">
        <v>6969.6</v>
      </c>
      <c r="C1086" s="1" t="str">
        <v xml:space="preserve">EED116885  </v>
      </c>
      <c r="D1086" s="2">
        <v>45838</v>
      </c>
      <c r="E1086" s="2">
        <v>45845</v>
      </c>
      <c r="F1086" s="1">
        <v>304112</v>
      </c>
      <c r="G1086" s="1">
        <v>3</v>
      </c>
      <c r="H1086" s="1">
        <v>3</v>
      </c>
      <c r="I1086" s="1">
        <v>0</v>
      </c>
      <c r="J1086" s="1" t="str">
        <v>Hyderabad</v>
      </c>
      <c r="K1086" s="1">
        <v>0</v>
      </c>
      <c r="L1086" s="1"/>
      <c r="M1086" s="1">
        <f t="shared" si="48"/>
        <v>20908.800000000003</v>
      </c>
      <c r="N1086" s="1">
        <f t="shared" si="49"/>
        <v>20908.800000000003</v>
      </c>
      <c r="O1086" s="1">
        <f t="shared" si="50"/>
        <v>0</v>
      </c>
    </row>
    <row r="1087" spans="1:15" x14ac:dyDescent="0.25">
      <c r="A1087" s="1" t="str">
        <v>BioLegend</v>
      </c>
      <c r="B1087" s="1">
        <v>28710</v>
      </c>
      <c r="C1087" s="1" t="str">
        <v xml:space="preserve">EED116885  </v>
      </c>
      <c r="D1087" s="2">
        <v>45838</v>
      </c>
      <c r="E1087" s="2">
        <v>45845</v>
      </c>
      <c r="F1087" s="1">
        <v>304140</v>
      </c>
      <c r="G1087" s="1">
        <v>1</v>
      </c>
      <c r="H1087" s="1">
        <v>1</v>
      </c>
      <c r="I1087" s="1">
        <v>0</v>
      </c>
      <c r="J1087" s="1" t="str">
        <v>Banglore</v>
      </c>
      <c r="K1087" s="1">
        <v>0</v>
      </c>
      <c r="L1087" s="1"/>
      <c r="M1087" s="1">
        <f t="shared" si="48"/>
        <v>28710</v>
      </c>
      <c r="N1087" s="1">
        <f t="shared" si="49"/>
        <v>28710</v>
      </c>
      <c r="O1087" s="1">
        <f t="shared" si="50"/>
        <v>0</v>
      </c>
    </row>
    <row r="1088" spans="1:15" x14ac:dyDescent="0.25">
      <c r="A1088" s="1" t="str">
        <v>BioLegend</v>
      </c>
      <c r="B1088" s="1">
        <v>16684.8</v>
      </c>
      <c r="C1088" s="1" t="str">
        <v xml:space="preserve">EED116885  </v>
      </c>
      <c r="D1088" s="2">
        <v>45838</v>
      </c>
      <c r="E1088" s="2">
        <v>45845</v>
      </c>
      <c r="F1088" s="1">
        <v>304810</v>
      </c>
      <c r="G1088" s="1">
        <v>3</v>
      </c>
      <c r="H1088" s="1">
        <v>3</v>
      </c>
      <c r="I1088" s="1">
        <v>0</v>
      </c>
      <c r="J1088" s="1" t="str">
        <v>Hyderabad</v>
      </c>
      <c r="K1088" s="1">
        <v>0</v>
      </c>
      <c r="L1088" s="1"/>
      <c r="M1088" s="1">
        <f t="shared" si="48"/>
        <v>50054.399999999994</v>
      </c>
      <c r="N1088" s="1">
        <f t="shared" si="49"/>
        <v>50054.399999999994</v>
      </c>
      <c r="O1088" s="1">
        <f t="shared" si="50"/>
        <v>0</v>
      </c>
    </row>
    <row r="1089" spans="1:15" x14ac:dyDescent="0.25">
      <c r="A1089" s="1" t="str">
        <v>BioLegend</v>
      </c>
      <c r="B1089" s="1">
        <v>18902.400000000001</v>
      </c>
      <c r="C1089" s="1" t="str">
        <v xml:space="preserve">EED116885  </v>
      </c>
      <c r="D1089" s="2">
        <v>45838</v>
      </c>
      <c r="E1089" s="2">
        <v>45845</v>
      </c>
      <c r="F1089" s="1">
        <v>305026</v>
      </c>
      <c r="G1089" s="1">
        <v>1</v>
      </c>
      <c r="H1089" s="1">
        <v>1</v>
      </c>
      <c r="I1089" s="1">
        <v>0</v>
      </c>
      <c r="J1089" s="1" t="str">
        <v>Hyderabad</v>
      </c>
      <c r="K1089" s="1">
        <v>0</v>
      </c>
      <c r="L1089" s="1"/>
      <c r="M1089" s="1">
        <f t="shared" si="48"/>
        <v>18902.400000000001</v>
      </c>
      <c r="N1089" s="1">
        <f t="shared" si="49"/>
        <v>18902.400000000001</v>
      </c>
      <c r="O1089" s="1">
        <f t="shared" si="50"/>
        <v>0</v>
      </c>
    </row>
    <row r="1090" spans="1:15" x14ac:dyDescent="0.25">
      <c r="A1090" s="1" t="str">
        <v>BioLegend</v>
      </c>
      <c r="B1090" s="1">
        <v>5596.8</v>
      </c>
      <c r="C1090" s="1" t="str">
        <v xml:space="preserve">EED116885  </v>
      </c>
      <c r="D1090" s="2">
        <v>45838</v>
      </c>
      <c r="E1090" s="2">
        <v>45845</v>
      </c>
      <c r="F1090" s="1">
        <v>307807</v>
      </c>
      <c r="G1090" s="1">
        <v>1</v>
      </c>
      <c r="H1090" s="1">
        <v>1</v>
      </c>
      <c r="I1090" s="1">
        <v>0</v>
      </c>
      <c r="J1090" s="1" t="str">
        <v>Bhopal</v>
      </c>
      <c r="K1090" s="1">
        <v>0</v>
      </c>
      <c r="L1090" s="1"/>
      <c r="M1090" s="1">
        <f t="shared" si="48"/>
        <v>5596.8</v>
      </c>
      <c r="N1090" s="1">
        <f t="shared" si="49"/>
        <v>5596.8</v>
      </c>
      <c r="O1090" s="1">
        <f t="shared" si="50"/>
        <v>0</v>
      </c>
    </row>
    <row r="1091" spans="1:15" x14ac:dyDescent="0.25">
      <c r="A1091" s="1" t="str">
        <v>BioLegend</v>
      </c>
      <c r="B1091" s="1">
        <v>27984</v>
      </c>
      <c r="C1091" s="1" t="str">
        <v xml:space="preserve">EED116885  </v>
      </c>
      <c r="D1091" s="2">
        <v>45838</v>
      </c>
      <c r="E1091" s="2">
        <v>45845</v>
      </c>
      <c r="F1091" s="1">
        <v>308120</v>
      </c>
      <c r="G1091" s="1">
        <v>1</v>
      </c>
      <c r="H1091" s="1">
        <v>1</v>
      </c>
      <c r="I1091" s="1">
        <v>0</v>
      </c>
      <c r="J1091" s="1" t="str">
        <v>Delhi</v>
      </c>
      <c r="K1091" s="1">
        <v>0</v>
      </c>
      <c r="L1091" s="1"/>
      <c r="M1091" s="1">
        <f t="shared" ref="M1091:M1154" si="51">G1091*B1091</f>
        <v>27984</v>
      </c>
      <c r="N1091" s="1">
        <f t="shared" ref="N1091:N1154" si="52">H1091*B1091</f>
        <v>27984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15417.599999999999</v>
      </c>
      <c r="C1092" s="1" t="str">
        <v xml:space="preserve">EED116885  </v>
      </c>
      <c r="D1092" s="2">
        <v>45838</v>
      </c>
      <c r="E1092" s="2">
        <v>45845</v>
      </c>
      <c r="F1092" s="1">
        <v>310912</v>
      </c>
      <c r="G1092" s="1">
        <v>1</v>
      </c>
      <c r="H1092" s="1">
        <v>1</v>
      </c>
      <c r="I1092" s="1">
        <v>0</v>
      </c>
      <c r="J1092" s="1" t="str">
        <v>Banglore</v>
      </c>
      <c r="K1092" s="1">
        <v>0</v>
      </c>
      <c r="L1092" s="1"/>
      <c r="M1092" s="1">
        <f t="shared" si="51"/>
        <v>15417.599999999999</v>
      </c>
      <c r="N1092" s="1">
        <f t="shared" si="52"/>
        <v>15417.599999999999</v>
      </c>
      <c r="O1092" s="1">
        <f t="shared" si="53"/>
        <v>0</v>
      </c>
    </row>
    <row r="1093" spans="1:15" x14ac:dyDescent="0.25">
      <c r="A1093" s="1" t="str">
        <v>BioLegend</v>
      </c>
      <c r="B1093" s="1">
        <v>16684.8</v>
      </c>
      <c r="C1093" s="1" t="str">
        <v xml:space="preserve">EED116885  </v>
      </c>
      <c r="D1093" s="2">
        <v>45838</v>
      </c>
      <c r="E1093" s="2">
        <v>45845</v>
      </c>
      <c r="F1093" s="1">
        <v>310914</v>
      </c>
      <c r="G1093" s="1">
        <v>1</v>
      </c>
      <c r="H1093" s="1">
        <v>1</v>
      </c>
      <c r="I1093" s="1">
        <v>0</v>
      </c>
      <c r="J1093" s="1" t="str">
        <v>Hyderabad</v>
      </c>
      <c r="K1093" s="1">
        <v>0</v>
      </c>
      <c r="L1093" s="1"/>
      <c r="M1093" s="1">
        <f t="shared" si="51"/>
        <v>16684.8</v>
      </c>
      <c r="N1093" s="1">
        <f t="shared" si="52"/>
        <v>16684.8</v>
      </c>
      <c r="O1093" s="1">
        <f t="shared" si="53"/>
        <v>0</v>
      </c>
    </row>
    <row r="1094" spans="1:15" x14ac:dyDescent="0.25">
      <c r="A1094" s="1" t="str">
        <v>BioLegend</v>
      </c>
      <c r="B1094" s="1">
        <v>5808</v>
      </c>
      <c r="C1094" s="1" t="str">
        <v xml:space="preserve">EED116885  </v>
      </c>
      <c r="D1094" s="2">
        <v>45838</v>
      </c>
      <c r="E1094" s="2">
        <v>45845</v>
      </c>
      <c r="F1094" s="1">
        <v>314507</v>
      </c>
      <c r="G1094" s="1">
        <v>1</v>
      </c>
      <c r="H1094" s="1">
        <v>1</v>
      </c>
      <c r="I1094" s="1">
        <v>0</v>
      </c>
      <c r="J1094" s="1" t="str">
        <v>Bhopal</v>
      </c>
      <c r="K1094" s="1">
        <v>0</v>
      </c>
      <c r="L1094" s="1"/>
      <c r="M1094" s="1">
        <f t="shared" si="51"/>
        <v>5808</v>
      </c>
      <c r="N1094" s="1">
        <f t="shared" si="52"/>
        <v>5808</v>
      </c>
      <c r="O1094" s="1">
        <f t="shared" si="53"/>
        <v>0</v>
      </c>
    </row>
    <row r="1095" spans="1:15" x14ac:dyDescent="0.25">
      <c r="A1095" s="1" t="str">
        <v>BioLegend</v>
      </c>
      <c r="B1095" s="1">
        <v>20169.599999999999</v>
      </c>
      <c r="C1095" s="1" t="str">
        <v xml:space="preserve">EED116885  </v>
      </c>
      <c r="D1095" s="2">
        <v>45838</v>
      </c>
      <c r="E1095" s="2">
        <v>45845</v>
      </c>
      <c r="F1095" s="1">
        <v>314512</v>
      </c>
      <c r="G1095" s="1">
        <v>1</v>
      </c>
      <c r="H1095" s="1">
        <v>1</v>
      </c>
      <c r="I1095" s="1">
        <v>0</v>
      </c>
      <c r="J1095" s="1" t="str">
        <v>Delhi</v>
      </c>
      <c r="K1095" s="1">
        <v>0</v>
      </c>
      <c r="L1095" s="1"/>
      <c r="M1095" s="1">
        <f t="shared" si="51"/>
        <v>20169.599999999999</v>
      </c>
      <c r="N1095" s="1">
        <f t="shared" si="52"/>
        <v>20169.599999999999</v>
      </c>
      <c r="O1095" s="1">
        <f t="shared" si="53"/>
        <v>0</v>
      </c>
    </row>
    <row r="1096" spans="1:15" x14ac:dyDescent="0.25">
      <c r="A1096" s="1" t="str">
        <v>BioLegend</v>
      </c>
      <c r="B1096" s="1">
        <v>18321.599999999999</v>
      </c>
      <c r="C1096" s="1" t="str">
        <v xml:space="preserve">EED116885  </v>
      </c>
      <c r="D1096" s="2">
        <v>45838</v>
      </c>
      <c r="E1096" s="2">
        <v>45845</v>
      </c>
      <c r="F1096" s="1">
        <v>320828</v>
      </c>
      <c r="G1096" s="1">
        <v>1</v>
      </c>
      <c r="H1096" s="1">
        <v>1</v>
      </c>
      <c r="I1096" s="1">
        <v>0</v>
      </c>
      <c r="J1096" s="1" t="str">
        <v>Delhi</v>
      </c>
      <c r="K1096" s="1">
        <v>0</v>
      </c>
      <c r="L1096" s="1"/>
      <c r="M1096" s="1">
        <f t="shared" si="51"/>
        <v>18321.599999999999</v>
      </c>
      <c r="N1096" s="1">
        <f t="shared" si="52"/>
        <v>18321.599999999999</v>
      </c>
      <c r="O1096" s="1">
        <f t="shared" si="53"/>
        <v>0</v>
      </c>
    </row>
    <row r="1097" spans="1:15" x14ac:dyDescent="0.25">
      <c r="A1097" s="1" t="str">
        <v>BioLegend</v>
      </c>
      <c r="B1097" s="1">
        <v>27588</v>
      </c>
      <c r="C1097" s="1" t="str">
        <v xml:space="preserve">EED116885  </v>
      </c>
      <c r="D1097" s="2">
        <v>45838</v>
      </c>
      <c r="E1097" s="2">
        <v>45845</v>
      </c>
      <c r="F1097" s="1">
        <v>323050</v>
      </c>
      <c r="G1097" s="1">
        <v>1</v>
      </c>
      <c r="H1097" s="1">
        <v>1</v>
      </c>
      <c r="I1097" s="1">
        <v>0</v>
      </c>
      <c r="J1097" s="1" t="str">
        <v>Banglore</v>
      </c>
      <c r="K1097" s="1">
        <v>0</v>
      </c>
      <c r="L1097" s="1"/>
      <c r="M1097" s="1">
        <f t="shared" si="51"/>
        <v>27588</v>
      </c>
      <c r="N1097" s="1">
        <f t="shared" si="52"/>
        <v>27588</v>
      </c>
      <c r="O1097" s="1">
        <f t="shared" si="53"/>
        <v>0</v>
      </c>
    </row>
    <row r="1098" spans="1:15" x14ac:dyDescent="0.25">
      <c r="A1098" s="1" t="str">
        <v>BioLegend</v>
      </c>
      <c r="B1098" s="1">
        <v>5174.3999999999996</v>
      </c>
      <c r="C1098" s="1" t="str">
        <v xml:space="preserve">EED116885  </v>
      </c>
      <c r="D1098" s="2">
        <v>45838</v>
      </c>
      <c r="E1098" s="2">
        <v>45845</v>
      </c>
      <c r="F1098" s="1">
        <v>328605</v>
      </c>
      <c r="G1098" s="1">
        <v>1</v>
      </c>
      <c r="H1098" s="1">
        <v>1</v>
      </c>
      <c r="I1098" s="1">
        <v>0</v>
      </c>
      <c r="J1098" s="1" t="str">
        <v>Bhopal</v>
      </c>
      <c r="K1098" s="1">
        <v>0</v>
      </c>
      <c r="L1098" s="1"/>
      <c r="M1098" s="1">
        <f t="shared" si="51"/>
        <v>5174.3999999999996</v>
      </c>
      <c r="N1098" s="1">
        <f t="shared" si="52"/>
        <v>5174.3999999999996</v>
      </c>
      <c r="O1098" s="1">
        <f t="shared" si="53"/>
        <v>0</v>
      </c>
    </row>
    <row r="1099" spans="1:15" x14ac:dyDescent="0.25">
      <c r="A1099" s="1" t="str">
        <v>BioLegend</v>
      </c>
      <c r="B1099" s="1">
        <v>15470.400000000001</v>
      </c>
      <c r="C1099" s="1" t="str">
        <v xml:space="preserve">EED116885  </v>
      </c>
      <c r="D1099" s="2">
        <v>45838</v>
      </c>
      <c r="E1099" s="2">
        <v>45845</v>
      </c>
      <c r="F1099" s="1">
        <v>328624</v>
      </c>
      <c r="G1099" s="1">
        <v>1</v>
      </c>
      <c r="H1099" s="1">
        <v>1</v>
      </c>
      <c r="I1099" s="1">
        <v>0</v>
      </c>
      <c r="J1099" s="1" t="str">
        <v>Delhi</v>
      </c>
      <c r="K1099" s="1">
        <v>0</v>
      </c>
      <c r="L1099" s="1"/>
      <c r="M1099" s="1">
        <f t="shared" si="51"/>
        <v>15470.400000000001</v>
      </c>
      <c r="N1099" s="1">
        <f t="shared" si="52"/>
        <v>15470.400000000001</v>
      </c>
      <c r="O1099" s="1">
        <f t="shared" si="53"/>
        <v>0</v>
      </c>
    </row>
    <row r="1100" spans="1:15" x14ac:dyDescent="0.25">
      <c r="A1100" s="1" t="str">
        <v>BioLegend</v>
      </c>
      <c r="B1100" s="1">
        <v>16579.2</v>
      </c>
      <c r="C1100" s="1" t="str">
        <v xml:space="preserve">EED116885  </v>
      </c>
      <c r="D1100" s="2">
        <v>45838</v>
      </c>
      <c r="E1100" s="2">
        <v>45845</v>
      </c>
      <c r="F1100" s="1">
        <v>329908</v>
      </c>
      <c r="G1100" s="1">
        <v>1</v>
      </c>
      <c r="H1100" s="1">
        <v>1</v>
      </c>
      <c r="I1100" s="1">
        <v>0</v>
      </c>
      <c r="J1100" s="1" t="str">
        <v>Delhi</v>
      </c>
      <c r="K1100" s="1">
        <v>0</v>
      </c>
      <c r="L1100" s="1"/>
      <c r="M1100" s="1">
        <f t="shared" si="51"/>
        <v>16579.2</v>
      </c>
      <c r="N1100" s="1">
        <f t="shared" si="52"/>
        <v>16579.2</v>
      </c>
      <c r="O1100" s="1">
        <f t="shared" si="53"/>
        <v>0</v>
      </c>
    </row>
    <row r="1101" spans="1:15" x14ac:dyDescent="0.25">
      <c r="A1101" s="1" t="str">
        <v>BioLegend</v>
      </c>
      <c r="B1101" s="1">
        <v>20169.599999999999</v>
      </c>
      <c r="C1101" s="1" t="str">
        <v xml:space="preserve">EED116885  </v>
      </c>
      <c r="D1101" s="2">
        <v>45838</v>
      </c>
      <c r="E1101" s="2">
        <v>45845</v>
      </c>
      <c r="F1101" s="1">
        <v>329918</v>
      </c>
      <c r="G1101" s="1">
        <v>1</v>
      </c>
      <c r="H1101" s="1">
        <v>1</v>
      </c>
      <c r="I1101" s="1">
        <v>0</v>
      </c>
      <c r="J1101" s="1" t="str">
        <v>Banglore</v>
      </c>
      <c r="K1101" s="1">
        <v>0</v>
      </c>
      <c r="L1101" s="1"/>
      <c r="M1101" s="1">
        <f t="shared" si="51"/>
        <v>20169.599999999999</v>
      </c>
      <c r="N1101" s="1">
        <f t="shared" si="52"/>
        <v>20169.599999999999</v>
      </c>
      <c r="O1101" s="1">
        <f t="shared" si="53"/>
        <v>0</v>
      </c>
    </row>
    <row r="1102" spans="1:15" x14ac:dyDescent="0.25">
      <c r="A1102" s="1" t="str">
        <v>BioLegend</v>
      </c>
      <c r="B1102" s="1">
        <v>6811.2000000000007</v>
      </c>
      <c r="C1102" s="1" t="str">
        <v xml:space="preserve">EED116885  </v>
      </c>
      <c r="D1102" s="2">
        <v>45838</v>
      </c>
      <c r="E1102" s="2">
        <v>45845</v>
      </c>
      <c r="F1102" s="1">
        <v>334607</v>
      </c>
      <c r="G1102" s="1">
        <v>1</v>
      </c>
      <c r="H1102" s="1">
        <v>1</v>
      </c>
      <c r="I1102" s="1">
        <v>0</v>
      </c>
      <c r="J1102" s="1" t="str">
        <v>Pune</v>
      </c>
      <c r="K1102" s="1">
        <v>0</v>
      </c>
      <c r="L1102" s="1"/>
      <c r="M1102" s="1">
        <f t="shared" si="51"/>
        <v>6811.2000000000007</v>
      </c>
      <c r="N1102" s="1">
        <f t="shared" si="52"/>
        <v>6811.2000000000007</v>
      </c>
      <c r="O1102" s="1">
        <f t="shared" si="53"/>
        <v>0</v>
      </c>
    </row>
    <row r="1103" spans="1:15" x14ac:dyDescent="0.25">
      <c r="A1103" s="1" t="str">
        <v>BioLegend</v>
      </c>
      <c r="B1103" s="1">
        <v>17529.599999999999</v>
      </c>
      <c r="C1103" s="1" t="str">
        <v xml:space="preserve">EED116885  </v>
      </c>
      <c r="D1103" s="2">
        <v>45838</v>
      </c>
      <c r="E1103" s="2">
        <v>45845</v>
      </c>
      <c r="F1103" s="1">
        <v>338608</v>
      </c>
      <c r="G1103" s="1">
        <v>1</v>
      </c>
      <c r="H1103" s="1">
        <v>1</v>
      </c>
      <c r="I1103" s="1">
        <v>0</v>
      </c>
      <c r="J1103" s="1" t="str">
        <v>Hyderabad</v>
      </c>
      <c r="K1103" s="1">
        <v>0</v>
      </c>
      <c r="L1103" s="1"/>
      <c r="M1103" s="1">
        <f t="shared" si="51"/>
        <v>17529.599999999999</v>
      </c>
      <c r="N1103" s="1">
        <f t="shared" si="52"/>
        <v>17529.599999999999</v>
      </c>
      <c r="O1103" s="1">
        <f t="shared" si="53"/>
        <v>0</v>
      </c>
    </row>
    <row r="1104" spans="1:15" x14ac:dyDescent="0.25">
      <c r="A1104" s="1" t="str">
        <v>BioLegend</v>
      </c>
      <c r="B1104" s="1">
        <v>8131.2000000000007</v>
      </c>
      <c r="C1104" s="1" t="str">
        <v xml:space="preserve">EED116885  </v>
      </c>
      <c r="D1104" s="2">
        <v>45838</v>
      </c>
      <c r="E1104" s="2">
        <v>45845</v>
      </c>
      <c r="F1104" s="1">
        <v>344611</v>
      </c>
      <c r="G1104" s="1">
        <v>1</v>
      </c>
      <c r="H1104" s="1">
        <v>1</v>
      </c>
      <c r="I1104" s="1">
        <v>0</v>
      </c>
      <c r="J1104" s="1" t="str">
        <v>Bhopal</v>
      </c>
      <c r="K1104" s="1">
        <v>0</v>
      </c>
      <c r="L1104" s="1"/>
      <c r="M1104" s="1">
        <f t="shared" si="51"/>
        <v>8131.2000000000007</v>
      </c>
      <c r="N1104" s="1">
        <f t="shared" si="52"/>
        <v>8131.2000000000007</v>
      </c>
      <c r="O1104" s="1">
        <f t="shared" si="53"/>
        <v>0</v>
      </c>
    </row>
    <row r="1105" spans="1:15" x14ac:dyDescent="0.25">
      <c r="A1105" s="1" t="str">
        <v>BioLegend</v>
      </c>
      <c r="B1105" s="1">
        <v>7867.2000000000007</v>
      </c>
      <c r="C1105" s="1" t="str">
        <v xml:space="preserve">EED116885  </v>
      </c>
      <c r="D1105" s="2">
        <v>45838</v>
      </c>
      <c r="E1105" s="2">
        <v>45845</v>
      </c>
      <c r="F1105" s="1">
        <v>344707</v>
      </c>
      <c r="G1105" s="1">
        <v>1</v>
      </c>
      <c r="H1105" s="1">
        <v>1</v>
      </c>
      <c r="I1105" s="1">
        <v>0</v>
      </c>
      <c r="J1105" s="1" t="str">
        <v>Bhopal</v>
      </c>
      <c r="K1105" s="1">
        <v>0</v>
      </c>
      <c r="L1105" s="1"/>
      <c r="M1105" s="1">
        <f t="shared" si="51"/>
        <v>7867.2000000000007</v>
      </c>
      <c r="N1105" s="1">
        <f t="shared" si="52"/>
        <v>7867.2000000000007</v>
      </c>
      <c r="O1105" s="1">
        <f t="shared" si="53"/>
        <v>0</v>
      </c>
    </row>
    <row r="1106" spans="1:15" x14ac:dyDescent="0.25">
      <c r="A1106" s="1" t="str">
        <v>BioLegend</v>
      </c>
      <c r="B1106" s="1">
        <v>14572.8</v>
      </c>
      <c r="C1106" s="1" t="str">
        <v xml:space="preserve">EED116885  </v>
      </c>
      <c r="D1106" s="2">
        <v>45838</v>
      </c>
      <c r="E1106" s="2">
        <v>45845</v>
      </c>
      <c r="F1106" s="1">
        <v>344724</v>
      </c>
      <c r="G1106" s="1">
        <v>1</v>
      </c>
      <c r="H1106" s="1">
        <v>1</v>
      </c>
      <c r="I1106" s="1">
        <v>0</v>
      </c>
      <c r="J1106" s="1" t="str">
        <v>Banglore</v>
      </c>
      <c r="K1106" s="1">
        <v>0</v>
      </c>
      <c r="L1106" s="1"/>
      <c r="M1106" s="1">
        <f t="shared" si="51"/>
        <v>14572.8</v>
      </c>
      <c r="N1106" s="1">
        <f t="shared" si="52"/>
        <v>14572.8</v>
      </c>
      <c r="O1106" s="1">
        <f t="shared" si="53"/>
        <v>0</v>
      </c>
    </row>
    <row r="1107" spans="1:15" x14ac:dyDescent="0.25">
      <c r="A1107" s="1" t="str">
        <v>BioLegend</v>
      </c>
      <c r="B1107" s="1">
        <v>26796</v>
      </c>
      <c r="C1107" s="1" t="str">
        <v xml:space="preserve">EED116885  </v>
      </c>
      <c r="D1107" s="2">
        <v>45838</v>
      </c>
      <c r="E1107" s="2">
        <v>45845</v>
      </c>
      <c r="F1107" s="1">
        <v>344836</v>
      </c>
      <c r="G1107" s="1">
        <v>1</v>
      </c>
      <c r="H1107" s="1">
        <v>1</v>
      </c>
      <c r="I1107" s="1">
        <v>0</v>
      </c>
      <c r="J1107" s="1" t="str">
        <v>Banglore</v>
      </c>
      <c r="K1107" s="1">
        <v>0</v>
      </c>
      <c r="L1107" s="1"/>
      <c r="M1107" s="1">
        <f t="shared" si="51"/>
        <v>26796</v>
      </c>
      <c r="N1107" s="1">
        <f t="shared" si="52"/>
        <v>26796</v>
      </c>
      <c r="O1107" s="1">
        <f t="shared" si="53"/>
        <v>0</v>
      </c>
    </row>
    <row r="1108" spans="1:15" x14ac:dyDescent="0.25">
      <c r="A1108" s="1" t="str">
        <v>BioLegend</v>
      </c>
      <c r="B1108" s="1">
        <v>12012</v>
      </c>
      <c r="C1108" s="1" t="str">
        <v xml:space="preserve">EED116885  </v>
      </c>
      <c r="D1108" s="2">
        <v>45838</v>
      </c>
      <c r="E1108" s="2">
        <v>45845</v>
      </c>
      <c r="F1108" s="1">
        <v>347317</v>
      </c>
      <c r="G1108" s="1">
        <v>1</v>
      </c>
      <c r="H1108" s="1">
        <v>1</v>
      </c>
      <c r="I1108" s="1">
        <v>0</v>
      </c>
      <c r="J1108" s="1" t="str">
        <v>Bhuvneshwar</v>
      </c>
      <c r="K1108" s="1">
        <v>0</v>
      </c>
      <c r="L1108" s="1"/>
      <c r="M1108" s="1">
        <f t="shared" si="51"/>
        <v>12012</v>
      </c>
      <c r="N1108" s="1">
        <f t="shared" si="52"/>
        <v>12012</v>
      </c>
      <c r="O1108" s="1">
        <f t="shared" si="53"/>
        <v>0</v>
      </c>
    </row>
    <row r="1109" spans="1:15" x14ac:dyDescent="0.25">
      <c r="A1109" s="1" t="str">
        <v>BioLegend</v>
      </c>
      <c r="B1109" s="1">
        <v>15787.2</v>
      </c>
      <c r="C1109" s="1" t="str">
        <v xml:space="preserve">EED116885  </v>
      </c>
      <c r="D1109" s="2">
        <v>45838</v>
      </c>
      <c r="E1109" s="2">
        <v>45845</v>
      </c>
      <c r="F1109" s="1">
        <v>351304</v>
      </c>
      <c r="G1109" s="1">
        <v>1</v>
      </c>
      <c r="H1109" s="1">
        <v>1</v>
      </c>
      <c r="I1109" s="1">
        <v>0</v>
      </c>
      <c r="J1109" s="1" t="str">
        <v>Hyderabad</v>
      </c>
      <c r="K1109" s="1">
        <v>0</v>
      </c>
      <c r="L1109" s="1"/>
      <c r="M1109" s="1">
        <f t="shared" si="51"/>
        <v>15787.2</v>
      </c>
      <c r="N1109" s="1">
        <f t="shared" si="52"/>
        <v>15787.2</v>
      </c>
      <c r="O1109" s="1">
        <f t="shared" si="53"/>
        <v>0</v>
      </c>
    </row>
    <row r="1110" spans="1:15" x14ac:dyDescent="0.25">
      <c r="A1110" s="1" t="str">
        <v>BioLegend</v>
      </c>
      <c r="B1110" s="1">
        <v>15153.599999999999</v>
      </c>
      <c r="C1110" s="1" t="str">
        <v xml:space="preserve">EED116885  </v>
      </c>
      <c r="D1110" s="2">
        <v>45838</v>
      </c>
      <c r="E1110" s="2">
        <v>45845</v>
      </c>
      <c r="F1110" s="1">
        <v>353204</v>
      </c>
      <c r="G1110" s="1">
        <v>4</v>
      </c>
      <c r="H1110" s="1">
        <v>4</v>
      </c>
      <c r="I1110" s="1">
        <v>0</v>
      </c>
      <c r="J1110" s="1" t="str">
        <v>Hyderabad</v>
      </c>
      <c r="K1110" s="1">
        <v>0</v>
      </c>
      <c r="L1110" s="1"/>
      <c r="M1110" s="1">
        <f t="shared" si="51"/>
        <v>60614.399999999994</v>
      </c>
      <c r="N1110" s="1">
        <f t="shared" si="52"/>
        <v>60614.399999999994</v>
      </c>
      <c r="O1110" s="1">
        <f t="shared" si="53"/>
        <v>0</v>
      </c>
    </row>
    <row r="1111" spans="1:15" x14ac:dyDescent="0.25">
      <c r="A1111" s="1" t="str">
        <v>BioLegend</v>
      </c>
      <c r="B1111" s="1">
        <v>20169.599999999999</v>
      </c>
      <c r="C1111" s="1" t="str">
        <v xml:space="preserve">EED116885  </v>
      </c>
      <c r="D1111" s="2">
        <v>45838</v>
      </c>
      <c r="E1111" s="2">
        <v>45845</v>
      </c>
      <c r="F1111" s="1">
        <v>353212</v>
      </c>
      <c r="G1111" s="1">
        <v>1</v>
      </c>
      <c r="H1111" s="1">
        <v>1</v>
      </c>
      <c r="I1111" s="1">
        <v>0</v>
      </c>
      <c r="J1111" s="1" t="str">
        <v>Banglore</v>
      </c>
      <c r="K1111" s="1">
        <v>0</v>
      </c>
      <c r="L1111" s="1"/>
      <c r="M1111" s="1">
        <f t="shared" si="51"/>
        <v>20169.599999999999</v>
      </c>
      <c r="N1111" s="1">
        <f t="shared" si="52"/>
        <v>20169.599999999999</v>
      </c>
      <c r="O1111" s="1">
        <f t="shared" si="53"/>
        <v>0</v>
      </c>
    </row>
    <row r="1112" spans="1:15" x14ac:dyDescent="0.25">
      <c r="A1112" s="1" t="str">
        <v>BioLegend</v>
      </c>
      <c r="B1112" s="1">
        <v>8395.2000000000007</v>
      </c>
      <c r="C1112" s="1" t="str">
        <v xml:space="preserve">EED116885  </v>
      </c>
      <c r="D1112" s="2">
        <v>45838</v>
      </c>
      <c r="E1112" s="2">
        <v>45845</v>
      </c>
      <c r="F1112" s="1">
        <v>353709</v>
      </c>
      <c r="G1112" s="1">
        <v>1</v>
      </c>
      <c r="H1112" s="1">
        <v>1</v>
      </c>
      <c r="I1112" s="1">
        <v>0</v>
      </c>
      <c r="J1112" s="1" t="str">
        <v>Bhuvneshwar</v>
      </c>
      <c r="K1112" s="1">
        <v>0</v>
      </c>
      <c r="L1112" s="1"/>
      <c r="M1112" s="1">
        <f t="shared" si="51"/>
        <v>8395.2000000000007</v>
      </c>
      <c r="N1112" s="1">
        <f t="shared" si="52"/>
        <v>8395.2000000000007</v>
      </c>
      <c r="O1112" s="1">
        <f t="shared" si="53"/>
        <v>0</v>
      </c>
    </row>
    <row r="1113" spans="1:15" x14ac:dyDescent="0.25">
      <c r="A1113" s="1" t="str">
        <v>BioLegend</v>
      </c>
      <c r="B1113" s="1">
        <v>6547.2000000000007</v>
      </c>
      <c r="C1113" s="1" t="str">
        <v xml:space="preserve">EED116885  </v>
      </c>
      <c r="D1113" s="2">
        <v>45838</v>
      </c>
      <c r="E1113" s="2">
        <v>45845</v>
      </c>
      <c r="F1113" s="1">
        <v>357415</v>
      </c>
      <c r="G1113" s="1">
        <v>1</v>
      </c>
      <c r="H1113" s="1">
        <v>1</v>
      </c>
      <c r="I1113" s="1">
        <v>0</v>
      </c>
      <c r="J1113" s="1" t="str">
        <v>Kolkata</v>
      </c>
      <c r="K1113" s="1">
        <v>0</v>
      </c>
      <c r="L1113" s="1"/>
      <c r="M1113" s="1">
        <f t="shared" si="51"/>
        <v>6547.2000000000007</v>
      </c>
      <c r="N1113" s="1">
        <f t="shared" si="52"/>
        <v>6547.2000000000007</v>
      </c>
      <c r="O1113" s="1">
        <f t="shared" si="53"/>
        <v>0</v>
      </c>
    </row>
    <row r="1114" spans="1:15" x14ac:dyDescent="0.25">
      <c r="A1114" s="1" t="str">
        <v>BioLegend</v>
      </c>
      <c r="B1114" s="1">
        <v>13622.400000000001</v>
      </c>
      <c r="C1114" s="1" t="str">
        <v xml:space="preserve">EED116885  </v>
      </c>
      <c r="D1114" s="2">
        <v>45838</v>
      </c>
      <c r="E1114" s="2">
        <v>45845</v>
      </c>
      <c r="F1114" s="1">
        <v>362526</v>
      </c>
      <c r="G1114" s="1">
        <v>1</v>
      </c>
      <c r="H1114" s="1">
        <v>1</v>
      </c>
      <c r="I1114" s="1">
        <v>0</v>
      </c>
      <c r="J1114" s="1" t="str">
        <v>Delhi</v>
      </c>
      <c r="K1114" s="1">
        <v>0</v>
      </c>
      <c r="L1114" s="1"/>
      <c r="M1114" s="1">
        <f t="shared" si="51"/>
        <v>13622.400000000001</v>
      </c>
      <c r="N1114" s="1">
        <f t="shared" si="52"/>
        <v>13622.400000000001</v>
      </c>
      <c r="O1114" s="1">
        <f t="shared" si="53"/>
        <v>0</v>
      </c>
    </row>
    <row r="1115" spans="1:15" x14ac:dyDescent="0.25">
      <c r="A1115" s="1" t="str">
        <v>BioLegend</v>
      </c>
      <c r="B1115" s="1">
        <v>5913.6</v>
      </c>
      <c r="C1115" s="1" t="str">
        <v xml:space="preserve">EED116885  </v>
      </c>
      <c r="D1115" s="2">
        <v>45838</v>
      </c>
      <c r="E1115" s="2">
        <v>45845</v>
      </c>
      <c r="F1115" s="1">
        <v>367402</v>
      </c>
      <c r="G1115" s="1">
        <v>1</v>
      </c>
      <c r="H1115" s="1">
        <v>1</v>
      </c>
      <c r="I1115" s="1">
        <v>0</v>
      </c>
      <c r="J1115" s="1" t="str">
        <v>Bhopal</v>
      </c>
      <c r="K1115" s="1">
        <v>0</v>
      </c>
      <c r="L1115" s="1"/>
      <c r="M1115" s="1">
        <f t="shared" si="51"/>
        <v>5913.6</v>
      </c>
      <c r="N1115" s="1">
        <f t="shared" si="52"/>
        <v>5913.6</v>
      </c>
      <c r="O1115" s="1">
        <f t="shared" si="53"/>
        <v>0</v>
      </c>
    </row>
    <row r="1116" spans="1:15" x14ac:dyDescent="0.25">
      <c r="A1116" s="1" t="str">
        <v>BioLegend</v>
      </c>
      <c r="B1116" s="1">
        <v>19536</v>
      </c>
      <c r="C1116" s="1" t="str">
        <v xml:space="preserve">EED116885  </v>
      </c>
      <c r="D1116" s="2">
        <v>45838</v>
      </c>
      <c r="E1116" s="2">
        <v>45845</v>
      </c>
      <c r="F1116" s="1">
        <v>369616</v>
      </c>
      <c r="G1116" s="1">
        <v>1</v>
      </c>
      <c r="H1116" s="1">
        <v>1</v>
      </c>
      <c r="I1116" s="1">
        <v>0</v>
      </c>
      <c r="J1116" s="1" t="str">
        <v>Banglore</v>
      </c>
      <c r="K1116" s="1">
        <v>0</v>
      </c>
      <c r="L1116" s="1"/>
      <c r="M1116" s="1">
        <f t="shared" si="51"/>
        <v>19536</v>
      </c>
      <c r="N1116" s="1">
        <f t="shared" si="52"/>
        <v>19536</v>
      </c>
      <c r="O1116" s="1">
        <f t="shared" si="53"/>
        <v>0</v>
      </c>
    </row>
    <row r="1117" spans="1:15" x14ac:dyDescent="0.25">
      <c r="A1117" s="1" t="str">
        <v>BioLegend</v>
      </c>
      <c r="B1117" s="1">
        <v>22651.199999999997</v>
      </c>
      <c r="C1117" s="1" t="str">
        <v xml:space="preserve">EED116885  </v>
      </c>
      <c r="D1117" s="2">
        <v>45838</v>
      </c>
      <c r="E1117" s="2">
        <v>45845</v>
      </c>
      <c r="F1117" s="1">
        <v>372714</v>
      </c>
      <c r="G1117" s="1">
        <v>1</v>
      </c>
      <c r="H1117" s="1">
        <v>1</v>
      </c>
      <c r="I1117" s="1">
        <v>0</v>
      </c>
      <c r="J1117" s="1" t="str">
        <v>Delhi</v>
      </c>
      <c r="K1117" s="1">
        <v>0</v>
      </c>
      <c r="L1117" s="1"/>
      <c r="M1117" s="1">
        <f t="shared" si="51"/>
        <v>22651.199999999997</v>
      </c>
      <c r="N1117" s="1">
        <f t="shared" si="52"/>
        <v>22651.199999999997</v>
      </c>
      <c r="O1117" s="1">
        <f t="shared" si="53"/>
        <v>0</v>
      </c>
    </row>
    <row r="1118" spans="1:15" x14ac:dyDescent="0.25">
      <c r="A1118" s="1" t="str">
        <v>BioLegend</v>
      </c>
      <c r="B1118" s="1">
        <v>16051.2</v>
      </c>
      <c r="C1118" s="1" t="str">
        <v xml:space="preserve">EED116885  </v>
      </c>
      <c r="D1118" s="2">
        <v>45838</v>
      </c>
      <c r="E1118" s="2">
        <v>45845</v>
      </c>
      <c r="F1118" s="1">
        <v>374904</v>
      </c>
      <c r="G1118" s="1">
        <v>1</v>
      </c>
      <c r="H1118" s="1">
        <v>1</v>
      </c>
      <c r="I1118" s="1">
        <v>0</v>
      </c>
      <c r="J1118" s="1" t="str">
        <v>Delhi</v>
      </c>
      <c r="K1118" s="1">
        <v>0</v>
      </c>
      <c r="L1118" s="1"/>
      <c r="M1118" s="1">
        <f t="shared" si="51"/>
        <v>16051.2</v>
      </c>
      <c r="N1118" s="1">
        <f t="shared" si="52"/>
        <v>16051.2</v>
      </c>
      <c r="O1118" s="1">
        <f t="shared" si="53"/>
        <v>0</v>
      </c>
    </row>
    <row r="1119" spans="1:15" x14ac:dyDescent="0.25">
      <c r="A1119" s="1" t="str">
        <v>BioLegend</v>
      </c>
      <c r="B1119" s="1">
        <v>5649.6</v>
      </c>
      <c r="C1119" s="1" t="str">
        <v xml:space="preserve">EED116885  </v>
      </c>
      <c r="D1119" s="2">
        <v>45838</v>
      </c>
      <c r="E1119" s="2">
        <v>45845</v>
      </c>
      <c r="F1119" s="1">
        <v>385202</v>
      </c>
      <c r="G1119" s="1">
        <v>1</v>
      </c>
      <c r="H1119" s="1">
        <v>1</v>
      </c>
      <c r="I1119" s="1">
        <v>0</v>
      </c>
      <c r="J1119" s="1" t="str">
        <v>Bhopal</v>
      </c>
      <c r="K1119" s="1">
        <v>0</v>
      </c>
      <c r="L1119" s="1"/>
      <c r="M1119" s="1">
        <f t="shared" si="51"/>
        <v>5649.6</v>
      </c>
      <c r="N1119" s="1">
        <f t="shared" si="52"/>
        <v>5649.6</v>
      </c>
      <c r="O1119" s="1">
        <f t="shared" si="53"/>
        <v>0</v>
      </c>
    </row>
    <row r="1120" spans="1:15" x14ac:dyDescent="0.25">
      <c r="A1120" s="1" t="str">
        <v>BioLegend</v>
      </c>
      <c r="B1120" s="1">
        <v>2904</v>
      </c>
      <c r="C1120" s="1" t="str">
        <v xml:space="preserve">EED116885  </v>
      </c>
      <c r="D1120" s="2">
        <v>45838</v>
      </c>
      <c r="E1120" s="2">
        <v>45845</v>
      </c>
      <c r="F1120" s="1">
        <v>388602</v>
      </c>
      <c r="G1120" s="1">
        <v>1</v>
      </c>
      <c r="H1120" s="1">
        <v>1</v>
      </c>
      <c r="I1120" s="1">
        <v>0</v>
      </c>
      <c r="J1120" s="1" t="str">
        <v>Bhopal</v>
      </c>
      <c r="K1120" s="1">
        <v>0</v>
      </c>
      <c r="L1120" s="1"/>
      <c r="M1120" s="1">
        <f t="shared" si="51"/>
        <v>2904</v>
      </c>
      <c r="N1120" s="1">
        <f t="shared" si="52"/>
        <v>2904</v>
      </c>
      <c r="O1120" s="1">
        <f t="shared" si="53"/>
        <v>0</v>
      </c>
    </row>
    <row r="1121" spans="1:15" x14ac:dyDescent="0.25">
      <c r="A1121" s="1" t="str">
        <v>BioLegend</v>
      </c>
      <c r="B1121" s="1">
        <v>28710</v>
      </c>
      <c r="C1121" s="1" t="str">
        <v xml:space="preserve">EED116885  </v>
      </c>
      <c r="D1121" s="2">
        <v>45838</v>
      </c>
      <c r="E1121" s="2">
        <v>45845</v>
      </c>
      <c r="F1121" s="1">
        <v>396434</v>
      </c>
      <c r="G1121" s="1">
        <v>1</v>
      </c>
      <c r="H1121" s="1">
        <v>1</v>
      </c>
      <c r="I1121" s="1">
        <v>0</v>
      </c>
      <c r="J1121" s="1" t="str">
        <v>Delhi</v>
      </c>
      <c r="K1121" s="1">
        <v>0</v>
      </c>
      <c r="L1121" s="1"/>
      <c r="M1121" s="1">
        <f t="shared" si="51"/>
        <v>28710</v>
      </c>
      <c r="N1121" s="1">
        <f t="shared" si="52"/>
        <v>28710</v>
      </c>
      <c r="O1121" s="1">
        <f t="shared" si="53"/>
        <v>0</v>
      </c>
    </row>
    <row r="1122" spans="1:15" x14ac:dyDescent="0.25">
      <c r="A1122" s="1" t="str">
        <v>BioLegend</v>
      </c>
      <c r="B1122" s="1">
        <v>4382.3999999999996</v>
      </c>
      <c r="C1122" s="1" t="str">
        <v xml:space="preserve">EED116885  </v>
      </c>
      <c r="D1122" s="2">
        <v>45838</v>
      </c>
      <c r="E1122" s="2">
        <v>45845</v>
      </c>
      <c r="F1122" s="1">
        <v>400247</v>
      </c>
      <c r="G1122" s="1">
        <v>1</v>
      </c>
      <c r="H1122" s="1">
        <v>1</v>
      </c>
      <c r="I1122" s="1">
        <v>0</v>
      </c>
      <c r="J1122" s="1" t="str">
        <v>Punjab</v>
      </c>
      <c r="K1122" s="1">
        <v>0</v>
      </c>
      <c r="L1122" s="1"/>
      <c r="M1122" s="1">
        <f t="shared" si="51"/>
        <v>4382.3999999999996</v>
      </c>
      <c r="N1122" s="1">
        <f t="shared" si="52"/>
        <v>4382.3999999999996</v>
      </c>
      <c r="O1122" s="1">
        <f t="shared" si="53"/>
        <v>0</v>
      </c>
    </row>
    <row r="1123" spans="1:15" x14ac:dyDescent="0.25">
      <c r="A1123" s="1" t="str">
        <v>BioLegend</v>
      </c>
      <c r="B1123" s="1">
        <v>6124.7999999999993</v>
      </c>
      <c r="C1123" s="1" t="str">
        <v xml:space="preserve">EED116885  </v>
      </c>
      <c r="D1123" s="2">
        <v>45838</v>
      </c>
      <c r="E1123" s="2">
        <v>45845</v>
      </c>
      <c r="F1123" s="1">
        <v>406001</v>
      </c>
      <c r="G1123" s="1">
        <v>1</v>
      </c>
      <c r="H1123" s="1">
        <v>1</v>
      </c>
      <c r="I1123" s="1">
        <v>0</v>
      </c>
      <c r="J1123" s="1" t="str">
        <v>Bhopal</v>
      </c>
      <c r="K1123" s="1">
        <v>0</v>
      </c>
      <c r="L1123" s="1"/>
      <c r="M1123" s="1">
        <f t="shared" si="51"/>
        <v>6124.7999999999993</v>
      </c>
      <c r="N1123" s="1">
        <f t="shared" si="52"/>
        <v>6124.7999999999993</v>
      </c>
      <c r="O1123" s="1">
        <f t="shared" si="53"/>
        <v>0</v>
      </c>
    </row>
    <row r="1124" spans="1:15" x14ac:dyDescent="0.25">
      <c r="A1124" s="1" t="str">
        <v>BioLegend</v>
      </c>
      <c r="B1124" s="1">
        <v>12091.2</v>
      </c>
      <c r="C1124" s="1" t="str">
        <v xml:space="preserve">EED116885  </v>
      </c>
      <c r="D1124" s="2">
        <v>45838</v>
      </c>
      <c r="E1124" s="2">
        <v>45845</v>
      </c>
      <c r="F1124" s="1">
        <v>406514</v>
      </c>
      <c r="G1124" s="1">
        <v>2</v>
      </c>
      <c r="H1124" s="1">
        <v>2</v>
      </c>
      <c r="I1124" s="1">
        <v>0</v>
      </c>
      <c r="J1124" s="1" t="str">
        <v>Telangana</v>
      </c>
      <c r="K1124" s="1">
        <v>0</v>
      </c>
      <c r="L1124" s="1"/>
      <c r="M1124" s="1">
        <f t="shared" si="51"/>
        <v>24182.400000000001</v>
      </c>
      <c r="N1124" s="1">
        <f t="shared" si="52"/>
        <v>24182.400000000001</v>
      </c>
      <c r="O1124" s="1">
        <f t="shared" si="53"/>
        <v>0</v>
      </c>
    </row>
    <row r="1125" spans="1:15" x14ac:dyDescent="0.25">
      <c r="A1125" s="1" t="str">
        <v>BioLegend</v>
      </c>
      <c r="B1125" s="1">
        <v>17054.400000000001</v>
      </c>
      <c r="C1125" s="1" t="str">
        <v xml:space="preserve">EED116885  </v>
      </c>
      <c r="D1125" s="2">
        <v>45838</v>
      </c>
      <c r="E1125" s="2">
        <v>45845</v>
      </c>
      <c r="F1125" s="1">
        <v>406608</v>
      </c>
      <c r="G1125" s="1">
        <v>1</v>
      </c>
      <c r="H1125" s="1">
        <v>1</v>
      </c>
      <c r="I1125" s="1">
        <v>0</v>
      </c>
      <c r="J1125" s="1" t="str">
        <v>Bhopal</v>
      </c>
      <c r="K1125" s="1">
        <v>0</v>
      </c>
      <c r="L1125" s="1"/>
      <c r="M1125" s="1">
        <f t="shared" si="51"/>
        <v>17054.400000000001</v>
      </c>
      <c r="N1125" s="1">
        <f t="shared" si="52"/>
        <v>17054.400000000001</v>
      </c>
      <c r="O1125" s="1">
        <f t="shared" si="53"/>
        <v>0</v>
      </c>
    </row>
    <row r="1126" spans="1:15" x14ac:dyDescent="0.25">
      <c r="A1126" s="1" t="str">
        <v>BioLegend</v>
      </c>
      <c r="B1126" s="1">
        <v>9345.6</v>
      </c>
      <c r="C1126" s="1" t="str">
        <v xml:space="preserve">EED116885  </v>
      </c>
      <c r="D1126" s="2">
        <v>45838</v>
      </c>
      <c r="E1126" s="2">
        <v>45845</v>
      </c>
      <c r="F1126" s="1">
        <v>406708</v>
      </c>
      <c r="G1126" s="1">
        <v>1</v>
      </c>
      <c r="H1126" s="1">
        <v>1</v>
      </c>
      <c r="I1126" s="1">
        <v>0</v>
      </c>
      <c r="J1126" s="1" t="str">
        <v>Bhopal</v>
      </c>
      <c r="K1126" s="1">
        <v>0</v>
      </c>
      <c r="L1126" s="1"/>
      <c r="M1126" s="1">
        <f t="shared" si="51"/>
        <v>9345.6</v>
      </c>
      <c r="N1126" s="1">
        <f t="shared" si="52"/>
        <v>9345.6</v>
      </c>
      <c r="O1126" s="1">
        <f t="shared" si="53"/>
        <v>0</v>
      </c>
    </row>
    <row r="1127" spans="1:15" x14ac:dyDescent="0.25">
      <c r="A1127" s="1" t="str">
        <v>BioLegend</v>
      </c>
      <c r="B1127" s="1">
        <v>9345.6</v>
      </c>
      <c r="C1127" s="1" t="str">
        <v xml:space="preserve">EED116885  </v>
      </c>
      <c r="D1127" s="2">
        <v>45838</v>
      </c>
      <c r="E1127" s="2">
        <v>45845</v>
      </c>
      <c r="F1127" s="1">
        <v>407108</v>
      </c>
      <c r="G1127" s="1">
        <v>1</v>
      </c>
      <c r="H1127" s="1">
        <v>1</v>
      </c>
      <c r="I1127" s="1">
        <v>0</v>
      </c>
      <c r="J1127" s="1" t="str">
        <v>Bhopal</v>
      </c>
      <c r="K1127" s="1">
        <v>0</v>
      </c>
      <c r="L1127" s="1"/>
      <c r="M1127" s="1">
        <f t="shared" si="51"/>
        <v>9345.6</v>
      </c>
      <c r="N1127" s="1">
        <f t="shared" si="52"/>
        <v>9345.6</v>
      </c>
      <c r="O1127" s="1">
        <f t="shared" si="53"/>
        <v>0</v>
      </c>
    </row>
    <row r="1128" spans="1:15" x14ac:dyDescent="0.25">
      <c r="A1128" s="1" t="str">
        <v>BioLegend</v>
      </c>
      <c r="B1128" s="1">
        <v>6547.2000000000007</v>
      </c>
      <c r="C1128" s="1" t="str">
        <v xml:space="preserve">EED116885  </v>
      </c>
      <c r="D1128" s="2">
        <v>45838</v>
      </c>
      <c r="E1128" s="2">
        <v>45845</v>
      </c>
      <c r="F1128" s="1">
        <v>410719</v>
      </c>
      <c r="G1128" s="1">
        <v>1</v>
      </c>
      <c r="H1128" s="1">
        <v>1</v>
      </c>
      <c r="I1128" s="1">
        <v>0</v>
      </c>
      <c r="J1128" s="1" t="str">
        <v>Bhopal</v>
      </c>
      <c r="K1128" s="1">
        <v>0</v>
      </c>
      <c r="L1128" s="1"/>
      <c r="M1128" s="1">
        <f t="shared" si="51"/>
        <v>6547.2000000000007</v>
      </c>
      <c r="N1128" s="1">
        <f t="shared" si="52"/>
        <v>6547.2000000000007</v>
      </c>
      <c r="O1128" s="1">
        <f t="shared" si="53"/>
        <v>0</v>
      </c>
    </row>
    <row r="1129" spans="1:15" x14ac:dyDescent="0.25">
      <c r="A1129" s="1" t="str">
        <v>BioLegend</v>
      </c>
      <c r="B1129" s="1">
        <v>3115.2</v>
      </c>
      <c r="C1129" s="1" t="str">
        <v xml:space="preserve">EED116885  </v>
      </c>
      <c r="D1129" s="2">
        <v>45838</v>
      </c>
      <c r="E1129" s="2">
        <v>45845</v>
      </c>
      <c r="F1129" s="1">
        <v>420404</v>
      </c>
      <c r="G1129" s="1">
        <v>1</v>
      </c>
      <c r="H1129" s="1">
        <v>1</v>
      </c>
      <c r="I1129" s="1">
        <v>0</v>
      </c>
      <c r="J1129" s="1" t="str">
        <v>Banglore</v>
      </c>
      <c r="K1129" s="1">
        <v>0</v>
      </c>
      <c r="L1129" s="1"/>
      <c r="M1129" s="1">
        <f t="shared" si="51"/>
        <v>3115.2</v>
      </c>
      <c r="N1129" s="1">
        <f t="shared" si="52"/>
        <v>3115.2</v>
      </c>
      <c r="O1129" s="1">
        <f t="shared" si="53"/>
        <v>0</v>
      </c>
    </row>
    <row r="1130" spans="1:15" x14ac:dyDescent="0.25">
      <c r="A1130" s="1" t="str">
        <v>BioLegend</v>
      </c>
      <c r="B1130" s="1">
        <v>8712</v>
      </c>
      <c r="C1130" s="1" t="str">
        <v xml:space="preserve">EED116885  </v>
      </c>
      <c r="D1130" s="2">
        <v>45838</v>
      </c>
      <c r="E1130" s="2">
        <v>45845</v>
      </c>
      <c r="F1130" s="1">
        <v>424401</v>
      </c>
      <c r="G1130" s="1">
        <v>1</v>
      </c>
      <c r="H1130" s="1">
        <v>1</v>
      </c>
      <c r="I1130" s="1">
        <v>0</v>
      </c>
      <c r="J1130" s="1" t="str">
        <v>Delhi</v>
      </c>
      <c r="K1130" s="1">
        <v>0</v>
      </c>
      <c r="L1130" s="1"/>
      <c r="M1130" s="1">
        <f t="shared" si="51"/>
        <v>8712</v>
      </c>
      <c r="N1130" s="1">
        <f t="shared" si="52"/>
        <v>8712</v>
      </c>
      <c r="O1130" s="1">
        <f t="shared" si="53"/>
        <v>0</v>
      </c>
    </row>
    <row r="1131" spans="1:15" x14ac:dyDescent="0.25">
      <c r="A1131" s="1" t="str">
        <v>BioLegend</v>
      </c>
      <c r="B1131" s="1">
        <v>16170</v>
      </c>
      <c r="C1131" s="1" t="str">
        <v xml:space="preserve">EED116885  </v>
      </c>
      <c r="D1131" s="2">
        <v>45838</v>
      </c>
      <c r="E1131" s="2">
        <v>45845</v>
      </c>
      <c r="F1131" s="1">
        <v>480043</v>
      </c>
      <c r="G1131" s="1">
        <v>1</v>
      </c>
      <c r="H1131" s="1">
        <v>1</v>
      </c>
      <c r="I1131" s="1">
        <v>0</v>
      </c>
      <c r="J1131" s="1" t="str">
        <v>Noida</v>
      </c>
      <c r="K1131" s="1">
        <v>0</v>
      </c>
      <c r="L1131" s="1"/>
      <c r="M1131" s="1">
        <f t="shared" si="51"/>
        <v>16170</v>
      </c>
      <c r="N1131" s="1">
        <f t="shared" si="52"/>
        <v>16170</v>
      </c>
      <c r="O1131" s="1">
        <f t="shared" si="53"/>
        <v>0</v>
      </c>
    </row>
    <row r="1132" spans="1:15" x14ac:dyDescent="0.25">
      <c r="A1132" s="1" t="str">
        <v>BioLegend</v>
      </c>
      <c r="B1132" s="1">
        <v>51546</v>
      </c>
      <c r="C1132" s="1" t="str">
        <v xml:space="preserve">EED116885  </v>
      </c>
      <c r="D1132" s="2">
        <v>45838</v>
      </c>
      <c r="E1132" s="2">
        <v>45845</v>
      </c>
      <c r="F1132" s="1">
        <v>480137</v>
      </c>
      <c r="G1132" s="1">
        <v>1</v>
      </c>
      <c r="H1132" s="1">
        <v>1</v>
      </c>
      <c r="I1132" s="1">
        <v>0</v>
      </c>
      <c r="J1132" s="1" t="str">
        <v>Noida</v>
      </c>
      <c r="K1132" s="1">
        <v>0</v>
      </c>
      <c r="L1132" s="1"/>
      <c r="M1132" s="1">
        <f t="shared" si="51"/>
        <v>51546</v>
      </c>
      <c r="N1132" s="1">
        <f t="shared" si="52"/>
        <v>51546</v>
      </c>
      <c r="O1132" s="1">
        <f t="shared" si="53"/>
        <v>0</v>
      </c>
    </row>
    <row r="1133" spans="1:15" x14ac:dyDescent="0.25">
      <c r="A1133" s="1" t="str">
        <v>BioLegend</v>
      </c>
      <c r="B1133" s="1">
        <v>14916</v>
      </c>
      <c r="C1133" s="1" t="str">
        <v xml:space="preserve">EED116885  </v>
      </c>
      <c r="D1133" s="2">
        <v>45838</v>
      </c>
      <c r="E1133" s="2">
        <v>45845</v>
      </c>
      <c r="F1133" s="1">
        <v>500827</v>
      </c>
      <c r="G1133" s="1">
        <v>1</v>
      </c>
      <c r="H1133" s="1">
        <v>1</v>
      </c>
      <c r="I1133" s="1">
        <v>0</v>
      </c>
      <c r="J1133" s="1" t="str">
        <v>Bhuvneshwar</v>
      </c>
      <c r="K1133" s="1">
        <v>0</v>
      </c>
      <c r="L1133" s="1"/>
      <c r="M1133" s="1">
        <f t="shared" si="51"/>
        <v>14916</v>
      </c>
      <c r="N1133" s="1">
        <f t="shared" si="52"/>
        <v>14916</v>
      </c>
      <c r="O1133" s="1">
        <f t="shared" si="53"/>
        <v>0</v>
      </c>
    </row>
    <row r="1134" spans="1:15" x14ac:dyDescent="0.25">
      <c r="A1134" s="1" t="str">
        <v>BioLegend</v>
      </c>
      <c r="B1134" s="1">
        <v>29436</v>
      </c>
      <c r="C1134" s="1" t="str">
        <v xml:space="preserve">EED116885  </v>
      </c>
      <c r="D1134" s="2">
        <v>45838</v>
      </c>
      <c r="E1134" s="2">
        <v>45845</v>
      </c>
      <c r="F1134" s="1">
        <v>502540</v>
      </c>
      <c r="G1134" s="1">
        <v>1</v>
      </c>
      <c r="H1134" s="1">
        <v>1</v>
      </c>
      <c r="I1134" s="1">
        <v>0</v>
      </c>
      <c r="J1134" s="1" t="str">
        <v>Delhi</v>
      </c>
      <c r="K1134" s="1">
        <v>0</v>
      </c>
      <c r="L1134" s="1"/>
      <c r="M1134" s="1">
        <f t="shared" si="51"/>
        <v>29436</v>
      </c>
      <c r="N1134" s="1">
        <f t="shared" si="52"/>
        <v>29436</v>
      </c>
      <c r="O1134" s="1">
        <f t="shared" si="53"/>
        <v>0</v>
      </c>
    </row>
    <row r="1135" spans="1:15" x14ac:dyDescent="0.25">
      <c r="A1135" s="1" t="str">
        <v>BioLegend</v>
      </c>
      <c r="B1135" s="1">
        <v>28314</v>
      </c>
      <c r="C1135" s="1" t="str">
        <v xml:space="preserve">EED116885  </v>
      </c>
      <c r="D1135" s="2">
        <v>45838</v>
      </c>
      <c r="E1135" s="2">
        <v>45845</v>
      </c>
      <c r="F1135" s="1">
        <v>502948</v>
      </c>
      <c r="G1135" s="1">
        <v>1</v>
      </c>
      <c r="H1135" s="1">
        <v>1</v>
      </c>
      <c r="I1135" s="1">
        <v>0</v>
      </c>
      <c r="J1135" s="1" t="str">
        <v>Delhi</v>
      </c>
      <c r="K1135" s="1">
        <v>0</v>
      </c>
      <c r="L1135" s="1"/>
      <c r="M1135" s="1">
        <f t="shared" si="51"/>
        <v>28314</v>
      </c>
      <c r="N1135" s="1">
        <f t="shared" si="52"/>
        <v>28314</v>
      </c>
      <c r="O1135" s="1">
        <f t="shared" si="53"/>
        <v>0</v>
      </c>
    </row>
    <row r="1136" spans="1:15" x14ac:dyDescent="0.25">
      <c r="A1136" s="1" t="str">
        <v>BioLegend</v>
      </c>
      <c r="B1136" s="1">
        <v>14150.400000000001</v>
      </c>
      <c r="C1136" s="1" t="str">
        <v xml:space="preserve">EED116885  </v>
      </c>
      <c r="D1136" s="2">
        <v>45838</v>
      </c>
      <c r="E1136" s="2">
        <v>45845</v>
      </c>
      <c r="F1136" s="1">
        <v>506313</v>
      </c>
      <c r="G1136" s="1">
        <v>1</v>
      </c>
      <c r="H1136" s="1">
        <v>1</v>
      </c>
      <c r="I1136" s="1">
        <v>0</v>
      </c>
      <c r="J1136" s="1" t="str">
        <v>Noida</v>
      </c>
      <c r="K1136" s="1">
        <v>0</v>
      </c>
      <c r="L1136" s="1"/>
      <c r="M1136" s="1">
        <f t="shared" si="51"/>
        <v>14150.400000000001</v>
      </c>
      <c r="N1136" s="1">
        <f t="shared" si="52"/>
        <v>14150.400000000001</v>
      </c>
      <c r="O1136" s="1">
        <f t="shared" si="53"/>
        <v>0</v>
      </c>
    </row>
    <row r="1137" spans="1:15" x14ac:dyDescent="0.25">
      <c r="A1137" s="1" t="str">
        <v>BioLegend</v>
      </c>
      <c r="B1137" s="1">
        <v>4963.2</v>
      </c>
      <c r="C1137" s="1" t="str">
        <v xml:space="preserve">EED116885  </v>
      </c>
      <c r="D1137" s="2">
        <v>45838</v>
      </c>
      <c r="E1137" s="2">
        <v>45845</v>
      </c>
      <c r="F1137" s="1">
        <v>575402</v>
      </c>
      <c r="G1137" s="1">
        <v>1</v>
      </c>
      <c r="H1137" s="1">
        <v>1</v>
      </c>
      <c r="I1137" s="1">
        <v>0</v>
      </c>
      <c r="J1137" s="1" t="str">
        <v>Noida</v>
      </c>
      <c r="K1137" s="1">
        <v>0</v>
      </c>
      <c r="L1137" s="1"/>
      <c r="M1137" s="1">
        <f t="shared" si="51"/>
        <v>4963.2</v>
      </c>
      <c r="N1137" s="1">
        <f t="shared" si="52"/>
        <v>4963.2</v>
      </c>
      <c r="O1137" s="1">
        <f t="shared" si="53"/>
        <v>0</v>
      </c>
    </row>
    <row r="1138" spans="1:15" x14ac:dyDescent="0.25">
      <c r="A1138" s="1" t="str">
        <v>BioLegend</v>
      </c>
      <c r="B1138" s="1">
        <v>7761.6</v>
      </c>
      <c r="C1138" s="1" t="str">
        <v xml:space="preserve">EED116885  </v>
      </c>
      <c r="D1138" s="2">
        <v>45838</v>
      </c>
      <c r="E1138" s="2">
        <v>45845</v>
      </c>
      <c r="F1138" s="1">
        <v>591704</v>
      </c>
      <c r="G1138" s="1">
        <v>3</v>
      </c>
      <c r="H1138" s="1">
        <v>3</v>
      </c>
      <c r="I1138" s="1">
        <v>0</v>
      </c>
      <c r="J1138" s="1" t="str">
        <v>Banglore</v>
      </c>
      <c r="K1138" s="1">
        <v>0</v>
      </c>
      <c r="L1138" s="1"/>
      <c r="M1138" s="1">
        <f t="shared" si="51"/>
        <v>23284.800000000003</v>
      </c>
      <c r="N1138" s="1">
        <f t="shared" si="52"/>
        <v>23284.800000000003</v>
      </c>
      <c r="O1138" s="1">
        <f t="shared" si="53"/>
        <v>0</v>
      </c>
    </row>
    <row r="1139" spans="1:15" x14ac:dyDescent="0.25">
      <c r="A1139" s="1" t="str">
        <v>BioLegend</v>
      </c>
      <c r="B1139" s="1">
        <v>19536</v>
      </c>
      <c r="C1139" s="1" t="str">
        <v xml:space="preserve">EED116885  </v>
      </c>
      <c r="D1139" s="2">
        <v>45838</v>
      </c>
      <c r="E1139" s="2">
        <v>45845</v>
      </c>
      <c r="F1139" s="1">
        <v>626812</v>
      </c>
      <c r="G1139" s="1">
        <v>10</v>
      </c>
      <c r="H1139" s="1">
        <v>10</v>
      </c>
      <c r="I1139" s="1">
        <v>0</v>
      </c>
      <c r="J1139" s="1" t="str">
        <v>Banglore</v>
      </c>
      <c r="K1139" s="1">
        <v>0</v>
      </c>
      <c r="L1139" s="1"/>
      <c r="M1139" s="1">
        <f t="shared" si="51"/>
        <v>195360</v>
      </c>
      <c r="N1139" s="1">
        <f t="shared" si="52"/>
        <v>195360</v>
      </c>
      <c r="O1139" s="1">
        <f t="shared" si="53"/>
        <v>0</v>
      </c>
    </row>
    <row r="1140" spans="1:15" x14ac:dyDescent="0.25">
      <c r="A1140" s="1" t="str">
        <v>BioLegend</v>
      </c>
      <c r="B1140" s="1">
        <v>17054.400000000001</v>
      </c>
      <c r="C1140" s="1" t="str">
        <v xml:space="preserve">EED116885  </v>
      </c>
      <c r="D1140" s="2">
        <v>45838</v>
      </c>
      <c r="E1140" s="2">
        <v>45845</v>
      </c>
      <c r="F1140" s="1">
        <v>646408</v>
      </c>
      <c r="G1140" s="1">
        <v>1</v>
      </c>
      <c r="H1140" s="1">
        <v>1</v>
      </c>
      <c r="I1140" s="1">
        <v>0</v>
      </c>
      <c r="J1140" s="1" t="str">
        <v>Bhopal</v>
      </c>
      <c r="K1140" s="1">
        <v>0</v>
      </c>
      <c r="L1140" s="1"/>
      <c r="M1140" s="1">
        <f t="shared" si="51"/>
        <v>17054.400000000001</v>
      </c>
      <c r="N1140" s="1">
        <f t="shared" si="52"/>
        <v>17054.400000000001</v>
      </c>
      <c r="O1140" s="1">
        <f t="shared" si="53"/>
        <v>0</v>
      </c>
    </row>
    <row r="1141" spans="1:15" x14ac:dyDescent="0.25">
      <c r="A1141" s="1" t="str">
        <v>BioLegend</v>
      </c>
      <c r="B1141" s="1">
        <v>5913.6</v>
      </c>
      <c r="C1141" s="1" t="str">
        <v xml:space="preserve">EED116885  </v>
      </c>
      <c r="D1141" s="2">
        <v>45838</v>
      </c>
      <c r="E1141" s="2">
        <v>45845</v>
      </c>
      <c r="F1141" s="1">
        <v>652503</v>
      </c>
      <c r="G1141" s="1">
        <v>1</v>
      </c>
      <c r="H1141" s="1">
        <v>1</v>
      </c>
      <c r="I1141" s="1">
        <v>0</v>
      </c>
      <c r="J1141" s="1" t="str">
        <v>Banglore</v>
      </c>
      <c r="K1141" s="1">
        <v>0</v>
      </c>
      <c r="L1141" s="1"/>
      <c r="M1141" s="1">
        <f t="shared" si="51"/>
        <v>5913.6</v>
      </c>
      <c r="N1141" s="1">
        <f t="shared" si="52"/>
        <v>5913.6</v>
      </c>
      <c r="O1141" s="1">
        <f t="shared" si="53"/>
        <v>0</v>
      </c>
    </row>
    <row r="1142" spans="1:15" x14ac:dyDescent="0.25">
      <c r="A1142" s="1" t="str">
        <v>BioLegend</v>
      </c>
      <c r="B1142" s="1">
        <v>43401.599999999999</v>
      </c>
      <c r="C1142" s="1" t="str">
        <v xml:space="preserve">EED116885  </v>
      </c>
      <c r="D1142" s="2">
        <v>45838</v>
      </c>
      <c r="E1142" s="2">
        <v>45845</v>
      </c>
      <c r="F1142" s="1">
        <v>741271</v>
      </c>
      <c r="G1142" s="1">
        <v>4</v>
      </c>
      <c r="H1142" s="1">
        <v>4</v>
      </c>
      <c r="I1142" s="1">
        <v>0</v>
      </c>
      <c r="J1142" s="1" t="str">
        <v>Banglore</v>
      </c>
      <c r="K1142" s="1">
        <v>0</v>
      </c>
      <c r="L1142" s="1"/>
      <c r="M1142" s="1">
        <f t="shared" si="51"/>
        <v>173606.39999999999</v>
      </c>
      <c r="N1142" s="1">
        <f t="shared" si="52"/>
        <v>173606.39999999999</v>
      </c>
      <c r="O1142" s="1">
        <f t="shared" si="53"/>
        <v>0</v>
      </c>
    </row>
    <row r="1143" spans="1:15" x14ac:dyDescent="0.25">
      <c r="A1143" s="1" t="str">
        <v>BioLegend</v>
      </c>
      <c r="B1143" s="1">
        <v>43401.599999999999</v>
      </c>
      <c r="C1143" s="1" t="str">
        <v xml:space="preserve">EED116885  </v>
      </c>
      <c r="D1143" s="2">
        <v>45838</v>
      </c>
      <c r="E1143" s="2">
        <v>45845</v>
      </c>
      <c r="F1143" s="1">
        <v>741271</v>
      </c>
      <c r="G1143" s="1">
        <v>2</v>
      </c>
      <c r="H1143" s="1">
        <v>2</v>
      </c>
      <c r="I1143" s="1">
        <v>0</v>
      </c>
      <c r="J1143" s="1" t="str">
        <v>Banglore</v>
      </c>
      <c r="K1143" s="1">
        <v>0</v>
      </c>
      <c r="L1143" s="1"/>
      <c r="M1143" s="1">
        <f t="shared" si="51"/>
        <v>86803.199999999997</v>
      </c>
      <c r="N1143" s="1">
        <f t="shared" si="52"/>
        <v>86803.199999999997</v>
      </c>
      <c r="O1143" s="1">
        <f t="shared" si="53"/>
        <v>0</v>
      </c>
    </row>
    <row r="1144" spans="1:15" x14ac:dyDescent="0.25">
      <c r="A1144" s="1" t="str">
        <v>BioLegend</v>
      </c>
      <c r="B1144" s="1">
        <v>11774.400000000001</v>
      </c>
      <c r="C1144" s="1" t="str">
        <v xml:space="preserve">EED116885  </v>
      </c>
      <c r="D1144" s="2">
        <v>45838</v>
      </c>
      <c r="E1144" s="2">
        <v>45845</v>
      </c>
      <c r="F1144" s="1">
        <v>781802</v>
      </c>
      <c r="G1144" s="1">
        <v>1</v>
      </c>
      <c r="H1144" s="1">
        <v>1</v>
      </c>
      <c r="I1144" s="1">
        <v>0</v>
      </c>
      <c r="J1144" s="1" t="str">
        <v>Noida</v>
      </c>
      <c r="K1144" s="1">
        <v>0</v>
      </c>
      <c r="L1144" s="1"/>
      <c r="M1144" s="1">
        <f t="shared" si="51"/>
        <v>11774.400000000001</v>
      </c>
      <c r="N1144" s="1">
        <f t="shared" si="52"/>
        <v>11774.400000000001</v>
      </c>
      <c r="O1144" s="1">
        <f t="shared" si="53"/>
        <v>0</v>
      </c>
    </row>
    <row r="1145" spans="1:15" x14ac:dyDescent="0.25">
      <c r="A1145" s="1" t="str">
        <v>BioLegend</v>
      </c>
      <c r="B1145" s="1">
        <v>8078.4</v>
      </c>
      <c r="C1145" s="1" t="str">
        <v xml:space="preserve">EED116885  </v>
      </c>
      <c r="D1145" s="2">
        <v>45838</v>
      </c>
      <c r="E1145" s="2">
        <v>45845</v>
      </c>
      <c r="F1145" s="1">
        <v>908303</v>
      </c>
      <c r="G1145" s="1">
        <v>1</v>
      </c>
      <c r="H1145" s="1">
        <v>1</v>
      </c>
      <c r="I1145" s="1">
        <v>0</v>
      </c>
      <c r="J1145" s="1" t="str">
        <v>Bhopal</v>
      </c>
      <c r="K1145" s="1">
        <v>0</v>
      </c>
      <c r="L1145" s="1"/>
      <c r="M1145" s="1">
        <f t="shared" si="51"/>
        <v>8078.4</v>
      </c>
      <c r="N1145" s="1">
        <f t="shared" si="52"/>
        <v>8078.4</v>
      </c>
      <c r="O1145" s="1">
        <f t="shared" si="53"/>
        <v>0</v>
      </c>
    </row>
    <row r="1146" spans="1:15" x14ac:dyDescent="0.25">
      <c r="A1146" s="1" t="str">
        <v>BioLegend</v>
      </c>
      <c r="B1146" s="1">
        <v>14520</v>
      </c>
      <c r="C1146" s="1" t="str">
        <v>EED116829</v>
      </c>
      <c r="D1146" s="2">
        <v>45835</v>
      </c>
      <c r="E1146" s="2">
        <v>45845</v>
      </c>
      <c r="F1146" s="1">
        <v>100229</v>
      </c>
      <c r="G1146" s="1">
        <v>1</v>
      </c>
      <c r="H1146" s="1">
        <v>1</v>
      </c>
      <c r="I1146" s="1">
        <v>0</v>
      </c>
      <c r="J1146" s="1" t="str">
        <v>Hyderabad</v>
      </c>
      <c r="K1146" s="1">
        <v>0</v>
      </c>
      <c r="L1146" s="1"/>
      <c r="M1146" s="1">
        <f t="shared" si="51"/>
        <v>14520</v>
      </c>
      <c r="N1146" s="1">
        <f t="shared" si="52"/>
        <v>14520</v>
      </c>
      <c r="O1146" s="1">
        <f t="shared" si="53"/>
        <v>0</v>
      </c>
    </row>
    <row r="1147" spans="1:15" x14ac:dyDescent="0.25">
      <c r="A1147" s="1" t="str">
        <v>BioLegend</v>
      </c>
      <c r="B1147" s="1">
        <v>20394</v>
      </c>
      <c r="C1147" s="1" t="str">
        <v>EED116829</v>
      </c>
      <c r="D1147" s="2">
        <v>45835</v>
      </c>
      <c r="E1147" s="2">
        <v>45845</v>
      </c>
      <c r="F1147" s="1">
        <v>100451</v>
      </c>
      <c r="G1147" s="1">
        <v>1</v>
      </c>
      <c r="H1147" s="1">
        <v>1</v>
      </c>
      <c r="I1147" s="1">
        <v>0</v>
      </c>
      <c r="J1147" s="1" t="str">
        <v>Hyderabad</v>
      </c>
      <c r="K1147" s="1">
        <v>0</v>
      </c>
      <c r="L1147" s="1"/>
      <c r="M1147" s="1">
        <f t="shared" si="51"/>
        <v>20394</v>
      </c>
      <c r="N1147" s="1">
        <f t="shared" si="52"/>
        <v>20394</v>
      </c>
      <c r="O1147" s="1">
        <f t="shared" si="53"/>
        <v>0</v>
      </c>
    </row>
    <row r="1148" spans="1:15" x14ac:dyDescent="0.25">
      <c r="A1148" s="1" t="str">
        <v>BioLegend</v>
      </c>
      <c r="B1148" s="1">
        <v>4593.6000000000004</v>
      </c>
      <c r="C1148" s="1" t="str">
        <v>EED116829</v>
      </c>
      <c r="D1148" s="2">
        <v>45835</v>
      </c>
      <c r="E1148" s="2">
        <v>45845</v>
      </c>
      <c r="F1148" s="1">
        <v>100733</v>
      </c>
      <c r="G1148" s="1">
        <v>1</v>
      </c>
      <c r="H1148" s="1">
        <v>1</v>
      </c>
      <c r="I1148" s="1">
        <v>0</v>
      </c>
      <c r="J1148" s="1" t="str">
        <v>Hyderabad</v>
      </c>
      <c r="K1148" s="1">
        <v>0</v>
      </c>
      <c r="L1148" s="1"/>
      <c r="M1148" s="1">
        <f t="shared" si="51"/>
        <v>4593.6000000000004</v>
      </c>
      <c r="N1148" s="1">
        <f t="shared" si="52"/>
        <v>4593.6000000000004</v>
      </c>
      <c r="O1148" s="1">
        <f t="shared" si="53"/>
        <v>0</v>
      </c>
    </row>
    <row r="1149" spans="1:15" x14ac:dyDescent="0.25">
      <c r="A1149" s="1" t="str">
        <v>BioLegend</v>
      </c>
      <c r="B1149" s="1">
        <v>18321.599999999999</v>
      </c>
      <c r="C1149" s="1" t="str">
        <v>EED116829</v>
      </c>
      <c r="D1149" s="2">
        <v>45835</v>
      </c>
      <c r="E1149" s="2">
        <v>45845</v>
      </c>
      <c r="F1149" s="1">
        <v>102054</v>
      </c>
      <c r="G1149" s="1">
        <v>1</v>
      </c>
      <c r="H1149" s="1">
        <v>1</v>
      </c>
      <c r="I1149" s="1">
        <v>0</v>
      </c>
      <c r="J1149" s="1" t="str">
        <v>Hyderabad</v>
      </c>
      <c r="K1149" s="1">
        <v>0</v>
      </c>
      <c r="L1149" s="1"/>
      <c r="M1149" s="1">
        <f t="shared" si="51"/>
        <v>18321.599999999999</v>
      </c>
      <c r="N1149" s="1">
        <f t="shared" si="52"/>
        <v>18321.599999999999</v>
      </c>
      <c r="O1149" s="1">
        <f t="shared" si="53"/>
        <v>0</v>
      </c>
    </row>
    <row r="1150" spans="1:15" x14ac:dyDescent="0.25">
      <c r="A1150" s="1" t="str">
        <v>BioLegend</v>
      </c>
      <c r="B1150" s="1">
        <v>5544</v>
      </c>
      <c r="C1150" s="1" t="str">
        <v>EED116829</v>
      </c>
      <c r="D1150" s="2">
        <v>45835</v>
      </c>
      <c r="E1150" s="2">
        <v>45845</v>
      </c>
      <c r="F1150" s="1">
        <v>103012</v>
      </c>
      <c r="G1150" s="1">
        <v>1</v>
      </c>
      <c r="H1150" s="1">
        <v>1</v>
      </c>
      <c r="I1150" s="1">
        <v>0</v>
      </c>
      <c r="J1150" s="1" t="str">
        <v>Hyderabad</v>
      </c>
      <c r="K1150" s="1">
        <v>0</v>
      </c>
      <c r="L1150" s="1"/>
      <c r="M1150" s="1">
        <f t="shared" si="51"/>
        <v>5544</v>
      </c>
      <c r="N1150" s="1">
        <f t="shared" si="52"/>
        <v>5544</v>
      </c>
      <c r="O1150" s="1">
        <f t="shared" si="53"/>
        <v>0</v>
      </c>
    </row>
    <row r="1151" spans="1:15" x14ac:dyDescent="0.25">
      <c r="A1151" s="1" t="str">
        <v>BioLegend</v>
      </c>
      <c r="B1151" s="1">
        <v>15972</v>
      </c>
      <c r="C1151" s="1" t="str">
        <v>EED116829</v>
      </c>
      <c r="D1151" s="2">
        <v>45835</v>
      </c>
      <c r="E1151" s="2">
        <v>45845</v>
      </c>
      <c r="F1151" s="1">
        <v>103138</v>
      </c>
      <c r="G1151" s="1">
        <v>1</v>
      </c>
      <c r="H1151" s="1">
        <v>1</v>
      </c>
      <c r="I1151" s="1">
        <v>0</v>
      </c>
      <c r="J1151" s="1" t="str">
        <v>Hyderabad</v>
      </c>
      <c r="K1151" s="1">
        <v>0</v>
      </c>
      <c r="L1151" s="1"/>
      <c r="M1151" s="1">
        <f t="shared" si="51"/>
        <v>15972</v>
      </c>
      <c r="N1151" s="1">
        <f t="shared" si="52"/>
        <v>15972</v>
      </c>
      <c r="O1151" s="1">
        <f t="shared" si="53"/>
        <v>0</v>
      </c>
    </row>
    <row r="1152" spans="1:15" x14ac:dyDescent="0.25">
      <c r="A1152" s="1" t="str">
        <v>BioLegend</v>
      </c>
      <c r="B1152" s="1">
        <v>5913.6</v>
      </c>
      <c r="C1152" s="1" t="str">
        <v>EED116829</v>
      </c>
      <c r="D1152" s="2">
        <v>45835</v>
      </c>
      <c r="E1152" s="2">
        <v>45845</v>
      </c>
      <c r="F1152" s="1">
        <v>103259</v>
      </c>
      <c r="G1152" s="1">
        <v>1</v>
      </c>
      <c r="H1152" s="1">
        <v>1</v>
      </c>
      <c r="I1152" s="1">
        <v>0</v>
      </c>
      <c r="J1152" s="1" t="str">
        <v>Hyderabad</v>
      </c>
      <c r="K1152" s="1">
        <v>0</v>
      </c>
      <c r="L1152" s="1"/>
      <c r="M1152" s="1">
        <f t="shared" si="51"/>
        <v>5913.6</v>
      </c>
      <c r="N1152" s="1">
        <f t="shared" si="52"/>
        <v>5913.6</v>
      </c>
      <c r="O1152" s="1">
        <f t="shared" si="53"/>
        <v>0</v>
      </c>
    </row>
    <row r="1153" spans="1:15" x14ac:dyDescent="0.25">
      <c r="A1153" s="1" t="str">
        <v>BioLegend</v>
      </c>
      <c r="B1153" s="1">
        <v>12091.2</v>
      </c>
      <c r="C1153" s="1" t="str">
        <v>EED116829</v>
      </c>
      <c r="D1153" s="2">
        <v>45835</v>
      </c>
      <c r="E1153" s="2">
        <v>45845</v>
      </c>
      <c r="F1153" s="1">
        <v>103260</v>
      </c>
      <c r="G1153" s="1">
        <v>1</v>
      </c>
      <c r="H1153" s="1">
        <v>1</v>
      </c>
      <c r="I1153" s="1">
        <v>0</v>
      </c>
      <c r="J1153" s="1" t="str">
        <v>Hyderabad</v>
      </c>
      <c r="K1153" s="1">
        <v>0</v>
      </c>
      <c r="L1153" s="1"/>
      <c r="M1153" s="1">
        <f t="shared" si="51"/>
        <v>12091.2</v>
      </c>
      <c r="N1153" s="1">
        <f t="shared" si="52"/>
        <v>12091.2</v>
      </c>
      <c r="O1153" s="1">
        <f t="shared" si="53"/>
        <v>0</v>
      </c>
    </row>
    <row r="1154" spans="1:15" x14ac:dyDescent="0.25">
      <c r="A1154" s="1" t="str">
        <v>BioLegend</v>
      </c>
      <c r="B1154" s="1">
        <v>11352</v>
      </c>
      <c r="C1154" s="1" t="str">
        <v>EED116829</v>
      </c>
      <c r="D1154" s="2">
        <v>45835</v>
      </c>
      <c r="E1154" s="2">
        <v>45845</v>
      </c>
      <c r="F1154" s="1">
        <v>104418</v>
      </c>
      <c r="G1154" s="1">
        <v>1</v>
      </c>
      <c r="H1154" s="1">
        <v>1</v>
      </c>
      <c r="I1154" s="1">
        <v>0</v>
      </c>
      <c r="J1154" s="1" t="str">
        <v>Hyderabad</v>
      </c>
      <c r="K1154" s="1">
        <v>0</v>
      </c>
      <c r="L1154" s="1"/>
      <c r="M1154" s="1">
        <f t="shared" si="51"/>
        <v>11352</v>
      </c>
      <c r="N1154" s="1">
        <f t="shared" si="52"/>
        <v>11352</v>
      </c>
      <c r="O1154" s="1">
        <f t="shared" si="53"/>
        <v>0</v>
      </c>
    </row>
    <row r="1155" spans="1:15" x14ac:dyDescent="0.25">
      <c r="A1155" s="1" t="str">
        <v>BioLegend</v>
      </c>
      <c r="B1155" s="1">
        <v>3748.8</v>
      </c>
      <c r="C1155" s="1" t="str">
        <v>EED116829</v>
      </c>
      <c r="D1155" s="2">
        <v>45835</v>
      </c>
      <c r="E1155" s="2">
        <v>45845</v>
      </c>
      <c r="F1155" s="1">
        <v>104705</v>
      </c>
      <c r="G1155" s="1">
        <v>1</v>
      </c>
      <c r="H1155" s="1">
        <v>1</v>
      </c>
      <c r="I1155" s="1">
        <v>0</v>
      </c>
      <c r="J1155" s="1" t="str">
        <v>Hyderabad</v>
      </c>
      <c r="K1155" s="1">
        <v>0</v>
      </c>
      <c r="L1155" s="1"/>
      <c r="M1155" s="1">
        <f t="shared" ref="M1155:M1218" si="54">G1155*B1155</f>
        <v>3748.8</v>
      </c>
      <c r="N1155" s="1">
        <f t="shared" ref="N1155:N1218" si="55">H1155*B1155</f>
        <v>3748.8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7180.7999999999993</v>
      </c>
      <c r="C1156" s="1" t="str">
        <v>EED116829</v>
      </c>
      <c r="D1156" s="2">
        <v>45835</v>
      </c>
      <c r="E1156" s="2">
        <v>45845</v>
      </c>
      <c r="F1156" s="1">
        <v>107215</v>
      </c>
      <c r="G1156" s="1">
        <v>1</v>
      </c>
      <c r="H1156" s="1">
        <v>1</v>
      </c>
      <c r="I1156" s="1">
        <v>0</v>
      </c>
      <c r="J1156" s="1" t="str">
        <v>Hyderabad</v>
      </c>
      <c r="K1156" s="1">
        <v>0</v>
      </c>
      <c r="L1156" s="1"/>
      <c r="M1156" s="1">
        <f t="shared" si="54"/>
        <v>7180.7999999999993</v>
      </c>
      <c r="N1156" s="1">
        <f t="shared" si="55"/>
        <v>7180.7999999999993</v>
      </c>
      <c r="O1156" s="1">
        <f t="shared" si="56"/>
        <v>0</v>
      </c>
    </row>
    <row r="1157" spans="1:15" x14ac:dyDescent="0.25">
      <c r="A1157" s="1" t="str">
        <v>BioLegend</v>
      </c>
      <c r="B1157" s="1">
        <v>18018</v>
      </c>
      <c r="C1157" s="1" t="str">
        <v>EED116829</v>
      </c>
      <c r="D1157" s="2">
        <v>45835</v>
      </c>
      <c r="E1157" s="2">
        <v>45845</v>
      </c>
      <c r="F1157" s="1">
        <v>107641</v>
      </c>
      <c r="G1157" s="1">
        <v>1</v>
      </c>
      <c r="H1157" s="1">
        <v>1</v>
      </c>
      <c r="I1157" s="1">
        <v>0</v>
      </c>
      <c r="J1157" s="1" t="str">
        <v>Hyderabad</v>
      </c>
      <c r="K1157" s="1">
        <v>0</v>
      </c>
      <c r="L1157" s="1"/>
      <c r="M1157" s="1">
        <f t="shared" si="54"/>
        <v>18018</v>
      </c>
      <c r="N1157" s="1">
        <f t="shared" si="55"/>
        <v>18018</v>
      </c>
      <c r="O1157" s="1">
        <f t="shared" si="56"/>
        <v>0</v>
      </c>
    </row>
    <row r="1158" spans="1:15" x14ac:dyDescent="0.25">
      <c r="A1158" s="1" t="str">
        <v>BioLegend</v>
      </c>
      <c r="B1158" s="1">
        <v>10890</v>
      </c>
      <c r="C1158" s="1" t="str">
        <v>EED116829</v>
      </c>
      <c r="D1158" s="2">
        <v>45835</v>
      </c>
      <c r="E1158" s="2">
        <v>45845</v>
      </c>
      <c r="F1158" s="1">
        <v>115537</v>
      </c>
      <c r="G1158" s="1">
        <v>1</v>
      </c>
      <c r="H1158" s="1">
        <v>1</v>
      </c>
      <c r="I1158" s="1">
        <v>0</v>
      </c>
      <c r="J1158" s="1" t="str">
        <v>Hyderabad</v>
      </c>
      <c r="K1158" s="1">
        <v>0</v>
      </c>
      <c r="L1158" s="1"/>
      <c r="M1158" s="1">
        <f t="shared" si="54"/>
        <v>10890</v>
      </c>
      <c r="N1158" s="1">
        <f t="shared" si="55"/>
        <v>10890</v>
      </c>
      <c r="O1158" s="1">
        <f t="shared" si="56"/>
        <v>0</v>
      </c>
    </row>
    <row r="1159" spans="1:15" x14ac:dyDescent="0.25">
      <c r="A1159" s="1" t="str">
        <v>BioLegend</v>
      </c>
      <c r="B1159" s="1">
        <v>24684</v>
      </c>
      <c r="C1159" s="1" t="str">
        <v>EED116829</v>
      </c>
      <c r="D1159" s="2">
        <v>45835</v>
      </c>
      <c r="E1159" s="2">
        <v>45845</v>
      </c>
      <c r="F1159" s="1">
        <v>115538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24684</v>
      </c>
      <c r="N1159" s="1">
        <f t="shared" si="55"/>
        <v>24684</v>
      </c>
      <c r="O1159" s="1">
        <f t="shared" si="56"/>
        <v>0</v>
      </c>
    </row>
    <row r="1160" spans="1:15" x14ac:dyDescent="0.25">
      <c r="A1160" s="1" t="str">
        <v>BioLegend</v>
      </c>
      <c r="B1160" s="1">
        <v>16500</v>
      </c>
      <c r="C1160" s="1" t="str">
        <v>EED116829</v>
      </c>
      <c r="D1160" s="2">
        <v>45835</v>
      </c>
      <c r="E1160" s="2">
        <v>45845</v>
      </c>
      <c r="F1160" s="1">
        <v>117429</v>
      </c>
      <c r="G1160" s="1">
        <v>1</v>
      </c>
      <c r="H1160" s="1">
        <v>1</v>
      </c>
      <c r="I1160" s="1">
        <v>0</v>
      </c>
      <c r="J1160" s="1" t="str">
        <v>Hyderabad</v>
      </c>
      <c r="K1160" s="1">
        <v>0</v>
      </c>
      <c r="L1160" s="1"/>
      <c r="M1160" s="1">
        <f t="shared" si="54"/>
        <v>16500</v>
      </c>
      <c r="N1160" s="1">
        <f t="shared" si="55"/>
        <v>16500</v>
      </c>
      <c r="O1160" s="1">
        <f t="shared" si="56"/>
        <v>0</v>
      </c>
    </row>
    <row r="1161" spans="1:15" x14ac:dyDescent="0.25">
      <c r="A1161" s="1" t="str">
        <v>BioLegend</v>
      </c>
      <c r="B1161" s="1">
        <v>5808</v>
      </c>
      <c r="C1161" s="1" t="str">
        <v>EED116829</v>
      </c>
      <c r="D1161" s="2">
        <v>45835</v>
      </c>
      <c r="E1161" s="2">
        <v>45845</v>
      </c>
      <c r="F1161" s="1">
        <v>135259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5808</v>
      </c>
      <c r="N1161" s="1">
        <f t="shared" si="55"/>
        <v>5808</v>
      </c>
      <c r="O1161" s="1">
        <f t="shared" si="56"/>
        <v>0</v>
      </c>
    </row>
    <row r="1162" spans="1:15" x14ac:dyDescent="0.25">
      <c r="A1162" s="1" t="str">
        <v>BioLegend</v>
      </c>
      <c r="B1162" s="1">
        <v>7761.6</v>
      </c>
      <c r="C1162" s="1" t="str">
        <v>EED116829</v>
      </c>
      <c r="D1162" s="2">
        <v>45835</v>
      </c>
      <c r="E1162" s="2">
        <v>45845</v>
      </c>
      <c r="F1162" s="1">
        <v>145521</v>
      </c>
      <c r="G1162" s="1">
        <v>1</v>
      </c>
      <c r="H1162" s="1">
        <v>1</v>
      </c>
      <c r="I1162" s="1">
        <v>0</v>
      </c>
      <c r="J1162" s="1" t="str">
        <v>Hyderabad</v>
      </c>
      <c r="K1162" s="1">
        <v>0</v>
      </c>
      <c r="L1162" s="1"/>
      <c r="M1162" s="1">
        <f t="shared" si="54"/>
        <v>7761.6</v>
      </c>
      <c r="N1162" s="1">
        <f t="shared" si="55"/>
        <v>7761.6</v>
      </c>
      <c r="O1162" s="1">
        <f t="shared" si="56"/>
        <v>0</v>
      </c>
    </row>
    <row r="1163" spans="1:15" x14ac:dyDescent="0.25">
      <c r="A1163" s="1" t="str">
        <v>BioLegend</v>
      </c>
      <c r="B1163" s="1">
        <v>25344</v>
      </c>
      <c r="C1163" s="1" t="str">
        <v>EED116829</v>
      </c>
      <c r="D1163" s="2">
        <v>45835</v>
      </c>
      <c r="E1163" s="2">
        <v>45845</v>
      </c>
      <c r="F1163" s="1">
        <v>285205</v>
      </c>
      <c r="G1163" s="1">
        <v>1</v>
      </c>
      <c r="H1163" s="1">
        <v>1</v>
      </c>
      <c r="I1163" s="1">
        <v>0</v>
      </c>
      <c r="J1163" s="1" t="str">
        <v>Hyderabad</v>
      </c>
      <c r="K1163" s="1">
        <v>0</v>
      </c>
      <c r="L1163" s="1"/>
      <c r="M1163" s="1">
        <f t="shared" si="54"/>
        <v>25344</v>
      </c>
      <c r="N1163" s="1">
        <f t="shared" si="55"/>
        <v>25344</v>
      </c>
      <c r="O1163" s="1">
        <f t="shared" si="56"/>
        <v>0</v>
      </c>
    </row>
    <row r="1164" spans="1:15" x14ac:dyDescent="0.25">
      <c r="A1164" s="1" t="str">
        <v>BioLegend</v>
      </c>
      <c r="B1164" s="1">
        <v>9926.4</v>
      </c>
      <c r="C1164" s="1" t="str">
        <v>EED116829</v>
      </c>
      <c r="D1164" s="2">
        <v>45835</v>
      </c>
      <c r="E1164" s="2">
        <v>45845</v>
      </c>
      <c r="F1164" s="1">
        <v>320011</v>
      </c>
      <c r="G1164" s="1">
        <v>1</v>
      </c>
      <c r="H1164" s="1">
        <v>1</v>
      </c>
      <c r="I1164" s="1">
        <v>0</v>
      </c>
      <c r="J1164" s="1" t="str">
        <v>Hyderabad</v>
      </c>
      <c r="K1164" s="1">
        <v>0</v>
      </c>
      <c r="L1164" s="1"/>
      <c r="M1164" s="1">
        <f t="shared" si="54"/>
        <v>9926.4</v>
      </c>
      <c r="N1164" s="1">
        <f t="shared" si="55"/>
        <v>9926.4</v>
      </c>
      <c r="O1164" s="1">
        <f t="shared" si="56"/>
        <v>0</v>
      </c>
    </row>
    <row r="1165" spans="1:15" x14ac:dyDescent="0.25">
      <c r="A1165" s="1" t="str">
        <v>BioLegend</v>
      </c>
      <c r="B1165" s="1">
        <v>19536</v>
      </c>
      <c r="C1165" s="1" t="str">
        <v>EED116829</v>
      </c>
      <c r="D1165" s="2">
        <v>45835</v>
      </c>
      <c r="E1165" s="2">
        <v>45845</v>
      </c>
      <c r="F1165" s="1">
        <v>320012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19536</v>
      </c>
      <c r="N1165" s="1">
        <f t="shared" si="55"/>
        <v>19536</v>
      </c>
      <c r="O1165" s="1">
        <f t="shared" si="56"/>
        <v>0</v>
      </c>
    </row>
    <row r="1166" spans="1:15" x14ac:dyDescent="0.25">
      <c r="A1166" s="1" t="str">
        <v>BioLegend</v>
      </c>
      <c r="B1166" s="1">
        <v>6811.2000000000007</v>
      </c>
      <c r="C1166" s="1" t="str">
        <v>EED116829</v>
      </c>
      <c r="D1166" s="2">
        <v>45835</v>
      </c>
      <c r="E1166" s="2">
        <v>45845</v>
      </c>
      <c r="F1166" s="1">
        <v>405719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6811.2000000000007</v>
      </c>
      <c r="N1166" s="1">
        <f t="shared" si="55"/>
        <v>6811.2000000000007</v>
      </c>
      <c r="O1166" s="1">
        <f t="shared" si="56"/>
        <v>0</v>
      </c>
    </row>
    <row r="1167" spans="1:15" x14ac:dyDescent="0.25">
      <c r="A1167" s="1" t="str">
        <v>BioLegend</v>
      </c>
      <c r="B1167" s="1">
        <v>17952</v>
      </c>
      <c r="C1167" s="1" t="str">
        <v>EED116829</v>
      </c>
      <c r="D1167" s="2">
        <v>45835</v>
      </c>
      <c r="E1167" s="2">
        <v>45845</v>
      </c>
      <c r="F1167" s="1">
        <v>405720</v>
      </c>
      <c r="G1167" s="1">
        <v>1</v>
      </c>
      <c r="H1167" s="1">
        <v>1</v>
      </c>
      <c r="I1167" s="1">
        <v>0</v>
      </c>
      <c r="J1167" s="1" t="str">
        <v>Hyderabad</v>
      </c>
      <c r="K1167" s="1">
        <v>0</v>
      </c>
      <c r="L1167" s="1"/>
      <c r="M1167" s="1">
        <f t="shared" si="54"/>
        <v>17952</v>
      </c>
      <c r="N1167" s="1">
        <f t="shared" si="55"/>
        <v>17952</v>
      </c>
      <c r="O1167" s="1">
        <f t="shared" si="56"/>
        <v>0</v>
      </c>
    </row>
    <row r="1168" spans="1:15" x14ac:dyDescent="0.25">
      <c r="A1168" s="1" t="str">
        <v>BioLegend</v>
      </c>
      <c r="B1168" s="1">
        <v>15628.8</v>
      </c>
      <c r="C1168" s="1" t="str">
        <v>EED116829</v>
      </c>
      <c r="D1168" s="2">
        <v>45835</v>
      </c>
      <c r="E1168" s="2">
        <v>45845</v>
      </c>
      <c r="F1168" s="1">
        <v>406509</v>
      </c>
      <c r="G1168" s="1">
        <v>1</v>
      </c>
      <c r="H1168" s="1">
        <v>1</v>
      </c>
      <c r="I1168" s="1">
        <v>0</v>
      </c>
      <c r="J1168" s="1" t="str">
        <v>Hyderabad</v>
      </c>
      <c r="K1168" s="1">
        <v>0</v>
      </c>
      <c r="L1168" s="1"/>
      <c r="M1168" s="1">
        <f t="shared" si="54"/>
        <v>15628.8</v>
      </c>
      <c r="N1168" s="1">
        <f t="shared" si="55"/>
        <v>15628.8</v>
      </c>
      <c r="O1168" s="1">
        <f t="shared" si="56"/>
        <v>0</v>
      </c>
    </row>
    <row r="1169" spans="1:15" x14ac:dyDescent="0.25">
      <c r="A1169" s="1" t="str">
        <v>Dharmacon</v>
      </c>
      <c r="B1169" s="1">
        <v>64402.8</v>
      </c>
      <c r="C1169" s="1" t="str">
        <v>O062425IN3302513G</v>
      </c>
      <c r="D1169" s="2">
        <v>45835</v>
      </c>
      <c r="E1169" s="2">
        <v>45845</v>
      </c>
      <c r="F1169" s="1" t="str">
        <v>CTM-1157442</v>
      </c>
      <c r="G1169" s="1">
        <v>1</v>
      </c>
      <c r="H1169" s="1">
        <v>1</v>
      </c>
      <c r="I1169" s="1">
        <v>0</v>
      </c>
      <c r="J1169" s="1" t="str">
        <v>Delhi</v>
      </c>
      <c r="K1169" s="1">
        <v>0</v>
      </c>
      <c r="L1169" s="1"/>
      <c r="M1169" s="1">
        <f t="shared" si="54"/>
        <v>64402.8</v>
      </c>
      <c r="N1169" s="1">
        <f t="shared" si="55"/>
        <v>64402.8</v>
      </c>
      <c r="O1169" s="1">
        <f t="shared" si="56"/>
        <v>0</v>
      </c>
    </row>
    <row r="1170" spans="1:15" x14ac:dyDescent="0.25">
      <c r="A1170" s="1" t="str">
        <v>Dharmacon</v>
      </c>
      <c r="B1170" s="1">
        <v>64402.8</v>
      </c>
      <c r="C1170" s="1" t="str">
        <v>O062425IN3302513G</v>
      </c>
      <c r="D1170" s="2">
        <v>45835</v>
      </c>
      <c r="E1170" s="2">
        <v>45845</v>
      </c>
      <c r="F1170" s="1" t="str">
        <v>CTM-1157443</v>
      </c>
      <c r="G1170" s="1">
        <v>1</v>
      </c>
      <c r="H1170" s="1">
        <v>1</v>
      </c>
      <c r="I1170" s="1">
        <v>0</v>
      </c>
      <c r="J1170" s="1" t="str">
        <v>Delhi</v>
      </c>
      <c r="K1170" s="1">
        <v>0</v>
      </c>
      <c r="L1170" s="1"/>
      <c r="M1170" s="1">
        <f t="shared" si="54"/>
        <v>64402.8</v>
      </c>
      <c r="N1170" s="1">
        <f t="shared" si="55"/>
        <v>64402.8</v>
      </c>
      <c r="O1170" s="1">
        <f t="shared" si="56"/>
        <v>0</v>
      </c>
    </row>
    <row r="1171" spans="1:15" x14ac:dyDescent="0.25">
      <c r="A1171" s="1" t="str">
        <v>Dharmacon</v>
      </c>
      <c r="B1171" s="1">
        <v>64402.8</v>
      </c>
      <c r="C1171" s="1" t="str">
        <v>O062425IN3302513G</v>
      </c>
      <c r="D1171" s="2">
        <v>45835</v>
      </c>
      <c r="E1171" s="2">
        <v>45845</v>
      </c>
      <c r="F1171" s="1" t="str">
        <v>CTM-1157444</v>
      </c>
      <c r="G1171" s="1">
        <v>1</v>
      </c>
      <c r="H1171" s="1">
        <v>1</v>
      </c>
      <c r="I1171" s="1">
        <v>0</v>
      </c>
      <c r="J1171" s="1" t="str">
        <v>Delhi</v>
      </c>
      <c r="K1171" s="1">
        <v>0</v>
      </c>
      <c r="L1171" s="1"/>
      <c r="M1171" s="1">
        <f t="shared" si="54"/>
        <v>64402.8</v>
      </c>
      <c r="N1171" s="1">
        <f t="shared" si="55"/>
        <v>64402.8</v>
      </c>
      <c r="O1171" s="1">
        <f t="shared" si="56"/>
        <v>0</v>
      </c>
    </row>
    <row r="1172" spans="1:15" x14ac:dyDescent="0.25">
      <c r="A1172" s="1" t="str">
        <v>Dharmacon</v>
      </c>
      <c r="B1172" s="1">
        <v>35464</v>
      </c>
      <c r="C1172" s="1" t="str">
        <v>O062425IN3302513G</v>
      </c>
      <c r="D1172" s="2">
        <v>45835</v>
      </c>
      <c r="E1172" s="2">
        <v>45845</v>
      </c>
      <c r="F1172" s="1" t="str">
        <v>D-001810-01-20</v>
      </c>
      <c r="G1172" s="1">
        <v>1</v>
      </c>
      <c r="H1172" s="1">
        <v>1</v>
      </c>
      <c r="I1172" s="1">
        <v>0</v>
      </c>
      <c r="J1172" s="1" t="str">
        <v>Hyderabad</v>
      </c>
      <c r="K1172" s="1">
        <v>0</v>
      </c>
      <c r="L1172" s="1"/>
      <c r="M1172" s="1">
        <f t="shared" si="54"/>
        <v>35464</v>
      </c>
      <c r="N1172" s="1">
        <f t="shared" si="55"/>
        <v>35464</v>
      </c>
      <c r="O1172" s="1">
        <f t="shared" si="56"/>
        <v>0</v>
      </c>
    </row>
    <row r="1173" spans="1:15" x14ac:dyDescent="0.25">
      <c r="A1173" s="1" t="str">
        <v>Dharmacon</v>
      </c>
      <c r="B1173" s="1">
        <v>25608</v>
      </c>
      <c r="C1173" s="1" t="str">
        <v>O062425IN3302513G</v>
      </c>
      <c r="D1173" s="2">
        <v>45835</v>
      </c>
      <c r="E1173" s="2">
        <v>45845</v>
      </c>
      <c r="F1173" s="1" t="str">
        <v>M-009837-00-0005</v>
      </c>
      <c r="G1173" s="1">
        <v>1</v>
      </c>
      <c r="H1173" s="1">
        <v>1</v>
      </c>
      <c r="I1173" s="1">
        <v>0</v>
      </c>
      <c r="J1173" s="1" t="str">
        <v>Bhuvneshwar</v>
      </c>
      <c r="K1173" s="1">
        <v>0</v>
      </c>
      <c r="L1173" s="1"/>
      <c r="M1173" s="1">
        <f t="shared" si="54"/>
        <v>25608</v>
      </c>
      <c r="N1173" s="1">
        <f t="shared" si="55"/>
        <v>25608</v>
      </c>
      <c r="O1173" s="1">
        <f t="shared" si="56"/>
        <v>0</v>
      </c>
    </row>
    <row r="1174" spans="1:15" x14ac:dyDescent="0.25">
      <c r="A1174" s="1" t="str">
        <v>Dharmacon</v>
      </c>
      <c r="B1174" s="1">
        <v>25608</v>
      </c>
      <c r="C1174" s="1" t="str">
        <v>O062425IN3302513G</v>
      </c>
      <c r="D1174" s="2">
        <v>45835</v>
      </c>
      <c r="E1174" s="2">
        <v>45845</v>
      </c>
      <c r="F1174" s="1" t="str">
        <v>M-020466-01-0005</v>
      </c>
      <c r="G1174" s="1">
        <v>1</v>
      </c>
      <c r="H1174" s="1">
        <v>1</v>
      </c>
      <c r="I1174" s="1">
        <v>0</v>
      </c>
      <c r="J1174" s="1" t="str">
        <v>Bhuvneshwar</v>
      </c>
      <c r="K1174" s="1">
        <v>0</v>
      </c>
      <c r="L1174" s="1"/>
      <c r="M1174" s="1">
        <f t="shared" si="54"/>
        <v>25608</v>
      </c>
      <c r="N1174" s="1">
        <f t="shared" si="55"/>
        <v>25608</v>
      </c>
      <c r="O1174" s="1">
        <f t="shared" si="56"/>
        <v>0</v>
      </c>
    </row>
    <row r="1175" spans="1:15" x14ac:dyDescent="0.25">
      <c r="A1175" s="1" t="str">
        <v>Dharmacon</v>
      </c>
      <c r="B1175" s="1">
        <v>25608</v>
      </c>
      <c r="C1175" s="1" t="str">
        <v>O062425IN3302513G</v>
      </c>
      <c r="D1175" s="2">
        <v>45835</v>
      </c>
      <c r="E1175" s="2">
        <v>45845</v>
      </c>
      <c r="F1175" s="1" t="str">
        <v>M-018929-00-0005</v>
      </c>
      <c r="G1175" s="1">
        <v>1</v>
      </c>
      <c r="H1175" s="1">
        <v>1</v>
      </c>
      <c r="I1175" s="1">
        <v>0</v>
      </c>
      <c r="J1175" s="1" t="str">
        <v>Bhuvneshwar</v>
      </c>
      <c r="K1175" s="1">
        <v>0</v>
      </c>
      <c r="L1175" s="1"/>
      <c r="M1175" s="1">
        <f t="shared" si="54"/>
        <v>25608</v>
      </c>
      <c r="N1175" s="1">
        <f t="shared" si="55"/>
        <v>25608</v>
      </c>
      <c r="O1175" s="1">
        <f t="shared" si="56"/>
        <v>0</v>
      </c>
    </row>
    <row r="1176" spans="1:15" x14ac:dyDescent="0.25">
      <c r="A1176" s="1" t="str">
        <v>Dharmacon</v>
      </c>
      <c r="B1176" s="1">
        <v>25608</v>
      </c>
      <c r="C1176" s="1" t="str">
        <v>O062425IN3302513G</v>
      </c>
      <c r="D1176" s="2">
        <v>45835</v>
      </c>
      <c r="E1176" s="2">
        <v>45845</v>
      </c>
      <c r="F1176" s="1" t="str">
        <v>M-005326-00-0005</v>
      </c>
      <c r="G1176" s="1">
        <v>1</v>
      </c>
      <c r="H1176" s="1">
        <v>1</v>
      </c>
      <c r="I1176" s="1">
        <v>0</v>
      </c>
      <c r="J1176" s="1" t="str">
        <v>Bhuvneshwar</v>
      </c>
      <c r="K1176" s="1">
        <v>0</v>
      </c>
      <c r="L1176" s="1"/>
      <c r="M1176" s="1">
        <f t="shared" si="54"/>
        <v>25608</v>
      </c>
      <c r="N1176" s="1">
        <f t="shared" si="55"/>
        <v>25608</v>
      </c>
      <c r="O1176" s="1">
        <f t="shared" si="56"/>
        <v>0</v>
      </c>
    </row>
    <row r="1177" spans="1:15" x14ac:dyDescent="0.25">
      <c r="A1177" s="1" t="str">
        <v>Dharmacon</v>
      </c>
      <c r="B1177" s="1">
        <v>25608</v>
      </c>
      <c r="C1177" s="1" t="str">
        <v>O062425IN3302513G</v>
      </c>
      <c r="D1177" s="2">
        <v>45835</v>
      </c>
      <c r="E1177" s="2">
        <v>45845</v>
      </c>
      <c r="F1177" s="1" t="str">
        <v>M-014650-00-0005</v>
      </c>
      <c r="G1177" s="1">
        <v>1</v>
      </c>
      <c r="H1177" s="1">
        <v>1</v>
      </c>
      <c r="I1177" s="1">
        <v>0</v>
      </c>
      <c r="J1177" s="1" t="str">
        <v>Bhuvneshwar</v>
      </c>
      <c r="K1177" s="1">
        <v>0</v>
      </c>
      <c r="L1177" s="1"/>
      <c r="M1177" s="1">
        <f t="shared" si="54"/>
        <v>25608</v>
      </c>
      <c r="N1177" s="1">
        <f t="shared" si="55"/>
        <v>25608</v>
      </c>
      <c r="O1177" s="1">
        <f t="shared" si="56"/>
        <v>0</v>
      </c>
    </row>
    <row r="1178" spans="1:15" x14ac:dyDescent="0.25">
      <c r="A1178" s="1" t="str">
        <v>Dharmacon</v>
      </c>
      <c r="B1178" s="1">
        <v>25608</v>
      </c>
      <c r="C1178" s="1" t="str">
        <v>O062425IN3302513G</v>
      </c>
      <c r="D1178" s="2">
        <v>45835</v>
      </c>
      <c r="E1178" s="2">
        <v>45845</v>
      </c>
      <c r="F1178" s="1" t="str">
        <v>M-004401-03-0005</v>
      </c>
      <c r="G1178" s="1">
        <v>1</v>
      </c>
      <c r="H1178" s="1">
        <v>1</v>
      </c>
      <c r="I1178" s="1">
        <v>0</v>
      </c>
      <c r="J1178" s="1" t="str">
        <v>Bhuvneshwar</v>
      </c>
      <c r="K1178" s="1">
        <v>0</v>
      </c>
      <c r="L1178" s="1"/>
      <c r="M1178" s="1">
        <f t="shared" si="54"/>
        <v>25608</v>
      </c>
      <c r="N1178" s="1">
        <f t="shared" si="55"/>
        <v>25608</v>
      </c>
      <c r="O1178" s="1">
        <f t="shared" si="56"/>
        <v>0</v>
      </c>
    </row>
    <row r="1179" spans="1:15" x14ac:dyDescent="0.25">
      <c r="A1179" s="1" t="str">
        <v>Dharmacon</v>
      </c>
      <c r="B1179" s="1">
        <v>25608</v>
      </c>
      <c r="C1179" s="1" t="str">
        <v>O062425IN3302513G</v>
      </c>
      <c r="D1179" s="2">
        <v>45835</v>
      </c>
      <c r="E1179" s="2">
        <v>45845</v>
      </c>
      <c r="F1179" s="1" t="str">
        <v>M-016512-00-0005</v>
      </c>
      <c r="G1179" s="1">
        <v>1</v>
      </c>
      <c r="H1179" s="1">
        <v>1</v>
      </c>
      <c r="I1179" s="1">
        <v>0</v>
      </c>
      <c r="J1179" s="1" t="str">
        <v>Bhuvneshwar</v>
      </c>
      <c r="K1179" s="1">
        <v>0</v>
      </c>
      <c r="L1179" s="1"/>
      <c r="M1179" s="1">
        <f t="shared" si="54"/>
        <v>25608</v>
      </c>
      <c r="N1179" s="1">
        <f t="shared" si="55"/>
        <v>25608</v>
      </c>
      <c r="O1179" s="1">
        <f t="shared" si="56"/>
        <v>0</v>
      </c>
    </row>
    <row r="1180" spans="1:15" x14ac:dyDescent="0.25">
      <c r="A1180" s="1" t="str">
        <v>Dharmacon</v>
      </c>
      <c r="B1180" s="1">
        <v>66528</v>
      </c>
      <c r="C1180" s="1" t="str">
        <v>O062425IN3302513G</v>
      </c>
      <c r="D1180" s="2">
        <v>45835</v>
      </c>
      <c r="E1180" s="2">
        <v>45845</v>
      </c>
      <c r="F1180" s="1" t="str">
        <v>G-CUSTOM-1158658</v>
      </c>
      <c r="G1180" s="1">
        <v>1</v>
      </c>
      <c r="H1180" s="1">
        <v>1</v>
      </c>
      <c r="I1180" s="1">
        <v>0</v>
      </c>
      <c r="J1180" s="1" t="str">
        <v>Bhopal</v>
      </c>
      <c r="K1180" s="1">
        <v>0</v>
      </c>
      <c r="L1180" s="1"/>
      <c r="M1180" s="1">
        <f t="shared" si="54"/>
        <v>66528</v>
      </c>
      <c r="N1180" s="1">
        <f t="shared" si="55"/>
        <v>66528</v>
      </c>
      <c r="O1180" s="1">
        <f t="shared" si="56"/>
        <v>0</v>
      </c>
    </row>
    <row r="1181" spans="1:15" x14ac:dyDescent="0.25">
      <c r="A1181" s="1" t="str">
        <v>Dharmacon</v>
      </c>
      <c r="B1181" s="1">
        <v>7744</v>
      </c>
      <c r="C1181" s="1" t="str">
        <v>O062425IN3302513G</v>
      </c>
      <c r="D1181" s="2">
        <v>45835</v>
      </c>
      <c r="E1181" s="2">
        <v>45845</v>
      </c>
      <c r="F1181" s="1" t="str">
        <v>MHS6278-202808614</v>
      </c>
      <c r="G1181" s="1">
        <v>1</v>
      </c>
      <c r="H1181" s="1">
        <v>1</v>
      </c>
      <c r="I1181" s="1">
        <v>0</v>
      </c>
      <c r="J1181" s="1" t="str">
        <v>Pune</v>
      </c>
      <c r="K1181" s="1">
        <v>0</v>
      </c>
      <c r="L1181" s="1"/>
      <c r="M1181" s="1">
        <f t="shared" si="54"/>
        <v>7744</v>
      </c>
      <c r="N1181" s="1">
        <f t="shared" si="55"/>
        <v>7744</v>
      </c>
      <c r="O1181" s="1">
        <f t="shared" si="56"/>
        <v>0</v>
      </c>
    </row>
    <row r="1182" spans="1:15" x14ac:dyDescent="0.25">
      <c r="A1182" s="1" t="str">
        <v>Dharmacon</v>
      </c>
      <c r="B1182" s="1">
        <v>33176</v>
      </c>
      <c r="C1182" s="1" t="str">
        <v>O062425IN3302513G</v>
      </c>
      <c r="D1182" s="2">
        <v>45835</v>
      </c>
      <c r="E1182" s="2">
        <v>45845</v>
      </c>
      <c r="F1182" s="1" t="str">
        <v>RHS4740-EG4851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33176</v>
      </c>
      <c r="N1182" s="1">
        <f t="shared" si="55"/>
        <v>33176</v>
      </c>
      <c r="O1182" s="1">
        <f t="shared" si="56"/>
        <v>0</v>
      </c>
    </row>
    <row r="1183" spans="1:15" x14ac:dyDescent="0.25">
      <c r="A1183" s="1" t="str">
        <v>Dharmacon</v>
      </c>
      <c r="B1183" s="1">
        <v>33176</v>
      </c>
      <c r="C1183" s="1" t="str">
        <v>O062425IN3302513G</v>
      </c>
      <c r="D1183" s="2">
        <v>45835</v>
      </c>
      <c r="E1183" s="2">
        <v>45845</v>
      </c>
      <c r="F1183" s="1" t="str">
        <v>RHS4740-EG4853</v>
      </c>
      <c r="G1183" s="1">
        <v>1</v>
      </c>
      <c r="H1183" s="1">
        <v>1</v>
      </c>
      <c r="I1183" s="1">
        <v>0</v>
      </c>
      <c r="J1183" s="1" t="str">
        <v>Mumbai</v>
      </c>
      <c r="K1183" s="1">
        <v>0</v>
      </c>
      <c r="L1183" s="1"/>
      <c r="M1183" s="1">
        <f t="shared" si="54"/>
        <v>33176</v>
      </c>
      <c r="N1183" s="1">
        <f t="shared" si="55"/>
        <v>33176</v>
      </c>
      <c r="O1183" s="1">
        <f t="shared" si="56"/>
        <v>0</v>
      </c>
    </row>
    <row r="1184" spans="1:15" x14ac:dyDescent="0.25">
      <c r="A1184" s="1" t="str">
        <v>Dharmacon</v>
      </c>
      <c r="B1184" s="1">
        <v>33176</v>
      </c>
      <c r="C1184" s="1" t="str">
        <v>O062425IN3302513G</v>
      </c>
      <c r="D1184" s="2">
        <v>45835</v>
      </c>
      <c r="E1184" s="2">
        <v>45845</v>
      </c>
      <c r="F1184" s="1" t="str">
        <v>RHS4740-EG4854</v>
      </c>
      <c r="G1184" s="1">
        <v>1</v>
      </c>
      <c r="H1184" s="1">
        <v>1</v>
      </c>
      <c r="I1184" s="1">
        <v>0</v>
      </c>
      <c r="J1184" s="1" t="str">
        <v>Mumbai</v>
      </c>
      <c r="K1184" s="1">
        <v>0</v>
      </c>
      <c r="L1184" s="1"/>
      <c r="M1184" s="1">
        <f t="shared" si="54"/>
        <v>33176</v>
      </c>
      <c r="N1184" s="1">
        <f t="shared" si="55"/>
        <v>33176</v>
      </c>
      <c r="O1184" s="1">
        <f t="shared" si="56"/>
        <v>0</v>
      </c>
    </row>
    <row r="1185" spans="1:15" x14ac:dyDescent="0.25">
      <c r="A1185" s="1" t="str">
        <v>Dharmacon</v>
      </c>
      <c r="B1185" s="1">
        <v>33176</v>
      </c>
      <c r="C1185" s="1" t="str">
        <v>O062425IN3302513G</v>
      </c>
      <c r="D1185" s="2">
        <v>45835</v>
      </c>
      <c r="E1185" s="2">
        <v>45845</v>
      </c>
      <c r="F1185" s="1" t="str">
        <v>RHS4740-EG3673</v>
      </c>
      <c r="G1185" s="1">
        <v>1</v>
      </c>
      <c r="H1185" s="1">
        <v>1</v>
      </c>
      <c r="I1185" s="1">
        <v>0</v>
      </c>
      <c r="J1185" s="1" t="str">
        <v>Mumbai</v>
      </c>
      <c r="K1185" s="1">
        <v>0</v>
      </c>
      <c r="L1185" s="1"/>
      <c r="M1185" s="1">
        <f t="shared" si="54"/>
        <v>33176</v>
      </c>
      <c r="N1185" s="1">
        <f t="shared" si="55"/>
        <v>33176</v>
      </c>
      <c r="O1185" s="1">
        <f t="shared" si="56"/>
        <v>0</v>
      </c>
    </row>
    <row r="1186" spans="1:15" x14ac:dyDescent="0.25">
      <c r="A1186" s="1" t="str">
        <v>Dharmacon</v>
      </c>
      <c r="B1186" s="1">
        <v>0.88</v>
      </c>
      <c r="C1186" s="1" t="str">
        <v>O062425IN3302513G</v>
      </c>
      <c r="D1186" s="2">
        <v>45835</v>
      </c>
      <c r="E1186" s="2">
        <v>45845</v>
      </c>
      <c r="F1186" s="1" t="str">
        <v>PMAPUD</v>
      </c>
      <c r="G1186" s="1">
        <v>1</v>
      </c>
      <c r="H1186" s="1">
        <v>1</v>
      </c>
      <c r="I1186" s="1">
        <v>0</v>
      </c>
      <c r="J1186" s="1" t="str">
        <v>Bhopal</v>
      </c>
      <c r="K1186" s="1">
        <v>0</v>
      </c>
      <c r="L1186" s="1"/>
      <c r="M1186" s="1">
        <f t="shared" si="54"/>
        <v>0.88</v>
      </c>
      <c r="N1186" s="1">
        <f t="shared" si="55"/>
        <v>0.88</v>
      </c>
      <c r="O1186" s="1">
        <f t="shared" si="56"/>
        <v>0</v>
      </c>
    </row>
    <row r="1187" spans="1:15" x14ac:dyDescent="0.25">
      <c r="A1187" s="1" t="str">
        <v>Dharmacon</v>
      </c>
      <c r="B1187" s="1">
        <v>38808</v>
      </c>
      <c r="C1187" s="1" t="str">
        <v>RETURN FROM BIO SOLUTION</v>
      </c>
      <c r="D1187" s="2">
        <v>45845</v>
      </c>
      <c r="E1187" s="2">
        <v>45845</v>
      </c>
      <c r="F1187" s="1" t="str">
        <v>D-001810-10-20</v>
      </c>
      <c r="G1187" s="1">
        <v>1</v>
      </c>
      <c r="H1187" s="1">
        <v>1</v>
      </c>
      <c r="I1187" s="1">
        <v>0</v>
      </c>
      <c r="J1187" s="1" t="str">
        <v>Kalyani</v>
      </c>
      <c r="K1187" s="1">
        <v>0</v>
      </c>
      <c r="L1187" s="1"/>
      <c r="M1187" s="1">
        <f t="shared" si="54"/>
        <v>38808</v>
      </c>
      <c r="N1187" s="1">
        <f t="shared" si="55"/>
        <v>38808</v>
      </c>
      <c r="O1187" s="1">
        <f t="shared" si="56"/>
        <v>0</v>
      </c>
    </row>
    <row r="1188" spans="1:15" x14ac:dyDescent="0.25">
      <c r="A1188" s="1" t="str">
        <v>BioLegend</v>
      </c>
      <c r="B1188" s="1">
        <v>15276.8</v>
      </c>
      <c r="C1188" s="1" t="str">
        <v>RETURN FROM BIO HEALTH</v>
      </c>
      <c r="D1188" s="2" t="str">
        <v>RETURN FROM BIO HEALTH</v>
      </c>
      <c r="E1188" s="2">
        <v>45846</v>
      </c>
      <c r="F1188" s="1">
        <v>344812</v>
      </c>
      <c r="G1188" s="1">
        <v>1</v>
      </c>
      <c r="H1188" s="1">
        <v>0</v>
      </c>
      <c r="I1188" s="1">
        <v>1</v>
      </c>
      <c r="J1188" s="1" t="str">
        <v>STOCK</v>
      </c>
      <c r="K1188" s="1" t="str">
        <v>Priyanka Madam</v>
      </c>
      <c r="L1188" s="1"/>
      <c r="M1188" s="1">
        <f t="shared" si="54"/>
        <v>15276.8</v>
      </c>
      <c r="N1188" s="1">
        <f t="shared" si="55"/>
        <v>0</v>
      </c>
      <c r="O1188" s="1">
        <f t="shared" si="56"/>
        <v>15276.8</v>
      </c>
    </row>
    <row r="1189" spans="1:15" x14ac:dyDescent="0.25">
      <c r="A1189" s="1" t="str">
        <v>BioXcell</v>
      </c>
      <c r="B1189" s="1">
        <v>9081.6</v>
      </c>
      <c r="C1189" s="1">
        <v>175326</v>
      </c>
      <c r="D1189" s="2">
        <v>45841</v>
      </c>
      <c r="E1189" s="2">
        <v>45846</v>
      </c>
      <c r="F1189" s="1" t="str">
        <v>BE0150</v>
      </c>
      <c r="G1189" s="1">
        <v>1</v>
      </c>
      <c r="H1189" s="1">
        <v>1</v>
      </c>
      <c r="I1189" s="1">
        <v>0</v>
      </c>
      <c r="J1189" s="1" t="str">
        <v>Bhuvneshwar</v>
      </c>
      <c r="K1189" s="1">
        <v>0</v>
      </c>
      <c r="L1189" s="1"/>
      <c r="M1189" s="1">
        <f t="shared" si="54"/>
        <v>9081.6</v>
      </c>
      <c r="N1189" s="1">
        <f t="shared" si="55"/>
        <v>9081.6</v>
      </c>
      <c r="O1189" s="1">
        <f t="shared" si="56"/>
        <v>0</v>
      </c>
    </row>
    <row r="1190" spans="1:15" x14ac:dyDescent="0.25">
      <c r="A1190" s="1" t="str">
        <v>BioXcell</v>
      </c>
      <c r="B1190" s="1">
        <v>5174.3999999999996</v>
      </c>
      <c r="C1190" s="1">
        <v>175326</v>
      </c>
      <c r="D1190" s="2">
        <v>45841</v>
      </c>
      <c r="E1190" s="2">
        <v>45846</v>
      </c>
      <c r="F1190" s="1" t="str">
        <v>IP0070</v>
      </c>
      <c r="G1190" s="1">
        <v>1</v>
      </c>
      <c r="H1190" s="1">
        <v>1</v>
      </c>
      <c r="I1190" s="1">
        <v>0</v>
      </c>
      <c r="J1190" s="1" t="str">
        <v>Bhuvneshwar</v>
      </c>
      <c r="K1190" s="1">
        <v>0</v>
      </c>
      <c r="L1190" s="1"/>
      <c r="M1190" s="1">
        <f t="shared" si="54"/>
        <v>5174.3999999999996</v>
      </c>
      <c r="N1190" s="1">
        <f t="shared" si="55"/>
        <v>5174.3999999999996</v>
      </c>
      <c r="O1190" s="1">
        <f t="shared" si="56"/>
        <v>0</v>
      </c>
    </row>
    <row r="1191" spans="1:15" x14ac:dyDescent="0.25">
      <c r="A1191" s="1" t="str">
        <v>BioXcell</v>
      </c>
      <c r="B1191" s="1">
        <v>9081.6</v>
      </c>
      <c r="C1191" s="1">
        <v>175326</v>
      </c>
      <c r="D1191" s="2">
        <v>45841</v>
      </c>
      <c r="E1191" s="2">
        <v>45846</v>
      </c>
      <c r="F1191" s="1" t="str">
        <v>BE0004-1</v>
      </c>
      <c r="G1191" s="1">
        <v>1</v>
      </c>
      <c r="H1191" s="1">
        <v>1</v>
      </c>
      <c r="I1191" s="1">
        <v>0</v>
      </c>
      <c r="J1191" s="1" t="str">
        <v>Bhuvneshwar</v>
      </c>
      <c r="K1191" s="1">
        <v>0</v>
      </c>
      <c r="L1191" s="1"/>
      <c r="M1191" s="1">
        <f t="shared" si="54"/>
        <v>9081.6</v>
      </c>
      <c r="N1191" s="1">
        <f t="shared" si="55"/>
        <v>9081.6</v>
      </c>
      <c r="O1191" s="1">
        <f t="shared" si="56"/>
        <v>0</v>
      </c>
    </row>
    <row r="1192" spans="1:15" x14ac:dyDescent="0.25">
      <c r="A1192" s="1" t="str">
        <v>BioXcell</v>
      </c>
      <c r="B1192" s="1">
        <v>43296</v>
      </c>
      <c r="C1192" s="1">
        <v>175326</v>
      </c>
      <c r="D1192" s="2">
        <v>45841</v>
      </c>
      <c r="E1192" s="2">
        <v>45846</v>
      </c>
      <c r="F1192" s="1" t="str">
        <v>BP0003-1</v>
      </c>
      <c r="G1192" s="1">
        <v>1</v>
      </c>
      <c r="H1192" s="1">
        <v>1</v>
      </c>
      <c r="I1192" s="1">
        <v>0</v>
      </c>
      <c r="J1192" s="1" t="str">
        <v>Bhuvneshwar</v>
      </c>
      <c r="K1192" s="1">
        <v>0</v>
      </c>
      <c r="L1192" s="1"/>
      <c r="M1192" s="1">
        <f t="shared" si="54"/>
        <v>43296</v>
      </c>
      <c r="N1192" s="1">
        <f t="shared" si="55"/>
        <v>43296</v>
      </c>
      <c r="O1192" s="1">
        <f t="shared" si="56"/>
        <v>0</v>
      </c>
    </row>
    <row r="1193" spans="1:15" x14ac:dyDescent="0.25">
      <c r="A1193" s="1" t="str">
        <v>BioXcell</v>
      </c>
      <c r="B1193" s="1">
        <v>9081.6</v>
      </c>
      <c r="C1193" s="1">
        <v>175326</v>
      </c>
      <c r="D1193" s="2">
        <v>45841</v>
      </c>
      <c r="E1193" s="2">
        <v>45846</v>
      </c>
      <c r="F1193" s="1" t="str">
        <v>BE0173</v>
      </c>
      <c r="G1193" s="1">
        <v>1</v>
      </c>
      <c r="H1193" s="1">
        <v>1</v>
      </c>
      <c r="I1193" s="1">
        <v>0</v>
      </c>
      <c r="J1193" s="1" t="str">
        <v>Bhuvneshwar</v>
      </c>
      <c r="K1193" s="1">
        <v>0</v>
      </c>
      <c r="L1193" s="1"/>
      <c r="M1193" s="1">
        <f t="shared" si="54"/>
        <v>9081.6</v>
      </c>
      <c r="N1193" s="1">
        <f t="shared" si="55"/>
        <v>9081.6</v>
      </c>
      <c r="O1193" s="1">
        <f t="shared" si="56"/>
        <v>0</v>
      </c>
    </row>
    <row r="1194" spans="1:15" x14ac:dyDescent="0.25">
      <c r="A1194" s="1" t="str">
        <v>BioXcell</v>
      </c>
      <c r="B1194" s="1">
        <v>9081.6</v>
      </c>
      <c r="C1194" s="1">
        <v>175326</v>
      </c>
      <c r="D1194" s="2">
        <v>45841</v>
      </c>
      <c r="E1194" s="2">
        <v>45846</v>
      </c>
      <c r="F1194" s="1" t="str">
        <v>BE0058</v>
      </c>
      <c r="G1194" s="1">
        <v>1</v>
      </c>
      <c r="H1194" s="1">
        <v>1</v>
      </c>
      <c r="I1194" s="1">
        <v>0</v>
      </c>
      <c r="J1194" s="1" t="str">
        <v>Bhuvneshwar</v>
      </c>
      <c r="K1194" s="1">
        <v>0</v>
      </c>
      <c r="L1194" s="1"/>
      <c r="M1194" s="1">
        <f t="shared" si="54"/>
        <v>9081.6</v>
      </c>
      <c r="N1194" s="1">
        <f t="shared" si="55"/>
        <v>9081.6</v>
      </c>
      <c r="O1194" s="1">
        <f t="shared" si="56"/>
        <v>0</v>
      </c>
    </row>
    <row r="1195" spans="1:15" x14ac:dyDescent="0.25">
      <c r="A1195" s="1" t="str">
        <v>BioXcell</v>
      </c>
      <c r="B1195" s="1">
        <v>9081.6</v>
      </c>
      <c r="C1195" s="1">
        <v>175326</v>
      </c>
      <c r="D1195" s="2">
        <v>45841</v>
      </c>
      <c r="E1195" s="2">
        <v>45846</v>
      </c>
      <c r="F1195" s="1" t="str">
        <v>BE0055</v>
      </c>
      <c r="G1195" s="1">
        <v>1</v>
      </c>
      <c r="H1195" s="1">
        <v>1</v>
      </c>
      <c r="I1195" s="1">
        <v>0</v>
      </c>
      <c r="J1195" s="1" t="str">
        <v>Bhuvneshwar</v>
      </c>
      <c r="K1195" s="1">
        <v>0</v>
      </c>
      <c r="L1195" s="1"/>
      <c r="M1195" s="1">
        <f t="shared" si="54"/>
        <v>9081.6</v>
      </c>
      <c r="N1195" s="1">
        <f t="shared" si="55"/>
        <v>9081.6</v>
      </c>
      <c r="O1195" s="1">
        <f t="shared" si="56"/>
        <v>0</v>
      </c>
    </row>
    <row r="1196" spans="1:15" x14ac:dyDescent="0.25">
      <c r="A1196" s="1" t="str">
        <v>BioXcell</v>
      </c>
      <c r="B1196" s="1">
        <v>5174.3999999999996</v>
      </c>
      <c r="C1196" s="1">
        <v>175326</v>
      </c>
      <c r="D1196" s="2">
        <v>45841</v>
      </c>
      <c r="E1196" s="2">
        <v>45846</v>
      </c>
      <c r="F1196" s="1" t="str">
        <v>IPT080</v>
      </c>
      <c r="G1196" s="1">
        <v>1</v>
      </c>
      <c r="H1196" s="1">
        <v>1</v>
      </c>
      <c r="I1196" s="1">
        <v>0</v>
      </c>
      <c r="J1196" s="1" t="str">
        <v>Bhuvneshwar</v>
      </c>
      <c r="K1196" s="1">
        <v>0</v>
      </c>
      <c r="L1196" s="1"/>
      <c r="M1196" s="1">
        <f t="shared" si="54"/>
        <v>5174.3999999999996</v>
      </c>
      <c r="N1196" s="1">
        <f t="shared" si="55"/>
        <v>5174.3999999999996</v>
      </c>
      <c r="O1196" s="1">
        <f t="shared" si="56"/>
        <v>0</v>
      </c>
    </row>
    <row r="1197" spans="1:15" x14ac:dyDescent="0.25">
      <c r="A1197" s="1" t="str">
        <v>BioXcell</v>
      </c>
      <c r="B1197" s="1">
        <v>9081.6</v>
      </c>
      <c r="C1197" s="1">
        <v>175326</v>
      </c>
      <c r="D1197" s="2">
        <v>45841</v>
      </c>
      <c r="E1197" s="2">
        <v>45846</v>
      </c>
      <c r="F1197" s="1" t="str">
        <v>BE0075</v>
      </c>
      <c r="G1197" s="1">
        <v>1</v>
      </c>
      <c r="H1197" s="1">
        <v>1</v>
      </c>
      <c r="I1197" s="1">
        <v>0</v>
      </c>
      <c r="J1197" s="1" t="str">
        <v>Bhuvneshwar</v>
      </c>
      <c r="K1197" s="1">
        <v>0</v>
      </c>
      <c r="L1197" s="1"/>
      <c r="M1197" s="1">
        <f t="shared" si="54"/>
        <v>9081.6</v>
      </c>
      <c r="N1197" s="1">
        <f t="shared" si="55"/>
        <v>9081.6</v>
      </c>
      <c r="O1197" s="1">
        <f t="shared" si="56"/>
        <v>0</v>
      </c>
    </row>
    <row r="1198" spans="1:15" x14ac:dyDescent="0.25">
      <c r="A1198" s="1" t="str">
        <v>BioXcell</v>
      </c>
      <c r="B1198" s="1">
        <v>9081.6</v>
      </c>
      <c r="C1198" s="1">
        <v>175326</v>
      </c>
      <c r="D1198" s="2">
        <v>45841</v>
      </c>
      <c r="E1198" s="2">
        <v>45846</v>
      </c>
      <c r="F1198" s="1" t="str">
        <v>BE0051</v>
      </c>
      <c r="G1198" s="1">
        <v>1</v>
      </c>
      <c r="H1198" s="1">
        <v>1</v>
      </c>
      <c r="I1198" s="1">
        <v>0</v>
      </c>
      <c r="J1198" s="1" t="str">
        <v>Bhopal</v>
      </c>
      <c r="K1198" s="1">
        <v>0</v>
      </c>
      <c r="L1198" s="1"/>
      <c r="M1198" s="1">
        <f t="shared" si="54"/>
        <v>9081.6</v>
      </c>
      <c r="N1198" s="1">
        <f t="shared" si="55"/>
        <v>9081.6</v>
      </c>
      <c r="O1198" s="1">
        <f t="shared" si="56"/>
        <v>0</v>
      </c>
    </row>
    <row r="1199" spans="1:15" x14ac:dyDescent="0.25">
      <c r="A1199" s="1" t="str">
        <v>BioXcell</v>
      </c>
      <c r="B1199" s="1">
        <v>9081.6</v>
      </c>
      <c r="C1199" s="1">
        <v>175326</v>
      </c>
      <c r="D1199" s="2">
        <v>45841</v>
      </c>
      <c r="E1199" s="2">
        <v>45846</v>
      </c>
      <c r="F1199" s="1" t="str">
        <v>BE0016-2</v>
      </c>
      <c r="G1199" s="1">
        <v>1</v>
      </c>
      <c r="H1199" s="1">
        <v>1</v>
      </c>
      <c r="I1199" s="1">
        <v>0</v>
      </c>
      <c r="J1199" s="1" t="str">
        <v>Bhopal</v>
      </c>
      <c r="K1199" s="1">
        <v>0</v>
      </c>
      <c r="L1199" s="1"/>
      <c r="M1199" s="1">
        <f t="shared" si="54"/>
        <v>9081.6</v>
      </c>
      <c r="N1199" s="1">
        <f t="shared" si="55"/>
        <v>9081.6</v>
      </c>
      <c r="O1199" s="1">
        <f t="shared" si="56"/>
        <v>0</v>
      </c>
    </row>
    <row r="1200" spans="1:15" x14ac:dyDescent="0.25">
      <c r="A1200" s="1" t="str">
        <v>BioXcell</v>
      </c>
      <c r="B1200" s="1">
        <v>9081.6</v>
      </c>
      <c r="C1200" s="1">
        <v>175326</v>
      </c>
      <c r="D1200" s="2">
        <v>45841</v>
      </c>
      <c r="E1200" s="2">
        <v>45846</v>
      </c>
      <c r="F1200" s="1" t="str">
        <v>BE0057</v>
      </c>
      <c r="G1200" s="1">
        <v>1</v>
      </c>
      <c r="H1200" s="1">
        <v>1</v>
      </c>
      <c r="I1200" s="1">
        <v>0</v>
      </c>
      <c r="J1200" s="1" t="str">
        <v>Bhopal</v>
      </c>
      <c r="K1200" s="1">
        <v>0</v>
      </c>
      <c r="L1200" s="1"/>
      <c r="M1200" s="1">
        <f t="shared" si="54"/>
        <v>9081.6</v>
      </c>
      <c r="N1200" s="1">
        <f t="shared" si="55"/>
        <v>9081.6</v>
      </c>
      <c r="O1200" s="1">
        <f t="shared" si="56"/>
        <v>0</v>
      </c>
    </row>
    <row r="1201" spans="1:15" x14ac:dyDescent="0.25">
      <c r="A1201" s="1" t="str">
        <v>BioXcell</v>
      </c>
      <c r="B1201" s="1">
        <v>2314083.2000000002</v>
      </c>
      <c r="C1201" s="1">
        <v>175326</v>
      </c>
      <c r="D1201" s="2">
        <v>45841</v>
      </c>
      <c r="E1201" s="2">
        <v>45846</v>
      </c>
      <c r="F1201" s="1" t="str">
        <v>BE0083</v>
      </c>
      <c r="G1201" s="1">
        <v>2</v>
      </c>
      <c r="H1201" s="1">
        <v>2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4628166.4000000004</v>
      </c>
      <c r="N1201" s="1">
        <f t="shared" si="55"/>
        <v>4628166.4000000004</v>
      </c>
      <c r="O1201" s="1">
        <f t="shared" si="56"/>
        <v>0</v>
      </c>
    </row>
    <row r="1202" spans="1:15" x14ac:dyDescent="0.25">
      <c r="A1202" s="1" t="str">
        <v>Mabtech</v>
      </c>
      <c r="B1202" s="1">
        <v>180180</v>
      </c>
      <c r="C1202" s="1">
        <v>44325</v>
      </c>
      <c r="D1202" s="2">
        <v>45841</v>
      </c>
      <c r="E1202" s="2">
        <v>45846</v>
      </c>
      <c r="F1202" s="1" t="str">
        <v>3420-4AST-10</v>
      </c>
      <c r="G1202" s="1">
        <v>1</v>
      </c>
      <c r="H1202" s="1">
        <v>1</v>
      </c>
      <c r="I1202" s="1">
        <v>0</v>
      </c>
      <c r="J1202" s="1" t="str">
        <v>Banglore</v>
      </c>
      <c r="K1202" s="1">
        <v>0</v>
      </c>
      <c r="L1202" s="1"/>
      <c r="M1202" s="1">
        <f t="shared" si="54"/>
        <v>180180</v>
      </c>
      <c r="N1202" s="1">
        <f t="shared" si="55"/>
        <v>180180</v>
      </c>
      <c r="O1202" s="1">
        <f t="shared" si="56"/>
        <v>0</v>
      </c>
    </row>
    <row r="1203" spans="1:15" x14ac:dyDescent="0.25">
      <c r="A1203" s="1" t="str">
        <v>Mabtech</v>
      </c>
      <c r="B1203" s="1">
        <v>39732</v>
      </c>
      <c r="C1203" s="1">
        <v>44325</v>
      </c>
      <c r="D1203" s="2">
        <v>45841</v>
      </c>
      <c r="E1203" s="2">
        <v>45846</v>
      </c>
      <c r="F1203" s="1" t="str">
        <v>3321-4AST-2</v>
      </c>
      <c r="G1203" s="1">
        <v>3</v>
      </c>
      <c r="H1203" s="1">
        <v>3</v>
      </c>
      <c r="I1203" s="1">
        <v>0</v>
      </c>
      <c r="J1203" s="1" t="str">
        <v>Banglore</v>
      </c>
      <c r="K1203" s="1">
        <v>0</v>
      </c>
      <c r="L1203" s="1"/>
      <c r="M1203" s="1">
        <f t="shared" si="54"/>
        <v>119196</v>
      </c>
      <c r="N1203" s="1">
        <f t="shared" si="55"/>
        <v>119196</v>
      </c>
      <c r="O1203" s="1">
        <f t="shared" si="56"/>
        <v>0</v>
      </c>
    </row>
    <row r="1204" spans="1:15" x14ac:dyDescent="0.25">
      <c r="A1204" s="1" t="str">
        <v>Sartorius</v>
      </c>
      <c r="B1204" s="1">
        <v>30000</v>
      </c>
      <c r="C1204" s="1" t="str">
        <v>251519301385</v>
      </c>
      <c r="D1204" s="2">
        <v>45840</v>
      </c>
      <c r="E1204" s="2">
        <v>45846</v>
      </c>
      <c r="F1204" s="1" t="str">
        <v>LH-729240</v>
      </c>
      <c r="G1204" s="1">
        <v>1</v>
      </c>
      <c r="H1204" s="1">
        <v>1</v>
      </c>
      <c r="I1204" s="1">
        <v>0</v>
      </c>
      <c r="J1204" s="1" t="str">
        <v>Delhi</v>
      </c>
      <c r="K1204" s="1">
        <v>0</v>
      </c>
      <c r="L1204" s="1"/>
      <c r="M1204" s="1">
        <f t="shared" si="54"/>
        <v>30000</v>
      </c>
      <c r="N1204" s="1">
        <f t="shared" si="55"/>
        <v>30000</v>
      </c>
      <c r="O1204" s="1">
        <f t="shared" si="56"/>
        <v>0</v>
      </c>
    </row>
    <row r="1205" spans="1:15" x14ac:dyDescent="0.25">
      <c r="A1205" s="1" t="str">
        <v>Sartorius</v>
      </c>
      <c r="B1205" s="1">
        <v>28000</v>
      </c>
      <c r="C1205" s="1" t="str">
        <v>251519301385</v>
      </c>
      <c r="D1205" s="2">
        <v>45840</v>
      </c>
      <c r="E1205" s="2">
        <v>45846</v>
      </c>
      <c r="F1205" s="1" t="str">
        <v>LH-729130</v>
      </c>
      <c r="G1205" s="1">
        <v>1</v>
      </c>
      <c r="H1205" s="1">
        <v>1</v>
      </c>
      <c r="I1205" s="1">
        <v>0</v>
      </c>
      <c r="J1205" s="1" t="str">
        <v>Delhi</v>
      </c>
      <c r="K1205" s="1">
        <v>0</v>
      </c>
      <c r="L1205" s="1"/>
      <c r="M1205" s="1">
        <f t="shared" si="54"/>
        <v>28000</v>
      </c>
      <c r="N1205" s="1">
        <f t="shared" si="55"/>
        <v>28000</v>
      </c>
      <c r="O1205" s="1">
        <f t="shared" si="56"/>
        <v>0</v>
      </c>
    </row>
    <row r="1206" spans="1:15" x14ac:dyDescent="0.25">
      <c r="A1206" s="1" t="str">
        <v>TargetMol</v>
      </c>
      <c r="B1206" s="1">
        <v>13024</v>
      </c>
      <c r="C1206" s="1" t="str">
        <v>INV250703-059</v>
      </c>
      <c r="D1206" s="2">
        <v>45841</v>
      </c>
      <c r="E1206" s="2">
        <v>45846</v>
      </c>
      <c r="F1206" s="1" t="str">
        <v xml:space="preserve">C200-3790 </v>
      </c>
      <c r="G1206" s="1">
        <v>1</v>
      </c>
      <c r="H1206" s="1">
        <v>1</v>
      </c>
      <c r="I1206" s="1">
        <v>0</v>
      </c>
      <c r="J1206" s="1" t="str">
        <v>Pune</v>
      </c>
      <c r="K1206" s="1">
        <v>0</v>
      </c>
      <c r="L1206" s="1"/>
      <c r="M1206" s="1">
        <f t="shared" si="54"/>
        <v>13024</v>
      </c>
      <c r="N1206" s="1">
        <f t="shared" si="55"/>
        <v>13024</v>
      </c>
      <c r="O1206" s="1">
        <f t="shared" si="56"/>
        <v>0</v>
      </c>
    </row>
    <row r="1207" spans="1:15" x14ac:dyDescent="0.25">
      <c r="A1207" s="1" t="str">
        <v>TargetMol</v>
      </c>
      <c r="B1207" s="1">
        <v>13024</v>
      </c>
      <c r="C1207" s="1" t="str">
        <v>INV250703-059</v>
      </c>
      <c r="D1207" s="2">
        <v>45841</v>
      </c>
      <c r="E1207" s="2">
        <v>45846</v>
      </c>
      <c r="F1207" s="1" t="str">
        <v xml:space="preserve">F2158-2187 </v>
      </c>
      <c r="G1207" s="1">
        <v>1</v>
      </c>
      <c r="H1207" s="1">
        <v>1</v>
      </c>
      <c r="I1207" s="1">
        <v>0</v>
      </c>
      <c r="J1207" s="1" t="str">
        <v>Pune</v>
      </c>
      <c r="K1207" s="1">
        <v>0</v>
      </c>
      <c r="L1207" s="1"/>
      <c r="M1207" s="1">
        <f t="shared" si="54"/>
        <v>13024</v>
      </c>
      <c r="N1207" s="1">
        <f t="shared" si="55"/>
        <v>13024</v>
      </c>
      <c r="O1207" s="1">
        <f t="shared" si="56"/>
        <v>0</v>
      </c>
    </row>
    <row r="1208" spans="1:15" x14ac:dyDescent="0.25">
      <c r="A1208" s="1" t="str">
        <v>TargetMol</v>
      </c>
      <c r="B1208" s="1">
        <v>24552</v>
      </c>
      <c r="C1208" s="1" t="str">
        <v>INV250703-059</v>
      </c>
      <c r="D1208" s="2">
        <v>45841</v>
      </c>
      <c r="E1208" s="2">
        <v>45846</v>
      </c>
      <c r="F1208" s="1" t="str">
        <v xml:space="preserve">STOCK1N-76921 </v>
      </c>
      <c r="G1208" s="1">
        <v>1</v>
      </c>
      <c r="H1208" s="1">
        <v>1</v>
      </c>
      <c r="I1208" s="1">
        <v>0</v>
      </c>
      <c r="J1208" s="1" t="str">
        <v>Pune</v>
      </c>
      <c r="K1208" s="1">
        <v>0</v>
      </c>
      <c r="L1208" s="1"/>
      <c r="M1208" s="1">
        <f t="shared" si="54"/>
        <v>24552</v>
      </c>
      <c r="N1208" s="1">
        <f t="shared" si="55"/>
        <v>24552</v>
      </c>
      <c r="O1208" s="1">
        <f t="shared" si="56"/>
        <v>0</v>
      </c>
    </row>
    <row r="1209" spans="1:15" x14ac:dyDescent="0.25">
      <c r="A1209" s="1" t="str">
        <v>TargetMol</v>
      </c>
      <c r="B1209" s="1">
        <v>13288</v>
      </c>
      <c r="C1209" s="1" t="str">
        <v>INV250703-059</v>
      </c>
      <c r="D1209" s="2">
        <v>45841</v>
      </c>
      <c r="E1209" s="2">
        <v>45846</v>
      </c>
      <c r="F1209" s="1" t="str">
        <v xml:space="preserve">Z57234540 </v>
      </c>
      <c r="G1209" s="1">
        <v>1</v>
      </c>
      <c r="H1209" s="1">
        <v>1</v>
      </c>
      <c r="I1209" s="1">
        <v>0</v>
      </c>
      <c r="J1209" s="1" t="str">
        <v>Pune</v>
      </c>
      <c r="K1209" s="1">
        <v>0</v>
      </c>
      <c r="L1209" s="1"/>
      <c r="M1209" s="1">
        <f t="shared" si="54"/>
        <v>13288</v>
      </c>
      <c r="N1209" s="1">
        <f t="shared" si="55"/>
        <v>13288</v>
      </c>
      <c r="O1209" s="1">
        <f t="shared" si="56"/>
        <v>0</v>
      </c>
    </row>
    <row r="1210" spans="1:15" x14ac:dyDescent="0.25">
      <c r="A1210" s="1" t="str">
        <v>TargetMol</v>
      </c>
      <c r="B1210" s="1">
        <v>7920</v>
      </c>
      <c r="C1210" s="1" t="str">
        <v>INV250703-059</v>
      </c>
      <c r="D1210" s="2">
        <v>45841</v>
      </c>
      <c r="E1210" s="2">
        <v>45846</v>
      </c>
      <c r="F1210" s="1" t="str">
        <v xml:space="preserve">STOCK1N-93222 </v>
      </c>
      <c r="G1210" s="1">
        <v>1</v>
      </c>
      <c r="H1210" s="1">
        <v>1</v>
      </c>
      <c r="I1210" s="1">
        <v>0</v>
      </c>
      <c r="J1210" s="1" t="str">
        <v>Pune</v>
      </c>
      <c r="K1210" s="1">
        <v>0</v>
      </c>
      <c r="L1210" s="1"/>
      <c r="M1210" s="1">
        <f t="shared" si="54"/>
        <v>7920</v>
      </c>
      <c r="N1210" s="1">
        <f t="shared" si="55"/>
        <v>7920</v>
      </c>
      <c r="O1210" s="1">
        <f t="shared" si="56"/>
        <v>0</v>
      </c>
    </row>
    <row r="1211" spans="1:15" x14ac:dyDescent="0.25">
      <c r="A1211" s="1" t="str">
        <v>TargetMol</v>
      </c>
      <c r="B1211" s="1">
        <v>7920</v>
      </c>
      <c r="C1211" s="1" t="str">
        <v>INV250703-059</v>
      </c>
      <c r="D1211" s="2">
        <v>45841</v>
      </c>
      <c r="E1211" s="2">
        <v>45846</v>
      </c>
      <c r="F1211" s="1">
        <v>8916342</v>
      </c>
      <c r="G1211" s="1">
        <v>1</v>
      </c>
      <c r="H1211" s="1">
        <v>1</v>
      </c>
      <c r="I1211" s="1">
        <v>0</v>
      </c>
      <c r="J1211" s="1" t="str">
        <v>Pune</v>
      </c>
      <c r="K1211" s="1">
        <v>0</v>
      </c>
      <c r="L1211" s="1"/>
      <c r="M1211" s="1">
        <f t="shared" si="54"/>
        <v>7920</v>
      </c>
      <c r="N1211" s="1">
        <f t="shared" si="55"/>
        <v>7920</v>
      </c>
      <c r="O1211" s="1">
        <f t="shared" si="56"/>
        <v>0</v>
      </c>
    </row>
    <row r="1212" spans="1:15" x14ac:dyDescent="0.25">
      <c r="A1212" s="1" t="str">
        <v>TargetMol</v>
      </c>
      <c r="B1212" s="1">
        <v>15136</v>
      </c>
      <c r="C1212" s="1" t="str">
        <v>INV250703-059</v>
      </c>
      <c r="D1212" s="2">
        <v>45841</v>
      </c>
      <c r="E1212" s="2">
        <v>45846</v>
      </c>
      <c r="F1212" s="1" t="str">
        <v xml:space="preserve">STOCK1N-08538 </v>
      </c>
      <c r="G1212" s="1">
        <v>1</v>
      </c>
      <c r="H1212" s="1">
        <v>1</v>
      </c>
      <c r="I1212" s="1">
        <v>0</v>
      </c>
      <c r="J1212" s="1" t="str">
        <v>Pune</v>
      </c>
      <c r="K1212" s="1">
        <v>0</v>
      </c>
      <c r="L1212" s="1"/>
      <c r="M1212" s="1">
        <f t="shared" si="54"/>
        <v>15136</v>
      </c>
      <c r="N1212" s="1">
        <f t="shared" si="55"/>
        <v>15136</v>
      </c>
      <c r="O1212" s="1">
        <f t="shared" si="56"/>
        <v>0</v>
      </c>
    </row>
    <row r="1213" spans="1:15" x14ac:dyDescent="0.25">
      <c r="A1213" s="1" t="str">
        <v>TargetMol</v>
      </c>
      <c r="B1213" s="1">
        <v>7920</v>
      </c>
      <c r="C1213" s="1" t="str">
        <v>INV250703-059</v>
      </c>
      <c r="D1213" s="2">
        <v>45841</v>
      </c>
      <c r="E1213" s="2">
        <v>45846</v>
      </c>
      <c r="F1213" s="1" t="str">
        <v xml:space="preserve">STOCK1N-92020 </v>
      </c>
      <c r="G1213" s="1">
        <v>1</v>
      </c>
      <c r="H1213" s="1">
        <v>1</v>
      </c>
      <c r="I1213" s="1">
        <v>0</v>
      </c>
      <c r="J1213" s="1" t="str">
        <v>Pune</v>
      </c>
      <c r="K1213" s="1">
        <v>0</v>
      </c>
      <c r="L1213" s="1"/>
      <c r="M1213" s="1">
        <f t="shared" si="54"/>
        <v>7920</v>
      </c>
      <c r="N1213" s="1">
        <f t="shared" si="55"/>
        <v>7920</v>
      </c>
      <c r="O1213" s="1">
        <f t="shared" si="56"/>
        <v>0</v>
      </c>
    </row>
    <row r="1214" spans="1:15" x14ac:dyDescent="0.25">
      <c r="A1214" s="1" t="str">
        <v>TargetMol</v>
      </c>
      <c r="B1214" s="1">
        <v>7920</v>
      </c>
      <c r="C1214" s="1" t="str">
        <v>INV250703-059</v>
      </c>
      <c r="D1214" s="2">
        <v>45841</v>
      </c>
      <c r="E1214" s="2">
        <v>45846</v>
      </c>
      <c r="F1214" s="1" t="str">
        <v xml:space="preserve">Z1258981389 </v>
      </c>
      <c r="G1214" s="1">
        <v>1</v>
      </c>
      <c r="H1214" s="1">
        <v>1</v>
      </c>
      <c r="I1214" s="1">
        <v>0</v>
      </c>
      <c r="J1214" s="1" t="str">
        <v>Pune</v>
      </c>
      <c r="K1214" s="1">
        <v>0</v>
      </c>
      <c r="L1214" s="1"/>
      <c r="M1214" s="1">
        <f t="shared" si="54"/>
        <v>7920</v>
      </c>
      <c r="N1214" s="1">
        <f t="shared" si="55"/>
        <v>7920</v>
      </c>
      <c r="O1214" s="1">
        <f t="shared" si="56"/>
        <v>0</v>
      </c>
    </row>
    <row r="1215" spans="1:15" x14ac:dyDescent="0.25">
      <c r="A1215" s="1" t="str">
        <v>TargetMol</v>
      </c>
      <c r="B1215" s="1">
        <v>7920</v>
      </c>
      <c r="C1215" s="1" t="str">
        <v>INV250703-059</v>
      </c>
      <c r="D1215" s="2">
        <v>45841</v>
      </c>
      <c r="E1215" s="2">
        <v>45846</v>
      </c>
      <c r="F1215" s="1" t="str">
        <v xml:space="preserve">STOCK1N-74690 </v>
      </c>
      <c r="G1215" s="1">
        <v>1</v>
      </c>
      <c r="H1215" s="1">
        <v>1</v>
      </c>
      <c r="I1215" s="1">
        <v>0</v>
      </c>
      <c r="J1215" s="1" t="str">
        <v>Pune</v>
      </c>
      <c r="K1215" s="1">
        <v>0</v>
      </c>
      <c r="L1215" s="1"/>
      <c r="M1215" s="1">
        <f t="shared" si="54"/>
        <v>7920</v>
      </c>
      <c r="N1215" s="1">
        <f t="shared" si="55"/>
        <v>7920</v>
      </c>
      <c r="O1215" s="1">
        <f t="shared" si="56"/>
        <v>0</v>
      </c>
    </row>
    <row r="1216" spans="1:15" x14ac:dyDescent="0.25">
      <c r="A1216" s="1" t="str">
        <v>TargetMol</v>
      </c>
      <c r="B1216" s="1">
        <v>2217.6</v>
      </c>
      <c r="C1216" s="1" t="str">
        <v>INV250703-060</v>
      </c>
      <c r="D1216" s="2">
        <v>45841</v>
      </c>
      <c r="E1216" s="2">
        <v>45846</v>
      </c>
      <c r="F1216" s="1" t="str">
        <v xml:space="preserve">T65118 </v>
      </c>
      <c r="G1216" s="1">
        <v>1</v>
      </c>
      <c r="H1216" s="1">
        <v>1</v>
      </c>
      <c r="I1216" s="1">
        <v>0</v>
      </c>
      <c r="J1216" s="1" t="str">
        <v>Delhi</v>
      </c>
      <c r="K1216" s="1">
        <v>0</v>
      </c>
      <c r="L1216" s="1"/>
      <c r="M1216" s="1">
        <f t="shared" si="54"/>
        <v>2217.6</v>
      </c>
      <c r="N1216" s="1">
        <f t="shared" si="55"/>
        <v>2217.6</v>
      </c>
      <c r="O1216" s="1">
        <f t="shared" si="56"/>
        <v>0</v>
      </c>
    </row>
    <row r="1217" spans="1:15" x14ac:dyDescent="0.25">
      <c r="A1217" s="1" t="str">
        <v>TargetMol</v>
      </c>
      <c r="B1217" s="1">
        <v>1953.6</v>
      </c>
      <c r="C1217" s="1" t="str">
        <v>INV250703-060</v>
      </c>
      <c r="D1217" s="2">
        <v>45841</v>
      </c>
      <c r="E1217" s="2">
        <v>45846</v>
      </c>
      <c r="F1217" s="1" t="str">
        <v xml:space="preserve">T2665 </v>
      </c>
      <c r="G1217" s="1">
        <v>1</v>
      </c>
      <c r="H1217" s="1">
        <v>1</v>
      </c>
      <c r="I1217" s="1">
        <v>0</v>
      </c>
      <c r="J1217" s="1" t="str">
        <v>Mumbai</v>
      </c>
      <c r="K1217" s="1">
        <v>0</v>
      </c>
      <c r="L1217" s="1"/>
      <c r="M1217" s="1">
        <f t="shared" si="54"/>
        <v>1953.6</v>
      </c>
      <c r="N1217" s="1">
        <f t="shared" si="55"/>
        <v>1953.6</v>
      </c>
      <c r="O1217" s="1">
        <f t="shared" si="56"/>
        <v>0</v>
      </c>
    </row>
    <row r="1218" spans="1:15" x14ac:dyDescent="0.25">
      <c r="A1218" s="1" t="str">
        <v>TargetMol</v>
      </c>
      <c r="B1218" s="1">
        <v>26030.400000000001</v>
      </c>
      <c r="C1218" s="1" t="str">
        <v>INV250703-061</v>
      </c>
      <c r="D1218" s="2">
        <v>45841</v>
      </c>
      <c r="E1218" s="2">
        <v>45846</v>
      </c>
      <c r="F1218" s="1" t="str">
        <v xml:space="preserve">T9410 </v>
      </c>
      <c r="G1218" s="1">
        <v>1</v>
      </c>
      <c r="H1218" s="1">
        <v>1</v>
      </c>
      <c r="I1218" s="1">
        <v>0</v>
      </c>
      <c r="J1218" s="1" t="str">
        <v>Hyderabad</v>
      </c>
      <c r="K1218" s="1">
        <v>0</v>
      </c>
      <c r="L1218" s="1"/>
      <c r="M1218" s="1">
        <f t="shared" si="54"/>
        <v>26030.400000000001</v>
      </c>
      <c r="N1218" s="1">
        <f t="shared" si="55"/>
        <v>26030.400000000001</v>
      </c>
      <c r="O1218" s="1">
        <f t="shared" si="56"/>
        <v>0</v>
      </c>
    </row>
    <row r="1219" spans="1:15" x14ac:dyDescent="0.25">
      <c r="A1219" s="1" t="str">
        <v>TargetMol</v>
      </c>
      <c r="B1219" s="1">
        <v>440</v>
      </c>
      <c r="C1219" s="1" t="str">
        <v>INV250703-061</v>
      </c>
      <c r="D1219" s="2">
        <v>45841</v>
      </c>
      <c r="E1219" s="2">
        <v>45846</v>
      </c>
      <c r="F1219" s="1" t="str">
        <v xml:space="preserve">T15388 </v>
      </c>
      <c r="G1219" s="1">
        <v>1</v>
      </c>
      <c r="H1219" s="1">
        <v>1</v>
      </c>
      <c r="I1219" s="1">
        <v>0</v>
      </c>
      <c r="J1219" s="1" t="str">
        <v>Delhi</v>
      </c>
      <c r="K1219" s="1">
        <v>0</v>
      </c>
      <c r="L1219" s="1"/>
      <c r="M1219" s="1">
        <f t="shared" ref="M1219:M1282" si="57">G1219*B1219</f>
        <v>440</v>
      </c>
      <c r="N1219" s="1">
        <f t="shared" ref="N1219:N1282" si="58">H1219*B1219</f>
        <v>440</v>
      </c>
      <c r="O1219" s="1">
        <f t="shared" ref="O1219:O1282" si="59">I1219*B1219</f>
        <v>0</v>
      </c>
    </row>
    <row r="1220" spans="1:15" x14ac:dyDescent="0.25">
      <c r="A1220" s="1" t="str">
        <v>TargetMol</v>
      </c>
      <c r="B1220" s="1">
        <v>440</v>
      </c>
      <c r="C1220" s="1" t="str">
        <v>INV250703-062</v>
      </c>
      <c r="D1220" s="2">
        <v>45841</v>
      </c>
      <c r="E1220" s="2">
        <v>45846</v>
      </c>
      <c r="F1220" s="1" t="str">
        <v xml:space="preserve">T0948L </v>
      </c>
      <c r="G1220" s="1">
        <v>1</v>
      </c>
      <c r="H1220" s="1">
        <v>1</v>
      </c>
      <c r="I1220" s="1">
        <v>0</v>
      </c>
      <c r="J1220" s="1" t="str">
        <v>Delhi</v>
      </c>
      <c r="K1220" s="1">
        <v>0</v>
      </c>
      <c r="L1220" s="1"/>
      <c r="M1220" s="1">
        <f t="shared" si="57"/>
        <v>440</v>
      </c>
      <c r="N1220" s="1">
        <f t="shared" si="58"/>
        <v>440</v>
      </c>
      <c r="O1220" s="1">
        <f t="shared" si="59"/>
        <v>0</v>
      </c>
    </row>
    <row r="1221" spans="1:15" x14ac:dyDescent="0.25">
      <c r="A1221" s="1" t="str">
        <v>ApexBio</v>
      </c>
      <c r="B1221" s="1">
        <v>3872</v>
      </c>
      <c r="C1221" s="1">
        <v>300080663</v>
      </c>
      <c r="D1221" s="2">
        <v>45846</v>
      </c>
      <c r="E1221" s="2">
        <v>45849</v>
      </c>
      <c r="F1221" s="1" t="str">
        <v>A8547-10</v>
      </c>
      <c r="G1221" s="1">
        <v>1</v>
      </c>
      <c r="H1221" s="1">
        <v>1</v>
      </c>
      <c r="I1221" s="1">
        <v>0</v>
      </c>
      <c r="J1221" s="1" t="str">
        <v>Delhi</v>
      </c>
      <c r="K1221" s="1">
        <v>0</v>
      </c>
      <c r="L1221" s="1"/>
      <c r="M1221" s="1">
        <f t="shared" si="57"/>
        <v>3872</v>
      </c>
      <c r="N1221" s="1">
        <f t="shared" si="58"/>
        <v>3872</v>
      </c>
      <c r="O1221" s="1">
        <f t="shared" si="59"/>
        <v>0</v>
      </c>
    </row>
    <row r="1222" spans="1:15" x14ac:dyDescent="0.25">
      <c r="A1222" s="1" t="str">
        <v>ApexBio</v>
      </c>
      <c r="B1222" s="1">
        <v>28864</v>
      </c>
      <c r="C1222" s="1">
        <v>300080470</v>
      </c>
      <c r="D1222" s="2">
        <v>45846</v>
      </c>
      <c r="E1222" s="2">
        <v>45849</v>
      </c>
      <c r="F1222" s="1" t="str">
        <v>A8633-1</v>
      </c>
      <c r="G1222" s="1">
        <v>1</v>
      </c>
      <c r="H1222" s="1">
        <v>1</v>
      </c>
      <c r="I1222" s="1">
        <v>0</v>
      </c>
      <c r="J1222" s="1" t="str">
        <v>Delhi</v>
      </c>
      <c r="K1222" s="1">
        <v>0</v>
      </c>
      <c r="L1222" s="1"/>
      <c r="M1222" s="1">
        <f t="shared" si="57"/>
        <v>28864</v>
      </c>
      <c r="N1222" s="1">
        <f t="shared" si="58"/>
        <v>28864</v>
      </c>
      <c r="O1222" s="1">
        <f t="shared" si="59"/>
        <v>0</v>
      </c>
    </row>
    <row r="1223" spans="1:15" x14ac:dyDescent="0.25">
      <c r="A1223" s="1" t="str">
        <v>ApexBio</v>
      </c>
      <c r="B1223" s="1">
        <v>15488</v>
      </c>
      <c r="C1223" s="1">
        <v>300080470</v>
      </c>
      <c r="D1223" s="2">
        <v>45846</v>
      </c>
      <c r="E1223" s="2">
        <v>45849</v>
      </c>
      <c r="F1223" s="1" t="str">
        <v>A2585-50</v>
      </c>
      <c r="G1223" s="1">
        <v>1</v>
      </c>
      <c r="H1223" s="1">
        <v>1</v>
      </c>
      <c r="I1223" s="1">
        <v>0</v>
      </c>
      <c r="J1223" s="1" t="str">
        <v>Bhuvneshwar</v>
      </c>
      <c r="K1223" s="1">
        <v>0</v>
      </c>
      <c r="L1223" s="1"/>
      <c r="M1223" s="1">
        <f t="shared" si="57"/>
        <v>15488</v>
      </c>
      <c r="N1223" s="1">
        <f t="shared" si="58"/>
        <v>15488</v>
      </c>
      <c r="O1223" s="1">
        <f t="shared" si="59"/>
        <v>0</v>
      </c>
    </row>
    <row r="1224" spans="1:15" x14ac:dyDescent="0.25">
      <c r="A1224" s="1" t="str">
        <v>BioLegend</v>
      </c>
      <c r="B1224" s="1">
        <v>1540</v>
      </c>
      <c r="C1224" s="1" t="str">
        <v>EED116969</v>
      </c>
      <c r="D1224" s="2">
        <v>45841</v>
      </c>
      <c r="E1224" s="2">
        <v>45849</v>
      </c>
      <c r="F1224" s="1">
        <v>100511</v>
      </c>
      <c r="G1224" s="1">
        <v>1</v>
      </c>
      <c r="H1224" s="1">
        <v>1</v>
      </c>
      <c r="I1224" s="1">
        <v>0</v>
      </c>
      <c r="J1224" s="1" t="str">
        <v>Lucknow</v>
      </c>
      <c r="K1224" s="1">
        <v>0</v>
      </c>
      <c r="L1224" s="1"/>
      <c r="M1224" s="1">
        <f t="shared" si="57"/>
        <v>1540</v>
      </c>
      <c r="N1224" s="1">
        <f t="shared" si="58"/>
        <v>1540</v>
      </c>
      <c r="O1224" s="1">
        <f t="shared" si="59"/>
        <v>0</v>
      </c>
    </row>
    <row r="1225" spans="1:15" x14ac:dyDescent="0.25">
      <c r="A1225" s="1" t="str">
        <v>BioLegend</v>
      </c>
      <c r="B1225" s="1">
        <v>6468</v>
      </c>
      <c r="C1225" s="1" t="str">
        <v>EED116969</v>
      </c>
      <c r="D1225" s="2">
        <v>45841</v>
      </c>
      <c r="E1225" s="2">
        <v>45849</v>
      </c>
      <c r="F1225" s="1">
        <v>103108</v>
      </c>
      <c r="G1225" s="1">
        <v>1</v>
      </c>
      <c r="H1225" s="1">
        <v>1</v>
      </c>
      <c r="I1225" s="1">
        <v>0</v>
      </c>
      <c r="J1225" s="1" t="str">
        <v>Kerala</v>
      </c>
      <c r="K1225" s="1">
        <v>0</v>
      </c>
      <c r="L1225" s="1"/>
      <c r="M1225" s="1">
        <f t="shared" si="57"/>
        <v>6468</v>
      </c>
      <c r="N1225" s="1">
        <f t="shared" si="58"/>
        <v>6468</v>
      </c>
      <c r="O1225" s="1">
        <f t="shared" si="59"/>
        <v>0</v>
      </c>
    </row>
    <row r="1226" spans="1:15" x14ac:dyDescent="0.25">
      <c r="A1226" s="1" t="str">
        <v>BioLegend</v>
      </c>
      <c r="B1226" s="1">
        <v>26734.400000000001</v>
      </c>
      <c r="C1226" s="1" t="str">
        <v>EED116969</v>
      </c>
      <c r="D1226" s="2">
        <v>45841</v>
      </c>
      <c r="E1226" s="2">
        <v>45849</v>
      </c>
      <c r="F1226" s="1">
        <v>106906</v>
      </c>
      <c r="G1226" s="1">
        <v>1</v>
      </c>
      <c r="H1226" s="1">
        <v>1</v>
      </c>
      <c r="I1226" s="1">
        <v>0</v>
      </c>
      <c r="J1226" s="1" t="str">
        <v>Delhi</v>
      </c>
      <c r="K1226" s="1">
        <v>0</v>
      </c>
      <c r="L1226" s="1"/>
      <c r="M1226" s="1">
        <f t="shared" si="57"/>
        <v>26734.400000000001</v>
      </c>
      <c r="N1226" s="1">
        <f t="shared" si="58"/>
        <v>26734.400000000001</v>
      </c>
      <c r="O1226" s="1">
        <f t="shared" si="59"/>
        <v>0</v>
      </c>
    </row>
    <row r="1227" spans="1:15" x14ac:dyDescent="0.25">
      <c r="A1227" s="1" t="str">
        <v>BioLegend</v>
      </c>
      <c r="B1227" s="1">
        <v>5790.4</v>
      </c>
      <c r="C1227" s="1" t="str">
        <v>EED116969</v>
      </c>
      <c r="D1227" s="2">
        <v>45841</v>
      </c>
      <c r="E1227" s="2">
        <v>45849</v>
      </c>
      <c r="F1227" s="1">
        <v>107627</v>
      </c>
      <c r="G1227" s="1">
        <v>1</v>
      </c>
      <c r="H1227" s="1">
        <v>1</v>
      </c>
      <c r="I1227" s="1">
        <v>0</v>
      </c>
      <c r="J1227" s="1" t="str">
        <v>Lucknow</v>
      </c>
      <c r="K1227" s="1">
        <v>0</v>
      </c>
      <c r="L1227" s="1"/>
      <c r="M1227" s="1">
        <f t="shared" si="57"/>
        <v>5790.4</v>
      </c>
      <c r="N1227" s="1">
        <f t="shared" si="58"/>
        <v>5790.4</v>
      </c>
      <c r="O1227" s="1">
        <f t="shared" si="59"/>
        <v>0</v>
      </c>
    </row>
    <row r="1228" spans="1:15" x14ac:dyDescent="0.25">
      <c r="A1228" s="1" t="str">
        <v>BioLegend</v>
      </c>
      <c r="B1228" s="1">
        <v>24208.800000000003</v>
      </c>
      <c r="C1228" s="1" t="str">
        <v>EED116969</v>
      </c>
      <c r="D1228" s="2">
        <v>45841</v>
      </c>
      <c r="E1228" s="2">
        <v>45849</v>
      </c>
      <c r="F1228" s="1">
        <v>109412</v>
      </c>
      <c r="G1228" s="1">
        <v>1</v>
      </c>
      <c r="H1228" s="1">
        <v>1</v>
      </c>
      <c r="I1228" s="1">
        <v>0</v>
      </c>
      <c r="J1228" s="1" t="str">
        <v>Lucknow</v>
      </c>
      <c r="K1228" s="1">
        <v>0</v>
      </c>
      <c r="L1228" s="1"/>
      <c r="M1228" s="1">
        <f t="shared" si="57"/>
        <v>24208.800000000003</v>
      </c>
      <c r="N1228" s="1">
        <f t="shared" si="58"/>
        <v>24208.800000000003</v>
      </c>
      <c r="O1228" s="1">
        <f t="shared" si="59"/>
        <v>0</v>
      </c>
    </row>
    <row r="1229" spans="1:15" x14ac:dyDescent="0.25">
      <c r="A1229" s="1" t="str">
        <v>BioLegend</v>
      </c>
      <c r="B1229" s="1">
        <v>18876</v>
      </c>
      <c r="C1229" s="1" t="str">
        <v>EED116969</v>
      </c>
      <c r="D1229" s="2">
        <v>45841</v>
      </c>
      <c r="E1229" s="2">
        <v>45849</v>
      </c>
      <c r="F1229" s="1">
        <v>121439</v>
      </c>
      <c r="G1229" s="1">
        <v>1</v>
      </c>
      <c r="H1229" s="1">
        <v>1</v>
      </c>
      <c r="I1229" s="1">
        <v>0</v>
      </c>
      <c r="J1229" s="1" t="str">
        <v>Lucknow</v>
      </c>
      <c r="K1229" s="1">
        <v>0</v>
      </c>
      <c r="L1229" s="1"/>
      <c r="M1229" s="1">
        <f t="shared" si="57"/>
        <v>18876</v>
      </c>
      <c r="N1229" s="1">
        <f t="shared" si="58"/>
        <v>18876</v>
      </c>
      <c r="O1229" s="1">
        <f t="shared" si="59"/>
        <v>0</v>
      </c>
    </row>
    <row r="1230" spans="1:15" x14ac:dyDescent="0.25">
      <c r="A1230" s="1" t="str">
        <v>BioLegend</v>
      </c>
      <c r="B1230" s="1">
        <v>3080</v>
      </c>
      <c r="C1230" s="1" t="str">
        <v>EED116969</v>
      </c>
      <c r="D1230" s="2">
        <v>45841</v>
      </c>
      <c r="E1230" s="2">
        <v>45849</v>
      </c>
      <c r="F1230" s="1">
        <v>123115</v>
      </c>
      <c r="G1230" s="1">
        <v>1</v>
      </c>
      <c r="H1230" s="1">
        <v>1</v>
      </c>
      <c r="I1230" s="1">
        <v>0</v>
      </c>
      <c r="J1230" s="1" t="str">
        <v>Lucknow</v>
      </c>
      <c r="K1230" s="1">
        <v>0</v>
      </c>
      <c r="L1230" s="1"/>
      <c r="M1230" s="1">
        <f t="shared" si="57"/>
        <v>3080</v>
      </c>
      <c r="N1230" s="1">
        <f t="shared" si="58"/>
        <v>3080</v>
      </c>
      <c r="O1230" s="1">
        <f t="shared" si="59"/>
        <v>0</v>
      </c>
    </row>
    <row r="1231" spans="1:15" x14ac:dyDescent="0.25">
      <c r="A1231" s="1" t="str">
        <v>BioLegend</v>
      </c>
      <c r="B1231" s="1">
        <v>7946.4</v>
      </c>
      <c r="C1231" s="1" t="str">
        <v>EED116969</v>
      </c>
      <c r="D1231" s="2">
        <v>45841</v>
      </c>
      <c r="E1231" s="2">
        <v>45849</v>
      </c>
      <c r="F1231" s="1">
        <v>141705</v>
      </c>
      <c r="G1231" s="1">
        <v>1</v>
      </c>
      <c r="H1231" s="1">
        <v>1</v>
      </c>
      <c r="I1231" s="1">
        <v>0</v>
      </c>
      <c r="J1231" s="1" t="str">
        <v>Lucknow</v>
      </c>
      <c r="K1231" s="1">
        <v>0</v>
      </c>
      <c r="L1231" s="1"/>
      <c r="M1231" s="1">
        <f t="shared" si="57"/>
        <v>7946.4</v>
      </c>
      <c r="N1231" s="1">
        <f t="shared" si="58"/>
        <v>7946.4</v>
      </c>
      <c r="O1231" s="1">
        <f t="shared" si="59"/>
        <v>0</v>
      </c>
    </row>
    <row r="1232" spans="1:15" x14ac:dyDescent="0.25">
      <c r="A1232" s="1" t="str">
        <v>BioLegend</v>
      </c>
      <c r="B1232" s="1">
        <v>23100</v>
      </c>
      <c r="C1232" s="1" t="str">
        <v>EED116969</v>
      </c>
      <c r="D1232" s="2">
        <v>45841</v>
      </c>
      <c r="E1232" s="2">
        <v>45849</v>
      </c>
      <c r="F1232" s="1">
        <v>146528</v>
      </c>
      <c r="G1232" s="1">
        <v>1</v>
      </c>
      <c r="H1232" s="1">
        <v>1</v>
      </c>
      <c r="I1232" s="1">
        <v>0</v>
      </c>
      <c r="J1232" s="1" t="str">
        <v>Delhi</v>
      </c>
      <c r="K1232" s="1">
        <v>0</v>
      </c>
      <c r="L1232" s="1"/>
      <c r="M1232" s="1">
        <f t="shared" si="57"/>
        <v>23100</v>
      </c>
      <c r="N1232" s="1">
        <f t="shared" si="58"/>
        <v>23100</v>
      </c>
      <c r="O1232" s="1">
        <f t="shared" si="59"/>
        <v>0</v>
      </c>
    </row>
    <row r="1233" spans="1:15" x14ac:dyDescent="0.25">
      <c r="A1233" s="1" t="str">
        <v>BioLegend</v>
      </c>
      <c r="B1233" s="1">
        <v>23531.199999999997</v>
      </c>
      <c r="C1233" s="1" t="str">
        <v>EED116969</v>
      </c>
      <c r="D1233" s="2">
        <v>45841</v>
      </c>
      <c r="E1233" s="2">
        <v>45849</v>
      </c>
      <c r="F1233" s="1">
        <v>149050</v>
      </c>
      <c r="G1233" s="1">
        <v>1</v>
      </c>
      <c r="H1233" s="1">
        <v>1</v>
      </c>
      <c r="I1233" s="1">
        <v>0</v>
      </c>
      <c r="J1233" s="1" t="str">
        <v>Lucknow</v>
      </c>
      <c r="K1233" s="1">
        <v>0</v>
      </c>
      <c r="L1233" s="1"/>
      <c r="M1233" s="1">
        <f t="shared" si="57"/>
        <v>23531.199999999997</v>
      </c>
      <c r="N1233" s="1">
        <f t="shared" si="58"/>
        <v>23531.199999999997</v>
      </c>
      <c r="O1233" s="1">
        <f t="shared" si="59"/>
        <v>0</v>
      </c>
    </row>
    <row r="1234" spans="1:15" x14ac:dyDescent="0.25">
      <c r="A1234" s="1" t="str">
        <v>BioLegend</v>
      </c>
      <c r="B1234" s="1">
        <v>26734.400000000001</v>
      </c>
      <c r="C1234" s="1" t="str">
        <v>EED116969</v>
      </c>
      <c r="D1234" s="2">
        <v>45841</v>
      </c>
      <c r="E1234" s="2">
        <v>45849</v>
      </c>
      <c r="F1234" s="1">
        <v>150636</v>
      </c>
      <c r="G1234" s="1">
        <v>1</v>
      </c>
      <c r="H1234" s="1">
        <v>1</v>
      </c>
      <c r="I1234" s="1">
        <v>0</v>
      </c>
      <c r="J1234" s="1" t="str">
        <v>Lucknow</v>
      </c>
      <c r="K1234" s="1">
        <v>0</v>
      </c>
      <c r="L1234" s="1"/>
      <c r="M1234" s="1">
        <f t="shared" si="57"/>
        <v>26734.400000000001</v>
      </c>
      <c r="N1234" s="1">
        <f t="shared" si="58"/>
        <v>26734.400000000001</v>
      </c>
      <c r="O1234" s="1">
        <f t="shared" si="59"/>
        <v>0</v>
      </c>
    </row>
    <row r="1235" spans="1:15" x14ac:dyDescent="0.25">
      <c r="A1235" s="1" t="str">
        <v>BioLegend</v>
      </c>
      <c r="B1235" s="1">
        <v>1047.2</v>
      </c>
      <c r="C1235" s="1" t="str">
        <v>EED116969</v>
      </c>
      <c r="D1235" s="2">
        <v>45841</v>
      </c>
      <c r="E1235" s="2">
        <v>45849</v>
      </c>
      <c r="F1235" s="1">
        <v>300505</v>
      </c>
      <c r="G1235" s="1">
        <v>2</v>
      </c>
      <c r="H1235" s="1">
        <v>2</v>
      </c>
      <c r="I1235" s="1">
        <v>0</v>
      </c>
      <c r="J1235" s="1" t="str">
        <v>Kolkata</v>
      </c>
      <c r="K1235" s="1">
        <v>0</v>
      </c>
      <c r="L1235" s="1"/>
      <c r="M1235" s="1">
        <f t="shared" si="57"/>
        <v>2094.4</v>
      </c>
      <c r="N1235" s="1">
        <f t="shared" si="58"/>
        <v>2094.4</v>
      </c>
      <c r="O1235" s="1">
        <f t="shared" si="59"/>
        <v>0</v>
      </c>
    </row>
    <row r="1236" spans="1:15" x14ac:dyDescent="0.25">
      <c r="A1236" s="1" t="str">
        <v>BioLegend</v>
      </c>
      <c r="B1236" s="1">
        <v>4435.2</v>
      </c>
      <c r="C1236" s="1" t="str">
        <v>EED116969</v>
      </c>
      <c r="D1236" s="2">
        <v>45841</v>
      </c>
      <c r="E1236" s="2">
        <v>45849</v>
      </c>
      <c r="F1236" s="1">
        <v>301008</v>
      </c>
      <c r="G1236" s="1">
        <v>1</v>
      </c>
      <c r="H1236" s="1">
        <v>1</v>
      </c>
      <c r="I1236" s="1">
        <v>0</v>
      </c>
      <c r="J1236" s="1" t="str">
        <v>Kerala</v>
      </c>
      <c r="K1236" s="1">
        <v>0</v>
      </c>
      <c r="L1236" s="1"/>
      <c r="M1236" s="1">
        <f t="shared" si="57"/>
        <v>4435.2</v>
      </c>
      <c r="N1236" s="1">
        <f t="shared" si="58"/>
        <v>4435.2</v>
      </c>
      <c r="O1236" s="1">
        <f t="shared" si="59"/>
        <v>0</v>
      </c>
    </row>
    <row r="1237" spans="1:15" x14ac:dyDescent="0.25">
      <c r="A1237" s="1" t="str">
        <v>BioLegend</v>
      </c>
      <c r="B1237" s="1">
        <v>8685.6</v>
      </c>
      <c r="C1237" s="1" t="str">
        <v>EED116969</v>
      </c>
      <c r="D1237" s="2">
        <v>45841</v>
      </c>
      <c r="E1237" s="2">
        <v>45849</v>
      </c>
      <c r="F1237" s="1">
        <v>301641</v>
      </c>
      <c r="G1237" s="1">
        <v>1</v>
      </c>
      <c r="H1237" s="1">
        <v>1</v>
      </c>
      <c r="I1237" s="1">
        <v>0</v>
      </c>
      <c r="J1237" s="1" t="str">
        <v>Banglore</v>
      </c>
      <c r="K1237" s="1">
        <v>0</v>
      </c>
      <c r="L1237" s="1"/>
      <c r="M1237" s="1">
        <f t="shared" si="57"/>
        <v>8685.6</v>
      </c>
      <c r="N1237" s="1">
        <f t="shared" si="58"/>
        <v>8685.6</v>
      </c>
      <c r="O1237" s="1">
        <f t="shared" si="59"/>
        <v>0</v>
      </c>
    </row>
    <row r="1238" spans="1:15" x14ac:dyDescent="0.25">
      <c r="A1238" s="1" t="str">
        <v>BioLegend</v>
      </c>
      <c r="B1238" s="1">
        <v>25080</v>
      </c>
      <c r="C1238" s="1" t="str">
        <v>EED116969</v>
      </c>
      <c r="D1238" s="2">
        <v>45841</v>
      </c>
      <c r="E1238" s="2">
        <v>45849</v>
      </c>
      <c r="F1238" s="1">
        <v>302340</v>
      </c>
      <c r="G1238" s="1">
        <v>1</v>
      </c>
      <c r="H1238" s="1">
        <v>1</v>
      </c>
      <c r="I1238" s="1">
        <v>0</v>
      </c>
      <c r="J1238" s="1" t="str">
        <v>Mumbai</v>
      </c>
      <c r="K1238" s="1">
        <v>0</v>
      </c>
      <c r="L1238" s="1"/>
      <c r="M1238" s="1">
        <f t="shared" si="57"/>
        <v>25080</v>
      </c>
      <c r="N1238" s="1">
        <f t="shared" si="58"/>
        <v>25080</v>
      </c>
      <c r="O1238" s="1">
        <f t="shared" si="59"/>
        <v>0</v>
      </c>
    </row>
    <row r="1239" spans="1:15" x14ac:dyDescent="0.25">
      <c r="A1239" s="1" t="str">
        <v>BioLegend</v>
      </c>
      <c r="B1239" s="1">
        <v>9178.4</v>
      </c>
      <c r="C1239" s="1" t="str">
        <v>EED116969</v>
      </c>
      <c r="D1239" s="2">
        <v>45841</v>
      </c>
      <c r="E1239" s="2">
        <v>45849</v>
      </c>
      <c r="F1239" s="1">
        <v>303007</v>
      </c>
      <c r="G1239" s="1">
        <v>1</v>
      </c>
      <c r="H1239" s="1">
        <v>1</v>
      </c>
      <c r="I1239" s="1">
        <v>0</v>
      </c>
      <c r="J1239" s="1" t="str">
        <v>Chandigarh</v>
      </c>
      <c r="K1239" s="1">
        <v>0</v>
      </c>
      <c r="L1239" s="1"/>
      <c r="M1239" s="1">
        <f t="shared" si="57"/>
        <v>9178.4</v>
      </c>
      <c r="N1239" s="1">
        <f t="shared" si="58"/>
        <v>9178.4</v>
      </c>
      <c r="O1239" s="1">
        <f t="shared" si="59"/>
        <v>0</v>
      </c>
    </row>
    <row r="1240" spans="1:15" x14ac:dyDescent="0.25">
      <c r="A1240" s="1" t="str">
        <v>BioLegend</v>
      </c>
      <c r="B1240" s="1">
        <v>28710</v>
      </c>
      <c r="C1240" s="1" t="str">
        <v>EED116969</v>
      </c>
      <c r="D1240" s="2">
        <v>45841</v>
      </c>
      <c r="E1240" s="2">
        <v>45849</v>
      </c>
      <c r="F1240" s="1">
        <v>304134</v>
      </c>
      <c r="G1240" s="1">
        <v>1</v>
      </c>
      <c r="H1240" s="1">
        <v>1</v>
      </c>
      <c r="I1240" s="1">
        <v>0</v>
      </c>
      <c r="J1240" s="1" t="str">
        <v>Mumbai</v>
      </c>
      <c r="K1240" s="1">
        <v>0</v>
      </c>
      <c r="L1240" s="1"/>
      <c r="M1240" s="1">
        <f t="shared" si="57"/>
        <v>28710</v>
      </c>
      <c r="N1240" s="1">
        <f t="shared" si="58"/>
        <v>28710</v>
      </c>
      <c r="O1240" s="1">
        <f t="shared" si="59"/>
        <v>0</v>
      </c>
    </row>
    <row r="1241" spans="1:15" x14ac:dyDescent="0.25">
      <c r="A1241" s="1" t="str">
        <v>BioLegend</v>
      </c>
      <c r="B1241" s="1">
        <v>6529.6</v>
      </c>
      <c r="C1241" s="1" t="str">
        <v>EED116969</v>
      </c>
      <c r="D1241" s="2">
        <v>45841</v>
      </c>
      <c r="E1241" s="2">
        <v>45849</v>
      </c>
      <c r="F1241" s="1">
        <v>304603</v>
      </c>
      <c r="G1241" s="1">
        <v>1</v>
      </c>
      <c r="H1241" s="1">
        <v>1</v>
      </c>
      <c r="I1241" s="1">
        <v>0</v>
      </c>
      <c r="J1241" s="1" t="str">
        <v>Chandigarh</v>
      </c>
      <c r="K1241" s="1">
        <v>0</v>
      </c>
      <c r="L1241" s="1"/>
      <c r="M1241" s="1">
        <f t="shared" si="57"/>
        <v>6529.6</v>
      </c>
      <c r="N1241" s="1">
        <f t="shared" si="58"/>
        <v>6529.6</v>
      </c>
      <c r="O1241" s="1">
        <f t="shared" si="59"/>
        <v>0</v>
      </c>
    </row>
    <row r="1242" spans="1:15" x14ac:dyDescent="0.25">
      <c r="A1242" s="1" t="str">
        <v>BioLegend</v>
      </c>
      <c r="B1242" s="1">
        <v>7515.2000000000007</v>
      </c>
      <c r="C1242" s="1" t="str">
        <v>EED116969</v>
      </c>
      <c r="D1242" s="2">
        <v>45841</v>
      </c>
      <c r="E1242" s="2">
        <v>45849</v>
      </c>
      <c r="F1242" s="1">
        <v>321105</v>
      </c>
      <c r="G1242" s="1">
        <v>1</v>
      </c>
      <c r="H1242" s="1">
        <v>1</v>
      </c>
      <c r="I1242" s="1">
        <v>0</v>
      </c>
      <c r="J1242" s="1" t="str">
        <v>Lucknow</v>
      </c>
      <c r="K1242" s="1">
        <v>0</v>
      </c>
      <c r="L1242" s="1"/>
      <c r="M1242" s="1">
        <f t="shared" si="57"/>
        <v>7515.2000000000007</v>
      </c>
      <c r="N1242" s="1">
        <f t="shared" si="58"/>
        <v>7515.2000000000007</v>
      </c>
      <c r="O1242" s="1">
        <f t="shared" si="59"/>
        <v>0</v>
      </c>
    </row>
    <row r="1243" spans="1:15" x14ac:dyDescent="0.25">
      <c r="A1243" s="1" t="str">
        <v>BioLegend</v>
      </c>
      <c r="B1243" s="1">
        <v>6036.7999999999993</v>
      </c>
      <c r="C1243" s="1" t="str">
        <v>EED116969</v>
      </c>
      <c r="D1243" s="2">
        <v>45841</v>
      </c>
      <c r="E1243" s="2">
        <v>45849</v>
      </c>
      <c r="F1243" s="1">
        <v>328605</v>
      </c>
      <c r="G1243" s="1">
        <v>1</v>
      </c>
      <c r="H1243" s="1">
        <v>1</v>
      </c>
      <c r="I1243" s="1">
        <v>0</v>
      </c>
      <c r="J1243" s="1" t="str">
        <v>Kolkata</v>
      </c>
      <c r="K1243" s="1">
        <v>0</v>
      </c>
      <c r="L1243" s="1"/>
      <c r="M1243" s="1">
        <f t="shared" si="57"/>
        <v>6036.7999999999993</v>
      </c>
      <c r="N1243" s="1">
        <f t="shared" si="58"/>
        <v>6036.7999999999993</v>
      </c>
      <c r="O1243" s="1">
        <f t="shared" si="59"/>
        <v>0</v>
      </c>
    </row>
    <row r="1244" spans="1:15" x14ac:dyDescent="0.25">
      <c r="A1244" s="1" t="str">
        <v>BioLegend</v>
      </c>
      <c r="B1244" s="1">
        <v>4004</v>
      </c>
      <c r="C1244" s="1" t="str">
        <v>EED116969</v>
      </c>
      <c r="D1244" s="2">
        <v>45841</v>
      </c>
      <c r="E1244" s="2">
        <v>45849</v>
      </c>
      <c r="F1244" s="1">
        <v>333801</v>
      </c>
      <c r="G1244" s="1">
        <v>1</v>
      </c>
      <c r="H1244" s="1">
        <v>1</v>
      </c>
      <c r="I1244" s="1">
        <v>0</v>
      </c>
      <c r="J1244" s="1" t="str">
        <v>Banglore</v>
      </c>
      <c r="K1244" s="1">
        <v>0</v>
      </c>
      <c r="L1244" s="1"/>
      <c r="M1244" s="1">
        <f t="shared" si="57"/>
        <v>4004</v>
      </c>
      <c r="N1244" s="1">
        <f t="shared" si="58"/>
        <v>4004</v>
      </c>
      <c r="O1244" s="1">
        <f t="shared" si="59"/>
        <v>0</v>
      </c>
    </row>
    <row r="1245" spans="1:15" x14ac:dyDescent="0.25">
      <c r="A1245" s="1" t="str">
        <v>BioLegend</v>
      </c>
      <c r="B1245" s="1">
        <v>7453.6</v>
      </c>
      <c r="C1245" s="1" t="str">
        <v>EED116969</v>
      </c>
      <c r="D1245" s="2">
        <v>45841</v>
      </c>
      <c r="E1245" s="2">
        <v>45849</v>
      </c>
      <c r="F1245" s="1">
        <v>344703</v>
      </c>
      <c r="G1245" s="1">
        <v>1</v>
      </c>
      <c r="H1245" s="1">
        <v>1</v>
      </c>
      <c r="I1245" s="1">
        <v>0</v>
      </c>
      <c r="J1245" s="1" t="str">
        <v>Kolkata</v>
      </c>
      <c r="K1245" s="1">
        <v>0</v>
      </c>
      <c r="L1245" s="1"/>
      <c r="M1245" s="1">
        <f t="shared" si="57"/>
        <v>7453.6</v>
      </c>
      <c r="N1245" s="1">
        <f t="shared" si="58"/>
        <v>7453.6</v>
      </c>
      <c r="O1245" s="1">
        <f t="shared" si="59"/>
        <v>0</v>
      </c>
    </row>
    <row r="1246" spans="1:15" x14ac:dyDescent="0.25">
      <c r="A1246" s="1" t="str">
        <v>BioLegend</v>
      </c>
      <c r="B1246" s="1">
        <v>15215.2</v>
      </c>
      <c r="C1246" s="1" t="str">
        <v>EED116969</v>
      </c>
      <c r="D1246" s="2">
        <v>45841</v>
      </c>
      <c r="E1246" s="2">
        <v>45849</v>
      </c>
      <c r="F1246" s="1">
        <v>349504</v>
      </c>
      <c r="G1246" s="1">
        <v>1</v>
      </c>
      <c r="H1246" s="1">
        <v>1</v>
      </c>
      <c r="I1246" s="1">
        <v>0</v>
      </c>
      <c r="J1246" s="1" t="str">
        <v>Mumbai</v>
      </c>
      <c r="K1246" s="1">
        <v>0</v>
      </c>
      <c r="L1246" s="1"/>
      <c r="M1246" s="1">
        <f t="shared" si="57"/>
        <v>15215.2</v>
      </c>
      <c r="N1246" s="1">
        <f t="shared" si="58"/>
        <v>15215.2</v>
      </c>
      <c r="O1246" s="1">
        <f t="shared" si="59"/>
        <v>0</v>
      </c>
    </row>
    <row r="1247" spans="1:15" x14ac:dyDescent="0.25">
      <c r="A1247" s="1" t="str">
        <v>BioLegend</v>
      </c>
      <c r="B1247" s="1">
        <v>10780</v>
      </c>
      <c r="C1247" s="1" t="str">
        <v>EED116969</v>
      </c>
      <c r="D1247" s="2">
        <v>45841</v>
      </c>
      <c r="E1247" s="2">
        <v>45849</v>
      </c>
      <c r="F1247" s="1">
        <v>422603</v>
      </c>
      <c r="G1247" s="1">
        <v>1</v>
      </c>
      <c r="H1247" s="1">
        <v>1</v>
      </c>
      <c r="I1247" s="1">
        <v>0</v>
      </c>
      <c r="J1247" s="1" t="str">
        <v>Kerala</v>
      </c>
      <c r="K1247" s="1">
        <v>0</v>
      </c>
      <c r="L1247" s="1"/>
      <c r="M1247" s="1">
        <f t="shared" si="57"/>
        <v>10780</v>
      </c>
      <c r="N1247" s="1">
        <f t="shared" si="58"/>
        <v>10780</v>
      </c>
      <c r="O1247" s="1">
        <f t="shared" si="59"/>
        <v>0</v>
      </c>
    </row>
    <row r="1248" spans="1:15" x14ac:dyDescent="0.25">
      <c r="A1248" s="1" t="str">
        <v>BioLegend</v>
      </c>
      <c r="B1248" s="1">
        <v>5482.4000000000005</v>
      </c>
      <c r="C1248" s="1" t="str">
        <v>EED116969</v>
      </c>
      <c r="D1248" s="2">
        <v>45841</v>
      </c>
      <c r="E1248" s="2">
        <v>45849</v>
      </c>
      <c r="F1248" s="1">
        <v>423103</v>
      </c>
      <c r="G1248" s="1">
        <v>3</v>
      </c>
      <c r="H1248" s="1">
        <v>3</v>
      </c>
      <c r="I1248" s="1">
        <v>0</v>
      </c>
      <c r="J1248" s="1" t="str">
        <v>Kerala</v>
      </c>
      <c r="K1248" s="1">
        <v>0</v>
      </c>
      <c r="L1248" s="1"/>
      <c r="M1248" s="1">
        <f t="shared" si="57"/>
        <v>16447.2</v>
      </c>
      <c r="N1248" s="1">
        <f t="shared" si="58"/>
        <v>16447.2</v>
      </c>
      <c r="O1248" s="1">
        <f t="shared" si="59"/>
        <v>0</v>
      </c>
    </row>
    <row r="1249" spans="1:15" x14ac:dyDescent="0.25">
      <c r="A1249" s="1" t="str">
        <v>BioLegend</v>
      </c>
      <c r="B1249" s="1">
        <v>2772</v>
      </c>
      <c r="C1249" s="1" t="str">
        <v>EED116969</v>
      </c>
      <c r="D1249" s="2">
        <v>45841</v>
      </c>
      <c r="E1249" s="2">
        <v>45849</v>
      </c>
      <c r="F1249" s="1">
        <v>423201</v>
      </c>
      <c r="G1249" s="1">
        <v>1</v>
      </c>
      <c r="H1249" s="1">
        <v>1</v>
      </c>
      <c r="I1249" s="1">
        <v>0</v>
      </c>
      <c r="J1249" s="1" t="str">
        <v>Delhi</v>
      </c>
      <c r="K1249" s="1">
        <v>0</v>
      </c>
      <c r="L1249" s="1"/>
      <c r="M1249" s="1">
        <f t="shared" si="57"/>
        <v>2772</v>
      </c>
      <c r="N1249" s="1">
        <f t="shared" si="58"/>
        <v>2772</v>
      </c>
      <c r="O1249" s="1">
        <f t="shared" si="59"/>
        <v>0</v>
      </c>
    </row>
    <row r="1250" spans="1:15" x14ac:dyDescent="0.25">
      <c r="A1250" s="1" t="str">
        <v>BioLegend</v>
      </c>
      <c r="B1250" s="1">
        <v>5482.4</v>
      </c>
      <c r="C1250" s="1" t="str">
        <v>EED116969</v>
      </c>
      <c r="D1250" s="2">
        <v>45841</v>
      </c>
      <c r="E1250" s="2">
        <v>45849</v>
      </c>
      <c r="F1250" s="1">
        <v>423301</v>
      </c>
      <c r="G1250" s="1">
        <v>1</v>
      </c>
      <c r="H1250" s="1">
        <v>1</v>
      </c>
      <c r="I1250" s="1">
        <v>0</v>
      </c>
      <c r="J1250" s="1" t="str">
        <v>Faridabad</v>
      </c>
      <c r="K1250" s="1">
        <v>0</v>
      </c>
      <c r="L1250" s="1"/>
      <c r="M1250" s="1">
        <f t="shared" si="57"/>
        <v>5482.4</v>
      </c>
      <c r="N1250" s="1">
        <f t="shared" si="58"/>
        <v>5482.4</v>
      </c>
      <c r="O1250" s="1">
        <f t="shared" si="59"/>
        <v>0</v>
      </c>
    </row>
    <row r="1251" spans="1:15" x14ac:dyDescent="0.25">
      <c r="A1251" s="1" t="str">
        <v>BioLegend</v>
      </c>
      <c r="B1251" s="1">
        <v>10164</v>
      </c>
      <c r="C1251" s="1" t="str">
        <v>EED116969</v>
      </c>
      <c r="D1251" s="2">
        <v>45841</v>
      </c>
      <c r="E1251" s="2">
        <v>45849</v>
      </c>
      <c r="F1251" s="1">
        <v>424401</v>
      </c>
      <c r="G1251" s="1">
        <v>1</v>
      </c>
      <c r="H1251" s="1">
        <v>1</v>
      </c>
      <c r="I1251" s="1">
        <v>0</v>
      </c>
      <c r="J1251" s="1" t="str">
        <v>Noida</v>
      </c>
      <c r="K1251" s="1">
        <v>0</v>
      </c>
      <c r="L1251" s="1"/>
      <c r="M1251" s="1">
        <f t="shared" si="57"/>
        <v>10164</v>
      </c>
      <c r="N1251" s="1">
        <f t="shared" si="58"/>
        <v>10164</v>
      </c>
      <c r="O1251" s="1">
        <f t="shared" si="59"/>
        <v>0</v>
      </c>
    </row>
    <row r="1252" spans="1:15" x14ac:dyDescent="0.25">
      <c r="A1252" s="1" t="str">
        <v>BioLegend</v>
      </c>
      <c r="B1252" s="1">
        <v>8685.6</v>
      </c>
      <c r="C1252" s="1" t="str">
        <v>EED116969</v>
      </c>
      <c r="D1252" s="2">
        <v>45841</v>
      </c>
      <c r="E1252" s="2">
        <v>45849</v>
      </c>
      <c r="F1252" s="1">
        <v>426102</v>
      </c>
      <c r="G1252" s="1">
        <v>2</v>
      </c>
      <c r="H1252" s="1">
        <v>2</v>
      </c>
      <c r="I1252" s="1">
        <v>0</v>
      </c>
      <c r="J1252" s="1" t="str">
        <v>Delhi</v>
      </c>
      <c r="K1252" s="1">
        <v>0</v>
      </c>
      <c r="L1252" s="1"/>
      <c r="M1252" s="1">
        <f t="shared" si="57"/>
        <v>17371.2</v>
      </c>
      <c r="N1252" s="1">
        <f t="shared" si="58"/>
        <v>17371.2</v>
      </c>
      <c r="O1252" s="1">
        <f t="shared" si="59"/>
        <v>0</v>
      </c>
    </row>
    <row r="1253" spans="1:15" x14ac:dyDescent="0.25">
      <c r="A1253" s="1" t="str">
        <v>BioLegend</v>
      </c>
      <c r="B1253" s="1">
        <v>7700</v>
      </c>
      <c r="C1253" s="1" t="str">
        <v>EED116969</v>
      </c>
      <c r="D1253" s="2">
        <v>45841</v>
      </c>
      <c r="E1253" s="2">
        <v>45849</v>
      </c>
      <c r="F1253" s="1">
        <v>426105</v>
      </c>
      <c r="G1253" s="1">
        <v>2</v>
      </c>
      <c r="H1253" s="1">
        <v>2</v>
      </c>
      <c r="I1253" s="1">
        <v>0</v>
      </c>
      <c r="J1253" s="1" t="str">
        <v>Delhi</v>
      </c>
      <c r="K1253" s="1">
        <v>0</v>
      </c>
      <c r="L1253" s="1"/>
      <c r="M1253" s="1">
        <f t="shared" si="57"/>
        <v>15400</v>
      </c>
      <c r="N1253" s="1">
        <f t="shared" si="58"/>
        <v>15400</v>
      </c>
      <c r="O1253" s="1">
        <f t="shared" si="59"/>
        <v>0</v>
      </c>
    </row>
    <row r="1254" spans="1:15" x14ac:dyDescent="0.25">
      <c r="A1254" s="1" t="str">
        <v>BioLegend</v>
      </c>
      <c r="B1254" s="1">
        <v>18788</v>
      </c>
      <c r="C1254" s="1" t="str">
        <v>EED116969</v>
      </c>
      <c r="D1254" s="2">
        <v>45841</v>
      </c>
      <c r="E1254" s="2">
        <v>45849</v>
      </c>
      <c r="F1254" s="1">
        <v>430804</v>
      </c>
      <c r="G1254" s="1">
        <v>1</v>
      </c>
      <c r="H1254" s="1">
        <v>1</v>
      </c>
      <c r="I1254" s="1">
        <v>0</v>
      </c>
      <c r="J1254" s="1" t="str">
        <v>Faridabad</v>
      </c>
      <c r="K1254" s="1">
        <v>0</v>
      </c>
      <c r="L1254" s="1"/>
      <c r="M1254" s="1">
        <f t="shared" si="57"/>
        <v>18788</v>
      </c>
      <c r="N1254" s="1">
        <f t="shared" si="58"/>
        <v>18788</v>
      </c>
      <c r="O1254" s="1">
        <f t="shared" si="59"/>
        <v>0</v>
      </c>
    </row>
    <row r="1255" spans="1:15" x14ac:dyDescent="0.25">
      <c r="A1255" s="1" t="str">
        <v>BioLegend</v>
      </c>
      <c r="B1255" s="1">
        <v>18788</v>
      </c>
      <c r="C1255" s="1" t="str">
        <v>EED116969</v>
      </c>
      <c r="D1255" s="2">
        <v>45841</v>
      </c>
      <c r="E1255" s="2">
        <v>45849</v>
      </c>
      <c r="F1255" s="1">
        <v>430904</v>
      </c>
      <c r="G1255" s="1">
        <v>1</v>
      </c>
      <c r="H1255" s="1">
        <v>1</v>
      </c>
      <c r="I1255" s="1">
        <v>0</v>
      </c>
      <c r="J1255" s="1" t="str">
        <v>Faridabad</v>
      </c>
      <c r="K1255" s="1">
        <v>0</v>
      </c>
      <c r="L1255" s="1"/>
      <c r="M1255" s="1">
        <f t="shared" si="57"/>
        <v>18788</v>
      </c>
      <c r="N1255" s="1">
        <f t="shared" si="58"/>
        <v>18788</v>
      </c>
      <c r="O1255" s="1">
        <f t="shared" si="59"/>
        <v>0</v>
      </c>
    </row>
    <row r="1256" spans="1:15" x14ac:dyDescent="0.25">
      <c r="A1256" s="1" t="str">
        <v>BioLegend</v>
      </c>
      <c r="B1256" s="1">
        <v>18788</v>
      </c>
      <c r="C1256" s="1" t="str">
        <v>EED116969</v>
      </c>
      <c r="D1256" s="2">
        <v>45841</v>
      </c>
      <c r="E1256" s="2">
        <v>45849</v>
      </c>
      <c r="F1256" s="1">
        <v>431104</v>
      </c>
      <c r="G1256" s="1">
        <v>1</v>
      </c>
      <c r="H1256" s="1">
        <v>1</v>
      </c>
      <c r="I1256" s="1">
        <v>0</v>
      </c>
      <c r="J1256" s="1" t="str">
        <v>Faridabad</v>
      </c>
      <c r="K1256" s="1">
        <v>0</v>
      </c>
      <c r="L1256" s="1"/>
      <c r="M1256" s="1">
        <f t="shared" si="57"/>
        <v>18788</v>
      </c>
      <c r="N1256" s="1">
        <f t="shared" si="58"/>
        <v>18788</v>
      </c>
      <c r="O1256" s="1">
        <f t="shared" si="59"/>
        <v>0</v>
      </c>
    </row>
    <row r="1257" spans="1:15" x14ac:dyDescent="0.25">
      <c r="A1257" s="1" t="str">
        <v>BioLegend</v>
      </c>
      <c r="B1257" s="1">
        <v>18788</v>
      </c>
      <c r="C1257" s="1" t="str">
        <v>EED116969</v>
      </c>
      <c r="D1257" s="2">
        <v>45841</v>
      </c>
      <c r="E1257" s="2">
        <v>45849</v>
      </c>
      <c r="F1257" s="1">
        <v>431414</v>
      </c>
      <c r="G1257" s="1">
        <v>1</v>
      </c>
      <c r="H1257" s="1">
        <v>1</v>
      </c>
      <c r="I1257" s="1">
        <v>0</v>
      </c>
      <c r="J1257" s="1" t="str">
        <v>Faridabad</v>
      </c>
      <c r="K1257" s="1">
        <v>0</v>
      </c>
      <c r="L1257" s="1"/>
      <c r="M1257" s="1">
        <f t="shared" si="57"/>
        <v>18788</v>
      </c>
      <c r="N1257" s="1">
        <f t="shared" si="58"/>
        <v>18788</v>
      </c>
      <c r="O1257" s="1">
        <f t="shared" si="59"/>
        <v>0</v>
      </c>
    </row>
    <row r="1258" spans="1:15" x14ac:dyDescent="0.25">
      <c r="A1258" s="1" t="str">
        <v>BioLegend</v>
      </c>
      <c r="B1258" s="1">
        <v>18788</v>
      </c>
      <c r="C1258" s="1" t="str">
        <v>EED116969</v>
      </c>
      <c r="D1258" s="2">
        <v>45841</v>
      </c>
      <c r="E1258" s="2">
        <v>45849</v>
      </c>
      <c r="F1258" s="1">
        <v>432504</v>
      </c>
      <c r="G1258" s="1">
        <v>1</v>
      </c>
      <c r="H1258" s="1">
        <v>1</v>
      </c>
      <c r="I1258" s="1">
        <v>0</v>
      </c>
      <c r="J1258" s="1" t="str">
        <v>Faridabad</v>
      </c>
      <c r="K1258" s="1">
        <v>0</v>
      </c>
      <c r="L1258" s="1"/>
      <c r="M1258" s="1">
        <f t="shared" si="57"/>
        <v>18788</v>
      </c>
      <c r="N1258" s="1">
        <f t="shared" si="58"/>
        <v>18788</v>
      </c>
      <c r="O1258" s="1">
        <f t="shared" si="59"/>
        <v>0</v>
      </c>
    </row>
    <row r="1259" spans="1:15" x14ac:dyDescent="0.25">
      <c r="A1259" s="1" t="str">
        <v>BioLegend</v>
      </c>
      <c r="B1259" s="1">
        <v>39204</v>
      </c>
      <c r="C1259" s="1" t="str">
        <v>EED116969</v>
      </c>
      <c r="D1259" s="2">
        <v>45841</v>
      </c>
      <c r="E1259" s="2">
        <v>45849</v>
      </c>
      <c r="F1259" s="1">
        <v>480012</v>
      </c>
      <c r="G1259" s="1">
        <v>1</v>
      </c>
      <c r="H1259" s="1">
        <v>1</v>
      </c>
      <c r="I1259" s="1">
        <v>0</v>
      </c>
      <c r="J1259" s="1" t="str">
        <v>Kerala</v>
      </c>
      <c r="K1259" s="1">
        <v>0</v>
      </c>
      <c r="L1259" s="1"/>
      <c r="M1259" s="1">
        <f t="shared" si="57"/>
        <v>39204</v>
      </c>
      <c r="N1259" s="1">
        <f t="shared" si="58"/>
        <v>39204</v>
      </c>
      <c r="O1259" s="1">
        <f t="shared" si="59"/>
        <v>0</v>
      </c>
    </row>
    <row r="1260" spans="1:15" x14ac:dyDescent="0.25">
      <c r="A1260" s="1" t="str">
        <v>BioLegend</v>
      </c>
      <c r="B1260" s="1">
        <v>6406.4</v>
      </c>
      <c r="C1260" s="1" t="str">
        <v>EED116969</v>
      </c>
      <c r="D1260" s="2">
        <v>45841</v>
      </c>
      <c r="E1260" s="2">
        <v>45849</v>
      </c>
      <c r="F1260" s="1">
        <v>501106</v>
      </c>
      <c r="G1260" s="1">
        <v>1</v>
      </c>
      <c r="H1260" s="1">
        <v>1</v>
      </c>
      <c r="I1260" s="1">
        <v>0</v>
      </c>
      <c r="J1260" s="1" t="str">
        <v>Kolkata</v>
      </c>
      <c r="K1260" s="1">
        <v>0</v>
      </c>
      <c r="L1260" s="1"/>
      <c r="M1260" s="1">
        <f t="shared" si="57"/>
        <v>6406.4</v>
      </c>
      <c r="N1260" s="1">
        <f t="shared" si="58"/>
        <v>6406.4</v>
      </c>
      <c r="O1260" s="1">
        <f t="shared" si="59"/>
        <v>0</v>
      </c>
    </row>
    <row r="1261" spans="1:15" x14ac:dyDescent="0.25">
      <c r="A1261" s="1" t="str">
        <v>BioLegend</v>
      </c>
      <c r="B1261" s="1">
        <v>7638.4</v>
      </c>
      <c r="C1261" s="1" t="str">
        <v>EED116969</v>
      </c>
      <c r="D1261" s="2">
        <v>45841</v>
      </c>
      <c r="E1261" s="2">
        <v>45849</v>
      </c>
      <c r="F1261" s="1">
        <v>502521</v>
      </c>
      <c r="G1261" s="1">
        <v>1</v>
      </c>
      <c r="H1261" s="1">
        <v>1</v>
      </c>
      <c r="I1261" s="1">
        <v>0</v>
      </c>
      <c r="J1261" s="1" t="str">
        <v>Kolkata</v>
      </c>
      <c r="K1261" s="1">
        <v>0</v>
      </c>
      <c r="L1261" s="1"/>
      <c r="M1261" s="1">
        <f t="shared" si="57"/>
        <v>7638.4</v>
      </c>
      <c r="N1261" s="1">
        <f t="shared" si="58"/>
        <v>7638.4</v>
      </c>
      <c r="O1261" s="1">
        <f t="shared" si="59"/>
        <v>0</v>
      </c>
    </row>
    <row r="1262" spans="1:15" x14ac:dyDescent="0.25">
      <c r="A1262" s="1" t="str">
        <v>BioLegend</v>
      </c>
      <c r="B1262" s="1">
        <v>13068</v>
      </c>
      <c r="C1262" s="1" t="str">
        <v>EED116969</v>
      </c>
      <c r="D1262" s="2">
        <v>45841</v>
      </c>
      <c r="E1262" s="2">
        <v>45849</v>
      </c>
      <c r="F1262" s="1">
        <v>505829</v>
      </c>
      <c r="G1262" s="1">
        <v>1</v>
      </c>
      <c r="H1262" s="1">
        <v>1</v>
      </c>
      <c r="I1262" s="1">
        <v>0</v>
      </c>
      <c r="J1262" s="1" t="str">
        <v>Lucknow</v>
      </c>
      <c r="K1262" s="1">
        <v>0</v>
      </c>
      <c r="L1262" s="1"/>
      <c r="M1262" s="1">
        <f t="shared" si="57"/>
        <v>13068</v>
      </c>
      <c r="N1262" s="1">
        <f t="shared" si="58"/>
        <v>13068</v>
      </c>
      <c r="O1262" s="1">
        <f t="shared" si="59"/>
        <v>0</v>
      </c>
    </row>
    <row r="1263" spans="1:15" x14ac:dyDescent="0.25">
      <c r="A1263" s="1" t="str">
        <v>BioLegend</v>
      </c>
      <c r="B1263" s="1">
        <v>6283.2000000000007</v>
      </c>
      <c r="C1263" s="1" t="str">
        <v>EED116969</v>
      </c>
      <c r="D1263" s="2">
        <v>45841</v>
      </c>
      <c r="E1263" s="2">
        <v>45849</v>
      </c>
      <c r="F1263" s="1">
        <v>506307</v>
      </c>
      <c r="G1263" s="1">
        <v>1</v>
      </c>
      <c r="H1263" s="1">
        <v>1</v>
      </c>
      <c r="I1263" s="1">
        <v>0</v>
      </c>
      <c r="J1263" s="1" t="str">
        <v>Lucknow</v>
      </c>
      <c r="K1263" s="1">
        <v>0</v>
      </c>
      <c r="L1263" s="1"/>
      <c r="M1263" s="1">
        <f t="shared" si="57"/>
        <v>6283.2000000000007</v>
      </c>
      <c r="N1263" s="1">
        <f t="shared" si="58"/>
        <v>6283.2000000000007</v>
      </c>
      <c r="O1263" s="1">
        <f t="shared" si="59"/>
        <v>0</v>
      </c>
    </row>
    <row r="1264" spans="1:15" x14ac:dyDescent="0.25">
      <c r="A1264" s="1" t="str">
        <v>BioLegend</v>
      </c>
      <c r="B1264" s="1">
        <v>12689.599999999999</v>
      </c>
      <c r="C1264" s="1" t="str">
        <v>EED116969</v>
      </c>
      <c r="D1264" s="2">
        <v>45841</v>
      </c>
      <c r="E1264" s="2">
        <v>45849</v>
      </c>
      <c r="F1264" s="1">
        <v>574804</v>
      </c>
      <c r="G1264" s="1">
        <v>1</v>
      </c>
      <c r="H1264" s="1">
        <v>1</v>
      </c>
      <c r="I1264" s="1">
        <v>0</v>
      </c>
      <c r="J1264" s="1" t="str">
        <v>Kolkata</v>
      </c>
      <c r="K1264" s="1">
        <v>0</v>
      </c>
      <c r="L1264" s="1"/>
      <c r="M1264" s="1">
        <f t="shared" si="57"/>
        <v>12689.599999999999</v>
      </c>
      <c r="N1264" s="1">
        <f t="shared" si="58"/>
        <v>12689.599999999999</v>
      </c>
      <c r="O1264" s="1">
        <f t="shared" si="59"/>
        <v>0</v>
      </c>
    </row>
    <row r="1265" spans="1:15" x14ac:dyDescent="0.25">
      <c r="A1265" s="1" t="str">
        <v>BioLegend</v>
      </c>
      <c r="B1265" s="1">
        <v>9424.7999999999993</v>
      </c>
      <c r="C1265" s="1" t="str">
        <v>EED116969</v>
      </c>
      <c r="D1265" s="2">
        <v>45841</v>
      </c>
      <c r="E1265" s="2">
        <v>45849</v>
      </c>
      <c r="F1265" s="1">
        <v>576404</v>
      </c>
      <c r="G1265" s="1">
        <v>1</v>
      </c>
      <c r="H1265" s="1">
        <v>1</v>
      </c>
      <c r="I1265" s="1">
        <v>0</v>
      </c>
      <c r="J1265" s="1" t="str">
        <v>Pune</v>
      </c>
      <c r="K1265" s="1">
        <v>0</v>
      </c>
      <c r="L1265" s="1"/>
      <c r="M1265" s="1">
        <f t="shared" si="57"/>
        <v>9424.7999999999993</v>
      </c>
      <c r="N1265" s="1">
        <f t="shared" si="58"/>
        <v>9424.7999999999993</v>
      </c>
      <c r="O1265" s="1">
        <f t="shared" si="59"/>
        <v>0</v>
      </c>
    </row>
    <row r="1266" spans="1:15" x14ac:dyDescent="0.25">
      <c r="A1266" s="1" t="str">
        <v>BioLegend</v>
      </c>
      <c r="B1266" s="1">
        <v>15584.8</v>
      </c>
      <c r="C1266" s="1" t="str">
        <v>EED116969</v>
      </c>
      <c r="D1266" s="2">
        <v>45841</v>
      </c>
      <c r="E1266" s="2">
        <v>45849</v>
      </c>
      <c r="F1266" s="1">
        <v>640914</v>
      </c>
      <c r="G1266" s="1">
        <v>1</v>
      </c>
      <c r="H1266" s="1">
        <v>1</v>
      </c>
      <c r="I1266" s="1">
        <v>0</v>
      </c>
      <c r="J1266" s="1" t="str">
        <v>Kolkata</v>
      </c>
      <c r="K1266" s="1">
        <v>0</v>
      </c>
      <c r="L1266" s="1"/>
      <c r="M1266" s="1">
        <f t="shared" si="57"/>
        <v>15584.8</v>
      </c>
      <c r="N1266" s="1">
        <f t="shared" si="58"/>
        <v>15584.8</v>
      </c>
      <c r="O1266" s="1">
        <f t="shared" si="59"/>
        <v>0</v>
      </c>
    </row>
    <row r="1267" spans="1:15" x14ac:dyDescent="0.25">
      <c r="A1267" s="1" t="str">
        <v>BioLegend</v>
      </c>
      <c r="B1267" s="1">
        <v>6899.2000000000007</v>
      </c>
      <c r="C1267" s="1" t="str">
        <v>EED116969</v>
      </c>
      <c r="D1267" s="2">
        <v>45841</v>
      </c>
      <c r="E1267" s="2">
        <v>45849</v>
      </c>
      <c r="F1267" s="1">
        <v>853301</v>
      </c>
      <c r="G1267" s="1">
        <v>1</v>
      </c>
      <c r="H1267" s="1">
        <v>1</v>
      </c>
      <c r="I1267" s="1">
        <v>0</v>
      </c>
      <c r="J1267" s="1" t="str">
        <v>Banglore</v>
      </c>
      <c r="K1267" s="1">
        <v>0</v>
      </c>
      <c r="L1267" s="1"/>
      <c r="M1267" s="1">
        <f t="shared" si="57"/>
        <v>6899.2000000000007</v>
      </c>
      <c r="N1267" s="1">
        <f t="shared" si="58"/>
        <v>6899.2000000000007</v>
      </c>
      <c r="O1267" s="1">
        <f t="shared" si="59"/>
        <v>0</v>
      </c>
    </row>
    <row r="1268" spans="1:15" x14ac:dyDescent="0.25">
      <c r="A1268" s="1" t="str">
        <v>BioLegend</v>
      </c>
      <c r="B1268" s="1">
        <v>111760</v>
      </c>
      <c r="C1268" s="1" t="str">
        <v>EED116969</v>
      </c>
      <c r="D1268" s="2">
        <v>45841</v>
      </c>
      <c r="E1268" s="2">
        <v>45849</v>
      </c>
      <c r="F1268" s="1">
        <v>900007715</v>
      </c>
      <c r="G1268" s="1">
        <v>2</v>
      </c>
      <c r="H1268" s="1">
        <v>2</v>
      </c>
      <c r="I1268" s="1">
        <v>0</v>
      </c>
      <c r="J1268" s="1" t="str">
        <v>Faridabad</v>
      </c>
      <c r="K1268" s="1">
        <v>0</v>
      </c>
      <c r="L1268" s="1"/>
      <c r="M1268" s="1">
        <f t="shared" si="57"/>
        <v>223520</v>
      </c>
      <c r="N1268" s="1">
        <f t="shared" si="58"/>
        <v>223520</v>
      </c>
      <c r="O1268" s="1">
        <f t="shared" si="59"/>
        <v>0</v>
      </c>
    </row>
    <row r="1269" spans="1:15" x14ac:dyDescent="0.25">
      <c r="A1269" s="1" t="str">
        <v>Mp Bio</v>
      </c>
      <c r="B1269" s="1">
        <v>9414.86</v>
      </c>
      <c r="C1269" s="1" t="str">
        <v>MP/LS/25-26/0078</v>
      </c>
      <c r="D1269" s="2">
        <v>45845</v>
      </c>
      <c r="E1269" s="2">
        <v>45849</v>
      </c>
      <c r="F1269" s="1">
        <v>4520012</v>
      </c>
      <c r="G1269" s="1">
        <v>1</v>
      </c>
      <c r="H1269" s="1">
        <v>1</v>
      </c>
      <c r="I1269" s="1">
        <v>0</v>
      </c>
      <c r="J1269" s="1" t="str">
        <v>Delhi</v>
      </c>
      <c r="K1269" s="1">
        <v>0</v>
      </c>
      <c r="L1269" s="1"/>
      <c r="M1269" s="1">
        <f t="shared" si="57"/>
        <v>9414.86</v>
      </c>
      <c r="N1269" s="1">
        <f t="shared" si="58"/>
        <v>9414.86</v>
      </c>
      <c r="O1269" s="1">
        <f t="shared" si="59"/>
        <v>0</v>
      </c>
    </row>
    <row r="1270" spans="1:15" x14ac:dyDescent="0.25">
      <c r="A1270" s="1" t="str">
        <v>Mp Bio</v>
      </c>
      <c r="B1270" s="1">
        <v>29251.02</v>
      </c>
      <c r="C1270" s="1" t="str">
        <v>MP/LS/25-26/0078</v>
      </c>
      <c r="D1270" s="2">
        <v>45845</v>
      </c>
      <c r="E1270" s="2">
        <v>45849</v>
      </c>
      <c r="F1270" s="1">
        <v>4430022</v>
      </c>
      <c r="G1270" s="1">
        <v>1</v>
      </c>
      <c r="H1270" s="1">
        <v>1</v>
      </c>
      <c r="I1270" s="1">
        <v>0</v>
      </c>
      <c r="J1270" s="1" t="str">
        <v>Delhi</v>
      </c>
      <c r="K1270" s="1">
        <v>0</v>
      </c>
      <c r="L1270" s="1"/>
      <c r="M1270" s="1">
        <f t="shared" si="57"/>
        <v>29251.02</v>
      </c>
      <c r="N1270" s="1">
        <f t="shared" si="58"/>
        <v>29251.02</v>
      </c>
      <c r="O1270" s="1">
        <f t="shared" si="59"/>
        <v>0</v>
      </c>
    </row>
    <row r="1271" spans="1:15" x14ac:dyDescent="0.25">
      <c r="A1271" s="1" t="str">
        <v>SouthernBiotech</v>
      </c>
      <c r="B1271" s="1">
        <v>14322</v>
      </c>
      <c r="C1271" s="1">
        <v>336488</v>
      </c>
      <c r="D1271" s="2">
        <v>45846</v>
      </c>
      <c r="E1271" s="2">
        <v>45849</v>
      </c>
      <c r="F1271" s="1" t="str">
        <v>13100-01</v>
      </c>
      <c r="G1271" s="1">
        <v>1</v>
      </c>
      <c r="H1271" s="1">
        <v>1</v>
      </c>
      <c r="I1271" s="1">
        <v>0</v>
      </c>
      <c r="J1271" s="1" t="str">
        <v>Hyderabad</v>
      </c>
      <c r="K1271" s="1">
        <v>0</v>
      </c>
      <c r="L1271" s="1"/>
      <c r="M1271" s="1">
        <f t="shared" si="57"/>
        <v>14322</v>
      </c>
      <c r="N1271" s="1">
        <f t="shared" si="58"/>
        <v>14322</v>
      </c>
      <c r="O1271" s="1">
        <f t="shared" si="59"/>
        <v>0</v>
      </c>
    </row>
    <row r="1272" spans="1:15" x14ac:dyDescent="0.25">
      <c r="A1272" s="1" t="str">
        <v>BTL</v>
      </c>
      <c r="B1272" s="1">
        <v>150</v>
      </c>
      <c r="C1272" s="1" t="str">
        <v>BT-0582-25</v>
      </c>
      <c r="D1272" s="2">
        <v>45834</v>
      </c>
      <c r="E1272" s="2">
        <v>45850</v>
      </c>
      <c r="F1272" s="1" t="str">
        <v>E0108RA</v>
      </c>
      <c r="G1272" s="1">
        <v>1</v>
      </c>
      <c r="H1272" s="1">
        <v>1</v>
      </c>
      <c r="I1272" s="1">
        <v>0</v>
      </c>
      <c r="J1272" s="1" t="str">
        <v>Delhi</v>
      </c>
      <c r="K1272" s="1">
        <v>0</v>
      </c>
      <c r="L1272" s="1"/>
      <c r="M1272" s="1">
        <f t="shared" si="57"/>
        <v>150</v>
      </c>
      <c r="N1272" s="1">
        <f t="shared" si="58"/>
        <v>150</v>
      </c>
      <c r="O1272" s="1">
        <f t="shared" si="59"/>
        <v>0</v>
      </c>
    </row>
    <row r="1273" spans="1:15" x14ac:dyDescent="0.25">
      <c r="A1273" s="1" t="str">
        <v>BTL</v>
      </c>
      <c r="B1273" s="1">
        <v>150</v>
      </c>
      <c r="C1273" s="1" t="str">
        <v>BT-0582-25</v>
      </c>
      <c r="D1273" s="2">
        <v>45834</v>
      </c>
      <c r="E1273" s="2">
        <v>45850</v>
      </c>
      <c r="F1273" s="1" t="str">
        <v>E1689RA</v>
      </c>
      <c r="G1273" s="1">
        <v>1</v>
      </c>
      <c r="H1273" s="1">
        <v>1</v>
      </c>
      <c r="I1273" s="1">
        <v>0</v>
      </c>
      <c r="J1273" s="1" t="str">
        <v>Delhi</v>
      </c>
      <c r="K1273" s="1">
        <v>0</v>
      </c>
      <c r="L1273" s="1"/>
      <c r="M1273" s="1">
        <f t="shared" si="57"/>
        <v>150</v>
      </c>
      <c r="N1273" s="1">
        <f t="shared" si="58"/>
        <v>150</v>
      </c>
      <c r="O1273" s="1">
        <f t="shared" si="59"/>
        <v>0</v>
      </c>
    </row>
    <row r="1274" spans="1:15" x14ac:dyDescent="0.25">
      <c r="A1274" s="1" t="str">
        <v>BTL</v>
      </c>
      <c r="B1274" s="1">
        <v>150</v>
      </c>
      <c r="C1274" s="1" t="str">
        <v>BT-0582-25</v>
      </c>
      <c r="D1274" s="2">
        <v>45834</v>
      </c>
      <c r="E1274" s="2">
        <v>45850</v>
      </c>
      <c r="F1274" s="1" t="str">
        <v>E2321RA</v>
      </c>
      <c r="G1274" s="1">
        <v>1</v>
      </c>
      <c r="H1274" s="1">
        <v>1</v>
      </c>
      <c r="I1274" s="1">
        <v>0</v>
      </c>
      <c r="J1274" s="1" t="str">
        <v>Delhi</v>
      </c>
      <c r="K1274" s="1">
        <v>0</v>
      </c>
      <c r="L1274" s="1"/>
      <c r="M1274" s="1">
        <f t="shared" si="57"/>
        <v>150</v>
      </c>
      <c r="N1274" s="1">
        <f t="shared" si="58"/>
        <v>150</v>
      </c>
      <c r="O1274" s="1">
        <f t="shared" si="59"/>
        <v>0</v>
      </c>
    </row>
    <row r="1275" spans="1:15" x14ac:dyDescent="0.25">
      <c r="A1275" s="1" t="str">
        <v>BioXcell</v>
      </c>
      <c r="B1275" s="1">
        <v>4540.8</v>
      </c>
      <c r="C1275" s="1">
        <v>175754</v>
      </c>
      <c r="D1275" s="2">
        <v>45849</v>
      </c>
      <c r="E1275" s="2">
        <v>45854</v>
      </c>
      <c r="F1275" s="1" t="str">
        <v>BE0058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4540.8</v>
      </c>
      <c r="N1275" s="1">
        <f t="shared" si="58"/>
        <v>4540.8</v>
      </c>
      <c r="O1275" s="1">
        <f t="shared" si="59"/>
        <v>0</v>
      </c>
    </row>
    <row r="1276" spans="1:15" x14ac:dyDescent="0.25">
      <c r="A1276" s="1" t="str">
        <v>BioXcell</v>
      </c>
      <c r="B1276" s="1">
        <v>4540.8</v>
      </c>
      <c r="C1276" s="1">
        <v>175754</v>
      </c>
      <c r="D1276" s="2">
        <v>45849</v>
      </c>
      <c r="E1276" s="2">
        <v>45854</v>
      </c>
      <c r="F1276" s="1" t="str">
        <v>BE0191</v>
      </c>
      <c r="G1276" s="1">
        <v>1</v>
      </c>
      <c r="H1276" s="1">
        <v>1</v>
      </c>
      <c r="I1276" s="1">
        <v>0</v>
      </c>
      <c r="J1276" s="1" t="str">
        <v>Delhi</v>
      </c>
      <c r="K1276" s="1">
        <v>0</v>
      </c>
      <c r="L1276" s="1"/>
      <c r="M1276" s="1">
        <f t="shared" si="57"/>
        <v>4540.8</v>
      </c>
      <c r="N1276" s="1">
        <f t="shared" si="58"/>
        <v>4540.8</v>
      </c>
      <c r="O1276" s="1">
        <f t="shared" si="59"/>
        <v>0</v>
      </c>
    </row>
    <row r="1277" spans="1:15" x14ac:dyDescent="0.25">
      <c r="A1277" s="1" t="str">
        <v>BioXcell</v>
      </c>
      <c r="B1277" s="1">
        <v>4540.8</v>
      </c>
      <c r="C1277" s="1">
        <v>175754</v>
      </c>
      <c r="D1277" s="2">
        <v>45849</v>
      </c>
      <c r="E1277" s="2">
        <v>45854</v>
      </c>
      <c r="F1277" s="1" t="str">
        <v>BE0043-1</v>
      </c>
      <c r="G1277" s="1">
        <v>1</v>
      </c>
      <c r="H1277" s="1">
        <v>1</v>
      </c>
      <c r="I1277" s="1">
        <v>0</v>
      </c>
      <c r="J1277" s="1" t="str">
        <v>Delhi</v>
      </c>
      <c r="K1277" s="1">
        <v>0</v>
      </c>
      <c r="L1277" s="1"/>
      <c r="M1277" s="1">
        <f t="shared" si="57"/>
        <v>4540.8</v>
      </c>
      <c r="N1277" s="1">
        <f t="shared" si="58"/>
        <v>4540.8</v>
      </c>
      <c r="O1277" s="1">
        <f t="shared" si="59"/>
        <v>0</v>
      </c>
    </row>
    <row r="1278" spans="1:15" x14ac:dyDescent="0.25">
      <c r="A1278" s="1" t="str">
        <v>BioXcell</v>
      </c>
      <c r="B1278" s="1">
        <v>16632</v>
      </c>
      <c r="C1278" s="1">
        <v>175754</v>
      </c>
      <c r="D1278" s="2">
        <v>45849</v>
      </c>
      <c r="E1278" s="2">
        <v>45854</v>
      </c>
      <c r="F1278" s="1" t="str">
        <v>BE0235</v>
      </c>
      <c r="G1278" s="1">
        <v>1</v>
      </c>
      <c r="H1278" s="1">
        <v>1</v>
      </c>
      <c r="I1278" s="1">
        <v>0</v>
      </c>
      <c r="J1278" s="1" t="str">
        <v>bhopal</v>
      </c>
      <c r="K1278" s="1">
        <v>0</v>
      </c>
      <c r="L1278" s="1"/>
      <c r="M1278" s="1">
        <f t="shared" si="57"/>
        <v>16632</v>
      </c>
      <c r="N1278" s="1">
        <f t="shared" si="58"/>
        <v>16632</v>
      </c>
      <c r="O1278" s="1">
        <f t="shared" si="59"/>
        <v>0</v>
      </c>
    </row>
    <row r="1279" spans="1:15" x14ac:dyDescent="0.25">
      <c r="A1279" s="1" t="str">
        <v>BioXcell</v>
      </c>
      <c r="B1279" s="1">
        <v>9081.6</v>
      </c>
      <c r="C1279" s="1">
        <v>175754</v>
      </c>
      <c r="D1279" s="2">
        <v>45849</v>
      </c>
      <c r="E1279" s="2">
        <v>45854</v>
      </c>
      <c r="F1279" s="1" t="str">
        <v>BE0291</v>
      </c>
      <c r="G1279" s="1">
        <v>2</v>
      </c>
      <c r="H1279" s="1">
        <v>2</v>
      </c>
      <c r="I1279" s="1">
        <v>0</v>
      </c>
      <c r="J1279" s="1" t="str">
        <v>bhopal</v>
      </c>
      <c r="K1279" s="1">
        <v>0</v>
      </c>
      <c r="L1279" s="1"/>
      <c r="M1279" s="1">
        <f t="shared" si="57"/>
        <v>18163.2</v>
      </c>
      <c r="N1279" s="1">
        <f t="shared" si="58"/>
        <v>18163.2</v>
      </c>
      <c r="O1279" s="1">
        <f t="shared" si="59"/>
        <v>0</v>
      </c>
    </row>
    <row r="1280" spans="1:15" x14ac:dyDescent="0.25">
      <c r="A1280" s="1" t="str">
        <v>BioXcell</v>
      </c>
      <c r="B1280" s="1">
        <v>9081.6</v>
      </c>
      <c r="C1280" s="1">
        <v>175754</v>
      </c>
      <c r="D1280" s="2">
        <v>45849</v>
      </c>
      <c r="E1280" s="2">
        <v>45854</v>
      </c>
      <c r="F1280" s="1" t="str">
        <v>BE0001-2</v>
      </c>
      <c r="G1280" s="1">
        <v>2</v>
      </c>
      <c r="H1280" s="1">
        <v>2</v>
      </c>
      <c r="I1280" s="1">
        <v>0</v>
      </c>
      <c r="J1280" s="1" t="str">
        <v>bhopal</v>
      </c>
      <c r="K1280" s="1">
        <v>0</v>
      </c>
      <c r="L1280" s="1"/>
      <c r="M1280" s="1">
        <f t="shared" si="57"/>
        <v>18163.2</v>
      </c>
      <c r="N1280" s="1">
        <f t="shared" si="58"/>
        <v>18163.2</v>
      </c>
      <c r="O1280" s="1">
        <f t="shared" si="59"/>
        <v>0</v>
      </c>
    </row>
    <row r="1281" spans="1:15" x14ac:dyDescent="0.25">
      <c r="A1281" s="1" t="str">
        <v>BioXcell</v>
      </c>
      <c r="B1281" s="1">
        <v>12914.88</v>
      </c>
      <c r="C1281" s="1">
        <v>175754</v>
      </c>
      <c r="D1281" s="2">
        <v>45849</v>
      </c>
      <c r="E1281" s="2">
        <v>45854</v>
      </c>
      <c r="F1281" s="1" t="str">
        <v>BE0240</v>
      </c>
      <c r="G1281" s="1">
        <v>1</v>
      </c>
      <c r="H1281" s="1">
        <v>1</v>
      </c>
      <c r="I1281" s="1">
        <v>0</v>
      </c>
      <c r="J1281" s="1" t="str">
        <v>bhopal</v>
      </c>
      <c r="K1281" s="1">
        <v>0</v>
      </c>
      <c r="L1281" s="1"/>
      <c r="M1281" s="1">
        <f t="shared" si="57"/>
        <v>12914.88</v>
      </c>
      <c r="N1281" s="1">
        <f t="shared" si="58"/>
        <v>12914.88</v>
      </c>
      <c r="O1281" s="1">
        <f t="shared" si="59"/>
        <v>0</v>
      </c>
    </row>
    <row r="1282" spans="1:15" x14ac:dyDescent="0.25">
      <c r="A1282" s="1" t="str">
        <v>BPS</v>
      </c>
      <c r="B1282" s="1">
        <v>31152</v>
      </c>
      <c r="C1282" s="1" t="str">
        <v>INV6027</v>
      </c>
      <c r="D1282" s="2">
        <v>45849</v>
      </c>
      <c r="E1282" s="2">
        <v>45854</v>
      </c>
      <c r="F1282" s="1">
        <v>79518</v>
      </c>
      <c r="G1282" s="1">
        <v>1</v>
      </c>
      <c r="H1282" s="1">
        <v>1</v>
      </c>
      <c r="I1282" s="1">
        <v>0</v>
      </c>
      <c r="J1282" s="1" t="str">
        <v>Kolkata</v>
      </c>
      <c r="K1282" s="1">
        <v>0</v>
      </c>
      <c r="L1282" s="1"/>
      <c r="M1282" s="1">
        <f t="shared" si="57"/>
        <v>31152</v>
      </c>
      <c r="N1282" s="1">
        <f t="shared" si="58"/>
        <v>31152</v>
      </c>
      <c r="O1282" s="1">
        <f t="shared" si="59"/>
        <v>0</v>
      </c>
    </row>
    <row r="1283" spans="1:15" x14ac:dyDescent="0.25">
      <c r="A1283" s="1" t="str">
        <v>BPS</v>
      </c>
      <c r="B1283" s="1">
        <v>31152</v>
      </c>
      <c r="C1283" s="1" t="str">
        <v>INV6027</v>
      </c>
      <c r="D1283" s="2">
        <v>45849</v>
      </c>
      <c r="E1283" s="2">
        <v>45854</v>
      </c>
      <c r="F1283" s="1">
        <v>79520</v>
      </c>
      <c r="G1283" s="1">
        <v>1</v>
      </c>
      <c r="H1283" s="1">
        <v>1</v>
      </c>
      <c r="I1283" s="1">
        <v>0</v>
      </c>
      <c r="J1283" s="1" t="str">
        <v>Kolkata</v>
      </c>
      <c r="K1283" s="1">
        <v>0</v>
      </c>
      <c r="L1283" s="1"/>
      <c r="M1283" s="1">
        <f t="shared" ref="M1283:M1346" si="60">G1283*B1283</f>
        <v>31152</v>
      </c>
      <c r="N1283" s="1">
        <f t="shared" ref="N1283:N1346" si="61">H1283*B1283</f>
        <v>31152</v>
      </c>
      <c r="O1283" s="1">
        <f t="shared" ref="O1283:O1346" si="62">I1283*B1283</f>
        <v>0</v>
      </c>
    </row>
    <row r="1284" spans="1:15" x14ac:dyDescent="0.25">
      <c r="A1284" s="1" t="str">
        <v>BPS</v>
      </c>
      <c r="B1284" s="1">
        <v>31152</v>
      </c>
      <c r="C1284" s="1" t="str">
        <v>INV6027</v>
      </c>
      <c r="D1284" s="2">
        <v>45849</v>
      </c>
      <c r="E1284" s="2">
        <v>45854</v>
      </c>
      <c r="F1284" s="1">
        <v>79521</v>
      </c>
      <c r="G1284" s="1">
        <v>1</v>
      </c>
      <c r="H1284" s="1">
        <v>1</v>
      </c>
      <c r="I1284" s="1">
        <v>0</v>
      </c>
      <c r="J1284" s="1" t="str">
        <v>Kolkata</v>
      </c>
      <c r="K1284" s="1">
        <v>0</v>
      </c>
      <c r="L1284" s="1"/>
      <c r="M1284" s="1">
        <f t="shared" si="60"/>
        <v>31152</v>
      </c>
      <c r="N1284" s="1">
        <f t="shared" si="61"/>
        <v>31152</v>
      </c>
      <c r="O1284" s="1">
        <f t="shared" si="62"/>
        <v>0</v>
      </c>
    </row>
    <row r="1285" spans="1:15" x14ac:dyDescent="0.25">
      <c r="A1285" s="1" t="str">
        <v>BPS</v>
      </c>
      <c r="B1285" s="1">
        <v>31152</v>
      </c>
      <c r="C1285" s="1" t="str">
        <v>INV6027</v>
      </c>
      <c r="D1285" s="2">
        <v>45849</v>
      </c>
      <c r="E1285" s="2">
        <v>45854</v>
      </c>
      <c r="F1285" s="1">
        <v>79527</v>
      </c>
      <c r="G1285" s="1">
        <v>1</v>
      </c>
      <c r="H1285" s="1">
        <v>1</v>
      </c>
      <c r="I1285" s="1">
        <v>0</v>
      </c>
      <c r="J1285" s="1" t="str">
        <v>Kolkata</v>
      </c>
      <c r="K1285" s="1">
        <v>0</v>
      </c>
      <c r="L1285" s="1"/>
      <c r="M1285" s="1">
        <f t="shared" si="60"/>
        <v>31152</v>
      </c>
      <c r="N1285" s="1">
        <f t="shared" si="61"/>
        <v>31152</v>
      </c>
      <c r="O1285" s="1">
        <f t="shared" si="62"/>
        <v>0</v>
      </c>
    </row>
    <row r="1286" spans="1:15" x14ac:dyDescent="0.25">
      <c r="A1286" s="1" t="str">
        <v>BPS</v>
      </c>
      <c r="B1286" s="1">
        <v>43824</v>
      </c>
      <c r="C1286" s="1" t="str">
        <v>INV6028</v>
      </c>
      <c r="D1286" s="2">
        <v>45849</v>
      </c>
      <c r="E1286" s="2">
        <v>45854</v>
      </c>
      <c r="F1286" s="1" t="str">
        <v>79513-1</v>
      </c>
      <c r="G1286" s="1">
        <v>1</v>
      </c>
      <c r="H1286" s="1">
        <v>1</v>
      </c>
      <c r="I1286" s="1">
        <v>0</v>
      </c>
      <c r="J1286" s="1" t="str">
        <v>Delhi</v>
      </c>
      <c r="K1286" s="1">
        <v>0</v>
      </c>
      <c r="L1286" s="1"/>
      <c r="M1286" s="1">
        <f t="shared" si="60"/>
        <v>43824</v>
      </c>
      <c r="N1286" s="1">
        <f t="shared" si="61"/>
        <v>43824</v>
      </c>
      <c r="O1286" s="1">
        <f t="shared" si="62"/>
        <v>0</v>
      </c>
    </row>
    <row r="1287" spans="1:15" x14ac:dyDescent="0.25">
      <c r="A1287" s="1" t="str">
        <v>Mabtech</v>
      </c>
      <c r="B1287" s="1">
        <v>31248.800000000003</v>
      </c>
      <c r="C1287" s="1">
        <v>44409</v>
      </c>
      <c r="D1287" s="2">
        <v>45849</v>
      </c>
      <c r="E1287" s="2">
        <v>45854</v>
      </c>
      <c r="F1287" s="1" t="str">
        <v>3885-2A</v>
      </c>
      <c r="G1287" s="1">
        <v>1</v>
      </c>
      <c r="H1287" s="1">
        <v>1</v>
      </c>
      <c r="I1287" s="1">
        <v>0</v>
      </c>
      <c r="J1287" s="1" t="str">
        <v>Gujrat</v>
      </c>
      <c r="K1287" s="1">
        <v>0</v>
      </c>
      <c r="L1287" s="1"/>
      <c r="M1287" s="1">
        <f t="shared" si="60"/>
        <v>31248.800000000003</v>
      </c>
      <c r="N1287" s="1">
        <f t="shared" si="61"/>
        <v>31248.800000000003</v>
      </c>
      <c r="O1287" s="1">
        <f t="shared" si="62"/>
        <v>0</v>
      </c>
    </row>
    <row r="1288" spans="1:15" x14ac:dyDescent="0.25">
      <c r="A1288" s="1" t="str">
        <v>Mabtech</v>
      </c>
      <c r="B1288" s="1">
        <v>31248.800000000003</v>
      </c>
      <c r="C1288" s="1">
        <v>44409</v>
      </c>
      <c r="D1288" s="2">
        <v>45849</v>
      </c>
      <c r="E1288" s="2">
        <v>45854</v>
      </c>
      <c r="F1288" s="1" t="str">
        <v>3865-2A</v>
      </c>
      <c r="G1288" s="1">
        <v>1</v>
      </c>
      <c r="H1288" s="1">
        <v>1</v>
      </c>
      <c r="I1288" s="1">
        <v>0</v>
      </c>
      <c r="J1288" s="1" t="str">
        <v>Gujrat</v>
      </c>
      <c r="K1288" s="1">
        <v>0</v>
      </c>
      <c r="L1288" s="1"/>
      <c r="M1288" s="1">
        <f t="shared" si="60"/>
        <v>31248.800000000003</v>
      </c>
      <c r="N1288" s="1">
        <f t="shared" si="61"/>
        <v>31248.800000000003</v>
      </c>
      <c r="O1288" s="1">
        <f t="shared" si="62"/>
        <v>0</v>
      </c>
    </row>
    <row r="1289" spans="1:15" x14ac:dyDescent="0.25">
      <c r="A1289" s="1" t="str">
        <v>Mabtech</v>
      </c>
      <c r="B1289" s="1">
        <v>31248.800000000003</v>
      </c>
      <c r="C1289" s="1">
        <v>44409</v>
      </c>
      <c r="D1289" s="2">
        <v>45849</v>
      </c>
      <c r="E1289" s="2">
        <v>45854</v>
      </c>
      <c r="F1289" s="1" t="str">
        <v>3825-2A</v>
      </c>
      <c r="G1289" s="1">
        <v>1</v>
      </c>
      <c r="H1289" s="1">
        <v>1</v>
      </c>
      <c r="I1289" s="1">
        <v>0</v>
      </c>
      <c r="J1289" s="1" t="str">
        <v>Gujrat</v>
      </c>
      <c r="K1289" s="1">
        <v>0</v>
      </c>
      <c r="L1289" s="1"/>
      <c r="M1289" s="1">
        <f t="shared" si="60"/>
        <v>31248.800000000003</v>
      </c>
      <c r="N1289" s="1">
        <f t="shared" si="61"/>
        <v>31248.800000000003</v>
      </c>
      <c r="O1289" s="1">
        <f t="shared" si="62"/>
        <v>0</v>
      </c>
    </row>
    <row r="1290" spans="1:15" x14ac:dyDescent="0.25">
      <c r="A1290" s="1" t="str">
        <v>Mabtech</v>
      </c>
      <c r="B1290" s="1">
        <v>33880</v>
      </c>
      <c r="C1290" s="1">
        <v>44409</v>
      </c>
      <c r="D1290" s="2">
        <v>45849</v>
      </c>
      <c r="E1290" s="2">
        <v>45854</v>
      </c>
      <c r="F1290" s="1" t="str">
        <v>3654-WP-10</v>
      </c>
      <c r="G1290" s="1">
        <v>1</v>
      </c>
      <c r="H1290" s="1">
        <v>1</v>
      </c>
      <c r="I1290" s="1">
        <v>0</v>
      </c>
      <c r="J1290" s="1" t="str">
        <v>Gujrat</v>
      </c>
      <c r="K1290" s="1">
        <v>0</v>
      </c>
      <c r="L1290" s="1"/>
      <c r="M1290" s="1">
        <f t="shared" si="60"/>
        <v>33880</v>
      </c>
      <c r="N1290" s="1">
        <f t="shared" si="61"/>
        <v>33880</v>
      </c>
      <c r="O1290" s="1">
        <f t="shared" si="62"/>
        <v>0</v>
      </c>
    </row>
    <row r="1291" spans="1:15" x14ac:dyDescent="0.25">
      <c r="A1291" s="1" t="str">
        <v>Mabtech</v>
      </c>
      <c r="B1291" s="1">
        <v>10841.6</v>
      </c>
      <c r="C1291" s="1">
        <v>44409</v>
      </c>
      <c r="D1291" s="2">
        <v>45849</v>
      </c>
      <c r="E1291" s="2">
        <v>45854</v>
      </c>
      <c r="F1291" s="1" t="str">
        <v>3650-10</v>
      </c>
      <c r="G1291" s="1">
        <v>1</v>
      </c>
      <c r="H1291" s="1">
        <v>1</v>
      </c>
      <c r="I1291" s="1">
        <v>0</v>
      </c>
      <c r="J1291" s="1" t="str">
        <v>Gujrat</v>
      </c>
      <c r="K1291" s="1">
        <v>0</v>
      </c>
      <c r="L1291" s="1"/>
      <c r="M1291" s="1">
        <f t="shared" si="60"/>
        <v>10841.6</v>
      </c>
      <c r="N1291" s="1">
        <f t="shared" si="61"/>
        <v>10841.6</v>
      </c>
      <c r="O1291" s="1">
        <f t="shared" si="62"/>
        <v>0</v>
      </c>
    </row>
    <row r="1292" spans="1:15" x14ac:dyDescent="0.25">
      <c r="A1292" s="1" t="str">
        <v>Mabtech</v>
      </c>
      <c r="B1292" s="1">
        <v>28952</v>
      </c>
      <c r="C1292" s="1">
        <v>44409</v>
      </c>
      <c r="D1292" s="2">
        <v>45849</v>
      </c>
      <c r="E1292" s="2">
        <v>45854</v>
      </c>
      <c r="F1292" s="1" t="str">
        <v>3450-0N-500</v>
      </c>
      <c r="G1292" s="1">
        <v>1</v>
      </c>
      <c r="H1292" s="1">
        <v>1</v>
      </c>
      <c r="I1292" s="1">
        <v>0</v>
      </c>
      <c r="J1292" s="1" t="str">
        <v>Gujrat</v>
      </c>
      <c r="K1292" s="1">
        <v>0</v>
      </c>
      <c r="L1292" s="1"/>
      <c r="M1292" s="1">
        <f t="shared" si="60"/>
        <v>28952</v>
      </c>
      <c r="N1292" s="1">
        <f t="shared" si="61"/>
        <v>28952</v>
      </c>
      <c r="O1292" s="1">
        <f t="shared" si="62"/>
        <v>0</v>
      </c>
    </row>
    <row r="1293" spans="1:15" x14ac:dyDescent="0.25">
      <c r="A1293" s="1" t="str">
        <v>Mabtech</v>
      </c>
      <c r="B1293" s="1">
        <v>45276</v>
      </c>
      <c r="C1293" s="1">
        <v>44409</v>
      </c>
      <c r="D1293" s="2">
        <v>45849</v>
      </c>
      <c r="E1293" s="2">
        <v>45854</v>
      </c>
      <c r="F1293" s="1" t="str">
        <v>3420-1HP-2</v>
      </c>
      <c r="G1293" s="1">
        <v>1</v>
      </c>
      <c r="H1293" s="1">
        <v>1</v>
      </c>
      <c r="I1293" s="1">
        <v>0</v>
      </c>
      <c r="J1293" s="1" t="str">
        <v>Delhi</v>
      </c>
      <c r="K1293" s="1">
        <v>0</v>
      </c>
      <c r="L1293" s="1"/>
      <c r="M1293" s="1">
        <f t="shared" si="60"/>
        <v>45276</v>
      </c>
      <c r="N1293" s="1">
        <f t="shared" si="61"/>
        <v>45276</v>
      </c>
      <c r="O1293" s="1">
        <f t="shared" si="62"/>
        <v>0</v>
      </c>
    </row>
    <row r="1294" spans="1:15" x14ac:dyDescent="0.25">
      <c r="A1294" s="1" t="str">
        <v>BTL</v>
      </c>
      <c r="B1294" s="1">
        <v>36225</v>
      </c>
      <c r="C1294" s="1" t="str">
        <v>BTL/25-26/546</v>
      </c>
      <c r="D1294" s="2">
        <v>45852</v>
      </c>
      <c r="E1294" s="2">
        <v>45855</v>
      </c>
      <c r="F1294" s="1" t="str">
        <v>ORB907194</v>
      </c>
      <c r="G1294" s="1">
        <v>1</v>
      </c>
      <c r="H1294" s="1">
        <v>1</v>
      </c>
      <c r="I1294" s="1">
        <v>0</v>
      </c>
      <c r="J1294" s="1" t="str">
        <v>Faridabad</v>
      </c>
      <c r="K1294" s="1">
        <v>0</v>
      </c>
      <c r="L1294" s="1"/>
      <c r="M1294" s="1">
        <f t="shared" si="60"/>
        <v>36225</v>
      </c>
      <c r="N1294" s="1">
        <f t="shared" si="61"/>
        <v>36225</v>
      </c>
      <c r="O1294" s="1">
        <f t="shared" si="62"/>
        <v>0</v>
      </c>
    </row>
    <row r="1295" spans="1:15" x14ac:dyDescent="0.25">
      <c r="A1295" s="1" t="str">
        <v>BioLegend</v>
      </c>
      <c r="B1295" s="1">
        <v>5790.4</v>
      </c>
      <c r="C1295" s="1" t="str">
        <v>EED117194</v>
      </c>
      <c r="D1295" s="2">
        <v>45850</v>
      </c>
      <c r="E1295" s="2">
        <v>45856</v>
      </c>
      <c r="F1295" s="1">
        <v>100202</v>
      </c>
      <c r="G1295" s="1">
        <v>1</v>
      </c>
      <c r="H1295" s="1">
        <v>1</v>
      </c>
      <c r="I1295" s="1">
        <v>0</v>
      </c>
      <c r="J1295" s="1" t="str">
        <v>Banglore</v>
      </c>
      <c r="K1295" s="1">
        <v>0</v>
      </c>
      <c r="L1295" s="1"/>
      <c r="M1295" s="1">
        <f t="shared" si="60"/>
        <v>5790.4</v>
      </c>
      <c r="N1295" s="1">
        <f t="shared" si="61"/>
        <v>5790.4</v>
      </c>
      <c r="O1295" s="1">
        <f t="shared" si="62"/>
        <v>0</v>
      </c>
    </row>
    <row r="1296" spans="1:15" x14ac:dyDescent="0.25">
      <c r="A1296" s="1" t="str">
        <v>BioLegend</v>
      </c>
      <c r="B1296" s="1">
        <v>8808.7999999999993</v>
      </c>
      <c r="C1296" s="1" t="str">
        <v>EED117194</v>
      </c>
      <c r="D1296" s="2">
        <v>45850</v>
      </c>
      <c r="E1296" s="2">
        <v>45856</v>
      </c>
      <c r="F1296" s="1">
        <v>100204</v>
      </c>
      <c r="G1296" s="1">
        <v>1</v>
      </c>
      <c r="H1296" s="1">
        <v>1</v>
      </c>
      <c r="I1296" s="1">
        <v>0</v>
      </c>
      <c r="J1296" s="1" t="str">
        <v>Mumbai</v>
      </c>
      <c r="K1296" s="1">
        <v>0</v>
      </c>
      <c r="L1296" s="1"/>
      <c r="M1296" s="1">
        <f t="shared" si="60"/>
        <v>8808.7999999999993</v>
      </c>
      <c r="N1296" s="1">
        <f t="shared" si="61"/>
        <v>8808.7999999999993</v>
      </c>
      <c r="O1296" s="1">
        <f t="shared" si="62"/>
        <v>0</v>
      </c>
    </row>
    <row r="1297" spans="1:15" x14ac:dyDescent="0.25">
      <c r="A1297" s="1" t="str">
        <v>BioLegend</v>
      </c>
      <c r="B1297" s="1">
        <v>15276.8</v>
      </c>
      <c r="C1297" s="1" t="str">
        <v>EED117194</v>
      </c>
      <c r="D1297" s="2">
        <v>45850</v>
      </c>
      <c r="E1297" s="2">
        <v>45856</v>
      </c>
      <c r="F1297" s="1">
        <v>100220</v>
      </c>
      <c r="G1297" s="1">
        <v>1</v>
      </c>
      <c r="H1297" s="1">
        <v>1</v>
      </c>
      <c r="I1297" s="1">
        <v>0</v>
      </c>
      <c r="J1297" s="1" t="str">
        <v>Lucknow</v>
      </c>
      <c r="K1297" s="1">
        <v>0</v>
      </c>
      <c r="L1297" s="1"/>
      <c r="M1297" s="1">
        <f t="shared" si="60"/>
        <v>15276.8</v>
      </c>
      <c r="N1297" s="1">
        <f t="shared" si="61"/>
        <v>15276.8</v>
      </c>
      <c r="O1297" s="1">
        <f t="shared" si="62"/>
        <v>0</v>
      </c>
    </row>
    <row r="1298" spans="1:15" x14ac:dyDescent="0.25">
      <c r="A1298" s="1" t="str">
        <v>BioLegend</v>
      </c>
      <c r="B1298" s="1">
        <v>18018</v>
      </c>
      <c r="C1298" s="1" t="str">
        <v>EED117194</v>
      </c>
      <c r="D1298" s="2">
        <v>45850</v>
      </c>
      <c r="E1298" s="2">
        <v>45856</v>
      </c>
      <c r="F1298" s="1">
        <v>100742</v>
      </c>
      <c r="G1298" s="1">
        <v>1</v>
      </c>
      <c r="H1298" s="1">
        <v>1</v>
      </c>
      <c r="I1298" s="1">
        <v>0</v>
      </c>
      <c r="J1298" s="1" t="str">
        <v>Hyderabad</v>
      </c>
      <c r="K1298" s="1">
        <v>0</v>
      </c>
      <c r="L1298" s="1"/>
      <c r="M1298" s="1">
        <f t="shared" si="60"/>
        <v>18018</v>
      </c>
      <c r="N1298" s="1">
        <f t="shared" si="61"/>
        <v>18018</v>
      </c>
      <c r="O1298" s="1">
        <f t="shared" si="62"/>
        <v>0</v>
      </c>
    </row>
    <row r="1299" spans="1:15" x14ac:dyDescent="0.25">
      <c r="A1299" s="1" t="str">
        <v>BioLegend</v>
      </c>
      <c r="B1299" s="1">
        <v>10656.8</v>
      </c>
      <c r="C1299" s="1" t="str">
        <v>EED117194</v>
      </c>
      <c r="D1299" s="2">
        <v>45850</v>
      </c>
      <c r="E1299" s="2">
        <v>45856</v>
      </c>
      <c r="F1299" s="1">
        <v>101208</v>
      </c>
      <c r="G1299" s="1">
        <v>1</v>
      </c>
      <c r="H1299" s="1">
        <v>1</v>
      </c>
      <c r="I1299" s="1">
        <v>0</v>
      </c>
      <c r="J1299" s="1" t="str">
        <v>Lucknow</v>
      </c>
      <c r="K1299" s="1">
        <v>0</v>
      </c>
      <c r="L1299" s="1"/>
      <c r="M1299" s="1">
        <f t="shared" si="60"/>
        <v>10656.8</v>
      </c>
      <c r="N1299" s="1">
        <f t="shared" si="61"/>
        <v>10656.8</v>
      </c>
      <c r="O1299" s="1">
        <f t="shared" si="62"/>
        <v>0</v>
      </c>
    </row>
    <row r="1300" spans="1:15" x14ac:dyDescent="0.25">
      <c r="A1300" s="1" t="str">
        <v>BioLegend</v>
      </c>
      <c r="B1300" s="1">
        <v>14106.400000000001</v>
      </c>
      <c r="C1300" s="1" t="str">
        <v>EED117194</v>
      </c>
      <c r="D1300" s="2">
        <v>45850</v>
      </c>
      <c r="E1300" s="2">
        <v>45856</v>
      </c>
      <c r="F1300" s="1">
        <v>101320</v>
      </c>
      <c r="G1300" s="1">
        <v>4</v>
      </c>
      <c r="H1300" s="1">
        <v>4</v>
      </c>
      <c r="I1300" s="1">
        <v>0</v>
      </c>
      <c r="J1300" s="1" t="str">
        <v>Gujrat</v>
      </c>
      <c r="K1300" s="1">
        <v>0</v>
      </c>
      <c r="L1300" s="1"/>
      <c r="M1300" s="1">
        <f t="shared" si="60"/>
        <v>56425.600000000006</v>
      </c>
      <c r="N1300" s="1">
        <f t="shared" si="61"/>
        <v>56425.600000000006</v>
      </c>
      <c r="O1300" s="1">
        <f t="shared" si="62"/>
        <v>0</v>
      </c>
    </row>
    <row r="1301" spans="1:15" x14ac:dyDescent="0.25">
      <c r="A1301" s="1" t="str">
        <v>BioLegend</v>
      </c>
      <c r="B1301" s="1">
        <v>12997.599999999999</v>
      </c>
      <c r="C1301" s="1" t="str">
        <v>EED117194</v>
      </c>
      <c r="D1301" s="2">
        <v>45850</v>
      </c>
      <c r="E1301" s="2">
        <v>45856</v>
      </c>
      <c r="F1301" s="1">
        <v>102016</v>
      </c>
      <c r="G1301" s="1">
        <v>1</v>
      </c>
      <c r="H1301" s="1">
        <v>1</v>
      </c>
      <c r="I1301" s="1">
        <v>0</v>
      </c>
      <c r="J1301" s="1" t="str">
        <v>Hyderabad</v>
      </c>
      <c r="K1301" s="1">
        <v>0</v>
      </c>
      <c r="L1301" s="1"/>
      <c r="M1301" s="1">
        <f t="shared" si="60"/>
        <v>12997.599999999999</v>
      </c>
      <c r="N1301" s="1">
        <f t="shared" si="61"/>
        <v>12997.599999999999</v>
      </c>
      <c r="O1301" s="1">
        <f t="shared" si="62"/>
        <v>0</v>
      </c>
    </row>
    <row r="1302" spans="1:15" x14ac:dyDescent="0.25">
      <c r="A1302" s="1" t="str">
        <v>BioLegend</v>
      </c>
      <c r="B1302" s="1">
        <v>15972</v>
      </c>
      <c r="C1302" s="1" t="str">
        <v>EED117194</v>
      </c>
      <c r="D1302" s="2">
        <v>45850</v>
      </c>
      <c r="E1302" s="2">
        <v>45856</v>
      </c>
      <c r="F1302" s="1">
        <v>103040</v>
      </c>
      <c r="G1302" s="1">
        <v>1</v>
      </c>
      <c r="H1302" s="1">
        <v>1</v>
      </c>
      <c r="I1302" s="1">
        <v>0</v>
      </c>
      <c r="J1302" s="1" t="str">
        <v>Hyderabad</v>
      </c>
      <c r="K1302" s="1">
        <v>0</v>
      </c>
      <c r="L1302" s="1"/>
      <c r="M1302" s="1">
        <f t="shared" si="60"/>
        <v>15972</v>
      </c>
      <c r="N1302" s="1">
        <f t="shared" si="61"/>
        <v>15972</v>
      </c>
      <c r="O1302" s="1">
        <f t="shared" si="62"/>
        <v>0</v>
      </c>
    </row>
    <row r="1303" spans="1:15" x14ac:dyDescent="0.25">
      <c r="A1303" s="1" t="str">
        <v>BioLegend</v>
      </c>
      <c r="B1303" s="1">
        <v>15972</v>
      </c>
      <c r="C1303" s="1" t="str">
        <v>EED117194</v>
      </c>
      <c r="D1303" s="2">
        <v>45850</v>
      </c>
      <c r="E1303" s="2">
        <v>45856</v>
      </c>
      <c r="F1303" s="1">
        <v>103134</v>
      </c>
      <c r="G1303" s="1">
        <v>1</v>
      </c>
      <c r="H1303" s="1">
        <v>1</v>
      </c>
      <c r="I1303" s="1">
        <v>0</v>
      </c>
      <c r="J1303" s="1" t="str">
        <v>Banglore</v>
      </c>
      <c r="K1303" s="1">
        <v>0</v>
      </c>
      <c r="L1303" s="1"/>
      <c r="M1303" s="1">
        <f t="shared" si="60"/>
        <v>15972</v>
      </c>
      <c r="N1303" s="1">
        <f t="shared" si="61"/>
        <v>15972</v>
      </c>
      <c r="O1303" s="1">
        <f t="shared" si="62"/>
        <v>0</v>
      </c>
    </row>
    <row r="1304" spans="1:15" x14ac:dyDescent="0.25">
      <c r="A1304" s="1" t="str">
        <v>BioLegend</v>
      </c>
      <c r="B1304" s="1">
        <v>11616</v>
      </c>
      <c r="C1304" s="1" t="str">
        <v>EED117194</v>
      </c>
      <c r="D1304" s="2">
        <v>45850</v>
      </c>
      <c r="E1304" s="2">
        <v>45856</v>
      </c>
      <c r="F1304" s="1">
        <v>104441</v>
      </c>
      <c r="G1304" s="1">
        <v>1</v>
      </c>
      <c r="H1304" s="1">
        <v>1</v>
      </c>
      <c r="I1304" s="1">
        <v>0</v>
      </c>
      <c r="J1304" s="1" t="str">
        <v>Lucknow</v>
      </c>
      <c r="K1304" s="1">
        <v>0</v>
      </c>
      <c r="L1304" s="1"/>
      <c r="M1304" s="1">
        <f t="shared" si="60"/>
        <v>11616</v>
      </c>
      <c r="N1304" s="1">
        <f t="shared" si="61"/>
        <v>11616</v>
      </c>
      <c r="O1304" s="1">
        <f t="shared" si="62"/>
        <v>0</v>
      </c>
    </row>
    <row r="1305" spans="1:15" x14ac:dyDescent="0.25">
      <c r="A1305" s="1" t="str">
        <v>BioLegend</v>
      </c>
      <c r="B1305" s="1">
        <v>7638.4</v>
      </c>
      <c r="C1305" s="1" t="str">
        <v>EED117194</v>
      </c>
      <c r="D1305" s="2">
        <v>45850</v>
      </c>
      <c r="E1305" s="2">
        <v>45856</v>
      </c>
      <c r="F1305" s="1">
        <v>104447</v>
      </c>
      <c r="G1305" s="1">
        <v>1</v>
      </c>
      <c r="H1305" s="1">
        <v>1</v>
      </c>
      <c r="I1305" s="1">
        <v>0</v>
      </c>
      <c r="J1305" s="1" t="str">
        <v>Hyderabad</v>
      </c>
      <c r="K1305" s="1">
        <v>0</v>
      </c>
      <c r="L1305" s="1"/>
      <c r="M1305" s="1">
        <f t="shared" si="60"/>
        <v>7638.4</v>
      </c>
      <c r="N1305" s="1">
        <f t="shared" si="61"/>
        <v>7638.4</v>
      </c>
      <c r="O1305" s="1">
        <f t="shared" si="62"/>
        <v>0</v>
      </c>
    </row>
    <row r="1306" spans="1:15" x14ac:dyDescent="0.25">
      <c r="A1306" s="1" t="str">
        <v>BioLegend</v>
      </c>
      <c r="B1306" s="1">
        <v>13464</v>
      </c>
      <c r="C1306" s="1" t="str">
        <v>EED117194</v>
      </c>
      <c r="D1306" s="2">
        <v>45850</v>
      </c>
      <c r="E1306" s="2">
        <v>45856</v>
      </c>
      <c r="F1306" s="1">
        <v>104725</v>
      </c>
      <c r="G1306" s="1">
        <v>1</v>
      </c>
      <c r="H1306" s="1">
        <v>1</v>
      </c>
      <c r="I1306" s="1">
        <v>0</v>
      </c>
      <c r="J1306" s="1" t="str">
        <v>Mumbai</v>
      </c>
      <c r="K1306" s="1">
        <v>0</v>
      </c>
      <c r="L1306" s="1"/>
      <c r="M1306" s="1">
        <f t="shared" si="60"/>
        <v>13464</v>
      </c>
      <c r="N1306" s="1">
        <f t="shared" si="61"/>
        <v>13464</v>
      </c>
      <c r="O1306" s="1">
        <f t="shared" si="62"/>
        <v>0</v>
      </c>
    </row>
    <row r="1307" spans="1:15" x14ac:dyDescent="0.25">
      <c r="A1307" s="1" t="str">
        <v>BioLegend</v>
      </c>
      <c r="B1307" s="1">
        <v>18048.8</v>
      </c>
      <c r="C1307" s="1" t="str">
        <v>EED117194</v>
      </c>
      <c r="D1307" s="2">
        <v>45850</v>
      </c>
      <c r="E1307" s="2">
        <v>45856</v>
      </c>
      <c r="F1307" s="1">
        <v>105008</v>
      </c>
      <c r="G1307" s="1">
        <v>1</v>
      </c>
      <c r="H1307" s="1">
        <v>1</v>
      </c>
      <c r="I1307" s="1">
        <v>0</v>
      </c>
      <c r="J1307" s="1" t="str">
        <v>Mumbai</v>
      </c>
      <c r="K1307" s="1">
        <v>0</v>
      </c>
      <c r="L1307" s="1"/>
      <c r="M1307" s="1">
        <f t="shared" si="60"/>
        <v>18048.8</v>
      </c>
      <c r="N1307" s="1">
        <f t="shared" si="61"/>
        <v>18048.8</v>
      </c>
      <c r="O1307" s="1">
        <f t="shared" si="62"/>
        <v>0</v>
      </c>
    </row>
    <row r="1308" spans="1:15" x14ac:dyDescent="0.25">
      <c r="A1308" s="1" t="str">
        <v>BioLegend</v>
      </c>
      <c r="B1308" s="1">
        <v>29040</v>
      </c>
      <c r="C1308" s="1" t="str">
        <v>EED117194</v>
      </c>
      <c r="D1308" s="2">
        <v>45850</v>
      </c>
      <c r="E1308" s="2">
        <v>45856</v>
      </c>
      <c r="F1308" s="1">
        <v>108740</v>
      </c>
      <c r="G1308" s="1">
        <v>1</v>
      </c>
      <c r="H1308" s="1">
        <v>1</v>
      </c>
      <c r="I1308" s="1">
        <v>0</v>
      </c>
      <c r="J1308" s="1" t="str">
        <v>Mumbai</v>
      </c>
      <c r="K1308" s="1">
        <v>0</v>
      </c>
      <c r="L1308" s="1"/>
      <c r="M1308" s="1">
        <f t="shared" si="60"/>
        <v>29040</v>
      </c>
      <c r="N1308" s="1">
        <f t="shared" si="61"/>
        <v>29040</v>
      </c>
      <c r="O1308" s="1">
        <f t="shared" si="62"/>
        <v>0</v>
      </c>
    </row>
    <row r="1309" spans="1:15" x14ac:dyDescent="0.25">
      <c r="A1309" s="1" t="str">
        <v>BioLegend</v>
      </c>
      <c r="B1309" s="1">
        <v>16508.8</v>
      </c>
      <c r="C1309" s="1" t="str">
        <v>EED117194</v>
      </c>
      <c r="D1309" s="2">
        <v>45850</v>
      </c>
      <c r="E1309" s="2">
        <v>45856</v>
      </c>
      <c r="F1309" s="1">
        <v>109828</v>
      </c>
      <c r="G1309" s="1">
        <v>1</v>
      </c>
      <c r="H1309" s="1">
        <v>1</v>
      </c>
      <c r="I1309" s="1">
        <v>0</v>
      </c>
      <c r="J1309" s="1" t="str">
        <v>Lucknow</v>
      </c>
      <c r="K1309" s="1">
        <v>0</v>
      </c>
      <c r="L1309" s="1"/>
      <c r="M1309" s="1">
        <f t="shared" si="60"/>
        <v>16508.8</v>
      </c>
      <c r="N1309" s="1">
        <f t="shared" si="61"/>
        <v>16508.8</v>
      </c>
      <c r="O1309" s="1">
        <f t="shared" si="62"/>
        <v>0</v>
      </c>
    </row>
    <row r="1310" spans="1:15" x14ac:dyDescent="0.25">
      <c r="A1310" s="1" t="str">
        <v>BioLegend</v>
      </c>
      <c r="B1310" s="1">
        <v>12689.599999999999</v>
      </c>
      <c r="C1310" s="1" t="str">
        <v>EED117194</v>
      </c>
      <c r="D1310" s="2">
        <v>45850</v>
      </c>
      <c r="E1310" s="2">
        <v>45856</v>
      </c>
      <c r="F1310" s="1">
        <v>118106</v>
      </c>
      <c r="G1310" s="1">
        <v>1</v>
      </c>
      <c r="H1310" s="1">
        <v>1</v>
      </c>
      <c r="I1310" s="1">
        <v>0</v>
      </c>
      <c r="J1310" s="1" t="str">
        <v>Mumbai</v>
      </c>
      <c r="K1310" s="1">
        <v>0</v>
      </c>
      <c r="L1310" s="1"/>
      <c r="M1310" s="1">
        <f t="shared" si="60"/>
        <v>12689.599999999999</v>
      </c>
      <c r="N1310" s="1">
        <f t="shared" si="61"/>
        <v>12689.599999999999</v>
      </c>
      <c r="O1310" s="1">
        <f t="shared" si="62"/>
        <v>0</v>
      </c>
    </row>
    <row r="1311" spans="1:15" x14ac:dyDescent="0.25">
      <c r="A1311" s="1" t="str">
        <v>BioLegend</v>
      </c>
      <c r="B1311" s="1">
        <v>19272</v>
      </c>
      <c r="C1311" s="1" t="str">
        <v>EED117194</v>
      </c>
      <c r="D1311" s="2">
        <v>45850</v>
      </c>
      <c r="E1311" s="2">
        <v>45856</v>
      </c>
      <c r="F1311" s="1">
        <v>123173</v>
      </c>
      <c r="G1311" s="1">
        <v>1</v>
      </c>
      <c r="H1311" s="1">
        <v>1</v>
      </c>
      <c r="I1311" s="1">
        <v>0</v>
      </c>
      <c r="J1311" s="1" t="str">
        <v>Gujrat</v>
      </c>
      <c r="K1311" s="1">
        <v>0</v>
      </c>
      <c r="L1311" s="1"/>
      <c r="M1311" s="1">
        <f t="shared" si="60"/>
        <v>19272</v>
      </c>
      <c r="N1311" s="1">
        <f t="shared" si="61"/>
        <v>19272</v>
      </c>
      <c r="O1311" s="1">
        <f t="shared" si="62"/>
        <v>0</v>
      </c>
    </row>
    <row r="1312" spans="1:15" x14ac:dyDescent="0.25">
      <c r="A1312" s="1" t="str">
        <v>BioLegend</v>
      </c>
      <c r="B1312" s="1">
        <v>16698</v>
      </c>
      <c r="C1312" s="1" t="str">
        <v>EED117194</v>
      </c>
      <c r="D1312" s="2">
        <v>45850</v>
      </c>
      <c r="E1312" s="2">
        <v>45856</v>
      </c>
      <c r="F1312" s="1">
        <v>126419</v>
      </c>
      <c r="G1312" s="1">
        <v>1</v>
      </c>
      <c r="H1312" s="1">
        <v>1</v>
      </c>
      <c r="I1312" s="1">
        <v>0</v>
      </c>
      <c r="J1312" s="1" t="str">
        <v>Hyderabad</v>
      </c>
      <c r="K1312" s="1">
        <v>0</v>
      </c>
      <c r="L1312" s="1"/>
      <c r="M1312" s="1">
        <f t="shared" si="60"/>
        <v>16698</v>
      </c>
      <c r="N1312" s="1">
        <f t="shared" si="61"/>
        <v>16698</v>
      </c>
      <c r="O1312" s="1">
        <f t="shared" si="62"/>
        <v>0</v>
      </c>
    </row>
    <row r="1313" spans="1:15" x14ac:dyDescent="0.25">
      <c r="A1313" s="1" t="str">
        <v>BioLegend</v>
      </c>
      <c r="B1313" s="1">
        <v>20856</v>
      </c>
      <c r="C1313" s="1" t="str">
        <v>EED117194</v>
      </c>
      <c r="D1313" s="2">
        <v>45850</v>
      </c>
      <c r="E1313" s="2">
        <v>45856</v>
      </c>
      <c r="F1313" s="1">
        <v>127527</v>
      </c>
      <c r="G1313" s="1">
        <v>1</v>
      </c>
      <c r="H1313" s="1">
        <v>1</v>
      </c>
      <c r="I1313" s="1">
        <v>0</v>
      </c>
      <c r="J1313" s="1" t="str">
        <v>Lucknow</v>
      </c>
      <c r="K1313" s="1">
        <v>0</v>
      </c>
      <c r="L1313" s="1"/>
      <c r="M1313" s="1">
        <f t="shared" si="60"/>
        <v>20856</v>
      </c>
      <c r="N1313" s="1">
        <f t="shared" si="61"/>
        <v>20856</v>
      </c>
      <c r="O1313" s="1">
        <f t="shared" si="62"/>
        <v>0</v>
      </c>
    </row>
    <row r="1314" spans="1:15" x14ac:dyDescent="0.25">
      <c r="A1314" s="1" t="str">
        <v>BioLegend</v>
      </c>
      <c r="B1314" s="1">
        <v>9055.2000000000007</v>
      </c>
      <c r="C1314" s="1" t="str">
        <v>EED117194</v>
      </c>
      <c r="D1314" s="2">
        <v>45850</v>
      </c>
      <c r="E1314" s="2">
        <v>45856</v>
      </c>
      <c r="F1314" s="1">
        <v>135913</v>
      </c>
      <c r="G1314" s="1">
        <v>1</v>
      </c>
      <c r="H1314" s="1">
        <v>1</v>
      </c>
      <c r="I1314" s="1">
        <v>0</v>
      </c>
      <c r="J1314" s="1" t="str">
        <v>Chandigarh</v>
      </c>
      <c r="K1314" s="1">
        <v>0</v>
      </c>
      <c r="L1314" s="1"/>
      <c r="M1314" s="1">
        <f t="shared" si="60"/>
        <v>9055.2000000000007</v>
      </c>
      <c r="N1314" s="1">
        <f t="shared" si="61"/>
        <v>9055.2000000000007</v>
      </c>
      <c r="O1314" s="1">
        <f t="shared" si="62"/>
        <v>0</v>
      </c>
    </row>
    <row r="1315" spans="1:15" x14ac:dyDescent="0.25">
      <c r="A1315" s="1" t="str">
        <v>BioLegend</v>
      </c>
      <c r="B1315" s="1">
        <v>7946.4</v>
      </c>
      <c r="C1315" s="1" t="str">
        <v>EED117194</v>
      </c>
      <c r="D1315" s="2">
        <v>45850</v>
      </c>
      <c r="E1315" s="2">
        <v>45856</v>
      </c>
      <c r="F1315" s="1">
        <v>141705</v>
      </c>
      <c r="G1315" s="1">
        <v>1</v>
      </c>
      <c r="H1315" s="1">
        <v>1</v>
      </c>
      <c r="I1315" s="1">
        <v>0</v>
      </c>
      <c r="J1315" s="1" t="str">
        <v>Kolkata</v>
      </c>
      <c r="K1315" s="1">
        <v>0</v>
      </c>
      <c r="L1315" s="1"/>
      <c r="M1315" s="1">
        <f t="shared" si="60"/>
        <v>7946.4</v>
      </c>
      <c r="N1315" s="1">
        <f t="shared" si="61"/>
        <v>7946.4</v>
      </c>
      <c r="O1315" s="1">
        <f t="shared" si="62"/>
        <v>0</v>
      </c>
    </row>
    <row r="1316" spans="1:15" x14ac:dyDescent="0.25">
      <c r="A1316" s="1" t="str">
        <v>BioLegend</v>
      </c>
      <c r="B1316" s="1">
        <v>17820</v>
      </c>
      <c r="C1316" s="1" t="str">
        <v>EED117194</v>
      </c>
      <c r="D1316" s="2">
        <v>45850</v>
      </c>
      <c r="E1316" s="2">
        <v>45856</v>
      </c>
      <c r="F1316" s="1">
        <v>152423</v>
      </c>
      <c r="G1316" s="1">
        <v>1</v>
      </c>
      <c r="H1316" s="1">
        <v>1</v>
      </c>
      <c r="I1316" s="1">
        <v>0</v>
      </c>
      <c r="J1316" s="1" t="str">
        <v>Hyderabad</v>
      </c>
      <c r="K1316" s="1">
        <v>0</v>
      </c>
      <c r="L1316" s="1"/>
      <c r="M1316" s="1">
        <f t="shared" si="60"/>
        <v>17820</v>
      </c>
      <c r="N1316" s="1">
        <f t="shared" si="61"/>
        <v>17820</v>
      </c>
      <c r="O1316" s="1">
        <f t="shared" si="62"/>
        <v>0</v>
      </c>
    </row>
    <row r="1317" spans="1:15" x14ac:dyDescent="0.25">
      <c r="A1317" s="1" t="str">
        <v>BioLegend</v>
      </c>
      <c r="B1317" s="1">
        <v>17001.599999999999</v>
      </c>
      <c r="C1317" s="1" t="str">
        <v>EED117194</v>
      </c>
      <c r="D1317" s="2">
        <v>45850</v>
      </c>
      <c r="E1317" s="2">
        <v>45856</v>
      </c>
      <c r="F1317" s="1">
        <v>156604</v>
      </c>
      <c r="G1317" s="1">
        <v>2</v>
      </c>
      <c r="H1317" s="1">
        <v>2</v>
      </c>
      <c r="I1317" s="1">
        <v>0</v>
      </c>
      <c r="J1317" s="1" t="str">
        <v>Banglore</v>
      </c>
      <c r="K1317" s="1">
        <v>0</v>
      </c>
      <c r="L1317" s="1"/>
      <c r="M1317" s="1">
        <f t="shared" si="60"/>
        <v>34003.199999999997</v>
      </c>
      <c r="N1317" s="1">
        <f t="shared" si="61"/>
        <v>34003.199999999997</v>
      </c>
      <c r="O1317" s="1">
        <f t="shared" si="62"/>
        <v>0</v>
      </c>
    </row>
    <row r="1318" spans="1:15" x14ac:dyDescent="0.25">
      <c r="A1318" s="1" t="str">
        <v>BioLegend</v>
      </c>
      <c r="B1318" s="1">
        <v>17001.599999999999</v>
      </c>
      <c r="C1318" s="1" t="str">
        <v>EED117194</v>
      </c>
      <c r="D1318" s="2">
        <v>45850</v>
      </c>
      <c r="E1318" s="2">
        <v>45856</v>
      </c>
      <c r="F1318" s="1">
        <v>156604</v>
      </c>
      <c r="G1318" s="1">
        <v>3</v>
      </c>
      <c r="H1318" s="1">
        <v>3</v>
      </c>
      <c r="I1318" s="1">
        <v>0</v>
      </c>
      <c r="J1318" s="1" t="str">
        <v>Gujrat</v>
      </c>
      <c r="K1318" s="1">
        <v>0</v>
      </c>
      <c r="L1318" s="1"/>
      <c r="M1318" s="1">
        <f t="shared" si="60"/>
        <v>51004.799999999996</v>
      </c>
      <c r="N1318" s="1">
        <f t="shared" si="61"/>
        <v>51004.799999999996</v>
      </c>
      <c r="O1318" s="1">
        <f t="shared" si="62"/>
        <v>0</v>
      </c>
    </row>
    <row r="1319" spans="1:15" x14ac:dyDescent="0.25">
      <c r="A1319" s="1" t="str">
        <v>BioLegend</v>
      </c>
      <c r="B1319" s="1">
        <v>3326.3999999999996</v>
      </c>
      <c r="C1319" s="1" t="str">
        <v>EED117194</v>
      </c>
      <c r="D1319" s="2">
        <v>45850</v>
      </c>
      <c r="E1319" s="2">
        <v>45856</v>
      </c>
      <c r="F1319" s="1">
        <v>157309</v>
      </c>
      <c r="G1319" s="1">
        <v>1</v>
      </c>
      <c r="H1319" s="1">
        <v>1</v>
      </c>
      <c r="I1319" s="1">
        <v>0</v>
      </c>
      <c r="J1319" s="1" t="str">
        <v>Kolkata</v>
      </c>
      <c r="K1319" s="1">
        <v>0</v>
      </c>
      <c r="L1319" s="1"/>
      <c r="M1319" s="1">
        <f t="shared" si="60"/>
        <v>3326.3999999999996</v>
      </c>
      <c r="N1319" s="1">
        <f t="shared" si="61"/>
        <v>3326.3999999999996</v>
      </c>
      <c r="O1319" s="1">
        <f t="shared" si="62"/>
        <v>0</v>
      </c>
    </row>
    <row r="1320" spans="1:15" x14ac:dyDescent="0.25">
      <c r="A1320" s="1" t="str">
        <v>BioLegend</v>
      </c>
      <c r="B1320" s="1">
        <v>17248</v>
      </c>
      <c r="C1320" s="1" t="str">
        <v>EED117194</v>
      </c>
      <c r="D1320" s="2">
        <v>45850</v>
      </c>
      <c r="E1320" s="2">
        <v>45856</v>
      </c>
      <c r="F1320" s="1">
        <v>300310</v>
      </c>
      <c r="G1320" s="1">
        <v>1</v>
      </c>
      <c r="H1320" s="1">
        <v>1</v>
      </c>
      <c r="I1320" s="1">
        <v>0</v>
      </c>
      <c r="J1320" s="1" t="str">
        <v>Gujrat</v>
      </c>
      <c r="K1320" s="1">
        <v>0</v>
      </c>
      <c r="L1320" s="1"/>
      <c r="M1320" s="1">
        <f t="shared" si="60"/>
        <v>17248</v>
      </c>
      <c r="N1320" s="1">
        <f t="shared" si="61"/>
        <v>17248</v>
      </c>
      <c r="O1320" s="1">
        <f t="shared" si="62"/>
        <v>0</v>
      </c>
    </row>
    <row r="1321" spans="1:15" x14ac:dyDescent="0.25">
      <c r="A1321" s="1" t="str">
        <v>BioLegend</v>
      </c>
      <c r="B1321" s="1">
        <v>16508.8</v>
      </c>
      <c r="C1321" s="1" t="str">
        <v>EED117194</v>
      </c>
      <c r="D1321" s="2">
        <v>45850</v>
      </c>
      <c r="E1321" s="2">
        <v>45856</v>
      </c>
      <c r="F1321" s="1">
        <v>301028</v>
      </c>
      <c r="G1321" s="1">
        <v>1</v>
      </c>
      <c r="H1321" s="1">
        <v>1</v>
      </c>
      <c r="I1321" s="1">
        <v>0</v>
      </c>
      <c r="J1321" s="1" t="str">
        <v>Gujrat</v>
      </c>
      <c r="K1321" s="1">
        <v>0</v>
      </c>
      <c r="L1321" s="1"/>
      <c r="M1321" s="1">
        <f t="shared" si="60"/>
        <v>16508.8</v>
      </c>
      <c r="N1321" s="1">
        <f t="shared" si="61"/>
        <v>16508.8</v>
      </c>
      <c r="O1321" s="1">
        <f t="shared" si="62"/>
        <v>0</v>
      </c>
    </row>
    <row r="1322" spans="1:15" x14ac:dyDescent="0.25">
      <c r="A1322" s="1" t="str">
        <v>BioLegend</v>
      </c>
      <c r="B1322" s="1">
        <v>8316</v>
      </c>
      <c r="C1322" s="1" t="str">
        <v>EED117194</v>
      </c>
      <c r="D1322" s="2">
        <v>45850</v>
      </c>
      <c r="E1322" s="2">
        <v>45856</v>
      </c>
      <c r="F1322" s="1">
        <v>301808</v>
      </c>
      <c r="G1322" s="1">
        <v>2</v>
      </c>
      <c r="H1322" s="1">
        <v>2</v>
      </c>
      <c r="I1322" s="1">
        <v>0</v>
      </c>
      <c r="J1322" s="1" t="str">
        <v>Banglore</v>
      </c>
      <c r="K1322" s="1">
        <v>0</v>
      </c>
      <c r="L1322" s="1"/>
      <c r="M1322" s="1">
        <f t="shared" si="60"/>
        <v>16632</v>
      </c>
      <c r="N1322" s="1">
        <f t="shared" si="61"/>
        <v>16632</v>
      </c>
      <c r="O1322" s="1">
        <f t="shared" si="62"/>
        <v>0</v>
      </c>
    </row>
    <row r="1323" spans="1:15" x14ac:dyDescent="0.25">
      <c r="A1323" s="1" t="str">
        <v>BioLegend</v>
      </c>
      <c r="B1323" s="1">
        <v>26796</v>
      </c>
      <c r="C1323" s="1" t="str">
        <v>EED117194</v>
      </c>
      <c r="D1323" s="2">
        <v>45850</v>
      </c>
      <c r="E1323" s="2">
        <v>45856</v>
      </c>
      <c r="F1323" s="1">
        <v>301836</v>
      </c>
      <c r="G1323" s="1">
        <v>1</v>
      </c>
      <c r="H1323" s="1">
        <v>1</v>
      </c>
      <c r="I1323" s="1">
        <v>0</v>
      </c>
      <c r="J1323" s="1" t="str">
        <v>Gujrat</v>
      </c>
      <c r="K1323" s="1">
        <v>0</v>
      </c>
      <c r="L1323" s="1"/>
      <c r="M1323" s="1">
        <f t="shared" si="60"/>
        <v>26796</v>
      </c>
      <c r="N1323" s="1">
        <f t="shared" si="61"/>
        <v>26796</v>
      </c>
      <c r="O1323" s="1">
        <f t="shared" si="62"/>
        <v>0</v>
      </c>
    </row>
    <row r="1324" spans="1:15" x14ac:dyDescent="0.25">
      <c r="A1324" s="1" t="str">
        <v>BioLegend</v>
      </c>
      <c r="B1324" s="1">
        <v>14352.8</v>
      </c>
      <c r="C1324" s="1" t="str">
        <v>EED117194</v>
      </c>
      <c r="D1324" s="2">
        <v>45850</v>
      </c>
      <c r="E1324" s="2">
        <v>45856</v>
      </c>
      <c r="F1324" s="1">
        <v>302006</v>
      </c>
      <c r="G1324" s="1">
        <v>1</v>
      </c>
      <c r="H1324" s="1">
        <v>1</v>
      </c>
      <c r="I1324" s="1">
        <v>0</v>
      </c>
      <c r="J1324" s="1" t="str">
        <v>Banglore</v>
      </c>
      <c r="K1324" s="1">
        <v>0</v>
      </c>
      <c r="L1324" s="1"/>
      <c r="M1324" s="1">
        <f t="shared" si="60"/>
        <v>14352.8</v>
      </c>
      <c r="N1324" s="1">
        <f t="shared" si="61"/>
        <v>14352.8</v>
      </c>
      <c r="O1324" s="1">
        <f t="shared" si="62"/>
        <v>0</v>
      </c>
    </row>
    <row r="1325" spans="1:15" x14ac:dyDescent="0.25">
      <c r="A1325" s="1" t="str">
        <v>BioLegend</v>
      </c>
      <c r="B1325" s="1">
        <v>14907.2</v>
      </c>
      <c r="C1325" s="1" t="str">
        <v>EED117194</v>
      </c>
      <c r="D1325" s="2">
        <v>45850</v>
      </c>
      <c r="E1325" s="2">
        <v>45856</v>
      </c>
      <c r="F1325" s="1">
        <v>302008</v>
      </c>
      <c r="G1325" s="1">
        <v>2</v>
      </c>
      <c r="H1325" s="1">
        <v>2</v>
      </c>
      <c r="I1325" s="1">
        <v>0</v>
      </c>
      <c r="J1325" s="1" t="str">
        <v>Banglore</v>
      </c>
      <c r="K1325" s="1">
        <v>0</v>
      </c>
      <c r="L1325" s="1"/>
      <c r="M1325" s="1">
        <f t="shared" si="60"/>
        <v>29814.400000000001</v>
      </c>
      <c r="N1325" s="1">
        <f t="shared" si="61"/>
        <v>29814.400000000001</v>
      </c>
      <c r="O1325" s="1">
        <f t="shared" si="62"/>
        <v>0</v>
      </c>
    </row>
    <row r="1326" spans="1:15" x14ac:dyDescent="0.25">
      <c r="A1326" s="1" t="str">
        <v>BioLegend</v>
      </c>
      <c r="B1326" s="1">
        <v>23531.199999999997</v>
      </c>
      <c r="C1326" s="1" t="str">
        <v>EED117194</v>
      </c>
      <c r="D1326" s="2">
        <v>45850</v>
      </c>
      <c r="E1326" s="2">
        <v>45856</v>
      </c>
      <c r="F1326" s="1">
        <v>302028</v>
      </c>
      <c r="G1326" s="1">
        <v>1</v>
      </c>
      <c r="H1326" s="1">
        <v>1</v>
      </c>
      <c r="I1326" s="1">
        <v>0</v>
      </c>
      <c r="J1326" s="1" t="str">
        <v>Delhi</v>
      </c>
      <c r="K1326" s="1">
        <v>0</v>
      </c>
      <c r="L1326" s="1"/>
      <c r="M1326" s="1">
        <f t="shared" si="60"/>
        <v>23531.199999999997</v>
      </c>
      <c r="N1326" s="1">
        <f t="shared" si="61"/>
        <v>23531.199999999997</v>
      </c>
      <c r="O1326" s="1">
        <f t="shared" si="62"/>
        <v>0</v>
      </c>
    </row>
    <row r="1327" spans="1:15" x14ac:dyDescent="0.25">
      <c r="A1327" s="1" t="str">
        <v>BioLegend</v>
      </c>
      <c r="B1327" s="1">
        <v>6468</v>
      </c>
      <c r="C1327" s="1" t="str">
        <v>EED117194</v>
      </c>
      <c r="D1327" s="2">
        <v>45850</v>
      </c>
      <c r="E1327" s="2">
        <v>45856</v>
      </c>
      <c r="F1327" s="1">
        <v>302212</v>
      </c>
      <c r="G1327" s="1">
        <v>1</v>
      </c>
      <c r="H1327" s="1">
        <v>1</v>
      </c>
      <c r="I1327" s="1">
        <v>0</v>
      </c>
      <c r="J1327" s="1" t="str">
        <v>Gujrat</v>
      </c>
      <c r="K1327" s="1">
        <v>0</v>
      </c>
      <c r="L1327" s="1"/>
      <c r="M1327" s="1">
        <f t="shared" si="60"/>
        <v>6468</v>
      </c>
      <c r="N1327" s="1">
        <f t="shared" si="61"/>
        <v>6468</v>
      </c>
      <c r="O1327" s="1">
        <f t="shared" si="62"/>
        <v>0</v>
      </c>
    </row>
    <row r="1328" spans="1:15" x14ac:dyDescent="0.25">
      <c r="A1328" s="1" t="str">
        <v>BioLegend</v>
      </c>
      <c r="B1328" s="1">
        <v>17987.2</v>
      </c>
      <c r="C1328" s="1" t="str">
        <v>EED117194</v>
      </c>
      <c r="D1328" s="2">
        <v>45850</v>
      </c>
      <c r="E1328" s="2">
        <v>45856</v>
      </c>
      <c r="F1328" s="1">
        <v>302216</v>
      </c>
      <c r="G1328" s="1">
        <v>2</v>
      </c>
      <c r="H1328" s="1">
        <v>2</v>
      </c>
      <c r="I1328" s="1">
        <v>0</v>
      </c>
      <c r="J1328" s="1" t="str">
        <v>Banglore</v>
      </c>
      <c r="K1328" s="1">
        <v>0</v>
      </c>
      <c r="L1328" s="1"/>
      <c r="M1328" s="1">
        <f t="shared" si="60"/>
        <v>35974.400000000001</v>
      </c>
      <c r="N1328" s="1">
        <f t="shared" si="61"/>
        <v>35974.400000000001</v>
      </c>
      <c r="O1328" s="1">
        <f t="shared" si="62"/>
        <v>0</v>
      </c>
    </row>
    <row r="1329" spans="1:15" x14ac:dyDescent="0.25">
      <c r="A1329" s="1" t="str">
        <v>BioLegend</v>
      </c>
      <c r="B1329" s="1">
        <v>25806</v>
      </c>
      <c r="C1329" s="1" t="str">
        <v>EED117194</v>
      </c>
      <c r="D1329" s="2">
        <v>45850</v>
      </c>
      <c r="E1329" s="2">
        <v>45856</v>
      </c>
      <c r="F1329" s="1">
        <v>302242</v>
      </c>
      <c r="G1329" s="1">
        <v>1</v>
      </c>
      <c r="H1329" s="1">
        <v>1</v>
      </c>
      <c r="I1329" s="1">
        <v>0</v>
      </c>
      <c r="J1329" s="1" t="str">
        <v>Delhi</v>
      </c>
      <c r="K1329" s="1">
        <v>0</v>
      </c>
      <c r="L1329" s="1"/>
      <c r="M1329" s="1">
        <f t="shared" si="60"/>
        <v>25806</v>
      </c>
      <c r="N1329" s="1">
        <f t="shared" si="61"/>
        <v>25806</v>
      </c>
      <c r="O1329" s="1">
        <f t="shared" si="62"/>
        <v>0</v>
      </c>
    </row>
    <row r="1330" spans="1:15" x14ac:dyDescent="0.25">
      <c r="A1330" s="1" t="str">
        <v>BioLegend</v>
      </c>
      <c r="B1330" s="1">
        <v>25146</v>
      </c>
      <c r="C1330" s="1" t="str">
        <v>EED117194</v>
      </c>
      <c r="D1330" s="2">
        <v>45850</v>
      </c>
      <c r="E1330" s="2">
        <v>45856</v>
      </c>
      <c r="F1330" s="1">
        <v>302330</v>
      </c>
      <c r="G1330" s="1">
        <v>1</v>
      </c>
      <c r="H1330" s="1">
        <v>1</v>
      </c>
      <c r="I1330" s="1">
        <v>0</v>
      </c>
      <c r="J1330" s="1" t="str">
        <v>Delhi</v>
      </c>
      <c r="K1330" s="1">
        <v>0</v>
      </c>
      <c r="L1330" s="1"/>
      <c r="M1330" s="1">
        <f t="shared" si="60"/>
        <v>25146</v>
      </c>
      <c r="N1330" s="1">
        <f t="shared" si="61"/>
        <v>25146</v>
      </c>
      <c r="O1330" s="1">
        <f t="shared" si="62"/>
        <v>0</v>
      </c>
    </row>
    <row r="1331" spans="1:15" x14ac:dyDescent="0.25">
      <c r="A1331" s="1" t="str">
        <v>BioLegend</v>
      </c>
      <c r="B1331" s="1">
        <v>19034.400000000001</v>
      </c>
      <c r="C1331" s="1" t="str">
        <v>EED117194</v>
      </c>
      <c r="D1331" s="2">
        <v>45850</v>
      </c>
      <c r="E1331" s="2">
        <v>45856</v>
      </c>
      <c r="F1331" s="1">
        <v>302646</v>
      </c>
      <c r="G1331" s="1">
        <v>1</v>
      </c>
      <c r="H1331" s="1">
        <v>1</v>
      </c>
      <c r="I1331" s="1">
        <v>0</v>
      </c>
      <c r="J1331" s="1" t="str">
        <v>Banglore</v>
      </c>
      <c r="K1331" s="1">
        <v>0</v>
      </c>
      <c r="L1331" s="1"/>
      <c r="M1331" s="1">
        <f t="shared" si="60"/>
        <v>19034.400000000001</v>
      </c>
      <c r="N1331" s="1">
        <f t="shared" si="61"/>
        <v>19034.400000000001</v>
      </c>
      <c r="O1331" s="1">
        <f t="shared" si="62"/>
        <v>0</v>
      </c>
    </row>
    <row r="1332" spans="1:15" x14ac:dyDescent="0.25">
      <c r="A1332" s="1" t="str">
        <v>BioLegend</v>
      </c>
      <c r="B1332" s="1">
        <v>15030.400000000001</v>
      </c>
      <c r="C1332" s="1" t="str">
        <v>EED117194</v>
      </c>
      <c r="D1332" s="2">
        <v>45850</v>
      </c>
      <c r="E1332" s="2">
        <v>45856</v>
      </c>
      <c r="F1332" s="1">
        <v>302706</v>
      </c>
      <c r="G1332" s="1">
        <v>1</v>
      </c>
      <c r="H1332" s="1">
        <v>1</v>
      </c>
      <c r="I1332" s="1">
        <v>0</v>
      </c>
      <c r="J1332" s="1" t="str">
        <v>Tamilnadu</v>
      </c>
      <c r="K1332" s="1">
        <v>0</v>
      </c>
      <c r="L1332" s="1"/>
      <c r="M1332" s="1">
        <f t="shared" si="60"/>
        <v>15030.400000000001</v>
      </c>
      <c r="N1332" s="1">
        <f t="shared" si="61"/>
        <v>15030.400000000001</v>
      </c>
      <c r="O1332" s="1">
        <f t="shared" si="62"/>
        <v>0</v>
      </c>
    </row>
    <row r="1333" spans="1:15" x14ac:dyDescent="0.25">
      <c r="A1333" s="1" t="str">
        <v>BioLegend</v>
      </c>
      <c r="B1333" s="1">
        <v>17248</v>
      </c>
      <c r="C1333" s="1" t="str">
        <v>EED117194</v>
      </c>
      <c r="D1333" s="2">
        <v>45850</v>
      </c>
      <c r="E1333" s="2">
        <v>45856</v>
      </c>
      <c r="F1333" s="1">
        <v>303508</v>
      </c>
      <c r="G1333" s="1">
        <v>1</v>
      </c>
      <c r="H1333" s="1">
        <v>1</v>
      </c>
      <c r="I1333" s="1">
        <v>0</v>
      </c>
      <c r="J1333" s="1" t="str">
        <v>Gujrat</v>
      </c>
      <c r="K1333" s="1">
        <v>0</v>
      </c>
      <c r="L1333" s="1"/>
      <c r="M1333" s="1">
        <f t="shared" si="60"/>
        <v>17248</v>
      </c>
      <c r="N1333" s="1">
        <f t="shared" si="61"/>
        <v>17248</v>
      </c>
      <c r="O1333" s="1">
        <f t="shared" si="62"/>
        <v>0</v>
      </c>
    </row>
    <row r="1334" spans="1:15" x14ac:dyDescent="0.25">
      <c r="A1334" s="1" t="str">
        <v>BioLegend</v>
      </c>
      <c r="B1334" s="1">
        <v>22052.799999999999</v>
      </c>
      <c r="C1334" s="1" t="str">
        <v>EED117194</v>
      </c>
      <c r="D1334" s="2">
        <v>45850</v>
      </c>
      <c r="E1334" s="2">
        <v>45856</v>
      </c>
      <c r="F1334" s="1">
        <v>303924</v>
      </c>
      <c r="G1334" s="1">
        <v>1</v>
      </c>
      <c r="H1334" s="1">
        <v>1</v>
      </c>
      <c r="I1334" s="1">
        <v>0</v>
      </c>
      <c r="J1334" s="1" t="str">
        <v>Tamilnadu</v>
      </c>
      <c r="K1334" s="1">
        <v>0</v>
      </c>
      <c r="L1334" s="1"/>
      <c r="M1334" s="1">
        <f t="shared" si="60"/>
        <v>22052.799999999999</v>
      </c>
      <c r="N1334" s="1">
        <f t="shared" si="61"/>
        <v>22052.799999999999</v>
      </c>
      <c r="O1334" s="1">
        <f t="shared" si="62"/>
        <v>0</v>
      </c>
    </row>
    <row r="1335" spans="1:15" x14ac:dyDescent="0.25">
      <c r="A1335" s="1" t="str">
        <v>BioLegend</v>
      </c>
      <c r="B1335" s="1">
        <v>4065.6000000000004</v>
      </c>
      <c r="C1335" s="1" t="str">
        <v>EED117194</v>
      </c>
      <c r="D1335" s="2">
        <v>45850</v>
      </c>
      <c r="E1335" s="2">
        <v>45856</v>
      </c>
      <c r="F1335" s="1">
        <v>304008</v>
      </c>
      <c r="G1335" s="1">
        <v>1</v>
      </c>
      <c r="H1335" s="1">
        <v>1</v>
      </c>
      <c r="I1335" s="1">
        <v>0</v>
      </c>
      <c r="J1335" s="1" t="str">
        <v>Banglore</v>
      </c>
      <c r="K1335" s="1">
        <v>0</v>
      </c>
      <c r="L1335" s="1"/>
      <c r="M1335" s="1">
        <f t="shared" si="60"/>
        <v>4065.6000000000004</v>
      </c>
      <c r="N1335" s="1">
        <f t="shared" si="61"/>
        <v>4065.6000000000004</v>
      </c>
      <c r="O1335" s="1">
        <f t="shared" si="62"/>
        <v>0</v>
      </c>
    </row>
    <row r="1336" spans="1:15" x14ac:dyDescent="0.25">
      <c r="A1336" s="1" t="str">
        <v>BioLegend</v>
      </c>
      <c r="B1336" s="1">
        <v>6468</v>
      </c>
      <c r="C1336" s="1" t="str">
        <v>EED117194</v>
      </c>
      <c r="D1336" s="2">
        <v>45850</v>
      </c>
      <c r="E1336" s="2">
        <v>45856</v>
      </c>
      <c r="F1336" s="1">
        <v>304012</v>
      </c>
      <c r="G1336" s="1">
        <v>1</v>
      </c>
      <c r="H1336" s="1">
        <v>1</v>
      </c>
      <c r="I1336" s="1">
        <v>0</v>
      </c>
      <c r="J1336" s="1" t="str">
        <v>Mumbai</v>
      </c>
      <c r="K1336" s="1">
        <v>0</v>
      </c>
      <c r="L1336" s="1"/>
      <c r="M1336" s="1">
        <f t="shared" si="60"/>
        <v>6468</v>
      </c>
      <c r="N1336" s="1">
        <f t="shared" si="61"/>
        <v>6468</v>
      </c>
      <c r="O1336" s="1">
        <f t="shared" si="62"/>
        <v>0</v>
      </c>
    </row>
    <row r="1337" spans="1:15" x14ac:dyDescent="0.25">
      <c r="A1337" s="1" t="str">
        <v>BioLegend</v>
      </c>
      <c r="B1337" s="1">
        <v>17987.2</v>
      </c>
      <c r="C1337" s="1" t="str">
        <v>EED117194</v>
      </c>
      <c r="D1337" s="2">
        <v>45850</v>
      </c>
      <c r="E1337" s="2">
        <v>45856</v>
      </c>
      <c r="F1337" s="1">
        <v>304014</v>
      </c>
      <c r="G1337" s="1">
        <v>1</v>
      </c>
      <c r="H1337" s="1">
        <v>1</v>
      </c>
      <c r="I1337" s="1">
        <v>0</v>
      </c>
      <c r="J1337" s="1" t="str">
        <v>Banglore</v>
      </c>
      <c r="K1337" s="1">
        <v>0</v>
      </c>
      <c r="L1337" s="1"/>
      <c r="M1337" s="1">
        <f t="shared" si="60"/>
        <v>17987.2</v>
      </c>
      <c r="N1337" s="1">
        <f t="shared" si="61"/>
        <v>17987.2</v>
      </c>
      <c r="O1337" s="1">
        <f t="shared" si="62"/>
        <v>0</v>
      </c>
    </row>
    <row r="1338" spans="1:15" x14ac:dyDescent="0.25">
      <c r="A1338" s="1" t="str">
        <v>BioLegend</v>
      </c>
      <c r="B1338" s="1">
        <v>21683.200000000001</v>
      </c>
      <c r="C1338" s="1" t="str">
        <v>EED117194</v>
      </c>
      <c r="D1338" s="2">
        <v>45850</v>
      </c>
      <c r="E1338" s="2">
        <v>45856</v>
      </c>
      <c r="F1338" s="1">
        <v>304944</v>
      </c>
      <c r="G1338" s="1">
        <v>1</v>
      </c>
      <c r="H1338" s="1">
        <v>1</v>
      </c>
      <c r="I1338" s="1">
        <v>0</v>
      </c>
      <c r="J1338" s="1" t="str">
        <v>Tamilnadu</v>
      </c>
      <c r="K1338" s="1">
        <v>0</v>
      </c>
      <c r="L1338" s="1"/>
      <c r="M1338" s="1">
        <f t="shared" si="60"/>
        <v>21683.200000000001</v>
      </c>
      <c r="N1338" s="1">
        <f t="shared" si="61"/>
        <v>21683.200000000001</v>
      </c>
      <c r="O1338" s="1">
        <f t="shared" si="62"/>
        <v>0</v>
      </c>
    </row>
    <row r="1339" spans="1:15" x14ac:dyDescent="0.25">
      <c r="A1339" s="1" t="str">
        <v>BioLegend</v>
      </c>
      <c r="B1339" s="1">
        <v>17556</v>
      </c>
      <c r="C1339" s="1" t="str">
        <v>EED117194</v>
      </c>
      <c r="D1339" s="2">
        <v>45850</v>
      </c>
      <c r="E1339" s="2">
        <v>45856</v>
      </c>
      <c r="F1339" s="1">
        <v>307824</v>
      </c>
      <c r="G1339" s="1">
        <v>1</v>
      </c>
      <c r="H1339" s="1">
        <v>1</v>
      </c>
      <c r="I1339" s="1">
        <v>0</v>
      </c>
      <c r="J1339" s="1" t="str">
        <v>Mumbai</v>
      </c>
      <c r="K1339" s="1">
        <v>0</v>
      </c>
      <c r="L1339" s="1"/>
      <c r="M1339" s="1">
        <f t="shared" si="60"/>
        <v>17556</v>
      </c>
      <c r="N1339" s="1">
        <f t="shared" si="61"/>
        <v>17556</v>
      </c>
      <c r="O1339" s="1">
        <f t="shared" si="62"/>
        <v>0</v>
      </c>
    </row>
    <row r="1340" spans="1:15" x14ac:dyDescent="0.25">
      <c r="A1340" s="1" t="str">
        <v>BioLegend</v>
      </c>
      <c r="B1340" s="1">
        <v>15523.2</v>
      </c>
      <c r="C1340" s="1" t="str">
        <v>EED117194</v>
      </c>
      <c r="D1340" s="2">
        <v>45850</v>
      </c>
      <c r="E1340" s="2">
        <v>45856</v>
      </c>
      <c r="F1340" s="1">
        <v>309804</v>
      </c>
      <c r="G1340" s="1">
        <v>1</v>
      </c>
      <c r="H1340" s="1">
        <v>1</v>
      </c>
      <c r="I1340" s="1">
        <v>0</v>
      </c>
      <c r="J1340" s="1" t="str">
        <v>Banglore</v>
      </c>
      <c r="K1340" s="1">
        <v>0</v>
      </c>
      <c r="L1340" s="1"/>
      <c r="M1340" s="1">
        <f t="shared" si="60"/>
        <v>15523.2</v>
      </c>
      <c r="N1340" s="1">
        <f t="shared" si="61"/>
        <v>15523.2</v>
      </c>
      <c r="O1340" s="1">
        <f t="shared" si="62"/>
        <v>0</v>
      </c>
    </row>
    <row r="1341" spans="1:15" x14ac:dyDescent="0.25">
      <c r="A1341" s="1" t="str">
        <v>BioLegend</v>
      </c>
      <c r="B1341" s="1">
        <v>17248</v>
      </c>
      <c r="C1341" s="1" t="str">
        <v>EED117194</v>
      </c>
      <c r="D1341" s="2">
        <v>45850</v>
      </c>
      <c r="E1341" s="2">
        <v>45856</v>
      </c>
      <c r="F1341" s="1">
        <v>311504</v>
      </c>
      <c r="G1341" s="1">
        <v>1</v>
      </c>
      <c r="H1341" s="1">
        <v>1</v>
      </c>
      <c r="I1341" s="1">
        <v>0</v>
      </c>
      <c r="J1341" s="1" t="str">
        <v>Banglore</v>
      </c>
      <c r="K1341" s="1">
        <v>0</v>
      </c>
      <c r="L1341" s="1"/>
      <c r="M1341" s="1">
        <f t="shared" si="60"/>
        <v>17248</v>
      </c>
      <c r="N1341" s="1">
        <f t="shared" si="61"/>
        <v>17248</v>
      </c>
      <c r="O1341" s="1">
        <f t="shared" si="62"/>
        <v>0</v>
      </c>
    </row>
    <row r="1342" spans="1:15" x14ac:dyDescent="0.25">
      <c r="A1342" s="1" t="str">
        <v>BioLegend</v>
      </c>
      <c r="B1342" s="1">
        <v>24420</v>
      </c>
      <c r="C1342" s="1" t="str">
        <v>EED117194</v>
      </c>
      <c r="D1342" s="2">
        <v>45850</v>
      </c>
      <c r="E1342" s="2">
        <v>45856</v>
      </c>
      <c r="F1342" s="1">
        <v>317434</v>
      </c>
      <c r="G1342" s="1">
        <v>1</v>
      </c>
      <c r="H1342" s="1">
        <v>1</v>
      </c>
      <c r="I1342" s="1">
        <v>0</v>
      </c>
      <c r="J1342" s="1" t="str">
        <v>Gujrat</v>
      </c>
      <c r="K1342" s="1">
        <v>0</v>
      </c>
      <c r="L1342" s="1"/>
      <c r="M1342" s="1">
        <f t="shared" si="60"/>
        <v>24420</v>
      </c>
      <c r="N1342" s="1">
        <f t="shared" si="61"/>
        <v>24420</v>
      </c>
      <c r="O1342" s="1">
        <f t="shared" si="62"/>
        <v>0</v>
      </c>
    </row>
    <row r="1343" spans="1:15" x14ac:dyDescent="0.25">
      <c r="A1343" s="1" t="str">
        <v>BioLegend</v>
      </c>
      <c r="B1343" s="1">
        <v>26862</v>
      </c>
      <c r="C1343" s="1" t="str">
        <v>EED117194</v>
      </c>
      <c r="D1343" s="2">
        <v>45850</v>
      </c>
      <c r="E1343" s="2">
        <v>45856</v>
      </c>
      <c r="F1343" s="1">
        <v>318340</v>
      </c>
      <c r="G1343" s="1">
        <v>2</v>
      </c>
      <c r="H1343" s="1">
        <v>2</v>
      </c>
      <c r="I1343" s="1">
        <v>0</v>
      </c>
      <c r="J1343" s="1" t="str">
        <v>Banglore</v>
      </c>
      <c r="K1343" s="1">
        <v>0</v>
      </c>
      <c r="L1343" s="1"/>
      <c r="M1343" s="1">
        <f t="shared" si="60"/>
        <v>53724</v>
      </c>
      <c r="N1343" s="1">
        <f t="shared" si="61"/>
        <v>53724</v>
      </c>
      <c r="O1343" s="1">
        <f t="shared" si="62"/>
        <v>0</v>
      </c>
    </row>
    <row r="1344" spans="1:15" x14ac:dyDescent="0.25">
      <c r="A1344" s="1" t="str">
        <v>BioLegend</v>
      </c>
      <c r="B1344" s="1">
        <v>16508.8</v>
      </c>
      <c r="C1344" s="1" t="str">
        <v>EED117194</v>
      </c>
      <c r="D1344" s="2">
        <v>45850</v>
      </c>
      <c r="E1344" s="2">
        <v>45856</v>
      </c>
      <c r="F1344" s="1">
        <v>320806</v>
      </c>
      <c r="G1344" s="1">
        <v>1</v>
      </c>
      <c r="H1344" s="1">
        <v>1</v>
      </c>
      <c r="I1344" s="1">
        <v>0</v>
      </c>
      <c r="J1344" s="1" t="str">
        <v>Banglore</v>
      </c>
      <c r="K1344" s="1">
        <v>0</v>
      </c>
      <c r="L1344" s="1"/>
      <c r="M1344" s="1">
        <f t="shared" si="60"/>
        <v>16508.8</v>
      </c>
      <c r="N1344" s="1">
        <f t="shared" si="61"/>
        <v>16508.8</v>
      </c>
      <c r="O1344" s="1">
        <f t="shared" si="62"/>
        <v>0</v>
      </c>
    </row>
    <row r="1345" spans="1:15" x14ac:dyDescent="0.25">
      <c r="A1345" s="1" t="str">
        <v>BioLegend</v>
      </c>
      <c r="B1345" s="1">
        <v>15831.2</v>
      </c>
      <c r="C1345" s="1" t="str">
        <v>EED117194</v>
      </c>
      <c r="D1345" s="2">
        <v>45850</v>
      </c>
      <c r="E1345" s="2">
        <v>45856</v>
      </c>
      <c r="F1345" s="1">
        <v>321106</v>
      </c>
      <c r="G1345" s="1">
        <v>1</v>
      </c>
      <c r="H1345" s="1">
        <v>1</v>
      </c>
      <c r="I1345" s="1">
        <v>0</v>
      </c>
      <c r="J1345" s="1" t="str">
        <v>Delhi</v>
      </c>
      <c r="K1345" s="1">
        <v>0</v>
      </c>
      <c r="L1345" s="1"/>
      <c r="M1345" s="1">
        <f t="shared" si="60"/>
        <v>15831.2</v>
      </c>
      <c r="N1345" s="1">
        <f t="shared" si="61"/>
        <v>15831.2</v>
      </c>
      <c r="O1345" s="1">
        <f t="shared" si="62"/>
        <v>0</v>
      </c>
    </row>
    <row r="1346" spans="1:15" x14ac:dyDescent="0.25">
      <c r="A1346" s="1" t="str">
        <v>BioLegend</v>
      </c>
      <c r="B1346" s="1">
        <v>21375.200000000001</v>
      </c>
      <c r="C1346" s="1" t="str">
        <v>EED117194</v>
      </c>
      <c r="D1346" s="2">
        <v>45850</v>
      </c>
      <c r="E1346" s="2">
        <v>45856</v>
      </c>
      <c r="F1346" s="1">
        <v>325514</v>
      </c>
      <c r="G1346" s="1">
        <v>1</v>
      </c>
      <c r="H1346" s="1">
        <v>1</v>
      </c>
      <c r="I1346" s="1">
        <v>0</v>
      </c>
      <c r="J1346" s="1" t="str">
        <v>Mumbai</v>
      </c>
      <c r="K1346" s="1">
        <v>0</v>
      </c>
      <c r="L1346" s="1"/>
      <c r="M1346" s="1">
        <f t="shared" si="60"/>
        <v>21375.200000000001</v>
      </c>
      <c r="N1346" s="1">
        <f t="shared" si="61"/>
        <v>21375.200000000001</v>
      </c>
      <c r="O1346" s="1">
        <f t="shared" si="62"/>
        <v>0</v>
      </c>
    </row>
    <row r="1347" spans="1:15" x14ac:dyDescent="0.25">
      <c r="A1347" s="1" t="str">
        <v>BioLegend</v>
      </c>
      <c r="B1347" s="1">
        <v>19342.400000000001</v>
      </c>
      <c r="C1347" s="1" t="str">
        <v>EED117194</v>
      </c>
      <c r="D1347" s="2">
        <v>45850</v>
      </c>
      <c r="E1347" s="2">
        <v>45856</v>
      </c>
      <c r="F1347" s="1">
        <v>328114</v>
      </c>
      <c r="G1347" s="1">
        <v>1</v>
      </c>
      <c r="H1347" s="1">
        <v>1</v>
      </c>
      <c r="I1347" s="1">
        <v>0</v>
      </c>
      <c r="J1347" s="1" t="str">
        <v>Gujrat</v>
      </c>
      <c r="K1347" s="1">
        <v>0</v>
      </c>
      <c r="L1347" s="1"/>
      <c r="M1347" s="1">
        <f t="shared" ref="M1347:M1410" si="63">G1347*B1347</f>
        <v>19342.400000000001</v>
      </c>
      <c r="N1347" s="1">
        <f t="shared" ref="N1347:N1410" si="64">H1347*B1347</f>
        <v>19342.400000000001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18048.8</v>
      </c>
      <c r="C1348" s="1" t="str">
        <v>EED117194</v>
      </c>
      <c r="D1348" s="2">
        <v>45850</v>
      </c>
      <c r="E1348" s="2">
        <v>45856</v>
      </c>
      <c r="F1348" s="1">
        <v>329208</v>
      </c>
      <c r="G1348" s="1">
        <v>1</v>
      </c>
      <c r="H1348" s="1">
        <v>1</v>
      </c>
      <c r="I1348" s="1">
        <v>0</v>
      </c>
      <c r="J1348" s="1" t="str">
        <v>Gurugram</v>
      </c>
      <c r="K1348" s="1">
        <v>0</v>
      </c>
      <c r="L1348" s="1"/>
      <c r="M1348" s="1">
        <f t="shared" si="63"/>
        <v>18048.8</v>
      </c>
      <c r="N1348" s="1">
        <f t="shared" si="64"/>
        <v>18048.8</v>
      </c>
      <c r="O1348" s="1">
        <f t="shared" si="65"/>
        <v>0</v>
      </c>
    </row>
    <row r="1349" spans="1:15" x14ac:dyDescent="0.25">
      <c r="A1349" s="1" t="str">
        <v>BioLegend</v>
      </c>
      <c r="B1349" s="1">
        <v>17987.2</v>
      </c>
      <c r="C1349" s="1" t="str">
        <v>EED117194</v>
      </c>
      <c r="D1349" s="2">
        <v>45850</v>
      </c>
      <c r="E1349" s="2">
        <v>45856</v>
      </c>
      <c r="F1349" s="1">
        <v>329708</v>
      </c>
      <c r="G1349" s="1">
        <v>1</v>
      </c>
      <c r="H1349" s="1">
        <v>1</v>
      </c>
      <c r="I1349" s="1">
        <v>0</v>
      </c>
      <c r="J1349" s="1" t="str">
        <v>Banglore</v>
      </c>
      <c r="K1349" s="1">
        <v>0</v>
      </c>
      <c r="L1349" s="1"/>
      <c r="M1349" s="1">
        <f t="shared" si="63"/>
        <v>17987.2</v>
      </c>
      <c r="N1349" s="1">
        <f t="shared" si="64"/>
        <v>17987.2</v>
      </c>
      <c r="O1349" s="1">
        <f t="shared" si="65"/>
        <v>0</v>
      </c>
    </row>
    <row r="1350" spans="1:15" x14ac:dyDescent="0.25">
      <c r="A1350" s="1" t="str">
        <v>BioLegend</v>
      </c>
      <c r="B1350" s="1">
        <v>12997.599999999999</v>
      </c>
      <c r="C1350" s="1" t="str">
        <v>EED117194</v>
      </c>
      <c r="D1350" s="2">
        <v>45850</v>
      </c>
      <c r="E1350" s="2">
        <v>45856</v>
      </c>
      <c r="F1350" s="1">
        <v>331208</v>
      </c>
      <c r="G1350" s="1">
        <v>1</v>
      </c>
      <c r="H1350" s="1">
        <v>1</v>
      </c>
      <c r="I1350" s="1">
        <v>0</v>
      </c>
      <c r="J1350" s="1" t="str">
        <v>Mumbai</v>
      </c>
      <c r="K1350" s="1">
        <v>0</v>
      </c>
      <c r="L1350" s="1"/>
      <c r="M1350" s="1">
        <f t="shared" si="63"/>
        <v>12997.599999999999</v>
      </c>
      <c r="N1350" s="1">
        <f t="shared" si="64"/>
        <v>12997.599999999999</v>
      </c>
      <c r="O1350" s="1">
        <f t="shared" si="65"/>
        <v>0</v>
      </c>
    </row>
    <row r="1351" spans="1:15" x14ac:dyDescent="0.25">
      <c r="A1351" s="1" t="str">
        <v>BioLegend</v>
      </c>
      <c r="B1351" s="1">
        <v>16508.8</v>
      </c>
      <c r="C1351" s="1" t="str">
        <v>EED117194</v>
      </c>
      <c r="D1351" s="2">
        <v>45850</v>
      </c>
      <c r="E1351" s="2">
        <v>45856</v>
      </c>
      <c r="F1351" s="1">
        <v>334106</v>
      </c>
      <c r="G1351" s="1">
        <v>1</v>
      </c>
      <c r="H1351" s="1">
        <v>1</v>
      </c>
      <c r="I1351" s="1">
        <v>0</v>
      </c>
      <c r="J1351" s="1" t="str">
        <v>Hyderabad</v>
      </c>
      <c r="K1351" s="1">
        <v>0</v>
      </c>
      <c r="L1351" s="1"/>
      <c r="M1351" s="1">
        <f t="shared" si="63"/>
        <v>16508.8</v>
      </c>
      <c r="N1351" s="1">
        <f t="shared" si="64"/>
        <v>16508.8</v>
      </c>
      <c r="O1351" s="1">
        <f t="shared" si="65"/>
        <v>0</v>
      </c>
    </row>
    <row r="1352" spans="1:15" x14ac:dyDescent="0.25">
      <c r="A1352" s="1" t="str">
        <v>BioLegend</v>
      </c>
      <c r="B1352" s="1">
        <v>14106.400000000001</v>
      </c>
      <c r="C1352" s="1" t="str">
        <v>EED117194</v>
      </c>
      <c r="D1352" s="2">
        <v>45850</v>
      </c>
      <c r="E1352" s="2">
        <v>45856</v>
      </c>
      <c r="F1352" s="1">
        <v>349104</v>
      </c>
      <c r="G1352" s="1">
        <v>4</v>
      </c>
      <c r="H1352" s="1">
        <v>4</v>
      </c>
      <c r="I1352" s="1">
        <v>0</v>
      </c>
      <c r="J1352" s="1" t="str">
        <v>Gujrat</v>
      </c>
      <c r="K1352" s="1">
        <v>0</v>
      </c>
      <c r="L1352" s="1"/>
      <c r="M1352" s="1">
        <f t="shared" si="63"/>
        <v>56425.600000000006</v>
      </c>
      <c r="N1352" s="1">
        <f t="shared" si="64"/>
        <v>56425.600000000006</v>
      </c>
      <c r="O1352" s="1">
        <f t="shared" si="65"/>
        <v>0</v>
      </c>
    </row>
    <row r="1353" spans="1:15" x14ac:dyDescent="0.25">
      <c r="A1353" s="1" t="str">
        <v>BioLegend</v>
      </c>
      <c r="B1353" s="1">
        <v>21375.200000000001</v>
      </c>
      <c r="C1353" s="1" t="str">
        <v>EED117194</v>
      </c>
      <c r="D1353" s="2">
        <v>45850</v>
      </c>
      <c r="E1353" s="2">
        <v>45856</v>
      </c>
      <c r="F1353" s="1">
        <v>350504</v>
      </c>
      <c r="G1353" s="1">
        <v>1</v>
      </c>
      <c r="H1353" s="1">
        <v>1</v>
      </c>
      <c r="I1353" s="1">
        <v>0</v>
      </c>
      <c r="J1353" s="1" t="str">
        <v>Mumbai</v>
      </c>
      <c r="K1353" s="1">
        <v>0</v>
      </c>
      <c r="L1353" s="1"/>
      <c r="M1353" s="1">
        <f t="shared" si="63"/>
        <v>21375.200000000001</v>
      </c>
      <c r="N1353" s="1">
        <f t="shared" si="64"/>
        <v>21375.200000000001</v>
      </c>
      <c r="O1353" s="1">
        <f t="shared" si="65"/>
        <v>0</v>
      </c>
    </row>
    <row r="1354" spans="1:15" x14ac:dyDescent="0.25">
      <c r="A1354" s="1" t="str">
        <v>BioLegend</v>
      </c>
      <c r="B1354" s="1">
        <v>19342.400000000001</v>
      </c>
      <c r="C1354" s="1" t="str">
        <v>EED117194</v>
      </c>
      <c r="D1354" s="2">
        <v>45850</v>
      </c>
      <c r="E1354" s="2">
        <v>45856</v>
      </c>
      <c r="F1354" s="1">
        <v>353112</v>
      </c>
      <c r="G1354" s="1">
        <v>1</v>
      </c>
      <c r="H1354" s="1">
        <v>1</v>
      </c>
      <c r="I1354" s="1">
        <v>0</v>
      </c>
      <c r="J1354" s="1" t="str">
        <v>Banglore</v>
      </c>
      <c r="K1354" s="1">
        <v>0</v>
      </c>
      <c r="L1354" s="1"/>
      <c r="M1354" s="1">
        <f t="shared" si="63"/>
        <v>19342.400000000001</v>
      </c>
      <c r="N1354" s="1">
        <f t="shared" si="64"/>
        <v>19342.400000000001</v>
      </c>
      <c r="O1354" s="1">
        <f t="shared" si="65"/>
        <v>0</v>
      </c>
    </row>
    <row r="1355" spans="1:15" x14ac:dyDescent="0.25">
      <c r="A1355" s="1" t="str">
        <v>BioLegend</v>
      </c>
      <c r="B1355" s="1">
        <v>26862</v>
      </c>
      <c r="C1355" s="1" t="str">
        <v>EED117194</v>
      </c>
      <c r="D1355" s="2">
        <v>45850</v>
      </c>
      <c r="E1355" s="2">
        <v>45856</v>
      </c>
      <c r="F1355" s="1">
        <v>353208</v>
      </c>
      <c r="G1355" s="1">
        <v>1</v>
      </c>
      <c r="H1355" s="1">
        <v>1</v>
      </c>
      <c r="I1355" s="1">
        <v>0</v>
      </c>
      <c r="J1355" s="1" t="str">
        <v>Gujrat</v>
      </c>
      <c r="K1355" s="1">
        <v>0</v>
      </c>
      <c r="L1355" s="1"/>
      <c r="M1355" s="1">
        <f t="shared" si="63"/>
        <v>26862</v>
      </c>
      <c r="N1355" s="1">
        <f t="shared" si="64"/>
        <v>26862</v>
      </c>
      <c r="O1355" s="1">
        <f t="shared" si="65"/>
        <v>0</v>
      </c>
    </row>
    <row r="1356" spans="1:15" x14ac:dyDescent="0.25">
      <c r="A1356" s="1" t="str">
        <v>BioLegend</v>
      </c>
      <c r="B1356" s="1">
        <v>16368</v>
      </c>
      <c r="C1356" s="1" t="str">
        <v>EED117194</v>
      </c>
      <c r="D1356" s="2">
        <v>45850</v>
      </c>
      <c r="E1356" s="2">
        <v>45856</v>
      </c>
      <c r="F1356" s="1">
        <v>353421</v>
      </c>
      <c r="G1356" s="1">
        <v>1</v>
      </c>
      <c r="H1356" s="1">
        <v>1</v>
      </c>
      <c r="I1356" s="1">
        <v>0</v>
      </c>
      <c r="J1356" s="1" t="str">
        <v>Pune</v>
      </c>
      <c r="K1356" s="1">
        <v>0</v>
      </c>
      <c r="L1356" s="1"/>
      <c r="M1356" s="1">
        <f t="shared" si="63"/>
        <v>16368</v>
      </c>
      <c r="N1356" s="1">
        <f t="shared" si="64"/>
        <v>16368</v>
      </c>
      <c r="O1356" s="1">
        <f t="shared" si="65"/>
        <v>0</v>
      </c>
    </row>
    <row r="1357" spans="1:15" x14ac:dyDescent="0.25">
      <c r="A1357" s="1" t="str">
        <v>BioLegend</v>
      </c>
      <c r="B1357" s="1">
        <v>23531.199999999997</v>
      </c>
      <c r="C1357" s="1" t="str">
        <v>EED117194</v>
      </c>
      <c r="D1357" s="2">
        <v>45850</v>
      </c>
      <c r="E1357" s="2">
        <v>45856</v>
      </c>
      <c r="F1357" s="1">
        <v>358512</v>
      </c>
      <c r="G1357" s="1">
        <v>1</v>
      </c>
      <c r="H1357" s="1">
        <v>1</v>
      </c>
      <c r="I1357" s="1">
        <v>0</v>
      </c>
      <c r="J1357" s="1" t="str">
        <v>Mumbai</v>
      </c>
      <c r="K1357" s="1">
        <v>0</v>
      </c>
      <c r="L1357" s="1"/>
      <c r="M1357" s="1">
        <f t="shared" si="63"/>
        <v>23531.199999999997</v>
      </c>
      <c r="N1357" s="1">
        <f t="shared" si="64"/>
        <v>23531.199999999997</v>
      </c>
      <c r="O1357" s="1">
        <f t="shared" si="65"/>
        <v>0</v>
      </c>
    </row>
    <row r="1358" spans="1:15" x14ac:dyDescent="0.25">
      <c r="A1358" s="1" t="str">
        <v>BioLegend</v>
      </c>
      <c r="B1358" s="1">
        <v>28710</v>
      </c>
      <c r="C1358" s="1" t="str">
        <v>EED117194</v>
      </c>
      <c r="D1358" s="2">
        <v>45850</v>
      </c>
      <c r="E1358" s="2">
        <v>45856</v>
      </c>
      <c r="F1358" s="1">
        <v>358610</v>
      </c>
      <c r="G1358" s="1">
        <v>1</v>
      </c>
      <c r="H1358" s="1">
        <v>1</v>
      </c>
      <c r="I1358" s="1">
        <v>0</v>
      </c>
      <c r="J1358" s="1" t="str">
        <v>Tamilnadu</v>
      </c>
      <c r="K1358" s="1">
        <v>0</v>
      </c>
      <c r="L1358" s="1"/>
      <c r="M1358" s="1">
        <f t="shared" si="63"/>
        <v>28710</v>
      </c>
      <c r="N1358" s="1">
        <f t="shared" si="64"/>
        <v>28710</v>
      </c>
      <c r="O1358" s="1">
        <f t="shared" si="65"/>
        <v>0</v>
      </c>
    </row>
    <row r="1359" spans="1:15" x14ac:dyDescent="0.25">
      <c r="A1359" s="1" t="str">
        <v>BioLegend</v>
      </c>
      <c r="B1359" s="1">
        <v>22792</v>
      </c>
      <c r="C1359" s="1" t="str">
        <v>EED117194</v>
      </c>
      <c r="D1359" s="2">
        <v>45850</v>
      </c>
      <c r="E1359" s="2">
        <v>45856</v>
      </c>
      <c r="F1359" s="1">
        <v>363210</v>
      </c>
      <c r="G1359" s="1">
        <v>1</v>
      </c>
      <c r="H1359" s="1">
        <v>1</v>
      </c>
      <c r="I1359" s="1">
        <v>0</v>
      </c>
      <c r="J1359" s="1" t="str">
        <v>Tamilnadu</v>
      </c>
      <c r="K1359" s="1">
        <v>0</v>
      </c>
      <c r="L1359" s="1"/>
      <c r="M1359" s="1">
        <f t="shared" si="63"/>
        <v>22792</v>
      </c>
      <c r="N1359" s="1">
        <f t="shared" si="64"/>
        <v>22792</v>
      </c>
      <c r="O1359" s="1">
        <f t="shared" si="65"/>
        <v>0</v>
      </c>
    </row>
    <row r="1360" spans="1:15" x14ac:dyDescent="0.25">
      <c r="A1360" s="1" t="str">
        <v>BioLegend</v>
      </c>
      <c r="B1360" s="1">
        <v>16139.2</v>
      </c>
      <c r="C1360" s="1" t="str">
        <v>EED117194</v>
      </c>
      <c r="D1360" s="2">
        <v>45850</v>
      </c>
      <c r="E1360" s="2">
        <v>45856</v>
      </c>
      <c r="F1360" s="1">
        <v>366608</v>
      </c>
      <c r="G1360" s="1">
        <v>1</v>
      </c>
      <c r="H1360" s="1">
        <v>1</v>
      </c>
      <c r="I1360" s="1">
        <v>0</v>
      </c>
      <c r="J1360" s="1" t="str">
        <v>Gujrat</v>
      </c>
      <c r="K1360" s="1">
        <v>0</v>
      </c>
      <c r="L1360" s="1"/>
      <c r="M1360" s="1">
        <f t="shared" si="63"/>
        <v>16139.2</v>
      </c>
      <c r="N1360" s="1">
        <f t="shared" si="64"/>
        <v>16139.2</v>
      </c>
      <c r="O1360" s="1">
        <f t="shared" si="65"/>
        <v>0</v>
      </c>
    </row>
    <row r="1361" spans="1:15" x14ac:dyDescent="0.25">
      <c r="A1361" s="1" t="str">
        <v>BioLegend</v>
      </c>
      <c r="B1361" s="1">
        <v>22176</v>
      </c>
      <c r="C1361" s="1" t="str">
        <v>EED117194</v>
      </c>
      <c r="D1361" s="2">
        <v>45850</v>
      </c>
      <c r="E1361" s="2">
        <v>45856</v>
      </c>
      <c r="F1361" s="1">
        <v>367004</v>
      </c>
      <c r="G1361" s="1">
        <v>1</v>
      </c>
      <c r="H1361" s="1">
        <v>1</v>
      </c>
      <c r="I1361" s="1">
        <v>0</v>
      </c>
      <c r="J1361" s="1" t="str">
        <v>Banglore</v>
      </c>
      <c r="K1361" s="1">
        <v>0</v>
      </c>
      <c r="L1361" s="1"/>
      <c r="M1361" s="1">
        <f t="shared" si="63"/>
        <v>22176</v>
      </c>
      <c r="N1361" s="1">
        <f t="shared" si="64"/>
        <v>22176</v>
      </c>
      <c r="O1361" s="1">
        <f t="shared" si="65"/>
        <v>0</v>
      </c>
    </row>
    <row r="1362" spans="1:15" x14ac:dyDescent="0.25">
      <c r="A1362" s="1" t="str">
        <v>BioLegend</v>
      </c>
      <c r="B1362" s="1">
        <v>26862</v>
      </c>
      <c r="C1362" s="1" t="str">
        <v>EED117194</v>
      </c>
      <c r="D1362" s="2">
        <v>45850</v>
      </c>
      <c r="E1362" s="2">
        <v>45856</v>
      </c>
      <c r="F1362" s="1">
        <v>368526</v>
      </c>
      <c r="G1362" s="1">
        <v>1</v>
      </c>
      <c r="H1362" s="1">
        <v>1</v>
      </c>
      <c r="I1362" s="1">
        <v>0</v>
      </c>
      <c r="J1362" s="1" t="str">
        <v>Tamilnadu</v>
      </c>
      <c r="K1362" s="1">
        <v>0</v>
      </c>
      <c r="L1362" s="1"/>
      <c r="M1362" s="1">
        <f t="shared" si="63"/>
        <v>26862</v>
      </c>
      <c r="N1362" s="1">
        <f t="shared" si="64"/>
        <v>26862</v>
      </c>
      <c r="O1362" s="1">
        <f t="shared" si="65"/>
        <v>0</v>
      </c>
    </row>
    <row r="1363" spans="1:15" x14ac:dyDescent="0.25">
      <c r="A1363" s="1" t="str">
        <v>BioLegend</v>
      </c>
      <c r="B1363" s="1">
        <v>17309.599999999999</v>
      </c>
      <c r="C1363" s="1" t="str">
        <v>EED117194</v>
      </c>
      <c r="D1363" s="2">
        <v>45850</v>
      </c>
      <c r="E1363" s="2">
        <v>45856</v>
      </c>
      <c r="F1363" s="1">
        <v>368532</v>
      </c>
      <c r="G1363" s="1">
        <v>1</v>
      </c>
      <c r="H1363" s="1">
        <v>1</v>
      </c>
      <c r="I1363" s="1">
        <v>0</v>
      </c>
      <c r="J1363" s="1" t="str">
        <v>Delhi</v>
      </c>
      <c r="K1363" s="1">
        <v>0</v>
      </c>
      <c r="L1363" s="1"/>
      <c r="M1363" s="1">
        <f t="shared" si="63"/>
        <v>17309.599999999999</v>
      </c>
      <c r="N1363" s="1">
        <f t="shared" si="64"/>
        <v>17309.599999999999</v>
      </c>
      <c r="O1363" s="1">
        <f t="shared" si="65"/>
        <v>0</v>
      </c>
    </row>
    <row r="1364" spans="1:15" x14ac:dyDescent="0.25">
      <c r="A1364" s="1" t="str">
        <v>BioLegend</v>
      </c>
      <c r="B1364" s="1">
        <v>27258</v>
      </c>
      <c r="C1364" s="1" t="str">
        <v>EED117194</v>
      </c>
      <c r="D1364" s="2">
        <v>45850</v>
      </c>
      <c r="E1364" s="2">
        <v>45856</v>
      </c>
      <c r="F1364" s="1">
        <v>369324</v>
      </c>
      <c r="G1364" s="1">
        <v>1</v>
      </c>
      <c r="H1364" s="1">
        <v>1</v>
      </c>
      <c r="I1364" s="1">
        <v>0</v>
      </c>
      <c r="J1364" s="1" t="str">
        <v>Banglore</v>
      </c>
      <c r="K1364" s="1">
        <v>0</v>
      </c>
      <c r="L1364" s="1"/>
      <c r="M1364" s="1">
        <f t="shared" si="63"/>
        <v>27258</v>
      </c>
      <c r="N1364" s="1">
        <f t="shared" si="64"/>
        <v>27258</v>
      </c>
      <c r="O1364" s="1">
        <f t="shared" si="65"/>
        <v>0</v>
      </c>
    </row>
    <row r="1365" spans="1:15" x14ac:dyDescent="0.25">
      <c r="A1365" s="1" t="str">
        <v>BioLegend</v>
      </c>
      <c r="B1365" s="1">
        <v>8993.6</v>
      </c>
      <c r="C1365" s="1" t="str">
        <v>EED117194</v>
      </c>
      <c r="D1365" s="2">
        <v>45850</v>
      </c>
      <c r="E1365" s="2">
        <v>45856</v>
      </c>
      <c r="F1365" s="1">
        <v>369505</v>
      </c>
      <c r="G1365" s="1">
        <v>1</v>
      </c>
      <c r="H1365" s="1">
        <v>1</v>
      </c>
      <c r="I1365" s="1">
        <v>0</v>
      </c>
      <c r="J1365" s="1" t="str">
        <v>Banglore</v>
      </c>
      <c r="K1365" s="1">
        <v>0</v>
      </c>
      <c r="L1365" s="1"/>
      <c r="M1365" s="1">
        <f t="shared" si="63"/>
        <v>8993.6</v>
      </c>
      <c r="N1365" s="1">
        <f t="shared" si="64"/>
        <v>8993.6</v>
      </c>
      <c r="O1365" s="1">
        <f t="shared" si="65"/>
        <v>0</v>
      </c>
    </row>
    <row r="1366" spans="1:15" x14ac:dyDescent="0.25">
      <c r="A1366" s="1" t="str">
        <v>BioLegend</v>
      </c>
      <c r="B1366" s="1">
        <v>28710</v>
      </c>
      <c r="C1366" s="1" t="str">
        <v>EED117194</v>
      </c>
      <c r="D1366" s="2">
        <v>45850</v>
      </c>
      <c r="E1366" s="2">
        <v>45856</v>
      </c>
      <c r="F1366" s="1">
        <v>372710</v>
      </c>
      <c r="G1366" s="1">
        <v>1</v>
      </c>
      <c r="H1366" s="1">
        <v>1</v>
      </c>
      <c r="I1366" s="1">
        <v>0</v>
      </c>
      <c r="J1366" s="1" t="str">
        <v>Banglore</v>
      </c>
      <c r="K1366" s="1">
        <v>0</v>
      </c>
      <c r="L1366" s="1"/>
      <c r="M1366" s="1">
        <f t="shared" si="63"/>
        <v>28710</v>
      </c>
      <c r="N1366" s="1">
        <f t="shared" si="64"/>
        <v>28710</v>
      </c>
      <c r="O1366" s="1">
        <f t="shared" si="65"/>
        <v>0</v>
      </c>
    </row>
    <row r="1367" spans="1:15" x14ac:dyDescent="0.25">
      <c r="A1367" s="1" t="str">
        <v>BioLegend</v>
      </c>
      <c r="B1367" s="1">
        <v>24578.400000000001</v>
      </c>
      <c r="C1367" s="1" t="str">
        <v>EED117194</v>
      </c>
      <c r="D1367" s="2">
        <v>45850</v>
      </c>
      <c r="E1367" s="2">
        <v>45856</v>
      </c>
      <c r="F1367" s="1">
        <v>381506</v>
      </c>
      <c r="G1367" s="1">
        <v>1</v>
      </c>
      <c r="H1367" s="1">
        <v>1</v>
      </c>
      <c r="I1367" s="1">
        <v>0</v>
      </c>
      <c r="J1367" s="1" t="str">
        <v>Lucknow</v>
      </c>
      <c r="K1367" s="1">
        <v>0</v>
      </c>
      <c r="L1367" s="1"/>
      <c r="M1367" s="1">
        <f t="shared" si="63"/>
        <v>24578.400000000001</v>
      </c>
      <c r="N1367" s="1">
        <f t="shared" si="64"/>
        <v>24578.400000000001</v>
      </c>
      <c r="O1367" s="1">
        <f t="shared" si="65"/>
        <v>0</v>
      </c>
    </row>
    <row r="1368" spans="1:15" x14ac:dyDescent="0.25">
      <c r="A1368" s="1" t="str">
        <v>BioLegend</v>
      </c>
      <c r="B1368" s="1">
        <v>22360.799999999999</v>
      </c>
      <c r="C1368" s="1" t="str">
        <v>EED117194</v>
      </c>
      <c r="D1368" s="2">
        <v>45850</v>
      </c>
      <c r="E1368" s="2">
        <v>45856</v>
      </c>
      <c r="F1368" s="1">
        <v>384704</v>
      </c>
      <c r="G1368" s="1">
        <v>1</v>
      </c>
      <c r="H1368" s="1">
        <v>1</v>
      </c>
      <c r="I1368" s="1">
        <v>0</v>
      </c>
      <c r="J1368" s="1" t="str">
        <v>Hyderabad</v>
      </c>
      <c r="K1368" s="1">
        <v>0</v>
      </c>
      <c r="L1368" s="1"/>
      <c r="M1368" s="1">
        <f t="shared" si="63"/>
        <v>22360.799999999999</v>
      </c>
      <c r="N1368" s="1">
        <f t="shared" si="64"/>
        <v>22360.799999999999</v>
      </c>
      <c r="O1368" s="1">
        <f t="shared" si="65"/>
        <v>0</v>
      </c>
    </row>
    <row r="1369" spans="1:15" x14ac:dyDescent="0.25">
      <c r="A1369" s="1" t="str">
        <v>BioLegend</v>
      </c>
      <c r="B1369" s="1">
        <v>20020</v>
      </c>
      <c r="C1369" s="1" t="str">
        <v>EED117194</v>
      </c>
      <c r="D1369" s="2">
        <v>45850</v>
      </c>
      <c r="E1369" s="2">
        <v>45856</v>
      </c>
      <c r="F1369" s="1">
        <v>392204</v>
      </c>
      <c r="G1369" s="1">
        <v>1</v>
      </c>
      <c r="H1369" s="1">
        <v>1</v>
      </c>
      <c r="I1369" s="1">
        <v>0</v>
      </c>
      <c r="J1369" s="1" t="str">
        <v>Banglore</v>
      </c>
      <c r="K1369" s="1">
        <v>0</v>
      </c>
      <c r="L1369" s="1"/>
      <c r="M1369" s="1">
        <f t="shared" si="63"/>
        <v>20020</v>
      </c>
      <c r="N1369" s="1">
        <f t="shared" si="64"/>
        <v>20020</v>
      </c>
      <c r="O1369" s="1">
        <f t="shared" si="65"/>
        <v>0</v>
      </c>
    </row>
    <row r="1370" spans="1:15" x14ac:dyDescent="0.25">
      <c r="A1370" s="1" t="str">
        <v>BioLegend</v>
      </c>
      <c r="B1370" s="1">
        <v>4743.2</v>
      </c>
      <c r="C1370" s="1" t="str">
        <v>EED117194</v>
      </c>
      <c r="D1370" s="2">
        <v>45850</v>
      </c>
      <c r="E1370" s="2">
        <v>45856</v>
      </c>
      <c r="F1370" s="1">
        <v>400112</v>
      </c>
      <c r="G1370" s="1">
        <v>1</v>
      </c>
      <c r="H1370" s="1">
        <v>1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4743.2</v>
      </c>
      <c r="N1370" s="1">
        <f t="shared" si="64"/>
        <v>4743.2</v>
      </c>
      <c r="O1370" s="1">
        <f t="shared" si="65"/>
        <v>0</v>
      </c>
    </row>
    <row r="1371" spans="1:15" x14ac:dyDescent="0.25">
      <c r="A1371" s="1" t="str">
        <v>BioLegend</v>
      </c>
      <c r="B1371" s="1">
        <v>3757.6000000000004</v>
      </c>
      <c r="C1371" s="1" t="str">
        <v>EED117194</v>
      </c>
      <c r="D1371" s="2">
        <v>45850</v>
      </c>
      <c r="E1371" s="2">
        <v>45856</v>
      </c>
      <c r="F1371" s="1">
        <v>400113</v>
      </c>
      <c r="G1371" s="1">
        <v>1</v>
      </c>
      <c r="H1371" s="1">
        <v>1</v>
      </c>
      <c r="I1371" s="1">
        <v>0</v>
      </c>
      <c r="J1371" s="1" t="str">
        <v>Banglore</v>
      </c>
      <c r="K1371" s="1">
        <v>0</v>
      </c>
      <c r="L1371" s="1"/>
      <c r="M1371" s="1">
        <f t="shared" si="63"/>
        <v>3757.6000000000004</v>
      </c>
      <c r="N1371" s="1">
        <f t="shared" si="64"/>
        <v>3757.6000000000004</v>
      </c>
      <c r="O1371" s="1">
        <f t="shared" si="65"/>
        <v>0</v>
      </c>
    </row>
    <row r="1372" spans="1:15" x14ac:dyDescent="0.25">
      <c r="A1372" s="1" t="str">
        <v>BioLegend</v>
      </c>
      <c r="B1372" s="1">
        <v>7946.4</v>
      </c>
      <c r="C1372" s="1" t="str">
        <v>EED117194</v>
      </c>
      <c r="D1372" s="2">
        <v>45850</v>
      </c>
      <c r="E1372" s="2">
        <v>45856</v>
      </c>
      <c r="F1372" s="1">
        <v>400114</v>
      </c>
      <c r="G1372" s="1">
        <v>1</v>
      </c>
      <c r="H1372" s="1">
        <v>1</v>
      </c>
      <c r="I1372" s="1">
        <v>0</v>
      </c>
      <c r="J1372" s="1" t="str">
        <v>Banglore</v>
      </c>
      <c r="K1372" s="1">
        <v>0</v>
      </c>
      <c r="L1372" s="1"/>
      <c r="M1372" s="1">
        <f t="shared" si="63"/>
        <v>7946.4</v>
      </c>
      <c r="N1372" s="1">
        <f t="shared" si="64"/>
        <v>7946.4</v>
      </c>
      <c r="O1372" s="1">
        <f t="shared" si="65"/>
        <v>0</v>
      </c>
    </row>
    <row r="1373" spans="1:15" x14ac:dyDescent="0.25">
      <c r="A1373" s="1" t="str">
        <v>BioLegend</v>
      </c>
      <c r="B1373" s="1">
        <v>6529.6</v>
      </c>
      <c r="C1373" s="1" t="str">
        <v>EED117194</v>
      </c>
      <c r="D1373" s="2">
        <v>45850</v>
      </c>
      <c r="E1373" s="2">
        <v>45856</v>
      </c>
      <c r="F1373" s="1">
        <v>400125</v>
      </c>
      <c r="G1373" s="1">
        <v>1</v>
      </c>
      <c r="H1373" s="1">
        <v>1</v>
      </c>
      <c r="I1373" s="1">
        <v>0</v>
      </c>
      <c r="J1373" s="1" t="str">
        <v>Banglore</v>
      </c>
      <c r="K1373" s="1">
        <v>0</v>
      </c>
      <c r="L1373" s="1"/>
      <c r="M1373" s="1">
        <f t="shared" si="63"/>
        <v>6529.6</v>
      </c>
      <c r="N1373" s="1">
        <f t="shared" si="64"/>
        <v>6529.6</v>
      </c>
      <c r="O1373" s="1">
        <f t="shared" si="65"/>
        <v>0</v>
      </c>
    </row>
    <row r="1374" spans="1:15" x14ac:dyDescent="0.25">
      <c r="A1374" s="1" t="str">
        <v>BioLegend</v>
      </c>
      <c r="B1374" s="1">
        <v>11026.4</v>
      </c>
      <c r="C1374" s="1" t="str">
        <v>EED117194</v>
      </c>
      <c r="D1374" s="2">
        <v>45850</v>
      </c>
      <c r="E1374" s="2">
        <v>45856</v>
      </c>
      <c r="F1374" s="1">
        <v>400128</v>
      </c>
      <c r="G1374" s="1">
        <v>1</v>
      </c>
      <c r="H1374" s="1">
        <v>1</v>
      </c>
      <c r="I1374" s="1">
        <v>0</v>
      </c>
      <c r="J1374" s="1" t="str">
        <v>Mumbai</v>
      </c>
      <c r="K1374" s="1">
        <v>0</v>
      </c>
      <c r="L1374" s="1"/>
      <c r="M1374" s="1">
        <f t="shared" si="63"/>
        <v>11026.4</v>
      </c>
      <c r="N1374" s="1">
        <f t="shared" si="64"/>
        <v>11026.4</v>
      </c>
      <c r="O1374" s="1">
        <f t="shared" si="65"/>
        <v>0</v>
      </c>
    </row>
    <row r="1375" spans="1:15" x14ac:dyDescent="0.25">
      <c r="A1375" s="1" t="str">
        <v>BioLegend</v>
      </c>
      <c r="B1375" s="1">
        <v>11026.4</v>
      </c>
      <c r="C1375" s="1" t="str">
        <v>EED117194</v>
      </c>
      <c r="D1375" s="2">
        <v>45850</v>
      </c>
      <c r="E1375" s="2">
        <v>45856</v>
      </c>
      <c r="F1375" s="1">
        <v>400128</v>
      </c>
      <c r="G1375" s="1">
        <v>1</v>
      </c>
      <c r="H1375" s="1">
        <v>1</v>
      </c>
      <c r="I1375" s="1">
        <v>0</v>
      </c>
      <c r="J1375" s="1" t="str">
        <v>Banglore</v>
      </c>
      <c r="K1375" s="1">
        <v>0</v>
      </c>
      <c r="L1375" s="1"/>
      <c r="M1375" s="1">
        <f t="shared" si="63"/>
        <v>11026.4</v>
      </c>
      <c r="N1375" s="1">
        <f t="shared" si="64"/>
        <v>11026.4</v>
      </c>
      <c r="O1375" s="1">
        <f t="shared" si="65"/>
        <v>0</v>
      </c>
    </row>
    <row r="1376" spans="1:15" x14ac:dyDescent="0.25">
      <c r="A1376" s="1" t="str">
        <v>BioLegend</v>
      </c>
      <c r="B1376" s="1">
        <v>12874.400000000001</v>
      </c>
      <c r="C1376" s="1" t="str">
        <v>EED117194</v>
      </c>
      <c r="D1376" s="2">
        <v>45850</v>
      </c>
      <c r="E1376" s="2">
        <v>45856</v>
      </c>
      <c r="F1376" s="1">
        <v>400130</v>
      </c>
      <c r="G1376" s="1">
        <v>1</v>
      </c>
      <c r="H1376" s="1">
        <v>1</v>
      </c>
      <c r="I1376" s="1">
        <v>0</v>
      </c>
      <c r="J1376" s="1" t="str">
        <v>Mumbai</v>
      </c>
      <c r="K1376" s="1">
        <v>0</v>
      </c>
      <c r="L1376" s="1"/>
      <c r="M1376" s="1">
        <f t="shared" si="63"/>
        <v>12874.400000000001</v>
      </c>
      <c r="N1376" s="1">
        <f t="shared" si="64"/>
        <v>12874.400000000001</v>
      </c>
      <c r="O1376" s="1">
        <f t="shared" si="65"/>
        <v>0</v>
      </c>
    </row>
    <row r="1377" spans="1:15" x14ac:dyDescent="0.25">
      <c r="A1377" s="1" t="str">
        <v>BioLegend</v>
      </c>
      <c r="B1377" s="1">
        <v>15892.8</v>
      </c>
      <c r="C1377" s="1" t="str">
        <v>EED117194</v>
      </c>
      <c r="D1377" s="2">
        <v>45850</v>
      </c>
      <c r="E1377" s="2">
        <v>45856</v>
      </c>
      <c r="F1377" s="1">
        <v>400151</v>
      </c>
      <c r="G1377" s="1">
        <v>1</v>
      </c>
      <c r="H1377" s="1">
        <v>1</v>
      </c>
      <c r="I1377" s="1">
        <v>0</v>
      </c>
      <c r="J1377" s="1" t="str">
        <v>Mumbai</v>
      </c>
      <c r="K1377" s="1">
        <v>0</v>
      </c>
      <c r="L1377" s="1"/>
      <c r="M1377" s="1">
        <f t="shared" si="63"/>
        <v>15892.8</v>
      </c>
      <c r="N1377" s="1">
        <f t="shared" si="64"/>
        <v>15892.8</v>
      </c>
      <c r="O1377" s="1">
        <f t="shared" si="65"/>
        <v>0</v>
      </c>
    </row>
    <row r="1378" spans="1:15" x14ac:dyDescent="0.25">
      <c r="A1378" s="1" t="str">
        <v>BioLegend</v>
      </c>
      <c r="B1378" s="1">
        <v>27258</v>
      </c>
      <c r="C1378" s="1" t="str">
        <v>EED117194</v>
      </c>
      <c r="D1378" s="2">
        <v>45850</v>
      </c>
      <c r="E1378" s="2">
        <v>45856</v>
      </c>
      <c r="F1378" s="1">
        <v>400164</v>
      </c>
      <c r="G1378" s="1">
        <v>1</v>
      </c>
      <c r="H1378" s="1">
        <v>1</v>
      </c>
      <c r="I1378" s="1">
        <v>0</v>
      </c>
      <c r="J1378" s="1" t="str">
        <v>Mumbai</v>
      </c>
      <c r="K1378" s="1">
        <v>0</v>
      </c>
      <c r="L1378" s="1"/>
      <c r="M1378" s="1">
        <f t="shared" si="63"/>
        <v>27258</v>
      </c>
      <c r="N1378" s="1">
        <f t="shared" si="64"/>
        <v>27258</v>
      </c>
      <c r="O1378" s="1">
        <f t="shared" si="65"/>
        <v>0</v>
      </c>
    </row>
    <row r="1379" spans="1:15" x14ac:dyDescent="0.25">
      <c r="A1379" s="1" t="str">
        <v>BioLegend</v>
      </c>
      <c r="B1379" s="1">
        <v>2895.2</v>
      </c>
      <c r="C1379" s="1" t="str">
        <v>EED117194</v>
      </c>
      <c r="D1379" s="2">
        <v>45850</v>
      </c>
      <c r="E1379" s="2">
        <v>45856</v>
      </c>
      <c r="F1379" s="1">
        <v>400209</v>
      </c>
      <c r="G1379" s="1">
        <v>1</v>
      </c>
      <c r="H1379" s="1">
        <v>1</v>
      </c>
      <c r="I1379" s="1">
        <v>0</v>
      </c>
      <c r="J1379" s="1" t="str">
        <v>Banglore</v>
      </c>
      <c r="K1379" s="1">
        <v>0</v>
      </c>
      <c r="L1379" s="1"/>
      <c r="M1379" s="1">
        <f t="shared" si="63"/>
        <v>2895.2</v>
      </c>
      <c r="N1379" s="1">
        <f t="shared" si="64"/>
        <v>2895.2</v>
      </c>
      <c r="O1379" s="1">
        <f t="shared" si="65"/>
        <v>0</v>
      </c>
    </row>
    <row r="1380" spans="1:15" x14ac:dyDescent="0.25">
      <c r="A1380" s="1" t="str">
        <v>BioLegend</v>
      </c>
      <c r="B1380" s="1">
        <v>2217.6</v>
      </c>
      <c r="C1380" s="1" t="str">
        <v>EED117194</v>
      </c>
      <c r="D1380" s="2">
        <v>45850</v>
      </c>
      <c r="E1380" s="2">
        <v>45856</v>
      </c>
      <c r="F1380" s="1">
        <v>400219</v>
      </c>
      <c r="G1380" s="1">
        <v>1</v>
      </c>
      <c r="H1380" s="1">
        <v>1</v>
      </c>
      <c r="I1380" s="1">
        <v>0</v>
      </c>
      <c r="J1380" s="1" t="str">
        <v>Banglore</v>
      </c>
      <c r="K1380" s="1">
        <v>0</v>
      </c>
      <c r="L1380" s="1"/>
      <c r="M1380" s="1">
        <f t="shared" si="63"/>
        <v>2217.6</v>
      </c>
      <c r="N1380" s="1">
        <f t="shared" si="64"/>
        <v>2217.6</v>
      </c>
      <c r="O1380" s="1">
        <f t="shared" si="65"/>
        <v>0</v>
      </c>
    </row>
    <row r="1381" spans="1:15" x14ac:dyDescent="0.25">
      <c r="A1381" s="1" t="str">
        <v>BioLegend</v>
      </c>
      <c r="B1381" s="1">
        <v>10890</v>
      </c>
      <c r="C1381" s="1" t="str">
        <v>EED117194</v>
      </c>
      <c r="D1381" s="2">
        <v>45850</v>
      </c>
      <c r="E1381" s="2">
        <v>45856</v>
      </c>
      <c r="F1381" s="1">
        <v>400259</v>
      </c>
      <c r="G1381" s="1">
        <v>1</v>
      </c>
      <c r="H1381" s="1">
        <v>1</v>
      </c>
      <c r="I1381" s="1">
        <v>0</v>
      </c>
      <c r="J1381" s="1" t="str">
        <v>Banglore</v>
      </c>
      <c r="K1381" s="1">
        <v>0</v>
      </c>
      <c r="L1381" s="1"/>
      <c r="M1381" s="1">
        <f t="shared" si="63"/>
        <v>10890</v>
      </c>
      <c r="N1381" s="1">
        <f t="shared" si="64"/>
        <v>10890</v>
      </c>
      <c r="O1381" s="1">
        <f t="shared" si="65"/>
        <v>0</v>
      </c>
    </row>
    <row r="1382" spans="1:15" x14ac:dyDescent="0.25">
      <c r="A1382" s="1" t="str">
        <v>BioLegend</v>
      </c>
      <c r="B1382" s="1">
        <v>12689.599999999999</v>
      </c>
      <c r="C1382" s="1" t="str">
        <v>EED117194</v>
      </c>
      <c r="D1382" s="2">
        <v>45850</v>
      </c>
      <c r="E1382" s="2">
        <v>45856</v>
      </c>
      <c r="F1382" s="1">
        <v>400329</v>
      </c>
      <c r="G1382" s="1">
        <v>1</v>
      </c>
      <c r="H1382" s="1">
        <v>1</v>
      </c>
      <c r="I1382" s="1">
        <v>0</v>
      </c>
      <c r="J1382" s="1" t="str">
        <v>Banglore</v>
      </c>
      <c r="K1382" s="1">
        <v>0</v>
      </c>
      <c r="L1382" s="1"/>
      <c r="M1382" s="1">
        <f t="shared" si="63"/>
        <v>12689.599999999999</v>
      </c>
      <c r="N1382" s="1">
        <f t="shared" si="64"/>
        <v>12689.599999999999</v>
      </c>
      <c r="O1382" s="1">
        <f t="shared" si="65"/>
        <v>0</v>
      </c>
    </row>
    <row r="1383" spans="1:15" x14ac:dyDescent="0.25">
      <c r="A1383" s="1" t="str">
        <v>BioLegend</v>
      </c>
      <c r="B1383" s="1">
        <v>10164</v>
      </c>
      <c r="C1383" s="1" t="str">
        <v>EED117194</v>
      </c>
      <c r="D1383" s="2">
        <v>45850</v>
      </c>
      <c r="E1383" s="2">
        <v>45856</v>
      </c>
      <c r="F1383" s="1">
        <v>400406</v>
      </c>
      <c r="G1383" s="1">
        <v>1</v>
      </c>
      <c r="H1383" s="1">
        <v>1</v>
      </c>
      <c r="I1383" s="1">
        <v>0</v>
      </c>
      <c r="J1383" s="1" t="str">
        <v>Mumbai</v>
      </c>
      <c r="K1383" s="1">
        <v>0</v>
      </c>
      <c r="L1383" s="1"/>
      <c r="M1383" s="1">
        <f t="shared" si="63"/>
        <v>10164</v>
      </c>
      <c r="N1383" s="1">
        <f t="shared" si="64"/>
        <v>10164</v>
      </c>
      <c r="O1383" s="1">
        <f t="shared" si="65"/>
        <v>0</v>
      </c>
    </row>
    <row r="1384" spans="1:15" x14ac:dyDescent="0.25">
      <c r="A1384" s="1" t="str">
        <v>BioLegend</v>
      </c>
      <c r="B1384" s="1">
        <v>10841.6</v>
      </c>
      <c r="C1384" s="1" t="str">
        <v>EED117194</v>
      </c>
      <c r="D1384" s="2">
        <v>45850</v>
      </c>
      <c r="E1384" s="2">
        <v>45856</v>
      </c>
      <c r="F1384" s="1">
        <v>400417</v>
      </c>
      <c r="G1384" s="1">
        <v>1</v>
      </c>
      <c r="H1384" s="1">
        <v>1</v>
      </c>
      <c r="I1384" s="1">
        <v>0</v>
      </c>
      <c r="J1384" s="1" t="str">
        <v>Delhi</v>
      </c>
      <c r="K1384" s="1">
        <v>0</v>
      </c>
      <c r="L1384" s="1"/>
      <c r="M1384" s="1">
        <f t="shared" si="63"/>
        <v>10841.6</v>
      </c>
      <c r="N1384" s="1">
        <f t="shared" si="64"/>
        <v>10841.6</v>
      </c>
      <c r="O1384" s="1">
        <f t="shared" si="65"/>
        <v>0</v>
      </c>
    </row>
    <row r="1385" spans="1:15" x14ac:dyDescent="0.25">
      <c r="A1385" s="1" t="str">
        <v>BioLegend</v>
      </c>
      <c r="B1385" s="1">
        <v>10890</v>
      </c>
      <c r="C1385" s="1" t="str">
        <v>EED117194</v>
      </c>
      <c r="D1385" s="2">
        <v>45850</v>
      </c>
      <c r="E1385" s="2">
        <v>45856</v>
      </c>
      <c r="F1385" s="1">
        <v>400435</v>
      </c>
      <c r="G1385" s="1">
        <v>2</v>
      </c>
      <c r="H1385" s="1">
        <v>2</v>
      </c>
      <c r="I1385" s="1">
        <v>0</v>
      </c>
      <c r="J1385" s="1" t="str">
        <v>Mumbai</v>
      </c>
      <c r="K1385" s="1">
        <v>0</v>
      </c>
      <c r="L1385" s="1"/>
      <c r="M1385" s="1">
        <f t="shared" si="63"/>
        <v>21780</v>
      </c>
      <c r="N1385" s="1">
        <f t="shared" si="64"/>
        <v>21780</v>
      </c>
      <c r="O1385" s="1">
        <f t="shared" si="65"/>
        <v>0</v>
      </c>
    </row>
    <row r="1386" spans="1:15" x14ac:dyDescent="0.25">
      <c r="A1386" s="1" t="str">
        <v>BioLegend</v>
      </c>
      <c r="B1386" s="1">
        <v>16698</v>
      </c>
      <c r="C1386" s="1" t="str">
        <v>EED117194</v>
      </c>
      <c r="D1386" s="2">
        <v>45850</v>
      </c>
      <c r="E1386" s="2">
        <v>45856</v>
      </c>
      <c r="F1386" s="1">
        <v>400438</v>
      </c>
      <c r="G1386" s="1">
        <v>2</v>
      </c>
      <c r="H1386" s="1">
        <v>2</v>
      </c>
      <c r="I1386" s="1">
        <v>0</v>
      </c>
      <c r="J1386" s="1" t="str">
        <v>Mumbai</v>
      </c>
      <c r="K1386" s="1">
        <v>0</v>
      </c>
      <c r="L1386" s="1"/>
      <c r="M1386" s="1">
        <f t="shared" si="63"/>
        <v>33396</v>
      </c>
      <c r="N1386" s="1">
        <f t="shared" si="64"/>
        <v>33396</v>
      </c>
      <c r="O1386" s="1">
        <f t="shared" si="65"/>
        <v>0</v>
      </c>
    </row>
    <row r="1387" spans="1:15" x14ac:dyDescent="0.25">
      <c r="A1387" s="1" t="str">
        <v>BioLegend</v>
      </c>
      <c r="B1387" s="1">
        <v>6591.2000000000007</v>
      </c>
      <c r="C1387" s="1" t="str">
        <v>EED117194</v>
      </c>
      <c r="D1387" s="2">
        <v>45850</v>
      </c>
      <c r="E1387" s="2">
        <v>45856</v>
      </c>
      <c r="F1387" s="1">
        <v>400512</v>
      </c>
      <c r="G1387" s="1">
        <v>1</v>
      </c>
      <c r="H1387" s="1">
        <v>1</v>
      </c>
      <c r="I1387" s="1">
        <v>0</v>
      </c>
      <c r="J1387" s="1" t="str">
        <v>Mumbai</v>
      </c>
      <c r="K1387" s="1">
        <v>0</v>
      </c>
      <c r="L1387" s="1"/>
      <c r="M1387" s="1">
        <f t="shared" si="63"/>
        <v>6591.2000000000007</v>
      </c>
      <c r="N1387" s="1">
        <f t="shared" si="64"/>
        <v>6591.2000000000007</v>
      </c>
      <c r="O1387" s="1">
        <f t="shared" si="65"/>
        <v>0</v>
      </c>
    </row>
    <row r="1388" spans="1:15" x14ac:dyDescent="0.25">
      <c r="A1388" s="1" t="str">
        <v>BioLegend</v>
      </c>
      <c r="B1388" s="1">
        <v>10841.6</v>
      </c>
      <c r="C1388" s="1" t="str">
        <v>EED117194</v>
      </c>
      <c r="D1388" s="2">
        <v>45850</v>
      </c>
      <c r="E1388" s="2">
        <v>45856</v>
      </c>
      <c r="F1388" s="1">
        <v>400522</v>
      </c>
      <c r="G1388" s="1">
        <v>1</v>
      </c>
      <c r="H1388" s="1">
        <v>1</v>
      </c>
      <c r="I1388" s="1">
        <v>0</v>
      </c>
      <c r="J1388" s="1" t="str">
        <v>Mumbai</v>
      </c>
      <c r="K1388" s="1">
        <v>0</v>
      </c>
      <c r="L1388" s="1"/>
      <c r="M1388" s="1">
        <f t="shared" si="63"/>
        <v>10841.6</v>
      </c>
      <c r="N1388" s="1">
        <f t="shared" si="64"/>
        <v>10841.6</v>
      </c>
      <c r="O1388" s="1">
        <f t="shared" si="65"/>
        <v>0</v>
      </c>
    </row>
    <row r="1389" spans="1:15" x14ac:dyDescent="0.25">
      <c r="A1389" s="1" t="str">
        <v>BioLegend</v>
      </c>
      <c r="B1389" s="1">
        <v>10841.6</v>
      </c>
      <c r="C1389" s="1" t="str">
        <v>EED117194</v>
      </c>
      <c r="D1389" s="2">
        <v>45850</v>
      </c>
      <c r="E1389" s="2">
        <v>45856</v>
      </c>
      <c r="F1389" s="1">
        <v>400524</v>
      </c>
      <c r="G1389" s="1">
        <v>1</v>
      </c>
      <c r="H1389" s="1">
        <v>1</v>
      </c>
      <c r="I1389" s="1">
        <v>0</v>
      </c>
      <c r="J1389" s="1" t="str">
        <v>Mumbai</v>
      </c>
      <c r="K1389" s="1">
        <v>0</v>
      </c>
      <c r="L1389" s="1"/>
      <c r="M1389" s="1">
        <f t="shared" si="63"/>
        <v>10841.6</v>
      </c>
      <c r="N1389" s="1">
        <f t="shared" si="64"/>
        <v>10841.6</v>
      </c>
      <c r="O1389" s="1">
        <f t="shared" si="65"/>
        <v>0</v>
      </c>
    </row>
    <row r="1390" spans="1:15" x14ac:dyDescent="0.25">
      <c r="A1390" s="1" t="str">
        <v>BioLegend</v>
      </c>
      <c r="B1390" s="1">
        <v>17740.8</v>
      </c>
      <c r="C1390" s="1" t="str">
        <v>EED117194</v>
      </c>
      <c r="D1390" s="2">
        <v>45850</v>
      </c>
      <c r="E1390" s="2">
        <v>45856</v>
      </c>
      <c r="F1390" s="1">
        <v>400558</v>
      </c>
      <c r="G1390" s="1">
        <v>1</v>
      </c>
      <c r="H1390" s="1">
        <v>1</v>
      </c>
      <c r="I1390" s="1">
        <v>0</v>
      </c>
      <c r="J1390" s="1" t="str">
        <v>Mumbai</v>
      </c>
      <c r="K1390" s="1">
        <v>0</v>
      </c>
      <c r="L1390" s="1"/>
      <c r="M1390" s="1">
        <f t="shared" si="63"/>
        <v>17740.8</v>
      </c>
      <c r="N1390" s="1">
        <f t="shared" si="64"/>
        <v>17740.8</v>
      </c>
      <c r="O1390" s="1">
        <f t="shared" si="65"/>
        <v>0</v>
      </c>
    </row>
    <row r="1391" spans="1:15" x14ac:dyDescent="0.25">
      <c r="A1391" s="1" t="str">
        <v>BioLegend</v>
      </c>
      <c r="B1391" s="1">
        <v>10225.6</v>
      </c>
      <c r="C1391" s="1" t="str">
        <v>EED117194</v>
      </c>
      <c r="D1391" s="2">
        <v>45850</v>
      </c>
      <c r="E1391" s="2">
        <v>45856</v>
      </c>
      <c r="F1391" s="1">
        <v>401210</v>
      </c>
      <c r="G1391" s="1">
        <v>1</v>
      </c>
      <c r="H1391" s="1">
        <v>1</v>
      </c>
      <c r="I1391" s="1">
        <v>0</v>
      </c>
      <c r="J1391" s="1" t="str">
        <v>Banglore</v>
      </c>
      <c r="K1391" s="1">
        <v>0</v>
      </c>
      <c r="L1391" s="1"/>
      <c r="M1391" s="1">
        <f t="shared" si="63"/>
        <v>10225.6</v>
      </c>
      <c r="N1391" s="1">
        <f t="shared" si="64"/>
        <v>10225.6</v>
      </c>
      <c r="O1391" s="1">
        <f t="shared" si="65"/>
        <v>0</v>
      </c>
    </row>
    <row r="1392" spans="1:15" x14ac:dyDescent="0.25">
      <c r="A1392" s="1" t="str">
        <v>BioLegend</v>
      </c>
      <c r="B1392" s="1">
        <v>16077.599999999999</v>
      </c>
      <c r="C1392" s="1" t="str">
        <v>EED117194</v>
      </c>
      <c r="D1392" s="2">
        <v>45850</v>
      </c>
      <c r="E1392" s="2">
        <v>45856</v>
      </c>
      <c r="F1392" s="1">
        <v>405714</v>
      </c>
      <c r="G1392" s="1">
        <v>1</v>
      </c>
      <c r="H1392" s="1">
        <v>1</v>
      </c>
      <c r="I1392" s="1">
        <v>0</v>
      </c>
      <c r="J1392" s="1" t="str">
        <v>Mumbai</v>
      </c>
      <c r="K1392" s="1">
        <v>0</v>
      </c>
      <c r="L1392" s="1"/>
      <c r="M1392" s="1">
        <f t="shared" si="63"/>
        <v>16077.599999999999</v>
      </c>
      <c r="N1392" s="1">
        <f t="shared" si="64"/>
        <v>16077.599999999999</v>
      </c>
      <c r="O1392" s="1">
        <f t="shared" si="65"/>
        <v>0</v>
      </c>
    </row>
    <row r="1393" spans="1:15" x14ac:dyDescent="0.25">
      <c r="A1393" s="1" t="str">
        <v>BioLegend</v>
      </c>
      <c r="B1393" s="1">
        <v>19896.8</v>
      </c>
      <c r="C1393" s="1" t="str">
        <v>EED117194</v>
      </c>
      <c r="D1393" s="2">
        <v>45850</v>
      </c>
      <c r="E1393" s="2">
        <v>45856</v>
      </c>
      <c r="F1393" s="1">
        <v>410708</v>
      </c>
      <c r="G1393" s="1">
        <v>1</v>
      </c>
      <c r="H1393" s="1">
        <v>1</v>
      </c>
      <c r="I1393" s="1">
        <v>0</v>
      </c>
      <c r="J1393" s="1" t="str">
        <v>Kerala</v>
      </c>
      <c r="K1393" s="1">
        <v>0</v>
      </c>
      <c r="L1393" s="1"/>
      <c r="M1393" s="1">
        <f t="shared" si="63"/>
        <v>19896.8</v>
      </c>
      <c r="N1393" s="1">
        <f t="shared" si="64"/>
        <v>19896.8</v>
      </c>
      <c r="O1393" s="1">
        <f t="shared" si="65"/>
        <v>0</v>
      </c>
    </row>
    <row r="1394" spans="1:15" x14ac:dyDescent="0.25">
      <c r="A1394" s="1" t="str">
        <v>BioLegend</v>
      </c>
      <c r="B1394" s="1">
        <v>4004</v>
      </c>
      <c r="C1394" s="1" t="str">
        <v>EED117194</v>
      </c>
      <c r="D1394" s="2">
        <v>45850</v>
      </c>
      <c r="E1394" s="2">
        <v>45856</v>
      </c>
      <c r="F1394" s="1">
        <v>420301</v>
      </c>
      <c r="G1394" s="1">
        <v>2</v>
      </c>
      <c r="H1394" s="1">
        <v>2</v>
      </c>
      <c r="I1394" s="1">
        <v>0</v>
      </c>
      <c r="J1394" s="1" t="str">
        <v>Mumbai</v>
      </c>
      <c r="K1394" s="1">
        <v>0</v>
      </c>
      <c r="L1394" s="1"/>
      <c r="M1394" s="1">
        <f t="shared" si="63"/>
        <v>8008</v>
      </c>
      <c r="N1394" s="1">
        <f t="shared" si="64"/>
        <v>8008</v>
      </c>
      <c r="O1394" s="1">
        <f t="shared" si="65"/>
        <v>0</v>
      </c>
    </row>
    <row r="1395" spans="1:15" x14ac:dyDescent="0.25">
      <c r="A1395" s="1" t="str">
        <v>BioLegend</v>
      </c>
      <c r="B1395" s="1">
        <v>4004</v>
      </c>
      <c r="C1395" s="1" t="str">
        <v>EED117194</v>
      </c>
      <c r="D1395" s="2">
        <v>45850</v>
      </c>
      <c r="E1395" s="2">
        <v>45856</v>
      </c>
      <c r="F1395" s="1">
        <v>420301</v>
      </c>
      <c r="G1395" s="1">
        <v>1</v>
      </c>
      <c r="H1395" s="1">
        <v>1</v>
      </c>
      <c r="I1395" s="1">
        <v>0</v>
      </c>
      <c r="J1395" s="1" t="str">
        <v>Faridabad</v>
      </c>
      <c r="K1395" s="1">
        <v>0</v>
      </c>
      <c r="L1395" s="1"/>
      <c r="M1395" s="1">
        <f t="shared" si="63"/>
        <v>4004</v>
      </c>
      <c r="N1395" s="1">
        <f t="shared" si="64"/>
        <v>4004</v>
      </c>
      <c r="O1395" s="1">
        <f t="shared" si="65"/>
        <v>0</v>
      </c>
    </row>
    <row r="1396" spans="1:15" x14ac:dyDescent="0.25">
      <c r="A1396" s="1" t="str">
        <v>BioLegend</v>
      </c>
      <c r="B1396" s="1">
        <v>3634.3999999999996</v>
      </c>
      <c r="C1396" s="1" t="str">
        <v>EED117194</v>
      </c>
      <c r="D1396" s="2">
        <v>45850</v>
      </c>
      <c r="E1396" s="2">
        <v>45856</v>
      </c>
      <c r="F1396" s="1">
        <v>420404</v>
      </c>
      <c r="G1396" s="1">
        <v>1</v>
      </c>
      <c r="H1396" s="1">
        <v>1</v>
      </c>
      <c r="I1396" s="1">
        <v>0</v>
      </c>
      <c r="J1396" s="1" t="str">
        <v>Mumbai</v>
      </c>
      <c r="K1396" s="1">
        <v>0</v>
      </c>
      <c r="L1396" s="1"/>
      <c r="M1396" s="1">
        <f t="shared" si="63"/>
        <v>3634.3999999999996</v>
      </c>
      <c r="N1396" s="1">
        <f t="shared" si="64"/>
        <v>3634.3999999999996</v>
      </c>
      <c r="O1396" s="1">
        <f t="shared" si="65"/>
        <v>0</v>
      </c>
    </row>
    <row r="1397" spans="1:15" x14ac:dyDescent="0.25">
      <c r="A1397" s="1" t="str">
        <v>BioLegend</v>
      </c>
      <c r="B1397" s="1">
        <v>3326.3999999999996</v>
      </c>
      <c r="C1397" s="1" t="str">
        <v>EED117194</v>
      </c>
      <c r="D1397" s="2">
        <v>45850</v>
      </c>
      <c r="E1397" s="2">
        <v>45856</v>
      </c>
      <c r="F1397" s="1">
        <v>421301</v>
      </c>
      <c r="G1397" s="1">
        <v>1</v>
      </c>
      <c r="H1397" s="1">
        <v>1</v>
      </c>
      <c r="I1397" s="1">
        <v>0</v>
      </c>
      <c r="J1397" s="1" t="str">
        <v>Faridabad</v>
      </c>
      <c r="K1397" s="1">
        <v>0</v>
      </c>
      <c r="L1397" s="1"/>
      <c r="M1397" s="1">
        <f t="shared" si="63"/>
        <v>3326.3999999999996</v>
      </c>
      <c r="N1397" s="1">
        <f t="shared" si="64"/>
        <v>3326.3999999999996</v>
      </c>
      <c r="O1397" s="1">
        <f t="shared" si="65"/>
        <v>0</v>
      </c>
    </row>
    <row r="1398" spans="1:15" x14ac:dyDescent="0.25">
      <c r="A1398" s="1" t="str">
        <v>BioLegend</v>
      </c>
      <c r="B1398" s="1">
        <v>14106.399999999998</v>
      </c>
      <c r="C1398" s="1" t="str">
        <v>EED117194</v>
      </c>
      <c r="D1398" s="2">
        <v>45850</v>
      </c>
      <c r="E1398" s="2">
        <v>45856</v>
      </c>
      <c r="F1398" s="1">
        <v>422302</v>
      </c>
      <c r="G1398" s="1">
        <v>3</v>
      </c>
      <c r="H1398" s="1">
        <v>3</v>
      </c>
      <c r="I1398" s="1">
        <v>0</v>
      </c>
      <c r="J1398" s="1" t="str">
        <v>Gujrat</v>
      </c>
      <c r="K1398" s="1">
        <v>0</v>
      </c>
      <c r="L1398" s="1"/>
      <c r="M1398" s="1">
        <f t="shared" si="63"/>
        <v>42319.199999999997</v>
      </c>
      <c r="N1398" s="1">
        <f t="shared" si="64"/>
        <v>42319.199999999997</v>
      </c>
      <c r="O1398" s="1">
        <f t="shared" si="65"/>
        <v>0</v>
      </c>
    </row>
    <row r="1399" spans="1:15" x14ac:dyDescent="0.25">
      <c r="A1399" s="1" t="str">
        <v>BioLegend</v>
      </c>
      <c r="B1399" s="1">
        <v>5482.4</v>
      </c>
      <c r="C1399" s="1" t="str">
        <v>EED117194</v>
      </c>
      <c r="D1399" s="2">
        <v>45850</v>
      </c>
      <c r="E1399" s="2">
        <v>45856</v>
      </c>
      <c r="F1399" s="1">
        <v>423101</v>
      </c>
      <c r="G1399" s="1">
        <v>1</v>
      </c>
      <c r="H1399" s="1">
        <v>1</v>
      </c>
      <c r="I1399" s="1">
        <v>0</v>
      </c>
      <c r="J1399" s="1" t="str">
        <v>Mumbai</v>
      </c>
      <c r="K1399" s="1">
        <v>0</v>
      </c>
      <c r="L1399" s="1"/>
      <c r="M1399" s="1">
        <f t="shared" si="63"/>
        <v>5482.4</v>
      </c>
      <c r="N1399" s="1">
        <f t="shared" si="64"/>
        <v>5482.4</v>
      </c>
      <c r="O1399" s="1">
        <f t="shared" si="65"/>
        <v>0</v>
      </c>
    </row>
    <row r="1400" spans="1:15" x14ac:dyDescent="0.25">
      <c r="A1400" s="1" t="str">
        <v>BioLegend</v>
      </c>
      <c r="B1400" s="1">
        <v>5482.4</v>
      </c>
      <c r="C1400" s="1" t="str">
        <v>EED117194</v>
      </c>
      <c r="D1400" s="2">
        <v>45850</v>
      </c>
      <c r="E1400" s="2">
        <v>45856</v>
      </c>
      <c r="F1400" s="1">
        <v>423105</v>
      </c>
      <c r="G1400" s="1">
        <v>1</v>
      </c>
      <c r="H1400" s="1">
        <v>1</v>
      </c>
      <c r="I1400" s="1">
        <v>0</v>
      </c>
      <c r="J1400" s="1" t="str">
        <v>Mumbai</v>
      </c>
      <c r="K1400" s="1">
        <v>0</v>
      </c>
      <c r="L1400" s="1"/>
      <c r="M1400" s="1">
        <f t="shared" si="63"/>
        <v>5482.4</v>
      </c>
      <c r="N1400" s="1">
        <f t="shared" si="64"/>
        <v>5482.4</v>
      </c>
      <c r="O1400" s="1">
        <f t="shared" si="65"/>
        <v>0</v>
      </c>
    </row>
    <row r="1401" spans="1:15" x14ac:dyDescent="0.25">
      <c r="A1401" s="1" t="str">
        <v>BioLegend</v>
      </c>
      <c r="B1401" s="1">
        <v>5482.4</v>
      </c>
      <c r="C1401" s="1" t="str">
        <v>EED117194</v>
      </c>
      <c r="D1401" s="2">
        <v>45850</v>
      </c>
      <c r="E1401" s="2">
        <v>45856</v>
      </c>
      <c r="F1401" s="1">
        <v>423109</v>
      </c>
      <c r="G1401" s="1">
        <v>1</v>
      </c>
      <c r="H1401" s="1">
        <v>1</v>
      </c>
      <c r="I1401" s="1">
        <v>0</v>
      </c>
      <c r="J1401" s="1" t="str">
        <v>Mumbai</v>
      </c>
      <c r="K1401" s="1">
        <v>0</v>
      </c>
      <c r="L1401" s="1"/>
      <c r="M1401" s="1">
        <f t="shared" si="63"/>
        <v>5482.4</v>
      </c>
      <c r="N1401" s="1">
        <f t="shared" si="64"/>
        <v>5482.4</v>
      </c>
      <c r="O1401" s="1">
        <f t="shared" si="65"/>
        <v>0</v>
      </c>
    </row>
    <row r="1402" spans="1:15" x14ac:dyDescent="0.25">
      <c r="A1402" s="1" t="str">
        <v>BioLegend</v>
      </c>
      <c r="B1402" s="1">
        <v>20636</v>
      </c>
      <c r="C1402" s="1" t="str">
        <v>EED117194</v>
      </c>
      <c r="D1402" s="2">
        <v>45850</v>
      </c>
      <c r="E1402" s="2">
        <v>45856</v>
      </c>
      <c r="F1402" s="1">
        <v>423110</v>
      </c>
      <c r="G1402" s="1">
        <v>1</v>
      </c>
      <c r="H1402" s="1">
        <v>1</v>
      </c>
      <c r="I1402" s="1">
        <v>0</v>
      </c>
      <c r="J1402" s="1" t="str">
        <v>Hyderabad</v>
      </c>
      <c r="K1402" s="1">
        <v>0</v>
      </c>
      <c r="L1402" s="1"/>
      <c r="M1402" s="1">
        <f t="shared" si="63"/>
        <v>20636</v>
      </c>
      <c r="N1402" s="1">
        <f t="shared" si="64"/>
        <v>20636</v>
      </c>
      <c r="O1402" s="1">
        <f t="shared" si="65"/>
        <v>0</v>
      </c>
    </row>
    <row r="1403" spans="1:15" x14ac:dyDescent="0.25">
      <c r="A1403" s="1" t="str">
        <v>BioLegend</v>
      </c>
      <c r="B1403" s="1">
        <v>5482.4</v>
      </c>
      <c r="C1403" s="1" t="str">
        <v>EED117194</v>
      </c>
      <c r="D1403" s="2">
        <v>45850</v>
      </c>
      <c r="E1403" s="2">
        <v>45856</v>
      </c>
      <c r="F1403" s="1">
        <v>423111</v>
      </c>
      <c r="G1403" s="1">
        <v>1</v>
      </c>
      <c r="H1403" s="1">
        <v>1</v>
      </c>
      <c r="I1403" s="1">
        <v>0</v>
      </c>
      <c r="J1403" s="1" t="str">
        <v>Mumbai</v>
      </c>
      <c r="K1403" s="1">
        <v>0</v>
      </c>
      <c r="L1403" s="1"/>
      <c r="M1403" s="1">
        <f t="shared" si="63"/>
        <v>5482.4</v>
      </c>
      <c r="N1403" s="1">
        <f t="shared" si="64"/>
        <v>5482.4</v>
      </c>
      <c r="O1403" s="1">
        <f t="shared" si="65"/>
        <v>0</v>
      </c>
    </row>
    <row r="1404" spans="1:15" x14ac:dyDescent="0.25">
      <c r="A1404" s="1" t="str">
        <v>BioLegend</v>
      </c>
      <c r="B1404" s="1">
        <v>10164</v>
      </c>
      <c r="C1404" s="1" t="str">
        <v>EED117194</v>
      </c>
      <c r="D1404" s="2">
        <v>45850</v>
      </c>
      <c r="E1404" s="2">
        <v>45856</v>
      </c>
      <c r="F1404" s="1">
        <v>424401</v>
      </c>
      <c r="G1404" s="1">
        <v>1</v>
      </c>
      <c r="H1404" s="1">
        <v>1</v>
      </c>
      <c r="I1404" s="1">
        <v>0</v>
      </c>
      <c r="J1404" s="1" t="str">
        <v>Hyderabad</v>
      </c>
      <c r="K1404" s="1">
        <v>0</v>
      </c>
      <c r="L1404" s="1"/>
      <c r="M1404" s="1">
        <f t="shared" si="63"/>
        <v>10164</v>
      </c>
      <c r="N1404" s="1">
        <f t="shared" si="64"/>
        <v>10164</v>
      </c>
      <c r="O1404" s="1">
        <f t="shared" si="65"/>
        <v>0</v>
      </c>
    </row>
    <row r="1405" spans="1:15" x14ac:dyDescent="0.25">
      <c r="A1405" s="1" t="str">
        <v>BioLegend</v>
      </c>
      <c r="B1405" s="1">
        <v>4743.2</v>
      </c>
      <c r="C1405" s="1" t="str">
        <v>EED117194</v>
      </c>
      <c r="D1405" s="2">
        <v>45850</v>
      </c>
      <c r="E1405" s="2">
        <v>45856</v>
      </c>
      <c r="F1405" s="1">
        <v>424801</v>
      </c>
      <c r="G1405" s="1">
        <v>1</v>
      </c>
      <c r="H1405" s="1">
        <v>1</v>
      </c>
      <c r="I1405" s="1">
        <v>0</v>
      </c>
      <c r="J1405" s="1" t="str">
        <v>Faridabad</v>
      </c>
      <c r="K1405" s="1">
        <v>0</v>
      </c>
      <c r="L1405" s="1"/>
      <c r="M1405" s="1">
        <f t="shared" si="63"/>
        <v>4743.2</v>
      </c>
      <c r="N1405" s="1">
        <f t="shared" si="64"/>
        <v>4743.2</v>
      </c>
      <c r="O1405" s="1">
        <f t="shared" si="65"/>
        <v>0</v>
      </c>
    </row>
    <row r="1406" spans="1:15" x14ac:dyDescent="0.25">
      <c r="A1406" s="1" t="str">
        <v>BioLegend</v>
      </c>
      <c r="B1406" s="1">
        <v>13068</v>
      </c>
      <c r="C1406" s="1" t="str">
        <v>EED117194</v>
      </c>
      <c r="D1406" s="2">
        <v>45850</v>
      </c>
      <c r="E1406" s="2">
        <v>45856</v>
      </c>
      <c r="F1406" s="1">
        <v>480009</v>
      </c>
      <c r="G1406" s="1">
        <v>1</v>
      </c>
      <c r="H1406" s="1">
        <v>1</v>
      </c>
      <c r="I1406" s="1">
        <v>0</v>
      </c>
      <c r="J1406" s="1" t="str">
        <v>Banglore</v>
      </c>
      <c r="K1406" s="1">
        <v>0</v>
      </c>
      <c r="L1406" s="1"/>
      <c r="M1406" s="1">
        <f t="shared" si="63"/>
        <v>13068</v>
      </c>
      <c r="N1406" s="1">
        <f t="shared" si="64"/>
        <v>13068</v>
      </c>
      <c r="O1406" s="1">
        <f t="shared" si="65"/>
        <v>0</v>
      </c>
    </row>
    <row r="1407" spans="1:15" x14ac:dyDescent="0.25">
      <c r="A1407" s="1" t="str">
        <v>BioLegend</v>
      </c>
      <c r="B1407" s="1">
        <v>29766</v>
      </c>
      <c r="C1407" s="1" t="str">
        <v>EED117194</v>
      </c>
      <c r="D1407" s="2">
        <v>45850</v>
      </c>
      <c r="E1407" s="2">
        <v>45856</v>
      </c>
      <c r="F1407" s="1">
        <v>502938</v>
      </c>
      <c r="G1407" s="1">
        <v>1</v>
      </c>
      <c r="H1407" s="1">
        <v>1</v>
      </c>
      <c r="I1407" s="1">
        <v>0</v>
      </c>
      <c r="J1407" s="1" t="str">
        <v>Mumbai</v>
      </c>
      <c r="K1407" s="1">
        <v>0</v>
      </c>
      <c r="L1407" s="1"/>
      <c r="M1407" s="1">
        <f t="shared" si="63"/>
        <v>29766</v>
      </c>
      <c r="N1407" s="1">
        <f t="shared" si="64"/>
        <v>29766</v>
      </c>
      <c r="O1407" s="1">
        <f t="shared" si="65"/>
        <v>0</v>
      </c>
    </row>
    <row r="1408" spans="1:15" x14ac:dyDescent="0.25">
      <c r="A1408" s="1" t="str">
        <v>BioLegend</v>
      </c>
      <c r="B1408" s="1">
        <v>16508.8</v>
      </c>
      <c r="C1408" s="1" t="str">
        <v>EED117194</v>
      </c>
      <c r="D1408" s="2">
        <v>45850</v>
      </c>
      <c r="E1408" s="2">
        <v>45856</v>
      </c>
      <c r="F1408" s="1">
        <v>504109</v>
      </c>
      <c r="G1408" s="1">
        <v>1</v>
      </c>
      <c r="H1408" s="1">
        <v>1</v>
      </c>
      <c r="I1408" s="1">
        <v>0</v>
      </c>
      <c r="J1408" s="1" t="str">
        <v>Hyderabad</v>
      </c>
      <c r="K1408" s="1">
        <v>0</v>
      </c>
      <c r="L1408" s="1"/>
      <c r="M1408" s="1">
        <f t="shared" si="63"/>
        <v>16508.8</v>
      </c>
      <c r="N1408" s="1">
        <f t="shared" si="64"/>
        <v>16508.8</v>
      </c>
      <c r="O1408" s="1">
        <f t="shared" si="65"/>
        <v>0</v>
      </c>
    </row>
    <row r="1409" spans="1:15" x14ac:dyDescent="0.25">
      <c r="A1409" s="1" t="str">
        <v>BioLegend</v>
      </c>
      <c r="B1409" s="1">
        <v>18018</v>
      </c>
      <c r="C1409" s="1" t="str">
        <v>EED117194</v>
      </c>
      <c r="D1409" s="2">
        <v>45850</v>
      </c>
      <c r="E1409" s="2">
        <v>45856</v>
      </c>
      <c r="F1409" s="1">
        <v>505031</v>
      </c>
      <c r="G1409" s="1">
        <v>1</v>
      </c>
      <c r="H1409" s="1">
        <v>1</v>
      </c>
      <c r="I1409" s="1">
        <v>0</v>
      </c>
      <c r="J1409" s="1" t="str">
        <v>Hyderabad</v>
      </c>
      <c r="K1409" s="1">
        <v>0</v>
      </c>
      <c r="L1409" s="1"/>
      <c r="M1409" s="1">
        <f t="shared" si="63"/>
        <v>18018</v>
      </c>
      <c r="N1409" s="1">
        <f t="shared" si="64"/>
        <v>18018</v>
      </c>
      <c r="O1409" s="1">
        <f t="shared" si="65"/>
        <v>0</v>
      </c>
    </row>
    <row r="1410" spans="1:15" x14ac:dyDescent="0.25">
      <c r="A1410" s="1" t="str">
        <v>BioLegend</v>
      </c>
      <c r="B1410" s="1">
        <v>17094</v>
      </c>
      <c r="C1410" s="1" t="str">
        <v>EED117194</v>
      </c>
      <c r="D1410" s="2">
        <v>45850</v>
      </c>
      <c r="E1410" s="2">
        <v>45856</v>
      </c>
      <c r="F1410" s="1">
        <v>505842</v>
      </c>
      <c r="G1410" s="1">
        <v>1</v>
      </c>
      <c r="H1410" s="1">
        <v>1</v>
      </c>
      <c r="I1410" s="1">
        <v>0</v>
      </c>
      <c r="J1410" s="1" t="str">
        <v>Hyderabad</v>
      </c>
      <c r="K1410" s="1">
        <v>0</v>
      </c>
      <c r="L1410" s="1"/>
      <c r="M1410" s="1">
        <f t="shared" si="63"/>
        <v>17094</v>
      </c>
      <c r="N1410" s="1">
        <f t="shared" si="64"/>
        <v>17094</v>
      </c>
      <c r="O1410" s="1">
        <f t="shared" si="65"/>
        <v>0</v>
      </c>
    </row>
    <row r="1411" spans="1:15" x14ac:dyDescent="0.25">
      <c r="A1411" s="1" t="str">
        <v>BioLegend</v>
      </c>
      <c r="B1411" s="1">
        <v>18018</v>
      </c>
      <c r="C1411" s="1" t="str">
        <v>EED117194</v>
      </c>
      <c r="D1411" s="2">
        <v>45850</v>
      </c>
      <c r="E1411" s="2">
        <v>45856</v>
      </c>
      <c r="F1411" s="1">
        <v>506333</v>
      </c>
      <c r="G1411" s="1">
        <v>2</v>
      </c>
      <c r="H1411" s="1">
        <v>2</v>
      </c>
      <c r="I1411" s="1">
        <v>0</v>
      </c>
      <c r="J1411" s="1" t="str">
        <v>Mumbai</v>
      </c>
      <c r="K1411" s="1">
        <v>0</v>
      </c>
      <c r="L1411" s="1"/>
      <c r="M1411" s="1">
        <f t="shared" ref="M1411:M1474" si="66">G1411*B1411</f>
        <v>36036</v>
      </c>
      <c r="N1411" s="1">
        <f t="shared" ref="N1411:N1474" si="67">H1411*B1411</f>
        <v>36036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23531.199999999997</v>
      </c>
      <c r="C1412" s="1" t="str">
        <v>EED117194</v>
      </c>
      <c r="D1412" s="2">
        <v>45850</v>
      </c>
      <c r="E1412" s="2">
        <v>45856</v>
      </c>
      <c r="F1412" s="1">
        <v>515408</v>
      </c>
      <c r="G1412" s="1">
        <v>1</v>
      </c>
      <c r="H1412" s="1">
        <v>1</v>
      </c>
      <c r="I1412" s="1">
        <v>0</v>
      </c>
      <c r="J1412" s="1" t="str">
        <v>Mumbai</v>
      </c>
      <c r="K1412" s="1">
        <v>0</v>
      </c>
      <c r="L1412" s="1"/>
      <c r="M1412" s="1">
        <f t="shared" si="66"/>
        <v>23531.199999999997</v>
      </c>
      <c r="N1412" s="1">
        <f t="shared" si="67"/>
        <v>23531.199999999997</v>
      </c>
      <c r="O1412" s="1">
        <f t="shared" si="68"/>
        <v>0</v>
      </c>
    </row>
    <row r="1413" spans="1:15" x14ac:dyDescent="0.25">
      <c r="A1413" s="1" t="str">
        <v>BioLegend</v>
      </c>
      <c r="B1413" s="1">
        <v>14106.400000000001</v>
      </c>
      <c r="C1413" s="1" t="str">
        <v>EED117194</v>
      </c>
      <c r="D1413" s="2">
        <v>45850</v>
      </c>
      <c r="E1413" s="2">
        <v>45856</v>
      </c>
      <c r="F1413" s="1">
        <v>570206</v>
      </c>
      <c r="G1413" s="1">
        <v>1</v>
      </c>
      <c r="H1413" s="1">
        <v>1</v>
      </c>
      <c r="I1413" s="1">
        <v>0</v>
      </c>
      <c r="J1413" s="1" t="str">
        <v>Banglore</v>
      </c>
      <c r="K1413" s="1">
        <v>0</v>
      </c>
      <c r="L1413" s="1"/>
      <c r="M1413" s="1">
        <f t="shared" si="66"/>
        <v>14106.400000000001</v>
      </c>
      <c r="N1413" s="1">
        <f t="shared" si="67"/>
        <v>14106.400000000001</v>
      </c>
      <c r="O1413" s="1">
        <f t="shared" si="68"/>
        <v>0</v>
      </c>
    </row>
    <row r="1414" spans="1:15" x14ac:dyDescent="0.25">
      <c r="A1414" s="1" t="str">
        <v>BioLegend</v>
      </c>
      <c r="B1414" s="1">
        <v>6221.6</v>
      </c>
      <c r="C1414" s="1" t="str">
        <v>EED117194</v>
      </c>
      <c r="D1414" s="2">
        <v>45850</v>
      </c>
      <c r="E1414" s="2">
        <v>45856</v>
      </c>
      <c r="F1414" s="1">
        <v>576402</v>
      </c>
      <c r="G1414" s="1">
        <v>1</v>
      </c>
      <c r="H1414" s="1">
        <v>1</v>
      </c>
      <c r="I1414" s="1">
        <v>0</v>
      </c>
      <c r="J1414" s="1" t="str">
        <v>Lucknow</v>
      </c>
      <c r="K1414" s="1">
        <v>0</v>
      </c>
      <c r="L1414" s="1"/>
      <c r="M1414" s="1">
        <f t="shared" si="66"/>
        <v>6221.6</v>
      </c>
      <c r="N1414" s="1">
        <f t="shared" si="67"/>
        <v>6221.6</v>
      </c>
      <c r="O1414" s="1">
        <f t="shared" si="68"/>
        <v>0</v>
      </c>
    </row>
    <row r="1415" spans="1:15" x14ac:dyDescent="0.25">
      <c r="A1415" s="1" t="str">
        <v>BioLegend</v>
      </c>
      <c r="B1415" s="1">
        <v>15584.8</v>
      </c>
      <c r="C1415" s="1" t="str">
        <v>EED117194</v>
      </c>
      <c r="D1415" s="2">
        <v>45850</v>
      </c>
      <c r="E1415" s="2">
        <v>45856</v>
      </c>
      <c r="F1415" s="1">
        <v>592704</v>
      </c>
      <c r="G1415" s="1">
        <v>1</v>
      </c>
      <c r="H1415" s="1">
        <v>1</v>
      </c>
      <c r="I1415" s="1">
        <v>0</v>
      </c>
      <c r="J1415" s="1" t="str">
        <v>Banglore</v>
      </c>
      <c r="K1415" s="1">
        <v>0</v>
      </c>
      <c r="L1415" s="1"/>
      <c r="M1415" s="1">
        <f t="shared" si="66"/>
        <v>15584.8</v>
      </c>
      <c r="N1415" s="1">
        <f t="shared" si="67"/>
        <v>15584.8</v>
      </c>
      <c r="O1415" s="1">
        <f t="shared" si="68"/>
        <v>0</v>
      </c>
    </row>
    <row r="1416" spans="1:15" x14ac:dyDescent="0.25">
      <c r="A1416" s="1" t="str">
        <v>BioLegend</v>
      </c>
      <c r="B1416" s="1">
        <v>11088</v>
      </c>
      <c r="C1416" s="1" t="str">
        <v>EED117194</v>
      </c>
      <c r="D1416" s="2">
        <v>45850</v>
      </c>
      <c r="E1416" s="2">
        <v>45856</v>
      </c>
      <c r="F1416" s="1">
        <v>600653</v>
      </c>
      <c r="G1416" s="1">
        <v>1</v>
      </c>
      <c r="H1416" s="1">
        <v>1</v>
      </c>
      <c r="I1416" s="1">
        <v>0</v>
      </c>
      <c r="J1416" s="1" t="str">
        <v>Banglore</v>
      </c>
      <c r="K1416" s="1">
        <v>0</v>
      </c>
      <c r="L1416" s="1"/>
      <c r="M1416" s="1">
        <f t="shared" si="66"/>
        <v>11088</v>
      </c>
      <c r="N1416" s="1">
        <f t="shared" si="67"/>
        <v>11088</v>
      </c>
      <c r="O1416" s="1">
        <f t="shared" si="68"/>
        <v>0</v>
      </c>
    </row>
    <row r="1417" spans="1:15" x14ac:dyDescent="0.25">
      <c r="A1417" s="1" t="str">
        <v>BioLegend</v>
      </c>
      <c r="B1417" s="1">
        <v>22792</v>
      </c>
      <c r="C1417" s="1" t="str">
        <v>EED117194</v>
      </c>
      <c r="D1417" s="2">
        <v>45850</v>
      </c>
      <c r="E1417" s="2">
        <v>45856</v>
      </c>
      <c r="F1417" s="1">
        <v>621616</v>
      </c>
      <c r="G1417" s="1">
        <v>1</v>
      </c>
      <c r="H1417" s="1">
        <v>1</v>
      </c>
      <c r="I1417" s="1">
        <v>0</v>
      </c>
      <c r="J1417" s="1" t="str">
        <v>Banglore</v>
      </c>
      <c r="K1417" s="1">
        <v>0</v>
      </c>
      <c r="L1417" s="1"/>
      <c r="M1417" s="1">
        <f t="shared" si="66"/>
        <v>22792</v>
      </c>
      <c r="N1417" s="1">
        <f t="shared" si="67"/>
        <v>22792</v>
      </c>
      <c r="O1417" s="1">
        <f t="shared" si="68"/>
        <v>0</v>
      </c>
    </row>
    <row r="1418" spans="1:15" x14ac:dyDescent="0.25">
      <c r="A1418" s="1" t="str">
        <v>BioLegend</v>
      </c>
      <c r="B1418" s="1">
        <v>23531.199999999997</v>
      </c>
      <c r="C1418" s="1" t="str">
        <v>EED117194</v>
      </c>
      <c r="D1418" s="2">
        <v>45850</v>
      </c>
      <c r="E1418" s="2">
        <v>45856</v>
      </c>
      <c r="F1418" s="1">
        <v>626810</v>
      </c>
      <c r="G1418" s="1">
        <v>1</v>
      </c>
      <c r="H1418" s="1">
        <v>1</v>
      </c>
      <c r="I1418" s="1">
        <v>0</v>
      </c>
      <c r="J1418" s="1" t="str">
        <v>Banglore</v>
      </c>
      <c r="K1418" s="1">
        <v>0</v>
      </c>
      <c r="L1418" s="1"/>
      <c r="M1418" s="1">
        <f t="shared" si="66"/>
        <v>23531.199999999997</v>
      </c>
      <c r="N1418" s="1">
        <f t="shared" si="67"/>
        <v>23531.199999999997</v>
      </c>
      <c r="O1418" s="1">
        <f t="shared" si="68"/>
        <v>0</v>
      </c>
    </row>
    <row r="1419" spans="1:15" x14ac:dyDescent="0.25">
      <c r="A1419" s="1" t="str">
        <v>BioLegend</v>
      </c>
      <c r="B1419" s="1">
        <v>22792</v>
      </c>
      <c r="C1419" s="1" t="str">
        <v>EED117194</v>
      </c>
      <c r="D1419" s="2">
        <v>45850</v>
      </c>
      <c r="E1419" s="2">
        <v>45856</v>
      </c>
      <c r="F1419" s="1">
        <v>626812</v>
      </c>
      <c r="G1419" s="1">
        <v>1</v>
      </c>
      <c r="H1419" s="1">
        <v>1</v>
      </c>
      <c r="I1419" s="1">
        <v>0</v>
      </c>
      <c r="J1419" s="1" t="str">
        <v>Banglore</v>
      </c>
      <c r="K1419" s="1">
        <v>0</v>
      </c>
      <c r="L1419" s="1"/>
      <c r="M1419" s="1">
        <f t="shared" si="66"/>
        <v>22792</v>
      </c>
      <c r="N1419" s="1">
        <f t="shared" si="67"/>
        <v>22792</v>
      </c>
      <c r="O1419" s="1">
        <f t="shared" si="68"/>
        <v>0</v>
      </c>
    </row>
    <row r="1420" spans="1:15" x14ac:dyDescent="0.25">
      <c r="A1420" s="1" t="str">
        <v>BioLegend</v>
      </c>
      <c r="B1420" s="1">
        <v>22792</v>
      </c>
      <c r="C1420" s="1" t="str">
        <v>EED117194</v>
      </c>
      <c r="D1420" s="2">
        <v>45850</v>
      </c>
      <c r="E1420" s="2">
        <v>45856</v>
      </c>
      <c r="F1420" s="1">
        <v>626812</v>
      </c>
      <c r="G1420" s="1">
        <v>6</v>
      </c>
      <c r="H1420" s="1">
        <v>6</v>
      </c>
      <c r="I1420" s="1">
        <v>0</v>
      </c>
      <c r="J1420" s="1" t="str">
        <v>Banglore</v>
      </c>
      <c r="K1420" s="1">
        <v>0</v>
      </c>
      <c r="L1420" s="1"/>
      <c r="M1420" s="1">
        <f t="shared" si="66"/>
        <v>136752</v>
      </c>
      <c r="N1420" s="1">
        <f t="shared" si="67"/>
        <v>136752</v>
      </c>
      <c r="O1420" s="1">
        <f t="shared" si="68"/>
        <v>0</v>
      </c>
    </row>
    <row r="1421" spans="1:15" x14ac:dyDescent="0.25">
      <c r="A1421" s="1" t="str">
        <v>BioLegend</v>
      </c>
      <c r="B1421" s="1">
        <v>22792</v>
      </c>
      <c r="C1421" s="1" t="str">
        <v>EED117194</v>
      </c>
      <c r="D1421" s="2">
        <v>45850</v>
      </c>
      <c r="E1421" s="2">
        <v>45856</v>
      </c>
      <c r="F1421" s="1">
        <v>626812</v>
      </c>
      <c r="G1421" s="1">
        <v>3</v>
      </c>
      <c r="H1421" s="1">
        <v>3</v>
      </c>
      <c r="I1421" s="1">
        <v>0</v>
      </c>
      <c r="J1421" s="1" t="str">
        <v>Banglore</v>
      </c>
      <c r="K1421" s="1">
        <v>0</v>
      </c>
      <c r="L1421" s="1"/>
      <c r="M1421" s="1">
        <f t="shared" si="66"/>
        <v>68376</v>
      </c>
      <c r="N1421" s="1">
        <f t="shared" si="67"/>
        <v>68376</v>
      </c>
      <c r="O1421" s="1">
        <f t="shared" si="68"/>
        <v>0</v>
      </c>
    </row>
    <row r="1422" spans="1:15" x14ac:dyDescent="0.25">
      <c r="A1422" s="1" t="str">
        <v>BioLegend</v>
      </c>
      <c r="B1422" s="1">
        <v>22176</v>
      </c>
      <c r="C1422" s="1" t="str">
        <v>EED117194</v>
      </c>
      <c r="D1422" s="2">
        <v>45850</v>
      </c>
      <c r="E1422" s="2">
        <v>45856</v>
      </c>
      <c r="F1422" s="1">
        <v>637310</v>
      </c>
      <c r="G1422" s="1">
        <v>1</v>
      </c>
      <c r="H1422" s="1">
        <v>1</v>
      </c>
      <c r="I1422" s="1">
        <v>0</v>
      </c>
      <c r="J1422" s="1" t="str">
        <v>Banglore</v>
      </c>
      <c r="K1422" s="1">
        <v>0</v>
      </c>
      <c r="L1422" s="1"/>
      <c r="M1422" s="1">
        <f t="shared" si="66"/>
        <v>22176</v>
      </c>
      <c r="N1422" s="1">
        <f t="shared" si="67"/>
        <v>22176</v>
      </c>
      <c r="O1422" s="1">
        <f t="shared" si="68"/>
        <v>0</v>
      </c>
    </row>
    <row r="1423" spans="1:15" x14ac:dyDescent="0.25">
      <c r="A1423" s="1" t="str">
        <v>BioLegend</v>
      </c>
      <c r="B1423" s="1">
        <v>15584.8</v>
      </c>
      <c r="C1423" s="1" t="str">
        <v>EED117194</v>
      </c>
      <c r="D1423" s="2">
        <v>45850</v>
      </c>
      <c r="E1423" s="2">
        <v>45856</v>
      </c>
      <c r="F1423" s="1">
        <v>640922</v>
      </c>
      <c r="G1423" s="1">
        <v>1</v>
      </c>
      <c r="H1423" s="1">
        <v>1</v>
      </c>
      <c r="I1423" s="1">
        <v>0</v>
      </c>
      <c r="J1423" s="1" t="str">
        <v>Faridabad</v>
      </c>
      <c r="K1423" s="1">
        <v>0</v>
      </c>
      <c r="L1423" s="1"/>
      <c r="M1423" s="1">
        <f t="shared" si="66"/>
        <v>15584.8</v>
      </c>
      <c r="N1423" s="1">
        <f t="shared" si="67"/>
        <v>15584.8</v>
      </c>
      <c r="O1423" s="1">
        <f t="shared" si="68"/>
        <v>0</v>
      </c>
    </row>
    <row r="1424" spans="1:15" x14ac:dyDescent="0.25">
      <c r="A1424" s="1" t="str">
        <v>BioLegend</v>
      </c>
      <c r="B1424" s="1">
        <v>24948</v>
      </c>
      <c r="C1424" s="1" t="str">
        <v>EED117194</v>
      </c>
      <c r="D1424" s="2">
        <v>45850</v>
      </c>
      <c r="E1424" s="2">
        <v>45856</v>
      </c>
      <c r="F1424" s="1">
        <v>640945</v>
      </c>
      <c r="G1424" s="1">
        <v>1</v>
      </c>
      <c r="H1424" s="1">
        <v>1</v>
      </c>
      <c r="I1424" s="1">
        <v>0</v>
      </c>
      <c r="J1424" s="1" t="str">
        <v>Lucknow</v>
      </c>
      <c r="K1424" s="1">
        <v>0</v>
      </c>
      <c r="L1424" s="1"/>
      <c r="M1424" s="1">
        <f t="shared" si="66"/>
        <v>24948</v>
      </c>
      <c r="N1424" s="1">
        <f t="shared" si="67"/>
        <v>24948</v>
      </c>
      <c r="O1424" s="1">
        <f t="shared" si="68"/>
        <v>0</v>
      </c>
    </row>
    <row r="1425" spans="1:15" x14ac:dyDescent="0.25">
      <c r="A1425" s="1" t="str">
        <v>BioLegend</v>
      </c>
      <c r="B1425" s="1">
        <v>22176</v>
      </c>
      <c r="C1425" s="1" t="str">
        <v>EED117194</v>
      </c>
      <c r="D1425" s="2">
        <v>45850</v>
      </c>
      <c r="E1425" s="2">
        <v>45856</v>
      </c>
      <c r="F1425" s="1">
        <v>652404</v>
      </c>
      <c r="G1425" s="1">
        <v>1</v>
      </c>
      <c r="H1425" s="1">
        <v>1</v>
      </c>
      <c r="I1425" s="1">
        <v>0</v>
      </c>
      <c r="J1425" s="1" t="str">
        <v>Mumbai</v>
      </c>
      <c r="K1425" s="1">
        <v>0</v>
      </c>
      <c r="L1425" s="1"/>
      <c r="M1425" s="1">
        <f t="shared" si="66"/>
        <v>22176</v>
      </c>
      <c r="N1425" s="1">
        <f t="shared" si="67"/>
        <v>22176</v>
      </c>
      <c r="O1425" s="1">
        <f t="shared" si="68"/>
        <v>0</v>
      </c>
    </row>
    <row r="1426" spans="1:15" x14ac:dyDescent="0.25">
      <c r="A1426" s="1" t="str">
        <v>BioLegend</v>
      </c>
      <c r="B1426" s="1">
        <v>9240</v>
      </c>
      <c r="C1426" s="1" t="str">
        <v>EED117194</v>
      </c>
      <c r="D1426" s="2">
        <v>45850</v>
      </c>
      <c r="E1426" s="2">
        <v>45856</v>
      </c>
      <c r="F1426" s="1">
        <v>696807</v>
      </c>
      <c r="G1426" s="1">
        <v>1</v>
      </c>
      <c r="H1426" s="1">
        <v>1</v>
      </c>
      <c r="I1426" s="1">
        <v>0</v>
      </c>
      <c r="J1426" s="1" t="str">
        <v>Kolkata</v>
      </c>
      <c r="K1426" s="1">
        <v>0</v>
      </c>
      <c r="L1426" s="1"/>
      <c r="M1426" s="1">
        <f t="shared" si="66"/>
        <v>9240</v>
      </c>
      <c r="N1426" s="1">
        <f t="shared" si="67"/>
        <v>9240</v>
      </c>
      <c r="O1426" s="1">
        <f t="shared" si="68"/>
        <v>0</v>
      </c>
    </row>
    <row r="1427" spans="1:15" x14ac:dyDescent="0.25">
      <c r="A1427" s="1" t="str">
        <v>BioLegend</v>
      </c>
      <c r="B1427" s="1">
        <v>6529.6</v>
      </c>
      <c r="C1427" s="1" t="str">
        <v>EED117194</v>
      </c>
      <c r="D1427" s="2">
        <v>45850</v>
      </c>
      <c r="E1427" s="2">
        <v>45856</v>
      </c>
      <c r="F1427" s="1">
        <v>765202</v>
      </c>
      <c r="G1427" s="1">
        <v>2</v>
      </c>
      <c r="H1427" s="1">
        <v>2</v>
      </c>
      <c r="I1427" s="1">
        <v>0</v>
      </c>
      <c r="J1427" s="1" t="str">
        <v>Gujrat</v>
      </c>
      <c r="K1427" s="1">
        <v>0</v>
      </c>
      <c r="L1427" s="1"/>
      <c r="M1427" s="1">
        <f t="shared" si="66"/>
        <v>13059.2</v>
      </c>
      <c r="N1427" s="1">
        <f t="shared" si="67"/>
        <v>13059.2</v>
      </c>
      <c r="O1427" s="1">
        <f t="shared" si="68"/>
        <v>0</v>
      </c>
    </row>
    <row r="1428" spans="1:15" x14ac:dyDescent="0.25">
      <c r="A1428" s="1" t="str">
        <v>BioLegend</v>
      </c>
      <c r="B1428" s="1">
        <v>13428.8</v>
      </c>
      <c r="C1428" s="1" t="str">
        <v>EED117194</v>
      </c>
      <c r="D1428" s="2">
        <v>45850</v>
      </c>
      <c r="E1428" s="2">
        <v>45856</v>
      </c>
      <c r="F1428" s="1">
        <v>769402</v>
      </c>
      <c r="G1428" s="1">
        <v>1</v>
      </c>
      <c r="H1428" s="1">
        <v>1</v>
      </c>
      <c r="I1428" s="1">
        <v>0</v>
      </c>
      <c r="J1428" s="1" t="str">
        <v>Lucknow</v>
      </c>
      <c r="K1428" s="1">
        <v>0</v>
      </c>
      <c r="L1428" s="1"/>
      <c r="M1428" s="1">
        <f t="shared" si="66"/>
        <v>13428.8</v>
      </c>
      <c r="N1428" s="1">
        <f t="shared" si="67"/>
        <v>13428.8</v>
      </c>
      <c r="O1428" s="1">
        <f t="shared" si="68"/>
        <v>0</v>
      </c>
    </row>
    <row r="1429" spans="1:15" x14ac:dyDescent="0.25">
      <c r="A1429" s="1" t="str">
        <v>BioLegend</v>
      </c>
      <c r="B1429" s="1">
        <v>28890.400000000001</v>
      </c>
      <c r="C1429" s="1" t="str">
        <v>EED117194</v>
      </c>
      <c r="D1429" s="2">
        <v>45850</v>
      </c>
      <c r="E1429" s="2">
        <v>45856</v>
      </c>
      <c r="F1429" s="1">
        <v>901518</v>
      </c>
      <c r="G1429" s="1">
        <v>1</v>
      </c>
      <c r="H1429" s="1">
        <v>1</v>
      </c>
      <c r="I1429" s="1">
        <v>0</v>
      </c>
      <c r="J1429" s="1" t="str">
        <v>Banglore</v>
      </c>
      <c r="K1429" s="1">
        <v>0</v>
      </c>
      <c r="L1429" s="1"/>
      <c r="M1429" s="1">
        <f t="shared" si="66"/>
        <v>28890.400000000001</v>
      </c>
      <c r="N1429" s="1">
        <f t="shared" si="67"/>
        <v>28890.400000000001</v>
      </c>
      <c r="O1429" s="1">
        <f t="shared" si="68"/>
        <v>0</v>
      </c>
    </row>
    <row r="1430" spans="1:15" x14ac:dyDescent="0.25">
      <c r="A1430" s="1" t="str">
        <v>BioLegend</v>
      </c>
      <c r="B1430" s="1">
        <v>17432.8</v>
      </c>
      <c r="C1430" s="1" t="str">
        <v>EED117073</v>
      </c>
      <c r="D1430" s="2">
        <v>45846</v>
      </c>
      <c r="E1430" s="2">
        <v>45856</v>
      </c>
      <c r="F1430" s="1">
        <v>127608</v>
      </c>
      <c r="G1430" s="1">
        <v>1</v>
      </c>
      <c r="H1430" s="1">
        <v>1</v>
      </c>
      <c r="I1430" s="1">
        <v>0</v>
      </c>
      <c r="J1430" s="1" t="str">
        <v>Delhi</v>
      </c>
      <c r="K1430" s="1">
        <v>0</v>
      </c>
      <c r="L1430" s="1"/>
      <c r="M1430" s="1">
        <f t="shared" si="66"/>
        <v>17432.8</v>
      </c>
      <c r="N1430" s="1">
        <f t="shared" si="67"/>
        <v>17432.8</v>
      </c>
      <c r="O1430" s="1">
        <f t="shared" si="68"/>
        <v>0</v>
      </c>
    </row>
    <row r="1431" spans="1:15" x14ac:dyDescent="0.25">
      <c r="A1431" s="1" t="str">
        <v>BioLegend</v>
      </c>
      <c r="B1431" s="1">
        <v>4004</v>
      </c>
      <c r="C1431" s="1" t="str">
        <v>EED117073</v>
      </c>
      <c r="D1431" s="2">
        <v>45846</v>
      </c>
      <c r="E1431" s="2">
        <v>45856</v>
      </c>
      <c r="F1431" s="1">
        <v>156603</v>
      </c>
      <c r="G1431" s="1">
        <v>1</v>
      </c>
      <c r="H1431" s="1">
        <v>1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4004</v>
      </c>
      <c r="N1431" s="1">
        <f t="shared" si="67"/>
        <v>4004</v>
      </c>
      <c r="O1431" s="1">
        <f t="shared" si="68"/>
        <v>0</v>
      </c>
    </row>
    <row r="1432" spans="1:15" x14ac:dyDescent="0.25">
      <c r="A1432" s="1" t="str">
        <v>BioLegend</v>
      </c>
      <c r="B1432" s="1">
        <v>16508.8</v>
      </c>
      <c r="C1432" s="1" t="str">
        <v>EED117073</v>
      </c>
      <c r="D1432" s="2">
        <v>45846</v>
      </c>
      <c r="E1432" s="2">
        <v>45856</v>
      </c>
      <c r="F1432" s="1">
        <v>300526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16508.8</v>
      </c>
      <c r="N1432" s="1">
        <f t="shared" si="67"/>
        <v>16508.8</v>
      </c>
      <c r="O1432" s="1">
        <f t="shared" si="68"/>
        <v>0</v>
      </c>
    </row>
    <row r="1433" spans="1:15" x14ac:dyDescent="0.25">
      <c r="A1433" s="1" t="str">
        <v>BioLegend</v>
      </c>
      <c r="B1433" s="1">
        <v>14190</v>
      </c>
      <c r="C1433" s="1" t="str">
        <v>EED117073</v>
      </c>
      <c r="D1433" s="2">
        <v>45846</v>
      </c>
      <c r="E1433" s="2">
        <v>45856</v>
      </c>
      <c r="F1433" s="1">
        <v>302239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14190</v>
      </c>
      <c r="N1433" s="1">
        <f t="shared" si="67"/>
        <v>14190</v>
      </c>
      <c r="O1433" s="1">
        <f t="shared" si="68"/>
        <v>0</v>
      </c>
    </row>
    <row r="1434" spans="1:15" x14ac:dyDescent="0.25">
      <c r="A1434" s="1" t="str">
        <v>BioLegend</v>
      </c>
      <c r="B1434" s="1">
        <v>22422.400000000001</v>
      </c>
      <c r="C1434" s="1" t="str">
        <v>EED117073</v>
      </c>
      <c r="D1434" s="2">
        <v>45846</v>
      </c>
      <c r="E1434" s="2">
        <v>45856</v>
      </c>
      <c r="F1434" s="1">
        <v>348918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22422.400000000001</v>
      </c>
      <c r="N1434" s="1">
        <f t="shared" si="67"/>
        <v>22422.400000000001</v>
      </c>
      <c r="O1434" s="1">
        <f t="shared" si="68"/>
        <v>0</v>
      </c>
    </row>
    <row r="1435" spans="1:15" x14ac:dyDescent="0.25">
      <c r="A1435" s="1" t="str">
        <v>BioLegend</v>
      </c>
      <c r="B1435" s="1">
        <v>10164</v>
      </c>
      <c r="C1435" s="1" t="str">
        <v>EED117073</v>
      </c>
      <c r="D1435" s="2">
        <v>45846</v>
      </c>
      <c r="E1435" s="2">
        <v>45856</v>
      </c>
      <c r="F1435" s="1">
        <v>353303</v>
      </c>
      <c r="G1435" s="1">
        <v>1</v>
      </c>
      <c r="H1435" s="1">
        <v>1</v>
      </c>
      <c r="I1435" s="1">
        <v>0</v>
      </c>
      <c r="J1435" s="1" t="str">
        <v>Delhi</v>
      </c>
      <c r="K1435" s="1">
        <v>0</v>
      </c>
      <c r="L1435" s="1"/>
      <c r="M1435" s="1">
        <f t="shared" si="66"/>
        <v>10164</v>
      </c>
      <c r="N1435" s="1">
        <f t="shared" si="67"/>
        <v>10164</v>
      </c>
      <c r="O1435" s="1">
        <f t="shared" si="68"/>
        <v>0</v>
      </c>
    </row>
    <row r="1436" spans="1:15" x14ac:dyDescent="0.25">
      <c r="A1436" s="1" t="str">
        <v>BioLegend</v>
      </c>
      <c r="B1436" s="1">
        <v>9424.7999999999993</v>
      </c>
      <c r="C1436" s="1" t="str">
        <v>EED117073</v>
      </c>
      <c r="D1436" s="2">
        <v>45846</v>
      </c>
      <c r="E1436" s="2">
        <v>45856</v>
      </c>
      <c r="F1436" s="1">
        <v>355115</v>
      </c>
      <c r="G1436" s="1">
        <v>1</v>
      </c>
      <c r="H1436" s="1">
        <v>1</v>
      </c>
      <c r="I1436" s="1">
        <v>0</v>
      </c>
      <c r="J1436" s="1" t="str">
        <v>Delhi</v>
      </c>
      <c r="K1436" s="1">
        <v>0</v>
      </c>
      <c r="L1436" s="1"/>
      <c r="M1436" s="1">
        <f t="shared" si="66"/>
        <v>9424.7999999999993</v>
      </c>
      <c r="N1436" s="1">
        <f t="shared" si="67"/>
        <v>9424.7999999999993</v>
      </c>
      <c r="O1436" s="1">
        <f t="shared" si="68"/>
        <v>0</v>
      </c>
    </row>
    <row r="1437" spans="1:15" x14ac:dyDescent="0.25">
      <c r="A1437" s="1" t="str">
        <v>BioLegend</v>
      </c>
      <c r="B1437" s="1">
        <v>22422.400000000001</v>
      </c>
      <c r="C1437" s="1" t="str">
        <v>EED117073</v>
      </c>
      <c r="D1437" s="2">
        <v>45846</v>
      </c>
      <c r="E1437" s="2">
        <v>45856</v>
      </c>
      <c r="F1437" s="1">
        <v>356906</v>
      </c>
      <c r="G1437" s="1">
        <v>1</v>
      </c>
      <c r="H1437" s="1">
        <v>1</v>
      </c>
      <c r="I1437" s="1">
        <v>0</v>
      </c>
      <c r="J1437" s="1" t="str">
        <v>Delhi</v>
      </c>
      <c r="K1437" s="1">
        <v>0</v>
      </c>
      <c r="L1437" s="1"/>
      <c r="M1437" s="1">
        <f t="shared" si="66"/>
        <v>22422.400000000001</v>
      </c>
      <c r="N1437" s="1">
        <f t="shared" si="67"/>
        <v>22422.400000000001</v>
      </c>
      <c r="O1437" s="1">
        <f t="shared" si="68"/>
        <v>0</v>
      </c>
    </row>
    <row r="1438" spans="1:15" x14ac:dyDescent="0.25">
      <c r="A1438" s="1" t="str">
        <v>BioLegend</v>
      </c>
      <c r="B1438" s="1">
        <v>24578.400000000001</v>
      </c>
      <c r="C1438" s="1" t="str">
        <v>EED117073</v>
      </c>
      <c r="D1438" s="2">
        <v>45846</v>
      </c>
      <c r="E1438" s="2">
        <v>45856</v>
      </c>
      <c r="F1438" s="1">
        <v>381508</v>
      </c>
      <c r="G1438" s="1">
        <v>1</v>
      </c>
      <c r="H1438" s="1">
        <v>1</v>
      </c>
      <c r="I1438" s="1">
        <v>0</v>
      </c>
      <c r="J1438" s="1" t="str">
        <v>Delhi</v>
      </c>
      <c r="K1438" s="1">
        <v>0</v>
      </c>
      <c r="L1438" s="1"/>
      <c r="M1438" s="1">
        <f t="shared" si="66"/>
        <v>24578.400000000001</v>
      </c>
      <c r="N1438" s="1">
        <f t="shared" si="67"/>
        <v>24578.400000000001</v>
      </c>
      <c r="O1438" s="1">
        <f t="shared" si="68"/>
        <v>0</v>
      </c>
    </row>
    <row r="1439" spans="1:15" x14ac:dyDescent="0.25">
      <c r="A1439" s="1" t="str">
        <v>MyBioSource</v>
      </c>
      <c r="B1439" s="1">
        <v>440</v>
      </c>
      <c r="C1439" s="1" t="str">
        <v>917607 R</v>
      </c>
      <c r="D1439" s="2">
        <v>45852</v>
      </c>
      <c r="E1439" s="2">
        <v>45856</v>
      </c>
      <c r="F1439" s="1" t="str">
        <v>MBS8305397</v>
      </c>
      <c r="G1439" s="1">
        <v>1</v>
      </c>
      <c r="H1439" s="1">
        <v>1</v>
      </c>
      <c r="I1439" s="1">
        <v>0</v>
      </c>
      <c r="J1439" s="1" t="str">
        <v>Kolkata</v>
      </c>
      <c r="K1439" s="1">
        <v>0</v>
      </c>
      <c r="L1439" s="1"/>
      <c r="M1439" s="1">
        <f t="shared" si="66"/>
        <v>440</v>
      </c>
      <c r="N1439" s="1">
        <f t="shared" si="67"/>
        <v>440</v>
      </c>
      <c r="O1439" s="1">
        <f t="shared" si="68"/>
        <v>0</v>
      </c>
    </row>
    <row r="1440" spans="1:15" x14ac:dyDescent="0.25">
      <c r="A1440" s="1" t="str">
        <v>Phytoab</v>
      </c>
      <c r="B1440" s="1">
        <v>20988</v>
      </c>
      <c r="C1440" s="1">
        <v>16101586</v>
      </c>
      <c r="D1440" s="2">
        <v>45828</v>
      </c>
      <c r="E1440" s="2">
        <v>45856</v>
      </c>
      <c r="F1440" s="1" t="str">
        <v>PHY7456A</v>
      </c>
      <c r="G1440" s="1">
        <v>1</v>
      </c>
      <c r="H1440" s="1">
        <v>1</v>
      </c>
      <c r="I1440" s="1">
        <v>0</v>
      </c>
      <c r="J1440" s="1" t="str">
        <v>Kolkata</v>
      </c>
      <c r="K1440" s="1">
        <v>0</v>
      </c>
      <c r="L1440" s="1"/>
      <c r="M1440" s="1">
        <f t="shared" si="66"/>
        <v>20988</v>
      </c>
      <c r="N1440" s="1">
        <f t="shared" si="67"/>
        <v>20988</v>
      </c>
      <c r="O1440" s="1">
        <f t="shared" si="68"/>
        <v>0</v>
      </c>
    </row>
    <row r="1441" spans="1:15" x14ac:dyDescent="0.25">
      <c r="A1441" s="1" t="str">
        <v>BioLegend</v>
      </c>
      <c r="B1441" s="1">
        <v>12408</v>
      </c>
      <c r="C1441" s="1" t="str">
        <v>Return From IGIB</v>
      </c>
      <c r="D1441" s="2" t="str">
        <v>Return From IGIB</v>
      </c>
      <c r="E1441" s="2">
        <v>45860</v>
      </c>
      <c r="F1441" s="1">
        <v>424602</v>
      </c>
      <c r="G1441" s="1">
        <v>1</v>
      </c>
      <c r="H1441" s="1">
        <v>1</v>
      </c>
      <c r="I1441" s="1">
        <v>0</v>
      </c>
      <c r="J1441" s="1" t="str">
        <v>Delhi</v>
      </c>
      <c r="K1441" s="1">
        <v>0</v>
      </c>
      <c r="L1441" s="1"/>
      <c r="M1441" s="1">
        <f t="shared" si="66"/>
        <v>12408</v>
      </c>
      <c r="N1441" s="1">
        <f t="shared" si="67"/>
        <v>12408</v>
      </c>
      <c r="O1441" s="1">
        <f t="shared" si="68"/>
        <v>0</v>
      </c>
    </row>
    <row r="1442" spans="1:15" x14ac:dyDescent="0.25">
      <c r="A1442" s="1" t="str">
        <v>BioLegend</v>
      </c>
      <c r="B1442" s="1">
        <v>5376.8</v>
      </c>
      <c r="C1442" s="1" t="str">
        <v>Return From IGIB</v>
      </c>
      <c r="D1442" s="2" t="str">
        <v>Return From IGIB</v>
      </c>
      <c r="E1442" s="2">
        <v>45860</v>
      </c>
      <c r="F1442" s="1">
        <v>421002</v>
      </c>
      <c r="G1442" s="1">
        <v>1</v>
      </c>
      <c r="H1442" s="1">
        <v>1</v>
      </c>
      <c r="I1442" s="1">
        <v>0</v>
      </c>
      <c r="J1442" s="1" t="str">
        <v>Hyderabad</v>
      </c>
      <c r="K1442" s="1">
        <v>0</v>
      </c>
      <c r="L1442" s="1"/>
      <c r="M1442" s="1">
        <f t="shared" si="66"/>
        <v>5376.8</v>
      </c>
      <c r="N1442" s="1">
        <f t="shared" si="67"/>
        <v>5376.8</v>
      </c>
      <c r="O1442" s="1">
        <f t="shared" si="68"/>
        <v>0</v>
      </c>
    </row>
    <row r="1443" spans="1:15" x14ac:dyDescent="0.25">
      <c r="A1443" s="1" t="str">
        <v>BioLegend</v>
      </c>
      <c r="B1443" s="1">
        <v>3374.8</v>
      </c>
      <c r="C1443" s="1" t="str">
        <v>Return From IGIB</v>
      </c>
      <c r="D1443" s="2" t="str">
        <v>Return From IGIB</v>
      </c>
      <c r="E1443" s="2">
        <v>45860</v>
      </c>
      <c r="F1443" s="1">
        <v>420801</v>
      </c>
      <c r="G1443" s="1">
        <v>2</v>
      </c>
      <c r="H1443" s="1">
        <v>2</v>
      </c>
      <c r="I1443" s="1">
        <v>0</v>
      </c>
      <c r="J1443" s="1" t="str">
        <v>Delhi</v>
      </c>
      <c r="K1443" s="1">
        <v>0</v>
      </c>
      <c r="L1443" s="1"/>
      <c r="M1443" s="1">
        <f t="shared" si="66"/>
        <v>6749.6</v>
      </c>
      <c r="N1443" s="1">
        <f t="shared" si="67"/>
        <v>6749.6</v>
      </c>
      <c r="O1443" s="1">
        <f t="shared" si="68"/>
        <v>0</v>
      </c>
    </row>
    <row r="1444" spans="1:15" x14ac:dyDescent="0.25">
      <c r="A1444" s="1" t="str">
        <v>BioLegend</v>
      </c>
      <c r="B1444" s="1">
        <v>7444.7999999999993</v>
      </c>
      <c r="C1444" s="1" t="str">
        <v>Return From IGIB</v>
      </c>
      <c r="D1444" s="2" t="str">
        <v>Return From IGIB</v>
      </c>
      <c r="E1444" s="2">
        <v>45860</v>
      </c>
      <c r="F1444" s="1">
        <v>421403</v>
      </c>
      <c r="G1444" s="1">
        <v>1</v>
      </c>
      <c r="H1444" s="1">
        <v>0</v>
      </c>
      <c r="I1444" s="1">
        <v>1</v>
      </c>
      <c r="J1444" s="1" t="str">
        <v>STOCK</v>
      </c>
      <c r="K1444" s="1" t="str">
        <v>Stock</v>
      </c>
      <c r="L1444" s="1"/>
      <c r="M1444" s="1">
        <f t="shared" si="66"/>
        <v>7444.7999999999993</v>
      </c>
      <c r="N1444" s="1">
        <f t="shared" si="67"/>
        <v>0</v>
      </c>
      <c r="O1444" s="1">
        <f t="shared" si="68"/>
        <v>7444.7999999999993</v>
      </c>
    </row>
    <row r="1445" spans="1:15" x14ac:dyDescent="0.25">
      <c r="A1445" s="1" t="str">
        <v>Biotium</v>
      </c>
      <c r="B1445" s="1">
        <v>35340.800000000003</v>
      </c>
      <c r="C1445" s="1" t="str">
        <v>I237286-IN</v>
      </c>
      <c r="D1445" s="2">
        <v>45856</v>
      </c>
      <c r="E1445" s="2">
        <v>45860</v>
      </c>
      <c r="F1445" s="1" t="str">
        <v>BNUB0943-500</v>
      </c>
      <c r="G1445" s="1">
        <v>1</v>
      </c>
      <c r="H1445" s="1">
        <v>1</v>
      </c>
      <c r="I1445" s="1">
        <v>0</v>
      </c>
      <c r="J1445" s="1" t="str">
        <v>Gurugram</v>
      </c>
      <c r="K1445" s="1">
        <v>0</v>
      </c>
      <c r="L1445" s="1"/>
      <c r="M1445" s="1">
        <f t="shared" si="66"/>
        <v>35340.800000000003</v>
      </c>
      <c r="N1445" s="1">
        <f t="shared" si="67"/>
        <v>35340.800000000003</v>
      </c>
      <c r="O1445" s="1">
        <f t="shared" si="68"/>
        <v>0</v>
      </c>
    </row>
    <row r="1446" spans="1:15" x14ac:dyDescent="0.25">
      <c r="A1446" s="1" t="str">
        <v>Biotium</v>
      </c>
      <c r="B1446" s="1">
        <v>3942.3999999999996</v>
      </c>
      <c r="C1446" s="1" t="str">
        <v>I237286-IN</v>
      </c>
      <c r="D1446" s="2">
        <v>45856</v>
      </c>
      <c r="E1446" s="2">
        <v>45860</v>
      </c>
      <c r="F1446" s="1" t="str">
        <v>31000-T</v>
      </c>
      <c r="G1446" s="1">
        <v>1</v>
      </c>
      <c r="H1446" s="1">
        <v>1</v>
      </c>
      <c r="I1446" s="1">
        <v>0</v>
      </c>
      <c r="J1446" s="1" t="str">
        <v>SECUNDERABAD</v>
      </c>
      <c r="K1446" s="1">
        <v>0</v>
      </c>
      <c r="L1446" s="1"/>
      <c r="M1446" s="1">
        <f t="shared" si="66"/>
        <v>3942.3999999999996</v>
      </c>
      <c r="N1446" s="1">
        <f t="shared" si="67"/>
        <v>3942.3999999999996</v>
      </c>
      <c r="O1446" s="1">
        <f t="shared" si="68"/>
        <v>0</v>
      </c>
    </row>
    <row r="1447" spans="1:15" x14ac:dyDescent="0.25">
      <c r="A1447" s="1" t="str">
        <v>Biotium</v>
      </c>
      <c r="B1447" s="1">
        <v>18867.2</v>
      </c>
      <c r="C1447" s="1" t="str">
        <v>I237285-IN</v>
      </c>
      <c r="D1447" s="2">
        <v>45856</v>
      </c>
      <c r="E1447" s="2">
        <v>45860</v>
      </c>
      <c r="F1447" s="1">
        <v>23012</v>
      </c>
      <c r="G1447" s="1">
        <v>1</v>
      </c>
      <c r="H1447" s="1">
        <v>1</v>
      </c>
      <c r="I1447" s="1">
        <v>0</v>
      </c>
      <c r="J1447" s="1" t="str">
        <v>Banglore</v>
      </c>
      <c r="K1447" s="1">
        <v>0</v>
      </c>
      <c r="L1447" s="1"/>
      <c r="M1447" s="1">
        <f t="shared" si="66"/>
        <v>18867.2</v>
      </c>
      <c r="N1447" s="1">
        <f t="shared" si="67"/>
        <v>18867.2</v>
      </c>
      <c r="O1447" s="1">
        <f t="shared" si="68"/>
        <v>0</v>
      </c>
    </row>
    <row r="1448" spans="1:15" x14ac:dyDescent="0.25">
      <c r="A1448" s="1" t="str">
        <v>Biotium</v>
      </c>
      <c r="B1448" s="1">
        <v>10912</v>
      </c>
      <c r="C1448" s="1" t="str">
        <v>I237287-IN</v>
      </c>
      <c r="D1448" s="2">
        <v>45856</v>
      </c>
      <c r="E1448" s="2">
        <v>45860</v>
      </c>
      <c r="F1448" s="1" t="str">
        <v>30002-T</v>
      </c>
      <c r="G1448" s="1">
        <v>1</v>
      </c>
      <c r="H1448" s="1">
        <v>1</v>
      </c>
      <c r="I1448" s="1">
        <v>0</v>
      </c>
      <c r="J1448" s="1" t="str">
        <v>Kolkata</v>
      </c>
      <c r="K1448" s="1">
        <v>0</v>
      </c>
      <c r="L1448" s="1"/>
      <c r="M1448" s="1">
        <f t="shared" si="66"/>
        <v>10912</v>
      </c>
      <c r="N1448" s="1">
        <f t="shared" si="67"/>
        <v>10912</v>
      </c>
      <c r="O1448" s="1">
        <f t="shared" si="68"/>
        <v>0</v>
      </c>
    </row>
    <row r="1449" spans="1:15" x14ac:dyDescent="0.25">
      <c r="A1449" s="1" t="str">
        <v>Biotium</v>
      </c>
      <c r="B1449" s="1">
        <v>5491.2</v>
      </c>
      <c r="C1449" s="1" t="str">
        <v>I237284-IN</v>
      </c>
      <c r="D1449" s="2">
        <v>45856</v>
      </c>
      <c r="E1449" s="2">
        <v>45860</v>
      </c>
      <c r="F1449" s="1">
        <v>22010</v>
      </c>
      <c r="G1449" s="1">
        <v>2</v>
      </c>
      <c r="H1449" s="1">
        <v>2</v>
      </c>
      <c r="I1449" s="1">
        <v>0</v>
      </c>
      <c r="J1449" s="1" t="str">
        <v>Chennai</v>
      </c>
      <c r="K1449" s="1">
        <v>0</v>
      </c>
      <c r="L1449" s="1"/>
      <c r="M1449" s="1">
        <f t="shared" si="66"/>
        <v>10982.4</v>
      </c>
      <c r="N1449" s="1">
        <f t="shared" si="67"/>
        <v>10982.4</v>
      </c>
      <c r="O1449" s="1">
        <f t="shared" si="68"/>
        <v>0</v>
      </c>
    </row>
    <row r="1450" spans="1:15" x14ac:dyDescent="0.25">
      <c r="A1450" s="1" t="str">
        <v>Biotium</v>
      </c>
      <c r="B1450" s="1">
        <v>8659.2000000000007</v>
      </c>
      <c r="C1450" s="1" t="str">
        <v>I237284-IN</v>
      </c>
      <c r="D1450" s="2">
        <v>45856</v>
      </c>
      <c r="E1450" s="2">
        <v>45860</v>
      </c>
      <c r="F1450" s="1">
        <v>41004</v>
      </c>
      <c r="G1450" s="1">
        <v>1</v>
      </c>
      <c r="H1450" s="1">
        <v>1</v>
      </c>
      <c r="I1450" s="1">
        <v>0</v>
      </c>
      <c r="J1450" s="1" t="str">
        <v>Delhi</v>
      </c>
      <c r="K1450" s="1">
        <v>0</v>
      </c>
      <c r="L1450" s="1"/>
      <c r="M1450" s="1">
        <f t="shared" si="66"/>
        <v>8659.2000000000007</v>
      </c>
      <c r="N1450" s="1">
        <f t="shared" si="67"/>
        <v>8659.2000000000007</v>
      </c>
      <c r="O1450" s="1">
        <f t="shared" si="68"/>
        <v>0</v>
      </c>
    </row>
    <row r="1451" spans="1:15" x14ac:dyDescent="0.25">
      <c r="A1451" s="1" t="str">
        <v>Boster</v>
      </c>
      <c r="B1451" s="1">
        <v>22792</v>
      </c>
      <c r="C1451" s="1">
        <v>65451</v>
      </c>
      <c r="D1451" s="2">
        <v>45852</v>
      </c>
      <c r="E1451" s="2">
        <v>45860</v>
      </c>
      <c r="F1451" s="1" t="str">
        <v>A06882-2</v>
      </c>
      <c r="G1451" s="1">
        <v>1</v>
      </c>
      <c r="H1451" s="1">
        <v>1</v>
      </c>
      <c r="I1451" s="1">
        <v>0</v>
      </c>
      <c r="J1451" s="1" t="str">
        <v>Kerala</v>
      </c>
      <c r="K1451" s="1">
        <v>0</v>
      </c>
      <c r="L1451" s="1"/>
      <c r="M1451" s="1">
        <f t="shared" si="66"/>
        <v>22792</v>
      </c>
      <c r="N1451" s="1">
        <f t="shared" si="67"/>
        <v>22792</v>
      </c>
      <c r="O1451" s="1">
        <f t="shared" si="68"/>
        <v>0</v>
      </c>
    </row>
    <row r="1452" spans="1:15" x14ac:dyDescent="0.25">
      <c r="A1452" s="1" t="str">
        <v>Boster</v>
      </c>
      <c r="B1452" s="1">
        <v>22792</v>
      </c>
      <c r="C1452" s="1">
        <v>65451</v>
      </c>
      <c r="D1452" s="2">
        <v>45852</v>
      </c>
      <c r="E1452" s="2">
        <v>45860</v>
      </c>
      <c r="F1452" s="1" t="str">
        <v>A07214-1</v>
      </c>
      <c r="G1452" s="1">
        <v>9</v>
      </c>
      <c r="H1452" s="1">
        <v>9</v>
      </c>
      <c r="I1452" s="1">
        <v>0</v>
      </c>
      <c r="J1452" s="1" t="str">
        <v>Banglore</v>
      </c>
      <c r="K1452" s="1">
        <v>0</v>
      </c>
      <c r="L1452" s="1"/>
      <c r="M1452" s="1">
        <f t="shared" si="66"/>
        <v>205128</v>
      </c>
      <c r="N1452" s="1">
        <f t="shared" si="67"/>
        <v>205128</v>
      </c>
      <c r="O1452" s="1">
        <f t="shared" si="68"/>
        <v>0</v>
      </c>
    </row>
    <row r="1453" spans="1:15" x14ac:dyDescent="0.25">
      <c r="A1453" s="1" t="str">
        <v>Dharmacon</v>
      </c>
      <c r="B1453" s="1">
        <v>16544</v>
      </c>
      <c r="C1453" s="1" t="str">
        <v>O071425IN3301012G</v>
      </c>
      <c r="D1453" s="2">
        <v>45853</v>
      </c>
      <c r="E1453" s="2">
        <v>45860</v>
      </c>
      <c r="F1453" s="1" t="str">
        <v>D-001810-10-05</v>
      </c>
      <c r="G1453" s="1">
        <v>1</v>
      </c>
      <c r="H1453" s="1">
        <v>1</v>
      </c>
      <c r="I1453" s="1">
        <v>0</v>
      </c>
      <c r="J1453" s="1" t="str">
        <v>Kolkata</v>
      </c>
      <c r="K1453" s="1">
        <v>0</v>
      </c>
      <c r="L1453" s="1"/>
      <c r="M1453" s="1">
        <f t="shared" si="66"/>
        <v>16544</v>
      </c>
      <c r="N1453" s="1">
        <f t="shared" si="67"/>
        <v>16544</v>
      </c>
      <c r="O1453" s="1">
        <f t="shared" si="68"/>
        <v>0</v>
      </c>
    </row>
    <row r="1454" spans="1:15" x14ac:dyDescent="0.25">
      <c r="A1454" s="1" t="str">
        <v>Dharmacon</v>
      </c>
      <c r="B1454" s="1">
        <v>25608</v>
      </c>
      <c r="C1454" s="1" t="str">
        <v>O071425IN3301012G</v>
      </c>
      <c r="D1454" s="2">
        <v>45853</v>
      </c>
      <c r="E1454" s="2">
        <v>45860</v>
      </c>
      <c r="F1454" s="1" t="str">
        <v>M-017856-00-0005</v>
      </c>
      <c r="G1454" s="1">
        <v>1</v>
      </c>
      <c r="H1454" s="1">
        <v>1</v>
      </c>
      <c r="I1454" s="1">
        <v>0</v>
      </c>
      <c r="J1454" s="1" t="str">
        <v>Kalyani</v>
      </c>
      <c r="K1454" s="1">
        <v>0</v>
      </c>
      <c r="L1454" s="1"/>
      <c r="M1454" s="1">
        <f t="shared" si="66"/>
        <v>25608</v>
      </c>
      <c r="N1454" s="1">
        <f t="shared" si="67"/>
        <v>25608</v>
      </c>
      <c r="O1454" s="1">
        <f t="shared" si="68"/>
        <v>0</v>
      </c>
    </row>
    <row r="1455" spans="1:15" x14ac:dyDescent="0.25">
      <c r="A1455" s="1" t="str">
        <v>Dharmacon</v>
      </c>
      <c r="B1455" s="1">
        <v>72776</v>
      </c>
      <c r="C1455" s="1" t="str">
        <v>O071425IN3301012G</v>
      </c>
      <c r="D1455" s="2">
        <v>45853</v>
      </c>
      <c r="E1455" s="2">
        <v>45860</v>
      </c>
      <c r="F1455" s="1" t="str">
        <v>V3SH11243-00EG79621</v>
      </c>
      <c r="G1455" s="1">
        <v>1</v>
      </c>
      <c r="H1455" s="1">
        <v>1</v>
      </c>
      <c r="I1455" s="1">
        <v>0</v>
      </c>
      <c r="J1455" s="1" t="str">
        <v>Hyderabad</v>
      </c>
      <c r="K1455" s="1">
        <v>0</v>
      </c>
      <c r="L1455" s="1"/>
      <c r="M1455" s="1">
        <f t="shared" si="66"/>
        <v>72776</v>
      </c>
      <c r="N1455" s="1">
        <f t="shared" si="67"/>
        <v>72776</v>
      </c>
      <c r="O1455" s="1">
        <f t="shared" si="68"/>
        <v>0</v>
      </c>
    </row>
    <row r="1456" spans="1:15" x14ac:dyDescent="0.25">
      <c r="A1456" s="1" t="str">
        <v>Dharmacon</v>
      </c>
      <c r="B1456" s="1">
        <v>4840</v>
      </c>
      <c r="C1456" s="1" t="str">
        <v>O071425IN3301012G</v>
      </c>
      <c r="D1456" s="2">
        <v>45853</v>
      </c>
      <c r="E1456" s="2">
        <v>45860</v>
      </c>
      <c r="F1456" s="1" t="str">
        <v>YSC6273-201937083</v>
      </c>
      <c r="G1456" s="1">
        <v>1</v>
      </c>
      <c r="H1456" s="1">
        <v>1</v>
      </c>
      <c r="I1456" s="1">
        <v>0</v>
      </c>
      <c r="J1456" s="1" t="str">
        <v>Delhi</v>
      </c>
      <c r="K1456" s="1">
        <v>0</v>
      </c>
      <c r="L1456" s="1"/>
      <c r="M1456" s="1">
        <f t="shared" si="66"/>
        <v>4840</v>
      </c>
      <c r="N1456" s="1">
        <f t="shared" si="67"/>
        <v>4840</v>
      </c>
      <c r="O1456" s="1">
        <f t="shared" si="68"/>
        <v>0</v>
      </c>
    </row>
    <row r="1457" spans="1:15" x14ac:dyDescent="0.25">
      <c r="A1457" s="1" t="str">
        <v>Dharmacon</v>
      </c>
      <c r="B1457" s="1">
        <v>33176</v>
      </c>
      <c r="C1457" s="1" t="str">
        <v>O071425IN3301012G</v>
      </c>
      <c r="D1457" s="2">
        <v>45853</v>
      </c>
      <c r="E1457" s="2">
        <v>45860</v>
      </c>
      <c r="F1457" s="1" t="str">
        <v>RHS4740-EG4907</v>
      </c>
      <c r="G1457" s="1">
        <v>1</v>
      </c>
      <c r="H1457" s="1">
        <v>1</v>
      </c>
      <c r="I1457" s="1">
        <v>0</v>
      </c>
      <c r="J1457" s="1" t="str">
        <v>Delhi</v>
      </c>
      <c r="K1457" s="1">
        <v>0</v>
      </c>
      <c r="L1457" s="1"/>
      <c r="M1457" s="1">
        <f t="shared" si="66"/>
        <v>33176</v>
      </c>
      <c r="N1457" s="1">
        <f t="shared" si="67"/>
        <v>33176</v>
      </c>
      <c r="O1457" s="1">
        <f t="shared" si="68"/>
        <v>0</v>
      </c>
    </row>
    <row r="1458" spans="1:15" x14ac:dyDescent="0.25">
      <c r="A1458" s="1" t="str">
        <v>Dharmacon</v>
      </c>
      <c r="B1458" s="1">
        <v>29304</v>
      </c>
      <c r="C1458" s="1" t="str">
        <v>O071425IN3301012G</v>
      </c>
      <c r="D1458" s="2">
        <v>45853</v>
      </c>
      <c r="E1458" s="2">
        <v>45860</v>
      </c>
      <c r="F1458" s="1" t="str">
        <v>OHS6085-213584832</v>
      </c>
      <c r="G1458" s="1">
        <v>1</v>
      </c>
      <c r="H1458" s="1">
        <v>1</v>
      </c>
      <c r="I1458" s="1">
        <v>0</v>
      </c>
      <c r="J1458" s="1" t="str">
        <v>Kalyani</v>
      </c>
      <c r="K1458" s="1">
        <v>0</v>
      </c>
      <c r="L1458" s="1"/>
      <c r="M1458" s="1">
        <f t="shared" si="66"/>
        <v>29304</v>
      </c>
      <c r="N1458" s="1">
        <f t="shared" si="67"/>
        <v>29304</v>
      </c>
      <c r="O1458" s="1">
        <f t="shared" si="68"/>
        <v>0</v>
      </c>
    </row>
    <row r="1459" spans="1:15" x14ac:dyDescent="0.25">
      <c r="A1459" s="1" t="str">
        <v>Dharmacon</v>
      </c>
      <c r="B1459" s="1">
        <v>6072</v>
      </c>
      <c r="C1459" s="1" t="str">
        <v>O071425IN3301012G</v>
      </c>
      <c r="D1459" s="2">
        <v>45853</v>
      </c>
      <c r="E1459" s="2">
        <v>45860</v>
      </c>
      <c r="F1459" s="1" t="str">
        <v>B-002000-UB-100</v>
      </c>
      <c r="G1459" s="1">
        <v>1</v>
      </c>
      <c r="H1459" s="1">
        <v>1</v>
      </c>
      <c r="I1459" s="1">
        <v>0</v>
      </c>
      <c r="J1459" s="1" t="str">
        <v>Kolkata</v>
      </c>
      <c r="K1459" s="1">
        <v>0</v>
      </c>
      <c r="L1459" s="1"/>
      <c r="M1459" s="1">
        <f t="shared" si="66"/>
        <v>6072</v>
      </c>
      <c r="N1459" s="1">
        <f t="shared" si="67"/>
        <v>6072</v>
      </c>
      <c r="O1459" s="1">
        <f t="shared" si="68"/>
        <v>0</v>
      </c>
    </row>
    <row r="1460" spans="1:15" x14ac:dyDescent="0.25">
      <c r="A1460" s="1" t="str">
        <v>Mabtech</v>
      </c>
      <c r="B1460" s="1">
        <v>96307.200000000012</v>
      </c>
      <c r="C1460" s="1">
        <v>44451</v>
      </c>
      <c r="D1460" s="2">
        <v>45855</v>
      </c>
      <c r="E1460" s="2">
        <v>45860</v>
      </c>
      <c r="F1460" s="1" t="str">
        <v>3617-1</v>
      </c>
      <c r="G1460" s="1">
        <v>8</v>
      </c>
      <c r="H1460" s="1">
        <v>8</v>
      </c>
      <c r="I1460" s="1">
        <v>0</v>
      </c>
      <c r="J1460" s="1" t="str">
        <v>Gujrat</v>
      </c>
      <c r="K1460" s="1">
        <v>0</v>
      </c>
      <c r="L1460" s="1"/>
      <c r="M1460" s="1">
        <f t="shared" si="66"/>
        <v>770457.60000000009</v>
      </c>
      <c r="N1460" s="1">
        <f t="shared" si="67"/>
        <v>770457.60000000009</v>
      </c>
      <c r="O1460" s="1">
        <f t="shared" si="68"/>
        <v>0</v>
      </c>
    </row>
    <row r="1461" spans="1:15" x14ac:dyDescent="0.25">
      <c r="A1461" s="1" t="str">
        <v>Mabtech</v>
      </c>
      <c r="B1461" s="1">
        <v>231607.2</v>
      </c>
      <c r="C1461" s="1">
        <v>44451</v>
      </c>
      <c r="D1461" s="2">
        <v>45855</v>
      </c>
      <c r="E1461" s="2">
        <v>45860</v>
      </c>
      <c r="F1461" s="1" t="str">
        <v>FSP-0108-10</v>
      </c>
      <c r="G1461" s="1">
        <v>12</v>
      </c>
      <c r="H1461" s="1">
        <v>12</v>
      </c>
      <c r="I1461" s="1">
        <v>0</v>
      </c>
      <c r="J1461" s="1" t="str">
        <v>Gujrat</v>
      </c>
      <c r="K1461" s="1">
        <v>0</v>
      </c>
      <c r="L1461" s="1"/>
      <c r="M1461" s="1">
        <f t="shared" si="66"/>
        <v>2779286.4000000004</v>
      </c>
      <c r="N1461" s="1">
        <f t="shared" si="67"/>
        <v>2779286.4000000004</v>
      </c>
      <c r="O1461" s="1">
        <f t="shared" si="68"/>
        <v>0</v>
      </c>
    </row>
    <row r="1462" spans="1:15" x14ac:dyDescent="0.25">
      <c r="A1462" s="1" t="str">
        <v>Mabtech</v>
      </c>
      <c r="B1462" s="1">
        <v>33880</v>
      </c>
      <c r="C1462" s="1">
        <v>44451</v>
      </c>
      <c r="D1462" s="2">
        <v>45855</v>
      </c>
      <c r="E1462" s="2">
        <v>45860</v>
      </c>
      <c r="F1462" s="1" t="str">
        <v>3654-WP-10</v>
      </c>
      <c r="G1462" s="1">
        <v>1</v>
      </c>
      <c r="H1462" s="1">
        <v>1</v>
      </c>
      <c r="I1462" s="1">
        <v>0</v>
      </c>
      <c r="J1462" s="1" t="str">
        <v>Faridabad</v>
      </c>
      <c r="K1462" s="1">
        <v>0</v>
      </c>
      <c r="L1462" s="1"/>
      <c r="M1462" s="1">
        <f t="shared" si="66"/>
        <v>33880</v>
      </c>
      <c r="N1462" s="1">
        <f t="shared" si="67"/>
        <v>33880</v>
      </c>
      <c r="O1462" s="1">
        <f t="shared" si="68"/>
        <v>0</v>
      </c>
    </row>
    <row r="1463" spans="1:15" x14ac:dyDescent="0.25">
      <c r="A1463" s="1" t="str">
        <v>TargetMol</v>
      </c>
      <c r="B1463" s="1">
        <v>440</v>
      </c>
      <c r="C1463" s="1" t="str">
        <v>INV250717-001</v>
      </c>
      <c r="D1463" s="2">
        <v>45855</v>
      </c>
      <c r="E1463" s="2">
        <v>45860</v>
      </c>
      <c r="F1463" s="1" t="str">
        <v xml:space="preserve">T64812 </v>
      </c>
      <c r="G1463" s="1">
        <v>1</v>
      </c>
      <c r="H1463" s="1">
        <v>1</v>
      </c>
      <c r="I1463" s="1">
        <v>0</v>
      </c>
      <c r="J1463" s="1" t="str">
        <v>Delhi</v>
      </c>
      <c r="K1463" s="1">
        <v>0</v>
      </c>
      <c r="L1463" s="1"/>
      <c r="M1463" s="1">
        <f t="shared" si="66"/>
        <v>440</v>
      </c>
      <c r="N1463" s="1">
        <f t="shared" si="67"/>
        <v>440</v>
      </c>
      <c r="O1463" s="1">
        <f t="shared" si="68"/>
        <v>0</v>
      </c>
    </row>
    <row r="1464" spans="1:15" x14ac:dyDescent="0.25">
      <c r="A1464" s="1" t="str">
        <v>TargetMol</v>
      </c>
      <c r="B1464" s="1">
        <v>3379.2</v>
      </c>
      <c r="C1464" s="1" t="str">
        <v>INV250717-001</v>
      </c>
      <c r="D1464" s="2">
        <v>45855</v>
      </c>
      <c r="E1464" s="2">
        <v>45860</v>
      </c>
      <c r="F1464" s="1" t="str">
        <v xml:space="preserve">T1257 </v>
      </c>
      <c r="G1464" s="1">
        <v>1</v>
      </c>
      <c r="H1464" s="1">
        <v>1</v>
      </c>
      <c r="I1464" s="1">
        <v>0</v>
      </c>
      <c r="J1464" s="1" t="str">
        <v>Delhi</v>
      </c>
      <c r="K1464" s="1">
        <v>0</v>
      </c>
      <c r="L1464" s="1"/>
      <c r="M1464" s="1">
        <f t="shared" si="66"/>
        <v>3379.2</v>
      </c>
      <c r="N1464" s="1">
        <f t="shared" si="67"/>
        <v>3379.2</v>
      </c>
      <c r="O1464" s="1">
        <f t="shared" si="68"/>
        <v>0</v>
      </c>
    </row>
    <row r="1465" spans="1:15" x14ac:dyDescent="0.25">
      <c r="A1465" s="1" t="str">
        <v>TargetMol</v>
      </c>
      <c r="B1465" s="1">
        <v>1892</v>
      </c>
      <c r="C1465" s="1" t="str">
        <v>INV250717-002</v>
      </c>
      <c r="D1465" s="2">
        <v>45855</v>
      </c>
      <c r="E1465" s="2">
        <v>45860</v>
      </c>
      <c r="F1465" s="1" t="str">
        <v xml:space="preserve">T6186 </v>
      </c>
      <c r="G1465" s="1">
        <v>1</v>
      </c>
      <c r="H1465" s="1">
        <v>1</v>
      </c>
      <c r="I1465" s="1">
        <v>0</v>
      </c>
      <c r="J1465" s="1" t="str">
        <v>Faridabad</v>
      </c>
      <c r="K1465" s="1">
        <v>0</v>
      </c>
      <c r="L1465" s="1"/>
      <c r="M1465" s="1">
        <f t="shared" si="66"/>
        <v>1892</v>
      </c>
      <c r="N1465" s="1">
        <f t="shared" si="67"/>
        <v>1892</v>
      </c>
      <c r="O1465" s="1">
        <f t="shared" si="68"/>
        <v>0</v>
      </c>
    </row>
    <row r="1466" spans="1:15" x14ac:dyDescent="0.25">
      <c r="A1466" s="1" t="str">
        <v>TargetMol</v>
      </c>
      <c r="B1466" s="1">
        <v>2200</v>
      </c>
      <c r="C1466" s="1" t="str">
        <v>INV250717-002</v>
      </c>
      <c r="D1466" s="2">
        <v>45855</v>
      </c>
      <c r="E1466" s="2">
        <v>45860</v>
      </c>
      <c r="F1466" s="1" t="str">
        <v xml:space="preserve">T7638 </v>
      </c>
      <c r="G1466" s="1">
        <v>1</v>
      </c>
      <c r="H1466" s="1">
        <v>1</v>
      </c>
      <c r="I1466" s="1">
        <v>0</v>
      </c>
      <c r="J1466" s="1" t="str">
        <v>Faridabad</v>
      </c>
      <c r="K1466" s="1">
        <v>0</v>
      </c>
      <c r="L1466" s="1"/>
      <c r="M1466" s="1">
        <f t="shared" si="66"/>
        <v>2200</v>
      </c>
      <c r="N1466" s="1">
        <f t="shared" si="67"/>
        <v>2200</v>
      </c>
      <c r="O1466" s="1">
        <f t="shared" si="68"/>
        <v>0</v>
      </c>
    </row>
    <row r="1467" spans="1:15" x14ac:dyDescent="0.25">
      <c r="A1467" s="1" t="str">
        <v>TargetMol</v>
      </c>
      <c r="B1467" s="1">
        <v>1276</v>
      </c>
      <c r="C1467" s="1" t="str">
        <v>INV250717-002</v>
      </c>
      <c r="D1467" s="2">
        <v>45855</v>
      </c>
      <c r="E1467" s="2">
        <v>45860</v>
      </c>
      <c r="F1467" s="1" t="str">
        <v xml:space="preserve">T2604 </v>
      </c>
      <c r="G1467" s="1">
        <v>1</v>
      </c>
      <c r="H1467" s="1">
        <v>1</v>
      </c>
      <c r="I1467" s="1">
        <v>0</v>
      </c>
      <c r="J1467" s="1" t="str">
        <v>Faridabad</v>
      </c>
      <c r="K1467" s="1">
        <v>0</v>
      </c>
      <c r="L1467" s="1"/>
      <c r="M1467" s="1">
        <f t="shared" si="66"/>
        <v>1276</v>
      </c>
      <c r="N1467" s="1">
        <f t="shared" si="67"/>
        <v>1276</v>
      </c>
      <c r="O1467" s="1">
        <f t="shared" si="68"/>
        <v>0</v>
      </c>
    </row>
    <row r="1468" spans="1:15" x14ac:dyDescent="0.25">
      <c r="A1468" s="1" t="str">
        <v>TargetMol</v>
      </c>
      <c r="B1468" s="1">
        <v>12892</v>
      </c>
      <c r="C1468" s="1" t="str">
        <v>INV250717-002</v>
      </c>
      <c r="D1468" s="2">
        <v>45855</v>
      </c>
      <c r="E1468" s="2">
        <v>45860</v>
      </c>
      <c r="F1468" s="1" t="str">
        <v xml:space="preserve">T4449 </v>
      </c>
      <c r="G1468" s="1">
        <v>1</v>
      </c>
      <c r="H1468" s="1">
        <v>1</v>
      </c>
      <c r="I1468" s="1">
        <v>0</v>
      </c>
      <c r="J1468" s="1" t="str">
        <v>Faridabad</v>
      </c>
      <c r="K1468" s="1">
        <v>0</v>
      </c>
      <c r="L1468" s="1"/>
      <c r="M1468" s="1">
        <f t="shared" si="66"/>
        <v>12892</v>
      </c>
      <c r="N1468" s="1">
        <f t="shared" si="67"/>
        <v>12892</v>
      </c>
      <c r="O1468" s="1">
        <f t="shared" si="68"/>
        <v>0</v>
      </c>
    </row>
    <row r="1469" spans="1:15" x14ac:dyDescent="0.25">
      <c r="A1469" s="1" t="str">
        <v>TargetMol</v>
      </c>
      <c r="B1469" s="1">
        <v>13508</v>
      </c>
      <c r="C1469" s="1" t="str">
        <v>INV250717-002</v>
      </c>
      <c r="D1469" s="2">
        <v>45855</v>
      </c>
      <c r="E1469" s="2">
        <v>45860</v>
      </c>
      <c r="F1469" s="1" t="str">
        <v xml:space="preserve">TQ0179 </v>
      </c>
      <c r="G1469" s="1">
        <v>1</v>
      </c>
      <c r="H1469" s="1">
        <v>1</v>
      </c>
      <c r="I1469" s="1">
        <v>0</v>
      </c>
      <c r="J1469" s="1" t="str">
        <v>Faridabad</v>
      </c>
      <c r="K1469" s="1">
        <v>0</v>
      </c>
      <c r="L1469" s="1"/>
      <c r="M1469" s="1">
        <f t="shared" si="66"/>
        <v>13508</v>
      </c>
      <c r="N1469" s="1">
        <f t="shared" si="67"/>
        <v>13508</v>
      </c>
      <c r="O1469" s="1">
        <f t="shared" si="68"/>
        <v>0</v>
      </c>
    </row>
    <row r="1470" spans="1:15" x14ac:dyDescent="0.25">
      <c r="A1470" s="1" t="str">
        <v>TargetMol</v>
      </c>
      <c r="B1470" s="1">
        <v>4048</v>
      </c>
      <c r="C1470" s="1" t="str">
        <v>INV250717-002</v>
      </c>
      <c r="D1470" s="2">
        <v>45855</v>
      </c>
      <c r="E1470" s="2">
        <v>45860</v>
      </c>
      <c r="F1470" s="1" t="str">
        <v xml:space="preserve">TQ0179 </v>
      </c>
      <c r="G1470" s="1">
        <v>1</v>
      </c>
      <c r="H1470" s="1">
        <v>1</v>
      </c>
      <c r="I1470" s="1">
        <v>0</v>
      </c>
      <c r="J1470" s="1" t="str">
        <v>Faridabad</v>
      </c>
      <c r="K1470" s="1">
        <v>0</v>
      </c>
      <c r="L1470" s="1"/>
      <c r="M1470" s="1">
        <f t="shared" si="66"/>
        <v>4048</v>
      </c>
      <c r="N1470" s="1">
        <f t="shared" si="67"/>
        <v>4048</v>
      </c>
      <c r="O1470" s="1">
        <f t="shared" si="68"/>
        <v>0</v>
      </c>
    </row>
    <row r="1471" spans="1:15" x14ac:dyDescent="0.25">
      <c r="A1471" s="1" t="str">
        <v>TargetMol</v>
      </c>
      <c r="B1471" s="1">
        <v>12038.400000000001</v>
      </c>
      <c r="C1471" s="1" t="str">
        <v>INV250717-003</v>
      </c>
      <c r="D1471" s="2">
        <v>45855</v>
      </c>
      <c r="E1471" s="2">
        <v>45860</v>
      </c>
      <c r="F1471" s="1" t="str">
        <v xml:space="preserve">T6S1373 </v>
      </c>
      <c r="G1471" s="1">
        <v>1</v>
      </c>
      <c r="H1471" s="1">
        <v>1</v>
      </c>
      <c r="I1471" s="1">
        <v>0</v>
      </c>
      <c r="J1471" s="1" t="str">
        <v>Bhuvneshwar</v>
      </c>
      <c r="K1471" s="1">
        <v>0</v>
      </c>
      <c r="L1471" s="1"/>
      <c r="M1471" s="1">
        <f t="shared" si="66"/>
        <v>12038.400000000001</v>
      </c>
      <c r="N1471" s="1">
        <f t="shared" si="67"/>
        <v>12038.400000000001</v>
      </c>
      <c r="O1471" s="1">
        <f t="shared" si="68"/>
        <v>0</v>
      </c>
    </row>
    <row r="1472" spans="1:15" x14ac:dyDescent="0.25">
      <c r="A1472" s="1" t="str">
        <v>TargetMol</v>
      </c>
      <c r="B1472" s="1">
        <v>2376</v>
      </c>
      <c r="C1472" s="1" t="str">
        <v>INV250717-003</v>
      </c>
      <c r="D1472" s="2">
        <v>45855</v>
      </c>
      <c r="E1472" s="2">
        <v>45860</v>
      </c>
      <c r="F1472" s="1" t="str">
        <v xml:space="preserve">T14066 </v>
      </c>
      <c r="G1472" s="1">
        <v>1</v>
      </c>
      <c r="H1472" s="1">
        <v>1</v>
      </c>
      <c r="I1472" s="1">
        <v>0</v>
      </c>
      <c r="J1472" s="1" t="str">
        <v>Bhuvneshwar</v>
      </c>
      <c r="K1472" s="1">
        <v>0</v>
      </c>
      <c r="L1472" s="1"/>
      <c r="M1472" s="1">
        <f t="shared" si="66"/>
        <v>2376</v>
      </c>
      <c r="N1472" s="1">
        <f t="shared" si="67"/>
        <v>2376</v>
      </c>
      <c r="O1472" s="1">
        <f t="shared" si="68"/>
        <v>0</v>
      </c>
    </row>
    <row r="1473" spans="1:15" x14ac:dyDescent="0.25">
      <c r="A1473" s="1" t="str">
        <v>TargetMol</v>
      </c>
      <c r="B1473" s="1">
        <v>1900.8000000000002</v>
      </c>
      <c r="C1473" s="1" t="str">
        <v>INV250717-003</v>
      </c>
      <c r="D1473" s="2">
        <v>45855</v>
      </c>
      <c r="E1473" s="2">
        <v>45860</v>
      </c>
      <c r="F1473" s="1" t="str">
        <v xml:space="preserve">T1642 </v>
      </c>
      <c r="G1473" s="1">
        <v>1</v>
      </c>
      <c r="H1473" s="1">
        <v>1</v>
      </c>
      <c r="I1473" s="1">
        <v>0</v>
      </c>
      <c r="J1473" s="1" t="str">
        <v>Bhuvneshwar</v>
      </c>
      <c r="K1473" s="1">
        <v>0</v>
      </c>
      <c r="L1473" s="1"/>
      <c r="M1473" s="1">
        <f t="shared" si="66"/>
        <v>1900.8000000000002</v>
      </c>
      <c r="N1473" s="1">
        <f t="shared" si="67"/>
        <v>1900.8000000000002</v>
      </c>
      <c r="O1473" s="1">
        <f t="shared" si="68"/>
        <v>0</v>
      </c>
    </row>
    <row r="1474" spans="1:15" x14ac:dyDescent="0.25">
      <c r="A1474" s="1" t="str">
        <v>TargetMol</v>
      </c>
      <c r="B1474" s="1">
        <v>2323.1999999999998</v>
      </c>
      <c r="C1474" s="1" t="str">
        <v>INV250717-003</v>
      </c>
      <c r="D1474" s="2">
        <v>45855</v>
      </c>
      <c r="E1474" s="2">
        <v>45860</v>
      </c>
      <c r="F1474" s="1" t="str">
        <v xml:space="preserve">T29106 </v>
      </c>
      <c r="G1474" s="1">
        <v>1</v>
      </c>
      <c r="H1474" s="1">
        <v>1</v>
      </c>
      <c r="I1474" s="1">
        <v>0</v>
      </c>
      <c r="J1474" s="1" t="str">
        <v>Bhuvneshwar</v>
      </c>
      <c r="K1474" s="1">
        <v>0</v>
      </c>
      <c r="L1474" s="1"/>
      <c r="M1474" s="1">
        <f t="shared" si="66"/>
        <v>2323.1999999999998</v>
      </c>
      <c r="N1474" s="1">
        <f t="shared" si="67"/>
        <v>2323.1999999999998</v>
      </c>
      <c r="O1474" s="1">
        <f t="shared" si="68"/>
        <v>0</v>
      </c>
    </row>
    <row r="1475" spans="1:15" x14ac:dyDescent="0.25">
      <c r="A1475" s="1" t="str">
        <v>TargetMol</v>
      </c>
      <c r="B1475" s="1">
        <v>6230.4</v>
      </c>
      <c r="C1475" s="1" t="str">
        <v>INV250717-003</v>
      </c>
      <c r="D1475" s="2">
        <v>45855</v>
      </c>
      <c r="E1475" s="2">
        <v>45860</v>
      </c>
      <c r="F1475" s="1" t="str">
        <v xml:space="preserve">T6230 </v>
      </c>
      <c r="G1475" s="1">
        <v>1</v>
      </c>
      <c r="H1475" s="1">
        <v>1</v>
      </c>
      <c r="I1475" s="1">
        <v>0</v>
      </c>
      <c r="J1475" s="1" t="str">
        <v>Bhuvneshwar</v>
      </c>
      <c r="K1475" s="1">
        <v>0</v>
      </c>
      <c r="L1475" s="1"/>
      <c r="M1475" s="1">
        <f t="shared" ref="M1475:M1538" si="69">G1475*B1475</f>
        <v>6230.4</v>
      </c>
      <c r="N1475" s="1">
        <f t="shared" ref="N1475:N1538" si="70">H1475*B1475</f>
        <v>6230.4</v>
      </c>
      <c r="O1475" s="1">
        <f t="shared" ref="O1475:O1538" si="71">I1475*B1475</f>
        <v>0</v>
      </c>
    </row>
    <row r="1476" spans="1:15" x14ac:dyDescent="0.25">
      <c r="A1476" s="1" t="str">
        <v>TargetMol</v>
      </c>
      <c r="B1476" s="1">
        <v>6072</v>
      </c>
      <c r="C1476" s="1" t="str">
        <v>INV250717-003</v>
      </c>
      <c r="D1476" s="2">
        <v>45855</v>
      </c>
      <c r="E1476" s="2">
        <v>45860</v>
      </c>
      <c r="F1476" s="1" t="str">
        <v xml:space="preserve">T10216 </v>
      </c>
      <c r="G1476" s="1">
        <v>1</v>
      </c>
      <c r="H1476" s="1">
        <v>1</v>
      </c>
      <c r="I1476" s="1">
        <v>0</v>
      </c>
      <c r="J1476" s="1" t="str">
        <v>Bhuvneshwar</v>
      </c>
      <c r="K1476" s="1">
        <v>0</v>
      </c>
      <c r="L1476" s="1"/>
      <c r="M1476" s="1">
        <f t="shared" si="69"/>
        <v>6072</v>
      </c>
      <c r="N1476" s="1">
        <f t="shared" si="70"/>
        <v>6072</v>
      </c>
      <c r="O1476" s="1">
        <f t="shared" si="71"/>
        <v>0</v>
      </c>
    </row>
    <row r="1477" spans="1:15" x14ac:dyDescent="0.25">
      <c r="A1477" s="1" t="str">
        <v>TargetMol</v>
      </c>
      <c r="B1477" s="1">
        <v>6441.6</v>
      </c>
      <c r="C1477" s="1" t="str">
        <v>INV250717-003</v>
      </c>
      <c r="D1477" s="2">
        <v>45855</v>
      </c>
      <c r="E1477" s="2">
        <v>45860</v>
      </c>
      <c r="F1477" s="1" t="str">
        <v xml:space="preserve">T28471 </v>
      </c>
      <c r="G1477" s="1">
        <v>1</v>
      </c>
      <c r="H1477" s="1">
        <v>1</v>
      </c>
      <c r="I1477" s="1">
        <v>0</v>
      </c>
      <c r="J1477" s="1" t="str">
        <v>Bhuvneshwar</v>
      </c>
      <c r="K1477" s="1">
        <v>0</v>
      </c>
      <c r="L1477" s="1"/>
      <c r="M1477" s="1">
        <f t="shared" si="69"/>
        <v>6441.6</v>
      </c>
      <c r="N1477" s="1">
        <f t="shared" si="70"/>
        <v>6441.6</v>
      </c>
      <c r="O1477" s="1">
        <f t="shared" si="71"/>
        <v>0</v>
      </c>
    </row>
    <row r="1478" spans="1:15" x14ac:dyDescent="0.25">
      <c r="A1478" s="1" t="str">
        <v>TargetMol</v>
      </c>
      <c r="B1478" s="1">
        <v>2376</v>
      </c>
      <c r="C1478" s="1" t="str">
        <v>INV250717-003</v>
      </c>
      <c r="D1478" s="2">
        <v>45855</v>
      </c>
      <c r="E1478" s="2">
        <v>45860</v>
      </c>
      <c r="F1478" s="1" t="str">
        <v xml:space="preserve">T6389 </v>
      </c>
      <c r="G1478" s="1">
        <v>1</v>
      </c>
      <c r="H1478" s="1">
        <v>1</v>
      </c>
      <c r="I1478" s="1">
        <v>0</v>
      </c>
      <c r="J1478" s="1" t="str">
        <v>Bhuvneshwar</v>
      </c>
      <c r="K1478" s="1">
        <v>0</v>
      </c>
      <c r="L1478" s="1"/>
      <c r="M1478" s="1">
        <f t="shared" si="69"/>
        <v>2376</v>
      </c>
      <c r="N1478" s="1">
        <f t="shared" si="70"/>
        <v>2376</v>
      </c>
      <c r="O1478" s="1">
        <f t="shared" si="71"/>
        <v>0</v>
      </c>
    </row>
    <row r="1479" spans="1:15" x14ac:dyDescent="0.25">
      <c r="A1479" s="1" t="str">
        <v>TargetMol</v>
      </c>
      <c r="B1479" s="1">
        <v>4224</v>
      </c>
      <c r="C1479" s="1" t="str">
        <v>INV250717-003</v>
      </c>
      <c r="D1479" s="2">
        <v>45855</v>
      </c>
      <c r="E1479" s="2">
        <v>45860</v>
      </c>
      <c r="F1479" s="1" t="str">
        <v xml:space="preserve">T3211 </v>
      </c>
      <c r="G1479" s="1">
        <v>1</v>
      </c>
      <c r="H1479" s="1">
        <v>1</v>
      </c>
      <c r="I1479" s="1">
        <v>0</v>
      </c>
      <c r="J1479" s="1" t="str">
        <v>Bhuvneshwar</v>
      </c>
      <c r="K1479" s="1">
        <v>0</v>
      </c>
      <c r="L1479" s="1"/>
      <c r="M1479" s="1">
        <f t="shared" si="69"/>
        <v>4224</v>
      </c>
      <c r="N1479" s="1">
        <f t="shared" si="70"/>
        <v>4224</v>
      </c>
      <c r="O1479" s="1">
        <f t="shared" si="71"/>
        <v>0</v>
      </c>
    </row>
    <row r="1480" spans="1:15" x14ac:dyDescent="0.25">
      <c r="A1480" s="1" t="str">
        <v>TargetMol</v>
      </c>
      <c r="B1480" s="1">
        <v>1636.8000000000002</v>
      </c>
      <c r="C1480" s="1" t="str">
        <v>INV250717-003</v>
      </c>
      <c r="D1480" s="2">
        <v>45855</v>
      </c>
      <c r="E1480" s="2">
        <v>45860</v>
      </c>
      <c r="F1480" s="1" t="str">
        <v xml:space="preserve">T1511 </v>
      </c>
      <c r="G1480" s="1">
        <v>1</v>
      </c>
      <c r="H1480" s="1">
        <v>1</v>
      </c>
      <c r="I1480" s="1">
        <v>0</v>
      </c>
      <c r="J1480" s="1" t="str">
        <v>Bhuvneshwar</v>
      </c>
      <c r="K1480" s="1">
        <v>0</v>
      </c>
      <c r="L1480" s="1"/>
      <c r="M1480" s="1">
        <f t="shared" si="69"/>
        <v>1636.8000000000002</v>
      </c>
      <c r="N1480" s="1">
        <f t="shared" si="70"/>
        <v>1636.8000000000002</v>
      </c>
      <c r="O1480" s="1">
        <f t="shared" si="71"/>
        <v>0</v>
      </c>
    </row>
    <row r="1481" spans="1:15" x14ac:dyDescent="0.25">
      <c r="A1481" s="1" t="str">
        <v>TargetMol</v>
      </c>
      <c r="B1481" s="1">
        <v>7128</v>
      </c>
      <c r="C1481" s="1" t="str">
        <v>INV250717-003</v>
      </c>
      <c r="D1481" s="2">
        <v>45855</v>
      </c>
      <c r="E1481" s="2">
        <v>45860</v>
      </c>
      <c r="F1481" s="1" t="str">
        <v xml:space="preserve">T1687 </v>
      </c>
      <c r="G1481" s="1">
        <v>3</v>
      </c>
      <c r="H1481" s="1">
        <v>3</v>
      </c>
      <c r="I1481" s="1">
        <v>0</v>
      </c>
      <c r="J1481" s="1" t="str">
        <v>Mumbai</v>
      </c>
      <c r="K1481" s="1">
        <v>0</v>
      </c>
      <c r="L1481" s="1"/>
      <c r="M1481" s="1">
        <f t="shared" si="69"/>
        <v>21384</v>
      </c>
      <c r="N1481" s="1">
        <f t="shared" si="70"/>
        <v>21384</v>
      </c>
      <c r="O1481" s="1">
        <f t="shared" si="71"/>
        <v>0</v>
      </c>
    </row>
    <row r="1482" spans="1:15" x14ac:dyDescent="0.25">
      <c r="A1482" s="1" t="str">
        <v>TargetMol</v>
      </c>
      <c r="B1482" s="1">
        <v>2323.1999999999998</v>
      </c>
      <c r="C1482" s="1" t="str">
        <v>INV250717-003</v>
      </c>
      <c r="D1482" s="2">
        <v>45855</v>
      </c>
      <c r="E1482" s="2">
        <v>45860</v>
      </c>
      <c r="F1482" s="1" t="str">
        <v xml:space="preserve">T1143 </v>
      </c>
      <c r="G1482" s="1">
        <v>1</v>
      </c>
      <c r="H1482" s="1">
        <v>1</v>
      </c>
      <c r="I1482" s="1">
        <v>0</v>
      </c>
      <c r="J1482" s="1" t="str">
        <v>Mumbai</v>
      </c>
      <c r="K1482" s="1">
        <v>0</v>
      </c>
      <c r="L1482" s="1"/>
      <c r="M1482" s="1">
        <f t="shared" si="69"/>
        <v>2323.1999999999998</v>
      </c>
      <c r="N1482" s="1">
        <f t="shared" si="70"/>
        <v>2323.1999999999998</v>
      </c>
      <c r="O1482" s="1">
        <f t="shared" si="71"/>
        <v>0</v>
      </c>
    </row>
    <row r="1483" spans="1:15" x14ac:dyDescent="0.25">
      <c r="A1483" s="1" t="str">
        <v>Mp Bio</v>
      </c>
      <c r="B1483" s="1">
        <v>8450</v>
      </c>
      <c r="C1483" s="1" t="str">
        <v>MP/LS/25-26/0906</v>
      </c>
      <c r="D1483" s="2">
        <v>45856</v>
      </c>
      <c r="E1483" s="2">
        <v>45861</v>
      </c>
      <c r="F1483" s="1">
        <v>6542050</v>
      </c>
      <c r="G1483" s="1">
        <v>1</v>
      </c>
      <c r="H1483" s="1">
        <v>0</v>
      </c>
      <c r="I1483" s="1">
        <v>1</v>
      </c>
      <c r="J1483" s="1" t="str">
        <v>STOCK</v>
      </c>
      <c r="K1483" s="1" t="str">
        <v>Stock</v>
      </c>
      <c r="L1483" s="1"/>
      <c r="M1483" s="1">
        <f t="shared" si="69"/>
        <v>8450</v>
      </c>
      <c r="N1483" s="1">
        <f t="shared" si="70"/>
        <v>0</v>
      </c>
      <c r="O1483" s="1">
        <f t="shared" si="71"/>
        <v>8450</v>
      </c>
    </row>
    <row r="1484" spans="1:15" x14ac:dyDescent="0.25">
      <c r="A1484" s="1" t="str">
        <v>Mp Bio</v>
      </c>
      <c r="B1484" s="1">
        <v>16355</v>
      </c>
      <c r="C1484" s="1" t="str">
        <v>MP/LS/25-26/0906</v>
      </c>
      <c r="D1484" s="2">
        <v>45856</v>
      </c>
      <c r="E1484" s="2">
        <v>45861</v>
      </c>
      <c r="F1484" s="1">
        <v>6539025</v>
      </c>
      <c r="G1484" s="1">
        <v>1</v>
      </c>
      <c r="H1484" s="1">
        <v>0</v>
      </c>
      <c r="I1484" s="1">
        <v>1</v>
      </c>
      <c r="J1484" s="1" t="str">
        <v>STOCK</v>
      </c>
      <c r="K1484" s="1" t="str">
        <v>Stock</v>
      </c>
      <c r="L1484" s="1"/>
      <c r="M1484" s="1">
        <f t="shared" si="69"/>
        <v>16355</v>
      </c>
      <c r="N1484" s="1">
        <f t="shared" si="70"/>
        <v>0</v>
      </c>
      <c r="O1484" s="1">
        <f t="shared" si="71"/>
        <v>16355</v>
      </c>
    </row>
    <row r="1485" spans="1:15" x14ac:dyDescent="0.25">
      <c r="A1485" s="1" t="str">
        <v>Mp Bio</v>
      </c>
      <c r="B1485" s="1">
        <v>5225</v>
      </c>
      <c r="C1485" s="1" t="str">
        <v>MP/LS/25-26/0906</v>
      </c>
      <c r="D1485" s="2">
        <v>45856</v>
      </c>
      <c r="E1485" s="2">
        <v>45861</v>
      </c>
      <c r="F1485" s="1">
        <v>6552050</v>
      </c>
      <c r="G1485" s="1">
        <v>6</v>
      </c>
      <c r="H1485" s="1">
        <v>0</v>
      </c>
      <c r="I1485" s="1">
        <v>6</v>
      </c>
      <c r="J1485" s="1" t="str">
        <v>STOCK</v>
      </c>
      <c r="K1485" s="1" t="str">
        <v>Stock</v>
      </c>
      <c r="L1485" s="1"/>
      <c r="M1485" s="1">
        <f t="shared" si="69"/>
        <v>31350</v>
      </c>
      <c r="N1485" s="1">
        <f t="shared" si="70"/>
        <v>0</v>
      </c>
      <c r="O1485" s="1">
        <f t="shared" si="71"/>
        <v>31350</v>
      </c>
    </row>
    <row r="1486" spans="1:15" x14ac:dyDescent="0.25">
      <c r="A1486" s="1" t="str">
        <v>Edna</v>
      </c>
      <c r="B1486" s="1">
        <v>0</v>
      </c>
      <c r="C1486" s="1" t="str">
        <v>Invoice Not Available</v>
      </c>
      <c r="D1486" s="2" t="str">
        <v>Deepak By Hand</v>
      </c>
      <c r="E1486" s="2">
        <v>45862</v>
      </c>
      <c r="F1486" s="1" t="str">
        <v>RNASTP-200</v>
      </c>
      <c r="G1486" s="1">
        <v>5</v>
      </c>
      <c r="H1486" s="1">
        <v>5</v>
      </c>
      <c r="I1486" s="1">
        <v>0</v>
      </c>
      <c r="J1486" s="1" t="str">
        <v>Delhi</v>
      </c>
      <c r="K1486" s="1">
        <v>0</v>
      </c>
      <c r="L1486" s="1"/>
      <c r="M1486" s="1">
        <f t="shared" si="69"/>
        <v>0</v>
      </c>
      <c r="N1486" s="1">
        <f t="shared" si="70"/>
        <v>0</v>
      </c>
      <c r="O1486" s="1">
        <f t="shared" si="71"/>
        <v>0</v>
      </c>
    </row>
    <row r="1487" spans="1:15" x14ac:dyDescent="0.25">
      <c r="A1487" s="1" t="str">
        <v>Edna</v>
      </c>
      <c r="B1487" s="1">
        <v>0</v>
      </c>
      <c r="C1487" s="1" t="str">
        <v>Invoice Not Available</v>
      </c>
      <c r="D1487" s="2" t="str">
        <v>Deepak By Hand</v>
      </c>
      <c r="E1487" s="2">
        <v>45862</v>
      </c>
      <c r="F1487" s="1" t="str">
        <v>TREDHP-500</v>
      </c>
      <c r="G1487" s="1">
        <v>1</v>
      </c>
      <c r="H1487" s="1">
        <v>1</v>
      </c>
      <c r="I1487" s="1">
        <v>0</v>
      </c>
      <c r="J1487" s="1" t="str">
        <v>Delhi</v>
      </c>
      <c r="K1487" s="1">
        <v>0</v>
      </c>
      <c r="L1487" s="1"/>
      <c r="M1487" s="1">
        <f t="shared" si="69"/>
        <v>0</v>
      </c>
      <c r="N1487" s="1">
        <f t="shared" si="70"/>
        <v>0</v>
      </c>
      <c r="O1487" s="1">
        <f t="shared" si="71"/>
        <v>0</v>
      </c>
    </row>
    <row r="1488" spans="1:15" x14ac:dyDescent="0.25">
      <c r="A1488" s="1" t="str">
        <v>Sartorius</v>
      </c>
      <c r="B1488" s="1">
        <v>30000</v>
      </c>
      <c r="C1488" s="1" t="str">
        <v>251519301520</v>
      </c>
      <c r="D1488" s="2">
        <v>45855</v>
      </c>
      <c r="E1488" s="2">
        <v>45862</v>
      </c>
      <c r="F1488" s="1" t="str">
        <v>LH-729230</v>
      </c>
      <c r="G1488" s="1">
        <v>1</v>
      </c>
      <c r="H1488" s="1">
        <v>1</v>
      </c>
      <c r="I1488" s="1">
        <v>0</v>
      </c>
      <c r="J1488" s="1" t="str">
        <v>Delhi</v>
      </c>
      <c r="K1488" s="1">
        <v>0</v>
      </c>
      <c r="L1488" s="1"/>
      <c r="M1488" s="1">
        <f t="shared" si="69"/>
        <v>30000</v>
      </c>
      <c r="N1488" s="1">
        <f t="shared" si="70"/>
        <v>30000</v>
      </c>
      <c r="O1488" s="1">
        <f t="shared" si="71"/>
        <v>0</v>
      </c>
    </row>
    <row r="1489" spans="1:15" x14ac:dyDescent="0.25">
      <c r="A1489" s="1" t="str">
        <v>Sartorius</v>
      </c>
      <c r="B1489" s="1">
        <v>7920</v>
      </c>
      <c r="C1489" s="1" t="str">
        <v>251519301520</v>
      </c>
      <c r="D1489" s="2">
        <v>45855</v>
      </c>
      <c r="E1489" s="2">
        <v>45862</v>
      </c>
      <c r="F1489" s="1" t="str">
        <v>180E05------E</v>
      </c>
      <c r="G1489" s="1">
        <v>2</v>
      </c>
      <c r="H1489" s="1">
        <v>2</v>
      </c>
      <c r="I1489" s="1">
        <v>0</v>
      </c>
      <c r="J1489" s="1" t="str">
        <v>Delhi</v>
      </c>
      <c r="K1489" s="1">
        <v>0</v>
      </c>
      <c r="L1489" s="1"/>
      <c r="M1489" s="1">
        <f t="shared" si="69"/>
        <v>15840</v>
      </c>
      <c r="N1489" s="1">
        <f t="shared" si="70"/>
        <v>15840</v>
      </c>
      <c r="O1489" s="1">
        <f t="shared" si="71"/>
        <v>0</v>
      </c>
    </row>
    <row r="1490" spans="1:15" x14ac:dyDescent="0.25">
      <c r="A1490" s="1" t="str">
        <v>Sartorius</v>
      </c>
      <c r="B1490" s="1">
        <v>7920</v>
      </c>
      <c r="C1490" s="1" t="str">
        <v>251519301519</v>
      </c>
      <c r="D1490" s="2">
        <v>45855</v>
      </c>
      <c r="E1490" s="2">
        <v>45862</v>
      </c>
      <c r="F1490" s="1" t="str">
        <v>180E05------E</v>
      </c>
      <c r="G1490" s="1">
        <v>2</v>
      </c>
      <c r="H1490" s="1">
        <v>2</v>
      </c>
      <c r="I1490" s="1">
        <v>0</v>
      </c>
      <c r="J1490" s="1" t="str">
        <v>Delhi</v>
      </c>
      <c r="K1490" s="1">
        <v>0</v>
      </c>
      <c r="L1490" s="1"/>
      <c r="M1490" s="1">
        <f t="shared" si="69"/>
        <v>15840</v>
      </c>
      <c r="N1490" s="1">
        <f t="shared" si="70"/>
        <v>15840</v>
      </c>
      <c r="O1490" s="1">
        <f t="shared" si="71"/>
        <v>0</v>
      </c>
    </row>
    <row r="1491" spans="1:15" x14ac:dyDescent="0.25">
      <c r="A1491" s="1" t="str">
        <v>Sartorius</v>
      </c>
      <c r="B1491" s="1">
        <v>9400</v>
      </c>
      <c r="C1491" s="1" t="str">
        <v>251519301519</v>
      </c>
      <c r="D1491" s="2">
        <v>45855</v>
      </c>
      <c r="E1491" s="2">
        <v>45862</v>
      </c>
      <c r="F1491" s="1" t="str">
        <v>180F01-----2</v>
      </c>
      <c r="G1491" s="1">
        <v>2</v>
      </c>
      <c r="H1491" s="1">
        <v>2</v>
      </c>
      <c r="I1491" s="1">
        <v>0</v>
      </c>
      <c r="J1491" s="1" t="str">
        <v>Delhi</v>
      </c>
      <c r="K1491" s="1">
        <v>0</v>
      </c>
      <c r="L1491" s="1"/>
      <c r="M1491" s="1">
        <f t="shared" si="69"/>
        <v>18800</v>
      </c>
      <c r="N1491" s="1">
        <f t="shared" si="70"/>
        <v>18800</v>
      </c>
      <c r="O1491" s="1">
        <f t="shared" si="71"/>
        <v>0</v>
      </c>
    </row>
    <row r="1492" spans="1:15" x14ac:dyDescent="0.25">
      <c r="A1492" s="1" t="str">
        <v>Sartorius</v>
      </c>
      <c r="B1492" s="1">
        <v>9500</v>
      </c>
      <c r="C1492" s="1" t="str">
        <v>251519301519</v>
      </c>
      <c r="D1492" s="2">
        <v>45855</v>
      </c>
      <c r="E1492" s="2">
        <v>45862</v>
      </c>
      <c r="F1492" s="1" t="str">
        <v>VS15TR11</v>
      </c>
      <c r="G1492" s="1">
        <v>1</v>
      </c>
      <c r="H1492" s="1">
        <v>1</v>
      </c>
      <c r="I1492" s="1">
        <v>0</v>
      </c>
      <c r="J1492" s="1" t="str">
        <v>Delhi</v>
      </c>
      <c r="K1492" s="1">
        <v>0</v>
      </c>
      <c r="L1492" s="1"/>
      <c r="M1492" s="1">
        <f t="shared" si="69"/>
        <v>9500</v>
      </c>
      <c r="N1492" s="1">
        <f t="shared" si="70"/>
        <v>9500</v>
      </c>
      <c r="O1492" s="1">
        <f t="shared" si="71"/>
        <v>0</v>
      </c>
    </row>
    <row r="1493" spans="1:15" x14ac:dyDescent="0.25">
      <c r="A1493" s="1" t="str">
        <v>Mp Bio</v>
      </c>
      <c r="B1493" s="1">
        <v>2828.4600000000005</v>
      </c>
      <c r="C1493" s="1" t="str">
        <v>MP/LS/25-26/0895</v>
      </c>
      <c r="D1493" s="2">
        <v>45856</v>
      </c>
      <c r="E1493" s="2">
        <v>45863</v>
      </c>
      <c r="F1493" s="1">
        <v>2100201</v>
      </c>
      <c r="G1493" s="1">
        <v>3</v>
      </c>
      <c r="H1493" s="1">
        <v>3</v>
      </c>
      <c r="I1493" s="1">
        <v>0</v>
      </c>
      <c r="J1493" s="1" t="str">
        <v>Delhi</v>
      </c>
      <c r="K1493" s="1">
        <v>0</v>
      </c>
      <c r="L1493" s="1"/>
      <c r="M1493" s="1">
        <f t="shared" si="69"/>
        <v>8485.380000000001</v>
      </c>
      <c r="N1493" s="1">
        <f t="shared" si="70"/>
        <v>8485.380000000001</v>
      </c>
      <c r="O1493" s="1">
        <f t="shared" si="71"/>
        <v>0</v>
      </c>
    </row>
    <row r="1494" spans="1:15" x14ac:dyDescent="0.25">
      <c r="A1494" s="1" t="str">
        <v>Mp Bio</v>
      </c>
      <c r="B1494" s="1">
        <v>5930.33</v>
      </c>
      <c r="C1494" s="1" t="str">
        <v>MP/LS/25-26/0895</v>
      </c>
      <c r="D1494" s="2">
        <v>45856</v>
      </c>
      <c r="E1494" s="2">
        <v>45863</v>
      </c>
      <c r="F1494" s="1">
        <v>100575</v>
      </c>
      <c r="G1494" s="1">
        <v>1</v>
      </c>
      <c r="H1494" s="1">
        <v>1</v>
      </c>
      <c r="I1494" s="1">
        <v>0</v>
      </c>
      <c r="J1494" s="1" t="str">
        <v>Delhi</v>
      </c>
      <c r="K1494" s="1">
        <v>0</v>
      </c>
      <c r="L1494" s="1"/>
      <c r="M1494" s="1">
        <f t="shared" si="69"/>
        <v>5930.33</v>
      </c>
      <c r="N1494" s="1">
        <f t="shared" si="70"/>
        <v>5930.33</v>
      </c>
      <c r="O1494" s="1">
        <f t="shared" si="71"/>
        <v>0</v>
      </c>
    </row>
    <row r="1495" spans="1:15" x14ac:dyDescent="0.25">
      <c r="A1495" s="1" t="str">
        <v>Mp Bio</v>
      </c>
      <c r="B1495" s="1">
        <v>8995.14</v>
      </c>
      <c r="C1495" s="1" t="str">
        <v>MP/LS/25-26/0895</v>
      </c>
      <c r="D1495" s="2">
        <v>45856</v>
      </c>
      <c r="E1495" s="2">
        <v>45863</v>
      </c>
      <c r="F1495" s="1">
        <v>196055</v>
      </c>
      <c r="G1495" s="1">
        <v>1</v>
      </c>
      <c r="H1495" s="1">
        <v>1</v>
      </c>
      <c r="I1495" s="1">
        <v>0</v>
      </c>
      <c r="J1495" s="1" t="str">
        <v>Delhi</v>
      </c>
      <c r="K1495" s="1">
        <v>0</v>
      </c>
      <c r="L1495" s="1"/>
      <c r="M1495" s="1">
        <f t="shared" si="69"/>
        <v>8995.14</v>
      </c>
      <c r="N1495" s="1">
        <f t="shared" si="70"/>
        <v>8995.14</v>
      </c>
      <c r="O1495" s="1">
        <f t="shared" si="71"/>
        <v>0</v>
      </c>
    </row>
    <row r="1496" spans="1:15" x14ac:dyDescent="0.25">
      <c r="A1496" s="1" t="str">
        <v>Mp Bio</v>
      </c>
      <c r="B1496" s="1">
        <v>39000</v>
      </c>
      <c r="C1496" s="1" t="str">
        <v>MP/LS/25-26/0896</v>
      </c>
      <c r="D1496" s="2">
        <v>45856</v>
      </c>
      <c r="E1496" s="2">
        <v>45863</v>
      </c>
      <c r="F1496" s="1">
        <v>2916854</v>
      </c>
      <c r="G1496" s="1">
        <v>1</v>
      </c>
      <c r="H1496" s="1">
        <v>1</v>
      </c>
      <c r="I1496" s="1">
        <v>0</v>
      </c>
      <c r="J1496" s="1" t="str">
        <v>Hyderabad</v>
      </c>
      <c r="K1496" s="1">
        <v>0</v>
      </c>
      <c r="L1496" s="1"/>
      <c r="M1496" s="1">
        <f t="shared" si="69"/>
        <v>39000</v>
      </c>
      <c r="N1496" s="1">
        <f t="shared" si="70"/>
        <v>39000</v>
      </c>
      <c r="O1496" s="1">
        <f t="shared" si="71"/>
        <v>0</v>
      </c>
    </row>
    <row r="1497" spans="1:15" x14ac:dyDescent="0.25">
      <c r="A1497" s="1" t="str">
        <v>Mp Bio</v>
      </c>
      <c r="B1497" s="1">
        <v>5384.34</v>
      </c>
      <c r="C1497" s="1" t="str">
        <v>MP/LS/25-26/0915</v>
      </c>
      <c r="D1497" s="2">
        <v>45859</v>
      </c>
      <c r="E1497" s="2">
        <v>45863</v>
      </c>
      <c r="F1497" s="1">
        <v>154210</v>
      </c>
      <c r="G1497" s="1">
        <v>1</v>
      </c>
      <c r="H1497" s="1">
        <v>1</v>
      </c>
      <c r="I1497" s="1">
        <v>0</v>
      </c>
      <c r="J1497" s="1" t="str">
        <v>Delhi</v>
      </c>
      <c r="K1497" s="1">
        <v>0</v>
      </c>
      <c r="L1497" s="1"/>
      <c r="M1497" s="1">
        <f t="shared" si="69"/>
        <v>5384.34</v>
      </c>
      <c r="N1497" s="1">
        <f t="shared" si="70"/>
        <v>5384.34</v>
      </c>
      <c r="O1497" s="1">
        <f t="shared" si="71"/>
        <v>0</v>
      </c>
    </row>
    <row r="1498" spans="1:15" x14ac:dyDescent="0.25">
      <c r="A1498" s="1" t="str">
        <v>BioLegend</v>
      </c>
      <c r="B1498" s="1">
        <v>4743.2</v>
      </c>
      <c r="C1498" s="1" t="str">
        <v>EED117403</v>
      </c>
      <c r="D1498" s="2">
        <v>45856</v>
      </c>
      <c r="E1498" s="2">
        <v>45864</v>
      </c>
      <c r="F1498" s="1">
        <v>100236</v>
      </c>
      <c r="G1498" s="1">
        <v>1</v>
      </c>
      <c r="H1498" s="1">
        <v>1</v>
      </c>
      <c r="I1498" s="1">
        <v>0</v>
      </c>
      <c r="J1498" s="1" t="str">
        <v>Banglore</v>
      </c>
      <c r="K1498" s="1">
        <v>0</v>
      </c>
      <c r="L1498" s="1"/>
      <c r="M1498" s="1">
        <f t="shared" si="69"/>
        <v>4743.2</v>
      </c>
      <c r="N1498" s="1">
        <f t="shared" si="70"/>
        <v>4743.2</v>
      </c>
      <c r="O1498" s="1">
        <f t="shared" si="71"/>
        <v>0</v>
      </c>
    </row>
    <row r="1499" spans="1:15" x14ac:dyDescent="0.25">
      <c r="A1499" s="1" t="str">
        <v>BioLegend</v>
      </c>
      <c r="B1499" s="1">
        <v>4435.2</v>
      </c>
      <c r="C1499" s="1" t="str">
        <v>EED117403</v>
      </c>
      <c r="D1499" s="2">
        <v>45856</v>
      </c>
      <c r="E1499" s="2">
        <v>45864</v>
      </c>
      <c r="F1499" s="1">
        <v>100408</v>
      </c>
      <c r="G1499" s="1">
        <v>1</v>
      </c>
      <c r="H1499" s="1">
        <v>1</v>
      </c>
      <c r="I1499" s="1">
        <v>0</v>
      </c>
      <c r="J1499" s="1" t="str">
        <v>Banglore</v>
      </c>
      <c r="K1499" s="1">
        <v>0</v>
      </c>
      <c r="L1499" s="1"/>
      <c r="M1499" s="1">
        <f t="shared" si="69"/>
        <v>4435.2</v>
      </c>
      <c r="N1499" s="1">
        <f t="shared" si="70"/>
        <v>4435.2</v>
      </c>
      <c r="O1499" s="1">
        <f t="shared" si="71"/>
        <v>0</v>
      </c>
    </row>
    <row r="1500" spans="1:15" x14ac:dyDescent="0.25">
      <c r="A1500" s="1" t="str">
        <v>BioLegend</v>
      </c>
      <c r="B1500" s="1">
        <v>12196.8</v>
      </c>
      <c r="C1500" s="1" t="str">
        <v>EED117403</v>
      </c>
      <c r="D1500" s="2">
        <v>45856</v>
      </c>
      <c r="E1500" s="2">
        <v>45864</v>
      </c>
      <c r="F1500" s="1">
        <v>100722</v>
      </c>
      <c r="G1500" s="1">
        <v>2</v>
      </c>
      <c r="H1500" s="1">
        <v>2</v>
      </c>
      <c r="I1500" s="1">
        <v>0</v>
      </c>
      <c r="J1500" s="1" t="str">
        <v>Gujrat</v>
      </c>
      <c r="K1500" s="1">
        <v>0</v>
      </c>
      <c r="L1500" s="1"/>
      <c r="M1500" s="1">
        <f t="shared" si="69"/>
        <v>24393.599999999999</v>
      </c>
      <c r="N1500" s="1">
        <f t="shared" si="70"/>
        <v>24393.599999999999</v>
      </c>
      <c r="O1500" s="1">
        <f t="shared" si="71"/>
        <v>0</v>
      </c>
    </row>
    <row r="1501" spans="1:15" x14ac:dyDescent="0.25">
      <c r="A1501" s="1" t="str">
        <v>BioLegend</v>
      </c>
      <c r="B1501" s="1">
        <v>4435.2</v>
      </c>
      <c r="C1501" s="1" t="str">
        <v>EED117403</v>
      </c>
      <c r="D1501" s="2">
        <v>45856</v>
      </c>
      <c r="E1501" s="2">
        <v>45864</v>
      </c>
      <c r="F1501" s="1">
        <v>100723</v>
      </c>
      <c r="G1501" s="1">
        <v>1</v>
      </c>
      <c r="H1501" s="1">
        <v>1</v>
      </c>
      <c r="I1501" s="1">
        <v>0</v>
      </c>
      <c r="J1501" s="1" t="str">
        <v>Banglore</v>
      </c>
      <c r="K1501" s="1">
        <v>0</v>
      </c>
      <c r="L1501" s="1"/>
      <c r="M1501" s="1">
        <f t="shared" si="69"/>
        <v>4435.2</v>
      </c>
      <c r="N1501" s="1">
        <f t="shared" si="70"/>
        <v>4435.2</v>
      </c>
      <c r="O1501" s="1">
        <f t="shared" si="71"/>
        <v>0</v>
      </c>
    </row>
    <row r="1502" spans="1:15" x14ac:dyDescent="0.25">
      <c r="A1502" s="1" t="str">
        <v>BioLegend</v>
      </c>
      <c r="B1502" s="1">
        <v>18018</v>
      </c>
      <c r="C1502" s="1" t="str">
        <v>EED117403</v>
      </c>
      <c r="D1502" s="2">
        <v>45856</v>
      </c>
      <c r="E1502" s="2">
        <v>45864</v>
      </c>
      <c r="F1502" s="1">
        <v>100742</v>
      </c>
      <c r="G1502" s="1">
        <v>2</v>
      </c>
      <c r="H1502" s="1">
        <v>2</v>
      </c>
      <c r="I1502" s="1">
        <v>0</v>
      </c>
      <c r="J1502" s="1" t="str">
        <v>Gujrat</v>
      </c>
      <c r="K1502" s="1">
        <v>0</v>
      </c>
      <c r="L1502" s="1"/>
      <c r="M1502" s="1">
        <f t="shared" si="69"/>
        <v>36036</v>
      </c>
      <c r="N1502" s="1">
        <f t="shared" si="70"/>
        <v>36036</v>
      </c>
      <c r="O1502" s="1">
        <f t="shared" si="71"/>
        <v>0</v>
      </c>
    </row>
    <row r="1503" spans="1:15" x14ac:dyDescent="0.25">
      <c r="A1503" s="1" t="str">
        <v>BioLegend</v>
      </c>
      <c r="B1503" s="1">
        <v>3326.3999999999996</v>
      </c>
      <c r="C1503" s="1" t="str">
        <v>EED117403</v>
      </c>
      <c r="D1503" s="2">
        <v>45856</v>
      </c>
      <c r="E1503" s="2">
        <v>45864</v>
      </c>
      <c r="F1503" s="1">
        <v>101319</v>
      </c>
      <c r="G1503" s="1">
        <v>1</v>
      </c>
      <c r="H1503" s="1">
        <v>1</v>
      </c>
      <c r="I1503" s="1">
        <v>0</v>
      </c>
      <c r="J1503" s="1" t="str">
        <v>Hyderabad</v>
      </c>
      <c r="K1503" s="1">
        <v>0</v>
      </c>
      <c r="L1503" s="1"/>
      <c r="M1503" s="1">
        <f t="shared" si="69"/>
        <v>3326.3999999999996</v>
      </c>
      <c r="N1503" s="1">
        <f t="shared" si="70"/>
        <v>3326.3999999999996</v>
      </c>
      <c r="O1503" s="1">
        <f t="shared" si="71"/>
        <v>0</v>
      </c>
    </row>
    <row r="1504" spans="1:15" x14ac:dyDescent="0.25">
      <c r="A1504" s="1" t="str">
        <v>BioLegend</v>
      </c>
      <c r="B1504" s="1">
        <v>15972</v>
      </c>
      <c r="C1504" s="1" t="str">
        <v>EED117403</v>
      </c>
      <c r="D1504" s="2">
        <v>45856</v>
      </c>
      <c r="E1504" s="2">
        <v>45864</v>
      </c>
      <c r="F1504" s="1">
        <v>102127</v>
      </c>
      <c r="G1504" s="1">
        <v>1</v>
      </c>
      <c r="H1504" s="1">
        <v>1</v>
      </c>
      <c r="I1504" s="1">
        <v>0</v>
      </c>
      <c r="J1504" s="1" t="str">
        <v>Banglore</v>
      </c>
      <c r="K1504" s="1">
        <v>0</v>
      </c>
      <c r="L1504" s="1"/>
      <c r="M1504" s="1">
        <f t="shared" si="69"/>
        <v>15972</v>
      </c>
      <c r="N1504" s="1">
        <f t="shared" si="70"/>
        <v>15972</v>
      </c>
      <c r="O1504" s="1">
        <f t="shared" si="71"/>
        <v>0</v>
      </c>
    </row>
    <row r="1505" spans="1:15" x14ac:dyDescent="0.25">
      <c r="A1505" s="1" t="str">
        <v>BioLegend</v>
      </c>
      <c r="B1505" s="1">
        <v>14845.599999999999</v>
      </c>
      <c r="C1505" s="1" t="str">
        <v>EED117403</v>
      </c>
      <c r="D1505" s="2">
        <v>45856</v>
      </c>
      <c r="E1505" s="2">
        <v>45864</v>
      </c>
      <c r="F1505" s="1">
        <v>102720</v>
      </c>
      <c r="G1505" s="1">
        <v>1</v>
      </c>
      <c r="H1505" s="1">
        <v>1</v>
      </c>
      <c r="I1505" s="1">
        <v>0</v>
      </c>
      <c r="J1505" s="1" t="str">
        <v>Mumbai</v>
      </c>
      <c r="K1505" s="1">
        <v>0</v>
      </c>
      <c r="L1505" s="1"/>
      <c r="M1505" s="1">
        <f t="shared" si="69"/>
        <v>14845.599999999999</v>
      </c>
      <c r="N1505" s="1">
        <f t="shared" si="70"/>
        <v>14845.599999999999</v>
      </c>
      <c r="O1505" s="1">
        <f t="shared" si="71"/>
        <v>0</v>
      </c>
    </row>
    <row r="1506" spans="1:15" x14ac:dyDescent="0.25">
      <c r="A1506" s="1" t="str">
        <v>BioLegend</v>
      </c>
      <c r="B1506" s="1">
        <v>13244</v>
      </c>
      <c r="C1506" s="1" t="str">
        <v>EED117403</v>
      </c>
      <c r="D1506" s="2">
        <v>45856</v>
      </c>
      <c r="E1506" s="2">
        <v>45864</v>
      </c>
      <c r="F1506" s="1">
        <v>103020</v>
      </c>
      <c r="G1506" s="1">
        <v>1</v>
      </c>
      <c r="H1506" s="1">
        <v>1</v>
      </c>
      <c r="I1506" s="1">
        <v>0</v>
      </c>
      <c r="J1506" s="1" t="str">
        <v>Mumbai</v>
      </c>
      <c r="K1506" s="1">
        <v>0</v>
      </c>
      <c r="L1506" s="1"/>
      <c r="M1506" s="1">
        <f t="shared" si="69"/>
        <v>13244</v>
      </c>
      <c r="N1506" s="1">
        <f t="shared" si="70"/>
        <v>13244</v>
      </c>
      <c r="O1506" s="1">
        <f t="shared" si="71"/>
        <v>0</v>
      </c>
    </row>
    <row r="1507" spans="1:15" x14ac:dyDescent="0.25">
      <c r="A1507" s="1" t="str">
        <v>BioLegend</v>
      </c>
      <c r="B1507" s="1">
        <v>18018</v>
      </c>
      <c r="C1507" s="1" t="str">
        <v>EED117403</v>
      </c>
      <c r="D1507" s="2">
        <v>45856</v>
      </c>
      <c r="E1507" s="2">
        <v>45864</v>
      </c>
      <c r="F1507" s="1">
        <v>103149</v>
      </c>
      <c r="G1507" s="1">
        <v>2</v>
      </c>
      <c r="H1507" s="1">
        <v>2</v>
      </c>
      <c r="I1507" s="1">
        <v>0</v>
      </c>
      <c r="J1507" s="1" t="str">
        <v>Mumbai</v>
      </c>
      <c r="K1507" s="1">
        <v>0</v>
      </c>
      <c r="L1507" s="1"/>
      <c r="M1507" s="1">
        <f t="shared" si="69"/>
        <v>36036</v>
      </c>
      <c r="N1507" s="1">
        <f t="shared" si="70"/>
        <v>36036</v>
      </c>
      <c r="O1507" s="1">
        <f t="shared" si="71"/>
        <v>0</v>
      </c>
    </row>
    <row r="1508" spans="1:15" x14ac:dyDescent="0.25">
      <c r="A1508" s="1" t="str">
        <v>BioLegend</v>
      </c>
      <c r="B1508" s="1">
        <v>19157.599999999999</v>
      </c>
      <c r="C1508" s="1" t="str">
        <v>EED117403</v>
      </c>
      <c r="D1508" s="2">
        <v>45856</v>
      </c>
      <c r="E1508" s="2">
        <v>45864</v>
      </c>
      <c r="F1508" s="1">
        <v>105720</v>
      </c>
      <c r="G1508" s="1">
        <v>1</v>
      </c>
      <c r="H1508" s="1">
        <v>1</v>
      </c>
      <c r="I1508" s="1">
        <v>0</v>
      </c>
      <c r="J1508" s="1" t="str">
        <v>Mumbai</v>
      </c>
      <c r="K1508" s="1">
        <v>0</v>
      </c>
      <c r="L1508" s="1"/>
      <c r="M1508" s="1">
        <f t="shared" si="69"/>
        <v>19157.599999999999</v>
      </c>
      <c r="N1508" s="1">
        <f t="shared" si="70"/>
        <v>19157.599999999999</v>
      </c>
      <c r="O1508" s="1">
        <f t="shared" si="71"/>
        <v>0</v>
      </c>
    </row>
    <row r="1509" spans="1:15" x14ac:dyDescent="0.25">
      <c r="A1509" s="1" t="str">
        <v>BioLegend</v>
      </c>
      <c r="B1509" s="1">
        <v>17094</v>
      </c>
      <c r="C1509" s="1" t="str">
        <v>EED117403</v>
      </c>
      <c r="D1509" s="2">
        <v>45856</v>
      </c>
      <c r="E1509" s="2">
        <v>45864</v>
      </c>
      <c r="F1509" s="1">
        <v>106312</v>
      </c>
      <c r="G1509" s="1">
        <v>1</v>
      </c>
      <c r="H1509" s="1">
        <v>1</v>
      </c>
      <c r="I1509" s="1">
        <v>0</v>
      </c>
      <c r="J1509" s="1" t="str">
        <v>Banglore</v>
      </c>
      <c r="K1509" s="1">
        <v>0</v>
      </c>
      <c r="L1509" s="1"/>
      <c r="M1509" s="1">
        <f t="shared" si="69"/>
        <v>17094</v>
      </c>
      <c r="N1509" s="1">
        <f t="shared" si="70"/>
        <v>17094</v>
      </c>
      <c r="O1509" s="1">
        <f t="shared" si="71"/>
        <v>0</v>
      </c>
    </row>
    <row r="1510" spans="1:15" x14ac:dyDescent="0.25">
      <c r="A1510" s="1" t="str">
        <v>BioLegend</v>
      </c>
      <c r="B1510" s="1">
        <v>16447.2</v>
      </c>
      <c r="C1510" s="1" t="str">
        <v>EED117403</v>
      </c>
      <c r="D1510" s="2">
        <v>45856</v>
      </c>
      <c r="E1510" s="2">
        <v>45864</v>
      </c>
      <c r="F1510" s="1">
        <v>108112</v>
      </c>
      <c r="G1510" s="1">
        <v>1</v>
      </c>
      <c r="H1510" s="1">
        <v>1</v>
      </c>
      <c r="I1510" s="1">
        <v>0</v>
      </c>
      <c r="J1510" s="1" t="str">
        <v>Mumbai</v>
      </c>
      <c r="K1510" s="1">
        <v>0</v>
      </c>
      <c r="L1510" s="1"/>
      <c r="M1510" s="1">
        <f t="shared" si="69"/>
        <v>16447.2</v>
      </c>
      <c r="N1510" s="1">
        <f t="shared" si="70"/>
        <v>16447.2</v>
      </c>
      <c r="O1510" s="1">
        <f t="shared" si="71"/>
        <v>0</v>
      </c>
    </row>
    <row r="1511" spans="1:15" x14ac:dyDescent="0.25">
      <c r="A1511" s="1" t="str">
        <v>BioLegend</v>
      </c>
      <c r="B1511" s="1">
        <v>18876</v>
      </c>
      <c r="C1511" s="1" t="str">
        <v>EED117403</v>
      </c>
      <c r="D1511" s="2">
        <v>45856</v>
      </c>
      <c r="E1511" s="2">
        <v>45864</v>
      </c>
      <c r="F1511" s="1">
        <v>115555</v>
      </c>
      <c r="G1511" s="1">
        <v>2</v>
      </c>
      <c r="H1511" s="1">
        <v>2</v>
      </c>
      <c r="I1511" s="1">
        <v>0</v>
      </c>
      <c r="J1511" s="1" t="str">
        <v>Mumbai</v>
      </c>
      <c r="K1511" s="1">
        <v>0</v>
      </c>
      <c r="L1511" s="1"/>
      <c r="M1511" s="1">
        <f t="shared" si="69"/>
        <v>37752</v>
      </c>
      <c r="N1511" s="1">
        <f t="shared" si="70"/>
        <v>37752</v>
      </c>
      <c r="O1511" s="1">
        <f t="shared" si="71"/>
        <v>0</v>
      </c>
    </row>
    <row r="1512" spans="1:15" x14ac:dyDescent="0.25">
      <c r="A1512" s="1" t="str">
        <v>BioLegend</v>
      </c>
      <c r="B1512" s="1">
        <v>19157.599999999999</v>
      </c>
      <c r="C1512" s="1" t="str">
        <v>EED117403</v>
      </c>
      <c r="D1512" s="2">
        <v>45856</v>
      </c>
      <c r="E1512" s="2">
        <v>45864</v>
      </c>
      <c r="F1512" s="1">
        <v>116122</v>
      </c>
      <c r="G1512" s="1">
        <v>1</v>
      </c>
      <c r="H1512" s="1">
        <v>1</v>
      </c>
      <c r="I1512" s="1">
        <v>0</v>
      </c>
      <c r="J1512" s="1" t="str">
        <v>Delhi</v>
      </c>
      <c r="K1512" s="1">
        <v>0</v>
      </c>
      <c r="L1512" s="1"/>
      <c r="M1512" s="1">
        <f t="shared" si="69"/>
        <v>19157.599999999999</v>
      </c>
      <c r="N1512" s="1">
        <f t="shared" si="70"/>
        <v>19157.599999999999</v>
      </c>
      <c r="O1512" s="1">
        <f t="shared" si="71"/>
        <v>0</v>
      </c>
    </row>
    <row r="1513" spans="1:15" x14ac:dyDescent="0.25">
      <c r="A1513" s="1" t="str">
        <v>BioLegend</v>
      </c>
      <c r="B1513" s="1">
        <v>16698</v>
      </c>
      <c r="C1513" s="1" t="str">
        <v>EED117403</v>
      </c>
      <c r="D1513" s="2">
        <v>45856</v>
      </c>
      <c r="E1513" s="2">
        <v>45864</v>
      </c>
      <c r="F1513" s="1">
        <v>126631</v>
      </c>
      <c r="G1513" s="1">
        <v>2</v>
      </c>
      <c r="H1513" s="1">
        <v>2</v>
      </c>
      <c r="I1513" s="1">
        <v>0</v>
      </c>
      <c r="J1513" s="1" t="str">
        <v>Mumbai</v>
      </c>
      <c r="K1513" s="1">
        <v>0</v>
      </c>
      <c r="L1513" s="1"/>
      <c r="M1513" s="1">
        <f t="shared" si="69"/>
        <v>33396</v>
      </c>
      <c r="N1513" s="1">
        <f t="shared" si="70"/>
        <v>33396</v>
      </c>
      <c r="O1513" s="1">
        <f t="shared" si="71"/>
        <v>0</v>
      </c>
    </row>
    <row r="1514" spans="1:15" x14ac:dyDescent="0.25">
      <c r="A1514" s="1" t="str">
        <v>BioLegend</v>
      </c>
      <c r="B1514" s="1">
        <v>33202.400000000001</v>
      </c>
      <c r="C1514" s="1" t="str">
        <v>EED117403</v>
      </c>
      <c r="D1514" s="2">
        <v>45856</v>
      </c>
      <c r="E1514" s="2">
        <v>45864</v>
      </c>
      <c r="F1514" s="1">
        <v>127031</v>
      </c>
      <c r="G1514" s="1">
        <v>1</v>
      </c>
      <c r="H1514" s="1">
        <v>1</v>
      </c>
      <c r="I1514" s="1">
        <v>0</v>
      </c>
      <c r="J1514" s="1" t="str">
        <v>Chandigarh</v>
      </c>
      <c r="K1514" s="1">
        <v>0</v>
      </c>
      <c r="L1514" s="1"/>
      <c r="M1514" s="1">
        <f t="shared" si="69"/>
        <v>33202.400000000001</v>
      </c>
      <c r="N1514" s="1">
        <f t="shared" si="70"/>
        <v>33202.400000000001</v>
      </c>
      <c r="O1514" s="1">
        <f t="shared" si="71"/>
        <v>0</v>
      </c>
    </row>
    <row r="1515" spans="1:15" x14ac:dyDescent="0.25">
      <c r="A1515" s="1" t="str">
        <v>BioLegend</v>
      </c>
      <c r="B1515" s="1">
        <v>18048.8</v>
      </c>
      <c r="C1515" s="1" t="str">
        <v>EED117403</v>
      </c>
      <c r="D1515" s="2">
        <v>45856</v>
      </c>
      <c r="E1515" s="2">
        <v>45864</v>
      </c>
      <c r="F1515" s="1">
        <v>127106</v>
      </c>
      <c r="G1515" s="1">
        <v>1</v>
      </c>
      <c r="H1515" s="1">
        <v>1</v>
      </c>
      <c r="I1515" s="1">
        <v>0</v>
      </c>
      <c r="J1515" s="1" t="str">
        <v>Chandigarh</v>
      </c>
      <c r="K1515" s="1">
        <v>0</v>
      </c>
      <c r="L1515" s="1"/>
      <c r="M1515" s="1">
        <f t="shared" si="69"/>
        <v>18048.8</v>
      </c>
      <c r="N1515" s="1">
        <f t="shared" si="70"/>
        <v>18048.8</v>
      </c>
      <c r="O1515" s="1">
        <f t="shared" si="71"/>
        <v>0</v>
      </c>
    </row>
    <row r="1516" spans="1:15" x14ac:dyDescent="0.25">
      <c r="A1516" s="1" t="str">
        <v>BioLegend</v>
      </c>
      <c r="B1516" s="1">
        <v>19272</v>
      </c>
      <c r="C1516" s="1" t="str">
        <v>EED117403</v>
      </c>
      <c r="D1516" s="2">
        <v>45856</v>
      </c>
      <c r="E1516" s="2">
        <v>45864</v>
      </c>
      <c r="F1516" s="1">
        <v>135225</v>
      </c>
      <c r="G1516" s="1">
        <v>1</v>
      </c>
      <c r="H1516" s="1">
        <v>1</v>
      </c>
      <c r="I1516" s="1">
        <v>0</v>
      </c>
      <c r="J1516" s="1" t="str">
        <v>Banglore</v>
      </c>
      <c r="K1516" s="1">
        <v>0</v>
      </c>
      <c r="L1516" s="1"/>
      <c r="M1516" s="1">
        <f t="shared" si="69"/>
        <v>19272</v>
      </c>
      <c r="N1516" s="1">
        <f t="shared" si="70"/>
        <v>19272</v>
      </c>
      <c r="O1516" s="1">
        <f t="shared" si="71"/>
        <v>0</v>
      </c>
    </row>
    <row r="1517" spans="1:15" x14ac:dyDescent="0.25">
      <c r="A1517" s="1" t="str">
        <v>BioLegend</v>
      </c>
      <c r="B1517" s="1">
        <v>13464</v>
      </c>
      <c r="C1517" s="1" t="str">
        <v>EED117403</v>
      </c>
      <c r="D1517" s="2">
        <v>45856</v>
      </c>
      <c r="E1517" s="2">
        <v>45864</v>
      </c>
      <c r="F1517" s="1">
        <v>141717</v>
      </c>
      <c r="G1517" s="1">
        <v>2</v>
      </c>
      <c r="H1517" s="1">
        <v>2</v>
      </c>
      <c r="I1517" s="1">
        <v>0</v>
      </c>
      <c r="J1517" s="1" t="str">
        <v>Mumbai</v>
      </c>
      <c r="K1517" s="1">
        <v>0</v>
      </c>
      <c r="L1517" s="1"/>
      <c r="M1517" s="1">
        <f t="shared" si="69"/>
        <v>26928</v>
      </c>
      <c r="N1517" s="1">
        <f t="shared" si="70"/>
        <v>26928</v>
      </c>
      <c r="O1517" s="1">
        <f t="shared" si="71"/>
        <v>0</v>
      </c>
    </row>
    <row r="1518" spans="1:15" x14ac:dyDescent="0.25">
      <c r="A1518" s="1" t="str">
        <v>BioLegend</v>
      </c>
      <c r="B1518" s="1">
        <v>17292</v>
      </c>
      <c r="C1518" s="1" t="str">
        <v>EED117403</v>
      </c>
      <c r="D1518" s="2">
        <v>45856</v>
      </c>
      <c r="E1518" s="2">
        <v>45864</v>
      </c>
      <c r="F1518" s="1">
        <v>142521</v>
      </c>
      <c r="G1518" s="1">
        <v>2</v>
      </c>
      <c r="H1518" s="1">
        <v>2</v>
      </c>
      <c r="I1518" s="1">
        <v>0</v>
      </c>
      <c r="J1518" s="1" t="str">
        <v>Mumbai</v>
      </c>
      <c r="K1518" s="1">
        <v>0</v>
      </c>
      <c r="L1518" s="1"/>
      <c r="M1518" s="1">
        <f t="shared" si="69"/>
        <v>34584</v>
      </c>
      <c r="N1518" s="1">
        <f t="shared" si="70"/>
        <v>34584</v>
      </c>
      <c r="O1518" s="1">
        <f t="shared" si="71"/>
        <v>0</v>
      </c>
    </row>
    <row r="1519" spans="1:15" x14ac:dyDescent="0.25">
      <c r="A1519" s="1" t="str">
        <v>BioLegend</v>
      </c>
      <c r="B1519" s="1">
        <v>3388</v>
      </c>
      <c r="C1519" s="1" t="str">
        <v>EED117403</v>
      </c>
      <c r="D1519" s="2">
        <v>45856</v>
      </c>
      <c r="E1519" s="2">
        <v>45864</v>
      </c>
      <c r="F1519" s="1">
        <v>300306</v>
      </c>
      <c r="G1519" s="1">
        <v>2</v>
      </c>
      <c r="H1519" s="1">
        <v>2</v>
      </c>
      <c r="I1519" s="1">
        <v>0</v>
      </c>
      <c r="J1519" s="1" t="str">
        <v>Banglore</v>
      </c>
      <c r="K1519" s="1">
        <v>0</v>
      </c>
      <c r="L1519" s="1"/>
      <c r="M1519" s="1">
        <f t="shared" si="69"/>
        <v>6776</v>
      </c>
      <c r="N1519" s="1">
        <f t="shared" si="70"/>
        <v>6776</v>
      </c>
      <c r="O1519" s="1">
        <f t="shared" si="71"/>
        <v>0</v>
      </c>
    </row>
    <row r="1520" spans="1:15" x14ac:dyDescent="0.25">
      <c r="A1520" s="1" t="str">
        <v>BioLegend</v>
      </c>
      <c r="B1520" s="1">
        <v>1355.2</v>
      </c>
      <c r="C1520" s="1" t="str">
        <v>EED117403</v>
      </c>
      <c r="D1520" s="2">
        <v>45856</v>
      </c>
      <c r="E1520" s="2">
        <v>45864</v>
      </c>
      <c r="F1520" s="1">
        <v>300405</v>
      </c>
      <c r="G1520" s="1">
        <v>2</v>
      </c>
      <c r="H1520" s="1">
        <v>2</v>
      </c>
      <c r="I1520" s="1">
        <v>0</v>
      </c>
      <c r="J1520" s="1" t="str">
        <v>Gujrat</v>
      </c>
      <c r="K1520" s="1">
        <v>0</v>
      </c>
      <c r="L1520" s="1"/>
      <c r="M1520" s="1">
        <f t="shared" si="69"/>
        <v>2710.4</v>
      </c>
      <c r="N1520" s="1">
        <f t="shared" si="70"/>
        <v>2710.4</v>
      </c>
      <c r="O1520" s="1">
        <f t="shared" si="71"/>
        <v>0</v>
      </c>
    </row>
    <row r="1521" spans="1:15" x14ac:dyDescent="0.25">
      <c r="A1521" s="1" t="str">
        <v>BioLegend</v>
      </c>
      <c r="B1521" s="1">
        <v>3080</v>
      </c>
      <c r="C1521" s="1" t="str">
        <v>EED117403</v>
      </c>
      <c r="D1521" s="2">
        <v>45856</v>
      </c>
      <c r="E1521" s="2">
        <v>45864</v>
      </c>
      <c r="F1521" s="1">
        <v>300406</v>
      </c>
      <c r="G1521" s="1">
        <v>1</v>
      </c>
      <c r="H1521" s="1">
        <v>1</v>
      </c>
      <c r="I1521" s="1">
        <v>0</v>
      </c>
      <c r="J1521" s="1" t="str">
        <v>Delhi</v>
      </c>
      <c r="K1521" s="1">
        <v>0</v>
      </c>
      <c r="L1521" s="1"/>
      <c r="M1521" s="1">
        <f t="shared" si="69"/>
        <v>3080</v>
      </c>
      <c r="N1521" s="1">
        <f t="shared" si="70"/>
        <v>3080</v>
      </c>
      <c r="O1521" s="1">
        <f t="shared" si="71"/>
        <v>0</v>
      </c>
    </row>
    <row r="1522" spans="1:15" x14ac:dyDescent="0.25">
      <c r="A1522" s="1" t="str">
        <v>BioLegend</v>
      </c>
      <c r="B1522" s="1">
        <v>6098.4</v>
      </c>
      <c r="C1522" s="1" t="str">
        <v>EED117403</v>
      </c>
      <c r="D1522" s="2">
        <v>45856</v>
      </c>
      <c r="E1522" s="2">
        <v>45864</v>
      </c>
      <c r="F1522" s="1">
        <v>300408</v>
      </c>
      <c r="G1522" s="1">
        <v>1</v>
      </c>
      <c r="H1522" s="1">
        <v>1</v>
      </c>
      <c r="I1522" s="1">
        <v>0</v>
      </c>
      <c r="J1522" s="1" t="str">
        <v>Delhi</v>
      </c>
      <c r="K1522" s="1">
        <v>0</v>
      </c>
      <c r="L1522" s="1"/>
      <c r="M1522" s="1">
        <f t="shared" si="69"/>
        <v>6098.4</v>
      </c>
      <c r="N1522" s="1">
        <f t="shared" si="70"/>
        <v>6098.4</v>
      </c>
      <c r="O1522" s="1">
        <f t="shared" si="71"/>
        <v>0</v>
      </c>
    </row>
    <row r="1523" spans="1:15" x14ac:dyDescent="0.25">
      <c r="A1523" s="1" t="str">
        <v>BioLegend</v>
      </c>
      <c r="B1523" s="1">
        <v>3080</v>
      </c>
      <c r="C1523" s="1" t="str">
        <v>EED117403</v>
      </c>
      <c r="D1523" s="2">
        <v>45856</v>
      </c>
      <c r="E1523" s="2">
        <v>45864</v>
      </c>
      <c r="F1523" s="1">
        <v>300406</v>
      </c>
      <c r="G1523" s="1">
        <v>1</v>
      </c>
      <c r="H1523" s="1">
        <v>1</v>
      </c>
      <c r="I1523" s="1">
        <v>0</v>
      </c>
      <c r="J1523" s="1" t="str">
        <v>Banglore</v>
      </c>
      <c r="K1523" s="1">
        <v>0</v>
      </c>
      <c r="L1523" s="1"/>
      <c r="M1523" s="1">
        <f t="shared" si="69"/>
        <v>3080</v>
      </c>
      <c r="N1523" s="1">
        <f t="shared" si="70"/>
        <v>3080</v>
      </c>
      <c r="O1523" s="1">
        <f t="shared" si="71"/>
        <v>0</v>
      </c>
    </row>
    <row r="1524" spans="1:15" x14ac:dyDescent="0.25">
      <c r="A1524" s="1" t="str">
        <v>BioLegend</v>
      </c>
      <c r="B1524" s="1">
        <v>6098.4</v>
      </c>
      <c r="C1524" s="1" t="str">
        <v>EED117403</v>
      </c>
      <c r="D1524" s="2">
        <v>45856</v>
      </c>
      <c r="E1524" s="2">
        <v>45864</v>
      </c>
      <c r="F1524" s="1">
        <v>300408</v>
      </c>
      <c r="G1524" s="1">
        <v>1</v>
      </c>
      <c r="H1524" s="1">
        <v>0</v>
      </c>
      <c r="I1524" s="1">
        <v>1</v>
      </c>
      <c r="J1524" s="1" t="str">
        <v>STOCK</v>
      </c>
      <c r="K1524" s="1" t="str">
        <v>Stock</v>
      </c>
      <c r="L1524" s="1"/>
      <c r="M1524" s="1">
        <f t="shared" si="69"/>
        <v>6098.4</v>
      </c>
      <c r="N1524" s="1">
        <f t="shared" si="70"/>
        <v>0</v>
      </c>
      <c r="O1524" s="1">
        <f t="shared" si="71"/>
        <v>6098.4</v>
      </c>
    </row>
    <row r="1525" spans="1:15" x14ac:dyDescent="0.25">
      <c r="A1525" s="1" t="str">
        <v>BioLegend</v>
      </c>
      <c r="B1525" s="1">
        <v>16508.8</v>
      </c>
      <c r="C1525" s="1" t="str">
        <v>EED117403</v>
      </c>
      <c r="D1525" s="2">
        <v>45856</v>
      </c>
      <c r="E1525" s="2">
        <v>45864</v>
      </c>
      <c r="F1525" s="1">
        <v>300416</v>
      </c>
      <c r="G1525" s="1">
        <v>1</v>
      </c>
      <c r="H1525" s="1">
        <v>1</v>
      </c>
      <c r="I1525" s="1">
        <v>0</v>
      </c>
      <c r="J1525" s="1" t="str">
        <v>Delhi</v>
      </c>
      <c r="K1525" s="1">
        <v>0</v>
      </c>
      <c r="L1525" s="1"/>
      <c r="M1525" s="1">
        <f t="shared" si="69"/>
        <v>16508.8</v>
      </c>
      <c r="N1525" s="1">
        <f t="shared" si="70"/>
        <v>16508.8</v>
      </c>
      <c r="O1525" s="1">
        <f t="shared" si="71"/>
        <v>0</v>
      </c>
    </row>
    <row r="1526" spans="1:15" x14ac:dyDescent="0.25">
      <c r="A1526" s="1" t="str">
        <v>BioLegend</v>
      </c>
      <c r="B1526" s="1">
        <v>17124.8</v>
      </c>
      <c r="C1526" s="1" t="str">
        <v>EED117403</v>
      </c>
      <c r="D1526" s="2">
        <v>45856</v>
      </c>
      <c r="E1526" s="2">
        <v>45864</v>
      </c>
      <c r="F1526" s="1">
        <v>300420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17124.8</v>
      </c>
      <c r="N1526" s="1">
        <f t="shared" si="70"/>
        <v>17124.8</v>
      </c>
      <c r="O1526" s="1">
        <f t="shared" si="71"/>
        <v>0</v>
      </c>
    </row>
    <row r="1527" spans="1:15" x14ac:dyDescent="0.25">
      <c r="A1527" s="1" t="str">
        <v>BioLegend</v>
      </c>
      <c r="B1527" s="1">
        <v>17987.2</v>
      </c>
      <c r="C1527" s="1" t="str">
        <v>EED117403</v>
      </c>
      <c r="D1527" s="2">
        <v>45856</v>
      </c>
      <c r="E1527" s="2">
        <v>45864</v>
      </c>
      <c r="F1527" s="1">
        <v>300426</v>
      </c>
      <c r="G1527" s="1">
        <v>1</v>
      </c>
      <c r="H1527" s="1">
        <v>1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17987.2</v>
      </c>
      <c r="N1527" s="1">
        <f t="shared" si="70"/>
        <v>17987.2</v>
      </c>
      <c r="O1527" s="1">
        <f t="shared" si="71"/>
        <v>0</v>
      </c>
    </row>
    <row r="1528" spans="1:15" x14ac:dyDescent="0.25">
      <c r="A1528" s="1" t="str">
        <v>BioLegend</v>
      </c>
      <c r="B1528" s="1">
        <v>25146</v>
      </c>
      <c r="C1528" s="1" t="str">
        <v>EED117403</v>
      </c>
      <c r="D1528" s="2">
        <v>45856</v>
      </c>
      <c r="E1528" s="2">
        <v>45864</v>
      </c>
      <c r="F1528" s="1">
        <v>300434</v>
      </c>
      <c r="G1528" s="1">
        <v>1</v>
      </c>
      <c r="H1528" s="1">
        <v>1</v>
      </c>
      <c r="I1528" s="1">
        <v>0</v>
      </c>
      <c r="J1528" s="1" t="str">
        <v>Delhi</v>
      </c>
      <c r="K1528" s="1">
        <v>0</v>
      </c>
      <c r="L1528" s="1"/>
      <c r="M1528" s="1">
        <f t="shared" si="69"/>
        <v>25146</v>
      </c>
      <c r="N1528" s="1">
        <f t="shared" si="70"/>
        <v>25146</v>
      </c>
      <c r="O1528" s="1">
        <f t="shared" si="71"/>
        <v>0</v>
      </c>
    </row>
    <row r="1529" spans="1:15" x14ac:dyDescent="0.25">
      <c r="A1529" s="1" t="str">
        <v>BioLegend</v>
      </c>
      <c r="B1529" s="1">
        <v>27258</v>
      </c>
      <c r="C1529" s="1" t="str">
        <v>EED117403</v>
      </c>
      <c r="D1529" s="2">
        <v>45856</v>
      </c>
      <c r="E1529" s="2">
        <v>45864</v>
      </c>
      <c r="F1529" s="1">
        <v>300448</v>
      </c>
      <c r="G1529" s="1">
        <v>1</v>
      </c>
      <c r="H1529" s="1">
        <v>1</v>
      </c>
      <c r="I1529" s="1">
        <v>0</v>
      </c>
      <c r="J1529" s="1" t="str">
        <v>Delhi</v>
      </c>
      <c r="K1529" s="1">
        <v>0</v>
      </c>
      <c r="L1529" s="1"/>
      <c r="M1529" s="1">
        <f t="shared" si="69"/>
        <v>27258</v>
      </c>
      <c r="N1529" s="1">
        <f t="shared" si="70"/>
        <v>27258</v>
      </c>
      <c r="O1529" s="1">
        <f t="shared" si="71"/>
        <v>0</v>
      </c>
    </row>
    <row r="1530" spans="1:15" x14ac:dyDescent="0.25">
      <c r="A1530" s="1" t="str">
        <v>BioLegend</v>
      </c>
      <c r="B1530" s="1">
        <v>1724.8000000000002</v>
      </c>
      <c r="C1530" s="1" t="str">
        <v>EED117403</v>
      </c>
      <c r="D1530" s="2">
        <v>45856</v>
      </c>
      <c r="E1530" s="2">
        <v>45864</v>
      </c>
      <c r="F1530" s="1">
        <v>300507</v>
      </c>
      <c r="G1530" s="1">
        <v>2</v>
      </c>
      <c r="H1530" s="1">
        <v>2</v>
      </c>
      <c r="I1530" s="1">
        <v>0</v>
      </c>
      <c r="J1530" s="1" t="str">
        <v>Gujrat</v>
      </c>
      <c r="K1530" s="1">
        <v>0</v>
      </c>
      <c r="L1530" s="1"/>
      <c r="M1530" s="1">
        <f t="shared" si="69"/>
        <v>3449.6000000000004</v>
      </c>
      <c r="N1530" s="1">
        <f t="shared" si="70"/>
        <v>3449.6000000000004</v>
      </c>
      <c r="O1530" s="1">
        <f t="shared" si="71"/>
        <v>0</v>
      </c>
    </row>
    <row r="1531" spans="1:15" x14ac:dyDescent="0.25">
      <c r="A1531" s="1" t="str">
        <v>BioLegend</v>
      </c>
      <c r="B1531" s="1">
        <v>8808.7999999999993</v>
      </c>
      <c r="C1531" s="1" t="str">
        <v>EED117403</v>
      </c>
      <c r="D1531" s="2">
        <v>45856</v>
      </c>
      <c r="E1531" s="2">
        <v>45864</v>
      </c>
      <c r="F1531" s="1">
        <v>301813</v>
      </c>
      <c r="G1531" s="1">
        <v>1</v>
      </c>
      <c r="H1531" s="1">
        <v>1</v>
      </c>
      <c r="I1531" s="1">
        <v>0</v>
      </c>
      <c r="J1531" s="1" t="str">
        <v>Gujrat</v>
      </c>
      <c r="K1531" s="1">
        <v>0</v>
      </c>
      <c r="L1531" s="1"/>
      <c r="M1531" s="1">
        <f t="shared" si="69"/>
        <v>8808.7999999999993</v>
      </c>
      <c r="N1531" s="1">
        <f t="shared" si="70"/>
        <v>8808.7999999999993</v>
      </c>
      <c r="O1531" s="1">
        <f t="shared" si="71"/>
        <v>0</v>
      </c>
    </row>
    <row r="1532" spans="1:15" x14ac:dyDescent="0.25">
      <c r="A1532" s="1" t="str">
        <v>BioLegend</v>
      </c>
      <c r="B1532" s="1">
        <v>5359.2</v>
      </c>
      <c r="C1532" s="1" t="str">
        <v>EED117403</v>
      </c>
      <c r="D1532" s="2">
        <v>45856</v>
      </c>
      <c r="E1532" s="2">
        <v>45864</v>
      </c>
      <c r="F1532" s="1">
        <v>301817</v>
      </c>
      <c r="G1532" s="1">
        <v>1</v>
      </c>
      <c r="H1532" s="1">
        <v>1</v>
      </c>
      <c r="I1532" s="1">
        <v>0</v>
      </c>
      <c r="J1532" s="1" t="str">
        <v>Delhi</v>
      </c>
      <c r="K1532" s="1">
        <v>0</v>
      </c>
      <c r="L1532" s="1"/>
      <c r="M1532" s="1">
        <f t="shared" si="69"/>
        <v>5359.2</v>
      </c>
      <c r="N1532" s="1">
        <f t="shared" si="70"/>
        <v>5359.2</v>
      </c>
      <c r="O1532" s="1">
        <f t="shared" si="71"/>
        <v>0</v>
      </c>
    </row>
    <row r="1533" spans="1:15" x14ac:dyDescent="0.25">
      <c r="A1533" s="1" t="str">
        <v>BioLegend</v>
      </c>
      <c r="B1533" s="1">
        <v>14352.8</v>
      </c>
      <c r="C1533" s="1" t="str">
        <v>EED117403</v>
      </c>
      <c r="D1533" s="2">
        <v>45856</v>
      </c>
      <c r="E1533" s="2">
        <v>45864</v>
      </c>
      <c r="F1533" s="1">
        <v>302006</v>
      </c>
      <c r="G1533" s="1">
        <v>1</v>
      </c>
      <c r="H1533" s="1">
        <v>1</v>
      </c>
      <c r="I1533" s="1">
        <v>0</v>
      </c>
      <c r="J1533" s="1" t="str">
        <v>Banglore</v>
      </c>
      <c r="K1533" s="1">
        <v>0</v>
      </c>
      <c r="L1533" s="1"/>
      <c r="M1533" s="1">
        <f t="shared" si="69"/>
        <v>14352.8</v>
      </c>
      <c r="N1533" s="1">
        <f t="shared" si="70"/>
        <v>14352.8</v>
      </c>
      <c r="O1533" s="1">
        <f t="shared" si="71"/>
        <v>0</v>
      </c>
    </row>
    <row r="1534" spans="1:15" x14ac:dyDescent="0.25">
      <c r="A1534" s="1" t="str">
        <v>BioLegend</v>
      </c>
      <c r="B1534" s="1">
        <v>25080</v>
      </c>
      <c r="C1534" s="1" t="str">
        <v>EED117403</v>
      </c>
      <c r="D1534" s="2">
        <v>45856</v>
      </c>
      <c r="E1534" s="2">
        <v>45864</v>
      </c>
      <c r="F1534" s="1">
        <v>302340</v>
      </c>
      <c r="G1534" s="1">
        <v>1</v>
      </c>
      <c r="H1534" s="1">
        <v>1</v>
      </c>
      <c r="I1534" s="1">
        <v>0</v>
      </c>
      <c r="J1534" s="1" t="str">
        <v>Delhi</v>
      </c>
      <c r="K1534" s="1">
        <v>0</v>
      </c>
      <c r="L1534" s="1"/>
      <c r="M1534" s="1">
        <f t="shared" si="69"/>
        <v>25080</v>
      </c>
      <c r="N1534" s="1">
        <f t="shared" si="70"/>
        <v>25080</v>
      </c>
      <c r="O1534" s="1">
        <f t="shared" si="71"/>
        <v>0</v>
      </c>
    </row>
    <row r="1535" spans="1:15" x14ac:dyDescent="0.25">
      <c r="A1535" s="1" t="str">
        <v>BioLegend</v>
      </c>
      <c r="B1535" s="1">
        <v>7946.4</v>
      </c>
      <c r="C1535" s="1" t="str">
        <v>EED117403</v>
      </c>
      <c r="D1535" s="2">
        <v>45856</v>
      </c>
      <c r="E1535" s="2">
        <v>45864</v>
      </c>
      <c r="F1535" s="1">
        <v>302607</v>
      </c>
      <c r="G1535" s="1">
        <v>1</v>
      </c>
      <c r="H1535" s="1">
        <v>1</v>
      </c>
      <c r="I1535" s="1">
        <v>0</v>
      </c>
      <c r="J1535" s="1" t="str">
        <v>Gujrat</v>
      </c>
      <c r="K1535" s="1">
        <v>0</v>
      </c>
      <c r="L1535" s="1"/>
      <c r="M1535" s="1">
        <f t="shared" si="69"/>
        <v>7946.4</v>
      </c>
      <c r="N1535" s="1">
        <f t="shared" si="70"/>
        <v>7946.4</v>
      </c>
      <c r="O1535" s="1">
        <f t="shared" si="71"/>
        <v>0</v>
      </c>
    </row>
    <row r="1536" spans="1:15" x14ac:dyDescent="0.25">
      <c r="A1536" s="1" t="str">
        <v>BioLegend</v>
      </c>
      <c r="B1536" s="1">
        <v>8808.7999999999993</v>
      </c>
      <c r="C1536" s="1" t="str">
        <v>EED117403</v>
      </c>
      <c r="D1536" s="2">
        <v>45856</v>
      </c>
      <c r="E1536" s="2">
        <v>45864</v>
      </c>
      <c r="F1536" s="1">
        <v>302611</v>
      </c>
      <c r="G1536" s="1">
        <v>1</v>
      </c>
      <c r="H1536" s="1">
        <v>1</v>
      </c>
      <c r="I1536" s="1">
        <v>0</v>
      </c>
      <c r="J1536" s="1" t="str">
        <v>Delhi</v>
      </c>
      <c r="K1536" s="1">
        <v>0</v>
      </c>
      <c r="L1536" s="1"/>
      <c r="M1536" s="1">
        <f t="shared" si="69"/>
        <v>8808.7999999999993</v>
      </c>
      <c r="N1536" s="1">
        <f t="shared" si="70"/>
        <v>8808.7999999999993</v>
      </c>
      <c r="O1536" s="1">
        <f t="shared" si="71"/>
        <v>0</v>
      </c>
    </row>
    <row r="1537" spans="1:15" x14ac:dyDescent="0.25">
      <c r="A1537" s="1" t="str">
        <v>BioLegend</v>
      </c>
      <c r="B1537" s="1">
        <v>19157.599999999999</v>
      </c>
      <c r="C1537" s="1" t="str">
        <v>EED117403</v>
      </c>
      <c r="D1537" s="2">
        <v>45856</v>
      </c>
      <c r="E1537" s="2">
        <v>45864</v>
      </c>
      <c r="F1537" s="1">
        <v>302614</v>
      </c>
      <c r="G1537" s="1">
        <v>1</v>
      </c>
      <c r="H1537" s="1">
        <v>1</v>
      </c>
      <c r="I1537" s="1">
        <v>0</v>
      </c>
      <c r="J1537" s="1" t="str">
        <v>Banglore</v>
      </c>
      <c r="K1537" s="1">
        <v>0</v>
      </c>
      <c r="L1537" s="1"/>
      <c r="M1537" s="1">
        <f t="shared" si="69"/>
        <v>19157.599999999999</v>
      </c>
      <c r="N1537" s="1">
        <f t="shared" si="70"/>
        <v>19157.599999999999</v>
      </c>
      <c r="O1537" s="1">
        <f t="shared" si="71"/>
        <v>0</v>
      </c>
    </row>
    <row r="1538" spans="1:15" x14ac:dyDescent="0.25">
      <c r="A1538" s="1" t="str">
        <v>BioLegend</v>
      </c>
      <c r="B1538" s="1">
        <v>6776</v>
      </c>
      <c r="C1538" s="1" t="str">
        <v>EED117403</v>
      </c>
      <c r="D1538" s="2">
        <v>45856</v>
      </c>
      <c r="E1538" s="2">
        <v>45864</v>
      </c>
      <c r="F1538" s="1">
        <v>302933</v>
      </c>
      <c r="G1538" s="1">
        <v>1</v>
      </c>
      <c r="H1538" s="1">
        <v>1</v>
      </c>
      <c r="I1538" s="1">
        <v>0</v>
      </c>
      <c r="J1538" s="1" t="str">
        <v>Guntur</v>
      </c>
      <c r="K1538" s="1">
        <v>0</v>
      </c>
      <c r="L1538" s="1"/>
      <c r="M1538" s="1">
        <f t="shared" si="69"/>
        <v>6776</v>
      </c>
      <c r="N1538" s="1">
        <f t="shared" si="70"/>
        <v>6776</v>
      </c>
      <c r="O1538" s="1">
        <f t="shared" si="71"/>
        <v>0</v>
      </c>
    </row>
    <row r="1539" spans="1:15" x14ac:dyDescent="0.25">
      <c r="A1539" s="1" t="str">
        <v>BioLegend</v>
      </c>
      <c r="B1539" s="1">
        <v>15523.2</v>
      </c>
      <c r="C1539" s="1" t="str">
        <v>EED117403</v>
      </c>
      <c r="D1539" s="2">
        <v>45856</v>
      </c>
      <c r="E1539" s="2">
        <v>45864</v>
      </c>
      <c r="F1539" s="1">
        <v>303706</v>
      </c>
      <c r="G1539" s="1">
        <v>1</v>
      </c>
      <c r="H1539" s="1">
        <v>1</v>
      </c>
      <c r="I1539" s="1">
        <v>0</v>
      </c>
      <c r="J1539" s="1" t="str">
        <v>Delhi</v>
      </c>
      <c r="K1539" s="1">
        <v>0</v>
      </c>
      <c r="L1539" s="1"/>
      <c r="M1539" s="1">
        <f t="shared" ref="M1539:M1602" si="72">G1539*B1539</f>
        <v>15523.2</v>
      </c>
      <c r="N1539" s="1">
        <f t="shared" ref="N1539:N1602" si="73">H1539*B1539</f>
        <v>15523.2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22052.799999999999</v>
      </c>
      <c r="C1540" s="1" t="str">
        <v>EED117403</v>
      </c>
      <c r="D1540" s="2">
        <v>45856</v>
      </c>
      <c r="E1540" s="2">
        <v>45864</v>
      </c>
      <c r="F1540" s="1">
        <v>303924</v>
      </c>
      <c r="G1540" s="1">
        <v>1</v>
      </c>
      <c r="H1540" s="1">
        <v>1</v>
      </c>
      <c r="I1540" s="1">
        <v>0</v>
      </c>
      <c r="J1540" s="1" t="str">
        <v>Delhi</v>
      </c>
      <c r="K1540" s="1">
        <v>0</v>
      </c>
      <c r="L1540" s="1"/>
      <c r="M1540" s="1">
        <f t="shared" si="72"/>
        <v>22052.799999999999</v>
      </c>
      <c r="N1540" s="1">
        <f t="shared" si="73"/>
        <v>22052.799999999999</v>
      </c>
      <c r="O1540" s="1">
        <f t="shared" si="74"/>
        <v>0</v>
      </c>
    </row>
    <row r="1541" spans="1:15" x14ac:dyDescent="0.25">
      <c r="A1541" s="1" t="str">
        <v>BioLegend</v>
      </c>
      <c r="B1541" s="1">
        <v>6468</v>
      </c>
      <c r="C1541" s="1" t="str">
        <v>EED117403</v>
      </c>
      <c r="D1541" s="2">
        <v>45856</v>
      </c>
      <c r="E1541" s="2">
        <v>45864</v>
      </c>
      <c r="F1541" s="1">
        <v>304012</v>
      </c>
      <c r="G1541" s="1">
        <v>1</v>
      </c>
      <c r="H1541" s="1">
        <v>1</v>
      </c>
      <c r="I1541" s="1">
        <v>0</v>
      </c>
      <c r="J1541" s="1" t="str">
        <v>Mumbai</v>
      </c>
      <c r="K1541" s="1">
        <v>0</v>
      </c>
      <c r="L1541" s="1"/>
      <c r="M1541" s="1">
        <f t="shared" si="72"/>
        <v>6468</v>
      </c>
      <c r="N1541" s="1">
        <f t="shared" si="73"/>
        <v>6468</v>
      </c>
      <c r="O1541" s="1">
        <f t="shared" si="74"/>
        <v>0</v>
      </c>
    </row>
    <row r="1542" spans="1:15" x14ac:dyDescent="0.25">
      <c r="A1542" s="1" t="str">
        <v>BioLegend</v>
      </c>
      <c r="B1542" s="1">
        <v>16324</v>
      </c>
      <c r="C1542" s="1" t="str">
        <v>EED117403</v>
      </c>
      <c r="D1542" s="2">
        <v>45856</v>
      </c>
      <c r="E1542" s="2">
        <v>45864</v>
      </c>
      <c r="F1542" s="1">
        <v>304024</v>
      </c>
      <c r="G1542" s="1">
        <v>1</v>
      </c>
      <c r="H1542" s="1">
        <v>1</v>
      </c>
      <c r="I1542" s="1">
        <v>0</v>
      </c>
      <c r="J1542" s="1" t="str">
        <v>Banglore</v>
      </c>
      <c r="K1542" s="1">
        <v>0</v>
      </c>
      <c r="L1542" s="1"/>
      <c r="M1542" s="1">
        <f t="shared" si="72"/>
        <v>16324</v>
      </c>
      <c r="N1542" s="1">
        <f t="shared" si="73"/>
        <v>16324</v>
      </c>
      <c r="O1542" s="1">
        <f t="shared" si="74"/>
        <v>0</v>
      </c>
    </row>
    <row r="1543" spans="1:15" x14ac:dyDescent="0.25">
      <c r="A1543" s="1" t="str">
        <v>BioLegend</v>
      </c>
      <c r="B1543" s="1">
        <v>26466</v>
      </c>
      <c r="C1543" s="1" t="str">
        <v>EED117403</v>
      </c>
      <c r="D1543" s="2">
        <v>45856</v>
      </c>
      <c r="E1543" s="2">
        <v>45864</v>
      </c>
      <c r="F1543" s="1">
        <v>304048</v>
      </c>
      <c r="G1543" s="1">
        <v>1</v>
      </c>
      <c r="H1543" s="1">
        <v>1</v>
      </c>
      <c r="I1543" s="1">
        <v>0</v>
      </c>
      <c r="J1543" s="1" t="str">
        <v>Mumbai</v>
      </c>
      <c r="K1543" s="1">
        <v>0</v>
      </c>
      <c r="L1543" s="1"/>
      <c r="M1543" s="1">
        <f t="shared" si="72"/>
        <v>26466</v>
      </c>
      <c r="N1543" s="1">
        <f t="shared" si="73"/>
        <v>26466</v>
      </c>
      <c r="O1543" s="1">
        <f t="shared" si="74"/>
        <v>0</v>
      </c>
    </row>
    <row r="1544" spans="1:15" x14ac:dyDescent="0.25">
      <c r="A1544" s="1" t="str">
        <v>BioLegend</v>
      </c>
      <c r="B1544" s="1">
        <v>26136</v>
      </c>
      <c r="C1544" s="1" t="str">
        <v>EED117403</v>
      </c>
      <c r="D1544" s="2">
        <v>45856</v>
      </c>
      <c r="E1544" s="2">
        <v>45864</v>
      </c>
      <c r="F1544" s="1">
        <v>304050</v>
      </c>
      <c r="G1544" s="1">
        <v>1</v>
      </c>
      <c r="H1544" s="1">
        <v>1</v>
      </c>
      <c r="I1544" s="1">
        <v>0</v>
      </c>
      <c r="J1544" s="1" t="str">
        <v>Delhi</v>
      </c>
      <c r="K1544" s="1">
        <v>0</v>
      </c>
      <c r="L1544" s="1"/>
      <c r="M1544" s="1">
        <f t="shared" si="72"/>
        <v>26136</v>
      </c>
      <c r="N1544" s="1">
        <f t="shared" si="73"/>
        <v>26136</v>
      </c>
      <c r="O1544" s="1">
        <f t="shared" si="74"/>
        <v>0</v>
      </c>
    </row>
    <row r="1545" spans="1:15" x14ac:dyDescent="0.25">
      <c r="A1545" s="1" t="str">
        <v>BioLegend</v>
      </c>
      <c r="B1545" s="1">
        <v>7638.4</v>
      </c>
      <c r="C1545" s="1" t="str">
        <v>EED117403</v>
      </c>
      <c r="D1545" s="2">
        <v>45856</v>
      </c>
      <c r="E1545" s="2">
        <v>45864</v>
      </c>
      <c r="F1545" s="1">
        <v>304119</v>
      </c>
      <c r="G1545" s="1">
        <v>1</v>
      </c>
      <c r="H1545" s="1">
        <v>1</v>
      </c>
      <c r="I1545" s="1">
        <v>0</v>
      </c>
      <c r="J1545" s="1" t="str">
        <v>Delhi</v>
      </c>
      <c r="K1545" s="1">
        <v>0</v>
      </c>
      <c r="L1545" s="1"/>
      <c r="M1545" s="1">
        <f t="shared" si="72"/>
        <v>7638.4</v>
      </c>
      <c r="N1545" s="1">
        <f t="shared" si="73"/>
        <v>7638.4</v>
      </c>
      <c r="O1545" s="1">
        <f t="shared" si="74"/>
        <v>0</v>
      </c>
    </row>
    <row r="1546" spans="1:15" x14ac:dyDescent="0.25">
      <c r="A1546" s="1" t="str">
        <v>BioLegend</v>
      </c>
      <c r="B1546" s="1">
        <v>14256</v>
      </c>
      <c r="C1546" s="1" t="str">
        <v>EED117403</v>
      </c>
      <c r="D1546" s="2">
        <v>45856</v>
      </c>
      <c r="E1546" s="2">
        <v>45864</v>
      </c>
      <c r="F1546" s="1">
        <v>304231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14256</v>
      </c>
      <c r="N1546" s="1">
        <f t="shared" si="73"/>
        <v>14256</v>
      </c>
      <c r="O1546" s="1">
        <f t="shared" si="74"/>
        <v>0</v>
      </c>
    </row>
    <row r="1547" spans="1:15" x14ac:dyDescent="0.25">
      <c r="A1547" s="1" t="str">
        <v>BioLegend</v>
      </c>
      <c r="B1547" s="1">
        <v>21683.200000000001</v>
      </c>
      <c r="C1547" s="1" t="str">
        <v>EED117403</v>
      </c>
      <c r="D1547" s="2">
        <v>45856</v>
      </c>
      <c r="E1547" s="2">
        <v>45864</v>
      </c>
      <c r="F1547" s="1">
        <v>304944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21683.200000000001</v>
      </c>
      <c r="N1547" s="1">
        <f t="shared" si="73"/>
        <v>21683.200000000001</v>
      </c>
      <c r="O1547" s="1">
        <f t="shared" si="74"/>
        <v>0</v>
      </c>
    </row>
    <row r="1548" spans="1:15" x14ac:dyDescent="0.25">
      <c r="A1548" s="1" t="str">
        <v>BioLegend</v>
      </c>
      <c r="B1548" s="1">
        <v>6098.4</v>
      </c>
      <c r="C1548" s="1" t="str">
        <v>EED117403</v>
      </c>
      <c r="D1548" s="2">
        <v>45856</v>
      </c>
      <c r="E1548" s="2">
        <v>45864</v>
      </c>
      <c r="F1548" s="1">
        <v>305207</v>
      </c>
      <c r="G1548" s="1">
        <v>1</v>
      </c>
      <c r="H1548" s="1">
        <v>1</v>
      </c>
      <c r="I1548" s="1">
        <v>0</v>
      </c>
      <c r="J1548" s="1" t="str">
        <v>Delhi</v>
      </c>
      <c r="K1548" s="1">
        <v>0</v>
      </c>
      <c r="L1548" s="1"/>
      <c r="M1548" s="1">
        <f t="shared" si="72"/>
        <v>6098.4</v>
      </c>
      <c r="N1548" s="1">
        <f t="shared" si="73"/>
        <v>6098.4</v>
      </c>
      <c r="O1548" s="1">
        <f t="shared" si="74"/>
        <v>0</v>
      </c>
    </row>
    <row r="1549" spans="1:15" x14ac:dyDescent="0.25">
      <c r="A1549" s="1" t="str">
        <v>BioLegend</v>
      </c>
      <c r="B1549" s="1">
        <v>9424.7999999999993</v>
      </c>
      <c r="C1549" s="1" t="str">
        <v>EED117403</v>
      </c>
      <c r="D1549" s="2">
        <v>45856</v>
      </c>
      <c r="E1549" s="2">
        <v>45864</v>
      </c>
      <c r="F1549" s="1">
        <v>305421</v>
      </c>
      <c r="G1549" s="1">
        <v>1</v>
      </c>
      <c r="H1549" s="1">
        <v>1</v>
      </c>
      <c r="I1549" s="1">
        <v>0</v>
      </c>
      <c r="J1549" s="1" t="str">
        <v>Delhi</v>
      </c>
      <c r="K1549" s="1">
        <v>0</v>
      </c>
      <c r="L1549" s="1"/>
      <c r="M1549" s="1">
        <f t="shared" si="72"/>
        <v>9424.7999999999993</v>
      </c>
      <c r="N1549" s="1">
        <f t="shared" si="73"/>
        <v>9424.7999999999993</v>
      </c>
      <c r="O1549" s="1">
        <f t="shared" si="74"/>
        <v>0</v>
      </c>
    </row>
    <row r="1550" spans="1:15" x14ac:dyDescent="0.25">
      <c r="A1550" s="1" t="str">
        <v>BioLegend</v>
      </c>
      <c r="B1550" s="1">
        <v>25080</v>
      </c>
      <c r="C1550" s="1" t="str">
        <v>EED117403</v>
      </c>
      <c r="D1550" s="2">
        <v>45856</v>
      </c>
      <c r="E1550" s="2">
        <v>45864</v>
      </c>
      <c r="F1550" s="1">
        <v>307646</v>
      </c>
      <c r="G1550" s="1">
        <v>3</v>
      </c>
      <c r="H1550" s="1">
        <v>3</v>
      </c>
      <c r="I1550" s="1">
        <v>0</v>
      </c>
      <c r="J1550" s="1" t="str">
        <v>Mumbai</v>
      </c>
      <c r="K1550" s="1">
        <v>0</v>
      </c>
      <c r="L1550" s="1"/>
      <c r="M1550" s="1">
        <f t="shared" si="72"/>
        <v>75240</v>
      </c>
      <c r="N1550" s="1">
        <f t="shared" si="73"/>
        <v>75240</v>
      </c>
      <c r="O1550" s="1">
        <f t="shared" si="74"/>
        <v>0</v>
      </c>
    </row>
    <row r="1551" spans="1:15" x14ac:dyDescent="0.25">
      <c r="A1551" s="1" t="str">
        <v>BioLegend</v>
      </c>
      <c r="B1551" s="1">
        <v>14190</v>
      </c>
      <c r="C1551" s="1" t="str">
        <v>EED117403</v>
      </c>
      <c r="D1551" s="2">
        <v>45856</v>
      </c>
      <c r="E1551" s="2">
        <v>45864</v>
      </c>
      <c r="F1551" s="1">
        <v>312811</v>
      </c>
      <c r="G1551" s="1">
        <v>1</v>
      </c>
      <c r="H1551" s="1">
        <v>1</v>
      </c>
      <c r="I1551" s="1">
        <v>0</v>
      </c>
      <c r="J1551" s="1" t="str">
        <v>Delhi</v>
      </c>
      <c r="K1551" s="1">
        <v>0</v>
      </c>
      <c r="L1551" s="1"/>
      <c r="M1551" s="1">
        <f t="shared" si="72"/>
        <v>14190</v>
      </c>
      <c r="N1551" s="1">
        <f t="shared" si="73"/>
        <v>14190</v>
      </c>
      <c r="O1551" s="1">
        <f t="shared" si="74"/>
        <v>0</v>
      </c>
    </row>
    <row r="1552" spans="1:15" x14ac:dyDescent="0.25">
      <c r="A1552" s="1" t="str">
        <v>BioLegend</v>
      </c>
      <c r="B1552" s="1">
        <v>28710</v>
      </c>
      <c r="C1552" s="1" t="str">
        <v>EED117403</v>
      </c>
      <c r="D1552" s="2">
        <v>45856</v>
      </c>
      <c r="E1552" s="2">
        <v>45864</v>
      </c>
      <c r="F1552" s="1">
        <v>313238</v>
      </c>
      <c r="G1552" s="1">
        <v>3</v>
      </c>
      <c r="H1552" s="1">
        <v>3</v>
      </c>
      <c r="I1552" s="1">
        <v>0</v>
      </c>
      <c r="J1552" s="1" t="str">
        <v>Mumbai</v>
      </c>
      <c r="K1552" s="1">
        <v>0</v>
      </c>
      <c r="L1552" s="1"/>
      <c r="M1552" s="1">
        <f t="shared" si="72"/>
        <v>86130</v>
      </c>
      <c r="N1552" s="1">
        <f t="shared" si="73"/>
        <v>86130</v>
      </c>
      <c r="O1552" s="1">
        <f t="shared" si="74"/>
        <v>0</v>
      </c>
    </row>
    <row r="1553" spans="1:15" x14ac:dyDescent="0.25">
      <c r="A1553" s="1" t="str">
        <v>BioLegend</v>
      </c>
      <c r="B1553" s="1">
        <v>4065.6000000000004</v>
      </c>
      <c r="C1553" s="1" t="str">
        <v>EED117403</v>
      </c>
      <c r="D1553" s="2">
        <v>45856</v>
      </c>
      <c r="E1553" s="2">
        <v>45864</v>
      </c>
      <c r="F1553" s="1">
        <v>317308</v>
      </c>
      <c r="G1553" s="1">
        <v>1</v>
      </c>
      <c r="H1553" s="1">
        <v>1</v>
      </c>
      <c r="I1553" s="1">
        <v>0</v>
      </c>
      <c r="J1553" s="1" t="str">
        <v>Kolkata</v>
      </c>
      <c r="K1553" s="1">
        <v>0</v>
      </c>
      <c r="L1553" s="1"/>
      <c r="M1553" s="1">
        <f t="shared" si="72"/>
        <v>4065.6000000000004</v>
      </c>
      <c r="N1553" s="1">
        <f t="shared" si="73"/>
        <v>4065.6000000000004</v>
      </c>
      <c r="O1553" s="1">
        <f t="shared" si="74"/>
        <v>0</v>
      </c>
    </row>
    <row r="1554" spans="1:15" x14ac:dyDescent="0.25">
      <c r="A1554" s="1" t="str">
        <v>BioLegend</v>
      </c>
      <c r="B1554" s="1">
        <v>4743.2</v>
      </c>
      <c r="C1554" s="1" t="str">
        <v>EED117403</v>
      </c>
      <c r="D1554" s="2">
        <v>45856</v>
      </c>
      <c r="E1554" s="2">
        <v>45864</v>
      </c>
      <c r="F1554" s="1">
        <v>317318</v>
      </c>
      <c r="G1554" s="1">
        <v>1</v>
      </c>
      <c r="H1554" s="1">
        <v>1</v>
      </c>
      <c r="I1554" s="1">
        <v>0</v>
      </c>
      <c r="J1554" s="1" t="str">
        <v>Kolkata</v>
      </c>
      <c r="K1554" s="1">
        <v>0</v>
      </c>
      <c r="L1554" s="1"/>
      <c r="M1554" s="1">
        <f t="shared" si="72"/>
        <v>4743.2</v>
      </c>
      <c r="N1554" s="1">
        <f t="shared" si="73"/>
        <v>4743.2</v>
      </c>
      <c r="O1554" s="1">
        <f t="shared" si="74"/>
        <v>0</v>
      </c>
    </row>
    <row r="1555" spans="1:15" x14ac:dyDescent="0.25">
      <c r="A1555" s="1" t="str">
        <v>BioLegend</v>
      </c>
      <c r="B1555" s="1">
        <v>6098.4</v>
      </c>
      <c r="C1555" s="1" t="str">
        <v>EED117403</v>
      </c>
      <c r="D1555" s="2">
        <v>45856</v>
      </c>
      <c r="E1555" s="2">
        <v>45864</v>
      </c>
      <c r="F1555" s="1">
        <v>317325</v>
      </c>
      <c r="G1555" s="1">
        <v>1</v>
      </c>
      <c r="H1555" s="1">
        <v>1</v>
      </c>
      <c r="I1555" s="1">
        <v>0</v>
      </c>
      <c r="J1555" s="1" t="str">
        <v>Guntur</v>
      </c>
      <c r="K1555" s="1">
        <v>0</v>
      </c>
      <c r="L1555" s="1"/>
      <c r="M1555" s="1">
        <f t="shared" si="72"/>
        <v>6098.4</v>
      </c>
      <c r="N1555" s="1">
        <f t="shared" si="73"/>
        <v>6098.4</v>
      </c>
      <c r="O1555" s="1">
        <f t="shared" si="74"/>
        <v>0</v>
      </c>
    </row>
    <row r="1556" spans="1:15" x14ac:dyDescent="0.25">
      <c r="A1556" s="1" t="str">
        <v>BioLegend</v>
      </c>
      <c r="B1556" s="1">
        <v>11220</v>
      </c>
      <c r="C1556" s="1" t="str">
        <v>EED117403</v>
      </c>
      <c r="D1556" s="2">
        <v>45856</v>
      </c>
      <c r="E1556" s="2">
        <v>45864</v>
      </c>
      <c r="F1556" s="1">
        <v>317343</v>
      </c>
      <c r="G1556" s="1">
        <v>1</v>
      </c>
      <c r="H1556" s="1">
        <v>1</v>
      </c>
      <c r="I1556" s="1">
        <v>0</v>
      </c>
      <c r="J1556" s="1" t="str">
        <v>Delhi</v>
      </c>
      <c r="K1556" s="1">
        <v>0</v>
      </c>
      <c r="L1556" s="1"/>
      <c r="M1556" s="1">
        <f t="shared" si="72"/>
        <v>11220</v>
      </c>
      <c r="N1556" s="1">
        <f t="shared" si="73"/>
        <v>11220</v>
      </c>
      <c r="O1556" s="1">
        <f t="shared" si="74"/>
        <v>0</v>
      </c>
    </row>
    <row r="1557" spans="1:15" x14ac:dyDescent="0.25">
      <c r="A1557" s="1" t="str">
        <v>BioLegend</v>
      </c>
      <c r="B1557" s="1">
        <v>11616</v>
      </c>
      <c r="C1557" s="1" t="str">
        <v>EED117403</v>
      </c>
      <c r="D1557" s="2">
        <v>45856</v>
      </c>
      <c r="E1557" s="2">
        <v>45864</v>
      </c>
      <c r="F1557" s="1">
        <v>317443</v>
      </c>
      <c r="G1557" s="1">
        <v>1</v>
      </c>
      <c r="H1557" s="1">
        <v>1</v>
      </c>
      <c r="I1557" s="1">
        <v>0</v>
      </c>
      <c r="J1557" s="1" t="str">
        <v>Delhi</v>
      </c>
      <c r="K1557" s="1">
        <v>0</v>
      </c>
      <c r="L1557" s="1"/>
      <c r="M1557" s="1">
        <f t="shared" si="72"/>
        <v>11616</v>
      </c>
      <c r="N1557" s="1">
        <f t="shared" si="73"/>
        <v>11616</v>
      </c>
      <c r="O1557" s="1">
        <f t="shared" si="74"/>
        <v>0</v>
      </c>
    </row>
    <row r="1558" spans="1:15" x14ac:dyDescent="0.25">
      <c r="A1558" s="1" t="str">
        <v>BioLegend</v>
      </c>
      <c r="B1558" s="1">
        <v>26862</v>
      </c>
      <c r="C1558" s="1" t="str">
        <v>EED117403</v>
      </c>
      <c r="D1558" s="2">
        <v>45856</v>
      </c>
      <c r="E1558" s="2">
        <v>45864</v>
      </c>
      <c r="F1558" s="1">
        <v>318340</v>
      </c>
      <c r="G1558" s="1">
        <v>2</v>
      </c>
      <c r="H1558" s="1">
        <v>2</v>
      </c>
      <c r="I1558" s="1">
        <v>0</v>
      </c>
      <c r="J1558" s="1" t="str">
        <v>Banglore</v>
      </c>
      <c r="K1558" s="1">
        <v>0</v>
      </c>
      <c r="L1558" s="1"/>
      <c r="M1558" s="1">
        <f t="shared" si="72"/>
        <v>53724</v>
      </c>
      <c r="N1558" s="1">
        <f t="shared" si="73"/>
        <v>53724</v>
      </c>
      <c r="O1558" s="1">
        <f t="shared" si="74"/>
        <v>0</v>
      </c>
    </row>
    <row r="1559" spans="1:15" x14ac:dyDescent="0.25">
      <c r="A1559" s="1" t="str">
        <v>BioLegend</v>
      </c>
      <c r="B1559" s="1">
        <v>10164</v>
      </c>
      <c r="C1559" s="1" t="str">
        <v>EED117403</v>
      </c>
      <c r="D1559" s="2">
        <v>45856</v>
      </c>
      <c r="E1559" s="2">
        <v>45864</v>
      </c>
      <c r="F1559" s="1">
        <v>320113</v>
      </c>
      <c r="G1559" s="1">
        <v>1</v>
      </c>
      <c r="H1559" s="1">
        <v>1</v>
      </c>
      <c r="I1559" s="1">
        <v>0</v>
      </c>
      <c r="J1559" s="1" t="str">
        <v>Delhi</v>
      </c>
      <c r="K1559" s="1">
        <v>0</v>
      </c>
      <c r="L1559" s="1"/>
      <c r="M1559" s="1">
        <f t="shared" si="72"/>
        <v>10164</v>
      </c>
      <c r="N1559" s="1">
        <f t="shared" si="73"/>
        <v>10164</v>
      </c>
      <c r="O1559" s="1">
        <f t="shared" si="74"/>
        <v>0</v>
      </c>
    </row>
    <row r="1560" spans="1:15" x14ac:dyDescent="0.25">
      <c r="A1560" s="1" t="str">
        <v>BioLegend</v>
      </c>
      <c r="B1560" s="1">
        <v>10164</v>
      </c>
      <c r="C1560" s="1" t="str">
        <v>EED117403</v>
      </c>
      <c r="D1560" s="2">
        <v>45856</v>
      </c>
      <c r="E1560" s="2">
        <v>45864</v>
      </c>
      <c r="F1560" s="1">
        <v>320211</v>
      </c>
      <c r="G1560" s="1">
        <v>1</v>
      </c>
      <c r="H1560" s="1">
        <v>1</v>
      </c>
      <c r="I1560" s="1">
        <v>0</v>
      </c>
      <c r="J1560" s="1" t="str">
        <v>Gujrat</v>
      </c>
      <c r="K1560" s="1">
        <v>0</v>
      </c>
      <c r="L1560" s="1"/>
      <c r="M1560" s="1">
        <f t="shared" si="72"/>
        <v>10164</v>
      </c>
      <c r="N1560" s="1">
        <f t="shared" si="73"/>
        <v>10164</v>
      </c>
      <c r="O1560" s="1">
        <f t="shared" si="74"/>
        <v>0</v>
      </c>
    </row>
    <row r="1561" spans="1:15" x14ac:dyDescent="0.25">
      <c r="A1561" s="1" t="str">
        <v>BioLegend</v>
      </c>
      <c r="B1561" s="1">
        <v>16508.8</v>
      </c>
      <c r="C1561" s="1" t="str">
        <v>EED117403</v>
      </c>
      <c r="D1561" s="2">
        <v>45856</v>
      </c>
      <c r="E1561" s="2">
        <v>45864</v>
      </c>
      <c r="F1561" s="1">
        <v>320806</v>
      </c>
      <c r="G1561" s="1">
        <v>2</v>
      </c>
      <c r="H1561" s="1">
        <v>2</v>
      </c>
      <c r="I1561" s="1">
        <v>0</v>
      </c>
      <c r="J1561" s="1" t="str">
        <v>Banglore</v>
      </c>
      <c r="K1561" s="1">
        <v>0</v>
      </c>
      <c r="L1561" s="1"/>
      <c r="M1561" s="1">
        <f t="shared" si="72"/>
        <v>33017.599999999999</v>
      </c>
      <c r="N1561" s="1">
        <f t="shared" si="73"/>
        <v>33017.599999999999</v>
      </c>
      <c r="O1561" s="1">
        <f t="shared" si="74"/>
        <v>0</v>
      </c>
    </row>
    <row r="1562" spans="1:15" x14ac:dyDescent="0.25">
      <c r="A1562" s="1" t="str">
        <v>BioLegend</v>
      </c>
      <c r="B1562" s="1">
        <v>23100</v>
      </c>
      <c r="C1562" s="1" t="str">
        <v>EED117403</v>
      </c>
      <c r="D1562" s="2">
        <v>45856</v>
      </c>
      <c r="E1562" s="2">
        <v>45864</v>
      </c>
      <c r="F1562" s="1">
        <v>325124</v>
      </c>
      <c r="G1562" s="1">
        <v>1</v>
      </c>
      <c r="H1562" s="1">
        <v>1</v>
      </c>
      <c r="I1562" s="1">
        <v>0</v>
      </c>
      <c r="J1562" s="1" t="str">
        <v>Banglore</v>
      </c>
      <c r="K1562" s="1">
        <v>0</v>
      </c>
      <c r="L1562" s="1"/>
      <c r="M1562" s="1">
        <f t="shared" si="72"/>
        <v>23100</v>
      </c>
      <c r="N1562" s="1">
        <f t="shared" si="73"/>
        <v>23100</v>
      </c>
      <c r="O1562" s="1">
        <f t="shared" si="74"/>
        <v>0</v>
      </c>
    </row>
    <row r="1563" spans="1:15" x14ac:dyDescent="0.25">
      <c r="A1563" s="1" t="str">
        <v>BioLegend</v>
      </c>
      <c r="B1563" s="1">
        <v>28314</v>
      </c>
      <c r="C1563" s="1" t="str">
        <v>EED117403</v>
      </c>
      <c r="D1563" s="2">
        <v>45856</v>
      </c>
      <c r="E1563" s="2">
        <v>45864</v>
      </c>
      <c r="F1563" s="1">
        <v>328638</v>
      </c>
      <c r="G1563" s="1">
        <v>2</v>
      </c>
      <c r="H1563" s="1">
        <v>2</v>
      </c>
      <c r="I1563" s="1">
        <v>0</v>
      </c>
      <c r="J1563" s="1" t="str">
        <v>Hyderabad</v>
      </c>
      <c r="K1563" s="1">
        <v>0</v>
      </c>
      <c r="L1563" s="1"/>
      <c r="M1563" s="1">
        <f t="shared" si="72"/>
        <v>56628</v>
      </c>
      <c r="N1563" s="1">
        <f t="shared" si="73"/>
        <v>56628</v>
      </c>
      <c r="O1563" s="1">
        <f t="shared" si="74"/>
        <v>0</v>
      </c>
    </row>
    <row r="1564" spans="1:15" x14ac:dyDescent="0.25">
      <c r="A1564" s="1" t="str">
        <v>BioLegend</v>
      </c>
      <c r="B1564" s="1">
        <v>15642</v>
      </c>
      <c r="C1564" s="1" t="str">
        <v>EED117403</v>
      </c>
      <c r="D1564" s="2">
        <v>45856</v>
      </c>
      <c r="E1564" s="2">
        <v>45864</v>
      </c>
      <c r="F1564" s="1">
        <v>329929</v>
      </c>
      <c r="G1564" s="1">
        <v>1</v>
      </c>
      <c r="H1564" s="1">
        <v>1</v>
      </c>
      <c r="I1564" s="1">
        <v>0</v>
      </c>
      <c r="J1564" s="1" t="str">
        <v>Delhi</v>
      </c>
      <c r="K1564" s="1">
        <v>0</v>
      </c>
      <c r="L1564" s="1"/>
      <c r="M1564" s="1">
        <f t="shared" si="72"/>
        <v>15642</v>
      </c>
      <c r="N1564" s="1">
        <f t="shared" si="73"/>
        <v>15642</v>
      </c>
      <c r="O1564" s="1">
        <f t="shared" si="74"/>
        <v>0</v>
      </c>
    </row>
    <row r="1565" spans="1:15" x14ac:dyDescent="0.25">
      <c r="A1565" s="1" t="str">
        <v>BioLegend</v>
      </c>
      <c r="B1565" s="1">
        <v>14190</v>
      </c>
      <c r="C1565" s="1" t="str">
        <v>EED117403</v>
      </c>
      <c r="D1565" s="2">
        <v>45856</v>
      </c>
      <c r="E1565" s="2">
        <v>45864</v>
      </c>
      <c r="F1565" s="1">
        <v>331927</v>
      </c>
      <c r="G1565" s="1">
        <v>1</v>
      </c>
      <c r="H1565" s="1">
        <v>1</v>
      </c>
      <c r="I1565" s="1">
        <v>0</v>
      </c>
      <c r="J1565" s="1" t="str">
        <v>Banglore</v>
      </c>
      <c r="K1565" s="1">
        <v>0</v>
      </c>
      <c r="L1565" s="1"/>
      <c r="M1565" s="1">
        <f t="shared" si="72"/>
        <v>14190</v>
      </c>
      <c r="N1565" s="1">
        <f t="shared" si="73"/>
        <v>14190</v>
      </c>
      <c r="O1565" s="1">
        <f t="shared" si="74"/>
        <v>0</v>
      </c>
    </row>
    <row r="1566" spans="1:15" x14ac:dyDescent="0.25">
      <c r="A1566" s="1" t="str">
        <v>BioLegend</v>
      </c>
      <c r="B1566" s="1">
        <v>12012</v>
      </c>
      <c r="C1566" s="1" t="str">
        <v>EED117403</v>
      </c>
      <c r="D1566" s="2">
        <v>45856</v>
      </c>
      <c r="E1566" s="2">
        <v>45864</v>
      </c>
      <c r="F1566" s="1">
        <v>334329</v>
      </c>
      <c r="G1566" s="1">
        <v>1</v>
      </c>
      <c r="H1566" s="1">
        <v>1</v>
      </c>
      <c r="I1566" s="1">
        <v>0</v>
      </c>
      <c r="J1566" s="1" t="str">
        <v>Delhi</v>
      </c>
      <c r="K1566" s="1">
        <v>0</v>
      </c>
      <c r="L1566" s="1"/>
      <c r="M1566" s="1">
        <f t="shared" si="72"/>
        <v>12012</v>
      </c>
      <c r="N1566" s="1">
        <f t="shared" si="73"/>
        <v>12012</v>
      </c>
      <c r="O1566" s="1">
        <f t="shared" si="74"/>
        <v>0</v>
      </c>
    </row>
    <row r="1567" spans="1:15" x14ac:dyDescent="0.25">
      <c r="A1567" s="1" t="str">
        <v>BioLegend</v>
      </c>
      <c r="B1567" s="1">
        <v>8377.6</v>
      </c>
      <c r="C1567" s="1" t="str">
        <v>EED117403</v>
      </c>
      <c r="D1567" s="2">
        <v>45856</v>
      </c>
      <c r="E1567" s="2">
        <v>45864</v>
      </c>
      <c r="F1567" s="1">
        <v>339011</v>
      </c>
      <c r="G1567" s="1">
        <v>1</v>
      </c>
      <c r="H1567" s="1">
        <v>1</v>
      </c>
      <c r="I1567" s="1">
        <v>0</v>
      </c>
      <c r="J1567" s="1" t="str">
        <v>Kolkata</v>
      </c>
      <c r="K1567" s="1">
        <v>0</v>
      </c>
      <c r="L1567" s="1"/>
      <c r="M1567" s="1">
        <f t="shared" si="72"/>
        <v>8377.6</v>
      </c>
      <c r="N1567" s="1">
        <f t="shared" si="73"/>
        <v>8377.6</v>
      </c>
      <c r="O1567" s="1">
        <f t="shared" si="74"/>
        <v>0</v>
      </c>
    </row>
    <row r="1568" spans="1:15" x14ac:dyDescent="0.25">
      <c r="A1568" s="1" t="str">
        <v>BioLegend</v>
      </c>
      <c r="B1568" s="1">
        <v>28710</v>
      </c>
      <c r="C1568" s="1" t="str">
        <v>EED117403</v>
      </c>
      <c r="D1568" s="2">
        <v>45856</v>
      </c>
      <c r="E1568" s="2">
        <v>45864</v>
      </c>
      <c r="F1568" s="1">
        <v>341628</v>
      </c>
      <c r="G1568" s="1">
        <v>1</v>
      </c>
      <c r="H1568" s="1">
        <v>1</v>
      </c>
      <c r="I1568" s="1">
        <v>0</v>
      </c>
      <c r="J1568" s="1" t="str">
        <v>Delhi</v>
      </c>
      <c r="K1568" s="1">
        <v>0</v>
      </c>
      <c r="L1568" s="1"/>
      <c r="M1568" s="1">
        <f t="shared" si="72"/>
        <v>28710</v>
      </c>
      <c r="N1568" s="1">
        <f t="shared" si="73"/>
        <v>28710</v>
      </c>
      <c r="O1568" s="1">
        <f t="shared" si="74"/>
        <v>0</v>
      </c>
    </row>
    <row r="1569" spans="1:15" x14ac:dyDescent="0.25">
      <c r="A1569" s="1" t="str">
        <v>BioLegend</v>
      </c>
      <c r="B1569" s="1">
        <v>13266</v>
      </c>
      <c r="C1569" s="1" t="str">
        <v>EED117403</v>
      </c>
      <c r="D1569" s="2">
        <v>45856</v>
      </c>
      <c r="E1569" s="2">
        <v>45864</v>
      </c>
      <c r="F1569" s="1">
        <v>344741</v>
      </c>
      <c r="G1569" s="1">
        <v>1</v>
      </c>
      <c r="H1569" s="1">
        <v>1</v>
      </c>
      <c r="I1569" s="1">
        <v>0</v>
      </c>
      <c r="J1569" s="1" t="str">
        <v>Delhi</v>
      </c>
      <c r="K1569" s="1">
        <v>0</v>
      </c>
      <c r="L1569" s="1"/>
      <c r="M1569" s="1">
        <f t="shared" si="72"/>
        <v>13266</v>
      </c>
      <c r="N1569" s="1">
        <f t="shared" si="73"/>
        <v>13266</v>
      </c>
      <c r="O1569" s="1">
        <f t="shared" si="74"/>
        <v>0</v>
      </c>
    </row>
    <row r="1570" spans="1:15" x14ac:dyDescent="0.25">
      <c r="A1570" s="1" t="str">
        <v>BioLegend</v>
      </c>
      <c r="B1570" s="1">
        <v>22176</v>
      </c>
      <c r="C1570" s="1" t="str">
        <v>EED117403</v>
      </c>
      <c r="D1570" s="2">
        <v>45856</v>
      </c>
      <c r="E1570" s="2">
        <v>45864</v>
      </c>
      <c r="F1570" s="1">
        <v>345006</v>
      </c>
      <c r="G1570" s="1">
        <v>1</v>
      </c>
      <c r="H1570" s="1">
        <v>1</v>
      </c>
      <c r="I1570" s="1">
        <v>0</v>
      </c>
      <c r="J1570" s="1" t="str">
        <v>Banglore</v>
      </c>
      <c r="K1570" s="1">
        <v>0</v>
      </c>
      <c r="L1570" s="1"/>
      <c r="M1570" s="1">
        <f t="shared" si="72"/>
        <v>22176</v>
      </c>
      <c r="N1570" s="1">
        <f t="shared" si="73"/>
        <v>22176</v>
      </c>
      <c r="O1570" s="1">
        <f t="shared" si="74"/>
        <v>0</v>
      </c>
    </row>
    <row r="1571" spans="1:15" x14ac:dyDescent="0.25">
      <c r="A1571" s="1" t="str">
        <v>BioLegend</v>
      </c>
      <c r="B1571" s="1">
        <v>23531.199999999997</v>
      </c>
      <c r="C1571" s="1" t="str">
        <v>EED117403</v>
      </c>
      <c r="D1571" s="2">
        <v>45856</v>
      </c>
      <c r="E1571" s="2">
        <v>45864</v>
      </c>
      <c r="F1571" s="1">
        <v>353054</v>
      </c>
      <c r="G1571" s="1">
        <v>2</v>
      </c>
      <c r="H1571" s="1">
        <v>2</v>
      </c>
      <c r="I1571" s="1">
        <v>0</v>
      </c>
      <c r="J1571" s="1" t="str">
        <v>Hyderabad</v>
      </c>
      <c r="K1571" s="1">
        <v>0</v>
      </c>
      <c r="L1571" s="1"/>
      <c r="M1571" s="1">
        <f t="shared" si="72"/>
        <v>47062.399999999994</v>
      </c>
      <c r="N1571" s="1">
        <f t="shared" si="73"/>
        <v>47062.399999999994</v>
      </c>
      <c r="O1571" s="1">
        <f t="shared" si="74"/>
        <v>0</v>
      </c>
    </row>
    <row r="1572" spans="1:15" x14ac:dyDescent="0.25">
      <c r="A1572" s="1" t="str">
        <v>BioLegend</v>
      </c>
      <c r="B1572" s="1">
        <v>20636</v>
      </c>
      <c r="C1572" s="1" t="str">
        <v>EED117403</v>
      </c>
      <c r="D1572" s="2">
        <v>45856</v>
      </c>
      <c r="E1572" s="2">
        <v>45864</v>
      </c>
      <c r="F1572" s="1">
        <v>353712</v>
      </c>
      <c r="G1572" s="1">
        <v>1</v>
      </c>
      <c r="H1572" s="1">
        <v>1</v>
      </c>
      <c r="I1572" s="1">
        <v>0</v>
      </c>
      <c r="J1572" s="1" t="str">
        <v>Banglore</v>
      </c>
      <c r="K1572" s="1">
        <v>0</v>
      </c>
      <c r="L1572" s="1"/>
      <c r="M1572" s="1">
        <f t="shared" si="72"/>
        <v>20636</v>
      </c>
      <c r="N1572" s="1">
        <f t="shared" si="73"/>
        <v>20636</v>
      </c>
      <c r="O1572" s="1">
        <f t="shared" si="74"/>
        <v>0</v>
      </c>
    </row>
    <row r="1573" spans="1:15" x14ac:dyDescent="0.25">
      <c r="A1573" s="1" t="str">
        <v>BioLegend</v>
      </c>
      <c r="B1573" s="1">
        <v>28710</v>
      </c>
      <c r="C1573" s="1" t="str">
        <v>EED117403</v>
      </c>
      <c r="D1573" s="2">
        <v>45856</v>
      </c>
      <c r="E1573" s="2">
        <v>45864</v>
      </c>
      <c r="F1573" s="1">
        <v>358610</v>
      </c>
      <c r="G1573" s="1">
        <v>1</v>
      </c>
      <c r="H1573" s="1">
        <v>1</v>
      </c>
      <c r="I1573" s="1">
        <v>0</v>
      </c>
      <c r="J1573" s="1" t="str">
        <v>Delhi</v>
      </c>
      <c r="K1573" s="1">
        <v>0</v>
      </c>
      <c r="L1573" s="1"/>
      <c r="M1573" s="1">
        <f t="shared" si="72"/>
        <v>28710</v>
      </c>
      <c r="N1573" s="1">
        <f t="shared" si="73"/>
        <v>28710</v>
      </c>
      <c r="O1573" s="1">
        <f t="shared" si="74"/>
        <v>0</v>
      </c>
    </row>
    <row r="1574" spans="1:15" x14ac:dyDescent="0.25">
      <c r="A1574" s="1" t="str">
        <v>BioLegend</v>
      </c>
      <c r="B1574" s="1">
        <v>20820.8</v>
      </c>
      <c r="C1574" s="1" t="str">
        <v>EED117403</v>
      </c>
      <c r="D1574" s="2">
        <v>45856</v>
      </c>
      <c r="E1574" s="2">
        <v>45864</v>
      </c>
      <c r="F1574" s="1">
        <v>359610</v>
      </c>
      <c r="G1574" s="1">
        <v>1</v>
      </c>
      <c r="H1574" s="1">
        <v>1</v>
      </c>
      <c r="I1574" s="1">
        <v>0</v>
      </c>
      <c r="J1574" s="1" t="str">
        <v>Chandigarh</v>
      </c>
      <c r="K1574" s="1">
        <v>0</v>
      </c>
      <c r="L1574" s="1"/>
      <c r="M1574" s="1">
        <f t="shared" si="72"/>
        <v>20820.8</v>
      </c>
      <c r="N1574" s="1">
        <f t="shared" si="73"/>
        <v>20820.8</v>
      </c>
      <c r="O1574" s="1">
        <f t="shared" si="74"/>
        <v>0</v>
      </c>
    </row>
    <row r="1575" spans="1:15" x14ac:dyDescent="0.25">
      <c r="A1575" s="1" t="str">
        <v>BioLegend</v>
      </c>
      <c r="B1575" s="1">
        <v>16139.2</v>
      </c>
      <c r="C1575" s="1" t="str">
        <v>EED117403</v>
      </c>
      <c r="D1575" s="2">
        <v>45856</v>
      </c>
      <c r="E1575" s="2">
        <v>45864</v>
      </c>
      <c r="F1575" s="1">
        <v>362508</v>
      </c>
      <c r="G1575" s="1">
        <v>1</v>
      </c>
      <c r="H1575" s="1">
        <v>1</v>
      </c>
      <c r="I1575" s="1">
        <v>0</v>
      </c>
      <c r="J1575" s="1" t="str">
        <v>Kolkata</v>
      </c>
      <c r="K1575" s="1">
        <v>0</v>
      </c>
      <c r="L1575" s="1"/>
      <c r="M1575" s="1">
        <f t="shared" si="72"/>
        <v>16139.2</v>
      </c>
      <c r="N1575" s="1">
        <f t="shared" si="73"/>
        <v>16139.2</v>
      </c>
      <c r="O1575" s="1">
        <f t="shared" si="74"/>
        <v>0</v>
      </c>
    </row>
    <row r="1576" spans="1:15" x14ac:dyDescent="0.25">
      <c r="A1576" s="1" t="str">
        <v>BioLegend</v>
      </c>
      <c r="B1576" s="1">
        <v>26796</v>
      </c>
      <c r="C1576" s="1" t="str">
        <v>EED117403</v>
      </c>
      <c r="D1576" s="2">
        <v>45856</v>
      </c>
      <c r="E1576" s="2">
        <v>45864</v>
      </c>
      <c r="F1576" s="1">
        <v>363022</v>
      </c>
      <c r="G1576" s="1">
        <v>1</v>
      </c>
      <c r="H1576" s="1">
        <v>1</v>
      </c>
      <c r="I1576" s="1">
        <v>0</v>
      </c>
      <c r="J1576" s="1" t="str">
        <v>Mumbai</v>
      </c>
      <c r="K1576" s="1">
        <v>0</v>
      </c>
      <c r="L1576" s="1"/>
      <c r="M1576" s="1">
        <f t="shared" si="72"/>
        <v>26796</v>
      </c>
      <c r="N1576" s="1">
        <f t="shared" si="73"/>
        <v>26796</v>
      </c>
      <c r="O1576" s="1">
        <f t="shared" si="74"/>
        <v>0</v>
      </c>
    </row>
    <row r="1577" spans="1:15" x14ac:dyDescent="0.25">
      <c r="A1577" s="1" t="str">
        <v>BioLegend</v>
      </c>
      <c r="B1577" s="1">
        <v>22792</v>
      </c>
      <c r="C1577" s="1" t="str">
        <v>EED117403</v>
      </c>
      <c r="D1577" s="2">
        <v>45856</v>
      </c>
      <c r="E1577" s="2">
        <v>45864</v>
      </c>
      <c r="F1577" s="1">
        <v>363210</v>
      </c>
      <c r="G1577" s="1">
        <v>1</v>
      </c>
      <c r="H1577" s="1">
        <v>1</v>
      </c>
      <c r="I1577" s="1">
        <v>0</v>
      </c>
      <c r="J1577" s="1" t="str">
        <v>Delhi</v>
      </c>
      <c r="K1577" s="1">
        <v>0</v>
      </c>
      <c r="L1577" s="1"/>
      <c r="M1577" s="1">
        <f t="shared" si="72"/>
        <v>22792</v>
      </c>
      <c r="N1577" s="1">
        <f t="shared" si="73"/>
        <v>22792</v>
      </c>
      <c r="O1577" s="1">
        <f t="shared" si="74"/>
        <v>0</v>
      </c>
    </row>
    <row r="1578" spans="1:15" x14ac:dyDescent="0.25">
      <c r="A1578" s="1" t="str">
        <v>BioLegend</v>
      </c>
      <c r="B1578" s="1">
        <v>21375.200000000001</v>
      </c>
      <c r="C1578" s="1" t="str">
        <v>EED117403</v>
      </c>
      <c r="D1578" s="2">
        <v>45856</v>
      </c>
      <c r="E1578" s="2">
        <v>45864</v>
      </c>
      <c r="F1578" s="1">
        <v>363804</v>
      </c>
      <c r="G1578" s="1">
        <v>1</v>
      </c>
      <c r="H1578" s="1">
        <v>1</v>
      </c>
      <c r="I1578" s="1">
        <v>0</v>
      </c>
      <c r="J1578" s="1" t="str">
        <v>Banglore</v>
      </c>
      <c r="K1578" s="1">
        <v>0</v>
      </c>
      <c r="L1578" s="1"/>
      <c r="M1578" s="1">
        <f t="shared" si="72"/>
        <v>21375.200000000001</v>
      </c>
      <c r="N1578" s="1">
        <f t="shared" si="73"/>
        <v>21375.200000000001</v>
      </c>
      <c r="O1578" s="1">
        <f t="shared" si="74"/>
        <v>0</v>
      </c>
    </row>
    <row r="1579" spans="1:15" x14ac:dyDescent="0.25">
      <c r="A1579" s="1" t="str">
        <v>BioLegend</v>
      </c>
      <c r="B1579" s="1">
        <v>26532</v>
      </c>
      <c r="C1579" s="1" t="str">
        <v>EED117403</v>
      </c>
      <c r="D1579" s="2">
        <v>45856</v>
      </c>
      <c r="E1579" s="2">
        <v>45864</v>
      </c>
      <c r="F1579" s="1">
        <v>367422</v>
      </c>
      <c r="G1579" s="1">
        <v>1</v>
      </c>
      <c r="H1579" s="1">
        <v>1</v>
      </c>
      <c r="I1579" s="1">
        <v>0</v>
      </c>
      <c r="J1579" s="1" t="str">
        <v>Delhi</v>
      </c>
      <c r="K1579" s="1">
        <v>0</v>
      </c>
      <c r="L1579" s="1"/>
      <c r="M1579" s="1">
        <f t="shared" si="72"/>
        <v>26532</v>
      </c>
      <c r="N1579" s="1">
        <f t="shared" si="73"/>
        <v>26532</v>
      </c>
      <c r="O1579" s="1">
        <f t="shared" si="74"/>
        <v>0</v>
      </c>
    </row>
    <row r="1580" spans="1:15" x14ac:dyDescent="0.25">
      <c r="A1580" s="1" t="str">
        <v>BioLegend</v>
      </c>
      <c r="B1580" s="1">
        <v>22792</v>
      </c>
      <c r="C1580" s="1" t="str">
        <v>EED117403</v>
      </c>
      <c r="D1580" s="2">
        <v>45856</v>
      </c>
      <c r="E1580" s="2">
        <v>45864</v>
      </c>
      <c r="F1580" s="1">
        <v>367730</v>
      </c>
      <c r="G1580" s="1">
        <v>1</v>
      </c>
      <c r="H1580" s="1">
        <v>1</v>
      </c>
      <c r="I1580" s="1">
        <v>0</v>
      </c>
      <c r="J1580" s="1" t="str">
        <v>Banglore</v>
      </c>
      <c r="K1580" s="1">
        <v>0</v>
      </c>
      <c r="L1580" s="1"/>
      <c r="M1580" s="1">
        <f t="shared" si="72"/>
        <v>22792</v>
      </c>
      <c r="N1580" s="1">
        <f t="shared" si="73"/>
        <v>22792</v>
      </c>
      <c r="O1580" s="1">
        <f t="shared" si="74"/>
        <v>0</v>
      </c>
    </row>
    <row r="1581" spans="1:15" x14ac:dyDescent="0.25">
      <c r="A1581" s="1" t="str">
        <v>BioLegend</v>
      </c>
      <c r="B1581" s="1">
        <v>26862</v>
      </c>
      <c r="C1581" s="1" t="str">
        <v>EED117403</v>
      </c>
      <c r="D1581" s="2">
        <v>45856</v>
      </c>
      <c r="E1581" s="2">
        <v>45864</v>
      </c>
      <c r="F1581" s="1">
        <v>368526</v>
      </c>
      <c r="G1581" s="1">
        <v>1</v>
      </c>
      <c r="H1581" s="1">
        <v>1</v>
      </c>
      <c r="I1581" s="1">
        <v>0</v>
      </c>
      <c r="J1581" s="1" t="str">
        <v>Delhi</v>
      </c>
      <c r="K1581" s="1">
        <v>0</v>
      </c>
      <c r="L1581" s="1"/>
      <c r="M1581" s="1">
        <f t="shared" si="72"/>
        <v>26862</v>
      </c>
      <c r="N1581" s="1">
        <f t="shared" si="73"/>
        <v>26862</v>
      </c>
      <c r="O1581" s="1">
        <f t="shared" si="74"/>
        <v>0</v>
      </c>
    </row>
    <row r="1582" spans="1:15" x14ac:dyDescent="0.25">
      <c r="A1582" s="1" t="str">
        <v>BioLegend</v>
      </c>
      <c r="B1582" s="1">
        <v>22792</v>
      </c>
      <c r="C1582" s="1" t="str">
        <v>EED117403</v>
      </c>
      <c r="D1582" s="2">
        <v>45856</v>
      </c>
      <c r="E1582" s="2">
        <v>45864</v>
      </c>
      <c r="F1582" s="1">
        <v>372214</v>
      </c>
      <c r="G1582" s="1">
        <v>1</v>
      </c>
      <c r="H1582" s="1">
        <v>1</v>
      </c>
      <c r="I1582" s="1">
        <v>0</v>
      </c>
      <c r="J1582" s="1" t="str">
        <v>Banglore</v>
      </c>
      <c r="K1582" s="1">
        <v>0</v>
      </c>
      <c r="L1582" s="1"/>
      <c r="M1582" s="1">
        <f t="shared" si="72"/>
        <v>22792</v>
      </c>
      <c r="N1582" s="1">
        <f t="shared" si="73"/>
        <v>22792</v>
      </c>
      <c r="O1582" s="1">
        <f t="shared" si="74"/>
        <v>0</v>
      </c>
    </row>
    <row r="1583" spans="1:15" x14ac:dyDescent="0.25">
      <c r="A1583" s="1" t="str">
        <v>BioLegend</v>
      </c>
      <c r="B1583" s="1">
        <v>24578.400000000001</v>
      </c>
      <c r="C1583" s="1" t="str">
        <v>EED117403</v>
      </c>
      <c r="D1583" s="2">
        <v>45856</v>
      </c>
      <c r="E1583" s="2">
        <v>45864</v>
      </c>
      <c r="F1583" s="1">
        <v>373308</v>
      </c>
      <c r="G1583" s="1">
        <v>1</v>
      </c>
      <c r="H1583" s="1">
        <v>1</v>
      </c>
      <c r="I1583" s="1">
        <v>0</v>
      </c>
      <c r="J1583" s="1" t="str">
        <v>Hyderabad</v>
      </c>
      <c r="K1583" s="1">
        <v>0</v>
      </c>
      <c r="L1583" s="1"/>
      <c r="M1583" s="1">
        <f t="shared" si="72"/>
        <v>24578.400000000001</v>
      </c>
      <c r="N1583" s="1">
        <f t="shared" si="73"/>
        <v>24578.400000000001</v>
      </c>
      <c r="O1583" s="1">
        <f t="shared" si="74"/>
        <v>0</v>
      </c>
    </row>
    <row r="1584" spans="1:15" x14ac:dyDescent="0.25">
      <c r="A1584" s="1" t="str">
        <v>BioLegend</v>
      </c>
      <c r="B1584" s="1">
        <v>9794.4</v>
      </c>
      <c r="C1584" s="1" t="str">
        <v>EED117403</v>
      </c>
      <c r="D1584" s="2">
        <v>45856</v>
      </c>
      <c r="E1584" s="2">
        <v>45864</v>
      </c>
      <c r="F1584" s="1">
        <v>375021</v>
      </c>
      <c r="G1584" s="1">
        <v>1</v>
      </c>
      <c r="H1584" s="1">
        <v>1</v>
      </c>
      <c r="I1584" s="1">
        <v>0</v>
      </c>
      <c r="J1584" s="1" t="str">
        <v>Kolkata</v>
      </c>
      <c r="K1584" s="1">
        <v>0</v>
      </c>
      <c r="L1584" s="1"/>
      <c r="M1584" s="1">
        <f t="shared" si="72"/>
        <v>9794.4</v>
      </c>
      <c r="N1584" s="1">
        <f t="shared" si="73"/>
        <v>9794.4</v>
      </c>
      <c r="O1584" s="1">
        <f t="shared" si="74"/>
        <v>0</v>
      </c>
    </row>
    <row r="1585" spans="1:15" x14ac:dyDescent="0.25">
      <c r="A1585" s="1" t="str">
        <v>BioLegend</v>
      </c>
      <c r="B1585" s="1">
        <v>25317.599999999999</v>
      </c>
      <c r="C1585" s="1" t="str">
        <v>EED117403</v>
      </c>
      <c r="D1585" s="2">
        <v>45856</v>
      </c>
      <c r="E1585" s="2">
        <v>45864</v>
      </c>
      <c r="F1585" s="1">
        <v>375120</v>
      </c>
      <c r="G1585" s="1">
        <v>1</v>
      </c>
      <c r="H1585" s="1">
        <v>1</v>
      </c>
      <c r="I1585" s="1">
        <v>0</v>
      </c>
      <c r="J1585" s="1" t="str">
        <v>Banglore</v>
      </c>
      <c r="K1585" s="1">
        <v>0</v>
      </c>
      <c r="L1585" s="1"/>
      <c r="M1585" s="1">
        <f t="shared" si="72"/>
        <v>25317.599999999999</v>
      </c>
      <c r="N1585" s="1">
        <f t="shared" si="73"/>
        <v>25317.599999999999</v>
      </c>
      <c r="O1585" s="1">
        <f t="shared" si="74"/>
        <v>0</v>
      </c>
    </row>
    <row r="1586" spans="1:15" x14ac:dyDescent="0.25">
      <c r="A1586" s="1" t="str">
        <v>BioLegend</v>
      </c>
      <c r="B1586" s="1">
        <v>10841.6</v>
      </c>
      <c r="C1586" s="1" t="str">
        <v>EED117403</v>
      </c>
      <c r="D1586" s="2">
        <v>45856</v>
      </c>
      <c r="E1586" s="2">
        <v>45864</v>
      </c>
      <c r="F1586" s="1">
        <v>375151</v>
      </c>
      <c r="G1586" s="1">
        <v>1</v>
      </c>
      <c r="H1586" s="1">
        <v>1</v>
      </c>
      <c r="I1586" s="1">
        <v>0</v>
      </c>
      <c r="J1586" s="1" t="str">
        <v>Kolkata</v>
      </c>
      <c r="K1586" s="1">
        <v>0</v>
      </c>
      <c r="L1586" s="1"/>
      <c r="M1586" s="1">
        <f t="shared" si="72"/>
        <v>10841.6</v>
      </c>
      <c r="N1586" s="1">
        <f t="shared" si="73"/>
        <v>10841.6</v>
      </c>
      <c r="O1586" s="1">
        <f t="shared" si="74"/>
        <v>0</v>
      </c>
    </row>
    <row r="1587" spans="1:15" x14ac:dyDescent="0.25">
      <c r="A1587" s="1" t="str">
        <v>BioLegend</v>
      </c>
      <c r="B1587" s="1">
        <v>10164</v>
      </c>
      <c r="C1587" s="1" t="str">
        <v>EED117403</v>
      </c>
      <c r="D1587" s="2">
        <v>45856</v>
      </c>
      <c r="E1587" s="2">
        <v>45864</v>
      </c>
      <c r="F1587" s="1">
        <v>381505</v>
      </c>
      <c r="G1587" s="1">
        <v>1</v>
      </c>
      <c r="H1587" s="1">
        <v>1</v>
      </c>
      <c r="I1587" s="1">
        <v>0</v>
      </c>
      <c r="J1587" s="1" t="str">
        <v>Delhi</v>
      </c>
      <c r="K1587" s="1">
        <v>0</v>
      </c>
      <c r="L1587" s="1"/>
      <c r="M1587" s="1">
        <f t="shared" si="72"/>
        <v>10164</v>
      </c>
      <c r="N1587" s="1">
        <f t="shared" si="73"/>
        <v>10164</v>
      </c>
      <c r="O1587" s="1">
        <f t="shared" si="74"/>
        <v>0</v>
      </c>
    </row>
    <row r="1588" spans="1:15" x14ac:dyDescent="0.25">
      <c r="A1588" s="1" t="str">
        <v>BioLegend</v>
      </c>
      <c r="B1588" s="1">
        <v>9486.4</v>
      </c>
      <c r="C1588" s="1" t="str">
        <v>EED117403</v>
      </c>
      <c r="D1588" s="2">
        <v>45856</v>
      </c>
      <c r="E1588" s="2">
        <v>45864</v>
      </c>
      <c r="F1588" s="1">
        <v>392303</v>
      </c>
      <c r="G1588" s="1">
        <v>1</v>
      </c>
      <c r="H1588" s="1">
        <v>1</v>
      </c>
      <c r="I1588" s="1">
        <v>0</v>
      </c>
      <c r="J1588" s="1" t="str">
        <v>Delhi</v>
      </c>
      <c r="K1588" s="1">
        <v>0</v>
      </c>
      <c r="L1588" s="1"/>
      <c r="M1588" s="1">
        <f t="shared" si="72"/>
        <v>9486.4</v>
      </c>
      <c r="N1588" s="1">
        <f t="shared" si="73"/>
        <v>9486.4</v>
      </c>
      <c r="O1588" s="1">
        <f t="shared" si="74"/>
        <v>0</v>
      </c>
    </row>
    <row r="1589" spans="1:15" x14ac:dyDescent="0.25">
      <c r="A1589" s="1" t="str">
        <v>BioLegend</v>
      </c>
      <c r="B1589" s="1">
        <v>1848</v>
      </c>
      <c r="C1589" s="1" t="str">
        <v>EED117403</v>
      </c>
      <c r="D1589" s="2">
        <v>45856</v>
      </c>
      <c r="E1589" s="2">
        <v>45864</v>
      </c>
      <c r="F1589" s="1">
        <v>400107</v>
      </c>
      <c r="G1589" s="1">
        <v>1</v>
      </c>
      <c r="H1589" s="1">
        <v>1</v>
      </c>
      <c r="I1589" s="1">
        <v>0</v>
      </c>
      <c r="J1589" s="1" t="str">
        <v>Gujrat</v>
      </c>
      <c r="K1589" s="1">
        <v>0</v>
      </c>
      <c r="L1589" s="1"/>
      <c r="M1589" s="1">
        <f t="shared" si="72"/>
        <v>1848</v>
      </c>
      <c r="N1589" s="1">
        <f t="shared" si="73"/>
        <v>1848</v>
      </c>
      <c r="O1589" s="1">
        <f t="shared" si="74"/>
        <v>0</v>
      </c>
    </row>
    <row r="1590" spans="1:15" x14ac:dyDescent="0.25">
      <c r="A1590" s="1" t="str">
        <v>BioLegend</v>
      </c>
      <c r="B1590" s="1">
        <v>4743.2</v>
      </c>
      <c r="C1590" s="1" t="str">
        <v>EED117403</v>
      </c>
      <c r="D1590" s="2">
        <v>45856</v>
      </c>
      <c r="E1590" s="2">
        <v>45864</v>
      </c>
      <c r="F1590" s="1">
        <v>400112</v>
      </c>
      <c r="G1590" s="1">
        <v>1</v>
      </c>
      <c r="H1590" s="1">
        <v>1</v>
      </c>
      <c r="I1590" s="1">
        <v>0</v>
      </c>
      <c r="J1590" s="1" t="str">
        <v>Banglore</v>
      </c>
      <c r="K1590" s="1">
        <v>0</v>
      </c>
      <c r="L1590" s="1"/>
      <c r="M1590" s="1">
        <f t="shared" si="72"/>
        <v>4743.2</v>
      </c>
      <c r="N1590" s="1">
        <f t="shared" si="73"/>
        <v>4743.2</v>
      </c>
      <c r="O1590" s="1">
        <f t="shared" si="74"/>
        <v>0</v>
      </c>
    </row>
    <row r="1591" spans="1:15" x14ac:dyDescent="0.25">
      <c r="A1591" s="1" t="str">
        <v>BioLegend</v>
      </c>
      <c r="B1591" s="1">
        <v>3757.6000000000004</v>
      </c>
      <c r="C1591" s="1" t="str">
        <v>EED117403</v>
      </c>
      <c r="D1591" s="2">
        <v>45856</v>
      </c>
      <c r="E1591" s="2">
        <v>45864</v>
      </c>
      <c r="F1591" s="1">
        <v>400113</v>
      </c>
      <c r="G1591" s="1">
        <v>1</v>
      </c>
      <c r="H1591" s="1">
        <v>1</v>
      </c>
      <c r="I1591" s="1">
        <v>0</v>
      </c>
      <c r="J1591" s="1" t="str">
        <v>Gujrat</v>
      </c>
      <c r="K1591" s="1">
        <v>0</v>
      </c>
      <c r="L1591" s="1"/>
      <c r="M1591" s="1">
        <f t="shared" si="72"/>
        <v>3757.6000000000004</v>
      </c>
      <c r="N1591" s="1">
        <f t="shared" si="73"/>
        <v>3757.6000000000004</v>
      </c>
      <c r="O1591" s="1">
        <f t="shared" si="74"/>
        <v>0</v>
      </c>
    </row>
    <row r="1592" spans="1:15" x14ac:dyDescent="0.25">
      <c r="A1592" s="1" t="str">
        <v>BioLegend</v>
      </c>
      <c r="B1592" s="1">
        <v>6529.6</v>
      </c>
      <c r="C1592" s="1" t="str">
        <v>EED117403</v>
      </c>
      <c r="D1592" s="2">
        <v>45856</v>
      </c>
      <c r="E1592" s="2">
        <v>45864</v>
      </c>
      <c r="F1592" s="1">
        <v>400117</v>
      </c>
      <c r="G1592" s="1">
        <v>1</v>
      </c>
      <c r="H1592" s="1">
        <v>1</v>
      </c>
      <c r="I1592" s="1">
        <v>0</v>
      </c>
      <c r="J1592" s="1" t="str">
        <v>Gujrat</v>
      </c>
      <c r="K1592" s="1">
        <v>0</v>
      </c>
      <c r="L1592" s="1"/>
      <c r="M1592" s="1">
        <f t="shared" si="72"/>
        <v>6529.6</v>
      </c>
      <c r="N1592" s="1">
        <f t="shared" si="73"/>
        <v>6529.6</v>
      </c>
      <c r="O1592" s="1">
        <f t="shared" si="74"/>
        <v>0</v>
      </c>
    </row>
    <row r="1593" spans="1:15" x14ac:dyDescent="0.25">
      <c r="A1593" s="1" t="str">
        <v>BioLegend</v>
      </c>
      <c r="B1593" s="1">
        <v>11026.4</v>
      </c>
      <c r="C1593" s="1" t="str">
        <v>EED117403</v>
      </c>
      <c r="D1593" s="2">
        <v>45856</v>
      </c>
      <c r="E1593" s="2">
        <v>45864</v>
      </c>
      <c r="F1593" s="1">
        <v>400126</v>
      </c>
      <c r="G1593" s="1">
        <v>1</v>
      </c>
      <c r="H1593" s="1">
        <v>1</v>
      </c>
      <c r="I1593" s="1">
        <v>0</v>
      </c>
      <c r="J1593" s="1" t="str">
        <v>Hyderabad</v>
      </c>
      <c r="K1593" s="1">
        <v>0</v>
      </c>
      <c r="L1593" s="1"/>
      <c r="M1593" s="1">
        <f t="shared" si="72"/>
        <v>11026.4</v>
      </c>
      <c r="N1593" s="1">
        <f t="shared" si="73"/>
        <v>11026.4</v>
      </c>
      <c r="O1593" s="1">
        <f t="shared" si="74"/>
        <v>0</v>
      </c>
    </row>
    <row r="1594" spans="1:15" x14ac:dyDescent="0.25">
      <c r="A1594" s="1" t="str">
        <v>BioLegend</v>
      </c>
      <c r="B1594" s="1">
        <v>11026.4</v>
      </c>
      <c r="C1594" s="1" t="str">
        <v>EED117403</v>
      </c>
      <c r="D1594" s="2">
        <v>45856</v>
      </c>
      <c r="E1594" s="2">
        <v>45864</v>
      </c>
      <c r="F1594" s="1">
        <v>400128</v>
      </c>
      <c r="G1594" s="1">
        <v>1</v>
      </c>
      <c r="H1594" s="1">
        <v>1</v>
      </c>
      <c r="I1594" s="1">
        <v>0</v>
      </c>
      <c r="J1594" s="1" t="str">
        <v>Banglore</v>
      </c>
      <c r="K1594" s="1">
        <v>0</v>
      </c>
      <c r="L1594" s="1"/>
      <c r="M1594" s="1">
        <f t="shared" si="72"/>
        <v>11026.4</v>
      </c>
      <c r="N1594" s="1">
        <f t="shared" si="73"/>
        <v>11026.4</v>
      </c>
      <c r="O1594" s="1">
        <f t="shared" si="74"/>
        <v>0</v>
      </c>
    </row>
    <row r="1595" spans="1:15" x14ac:dyDescent="0.25">
      <c r="A1595" s="1" t="str">
        <v>BioLegend</v>
      </c>
      <c r="B1595" s="1">
        <v>12874.400000000001</v>
      </c>
      <c r="C1595" s="1" t="str">
        <v>EED117403</v>
      </c>
      <c r="D1595" s="2">
        <v>45856</v>
      </c>
      <c r="E1595" s="2">
        <v>45864</v>
      </c>
      <c r="F1595" s="1">
        <v>400129</v>
      </c>
      <c r="G1595" s="1">
        <v>1</v>
      </c>
      <c r="H1595" s="1">
        <v>1</v>
      </c>
      <c r="I1595" s="1">
        <v>0</v>
      </c>
      <c r="J1595" s="1" t="str">
        <v>Banglore</v>
      </c>
      <c r="K1595" s="1">
        <v>0</v>
      </c>
      <c r="L1595" s="1"/>
      <c r="M1595" s="1">
        <f t="shared" si="72"/>
        <v>12874.400000000001</v>
      </c>
      <c r="N1595" s="1">
        <f t="shared" si="73"/>
        <v>12874.400000000001</v>
      </c>
      <c r="O1595" s="1">
        <f t="shared" si="74"/>
        <v>0</v>
      </c>
    </row>
    <row r="1596" spans="1:15" x14ac:dyDescent="0.25">
      <c r="A1596" s="1" t="str">
        <v>BioLegend</v>
      </c>
      <c r="B1596" s="1">
        <v>12874.400000000001</v>
      </c>
      <c r="C1596" s="1" t="str">
        <v>EED117403</v>
      </c>
      <c r="D1596" s="2">
        <v>45856</v>
      </c>
      <c r="E1596" s="2">
        <v>45864</v>
      </c>
      <c r="F1596" s="1">
        <v>400130</v>
      </c>
      <c r="G1596" s="1">
        <v>1</v>
      </c>
      <c r="H1596" s="1">
        <v>1</v>
      </c>
      <c r="I1596" s="1">
        <v>0</v>
      </c>
      <c r="J1596" s="1" t="str">
        <v>Banglore</v>
      </c>
      <c r="K1596" s="1">
        <v>0</v>
      </c>
      <c r="L1596" s="1"/>
      <c r="M1596" s="1">
        <f t="shared" si="72"/>
        <v>12874.400000000001</v>
      </c>
      <c r="N1596" s="1">
        <f t="shared" si="73"/>
        <v>12874.400000000001</v>
      </c>
      <c r="O1596" s="1">
        <f t="shared" si="74"/>
        <v>0</v>
      </c>
    </row>
    <row r="1597" spans="1:15" x14ac:dyDescent="0.25">
      <c r="A1597" s="1" t="str">
        <v>BioLegend</v>
      </c>
      <c r="B1597" s="1">
        <v>5112.8</v>
      </c>
      <c r="C1597" s="1" t="str">
        <v>EED117403</v>
      </c>
      <c r="D1597" s="2">
        <v>45856</v>
      </c>
      <c r="E1597" s="2">
        <v>45864</v>
      </c>
      <c r="F1597" s="1">
        <v>400133</v>
      </c>
      <c r="G1597" s="1">
        <v>1</v>
      </c>
      <c r="H1597" s="1">
        <v>1</v>
      </c>
      <c r="I1597" s="1">
        <v>0</v>
      </c>
      <c r="J1597" s="1" t="str">
        <v>Gujrat</v>
      </c>
      <c r="K1597" s="1">
        <v>0</v>
      </c>
      <c r="L1597" s="1"/>
      <c r="M1597" s="1">
        <f t="shared" si="72"/>
        <v>5112.8</v>
      </c>
      <c r="N1597" s="1">
        <f t="shared" si="73"/>
        <v>5112.8</v>
      </c>
      <c r="O1597" s="1">
        <f t="shared" si="74"/>
        <v>0</v>
      </c>
    </row>
    <row r="1598" spans="1:15" x14ac:dyDescent="0.25">
      <c r="A1598" s="1" t="str">
        <v>BioLegend</v>
      </c>
      <c r="B1598" s="1">
        <v>11888.8</v>
      </c>
      <c r="C1598" s="1" t="str">
        <v>EED117403</v>
      </c>
      <c r="D1598" s="2">
        <v>45856</v>
      </c>
      <c r="E1598" s="2">
        <v>45864</v>
      </c>
      <c r="F1598" s="1">
        <v>400144</v>
      </c>
      <c r="G1598" s="1">
        <v>1</v>
      </c>
      <c r="H1598" s="1">
        <v>1</v>
      </c>
      <c r="I1598" s="1">
        <v>0</v>
      </c>
      <c r="J1598" s="1" t="str">
        <v>Banglore</v>
      </c>
      <c r="K1598" s="1">
        <v>0</v>
      </c>
      <c r="L1598" s="1"/>
      <c r="M1598" s="1">
        <f t="shared" si="72"/>
        <v>11888.8</v>
      </c>
      <c r="N1598" s="1">
        <f t="shared" si="73"/>
        <v>11888.8</v>
      </c>
      <c r="O1598" s="1">
        <f t="shared" si="74"/>
        <v>0</v>
      </c>
    </row>
    <row r="1599" spans="1:15" x14ac:dyDescent="0.25">
      <c r="A1599" s="1" t="str">
        <v>BioLegend</v>
      </c>
      <c r="B1599" s="1">
        <v>12997.599999999999</v>
      </c>
      <c r="C1599" s="1" t="str">
        <v>EED117403</v>
      </c>
      <c r="D1599" s="2">
        <v>45856</v>
      </c>
      <c r="E1599" s="2">
        <v>45864</v>
      </c>
      <c r="F1599" s="1">
        <v>400148</v>
      </c>
      <c r="G1599" s="1">
        <v>1</v>
      </c>
      <c r="H1599" s="1">
        <v>1</v>
      </c>
      <c r="I1599" s="1">
        <v>0</v>
      </c>
      <c r="J1599" s="1" t="str">
        <v>Hyderabad</v>
      </c>
      <c r="K1599" s="1">
        <v>0</v>
      </c>
      <c r="L1599" s="1"/>
      <c r="M1599" s="1">
        <f t="shared" si="72"/>
        <v>12997.599999999999</v>
      </c>
      <c r="N1599" s="1">
        <f t="shared" si="73"/>
        <v>12997.599999999999</v>
      </c>
      <c r="O1599" s="1">
        <f t="shared" si="74"/>
        <v>0</v>
      </c>
    </row>
    <row r="1600" spans="1:15" x14ac:dyDescent="0.25">
      <c r="A1600" s="1" t="str">
        <v>BioLegend</v>
      </c>
      <c r="B1600" s="1">
        <v>13464</v>
      </c>
      <c r="C1600" s="1" t="str">
        <v>EED117403</v>
      </c>
      <c r="D1600" s="2">
        <v>45856</v>
      </c>
      <c r="E1600" s="2">
        <v>45864</v>
      </c>
      <c r="F1600" s="1">
        <v>400163</v>
      </c>
      <c r="G1600" s="1">
        <v>1</v>
      </c>
      <c r="H1600" s="1">
        <v>1</v>
      </c>
      <c r="I1600" s="1">
        <v>0</v>
      </c>
      <c r="J1600" s="1" t="str">
        <v>Banglore</v>
      </c>
      <c r="K1600" s="1">
        <v>0</v>
      </c>
      <c r="L1600" s="1"/>
      <c r="M1600" s="1">
        <f t="shared" si="72"/>
        <v>13464</v>
      </c>
      <c r="N1600" s="1">
        <f t="shared" si="73"/>
        <v>13464</v>
      </c>
      <c r="O1600" s="1">
        <f t="shared" si="74"/>
        <v>0</v>
      </c>
    </row>
    <row r="1601" spans="1:15" x14ac:dyDescent="0.25">
      <c r="A1601" s="1" t="str">
        <v>BioLegend</v>
      </c>
      <c r="B1601" s="1">
        <v>27258</v>
      </c>
      <c r="C1601" s="1" t="str">
        <v>EED117403</v>
      </c>
      <c r="D1601" s="2">
        <v>45856</v>
      </c>
      <c r="E1601" s="2">
        <v>45864</v>
      </c>
      <c r="F1601" s="1">
        <v>400168</v>
      </c>
      <c r="G1601" s="1">
        <v>1</v>
      </c>
      <c r="H1601" s="1">
        <v>1</v>
      </c>
      <c r="I1601" s="1">
        <v>0</v>
      </c>
      <c r="J1601" s="1" t="str">
        <v>Hyderabad</v>
      </c>
      <c r="K1601" s="1">
        <v>0</v>
      </c>
      <c r="L1601" s="1"/>
      <c r="M1601" s="1">
        <f t="shared" si="72"/>
        <v>27258</v>
      </c>
      <c r="N1601" s="1">
        <f t="shared" si="73"/>
        <v>27258</v>
      </c>
      <c r="O1601" s="1">
        <f t="shared" si="74"/>
        <v>0</v>
      </c>
    </row>
    <row r="1602" spans="1:15" x14ac:dyDescent="0.25">
      <c r="A1602" s="1" t="str">
        <v>BioLegend</v>
      </c>
      <c r="B1602" s="1">
        <v>25410</v>
      </c>
      <c r="C1602" s="1" t="str">
        <v>EED117403</v>
      </c>
      <c r="D1602" s="2">
        <v>45856</v>
      </c>
      <c r="E1602" s="2">
        <v>45864</v>
      </c>
      <c r="F1602" s="1">
        <v>400172</v>
      </c>
      <c r="G1602" s="1">
        <v>1</v>
      </c>
      <c r="H1602" s="1">
        <v>1</v>
      </c>
      <c r="I1602" s="1">
        <v>0</v>
      </c>
      <c r="J1602" s="1" t="str">
        <v>Banglore</v>
      </c>
      <c r="K1602" s="1">
        <v>0</v>
      </c>
      <c r="L1602" s="1"/>
      <c r="M1602" s="1">
        <f t="shared" si="72"/>
        <v>25410</v>
      </c>
      <c r="N1602" s="1">
        <f t="shared" si="73"/>
        <v>25410</v>
      </c>
      <c r="O1602" s="1">
        <f t="shared" si="74"/>
        <v>0</v>
      </c>
    </row>
    <row r="1603" spans="1:15" x14ac:dyDescent="0.25">
      <c r="A1603" s="1" t="str">
        <v>BioLegend</v>
      </c>
      <c r="B1603" s="1">
        <v>2895.2</v>
      </c>
      <c r="C1603" s="1" t="str">
        <v>EED117403</v>
      </c>
      <c r="D1603" s="2">
        <v>45856</v>
      </c>
      <c r="E1603" s="2">
        <v>45864</v>
      </c>
      <c r="F1603" s="1">
        <v>400209</v>
      </c>
      <c r="G1603" s="1">
        <v>1</v>
      </c>
      <c r="H1603" s="1">
        <v>1</v>
      </c>
      <c r="I1603" s="1">
        <v>0</v>
      </c>
      <c r="J1603" s="1" t="str">
        <v>Banglore</v>
      </c>
      <c r="K1603" s="1">
        <v>0</v>
      </c>
      <c r="L1603" s="1"/>
      <c r="M1603" s="1">
        <f t="shared" ref="M1603:M1666" si="75">G1603*B1603</f>
        <v>2895.2</v>
      </c>
      <c r="N1603" s="1">
        <f t="shared" ref="N1603:N1666" si="76">H1603*B1603</f>
        <v>2895.2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8254.4</v>
      </c>
      <c r="C1604" s="1" t="str">
        <v>EED117403</v>
      </c>
      <c r="D1604" s="2">
        <v>45856</v>
      </c>
      <c r="E1604" s="2">
        <v>45864</v>
      </c>
      <c r="F1604" s="1">
        <v>400214</v>
      </c>
      <c r="G1604" s="1">
        <v>1</v>
      </c>
      <c r="H1604" s="1">
        <v>1</v>
      </c>
      <c r="I1604" s="1">
        <v>0</v>
      </c>
      <c r="J1604" s="1" t="str">
        <v>Banglore</v>
      </c>
      <c r="K1604" s="1">
        <v>0</v>
      </c>
      <c r="L1604" s="1"/>
      <c r="M1604" s="1">
        <f t="shared" si="75"/>
        <v>8254.4</v>
      </c>
      <c r="N1604" s="1">
        <f t="shared" si="76"/>
        <v>8254.4</v>
      </c>
      <c r="O1604" s="1">
        <f t="shared" si="77"/>
        <v>0</v>
      </c>
    </row>
    <row r="1605" spans="1:15" x14ac:dyDescent="0.25">
      <c r="A1605" s="1" t="str">
        <v>BioLegend</v>
      </c>
      <c r="B1605" s="1">
        <v>5852</v>
      </c>
      <c r="C1605" s="1" t="str">
        <v>EED117403</v>
      </c>
      <c r="D1605" s="2">
        <v>45856</v>
      </c>
      <c r="E1605" s="2">
        <v>45864</v>
      </c>
      <c r="F1605" s="1">
        <v>400220</v>
      </c>
      <c r="G1605" s="1">
        <v>1</v>
      </c>
      <c r="H1605" s="1">
        <v>1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5852</v>
      </c>
      <c r="N1605" s="1">
        <f t="shared" si="76"/>
        <v>5852</v>
      </c>
      <c r="O1605" s="1">
        <f t="shared" si="77"/>
        <v>0</v>
      </c>
    </row>
    <row r="1606" spans="1:15" x14ac:dyDescent="0.25">
      <c r="A1606" s="1" t="str">
        <v>BioLegend</v>
      </c>
      <c r="B1606" s="1">
        <v>12997.599999999999</v>
      </c>
      <c r="C1606" s="1" t="str">
        <v>EED117403</v>
      </c>
      <c r="D1606" s="2">
        <v>45856</v>
      </c>
      <c r="E1606" s="2">
        <v>45864</v>
      </c>
      <c r="F1606" s="1">
        <v>400336</v>
      </c>
      <c r="G1606" s="1">
        <v>1</v>
      </c>
      <c r="H1606" s="1">
        <v>1</v>
      </c>
      <c r="I1606" s="1">
        <v>0</v>
      </c>
      <c r="J1606" s="1" t="str">
        <v>Hyderabad</v>
      </c>
      <c r="K1606" s="1">
        <v>0</v>
      </c>
      <c r="L1606" s="1"/>
      <c r="M1606" s="1">
        <f t="shared" si="75"/>
        <v>12997.599999999999</v>
      </c>
      <c r="N1606" s="1">
        <f t="shared" si="76"/>
        <v>12997.599999999999</v>
      </c>
      <c r="O1606" s="1">
        <f t="shared" si="77"/>
        <v>0</v>
      </c>
    </row>
    <row r="1607" spans="1:15" x14ac:dyDescent="0.25">
      <c r="A1607" s="1" t="str">
        <v>BioLegend</v>
      </c>
      <c r="B1607" s="1">
        <v>7207.2000000000007</v>
      </c>
      <c r="C1607" s="1" t="str">
        <v>EED117403</v>
      </c>
      <c r="D1607" s="2">
        <v>45856</v>
      </c>
      <c r="E1607" s="2">
        <v>45864</v>
      </c>
      <c r="F1607" s="1">
        <v>401208</v>
      </c>
      <c r="G1607" s="1">
        <v>1</v>
      </c>
      <c r="H1607" s="1">
        <v>1</v>
      </c>
      <c r="I1607" s="1">
        <v>0</v>
      </c>
      <c r="J1607" s="1" t="str">
        <v>Hyderabad</v>
      </c>
      <c r="K1607" s="1">
        <v>0</v>
      </c>
      <c r="L1607" s="1"/>
      <c r="M1607" s="1">
        <f t="shared" si="75"/>
        <v>7207.2000000000007</v>
      </c>
      <c r="N1607" s="1">
        <f t="shared" si="76"/>
        <v>7207.2000000000007</v>
      </c>
      <c r="O1607" s="1">
        <f t="shared" si="77"/>
        <v>0</v>
      </c>
    </row>
    <row r="1608" spans="1:15" x14ac:dyDescent="0.25">
      <c r="A1608" s="1" t="str">
        <v>BioLegend</v>
      </c>
      <c r="B1608" s="1">
        <v>7268.7999999999993</v>
      </c>
      <c r="C1608" s="1" t="str">
        <v>EED117403</v>
      </c>
      <c r="D1608" s="2">
        <v>45856</v>
      </c>
      <c r="E1608" s="2">
        <v>45864</v>
      </c>
      <c r="F1608" s="1">
        <v>405202</v>
      </c>
      <c r="G1608" s="1">
        <v>2</v>
      </c>
      <c r="H1608" s="1">
        <v>2</v>
      </c>
      <c r="I1608" s="1">
        <v>0</v>
      </c>
      <c r="J1608" s="1" t="str">
        <v>Faridabad</v>
      </c>
      <c r="K1608" s="1">
        <v>0</v>
      </c>
      <c r="L1608" s="1"/>
      <c r="M1608" s="1">
        <f t="shared" si="75"/>
        <v>14537.599999999999</v>
      </c>
      <c r="N1608" s="1">
        <f t="shared" si="76"/>
        <v>14537.599999999999</v>
      </c>
      <c r="O1608" s="1">
        <f t="shared" si="77"/>
        <v>0</v>
      </c>
    </row>
    <row r="1609" spans="1:15" x14ac:dyDescent="0.25">
      <c r="A1609" s="1" t="str">
        <v>BioLegend</v>
      </c>
      <c r="B1609" s="1">
        <v>14660.8</v>
      </c>
      <c r="C1609" s="1" t="str">
        <v>EED117403</v>
      </c>
      <c r="D1609" s="2">
        <v>45856</v>
      </c>
      <c r="E1609" s="2">
        <v>45864</v>
      </c>
      <c r="F1609" s="1">
        <v>405245</v>
      </c>
      <c r="G1609" s="1">
        <v>2</v>
      </c>
      <c r="H1609" s="1">
        <v>2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29321.599999999999</v>
      </c>
      <c r="N1609" s="1">
        <f t="shared" si="76"/>
        <v>29321.599999999999</v>
      </c>
      <c r="O1609" s="1">
        <f t="shared" si="77"/>
        <v>0</v>
      </c>
    </row>
    <row r="1610" spans="1:15" x14ac:dyDescent="0.25">
      <c r="A1610" s="1" t="str">
        <v>BioLegend</v>
      </c>
      <c r="B1610" s="1">
        <v>11211.2</v>
      </c>
      <c r="C1610" s="1" t="str">
        <v>EED117403</v>
      </c>
      <c r="D1610" s="2">
        <v>45856</v>
      </c>
      <c r="E1610" s="2">
        <v>45864</v>
      </c>
      <c r="F1610" s="1">
        <v>405301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11211.2</v>
      </c>
      <c r="N1610" s="1">
        <f t="shared" si="76"/>
        <v>11211.2</v>
      </c>
      <c r="O1610" s="1">
        <f t="shared" si="77"/>
        <v>0</v>
      </c>
    </row>
    <row r="1611" spans="1:15" x14ac:dyDescent="0.25">
      <c r="A1611" s="1" t="str">
        <v>BioLegend</v>
      </c>
      <c r="B1611" s="1">
        <v>23100</v>
      </c>
      <c r="C1611" s="1" t="str">
        <v>EED117403</v>
      </c>
      <c r="D1611" s="2">
        <v>45856</v>
      </c>
      <c r="E1611" s="2">
        <v>45864</v>
      </c>
      <c r="F1611" s="1">
        <v>405303</v>
      </c>
      <c r="G1611" s="1">
        <v>1</v>
      </c>
      <c r="H1611" s="1">
        <v>1</v>
      </c>
      <c r="I1611" s="1">
        <v>0</v>
      </c>
      <c r="J1611" s="1" t="str">
        <v>Faridabad</v>
      </c>
      <c r="K1611" s="1">
        <v>0</v>
      </c>
      <c r="L1611" s="1"/>
      <c r="M1611" s="1">
        <f t="shared" si="75"/>
        <v>23100</v>
      </c>
      <c r="N1611" s="1">
        <f t="shared" si="76"/>
        <v>23100</v>
      </c>
      <c r="O1611" s="1">
        <f t="shared" si="77"/>
        <v>0</v>
      </c>
    </row>
    <row r="1612" spans="1:15" x14ac:dyDescent="0.25">
      <c r="A1612" s="1" t="str">
        <v>BioLegend</v>
      </c>
      <c r="B1612" s="1">
        <v>10533.6</v>
      </c>
      <c r="C1612" s="1" t="str">
        <v>EED117403</v>
      </c>
      <c r="D1612" s="2">
        <v>45856</v>
      </c>
      <c r="E1612" s="2">
        <v>45864</v>
      </c>
      <c r="F1612" s="1">
        <v>406602</v>
      </c>
      <c r="G1612" s="1">
        <v>1</v>
      </c>
      <c r="H1612" s="1">
        <v>1</v>
      </c>
      <c r="I1612" s="1">
        <v>0</v>
      </c>
      <c r="J1612" s="1" t="str">
        <v>Faridabad</v>
      </c>
      <c r="K1612" s="1">
        <v>0</v>
      </c>
      <c r="L1612" s="1"/>
      <c r="M1612" s="1">
        <f t="shared" si="75"/>
        <v>10533.6</v>
      </c>
      <c r="N1612" s="1">
        <f t="shared" si="76"/>
        <v>10533.6</v>
      </c>
      <c r="O1612" s="1">
        <f t="shared" si="77"/>
        <v>0</v>
      </c>
    </row>
    <row r="1613" spans="1:15" x14ac:dyDescent="0.25">
      <c r="A1613" s="1" t="str">
        <v>BioLegend</v>
      </c>
      <c r="B1613" s="1">
        <v>12689.599999999999</v>
      </c>
      <c r="C1613" s="1" t="str">
        <v>EED117403</v>
      </c>
      <c r="D1613" s="2">
        <v>45856</v>
      </c>
      <c r="E1613" s="2">
        <v>45864</v>
      </c>
      <c r="F1613" s="1">
        <v>406604</v>
      </c>
      <c r="G1613" s="1">
        <v>1</v>
      </c>
      <c r="H1613" s="1">
        <v>1</v>
      </c>
      <c r="I1613" s="1">
        <v>0</v>
      </c>
      <c r="J1613" s="1" t="str">
        <v>Faridabad</v>
      </c>
      <c r="K1613" s="1">
        <v>0</v>
      </c>
      <c r="L1613" s="1"/>
      <c r="M1613" s="1">
        <f t="shared" si="75"/>
        <v>12689.599999999999</v>
      </c>
      <c r="N1613" s="1">
        <f t="shared" si="76"/>
        <v>12689.599999999999</v>
      </c>
      <c r="O1613" s="1">
        <f t="shared" si="77"/>
        <v>0</v>
      </c>
    </row>
    <row r="1614" spans="1:15" x14ac:dyDescent="0.25">
      <c r="A1614" s="1" t="str">
        <v>BioLegend</v>
      </c>
      <c r="B1614" s="1">
        <v>3326.3999999999996</v>
      </c>
      <c r="C1614" s="1" t="str">
        <v>EED117403</v>
      </c>
      <c r="D1614" s="2">
        <v>45856</v>
      </c>
      <c r="E1614" s="2">
        <v>45864</v>
      </c>
      <c r="F1614" s="1">
        <v>421301</v>
      </c>
      <c r="G1614" s="1">
        <v>1</v>
      </c>
      <c r="H1614" s="1">
        <v>1</v>
      </c>
      <c r="I1614" s="1">
        <v>0</v>
      </c>
      <c r="J1614" s="1" t="str">
        <v>Banglore</v>
      </c>
      <c r="K1614" s="1">
        <v>0</v>
      </c>
      <c r="L1614" s="1"/>
      <c r="M1614" s="1">
        <f t="shared" si="75"/>
        <v>3326.3999999999996</v>
      </c>
      <c r="N1614" s="1">
        <f t="shared" si="76"/>
        <v>3326.3999999999996</v>
      </c>
      <c r="O1614" s="1">
        <f t="shared" si="77"/>
        <v>0</v>
      </c>
    </row>
    <row r="1615" spans="1:15" x14ac:dyDescent="0.25">
      <c r="A1615" s="1" t="str">
        <v>BioLegend</v>
      </c>
      <c r="B1615" s="1">
        <v>18048.8</v>
      </c>
      <c r="C1615" s="1" t="str">
        <v>EED117403</v>
      </c>
      <c r="D1615" s="2">
        <v>45856</v>
      </c>
      <c r="E1615" s="2">
        <v>45864</v>
      </c>
      <c r="F1615" s="1">
        <v>423114</v>
      </c>
      <c r="G1615" s="1">
        <v>3</v>
      </c>
      <c r="H1615" s="1">
        <v>3</v>
      </c>
      <c r="I1615" s="1">
        <v>0</v>
      </c>
      <c r="J1615" s="1" t="str">
        <v>Hyderabad</v>
      </c>
      <c r="K1615" s="1">
        <v>0</v>
      </c>
      <c r="L1615" s="1"/>
      <c r="M1615" s="1">
        <f t="shared" si="75"/>
        <v>54146.399999999994</v>
      </c>
      <c r="N1615" s="1">
        <f t="shared" si="76"/>
        <v>54146.399999999994</v>
      </c>
      <c r="O1615" s="1">
        <f t="shared" si="77"/>
        <v>0</v>
      </c>
    </row>
    <row r="1616" spans="1:15" x14ac:dyDescent="0.25">
      <c r="A1616" s="1" t="str">
        <v>BioLegend</v>
      </c>
      <c r="B1616" s="1">
        <v>5482.4</v>
      </c>
      <c r="C1616" s="1" t="str">
        <v>EED117403</v>
      </c>
      <c r="D1616" s="2">
        <v>45856</v>
      </c>
      <c r="E1616" s="2">
        <v>45864</v>
      </c>
      <c r="F1616" s="1">
        <v>423125</v>
      </c>
      <c r="G1616" s="1">
        <v>1</v>
      </c>
      <c r="H1616" s="1">
        <v>1</v>
      </c>
      <c r="I1616" s="1">
        <v>0</v>
      </c>
      <c r="J1616" s="1" t="str">
        <v>Mumbai</v>
      </c>
      <c r="K1616" s="1">
        <v>0</v>
      </c>
      <c r="L1616" s="1"/>
      <c r="M1616" s="1">
        <f t="shared" si="75"/>
        <v>5482.4</v>
      </c>
      <c r="N1616" s="1">
        <f t="shared" si="76"/>
        <v>5482.4</v>
      </c>
      <c r="O1616" s="1">
        <f t="shared" si="77"/>
        <v>0</v>
      </c>
    </row>
    <row r="1617" spans="1:15" x14ac:dyDescent="0.25">
      <c r="A1617" s="1" t="str">
        <v>BioLegend</v>
      </c>
      <c r="B1617" s="1">
        <v>2587.1999999999998</v>
      </c>
      <c r="C1617" s="1" t="str">
        <v>EED117403</v>
      </c>
      <c r="D1617" s="2">
        <v>45856</v>
      </c>
      <c r="E1617" s="2">
        <v>45864</v>
      </c>
      <c r="F1617" s="1">
        <v>423501</v>
      </c>
      <c r="G1617" s="1">
        <v>1</v>
      </c>
      <c r="H1617" s="1">
        <v>1</v>
      </c>
      <c r="I1617" s="1">
        <v>0</v>
      </c>
      <c r="J1617" s="1" t="str">
        <v>Faridabad</v>
      </c>
      <c r="K1617" s="1">
        <v>0</v>
      </c>
      <c r="L1617" s="1"/>
      <c r="M1617" s="1">
        <f t="shared" si="75"/>
        <v>2587.1999999999998</v>
      </c>
      <c r="N1617" s="1">
        <f t="shared" si="76"/>
        <v>2587.1999999999998</v>
      </c>
      <c r="O1617" s="1">
        <f t="shared" si="77"/>
        <v>0</v>
      </c>
    </row>
    <row r="1618" spans="1:15" x14ac:dyDescent="0.25">
      <c r="A1618" s="1" t="str">
        <v>BioLegend</v>
      </c>
      <c r="B1618" s="1">
        <v>14476</v>
      </c>
      <c r="C1618" s="1" t="str">
        <v>EED117403</v>
      </c>
      <c r="D1618" s="2">
        <v>45856</v>
      </c>
      <c r="E1618" s="2">
        <v>45864</v>
      </c>
      <c r="F1618" s="1">
        <v>500302</v>
      </c>
      <c r="G1618" s="1">
        <v>1</v>
      </c>
      <c r="H1618" s="1">
        <v>1</v>
      </c>
      <c r="I1618" s="1">
        <v>0</v>
      </c>
      <c r="J1618" s="1" t="str">
        <v>Faridabad</v>
      </c>
      <c r="K1618" s="1">
        <v>0</v>
      </c>
      <c r="L1618" s="1"/>
      <c r="M1618" s="1">
        <f t="shared" si="75"/>
        <v>14476</v>
      </c>
      <c r="N1618" s="1">
        <f t="shared" si="76"/>
        <v>14476</v>
      </c>
      <c r="O1618" s="1">
        <f t="shared" si="77"/>
        <v>0</v>
      </c>
    </row>
    <row r="1619" spans="1:15" x14ac:dyDescent="0.25">
      <c r="A1619" s="1" t="str">
        <v>BioLegend</v>
      </c>
      <c r="B1619" s="1">
        <v>14476</v>
      </c>
      <c r="C1619" s="1" t="str">
        <v>EED117403</v>
      </c>
      <c r="D1619" s="2">
        <v>45856</v>
      </c>
      <c r="E1619" s="2">
        <v>45864</v>
      </c>
      <c r="F1619" s="1">
        <v>502802</v>
      </c>
      <c r="G1619" s="1">
        <v>1</v>
      </c>
      <c r="H1619" s="1">
        <v>1</v>
      </c>
      <c r="I1619" s="1">
        <v>0</v>
      </c>
      <c r="J1619" s="1" t="str">
        <v>Faridabad</v>
      </c>
      <c r="K1619" s="1">
        <v>0</v>
      </c>
      <c r="L1619" s="1"/>
      <c r="M1619" s="1">
        <f t="shared" si="75"/>
        <v>14476</v>
      </c>
      <c r="N1619" s="1">
        <f t="shared" si="76"/>
        <v>14476</v>
      </c>
      <c r="O1619" s="1">
        <f t="shared" si="77"/>
        <v>0</v>
      </c>
    </row>
    <row r="1620" spans="1:15" x14ac:dyDescent="0.25">
      <c r="A1620" s="1" t="str">
        <v>BioLegend</v>
      </c>
      <c r="B1620" s="1">
        <v>17186.400000000001</v>
      </c>
      <c r="C1620" s="1" t="str">
        <v>EED117403</v>
      </c>
      <c r="D1620" s="2">
        <v>45856</v>
      </c>
      <c r="E1620" s="2">
        <v>45864</v>
      </c>
      <c r="F1620" s="1">
        <v>502912</v>
      </c>
      <c r="G1620" s="1">
        <v>1</v>
      </c>
      <c r="H1620" s="1">
        <v>1</v>
      </c>
      <c r="I1620" s="1">
        <v>0</v>
      </c>
      <c r="J1620" s="1" t="str">
        <v>Faridabad</v>
      </c>
      <c r="K1620" s="1">
        <v>0</v>
      </c>
      <c r="L1620" s="1"/>
      <c r="M1620" s="1">
        <f t="shared" si="75"/>
        <v>17186.400000000001</v>
      </c>
      <c r="N1620" s="1">
        <f t="shared" si="76"/>
        <v>17186.400000000001</v>
      </c>
      <c r="O1620" s="1">
        <f t="shared" si="77"/>
        <v>0</v>
      </c>
    </row>
    <row r="1621" spans="1:15" x14ac:dyDescent="0.25">
      <c r="A1621" s="1" t="str">
        <v>BioLegend</v>
      </c>
      <c r="B1621" s="1">
        <v>6098.4</v>
      </c>
      <c r="C1621" s="1" t="str">
        <v>EED117403</v>
      </c>
      <c r="D1621" s="2">
        <v>45856</v>
      </c>
      <c r="E1621" s="2">
        <v>45864</v>
      </c>
      <c r="F1621" s="1">
        <v>505806</v>
      </c>
      <c r="G1621" s="1">
        <v>2</v>
      </c>
      <c r="H1621" s="1">
        <v>2</v>
      </c>
      <c r="I1621" s="1">
        <v>0</v>
      </c>
      <c r="J1621" s="1" t="str">
        <v>Gujrat</v>
      </c>
      <c r="K1621" s="1">
        <v>0</v>
      </c>
      <c r="L1621" s="1"/>
      <c r="M1621" s="1">
        <f t="shared" si="75"/>
        <v>12196.8</v>
      </c>
      <c r="N1621" s="1">
        <f t="shared" si="76"/>
        <v>12196.8</v>
      </c>
      <c r="O1621" s="1">
        <f t="shared" si="77"/>
        <v>0</v>
      </c>
    </row>
    <row r="1622" spans="1:15" x14ac:dyDescent="0.25">
      <c r="A1622" s="1" t="str">
        <v>BioLegend</v>
      </c>
      <c r="B1622" s="1">
        <v>7761.6</v>
      </c>
      <c r="C1622" s="1" t="str">
        <v>EED117403</v>
      </c>
      <c r="D1622" s="2">
        <v>45856</v>
      </c>
      <c r="E1622" s="2">
        <v>45864</v>
      </c>
      <c r="F1622" s="1">
        <v>506515</v>
      </c>
      <c r="G1622" s="1">
        <v>1</v>
      </c>
      <c r="H1622" s="1">
        <v>1</v>
      </c>
      <c r="I1622" s="1">
        <v>0</v>
      </c>
      <c r="J1622" s="1" t="str">
        <v>Kolkata</v>
      </c>
      <c r="K1622" s="1">
        <v>0</v>
      </c>
      <c r="L1622" s="1"/>
      <c r="M1622" s="1">
        <f t="shared" si="75"/>
        <v>7761.6</v>
      </c>
      <c r="N1622" s="1">
        <f t="shared" si="76"/>
        <v>7761.6</v>
      </c>
      <c r="O1622" s="1">
        <f t="shared" si="77"/>
        <v>0</v>
      </c>
    </row>
    <row r="1623" spans="1:15" x14ac:dyDescent="0.25">
      <c r="A1623" s="1" t="str">
        <v>BioLegend</v>
      </c>
      <c r="B1623" s="1">
        <v>22422.400000000001</v>
      </c>
      <c r="C1623" s="1" t="str">
        <v>EED117403</v>
      </c>
      <c r="D1623" s="2">
        <v>45856</v>
      </c>
      <c r="E1623" s="2">
        <v>45864</v>
      </c>
      <c r="F1623" s="1">
        <v>515406</v>
      </c>
      <c r="G1623" s="1">
        <v>2</v>
      </c>
      <c r="H1623" s="1">
        <v>2</v>
      </c>
      <c r="I1623" s="1">
        <v>0</v>
      </c>
      <c r="J1623" s="1" t="str">
        <v>Gujrat</v>
      </c>
      <c r="K1623" s="1">
        <v>0</v>
      </c>
      <c r="L1623" s="1"/>
      <c r="M1623" s="1">
        <f t="shared" si="75"/>
        <v>44844.800000000003</v>
      </c>
      <c r="N1623" s="1">
        <f t="shared" si="76"/>
        <v>44844.800000000003</v>
      </c>
      <c r="O1623" s="1">
        <f t="shared" si="77"/>
        <v>0</v>
      </c>
    </row>
    <row r="1624" spans="1:15" x14ac:dyDescent="0.25">
      <c r="A1624" s="1" t="str">
        <v>BioLegend</v>
      </c>
      <c r="B1624" s="1">
        <v>9424.7999999999993</v>
      </c>
      <c r="C1624" s="1" t="str">
        <v>EED117403</v>
      </c>
      <c r="D1624" s="2">
        <v>45856</v>
      </c>
      <c r="E1624" s="2">
        <v>45864</v>
      </c>
      <c r="F1624" s="1">
        <v>519503</v>
      </c>
      <c r="G1624" s="1">
        <v>1</v>
      </c>
      <c r="H1624" s="1">
        <v>1</v>
      </c>
      <c r="I1624" s="1">
        <v>0</v>
      </c>
      <c r="J1624" s="1" t="str">
        <v>Delhi</v>
      </c>
      <c r="K1624" s="1">
        <v>0</v>
      </c>
      <c r="L1624" s="1"/>
      <c r="M1624" s="1">
        <f t="shared" si="75"/>
        <v>9424.7999999999993</v>
      </c>
      <c r="N1624" s="1">
        <f t="shared" si="76"/>
        <v>9424.7999999999993</v>
      </c>
      <c r="O1624" s="1">
        <f t="shared" si="77"/>
        <v>0</v>
      </c>
    </row>
    <row r="1625" spans="1:15" x14ac:dyDescent="0.25">
      <c r="A1625" s="1" t="str">
        <v>BioLegend</v>
      </c>
      <c r="B1625" s="1">
        <v>9055.2000000000007</v>
      </c>
      <c r="C1625" s="1" t="str">
        <v>EED117403</v>
      </c>
      <c r="D1625" s="2">
        <v>45856</v>
      </c>
      <c r="E1625" s="2">
        <v>45864</v>
      </c>
      <c r="F1625" s="1">
        <v>572902</v>
      </c>
      <c r="G1625" s="1">
        <v>4</v>
      </c>
      <c r="H1625" s="1">
        <v>4</v>
      </c>
      <c r="I1625" s="1">
        <v>0</v>
      </c>
      <c r="J1625" s="1" t="str">
        <v>Delhi</v>
      </c>
      <c r="K1625" s="1">
        <v>0</v>
      </c>
      <c r="L1625" s="1"/>
      <c r="M1625" s="1">
        <f t="shared" si="75"/>
        <v>36220.800000000003</v>
      </c>
      <c r="N1625" s="1">
        <f t="shared" si="76"/>
        <v>36220.800000000003</v>
      </c>
      <c r="O1625" s="1">
        <f t="shared" si="77"/>
        <v>0</v>
      </c>
    </row>
    <row r="1626" spans="1:15" x14ac:dyDescent="0.25">
      <c r="A1626" s="1" t="str">
        <v>BioLegend</v>
      </c>
      <c r="B1626" s="1">
        <v>15584.8</v>
      </c>
      <c r="C1626" s="1" t="str">
        <v>EED117403</v>
      </c>
      <c r="D1626" s="2">
        <v>45856</v>
      </c>
      <c r="E1626" s="2">
        <v>45864</v>
      </c>
      <c r="F1626" s="1">
        <v>572903</v>
      </c>
      <c r="G1626" s="1">
        <v>1</v>
      </c>
      <c r="H1626" s="1">
        <v>1</v>
      </c>
      <c r="I1626" s="1">
        <v>0</v>
      </c>
      <c r="J1626" s="1" t="str">
        <v>Kolkata</v>
      </c>
      <c r="K1626" s="1">
        <v>0</v>
      </c>
      <c r="L1626" s="1"/>
      <c r="M1626" s="1">
        <f t="shared" si="75"/>
        <v>15584.8</v>
      </c>
      <c r="N1626" s="1">
        <f t="shared" si="76"/>
        <v>15584.8</v>
      </c>
      <c r="O1626" s="1">
        <f t="shared" si="77"/>
        <v>0</v>
      </c>
    </row>
    <row r="1627" spans="1:15" x14ac:dyDescent="0.25">
      <c r="A1627" s="1" t="str">
        <v>BioLegend</v>
      </c>
      <c r="B1627" s="1">
        <v>12689.599999999999</v>
      </c>
      <c r="C1627" s="1" t="str">
        <v>EED117403</v>
      </c>
      <c r="D1627" s="2">
        <v>45856</v>
      </c>
      <c r="E1627" s="2">
        <v>45864</v>
      </c>
      <c r="F1627" s="1">
        <v>574804</v>
      </c>
      <c r="G1627" s="1">
        <v>1</v>
      </c>
      <c r="H1627" s="1">
        <v>1</v>
      </c>
      <c r="I1627" s="1">
        <v>0</v>
      </c>
      <c r="J1627" s="1" t="str">
        <v>Hyderabad</v>
      </c>
      <c r="K1627" s="1">
        <v>0</v>
      </c>
      <c r="L1627" s="1"/>
      <c r="M1627" s="1">
        <f t="shared" si="75"/>
        <v>12689.599999999999</v>
      </c>
      <c r="N1627" s="1">
        <f t="shared" si="76"/>
        <v>12689.599999999999</v>
      </c>
      <c r="O1627" s="1">
        <f t="shared" si="77"/>
        <v>0</v>
      </c>
    </row>
    <row r="1628" spans="1:15" x14ac:dyDescent="0.25">
      <c r="A1628" s="1" t="str">
        <v>BioLegend</v>
      </c>
      <c r="B1628" s="1">
        <v>17054.400000000001</v>
      </c>
      <c r="C1628" s="1" t="str">
        <v>EED117403</v>
      </c>
      <c r="D1628" s="2">
        <v>45856</v>
      </c>
      <c r="E1628" s="2">
        <v>45864</v>
      </c>
      <c r="F1628" s="1">
        <v>589002</v>
      </c>
      <c r="G1628" s="1">
        <v>1</v>
      </c>
      <c r="H1628" s="1">
        <v>1</v>
      </c>
      <c r="I1628" s="1">
        <v>0</v>
      </c>
      <c r="J1628" s="1" t="str">
        <v>Chandigarh</v>
      </c>
      <c r="K1628" s="1">
        <v>0</v>
      </c>
      <c r="L1628" s="1"/>
      <c r="M1628" s="1">
        <f t="shared" si="75"/>
        <v>17054.400000000001</v>
      </c>
      <c r="N1628" s="1">
        <f t="shared" si="76"/>
        <v>17054.400000000001</v>
      </c>
      <c r="O1628" s="1">
        <f t="shared" si="77"/>
        <v>0</v>
      </c>
    </row>
    <row r="1629" spans="1:15" x14ac:dyDescent="0.25">
      <c r="A1629" s="1" t="str">
        <v>BioLegend</v>
      </c>
      <c r="B1629" s="1">
        <v>18110.400000000001</v>
      </c>
      <c r="C1629" s="1" t="str">
        <v>EED117403</v>
      </c>
      <c r="D1629" s="2">
        <v>45856</v>
      </c>
      <c r="E1629" s="2">
        <v>45864</v>
      </c>
      <c r="F1629" s="1">
        <v>740868</v>
      </c>
      <c r="G1629" s="1">
        <v>1</v>
      </c>
      <c r="H1629" s="1">
        <v>1</v>
      </c>
      <c r="I1629" s="1">
        <v>0</v>
      </c>
      <c r="J1629" s="1" t="str">
        <v>Mumbai</v>
      </c>
      <c r="K1629" s="1">
        <v>0</v>
      </c>
      <c r="L1629" s="1"/>
      <c r="M1629" s="1">
        <f t="shared" si="75"/>
        <v>18110.400000000001</v>
      </c>
      <c r="N1629" s="1">
        <f t="shared" si="76"/>
        <v>18110.400000000001</v>
      </c>
      <c r="O1629" s="1">
        <f t="shared" si="77"/>
        <v>0</v>
      </c>
    </row>
    <row r="1630" spans="1:15" x14ac:dyDescent="0.25">
      <c r="A1630" s="1" t="str">
        <v>BioLegend</v>
      </c>
      <c r="B1630" s="1">
        <v>3634.3999999999996</v>
      </c>
      <c r="C1630" s="1" t="str">
        <v>EED117403</v>
      </c>
      <c r="D1630" s="2">
        <v>45856</v>
      </c>
      <c r="E1630" s="2">
        <v>45864</v>
      </c>
      <c r="F1630" s="1">
        <v>740869</v>
      </c>
      <c r="G1630" s="1">
        <v>1</v>
      </c>
      <c r="H1630" s="1">
        <v>1</v>
      </c>
      <c r="I1630" s="1">
        <v>0</v>
      </c>
      <c r="J1630" s="1" t="str">
        <v>Mumbai</v>
      </c>
      <c r="K1630" s="1">
        <v>0</v>
      </c>
      <c r="L1630" s="1"/>
      <c r="M1630" s="1">
        <f t="shared" si="75"/>
        <v>3634.3999999999996</v>
      </c>
      <c r="N1630" s="1">
        <f t="shared" si="76"/>
        <v>3634.3999999999996</v>
      </c>
      <c r="O1630" s="1">
        <f t="shared" si="77"/>
        <v>0</v>
      </c>
    </row>
    <row r="1631" spans="1:15" x14ac:dyDescent="0.25">
      <c r="A1631" s="1" t="str">
        <v>BioLegend</v>
      </c>
      <c r="B1631" s="1">
        <v>7268.7999999999993</v>
      </c>
      <c r="C1631" s="1" t="str">
        <v>EED117403</v>
      </c>
      <c r="D1631" s="2">
        <v>45856</v>
      </c>
      <c r="E1631" s="2">
        <v>45864</v>
      </c>
      <c r="F1631" s="1">
        <v>740870</v>
      </c>
      <c r="G1631" s="1">
        <v>1</v>
      </c>
      <c r="H1631" s="1">
        <v>1</v>
      </c>
      <c r="I1631" s="1">
        <v>0</v>
      </c>
      <c r="J1631" s="1" t="str">
        <v>Mumbai</v>
      </c>
      <c r="K1631" s="1">
        <v>0</v>
      </c>
      <c r="L1631" s="1"/>
      <c r="M1631" s="1">
        <f t="shared" si="75"/>
        <v>7268.7999999999993</v>
      </c>
      <c r="N1631" s="1">
        <f t="shared" si="76"/>
        <v>7268.7999999999993</v>
      </c>
      <c r="O1631" s="1">
        <f t="shared" si="77"/>
        <v>0</v>
      </c>
    </row>
    <row r="1632" spans="1:15" x14ac:dyDescent="0.25">
      <c r="A1632" s="1" t="str">
        <v>BioLegend</v>
      </c>
      <c r="B1632" s="1">
        <v>7268.7999999999993</v>
      </c>
      <c r="C1632" s="1" t="str">
        <v>EED117403</v>
      </c>
      <c r="D1632" s="2">
        <v>45856</v>
      </c>
      <c r="E1632" s="2">
        <v>45864</v>
      </c>
      <c r="F1632" s="1">
        <v>740981</v>
      </c>
      <c r="G1632" s="1">
        <v>1</v>
      </c>
      <c r="H1632" s="1">
        <v>1</v>
      </c>
      <c r="I1632" s="1">
        <v>0</v>
      </c>
      <c r="J1632" s="1" t="str">
        <v>Mumbai</v>
      </c>
      <c r="K1632" s="1">
        <v>0</v>
      </c>
      <c r="L1632" s="1"/>
      <c r="M1632" s="1">
        <f t="shared" si="75"/>
        <v>7268.7999999999993</v>
      </c>
      <c r="N1632" s="1">
        <f t="shared" si="76"/>
        <v>7268.7999999999993</v>
      </c>
      <c r="O1632" s="1">
        <f t="shared" si="77"/>
        <v>0</v>
      </c>
    </row>
    <row r="1633" spans="1:15" x14ac:dyDescent="0.25">
      <c r="A1633" s="1" t="str">
        <v>BioLegend</v>
      </c>
      <c r="B1633" s="1">
        <v>18110.400000000001</v>
      </c>
      <c r="C1633" s="1" t="str">
        <v>EED117403</v>
      </c>
      <c r="D1633" s="2">
        <v>45856</v>
      </c>
      <c r="E1633" s="2">
        <v>45864</v>
      </c>
      <c r="F1633" s="1">
        <v>741094</v>
      </c>
      <c r="G1633" s="1">
        <v>1</v>
      </c>
      <c r="H1633" s="1">
        <v>1</v>
      </c>
      <c r="I1633" s="1">
        <v>0</v>
      </c>
      <c r="J1633" s="1" t="str">
        <v>Mumbai</v>
      </c>
      <c r="K1633" s="1">
        <v>0</v>
      </c>
      <c r="L1633" s="1"/>
      <c r="M1633" s="1">
        <f t="shared" si="75"/>
        <v>18110.400000000001</v>
      </c>
      <c r="N1633" s="1">
        <f t="shared" si="76"/>
        <v>18110.400000000001</v>
      </c>
      <c r="O1633" s="1">
        <f t="shared" si="77"/>
        <v>0</v>
      </c>
    </row>
    <row r="1634" spans="1:15" x14ac:dyDescent="0.25">
      <c r="A1634" s="1" t="str">
        <v>BioLegend</v>
      </c>
      <c r="B1634" s="1">
        <v>3634.3999999999996</v>
      </c>
      <c r="C1634" s="1" t="str">
        <v>EED117403</v>
      </c>
      <c r="D1634" s="2">
        <v>45856</v>
      </c>
      <c r="E1634" s="2">
        <v>45864</v>
      </c>
      <c r="F1634" s="1">
        <v>741095</v>
      </c>
      <c r="G1634" s="1">
        <v>1</v>
      </c>
      <c r="H1634" s="1">
        <v>1</v>
      </c>
      <c r="I1634" s="1">
        <v>0</v>
      </c>
      <c r="J1634" s="1" t="str">
        <v>Mumbai</v>
      </c>
      <c r="K1634" s="1">
        <v>0</v>
      </c>
      <c r="L1634" s="1"/>
      <c r="M1634" s="1">
        <f t="shared" si="75"/>
        <v>3634.3999999999996</v>
      </c>
      <c r="N1634" s="1">
        <f t="shared" si="76"/>
        <v>3634.3999999999996</v>
      </c>
      <c r="O1634" s="1">
        <f t="shared" si="77"/>
        <v>0</v>
      </c>
    </row>
    <row r="1635" spans="1:15" x14ac:dyDescent="0.25">
      <c r="A1635" s="1" t="str">
        <v>BioLegend</v>
      </c>
      <c r="B1635" s="1">
        <v>7268.7999999999993</v>
      </c>
      <c r="C1635" s="1" t="str">
        <v>EED117403</v>
      </c>
      <c r="D1635" s="2">
        <v>45856</v>
      </c>
      <c r="E1635" s="2">
        <v>45864</v>
      </c>
      <c r="F1635" s="1">
        <v>741110</v>
      </c>
      <c r="G1635" s="1">
        <v>1</v>
      </c>
      <c r="H1635" s="1">
        <v>1</v>
      </c>
      <c r="I1635" s="1">
        <v>0</v>
      </c>
      <c r="J1635" s="1" t="str">
        <v>Mumbai</v>
      </c>
      <c r="K1635" s="1">
        <v>0</v>
      </c>
      <c r="L1635" s="1"/>
      <c r="M1635" s="1">
        <f t="shared" si="75"/>
        <v>7268.7999999999993</v>
      </c>
      <c r="N1635" s="1">
        <f t="shared" si="76"/>
        <v>7268.7999999999993</v>
      </c>
      <c r="O1635" s="1">
        <f t="shared" si="77"/>
        <v>0</v>
      </c>
    </row>
    <row r="1636" spans="1:15" x14ac:dyDescent="0.25">
      <c r="A1636" s="1" t="str">
        <v>BioLegend</v>
      </c>
      <c r="B1636" s="1">
        <v>7268.7999999999993</v>
      </c>
      <c r="C1636" s="1" t="str">
        <v>EED117403</v>
      </c>
      <c r="D1636" s="2">
        <v>45856</v>
      </c>
      <c r="E1636" s="2">
        <v>45864</v>
      </c>
      <c r="F1636" s="1">
        <v>741121</v>
      </c>
      <c r="G1636" s="1">
        <v>1</v>
      </c>
      <c r="H1636" s="1">
        <v>1</v>
      </c>
      <c r="I1636" s="1">
        <v>0</v>
      </c>
      <c r="J1636" s="1" t="str">
        <v>Mumbai</v>
      </c>
      <c r="K1636" s="1">
        <v>0</v>
      </c>
      <c r="L1636" s="1"/>
      <c r="M1636" s="1">
        <f t="shared" si="75"/>
        <v>7268.7999999999993</v>
      </c>
      <c r="N1636" s="1">
        <f t="shared" si="76"/>
        <v>7268.7999999999993</v>
      </c>
      <c r="O1636" s="1">
        <f t="shared" si="77"/>
        <v>0</v>
      </c>
    </row>
    <row r="1637" spans="1:15" x14ac:dyDescent="0.25">
      <c r="A1637" s="1" t="str">
        <v>Cytoskeleton</v>
      </c>
      <c r="B1637" s="1">
        <v>45742.399999999994</v>
      </c>
      <c r="C1637" s="1">
        <v>20335</v>
      </c>
      <c r="D1637" s="2">
        <v>45861</v>
      </c>
      <c r="E1637" s="2">
        <v>45864</v>
      </c>
      <c r="F1637" s="1" t="str">
        <v>CY-SC001</v>
      </c>
      <c r="G1637" s="1">
        <v>1</v>
      </c>
      <c r="H1637" s="1">
        <v>1</v>
      </c>
      <c r="I1637" s="1">
        <v>0</v>
      </c>
      <c r="J1637" s="1" t="str">
        <v>Lucknow</v>
      </c>
      <c r="K1637" s="1">
        <v>0</v>
      </c>
      <c r="L1637" s="1"/>
      <c r="M1637" s="1">
        <f t="shared" si="75"/>
        <v>45742.399999999994</v>
      </c>
      <c r="N1637" s="1">
        <f t="shared" si="76"/>
        <v>45742.399999999994</v>
      </c>
      <c r="O1637" s="1">
        <f t="shared" si="77"/>
        <v>0</v>
      </c>
    </row>
    <row r="1638" spans="1:15" x14ac:dyDescent="0.25">
      <c r="A1638" s="1" t="str">
        <v>bethyl</v>
      </c>
      <c r="B1638" s="1">
        <v>10225.6</v>
      </c>
      <c r="C1638" s="1">
        <v>90230165</v>
      </c>
      <c r="D1638" s="2">
        <v>45863</v>
      </c>
      <c r="E1638" s="2">
        <v>45866</v>
      </c>
      <c r="F1638" s="1" t="str">
        <v>A80-104P</v>
      </c>
      <c r="G1638" s="1">
        <v>1</v>
      </c>
      <c r="H1638" s="1">
        <v>1</v>
      </c>
      <c r="I1638" s="1">
        <v>0</v>
      </c>
      <c r="J1638" s="1" t="str">
        <v>Delhi</v>
      </c>
      <c r="K1638" s="1">
        <v>0</v>
      </c>
      <c r="L1638" s="1"/>
      <c r="M1638" s="1">
        <f t="shared" si="75"/>
        <v>10225.6</v>
      </c>
      <c r="N1638" s="1">
        <f t="shared" si="76"/>
        <v>10225.6</v>
      </c>
      <c r="O1638" s="1">
        <f t="shared" si="77"/>
        <v>0</v>
      </c>
    </row>
    <row r="1639" spans="1:15" x14ac:dyDescent="0.25">
      <c r="A1639" s="1" t="str">
        <v>BioXcell</v>
      </c>
      <c r="B1639" s="1">
        <v>8330.08</v>
      </c>
      <c r="C1639" s="1">
        <v>176223</v>
      </c>
      <c r="D1639" s="2">
        <v>45860</v>
      </c>
      <c r="E1639" s="2">
        <v>45866</v>
      </c>
      <c r="F1639" s="1" t="str">
        <v>BE0004-1</v>
      </c>
      <c r="G1639" s="1">
        <v>1</v>
      </c>
      <c r="H1639" s="1">
        <v>1</v>
      </c>
      <c r="I1639" s="1">
        <v>0</v>
      </c>
      <c r="J1639" s="1" t="str">
        <v>Kolkata</v>
      </c>
      <c r="K1639" s="1">
        <v>0</v>
      </c>
      <c r="L1639" s="1"/>
      <c r="M1639" s="1">
        <f t="shared" si="75"/>
        <v>8330.08</v>
      </c>
      <c r="N1639" s="1">
        <f t="shared" si="76"/>
        <v>8330.08</v>
      </c>
      <c r="O1639" s="1">
        <f t="shared" si="77"/>
        <v>0</v>
      </c>
    </row>
    <row r="1640" spans="1:15" x14ac:dyDescent="0.25">
      <c r="A1640" s="1" t="str">
        <v>BioXcell</v>
      </c>
      <c r="B1640" s="1">
        <v>35200</v>
      </c>
      <c r="C1640" s="1">
        <v>176223</v>
      </c>
      <c r="D1640" s="2">
        <v>45860</v>
      </c>
      <c r="E1640" s="2">
        <v>45866</v>
      </c>
      <c r="F1640" s="1" t="str">
        <v>BE0033-2</v>
      </c>
      <c r="G1640" s="1">
        <v>1</v>
      </c>
      <c r="H1640" s="1">
        <v>1</v>
      </c>
      <c r="I1640" s="1">
        <v>0</v>
      </c>
      <c r="J1640" s="1" t="str">
        <v>Kolkata</v>
      </c>
      <c r="K1640" s="1">
        <v>0</v>
      </c>
      <c r="L1640" s="1"/>
      <c r="M1640" s="1">
        <f t="shared" si="75"/>
        <v>35200</v>
      </c>
      <c r="N1640" s="1">
        <f t="shared" si="76"/>
        <v>35200</v>
      </c>
      <c r="O1640" s="1">
        <f t="shared" si="77"/>
        <v>0</v>
      </c>
    </row>
    <row r="1641" spans="1:15" x14ac:dyDescent="0.25">
      <c r="A1641" s="1" t="str">
        <v>BioXcell</v>
      </c>
      <c r="B1641" s="1">
        <v>8330.08</v>
      </c>
      <c r="C1641" s="1">
        <v>176223</v>
      </c>
      <c r="D1641" s="2">
        <v>45860</v>
      </c>
      <c r="E1641" s="2">
        <v>45866</v>
      </c>
      <c r="F1641" s="1" t="str">
        <v>BE0150</v>
      </c>
      <c r="G1641" s="1">
        <v>1</v>
      </c>
      <c r="H1641" s="1">
        <v>1</v>
      </c>
      <c r="I1641" s="1">
        <v>0</v>
      </c>
      <c r="J1641" s="1" t="str">
        <v>Bhuvneshwar</v>
      </c>
      <c r="K1641" s="1">
        <v>0</v>
      </c>
      <c r="L1641" s="1"/>
      <c r="M1641" s="1">
        <f t="shared" si="75"/>
        <v>8330.08</v>
      </c>
      <c r="N1641" s="1">
        <f t="shared" si="76"/>
        <v>8330.08</v>
      </c>
      <c r="O1641" s="1">
        <f t="shared" si="77"/>
        <v>0</v>
      </c>
    </row>
    <row r="1642" spans="1:15" x14ac:dyDescent="0.25">
      <c r="A1642" s="1" t="str">
        <v>BioXcell</v>
      </c>
      <c r="B1642" s="1">
        <v>39600</v>
      </c>
      <c r="C1642" s="1">
        <v>176223</v>
      </c>
      <c r="D1642" s="2">
        <v>45860</v>
      </c>
      <c r="E1642" s="2">
        <v>45866</v>
      </c>
      <c r="F1642" s="1" t="str">
        <v>BE0222</v>
      </c>
      <c r="G1642" s="1">
        <v>1</v>
      </c>
      <c r="H1642" s="1">
        <v>1</v>
      </c>
      <c r="I1642" s="1">
        <v>0</v>
      </c>
      <c r="J1642" s="1" t="str">
        <v>Bhuvneshwar</v>
      </c>
      <c r="K1642" s="1">
        <v>0</v>
      </c>
      <c r="L1642" s="1"/>
      <c r="M1642" s="1">
        <f t="shared" si="75"/>
        <v>39600</v>
      </c>
      <c r="N1642" s="1">
        <f t="shared" si="76"/>
        <v>39600</v>
      </c>
      <c r="O1642" s="1">
        <f t="shared" si="77"/>
        <v>0</v>
      </c>
    </row>
    <row r="1643" spans="1:15" x14ac:dyDescent="0.25">
      <c r="A1643" s="1" t="str">
        <v>BioXcell</v>
      </c>
      <c r="B1643" s="1">
        <v>7487.04</v>
      </c>
      <c r="C1643" s="1">
        <v>176223</v>
      </c>
      <c r="D1643" s="2">
        <v>45860</v>
      </c>
      <c r="E1643" s="2">
        <v>45866</v>
      </c>
      <c r="F1643" s="1" t="str">
        <v>CP174</v>
      </c>
      <c r="G1643" s="1">
        <v>1</v>
      </c>
      <c r="H1643" s="1">
        <v>1</v>
      </c>
      <c r="I1643" s="1">
        <v>0</v>
      </c>
      <c r="J1643" s="1" t="str">
        <v>Hyderabad</v>
      </c>
      <c r="K1643" s="1">
        <v>0</v>
      </c>
      <c r="L1643" s="1"/>
      <c r="M1643" s="1">
        <f t="shared" si="75"/>
        <v>7487.04</v>
      </c>
      <c r="N1643" s="1">
        <f t="shared" si="76"/>
        <v>7487.04</v>
      </c>
      <c r="O1643" s="1">
        <f t="shared" si="77"/>
        <v>0</v>
      </c>
    </row>
    <row r="1644" spans="1:15" x14ac:dyDescent="0.25">
      <c r="A1644" s="1" t="str">
        <v>Boster</v>
      </c>
      <c r="B1644" s="1">
        <v>1540</v>
      </c>
      <c r="C1644" s="1">
        <v>65619</v>
      </c>
      <c r="D1644" s="2">
        <v>45862</v>
      </c>
      <c r="E1644" s="2">
        <v>45866</v>
      </c>
      <c r="F1644" s="1" t="str">
        <v>AR1065</v>
      </c>
      <c r="G1644" s="1">
        <v>5</v>
      </c>
      <c r="H1644" s="1">
        <v>5</v>
      </c>
      <c r="I1644" s="1">
        <v>0</v>
      </c>
      <c r="J1644" s="1" t="str">
        <v>Kolkata</v>
      </c>
      <c r="K1644" s="1">
        <v>0</v>
      </c>
      <c r="L1644" s="1"/>
      <c r="M1644" s="1">
        <f t="shared" si="75"/>
        <v>7700</v>
      </c>
      <c r="N1644" s="1">
        <f t="shared" si="76"/>
        <v>7700</v>
      </c>
      <c r="O1644" s="1">
        <f t="shared" si="77"/>
        <v>0</v>
      </c>
    </row>
    <row r="1645" spans="1:15" x14ac:dyDescent="0.25">
      <c r="A1645" s="1" t="str">
        <v>MyBioSource</v>
      </c>
      <c r="B1645" s="1">
        <v>47872</v>
      </c>
      <c r="C1645" s="1">
        <v>920577</v>
      </c>
      <c r="D1645" s="2">
        <v>45852</v>
      </c>
      <c r="E1645" s="2">
        <v>45866</v>
      </c>
      <c r="F1645" s="1" t="str">
        <v>MBS1602983</v>
      </c>
      <c r="G1645" s="1">
        <v>1</v>
      </c>
      <c r="H1645" s="1">
        <v>1</v>
      </c>
      <c r="I1645" s="1">
        <v>0</v>
      </c>
      <c r="J1645" s="1" t="str">
        <v>DELHI</v>
      </c>
      <c r="K1645" s="1">
        <v>0</v>
      </c>
      <c r="L1645" s="1"/>
      <c r="M1645" s="1">
        <f t="shared" si="75"/>
        <v>47872</v>
      </c>
      <c r="N1645" s="1">
        <f t="shared" si="76"/>
        <v>47872</v>
      </c>
      <c r="O1645" s="1">
        <f t="shared" si="77"/>
        <v>0</v>
      </c>
    </row>
    <row r="1646" spans="1:15" x14ac:dyDescent="0.25">
      <c r="A1646" s="1" t="str">
        <v>MyBioSource</v>
      </c>
      <c r="B1646" s="1">
        <v>39644</v>
      </c>
      <c r="C1646" s="1">
        <v>920577</v>
      </c>
      <c r="D1646" s="2">
        <v>45852</v>
      </c>
      <c r="E1646" s="2">
        <v>45866</v>
      </c>
      <c r="F1646" s="1" t="str">
        <v>MBS762203</v>
      </c>
      <c r="G1646" s="1">
        <v>1</v>
      </c>
      <c r="H1646" s="1">
        <v>1</v>
      </c>
      <c r="I1646" s="1">
        <v>0</v>
      </c>
      <c r="J1646" s="1" t="str">
        <v>DELHI</v>
      </c>
      <c r="K1646" s="1">
        <v>0</v>
      </c>
      <c r="L1646" s="1"/>
      <c r="M1646" s="1">
        <f t="shared" si="75"/>
        <v>39644</v>
      </c>
      <c r="N1646" s="1">
        <f t="shared" si="76"/>
        <v>39644</v>
      </c>
      <c r="O1646" s="1">
        <f t="shared" si="77"/>
        <v>0</v>
      </c>
    </row>
    <row r="1647" spans="1:15" x14ac:dyDescent="0.25">
      <c r="A1647" s="1" t="str">
        <v>MyBioSource</v>
      </c>
      <c r="B1647" s="1">
        <v>47872</v>
      </c>
      <c r="C1647" s="1">
        <v>920577</v>
      </c>
      <c r="D1647" s="2">
        <v>45852</v>
      </c>
      <c r="E1647" s="2">
        <v>45866</v>
      </c>
      <c r="F1647" s="1" t="str">
        <v>MBS162118</v>
      </c>
      <c r="G1647" s="1">
        <v>1</v>
      </c>
      <c r="H1647" s="1">
        <v>1</v>
      </c>
      <c r="I1647" s="1">
        <v>0</v>
      </c>
      <c r="J1647" s="1" t="str">
        <v>DELHI</v>
      </c>
      <c r="K1647" s="1">
        <v>0</v>
      </c>
      <c r="L1647" s="1"/>
      <c r="M1647" s="1">
        <f t="shared" si="75"/>
        <v>47872</v>
      </c>
      <c r="N1647" s="1">
        <f t="shared" si="76"/>
        <v>47872</v>
      </c>
      <c r="O1647" s="1">
        <f t="shared" si="77"/>
        <v>0</v>
      </c>
    </row>
    <row r="1648" spans="1:15" x14ac:dyDescent="0.25">
      <c r="A1648" s="1" t="str">
        <v>MyBioSource</v>
      </c>
      <c r="B1648" s="1">
        <v>60214</v>
      </c>
      <c r="C1648" s="1">
        <v>920577</v>
      </c>
      <c r="D1648" s="2">
        <v>45852</v>
      </c>
      <c r="E1648" s="2">
        <v>45866</v>
      </c>
      <c r="F1648" s="1" t="str">
        <v>MBS7214580</v>
      </c>
      <c r="G1648" s="1">
        <v>1</v>
      </c>
      <c r="H1648" s="1">
        <v>1</v>
      </c>
      <c r="I1648" s="1">
        <v>0</v>
      </c>
      <c r="J1648" s="1" t="str">
        <v>DELHI</v>
      </c>
      <c r="K1648" s="1">
        <v>0</v>
      </c>
      <c r="L1648" s="1"/>
      <c r="M1648" s="1">
        <f t="shared" si="75"/>
        <v>60214</v>
      </c>
      <c r="N1648" s="1">
        <f t="shared" si="76"/>
        <v>60214</v>
      </c>
      <c r="O1648" s="1">
        <f t="shared" si="77"/>
        <v>0</v>
      </c>
    </row>
    <row r="1649" spans="1:15" x14ac:dyDescent="0.25">
      <c r="A1649" s="1" t="str">
        <v>MyBioSource</v>
      </c>
      <c r="B1649" s="1">
        <v>47872</v>
      </c>
      <c r="C1649" s="1">
        <v>920577</v>
      </c>
      <c r="D1649" s="2">
        <v>45852</v>
      </c>
      <c r="E1649" s="2">
        <v>45866</v>
      </c>
      <c r="F1649" s="1" t="str">
        <v>MBS166244</v>
      </c>
      <c r="G1649" s="1">
        <v>1</v>
      </c>
      <c r="H1649" s="1">
        <v>1</v>
      </c>
      <c r="I1649" s="1">
        <v>0</v>
      </c>
      <c r="J1649" s="1" t="str">
        <v>DELHI</v>
      </c>
      <c r="K1649" s="1">
        <v>0</v>
      </c>
      <c r="L1649" s="1"/>
      <c r="M1649" s="1">
        <f t="shared" si="75"/>
        <v>47872</v>
      </c>
      <c r="N1649" s="1">
        <f t="shared" si="76"/>
        <v>47872</v>
      </c>
      <c r="O1649" s="1">
        <f t="shared" si="77"/>
        <v>0</v>
      </c>
    </row>
    <row r="1650" spans="1:15" x14ac:dyDescent="0.25">
      <c r="A1650" s="1" t="str">
        <v>Prospec</v>
      </c>
      <c r="B1650" s="1">
        <v>3960</v>
      </c>
      <c r="C1650" s="1">
        <v>83197</v>
      </c>
      <c r="D1650" s="2">
        <v>45847</v>
      </c>
      <c r="E1650" s="2">
        <v>45866</v>
      </c>
      <c r="F1650" s="1" t="str">
        <v>CYT-334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3960</v>
      </c>
      <c r="N1650" s="1">
        <f t="shared" si="76"/>
        <v>3960</v>
      </c>
      <c r="O1650" s="1">
        <f t="shared" si="77"/>
        <v>0</v>
      </c>
    </row>
    <row r="1651" spans="1:15" x14ac:dyDescent="0.25">
      <c r="A1651" s="1" t="str">
        <v>Prospec</v>
      </c>
      <c r="B1651" s="1">
        <v>8800</v>
      </c>
      <c r="C1651" s="1">
        <v>83197</v>
      </c>
      <c r="D1651" s="2">
        <v>45847</v>
      </c>
      <c r="E1651" s="2">
        <v>45866</v>
      </c>
      <c r="F1651" s="1" t="str">
        <v>CYT-308</v>
      </c>
      <c r="G1651" s="1">
        <v>1</v>
      </c>
      <c r="H1651" s="1">
        <v>1</v>
      </c>
      <c r="I1651" s="1">
        <v>0</v>
      </c>
      <c r="J1651" s="1" t="str">
        <v>Delhi</v>
      </c>
      <c r="K1651" s="1">
        <v>0</v>
      </c>
      <c r="L1651" s="1"/>
      <c r="M1651" s="1">
        <f t="shared" si="75"/>
        <v>8800</v>
      </c>
      <c r="N1651" s="1">
        <f t="shared" si="76"/>
        <v>8800</v>
      </c>
      <c r="O1651" s="1">
        <f t="shared" si="77"/>
        <v>0</v>
      </c>
    </row>
    <row r="1652" spans="1:15" x14ac:dyDescent="0.25">
      <c r="A1652" s="1" t="str">
        <v>Prospec</v>
      </c>
      <c r="B1652" s="1">
        <v>8800</v>
      </c>
      <c r="C1652" s="1">
        <v>83197</v>
      </c>
      <c r="D1652" s="2">
        <v>45847</v>
      </c>
      <c r="E1652" s="2">
        <v>45866</v>
      </c>
      <c r="F1652" s="1" t="str">
        <v>CYT-223</v>
      </c>
      <c r="G1652" s="1">
        <v>1</v>
      </c>
      <c r="H1652" s="1">
        <v>1</v>
      </c>
      <c r="I1652" s="1">
        <v>0</v>
      </c>
      <c r="J1652" s="1" t="str">
        <v>Delhi</v>
      </c>
      <c r="K1652" s="1">
        <v>0</v>
      </c>
      <c r="L1652" s="1"/>
      <c r="M1652" s="1">
        <f t="shared" si="75"/>
        <v>8800</v>
      </c>
      <c r="N1652" s="1">
        <f t="shared" si="76"/>
        <v>8800</v>
      </c>
      <c r="O1652" s="1">
        <f t="shared" si="77"/>
        <v>0</v>
      </c>
    </row>
    <row r="1653" spans="1:15" x14ac:dyDescent="0.25">
      <c r="A1653" s="1" t="str">
        <v>TargetMol</v>
      </c>
      <c r="B1653" s="1">
        <v>1276</v>
      </c>
      <c r="C1653" s="1" t="str">
        <v>INV250723-095</v>
      </c>
      <c r="D1653" s="2">
        <v>45861</v>
      </c>
      <c r="E1653" s="2">
        <v>45866</v>
      </c>
      <c r="F1653" s="1" t="str">
        <v xml:space="preserve">T20198 </v>
      </c>
      <c r="G1653" s="1">
        <v>1</v>
      </c>
      <c r="H1653" s="1">
        <v>1</v>
      </c>
      <c r="I1653" s="1">
        <v>0</v>
      </c>
      <c r="J1653" s="1" t="str">
        <v>Faridabad</v>
      </c>
      <c r="K1653" s="1">
        <v>0</v>
      </c>
      <c r="L1653" s="1"/>
      <c r="M1653" s="1">
        <f t="shared" si="75"/>
        <v>1276</v>
      </c>
      <c r="N1653" s="1">
        <f t="shared" si="76"/>
        <v>1276</v>
      </c>
      <c r="O1653" s="1">
        <f t="shared" si="77"/>
        <v>0</v>
      </c>
    </row>
    <row r="1654" spans="1:15" x14ac:dyDescent="0.25">
      <c r="A1654" s="1" t="str">
        <v>TargetMol</v>
      </c>
      <c r="B1654" s="1">
        <v>6292</v>
      </c>
      <c r="C1654" s="1" t="str">
        <v>INV250723-095</v>
      </c>
      <c r="D1654" s="2">
        <v>45861</v>
      </c>
      <c r="E1654" s="2">
        <v>45866</v>
      </c>
      <c r="F1654" s="1" t="str">
        <v xml:space="preserve">T16381 </v>
      </c>
      <c r="G1654" s="1">
        <v>1</v>
      </c>
      <c r="H1654" s="1">
        <v>1</v>
      </c>
      <c r="I1654" s="1">
        <v>0</v>
      </c>
      <c r="J1654" s="1" t="str">
        <v>Faridabad</v>
      </c>
      <c r="K1654" s="1">
        <v>0</v>
      </c>
      <c r="L1654" s="1"/>
      <c r="M1654" s="1">
        <f t="shared" si="75"/>
        <v>6292</v>
      </c>
      <c r="N1654" s="1">
        <f t="shared" si="76"/>
        <v>6292</v>
      </c>
      <c r="O1654" s="1">
        <f t="shared" si="77"/>
        <v>0</v>
      </c>
    </row>
    <row r="1655" spans="1:15" x14ac:dyDescent="0.25">
      <c r="A1655" s="1" t="str">
        <v>TargetMol</v>
      </c>
      <c r="B1655" s="1">
        <v>1276</v>
      </c>
      <c r="C1655" s="1" t="str">
        <v>INV250723-095</v>
      </c>
      <c r="D1655" s="2">
        <v>45861</v>
      </c>
      <c r="E1655" s="2">
        <v>45866</v>
      </c>
      <c r="F1655" s="1" t="str">
        <v xml:space="preserve">T0416 </v>
      </c>
      <c r="G1655" s="1">
        <v>1</v>
      </c>
      <c r="H1655" s="1">
        <v>1</v>
      </c>
      <c r="I1655" s="1">
        <v>0</v>
      </c>
      <c r="J1655" s="1" t="str">
        <v>Faridabad</v>
      </c>
      <c r="K1655" s="1">
        <v>0</v>
      </c>
      <c r="L1655" s="1"/>
      <c r="M1655" s="1">
        <f t="shared" si="75"/>
        <v>1276</v>
      </c>
      <c r="N1655" s="1">
        <f t="shared" si="76"/>
        <v>1276</v>
      </c>
      <c r="O1655" s="1">
        <f t="shared" si="77"/>
        <v>0</v>
      </c>
    </row>
    <row r="1656" spans="1:15" x14ac:dyDescent="0.25">
      <c r="A1656" s="1" t="str">
        <v>TargetMol</v>
      </c>
      <c r="B1656" s="1">
        <v>2323.1999999999998</v>
      </c>
      <c r="C1656" s="1" t="str">
        <v>INV250723-094</v>
      </c>
      <c r="D1656" s="2">
        <v>45861</v>
      </c>
      <c r="E1656" s="2">
        <v>45866</v>
      </c>
      <c r="F1656" s="1" t="str">
        <v xml:space="preserve">T8344 </v>
      </c>
      <c r="G1656" s="1">
        <v>1</v>
      </c>
      <c r="H1656" s="1">
        <v>1</v>
      </c>
      <c r="I1656" s="1">
        <v>0</v>
      </c>
      <c r="J1656" s="1" t="str">
        <v>Bhuvneshwar</v>
      </c>
      <c r="K1656" s="1">
        <v>0</v>
      </c>
      <c r="L1656" s="1"/>
      <c r="M1656" s="1">
        <f t="shared" si="75"/>
        <v>2323.1999999999998</v>
      </c>
      <c r="N1656" s="1">
        <f t="shared" si="76"/>
        <v>2323.1999999999998</v>
      </c>
      <c r="O1656" s="1">
        <f t="shared" si="77"/>
        <v>0</v>
      </c>
    </row>
    <row r="1657" spans="1:15" x14ac:dyDescent="0.25">
      <c r="A1657" s="1" t="str">
        <v>BioXcell</v>
      </c>
      <c r="B1657" s="1">
        <v>89566.399999999994</v>
      </c>
      <c r="C1657" s="1">
        <v>176374</v>
      </c>
      <c r="D1657" s="2">
        <v>45863</v>
      </c>
      <c r="E1657" s="2">
        <v>45867</v>
      </c>
      <c r="F1657" s="1" t="str">
        <v>BE0089</v>
      </c>
      <c r="G1657" s="1">
        <v>1</v>
      </c>
      <c r="H1657" s="1">
        <v>1</v>
      </c>
      <c r="I1657" s="1">
        <v>0</v>
      </c>
      <c r="J1657" s="1" t="str">
        <v>Hyderabad</v>
      </c>
      <c r="K1657" s="1">
        <v>0</v>
      </c>
      <c r="L1657" s="1"/>
      <c r="M1657" s="1">
        <f t="shared" si="75"/>
        <v>89566.399999999994</v>
      </c>
      <c r="N1657" s="1">
        <f t="shared" si="76"/>
        <v>89566.399999999994</v>
      </c>
      <c r="O1657" s="1">
        <f t="shared" si="77"/>
        <v>0</v>
      </c>
    </row>
    <row r="1658" spans="1:15" x14ac:dyDescent="0.25">
      <c r="A1658" s="1" t="str">
        <v>BioXcell</v>
      </c>
      <c r="B1658" s="1">
        <v>198510.40000000002</v>
      </c>
      <c r="C1658" s="1">
        <v>176374</v>
      </c>
      <c r="D1658" s="2">
        <v>45863</v>
      </c>
      <c r="E1658" s="2">
        <v>45867</v>
      </c>
      <c r="F1658" s="1" t="str">
        <v>BE0146</v>
      </c>
      <c r="G1658" s="1">
        <v>1</v>
      </c>
      <c r="H1658" s="1">
        <v>1</v>
      </c>
      <c r="I1658" s="1">
        <v>0</v>
      </c>
      <c r="J1658" s="1" t="str">
        <v>Hyderabad</v>
      </c>
      <c r="K1658" s="1">
        <v>0</v>
      </c>
      <c r="L1658" s="1"/>
      <c r="M1658" s="1">
        <f t="shared" si="75"/>
        <v>198510.40000000002</v>
      </c>
      <c r="N1658" s="1">
        <f t="shared" si="76"/>
        <v>198510.40000000002</v>
      </c>
      <c r="O1658" s="1">
        <f t="shared" si="77"/>
        <v>0</v>
      </c>
    </row>
    <row r="1659" spans="1:15" x14ac:dyDescent="0.25">
      <c r="A1659" s="1" t="str">
        <v>BioLegend</v>
      </c>
      <c r="B1659" s="1">
        <v>5790.4</v>
      </c>
      <c r="C1659" s="1" t="str">
        <v>EED117596</v>
      </c>
      <c r="D1659" s="2">
        <v>45863</v>
      </c>
      <c r="E1659" s="2">
        <v>45869</v>
      </c>
      <c r="F1659" s="1">
        <v>101225</v>
      </c>
      <c r="G1659" s="1">
        <v>1</v>
      </c>
      <c r="H1659" s="1">
        <v>1</v>
      </c>
      <c r="I1659" s="1">
        <v>0</v>
      </c>
      <c r="J1659" s="1" t="str">
        <v>Delhi</v>
      </c>
      <c r="K1659" s="1">
        <v>0</v>
      </c>
      <c r="L1659" s="1"/>
      <c r="M1659" s="1">
        <f t="shared" si="75"/>
        <v>5790.4</v>
      </c>
      <c r="N1659" s="1">
        <f t="shared" si="76"/>
        <v>5790.4</v>
      </c>
      <c r="O1659" s="1">
        <f t="shared" si="77"/>
        <v>0</v>
      </c>
    </row>
    <row r="1660" spans="1:15" x14ac:dyDescent="0.25">
      <c r="A1660" s="1" t="str">
        <v>BioLegend</v>
      </c>
      <c r="B1660" s="1">
        <v>14106.400000000001</v>
      </c>
      <c r="C1660" s="1" t="str">
        <v>EED117596</v>
      </c>
      <c r="D1660" s="2">
        <v>45863</v>
      </c>
      <c r="E1660" s="2">
        <v>45869</v>
      </c>
      <c r="F1660" s="1">
        <v>101320</v>
      </c>
      <c r="G1660" s="1">
        <v>1</v>
      </c>
      <c r="H1660" s="1">
        <v>1</v>
      </c>
      <c r="I1660" s="1">
        <v>0</v>
      </c>
      <c r="J1660" s="1" t="str">
        <v>Hyderabad</v>
      </c>
      <c r="K1660" s="1">
        <v>0</v>
      </c>
      <c r="L1660" s="1"/>
      <c r="M1660" s="1">
        <f t="shared" si="75"/>
        <v>14106.400000000001</v>
      </c>
      <c r="N1660" s="1">
        <f t="shared" si="76"/>
        <v>14106.400000000001</v>
      </c>
      <c r="O1660" s="1">
        <f t="shared" si="77"/>
        <v>0</v>
      </c>
    </row>
    <row r="1661" spans="1:15" x14ac:dyDescent="0.25">
      <c r="A1661" s="1" t="str">
        <v>BioLegend</v>
      </c>
      <c r="B1661" s="1">
        <v>8254.4</v>
      </c>
      <c r="C1661" s="1" t="str">
        <v>EED117596</v>
      </c>
      <c r="D1661" s="2">
        <v>45863</v>
      </c>
      <c r="E1661" s="2">
        <v>45869</v>
      </c>
      <c r="F1661" s="1">
        <v>102605</v>
      </c>
      <c r="G1661" s="1">
        <v>1</v>
      </c>
      <c r="H1661" s="1">
        <v>1</v>
      </c>
      <c r="I1661" s="1">
        <v>0</v>
      </c>
      <c r="J1661" s="1" t="str">
        <v>Delhi</v>
      </c>
      <c r="K1661" s="1">
        <v>0</v>
      </c>
      <c r="L1661" s="1"/>
      <c r="M1661" s="1">
        <f t="shared" si="75"/>
        <v>8254.4</v>
      </c>
      <c r="N1661" s="1">
        <f t="shared" si="76"/>
        <v>8254.4</v>
      </c>
      <c r="O1661" s="1">
        <f t="shared" si="77"/>
        <v>0</v>
      </c>
    </row>
    <row r="1662" spans="1:15" x14ac:dyDescent="0.25">
      <c r="A1662" s="1" t="str">
        <v>BioLegend</v>
      </c>
      <c r="B1662" s="1">
        <v>12073.599999999999</v>
      </c>
      <c r="C1662" s="1" t="str">
        <v>EED117596</v>
      </c>
      <c r="D1662" s="2">
        <v>45863</v>
      </c>
      <c r="E1662" s="2">
        <v>45869</v>
      </c>
      <c r="F1662" s="1">
        <v>103116</v>
      </c>
      <c r="G1662" s="1">
        <v>1</v>
      </c>
      <c r="H1662" s="1">
        <v>1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12073.599999999999</v>
      </c>
      <c r="N1662" s="1">
        <f t="shared" si="76"/>
        <v>12073.599999999999</v>
      </c>
      <c r="O1662" s="1">
        <f t="shared" si="77"/>
        <v>0</v>
      </c>
    </row>
    <row r="1663" spans="1:15" x14ac:dyDescent="0.25">
      <c r="A1663" s="1" t="str">
        <v>BioLegend</v>
      </c>
      <c r="B1663" s="1">
        <v>13244</v>
      </c>
      <c r="C1663" s="1" t="str">
        <v>EED117596</v>
      </c>
      <c r="D1663" s="2">
        <v>45863</v>
      </c>
      <c r="E1663" s="2">
        <v>45869</v>
      </c>
      <c r="F1663" s="1">
        <v>103227</v>
      </c>
      <c r="G1663" s="1">
        <v>2</v>
      </c>
      <c r="H1663" s="1">
        <v>2</v>
      </c>
      <c r="I1663" s="1">
        <v>0</v>
      </c>
      <c r="J1663" s="1" t="str">
        <v>Hyderabad</v>
      </c>
      <c r="K1663" s="1">
        <v>0</v>
      </c>
      <c r="L1663" s="1"/>
      <c r="M1663" s="1">
        <f t="shared" si="75"/>
        <v>26488</v>
      </c>
      <c r="N1663" s="1">
        <f t="shared" si="76"/>
        <v>26488</v>
      </c>
      <c r="O1663" s="1">
        <f t="shared" si="77"/>
        <v>0</v>
      </c>
    </row>
    <row r="1664" spans="1:15" x14ac:dyDescent="0.25">
      <c r="A1664" s="1" t="str">
        <v>BioLegend</v>
      </c>
      <c r="B1664" s="1">
        <v>6221.6</v>
      </c>
      <c r="C1664" s="1" t="str">
        <v>EED117596</v>
      </c>
      <c r="D1664" s="2">
        <v>45863</v>
      </c>
      <c r="E1664" s="2">
        <v>45869</v>
      </c>
      <c r="F1664" s="1">
        <v>104419</v>
      </c>
      <c r="G1664" s="1">
        <v>4</v>
      </c>
      <c r="H1664" s="1">
        <v>4</v>
      </c>
      <c r="I1664" s="1">
        <v>0</v>
      </c>
      <c r="J1664" s="1" t="str">
        <v>Hyderabad</v>
      </c>
      <c r="K1664" s="1">
        <v>0</v>
      </c>
      <c r="L1664" s="1"/>
      <c r="M1664" s="1">
        <f t="shared" si="75"/>
        <v>24886.400000000001</v>
      </c>
      <c r="N1664" s="1">
        <f t="shared" si="76"/>
        <v>24886.400000000001</v>
      </c>
      <c r="O1664" s="1">
        <f t="shared" si="77"/>
        <v>0</v>
      </c>
    </row>
    <row r="1665" spans="1:15" x14ac:dyDescent="0.25">
      <c r="A1665" s="1" t="str">
        <v>BioLegend</v>
      </c>
      <c r="B1665" s="1">
        <v>14106.400000000001</v>
      </c>
      <c r="C1665" s="1" t="str">
        <v>EED117596</v>
      </c>
      <c r="D1665" s="2">
        <v>45863</v>
      </c>
      <c r="E1665" s="2">
        <v>45869</v>
      </c>
      <c r="F1665" s="1">
        <v>104518</v>
      </c>
      <c r="G1665" s="1">
        <v>1</v>
      </c>
      <c r="H1665" s="1">
        <v>1</v>
      </c>
      <c r="I1665" s="1">
        <v>0</v>
      </c>
      <c r="J1665" s="1" t="str">
        <v>Mumbai</v>
      </c>
      <c r="K1665" s="1">
        <v>0</v>
      </c>
      <c r="L1665" s="1"/>
      <c r="M1665" s="1">
        <f t="shared" si="75"/>
        <v>14106.400000000001</v>
      </c>
      <c r="N1665" s="1">
        <f t="shared" si="76"/>
        <v>14106.400000000001</v>
      </c>
      <c r="O1665" s="1">
        <f t="shared" si="77"/>
        <v>0</v>
      </c>
    </row>
    <row r="1666" spans="1:15" x14ac:dyDescent="0.25">
      <c r="A1666" s="1" t="str">
        <v>BioLegend</v>
      </c>
      <c r="B1666" s="1">
        <v>3449.6000000000004</v>
      </c>
      <c r="C1666" s="1" t="str">
        <v>EED117596</v>
      </c>
      <c r="D1666" s="2">
        <v>45863</v>
      </c>
      <c r="E1666" s="2">
        <v>45869</v>
      </c>
      <c r="F1666" s="1">
        <v>108407</v>
      </c>
      <c r="G1666" s="1">
        <v>1</v>
      </c>
      <c r="H1666" s="1">
        <v>1</v>
      </c>
      <c r="I1666" s="1">
        <v>0</v>
      </c>
      <c r="J1666" s="1" t="str">
        <v>Delhi</v>
      </c>
      <c r="K1666" s="1">
        <v>0</v>
      </c>
      <c r="L1666" s="1"/>
      <c r="M1666" s="1">
        <f t="shared" si="75"/>
        <v>3449.6000000000004</v>
      </c>
      <c r="N1666" s="1">
        <f t="shared" si="76"/>
        <v>3449.6000000000004</v>
      </c>
      <c r="O1666" s="1">
        <f t="shared" si="77"/>
        <v>0</v>
      </c>
    </row>
    <row r="1667" spans="1:15" x14ac:dyDescent="0.25">
      <c r="A1667" s="1" t="str">
        <v>BioLegend</v>
      </c>
      <c r="B1667" s="1">
        <v>19602</v>
      </c>
      <c r="C1667" s="1" t="str">
        <v>EED117596</v>
      </c>
      <c r="D1667" s="2">
        <v>45863</v>
      </c>
      <c r="E1667" s="2">
        <v>45869</v>
      </c>
      <c r="F1667" s="1">
        <v>118227</v>
      </c>
      <c r="G1667" s="1">
        <v>2</v>
      </c>
      <c r="H1667" s="1">
        <v>2</v>
      </c>
      <c r="I1667" s="1">
        <v>0</v>
      </c>
      <c r="J1667" s="1" t="str">
        <v>Mumbai</v>
      </c>
      <c r="K1667" s="1">
        <v>0</v>
      </c>
      <c r="L1667" s="1"/>
      <c r="M1667" s="1">
        <f t="shared" ref="M1667:M1730" si="78">G1667*B1667</f>
        <v>39204</v>
      </c>
      <c r="N1667" s="1">
        <f t="shared" ref="N1667:N1730" si="79">H1667*B1667</f>
        <v>39204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18480</v>
      </c>
      <c r="C1668" s="1" t="str">
        <v>EED117596</v>
      </c>
      <c r="D1668" s="2">
        <v>45863</v>
      </c>
      <c r="E1668" s="2">
        <v>45869</v>
      </c>
      <c r="F1668" s="1">
        <v>125221</v>
      </c>
      <c r="G1668" s="1">
        <v>2</v>
      </c>
      <c r="H1668" s="1">
        <v>2</v>
      </c>
      <c r="I1668" s="1">
        <v>0</v>
      </c>
      <c r="J1668" s="1" t="str">
        <v>Mumbai</v>
      </c>
      <c r="K1668" s="1">
        <v>0</v>
      </c>
      <c r="L1668" s="1"/>
      <c r="M1668" s="1">
        <f t="shared" si="78"/>
        <v>36960</v>
      </c>
      <c r="N1668" s="1">
        <f t="shared" si="79"/>
        <v>36960</v>
      </c>
      <c r="O1668" s="1">
        <f t="shared" si="80"/>
        <v>0</v>
      </c>
    </row>
    <row r="1669" spans="1:15" x14ac:dyDescent="0.25">
      <c r="A1669" s="1" t="str">
        <v>BioLegend</v>
      </c>
      <c r="B1669" s="1">
        <v>19527.2</v>
      </c>
      <c r="C1669" s="1" t="str">
        <v>EED117596</v>
      </c>
      <c r="D1669" s="2">
        <v>45863</v>
      </c>
      <c r="E1669" s="2">
        <v>45869</v>
      </c>
      <c r="F1669" s="1">
        <v>135214</v>
      </c>
      <c r="G1669" s="1">
        <v>1</v>
      </c>
      <c r="H1669" s="1">
        <v>1</v>
      </c>
      <c r="I1669" s="1">
        <v>0</v>
      </c>
      <c r="J1669" s="1" t="str">
        <v>Mumbai</v>
      </c>
      <c r="K1669" s="1">
        <v>0</v>
      </c>
      <c r="L1669" s="1"/>
      <c r="M1669" s="1">
        <f t="shared" si="78"/>
        <v>19527.2</v>
      </c>
      <c r="N1669" s="1">
        <f t="shared" si="79"/>
        <v>19527.2</v>
      </c>
      <c r="O1669" s="1">
        <f t="shared" si="80"/>
        <v>0</v>
      </c>
    </row>
    <row r="1670" spans="1:15" x14ac:dyDescent="0.25">
      <c r="A1670" s="1" t="str">
        <v>BioLegend</v>
      </c>
      <c r="B1670" s="1">
        <v>23531.199999999997</v>
      </c>
      <c r="C1670" s="1" t="str">
        <v>EED117596</v>
      </c>
      <c r="D1670" s="2">
        <v>45863</v>
      </c>
      <c r="E1670" s="2">
        <v>45869</v>
      </c>
      <c r="F1670" s="1">
        <v>139314</v>
      </c>
      <c r="G1670" s="1">
        <v>1</v>
      </c>
      <c r="H1670" s="1">
        <v>1</v>
      </c>
      <c r="I1670" s="1">
        <v>0</v>
      </c>
      <c r="J1670" s="1" t="str">
        <v>Hyderabad</v>
      </c>
      <c r="K1670" s="1">
        <v>0</v>
      </c>
      <c r="L1670" s="1"/>
      <c r="M1670" s="1">
        <f t="shared" si="78"/>
        <v>23531.199999999997</v>
      </c>
      <c r="N1670" s="1">
        <f t="shared" si="79"/>
        <v>23531.199999999997</v>
      </c>
      <c r="O1670" s="1">
        <f t="shared" si="80"/>
        <v>0</v>
      </c>
    </row>
    <row r="1671" spans="1:15" x14ac:dyDescent="0.25">
      <c r="A1671" s="1" t="str">
        <v>BioLegend</v>
      </c>
      <c r="B1671" s="1">
        <v>14190</v>
      </c>
      <c r="C1671" s="1" t="str">
        <v>EED117596</v>
      </c>
      <c r="D1671" s="2">
        <v>45863</v>
      </c>
      <c r="E1671" s="2">
        <v>45869</v>
      </c>
      <c r="F1671" s="1">
        <v>145513</v>
      </c>
      <c r="G1671" s="1">
        <v>2</v>
      </c>
      <c r="H1671" s="1">
        <v>2</v>
      </c>
      <c r="I1671" s="1">
        <v>0</v>
      </c>
      <c r="J1671" s="1" t="str">
        <v>Mumbai</v>
      </c>
      <c r="K1671" s="1">
        <v>0</v>
      </c>
      <c r="L1671" s="1"/>
      <c r="M1671" s="1">
        <f t="shared" si="78"/>
        <v>28380</v>
      </c>
      <c r="N1671" s="1">
        <f t="shared" si="79"/>
        <v>28380</v>
      </c>
      <c r="O1671" s="1">
        <f t="shared" si="80"/>
        <v>0</v>
      </c>
    </row>
    <row r="1672" spans="1:15" x14ac:dyDescent="0.25">
      <c r="A1672" s="1" t="str">
        <v>BioLegend</v>
      </c>
      <c r="B1672" s="1">
        <v>20328</v>
      </c>
      <c r="C1672" s="1" t="str">
        <v>EED117596</v>
      </c>
      <c r="D1672" s="2">
        <v>45863</v>
      </c>
      <c r="E1672" s="2">
        <v>45869</v>
      </c>
      <c r="F1672" s="1">
        <v>155509</v>
      </c>
      <c r="G1672" s="1">
        <v>1</v>
      </c>
      <c r="H1672" s="1">
        <v>1</v>
      </c>
      <c r="I1672" s="1">
        <v>0</v>
      </c>
      <c r="J1672" s="1" t="str">
        <v>Hyderabad</v>
      </c>
      <c r="K1672" s="1">
        <v>0</v>
      </c>
      <c r="L1672" s="1"/>
      <c r="M1672" s="1">
        <f t="shared" si="78"/>
        <v>20328</v>
      </c>
      <c r="N1672" s="1">
        <f t="shared" si="79"/>
        <v>20328</v>
      </c>
      <c r="O1672" s="1">
        <f t="shared" si="80"/>
        <v>0</v>
      </c>
    </row>
    <row r="1673" spans="1:15" x14ac:dyDescent="0.25">
      <c r="A1673" s="1" t="str">
        <v>BioLegend</v>
      </c>
      <c r="B1673" s="1">
        <v>3388</v>
      </c>
      <c r="C1673" s="1" t="str">
        <v>EED117596</v>
      </c>
      <c r="D1673" s="2">
        <v>45863</v>
      </c>
      <c r="E1673" s="2">
        <v>45869</v>
      </c>
      <c r="F1673" s="1">
        <v>300306</v>
      </c>
      <c r="G1673" s="1">
        <v>1</v>
      </c>
      <c r="H1673" s="1">
        <v>1</v>
      </c>
      <c r="I1673" s="1">
        <v>0</v>
      </c>
      <c r="J1673" s="1" t="str">
        <v>Delhi</v>
      </c>
      <c r="K1673" s="1">
        <v>0</v>
      </c>
      <c r="L1673" s="1"/>
      <c r="M1673" s="1">
        <f t="shared" si="78"/>
        <v>3388</v>
      </c>
      <c r="N1673" s="1">
        <f t="shared" si="79"/>
        <v>3388</v>
      </c>
      <c r="O1673" s="1">
        <f t="shared" si="80"/>
        <v>0</v>
      </c>
    </row>
    <row r="1674" spans="1:15" x14ac:dyDescent="0.25">
      <c r="A1674" s="1" t="str">
        <v>BioLegend</v>
      </c>
      <c r="B1674" s="1">
        <v>3080</v>
      </c>
      <c r="C1674" s="1" t="str">
        <v>EED117596</v>
      </c>
      <c r="D1674" s="2">
        <v>45863</v>
      </c>
      <c r="E1674" s="2">
        <v>45869</v>
      </c>
      <c r="F1674" s="1">
        <v>300406</v>
      </c>
      <c r="G1674" s="1">
        <v>1</v>
      </c>
      <c r="H1674" s="1">
        <v>1</v>
      </c>
      <c r="I1674" s="1">
        <v>0</v>
      </c>
      <c r="J1674" s="1" t="str">
        <v>Banglore</v>
      </c>
      <c r="K1674" s="1">
        <v>0</v>
      </c>
      <c r="L1674" s="1"/>
      <c r="M1674" s="1">
        <f t="shared" si="78"/>
        <v>3080</v>
      </c>
      <c r="N1674" s="1">
        <f t="shared" si="79"/>
        <v>3080</v>
      </c>
      <c r="O1674" s="1">
        <f t="shared" si="80"/>
        <v>0</v>
      </c>
    </row>
    <row r="1675" spans="1:15" x14ac:dyDescent="0.25">
      <c r="A1675" s="1" t="str">
        <v>BioLegend</v>
      </c>
      <c r="B1675" s="1">
        <v>20636</v>
      </c>
      <c r="C1675" s="1" t="str">
        <v>EED117596</v>
      </c>
      <c r="D1675" s="2">
        <v>45863</v>
      </c>
      <c r="E1675" s="2">
        <v>45869</v>
      </c>
      <c r="F1675" s="1">
        <v>300922</v>
      </c>
      <c r="G1675" s="1">
        <v>1</v>
      </c>
      <c r="H1675" s="1">
        <v>1</v>
      </c>
      <c r="I1675" s="1">
        <v>0</v>
      </c>
      <c r="J1675" s="1" t="str">
        <v>Delhi</v>
      </c>
      <c r="K1675" s="1">
        <v>0</v>
      </c>
      <c r="L1675" s="1"/>
      <c r="M1675" s="1">
        <f t="shared" si="78"/>
        <v>20636</v>
      </c>
      <c r="N1675" s="1">
        <f t="shared" si="79"/>
        <v>20636</v>
      </c>
      <c r="O1675" s="1">
        <f t="shared" si="80"/>
        <v>0</v>
      </c>
    </row>
    <row r="1676" spans="1:15" x14ac:dyDescent="0.25">
      <c r="A1676" s="1" t="str">
        <v>BioLegend</v>
      </c>
      <c r="B1676" s="1">
        <v>17987.2</v>
      </c>
      <c r="C1676" s="1" t="str">
        <v>EED117596</v>
      </c>
      <c r="D1676" s="2">
        <v>45863</v>
      </c>
      <c r="E1676" s="2">
        <v>45869</v>
      </c>
      <c r="F1676" s="1">
        <v>301016</v>
      </c>
      <c r="G1676" s="1">
        <v>1</v>
      </c>
      <c r="H1676" s="1">
        <v>1</v>
      </c>
      <c r="I1676" s="1">
        <v>0</v>
      </c>
      <c r="J1676" s="1" t="str">
        <v>Banglore</v>
      </c>
      <c r="K1676" s="1">
        <v>0</v>
      </c>
      <c r="L1676" s="1"/>
      <c r="M1676" s="1">
        <f t="shared" si="78"/>
        <v>17987.2</v>
      </c>
      <c r="N1676" s="1">
        <f t="shared" si="79"/>
        <v>17987.2</v>
      </c>
      <c r="O1676" s="1">
        <f t="shared" si="80"/>
        <v>0</v>
      </c>
    </row>
    <row r="1677" spans="1:15" x14ac:dyDescent="0.25">
      <c r="A1677" s="1" t="str">
        <v>BioLegend</v>
      </c>
      <c r="B1677" s="1">
        <v>21375.200000000001</v>
      </c>
      <c r="C1677" s="1" t="str">
        <v>EED117596</v>
      </c>
      <c r="D1677" s="2">
        <v>45863</v>
      </c>
      <c r="E1677" s="2">
        <v>45869</v>
      </c>
      <c r="F1677" s="1">
        <v>301852</v>
      </c>
      <c r="G1677" s="1">
        <v>2</v>
      </c>
      <c r="H1677" s="1">
        <v>2</v>
      </c>
      <c r="I1677" s="1">
        <v>0</v>
      </c>
      <c r="J1677" s="1" t="str">
        <v>Banglore</v>
      </c>
      <c r="K1677" s="1">
        <v>0</v>
      </c>
      <c r="L1677" s="1"/>
      <c r="M1677" s="1">
        <f t="shared" si="78"/>
        <v>42750.400000000001</v>
      </c>
      <c r="N1677" s="1">
        <f t="shared" si="79"/>
        <v>42750.400000000001</v>
      </c>
      <c r="O1677" s="1">
        <f t="shared" si="80"/>
        <v>0</v>
      </c>
    </row>
    <row r="1678" spans="1:15" x14ac:dyDescent="0.25">
      <c r="A1678" s="1" t="str">
        <v>BioLegend</v>
      </c>
      <c r="B1678" s="1">
        <v>11765.599999999999</v>
      </c>
      <c r="C1678" s="1" t="str">
        <v>EED117596</v>
      </c>
      <c r="D1678" s="2">
        <v>45863</v>
      </c>
      <c r="E1678" s="2">
        <v>45869</v>
      </c>
      <c r="F1678" s="1">
        <v>301904</v>
      </c>
      <c r="G1678" s="1">
        <v>1</v>
      </c>
      <c r="H1678" s="1">
        <v>1</v>
      </c>
      <c r="I1678" s="1">
        <v>0</v>
      </c>
      <c r="J1678" s="1" t="str">
        <v>Delhi</v>
      </c>
      <c r="K1678" s="1">
        <v>0</v>
      </c>
      <c r="L1678" s="1"/>
      <c r="M1678" s="1">
        <f t="shared" si="78"/>
        <v>11765.599999999999</v>
      </c>
      <c r="N1678" s="1">
        <f t="shared" si="79"/>
        <v>11765.599999999999</v>
      </c>
      <c r="O1678" s="1">
        <f t="shared" si="80"/>
        <v>0</v>
      </c>
    </row>
    <row r="1679" spans="1:15" x14ac:dyDescent="0.25">
      <c r="A1679" s="1" t="str">
        <v>BioLegend</v>
      </c>
      <c r="B1679" s="1">
        <v>24816</v>
      </c>
      <c r="C1679" s="1" t="str">
        <v>EED117596</v>
      </c>
      <c r="D1679" s="2">
        <v>45863</v>
      </c>
      <c r="E1679" s="2">
        <v>45869</v>
      </c>
      <c r="F1679" s="1">
        <v>302048</v>
      </c>
      <c r="G1679" s="1">
        <v>2</v>
      </c>
      <c r="H1679" s="1">
        <v>2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49632</v>
      </c>
      <c r="N1679" s="1">
        <f t="shared" si="79"/>
        <v>49632</v>
      </c>
      <c r="O1679" s="1">
        <f t="shared" si="80"/>
        <v>0</v>
      </c>
    </row>
    <row r="1680" spans="1:15" x14ac:dyDescent="0.25">
      <c r="A1680" s="1" t="str">
        <v>BioLegend</v>
      </c>
      <c r="B1680" s="1">
        <v>26136</v>
      </c>
      <c r="C1680" s="1" t="str">
        <v>EED117596</v>
      </c>
      <c r="D1680" s="2">
        <v>45863</v>
      </c>
      <c r="E1680" s="2">
        <v>45869</v>
      </c>
      <c r="F1680" s="1">
        <v>302336</v>
      </c>
      <c r="G1680" s="1">
        <v>2</v>
      </c>
      <c r="H1680" s="1">
        <v>2</v>
      </c>
      <c r="I1680" s="1">
        <v>0</v>
      </c>
      <c r="J1680" s="1" t="str">
        <v>Banglore</v>
      </c>
      <c r="K1680" s="1">
        <v>0</v>
      </c>
      <c r="L1680" s="1"/>
      <c r="M1680" s="1">
        <f t="shared" si="78"/>
        <v>52272</v>
      </c>
      <c r="N1680" s="1">
        <f t="shared" si="79"/>
        <v>52272</v>
      </c>
      <c r="O1680" s="1">
        <f t="shared" si="80"/>
        <v>0</v>
      </c>
    </row>
    <row r="1681" spans="1:15" x14ac:dyDescent="0.25">
      <c r="A1681" s="1" t="str">
        <v>BioLegend</v>
      </c>
      <c r="B1681" s="1">
        <v>27984</v>
      </c>
      <c r="C1681" s="1" t="str">
        <v>EED117596</v>
      </c>
      <c r="D1681" s="2">
        <v>45863</v>
      </c>
      <c r="E1681" s="2">
        <v>45869</v>
      </c>
      <c r="F1681" s="1">
        <v>302828</v>
      </c>
      <c r="G1681" s="1">
        <v>1</v>
      </c>
      <c r="H1681" s="1">
        <v>1</v>
      </c>
      <c r="I1681" s="1">
        <v>0</v>
      </c>
      <c r="J1681" s="1" t="str">
        <v>Banglore</v>
      </c>
      <c r="K1681" s="1">
        <v>0</v>
      </c>
      <c r="L1681" s="1"/>
      <c r="M1681" s="1">
        <f t="shared" si="78"/>
        <v>27984</v>
      </c>
      <c r="N1681" s="1">
        <f t="shared" si="79"/>
        <v>27984</v>
      </c>
      <c r="O1681" s="1">
        <f t="shared" si="80"/>
        <v>0</v>
      </c>
    </row>
    <row r="1682" spans="1:15" x14ac:dyDescent="0.25">
      <c r="A1682" s="1" t="str">
        <v>BioLegend</v>
      </c>
      <c r="B1682" s="1">
        <v>16324</v>
      </c>
      <c r="C1682" s="1" t="str">
        <v>EED117596</v>
      </c>
      <c r="D1682" s="2">
        <v>45863</v>
      </c>
      <c r="E1682" s="2">
        <v>45869</v>
      </c>
      <c r="F1682" s="1">
        <v>304024</v>
      </c>
      <c r="G1682" s="1">
        <v>1</v>
      </c>
      <c r="H1682" s="1">
        <v>1</v>
      </c>
      <c r="I1682" s="1">
        <v>0</v>
      </c>
      <c r="J1682" s="1" t="str">
        <v>Banglore</v>
      </c>
      <c r="K1682" s="1">
        <v>0</v>
      </c>
      <c r="L1682" s="1"/>
      <c r="M1682" s="1">
        <f t="shared" si="78"/>
        <v>16324</v>
      </c>
      <c r="N1682" s="1">
        <f t="shared" si="79"/>
        <v>16324</v>
      </c>
      <c r="O1682" s="1">
        <f t="shared" si="80"/>
        <v>0</v>
      </c>
    </row>
    <row r="1683" spans="1:15" x14ac:dyDescent="0.25">
      <c r="A1683" s="1" t="str">
        <v>BioLegend</v>
      </c>
      <c r="B1683" s="1">
        <v>28710</v>
      </c>
      <c r="C1683" s="1" t="str">
        <v>EED117596</v>
      </c>
      <c r="D1683" s="2">
        <v>45863</v>
      </c>
      <c r="E1683" s="2">
        <v>45869</v>
      </c>
      <c r="F1683" s="1">
        <v>306742</v>
      </c>
      <c r="G1683" s="1">
        <v>2</v>
      </c>
      <c r="H1683" s="1">
        <v>2</v>
      </c>
      <c r="I1683" s="1">
        <v>0</v>
      </c>
      <c r="J1683" s="1" t="str">
        <v>Banglore</v>
      </c>
      <c r="K1683" s="1">
        <v>0</v>
      </c>
      <c r="L1683" s="1"/>
      <c r="M1683" s="1">
        <f t="shared" si="78"/>
        <v>57420</v>
      </c>
      <c r="N1683" s="1">
        <f t="shared" si="79"/>
        <v>57420</v>
      </c>
      <c r="O1683" s="1">
        <f t="shared" si="80"/>
        <v>0</v>
      </c>
    </row>
    <row r="1684" spans="1:15" x14ac:dyDescent="0.25">
      <c r="A1684" s="1" t="str">
        <v>BioLegend</v>
      </c>
      <c r="B1684" s="1">
        <v>29040</v>
      </c>
      <c r="C1684" s="1" t="str">
        <v>EED117596</v>
      </c>
      <c r="D1684" s="2">
        <v>45863</v>
      </c>
      <c r="E1684" s="2">
        <v>45869</v>
      </c>
      <c r="F1684" s="1">
        <v>307642</v>
      </c>
      <c r="G1684" s="1">
        <v>1</v>
      </c>
      <c r="H1684" s="1">
        <v>1</v>
      </c>
      <c r="I1684" s="1">
        <v>0</v>
      </c>
      <c r="J1684" s="1" t="str">
        <v>Delhi</v>
      </c>
      <c r="K1684" s="1">
        <v>0</v>
      </c>
      <c r="L1684" s="1"/>
      <c r="M1684" s="1">
        <f t="shared" si="78"/>
        <v>29040</v>
      </c>
      <c r="N1684" s="1">
        <f t="shared" si="79"/>
        <v>29040</v>
      </c>
      <c r="O1684" s="1">
        <f t="shared" si="80"/>
        <v>0</v>
      </c>
    </row>
    <row r="1685" spans="1:15" x14ac:dyDescent="0.25">
      <c r="A1685" s="1" t="str">
        <v>BioLegend</v>
      </c>
      <c r="B1685" s="1">
        <v>6776</v>
      </c>
      <c r="C1685" s="1" t="str">
        <v>EED117596</v>
      </c>
      <c r="D1685" s="2">
        <v>45863</v>
      </c>
      <c r="E1685" s="2">
        <v>45869</v>
      </c>
      <c r="F1685" s="1">
        <v>308703</v>
      </c>
      <c r="G1685" s="1">
        <v>1</v>
      </c>
      <c r="H1685" s="1">
        <v>1</v>
      </c>
      <c r="I1685" s="1">
        <v>0</v>
      </c>
      <c r="J1685" s="1" t="str">
        <v>Kerala</v>
      </c>
      <c r="K1685" s="1">
        <v>0</v>
      </c>
      <c r="L1685" s="1"/>
      <c r="M1685" s="1">
        <f t="shared" si="78"/>
        <v>6776</v>
      </c>
      <c r="N1685" s="1">
        <f t="shared" si="79"/>
        <v>6776</v>
      </c>
      <c r="O1685" s="1">
        <f t="shared" si="80"/>
        <v>0</v>
      </c>
    </row>
    <row r="1686" spans="1:15" x14ac:dyDescent="0.25">
      <c r="A1686" s="1" t="str">
        <v>BioLegend</v>
      </c>
      <c r="B1686" s="1">
        <v>8562.4</v>
      </c>
      <c r="C1686" s="1" t="str">
        <v>EED117596</v>
      </c>
      <c r="D1686" s="2">
        <v>45863</v>
      </c>
      <c r="E1686" s="2">
        <v>45869</v>
      </c>
      <c r="F1686" s="1">
        <v>313205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8562.4</v>
      </c>
      <c r="N1686" s="1">
        <f t="shared" si="79"/>
        <v>8562.4</v>
      </c>
      <c r="O1686" s="1">
        <f t="shared" si="80"/>
        <v>0</v>
      </c>
    </row>
    <row r="1687" spans="1:15" x14ac:dyDescent="0.25">
      <c r="A1687" s="1" t="str">
        <v>BioLegend</v>
      </c>
      <c r="B1687" s="1">
        <v>9794.4</v>
      </c>
      <c r="C1687" s="1" t="str">
        <v>EED117596</v>
      </c>
      <c r="D1687" s="2">
        <v>45863</v>
      </c>
      <c r="E1687" s="2">
        <v>45869</v>
      </c>
      <c r="F1687" s="1">
        <v>313225</v>
      </c>
      <c r="G1687" s="1">
        <v>1</v>
      </c>
      <c r="H1687" s="1">
        <v>1</v>
      </c>
      <c r="I1687" s="1">
        <v>0</v>
      </c>
      <c r="J1687" s="1" t="str">
        <v>Delhi</v>
      </c>
      <c r="K1687" s="1">
        <v>0</v>
      </c>
      <c r="L1687" s="1"/>
      <c r="M1687" s="1">
        <f t="shared" si="78"/>
        <v>9794.4</v>
      </c>
      <c r="N1687" s="1">
        <f t="shared" si="79"/>
        <v>9794.4</v>
      </c>
      <c r="O1687" s="1">
        <f t="shared" si="80"/>
        <v>0</v>
      </c>
    </row>
    <row r="1688" spans="1:15" x14ac:dyDescent="0.25">
      <c r="A1688" s="1" t="str">
        <v>BioLegend</v>
      </c>
      <c r="B1688" s="1">
        <v>23531.199999999997</v>
      </c>
      <c r="C1688" s="1" t="str">
        <v>EED117596</v>
      </c>
      <c r="D1688" s="2">
        <v>45863</v>
      </c>
      <c r="E1688" s="2">
        <v>45869</v>
      </c>
      <c r="F1688" s="1">
        <v>314512</v>
      </c>
      <c r="G1688" s="1">
        <v>1</v>
      </c>
      <c r="H1688" s="1">
        <v>1</v>
      </c>
      <c r="I1688" s="1">
        <v>0</v>
      </c>
      <c r="J1688" s="1" t="str">
        <v>Delhi</v>
      </c>
      <c r="K1688" s="1">
        <v>0</v>
      </c>
      <c r="L1688" s="1"/>
      <c r="M1688" s="1">
        <f t="shared" si="78"/>
        <v>23531.199999999997</v>
      </c>
      <c r="N1688" s="1">
        <f t="shared" si="79"/>
        <v>23531.199999999997</v>
      </c>
      <c r="O1688" s="1">
        <f t="shared" si="80"/>
        <v>0</v>
      </c>
    </row>
    <row r="1689" spans="1:15" x14ac:dyDescent="0.25">
      <c r="A1689" s="1" t="str">
        <v>BioLegend</v>
      </c>
      <c r="B1689" s="1">
        <v>1724.8000000000002</v>
      </c>
      <c r="C1689" s="1" t="str">
        <v>EED117596</v>
      </c>
      <c r="D1689" s="2">
        <v>45863</v>
      </c>
      <c r="E1689" s="2">
        <v>45869</v>
      </c>
      <c r="F1689" s="1">
        <v>317307</v>
      </c>
      <c r="G1689" s="1">
        <v>1</v>
      </c>
      <c r="H1689" s="1">
        <v>1</v>
      </c>
      <c r="I1689" s="1">
        <v>0</v>
      </c>
      <c r="J1689" s="1" t="str">
        <v>Delhi</v>
      </c>
      <c r="K1689" s="1">
        <v>0</v>
      </c>
      <c r="L1689" s="1"/>
      <c r="M1689" s="1">
        <f t="shared" si="78"/>
        <v>1724.8000000000002</v>
      </c>
      <c r="N1689" s="1">
        <f t="shared" si="79"/>
        <v>1724.8000000000002</v>
      </c>
      <c r="O1689" s="1">
        <f t="shared" si="80"/>
        <v>0</v>
      </c>
    </row>
    <row r="1690" spans="1:15" x14ac:dyDescent="0.25">
      <c r="A1690" s="1" t="str">
        <v>BioLegend</v>
      </c>
      <c r="B1690" s="1">
        <v>28314</v>
      </c>
      <c r="C1690" s="1" t="str">
        <v>EED117596</v>
      </c>
      <c r="D1690" s="2">
        <v>45863</v>
      </c>
      <c r="E1690" s="2">
        <v>45869</v>
      </c>
      <c r="F1690" s="1">
        <v>318334</v>
      </c>
      <c r="G1690" s="1">
        <v>2</v>
      </c>
      <c r="H1690" s="1">
        <v>2</v>
      </c>
      <c r="I1690" s="1">
        <v>0</v>
      </c>
      <c r="J1690" s="1" t="str">
        <v>Banglore</v>
      </c>
      <c r="K1690" s="1">
        <v>0</v>
      </c>
      <c r="L1690" s="1"/>
      <c r="M1690" s="1">
        <f t="shared" si="78"/>
        <v>56628</v>
      </c>
      <c r="N1690" s="1">
        <f t="shared" si="79"/>
        <v>56628</v>
      </c>
      <c r="O1690" s="1">
        <f t="shared" si="80"/>
        <v>0</v>
      </c>
    </row>
    <row r="1691" spans="1:15" x14ac:dyDescent="0.25">
      <c r="A1691" s="1" t="str">
        <v>BioLegend</v>
      </c>
      <c r="B1691" s="1">
        <v>15831.2</v>
      </c>
      <c r="C1691" s="1" t="str">
        <v>EED117596</v>
      </c>
      <c r="D1691" s="2">
        <v>45863</v>
      </c>
      <c r="E1691" s="2">
        <v>45869</v>
      </c>
      <c r="F1691" s="1">
        <v>321106</v>
      </c>
      <c r="G1691" s="1">
        <v>1</v>
      </c>
      <c r="H1691" s="1">
        <v>1</v>
      </c>
      <c r="I1691" s="1">
        <v>0</v>
      </c>
      <c r="J1691" s="1" t="str">
        <v>Delhi</v>
      </c>
      <c r="K1691" s="1">
        <v>0</v>
      </c>
      <c r="L1691" s="1"/>
      <c r="M1691" s="1">
        <f t="shared" si="78"/>
        <v>15831.2</v>
      </c>
      <c r="N1691" s="1">
        <f t="shared" si="79"/>
        <v>15831.2</v>
      </c>
      <c r="O1691" s="1">
        <f t="shared" si="80"/>
        <v>0</v>
      </c>
    </row>
    <row r="1692" spans="1:15" x14ac:dyDescent="0.25">
      <c r="A1692" s="1" t="str">
        <v>BioLegend</v>
      </c>
      <c r="B1692" s="1">
        <v>6221.6</v>
      </c>
      <c r="C1692" s="1" t="str">
        <v>EED117596</v>
      </c>
      <c r="D1692" s="2">
        <v>45863</v>
      </c>
      <c r="E1692" s="2">
        <v>45869</v>
      </c>
      <c r="F1692" s="1">
        <v>328107</v>
      </c>
      <c r="G1692" s="1">
        <v>1</v>
      </c>
      <c r="H1692" s="1">
        <v>1</v>
      </c>
      <c r="I1692" s="1">
        <v>0</v>
      </c>
      <c r="J1692" s="1" t="str">
        <v>DELHI</v>
      </c>
      <c r="K1692" s="1">
        <v>0</v>
      </c>
      <c r="L1692" s="1"/>
      <c r="M1692" s="1">
        <f t="shared" si="78"/>
        <v>6221.6</v>
      </c>
      <c r="N1692" s="1">
        <f t="shared" si="79"/>
        <v>6221.6</v>
      </c>
      <c r="O1692" s="1">
        <f t="shared" si="80"/>
        <v>0</v>
      </c>
    </row>
    <row r="1693" spans="1:15" x14ac:dyDescent="0.25">
      <c r="A1693" s="1" t="str">
        <v>BioLegend</v>
      </c>
      <c r="B1693" s="1">
        <v>26532</v>
      </c>
      <c r="C1693" s="1" t="str">
        <v>EED117596</v>
      </c>
      <c r="D1693" s="2">
        <v>45863</v>
      </c>
      <c r="E1693" s="2">
        <v>45869</v>
      </c>
      <c r="F1693" s="1">
        <v>329932</v>
      </c>
      <c r="G1693" s="1">
        <v>2</v>
      </c>
      <c r="H1693" s="1">
        <v>2</v>
      </c>
      <c r="I1693" s="1">
        <v>0</v>
      </c>
      <c r="J1693" s="1" t="str">
        <v>Banglore</v>
      </c>
      <c r="K1693" s="1">
        <v>0</v>
      </c>
      <c r="L1693" s="1"/>
      <c r="M1693" s="1">
        <f t="shared" si="78"/>
        <v>53064</v>
      </c>
      <c r="N1693" s="1">
        <f t="shared" si="79"/>
        <v>53064</v>
      </c>
      <c r="O1693" s="1">
        <f t="shared" si="80"/>
        <v>0</v>
      </c>
    </row>
    <row r="1694" spans="1:15" x14ac:dyDescent="0.25">
      <c r="A1694" s="1" t="str">
        <v>BioLegend</v>
      </c>
      <c r="B1694" s="1">
        <v>12997.599999999999</v>
      </c>
      <c r="C1694" s="1" t="str">
        <v>EED117596</v>
      </c>
      <c r="D1694" s="2">
        <v>45863</v>
      </c>
      <c r="E1694" s="2">
        <v>45869</v>
      </c>
      <c r="F1694" s="1">
        <v>331208</v>
      </c>
      <c r="G1694" s="1">
        <v>1</v>
      </c>
      <c r="H1694" s="1">
        <v>1</v>
      </c>
      <c r="I1694" s="1">
        <v>0</v>
      </c>
      <c r="J1694" s="1" t="str">
        <v>Delhi</v>
      </c>
      <c r="K1694" s="1">
        <v>0</v>
      </c>
      <c r="L1694" s="1"/>
      <c r="M1694" s="1">
        <f t="shared" si="78"/>
        <v>12997.599999999999</v>
      </c>
      <c r="N1694" s="1">
        <f t="shared" si="79"/>
        <v>12997.599999999999</v>
      </c>
      <c r="O1694" s="1">
        <f t="shared" si="80"/>
        <v>0</v>
      </c>
    </row>
    <row r="1695" spans="1:15" x14ac:dyDescent="0.25">
      <c r="A1695" s="1" t="str">
        <v>BioLegend</v>
      </c>
      <c r="B1695" s="1">
        <v>16508.8</v>
      </c>
      <c r="C1695" s="1" t="str">
        <v>EED117596</v>
      </c>
      <c r="D1695" s="2">
        <v>45863</v>
      </c>
      <c r="E1695" s="2">
        <v>45869</v>
      </c>
      <c r="F1695" s="1">
        <v>331210</v>
      </c>
      <c r="G1695" s="1">
        <v>2</v>
      </c>
      <c r="H1695" s="1">
        <v>2</v>
      </c>
      <c r="I1695" s="1">
        <v>0</v>
      </c>
      <c r="J1695" s="1" t="str">
        <v>Banglore</v>
      </c>
      <c r="K1695" s="1">
        <v>0</v>
      </c>
      <c r="L1695" s="1"/>
      <c r="M1695" s="1">
        <f t="shared" si="78"/>
        <v>33017.599999999999</v>
      </c>
      <c r="N1695" s="1">
        <f t="shared" si="79"/>
        <v>33017.599999999999</v>
      </c>
      <c r="O1695" s="1">
        <f t="shared" si="80"/>
        <v>0</v>
      </c>
    </row>
    <row r="1696" spans="1:15" x14ac:dyDescent="0.25">
      <c r="A1696" s="1" t="str">
        <v>BioLegend</v>
      </c>
      <c r="B1696" s="1">
        <v>14916</v>
      </c>
      <c r="C1696" s="1" t="str">
        <v>EED117596</v>
      </c>
      <c r="D1696" s="2">
        <v>45863</v>
      </c>
      <c r="E1696" s="2">
        <v>45869</v>
      </c>
      <c r="F1696" s="1">
        <v>331411</v>
      </c>
      <c r="G1696" s="1">
        <v>1</v>
      </c>
      <c r="H1696" s="1">
        <v>1</v>
      </c>
      <c r="I1696" s="1">
        <v>0</v>
      </c>
      <c r="J1696" s="1" t="str">
        <v>Delhi</v>
      </c>
      <c r="K1696" s="1">
        <v>0</v>
      </c>
      <c r="L1696" s="1"/>
      <c r="M1696" s="1">
        <f t="shared" si="78"/>
        <v>14916</v>
      </c>
      <c r="N1696" s="1">
        <f t="shared" si="79"/>
        <v>14916</v>
      </c>
      <c r="O1696" s="1">
        <f t="shared" si="80"/>
        <v>0</v>
      </c>
    </row>
    <row r="1697" spans="1:15" x14ac:dyDescent="0.25">
      <c r="A1697" s="1" t="str">
        <v>BioLegend</v>
      </c>
      <c r="B1697" s="1">
        <v>29040</v>
      </c>
      <c r="C1697" s="1" t="str">
        <v>EED117596</v>
      </c>
      <c r="D1697" s="2">
        <v>45863</v>
      </c>
      <c r="E1697" s="2">
        <v>45869</v>
      </c>
      <c r="F1697" s="1">
        <v>331430</v>
      </c>
      <c r="G1697" s="1">
        <v>2</v>
      </c>
      <c r="H1697" s="1">
        <v>2</v>
      </c>
      <c r="I1697" s="1">
        <v>0</v>
      </c>
      <c r="J1697" s="1" t="str">
        <v>Banglore</v>
      </c>
      <c r="K1697" s="1">
        <v>0</v>
      </c>
      <c r="L1697" s="1"/>
      <c r="M1697" s="1">
        <f t="shared" si="78"/>
        <v>58080</v>
      </c>
      <c r="N1697" s="1">
        <f t="shared" si="79"/>
        <v>58080</v>
      </c>
      <c r="O1697" s="1">
        <f t="shared" si="80"/>
        <v>0</v>
      </c>
    </row>
    <row r="1698" spans="1:15" x14ac:dyDescent="0.25">
      <c r="A1698" s="1" t="str">
        <v>BioLegend</v>
      </c>
      <c r="B1698" s="1">
        <v>23346.400000000001</v>
      </c>
      <c r="C1698" s="1" t="str">
        <v>EED117596</v>
      </c>
      <c r="D1698" s="2">
        <v>45863</v>
      </c>
      <c r="E1698" s="2">
        <v>45869</v>
      </c>
      <c r="F1698" s="1">
        <v>332706</v>
      </c>
      <c r="G1698" s="1">
        <v>2</v>
      </c>
      <c r="H1698" s="1">
        <v>2</v>
      </c>
      <c r="I1698" s="1">
        <v>0</v>
      </c>
      <c r="J1698" s="1" t="str">
        <v>Chandigarh</v>
      </c>
      <c r="K1698" s="1">
        <v>0</v>
      </c>
      <c r="L1698" s="1"/>
      <c r="M1698" s="1">
        <f t="shared" si="78"/>
        <v>46692.800000000003</v>
      </c>
      <c r="N1698" s="1">
        <f t="shared" si="79"/>
        <v>46692.800000000003</v>
      </c>
      <c r="O1698" s="1">
        <f t="shared" si="80"/>
        <v>0</v>
      </c>
    </row>
    <row r="1699" spans="1:15" x14ac:dyDescent="0.25">
      <c r="A1699" s="1" t="str">
        <v>BioLegend</v>
      </c>
      <c r="B1699" s="1">
        <v>19958.400000000001</v>
      </c>
      <c r="C1699" s="1" t="str">
        <v>EED117596</v>
      </c>
      <c r="D1699" s="2">
        <v>45863</v>
      </c>
      <c r="E1699" s="2">
        <v>45869</v>
      </c>
      <c r="F1699" s="1">
        <v>341608</v>
      </c>
      <c r="G1699" s="1">
        <v>1</v>
      </c>
      <c r="H1699" s="1">
        <v>1</v>
      </c>
      <c r="I1699" s="1">
        <v>0</v>
      </c>
      <c r="J1699" s="1" t="str">
        <v>Delhi</v>
      </c>
      <c r="K1699" s="1">
        <v>0</v>
      </c>
      <c r="L1699" s="1"/>
      <c r="M1699" s="1">
        <f t="shared" si="78"/>
        <v>19958.400000000001</v>
      </c>
      <c r="N1699" s="1">
        <f t="shared" si="79"/>
        <v>19958.400000000001</v>
      </c>
      <c r="O1699" s="1">
        <f t="shared" si="80"/>
        <v>0</v>
      </c>
    </row>
    <row r="1700" spans="1:15" x14ac:dyDescent="0.25">
      <c r="A1700" s="1" t="str">
        <v>BioLegend</v>
      </c>
      <c r="B1700" s="1">
        <v>6221.6</v>
      </c>
      <c r="C1700" s="1" t="str">
        <v>EED117596</v>
      </c>
      <c r="D1700" s="2">
        <v>45863</v>
      </c>
      <c r="E1700" s="2">
        <v>45869</v>
      </c>
      <c r="F1700" s="1">
        <v>343523</v>
      </c>
      <c r="G1700" s="1">
        <v>1</v>
      </c>
      <c r="H1700" s="1">
        <v>1</v>
      </c>
      <c r="I1700" s="1">
        <v>0</v>
      </c>
      <c r="J1700" s="1" t="str">
        <v>Kolkata</v>
      </c>
      <c r="K1700" s="1">
        <v>0</v>
      </c>
      <c r="L1700" s="1"/>
      <c r="M1700" s="1">
        <f t="shared" si="78"/>
        <v>6221.6</v>
      </c>
      <c r="N1700" s="1">
        <f t="shared" si="79"/>
        <v>6221.6</v>
      </c>
      <c r="O1700" s="1">
        <f t="shared" si="80"/>
        <v>0</v>
      </c>
    </row>
    <row r="1701" spans="1:15" x14ac:dyDescent="0.25">
      <c r="A1701" s="1" t="str">
        <v>BioLegend</v>
      </c>
      <c r="B1701" s="1">
        <v>23531.199999999997</v>
      </c>
      <c r="C1701" s="1" t="str">
        <v>EED117596</v>
      </c>
      <c r="D1701" s="2">
        <v>45863</v>
      </c>
      <c r="E1701" s="2">
        <v>45869</v>
      </c>
      <c r="F1701" s="1">
        <v>353236</v>
      </c>
      <c r="G1701" s="1">
        <v>1</v>
      </c>
      <c r="H1701" s="1">
        <v>1</v>
      </c>
      <c r="I1701" s="1">
        <v>0</v>
      </c>
      <c r="J1701" s="1" t="str">
        <v>Banglore</v>
      </c>
      <c r="K1701" s="1">
        <v>0</v>
      </c>
      <c r="L1701" s="1"/>
      <c r="M1701" s="1">
        <f t="shared" si="78"/>
        <v>23531.199999999997</v>
      </c>
      <c r="N1701" s="1">
        <f t="shared" si="79"/>
        <v>23531.199999999997</v>
      </c>
      <c r="O1701" s="1">
        <f t="shared" si="80"/>
        <v>0</v>
      </c>
    </row>
    <row r="1702" spans="1:15" x14ac:dyDescent="0.25">
      <c r="A1702" s="1" t="str">
        <v>BioLegend</v>
      </c>
      <c r="B1702" s="1">
        <v>25146</v>
      </c>
      <c r="C1702" s="1" t="str">
        <v>EED117596</v>
      </c>
      <c r="D1702" s="2">
        <v>45863</v>
      </c>
      <c r="E1702" s="2">
        <v>45869</v>
      </c>
      <c r="F1702" s="1">
        <v>356418</v>
      </c>
      <c r="G1702" s="1">
        <v>2</v>
      </c>
      <c r="H1702" s="1">
        <v>2</v>
      </c>
      <c r="I1702" s="1">
        <v>0</v>
      </c>
      <c r="J1702" s="1" t="str">
        <v>Banglore</v>
      </c>
      <c r="K1702" s="1">
        <v>0</v>
      </c>
      <c r="L1702" s="1"/>
      <c r="M1702" s="1">
        <f t="shared" si="78"/>
        <v>50292</v>
      </c>
      <c r="N1702" s="1">
        <f t="shared" si="79"/>
        <v>50292</v>
      </c>
      <c r="O1702" s="1">
        <f t="shared" si="80"/>
        <v>0</v>
      </c>
    </row>
    <row r="1703" spans="1:15" x14ac:dyDescent="0.25">
      <c r="A1703" s="1" t="str">
        <v>BioLegend</v>
      </c>
      <c r="B1703" s="1">
        <v>9794.4</v>
      </c>
      <c r="C1703" s="1" t="str">
        <v>EED117596</v>
      </c>
      <c r="D1703" s="2">
        <v>45863</v>
      </c>
      <c r="E1703" s="2">
        <v>45869</v>
      </c>
      <c r="F1703" s="1">
        <v>357404</v>
      </c>
      <c r="G1703" s="1">
        <v>1</v>
      </c>
      <c r="H1703" s="1">
        <v>1</v>
      </c>
      <c r="I1703" s="1">
        <v>0</v>
      </c>
      <c r="J1703" s="1" t="str">
        <v>Delhi</v>
      </c>
      <c r="K1703" s="1">
        <v>0</v>
      </c>
      <c r="L1703" s="1"/>
      <c r="M1703" s="1">
        <f t="shared" si="78"/>
        <v>9794.4</v>
      </c>
      <c r="N1703" s="1">
        <f t="shared" si="79"/>
        <v>9794.4</v>
      </c>
      <c r="O1703" s="1">
        <f t="shared" si="80"/>
        <v>0</v>
      </c>
    </row>
    <row r="1704" spans="1:15" x14ac:dyDescent="0.25">
      <c r="A1704" s="1" t="str">
        <v>BioLegend</v>
      </c>
      <c r="B1704" s="1">
        <v>7700</v>
      </c>
      <c r="C1704" s="1" t="str">
        <v>EED117596</v>
      </c>
      <c r="D1704" s="2">
        <v>45863</v>
      </c>
      <c r="E1704" s="2">
        <v>45869</v>
      </c>
      <c r="F1704" s="1">
        <v>362503</v>
      </c>
      <c r="G1704" s="1">
        <v>1</v>
      </c>
      <c r="H1704" s="1">
        <v>1</v>
      </c>
      <c r="I1704" s="1">
        <v>0</v>
      </c>
      <c r="J1704" s="1" t="str">
        <v>Chandigarh</v>
      </c>
      <c r="K1704" s="1">
        <v>0</v>
      </c>
      <c r="L1704" s="1"/>
      <c r="M1704" s="1">
        <f t="shared" si="78"/>
        <v>7700</v>
      </c>
      <c r="N1704" s="1">
        <f t="shared" si="79"/>
        <v>7700</v>
      </c>
      <c r="O1704" s="1">
        <f t="shared" si="80"/>
        <v>0</v>
      </c>
    </row>
    <row r="1705" spans="1:15" x14ac:dyDescent="0.25">
      <c r="A1705" s="1" t="str">
        <v>BioLegend</v>
      </c>
      <c r="B1705" s="1">
        <v>26070</v>
      </c>
      <c r="C1705" s="1" t="str">
        <v>EED117596</v>
      </c>
      <c r="D1705" s="2">
        <v>45863</v>
      </c>
      <c r="E1705" s="2">
        <v>45869</v>
      </c>
      <c r="F1705" s="1">
        <v>364808</v>
      </c>
      <c r="G1705" s="1">
        <v>2</v>
      </c>
      <c r="H1705" s="1">
        <v>2</v>
      </c>
      <c r="I1705" s="1">
        <v>0</v>
      </c>
      <c r="J1705" s="1" t="str">
        <v>Banglore</v>
      </c>
      <c r="K1705" s="1">
        <v>0</v>
      </c>
      <c r="L1705" s="1"/>
      <c r="M1705" s="1">
        <f t="shared" si="78"/>
        <v>52140</v>
      </c>
      <c r="N1705" s="1">
        <f t="shared" si="79"/>
        <v>52140</v>
      </c>
      <c r="O1705" s="1">
        <f t="shared" si="80"/>
        <v>0</v>
      </c>
    </row>
    <row r="1706" spans="1:15" x14ac:dyDescent="0.25">
      <c r="A1706" s="1" t="str">
        <v>BioLegend</v>
      </c>
      <c r="B1706" s="1">
        <v>19527.2</v>
      </c>
      <c r="C1706" s="1" t="str">
        <v>EED117596</v>
      </c>
      <c r="D1706" s="2">
        <v>45863</v>
      </c>
      <c r="E1706" s="2">
        <v>45869</v>
      </c>
      <c r="F1706" s="1">
        <v>368516</v>
      </c>
      <c r="G1706" s="1">
        <v>2</v>
      </c>
      <c r="H1706" s="1">
        <v>2</v>
      </c>
      <c r="I1706" s="1">
        <v>0</v>
      </c>
      <c r="J1706" s="1" t="str">
        <v>Banglore</v>
      </c>
      <c r="K1706" s="1">
        <v>0</v>
      </c>
      <c r="L1706" s="1"/>
      <c r="M1706" s="1">
        <f t="shared" si="78"/>
        <v>39054.400000000001</v>
      </c>
      <c r="N1706" s="1">
        <f t="shared" si="79"/>
        <v>39054.400000000001</v>
      </c>
      <c r="O1706" s="1">
        <f t="shared" si="80"/>
        <v>0</v>
      </c>
    </row>
    <row r="1707" spans="1:15" x14ac:dyDescent="0.25">
      <c r="A1707" s="1" t="str">
        <v>BioLegend</v>
      </c>
      <c r="B1707" s="1">
        <v>6899.2000000000007</v>
      </c>
      <c r="C1707" s="1" t="str">
        <v>EED117596</v>
      </c>
      <c r="D1707" s="2">
        <v>45863</v>
      </c>
      <c r="E1707" s="2">
        <v>45869</v>
      </c>
      <c r="F1707" s="1">
        <v>368535</v>
      </c>
      <c r="G1707" s="1">
        <v>1</v>
      </c>
      <c r="H1707" s="1">
        <v>1</v>
      </c>
      <c r="I1707" s="1">
        <v>0</v>
      </c>
      <c r="J1707" s="1" t="str">
        <v>Delhi</v>
      </c>
      <c r="K1707" s="1">
        <v>0</v>
      </c>
      <c r="L1707" s="1"/>
      <c r="M1707" s="1">
        <f t="shared" si="78"/>
        <v>6899.2000000000007</v>
      </c>
      <c r="N1707" s="1">
        <f t="shared" si="79"/>
        <v>6899.2000000000007</v>
      </c>
      <c r="O1707" s="1">
        <f t="shared" si="80"/>
        <v>0</v>
      </c>
    </row>
    <row r="1708" spans="1:15" x14ac:dyDescent="0.25">
      <c r="A1708" s="1" t="str">
        <v>BioLegend</v>
      </c>
      <c r="B1708" s="1">
        <v>27258</v>
      </c>
      <c r="C1708" s="1" t="str">
        <v>EED117596</v>
      </c>
      <c r="D1708" s="2">
        <v>45863</v>
      </c>
      <c r="E1708" s="2">
        <v>45869</v>
      </c>
      <c r="F1708" s="1">
        <v>369324</v>
      </c>
      <c r="G1708" s="1">
        <v>2</v>
      </c>
      <c r="H1708" s="1">
        <v>2</v>
      </c>
      <c r="I1708" s="1">
        <v>0</v>
      </c>
      <c r="J1708" s="1" t="str">
        <v>Banglore</v>
      </c>
      <c r="K1708" s="1">
        <v>0</v>
      </c>
      <c r="L1708" s="1"/>
      <c r="M1708" s="1">
        <f t="shared" si="78"/>
        <v>54516</v>
      </c>
      <c r="N1708" s="1">
        <f t="shared" si="79"/>
        <v>54516</v>
      </c>
      <c r="O1708" s="1">
        <f t="shared" si="80"/>
        <v>0</v>
      </c>
    </row>
    <row r="1709" spans="1:15" x14ac:dyDescent="0.25">
      <c r="A1709" s="1" t="str">
        <v>BioLegend</v>
      </c>
      <c r="B1709" s="1">
        <v>17556</v>
      </c>
      <c r="C1709" s="1" t="str">
        <v>EED117596</v>
      </c>
      <c r="D1709" s="2">
        <v>45863</v>
      </c>
      <c r="E1709" s="2">
        <v>45869</v>
      </c>
      <c r="F1709" s="1">
        <v>375518</v>
      </c>
      <c r="G1709" s="1">
        <v>1</v>
      </c>
      <c r="H1709" s="1">
        <v>1</v>
      </c>
      <c r="I1709" s="1">
        <v>0</v>
      </c>
      <c r="J1709" s="1" t="str">
        <v>Mumbai</v>
      </c>
      <c r="K1709" s="1">
        <v>0</v>
      </c>
      <c r="L1709" s="1"/>
      <c r="M1709" s="1">
        <f t="shared" si="78"/>
        <v>17556</v>
      </c>
      <c r="N1709" s="1">
        <f t="shared" si="79"/>
        <v>17556</v>
      </c>
      <c r="O1709" s="1">
        <f t="shared" si="80"/>
        <v>0</v>
      </c>
    </row>
    <row r="1710" spans="1:15" x14ac:dyDescent="0.25">
      <c r="A1710" s="1" t="str">
        <v>BioLegend</v>
      </c>
      <c r="B1710" s="1">
        <v>11026.4</v>
      </c>
      <c r="C1710" s="1" t="str">
        <v>EED117596</v>
      </c>
      <c r="D1710" s="2">
        <v>45863</v>
      </c>
      <c r="E1710" s="2">
        <v>45869</v>
      </c>
      <c r="F1710" s="1">
        <v>400128</v>
      </c>
      <c r="G1710" s="1">
        <v>1</v>
      </c>
      <c r="H1710" s="1">
        <v>1</v>
      </c>
      <c r="I1710" s="1">
        <v>0</v>
      </c>
      <c r="J1710" s="1" t="str">
        <v>Banglore</v>
      </c>
      <c r="K1710" s="1">
        <v>0</v>
      </c>
      <c r="L1710" s="1"/>
      <c r="M1710" s="1">
        <f t="shared" si="78"/>
        <v>11026.4</v>
      </c>
      <c r="N1710" s="1">
        <f t="shared" si="79"/>
        <v>11026.4</v>
      </c>
      <c r="O1710" s="1">
        <f t="shared" si="80"/>
        <v>0</v>
      </c>
    </row>
    <row r="1711" spans="1:15" x14ac:dyDescent="0.25">
      <c r="A1711" s="1" t="str">
        <v>BioLegend</v>
      </c>
      <c r="B1711" s="1">
        <v>23628</v>
      </c>
      <c r="C1711" s="1" t="str">
        <v>EED117596</v>
      </c>
      <c r="D1711" s="2">
        <v>45863</v>
      </c>
      <c r="E1711" s="2">
        <v>45869</v>
      </c>
      <c r="F1711" s="1">
        <v>400158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23628</v>
      </c>
      <c r="N1711" s="1">
        <f t="shared" si="79"/>
        <v>23628</v>
      </c>
      <c r="O1711" s="1">
        <f t="shared" si="80"/>
        <v>0</v>
      </c>
    </row>
    <row r="1712" spans="1:15" x14ac:dyDescent="0.25">
      <c r="A1712" s="1" t="str">
        <v>BioLegend</v>
      </c>
      <c r="B1712" s="1">
        <v>27258</v>
      </c>
      <c r="C1712" s="1" t="str">
        <v>EED117596</v>
      </c>
      <c r="D1712" s="2">
        <v>45863</v>
      </c>
      <c r="E1712" s="2">
        <v>45869</v>
      </c>
      <c r="F1712" s="1">
        <v>400164</v>
      </c>
      <c r="G1712" s="1">
        <v>1</v>
      </c>
      <c r="H1712" s="1">
        <v>1</v>
      </c>
      <c r="I1712" s="1">
        <v>0</v>
      </c>
      <c r="J1712" s="1" t="str">
        <v>Banglore</v>
      </c>
      <c r="K1712" s="1">
        <v>0</v>
      </c>
      <c r="L1712" s="1"/>
      <c r="M1712" s="1">
        <f t="shared" si="78"/>
        <v>27258</v>
      </c>
      <c r="N1712" s="1">
        <f t="shared" si="79"/>
        <v>27258</v>
      </c>
      <c r="O1712" s="1">
        <f t="shared" si="80"/>
        <v>0</v>
      </c>
    </row>
    <row r="1713" spans="1:15" x14ac:dyDescent="0.25">
      <c r="A1713" s="1" t="str">
        <v>BioLegend</v>
      </c>
      <c r="B1713" s="1">
        <v>5112.8</v>
      </c>
      <c r="C1713" s="1" t="str">
        <v>EED117596</v>
      </c>
      <c r="D1713" s="2">
        <v>45863</v>
      </c>
      <c r="E1713" s="2">
        <v>45869</v>
      </c>
      <c r="F1713" s="1">
        <v>400247</v>
      </c>
      <c r="G1713" s="1">
        <v>1</v>
      </c>
      <c r="H1713" s="1">
        <v>1</v>
      </c>
      <c r="I1713" s="1">
        <v>0</v>
      </c>
      <c r="J1713" s="1" t="str">
        <v>Banglore</v>
      </c>
      <c r="K1713" s="1">
        <v>0</v>
      </c>
      <c r="L1713" s="1"/>
      <c r="M1713" s="1">
        <f t="shared" si="78"/>
        <v>5112.8</v>
      </c>
      <c r="N1713" s="1">
        <f t="shared" si="79"/>
        <v>5112.8</v>
      </c>
      <c r="O1713" s="1">
        <f t="shared" si="80"/>
        <v>0</v>
      </c>
    </row>
    <row r="1714" spans="1:15" x14ac:dyDescent="0.25">
      <c r="A1714" s="1" t="str">
        <v>BioLegend</v>
      </c>
      <c r="B1714" s="1">
        <v>5297.6</v>
      </c>
      <c r="C1714" s="1" t="str">
        <v>EED117596</v>
      </c>
      <c r="D1714" s="2">
        <v>45863</v>
      </c>
      <c r="E1714" s="2">
        <v>45869</v>
      </c>
      <c r="F1714" s="1">
        <v>400907</v>
      </c>
      <c r="G1714" s="1">
        <v>1</v>
      </c>
      <c r="H1714" s="1">
        <v>1</v>
      </c>
      <c r="I1714" s="1">
        <v>0</v>
      </c>
      <c r="J1714" s="1" t="str">
        <v>Delhi</v>
      </c>
      <c r="K1714" s="1">
        <v>0</v>
      </c>
      <c r="L1714" s="1"/>
      <c r="M1714" s="1">
        <f t="shared" si="78"/>
        <v>5297.6</v>
      </c>
      <c r="N1714" s="1">
        <f t="shared" si="79"/>
        <v>5297.6</v>
      </c>
      <c r="O1714" s="1">
        <f t="shared" si="80"/>
        <v>0</v>
      </c>
    </row>
    <row r="1715" spans="1:15" x14ac:dyDescent="0.25">
      <c r="A1715" s="1" t="str">
        <v>BioLegend</v>
      </c>
      <c r="B1715" s="1">
        <v>3326.3999999999996</v>
      </c>
      <c r="C1715" s="1" t="str">
        <v>EED117596</v>
      </c>
      <c r="D1715" s="2">
        <v>45863</v>
      </c>
      <c r="E1715" s="2">
        <v>45869</v>
      </c>
      <c r="F1715" s="1">
        <v>401605</v>
      </c>
      <c r="G1715" s="1">
        <v>1</v>
      </c>
      <c r="H1715" s="1">
        <v>1</v>
      </c>
      <c r="I1715" s="1">
        <v>0</v>
      </c>
      <c r="J1715" s="1" t="str">
        <v>Delhi</v>
      </c>
      <c r="K1715" s="1">
        <v>0</v>
      </c>
      <c r="L1715" s="1"/>
      <c r="M1715" s="1">
        <f t="shared" si="78"/>
        <v>3326.3999999999996</v>
      </c>
      <c r="N1715" s="1">
        <f t="shared" si="79"/>
        <v>3326.3999999999996</v>
      </c>
      <c r="O1715" s="1">
        <f t="shared" si="80"/>
        <v>0</v>
      </c>
    </row>
    <row r="1716" spans="1:15" x14ac:dyDescent="0.25">
      <c r="A1716" s="1" t="str">
        <v>BioLegend</v>
      </c>
      <c r="B1716" s="1">
        <v>7330.4</v>
      </c>
      <c r="C1716" s="1" t="str">
        <v>EED117596</v>
      </c>
      <c r="D1716" s="2">
        <v>45863</v>
      </c>
      <c r="E1716" s="2">
        <v>45869</v>
      </c>
      <c r="F1716" s="1">
        <v>405207</v>
      </c>
      <c r="G1716" s="1">
        <v>2</v>
      </c>
      <c r="H1716" s="1">
        <v>2</v>
      </c>
      <c r="I1716" s="1">
        <v>0</v>
      </c>
      <c r="J1716" s="1" t="str">
        <v>Banglore</v>
      </c>
      <c r="K1716" s="1">
        <v>0</v>
      </c>
      <c r="L1716" s="1"/>
      <c r="M1716" s="1">
        <f t="shared" si="78"/>
        <v>14660.8</v>
      </c>
      <c r="N1716" s="1">
        <f t="shared" si="79"/>
        <v>14660.8</v>
      </c>
      <c r="O1716" s="1">
        <f t="shared" si="80"/>
        <v>0</v>
      </c>
    </row>
    <row r="1717" spans="1:15" x14ac:dyDescent="0.25">
      <c r="A1717" s="1" t="str">
        <v>BioLegend</v>
      </c>
      <c r="B1717" s="1">
        <v>16324</v>
      </c>
      <c r="C1717" s="1" t="str">
        <v>EED117596</v>
      </c>
      <c r="D1717" s="2">
        <v>45863</v>
      </c>
      <c r="E1717" s="2">
        <v>45869</v>
      </c>
      <c r="F1717" s="1">
        <v>405330</v>
      </c>
      <c r="G1717" s="1">
        <v>1</v>
      </c>
      <c r="H1717" s="1">
        <v>1</v>
      </c>
      <c r="I1717" s="1">
        <v>0</v>
      </c>
      <c r="J1717" s="1" t="str">
        <v>Bhuvneshwar</v>
      </c>
      <c r="K1717" s="1">
        <v>0</v>
      </c>
      <c r="L1717" s="1"/>
      <c r="M1717" s="1">
        <f t="shared" si="78"/>
        <v>16324</v>
      </c>
      <c r="N1717" s="1">
        <f t="shared" si="79"/>
        <v>16324</v>
      </c>
      <c r="O1717" s="1">
        <f t="shared" si="80"/>
        <v>0</v>
      </c>
    </row>
    <row r="1718" spans="1:15" x14ac:dyDescent="0.25">
      <c r="A1718" s="1" t="str">
        <v>BioLegend</v>
      </c>
      <c r="B1718" s="1">
        <v>6899.2000000000007</v>
      </c>
      <c r="C1718" s="1" t="str">
        <v>EED117596</v>
      </c>
      <c r="D1718" s="2">
        <v>45863</v>
      </c>
      <c r="E1718" s="2">
        <v>45869</v>
      </c>
      <c r="F1718" s="1">
        <v>405717</v>
      </c>
      <c r="G1718" s="1">
        <v>1</v>
      </c>
      <c r="H1718" s="1">
        <v>1</v>
      </c>
      <c r="I1718" s="1">
        <v>0</v>
      </c>
      <c r="J1718" s="1" t="str">
        <v>Bhuvneshwar</v>
      </c>
      <c r="K1718" s="1">
        <v>0</v>
      </c>
      <c r="L1718" s="1"/>
      <c r="M1718" s="1">
        <f t="shared" si="78"/>
        <v>6899.2000000000007</v>
      </c>
      <c r="N1718" s="1">
        <f t="shared" si="79"/>
        <v>6899.2000000000007</v>
      </c>
      <c r="O1718" s="1">
        <f t="shared" si="80"/>
        <v>0</v>
      </c>
    </row>
    <row r="1719" spans="1:15" x14ac:dyDescent="0.25">
      <c r="A1719" s="1" t="str">
        <v>BioLegend</v>
      </c>
      <c r="B1719" s="1">
        <v>6221.6</v>
      </c>
      <c r="C1719" s="1" t="str">
        <v>EED117596</v>
      </c>
      <c r="D1719" s="2">
        <v>45863</v>
      </c>
      <c r="E1719" s="2">
        <v>45869</v>
      </c>
      <c r="F1719" s="1">
        <v>406515</v>
      </c>
      <c r="G1719" s="1">
        <v>1</v>
      </c>
      <c r="H1719" s="1">
        <v>1</v>
      </c>
      <c r="I1719" s="1">
        <v>0</v>
      </c>
      <c r="J1719" s="1" t="str">
        <v>Bhuvneshwar</v>
      </c>
      <c r="K1719" s="1">
        <v>0</v>
      </c>
      <c r="L1719" s="1"/>
      <c r="M1719" s="1">
        <f t="shared" si="78"/>
        <v>6221.6</v>
      </c>
      <c r="N1719" s="1">
        <f t="shared" si="79"/>
        <v>6221.6</v>
      </c>
      <c r="O1719" s="1">
        <f t="shared" si="80"/>
        <v>0</v>
      </c>
    </row>
    <row r="1720" spans="1:15" x14ac:dyDescent="0.25">
      <c r="A1720" s="1" t="str">
        <v>BioLegend</v>
      </c>
      <c r="B1720" s="1">
        <v>1848</v>
      </c>
      <c r="C1720" s="1" t="str">
        <v>EED117596</v>
      </c>
      <c r="D1720" s="2">
        <v>45863</v>
      </c>
      <c r="E1720" s="2">
        <v>45869</v>
      </c>
      <c r="F1720" s="1">
        <v>420403</v>
      </c>
      <c r="G1720" s="1">
        <v>10</v>
      </c>
      <c r="H1720" s="1">
        <v>10</v>
      </c>
      <c r="I1720" s="1">
        <v>0</v>
      </c>
      <c r="J1720" s="1" t="str">
        <v>Banglore</v>
      </c>
      <c r="K1720" s="1">
        <v>0</v>
      </c>
      <c r="L1720" s="1"/>
      <c r="M1720" s="1">
        <f t="shared" si="78"/>
        <v>18480</v>
      </c>
      <c r="N1720" s="1">
        <f t="shared" si="79"/>
        <v>18480</v>
      </c>
      <c r="O1720" s="1">
        <f t="shared" si="80"/>
        <v>0</v>
      </c>
    </row>
    <row r="1721" spans="1:15" x14ac:dyDescent="0.25">
      <c r="A1721" s="1" t="str">
        <v>BioLegend</v>
      </c>
      <c r="B1721" s="1">
        <v>3634.3999999999996</v>
      </c>
      <c r="C1721" s="1" t="str">
        <v>EED117596</v>
      </c>
      <c r="D1721" s="2">
        <v>45863</v>
      </c>
      <c r="E1721" s="2">
        <v>45869</v>
      </c>
      <c r="F1721" s="1">
        <v>420404</v>
      </c>
      <c r="G1721" s="1">
        <v>2</v>
      </c>
      <c r="H1721" s="1">
        <v>2</v>
      </c>
      <c r="I1721" s="1">
        <v>0</v>
      </c>
      <c r="J1721" s="1" t="str">
        <v>Banglore</v>
      </c>
      <c r="K1721" s="1">
        <v>0</v>
      </c>
      <c r="L1721" s="1"/>
      <c r="M1721" s="1">
        <f t="shared" si="78"/>
        <v>7268.7999999999993</v>
      </c>
      <c r="N1721" s="1">
        <f t="shared" si="79"/>
        <v>7268.7999999999993</v>
      </c>
      <c r="O1721" s="1">
        <f t="shared" si="80"/>
        <v>0</v>
      </c>
    </row>
    <row r="1722" spans="1:15" x14ac:dyDescent="0.25">
      <c r="A1722" s="1" t="str">
        <v>BioLegend</v>
      </c>
      <c r="B1722" s="1">
        <v>8685.6</v>
      </c>
      <c r="C1722" s="1" t="str">
        <v>EED117596</v>
      </c>
      <c r="D1722" s="2">
        <v>45863</v>
      </c>
      <c r="E1722" s="2">
        <v>45869</v>
      </c>
      <c r="F1722" s="1">
        <v>421601</v>
      </c>
      <c r="G1722" s="1">
        <v>3</v>
      </c>
      <c r="H1722" s="1">
        <v>3</v>
      </c>
      <c r="I1722" s="1">
        <v>0</v>
      </c>
      <c r="J1722" s="1" t="str">
        <v>Hyderabad</v>
      </c>
      <c r="K1722" s="1">
        <v>0</v>
      </c>
      <c r="L1722" s="1"/>
      <c r="M1722" s="1">
        <f t="shared" si="78"/>
        <v>26056.800000000003</v>
      </c>
      <c r="N1722" s="1">
        <f t="shared" si="79"/>
        <v>26056.800000000003</v>
      </c>
      <c r="O1722" s="1">
        <f t="shared" si="80"/>
        <v>0</v>
      </c>
    </row>
    <row r="1723" spans="1:15" x14ac:dyDescent="0.25">
      <c r="A1723" s="1" t="str">
        <v>BioLegend</v>
      </c>
      <c r="B1723" s="1">
        <v>14106.399999999998</v>
      </c>
      <c r="C1723" s="1" t="str">
        <v>EED117596</v>
      </c>
      <c r="D1723" s="2">
        <v>45863</v>
      </c>
      <c r="E1723" s="2">
        <v>45869</v>
      </c>
      <c r="F1723" s="1">
        <v>422302</v>
      </c>
      <c r="G1723" s="1">
        <v>3</v>
      </c>
      <c r="H1723" s="1">
        <v>3</v>
      </c>
      <c r="I1723" s="1">
        <v>0</v>
      </c>
      <c r="J1723" s="1" t="str">
        <v>Banglore</v>
      </c>
      <c r="K1723" s="1">
        <v>0</v>
      </c>
      <c r="L1723" s="1"/>
      <c r="M1723" s="1">
        <f t="shared" si="78"/>
        <v>42319.199999999997</v>
      </c>
      <c r="N1723" s="1">
        <f t="shared" si="79"/>
        <v>42319.199999999997</v>
      </c>
      <c r="O1723" s="1">
        <f t="shared" si="80"/>
        <v>0</v>
      </c>
    </row>
    <row r="1724" spans="1:15" x14ac:dyDescent="0.25">
      <c r="A1724" s="1" t="str">
        <v>BioLegend</v>
      </c>
      <c r="B1724" s="1">
        <v>4743.2</v>
      </c>
      <c r="C1724" s="1" t="str">
        <v>EED117596</v>
      </c>
      <c r="D1724" s="2">
        <v>45863</v>
      </c>
      <c r="E1724" s="2">
        <v>45869</v>
      </c>
      <c r="F1724" s="1">
        <v>423601</v>
      </c>
      <c r="G1724" s="1">
        <v>5</v>
      </c>
      <c r="H1724" s="1">
        <v>5</v>
      </c>
      <c r="I1724" s="1">
        <v>0</v>
      </c>
      <c r="J1724" s="1" t="str">
        <v>Banglore</v>
      </c>
      <c r="K1724" s="1">
        <v>0</v>
      </c>
      <c r="L1724" s="1"/>
      <c r="M1724" s="1">
        <f t="shared" si="78"/>
        <v>23716</v>
      </c>
      <c r="N1724" s="1">
        <f t="shared" si="79"/>
        <v>23716</v>
      </c>
      <c r="O1724" s="1">
        <f t="shared" si="80"/>
        <v>0</v>
      </c>
    </row>
    <row r="1725" spans="1:15" x14ac:dyDescent="0.25">
      <c r="A1725" s="1" t="str">
        <v>BioLegend</v>
      </c>
      <c r="B1725" s="1">
        <v>3634.3999999999996</v>
      </c>
      <c r="C1725" s="1" t="str">
        <v>EED117596</v>
      </c>
      <c r="D1725" s="2">
        <v>45863</v>
      </c>
      <c r="E1725" s="2">
        <v>45869</v>
      </c>
      <c r="F1725" s="1">
        <v>424807</v>
      </c>
      <c r="G1725" s="1">
        <v>1</v>
      </c>
      <c r="H1725" s="1">
        <v>1</v>
      </c>
      <c r="I1725" s="1">
        <v>0</v>
      </c>
      <c r="J1725" s="1" t="str">
        <v>Kerala</v>
      </c>
      <c r="K1725" s="1">
        <v>0</v>
      </c>
      <c r="L1725" s="1"/>
      <c r="M1725" s="1">
        <f t="shared" si="78"/>
        <v>3634.3999999999996</v>
      </c>
      <c r="N1725" s="1">
        <f t="shared" si="79"/>
        <v>3634.3999999999996</v>
      </c>
      <c r="O1725" s="1">
        <f t="shared" si="80"/>
        <v>0</v>
      </c>
    </row>
    <row r="1726" spans="1:15" x14ac:dyDescent="0.25">
      <c r="A1726" s="1" t="str">
        <v>BioLegend</v>
      </c>
      <c r="B1726" s="1">
        <v>9794.4</v>
      </c>
      <c r="C1726" s="1" t="str">
        <v>EED117596</v>
      </c>
      <c r="D1726" s="2">
        <v>45863</v>
      </c>
      <c r="E1726" s="2">
        <v>45869</v>
      </c>
      <c r="F1726" s="1">
        <v>425401</v>
      </c>
      <c r="G1726" s="1">
        <v>1</v>
      </c>
      <c r="H1726" s="1">
        <v>1</v>
      </c>
      <c r="I1726" s="1">
        <v>0</v>
      </c>
      <c r="J1726" s="1" t="str">
        <v>Hyderabad</v>
      </c>
      <c r="K1726" s="1">
        <v>0</v>
      </c>
      <c r="L1726" s="1"/>
      <c r="M1726" s="1">
        <f t="shared" si="78"/>
        <v>9794.4</v>
      </c>
      <c r="N1726" s="1">
        <f t="shared" si="79"/>
        <v>9794.4</v>
      </c>
      <c r="O1726" s="1">
        <f t="shared" si="80"/>
        <v>0</v>
      </c>
    </row>
    <row r="1727" spans="1:15" x14ac:dyDescent="0.25">
      <c r="A1727" s="1" t="str">
        <v>BioLegend</v>
      </c>
      <c r="B1727" s="1">
        <v>24948</v>
      </c>
      <c r="C1727" s="1" t="str">
        <v>EED117596</v>
      </c>
      <c r="D1727" s="2">
        <v>45863</v>
      </c>
      <c r="E1727" s="2">
        <v>45869</v>
      </c>
      <c r="F1727" s="1">
        <v>640945</v>
      </c>
      <c r="G1727" s="1">
        <v>1</v>
      </c>
      <c r="H1727" s="1">
        <v>1</v>
      </c>
      <c r="I1727" s="1">
        <v>0</v>
      </c>
      <c r="J1727" s="1" t="str">
        <v>PUNJAB</v>
      </c>
      <c r="K1727" s="1">
        <v>0</v>
      </c>
      <c r="L1727" s="1"/>
      <c r="M1727" s="1">
        <f t="shared" si="78"/>
        <v>24948</v>
      </c>
      <c r="N1727" s="1">
        <f t="shared" si="79"/>
        <v>24948</v>
      </c>
      <c r="O1727" s="1">
        <f t="shared" si="80"/>
        <v>0</v>
      </c>
    </row>
    <row r="1728" spans="1:15" x14ac:dyDescent="0.25">
      <c r="A1728" s="1" t="str">
        <v>BioLegend</v>
      </c>
      <c r="B1728" s="1">
        <v>17679.2</v>
      </c>
      <c r="C1728" s="1" t="str">
        <v>EED117596</v>
      </c>
      <c r="D1728" s="2">
        <v>45863</v>
      </c>
      <c r="E1728" s="2">
        <v>45869</v>
      </c>
      <c r="F1728" s="1">
        <v>693504</v>
      </c>
      <c r="G1728" s="1">
        <v>1</v>
      </c>
      <c r="H1728" s="1">
        <v>1</v>
      </c>
      <c r="I1728" s="1">
        <v>0</v>
      </c>
      <c r="J1728" s="1" t="str">
        <v>Delhi</v>
      </c>
      <c r="K1728" s="1">
        <v>0</v>
      </c>
      <c r="L1728" s="1"/>
      <c r="M1728" s="1">
        <f t="shared" si="78"/>
        <v>17679.2</v>
      </c>
      <c r="N1728" s="1">
        <f t="shared" si="79"/>
        <v>17679.2</v>
      </c>
      <c r="O1728" s="1">
        <f t="shared" si="80"/>
        <v>0</v>
      </c>
    </row>
    <row r="1729" spans="1:15" x14ac:dyDescent="0.25">
      <c r="A1729" s="1" t="str">
        <v>BioLegend</v>
      </c>
      <c r="B1729" s="1">
        <v>13736.8</v>
      </c>
      <c r="C1729" s="1" t="str">
        <v>EED117596</v>
      </c>
      <c r="D1729" s="2">
        <v>45863</v>
      </c>
      <c r="E1729" s="2">
        <v>45869</v>
      </c>
      <c r="F1729" s="1">
        <v>781802</v>
      </c>
      <c r="G1729" s="1">
        <v>1</v>
      </c>
      <c r="H1729" s="1">
        <v>1</v>
      </c>
      <c r="I1729" s="1">
        <v>0</v>
      </c>
      <c r="J1729" s="1" t="str">
        <v>Kolkata</v>
      </c>
      <c r="K1729" s="1">
        <v>0</v>
      </c>
      <c r="L1729" s="1"/>
      <c r="M1729" s="1">
        <f t="shared" si="78"/>
        <v>13736.8</v>
      </c>
      <c r="N1729" s="1">
        <f t="shared" si="79"/>
        <v>13736.8</v>
      </c>
      <c r="O1729" s="1">
        <f t="shared" si="80"/>
        <v>0</v>
      </c>
    </row>
    <row r="1730" spans="1:15" x14ac:dyDescent="0.25">
      <c r="A1730" s="1" t="str">
        <v>BioLegend</v>
      </c>
      <c r="B1730" s="1">
        <v>15584.8</v>
      </c>
      <c r="C1730" s="1" t="str">
        <v>EED117596</v>
      </c>
      <c r="D1730" s="2">
        <v>45863</v>
      </c>
      <c r="E1730" s="2">
        <v>45869</v>
      </c>
      <c r="F1730" s="1">
        <v>783904</v>
      </c>
      <c r="G1730" s="1">
        <v>2</v>
      </c>
      <c r="H1730" s="1">
        <v>2</v>
      </c>
      <c r="I1730" s="1">
        <v>0</v>
      </c>
      <c r="J1730" s="1" t="str">
        <v>Delhi</v>
      </c>
      <c r="K1730" s="1">
        <v>0</v>
      </c>
      <c r="L1730" s="1"/>
      <c r="M1730" s="1">
        <f t="shared" si="78"/>
        <v>31169.599999999999</v>
      </c>
      <c r="N1730" s="1">
        <f t="shared" si="79"/>
        <v>31169.599999999999</v>
      </c>
      <c r="O1730" s="1">
        <f t="shared" si="80"/>
        <v>0</v>
      </c>
    </row>
    <row r="1731" spans="1:15" x14ac:dyDescent="0.25">
      <c r="A1731" s="1" t="str">
        <v>BioLegend</v>
      </c>
      <c r="B1731" s="1">
        <v>3326.3999999999996</v>
      </c>
      <c r="C1731" s="1" t="str">
        <v>EED117596</v>
      </c>
      <c r="D1731" s="2">
        <v>45863</v>
      </c>
      <c r="E1731" s="2">
        <v>45869</v>
      </c>
      <c r="F1731" s="1">
        <v>784002</v>
      </c>
      <c r="G1731" s="1">
        <v>1</v>
      </c>
      <c r="H1731" s="1">
        <v>1</v>
      </c>
      <c r="I1731" s="1">
        <v>0</v>
      </c>
      <c r="J1731" s="1" t="str">
        <v>Kolkata</v>
      </c>
      <c r="K1731" s="1">
        <v>0</v>
      </c>
      <c r="L1731" s="1"/>
      <c r="M1731" s="1">
        <f t="shared" ref="M1731:M1794" si="81">G1731*B1731</f>
        <v>3326.3999999999996</v>
      </c>
      <c r="N1731" s="1">
        <f t="shared" ref="N1731:N1794" si="82">H1731*B1731</f>
        <v>3326.3999999999996</v>
      </c>
      <c r="O1731" s="1">
        <f t="shared" ref="O1731:O1794" si="83">I1731*B1731</f>
        <v>0</v>
      </c>
    </row>
    <row r="1732" spans="1:15" x14ac:dyDescent="0.25">
      <c r="A1732" s="1" t="str">
        <v>BioLegend</v>
      </c>
      <c r="B1732" s="1">
        <v>13428.8</v>
      </c>
      <c r="C1732" s="1" t="str">
        <v>EED117596</v>
      </c>
      <c r="D1732" s="2">
        <v>45863</v>
      </c>
      <c r="E1732" s="2">
        <v>45869</v>
      </c>
      <c r="F1732" s="1">
        <v>788902</v>
      </c>
      <c r="G1732" s="1">
        <v>1</v>
      </c>
      <c r="H1732" s="1">
        <v>1</v>
      </c>
      <c r="I1732" s="1">
        <v>0</v>
      </c>
      <c r="J1732" s="1" t="str">
        <v>Kolkata</v>
      </c>
      <c r="K1732" s="1">
        <v>0</v>
      </c>
      <c r="L1732" s="1"/>
      <c r="M1732" s="1">
        <f t="shared" si="81"/>
        <v>13428.8</v>
      </c>
      <c r="N1732" s="1">
        <f t="shared" si="82"/>
        <v>13428.8</v>
      </c>
      <c r="O1732" s="1">
        <f t="shared" si="83"/>
        <v>0</v>
      </c>
    </row>
    <row r="1733" spans="1:15" x14ac:dyDescent="0.25">
      <c r="A1733" s="1" t="str">
        <v>BioLegend</v>
      </c>
      <c r="B1733" s="1">
        <v>14106.400000000001</v>
      </c>
      <c r="C1733" s="1" t="str">
        <v>EED117596</v>
      </c>
      <c r="D1733" s="2">
        <v>45863</v>
      </c>
      <c r="E1733" s="2">
        <v>45869</v>
      </c>
      <c r="F1733" s="1">
        <v>914204</v>
      </c>
      <c r="G1733" s="1">
        <v>1</v>
      </c>
      <c r="H1733" s="1">
        <v>1</v>
      </c>
      <c r="I1733" s="1">
        <v>0</v>
      </c>
      <c r="J1733" s="1" t="str">
        <v>Kolkata</v>
      </c>
      <c r="K1733" s="1">
        <v>0</v>
      </c>
      <c r="L1733" s="1"/>
      <c r="M1733" s="1">
        <f t="shared" si="81"/>
        <v>14106.400000000001</v>
      </c>
      <c r="N1733" s="1">
        <f t="shared" si="82"/>
        <v>14106.400000000001</v>
      </c>
      <c r="O1733" s="1">
        <f t="shared" si="83"/>
        <v>0</v>
      </c>
    </row>
    <row r="1734" spans="1:15" x14ac:dyDescent="0.25">
      <c r="A1734" s="1" t="str">
        <v>Dharmacon</v>
      </c>
      <c r="B1734" s="1">
        <v>25608</v>
      </c>
      <c r="C1734" s="1" t="str">
        <v>O071825IN3302886G</v>
      </c>
      <c r="D1734" s="2">
        <v>45863</v>
      </c>
      <c r="E1734" s="2">
        <v>45869</v>
      </c>
      <c r="F1734" s="1" t="str">
        <v>M-007612-01-0005</v>
      </c>
      <c r="G1734" s="1">
        <v>1</v>
      </c>
      <c r="H1734" s="1">
        <v>1</v>
      </c>
      <c r="I1734" s="1">
        <v>0</v>
      </c>
      <c r="J1734" s="1" t="str">
        <v>Delhi</v>
      </c>
      <c r="K1734" s="1">
        <v>0</v>
      </c>
      <c r="L1734" s="1"/>
      <c r="M1734" s="1">
        <f t="shared" si="81"/>
        <v>25608</v>
      </c>
      <c r="N1734" s="1">
        <f t="shared" si="82"/>
        <v>25608</v>
      </c>
      <c r="O1734" s="1">
        <f t="shared" si="83"/>
        <v>0</v>
      </c>
    </row>
    <row r="1735" spans="1:15" x14ac:dyDescent="0.25">
      <c r="A1735" s="1" t="str">
        <v>Dharmacon</v>
      </c>
      <c r="B1735" s="1">
        <v>32912</v>
      </c>
      <c r="C1735" s="1" t="str">
        <v>O071825IN3302886G</v>
      </c>
      <c r="D1735" s="2">
        <v>45863</v>
      </c>
      <c r="E1735" s="2">
        <v>45869</v>
      </c>
      <c r="F1735" s="1" t="str">
        <v>L-095518-02-0005</v>
      </c>
      <c r="G1735" s="1">
        <v>1</v>
      </c>
      <c r="H1735" s="1">
        <v>1</v>
      </c>
      <c r="I1735" s="1">
        <v>0</v>
      </c>
      <c r="J1735" s="1" t="str">
        <v>Faridabad</v>
      </c>
      <c r="K1735" s="1">
        <v>0</v>
      </c>
      <c r="L1735" s="1"/>
      <c r="M1735" s="1">
        <f t="shared" si="81"/>
        <v>32912</v>
      </c>
      <c r="N1735" s="1">
        <f t="shared" si="82"/>
        <v>32912</v>
      </c>
      <c r="O1735" s="1">
        <f t="shared" si="83"/>
        <v>0</v>
      </c>
    </row>
    <row r="1736" spans="1:15" x14ac:dyDescent="0.25">
      <c r="A1736" s="1" t="str">
        <v>Dharmacon</v>
      </c>
      <c r="B1736" s="1">
        <v>32912</v>
      </c>
      <c r="C1736" s="1" t="str">
        <v>O071825IN3302886G</v>
      </c>
      <c r="D1736" s="2">
        <v>45863</v>
      </c>
      <c r="E1736" s="2">
        <v>45869</v>
      </c>
      <c r="F1736" s="1" t="str">
        <v>L-097263-02-0005</v>
      </c>
      <c r="G1736" s="1">
        <v>1</v>
      </c>
      <c r="H1736" s="1">
        <v>1</v>
      </c>
      <c r="I1736" s="1">
        <v>0</v>
      </c>
      <c r="J1736" s="1" t="str">
        <v>Faridabad</v>
      </c>
      <c r="K1736" s="1">
        <v>0</v>
      </c>
      <c r="L1736" s="1"/>
      <c r="M1736" s="1">
        <f t="shared" si="81"/>
        <v>32912</v>
      </c>
      <c r="N1736" s="1">
        <f t="shared" si="82"/>
        <v>32912</v>
      </c>
      <c r="O1736" s="1">
        <f t="shared" si="83"/>
        <v>0</v>
      </c>
    </row>
    <row r="1737" spans="1:15" x14ac:dyDescent="0.25">
      <c r="A1737" s="1" t="str">
        <v>Dharmacon</v>
      </c>
      <c r="B1737" s="1">
        <v>17688</v>
      </c>
      <c r="C1737" s="1" t="str">
        <v>O071825IN3302886G</v>
      </c>
      <c r="D1737" s="2">
        <v>45863</v>
      </c>
      <c r="E1737" s="2">
        <v>45869</v>
      </c>
      <c r="F1737" s="1" t="str">
        <v>IN-001005-01-05</v>
      </c>
      <c r="G1737" s="1">
        <v>1</v>
      </c>
      <c r="H1737" s="1">
        <v>1</v>
      </c>
      <c r="I1737" s="1">
        <v>0</v>
      </c>
      <c r="J1737" s="1" t="str">
        <v>Faridabad</v>
      </c>
      <c r="K1737" s="1">
        <v>0</v>
      </c>
      <c r="L1737" s="1"/>
      <c r="M1737" s="1">
        <f t="shared" si="81"/>
        <v>17688</v>
      </c>
      <c r="N1737" s="1">
        <f t="shared" si="82"/>
        <v>17688</v>
      </c>
      <c r="O1737" s="1">
        <f t="shared" si="83"/>
        <v>0</v>
      </c>
    </row>
    <row r="1738" spans="1:15" x14ac:dyDescent="0.25">
      <c r="A1738" s="1" t="str">
        <v>Dharmacon</v>
      </c>
      <c r="B1738" s="1">
        <v>17688</v>
      </c>
      <c r="C1738" s="1" t="str">
        <v>O071825IN3302886G</v>
      </c>
      <c r="D1738" s="2">
        <v>45863</v>
      </c>
      <c r="E1738" s="2">
        <v>45869</v>
      </c>
      <c r="F1738" s="1" t="str">
        <v>IH-300834-06-0005</v>
      </c>
      <c r="G1738" s="1">
        <v>1</v>
      </c>
      <c r="H1738" s="1">
        <v>1</v>
      </c>
      <c r="I1738" s="1">
        <v>0</v>
      </c>
      <c r="J1738" s="1" t="str">
        <v>Faridabad</v>
      </c>
      <c r="K1738" s="1">
        <v>0</v>
      </c>
      <c r="L1738" s="1"/>
      <c r="M1738" s="1">
        <f t="shared" si="81"/>
        <v>17688</v>
      </c>
      <c r="N1738" s="1">
        <f t="shared" si="82"/>
        <v>17688</v>
      </c>
      <c r="O1738" s="1">
        <f t="shared" si="83"/>
        <v>0</v>
      </c>
    </row>
    <row r="1739" spans="1:15" x14ac:dyDescent="0.25">
      <c r="A1739" s="1" t="str">
        <v>Dharmacon</v>
      </c>
      <c r="B1739" s="1">
        <v>17688</v>
      </c>
      <c r="C1739" s="1" t="str">
        <v>O071825IN3302886G</v>
      </c>
      <c r="D1739" s="2">
        <v>45863</v>
      </c>
      <c r="E1739" s="2">
        <v>45869</v>
      </c>
      <c r="F1739" s="1" t="str">
        <v>C-300834-05-0005</v>
      </c>
      <c r="G1739" s="1">
        <v>1</v>
      </c>
      <c r="H1739" s="1">
        <v>1</v>
      </c>
      <c r="I1739" s="1">
        <v>0</v>
      </c>
      <c r="J1739" s="1" t="str">
        <v>Faridabad</v>
      </c>
      <c r="K1739" s="1">
        <v>0</v>
      </c>
      <c r="L1739" s="1"/>
      <c r="M1739" s="1">
        <f t="shared" si="81"/>
        <v>17688</v>
      </c>
      <c r="N1739" s="1">
        <f t="shared" si="82"/>
        <v>17688</v>
      </c>
      <c r="O1739" s="1">
        <f t="shared" si="83"/>
        <v>0</v>
      </c>
    </row>
    <row r="1740" spans="1:15" x14ac:dyDescent="0.25">
      <c r="A1740" s="1" t="str">
        <v>Dharmacon</v>
      </c>
      <c r="B1740" s="1">
        <v>17688</v>
      </c>
      <c r="C1740" s="1" t="str">
        <v>O071825IN3302886G</v>
      </c>
      <c r="D1740" s="2">
        <v>45863</v>
      </c>
      <c r="E1740" s="2">
        <v>45869</v>
      </c>
      <c r="F1740" s="1" t="str">
        <v>CN-001000-01-05</v>
      </c>
      <c r="G1740" s="1">
        <v>1</v>
      </c>
      <c r="H1740" s="1">
        <v>1</v>
      </c>
      <c r="I1740" s="1">
        <v>0</v>
      </c>
      <c r="J1740" s="1" t="str">
        <v>Faridabad</v>
      </c>
      <c r="K1740" s="1">
        <v>0</v>
      </c>
      <c r="L1740" s="1"/>
      <c r="M1740" s="1">
        <f t="shared" si="81"/>
        <v>17688</v>
      </c>
      <c r="N1740" s="1">
        <f t="shared" si="82"/>
        <v>17688</v>
      </c>
      <c r="O1740" s="1">
        <f t="shared" si="83"/>
        <v>0</v>
      </c>
    </row>
    <row r="1741" spans="1:15" x14ac:dyDescent="0.25">
      <c r="A1741" s="1" t="str">
        <v>Dharmacon</v>
      </c>
      <c r="B1741" s="1">
        <v>51216</v>
      </c>
      <c r="C1741" s="1" t="str">
        <v>O071825IN3302886G</v>
      </c>
      <c r="D1741" s="2">
        <v>45863</v>
      </c>
      <c r="E1741" s="2">
        <v>45869</v>
      </c>
      <c r="F1741" s="1" t="str">
        <v>VSC10698</v>
      </c>
      <c r="G1741" s="1">
        <v>1</v>
      </c>
      <c r="H1741" s="1">
        <v>1</v>
      </c>
      <c r="I1741" s="1">
        <v>0</v>
      </c>
      <c r="J1741" s="1" t="str">
        <v>Mumbai</v>
      </c>
      <c r="K1741" s="1">
        <v>0</v>
      </c>
      <c r="L1741" s="1"/>
      <c r="M1741" s="1">
        <f t="shared" si="81"/>
        <v>51216</v>
      </c>
      <c r="N1741" s="1">
        <f t="shared" si="82"/>
        <v>51216</v>
      </c>
      <c r="O1741" s="1">
        <f t="shared" si="83"/>
        <v>0</v>
      </c>
    </row>
    <row r="1742" spans="1:15" x14ac:dyDescent="0.25">
      <c r="A1742" s="1" t="str">
        <v>Dharmacon</v>
      </c>
      <c r="B1742" s="1">
        <v>51216</v>
      </c>
      <c r="C1742" s="1" t="str">
        <v>O071825IN3302886G</v>
      </c>
      <c r="D1742" s="2">
        <v>45863</v>
      </c>
      <c r="E1742" s="2">
        <v>45869</v>
      </c>
      <c r="F1742" s="1" t="str">
        <v>VSC6570</v>
      </c>
      <c r="G1742" s="1">
        <v>1</v>
      </c>
      <c r="H1742" s="1">
        <v>1</v>
      </c>
      <c r="I1742" s="1">
        <v>0</v>
      </c>
      <c r="J1742" s="1" t="str">
        <v>Mumbai</v>
      </c>
      <c r="K1742" s="1">
        <v>0</v>
      </c>
      <c r="L1742" s="1"/>
      <c r="M1742" s="1">
        <f t="shared" si="81"/>
        <v>51216</v>
      </c>
      <c r="N1742" s="1">
        <f t="shared" si="82"/>
        <v>51216</v>
      </c>
      <c r="O1742" s="1">
        <f t="shared" si="83"/>
        <v>0</v>
      </c>
    </row>
    <row r="1743" spans="1:15" x14ac:dyDescent="0.25">
      <c r="A1743" s="1" t="str">
        <v>Dharmacon</v>
      </c>
      <c r="B1743" s="1">
        <v>145112</v>
      </c>
      <c r="C1743" s="1" t="str">
        <v>O071825IN3302886G</v>
      </c>
      <c r="D1743" s="2">
        <v>45863</v>
      </c>
      <c r="E1743" s="2">
        <v>45869</v>
      </c>
      <c r="F1743" s="1" t="str">
        <v>V3SH7675-01EG3725</v>
      </c>
      <c r="G1743" s="1">
        <v>1</v>
      </c>
      <c r="H1743" s="1">
        <v>1</v>
      </c>
      <c r="I1743" s="1">
        <v>0</v>
      </c>
      <c r="J1743" s="1" t="str">
        <v>Mumbai</v>
      </c>
      <c r="K1743" s="1">
        <v>0</v>
      </c>
      <c r="L1743" s="1"/>
      <c r="M1743" s="1">
        <f t="shared" si="81"/>
        <v>145112</v>
      </c>
      <c r="N1743" s="1">
        <f t="shared" si="82"/>
        <v>145112</v>
      </c>
      <c r="O1743" s="1">
        <f t="shared" si="83"/>
        <v>0</v>
      </c>
    </row>
    <row r="1744" spans="1:15" x14ac:dyDescent="0.25">
      <c r="A1744" s="1" t="str">
        <v>Dharmacon</v>
      </c>
      <c r="B1744" s="1">
        <v>145112</v>
      </c>
      <c r="C1744" s="1" t="str">
        <v>O071825IN3302886G</v>
      </c>
      <c r="D1744" s="2">
        <v>45863</v>
      </c>
      <c r="E1744" s="2">
        <v>45869</v>
      </c>
      <c r="F1744" s="1" t="str">
        <v>V3SH7675-01EG8061</v>
      </c>
      <c r="G1744" s="1">
        <v>1</v>
      </c>
      <c r="H1744" s="1">
        <v>1</v>
      </c>
      <c r="I1744" s="1">
        <v>0</v>
      </c>
      <c r="J1744" s="1" t="str">
        <v>Mumbai</v>
      </c>
      <c r="K1744" s="1">
        <v>0</v>
      </c>
      <c r="L1744" s="1"/>
      <c r="M1744" s="1">
        <f t="shared" si="81"/>
        <v>145112</v>
      </c>
      <c r="N1744" s="1">
        <f t="shared" si="82"/>
        <v>145112</v>
      </c>
      <c r="O1744" s="1">
        <f t="shared" si="83"/>
        <v>0</v>
      </c>
    </row>
    <row r="1745" spans="1:15" x14ac:dyDescent="0.25">
      <c r="A1745" s="1" t="str">
        <v>Dharmacon</v>
      </c>
      <c r="B1745" s="1">
        <v>4840</v>
      </c>
      <c r="C1745" s="1" t="str">
        <v>O071825IN3302886G</v>
      </c>
      <c r="D1745" s="2">
        <v>45863</v>
      </c>
      <c r="E1745" s="2">
        <v>45869</v>
      </c>
      <c r="F1745" s="1" t="str">
        <v>YSC6273-201936830</v>
      </c>
      <c r="G1745" s="1">
        <v>1</v>
      </c>
      <c r="H1745" s="1">
        <v>1</v>
      </c>
      <c r="I1745" s="1">
        <v>0</v>
      </c>
      <c r="J1745" s="1" t="str">
        <v>Hyderabad</v>
      </c>
      <c r="K1745" s="1">
        <v>0</v>
      </c>
      <c r="L1745" s="1"/>
      <c r="M1745" s="1">
        <f t="shared" si="81"/>
        <v>4840</v>
      </c>
      <c r="N1745" s="1">
        <f t="shared" si="82"/>
        <v>4840</v>
      </c>
      <c r="O1745" s="1">
        <f t="shared" si="83"/>
        <v>0</v>
      </c>
    </row>
    <row r="1746" spans="1:15" x14ac:dyDescent="0.25">
      <c r="A1746" s="1" t="str">
        <v>Dharmacon</v>
      </c>
      <c r="B1746" s="1">
        <v>34584</v>
      </c>
      <c r="C1746" s="1" t="str">
        <v>O071825IN3302886G</v>
      </c>
      <c r="D1746" s="2">
        <v>45863</v>
      </c>
      <c r="E1746" s="2">
        <v>45869</v>
      </c>
      <c r="F1746" s="1" t="str">
        <v>T-2004-03</v>
      </c>
      <c r="G1746" s="1">
        <v>1</v>
      </c>
      <c r="H1746" s="1">
        <v>1</v>
      </c>
      <c r="I1746" s="1">
        <v>0</v>
      </c>
      <c r="J1746" s="1" t="str">
        <v>Faridabad</v>
      </c>
      <c r="K1746" s="1">
        <v>0</v>
      </c>
      <c r="L1746" s="1"/>
      <c r="M1746" s="1">
        <f t="shared" si="81"/>
        <v>34584</v>
      </c>
      <c r="N1746" s="1">
        <f t="shared" si="82"/>
        <v>34584</v>
      </c>
      <c r="O1746" s="1">
        <f t="shared" si="83"/>
        <v>0</v>
      </c>
    </row>
    <row r="1747" spans="1:15" x14ac:dyDescent="0.25">
      <c r="A1747" s="1" t="str">
        <v>Edna</v>
      </c>
      <c r="B1747" s="1">
        <v>3960</v>
      </c>
      <c r="C1747" s="1" t="str">
        <v>2-68</v>
      </c>
      <c r="D1747" s="2">
        <v>45869</v>
      </c>
      <c r="E1747" s="2">
        <v>45869</v>
      </c>
      <c r="F1747" s="1" t="str">
        <v>PIC-1/5</v>
      </c>
      <c r="G1747" s="1">
        <v>1</v>
      </c>
      <c r="H1747" s="1">
        <v>1</v>
      </c>
      <c r="I1747" s="1">
        <v>0</v>
      </c>
      <c r="J1747" s="1" t="str">
        <v>Faridabad</v>
      </c>
      <c r="K1747" s="1">
        <v>0</v>
      </c>
      <c r="L1747" s="1"/>
      <c r="M1747" s="1">
        <f t="shared" si="81"/>
        <v>3960</v>
      </c>
      <c r="N1747" s="1">
        <f t="shared" si="82"/>
        <v>3960</v>
      </c>
      <c r="O1747" s="1">
        <f t="shared" si="83"/>
        <v>0</v>
      </c>
    </row>
    <row r="1748" spans="1:15" x14ac:dyDescent="0.25">
      <c r="A1748" s="1" t="str">
        <v>Edna</v>
      </c>
      <c r="B1748" s="1">
        <v>1822.5</v>
      </c>
      <c r="C1748" s="1" t="str">
        <v>2-68</v>
      </c>
      <c r="D1748" s="2">
        <v>45869</v>
      </c>
      <c r="E1748" s="2">
        <v>45869</v>
      </c>
      <c r="F1748" s="1" t="str">
        <v>RI-(25/50/100)</v>
      </c>
      <c r="G1748" s="1">
        <v>1</v>
      </c>
      <c r="H1748" s="1">
        <v>1</v>
      </c>
      <c r="I1748" s="1">
        <v>0</v>
      </c>
      <c r="J1748" s="1" t="str">
        <v>Faridabad</v>
      </c>
      <c r="K1748" s="1">
        <v>0</v>
      </c>
      <c r="L1748" s="1"/>
      <c r="M1748" s="1">
        <f t="shared" si="81"/>
        <v>1822.5</v>
      </c>
      <c r="N1748" s="1">
        <f t="shared" si="82"/>
        <v>1822.5</v>
      </c>
      <c r="O1748" s="1">
        <f t="shared" si="83"/>
        <v>0</v>
      </c>
    </row>
    <row r="1749" spans="1:15" x14ac:dyDescent="0.25">
      <c r="A1749" s="1" t="str">
        <v>Edna</v>
      </c>
      <c r="B1749" s="1">
        <v>625</v>
      </c>
      <c r="C1749" s="1" t="str">
        <v>2-68</v>
      </c>
      <c r="D1749" s="2">
        <v>45869</v>
      </c>
      <c r="E1749" s="2">
        <v>45869</v>
      </c>
      <c r="F1749" s="1" t="str">
        <v>DTW-20</v>
      </c>
      <c r="G1749" s="1">
        <v>1</v>
      </c>
      <c r="H1749" s="1">
        <v>1</v>
      </c>
      <c r="I1749" s="1">
        <v>0</v>
      </c>
      <c r="J1749" s="1" t="str">
        <v>Faridabad</v>
      </c>
      <c r="K1749" s="1">
        <v>0</v>
      </c>
      <c r="L1749" s="1"/>
      <c r="M1749" s="1">
        <f t="shared" si="81"/>
        <v>625</v>
      </c>
      <c r="N1749" s="1">
        <f t="shared" si="82"/>
        <v>625</v>
      </c>
      <c r="O1749" s="1">
        <f t="shared" si="83"/>
        <v>0</v>
      </c>
    </row>
    <row r="1750" spans="1:15" x14ac:dyDescent="0.25">
      <c r="A1750" s="1" t="str">
        <v>Biotium</v>
      </c>
      <c r="B1750" s="1">
        <v>9926.4</v>
      </c>
      <c r="C1750" s="1" t="str">
        <v>Opening Stock</v>
      </c>
      <c r="D1750" s="2">
        <v>45870</v>
      </c>
      <c r="E1750" s="2">
        <v>45870</v>
      </c>
      <c r="F1750" s="1">
        <v>41003</v>
      </c>
      <c r="G1750" s="1">
        <v>1</v>
      </c>
      <c r="H1750" s="1">
        <v>0</v>
      </c>
      <c r="I1750" s="1">
        <v>1</v>
      </c>
      <c r="J1750" s="1" t="str">
        <v>STOCK</v>
      </c>
      <c r="K1750" s="1" t="str">
        <v>Stock</v>
      </c>
      <c r="L1750" s="1"/>
      <c r="M1750" s="1">
        <f t="shared" si="81"/>
        <v>9926.4</v>
      </c>
      <c r="N1750" s="1">
        <f t="shared" si="82"/>
        <v>0</v>
      </c>
      <c r="O1750" s="1">
        <f t="shared" si="83"/>
        <v>9926.4</v>
      </c>
    </row>
    <row r="1751" spans="1:15" x14ac:dyDescent="0.25">
      <c r="A1751" s="1" t="str">
        <v>Biotium</v>
      </c>
      <c r="B1751" s="1">
        <v>9926.4</v>
      </c>
      <c r="C1751" s="1" t="str">
        <v>Opening Stock</v>
      </c>
      <c r="D1751" s="2">
        <v>45870</v>
      </c>
      <c r="E1751" s="2">
        <v>45870</v>
      </c>
      <c r="F1751" s="1">
        <v>41003</v>
      </c>
      <c r="G1751" s="1">
        <v>4</v>
      </c>
      <c r="H1751" s="1">
        <v>4</v>
      </c>
      <c r="I1751" s="1">
        <v>0</v>
      </c>
      <c r="J1751" s="1" t="str">
        <v>Banglore</v>
      </c>
      <c r="K1751" s="1">
        <v>0</v>
      </c>
      <c r="L1751" s="1"/>
      <c r="M1751" s="1">
        <f t="shared" si="81"/>
        <v>39705.599999999999</v>
      </c>
      <c r="N1751" s="1">
        <f t="shared" si="82"/>
        <v>39705.599999999999</v>
      </c>
      <c r="O1751" s="1">
        <f t="shared" si="83"/>
        <v>0</v>
      </c>
    </row>
    <row r="1752" spans="1:15" x14ac:dyDescent="0.25">
      <c r="A1752" s="1" t="str">
        <v>Biotium</v>
      </c>
      <c r="B1752" s="1">
        <v>2393.6</v>
      </c>
      <c r="C1752" s="1" t="str">
        <v>Opening Stock</v>
      </c>
      <c r="D1752" s="2">
        <v>45870</v>
      </c>
      <c r="E1752" s="2">
        <v>45870</v>
      </c>
      <c r="F1752" s="1" t="str">
        <v>41003-T</v>
      </c>
      <c r="G1752" s="1">
        <v>1</v>
      </c>
      <c r="H1752" s="1">
        <v>1</v>
      </c>
      <c r="I1752" s="1">
        <v>0</v>
      </c>
      <c r="J1752" s="1" t="str">
        <v>Faridabad</v>
      </c>
      <c r="K1752" s="1">
        <v>0</v>
      </c>
      <c r="L1752" s="1"/>
      <c r="M1752" s="1">
        <f t="shared" si="81"/>
        <v>2393.6</v>
      </c>
      <c r="N1752" s="1">
        <f t="shared" si="82"/>
        <v>2393.6</v>
      </c>
      <c r="O1752" s="1">
        <f t="shared" si="83"/>
        <v>0</v>
      </c>
    </row>
    <row r="1753" spans="1:15" x14ac:dyDescent="0.25">
      <c r="A1753" s="1" t="str">
        <v>Mp Bio</v>
      </c>
      <c r="B1753" s="1">
        <v>0</v>
      </c>
      <c r="C1753" s="1" t="str">
        <v>Opening Stock</v>
      </c>
      <c r="D1753" s="2">
        <v>45870</v>
      </c>
      <c r="E1753" s="2">
        <v>45870</v>
      </c>
      <c r="F1753" s="1">
        <v>116913001</v>
      </c>
      <c r="G1753" s="1">
        <v>1</v>
      </c>
      <c r="H1753" s="1">
        <v>1</v>
      </c>
      <c r="I1753" s="1">
        <v>0</v>
      </c>
      <c r="J1753" s="1" t="str">
        <v>Delhi</v>
      </c>
      <c r="K1753" s="1">
        <v>0</v>
      </c>
      <c r="L1753" s="1"/>
      <c r="M1753" s="1">
        <f t="shared" si="81"/>
        <v>0</v>
      </c>
      <c r="N1753" s="1">
        <f t="shared" si="82"/>
        <v>0</v>
      </c>
      <c r="O1753" s="1">
        <f t="shared" si="83"/>
        <v>0</v>
      </c>
    </row>
    <row r="1754" spans="1:15" x14ac:dyDescent="0.25">
      <c r="A1754" s="1" t="str">
        <v>Mp Bio</v>
      </c>
      <c r="B1754" s="1">
        <v>0</v>
      </c>
      <c r="C1754" s="1" t="str">
        <v>Opening Stock</v>
      </c>
      <c r="D1754" s="2">
        <v>45870</v>
      </c>
      <c r="E1754" s="2">
        <v>45870</v>
      </c>
      <c r="F1754" s="1">
        <v>116910001</v>
      </c>
      <c r="G1754" s="1">
        <v>1</v>
      </c>
      <c r="H1754" s="1">
        <v>0</v>
      </c>
      <c r="I1754" s="1">
        <v>1</v>
      </c>
      <c r="J1754" s="1" t="str">
        <v>STOCK</v>
      </c>
      <c r="K1754" s="1" t="str">
        <v>Stock</v>
      </c>
      <c r="L1754" s="1"/>
      <c r="M1754" s="1">
        <f t="shared" si="81"/>
        <v>0</v>
      </c>
      <c r="N1754" s="1">
        <f t="shared" si="82"/>
        <v>0</v>
      </c>
      <c r="O1754" s="1">
        <f t="shared" si="83"/>
        <v>0</v>
      </c>
    </row>
    <row r="1755" spans="1:15" x14ac:dyDescent="0.25">
      <c r="A1755" s="1" t="str">
        <v>Us Biological</v>
      </c>
      <c r="B1755" s="1">
        <v>25080</v>
      </c>
      <c r="C1755" s="1">
        <v>194911</v>
      </c>
      <c r="D1755" s="2">
        <v>45867</v>
      </c>
      <c r="E1755" s="2">
        <v>45870</v>
      </c>
      <c r="F1755" s="1" t="str">
        <v>Z1004</v>
      </c>
      <c r="G1755" s="1">
        <v>1</v>
      </c>
      <c r="H1755" s="1">
        <v>1</v>
      </c>
      <c r="I1755" s="1">
        <v>0</v>
      </c>
      <c r="J1755" s="1" t="str">
        <v>Banglore</v>
      </c>
      <c r="K1755" s="1">
        <v>0</v>
      </c>
      <c r="L1755" s="1"/>
      <c r="M1755" s="1">
        <f t="shared" si="81"/>
        <v>25080</v>
      </c>
      <c r="N1755" s="1">
        <f t="shared" si="82"/>
        <v>25080</v>
      </c>
      <c r="O1755" s="1">
        <f t="shared" si="83"/>
        <v>0</v>
      </c>
    </row>
    <row r="1756" spans="1:15" x14ac:dyDescent="0.25">
      <c r="A1756" s="1" t="str">
        <v>Us Biological</v>
      </c>
      <c r="B1756" s="1">
        <v>34408</v>
      </c>
      <c r="C1756" s="1">
        <v>194911</v>
      </c>
      <c r="D1756" s="2">
        <v>45867</v>
      </c>
      <c r="E1756" s="2">
        <v>45870</v>
      </c>
      <c r="F1756" s="1" t="str">
        <v>F5050</v>
      </c>
      <c r="G1756" s="1">
        <v>1</v>
      </c>
      <c r="H1756" s="1">
        <v>1</v>
      </c>
      <c r="I1756" s="1">
        <v>0</v>
      </c>
      <c r="J1756" s="1" t="str">
        <v>Banglore</v>
      </c>
      <c r="K1756" s="1">
        <v>0</v>
      </c>
      <c r="L1756" s="1"/>
      <c r="M1756" s="1">
        <f t="shared" si="81"/>
        <v>34408</v>
      </c>
      <c r="N1756" s="1">
        <f t="shared" si="82"/>
        <v>34408</v>
      </c>
      <c r="O1756" s="1">
        <f t="shared" si="83"/>
        <v>0</v>
      </c>
    </row>
    <row r="1757" spans="1:15" x14ac:dyDescent="0.25">
      <c r="A1757" s="1" t="str">
        <v>Mp Bio</v>
      </c>
      <c r="B1757" s="1">
        <v>25010.3</v>
      </c>
      <c r="C1757" s="1" t="str">
        <v>MP/LS/25-26/0960</v>
      </c>
      <c r="D1757" s="2">
        <v>45868</v>
      </c>
      <c r="E1757" s="2">
        <v>45871</v>
      </c>
      <c r="F1757" s="1">
        <v>194670</v>
      </c>
      <c r="G1757" s="1">
        <v>1</v>
      </c>
      <c r="H1757" s="1">
        <v>1</v>
      </c>
      <c r="I1757" s="1">
        <v>0</v>
      </c>
      <c r="J1757" s="1" t="str">
        <v>Delhi</v>
      </c>
      <c r="K1757" s="1">
        <v>0</v>
      </c>
      <c r="L1757" s="1"/>
      <c r="M1757" s="1">
        <f t="shared" si="81"/>
        <v>25010.3</v>
      </c>
      <c r="N1757" s="1">
        <f t="shared" si="82"/>
        <v>25010.3</v>
      </c>
      <c r="O1757" s="1">
        <f t="shared" si="83"/>
        <v>0</v>
      </c>
    </row>
    <row r="1758" spans="1:15" x14ac:dyDescent="0.25">
      <c r="A1758" s="1" t="str">
        <v>Mp Bio</v>
      </c>
      <c r="B1758" s="1">
        <v>3578.4</v>
      </c>
      <c r="C1758" s="1" t="str">
        <v>MP/LS/25-26/0960</v>
      </c>
      <c r="D1758" s="2">
        <v>45868</v>
      </c>
      <c r="E1758" s="2">
        <v>45871</v>
      </c>
      <c r="F1758" s="1">
        <v>103028</v>
      </c>
      <c r="G1758" s="1">
        <v>1</v>
      </c>
      <c r="H1758" s="1">
        <v>1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3578.4</v>
      </c>
      <c r="N1758" s="1">
        <f t="shared" si="82"/>
        <v>3578.4</v>
      </c>
      <c r="O1758" s="1">
        <f t="shared" si="83"/>
        <v>0</v>
      </c>
    </row>
    <row r="1759" spans="1:15" x14ac:dyDescent="0.25">
      <c r="A1759" s="1" t="str">
        <v>Mp Bio</v>
      </c>
      <c r="B1759" s="1">
        <v>3637.5</v>
      </c>
      <c r="C1759" s="1" t="str">
        <v>MP/L2526/206</v>
      </c>
      <c r="D1759" s="2">
        <v>45868</v>
      </c>
      <c r="E1759" s="2">
        <v>45871</v>
      </c>
      <c r="F1759" s="1">
        <v>116913050</v>
      </c>
      <c r="G1759" s="1">
        <v>1</v>
      </c>
      <c r="H1759" s="1">
        <v>1</v>
      </c>
      <c r="I1759" s="1">
        <v>0</v>
      </c>
      <c r="J1759" s="1" t="str">
        <v>Delhi</v>
      </c>
      <c r="K1759" s="1">
        <v>0</v>
      </c>
      <c r="L1759" s="1"/>
      <c r="M1759" s="1">
        <f t="shared" si="81"/>
        <v>3637.5</v>
      </c>
      <c r="N1759" s="1">
        <f t="shared" si="82"/>
        <v>3637.5</v>
      </c>
      <c r="O1759" s="1">
        <f t="shared" si="83"/>
        <v>0</v>
      </c>
    </row>
    <row r="1760" spans="1:15" x14ac:dyDescent="0.25">
      <c r="A1760" s="1" t="str">
        <v>Mp Bio</v>
      </c>
      <c r="B1760" s="1">
        <v>13825</v>
      </c>
      <c r="C1760" s="1" t="str">
        <v>MP/L2526/206</v>
      </c>
      <c r="D1760" s="2">
        <v>45868</v>
      </c>
      <c r="E1760" s="2">
        <v>45871</v>
      </c>
      <c r="F1760" s="1" t="str">
        <v>04800803</v>
      </c>
      <c r="G1760" s="1">
        <v>1</v>
      </c>
      <c r="H1760" s="1">
        <v>1</v>
      </c>
      <c r="I1760" s="1">
        <v>0</v>
      </c>
      <c r="J1760" s="1" t="str">
        <v>Delhi</v>
      </c>
      <c r="K1760" s="1">
        <v>0</v>
      </c>
      <c r="L1760" s="1"/>
      <c r="M1760" s="1">
        <f t="shared" si="81"/>
        <v>13825</v>
      </c>
      <c r="N1760" s="1">
        <f t="shared" si="82"/>
        <v>13825</v>
      </c>
      <c r="O1760" s="1">
        <f t="shared" si="83"/>
        <v>0</v>
      </c>
    </row>
    <row r="1761" spans="1:15" x14ac:dyDescent="0.25">
      <c r="A1761" s="1" t="str">
        <v>Mp Bio</v>
      </c>
      <c r="B1761" s="1">
        <v>4494</v>
      </c>
      <c r="C1761" s="1" t="str">
        <v>MP/LS/25-26/0959</v>
      </c>
      <c r="D1761" s="2">
        <v>45868</v>
      </c>
      <c r="E1761" s="2">
        <v>45871</v>
      </c>
      <c r="F1761" s="1" t="str">
        <v>04802536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4494</v>
      </c>
      <c r="N1761" s="1">
        <f t="shared" si="82"/>
        <v>4494</v>
      </c>
      <c r="O1761" s="1">
        <f t="shared" si="83"/>
        <v>0</v>
      </c>
    </row>
    <row r="1762" spans="1:15" x14ac:dyDescent="0.25">
      <c r="A1762" s="1" t="str">
        <v>BioXcell</v>
      </c>
      <c r="B1762" s="1">
        <v>29920</v>
      </c>
      <c r="C1762" s="1">
        <v>176807</v>
      </c>
      <c r="D1762" s="2">
        <v>45870</v>
      </c>
      <c r="E1762" s="2">
        <v>45873</v>
      </c>
      <c r="F1762" s="1" t="str">
        <v>BE0075-1</v>
      </c>
      <c r="G1762" s="1">
        <v>1</v>
      </c>
      <c r="H1762" s="1">
        <v>1</v>
      </c>
      <c r="I1762" s="1">
        <v>0</v>
      </c>
      <c r="J1762" s="1" t="str">
        <v>Delhi</v>
      </c>
      <c r="K1762" s="1">
        <v>0</v>
      </c>
      <c r="L1762" s="1"/>
      <c r="M1762" s="1">
        <f t="shared" si="81"/>
        <v>29920</v>
      </c>
      <c r="N1762" s="1">
        <f t="shared" si="82"/>
        <v>29920</v>
      </c>
      <c r="O1762" s="1">
        <f t="shared" si="83"/>
        <v>0</v>
      </c>
    </row>
    <row r="1763" spans="1:15" x14ac:dyDescent="0.25">
      <c r="A1763" s="1" t="str">
        <v>BioXcell</v>
      </c>
      <c r="B1763" s="1">
        <v>46640</v>
      </c>
      <c r="C1763" s="1">
        <v>176807</v>
      </c>
      <c r="D1763" s="2">
        <v>45870</v>
      </c>
      <c r="E1763" s="2">
        <v>45873</v>
      </c>
      <c r="F1763" s="1" t="str">
        <v>BP0090</v>
      </c>
      <c r="G1763" s="1">
        <v>1</v>
      </c>
      <c r="H1763" s="1">
        <v>1</v>
      </c>
      <c r="I1763" s="1">
        <v>0</v>
      </c>
      <c r="J1763" s="1" t="str">
        <v>Delhi</v>
      </c>
      <c r="K1763" s="1">
        <v>0</v>
      </c>
      <c r="L1763" s="1"/>
      <c r="M1763" s="1">
        <f t="shared" si="81"/>
        <v>46640</v>
      </c>
      <c r="N1763" s="1">
        <f t="shared" si="82"/>
        <v>46640</v>
      </c>
      <c r="O1763" s="1">
        <f t="shared" si="83"/>
        <v>0</v>
      </c>
    </row>
    <row r="1764" spans="1:15" x14ac:dyDescent="0.25">
      <c r="A1764" s="1" t="str">
        <v>Boster</v>
      </c>
      <c r="B1764" s="1">
        <v>22792</v>
      </c>
      <c r="C1764" s="1">
        <v>65744</v>
      </c>
      <c r="D1764" s="2">
        <v>45872</v>
      </c>
      <c r="E1764" s="2">
        <v>45873</v>
      </c>
      <c r="F1764" s="1" t="str">
        <v>A02082-2</v>
      </c>
      <c r="G1764" s="1">
        <v>1</v>
      </c>
      <c r="H1764" s="1">
        <v>1</v>
      </c>
      <c r="I1764" s="1">
        <v>0</v>
      </c>
      <c r="J1764" s="1" t="str">
        <v>Banglore</v>
      </c>
      <c r="K1764" s="1">
        <v>0</v>
      </c>
      <c r="L1764" s="1"/>
      <c r="M1764" s="1">
        <f t="shared" si="81"/>
        <v>22792</v>
      </c>
      <c r="N1764" s="1">
        <f t="shared" si="82"/>
        <v>22792</v>
      </c>
      <c r="O1764" s="1">
        <f t="shared" si="83"/>
        <v>0</v>
      </c>
    </row>
    <row r="1765" spans="1:15" x14ac:dyDescent="0.25">
      <c r="A1765" s="1" t="str">
        <v>Sartorius</v>
      </c>
      <c r="B1765" s="1">
        <v>7000</v>
      </c>
      <c r="C1765" s="1" t="str">
        <v>251519301715</v>
      </c>
      <c r="D1765" s="2">
        <v>45863</v>
      </c>
      <c r="E1765" s="2">
        <v>45873</v>
      </c>
      <c r="F1765" s="1" t="str">
        <v>180E04------E</v>
      </c>
      <c r="G1765" s="1">
        <v>2</v>
      </c>
      <c r="H1765" s="1">
        <v>2</v>
      </c>
      <c r="I1765" s="1">
        <v>0</v>
      </c>
      <c r="J1765" s="1" t="str">
        <v>Delhi</v>
      </c>
      <c r="K1765" s="1">
        <v>0</v>
      </c>
      <c r="L1765" s="1"/>
      <c r="M1765" s="1">
        <f t="shared" si="81"/>
        <v>14000</v>
      </c>
      <c r="N1765" s="1">
        <f t="shared" si="82"/>
        <v>14000</v>
      </c>
      <c r="O1765" s="1">
        <f t="shared" si="83"/>
        <v>0</v>
      </c>
    </row>
    <row r="1766" spans="1:15" x14ac:dyDescent="0.25">
      <c r="A1766" s="1" t="str">
        <v>Sartorius</v>
      </c>
      <c r="B1766" s="1">
        <v>9000</v>
      </c>
      <c r="C1766" s="1" t="str">
        <v>251519301771</v>
      </c>
      <c r="D1766" s="2">
        <v>45868</v>
      </c>
      <c r="E1766" s="2">
        <v>45873</v>
      </c>
      <c r="F1766" s="1" t="str">
        <v>VS15T01</v>
      </c>
      <c r="G1766" s="1">
        <v>1</v>
      </c>
      <c r="H1766" s="1">
        <v>0</v>
      </c>
      <c r="I1766" s="1">
        <v>1</v>
      </c>
      <c r="J1766" s="1" t="str">
        <v>STOCK</v>
      </c>
      <c r="K1766" s="1" t="str">
        <v>Stock</v>
      </c>
      <c r="L1766" s="1"/>
      <c r="M1766" s="1">
        <f t="shared" si="81"/>
        <v>9000</v>
      </c>
      <c r="N1766" s="1">
        <f t="shared" si="82"/>
        <v>0</v>
      </c>
      <c r="O1766" s="1">
        <f t="shared" si="83"/>
        <v>9000</v>
      </c>
    </row>
    <row r="1767" spans="1:15" x14ac:dyDescent="0.25">
      <c r="A1767" s="1" t="str">
        <v>TargetMol</v>
      </c>
      <c r="B1767" s="1">
        <v>2851.2</v>
      </c>
      <c r="C1767" s="1" t="str">
        <v>INV250730-073</v>
      </c>
      <c r="D1767" s="2">
        <v>45868</v>
      </c>
      <c r="E1767" s="2">
        <v>45873</v>
      </c>
      <c r="F1767" s="1" t="str">
        <v>T21675</v>
      </c>
      <c r="G1767" s="1">
        <v>1</v>
      </c>
      <c r="H1767" s="1">
        <v>1</v>
      </c>
      <c r="I1767" s="1">
        <v>0</v>
      </c>
      <c r="J1767" s="1" t="str">
        <v>Banglore</v>
      </c>
      <c r="K1767" s="1">
        <v>0</v>
      </c>
      <c r="L1767" s="1"/>
      <c r="M1767" s="1">
        <f t="shared" si="81"/>
        <v>2851.2</v>
      </c>
      <c r="N1767" s="1">
        <f t="shared" si="82"/>
        <v>2851.2</v>
      </c>
      <c r="O1767" s="1">
        <f t="shared" si="83"/>
        <v>0</v>
      </c>
    </row>
    <row r="1768" spans="1:15" x14ac:dyDescent="0.25">
      <c r="A1768" s="1" t="str">
        <v>TargetMol</v>
      </c>
      <c r="B1768" s="1">
        <v>2640</v>
      </c>
      <c r="C1768" s="1" t="str">
        <v>INV250730-073</v>
      </c>
      <c r="D1768" s="2">
        <v>45868</v>
      </c>
      <c r="E1768" s="2">
        <v>45873</v>
      </c>
      <c r="F1768" s="1" t="str">
        <v>TN6772</v>
      </c>
      <c r="G1768" s="1">
        <v>2</v>
      </c>
      <c r="H1768" s="1">
        <v>2</v>
      </c>
      <c r="I1768" s="1">
        <v>0</v>
      </c>
      <c r="J1768" s="1" t="str">
        <v>ASSAM</v>
      </c>
      <c r="K1768" s="1">
        <v>0</v>
      </c>
      <c r="L1768" s="1"/>
      <c r="M1768" s="1">
        <f t="shared" si="81"/>
        <v>5280</v>
      </c>
      <c r="N1768" s="1">
        <f t="shared" si="82"/>
        <v>5280</v>
      </c>
      <c r="O1768" s="1">
        <f t="shared" si="83"/>
        <v>0</v>
      </c>
    </row>
    <row r="1769" spans="1:15" x14ac:dyDescent="0.25">
      <c r="A1769" s="1" t="str">
        <v>TargetMol</v>
      </c>
      <c r="B1769" s="1">
        <v>2024</v>
      </c>
      <c r="C1769" s="1" t="str">
        <v>INV250730-075</v>
      </c>
      <c r="D1769" s="2">
        <v>45868</v>
      </c>
      <c r="E1769" s="2">
        <v>45873</v>
      </c>
      <c r="F1769" s="1" t="str">
        <v>T1130</v>
      </c>
      <c r="G1769" s="1">
        <v>1</v>
      </c>
      <c r="H1769" s="1">
        <v>1</v>
      </c>
      <c r="I1769" s="1">
        <v>0</v>
      </c>
      <c r="J1769" s="1" t="str">
        <v>Faridabad</v>
      </c>
      <c r="K1769" s="1">
        <v>0</v>
      </c>
      <c r="L1769" s="1"/>
      <c r="M1769" s="1">
        <f t="shared" si="81"/>
        <v>2024</v>
      </c>
      <c r="N1769" s="1">
        <f t="shared" si="82"/>
        <v>2024</v>
      </c>
      <c r="O1769" s="1">
        <f t="shared" si="83"/>
        <v>0</v>
      </c>
    </row>
    <row r="1770" spans="1:15" x14ac:dyDescent="0.25">
      <c r="A1770" s="1" t="str">
        <v>TargetMol</v>
      </c>
      <c r="B1770" s="1">
        <v>21014.400000000001</v>
      </c>
      <c r="C1770" s="1" t="str">
        <v>INV250730-076</v>
      </c>
      <c r="D1770" s="2">
        <v>45868</v>
      </c>
      <c r="E1770" s="2">
        <v>45873</v>
      </c>
      <c r="F1770" s="1" t="str">
        <v>TN1729</v>
      </c>
      <c r="G1770" s="1">
        <v>2</v>
      </c>
      <c r="H1770" s="1">
        <v>2</v>
      </c>
      <c r="I1770" s="1">
        <v>0</v>
      </c>
      <c r="J1770" s="1" t="str">
        <v>Lucknow</v>
      </c>
      <c r="K1770" s="1">
        <v>0</v>
      </c>
      <c r="L1770" s="1"/>
      <c r="M1770" s="1">
        <f t="shared" si="81"/>
        <v>42028.800000000003</v>
      </c>
      <c r="N1770" s="1">
        <f t="shared" si="82"/>
        <v>42028.800000000003</v>
      </c>
      <c r="O1770" s="1">
        <f t="shared" si="83"/>
        <v>0</v>
      </c>
    </row>
    <row r="1771" spans="1:15" x14ac:dyDescent="0.25">
      <c r="A1771" s="1" t="str">
        <v>TargetMol</v>
      </c>
      <c r="B1771" s="1">
        <v>2059.1999999999998</v>
      </c>
      <c r="C1771" s="1" t="str">
        <v>INV250730-077</v>
      </c>
      <c r="D1771" s="2">
        <v>45868</v>
      </c>
      <c r="E1771" s="2">
        <v>45873</v>
      </c>
      <c r="F1771" s="1" t="str">
        <v>T6568</v>
      </c>
      <c r="G1771" s="1">
        <v>1</v>
      </c>
      <c r="H1771" s="1">
        <v>1</v>
      </c>
      <c r="I1771" s="1">
        <v>0</v>
      </c>
      <c r="J1771" s="1" t="str">
        <v>Hyderabad</v>
      </c>
      <c r="K1771" s="1">
        <v>0</v>
      </c>
      <c r="L1771" s="1"/>
      <c r="M1771" s="1">
        <f t="shared" si="81"/>
        <v>2059.1999999999998</v>
      </c>
      <c r="N1771" s="1">
        <f t="shared" si="82"/>
        <v>2059.1999999999998</v>
      </c>
      <c r="O1771" s="1">
        <f t="shared" si="83"/>
        <v>0</v>
      </c>
    </row>
    <row r="1772" spans="1:15" x14ac:dyDescent="0.25">
      <c r="A1772" s="1" t="str">
        <v>TargetMol</v>
      </c>
      <c r="B1772" s="1">
        <v>5121.6000000000004</v>
      </c>
      <c r="C1772" s="1" t="str">
        <v>INV250730-078</v>
      </c>
      <c r="D1772" s="2">
        <v>45868</v>
      </c>
      <c r="E1772" s="2">
        <v>45873</v>
      </c>
      <c r="F1772" s="1" t="str">
        <v>T13018</v>
      </c>
      <c r="G1772" s="1">
        <v>1</v>
      </c>
      <c r="H1772" s="1">
        <v>1</v>
      </c>
      <c r="I1772" s="1">
        <v>0</v>
      </c>
      <c r="J1772" s="1" t="str">
        <v>Lucknow</v>
      </c>
      <c r="K1772" s="1">
        <v>0</v>
      </c>
      <c r="L1772" s="1"/>
      <c r="M1772" s="1">
        <f t="shared" si="81"/>
        <v>5121.6000000000004</v>
      </c>
      <c r="N1772" s="1">
        <f t="shared" si="82"/>
        <v>5121.6000000000004</v>
      </c>
      <c r="O1772" s="1">
        <f t="shared" si="83"/>
        <v>0</v>
      </c>
    </row>
    <row r="1773" spans="1:15" x14ac:dyDescent="0.25">
      <c r="A1773" s="1" t="str">
        <v>TargetMol</v>
      </c>
      <c r="B1773" s="1">
        <v>2640</v>
      </c>
      <c r="C1773" s="1" t="str">
        <v>INV250730-078</v>
      </c>
      <c r="D1773" s="2">
        <v>45868</v>
      </c>
      <c r="E1773" s="2">
        <v>45873</v>
      </c>
      <c r="F1773" s="1" t="str">
        <v>T1614</v>
      </c>
      <c r="G1773" s="1">
        <v>1</v>
      </c>
      <c r="H1773" s="1">
        <v>1</v>
      </c>
      <c r="I1773" s="1">
        <v>0</v>
      </c>
      <c r="J1773" s="1" t="str">
        <v>Delhi</v>
      </c>
      <c r="K1773" s="1">
        <v>0</v>
      </c>
      <c r="L1773" s="1"/>
      <c r="M1773" s="1">
        <f t="shared" si="81"/>
        <v>2640</v>
      </c>
      <c r="N1773" s="1">
        <f t="shared" si="82"/>
        <v>2640</v>
      </c>
      <c r="O1773" s="1">
        <f t="shared" si="83"/>
        <v>0</v>
      </c>
    </row>
    <row r="1774" spans="1:15" x14ac:dyDescent="0.25">
      <c r="A1774" s="1" t="str">
        <v>TargetMol</v>
      </c>
      <c r="B1774" s="1">
        <v>3326.3999999999996</v>
      </c>
      <c r="C1774" s="1" t="str">
        <v>INV250730-078</v>
      </c>
      <c r="D1774" s="2">
        <v>45868</v>
      </c>
      <c r="E1774" s="2">
        <v>45873</v>
      </c>
      <c r="F1774" s="1" t="str">
        <v>T0450L</v>
      </c>
      <c r="G1774" s="1">
        <v>1</v>
      </c>
      <c r="H1774" s="1">
        <v>1</v>
      </c>
      <c r="I1774" s="1">
        <v>0</v>
      </c>
      <c r="J1774" s="1" t="str">
        <v>Delhi</v>
      </c>
      <c r="K1774" s="1">
        <v>0</v>
      </c>
      <c r="L1774" s="1"/>
      <c r="M1774" s="1">
        <f t="shared" si="81"/>
        <v>3326.3999999999996</v>
      </c>
      <c r="N1774" s="1">
        <f t="shared" si="82"/>
        <v>3326.3999999999996</v>
      </c>
      <c r="O1774" s="1">
        <f t="shared" si="83"/>
        <v>0</v>
      </c>
    </row>
    <row r="1775" spans="1:15" x14ac:dyDescent="0.25">
      <c r="A1775" s="1" t="str">
        <v>TargetMol</v>
      </c>
      <c r="B1775" s="1">
        <v>3273.6000000000004</v>
      </c>
      <c r="C1775" s="1" t="str">
        <v>INV250730-079</v>
      </c>
      <c r="D1775" s="2">
        <v>45868</v>
      </c>
      <c r="E1775" s="2">
        <v>45873</v>
      </c>
      <c r="F1775" s="1" t="str">
        <v>T5144</v>
      </c>
      <c r="G1775" s="1">
        <v>1</v>
      </c>
      <c r="H1775" s="1">
        <v>1</v>
      </c>
      <c r="I1775" s="1">
        <v>0</v>
      </c>
      <c r="J1775" s="1" t="str">
        <v>Delhi</v>
      </c>
      <c r="K1775" s="1">
        <v>0</v>
      </c>
      <c r="L1775" s="1"/>
      <c r="M1775" s="1">
        <f t="shared" si="81"/>
        <v>3273.6000000000004</v>
      </c>
      <c r="N1775" s="1">
        <f t="shared" si="82"/>
        <v>3273.6000000000004</v>
      </c>
      <c r="O1775" s="1">
        <f t="shared" si="83"/>
        <v>0</v>
      </c>
    </row>
    <row r="1776" spans="1:15" x14ac:dyDescent="0.25">
      <c r="A1776" s="1" t="str">
        <v>TargetMol</v>
      </c>
      <c r="B1776" s="1">
        <v>2323.1999999999998</v>
      </c>
      <c r="C1776" s="1" t="str">
        <v>INV250730-079</v>
      </c>
      <c r="D1776" s="2">
        <v>45868</v>
      </c>
      <c r="E1776" s="2">
        <v>45873</v>
      </c>
      <c r="F1776" s="1" t="str">
        <v>T19029</v>
      </c>
      <c r="G1776" s="1">
        <v>1</v>
      </c>
      <c r="H1776" s="1">
        <v>1</v>
      </c>
      <c r="I1776" s="1">
        <v>0</v>
      </c>
      <c r="J1776" s="1" t="str">
        <v>Hyderabad</v>
      </c>
      <c r="K1776" s="1">
        <v>0</v>
      </c>
      <c r="L1776" s="1"/>
      <c r="M1776" s="1">
        <f t="shared" si="81"/>
        <v>2323.1999999999998</v>
      </c>
      <c r="N1776" s="1">
        <f t="shared" si="82"/>
        <v>2323.1999999999998</v>
      </c>
      <c r="O1776" s="1">
        <f t="shared" si="83"/>
        <v>0</v>
      </c>
    </row>
    <row r="1777" spans="1:15" x14ac:dyDescent="0.25">
      <c r="A1777" s="1" t="str">
        <v>TargetMol</v>
      </c>
      <c r="B1777" s="1">
        <v>3801.6000000000004</v>
      </c>
      <c r="C1777" s="1" t="str">
        <v>INV250730-079</v>
      </c>
      <c r="D1777" s="2">
        <v>45868</v>
      </c>
      <c r="E1777" s="2">
        <v>45873</v>
      </c>
      <c r="F1777" s="1" t="str">
        <v>T4360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3801.6000000000004</v>
      </c>
      <c r="N1777" s="1">
        <f t="shared" si="82"/>
        <v>3801.6000000000004</v>
      </c>
      <c r="O1777" s="1">
        <f t="shared" si="83"/>
        <v>0</v>
      </c>
    </row>
    <row r="1778" spans="1:15" x14ac:dyDescent="0.25">
      <c r="A1778" s="1" t="str">
        <v>TargetMol</v>
      </c>
      <c r="B1778" s="1">
        <v>1584</v>
      </c>
      <c r="C1778" s="1" t="str">
        <v>INV250730-079</v>
      </c>
      <c r="D1778" s="2">
        <v>45868</v>
      </c>
      <c r="E1778" s="2">
        <v>45873</v>
      </c>
      <c r="F1778" s="1" t="str">
        <v>T1537</v>
      </c>
      <c r="G1778" s="1">
        <v>1</v>
      </c>
      <c r="H1778" s="1">
        <v>1</v>
      </c>
      <c r="I1778" s="1">
        <v>0</v>
      </c>
      <c r="J1778" s="1" t="str">
        <v>Hyderabad</v>
      </c>
      <c r="K1778" s="1">
        <v>0</v>
      </c>
      <c r="L1778" s="1"/>
      <c r="M1778" s="1">
        <f t="shared" si="81"/>
        <v>1584</v>
      </c>
      <c r="N1778" s="1">
        <f t="shared" si="82"/>
        <v>1584</v>
      </c>
      <c r="O1778" s="1">
        <f t="shared" si="83"/>
        <v>0</v>
      </c>
    </row>
    <row r="1779" spans="1:15" x14ac:dyDescent="0.25">
      <c r="A1779" s="1" t="str">
        <v>TargetMol</v>
      </c>
      <c r="B1779" s="1">
        <v>2376</v>
      </c>
      <c r="C1779" s="1" t="str">
        <v>INV250730-079</v>
      </c>
      <c r="D1779" s="2">
        <v>45868</v>
      </c>
      <c r="E1779" s="2">
        <v>45873</v>
      </c>
      <c r="F1779" s="1" t="str">
        <v>T3985</v>
      </c>
      <c r="G1779" s="1">
        <v>1</v>
      </c>
      <c r="H1779" s="1">
        <v>1</v>
      </c>
      <c r="I1779" s="1">
        <v>0</v>
      </c>
      <c r="J1779" s="1" t="str">
        <v>Hyderabad</v>
      </c>
      <c r="K1779" s="1">
        <v>0</v>
      </c>
      <c r="L1779" s="1"/>
      <c r="M1779" s="1">
        <f t="shared" si="81"/>
        <v>2376</v>
      </c>
      <c r="N1779" s="1">
        <f t="shared" si="82"/>
        <v>2376</v>
      </c>
      <c r="O1779" s="1">
        <f t="shared" si="83"/>
        <v>0</v>
      </c>
    </row>
    <row r="1780" spans="1:15" x14ac:dyDescent="0.25">
      <c r="A1780" s="1" t="str">
        <v>Biotium</v>
      </c>
      <c r="B1780" s="1">
        <v>5350.4</v>
      </c>
      <c r="C1780" s="1" t="str">
        <v>I238276-IN</v>
      </c>
      <c r="D1780" s="2">
        <v>45870</v>
      </c>
      <c r="E1780" s="2">
        <v>45874</v>
      </c>
      <c r="F1780" s="1" t="str">
        <v>70069-T</v>
      </c>
      <c r="G1780" s="1">
        <v>1</v>
      </c>
      <c r="H1780" s="1">
        <v>1</v>
      </c>
      <c r="I1780" s="1">
        <v>0</v>
      </c>
      <c r="J1780" s="1" t="str">
        <v>Kolkata</v>
      </c>
      <c r="K1780" s="1">
        <v>0</v>
      </c>
      <c r="L1780" s="1"/>
      <c r="M1780" s="1">
        <f t="shared" si="81"/>
        <v>5350.4</v>
      </c>
      <c r="N1780" s="1">
        <f t="shared" si="82"/>
        <v>5350.4</v>
      </c>
      <c r="O1780" s="1">
        <f t="shared" si="83"/>
        <v>0</v>
      </c>
    </row>
    <row r="1781" spans="1:15" x14ac:dyDescent="0.25">
      <c r="A1781" s="1" t="str">
        <v>Biotium</v>
      </c>
      <c r="B1781" s="1">
        <v>2393.6</v>
      </c>
      <c r="C1781" s="1" t="str">
        <v>I238276-IN</v>
      </c>
      <c r="D1781" s="2">
        <v>45870</v>
      </c>
      <c r="E1781" s="2">
        <v>45874</v>
      </c>
      <c r="F1781" s="1" t="str">
        <v>41003-T</v>
      </c>
      <c r="G1781" s="1">
        <v>1</v>
      </c>
      <c r="H1781" s="1">
        <v>1</v>
      </c>
      <c r="I1781" s="1">
        <v>0</v>
      </c>
      <c r="J1781" s="1" t="str">
        <v>Faridabad</v>
      </c>
      <c r="K1781" s="1">
        <v>0</v>
      </c>
      <c r="L1781" s="1"/>
      <c r="M1781" s="1">
        <f t="shared" si="81"/>
        <v>2393.6</v>
      </c>
      <c r="N1781" s="1">
        <f t="shared" si="82"/>
        <v>2393.6</v>
      </c>
      <c r="O1781" s="1">
        <f t="shared" si="83"/>
        <v>0</v>
      </c>
    </row>
    <row r="1782" spans="1:15" x14ac:dyDescent="0.25">
      <c r="A1782" s="1" t="str">
        <v>Biotium</v>
      </c>
      <c r="B1782" s="1">
        <v>14150.400000000001</v>
      </c>
      <c r="C1782" s="1" t="str">
        <v>I238277-IN</v>
      </c>
      <c r="D1782" s="2">
        <v>45870</v>
      </c>
      <c r="E1782" s="2">
        <v>45874</v>
      </c>
      <c r="F1782" s="1">
        <v>23004</v>
      </c>
      <c r="G1782" s="1">
        <v>2</v>
      </c>
      <c r="H1782" s="1">
        <v>2</v>
      </c>
      <c r="I1782" s="1">
        <v>0</v>
      </c>
      <c r="J1782" s="1" t="str">
        <v>Thane</v>
      </c>
      <c r="K1782" s="1">
        <v>0</v>
      </c>
      <c r="L1782" s="1"/>
      <c r="M1782" s="1">
        <f t="shared" si="81"/>
        <v>28300.800000000003</v>
      </c>
      <c r="N1782" s="1">
        <f t="shared" si="82"/>
        <v>28300.800000000003</v>
      </c>
      <c r="O1782" s="1">
        <f t="shared" si="83"/>
        <v>0</v>
      </c>
    </row>
    <row r="1783" spans="1:15" x14ac:dyDescent="0.25">
      <c r="A1783" s="1" t="str">
        <v>Biotium</v>
      </c>
      <c r="B1783" s="1">
        <v>4505.6000000000004</v>
      </c>
      <c r="C1783" s="1" t="str">
        <v>I238277-IN</v>
      </c>
      <c r="D1783" s="2">
        <v>45870</v>
      </c>
      <c r="E1783" s="2">
        <v>45874</v>
      </c>
      <c r="F1783" s="1" t="str">
        <v>23014-T</v>
      </c>
      <c r="G1783" s="1">
        <v>1</v>
      </c>
      <c r="H1783" s="1">
        <v>1</v>
      </c>
      <c r="I1783" s="1">
        <v>0</v>
      </c>
      <c r="J1783" s="1" t="str">
        <v>Faridabad</v>
      </c>
      <c r="K1783" s="1">
        <v>0</v>
      </c>
      <c r="L1783" s="1"/>
      <c r="M1783" s="1">
        <f t="shared" si="81"/>
        <v>4505.6000000000004</v>
      </c>
      <c r="N1783" s="1">
        <f t="shared" si="82"/>
        <v>4505.6000000000004</v>
      </c>
      <c r="O1783" s="1">
        <f t="shared" si="83"/>
        <v>0</v>
      </c>
    </row>
    <row r="1784" spans="1:15" x14ac:dyDescent="0.25">
      <c r="A1784" s="1" t="str">
        <v>Biotium</v>
      </c>
      <c r="B1784" s="1">
        <v>9222.4</v>
      </c>
      <c r="C1784" s="1" t="str">
        <v>I238277-IN</v>
      </c>
      <c r="D1784" s="2">
        <v>45870</v>
      </c>
      <c r="E1784" s="2">
        <v>45874</v>
      </c>
      <c r="F1784" s="1" t="str">
        <v>21003-1L</v>
      </c>
      <c r="G1784" s="1">
        <v>2</v>
      </c>
      <c r="H1784" s="1">
        <v>2</v>
      </c>
      <c r="I1784" s="1">
        <v>0</v>
      </c>
      <c r="J1784" s="1" t="str">
        <v>Manesar</v>
      </c>
      <c r="K1784" s="1">
        <v>0</v>
      </c>
      <c r="L1784" s="1"/>
      <c r="M1784" s="1">
        <f t="shared" si="81"/>
        <v>18444.8</v>
      </c>
      <c r="N1784" s="1">
        <f t="shared" si="82"/>
        <v>18444.8</v>
      </c>
      <c r="O1784" s="1">
        <f t="shared" si="83"/>
        <v>0</v>
      </c>
    </row>
    <row r="1785" spans="1:15" x14ac:dyDescent="0.25">
      <c r="A1785" s="1" t="str">
        <v>Biotium</v>
      </c>
      <c r="B1785" s="1">
        <v>5913.6</v>
      </c>
      <c r="C1785" s="1" t="str">
        <v>I238277-IN</v>
      </c>
      <c r="D1785" s="2">
        <v>45870</v>
      </c>
      <c r="E1785" s="2">
        <v>45874</v>
      </c>
      <c r="F1785" s="1" t="str">
        <v>23017-T</v>
      </c>
      <c r="G1785" s="1">
        <v>1</v>
      </c>
      <c r="H1785" s="1">
        <v>1</v>
      </c>
      <c r="I1785" s="1">
        <v>0</v>
      </c>
      <c r="J1785" s="1" t="str">
        <v>Chennai</v>
      </c>
      <c r="K1785" s="1">
        <v>0</v>
      </c>
      <c r="L1785" s="1"/>
      <c r="M1785" s="1">
        <f t="shared" si="81"/>
        <v>5913.6</v>
      </c>
      <c r="N1785" s="1">
        <f t="shared" si="82"/>
        <v>5913.6</v>
      </c>
      <c r="O1785" s="1">
        <f t="shared" si="83"/>
        <v>0</v>
      </c>
    </row>
    <row r="1786" spans="1:15" x14ac:dyDescent="0.25">
      <c r="A1786" s="1" t="str">
        <v>Biotium</v>
      </c>
      <c r="B1786" s="1">
        <v>2393.6</v>
      </c>
      <c r="C1786" s="1" t="str">
        <v>I238277-IN</v>
      </c>
      <c r="D1786" s="2">
        <v>45870</v>
      </c>
      <c r="E1786" s="2">
        <v>45874</v>
      </c>
      <c r="F1786" s="1" t="str">
        <v>41003-T</v>
      </c>
      <c r="G1786" s="1">
        <v>2</v>
      </c>
      <c r="H1786" s="1">
        <v>2</v>
      </c>
      <c r="I1786" s="1">
        <v>0</v>
      </c>
      <c r="J1786" s="1" t="str">
        <v>Chennai</v>
      </c>
      <c r="K1786" s="1">
        <v>0</v>
      </c>
      <c r="L1786" s="1"/>
      <c r="M1786" s="1">
        <f t="shared" si="81"/>
        <v>4787.2</v>
      </c>
      <c r="N1786" s="1">
        <f t="shared" si="82"/>
        <v>4787.2</v>
      </c>
      <c r="O1786" s="1">
        <f t="shared" si="83"/>
        <v>0</v>
      </c>
    </row>
    <row r="1787" spans="1:15" x14ac:dyDescent="0.25">
      <c r="A1787" s="1" t="str">
        <v>Biotium</v>
      </c>
      <c r="B1787" s="1">
        <v>2252.8000000000002</v>
      </c>
      <c r="C1787" s="1" t="str">
        <v>I238278-IN</v>
      </c>
      <c r="D1787" s="2">
        <v>45870</v>
      </c>
      <c r="E1787" s="2">
        <v>45874</v>
      </c>
      <c r="F1787" s="1">
        <v>90082</v>
      </c>
      <c r="G1787" s="1">
        <v>1</v>
      </c>
      <c r="H1787" s="1">
        <v>1</v>
      </c>
      <c r="I1787" s="1">
        <v>0</v>
      </c>
      <c r="J1787" s="1" t="str">
        <v>Hyderabad</v>
      </c>
      <c r="K1787" s="1">
        <v>0</v>
      </c>
      <c r="L1787" s="1"/>
      <c r="M1787" s="1">
        <f t="shared" si="81"/>
        <v>2252.8000000000002</v>
      </c>
      <c r="N1787" s="1">
        <f t="shared" si="82"/>
        <v>2252.8000000000002</v>
      </c>
      <c r="O1787" s="1">
        <f t="shared" si="83"/>
        <v>0</v>
      </c>
    </row>
    <row r="1788" spans="1:15" x14ac:dyDescent="0.25">
      <c r="A1788" s="1" t="str">
        <v>Biotium</v>
      </c>
      <c r="B1788" s="1">
        <v>9222.4</v>
      </c>
      <c r="C1788" s="1" t="str">
        <v>I238278-IN</v>
      </c>
      <c r="D1788" s="2">
        <v>45870</v>
      </c>
      <c r="E1788" s="2">
        <v>45874</v>
      </c>
      <c r="F1788" s="1" t="str">
        <v>21003-1L</v>
      </c>
      <c r="G1788" s="1">
        <v>2</v>
      </c>
      <c r="H1788" s="1">
        <v>2</v>
      </c>
      <c r="I1788" s="1">
        <v>0</v>
      </c>
      <c r="J1788" s="1" t="str">
        <v>Manesar</v>
      </c>
      <c r="K1788" s="1">
        <v>0</v>
      </c>
      <c r="L1788" s="1"/>
      <c r="M1788" s="1">
        <f t="shared" si="81"/>
        <v>18444.8</v>
      </c>
      <c r="N1788" s="1">
        <f t="shared" si="82"/>
        <v>18444.8</v>
      </c>
      <c r="O1788" s="1">
        <f t="shared" si="83"/>
        <v>0</v>
      </c>
    </row>
    <row r="1789" spans="1:15" x14ac:dyDescent="0.25">
      <c r="A1789" s="1" t="str">
        <v>BioXcell</v>
      </c>
      <c r="B1789" s="1">
        <v>237283.20000000001</v>
      </c>
      <c r="C1789" s="1">
        <v>176672</v>
      </c>
      <c r="D1789" s="2">
        <v>45868</v>
      </c>
      <c r="E1789" s="2">
        <v>45874</v>
      </c>
      <c r="F1789" s="1" t="str">
        <v>BE0293</v>
      </c>
      <c r="G1789" s="1">
        <v>2</v>
      </c>
      <c r="H1789" s="1">
        <v>2</v>
      </c>
      <c r="I1789" s="1">
        <v>0</v>
      </c>
      <c r="J1789" s="1" t="str">
        <v>Banglore</v>
      </c>
      <c r="K1789" s="1">
        <v>0</v>
      </c>
      <c r="L1789" s="1"/>
      <c r="M1789" s="1">
        <f t="shared" si="81"/>
        <v>474566.40000000002</v>
      </c>
      <c r="N1789" s="1">
        <f t="shared" si="82"/>
        <v>474566.40000000002</v>
      </c>
      <c r="O1789" s="1">
        <f t="shared" si="83"/>
        <v>0</v>
      </c>
    </row>
    <row r="1790" spans="1:15" x14ac:dyDescent="0.25">
      <c r="A1790" s="1" t="str">
        <v>Cytoskeleton</v>
      </c>
      <c r="B1790" s="1">
        <v>35363.68</v>
      </c>
      <c r="C1790" s="1">
        <v>20438</v>
      </c>
      <c r="D1790" s="2">
        <v>45868</v>
      </c>
      <c r="E1790" s="2">
        <v>45874</v>
      </c>
      <c r="F1790" s="1" t="str">
        <v>CY-SC023</v>
      </c>
      <c r="G1790" s="1">
        <v>1</v>
      </c>
      <c r="H1790" s="1">
        <v>1</v>
      </c>
      <c r="I1790" s="1">
        <v>0</v>
      </c>
      <c r="J1790" s="1" t="str">
        <v>Mumbai</v>
      </c>
      <c r="K1790" s="1">
        <v>0</v>
      </c>
      <c r="L1790" s="1"/>
      <c r="M1790" s="1">
        <f t="shared" si="81"/>
        <v>35363.68</v>
      </c>
      <c r="N1790" s="1">
        <f t="shared" si="82"/>
        <v>35363.68</v>
      </c>
      <c r="O1790" s="1">
        <f t="shared" si="83"/>
        <v>0</v>
      </c>
    </row>
    <row r="1791" spans="1:15" x14ac:dyDescent="0.25">
      <c r="A1791" s="1" t="str">
        <v>Cytoskeleton</v>
      </c>
      <c r="B1791" s="1">
        <v>35363.68</v>
      </c>
      <c r="C1791" s="1">
        <v>20438</v>
      </c>
      <c r="D1791" s="2">
        <v>45868</v>
      </c>
      <c r="E1791" s="2">
        <v>45874</v>
      </c>
      <c r="F1791" s="1" t="str">
        <v>CY-SC022</v>
      </c>
      <c r="G1791" s="1">
        <v>1</v>
      </c>
      <c r="H1791" s="1">
        <v>1</v>
      </c>
      <c r="I1791" s="1">
        <v>0</v>
      </c>
      <c r="J1791" s="1" t="str">
        <v>Mumbai</v>
      </c>
      <c r="K1791" s="1">
        <v>0</v>
      </c>
      <c r="L1791" s="1"/>
      <c r="M1791" s="1">
        <f t="shared" si="81"/>
        <v>35363.68</v>
      </c>
      <c r="N1791" s="1">
        <f t="shared" si="82"/>
        <v>35363.68</v>
      </c>
      <c r="O1791" s="1">
        <f t="shared" si="83"/>
        <v>0</v>
      </c>
    </row>
    <row r="1792" spans="1:15" x14ac:dyDescent="0.25">
      <c r="A1792" s="1" t="str">
        <v>Cytoskeleton</v>
      </c>
      <c r="B1792" s="1">
        <v>35363.68</v>
      </c>
      <c r="C1792" s="1">
        <v>20438</v>
      </c>
      <c r="D1792" s="2">
        <v>45868</v>
      </c>
      <c r="E1792" s="2">
        <v>45874</v>
      </c>
      <c r="F1792" s="1" t="str">
        <v>CY-SC021</v>
      </c>
      <c r="G1792" s="1">
        <v>1</v>
      </c>
      <c r="H1792" s="1">
        <v>1</v>
      </c>
      <c r="I1792" s="1">
        <v>0</v>
      </c>
      <c r="J1792" s="1" t="str">
        <v>Mumbai</v>
      </c>
      <c r="K1792" s="1">
        <v>0</v>
      </c>
      <c r="L1792" s="1"/>
      <c r="M1792" s="1">
        <f t="shared" si="81"/>
        <v>35363.68</v>
      </c>
      <c r="N1792" s="1">
        <f t="shared" si="82"/>
        <v>35363.68</v>
      </c>
      <c r="O1792" s="1">
        <f t="shared" si="83"/>
        <v>0</v>
      </c>
    </row>
    <row r="1793" spans="1:15" x14ac:dyDescent="0.25">
      <c r="A1793" s="1" t="str">
        <v>Cytoskeleton</v>
      </c>
      <c r="B1793" s="1">
        <v>35363.68</v>
      </c>
      <c r="C1793" s="1">
        <v>20438</v>
      </c>
      <c r="D1793" s="2">
        <v>45868</v>
      </c>
      <c r="E1793" s="2">
        <v>45874</v>
      </c>
      <c r="F1793" s="1" t="str">
        <v>CY-SC020</v>
      </c>
      <c r="G1793" s="1">
        <v>1</v>
      </c>
      <c r="H1793" s="1">
        <v>1</v>
      </c>
      <c r="I1793" s="1">
        <v>0</v>
      </c>
      <c r="J1793" s="1" t="str">
        <v>Mumbai</v>
      </c>
      <c r="K1793" s="1">
        <v>0</v>
      </c>
      <c r="L1793" s="1"/>
      <c r="M1793" s="1">
        <f t="shared" si="81"/>
        <v>35363.68</v>
      </c>
      <c r="N1793" s="1">
        <f t="shared" si="82"/>
        <v>35363.68</v>
      </c>
      <c r="O1793" s="1">
        <f t="shared" si="83"/>
        <v>0</v>
      </c>
    </row>
    <row r="1794" spans="1:15" x14ac:dyDescent="0.25">
      <c r="A1794" s="1" t="str">
        <v>Dharmacon</v>
      </c>
      <c r="B1794" s="1">
        <v>20628.079999999998</v>
      </c>
      <c r="C1794" s="1" t="str">
        <v>O073025IN3306891G</v>
      </c>
      <c r="D1794" s="2">
        <v>45869</v>
      </c>
      <c r="E1794" s="2">
        <v>45874</v>
      </c>
      <c r="F1794" s="1" t="str">
        <v>CTM-1163061</v>
      </c>
      <c r="G1794" s="1">
        <v>1</v>
      </c>
      <c r="H1794" s="1">
        <v>1</v>
      </c>
      <c r="I1794" s="1">
        <v>0</v>
      </c>
      <c r="J1794" s="1" t="str">
        <v>Kerala</v>
      </c>
      <c r="K1794" s="1">
        <v>0</v>
      </c>
      <c r="L1794" s="1"/>
      <c r="M1794" s="1">
        <f t="shared" si="81"/>
        <v>20628.079999999998</v>
      </c>
      <c r="N1794" s="1">
        <f t="shared" si="82"/>
        <v>20628.079999999998</v>
      </c>
      <c r="O1794" s="1">
        <f t="shared" si="83"/>
        <v>0</v>
      </c>
    </row>
    <row r="1795" spans="1:15" x14ac:dyDescent="0.25">
      <c r="A1795" s="1" t="str">
        <v>Dharmacon</v>
      </c>
      <c r="B1795" s="1">
        <v>16544</v>
      </c>
      <c r="C1795" s="1" t="str">
        <v>O073025IN3306891G</v>
      </c>
      <c r="D1795" s="2">
        <v>45869</v>
      </c>
      <c r="E1795" s="2">
        <v>45874</v>
      </c>
      <c r="F1795" s="1" t="str">
        <v>D-001810-10-05</v>
      </c>
      <c r="G1795" s="1">
        <v>1</v>
      </c>
      <c r="H1795" s="1">
        <v>1</v>
      </c>
      <c r="I1795" s="1">
        <v>0</v>
      </c>
      <c r="J1795" s="1" t="str">
        <v>Hyderabad</v>
      </c>
      <c r="K1795" s="1">
        <v>0</v>
      </c>
      <c r="L1795" s="1"/>
      <c r="M1795" s="1">
        <f t="shared" ref="M1795:M1858" si="84">G1795*B1795</f>
        <v>16544</v>
      </c>
      <c r="N1795" s="1">
        <f t="shared" ref="N1795:N1858" si="85">H1795*B1795</f>
        <v>16544</v>
      </c>
      <c r="O1795" s="1">
        <f t="shared" ref="O1795:O1858" si="86">I1795*B1795</f>
        <v>0</v>
      </c>
    </row>
    <row r="1796" spans="1:15" x14ac:dyDescent="0.25">
      <c r="A1796" s="1" t="str">
        <v>Dharmacon</v>
      </c>
      <c r="B1796" s="1">
        <v>32912</v>
      </c>
      <c r="C1796" s="1" t="str">
        <v>O073025IN3306891G</v>
      </c>
      <c r="D1796" s="2">
        <v>45869</v>
      </c>
      <c r="E1796" s="2">
        <v>45874</v>
      </c>
      <c r="F1796" s="1" t="str">
        <v>L-005465-00-0005</v>
      </c>
      <c r="G1796" s="1">
        <v>1</v>
      </c>
      <c r="H1796" s="1">
        <v>1</v>
      </c>
      <c r="I1796" s="1">
        <v>0</v>
      </c>
      <c r="J1796" s="1" t="str">
        <v>Banglore</v>
      </c>
      <c r="K1796" s="1">
        <v>0</v>
      </c>
      <c r="L1796" s="1"/>
      <c r="M1796" s="1">
        <f t="shared" si="84"/>
        <v>32912</v>
      </c>
      <c r="N1796" s="1">
        <f t="shared" si="85"/>
        <v>32912</v>
      </c>
      <c r="O1796" s="1">
        <f t="shared" si="86"/>
        <v>0</v>
      </c>
    </row>
    <row r="1797" spans="1:15" x14ac:dyDescent="0.25">
      <c r="A1797" s="1" t="str">
        <v>Dharmacon</v>
      </c>
      <c r="B1797" s="1">
        <v>32912</v>
      </c>
      <c r="C1797" s="1" t="str">
        <v>O073025IN3306891G</v>
      </c>
      <c r="D1797" s="2">
        <v>45869</v>
      </c>
      <c r="E1797" s="2">
        <v>45874</v>
      </c>
      <c r="F1797" s="1" t="str">
        <v>L-005462-00-0005</v>
      </c>
      <c r="G1797" s="1">
        <v>1</v>
      </c>
      <c r="H1797" s="1">
        <v>1</v>
      </c>
      <c r="I1797" s="1">
        <v>0</v>
      </c>
      <c r="J1797" s="1" t="str">
        <v>Banglore</v>
      </c>
      <c r="K1797" s="1">
        <v>0</v>
      </c>
      <c r="L1797" s="1"/>
      <c r="M1797" s="1">
        <f t="shared" si="84"/>
        <v>32912</v>
      </c>
      <c r="N1797" s="1">
        <f t="shared" si="85"/>
        <v>32912</v>
      </c>
      <c r="O1797" s="1">
        <f t="shared" si="86"/>
        <v>0</v>
      </c>
    </row>
    <row r="1798" spans="1:15" x14ac:dyDescent="0.25">
      <c r="A1798" s="1" t="str">
        <v>Dharmacon</v>
      </c>
      <c r="B1798" s="1">
        <v>16544</v>
      </c>
      <c r="C1798" s="1" t="str">
        <v>O073025IN3306891G</v>
      </c>
      <c r="D1798" s="2">
        <v>45869</v>
      </c>
      <c r="E1798" s="2">
        <v>45874</v>
      </c>
      <c r="F1798" s="1" t="str">
        <v>D-001810-10-05</v>
      </c>
      <c r="G1798" s="1">
        <v>1</v>
      </c>
      <c r="H1798" s="1">
        <v>1</v>
      </c>
      <c r="I1798" s="1">
        <v>0</v>
      </c>
      <c r="J1798" s="1" t="str">
        <v>Delhi</v>
      </c>
      <c r="K1798" s="1">
        <v>0</v>
      </c>
      <c r="L1798" s="1"/>
      <c r="M1798" s="1">
        <f t="shared" si="84"/>
        <v>16544</v>
      </c>
      <c r="N1798" s="1">
        <f t="shared" si="85"/>
        <v>16544</v>
      </c>
      <c r="O1798" s="1">
        <f t="shared" si="86"/>
        <v>0</v>
      </c>
    </row>
    <row r="1799" spans="1:15" x14ac:dyDescent="0.25">
      <c r="A1799" s="1" t="str">
        <v>Dharmacon</v>
      </c>
      <c r="B1799" s="1">
        <v>7744</v>
      </c>
      <c r="C1799" s="1" t="str">
        <v>O073025IN3306891G</v>
      </c>
      <c r="D1799" s="2">
        <v>45869</v>
      </c>
      <c r="E1799" s="2">
        <v>45874</v>
      </c>
      <c r="F1799" s="1" t="str">
        <v>MHS6278-211690444</v>
      </c>
      <c r="G1799" s="1">
        <v>1</v>
      </c>
      <c r="H1799" s="1">
        <v>1</v>
      </c>
      <c r="I1799" s="1">
        <v>0</v>
      </c>
      <c r="J1799" s="1" t="str">
        <v>ROORKE</v>
      </c>
      <c r="K1799" s="1">
        <v>0</v>
      </c>
      <c r="L1799" s="1"/>
      <c r="M1799" s="1">
        <f t="shared" si="84"/>
        <v>7744</v>
      </c>
      <c r="N1799" s="1">
        <f t="shared" si="85"/>
        <v>7744</v>
      </c>
      <c r="O1799" s="1">
        <f t="shared" si="86"/>
        <v>0</v>
      </c>
    </row>
    <row r="1800" spans="1:15" x14ac:dyDescent="0.25">
      <c r="A1800" s="1" t="str">
        <v>Dharmacon</v>
      </c>
      <c r="B1800" s="1">
        <v>7744</v>
      </c>
      <c r="C1800" s="1" t="str">
        <v>O073025IN3306891G</v>
      </c>
      <c r="D1800" s="2">
        <v>45869</v>
      </c>
      <c r="E1800" s="2">
        <v>45874</v>
      </c>
      <c r="F1800" s="1" t="str">
        <v>MHS6278-202800174</v>
      </c>
      <c r="G1800" s="1">
        <v>1</v>
      </c>
      <c r="H1800" s="1">
        <v>1</v>
      </c>
      <c r="I1800" s="1">
        <v>0</v>
      </c>
      <c r="J1800" s="1" t="str">
        <v>ROORKE</v>
      </c>
      <c r="K1800" s="1">
        <v>0</v>
      </c>
      <c r="L1800" s="1"/>
      <c r="M1800" s="1">
        <f t="shared" si="84"/>
        <v>7744</v>
      </c>
      <c r="N1800" s="1">
        <f t="shared" si="85"/>
        <v>7744</v>
      </c>
      <c r="O1800" s="1">
        <f t="shared" si="86"/>
        <v>0</v>
      </c>
    </row>
    <row r="1801" spans="1:15" x14ac:dyDescent="0.25">
      <c r="A1801" s="1" t="str">
        <v>Dharmacon</v>
      </c>
      <c r="B1801" s="1">
        <v>1232</v>
      </c>
      <c r="C1801" s="1" t="str">
        <v>O073025IN3306891G</v>
      </c>
      <c r="D1801" s="2">
        <v>45869</v>
      </c>
      <c r="E1801" s="2">
        <v>45874</v>
      </c>
      <c r="F1801" s="1" t="str">
        <v>B-005000-100</v>
      </c>
      <c r="G1801" s="1">
        <v>3</v>
      </c>
      <c r="H1801" s="1">
        <v>3</v>
      </c>
      <c r="I1801" s="1">
        <v>0</v>
      </c>
      <c r="J1801" s="1" t="str">
        <v>Hyderabad</v>
      </c>
      <c r="K1801" s="1">
        <v>0</v>
      </c>
      <c r="L1801" s="1"/>
      <c r="M1801" s="1">
        <f t="shared" si="84"/>
        <v>3696</v>
      </c>
      <c r="N1801" s="1">
        <f t="shared" si="85"/>
        <v>3696</v>
      </c>
      <c r="O1801" s="1">
        <f t="shared" si="86"/>
        <v>0</v>
      </c>
    </row>
    <row r="1802" spans="1:15" x14ac:dyDescent="0.25">
      <c r="A1802" s="1" t="str">
        <v>Dharmacon</v>
      </c>
      <c r="B1802" s="1">
        <v>34584</v>
      </c>
      <c r="C1802" s="1" t="str">
        <v>O073025IN3306891G</v>
      </c>
      <c r="D1802" s="2">
        <v>45869</v>
      </c>
      <c r="E1802" s="2">
        <v>45874</v>
      </c>
      <c r="F1802" s="1" t="str">
        <v>T-2001-03</v>
      </c>
      <c r="G1802" s="1">
        <v>1</v>
      </c>
      <c r="H1802" s="1">
        <v>1</v>
      </c>
      <c r="I1802" s="1">
        <v>0</v>
      </c>
      <c r="J1802" s="1" t="str">
        <v>Hyderabad</v>
      </c>
      <c r="K1802" s="1">
        <v>0</v>
      </c>
      <c r="L1802" s="1"/>
      <c r="M1802" s="1">
        <f t="shared" si="84"/>
        <v>34584</v>
      </c>
      <c r="N1802" s="1">
        <f t="shared" si="85"/>
        <v>34584</v>
      </c>
      <c r="O1802" s="1">
        <f t="shared" si="86"/>
        <v>0</v>
      </c>
    </row>
    <row r="1803" spans="1:15" x14ac:dyDescent="0.25">
      <c r="A1803" s="1" t="str">
        <v>Genei Lab</v>
      </c>
      <c r="B1803" s="1">
        <v>12000</v>
      </c>
      <c r="C1803" s="1" t="str">
        <v>2025-2026/850MFG</v>
      </c>
      <c r="D1803" s="2">
        <v>45874</v>
      </c>
      <c r="E1803" s="2">
        <v>45874</v>
      </c>
      <c r="F1803" s="1" t="str">
        <v>2600505001730</v>
      </c>
      <c r="G1803" s="1">
        <v>1</v>
      </c>
      <c r="H1803" s="1">
        <v>1</v>
      </c>
      <c r="I1803" s="1">
        <v>0</v>
      </c>
      <c r="J1803" s="1" t="str">
        <v>Delhi</v>
      </c>
      <c r="K1803" s="1" t="str">
        <v>Stock</v>
      </c>
      <c r="L1803" s="1"/>
      <c r="M1803" s="1">
        <f t="shared" si="84"/>
        <v>12000</v>
      </c>
      <c r="N1803" s="1">
        <f t="shared" si="85"/>
        <v>12000</v>
      </c>
      <c r="O1803" s="1">
        <f t="shared" si="86"/>
        <v>0</v>
      </c>
    </row>
    <row r="1804" spans="1:15" x14ac:dyDescent="0.25">
      <c r="A1804" s="1" t="str">
        <v>Genei Lab</v>
      </c>
      <c r="B1804" s="1">
        <v>3345.6</v>
      </c>
      <c r="C1804" s="1" t="str">
        <v>2025-2026/850MFG</v>
      </c>
      <c r="D1804" s="2">
        <v>45874</v>
      </c>
      <c r="E1804" s="2">
        <v>45874</v>
      </c>
      <c r="F1804" s="1" t="str">
        <v>2662070501730</v>
      </c>
      <c r="G1804" s="1">
        <v>2</v>
      </c>
      <c r="H1804" s="1">
        <v>0</v>
      </c>
      <c r="I1804" s="1">
        <v>2</v>
      </c>
      <c r="J1804" s="1" t="str">
        <v>STOCK</v>
      </c>
      <c r="K1804" s="1" t="str">
        <v>Stock</v>
      </c>
      <c r="L1804" s="1"/>
      <c r="M1804" s="1">
        <f t="shared" si="84"/>
        <v>6691.2</v>
      </c>
      <c r="N1804" s="1">
        <f t="shared" si="85"/>
        <v>0</v>
      </c>
      <c r="O1804" s="1">
        <f t="shared" si="86"/>
        <v>6691.2</v>
      </c>
    </row>
    <row r="1805" spans="1:15" x14ac:dyDescent="0.25">
      <c r="A1805" s="1" t="str">
        <v>Genei Lab</v>
      </c>
      <c r="B1805" s="1">
        <v>3665.2</v>
      </c>
      <c r="C1805" s="1" t="str">
        <v>2025-2026/850MFG</v>
      </c>
      <c r="D1805" s="2">
        <v>45874</v>
      </c>
      <c r="E1805" s="2">
        <v>45874</v>
      </c>
      <c r="F1805" s="1" t="str">
        <v>2662670501730</v>
      </c>
      <c r="G1805" s="1">
        <v>2</v>
      </c>
      <c r="H1805" s="1">
        <v>0</v>
      </c>
      <c r="I1805" s="1">
        <v>2</v>
      </c>
      <c r="J1805" s="1" t="str">
        <v>STOCK</v>
      </c>
      <c r="K1805" s="1" t="str">
        <v>Stock</v>
      </c>
      <c r="L1805" s="1"/>
      <c r="M1805" s="1">
        <f t="shared" si="84"/>
        <v>7330.4</v>
      </c>
      <c r="N1805" s="1">
        <f t="shared" si="85"/>
        <v>0</v>
      </c>
      <c r="O1805" s="1">
        <f t="shared" si="86"/>
        <v>7330.4</v>
      </c>
    </row>
    <row r="1806" spans="1:15" x14ac:dyDescent="0.25">
      <c r="A1806" s="1" t="str">
        <v>BioLegend</v>
      </c>
      <c r="B1806" s="1">
        <v>5790.4</v>
      </c>
      <c r="C1806" s="1" t="str">
        <v>EED117806</v>
      </c>
      <c r="D1806" s="2">
        <v>45870</v>
      </c>
      <c r="E1806" s="2">
        <v>45875</v>
      </c>
      <c r="F1806" s="1">
        <v>100213</v>
      </c>
      <c r="G1806" s="1">
        <v>1</v>
      </c>
      <c r="H1806" s="1">
        <v>1</v>
      </c>
      <c r="I1806" s="1">
        <v>0</v>
      </c>
      <c r="J1806" s="1" t="str">
        <v>Delhi</v>
      </c>
      <c r="K1806" s="1">
        <v>0</v>
      </c>
      <c r="L1806" s="1"/>
      <c r="M1806" s="1">
        <f t="shared" si="84"/>
        <v>5790.4</v>
      </c>
      <c r="N1806" s="1">
        <f t="shared" si="85"/>
        <v>5790.4</v>
      </c>
      <c r="O1806" s="1">
        <f t="shared" si="86"/>
        <v>0</v>
      </c>
    </row>
    <row r="1807" spans="1:15" x14ac:dyDescent="0.25">
      <c r="A1807" s="1" t="str">
        <v>BioLegend</v>
      </c>
      <c r="B1807" s="1">
        <v>14599.2</v>
      </c>
      <c r="C1807" s="1" t="str">
        <v>EED117806</v>
      </c>
      <c r="D1807" s="2">
        <v>45870</v>
      </c>
      <c r="E1807" s="2">
        <v>45875</v>
      </c>
      <c r="F1807" s="1">
        <v>100328</v>
      </c>
      <c r="G1807" s="1">
        <v>2</v>
      </c>
      <c r="H1807" s="1">
        <v>2</v>
      </c>
      <c r="I1807" s="1">
        <v>0</v>
      </c>
      <c r="J1807" s="1" t="str">
        <v>Hyderabad</v>
      </c>
      <c r="K1807" s="1">
        <v>0</v>
      </c>
      <c r="L1807" s="1"/>
      <c r="M1807" s="1">
        <f t="shared" si="84"/>
        <v>29198.400000000001</v>
      </c>
      <c r="N1807" s="1">
        <f t="shared" si="85"/>
        <v>29198.400000000001</v>
      </c>
      <c r="O1807" s="1">
        <f t="shared" si="86"/>
        <v>0</v>
      </c>
    </row>
    <row r="1808" spans="1:15" x14ac:dyDescent="0.25">
      <c r="A1808" s="1" t="str">
        <v>BioLegend</v>
      </c>
      <c r="B1808" s="1">
        <v>12196.8</v>
      </c>
      <c r="C1808" s="1" t="str">
        <v>EED117806</v>
      </c>
      <c r="D1808" s="2">
        <v>45870</v>
      </c>
      <c r="E1808" s="2">
        <v>45875</v>
      </c>
      <c r="F1808" s="1">
        <v>100528</v>
      </c>
      <c r="G1808" s="1">
        <v>2</v>
      </c>
      <c r="H1808" s="1">
        <v>2</v>
      </c>
      <c r="I1808" s="1">
        <v>0</v>
      </c>
      <c r="J1808" s="1" t="str">
        <v>Hyderabad</v>
      </c>
      <c r="K1808" s="1">
        <v>0</v>
      </c>
      <c r="L1808" s="1"/>
      <c r="M1808" s="1">
        <f t="shared" si="84"/>
        <v>24393.599999999999</v>
      </c>
      <c r="N1808" s="1">
        <f t="shared" si="85"/>
        <v>24393.599999999999</v>
      </c>
      <c r="O1808" s="1">
        <f t="shared" si="86"/>
        <v>0</v>
      </c>
    </row>
    <row r="1809" spans="1:15" x14ac:dyDescent="0.25">
      <c r="A1809" s="1" t="str">
        <v>BioLegend</v>
      </c>
      <c r="B1809" s="1">
        <v>10164</v>
      </c>
      <c r="C1809" s="1" t="str">
        <v>EED117806</v>
      </c>
      <c r="D1809" s="2">
        <v>45870</v>
      </c>
      <c r="E1809" s="2">
        <v>45875</v>
      </c>
      <c r="F1809" s="1">
        <v>101238</v>
      </c>
      <c r="G1809" s="1">
        <v>1</v>
      </c>
      <c r="H1809" s="1">
        <v>1</v>
      </c>
      <c r="I1809" s="1">
        <v>0</v>
      </c>
      <c r="J1809" s="1" t="str">
        <v>Delhi</v>
      </c>
      <c r="K1809" s="1">
        <v>0</v>
      </c>
      <c r="L1809" s="1"/>
      <c r="M1809" s="1">
        <f t="shared" si="84"/>
        <v>10164</v>
      </c>
      <c r="N1809" s="1">
        <f t="shared" si="85"/>
        <v>10164</v>
      </c>
      <c r="O1809" s="1">
        <f t="shared" si="86"/>
        <v>0</v>
      </c>
    </row>
    <row r="1810" spans="1:15" x14ac:dyDescent="0.25">
      <c r="A1810" s="1" t="str">
        <v>BioLegend</v>
      </c>
      <c r="B1810" s="1">
        <v>50635.199999999997</v>
      </c>
      <c r="C1810" s="1" t="str">
        <v>EED117806</v>
      </c>
      <c r="D1810" s="2">
        <v>45870</v>
      </c>
      <c r="E1810" s="2">
        <v>45875</v>
      </c>
      <c r="F1810" s="1">
        <v>741036</v>
      </c>
      <c r="G1810" s="1">
        <v>1</v>
      </c>
      <c r="H1810" s="1">
        <v>1</v>
      </c>
      <c r="I1810" s="1">
        <v>0</v>
      </c>
      <c r="J1810" s="1" t="str">
        <v>Hyderabad</v>
      </c>
      <c r="K1810" s="1">
        <v>0</v>
      </c>
      <c r="L1810" s="1"/>
      <c r="M1810" s="1">
        <f t="shared" si="84"/>
        <v>50635.199999999997</v>
      </c>
      <c r="N1810" s="1">
        <f t="shared" si="85"/>
        <v>50635.199999999997</v>
      </c>
      <c r="O1810" s="1">
        <f t="shared" si="86"/>
        <v>0</v>
      </c>
    </row>
    <row r="1811" spans="1:15" x14ac:dyDescent="0.25">
      <c r="A1811" s="1" t="str">
        <v>BioLegend</v>
      </c>
      <c r="B1811" s="1">
        <v>14106.399999999998</v>
      </c>
      <c r="C1811" s="1" t="str">
        <v>EED117806</v>
      </c>
      <c r="D1811" s="2">
        <v>45870</v>
      </c>
      <c r="E1811" s="2">
        <v>45875</v>
      </c>
      <c r="F1811" s="1">
        <v>101320</v>
      </c>
      <c r="G1811" s="1">
        <v>3</v>
      </c>
      <c r="H1811" s="1">
        <v>3</v>
      </c>
      <c r="I1811" s="1">
        <v>0</v>
      </c>
      <c r="J1811" s="1" t="str">
        <v>Hyderabad</v>
      </c>
      <c r="K1811" s="1">
        <v>0</v>
      </c>
      <c r="L1811" s="1"/>
      <c r="M1811" s="1">
        <f t="shared" si="84"/>
        <v>42319.199999999997</v>
      </c>
      <c r="N1811" s="1">
        <f t="shared" si="85"/>
        <v>42319.199999999997</v>
      </c>
      <c r="O1811" s="1">
        <f t="shared" si="86"/>
        <v>0</v>
      </c>
    </row>
    <row r="1812" spans="1:15" x14ac:dyDescent="0.25">
      <c r="A1812" s="1" t="str">
        <v>BioLegend</v>
      </c>
      <c r="B1812" s="1">
        <v>18876</v>
      </c>
      <c r="C1812" s="1" t="str">
        <v>EED117806</v>
      </c>
      <c r="D1812" s="2">
        <v>45870</v>
      </c>
      <c r="E1812" s="2">
        <v>45875</v>
      </c>
      <c r="F1812" s="1">
        <v>101337</v>
      </c>
      <c r="G1812" s="1">
        <v>1</v>
      </c>
      <c r="H1812" s="1">
        <v>1</v>
      </c>
      <c r="I1812" s="1">
        <v>0</v>
      </c>
      <c r="J1812" s="1" t="str">
        <v>Pune</v>
      </c>
      <c r="K1812" s="1">
        <v>0</v>
      </c>
      <c r="L1812" s="1"/>
      <c r="M1812" s="1">
        <f t="shared" si="84"/>
        <v>18876</v>
      </c>
      <c r="N1812" s="1">
        <f t="shared" si="85"/>
        <v>18876</v>
      </c>
      <c r="O1812" s="1">
        <f t="shared" si="86"/>
        <v>0</v>
      </c>
    </row>
    <row r="1813" spans="1:15" x14ac:dyDescent="0.25">
      <c r="A1813" s="1" t="str">
        <v>BioLegend</v>
      </c>
      <c r="B1813" s="1">
        <v>15584.8</v>
      </c>
      <c r="C1813" s="1" t="str">
        <v>EED117806</v>
      </c>
      <c r="D1813" s="2">
        <v>45870</v>
      </c>
      <c r="E1813" s="2">
        <v>45875</v>
      </c>
      <c r="F1813" s="1">
        <v>102006</v>
      </c>
      <c r="G1813" s="1">
        <v>1</v>
      </c>
      <c r="H1813" s="1">
        <v>1</v>
      </c>
      <c r="I1813" s="1">
        <v>0</v>
      </c>
      <c r="J1813" s="1" t="str">
        <v>Hyderabad</v>
      </c>
      <c r="K1813" s="1">
        <v>0</v>
      </c>
      <c r="L1813" s="1"/>
      <c r="M1813" s="1">
        <f t="shared" si="84"/>
        <v>15584.8</v>
      </c>
      <c r="N1813" s="1">
        <f t="shared" si="85"/>
        <v>15584.8</v>
      </c>
      <c r="O1813" s="1">
        <f t="shared" si="86"/>
        <v>0</v>
      </c>
    </row>
    <row r="1814" spans="1:15" x14ac:dyDescent="0.25">
      <c r="A1814" s="1" t="str">
        <v>BioLegend</v>
      </c>
      <c r="B1814" s="1">
        <v>14106.400000000001</v>
      </c>
      <c r="C1814" s="1" t="str">
        <v>EED117806</v>
      </c>
      <c r="D1814" s="2">
        <v>45870</v>
      </c>
      <c r="E1814" s="2">
        <v>45875</v>
      </c>
      <c r="F1814" s="1">
        <v>103018</v>
      </c>
      <c r="G1814" s="1">
        <v>2</v>
      </c>
      <c r="H1814" s="1">
        <v>2</v>
      </c>
      <c r="I1814" s="1">
        <v>0</v>
      </c>
      <c r="J1814" s="1" t="str">
        <v>Hyderabad</v>
      </c>
      <c r="K1814" s="1">
        <v>0</v>
      </c>
      <c r="L1814" s="1"/>
      <c r="M1814" s="1">
        <f t="shared" si="84"/>
        <v>28212.800000000003</v>
      </c>
      <c r="N1814" s="1">
        <f t="shared" si="85"/>
        <v>28212.800000000003</v>
      </c>
      <c r="O1814" s="1">
        <f t="shared" si="86"/>
        <v>0</v>
      </c>
    </row>
    <row r="1815" spans="1:15" x14ac:dyDescent="0.25">
      <c r="A1815" s="1" t="str">
        <v>BioLegend</v>
      </c>
      <c r="B1815" s="1">
        <v>15972</v>
      </c>
      <c r="C1815" s="1" t="str">
        <v>EED117806</v>
      </c>
      <c r="D1815" s="2">
        <v>45870</v>
      </c>
      <c r="E1815" s="2">
        <v>45875</v>
      </c>
      <c r="F1815" s="1">
        <v>103044</v>
      </c>
      <c r="G1815" s="1">
        <v>1</v>
      </c>
      <c r="H1815" s="1">
        <v>1</v>
      </c>
      <c r="I1815" s="1">
        <v>0</v>
      </c>
      <c r="J1815" s="1" t="str">
        <v>Kolkata</v>
      </c>
      <c r="K1815" s="1">
        <v>0</v>
      </c>
      <c r="L1815" s="1"/>
      <c r="M1815" s="1">
        <f t="shared" si="84"/>
        <v>15972</v>
      </c>
      <c r="N1815" s="1">
        <f t="shared" si="85"/>
        <v>15972</v>
      </c>
      <c r="O1815" s="1">
        <f t="shared" si="86"/>
        <v>0</v>
      </c>
    </row>
    <row r="1816" spans="1:15" x14ac:dyDescent="0.25">
      <c r="A1816" s="1" t="str">
        <v>BioLegend</v>
      </c>
      <c r="B1816" s="1">
        <v>10164</v>
      </c>
      <c r="C1816" s="1" t="str">
        <v>EED117806</v>
      </c>
      <c r="D1816" s="2">
        <v>45870</v>
      </c>
      <c r="E1816" s="2">
        <v>45875</v>
      </c>
      <c r="F1816" s="1">
        <v>777404</v>
      </c>
      <c r="G1816" s="1">
        <v>1</v>
      </c>
      <c r="H1816" s="1">
        <v>1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10164</v>
      </c>
      <c r="N1816" s="1">
        <f t="shared" si="85"/>
        <v>10164</v>
      </c>
      <c r="O1816" s="1">
        <f t="shared" si="86"/>
        <v>0</v>
      </c>
    </row>
    <row r="1817" spans="1:15" x14ac:dyDescent="0.25">
      <c r="A1817" s="1" t="str">
        <v>BioLegend</v>
      </c>
      <c r="B1817" s="1">
        <v>14106.400000000001</v>
      </c>
      <c r="C1817" s="1" t="str">
        <v>EED117806</v>
      </c>
      <c r="D1817" s="2">
        <v>45870</v>
      </c>
      <c r="E1817" s="2">
        <v>45875</v>
      </c>
      <c r="F1817" s="1">
        <v>104420</v>
      </c>
      <c r="G1817" s="1">
        <v>2</v>
      </c>
      <c r="H1817" s="1">
        <v>2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28212.800000000003</v>
      </c>
      <c r="N1817" s="1">
        <f t="shared" si="85"/>
        <v>28212.800000000003</v>
      </c>
      <c r="O1817" s="1">
        <f t="shared" si="86"/>
        <v>0</v>
      </c>
    </row>
    <row r="1818" spans="1:15" x14ac:dyDescent="0.25">
      <c r="A1818" s="1" t="str">
        <v>BioLegend</v>
      </c>
      <c r="B1818" s="1">
        <v>15276.8</v>
      </c>
      <c r="C1818" s="1" t="str">
        <v>EED117806</v>
      </c>
      <c r="D1818" s="2">
        <v>45870</v>
      </c>
      <c r="E1818" s="2">
        <v>45875</v>
      </c>
      <c r="F1818" s="1">
        <v>104526</v>
      </c>
      <c r="G1818" s="1">
        <v>2</v>
      </c>
      <c r="H1818" s="1">
        <v>2</v>
      </c>
      <c r="I1818" s="1">
        <v>0</v>
      </c>
      <c r="J1818" s="1" t="str">
        <v>Hyderabad</v>
      </c>
      <c r="K1818" s="1">
        <v>0</v>
      </c>
      <c r="L1818" s="1"/>
      <c r="M1818" s="1">
        <f t="shared" si="84"/>
        <v>30553.599999999999</v>
      </c>
      <c r="N1818" s="1">
        <f t="shared" si="85"/>
        <v>30553.599999999999</v>
      </c>
      <c r="O1818" s="1">
        <f t="shared" si="86"/>
        <v>0</v>
      </c>
    </row>
    <row r="1819" spans="1:15" x14ac:dyDescent="0.25">
      <c r="A1819" s="1" t="str">
        <v>BioLegend</v>
      </c>
      <c r="B1819" s="1">
        <v>19527.2</v>
      </c>
      <c r="C1819" s="1" t="str">
        <v>EED117806</v>
      </c>
      <c r="D1819" s="2">
        <v>45870</v>
      </c>
      <c r="E1819" s="2">
        <v>45875</v>
      </c>
      <c r="F1819" s="1">
        <v>106106</v>
      </c>
      <c r="G1819" s="1">
        <v>1</v>
      </c>
      <c r="H1819" s="1">
        <v>1</v>
      </c>
      <c r="I1819" s="1">
        <v>0</v>
      </c>
      <c r="J1819" s="1" t="str">
        <v>Hyderabad</v>
      </c>
      <c r="K1819" s="1">
        <v>0</v>
      </c>
      <c r="L1819" s="1"/>
      <c r="M1819" s="1">
        <f t="shared" si="84"/>
        <v>19527.2</v>
      </c>
      <c r="N1819" s="1">
        <f t="shared" si="85"/>
        <v>19527.2</v>
      </c>
      <c r="O1819" s="1">
        <f t="shared" si="86"/>
        <v>0</v>
      </c>
    </row>
    <row r="1820" spans="1:15" x14ac:dyDescent="0.25">
      <c r="A1820" s="1" t="str">
        <v>BioLegend</v>
      </c>
      <c r="B1820" s="1">
        <v>13794</v>
      </c>
      <c r="C1820" s="1" t="str">
        <v>EED117806</v>
      </c>
      <c r="D1820" s="2">
        <v>45870</v>
      </c>
      <c r="E1820" s="2">
        <v>45875</v>
      </c>
      <c r="F1820" s="1">
        <v>101239</v>
      </c>
      <c r="G1820" s="1">
        <v>1</v>
      </c>
      <c r="H1820" s="1">
        <v>1</v>
      </c>
      <c r="I1820" s="1">
        <v>0</v>
      </c>
      <c r="J1820" s="1" t="str">
        <v>Hyderabad</v>
      </c>
      <c r="K1820" s="1">
        <v>0</v>
      </c>
      <c r="L1820" s="1"/>
      <c r="M1820" s="1">
        <f t="shared" si="84"/>
        <v>13794</v>
      </c>
      <c r="N1820" s="1">
        <f t="shared" si="85"/>
        <v>13794</v>
      </c>
      <c r="O1820" s="1">
        <f t="shared" si="86"/>
        <v>0</v>
      </c>
    </row>
    <row r="1821" spans="1:15" x14ac:dyDescent="0.25">
      <c r="A1821" s="1" t="str">
        <v>BioLegend</v>
      </c>
      <c r="B1821" s="1">
        <v>14106.400000000001</v>
      </c>
      <c r="C1821" s="1" t="str">
        <v>EED117806</v>
      </c>
      <c r="D1821" s="2">
        <v>45870</v>
      </c>
      <c r="E1821" s="2">
        <v>45875</v>
      </c>
      <c r="F1821" s="1">
        <v>117312</v>
      </c>
      <c r="G1821" s="1">
        <v>1</v>
      </c>
      <c r="H1821" s="1">
        <v>1</v>
      </c>
      <c r="I1821" s="1">
        <v>0</v>
      </c>
      <c r="J1821" s="1" t="str">
        <v>Delhi</v>
      </c>
      <c r="K1821" s="1">
        <v>0</v>
      </c>
      <c r="L1821" s="1"/>
      <c r="M1821" s="1">
        <f t="shared" si="84"/>
        <v>14106.400000000001</v>
      </c>
      <c r="N1821" s="1">
        <f t="shared" si="85"/>
        <v>14106.400000000001</v>
      </c>
      <c r="O1821" s="1">
        <f t="shared" si="86"/>
        <v>0</v>
      </c>
    </row>
    <row r="1822" spans="1:15" x14ac:dyDescent="0.25">
      <c r="A1822" s="1" t="str">
        <v>BioLegend</v>
      </c>
      <c r="B1822" s="1">
        <v>17987.2</v>
      </c>
      <c r="C1822" s="1" t="str">
        <v>EED117806</v>
      </c>
      <c r="D1822" s="2">
        <v>45870</v>
      </c>
      <c r="E1822" s="2">
        <v>45875</v>
      </c>
      <c r="F1822" s="1">
        <v>119414</v>
      </c>
      <c r="G1822" s="1">
        <v>2</v>
      </c>
      <c r="H1822" s="1">
        <v>2</v>
      </c>
      <c r="I1822" s="1">
        <v>0</v>
      </c>
      <c r="J1822" s="1" t="str">
        <v>Hyderabad</v>
      </c>
      <c r="K1822" s="1">
        <v>0</v>
      </c>
      <c r="L1822" s="1"/>
      <c r="M1822" s="1">
        <f t="shared" si="84"/>
        <v>35974.400000000001</v>
      </c>
      <c r="N1822" s="1">
        <f t="shared" si="85"/>
        <v>35974.400000000001</v>
      </c>
      <c r="O1822" s="1">
        <f t="shared" si="86"/>
        <v>0</v>
      </c>
    </row>
    <row r="1823" spans="1:15" x14ac:dyDescent="0.25">
      <c r="A1823" s="1" t="str">
        <v>BioLegend</v>
      </c>
      <c r="B1823" s="1">
        <v>5544</v>
      </c>
      <c r="C1823" s="1" t="str">
        <v>EED117806</v>
      </c>
      <c r="D1823" s="2">
        <v>45870</v>
      </c>
      <c r="E1823" s="2">
        <v>45875</v>
      </c>
      <c r="F1823" s="1">
        <v>120413</v>
      </c>
      <c r="G1823" s="1">
        <v>2</v>
      </c>
      <c r="H1823" s="1">
        <v>2</v>
      </c>
      <c r="I1823" s="1">
        <v>0</v>
      </c>
      <c r="J1823" s="1" t="str">
        <v>Delhi</v>
      </c>
      <c r="K1823" s="1">
        <v>0</v>
      </c>
      <c r="L1823" s="1"/>
      <c r="M1823" s="1">
        <f t="shared" si="84"/>
        <v>11088</v>
      </c>
      <c r="N1823" s="1">
        <f t="shared" si="85"/>
        <v>11088</v>
      </c>
      <c r="O1823" s="1">
        <f t="shared" si="86"/>
        <v>0</v>
      </c>
    </row>
    <row r="1824" spans="1:15" x14ac:dyDescent="0.25">
      <c r="A1824" s="1" t="str">
        <v>BioLegend</v>
      </c>
      <c r="B1824" s="1">
        <v>6776</v>
      </c>
      <c r="C1824" s="1" t="str">
        <v>EED117806</v>
      </c>
      <c r="D1824" s="2">
        <v>45870</v>
      </c>
      <c r="E1824" s="2">
        <v>45875</v>
      </c>
      <c r="F1824" s="1">
        <v>120605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6776</v>
      </c>
      <c r="N1824" s="1">
        <f t="shared" si="85"/>
        <v>6776</v>
      </c>
      <c r="O1824" s="1">
        <f t="shared" si="86"/>
        <v>0</v>
      </c>
    </row>
    <row r="1825" spans="1:15" x14ac:dyDescent="0.25">
      <c r="A1825" s="1" t="str">
        <v>BioLegend</v>
      </c>
      <c r="B1825" s="1">
        <v>6221.6</v>
      </c>
      <c r="C1825" s="1" t="str">
        <v>EED117806</v>
      </c>
      <c r="D1825" s="2">
        <v>45870</v>
      </c>
      <c r="E1825" s="2">
        <v>45875</v>
      </c>
      <c r="F1825" s="1">
        <v>121419</v>
      </c>
      <c r="G1825" s="1">
        <v>1</v>
      </c>
      <c r="H1825" s="1">
        <v>1</v>
      </c>
      <c r="I1825" s="1">
        <v>0</v>
      </c>
      <c r="J1825" s="1" t="str">
        <v>Delhi</v>
      </c>
      <c r="K1825" s="1">
        <v>0</v>
      </c>
      <c r="L1825" s="1"/>
      <c r="M1825" s="1">
        <f t="shared" si="84"/>
        <v>6221.6</v>
      </c>
      <c r="N1825" s="1">
        <f t="shared" si="85"/>
        <v>6221.6</v>
      </c>
      <c r="O1825" s="1">
        <f t="shared" si="86"/>
        <v>0</v>
      </c>
    </row>
    <row r="1826" spans="1:15" x14ac:dyDescent="0.25">
      <c r="A1826" s="1" t="str">
        <v>BioLegend</v>
      </c>
      <c r="B1826" s="1">
        <v>18233.599999999999</v>
      </c>
      <c r="C1826" s="1" t="str">
        <v>EED117806</v>
      </c>
      <c r="D1826" s="2">
        <v>45870</v>
      </c>
      <c r="E1826" s="2">
        <v>45875</v>
      </c>
      <c r="F1826" s="1">
        <v>127514</v>
      </c>
      <c r="G1826" s="1">
        <v>1</v>
      </c>
      <c r="H1826" s="1">
        <v>1</v>
      </c>
      <c r="I1826" s="1">
        <v>0</v>
      </c>
      <c r="J1826" s="1" t="str">
        <v>Delhi</v>
      </c>
      <c r="K1826" s="1">
        <v>0</v>
      </c>
      <c r="L1826" s="1"/>
      <c r="M1826" s="1">
        <f t="shared" si="84"/>
        <v>18233.599999999999</v>
      </c>
      <c r="N1826" s="1">
        <f t="shared" si="85"/>
        <v>18233.599999999999</v>
      </c>
      <c r="O1826" s="1">
        <f t="shared" si="86"/>
        <v>0</v>
      </c>
    </row>
    <row r="1827" spans="1:15" x14ac:dyDescent="0.25">
      <c r="A1827" s="1" t="str">
        <v>BioLegend</v>
      </c>
      <c r="B1827" s="1">
        <v>12073.599999999999</v>
      </c>
      <c r="C1827" s="1" t="str">
        <v>EED117806</v>
      </c>
      <c r="D1827" s="2">
        <v>45870</v>
      </c>
      <c r="E1827" s="2">
        <v>45875</v>
      </c>
      <c r="F1827" s="1">
        <v>103116</v>
      </c>
      <c r="G1827" s="1">
        <v>1</v>
      </c>
      <c r="H1827" s="1">
        <v>1</v>
      </c>
      <c r="I1827" s="1">
        <v>0</v>
      </c>
      <c r="J1827" s="1" t="str">
        <v>Hyderabad</v>
      </c>
      <c r="K1827" s="1">
        <v>0</v>
      </c>
      <c r="L1827" s="1"/>
      <c r="M1827" s="1">
        <f t="shared" si="84"/>
        <v>12073.599999999999</v>
      </c>
      <c r="N1827" s="1">
        <f t="shared" si="85"/>
        <v>12073.599999999999</v>
      </c>
      <c r="O1827" s="1">
        <f t="shared" si="86"/>
        <v>0</v>
      </c>
    </row>
    <row r="1828" spans="1:15" x14ac:dyDescent="0.25">
      <c r="A1828" s="1" t="str">
        <v>BioLegend</v>
      </c>
      <c r="B1828" s="1">
        <v>21375.200000000001</v>
      </c>
      <c r="C1828" s="1" t="str">
        <v>EED117806</v>
      </c>
      <c r="D1828" s="2">
        <v>45870</v>
      </c>
      <c r="E1828" s="2">
        <v>45875</v>
      </c>
      <c r="F1828" s="1">
        <v>108916</v>
      </c>
      <c r="G1828" s="1">
        <v>1</v>
      </c>
      <c r="H1828" s="1">
        <v>1</v>
      </c>
      <c r="I1828" s="1">
        <v>0</v>
      </c>
      <c r="J1828" s="1" t="str">
        <v>Hyderabad</v>
      </c>
      <c r="K1828" s="1">
        <v>0</v>
      </c>
      <c r="L1828" s="1"/>
      <c r="M1828" s="1">
        <f t="shared" si="84"/>
        <v>21375.200000000001</v>
      </c>
      <c r="N1828" s="1">
        <f t="shared" si="85"/>
        <v>21375.200000000001</v>
      </c>
      <c r="O1828" s="1">
        <f t="shared" si="86"/>
        <v>0</v>
      </c>
    </row>
    <row r="1829" spans="1:15" x14ac:dyDescent="0.25">
      <c r="A1829" s="1" t="str">
        <v>BioLegend</v>
      </c>
      <c r="B1829" s="1">
        <v>20064</v>
      </c>
      <c r="C1829" s="1" t="str">
        <v>EED117806</v>
      </c>
      <c r="D1829" s="2">
        <v>45870</v>
      </c>
      <c r="E1829" s="2">
        <v>45875</v>
      </c>
      <c r="F1829" s="1">
        <v>133923</v>
      </c>
      <c r="G1829" s="1">
        <v>1</v>
      </c>
      <c r="H1829" s="1">
        <v>1</v>
      </c>
      <c r="I1829" s="1">
        <v>0</v>
      </c>
      <c r="J1829" s="1" t="str">
        <v>Pune</v>
      </c>
      <c r="K1829" s="1">
        <v>0</v>
      </c>
      <c r="L1829" s="1"/>
      <c r="M1829" s="1">
        <f t="shared" si="84"/>
        <v>20064</v>
      </c>
      <c r="N1829" s="1">
        <f t="shared" si="85"/>
        <v>20064</v>
      </c>
      <c r="O1829" s="1">
        <f t="shared" si="86"/>
        <v>0</v>
      </c>
    </row>
    <row r="1830" spans="1:15" x14ac:dyDescent="0.25">
      <c r="A1830" s="1" t="str">
        <v>BioLegend</v>
      </c>
      <c r="B1830" s="1">
        <v>15972</v>
      </c>
      <c r="C1830" s="1" t="str">
        <v>EED117806</v>
      </c>
      <c r="D1830" s="2">
        <v>45870</v>
      </c>
      <c r="E1830" s="2">
        <v>45875</v>
      </c>
      <c r="F1830" s="1">
        <v>135027</v>
      </c>
      <c r="G1830" s="1">
        <v>1</v>
      </c>
      <c r="H1830" s="1">
        <v>1</v>
      </c>
      <c r="I1830" s="1">
        <v>0</v>
      </c>
      <c r="J1830" s="1" t="str">
        <v>Delhi</v>
      </c>
      <c r="K1830" s="1">
        <v>0</v>
      </c>
      <c r="L1830" s="1"/>
      <c r="M1830" s="1">
        <f t="shared" si="84"/>
        <v>15972</v>
      </c>
      <c r="N1830" s="1">
        <f t="shared" si="85"/>
        <v>15972</v>
      </c>
      <c r="O1830" s="1">
        <f t="shared" si="86"/>
        <v>0</v>
      </c>
    </row>
    <row r="1831" spans="1:15" x14ac:dyDescent="0.25">
      <c r="A1831" s="1" t="str">
        <v>BioLegend</v>
      </c>
      <c r="B1831" s="1">
        <v>19342.400000000001</v>
      </c>
      <c r="C1831" s="1" t="str">
        <v>EED117806</v>
      </c>
      <c r="D1831" s="2">
        <v>45870</v>
      </c>
      <c r="E1831" s="2">
        <v>45875</v>
      </c>
      <c r="F1831" s="1">
        <v>127614</v>
      </c>
      <c r="G1831" s="1">
        <v>1</v>
      </c>
      <c r="H1831" s="1">
        <v>1</v>
      </c>
      <c r="I1831" s="1">
        <v>0</v>
      </c>
      <c r="J1831" s="1" t="str">
        <v>Hyderabad</v>
      </c>
      <c r="K1831" s="1">
        <v>0</v>
      </c>
      <c r="L1831" s="1"/>
      <c r="M1831" s="1">
        <f t="shared" si="84"/>
        <v>19342.400000000001</v>
      </c>
      <c r="N1831" s="1">
        <f t="shared" si="85"/>
        <v>19342.400000000001</v>
      </c>
      <c r="O1831" s="1">
        <f t="shared" si="86"/>
        <v>0</v>
      </c>
    </row>
    <row r="1832" spans="1:15" x14ac:dyDescent="0.25">
      <c r="A1832" s="1" t="str">
        <v>BioLegend</v>
      </c>
      <c r="B1832" s="1">
        <v>17186.400000000001</v>
      </c>
      <c r="C1832" s="1" t="str">
        <v>EED117806</v>
      </c>
      <c r="D1832" s="2">
        <v>45870</v>
      </c>
      <c r="E1832" s="2">
        <v>45875</v>
      </c>
      <c r="F1832" s="1">
        <v>152410</v>
      </c>
      <c r="G1832" s="1">
        <v>1</v>
      </c>
      <c r="H1832" s="1">
        <v>1</v>
      </c>
      <c r="I1832" s="1">
        <v>0</v>
      </c>
      <c r="J1832" s="1" t="str">
        <v>Pune</v>
      </c>
      <c r="K1832" s="1">
        <v>0</v>
      </c>
      <c r="L1832" s="1"/>
      <c r="M1832" s="1">
        <f t="shared" si="84"/>
        <v>17186.400000000001</v>
      </c>
      <c r="N1832" s="1">
        <f t="shared" si="85"/>
        <v>17186.400000000001</v>
      </c>
      <c r="O1832" s="1">
        <f t="shared" si="86"/>
        <v>0</v>
      </c>
    </row>
    <row r="1833" spans="1:15" x14ac:dyDescent="0.25">
      <c r="A1833" s="1" t="str">
        <v>BioLegend</v>
      </c>
      <c r="B1833" s="1">
        <v>23531.199999999997</v>
      </c>
      <c r="C1833" s="1" t="str">
        <v>EED117806</v>
      </c>
      <c r="D1833" s="2">
        <v>45870</v>
      </c>
      <c r="E1833" s="2">
        <v>45875</v>
      </c>
      <c r="F1833" s="1">
        <v>153512</v>
      </c>
      <c r="G1833" s="1">
        <v>1</v>
      </c>
      <c r="H1833" s="1">
        <v>1</v>
      </c>
      <c r="I1833" s="1">
        <v>0</v>
      </c>
      <c r="J1833" s="1" t="str">
        <v>Delhi</v>
      </c>
      <c r="K1833" s="1">
        <v>0</v>
      </c>
      <c r="L1833" s="1"/>
      <c r="M1833" s="1">
        <f t="shared" si="84"/>
        <v>23531.199999999997</v>
      </c>
      <c r="N1833" s="1">
        <f t="shared" si="85"/>
        <v>23531.199999999997</v>
      </c>
      <c r="O1833" s="1">
        <f t="shared" si="86"/>
        <v>0</v>
      </c>
    </row>
    <row r="1834" spans="1:15" x14ac:dyDescent="0.25">
      <c r="A1834" s="1" t="str">
        <v>BioLegend</v>
      </c>
      <c r="B1834" s="1">
        <v>13244</v>
      </c>
      <c r="C1834" s="1" t="str">
        <v>EED117806</v>
      </c>
      <c r="D1834" s="2">
        <v>45870</v>
      </c>
      <c r="E1834" s="2">
        <v>45875</v>
      </c>
      <c r="F1834" s="1">
        <v>156010</v>
      </c>
      <c r="G1834" s="1">
        <v>1</v>
      </c>
      <c r="H1834" s="1">
        <v>1</v>
      </c>
      <c r="I1834" s="1">
        <v>0</v>
      </c>
      <c r="J1834" s="1" t="str">
        <v>Delhi</v>
      </c>
      <c r="K1834" s="1">
        <v>0</v>
      </c>
      <c r="L1834" s="1"/>
      <c r="M1834" s="1">
        <f t="shared" si="84"/>
        <v>13244</v>
      </c>
      <c r="N1834" s="1">
        <f t="shared" si="85"/>
        <v>13244</v>
      </c>
      <c r="O1834" s="1">
        <f t="shared" si="86"/>
        <v>0</v>
      </c>
    </row>
    <row r="1835" spans="1:15" x14ac:dyDescent="0.25">
      <c r="A1835" s="1" t="str">
        <v>BioLegend</v>
      </c>
      <c r="B1835" s="1">
        <v>4435.2</v>
      </c>
      <c r="C1835" s="1" t="str">
        <v>EED117806</v>
      </c>
      <c r="D1835" s="2">
        <v>45870</v>
      </c>
      <c r="E1835" s="2">
        <v>45875</v>
      </c>
      <c r="F1835" s="1">
        <v>301014</v>
      </c>
      <c r="G1835" s="1">
        <v>1</v>
      </c>
      <c r="H1835" s="1">
        <v>1</v>
      </c>
      <c r="I1835" s="1">
        <v>0</v>
      </c>
      <c r="J1835" s="1" t="str">
        <v>Delhi</v>
      </c>
      <c r="K1835" s="1">
        <v>0</v>
      </c>
      <c r="L1835" s="1"/>
      <c r="M1835" s="1">
        <f t="shared" si="84"/>
        <v>4435.2</v>
      </c>
      <c r="N1835" s="1">
        <f t="shared" si="85"/>
        <v>4435.2</v>
      </c>
      <c r="O1835" s="1">
        <f t="shared" si="86"/>
        <v>0</v>
      </c>
    </row>
    <row r="1836" spans="1:15" x14ac:dyDescent="0.25">
      <c r="A1836" s="1" t="str">
        <v>BioLegend</v>
      </c>
      <c r="B1836" s="1">
        <v>8316</v>
      </c>
      <c r="C1836" s="1" t="str">
        <v>EED117806</v>
      </c>
      <c r="D1836" s="2">
        <v>45870</v>
      </c>
      <c r="E1836" s="2">
        <v>45875</v>
      </c>
      <c r="F1836" s="1">
        <v>301808</v>
      </c>
      <c r="G1836" s="1">
        <v>1</v>
      </c>
      <c r="H1836" s="1">
        <v>1</v>
      </c>
      <c r="I1836" s="1">
        <v>0</v>
      </c>
      <c r="J1836" s="1" t="str">
        <v>Banglore</v>
      </c>
      <c r="K1836" s="1">
        <v>0</v>
      </c>
      <c r="L1836" s="1"/>
      <c r="M1836" s="1">
        <f t="shared" si="84"/>
        <v>8316</v>
      </c>
      <c r="N1836" s="1">
        <f t="shared" si="85"/>
        <v>8316</v>
      </c>
      <c r="O1836" s="1">
        <f t="shared" si="86"/>
        <v>0</v>
      </c>
    </row>
    <row r="1837" spans="1:15" x14ac:dyDescent="0.25">
      <c r="A1837" s="1" t="str">
        <v>BioLegend</v>
      </c>
      <c r="B1837" s="1">
        <v>11950.400000000001</v>
      </c>
      <c r="C1837" s="1" t="str">
        <v>EED117806</v>
      </c>
      <c r="D1837" s="2">
        <v>45870</v>
      </c>
      <c r="E1837" s="2">
        <v>45875</v>
      </c>
      <c r="F1837" s="1">
        <v>640906</v>
      </c>
      <c r="G1837" s="1">
        <v>1</v>
      </c>
      <c r="H1837" s="1">
        <v>1</v>
      </c>
      <c r="I1837" s="1">
        <v>0</v>
      </c>
      <c r="J1837" s="1" t="str">
        <v>Delhi</v>
      </c>
      <c r="K1837" s="1">
        <v>0</v>
      </c>
      <c r="L1837" s="1"/>
      <c r="M1837" s="1">
        <f t="shared" si="84"/>
        <v>11950.400000000001</v>
      </c>
      <c r="N1837" s="1">
        <f t="shared" si="85"/>
        <v>11950.400000000001</v>
      </c>
      <c r="O1837" s="1">
        <f t="shared" si="86"/>
        <v>0</v>
      </c>
    </row>
    <row r="1838" spans="1:15" x14ac:dyDescent="0.25">
      <c r="A1838" s="1" t="str">
        <v>BioLegend</v>
      </c>
      <c r="B1838" s="1">
        <v>2710.4</v>
      </c>
      <c r="C1838" s="1" t="str">
        <v>EED117806</v>
      </c>
      <c r="D1838" s="2">
        <v>45870</v>
      </c>
      <c r="E1838" s="2">
        <v>45875</v>
      </c>
      <c r="F1838" s="1">
        <v>302211</v>
      </c>
      <c r="G1838" s="1">
        <v>1</v>
      </c>
      <c r="H1838" s="1">
        <v>1</v>
      </c>
      <c r="I1838" s="1">
        <v>0</v>
      </c>
      <c r="J1838" s="1" t="str">
        <v>Chandigarh</v>
      </c>
      <c r="K1838" s="1">
        <v>0</v>
      </c>
      <c r="L1838" s="1"/>
      <c r="M1838" s="1">
        <f t="shared" si="84"/>
        <v>2710.4</v>
      </c>
      <c r="N1838" s="1">
        <f t="shared" si="85"/>
        <v>2710.4</v>
      </c>
      <c r="O1838" s="1">
        <f t="shared" si="86"/>
        <v>0</v>
      </c>
    </row>
    <row r="1839" spans="1:15" x14ac:dyDescent="0.25">
      <c r="A1839" s="1" t="str">
        <v>BioLegend</v>
      </c>
      <c r="B1839" s="1">
        <v>2710.4</v>
      </c>
      <c r="C1839" s="1" t="str">
        <v>EED117806</v>
      </c>
      <c r="D1839" s="2">
        <v>45870</v>
      </c>
      <c r="E1839" s="2">
        <v>45875</v>
      </c>
      <c r="F1839" s="1">
        <v>302211</v>
      </c>
      <c r="G1839" s="1">
        <v>1</v>
      </c>
      <c r="H1839" s="1">
        <v>1</v>
      </c>
      <c r="I1839" s="1">
        <v>0</v>
      </c>
      <c r="J1839" s="1" t="str">
        <v>Delhi</v>
      </c>
      <c r="K1839" s="1">
        <v>0</v>
      </c>
      <c r="L1839" s="1"/>
      <c r="M1839" s="1">
        <f t="shared" si="84"/>
        <v>2710.4</v>
      </c>
      <c r="N1839" s="1">
        <f t="shared" si="85"/>
        <v>2710.4</v>
      </c>
      <c r="O1839" s="1">
        <f t="shared" si="86"/>
        <v>0</v>
      </c>
    </row>
    <row r="1840" spans="1:15" x14ac:dyDescent="0.25">
      <c r="A1840" s="1" t="str">
        <v>BioLegend</v>
      </c>
      <c r="B1840" s="1">
        <v>6468</v>
      </c>
      <c r="C1840" s="1" t="str">
        <v>EED117806</v>
      </c>
      <c r="D1840" s="2">
        <v>45870</v>
      </c>
      <c r="E1840" s="2">
        <v>45875</v>
      </c>
      <c r="F1840" s="1">
        <v>302212</v>
      </c>
      <c r="G1840" s="1">
        <v>5</v>
      </c>
      <c r="H1840" s="1">
        <v>5</v>
      </c>
      <c r="I1840" s="1">
        <v>0</v>
      </c>
      <c r="J1840" s="1" t="str">
        <v>Hyderabad</v>
      </c>
      <c r="K1840" s="1">
        <v>0</v>
      </c>
      <c r="L1840" s="1"/>
      <c r="M1840" s="1">
        <f t="shared" si="84"/>
        <v>32340</v>
      </c>
      <c r="N1840" s="1">
        <f t="shared" si="85"/>
        <v>32340</v>
      </c>
      <c r="O1840" s="1">
        <f t="shared" si="86"/>
        <v>0</v>
      </c>
    </row>
    <row r="1841" spans="1:15" x14ac:dyDescent="0.25">
      <c r="A1841" s="1" t="str">
        <v>BioLegend</v>
      </c>
      <c r="B1841" s="1">
        <v>15642</v>
      </c>
      <c r="C1841" s="1" t="str">
        <v>EED117806</v>
      </c>
      <c r="D1841" s="2">
        <v>45870</v>
      </c>
      <c r="E1841" s="2">
        <v>45875</v>
      </c>
      <c r="F1841" s="1">
        <v>301833</v>
      </c>
      <c r="G1841" s="1">
        <v>2</v>
      </c>
      <c r="H1841" s="1">
        <v>2</v>
      </c>
      <c r="I1841" s="1">
        <v>0</v>
      </c>
      <c r="J1841" s="1" t="str">
        <v>Delhi</v>
      </c>
      <c r="K1841" s="1">
        <v>0</v>
      </c>
      <c r="L1841" s="1"/>
      <c r="M1841" s="1">
        <f t="shared" si="84"/>
        <v>31284</v>
      </c>
      <c r="N1841" s="1">
        <f t="shared" si="85"/>
        <v>31284</v>
      </c>
      <c r="O1841" s="1">
        <f t="shared" si="86"/>
        <v>0</v>
      </c>
    </row>
    <row r="1842" spans="1:15" x14ac:dyDescent="0.25">
      <c r="A1842" s="1" t="str">
        <v>BioLegend</v>
      </c>
      <c r="B1842" s="1">
        <v>6776</v>
      </c>
      <c r="C1842" s="1" t="str">
        <v>EED117806</v>
      </c>
      <c r="D1842" s="2">
        <v>45870</v>
      </c>
      <c r="E1842" s="2">
        <v>45875</v>
      </c>
      <c r="F1842" s="1">
        <v>302610</v>
      </c>
      <c r="G1842" s="1">
        <v>1</v>
      </c>
      <c r="H1842" s="1">
        <v>1</v>
      </c>
      <c r="I1842" s="1">
        <v>0</v>
      </c>
      <c r="J1842" s="1" t="str">
        <v>Chandigarh</v>
      </c>
      <c r="K1842" s="1">
        <v>0</v>
      </c>
      <c r="L1842" s="1"/>
      <c r="M1842" s="1">
        <f t="shared" si="84"/>
        <v>6776</v>
      </c>
      <c r="N1842" s="1">
        <f t="shared" si="85"/>
        <v>6776</v>
      </c>
      <c r="O1842" s="1">
        <f t="shared" si="86"/>
        <v>0</v>
      </c>
    </row>
    <row r="1843" spans="1:15" x14ac:dyDescent="0.25">
      <c r="A1843" s="1" t="str">
        <v>BioLegend</v>
      </c>
      <c r="B1843" s="1">
        <v>9178.4</v>
      </c>
      <c r="C1843" s="1" t="str">
        <v>EED117806</v>
      </c>
      <c r="D1843" s="2">
        <v>45870</v>
      </c>
      <c r="E1843" s="2">
        <v>45875</v>
      </c>
      <c r="F1843" s="1">
        <v>302934</v>
      </c>
      <c r="G1843" s="1">
        <v>1</v>
      </c>
      <c r="H1843" s="1">
        <v>1</v>
      </c>
      <c r="I1843" s="1">
        <v>0</v>
      </c>
      <c r="J1843" s="1" t="str">
        <v>Delhi</v>
      </c>
      <c r="K1843" s="1">
        <v>0</v>
      </c>
      <c r="L1843" s="1"/>
      <c r="M1843" s="1">
        <f t="shared" si="84"/>
        <v>9178.4</v>
      </c>
      <c r="N1843" s="1">
        <f t="shared" si="85"/>
        <v>9178.4</v>
      </c>
      <c r="O1843" s="1">
        <f t="shared" si="86"/>
        <v>0</v>
      </c>
    </row>
    <row r="1844" spans="1:15" x14ac:dyDescent="0.25">
      <c r="A1844" s="1" t="str">
        <v>BioLegend</v>
      </c>
      <c r="B1844" s="1">
        <v>5420.8</v>
      </c>
      <c r="C1844" s="1" t="str">
        <v>EED117806</v>
      </c>
      <c r="D1844" s="2">
        <v>45870</v>
      </c>
      <c r="E1844" s="2">
        <v>45875</v>
      </c>
      <c r="F1844" s="1">
        <v>303504</v>
      </c>
      <c r="G1844" s="1">
        <v>1</v>
      </c>
      <c r="H1844" s="1">
        <v>1</v>
      </c>
      <c r="I1844" s="1">
        <v>0</v>
      </c>
      <c r="J1844" s="1" t="str">
        <v>Pune</v>
      </c>
      <c r="K1844" s="1">
        <v>0</v>
      </c>
      <c r="L1844" s="1"/>
      <c r="M1844" s="1">
        <f t="shared" si="84"/>
        <v>5420.8</v>
      </c>
      <c r="N1844" s="1">
        <f t="shared" si="85"/>
        <v>5420.8</v>
      </c>
      <c r="O1844" s="1">
        <f t="shared" si="86"/>
        <v>0</v>
      </c>
    </row>
    <row r="1845" spans="1:15" x14ac:dyDescent="0.25">
      <c r="A1845" s="1" t="str">
        <v>BioLegend</v>
      </c>
      <c r="B1845" s="1">
        <v>12012</v>
      </c>
      <c r="C1845" s="1" t="str">
        <v>EED117806</v>
      </c>
      <c r="D1845" s="2">
        <v>45870</v>
      </c>
      <c r="E1845" s="2">
        <v>45875</v>
      </c>
      <c r="F1845" s="1">
        <v>302339</v>
      </c>
      <c r="G1845" s="1">
        <v>1</v>
      </c>
      <c r="H1845" s="1">
        <v>1</v>
      </c>
      <c r="I1845" s="1">
        <v>0</v>
      </c>
      <c r="J1845" s="1" t="str">
        <v>Delhi</v>
      </c>
      <c r="K1845" s="1">
        <v>0</v>
      </c>
      <c r="L1845" s="1"/>
      <c r="M1845" s="1">
        <f t="shared" si="84"/>
        <v>12012</v>
      </c>
      <c r="N1845" s="1">
        <f t="shared" si="85"/>
        <v>12012</v>
      </c>
      <c r="O1845" s="1">
        <f t="shared" si="86"/>
        <v>0</v>
      </c>
    </row>
    <row r="1846" spans="1:15" x14ac:dyDescent="0.25">
      <c r="A1846" s="1" t="str">
        <v>BioLegend</v>
      </c>
      <c r="B1846" s="1">
        <v>16324</v>
      </c>
      <c r="C1846" s="1" t="str">
        <v>EED117806</v>
      </c>
      <c r="D1846" s="2">
        <v>45870</v>
      </c>
      <c r="E1846" s="2">
        <v>45875</v>
      </c>
      <c r="F1846" s="1">
        <v>304118</v>
      </c>
      <c r="G1846" s="1">
        <v>1</v>
      </c>
      <c r="H1846" s="1">
        <v>1</v>
      </c>
      <c r="I1846" s="1">
        <v>0</v>
      </c>
      <c r="J1846" s="1" t="str">
        <v>Pune</v>
      </c>
      <c r="K1846" s="1">
        <v>0</v>
      </c>
      <c r="L1846" s="1"/>
      <c r="M1846" s="1">
        <f t="shared" si="84"/>
        <v>16324</v>
      </c>
      <c r="N1846" s="1">
        <f t="shared" si="85"/>
        <v>16324</v>
      </c>
      <c r="O1846" s="1">
        <f t="shared" si="86"/>
        <v>0</v>
      </c>
    </row>
    <row r="1847" spans="1:15" x14ac:dyDescent="0.25">
      <c r="A1847" s="1" t="str">
        <v>BioLegend</v>
      </c>
      <c r="B1847" s="1">
        <v>7638.4</v>
      </c>
      <c r="C1847" s="1" t="str">
        <v>EED117806</v>
      </c>
      <c r="D1847" s="2">
        <v>45870</v>
      </c>
      <c r="E1847" s="2">
        <v>45875</v>
      </c>
      <c r="F1847" s="1">
        <v>304825</v>
      </c>
      <c r="G1847" s="1">
        <v>1</v>
      </c>
      <c r="H1847" s="1">
        <v>1</v>
      </c>
      <c r="I1847" s="1">
        <v>0</v>
      </c>
      <c r="J1847" s="1" t="str">
        <v>Kolkata</v>
      </c>
      <c r="K1847" s="1">
        <v>0</v>
      </c>
      <c r="L1847" s="1"/>
      <c r="M1847" s="1">
        <f t="shared" si="84"/>
        <v>7638.4</v>
      </c>
      <c r="N1847" s="1">
        <f t="shared" si="85"/>
        <v>7638.4</v>
      </c>
      <c r="O1847" s="1">
        <f t="shared" si="86"/>
        <v>0</v>
      </c>
    </row>
    <row r="1848" spans="1:15" x14ac:dyDescent="0.25">
      <c r="A1848" s="1" t="str">
        <v>BioLegend</v>
      </c>
      <c r="B1848" s="1">
        <v>26796</v>
      </c>
      <c r="C1848" s="1" t="str">
        <v>EED117806</v>
      </c>
      <c r="D1848" s="2">
        <v>45870</v>
      </c>
      <c r="E1848" s="2">
        <v>45875</v>
      </c>
      <c r="F1848" s="1">
        <v>304834</v>
      </c>
      <c r="G1848" s="1">
        <v>1</v>
      </c>
      <c r="H1848" s="1">
        <v>1</v>
      </c>
      <c r="I1848" s="1">
        <v>0</v>
      </c>
      <c r="J1848" s="1" t="str">
        <v>Delhi</v>
      </c>
      <c r="K1848" s="1">
        <v>0</v>
      </c>
      <c r="L1848" s="1"/>
      <c r="M1848" s="1">
        <f t="shared" si="84"/>
        <v>26796</v>
      </c>
      <c r="N1848" s="1">
        <f t="shared" si="85"/>
        <v>26796</v>
      </c>
      <c r="O1848" s="1">
        <f t="shared" si="86"/>
        <v>0</v>
      </c>
    </row>
    <row r="1849" spans="1:15" x14ac:dyDescent="0.25">
      <c r="A1849" s="1" t="str">
        <v>BioLegend</v>
      </c>
      <c r="B1849" s="1">
        <v>20636</v>
      </c>
      <c r="C1849" s="1" t="str">
        <v>EED117806</v>
      </c>
      <c r="D1849" s="2">
        <v>45870</v>
      </c>
      <c r="E1849" s="2">
        <v>45875</v>
      </c>
      <c r="F1849" s="1">
        <v>305112</v>
      </c>
      <c r="G1849" s="1">
        <v>1</v>
      </c>
      <c r="H1849" s="1">
        <v>1</v>
      </c>
      <c r="I1849" s="1">
        <v>0</v>
      </c>
      <c r="J1849" s="1" t="str">
        <v>Delhi</v>
      </c>
      <c r="K1849" s="1">
        <v>0</v>
      </c>
      <c r="L1849" s="1"/>
      <c r="M1849" s="1">
        <f t="shared" si="84"/>
        <v>20636</v>
      </c>
      <c r="N1849" s="1">
        <f t="shared" si="85"/>
        <v>20636</v>
      </c>
      <c r="O1849" s="1">
        <f t="shared" si="86"/>
        <v>0</v>
      </c>
    </row>
    <row r="1850" spans="1:15" x14ac:dyDescent="0.25">
      <c r="A1850" s="1" t="str">
        <v>BioLegend</v>
      </c>
      <c r="B1850" s="1">
        <v>14190</v>
      </c>
      <c r="C1850" s="1" t="str">
        <v>EED117806</v>
      </c>
      <c r="D1850" s="2">
        <v>45870</v>
      </c>
      <c r="E1850" s="2">
        <v>45875</v>
      </c>
      <c r="F1850" s="1">
        <v>305627</v>
      </c>
      <c r="G1850" s="1">
        <v>1</v>
      </c>
      <c r="H1850" s="1">
        <v>1</v>
      </c>
      <c r="I1850" s="1">
        <v>0</v>
      </c>
      <c r="J1850" s="1" t="str">
        <v>Chandigarh</v>
      </c>
      <c r="K1850" s="1">
        <v>0</v>
      </c>
      <c r="L1850" s="1"/>
      <c r="M1850" s="1">
        <f t="shared" si="84"/>
        <v>14190</v>
      </c>
      <c r="N1850" s="1">
        <f t="shared" si="85"/>
        <v>14190</v>
      </c>
      <c r="O1850" s="1">
        <f t="shared" si="86"/>
        <v>0</v>
      </c>
    </row>
    <row r="1851" spans="1:15" x14ac:dyDescent="0.25">
      <c r="A1851" s="1" t="str">
        <v>BioLegend</v>
      </c>
      <c r="B1851" s="1">
        <v>29436</v>
      </c>
      <c r="C1851" s="1" t="str">
        <v>EED117806</v>
      </c>
      <c r="D1851" s="2">
        <v>45870</v>
      </c>
      <c r="E1851" s="2">
        <v>45875</v>
      </c>
      <c r="F1851" s="1">
        <v>306026</v>
      </c>
      <c r="G1851" s="1">
        <v>5</v>
      </c>
      <c r="H1851" s="1">
        <v>5</v>
      </c>
      <c r="I1851" s="1">
        <v>0</v>
      </c>
      <c r="J1851" s="1" t="str">
        <v>Hyderabad</v>
      </c>
      <c r="K1851" s="1">
        <v>0</v>
      </c>
      <c r="L1851" s="1"/>
      <c r="M1851" s="1">
        <f t="shared" si="84"/>
        <v>147180</v>
      </c>
      <c r="N1851" s="1">
        <f t="shared" si="85"/>
        <v>147180</v>
      </c>
      <c r="O1851" s="1">
        <f t="shared" si="86"/>
        <v>0</v>
      </c>
    </row>
    <row r="1852" spans="1:15" x14ac:dyDescent="0.25">
      <c r="A1852" s="1" t="str">
        <v>BioLegend</v>
      </c>
      <c r="B1852" s="1">
        <v>15769.599999999999</v>
      </c>
      <c r="C1852" s="1" t="str">
        <v>EED117806</v>
      </c>
      <c r="D1852" s="2">
        <v>45870</v>
      </c>
      <c r="E1852" s="2">
        <v>45875</v>
      </c>
      <c r="F1852" s="1">
        <v>313404</v>
      </c>
      <c r="G1852" s="1">
        <v>1</v>
      </c>
      <c r="H1852" s="1">
        <v>1</v>
      </c>
      <c r="I1852" s="1">
        <v>0</v>
      </c>
      <c r="J1852" s="1" t="str">
        <v>GURUGRAM</v>
      </c>
      <c r="K1852" s="1">
        <v>0</v>
      </c>
      <c r="L1852" s="1"/>
      <c r="M1852" s="1">
        <f t="shared" si="84"/>
        <v>15769.599999999999</v>
      </c>
      <c r="N1852" s="1">
        <f t="shared" si="85"/>
        <v>15769.599999999999</v>
      </c>
      <c r="O1852" s="1">
        <f t="shared" si="86"/>
        <v>0</v>
      </c>
    </row>
    <row r="1853" spans="1:15" x14ac:dyDescent="0.25">
      <c r="A1853" s="1" t="str">
        <v>BioLegend</v>
      </c>
      <c r="B1853" s="1">
        <v>6529.6</v>
      </c>
      <c r="C1853" s="1" t="str">
        <v>EED117806</v>
      </c>
      <c r="D1853" s="2">
        <v>45870</v>
      </c>
      <c r="E1853" s="2">
        <v>45875</v>
      </c>
      <c r="F1853" s="1">
        <v>313519</v>
      </c>
      <c r="G1853" s="1">
        <v>2</v>
      </c>
      <c r="H1853" s="1">
        <v>2</v>
      </c>
      <c r="I1853" s="1">
        <v>0</v>
      </c>
      <c r="J1853" s="1" t="str">
        <v>Delhi</v>
      </c>
      <c r="K1853" s="1">
        <v>0</v>
      </c>
      <c r="L1853" s="1"/>
      <c r="M1853" s="1">
        <f t="shared" si="84"/>
        <v>13059.2</v>
      </c>
      <c r="N1853" s="1">
        <f t="shared" si="85"/>
        <v>13059.2</v>
      </c>
      <c r="O1853" s="1">
        <f t="shared" si="86"/>
        <v>0</v>
      </c>
    </row>
    <row r="1854" spans="1:15" x14ac:dyDescent="0.25">
      <c r="A1854" s="1" t="str">
        <v>BioLegend</v>
      </c>
      <c r="B1854" s="1">
        <v>13305.599999999999</v>
      </c>
      <c r="C1854" s="1" t="str">
        <v>EED117806</v>
      </c>
      <c r="D1854" s="2">
        <v>45870</v>
      </c>
      <c r="E1854" s="2">
        <v>45875</v>
      </c>
      <c r="F1854" s="1">
        <v>313612</v>
      </c>
      <c r="G1854" s="1">
        <v>1</v>
      </c>
      <c r="H1854" s="1">
        <v>1</v>
      </c>
      <c r="I1854" s="1">
        <v>0</v>
      </c>
      <c r="J1854" s="1" t="str">
        <v>Pune</v>
      </c>
      <c r="K1854" s="1">
        <v>0</v>
      </c>
      <c r="L1854" s="1"/>
      <c r="M1854" s="1">
        <f t="shared" si="84"/>
        <v>13305.599999999999</v>
      </c>
      <c r="N1854" s="1">
        <f t="shared" si="85"/>
        <v>13305.599999999999</v>
      </c>
      <c r="O1854" s="1">
        <f t="shared" si="86"/>
        <v>0</v>
      </c>
    </row>
    <row r="1855" spans="1:15" x14ac:dyDescent="0.25">
      <c r="A1855" s="1" t="str">
        <v>BioLegend</v>
      </c>
      <c r="B1855" s="1">
        <v>23531.199999999997</v>
      </c>
      <c r="C1855" s="1" t="str">
        <v>EED117806</v>
      </c>
      <c r="D1855" s="2">
        <v>45870</v>
      </c>
      <c r="E1855" s="2">
        <v>45875</v>
      </c>
      <c r="F1855" s="1">
        <v>314512</v>
      </c>
      <c r="G1855" s="1">
        <v>1</v>
      </c>
      <c r="H1855" s="1">
        <v>1</v>
      </c>
      <c r="I1855" s="1">
        <v>0</v>
      </c>
      <c r="J1855" s="1" t="str">
        <v>Delhi</v>
      </c>
      <c r="K1855" s="1">
        <v>0</v>
      </c>
      <c r="L1855" s="1"/>
      <c r="M1855" s="1">
        <f t="shared" si="84"/>
        <v>23531.199999999997</v>
      </c>
      <c r="N1855" s="1">
        <f t="shared" si="85"/>
        <v>23531.199999999997</v>
      </c>
      <c r="O1855" s="1">
        <f t="shared" si="86"/>
        <v>0</v>
      </c>
    </row>
    <row r="1856" spans="1:15" x14ac:dyDescent="0.25">
      <c r="A1856" s="1" t="str">
        <v>BioLegend</v>
      </c>
      <c r="B1856" s="1">
        <v>21375.200000000001</v>
      </c>
      <c r="C1856" s="1" t="str">
        <v>EED117806</v>
      </c>
      <c r="D1856" s="2">
        <v>45870</v>
      </c>
      <c r="E1856" s="2">
        <v>45875</v>
      </c>
      <c r="F1856" s="1">
        <v>314520</v>
      </c>
      <c r="G1856" s="1">
        <v>1</v>
      </c>
      <c r="H1856" s="1">
        <v>1</v>
      </c>
      <c r="I1856" s="1">
        <v>0</v>
      </c>
      <c r="J1856" s="1" t="str">
        <v>Hyderabad</v>
      </c>
      <c r="K1856" s="1">
        <v>0</v>
      </c>
      <c r="L1856" s="1"/>
      <c r="M1856" s="1">
        <f t="shared" si="84"/>
        <v>21375.200000000001</v>
      </c>
      <c r="N1856" s="1">
        <f t="shared" si="85"/>
        <v>21375.200000000001</v>
      </c>
      <c r="O1856" s="1">
        <f t="shared" si="86"/>
        <v>0</v>
      </c>
    </row>
    <row r="1857" spans="1:15" x14ac:dyDescent="0.25">
      <c r="A1857" s="1" t="str">
        <v>BioLegend</v>
      </c>
      <c r="B1857" s="1">
        <v>22792</v>
      </c>
      <c r="C1857" s="1" t="str">
        <v>EED117806</v>
      </c>
      <c r="D1857" s="2">
        <v>45870</v>
      </c>
      <c r="E1857" s="2">
        <v>45875</v>
      </c>
      <c r="F1857" s="1">
        <v>315810</v>
      </c>
      <c r="G1857" s="1">
        <v>1</v>
      </c>
      <c r="H1857" s="1">
        <v>1</v>
      </c>
      <c r="I1857" s="1">
        <v>0</v>
      </c>
      <c r="J1857" s="1" t="str">
        <v>Delhi</v>
      </c>
      <c r="K1857" s="1">
        <v>0</v>
      </c>
      <c r="L1857" s="1"/>
      <c r="M1857" s="1">
        <f t="shared" si="84"/>
        <v>22792</v>
      </c>
      <c r="N1857" s="1">
        <f t="shared" si="85"/>
        <v>22792</v>
      </c>
      <c r="O1857" s="1">
        <f t="shared" si="86"/>
        <v>0</v>
      </c>
    </row>
    <row r="1858" spans="1:15" x14ac:dyDescent="0.25">
      <c r="A1858" s="1" t="str">
        <v>BioLegend</v>
      </c>
      <c r="B1858" s="1">
        <v>11272.8</v>
      </c>
      <c r="C1858" s="1" t="str">
        <v>EED117806</v>
      </c>
      <c r="D1858" s="2">
        <v>45870</v>
      </c>
      <c r="E1858" s="2">
        <v>45875</v>
      </c>
      <c r="F1858" s="1">
        <v>320207</v>
      </c>
      <c r="G1858" s="1">
        <v>1</v>
      </c>
      <c r="H1858" s="1">
        <v>1</v>
      </c>
      <c r="I1858" s="1">
        <v>0</v>
      </c>
      <c r="J1858" s="1" t="str">
        <v>Kolkata</v>
      </c>
      <c r="K1858" s="1">
        <v>0</v>
      </c>
      <c r="L1858" s="1"/>
      <c r="M1858" s="1">
        <f t="shared" si="84"/>
        <v>11272.8</v>
      </c>
      <c r="N1858" s="1">
        <f t="shared" si="85"/>
        <v>11272.8</v>
      </c>
      <c r="O1858" s="1">
        <f t="shared" si="86"/>
        <v>0</v>
      </c>
    </row>
    <row r="1859" spans="1:15" x14ac:dyDescent="0.25">
      <c r="A1859" s="1" t="str">
        <v>BioLegend</v>
      </c>
      <c r="B1859" s="1">
        <v>23223.199999999997</v>
      </c>
      <c r="C1859" s="1" t="str">
        <v>EED117806</v>
      </c>
      <c r="D1859" s="2">
        <v>45870</v>
      </c>
      <c r="E1859" s="2">
        <v>45875</v>
      </c>
      <c r="F1859" s="1">
        <v>320208</v>
      </c>
      <c r="G1859" s="1">
        <v>1</v>
      </c>
      <c r="H1859" s="1">
        <v>1</v>
      </c>
      <c r="I1859" s="1">
        <v>0</v>
      </c>
      <c r="J1859" s="1" t="str">
        <v>Chandigarh</v>
      </c>
      <c r="K1859" s="1">
        <v>0</v>
      </c>
      <c r="L1859" s="1"/>
      <c r="M1859" s="1">
        <f t="shared" ref="M1859:M1922" si="87">G1859*B1859</f>
        <v>23223.199999999997</v>
      </c>
      <c r="N1859" s="1">
        <f t="shared" ref="N1859:N1922" si="88">H1859*B1859</f>
        <v>23223.199999999997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19342.400000000001</v>
      </c>
      <c r="C1860" s="1" t="str">
        <v>EED117806</v>
      </c>
      <c r="D1860" s="2">
        <v>45870</v>
      </c>
      <c r="E1860" s="2">
        <v>45875</v>
      </c>
      <c r="F1860" s="1">
        <v>328114</v>
      </c>
      <c r="G1860" s="1">
        <v>1</v>
      </c>
      <c r="H1860" s="1">
        <v>1</v>
      </c>
      <c r="I1860" s="1">
        <v>0</v>
      </c>
      <c r="J1860" s="1" t="str">
        <v>Pune</v>
      </c>
      <c r="K1860" s="1">
        <v>0</v>
      </c>
      <c r="L1860" s="1"/>
      <c r="M1860" s="1">
        <f t="shared" si="87"/>
        <v>19342.400000000001</v>
      </c>
      <c r="N1860" s="1">
        <f t="shared" si="88"/>
        <v>19342.400000000001</v>
      </c>
      <c r="O1860" s="1">
        <f t="shared" si="89"/>
        <v>0</v>
      </c>
    </row>
    <row r="1861" spans="1:15" x14ac:dyDescent="0.25">
      <c r="A1861" s="1" t="str">
        <v>BioLegend</v>
      </c>
      <c r="B1861" s="1">
        <v>9424.7999999999993</v>
      </c>
      <c r="C1861" s="1" t="str">
        <v>EED117806</v>
      </c>
      <c r="D1861" s="2">
        <v>45870</v>
      </c>
      <c r="E1861" s="2">
        <v>45875</v>
      </c>
      <c r="F1861" s="1">
        <v>329915</v>
      </c>
      <c r="G1861" s="1">
        <v>1</v>
      </c>
      <c r="H1861" s="1">
        <v>1</v>
      </c>
      <c r="I1861" s="1">
        <v>0</v>
      </c>
      <c r="J1861" s="1" t="str">
        <v>Delhi</v>
      </c>
      <c r="K1861" s="1">
        <v>0</v>
      </c>
      <c r="L1861" s="1"/>
      <c r="M1861" s="1">
        <f t="shared" si="87"/>
        <v>9424.7999999999993</v>
      </c>
      <c r="N1861" s="1">
        <f t="shared" si="88"/>
        <v>9424.7999999999993</v>
      </c>
      <c r="O1861" s="1">
        <f t="shared" si="89"/>
        <v>0</v>
      </c>
    </row>
    <row r="1862" spans="1:15" x14ac:dyDescent="0.25">
      <c r="A1862" s="1" t="str">
        <v>BioLegend</v>
      </c>
      <c r="B1862" s="1">
        <v>15769.599999999999</v>
      </c>
      <c r="C1862" s="1" t="str">
        <v>EED117806</v>
      </c>
      <c r="D1862" s="2">
        <v>45870</v>
      </c>
      <c r="E1862" s="2">
        <v>45875</v>
      </c>
      <c r="F1862" s="1">
        <v>333906</v>
      </c>
      <c r="G1862" s="1">
        <v>1</v>
      </c>
      <c r="H1862" s="1">
        <v>1</v>
      </c>
      <c r="I1862" s="1">
        <v>0</v>
      </c>
      <c r="J1862" s="1" t="str">
        <v>Chandigarh</v>
      </c>
      <c r="K1862" s="1">
        <v>0</v>
      </c>
      <c r="L1862" s="1"/>
      <c r="M1862" s="1">
        <f t="shared" si="87"/>
        <v>15769.599999999999</v>
      </c>
      <c r="N1862" s="1">
        <f t="shared" si="88"/>
        <v>15769.599999999999</v>
      </c>
      <c r="O1862" s="1">
        <f t="shared" si="89"/>
        <v>0</v>
      </c>
    </row>
    <row r="1863" spans="1:15" x14ac:dyDescent="0.25">
      <c r="A1863" s="1" t="str">
        <v>BioLegend</v>
      </c>
      <c r="B1863" s="1">
        <v>25317.599999999999</v>
      </c>
      <c r="C1863" s="1" t="str">
        <v>EED117806</v>
      </c>
      <c r="D1863" s="2">
        <v>45870</v>
      </c>
      <c r="E1863" s="2">
        <v>45875</v>
      </c>
      <c r="F1863" s="1">
        <v>336718</v>
      </c>
      <c r="G1863" s="1">
        <v>1</v>
      </c>
      <c r="H1863" s="1">
        <v>1</v>
      </c>
      <c r="I1863" s="1">
        <v>0</v>
      </c>
      <c r="J1863" s="1" t="str">
        <v>Hyderabad</v>
      </c>
      <c r="K1863" s="1">
        <v>0</v>
      </c>
      <c r="L1863" s="1"/>
      <c r="M1863" s="1">
        <f t="shared" si="87"/>
        <v>25317.599999999999</v>
      </c>
      <c r="N1863" s="1">
        <f t="shared" si="88"/>
        <v>25317.599999999999</v>
      </c>
      <c r="O1863" s="1">
        <f t="shared" si="89"/>
        <v>0</v>
      </c>
    </row>
    <row r="1864" spans="1:15" x14ac:dyDescent="0.25">
      <c r="A1864" s="1" t="str">
        <v>BioLegend</v>
      </c>
      <c r="B1864" s="1">
        <v>13464</v>
      </c>
      <c r="C1864" s="1" t="str">
        <v>EED117806</v>
      </c>
      <c r="D1864" s="2">
        <v>45870</v>
      </c>
      <c r="E1864" s="2">
        <v>45875</v>
      </c>
      <c r="F1864" s="1">
        <v>303529</v>
      </c>
      <c r="G1864" s="1">
        <v>2</v>
      </c>
      <c r="H1864" s="1">
        <v>2</v>
      </c>
      <c r="I1864" s="1">
        <v>0</v>
      </c>
      <c r="J1864" s="1" t="str">
        <v>Delhi</v>
      </c>
      <c r="K1864" s="1">
        <v>0</v>
      </c>
      <c r="L1864" s="1"/>
      <c r="M1864" s="1">
        <f t="shared" si="87"/>
        <v>26928</v>
      </c>
      <c r="N1864" s="1">
        <f t="shared" si="88"/>
        <v>26928</v>
      </c>
      <c r="O1864" s="1">
        <f t="shared" si="89"/>
        <v>0</v>
      </c>
    </row>
    <row r="1865" spans="1:15" x14ac:dyDescent="0.25">
      <c r="A1865" s="1" t="str">
        <v>BioLegend</v>
      </c>
      <c r="B1865" s="1">
        <v>9424.7999999999993</v>
      </c>
      <c r="C1865" s="1" t="str">
        <v>EED117806</v>
      </c>
      <c r="D1865" s="2">
        <v>45870</v>
      </c>
      <c r="E1865" s="2">
        <v>45875</v>
      </c>
      <c r="F1865" s="1">
        <v>345005</v>
      </c>
      <c r="G1865" s="1">
        <v>1</v>
      </c>
      <c r="H1865" s="1">
        <v>1</v>
      </c>
      <c r="I1865" s="1">
        <v>0</v>
      </c>
      <c r="J1865" s="1" t="str">
        <v>Delhi</v>
      </c>
      <c r="K1865" s="1">
        <v>0</v>
      </c>
      <c r="L1865" s="1"/>
      <c r="M1865" s="1">
        <f t="shared" si="87"/>
        <v>9424.7999999999993</v>
      </c>
      <c r="N1865" s="1">
        <f t="shared" si="88"/>
        <v>9424.7999999999993</v>
      </c>
      <c r="O1865" s="1">
        <f t="shared" si="89"/>
        <v>0</v>
      </c>
    </row>
    <row r="1866" spans="1:15" x14ac:dyDescent="0.25">
      <c r="A1866" s="1" t="str">
        <v>BioLegend</v>
      </c>
      <c r="B1866" s="1">
        <v>27984</v>
      </c>
      <c r="C1866" s="1" t="str">
        <v>EED117806</v>
      </c>
      <c r="D1866" s="2">
        <v>45870</v>
      </c>
      <c r="E1866" s="2">
        <v>45875</v>
      </c>
      <c r="F1866" s="1">
        <v>345030</v>
      </c>
      <c r="G1866" s="1">
        <v>1</v>
      </c>
      <c r="H1866" s="1">
        <v>1</v>
      </c>
      <c r="I1866" s="1">
        <v>0</v>
      </c>
      <c r="J1866" s="1" t="str">
        <v>Banglore</v>
      </c>
      <c r="K1866" s="1">
        <v>0</v>
      </c>
      <c r="L1866" s="1"/>
      <c r="M1866" s="1">
        <f t="shared" si="87"/>
        <v>27984</v>
      </c>
      <c r="N1866" s="1">
        <f t="shared" si="88"/>
        <v>27984</v>
      </c>
      <c r="O1866" s="1">
        <f t="shared" si="89"/>
        <v>0</v>
      </c>
    </row>
    <row r="1867" spans="1:15" x14ac:dyDescent="0.25">
      <c r="A1867" s="1" t="str">
        <v>BioLegend</v>
      </c>
      <c r="B1867" s="1">
        <v>15523.2</v>
      </c>
      <c r="C1867" s="1" t="str">
        <v>EED117806</v>
      </c>
      <c r="D1867" s="2">
        <v>45870</v>
      </c>
      <c r="E1867" s="2">
        <v>45875</v>
      </c>
      <c r="F1867" s="1">
        <v>348206</v>
      </c>
      <c r="G1867" s="1">
        <v>1</v>
      </c>
      <c r="H1867" s="1">
        <v>1</v>
      </c>
      <c r="I1867" s="1">
        <v>0</v>
      </c>
      <c r="J1867" s="1" t="str">
        <v>Delhi</v>
      </c>
      <c r="K1867" s="1">
        <v>0</v>
      </c>
      <c r="L1867" s="1"/>
      <c r="M1867" s="1">
        <f t="shared" si="87"/>
        <v>15523.2</v>
      </c>
      <c r="N1867" s="1">
        <f t="shared" si="88"/>
        <v>15523.2</v>
      </c>
      <c r="O1867" s="1">
        <f t="shared" si="89"/>
        <v>0</v>
      </c>
    </row>
    <row r="1868" spans="1:15" x14ac:dyDescent="0.25">
      <c r="A1868" s="1" t="str">
        <v>BioLegend</v>
      </c>
      <c r="B1868" s="1">
        <v>7946.4</v>
      </c>
      <c r="C1868" s="1" t="str">
        <v>EED117806</v>
      </c>
      <c r="D1868" s="2">
        <v>45870</v>
      </c>
      <c r="E1868" s="2">
        <v>45875</v>
      </c>
      <c r="F1868" s="1">
        <v>350305</v>
      </c>
      <c r="G1868" s="1">
        <v>1</v>
      </c>
      <c r="H1868" s="1">
        <v>1</v>
      </c>
      <c r="I1868" s="1">
        <v>0</v>
      </c>
      <c r="J1868" s="1" t="str">
        <v>Mumbai</v>
      </c>
      <c r="K1868" s="1">
        <v>0</v>
      </c>
      <c r="L1868" s="1"/>
      <c r="M1868" s="1">
        <f t="shared" si="87"/>
        <v>7946.4</v>
      </c>
      <c r="N1868" s="1">
        <f t="shared" si="88"/>
        <v>7946.4</v>
      </c>
      <c r="O1868" s="1">
        <f t="shared" si="89"/>
        <v>0</v>
      </c>
    </row>
    <row r="1869" spans="1:15" x14ac:dyDescent="0.25">
      <c r="A1869" s="1" t="str">
        <v>BioLegend</v>
      </c>
      <c r="B1869" s="1">
        <v>12540</v>
      </c>
      <c r="C1869" s="1" t="str">
        <v>EED117806</v>
      </c>
      <c r="D1869" s="2">
        <v>45870</v>
      </c>
      <c r="E1869" s="2">
        <v>45875</v>
      </c>
      <c r="F1869" s="1">
        <v>344007</v>
      </c>
      <c r="G1869" s="1">
        <v>2</v>
      </c>
      <c r="H1869" s="1">
        <v>2</v>
      </c>
      <c r="I1869" s="1">
        <v>0</v>
      </c>
      <c r="J1869" s="1" t="str">
        <v>Delhi</v>
      </c>
      <c r="K1869" s="1">
        <v>0</v>
      </c>
      <c r="L1869" s="1"/>
      <c r="M1869" s="1">
        <f t="shared" si="87"/>
        <v>25080</v>
      </c>
      <c r="N1869" s="1">
        <f t="shared" si="88"/>
        <v>25080</v>
      </c>
      <c r="O1869" s="1">
        <f t="shared" si="89"/>
        <v>0</v>
      </c>
    </row>
    <row r="1870" spans="1:15" x14ac:dyDescent="0.25">
      <c r="A1870" s="1" t="str">
        <v>BioLegend</v>
      </c>
      <c r="B1870" s="1">
        <v>24393.599999999999</v>
      </c>
      <c r="C1870" s="1" t="str">
        <v>EED117806</v>
      </c>
      <c r="D1870" s="2">
        <v>45870</v>
      </c>
      <c r="E1870" s="2">
        <v>45875</v>
      </c>
      <c r="F1870" s="1">
        <v>359004</v>
      </c>
      <c r="G1870" s="1">
        <v>1</v>
      </c>
      <c r="H1870" s="1">
        <v>1</v>
      </c>
      <c r="I1870" s="1">
        <v>0</v>
      </c>
      <c r="J1870" s="1" t="str">
        <v>Hyderabad</v>
      </c>
      <c r="K1870" s="1">
        <v>0</v>
      </c>
      <c r="L1870" s="1"/>
      <c r="M1870" s="1">
        <f t="shared" si="87"/>
        <v>24393.599999999999</v>
      </c>
      <c r="N1870" s="1">
        <f t="shared" si="88"/>
        <v>24393.599999999999</v>
      </c>
      <c r="O1870" s="1">
        <f t="shared" si="89"/>
        <v>0</v>
      </c>
    </row>
    <row r="1871" spans="1:15" x14ac:dyDescent="0.25">
      <c r="A1871" s="1" t="str">
        <v>BioLegend</v>
      </c>
      <c r="B1871" s="1">
        <v>7638.4</v>
      </c>
      <c r="C1871" s="1" t="str">
        <v>EED117806</v>
      </c>
      <c r="D1871" s="2">
        <v>45870</v>
      </c>
      <c r="E1871" s="2">
        <v>45875</v>
      </c>
      <c r="F1871" s="1">
        <v>354511</v>
      </c>
      <c r="G1871" s="1">
        <v>1</v>
      </c>
      <c r="H1871" s="1">
        <v>1</v>
      </c>
      <c r="I1871" s="1">
        <v>0</v>
      </c>
      <c r="J1871" s="1" t="str">
        <v>Delhi</v>
      </c>
      <c r="K1871" s="1">
        <v>0</v>
      </c>
      <c r="L1871" s="1"/>
      <c r="M1871" s="1">
        <f t="shared" si="87"/>
        <v>7638.4</v>
      </c>
      <c r="N1871" s="1">
        <f t="shared" si="88"/>
        <v>7638.4</v>
      </c>
      <c r="O1871" s="1">
        <f t="shared" si="89"/>
        <v>0</v>
      </c>
    </row>
    <row r="1872" spans="1:15" x14ac:dyDescent="0.25">
      <c r="A1872" s="1" t="str">
        <v>BioLegend</v>
      </c>
      <c r="B1872" s="1">
        <v>8500.8000000000011</v>
      </c>
      <c r="C1872" s="1" t="str">
        <v>EED117806</v>
      </c>
      <c r="D1872" s="2">
        <v>45870</v>
      </c>
      <c r="E1872" s="2">
        <v>45875</v>
      </c>
      <c r="F1872" s="1">
        <v>363004</v>
      </c>
      <c r="G1872" s="1">
        <v>3</v>
      </c>
      <c r="H1872" s="1">
        <v>3</v>
      </c>
      <c r="I1872" s="1">
        <v>0</v>
      </c>
      <c r="J1872" s="1" t="str">
        <v>Banglore</v>
      </c>
      <c r="K1872" s="1">
        <v>0</v>
      </c>
      <c r="L1872" s="1"/>
      <c r="M1872" s="1">
        <f t="shared" si="87"/>
        <v>25502.400000000001</v>
      </c>
      <c r="N1872" s="1">
        <f t="shared" si="88"/>
        <v>25502.400000000001</v>
      </c>
      <c r="O1872" s="1">
        <f t="shared" si="89"/>
        <v>0</v>
      </c>
    </row>
    <row r="1873" spans="1:15" x14ac:dyDescent="0.25">
      <c r="A1873" s="1" t="str">
        <v>BioLegend</v>
      </c>
      <c r="B1873" s="1">
        <v>24948</v>
      </c>
      <c r="C1873" s="1" t="str">
        <v>EED117806</v>
      </c>
      <c r="D1873" s="2">
        <v>45870</v>
      </c>
      <c r="E1873" s="2">
        <v>45875</v>
      </c>
      <c r="F1873" s="1">
        <v>366708</v>
      </c>
      <c r="G1873" s="1">
        <v>1</v>
      </c>
      <c r="H1873" s="1">
        <v>1</v>
      </c>
      <c r="I1873" s="1">
        <v>0</v>
      </c>
      <c r="J1873" s="1" t="str">
        <v>Delhi</v>
      </c>
      <c r="K1873" s="1">
        <v>0</v>
      </c>
      <c r="L1873" s="1"/>
      <c r="M1873" s="1">
        <f t="shared" si="87"/>
        <v>24948</v>
      </c>
      <c r="N1873" s="1">
        <f t="shared" si="88"/>
        <v>24948</v>
      </c>
      <c r="O1873" s="1">
        <f t="shared" si="89"/>
        <v>0</v>
      </c>
    </row>
    <row r="1874" spans="1:15" x14ac:dyDescent="0.25">
      <c r="A1874" s="1" t="str">
        <v>BioLegend</v>
      </c>
      <c r="B1874" s="1">
        <v>9917.6</v>
      </c>
      <c r="C1874" s="1" t="str">
        <v>EED117806</v>
      </c>
      <c r="D1874" s="2">
        <v>45870</v>
      </c>
      <c r="E1874" s="2">
        <v>45875</v>
      </c>
      <c r="F1874" s="1">
        <v>369211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9917.6</v>
      </c>
      <c r="N1874" s="1">
        <f t="shared" si="88"/>
        <v>9917.6</v>
      </c>
      <c r="O1874" s="1">
        <f t="shared" si="89"/>
        <v>0</v>
      </c>
    </row>
    <row r="1875" spans="1:15" x14ac:dyDescent="0.25">
      <c r="A1875" s="1" t="str">
        <v>BioLegend</v>
      </c>
      <c r="B1875" s="1">
        <v>11580.8</v>
      </c>
      <c r="C1875" s="1" t="str">
        <v>EED117806</v>
      </c>
      <c r="D1875" s="2">
        <v>45870</v>
      </c>
      <c r="E1875" s="2">
        <v>45875</v>
      </c>
      <c r="F1875" s="1">
        <v>372733</v>
      </c>
      <c r="G1875" s="1">
        <v>1</v>
      </c>
      <c r="H1875" s="1">
        <v>1</v>
      </c>
      <c r="I1875" s="1">
        <v>0</v>
      </c>
      <c r="J1875" s="1" t="str">
        <v>Delhi</v>
      </c>
      <c r="K1875" s="1">
        <v>0</v>
      </c>
      <c r="L1875" s="1"/>
      <c r="M1875" s="1">
        <f t="shared" si="87"/>
        <v>11580.8</v>
      </c>
      <c r="N1875" s="1">
        <f t="shared" si="88"/>
        <v>11580.8</v>
      </c>
      <c r="O1875" s="1">
        <f t="shared" si="89"/>
        <v>0</v>
      </c>
    </row>
    <row r="1876" spans="1:15" x14ac:dyDescent="0.25">
      <c r="A1876" s="1" t="str">
        <v>BioLegend</v>
      </c>
      <c r="B1876" s="1">
        <v>19096</v>
      </c>
      <c r="C1876" s="1" t="str">
        <v>EED117806</v>
      </c>
      <c r="D1876" s="2">
        <v>45870</v>
      </c>
      <c r="E1876" s="2">
        <v>45875</v>
      </c>
      <c r="F1876" s="1">
        <v>376310</v>
      </c>
      <c r="G1876" s="1">
        <v>1</v>
      </c>
      <c r="H1876" s="1">
        <v>1</v>
      </c>
      <c r="I1876" s="1">
        <v>0</v>
      </c>
      <c r="J1876" s="1" t="str">
        <v>Delhi</v>
      </c>
      <c r="K1876" s="1">
        <v>0</v>
      </c>
      <c r="L1876" s="1"/>
      <c r="M1876" s="1">
        <f t="shared" si="87"/>
        <v>19096</v>
      </c>
      <c r="N1876" s="1">
        <f t="shared" si="88"/>
        <v>19096</v>
      </c>
      <c r="O1876" s="1">
        <f t="shared" si="89"/>
        <v>0</v>
      </c>
    </row>
    <row r="1877" spans="1:15" x14ac:dyDescent="0.25">
      <c r="A1877" s="1" t="str">
        <v>BioLegend</v>
      </c>
      <c r="B1877" s="1">
        <v>17248</v>
      </c>
      <c r="C1877" s="1" t="str">
        <v>EED117806</v>
      </c>
      <c r="D1877" s="2">
        <v>45870</v>
      </c>
      <c r="E1877" s="2">
        <v>45875</v>
      </c>
      <c r="F1877" s="1">
        <v>378606</v>
      </c>
      <c r="G1877" s="1">
        <v>1</v>
      </c>
      <c r="H1877" s="1">
        <v>1</v>
      </c>
      <c r="I1877" s="1">
        <v>0</v>
      </c>
      <c r="J1877" s="1" t="str">
        <v>Delhi</v>
      </c>
      <c r="K1877" s="1">
        <v>0</v>
      </c>
      <c r="L1877" s="1"/>
      <c r="M1877" s="1">
        <f t="shared" si="87"/>
        <v>17248</v>
      </c>
      <c r="N1877" s="1">
        <f t="shared" si="88"/>
        <v>17248</v>
      </c>
      <c r="O1877" s="1">
        <f t="shared" si="89"/>
        <v>0</v>
      </c>
    </row>
    <row r="1878" spans="1:15" x14ac:dyDescent="0.25">
      <c r="A1878" s="1" t="str">
        <v>BioLegend</v>
      </c>
      <c r="B1878" s="1">
        <v>17248</v>
      </c>
      <c r="C1878" s="1" t="str">
        <v>EED117806</v>
      </c>
      <c r="D1878" s="2">
        <v>45870</v>
      </c>
      <c r="E1878" s="2">
        <v>45875</v>
      </c>
      <c r="F1878" s="1">
        <v>378606</v>
      </c>
      <c r="G1878" s="1">
        <v>1</v>
      </c>
      <c r="H1878" s="1">
        <v>1</v>
      </c>
      <c r="I1878" s="1">
        <v>0</v>
      </c>
      <c r="J1878" s="1" t="str">
        <v>Chandigarh</v>
      </c>
      <c r="K1878" s="1">
        <v>0</v>
      </c>
      <c r="L1878" s="1"/>
      <c r="M1878" s="1">
        <f t="shared" si="87"/>
        <v>17248</v>
      </c>
      <c r="N1878" s="1">
        <f t="shared" si="88"/>
        <v>17248</v>
      </c>
      <c r="O1878" s="1">
        <f t="shared" si="89"/>
        <v>0</v>
      </c>
    </row>
    <row r="1879" spans="1:15" x14ac:dyDescent="0.25">
      <c r="A1879" s="1" t="str">
        <v>BioLegend</v>
      </c>
      <c r="B1879" s="1">
        <v>6529.6</v>
      </c>
      <c r="C1879" s="1" t="str">
        <v>EED117806</v>
      </c>
      <c r="D1879" s="2">
        <v>45870</v>
      </c>
      <c r="E1879" s="2">
        <v>45875</v>
      </c>
      <c r="F1879" s="1">
        <v>400108</v>
      </c>
      <c r="G1879" s="1">
        <v>1</v>
      </c>
      <c r="H1879" s="1">
        <v>1</v>
      </c>
      <c r="I1879" s="1">
        <v>0</v>
      </c>
      <c r="J1879" s="1" t="str">
        <v>Banglore</v>
      </c>
      <c r="K1879" s="1">
        <v>0</v>
      </c>
      <c r="L1879" s="1"/>
      <c r="M1879" s="1">
        <f t="shared" si="87"/>
        <v>6529.6</v>
      </c>
      <c r="N1879" s="1">
        <f t="shared" si="88"/>
        <v>6529.6</v>
      </c>
      <c r="O1879" s="1">
        <f t="shared" si="89"/>
        <v>0</v>
      </c>
    </row>
    <row r="1880" spans="1:15" x14ac:dyDescent="0.25">
      <c r="A1880" s="1" t="str">
        <v>BioLegend</v>
      </c>
      <c r="B1880" s="1">
        <v>2279.1999999999998</v>
      </c>
      <c r="C1880" s="1" t="str">
        <v>EED117806</v>
      </c>
      <c r="D1880" s="2">
        <v>45870</v>
      </c>
      <c r="E1880" s="2">
        <v>45875</v>
      </c>
      <c r="F1880" s="1">
        <v>400211</v>
      </c>
      <c r="G1880" s="1">
        <v>1</v>
      </c>
      <c r="H1880" s="1">
        <v>1</v>
      </c>
      <c r="I1880" s="1">
        <v>0</v>
      </c>
      <c r="J1880" s="1" t="str">
        <v>Ahemedabad</v>
      </c>
      <c r="K1880" s="1">
        <v>0</v>
      </c>
      <c r="L1880" s="1"/>
      <c r="M1880" s="1">
        <f t="shared" si="87"/>
        <v>2279.1999999999998</v>
      </c>
      <c r="N1880" s="1">
        <f t="shared" si="88"/>
        <v>2279.1999999999998</v>
      </c>
      <c r="O1880" s="1">
        <f t="shared" si="89"/>
        <v>0</v>
      </c>
    </row>
    <row r="1881" spans="1:15" x14ac:dyDescent="0.25">
      <c r="A1881" s="1" t="str">
        <v>BioLegend</v>
      </c>
      <c r="B1881" s="1">
        <v>13552</v>
      </c>
      <c r="C1881" s="1" t="str">
        <v>EED117806</v>
      </c>
      <c r="D1881" s="2">
        <v>45870</v>
      </c>
      <c r="E1881" s="2">
        <v>45875</v>
      </c>
      <c r="F1881" s="1">
        <v>420516</v>
      </c>
      <c r="G1881" s="1">
        <v>1</v>
      </c>
      <c r="H1881" s="1">
        <v>1</v>
      </c>
      <c r="I1881" s="1">
        <v>0</v>
      </c>
      <c r="J1881" s="1" t="str">
        <v>Pune</v>
      </c>
      <c r="K1881" s="1">
        <v>0</v>
      </c>
      <c r="L1881" s="1"/>
      <c r="M1881" s="1">
        <f t="shared" si="87"/>
        <v>13552</v>
      </c>
      <c r="N1881" s="1">
        <f t="shared" si="88"/>
        <v>13552</v>
      </c>
      <c r="O1881" s="1">
        <f t="shared" si="89"/>
        <v>0</v>
      </c>
    </row>
    <row r="1882" spans="1:15" x14ac:dyDescent="0.25">
      <c r="A1882" s="1" t="str">
        <v>BioLegend</v>
      </c>
      <c r="B1882" s="1">
        <v>8685.6</v>
      </c>
      <c r="C1882" s="1" t="str">
        <v>EED117806</v>
      </c>
      <c r="D1882" s="2">
        <v>45870</v>
      </c>
      <c r="E1882" s="2">
        <v>45875</v>
      </c>
      <c r="F1882" s="1">
        <v>421601</v>
      </c>
      <c r="G1882" s="1">
        <v>5</v>
      </c>
      <c r="H1882" s="1">
        <v>5</v>
      </c>
      <c r="I1882" s="1">
        <v>0</v>
      </c>
      <c r="J1882" s="1" t="str">
        <v>Hyderabad</v>
      </c>
      <c r="K1882" s="1">
        <v>0</v>
      </c>
      <c r="L1882" s="1"/>
      <c r="M1882" s="1">
        <f t="shared" si="87"/>
        <v>43428</v>
      </c>
      <c r="N1882" s="1">
        <f t="shared" si="88"/>
        <v>43428</v>
      </c>
      <c r="O1882" s="1">
        <f t="shared" si="89"/>
        <v>0</v>
      </c>
    </row>
    <row r="1883" spans="1:15" x14ac:dyDescent="0.25">
      <c r="A1883" s="1" t="str">
        <v>BioLegend</v>
      </c>
      <c r="B1883" s="1">
        <v>5482.4</v>
      </c>
      <c r="C1883" s="1" t="str">
        <v>EED117806</v>
      </c>
      <c r="D1883" s="2">
        <v>45870</v>
      </c>
      <c r="E1883" s="2">
        <v>45875</v>
      </c>
      <c r="F1883" s="1">
        <v>425003</v>
      </c>
      <c r="G1883" s="1">
        <v>2</v>
      </c>
      <c r="H1883" s="1">
        <v>2</v>
      </c>
      <c r="I1883" s="1">
        <v>0</v>
      </c>
      <c r="J1883" s="1" t="str">
        <v>TELANGANA</v>
      </c>
      <c r="K1883" s="1">
        <v>0</v>
      </c>
      <c r="L1883" s="1"/>
      <c r="M1883" s="1">
        <f t="shared" si="87"/>
        <v>10964.8</v>
      </c>
      <c r="N1883" s="1">
        <f t="shared" si="88"/>
        <v>10964.8</v>
      </c>
      <c r="O1883" s="1">
        <f t="shared" si="89"/>
        <v>0</v>
      </c>
    </row>
    <row r="1884" spans="1:15" x14ac:dyDescent="0.25">
      <c r="A1884" s="1" t="str">
        <v>BioLegend</v>
      </c>
      <c r="B1884" s="1">
        <v>2895.2</v>
      </c>
      <c r="C1884" s="1" t="str">
        <v>EED117806</v>
      </c>
      <c r="D1884" s="2">
        <v>45870</v>
      </c>
      <c r="E1884" s="2">
        <v>45875</v>
      </c>
      <c r="F1884" s="1">
        <v>426101</v>
      </c>
      <c r="G1884" s="1">
        <v>1</v>
      </c>
      <c r="H1884" s="1">
        <v>1</v>
      </c>
      <c r="I1884" s="1">
        <v>0</v>
      </c>
      <c r="J1884" s="1" t="str">
        <v>Ahemedabad</v>
      </c>
      <c r="K1884" s="1">
        <v>0</v>
      </c>
      <c r="L1884" s="1"/>
      <c r="M1884" s="1">
        <f t="shared" si="87"/>
        <v>2895.2</v>
      </c>
      <c r="N1884" s="1">
        <f t="shared" si="88"/>
        <v>2895.2</v>
      </c>
      <c r="O1884" s="1">
        <f t="shared" si="89"/>
        <v>0</v>
      </c>
    </row>
    <row r="1885" spans="1:15" x14ac:dyDescent="0.25">
      <c r="A1885" s="1" t="str">
        <v>BioLegend</v>
      </c>
      <c r="B1885" s="1">
        <v>3326.3999999999996</v>
      </c>
      <c r="C1885" s="1" t="str">
        <v>EED117806</v>
      </c>
      <c r="D1885" s="2">
        <v>45870</v>
      </c>
      <c r="E1885" s="2">
        <v>45875</v>
      </c>
      <c r="F1885" s="1">
        <v>427401</v>
      </c>
      <c r="G1885" s="1">
        <v>2</v>
      </c>
      <c r="H1885" s="1">
        <v>2</v>
      </c>
      <c r="I1885" s="1">
        <v>0</v>
      </c>
      <c r="J1885" s="1" t="str">
        <v>BANGALORE</v>
      </c>
      <c r="K1885" s="1">
        <v>0</v>
      </c>
      <c r="L1885" s="1"/>
      <c r="M1885" s="1">
        <f t="shared" si="87"/>
        <v>6652.7999999999993</v>
      </c>
      <c r="N1885" s="1">
        <f t="shared" si="88"/>
        <v>6652.7999999999993</v>
      </c>
      <c r="O1885" s="1">
        <f t="shared" si="89"/>
        <v>0</v>
      </c>
    </row>
    <row r="1886" spans="1:15" x14ac:dyDescent="0.25">
      <c r="A1886" s="1" t="str">
        <v>BioLegend</v>
      </c>
      <c r="B1886" s="1">
        <v>13552</v>
      </c>
      <c r="C1886" s="1" t="str">
        <v>EED117806</v>
      </c>
      <c r="D1886" s="2">
        <v>45870</v>
      </c>
      <c r="E1886" s="2">
        <v>45875</v>
      </c>
      <c r="F1886" s="1">
        <v>503808</v>
      </c>
      <c r="G1886" s="1">
        <v>2</v>
      </c>
      <c r="H1886" s="1">
        <v>2</v>
      </c>
      <c r="I1886" s="1">
        <v>0</v>
      </c>
      <c r="J1886" s="1" t="str">
        <v>Hyderabad</v>
      </c>
      <c r="K1886" s="1">
        <v>0</v>
      </c>
      <c r="L1886" s="1"/>
      <c r="M1886" s="1">
        <f t="shared" si="87"/>
        <v>27104</v>
      </c>
      <c r="N1886" s="1">
        <f t="shared" si="88"/>
        <v>27104</v>
      </c>
      <c r="O1886" s="1">
        <f t="shared" si="89"/>
        <v>0</v>
      </c>
    </row>
    <row r="1887" spans="1:15" x14ac:dyDescent="0.25">
      <c r="A1887" s="1" t="str">
        <v>BioLegend</v>
      </c>
      <c r="B1887" s="1">
        <v>6098.4</v>
      </c>
      <c r="C1887" s="1" t="str">
        <v>EED117806</v>
      </c>
      <c r="D1887" s="2">
        <v>45870</v>
      </c>
      <c r="E1887" s="2">
        <v>45875</v>
      </c>
      <c r="F1887" s="1">
        <v>505806</v>
      </c>
      <c r="G1887" s="1">
        <v>1</v>
      </c>
      <c r="H1887" s="1">
        <v>1</v>
      </c>
      <c r="I1887" s="1">
        <v>0</v>
      </c>
      <c r="J1887" s="1" t="str">
        <v>Chandigarh</v>
      </c>
      <c r="K1887" s="1">
        <v>0</v>
      </c>
      <c r="L1887" s="1"/>
      <c r="M1887" s="1">
        <f t="shared" si="87"/>
        <v>6098.4</v>
      </c>
      <c r="N1887" s="1">
        <f t="shared" si="88"/>
        <v>6098.4</v>
      </c>
      <c r="O1887" s="1">
        <f t="shared" si="89"/>
        <v>0</v>
      </c>
    </row>
    <row r="1888" spans="1:15" x14ac:dyDescent="0.25">
      <c r="A1888" s="1" t="str">
        <v>BioLegend</v>
      </c>
      <c r="B1888" s="1">
        <v>15523.2</v>
      </c>
      <c r="C1888" s="1" t="str">
        <v>EED117806</v>
      </c>
      <c r="D1888" s="2">
        <v>45870</v>
      </c>
      <c r="E1888" s="2">
        <v>45875</v>
      </c>
      <c r="F1888" s="1">
        <v>505814</v>
      </c>
      <c r="G1888" s="1">
        <v>2</v>
      </c>
      <c r="H1888" s="1">
        <v>2</v>
      </c>
      <c r="I1888" s="1">
        <v>0</v>
      </c>
      <c r="J1888" s="1" t="str">
        <v>Hyderabad</v>
      </c>
      <c r="K1888" s="1">
        <v>0</v>
      </c>
      <c r="L1888" s="1"/>
      <c r="M1888" s="1">
        <f t="shared" si="87"/>
        <v>31046.400000000001</v>
      </c>
      <c r="N1888" s="1">
        <f t="shared" si="88"/>
        <v>31046.400000000001</v>
      </c>
      <c r="O1888" s="1">
        <f t="shared" si="89"/>
        <v>0</v>
      </c>
    </row>
    <row r="1889" spans="1:15" x14ac:dyDescent="0.25">
      <c r="A1889" s="1" t="str">
        <v>BioLegend</v>
      </c>
      <c r="B1889" s="1">
        <v>16508.8</v>
      </c>
      <c r="C1889" s="1" t="str">
        <v>EED117806</v>
      </c>
      <c r="D1889" s="2">
        <v>45870</v>
      </c>
      <c r="E1889" s="2">
        <v>45875</v>
      </c>
      <c r="F1889" s="1">
        <v>506313</v>
      </c>
      <c r="G1889" s="1">
        <v>2</v>
      </c>
      <c r="H1889" s="1">
        <v>2</v>
      </c>
      <c r="I1889" s="1">
        <v>0</v>
      </c>
      <c r="J1889" s="1" t="str">
        <v>Hyderabad</v>
      </c>
      <c r="K1889" s="1">
        <v>0</v>
      </c>
      <c r="L1889" s="1"/>
      <c r="M1889" s="1">
        <f t="shared" si="87"/>
        <v>33017.599999999999</v>
      </c>
      <c r="N1889" s="1">
        <f t="shared" si="88"/>
        <v>33017.599999999999</v>
      </c>
      <c r="O1889" s="1">
        <f t="shared" si="89"/>
        <v>0</v>
      </c>
    </row>
    <row r="1890" spans="1:15" x14ac:dyDescent="0.25">
      <c r="A1890" s="1" t="str">
        <v>BioLegend</v>
      </c>
      <c r="B1890" s="1">
        <v>8254.4</v>
      </c>
      <c r="C1890" s="1" t="str">
        <v>EED117806</v>
      </c>
      <c r="D1890" s="2">
        <v>45870</v>
      </c>
      <c r="E1890" s="2">
        <v>45875</v>
      </c>
      <c r="F1890" s="1">
        <v>128007</v>
      </c>
      <c r="G1890" s="1">
        <v>1</v>
      </c>
      <c r="H1890" s="1">
        <v>1</v>
      </c>
      <c r="I1890" s="1">
        <v>0</v>
      </c>
      <c r="J1890" s="1" t="str">
        <v>Hyderabad</v>
      </c>
      <c r="K1890" s="1">
        <v>0</v>
      </c>
      <c r="L1890" s="1"/>
      <c r="M1890" s="1">
        <f t="shared" si="87"/>
        <v>8254.4</v>
      </c>
      <c r="N1890" s="1">
        <f t="shared" si="88"/>
        <v>8254.4</v>
      </c>
      <c r="O1890" s="1">
        <f t="shared" si="89"/>
        <v>0</v>
      </c>
    </row>
    <row r="1891" spans="1:15" x14ac:dyDescent="0.25">
      <c r="A1891" s="1" t="str">
        <v>BioLegend</v>
      </c>
      <c r="B1891" s="1">
        <v>13736.8</v>
      </c>
      <c r="C1891" s="1" t="str">
        <v>EED117806</v>
      </c>
      <c r="D1891" s="2">
        <v>45870</v>
      </c>
      <c r="E1891" s="2">
        <v>45875</v>
      </c>
      <c r="F1891" s="1">
        <v>591202</v>
      </c>
      <c r="G1891" s="1">
        <v>2</v>
      </c>
      <c r="H1891" s="1">
        <v>2</v>
      </c>
      <c r="I1891" s="1">
        <v>0</v>
      </c>
      <c r="J1891" s="1" t="str">
        <v>Hyderabad</v>
      </c>
      <c r="K1891" s="1">
        <v>0</v>
      </c>
      <c r="L1891" s="1"/>
      <c r="M1891" s="1">
        <f t="shared" si="87"/>
        <v>27473.599999999999</v>
      </c>
      <c r="N1891" s="1">
        <f t="shared" si="88"/>
        <v>27473.599999999999</v>
      </c>
      <c r="O1891" s="1">
        <f t="shared" si="89"/>
        <v>0</v>
      </c>
    </row>
    <row r="1892" spans="1:15" x14ac:dyDescent="0.25">
      <c r="A1892" s="1" t="str">
        <v>BioLegend</v>
      </c>
      <c r="B1892" s="1">
        <v>12738</v>
      </c>
      <c r="C1892" s="1" t="str">
        <v>EED117806</v>
      </c>
      <c r="D1892" s="2">
        <v>45870</v>
      </c>
      <c r="E1892" s="2">
        <v>45875</v>
      </c>
      <c r="F1892" s="1">
        <v>362533</v>
      </c>
      <c r="G1892" s="1">
        <v>2</v>
      </c>
      <c r="H1892" s="1">
        <v>2</v>
      </c>
      <c r="I1892" s="1">
        <v>0</v>
      </c>
      <c r="J1892" s="1" t="str">
        <v>Delhi</v>
      </c>
      <c r="K1892" s="1">
        <v>0</v>
      </c>
      <c r="L1892" s="1"/>
      <c r="M1892" s="1">
        <f t="shared" si="87"/>
        <v>25476</v>
      </c>
      <c r="N1892" s="1">
        <f t="shared" si="88"/>
        <v>25476</v>
      </c>
      <c r="O1892" s="1">
        <f t="shared" si="89"/>
        <v>0</v>
      </c>
    </row>
    <row r="1893" spans="1:15" x14ac:dyDescent="0.25">
      <c r="A1893" s="1" t="str">
        <v>BioLegend</v>
      </c>
      <c r="B1893" s="1">
        <v>7946.4</v>
      </c>
      <c r="C1893" s="1" t="str">
        <v>EED117806</v>
      </c>
      <c r="D1893" s="2">
        <v>45870</v>
      </c>
      <c r="E1893" s="2">
        <v>45875</v>
      </c>
      <c r="F1893" s="1">
        <v>646403</v>
      </c>
      <c r="G1893" s="1">
        <v>1</v>
      </c>
      <c r="H1893" s="1">
        <v>1</v>
      </c>
      <c r="I1893" s="1">
        <v>0</v>
      </c>
      <c r="J1893" s="1" t="str">
        <v>Chandigarh</v>
      </c>
      <c r="K1893" s="1">
        <v>0</v>
      </c>
      <c r="L1893" s="1"/>
      <c r="M1893" s="1">
        <f t="shared" si="87"/>
        <v>7946.4</v>
      </c>
      <c r="N1893" s="1">
        <f t="shared" si="88"/>
        <v>7946.4</v>
      </c>
      <c r="O1893" s="1">
        <f t="shared" si="89"/>
        <v>0</v>
      </c>
    </row>
    <row r="1894" spans="1:15" x14ac:dyDescent="0.25">
      <c r="A1894" s="1" t="str">
        <v>BioLegend</v>
      </c>
      <c r="B1894" s="1">
        <v>23100</v>
      </c>
      <c r="C1894" s="1" t="str">
        <v>EED117806</v>
      </c>
      <c r="D1894" s="2">
        <v>45870</v>
      </c>
      <c r="E1894" s="2">
        <v>45875</v>
      </c>
      <c r="F1894" s="1">
        <v>666052</v>
      </c>
      <c r="G1894" s="1">
        <v>1</v>
      </c>
      <c r="H1894" s="1">
        <v>1</v>
      </c>
      <c r="I1894" s="1">
        <v>0</v>
      </c>
      <c r="J1894" s="1" t="str">
        <v>Chandigarh</v>
      </c>
      <c r="K1894" s="1">
        <v>0</v>
      </c>
      <c r="L1894" s="1"/>
      <c r="M1894" s="1">
        <f t="shared" si="87"/>
        <v>23100</v>
      </c>
      <c r="N1894" s="1">
        <f t="shared" si="88"/>
        <v>23100</v>
      </c>
      <c r="O1894" s="1">
        <f t="shared" si="89"/>
        <v>0</v>
      </c>
    </row>
    <row r="1895" spans="1:15" x14ac:dyDescent="0.25">
      <c r="A1895" s="1" t="str">
        <v>BioLegend</v>
      </c>
      <c r="B1895" s="1">
        <v>13464</v>
      </c>
      <c r="C1895" s="1" t="str">
        <v>EED117806</v>
      </c>
      <c r="D1895" s="2">
        <v>45870</v>
      </c>
      <c r="E1895" s="2">
        <v>45875</v>
      </c>
      <c r="F1895" s="1">
        <v>141717</v>
      </c>
      <c r="G1895" s="1">
        <v>1</v>
      </c>
      <c r="H1895" s="1">
        <v>1</v>
      </c>
      <c r="I1895" s="1">
        <v>0</v>
      </c>
      <c r="J1895" s="1" t="str">
        <v>Hyderabad</v>
      </c>
      <c r="K1895" s="1">
        <v>0</v>
      </c>
      <c r="L1895" s="1"/>
      <c r="M1895" s="1">
        <f t="shared" si="87"/>
        <v>13464</v>
      </c>
      <c r="N1895" s="1">
        <f t="shared" si="88"/>
        <v>13464</v>
      </c>
      <c r="O1895" s="1">
        <f t="shared" si="89"/>
        <v>0</v>
      </c>
    </row>
    <row r="1896" spans="1:15" x14ac:dyDescent="0.25">
      <c r="A1896" s="1" t="str">
        <v>BioLegend</v>
      </c>
      <c r="B1896" s="1">
        <v>19527.2</v>
      </c>
      <c r="C1896" s="1" t="str">
        <v>EED117806</v>
      </c>
      <c r="D1896" s="2">
        <v>45870</v>
      </c>
      <c r="E1896" s="2">
        <v>45875</v>
      </c>
      <c r="F1896" s="1">
        <v>512202</v>
      </c>
      <c r="G1896" s="1">
        <v>1</v>
      </c>
      <c r="H1896" s="1">
        <v>1</v>
      </c>
      <c r="I1896" s="1">
        <v>0</v>
      </c>
      <c r="J1896" s="1" t="str">
        <v>Hyderabad</v>
      </c>
      <c r="K1896" s="1">
        <v>0</v>
      </c>
      <c r="L1896" s="1"/>
      <c r="M1896" s="1">
        <f t="shared" si="87"/>
        <v>19527.2</v>
      </c>
      <c r="N1896" s="1">
        <f t="shared" si="88"/>
        <v>19527.2</v>
      </c>
      <c r="O1896" s="1">
        <f t="shared" si="89"/>
        <v>0</v>
      </c>
    </row>
    <row r="1897" spans="1:15" x14ac:dyDescent="0.25">
      <c r="A1897" s="1" t="str">
        <v>BioLegend</v>
      </c>
      <c r="B1897" s="1">
        <v>5482.4</v>
      </c>
      <c r="C1897" s="1" t="str">
        <v>EED117806</v>
      </c>
      <c r="D1897" s="2">
        <v>45870</v>
      </c>
      <c r="E1897" s="2">
        <v>45875</v>
      </c>
      <c r="F1897" s="1">
        <v>770002</v>
      </c>
      <c r="G1897" s="1">
        <v>1</v>
      </c>
      <c r="H1897" s="1">
        <v>1</v>
      </c>
      <c r="I1897" s="1">
        <v>0</v>
      </c>
      <c r="J1897" s="1" t="str">
        <v>Banglore</v>
      </c>
      <c r="K1897" s="1">
        <v>0</v>
      </c>
      <c r="L1897" s="1"/>
      <c r="M1897" s="1">
        <f t="shared" si="87"/>
        <v>5482.4</v>
      </c>
      <c r="N1897" s="1">
        <f t="shared" si="88"/>
        <v>5482.4</v>
      </c>
      <c r="O1897" s="1">
        <f t="shared" si="89"/>
        <v>0</v>
      </c>
    </row>
    <row r="1898" spans="1:15" x14ac:dyDescent="0.25">
      <c r="A1898" s="1" t="str">
        <v>BioLegend</v>
      </c>
      <c r="B1898" s="1">
        <v>9055.2000000000007</v>
      </c>
      <c r="C1898" s="1" t="str">
        <v>EED117806</v>
      </c>
      <c r="D1898" s="2">
        <v>45870</v>
      </c>
      <c r="E1898" s="2">
        <v>45875</v>
      </c>
      <c r="F1898" s="1">
        <v>752802</v>
      </c>
      <c r="G1898" s="1">
        <v>2</v>
      </c>
      <c r="H1898" s="1">
        <v>2</v>
      </c>
      <c r="I1898" s="1">
        <v>0</v>
      </c>
      <c r="J1898" s="1" t="str">
        <v>Hyderabad</v>
      </c>
      <c r="K1898" s="1">
        <v>0</v>
      </c>
      <c r="L1898" s="1"/>
      <c r="M1898" s="1">
        <f t="shared" si="87"/>
        <v>18110.400000000001</v>
      </c>
      <c r="N1898" s="1">
        <f t="shared" si="88"/>
        <v>18110.400000000001</v>
      </c>
      <c r="O1898" s="1">
        <f t="shared" si="89"/>
        <v>0</v>
      </c>
    </row>
    <row r="1899" spans="1:15" x14ac:dyDescent="0.25">
      <c r="A1899" s="1" t="str">
        <v>BioLegend</v>
      </c>
      <c r="B1899" s="1">
        <v>5482.4</v>
      </c>
      <c r="C1899" s="1" t="str">
        <v>EED117806</v>
      </c>
      <c r="D1899" s="2">
        <v>45870</v>
      </c>
      <c r="E1899" s="2">
        <v>45875</v>
      </c>
      <c r="F1899" s="1">
        <v>844302</v>
      </c>
      <c r="G1899" s="1">
        <v>1</v>
      </c>
      <c r="H1899" s="1">
        <v>1</v>
      </c>
      <c r="I1899" s="1">
        <v>0</v>
      </c>
      <c r="J1899" s="1" t="str">
        <v>Delhi</v>
      </c>
      <c r="K1899" s="1">
        <v>0</v>
      </c>
      <c r="L1899" s="1"/>
      <c r="M1899" s="1">
        <f t="shared" si="87"/>
        <v>5482.4</v>
      </c>
      <c r="N1899" s="1">
        <f t="shared" si="88"/>
        <v>5482.4</v>
      </c>
      <c r="O1899" s="1">
        <f t="shared" si="89"/>
        <v>0</v>
      </c>
    </row>
    <row r="1900" spans="1:15" x14ac:dyDescent="0.25">
      <c r="A1900" s="1" t="str">
        <v>BioLegend</v>
      </c>
      <c r="B1900" s="1">
        <v>134640</v>
      </c>
      <c r="C1900" s="1" t="str">
        <v>EED117806</v>
      </c>
      <c r="D1900" s="2">
        <v>45870</v>
      </c>
      <c r="E1900" s="2">
        <v>45875</v>
      </c>
      <c r="F1900" s="1">
        <v>900007707</v>
      </c>
      <c r="G1900" s="1">
        <v>2</v>
      </c>
      <c r="H1900" s="1">
        <v>2</v>
      </c>
      <c r="I1900" s="1">
        <v>0</v>
      </c>
      <c r="J1900" s="1" t="str">
        <v>CHENNAI</v>
      </c>
      <c r="K1900" s="1">
        <v>0</v>
      </c>
      <c r="L1900" s="1"/>
      <c r="M1900" s="1">
        <f t="shared" si="87"/>
        <v>269280</v>
      </c>
      <c r="N1900" s="1">
        <f t="shared" si="88"/>
        <v>269280</v>
      </c>
      <c r="O1900" s="1">
        <f t="shared" si="89"/>
        <v>0</v>
      </c>
    </row>
    <row r="1901" spans="1:15" x14ac:dyDescent="0.25">
      <c r="A1901" s="1" t="str">
        <v>Sartorius</v>
      </c>
      <c r="B1901" s="1">
        <v>16000</v>
      </c>
      <c r="C1901" s="1" t="str">
        <v>251519301838</v>
      </c>
      <c r="D1901" s="2">
        <v>45869</v>
      </c>
      <c r="E1901" s="2">
        <v>45875</v>
      </c>
      <c r="F1901" s="1" t="str">
        <v>VS0102</v>
      </c>
      <c r="G1901" s="1">
        <v>1</v>
      </c>
      <c r="H1901" s="1">
        <v>1</v>
      </c>
      <c r="I1901" s="1">
        <v>0</v>
      </c>
      <c r="J1901" s="1" t="e">
        <v>#N/A</v>
      </c>
      <c r="K1901" s="1">
        <v>0</v>
      </c>
      <c r="L1901" s="1"/>
      <c r="M1901" s="1">
        <f t="shared" si="87"/>
        <v>16000</v>
      </c>
      <c r="N1901" s="1">
        <f t="shared" si="88"/>
        <v>16000</v>
      </c>
      <c r="O1901" s="1">
        <f t="shared" si="89"/>
        <v>0</v>
      </c>
    </row>
    <row r="1902" spans="1:15" x14ac:dyDescent="0.25">
      <c r="A1902" s="1" t="str">
        <v>Hoefer</v>
      </c>
      <c r="B1902" s="1">
        <v>51480</v>
      </c>
      <c r="C1902" s="1" t="str">
        <v>QBYSD250705</v>
      </c>
      <c r="D1902" s="2">
        <v>45867</v>
      </c>
      <c r="E1902" s="2">
        <v>45876</v>
      </c>
      <c r="F1902" s="1" t="str">
        <v>SE260-10A-75</v>
      </c>
      <c r="G1902" s="1">
        <v>1</v>
      </c>
      <c r="H1902" s="1">
        <v>1</v>
      </c>
      <c r="I1902" s="1">
        <v>0</v>
      </c>
      <c r="J1902" s="1" t="str">
        <v>Delhi</v>
      </c>
      <c r="K1902" s="1">
        <v>0</v>
      </c>
      <c r="L1902" s="1"/>
      <c r="M1902" s="1">
        <f t="shared" si="87"/>
        <v>51480</v>
      </c>
      <c r="N1902" s="1">
        <f t="shared" si="88"/>
        <v>51480</v>
      </c>
      <c r="O1902" s="1">
        <f t="shared" si="89"/>
        <v>0</v>
      </c>
    </row>
    <row r="1903" spans="1:15" x14ac:dyDescent="0.25">
      <c r="A1903" s="1" t="str">
        <v>BioLegend</v>
      </c>
      <c r="B1903" s="1">
        <v>134640</v>
      </c>
      <c r="C1903" s="1" t="str">
        <v>RETURN FROM Apollo chennai</v>
      </c>
      <c r="D1903" s="2">
        <v>45877</v>
      </c>
      <c r="E1903" s="2">
        <v>45877</v>
      </c>
      <c r="F1903" s="1">
        <v>900007707</v>
      </c>
      <c r="G1903" s="1">
        <v>1</v>
      </c>
      <c r="H1903" s="1">
        <v>1</v>
      </c>
      <c r="I1903" s="1">
        <v>0</v>
      </c>
      <c r="J1903" s="1" t="str">
        <v>CHENNAI</v>
      </c>
      <c r="K1903" s="1">
        <v>0</v>
      </c>
      <c r="L1903" s="1"/>
      <c r="M1903" s="1">
        <f t="shared" si="87"/>
        <v>134640</v>
      </c>
      <c r="N1903" s="1">
        <f t="shared" si="88"/>
        <v>134640</v>
      </c>
      <c r="O1903" s="1">
        <f t="shared" si="89"/>
        <v>0</v>
      </c>
    </row>
    <row r="1904" spans="1:15" x14ac:dyDescent="0.25">
      <c r="A1904" s="1" t="str">
        <v>BioLegend</v>
      </c>
      <c r="B1904" s="1">
        <v>134640</v>
      </c>
      <c r="C1904" s="1" t="str">
        <v>RETURN FROM Apollo chennai</v>
      </c>
      <c r="D1904" s="2">
        <v>45877</v>
      </c>
      <c r="E1904" s="2">
        <v>45877</v>
      </c>
      <c r="F1904" s="1">
        <v>900007707</v>
      </c>
      <c r="G1904" s="1">
        <v>1</v>
      </c>
      <c r="H1904" s="1">
        <v>0</v>
      </c>
      <c r="I1904" s="1">
        <v>1</v>
      </c>
      <c r="J1904" s="1" t="str">
        <v>CHENNAI</v>
      </c>
      <c r="K1904" s="1" t="str">
        <v>Pending Purchase Order</v>
      </c>
      <c r="L1904" s="1"/>
      <c r="M1904" s="1">
        <f t="shared" si="87"/>
        <v>134640</v>
      </c>
      <c r="N1904" s="1">
        <f t="shared" si="88"/>
        <v>0</v>
      </c>
      <c r="O1904" s="1">
        <f t="shared" si="89"/>
        <v>134640</v>
      </c>
    </row>
    <row r="1905" spans="1:15" x14ac:dyDescent="0.25">
      <c r="A1905" s="1" t="str">
        <v>Boster</v>
      </c>
      <c r="B1905" s="1">
        <v>22792</v>
      </c>
      <c r="C1905" s="1">
        <v>65830</v>
      </c>
      <c r="D1905" s="2">
        <v>45876</v>
      </c>
      <c r="E1905" s="2">
        <v>45880</v>
      </c>
      <c r="F1905" s="1" t="str">
        <v>M00202S232</v>
      </c>
      <c r="G1905" s="1">
        <v>2</v>
      </c>
      <c r="H1905" s="1">
        <v>2</v>
      </c>
      <c r="I1905" s="1">
        <v>0</v>
      </c>
      <c r="J1905" s="1" t="str">
        <v>Banglore</v>
      </c>
      <c r="K1905" s="1">
        <v>0</v>
      </c>
      <c r="L1905" s="1"/>
      <c r="M1905" s="1">
        <f t="shared" si="87"/>
        <v>45584</v>
      </c>
      <c r="N1905" s="1">
        <f t="shared" si="88"/>
        <v>45584</v>
      </c>
      <c r="O1905" s="1">
        <f t="shared" si="89"/>
        <v>0</v>
      </c>
    </row>
    <row r="1906" spans="1:15" x14ac:dyDescent="0.25">
      <c r="A1906" s="1" t="str">
        <v>BioXcell</v>
      </c>
      <c r="B1906" s="1">
        <v>35933.919999999998</v>
      </c>
      <c r="C1906" s="1">
        <v>177075</v>
      </c>
      <c r="D1906" s="2">
        <v>45876</v>
      </c>
      <c r="E1906" s="2">
        <v>45881</v>
      </c>
      <c r="F1906" s="1" t="str">
        <v>BE0146</v>
      </c>
      <c r="G1906" s="1">
        <v>1</v>
      </c>
      <c r="H1906" s="1">
        <v>1</v>
      </c>
      <c r="I1906" s="1">
        <v>0</v>
      </c>
      <c r="J1906" s="1" t="str">
        <v>Lucknow</v>
      </c>
      <c r="K1906" s="1">
        <v>0</v>
      </c>
      <c r="L1906" s="1"/>
      <c r="M1906" s="1">
        <f t="shared" si="87"/>
        <v>35933.919999999998</v>
      </c>
      <c r="N1906" s="1">
        <f t="shared" si="88"/>
        <v>35933.919999999998</v>
      </c>
      <c r="O1906" s="1">
        <f t="shared" si="89"/>
        <v>0</v>
      </c>
    </row>
    <row r="1907" spans="1:15" x14ac:dyDescent="0.25">
      <c r="A1907" s="1" t="str">
        <v>BioXcell</v>
      </c>
      <c r="B1907" s="1">
        <v>32853.040000000001</v>
      </c>
      <c r="C1907" s="1">
        <v>177075</v>
      </c>
      <c r="D1907" s="2">
        <v>45876</v>
      </c>
      <c r="E1907" s="2">
        <v>45881</v>
      </c>
      <c r="F1907" s="1" t="str">
        <v>BE0297</v>
      </c>
      <c r="G1907" s="1">
        <v>2</v>
      </c>
      <c r="H1907" s="1">
        <v>2</v>
      </c>
      <c r="I1907" s="1">
        <v>0</v>
      </c>
      <c r="J1907" s="1" t="str">
        <v>Banglore</v>
      </c>
      <c r="K1907" s="1">
        <v>0</v>
      </c>
      <c r="L1907" s="1"/>
      <c r="M1907" s="1">
        <f t="shared" si="87"/>
        <v>65706.080000000002</v>
      </c>
      <c r="N1907" s="1">
        <f t="shared" si="88"/>
        <v>65706.080000000002</v>
      </c>
      <c r="O1907" s="1">
        <f t="shared" si="89"/>
        <v>0</v>
      </c>
    </row>
    <row r="1908" spans="1:15" x14ac:dyDescent="0.25">
      <c r="A1908" s="1" t="str">
        <v>TOPCLASS ENTERPRISES</v>
      </c>
      <c r="B1908" s="1">
        <v>15540</v>
      </c>
      <c r="C1908" s="1" t="str">
        <v>TPC/25-26/00333</v>
      </c>
      <c r="D1908" s="2">
        <v>45870</v>
      </c>
      <c r="E1908" s="2">
        <v>45881</v>
      </c>
      <c r="F1908" s="1" t="str">
        <v>S1714</v>
      </c>
      <c r="G1908" s="1">
        <v>1</v>
      </c>
      <c r="H1908" s="1">
        <v>1</v>
      </c>
      <c r="I1908" s="1">
        <v>0</v>
      </c>
      <c r="J1908" s="1" t="str">
        <v>Banglore</v>
      </c>
      <c r="K1908" s="1">
        <v>0</v>
      </c>
      <c r="L1908" s="1"/>
      <c r="M1908" s="1">
        <f t="shared" si="87"/>
        <v>15540</v>
      </c>
      <c r="N1908" s="1">
        <f t="shared" si="88"/>
        <v>15540</v>
      </c>
      <c r="O1908" s="1">
        <f t="shared" si="89"/>
        <v>0</v>
      </c>
    </row>
    <row r="1909" spans="1:15" x14ac:dyDescent="0.25">
      <c r="A1909" s="1" t="str">
        <v>Mp Bio</v>
      </c>
      <c r="B1909" s="1">
        <v>13825</v>
      </c>
      <c r="C1909" s="1" t="str">
        <v>MP/L2526/223</v>
      </c>
      <c r="D1909" s="2">
        <v>45877</v>
      </c>
      <c r="E1909" s="2">
        <v>45883</v>
      </c>
      <c r="F1909" s="1" t="str">
        <v>04800803</v>
      </c>
      <c r="G1909" s="1">
        <v>2</v>
      </c>
      <c r="H1909" s="1">
        <v>2</v>
      </c>
      <c r="I1909" s="1">
        <v>0</v>
      </c>
      <c r="J1909" s="1" t="str">
        <v>Delhi</v>
      </c>
      <c r="K1909" s="1">
        <v>0</v>
      </c>
      <c r="L1909" s="1"/>
      <c r="M1909" s="1">
        <f t="shared" si="87"/>
        <v>27650</v>
      </c>
      <c r="N1909" s="1">
        <f t="shared" si="88"/>
        <v>27650</v>
      </c>
      <c r="O1909" s="1">
        <f t="shared" si="89"/>
        <v>0</v>
      </c>
    </row>
    <row r="1910" spans="1:15" x14ac:dyDescent="0.25">
      <c r="A1910" s="1" t="str">
        <v>Mp Bio</v>
      </c>
      <c r="B1910" s="1">
        <v>6675</v>
      </c>
      <c r="C1910" s="1" t="str">
        <v>MP/L2526/223</v>
      </c>
      <c r="D1910" s="2">
        <v>45877</v>
      </c>
      <c r="E1910" s="2">
        <v>45883</v>
      </c>
      <c r="F1910" s="1">
        <v>116913100</v>
      </c>
      <c r="G1910" s="1">
        <v>1</v>
      </c>
      <c r="H1910" s="1">
        <v>1</v>
      </c>
      <c r="I1910" s="1">
        <v>0</v>
      </c>
      <c r="J1910" s="1" t="str">
        <v>Delhi</v>
      </c>
      <c r="K1910" s="1">
        <v>0</v>
      </c>
      <c r="L1910" s="1"/>
      <c r="M1910" s="1">
        <f t="shared" si="87"/>
        <v>6675</v>
      </c>
      <c r="N1910" s="1">
        <f t="shared" si="88"/>
        <v>6675</v>
      </c>
      <c r="O1910" s="1">
        <f t="shared" si="89"/>
        <v>0</v>
      </c>
    </row>
    <row r="1911" spans="1:15" x14ac:dyDescent="0.25">
      <c r="A1911" s="1" t="str">
        <v>Mp Bio</v>
      </c>
      <c r="B1911" s="1">
        <v>6457.19</v>
      </c>
      <c r="C1911" s="1" t="str">
        <v>MP/LS/25-26/1015</v>
      </c>
      <c r="D1911" s="2">
        <v>45877</v>
      </c>
      <c r="E1911" s="2">
        <v>45883</v>
      </c>
      <c r="F1911" s="1">
        <v>114025022</v>
      </c>
      <c r="G1911" s="1">
        <v>1</v>
      </c>
      <c r="H1911" s="1">
        <v>1</v>
      </c>
      <c r="I1911" s="1">
        <v>0</v>
      </c>
      <c r="J1911" s="1" t="str">
        <v>Delhi</v>
      </c>
      <c r="K1911" s="1">
        <v>0</v>
      </c>
      <c r="L1911" s="1"/>
      <c r="M1911" s="1">
        <f t="shared" si="87"/>
        <v>6457.19</v>
      </c>
      <c r="N1911" s="1">
        <f t="shared" si="88"/>
        <v>6457.19</v>
      </c>
      <c r="O1911" s="1">
        <f t="shared" si="89"/>
        <v>0</v>
      </c>
    </row>
    <row r="1912" spans="1:15" x14ac:dyDescent="0.25">
      <c r="A1912" s="1" t="str">
        <v>Mp Bio</v>
      </c>
      <c r="B1912" s="1">
        <v>4491.2299999999996</v>
      </c>
      <c r="C1912" s="1" t="str">
        <v>MP/LS/25-26/1015</v>
      </c>
      <c r="D1912" s="2">
        <v>45877</v>
      </c>
      <c r="E1912" s="2">
        <v>45883</v>
      </c>
      <c r="F1912" s="1" t="str">
        <v>0210064710</v>
      </c>
      <c r="G1912" s="1">
        <v>1</v>
      </c>
      <c r="H1912" s="1">
        <v>1</v>
      </c>
      <c r="I1912" s="1">
        <v>0</v>
      </c>
      <c r="J1912" s="1" t="str">
        <v>Delhi</v>
      </c>
      <c r="K1912" s="1" t="str">
        <v>Stock</v>
      </c>
      <c r="L1912" s="1"/>
      <c r="M1912" s="1">
        <f t="shared" si="87"/>
        <v>4491.2299999999996</v>
      </c>
      <c r="N1912" s="1">
        <f t="shared" si="88"/>
        <v>4491.2299999999996</v>
      </c>
      <c r="O1912" s="1">
        <f t="shared" si="89"/>
        <v>0</v>
      </c>
    </row>
    <row r="1913" spans="1:15" x14ac:dyDescent="0.25">
      <c r="A1913" s="1" t="str">
        <v>Sartorius</v>
      </c>
      <c r="B1913" s="1">
        <v>2390</v>
      </c>
      <c r="C1913" s="1" t="str">
        <v>251519301930</v>
      </c>
      <c r="D1913" s="2">
        <v>45877</v>
      </c>
      <c r="E1913" s="2">
        <v>45883</v>
      </c>
      <c r="F1913" s="1">
        <v>16532</v>
      </c>
      <c r="G1913" s="1">
        <v>18</v>
      </c>
      <c r="H1913" s="1">
        <v>0</v>
      </c>
      <c r="I1913" s="1">
        <v>18</v>
      </c>
      <c r="J1913" s="1" t="str">
        <v>STOCK</v>
      </c>
      <c r="K1913" s="1" t="str">
        <v>Stock</v>
      </c>
      <c r="L1913" s="1"/>
      <c r="M1913" s="1">
        <f t="shared" si="87"/>
        <v>43020</v>
      </c>
      <c r="N1913" s="1">
        <f t="shared" si="88"/>
        <v>0</v>
      </c>
      <c r="O1913" s="1">
        <f t="shared" si="89"/>
        <v>43020</v>
      </c>
    </row>
    <row r="1914" spans="1:15" x14ac:dyDescent="0.25">
      <c r="A1914" s="1" t="str">
        <v>Sartorius</v>
      </c>
      <c r="B1914" s="1">
        <v>2390</v>
      </c>
      <c r="C1914" s="1" t="str">
        <v>251519301930</v>
      </c>
      <c r="D1914" s="2">
        <v>45877</v>
      </c>
      <c r="E1914" s="2">
        <v>45883</v>
      </c>
      <c r="F1914" s="1">
        <v>16532</v>
      </c>
      <c r="G1914" s="1">
        <v>2</v>
      </c>
      <c r="H1914" s="1">
        <v>2</v>
      </c>
      <c r="I1914" s="1">
        <v>0</v>
      </c>
      <c r="J1914" s="1" t="str">
        <v>Delhi</v>
      </c>
      <c r="K1914" s="1">
        <v>0</v>
      </c>
      <c r="L1914" s="1"/>
      <c r="M1914" s="1">
        <f t="shared" si="87"/>
        <v>4780</v>
      </c>
      <c r="N1914" s="1">
        <f t="shared" si="88"/>
        <v>4780</v>
      </c>
      <c r="O1914" s="1">
        <f t="shared" si="89"/>
        <v>0</v>
      </c>
    </row>
    <row r="1915" spans="1:15" x14ac:dyDescent="0.25">
      <c r="A1915" s="1" t="str">
        <v>Sartorius</v>
      </c>
      <c r="B1915" s="1">
        <v>6500</v>
      </c>
      <c r="C1915" s="1" t="str">
        <v>251519301930</v>
      </c>
      <c r="D1915" s="2">
        <v>45877</v>
      </c>
      <c r="E1915" s="2">
        <v>45883</v>
      </c>
      <c r="F1915" s="1" t="str">
        <v>VS15T21</v>
      </c>
      <c r="G1915" s="1">
        <v>4</v>
      </c>
      <c r="H1915" s="1">
        <v>0</v>
      </c>
      <c r="I1915" s="1">
        <v>4</v>
      </c>
      <c r="J1915" s="1" t="str">
        <v>STOCK</v>
      </c>
      <c r="K1915" s="1" t="str">
        <v>Stock</v>
      </c>
      <c r="L1915" s="1"/>
      <c r="M1915" s="1">
        <f t="shared" si="87"/>
        <v>26000</v>
      </c>
      <c r="N1915" s="1">
        <f t="shared" si="88"/>
        <v>0</v>
      </c>
      <c r="O1915" s="1">
        <f t="shared" si="89"/>
        <v>26000</v>
      </c>
    </row>
    <row r="1916" spans="1:15" x14ac:dyDescent="0.25">
      <c r="A1916" s="1" t="str">
        <v>SUPER MO BIO</v>
      </c>
      <c r="B1916" s="1">
        <v>3020</v>
      </c>
      <c r="C1916" s="1">
        <v>5470</v>
      </c>
      <c r="D1916" s="2">
        <v>45883</v>
      </c>
      <c r="E1916" s="2">
        <v>45883</v>
      </c>
      <c r="F1916" s="1" t="str">
        <v>AD0023</v>
      </c>
      <c r="G1916" s="1">
        <v>1</v>
      </c>
      <c r="H1916" s="1">
        <v>1</v>
      </c>
      <c r="I1916" s="1">
        <v>0</v>
      </c>
      <c r="J1916" s="1" t="str">
        <v>DELHI</v>
      </c>
      <c r="K1916" s="1">
        <v>0</v>
      </c>
      <c r="L1916" s="1"/>
      <c r="M1916" s="1">
        <f t="shared" si="87"/>
        <v>3020</v>
      </c>
      <c r="N1916" s="1">
        <f t="shared" si="88"/>
        <v>3020</v>
      </c>
      <c r="O1916" s="1">
        <f t="shared" si="89"/>
        <v>0</v>
      </c>
    </row>
    <row r="1917" spans="1:15" x14ac:dyDescent="0.25">
      <c r="A1917" s="1" t="str">
        <v>ApexBio</v>
      </c>
      <c r="B1917" s="1">
        <v>3872</v>
      </c>
      <c r="C1917" s="1" t="str">
        <v>300081607, 300081606, 300081605</v>
      </c>
      <c r="D1917" s="2">
        <v>45882</v>
      </c>
      <c r="E1917" s="2">
        <v>45885</v>
      </c>
      <c r="F1917" s="1" t="str">
        <v>B1027-1000</v>
      </c>
      <c r="G1917" s="1">
        <v>2</v>
      </c>
      <c r="H1917" s="1">
        <v>2</v>
      </c>
      <c r="I1917" s="1">
        <v>0</v>
      </c>
      <c r="J1917" s="1" t="str">
        <v>Delhi</v>
      </c>
      <c r="K1917" s="1">
        <v>0</v>
      </c>
      <c r="L1917" s="1"/>
      <c r="M1917" s="1">
        <f t="shared" si="87"/>
        <v>7744</v>
      </c>
      <c r="N1917" s="1">
        <f t="shared" si="88"/>
        <v>7744</v>
      </c>
      <c r="O1917" s="1">
        <f t="shared" si="89"/>
        <v>0</v>
      </c>
    </row>
    <row r="1918" spans="1:15" x14ac:dyDescent="0.25">
      <c r="A1918" s="1" t="str">
        <v>ApexBio</v>
      </c>
      <c r="B1918" s="1">
        <v>6899.2000000000007</v>
      </c>
      <c r="C1918" s="1" t="str">
        <v>300081607, 300081606, 300081605</v>
      </c>
      <c r="D1918" s="2">
        <v>45882</v>
      </c>
      <c r="E1918" s="2">
        <v>45885</v>
      </c>
      <c r="F1918" s="1" t="str">
        <v>K4630-100</v>
      </c>
      <c r="G1918" s="1">
        <v>1</v>
      </c>
      <c r="H1918" s="1">
        <v>1</v>
      </c>
      <c r="I1918" s="1">
        <v>0</v>
      </c>
      <c r="J1918" s="1" t="str">
        <v>Vellore</v>
      </c>
      <c r="K1918" s="1">
        <v>0</v>
      </c>
      <c r="L1918" s="1"/>
      <c r="M1918" s="1">
        <f t="shared" si="87"/>
        <v>6899.2000000000007</v>
      </c>
      <c r="N1918" s="1">
        <f t="shared" si="88"/>
        <v>6899.2000000000007</v>
      </c>
      <c r="O1918" s="1">
        <f t="shared" si="89"/>
        <v>0</v>
      </c>
    </row>
    <row r="1919" spans="1:15" x14ac:dyDescent="0.25">
      <c r="A1919" s="1" t="str">
        <v>ApexBio</v>
      </c>
      <c r="B1919" s="1">
        <v>12460.8</v>
      </c>
      <c r="C1919" s="1" t="str">
        <v>300081607, 300081606, 300081605</v>
      </c>
      <c r="D1919" s="2">
        <v>45882</v>
      </c>
      <c r="E1919" s="2">
        <v>45885</v>
      </c>
      <c r="F1919" s="1" t="str">
        <v>B5455-10</v>
      </c>
      <c r="G1919" s="1">
        <v>2</v>
      </c>
      <c r="H1919" s="1">
        <v>2</v>
      </c>
      <c r="I1919" s="1">
        <v>0</v>
      </c>
      <c r="J1919" s="1" t="str">
        <v>Thane</v>
      </c>
      <c r="K1919" s="1">
        <v>0</v>
      </c>
      <c r="L1919" s="1"/>
      <c r="M1919" s="1">
        <f t="shared" si="87"/>
        <v>24921.599999999999</v>
      </c>
      <c r="N1919" s="1">
        <f t="shared" si="88"/>
        <v>24921.599999999999</v>
      </c>
      <c r="O1919" s="1">
        <f t="shared" si="89"/>
        <v>0</v>
      </c>
    </row>
    <row r="1920" spans="1:15" x14ac:dyDescent="0.25">
      <c r="A1920" s="1" t="str">
        <v>ApexBio</v>
      </c>
      <c r="B1920" s="1">
        <v>14924.8</v>
      </c>
      <c r="C1920" s="1" t="str">
        <v>300081607, 300081606, 300081605</v>
      </c>
      <c r="D1920" s="2">
        <v>45882</v>
      </c>
      <c r="E1920" s="2">
        <v>45885</v>
      </c>
      <c r="F1920" s="1" t="str">
        <v>A3516-5</v>
      </c>
      <c r="G1920" s="1">
        <v>3</v>
      </c>
      <c r="H1920" s="1">
        <v>3</v>
      </c>
      <c r="I1920" s="1">
        <v>0</v>
      </c>
      <c r="J1920" s="1" t="str">
        <v>Hyderabad</v>
      </c>
      <c r="K1920" s="1">
        <v>0</v>
      </c>
      <c r="L1920" s="1"/>
      <c r="M1920" s="1">
        <f t="shared" si="87"/>
        <v>44774.399999999994</v>
      </c>
      <c r="N1920" s="1">
        <f t="shared" si="88"/>
        <v>44774.399999999994</v>
      </c>
      <c r="O1920" s="1">
        <f t="shared" si="89"/>
        <v>0</v>
      </c>
    </row>
    <row r="1921" spans="1:15" x14ac:dyDescent="0.25">
      <c r="A1921" s="1" t="str">
        <v>BioLegend</v>
      </c>
      <c r="B1921" s="1">
        <v>3757.6000000000004</v>
      </c>
      <c r="C1921" s="1" t="str">
        <v>EED118009</v>
      </c>
      <c r="D1921" s="2">
        <v>45877</v>
      </c>
      <c r="E1921" s="2">
        <v>45885</v>
      </c>
      <c r="F1921" s="1">
        <v>100205</v>
      </c>
      <c r="G1921" s="1">
        <v>1</v>
      </c>
      <c r="H1921" s="1">
        <v>1</v>
      </c>
      <c r="I1921" s="1">
        <v>0</v>
      </c>
      <c r="J1921" s="1" t="str">
        <v>Pune</v>
      </c>
      <c r="K1921" s="1">
        <v>0</v>
      </c>
      <c r="L1921" s="1"/>
      <c r="M1921" s="1">
        <f t="shared" si="87"/>
        <v>3757.6000000000004</v>
      </c>
      <c r="N1921" s="1">
        <f t="shared" si="88"/>
        <v>3757.6000000000004</v>
      </c>
      <c r="O1921" s="1">
        <f t="shared" si="89"/>
        <v>0</v>
      </c>
    </row>
    <row r="1922" spans="1:15" x14ac:dyDescent="0.25">
      <c r="A1922" s="1" t="str">
        <v>BioLegend</v>
      </c>
      <c r="B1922" s="1">
        <v>8808.7999999999993</v>
      </c>
      <c r="C1922" s="1" t="str">
        <v>EED118009</v>
      </c>
      <c r="D1922" s="2">
        <v>45877</v>
      </c>
      <c r="E1922" s="2">
        <v>45885</v>
      </c>
      <c r="F1922" s="1">
        <v>100206</v>
      </c>
      <c r="G1922" s="1">
        <v>1</v>
      </c>
      <c r="H1922" s="1">
        <v>1</v>
      </c>
      <c r="I1922" s="1">
        <v>0</v>
      </c>
      <c r="J1922" s="1" t="str">
        <v>Hyderabad</v>
      </c>
      <c r="K1922" s="1">
        <v>0</v>
      </c>
      <c r="L1922" s="1"/>
      <c r="M1922" s="1">
        <f t="shared" si="87"/>
        <v>8808.7999999999993</v>
      </c>
      <c r="N1922" s="1">
        <f t="shared" si="88"/>
        <v>8808.7999999999993</v>
      </c>
      <c r="O1922" s="1">
        <f t="shared" si="89"/>
        <v>0</v>
      </c>
    </row>
    <row r="1923" spans="1:15" x14ac:dyDescent="0.25">
      <c r="A1923" s="1" t="str">
        <v>BioLegend</v>
      </c>
      <c r="B1923" s="1">
        <v>10102.4</v>
      </c>
      <c r="C1923" s="1" t="str">
        <v>EED118009</v>
      </c>
      <c r="D1923" s="2">
        <v>45877</v>
      </c>
      <c r="E1923" s="2">
        <v>45885</v>
      </c>
      <c r="F1923" s="1">
        <v>100340</v>
      </c>
      <c r="G1923" s="1">
        <v>1</v>
      </c>
      <c r="H1923" s="1">
        <v>1</v>
      </c>
      <c r="I1923" s="1">
        <v>0</v>
      </c>
      <c r="J1923" s="1" t="str">
        <v>Delhi</v>
      </c>
      <c r="K1923" s="1">
        <v>0</v>
      </c>
      <c r="L1923" s="1"/>
      <c r="M1923" s="1">
        <f t="shared" ref="M1923:M1986" si="90">G1923*B1923</f>
        <v>10102.4</v>
      </c>
      <c r="N1923" s="1">
        <f t="shared" ref="N1923:N1986" si="91">H1923*B1923</f>
        <v>10102.4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4435.2</v>
      </c>
      <c r="C1924" s="1" t="str">
        <v>EED118009</v>
      </c>
      <c r="D1924" s="2">
        <v>45877</v>
      </c>
      <c r="E1924" s="2">
        <v>45885</v>
      </c>
      <c r="F1924" s="1">
        <v>100408</v>
      </c>
      <c r="G1924" s="1">
        <v>1</v>
      </c>
      <c r="H1924" s="1">
        <v>1</v>
      </c>
      <c r="I1924" s="1">
        <v>0</v>
      </c>
      <c r="J1924" s="1" t="str">
        <v>Faridabad</v>
      </c>
      <c r="K1924" s="1">
        <v>0</v>
      </c>
      <c r="L1924" s="1"/>
      <c r="M1924" s="1">
        <f t="shared" si="90"/>
        <v>4435.2</v>
      </c>
      <c r="N1924" s="1">
        <f t="shared" si="91"/>
        <v>4435.2</v>
      </c>
      <c r="O1924" s="1">
        <f t="shared" si="92"/>
        <v>0</v>
      </c>
    </row>
    <row r="1925" spans="1:15" x14ac:dyDescent="0.25">
      <c r="A1925" s="1" t="str">
        <v>BioLegend</v>
      </c>
      <c r="B1925" s="1">
        <v>13244</v>
      </c>
      <c r="C1925" s="1" t="str">
        <v>EED118009</v>
      </c>
      <c r="D1925" s="2">
        <v>45877</v>
      </c>
      <c r="E1925" s="2">
        <v>45885</v>
      </c>
      <c r="F1925" s="1">
        <v>100422</v>
      </c>
      <c r="G1925" s="1">
        <v>1</v>
      </c>
      <c r="H1925" s="1">
        <v>1</v>
      </c>
      <c r="I1925" s="1">
        <v>0</v>
      </c>
      <c r="J1925" s="1" t="str">
        <v>Faridabad</v>
      </c>
      <c r="K1925" s="1">
        <v>0</v>
      </c>
      <c r="L1925" s="1"/>
      <c r="M1925" s="1">
        <f t="shared" si="90"/>
        <v>13244</v>
      </c>
      <c r="N1925" s="1">
        <f t="shared" si="91"/>
        <v>13244</v>
      </c>
      <c r="O1925" s="1">
        <f t="shared" si="92"/>
        <v>0</v>
      </c>
    </row>
    <row r="1926" spans="1:15" x14ac:dyDescent="0.25">
      <c r="A1926" s="1" t="str">
        <v>BioLegend</v>
      </c>
      <c r="B1926" s="1">
        <v>14106.400000000001</v>
      </c>
      <c r="C1926" s="1" t="str">
        <v>EED118009</v>
      </c>
      <c r="D1926" s="2">
        <v>45877</v>
      </c>
      <c r="E1926" s="2">
        <v>45885</v>
      </c>
      <c r="F1926" s="1">
        <v>100423</v>
      </c>
      <c r="G1926" s="1">
        <v>1</v>
      </c>
      <c r="H1926" s="1">
        <v>1</v>
      </c>
      <c r="I1926" s="1">
        <v>0</v>
      </c>
      <c r="J1926" s="1" t="str">
        <v>Pune</v>
      </c>
      <c r="K1926" s="1">
        <v>0</v>
      </c>
      <c r="L1926" s="1"/>
      <c r="M1926" s="1">
        <f t="shared" si="90"/>
        <v>14106.400000000001</v>
      </c>
      <c r="N1926" s="1">
        <f t="shared" si="91"/>
        <v>14106.400000000001</v>
      </c>
      <c r="O1926" s="1">
        <f t="shared" si="92"/>
        <v>0</v>
      </c>
    </row>
    <row r="1927" spans="1:15" x14ac:dyDescent="0.25">
      <c r="A1927" s="1" t="str">
        <v>BioLegend</v>
      </c>
      <c r="B1927" s="1">
        <v>17740.8</v>
      </c>
      <c r="C1927" s="1" t="str">
        <v>EED118009</v>
      </c>
      <c r="D1927" s="2">
        <v>45877</v>
      </c>
      <c r="E1927" s="2">
        <v>45885</v>
      </c>
      <c r="F1927" s="1">
        <v>100432</v>
      </c>
      <c r="G1927" s="1">
        <v>2</v>
      </c>
      <c r="H1927" s="1">
        <v>2</v>
      </c>
      <c r="I1927" s="1">
        <v>0</v>
      </c>
      <c r="J1927" s="1" t="str">
        <v>Faridabad</v>
      </c>
      <c r="K1927" s="1">
        <v>0</v>
      </c>
      <c r="L1927" s="1"/>
      <c r="M1927" s="1">
        <f t="shared" si="90"/>
        <v>35481.599999999999</v>
      </c>
      <c r="N1927" s="1">
        <f t="shared" si="91"/>
        <v>35481.599999999999</v>
      </c>
      <c r="O1927" s="1">
        <f t="shared" si="92"/>
        <v>0</v>
      </c>
    </row>
    <row r="1928" spans="1:15" x14ac:dyDescent="0.25">
      <c r="A1928" s="1" t="str">
        <v>BioLegend</v>
      </c>
      <c r="B1928" s="1">
        <v>19896.8</v>
      </c>
      <c r="C1928" s="1" t="str">
        <v>EED118009</v>
      </c>
      <c r="D1928" s="2">
        <v>45877</v>
      </c>
      <c r="E1928" s="2">
        <v>45885</v>
      </c>
      <c r="F1928" s="1">
        <v>100434</v>
      </c>
      <c r="G1928" s="1">
        <v>1</v>
      </c>
      <c r="H1928" s="1">
        <v>1</v>
      </c>
      <c r="I1928" s="1">
        <v>0</v>
      </c>
      <c r="J1928" s="1" t="str">
        <v>Hyderabad</v>
      </c>
      <c r="K1928" s="1">
        <v>0</v>
      </c>
      <c r="L1928" s="1"/>
      <c r="M1928" s="1">
        <f t="shared" si="90"/>
        <v>19896.8</v>
      </c>
      <c r="N1928" s="1">
        <f t="shared" si="91"/>
        <v>19896.8</v>
      </c>
      <c r="O1928" s="1">
        <f t="shared" si="92"/>
        <v>0</v>
      </c>
    </row>
    <row r="1929" spans="1:15" x14ac:dyDescent="0.25">
      <c r="A1929" s="1" t="str">
        <v>BioLegend</v>
      </c>
      <c r="B1929" s="1">
        <v>18084</v>
      </c>
      <c r="C1929" s="1" t="str">
        <v>EED118009</v>
      </c>
      <c r="D1929" s="2">
        <v>45877</v>
      </c>
      <c r="E1929" s="2">
        <v>45885</v>
      </c>
      <c r="F1929" s="1">
        <v>100449</v>
      </c>
      <c r="G1929" s="1">
        <v>1</v>
      </c>
      <c r="H1929" s="1">
        <v>1</v>
      </c>
      <c r="I1929" s="1">
        <v>0</v>
      </c>
      <c r="J1929" s="1" t="str">
        <v>Faridabad</v>
      </c>
      <c r="K1929" s="1">
        <v>0</v>
      </c>
      <c r="L1929" s="1"/>
      <c r="M1929" s="1">
        <f t="shared" si="90"/>
        <v>18084</v>
      </c>
      <c r="N1929" s="1">
        <f t="shared" si="91"/>
        <v>18084</v>
      </c>
      <c r="O1929" s="1">
        <f t="shared" si="92"/>
        <v>0</v>
      </c>
    </row>
    <row r="1930" spans="1:15" x14ac:dyDescent="0.25">
      <c r="A1930" s="1" t="str">
        <v>BioLegend</v>
      </c>
      <c r="B1930" s="1">
        <v>20394</v>
      </c>
      <c r="C1930" s="1" t="str">
        <v>EED118009</v>
      </c>
      <c r="D1930" s="2">
        <v>45877</v>
      </c>
      <c r="E1930" s="2">
        <v>45885</v>
      </c>
      <c r="F1930" s="1">
        <v>100451</v>
      </c>
      <c r="G1930" s="1">
        <v>1</v>
      </c>
      <c r="H1930" s="1">
        <v>1</v>
      </c>
      <c r="I1930" s="1">
        <v>0</v>
      </c>
      <c r="J1930" s="1" t="str">
        <v>Delhi</v>
      </c>
      <c r="K1930" s="1">
        <v>0</v>
      </c>
      <c r="L1930" s="1"/>
      <c r="M1930" s="1">
        <f t="shared" si="90"/>
        <v>20394</v>
      </c>
      <c r="N1930" s="1">
        <f t="shared" si="91"/>
        <v>20394</v>
      </c>
      <c r="O1930" s="1">
        <f t="shared" si="92"/>
        <v>0</v>
      </c>
    </row>
    <row r="1931" spans="1:15" x14ac:dyDescent="0.25">
      <c r="A1931" s="1" t="str">
        <v>BioLegend</v>
      </c>
      <c r="B1931" s="1">
        <v>6468</v>
      </c>
      <c r="C1931" s="1" t="str">
        <v>EED118009</v>
      </c>
      <c r="D1931" s="2">
        <v>45877</v>
      </c>
      <c r="E1931" s="2">
        <v>45885</v>
      </c>
      <c r="F1931" s="1">
        <v>100712</v>
      </c>
      <c r="G1931" s="1">
        <v>1</v>
      </c>
      <c r="H1931" s="1">
        <v>1</v>
      </c>
      <c r="I1931" s="1">
        <v>0</v>
      </c>
      <c r="J1931" s="1" t="str">
        <v>Chandigarh</v>
      </c>
      <c r="K1931" s="1">
        <v>0</v>
      </c>
      <c r="L1931" s="1"/>
      <c r="M1931" s="1">
        <f t="shared" si="90"/>
        <v>6468</v>
      </c>
      <c r="N1931" s="1">
        <f t="shared" si="91"/>
        <v>6468</v>
      </c>
      <c r="O1931" s="1">
        <f t="shared" si="92"/>
        <v>0</v>
      </c>
    </row>
    <row r="1932" spans="1:15" x14ac:dyDescent="0.25">
      <c r="A1932" s="1" t="str">
        <v>BioLegend</v>
      </c>
      <c r="B1932" s="1">
        <v>4188.8</v>
      </c>
      <c r="C1932" s="1" t="str">
        <v>EED118009</v>
      </c>
      <c r="D1932" s="2">
        <v>45877</v>
      </c>
      <c r="E1932" s="2">
        <v>45885</v>
      </c>
      <c r="F1932" s="1">
        <v>100721</v>
      </c>
      <c r="G1932" s="1">
        <v>1</v>
      </c>
      <c r="H1932" s="1">
        <v>1</v>
      </c>
      <c r="I1932" s="1">
        <v>0</v>
      </c>
      <c r="J1932" s="1" t="str">
        <v>Delhi</v>
      </c>
      <c r="K1932" s="1">
        <v>0</v>
      </c>
      <c r="L1932" s="1"/>
      <c r="M1932" s="1">
        <f t="shared" si="90"/>
        <v>4188.8</v>
      </c>
      <c r="N1932" s="1">
        <f t="shared" si="91"/>
        <v>4188.8</v>
      </c>
      <c r="O1932" s="1">
        <f t="shared" si="92"/>
        <v>0</v>
      </c>
    </row>
    <row r="1933" spans="1:15" x14ac:dyDescent="0.25">
      <c r="A1933" s="1" t="str">
        <v>BioLegend</v>
      </c>
      <c r="B1933" s="1">
        <v>14599.2</v>
      </c>
      <c r="C1933" s="1" t="str">
        <v>EED118009</v>
      </c>
      <c r="D1933" s="2">
        <v>45877</v>
      </c>
      <c r="E1933" s="2">
        <v>45885</v>
      </c>
      <c r="F1933" s="1">
        <v>100734</v>
      </c>
      <c r="G1933" s="1">
        <v>1</v>
      </c>
      <c r="H1933" s="1">
        <v>1</v>
      </c>
      <c r="I1933" s="1">
        <v>0</v>
      </c>
      <c r="J1933" s="1" t="str">
        <v>Pune</v>
      </c>
      <c r="K1933" s="1">
        <v>0</v>
      </c>
      <c r="L1933" s="1"/>
      <c r="M1933" s="1">
        <f t="shared" si="90"/>
        <v>14599.2</v>
      </c>
      <c r="N1933" s="1">
        <f t="shared" si="91"/>
        <v>14599.2</v>
      </c>
      <c r="O1933" s="1">
        <f t="shared" si="92"/>
        <v>0</v>
      </c>
    </row>
    <row r="1934" spans="1:15" x14ac:dyDescent="0.25">
      <c r="A1934" s="1" t="str">
        <v>BioLegend</v>
      </c>
      <c r="B1934" s="1">
        <v>18018</v>
      </c>
      <c r="C1934" s="1" t="str">
        <v>EED118009</v>
      </c>
      <c r="D1934" s="2">
        <v>45877</v>
      </c>
      <c r="E1934" s="2">
        <v>45885</v>
      </c>
      <c r="F1934" s="1">
        <v>100742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18018</v>
      </c>
      <c r="N1934" s="1">
        <f t="shared" si="91"/>
        <v>18018</v>
      </c>
      <c r="O1934" s="1">
        <f t="shared" si="92"/>
        <v>0</v>
      </c>
    </row>
    <row r="1935" spans="1:15" x14ac:dyDescent="0.25">
      <c r="A1935" s="1" t="str">
        <v>BioLegend</v>
      </c>
      <c r="B1935" s="1">
        <v>6468</v>
      </c>
      <c r="C1935" s="1" t="str">
        <v>EED118009</v>
      </c>
      <c r="D1935" s="2">
        <v>45877</v>
      </c>
      <c r="E1935" s="2">
        <v>45885</v>
      </c>
      <c r="F1935" s="1">
        <v>101212</v>
      </c>
      <c r="G1935" s="1">
        <v>1</v>
      </c>
      <c r="H1935" s="1">
        <v>1</v>
      </c>
      <c r="I1935" s="1">
        <v>0</v>
      </c>
      <c r="J1935" s="1" t="str">
        <v>Delhi</v>
      </c>
      <c r="K1935" s="1">
        <v>0</v>
      </c>
      <c r="L1935" s="1"/>
      <c r="M1935" s="1">
        <f t="shared" si="90"/>
        <v>6468</v>
      </c>
      <c r="N1935" s="1">
        <f t="shared" si="91"/>
        <v>6468</v>
      </c>
      <c r="O1935" s="1">
        <f t="shared" si="92"/>
        <v>0</v>
      </c>
    </row>
    <row r="1936" spans="1:15" x14ac:dyDescent="0.25">
      <c r="A1936" s="1" t="str">
        <v>BioLegend</v>
      </c>
      <c r="B1936" s="1">
        <v>18018</v>
      </c>
      <c r="C1936" s="1" t="str">
        <v>EED118009</v>
      </c>
      <c r="D1936" s="2">
        <v>45877</v>
      </c>
      <c r="E1936" s="2">
        <v>45885</v>
      </c>
      <c r="F1936" s="1">
        <v>101242</v>
      </c>
      <c r="G1936" s="1">
        <v>1</v>
      </c>
      <c r="H1936" s="1">
        <v>1</v>
      </c>
      <c r="I1936" s="1">
        <v>0</v>
      </c>
      <c r="J1936" s="1" t="str">
        <v>Delhi</v>
      </c>
      <c r="K1936" s="1">
        <v>0</v>
      </c>
      <c r="L1936" s="1"/>
      <c r="M1936" s="1">
        <f t="shared" si="90"/>
        <v>18018</v>
      </c>
      <c r="N1936" s="1">
        <f t="shared" si="91"/>
        <v>18018</v>
      </c>
      <c r="O1936" s="1">
        <f t="shared" si="92"/>
        <v>0</v>
      </c>
    </row>
    <row r="1937" spans="1:15" x14ac:dyDescent="0.25">
      <c r="A1937" s="1" t="str">
        <v>BioLegend</v>
      </c>
      <c r="B1937" s="1">
        <v>16962</v>
      </c>
      <c r="C1937" s="1" t="str">
        <v>EED118009</v>
      </c>
      <c r="D1937" s="2">
        <v>45877</v>
      </c>
      <c r="E1937" s="2">
        <v>45885</v>
      </c>
      <c r="F1937" s="1">
        <v>101263</v>
      </c>
      <c r="G1937" s="1">
        <v>1</v>
      </c>
      <c r="H1937" s="1">
        <v>1</v>
      </c>
      <c r="I1937" s="1">
        <v>0</v>
      </c>
      <c r="J1937" s="1" t="str">
        <v>Faridabad</v>
      </c>
      <c r="K1937" s="1">
        <v>0</v>
      </c>
      <c r="L1937" s="1"/>
      <c r="M1937" s="1">
        <f t="shared" si="90"/>
        <v>16962</v>
      </c>
      <c r="N1937" s="1">
        <f t="shared" si="91"/>
        <v>16962</v>
      </c>
      <c r="O1937" s="1">
        <f t="shared" si="92"/>
        <v>0</v>
      </c>
    </row>
    <row r="1938" spans="1:15" x14ac:dyDescent="0.25">
      <c r="A1938" s="1" t="str">
        <v>BioLegend</v>
      </c>
      <c r="B1938" s="1">
        <v>15584.8</v>
      </c>
      <c r="C1938" s="1" t="str">
        <v>EED118009</v>
      </c>
      <c r="D1938" s="2">
        <v>45877</v>
      </c>
      <c r="E1938" s="2">
        <v>45885</v>
      </c>
      <c r="F1938" s="1">
        <v>102010</v>
      </c>
      <c r="G1938" s="1">
        <v>1</v>
      </c>
      <c r="H1938" s="1">
        <v>1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15584.8</v>
      </c>
      <c r="N1938" s="1">
        <f t="shared" si="91"/>
        <v>15584.8</v>
      </c>
      <c r="O1938" s="1">
        <f t="shared" si="92"/>
        <v>0</v>
      </c>
    </row>
    <row r="1939" spans="1:15" x14ac:dyDescent="0.25">
      <c r="A1939" s="1" t="str">
        <v>BioLegend</v>
      </c>
      <c r="B1939" s="1">
        <v>5359.2</v>
      </c>
      <c r="C1939" s="1" t="str">
        <v>EED118009</v>
      </c>
      <c r="D1939" s="2">
        <v>45877</v>
      </c>
      <c r="E1939" s="2">
        <v>45885</v>
      </c>
      <c r="F1939" s="1">
        <v>103131</v>
      </c>
      <c r="G1939" s="1">
        <v>2</v>
      </c>
      <c r="H1939" s="1">
        <v>2</v>
      </c>
      <c r="I1939" s="1">
        <v>0</v>
      </c>
      <c r="J1939" s="1" t="str">
        <v>Delhi</v>
      </c>
      <c r="K1939" s="1">
        <v>0</v>
      </c>
      <c r="L1939" s="1"/>
      <c r="M1939" s="1">
        <f t="shared" si="90"/>
        <v>10718.4</v>
      </c>
      <c r="N1939" s="1">
        <f t="shared" si="91"/>
        <v>10718.4</v>
      </c>
      <c r="O1939" s="1">
        <f t="shared" si="92"/>
        <v>0</v>
      </c>
    </row>
    <row r="1940" spans="1:15" x14ac:dyDescent="0.25">
      <c r="A1940" s="1" t="str">
        <v>BioLegend</v>
      </c>
      <c r="B1940" s="1">
        <v>13613.599999999999</v>
      </c>
      <c r="C1940" s="1" t="str">
        <v>EED118009</v>
      </c>
      <c r="D1940" s="2">
        <v>45877</v>
      </c>
      <c r="E1940" s="2">
        <v>45885</v>
      </c>
      <c r="F1940" s="1">
        <v>103132</v>
      </c>
      <c r="G1940" s="1">
        <v>1</v>
      </c>
      <c r="H1940" s="1">
        <v>1</v>
      </c>
      <c r="I1940" s="1">
        <v>0</v>
      </c>
      <c r="J1940" s="1" t="str">
        <v>Delhi</v>
      </c>
      <c r="K1940" s="1">
        <v>0</v>
      </c>
      <c r="L1940" s="1"/>
      <c r="M1940" s="1">
        <f t="shared" si="90"/>
        <v>13613.599999999999</v>
      </c>
      <c r="N1940" s="1">
        <f t="shared" si="91"/>
        <v>13613.599999999999</v>
      </c>
      <c r="O1940" s="1">
        <f t="shared" si="92"/>
        <v>0</v>
      </c>
    </row>
    <row r="1941" spans="1:15" x14ac:dyDescent="0.25">
      <c r="A1941" s="1" t="str">
        <v>BioLegend</v>
      </c>
      <c r="B1941" s="1">
        <v>15972</v>
      </c>
      <c r="C1941" s="1" t="str">
        <v>EED118009</v>
      </c>
      <c r="D1941" s="2">
        <v>45877</v>
      </c>
      <c r="E1941" s="2">
        <v>45885</v>
      </c>
      <c r="F1941" s="1">
        <v>103248</v>
      </c>
      <c r="G1941" s="1">
        <v>1</v>
      </c>
      <c r="H1941" s="1">
        <v>1</v>
      </c>
      <c r="I1941" s="1">
        <v>0</v>
      </c>
      <c r="J1941" s="1" t="str">
        <v>Hyderabad</v>
      </c>
      <c r="K1941" s="1">
        <v>0</v>
      </c>
      <c r="L1941" s="1"/>
      <c r="M1941" s="1">
        <f t="shared" si="90"/>
        <v>15972</v>
      </c>
      <c r="N1941" s="1">
        <f t="shared" si="91"/>
        <v>15972</v>
      </c>
      <c r="O1941" s="1">
        <f t="shared" si="92"/>
        <v>0</v>
      </c>
    </row>
    <row r="1942" spans="1:15" x14ac:dyDescent="0.25">
      <c r="A1942" s="1" t="str">
        <v>BioLegend</v>
      </c>
      <c r="B1942" s="1">
        <v>11888.8</v>
      </c>
      <c r="C1942" s="1" t="str">
        <v>EED118009</v>
      </c>
      <c r="D1942" s="2">
        <v>45877</v>
      </c>
      <c r="E1942" s="2">
        <v>45885</v>
      </c>
      <c r="F1942" s="1">
        <v>104412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11888.8</v>
      </c>
      <c r="N1942" s="1">
        <f t="shared" si="91"/>
        <v>11888.8</v>
      </c>
      <c r="O1942" s="1">
        <f t="shared" si="92"/>
        <v>0</v>
      </c>
    </row>
    <row r="1943" spans="1:15" x14ac:dyDescent="0.25">
      <c r="A1943" s="1" t="str">
        <v>BioLegend</v>
      </c>
      <c r="B1943" s="1">
        <v>13244</v>
      </c>
      <c r="C1943" s="1" t="str">
        <v>EED118009</v>
      </c>
      <c r="D1943" s="2">
        <v>45877</v>
      </c>
      <c r="E1943" s="2">
        <v>45885</v>
      </c>
      <c r="F1943" s="1">
        <v>107622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13244</v>
      </c>
      <c r="N1943" s="1">
        <f t="shared" si="91"/>
        <v>13244</v>
      </c>
      <c r="O1943" s="1">
        <f t="shared" si="92"/>
        <v>0</v>
      </c>
    </row>
    <row r="1944" spans="1:15" x14ac:dyDescent="0.25">
      <c r="A1944" s="1" t="str">
        <v>BioLegend</v>
      </c>
      <c r="B1944" s="1">
        <v>18018</v>
      </c>
      <c r="C1944" s="1" t="str">
        <v>EED118009</v>
      </c>
      <c r="D1944" s="2">
        <v>45877</v>
      </c>
      <c r="E1944" s="2">
        <v>45885</v>
      </c>
      <c r="F1944" s="1">
        <v>107643</v>
      </c>
      <c r="G1944" s="1">
        <v>1</v>
      </c>
      <c r="H1944" s="1">
        <v>1</v>
      </c>
      <c r="I1944" s="1">
        <v>0</v>
      </c>
      <c r="J1944" s="1" t="str">
        <v>Delhi</v>
      </c>
      <c r="K1944" s="1">
        <v>0</v>
      </c>
      <c r="L1944" s="1"/>
      <c r="M1944" s="1">
        <f t="shared" si="90"/>
        <v>18018</v>
      </c>
      <c r="N1944" s="1">
        <f t="shared" si="91"/>
        <v>18018</v>
      </c>
      <c r="O1944" s="1">
        <f t="shared" si="92"/>
        <v>0</v>
      </c>
    </row>
    <row r="1945" spans="1:15" x14ac:dyDescent="0.25">
      <c r="A1945" s="1" t="str">
        <v>BioLegend</v>
      </c>
      <c r="B1945" s="1">
        <v>19338</v>
      </c>
      <c r="C1945" s="1" t="str">
        <v>EED118009</v>
      </c>
      <c r="D1945" s="2">
        <v>45877</v>
      </c>
      <c r="E1945" s="2">
        <v>45885</v>
      </c>
      <c r="F1945" s="1">
        <v>108749</v>
      </c>
      <c r="G1945" s="1">
        <v>1</v>
      </c>
      <c r="H1945" s="1">
        <v>1</v>
      </c>
      <c r="I1945" s="1">
        <v>0</v>
      </c>
      <c r="J1945" s="1" t="str">
        <v>Delhi</v>
      </c>
      <c r="K1945" s="1">
        <v>0</v>
      </c>
      <c r="L1945" s="1"/>
      <c r="M1945" s="1">
        <f t="shared" si="90"/>
        <v>19338</v>
      </c>
      <c r="N1945" s="1">
        <f t="shared" si="91"/>
        <v>19338</v>
      </c>
      <c r="O1945" s="1">
        <f t="shared" si="92"/>
        <v>0</v>
      </c>
    </row>
    <row r="1946" spans="1:15" x14ac:dyDescent="0.25">
      <c r="A1946" s="1" t="str">
        <v>BioLegend</v>
      </c>
      <c r="B1946" s="1">
        <v>8377.6</v>
      </c>
      <c r="C1946" s="1" t="str">
        <v>EED118009</v>
      </c>
      <c r="D1946" s="2">
        <v>45877</v>
      </c>
      <c r="E1946" s="2">
        <v>45885</v>
      </c>
      <c r="F1946" s="1">
        <v>110902</v>
      </c>
      <c r="G1946" s="1">
        <v>1</v>
      </c>
      <c r="H1946" s="1">
        <v>1</v>
      </c>
      <c r="I1946" s="1">
        <v>0</v>
      </c>
      <c r="J1946" s="1" t="str">
        <v>Chandigarh</v>
      </c>
      <c r="K1946" s="1">
        <v>0</v>
      </c>
      <c r="L1946" s="1"/>
      <c r="M1946" s="1">
        <f t="shared" si="90"/>
        <v>8377.6</v>
      </c>
      <c r="N1946" s="1">
        <f t="shared" si="91"/>
        <v>8377.6</v>
      </c>
      <c r="O1946" s="1">
        <f t="shared" si="92"/>
        <v>0</v>
      </c>
    </row>
    <row r="1947" spans="1:15" x14ac:dyDescent="0.25">
      <c r="A1947" s="1" t="str">
        <v>BioLegend</v>
      </c>
      <c r="B1947" s="1">
        <v>16632</v>
      </c>
      <c r="C1947" s="1" t="str">
        <v>EED118009</v>
      </c>
      <c r="D1947" s="2">
        <v>45877</v>
      </c>
      <c r="E1947" s="2">
        <v>45885</v>
      </c>
      <c r="F1947" s="1">
        <v>114718</v>
      </c>
      <c r="G1947" s="1">
        <v>1</v>
      </c>
      <c r="H1947" s="1">
        <v>1</v>
      </c>
      <c r="I1947" s="1">
        <v>0</v>
      </c>
      <c r="J1947" s="1" t="str">
        <v>Delhi</v>
      </c>
      <c r="K1947" s="1">
        <v>0</v>
      </c>
      <c r="L1947" s="1"/>
      <c r="M1947" s="1">
        <f t="shared" si="90"/>
        <v>16632</v>
      </c>
      <c r="N1947" s="1">
        <f t="shared" si="91"/>
        <v>16632</v>
      </c>
      <c r="O1947" s="1">
        <f t="shared" si="92"/>
        <v>0</v>
      </c>
    </row>
    <row r="1948" spans="1:15" x14ac:dyDescent="0.25">
      <c r="A1948" s="1" t="str">
        <v>BioLegend</v>
      </c>
      <c r="B1948" s="1">
        <v>8254.4</v>
      </c>
      <c r="C1948" s="1" t="str">
        <v>EED118009</v>
      </c>
      <c r="D1948" s="2">
        <v>45877</v>
      </c>
      <c r="E1948" s="2">
        <v>45885</v>
      </c>
      <c r="F1948" s="1">
        <v>115508</v>
      </c>
      <c r="G1948" s="1">
        <v>1</v>
      </c>
      <c r="H1948" s="1">
        <v>1</v>
      </c>
      <c r="I1948" s="1">
        <v>0</v>
      </c>
      <c r="J1948" s="1" t="str">
        <v>Faridabad</v>
      </c>
      <c r="K1948" s="1">
        <v>0</v>
      </c>
      <c r="L1948" s="1"/>
      <c r="M1948" s="1">
        <f t="shared" si="90"/>
        <v>8254.4</v>
      </c>
      <c r="N1948" s="1">
        <f t="shared" si="91"/>
        <v>8254.4</v>
      </c>
      <c r="O1948" s="1">
        <f t="shared" si="92"/>
        <v>0</v>
      </c>
    </row>
    <row r="1949" spans="1:15" x14ac:dyDescent="0.25">
      <c r="A1949" s="1" t="str">
        <v>BioLegend</v>
      </c>
      <c r="B1949" s="1">
        <v>16698</v>
      </c>
      <c r="C1949" s="1" t="str">
        <v>EED118009</v>
      </c>
      <c r="D1949" s="2">
        <v>45877</v>
      </c>
      <c r="E1949" s="2">
        <v>45885</v>
      </c>
      <c r="F1949" s="1">
        <v>115549</v>
      </c>
      <c r="G1949" s="1">
        <v>1</v>
      </c>
      <c r="H1949" s="1">
        <v>1</v>
      </c>
      <c r="I1949" s="1">
        <v>0</v>
      </c>
      <c r="J1949" s="1" t="str">
        <v>Faridabad</v>
      </c>
      <c r="K1949" s="1">
        <v>0</v>
      </c>
      <c r="L1949" s="1"/>
      <c r="M1949" s="1">
        <f t="shared" si="90"/>
        <v>16698</v>
      </c>
      <c r="N1949" s="1">
        <f t="shared" si="91"/>
        <v>16698</v>
      </c>
      <c r="O1949" s="1">
        <f t="shared" si="92"/>
        <v>0</v>
      </c>
    </row>
    <row r="1950" spans="1:15" x14ac:dyDescent="0.25">
      <c r="A1950" s="1" t="str">
        <v>BioLegend</v>
      </c>
      <c r="B1950" s="1">
        <v>7145.6</v>
      </c>
      <c r="C1950" s="1" t="str">
        <v>EED118009</v>
      </c>
      <c r="D1950" s="2">
        <v>45877</v>
      </c>
      <c r="E1950" s="2">
        <v>45885</v>
      </c>
      <c r="F1950" s="1">
        <v>117306</v>
      </c>
      <c r="G1950" s="1">
        <v>1</v>
      </c>
      <c r="H1950" s="1">
        <v>1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7145.6</v>
      </c>
      <c r="N1950" s="1">
        <f t="shared" si="91"/>
        <v>7145.6</v>
      </c>
      <c r="O1950" s="1">
        <f t="shared" si="92"/>
        <v>0</v>
      </c>
    </row>
    <row r="1951" spans="1:15" x14ac:dyDescent="0.25">
      <c r="A1951" s="1" t="str">
        <v>BioLegend</v>
      </c>
      <c r="B1951" s="1">
        <v>8685.6</v>
      </c>
      <c r="C1951" s="1" t="str">
        <v>EED118009</v>
      </c>
      <c r="D1951" s="2">
        <v>45877</v>
      </c>
      <c r="E1951" s="2">
        <v>45885</v>
      </c>
      <c r="F1951" s="1">
        <v>123110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8685.6</v>
      </c>
      <c r="N1951" s="1">
        <f t="shared" si="91"/>
        <v>8685.6</v>
      </c>
      <c r="O1951" s="1">
        <f t="shared" si="92"/>
        <v>0</v>
      </c>
    </row>
    <row r="1952" spans="1:15" x14ac:dyDescent="0.25">
      <c r="A1952" s="1" t="str">
        <v>BioLegend</v>
      </c>
      <c r="B1952" s="1">
        <v>8685.6</v>
      </c>
      <c r="C1952" s="1" t="str">
        <v>EED118009</v>
      </c>
      <c r="D1952" s="2">
        <v>45877</v>
      </c>
      <c r="E1952" s="2">
        <v>45885</v>
      </c>
      <c r="F1952" s="1">
        <v>123431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8685.6</v>
      </c>
      <c r="N1952" s="1">
        <f t="shared" si="91"/>
        <v>8685.6</v>
      </c>
      <c r="O1952" s="1">
        <f t="shared" si="92"/>
        <v>0</v>
      </c>
    </row>
    <row r="1953" spans="1:15" x14ac:dyDescent="0.25">
      <c r="A1953" s="1" t="str">
        <v>BioLegend</v>
      </c>
      <c r="B1953" s="1">
        <v>16324</v>
      </c>
      <c r="C1953" s="1" t="str">
        <v>EED118009</v>
      </c>
      <c r="D1953" s="2">
        <v>45877</v>
      </c>
      <c r="E1953" s="2">
        <v>45885</v>
      </c>
      <c r="F1953" s="1">
        <v>128022</v>
      </c>
      <c r="G1953" s="1">
        <v>1</v>
      </c>
      <c r="H1953" s="1">
        <v>1</v>
      </c>
      <c r="I1953" s="1">
        <v>0</v>
      </c>
      <c r="J1953" s="1" t="str">
        <v>Delhi</v>
      </c>
      <c r="K1953" s="1">
        <v>0</v>
      </c>
      <c r="L1953" s="1"/>
      <c r="M1953" s="1">
        <f t="shared" si="90"/>
        <v>16324</v>
      </c>
      <c r="N1953" s="1">
        <f t="shared" si="91"/>
        <v>16324</v>
      </c>
      <c r="O1953" s="1">
        <f t="shared" si="92"/>
        <v>0</v>
      </c>
    </row>
    <row r="1954" spans="1:15" x14ac:dyDescent="0.25">
      <c r="A1954" s="1" t="str">
        <v>BioLegend</v>
      </c>
      <c r="B1954" s="1">
        <v>14476</v>
      </c>
      <c r="C1954" s="1" t="str">
        <v>EED118009</v>
      </c>
      <c r="D1954" s="2">
        <v>45877</v>
      </c>
      <c r="E1954" s="2">
        <v>45885</v>
      </c>
      <c r="F1954" s="1">
        <v>128064</v>
      </c>
      <c r="G1954" s="1">
        <v>1</v>
      </c>
      <c r="H1954" s="1">
        <v>1</v>
      </c>
      <c r="I1954" s="1">
        <v>0</v>
      </c>
      <c r="J1954" s="1" t="str">
        <v>Delhi</v>
      </c>
      <c r="K1954" s="1">
        <v>0</v>
      </c>
      <c r="L1954" s="1"/>
      <c r="M1954" s="1">
        <f t="shared" si="90"/>
        <v>14476</v>
      </c>
      <c r="N1954" s="1">
        <f t="shared" si="91"/>
        <v>14476</v>
      </c>
      <c r="O1954" s="1">
        <f t="shared" si="92"/>
        <v>0</v>
      </c>
    </row>
    <row r="1955" spans="1:15" x14ac:dyDescent="0.25">
      <c r="A1955" s="1" t="str">
        <v>BioLegend</v>
      </c>
      <c r="B1955" s="1">
        <v>19998</v>
      </c>
      <c r="C1955" s="1" t="str">
        <v>EED118009</v>
      </c>
      <c r="D1955" s="2">
        <v>45877</v>
      </c>
      <c r="E1955" s="2">
        <v>45885</v>
      </c>
      <c r="F1955" s="1">
        <v>134021</v>
      </c>
      <c r="G1955" s="1">
        <v>2</v>
      </c>
      <c r="H1955" s="1">
        <v>2</v>
      </c>
      <c r="I1955" s="1">
        <v>0</v>
      </c>
      <c r="J1955" s="1" t="str">
        <v>Mumbai</v>
      </c>
      <c r="K1955" s="1">
        <v>0</v>
      </c>
      <c r="L1955" s="1"/>
      <c r="M1955" s="1">
        <f t="shared" si="90"/>
        <v>39996</v>
      </c>
      <c r="N1955" s="1">
        <f t="shared" si="91"/>
        <v>39996</v>
      </c>
      <c r="O1955" s="1">
        <f t="shared" si="92"/>
        <v>0</v>
      </c>
    </row>
    <row r="1956" spans="1:15" x14ac:dyDescent="0.25">
      <c r="A1956" s="1" t="str">
        <v>BioLegend</v>
      </c>
      <c r="B1956" s="1">
        <v>17094</v>
      </c>
      <c r="C1956" s="1" t="str">
        <v>EED118009</v>
      </c>
      <c r="D1956" s="2">
        <v>45877</v>
      </c>
      <c r="E1956" s="2">
        <v>45885</v>
      </c>
      <c r="F1956" s="1">
        <v>135221</v>
      </c>
      <c r="G1956" s="1">
        <v>1</v>
      </c>
      <c r="H1956" s="1">
        <v>1</v>
      </c>
      <c r="I1956" s="1">
        <v>0</v>
      </c>
      <c r="J1956" s="1" t="str">
        <v>Hyderabad</v>
      </c>
      <c r="K1956" s="1">
        <v>0</v>
      </c>
      <c r="L1956" s="1"/>
      <c r="M1956" s="1">
        <f t="shared" si="90"/>
        <v>17094</v>
      </c>
      <c r="N1956" s="1">
        <f t="shared" si="91"/>
        <v>17094</v>
      </c>
      <c r="O1956" s="1">
        <f t="shared" si="92"/>
        <v>0</v>
      </c>
    </row>
    <row r="1957" spans="1:15" x14ac:dyDescent="0.25">
      <c r="A1957" s="1" t="str">
        <v>BioLegend</v>
      </c>
      <c r="B1957" s="1">
        <v>10164</v>
      </c>
      <c r="C1957" s="1" t="str">
        <v>EED118009</v>
      </c>
      <c r="D1957" s="2">
        <v>45877</v>
      </c>
      <c r="E1957" s="2">
        <v>45885</v>
      </c>
      <c r="F1957" s="1">
        <v>136010</v>
      </c>
      <c r="G1957" s="1">
        <v>1</v>
      </c>
      <c r="H1957" s="1">
        <v>1</v>
      </c>
      <c r="I1957" s="1">
        <v>0</v>
      </c>
      <c r="J1957" s="1" t="str">
        <v>Chandigarh</v>
      </c>
      <c r="K1957" s="1">
        <v>0</v>
      </c>
      <c r="L1957" s="1"/>
      <c r="M1957" s="1">
        <f t="shared" si="90"/>
        <v>10164</v>
      </c>
      <c r="N1957" s="1">
        <f t="shared" si="91"/>
        <v>10164</v>
      </c>
      <c r="O1957" s="1">
        <f t="shared" si="92"/>
        <v>0</v>
      </c>
    </row>
    <row r="1958" spans="1:15" x14ac:dyDescent="0.25">
      <c r="A1958" s="1" t="str">
        <v>BioLegend</v>
      </c>
      <c r="B1958" s="1">
        <v>16447.2</v>
      </c>
      <c r="C1958" s="1" t="str">
        <v>EED118009</v>
      </c>
      <c r="D1958" s="2">
        <v>45877</v>
      </c>
      <c r="E1958" s="2">
        <v>45885</v>
      </c>
      <c r="F1958" s="1">
        <v>139306</v>
      </c>
      <c r="G1958" s="1">
        <v>1</v>
      </c>
      <c r="H1958" s="1">
        <v>1</v>
      </c>
      <c r="I1958" s="1">
        <v>0</v>
      </c>
      <c r="J1958" s="1" t="str">
        <v>Delhi</v>
      </c>
      <c r="K1958" s="1">
        <v>0</v>
      </c>
      <c r="L1958" s="1"/>
      <c r="M1958" s="1">
        <f t="shared" si="90"/>
        <v>16447.2</v>
      </c>
      <c r="N1958" s="1">
        <f t="shared" si="91"/>
        <v>16447.2</v>
      </c>
      <c r="O1958" s="1">
        <f t="shared" si="92"/>
        <v>0</v>
      </c>
    </row>
    <row r="1959" spans="1:15" x14ac:dyDescent="0.25">
      <c r="A1959" s="1" t="str">
        <v>BioLegend</v>
      </c>
      <c r="B1959" s="1">
        <v>19272</v>
      </c>
      <c r="C1959" s="1" t="str">
        <v>EED118009</v>
      </c>
      <c r="D1959" s="2">
        <v>45877</v>
      </c>
      <c r="E1959" s="2">
        <v>45885</v>
      </c>
      <c r="F1959" s="1">
        <v>139309</v>
      </c>
      <c r="G1959" s="1">
        <v>1</v>
      </c>
      <c r="H1959" s="1">
        <v>1</v>
      </c>
      <c r="I1959" s="1">
        <v>0</v>
      </c>
      <c r="J1959" s="1" t="str">
        <v>Delhi</v>
      </c>
      <c r="K1959" s="1">
        <v>0</v>
      </c>
      <c r="L1959" s="1"/>
      <c r="M1959" s="1">
        <f t="shared" si="90"/>
        <v>19272</v>
      </c>
      <c r="N1959" s="1">
        <f t="shared" si="91"/>
        <v>19272</v>
      </c>
      <c r="O1959" s="1">
        <f t="shared" si="92"/>
        <v>0</v>
      </c>
    </row>
    <row r="1960" spans="1:15" x14ac:dyDescent="0.25">
      <c r="A1960" s="1" t="str">
        <v>BioLegend</v>
      </c>
      <c r="B1960" s="1">
        <v>17688</v>
      </c>
      <c r="C1960" s="1" t="str">
        <v>EED118009</v>
      </c>
      <c r="D1960" s="2">
        <v>45877</v>
      </c>
      <c r="E1960" s="2">
        <v>45885</v>
      </c>
      <c r="F1960" s="1">
        <v>142531</v>
      </c>
      <c r="G1960" s="1">
        <v>1</v>
      </c>
      <c r="H1960" s="1">
        <v>1</v>
      </c>
      <c r="I1960" s="1">
        <v>0</v>
      </c>
      <c r="J1960" s="1" t="str">
        <v>Hyderabad</v>
      </c>
      <c r="K1960" s="1">
        <v>0</v>
      </c>
      <c r="L1960" s="1"/>
      <c r="M1960" s="1">
        <f t="shared" si="90"/>
        <v>17688</v>
      </c>
      <c r="N1960" s="1">
        <f t="shared" si="91"/>
        <v>17688</v>
      </c>
      <c r="O1960" s="1">
        <f t="shared" si="92"/>
        <v>0</v>
      </c>
    </row>
    <row r="1961" spans="1:15" x14ac:dyDescent="0.25">
      <c r="A1961" s="1" t="str">
        <v>BioLegend</v>
      </c>
      <c r="B1961" s="1">
        <v>23531.199999999997</v>
      </c>
      <c r="C1961" s="1" t="str">
        <v>EED118009</v>
      </c>
      <c r="D1961" s="2">
        <v>45877</v>
      </c>
      <c r="E1961" s="2">
        <v>45885</v>
      </c>
      <c r="F1961" s="1">
        <v>144514</v>
      </c>
      <c r="G1961" s="1">
        <v>1</v>
      </c>
      <c r="H1961" s="1">
        <v>1</v>
      </c>
      <c r="I1961" s="1">
        <v>0</v>
      </c>
      <c r="J1961" s="1" t="str">
        <v>Delhi</v>
      </c>
      <c r="K1961" s="1">
        <v>0</v>
      </c>
      <c r="L1961" s="1"/>
      <c r="M1961" s="1">
        <f t="shared" si="90"/>
        <v>23531.199999999997</v>
      </c>
      <c r="N1961" s="1">
        <f t="shared" si="91"/>
        <v>23531.199999999997</v>
      </c>
      <c r="O1961" s="1">
        <f t="shared" si="92"/>
        <v>0</v>
      </c>
    </row>
    <row r="1962" spans="1:15" x14ac:dyDescent="0.25">
      <c r="A1962" s="1" t="str">
        <v>BioLegend</v>
      </c>
      <c r="B1962" s="1">
        <v>21375.200000000001</v>
      </c>
      <c r="C1962" s="1" t="str">
        <v>EED118009</v>
      </c>
      <c r="D1962" s="2">
        <v>45877</v>
      </c>
      <c r="E1962" s="2">
        <v>45885</v>
      </c>
      <c r="F1962" s="1">
        <v>144620</v>
      </c>
      <c r="G1962" s="1">
        <v>1</v>
      </c>
      <c r="H1962" s="1">
        <v>1</v>
      </c>
      <c r="I1962" s="1">
        <v>0</v>
      </c>
      <c r="J1962" s="1" t="str">
        <v>Hyderabad</v>
      </c>
      <c r="K1962" s="1">
        <v>0</v>
      </c>
      <c r="L1962" s="1"/>
      <c r="M1962" s="1">
        <f t="shared" si="90"/>
        <v>21375.200000000001</v>
      </c>
      <c r="N1962" s="1">
        <f t="shared" si="91"/>
        <v>21375.200000000001</v>
      </c>
      <c r="O1962" s="1">
        <f t="shared" si="92"/>
        <v>0</v>
      </c>
    </row>
    <row r="1963" spans="1:15" x14ac:dyDescent="0.25">
      <c r="A1963" s="1" t="str">
        <v>BioLegend</v>
      </c>
      <c r="B1963" s="1">
        <v>19272</v>
      </c>
      <c r="C1963" s="1" t="str">
        <v>EED118009</v>
      </c>
      <c r="D1963" s="2">
        <v>45877</v>
      </c>
      <c r="E1963" s="2">
        <v>45885</v>
      </c>
      <c r="F1963" s="1">
        <v>145517</v>
      </c>
      <c r="G1963" s="1">
        <v>1</v>
      </c>
      <c r="H1963" s="1">
        <v>1</v>
      </c>
      <c r="I1963" s="1">
        <v>0</v>
      </c>
      <c r="J1963" s="1" t="str">
        <v>Hyderabad</v>
      </c>
      <c r="K1963" s="1">
        <v>0</v>
      </c>
      <c r="L1963" s="1"/>
      <c r="M1963" s="1">
        <f t="shared" si="90"/>
        <v>19272</v>
      </c>
      <c r="N1963" s="1">
        <f t="shared" si="91"/>
        <v>19272</v>
      </c>
      <c r="O1963" s="1">
        <f t="shared" si="92"/>
        <v>0</v>
      </c>
    </row>
    <row r="1964" spans="1:15" x14ac:dyDescent="0.25">
      <c r="A1964" s="1" t="str">
        <v>BioLegend</v>
      </c>
      <c r="B1964" s="1">
        <v>13552</v>
      </c>
      <c r="C1964" s="1" t="str">
        <v>EED118009</v>
      </c>
      <c r="D1964" s="2">
        <v>45877</v>
      </c>
      <c r="E1964" s="2">
        <v>45885</v>
      </c>
      <c r="F1964" s="1">
        <v>147708</v>
      </c>
      <c r="G1964" s="1">
        <v>1</v>
      </c>
      <c r="H1964" s="1">
        <v>1</v>
      </c>
      <c r="I1964" s="1">
        <v>0</v>
      </c>
      <c r="J1964" s="1" t="str">
        <v>Mumbai</v>
      </c>
      <c r="K1964" s="1">
        <v>0</v>
      </c>
      <c r="L1964" s="1"/>
      <c r="M1964" s="1">
        <f t="shared" si="90"/>
        <v>13552</v>
      </c>
      <c r="N1964" s="1">
        <f t="shared" si="91"/>
        <v>13552</v>
      </c>
      <c r="O1964" s="1">
        <f t="shared" si="92"/>
        <v>0</v>
      </c>
    </row>
    <row r="1965" spans="1:15" x14ac:dyDescent="0.25">
      <c r="A1965" s="1" t="str">
        <v>BioLegend</v>
      </c>
      <c r="B1965" s="1">
        <v>12997.599999999999</v>
      </c>
      <c r="C1965" s="1" t="str">
        <v>EED118009</v>
      </c>
      <c r="D1965" s="2">
        <v>45877</v>
      </c>
      <c r="E1965" s="2">
        <v>45885</v>
      </c>
      <c r="F1965" s="1">
        <v>152316</v>
      </c>
      <c r="G1965" s="1">
        <v>1</v>
      </c>
      <c r="H1965" s="1">
        <v>1</v>
      </c>
      <c r="I1965" s="1">
        <v>0</v>
      </c>
      <c r="J1965" s="1" t="str">
        <v>Delhi</v>
      </c>
      <c r="K1965" s="1">
        <v>0</v>
      </c>
      <c r="L1965" s="1"/>
      <c r="M1965" s="1">
        <f t="shared" si="90"/>
        <v>12997.599999999999</v>
      </c>
      <c r="N1965" s="1">
        <f t="shared" si="91"/>
        <v>12997.599999999999</v>
      </c>
      <c r="O1965" s="1">
        <f t="shared" si="92"/>
        <v>0</v>
      </c>
    </row>
    <row r="1966" spans="1:15" x14ac:dyDescent="0.25">
      <c r="A1966" s="1" t="str">
        <v>BioLegend</v>
      </c>
      <c r="B1966" s="1">
        <v>13182.400000000001</v>
      </c>
      <c r="C1966" s="1" t="str">
        <v>EED118009</v>
      </c>
      <c r="D1966" s="2">
        <v>45877</v>
      </c>
      <c r="E1966" s="2">
        <v>45885</v>
      </c>
      <c r="F1966" s="1">
        <v>152408</v>
      </c>
      <c r="G1966" s="1">
        <v>1</v>
      </c>
      <c r="H1966" s="1">
        <v>1</v>
      </c>
      <c r="I1966" s="1">
        <v>0</v>
      </c>
      <c r="J1966" s="1" t="str">
        <v>Mumbai</v>
      </c>
      <c r="K1966" s="1">
        <v>0</v>
      </c>
      <c r="L1966" s="1"/>
      <c r="M1966" s="1">
        <f t="shared" si="90"/>
        <v>13182.400000000001</v>
      </c>
      <c r="N1966" s="1">
        <f t="shared" si="91"/>
        <v>13182.400000000001</v>
      </c>
      <c r="O1966" s="1">
        <f t="shared" si="92"/>
        <v>0</v>
      </c>
    </row>
    <row r="1967" spans="1:15" x14ac:dyDescent="0.25">
      <c r="A1967" s="1" t="str">
        <v>BioLegend</v>
      </c>
      <c r="B1967" s="1">
        <v>17820</v>
      </c>
      <c r="C1967" s="1" t="str">
        <v>EED118009</v>
      </c>
      <c r="D1967" s="2">
        <v>45877</v>
      </c>
      <c r="E1967" s="2">
        <v>45885</v>
      </c>
      <c r="F1967" s="1">
        <v>152423</v>
      </c>
      <c r="G1967" s="1">
        <v>1</v>
      </c>
      <c r="H1967" s="1">
        <v>1</v>
      </c>
      <c r="I1967" s="1">
        <v>0</v>
      </c>
      <c r="J1967" s="1" t="str">
        <v>Delhi</v>
      </c>
      <c r="K1967" s="1">
        <v>0</v>
      </c>
      <c r="L1967" s="1"/>
      <c r="M1967" s="1">
        <f t="shared" si="90"/>
        <v>17820</v>
      </c>
      <c r="N1967" s="1">
        <f t="shared" si="91"/>
        <v>17820</v>
      </c>
      <c r="O1967" s="1">
        <f t="shared" si="92"/>
        <v>0</v>
      </c>
    </row>
    <row r="1968" spans="1:15" x14ac:dyDescent="0.25">
      <c r="A1968" s="1" t="str">
        <v>BioLegend</v>
      </c>
      <c r="B1968" s="1">
        <v>23531.199999999997</v>
      </c>
      <c r="C1968" s="1" t="str">
        <v>EED118009</v>
      </c>
      <c r="D1968" s="2">
        <v>45877</v>
      </c>
      <c r="E1968" s="2">
        <v>45885</v>
      </c>
      <c r="F1968" s="1">
        <v>153408</v>
      </c>
      <c r="G1968" s="1">
        <v>1</v>
      </c>
      <c r="H1968" s="1">
        <v>1</v>
      </c>
      <c r="I1968" s="1">
        <v>0</v>
      </c>
      <c r="J1968" s="1" t="str">
        <v>Faridabad</v>
      </c>
      <c r="K1968" s="1">
        <v>0</v>
      </c>
      <c r="L1968" s="1"/>
      <c r="M1968" s="1">
        <f t="shared" si="90"/>
        <v>23531.199999999997</v>
      </c>
      <c r="N1968" s="1">
        <f t="shared" si="91"/>
        <v>23531.199999999997</v>
      </c>
      <c r="O1968" s="1">
        <f t="shared" si="92"/>
        <v>0</v>
      </c>
    </row>
    <row r="1969" spans="1:15" x14ac:dyDescent="0.25">
      <c r="A1969" s="1" t="str">
        <v>BioLegend</v>
      </c>
      <c r="B1969" s="1">
        <v>20328</v>
      </c>
      <c r="C1969" s="1" t="str">
        <v>EED118009</v>
      </c>
      <c r="D1969" s="2">
        <v>45877</v>
      </c>
      <c r="E1969" s="2">
        <v>45885</v>
      </c>
      <c r="F1969" s="1">
        <v>155509</v>
      </c>
      <c r="G1969" s="1">
        <v>1</v>
      </c>
      <c r="H1969" s="1">
        <v>1</v>
      </c>
      <c r="I1969" s="1">
        <v>0</v>
      </c>
      <c r="J1969" s="1" t="str">
        <v>Delhi</v>
      </c>
      <c r="K1969" s="1">
        <v>0</v>
      </c>
      <c r="L1969" s="1"/>
      <c r="M1969" s="1">
        <f t="shared" si="90"/>
        <v>20328</v>
      </c>
      <c r="N1969" s="1">
        <f t="shared" si="91"/>
        <v>20328</v>
      </c>
      <c r="O1969" s="1">
        <f t="shared" si="92"/>
        <v>0</v>
      </c>
    </row>
    <row r="1970" spans="1:15" x14ac:dyDescent="0.25">
      <c r="A1970" s="1" t="str">
        <v>BioLegend</v>
      </c>
      <c r="B1970" s="1">
        <v>21683.200000000001</v>
      </c>
      <c r="C1970" s="1" t="str">
        <v>EED118009</v>
      </c>
      <c r="D1970" s="2">
        <v>45877</v>
      </c>
      <c r="E1970" s="2">
        <v>45885</v>
      </c>
      <c r="F1970" s="1">
        <v>155520</v>
      </c>
      <c r="G1970" s="1">
        <v>1</v>
      </c>
      <c r="H1970" s="1">
        <v>1</v>
      </c>
      <c r="I1970" s="1">
        <v>0</v>
      </c>
      <c r="J1970" s="1" t="str">
        <v>Faridabad</v>
      </c>
      <c r="K1970" s="1">
        <v>0</v>
      </c>
      <c r="L1970" s="1"/>
      <c r="M1970" s="1">
        <f t="shared" si="90"/>
        <v>21683.200000000001</v>
      </c>
      <c r="N1970" s="1">
        <f t="shared" si="91"/>
        <v>21683.200000000001</v>
      </c>
      <c r="O1970" s="1">
        <f t="shared" si="92"/>
        <v>0</v>
      </c>
    </row>
    <row r="1971" spans="1:15" x14ac:dyDescent="0.25">
      <c r="A1971" s="1" t="str">
        <v>BioLegend</v>
      </c>
      <c r="B1971" s="1">
        <v>11396</v>
      </c>
      <c r="C1971" s="1" t="str">
        <v>EED118009</v>
      </c>
      <c r="D1971" s="2">
        <v>45877</v>
      </c>
      <c r="E1971" s="2">
        <v>45885</v>
      </c>
      <c r="F1971" s="1">
        <v>161218</v>
      </c>
      <c r="G1971" s="1">
        <v>1</v>
      </c>
      <c r="H1971" s="1">
        <v>1</v>
      </c>
      <c r="I1971" s="1">
        <v>0</v>
      </c>
      <c r="J1971" s="1" t="str">
        <v>Faridabad</v>
      </c>
      <c r="K1971" s="1">
        <v>0</v>
      </c>
      <c r="L1971" s="1"/>
      <c r="M1971" s="1">
        <f t="shared" si="90"/>
        <v>11396</v>
      </c>
      <c r="N1971" s="1">
        <f t="shared" si="91"/>
        <v>11396</v>
      </c>
      <c r="O1971" s="1">
        <f t="shared" si="92"/>
        <v>0</v>
      </c>
    </row>
    <row r="1972" spans="1:15" x14ac:dyDescent="0.25">
      <c r="A1972" s="1" t="str">
        <v>BioLegend</v>
      </c>
      <c r="B1972" s="1">
        <v>14190</v>
      </c>
      <c r="C1972" s="1" t="str">
        <v>EED118009</v>
      </c>
      <c r="D1972" s="2">
        <v>45877</v>
      </c>
      <c r="E1972" s="2">
        <v>45885</v>
      </c>
      <c r="F1972" s="1">
        <v>300137</v>
      </c>
      <c r="G1972" s="1">
        <v>1</v>
      </c>
      <c r="H1972" s="1">
        <v>1</v>
      </c>
      <c r="I1972" s="1">
        <v>0</v>
      </c>
      <c r="J1972" s="1" t="str">
        <v>Guwahati</v>
      </c>
      <c r="K1972" s="1">
        <v>0</v>
      </c>
      <c r="L1972" s="1"/>
      <c r="M1972" s="1">
        <f t="shared" si="90"/>
        <v>14190</v>
      </c>
      <c r="N1972" s="1">
        <f t="shared" si="91"/>
        <v>14190</v>
      </c>
      <c r="O1972" s="1">
        <f t="shared" si="92"/>
        <v>0</v>
      </c>
    </row>
    <row r="1973" spans="1:15" x14ac:dyDescent="0.25">
      <c r="A1973" s="1" t="str">
        <v>BioLegend</v>
      </c>
      <c r="B1973" s="1">
        <v>3080</v>
      </c>
      <c r="C1973" s="1" t="str">
        <v>EED118009</v>
      </c>
      <c r="D1973" s="2">
        <v>45877</v>
      </c>
      <c r="E1973" s="2">
        <v>45885</v>
      </c>
      <c r="F1973" s="1">
        <v>300406</v>
      </c>
      <c r="G1973" s="1">
        <v>1</v>
      </c>
      <c r="H1973" s="1">
        <v>1</v>
      </c>
      <c r="I1973" s="1">
        <v>0</v>
      </c>
      <c r="J1973" s="1" t="str">
        <v>Delhi</v>
      </c>
      <c r="K1973" s="1">
        <v>0</v>
      </c>
      <c r="L1973" s="1"/>
      <c r="M1973" s="1">
        <f t="shared" si="90"/>
        <v>3080</v>
      </c>
      <c r="N1973" s="1">
        <f t="shared" si="91"/>
        <v>3080</v>
      </c>
      <c r="O1973" s="1">
        <f t="shared" si="92"/>
        <v>0</v>
      </c>
    </row>
    <row r="1974" spans="1:15" x14ac:dyDescent="0.25">
      <c r="A1974" s="1" t="str">
        <v>BioLegend</v>
      </c>
      <c r="B1974" s="1">
        <v>28314</v>
      </c>
      <c r="C1974" s="1" t="str">
        <v>EED118009</v>
      </c>
      <c r="D1974" s="2">
        <v>45877</v>
      </c>
      <c r="E1974" s="2">
        <v>45885</v>
      </c>
      <c r="F1974" s="1">
        <v>301344</v>
      </c>
      <c r="G1974" s="1">
        <v>1</v>
      </c>
      <c r="H1974" s="1">
        <v>1</v>
      </c>
      <c r="I1974" s="1">
        <v>0</v>
      </c>
      <c r="J1974" s="1" t="str">
        <v>Delhi</v>
      </c>
      <c r="K1974" s="1">
        <v>0</v>
      </c>
      <c r="L1974" s="1"/>
      <c r="M1974" s="1">
        <f t="shared" si="90"/>
        <v>28314</v>
      </c>
      <c r="N1974" s="1">
        <f t="shared" si="91"/>
        <v>28314</v>
      </c>
      <c r="O1974" s="1">
        <f t="shared" si="92"/>
        <v>0</v>
      </c>
    </row>
    <row r="1975" spans="1:15" x14ac:dyDescent="0.25">
      <c r="A1975" s="1" t="str">
        <v>BioLegend</v>
      </c>
      <c r="B1975" s="1">
        <v>6344.7999999999993</v>
      </c>
      <c r="C1975" s="1" t="str">
        <v>EED118009</v>
      </c>
      <c r="D1975" s="2">
        <v>45877</v>
      </c>
      <c r="E1975" s="2">
        <v>45885</v>
      </c>
      <c r="F1975" s="1">
        <v>302206</v>
      </c>
      <c r="G1975" s="1">
        <v>2</v>
      </c>
      <c r="H1975" s="1">
        <v>2</v>
      </c>
      <c r="I1975" s="1">
        <v>0</v>
      </c>
      <c r="J1975" s="1" t="str">
        <v>Banglore</v>
      </c>
      <c r="K1975" s="1">
        <v>0</v>
      </c>
      <c r="L1975" s="1"/>
      <c r="M1975" s="1">
        <f t="shared" si="90"/>
        <v>12689.599999999999</v>
      </c>
      <c r="N1975" s="1">
        <f t="shared" si="91"/>
        <v>12689.599999999999</v>
      </c>
      <c r="O1975" s="1">
        <f t="shared" si="92"/>
        <v>0</v>
      </c>
    </row>
    <row r="1976" spans="1:15" x14ac:dyDescent="0.25">
      <c r="A1976" s="1" t="str">
        <v>BioLegend</v>
      </c>
      <c r="B1976" s="1">
        <v>4065.6000000000004</v>
      </c>
      <c r="C1976" s="1" t="str">
        <v>EED118009</v>
      </c>
      <c r="D1976" s="2">
        <v>45877</v>
      </c>
      <c r="E1976" s="2">
        <v>45885</v>
      </c>
      <c r="F1976" s="1">
        <v>302208</v>
      </c>
      <c r="G1976" s="1">
        <v>1</v>
      </c>
      <c r="H1976" s="1">
        <v>1</v>
      </c>
      <c r="I1976" s="1">
        <v>0</v>
      </c>
      <c r="J1976" s="1" t="str">
        <v>Delhi</v>
      </c>
      <c r="K1976" s="1">
        <v>0</v>
      </c>
      <c r="L1976" s="1"/>
      <c r="M1976" s="1">
        <f t="shared" si="90"/>
        <v>4065.6000000000004</v>
      </c>
      <c r="N1976" s="1">
        <f t="shared" si="91"/>
        <v>4065.6000000000004</v>
      </c>
      <c r="O1976" s="1">
        <f t="shared" si="92"/>
        <v>0</v>
      </c>
    </row>
    <row r="1977" spans="1:15" x14ac:dyDescent="0.25">
      <c r="A1977" s="1" t="str">
        <v>BioLegend</v>
      </c>
      <c r="B1977" s="1">
        <v>4065.6000000000004</v>
      </c>
      <c r="C1977" s="1" t="str">
        <v>EED118009</v>
      </c>
      <c r="D1977" s="2">
        <v>45877</v>
      </c>
      <c r="E1977" s="2">
        <v>45885</v>
      </c>
      <c r="F1977" s="1">
        <v>302208</v>
      </c>
      <c r="G1977" s="1">
        <v>2</v>
      </c>
      <c r="H1977" s="1">
        <v>2</v>
      </c>
      <c r="I1977" s="1">
        <v>0</v>
      </c>
      <c r="J1977" s="1" t="str">
        <v>Chandigarh</v>
      </c>
      <c r="K1977" s="1">
        <v>0</v>
      </c>
      <c r="L1977" s="1"/>
      <c r="M1977" s="1">
        <f t="shared" si="90"/>
        <v>8131.2000000000007</v>
      </c>
      <c r="N1977" s="1">
        <f t="shared" si="91"/>
        <v>8131.2000000000007</v>
      </c>
      <c r="O1977" s="1">
        <f t="shared" si="92"/>
        <v>0</v>
      </c>
    </row>
    <row r="1978" spans="1:15" x14ac:dyDescent="0.25">
      <c r="A1978" s="1" t="str">
        <v>BioLegend</v>
      </c>
      <c r="B1978" s="1">
        <v>4065.6000000000004</v>
      </c>
      <c r="C1978" s="1" t="str">
        <v>EED118009</v>
      </c>
      <c r="D1978" s="2">
        <v>45877</v>
      </c>
      <c r="E1978" s="2">
        <v>45885</v>
      </c>
      <c r="F1978" s="1">
        <v>302208</v>
      </c>
      <c r="G1978" s="1">
        <v>2</v>
      </c>
      <c r="H1978" s="1">
        <v>2</v>
      </c>
      <c r="I1978" s="1">
        <v>0</v>
      </c>
      <c r="J1978" s="1" t="str">
        <v>Mumbai</v>
      </c>
      <c r="K1978" s="1">
        <v>0</v>
      </c>
      <c r="L1978" s="1"/>
      <c r="M1978" s="1">
        <f t="shared" si="90"/>
        <v>8131.2000000000007</v>
      </c>
      <c r="N1978" s="1">
        <f t="shared" si="91"/>
        <v>8131.2000000000007</v>
      </c>
      <c r="O1978" s="1">
        <f t="shared" si="92"/>
        <v>0</v>
      </c>
    </row>
    <row r="1979" spans="1:15" x14ac:dyDescent="0.25">
      <c r="A1979" s="1" t="str">
        <v>BioLegend</v>
      </c>
      <c r="B1979" s="1">
        <v>2710.4</v>
      </c>
      <c r="C1979" s="1" t="str">
        <v>EED118009</v>
      </c>
      <c r="D1979" s="2">
        <v>45877</v>
      </c>
      <c r="E1979" s="2">
        <v>45885</v>
      </c>
      <c r="F1979" s="1">
        <v>302211</v>
      </c>
      <c r="G1979" s="1">
        <v>1</v>
      </c>
      <c r="H1979" s="1">
        <v>1</v>
      </c>
      <c r="I1979" s="1">
        <v>0</v>
      </c>
      <c r="J1979" s="1" t="str">
        <v>Delhi</v>
      </c>
      <c r="K1979" s="1">
        <v>0</v>
      </c>
      <c r="L1979" s="1"/>
      <c r="M1979" s="1">
        <f t="shared" si="90"/>
        <v>2710.4</v>
      </c>
      <c r="N1979" s="1">
        <f t="shared" si="91"/>
        <v>2710.4</v>
      </c>
      <c r="O1979" s="1">
        <f t="shared" si="92"/>
        <v>0</v>
      </c>
    </row>
    <row r="1980" spans="1:15" x14ac:dyDescent="0.25">
      <c r="A1980" s="1" t="str">
        <v>BioLegend</v>
      </c>
      <c r="B1980" s="1">
        <v>8131.2000000000007</v>
      </c>
      <c r="C1980" s="1" t="str">
        <v>EED118009</v>
      </c>
      <c r="D1980" s="2">
        <v>45877</v>
      </c>
      <c r="E1980" s="2">
        <v>45885</v>
      </c>
      <c r="F1980" s="1">
        <v>302810</v>
      </c>
      <c r="G1980" s="1">
        <v>1</v>
      </c>
      <c r="H1980" s="1">
        <v>1</v>
      </c>
      <c r="I1980" s="1">
        <v>0</v>
      </c>
      <c r="J1980" s="1" t="str">
        <v>Delhi</v>
      </c>
      <c r="K1980" s="1">
        <v>0</v>
      </c>
      <c r="L1980" s="1"/>
      <c r="M1980" s="1">
        <f t="shared" si="90"/>
        <v>8131.2000000000007</v>
      </c>
      <c r="N1980" s="1">
        <f t="shared" si="91"/>
        <v>8131.2000000000007</v>
      </c>
      <c r="O1980" s="1">
        <f t="shared" si="92"/>
        <v>0</v>
      </c>
    </row>
    <row r="1981" spans="1:15" x14ac:dyDescent="0.25">
      <c r="A1981" s="1" t="str">
        <v>BioLegend</v>
      </c>
      <c r="B1981" s="1">
        <v>17248</v>
      </c>
      <c r="C1981" s="1" t="str">
        <v>EED118009</v>
      </c>
      <c r="D1981" s="2">
        <v>45877</v>
      </c>
      <c r="E1981" s="2">
        <v>45885</v>
      </c>
      <c r="F1981" s="1">
        <v>303406</v>
      </c>
      <c r="G1981" s="1">
        <v>1</v>
      </c>
      <c r="H1981" s="1">
        <v>1</v>
      </c>
      <c r="I1981" s="1">
        <v>0</v>
      </c>
      <c r="J1981" s="1" t="str">
        <v>Delhi</v>
      </c>
      <c r="K1981" s="1">
        <v>0</v>
      </c>
      <c r="L1981" s="1"/>
      <c r="M1981" s="1">
        <f t="shared" si="90"/>
        <v>17248</v>
      </c>
      <c r="N1981" s="1">
        <f t="shared" si="91"/>
        <v>17248</v>
      </c>
      <c r="O1981" s="1">
        <f t="shared" si="92"/>
        <v>0</v>
      </c>
    </row>
    <row r="1982" spans="1:15" x14ac:dyDescent="0.25">
      <c r="A1982" s="1" t="str">
        <v>BioLegend</v>
      </c>
      <c r="B1982" s="1">
        <v>19896.8</v>
      </c>
      <c r="C1982" s="1" t="str">
        <v>EED118009</v>
      </c>
      <c r="D1982" s="2">
        <v>45877</v>
      </c>
      <c r="E1982" s="2">
        <v>45885</v>
      </c>
      <c r="F1982" s="1">
        <v>305114</v>
      </c>
      <c r="G1982" s="1">
        <v>1</v>
      </c>
      <c r="H1982" s="1">
        <v>1</v>
      </c>
      <c r="I1982" s="1">
        <v>0</v>
      </c>
      <c r="J1982" s="1" t="str">
        <v>Delhi</v>
      </c>
      <c r="K1982" s="1">
        <v>0</v>
      </c>
      <c r="L1982" s="1"/>
      <c r="M1982" s="1">
        <f t="shared" si="90"/>
        <v>19896.8</v>
      </c>
      <c r="N1982" s="1">
        <f t="shared" si="91"/>
        <v>19896.8</v>
      </c>
      <c r="O1982" s="1">
        <f t="shared" si="92"/>
        <v>0</v>
      </c>
    </row>
    <row r="1983" spans="1:15" x14ac:dyDescent="0.25">
      <c r="A1983" s="1" t="str">
        <v>BioLegend</v>
      </c>
      <c r="B1983" s="1">
        <v>19896.8</v>
      </c>
      <c r="C1983" s="1" t="str">
        <v>EED118009</v>
      </c>
      <c r="D1983" s="2">
        <v>45877</v>
      </c>
      <c r="E1983" s="2">
        <v>45885</v>
      </c>
      <c r="F1983" s="1">
        <v>305514</v>
      </c>
      <c r="G1983" s="1">
        <v>1</v>
      </c>
      <c r="H1983" s="1">
        <v>1</v>
      </c>
      <c r="I1983" s="1">
        <v>0</v>
      </c>
      <c r="J1983" s="1" t="str">
        <v>Chandigarh</v>
      </c>
      <c r="K1983" s="1">
        <v>0</v>
      </c>
      <c r="L1983" s="1"/>
      <c r="M1983" s="1">
        <f t="shared" si="90"/>
        <v>19896.8</v>
      </c>
      <c r="N1983" s="1">
        <f t="shared" si="91"/>
        <v>19896.8</v>
      </c>
      <c r="O1983" s="1">
        <f t="shared" si="92"/>
        <v>0</v>
      </c>
    </row>
    <row r="1984" spans="1:15" x14ac:dyDescent="0.25">
      <c r="A1984" s="1" t="str">
        <v>BioLegend</v>
      </c>
      <c r="B1984" s="1">
        <v>21375.200000000001</v>
      </c>
      <c r="C1984" s="1" t="str">
        <v>EED118009</v>
      </c>
      <c r="D1984" s="2">
        <v>45877</v>
      </c>
      <c r="E1984" s="2">
        <v>45885</v>
      </c>
      <c r="F1984" s="1">
        <v>307654</v>
      </c>
      <c r="G1984" s="1">
        <v>2</v>
      </c>
      <c r="H1984" s="1">
        <v>2</v>
      </c>
      <c r="I1984" s="1">
        <v>0</v>
      </c>
      <c r="J1984" s="1" t="str">
        <v>Delhi</v>
      </c>
      <c r="K1984" s="1">
        <v>0</v>
      </c>
      <c r="L1984" s="1"/>
      <c r="M1984" s="1">
        <f t="shared" si="90"/>
        <v>42750.400000000001</v>
      </c>
      <c r="N1984" s="1">
        <f t="shared" si="91"/>
        <v>42750.400000000001</v>
      </c>
      <c r="O1984" s="1">
        <f t="shared" si="92"/>
        <v>0</v>
      </c>
    </row>
    <row r="1985" spans="1:15" x14ac:dyDescent="0.25">
      <c r="A1985" s="1" t="str">
        <v>BioLegend</v>
      </c>
      <c r="B1985" s="1">
        <v>17987.2</v>
      </c>
      <c r="C1985" s="1" t="str">
        <v>EED118009</v>
      </c>
      <c r="D1985" s="2">
        <v>45877</v>
      </c>
      <c r="E1985" s="2">
        <v>45885</v>
      </c>
      <c r="F1985" s="1">
        <v>310912</v>
      </c>
      <c r="G1985" s="1">
        <v>1</v>
      </c>
      <c r="H1985" s="1">
        <v>1</v>
      </c>
      <c r="I1985" s="1">
        <v>0</v>
      </c>
      <c r="J1985" s="1" t="str">
        <v>Chandigarh</v>
      </c>
      <c r="K1985" s="1">
        <v>0</v>
      </c>
      <c r="L1985" s="1"/>
      <c r="M1985" s="1">
        <f t="shared" si="90"/>
        <v>17987.2</v>
      </c>
      <c r="N1985" s="1">
        <f t="shared" si="91"/>
        <v>17987.2</v>
      </c>
      <c r="O1985" s="1">
        <f t="shared" si="92"/>
        <v>0</v>
      </c>
    </row>
    <row r="1986" spans="1:15" x14ac:dyDescent="0.25">
      <c r="A1986" s="1" t="str">
        <v>BioLegend</v>
      </c>
      <c r="B1986" s="1">
        <v>16324</v>
      </c>
      <c r="C1986" s="1" t="str">
        <v>EED118009</v>
      </c>
      <c r="D1986" s="2">
        <v>45877</v>
      </c>
      <c r="E1986" s="2">
        <v>45885</v>
      </c>
      <c r="F1986" s="1">
        <v>317426</v>
      </c>
      <c r="G1986" s="1">
        <v>1</v>
      </c>
      <c r="H1986" s="1">
        <v>1</v>
      </c>
      <c r="I1986" s="1">
        <v>0</v>
      </c>
      <c r="J1986" s="1" t="str">
        <v>Delhi</v>
      </c>
      <c r="K1986" s="1">
        <v>0</v>
      </c>
      <c r="L1986" s="1"/>
      <c r="M1986" s="1">
        <f t="shared" si="90"/>
        <v>16324</v>
      </c>
      <c r="N1986" s="1">
        <f t="shared" si="91"/>
        <v>16324</v>
      </c>
      <c r="O1986" s="1">
        <f t="shared" si="92"/>
        <v>0</v>
      </c>
    </row>
    <row r="1987" spans="1:15" x14ac:dyDescent="0.25">
      <c r="A1987" s="1" t="str">
        <v>BioLegend</v>
      </c>
      <c r="B1987" s="1">
        <v>24393.599999999999</v>
      </c>
      <c r="C1987" s="1" t="str">
        <v>EED118009</v>
      </c>
      <c r="D1987" s="2">
        <v>45877</v>
      </c>
      <c r="E1987" s="2">
        <v>45885</v>
      </c>
      <c r="F1987" s="1">
        <v>320008</v>
      </c>
      <c r="G1987" s="1">
        <v>1</v>
      </c>
      <c r="H1987" s="1">
        <v>1</v>
      </c>
      <c r="I1987" s="1">
        <v>0</v>
      </c>
      <c r="J1987" s="1" t="str">
        <v>Mumbai</v>
      </c>
      <c r="K1987" s="1">
        <v>0</v>
      </c>
      <c r="L1987" s="1"/>
      <c r="M1987" s="1">
        <f t="shared" ref="M1987:M2050" si="93">G1987*B1987</f>
        <v>24393.599999999999</v>
      </c>
      <c r="N1987" s="1">
        <f t="shared" ref="N1987:N2050" si="94">H1987*B1987</f>
        <v>24393.599999999999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16508.8</v>
      </c>
      <c r="C1988" s="1" t="str">
        <v>EED118009</v>
      </c>
      <c r="D1988" s="2">
        <v>45877</v>
      </c>
      <c r="E1988" s="2">
        <v>45885</v>
      </c>
      <c r="F1988" s="1">
        <v>320806</v>
      </c>
      <c r="G1988" s="1">
        <v>1</v>
      </c>
      <c r="H1988" s="1">
        <v>1</v>
      </c>
      <c r="I1988" s="1">
        <v>0</v>
      </c>
      <c r="J1988" s="1" t="str">
        <v>Hyderabad</v>
      </c>
      <c r="K1988" s="1">
        <v>0</v>
      </c>
      <c r="L1988" s="1"/>
      <c r="M1988" s="1">
        <f t="shared" si="93"/>
        <v>16508.8</v>
      </c>
      <c r="N1988" s="1">
        <f t="shared" si="94"/>
        <v>16508.8</v>
      </c>
      <c r="O1988" s="1">
        <f t="shared" si="95"/>
        <v>0</v>
      </c>
    </row>
    <row r="1989" spans="1:15" x14ac:dyDescent="0.25">
      <c r="A1989" s="1" t="str">
        <v>BioLegend</v>
      </c>
      <c r="B1989" s="1">
        <v>19527.2</v>
      </c>
      <c r="C1989" s="1" t="str">
        <v>EED118009</v>
      </c>
      <c r="D1989" s="2">
        <v>45877</v>
      </c>
      <c r="E1989" s="2">
        <v>45885</v>
      </c>
      <c r="F1989" s="1">
        <v>321124</v>
      </c>
      <c r="G1989" s="1">
        <v>1</v>
      </c>
      <c r="H1989" s="1">
        <v>1</v>
      </c>
      <c r="I1989" s="1">
        <v>0</v>
      </c>
      <c r="J1989" s="1" t="str">
        <v>Faridabad</v>
      </c>
      <c r="K1989" s="1">
        <v>0</v>
      </c>
      <c r="L1989" s="1"/>
      <c r="M1989" s="1">
        <f t="shared" si="93"/>
        <v>19527.2</v>
      </c>
      <c r="N1989" s="1">
        <f t="shared" si="94"/>
        <v>19527.2</v>
      </c>
      <c r="O1989" s="1">
        <f t="shared" si="95"/>
        <v>0</v>
      </c>
    </row>
    <row r="1990" spans="1:15" x14ac:dyDescent="0.25">
      <c r="A1990" s="1" t="str">
        <v>BioLegend</v>
      </c>
      <c r="B1990" s="1">
        <v>9178.4</v>
      </c>
      <c r="C1990" s="1" t="str">
        <v>EED118009</v>
      </c>
      <c r="D1990" s="2">
        <v>45877</v>
      </c>
      <c r="E1990" s="2">
        <v>45885</v>
      </c>
      <c r="F1990" s="1">
        <v>329907</v>
      </c>
      <c r="G1990" s="1">
        <v>1</v>
      </c>
      <c r="H1990" s="1">
        <v>1</v>
      </c>
      <c r="I1990" s="1">
        <v>0</v>
      </c>
      <c r="J1990" s="1" t="str">
        <v>Chandigarh</v>
      </c>
      <c r="K1990" s="1">
        <v>0</v>
      </c>
      <c r="L1990" s="1"/>
      <c r="M1990" s="1">
        <f t="shared" si="93"/>
        <v>9178.4</v>
      </c>
      <c r="N1990" s="1">
        <f t="shared" si="94"/>
        <v>9178.4</v>
      </c>
      <c r="O1990" s="1">
        <f t="shared" si="95"/>
        <v>0</v>
      </c>
    </row>
    <row r="1991" spans="1:15" x14ac:dyDescent="0.25">
      <c r="A1991" s="1" t="str">
        <v>BioLegend</v>
      </c>
      <c r="B1991" s="1">
        <v>23100</v>
      </c>
      <c r="C1991" s="1" t="str">
        <v>EED118009</v>
      </c>
      <c r="D1991" s="2">
        <v>45877</v>
      </c>
      <c r="E1991" s="2">
        <v>45885</v>
      </c>
      <c r="F1991" s="1">
        <v>331318</v>
      </c>
      <c r="G1991" s="1">
        <v>1</v>
      </c>
      <c r="H1991" s="1">
        <v>1</v>
      </c>
      <c r="I1991" s="1">
        <v>0</v>
      </c>
      <c r="J1991" s="1" t="str">
        <v>Faridabad</v>
      </c>
      <c r="K1991" s="1">
        <v>0</v>
      </c>
      <c r="L1991" s="1"/>
      <c r="M1991" s="1">
        <f t="shared" si="93"/>
        <v>23100</v>
      </c>
      <c r="N1991" s="1">
        <f t="shared" si="94"/>
        <v>23100</v>
      </c>
      <c r="O1991" s="1">
        <f t="shared" si="95"/>
        <v>0</v>
      </c>
    </row>
    <row r="1992" spans="1:15" x14ac:dyDescent="0.25">
      <c r="A1992" s="1" t="str">
        <v>BioLegend</v>
      </c>
      <c r="B1992" s="1">
        <v>19712</v>
      </c>
      <c r="C1992" s="1" t="str">
        <v>EED118009</v>
      </c>
      <c r="D1992" s="2">
        <v>45877</v>
      </c>
      <c r="E1992" s="2">
        <v>45885</v>
      </c>
      <c r="F1992" s="1">
        <v>333810</v>
      </c>
      <c r="G1992" s="1">
        <v>1</v>
      </c>
      <c r="H1992" s="1">
        <v>1</v>
      </c>
      <c r="I1992" s="1">
        <v>0</v>
      </c>
      <c r="J1992" s="1" t="str">
        <v>Faridabad</v>
      </c>
      <c r="K1992" s="1">
        <v>0</v>
      </c>
      <c r="L1992" s="1"/>
      <c r="M1992" s="1">
        <f t="shared" si="93"/>
        <v>19712</v>
      </c>
      <c r="N1992" s="1">
        <f t="shared" si="94"/>
        <v>19712</v>
      </c>
      <c r="O1992" s="1">
        <f t="shared" si="95"/>
        <v>0</v>
      </c>
    </row>
    <row r="1993" spans="1:15" x14ac:dyDescent="0.25">
      <c r="A1993" s="1" t="str">
        <v>BioLegend</v>
      </c>
      <c r="B1993" s="1">
        <v>14106.400000000001</v>
      </c>
      <c r="C1993" s="1" t="str">
        <v>EED118009</v>
      </c>
      <c r="D1993" s="2">
        <v>45877</v>
      </c>
      <c r="E1993" s="2">
        <v>45885</v>
      </c>
      <c r="F1993" s="1">
        <v>338304</v>
      </c>
      <c r="G1993" s="1">
        <v>1</v>
      </c>
      <c r="H1993" s="1">
        <v>1</v>
      </c>
      <c r="I1993" s="1">
        <v>0</v>
      </c>
      <c r="J1993" s="1" t="str">
        <v>Hyderabad</v>
      </c>
      <c r="K1993" s="1">
        <v>0</v>
      </c>
      <c r="L1993" s="1"/>
      <c r="M1993" s="1">
        <f t="shared" si="93"/>
        <v>14106.400000000001</v>
      </c>
      <c r="N1993" s="1">
        <f t="shared" si="94"/>
        <v>14106.400000000001</v>
      </c>
      <c r="O1993" s="1">
        <f t="shared" si="95"/>
        <v>0</v>
      </c>
    </row>
    <row r="1994" spans="1:15" x14ac:dyDescent="0.25">
      <c r="A1994" s="1" t="str">
        <v>BioLegend</v>
      </c>
      <c r="B1994" s="1">
        <v>26862</v>
      </c>
      <c r="C1994" s="1" t="str">
        <v>EED118009</v>
      </c>
      <c r="D1994" s="2">
        <v>45877</v>
      </c>
      <c r="E1994" s="2">
        <v>45885</v>
      </c>
      <c r="F1994" s="1">
        <v>341626</v>
      </c>
      <c r="G1994" s="1">
        <v>1</v>
      </c>
      <c r="H1994" s="1">
        <v>1</v>
      </c>
      <c r="I1994" s="1">
        <v>0</v>
      </c>
      <c r="J1994" s="1" t="str">
        <v>Delhi</v>
      </c>
      <c r="K1994" s="1">
        <v>0</v>
      </c>
      <c r="L1994" s="1"/>
      <c r="M1994" s="1">
        <f t="shared" si="93"/>
        <v>26862</v>
      </c>
      <c r="N1994" s="1">
        <f t="shared" si="94"/>
        <v>26862</v>
      </c>
      <c r="O1994" s="1">
        <f t="shared" si="95"/>
        <v>0</v>
      </c>
    </row>
    <row r="1995" spans="1:15" x14ac:dyDescent="0.25">
      <c r="A1995" s="1" t="str">
        <v>BioLegend</v>
      </c>
      <c r="B1995" s="1">
        <v>19896.8</v>
      </c>
      <c r="C1995" s="1" t="str">
        <v>EED118009</v>
      </c>
      <c r="D1995" s="2">
        <v>45877</v>
      </c>
      <c r="E1995" s="2">
        <v>45885</v>
      </c>
      <c r="F1995" s="1">
        <v>352904</v>
      </c>
      <c r="G1995" s="1">
        <v>2</v>
      </c>
      <c r="H1995" s="1">
        <v>2</v>
      </c>
      <c r="I1995" s="1">
        <v>0</v>
      </c>
      <c r="J1995" s="1" t="str">
        <v>Hyderabad</v>
      </c>
      <c r="K1995" s="1">
        <v>0</v>
      </c>
      <c r="L1995" s="1"/>
      <c r="M1995" s="1">
        <f t="shared" si="93"/>
        <v>39793.599999999999</v>
      </c>
      <c r="N1995" s="1">
        <f t="shared" si="94"/>
        <v>39793.599999999999</v>
      </c>
      <c r="O1995" s="1">
        <f t="shared" si="95"/>
        <v>0</v>
      </c>
    </row>
    <row r="1996" spans="1:15" x14ac:dyDescent="0.25">
      <c r="A1996" s="1" t="str">
        <v>BioLegend</v>
      </c>
      <c r="B1996" s="1">
        <v>20820.8</v>
      </c>
      <c r="C1996" s="1" t="str">
        <v>EED118009</v>
      </c>
      <c r="D1996" s="2">
        <v>45877</v>
      </c>
      <c r="E1996" s="2">
        <v>45885</v>
      </c>
      <c r="F1996" s="1">
        <v>352906</v>
      </c>
      <c r="G1996" s="1">
        <v>2</v>
      </c>
      <c r="H1996" s="1">
        <v>2</v>
      </c>
      <c r="I1996" s="1">
        <v>0</v>
      </c>
      <c r="J1996" s="1" t="str">
        <v>Chandigarh</v>
      </c>
      <c r="K1996" s="1">
        <v>0</v>
      </c>
      <c r="L1996" s="1"/>
      <c r="M1996" s="1">
        <f t="shared" si="93"/>
        <v>41641.599999999999</v>
      </c>
      <c r="N1996" s="1">
        <f t="shared" si="94"/>
        <v>41641.599999999999</v>
      </c>
      <c r="O1996" s="1">
        <f t="shared" si="95"/>
        <v>0</v>
      </c>
    </row>
    <row r="1997" spans="1:15" x14ac:dyDescent="0.25">
      <c r="A1997" s="1" t="str">
        <v>BioLegend</v>
      </c>
      <c r="B1997" s="1">
        <v>23531.199999999997</v>
      </c>
      <c r="C1997" s="1" t="str">
        <v>EED118009</v>
      </c>
      <c r="D1997" s="2">
        <v>45877</v>
      </c>
      <c r="E1997" s="2">
        <v>45885</v>
      </c>
      <c r="F1997" s="1">
        <v>353226</v>
      </c>
      <c r="G1997" s="1">
        <v>1</v>
      </c>
      <c r="H1997" s="1">
        <v>1</v>
      </c>
      <c r="I1997" s="1">
        <v>0</v>
      </c>
      <c r="J1997" s="1" t="str">
        <v>Delhi</v>
      </c>
      <c r="K1997" s="1">
        <v>0</v>
      </c>
      <c r="L1997" s="1"/>
      <c r="M1997" s="1">
        <f t="shared" si="93"/>
        <v>23531.199999999997</v>
      </c>
      <c r="N1997" s="1">
        <f t="shared" si="94"/>
        <v>23531.199999999997</v>
      </c>
      <c r="O1997" s="1">
        <f t="shared" si="95"/>
        <v>0</v>
      </c>
    </row>
    <row r="1998" spans="1:15" x14ac:dyDescent="0.25">
      <c r="A1998" s="1" t="str">
        <v>BioLegend</v>
      </c>
      <c r="B1998" s="1">
        <v>24085.599999999999</v>
      </c>
      <c r="C1998" s="1" t="str">
        <v>EED118009</v>
      </c>
      <c r="D1998" s="2">
        <v>45877</v>
      </c>
      <c r="E1998" s="2">
        <v>45885</v>
      </c>
      <c r="F1998" s="1">
        <v>353272</v>
      </c>
      <c r="G1998" s="1">
        <v>1</v>
      </c>
      <c r="H1998" s="1">
        <v>1</v>
      </c>
      <c r="I1998" s="1">
        <v>0</v>
      </c>
      <c r="J1998" s="1" t="str">
        <v>Delhi</v>
      </c>
      <c r="K1998" s="1">
        <v>0</v>
      </c>
      <c r="L1998" s="1"/>
      <c r="M1998" s="1">
        <f t="shared" si="93"/>
        <v>24085.599999999999</v>
      </c>
      <c r="N1998" s="1">
        <f t="shared" si="94"/>
        <v>24085.599999999999</v>
      </c>
      <c r="O1998" s="1">
        <f t="shared" si="95"/>
        <v>0</v>
      </c>
    </row>
    <row r="1999" spans="1:15" x14ac:dyDescent="0.25">
      <c r="A1999" s="1" t="str">
        <v>BioLegend</v>
      </c>
      <c r="B1999" s="1">
        <v>13464</v>
      </c>
      <c r="C1999" s="1" t="str">
        <v>EED118009</v>
      </c>
      <c r="D1999" s="2">
        <v>45877</v>
      </c>
      <c r="E1999" s="2">
        <v>45885</v>
      </c>
      <c r="F1999" s="1">
        <v>354515</v>
      </c>
      <c r="G1999" s="1">
        <v>1</v>
      </c>
      <c r="H1999" s="1">
        <v>1</v>
      </c>
      <c r="I1999" s="1">
        <v>0</v>
      </c>
      <c r="J1999" s="1" t="str">
        <v>Guwahati</v>
      </c>
      <c r="K1999" s="1">
        <v>0</v>
      </c>
      <c r="L1999" s="1"/>
      <c r="M1999" s="1">
        <f t="shared" si="93"/>
        <v>13464</v>
      </c>
      <c r="N1999" s="1">
        <f t="shared" si="94"/>
        <v>13464</v>
      </c>
      <c r="O1999" s="1">
        <f t="shared" si="95"/>
        <v>0</v>
      </c>
    </row>
    <row r="2000" spans="1:15" x14ac:dyDescent="0.25">
      <c r="A2000" s="1" t="str">
        <v>BioLegend</v>
      </c>
      <c r="B2000" s="1">
        <v>17925.599999999999</v>
      </c>
      <c r="C2000" s="1" t="str">
        <v>EED118009</v>
      </c>
      <c r="D2000" s="2">
        <v>45877</v>
      </c>
      <c r="E2000" s="2">
        <v>45885</v>
      </c>
      <c r="F2000" s="1">
        <v>362504</v>
      </c>
      <c r="G2000" s="1">
        <v>1</v>
      </c>
      <c r="H2000" s="1">
        <v>1</v>
      </c>
      <c r="I2000" s="1">
        <v>0</v>
      </c>
      <c r="J2000" s="1" t="str">
        <v>Delhi</v>
      </c>
      <c r="K2000" s="1">
        <v>0</v>
      </c>
      <c r="L2000" s="1"/>
      <c r="M2000" s="1">
        <f t="shared" si="93"/>
        <v>17925.599999999999</v>
      </c>
      <c r="N2000" s="1">
        <f t="shared" si="94"/>
        <v>17925.599999999999</v>
      </c>
      <c r="O2000" s="1">
        <f t="shared" si="95"/>
        <v>0</v>
      </c>
    </row>
    <row r="2001" spans="1:15" x14ac:dyDescent="0.25">
      <c r="A2001" s="1" t="str">
        <v>BioLegend</v>
      </c>
      <c r="B2001" s="1">
        <v>28314</v>
      </c>
      <c r="C2001" s="1" t="str">
        <v>EED118009</v>
      </c>
      <c r="D2001" s="2">
        <v>45877</v>
      </c>
      <c r="E2001" s="2">
        <v>45885</v>
      </c>
      <c r="F2001" s="1">
        <v>362538</v>
      </c>
      <c r="G2001" s="1">
        <v>1</v>
      </c>
      <c r="H2001" s="1">
        <v>1</v>
      </c>
      <c r="I2001" s="1">
        <v>0</v>
      </c>
      <c r="J2001" s="1" t="str">
        <v>Delhi</v>
      </c>
      <c r="K2001" s="1">
        <v>0</v>
      </c>
      <c r="L2001" s="1"/>
      <c r="M2001" s="1">
        <f t="shared" si="93"/>
        <v>28314</v>
      </c>
      <c r="N2001" s="1">
        <f t="shared" si="94"/>
        <v>28314</v>
      </c>
      <c r="O2001" s="1">
        <f t="shared" si="95"/>
        <v>0</v>
      </c>
    </row>
    <row r="2002" spans="1:15" x14ac:dyDescent="0.25">
      <c r="A2002" s="1" t="str">
        <v>BioLegend</v>
      </c>
      <c r="B2002" s="1">
        <v>16508.8</v>
      </c>
      <c r="C2002" s="1" t="str">
        <v>EED118009</v>
      </c>
      <c r="D2002" s="2">
        <v>45877</v>
      </c>
      <c r="E2002" s="2">
        <v>45885</v>
      </c>
      <c r="F2002" s="1">
        <v>364108</v>
      </c>
      <c r="G2002" s="1">
        <v>1</v>
      </c>
      <c r="H2002" s="1">
        <v>1</v>
      </c>
      <c r="I2002" s="1">
        <v>0</v>
      </c>
      <c r="J2002" s="1" t="str">
        <v>Kalyani</v>
      </c>
      <c r="K2002" s="1">
        <v>0</v>
      </c>
      <c r="L2002" s="1"/>
      <c r="M2002" s="1">
        <f t="shared" si="93"/>
        <v>16508.8</v>
      </c>
      <c r="N2002" s="1">
        <f t="shared" si="94"/>
        <v>16508.8</v>
      </c>
      <c r="O2002" s="1">
        <f t="shared" si="95"/>
        <v>0</v>
      </c>
    </row>
    <row r="2003" spans="1:15" x14ac:dyDescent="0.25">
      <c r="A2003" s="1" t="str">
        <v>BioLegend</v>
      </c>
      <c r="B2003" s="1">
        <v>25687.199999999997</v>
      </c>
      <c r="C2003" s="1" t="str">
        <v>EED118009</v>
      </c>
      <c r="D2003" s="2">
        <v>45877</v>
      </c>
      <c r="E2003" s="2">
        <v>45885</v>
      </c>
      <c r="F2003" s="1">
        <v>375020</v>
      </c>
      <c r="G2003" s="1">
        <v>1</v>
      </c>
      <c r="H2003" s="1">
        <v>1</v>
      </c>
      <c r="I2003" s="1">
        <v>0</v>
      </c>
      <c r="J2003" s="1" t="str">
        <v>Hyderabad</v>
      </c>
      <c r="K2003" s="1">
        <v>0</v>
      </c>
      <c r="L2003" s="1"/>
      <c r="M2003" s="1">
        <f t="shared" si="93"/>
        <v>25687.199999999997</v>
      </c>
      <c r="N2003" s="1">
        <f t="shared" si="94"/>
        <v>25687.199999999997</v>
      </c>
      <c r="O2003" s="1">
        <f t="shared" si="95"/>
        <v>0</v>
      </c>
    </row>
    <row r="2004" spans="1:15" x14ac:dyDescent="0.25">
      <c r="A2004" s="1" t="str">
        <v>BioLegend</v>
      </c>
      <c r="B2004" s="1">
        <v>19712</v>
      </c>
      <c r="C2004" s="1" t="str">
        <v>EED118009</v>
      </c>
      <c r="D2004" s="2">
        <v>45877</v>
      </c>
      <c r="E2004" s="2">
        <v>45885</v>
      </c>
      <c r="F2004" s="1">
        <v>393512</v>
      </c>
      <c r="G2004" s="1">
        <v>1</v>
      </c>
      <c r="H2004" s="1">
        <v>1</v>
      </c>
      <c r="I2004" s="1">
        <v>0</v>
      </c>
      <c r="J2004" s="1" t="str">
        <v>Hyderabad</v>
      </c>
      <c r="K2004" s="1">
        <v>0</v>
      </c>
      <c r="L2004" s="1"/>
      <c r="M2004" s="1">
        <f t="shared" si="93"/>
        <v>19712</v>
      </c>
      <c r="N2004" s="1">
        <f t="shared" si="94"/>
        <v>19712</v>
      </c>
      <c r="O2004" s="1">
        <f t="shared" si="95"/>
        <v>0</v>
      </c>
    </row>
    <row r="2005" spans="1:15" x14ac:dyDescent="0.25">
      <c r="A2005" s="1" t="str">
        <v>BioLegend</v>
      </c>
      <c r="B2005" s="1">
        <v>12874.400000000001</v>
      </c>
      <c r="C2005" s="1" t="str">
        <v>EED118009</v>
      </c>
      <c r="D2005" s="2">
        <v>45877</v>
      </c>
      <c r="E2005" s="2">
        <v>45885</v>
      </c>
      <c r="F2005" s="1">
        <v>400134</v>
      </c>
      <c r="G2005" s="1">
        <v>1</v>
      </c>
      <c r="H2005" s="1">
        <v>1</v>
      </c>
      <c r="I2005" s="1">
        <v>0</v>
      </c>
      <c r="J2005" s="1" t="str">
        <v>Mumbai</v>
      </c>
      <c r="K2005" s="1">
        <v>0</v>
      </c>
      <c r="L2005" s="1"/>
      <c r="M2005" s="1">
        <f t="shared" si="93"/>
        <v>12874.400000000001</v>
      </c>
      <c r="N2005" s="1">
        <f t="shared" si="94"/>
        <v>12874.400000000001</v>
      </c>
      <c r="O2005" s="1">
        <f t="shared" si="95"/>
        <v>0</v>
      </c>
    </row>
    <row r="2006" spans="1:15" x14ac:dyDescent="0.25">
      <c r="A2006" s="1" t="str">
        <v>BioLegend</v>
      </c>
      <c r="B2006" s="1">
        <v>3757.6000000000004</v>
      </c>
      <c r="C2006" s="1" t="str">
        <v>EED118009</v>
      </c>
      <c r="D2006" s="2">
        <v>45877</v>
      </c>
      <c r="E2006" s="2">
        <v>45885</v>
      </c>
      <c r="F2006" s="1">
        <v>400139</v>
      </c>
      <c r="G2006" s="1">
        <v>1</v>
      </c>
      <c r="H2006" s="1">
        <v>1</v>
      </c>
      <c r="I2006" s="1">
        <v>0</v>
      </c>
      <c r="J2006" s="1" t="str">
        <v>Faridabad</v>
      </c>
      <c r="K2006" s="1">
        <v>0</v>
      </c>
      <c r="L2006" s="1"/>
      <c r="M2006" s="1">
        <f t="shared" si="93"/>
        <v>3757.6000000000004</v>
      </c>
      <c r="N2006" s="1">
        <f t="shared" si="94"/>
        <v>3757.6000000000004</v>
      </c>
      <c r="O2006" s="1">
        <f t="shared" si="95"/>
        <v>0</v>
      </c>
    </row>
    <row r="2007" spans="1:15" x14ac:dyDescent="0.25">
      <c r="A2007" s="1" t="str">
        <v>BioLegend</v>
      </c>
      <c r="B2007" s="1">
        <v>14845.599999999999</v>
      </c>
      <c r="C2007" s="1" t="str">
        <v>EED118009</v>
      </c>
      <c r="D2007" s="2">
        <v>45877</v>
      </c>
      <c r="E2007" s="2">
        <v>45885</v>
      </c>
      <c r="F2007" s="1">
        <v>400150</v>
      </c>
      <c r="G2007" s="1">
        <v>1</v>
      </c>
      <c r="H2007" s="1">
        <v>1</v>
      </c>
      <c r="I2007" s="1">
        <v>0</v>
      </c>
      <c r="J2007" s="1" t="str">
        <v>Banglore</v>
      </c>
      <c r="K2007" s="1">
        <v>0</v>
      </c>
      <c r="L2007" s="1"/>
      <c r="M2007" s="1">
        <f t="shared" si="93"/>
        <v>14845.599999999999</v>
      </c>
      <c r="N2007" s="1">
        <f t="shared" si="94"/>
        <v>14845.599999999999</v>
      </c>
      <c r="O2007" s="1">
        <f t="shared" si="95"/>
        <v>0</v>
      </c>
    </row>
    <row r="2008" spans="1:15" x14ac:dyDescent="0.25">
      <c r="A2008" s="1" t="str">
        <v>BioLegend</v>
      </c>
      <c r="B2008" s="1">
        <v>23628</v>
      </c>
      <c r="C2008" s="1" t="str">
        <v>EED118009</v>
      </c>
      <c r="D2008" s="2">
        <v>45877</v>
      </c>
      <c r="E2008" s="2">
        <v>45885</v>
      </c>
      <c r="F2008" s="1">
        <v>400260</v>
      </c>
      <c r="G2008" s="1">
        <v>1</v>
      </c>
      <c r="H2008" s="1">
        <v>1</v>
      </c>
      <c r="I2008" s="1">
        <v>0</v>
      </c>
      <c r="J2008" s="1" t="str">
        <v>Banglore</v>
      </c>
      <c r="K2008" s="1">
        <v>0</v>
      </c>
      <c r="L2008" s="1"/>
      <c r="M2008" s="1">
        <f t="shared" si="93"/>
        <v>23628</v>
      </c>
      <c r="N2008" s="1">
        <f t="shared" si="94"/>
        <v>23628</v>
      </c>
      <c r="O2008" s="1">
        <f t="shared" si="95"/>
        <v>0</v>
      </c>
    </row>
    <row r="2009" spans="1:15" x14ac:dyDescent="0.25">
      <c r="A2009" s="1" t="str">
        <v>BioLegend</v>
      </c>
      <c r="B2009" s="1">
        <v>7207.2000000000007</v>
      </c>
      <c r="C2009" s="1" t="str">
        <v>EED118009</v>
      </c>
      <c r="D2009" s="2">
        <v>45877</v>
      </c>
      <c r="E2009" s="2">
        <v>45885</v>
      </c>
      <c r="F2009" s="1">
        <v>401208</v>
      </c>
      <c r="G2009" s="1">
        <v>2</v>
      </c>
      <c r="H2009" s="1">
        <v>2</v>
      </c>
      <c r="I2009" s="1">
        <v>0</v>
      </c>
      <c r="J2009" s="1" t="str">
        <v>Hyderabad</v>
      </c>
      <c r="K2009" s="1">
        <v>0</v>
      </c>
      <c r="L2009" s="1"/>
      <c r="M2009" s="1">
        <f t="shared" si="93"/>
        <v>14414.400000000001</v>
      </c>
      <c r="N2009" s="1">
        <f t="shared" si="94"/>
        <v>14414.400000000001</v>
      </c>
      <c r="O2009" s="1">
        <f t="shared" si="95"/>
        <v>0</v>
      </c>
    </row>
    <row r="2010" spans="1:15" x14ac:dyDescent="0.25">
      <c r="A2010" s="1" t="str">
        <v>BioLegend</v>
      </c>
      <c r="B2010" s="1">
        <v>3449.6000000000004</v>
      </c>
      <c r="C2010" s="1" t="str">
        <v>EED118009</v>
      </c>
      <c r="D2010" s="2">
        <v>45877</v>
      </c>
      <c r="E2010" s="2">
        <v>45885</v>
      </c>
      <c r="F2010" s="1">
        <v>405203</v>
      </c>
      <c r="G2010" s="1">
        <v>1</v>
      </c>
      <c r="H2010" s="1">
        <v>1</v>
      </c>
      <c r="I2010" s="1">
        <v>0</v>
      </c>
      <c r="J2010" s="1" t="str">
        <v>Hyderabad</v>
      </c>
      <c r="K2010" s="1">
        <v>0</v>
      </c>
      <c r="L2010" s="1"/>
      <c r="M2010" s="1">
        <f t="shared" si="93"/>
        <v>3449.6000000000004</v>
      </c>
      <c r="N2010" s="1">
        <f t="shared" si="94"/>
        <v>3449.6000000000004</v>
      </c>
      <c r="O2010" s="1">
        <f t="shared" si="95"/>
        <v>0</v>
      </c>
    </row>
    <row r="2011" spans="1:15" x14ac:dyDescent="0.25">
      <c r="A2011" s="1" t="str">
        <v>BioLegend</v>
      </c>
      <c r="B2011" s="1">
        <v>16324</v>
      </c>
      <c r="C2011" s="1" t="str">
        <v>EED118009</v>
      </c>
      <c r="D2011" s="2">
        <v>45877</v>
      </c>
      <c r="E2011" s="2">
        <v>45885</v>
      </c>
      <c r="F2011" s="1">
        <v>405718</v>
      </c>
      <c r="G2011" s="1">
        <v>1</v>
      </c>
      <c r="H2011" s="1">
        <v>1</v>
      </c>
      <c r="I2011" s="1">
        <v>0</v>
      </c>
      <c r="J2011" s="1" t="str">
        <v>Hyderabad</v>
      </c>
      <c r="K2011" s="1">
        <v>0</v>
      </c>
      <c r="L2011" s="1"/>
      <c r="M2011" s="1">
        <f t="shared" si="93"/>
        <v>16324</v>
      </c>
      <c r="N2011" s="1">
        <f t="shared" si="94"/>
        <v>16324</v>
      </c>
      <c r="O2011" s="1">
        <f t="shared" si="95"/>
        <v>0</v>
      </c>
    </row>
    <row r="2012" spans="1:15" x14ac:dyDescent="0.25">
      <c r="A2012" s="1" t="str">
        <v>BioLegend</v>
      </c>
      <c r="B2012" s="1">
        <v>6406.4</v>
      </c>
      <c r="C2012" s="1" t="str">
        <v>EED118009</v>
      </c>
      <c r="D2012" s="2">
        <v>45877</v>
      </c>
      <c r="E2012" s="2">
        <v>45885</v>
      </c>
      <c r="F2012" s="1">
        <v>406421</v>
      </c>
      <c r="G2012" s="1">
        <v>1</v>
      </c>
      <c r="H2012" s="1">
        <v>1</v>
      </c>
      <c r="I2012" s="1">
        <v>0</v>
      </c>
      <c r="J2012" s="1" t="str">
        <v>Chandigarh</v>
      </c>
      <c r="K2012" s="1">
        <v>0</v>
      </c>
      <c r="L2012" s="1"/>
      <c r="M2012" s="1">
        <f t="shared" si="93"/>
        <v>6406.4</v>
      </c>
      <c r="N2012" s="1">
        <f t="shared" si="94"/>
        <v>6406.4</v>
      </c>
      <c r="O2012" s="1">
        <f t="shared" si="95"/>
        <v>0</v>
      </c>
    </row>
    <row r="2013" spans="1:15" x14ac:dyDescent="0.25">
      <c r="A2013" s="1" t="str">
        <v>BioLegend</v>
      </c>
      <c r="B2013" s="1">
        <v>11950.400000000001</v>
      </c>
      <c r="C2013" s="1" t="str">
        <v>EED118009</v>
      </c>
      <c r="D2013" s="2">
        <v>45877</v>
      </c>
      <c r="E2013" s="2">
        <v>45885</v>
      </c>
      <c r="F2013" s="1">
        <v>407122</v>
      </c>
      <c r="G2013" s="1">
        <v>1</v>
      </c>
      <c r="H2013" s="1">
        <v>1</v>
      </c>
      <c r="I2013" s="1">
        <v>0</v>
      </c>
      <c r="J2013" s="1" t="str">
        <v>Chandigarh</v>
      </c>
      <c r="K2013" s="1">
        <v>0</v>
      </c>
      <c r="L2013" s="1"/>
      <c r="M2013" s="1">
        <f t="shared" si="93"/>
        <v>11950.400000000001</v>
      </c>
      <c r="N2013" s="1">
        <f t="shared" si="94"/>
        <v>11950.400000000001</v>
      </c>
      <c r="O2013" s="1">
        <f t="shared" si="95"/>
        <v>0</v>
      </c>
    </row>
    <row r="2014" spans="1:15" x14ac:dyDescent="0.25">
      <c r="A2014" s="1" t="str">
        <v>BioLegend</v>
      </c>
      <c r="B2014" s="1">
        <v>4004</v>
      </c>
      <c r="C2014" s="1" t="str">
        <v>EED118009</v>
      </c>
      <c r="D2014" s="2">
        <v>45877</v>
      </c>
      <c r="E2014" s="2">
        <v>45885</v>
      </c>
      <c r="F2014" s="1">
        <v>420301</v>
      </c>
      <c r="G2014" s="1">
        <v>1</v>
      </c>
      <c r="H2014" s="1">
        <v>1</v>
      </c>
      <c r="I2014" s="1">
        <v>0</v>
      </c>
      <c r="J2014" s="1" t="str">
        <v>Chandigarh</v>
      </c>
      <c r="K2014" s="1">
        <v>0</v>
      </c>
      <c r="L2014" s="1"/>
      <c r="M2014" s="1">
        <f t="shared" si="93"/>
        <v>4004</v>
      </c>
      <c r="N2014" s="1">
        <f t="shared" si="94"/>
        <v>4004</v>
      </c>
      <c r="O2014" s="1">
        <f t="shared" si="95"/>
        <v>0</v>
      </c>
    </row>
    <row r="2015" spans="1:15" x14ac:dyDescent="0.25">
      <c r="A2015" s="1" t="str">
        <v>BioLegend</v>
      </c>
      <c r="B2015" s="1">
        <v>4004</v>
      </c>
      <c r="C2015" s="1" t="str">
        <v>EED118009</v>
      </c>
      <c r="D2015" s="2">
        <v>45877</v>
      </c>
      <c r="E2015" s="2">
        <v>45885</v>
      </c>
      <c r="F2015" s="1">
        <v>420301</v>
      </c>
      <c r="G2015" s="1">
        <v>1</v>
      </c>
      <c r="H2015" s="1">
        <v>1</v>
      </c>
      <c r="I2015" s="1">
        <v>0</v>
      </c>
      <c r="J2015" s="1" t="str">
        <v>Chennai</v>
      </c>
      <c r="K2015" s="1">
        <v>0</v>
      </c>
      <c r="L2015" s="1"/>
      <c r="M2015" s="1">
        <f t="shared" si="93"/>
        <v>4004</v>
      </c>
      <c r="N2015" s="1">
        <f t="shared" si="94"/>
        <v>4004</v>
      </c>
      <c r="O2015" s="1">
        <f t="shared" si="95"/>
        <v>0</v>
      </c>
    </row>
    <row r="2016" spans="1:15" x14ac:dyDescent="0.25">
      <c r="A2016" s="1" t="str">
        <v>BioLegend</v>
      </c>
      <c r="B2016" s="1">
        <v>12689.599999999999</v>
      </c>
      <c r="C2016" s="1" t="str">
        <v>EED118009</v>
      </c>
      <c r="D2016" s="2">
        <v>45877</v>
      </c>
      <c r="E2016" s="2">
        <v>45885</v>
      </c>
      <c r="F2016" s="1">
        <v>420302</v>
      </c>
      <c r="G2016" s="1">
        <v>1</v>
      </c>
      <c r="H2016" s="1">
        <v>1</v>
      </c>
      <c r="I2016" s="1">
        <v>0</v>
      </c>
      <c r="J2016" s="1" t="str">
        <v>Mumbai</v>
      </c>
      <c r="K2016" s="1">
        <v>0</v>
      </c>
      <c r="L2016" s="1"/>
      <c r="M2016" s="1">
        <f t="shared" si="93"/>
        <v>12689.599999999999</v>
      </c>
      <c r="N2016" s="1">
        <f t="shared" si="94"/>
        <v>12689.599999999999</v>
      </c>
      <c r="O2016" s="1">
        <f t="shared" si="95"/>
        <v>0</v>
      </c>
    </row>
    <row r="2017" spans="1:15" x14ac:dyDescent="0.25">
      <c r="A2017" s="1" t="str">
        <v>BioLegend</v>
      </c>
      <c r="B2017" s="1">
        <v>6221.6</v>
      </c>
      <c r="C2017" s="1" t="str">
        <v>EED118009</v>
      </c>
      <c r="D2017" s="2">
        <v>45877</v>
      </c>
      <c r="E2017" s="2">
        <v>45885</v>
      </c>
      <c r="F2017" s="1">
        <v>422301</v>
      </c>
      <c r="G2017" s="1">
        <v>2</v>
      </c>
      <c r="H2017" s="1">
        <v>2</v>
      </c>
      <c r="I2017" s="1">
        <v>0</v>
      </c>
      <c r="J2017" s="1" t="str">
        <v>Hyderabad</v>
      </c>
      <c r="K2017" s="1">
        <v>0</v>
      </c>
      <c r="L2017" s="1"/>
      <c r="M2017" s="1">
        <f t="shared" si="93"/>
        <v>12443.2</v>
      </c>
      <c r="N2017" s="1">
        <f t="shared" si="94"/>
        <v>12443.2</v>
      </c>
      <c r="O2017" s="1">
        <f t="shared" si="95"/>
        <v>0</v>
      </c>
    </row>
    <row r="2018" spans="1:15" x14ac:dyDescent="0.25">
      <c r="A2018" s="1" t="str">
        <v>BioLegend</v>
      </c>
      <c r="B2018" s="1">
        <v>5482.4</v>
      </c>
      <c r="C2018" s="1" t="str">
        <v>EED118009</v>
      </c>
      <c r="D2018" s="2">
        <v>45877</v>
      </c>
      <c r="E2018" s="2">
        <v>45885</v>
      </c>
      <c r="F2018" s="1">
        <v>423101</v>
      </c>
      <c r="G2018" s="1">
        <v>1</v>
      </c>
      <c r="H2018" s="1">
        <v>1</v>
      </c>
      <c r="I2018" s="1">
        <v>0</v>
      </c>
      <c r="J2018" s="1" t="str">
        <v>Pune</v>
      </c>
      <c r="K2018" s="1">
        <v>0</v>
      </c>
      <c r="L2018" s="1"/>
      <c r="M2018" s="1">
        <f t="shared" si="93"/>
        <v>5482.4</v>
      </c>
      <c r="N2018" s="1">
        <f t="shared" si="94"/>
        <v>5482.4</v>
      </c>
      <c r="O2018" s="1">
        <f t="shared" si="95"/>
        <v>0</v>
      </c>
    </row>
    <row r="2019" spans="1:15" x14ac:dyDescent="0.25">
      <c r="A2019" s="1" t="str">
        <v>BioLegend</v>
      </c>
      <c r="B2019" s="1">
        <v>20636</v>
      </c>
      <c r="C2019" s="1" t="str">
        <v>EED118009</v>
      </c>
      <c r="D2019" s="2">
        <v>45877</v>
      </c>
      <c r="E2019" s="2">
        <v>45885</v>
      </c>
      <c r="F2019" s="1">
        <v>423104</v>
      </c>
      <c r="G2019" s="1">
        <v>2</v>
      </c>
      <c r="H2019" s="1">
        <v>2</v>
      </c>
      <c r="I2019" s="1">
        <v>0</v>
      </c>
      <c r="J2019" s="1" t="str">
        <v>Hyderabad</v>
      </c>
      <c r="K2019" s="1">
        <v>0</v>
      </c>
      <c r="L2019" s="1"/>
      <c r="M2019" s="1">
        <f t="shared" si="93"/>
        <v>41272</v>
      </c>
      <c r="N2019" s="1">
        <f t="shared" si="94"/>
        <v>41272</v>
      </c>
      <c r="O2019" s="1">
        <f t="shared" si="95"/>
        <v>0</v>
      </c>
    </row>
    <row r="2020" spans="1:15" x14ac:dyDescent="0.25">
      <c r="A2020" s="1" t="str">
        <v>BioLegend</v>
      </c>
      <c r="B2020" s="1">
        <v>10164</v>
      </c>
      <c r="C2020" s="1" t="str">
        <v>EED118009</v>
      </c>
      <c r="D2020" s="2">
        <v>45877</v>
      </c>
      <c r="E2020" s="2">
        <v>45885</v>
      </c>
      <c r="F2020" s="1">
        <v>424401</v>
      </c>
      <c r="G2020" s="1">
        <v>1</v>
      </c>
      <c r="H2020" s="1">
        <v>1</v>
      </c>
      <c r="I2020" s="1">
        <v>0</v>
      </c>
      <c r="J2020" s="1" t="str">
        <v>Chandigarh</v>
      </c>
      <c r="K2020" s="1">
        <v>0</v>
      </c>
      <c r="L2020" s="1"/>
      <c r="M2020" s="1">
        <f t="shared" si="93"/>
        <v>10164</v>
      </c>
      <c r="N2020" s="1">
        <f t="shared" si="94"/>
        <v>10164</v>
      </c>
      <c r="O2020" s="1">
        <f t="shared" si="95"/>
        <v>0</v>
      </c>
    </row>
    <row r="2021" spans="1:15" x14ac:dyDescent="0.25">
      <c r="A2021" s="1" t="str">
        <v>BioLegend</v>
      </c>
      <c r="B2021" s="1">
        <v>10164</v>
      </c>
      <c r="C2021" s="1" t="str">
        <v>EED118009</v>
      </c>
      <c r="D2021" s="2">
        <v>45877</v>
      </c>
      <c r="E2021" s="2">
        <v>45885</v>
      </c>
      <c r="F2021" s="1">
        <v>424401</v>
      </c>
      <c r="G2021" s="1">
        <v>1</v>
      </c>
      <c r="H2021" s="1">
        <v>1</v>
      </c>
      <c r="I2021" s="1">
        <v>0</v>
      </c>
      <c r="J2021" s="1" t="str">
        <v>Faridabad</v>
      </c>
      <c r="K2021" s="1">
        <v>0</v>
      </c>
      <c r="L2021" s="1"/>
      <c r="M2021" s="1">
        <f t="shared" si="93"/>
        <v>10164</v>
      </c>
      <c r="N2021" s="1">
        <f t="shared" si="94"/>
        <v>10164</v>
      </c>
      <c r="O2021" s="1">
        <f t="shared" si="95"/>
        <v>0</v>
      </c>
    </row>
    <row r="2022" spans="1:15" x14ac:dyDescent="0.25">
      <c r="A2022" s="1" t="str">
        <v>BioLegend</v>
      </c>
      <c r="B2022" s="1">
        <v>9794.4</v>
      </c>
      <c r="C2022" s="1" t="str">
        <v>EED118009</v>
      </c>
      <c r="D2022" s="2">
        <v>45877</v>
      </c>
      <c r="E2022" s="2">
        <v>45885</v>
      </c>
      <c r="F2022" s="1">
        <v>425401</v>
      </c>
      <c r="G2022" s="1">
        <v>1</v>
      </c>
      <c r="H2022" s="1">
        <v>1</v>
      </c>
      <c r="I2022" s="1">
        <v>0</v>
      </c>
      <c r="J2022" s="1" t="str">
        <v>Faridabad</v>
      </c>
      <c r="K2022" s="1">
        <v>0</v>
      </c>
      <c r="L2022" s="1"/>
      <c r="M2022" s="1">
        <f t="shared" si="93"/>
        <v>9794.4</v>
      </c>
      <c r="N2022" s="1">
        <f t="shared" si="94"/>
        <v>9794.4</v>
      </c>
      <c r="O2022" s="1">
        <f t="shared" si="95"/>
        <v>0</v>
      </c>
    </row>
    <row r="2023" spans="1:15" x14ac:dyDescent="0.25">
      <c r="A2023" s="1" t="str">
        <v>BioLegend</v>
      </c>
      <c r="B2023" s="1">
        <v>16324</v>
      </c>
      <c r="C2023" s="1" t="str">
        <v>EED118009</v>
      </c>
      <c r="D2023" s="2">
        <v>45877</v>
      </c>
      <c r="E2023" s="2">
        <v>45885</v>
      </c>
      <c r="F2023" s="1">
        <v>432701</v>
      </c>
      <c r="G2023" s="1">
        <v>1</v>
      </c>
      <c r="H2023" s="1">
        <v>1</v>
      </c>
      <c r="I2023" s="1">
        <v>0</v>
      </c>
      <c r="J2023" s="1" t="str">
        <v>Delhi</v>
      </c>
      <c r="K2023" s="1">
        <v>0</v>
      </c>
      <c r="L2023" s="1"/>
      <c r="M2023" s="1">
        <f t="shared" si="93"/>
        <v>16324</v>
      </c>
      <c r="N2023" s="1">
        <f t="shared" si="94"/>
        <v>16324</v>
      </c>
      <c r="O2023" s="1">
        <f t="shared" si="95"/>
        <v>0</v>
      </c>
    </row>
    <row r="2024" spans="1:15" x14ac:dyDescent="0.25">
      <c r="A2024" s="1" t="str">
        <v>BioLegend</v>
      </c>
      <c r="B2024" s="1">
        <v>7638.4</v>
      </c>
      <c r="C2024" s="1" t="str">
        <v>EED118009</v>
      </c>
      <c r="D2024" s="2">
        <v>45877</v>
      </c>
      <c r="E2024" s="2">
        <v>45885</v>
      </c>
      <c r="F2024" s="1">
        <v>502517</v>
      </c>
      <c r="G2024" s="1">
        <v>1</v>
      </c>
      <c r="H2024" s="1">
        <v>1</v>
      </c>
      <c r="I2024" s="1">
        <v>0</v>
      </c>
      <c r="J2024" s="1" t="str">
        <v>Delhi</v>
      </c>
      <c r="K2024" s="1">
        <v>0</v>
      </c>
      <c r="L2024" s="1"/>
      <c r="M2024" s="1">
        <f t="shared" si="93"/>
        <v>7638.4</v>
      </c>
      <c r="N2024" s="1">
        <f t="shared" si="94"/>
        <v>7638.4</v>
      </c>
      <c r="O2024" s="1">
        <f t="shared" si="95"/>
        <v>0</v>
      </c>
    </row>
    <row r="2025" spans="1:15" x14ac:dyDescent="0.25">
      <c r="A2025" s="1" t="str">
        <v>BioLegend</v>
      </c>
      <c r="B2025" s="1">
        <v>5112.8</v>
      </c>
      <c r="C2025" s="1" t="str">
        <v>EED118009</v>
      </c>
      <c r="D2025" s="2">
        <v>45877</v>
      </c>
      <c r="E2025" s="2">
        <v>45885</v>
      </c>
      <c r="F2025" s="1">
        <v>503807</v>
      </c>
      <c r="G2025" s="1">
        <v>1</v>
      </c>
      <c r="H2025" s="1">
        <v>1</v>
      </c>
      <c r="I2025" s="1">
        <v>0</v>
      </c>
      <c r="J2025" s="1" t="str">
        <v>Faridabad</v>
      </c>
      <c r="K2025" s="1">
        <v>0</v>
      </c>
      <c r="L2025" s="1"/>
      <c r="M2025" s="1">
        <f t="shared" si="93"/>
        <v>5112.8</v>
      </c>
      <c r="N2025" s="1">
        <f t="shared" si="94"/>
        <v>5112.8</v>
      </c>
      <c r="O2025" s="1">
        <f t="shared" si="95"/>
        <v>0</v>
      </c>
    </row>
    <row r="2026" spans="1:15" x14ac:dyDescent="0.25">
      <c r="A2026" s="1" t="str">
        <v>BioLegend</v>
      </c>
      <c r="B2026" s="1">
        <v>18018</v>
      </c>
      <c r="C2026" s="1" t="str">
        <v>EED118009</v>
      </c>
      <c r="D2026" s="2">
        <v>45877</v>
      </c>
      <c r="E2026" s="2">
        <v>45885</v>
      </c>
      <c r="F2026" s="1">
        <v>504133</v>
      </c>
      <c r="G2026" s="1">
        <v>1</v>
      </c>
      <c r="H2026" s="1">
        <v>1</v>
      </c>
      <c r="I2026" s="1">
        <v>0</v>
      </c>
      <c r="J2026" s="1" t="str">
        <v>Delhi</v>
      </c>
      <c r="K2026" s="1">
        <v>0</v>
      </c>
      <c r="L2026" s="1"/>
      <c r="M2026" s="1">
        <f t="shared" si="93"/>
        <v>18018</v>
      </c>
      <c r="N2026" s="1">
        <f t="shared" si="94"/>
        <v>18018</v>
      </c>
      <c r="O2026" s="1">
        <f t="shared" si="95"/>
        <v>0</v>
      </c>
    </row>
    <row r="2027" spans="1:15" x14ac:dyDescent="0.25">
      <c r="A2027" s="1" t="str">
        <v>BioLegend</v>
      </c>
      <c r="B2027" s="1">
        <v>5913.6</v>
      </c>
      <c r="C2027" s="1" t="str">
        <v>EED118009</v>
      </c>
      <c r="D2027" s="2">
        <v>45877</v>
      </c>
      <c r="E2027" s="2">
        <v>45885</v>
      </c>
      <c r="F2027" s="1">
        <v>504303</v>
      </c>
      <c r="G2027" s="1">
        <v>1</v>
      </c>
      <c r="H2027" s="1">
        <v>1</v>
      </c>
      <c r="I2027" s="1">
        <v>0</v>
      </c>
      <c r="J2027" s="1" t="str">
        <v>Faridabad</v>
      </c>
      <c r="K2027" s="1">
        <v>0</v>
      </c>
      <c r="L2027" s="1"/>
      <c r="M2027" s="1">
        <f t="shared" si="93"/>
        <v>5913.6</v>
      </c>
      <c r="N2027" s="1">
        <f t="shared" si="94"/>
        <v>5913.6</v>
      </c>
      <c r="O2027" s="1">
        <f t="shared" si="95"/>
        <v>0</v>
      </c>
    </row>
    <row r="2028" spans="1:15" x14ac:dyDescent="0.25">
      <c r="A2028" s="1" t="str">
        <v>BioLegend</v>
      </c>
      <c r="B2028" s="1">
        <v>12135.2</v>
      </c>
      <c r="C2028" s="1" t="str">
        <v>EED118009</v>
      </c>
      <c r="D2028" s="2">
        <v>45877</v>
      </c>
      <c r="E2028" s="2">
        <v>45885</v>
      </c>
      <c r="F2028" s="1">
        <v>505006</v>
      </c>
      <c r="G2028" s="1">
        <v>1</v>
      </c>
      <c r="H2028" s="1">
        <v>1</v>
      </c>
      <c r="I2028" s="1">
        <v>0</v>
      </c>
      <c r="J2028" s="1" t="str">
        <v>Delhi</v>
      </c>
      <c r="K2028" s="1">
        <v>0</v>
      </c>
      <c r="L2028" s="1"/>
      <c r="M2028" s="1">
        <f t="shared" si="93"/>
        <v>12135.2</v>
      </c>
      <c r="N2028" s="1">
        <f t="shared" si="94"/>
        <v>12135.2</v>
      </c>
      <c r="O2028" s="1">
        <f t="shared" si="95"/>
        <v>0</v>
      </c>
    </row>
    <row r="2029" spans="1:15" x14ac:dyDescent="0.25">
      <c r="A2029" s="1" t="str">
        <v>BioLegend</v>
      </c>
      <c r="B2029" s="1">
        <v>15523.2</v>
      </c>
      <c r="C2029" s="1" t="str">
        <v>EED118009</v>
      </c>
      <c r="D2029" s="2">
        <v>45877</v>
      </c>
      <c r="E2029" s="2">
        <v>45885</v>
      </c>
      <c r="F2029" s="1">
        <v>505814</v>
      </c>
      <c r="G2029" s="1">
        <v>1</v>
      </c>
      <c r="H2029" s="1">
        <v>1</v>
      </c>
      <c r="I2029" s="1">
        <v>0</v>
      </c>
      <c r="J2029" s="1" t="str">
        <v>Pune</v>
      </c>
      <c r="K2029" s="1">
        <v>0</v>
      </c>
      <c r="L2029" s="1"/>
      <c r="M2029" s="1">
        <f t="shared" si="93"/>
        <v>15523.2</v>
      </c>
      <c r="N2029" s="1">
        <f t="shared" si="94"/>
        <v>15523.2</v>
      </c>
      <c r="O2029" s="1">
        <f t="shared" si="95"/>
        <v>0</v>
      </c>
    </row>
    <row r="2030" spans="1:15" x14ac:dyDescent="0.25">
      <c r="A2030" s="1" t="str">
        <v>BioLegend</v>
      </c>
      <c r="B2030" s="1">
        <v>9178.4</v>
      </c>
      <c r="C2030" s="1" t="str">
        <v>EED118009</v>
      </c>
      <c r="D2030" s="2">
        <v>45877</v>
      </c>
      <c r="E2030" s="2">
        <v>45885</v>
      </c>
      <c r="F2030" s="1">
        <v>505834</v>
      </c>
      <c r="G2030" s="1">
        <v>1</v>
      </c>
      <c r="H2030" s="1">
        <v>1</v>
      </c>
      <c r="I2030" s="1">
        <v>0</v>
      </c>
      <c r="J2030" s="1" t="str">
        <v>Delhi</v>
      </c>
      <c r="K2030" s="1">
        <v>0</v>
      </c>
      <c r="L2030" s="1"/>
      <c r="M2030" s="1">
        <f t="shared" si="93"/>
        <v>9178.4</v>
      </c>
      <c r="N2030" s="1">
        <f t="shared" si="94"/>
        <v>9178.4</v>
      </c>
      <c r="O2030" s="1">
        <f t="shared" si="95"/>
        <v>0</v>
      </c>
    </row>
    <row r="2031" spans="1:15" x14ac:dyDescent="0.25">
      <c r="A2031" s="1" t="str">
        <v>BioLegend</v>
      </c>
      <c r="B2031" s="1">
        <v>15642</v>
      </c>
      <c r="C2031" s="1" t="str">
        <v>EED118009</v>
      </c>
      <c r="D2031" s="2">
        <v>45877</v>
      </c>
      <c r="E2031" s="2">
        <v>45885</v>
      </c>
      <c r="F2031" s="1">
        <v>505837</v>
      </c>
      <c r="G2031" s="1">
        <v>1</v>
      </c>
      <c r="H2031" s="1">
        <v>1</v>
      </c>
      <c r="I2031" s="1">
        <v>0</v>
      </c>
      <c r="J2031" s="1" t="str">
        <v>Faridabad</v>
      </c>
      <c r="K2031" s="1">
        <v>0</v>
      </c>
      <c r="L2031" s="1"/>
      <c r="M2031" s="1">
        <f t="shared" si="93"/>
        <v>15642</v>
      </c>
      <c r="N2031" s="1">
        <f t="shared" si="94"/>
        <v>15642</v>
      </c>
      <c r="O2031" s="1">
        <f t="shared" si="95"/>
        <v>0</v>
      </c>
    </row>
    <row r="2032" spans="1:15" x14ac:dyDescent="0.25">
      <c r="A2032" s="1" t="str">
        <v>BioLegend</v>
      </c>
      <c r="B2032" s="1">
        <v>14916</v>
      </c>
      <c r="C2032" s="1" t="str">
        <v>EED118009</v>
      </c>
      <c r="D2032" s="2">
        <v>45877</v>
      </c>
      <c r="E2032" s="2">
        <v>45885</v>
      </c>
      <c r="F2032" s="1">
        <v>506329</v>
      </c>
      <c r="G2032" s="1">
        <v>1</v>
      </c>
      <c r="H2032" s="1">
        <v>1</v>
      </c>
      <c r="I2032" s="1">
        <v>0</v>
      </c>
      <c r="J2032" s="1" t="str">
        <v>Delhi</v>
      </c>
      <c r="K2032" s="1">
        <v>0</v>
      </c>
      <c r="L2032" s="1"/>
      <c r="M2032" s="1">
        <f t="shared" si="93"/>
        <v>14916</v>
      </c>
      <c r="N2032" s="1">
        <f t="shared" si="94"/>
        <v>14916</v>
      </c>
      <c r="O2032" s="1">
        <f t="shared" si="95"/>
        <v>0</v>
      </c>
    </row>
    <row r="2033" spans="1:15" x14ac:dyDescent="0.25">
      <c r="A2033" s="1" t="str">
        <v>BioLegend</v>
      </c>
      <c r="B2033" s="1">
        <v>17094</v>
      </c>
      <c r="C2033" s="1" t="str">
        <v>EED118009</v>
      </c>
      <c r="D2033" s="2">
        <v>45877</v>
      </c>
      <c r="E2033" s="2">
        <v>45885</v>
      </c>
      <c r="F2033" s="1">
        <v>506933</v>
      </c>
      <c r="G2033" s="1">
        <v>1</v>
      </c>
      <c r="H2033" s="1">
        <v>1</v>
      </c>
      <c r="I2033" s="1">
        <v>0</v>
      </c>
      <c r="J2033" s="1" t="str">
        <v>Faridabad</v>
      </c>
      <c r="K2033" s="1">
        <v>0</v>
      </c>
      <c r="L2033" s="1"/>
      <c r="M2033" s="1">
        <f t="shared" si="93"/>
        <v>17094</v>
      </c>
      <c r="N2033" s="1">
        <f t="shared" si="94"/>
        <v>17094</v>
      </c>
      <c r="O2033" s="1">
        <f t="shared" si="95"/>
        <v>0</v>
      </c>
    </row>
    <row r="2034" spans="1:15" x14ac:dyDescent="0.25">
      <c r="A2034" s="1" t="str">
        <v>BioLegend</v>
      </c>
      <c r="B2034" s="1">
        <v>13428.8</v>
      </c>
      <c r="C2034" s="1" t="str">
        <v>EED118009</v>
      </c>
      <c r="D2034" s="2">
        <v>45877</v>
      </c>
      <c r="E2034" s="2">
        <v>45885</v>
      </c>
      <c r="F2034" s="1">
        <v>530203</v>
      </c>
      <c r="G2034" s="1">
        <v>1</v>
      </c>
      <c r="H2034" s="1">
        <v>1</v>
      </c>
      <c r="I2034" s="1">
        <v>0</v>
      </c>
      <c r="J2034" s="1" t="str">
        <v>Telangana</v>
      </c>
      <c r="K2034" s="1">
        <v>0</v>
      </c>
      <c r="L2034" s="1"/>
      <c r="M2034" s="1">
        <f t="shared" si="93"/>
        <v>13428.8</v>
      </c>
      <c r="N2034" s="1">
        <f t="shared" si="94"/>
        <v>13428.8</v>
      </c>
      <c r="O2034" s="1">
        <f t="shared" si="95"/>
        <v>0</v>
      </c>
    </row>
    <row r="2035" spans="1:15" x14ac:dyDescent="0.25">
      <c r="A2035" s="1" t="str">
        <v>BioLegend</v>
      </c>
      <c r="B2035" s="1">
        <v>12628</v>
      </c>
      <c r="C2035" s="1" t="str">
        <v>EED118009</v>
      </c>
      <c r="D2035" s="2">
        <v>45877</v>
      </c>
      <c r="E2035" s="2">
        <v>45885</v>
      </c>
      <c r="F2035" s="1">
        <v>606555</v>
      </c>
      <c r="G2035" s="1">
        <v>1</v>
      </c>
      <c r="H2035" s="1">
        <v>1</v>
      </c>
      <c r="I2035" s="1">
        <v>0</v>
      </c>
      <c r="J2035" s="1" t="str">
        <v>Faridabad</v>
      </c>
      <c r="K2035" s="1">
        <v>0</v>
      </c>
      <c r="L2035" s="1"/>
      <c r="M2035" s="1">
        <f t="shared" si="93"/>
        <v>12628</v>
      </c>
      <c r="N2035" s="1">
        <f t="shared" si="94"/>
        <v>12628</v>
      </c>
      <c r="O2035" s="1">
        <f t="shared" si="95"/>
        <v>0</v>
      </c>
    </row>
    <row r="2036" spans="1:15" x14ac:dyDescent="0.25">
      <c r="A2036" s="1" t="str">
        <v>BioLegend</v>
      </c>
      <c r="B2036" s="1">
        <v>10533.6</v>
      </c>
      <c r="C2036" s="1" t="str">
        <v>EED118009</v>
      </c>
      <c r="D2036" s="2">
        <v>45877</v>
      </c>
      <c r="E2036" s="2">
        <v>45885</v>
      </c>
      <c r="F2036" s="1">
        <v>644823</v>
      </c>
      <c r="G2036" s="1">
        <v>1</v>
      </c>
      <c r="H2036" s="1">
        <v>1</v>
      </c>
      <c r="I2036" s="1">
        <v>0</v>
      </c>
      <c r="J2036" s="1" t="str">
        <v>BANGALORE</v>
      </c>
      <c r="K2036" s="1">
        <v>0</v>
      </c>
      <c r="L2036" s="1"/>
      <c r="M2036" s="1">
        <f t="shared" si="93"/>
        <v>10533.6</v>
      </c>
      <c r="N2036" s="1">
        <f t="shared" si="94"/>
        <v>10533.6</v>
      </c>
      <c r="O2036" s="1">
        <f t="shared" si="95"/>
        <v>0</v>
      </c>
    </row>
    <row r="2037" spans="1:15" x14ac:dyDescent="0.25">
      <c r="A2037" s="1" t="str">
        <v>BioLegend</v>
      </c>
      <c r="B2037" s="1">
        <v>9424.7999999999993</v>
      </c>
      <c r="C2037" s="1" t="str">
        <v>EED118009</v>
      </c>
      <c r="D2037" s="2">
        <v>45877</v>
      </c>
      <c r="E2037" s="2">
        <v>45885</v>
      </c>
      <c r="F2037" s="1">
        <v>652403</v>
      </c>
      <c r="G2037" s="1">
        <v>1</v>
      </c>
      <c r="H2037" s="1">
        <v>1</v>
      </c>
      <c r="I2037" s="1">
        <v>0</v>
      </c>
      <c r="J2037" s="1" t="str">
        <v>BANGALORE</v>
      </c>
      <c r="K2037" s="1">
        <v>0</v>
      </c>
      <c r="L2037" s="1"/>
      <c r="M2037" s="1">
        <f t="shared" si="93"/>
        <v>9424.7999999999993</v>
      </c>
      <c r="N2037" s="1">
        <f t="shared" si="94"/>
        <v>9424.7999999999993</v>
      </c>
      <c r="O2037" s="1">
        <f t="shared" si="95"/>
        <v>0</v>
      </c>
    </row>
    <row r="2038" spans="1:15" x14ac:dyDescent="0.25">
      <c r="A2038" s="1" t="str">
        <v>BioLegend</v>
      </c>
      <c r="B2038" s="1">
        <v>9055.2000000000007</v>
      </c>
      <c r="C2038" s="1" t="str">
        <v>EED118009</v>
      </c>
      <c r="D2038" s="2">
        <v>45877</v>
      </c>
      <c r="E2038" s="2">
        <v>45885</v>
      </c>
      <c r="F2038" s="1">
        <v>675503</v>
      </c>
      <c r="G2038" s="1">
        <v>1</v>
      </c>
      <c r="H2038" s="1">
        <v>1</v>
      </c>
      <c r="I2038" s="1">
        <v>0</v>
      </c>
      <c r="J2038" s="1" t="str">
        <v>Faridabad</v>
      </c>
      <c r="K2038" s="1">
        <v>0</v>
      </c>
      <c r="L2038" s="1"/>
      <c r="M2038" s="1">
        <f t="shared" si="93"/>
        <v>9055.2000000000007</v>
      </c>
      <c r="N2038" s="1">
        <f t="shared" si="94"/>
        <v>9055.2000000000007</v>
      </c>
      <c r="O2038" s="1">
        <f t="shared" si="95"/>
        <v>0</v>
      </c>
    </row>
    <row r="2039" spans="1:15" x14ac:dyDescent="0.25">
      <c r="A2039" s="1" t="str">
        <v>BioLegend</v>
      </c>
      <c r="B2039" s="1">
        <v>9794.4</v>
      </c>
      <c r="C2039" s="1" t="str">
        <v>EED118009</v>
      </c>
      <c r="D2039" s="2">
        <v>45877</v>
      </c>
      <c r="E2039" s="2">
        <v>45885</v>
      </c>
      <c r="F2039" s="1">
        <v>690203</v>
      </c>
      <c r="G2039" s="1">
        <v>1</v>
      </c>
      <c r="H2039" s="1">
        <v>1</v>
      </c>
      <c r="I2039" s="1">
        <v>0</v>
      </c>
      <c r="J2039" s="1" t="str">
        <v>Faridabad</v>
      </c>
      <c r="K2039" s="1">
        <v>0</v>
      </c>
      <c r="L2039" s="1"/>
      <c r="M2039" s="1">
        <f t="shared" si="93"/>
        <v>9794.4</v>
      </c>
      <c r="N2039" s="1">
        <f t="shared" si="94"/>
        <v>9794.4</v>
      </c>
      <c r="O2039" s="1">
        <f t="shared" si="95"/>
        <v>0</v>
      </c>
    </row>
    <row r="2040" spans="1:15" x14ac:dyDescent="0.25">
      <c r="A2040" s="1" t="str">
        <v>BioLegend</v>
      </c>
      <c r="B2040" s="1">
        <v>9856</v>
      </c>
      <c r="C2040" s="1" t="str">
        <v>EED118009</v>
      </c>
      <c r="D2040" s="2">
        <v>45877</v>
      </c>
      <c r="E2040" s="2">
        <v>45885</v>
      </c>
      <c r="F2040" s="1">
        <v>693811</v>
      </c>
      <c r="G2040" s="1">
        <v>1</v>
      </c>
      <c r="H2040" s="1">
        <v>1</v>
      </c>
      <c r="I2040" s="1">
        <v>0</v>
      </c>
      <c r="J2040" s="1" t="str">
        <v>Faridabad</v>
      </c>
      <c r="K2040" s="1">
        <v>0</v>
      </c>
      <c r="L2040" s="1"/>
      <c r="M2040" s="1">
        <f t="shared" si="93"/>
        <v>9856</v>
      </c>
      <c r="N2040" s="1">
        <f t="shared" si="94"/>
        <v>9856</v>
      </c>
      <c r="O2040" s="1">
        <f t="shared" si="95"/>
        <v>0</v>
      </c>
    </row>
    <row r="2041" spans="1:15" x14ac:dyDescent="0.25">
      <c r="A2041" s="1" t="str">
        <v>BioLegend</v>
      </c>
      <c r="B2041" s="1">
        <v>8993.6</v>
      </c>
      <c r="C2041" s="1" t="str">
        <v>EED118009</v>
      </c>
      <c r="D2041" s="2">
        <v>45877</v>
      </c>
      <c r="E2041" s="2">
        <v>45885</v>
      </c>
      <c r="F2041" s="1">
        <v>699703</v>
      </c>
      <c r="G2041" s="1">
        <v>1</v>
      </c>
      <c r="H2041" s="1">
        <v>1</v>
      </c>
      <c r="I2041" s="1">
        <v>0</v>
      </c>
      <c r="J2041" s="1" t="str">
        <v>Faridabad</v>
      </c>
      <c r="K2041" s="1">
        <v>0</v>
      </c>
      <c r="L2041" s="1"/>
      <c r="M2041" s="1">
        <f t="shared" si="93"/>
        <v>8993.6</v>
      </c>
      <c r="N2041" s="1">
        <f t="shared" si="94"/>
        <v>8993.6</v>
      </c>
      <c r="O2041" s="1">
        <f t="shared" si="95"/>
        <v>0</v>
      </c>
    </row>
    <row r="2042" spans="1:15" x14ac:dyDescent="0.25">
      <c r="A2042" s="1" t="str">
        <v>BioLegend</v>
      </c>
      <c r="B2042" s="1">
        <v>108477.6</v>
      </c>
      <c r="C2042" s="1" t="str">
        <v>EED118009</v>
      </c>
      <c r="D2042" s="2">
        <v>45877</v>
      </c>
      <c r="E2042" s="2">
        <v>45885</v>
      </c>
      <c r="F2042" s="1">
        <v>740621</v>
      </c>
      <c r="G2042" s="1">
        <v>3</v>
      </c>
      <c r="H2042" s="1">
        <v>3</v>
      </c>
      <c r="I2042" s="1">
        <v>0</v>
      </c>
      <c r="J2042" s="1" t="str">
        <v>Banglore</v>
      </c>
      <c r="K2042" s="1">
        <v>0</v>
      </c>
      <c r="L2042" s="1"/>
      <c r="M2042" s="1">
        <f t="shared" si="93"/>
        <v>325432.80000000005</v>
      </c>
      <c r="N2042" s="1">
        <f t="shared" si="94"/>
        <v>325432.80000000005</v>
      </c>
      <c r="O2042" s="1">
        <f t="shared" si="95"/>
        <v>0</v>
      </c>
    </row>
    <row r="2043" spans="1:15" x14ac:dyDescent="0.25">
      <c r="A2043" s="1" t="str">
        <v>BioLegend</v>
      </c>
      <c r="B2043" s="1">
        <v>16698</v>
      </c>
      <c r="C2043" s="1" t="str">
        <v>EED118009</v>
      </c>
      <c r="D2043" s="2">
        <v>45877</v>
      </c>
      <c r="E2043" s="2">
        <v>45885</v>
      </c>
      <c r="F2043" s="1">
        <v>846108</v>
      </c>
      <c r="G2043" s="1">
        <v>1</v>
      </c>
      <c r="H2043" s="1">
        <v>1</v>
      </c>
      <c r="I2043" s="1">
        <v>0</v>
      </c>
      <c r="J2043" s="1" t="str">
        <v>Hyderabad</v>
      </c>
      <c r="K2043" s="1">
        <v>0</v>
      </c>
      <c r="L2043" s="1"/>
      <c r="M2043" s="1">
        <f t="shared" si="93"/>
        <v>16698</v>
      </c>
      <c r="N2043" s="1">
        <f t="shared" si="94"/>
        <v>16698</v>
      </c>
      <c r="O2043" s="1">
        <f t="shared" si="95"/>
        <v>0</v>
      </c>
    </row>
    <row r="2044" spans="1:15" x14ac:dyDescent="0.25">
      <c r="A2044" s="1" t="str">
        <v>BioLegend</v>
      </c>
      <c r="B2044" s="1">
        <v>12196.8</v>
      </c>
      <c r="C2044" s="1" t="str">
        <v>EED118009</v>
      </c>
      <c r="D2044" s="2">
        <v>45877</v>
      </c>
      <c r="E2044" s="2">
        <v>45885</v>
      </c>
      <c r="F2044" s="1">
        <v>946603</v>
      </c>
      <c r="G2044" s="1">
        <v>1</v>
      </c>
      <c r="H2044" s="1">
        <v>1</v>
      </c>
      <c r="I2044" s="1">
        <v>0</v>
      </c>
      <c r="J2044" s="1" t="str">
        <v>Faridabad</v>
      </c>
      <c r="K2044" s="1">
        <v>0</v>
      </c>
      <c r="L2044" s="1"/>
      <c r="M2044" s="1">
        <f t="shared" si="93"/>
        <v>12196.8</v>
      </c>
      <c r="N2044" s="1">
        <f t="shared" si="94"/>
        <v>12196.8</v>
      </c>
      <c r="O2044" s="1">
        <f t="shared" si="95"/>
        <v>0</v>
      </c>
    </row>
    <row r="2045" spans="1:15" x14ac:dyDescent="0.25">
      <c r="A2045" s="1" t="str">
        <v>BioLegend</v>
      </c>
      <c r="B2045" s="1">
        <v>0</v>
      </c>
      <c r="C2045" s="1" t="str">
        <v>EED118009</v>
      </c>
      <c r="D2045" s="2">
        <v>45877</v>
      </c>
      <c r="E2045" s="2">
        <v>45885</v>
      </c>
      <c r="F2045" s="1">
        <v>432504</v>
      </c>
      <c r="G2045" s="1">
        <v>1</v>
      </c>
      <c r="H2045" s="1">
        <v>0</v>
      </c>
      <c r="I2045" s="1">
        <v>1</v>
      </c>
      <c r="J2045" s="1" t="str">
        <v>STOCK</v>
      </c>
      <c r="K2045" s="1" t="str">
        <v>Stock</v>
      </c>
      <c r="L2045" s="1"/>
      <c r="M2045" s="1">
        <f t="shared" si="93"/>
        <v>0</v>
      </c>
      <c r="N2045" s="1">
        <f t="shared" si="94"/>
        <v>0</v>
      </c>
      <c r="O2045" s="1">
        <f t="shared" si="95"/>
        <v>0</v>
      </c>
    </row>
    <row r="2046" spans="1:15" x14ac:dyDescent="0.25">
      <c r="A2046" s="1" t="str">
        <v>BioLegend</v>
      </c>
      <c r="B2046" s="1">
        <v>0</v>
      </c>
      <c r="C2046" s="1" t="str">
        <v>EED118009</v>
      </c>
      <c r="D2046" s="2">
        <v>45877</v>
      </c>
      <c r="E2046" s="2">
        <v>45885</v>
      </c>
      <c r="F2046" s="1">
        <v>431304</v>
      </c>
      <c r="G2046" s="1">
        <v>1</v>
      </c>
      <c r="H2046" s="1">
        <v>0</v>
      </c>
      <c r="I2046" s="1">
        <v>1</v>
      </c>
      <c r="J2046" s="1" t="str">
        <v>STOCK</v>
      </c>
      <c r="K2046" s="1" t="str">
        <v>Stock</v>
      </c>
      <c r="L2046" s="1"/>
      <c r="M2046" s="1">
        <f t="shared" si="93"/>
        <v>0</v>
      </c>
      <c r="N2046" s="1">
        <f t="shared" si="94"/>
        <v>0</v>
      </c>
      <c r="O2046" s="1">
        <f t="shared" si="95"/>
        <v>0</v>
      </c>
    </row>
    <row r="2047" spans="1:15" x14ac:dyDescent="0.25">
      <c r="A2047" s="1" t="str">
        <v>BioLegend</v>
      </c>
      <c r="B2047" s="1">
        <v>0</v>
      </c>
      <c r="C2047" s="1" t="str">
        <v>EED118009</v>
      </c>
      <c r="D2047" s="2">
        <v>45877</v>
      </c>
      <c r="E2047" s="2">
        <v>45885</v>
      </c>
      <c r="F2047" s="1">
        <v>432604</v>
      </c>
      <c r="G2047" s="1">
        <v>1</v>
      </c>
      <c r="H2047" s="1">
        <v>1</v>
      </c>
      <c r="I2047" s="1">
        <v>0</v>
      </c>
      <c r="J2047" s="1" t="str">
        <v>MOHALI (PUNJAB)</v>
      </c>
      <c r="K2047" s="1">
        <v>0</v>
      </c>
      <c r="L2047" s="1"/>
      <c r="M2047" s="1">
        <f t="shared" si="93"/>
        <v>0</v>
      </c>
      <c r="N2047" s="1">
        <f t="shared" si="94"/>
        <v>0</v>
      </c>
      <c r="O2047" s="1">
        <f t="shared" si="95"/>
        <v>0</v>
      </c>
    </row>
    <row r="2048" spans="1:15" x14ac:dyDescent="0.25">
      <c r="A2048" s="1" t="str">
        <v>BioLegend</v>
      </c>
      <c r="B2048" s="1">
        <v>0</v>
      </c>
      <c r="C2048" s="1" t="str">
        <v>EED118009</v>
      </c>
      <c r="D2048" s="2">
        <v>45877</v>
      </c>
      <c r="E2048" s="2">
        <v>45885</v>
      </c>
      <c r="F2048" s="1">
        <v>431414</v>
      </c>
      <c r="G2048" s="1">
        <v>1</v>
      </c>
      <c r="H2048" s="1">
        <v>1</v>
      </c>
      <c r="I2048" s="1">
        <v>0</v>
      </c>
      <c r="J2048" s="1" t="str">
        <v>MOHALI (PUNJAB)</v>
      </c>
      <c r="K2048" s="1">
        <v>0</v>
      </c>
      <c r="L2048" s="1"/>
      <c r="M2048" s="1">
        <f t="shared" si="93"/>
        <v>0</v>
      </c>
      <c r="N2048" s="1">
        <f t="shared" si="94"/>
        <v>0</v>
      </c>
      <c r="O2048" s="1">
        <f t="shared" si="95"/>
        <v>0</v>
      </c>
    </row>
    <row r="2049" spans="1:15" x14ac:dyDescent="0.25">
      <c r="A2049" s="1" t="str">
        <v>BioLegend</v>
      </c>
      <c r="B2049" s="1">
        <v>0</v>
      </c>
      <c r="C2049" s="1" t="str">
        <v>EED118009</v>
      </c>
      <c r="D2049" s="2">
        <v>45877</v>
      </c>
      <c r="E2049" s="2">
        <v>45885</v>
      </c>
      <c r="F2049" s="1">
        <v>430804</v>
      </c>
      <c r="G2049" s="1">
        <v>1</v>
      </c>
      <c r="H2049" s="1">
        <v>0</v>
      </c>
      <c r="I2049" s="1">
        <v>1</v>
      </c>
      <c r="J2049" s="1" t="str">
        <v>STOCK</v>
      </c>
      <c r="K2049" s="1" t="str">
        <v>Stock</v>
      </c>
      <c r="L2049" s="1"/>
      <c r="M2049" s="1">
        <f t="shared" si="93"/>
        <v>0</v>
      </c>
      <c r="N2049" s="1">
        <f t="shared" si="94"/>
        <v>0</v>
      </c>
      <c r="O2049" s="1">
        <f t="shared" si="95"/>
        <v>0</v>
      </c>
    </row>
    <row r="2050" spans="1:15" x14ac:dyDescent="0.25">
      <c r="A2050" s="1" t="str">
        <v>BioLegend</v>
      </c>
      <c r="B2050" s="1">
        <v>0</v>
      </c>
      <c r="C2050" s="1" t="str">
        <v>EED118009</v>
      </c>
      <c r="D2050" s="2">
        <v>45877</v>
      </c>
      <c r="E2050" s="2">
        <v>45885</v>
      </c>
      <c r="F2050" s="1">
        <v>430904</v>
      </c>
      <c r="G2050" s="1">
        <v>1</v>
      </c>
      <c r="H2050" s="1">
        <v>0</v>
      </c>
      <c r="I2050" s="1">
        <v>1</v>
      </c>
      <c r="J2050" s="1" t="str">
        <v>STOCK</v>
      </c>
      <c r="K2050" s="1" t="str">
        <v>Stock</v>
      </c>
      <c r="L2050" s="1"/>
      <c r="M2050" s="1">
        <f t="shared" si="93"/>
        <v>0</v>
      </c>
      <c r="N2050" s="1">
        <f t="shared" si="94"/>
        <v>0</v>
      </c>
      <c r="O2050" s="1">
        <f t="shared" si="95"/>
        <v>0</v>
      </c>
    </row>
    <row r="2051" spans="1:15" x14ac:dyDescent="0.25">
      <c r="A2051" s="1" t="str">
        <v>Dharmacon</v>
      </c>
      <c r="B2051" s="1">
        <v>32912</v>
      </c>
      <c r="C2051" s="1" t="str">
        <v>D080725IN3311766G</v>
      </c>
      <c r="D2051" s="2">
        <v>45877</v>
      </c>
      <c r="E2051" s="2">
        <v>45885</v>
      </c>
      <c r="F2051" s="1" t="str">
        <v>L-180641-01-0005</v>
      </c>
      <c r="G2051" s="1">
        <v>1</v>
      </c>
      <c r="H2051" s="1">
        <v>1</v>
      </c>
      <c r="I2051" s="1">
        <v>0</v>
      </c>
      <c r="J2051" s="1" t="str">
        <v>Hyderabad</v>
      </c>
      <c r="K2051" s="1">
        <v>0</v>
      </c>
      <c r="L2051" s="1"/>
      <c r="M2051" s="1">
        <f t="shared" ref="M2051:M2114" si="96">G2051*B2051</f>
        <v>32912</v>
      </c>
      <c r="N2051" s="1">
        <f t="shared" ref="N2051:N2114" si="97">H2051*B2051</f>
        <v>32912</v>
      </c>
      <c r="O2051" s="1">
        <f t="shared" ref="O2051:O2114" si="98">I2051*B2051</f>
        <v>0</v>
      </c>
    </row>
    <row r="2052" spans="1:15" x14ac:dyDescent="0.25">
      <c r="A2052" s="1" t="str">
        <v>Dharmacon</v>
      </c>
      <c r="B2052" s="1">
        <v>38632</v>
      </c>
      <c r="C2052" s="1" t="str">
        <v>D080725IN3311766G</v>
      </c>
      <c r="D2052" s="2">
        <v>45877</v>
      </c>
      <c r="E2052" s="2">
        <v>45885</v>
      </c>
      <c r="F2052" s="1" t="str">
        <v>M-015155-02-0010</v>
      </c>
      <c r="G2052" s="1">
        <v>1</v>
      </c>
      <c r="H2052" s="1">
        <v>1</v>
      </c>
      <c r="I2052" s="1">
        <v>0</v>
      </c>
      <c r="J2052" s="1" t="str">
        <v>Hyderabad</v>
      </c>
      <c r="K2052" s="1">
        <v>0</v>
      </c>
      <c r="L2052" s="1"/>
      <c r="M2052" s="1">
        <f t="shared" si="96"/>
        <v>38632</v>
      </c>
      <c r="N2052" s="1">
        <f t="shared" si="97"/>
        <v>38632</v>
      </c>
      <c r="O2052" s="1">
        <f t="shared" si="98"/>
        <v>0</v>
      </c>
    </row>
    <row r="2053" spans="1:15" x14ac:dyDescent="0.25">
      <c r="A2053" s="1" t="str">
        <v>Dharmacon</v>
      </c>
      <c r="B2053" s="1">
        <v>16544</v>
      </c>
      <c r="C2053" s="1" t="str">
        <v>D080725IN3311766G</v>
      </c>
      <c r="D2053" s="2">
        <v>45877</v>
      </c>
      <c r="E2053" s="2">
        <v>45885</v>
      </c>
      <c r="F2053" s="1" t="str">
        <v>D-001810-10-05</v>
      </c>
      <c r="G2053" s="1">
        <v>1</v>
      </c>
      <c r="H2053" s="1">
        <v>1</v>
      </c>
      <c r="I2053" s="1">
        <v>0</v>
      </c>
      <c r="J2053" s="1" t="str">
        <v>Hyderabad</v>
      </c>
      <c r="K2053" s="1">
        <v>0</v>
      </c>
      <c r="L2053" s="1"/>
      <c r="M2053" s="1">
        <f t="shared" si="96"/>
        <v>16544</v>
      </c>
      <c r="N2053" s="1">
        <f t="shared" si="97"/>
        <v>16544</v>
      </c>
      <c r="O2053" s="1">
        <f t="shared" si="98"/>
        <v>0</v>
      </c>
    </row>
    <row r="2054" spans="1:15" x14ac:dyDescent="0.25">
      <c r="A2054" s="1" t="str">
        <v>Dharmacon</v>
      </c>
      <c r="B2054" s="1">
        <v>32912</v>
      </c>
      <c r="C2054" s="1" t="str">
        <v>D080725IN3311766G</v>
      </c>
      <c r="D2054" s="2">
        <v>45877</v>
      </c>
      <c r="E2054" s="2">
        <v>45885</v>
      </c>
      <c r="F2054" s="1" t="str">
        <v>L-012200-00-0005</v>
      </c>
      <c r="G2054" s="1">
        <v>1</v>
      </c>
      <c r="H2054" s="1">
        <v>1</v>
      </c>
      <c r="I2054" s="1">
        <v>0</v>
      </c>
      <c r="J2054" s="1" t="str">
        <v>Hyderabad</v>
      </c>
      <c r="K2054" s="1">
        <v>0</v>
      </c>
      <c r="L2054" s="1"/>
      <c r="M2054" s="1">
        <f t="shared" si="96"/>
        <v>32912</v>
      </c>
      <c r="N2054" s="1">
        <f t="shared" si="97"/>
        <v>32912</v>
      </c>
      <c r="O2054" s="1">
        <f t="shared" si="98"/>
        <v>0</v>
      </c>
    </row>
    <row r="2055" spans="1:15" x14ac:dyDescent="0.25">
      <c r="A2055" s="1" t="str">
        <v>Dharmacon</v>
      </c>
      <c r="B2055" s="1">
        <v>20856</v>
      </c>
      <c r="C2055" s="1" t="str">
        <v>D080725IN3311766G</v>
      </c>
      <c r="D2055" s="2">
        <v>45877</v>
      </c>
      <c r="E2055" s="2">
        <v>45885</v>
      </c>
      <c r="F2055" s="1" t="str">
        <v>T-2001-02</v>
      </c>
      <c r="G2055" s="1">
        <v>2</v>
      </c>
      <c r="H2055" s="1">
        <v>2</v>
      </c>
      <c r="I2055" s="1">
        <v>0</v>
      </c>
      <c r="J2055" s="1" t="str">
        <v>Faridabad</v>
      </c>
      <c r="K2055" s="1">
        <v>0</v>
      </c>
      <c r="L2055" s="1"/>
      <c r="M2055" s="1">
        <f t="shared" si="96"/>
        <v>41712</v>
      </c>
      <c r="N2055" s="1">
        <f t="shared" si="97"/>
        <v>41712</v>
      </c>
      <c r="O2055" s="1">
        <f t="shared" si="98"/>
        <v>0</v>
      </c>
    </row>
    <row r="2056" spans="1:15" x14ac:dyDescent="0.25">
      <c r="A2056" s="1" t="str">
        <v>Dharmacon</v>
      </c>
      <c r="B2056" s="1">
        <v>7128</v>
      </c>
      <c r="C2056" s="1" t="str">
        <v>D080725IN3311766G</v>
      </c>
      <c r="D2056" s="2">
        <v>45877</v>
      </c>
      <c r="E2056" s="2">
        <v>45885</v>
      </c>
      <c r="F2056" s="1" t="str">
        <v>T-2001-01</v>
      </c>
      <c r="G2056" s="1">
        <v>1</v>
      </c>
      <c r="H2056" s="1">
        <v>1</v>
      </c>
      <c r="I2056" s="1">
        <v>0</v>
      </c>
      <c r="J2056" s="1" t="e">
        <v>#N/A</v>
      </c>
      <c r="K2056" s="1">
        <v>0</v>
      </c>
      <c r="L2056" s="1"/>
      <c r="M2056" s="1">
        <f t="shared" si="96"/>
        <v>7128</v>
      </c>
      <c r="N2056" s="1">
        <f t="shared" si="97"/>
        <v>7128</v>
      </c>
      <c r="O2056" s="1">
        <f t="shared" si="98"/>
        <v>0</v>
      </c>
    </row>
    <row r="2057" spans="1:15" x14ac:dyDescent="0.25">
      <c r="A2057" s="1" t="str">
        <v>TargetMol</v>
      </c>
      <c r="B2057" s="1">
        <v>2745.6</v>
      </c>
      <c r="C2057" s="1" t="str">
        <v>INV250813-006</v>
      </c>
      <c r="D2057" s="2">
        <v>45882</v>
      </c>
      <c r="E2057" s="2">
        <v>45885</v>
      </c>
      <c r="F2057" s="1" t="str">
        <v>TN1305</v>
      </c>
      <c r="G2057" s="1">
        <v>1</v>
      </c>
      <c r="H2057" s="1">
        <v>1</v>
      </c>
      <c r="I2057" s="1">
        <v>0</v>
      </c>
      <c r="J2057" s="1" t="str">
        <v>Bhuvneshwar</v>
      </c>
      <c r="K2057" s="1">
        <v>0</v>
      </c>
      <c r="L2057" s="1"/>
      <c r="M2057" s="1">
        <f t="shared" si="96"/>
        <v>2745.6</v>
      </c>
      <c r="N2057" s="1">
        <f t="shared" si="97"/>
        <v>2745.6</v>
      </c>
      <c r="O2057" s="1">
        <f t="shared" si="98"/>
        <v>0</v>
      </c>
    </row>
    <row r="2058" spans="1:15" x14ac:dyDescent="0.25">
      <c r="A2058" s="1" t="str">
        <v>TargetMol</v>
      </c>
      <c r="B2058" s="1">
        <v>33440</v>
      </c>
      <c r="C2058" s="1" t="str">
        <v>INV250813-005</v>
      </c>
      <c r="D2058" s="2">
        <v>45882</v>
      </c>
      <c r="E2058" s="2">
        <v>45885</v>
      </c>
      <c r="F2058" s="1" t="str">
        <v>EIM08-01623</v>
      </c>
      <c r="G2058" s="1">
        <v>1</v>
      </c>
      <c r="H2058" s="1">
        <v>1</v>
      </c>
      <c r="I2058" s="1">
        <v>0</v>
      </c>
      <c r="J2058" s="1" t="str">
        <v>Pune</v>
      </c>
      <c r="K2058" s="1">
        <v>0</v>
      </c>
      <c r="L2058" s="1"/>
      <c r="M2058" s="1">
        <f t="shared" si="96"/>
        <v>33440</v>
      </c>
      <c r="N2058" s="1">
        <f t="shared" si="97"/>
        <v>33440</v>
      </c>
      <c r="O2058" s="1">
        <f t="shared" si="98"/>
        <v>0</v>
      </c>
    </row>
    <row r="2059" spans="1:15" x14ac:dyDescent="0.25">
      <c r="A2059" s="1" t="str">
        <v>TargetMol</v>
      </c>
      <c r="B2059" s="1">
        <v>1003.2</v>
      </c>
      <c r="C2059" s="1" t="str">
        <v>INV250813-004</v>
      </c>
      <c r="D2059" s="2">
        <v>45882</v>
      </c>
      <c r="E2059" s="2">
        <v>45885</v>
      </c>
      <c r="F2059" s="1" t="str">
        <v>T1765</v>
      </c>
      <c r="G2059" s="1">
        <v>5</v>
      </c>
      <c r="H2059" s="1">
        <v>5</v>
      </c>
      <c r="I2059" s="1">
        <v>0</v>
      </c>
      <c r="J2059" s="1" t="str">
        <v>Vellore</v>
      </c>
      <c r="K2059" s="1">
        <v>0</v>
      </c>
      <c r="L2059" s="1"/>
      <c r="M2059" s="1">
        <f t="shared" si="96"/>
        <v>5016</v>
      </c>
      <c r="N2059" s="1">
        <f t="shared" si="97"/>
        <v>5016</v>
      </c>
      <c r="O2059" s="1">
        <f t="shared" si="98"/>
        <v>0</v>
      </c>
    </row>
    <row r="2060" spans="1:15" x14ac:dyDescent="0.25">
      <c r="A2060" s="1" t="str">
        <v>TargetMol</v>
      </c>
      <c r="B2060" s="1">
        <v>3080</v>
      </c>
      <c r="C2060" s="1" t="str">
        <v>INV250813-004</v>
      </c>
      <c r="D2060" s="2">
        <v>45882</v>
      </c>
      <c r="E2060" s="2">
        <v>45885</v>
      </c>
      <c r="F2060" s="1" t="str">
        <v>T6500</v>
      </c>
      <c r="G2060" s="1">
        <v>1</v>
      </c>
      <c r="H2060" s="1">
        <v>1</v>
      </c>
      <c r="I2060" s="1">
        <v>0</v>
      </c>
      <c r="J2060" s="1" t="str">
        <v>Vellore</v>
      </c>
      <c r="K2060" s="1">
        <v>0</v>
      </c>
      <c r="L2060" s="1"/>
      <c r="M2060" s="1">
        <f t="shared" si="96"/>
        <v>3080</v>
      </c>
      <c r="N2060" s="1">
        <f t="shared" si="97"/>
        <v>3080</v>
      </c>
      <c r="O2060" s="1">
        <f t="shared" si="98"/>
        <v>0</v>
      </c>
    </row>
    <row r="2061" spans="1:15" x14ac:dyDescent="0.25">
      <c r="A2061" s="1" t="str">
        <v>TargetMol</v>
      </c>
      <c r="B2061" s="1">
        <v>3080</v>
      </c>
      <c r="C2061" s="1" t="str">
        <v>INV250813-003</v>
      </c>
      <c r="D2061" s="2">
        <v>45882</v>
      </c>
      <c r="E2061" s="2">
        <v>45885</v>
      </c>
      <c r="F2061" s="1" t="str">
        <v>T6500</v>
      </c>
      <c r="G2061" s="1">
        <v>1</v>
      </c>
      <c r="H2061" s="1">
        <v>1</v>
      </c>
      <c r="I2061" s="1">
        <v>0</v>
      </c>
      <c r="J2061" s="1" t="str">
        <v>Hyderabad</v>
      </c>
      <c r="K2061" s="1">
        <v>0</v>
      </c>
      <c r="L2061" s="1"/>
      <c r="M2061" s="1">
        <f t="shared" si="96"/>
        <v>3080</v>
      </c>
      <c r="N2061" s="1">
        <f t="shared" si="97"/>
        <v>3080</v>
      </c>
      <c r="O2061" s="1">
        <f t="shared" si="98"/>
        <v>0</v>
      </c>
    </row>
    <row r="2062" spans="1:15" x14ac:dyDescent="0.25">
      <c r="A2062" s="1" t="str">
        <v>BioLegend</v>
      </c>
      <c r="B2062" s="1">
        <v>18018</v>
      </c>
      <c r="C2062" s="1" t="str">
        <v>EED118087</v>
      </c>
      <c r="D2062" s="2">
        <v>45881</v>
      </c>
      <c r="E2062" s="2">
        <v>45887</v>
      </c>
      <c r="F2062" s="1">
        <v>100744</v>
      </c>
      <c r="G2062" s="1">
        <v>1</v>
      </c>
      <c r="H2062" s="1">
        <v>1</v>
      </c>
      <c r="I2062" s="1">
        <v>0</v>
      </c>
      <c r="J2062" s="1" t="str">
        <v>Delhi</v>
      </c>
      <c r="K2062" s="1">
        <v>0</v>
      </c>
      <c r="L2062" s="1"/>
      <c r="M2062" s="1">
        <f t="shared" si="96"/>
        <v>18018</v>
      </c>
      <c r="N2062" s="1">
        <f t="shared" si="97"/>
        <v>18018</v>
      </c>
      <c r="O2062" s="1">
        <f t="shared" si="98"/>
        <v>0</v>
      </c>
    </row>
    <row r="2063" spans="1:15" x14ac:dyDescent="0.25">
      <c r="A2063" s="1" t="str">
        <v>BioLegend</v>
      </c>
      <c r="B2063" s="1">
        <v>10890</v>
      </c>
      <c r="C2063" s="1" t="str">
        <v>EED118087</v>
      </c>
      <c r="D2063" s="2">
        <v>45881</v>
      </c>
      <c r="E2063" s="2">
        <v>45887</v>
      </c>
      <c r="F2063" s="1">
        <v>101245</v>
      </c>
      <c r="G2063" s="1">
        <v>1</v>
      </c>
      <c r="H2063" s="1">
        <v>1</v>
      </c>
      <c r="I2063" s="1">
        <v>0</v>
      </c>
      <c r="J2063" s="1" t="str">
        <v>Delhi</v>
      </c>
      <c r="K2063" s="1">
        <v>0</v>
      </c>
      <c r="L2063" s="1"/>
      <c r="M2063" s="1">
        <f t="shared" si="96"/>
        <v>10890</v>
      </c>
      <c r="N2063" s="1">
        <f t="shared" si="97"/>
        <v>10890</v>
      </c>
      <c r="O2063" s="1">
        <f t="shared" si="98"/>
        <v>0</v>
      </c>
    </row>
    <row r="2064" spans="1:15" x14ac:dyDescent="0.25">
      <c r="A2064" s="1" t="str">
        <v>BioLegend</v>
      </c>
      <c r="B2064" s="1">
        <v>5790.4</v>
      </c>
      <c r="C2064" s="1" t="str">
        <v>EED118087</v>
      </c>
      <c r="D2064" s="2">
        <v>45881</v>
      </c>
      <c r="E2064" s="2">
        <v>45887</v>
      </c>
      <c r="F2064" s="1">
        <v>115526</v>
      </c>
      <c r="G2064" s="1">
        <v>1</v>
      </c>
      <c r="H2064" s="1">
        <v>1</v>
      </c>
      <c r="I2064" s="1">
        <v>0</v>
      </c>
      <c r="J2064" s="1" t="str">
        <v>Delhi</v>
      </c>
      <c r="K2064" s="1">
        <v>0</v>
      </c>
      <c r="L2064" s="1"/>
      <c r="M2064" s="1">
        <f t="shared" si="96"/>
        <v>5790.4</v>
      </c>
      <c r="N2064" s="1">
        <f t="shared" si="97"/>
        <v>5790.4</v>
      </c>
      <c r="O2064" s="1">
        <f t="shared" si="98"/>
        <v>0</v>
      </c>
    </row>
    <row r="2065" spans="1:15" x14ac:dyDescent="0.25">
      <c r="A2065" s="1" t="str">
        <v>BioLegend</v>
      </c>
      <c r="B2065" s="1">
        <v>8131.2000000000007</v>
      </c>
      <c r="C2065" s="1" t="str">
        <v>EED118087</v>
      </c>
      <c r="D2065" s="2">
        <v>45881</v>
      </c>
      <c r="E2065" s="2">
        <v>45887</v>
      </c>
      <c r="F2065" s="1">
        <v>116231</v>
      </c>
      <c r="G2065" s="1">
        <v>1</v>
      </c>
      <c r="H2065" s="1">
        <v>1</v>
      </c>
      <c r="I2065" s="1">
        <v>0</v>
      </c>
      <c r="J2065" s="1" t="str">
        <v>Delhi</v>
      </c>
      <c r="K2065" s="1">
        <v>0</v>
      </c>
      <c r="L2065" s="1"/>
      <c r="M2065" s="1">
        <f t="shared" si="96"/>
        <v>8131.2000000000007</v>
      </c>
      <c r="N2065" s="1">
        <f t="shared" si="97"/>
        <v>8131.2000000000007</v>
      </c>
      <c r="O2065" s="1">
        <f t="shared" si="98"/>
        <v>0</v>
      </c>
    </row>
    <row r="2066" spans="1:15" x14ac:dyDescent="0.25">
      <c r="A2066" s="1" t="str">
        <v>BioLegend</v>
      </c>
      <c r="B2066" s="1">
        <v>19342.400000000001</v>
      </c>
      <c r="C2066" s="1" t="str">
        <v>EED118087</v>
      </c>
      <c r="D2066" s="2">
        <v>45881</v>
      </c>
      <c r="E2066" s="2">
        <v>45887</v>
      </c>
      <c r="F2066" s="1">
        <v>119310</v>
      </c>
      <c r="G2066" s="1">
        <v>1</v>
      </c>
      <c r="H2066" s="1">
        <v>1</v>
      </c>
      <c r="I2066" s="1">
        <v>0</v>
      </c>
      <c r="J2066" s="1" t="str">
        <v>Delhi</v>
      </c>
      <c r="K2066" s="1">
        <v>0</v>
      </c>
      <c r="L2066" s="1"/>
      <c r="M2066" s="1">
        <f t="shared" si="96"/>
        <v>19342.400000000001</v>
      </c>
      <c r="N2066" s="1">
        <f t="shared" si="97"/>
        <v>19342.400000000001</v>
      </c>
      <c r="O2066" s="1">
        <f t="shared" si="98"/>
        <v>0</v>
      </c>
    </row>
    <row r="2067" spans="1:15" x14ac:dyDescent="0.25">
      <c r="A2067" s="1" t="str">
        <v>BioLegend</v>
      </c>
      <c r="B2067" s="1">
        <v>6221.6</v>
      </c>
      <c r="C2067" s="1" t="str">
        <v>EED118087</v>
      </c>
      <c r="D2067" s="2">
        <v>45881</v>
      </c>
      <c r="E2067" s="2">
        <v>45887</v>
      </c>
      <c r="F2067" s="1">
        <v>120411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6221.6</v>
      </c>
      <c r="N2067" s="1">
        <f t="shared" si="97"/>
        <v>6221.6</v>
      </c>
      <c r="O2067" s="1">
        <f t="shared" si="98"/>
        <v>0</v>
      </c>
    </row>
    <row r="2068" spans="1:15" x14ac:dyDescent="0.25">
      <c r="A2068" s="1" t="str">
        <v>BioLegend</v>
      </c>
      <c r="B2068" s="1">
        <v>7946.4</v>
      </c>
      <c r="C2068" s="1" t="str">
        <v>EED118087</v>
      </c>
      <c r="D2068" s="2">
        <v>45881</v>
      </c>
      <c r="E2068" s="2">
        <v>45887</v>
      </c>
      <c r="F2068" s="1">
        <v>121119</v>
      </c>
      <c r="G2068" s="1">
        <v>1</v>
      </c>
      <c r="H2068" s="1">
        <v>1</v>
      </c>
      <c r="I2068" s="1">
        <v>0</v>
      </c>
      <c r="J2068" s="1" t="str">
        <v>Delhi</v>
      </c>
      <c r="K2068" s="1">
        <v>0</v>
      </c>
      <c r="L2068" s="1"/>
      <c r="M2068" s="1">
        <f t="shared" si="96"/>
        <v>7946.4</v>
      </c>
      <c r="N2068" s="1">
        <f t="shared" si="97"/>
        <v>7946.4</v>
      </c>
      <c r="O2068" s="1">
        <f t="shared" si="98"/>
        <v>0</v>
      </c>
    </row>
    <row r="2069" spans="1:15" x14ac:dyDescent="0.25">
      <c r="A2069" s="1" t="str">
        <v>BioLegend</v>
      </c>
      <c r="B2069" s="1">
        <v>21978</v>
      </c>
      <c r="C2069" s="1" t="str">
        <v>EED118087</v>
      </c>
      <c r="D2069" s="2">
        <v>45881</v>
      </c>
      <c r="E2069" s="2">
        <v>45887</v>
      </c>
      <c r="F2069" s="1">
        <v>127039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21978</v>
      </c>
      <c r="N2069" s="1">
        <f t="shared" si="97"/>
        <v>21978</v>
      </c>
      <c r="O2069" s="1">
        <f t="shared" si="98"/>
        <v>0</v>
      </c>
    </row>
    <row r="2070" spans="1:15" x14ac:dyDescent="0.25">
      <c r="A2070" s="1" t="str">
        <v>BioLegend</v>
      </c>
      <c r="B2070" s="1">
        <v>7638.4</v>
      </c>
      <c r="C2070" s="1" t="str">
        <v>EED118087</v>
      </c>
      <c r="D2070" s="2">
        <v>45881</v>
      </c>
      <c r="E2070" s="2">
        <v>45887</v>
      </c>
      <c r="F2070" s="1">
        <v>128023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7638.4</v>
      </c>
      <c r="N2070" s="1">
        <f t="shared" si="97"/>
        <v>7638.4</v>
      </c>
      <c r="O2070" s="1">
        <f t="shared" si="98"/>
        <v>0</v>
      </c>
    </row>
    <row r="2071" spans="1:15" x14ac:dyDescent="0.25">
      <c r="A2071" s="1" t="str">
        <v>BioLegend</v>
      </c>
      <c r="B2071" s="1">
        <v>16447.2</v>
      </c>
      <c r="C2071" s="1" t="str">
        <v>EED118087</v>
      </c>
      <c r="D2071" s="2">
        <v>45881</v>
      </c>
      <c r="E2071" s="2">
        <v>45887</v>
      </c>
      <c r="F2071" s="1">
        <v>135908</v>
      </c>
      <c r="G2071" s="1">
        <v>1</v>
      </c>
      <c r="H2071" s="1">
        <v>1</v>
      </c>
      <c r="I2071" s="1">
        <v>0</v>
      </c>
      <c r="J2071" s="1" t="str">
        <v>Delhi</v>
      </c>
      <c r="K2071" s="1">
        <v>0</v>
      </c>
      <c r="L2071" s="1"/>
      <c r="M2071" s="1">
        <f t="shared" si="96"/>
        <v>16447.2</v>
      </c>
      <c r="N2071" s="1">
        <f t="shared" si="97"/>
        <v>16447.2</v>
      </c>
      <c r="O2071" s="1">
        <f t="shared" si="98"/>
        <v>0</v>
      </c>
    </row>
    <row r="2072" spans="1:15" x14ac:dyDescent="0.25">
      <c r="A2072" s="1" t="str">
        <v>BioLegend</v>
      </c>
      <c r="B2072" s="1">
        <v>10903.2</v>
      </c>
      <c r="C2072" s="1" t="str">
        <v>EED118087</v>
      </c>
      <c r="D2072" s="2">
        <v>45881</v>
      </c>
      <c r="E2072" s="2">
        <v>45887</v>
      </c>
      <c r="F2072" s="1">
        <v>157604</v>
      </c>
      <c r="G2072" s="1">
        <v>1</v>
      </c>
      <c r="H2072" s="1">
        <v>1</v>
      </c>
      <c r="I2072" s="1">
        <v>0</v>
      </c>
      <c r="J2072" s="1" t="str">
        <v>Delhi</v>
      </c>
      <c r="K2072" s="1">
        <v>0</v>
      </c>
      <c r="L2072" s="1"/>
      <c r="M2072" s="1">
        <f t="shared" si="96"/>
        <v>10903.2</v>
      </c>
      <c r="N2072" s="1">
        <f t="shared" si="97"/>
        <v>10903.2</v>
      </c>
      <c r="O2072" s="1">
        <f t="shared" si="98"/>
        <v>0</v>
      </c>
    </row>
    <row r="2073" spans="1:15" x14ac:dyDescent="0.25">
      <c r="A2073" s="1" t="str">
        <v>BioLegend</v>
      </c>
      <c r="B2073" s="1">
        <v>14229.599999999999</v>
      </c>
      <c r="C2073" s="1" t="str">
        <v>EED118087</v>
      </c>
      <c r="D2073" s="2">
        <v>45881</v>
      </c>
      <c r="E2073" s="2">
        <v>45887</v>
      </c>
      <c r="F2073" s="1">
        <v>160204</v>
      </c>
      <c r="G2073" s="1">
        <v>1</v>
      </c>
      <c r="H2073" s="1">
        <v>1</v>
      </c>
      <c r="I2073" s="1">
        <v>0</v>
      </c>
      <c r="J2073" s="1" t="str">
        <v>Delhi</v>
      </c>
      <c r="K2073" s="1">
        <v>0</v>
      </c>
      <c r="L2073" s="1"/>
      <c r="M2073" s="1">
        <f t="shared" si="96"/>
        <v>14229.599999999999</v>
      </c>
      <c r="N2073" s="1">
        <f t="shared" si="97"/>
        <v>14229.599999999999</v>
      </c>
      <c r="O2073" s="1">
        <f t="shared" si="98"/>
        <v>0</v>
      </c>
    </row>
    <row r="2074" spans="1:15" x14ac:dyDescent="0.25">
      <c r="A2074" s="1" t="str">
        <v>BioLegend</v>
      </c>
      <c r="B2074" s="1">
        <v>9424.7999999999993</v>
      </c>
      <c r="C2074" s="1" t="str">
        <v>EED118087</v>
      </c>
      <c r="D2074" s="2">
        <v>45881</v>
      </c>
      <c r="E2074" s="2">
        <v>45887</v>
      </c>
      <c r="F2074" s="1">
        <v>160908</v>
      </c>
      <c r="G2074" s="1">
        <v>1</v>
      </c>
      <c r="H2074" s="1">
        <v>1</v>
      </c>
      <c r="I2074" s="1">
        <v>0</v>
      </c>
      <c r="J2074" s="1" t="str">
        <v>Delhi</v>
      </c>
      <c r="K2074" s="1">
        <v>0</v>
      </c>
      <c r="L2074" s="1"/>
      <c r="M2074" s="1">
        <f t="shared" si="96"/>
        <v>9424.7999999999993</v>
      </c>
      <c r="N2074" s="1">
        <f t="shared" si="97"/>
        <v>9424.7999999999993</v>
      </c>
      <c r="O2074" s="1">
        <f t="shared" si="98"/>
        <v>0</v>
      </c>
    </row>
    <row r="2075" spans="1:15" x14ac:dyDescent="0.25">
      <c r="A2075" s="1" t="str">
        <v>BioLegend</v>
      </c>
      <c r="B2075" s="1">
        <v>2710.4</v>
      </c>
      <c r="C2075" s="1" t="str">
        <v>EED118087</v>
      </c>
      <c r="D2075" s="2">
        <v>45881</v>
      </c>
      <c r="E2075" s="2">
        <v>45887</v>
      </c>
      <c r="F2075" s="1">
        <v>300402</v>
      </c>
      <c r="G2075" s="1">
        <v>2</v>
      </c>
      <c r="H2075" s="1">
        <v>2</v>
      </c>
      <c r="I2075" s="1">
        <v>0</v>
      </c>
      <c r="J2075" s="1" t="str">
        <v>Delhi</v>
      </c>
      <c r="K2075" s="1">
        <v>0</v>
      </c>
      <c r="L2075" s="1"/>
      <c r="M2075" s="1">
        <f t="shared" si="96"/>
        <v>5420.8</v>
      </c>
      <c r="N2075" s="1">
        <f t="shared" si="97"/>
        <v>5420.8</v>
      </c>
      <c r="O2075" s="1">
        <f t="shared" si="98"/>
        <v>0</v>
      </c>
    </row>
    <row r="2076" spans="1:15" x14ac:dyDescent="0.25">
      <c r="A2076" s="1" t="str">
        <v>BioLegend</v>
      </c>
      <c r="B2076" s="1">
        <v>11272.8</v>
      </c>
      <c r="C2076" s="1" t="str">
        <v>EED118087</v>
      </c>
      <c r="D2076" s="2">
        <v>45881</v>
      </c>
      <c r="E2076" s="2">
        <v>45887</v>
      </c>
      <c r="F2076" s="1">
        <v>331553</v>
      </c>
      <c r="G2076" s="1">
        <v>1</v>
      </c>
      <c r="H2076" s="1">
        <v>1</v>
      </c>
      <c r="I2076" s="1">
        <v>0</v>
      </c>
      <c r="J2076" s="1" t="str">
        <v>Delhi</v>
      </c>
      <c r="K2076" s="1">
        <v>0</v>
      </c>
      <c r="L2076" s="1"/>
      <c r="M2076" s="1">
        <f t="shared" si="96"/>
        <v>11272.8</v>
      </c>
      <c r="N2076" s="1">
        <f t="shared" si="97"/>
        <v>11272.8</v>
      </c>
      <c r="O2076" s="1">
        <f t="shared" si="98"/>
        <v>0</v>
      </c>
    </row>
    <row r="2077" spans="1:15" x14ac:dyDescent="0.25">
      <c r="A2077" s="1" t="str">
        <v>BioLegend</v>
      </c>
      <c r="B2077" s="1">
        <v>11272.8</v>
      </c>
      <c r="C2077" s="1" t="str">
        <v>EED118087</v>
      </c>
      <c r="D2077" s="2">
        <v>45881</v>
      </c>
      <c r="E2077" s="2">
        <v>45887</v>
      </c>
      <c r="F2077" s="1">
        <v>352317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11272.8</v>
      </c>
      <c r="N2077" s="1">
        <f t="shared" si="97"/>
        <v>11272.8</v>
      </c>
      <c r="O2077" s="1">
        <f t="shared" si="98"/>
        <v>0</v>
      </c>
    </row>
    <row r="2078" spans="1:15" x14ac:dyDescent="0.25">
      <c r="A2078" s="1" t="str">
        <v>BioLegend</v>
      </c>
      <c r="B2078" s="1">
        <v>9794.4</v>
      </c>
      <c r="C2078" s="1" t="str">
        <v>EED118087</v>
      </c>
      <c r="D2078" s="2">
        <v>45881</v>
      </c>
      <c r="E2078" s="2">
        <v>45887</v>
      </c>
      <c r="F2078" s="1">
        <v>353719</v>
      </c>
      <c r="G2078" s="1">
        <v>1</v>
      </c>
      <c r="H2078" s="1">
        <v>1</v>
      </c>
      <c r="I2078" s="1">
        <v>0</v>
      </c>
      <c r="J2078" s="1" t="str">
        <v>Delhi</v>
      </c>
      <c r="K2078" s="1">
        <v>0</v>
      </c>
      <c r="L2078" s="1"/>
      <c r="M2078" s="1">
        <f t="shared" si="96"/>
        <v>9794.4</v>
      </c>
      <c r="N2078" s="1">
        <f t="shared" si="97"/>
        <v>9794.4</v>
      </c>
      <c r="O2078" s="1">
        <f t="shared" si="98"/>
        <v>0</v>
      </c>
    </row>
    <row r="2079" spans="1:15" x14ac:dyDescent="0.25">
      <c r="A2079" s="1" t="str">
        <v>BioLegend</v>
      </c>
      <c r="B2079" s="1">
        <v>12012</v>
      </c>
      <c r="C2079" s="1" t="str">
        <v>EED118087</v>
      </c>
      <c r="D2079" s="2">
        <v>45881</v>
      </c>
      <c r="E2079" s="2">
        <v>45887</v>
      </c>
      <c r="F2079" s="1">
        <v>359413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12012</v>
      </c>
      <c r="N2079" s="1">
        <f t="shared" si="97"/>
        <v>12012</v>
      </c>
      <c r="O2079" s="1">
        <f t="shared" si="98"/>
        <v>0</v>
      </c>
    </row>
    <row r="2080" spans="1:15" x14ac:dyDescent="0.25">
      <c r="A2080" s="1" t="str">
        <v>BioLegend</v>
      </c>
      <c r="B2080" s="1">
        <v>11950.400000000001</v>
      </c>
      <c r="C2080" s="1" t="str">
        <v>EED118087</v>
      </c>
      <c r="D2080" s="2">
        <v>45881</v>
      </c>
      <c r="E2080" s="2">
        <v>45887</v>
      </c>
      <c r="F2080" s="1">
        <v>407122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11950.400000000001</v>
      </c>
      <c r="N2080" s="1">
        <f t="shared" si="97"/>
        <v>11950.400000000001</v>
      </c>
      <c r="O2080" s="1">
        <f t="shared" si="98"/>
        <v>0</v>
      </c>
    </row>
    <row r="2081" spans="1:15" x14ac:dyDescent="0.25">
      <c r="A2081" s="1" t="str">
        <v>BioLegend</v>
      </c>
      <c r="B2081" s="1">
        <v>17028</v>
      </c>
      <c r="C2081" s="1" t="str">
        <v>EED118087</v>
      </c>
      <c r="D2081" s="2">
        <v>45881</v>
      </c>
      <c r="E2081" s="2">
        <v>45887</v>
      </c>
      <c r="F2081" s="1">
        <v>424902</v>
      </c>
      <c r="G2081" s="1">
        <v>1</v>
      </c>
      <c r="H2081" s="1">
        <v>1</v>
      </c>
      <c r="I2081" s="1">
        <v>0</v>
      </c>
      <c r="J2081" s="1" t="str">
        <v>Delhi</v>
      </c>
      <c r="K2081" s="1">
        <v>0</v>
      </c>
      <c r="L2081" s="1"/>
      <c r="M2081" s="1">
        <f t="shared" si="96"/>
        <v>17028</v>
      </c>
      <c r="N2081" s="1">
        <f t="shared" si="97"/>
        <v>17028</v>
      </c>
      <c r="O2081" s="1">
        <f t="shared" si="98"/>
        <v>0</v>
      </c>
    </row>
    <row r="2082" spans="1:15" x14ac:dyDescent="0.25">
      <c r="A2082" s="1" t="str">
        <v>BioLegend</v>
      </c>
      <c r="B2082" s="1">
        <v>18788</v>
      </c>
      <c r="C2082" s="1" t="str">
        <v>EED118087</v>
      </c>
      <c r="D2082" s="2">
        <v>45881</v>
      </c>
      <c r="E2082" s="2">
        <v>45887</v>
      </c>
      <c r="F2082" s="1">
        <v>430904</v>
      </c>
      <c r="G2082" s="1">
        <v>1</v>
      </c>
      <c r="H2082" s="1">
        <v>1</v>
      </c>
      <c r="I2082" s="1">
        <v>0</v>
      </c>
      <c r="J2082" s="1" t="str">
        <v>Delhi</v>
      </c>
      <c r="K2082" s="1">
        <v>0</v>
      </c>
      <c r="L2082" s="1"/>
      <c r="M2082" s="1">
        <f t="shared" si="96"/>
        <v>18788</v>
      </c>
      <c r="N2082" s="1">
        <f t="shared" si="97"/>
        <v>18788</v>
      </c>
      <c r="O2082" s="1">
        <f t="shared" si="98"/>
        <v>0</v>
      </c>
    </row>
    <row r="2083" spans="1:15" x14ac:dyDescent="0.25">
      <c r="A2083" s="1" t="str">
        <v>BioLegend</v>
      </c>
      <c r="B2083" s="1">
        <v>18788</v>
      </c>
      <c r="C2083" s="1" t="str">
        <v>EED118087</v>
      </c>
      <c r="D2083" s="2">
        <v>45881</v>
      </c>
      <c r="E2083" s="2">
        <v>45887</v>
      </c>
      <c r="F2083" s="1">
        <v>431304</v>
      </c>
      <c r="G2083" s="1">
        <v>1</v>
      </c>
      <c r="H2083" s="1">
        <v>1</v>
      </c>
      <c r="I2083" s="1">
        <v>0</v>
      </c>
      <c r="J2083" s="1" t="str">
        <v>Delhi</v>
      </c>
      <c r="K2083" s="1">
        <v>0</v>
      </c>
      <c r="L2083" s="1"/>
      <c r="M2083" s="1">
        <f t="shared" si="96"/>
        <v>18788</v>
      </c>
      <c r="N2083" s="1">
        <f t="shared" si="97"/>
        <v>18788</v>
      </c>
      <c r="O2083" s="1">
        <f t="shared" si="98"/>
        <v>0</v>
      </c>
    </row>
    <row r="2084" spans="1:15" x14ac:dyDescent="0.25">
      <c r="A2084" s="1" t="str">
        <v>Boster</v>
      </c>
      <c r="B2084" s="1">
        <v>2200</v>
      </c>
      <c r="C2084" s="1">
        <v>65875</v>
      </c>
      <c r="D2084" s="2">
        <v>45882</v>
      </c>
      <c r="E2084" s="2">
        <v>45887</v>
      </c>
      <c r="F2084" s="1" t="str">
        <v>AR1065</v>
      </c>
      <c r="G2084" s="1">
        <v>4</v>
      </c>
      <c r="H2084" s="1">
        <v>4</v>
      </c>
      <c r="I2084" s="1">
        <v>0</v>
      </c>
      <c r="J2084" s="1" t="str">
        <v>Kolkata</v>
      </c>
      <c r="K2084" s="1">
        <v>0</v>
      </c>
      <c r="L2084" s="1"/>
      <c r="M2084" s="1">
        <f t="shared" si="96"/>
        <v>8800</v>
      </c>
      <c r="N2084" s="1">
        <f t="shared" si="97"/>
        <v>8800</v>
      </c>
      <c r="O2084" s="1">
        <f t="shared" si="98"/>
        <v>0</v>
      </c>
    </row>
    <row r="2085" spans="1:15" x14ac:dyDescent="0.25">
      <c r="A2085" s="1" t="str">
        <v>Mp Bio</v>
      </c>
      <c r="B2085" s="1">
        <v>2800</v>
      </c>
      <c r="C2085" s="1" t="str">
        <v>MP/LS/25-26/1034</v>
      </c>
      <c r="D2085" s="2">
        <v>45880</v>
      </c>
      <c r="E2085" s="2">
        <v>45887</v>
      </c>
      <c r="F2085" s="1">
        <v>850494</v>
      </c>
      <c r="G2085" s="1">
        <v>1</v>
      </c>
      <c r="H2085" s="1">
        <v>1</v>
      </c>
      <c r="I2085" s="1">
        <v>0</v>
      </c>
      <c r="J2085" s="1" t="str">
        <v>Delhi</v>
      </c>
      <c r="K2085" s="1">
        <v>0</v>
      </c>
      <c r="L2085" s="1"/>
      <c r="M2085" s="1">
        <f t="shared" si="96"/>
        <v>2800</v>
      </c>
      <c r="N2085" s="1">
        <f t="shared" si="97"/>
        <v>2800</v>
      </c>
      <c r="O2085" s="1">
        <f t="shared" si="98"/>
        <v>0</v>
      </c>
    </row>
    <row r="2086" spans="1:15" x14ac:dyDescent="0.25">
      <c r="A2086" s="1" t="str">
        <v>Mp Bio</v>
      </c>
      <c r="B2086" s="1">
        <v>2800</v>
      </c>
      <c r="C2086" s="1" t="str">
        <v>MP/LS/25-26/1034</v>
      </c>
      <c r="D2086" s="2">
        <v>45880</v>
      </c>
      <c r="E2086" s="2">
        <v>45887</v>
      </c>
      <c r="F2086" s="1">
        <v>850494</v>
      </c>
      <c r="G2086" s="1">
        <v>1</v>
      </c>
      <c r="H2086" s="1">
        <v>0</v>
      </c>
      <c r="I2086" s="1">
        <v>1</v>
      </c>
      <c r="J2086" s="1" t="str">
        <v>STOCK</v>
      </c>
      <c r="K2086" s="1" t="str">
        <v>Stock</v>
      </c>
      <c r="L2086" s="1"/>
      <c r="M2086" s="1">
        <f t="shared" si="96"/>
        <v>2800</v>
      </c>
      <c r="N2086" s="1">
        <f t="shared" si="97"/>
        <v>0</v>
      </c>
      <c r="O2086" s="1">
        <f t="shared" si="98"/>
        <v>2800</v>
      </c>
    </row>
    <row r="2087" spans="1:15" x14ac:dyDescent="0.25">
      <c r="A2087" s="1" t="str">
        <v>Mp Bio</v>
      </c>
      <c r="B2087" s="1">
        <v>16767</v>
      </c>
      <c r="C2087" s="1" t="str">
        <v>MP/LS/25-26/1034</v>
      </c>
      <c r="D2087" s="2">
        <v>45880</v>
      </c>
      <c r="E2087" s="2">
        <v>45887</v>
      </c>
      <c r="F2087" s="1">
        <v>16006980</v>
      </c>
      <c r="G2087" s="1">
        <v>1</v>
      </c>
      <c r="H2087" s="1">
        <v>1</v>
      </c>
      <c r="I2087" s="1">
        <v>0</v>
      </c>
      <c r="J2087" s="1" t="str">
        <v>Delhi</v>
      </c>
      <c r="K2087" s="1">
        <v>0</v>
      </c>
      <c r="L2087" s="1"/>
      <c r="M2087" s="1">
        <f t="shared" si="96"/>
        <v>16767</v>
      </c>
      <c r="N2087" s="1">
        <f t="shared" si="97"/>
        <v>16767</v>
      </c>
      <c r="O2087" s="1">
        <f t="shared" si="98"/>
        <v>0</v>
      </c>
    </row>
    <row r="2088" spans="1:15" x14ac:dyDescent="0.25">
      <c r="A2088" s="1" t="str">
        <v>Us Biological</v>
      </c>
      <c r="B2088" s="1">
        <v>17952</v>
      </c>
      <c r="C2088" s="1">
        <v>195103</v>
      </c>
      <c r="D2088" s="2">
        <v>45883</v>
      </c>
      <c r="E2088" s="2">
        <v>45887</v>
      </c>
      <c r="F2088" s="1" t="str">
        <v>B1750-63</v>
      </c>
      <c r="G2088" s="1">
        <v>3</v>
      </c>
      <c r="H2088" s="1">
        <v>3</v>
      </c>
      <c r="I2088" s="1">
        <v>0</v>
      </c>
      <c r="J2088" s="1" t="str">
        <v>pune</v>
      </c>
      <c r="K2088" s="1">
        <v>0</v>
      </c>
      <c r="L2088" s="1"/>
      <c r="M2088" s="1">
        <f t="shared" si="96"/>
        <v>53856</v>
      </c>
      <c r="N2088" s="1">
        <f t="shared" si="97"/>
        <v>53856</v>
      </c>
      <c r="O2088" s="1">
        <f t="shared" si="98"/>
        <v>0</v>
      </c>
    </row>
    <row r="2089" spans="1:15" x14ac:dyDescent="0.25">
      <c r="A2089" s="1" t="str">
        <v>Mabtech</v>
      </c>
      <c r="B2089" s="1">
        <v>1203.8400000000001</v>
      </c>
      <c r="C2089" s="1">
        <v>44645</v>
      </c>
      <c r="D2089" s="2">
        <v>45884</v>
      </c>
      <c r="E2089" s="2">
        <v>45888</v>
      </c>
      <c r="F2089" s="1" t="str">
        <v>3617-1</v>
      </c>
      <c r="G2089" s="1">
        <v>10</v>
      </c>
      <c r="H2089" s="1">
        <v>10</v>
      </c>
      <c r="I2089" s="1">
        <v>0</v>
      </c>
      <c r="J2089" s="1" t="str">
        <v>Gujrat</v>
      </c>
      <c r="K2089" s="1">
        <v>0</v>
      </c>
      <c r="L2089" s="1"/>
      <c r="M2089" s="1">
        <f t="shared" si="96"/>
        <v>12038.400000000001</v>
      </c>
      <c r="N2089" s="1">
        <f t="shared" si="97"/>
        <v>12038.400000000001</v>
      </c>
      <c r="O2089" s="1">
        <f t="shared" si="98"/>
        <v>0</v>
      </c>
    </row>
    <row r="2090" spans="1:15" x14ac:dyDescent="0.25">
      <c r="A2090" s="1" t="str">
        <v>Mabtech</v>
      </c>
      <c r="B2090" s="1">
        <v>38601.200000000004</v>
      </c>
      <c r="C2090" s="1">
        <v>44645</v>
      </c>
      <c r="D2090" s="2">
        <v>45884</v>
      </c>
      <c r="E2090" s="2">
        <v>45888</v>
      </c>
      <c r="F2090" s="1" t="str">
        <v>FSP-0108-10</v>
      </c>
      <c r="G2090" s="1">
        <v>6</v>
      </c>
      <c r="H2090" s="1">
        <v>6</v>
      </c>
      <c r="I2090" s="1">
        <v>0</v>
      </c>
      <c r="J2090" s="1" t="str">
        <v>Gujrat</v>
      </c>
      <c r="K2090" s="1">
        <v>0</v>
      </c>
      <c r="L2090" s="1"/>
      <c r="M2090" s="1">
        <f t="shared" si="96"/>
        <v>231607.2</v>
      </c>
      <c r="N2090" s="1">
        <f t="shared" si="97"/>
        <v>231607.2</v>
      </c>
      <c r="O2090" s="1">
        <f t="shared" si="98"/>
        <v>0</v>
      </c>
    </row>
    <row r="2091" spans="1:15" x14ac:dyDescent="0.25">
      <c r="A2091" s="1" t="str">
        <v>Mabtech</v>
      </c>
      <c r="B2091" s="1">
        <v>39732</v>
      </c>
      <c r="C2091" s="1">
        <v>44645</v>
      </c>
      <c r="D2091" s="2">
        <v>45884</v>
      </c>
      <c r="E2091" s="2">
        <v>45888</v>
      </c>
      <c r="F2091" s="1" t="str">
        <v>3321-4AST-2</v>
      </c>
      <c r="G2091" s="1">
        <v>1</v>
      </c>
      <c r="H2091" s="1">
        <v>1</v>
      </c>
      <c r="I2091" s="1">
        <v>0</v>
      </c>
      <c r="J2091" s="1" t="str">
        <v>Kerala</v>
      </c>
      <c r="K2091" s="1">
        <v>0</v>
      </c>
      <c r="L2091" s="1"/>
      <c r="M2091" s="1">
        <f t="shared" si="96"/>
        <v>39732</v>
      </c>
      <c r="N2091" s="1">
        <f t="shared" si="97"/>
        <v>39732</v>
      </c>
      <c r="O2091" s="1">
        <f t="shared" si="98"/>
        <v>0</v>
      </c>
    </row>
    <row r="2092" spans="1:15" x14ac:dyDescent="0.25">
      <c r="A2092" s="1" t="str">
        <v>Mabtech</v>
      </c>
      <c r="B2092" s="1">
        <v>31680</v>
      </c>
      <c r="C2092" s="1">
        <v>44645</v>
      </c>
      <c r="D2092" s="2">
        <v>45884</v>
      </c>
      <c r="E2092" s="2">
        <v>45888</v>
      </c>
      <c r="F2092" s="1" t="str">
        <v>3695-1</v>
      </c>
      <c r="G2092" s="1">
        <v>1</v>
      </c>
      <c r="H2092" s="1">
        <v>1</v>
      </c>
      <c r="I2092" s="1">
        <v>0</v>
      </c>
      <c r="J2092" s="1" t="str">
        <v>Kerala</v>
      </c>
      <c r="K2092" s="1">
        <v>0</v>
      </c>
      <c r="L2092" s="1"/>
      <c r="M2092" s="1">
        <f t="shared" si="96"/>
        <v>31680</v>
      </c>
      <c r="N2092" s="1">
        <f t="shared" si="97"/>
        <v>31680</v>
      </c>
      <c r="O2092" s="1">
        <f t="shared" si="98"/>
        <v>0</v>
      </c>
    </row>
    <row r="2093" spans="1:15" x14ac:dyDescent="0.25">
      <c r="A2093" s="1" t="str">
        <v>Mabtech</v>
      </c>
      <c r="B2093" s="1">
        <v>26752</v>
      </c>
      <c r="C2093" s="1">
        <v>44645</v>
      </c>
      <c r="D2093" s="2">
        <v>45884</v>
      </c>
      <c r="E2093" s="2">
        <v>45888</v>
      </c>
      <c r="F2093" s="1" t="str">
        <v>3698-1</v>
      </c>
      <c r="G2093" s="1">
        <v>1</v>
      </c>
      <c r="H2093" s="1">
        <v>1</v>
      </c>
      <c r="I2093" s="1">
        <v>0</v>
      </c>
      <c r="J2093" s="1" t="str">
        <v>Kerala</v>
      </c>
      <c r="K2093" s="1">
        <v>0</v>
      </c>
      <c r="L2093" s="1"/>
      <c r="M2093" s="1">
        <f t="shared" si="96"/>
        <v>26752</v>
      </c>
      <c r="N2093" s="1">
        <f t="shared" si="97"/>
        <v>26752</v>
      </c>
      <c r="O2093" s="1">
        <f t="shared" si="98"/>
        <v>0</v>
      </c>
    </row>
    <row r="2094" spans="1:15" x14ac:dyDescent="0.25">
      <c r="A2094" s="1" t="str">
        <v>Edna</v>
      </c>
      <c r="B2094" s="1">
        <v>7599.9</v>
      </c>
      <c r="C2094" s="1" t="str">
        <v>2-74</v>
      </c>
      <c r="D2094" s="2">
        <v>45889</v>
      </c>
      <c r="E2094" s="2">
        <v>45889</v>
      </c>
      <c r="F2094" s="1" t="str">
        <v>CSMMRT-100</v>
      </c>
      <c r="G2094" s="1">
        <v>2</v>
      </c>
      <c r="H2094" s="1">
        <v>2</v>
      </c>
      <c r="I2094" s="1">
        <v>0</v>
      </c>
      <c r="J2094" s="1" t="str">
        <v>Delhi</v>
      </c>
      <c r="K2094" s="1">
        <v>0</v>
      </c>
      <c r="L2094" s="1"/>
      <c r="M2094" s="1">
        <f t="shared" si="96"/>
        <v>15199.8</v>
      </c>
      <c r="N2094" s="1">
        <f t="shared" si="97"/>
        <v>15199.8</v>
      </c>
      <c r="O2094" s="1">
        <f t="shared" si="98"/>
        <v>0</v>
      </c>
    </row>
    <row r="2095" spans="1:15" x14ac:dyDescent="0.25">
      <c r="A2095" s="1" t="str">
        <v>Edna</v>
      </c>
      <c r="B2095" s="1">
        <v>0.01</v>
      </c>
      <c r="C2095" s="1" t="str">
        <v>2-74</v>
      </c>
      <c r="D2095" s="2">
        <v>45889</v>
      </c>
      <c r="E2095" s="2">
        <v>45889</v>
      </c>
      <c r="F2095" s="1" t="str">
        <v>CSMMRT-100</v>
      </c>
      <c r="G2095" s="1">
        <v>1</v>
      </c>
      <c r="H2095" s="1">
        <v>1</v>
      </c>
      <c r="I2095" s="1">
        <v>0</v>
      </c>
      <c r="J2095" s="1" t="str">
        <v>Delhi</v>
      </c>
      <c r="K2095" s="1">
        <v>0</v>
      </c>
      <c r="L2095" s="1"/>
      <c r="M2095" s="1">
        <f t="shared" si="96"/>
        <v>0.01</v>
      </c>
      <c r="N2095" s="1">
        <f t="shared" si="97"/>
        <v>0.01</v>
      </c>
      <c r="O2095" s="1">
        <f t="shared" si="98"/>
        <v>0</v>
      </c>
    </row>
    <row r="2096" spans="1:15" x14ac:dyDescent="0.25">
      <c r="A2096" s="1" t="str">
        <v>Edna</v>
      </c>
      <c r="B2096" s="1">
        <v>6055</v>
      </c>
      <c r="C2096" s="1" t="str">
        <v>2-74</v>
      </c>
      <c r="D2096" s="2">
        <v>45889</v>
      </c>
      <c r="E2096" s="2">
        <v>45889</v>
      </c>
      <c r="F2096" s="1" t="str">
        <v>TRI-200</v>
      </c>
      <c r="G2096" s="1">
        <v>1</v>
      </c>
      <c r="H2096" s="1">
        <v>1</v>
      </c>
      <c r="I2096" s="1">
        <v>0</v>
      </c>
      <c r="J2096" s="1" t="str">
        <v>Delhi</v>
      </c>
      <c r="K2096" s="1">
        <v>0</v>
      </c>
      <c r="L2096" s="1"/>
      <c r="M2096" s="1">
        <f t="shared" si="96"/>
        <v>6055</v>
      </c>
      <c r="N2096" s="1">
        <f t="shared" si="97"/>
        <v>6055</v>
      </c>
      <c r="O2096" s="1">
        <f t="shared" si="98"/>
        <v>0</v>
      </c>
    </row>
    <row r="2097" spans="1:15" x14ac:dyDescent="0.25">
      <c r="A2097" s="1" t="str">
        <v>BioLegend</v>
      </c>
      <c r="B2097" s="1">
        <v>15276.8</v>
      </c>
      <c r="C2097" s="1" t="str">
        <v>EED118206</v>
      </c>
      <c r="D2097" s="2">
        <v>45884</v>
      </c>
      <c r="E2097" s="2">
        <v>45890</v>
      </c>
      <c r="F2097" s="1">
        <v>100220</v>
      </c>
      <c r="G2097" s="1">
        <v>2</v>
      </c>
      <c r="H2097" s="1">
        <v>2</v>
      </c>
      <c r="I2097" s="1">
        <v>0</v>
      </c>
      <c r="J2097" s="1" t="str">
        <v>Gujrat</v>
      </c>
      <c r="K2097" s="1">
        <v>0</v>
      </c>
      <c r="L2097" s="1"/>
      <c r="M2097" s="1">
        <f t="shared" si="96"/>
        <v>30553.599999999999</v>
      </c>
      <c r="N2097" s="1">
        <f t="shared" si="97"/>
        <v>30553.599999999999</v>
      </c>
      <c r="O2097" s="1">
        <f t="shared" si="98"/>
        <v>0</v>
      </c>
    </row>
    <row r="2098" spans="1:15" x14ac:dyDescent="0.25">
      <c r="A2098" s="1" t="str">
        <v>BioLegend</v>
      </c>
      <c r="B2098" s="1">
        <v>13556.400000000001</v>
      </c>
      <c r="C2098" s="1" t="str">
        <v>EED118206</v>
      </c>
      <c r="D2098" s="2">
        <v>45884</v>
      </c>
      <c r="E2098" s="2">
        <v>45890</v>
      </c>
      <c r="F2098" s="1">
        <v>100328</v>
      </c>
      <c r="G2098" s="1">
        <v>5</v>
      </c>
      <c r="H2098" s="1">
        <v>5</v>
      </c>
      <c r="I2098" s="1">
        <v>0</v>
      </c>
      <c r="J2098" s="1" t="str">
        <v>Hyderabad</v>
      </c>
      <c r="K2098" s="1">
        <v>0</v>
      </c>
      <c r="L2098" s="1"/>
      <c r="M2098" s="1">
        <f t="shared" si="96"/>
        <v>67782</v>
      </c>
      <c r="N2098" s="1">
        <f t="shared" si="97"/>
        <v>67782</v>
      </c>
      <c r="O2098" s="1">
        <f t="shared" si="98"/>
        <v>0</v>
      </c>
    </row>
    <row r="2099" spans="1:15" x14ac:dyDescent="0.25">
      <c r="A2099" s="1" t="str">
        <v>BioLegend</v>
      </c>
      <c r="B2099" s="1">
        <v>11325.599999999999</v>
      </c>
      <c r="C2099" s="1" t="str">
        <v>EED118206</v>
      </c>
      <c r="D2099" s="2">
        <v>45884</v>
      </c>
      <c r="E2099" s="2">
        <v>45890</v>
      </c>
      <c r="F2099" s="1">
        <v>100528</v>
      </c>
      <c r="G2099" s="1">
        <v>5</v>
      </c>
      <c r="H2099" s="1">
        <v>5</v>
      </c>
      <c r="I2099" s="1">
        <v>0</v>
      </c>
      <c r="J2099" s="1" t="str">
        <v>Hyderabad</v>
      </c>
      <c r="K2099" s="1">
        <v>0</v>
      </c>
      <c r="L2099" s="1"/>
      <c r="M2099" s="1">
        <f t="shared" si="96"/>
        <v>56627.999999999993</v>
      </c>
      <c r="N2099" s="1">
        <f t="shared" si="97"/>
        <v>56627.999999999993</v>
      </c>
      <c r="O2099" s="1">
        <f t="shared" si="98"/>
        <v>0</v>
      </c>
    </row>
    <row r="2100" spans="1:15" x14ac:dyDescent="0.25">
      <c r="A2100" s="1" t="str">
        <v>BioLegend</v>
      </c>
      <c r="B2100" s="1">
        <v>6098.4</v>
      </c>
      <c r="C2100" s="1" t="str">
        <v>EED118206</v>
      </c>
      <c r="D2100" s="2">
        <v>45884</v>
      </c>
      <c r="E2100" s="2">
        <v>45890</v>
      </c>
      <c r="F2100" s="1">
        <v>100706</v>
      </c>
      <c r="G2100" s="1">
        <v>1</v>
      </c>
      <c r="H2100" s="1">
        <v>1</v>
      </c>
      <c r="I2100" s="1">
        <v>0</v>
      </c>
      <c r="J2100" s="1" t="str">
        <v>Kolkata</v>
      </c>
      <c r="K2100" s="1">
        <v>0</v>
      </c>
      <c r="L2100" s="1"/>
      <c r="M2100" s="1">
        <f t="shared" si="96"/>
        <v>6098.4</v>
      </c>
      <c r="N2100" s="1">
        <f t="shared" si="97"/>
        <v>6098.4</v>
      </c>
      <c r="O2100" s="1">
        <f t="shared" si="98"/>
        <v>0</v>
      </c>
    </row>
    <row r="2101" spans="1:15" x14ac:dyDescent="0.25">
      <c r="A2101" s="1" t="str">
        <v>BioLegend</v>
      </c>
      <c r="B2101" s="1">
        <v>13098.8</v>
      </c>
      <c r="C2101" s="1" t="str">
        <v>EED118206</v>
      </c>
      <c r="D2101" s="2">
        <v>45884</v>
      </c>
      <c r="E2101" s="2">
        <v>45890</v>
      </c>
      <c r="F2101" s="1">
        <v>101320</v>
      </c>
      <c r="G2101" s="1">
        <v>3</v>
      </c>
      <c r="H2101" s="1">
        <v>3</v>
      </c>
      <c r="I2101" s="1">
        <v>0</v>
      </c>
      <c r="J2101" s="1" t="str">
        <v>Hyderabad</v>
      </c>
      <c r="K2101" s="1">
        <v>0</v>
      </c>
      <c r="L2101" s="1"/>
      <c r="M2101" s="1">
        <f t="shared" si="96"/>
        <v>39296.399999999994</v>
      </c>
      <c r="N2101" s="1">
        <f t="shared" si="97"/>
        <v>39296.399999999994</v>
      </c>
      <c r="O2101" s="1">
        <f t="shared" si="98"/>
        <v>0</v>
      </c>
    </row>
    <row r="2102" spans="1:15" x14ac:dyDescent="0.25">
      <c r="A2102" s="1" t="str">
        <v>BioLegend</v>
      </c>
      <c r="B2102" s="1">
        <v>14471.599999999999</v>
      </c>
      <c r="C2102" s="1" t="str">
        <v>EED118206</v>
      </c>
      <c r="D2102" s="2">
        <v>45884</v>
      </c>
      <c r="E2102" s="2">
        <v>45890</v>
      </c>
      <c r="F2102" s="1">
        <v>102006</v>
      </c>
      <c r="G2102" s="1">
        <v>1</v>
      </c>
      <c r="H2102" s="1">
        <v>1</v>
      </c>
      <c r="I2102" s="1">
        <v>0</v>
      </c>
      <c r="J2102" s="1" t="str">
        <v>Hyderabad</v>
      </c>
      <c r="K2102" s="1">
        <v>0</v>
      </c>
      <c r="L2102" s="1"/>
      <c r="M2102" s="1">
        <f t="shared" si="96"/>
        <v>14471.599999999999</v>
      </c>
      <c r="N2102" s="1">
        <f t="shared" si="97"/>
        <v>14471.599999999999</v>
      </c>
      <c r="O2102" s="1">
        <f t="shared" si="98"/>
        <v>0</v>
      </c>
    </row>
    <row r="2103" spans="1:15" x14ac:dyDescent="0.25">
      <c r="A2103" s="1" t="str">
        <v>BioLegend</v>
      </c>
      <c r="B2103" s="1">
        <v>13098.8</v>
      </c>
      <c r="C2103" s="1" t="str">
        <v>EED118206</v>
      </c>
      <c r="D2103" s="2">
        <v>45884</v>
      </c>
      <c r="E2103" s="2">
        <v>45890</v>
      </c>
      <c r="F2103" s="1">
        <v>103018</v>
      </c>
      <c r="G2103" s="1">
        <v>4</v>
      </c>
      <c r="H2103" s="1">
        <v>4</v>
      </c>
      <c r="I2103" s="1">
        <v>0</v>
      </c>
      <c r="J2103" s="1" t="str">
        <v>Hyderabad</v>
      </c>
      <c r="K2103" s="1">
        <v>0</v>
      </c>
      <c r="L2103" s="1"/>
      <c r="M2103" s="1">
        <f t="shared" si="96"/>
        <v>52395.199999999997</v>
      </c>
      <c r="N2103" s="1">
        <f t="shared" si="97"/>
        <v>52395.199999999997</v>
      </c>
      <c r="O2103" s="1">
        <f t="shared" si="98"/>
        <v>0</v>
      </c>
    </row>
    <row r="2104" spans="1:15" x14ac:dyDescent="0.25">
      <c r="A2104" s="1" t="str">
        <v>BioLegend</v>
      </c>
      <c r="B2104" s="1">
        <v>6468</v>
      </c>
      <c r="C2104" s="1" t="str">
        <v>EED118206</v>
      </c>
      <c r="D2104" s="2">
        <v>45884</v>
      </c>
      <c r="E2104" s="2">
        <v>45890</v>
      </c>
      <c r="F2104" s="1">
        <v>103108</v>
      </c>
      <c r="G2104" s="1">
        <v>2</v>
      </c>
      <c r="H2104" s="1">
        <v>2</v>
      </c>
      <c r="I2104" s="1">
        <v>0</v>
      </c>
      <c r="J2104" s="1" t="str">
        <v>Gujrat</v>
      </c>
      <c r="K2104" s="1">
        <v>0</v>
      </c>
      <c r="L2104" s="1"/>
      <c r="M2104" s="1">
        <f t="shared" si="96"/>
        <v>12936</v>
      </c>
      <c r="N2104" s="1">
        <f t="shared" si="97"/>
        <v>12936</v>
      </c>
      <c r="O2104" s="1">
        <f t="shared" si="98"/>
        <v>0</v>
      </c>
    </row>
    <row r="2105" spans="1:15" x14ac:dyDescent="0.25">
      <c r="A2105" s="1" t="str">
        <v>BioLegend</v>
      </c>
      <c r="B2105" s="1">
        <v>13098.8</v>
      </c>
      <c r="C2105" s="1" t="str">
        <v>EED118206</v>
      </c>
      <c r="D2105" s="2">
        <v>45884</v>
      </c>
      <c r="E2105" s="2">
        <v>45890</v>
      </c>
      <c r="F2105" s="1">
        <v>104420</v>
      </c>
      <c r="G2105" s="1">
        <v>4</v>
      </c>
      <c r="H2105" s="1">
        <v>4</v>
      </c>
      <c r="I2105" s="1">
        <v>0</v>
      </c>
      <c r="J2105" s="1" t="str">
        <v>Hyderabad</v>
      </c>
      <c r="K2105" s="1">
        <v>0</v>
      </c>
      <c r="L2105" s="1"/>
      <c r="M2105" s="1">
        <f t="shared" si="96"/>
        <v>52395.199999999997</v>
      </c>
      <c r="N2105" s="1">
        <f t="shared" si="97"/>
        <v>52395.199999999997</v>
      </c>
      <c r="O2105" s="1">
        <f t="shared" si="98"/>
        <v>0</v>
      </c>
    </row>
    <row r="2106" spans="1:15" x14ac:dyDescent="0.25">
      <c r="A2106" s="1" t="str">
        <v>BioLegend</v>
      </c>
      <c r="B2106" s="1">
        <v>14185.599999999999</v>
      </c>
      <c r="C2106" s="1" t="str">
        <v>EED118206</v>
      </c>
      <c r="D2106" s="2">
        <v>45884</v>
      </c>
      <c r="E2106" s="2">
        <v>45890</v>
      </c>
      <c r="F2106" s="1">
        <v>104526</v>
      </c>
      <c r="G2106" s="1">
        <v>1</v>
      </c>
      <c r="H2106" s="1">
        <v>1</v>
      </c>
      <c r="I2106" s="1">
        <v>0</v>
      </c>
      <c r="J2106" s="1" t="str">
        <v>Hyderabad</v>
      </c>
      <c r="K2106" s="1">
        <v>0</v>
      </c>
      <c r="L2106" s="1"/>
      <c r="M2106" s="1">
        <f t="shared" si="96"/>
        <v>14185.599999999999</v>
      </c>
      <c r="N2106" s="1">
        <f t="shared" si="97"/>
        <v>14185.599999999999</v>
      </c>
      <c r="O2106" s="1">
        <f t="shared" si="98"/>
        <v>0</v>
      </c>
    </row>
    <row r="2107" spans="1:15" x14ac:dyDescent="0.25">
      <c r="A2107" s="1" t="str">
        <v>BioLegend</v>
      </c>
      <c r="B2107" s="1">
        <v>18132.400000000001</v>
      </c>
      <c r="C2107" s="1" t="str">
        <v>EED118206</v>
      </c>
      <c r="D2107" s="2">
        <v>45884</v>
      </c>
      <c r="E2107" s="2">
        <v>45890</v>
      </c>
      <c r="F2107" s="1">
        <v>106106</v>
      </c>
      <c r="G2107" s="1">
        <v>1</v>
      </c>
      <c r="H2107" s="1">
        <v>1</v>
      </c>
      <c r="I2107" s="1">
        <v>0</v>
      </c>
      <c r="J2107" s="1" t="str">
        <v>Hyderabad</v>
      </c>
      <c r="K2107" s="1">
        <v>0</v>
      </c>
      <c r="L2107" s="1"/>
      <c r="M2107" s="1">
        <f t="shared" si="96"/>
        <v>18132.400000000001</v>
      </c>
      <c r="N2107" s="1">
        <f t="shared" si="97"/>
        <v>18132.400000000001</v>
      </c>
      <c r="O2107" s="1">
        <f t="shared" si="98"/>
        <v>0</v>
      </c>
    </row>
    <row r="2108" spans="1:15" x14ac:dyDescent="0.25">
      <c r="A2108" s="1" t="str">
        <v>BioLegend</v>
      </c>
      <c r="B2108" s="1">
        <v>4928</v>
      </c>
      <c r="C2108" s="1" t="str">
        <v>EED118206</v>
      </c>
      <c r="D2108" s="2">
        <v>45884</v>
      </c>
      <c r="E2108" s="2">
        <v>45890</v>
      </c>
      <c r="F2108" s="1">
        <v>113710</v>
      </c>
      <c r="G2108" s="1">
        <v>1</v>
      </c>
      <c r="H2108" s="1">
        <v>1</v>
      </c>
      <c r="I2108" s="1">
        <v>0</v>
      </c>
      <c r="J2108" s="1" t="str">
        <v>Lucknow</v>
      </c>
      <c r="K2108" s="1">
        <v>0</v>
      </c>
      <c r="L2108" s="1"/>
      <c r="M2108" s="1">
        <f t="shared" si="96"/>
        <v>4928</v>
      </c>
      <c r="N2108" s="1">
        <f t="shared" si="97"/>
        <v>4928</v>
      </c>
      <c r="O2108" s="1">
        <f t="shared" si="98"/>
        <v>0</v>
      </c>
    </row>
    <row r="2109" spans="1:15" x14ac:dyDescent="0.25">
      <c r="A2109" s="1" t="str">
        <v>BioLegend</v>
      </c>
      <c r="B2109" s="1">
        <v>9424.7999999999993</v>
      </c>
      <c r="C2109" s="1" t="str">
        <v>EED118206</v>
      </c>
      <c r="D2109" s="2">
        <v>45884</v>
      </c>
      <c r="E2109" s="2">
        <v>45890</v>
      </c>
      <c r="F2109" s="1">
        <v>113817</v>
      </c>
      <c r="G2109" s="1">
        <v>1</v>
      </c>
      <c r="H2109" s="1">
        <v>1</v>
      </c>
      <c r="I2109" s="1">
        <v>0</v>
      </c>
      <c r="J2109" s="1" t="str">
        <v>Delhi</v>
      </c>
      <c r="K2109" s="1">
        <v>0</v>
      </c>
      <c r="L2109" s="1"/>
      <c r="M2109" s="1">
        <f t="shared" si="96"/>
        <v>9424.7999999999993</v>
      </c>
      <c r="N2109" s="1">
        <f t="shared" si="97"/>
        <v>9424.7999999999993</v>
      </c>
      <c r="O2109" s="1">
        <f t="shared" si="98"/>
        <v>0</v>
      </c>
    </row>
    <row r="2110" spans="1:15" x14ac:dyDescent="0.25">
      <c r="A2110" s="1" t="str">
        <v>BioLegend</v>
      </c>
      <c r="B2110" s="1">
        <v>16702.399999999998</v>
      </c>
      <c r="C2110" s="1" t="str">
        <v>EED118206</v>
      </c>
      <c r="D2110" s="2">
        <v>45884</v>
      </c>
      <c r="E2110" s="2">
        <v>45890</v>
      </c>
      <c r="F2110" s="1">
        <v>119414</v>
      </c>
      <c r="G2110" s="1">
        <v>3</v>
      </c>
      <c r="H2110" s="1">
        <v>3</v>
      </c>
      <c r="I2110" s="1">
        <v>0</v>
      </c>
      <c r="J2110" s="1" t="str">
        <v>Hyderabad</v>
      </c>
      <c r="K2110" s="1">
        <v>0</v>
      </c>
      <c r="L2110" s="1"/>
      <c r="M2110" s="1">
        <f t="shared" si="96"/>
        <v>50107.199999999997</v>
      </c>
      <c r="N2110" s="1">
        <f t="shared" si="97"/>
        <v>50107.199999999997</v>
      </c>
      <c r="O2110" s="1">
        <f t="shared" si="98"/>
        <v>0</v>
      </c>
    </row>
    <row r="2111" spans="1:15" x14ac:dyDescent="0.25">
      <c r="A2111" s="1" t="str">
        <v>BioLegend</v>
      </c>
      <c r="B2111" s="1">
        <v>10560</v>
      </c>
      <c r="C2111" s="1" t="str">
        <v>EED118206</v>
      </c>
      <c r="D2111" s="2">
        <v>45884</v>
      </c>
      <c r="E2111" s="2">
        <v>45890</v>
      </c>
      <c r="F2111" s="1">
        <v>135243</v>
      </c>
      <c r="G2111" s="1">
        <v>1</v>
      </c>
      <c r="H2111" s="1">
        <v>1</v>
      </c>
      <c r="I2111" s="1">
        <v>0</v>
      </c>
      <c r="J2111" s="1" t="str">
        <v>Delhi</v>
      </c>
      <c r="K2111" s="1">
        <v>0</v>
      </c>
      <c r="L2111" s="1"/>
      <c r="M2111" s="1">
        <f t="shared" si="96"/>
        <v>10560</v>
      </c>
      <c r="N2111" s="1">
        <f t="shared" si="97"/>
        <v>10560</v>
      </c>
      <c r="O2111" s="1">
        <f t="shared" si="98"/>
        <v>0</v>
      </c>
    </row>
    <row r="2112" spans="1:15" x14ac:dyDescent="0.25">
      <c r="A2112" s="1" t="str">
        <v>BioLegend</v>
      </c>
      <c r="B2112" s="1">
        <v>21375.200000000001</v>
      </c>
      <c r="C2112" s="1" t="str">
        <v>EED118206</v>
      </c>
      <c r="D2112" s="2">
        <v>45884</v>
      </c>
      <c r="E2112" s="2">
        <v>45890</v>
      </c>
      <c r="F2112" s="1">
        <v>144620</v>
      </c>
      <c r="G2112" s="1">
        <v>1</v>
      </c>
      <c r="H2112" s="1">
        <v>1</v>
      </c>
      <c r="I2112" s="1">
        <v>0</v>
      </c>
      <c r="J2112" s="1" t="str">
        <v>Delhi</v>
      </c>
      <c r="K2112" s="1">
        <v>0</v>
      </c>
      <c r="L2112" s="1"/>
      <c r="M2112" s="1">
        <f t="shared" si="96"/>
        <v>21375.200000000001</v>
      </c>
      <c r="N2112" s="1">
        <f t="shared" si="97"/>
        <v>21375.200000000001</v>
      </c>
      <c r="O2112" s="1">
        <f t="shared" si="98"/>
        <v>0</v>
      </c>
    </row>
    <row r="2113" spans="1:15" x14ac:dyDescent="0.25">
      <c r="A2113" s="1" t="str">
        <v>BioLegend</v>
      </c>
      <c r="B2113" s="1">
        <v>19272</v>
      </c>
      <c r="C2113" s="1" t="str">
        <v>EED118206</v>
      </c>
      <c r="D2113" s="2">
        <v>45884</v>
      </c>
      <c r="E2113" s="2">
        <v>45890</v>
      </c>
      <c r="F2113" s="1">
        <v>145529</v>
      </c>
      <c r="G2113" s="1">
        <v>1</v>
      </c>
      <c r="H2113" s="1">
        <v>1</v>
      </c>
      <c r="I2113" s="1">
        <v>0</v>
      </c>
      <c r="J2113" s="1" t="str">
        <v>Delhi</v>
      </c>
      <c r="K2113" s="1">
        <v>0</v>
      </c>
      <c r="L2113" s="1"/>
      <c r="M2113" s="1">
        <f t="shared" si="96"/>
        <v>19272</v>
      </c>
      <c r="N2113" s="1">
        <f t="shared" si="97"/>
        <v>19272</v>
      </c>
      <c r="O2113" s="1">
        <f t="shared" si="98"/>
        <v>0</v>
      </c>
    </row>
    <row r="2114" spans="1:15" x14ac:dyDescent="0.25">
      <c r="A2114" s="1" t="str">
        <v>BioLegend</v>
      </c>
      <c r="B2114" s="1">
        <v>9856</v>
      </c>
      <c r="C2114" s="1" t="str">
        <v>EED118206</v>
      </c>
      <c r="D2114" s="2">
        <v>45884</v>
      </c>
      <c r="E2114" s="2">
        <v>45890</v>
      </c>
      <c r="F2114" s="1">
        <v>165608</v>
      </c>
      <c r="G2114" s="1">
        <v>1</v>
      </c>
      <c r="H2114" s="1">
        <v>1</v>
      </c>
      <c r="I2114" s="1">
        <v>0</v>
      </c>
      <c r="J2114" s="1" t="str">
        <v>Delhi</v>
      </c>
      <c r="K2114" s="1">
        <v>0</v>
      </c>
      <c r="L2114" s="1"/>
      <c r="M2114" s="1">
        <f t="shared" si="96"/>
        <v>9856</v>
      </c>
      <c r="N2114" s="1">
        <f t="shared" si="97"/>
        <v>9856</v>
      </c>
      <c r="O2114" s="1">
        <f t="shared" si="98"/>
        <v>0</v>
      </c>
    </row>
    <row r="2115" spans="1:15" x14ac:dyDescent="0.25">
      <c r="A2115" s="1" t="str">
        <v>BioLegend</v>
      </c>
      <c r="B2115" s="1">
        <v>11765.599999999999</v>
      </c>
      <c r="C2115" s="1" t="str">
        <v>EED118206</v>
      </c>
      <c r="D2115" s="2">
        <v>45884</v>
      </c>
      <c r="E2115" s="2">
        <v>45890</v>
      </c>
      <c r="F2115" s="1">
        <v>300104</v>
      </c>
      <c r="G2115" s="1">
        <v>1</v>
      </c>
      <c r="H2115" s="1">
        <v>1</v>
      </c>
      <c r="I2115" s="1">
        <v>0</v>
      </c>
      <c r="J2115" s="1" t="str">
        <v>Banglore</v>
      </c>
      <c r="K2115" s="1">
        <v>0</v>
      </c>
      <c r="L2115" s="1"/>
      <c r="M2115" s="1">
        <f t="shared" ref="M2115:M2178" si="99">G2115*B2115</f>
        <v>11765.599999999999</v>
      </c>
      <c r="N2115" s="1">
        <f t="shared" ref="N2115:N2178" si="100">H2115*B2115</f>
        <v>11765.599999999999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11580.8</v>
      </c>
      <c r="C2116" s="1" t="str">
        <v>EED118206</v>
      </c>
      <c r="D2116" s="2">
        <v>45884</v>
      </c>
      <c r="E2116" s="2">
        <v>45890</v>
      </c>
      <c r="F2116" s="1">
        <v>300112</v>
      </c>
      <c r="G2116" s="1">
        <v>1</v>
      </c>
      <c r="H2116" s="1">
        <v>1</v>
      </c>
      <c r="I2116" s="1">
        <v>0</v>
      </c>
      <c r="J2116" s="1" t="str">
        <v>Delhi</v>
      </c>
      <c r="K2116" s="1">
        <v>0</v>
      </c>
      <c r="L2116" s="1"/>
      <c r="M2116" s="1">
        <f t="shared" si="99"/>
        <v>11580.8</v>
      </c>
      <c r="N2116" s="1">
        <f t="shared" si="100"/>
        <v>11580.8</v>
      </c>
      <c r="O2116" s="1">
        <f t="shared" si="101"/>
        <v>0</v>
      </c>
    </row>
    <row r="2117" spans="1:15" x14ac:dyDescent="0.25">
      <c r="A2117" s="1" t="str">
        <v>BioLegend</v>
      </c>
      <c r="B2117" s="1">
        <v>11580.8</v>
      </c>
      <c r="C2117" s="1" t="str">
        <v>EED118206</v>
      </c>
      <c r="D2117" s="2">
        <v>45884</v>
      </c>
      <c r="E2117" s="2">
        <v>45890</v>
      </c>
      <c r="F2117" s="1">
        <v>300304</v>
      </c>
      <c r="G2117" s="1">
        <v>1</v>
      </c>
      <c r="H2117" s="1">
        <v>1</v>
      </c>
      <c r="I2117" s="1">
        <v>0</v>
      </c>
      <c r="J2117" s="1" t="str">
        <v>Delhi</v>
      </c>
      <c r="K2117" s="1">
        <v>0</v>
      </c>
      <c r="L2117" s="1"/>
      <c r="M2117" s="1">
        <f t="shared" si="99"/>
        <v>11580.8</v>
      </c>
      <c r="N2117" s="1">
        <f t="shared" si="100"/>
        <v>11580.8</v>
      </c>
      <c r="O2117" s="1">
        <f t="shared" si="101"/>
        <v>0</v>
      </c>
    </row>
    <row r="2118" spans="1:15" x14ac:dyDescent="0.25">
      <c r="A2118" s="1" t="str">
        <v>BioLegend</v>
      </c>
      <c r="B2118" s="1">
        <v>3388</v>
      </c>
      <c r="C2118" s="1" t="str">
        <v>EED118206</v>
      </c>
      <c r="D2118" s="2">
        <v>45884</v>
      </c>
      <c r="E2118" s="2">
        <v>45890</v>
      </c>
      <c r="F2118" s="1">
        <v>300306</v>
      </c>
      <c r="G2118" s="1">
        <v>1</v>
      </c>
      <c r="H2118" s="1">
        <v>1</v>
      </c>
      <c r="I2118" s="1">
        <v>0</v>
      </c>
      <c r="J2118" s="1" t="str">
        <v>Banglore</v>
      </c>
      <c r="K2118" s="1">
        <v>0</v>
      </c>
      <c r="L2118" s="1"/>
      <c r="M2118" s="1">
        <f t="shared" si="99"/>
        <v>3388</v>
      </c>
      <c r="N2118" s="1">
        <f t="shared" si="100"/>
        <v>3388</v>
      </c>
      <c r="O2118" s="1">
        <f t="shared" si="101"/>
        <v>0</v>
      </c>
    </row>
    <row r="2119" spans="1:15" x14ac:dyDescent="0.25">
      <c r="A2119" s="1" t="str">
        <v>BioLegend</v>
      </c>
      <c r="B2119" s="1">
        <v>25146</v>
      </c>
      <c r="C2119" s="1" t="str">
        <v>EED118206</v>
      </c>
      <c r="D2119" s="2">
        <v>45884</v>
      </c>
      <c r="E2119" s="2">
        <v>45890</v>
      </c>
      <c r="F2119" s="1">
        <v>300434</v>
      </c>
      <c r="G2119" s="1">
        <v>1</v>
      </c>
      <c r="H2119" s="1">
        <v>1</v>
      </c>
      <c r="I2119" s="1">
        <v>0</v>
      </c>
      <c r="J2119" s="1" t="str">
        <v>Delhi</v>
      </c>
      <c r="K2119" s="1">
        <v>0</v>
      </c>
      <c r="L2119" s="1"/>
      <c r="M2119" s="1">
        <f t="shared" si="99"/>
        <v>25146</v>
      </c>
      <c r="N2119" s="1">
        <f t="shared" si="100"/>
        <v>25146</v>
      </c>
      <c r="O2119" s="1">
        <f t="shared" si="101"/>
        <v>0</v>
      </c>
    </row>
    <row r="2120" spans="1:15" x14ac:dyDescent="0.25">
      <c r="A2120" s="1" t="str">
        <v>BioLegend</v>
      </c>
      <c r="B2120" s="1">
        <v>15954.400000000001</v>
      </c>
      <c r="C2120" s="1" t="str">
        <v>EED118206</v>
      </c>
      <c r="D2120" s="2">
        <v>45884</v>
      </c>
      <c r="E2120" s="2">
        <v>45890</v>
      </c>
      <c r="F2120" s="1">
        <v>300510</v>
      </c>
      <c r="G2120" s="1">
        <v>1</v>
      </c>
      <c r="H2120" s="1">
        <v>1</v>
      </c>
      <c r="I2120" s="1">
        <v>0</v>
      </c>
      <c r="J2120" s="1" t="str">
        <v>Delhi</v>
      </c>
      <c r="K2120" s="1">
        <v>0</v>
      </c>
      <c r="L2120" s="1"/>
      <c r="M2120" s="1">
        <f t="shared" si="99"/>
        <v>15954.400000000001</v>
      </c>
      <c r="N2120" s="1">
        <f t="shared" si="100"/>
        <v>15954.400000000001</v>
      </c>
      <c r="O2120" s="1">
        <f t="shared" si="101"/>
        <v>0</v>
      </c>
    </row>
    <row r="2121" spans="1:15" x14ac:dyDescent="0.25">
      <c r="A2121" s="1" t="str">
        <v>BioLegend</v>
      </c>
      <c r="B2121" s="1">
        <v>12196.8</v>
      </c>
      <c r="C2121" s="1" t="str">
        <v>EED118206</v>
      </c>
      <c r="D2121" s="2">
        <v>45884</v>
      </c>
      <c r="E2121" s="2">
        <v>45890</v>
      </c>
      <c r="F2121" s="1">
        <v>302004</v>
      </c>
      <c r="G2121" s="1">
        <v>1</v>
      </c>
      <c r="H2121" s="1">
        <v>1</v>
      </c>
      <c r="I2121" s="1">
        <v>0</v>
      </c>
      <c r="J2121" s="1" t="str">
        <v>Delhi</v>
      </c>
      <c r="K2121" s="1">
        <v>0</v>
      </c>
      <c r="L2121" s="1"/>
      <c r="M2121" s="1">
        <f t="shared" si="99"/>
        <v>12196.8</v>
      </c>
      <c r="N2121" s="1">
        <f t="shared" si="100"/>
        <v>12196.8</v>
      </c>
      <c r="O2121" s="1">
        <f t="shared" si="101"/>
        <v>0</v>
      </c>
    </row>
    <row r="2122" spans="1:15" x14ac:dyDescent="0.25">
      <c r="A2122" s="1" t="str">
        <v>BioLegend</v>
      </c>
      <c r="B2122" s="1">
        <v>4004</v>
      </c>
      <c r="C2122" s="1" t="str">
        <v>EED118206</v>
      </c>
      <c r="D2122" s="2">
        <v>45884</v>
      </c>
      <c r="E2122" s="2">
        <v>45890</v>
      </c>
      <c r="F2122" s="1">
        <v>302204</v>
      </c>
      <c r="G2122" s="1">
        <v>1</v>
      </c>
      <c r="H2122" s="1">
        <v>1</v>
      </c>
      <c r="I2122" s="1">
        <v>0</v>
      </c>
      <c r="J2122" s="1" t="str">
        <v>Delhi</v>
      </c>
      <c r="K2122" s="1">
        <v>0</v>
      </c>
      <c r="L2122" s="1"/>
      <c r="M2122" s="1">
        <f t="shared" si="99"/>
        <v>4004</v>
      </c>
      <c r="N2122" s="1">
        <f t="shared" si="100"/>
        <v>4004</v>
      </c>
      <c r="O2122" s="1">
        <f t="shared" si="101"/>
        <v>0</v>
      </c>
    </row>
    <row r="2123" spans="1:15" x14ac:dyDescent="0.25">
      <c r="A2123" s="1" t="str">
        <v>BioLegend</v>
      </c>
      <c r="B2123" s="1">
        <v>6344.7999999999993</v>
      </c>
      <c r="C2123" s="1" t="str">
        <v>EED118206</v>
      </c>
      <c r="D2123" s="2">
        <v>45884</v>
      </c>
      <c r="E2123" s="2">
        <v>45890</v>
      </c>
      <c r="F2123" s="1">
        <v>302206</v>
      </c>
      <c r="G2123" s="1">
        <v>1</v>
      </c>
      <c r="H2123" s="1">
        <v>1</v>
      </c>
      <c r="I2123" s="1">
        <v>0</v>
      </c>
      <c r="J2123" s="1" t="str">
        <v>Banglore</v>
      </c>
      <c r="K2123" s="1">
        <v>0</v>
      </c>
      <c r="L2123" s="1"/>
      <c r="M2123" s="1">
        <f t="shared" si="99"/>
        <v>6344.7999999999993</v>
      </c>
      <c r="N2123" s="1">
        <f t="shared" si="100"/>
        <v>6344.7999999999993</v>
      </c>
      <c r="O2123" s="1">
        <f t="shared" si="101"/>
        <v>0</v>
      </c>
    </row>
    <row r="2124" spans="1:15" x14ac:dyDescent="0.25">
      <c r="A2124" s="1" t="str">
        <v>BioLegend</v>
      </c>
      <c r="B2124" s="1">
        <v>6468</v>
      </c>
      <c r="C2124" s="1" t="str">
        <v>EED118206</v>
      </c>
      <c r="D2124" s="2">
        <v>45884</v>
      </c>
      <c r="E2124" s="2">
        <v>45890</v>
      </c>
      <c r="F2124" s="1">
        <v>302212</v>
      </c>
      <c r="G2124" s="1">
        <v>1</v>
      </c>
      <c r="H2124" s="1">
        <v>1</v>
      </c>
      <c r="I2124" s="1">
        <v>0</v>
      </c>
      <c r="J2124" s="1" t="str">
        <v>Delhi</v>
      </c>
      <c r="K2124" s="1">
        <v>0</v>
      </c>
      <c r="L2124" s="1"/>
      <c r="M2124" s="1">
        <f t="shared" si="99"/>
        <v>6468</v>
      </c>
      <c r="N2124" s="1">
        <f t="shared" si="100"/>
        <v>6468</v>
      </c>
      <c r="O2124" s="1">
        <f t="shared" si="101"/>
        <v>0</v>
      </c>
    </row>
    <row r="2125" spans="1:15" x14ac:dyDescent="0.25">
      <c r="A2125" s="1" t="str">
        <v>BioLegend</v>
      </c>
      <c r="B2125" s="1">
        <v>9178.4</v>
      </c>
      <c r="C2125" s="1" t="str">
        <v>EED118206</v>
      </c>
      <c r="D2125" s="2">
        <v>45884</v>
      </c>
      <c r="E2125" s="2">
        <v>45890</v>
      </c>
      <c r="F2125" s="1">
        <v>302306</v>
      </c>
      <c r="G2125" s="1">
        <v>1</v>
      </c>
      <c r="H2125" s="1">
        <v>1</v>
      </c>
      <c r="I2125" s="1">
        <v>0</v>
      </c>
      <c r="J2125" s="1" t="str">
        <v>Lucknow</v>
      </c>
      <c r="K2125" s="1">
        <v>0</v>
      </c>
      <c r="L2125" s="1"/>
      <c r="M2125" s="1">
        <f t="shared" si="99"/>
        <v>9178.4</v>
      </c>
      <c r="N2125" s="1">
        <f t="shared" si="100"/>
        <v>9178.4</v>
      </c>
      <c r="O2125" s="1">
        <f t="shared" si="101"/>
        <v>0</v>
      </c>
    </row>
    <row r="2126" spans="1:15" x14ac:dyDescent="0.25">
      <c r="A2126" s="1" t="str">
        <v>BioLegend</v>
      </c>
      <c r="B2126" s="1">
        <v>11580.8</v>
      </c>
      <c r="C2126" s="1" t="str">
        <v>EED118206</v>
      </c>
      <c r="D2126" s="2">
        <v>45884</v>
      </c>
      <c r="E2126" s="2">
        <v>45890</v>
      </c>
      <c r="F2126" s="1">
        <v>302624</v>
      </c>
      <c r="G2126" s="1">
        <v>1</v>
      </c>
      <c r="H2126" s="1">
        <v>1</v>
      </c>
      <c r="I2126" s="1">
        <v>0</v>
      </c>
      <c r="J2126" s="1" t="str">
        <v>Delhi</v>
      </c>
      <c r="K2126" s="1">
        <v>0</v>
      </c>
      <c r="L2126" s="1"/>
      <c r="M2126" s="1">
        <f t="shared" si="99"/>
        <v>11580.8</v>
      </c>
      <c r="N2126" s="1">
        <f t="shared" si="100"/>
        <v>11580.8</v>
      </c>
      <c r="O2126" s="1">
        <f t="shared" si="101"/>
        <v>0</v>
      </c>
    </row>
    <row r="2127" spans="1:15" x14ac:dyDescent="0.25">
      <c r="A2127" s="1" t="str">
        <v>BioLegend</v>
      </c>
      <c r="B2127" s="1">
        <v>4435.2</v>
      </c>
      <c r="C2127" s="1" t="str">
        <v>EED118206</v>
      </c>
      <c r="D2127" s="2">
        <v>45884</v>
      </c>
      <c r="E2127" s="2">
        <v>45890</v>
      </c>
      <c r="F2127" s="1">
        <v>304006</v>
      </c>
      <c r="G2127" s="1">
        <v>1</v>
      </c>
      <c r="H2127" s="1">
        <v>1</v>
      </c>
      <c r="I2127" s="1">
        <v>0</v>
      </c>
      <c r="J2127" s="1" t="str">
        <v>Mumbai</v>
      </c>
      <c r="K2127" s="1">
        <v>0</v>
      </c>
      <c r="L2127" s="1"/>
      <c r="M2127" s="1">
        <f t="shared" si="99"/>
        <v>4435.2</v>
      </c>
      <c r="N2127" s="1">
        <f t="shared" si="100"/>
        <v>4435.2</v>
      </c>
      <c r="O2127" s="1">
        <f t="shared" si="101"/>
        <v>0</v>
      </c>
    </row>
    <row r="2128" spans="1:15" x14ac:dyDescent="0.25">
      <c r="A2128" s="1" t="str">
        <v>BioLegend</v>
      </c>
      <c r="B2128" s="1">
        <v>16324</v>
      </c>
      <c r="C2128" s="1" t="str">
        <v>EED118206</v>
      </c>
      <c r="D2128" s="2">
        <v>45884</v>
      </c>
      <c r="E2128" s="2">
        <v>45890</v>
      </c>
      <c r="F2128" s="1">
        <v>304024</v>
      </c>
      <c r="G2128" s="1">
        <v>2</v>
      </c>
      <c r="H2128" s="1">
        <v>2</v>
      </c>
      <c r="I2128" s="1">
        <v>0</v>
      </c>
      <c r="J2128" s="1" t="str">
        <v>Banglore</v>
      </c>
      <c r="K2128" s="1">
        <v>0</v>
      </c>
      <c r="L2128" s="1"/>
      <c r="M2128" s="1">
        <f t="shared" si="99"/>
        <v>32648</v>
      </c>
      <c r="N2128" s="1">
        <f t="shared" si="100"/>
        <v>32648</v>
      </c>
      <c r="O2128" s="1">
        <f t="shared" si="101"/>
        <v>0</v>
      </c>
    </row>
    <row r="2129" spans="1:15" x14ac:dyDescent="0.25">
      <c r="A2129" s="1" t="str">
        <v>BioLegend</v>
      </c>
      <c r="B2129" s="1">
        <v>16324</v>
      </c>
      <c r="C2129" s="1" t="str">
        <v>EED118206</v>
      </c>
      <c r="D2129" s="2">
        <v>45884</v>
      </c>
      <c r="E2129" s="2">
        <v>45890</v>
      </c>
      <c r="F2129" s="1">
        <v>304120</v>
      </c>
      <c r="G2129" s="1">
        <v>1</v>
      </c>
      <c r="H2129" s="1">
        <v>1</v>
      </c>
      <c r="I2129" s="1">
        <v>0</v>
      </c>
      <c r="J2129" s="1" t="str">
        <v>Delhi</v>
      </c>
      <c r="K2129" s="1">
        <v>0</v>
      </c>
      <c r="L2129" s="1"/>
      <c r="M2129" s="1">
        <f t="shared" si="99"/>
        <v>16324</v>
      </c>
      <c r="N2129" s="1">
        <f t="shared" si="100"/>
        <v>16324</v>
      </c>
      <c r="O2129" s="1">
        <f t="shared" si="101"/>
        <v>0</v>
      </c>
    </row>
    <row r="2130" spans="1:15" x14ac:dyDescent="0.25">
      <c r="A2130" s="1" t="str">
        <v>BioLegend</v>
      </c>
      <c r="B2130" s="1">
        <v>5790.4</v>
      </c>
      <c r="C2130" s="1" t="str">
        <v>EED118206</v>
      </c>
      <c r="D2130" s="2">
        <v>45884</v>
      </c>
      <c r="E2130" s="2">
        <v>45890</v>
      </c>
      <c r="F2130" s="1">
        <v>304220</v>
      </c>
      <c r="G2130" s="1">
        <v>1</v>
      </c>
      <c r="H2130" s="1">
        <v>1</v>
      </c>
      <c r="I2130" s="1">
        <v>0</v>
      </c>
      <c r="J2130" s="1" t="str">
        <v>Delhi</v>
      </c>
      <c r="K2130" s="1">
        <v>0</v>
      </c>
      <c r="L2130" s="1"/>
      <c r="M2130" s="1">
        <f t="shared" si="99"/>
        <v>5790.4</v>
      </c>
      <c r="N2130" s="1">
        <f t="shared" si="100"/>
        <v>5790.4</v>
      </c>
      <c r="O2130" s="1">
        <f t="shared" si="101"/>
        <v>0</v>
      </c>
    </row>
    <row r="2131" spans="1:15" x14ac:dyDescent="0.25">
      <c r="A2131" s="1" t="str">
        <v>BioLegend</v>
      </c>
      <c r="B2131" s="1">
        <v>16324</v>
      </c>
      <c r="C2131" s="1" t="str">
        <v>EED118206</v>
      </c>
      <c r="D2131" s="2">
        <v>45884</v>
      </c>
      <c r="E2131" s="2">
        <v>45890</v>
      </c>
      <c r="F2131" s="1">
        <v>304820</v>
      </c>
      <c r="G2131" s="1">
        <v>1</v>
      </c>
      <c r="H2131" s="1">
        <v>1</v>
      </c>
      <c r="I2131" s="1">
        <v>0</v>
      </c>
      <c r="J2131" s="1" t="str">
        <v>Lucknow</v>
      </c>
      <c r="K2131" s="1">
        <v>0</v>
      </c>
      <c r="L2131" s="1"/>
      <c r="M2131" s="1">
        <f t="shared" si="99"/>
        <v>16324</v>
      </c>
      <c r="N2131" s="1">
        <f t="shared" si="100"/>
        <v>16324</v>
      </c>
      <c r="O2131" s="1">
        <f t="shared" si="101"/>
        <v>0</v>
      </c>
    </row>
    <row r="2132" spans="1:15" x14ac:dyDescent="0.25">
      <c r="A2132" s="1" t="str">
        <v>BioLegend</v>
      </c>
      <c r="B2132" s="1">
        <v>13464</v>
      </c>
      <c r="C2132" s="1" t="str">
        <v>EED118206</v>
      </c>
      <c r="D2132" s="2">
        <v>45884</v>
      </c>
      <c r="E2132" s="2">
        <v>45890</v>
      </c>
      <c r="F2132" s="1">
        <v>305425</v>
      </c>
      <c r="G2132" s="1">
        <v>1</v>
      </c>
      <c r="H2132" s="1">
        <v>1</v>
      </c>
      <c r="I2132" s="1">
        <v>0</v>
      </c>
      <c r="J2132" s="1" t="str">
        <v>Kolkata</v>
      </c>
      <c r="K2132" s="1">
        <v>0</v>
      </c>
      <c r="L2132" s="1"/>
      <c r="M2132" s="1">
        <f t="shared" si="99"/>
        <v>13464</v>
      </c>
      <c r="N2132" s="1">
        <f t="shared" si="100"/>
        <v>13464</v>
      </c>
      <c r="O2132" s="1">
        <f t="shared" si="101"/>
        <v>0</v>
      </c>
    </row>
    <row r="2133" spans="1:15" x14ac:dyDescent="0.25">
      <c r="A2133" s="1" t="str">
        <v>BioLegend</v>
      </c>
      <c r="B2133" s="1">
        <v>10841.6</v>
      </c>
      <c r="C2133" s="1" t="str">
        <v>EED118206</v>
      </c>
      <c r="D2133" s="2">
        <v>45884</v>
      </c>
      <c r="E2133" s="2">
        <v>45890</v>
      </c>
      <c r="F2133" s="1">
        <v>306004</v>
      </c>
      <c r="G2133" s="1">
        <v>1</v>
      </c>
      <c r="H2133" s="1">
        <v>1</v>
      </c>
      <c r="I2133" s="1">
        <v>0</v>
      </c>
      <c r="J2133" s="1" t="str">
        <v>Delhi</v>
      </c>
      <c r="K2133" s="1">
        <v>0</v>
      </c>
      <c r="L2133" s="1"/>
      <c r="M2133" s="1">
        <f t="shared" si="99"/>
        <v>10841.6</v>
      </c>
      <c r="N2133" s="1">
        <f t="shared" si="100"/>
        <v>10841.6</v>
      </c>
      <c r="O2133" s="1">
        <f t="shared" si="101"/>
        <v>0</v>
      </c>
    </row>
    <row r="2134" spans="1:15" x14ac:dyDescent="0.25">
      <c r="A2134" s="1" t="str">
        <v>BioLegend</v>
      </c>
      <c r="B2134" s="1">
        <v>9055.2000000000007</v>
      </c>
      <c r="C2134" s="1" t="str">
        <v>EED118206</v>
      </c>
      <c r="D2134" s="2">
        <v>45884</v>
      </c>
      <c r="E2134" s="2">
        <v>45890</v>
      </c>
      <c r="F2134" s="1">
        <v>306014</v>
      </c>
      <c r="G2134" s="1">
        <v>1</v>
      </c>
      <c r="H2134" s="1">
        <v>1</v>
      </c>
      <c r="I2134" s="1">
        <v>0</v>
      </c>
      <c r="J2134" s="1" t="str">
        <v>Banglore</v>
      </c>
      <c r="K2134" s="1">
        <v>0</v>
      </c>
      <c r="L2134" s="1"/>
      <c r="M2134" s="1">
        <f t="shared" si="99"/>
        <v>9055.2000000000007</v>
      </c>
      <c r="N2134" s="1">
        <f t="shared" si="100"/>
        <v>9055.2000000000007</v>
      </c>
      <c r="O2134" s="1">
        <f t="shared" si="101"/>
        <v>0</v>
      </c>
    </row>
    <row r="2135" spans="1:15" x14ac:dyDescent="0.25">
      <c r="A2135" s="1" t="str">
        <v>BioLegend</v>
      </c>
      <c r="B2135" s="1">
        <v>11580.8</v>
      </c>
      <c r="C2135" s="1" t="str">
        <v>EED118206</v>
      </c>
      <c r="D2135" s="2">
        <v>45884</v>
      </c>
      <c r="E2135" s="2">
        <v>45890</v>
      </c>
      <c r="F2135" s="1">
        <v>306706</v>
      </c>
      <c r="G2135" s="1">
        <v>1</v>
      </c>
      <c r="H2135" s="1">
        <v>1</v>
      </c>
      <c r="I2135" s="1">
        <v>0</v>
      </c>
      <c r="J2135" s="1" t="str">
        <v>Banglore</v>
      </c>
      <c r="K2135" s="1">
        <v>0</v>
      </c>
      <c r="L2135" s="1"/>
      <c r="M2135" s="1">
        <f t="shared" si="99"/>
        <v>11580.8</v>
      </c>
      <c r="N2135" s="1">
        <f t="shared" si="100"/>
        <v>11580.8</v>
      </c>
      <c r="O2135" s="1">
        <f t="shared" si="101"/>
        <v>0</v>
      </c>
    </row>
    <row r="2136" spans="1:15" x14ac:dyDescent="0.25">
      <c r="A2136" s="1" t="str">
        <v>BioLegend</v>
      </c>
      <c r="B2136" s="1">
        <v>24090</v>
      </c>
      <c r="C2136" s="1" t="str">
        <v>EED118206</v>
      </c>
      <c r="D2136" s="2">
        <v>45884</v>
      </c>
      <c r="E2136" s="2">
        <v>45890</v>
      </c>
      <c r="F2136" s="1">
        <v>310938</v>
      </c>
      <c r="G2136" s="1">
        <v>1</v>
      </c>
      <c r="H2136" s="1">
        <v>1</v>
      </c>
      <c r="I2136" s="1">
        <v>0</v>
      </c>
      <c r="J2136" s="1" t="str">
        <v>Delhi</v>
      </c>
      <c r="K2136" s="1">
        <v>0</v>
      </c>
      <c r="L2136" s="1"/>
      <c r="M2136" s="1">
        <f t="shared" si="99"/>
        <v>24090</v>
      </c>
      <c r="N2136" s="1">
        <f t="shared" si="100"/>
        <v>24090</v>
      </c>
      <c r="O2136" s="1">
        <f t="shared" si="101"/>
        <v>0</v>
      </c>
    </row>
    <row r="2137" spans="1:15" x14ac:dyDescent="0.25">
      <c r="A2137" s="1" t="str">
        <v>BioLegend</v>
      </c>
      <c r="B2137" s="1">
        <v>15769.599999999999</v>
      </c>
      <c r="C2137" s="1" t="str">
        <v>EED118206</v>
      </c>
      <c r="D2137" s="2">
        <v>45884</v>
      </c>
      <c r="E2137" s="2">
        <v>45890</v>
      </c>
      <c r="F2137" s="1">
        <v>313404</v>
      </c>
      <c r="G2137" s="1">
        <v>1</v>
      </c>
      <c r="H2137" s="1">
        <v>1</v>
      </c>
      <c r="I2137" s="1">
        <v>0</v>
      </c>
      <c r="J2137" s="1" t="str">
        <v>Delhi</v>
      </c>
      <c r="K2137" s="1">
        <v>0</v>
      </c>
      <c r="L2137" s="1"/>
      <c r="M2137" s="1">
        <f t="shared" si="99"/>
        <v>15769.599999999999</v>
      </c>
      <c r="N2137" s="1">
        <f t="shared" si="100"/>
        <v>15769.599999999999</v>
      </c>
      <c r="O2137" s="1">
        <f t="shared" si="101"/>
        <v>0</v>
      </c>
    </row>
    <row r="2138" spans="1:15" x14ac:dyDescent="0.25">
      <c r="A2138" s="1" t="str">
        <v>BioLegend</v>
      </c>
      <c r="B2138" s="1">
        <v>22484</v>
      </c>
      <c r="C2138" s="1" t="str">
        <v>EED118206</v>
      </c>
      <c r="D2138" s="2">
        <v>45884</v>
      </c>
      <c r="E2138" s="2">
        <v>45890</v>
      </c>
      <c r="F2138" s="1">
        <v>313566</v>
      </c>
      <c r="G2138" s="1">
        <v>1</v>
      </c>
      <c r="H2138" s="1">
        <v>1</v>
      </c>
      <c r="I2138" s="1">
        <v>0</v>
      </c>
      <c r="J2138" s="1" t="str">
        <v>Delhi</v>
      </c>
      <c r="K2138" s="1">
        <v>0</v>
      </c>
      <c r="L2138" s="1"/>
      <c r="M2138" s="1">
        <f t="shared" si="99"/>
        <v>22484</v>
      </c>
      <c r="N2138" s="1">
        <f t="shared" si="100"/>
        <v>22484</v>
      </c>
      <c r="O2138" s="1">
        <f t="shared" si="101"/>
        <v>0</v>
      </c>
    </row>
    <row r="2139" spans="1:15" x14ac:dyDescent="0.25">
      <c r="A2139" s="1" t="str">
        <v>BioLegend</v>
      </c>
      <c r="B2139" s="1">
        <v>24090</v>
      </c>
      <c r="C2139" s="1" t="str">
        <v>EED118206</v>
      </c>
      <c r="D2139" s="2">
        <v>45884</v>
      </c>
      <c r="E2139" s="2">
        <v>45890</v>
      </c>
      <c r="F2139" s="1">
        <v>317332</v>
      </c>
      <c r="G2139" s="1">
        <v>1</v>
      </c>
      <c r="H2139" s="1">
        <v>1</v>
      </c>
      <c r="I2139" s="1">
        <v>0</v>
      </c>
      <c r="J2139" s="1" t="str">
        <v>Banglore</v>
      </c>
      <c r="K2139" s="1">
        <v>0</v>
      </c>
      <c r="L2139" s="1"/>
      <c r="M2139" s="1">
        <f t="shared" si="99"/>
        <v>24090</v>
      </c>
      <c r="N2139" s="1">
        <f t="shared" si="100"/>
        <v>24090</v>
      </c>
      <c r="O2139" s="1">
        <f t="shared" si="101"/>
        <v>0</v>
      </c>
    </row>
    <row r="2140" spans="1:15" x14ac:dyDescent="0.25">
      <c r="A2140" s="1" t="str">
        <v>BioLegend</v>
      </c>
      <c r="B2140" s="1">
        <v>5112.8</v>
      </c>
      <c r="C2140" s="1" t="str">
        <v>EED118206</v>
      </c>
      <c r="D2140" s="2">
        <v>45884</v>
      </c>
      <c r="E2140" s="2">
        <v>45890</v>
      </c>
      <c r="F2140" s="1">
        <v>317406</v>
      </c>
      <c r="G2140" s="1">
        <v>1</v>
      </c>
      <c r="H2140" s="1">
        <v>1</v>
      </c>
      <c r="I2140" s="1">
        <v>0</v>
      </c>
      <c r="J2140" s="1" t="str">
        <v>Delhi</v>
      </c>
      <c r="K2140" s="1">
        <v>0</v>
      </c>
      <c r="L2140" s="1"/>
      <c r="M2140" s="1">
        <f t="shared" si="99"/>
        <v>5112.8</v>
      </c>
      <c r="N2140" s="1">
        <f t="shared" si="100"/>
        <v>5112.8</v>
      </c>
      <c r="O2140" s="1">
        <f t="shared" si="101"/>
        <v>0</v>
      </c>
    </row>
    <row r="2141" spans="1:15" x14ac:dyDescent="0.25">
      <c r="A2141" s="1" t="str">
        <v>BioLegend</v>
      </c>
      <c r="B2141" s="1">
        <v>27984</v>
      </c>
      <c r="C2141" s="1" t="str">
        <v>EED118206</v>
      </c>
      <c r="D2141" s="2">
        <v>45884</v>
      </c>
      <c r="E2141" s="2">
        <v>45890</v>
      </c>
      <c r="F2141" s="1">
        <v>317438</v>
      </c>
      <c r="G2141" s="1">
        <v>1</v>
      </c>
      <c r="H2141" s="1">
        <v>1</v>
      </c>
      <c r="I2141" s="1">
        <v>0</v>
      </c>
      <c r="J2141" s="1" t="str">
        <v>Banglore</v>
      </c>
      <c r="K2141" s="1">
        <v>0</v>
      </c>
      <c r="L2141" s="1"/>
      <c r="M2141" s="1">
        <f t="shared" si="99"/>
        <v>27984</v>
      </c>
      <c r="N2141" s="1">
        <f t="shared" si="100"/>
        <v>27984</v>
      </c>
      <c r="O2141" s="1">
        <f t="shared" si="101"/>
        <v>0</v>
      </c>
    </row>
    <row r="2142" spans="1:15" x14ac:dyDescent="0.25">
      <c r="A2142" s="1" t="str">
        <v>BioLegend</v>
      </c>
      <c r="B2142" s="1">
        <v>12997.599999999999</v>
      </c>
      <c r="C2142" s="1" t="str">
        <v>EED118206</v>
      </c>
      <c r="D2142" s="2">
        <v>45884</v>
      </c>
      <c r="E2142" s="2">
        <v>45890</v>
      </c>
      <c r="F2142" s="1">
        <v>318320</v>
      </c>
      <c r="G2142" s="1">
        <v>1</v>
      </c>
      <c r="H2142" s="1">
        <v>1</v>
      </c>
      <c r="I2142" s="1">
        <v>0</v>
      </c>
      <c r="J2142" s="1" t="str">
        <v>Delhi</v>
      </c>
      <c r="K2142" s="1">
        <v>0</v>
      </c>
      <c r="L2142" s="1"/>
      <c r="M2142" s="1">
        <f t="shared" si="99"/>
        <v>12997.599999999999</v>
      </c>
      <c r="N2142" s="1">
        <f t="shared" si="100"/>
        <v>12997.599999999999</v>
      </c>
      <c r="O2142" s="1">
        <f t="shared" si="101"/>
        <v>0</v>
      </c>
    </row>
    <row r="2143" spans="1:15" x14ac:dyDescent="0.25">
      <c r="A2143" s="1" t="str">
        <v>BioLegend</v>
      </c>
      <c r="B2143" s="1">
        <v>9178.4</v>
      </c>
      <c r="C2143" s="1" t="str">
        <v>EED118206</v>
      </c>
      <c r="D2143" s="2">
        <v>45884</v>
      </c>
      <c r="E2143" s="2">
        <v>45890</v>
      </c>
      <c r="F2143" s="1">
        <v>321109</v>
      </c>
      <c r="G2143" s="1">
        <v>1</v>
      </c>
      <c r="H2143" s="1">
        <v>1</v>
      </c>
      <c r="I2143" s="1">
        <v>0</v>
      </c>
      <c r="J2143" s="1" t="str">
        <v>Kolkata</v>
      </c>
      <c r="K2143" s="1">
        <v>0</v>
      </c>
      <c r="L2143" s="1"/>
      <c r="M2143" s="1">
        <f t="shared" si="99"/>
        <v>9178.4</v>
      </c>
      <c r="N2143" s="1">
        <f t="shared" si="100"/>
        <v>9178.4</v>
      </c>
      <c r="O2143" s="1">
        <f t="shared" si="101"/>
        <v>0</v>
      </c>
    </row>
    <row r="2144" spans="1:15" x14ac:dyDescent="0.25">
      <c r="A2144" s="1" t="str">
        <v>BioLegend</v>
      </c>
      <c r="B2144" s="1">
        <v>27588</v>
      </c>
      <c r="C2144" s="1" t="str">
        <v>EED118206</v>
      </c>
      <c r="D2144" s="2">
        <v>45884</v>
      </c>
      <c r="E2144" s="2">
        <v>45890</v>
      </c>
      <c r="F2144" s="1">
        <v>321142</v>
      </c>
      <c r="G2144" s="1">
        <v>1</v>
      </c>
      <c r="H2144" s="1">
        <v>1</v>
      </c>
      <c r="I2144" s="1">
        <v>0</v>
      </c>
      <c r="J2144" s="1" t="str">
        <v>Banglore</v>
      </c>
      <c r="K2144" s="1">
        <v>0</v>
      </c>
      <c r="L2144" s="1"/>
      <c r="M2144" s="1">
        <f t="shared" si="99"/>
        <v>27588</v>
      </c>
      <c r="N2144" s="1">
        <f t="shared" si="100"/>
        <v>27588</v>
      </c>
      <c r="O2144" s="1">
        <f t="shared" si="101"/>
        <v>0</v>
      </c>
    </row>
    <row r="2145" spans="1:15" x14ac:dyDescent="0.25">
      <c r="A2145" s="1" t="str">
        <v>BioLegend</v>
      </c>
      <c r="B2145" s="1">
        <v>14352.8</v>
      </c>
      <c r="C2145" s="1" t="str">
        <v>EED118206</v>
      </c>
      <c r="D2145" s="2">
        <v>45884</v>
      </c>
      <c r="E2145" s="2">
        <v>45890</v>
      </c>
      <c r="F2145" s="1">
        <v>321306</v>
      </c>
      <c r="G2145" s="1">
        <v>1</v>
      </c>
      <c r="H2145" s="1">
        <v>1</v>
      </c>
      <c r="I2145" s="1">
        <v>0</v>
      </c>
      <c r="J2145" s="1" t="str">
        <v>Delhi</v>
      </c>
      <c r="K2145" s="1">
        <v>0</v>
      </c>
      <c r="L2145" s="1"/>
      <c r="M2145" s="1">
        <f t="shared" si="99"/>
        <v>14352.8</v>
      </c>
      <c r="N2145" s="1">
        <f t="shared" si="100"/>
        <v>14352.8</v>
      </c>
      <c r="O2145" s="1">
        <f t="shared" si="101"/>
        <v>0</v>
      </c>
    </row>
    <row r="2146" spans="1:15" x14ac:dyDescent="0.25">
      <c r="A2146" s="1" t="str">
        <v>BioLegend</v>
      </c>
      <c r="B2146" s="1">
        <v>12689.599999999999</v>
      </c>
      <c r="C2146" s="1" t="str">
        <v>EED118206</v>
      </c>
      <c r="D2146" s="2">
        <v>45884</v>
      </c>
      <c r="E2146" s="2">
        <v>45890</v>
      </c>
      <c r="F2146" s="1">
        <v>325504</v>
      </c>
      <c r="G2146" s="1">
        <v>1</v>
      </c>
      <c r="H2146" s="1">
        <v>1</v>
      </c>
      <c r="I2146" s="1">
        <v>0</v>
      </c>
      <c r="J2146" s="1" t="str">
        <v>Delhi</v>
      </c>
      <c r="K2146" s="1">
        <v>0</v>
      </c>
      <c r="L2146" s="1"/>
      <c r="M2146" s="1">
        <f t="shared" si="99"/>
        <v>12689.599999999999</v>
      </c>
      <c r="N2146" s="1">
        <f t="shared" si="100"/>
        <v>12689.599999999999</v>
      </c>
      <c r="O2146" s="1">
        <f t="shared" si="101"/>
        <v>0</v>
      </c>
    </row>
    <row r="2147" spans="1:15" x14ac:dyDescent="0.25">
      <c r="A2147" s="1" t="str">
        <v>BioLegend</v>
      </c>
      <c r="B2147" s="1">
        <v>12997.599999999999</v>
      </c>
      <c r="C2147" s="1" t="str">
        <v>EED118206</v>
      </c>
      <c r="D2147" s="2">
        <v>45884</v>
      </c>
      <c r="E2147" s="2">
        <v>45890</v>
      </c>
      <c r="F2147" s="1">
        <v>325604</v>
      </c>
      <c r="G2147" s="1">
        <v>1</v>
      </c>
      <c r="H2147" s="1">
        <v>1</v>
      </c>
      <c r="I2147" s="1">
        <v>0</v>
      </c>
      <c r="J2147" s="1" t="str">
        <v>Banglore</v>
      </c>
      <c r="K2147" s="1">
        <v>0</v>
      </c>
      <c r="L2147" s="1"/>
      <c r="M2147" s="1">
        <f t="shared" si="99"/>
        <v>12997.599999999999</v>
      </c>
      <c r="N2147" s="1">
        <f t="shared" si="100"/>
        <v>12997.599999999999</v>
      </c>
      <c r="O2147" s="1">
        <f t="shared" si="101"/>
        <v>0</v>
      </c>
    </row>
    <row r="2148" spans="1:15" x14ac:dyDescent="0.25">
      <c r="A2148" s="1" t="str">
        <v>BioLegend</v>
      </c>
      <c r="B2148" s="1">
        <v>9055.2000000000007</v>
      </c>
      <c r="C2148" s="1" t="str">
        <v>EED118206</v>
      </c>
      <c r="D2148" s="2">
        <v>45884</v>
      </c>
      <c r="E2148" s="2">
        <v>45890</v>
      </c>
      <c r="F2148" s="1">
        <v>329951</v>
      </c>
      <c r="G2148" s="1">
        <v>1</v>
      </c>
      <c r="H2148" s="1">
        <v>1</v>
      </c>
      <c r="I2148" s="1">
        <v>0</v>
      </c>
      <c r="J2148" s="1" t="str">
        <v>Lucknow</v>
      </c>
      <c r="K2148" s="1">
        <v>0</v>
      </c>
      <c r="L2148" s="1"/>
      <c r="M2148" s="1">
        <f t="shared" si="99"/>
        <v>9055.2000000000007</v>
      </c>
      <c r="N2148" s="1">
        <f t="shared" si="100"/>
        <v>9055.2000000000007</v>
      </c>
      <c r="O2148" s="1">
        <f t="shared" si="101"/>
        <v>0</v>
      </c>
    </row>
    <row r="2149" spans="1:15" x14ac:dyDescent="0.25">
      <c r="A2149" s="1" t="str">
        <v>BioLegend</v>
      </c>
      <c r="B2149" s="1">
        <v>12689.599999999999</v>
      </c>
      <c r="C2149" s="1" t="str">
        <v>EED118206</v>
      </c>
      <c r="D2149" s="2">
        <v>45884</v>
      </c>
      <c r="E2149" s="2">
        <v>45890</v>
      </c>
      <c r="F2149" s="1">
        <v>331206</v>
      </c>
      <c r="G2149" s="1">
        <v>1</v>
      </c>
      <c r="H2149" s="1">
        <v>1</v>
      </c>
      <c r="I2149" s="1">
        <v>0</v>
      </c>
      <c r="J2149" s="1" t="str">
        <v>Delhi</v>
      </c>
      <c r="K2149" s="1">
        <v>0</v>
      </c>
      <c r="L2149" s="1"/>
      <c r="M2149" s="1">
        <f t="shared" si="99"/>
        <v>12689.599999999999</v>
      </c>
      <c r="N2149" s="1">
        <f t="shared" si="100"/>
        <v>12689.599999999999</v>
      </c>
      <c r="O2149" s="1">
        <f t="shared" si="101"/>
        <v>0</v>
      </c>
    </row>
    <row r="2150" spans="1:15" x14ac:dyDescent="0.25">
      <c r="A2150" s="1" t="str">
        <v>BioLegend</v>
      </c>
      <c r="B2150" s="1">
        <v>12997.599999999999</v>
      </c>
      <c r="C2150" s="1" t="str">
        <v>EED118206</v>
      </c>
      <c r="D2150" s="2">
        <v>45884</v>
      </c>
      <c r="E2150" s="2">
        <v>45890</v>
      </c>
      <c r="F2150" s="1">
        <v>331208</v>
      </c>
      <c r="G2150" s="1">
        <v>1</v>
      </c>
      <c r="H2150" s="1">
        <v>1</v>
      </c>
      <c r="I2150" s="1">
        <v>0</v>
      </c>
      <c r="J2150" s="1" t="str">
        <v>Banglore</v>
      </c>
      <c r="K2150" s="1">
        <v>0</v>
      </c>
      <c r="L2150" s="1"/>
      <c r="M2150" s="1">
        <f t="shared" si="99"/>
        <v>12997.599999999999</v>
      </c>
      <c r="N2150" s="1">
        <f t="shared" si="100"/>
        <v>12997.599999999999</v>
      </c>
      <c r="O2150" s="1">
        <f t="shared" si="101"/>
        <v>0</v>
      </c>
    </row>
    <row r="2151" spans="1:15" x14ac:dyDescent="0.25">
      <c r="A2151" s="1" t="str">
        <v>BioLegend</v>
      </c>
      <c r="B2151" s="1">
        <v>28710</v>
      </c>
      <c r="C2151" s="1" t="str">
        <v>EED118206</v>
      </c>
      <c r="D2151" s="2">
        <v>45884</v>
      </c>
      <c r="E2151" s="2">
        <v>45890</v>
      </c>
      <c r="F2151" s="1">
        <v>331246</v>
      </c>
      <c r="G2151" s="1">
        <v>1</v>
      </c>
      <c r="H2151" s="1">
        <v>1</v>
      </c>
      <c r="I2151" s="1">
        <v>0</v>
      </c>
      <c r="J2151" s="1" t="str">
        <v>Faridabad</v>
      </c>
      <c r="K2151" s="1">
        <v>0</v>
      </c>
      <c r="L2151" s="1"/>
      <c r="M2151" s="1">
        <f t="shared" si="99"/>
        <v>28710</v>
      </c>
      <c r="N2151" s="1">
        <f t="shared" si="100"/>
        <v>28710</v>
      </c>
      <c r="O2151" s="1">
        <f t="shared" si="101"/>
        <v>0</v>
      </c>
    </row>
    <row r="2152" spans="1:15" x14ac:dyDescent="0.25">
      <c r="A2152" s="1" t="str">
        <v>BioLegend</v>
      </c>
      <c r="B2152" s="1">
        <v>9794.4</v>
      </c>
      <c r="C2152" s="1" t="str">
        <v>EED118206</v>
      </c>
      <c r="D2152" s="2">
        <v>45884</v>
      </c>
      <c r="E2152" s="2">
        <v>45890</v>
      </c>
      <c r="F2152" s="1">
        <v>333625</v>
      </c>
      <c r="G2152" s="1">
        <v>1</v>
      </c>
      <c r="H2152" s="1">
        <v>1</v>
      </c>
      <c r="I2152" s="1">
        <v>0</v>
      </c>
      <c r="J2152" s="1" t="str">
        <v>Kolkata</v>
      </c>
      <c r="K2152" s="1">
        <v>0</v>
      </c>
      <c r="L2152" s="1"/>
      <c r="M2152" s="1">
        <f t="shared" si="99"/>
        <v>9794.4</v>
      </c>
      <c r="N2152" s="1">
        <f t="shared" si="100"/>
        <v>9794.4</v>
      </c>
      <c r="O2152" s="1">
        <f t="shared" si="101"/>
        <v>0</v>
      </c>
    </row>
    <row r="2153" spans="1:15" x14ac:dyDescent="0.25">
      <c r="A2153" s="1" t="str">
        <v>BioLegend</v>
      </c>
      <c r="B2153" s="1">
        <v>16632</v>
      </c>
      <c r="C2153" s="1" t="str">
        <v>EED118206</v>
      </c>
      <c r="D2153" s="2">
        <v>45884</v>
      </c>
      <c r="E2153" s="2">
        <v>45890</v>
      </c>
      <c r="F2153" s="1">
        <v>334606</v>
      </c>
      <c r="G2153" s="1">
        <v>1</v>
      </c>
      <c r="H2153" s="1">
        <v>1</v>
      </c>
      <c r="I2153" s="1">
        <v>0</v>
      </c>
      <c r="J2153" s="1" t="str">
        <v>Delhi</v>
      </c>
      <c r="K2153" s="1">
        <v>0</v>
      </c>
      <c r="L2153" s="1"/>
      <c r="M2153" s="1">
        <f t="shared" si="99"/>
        <v>16632</v>
      </c>
      <c r="N2153" s="1">
        <f t="shared" si="100"/>
        <v>16632</v>
      </c>
      <c r="O2153" s="1">
        <f t="shared" si="101"/>
        <v>0</v>
      </c>
    </row>
    <row r="2154" spans="1:15" x14ac:dyDescent="0.25">
      <c r="A2154" s="1" t="str">
        <v>BioLegend</v>
      </c>
      <c r="B2154" s="1">
        <v>17371.2</v>
      </c>
      <c r="C2154" s="1" t="str">
        <v>EED118206</v>
      </c>
      <c r="D2154" s="2">
        <v>45884</v>
      </c>
      <c r="E2154" s="2">
        <v>45890</v>
      </c>
      <c r="F2154" s="1">
        <v>334608</v>
      </c>
      <c r="G2154" s="1">
        <v>1</v>
      </c>
      <c r="H2154" s="1">
        <v>1</v>
      </c>
      <c r="I2154" s="1">
        <v>0</v>
      </c>
      <c r="J2154" s="1" t="str">
        <v>Banglore</v>
      </c>
      <c r="K2154" s="1">
        <v>0</v>
      </c>
      <c r="L2154" s="1"/>
      <c r="M2154" s="1">
        <f t="shared" si="99"/>
        <v>17371.2</v>
      </c>
      <c r="N2154" s="1">
        <f t="shared" si="100"/>
        <v>17371.2</v>
      </c>
      <c r="O2154" s="1">
        <f t="shared" si="101"/>
        <v>0</v>
      </c>
    </row>
    <row r="2155" spans="1:15" x14ac:dyDescent="0.25">
      <c r="A2155" s="1" t="str">
        <v>BioLegend</v>
      </c>
      <c r="B2155" s="1">
        <v>11272.8</v>
      </c>
      <c r="C2155" s="1" t="str">
        <v>EED118206</v>
      </c>
      <c r="D2155" s="2">
        <v>45884</v>
      </c>
      <c r="E2155" s="2">
        <v>45890</v>
      </c>
      <c r="F2155" s="1">
        <v>336218</v>
      </c>
      <c r="G2155" s="1">
        <v>1</v>
      </c>
      <c r="H2155" s="1">
        <v>1</v>
      </c>
      <c r="I2155" s="1">
        <v>0</v>
      </c>
      <c r="J2155" s="1" t="str">
        <v>Delhi</v>
      </c>
      <c r="K2155" s="1">
        <v>0</v>
      </c>
      <c r="L2155" s="1"/>
      <c r="M2155" s="1">
        <f t="shared" si="99"/>
        <v>11272.8</v>
      </c>
      <c r="N2155" s="1">
        <f t="shared" si="100"/>
        <v>11272.8</v>
      </c>
      <c r="O2155" s="1">
        <f t="shared" si="101"/>
        <v>0</v>
      </c>
    </row>
    <row r="2156" spans="1:15" x14ac:dyDescent="0.25">
      <c r="A2156" s="1" t="str">
        <v>BioLegend</v>
      </c>
      <c r="B2156" s="1">
        <v>7946.4</v>
      </c>
      <c r="C2156" s="1" t="str">
        <v>EED118206</v>
      </c>
      <c r="D2156" s="2">
        <v>45884</v>
      </c>
      <c r="E2156" s="2">
        <v>45890</v>
      </c>
      <c r="F2156" s="1">
        <v>339811</v>
      </c>
      <c r="G2156" s="1">
        <v>1</v>
      </c>
      <c r="H2156" s="1">
        <v>1</v>
      </c>
      <c r="I2156" s="1">
        <v>0</v>
      </c>
      <c r="J2156" s="1" t="str">
        <v>BANGALORE</v>
      </c>
      <c r="K2156" s="1">
        <v>0</v>
      </c>
      <c r="L2156" s="1"/>
      <c r="M2156" s="1">
        <f t="shared" si="99"/>
        <v>7946.4</v>
      </c>
      <c r="N2156" s="1">
        <f t="shared" si="100"/>
        <v>7946.4</v>
      </c>
      <c r="O2156" s="1">
        <f t="shared" si="101"/>
        <v>0</v>
      </c>
    </row>
    <row r="2157" spans="1:15" x14ac:dyDescent="0.25">
      <c r="A2157" s="1" t="str">
        <v>BioLegend</v>
      </c>
      <c r="B2157" s="1">
        <v>13921.599999999999</v>
      </c>
      <c r="C2157" s="1" t="str">
        <v>EED118206</v>
      </c>
      <c r="D2157" s="2">
        <v>45884</v>
      </c>
      <c r="E2157" s="2">
        <v>45890</v>
      </c>
      <c r="F2157" s="1">
        <v>343504</v>
      </c>
      <c r="G2157" s="1">
        <v>1</v>
      </c>
      <c r="H2157" s="1">
        <v>1</v>
      </c>
      <c r="I2157" s="1">
        <v>0</v>
      </c>
      <c r="J2157" s="1" t="str">
        <v>Banglore</v>
      </c>
      <c r="K2157" s="1">
        <v>0</v>
      </c>
      <c r="L2157" s="1"/>
      <c r="M2157" s="1">
        <f t="shared" si="99"/>
        <v>13921.599999999999</v>
      </c>
      <c r="N2157" s="1">
        <f t="shared" si="100"/>
        <v>13921.599999999999</v>
      </c>
      <c r="O2157" s="1">
        <f t="shared" si="101"/>
        <v>0</v>
      </c>
    </row>
    <row r="2158" spans="1:15" x14ac:dyDescent="0.25">
      <c r="A2158" s="1" t="str">
        <v>BioLegend</v>
      </c>
      <c r="B2158" s="1">
        <v>12381.599999999999</v>
      </c>
      <c r="C2158" s="1" t="str">
        <v>EED118206</v>
      </c>
      <c r="D2158" s="2">
        <v>45884</v>
      </c>
      <c r="E2158" s="2">
        <v>45890</v>
      </c>
      <c r="F2158" s="1">
        <v>343524</v>
      </c>
      <c r="G2158" s="1">
        <v>1</v>
      </c>
      <c r="H2158" s="1">
        <v>1</v>
      </c>
      <c r="I2158" s="1">
        <v>0</v>
      </c>
      <c r="J2158" s="1" t="str">
        <v>Delhi</v>
      </c>
      <c r="K2158" s="1">
        <v>0</v>
      </c>
      <c r="L2158" s="1"/>
      <c r="M2158" s="1">
        <f t="shared" si="99"/>
        <v>12381.599999999999</v>
      </c>
      <c r="N2158" s="1">
        <f t="shared" si="100"/>
        <v>12381.599999999999</v>
      </c>
      <c r="O2158" s="1">
        <f t="shared" si="101"/>
        <v>0</v>
      </c>
    </row>
    <row r="2159" spans="1:15" x14ac:dyDescent="0.25">
      <c r="A2159" s="1" t="str">
        <v>BioLegend</v>
      </c>
      <c r="B2159" s="1">
        <v>5112.8</v>
      </c>
      <c r="C2159" s="1" t="str">
        <v>EED118206</v>
      </c>
      <c r="D2159" s="2">
        <v>45884</v>
      </c>
      <c r="E2159" s="2">
        <v>45890</v>
      </c>
      <c r="F2159" s="1">
        <v>344606</v>
      </c>
      <c r="G2159" s="1">
        <v>5</v>
      </c>
      <c r="H2159" s="1">
        <v>5</v>
      </c>
      <c r="I2159" s="1">
        <v>0</v>
      </c>
      <c r="J2159" s="1" t="str">
        <v>Banglore</v>
      </c>
      <c r="K2159" s="1">
        <v>0</v>
      </c>
      <c r="L2159" s="1"/>
      <c r="M2159" s="1">
        <f t="shared" si="99"/>
        <v>25564</v>
      </c>
      <c r="N2159" s="1">
        <f t="shared" si="100"/>
        <v>25564</v>
      </c>
      <c r="O2159" s="1">
        <f t="shared" si="101"/>
        <v>0</v>
      </c>
    </row>
    <row r="2160" spans="1:15" x14ac:dyDescent="0.25">
      <c r="A2160" s="1" t="str">
        <v>BioLegend</v>
      </c>
      <c r="B2160" s="1">
        <v>20020</v>
      </c>
      <c r="C2160" s="1" t="str">
        <v>EED118206</v>
      </c>
      <c r="D2160" s="2">
        <v>45884</v>
      </c>
      <c r="E2160" s="2">
        <v>45890</v>
      </c>
      <c r="F2160" s="1">
        <v>344712</v>
      </c>
      <c r="G2160" s="1">
        <v>5</v>
      </c>
      <c r="H2160" s="1">
        <v>5</v>
      </c>
      <c r="I2160" s="1">
        <v>0</v>
      </c>
      <c r="J2160" s="1" t="str">
        <v>Banglore</v>
      </c>
      <c r="K2160" s="1">
        <v>0</v>
      </c>
      <c r="L2160" s="1"/>
      <c r="M2160" s="1">
        <f t="shared" si="99"/>
        <v>100100</v>
      </c>
      <c r="N2160" s="1">
        <f t="shared" si="100"/>
        <v>100100</v>
      </c>
      <c r="O2160" s="1">
        <f t="shared" si="101"/>
        <v>0</v>
      </c>
    </row>
    <row r="2161" spans="1:15" x14ac:dyDescent="0.25">
      <c r="A2161" s="1" t="str">
        <v>BioLegend</v>
      </c>
      <c r="B2161" s="1">
        <v>11888.8</v>
      </c>
      <c r="C2161" s="1" t="str">
        <v>EED118206</v>
      </c>
      <c r="D2161" s="2">
        <v>45884</v>
      </c>
      <c r="E2161" s="2">
        <v>45890</v>
      </c>
      <c r="F2161" s="1">
        <v>344720</v>
      </c>
      <c r="G2161" s="1">
        <v>1</v>
      </c>
      <c r="H2161" s="1">
        <v>1</v>
      </c>
      <c r="I2161" s="1">
        <v>0</v>
      </c>
      <c r="J2161" s="1" t="str">
        <v>Delhi</v>
      </c>
      <c r="K2161" s="1">
        <v>0</v>
      </c>
      <c r="L2161" s="1"/>
      <c r="M2161" s="1">
        <f t="shared" si="99"/>
        <v>11888.8</v>
      </c>
      <c r="N2161" s="1">
        <f t="shared" si="100"/>
        <v>11888.8</v>
      </c>
      <c r="O2161" s="1">
        <f t="shared" si="101"/>
        <v>0</v>
      </c>
    </row>
    <row r="2162" spans="1:15" x14ac:dyDescent="0.25">
      <c r="A2162" s="1" t="str">
        <v>BioLegend</v>
      </c>
      <c r="B2162" s="1">
        <v>17925.599999999999</v>
      </c>
      <c r="C2162" s="1" t="str">
        <v>EED118206</v>
      </c>
      <c r="D2162" s="2">
        <v>45884</v>
      </c>
      <c r="E2162" s="2">
        <v>45890</v>
      </c>
      <c r="F2162" s="1">
        <v>350216</v>
      </c>
      <c r="G2162" s="1">
        <v>1</v>
      </c>
      <c r="H2162" s="1">
        <v>1</v>
      </c>
      <c r="I2162" s="1">
        <v>0</v>
      </c>
      <c r="J2162" s="1" t="str">
        <v>Delhi</v>
      </c>
      <c r="K2162" s="1">
        <v>0</v>
      </c>
      <c r="L2162" s="1"/>
      <c r="M2162" s="1">
        <f t="shared" si="99"/>
        <v>17925.599999999999</v>
      </c>
      <c r="N2162" s="1">
        <f t="shared" si="100"/>
        <v>17925.599999999999</v>
      </c>
      <c r="O2162" s="1">
        <f t="shared" si="101"/>
        <v>0</v>
      </c>
    </row>
    <row r="2163" spans="1:15" x14ac:dyDescent="0.25">
      <c r="A2163" s="1" t="str">
        <v>BioLegend</v>
      </c>
      <c r="B2163" s="1">
        <v>16324</v>
      </c>
      <c r="C2163" s="1" t="str">
        <v>EED118206</v>
      </c>
      <c r="D2163" s="2">
        <v>45884</v>
      </c>
      <c r="E2163" s="2">
        <v>45890</v>
      </c>
      <c r="F2163" s="1">
        <v>354220</v>
      </c>
      <c r="G2163" s="1">
        <v>1</v>
      </c>
      <c r="H2163" s="1">
        <v>1</v>
      </c>
      <c r="I2163" s="1">
        <v>0</v>
      </c>
      <c r="J2163" s="1" t="str">
        <v>Delhi</v>
      </c>
      <c r="K2163" s="1">
        <v>0</v>
      </c>
      <c r="L2163" s="1"/>
      <c r="M2163" s="1">
        <f t="shared" si="99"/>
        <v>16324</v>
      </c>
      <c r="N2163" s="1">
        <f t="shared" si="100"/>
        <v>16324</v>
      </c>
      <c r="O2163" s="1">
        <f t="shared" si="101"/>
        <v>0</v>
      </c>
    </row>
    <row r="2164" spans="1:15" x14ac:dyDescent="0.25">
      <c r="A2164" s="1" t="str">
        <v>BioLegend</v>
      </c>
      <c r="B2164" s="1">
        <v>9178.4</v>
      </c>
      <c r="C2164" s="1" t="str">
        <v>EED118206</v>
      </c>
      <c r="D2164" s="2">
        <v>45884</v>
      </c>
      <c r="E2164" s="2">
        <v>45890</v>
      </c>
      <c r="F2164" s="1">
        <v>357905</v>
      </c>
      <c r="G2164" s="1">
        <v>1</v>
      </c>
      <c r="H2164" s="1">
        <v>1</v>
      </c>
      <c r="I2164" s="1">
        <v>0</v>
      </c>
      <c r="J2164" s="1" t="str">
        <v>Kolkata</v>
      </c>
      <c r="K2164" s="1">
        <v>0</v>
      </c>
      <c r="L2164" s="1"/>
      <c r="M2164" s="1">
        <f t="shared" si="99"/>
        <v>9178.4</v>
      </c>
      <c r="N2164" s="1">
        <f t="shared" si="100"/>
        <v>9178.4</v>
      </c>
      <c r="O2164" s="1">
        <f t="shared" si="101"/>
        <v>0</v>
      </c>
    </row>
    <row r="2165" spans="1:15" x14ac:dyDescent="0.25">
      <c r="A2165" s="1" t="str">
        <v>BioLegend</v>
      </c>
      <c r="B2165" s="1">
        <v>10164</v>
      </c>
      <c r="C2165" s="1" t="str">
        <v>EED118206</v>
      </c>
      <c r="D2165" s="2">
        <v>45884</v>
      </c>
      <c r="E2165" s="2">
        <v>45890</v>
      </c>
      <c r="F2165" s="1">
        <v>362805</v>
      </c>
      <c r="G2165" s="1">
        <v>1</v>
      </c>
      <c r="H2165" s="1">
        <v>1</v>
      </c>
      <c r="I2165" s="1">
        <v>0</v>
      </c>
      <c r="J2165" s="1" t="str">
        <v>Kolkata</v>
      </c>
      <c r="K2165" s="1">
        <v>0</v>
      </c>
      <c r="L2165" s="1"/>
      <c r="M2165" s="1">
        <f t="shared" si="99"/>
        <v>10164</v>
      </c>
      <c r="N2165" s="1">
        <f t="shared" si="100"/>
        <v>10164</v>
      </c>
      <c r="O2165" s="1">
        <f t="shared" si="101"/>
        <v>0</v>
      </c>
    </row>
    <row r="2166" spans="1:15" x14ac:dyDescent="0.25">
      <c r="A2166" s="1" t="str">
        <v>BioLegend</v>
      </c>
      <c r="B2166" s="1">
        <v>8500.7999999999993</v>
      </c>
      <c r="C2166" s="1" t="str">
        <v>EED118206</v>
      </c>
      <c r="D2166" s="2">
        <v>45884</v>
      </c>
      <c r="E2166" s="2">
        <v>45890</v>
      </c>
      <c r="F2166" s="1">
        <v>364805</v>
      </c>
      <c r="G2166" s="1">
        <v>1</v>
      </c>
      <c r="H2166" s="1">
        <v>1</v>
      </c>
      <c r="I2166" s="1">
        <v>0</v>
      </c>
      <c r="J2166" s="1" t="str">
        <v>Lucknow</v>
      </c>
      <c r="K2166" s="1">
        <v>0</v>
      </c>
      <c r="L2166" s="1"/>
      <c r="M2166" s="1">
        <f t="shared" si="99"/>
        <v>8500.7999999999993</v>
      </c>
      <c r="N2166" s="1">
        <f t="shared" si="100"/>
        <v>8500.7999999999993</v>
      </c>
      <c r="O2166" s="1">
        <f t="shared" si="101"/>
        <v>0</v>
      </c>
    </row>
    <row r="2167" spans="1:15" x14ac:dyDescent="0.25">
      <c r="A2167" s="1" t="str">
        <v>BioLegend</v>
      </c>
      <c r="B2167" s="1">
        <v>12689.599999999999</v>
      </c>
      <c r="C2167" s="1" t="str">
        <v>EED118206</v>
      </c>
      <c r="D2167" s="2">
        <v>45884</v>
      </c>
      <c r="E2167" s="2">
        <v>45890</v>
      </c>
      <c r="F2167" s="1">
        <v>367106</v>
      </c>
      <c r="G2167" s="1">
        <v>1</v>
      </c>
      <c r="H2167" s="1">
        <v>1</v>
      </c>
      <c r="I2167" s="1">
        <v>0</v>
      </c>
      <c r="J2167" s="1" t="str">
        <v>Delhi</v>
      </c>
      <c r="K2167" s="1">
        <v>0</v>
      </c>
      <c r="L2167" s="1"/>
      <c r="M2167" s="1">
        <f t="shared" si="99"/>
        <v>12689.599999999999</v>
      </c>
      <c r="N2167" s="1">
        <f t="shared" si="100"/>
        <v>12689.599999999999</v>
      </c>
      <c r="O2167" s="1">
        <f t="shared" si="101"/>
        <v>0</v>
      </c>
    </row>
    <row r="2168" spans="1:15" x14ac:dyDescent="0.25">
      <c r="A2168" s="1" t="str">
        <v>BioLegend</v>
      </c>
      <c r="B2168" s="1">
        <v>7207.2000000000007</v>
      </c>
      <c r="C2168" s="1" t="str">
        <v>EED118206</v>
      </c>
      <c r="D2168" s="2">
        <v>45884</v>
      </c>
      <c r="E2168" s="2">
        <v>45890</v>
      </c>
      <c r="F2168" s="1">
        <v>376804</v>
      </c>
      <c r="G2168" s="1">
        <v>1</v>
      </c>
      <c r="H2168" s="1">
        <v>1</v>
      </c>
      <c r="I2168" s="1">
        <v>0</v>
      </c>
      <c r="J2168" s="1" t="str">
        <v>Lucknow</v>
      </c>
      <c r="K2168" s="1">
        <v>0</v>
      </c>
      <c r="L2168" s="1"/>
      <c r="M2168" s="1">
        <f t="shared" si="99"/>
        <v>7207.2000000000007</v>
      </c>
      <c r="N2168" s="1">
        <f t="shared" si="100"/>
        <v>7207.2000000000007</v>
      </c>
      <c r="O2168" s="1">
        <f t="shared" si="101"/>
        <v>0</v>
      </c>
    </row>
    <row r="2169" spans="1:15" x14ac:dyDescent="0.25">
      <c r="A2169" s="1" t="str">
        <v>BioLegend</v>
      </c>
      <c r="B2169" s="1">
        <v>9424.7999999999993</v>
      </c>
      <c r="C2169" s="1" t="str">
        <v>EED118206</v>
      </c>
      <c r="D2169" s="2">
        <v>45884</v>
      </c>
      <c r="E2169" s="2">
        <v>45890</v>
      </c>
      <c r="F2169" s="1">
        <v>393607</v>
      </c>
      <c r="G2169" s="1">
        <v>1</v>
      </c>
      <c r="H2169" s="1">
        <v>1</v>
      </c>
      <c r="I2169" s="1">
        <v>0</v>
      </c>
      <c r="J2169" s="1" t="str">
        <v>Kolkata</v>
      </c>
      <c r="K2169" s="1">
        <v>0</v>
      </c>
      <c r="L2169" s="1"/>
      <c r="M2169" s="1">
        <f t="shared" si="99"/>
        <v>9424.7999999999993</v>
      </c>
      <c r="N2169" s="1">
        <f t="shared" si="100"/>
        <v>9424.7999999999993</v>
      </c>
      <c r="O2169" s="1">
        <f t="shared" si="101"/>
        <v>0</v>
      </c>
    </row>
    <row r="2170" spans="1:15" x14ac:dyDescent="0.25">
      <c r="A2170" s="1" t="str">
        <v>BioLegend</v>
      </c>
      <c r="B2170" s="1">
        <v>11888.8</v>
      </c>
      <c r="C2170" s="1" t="str">
        <v>EED118206</v>
      </c>
      <c r="D2170" s="2">
        <v>45884</v>
      </c>
      <c r="E2170" s="2">
        <v>45890</v>
      </c>
      <c r="F2170" s="1">
        <v>399711</v>
      </c>
      <c r="G2170" s="1">
        <v>0</v>
      </c>
      <c r="H2170" s="1">
        <v>0</v>
      </c>
      <c r="I2170" s="1">
        <v>0</v>
      </c>
      <c r="J2170" s="1" t="str">
        <v>Kolkata</v>
      </c>
      <c r="K2170" s="1">
        <v>0</v>
      </c>
      <c r="L2170" s="1"/>
      <c r="M2170" s="1">
        <f t="shared" si="99"/>
        <v>0</v>
      </c>
      <c r="N2170" s="1">
        <f t="shared" si="100"/>
        <v>0</v>
      </c>
      <c r="O2170" s="1">
        <f t="shared" si="101"/>
        <v>0</v>
      </c>
    </row>
    <row r="2171" spans="1:15" x14ac:dyDescent="0.25">
      <c r="A2171" s="1" t="str">
        <v>BioLegend</v>
      </c>
      <c r="B2171" s="1">
        <v>41703.199999999997</v>
      </c>
      <c r="C2171" s="1" t="str">
        <v>EED118206</v>
      </c>
      <c r="D2171" s="2">
        <v>45884</v>
      </c>
      <c r="E2171" s="2">
        <v>45890</v>
      </c>
      <c r="F2171" s="1">
        <v>403602</v>
      </c>
      <c r="G2171" s="1">
        <v>10</v>
      </c>
      <c r="H2171" s="1">
        <v>10</v>
      </c>
      <c r="I2171" s="1">
        <v>0</v>
      </c>
      <c r="J2171" s="1" t="str">
        <v>Banglore</v>
      </c>
      <c r="K2171" s="1">
        <v>0</v>
      </c>
      <c r="L2171" s="1"/>
      <c r="M2171" s="1">
        <f t="shared" si="99"/>
        <v>417032</v>
      </c>
      <c r="N2171" s="1">
        <f t="shared" si="100"/>
        <v>417032</v>
      </c>
      <c r="O2171" s="1">
        <f t="shared" si="101"/>
        <v>0</v>
      </c>
    </row>
    <row r="2172" spans="1:15" x14ac:dyDescent="0.25">
      <c r="A2172" s="1" t="str">
        <v>BioLegend</v>
      </c>
      <c r="B2172" s="1">
        <v>4004</v>
      </c>
      <c r="C2172" s="1" t="str">
        <v>EED118206</v>
      </c>
      <c r="D2172" s="2">
        <v>45884</v>
      </c>
      <c r="E2172" s="2">
        <v>45890</v>
      </c>
      <c r="F2172" s="1">
        <v>420301</v>
      </c>
      <c r="G2172" s="1">
        <v>2</v>
      </c>
      <c r="H2172" s="1">
        <v>2</v>
      </c>
      <c r="I2172" s="1">
        <v>0</v>
      </c>
      <c r="J2172" s="1" t="str">
        <v>Delhi</v>
      </c>
      <c r="K2172" s="1">
        <v>0</v>
      </c>
      <c r="L2172" s="1"/>
      <c r="M2172" s="1">
        <f t="shared" si="99"/>
        <v>8008</v>
      </c>
      <c r="N2172" s="1">
        <f t="shared" si="100"/>
        <v>8008</v>
      </c>
      <c r="O2172" s="1">
        <f t="shared" si="101"/>
        <v>0</v>
      </c>
    </row>
    <row r="2173" spans="1:15" x14ac:dyDescent="0.25">
      <c r="A2173" s="1" t="str">
        <v>BioLegend</v>
      </c>
      <c r="B2173" s="1">
        <v>2587.1999999999998</v>
      </c>
      <c r="C2173" s="1" t="str">
        <v>EED118206</v>
      </c>
      <c r="D2173" s="2">
        <v>45884</v>
      </c>
      <c r="E2173" s="2">
        <v>45890</v>
      </c>
      <c r="F2173" s="1">
        <v>421101</v>
      </c>
      <c r="G2173" s="1">
        <v>2</v>
      </c>
      <c r="H2173" s="1">
        <v>2</v>
      </c>
      <c r="I2173" s="1">
        <v>0</v>
      </c>
      <c r="J2173" s="1" t="str">
        <v>Delhi</v>
      </c>
      <c r="K2173" s="1">
        <v>0</v>
      </c>
      <c r="L2173" s="1"/>
      <c r="M2173" s="1">
        <f t="shared" si="99"/>
        <v>5174.3999999999996</v>
      </c>
      <c r="N2173" s="1">
        <f t="shared" si="100"/>
        <v>5174.3999999999996</v>
      </c>
      <c r="O2173" s="1">
        <f t="shared" si="101"/>
        <v>0</v>
      </c>
    </row>
    <row r="2174" spans="1:15" x14ac:dyDescent="0.25">
      <c r="A2174" s="1" t="str">
        <v>BioLegend</v>
      </c>
      <c r="B2174" s="1">
        <v>3326.3999999999996</v>
      </c>
      <c r="C2174" s="1" t="str">
        <v>EED118206</v>
      </c>
      <c r="D2174" s="2">
        <v>45884</v>
      </c>
      <c r="E2174" s="2">
        <v>45890</v>
      </c>
      <c r="F2174" s="1">
        <v>421301</v>
      </c>
      <c r="G2174" s="1">
        <v>1</v>
      </c>
      <c r="H2174" s="1">
        <v>1</v>
      </c>
      <c r="I2174" s="1">
        <v>0</v>
      </c>
      <c r="J2174" s="1" t="str">
        <v>Lucknow</v>
      </c>
      <c r="K2174" s="1">
        <v>0</v>
      </c>
      <c r="L2174" s="1"/>
      <c r="M2174" s="1">
        <f t="shared" si="99"/>
        <v>3326.3999999999996</v>
      </c>
      <c r="N2174" s="1">
        <f t="shared" si="100"/>
        <v>3326.3999999999996</v>
      </c>
      <c r="O2174" s="1">
        <f t="shared" si="101"/>
        <v>0</v>
      </c>
    </row>
    <row r="2175" spans="1:15" x14ac:dyDescent="0.25">
      <c r="A2175" s="1" t="str">
        <v>BioLegend</v>
      </c>
      <c r="B2175" s="1">
        <v>22594</v>
      </c>
      <c r="C2175" s="1" t="str">
        <v>EED118206</v>
      </c>
      <c r="D2175" s="2">
        <v>45884</v>
      </c>
      <c r="E2175" s="2">
        <v>45890</v>
      </c>
      <c r="F2175" s="1">
        <v>422304</v>
      </c>
      <c r="G2175" s="1">
        <v>3</v>
      </c>
      <c r="H2175" s="1">
        <v>3</v>
      </c>
      <c r="I2175" s="1">
        <v>0</v>
      </c>
      <c r="J2175" s="1" t="str">
        <v>Hyderabad</v>
      </c>
      <c r="K2175" s="1">
        <v>0</v>
      </c>
      <c r="L2175" s="1"/>
      <c r="M2175" s="1">
        <f t="shared" si="99"/>
        <v>67782</v>
      </c>
      <c r="N2175" s="1">
        <f t="shared" si="100"/>
        <v>67782</v>
      </c>
      <c r="O2175" s="1">
        <f t="shared" si="101"/>
        <v>0</v>
      </c>
    </row>
    <row r="2176" spans="1:15" x14ac:dyDescent="0.25">
      <c r="A2176" s="1" t="str">
        <v>BioLegend</v>
      </c>
      <c r="B2176" s="1">
        <v>16759.599999999999</v>
      </c>
      <c r="C2176" s="1" t="str">
        <v>EED118206</v>
      </c>
      <c r="D2176" s="2">
        <v>45884</v>
      </c>
      <c r="E2176" s="2">
        <v>45890</v>
      </c>
      <c r="F2176" s="1">
        <v>423114</v>
      </c>
      <c r="G2176" s="1">
        <v>1</v>
      </c>
      <c r="H2176" s="1">
        <v>1</v>
      </c>
      <c r="I2176" s="1">
        <v>0</v>
      </c>
      <c r="J2176" s="1" t="str">
        <v>Hyderabad</v>
      </c>
      <c r="K2176" s="1">
        <v>0</v>
      </c>
      <c r="L2176" s="1"/>
      <c r="M2176" s="1">
        <f t="shared" si="99"/>
        <v>16759.599999999999</v>
      </c>
      <c r="N2176" s="1">
        <f t="shared" si="100"/>
        <v>16759.599999999999</v>
      </c>
      <c r="O2176" s="1">
        <f t="shared" si="101"/>
        <v>0</v>
      </c>
    </row>
    <row r="2177" spans="1:15" x14ac:dyDescent="0.25">
      <c r="A2177" s="1" t="str">
        <v>BioLegend</v>
      </c>
      <c r="B2177" s="1">
        <v>2587.1999999999998</v>
      </c>
      <c r="C2177" s="1" t="str">
        <v>EED118206</v>
      </c>
      <c r="D2177" s="2">
        <v>45884</v>
      </c>
      <c r="E2177" s="2">
        <v>45890</v>
      </c>
      <c r="F2177" s="1">
        <v>423501</v>
      </c>
      <c r="G2177" s="1">
        <v>1</v>
      </c>
      <c r="H2177" s="1">
        <v>1</v>
      </c>
      <c r="I2177" s="1">
        <v>0</v>
      </c>
      <c r="J2177" s="1" t="str">
        <v>Kolkata</v>
      </c>
      <c r="K2177" s="1">
        <v>0</v>
      </c>
      <c r="L2177" s="1"/>
      <c r="M2177" s="1">
        <f t="shared" si="99"/>
        <v>2587.1999999999998</v>
      </c>
      <c r="N2177" s="1">
        <f t="shared" si="100"/>
        <v>2587.1999999999998</v>
      </c>
      <c r="O2177" s="1">
        <f t="shared" si="101"/>
        <v>0</v>
      </c>
    </row>
    <row r="2178" spans="1:15" x14ac:dyDescent="0.25">
      <c r="A2178" s="1" t="str">
        <v>BioLegend</v>
      </c>
      <c r="B2178" s="1">
        <v>14476</v>
      </c>
      <c r="C2178" s="1" t="str">
        <v>EED118206</v>
      </c>
      <c r="D2178" s="2">
        <v>45884</v>
      </c>
      <c r="E2178" s="2">
        <v>45890</v>
      </c>
      <c r="F2178" s="1">
        <v>424602</v>
      </c>
      <c r="G2178" s="1">
        <v>2</v>
      </c>
      <c r="H2178" s="1">
        <v>2</v>
      </c>
      <c r="I2178" s="1">
        <v>0</v>
      </c>
      <c r="J2178" s="1" t="str">
        <v>Delhi</v>
      </c>
      <c r="K2178" s="1">
        <v>0</v>
      </c>
      <c r="L2178" s="1"/>
      <c r="M2178" s="1">
        <f t="shared" si="99"/>
        <v>28952</v>
      </c>
      <c r="N2178" s="1">
        <f t="shared" si="100"/>
        <v>28952</v>
      </c>
      <c r="O2178" s="1">
        <f t="shared" si="101"/>
        <v>0</v>
      </c>
    </row>
    <row r="2179" spans="1:15" x14ac:dyDescent="0.25">
      <c r="A2179" s="1" t="str">
        <v>BioLegend</v>
      </c>
      <c r="B2179" s="1">
        <v>7700</v>
      </c>
      <c r="C2179" s="1" t="str">
        <v>EED118206</v>
      </c>
      <c r="D2179" s="2">
        <v>45884</v>
      </c>
      <c r="E2179" s="2">
        <v>45890</v>
      </c>
      <c r="F2179" s="1">
        <v>426105</v>
      </c>
      <c r="G2179" s="1">
        <v>1</v>
      </c>
      <c r="H2179" s="1">
        <v>1</v>
      </c>
      <c r="I2179" s="1">
        <v>0</v>
      </c>
      <c r="J2179" s="1" t="str">
        <v>Delhi</v>
      </c>
      <c r="K2179" s="1">
        <v>0</v>
      </c>
      <c r="L2179" s="1"/>
      <c r="M2179" s="1">
        <f t="shared" ref="M2179:M2242" si="102">G2179*B2179</f>
        <v>7700</v>
      </c>
      <c r="N2179" s="1">
        <f t="shared" ref="N2179:N2242" si="103">H2179*B2179</f>
        <v>7700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21560</v>
      </c>
      <c r="C2180" s="1" t="str">
        <v>EED118206</v>
      </c>
      <c r="D2180" s="2">
        <v>45884</v>
      </c>
      <c r="E2180" s="2">
        <v>45890</v>
      </c>
      <c r="F2180" s="1">
        <v>449504</v>
      </c>
      <c r="G2180" s="1">
        <v>1</v>
      </c>
      <c r="H2180" s="1">
        <v>1</v>
      </c>
      <c r="I2180" s="1">
        <v>0</v>
      </c>
      <c r="J2180" s="1" t="str">
        <v>Kolkata</v>
      </c>
      <c r="K2180" s="1">
        <v>0</v>
      </c>
      <c r="L2180" s="1"/>
      <c r="M2180" s="1">
        <f t="shared" si="102"/>
        <v>21560</v>
      </c>
      <c r="N2180" s="1">
        <f t="shared" si="103"/>
        <v>21560</v>
      </c>
      <c r="O2180" s="1">
        <f t="shared" si="104"/>
        <v>0</v>
      </c>
    </row>
    <row r="2181" spans="1:15" x14ac:dyDescent="0.25">
      <c r="A2181" s="1" t="str">
        <v>BioLegend</v>
      </c>
      <c r="B2181" s="1">
        <v>21780</v>
      </c>
      <c r="C2181" s="1" t="str">
        <v>EED118206</v>
      </c>
      <c r="D2181" s="2">
        <v>45884</v>
      </c>
      <c r="E2181" s="2">
        <v>45890</v>
      </c>
      <c r="F2181" s="1">
        <v>480016</v>
      </c>
      <c r="G2181" s="1">
        <v>1</v>
      </c>
      <c r="H2181" s="1">
        <v>1</v>
      </c>
      <c r="I2181" s="1">
        <v>0</v>
      </c>
      <c r="J2181" s="1" t="str">
        <v>Delhi</v>
      </c>
      <c r="K2181" s="1">
        <v>0</v>
      </c>
      <c r="L2181" s="1"/>
      <c r="M2181" s="1">
        <f t="shared" si="102"/>
        <v>21780</v>
      </c>
      <c r="N2181" s="1">
        <f t="shared" si="103"/>
        <v>21780</v>
      </c>
      <c r="O2181" s="1">
        <f t="shared" si="104"/>
        <v>0</v>
      </c>
    </row>
    <row r="2182" spans="1:15" x14ac:dyDescent="0.25">
      <c r="A2182" s="1" t="str">
        <v>BioLegend</v>
      </c>
      <c r="B2182" s="1">
        <v>36762</v>
      </c>
      <c r="C2182" s="1" t="str">
        <v>EED118206</v>
      </c>
      <c r="D2182" s="2">
        <v>45884</v>
      </c>
      <c r="E2182" s="2">
        <v>45890</v>
      </c>
      <c r="F2182" s="1">
        <v>480019</v>
      </c>
      <c r="G2182" s="1">
        <v>1</v>
      </c>
      <c r="H2182" s="1">
        <v>1</v>
      </c>
      <c r="I2182" s="1">
        <v>0</v>
      </c>
      <c r="J2182" s="1" t="str">
        <v>Delhi</v>
      </c>
      <c r="K2182" s="1">
        <v>0</v>
      </c>
      <c r="L2182" s="1"/>
      <c r="M2182" s="1">
        <f t="shared" si="102"/>
        <v>36762</v>
      </c>
      <c r="N2182" s="1">
        <f t="shared" si="103"/>
        <v>36762</v>
      </c>
      <c r="O2182" s="1">
        <f t="shared" si="104"/>
        <v>0</v>
      </c>
    </row>
    <row r="2183" spans="1:15" x14ac:dyDescent="0.25">
      <c r="A2183" s="1" t="str">
        <v>BioLegend</v>
      </c>
      <c r="B2183" s="1">
        <v>12584</v>
      </c>
      <c r="C2183" s="1" t="str">
        <v>EED118206</v>
      </c>
      <c r="D2183" s="2">
        <v>45884</v>
      </c>
      <c r="E2183" s="2">
        <v>45890</v>
      </c>
      <c r="F2183" s="1">
        <v>503808</v>
      </c>
      <c r="G2183" s="1">
        <v>1</v>
      </c>
      <c r="H2183" s="1">
        <v>1</v>
      </c>
      <c r="I2183" s="1">
        <v>0</v>
      </c>
      <c r="J2183" s="1" t="str">
        <v>Hyderabad</v>
      </c>
      <c r="K2183" s="1">
        <v>0</v>
      </c>
      <c r="L2183" s="1"/>
      <c r="M2183" s="1">
        <f t="shared" si="102"/>
        <v>12584</v>
      </c>
      <c r="N2183" s="1">
        <f t="shared" si="103"/>
        <v>12584</v>
      </c>
      <c r="O2183" s="1">
        <f t="shared" si="104"/>
        <v>0</v>
      </c>
    </row>
    <row r="2184" spans="1:15" x14ac:dyDescent="0.25">
      <c r="A2184" s="1" t="str">
        <v>BioLegend</v>
      </c>
      <c r="B2184" s="1">
        <v>18150</v>
      </c>
      <c r="C2184" s="1" t="str">
        <v>EED118206</v>
      </c>
      <c r="D2184" s="2">
        <v>45884</v>
      </c>
      <c r="E2184" s="2">
        <v>45890</v>
      </c>
      <c r="F2184" s="1">
        <v>505039</v>
      </c>
      <c r="G2184" s="1">
        <v>1</v>
      </c>
      <c r="H2184" s="1">
        <v>1</v>
      </c>
      <c r="I2184" s="1">
        <v>0</v>
      </c>
      <c r="J2184" s="1" t="str">
        <v>Delhi</v>
      </c>
      <c r="K2184" s="1">
        <v>0</v>
      </c>
      <c r="L2184" s="1"/>
      <c r="M2184" s="1">
        <f t="shared" si="102"/>
        <v>18150</v>
      </c>
      <c r="N2184" s="1">
        <f t="shared" si="103"/>
        <v>18150</v>
      </c>
      <c r="O2184" s="1">
        <f t="shared" si="104"/>
        <v>0</v>
      </c>
    </row>
    <row r="2185" spans="1:15" x14ac:dyDescent="0.25">
      <c r="A2185" s="1" t="str">
        <v>BioLegend</v>
      </c>
      <c r="B2185" s="1">
        <v>14414.400000000001</v>
      </c>
      <c r="C2185" s="1" t="str">
        <v>EED118206</v>
      </c>
      <c r="D2185" s="2">
        <v>45884</v>
      </c>
      <c r="E2185" s="2">
        <v>45890</v>
      </c>
      <c r="F2185" s="1">
        <v>505814</v>
      </c>
      <c r="G2185" s="1">
        <v>4</v>
      </c>
      <c r="H2185" s="1">
        <v>4</v>
      </c>
      <c r="I2185" s="1">
        <v>0</v>
      </c>
      <c r="J2185" s="1" t="str">
        <v>Hyderabad</v>
      </c>
      <c r="K2185" s="1">
        <v>0</v>
      </c>
      <c r="L2185" s="1"/>
      <c r="M2185" s="1">
        <f t="shared" si="102"/>
        <v>57657.600000000006</v>
      </c>
      <c r="N2185" s="1">
        <f t="shared" si="103"/>
        <v>57657.600000000006</v>
      </c>
      <c r="O2185" s="1">
        <f t="shared" si="104"/>
        <v>0</v>
      </c>
    </row>
    <row r="2186" spans="1:15" x14ac:dyDescent="0.25">
      <c r="A2186" s="1" t="str">
        <v>BioLegend</v>
      </c>
      <c r="B2186" s="1">
        <v>15329.599999999999</v>
      </c>
      <c r="C2186" s="1" t="str">
        <v>EED118206</v>
      </c>
      <c r="D2186" s="2">
        <v>45884</v>
      </c>
      <c r="E2186" s="2">
        <v>45890</v>
      </c>
      <c r="F2186" s="1">
        <v>506313</v>
      </c>
      <c r="G2186" s="1">
        <v>4</v>
      </c>
      <c r="H2186" s="1">
        <v>4</v>
      </c>
      <c r="I2186" s="1">
        <v>0</v>
      </c>
      <c r="J2186" s="1" t="str">
        <v>Hyderabad</v>
      </c>
      <c r="K2186" s="1">
        <v>0</v>
      </c>
      <c r="L2186" s="1"/>
      <c r="M2186" s="1">
        <f t="shared" si="102"/>
        <v>61318.399999999994</v>
      </c>
      <c r="N2186" s="1">
        <f t="shared" si="103"/>
        <v>61318.399999999994</v>
      </c>
      <c r="O2186" s="1">
        <f t="shared" si="104"/>
        <v>0</v>
      </c>
    </row>
    <row r="2187" spans="1:15" x14ac:dyDescent="0.25">
      <c r="A2187" s="1" t="str">
        <v>BioLegend</v>
      </c>
      <c r="B2187" s="1">
        <v>7638.4</v>
      </c>
      <c r="C2187" s="1" t="str">
        <v>EED118206</v>
      </c>
      <c r="D2187" s="2">
        <v>45884</v>
      </c>
      <c r="E2187" s="2">
        <v>45890</v>
      </c>
      <c r="F2187" s="1">
        <v>506907</v>
      </c>
      <c r="G2187" s="1">
        <v>1</v>
      </c>
      <c r="H2187" s="1">
        <v>1</v>
      </c>
      <c r="I2187" s="1">
        <v>0</v>
      </c>
      <c r="J2187" s="1" t="str">
        <v>BANGALORE</v>
      </c>
      <c r="K2187" s="1">
        <v>0</v>
      </c>
      <c r="L2187" s="1"/>
      <c r="M2187" s="1">
        <f t="shared" si="102"/>
        <v>7638.4</v>
      </c>
      <c r="N2187" s="1">
        <f t="shared" si="103"/>
        <v>7638.4</v>
      </c>
      <c r="O2187" s="1">
        <f t="shared" si="104"/>
        <v>0</v>
      </c>
    </row>
    <row r="2188" spans="1:15" x14ac:dyDescent="0.25">
      <c r="A2188" s="1" t="str">
        <v>BioLegend</v>
      </c>
      <c r="B2188" s="1">
        <v>25995.199999999997</v>
      </c>
      <c r="C2188" s="1" t="str">
        <v>EED118206</v>
      </c>
      <c r="D2188" s="2">
        <v>45884</v>
      </c>
      <c r="E2188" s="2">
        <v>45890</v>
      </c>
      <c r="F2188" s="1">
        <v>512314</v>
      </c>
      <c r="G2188" s="1">
        <v>1</v>
      </c>
      <c r="H2188" s="1">
        <v>1</v>
      </c>
      <c r="I2188" s="1">
        <v>0</v>
      </c>
      <c r="J2188" s="1" t="str">
        <v>Delhi</v>
      </c>
      <c r="K2188" s="1">
        <v>0</v>
      </c>
      <c r="L2188" s="1"/>
      <c r="M2188" s="1">
        <f t="shared" si="102"/>
        <v>25995.199999999997</v>
      </c>
      <c r="N2188" s="1">
        <f t="shared" si="103"/>
        <v>25995.199999999997</v>
      </c>
      <c r="O2188" s="1">
        <f t="shared" si="104"/>
        <v>0</v>
      </c>
    </row>
    <row r="2189" spans="1:15" x14ac:dyDescent="0.25">
      <c r="A2189" s="1" t="str">
        <v>BioLegend</v>
      </c>
      <c r="B2189" s="1">
        <v>22792</v>
      </c>
      <c r="C2189" s="1" t="str">
        <v>EED118206</v>
      </c>
      <c r="D2189" s="2">
        <v>45884</v>
      </c>
      <c r="E2189" s="2">
        <v>45890</v>
      </c>
      <c r="F2189" s="1">
        <v>626812</v>
      </c>
      <c r="G2189" s="1">
        <v>3</v>
      </c>
      <c r="H2189" s="1">
        <v>3</v>
      </c>
      <c r="I2189" s="1">
        <v>0</v>
      </c>
      <c r="J2189" s="1" t="str">
        <v>Banglore</v>
      </c>
      <c r="K2189" s="1">
        <v>0</v>
      </c>
      <c r="L2189" s="1"/>
      <c r="M2189" s="1">
        <f t="shared" si="102"/>
        <v>68376</v>
      </c>
      <c r="N2189" s="1">
        <f t="shared" si="103"/>
        <v>68376</v>
      </c>
      <c r="O2189" s="1">
        <f t="shared" si="104"/>
        <v>0</v>
      </c>
    </row>
    <row r="2190" spans="1:15" x14ac:dyDescent="0.25">
      <c r="A2190" s="1" t="str">
        <v>BioLegend</v>
      </c>
      <c r="B2190" s="1">
        <v>10164</v>
      </c>
      <c r="C2190" s="1" t="str">
        <v>EED118206</v>
      </c>
      <c r="D2190" s="2">
        <v>45884</v>
      </c>
      <c r="E2190" s="2">
        <v>45890</v>
      </c>
      <c r="F2190" s="1">
        <v>648003</v>
      </c>
      <c r="G2190" s="1">
        <v>1</v>
      </c>
      <c r="H2190" s="1">
        <v>1</v>
      </c>
      <c r="I2190" s="1">
        <v>0</v>
      </c>
      <c r="J2190" s="1" t="str">
        <v>Kolkata</v>
      </c>
      <c r="K2190" s="1">
        <v>0</v>
      </c>
      <c r="L2190" s="1"/>
      <c r="M2190" s="1">
        <f t="shared" si="102"/>
        <v>10164</v>
      </c>
      <c r="N2190" s="1">
        <f t="shared" si="103"/>
        <v>10164</v>
      </c>
      <c r="O2190" s="1">
        <f t="shared" si="104"/>
        <v>0</v>
      </c>
    </row>
    <row r="2191" spans="1:15" x14ac:dyDescent="0.25">
      <c r="A2191" s="1" t="str">
        <v>BioLegend</v>
      </c>
      <c r="B2191" s="1">
        <v>8685.6</v>
      </c>
      <c r="C2191" s="1" t="str">
        <v>EED118206</v>
      </c>
      <c r="D2191" s="2">
        <v>45884</v>
      </c>
      <c r="E2191" s="2">
        <v>45890</v>
      </c>
      <c r="F2191" s="1">
        <v>651403</v>
      </c>
      <c r="G2191" s="1">
        <v>1</v>
      </c>
      <c r="H2191" s="1">
        <v>1</v>
      </c>
      <c r="I2191" s="1">
        <v>0</v>
      </c>
      <c r="J2191" s="1" t="str">
        <v>Kolkata</v>
      </c>
      <c r="K2191" s="1">
        <v>0</v>
      </c>
      <c r="L2191" s="1"/>
      <c r="M2191" s="1">
        <f t="shared" si="102"/>
        <v>8685.6</v>
      </c>
      <c r="N2191" s="1">
        <f t="shared" si="103"/>
        <v>8685.6</v>
      </c>
      <c r="O2191" s="1">
        <f t="shared" si="104"/>
        <v>0</v>
      </c>
    </row>
    <row r="2192" spans="1:15" x14ac:dyDescent="0.25">
      <c r="A2192" s="1" t="str">
        <v>BioLegend</v>
      </c>
      <c r="B2192" s="1">
        <v>7268.7999999999993</v>
      </c>
      <c r="C2192" s="1" t="str">
        <v>EED118206</v>
      </c>
      <c r="D2192" s="2">
        <v>45884</v>
      </c>
      <c r="E2192" s="2">
        <v>45890</v>
      </c>
      <c r="F2192" s="1">
        <v>740992</v>
      </c>
      <c r="G2192" s="1">
        <v>1</v>
      </c>
      <c r="H2192" s="1">
        <v>1</v>
      </c>
      <c r="I2192" s="1">
        <v>0</v>
      </c>
      <c r="J2192" s="1" t="str">
        <v>Mumbai</v>
      </c>
      <c r="K2192" s="1">
        <v>0</v>
      </c>
      <c r="L2192" s="1"/>
      <c r="M2192" s="1">
        <f t="shared" si="102"/>
        <v>7268.7999999999993</v>
      </c>
      <c r="N2192" s="1">
        <f t="shared" si="103"/>
        <v>7268.7999999999993</v>
      </c>
      <c r="O2192" s="1">
        <f t="shared" si="104"/>
        <v>0</v>
      </c>
    </row>
    <row r="2193" spans="1:15" x14ac:dyDescent="0.25">
      <c r="A2193" s="1" t="str">
        <v>BioLegend</v>
      </c>
      <c r="B2193" s="1">
        <v>101270.39999999999</v>
      </c>
      <c r="C2193" s="1" t="str">
        <v>EED118206</v>
      </c>
      <c r="D2193" s="2">
        <v>45884</v>
      </c>
      <c r="E2193" s="2">
        <v>45890</v>
      </c>
      <c r="F2193" s="1">
        <v>741028</v>
      </c>
      <c r="G2193" s="1">
        <v>6</v>
      </c>
      <c r="H2193" s="1">
        <v>6</v>
      </c>
      <c r="I2193" s="1">
        <v>0</v>
      </c>
      <c r="J2193" s="1" t="str">
        <v>Banglore</v>
      </c>
      <c r="K2193" s="1">
        <v>0</v>
      </c>
      <c r="L2193" s="1"/>
      <c r="M2193" s="1">
        <f t="shared" si="102"/>
        <v>607622.39999999991</v>
      </c>
      <c r="N2193" s="1">
        <f t="shared" si="103"/>
        <v>607622.39999999991</v>
      </c>
      <c r="O2193" s="1">
        <f t="shared" si="104"/>
        <v>0</v>
      </c>
    </row>
    <row r="2194" spans="1:15" x14ac:dyDescent="0.25">
      <c r="A2194" s="1" t="str">
        <v>BioLegend</v>
      </c>
      <c r="B2194" s="1">
        <v>14476</v>
      </c>
      <c r="C2194" s="1" t="str">
        <v>Return From IGIB</v>
      </c>
      <c r="D2194" s="2">
        <v>45884</v>
      </c>
      <c r="E2194" s="2">
        <v>45890</v>
      </c>
      <c r="F2194" s="1">
        <v>424602</v>
      </c>
      <c r="G2194" s="1">
        <v>1</v>
      </c>
      <c r="H2194" s="1">
        <v>1</v>
      </c>
      <c r="I2194" s="1">
        <v>0</v>
      </c>
      <c r="J2194" s="1" t="str">
        <v>Kanpur</v>
      </c>
      <c r="K2194" s="1">
        <v>0</v>
      </c>
      <c r="L2194" s="1"/>
      <c r="M2194" s="1">
        <f t="shared" si="102"/>
        <v>14476</v>
      </c>
      <c r="N2194" s="1">
        <f t="shared" si="103"/>
        <v>14476</v>
      </c>
      <c r="O2194" s="1">
        <f t="shared" si="104"/>
        <v>0</v>
      </c>
    </row>
    <row r="2195" spans="1:15" x14ac:dyDescent="0.25">
      <c r="A2195" s="1" t="str">
        <v>BioLegend</v>
      </c>
      <c r="B2195" s="1">
        <v>14476</v>
      </c>
      <c r="C2195" s="1" t="str">
        <v>Return From IGIB</v>
      </c>
      <c r="D2195" s="2">
        <v>45884</v>
      </c>
      <c r="E2195" s="2">
        <v>45890</v>
      </c>
      <c r="F2195" s="1">
        <v>424602</v>
      </c>
      <c r="G2195" s="1">
        <v>1</v>
      </c>
      <c r="H2195" s="1">
        <v>0</v>
      </c>
      <c r="I2195" s="1">
        <v>1</v>
      </c>
      <c r="J2195" s="1" t="str">
        <v>STOCK</v>
      </c>
      <c r="K2195" s="1" t="str">
        <v>Open Item</v>
      </c>
      <c r="L2195" s="1"/>
      <c r="M2195" s="1">
        <f t="shared" si="102"/>
        <v>14476</v>
      </c>
      <c r="N2195" s="1">
        <f t="shared" si="103"/>
        <v>0</v>
      </c>
      <c r="O2195" s="1">
        <f t="shared" si="104"/>
        <v>14476</v>
      </c>
    </row>
    <row r="2196" spans="1:15" x14ac:dyDescent="0.25">
      <c r="A2196" s="1" t="str">
        <v>BioLegend</v>
      </c>
      <c r="B2196" s="1">
        <v>0</v>
      </c>
      <c r="C2196" s="1" t="str">
        <v>EED118206</v>
      </c>
      <c r="D2196" s="2">
        <v>45884</v>
      </c>
      <c r="E2196" s="2">
        <v>45890</v>
      </c>
      <c r="F2196" s="1">
        <v>421601</v>
      </c>
      <c r="G2196" s="1">
        <v>3</v>
      </c>
      <c r="H2196" s="1">
        <v>3</v>
      </c>
      <c r="I2196" s="1">
        <v>0</v>
      </c>
      <c r="J2196" s="1" t="str">
        <v>Hyderabad</v>
      </c>
      <c r="K2196" s="1">
        <v>0</v>
      </c>
      <c r="L2196" s="1"/>
      <c r="M2196" s="1">
        <f t="shared" si="102"/>
        <v>0</v>
      </c>
      <c r="N2196" s="1">
        <f t="shared" si="103"/>
        <v>0</v>
      </c>
      <c r="O2196" s="1">
        <f t="shared" si="104"/>
        <v>0</v>
      </c>
    </row>
    <row r="2197" spans="1:15" x14ac:dyDescent="0.25">
      <c r="A2197" s="1" t="str">
        <v>BioXcell</v>
      </c>
      <c r="B2197" s="1">
        <v>9081.6</v>
      </c>
      <c r="C2197" s="1">
        <v>177574</v>
      </c>
      <c r="D2197" s="2">
        <v>45887</v>
      </c>
      <c r="E2197" s="2">
        <v>45890</v>
      </c>
      <c r="F2197" s="1" t="str">
        <v>BE0283</v>
      </c>
      <c r="G2197" s="1">
        <v>1</v>
      </c>
      <c r="H2197" s="1">
        <v>1</v>
      </c>
      <c r="I2197" s="1">
        <v>0</v>
      </c>
      <c r="J2197" s="1" t="str">
        <v>Bhopal</v>
      </c>
      <c r="K2197" s="1">
        <v>0</v>
      </c>
      <c r="L2197" s="1"/>
      <c r="M2197" s="1">
        <f t="shared" si="102"/>
        <v>9081.6</v>
      </c>
      <c r="N2197" s="1">
        <f t="shared" si="103"/>
        <v>9081.6</v>
      </c>
      <c r="O2197" s="1">
        <f t="shared" si="104"/>
        <v>0</v>
      </c>
    </row>
    <row r="2198" spans="1:15" x14ac:dyDescent="0.25">
      <c r="A2198" s="1" t="str">
        <v>BioXcell</v>
      </c>
      <c r="B2198" s="1">
        <v>5174.3999999999996</v>
      </c>
      <c r="C2198" s="1">
        <v>177574</v>
      </c>
      <c r="D2198" s="2">
        <v>45887</v>
      </c>
      <c r="E2198" s="2">
        <v>45890</v>
      </c>
      <c r="F2198" s="1" t="str">
        <v>IP0070</v>
      </c>
      <c r="G2198" s="1">
        <v>2</v>
      </c>
      <c r="H2198" s="1">
        <v>2</v>
      </c>
      <c r="I2198" s="1">
        <v>0</v>
      </c>
      <c r="J2198" s="1" t="str">
        <v>Banglore</v>
      </c>
      <c r="K2198" s="1">
        <v>0</v>
      </c>
      <c r="L2198" s="1"/>
      <c r="M2198" s="1">
        <f t="shared" si="102"/>
        <v>10348.799999999999</v>
      </c>
      <c r="N2198" s="1">
        <f t="shared" si="103"/>
        <v>10348.799999999999</v>
      </c>
      <c r="O2198" s="1">
        <f t="shared" si="104"/>
        <v>0</v>
      </c>
    </row>
    <row r="2199" spans="1:15" x14ac:dyDescent="0.25">
      <c r="A2199" s="1" t="str">
        <v>Biotium</v>
      </c>
      <c r="B2199" s="1">
        <v>3942.3999999999996</v>
      </c>
      <c r="C2199" s="1" t="str">
        <v>I239351-IN</v>
      </c>
      <c r="D2199" s="2">
        <v>45888</v>
      </c>
      <c r="E2199" s="2">
        <v>45891</v>
      </c>
      <c r="F2199" s="1">
        <v>31000</v>
      </c>
      <c r="G2199" s="1">
        <v>1</v>
      </c>
      <c r="H2199" s="1">
        <v>1</v>
      </c>
      <c r="I2199" s="1">
        <v>0</v>
      </c>
      <c r="J2199" s="1" t="e">
        <v>#N/A</v>
      </c>
      <c r="K2199" s="1">
        <v>0</v>
      </c>
      <c r="L2199" s="1"/>
      <c r="M2199" s="1">
        <f t="shared" si="102"/>
        <v>3942.3999999999996</v>
      </c>
      <c r="N2199" s="1">
        <f t="shared" si="103"/>
        <v>3942.3999999999996</v>
      </c>
      <c r="O2199" s="1">
        <f t="shared" si="104"/>
        <v>0</v>
      </c>
    </row>
    <row r="2200" spans="1:15" x14ac:dyDescent="0.25">
      <c r="A2200" s="1" t="str">
        <v>Biotium</v>
      </c>
      <c r="B2200" s="1">
        <v>2393.6</v>
      </c>
      <c r="C2200" s="1" t="str">
        <v>I239351-IN</v>
      </c>
      <c r="D2200" s="2">
        <v>45888</v>
      </c>
      <c r="E2200" s="2">
        <v>45891</v>
      </c>
      <c r="F2200" s="1" t="str">
        <v>41003-T</v>
      </c>
      <c r="G2200" s="1">
        <v>1</v>
      </c>
      <c r="H2200" s="1">
        <v>1</v>
      </c>
      <c r="I2200" s="1">
        <v>0</v>
      </c>
      <c r="J2200" s="1" t="str">
        <v>Chennai</v>
      </c>
      <c r="K2200" s="1">
        <v>0</v>
      </c>
      <c r="L2200" s="1"/>
      <c r="M2200" s="1">
        <f t="shared" si="102"/>
        <v>2393.6</v>
      </c>
      <c r="N2200" s="1">
        <f t="shared" si="103"/>
        <v>2393.6</v>
      </c>
      <c r="O2200" s="1">
        <f t="shared" si="104"/>
        <v>0</v>
      </c>
    </row>
    <row r="2201" spans="1:15" x14ac:dyDescent="0.25">
      <c r="A2201" s="1" t="str">
        <v>Biotium</v>
      </c>
      <c r="B2201" s="1">
        <v>14432</v>
      </c>
      <c r="C2201" s="1" t="str">
        <v>I239351-IN</v>
      </c>
      <c r="D2201" s="2">
        <v>45888</v>
      </c>
      <c r="E2201" s="2">
        <v>45891</v>
      </c>
      <c r="F2201" s="1" t="str">
        <v>30090-T</v>
      </c>
      <c r="G2201" s="1">
        <v>1</v>
      </c>
      <c r="H2201" s="1">
        <v>1</v>
      </c>
      <c r="I2201" s="1">
        <v>0</v>
      </c>
      <c r="J2201" s="1" t="str">
        <v>Kolkata</v>
      </c>
      <c r="K2201" s="1">
        <v>0</v>
      </c>
      <c r="L2201" s="1"/>
      <c r="M2201" s="1">
        <f t="shared" si="102"/>
        <v>14432</v>
      </c>
      <c r="N2201" s="1">
        <f t="shared" si="103"/>
        <v>14432</v>
      </c>
      <c r="O2201" s="1">
        <f t="shared" si="104"/>
        <v>0</v>
      </c>
    </row>
    <row r="2202" spans="1:15" x14ac:dyDescent="0.25">
      <c r="A2202" s="1" t="str">
        <v>Dharmacon</v>
      </c>
      <c r="B2202" s="1">
        <v>22739.199999999997</v>
      </c>
      <c r="C2202" s="1" t="str">
        <v>O081425IN3312028G</v>
      </c>
      <c r="D2202" s="2">
        <v>45884</v>
      </c>
      <c r="E2202" s="2">
        <v>45891</v>
      </c>
      <c r="F2202" s="1" t="str">
        <v>CTM-1169117</v>
      </c>
      <c r="G2202" s="1">
        <v>1</v>
      </c>
      <c r="H2202" s="1">
        <v>1</v>
      </c>
      <c r="I2202" s="1">
        <v>0</v>
      </c>
      <c r="J2202" s="1" t="str">
        <v>Kalyani</v>
      </c>
      <c r="K2202" s="1">
        <v>0</v>
      </c>
      <c r="L2202" s="1"/>
      <c r="M2202" s="1">
        <f t="shared" si="102"/>
        <v>22739.199999999997</v>
      </c>
      <c r="N2202" s="1">
        <f t="shared" si="103"/>
        <v>22739.199999999997</v>
      </c>
      <c r="O2202" s="1">
        <f t="shared" si="104"/>
        <v>0</v>
      </c>
    </row>
    <row r="2203" spans="1:15" x14ac:dyDescent="0.25">
      <c r="A2203" s="1" t="str">
        <v>Dharmacon</v>
      </c>
      <c r="B2203" s="1">
        <v>32912</v>
      </c>
      <c r="C2203" s="1" t="str">
        <v>O081425IN3312028G</v>
      </c>
      <c r="D2203" s="2">
        <v>45884</v>
      </c>
      <c r="E2203" s="2">
        <v>45891</v>
      </c>
      <c r="F2203" s="1" t="str">
        <v>L-005567-00-0005</v>
      </c>
      <c r="G2203" s="1">
        <v>1</v>
      </c>
      <c r="H2203" s="1">
        <v>1</v>
      </c>
      <c r="I2203" s="1">
        <v>0</v>
      </c>
      <c r="J2203" s="1" t="str">
        <v>Lucknow</v>
      </c>
      <c r="K2203" s="1">
        <v>0</v>
      </c>
      <c r="L2203" s="1"/>
      <c r="M2203" s="1">
        <f t="shared" si="102"/>
        <v>32912</v>
      </c>
      <c r="N2203" s="1">
        <f t="shared" si="103"/>
        <v>32912</v>
      </c>
      <c r="O2203" s="1">
        <f t="shared" si="104"/>
        <v>0</v>
      </c>
    </row>
    <row r="2204" spans="1:15" x14ac:dyDescent="0.25">
      <c r="A2204" s="1" t="str">
        <v>Dharmacon</v>
      </c>
      <c r="B2204" s="1">
        <v>32912</v>
      </c>
      <c r="C2204" s="1" t="str">
        <v>O081425IN3312028G</v>
      </c>
      <c r="D2204" s="2">
        <v>45884</v>
      </c>
      <c r="E2204" s="2">
        <v>45891</v>
      </c>
      <c r="F2204" s="1" t="str">
        <v>L-084857-02-0005</v>
      </c>
      <c r="G2204" s="1">
        <v>1</v>
      </c>
      <c r="H2204" s="1">
        <v>1</v>
      </c>
      <c r="I2204" s="1">
        <v>0</v>
      </c>
      <c r="J2204" s="1" t="str">
        <v>Lucknow</v>
      </c>
      <c r="K2204" s="1">
        <v>0</v>
      </c>
      <c r="L2204" s="1"/>
      <c r="M2204" s="1">
        <f t="shared" si="102"/>
        <v>32912</v>
      </c>
      <c r="N2204" s="1">
        <f t="shared" si="103"/>
        <v>32912</v>
      </c>
      <c r="O2204" s="1">
        <f t="shared" si="104"/>
        <v>0</v>
      </c>
    </row>
    <row r="2205" spans="1:15" x14ac:dyDescent="0.25">
      <c r="A2205" s="1" t="str">
        <v>Dharmacon</v>
      </c>
      <c r="B2205" s="1">
        <v>32912</v>
      </c>
      <c r="C2205" s="1" t="str">
        <v>O081425IN3312028G</v>
      </c>
      <c r="D2205" s="2">
        <v>45884</v>
      </c>
      <c r="E2205" s="2">
        <v>45891</v>
      </c>
      <c r="F2205" s="1" t="str">
        <v>L-043574-00-0005</v>
      </c>
      <c r="G2205" s="1">
        <v>1</v>
      </c>
      <c r="H2205" s="1">
        <v>1</v>
      </c>
      <c r="I2205" s="1">
        <v>0</v>
      </c>
      <c r="J2205" s="1" t="str">
        <v>MOHALI (PUNJAB)</v>
      </c>
      <c r="K2205" s="1">
        <v>0</v>
      </c>
      <c r="L2205" s="1"/>
      <c r="M2205" s="1">
        <f t="shared" si="102"/>
        <v>32912</v>
      </c>
      <c r="N2205" s="1">
        <f t="shared" si="103"/>
        <v>32912</v>
      </c>
      <c r="O2205" s="1">
        <f t="shared" si="104"/>
        <v>0</v>
      </c>
    </row>
    <row r="2206" spans="1:15" x14ac:dyDescent="0.25">
      <c r="A2206" s="1" t="str">
        <v>Dharmacon</v>
      </c>
      <c r="B2206" s="1">
        <v>32912</v>
      </c>
      <c r="C2206" s="1" t="str">
        <v>O081425IN3312028G</v>
      </c>
      <c r="D2206" s="2">
        <v>45884</v>
      </c>
      <c r="E2206" s="2">
        <v>45891</v>
      </c>
      <c r="F2206" s="1" t="str">
        <v>L-056597-01-0005</v>
      </c>
      <c r="G2206" s="1">
        <v>1</v>
      </c>
      <c r="H2206" s="1">
        <v>1</v>
      </c>
      <c r="I2206" s="1">
        <v>0</v>
      </c>
      <c r="J2206" s="1" t="str">
        <v>MOHALI (PUNJAB)</v>
      </c>
      <c r="K2206" s="1">
        <v>0</v>
      </c>
      <c r="L2206" s="1"/>
      <c r="M2206" s="1">
        <f t="shared" si="102"/>
        <v>32912</v>
      </c>
      <c r="N2206" s="1">
        <f t="shared" si="103"/>
        <v>32912</v>
      </c>
      <c r="O2206" s="1">
        <f t="shared" si="104"/>
        <v>0</v>
      </c>
    </row>
    <row r="2207" spans="1:15" x14ac:dyDescent="0.25">
      <c r="A2207" s="1" t="str">
        <v>Dharmacon</v>
      </c>
      <c r="B2207" s="1">
        <v>32912</v>
      </c>
      <c r="C2207" s="1" t="str">
        <v>O081425IN3312028G</v>
      </c>
      <c r="D2207" s="2">
        <v>45884</v>
      </c>
      <c r="E2207" s="2">
        <v>45891</v>
      </c>
      <c r="F2207" s="1" t="str">
        <v>L-042268-01-0005</v>
      </c>
      <c r="G2207" s="1">
        <v>1</v>
      </c>
      <c r="H2207" s="1">
        <v>1</v>
      </c>
      <c r="I2207" s="1">
        <v>0</v>
      </c>
      <c r="J2207" s="1" t="str">
        <v>MOHALI (PUNJAB)</v>
      </c>
      <c r="K2207" s="1">
        <v>0</v>
      </c>
      <c r="L2207" s="1"/>
      <c r="M2207" s="1">
        <f t="shared" si="102"/>
        <v>32912</v>
      </c>
      <c r="N2207" s="1">
        <f t="shared" si="103"/>
        <v>32912</v>
      </c>
      <c r="O2207" s="1">
        <f t="shared" si="104"/>
        <v>0</v>
      </c>
    </row>
    <row r="2208" spans="1:15" x14ac:dyDescent="0.25">
      <c r="A2208" s="1" t="str">
        <v>Dharmacon</v>
      </c>
      <c r="B2208" s="1">
        <v>19006.239999999998</v>
      </c>
      <c r="C2208" s="1" t="str">
        <v>O081425IN3312028G</v>
      </c>
      <c r="D2208" s="2">
        <v>45884</v>
      </c>
      <c r="E2208" s="2">
        <v>45891</v>
      </c>
      <c r="F2208" s="1" t="str">
        <v>CTM-1172669</v>
      </c>
      <c r="G2208" s="1">
        <v>1</v>
      </c>
      <c r="H2208" s="1">
        <v>1</v>
      </c>
      <c r="I2208" s="1">
        <v>0</v>
      </c>
      <c r="J2208" s="1" t="str">
        <v>Pune</v>
      </c>
      <c r="K2208" s="1">
        <v>0</v>
      </c>
      <c r="L2208" s="1"/>
      <c r="M2208" s="1">
        <f t="shared" si="102"/>
        <v>19006.239999999998</v>
      </c>
      <c r="N2208" s="1">
        <f t="shared" si="103"/>
        <v>19006.239999999998</v>
      </c>
      <c r="O2208" s="1">
        <f t="shared" si="104"/>
        <v>0</v>
      </c>
    </row>
    <row r="2209" spans="1:15" x14ac:dyDescent="0.25">
      <c r="A2209" s="1" t="str">
        <v>Dharmacon</v>
      </c>
      <c r="B2209" s="1">
        <v>19006.239999999998</v>
      </c>
      <c r="C2209" s="1" t="str">
        <v>O081425IN3312028G</v>
      </c>
      <c r="D2209" s="2">
        <v>45884</v>
      </c>
      <c r="E2209" s="2">
        <v>45891</v>
      </c>
      <c r="F2209" s="1" t="str">
        <v>CTM-1172670</v>
      </c>
      <c r="G2209" s="1">
        <v>1</v>
      </c>
      <c r="H2209" s="1">
        <v>1</v>
      </c>
      <c r="I2209" s="1">
        <v>0</v>
      </c>
      <c r="J2209" s="1" t="str">
        <v>Pune</v>
      </c>
      <c r="K2209" s="1">
        <v>0</v>
      </c>
      <c r="L2209" s="1"/>
      <c r="M2209" s="1">
        <f t="shared" si="102"/>
        <v>19006.239999999998</v>
      </c>
      <c r="N2209" s="1">
        <f t="shared" si="103"/>
        <v>19006.239999999998</v>
      </c>
      <c r="O2209" s="1">
        <f t="shared" si="104"/>
        <v>0</v>
      </c>
    </row>
    <row r="2210" spans="1:15" x14ac:dyDescent="0.25">
      <c r="A2210" s="1" t="str">
        <v>Dharmacon</v>
      </c>
      <c r="B2210" s="1">
        <v>29593.52</v>
      </c>
      <c r="C2210" s="1" t="str">
        <v>O081425IN3312028G</v>
      </c>
      <c r="D2210" s="2">
        <v>45884</v>
      </c>
      <c r="E2210" s="2">
        <v>45891</v>
      </c>
      <c r="F2210" s="1" t="str">
        <v>CTM-1172671</v>
      </c>
      <c r="G2210" s="1">
        <v>1</v>
      </c>
      <c r="H2210" s="1">
        <v>1</v>
      </c>
      <c r="I2210" s="1">
        <v>0</v>
      </c>
      <c r="J2210" s="1" t="str">
        <v>Banglore</v>
      </c>
      <c r="K2210" s="1">
        <v>0</v>
      </c>
      <c r="L2210" s="1"/>
      <c r="M2210" s="1">
        <f t="shared" si="102"/>
        <v>29593.52</v>
      </c>
      <c r="N2210" s="1">
        <f t="shared" si="103"/>
        <v>29593.52</v>
      </c>
      <c r="O2210" s="1">
        <f t="shared" si="104"/>
        <v>0</v>
      </c>
    </row>
    <row r="2211" spans="1:15" x14ac:dyDescent="0.25">
      <c r="A2211" s="1" t="str">
        <v>Dharmacon</v>
      </c>
      <c r="B2211" s="1">
        <v>28776.879999999997</v>
      </c>
      <c r="C2211" s="1" t="str">
        <v>O081425IN3312028G</v>
      </c>
      <c r="D2211" s="2">
        <v>45884</v>
      </c>
      <c r="E2211" s="2">
        <v>45891</v>
      </c>
      <c r="F2211" s="1" t="str">
        <v>CTM-1172672</v>
      </c>
      <c r="G2211" s="1">
        <v>1</v>
      </c>
      <c r="H2211" s="1">
        <v>1</v>
      </c>
      <c r="I2211" s="1">
        <v>0</v>
      </c>
      <c r="J2211" s="1" t="str">
        <v>Banglore</v>
      </c>
      <c r="K2211" s="1">
        <v>0</v>
      </c>
      <c r="L2211" s="1"/>
      <c r="M2211" s="1">
        <f t="shared" si="102"/>
        <v>28776.879999999997</v>
      </c>
      <c r="N2211" s="1">
        <f t="shared" si="103"/>
        <v>28776.879999999997</v>
      </c>
      <c r="O2211" s="1">
        <f t="shared" si="104"/>
        <v>0</v>
      </c>
    </row>
    <row r="2212" spans="1:15" x14ac:dyDescent="0.25">
      <c r="A2212" s="1" t="str">
        <v>Dharmacon</v>
      </c>
      <c r="B2212" s="1">
        <v>32912</v>
      </c>
      <c r="C2212" s="1" t="str">
        <v>O081425IN3312028G</v>
      </c>
      <c r="D2212" s="2">
        <v>45884</v>
      </c>
      <c r="E2212" s="2">
        <v>45891</v>
      </c>
      <c r="F2212" s="1" t="str">
        <v>L-005464-00-0005</v>
      </c>
      <c r="G2212" s="1">
        <v>1</v>
      </c>
      <c r="H2212" s="1">
        <v>1</v>
      </c>
      <c r="I2212" s="1">
        <v>0</v>
      </c>
      <c r="J2212" s="1" t="str">
        <v>Banglore</v>
      </c>
      <c r="K2212" s="1">
        <v>0</v>
      </c>
      <c r="L2212" s="1"/>
      <c r="M2212" s="1">
        <f t="shared" si="102"/>
        <v>32912</v>
      </c>
      <c r="N2212" s="1">
        <f t="shared" si="103"/>
        <v>32912</v>
      </c>
      <c r="O2212" s="1">
        <f t="shared" si="104"/>
        <v>0</v>
      </c>
    </row>
    <row r="2213" spans="1:15" x14ac:dyDescent="0.25">
      <c r="A2213" s="1" t="str">
        <v>Dharmacon</v>
      </c>
      <c r="B2213" s="1">
        <v>32912</v>
      </c>
      <c r="C2213" s="1" t="str">
        <v>O081425IN3312028G</v>
      </c>
      <c r="D2213" s="2">
        <v>45884</v>
      </c>
      <c r="E2213" s="2">
        <v>45891</v>
      </c>
      <c r="F2213" s="1" t="str">
        <v>L-010854-00-0005</v>
      </c>
      <c r="G2213" s="1">
        <v>1</v>
      </c>
      <c r="H2213" s="1">
        <v>1</v>
      </c>
      <c r="I2213" s="1">
        <v>0</v>
      </c>
      <c r="J2213" s="1" t="str">
        <v>Manesar</v>
      </c>
      <c r="K2213" s="1">
        <v>0</v>
      </c>
      <c r="L2213" s="1"/>
      <c r="M2213" s="1">
        <f t="shared" si="102"/>
        <v>32912</v>
      </c>
      <c r="N2213" s="1">
        <f t="shared" si="103"/>
        <v>32912</v>
      </c>
      <c r="O2213" s="1">
        <f t="shared" si="104"/>
        <v>0</v>
      </c>
    </row>
    <row r="2214" spans="1:15" x14ac:dyDescent="0.25">
      <c r="A2214" s="1" t="str">
        <v>Dharmacon</v>
      </c>
      <c r="B2214" s="1">
        <v>31768</v>
      </c>
      <c r="C2214" s="1" t="str">
        <v>O081425IN3312028G</v>
      </c>
      <c r="D2214" s="2">
        <v>45884</v>
      </c>
      <c r="E2214" s="2">
        <v>45891</v>
      </c>
      <c r="F2214" s="1" t="str">
        <v>RMM4532-EG71774</v>
      </c>
      <c r="G2214" s="1">
        <v>1</v>
      </c>
      <c r="H2214" s="1">
        <v>1</v>
      </c>
      <c r="I2214" s="1">
        <v>0</v>
      </c>
      <c r="J2214" s="1" t="str">
        <v>Manesar</v>
      </c>
      <c r="K2214" s="1">
        <v>0</v>
      </c>
      <c r="L2214" s="1"/>
      <c r="M2214" s="1">
        <f t="shared" si="102"/>
        <v>31768</v>
      </c>
      <c r="N2214" s="1">
        <f t="shared" si="103"/>
        <v>31768</v>
      </c>
      <c r="O2214" s="1">
        <f t="shared" si="104"/>
        <v>0</v>
      </c>
    </row>
    <row r="2215" spans="1:15" x14ac:dyDescent="0.25">
      <c r="A2215" s="1" t="str">
        <v>Intron</v>
      </c>
      <c r="B2215" s="1">
        <v>1760</v>
      </c>
      <c r="C2215" s="1" t="str">
        <v>int-250811-11</v>
      </c>
      <c r="D2215" s="2">
        <v>45880</v>
      </c>
      <c r="E2215" s="2">
        <v>45891</v>
      </c>
      <c r="F2215" s="1">
        <v>25021.5</v>
      </c>
      <c r="G2215" s="1">
        <v>60</v>
      </c>
      <c r="H2215" s="1">
        <v>60</v>
      </c>
      <c r="I2215" s="1">
        <v>0</v>
      </c>
      <c r="J2215" s="1" t="str">
        <v>Delhi</v>
      </c>
      <c r="K2215" s="1">
        <v>0</v>
      </c>
      <c r="L2215" s="1"/>
      <c r="M2215" s="1">
        <f t="shared" si="102"/>
        <v>105600</v>
      </c>
      <c r="N2215" s="1">
        <f t="shared" si="103"/>
        <v>105600</v>
      </c>
      <c r="O2215" s="1">
        <f t="shared" si="104"/>
        <v>0</v>
      </c>
    </row>
    <row r="2216" spans="1:15" x14ac:dyDescent="0.25">
      <c r="A2216" s="1" t="str">
        <v>Intron</v>
      </c>
      <c r="B2216" s="1">
        <v>1760</v>
      </c>
      <c r="C2216" s="1" t="str">
        <v>int-250811-11</v>
      </c>
      <c r="D2216" s="2">
        <v>45880</v>
      </c>
      <c r="E2216" s="2">
        <v>45891</v>
      </c>
      <c r="F2216" s="1">
        <v>25021.5</v>
      </c>
      <c r="G2216" s="1">
        <v>10</v>
      </c>
      <c r="H2216" s="1">
        <v>0</v>
      </c>
      <c r="I2216" s="1">
        <v>10</v>
      </c>
      <c r="J2216" s="1" t="str">
        <v>STOCK</v>
      </c>
      <c r="K2216" s="1" t="str">
        <v>Stock</v>
      </c>
      <c r="L2216" s="1"/>
      <c r="M2216" s="1">
        <f t="shared" si="102"/>
        <v>17600</v>
      </c>
      <c r="N2216" s="1">
        <f t="shared" si="103"/>
        <v>0</v>
      </c>
      <c r="O2216" s="1">
        <f t="shared" si="104"/>
        <v>17600</v>
      </c>
    </row>
    <row r="2217" spans="1:15" x14ac:dyDescent="0.25">
      <c r="A2217" s="1" t="str">
        <v>Intron</v>
      </c>
      <c r="B2217" s="1">
        <v>8.8000000000000007</v>
      </c>
      <c r="C2217" s="1" t="str">
        <v>int-250811-11</v>
      </c>
      <c r="D2217" s="2">
        <v>45880</v>
      </c>
      <c r="E2217" s="2">
        <v>45891</v>
      </c>
      <c r="F2217" s="1">
        <v>25021.5</v>
      </c>
      <c r="G2217" s="1">
        <v>7</v>
      </c>
      <c r="H2217" s="1">
        <v>0</v>
      </c>
      <c r="I2217" s="1">
        <v>7</v>
      </c>
      <c r="J2217" s="1" t="str">
        <v>STOCK</v>
      </c>
      <c r="K2217" s="1" t="str">
        <v>Stock</v>
      </c>
      <c r="L2217" s="1"/>
      <c r="M2217" s="1">
        <f t="shared" si="102"/>
        <v>61.600000000000009</v>
      </c>
      <c r="N2217" s="1">
        <f t="shared" si="103"/>
        <v>0</v>
      </c>
      <c r="O2217" s="1">
        <f t="shared" si="104"/>
        <v>61.600000000000009</v>
      </c>
    </row>
    <row r="2218" spans="1:15" x14ac:dyDescent="0.25">
      <c r="A2218" s="1" t="str">
        <v>Genexis Biotech</v>
      </c>
      <c r="B2218" s="1">
        <v>0</v>
      </c>
      <c r="C2218" s="1" t="str">
        <v>Invoice Not Available</v>
      </c>
      <c r="D2218" s="2" t="str">
        <v>n/a</v>
      </c>
      <c r="E2218" s="2">
        <v>45892</v>
      </c>
      <c r="F2218" s="1" t="str">
        <v>LSM 1077</v>
      </c>
      <c r="G2218" s="1">
        <v>3</v>
      </c>
      <c r="H2218" s="1">
        <v>0</v>
      </c>
      <c r="I2218" s="1">
        <v>3</v>
      </c>
      <c r="J2218" s="1" t="str">
        <v>STOCK</v>
      </c>
      <c r="K2218" s="1" t="str">
        <v>Stock</v>
      </c>
      <c r="L2218" s="1"/>
      <c r="M2218" s="1">
        <f t="shared" si="102"/>
        <v>0</v>
      </c>
      <c r="N2218" s="1">
        <f t="shared" si="103"/>
        <v>0</v>
      </c>
      <c r="O2218" s="1">
        <f t="shared" si="104"/>
        <v>0</v>
      </c>
    </row>
    <row r="2219" spans="1:15" x14ac:dyDescent="0.25">
      <c r="A2219" s="1" t="str">
        <v>Mp Bio</v>
      </c>
      <c r="B2219" s="1">
        <v>1577.8</v>
      </c>
      <c r="C2219" s="1" t="str">
        <v>MP/LS/25-26/1109</v>
      </c>
      <c r="D2219" s="2">
        <v>45889</v>
      </c>
      <c r="E2219" s="2">
        <v>45892</v>
      </c>
      <c r="F2219" s="1">
        <v>102797</v>
      </c>
      <c r="G2219" s="1">
        <v>1</v>
      </c>
      <c r="H2219" s="1">
        <v>1</v>
      </c>
      <c r="I2219" s="1">
        <v>0</v>
      </c>
      <c r="J2219" s="1" t="str">
        <v>Delhi</v>
      </c>
      <c r="K2219" s="1">
        <v>0</v>
      </c>
      <c r="L2219" s="1"/>
      <c r="M2219" s="1">
        <f t="shared" si="102"/>
        <v>1577.8</v>
      </c>
      <c r="N2219" s="1">
        <f t="shared" si="103"/>
        <v>1577.8</v>
      </c>
      <c r="O2219" s="1">
        <f t="shared" si="104"/>
        <v>0</v>
      </c>
    </row>
    <row r="2220" spans="1:15" x14ac:dyDescent="0.25">
      <c r="A2220" s="1" t="str">
        <v>Mp Bio</v>
      </c>
      <c r="B2220" s="1">
        <v>6268.5</v>
      </c>
      <c r="C2220" s="1" t="str">
        <v>MP/LS/25-26/1109</v>
      </c>
      <c r="D2220" s="2">
        <v>45889</v>
      </c>
      <c r="E2220" s="2">
        <v>45892</v>
      </c>
      <c r="F2220" s="1">
        <v>152624</v>
      </c>
      <c r="G2220" s="1">
        <v>1</v>
      </c>
      <c r="H2220" s="1">
        <v>0</v>
      </c>
      <c r="I2220" s="1">
        <v>1</v>
      </c>
      <c r="J2220" s="1" t="str">
        <v>STOCK</v>
      </c>
      <c r="K2220" s="1" t="str">
        <v>Stock</v>
      </c>
      <c r="L2220" s="1"/>
      <c r="M2220" s="1">
        <f t="shared" si="102"/>
        <v>6268.5</v>
      </c>
      <c r="N2220" s="1">
        <f t="shared" si="103"/>
        <v>0</v>
      </c>
      <c r="O2220" s="1">
        <f t="shared" si="104"/>
        <v>6268.5</v>
      </c>
    </row>
    <row r="2221" spans="1:15" x14ac:dyDescent="0.25">
      <c r="A2221" s="1" t="str">
        <v>bethyl</v>
      </c>
      <c r="B2221" s="1">
        <v>8377.6</v>
      </c>
      <c r="C2221" s="1">
        <v>90231174</v>
      </c>
      <c r="D2221" s="2">
        <v>45891</v>
      </c>
      <c r="E2221" s="2">
        <v>45894</v>
      </c>
      <c r="F2221" s="1" t="str">
        <v>A190-122A</v>
      </c>
      <c r="G2221" s="1">
        <v>1</v>
      </c>
      <c r="H2221" s="1">
        <v>1</v>
      </c>
      <c r="I2221" s="1">
        <v>0</v>
      </c>
      <c r="J2221" s="1" t="str">
        <v>Kolkata</v>
      </c>
      <c r="K2221" s="1">
        <v>0</v>
      </c>
      <c r="L2221" s="1"/>
      <c r="M2221" s="1">
        <f t="shared" si="102"/>
        <v>8377.6</v>
      </c>
      <c r="N2221" s="1">
        <f t="shared" si="103"/>
        <v>8377.6</v>
      </c>
      <c r="O2221" s="1">
        <f t="shared" si="104"/>
        <v>0</v>
      </c>
    </row>
    <row r="2222" spans="1:15" x14ac:dyDescent="0.25">
      <c r="A2222" s="1" t="str">
        <v>bethyl</v>
      </c>
      <c r="B2222" s="1">
        <v>28582.400000000001</v>
      </c>
      <c r="C2222" s="1">
        <v>90231174</v>
      </c>
      <c r="D2222" s="2">
        <v>45891</v>
      </c>
      <c r="E2222" s="2">
        <v>45894</v>
      </c>
      <c r="F2222" s="1" t="str">
        <v>A303-936A</v>
      </c>
      <c r="G2222" s="1">
        <v>1</v>
      </c>
      <c r="H2222" s="1">
        <v>1</v>
      </c>
      <c r="I2222" s="1">
        <v>0</v>
      </c>
      <c r="J2222" s="1" t="str">
        <v>Mumbai</v>
      </c>
      <c r="K2222" s="1">
        <v>0</v>
      </c>
      <c r="L2222" s="1"/>
      <c r="M2222" s="1">
        <f t="shared" si="102"/>
        <v>28582.400000000001</v>
      </c>
      <c r="N2222" s="1">
        <f t="shared" si="103"/>
        <v>28582.400000000001</v>
      </c>
      <c r="O2222" s="1">
        <f t="shared" si="104"/>
        <v>0</v>
      </c>
    </row>
    <row r="2223" spans="1:15" x14ac:dyDescent="0.25">
      <c r="A2223" s="1" t="str">
        <v>bethyl</v>
      </c>
      <c r="B2223" s="1">
        <v>7823.2000000000007</v>
      </c>
      <c r="C2223" s="1">
        <v>90231174</v>
      </c>
      <c r="D2223" s="2">
        <v>45891</v>
      </c>
      <c r="E2223" s="2">
        <v>45894</v>
      </c>
      <c r="F2223" s="1" t="str">
        <v>A100-105P</v>
      </c>
      <c r="G2223" s="1">
        <v>1</v>
      </c>
      <c r="H2223" s="1">
        <v>1</v>
      </c>
      <c r="I2223" s="1">
        <v>0</v>
      </c>
      <c r="J2223" s="1" t="str">
        <v xml:space="preserve">Bareilly </v>
      </c>
      <c r="K2223" s="1">
        <v>0</v>
      </c>
      <c r="L2223" s="1"/>
      <c r="M2223" s="1">
        <f t="shared" si="102"/>
        <v>7823.2000000000007</v>
      </c>
      <c r="N2223" s="1">
        <f t="shared" si="103"/>
        <v>7823.2000000000007</v>
      </c>
      <c r="O2223" s="1">
        <f t="shared" si="104"/>
        <v>0</v>
      </c>
    </row>
    <row r="2224" spans="1:15" x14ac:dyDescent="0.25">
      <c r="A2224" s="1" t="str">
        <v>bethyl</v>
      </c>
      <c r="B2224" s="1">
        <v>10225.6</v>
      </c>
      <c r="C2224" s="1">
        <v>90231174</v>
      </c>
      <c r="D2224" s="2">
        <v>45891</v>
      </c>
      <c r="E2224" s="2">
        <v>45894</v>
      </c>
      <c r="F2224" s="1" t="str">
        <v>A100-117P</v>
      </c>
      <c r="G2224" s="1">
        <v>1</v>
      </c>
      <c r="H2224" s="1">
        <v>1</v>
      </c>
      <c r="I2224" s="1">
        <v>0</v>
      </c>
      <c r="J2224" s="1" t="str">
        <v xml:space="preserve">Bareilly </v>
      </c>
      <c r="K2224" s="1">
        <v>0</v>
      </c>
      <c r="L2224" s="1"/>
      <c r="M2224" s="1">
        <f t="shared" si="102"/>
        <v>10225.6</v>
      </c>
      <c r="N2224" s="1">
        <f t="shared" si="103"/>
        <v>10225.6</v>
      </c>
      <c r="O2224" s="1">
        <f t="shared" si="104"/>
        <v>0</v>
      </c>
    </row>
    <row r="2225" spans="1:15" x14ac:dyDescent="0.25">
      <c r="A2225" s="1" t="str">
        <v>BioXcell</v>
      </c>
      <c r="B2225" s="1">
        <v>33264</v>
      </c>
      <c r="C2225" s="1">
        <v>177846</v>
      </c>
      <c r="D2225" s="2">
        <v>45891</v>
      </c>
      <c r="E2225" s="2">
        <v>45894</v>
      </c>
      <c r="F2225" s="1" t="str">
        <v>BE0095</v>
      </c>
      <c r="G2225" s="1">
        <v>1</v>
      </c>
      <c r="H2225" s="1">
        <v>1</v>
      </c>
      <c r="I2225" s="1">
        <v>0</v>
      </c>
      <c r="J2225" s="1" t="str">
        <v>Banglore</v>
      </c>
      <c r="K2225" s="1">
        <v>0</v>
      </c>
      <c r="L2225" s="1"/>
      <c r="M2225" s="1">
        <f t="shared" si="102"/>
        <v>33264</v>
      </c>
      <c r="N2225" s="1">
        <f t="shared" si="103"/>
        <v>33264</v>
      </c>
      <c r="O2225" s="1">
        <f t="shared" si="104"/>
        <v>0</v>
      </c>
    </row>
    <row r="2226" spans="1:15" x14ac:dyDescent="0.25">
      <c r="A2226" s="1" t="str">
        <v>MyBioSource</v>
      </c>
      <c r="B2226" s="1">
        <v>44132</v>
      </c>
      <c r="C2226" s="1">
        <v>921468</v>
      </c>
      <c r="D2226" s="2">
        <v>45891</v>
      </c>
      <c r="E2226" s="2">
        <v>45894</v>
      </c>
      <c r="F2226" s="1" t="str">
        <v>MBS35586</v>
      </c>
      <c r="G2226" s="1">
        <v>1</v>
      </c>
      <c r="H2226" s="1">
        <v>1</v>
      </c>
      <c r="I2226" s="1">
        <v>0</v>
      </c>
      <c r="J2226" s="1" t="str">
        <v>Lucknow</v>
      </c>
      <c r="K2226" s="1">
        <v>0</v>
      </c>
      <c r="L2226" s="1"/>
      <c r="M2226" s="1">
        <f t="shared" si="102"/>
        <v>44132</v>
      </c>
      <c r="N2226" s="1">
        <f t="shared" si="103"/>
        <v>44132</v>
      </c>
      <c r="O2226" s="1">
        <f t="shared" si="104"/>
        <v>0</v>
      </c>
    </row>
    <row r="2227" spans="1:15" x14ac:dyDescent="0.25">
      <c r="A2227" s="1" t="str">
        <v>Genei Lab</v>
      </c>
      <c r="B2227" s="1">
        <v>9030.4</v>
      </c>
      <c r="C2227" s="1" t="str">
        <v>2025-26/969MFG</v>
      </c>
      <c r="D2227" s="2">
        <v>45891</v>
      </c>
      <c r="E2227" s="2">
        <v>45896</v>
      </c>
      <c r="F2227" s="1" t="str">
        <v>0602100031730</v>
      </c>
      <c r="G2227" s="1">
        <v>1</v>
      </c>
      <c r="H2227" s="1">
        <v>0</v>
      </c>
      <c r="I2227" s="1">
        <v>1</v>
      </c>
      <c r="J2227" s="1" t="str">
        <v>STOCK</v>
      </c>
      <c r="K2227" s="1" t="str">
        <v>Stock</v>
      </c>
      <c r="L2227" s="1"/>
      <c r="M2227" s="1">
        <f t="shared" si="102"/>
        <v>9030.4</v>
      </c>
      <c r="N2227" s="1">
        <f t="shared" si="103"/>
        <v>0</v>
      </c>
      <c r="O2227" s="1">
        <f t="shared" si="104"/>
        <v>9030.4</v>
      </c>
    </row>
    <row r="2228" spans="1:15" x14ac:dyDescent="0.25">
      <c r="A2228" s="1" t="str">
        <v>Hansa Biomed</v>
      </c>
      <c r="B2228" s="1">
        <v>13728</v>
      </c>
      <c r="C2228" s="1" t="str">
        <v>25-3391</v>
      </c>
      <c r="D2228" s="2">
        <v>45888</v>
      </c>
      <c r="E2228" s="2">
        <v>45896</v>
      </c>
      <c r="F2228" s="1" t="str">
        <v>HBM-TFF-EVS-S</v>
      </c>
      <c r="G2228" s="1">
        <v>1</v>
      </c>
      <c r="H2228" s="1">
        <v>1</v>
      </c>
      <c r="I2228" s="1">
        <v>0</v>
      </c>
      <c r="J2228" s="1" t="str">
        <v>Pune</v>
      </c>
      <c r="K2228" s="1">
        <v>0</v>
      </c>
      <c r="L2228" s="1"/>
      <c r="M2228" s="1">
        <f t="shared" si="102"/>
        <v>13728</v>
      </c>
      <c r="N2228" s="1">
        <f t="shared" si="103"/>
        <v>13728</v>
      </c>
      <c r="O2228" s="1">
        <f t="shared" si="104"/>
        <v>0</v>
      </c>
    </row>
    <row r="2229" spans="1:15" x14ac:dyDescent="0.25">
      <c r="A2229" s="1" t="str">
        <v>Hansa Biomed</v>
      </c>
      <c r="B2229" s="1">
        <v>0</v>
      </c>
      <c r="C2229" s="1" t="str">
        <v>25-3391</v>
      </c>
      <c r="D2229" s="2">
        <v>45888</v>
      </c>
      <c r="E2229" s="2">
        <v>45896</v>
      </c>
      <c r="F2229" s="1" t="str">
        <v>HBM-EXP-B2.5</v>
      </c>
      <c r="G2229" s="1">
        <v>5</v>
      </c>
      <c r="H2229" s="1">
        <v>0</v>
      </c>
      <c r="I2229" s="1">
        <v>5</v>
      </c>
      <c r="J2229" s="1" t="str">
        <v>delhi</v>
      </c>
      <c r="K2229" s="1" t="str">
        <v>Priyanka Madam</v>
      </c>
      <c r="L2229" s="1"/>
      <c r="M2229" s="1">
        <f t="shared" si="102"/>
        <v>0</v>
      </c>
      <c r="N2229" s="1">
        <f t="shared" si="103"/>
        <v>0</v>
      </c>
      <c r="O2229" s="1">
        <f t="shared" si="104"/>
        <v>0</v>
      </c>
    </row>
    <row r="2230" spans="1:15" x14ac:dyDescent="0.25">
      <c r="A2230" s="1" t="str">
        <v>BioLegend</v>
      </c>
      <c r="B2230" s="1">
        <v>12865.599999999999</v>
      </c>
      <c r="C2230" s="1" t="str">
        <v>EED118440</v>
      </c>
      <c r="D2230" s="2">
        <v>45891</v>
      </c>
      <c r="E2230" s="2">
        <v>45897</v>
      </c>
      <c r="F2230" s="1">
        <v>100422</v>
      </c>
      <c r="G2230" s="1">
        <v>2</v>
      </c>
      <c r="H2230" s="1">
        <v>2</v>
      </c>
      <c r="I2230" s="1">
        <v>0</v>
      </c>
      <c r="J2230" s="1" t="str">
        <v>Delhi</v>
      </c>
      <c r="K2230" s="1">
        <v>0</v>
      </c>
      <c r="L2230" s="1"/>
      <c r="M2230" s="1">
        <f t="shared" si="102"/>
        <v>25731.199999999997</v>
      </c>
      <c r="N2230" s="1">
        <f t="shared" si="103"/>
        <v>25731.199999999997</v>
      </c>
      <c r="O2230" s="1">
        <f t="shared" si="104"/>
        <v>0</v>
      </c>
    </row>
    <row r="2231" spans="1:15" x14ac:dyDescent="0.25">
      <c r="A2231" s="1" t="str">
        <v>BioLegend</v>
      </c>
      <c r="B2231" s="1">
        <v>7268.7999999999993</v>
      </c>
      <c r="C2231" s="1" t="str">
        <v>EED118440</v>
      </c>
      <c r="D2231" s="2">
        <v>45891</v>
      </c>
      <c r="E2231" s="2">
        <v>45897</v>
      </c>
      <c r="F2231" s="1">
        <v>100433</v>
      </c>
      <c r="G2231" s="1">
        <v>2</v>
      </c>
      <c r="H2231" s="1">
        <v>2</v>
      </c>
      <c r="I2231" s="1">
        <v>0</v>
      </c>
      <c r="J2231" s="1" t="str">
        <v>MOHALI (PUNJAB)</v>
      </c>
      <c r="K2231" s="1">
        <v>0</v>
      </c>
      <c r="L2231" s="1"/>
      <c r="M2231" s="1">
        <f t="shared" si="102"/>
        <v>14537.599999999999</v>
      </c>
      <c r="N2231" s="1">
        <f t="shared" si="103"/>
        <v>14537.599999999999</v>
      </c>
      <c r="O2231" s="1">
        <f t="shared" si="104"/>
        <v>0</v>
      </c>
    </row>
    <row r="2232" spans="1:15" x14ac:dyDescent="0.25">
      <c r="A2232" s="1" t="str">
        <v>BioLegend</v>
      </c>
      <c r="B2232" s="1">
        <v>12196.8</v>
      </c>
      <c r="C2232" s="1" t="str">
        <v>EED118440</v>
      </c>
      <c r="D2232" s="2">
        <v>45891</v>
      </c>
      <c r="E2232" s="2">
        <v>45897</v>
      </c>
      <c r="F2232" s="1">
        <v>100526</v>
      </c>
      <c r="G2232" s="1">
        <v>1</v>
      </c>
      <c r="H2232" s="1">
        <v>1</v>
      </c>
      <c r="I2232" s="1">
        <v>0</v>
      </c>
      <c r="J2232" s="1" t="str">
        <v>Banglore</v>
      </c>
      <c r="K2232" s="1">
        <v>0</v>
      </c>
      <c r="L2232" s="1"/>
      <c r="M2232" s="1">
        <f t="shared" si="102"/>
        <v>12196.8</v>
      </c>
      <c r="N2232" s="1">
        <f t="shared" si="103"/>
        <v>12196.8</v>
      </c>
      <c r="O2232" s="1">
        <f t="shared" si="104"/>
        <v>0</v>
      </c>
    </row>
    <row r="2233" spans="1:15" x14ac:dyDescent="0.25">
      <c r="A2233" s="1" t="str">
        <v>BioLegend</v>
      </c>
      <c r="B2233" s="1">
        <v>5924.16</v>
      </c>
      <c r="C2233" s="1" t="str">
        <v>EED118440</v>
      </c>
      <c r="D2233" s="2">
        <v>45891</v>
      </c>
      <c r="E2233" s="2">
        <v>45897</v>
      </c>
      <c r="F2233" s="1">
        <v>100706</v>
      </c>
      <c r="G2233" s="1">
        <v>1</v>
      </c>
      <c r="H2233" s="1">
        <v>1</v>
      </c>
      <c r="I2233" s="1">
        <v>0</v>
      </c>
      <c r="J2233" s="1" t="str">
        <v>Delhi</v>
      </c>
      <c r="K2233" s="1">
        <v>0</v>
      </c>
      <c r="L2233" s="1"/>
      <c r="M2233" s="1">
        <f t="shared" si="102"/>
        <v>5924.16</v>
      </c>
      <c r="N2233" s="1">
        <f t="shared" si="103"/>
        <v>5924.16</v>
      </c>
      <c r="O2233" s="1">
        <f t="shared" si="104"/>
        <v>0</v>
      </c>
    </row>
    <row r="2234" spans="1:15" x14ac:dyDescent="0.25">
      <c r="A2234" s="1" t="str">
        <v>BioLegend</v>
      </c>
      <c r="B2234" s="1">
        <v>5359.2</v>
      </c>
      <c r="C2234" s="1" t="str">
        <v>EED118440</v>
      </c>
      <c r="D2234" s="2">
        <v>45891</v>
      </c>
      <c r="E2234" s="2">
        <v>45897</v>
      </c>
      <c r="F2234" s="1">
        <v>100733</v>
      </c>
      <c r="G2234" s="1">
        <v>2</v>
      </c>
      <c r="H2234" s="1">
        <v>2</v>
      </c>
      <c r="I2234" s="1">
        <v>0</v>
      </c>
      <c r="J2234" s="1" t="str">
        <v>MOHALI (PUNJAB)</v>
      </c>
      <c r="K2234" s="1">
        <v>0</v>
      </c>
      <c r="L2234" s="1"/>
      <c r="M2234" s="1">
        <f t="shared" si="102"/>
        <v>10718.4</v>
      </c>
      <c r="N2234" s="1">
        <f t="shared" si="103"/>
        <v>10718.4</v>
      </c>
      <c r="O2234" s="1">
        <f t="shared" si="104"/>
        <v>0</v>
      </c>
    </row>
    <row r="2235" spans="1:15" x14ac:dyDescent="0.25">
      <c r="A2235" s="1" t="str">
        <v>BioLegend</v>
      </c>
      <c r="B2235" s="1">
        <v>12925.439999999999</v>
      </c>
      <c r="C2235" s="1" t="str">
        <v>EED118440</v>
      </c>
      <c r="D2235" s="2">
        <v>45891</v>
      </c>
      <c r="E2235" s="2">
        <v>45897</v>
      </c>
      <c r="F2235" s="1">
        <v>101226</v>
      </c>
      <c r="G2235" s="1">
        <v>2</v>
      </c>
      <c r="H2235" s="1">
        <v>2</v>
      </c>
      <c r="I2235" s="1">
        <v>0</v>
      </c>
      <c r="J2235" s="1" t="str">
        <v>Delhi</v>
      </c>
      <c r="K2235" s="1">
        <v>0</v>
      </c>
      <c r="L2235" s="1"/>
      <c r="M2235" s="1">
        <f t="shared" si="102"/>
        <v>25850.879999999997</v>
      </c>
      <c r="N2235" s="1">
        <f t="shared" si="103"/>
        <v>25850.879999999997</v>
      </c>
      <c r="O2235" s="1">
        <f t="shared" si="104"/>
        <v>0</v>
      </c>
    </row>
    <row r="2236" spans="1:15" x14ac:dyDescent="0.25">
      <c r="A2236" s="1" t="str">
        <v>BioLegend</v>
      </c>
      <c r="B2236" s="1">
        <v>5544</v>
      </c>
      <c r="C2236" s="1" t="str">
        <v>EED118440</v>
      </c>
      <c r="D2236" s="2">
        <v>45891</v>
      </c>
      <c r="E2236" s="2">
        <v>45897</v>
      </c>
      <c r="F2236" s="1">
        <v>101227</v>
      </c>
      <c r="G2236" s="1">
        <v>1</v>
      </c>
      <c r="H2236" s="1">
        <v>1</v>
      </c>
      <c r="I2236" s="1">
        <v>0</v>
      </c>
      <c r="J2236" s="1" t="str">
        <v>Hyderabad</v>
      </c>
      <c r="K2236" s="1">
        <v>0</v>
      </c>
      <c r="L2236" s="1"/>
      <c r="M2236" s="1">
        <f t="shared" si="102"/>
        <v>5544</v>
      </c>
      <c r="N2236" s="1">
        <f t="shared" si="103"/>
        <v>5544</v>
      </c>
      <c r="O2236" s="1">
        <f t="shared" si="104"/>
        <v>0</v>
      </c>
    </row>
    <row r="2237" spans="1:15" x14ac:dyDescent="0.25">
      <c r="A2237" s="1" t="str">
        <v>BioLegend</v>
      </c>
      <c r="B2237" s="1">
        <v>14106.400000000001</v>
      </c>
      <c r="C2237" s="1" t="str">
        <v>EED118440</v>
      </c>
      <c r="D2237" s="2">
        <v>45891</v>
      </c>
      <c r="E2237" s="2">
        <v>45897</v>
      </c>
      <c r="F2237" s="1">
        <v>101320</v>
      </c>
      <c r="G2237" s="1">
        <v>1</v>
      </c>
      <c r="H2237" s="1">
        <v>1</v>
      </c>
      <c r="I2237" s="1">
        <v>0</v>
      </c>
      <c r="J2237" s="1" t="str">
        <v>Hyderabad</v>
      </c>
      <c r="K2237" s="1">
        <v>0</v>
      </c>
      <c r="L2237" s="1"/>
      <c r="M2237" s="1">
        <f t="shared" si="102"/>
        <v>14106.400000000001</v>
      </c>
      <c r="N2237" s="1">
        <f t="shared" si="103"/>
        <v>14106.400000000001</v>
      </c>
      <c r="O2237" s="1">
        <f t="shared" si="104"/>
        <v>0</v>
      </c>
    </row>
    <row r="2238" spans="1:15" x14ac:dyDescent="0.25">
      <c r="A2238" s="1" t="str">
        <v>BioLegend</v>
      </c>
      <c r="B2238" s="1">
        <v>5297.6</v>
      </c>
      <c r="C2238" s="1" t="str">
        <v>EED118440</v>
      </c>
      <c r="D2238" s="2">
        <v>45891</v>
      </c>
      <c r="E2238" s="2">
        <v>45897</v>
      </c>
      <c r="F2238" s="1">
        <v>101903</v>
      </c>
      <c r="G2238" s="1">
        <v>1</v>
      </c>
      <c r="H2238" s="1">
        <v>1</v>
      </c>
      <c r="I2238" s="1">
        <v>0</v>
      </c>
      <c r="J2238" s="1" t="str">
        <v>MOHALI (PUNJAB)</v>
      </c>
      <c r="K2238" s="1">
        <v>0</v>
      </c>
      <c r="L2238" s="1"/>
      <c r="M2238" s="1">
        <f t="shared" si="102"/>
        <v>5297.6</v>
      </c>
      <c r="N2238" s="1">
        <f t="shared" si="103"/>
        <v>5297.6</v>
      </c>
      <c r="O2238" s="1">
        <f t="shared" si="104"/>
        <v>0</v>
      </c>
    </row>
    <row r="2239" spans="1:15" x14ac:dyDescent="0.25">
      <c r="A2239" s="1" t="str">
        <v>BioLegend</v>
      </c>
      <c r="B2239" s="1">
        <v>9609.6</v>
      </c>
      <c r="C2239" s="1" t="str">
        <v>EED118440</v>
      </c>
      <c r="D2239" s="2">
        <v>45891</v>
      </c>
      <c r="E2239" s="2">
        <v>45897</v>
      </c>
      <c r="F2239" s="1">
        <v>102012</v>
      </c>
      <c r="G2239" s="1">
        <v>1</v>
      </c>
      <c r="H2239" s="1">
        <v>1</v>
      </c>
      <c r="I2239" s="1">
        <v>0</v>
      </c>
      <c r="J2239" s="1" t="str">
        <v>Banglore</v>
      </c>
      <c r="K2239" s="1">
        <v>0</v>
      </c>
      <c r="L2239" s="1"/>
      <c r="M2239" s="1">
        <f t="shared" si="102"/>
        <v>9609.6</v>
      </c>
      <c r="N2239" s="1">
        <f t="shared" si="103"/>
        <v>9609.6</v>
      </c>
      <c r="O2239" s="1">
        <f t="shared" si="104"/>
        <v>0</v>
      </c>
    </row>
    <row r="2240" spans="1:15" x14ac:dyDescent="0.25">
      <c r="A2240" s="1" t="str">
        <v>BioLegend</v>
      </c>
      <c r="B2240" s="1">
        <v>14106.400000000001</v>
      </c>
      <c r="C2240" s="1" t="str">
        <v>EED118440</v>
      </c>
      <c r="D2240" s="2">
        <v>45891</v>
      </c>
      <c r="E2240" s="2">
        <v>45897</v>
      </c>
      <c r="F2240" s="1">
        <v>102714</v>
      </c>
      <c r="G2240" s="1">
        <v>1</v>
      </c>
      <c r="H2240" s="1">
        <v>1</v>
      </c>
      <c r="I2240" s="1">
        <v>0</v>
      </c>
      <c r="J2240" s="1" t="str">
        <v>Hyderabad</v>
      </c>
      <c r="K2240" s="1">
        <v>0</v>
      </c>
      <c r="L2240" s="1"/>
      <c r="M2240" s="1">
        <f t="shared" si="102"/>
        <v>14106.400000000001</v>
      </c>
      <c r="N2240" s="1">
        <f t="shared" si="103"/>
        <v>14106.400000000001</v>
      </c>
      <c r="O2240" s="1">
        <f t="shared" si="104"/>
        <v>0</v>
      </c>
    </row>
    <row r="2241" spans="1:15" x14ac:dyDescent="0.25">
      <c r="A2241" s="1" t="str">
        <v>BioLegend</v>
      </c>
      <c r="B2241" s="1">
        <v>2587.1999999999998</v>
      </c>
      <c r="C2241" s="1" t="str">
        <v>EED118440</v>
      </c>
      <c r="D2241" s="2">
        <v>45891</v>
      </c>
      <c r="E2241" s="2">
        <v>45897</v>
      </c>
      <c r="F2241" s="1">
        <v>103021</v>
      </c>
      <c r="G2241" s="1">
        <v>1</v>
      </c>
      <c r="H2241" s="1">
        <v>1</v>
      </c>
      <c r="I2241" s="1">
        <v>0</v>
      </c>
      <c r="J2241" s="1" t="str">
        <v>Banglore</v>
      </c>
      <c r="K2241" s="1">
        <v>0</v>
      </c>
      <c r="L2241" s="1"/>
      <c r="M2241" s="1">
        <f t="shared" si="102"/>
        <v>2587.1999999999998</v>
      </c>
      <c r="N2241" s="1">
        <f t="shared" si="103"/>
        <v>2587.1999999999998</v>
      </c>
      <c r="O2241" s="1">
        <f t="shared" si="104"/>
        <v>0</v>
      </c>
    </row>
    <row r="2242" spans="1:15" x14ac:dyDescent="0.25">
      <c r="A2242" s="1" t="str">
        <v>BioLegend</v>
      </c>
      <c r="B2242" s="1">
        <v>2710.4</v>
      </c>
      <c r="C2242" s="1" t="str">
        <v>EED118440</v>
      </c>
      <c r="D2242" s="2">
        <v>45891</v>
      </c>
      <c r="E2242" s="2">
        <v>45897</v>
      </c>
      <c r="F2242" s="1">
        <v>103105</v>
      </c>
      <c r="G2242" s="1">
        <v>1</v>
      </c>
      <c r="H2242" s="1">
        <v>1</v>
      </c>
      <c r="I2242" s="1">
        <v>0</v>
      </c>
      <c r="J2242" s="1" t="str">
        <v>Hyderabad</v>
      </c>
      <c r="K2242" s="1">
        <v>0</v>
      </c>
      <c r="L2242" s="1"/>
      <c r="M2242" s="1">
        <f t="shared" si="102"/>
        <v>2710.4</v>
      </c>
      <c r="N2242" s="1">
        <f t="shared" si="103"/>
        <v>2710.4</v>
      </c>
      <c r="O2242" s="1">
        <f t="shared" si="104"/>
        <v>0</v>
      </c>
    </row>
    <row r="2243" spans="1:15" x14ac:dyDescent="0.25">
      <c r="A2243" s="1" t="str">
        <v>BioLegend</v>
      </c>
      <c r="B2243" s="1">
        <v>6283.2000000000007</v>
      </c>
      <c r="C2243" s="1" t="str">
        <v>EED118440</v>
      </c>
      <c r="D2243" s="2">
        <v>45891</v>
      </c>
      <c r="E2243" s="2">
        <v>45897</v>
      </c>
      <c r="F2243" s="1">
        <v>103108</v>
      </c>
      <c r="G2243" s="1">
        <v>1</v>
      </c>
      <c r="H2243" s="1">
        <v>1</v>
      </c>
      <c r="I2243" s="1">
        <v>0</v>
      </c>
      <c r="J2243" s="1" t="str">
        <v>Delhi</v>
      </c>
      <c r="K2243" s="1">
        <v>0</v>
      </c>
      <c r="L2243" s="1"/>
      <c r="M2243" s="1">
        <f t="shared" ref="M2243:M2306" si="105">G2243*B2243</f>
        <v>6283.2000000000007</v>
      </c>
      <c r="N2243" s="1">
        <f t="shared" ref="N2243:N2306" si="106">H2243*B2243</f>
        <v>6283.2000000000007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13224.64</v>
      </c>
      <c r="C2244" s="1" t="str">
        <v>EED118440</v>
      </c>
      <c r="D2244" s="2">
        <v>45891</v>
      </c>
      <c r="E2244" s="2">
        <v>45897</v>
      </c>
      <c r="F2244" s="1">
        <v>103132</v>
      </c>
      <c r="G2244" s="1">
        <v>2</v>
      </c>
      <c r="H2244" s="1">
        <v>2</v>
      </c>
      <c r="I2244" s="1">
        <v>0</v>
      </c>
      <c r="J2244" s="1" t="str">
        <v>Delhi</v>
      </c>
      <c r="K2244" s="1">
        <v>0</v>
      </c>
      <c r="L2244" s="1"/>
      <c r="M2244" s="1">
        <f t="shared" si="105"/>
        <v>26449.279999999999</v>
      </c>
      <c r="N2244" s="1">
        <f t="shared" si="106"/>
        <v>26449.279999999999</v>
      </c>
      <c r="O2244" s="1">
        <f t="shared" si="107"/>
        <v>0</v>
      </c>
    </row>
    <row r="2245" spans="1:15" x14ac:dyDescent="0.25">
      <c r="A2245" s="1" t="str">
        <v>BioLegend</v>
      </c>
      <c r="B2245" s="1">
        <v>6776</v>
      </c>
      <c r="C2245" s="1" t="str">
        <v>EED118440</v>
      </c>
      <c r="D2245" s="2">
        <v>45891</v>
      </c>
      <c r="E2245" s="2">
        <v>45897</v>
      </c>
      <c r="F2245" s="1">
        <v>104407</v>
      </c>
      <c r="G2245" s="1">
        <v>1</v>
      </c>
      <c r="H2245" s="1">
        <v>1</v>
      </c>
      <c r="I2245" s="1">
        <v>0</v>
      </c>
      <c r="J2245" s="1" t="str">
        <v>Banglore</v>
      </c>
      <c r="K2245" s="1">
        <v>0</v>
      </c>
      <c r="L2245" s="1"/>
      <c r="M2245" s="1">
        <f t="shared" si="105"/>
        <v>6776</v>
      </c>
      <c r="N2245" s="1">
        <f t="shared" si="106"/>
        <v>6776</v>
      </c>
      <c r="O2245" s="1">
        <f t="shared" si="107"/>
        <v>0</v>
      </c>
    </row>
    <row r="2246" spans="1:15" x14ac:dyDescent="0.25">
      <c r="A2246" s="1" t="str">
        <v>BioLegend</v>
      </c>
      <c r="B2246" s="1">
        <v>17987.2</v>
      </c>
      <c r="C2246" s="1" t="str">
        <v>EED118440</v>
      </c>
      <c r="D2246" s="2">
        <v>45891</v>
      </c>
      <c r="E2246" s="2">
        <v>45897</v>
      </c>
      <c r="F2246" s="1">
        <v>104734</v>
      </c>
      <c r="G2246" s="1">
        <v>1</v>
      </c>
      <c r="H2246" s="1">
        <v>1</v>
      </c>
      <c r="I2246" s="1">
        <v>0</v>
      </c>
      <c r="J2246" s="1" t="str">
        <v>Hyderabad</v>
      </c>
      <c r="K2246" s="1">
        <v>0</v>
      </c>
      <c r="L2246" s="1"/>
      <c r="M2246" s="1">
        <f t="shared" si="105"/>
        <v>17987.2</v>
      </c>
      <c r="N2246" s="1">
        <f t="shared" si="106"/>
        <v>17987.2</v>
      </c>
      <c r="O2246" s="1">
        <f t="shared" si="107"/>
        <v>0</v>
      </c>
    </row>
    <row r="2247" spans="1:15" x14ac:dyDescent="0.25">
      <c r="A2247" s="1" t="str">
        <v>BioLegend</v>
      </c>
      <c r="B2247" s="1">
        <v>19602</v>
      </c>
      <c r="C2247" s="1" t="str">
        <v>EED118440</v>
      </c>
      <c r="D2247" s="2">
        <v>45891</v>
      </c>
      <c r="E2247" s="2">
        <v>45897</v>
      </c>
      <c r="F2247" s="1">
        <v>105125</v>
      </c>
      <c r="G2247" s="1">
        <v>1</v>
      </c>
      <c r="H2247" s="1">
        <v>1</v>
      </c>
      <c r="I2247" s="1">
        <v>0</v>
      </c>
      <c r="J2247" s="1" t="str">
        <v>Hyderabad</v>
      </c>
      <c r="K2247" s="1">
        <v>0</v>
      </c>
      <c r="L2247" s="1"/>
      <c r="M2247" s="1">
        <f t="shared" si="105"/>
        <v>19602</v>
      </c>
      <c r="N2247" s="1">
        <f t="shared" si="106"/>
        <v>19602</v>
      </c>
      <c r="O2247" s="1">
        <f t="shared" si="107"/>
        <v>0</v>
      </c>
    </row>
    <row r="2248" spans="1:15" x14ac:dyDescent="0.25">
      <c r="A2248" s="1" t="str">
        <v>BioLegend</v>
      </c>
      <c r="B2248" s="1">
        <v>19687.36</v>
      </c>
      <c r="C2248" s="1" t="str">
        <v>EED118440</v>
      </c>
      <c r="D2248" s="2">
        <v>45891</v>
      </c>
      <c r="E2248" s="2">
        <v>45897</v>
      </c>
      <c r="F2248" s="1">
        <v>106306</v>
      </c>
      <c r="G2248" s="1">
        <v>1</v>
      </c>
      <c r="H2248" s="1">
        <v>1</v>
      </c>
      <c r="I2248" s="1">
        <v>0</v>
      </c>
      <c r="J2248" s="1" t="str">
        <v>Delhi</v>
      </c>
      <c r="K2248" s="1">
        <v>0</v>
      </c>
      <c r="L2248" s="1"/>
      <c r="M2248" s="1">
        <f t="shared" si="105"/>
        <v>19687.36</v>
      </c>
      <c r="N2248" s="1">
        <f t="shared" si="106"/>
        <v>19687.36</v>
      </c>
      <c r="O2248" s="1">
        <f t="shared" si="107"/>
        <v>0</v>
      </c>
    </row>
    <row r="2249" spans="1:15" x14ac:dyDescent="0.25">
      <c r="A2249" s="1" t="str">
        <v>BioLegend</v>
      </c>
      <c r="B2249" s="1">
        <v>5790.4</v>
      </c>
      <c r="C2249" s="1" t="str">
        <v>EED118440</v>
      </c>
      <c r="D2249" s="2">
        <v>45891</v>
      </c>
      <c r="E2249" s="2">
        <v>45897</v>
      </c>
      <c r="F2249" s="1">
        <v>107627</v>
      </c>
      <c r="G2249" s="1">
        <v>1</v>
      </c>
      <c r="H2249" s="1">
        <v>1</v>
      </c>
      <c r="I2249" s="1">
        <v>0</v>
      </c>
      <c r="J2249" s="1" t="str">
        <v>Hyderabad</v>
      </c>
      <c r="K2249" s="1">
        <v>0</v>
      </c>
      <c r="L2249" s="1"/>
      <c r="M2249" s="1">
        <f t="shared" si="105"/>
        <v>5790.4</v>
      </c>
      <c r="N2249" s="1">
        <f t="shared" si="106"/>
        <v>5790.4</v>
      </c>
      <c r="O2249" s="1">
        <f t="shared" si="107"/>
        <v>0</v>
      </c>
    </row>
    <row r="2250" spans="1:15" x14ac:dyDescent="0.25">
      <c r="A2250" s="1" t="str">
        <v>BioLegend</v>
      </c>
      <c r="B2250" s="1">
        <v>14106.400000000001</v>
      </c>
      <c r="C2250" s="1" t="str">
        <v>EED118440</v>
      </c>
      <c r="D2250" s="2">
        <v>45891</v>
      </c>
      <c r="E2250" s="2">
        <v>45897</v>
      </c>
      <c r="F2250" s="1">
        <v>108417</v>
      </c>
      <c r="G2250" s="1">
        <v>1</v>
      </c>
      <c r="H2250" s="1">
        <v>1</v>
      </c>
      <c r="I2250" s="1">
        <v>0</v>
      </c>
      <c r="J2250" s="1" t="str">
        <v>Hyderabad</v>
      </c>
      <c r="K2250" s="1">
        <v>0</v>
      </c>
      <c r="L2250" s="1"/>
      <c r="M2250" s="1">
        <f t="shared" si="105"/>
        <v>14106.400000000001</v>
      </c>
      <c r="N2250" s="1">
        <f t="shared" si="106"/>
        <v>14106.400000000001</v>
      </c>
      <c r="O2250" s="1">
        <f t="shared" si="107"/>
        <v>0</v>
      </c>
    </row>
    <row r="2251" spans="1:15" x14ac:dyDescent="0.25">
      <c r="A2251" s="1" t="str">
        <v>BioLegend</v>
      </c>
      <c r="B2251" s="1">
        <v>19272</v>
      </c>
      <c r="C2251" s="1" t="str">
        <v>EED118440</v>
      </c>
      <c r="D2251" s="2">
        <v>45891</v>
      </c>
      <c r="E2251" s="2">
        <v>45897</v>
      </c>
      <c r="F2251" s="1">
        <v>117339</v>
      </c>
      <c r="G2251" s="1">
        <v>1</v>
      </c>
      <c r="H2251" s="1">
        <v>1</v>
      </c>
      <c r="I2251" s="1">
        <v>0</v>
      </c>
      <c r="J2251" s="1" t="str">
        <v>Hyderabad</v>
      </c>
      <c r="K2251" s="1">
        <v>0</v>
      </c>
      <c r="L2251" s="1"/>
      <c r="M2251" s="1">
        <f t="shared" si="105"/>
        <v>19272</v>
      </c>
      <c r="N2251" s="1">
        <f t="shared" si="106"/>
        <v>19272</v>
      </c>
      <c r="O2251" s="1">
        <f t="shared" si="107"/>
        <v>0</v>
      </c>
    </row>
    <row r="2252" spans="1:15" x14ac:dyDescent="0.25">
      <c r="A2252" s="1" t="str">
        <v>BioLegend</v>
      </c>
      <c r="B2252" s="1">
        <v>16698</v>
      </c>
      <c r="C2252" s="1" t="str">
        <v>EED118440</v>
      </c>
      <c r="D2252" s="2">
        <v>45891</v>
      </c>
      <c r="E2252" s="2">
        <v>45897</v>
      </c>
      <c r="F2252" s="1">
        <v>123137</v>
      </c>
      <c r="G2252" s="1">
        <v>1</v>
      </c>
      <c r="H2252" s="1">
        <v>1</v>
      </c>
      <c r="I2252" s="1">
        <v>0</v>
      </c>
      <c r="J2252" s="1" t="str">
        <v>Hyderabad</v>
      </c>
      <c r="K2252" s="1">
        <v>0</v>
      </c>
      <c r="L2252" s="1"/>
      <c r="M2252" s="1">
        <f t="shared" si="105"/>
        <v>16698</v>
      </c>
      <c r="N2252" s="1">
        <f t="shared" si="106"/>
        <v>16698</v>
      </c>
      <c r="O2252" s="1">
        <f t="shared" si="107"/>
        <v>0</v>
      </c>
    </row>
    <row r="2253" spans="1:15" x14ac:dyDescent="0.25">
      <c r="A2253" s="1" t="str">
        <v>BioLegend</v>
      </c>
      <c r="B2253" s="1">
        <v>22792</v>
      </c>
      <c r="C2253" s="1" t="str">
        <v>EED118440</v>
      </c>
      <c r="D2253" s="2">
        <v>45891</v>
      </c>
      <c r="E2253" s="2">
        <v>45897</v>
      </c>
      <c r="F2253" s="1">
        <v>126410</v>
      </c>
      <c r="G2253" s="1">
        <v>1</v>
      </c>
      <c r="H2253" s="1">
        <v>1</v>
      </c>
      <c r="I2253" s="1">
        <v>0</v>
      </c>
      <c r="J2253" s="1" t="str">
        <v>Banglore</v>
      </c>
      <c r="K2253" s="1">
        <v>0</v>
      </c>
      <c r="L2253" s="1"/>
      <c r="M2253" s="1">
        <f t="shared" si="105"/>
        <v>22792</v>
      </c>
      <c r="N2253" s="1">
        <f t="shared" si="106"/>
        <v>22792</v>
      </c>
      <c r="O2253" s="1">
        <f t="shared" si="107"/>
        <v>0</v>
      </c>
    </row>
    <row r="2254" spans="1:15" x14ac:dyDescent="0.25">
      <c r="A2254" s="1" t="str">
        <v>BioLegend</v>
      </c>
      <c r="B2254" s="1">
        <v>20764.48</v>
      </c>
      <c r="C2254" s="1" t="str">
        <v>EED118440</v>
      </c>
      <c r="D2254" s="2">
        <v>45891</v>
      </c>
      <c r="E2254" s="2">
        <v>45897</v>
      </c>
      <c r="F2254" s="1">
        <v>127616</v>
      </c>
      <c r="G2254" s="1">
        <v>1</v>
      </c>
      <c r="H2254" s="1">
        <v>1</v>
      </c>
      <c r="I2254" s="1">
        <v>0</v>
      </c>
      <c r="J2254" s="1" t="str">
        <v>Delhi</v>
      </c>
      <c r="K2254" s="1">
        <v>0</v>
      </c>
      <c r="L2254" s="1"/>
      <c r="M2254" s="1">
        <f t="shared" si="105"/>
        <v>20764.48</v>
      </c>
      <c r="N2254" s="1">
        <f t="shared" si="106"/>
        <v>20764.48</v>
      </c>
      <c r="O2254" s="1">
        <f t="shared" si="107"/>
        <v>0</v>
      </c>
    </row>
    <row r="2255" spans="1:15" x14ac:dyDescent="0.25">
      <c r="A2255" s="1" t="str">
        <v>BioLegend</v>
      </c>
      <c r="B2255" s="1">
        <v>19602</v>
      </c>
      <c r="C2255" s="1" t="str">
        <v>EED118440</v>
      </c>
      <c r="D2255" s="2">
        <v>45891</v>
      </c>
      <c r="E2255" s="2">
        <v>45897</v>
      </c>
      <c r="F2255" s="1">
        <v>127633</v>
      </c>
      <c r="G2255" s="1">
        <v>1</v>
      </c>
      <c r="H2255" s="1">
        <v>1</v>
      </c>
      <c r="I2255" s="1">
        <v>0</v>
      </c>
      <c r="J2255" s="1" t="str">
        <v>Hyderabad</v>
      </c>
      <c r="K2255" s="1">
        <v>0</v>
      </c>
      <c r="L2255" s="1"/>
      <c r="M2255" s="1">
        <f t="shared" si="105"/>
        <v>19602</v>
      </c>
      <c r="N2255" s="1">
        <f t="shared" si="106"/>
        <v>19602</v>
      </c>
      <c r="O2255" s="1">
        <f t="shared" si="107"/>
        <v>0</v>
      </c>
    </row>
    <row r="2256" spans="1:15" x14ac:dyDescent="0.25">
      <c r="A2256" s="1" t="str">
        <v>BioLegend</v>
      </c>
      <c r="B2256" s="1">
        <v>17413.439999999999</v>
      </c>
      <c r="C2256" s="1" t="str">
        <v>EED118440</v>
      </c>
      <c r="D2256" s="2">
        <v>45891</v>
      </c>
      <c r="E2256" s="2">
        <v>45897</v>
      </c>
      <c r="F2256" s="1">
        <v>134008</v>
      </c>
      <c r="G2256" s="1">
        <v>1</v>
      </c>
      <c r="H2256" s="1">
        <v>1</v>
      </c>
      <c r="I2256" s="1">
        <v>0</v>
      </c>
      <c r="J2256" s="1" t="str">
        <v>Delhi</v>
      </c>
      <c r="K2256" s="1">
        <v>0</v>
      </c>
      <c r="L2256" s="1"/>
      <c r="M2256" s="1">
        <f t="shared" si="105"/>
        <v>17413.439999999999</v>
      </c>
      <c r="N2256" s="1">
        <f t="shared" si="106"/>
        <v>17413.439999999999</v>
      </c>
      <c r="O2256" s="1">
        <f t="shared" si="107"/>
        <v>0</v>
      </c>
    </row>
    <row r="2257" spans="1:15" x14ac:dyDescent="0.25">
      <c r="A2257" s="1" t="str">
        <v>BioLegend</v>
      </c>
      <c r="B2257" s="1">
        <v>5790.4</v>
      </c>
      <c r="C2257" s="1" t="str">
        <v>EED118440</v>
      </c>
      <c r="D2257" s="2">
        <v>45891</v>
      </c>
      <c r="E2257" s="2">
        <v>45897</v>
      </c>
      <c r="F2257" s="1">
        <v>135007</v>
      </c>
      <c r="G2257" s="1">
        <v>1</v>
      </c>
      <c r="H2257" s="1">
        <v>1</v>
      </c>
      <c r="I2257" s="1">
        <v>0</v>
      </c>
      <c r="J2257" s="1" t="str">
        <v>Banglore</v>
      </c>
      <c r="K2257" s="1">
        <v>0</v>
      </c>
      <c r="L2257" s="1"/>
      <c r="M2257" s="1">
        <f t="shared" si="105"/>
        <v>5790.4</v>
      </c>
      <c r="N2257" s="1">
        <f t="shared" si="106"/>
        <v>5790.4</v>
      </c>
      <c r="O2257" s="1">
        <f t="shared" si="107"/>
        <v>0</v>
      </c>
    </row>
    <row r="2258" spans="1:15" x14ac:dyDescent="0.25">
      <c r="A2258" s="1" t="str">
        <v>BioLegend</v>
      </c>
      <c r="B2258" s="1">
        <v>7330.4</v>
      </c>
      <c r="C2258" s="1" t="str">
        <v>EED118440</v>
      </c>
      <c r="D2258" s="2">
        <v>45891</v>
      </c>
      <c r="E2258" s="2">
        <v>45897</v>
      </c>
      <c r="F2258" s="1">
        <v>135205</v>
      </c>
      <c r="G2258" s="1">
        <v>1</v>
      </c>
      <c r="H2258" s="1">
        <v>1</v>
      </c>
      <c r="I2258" s="1">
        <v>0</v>
      </c>
      <c r="J2258" s="1" t="str">
        <v>MOHALI (PUNJAB)</v>
      </c>
      <c r="K2258" s="1">
        <v>0</v>
      </c>
      <c r="L2258" s="1"/>
      <c r="M2258" s="1">
        <f t="shared" si="105"/>
        <v>7330.4</v>
      </c>
      <c r="N2258" s="1">
        <f t="shared" si="106"/>
        <v>7330.4</v>
      </c>
      <c r="O2258" s="1">
        <f t="shared" si="107"/>
        <v>0</v>
      </c>
    </row>
    <row r="2259" spans="1:15" x14ac:dyDescent="0.25">
      <c r="A2259" s="1" t="str">
        <v>BioLegend</v>
      </c>
      <c r="B2259" s="1">
        <v>20764.48</v>
      </c>
      <c r="C2259" s="1" t="str">
        <v>EED118440</v>
      </c>
      <c r="D2259" s="2">
        <v>45891</v>
      </c>
      <c r="E2259" s="2">
        <v>45897</v>
      </c>
      <c r="F2259" s="1">
        <v>135224</v>
      </c>
      <c r="G2259" s="1">
        <v>1</v>
      </c>
      <c r="H2259" s="1">
        <v>1</v>
      </c>
      <c r="I2259" s="1">
        <v>0</v>
      </c>
      <c r="J2259" s="1" t="str">
        <v>Delhi</v>
      </c>
      <c r="K2259" s="1">
        <v>0</v>
      </c>
      <c r="L2259" s="1"/>
      <c r="M2259" s="1">
        <f t="shared" si="105"/>
        <v>20764.48</v>
      </c>
      <c r="N2259" s="1">
        <f t="shared" si="106"/>
        <v>20764.48</v>
      </c>
      <c r="O2259" s="1">
        <f t="shared" si="107"/>
        <v>0</v>
      </c>
    </row>
    <row r="2260" spans="1:15" x14ac:dyDescent="0.25">
      <c r="A2260" s="1" t="str">
        <v>BioLegend</v>
      </c>
      <c r="B2260" s="1">
        <v>4004</v>
      </c>
      <c r="C2260" s="1" t="str">
        <v>EED118440</v>
      </c>
      <c r="D2260" s="2">
        <v>45891</v>
      </c>
      <c r="E2260" s="2">
        <v>45897</v>
      </c>
      <c r="F2260" s="1">
        <v>156603</v>
      </c>
      <c r="G2260" s="1">
        <v>1</v>
      </c>
      <c r="H2260" s="1">
        <v>1</v>
      </c>
      <c r="I2260" s="1">
        <v>0</v>
      </c>
      <c r="J2260" s="1" t="str">
        <v>Banglore</v>
      </c>
      <c r="K2260" s="1">
        <v>0</v>
      </c>
      <c r="L2260" s="1"/>
      <c r="M2260" s="1">
        <f t="shared" si="105"/>
        <v>4004</v>
      </c>
      <c r="N2260" s="1">
        <f t="shared" si="106"/>
        <v>4004</v>
      </c>
      <c r="O2260" s="1">
        <f t="shared" si="107"/>
        <v>0</v>
      </c>
    </row>
    <row r="2261" spans="1:15" x14ac:dyDescent="0.25">
      <c r="A2261" s="1" t="str">
        <v>BioLegend</v>
      </c>
      <c r="B2261" s="1">
        <v>9215.36</v>
      </c>
      <c r="C2261" s="1" t="str">
        <v>EED118440</v>
      </c>
      <c r="D2261" s="2">
        <v>45891</v>
      </c>
      <c r="E2261" s="2">
        <v>45897</v>
      </c>
      <c r="F2261" s="1">
        <v>157306</v>
      </c>
      <c r="G2261" s="1">
        <v>2</v>
      </c>
      <c r="H2261" s="1">
        <v>2</v>
      </c>
      <c r="I2261" s="1">
        <v>0</v>
      </c>
      <c r="J2261" s="1" t="str">
        <v>Delhi</v>
      </c>
      <c r="K2261" s="1">
        <v>0</v>
      </c>
      <c r="L2261" s="1"/>
      <c r="M2261" s="1">
        <f t="shared" si="105"/>
        <v>18430.72</v>
      </c>
      <c r="N2261" s="1">
        <f t="shared" si="106"/>
        <v>18430.72</v>
      </c>
      <c r="O2261" s="1">
        <f t="shared" si="107"/>
        <v>0</v>
      </c>
    </row>
    <row r="2262" spans="1:15" x14ac:dyDescent="0.25">
      <c r="A2262" s="1" t="str">
        <v>BioLegend</v>
      </c>
      <c r="B2262" s="1">
        <v>19096</v>
      </c>
      <c r="C2262" s="1" t="str">
        <v>EED118440</v>
      </c>
      <c r="D2262" s="2">
        <v>45891</v>
      </c>
      <c r="E2262" s="2">
        <v>45897</v>
      </c>
      <c r="F2262" s="1">
        <v>161220</v>
      </c>
      <c r="G2262" s="1">
        <v>1</v>
      </c>
      <c r="H2262" s="1">
        <v>1</v>
      </c>
      <c r="I2262" s="1">
        <v>0</v>
      </c>
      <c r="J2262" s="1" t="str">
        <v>Delhi</v>
      </c>
      <c r="K2262" s="1">
        <v>0</v>
      </c>
      <c r="L2262" s="1"/>
      <c r="M2262" s="1">
        <f t="shared" si="105"/>
        <v>19096</v>
      </c>
      <c r="N2262" s="1">
        <f t="shared" si="106"/>
        <v>19096</v>
      </c>
      <c r="O2262" s="1">
        <f t="shared" si="107"/>
        <v>0</v>
      </c>
    </row>
    <row r="2263" spans="1:15" x14ac:dyDescent="0.25">
      <c r="A2263" s="1" t="str">
        <v>BioLegend</v>
      </c>
      <c r="B2263" s="1">
        <v>16635.52</v>
      </c>
      <c r="C2263" s="1" t="str">
        <v>EED118440</v>
      </c>
      <c r="D2263" s="2">
        <v>45891</v>
      </c>
      <c r="E2263" s="2">
        <v>45897</v>
      </c>
      <c r="F2263" s="1">
        <v>300420</v>
      </c>
      <c r="G2263" s="1">
        <v>1</v>
      </c>
      <c r="H2263" s="1">
        <v>1</v>
      </c>
      <c r="I2263" s="1">
        <v>0</v>
      </c>
      <c r="J2263" s="1" t="str">
        <v>Delhi</v>
      </c>
      <c r="K2263" s="1">
        <v>0</v>
      </c>
      <c r="L2263" s="1"/>
      <c r="M2263" s="1">
        <f t="shared" si="105"/>
        <v>16635.52</v>
      </c>
      <c r="N2263" s="1">
        <f t="shared" si="106"/>
        <v>16635.52</v>
      </c>
      <c r="O2263" s="1">
        <f t="shared" si="107"/>
        <v>0</v>
      </c>
    </row>
    <row r="2264" spans="1:15" x14ac:dyDescent="0.25">
      <c r="A2264" s="1" t="str">
        <v>BioLegend</v>
      </c>
      <c r="B2264" s="1">
        <v>12566.400000000001</v>
      </c>
      <c r="C2264" s="1" t="str">
        <v>EED118440</v>
      </c>
      <c r="D2264" s="2">
        <v>45891</v>
      </c>
      <c r="E2264" s="2">
        <v>45897</v>
      </c>
      <c r="F2264" s="1">
        <v>300440</v>
      </c>
      <c r="G2264" s="1">
        <v>1</v>
      </c>
      <c r="H2264" s="1">
        <v>1</v>
      </c>
      <c r="I2264" s="1">
        <v>0</v>
      </c>
      <c r="J2264" s="1" t="str">
        <v>Delhi</v>
      </c>
      <c r="K2264" s="1">
        <v>0</v>
      </c>
      <c r="L2264" s="1"/>
      <c r="M2264" s="1">
        <f t="shared" si="105"/>
        <v>12566.400000000001</v>
      </c>
      <c r="N2264" s="1">
        <f t="shared" si="106"/>
        <v>12566.400000000001</v>
      </c>
      <c r="O2264" s="1">
        <f t="shared" si="107"/>
        <v>0</v>
      </c>
    </row>
    <row r="2265" spans="1:15" x14ac:dyDescent="0.25">
      <c r="A2265" s="1" t="str">
        <v>BioLegend</v>
      </c>
      <c r="B2265" s="1">
        <v>17473.28</v>
      </c>
      <c r="C2265" s="1" t="str">
        <v>EED118440</v>
      </c>
      <c r="D2265" s="2">
        <v>45891</v>
      </c>
      <c r="E2265" s="2">
        <v>45897</v>
      </c>
      <c r="F2265" s="1">
        <v>300518</v>
      </c>
      <c r="G2265" s="1">
        <v>1</v>
      </c>
      <c r="H2265" s="1">
        <v>1</v>
      </c>
      <c r="I2265" s="1">
        <v>0</v>
      </c>
      <c r="J2265" s="1" t="str">
        <v>Delhi</v>
      </c>
      <c r="K2265" s="1">
        <v>0</v>
      </c>
      <c r="L2265" s="1"/>
      <c r="M2265" s="1">
        <f t="shared" si="105"/>
        <v>17473.28</v>
      </c>
      <c r="N2265" s="1">
        <f t="shared" si="106"/>
        <v>17473.28</v>
      </c>
      <c r="O2265" s="1">
        <f t="shared" si="107"/>
        <v>0</v>
      </c>
    </row>
    <row r="2266" spans="1:15" x14ac:dyDescent="0.25">
      <c r="A2266" s="1" t="str">
        <v>BioLegend</v>
      </c>
      <c r="B2266" s="1">
        <v>2992</v>
      </c>
      <c r="C2266" s="1" t="str">
        <v>EED118440</v>
      </c>
      <c r="D2266" s="2">
        <v>45891</v>
      </c>
      <c r="E2266" s="2">
        <v>45897</v>
      </c>
      <c r="F2266" s="1">
        <v>301006</v>
      </c>
      <c r="G2266" s="1">
        <v>1</v>
      </c>
      <c r="H2266" s="1">
        <v>1</v>
      </c>
      <c r="I2266" s="1">
        <v>0</v>
      </c>
      <c r="J2266" s="1" t="str">
        <v>Delhi</v>
      </c>
      <c r="K2266" s="1">
        <v>0</v>
      </c>
      <c r="L2266" s="1"/>
      <c r="M2266" s="1">
        <f t="shared" si="105"/>
        <v>2992</v>
      </c>
      <c r="N2266" s="1">
        <f t="shared" si="106"/>
        <v>2992</v>
      </c>
      <c r="O2266" s="1">
        <f t="shared" si="107"/>
        <v>0</v>
      </c>
    </row>
    <row r="2267" spans="1:15" x14ac:dyDescent="0.25">
      <c r="A2267" s="1" t="str">
        <v>BioLegend</v>
      </c>
      <c r="B2267" s="1">
        <v>6776</v>
      </c>
      <c r="C2267" s="1" t="str">
        <v>EED118440</v>
      </c>
      <c r="D2267" s="2">
        <v>45891</v>
      </c>
      <c r="E2267" s="2">
        <v>45897</v>
      </c>
      <c r="F2267" s="1">
        <v>301306</v>
      </c>
      <c r="G2267" s="1">
        <v>1</v>
      </c>
      <c r="H2267" s="1">
        <v>1</v>
      </c>
      <c r="I2267" s="1">
        <v>0</v>
      </c>
      <c r="J2267" s="1" t="str">
        <v>Hyderabad</v>
      </c>
      <c r="K2267" s="1">
        <v>0</v>
      </c>
      <c r="L2267" s="1"/>
      <c r="M2267" s="1">
        <f t="shared" si="105"/>
        <v>6776</v>
      </c>
      <c r="N2267" s="1">
        <f t="shared" si="106"/>
        <v>6776</v>
      </c>
      <c r="O2267" s="1">
        <f t="shared" si="107"/>
        <v>0</v>
      </c>
    </row>
    <row r="2268" spans="1:15" x14ac:dyDescent="0.25">
      <c r="A2268" s="1" t="str">
        <v>BioLegend</v>
      </c>
      <c r="B2268" s="1">
        <v>15642</v>
      </c>
      <c r="C2268" s="1" t="str">
        <v>EED118440</v>
      </c>
      <c r="D2268" s="2">
        <v>45891</v>
      </c>
      <c r="E2268" s="2">
        <v>45897</v>
      </c>
      <c r="F2268" s="1">
        <v>301833</v>
      </c>
      <c r="G2268" s="1">
        <v>2</v>
      </c>
      <c r="H2268" s="1">
        <v>2</v>
      </c>
      <c r="I2268" s="1">
        <v>0</v>
      </c>
      <c r="J2268" s="1" t="str">
        <v>Delhi</v>
      </c>
      <c r="K2268" s="1">
        <v>0</v>
      </c>
      <c r="L2268" s="1"/>
      <c r="M2268" s="1">
        <f t="shared" si="105"/>
        <v>31284</v>
      </c>
      <c r="N2268" s="1">
        <f t="shared" si="106"/>
        <v>31284</v>
      </c>
      <c r="O2268" s="1">
        <f t="shared" si="107"/>
        <v>0</v>
      </c>
    </row>
    <row r="2269" spans="1:15" x14ac:dyDescent="0.25">
      <c r="A2269" s="1" t="str">
        <v>BioLegend</v>
      </c>
      <c r="B2269" s="1">
        <v>28710</v>
      </c>
      <c r="C2269" s="1" t="str">
        <v>EED118440</v>
      </c>
      <c r="D2269" s="2">
        <v>45891</v>
      </c>
      <c r="E2269" s="2">
        <v>45897</v>
      </c>
      <c r="F2269" s="1">
        <v>303428</v>
      </c>
      <c r="G2269" s="1">
        <v>1</v>
      </c>
      <c r="H2269" s="1">
        <v>1</v>
      </c>
      <c r="I2269" s="1">
        <v>0</v>
      </c>
      <c r="J2269" s="1" t="str">
        <v>Delhi</v>
      </c>
      <c r="K2269" s="1">
        <v>0</v>
      </c>
      <c r="L2269" s="1"/>
      <c r="M2269" s="1">
        <f t="shared" si="105"/>
        <v>28710</v>
      </c>
      <c r="N2269" s="1">
        <f t="shared" si="106"/>
        <v>28710</v>
      </c>
      <c r="O2269" s="1">
        <f t="shared" si="107"/>
        <v>0</v>
      </c>
    </row>
    <row r="2270" spans="1:15" x14ac:dyDescent="0.25">
      <c r="A2270" s="1" t="str">
        <v>BioLegend</v>
      </c>
      <c r="B2270" s="1">
        <v>13464</v>
      </c>
      <c r="C2270" s="1" t="str">
        <v>EED118440</v>
      </c>
      <c r="D2270" s="2">
        <v>45891</v>
      </c>
      <c r="E2270" s="2">
        <v>45897</v>
      </c>
      <c r="F2270" s="1">
        <v>303529</v>
      </c>
      <c r="G2270" s="1">
        <v>2</v>
      </c>
      <c r="H2270" s="1">
        <v>2</v>
      </c>
      <c r="I2270" s="1">
        <v>0</v>
      </c>
      <c r="J2270" s="1" t="str">
        <v>Delhi</v>
      </c>
      <c r="K2270" s="1">
        <v>0</v>
      </c>
      <c r="L2270" s="1"/>
      <c r="M2270" s="1">
        <f t="shared" si="105"/>
        <v>26928</v>
      </c>
      <c r="N2270" s="1">
        <f t="shared" si="106"/>
        <v>26928</v>
      </c>
      <c r="O2270" s="1">
        <f t="shared" si="107"/>
        <v>0</v>
      </c>
    </row>
    <row r="2271" spans="1:15" x14ac:dyDescent="0.25">
      <c r="A2271" s="1" t="str">
        <v>BioLegend</v>
      </c>
      <c r="B2271" s="1">
        <v>7515.2000000000007</v>
      </c>
      <c r="C2271" s="1" t="str">
        <v>EED118440</v>
      </c>
      <c r="D2271" s="2">
        <v>45891</v>
      </c>
      <c r="E2271" s="2">
        <v>45897</v>
      </c>
      <c r="F2271" s="1">
        <v>312805</v>
      </c>
      <c r="G2271" s="1">
        <v>1</v>
      </c>
      <c r="H2271" s="1">
        <v>1</v>
      </c>
      <c r="I2271" s="1">
        <v>0</v>
      </c>
      <c r="J2271" s="1" t="str">
        <v>Gujrat</v>
      </c>
      <c r="K2271" s="1">
        <v>0</v>
      </c>
      <c r="L2271" s="1"/>
      <c r="M2271" s="1">
        <f t="shared" si="105"/>
        <v>7515.2000000000007</v>
      </c>
      <c r="N2271" s="1">
        <f t="shared" si="106"/>
        <v>7515.2000000000007</v>
      </c>
      <c r="O2271" s="1">
        <f t="shared" si="107"/>
        <v>0</v>
      </c>
    </row>
    <row r="2272" spans="1:15" x14ac:dyDescent="0.25">
      <c r="A2272" s="1" t="str">
        <v>BioLegend</v>
      </c>
      <c r="B2272" s="1">
        <v>15378.88</v>
      </c>
      <c r="C2272" s="1" t="str">
        <v>EED118440</v>
      </c>
      <c r="D2272" s="2">
        <v>45891</v>
      </c>
      <c r="E2272" s="2">
        <v>45897</v>
      </c>
      <c r="F2272" s="1">
        <v>321106</v>
      </c>
      <c r="G2272" s="1">
        <v>1</v>
      </c>
      <c r="H2272" s="1">
        <v>1</v>
      </c>
      <c r="I2272" s="1">
        <v>0</v>
      </c>
      <c r="J2272" s="1" t="str">
        <v>Delhi</v>
      </c>
      <c r="K2272" s="1">
        <v>0</v>
      </c>
      <c r="L2272" s="1"/>
      <c r="M2272" s="1">
        <f t="shared" si="105"/>
        <v>15378.88</v>
      </c>
      <c r="N2272" s="1">
        <f t="shared" si="106"/>
        <v>15378.88</v>
      </c>
      <c r="O2272" s="1">
        <f t="shared" si="107"/>
        <v>0</v>
      </c>
    </row>
    <row r="2273" spans="1:15" x14ac:dyDescent="0.25">
      <c r="A2273" s="1" t="str">
        <v>BioLegend</v>
      </c>
      <c r="B2273" s="1">
        <v>22858.879999999997</v>
      </c>
      <c r="C2273" s="1" t="str">
        <v>EED118440</v>
      </c>
      <c r="D2273" s="2">
        <v>45891</v>
      </c>
      <c r="E2273" s="2">
        <v>45897</v>
      </c>
      <c r="F2273" s="1">
        <v>327020</v>
      </c>
      <c r="G2273" s="1">
        <v>1</v>
      </c>
      <c r="H2273" s="1">
        <v>1</v>
      </c>
      <c r="I2273" s="1">
        <v>0</v>
      </c>
      <c r="J2273" s="1" t="str">
        <v>Delhi</v>
      </c>
      <c r="K2273" s="1">
        <v>0</v>
      </c>
      <c r="L2273" s="1"/>
      <c r="M2273" s="1">
        <f t="shared" si="105"/>
        <v>22858.879999999997</v>
      </c>
      <c r="N2273" s="1">
        <f t="shared" si="106"/>
        <v>22858.879999999997</v>
      </c>
      <c r="O2273" s="1">
        <f t="shared" si="107"/>
        <v>0</v>
      </c>
    </row>
    <row r="2274" spans="1:15" x14ac:dyDescent="0.25">
      <c r="A2274" s="1" t="str">
        <v>BioLegend</v>
      </c>
      <c r="B2274" s="1">
        <v>24420</v>
      </c>
      <c r="C2274" s="1" t="str">
        <v>EED118440</v>
      </c>
      <c r="D2274" s="2">
        <v>45891</v>
      </c>
      <c r="E2274" s="2">
        <v>45897</v>
      </c>
      <c r="F2274" s="1">
        <v>329714</v>
      </c>
      <c r="G2274" s="1">
        <v>1</v>
      </c>
      <c r="H2274" s="1">
        <v>1</v>
      </c>
      <c r="I2274" s="1">
        <v>0</v>
      </c>
      <c r="J2274" s="1" t="str">
        <v>Delhi</v>
      </c>
      <c r="K2274" s="1">
        <v>0</v>
      </c>
      <c r="L2274" s="1"/>
      <c r="M2274" s="1">
        <f t="shared" si="105"/>
        <v>24420</v>
      </c>
      <c r="N2274" s="1">
        <f t="shared" si="106"/>
        <v>24420</v>
      </c>
      <c r="O2274" s="1">
        <f t="shared" si="107"/>
        <v>0</v>
      </c>
    </row>
    <row r="2275" spans="1:15" x14ac:dyDescent="0.25">
      <c r="A2275" s="1" t="str">
        <v>BioLegend</v>
      </c>
      <c r="B2275" s="1">
        <v>25687.199999999997</v>
      </c>
      <c r="C2275" s="1" t="str">
        <v>EED118440</v>
      </c>
      <c r="D2275" s="2">
        <v>45891</v>
      </c>
      <c r="E2275" s="2">
        <v>45897</v>
      </c>
      <c r="F2275" s="1">
        <v>331328</v>
      </c>
      <c r="G2275" s="1">
        <v>1</v>
      </c>
      <c r="H2275" s="1">
        <v>1</v>
      </c>
      <c r="I2275" s="1">
        <v>0</v>
      </c>
      <c r="J2275" s="1" t="str">
        <v>Banglore</v>
      </c>
      <c r="K2275" s="1">
        <v>0</v>
      </c>
      <c r="L2275" s="1"/>
      <c r="M2275" s="1">
        <f t="shared" si="105"/>
        <v>25687.199999999997</v>
      </c>
      <c r="N2275" s="1">
        <f t="shared" si="106"/>
        <v>25687.199999999997</v>
      </c>
      <c r="O2275" s="1">
        <f t="shared" si="107"/>
        <v>0</v>
      </c>
    </row>
    <row r="2276" spans="1:15" x14ac:dyDescent="0.25">
      <c r="A2276" s="1" t="str">
        <v>BioLegend</v>
      </c>
      <c r="B2276" s="1">
        <v>19148.8</v>
      </c>
      <c r="C2276" s="1" t="str">
        <v>EED118440</v>
      </c>
      <c r="D2276" s="2">
        <v>45891</v>
      </c>
      <c r="E2276" s="2">
        <v>45897</v>
      </c>
      <c r="F2276" s="1">
        <v>333810</v>
      </c>
      <c r="G2276" s="1">
        <v>1</v>
      </c>
      <c r="H2276" s="1">
        <v>1</v>
      </c>
      <c r="I2276" s="1">
        <v>0</v>
      </c>
      <c r="J2276" s="1" t="str">
        <v>Delhi</v>
      </c>
      <c r="K2276" s="1">
        <v>0</v>
      </c>
      <c r="L2276" s="1"/>
      <c r="M2276" s="1">
        <f t="shared" si="105"/>
        <v>19148.8</v>
      </c>
      <c r="N2276" s="1">
        <f t="shared" si="106"/>
        <v>19148.8</v>
      </c>
      <c r="O2276" s="1">
        <f t="shared" si="107"/>
        <v>0</v>
      </c>
    </row>
    <row r="2277" spans="1:15" x14ac:dyDescent="0.25">
      <c r="A2277" s="1" t="str">
        <v>BioLegend</v>
      </c>
      <c r="B2277" s="1">
        <v>12540</v>
      </c>
      <c r="C2277" s="1" t="str">
        <v>EED118440</v>
      </c>
      <c r="D2277" s="2">
        <v>45891</v>
      </c>
      <c r="E2277" s="2">
        <v>45897</v>
      </c>
      <c r="F2277" s="1">
        <v>344007</v>
      </c>
      <c r="G2277" s="1">
        <v>2</v>
      </c>
      <c r="H2277" s="1">
        <v>2</v>
      </c>
      <c r="I2277" s="1">
        <v>0</v>
      </c>
      <c r="J2277" s="1" t="str">
        <v>Delhi</v>
      </c>
      <c r="K2277" s="1">
        <v>0</v>
      </c>
      <c r="L2277" s="1"/>
      <c r="M2277" s="1">
        <f t="shared" si="105"/>
        <v>25080</v>
      </c>
      <c r="N2277" s="1">
        <f t="shared" si="106"/>
        <v>25080</v>
      </c>
      <c r="O2277" s="1">
        <f t="shared" si="107"/>
        <v>0</v>
      </c>
    </row>
    <row r="2278" spans="1:15" x14ac:dyDescent="0.25">
      <c r="A2278" s="1" t="str">
        <v>BioLegend</v>
      </c>
      <c r="B2278" s="1">
        <v>12738</v>
      </c>
      <c r="C2278" s="1" t="str">
        <v>EED118440</v>
      </c>
      <c r="D2278" s="2">
        <v>45891</v>
      </c>
      <c r="E2278" s="2">
        <v>45897</v>
      </c>
      <c r="F2278" s="1">
        <v>362533</v>
      </c>
      <c r="G2278" s="1">
        <v>2</v>
      </c>
      <c r="H2278" s="1">
        <v>2</v>
      </c>
      <c r="I2278" s="1">
        <v>0</v>
      </c>
      <c r="J2278" s="1" t="str">
        <v>Delhi</v>
      </c>
      <c r="K2278" s="1">
        <v>0</v>
      </c>
      <c r="L2278" s="1"/>
      <c r="M2278" s="1">
        <f t="shared" si="105"/>
        <v>25476</v>
      </c>
      <c r="N2278" s="1">
        <f t="shared" si="106"/>
        <v>25476</v>
      </c>
      <c r="O2278" s="1">
        <f t="shared" si="107"/>
        <v>0</v>
      </c>
    </row>
    <row r="2279" spans="1:15" x14ac:dyDescent="0.25">
      <c r="A2279" s="1" t="str">
        <v>BioLegend</v>
      </c>
      <c r="B2279" s="1">
        <v>5482.4</v>
      </c>
      <c r="C2279" s="1" t="str">
        <v>EED118440</v>
      </c>
      <c r="D2279" s="2">
        <v>45891</v>
      </c>
      <c r="E2279" s="2">
        <v>45897</v>
      </c>
      <c r="F2279" s="1">
        <v>362601</v>
      </c>
      <c r="G2279" s="1">
        <v>1</v>
      </c>
      <c r="H2279" s="1">
        <v>1</v>
      </c>
      <c r="I2279" s="1">
        <v>0</v>
      </c>
      <c r="J2279" s="1" t="str">
        <v>Banglore</v>
      </c>
      <c r="K2279" s="1">
        <v>0</v>
      </c>
      <c r="L2279" s="1"/>
      <c r="M2279" s="1">
        <f t="shared" si="105"/>
        <v>5482.4</v>
      </c>
      <c r="N2279" s="1">
        <f t="shared" si="106"/>
        <v>5482.4</v>
      </c>
      <c r="O2279" s="1">
        <f t="shared" si="107"/>
        <v>0</v>
      </c>
    </row>
    <row r="2280" spans="1:15" x14ac:dyDescent="0.25">
      <c r="A2280" s="1" t="str">
        <v>BioLegend</v>
      </c>
      <c r="B2280" s="1">
        <v>12689.599999999999</v>
      </c>
      <c r="C2280" s="1" t="str">
        <v>EED118440</v>
      </c>
      <c r="D2280" s="2">
        <v>45891</v>
      </c>
      <c r="E2280" s="2">
        <v>45897</v>
      </c>
      <c r="F2280" s="1">
        <v>367116</v>
      </c>
      <c r="G2280" s="1">
        <v>1</v>
      </c>
      <c r="H2280" s="1">
        <v>1</v>
      </c>
      <c r="I2280" s="1">
        <v>0</v>
      </c>
      <c r="J2280" s="1" t="str">
        <v>Hyderabad</v>
      </c>
      <c r="K2280" s="1">
        <v>0</v>
      </c>
      <c r="L2280" s="1"/>
      <c r="M2280" s="1">
        <f t="shared" si="105"/>
        <v>12689.599999999999</v>
      </c>
      <c r="N2280" s="1">
        <f t="shared" si="106"/>
        <v>12689.599999999999</v>
      </c>
      <c r="O2280" s="1">
        <f t="shared" si="107"/>
        <v>0</v>
      </c>
    </row>
    <row r="2281" spans="1:15" x14ac:dyDescent="0.25">
      <c r="A2281" s="1" t="str">
        <v>BioLegend</v>
      </c>
      <c r="B2281" s="1">
        <v>17233.920000000002</v>
      </c>
      <c r="C2281" s="1" t="str">
        <v>EED118440</v>
      </c>
      <c r="D2281" s="2">
        <v>45891</v>
      </c>
      <c r="E2281" s="2">
        <v>45897</v>
      </c>
      <c r="F2281" s="1">
        <v>368514</v>
      </c>
      <c r="G2281" s="1">
        <v>1</v>
      </c>
      <c r="H2281" s="1">
        <v>1</v>
      </c>
      <c r="I2281" s="1">
        <v>0</v>
      </c>
      <c r="J2281" s="1" t="str">
        <v>Delhi</v>
      </c>
      <c r="K2281" s="1">
        <v>0</v>
      </c>
      <c r="L2281" s="1"/>
      <c r="M2281" s="1">
        <f t="shared" si="105"/>
        <v>17233.920000000002</v>
      </c>
      <c r="N2281" s="1">
        <f t="shared" si="106"/>
        <v>17233.920000000002</v>
      </c>
      <c r="O2281" s="1">
        <f t="shared" si="107"/>
        <v>0</v>
      </c>
    </row>
    <row r="2282" spans="1:15" x14ac:dyDescent="0.25">
      <c r="A2282" s="1" t="str">
        <v>BioLegend</v>
      </c>
      <c r="B2282" s="1">
        <v>15857.599999999999</v>
      </c>
      <c r="C2282" s="1" t="str">
        <v>EED118440</v>
      </c>
      <c r="D2282" s="2">
        <v>45891</v>
      </c>
      <c r="E2282" s="2">
        <v>45897</v>
      </c>
      <c r="F2282" s="1">
        <v>374204</v>
      </c>
      <c r="G2282" s="1">
        <v>1</v>
      </c>
      <c r="H2282" s="1">
        <v>1</v>
      </c>
      <c r="I2282" s="1">
        <v>0</v>
      </c>
      <c r="J2282" s="1" t="str">
        <v>Delhi</v>
      </c>
      <c r="K2282" s="1">
        <v>0</v>
      </c>
      <c r="L2282" s="1"/>
      <c r="M2282" s="1">
        <f t="shared" si="105"/>
        <v>15857.599999999999</v>
      </c>
      <c r="N2282" s="1">
        <f t="shared" si="106"/>
        <v>15857.599999999999</v>
      </c>
      <c r="O2282" s="1">
        <f t="shared" si="107"/>
        <v>0</v>
      </c>
    </row>
    <row r="2283" spans="1:15" x14ac:dyDescent="0.25">
      <c r="A2283" s="1" t="str">
        <v>BioLegend</v>
      </c>
      <c r="B2283" s="1">
        <v>8993.6</v>
      </c>
      <c r="C2283" s="1" t="str">
        <v>EED118440</v>
      </c>
      <c r="D2283" s="2">
        <v>45891</v>
      </c>
      <c r="E2283" s="2">
        <v>45897</v>
      </c>
      <c r="F2283" s="1">
        <v>392305</v>
      </c>
      <c r="G2283" s="1">
        <v>1</v>
      </c>
      <c r="H2283" s="1">
        <v>1</v>
      </c>
      <c r="I2283" s="1">
        <v>0</v>
      </c>
      <c r="J2283" s="1" t="str">
        <v>Gujrat</v>
      </c>
      <c r="K2283" s="1">
        <v>0</v>
      </c>
      <c r="L2283" s="1"/>
      <c r="M2283" s="1">
        <f t="shared" si="105"/>
        <v>8993.6</v>
      </c>
      <c r="N2283" s="1">
        <f t="shared" si="106"/>
        <v>8993.6</v>
      </c>
      <c r="O2283" s="1">
        <f t="shared" si="107"/>
        <v>0</v>
      </c>
    </row>
    <row r="2284" spans="1:15" x14ac:dyDescent="0.25">
      <c r="A2284" s="1" t="str">
        <v>BioLegend</v>
      </c>
      <c r="B2284" s="1">
        <v>20046.400000000001</v>
      </c>
      <c r="C2284" s="1" t="str">
        <v>EED118440</v>
      </c>
      <c r="D2284" s="2">
        <v>45891</v>
      </c>
      <c r="E2284" s="2">
        <v>45897</v>
      </c>
      <c r="F2284" s="1">
        <v>396406</v>
      </c>
      <c r="G2284" s="1">
        <v>2</v>
      </c>
      <c r="H2284" s="1">
        <v>2</v>
      </c>
      <c r="I2284" s="1">
        <v>0</v>
      </c>
      <c r="J2284" s="1" t="str">
        <v>Delhi</v>
      </c>
      <c r="K2284" s="1">
        <v>0</v>
      </c>
      <c r="L2284" s="1"/>
      <c r="M2284" s="1">
        <f t="shared" si="105"/>
        <v>40092.800000000003</v>
      </c>
      <c r="N2284" s="1">
        <f t="shared" si="106"/>
        <v>40092.800000000003</v>
      </c>
      <c r="O2284" s="1">
        <f t="shared" si="107"/>
        <v>0</v>
      </c>
    </row>
    <row r="2285" spans="1:15" x14ac:dyDescent="0.25">
      <c r="A2285" s="1" t="str">
        <v>BioLegend</v>
      </c>
      <c r="B2285" s="1">
        <v>5667.2000000000007</v>
      </c>
      <c r="C2285" s="1" t="str">
        <v>EED118440</v>
      </c>
      <c r="D2285" s="2">
        <v>45891</v>
      </c>
      <c r="E2285" s="2">
        <v>45897</v>
      </c>
      <c r="F2285" s="1">
        <v>400212</v>
      </c>
      <c r="G2285" s="1">
        <v>1</v>
      </c>
      <c r="H2285" s="1">
        <v>1</v>
      </c>
      <c r="I2285" s="1">
        <v>0</v>
      </c>
      <c r="J2285" s="1" t="str">
        <v>Gujrat</v>
      </c>
      <c r="K2285" s="1">
        <v>0</v>
      </c>
      <c r="L2285" s="1"/>
      <c r="M2285" s="1">
        <f t="shared" si="105"/>
        <v>5667.2000000000007</v>
      </c>
      <c r="N2285" s="1">
        <f t="shared" si="106"/>
        <v>5667.2000000000007</v>
      </c>
      <c r="O2285" s="1">
        <f t="shared" si="107"/>
        <v>0</v>
      </c>
    </row>
    <row r="2286" spans="1:15" x14ac:dyDescent="0.25">
      <c r="A2286" s="1" t="str">
        <v>BioLegend</v>
      </c>
      <c r="B2286" s="1">
        <v>2587.1999999999998</v>
      </c>
      <c r="C2286" s="1" t="str">
        <v>EED118440</v>
      </c>
      <c r="D2286" s="2">
        <v>45891</v>
      </c>
      <c r="E2286" s="2">
        <v>45897</v>
      </c>
      <c r="F2286" s="1">
        <v>405201</v>
      </c>
      <c r="G2286" s="1">
        <v>1</v>
      </c>
      <c r="H2286" s="1">
        <v>1</v>
      </c>
      <c r="I2286" s="1">
        <v>0</v>
      </c>
      <c r="J2286" s="1" t="str">
        <v>Delhi</v>
      </c>
      <c r="K2286" s="1">
        <v>0</v>
      </c>
      <c r="L2286" s="1"/>
      <c r="M2286" s="1">
        <f t="shared" si="105"/>
        <v>2587.1999999999998</v>
      </c>
      <c r="N2286" s="1">
        <f t="shared" si="106"/>
        <v>2587.1999999999998</v>
      </c>
      <c r="O2286" s="1">
        <f t="shared" si="107"/>
        <v>0</v>
      </c>
    </row>
    <row r="2287" spans="1:15" x14ac:dyDescent="0.25">
      <c r="A2287" s="1" t="str">
        <v>BioLegend</v>
      </c>
      <c r="B2287" s="1">
        <v>6124.7999999999993</v>
      </c>
      <c r="C2287" s="1" t="str">
        <v>EED118440</v>
      </c>
      <c r="D2287" s="2">
        <v>45891</v>
      </c>
      <c r="E2287" s="2">
        <v>45897</v>
      </c>
      <c r="F2287" s="1">
        <v>406001</v>
      </c>
      <c r="G2287" s="1">
        <v>1</v>
      </c>
      <c r="H2287" s="1">
        <v>1</v>
      </c>
      <c r="I2287" s="1">
        <v>0</v>
      </c>
      <c r="J2287" s="1" t="str">
        <v>Telangana</v>
      </c>
      <c r="K2287" s="1">
        <v>0</v>
      </c>
      <c r="L2287" s="1"/>
      <c r="M2287" s="1">
        <f t="shared" si="105"/>
        <v>6124.7999999999993</v>
      </c>
      <c r="N2287" s="1">
        <f t="shared" si="106"/>
        <v>6124.7999999999993</v>
      </c>
      <c r="O2287" s="1">
        <f t="shared" si="107"/>
        <v>0</v>
      </c>
    </row>
    <row r="2288" spans="1:15" x14ac:dyDescent="0.25">
      <c r="A2288" s="1" t="str">
        <v>BioLegend</v>
      </c>
      <c r="B2288" s="1">
        <v>1848</v>
      </c>
      <c r="C2288" s="1" t="str">
        <v>EED118440</v>
      </c>
      <c r="D2288" s="2">
        <v>45891</v>
      </c>
      <c r="E2288" s="2">
        <v>45897</v>
      </c>
      <c r="F2288" s="1">
        <v>420403</v>
      </c>
      <c r="G2288" s="1">
        <v>1</v>
      </c>
      <c r="H2288" s="1">
        <v>1</v>
      </c>
      <c r="I2288" s="1">
        <v>0</v>
      </c>
      <c r="J2288" s="1" t="str">
        <v>Hyderabad</v>
      </c>
      <c r="K2288" s="1">
        <v>0</v>
      </c>
      <c r="L2288" s="1"/>
      <c r="M2288" s="1">
        <f t="shared" si="105"/>
        <v>1848</v>
      </c>
      <c r="N2288" s="1">
        <f t="shared" si="106"/>
        <v>1848</v>
      </c>
      <c r="O2288" s="1">
        <f t="shared" si="107"/>
        <v>0</v>
      </c>
    </row>
    <row r="2289" spans="1:15" x14ac:dyDescent="0.25">
      <c r="A2289" s="1" t="str">
        <v>BioLegend</v>
      </c>
      <c r="B2289" s="1">
        <v>14106.400000000001</v>
      </c>
      <c r="C2289" s="1" t="str">
        <v>EED118440</v>
      </c>
      <c r="D2289" s="2">
        <v>45891</v>
      </c>
      <c r="E2289" s="2">
        <v>45897</v>
      </c>
      <c r="F2289" s="1">
        <v>422302</v>
      </c>
      <c r="G2289" s="1">
        <v>1</v>
      </c>
      <c r="H2289" s="1">
        <v>1</v>
      </c>
      <c r="I2289" s="1">
        <v>0</v>
      </c>
      <c r="J2289" s="1" t="str">
        <v>Hyderabad</v>
      </c>
      <c r="K2289" s="1">
        <v>0</v>
      </c>
      <c r="L2289" s="1"/>
      <c r="M2289" s="1">
        <f t="shared" si="105"/>
        <v>14106.400000000001</v>
      </c>
      <c r="N2289" s="1">
        <f t="shared" si="106"/>
        <v>14106.400000000001</v>
      </c>
      <c r="O2289" s="1">
        <f t="shared" si="107"/>
        <v>0</v>
      </c>
    </row>
    <row r="2290" spans="1:15" x14ac:dyDescent="0.25">
      <c r="A2290" s="1" t="str">
        <v>BioLegend</v>
      </c>
      <c r="B2290" s="1">
        <v>20046.400000000001</v>
      </c>
      <c r="C2290" s="1" t="str">
        <v>EED118440</v>
      </c>
      <c r="D2290" s="2">
        <v>45891</v>
      </c>
      <c r="E2290" s="2">
        <v>45897</v>
      </c>
      <c r="F2290" s="1">
        <v>423102</v>
      </c>
      <c r="G2290" s="1">
        <v>2</v>
      </c>
      <c r="H2290" s="1">
        <v>2</v>
      </c>
      <c r="I2290" s="1">
        <v>0</v>
      </c>
      <c r="J2290" s="1" t="str">
        <v>Delhi</v>
      </c>
      <c r="K2290" s="1">
        <v>0</v>
      </c>
      <c r="L2290" s="1"/>
      <c r="M2290" s="1">
        <f t="shared" si="105"/>
        <v>40092.800000000003</v>
      </c>
      <c r="N2290" s="1">
        <f t="shared" si="106"/>
        <v>40092.800000000003</v>
      </c>
      <c r="O2290" s="1">
        <f t="shared" si="107"/>
        <v>0</v>
      </c>
    </row>
    <row r="2291" spans="1:15" x14ac:dyDescent="0.25">
      <c r="A2291" s="1" t="str">
        <v>BioLegend</v>
      </c>
      <c r="B2291" s="1">
        <v>20636</v>
      </c>
      <c r="C2291" s="1" t="str">
        <v>EED118440</v>
      </c>
      <c r="D2291" s="2">
        <v>45891</v>
      </c>
      <c r="E2291" s="2">
        <v>45897</v>
      </c>
      <c r="F2291" s="1">
        <v>423110</v>
      </c>
      <c r="G2291" s="1">
        <v>1</v>
      </c>
      <c r="H2291" s="1">
        <v>1</v>
      </c>
      <c r="I2291" s="1">
        <v>0</v>
      </c>
      <c r="J2291" s="1" t="str">
        <v>Hyderabad</v>
      </c>
      <c r="K2291" s="1">
        <v>0</v>
      </c>
      <c r="L2291" s="1"/>
      <c r="M2291" s="1">
        <f t="shared" si="105"/>
        <v>20636</v>
      </c>
      <c r="N2291" s="1">
        <f t="shared" si="106"/>
        <v>20636</v>
      </c>
      <c r="O2291" s="1">
        <f t="shared" si="107"/>
        <v>0</v>
      </c>
    </row>
    <row r="2292" spans="1:15" x14ac:dyDescent="0.25">
      <c r="A2292" s="1" t="str">
        <v>BioLegend</v>
      </c>
      <c r="B2292" s="1">
        <v>17028</v>
      </c>
      <c r="C2292" s="1" t="str">
        <v>EED118440</v>
      </c>
      <c r="D2292" s="2">
        <v>45891</v>
      </c>
      <c r="E2292" s="2">
        <v>45897</v>
      </c>
      <c r="F2292" s="1">
        <v>424902</v>
      </c>
      <c r="G2292" s="1">
        <v>1</v>
      </c>
      <c r="H2292" s="1">
        <v>1</v>
      </c>
      <c r="I2292" s="1">
        <v>0</v>
      </c>
      <c r="J2292" s="1" t="str">
        <v>Hyderabad</v>
      </c>
      <c r="K2292" s="1">
        <v>0</v>
      </c>
      <c r="L2292" s="1"/>
      <c r="M2292" s="1">
        <f t="shared" si="105"/>
        <v>17028</v>
      </c>
      <c r="N2292" s="1">
        <f t="shared" si="106"/>
        <v>17028</v>
      </c>
      <c r="O2292" s="1">
        <f t="shared" si="107"/>
        <v>0</v>
      </c>
    </row>
    <row r="2293" spans="1:15" x14ac:dyDescent="0.25">
      <c r="A2293" s="1" t="str">
        <v>BioLegend</v>
      </c>
      <c r="B2293" s="1">
        <v>16612.991999999998</v>
      </c>
      <c r="C2293" s="1" t="str">
        <v>EED118440</v>
      </c>
      <c r="D2293" s="2">
        <v>45891</v>
      </c>
      <c r="E2293" s="2">
        <v>45897</v>
      </c>
      <c r="F2293" s="1">
        <v>426803</v>
      </c>
      <c r="G2293" s="1">
        <v>4</v>
      </c>
      <c r="H2293" s="1">
        <v>4</v>
      </c>
      <c r="I2293" s="1">
        <v>0</v>
      </c>
      <c r="J2293" s="1" t="str">
        <v>Delhi</v>
      </c>
      <c r="K2293" s="1">
        <v>0</v>
      </c>
      <c r="L2293" s="1"/>
      <c r="M2293" s="1">
        <f t="shared" si="105"/>
        <v>66451.967999999993</v>
      </c>
      <c r="N2293" s="1">
        <f t="shared" si="106"/>
        <v>66451.967999999993</v>
      </c>
      <c r="O2293" s="1">
        <f t="shared" si="107"/>
        <v>0</v>
      </c>
    </row>
    <row r="2294" spans="1:15" x14ac:dyDescent="0.25">
      <c r="A2294" s="1" t="str">
        <v>BioLegend</v>
      </c>
      <c r="B2294" s="1">
        <v>16612.991999999998</v>
      </c>
      <c r="C2294" s="1" t="str">
        <v>EED118440</v>
      </c>
      <c r="D2294" s="2">
        <v>45891</v>
      </c>
      <c r="E2294" s="2">
        <v>45897</v>
      </c>
      <c r="F2294" s="1">
        <v>426803</v>
      </c>
      <c r="G2294" s="1">
        <v>1</v>
      </c>
      <c r="H2294" s="1">
        <v>1</v>
      </c>
      <c r="I2294" s="1">
        <v>0</v>
      </c>
      <c r="J2294" s="1" t="str">
        <v>Delhi</v>
      </c>
      <c r="K2294" s="1">
        <v>0</v>
      </c>
      <c r="L2294" s="1"/>
      <c r="M2294" s="1">
        <f t="shared" si="105"/>
        <v>16612.991999999998</v>
      </c>
      <c r="N2294" s="1">
        <f t="shared" si="106"/>
        <v>16612.991999999998</v>
      </c>
      <c r="O2294" s="1">
        <f t="shared" si="107"/>
        <v>0</v>
      </c>
    </row>
    <row r="2295" spans="1:15" x14ac:dyDescent="0.25">
      <c r="A2295" s="1" t="str">
        <v>BioLegend</v>
      </c>
      <c r="B2295" s="1">
        <v>7458</v>
      </c>
      <c r="C2295" s="1" t="str">
        <v>EED118440</v>
      </c>
      <c r="D2295" s="2">
        <v>45891</v>
      </c>
      <c r="E2295" s="2">
        <v>45897</v>
      </c>
      <c r="F2295" s="1">
        <v>480005</v>
      </c>
      <c r="G2295" s="1">
        <v>2</v>
      </c>
      <c r="H2295" s="1">
        <v>2</v>
      </c>
      <c r="I2295" s="1">
        <v>0</v>
      </c>
      <c r="J2295" s="1" t="str">
        <v>MOHALI (PUNJAB)</v>
      </c>
      <c r="K2295" s="1">
        <v>0</v>
      </c>
      <c r="L2295" s="1"/>
      <c r="M2295" s="1">
        <f t="shared" si="105"/>
        <v>14916</v>
      </c>
      <c r="N2295" s="1">
        <f t="shared" si="106"/>
        <v>14916</v>
      </c>
      <c r="O2295" s="1">
        <f t="shared" si="107"/>
        <v>0</v>
      </c>
    </row>
    <row r="2296" spans="1:15" x14ac:dyDescent="0.25">
      <c r="A2296" s="1" t="str">
        <v>BioLegend</v>
      </c>
      <c r="B2296" s="1">
        <v>56628</v>
      </c>
      <c r="C2296" s="1" t="str">
        <v>EED118440</v>
      </c>
      <c r="D2296" s="2">
        <v>45891</v>
      </c>
      <c r="E2296" s="2">
        <v>45897</v>
      </c>
      <c r="F2296" s="1">
        <v>480048</v>
      </c>
      <c r="G2296" s="1">
        <v>1</v>
      </c>
      <c r="H2296" s="1">
        <v>1</v>
      </c>
      <c r="I2296" s="1">
        <v>0</v>
      </c>
      <c r="J2296" s="1" t="str">
        <v>Delhi</v>
      </c>
      <c r="K2296" s="1">
        <v>0</v>
      </c>
      <c r="L2296" s="1"/>
      <c r="M2296" s="1">
        <f t="shared" si="105"/>
        <v>56628</v>
      </c>
      <c r="N2296" s="1">
        <f t="shared" si="106"/>
        <v>56628</v>
      </c>
      <c r="O2296" s="1">
        <f t="shared" si="107"/>
        <v>0</v>
      </c>
    </row>
    <row r="2297" spans="1:15" x14ac:dyDescent="0.25">
      <c r="A2297" s="1" t="str">
        <v>BioLegend</v>
      </c>
      <c r="B2297" s="1">
        <v>16994.560000000001</v>
      </c>
      <c r="C2297" s="1" t="str">
        <v>EED118440</v>
      </c>
      <c r="D2297" s="2">
        <v>45891</v>
      </c>
      <c r="E2297" s="2">
        <v>45897</v>
      </c>
      <c r="F2297" s="1">
        <v>502512</v>
      </c>
      <c r="G2297" s="1">
        <v>1</v>
      </c>
      <c r="H2297" s="1">
        <v>1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16994.560000000001</v>
      </c>
      <c r="N2297" s="1">
        <f t="shared" si="106"/>
        <v>16994.560000000001</v>
      </c>
      <c r="O2297" s="1">
        <f t="shared" si="107"/>
        <v>0</v>
      </c>
    </row>
    <row r="2298" spans="1:15" x14ac:dyDescent="0.25">
      <c r="A2298" s="1" t="str">
        <v>BioLegend</v>
      </c>
      <c r="B2298" s="1">
        <v>22858.879999999997</v>
      </c>
      <c r="C2298" s="1" t="str">
        <v>EED118440</v>
      </c>
      <c r="D2298" s="2">
        <v>45891</v>
      </c>
      <c r="E2298" s="2">
        <v>45897</v>
      </c>
      <c r="F2298" s="1">
        <v>502926</v>
      </c>
      <c r="G2298" s="1">
        <v>1</v>
      </c>
      <c r="H2298" s="1">
        <v>1</v>
      </c>
      <c r="I2298" s="1">
        <v>0</v>
      </c>
      <c r="J2298" s="1" t="str">
        <v>Delhi</v>
      </c>
      <c r="K2298" s="1">
        <v>0</v>
      </c>
      <c r="L2298" s="1"/>
      <c r="M2298" s="1">
        <f t="shared" si="105"/>
        <v>22858.879999999997</v>
      </c>
      <c r="N2298" s="1">
        <f t="shared" si="106"/>
        <v>22858.879999999997</v>
      </c>
      <c r="O2298" s="1">
        <f t="shared" si="107"/>
        <v>0</v>
      </c>
    </row>
    <row r="2299" spans="1:15" x14ac:dyDescent="0.25">
      <c r="A2299" s="1" t="str">
        <v>BioLegend</v>
      </c>
      <c r="B2299" s="1">
        <v>14600.96</v>
      </c>
      <c r="C2299" s="1" t="str">
        <v>EED118440</v>
      </c>
      <c r="D2299" s="2">
        <v>45891</v>
      </c>
      <c r="E2299" s="2">
        <v>45897</v>
      </c>
      <c r="F2299" s="1">
        <v>505824</v>
      </c>
      <c r="G2299" s="1">
        <v>2</v>
      </c>
      <c r="H2299" s="1">
        <v>2</v>
      </c>
      <c r="I2299" s="1">
        <v>0</v>
      </c>
      <c r="J2299" s="1" t="str">
        <v>Delhi</v>
      </c>
      <c r="K2299" s="1">
        <v>0</v>
      </c>
      <c r="L2299" s="1"/>
      <c r="M2299" s="1">
        <f t="shared" si="105"/>
        <v>29201.919999999998</v>
      </c>
      <c r="N2299" s="1">
        <f t="shared" si="106"/>
        <v>29201.919999999998</v>
      </c>
      <c r="O2299" s="1">
        <f t="shared" si="107"/>
        <v>0</v>
      </c>
    </row>
    <row r="2300" spans="1:15" x14ac:dyDescent="0.25">
      <c r="A2300" s="1" t="str">
        <v>BioLegend</v>
      </c>
      <c r="B2300" s="1">
        <v>18876</v>
      </c>
      <c r="C2300" s="1" t="str">
        <v>EED118440</v>
      </c>
      <c r="D2300" s="2">
        <v>45891</v>
      </c>
      <c r="E2300" s="2">
        <v>45897</v>
      </c>
      <c r="F2300" s="1">
        <v>506341</v>
      </c>
      <c r="G2300" s="1">
        <v>2</v>
      </c>
      <c r="H2300" s="1">
        <v>2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37752</v>
      </c>
      <c r="N2300" s="1">
        <f t="shared" si="106"/>
        <v>37752</v>
      </c>
      <c r="O2300" s="1">
        <f t="shared" si="107"/>
        <v>0</v>
      </c>
    </row>
    <row r="2301" spans="1:15" x14ac:dyDescent="0.25">
      <c r="A2301" s="1" t="str">
        <v>BioLegend</v>
      </c>
      <c r="B2301" s="1">
        <v>12327.04</v>
      </c>
      <c r="C2301" s="1" t="str">
        <v>EED118440</v>
      </c>
      <c r="D2301" s="2">
        <v>45891</v>
      </c>
      <c r="E2301" s="2">
        <v>45897</v>
      </c>
      <c r="F2301" s="1">
        <v>574804</v>
      </c>
      <c r="G2301" s="1">
        <v>1</v>
      </c>
      <c r="H2301" s="1">
        <v>1</v>
      </c>
      <c r="I2301" s="1">
        <v>0</v>
      </c>
      <c r="J2301" s="1" t="str">
        <v>Delhi</v>
      </c>
      <c r="K2301" s="1">
        <v>0</v>
      </c>
      <c r="L2301" s="1"/>
      <c r="M2301" s="1">
        <f t="shared" si="105"/>
        <v>12327.04</v>
      </c>
      <c r="N2301" s="1">
        <f t="shared" si="106"/>
        <v>12327.04</v>
      </c>
      <c r="O2301" s="1">
        <f t="shared" si="107"/>
        <v>0</v>
      </c>
    </row>
    <row r="2302" spans="1:15" x14ac:dyDescent="0.25">
      <c r="A2302" s="1" t="str">
        <v>BioLegend</v>
      </c>
      <c r="B2302" s="1">
        <v>17679.2</v>
      </c>
      <c r="C2302" s="1" t="str">
        <v>EED118440</v>
      </c>
      <c r="D2302" s="2">
        <v>45891</v>
      </c>
      <c r="E2302" s="2">
        <v>45897</v>
      </c>
      <c r="F2302" s="1">
        <v>693504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17679.2</v>
      </c>
      <c r="N2302" s="1">
        <f t="shared" si="106"/>
        <v>17679.2</v>
      </c>
      <c r="O2302" s="1">
        <f t="shared" si="107"/>
        <v>0</v>
      </c>
    </row>
    <row r="2303" spans="1:15" x14ac:dyDescent="0.25">
      <c r="A2303" s="1" t="str">
        <v>BioLegend</v>
      </c>
      <c r="B2303" s="1">
        <v>24045.120000000003</v>
      </c>
      <c r="C2303" s="1" t="str">
        <v>EED118440</v>
      </c>
      <c r="D2303" s="2">
        <v>45891</v>
      </c>
      <c r="E2303" s="2">
        <v>45897</v>
      </c>
      <c r="F2303" s="1">
        <v>696806</v>
      </c>
      <c r="G2303" s="1">
        <v>1</v>
      </c>
      <c r="H2303" s="1">
        <v>1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24045.120000000003</v>
      </c>
      <c r="N2303" s="1">
        <f t="shared" si="106"/>
        <v>24045.120000000003</v>
      </c>
      <c r="O2303" s="1">
        <f t="shared" si="107"/>
        <v>0</v>
      </c>
    </row>
    <row r="2304" spans="1:15" x14ac:dyDescent="0.25">
      <c r="A2304" s="1" t="str">
        <v>BioLegend</v>
      </c>
      <c r="B2304" s="1">
        <v>6702.08</v>
      </c>
      <c r="C2304" s="1" t="str">
        <v>EED118440</v>
      </c>
      <c r="D2304" s="2">
        <v>45891</v>
      </c>
      <c r="E2304" s="2">
        <v>45897</v>
      </c>
      <c r="F2304" s="1">
        <v>791904</v>
      </c>
      <c r="G2304" s="1">
        <v>1</v>
      </c>
      <c r="H2304" s="1">
        <v>1</v>
      </c>
      <c r="I2304" s="1">
        <v>0</v>
      </c>
      <c r="J2304" s="1" t="str">
        <v>Delhi</v>
      </c>
      <c r="K2304" s="1">
        <v>0</v>
      </c>
      <c r="L2304" s="1"/>
      <c r="M2304" s="1">
        <f t="shared" si="105"/>
        <v>6702.08</v>
      </c>
      <c r="N2304" s="1">
        <f t="shared" si="106"/>
        <v>6702.08</v>
      </c>
      <c r="O2304" s="1">
        <f t="shared" si="107"/>
        <v>0</v>
      </c>
    </row>
    <row r="2305" spans="1:15" x14ac:dyDescent="0.25">
      <c r="A2305" s="1" t="str">
        <v>Mabtech</v>
      </c>
      <c r="B2305" s="1">
        <v>14080</v>
      </c>
      <c r="C2305" s="1">
        <v>44720</v>
      </c>
      <c r="D2305" s="2">
        <v>45895</v>
      </c>
      <c r="E2305" s="2">
        <v>45898</v>
      </c>
      <c r="F2305" s="1" t="str">
        <v>3660-1</v>
      </c>
      <c r="G2305" s="1">
        <v>4</v>
      </c>
      <c r="H2305" s="1">
        <v>4</v>
      </c>
      <c r="I2305" s="1">
        <v>0</v>
      </c>
      <c r="J2305" s="1" t="str">
        <v>Delhi</v>
      </c>
      <c r="K2305" s="1">
        <v>0</v>
      </c>
      <c r="L2305" s="1"/>
      <c r="M2305" s="1">
        <f t="shared" si="105"/>
        <v>56320</v>
      </c>
      <c r="N2305" s="1">
        <f t="shared" si="106"/>
        <v>56320</v>
      </c>
      <c r="O2305" s="1">
        <f t="shared" si="107"/>
        <v>0</v>
      </c>
    </row>
    <row r="2306" spans="1:15" x14ac:dyDescent="0.25">
      <c r="A2306" s="1" t="str">
        <v>Mabtech</v>
      </c>
      <c r="B2306" s="1">
        <v>22484</v>
      </c>
      <c r="C2306" s="1">
        <v>44720</v>
      </c>
      <c r="D2306" s="2">
        <v>45895</v>
      </c>
      <c r="E2306" s="2">
        <v>45898</v>
      </c>
      <c r="F2306" s="1" t="str">
        <v>3317-1H-6</v>
      </c>
      <c r="G2306" s="1">
        <v>1</v>
      </c>
      <c r="H2306" s="1">
        <v>1</v>
      </c>
      <c r="I2306" s="1">
        <v>0</v>
      </c>
      <c r="J2306" s="1" t="str">
        <v>Gujrat</v>
      </c>
      <c r="K2306" s="1">
        <v>0</v>
      </c>
      <c r="L2306" s="1"/>
      <c r="M2306" s="1">
        <f t="shared" si="105"/>
        <v>22484</v>
      </c>
      <c r="N2306" s="1">
        <f t="shared" si="106"/>
        <v>22484</v>
      </c>
      <c r="O2306" s="1">
        <f t="shared" si="107"/>
        <v>0</v>
      </c>
    </row>
    <row r="2307" spans="1:15" x14ac:dyDescent="0.25">
      <c r="A2307" s="1" t="str">
        <v>BioXcell</v>
      </c>
      <c r="B2307" s="1">
        <v>7972.7999999999993</v>
      </c>
      <c r="C2307" s="1">
        <v>178148</v>
      </c>
      <c r="D2307" s="2">
        <v>45898</v>
      </c>
      <c r="E2307" s="2">
        <v>45901</v>
      </c>
      <c r="F2307" s="1" t="str">
        <v>BE0046</v>
      </c>
      <c r="G2307" s="1">
        <v>1</v>
      </c>
      <c r="H2307" s="1">
        <v>1</v>
      </c>
      <c r="I2307" s="1">
        <v>0</v>
      </c>
      <c r="J2307" s="1" t="str">
        <v>Kolkata</v>
      </c>
      <c r="K2307" s="1">
        <v>0</v>
      </c>
      <c r="L2307" s="1"/>
      <c r="M2307" s="1">
        <f t="shared" ref="M2307:M2370" si="108">G2307*B2307</f>
        <v>7972.7999999999993</v>
      </c>
      <c r="N2307" s="1">
        <f t="shared" ref="N2307:N2370" si="109">H2307*B2307</f>
        <v>7972.7999999999993</v>
      </c>
      <c r="O2307" s="1">
        <f t="shared" ref="O2307:O2370" si="110">I2307*B2307</f>
        <v>0</v>
      </c>
    </row>
    <row r="2308" spans="1:15" x14ac:dyDescent="0.25">
      <c r="A2308" s="1" t="str">
        <v>BioXcell</v>
      </c>
      <c r="B2308" s="1">
        <v>13516.8</v>
      </c>
      <c r="C2308" s="1">
        <v>178148</v>
      </c>
      <c r="D2308" s="2">
        <v>45898</v>
      </c>
      <c r="E2308" s="2">
        <v>45901</v>
      </c>
      <c r="F2308" s="1" t="str">
        <v>CP147</v>
      </c>
      <c r="G2308" s="1">
        <v>1</v>
      </c>
      <c r="H2308" s="1">
        <v>1</v>
      </c>
      <c r="I2308" s="1">
        <v>0</v>
      </c>
      <c r="J2308" s="1" t="str">
        <v>Banglore</v>
      </c>
      <c r="K2308" s="1">
        <v>0</v>
      </c>
      <c r="L2308" s="1"/>
      <c r="M2308" s="1">
        <f t="shared" si="108"/>
        <v>13516.8</v>
      </c>
      <c r="N2308" s="1">
        <f t="shared" si="109"/>
        <v>13516.8</v>
      </c>
      <c r="O2308" s="1">
        <f t="shared" si="110"/>
        <v>0</v>
      </c>
    </row>
    <row r="2309" spans="1:15" x14ac:dyDescent="0.25">
      <c r="A2309" s="1" t="str">
        <v>Sartorius</v>
      </c>
      <c r="B2309" s="1">
        <v>16000</v>
      </c>
      <c r="C2309" s="1" t="str">
        <v>251519302131</v>
      </c>
      <c r="D2309" s="2">
        <v>45895</v>
      </c>
      <c r="E2309" s="2">
        <v>45901</v>
      </c>
      <c r="F2309" s="1" t="str">
        <v>VS0122</v>
      </c>
      <c r="G2309" s="1">
        <v>3</v>
      </c>
      <c r="H2309" s="1">
        <v>3</v>
      </c>
      <c r="I2309" s="1">
        <v>0</v>
      </c>
      <c r="J2309" s="1" t="str">
        <v>DELHI</v>
      </c>
      <c r="K2309" s="1">
        <v>0</v>
      </c>
      <c r="L2309" s="1"/>
      <c r="M2309" s="1">
        <f t="shared" si="108"/>
        <v>48000</v>
      </c>
      <c r="N2309" s="1">
        <f t="shared" si="109"/>
        <v>48000</v>
      </c>
      <c r="O2309" s="1">
        <f t="shared" si="110"/>
        <v>0</v>
      </c>
    </row>
    <row r="2310" spans="1:15" x14ac:dyDescent="0.25">
      <c r="A2310" s="1" t="str">
        <v>Boster</v>
      </c>
      <c r="B2310" s="1">
        <v>22792</v>
      </c>
      <c r="C2310" s="1">
        <v>66072</v>
      </c>
      <c r="D2310" s="2">
        <v>45894</v>
      </c>
      <c r="E2310" s="2">
        <v>45902</v>
      </c>
      <c r="F2310" s="1" t="str">
        <v>M00202S232</v>
      </c>
      <c r="G2310" s="1">
        <v>5</v>
      </c>
      <c r="H2310" s="1">
        <v>5</v>
      </c>
      <c r="I2310" s="1">
        <v>0</v>
      </c>
      <c r="J2310" s="1" t="str">
        <v>Banglore</v>
      </c>
      <c r="K2310" s="1">
        <v>0</v>
      </c>
      <c r="L2310" s="1"/>
      <c r="M2310" s="1">
        <f t="shared" si="108"/>
        <v>113960</v>
      </c>
      <c r="N2310" s="1">
        <f t="shared" si="109"/>
        <v>113960</v>
      </c>
      <c r="O2310" s="1">
        <f t="shared" si="110"/>
        <v>0</v>
      </c>
    </row>
    <row r="2311" spans="1:15" x14ac:dyDescent="0.25">
      <c r="A2311" s="1" t="str">
        <v>CHROMACHEMIE</v>
      </c>
      <c r="B2311" s="1">
        <v>4666.75</v>
      </c>
      <c r="C2311" s="1" t="str">
        <v>26BGST338403</v>
      </c>
      <c r="D2311" s="2">
        <v>45899</v>
      </c>
      <c r="E2311" s="2">
        <v>45902</v>
      </c>
      <c r="F2311" s="1" t="str">
        <v>NLM-467-5</v>
      </c>
      <c r="G2311" s="1">
        <v>1</v>
      </c>
      <c r="H2311" s="1">
        <v>1</v>
      </c>
      <c r="I2311" s="1">
        <v>0</v>
      </c>
      <c r="J2311" s="1" t="str">
        <v>Delhi</v>
      </c>
      <c r="K2311" s="1">
        <v>0</v>
      </c>
      <c r="L2311" s="1"/>
      <c r="M2311" s="1">
        <f t="shared" si="108"/>
        <v>4666.75</v>
      </c>
      <c r="N2311" s="1">
        <f t="shared" si="109"/>
        <v>4666.75</v>
      </c>
      <c r="O2311" s="1">
        <f t="shared" si="110"/>
        <v>0</v>
      </c>
    </row>
    <row r="2312" spans="1:15" x14ac:dyDescent="0.25">
      <c r="A2312" s="1" t="str">
        <v>Dharmacon</v>
      </c>
      <c r="B2312" s="1">
        <v>32912</v>
      </c>
      <c r="C2312" s="1" t="str">
        <v>O081825IN3312394G</v>
      </c>
      <c r="D2312" s="2">
        <v>45891</v>
      </c>
      <c r="E2312" s="2">
        <v>45902</v>
      </c>
      <c r="F2312" s="1" t="str">
        <v>L-168245-00-0005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32912</v>
      </c>
      <c r="N2312" s="1">
        <f t="shared" si="109"/>
        <v>32912</v>
      </c>
      <c r="O2312" s="1">
        <f t="shared" si="110"/>
        <v>0</v>
      </c>
    </row>
    <row r="2313" spans="1:15" x14ac:dyDescent="0.25">
      <c r="A2313" s="1" t="str">
        <v>Dharmacon</v>
      </c>
      <c r="B2313" s="1">
        <v>38808</v>
      </c>
      <c r="C2313" s="1" t="str">
        <v>O081825IN3312394G</v>
      </c>
      <c r="D2313" s="2">
        <v>45891</v>
      </c>
      <c r="E2313" s="2">
        <v>45902</v>
      </c>
      <c r="F2313" s="1" t="str">
        <v>D-001810-10-20</v>
      </c>
      <c r="G2313" s="1">
        <v>1</v>
      </c>
      <c r="H2313" s="1">
        <v>1</v>
      </c>
      <c r="I2313" s="1">
        <v>0</v>
      </c>
      <c r="J2313" s="1" t="str">
        <v>Delhi</v>
      </c>
      <c r="K2313" s="1">
        <v>0</v>
      </c>
      <c r="L2313" s="1"/>
      <c r="M2313" s="1">
        <f t="shared" si="108"/>
        <v>38808</v>
      </c>
      <c r="N2313" s="1">
        <f t="shared" si="109"/>
        <v>38808</v>
      </c>
      <c r="O2313" s="1">
        <f t="shared" si="110"/>
        <v>0</v>
      </c>
    </row>
    <row r="2314" spans="1:15" x14ac:dyDescent="0.25">
      <c r="A2314" s="1" t="str">
        <v>Dharmacon</v>
      </c>
      <c r="B2314" s="1">
        <v>32912</v>
      </c>
      <c r="C2314" s="1" t="str">
        <v>O081825IN3312394G</v>
      </c>
      <c r="D2314" s="2">
        <v>45891</v>
      </c>
      <c r="E2314" s="2">
        <v>45902</v>
      </c>
      <c r="F2314" s="1" t="str">
        <v>L-006243-03-0005</v>
      </c>
      <c r="G2314" s="1">
        <v>1</v>
      </c>
      <c r="H2314" s="1">
        <v>1</v>
      </c>
      <c r="I2314" s="1">
        <v>0</v>
      </c>
      <c r="J2314" s="1" t="str">
        <v>Delhi</v>
      </c>
      <c r="K2314" s="1">
        <v>0</v>
      </c>
      <c r="L2314" s="1"/>
      <c r="M2314" s="1">
        <f t="shared" si="108"/>
        <v>32912</v>
      </c>
      <c r="N2314" s="1">
        <f t="shared" si="109"/>
        <v>32912</v>
      </c>
      <c r="O2314" s="1">
        <f t="shared" si="110"/>
        <v>0</v>
      </c>
    </row>
    <row r="2315" spans="1:15" x14ac:dyDescent="0.25">
      <c r="A2315" s="1" t="str">
        <v>Dharmacon</v>
      </c>
      <c r="B2315" s="1">
        <v>16858.16</v>
      </c>
      <c r="C2315" s="1" t="str">
        <v>O081825IN3312394G</v>
      </c>
      <c r="D2315" s="2">
        <v>45891</v>
      </c>
      <c r="E2315" s="2">
        <v>45902</v>
      </c>
      <c r="F2315" s="1" t="str">
        <v>CTM- 1172705</v>
      </c>
      <c r="G2315" s="1">
        <v>1</v>
      </c>
      <c r="H2315" s="1">
        <v>1</v>
      </c>
      <c r="I2315" s="1">
        <v>0</v>
      </c>
      <c r="J2315" s="1" t="str">
        <v>Kerala</v>
      </c>
      <c r="K2315" s="1">
        <v>0</v>
      </c>
      <c r="L2315" s="1"/>
      <c r="M2315" s="1">
        <f t="shared" si="108"/>
        <v>16858.16</v>
      </c>
      <c r="N2315" s="1">
        <f t="shared" si="109"/>
        <v>16858.16</v>
      </c>
      <c r="O2315" s="1">
        <f t="shared" si="110"/>
        <v>0</v>
      </c>
    </row>
    <row r="2316" spans="1:15" x14ac:dyDescent="0.25">
      <c r="A2316" s="1" t="str">
        <v>Dharmacon</v>
      </c>
      <c r="B2316" s="1">
        <v>9280.48</v>
      </c>
      <c r="C2316" s="1" t="str">
        <v>O081825IN3312394G</v>
      </c>
      <c r="D2316" s="2">
        <v>45891</v>
      </c>
      <c r="E2316" s="2">
        <v>45902</v>
      </c>
      <c r="F2316" s="1" t="str">
        <v>CTM- 1172779</v>
      </c>
      <c r="G2316" s="1">
        <v>1</v>
      </c>
      <c r="H2316" s="1">
        <v>1</v>
      </c>
      <c r="I2316" s="1">
        <v>0</v>
      </c>
      <c r="J2316" s="1" t="str">
        <v>MOHALI (PUNJAB)</v>
      </c>
      <c r="K2316" s="1">
        <v>0</v>
      </c>
      <c r="L2316" s="1"/>
      <c r="M2316" s="1">
        <f t="shared" si="108"/>
        <v>9280.48</v>
      </c>
      <c r="N2316" s="1">
        <f t="shared" si="109"/>
        <v>9280.48</v>
      </c>
      <c r="O2316" s="1">
        <f t="shared" si="110"/>
        <v>0</v>
      </c>
    </row>
    <row r="2317" spans="1:15" x14ac:dyDescent="0.25">
      <c r="A2317" s="1" t="str">
        <v>Dharmacon</v>
      </c>
      <c r="B2317" s="1">
        <v>9280.48</v>
      </c>
      <c r="C2317" s="1" t="str">
        <v>O081825IN3312394G</v>
      </c>
      <c r="D2317" s="2">
        <v>45891</v>
      </c>
      <c r="E2317" s="2">
        <v>45902</v>
      </c>
      <c r="F2317" s="1" t="str">
        <v>CTM- 1172777</v>
      </c>
      <c r="G2317" s="1">
        <v>1</v>
      </c>
      <c r="H2317" s="1">
        <v>1</v>
      </c>
      <c r="I2317" s="1">
        <v>0</v>
      </c>
      <c r="J2317" s="1" t="str">
        <v>MOHALI (PUNJAB)</v>
      </c>
      <c r="K2317" s="1">
        <v>0</v>
      </c>
      <c r="L2317" s="1"/>
      <c r="M2317" s="1">
        <f t="shared" si="108"/>
        <v>9280.48</v>
      </c>
      <c r="N2317" s="1">
        <f t="shared" si="109"/>
        <v>9280.48</v>
      </c>
      <c r="O2317" s="1">
        <f t="shared" si="110"/>
        <v>0</v>
      </c>
    </row>
    <row r="2318" spans="1:15" x14ac:dyDescent="0.25">
      <c r="A2318" s="1" t="str">
        <v>Dharmacon</v>
      </c>
      <c r="B2318" s="1">
        <v>32912</v>
      </c>
      <c r="C2318" s="1" t="str">
        <v>O081825IN3312394G</v>
      </c>
      <c r="D2318" s="2">
        <v>45891</v>
      </c>
      <c r="E2318" s="2">
        <v>45902</v>
      </c>
      <c r="F2318" s="1" t="str">
        <v>L-010533-00-0005</v>
      </c>
      <c r="G2318" s="1">
        <v>1</v>
      </c>
      <c r="H2318" s="1">
        <v>1</v>
      </c>
      <c r="I2318" s="1">
        <v>0</v>
      </c>
      <c r="J2318" s="1" t="str">
        <v>MOHALI (PUNJAB)</v>
      </c>
      <c r="K2318" s="1">
        <v>0</v>
      </c>
      <c r="L2318" s="1"/>
      <c r="M2318" s="1">
        <f t="shared" si="108"/>
        <v>32912</v>
      </c>
      <c r="N2318" s="1">
        <f t="shared" si="109"/>
        <v>32912</v>
      </c>
      <c r="O2318" s="1">
        <f t="shared" si="110"/>
        <v>0</v>
      </c>
    </row>
    <row r="2319" spans="1:15" x14ac:dyDescent="0.25">
      <c r="A2319" s="1" t="str">
        <v>Dharmacon</v>
      </c>
      <c r="B2319" s="1">
        <v>26659.599999999999</v>
      </c>
      <c r="C2319" s="1" t="str">
        <v>O081825IN3312394G</v>
      </c>
      <c r="D2319" s="2">
        <v>45891</v>
      </c>
      <c r="E2319" s="2">
        <v>45902</v>
      </c>
      <c r="F2319" s="1" t="str">
        <v>CTM- 1172776</v>
      </c>
      <c r="G2319" s="1">
        <v>1</v>
      </c>
      <c r="H2319" s="1">
        <v>1</v>
      </c>
      <c r="I2319" s="1">
        <v>0</v>
      </c>
      <c r="J2319" s="1" t="str">
        <v>MOHALI (PUNJAB)</v>
      </c>
      <c r="K2319" s="1">
        <v>0</v>
      </c>
      <c r="L2319" s="1"/>
      <c r="M2319" s="1">
        <f t="shared" si="108"/>
        <v>26659.599999999999</v>
      </c>
      <c r="N2319" s="1">
        <f t="shared" si="109"/>
        <v>26659.599999999999</v>
      </c>
      <c r="O2319" s="1">
        <f t="shared" si="110"/>
        <v>0</v>
      </c>
    </row>
    <row r="2320" spans="1:15" x14ac:dyDescent="0.25">
      <c r="A2320" s="1" t="str">
        <v>Dharmacon</v>
      </c>
      <c r="B2320" s="1">
        <v>9280.48</v>
      </c>
      <c r="C2320" s="1" t="str">
        <v>O081825IN3312394G</v>
      </c>
      <c r="D2320" s="2">
        <v>45891</v>
      </c>
      <c r="E2320" s="2">
        <v>45902</v>
      </c>
      <c r="F2320" s="1" t="str">
        <v>CTM- 1172775</v>
      </c>
      <c r="G2320" s="1">
        <v>1</v>
      </c>
      <c r="H2320" s="1">
        <v>1</v>
      </c>
      <c r="I2320" s="1">
        <v>0</v>
      </c>
      <c r="J2320" s="1" t="str">
        <v>MOHALI (PUNJAB)</v>
      </c>
      <c r="K2320" s="1">
        <v>0</v>
      </c>
      <c r="L2320" s="1"/>
      <c r="M2320" s="1">
        <f t="shared" si="108"/>
        <v>9280.48</v>
      </c>
      <c r="N2320" s="1">
        <f t="shared" si="109"/>
        <v>9280.48</v>
      </c>
      <c r="O2320" s="1">
        <f t="shared" si="110"/>
        <v>0</v>
      </c>
    </row>
    <row r="2321" spans="1:15" x14ac:dyDescent="0.25">
      <c r="A2321" s="1" t="str">
        <v>Dharmacon</v>
      </c>
      <c r="B2321" s="1">
        <v>70752</v>
      </c>
      <c r="C2321" s="1" t="str">
        <v>O081825IN3312394G</v>
      </c>
      <c r="D2321" s="2">
        <v>45891</v>
      </c>
      <c r="E2321" s="2">
        <v>45902</v>
      </c>
      <c r="F2321" s="1" t="str">
        <v>LQ-008560-00-0010</v>
      </c>
      <c r="G2321" s="1">
        <v>1</v>
      </c>
      <c r="H2321" s="1">
        <v>1</v>
      </c>
      <c r="I2321" s="1">
        <v>0</v>
      </c>
      <c r="J2321" s="1" t="str">
        <v>Delhi</v>
      </c>
      <c r="K2321" s="1">
        <v>0</v>
      </c>
      <c r="L2321" s="1"/>
      <c r="M2321" s="1">
        <f t="shared" si="108"/>
        <v>70752</v>
      </c>
      <c r="N2321" s="1">
        <f t="shared" si="109"/>
        <v>70752</v>
      </c>
      <c r="O2321" s="1">
        <f t="shared" si="110"/>
        <v>0</v>
      </c>
    </row>
    <row r="2322" spans="1:15" x14ac:dyDescent="0.25">
      <c r="A2322" s="1" t="str">
        <v>Dharmacon</v>
      </c>
      <c r="B2322" s="1">
        <v>55000</v>
      </c>
      <c r="C2322" s="1" t="str">
        <v>O081825IN3312394G</v>
      </c>
      <c r="D2322" s="2">
        <v>45891</v>
      </c>
      <c r="E2322" s="2">
        <v>45902</v>
      </c>
      <c r="F2322" s="1" t="str">
        <v>LQ-005881-00-0005</v>
      </c>
      <c r="G2322" s="1">
        <v>2</v>
      </c>
      <c r="H2322" s="1">
        <v>2</v>
      </c>
      <c r="I2322" s="1">
        <v>0</v>
      </c>
      <c r="J2322" s="1" t="str">
        <v>Gujrat</v>
      </c>
      <c r="K2322" s="1">
        <v>0</v>
      </c>
      <c r="L2322" s="1"/>
      <c r="M2322" s="1">
        <f t="shared" si="108"/>
        <v>110000</v>
      </c>
      <c r="N2322" s="1">
        <f t="shared" si="109"/>
        <v>110000</v>
      </c>
      <c r="O2322" s="1">
        <f t="shared" si="110"/>
        <v>0</v>
      </c>
    </row>
    <row r="2323" spans="1:15" x14ac:dyDescent="0.25">
      <c r="A2323" s="1" t="str">
        <v>Dharmacon</v>
      </c>
      <c r="B2323" s="1">
        <v>32912</v>
      </c>
      <c r="C2323" s="1" t="str">
        <v>O081825IN3312394G</v>
      </c>
      <c r="D2323" s="2">
        <v>45891</v>
      </c>
      <c r="E2323" s="2">
        <v>45902</v>
      </c>
      <c r="F2323" s="1" t="str">
        <v>L-005463-01-0005</v>
      </c>
      <c r="G2323" s="1">
        <v>1</v>
      </c>
      <c r="H2323" s="1">
        <v>1</v>
      </c>
      <c r="I2323" s="1">
        <v>0</v>
      </c>
      <c r="J2323" s="1" t="str">
        <v>Banglore</v>
      </c>
      <c r="K2323" s="1">
        <v>0</v>
      </c>
      <c r="L2323" s="1"/>
      <c r="M2323" s="1">
        <f t="shared" si="108"/>
        <v>32912</v>
      </c>
      <c r="N2323" s="1">
        <f t="shared" si="109"/>
        <v>32912</v>
      </c>
      <c r="O2323" s="1">
        <f t="shared" si="110"/>
        <v>0</v>
      </c>
    </row>
    <row r="2324" spans="1:15" x14ac:dyDescent="0.25">
      <c r="A2324" s="1" t="str">
        <v>Dharmacon</v>
      </c>
      <c r="B2324" s="1">
        <v>32912</v>
      </c>
      <c r="C2324" s="1" t="str">
        <v>O081825IN3312394G</v>
      </c>
      <c r="D2324" s="2">
        <v>45891</v>
      </c>
      <c r="E2324" s="2">
        <v>45902</v>
      </c>
      <c r="F2324" s="1" t="str">
        <v>L-005462-00-0005</v>
      </c>
      <c r="G2324" s="1">
        <v>1</v>
      </c>
      <c r="H2324" s="1">
        <v>1</v>
      </c>
      <c r="I2324" s="1">
        <v>0</v>
      </c>
      <c r="J2324" s="1" t="str">
        <v>Banglore</v>
      </c>
      <c r="K2324" s="1">
        <v>0</v>
      </c>
      <c r="L2324" s="1"/>
      <c r="M2324" s="1">
        <f t="shared" si="108"/>
        <v>32912</v>
      </c>
      <c r="N2324" s="1">
        <f t="shared" si="109"/>
        <v>32912</v>
      </c>
      <c r="O2324" s="1">
        <f t="shared" si="110"/>
        <v>0</v>
      </c>
    </row>
    <row r="2325" spans="1:15" x14ac:dyDescent="0.25">
      <c r="A2325" s="1" t="str">
        <v>Dharmacon</v>
      </c>
      <c r="B2325" s="1">
        <v>68464</v>
      </c>
      <c r="C2325" s="1" t="str">
        <v>O081825IN3312394G</v>
      </c>
      <c r="D2325" s="2">
        <v>45891</v>
      </c>
      <c r="E2325" s="2">
        <v>45902</v>
      </c>
      <c r="F2325" s="1" t="str">
        <v>TLP5917</v>
      </c>
      <c r="G2325" s="1">
        <v>2</v>
      </c>
      <c r="H2325" s="1">
        <v>2</v>
      </c>
      <c r="I2325" s="1">
        <v>0</v>
      </c>
      <c r="J2325" s="1" t="str">
        <v>Mumbai</v>
      </c>
      <c r="K2325" s="1">
        <v>0</v>
      </c>
      <c r="L2325" s="1"/>
      <c r="M2325" s="1">
        <f t="shared" si="108"/>
        <v>136928</v>
      </c>
      <c r="N2325" s="1">
        <f t="shared" si="109"/>
        <v>136928</v>
      </c>
      <c r="O2325" s="1">
        <f t="shared" si="110"/>
        <v>0</v>
      </c>
    </row>
    <row r="2326" spans="1:15" x14ac:dyDescent="0.25">
      <c r="A2326" s="1" t="str">
        <v>Dharmacon</v>
      </c>
      <c r="B2326" s="1">
        <v>100496</v>
      </c>
      <c r="C2326" s="1" t="str">
        <v>O081825IN3312394G</v>
      </c>
      <c r="D2326" s="2">
        <v>45891</v>
      </c>
      <c r="E2326" s="2">
        <v>45902</v>
      </c>
      <c r="F2326" s="1" t="str">
        <v>TLP5913</v>
      </c>
      <c r="G2326" s="1">
        <v>1</v>
      </c>
      <c r="H2326" s="1">
        <v>1</v>
      </c>
      <c r="I2326" s="1">
        <v>0</v>
      </c>
      <c r="J2326" s="1" t="str">
        <v>Mumbai</v>
      </c>
      <c r="K2326" s="1">
        <v>0</v>
      </c>
      <c r="L2326" s="1"/>
      <c r="M2326" s="1">
        <f t="shared" si="108"/>
        <v>100496</v>
      </c>
      <c r="N2326" s="1">
        <f t="shared" si="109"/>
        <v>100496</v>
      </c>
      <c r="O2326" s="1">
        <f t="shared" si="110"/>
        <v>0</v>
      </c>
    </row>
    <row r="2327" spans="1:15" x14ac:dyDescent="0.25">
      <c r="A2327" s="1" t="str">
        <v>Dharmacon</v>
      </c>
      <c r="B2327" s="1">
        <v>17688</v>
      </c>
      <c r="C2327" s="1" t="str">
        <v>O081825IN3312394G</v>
      </c>
      <c r="D2327" s="2">
        <v>45891</v>
      </c>
      <c r="E2327" s="2">
        <v>45902</v>
      </c>
      <c r="F2327" s="1" t="str">
        <v>C-300595-03-0005</v>
      </c>
      <c r="G2327" s="1">
        <v>1</v>
      </c>
      <c r="H2327" s="1">
        <v>1</v>
      </c>
      <c r="I2327" s="1">
        <v>0</v>
      </c>
      <c r="J2327" s="1" t="str">
        <v>Banglore</v>
      </c>
      <c r="K2327" s="1">
        <v>0</v>
      </c>
      <c r="L2327" s="1"/>
      <c r="M2327" s="1">
        <f t="shared" si="108"/>
        <v>17688</v>
      </c>
      <c r="N2327" s="1">
        <f t="shared" si="109"/>
        <v>17688</v>
      </c>
      <c r="O2327" s="1">
        <f t="shared" si="110"/>
        <v>0</v>
      </c>
    </row>
    <row r="2328" spans="1:15" x14ac:dyDescent="0.25">
      <c r="A2328" s="1" t="str">
        <v>Dharmacon</v>
      </c>
      <c r="B2328" s="1">
        <v>17688</v>
      </c>
      <c r="C2328" s="1" t="str">
        <v>O081825IN3312394G</v>
      </c>
      <c r="D2328" s="2">
        <v>45891</v>
      </c>
      <c r="E2328" s="2">
        <v>45902</v>
      </c>
      <c r="F2328" s="1" t="str">
        <v>IH-300595-05-0005</v>
      </c>
      <c r="G2328" s="1">
        <v>1</v>
      </c>
      <c r="H2328" s="1">
        <v>1</v>
      </c>
      <c r="I2328" s="1">
        <v>0</v>
      </c>
      <c r="J2328" s="1" t="str">
        <v>Banglore</v>
      </c>
      <c r="K2328" s="1">
        <v>0</v>
      </c>
      <c r="L2328" s="1"/>
      <c r="M2328" s="1">
        <f t="shared" si="108"/>
        <v>17688</v>
      </c>
      <c r="N2328" s="1">
        <f t="shared" si="109"/>
        <v>17688</v>
      </c>
      <c r="O2328" s="1">
        <f t="shared" si="110"/>
        <v>0</v>
      </c>
    </row>
    <row r="2329" spans="1:15" x14ac:dyDescent="0.25">
      <c r="A2329" s="1" t="str">
        <v>Dharmacon</v>
      </c>
      <c r="B2329" s="1">
        <v>17688</v>
      </c>
      <c r="C2329" s="1" t="str">
        <v>O081825IN3312394G</v>
      </c>
      <c r="D2329" s="2">
        <v>45891</v>
      </c>
      <c r="E2329" s="2">
        <v>45902</v>
      </c>
      <c r="F2329" s="1" t="str">
        <v>CN-001000-01-05</v>
      </c>
      <c r="G2329" s="1">
        <v>1</v>
      </c>
      <c r="H2329" s="1">
        <v>1</v>
      </c>
      <c r="I2329" s="1">
        <v>0</v>
      </c>
      <c r="J2329" s="1" t="str">
        <v>Banglore</v>
      </c>
      <c r="K2329" s="1">
        <v>0</v>
      </c>
      <c r="L2329" s="1"/>
      <c r="M2329" s="1">
        <f t="shared" si="108"/>
        <v>17688</v>
      </c>
      <c r="N2329" s="1">
        <f t="shared" si="109"/>
        <v>17688</v>
      </c>
      <c r="O2329" s="1">
        <f t="shared" si="110"/>
        <v>0</v>
      </c>
    </row>
    <row r="2330" spans="1:15" x14ac:dyDescent="0.25">
      <c r="A2330" s="1" t="str">
        <v>Dharmacon</v>
      </c>
      <c r="B2330" s="1">
        <v>17688</v>
      </c>
      <c r="C2330" s="1" t="str">
        <v>O081825IN3312394G</v>
      </c>
      <c r="D2330" s="2">
        <v>45891</v>
      </c>
      <c r="E2330" s="2">
        <v>45902</v>
      </c>
      <c r="F2330" s="1" t="str">
        <v>IN-001005-01-05</v>
      </c>
      <c r="G2330" s="1">
        <v>1</v>
      </c>
      <c r="H2330" s="1">
        <v>1</v>
      </c>
      <c r="I2330" s="1">
        <v>0</v>
      </c>
      <c r="J2330" s="1" t="str">
        <v>Banglore</v>
      </c>
      <c r="K2330" s="1">
        <v>0</v>
      </c>
      <c r="L2330" s="1"/>
      <c r="M2330" s="1">
        <f t="shared" si="108"/>
        <v>17688</v>
      </c>
      <c r="N2330" s="1">
        <f t="shared" si="109"/>
        <v>17688</v>
      </c>
      <c r="O2330" s="1">
        <f t="shared" si="110"/>
        <v>0</v>
      </c>
    </row>
    <row r="2331" spans="1:15" x14ac:dyDescent="0.25">
      <c r="A2331" s="1" t="str">
        <v>Dharmacon</v>
      </c>
      <c r="B2331" s="1">
        <v>17688</v>
      </c>
      <c r="C2331" s="1" t="str">
        <v>O081825IN3312394G</v>
      </c>
      <c r="D2331" s="2">
        <v>45891</v>
      </c>
      <c r="E2331" s="2">
        <v>45902</v>
      </c>
      <c r="F2331" s="1" t="str">
        <v>C-300596-03-0005</v>
      </c>
      <c r="G2331" s="1">
        <v>1</v>
      </c>
      <c r="H2331" s="1">
        <v>1</v>
      </c>
      <c r="I2331" s="1">
        <v>0</v>
      </c>
      <c r="J2331" s="1" t="str">
        <v>Banglore</v>
      </c>
      <c r="K2331" s="1">
        <v>0</v>
      </c>
      <c r="L2331" s="1"/>
      <c r="M2331" s="1">
        <f t="shared" si="108"/>
        <v>17688</v>
      </c>
      <c r="N2331" s="1">
        <f t="shared" si="109"/>
        <v>17688</v>
      </c>
      <c r="O2331" s="1">
        <f t="shared" si="110"/>
        <v>0</v>
      </c>
    </row>
    <row r="2332" spans="1:15" x14ac:dyDescent="0.25">
      <c r="A2332" s="1" t="str">
        <v>Dharmacon</v>
      </c>
      <c r="B2332" s="1">
        <v>17688</v>
      </c>
      <c r="C2332" s="1" t="str">
        <v>O081825IN3312394G</v>
      </c>
      <c r="D2332" s="2">
        <v>45891</v>
      </c>
      <c r="E2332" s="2">
        <v>45902</v>
      </c>
      <c r="F2332" s="1" t="str">
        <v>IH-300596-05-0005</v>
      </c>
      <c r="G2332" s="1">
        <v>1</v>
      </c>
      <c r="H2332" s="1">
        <v>1</v>
      </c>
      <c r="I2332" s="1">
        <v>0</v>
      </c>
      <c r="J2332" s="1" t="str">
        <v>Banglore</v>
      </c>
      <c r="K2332" s="1">
        <v>0</v>
      </c>
      <c r="L2332" s="1"/>
      <c r="M2332" s="1">
        <f t="shared" si="108"/>
        <v>17688</v>
      </c>
      <c r="N2332" s="1">
        <f t="shared" si="109"/>
        <v>17688</v>
      </c>
      <c r="O2332" s="1">
        <f t="shared" si="110"/>
        <v>0</v>
      </c>
    </row>
    <row r="2333" spans="1:15" x14ac:dyDescent="0.25">
      <c r="A2333" s="1" t="str">
        <v>Dharmacon</v>
      </c>
      <c r="B2333" s="1">
        <v>25608</v>
      </c>
      <c r="C2333" s="1" t="str">
        <v>O081825IN3312394G</v>
      </c>
      <c r="D2333" s="2">
        <v>45891</v>
      </c>
      <c r="E2333" s="2">
        <v>45902</v>
      </c>
      <c r="F2333" s="1" t="str">
        <v>M-017570-02-0005</v>
      </c>
      <c r="G2333" s="1">
        <v>1</v>
      </c>
      <c r="H2333" s="1">
        <v>1</v>
      </c>
      <c r="I2333" s="1">
        <v>0</v>
      </c>
      <c r="J2333" s="1" t="str">
        <v>DELHI</v>
      </c>
      <c r="K2333" s="1">
        <v>0</v>
      </c>
      <c r="L2333" s="1"/>
      <c r="M2333" s="1">
        <f t="shared" si="108"/>
        <v>25608</v>
      </c>
      <c r="N2333" s="1">
        <f t="shared" si="109"/>
        <v>25608</v>
      </c>
      <c r="O2333" s="1">
        <f t="shared" si="110"/>
        <v>0</v>
      </c>
    </row>
    <row r="2334" spans="1:15" x14ac:dyDescent="0.25">
      <c r="A2334" s="1" t="str">
        <v>Dharmacon</v>
      </c>
      <c r="B2334" s="1">
        <v>24816</v>
      </c>
      <c r="C2334" s="1" t="str">
        <v>O081825IN3312394G</v>
      </c>
      <c r="D2334" s="2">
        <v>45891</v>
      </c>
      <c r="E2334" s="2">
        <v>45902</v>
      </c>
      <c r="F2334" s="1" t="str">
        <v>RHS4533- EG9611</v>
      </c>
      <c r="G2334" s="1">
        <v>1</v>
      </c>
      <c r="H2334" s="1">
        <v>1</v>
      </c>
      <c r="I2334" s="1">
        <v>0</v>
      </c>
      <c r="J2334" s="1" t="str">
        <v>Delhi</v>
      </c>
      <c r="K2334" s="1">
        <v>0</v>
      </c>
      <c r="L2334" s="1"/>
      <c r="M2334" s="1">
        <f t="shared" si="108"/>
        <v>24816</v>
      </c>
      <c r="N2334" s="1">
        <f t="shared" si="109"/>
        <v>24816</v>
      </c>
      <c r="O2334" s="1">
        <f t="shared" si="110"/>
        <v>0</v>
      </c>
    </row>
    <row r="2335" spans="1:15" x14ac:dyDescent="0.25">
      <c r="A2335" s="1" t="str">
        <v>Dharmacon</v>
      </c>
      <c r="B2335" s="1">
        <v>4840</v>
      </c>
      <c r="C2335" s="1" t="str">
        <v>O081825IN3312394G</v>
      </c>
      <c r="D2335" s="2">
        <v>45891</v>
      </c>
      <c r="E2335" s="2">
        <v>45902</v>
      </c>
      <c r="F2335" s="1" t="str">
        <v>YSC1049</v>
      </c>
      <c r="G2335" s="1">
        <v>1</v>
      </c>
      <c r="H2335" s="1">
        <v>1</v>
      </c>
      <c r="I2335" s="1">
        <v>0</v>
      </c>
      <c r="J2335" s="1" t="str">
        <v>Lucknow</v>
      </c>
      <c r="K2335" s="1">
        <v>0</v>
      </c>
      <c r="L2335" s="1"/>
      <c r="M2335" s="1">
        <f t="shared" si="108"/>
        <v>4840</v>
      </c>
      <c r="N2335" s="1">
        <f t="shared" si="109"/>
        <v>4840</v>
      </c>
      <c r="O2335" s="1">
        <f t="shared" si="110"/>
        <v>0</v>
      </c>
    </row>
    <row r="2336" spans="1:15" x14ac:dyDescent="0.25">
      <c r="A2336" s="1" t="str">
        <v>Dharmacon</v>
      </c>
      <c r="B2336" s="1">
        <v>4840</v>
      </c>
      <c r="C2336" s="1" t="str">
        <v>O081825IN3312394G</v>
      </c>
      <c r="D2336" s="2">
        <v>45891</v>
      </c>
      <c r="E2336" s="2">
        <v>45902</v>
      </c>
      <c r="F2336" s="1" t="str">
        <v>YSC1059</v>
      </c>
      <c r="G2336" s="1">
        <v>1</v>
      </c>
      <c r="H2336" s="1">
        <v>1</v>
      </c>
      <c r="I2336" s="1">
        <v>0</v>
      </c>
      <c r="J2336" s="1" t="str">
        <v>Lucknow</v>
      </c>
      <c r="K2336" s="1">
        <v>0</v>
      </c>
      <c r="L2336" s="1"/>
      <c r="M2336" s="1">
        <f t="shared" si="108"/>
        <v>4840</v>
      </c>
      <c r="N2336" s="1">
        <f t="shared" si="109"/>
        <v>4840</v>
      </c>
      <c r="O2336" s="1">
        <f t="shared" si="110"/>
        <v>0</v>
      </c>
    </row>
    <row r="2337" spans="1:15" x14ac:dyDescent="0.25">
      <c r="A2337" s="1" t="str">
        <v>Dharmacon</v>
      </c>
      <c r="B2337" s="1">
        <v>34584</v>
      </c>
      <c r="C2337" s="1" t="str">
        <v>O081825IN3312394G</v>
      </c>
      <c r="D2337" s="2">
        <v>45891</v>
      </c>
      <c r="E2337" s="2">
        <v>45902</v>
      </c>
      <c r="F2337" s="1" t="str">
        <v>T-2002-03</v>
      </c>
      <c r="G2337" s="1">
        <v>1</v>
      </c>
      <c r="H2337" s="1">
        <v>1</v>
      </c>
      <c r="I2337" s="1">
        <v>0</v>
      </c>
      <c r="J2337" s="1" t="str">
        <v>Delhi</v>
      </c>
      <c r="K2337" s="1">
        <v>0</v>
      </c>
      <c r="L2337" s="1"/>
      <c r="M2337" s="1">
        <f t="shared" si="108"/>
        <v>34584</v>
      </c>
      <c r="N2337" s="1">
        <f t="shared" si="109"/>
        <v>34584</v>
      </c>
      <c r="O2337" s="1">
        <f t="shared" si="110"/>
        <v>0</v>
      </c>
    </row>
    <row r="2338" spans="1:15" x14ac:dyDescent="0.25">
      <c r="A2338" s="1" t="str">
        <v>Dharmacon</v>
      </c>
      <c r="B2338" s="1">
        <v>34584</v>
      </c>
      <c r="C2338" s="1" t="str">
        <v>O081825IN3312394G</v>
      </c>
      <c r="D2338" s="2">
        <v>45891</v>
      </c>
      <c r="E2338" s="2">
        <v>45902</v>
      </c>
      <c r="F2338" s="1" t="str">
        <v>T-2001-03</v>
      </c>
      <c r="G2338" s="1">
        <v>2</v>
      </c>
      <c r="H2338" s="1">
        <v>2</v>
      </c>
      <c r="I2338" s="1">
        <v>0</v>
      </c>
      <c r="J2338" s="1" t="str">
        <v>MOHALI (PUNJAB)</v>
      </c>
      <c r="K2338" s="1">
        <v>0</v>
      </c>
      <c r="L2338" s="1"/>
      <c r="M2338" s="1">
        <f t="shared" si="108"/>
        <v>69168</v>
      </c>
      <c r="N2338" s="1">
        <f t="shared" si="109"/>
        <v>69168</v>
      </c>
      <c r="O2338" s="1">
        <f t="shared" si="110"/>
        <v>0</v>
      </c>
    </row>
    <row r="2339" spans="1:15" x14ac:dyDescent="0.25">
      <c r="A2339" s="1" t="str">
        <v>Dharmacon</v>
      </c>
      <c r="B2339" s="1">
        <v>20856</v>
      </c>
      <c r="C2339" s="1" t="str">
        <v>O081825IN3312394G</v>
      </c>
      <c r="D2339" s="2">
        <v>45891</v>
      </c>
      <c r="E2339" s="2">
        <v>45902</v>
      </c>
      <c r="F2339" s="1" t="str">
        <v>T-2001-02</v>
      </c>
      <c r="G2339" s="1">
        <v>1</v>
      </c>
      <c r="H2339" s="1">
        <v>1</v>
      </c>
      <c r="I2339" s="1">
        <v>0</v>
      </c>
      <c r="J2339" s="1" t="str">
        <v>Faridabad</v>
      </c>
      <c r="K2339" s="1">
        <v>0</v>
      </c>
      <c r="L2339" s="1"/>
      <c r="M2339" s="1">
        <f t="shared" si="108"/>
        <v>20856</v>
      </c>
      <c r="N2339" s="1">
        <f t="shared" si="109"/>
        <v>20856</v>
      </c>
      <c r="O2339" s="1">
        <f t="shared" si="110"/>
        <v>0</v>
      </c>
    </row>
    <row r="2340" spans="1:15" x14ac:dyDescent="0.25">
      <c r="A2340" s="1" t="str">
        <v>TargetMol</v>
      </c>
      <c r="B2340" s="1">
        <v>2059.1999999999998</v>
      </c>
      <c r="C2340" s="1" t="str">
        <v>INV250826-062</v>
      </c>
      <c r="D2340" s="2">
        <v>45895</v>
      </c>
      <c r="E2340" s="2">
        <v>45902</v>
      </c>
      <c r="F2340" s="1" t="str">
        <v>T17109</v>
      </c>
      <c r="G2340" s="1">
        <v>1</v>
      </c>
      <c r="H2340" s="1">
        <v>1</v>
      </c>
      <c r="I2340" s="1">
        <v>0</v>
      </c>
      <c r="J2340" s="1" t="str">
        <v>Hyderabad</v>
      </c>
      <c r="K2340" s="1">
        <v>0</v>
      </c>
      <c r="L2340" s="1"/>
      <c r="M2340" s="1">
        <f t="shared" si="108"/>
        <v>2059.1999999999998</v>
      </c>
      <c r="N2340" s="1">
        <f t="shared" si="109"/>
        <v>2059.1999999999998</v>
      </c>
      <c r="O2340" s="1">
        <f t="shared" si="110"/>
        <v>0</v>
      </c>
    </row>
    <row r="2341" spans="1:15" x14ac:dyDescent="0.25">
      <c r="A2341" s="1" t="str">
        <v>TargetMol</v>
      </c>
      <c r="B2341" s="1">
        <v>8606.4</v>
      </c>
      <c r="C2341" s="1" t="str">
        <v>INV250826-062</v>
      </c>
      <c r="D2341" s="2">
        <v>45895</v>
      </c>
      <c r="E2341" s="2">
        <v>45902</v>
      </c>
      <c r="F2341" s="1" t="str">
        <v>T1726</v>
      </c>
      <c r="G2341" s="1">
        <v>1</v>
      </c>
      <c r="H2341" s="1">
        <v>1</v>
      </c>
      <c r="I2341" s="1">
        <v>0</v>
      </c>
      <c r="J2341" s="1" t="str">
        <v>Delhi</v>
      </c>
      <c r="K2341" s="1">
        <v>0</v>
      </c>
      <c r="L2341" s="1"/>
      <c r="M2341" s="1">
        <f t="shared" si="108"/>
        <v>8606.4</v>
      </c>
      <c r="N2341" s="1">
        <f t="shared" si="109"/>
        <v>8606.4</v>
      </c>
      <c r="O2341" s="1">
        <f t="shared" si="110"/>
        <v>0</v>
      </c>
    </row>
    <row r="2342" spans="1:15" x14ac:dyDescent="0.25">
      <c r="A2342" s="1" t="str">
        <v>TargetMol</v>
      </c>
      <c r="B2342" s="1">
        <v>10190.4</v>
      </c>
      <c r="C2342" s="1" t="str">
        <v>INV250826-062</v>
      </c>
      <c r="D2342" s="2">
        <v>45895</v>
      </c>
      <c r="E2342" s="2">
        <v>45902</v>
      </c>
      <c r="F2342" s="1" t="str">
        <v>T3494</v>
      </c>
      <c r="G2342" s="1">
        <v>1</v>
      </c>
      <c r="H2342" s="1">
        <v>1</v>
      </c>
      <c r="I2342" s="1">
        <v>0</v>
      </c>
      <c r="J2342" s="1" t="str">
        <v>Delhi</v>
      </c>
      <c r="K2342" s="1">
        <v>0</v>
      </c>
      <c r="L2342" s="1"/>
      <c r="M2342" s="1">
        <f t="shared" si="108"/>
        <v>10190.4</v>
      </c>
      <c r="N2342" s="1">
        <f t="shared" si="109"/>
        <v>10190.4</v>
      </c>
      <c r="O2342" s="1">
        <f t="shared" si="110"/>
        <v>0</v>
      </c>
    </row>
    <row r="2343" spans="1:15" x14ac:dyDescent="0.25">
      <c r="A2343" s="1" t="str">
        <v>TargetMol</v>
      </c>
      <c r="B2343" s="1">
        <v>6758.4</v>
      </c>
      <c r="C2343" s="1" t="str">
        <v>INV250826-063</v>
      </c>
      <c r="D2343" s="2">
        <v>45895</v>
      </c>
      <c r="E2343" s="2">
        <v>45902</v>
      </c>
      <c r="F2343" s="1" t="str">
        <v>T19978</v>
      </c>
      <c r="G2343" s="1">
        <v>3</v>
      </c>
      <c r="H2343" s="1">
        <v>3</v>
      </c>
      <c r="I2343" s="1">
        <v>0</v>
      </c>
      <c r="J2343" s="1" t="str">
        <v>Mumbai</v>
      </c>
      <c r="K2343" s="1">
        <v>0</v>
      </c>
      <c r="L2343" s="1"/>
      <c r="M2343" s="1">
        <f t="shared" si="108"/>
        <v>20275.199999999997</v>
      </c>
      <c r="N2343" s="1">
        <f t="shared" si="109"/>
        <v>20275.199999999997</v>
      </c>
      <c r="O2343" s="1">
        <f t="shared" si="110"/>
        <v>0</v>
      </c>
    </row>
    <row r="2344" spans="1:15" x14ac:dyDescent="0.25">
      <c r="A2344" s="1" t="str">
        <v>TargetMol</v>
      </c>
      <c r="B2344" s="1">
        <v>52316</v>
      </c>
      <c r="C2344" s="1" t="str">
        <v>INV250826-064</v>
      </c>
      <c r="D2344" s="2">
        <v>45895</v>
      </c>
      <c r="E2344" s="2">
        <v>45902</v>
      </c>
      <c r="F2344" s="1" t="str">
        <v>T203509</v>
      </c>
      <c r="G2344" s="1">
        <v>1</v>
      </c>
      <c r="H2344" s="1">
        <v>1</v>
      </c>
      <c r="I2344" s="1">
        <v>0</v>
      </c>
      <c r="J2344" s="1" t="str">
        <v>Faridabad</v>
      </c>
      <c r="K2344" s="1">
        <v>0</v>
      </c>
      <c r="L2344" s="1"/>
      <c r="M2344" s="1">
        <f t="shared" si="108"/>
        <v>52316</v>
      </c>
      <c r="N2344" s="1">
        <f t="shared" si="109"/>
        <v>52316</v>
      </c>
      <c r="O2344" s="1">
        <f t="shared" si="110"/>
        <v>0</v>
      </c>
    </row>
    <row r="2345" spans="1:15" x14ac:dyDescent="0.25">
      <c r="A2345" s="1" t="str">
        <v>BioLegend</v>
      </c>
      <c r="B2345" s="1">
        <v>4743.2</v>
      </c>
      <c r="C2345" s="1" t="str">
        <v>EED118648</v>
      </c>
      <c r="D2345" s="2">
        <v>45898</v>
      </c>
      <c r="E2345" s="2">
        <v>45903</v>
      </c>
      <c r="F2345" s="1">
        <v>100236</v>
      </c>
      <c r="G2345" s="1">
        <v>1</v>
      </c>
      <c r="H2345" s="1">
        <v>1</v>
      </c>
      <c r="I2345" s="1">
        <v>0</v>
      </c>
      <c r="J2345" s="1" t="str">
        <v>Kerala</v>
      </c>
      <c r="K2345" s="1">
        <v>0</v>
      </c>
      <c r="L2345" s="1"/>
      <c r="M2345" s="1">
        <f t="shared" si="108"/>
        <v>4743.2</v>
      </c>
      <c r="N2345" s="1">
        <f t="shared" si="109"/>
        <v>4743.2</v>
      </c>
      <c r="O2345" s="1">
        <f t="shared" si="110"/>
        <v>0</v>
      </c>
    </row>
    <row r="2346" spans="1:15" x14ac:dyDescent="0.25">
      <c r="A2346" s="1" t="str">
        <v>BioLegend</v>
      </c>
      <c r="B2346" s="1">
        <v>15972</v>
      </c>
      <c r="C2346" s="1" t="str">
        <v>EED118648</v>
      </c>
      <c r="D2346" s="2">
        <v>45898</v>
      </c>
      <c r="E2346" s="2">
        <v>45903</v>
      </c>
      <c r="F2346" s="1">
        <v>100443</v>
      </c>
      <c r="G2346" s="1">
        <v>1</v>
      </c>
      <c r="H2346" s="1">
        <v>1</v>
      </c>
      <c r="I2346" s="1">
        <v>0</v>
      </c>
      <c r="J2346" s="1" t="str">
        <v>Kerala</v>
      </c>
      <c r="K2346" s="1">
        <v>0</v>
      </c>
      <c r="L2346" s="1"/>
      <c r="M2346" s="1">
        <f t="shared" si="108"/>
        <v>15972</v>
      </c>
      <c r="N2346" s="1">
        <f t="shared" si="109"/>
        <v>15972</v>
      </c>
      <c r="O2346" s="1">
        <f t="shared" si="110"/>
        <v>0</v>
      </c>
    </row>
    <row r="2347" spans="1:15" x14ac:dyDescent="0.25">
      <c r="A2347" s="1" t="str">
        <v>BioLegend</v>
      </c>
      <c r="B2347" s="1">
        <v>2279.1999999999998</v>
      </c>
      <c r="C2347" s="1" t="str">
        <v>EED118648</v>
      </c>
      <c r="D2347" s="2">
        <v>45898</v>
      </c>
      <c r="E2347" s="2">
        <v>45903</v>
      </c>
      <c r="F2347" s="1">
        <v>100707</v>
      </c>
      <c r="G2347" s="1">
        <v>1</v>
      </c>
      <c r="H2347" s="1">
        <v>1</v>
      </c>
      <c r="I2347" s="1">
        <v>0</v>
      </c>
      <c r="J2347" s="1" t="str">
        <v>Kerala</v>
      </c>
      <c r="K2347" s="1">
        <v>0</v>
      </c>
      <c r="L2347" s="1"/>
      <c r="M2347" s="1">
        <f t="shared" si="108"/>
        <v>2279.1999999999998</v>
      </c>
      <c r="N2347" s="1">
        <f t="shared" si="109"/>
        <v>2279.1999999999998</v>
      </c>
      <c r="O2347" s="1">
        <f t="shared" si="110"/>
        <v>0</v>
      </c>
    </row>
    <row r="2348" spans="1:15" x14ac:dyDescent="0.25">
      <c r="A2348" s="1" t="str">
        <v>BioLegend</v>
      </c>
      <c r="B2348" s="1">
        <v>8377.6</v>
      </c>
      <c r="C2348" s="1" t="str">
        <v>EED118648</v>
      </c>
      <c r="D2348" s="2">
        <v>45898</v>
      </c>
      <c r="E2348" s="2">
        <v>45903</v>
      </c>
      <c r="F2348" s="1">
        <v>101837</v>
      </c>
      <c r="G2348" s="1">
        <v>1</v>
      </c>
      <c r="H2348" s="1">
        <v>1</v>
      </c>
      <c r="I2348" s="1">
        <v>0</v>
      </c>
      <c r="J2348" s="1" t="str">
        <v>Kerala</v>
      </c>
      <c r="K2348" s="1">
        <v>0</v>
      </c>
      <c r="L2348" s="1"/>
      <c r="M2348" s="1">
        <f t="shared" si="108"/>
        <v>8377.6</v>
      </c>
      <c r="N2348" s="1">
        <f t="shared" si="109"/>
        <v>8377.6</v>
      </c>
      <c r="O2348" s="1">
        <f t="shared" si="110"/>
        <v>0</v>
      </c>
    </row>
    <row r="2349" spans="1:15" x14ac:dyDescent="0.25">
      <c r="A2349" s="1" t="str">
        <v>BioLegend</v>
      </c>
      <c r="B2349" s="1">
        <v>6283.2000000000007</v>
      </c>
      <c r="C2349" s="1" t="str">
        <v>EED118648</v>
      </c>
      <c r="D2349" s="2">
        <v>45898</v>
      </c>
      <c r="E2349" s="2">
        <v>45903</v>
      </c>
      <c r="F2349" s="1">
        <v>103083</v>
      </c>
      <c r="G2349" s="1">
        <v>1</v>
      </c>
      <c r="H2349" s="1">
        <v>1</v>
      </c>
      <c r="I2349" s="1">
        <v>0</v>
      </c>
      <c r="J2349" s="1" t="str">
        <v>Kerala</v>
      </c>
      <c r="K2349" s="1">
        <v>0</v>
      </c>
      <c r="L2349" s="1"/>
      <c r="M2349" s="1">
        <f t="shared" si="108"/>
        <v>6283.2000000000007</v>
      </c>
      <c r="N2349" s="1">
        <f t="shared" si="109"/>
        <v>6283.2000000000007</v>
      </c>
      <c r="O2349" s="1">
        <f t="shared" si="110"/>
        <v>0</v>
      </c>
    </row>
    <row r="2350" spans="1:15" x14ac:dyDescent="0.25">
      <c r="A2350" s="1" t="str">
        <v>BioLegend</v>
      </c>
      <c r="B2350" s="1">
        <v>6221.6</v>
      </c>
      <c r="C2350" s="1" t="str">
        <v>EED118648</v>
      </c>
      <c r="D2350" s="2">
        <v>45898</v>
      </c>
      <c r="E2350" s="2">
        <v>45903</v>
      </c>
      <c r="F2350" s="1">
        <v>104419</v>
      </c>
      <c r="G2350" s="1">
        <v>1</v>
      </c>
      <c r="H2350" s="1">
        <v>1</v>
      </c>
      <c r="I2350" s="1">
        <v>0</v>
      </c>
      <c r="J2350" s="1" t="str">
        <v>Kerala</v>
      </c>
      <c r="K2350" s="1">
        <v>0</v>
      </c>
      <c r="L2350" s="1"/>
      <c r="M2350" s="1">
        <f t="shared" si="108"/>
        <v>6221.6</v>
      </c>
      <c r="N2350" s="1">
        <f t="shared" si="109"/>
        <v>6221.6</v>
      </c>
      <c r="O2350" s="1">
        <f t="shared" si="110"/>
        <v>0</v>
      </c>
    </row>
    <row r="2351" spans="1:15" x14ac:dyDescent="0.25">
      <c r="A2351" s="1" t="str">
        <v>BioLegend</v>
      </c>
      <c r="B2351" s="1">
        <v>6283.2000000000007</v>
      </c>
      <c r="C2351" s="1" t="str">
        <v>EED118648</v>
      </c>
      <c r="D2351" s="2">
        <v>45898</v>
      </c>
      <c r="E2351" s="2">
        <v>45903</v>
      </c>
      <c r="F2351" s="1">
        <v>107675</v>
      </c>
      <c r="G2351" s="1">
        <v>1</v>
      </c>
      <c r="H2351" s="1">
        <v>1</v>
      </c>
      <c r="I2351" s="1">
        <v>0</v>
      </c>
      <c r="J2351" s="1" t="str">
        <v>Kerala</v>
      </c>
      <c r="K2351" s="1">
        <v>0</v>
      </c>
      <c r="L2351" s="1"/>
      <c r="M2351" s="1">
        <f t="shared" si="108"/>
        <v>6283.2000000000007</v>
      </c>
      <c r="N2351" s="1">
        <f t="shared" si="109"/>
        <v>6283.2000000000007</v>
      </c>
      <c r="O2351" s="1">
        <f t="shared" si="110"/>
        <v>0</v>
      </c>
    </row>
    <row r="2352" spans="1:15" x14ac:dyDescent="0.25">
      <c r="A2352" s="1" t="str">
        <v>BioLegend</v>
      </c>
      <c r="B2352" s="1">
        <v>7515.2000000000007</v>
      </c>
      <c r="C2352" s="1" t="str">
        <v>EED118648</v>
      </c>
      <c r="D2352" s="2">
        <v>45898</v>
      </c>
      <c r="E2352" s="2">
        <v>45903</v>
      </c>
      <c r="F2352" s="1">
        <v>113603</v>
      </c>
      <c r="G2352" s="1">
        <v>1</v>
      </c>
      <c r="H2352" s="1">
        <v>1</v>
      </c>
      <c r="I2352" s="1">
        <v>0</v>
      </c>
      <c r="J2352" s="1" t="str">
        <v>Kerala</v>
      </c>
      <c r="K2352" s="1">
        <v>0</v>
      </c>
      <c r="L2352" s="1"/>
      <c r="M2352" s="1">
        <f t="shared" si="108"/>
        <v>7515.2000000000007</v>
      </c>
      <c r="N2352" s="1">
        <f t="shared" si="109"/>
        <v>7515.2000000000007</v>
      </c>
      <c r="O2352" s="1">
        <f t="shared" si="110"/>
        <v>0</v>
      </c>
    </row>
    <row r="2353" spans="1:15" x14ac:dyDescent="0.25">
      <c r="A2353" s="1" t="str">
        <v>BioLegend</v>
      </c>
      <c r="B2353" s="1">
        <v>22792</v>
      </c>
      <c r="C2353" s="1" t="str">
        <v>EED118648</v>
      </c>
      <c r="D2353" s="2">
        <v>45898</v>
      </c>
      <c r="E2353" s="2">
        <v>45903</v>
      </c>
      <c r="F2353" s="1">
        <v>126408</v>
      </c>
      <c r="G2353" s="1">
        <v>1</v>
      </c>
      <c r="H2353" s="1">
        <v>1</v>
      </c>
      <c r="I2353" s="1">
        <v>0</v>
      </c>
      <c r="J2353" s="1" t="str">
        <v>Kerala</v>
      </c>
      <c r="K2353" s="1">
        <v>0</v>
      </c>
      <c r="L2353" s="1"/>
      <c r="M2353" s="1">
        <f t="shared" si="108"/>
        <v>22792</v>
      </c>
      <c r="N2353" s="1">
        <f t="shared" si="109"/>
        <v>22792</v>
      </c>
      <c r="O2353" s="1">
        <f t="shared" si="110"/>
        <v>0</v>
      </c>
    </row>
    <row r="2354" spans="1:15" x14ac:dyDescent="0.25">
      <c r="A2354" s="1" t="str">
        <v>BioLegend</v>
      </c>
      <c r="B2354" s="1">
        <v>3080</v>
      </c>
      <c r="C2354" s="1" t="str">
        <v>EED118648</v>
      </c>
      <c r="D2354" s="2">
        <v>45898</v>
      </c>
      <c r="E2354" s="2">
        <v>45903</v>
      </c>
      <c r="F2354" s="1">
        <v>300406</v>
      </c>
      <c r="G2354" s="1">
        <v>1</v>
      </c>
      <c r="H2354" s="1">
        <v>1</v>
      </c>
      <c r="I2354" s="1">
        <v>0</v>
      </c>
      <c r="J2354" s="1" t="str">
        <v>Delhi</v>
      </c>
      <c r="K2354" s="1">
        <v>0</v>
      </c>
      <c r="L2354" s="1"/>
      <c r="M2354" s="1">
        <f t="shared" si="108"/>
        <v>3080</v>
      </c>
      <c r="N2354" s="1">
        <f t="shared" si="109"/>
        <v>3080</v>
      </c>
      <c r="O2354" s="1">
        <f t="shared" si="110"/>
        <v>0</v>
      </c>
    </row>
    <row r="2355" spans="1:15" x14ac:dyDescent="0.25">
      <c r="A2355" s="1" t="str">
        <v>BioLegend</v>
      </c>
      <c r="B2355" s="1">
        <v>17987.2</v>
      </c>
      <c r="C2355" s="1" t="str">
        <v>EED118648</v>
      </c>
      <c r="D2355" s="2">
        <v>45898</v>
      </c>
      <c r="E2355" s="2">
        <v>45903</v>
      </c>
      <c r="F2355" s="1">
        <v>300518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17987.2</v>
      </c>
      <c r="N2355" s="1">
        <f t="shared" si="109"/>
        <v>17987.2</v>
      </c>
      <c r="O2355" s="1">
        <f t="shared" si="110"/>
        <v>0</v>
      </c>
    </row>
    <row r="2356" spans="1:15" x14ac:dyDescent="0.25">
      <c r="A2356" s="1" t="str">
        <v>BioLegend</v>
      </c>
      <c r="B2356" s="1">
        <v>25806</v>
      </c>
      <c r="C2356" s="1" t="str">
        <v>EED118648</v>
      </c>
      <c r="D2356" s="2">
        <v>45898</v>
      </c>
      <c r="E2356" s="2">
        <v>45903</v>
      </c>
      <c r="F2356" s="1">
        <v>302242</v>
      </c>
      <c r="G2356" s="1">
        <v>1</v>
      </c>
      <c r="H2356" s="1">
        <v>1</v>
      </c>
      <c r="I2356" s="1">
        <v>0</v>
      </c>
      <c r="J2356" s="1" t="str">
        <v>Delhi</v>
      </c>
      <c r="K2356" s="1">
        <v>0</v>
      </c>
      <c r="L2356" s="1"/>
      <c r="M2356" s="1">
        <f t="shared" si="108"/>
        <v>25806</v>
      </c>
      <c r="N2356" s="1">
        <f t="shared" si="109"/>
        <v>25806</v>
      </c>
      <c r="O2356" s="1">
        <f t="shared" si="110"/>
        <v>0</v>
      </c>
    </row>
    <row r="2357" spans="1:15" x14ac:dyDescent="0.25">
      <c r="A2357" s="1" t="str">
        <v>BioLegend</v>
      </c>
      <c r="B2357" s="1">
        <v>25146</v>
      </c>
      <c r="C2357" s="1" t="str">
        <v>EED118648</v>
      </c>
      <c r="D2357" s="2">
        <v>45898</v>
      </c>
      <c r="E2357" s="2">
        <v>45903</v>
      </c>
      <c r="F2357" s="1">
        <v>302330</v>
      </c>
      <c r="G2357" s="1">
        <v>1</v>
      </c>
      <c r="H2357" s="1">
        <v>1</v>
      </c>
      <c r="I2357" s="1">
        <v>0</v>
      </c>
      <c r="J2357" s="1" t="str">
        <v>Delhi</v>
      </c>
      <c r="K2357" s="1">
        <v>0</v>
      </c>
      <c r="L2357" s="1"/>
      <c r="M2357" s="1">
        <f t="shared" si="108"/>
        <v>25146</v>
      </c>
      <c r="N2357" s="1">
        <f t="shared" si="109"/>
        <v>25146</v>
      </c>
      <c r="O2357" s="1">
        <f t="shared" si="110"/>
        <v>0</v>
      </c>
    </row>
    <row r="2358" spans="1:15" x14ac:dyDescent="0.25">
      <c r="A2358" s="1" t="str">
        <v>BioLegend</v>
      </c>
      <c r="B2358" s="1">
        <v>6776</v>
      </c>
      <c r="C2358" s="1" t="str">
        <v>EED118648</v>
      </c>
      <c r="D2358" s="2">
        <v>45898</v>
      </c>
      <c r="E2358" s="2">
        <v>45903</v>
      </c>
      <c r="F2358" s="1">
        <v>302610</v>
      </c>
      <c r="G2358" s="1">
        <v>1</v>
      </c>
      <c r="H2358" s="1">
        <v>1</v>
      </c>
      <c r="I2358" s="1">
        <v>0</v>
      </c>
      <c r="J2358" s="1" t="str">
        <v>Delhi</v>
      </c>
      <c r="K2358" s="1">
        <v>0</v>
      </c>
      <c r="L2358" s="1"/>
      <c r="M2358" s="1">
        <f t="shared" si="108"/>
        <v>6776</v>
      </c>
      <c r="N2358" s="1">
        <f t="shared" si="109"/>
        <v>6776</v>
      </c>
      <c r="O2358" s="1">
        <f t="shared" si="110"/>
        <v>0</v>
      </c>
    </row>
    <row r="2359" spans="1:15" x14ac:dyDescent="0.25">
      <c r="A2359" s="1" t="str">
        <v>BioLegend</v>
      </c>
      <c r="B2359" s="1">
        <v>15523.2</v>
      </c>
      <c r="C2359" s="1" t="str">
        <v>EED118648</v>
      </c>
      <c r="D2359" s="2">
        <v>45898</v>
      </c>
      <c r="E2359" s="2">
        <v>45903</v>
      </c>
      <c r="F2359" s="1">
        <v>303706</v>
      </c>
      <c r="G2359" s="1">
        <v>1</v>
      </c>
      <c r="H2359" s="1">
        <v>1</v>
      </c>
      <c r="I2359" s="1">
        <v>0</v>
      </c>
      <c r="J2359" s="1" t="str">
        <v>Tamilnadu</v>
      </c>
      <c r="K2359" s="1">
        <v>0</v>
      </c>
      <c r="L2359" s="1"/>
      <c r="M2359" s="1">
        <f t="shared" si="108"/>
        <v>15523.2</v>
      </c>
      <c r="N2359" s="1">
        <f t="shared" si="109"/>
        <v>15523.2</v>
      </c>
      <c r="O2359" s="1">
        <f t="shared" si="110"/>
        <v>0</v>
      </c>
    </row>
    <row r="2360" spans="1:15" x14ac:dyDescent="0.25">
      <c r="A2360" s="1" t="str">
        <v>BioLegend</v>
      </c>
      <c r="B2360" s="1">
        <v>16139.2</v>
      </c>
      <c r="C2360" s="1" t="str">
        <v>EED118648</v>
      </c>
      <c r="D2360" s="2">
        <v>45898</v>
      </c>
      <c r="E2360" s="2">
        <v>45903</v>
      </c>
      <c r="F2360" s="1">
        <v>311106</v>
      </c>
      <c r="G2360" s="1">
        <v>1</v>
      </c>
      <c r="H2360" s="1">
        <v>1</v>
      </c>
      <c r="I2360" s="1">
        <v>0</v>
      </c>
      <c r="J2360" s="1" t="str">
        <v>Delhi</v>
      </c>
      <c r="K2360" s="1">
        <v>0</v>
      </c>
      <c r="L2360" s="1"/>
      <c r="M2360" s="1">
        <f t="shared" si="108"/>
        <v>16139.2</v>
      </c>
      <c r="N2360" s="1">
        <f t="shared" si="109"/>
        <v>16139.2</v>
      </c>
      <c r="O2360" s="1">
        <f t="shared" si="110"/>
        <v>0</v>
      </c>
    </row>
    <row r="2361" spans="1:15" x14ac:dyDescent="0.25">
      <c r="A2361" s="1" t="str">
        <v>BioLegend</v>
      </c>
      <c r="B2361" s="1">
        <v>23223.199999999997</v>
      </c>
      <c r="C2361" s="1" t="str">
        <v>EED118648</v>
      </c>
      <c r="D2361" s="2">
        <v>45898</v>
      </c>
      <c r="E2361" s="2">
        <v>45903</v>
      </c>
      <c r="F2361" s="1">
        <v>320208</v>
      </c>
      <c r="G2361" s="1">
        <v>1</v>
      </c>
      <c r="H2361" s="1">
        <v>1</v>
      </c>
      <c r="I2361" s="1">
        <v>0</v>
      </c>
      <c r="J2361" s="1" t="str">
        <v>Delhi</v>
      </c>
      <c r="K2361" s="1">
        <v>0</v>
      </c>
      <c r="L2361" s="1"/>
      <c r="M2361" s="1">
        <f t="shared" si="108"/>
        <v>23223.199999999997</v>
      </c>
      <c r="N2361" s="1">
        <f t="shared" si="109"/>
        <v>23223.199999999997</v>
      </c>
      <c r="O2361" s="1">
        <f t="shared" si="110"/>
        <v>0</v>
      </c>
    </row>
    <row r="2362" spans="1:15" x14ac:dyDescent="0.25">
      <c r="A2362" s="1" t="str">
        <v>BioLegend</v>
      </c>
      <c r="B2362" s="1">
        <v>29436</v>
      </c>
      <c r="C2362" s="1" t="str">
        <v>EED118648</v>
      </c>
      <c r="D2362" s="2">
        <v>45898</v>
      </c>
      <c r="E2362" s="2">
        <v>45903</v>
      </c>
      <c r="F2362" s="1">
        <v>329930</v>
      </c>
      <c r="G2362" s="1">
        <v>1</v>
      </c>
      <c r="H2362" s="1">
        <v>1</v>
      </c>
      <c r="I2362" s="1">
        <v>0</v>
      </c>
      <c r="J2362" s="1" t="str">
        <v>VARANASI</v>
      </c>
      <c r="K2362" s="1">
        <v>0</v>
      </c>
      <c r="L2362" s="1"/>
      <c r="M2362" s="1">
        <f t="shared" si="108"/>
        <v>29436</v>
      </c>
      <c r="N2362" s="1">
        <f t="shared" si="109"/>
        <v>29436</v>
      </c>
      <c r="O2362" s="1">
        <f t="shared" si="110"/>
        <v>0</v>
      </c>
    </row>
    <row r="2363" spans="1:15" x14ac:dyDescent="0.25">
      <c r="A2363" s="1" t="str">
        <v>BioLegend</v>
      </c>
      <c r="B2363" s="1">
        <v>12504.8</v>
      </c>
      <c r="C2363" s="1" t="str">
        <v>EED118648</v>
      </c>
      <c r="D2363" s="2">
        <v>45898</v>
      </c>
      <c r="E2363" s="2">
        <v>45903</v>
      </c>
      <c r="F2363" s="1">
        <v>349128</v>
      </c>
      <c r="G2363" s="1">
        <v>1</v>
      </c>
      <c r="H2363" s="1">
        <v>1</v>
      </c>
      <c r="I2363" s="1">
        <v>0</v>
      </c>
      <c r="J2363" s="1" t="str">
        <v>Delhi</v>
      </c>
      <c r="K2363" s="1">
        <v>0</v>
      </c>
      <c r="L2363" s="1"/>
      <c r="M2363" s="1">
        <f t="shared" si="108"/>
        <v>12504.8</v>
      </c>
      <c r="N2363" s="1">
        <f t="shared" si="109"/>
        <v>12504.8</v>
      </c>
      <c r="O2363" s="1">
        <f t="shared" si="110"/>
        <v>0</v>
      </c>
    </row>
    <row r="2364" spans="1:15" x14ac:dyDescent="0.25">
      <c r="A2364" s="1" t="str">
        <v>BioLegend</v>
      </c>
      <c r="B2364" s="1">
        <v>11888.8</v>
      </c>
      <c r="C2364" s="1" t="str">
        <v>EED118648</v>
      </c>
      <c r="D2364" s="2">
        <v>45898</v>
      </c>
      <c r="E2364" s="2">
        <v>45903</v>
      </c>
      <c r="F2364" s="1">
        <v>399711</v>
      </c>
      <c r="G2364" s="1">
        <v>1</v>
      </c>
      <c r="H2364" s="1">
        <v>1</v>
      </c>
      <c r="I2364" s="1">
        <v>0</v>
      </c>
      <c r="J2364" s="1" t="str">
        <v>Kolkata</v>
      </c>
      <c r="K2364" s="1">
        <v>0</v>
      </c>
      <c r="L2364" s="1"/>
      <c r="M2364" s="1">
        <f t="shared" si="108"/>
        <v>11888.8</v>
      </c>
      <c r="N2364" s="1">
        <f t="shared" si="109"/>
        <v>11888.8</v>
      </c>
      <c r="O2364" s="1">
        <f t="shared" si="110"/>
        <v>0</v>
      </c>
    </row>
    <row r="2365" spans="1:15" x14ac:dyDescent="0.25">
      <c r="A2365" s="1" t="str">
        <v>BioLegend</v>
      </c>
      <c r="B2365" s="1">
        <v>5482.4</v>
      </c>
      <c r="C2365" s="1" t="str">
        <v>EED118648</v>
      </c>
      <c r="D2365" s="2">
        <v>45898</v>
      </c>
      <c r="E2365" s="2">
        <v>45903</v>
      </c>
      <c r="F2365" s="1">
        <v>420201</v>
      </c>
      <c r="G2365" s="1">
        <v>4</v>
      </c>
      <c r="H2365" s="1">
        <v>4</v>
      </c>
      <c r="I2365" s="1">
        <v>0</v>
      </c>
      <c r="J2365" s="1" t="str">
        <v>Banglore</v>
      </c>
      <c r="K2365" s="1">
        <v>0</v>
      </c>
      <c r="L2365" s="1"/>
      <c r="M2365" s="1">
        <f t="shared" si="108"/>
        <v>21929.599999999999</v>
      </c>
      <c r="N2365" s="1">
        <f t="shared" si="109"/>
        <v>21929.599999999999</v>
      </c>
      <c r="O2365" s="1">
        <f t="shared" si="110"/>
        <v>0</v>
      </c>
    </row>
    <row r="2366" spans="1:15" x14ac:dyDescent="0.25">
      <c r="A2366" s="1" t="str">
        <v>BioLegend</v>
      </c>
      <c r="B2366" s="1">
        <v>3634.3999999999996</v>
      </c>
      <c r="C2366" s="1" t="str">
        <v>EED118648</v>
      </c>
      <c r="D2366" s="2">
        <v>45898</v>
      </c>
      <c r="E2366" s="2">
        <v>45903</v>
      </c>
      <c r="F2366" s="1">
        <v>420404</v>
      </c>
      <c r="G2366" s="1">
        <v>4</v>
      </c>
      <c r="H2366" s="1">
        <v>4</v>
      </c>
      <c r="I2366" s="1">
        <v>0</v>
      </c>
      <c r="J2366" s="1" t="str">
        <v>Banglore</v>
      </c>
      <c r="K2366" s="1">
        <v>0</v>
      </c>
      <c r="L2366" s="1"/>
      <c r="M2366" s="1">
        <f t="shared" si="108"/>
        <v>14537.599999999999</v>
      </c>
      <c r="N2366" s="1">
        <f t="shared" si="109"/>
        <v>14537.599999999999</v>
      </c>
      <c r="O2366" s="1">
        <f t="shared" si="110"/>
        <v>0</v>
      </c>
    </row>
    <row r="2367" spans="1:15" x14ac:dyDescent="0.25">
      <c r="A2367" s="1" t="str">
        <v>BioLegend</v>
      </c>
      <c r="B2367" s="1">
        <v>6591.2000000000007</v>
      </c>
      <c r="C2367" s="1" t="str">
        <v>EED118648</v>
      </c>
      <c r="D2367" s="2">
        <v>45898</v>
      </c>
      <c r="E2367" s="2">
        <v>45903</v>
      </c>
      <c r="F2367" s="1">
        <v>503851</v>
      </c>
      <c r="G2367" s="1">
        <v>1</v>
      </c>
      <c r="H2367" s="1">
        <v>1</v>
      </c>
      <c r="I2367" s="1">
        <v>0</v>
      </c>
      <c r="J2367" s="1" t="str">
        <v>Kerala</v>
      </c>
      <c r="K2367" s="1">
        <v>0</v>
      </c>
      <c r="L2367" s="1"/>
      <c r="M2367" s="1">
        <f t="shared" si="108"/>
        <v>6591.2000000000007</v>
      </c>
      <c r="N2367" s="1">
        <f t="shared" si="109"/>
        <v>6591.2000000000007</v>
      </c>
      <c r="O2367" s="1">
        <f t="shared" si="110"/>
        <v>0</v>
      </c>
    </row>
    <row r="2368" spans="1:15" x14ac:dyDescent="0.25">
      <c r="A2368" s="1" t="str">
        <v>BioLegend</v>
      </c>
      <c r="B2368" s="1">
        <v>7946.4</v>
      </c>
      <c r="C2368" s="1" t="str">
        <v>EED118648</v>
      </c>
      <c r="D2368" s="2">
        <v>45898</v>
      </c>
      <c r="E2368" s="2">
        <v>45903</v>
      </c>
      <c r="F2368" s="1">
        <v>504131</v>
      </c>
      <c r="G2368" s="1">
        <v>1</v>
      </c>
      <c r="H2368" s="1">
        <v>1</v>
      </c>
      <c r="I2368" s="1">
        <v>0</v>
      </c>
      <c r="J2368" s="1" t="str">
        <v>Kerala</v>
      </c>
      <c r="K2368" s="1">
        <v>0</v>
      </c>
      <c r="L2368" s="1"/>
      <c r="M2368" s="1">
        <f t="shared" si="108"/>
        <v>7946.4</v>
      </c>
      <c r="N2368" s="1">
        <f t="shared" si="109"/>
        <v>7946.4</v>
      </c>
      <c r="O2368" s="1">
        <f t="shared" si="110"/>
        <v>0</v>
      </c>
    </row>
    <row r="2369" spans="1:15" x14ac:dyDescent="0.25">
      <c r="A2369" s="1" t="str">
        <v>BioLegend</v>
      </c>
      <c r="B2369" s="1">
        <v>10841.6</v>
      </c>
      <c r="C2369" s="1" t="str">
        <v>EED118648</v>
      </c>
      <c r="D2369" s="2">
        <v>45898</v>
      </c>
      <c r="E2369" s="2">
        <v>45903</v>
      </c>
      <c r="F2369" s="1">
        <v>517005</v>
      </c>
      <c r="G2369" s="1">
        <v>1</v>
      </c>
      <c r="H2369" s="1">
        <v>1</v>
      </c>
      <c r="I2369" s="1">
        <v>0</v>
      </c>
      <c r="J2369" s="1" t="str">
        <v>Kerala</v>
      </c>
      <c r="K2369" s="1">
        <v>0</v>
      </c>
      <c r="L2369" s="1"/>
      <c r="M2369" s="1">
        <f t="shared" si="108"/>
        <v>10841.6</v>
      </c>
      <c r="N2369" s="1">
        <f t="shared" si="109"/>
        <v>10841.6</v>
      </c>
      <c r="O2369" s="1">
        <f t="shared" si="110"/>
        <v>0</v>
      </c>
    </row>
    <row r="2370" spans="1:15" x14ac:dyDescent="0.25">
      <c r="A2370" s="1" t="str">
        <v>BioLegend</v>
      </c>
      <c r="B2370" s="1">
        <v>22792</v>
      </c>
      <c r="C2370" s="1" t="str">
        <v>EED118648</v>
      </c>
      <c r="D2370" s="2">
        <v>45898</v>
      </c>
      <c r="E2370" s="2">
        <v>45903</v>
      </c>
      <c r="F2370" s="1">
        <v>626812</v>
      </c>
      <c r="G2370" s="1">
        <v>3</v>
      </c>
      <c r="H2370" s="1">
        <v>3</v>
      </c>
      <c r="I2370" s="1">
        <v>0</v>
      </c>
      <c r="J2370" s="1" t="str">
        <v>Banglore</v>
      </c>
      <c r="K2370" s="1" t="str">
        <v>Saturday (8-11-25)</v>
      </c>
      <c r="L2370" s="1"/>
      <c r="M2370" s="1">
        <f t="shared" si="108"/>
        <v>68376</v>
      </c>
      <c r="N2370" s="1">
        <f t="shared" si="109"/>
        <v>68376</v>
      </c>
      <c r="O2370" s="1">
        <f t="shared" si="110"/>
        <v>0</v>
      </c>
    </row>
    <row r="2371" spans="1:15" x14ac:dyDescent="0.25">
      <c r="A2371" s="1" t="str">
        <v>BioLegend</v>
      </c>
      <c r="B2371" s="1">
        <v>22792</v>
      </c>
      <c r="C2371" s="1" t="str">
        <v>EED118648</v>
      </c>
      <c r="D2371" s="2">
        <v>45898</v>
      </c>
      <c r="E2371" s="2">
        <v>45903</v>
      </c>
      <c r="F2371" s="1">
        <v>626812</v>
      </c>
      <c r="G2371" s="1">
        <v>2</v>
      </c>
      <c r="H2371" s="1">
        <v>2</v>
      </c>
      <c r="I2371" s="1">
        <v>0</v>
      </c>
      <c r="J2371" s="1" t="str">
        <v>Banglore</v>
      </c>
      <c r="K2371" s="1">
        <v>0</v>
      </c>
      <c r="L2371" s="1"/>
      <c r="M2371" s="1">
        <f t="shared" ref="M2371:M2434" si="111">G2371*B2371</f>
        <v>45584</v>
      </c>
      <c r="N2371" s="1">
        <f t="shared" ref="N2371:N2434" si="112">H2371*B2371</f>
        <v>45584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431.20000000000005</v>
      </c>
      <c r="C2372" s="1" t="str">
        <v>EED118648</v>
      </c>
      <c r="D2372" s="2">
        <v>45898</v>
      </c>
      <c r="E2372" s="2">
        <v>45903</v>
      </c>
      <c r="F2372" s="1">
        <v>740379</v>
      </c>
      <c r="G2372" s="1">
        <v>1</v>
      </c>
      <c r="H2372" s="1">
        <v>1</v>
      </c>
      <c r="I2372" s="1">
        <v>0</v>
      </c>
      <c r="J2372" s="1" t="str">
        <v>Delhi</v>
      </c>
      <c r="K2372" s="1">
        <v>0</v>
      </c>
      <c r="L2372" s="1"/>
      <c r="M2372" s="1">
        <f t="shared" si="111"/>
        <v>431.20000000000005</v>
      </c>
      <c r="N2372" s="1">
        <f t="shared" si="112"/>
        <v>431.20000000000005</v>
      </c>
      <c r="O2372" s="1">
        <f t="shared" si="113"/>
        <v>0</v>
      </c>
    </row>
    <row r="2373" spans="1:15" x14ac:dyDescent="0.25">
      <c r="A2373" s="1" t="str">
        <v>BioLegend</v>
      </c>
      <c r="B2373" s="1">
        <v>18110.400000000001</v>
      </c>
      <c r="C2373" s="1" t="str">
        <v>EED118648</v>
      </c>
      <c r="D2373" s="2">
        <v>45898</v>
      </c>
      <c r="E2373" s="2">
        <v>45903</v>
      </c>
      <c r="F2373" s="1">
        <v>740830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18110.400000000001</v>
      </c>
      <c r="N2373" s="1">
        <f t="shared" si="112"/>
        <v>18110.400000000001</v>
      </c>
      <c r="O2373" s="1">
        <f t="shared" si="113"/>
        <v>0</v>
      </c>
    </row>
    <row r="2374" spans="1:15" x14ac:dyDescent="0.25">
      <c r="A2374" s="1" t="str">
        <v>BioLegend</v>
      </c>
      <c r="B2374" s="1">
        <v>3634.3999999999996</v>
      </c>
      <c r="C2374" s="1" t="str">
        <v>EED118648</v>
      </c>
      <c r="D2374" s="2">
        <v>45898</v>
      </c>
      <c r="E2374" s="2">
        <v>45903</v>
      </c>
      <c r="F2374" s="1">
        <v>740831</v>
      </c>
      <c r="G2374" s="1">
        <v>1</v>
      </c>
      <c r="H2374" s="1">
        <v>1</v>
      </c>
      <c r="I2374" s="1">
        <v>0</v>
      </c>
      <c r="J2374" s="1" t="str">
        <v>Delhi</v>
      </c>
      <c r="K2374" s="1">
        <v>0</v>
      </c>
      <c r="L2374" s="1"/>
      <c r="M2374" s="1">
        <f t="shared" si="111"/>
        <v>3634.3999999999996</v>
      </c>
      <c r="N2374" s="1">
        <f t="shared" si="112"/>
        <v>3634.3999999999996</v>
      </c>
      <c r="O2374" s="1">
        <f t="shared" si="113"/>
        <v>0</v>
      </c>
    </row>
    <row r="2375" spans="1:15" x14ac:dyDescent="0.25">
      <c r="A2375" s="1" t="str">
        <v>BioLegend</v>
      </c>
      <c r="B2375" s="1">
        <v>7268.7999999999993</v>
      </c>
      <c r="C2375" s="1" t="str">
        <v>EED118648</v>
      </c>
      <c r="D2375" s="2">
        <v>45898</v>
      </c>
      <c r="E2375" s="2">
        <v>45903</v>
      </c>
      <c r="F2375" s="1">
        <v>740832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7268.7999999999993</v>
      </c>
      <c r="N2375" s="1">
        <f t="shared" si="112"/>
        <v>7268.7999999999993</v>
      </c>
      <c r="O2375" s="1">
        <f t="shared" si="113"/>
        <v>0</v>
      </c>
    </row>
    <row r="2376" spans="1:15" x14ac:dyDescent="0.25">
      <c r="A2376" s="1" t="str">
        <v>BioLegend</v>
      </c>
      <c r="B2376" s="1">
        <v>7268.7999999999993</v>
      </c>
      <c r="C2376" s="1" t="str">
        <v>EED118648</v>
      </c>
      <c r="D2376" s="2">
        <v>45898</v>
      </c>
      <c r="E2376" s="2">
        <v>45903</v>
      </c>
      <c r="F2376" s="1">
        <v>740833</v>
      </c>
      <c r="G2376" s="1">
        <v>1</v>
      </c>
      <c r="H2376" s="1">
        <v>1</v>
      </c>
      <c r="I2376" s="1">
        <v>0</v>
      </c>
      <c r="J2376" s="1" t="str">
        <v>Delhi</v>
      </c>
      <c r="K2376" s="1">
        <v>0</v>
      </c>
      <c r="L2376" s="1"/>
      <c r="M2376" s="1">
        <f t="shared" si="111"/>
        <v>7268.7999999999993</v>
      </c>
      <c r="N2376" s="1">
        <f t="shared" si="112"/>
        <v>7268.7999999999993</v>
      </c>
      <c r="O2376" s="1">
        <f t="shared" si="113"/>
        <v>0</v>
      </c>
    </row>
    <row r="2377" spans="1:15" x14ac:dyDescent="0.25">
      <c r="A2377" s="1" t="str">
        <v>BioLegend</v>
      </c>
      <c r="B2377" s="1">
        <v>7268.7999999999993</v>
      </c>
      <c r="C2377" s="1" t="str">
        <v>EED118648</v>
      </c>
      <c r="D2377" s="2">
        <v>45898</v>
      </c>
      <c r="E2377" s="2">
        <v>45903</v>
      </c>
      <c r="F2377" s="1">
        <v>740834</v>
      </c>
      <c r="G2377" s="1">
        <v>1</v>
      </c>
      <c r="H2377" s="1">
        <v>1</v>
      </c>
      <c r="I2377" s="1">
        <v>0</v>
      </c>
      <c r="J2377" s="1" t="str">
        <v>Delhi</v>
      </c>
      <c r="K2377" s="1">
        <v>0</v>
      </c>
      <c r="L2377" s="1"/>
      <c r="M2377" s="1">
        <f t="shared" si="111"/>
        <v>7268.7999999999993</v>
      </c>
      <c r="N2377" s="1">
        <f t="shared" si="112"/>
        <v>7268.7999999999993</v>
      </c>
      <c r="O2377" s="1">
        <f t="shared" si="113"/>
        <v>0</v>
      </c>
    </row>
    <row r="2378" spans="1:15" x14ac:dyDescent="0.25">
      <c r="A2378" s="1" t="str">
        <v>BioLegend</v>
      </c>
      <c r="B2378" s="1">
        <v>7268.7999999999993</v>
      </c>
      <c r="C2378" s="1" t="str">
        <v>EED118648</v>
      </c>
      <c r="D2378" s="2">
        <v>45898</v>
      </c>
      <c r="E2378" s="2">
        <v>45903</v>
      </c>
      <c r="F2378" s="1">
        <v>740835</v>
      </c>
      <c r="G2378" s="1">
        <v>1</v>
      </c>
      <c r="H2378" s="1">
        <v>1</v>
      </c>
      <c r="I2378" s="1">
        <v>0</v>
      </c>
      <c r="J2378" s="1" t="str">
        <v>Delhi</v>
      </c>
      <c r="K2378" s="1">
        <v>0</v>
      </c>
      <c r="L2378" s="1"/>
      <c r="M2378" s="1">
        <f t="shared" si="111"/>
        <v>7268.7999999999993</v>
      </c>
      <c r="N2378" s="1">
        <f t="shared" si="112"/>
        <v>7268.7999999999993</v>
      </c>
      <c r="O2378" s="1">
        <f t="shared" si="113"/>
        <v>0</v>
      </c>
    </row>
    <row r="2379" spans="1:15" x14ac:dyDescent="0.25">
      <c r="A2379" s="1" t="str">
        <v>BioLegend</v>
      </c>
      <c r="B2379" s="1">
        <v>7268.7999999999993</v>
      </c>
      <c r="C2379" s="1" t="str">
        <v>EED118648</v>
      </c>
      <c r="D2379" s="2">
        <v>45898</v>
      </c>
      <c r="E2379" s="2">
        <v>45903</v>
      </c>
      <c r="F2379" s="1">
        <v>740836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7268.7999999999993</v>
      </c>
      <c r="N2379" s="1">
        <f t="shared" si="112"/>
        <v>7268.7999999999993</v>
      </c>
      <c r="O2379" s="1">
        <f t="shared" si="113"/>
        <v>0</v>
      </c>
    </row>
    <row r="2380" spans="1:15" x14ac:dyDescent="0.25">
      <c r="A2380" s="1" t="str">
        <v>BioLegend</v>
      </c>
      <c r="B2380" s="1">
        <v>7268.7999999999993</v>
      </c>
      <c r="C2380" s="1" t="str">
        <v>EED118648</v>
      </c>
      <c r="D2380" s="2">
        <v>45898</v>
      </c>
      <c r="E2380" s="2">
        <v>45903</v>
      </c>
      <c r="F2380" s="1">
        <v>740837</v>
      </c>
      <c r="G2380" s="1">
        <v>1</v>
      </c>
      <c r="H2380" s="1">
        <v>1</v>
      </c>
      <c r="I2380" s="1">
        <v>0</v>
      </c>
      <c r="J2380" s="1" t="str">
        <v>Delhi</v>
      </c>
      <c r="K2380" s="1">
        <v>0</v>
      </c>
      <c r="L2380" s="1"/>
      <c r="M2380" s="1">
        <f t="shared" si="111"/>
        <v>7268.7999999999993</v>
      </c>
      <c r="N2380" s="1">
        <f t="shared" si="112"/>
        <v>7268.7999999999993</v>
      </c>
      <c r="O2380" s="1">
        <f t="shared" si="113"/>
        <v>0</v>
      </c>
    </row>
    <row r="2381" spans="1:15" x14ac:dyDescent="0.25">
      <c r="A2381" s="1" t="str">
        <v>BioLegend</v>
      </c>
      <c r="B2381" s="1">
        <v>7268.7999999999993</v>
      </c>
      <c r="C2381" s="1" t="str">
        <v>EED118648</v>
      </c>
      <c r="D2381" s="2">
        <v>45898</v>
      </c>
      <c r="E2381" s="2">
        <v>45903</v>
      </c>
      <c r="F2381" s="1">
        <v>740838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7268.7999999999993</v>
      </c>
      <c r="N2381" s="1">
        <f t="shared" si="112"/>
        <v>7268.7999999999993</v>
      </c>
      <c r="O2381" s="1">
        <f t="shared" si="113"/>
        <v>0</v>
      </c>
    </row>
    <row r="2382" spans="1:15" x14ac:dyDescent="0.25">
      <c r="A2382" s="1" t="str">
        <v>BioLegend</v>
      </c>
      <c r="B2382" s="1">
        <v>7268.7999999999993</v>
      </c>
      <c r="C2382" s="1" t="str">
        <v>EED118648</v>
      </c>
      <c r="D2382" s="2">
        <v>45898</v>
      </c>
      <c r="E2382" s="2">
        <v>45903</v>
      </c>
      <c r="F2382" s="1">
        <v>740840</v>
      </c>
      <c r="G2382" s="1">
        <v>1</v>
      </c>
      <c r="H2382" s="1">
        <v>1</v>
      </c>
      <c r="I2382" s="1">
        <v>0</v>
      </c>
      <c r="J2382" s="1" t="str">
        <v>Delhi</v>
      </c>
      <c r="K2382" s="1">
        <v>0</v>
      </c>
      <c r="L2382" s="1"/>
      <c r="M2382" s="1">
        <f t="shared" si="111"/>
        <v>7268.7999999999993</v>
      </c>
      <c r="N2382" s="1">
        <f t="shared" si="112"/>
        <v>7268.7999999999993</v>
      </c>
      <c r="O2382" s="1">
        <f t="shared" si="113"/>
        <v>0</v>
      </c>
    </row>
    <row r="2383" spans="1:15" x14ac:dyDescent="0.25">
      <c r="A2383" s="1" t="str">
        <v>BioLegend</v>
      </c>
      <c r="B2383" s="1">
        <v>7268.7999999999993</v>
      </c>
      <c r="C2383" s="1" t="str">
        <v>EED118648</v>
      </c>
      <c r="D2383" s="2">
        <v>45898</v>
      </c>
      <c r="E2383" s="2">
        <v>45903</v>
      </c>
      <c r="F2383" s="1">
        <v>740843</v>
      </c>
      <c r="G2383" s="1">
        <v>1</v>
      </c>
      <c r="H2383" s="1">
        <v>1</v>
      </c>
      <c r="I2383" s="1">
        <v>0</v>
      </c>
      <c r="J2383" s="1" t="str">
        <v>Delhi</v>
      </c>
      <c r="K2383" s="1">
        <v>0</v>
      </c>
      <c r="L2383" s="1"/>
      <c r="M2383" s="1">
        <f t="shared" si="111"/>
        <v>7268.7999999999993</v>
      </c>
      <c r="N2383" s="1">
        <f t="shared" si="112"/>
        <v>7268.7999999999993</v>
      </c>
      <c r="O2383" s="1">
        <f t="shared" si="113"/>
        <v>0</v>
      </c>
    </row>
    <row r="2384" spans="1:15" x14ac:dyDescent="0.25">
      <c r="A2384" s="1" t="str">
        <v>BioLegend</v>
      </c>
      <c r="B2384" s="1">
        <v>7268.7999999999993</v>
      </c>
      <c r="C2384" s="1" t="str">
        <v>EED118648</v>
      </c>
      <c r="D2384" s="2">
        <v>45898</v>
      </c>
      <c r="E2384" s="2">
        <v>45903</v>
      </c>
      <c r="F2384" s="1">
        <v>740844</v>
      </c>
      <c r="G2384" s="1">
        <v>1</v>
      </c>
      <c r="H2384" s="1">
        <v>1</v>
      </c>
      <c r="I2384" s="1">
        <v>0</v>
      </c>
      <c r="J2384" s="1" t="str">
        <v>Delhi</v>
      </c>
      <c r="K2384" s="1">
        <v>0</v>
      </c>
      <c r="L2384" s="1"/>
      <c r="M2384" s="1">
        <f t="shared" si="111"/>
        <v>7268.7999999999993</v>
      </c>
      <c r="N2384" s="1">
        <f t="shared" si="112"/>
        <v>7268.7999999999993</v>
      </c>
      <c r="O2384" s="1">
        <f t="shared" si="113"/>
        <v>0</v>
      </c>
    </row>
    <row r="2385" spans="1:15" x14ac:dyDescent="0.25">
      <c r="A2385" s="1" t="str">
        <v>BioLegend</v>
      </c>
      <c r="B2385" s="1">
        <v>65111.199999999997</v>
      </c>
      <c r="C2385" s="1" t="str">
        <v>EED118648</v>
      </c>
      <c r="D2385" s="2">
        <v>45898</v>
      </c>
      <c r="E2385" s="2">
        <v>45903</v>
      </c>
      <c r="F2385" s="1">
        <v>741032</v>
      </c>
      <c r="G2385" s="1">
        <v>2</v>
      </c>
      <c r="H2385" s="1">
        <v>2</v>
      </c>
      <c r="I2385" s="1">
        <v>0</v>
      </c>
      <c r="J2385" s="1" t="str">
        <v>Banglore</v>
      </c>
      <c r="K2385" s="1">
        <v>0</v>
      </c>
      <c r="L2385" s="1"/>
      <c r="M2385" s="1">
        <f t="shared" si="111"/>
        <v>130222.39999999999</v>
      </c>
      <c r="N2385" s="1">
        <f t="shared" si="112"/>
        <v>130222.39999999999</v>
      </c>
      <c r="O2385" s="1">
        <f t="shared" si="113"/>
        <v>0</v>
      </c>
    </row>
    <row r="2386" spans="1:15" x14ac:dyDescent="0.25">
      <c r="A2386" s="1" t="str">
        <v>BioLegend</v>
      </c>
      <c r="B2386" s="1">
        <v>7268.7999999999993</v>
      </c>
      <c r="C2386" s="1" t="str">
        <v>EED118648</v>
      </c>
      <c r="D2386" s="2">
        <v>45898</v>
      </c>
      <c r="E2386" s="2">
        <v>45903</v>
      </c>
      <c r="F2386" s="1">
        <v>741446</v>
      </c>
      <c r="G2386" s="1">
        <v>1</v>
      </c>
      <c r="H2386" s="1">
        <v>1</v>
      </c>
      <c r="I2386" s="1">
        <v>0</v>
      </c>
      <c r="J2386" s="1" t="str">
        <v>Delhi</v>
      </c>
      <c r="K2386" s="1">
        <v>0</v>
      </c>
      <c r="L2386" s="1"/>
      <c r="M2386" s="1">
        <f t="shared" si="111"/>
        <v>7268.7999999999993</v>
      </c>
      <c r="N2386" s="1">
        <f t="shared" si="112"/>
        <v>7268.7999999999993</v>
      </c>
      <c r="O2386" s="1">
        <f t="shared" si="113"/>
        <v>0</v>
      </c>
    </row>
    <row r="2387" spans="1:15" x14ac:dyDescent="0.25">
      <c r="A2387" s="1" t="str">
        <v>BioLegend</v>
      </c>
      <c r="B2387" s="1">
        <v>15972</v>
      </c>
      <c r="C2387" s="1" t="str">
        <v>EED118504</v>
      </c>
      <c r="D2387" s="2">
        <v>45894</v>
      </c>
      <c r="E2387" s="2">
        <v>45903</v>
      </c>
      <c r="F2387" s="1">
        <v>103134</v>
      </c>
      <c r="G2387" s="1">
        <v>1</v>
      </c>
      <c r="H2387" s="1">
        <v>1</v>
      </c>
      <c r="I2387" s="1">
        <v>0</v>
      </c>
      <c r="J2387" s="1" t="str">
        <v>Banglore</v>
      </c>
      <c r="K2387" s="1">
        <v>0</v>
      </c>
      <c r="L2387" s="1"/>
      <c r="M2387" s="1">
        <f t="shared" si="111"/>
        <v>15972</v>
      </c>
      <c r="N2387" s="1">
        <f t="shared" si="112"/>
        <v>15972</v>
      </c>
      <c r="O2387" s="1">
        <f t="shared" si="113"/>
        <v>0</v>
      </c>
    </row>
    <row r="2388" spans="1:15" x14ac:dyDescent="0.25">
      <c r="A2388" s="1" t="str">
        <v>BioLegend</v>
      </c>
      <c r="B2388" s="1">
        <v>19896.8</v>
      </c>
      <c r="C2388" s="1" t="str">
        <v>EED118504</v>
      </c>
      <c r="D2388" s="2">
        <v>45894</v>
      </c>
      <c r="E2388" s="2">
        <v>45903</v>
      </c>
      <c r="F2388" s="1">
        <v>121220</v>
      </c>
      <c r="G2388" s="1">
        <v>2</v>
      </c>
      <c r="H2388" s="1">
        <v>2</v>
      </c>
      <c r="I2388" s="1">
        <v>0</v>
      </c>
      <c r="J2388" s="1" t="str">
        <v>Delhi</v>
      </c>
      <c r="K2388" s="1">
        <v>0</v>
      </c>
      <c r="L2388" s="1"/>
      <c r="M2388" s="1">
        <f t="shared" si="111"/>
        <v>39793.599999999999</v>
      </c>
      <c r="N2388" s="1">
        <f t="shared" si="112"/>
        <v>39793.599999999999</v>
      </c>
      <c r="O2388" s="1">
        <f t="shared" si="113"/>
        <v>0</v>
      </c>
    </row>
    <row r="2389" spans="1:15" x14ac:dyDescent="0.25">
      <c r="A2389" s="1" t="str">
        <v>BioLegend</v>
      </c>
      <c r="B2389" s="1">
        <v>14660.8</v>
      </c>
      <c r="C2389" s="1" t="str">
        <v>EED118504</v>
      </c>
      <c r="D2389" s="2">
        <v>45894</v>
      </c>
      <c r="E2389" s="2">
        <v>45903</v>
      </c>
      <c r="F2389" s="1">
        <v>300106</v>
      </c>
      <c r="G2389" s="1">
        <v>1</v>
      </c>
      <c r="H2389" s="1">
        <v>1</v>
      </c>
      <c r="I2389" s="1">
        <v>0</v>
      </c>
      <c r="J2389" s="1" t="str">
        <v>Delhi</v>
      </c>
      <c r="K2389" s="1">
        <v>0</v>
      </c>
      <c r="L2389" s="1"/>
      <c r="M2389" s="1">
        <f t="shared" si="111"/>
        <v>14660.8</v>
      </c>
      <c r="N2389" s="1">
        <f t="shared" si="112"/>
        <v>14660.8</v>
      </c>
      <c r="O2389" s="1">
        <f t="shared" si="113"/>
        <v>0</v>
      </c>
    </row>
    <row r="2390" spans="1:15" x14ac:dyDescent="0.25">
      <c r="A2390" s="1" t="str">
        <v>BioLegend</v>
      </c>
      <c r="B2390" s="1">
        <v>3388</v>
      </c>
      <c r="C2390" s="1" t="str">
        <v>EED118504</v>
      </c>
      <c r="D2390" s="2">
        <v>45894</v>
      </c>
      <c r="E2390" s="2">
        <v>45903</v>
      </c>
      <c r="F2390" s="1">
        <v>300306</v>
      </c>
      <c r="G2390" s="1">
        <v>2</v>
      </c>
      <c r="H2390" s="1">
        <v>2</v>
      </c>
      <c r="I2390" s="1">
        <v>0</v>
      </c>
      <c r="J2390" s="1" t="str">
        <v>Banglore</v>
      </c>
      <c r="K2390" s="1">
        <v>0</v>
      </c>
      <c r="L2390" s="1"/>
      <c r="M2390" s="1">
        <f t="shared" si="111"/>
        <v>6776</v>
      </c>
      <c r="N2390" s="1">
        <f t="shared" si="112"/>
        <v>6776</v>
      </c>
      <c r="O2390" s="1">
        <f t="shared" si="113"/>
        <v>0</v>
      </c>
    </row>
    <row r="2391" spans="1:15" x14ac:dyDescent="0.25">
      <c r="A2391" s="1" t="str">
        <v>BioLegend</v>
      </c>
      <c r="B2391" s="1">
        <v>26796</v>
      </c>
      <c r="C2391" s="1" t="str">
        <v>EED118504</v>
      </c>
      <c r="D2391" s="2">
        <v>45894</v>
      </c>
      <c r="E2391" s="2">
        <v>45903</v>
      </c>
      <c r="F2391" s="1">
        <v>302632</v>
      </c>
      <c r="G2391" s="1">
        <v>2</v>
      </c>
      <c r="H2391" s="1">
        <v>2</v>
      </c>
      <c r="I2391" s="1">
        <v>0</v>
      </c>
      <c r="J2391" s="1" t="str">
        <v>Banglore</v>
      </c>
      <c r="K2391" s="1">
        <v>0</v>
      </c>
      <c r="L2391" s="1"/>
      <c r="M2391" s="1">
        <f t="shared" si="111"/>
        <v>53592</v>
      </c>
      <c r="N2391" s="1">
        <f t="shared" si="112"/>
        <v>53592</v>
      </c>
      <c r="O2391" s="1">
        <f t="shared" si="113"/>
        <v>0</v>
      </c>
    </row>
    <row r="2392" spans="1:15" x14ac:dyDescent="0.25">
      <c r="A2392" s="1" t="str">
        <v>BioLegend</v>
      </c>
      <c r="B2392" s="1">
        <v>26796</v>
      </c>
      <c r="C2392" s="1" t="str">
        <v>EED118504</v>
      </c>
      <c r="D2392" s="2">
        <v>45894</v>
      </c>
      <c r="E2392" s="2">
        <v>45903</v>
      </c>
      <c r="F2392" s="1">
        <v>302632</v>
      </c>
      <c r="G2392" s="1">
        <v>1</v>
      </c>
      <c r="H2392" s="1">
        <v>1</v>
      </c>
      <c r="I2392" s="1">
        <v>0</v>
      </c>
      <c r="J2392" s="1" t="str">
        <v>Delhi</v>
      </c>
      <c r="K2392" s="1">
        <v>0</v>
      </c>
      <c r="L2392" s="1"/>
      <c r="M2392" s="1">
        <f t="shared" si="111"/>
        <v>26796</v>
      </c>
      <c r="N2392" s="1">
        <f t="shared" si="112"/>
        <v>26796</v>
      </c>
      <c r="O2392" s="1">
        <f t="shared" si="113"/>
        <v>0</v>
      </c>
    </row>
    <row r="2393" spans="1:15" x14ac:dyDescent="0.25">
      <c r="A2393" s="1" t="str">
        <v>BioLegend</v>
      </c>
      <c r="B2393" s="1">
        <v>28710</v>
      </c>
      <c r="C2393" s="1" t="str">
        <v>EED118504</v>
      </c>
      <c r="D2393" s="2">
        <v>45894</v>
      </c>
      <c r="E2393" s="2">
        <v>45903</v>
      </c>
      <c r="F2393" s="1">
        <v>302830</v>
      </c>
      <c r="G2393" s="1">
        <v>2</v>
      </c>
      <c r="H2393" s="1">
        <v>2</v>
      </c>
      <c r="I2393" s="1">
        <v>0</v>
      </c>
      <c r="J2393" s="1" t="str">
        <v>Delhi</v>
      </c>
      <c r="K2393" s="1">
        <v>0</v>
      </c>
      <c r="L2393" s="1"/>
      <c r="M2393" s="1">
        <f t="shared" si="111"/>
        <v>57420</v>
      </c>
      <c r="N2393" s="1">
        <f t="shared" si="112"/>
        <v>57420</v>
      </c>
      <c r="O2393" s="1">
        <f t="shared" si="113"/>
        <v>0</v>
      </c>
    </row>
    <row r="2394" spans="1:15" x14ac:dyDescent="0.25">
      <c r="A2394" s="1" t="str">
        <v>BioLegend</v>
      </c>
      <c r="B2394" s="1">
        <v>17987.2</v>
      </c>
      <c r="C2394" s="1" t="str">
        <v>EED118504</v>
      </c>
      <c r="D2394" s="2">
        <v>45894</v>
      </c>
      <c r="E2394" s="2">
        <v>45903</v>
      </c>
      <c r="F2394" s="1">
        <v>304014</v>
      </c>
      <c r="G2394" s="1">
        <v>1</v>
      </c>
      <c r="H2394" s="1">
        <v>1</v>
      </c>
      <c r="I2394" s="1">
        <v>0</v>
      </c>
      <c r="J2394" s="1" t="str">
        <v>Banglore</v>
      </c>
      <c r="K2394" s="1">
        <v>0</v>
      </c>
      <c r="L2394" s="1"/>
      <c r="M2394" s="1">
        <f t="shared" si="111"/>
        <v>17987.2</v>
      </c>
      <c r="N2394" s="1">
        <f t="shared" si="112"/>
        <v>17987.2</v>
      </c>
      <c r="O2394" s="1">
        <f t="shared" si="113"/>
        <v>0</v>
      </c>
    </row>
    <row r="2395" spans="1:15" x14ac:dyDescent="0.25">
      <c r="A2395" s="1" t="str">
        <v>BioLegend</v>
      </c>
      <c r="B2395" s="1">
        <v>20944</v>
      </c>
      <c r="C2395" s="1" t="str">
        <v>EED118504</v>
      </c>
      <c r="D2395" s="2">
        <v>45894</v>
      </c>
      <c r="E2395" s="2">
        <v>45903</v>
      </c>
      <c r="F2395" s="1">
        <v>304028</v>
      </c>
      <c r="G2395" s="1">
        <v>4</v>
      </c>
      <c r="H2395" s="1">
        <v>4</v>
      </c>
      <c r="I2395" s="1">
        <v>0</v>
      </c>
      <c r="J2395" s="1" t="str">
        <v>Delhi</v>
      </c>
      <c r="K2395" s="1">
        <v>0</v>
      </c>
      <c r="L2395" s="1"/>
      <c r="M2395" s="1">
        <f t="shared" si="111"/>
        <v>83776</v>
      </c>
      <c r="N2395" s="1">
        <f t="shared" si="112"/>
        <v>83776</v>
      </c>
      <c r="O2395" s="1">
        <f t="shared" si="113"/>
        <v>0</v>
      </c>
    </row>
    <row r="2396" spans="1:15" x14ac:dyDescent="0.25">
      <c r="A2396" s="1" t="str">
        <v>BioLegend</v>
      </c>
      <c r="B2396" s="1">
        <v>28710</v>
      </c>
      <c r="C2396" s="1" t="str">
        <v>EED118504</v>
      </c>
      <c r="D2396" s="2">
        <v>45894</v>
      </c>
      <c r="E2396" s="2">
        <v>45903</v>
      </c>
      <c r="F2396" s="1">
        <v>304134</v>
      </c>
      <c r="G2396" s="1">
        <v>2</v>
      </c>
      <c r="H2396" s="1">
        <v>2</v>
      </c>
      <c r="I2396" s="1">
        <v>0</v>
      </c>
      <c r="J2396" s="1" t="str">
        <v>Banglore</v>
      </c>
      <c r="K2396" s="1">
        <v>0</v>
      </c>
      <c r="L2396" s="1"/>
      <c r="M2396" s="1">
        <f t="shared" si="111"/>
        <v>57420</v>
      </c>
      <c r="N2396" s="1">
        <f t="shared" si="112"/>
        <v>57420</v>
      </c>
      <c r="O2396" s="1">
        <f t="shared" si="113"/>
        <v>0</v>
      </c>
    </row>
    <row r="2397" spans="1:15" x14ac:dyDescent="0.25">
      <c r="A2397" s="1" t="str">
        <v>BioLegend</v>
      </c>
      <c r="B2397" s="1">
        <v>8808.7999999999993</v>
      </c>
      <c r="C2397" s="1" t="str">
        <v>EED118504</v>
      </c>
      <c r="D2397" s="2">
        <v>45894</v>
      </c>
      <c r="E2397" s="2">
        <v>45903</v>
      </c>
      <c r="F2397" s="1">
        <v>304145</v>
      </c>
      <c r="G2397" s="1">
        <v>1</v>
      </c>
      <c r="H2397" s="1">
        <v>1</v>
      </c>
      <c r="I2397" s="1">
        <v>0</v>
      </c>
      <c r="J2397" s="1" t="str">
        <v>Kanpur</v>
      </c>
      <c r="K2397" s="1">
        <v>0</v>
      </c>
      <c r="L2397" s="1"/>
      <c r="M2397" s="1">
        <f t="shared" si="111"/>
        <v>8808.7999999999993</v>
      </c>
      <c r="N2397" s="1">
        <f t="shared" si="112"/>
        <v>8808.7999999999993</v>
      </c>
      <c r="O2397" s="1">
        <f t="shared" si="113"/>
        <v>0</v>
      </c>
    </row>
    <row r="2398" spans="1:15" x14ac:dyDescent="0.25">
      <c r="A2398" s="1" t="str">
        <v>BioLegend</v>
      </c>
      <c r="B2398" s="1">
        <v>19465.599999999999</v>
      </c>
      <c r="C2398" s="1" t="str">
        <v>EED118504</v>
      </c>
      <c r="D2398" s="2">
        <v>45894</v>
      </c>
      <c r="E2398" s="2">
        <v>45903</v>
      </c>
      <c r="F2398" s="1">
        <v>304810</v>
      </c>
      <c r="G2398" s="1">
        <v>2</v>
      </c>
      <c r="H2398" s="1">
        <v>2</v>
      </c>
      <c r="I2398" s="1">
        <v>0</v>
      </c>
      <c r="J2398" s="1" t="str">
        <v>Banglore</v>
      </c>
      <c r="K2398" s="1">
        <v>0</v>
      </c>
      <c r="L2398" s="1"/>
      <c r="M2398" s="1">
        <f t="shared" si="111"/>
        <v>38931.199999999997</v>
      </c>
      <c r="N2398" s="1">
        <f t="shared" si="112"/>
        <v>38931.199999999997</v>
      </c>
      <c r="O2398" s="1">
        <f t="shared" si="113"/>
        <v>0</v>
      </c>
    </row>
    <row r="2399" spans="1:15" x14ac:dyDescent="0.25">
      <c r="A2399" s="1" t="str">
        <v>BioLegend</v>
      </c>
      <c r="B2399" s="1">
        <v>18048.8</v>
      </c>
      <c r="C2399" s="1" t="str">
        <v>EED118504</v>
      </c>
      <c r="D2399" s="2">
        <v>45894</v>
      </c>
      <c r="E2399" s="2">
        <v>45903</v>
      </c>
      <c r="F2399" s="1">
        <v>307608</v>
      </c>
      <c r="G2399" s="1">
        <v>1</v>
      </c>
      <c r="H2399" s="1">
        <v>1</v>
      </c>
      <c r="I2399" s="1">
        <v>0</v>
      </c>
      <c r="J2399" s="1" t="str">
        <v>Banglore</v>
      </c>
      <c r="K2399" s="1">
        <v>0</v>
      </c>
      <c r="L2399" s="1"/>
      <c r="M2399" s="1">
        <f t="shared" si="111"/>
        <v>18048.8</v>
      </c>
      <c r="N2399" s="1">
        <f t="shared" si="112"/>
        <v>18048.8</v>
      </c>
      <c r="O2399" s="1">
        <f t="shared" si="113"/>
        <v>0</v>
      </c>
    </row>
    <row r="2400" spans="1:15" x14ac:dyDescent="0.25">
      <c r="A2400" s="1" t="str">
        <v>BioLegend</v>
      </c>
      <c r="B2400" s="1">
        <v>25806</v>
      </c>
      <c r="C2400" s="1" t="str">
        <v>EED118504</v>
      </c>
      <c r="D2400" s="2">
        <v>45894</v>
      </c>
      <c r="E2400" s="2">
        <v>45903</v>
      </c>
      <c r="F2400" s="1">
        <v>309218</v>
      </c>
      <c r="G2400" s="1">
        <v>1</v>
      </c>
      <c r="H2400" s="1">
        <v>1</v>
      </c>
      <c r="I2400" s="1">
        <v>0</v>
      </c>
      <c r="J2400" s="1" t="str">
        <v>Delhi</v>
      </c>
      <c r="K2400" s="1">
        <v>0</v>
      </c>
      <c r="L2400" s="1"/>
      <c r="M2400" s="1">
        <f t="shared" si="111"/>
        <v>25806</v>
      </c>
      <c r="N2400" s="1">
        <f t="shared" si="112"/>
        <v>25806</v>
      </c>
      <c r="O2400" s="1">
        <f t="shared" si="113"/>
        <v>0</v>
      </c>
    </row>
    <row r="2401" spans="1:15" x14ac:dyDescent="0.25">
      <c r="A2401" s="1" t="str">
        <v>BioLegend</v>
      </c>
      <c r="B2401" s="1">
        <v>25146</v>
      </c>
      <c r="C2401" s="1" t="str">
        <v>EED118504</v>
      </c>
      <c r="D2401" s="2">
        <v>45894</v>
      </c>
      <c r="E2401" s="2">
        <v>45903</v>
      </c>
      <c r="F2401" s="1">
        <v>310930</v>
      </c>
      <c r="G2401" s="1">
        <v>1</v>
      </c>
      <c r="H2401" s="1">
        <v>1</v>
      </c>
      <c r="I2401" s="1">
        <v>0</v>
      </c>
      <c r="J2401" s="1" t="str">
        <v>Banglore</v>
      </c>
      <c r="K2401" s="1">
        <v>0</v>
      </c>
      <c r="L2401" s="1"/>
      <c r="M2401" s="1">
        <f t="shared" si="111"/>
        <v>25146</v>
      </c>
      <c r="N2401" s="1">
        <f t="shared" si="112"/>
        <v>25146</v>
      </c>
      <c r="O2401" s="1">
        <f t="shared" si="113"/>
        <v>0</v>
      </c>
    </row>
    <row r="2402" spans="1:15" x14ac:dyDescent="0.25">
      <c r="A2402" s="1" t="str">
        <v>BioLegend</v>
      </c>
      <c r="B2402" s="1">
        <v>1724.8000000000002</v>
      </c>
      <c r="C2402" s="1" t="str">
        <v>EED118504</v>
      </c>
      <c r="D2402" s="2">
        <v>45894</v>
      </c>
      <c r="E2402" s="2">
        <v>45903</v>
      </c>
      <c r="F2402" s="1">
        <v>317307</v>
      </c>
      <c r="G2402" s="1">
        <v>1</v>
      </c>
      <c r="H2402" s="1">
        <v>1</v>
      </c>
      <c r="I2402" s="1">
        <v>0</v>
      </c>
      <c r="J2402" s="1" t="str">
        <v>Kanpur</v>
      </c>
      <c r="K2402" s="1">
        <v>0</v>
      </c>
      <c r="L2402" s="1"/>
      <c r="M2402" s="1">
        <f t="shared" si="111"/>
        <v>1724.8000000000002</v>
      </c>
      <c r="N2402" s="1">
        <f t="shared" si="112"/>
        <v>1724.8000000000002</v>
      </c>
      <c r="O2402" s="1">
        <f t="shared" si="113"/>
        <v>0</v>
      </c>
    </row>
    <row r="2403" spans="1:15" x14ac:dyDescent="0.25">
      <c r="A2403" s="1" t="str">
        <v>BioLegend</v>
      </c>
      <c r="B2403" s="1">
        <v>2032.8000000000002</v>
      </c>
      <c r="C2403" s="1" t="str">
        <v>EED118504</v>
      </c>
      <c r="D2403" s="2">
        <v>45894</v>
      </c>
      <c r="E2403" s="2">
        <v>45903</v>
      </c>
      <c r="F2403" s="1">
        <v>317415</v>
      </c>
      <c r="G2403" s="1">
        <v>1</v>
      </c>
      <c r="H2403" s="1">
        <v>1</v>
      </c>
      <c r="I2403" s="1">
        <v>0</v>
      </c>
      <c r="J2403" s="1" t="str">
        <v>Kanpur</v>
      </c>
      <c r="K2403" s="1">
        <v>0</v>
      </c>
      <c r="L2403" s="1"/>
      <c r="M2403" s="1">
        <f t="shared" si="111"/>
        <v>2032.8000000000002</v>
      </c>
      <c r="N2403" s="1">
        <f t="shared" si="112"/>
        <v>2032.8000000000002</v>
      </c>
      <c r="O2403" s="1">
        <f t="shared" si="113"/>
        <v>0</v>
      </c>
    </row>
    <row r="2404" spans="1:15" x14ac:dyDescent="0.25">
      <c r="A2404" s="1" t="str">
        <v>BioLegend</v>
      </c>
      <c r="B2404" s="1">
        <v>16324</v>
      </c>
      <c r="C2404" s="1" t="str">
        <v>EED118504</v>
      </c>
      <c r="D2404" s="2">
        <v>45894</v>
      </c>
      <c r="E2404" s="2">
        <v>45903</v>
      </c>
      <c r="F2404" s="1">
        <v>317426</v>
      </c>
      <c r="G2404" s="1">
        <v>2</v>
      </c>
      <c r="H2404" s="1">
        <v>2</v>
      </c>
      <c r="I2404" s="1">
        <v>0</v>
      </c>
      <c r="J2404" s="1" t="str">
        <v>Banglore</v>
      </c>
      <c r="K2404" s="1">
        <v>0</v>
      </c>
      <c r="L2404" s="1"/>
      <c r="M2404" s="1">
        <f t="shared" si="111"/>
        <v>32648</v>
      </c>
      <c r="N2404" s="1">
        <f t="shared" si="112"/>
        <v>32648</v>
      </c>
      <c r="O2404" s="1">
        <f t="shared" si="113"/>
        <v>0</v>
      </c>
    </row>
    <row r="2405" spans="1:15" x14ac:dyDescent="0.25">
      <c r="A2405" s="1" t="str">
        <v>BioLegend</v>
      </c>
      <c r="B2405" s="1">
        <v>26862</v>
      </c>
      <c r="C2405" s="1" t="str">
        <v>EED118504</v>
      </c>
      <c r="D2405" s="2">
        <v>45894</v>
      </c>
      <c r="E2405" s="2">
        <v>45903</v>
      </c>
      <c r="F2405" s="1">
        <v>318340</v>
      </c>
      <c r="G2405" s="1">
        <v>2</v>
      </c>
      <c r="H2405" s="1">
        <v>2</v>
      </c>
      <c r="I2405" s="1">
        <v>0</v>
      </c>
      <c r="J2405" s="1" t="str">
        <v>Banglore</v>
      </c>
      <c r="K2405" s="1">
        <v>0</v>
      </c>
      <c r="L2405" s="1"/>
      <c r="M2405" s="1">
        <f t="shared" si="111"/>
        <v>53724</v>
      </c>
      <c r="N2405" s="1">
        <f t="shared" si="112"/>
        <v>53724</v>
      </c>
      <c r="O2405" s="1">
        <f t="shared" si="113"/>
        <v>0</v>
      </c>
    </row>
    <row r="2406" spans="1:15" x14ac:dyDescent="0.25">
      <c r="A2406" s="1" t="str">
        <v>BioLegend</v>
      </c>
      <c r="B2406" s="1">
        <v>26532</v>
      </c>
      <c r="C2406" s="1" t="str">
        <v>EED118504</v>
      </c>
      <c r="D2406" s="2">
        <v>45894</v>
      </c>
      <c r="E2406" s="2">
        <v>45903</v>
      </c>
      <c r="F2406" s="1">
        <v>329932</v>
      </c>
      <c r="G2406" s="1">
        <v>4</v>
      </c>
      <c r="H2406" s="1">
        <v>4</v>
      </c>
      <c r="I2406" s="1">
        <v>0</v>
      </c>
      <c r="J2406" s="1" t="str">
        <v>Banglore</v>
      </c>
      <c r="K2406" s="1">
        <v>0</v>
      </c>
      <c r="L2406" s="1"/>
      <c r="M2406" s="1">
        <f t="shared" si="111"/>
        <v>106128</v>
      </c>
      <c r="N2406" s="1">
        <f t="shared" si="112"/>
        <v>106128</v>
      </c>
      <c r="O2406" s="1">
        <f t="shared" si="113"/>
        <v>0</v>
      </c>
    </row>
    <row r="2407" spans="1:15" x14ac:dyDescent="0.25">
      <c r="A2407" s="1" t="str">
        <v>BioLegend</v>
      </c>
      <c r="B2407" s="1">
        <v>17987.2</v>
      </c>
      <c r="C2407" s="1" t="str">
        <v>EED118504</v>
      </c>
      <c r="D2407" s="2">
        <v>45894</v>
      </c>
      <c r="E2407" s="2">
        <v>45903</v>
      </c>
      <c r="F2407" s="1">
        <v>331806</v>
      </c>
      <c r="G2407" s="1">
        <v>1</v>
      </c>
      <c r="H2407" s="1">
        <v>1</v>
      </c>
      <c r="I2407" s="1">
        <v>0</v>
      </c>
      <c r="J2407" s="1" t="str">
        <v>Delhi</v>
      </c>
      <c r="K2407" s="1">
        <v>0</v>
      </c>
      <c r="L2407" s="1"/>
      <c r="M2407" s="1">
        <f t="shared" si="111"/>
        <v>17987.2</v>
      </c>
      <c r="N2407" s="1">
        <f t="shared" si="112"/>
        <v>17987.2</v>
      </c>
      <c r="O2407" s="1">
        <f t="shared" si="113"/>
        <v>0</v>
      </c>
    </row>
    <row r="2408" spans="1:15" x14ac:dyDescent="0.25">
      <c r="A2408" s="1" t="str">
        <v>BioLegend</v>
      </c>
      <c r="B2408" s="1">
        <v>14907.2</v>
      </c>
      <c r="C2408" s="1" t="str">
        <v>EED118504</v>
      </c>
      <c r="D2408" s="2">
        <v>45894</v>
      </c>
      <c r="E2408" s="2">
        <v>45903</v>
      </c>
      <c r="F2408" s="1">
        <v>344704</v>
      </c>
      <c r="G2408" s="1">
        <v>2</v>
      </c>
      <c r="H2408" s="1">
        <v>2</v>
      </c>
      <c r="I2408" s="1">
        <v>0</v>
      </c>
      <c r="J2408" s="1" t="str">
        <v>Delhi</v>
      </c>
      <c r="K2408" s="1">
        <v>0</v>
      </c>
      <c r="L2408" s="1"/>
      <c r="M2408" s="1">
        <f t="shared" si="111"/>
        <v>29814.400000000001</v>
      </c>
      <c r="N2408" s="1">
        <f t="shared" si="112"/>
        <v>29814.400000000001</v>
      </c>
      <c r="O2408" s="1">
        <f t="shared" si="113"/>
        <v>0</v>
      </c>
    </row>
    <row r="2409" spans="1:15" x14ac:dyDescent="0.25">
      <c r="A2409" s="1" t="str">
        <v>BioLegend</v>
      </c>
      <c r="B2409" s="1">
        <v>10841.6</v>
      </c>
      <c r="C2409" s="1" t="str">
        <v>EED118504</v>
      </c>
      <c r="D2409" s="2">
        <v>45894</v>
      </c>
      <c r="E2409" s="2">
        <v>45903</v>
      </c>
      <c r="F2409" s="1">
        <v>344709</v>
      </c>
      <c r="G2409" s="1">
        <v>1</v>
      </c>
      <c r="H2409" s="1">
        <v>1</v>
      </c>
      <c r="I2409" s="1">
        <v>0</v>
      </c>
      <c r="J2409" s="1" t="str">
        <v>Kanpur</v>
      </c>
      <c r="K2409" s="1">
        <v>0</v>
      </c>
      <c r="L2409" s="1"/>
      <c r="M2409" s="1">
        <f t="shared" si="111"/>
        <v>10841.6</v>
      </c>
      <c r="N2409" s="1">
        <f t="shared" si="112"/>
        <v>10841.6</v>
      </c>
      <c r="O2409" s="1">
        <f t="shared" si="113"/>
        <v>0</v>
      </c>
    </row>
    <row r="2410" spans="1:15" x14ac:dyDescent="0.25">
      <c r="A2410" s="1" t="str">
        <v>BioLegend</v>
      </c>
      <c r="B2410" s="1">
        <v>24578.400000000001</v>
      </c>
      <c r="C2410" s="1" t="str">
        <v>EED118504</v>
      </c>
      <c r="D2410" s="2">
        <v>45894</v>
      </c>
      <c r="E2410" s="2">
        <v>45903</v>
      </c>
      <c r="F2410" s="1">
        <v>345052</v>
      </c>
      <c r="G2410" s="1">
        <v>1</v>
      </c>
      <c r="H2410" s="1">
        <v>1</v>
      </c>
      <c r="I2410" s="1">
        <v>0</v>
      </c>
      <c r="J2410" s="1" t="str">
        <v>Banglore</v>
      </c>
      <c r="K2410" s="1">
        <v>0</v>
      </c>
      <c r="L2410" s="1"/>
      <c r="M2410" s="1">
        <f t="shared" si="111"/>
        <v>24578.400000000001</v>
      </c>
      <c r="N2410" s="1">
        <f t="shared" si="112"/>
        <v>24578.400000000001</v>
      </c>
      <c r="O2410" s="1">
        <f t="shared" si="113"/>
        <v>0</v>
      </c>
    </row>
    <row r="2411" spans="1:15" x14ac:dyDescent="0.25">
      <c r="A2411" s="1" t="str">
        <v>BioLegend</v>
      </c>
      <c r="B2411" s="1">
        <v>17925.599999999999</v>
      </c>
      <c r="C2411" s="1" t="str">
        <v>EED118504</v>
      </c>
      <c r="D2411" s="2">
        <v>45894</v>
      </c>
      <c r="E2411" s="2">
        <v>45903</v>
      </c>
      <c r="F2411" s="1">
        <v>352308</v>
      </c>
      <c r="G2411" s="1">
        <v>1</v>
      </c>
      <c r="H2411" s="1">
        <v>1</v>
      </c>
      <c r="I2411" s="1">
        <v>0</v>
      </c>
      <c r="J2411" s="1" t="str">
        <v>Chandigarh</v>
      </c>
      <c r="K2411" s="1">
        <v>0</v>
      </c>
      <c r="L2411" s="1"/>
      <c r="M2411" s="1">
        <f t="shared" si="111"/>
        <v>17925.599999999999</v>
      </c>
      <c r="N2411" s="1">
        <f t="shared" si="112"/>
        <v>17925.599999999999</v>
      </c>
      <c r="O2411" s="1">
        <f t="shared" si="113"/>
        <v>0</v>
      </c>
    </row>
    <row r="2412" spans="1:15" x14ac:dyDescent="0.25">
      <c r="A2412" s="1" t="str">
        <v>BioLegend</v>
      </c>
      <c r="B2412" s="1">
        <v>28710</v>
      </c>
      <c r="C2412" s="1" t="str">
        <v>EED118504</v>
      </c>
      <c r="D2412" s="2">
        <v>45894</v>
      </c>
      <c r="E2412" s="2">
        <v>45903</v>
      </c>
      <c r="F2412" s="1">
        <v>353232</v>
      </c>
      <c r="G2412" s="1">
        <v>2</v>
      </c>
      <c r="H2412" s="1">
        <v>2</v>
      </c>
      <c r="I2412" s="1">
        <v>0</v>
      </c>
      <c r="J2412" s="1" t="str">
        <v>Banglore</v>
      </c>
      <c r="K2412" s="1">
        <v>0</v>
      </c>
      <c r="L2412" s="1"/>
      <c r="M2412" s="1">
        <f t="shared" si="111"/>
        <v>57420</v>
      </c>
      <c r="N2412" s="1">
        <f t="shared" si="112"/>
        <v>57420</v>
      </c>
      <c r="O2412" s="1">
        <f t="shared" si="113"/>
        <v>0</v>
      </c>
    </row>
    <row r="2413" spans="1:15" x14ac:dyDescent="0.25">
      <c r="A2413" s="1" t="str">
        <v>BioLegend</v>
      </c>
      <c r="B2413" s="1">
        <v>11272.8</v>
      </c>
      <c r="C2413" s="1" t="str">
        <v>EED118504</v>
      </c>
      <c r="D2413" s="2">
        <v>45894</v>
      </c>
      <c r="E2413" s="2">
        <v>45903</v>
      </c>
      <c r="F2413" s="1">
        <v>353271</v>
      </c>
      <c r="G2413" s="1">
        <v>1</v>
      </c>
      <c r="H2413" s="1">
        <v>1</v>
      </c>
      <c r="I2413" s="1">
        <v>0</v>
      </c>
      <c r="J2413" s="1" t="str">
        <v>Kanpur</v>
      </c>
      <c r="K2413" s="1">
        <v>0</v>
      </c>
      <c r="L2413" s="1"/>
      <c r="M2413" s="1">
        <f t="shared" si="111"/>
        <v>11272.8</v>
      </c>
      <c r="N2413" s="1">
        <f t="shared" si="112"/>
        <v>11272.8</v>
      </c>
      <c r="O2413" s="1">
        <f t="shared" si="113"/>
        <v>0</v>
      </c>
    </row>
    <row r="2414" spans="1:15" x14ac:dyDescent="0.25">
      <c r="A2414" s="1" t="str">
        <v>BioLegend</v>
      </c>
      <c r="B2414" s="1">
        <v>25146</v>
      </c>
      <c r="C2414" s="1" t="str">
        <v>EED118504</v>
      </c>
      <c r="D2414" s="2">
        <v>45894</v>
      </c>
      <c r="E2414" s="2">
        <v>45903</v>
      </c>
      <c r="F2414" s="1">
        <v>356418</v>
      </c>
      <c r="G2414" s="1">
        <v>3</v>
      </c>
      <c r="H2414" s="1">
        <v>3</v>
      </c>
      <c r="I2414" s="1">
        <v>0</v>
      </c>
      <c r="J2414" s="1" t="str">
        <v>Banglore</v>
      </c>
      <c r="K2414" s="1">
        <v>0</v>
      </c>
      <c r="L2414" s="1"/>
      <c r="M2414" s="1">
        <f t="shared" si="111"/>
        <v>75438</v>
      </c>
      <c r="N2414" s="1">
        <f t="shared" si="112"/>
        <v>75438</v>
      </c>
      <c r="O2414" s="1">
        <f t="shared" si="113"/>
        <v>0</v>
      </c>
    </row>
    <row r="2415" spans="1:15" x14ac:dyDescent="0.25">
      <c r="A2415" s="1" t="str">
        <v>BioLegend</v>
      </c>
      <c r="B2415" s="1">
        <v>20820.8</v>
      </c>
      <c r="C2415" s="1" t="str">
        <v>EED118504</v>
      </c>
      <c r="D2415" s="2">
        <v>45894</v>
      </c>
      <c r="E2415" s="2">
        <v>45903</v>
      </c>
      <c r="F2415" s="1">
        <v>362605</v>
      </c>
      <c r="G2415" s="1">
        <v>1</v>
      </c>
      <c r="H2415" s="1">
        <v>1</v>
      </c>
      <c r="I2415" s="1">
        <v>0</v>
      </c>
      <c r="J2415" s="1" t="str">
        <v>Kanpur</v>
      </c>
      <c r="K2415" s="1">
        <v>0</v>
      </c>
      <c r="L2415" s="1"/>
      <c r="M2415" s="1">
        <f t="shared" si="111"/>
        <v>20820.8</v>
      </c>
      <c r="N2415" s="1">
        <f t="shared" si="112"/>
        <v>20820.8</v>
      </c>
      <c r="O2415" s="1">
        <f t="shared" si="113"/>
        <v>0</v>
      </c>
    </row>
    <row r="2416" spans="1:15" x14ac:dyDescent="0.25">
      <c r="A2416" s="1" t="str">
        <v>BioLegend</v>
      </c>
      <c r="B2416" s="1">
        <v>25317.599999999999</v>
      </c>
      <c r="C2416" s="1" t="str">
        <v>EED118504</v>
      </c>
      <c r="D2416" s="2">
        <v>45894</v>
      </c>
      <c r="E2416" s="2">
        <v>45903</v>
      </c>
      <c r="F2416" s="1">
        <v>369332</v>
      </c>
      <c r="G2416" s="1">
        <v>1</v>
      </c>
      <c r="H2416" s="1">
        <v>1</v>
      </c>
      <c r="I2416" s="1">
        <v>0</v>
      </c>
      <c r="J2416" s="1" t="str">
        <v>Banglore</v>
      </c>
      <c r="K2416" s="1">
        <v>0</v>
      </c>
      <c r="L2416" s="1"/>
      <c r="M2416" s="1">
        <f t="shared" si="111"/>
        <v>25317.599999999999</v>
      </c>
      <c r="N2416" s="1">
        <f t="shared" si="112"/>
        <v>25317.599999999999</v>
      </c>
      <c r="O2416" s="1">
        <f t="shared" si="113"/>
        <v>0</v>
      </c>
    </row>
    <row r="2417" spans="1:15" x14ac:dyDescent="0.25">
      <c r="A2417" s="1" t="str">
        <v>BioLegend</v>
      </c>
      <c r="B2417" s="1">
        <v>11580.8</v>
      </c>
      <c r="C2417" s="1" t="str">
        <v>EED118504</v>
      </c>
      <c r="D2417" s="2">
        <v>45894</v>
      </c>
      <c r="E2417" s="2">
        <v>45903</v>
      </c>
      <c r="F2417" s="1">
        <v>369347</v>
      </c>
      <c r="G2417" s="1">
        <v>1</v>
      </c>
      <c r="H2417" s="1">
        <v>1</v>
      </c>
      <c r="I2417" s="1">
        <v>0</v>
      </c>
      <c r="J2417" s="1" t="str">
        <v>Kanpur</v>
      </c>
      <c r="K2417" s="1">
        <v>0</v>
      </c>
      <c r="L2417" s="1"/>
      <c r="M2417" s="1">
        <f t="shared" si="111"/>
        <v>11580.8</v>
      </c>
      <c r="N2417" s="1">
        <f t="shared" si="112"/>
        <v>11580.8</v>
      </c>
      <c r="O2417" s="1">
        <f t="shared" si="113"/>
        <v>0</v>
      </c>
    </row>
    <row r="2418" spans="1:15" x14ac:dyDescent="0.25">
      <c r="A2418" s="1" t="str">
        <v>BioLegend</v>
      </c>
      <c r="B2418" s="1">
        <v>25194.400000000001</v>
      </c>
      <c r="C2418" s="1" t="str">
        <v>EED118504</v>
      </c>
      <c r="D2418" s="2">
        <v>45894</v>
      </c>
      <c r="E2418" s="2">
        <v>45903</v>
      </c>
      <c r="F2418" s="1">
        <v>372706</v>
      </c>
      <c r="G2418" s="1">
        <v>1</v>
      </c>
      <c r="H2418" s="1">
        <v>1</v>
      </c>
      <c r="I2418" s="1">
        <v>0</v>
      </c>
      <c r="J2418" s="1" t="str">
        <v>Banglore</v>
      </c>
      <c r="K2418" s="1">
        <v>0</v>
      </c>
      <c r="L2418" s="1"/>
      <c r="M2418" s="1">
        <f t="shared" si="111"/>
        <v>25194.400000000001</v>
      </c>
      <c r="N2418" s="1">
        <f t="shared" si="112"/>
        <v>25194.400000000001</v>
      </c>
      <c r="O2418" s="1">
        <f t="shared" si="113"/>
        <v>0</v>
      </c>
    </row>
    <row r="2419" spans="1:15" x14ac:dyDescent="0.25">
      <c r="A2419" s="1" t="str">
        <v>BioLegend</v>
      </c>
      <c r="B2419" s="1">
        <v>6529.6</v>
      </c>
      <c r="C2419" s="1" t="str">
        <v>EED118504</v>
      </c>
      <c r="D2419" s="2">
        <v>45894</v>
      </c>
      <c r="E2419" s="2">
        <v>45903</v>
      </c>
      <c r="F2419" s="1">
        <v>400108</v>
      </c>
      <c r="G2419" s="1">
        <v>1</v>
      </c>
      <c r="H2419" s="1">
        <v>1</v>
      </c>
      <c r="I2419" s="1">
        <v>0</v>
      </c>
      <c r="J2419" s="1" t="str">
        <v>Banglore</v>
      </c>
      <c r="K2419" s="1">
        <v>0</v>
      </c>
      <c r="L2419" s="1"/>
      <c r="M2419" s="1">
        <f t="shared" si="111"/>
        <v>6529.6</v>
      </c>
      <c r="N2419" s="1">
        <f t="shared" si="112"/>
        <v>6529.6</v>
      </c>
      <c r="O2419" s="1">
        <f t="shared" si="113"/>
        <v>0</v>
      </c>
    </row>
    <row r="2420" spans="1:15" x14ac:dyDescent="0.25">
      <c r="A2420" s="1" t="str">
        <v>BioLegend</v>
      </c>
      <c r="B2420" s="1">
        <v>3757.6000000000004</v>
      </c>
      <c r="C2420" s="1" t="str">
        <v>EED118504</v>
      </c>
      <c r="D2420" s="2">
        <v>45894</v>
      </c>
      <c r="E2420" s="2">
        <v>45903</v>
      </c>
      <c r="F2420" s="1">
        <v>400113</v>
      </c>
      <c r="G2420" s="1">
        <v>1</v>
      </c>
      <c r="H2420" s="1">
        <v>1</v>
      </c>
      <c r="I2420" s="1">
        <v>0</v>
      </c>
      <c r="J2420" s="1" t="str">
        <v>Banglore</v>
      </c>
      <c r="K2420" s="1">
        <v>0</v>
      </c>
      <c r="L2420" s="1"/>
      <c r="M2420" s="1">
        <f t="shared" si="111"/>
        <v>3757.6000000000004</v>
      </c>
      <c r="N2420" s="1">
        <f t="shared" si="112"/>
        <v>3757.6000000000004</v>
      </c>
      <c r="O2420" s="1">
        <f t="shared" si="113"/>
        <v>0</v>
      </c>
    </row>
    <row r="2421" spans="1:15" x14ac:dyDescent="0.25">
      <c r="A2421" s="1" t="str">
        <v>BioLegend</v>
      </c>
      <c r="B2421" s="1">
        <v>5420.8</v>
      </c>
      <c r="C2421" s="1" t="str">
        <v>EED118504</v>
      </c>
      <c r="D2421" s="2">
        <v>45894</v>
      </c>
      <c r="E2421" s="2">
        <v>45903</v>
      </c>
      <c r="F2421" s="1">
        <v>400120</v>
      </c>
      <c r="G2421" s="1">
        <v>2</v>
      </c>
      <c r="H2421" s="1">
        <v>2</v>
      </c>
      <c r="I2421" s="1">
        <v>0</v>
      </c>
      <c r="J2421" s="1" t="str">
        <v>Banglore</v>
      </c>
      <c r="K2421" s="1">
        <v>0</v>
      </c>
      <c r="L2421" s="1"/>
      <c r="M2421" s="1">
        <f t="shared" si="111"/>
        <v>10841.6</v>
      </c>
      <c r="N2421" s="1">
        <f t="shared" si="112"/>
        <v>10841.6</v>
      </c>
      <c r="O2421" s="1">
        <f t="shared" si="113"/>
        <v>0</v>
      </c>
    </row>
    <row r="2422" spans="1:15" x14ac:dyDescent="0.25">
      <c r="A2422" s="1" t="str">
        <v>BioLegend</v>
      </c>
      <c r="B2422" s="1">
        <v>6529.6</v>
      </c>
      <c r="C2422" s="1" t="str">
        <v>EED118504</v>
      </c>
      <c r="D2422" s="2">
        <v>45894</v>
      </c>
      <c r="E2422" s="2">
        <v>45903</v>
      </c>
      <c r="F2422" s="1">
        <v>400125</v>
      </c>
      <c r="G2422" s="1">
        <v>1</v>
      </c>
      <c r="H2422" s="1">
        <v>1</v>
      </c>
      <c r="I2422" s="1">
        <v>0</v>
      </c>
      <c r="J2422" s="1" t="str">
        <v>Banglore</v>
      </c>
      <c r="K2422" s="1">
        <v>0</v>
      </c>
      <c r="L2422" s="1"/>
      <c r="M2422" s="1">
        <f t="shared" si="111"/>
        <v>6529.6</v>
      </c>
      <c r="N2422" s="1">
        <f t="shared" si="112"/>
        <v>6529.6</v>
      </c>
      <c r="O2422" s="1">
        <f t="shared" si="113"/>
        <v>0</v>
      </c>
    </row>
    <row r="2423" spans="1:15" x14ac:dyDescent="0.25">
      <c r="A2423" s="1" t="str">
        <v>BioLegend</v>
      </c>
      <c r="B2423" s="1">
        <v>11026.4</v>
      </c>
      <c r="C2423" s="1" t="str">
        <v>EED118504</v>
      </c>
      <c r="D2423" s="2">
        <v>45894</v>
      </c>
      <c r="E2423" s="2">
        <v>45903</v>
      </c>
      <c r="F2423" s="1">
        <v>400128</v>
      </c>
      <c r="G2423" s="1">
        <v>1</v>
      </c>
      <c r="H2423" s="1">
        <v>1</v>
      </c>
      <c r="I2423" s="1">
        <v>0</v>
      </c>
      <c r="J2423" s="1" t="str">
        <v>Banglore</v>
      </c>
      <c r="K2423" s="1">
        <v>0</v>
      </c>
      <c r="L2423" s="1"/>
      <c r="M2423" s="1">
        <f t="shared" si="111"/>
        <v>11026.4</v>
      </c>
      <c r="N2423" s="1">
        <f t="shared" si="112"/>
        <v>11026.4</v>
      </c>
      <c r="O2423" s="1">
        <f t="shared" si="113"/>
        <v>0</v>
      </c>
    </row>
    <row r="2424" spans="1:15" x14ac:dyDescent="0.25">
      <c r="A2424" s="1" t="str">
        <v>BioLegend</v>
      </c>
      <c r="B2424" s="1">
        <v>5112.8</v>
      </c>
      <c r="C2424" s="1" t="str">
        <v>EED118504</v>
      </c>
      <c r="D2424" s="2">
        <v>45894</v>
      </c>
      <c r="E2424" s="2">
        <v>45903</v>
      </c>
      <c r="F2424" s="1">
        <v>400143</v>
      </c>
      <c r="G2424" s="1">
        <v>1</v>
      </c>
      <c r="H2424" s="1">
        <v>1</v>
      </c>
      <c r="I2424" s="1">
        <v>0</v>
      </c>
      <c r="J2424" s="1" t="str">
        <v>Banglore</v>
      </c>
      <c r="K2424" s="1">
        <v>0</v>
      </c>
      <c r="L2424" s="1"/>
      <c r="M2424" s="1">
        <f t="shared" si="111"/>
        <v>5112.8</v>
      </c>
      <c r="N2424" s="1">
        <f t="shared" si="112"/>
        <v>5112.8</v>
      </c>
      <c r="O2424" s="1">
        <f t="shared" si="113"/>
        <v>0</v>
      </c>
    </row>
    <row r="2425" spans="1:15" x14ac:dyDescent="0.25">
      <c r="A2425" s="1" t="str">
        <v>BioLegend</v>
      </c>
      <c r="B2425" s="1">
        <v>23628</v>
      </c>
      <c r="C2425" s="1" t="str">
        <v>EED118504</v>
      </c>
      <c r="D2425" s="2">
        <v>45894</v>
      </c>
      <c r="E2425" s="2">
        <v>45903</v>
      </c>
      <c r="F2425" s="1">
        <v>400158</v>
      </c>
      <c r="G2425" s="1">
        <v>1</v>
      </c>
      <c r="H2425" s="1">
        <v>1</v>
      </c>
      <c r="I2425" s="1">
        <v>0</v>
      </c>
      <c r="J2425" s="1" t="str">
        <v>Banglore</v>
      </c>
      <c r="K2425" s="1">
        <v>0</v>
      </c>
      <c r="L2425" s="1"/>
      <c r="M2425" s="1">
        <f t="shared" si="111"/>
        <v>23628</v>
      </c>
      <c r="N2425" s="1">
        <f t="shared" si="112"/>
        <v>23628</v>
      </c>
      <c r="O2425" s="1">
        <f t="shared" si="113"/>
        <v>0</v>
      </c>
    </row>
    <row r="2426" spans="1:15" x14ac:dyDescent="0.25">
      <c r="A2426" s="1" t="str">
        <v>BioLegend</v>
      </c>
      <c r="B2426" s="1">
        <v>27258</v>
      </c>
      <c r="C2426" s="1" t="str">
        <v>EED118504</v>
      </c>
      <c r="D2426" s="2">
        <v>45894</v>
      </c>
      <c r="E2426" s="2">
        <v>45903</v>
      </c>
      <c r="F2426" s="1">
        <v>400162</v>
      </c>
      <c r="G2426" s="1">
        <v>1</v>
      </c>
      <c r="H2426" s="1">
        <v>1</v>
      </c>
      <c r="I2426" s="1">
        <v>0</v>
      </c>
      <c r="J2426" s="1" t="str">
        <v>Banglore</v>
      </c>
      <c r="K2426" s="1">
        <v>0</v>
      </c>
      <c r="L2426" s="1"/>
      <c r="M2426" s="1">
        <f t="shared" si="111"/>
        <v>27258</v>
      </c>
      <c r="N2426" s="1">
        <f t="shared" si="112"/>
        <v>27258</v>
      </c>
      <c r="O2426" s="1">
        <f t="shared" si="113"/>
        <v>0</v>
      </c>
    </row>
    <row r="2427" spans="1:15" x14ac:dyDescent="0.25">
      <c r="A2427" s="1" t="str">
        <v>BioLegend</v>
      </c>
      <c r="B2427" s="1">
        <v>25410</v>
      </c>
      <c r="C2427" s="1" t="str">
        <v>EED118504</v>
      </c>
      <c r="D2427" s="2">
        <v>45894</v>
      </c>
      <c r="E2427" s="2">
        <v>45903</v>
      </c>
      <c r="F2427" s="1">
        <v>400172</v>
      </c>
      <c r="G2427" s="1">
        <v>2</v>
      </c>
      <c r="H2427" s="1">
        <v>2</v>
      </c>
      <c r="I2427" s="1">
        <v>0</v>
      </c>
      <c r="J2427" s="1" t="str">
        <v>Banglore</v>
      </c>
      <c r="K2427" s="1">
        <v>0</v>
      </c>
      <c r="L2427" s="1"/>
      <c r="M2427" s="1">
        <f t="shared" si="111"/>
        <v>50820</v>
      </c>
      <c r="N2427" s="1">
        <f t="shared" si="112"/>
        <v>50820</v>
      </c>
      <c r="O2427" s="1">
        <f t="shared" si="113"/>
        <v>0</v>
      </c>
    </row>
    <row r="2428" spans="1:15" x14ac:dyDescent="0.25">
      <c r="A2428" s="1" t="str">
        <v>BioLegend</v>
      </c>
      <c r="B2428" s="1">
        <v>2895.2</v>
      </c>
      <c r="C2428" s="1" t="str">
        <v>EED118504</v>
      </c>
      <c r="D2428" s="2">
        <v>45894</v>
      </c>
      <c r="E2428" s="2">
        <v>45903</v>
      </c>
      <c r="F2428" s="1">
        <v>400209</v>
      </c>
      <c r="G2428" s="1">
        <v>1</v>
      </c>
      <c r="H2428" s="1">
        <v>1</v>
      </c>
      <c r="I2428" s="1">
        <v>0</v>
      </c>
      <c r="J2428" s="1" t="str">
        <v>Banglore</v>
      </c>
      <c r="K2428" s="1">
        <v>0</v>
      </c>
      <c r="L2428" s="1"/>
      <c r="M2428" s="1">
        <f t="shared" si="111"/>
        <v>2895.2</v>
      </c>
      <c r="N2428" s="1">
        <f t="shared" si="112"/>
        <v>2895.2</v>
      </c>
      <c r="O2428" s="1">
        <f t="shared" si="113"/>
        <v>0</v>
      </c>
    </row>
    <row r="2429" spans="1:15" x14ac:dyDescent="0.25">
      <c r="A2429" s="1" t="str">
        <v>BioLegend</v>
      </c>
      <c r="B2429" s="1">
        <v>2217.6</v>
      </c>
      <c r="C2429" s="1" t="str">
        <v>EED118504</v>
      </c>
      <c r="D2429" s="2">
        <v>45894</v>
      </c>
      <c r="E2429" s="2">
        <v>45903</v>
      </c>
      <c r="F2429" s="1">
        <v>400219</v>
      </c>
      <c r="G2429" s="1">
        <v>1</v>
      </c>
      <c r="H2429" s="1">
        <v>1</v>
      </c>
      <c r="I2429" s="1">
        <v>0</v>
      </c>
      <c r="J2429" s="1" t="str">
        <v>Banglore</v>
      </c>
      <c r="K2429" s="1">
        <v>0</v>
      </c>
      <c r="L2429" s="1"/>
      <c r="M2429" s="1">
        <f t="shared" si="111"/>
        <v>2217.6</v>
      </c>
      <c r="N2429" s="1">
        <f t="shared" si="112"/>
        <v>2217.6</v>
      </c>
      <c r="O2429" s="1">
        <f t="shared" si="113"/>
        <v>0</v>
      </c>
    </row>
    <row r="2430" spans="1:15" x14ac:dyDescent="0.25">
      <c r="A2430" s="1" t="str">
        <v>BioLegend</v>
      </c>
      <c r="B2430" s="1">
        <v>5852</v>
      </c>
      <c r="C2430" s="1" t="str">
        <v>EED118504</v>
      </c>
      <c r="D2430" s="2">
        <v>45894</v>
      </c>
      <c r="E2430" s="2">
        <v>45903</v>
      </c>
      <c r="F2430" s="1">
        <v>400220</v>
      </c>
      <c r="G2430" s="1">
        <v>2</v>
      </c>
      <c r="H2430" s="1">
        <v>2</v>
      </c>
      <c r="I2430" s="1">
        <v>0</v>
      </c>
      <c r="J2430" s="1" t="str">
        <v>Banglore</v>
      </c>
      <c r="K2430" s="1">
        <v>0</v>
      </c>
      <c r="L2430" s="1"/>
      <c r="M2430" s="1">
        <f t="shared" si="111"/>
        <v>11704</v>
      </c>
      <c r="N2430" s="1">
        <f t="shared" si="112"/>
        <v>11704</v>
      </c>
      <c r="O2430" s="1">
        <f t="shared" si="113"/>
        <v>0</v>
      </c>
    </row>
    <row r="2431" spans="1:15" x14ac:dyDescent="0.25">
      <c r="A2431" s="1" t="str">
        <v>BioLegend</v>
      </c>
      <c r="B2431" s="1">
        <v>10890</v>
      </c>
      <c r="C2431" s="1" t="str">
        <v>EED118504</v>
      </c>
      <c r="D2431" s="2">
        <v>45894</v>
      </c>
      <c r="E2431" s="2">
        <v>45903</v>
      </c>
      <c r="F2431" s="1">
        <v>400259</v>
      </c>
      <c r="G2431" s="1">
        <v>1</v>
      </c>
      <c r="H2431" s="1">
        <v>1</v>
      </c>
      <c r="I2431" s="1">
        <v>0</v>
      </c>
      <c r="J2431" s="1" t="str">
        <v>Banglore</v>
      </c>
      <c r="K2431" s="1">
        <v>0</v>
      </c>
      <c r="L2431" s="1"/>
      <c r="M2431" s="1">
        <f t="shared" si="111"/>
        <v>10890</v>
      </c>
      <c r="N2431" s="1">
        <f t="shared" si="112"/>
        <v>10890</v>
      </c>
      <c r="O2431" s="1">
        <f t="shared" si="113"/>
        <v>0</v>
      </c>
    </row>
    <row r="2432" spans="1:15" x14ac:dyDescent="0.25">
      <c r="A2432" s="1" t="str">
        <v>BioLegend</v>
      </c>
      <c r="B2432" s="1">
        <v>11888.8</v>
      </c>
      <c r="C2432" s="1" t="str">
        <v>EED118504</v>
      </c>
      <c r="D2432" s="2">
        <v>45894</v>
      </c>
      <c r="E2432" s="2">
        <v>45903</v>
      </c>
      <c r="F2432" s="1">
        <v>400334</v>
      </c>
      <c r="G2432" s="1">
        <v>1</v>
      </c>
      <c r="H2432" s="1">
        <v>1</v>
      </c>
      <c r="I2432" s="1">
        <v>0</v>
      </c>
      <c r="J2432" s="1" t="str">
        <v>Banglore</v>
      </c>
      <c r="K2432" s="1">
        <v>0</v>
      </c>
      <c r="L2432" s="1"/>
      <c r="M2432" s="1">
        <f t="shared" si="111"/>
        <v>11888.8</v>
      </c>
      <c r="N2432" s="1">
        <f t="shared" si="112"/>
        <v>11888.8</v>
      </c>
      <c r="O2432" s="1">
        <f t="shared" si="113"/>
        <v>0</v>
      </c>
    </row>
    <row r="2433" spans="1:15" x14ac:dyDescent="0.25">
      <c r="A2433" s="1" t="str">
        <v>BioLegend</v>
      </c>
      <c r="B2433" s="1">
        <v>14106.400000000001</v>
      </c>
      <c r="C2433" s="1" t="str">
        <v>EED118504</v>
      </c>
      <c r="D2433" s="2">
        <v>45894</v>
      </c>
      <c r="E2433" s="2">
        <v>45903</v>
      </c>
      <c r="F2433" s="1">
        <v>422302</v>
      </c>
      <c r="G2433" s="1">
        <v>2</v>
      </c>
      <c r="H2433" s="1">
        <v>2</v>
      </c>
      <c r="I2433" s="1">
        <v>0</v>
      </c>
      <c r="J2433" s="1" t="str">
        <v>Banglore</v>
      </c>
      <c r="K2433" s="1">
        <v>0</v>
      </c>
      <c r="L2433" s="1"/>
      <c r="M2433" s="1">
        <f t="shared" si="111"/>
        <v>28212.800000000003</v>
      </c>
      <c r="N2433" s="1">
        <f t="shared" si="112"/>
        <v>28212.800000000003</v>
      </c>
      <c r="O2433" s="1">
        <f t="shared" si="113"/>
        <v>0</v>
      </c>
    </row>
    <row r="2434" spans="1:15" x14ac:dyDescent="0.25">
      <c r="A2434" s="1" t="str">
        <v>BioLegend</v>
      </c>
      <c r="B2434" s="1">
        <v>6899.2000000000007</v>
      </c>
      <c r="C2434" s="1" t="str">
        <v>EED118504</v>
      </c>
      <c r="D2434" s="2">
        <v>45894</v>
      </c>
      <c r="E2434" s="2">
        <v>45903</v>
      </c>
      <c r="F2434" s="1">
        <v>423303</v>
      </c>
      <c r="G2434" s="1">
        <v>1</v>
      </c>
      <c r="H2434" s="1">
        <v>1</v>
      </c>
      <c r="I2434" s="1">
        <v>0</v>
      </c>
      <c r="J2434" s="1" t="str">
        <v>BANGALORE</v>
      </c>
      <c r="K2434" s="1">
        <v>0</v>
      </c>
      <c r="L2434" s="1"/>
      <c r="M2434" s="1">
        <f t="shared" si="111"/>
        <v>6899.2000000000007</v>
      </c>
      <c r="N2434" s="1">
        <f t="shared" si="112"/>
        <v>6899.2000000000007</v>
      </c>
      <c r="O2434" s="1">
        <f t="shared" si="113"/>
        <v>0</v>
      </c>
    </row>
    <row r="2435" spans="1:15" x14ac:dyDescent="0.25">
      <c r="A2435" s="1" t="str">
        <v>BioLegend</v>
      </c>
      <c r="B2435" s="1">
        <v>6666</v>
      </c>
      <c r="C2435" s="1" t="str">
        <v>EED118504</v>
      </c>
      <c r="D2435" s="2">
        <v>45894</v>
      </c>
      <c r="E2435" s="2">
        <v>45903</v>
      </c>
      <c r="F2435" s="1">
        <v>423801</v>
      </c>
      <c r="G2435" s="1">
        <v>1</v>
      </c>
      <c r="H2435" s="1">
        <v>1</v>
      </c>
      <c r="I2435" s="1">
        <v>0</v>
      </c>
      <c r="J2435" s="1" t="str">
        <v>BANGALORE</v>
      </c>
      <c r="K2435" s="1">
        <v>0</v>
      </c>
      <c r="L2435" s="1"/>
      <c r="M2435" s="1">
        <f t="shared" ref="M2435:M2498" si="114">G2435*B2435</f>
        <v>6666</v>
      </c>
      <c r="N2435" s="1">
        <f t="shared" ref="N2435:N2498" si="115">H2435*B2435</f>
        <v>6666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10164</v>
      </c>
      <c r="C2436" s="1" t="str">
        <v>EED118504</v>
      </c>
      <c r="D2436" s="2">
        <v>45894</v>
      </c>
      <c r="E2436" s="2">
        <v>45903</v>
      </c>
      <c r="F2436" s="1">
        <v>424401</v>
      </c>
      <c r="G2436" s="1">
        <v>1</v>
      </c>
      <c r="H2436" s="1">
        <v>1</v>
      </c>
      <c r="I2436" s="1">
        <v>0</v>
      </c>
      <c r="J2436" s="1" t="str">
        <v>BANGALORE</v>
      </c>
      <c r="K2436" s="1">
        <v>0</v>
      </c>
      <c r="L2436" s="1"/>
      <c r="M2436" s="1">
        <f t="shared" si="114"/>
        <v>10164</v>
      </c>
      <c r="N2436" s="1">
        <f t="shared" si="115"/>
        <v>10164</v>
      </c>
      <c r="O2436" s="1">
        <f t="shared" si="116"/>
        <v>0</v>
      </c>
    </row>
    <row r="2437" spans="1:15" x14ac:dyDescent="0.25">
      <c r="A2437" s="1" t="str">
        <v>BioLegend</v>
      </c>
      <c r="B2437" s="1">
        <v>6283.2000000000007</v>
      </c>
      <c r="C2437" s="1" t="str">
        <v>EED118504</v>
      </c>
      <c r="D2437" s="2">
        <v>45894</v>
      </c>
      <c r="E2437" s="2">
        <v>45903</v>
      </c>
      <c r="F2437" s="1">
        <v>424601</v>
      </c>
      <c r="G2437" s="1">
        <v>1</v>
      </c>
      <c r="H2437" s="1">
        <v>1</v>
      </c>
      <c r="I2437" s="1">
        <v>0</v>
      </c>
      <c r="J2437" s="1" t="str">
        <v>Kanpur</v>
      </c>
      <c r="K2437" s="1">
        <v>0</v>
      </c>
      <c r="L2437" s="1"/>
      <c r="M2437" s="1">
        <f t="shared" si="114"/>
        <v>6283.2000000000007</v>
      </c>
      <c r="N2437" s="1">
        <f t="shared" si="115"/>
        <v>6283.2000000000007</v>
      </c>
      <c r="O2437" s="1">
        <f t="shared" si="116"/>
        <v>0</v>
      </c>
    </row>
    <row r="2438" spans="1:15" x14ac:dyDescent="0.25">
      <c r="A2438" s="1" t="str">
        <v>BioLegend</v>
      </c>
      <c r="B2438" s="1">
        <v>39732</v>
      </c>
      <c r="C2438" s="1" t="str">
        <v>EED118504</v>
      </c>
      <c r="D2438" s="2">
        <v>45894</v>
      </c>
      <c r="E2438" s="2">
        <v>45903</v>
      </c>
      <c r="F2438" s="1">
        <v>574806</v>
      </c>
      <c r="G2438" s="1">
        <v>1</v>
      </c>
      <c r="H2438" s="1">
        <v>1</v>
      </c>
      <c r="I2438" s="1">
        <v>0</v>
      </c>
      <c r="J2438" s="1" t="str">
        <v>Pune</v>
      </c>
      <c r="K2438" s="1">
        <v>0</v>
      </c>
      <c r="L2438" s="1"/>
      <c r="M2438" s="1">
        <f t="shared" si="114"/>
        <v>39732</v>
      </c>
      <c r="N2438" s="1">
        <f t="shared" si="115"/>
        <v>39732</v>
      </c>
      <c r="O2438" s="1">
        <f t="shared" si="116"/>
        <v>0</v>
      </c>
    </row>
    <row r="2439" spans="1:15" x14ac:dyDescent="0.25">
      <c r="A2439" s="1" t="str">
        <v>BioLegend</v>
      </c>
      <c r="B2439" s="1">
        <v>12628</v>
      </c>
      <c r="C2439" s="1" t="str">
        <v>EED118504</v>
      </c>
      <c r="D2439" s="2">
        <v>45894</v>
      </c>
      <c r="E2439" s="2">
        <v>45903</v>
      </c>
      <c r="F2439" s="1">
        <v>606555</v>
      </c>
      <c r="G2439" s="1">
        <v>1</v>
      </c>
      <c r="H2439" s="1">
        <v>1</v>
      </c>
      <c r="I2439" s="1">
        <v>0</v>
      </c>
      <c r="J2439" s="1" t="str">
        <v>Kanpur</v>
      </c>
      <c r="K2439" s="1">
        <v>0</v>
      </c>
      <c r="L2439" s="1"/>
      <c r="M2439" s="1">
        <f t="shared" si="114"/>
        <v>12628</v>
      </c>
      <c r="N2439" s="1">
        <f t="shared" si="115"/>
        <v>12628</v>
      </c>
      <c r="O2439" s="1">
        <f t="shared" si="116"/>
        <v>0</v>
      </c>
    </row>
    <row r="2440" spans="1:15" x14ac:dyDescent="0.25">
      <c r="A2440" s="1" t="str">
        <v>BioLegend</v>
      </c>
      <c r="B2440" s="1">
        <v>8993.6</v>
      </c>
      <c r="C2440" s="1" t="str">
        <v>EED118504</v>
      </c>
      <c r="D2440" s="2">
        <v>45894</v>
      </c>
      <c r="E2440" s="2">
        <v>45903</v>
      </c>
      <c r="F2440" s="1">
        <v>633507</v>
      </c>
      <c r="G2440" s="1">
        <v>1</v>
      </c>
      <c r="H2440" s="1">
        <v>1</v>
      </c>
      <c r="I2440" s="1">
        <v>0</v>
      </c>
      <c r="J2440" s="1" t="str">
        <v>Delhi</v>
      </c>
      <c r="K2440" s="1">
        <v>0</v>
      </c>
      <c r="L2440" s="1"/>
      <c r="M2440" s="1">
        <f t="shared" si="114"/>
        <v>8993.6</v>
      </c>
      <c r="N2440" s="1">
        <f t="shared" si="115"/>
        <v>8993.6</v>
      </c>
      <c r="O2440" s="1">
        <f t="shared" si="116"/>
        <v>0</v>
      </c>
    </row>
    <row r="2441" spans="1:15" x14ac:dyDescent="0.25">
      <c r="A2441" s="1" t="str">
        <v>BioLegend</v>
      </c>
      <c r="B2441" s="1">
        <v>9055.2000000000007</v>
      </c>
      <c r="C2441" s="1" t="str">
        <v>EED118504</v>
      </c>
      <c r="D2441" s="2">
        <v>45894</v>
      </c>
      <c r="E2441" s="2">
        <v>45903</v>
      </c>
      <c r="F2441" s="1">
        <v>675503</v>
      </c>
      <c r="G2441" s="1">
        <v>1</v>
      </c>
      <c r="H2441" s="1">
        <v>1</v>
      </c>
      <c r="I2441" s="1">
        <v>0</v>
      </c>
      <c r="J2441" s="1" t="str">
        <v>Kanpur</v>
      </c>
      <c r="K2441" s="1">
        <v>0</v>
      </c>
      <c r="L2441" s="1"/>
      <c r="M2441" s="1">
        <f t="shared" si="114"/>
        <v>9055.2000000000007</v>
      </c>
      <c r="N2441" s="1">
        <f t="shared" si="115"/>
        <v>9055.2000000000007</v>
      </c>
      <c r="O2441" s="1">
        <f t="shared" si="116"/>
        <v>0</v>
      </c>
    </row>
    <row r="2442" spans="1:15" x14ac:dyDescent="0.25">
      <c r="A2442" s="1" t="str">
        <v>BioLegend</v>
      </c>
      <c r="B2442" s="1">
        <v>6529.6</v>
      </c>
      <c r="C2442" s="1" t="str">
        <v>EED118504</v>
      </c>
      <c r="D2442" s="2">
        <v>45894</v>
      </c>
      <c r="E2442" s="2">
        <v>45903</v>
      </c>
      <c r="F2442" s="1">
        <v>834602</v>
      </c>
      <c r="G2442" s="1">
        <v>1</v>
      </c>
      <c r="H2442" s="1">
        <v>1</v>
      </c>
      <c r="I2442" s="1">
        <v>0</v>
      </c>
      <c r="J2442" s="1" t="str">
        <v>Banglore</v>
      </c>
      <c r="K2442" s="1">
        <v>0</v>
      </c>
      <c r="L2442" s="1"/>
      <c r="M2442" s="1">
        <f t="shared" si="114"/>
        <v>6529.6</v>
      </c>
      <c r="N2442" s="1">
        <f t="shared" si="115"/>
        <v>6529.6</v>
      </c>
      <c r="O2442" s="1">
        <f t="shared" si="116"/>
        <v>0</v>
      </c>
    </row>
    <row r="2443" spans="1:15" x14ac:dyDescent="0.25">
      <c r="A2443" s="1" t="str">
        <v>BioLegend</v>
      </c>
      <c r="B2443" s="1">
        <v>9486.4</v>
      </c>
      <c r="C2443" s="1" t="str">
        <v>EED118504</v>
      </c>
      <c r="D2443" s="2">
        <v>45894</v>
      </c>
      <c r="E2443" s="2">
        <v>45903</v>
      </c>
      <c r="F2443" s="1">
        <v>936905</v>
      </c>
      <c r="G2443" s="1">
        <v>1</v>
      </c>
      <c r="H2443" s="1">
        <v>1</v>
      </c>
      <c r="I2443" s="1">
        <v>0</v>
      </c>
      <c r="J2443" s="1" t="str">
        <v>Kanpur</v>
      </c>
      <c r="K2443" s="1">
        <v>0</v>
      </c>
      <c r="L2443" s="1"/>
      <c r="M2443" s="1">
        <f t="shared" si="114"/>
        <v>9486.4</v>
      </c>
      <c r="N2443" s="1">
        <f t="shared" si="115"/>
        <v>9486.4</v>
      </c>
      <c r="O2443" s="1">
        <f t="shared" si="116"/>
        <v>0</v>
      </c>
    </row>
    <row r="2444" spans="1:15" x14ac:dyDescent="0.25">
      <c r="A2444" s="1" t="str">
        <v>BIOLINK</v>
      </c>
      <c r="B2444" s="1">
        <v>1854.75</v>
      </c>
      <c r="C2444" s="1" t="str">
        <v>BK/25-26/R-39947</v>
      </c>
      <c r="D2444" s="2">
        <v>45903</v>
      </c>
      <c r="E2444" s="2">
        <v>45903</v>
      </c>
      <c r="F2444" s="1" t="str">
        <v>PD0435</v>
      </c>
      <c r="G2444" s="1">
        <v>1</v>
      </c>
      <c r="H2444" s="1">
        <v>1</v>
      </c>
      <c r="I2444" s="1">
        <v>0</v>
      </c>
      <c r="J2444" s="1" t="str">
        <v>DELHI</v>
      </c>
      <c r="K2444" s="1">
        <v>0</v>
      </c>
      <c r="L2444" s="1"/>
      <c r="M2444" s="1">
        <f t="shared" si="114"/>
        <v>1854.75</v>
      </c>
      <c r="N2444" s="1">
        <f t="shared" si="115"/>
        <v>1854.75</v>
      </c>
      <c r="O2444" s="1">
        <f t="shared" si="116"/>
        <v>0</v>
      </c>
    </row>
    <row r="2445" spans="1:15" x14ac:dyDescent="0.25">
      <c r="A2445" s="1" t="str">
        <v>BioLegend</v>
      </c>
      <c r="B2445" s="1">
        <v>2217.6</v>
      </c>
      <c r="C2445" s="1" t="str">
        <v>EED118651</v>
      </c>
      <c r="D2445" s="2">
        <v>45898</v>
      </c>
      <c r="E2445" s="2">
        <v>45904</v>
      </c>
      <c r="F2445" s="1">
        <v>100203</v>
      </c>
      <c r="G2445" s="1">
        <v>1</v>
      </c>
      <c r="H2445" s="1">
        <v>1</v>
      </c>
      <c r="I2445" s="1">
        <v>0</v>
      </c>
      <c r="J2445" s="1" t="str">
        <v>Delhi</v>
      </c>
      <c r="K2445" s="1">
        <v>0</v>
      </c>
      <c r="L2445" s="1"/>
      <c r="M2445" s="1">
        <f t="shared" si="114"/>
        <v>2217.6</v>
      </c>
      <c r="N2445" s="1">
        <f t="shared" si="115"/>
        <v>2217.6</v>
      </c>
      <c r="O2445" s="1">
        <f t="shared" si="116"/>
        <v>0</v>
      </c>
    </row>
    <row r="2446" spans="1:15" x14ac:dyDescent="0.25">
      <c r="A2446" s="1" t="str">
        <v>BioLegend</v>
      </c>
      <c r="B2446" s="1">
        <v>6468</v>
      </c>
      <c r="C2446" s="1" t="str">
        <v>EED118651</v>
      </c>
      <c r="D2446" s="2">
        <v>45898</v>
      </c>
      <c r="E2446" s="2">
        <v>45904</v>
      </c>
      <c r="F2446" s="1">
        <v>100221</v>
      </c>
      <c r="G2446" s="1">
        <v>1</v>
      </c>
      <c r="H2446" s="1">
        <v>1</v>
      </c>
      <c r="I2446" s="1">
        <v>0</v>
      </c>
      <c r="J2446" s="1" t="str">
        <v>Faridabad</v>
      </c>
      <c r="K2446" s="1">
        <v>0</v>
      </c>
      <c r="L2446" s="1"/>
      <c r="M2446" s="1">
        <f t="shared" si="114"/>
        <v>6468</v>
      </c>
      <c r="N2446" s="1">
        <f t="shared" si="115"/>
        <v>6468</v>
      </c>
      <c r="O2446" s="1">
        <f t="shared" si="116"/>
        <v>0</v>
      </c>
    </row>
    <row r="2447" spans="1:15" x14ac:dyDescent="0.25">
      <c r="A2447" s="1" t="str">
        <v>BioLegend</v>
      </c>
      <c r="B2447" s="1">
        <v>19602</v>
      </c>
      <c r="C2447" s="1" t="str">
        <v>EED118651</v>
      </c>
      <c r="D2447" s="2">
        <v>45898</v>
      </c>
      <c r="E2447" s="2">
        <v>45904</v>
      </c>
      <c r="F2447" s="1">
        <v>100241</v>
      </c>
      <c r="G2447" s="1">
        <v>1</v>
      </c>
      <c r="H2447" s="1">
        <v>1</v>
      </c>
      <c r="I2447" s="1">
        <v>0</v>
      </c>
      <c r="J2447" s="1" t="str">
        <v>Delhi</v>
      </c>
      <c r="K2447" s="1">
        <v>0</v>
      </c>
      <c r="L2447" s="1"/>
      <c r="M2447" s="1">
        <f t="shared" si="114"/>
        <v>19602</v>
      </c>
      <c r="N2447" s="1">
        <f t="shared" si="115"/>
        <v>19602</v>
      </c>
      <c r="O2447" s="1">
        <f t="shared" si="116"/>
        <v>0</v>
      </c>
    </row>
    <row r="2448" spans="1:15" x14ac:dyDescent="0.25">
      <c r="A2448" s="1" t="str">
        <v>BioLegend</v>
      </c>
      <c r="B2448" s="1">
        <v>7268.7999999999993</v>
      </c>
      <c r="C2448" s="1" t="str">
        <v>EED118651</v>
      </c>
      <c r="D2448" s="2">
        <v>45898</v>
      </c>
      <c r="E2448" s="2">
        <v>45904</v>
      </c>
      <c r="F2448" s="1">
        <v>100433</v>
      </c>
      <c r="G2448" s="1">
        <v>1</v>
      </c>
      <c r="H2448" s="1">
        <v>1</v>
      </c>
      <c r="I2448" s="1">
        <v>0</v>
      </c>
      <c r="J2448" s="1" t="str">
        <v>Delhi</v>
      </c>
      <c r="K2448" s="1">
        <v>0</v>
      </c>
      <c r="L2448" s="1"/>
      <c r="M2448" s="1">
        <f t="shared" si="114"/>
        <v>7268.7999999999993</v>
      </c>
      <c r="N2448" s="1">
        <f t="shared" si="115"/>
        <v>7268.7999999999993</v>
      </c>
      <c r="O2448" s="1">
        <f t="shared" si="116"/>
        <v>0</v>
      </c>
    </row>
    <row r="2449" spans="1:15" x14ac:dyDescent="0.25">
      <c r="A2449" s="1" t="str">
        <v>BioLegend</v>
      </c>
      <c r="B2449" s="1">
        <v>20394</v>
      </c>
      <c r="C2449" s="1" t="str">
        <v>EED118651</v>
      </c>
      <c r="D2449" s="2">
        <v>45898</v>
      </c>
      <c r="E2449" s="2">
        <v>45904</v>
      </c>
      <c r="F2449" s="1">
        <v>100451</v>
      </c>
      <c r="G2449" s="1">
        <v>1</v>
      </c>
      <c r="H2449" s="1">
        <v>1</v>
      </c>
      <c r="I2449" s="1">
        <v>0</v>
      </c>
      <c r="J2449" s="1" t="str">
        <v>Faridabad</v>
      </c>
      <c r="K2449" s="1">
        <v>0</v>
      </c>
      <c r="L2449" s="1"/>
      <c r="M2449" s="1">
        <f t="shared" si="114"/>
        <v>20394</v>
      </c>
      <c r="N2449" s="1">
        <f t="shared" si="115"/>
        <v>20394</v>
      </c>
      <c r="O2449" s="1">
        <f t="shared" si="116"/>
        <v>0</v>
      </c>
    </row>
    <row r="2450" spans="1:15" x14ac:dyDescent="0.25">
      <c r="A2450" s="1" t="str">
        <v>BioLegend</v>
      </c>
      <c r="B2450" s="1">
        <v>18018</v>
      </c>
      <c r="C2450" s="1" t="str">
        <v>EED118651</v>
      </c>
      <c r="D2450" s="2">
        <v>45898</v>
      </c>
      <c r="E2450" s="2">
        <v>45904</v>
      </c>
      <c r="F2450" s="1">
        <v>100548</v>
      </c>
      <c r="G2450" s="1">
        <v>1</v>
      </c>
      <c r="H2450" s="1">
        <v>1</v>
      </c>
      <c r="I2450" s="1">
        <v>0</v>
      </c>
      <c r="J2450" s="1" t="str">
        <v>Delhi</v>
      </c>
      <c r="K2450" s="1">
        <v>0</v>
      </c>
      <c r="L2450" s="1"/>
      <c r="M2450" s="1">
        <f t="shared" si="114"/>
        <v>18018</v>
      </c>
      <c r="N2450" s="1">
        <f t="shared" si="115"/>
        <v>18018</v>
      </c>
      <c r="O2450" s="1">
        <f t="shared" si="116"/>
        <v>0</v>
      </c>
    </row>
    <row r="2451" spans="1:15" x14ac:dyDescent="0.25">
      <c r="A2451" s="1" t="str">
        <v>BioLegend</v>
      </c>
      <c r="B2451" s="1">
        <v>10890</v>
      </c>
      <c r="C2451" s="1" t="str">
        <v>EED118651</v>
      </c>
      <c r="D2451" s="2">
        <v>45898</v>
      </c>
      <c r="E2451" s="2">
        <v>45904</v>
      </c>
      <c r="F2451" s="1">
        <v>100737</v>
      </c>
      <c r="G2451" s="1">
        <v>1</v>
      </c>
      <c r="H2451" s="1">
        <v>1</v>
      </c>
      <c r="I2451" s="1">
        <v>0</v>
      </c>
      <c r="J2451" s="1" t="str">
        <v>Delhi</v>
      </c>
      <c r="K2451" s="1">
        <v>0</v>
      </c>
      <c r="L2451" s="1"/>
      <c r="M2451" s="1">
        <f t="shared" si="114"/>
        <v>10890</v>
      </c>
      <c r="N2451" s="1">
        <f t="shared" si="115"/>
        <v>10890</v>
      </c>
      <c r="O2451" s="1">
        <f t="shared" si="116"/>
        <v>0</v>
      </c>
    </row>
    <row r="2452" spans="1:15" x14ac:dyDescent="0.25">
      <c r="A2452" s="1" t="str">
        <v>BioLegend</v>
      </c>
      <c r="B2452" s="1">
        <v>13794</v>
      </c>
      <c r="C2452" s="1" t="str">
        <v>EED118651</v>
      </c>
      <c r="D2452" s="2">
        <v>45898</v>
      </c>
      <c r="E2452" s="2">
        <v>45904</v>
      </c>
      <c r="F2452" s="1">
        <v>100741</v>
      </c>
      <c r="G2452" s="1">
        <v>1</v>
      </c>
      <c r="H2452" s="1">
        <v>1</v>
      </c>
      <c r="I2452" s="1">
        <v>0</v>
      </c>
      <c r="J2452" s="1" t="str">
        <v>Faridabad</v>
      </c>
      <c r="K2452" s="1">
        <v>0</v>
      </c>
      <c r="L2452" s="1"/>
      <c r="M2452" s="1">
        <f t="shared" si="114"/>
        <v>13794</v>
      </c>
      <c r="N2452" s="1">
        <f t="shared" si="115"/>
        <v>13794</v>
      </c>
      <c r="O2452" s="1">
        <f t="shared" si="116"/>
        <v>0</v>
      </c>
    </row>
    <row r="2453" spans="1:15" x14ac:dyDescent="0.25">
      <c r="A2453" s="1" t="str">
        <v>BioLegend</v>
      </c>
      <c r="B2453" s="1">
        <v>15312</v>
      </c>
      <c r="C2453" s="1" t="str">
        <v>EED118651</v>
      </c>
      <c r="D2453" s="2">
        <v>45898</v>
      </c>
      <c r="E2453" s="2">
        <v>45904</v>
      </c>
      <c r="F2453" s="1">
        <v>100752</v>
      </c>
      <c r="G2453" s="1">
        <v>1</v>
      </c>
      <c r="H2453" s="1">
        <v>1</v>
      </c>
      <c r="I2453" s="1">
        <v>0</v>
      </c>
      <c r="J2453" s="1" t="str">
        <v>Delhi</v>
      </c>
      <c r="K2453" s="1">
        <v>0</v>
      </c>
      <c r="L2453" s="1"/>
      <c r="M2453" s="1">
        <f t="shared" si="114"/>
        <v>15312</v>
      </c>
      <c r="N2453" s="1">
        <f t="shared" si="115"/>
        <v>15312</v>
      </c>
      <c r="O2453" s="1">
        <f t="shared" si="116"/>
        <v>0</v>
      </c>
    </row>
    <row r="2454" spans="1:15" x14ac:dyDescent="0.25">
      <c r="A2454" s="1" t="str">
        <v>BioLegend</v>
      </c>
      <c r="B2454" s="1">
        <v>2895.2</v>
      </c>
      <c r="C2454" s="1" t="str">
        <v>EED118651</v>
      </c>
      <c r="D2454" s="2">
        <v>45898</v>
      </c>
      <c r="E2454" s="2">
        <v>45904</v>
      </c>
      <c r="F2454" s="1">
        <v>101205</v>
      </c>
      <c r="G2454" s="1">
        <v>1</v>
      </c>
      <c r="H2454" s="1">
        <v>1</v>
      </c>
      <c r="I2454" s="1">
        <v>0</v>
      </c>
      <c r="J2454" s="1" t="str">
        <v>Delhi</v>
      </c>
      <c r="K2454" s="1">
        <v>0</v>
      </c>
      <c r="L2454" s="1"/>
      <c r="M2454" s="1">
        <f t="shared" si="114"/>
        <v>2895.2</v>
      </c>
      <c r="N2454" s="1">
        <f t="shared" si="115"/>
        <v>2895.2</v>
      </c>
      <c r="O2454" s="1">
        <f t="shared" si="116"/>
        <v>0</v>
      </c>
    </row>
    <row r="2455" spans="1:15" x14ac:dyDescent="0.25">
      <c r="A2455" s="1" t="str">
        <v>BioLegend</v>
      </c>
      <c r="B2455" s="1">
        <v>19650.400000000001</v>
      </c>
      <c r="C2455" s="1" t="str">
        <v>EED118651</v>
      </c>
      <c r="D2455" s="2">
        <v>45898</v>
      </c>
      <c r="E2455" s="2">
        <v>45904</v>
      </c>
      <c r="F2455" s="1">
        <v>102030</v>
      </c>
      <c r="G2455" s="1">
        <v>1</v>
      </c>
      <c r="H2455" s="1">
        <v>1</v>
      </c>
      <c r="I2455" s="1">
        <v>0</v>
      </c>
      <c r="J2455" s="1" t="str">
        <v>Delhi</v>
      </c>
      <c r="K2455" s="1">
        <v>0</v>
      </c>
      <c r="L2455" s="1"/>
      <c r="M2455" s="1">
        <f t="shared" si="114"/>
        <v>19650.400000000001</v>
      </c>
      <c r="N2455" s="1">
        <f t="shared" si="115"/>
        <v>19650.400000000001</v>
      </c>
      <c r="O2455" s="1">
        <f t="shared" si="116"/>
        <v>0</v>
      </c>
    </row>
    <row r="2456" spans="1:15" x14ac:dyDescent="0.25">
      <c r="A2456" s="1" t="str">
        <v>BioLegend</v>
      </c>
      <c r="B2456" s="1">
        <v>13244</v>
      </c>
      <c r="C2456" s="1" t="str">
        <v>EED118651</v>
      </c>
      <c r="D2456" s="2">
        <v>45898</v>
      </c>
      <c r="E2456" s="2">
        <v>45904</v>
      </c>
      <c r="F2456" s="1">
        <v>103030</v>
      </c>
      <c r="G2456" s="1">
        <v>1</v>
      </c>
      <c r="H2456" s="1">
        <v>1</v>
      </c>
      <c r="I2456" s="1">
        <v>0</v>
      </c>
      <c r="J2456" s="1" t="str">
        <v>Delhi</v>
      </c>
      <c r="K2456" s="1">
        <v>0</v>
      </c>
      <c r="L2456" s="1"/>
      <c r="M2456" s="1">
        <f t="shared" si="114"/>
        <v>13244</v>
      </c>
      <c r="N2456" s="1">
        <f t="shared" si="115"/>
        <v>13244</v>
      </c>
      <c r="O2456" s="1">
        <f t="shared" si="116"/>
        <v>0</v>
      </c>
    </row>
    <row r="2457" spans="1:15" x14ac:dyDescent="0.25">
      <c r="A2457" s="1" t="str">
        <v>BioLegend</v>
      </c>
      <c r="B2457" s="1">
        <v>15972</v>
      </c>
      <c r="C2457" s="1" t="str">
        <v>EED118651</v>
      </c>
      <c r="D2457" s="2">
        <v>45898</v>
      </c>
      <c r="E2457" s="2">
        <v>45904</v>
      </c>
      <c r="F2457" s="1">
        <v>103134</v>
      </c>
      <c r="G2457" s="1">
        <v>1</v>
      </c>
      <c r="H2457" s="1">
        <v>1</v>
      </c>
      <c r="I2457" s="1">
        <v>0</v>
      </c>
      <c r="J2457" s="1" t="str">
        <v>Delhi</v>
      </c>
      <c r="K2457" s="1">
        <v>0</v>
      </c>
      <c r="L2457" s="1"/>
      <c r="M2457" s="1">
        <f t="shared" si="114"/>
        <v>15972</v>
      </c>
      <c r="N2457" s="1">
        <f t="shared" si="115"/>
        <v>15972</v>
      </c>
      <c r="O2457" s="1">
        <f t="shared" si="116"/>
        <v>0</v>
      </c>
    </row>
    <row r="2458" spans="1:15" x14ac:dyDescent="0.25">
      <c r="A2458" s="1" t="str">
        <v>BioLegend</v>
      </c>
      <c r="B2458" s="1">
        <v>9856</v>
      </c>
      <c r="C2458" s="1" t="str">
        <v>EED118651</v>
      </c>
      <c r="D2458" s="2">
        <v>45898</v>
      </c>
      <c r="E2458" s="2">
        <v>45904</v>
      </c>
      <c r="F2458" s="1">
        <v>103191</v>
      </c>
      <c r="G2458" s="1">
        <v>1</v>
      </c>
      <c r="H2458" s="1">
        <v>1</v>
      </c>
      <c r="I2458" s="1">
        <v>0</v>
      </c>
      <c r="J2458" s="1" t="str">
        <v>Faridabad</v>
      </c>
      <c r="K2458" s="1">
        <v>0</v>
      </c>
      <c r="L2458" s="1"/>
      <c r="M2458" s="1">
        <f t="shared" si="114"/>
        <v>9856</v>
      </c>
      <c r="N2458" s="1">
        <f t="shared" si="115"/>
        <v>9856</v>
      </c>
      <c r="O2458" s="1">
        <f t="shared" si="116"/>
        <v>0</v>
      </c>
    </row>
    <row r="2459" spans="1:15" x14ac:dyDescent="0.25">
      <c r="A2459" s="1" t="str">
        <v>BioLegend</v>
      </c>
      <c r="B2459" s="1">
        <v>15972</v>
      </c>
      <c r="C2459" s="1" t="str">
        <v>EED118651</v>
      </c>
      <c r="D2459" s="2">
        <v>45898</v>
      </c>
      <c r="E2459" s="2">
        <v>45904</v>
      </c>
      <c r="F2459" s="1">
        <v>103248</v>
      </c>
      <c r="G2459" s="1">
        <v>1</v>
      </c>
      <c r="H2459" s="1">
        <v>1</v>
      </c>
      <c r="I2459" s="1">
        <v>0</v>
      </c>
      <c r="J2459" s="1" t="str">
        <v>Delhi</v>
      </c>
      <c r="K2459" s="1">
        <v>0</v>
      </c>
      <c r="L2459" s="1"/>
      <c r="M2459" s="1">
        <f t="shared" si="114"/>
        <v>15972</v>
      </c>
      <c r="N2459" s="1">
        <f t="shared" si="115"/>
        <v>15972</v>
      </c>
      <c r="O2459" s="1">
        <f t="shared" si="116"/>
        <v>0</v>
      </c>
    </row>
    <row r="2460" spans="1:15" x14ac:dyDescent="0.25">
      <c r="A2460" s="1" t="str">
        <v>BioLegend</v>
      </c>
      <c r="B2460" s="1">
        <v>13244</v>
      </c>
      <c r="C2460" s="1" t="str">
        <v>EED118651</v>
      </c>
      <c r="D2460" s="2">
        <v>45898</v>
      </c>
      <c r="E2460" s="2">
        <v>45904</v>
      </c>
      <c r="F2460" s="1">
        <v>104426</v>
      </c>
      <c r="G2460" s="1">
        <v>1</v>
      </c>
      <c r="H2460" s="1">
        <v>1</v>
      </c>
      <c r="I2460" s="1">
        <v>0</v>
      </c>
      <c r="J2460" s="1" t="str">
        <v>Delhi</v>
      </c>
      <c r="K2460" s="1">
        <v>0</v>
      </c>
      <c r="L2460" s="1"/>
      <c r="M2460" s="1">
        <f t="shared" si="114"/>
        <v>13244</v>
      </c>
      <c r="N2460" s="1">
        <f t="shared" si="115"/>
        <v>13244</v>
      </c>
      <c r="O2460" s="1">
        <f t="shared" si="116"/>
        <v>0</v>
      </c>
    </row>
    <row r="2461" spans="1:15" x14ac:dyDescent="0.25">
      <c r="A2461" s="1" t="str">
        <v>BioLegend</v>
      </c>
      <c r="B2461" s="1">
        <v>5790.4</v>
      </c>
      <c r="C2461" s="1" t="str">
        <v>EED118651</v>
      </c>
      <c r="D2461" s="2">
        <v>45898</v>
      </c>
      <c r="E2461" s="2">
        <v>45904</v>
      </c>
      <c r="F2461" s="1">
        <v>105013</v>
      </c>
      <c r="G2461" s="1">
        <v>1</v>
      </c>
      <c r="H2461" s="1">
        <v>1</v>
      </c>
      <c r="I2461" s="1">
        <v>0</v>
      </c>
      <c r="J2461" s="1" t="str">
        <v>Delhi</v>
      </c>
      <c r="K2461" s="1">
        <v>0</v>
      </c>
      <c r="L2461" s="1"/>
      <c r="M2461" s="1">
        <f t="shared" si="114"/>
        <v>5790.4</v>
      </c>
      <c r="N2461" s="1">
        <f t="shared" si="115"/>
        <v>5790.4</v>
      </c>
      <c r="O2461" s="1">
        <f t="shared" si="116"/>
        <v>0</v>
      </c>
    </row>
    <row r="2462" spans="1:15" x14ac:dyDescent="0.25">
      <c r="A2462" s="1" t="str">
        <v>BioLegend</v>
      </c>
      <c r="B2462" s="1">
        <v>17371.2</v>
      </c>
      <c r="C2462" s="1" t="str">
        <v>EED118651</v>
      </c>
      <c r="D2462" s="2">
        <v>45898</v>
      </c>
      <c r="E2462" s="2">
        <v>45904</v>
      </c>
      <c r="F2462" s="1">
        <v>105116</v>
      </c>
      <c r="G2462" s="1">
        <v>1</v>
      </c>
      <c r="H2462" s="1">
        <v>1</v>
      </c>
      <c r="I2462" s="1">
        <v>0</v>
      </c>
      <c r="J2462" s="1" t="str">
        <v>Delhi</v>
      </c>
      <c r="K2462" s="1">
        <v>0</v>
      </c>
      <c r="L2462" s="1"/>
      <c r="M2462" s="1">
        <f t="shared" si="114"/>
        <v>17371.2</v>
      </c>
      <c r="N2462" s="1">
        <f t="shared" si="115"/>
        <v>17371.2</v>
      </c>
      <c r="O2462" s="1">
        <f t="shared" si="116"/>
        <v>0</v>
      </c>
    </row>
    <row r="2463" spans="1:15" x14ac:dyDescent="0.25">
      <c r="A2463" s="1" t="str">
        <v>BioLegend</v>
      </c>
      <c r="B2463" s="1">
        <v>13244</v>
      </c>
      <c r="C2463" s="1" t="str">
        <v>EED118651</v>
      </c>
      <c r="D2463" s="2">
        <v>45898</v>
      </c>
      <c r="E2463" s="2">
        <v>45904</v>
      </c>
      <c r="F2463" s="1">
        <v>107622</v>
      </c>
      <c r="G2463" s="1">
        <v>2</v>
      </c>
      <c r="H2463" s="1">
        <v>2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26488</v>
      </c>
      <c r="N2463" s="1">
        <f t="shared" si="115"/>
        <v>26488</v>
      </c>
      <c r="O2463" s="1">
        <f t="shared" si="116"/>
        <v>0</v>
      </c>
    </row>
    <row r="2464" spans="1:15" x14ac:dyDescent="0.25">
      <c r="A2464" s="1" t="str">
        <v>BioLegend</v>
      </c>
      <c r="B2464" s="1">
        <v>23223.199999999997</v>
      </c>
      <c r="C2464" s="1" t="str">
        <v>EED118651</v>
      </c>
      <c r="D2464" s="2">
        <v>45898</v>
      </c>
      <c r="E2464" s="2">
        <v>45904</v>
      </c>
      <c r="F2464" s="1">
        <v>114118</v>
      </c>
      <c r="G2464" s="1">
        <v>1</v>
      </c>
      <c r="H2464" s="1">
        <v>1</v>
      </c>
      <c r="I2464" s="1">
        <v>0</v>
      </c>
      <c r="J2464" s="1" t="str">
        <v>Delhi</v>
      </c>
      <c r="K2464" s="1">
        <v>0</v>
      </c>
      <c r="L2464" s="1"/>
      <c r="M2464" s="1">
        <f t="shared" si="114"/>
        <v>23223.199999999997</v>
      </c>
      <c r="N2464" s="1">
        <f t="shared" si="115"/>
        <v>23223.199999999997</v>
      </c>
      <c r="O2464" s="1">
        <f t="shared" si="116"/>
        <v>0</v>
      </c>
    </row>
    <row r="2465" spans="1:15" x14ac:dyDescent="0.25">
      <c r="A2465" s="1" t="str">
        <v>BioLegend</v>
      </c>
      <c r="B2465" s="1">
        <v>5913.6</v>
      </c>
      <c r="C2465" s="1" t="str">
        <v>EED118651</v>
      </c>
      <c r="D2465" s="2">
        <v>45898</v>
      </c>
      <c r="E2465" s="2">
        <v>45904</v>
      </c>
      <c r="F2465" s="1">
        <v>116605</v>
      </c>
      <c r="G2465" s="1">
        <v>1</v>
      </c>
      <c r="H2465" s="1">
        <v>1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5913.6</v>
      </c>
      <c r="N2465" s="1">
        <f t="shared" si="115"/>
        <v>5913.6</v>
      </c>
      <c r="O2465" s="1">
        <f t="shared" si="116"/>
        <v>0</v>
      </c>
    </row>
    <row r="2466" spans="1:15" x14ac:dyDescent="0.25">
      <c r="A2466" s="1" t="str">
        <v>BioLegend</v>
      </c>
      <c r="B2466" s="1">
        <v>17987.2</v>
      </c>
      <c r="C2466" s="1" t="str">
        <v>EED118651</v>
      </c>
      <c r="D2466" s="2">
        <v>45898</v>
      </c>
      <c r="E2466" s="2">
        <v>45904</v>
      </c>
      <c r="F2466" s="1">
        <v>117324</v>
      </c>
      <c r="G2466" s="1">
        <v>1</v>
      </c>
      <c r="H2466" s="1">
        <v>1</v>
      </c>
      <c r="I2466" s="1">
        <v>0</v>
      </c>
      <c r="J2466" s="1" t="str">
        <v>Delhi</v>
      </c>
      <c r="K2466" s="1">
        <v>0</v>
      </c>
      <c r="L2466" s="1"/>
      <c r="M2466" s="1">
        <f t="shared" si="114"/>
        <v>17987.2</v>
      </c>
      <c r="N2466" s="1">
        <f t="shared" si="115"/>
        <v>17987.2</v>
      </c>
      <c r="O2466" s="1">
        <f t="shared" si="116"/>
        <v>0</v>
      </c>
    </row>
    <row r="2467" spans="1:15" x14ac:dyDescent="0.25">
      <c r="A2467" s="1" t="str">
        <v>BioLegend</v>
      </c>
      <c r="B2467" s="1">
        <v>18876</v>
      </c>
      <c r="C2467" s="1" t="str">
        <v>EED118651</v>
      </c>
      <c r="D2467" s="2">
        <v>45898</v>
      </c>
      <c r="E2467" s="2">
        <v>45904</v>
      </c>
      <c r="F2467" s="1">
        <v>117336</v>
      </c>
      <c r="G2467" s="1">
        <v>2</v>
      </c>
      <c r="H2467" s="1">
        <v>2</v>
      </c>
      <c r="I2467" s="1">
        <v>0</v>
      </c>
      <c r="J2467" s="1" t="str">
        <v>Delhi</v>
      </c>
      <c r="K2467" s="1">
        <v>0</v>
      </c>
      <c r="L2467" s="1"/>
      <c r="M2467" s="1">
        <f t="shared" si="114"/>
        <v>37752</v>
      </c>
      <c r="N2467" s="1">
        <f t="shared" si="115"/>
        <v>37752</v>
      </c>
      <c r="O2467" s="1">
        <f t="shared" si="116"/>
        <v>0</v>
      </c>
    </row>
    <row r="2468" spans="1:15" x14ac:dyDescent="0.25">
      <c r="A2468" s="1" t="str">
        <v>BioLegend</v>
      </c>
      <c r="B2468" s="1">
        <v>17820</v>
      </c>
      <c r="C2468" s="1" t="str">
        <v>EED118651</v>
      </c>
      <c r="D2468" s="2">
        <v>45898</v>
      </c>
      <c r="E2468" s="2">
        <v>45904</v>
      </c>
      <c r="F2468" s="1">
        <v>121527</v>
      </c>
      <c r="G2468" s="1">
        <v>1</v>
      </c>
      <c r="H2468" s="1">
        <v>1</v>
      </c>
      <c r="I2468" s="1">
        <v>0</v>
      </c>
      <c r="J2468" s="1" t="str">
        <v>Delhi</v>
      </c>
      <c r="K2468" s="1">
        <v>0</v>
      </c>
      <c r="L2468" s="1"/>
      <c r="M2468" s="1">
        <f t="shared" si="114"/>
        <v>17820</v>
      </c>
      <c r="N2468" s="1">
        <f t="shared" si="115"/>
        <v>17820</v>
      </c>
      <c r="O2468" s="1">
        <f t="shared" si="116"/>
        <v>0</v>
      </c>
    </row>
    <row r="2469" spans="1:15" x14ac:dyDescent="0.25">
      <c r="A2469" s="1" t="str">
        <v>BioLegend</v>
      </c>
      <c r="B2469" s="1">
        <v>18150</v>
      </c>
      <c r="C2469" s="1" t="str">
        <v>EED118651</v>
      </c>
      <c r="D2469" s="2">
        <v>45898</v>
      </c>
      <c r="E2469" s="2">
        <v>45904</v>
      </c>
      <c r="F2469" s="1">
        <v>123147</v>
      </c>
      <c r="G2469" s="1">
        <v>1</v>
      </c>
      <c r="H2469" s="1">
        <v>1</v>
      </c>
      <c r="I2469" s="1">
        <v>0</v>
      </c>
      <c r="J2469" s="1" t="str">
        <v>Delhi</v>
      </c>
      <c r="K2469" s="1">
        <v>0</v>
      </c>
      <c r="L2469" s="1"/>
      <c r="M2469" s="1">
        <f t="shared" si="114"/>
        <v>18150</v>
      </c>
      <c r="N2469" s="1">
        <f t="shared" si="115"/>
        <v>18150</v>
      </c>
      <c r="O2469" s="1">
        <f t="shared" si="116"/>
        <v>0</v>
      </c>
    </row>
    <row r="2470" spans="1:15" x14ac:dyDescent="0.25">
      <c r="A2470" s="1" t="str">
        <v>BioLegend</v>
      </c>
      <c r="B2470" s="1">
        <v>18150</v>
      </c>
      <c r="C2470" s="1" t="str">
        <v>EED118651</v>
      </c>
      <c r="D2470" s="2">
        <v>45898</v>
      </c>
      <c r="E2470" s="2">
        <v>45904</v>
      </c>
      <c r="F2470" s="1">
        <v>123147</v>
      </c>
      <c r="G2470" s="1">
        <v>1</v>
      </c>
      <c r="H2470" s="1">
        <v>1</v>
      </c>
      <c r="I2470" s="1">
        <v>0</v>
      </c>
      <c r="J2470" s="1" t="str">
        <v>Faridabad</v>
      </c>
      <c r="K2470" s="1">
        <v>0</v>
      </c>
      <c r="L2470" s="1"/>
      <c r="M2470" s="1">
        <f t="shared" si="114"/>
        <v>18150</v>
      </c>
      <c r="N2470" s="1">
        <f t="shared" si="115"/>
        <v>18150</v>
      </c>
      <c r="O2470" s="1">
        <f t="shared" si="116"/>
        <v>0</v>
      </c>
    </row>
    <row r="2471" spans="1:15" x14ac:dyDescent="0.25">
      <c r="A2471" s="1" t="str">
        <v>BioLegend</v>
      </c>
      <c r="B2471" s="1">
        <v>18876</v>
      </c>
      <c r="C2471" s="1" t="str">
        <v>EED118651</v>
      </c>
      <c r="D2471" s="2">
        <v>45898</v>
      </c>
      <c r="E2471" s="2">
        <v>45904</v>
      </c>
      <c r="F2471" s="1">
        <v>124321</v>
      </c>
      <c r="G2471" s="1">
        <v>2</v>
      </c>
      <c r="H2471" s="1">
        <v>2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37752</v>
      </c>
      <c r="N2471" s="1">
        <f t="shared" si="115"/>
        <v>37752</v>
      </c>
      <c r="O2471" s="1">
        <f t="shared" si="116"/>
        <v>0</v>
      </c>
    </row>
    <row r="2472" spans="1:15" x14ac:dyDescent="0.25">
      <c r="A2472" s="1" t="str">
        <v>BioLegend</v>
      </c>
      <c r="B2472" s="1">
        <v>8685.6</v>
      </c>
      <c r="C2472" s="1" t="str">
        <v>EED118651</v>
      </c>
      <c r="D2472" s="2">
        <v>45898</v>
      </c>
      <c r="E2472" s="2">
        <v>45904</v>
      </c>
      <c r="F2472" s="1">
        <v>124629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8685.6</v>
      </c>
      <c r="N2472" s="1">
        <f t="shared" si="115"/>
        <v>8685.6</v>
      </c>
      <c r="O2472" s="1">
        <f t="shared" si="116"/>
        <v>0</v>
      </c>
    </row>
    <row r="2473" spans="1:15" x14ac:dyDescent="0.25">
      <c r="A2473" s="1" t="str">
        <v>BioLegend</v>
      </c>
      <c r="B2473" s="1">
        <v>22792</v>
      </c>
      <c r="C2473" s="1" t="str">
        <v>EED118651</v>
      </c>
      <c r="D2473" s="2">
        <v>45898</v>
      </c>
      <c r="E2473" s="2">
        <v>45904</v>
      </c>
      <c r="F2473" s="1">
        <v>126408</v>
      </c>
      <c r="G2473" s="1">
        <v>1</v>
      </c>
      <c r="H2473" s="1">
        <v>1</v>
      </c>
      <c r="I2473" s="1">
        <v>0</v>
      </c>
      <c r="J2473" s="1" t="str">
        <v>Delhi</v>
      </c>
      <c r="K2473" s="1">
        <v>0</v>
      </c>
      <c r="L2473" s="1"/>
      <c r="M2473" s="1">
        <f t="shared" si="114"/>
        <v>22792</v>
      </c>
      <c r="N2473" s="1">
        <f t="shared" si="115"/>
        <v>22792</v>
      </c>
      <c r="O2473" s="1">
        <f t="shared" si="116"/>
        <v>0</v>
      </c>
    </row>
    <row r="2474" spans="1:15" x14ac:dyDescent="0.25">
      <c r="A2474" s="1" t="str">
        <v>BioLegend</v>
      </c>
      <c r="B2474" s="1">
        <v>23839.199999999997</v>
      </c>
      <c r="C2474" s="1" t="str">
        <v>EED118651</v>
      </c>
      <c r="D2474" s="2">
        <v>45898</v>
      </c>
      <c r="E2474" s="2">
        <v>45904</v>
      </c>
      <c r="F2474" s="1">
        <v>127234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23839.199999999997</v>
      </c>
      <c r="N2474" s="1">
        <f t="shared" si="115"/>
        <v>23839.199999999997</v>
      </c>
      <c r="O2474" s="1">
        <f t="shared" si="116"/>
        <v>0</v>
      </c>
    </row>
    <row r="2475" spans="1:15" x14ac:dyDescent="0.25">
      <c r="A2475" s="1" t="str">
        <v>BioLegend</v>
      </c>
      <c r="B2475" s="1">
        <v>16139.2</v>
      </c>
      <c r="C2475" s="1" t="str">
        <v>EED118651</v>
      </c>
      <c r="D2475" s="2">
        <v>45898</v>
      </c>
      <c r="E2475" s="2">
        <v>45904</v>
      </c>
      <c r="F2475" s="1">
        <v>127606</v>
      </c>
      <c r="G2475" s="1">
        <v>1</v>
      </c>
      <c r="H2475" s="1">
        <v>1</v>
      </c>
      <c r="I2475" s="1">
        <v>0</v>
      </c>
      <c r="J2475" s="1" t="str">
        <v>Delhi</v>
      </c>
      <c r="K2475" s="1">
        <v>0</v>
      </c>
      <c r="L2475" s="1"/>
      <c r="M2475" s="1">
        <f t="shared" si="114"/>
        <v>16139.2</v>
      </c>
      <c r="N2475" s="1">
        <f t="shared" si="115"/>
        <v>16139.2</v>
      </c>
      <c r="O2475" s="1">
        <f t="shared" si="116"/>
        <v>0</v>
      </c>
    </row>
    <row r="2476" spans="1:15" x14ac:dyDescent="0.25">
      <c r="A2476" s="1" t="str">
        <v>BioLegend</v>
      </c>
      <c r="B2476" s="1">
        <v>20636</v>
      </c>
      <c r="C2476" s="1" t="str">
        <v>EED118651</v>
      </c>
      <c r="D2476" s="2">
        <v>45898</v>
      </c>
      <c r="E2476" s="2">
        <v>45904</v>
      </c>
      <c r="F2476" s="1">
        <v>129614</v>
      </c>
      <c r="G2476" s="1">
        <v>1</v>
      </c>
      <c r="H2476" s="1">
        <v>1</v>
      </c>
      <c r="I2476" s="1">
        <v>0</v>
      </c>
      <c r="J2476" s="1" t="str">
        <v>Delhi</v>
      </c>
      <c r="K2476" s="1">
        <v>0</v>
      </c>
      <c r="L2476" s="1"/>
      <c r="M2476" s="1">
        <f t="shared" si="114"/>
        <v>20636</v>
      </c>
      <c r="N2476" s="1">
        <f t="shared" si="115"/>
        <v>20636</v>
      </c>
      <c r="O2476" s="1">
        <f t="shared" si="116"/>
        <v>0</v>
      </c>
    </row>
    <row r="2477" spans="1:15" x14ac:dyDescent="0.25">
      <c r="A2477" s="1" t="str">
        <v>BioLegend</v>
      </c>
      <c r="B2477" s="1">
        <v>19272</v>
      </c>
      <c r="C2477" s="1" t="str">
        <v>EED118651</v>
      </c>
      <c r="D2477" s="2">
        <v>45898</v>
      </c>
      <c r="E2477" s="2">
        <v>45904</v>
      </c>
      <c r="F2477" s="1">
        <v>135225</v>
      </c>
      <c r="G2477" s="1">
        <v>1</v>
      </c>
      <c r="H2477" s="1">
        <v>1</v>
      </c>
      <c r="I2477" s="1">
        <v>0</v>
      </c>
      <c r="J2477" s="1" t="str">
        <v>Faridabad</v>
      </c>
      <c r="K2477" s="1">
        <v>0</v>
      </c>
      <c r="L2477" s="1"/>
      <c r="M2477" s="1">
        <f t="shared" si="114"/>
        <v>19272</v>
      </c>
      <c r="N2477" s="1">
        <f t="shared" si="115"/>
        <v>19272</v>
      </c>
      <c r="O2477" s="1">
        <f t="shared" si="116"/>
        <v>0</v>
      </c>
    </row>
    <row r="2478" spans="1:15" x14ac:dyDescent="0.25">
      <c r="A2478" s="1" t="str">
        <v>BioLegend</v>
      </c>
      <c r="B2478" s="1">
        <v>20394</v>
      </c>
      <c r="C2478" s="1" t="str">
        <v>EED118651</v>
      </c>
      <c r="D2478" s="2">
        <v>45898</v>
      </c>
      <c r="E2478" s="2">
        <v>45904</v>
      </c>
      <c r="F2478" s="1">
        <v>137637</v>
      </c>
      <c r="G2478" s="1">
        <v>1</v>
      </c>
      <c r="H2478" s="1">
        <v>1</v>
      </c>
      <c r="I2478" s="1">
        <v>0</v>
      </c>
      <c r="J2478" s="1" t="str">
        <v>Delhi</v>
      </c>
      <c r="K2478" s="1">
        <v>0</v>
      </c>
      <c r="L2478" s="1"/>
      <c r="M2478" s="1">
        <f t="shared" si="114"/>
        <v>20394</v>
      </c>
      <c r="N2478" s="1">
        <f t="shared" si="115"/>
        <v>20394</v>
      </c>
      <c r="O2478" s="1">
        <f t="shared" si="116"/>
        <v>0</v>
      </c>
    </row>
    <row r="2479" spans="1:15" x14ac:dyDescent="0.25">
      <c r="A2479" s="1" t="str">
        <v>BioLegend</v>
      </c>
      <c r="B2479" s="1">
        <v>22422.400000000001</v>
      </c>
      <c r="C2479" s="1" t="str">
        <v>EED118651</v>
      </c>
      <c r="D2479" s="2">
        <v>45898</v>
      </c>
      <c r="E2479" s="2">
        <v>45904</v>
      </c>
      <c r="F2479" s="1">
        <v>141740</v>
      </c>
      <c r="G2479" s="1">
        <v>1</v>
      </c>
      <c r="H2479" s="1">
        <v>1</v>
      </c>
      <c r="I2479" s="1">
        <v>0</v>
      </c>
      <c r="J2479" s="1" t="str">
        <v>Delhi</v>
      </c>
      <c r="K2479" s="1">
        <v>0</v>
      </c>
      <c r="L2479" s="1"/>
      <c r="M2479" s="1">
        <f t="shared" si="114"/>
        <v>22422.400000000001</v>
      </c>
      <c r="N2479" s="1">
        <f t="shared" si="115"/>
        <v>22422.400000000001</v>
      </c>
      <c r="O2479" s="1">
        <f t="shared" si="116"/>
        <v>0</v>
      </c>
    </row>
    <row r="2480" spans="1:15" x14ac:dyDescent="0.25">
      <c r="A2480" s="1" t="str">
        <v>BioLegend</v>
      </c>
      <c r="B2480" s="1">
        <v>20394</v>
      </c>
      <c r="C2480" s="1" t="str">
        <v>EED118651</v>
      </c>
      <c r="D2480" s="2">
        <v>45898</v>
      </c>
      <c r="E2480" s="2">
        <v>45904</v>
      </c>
      <c r="F2480" s="1">
        <v>142534</v>
      </c>
      <c r="G2480" s="1">
        <v>1</v>
      </c>
      <c r="H2480" s="1">
        <v>1</v>
      </c>
      <c r="I2480" s="1">
        <v>0</v>
      </c>
      <c r="J2480" s="1" t="str">
        <v>Delhi</v>
      </c>
      <c r="K2480" s="1">
        <v>0</v>
      </c>
      <c r="L2480" s="1"/>
      <c r="M2480" s="1">
        <f t="shared" si="114"/>
        <v>20394</v>
      </c>
      <c r="N2480" s="1">
        <f t="shared" si="115"/>
        <v>20394</v>
      </c>
      <c r="O2480" s="1">
        <f t="shared" si="116"/>
        <v>0</v>
      </c>
    </row>
    <row r="2481" spans="1:15" x14ac:dyDescent="0.25">
      <c r="A2481" s="1" t="str">
        <v>BioLegend</v>
      </c>
      <c r="B2481" s="1">
        <v>23531.199999999997</v>
      </c>
      <c r="C2481" s="1" t="str">
        <v>EED118651</v>
      </c>
      <c r="D2481" s="2">
        <v>45898</v>
      </c>
      <c r="E2481" s="2">
        <v>45904</v>
      </c>
      <c r="F2481" s="1">
        <v>143806</v>
      </c>
      <c r="G2481" s="1">
        <v>1</v>
      </c>
      <c r="H2481" s="1">
        <v>1</v>
      </c>
      <c r="I2481" s="1">
        <v>0</v>
      </c>
      <c r="J2481" s="1" t="str">
        <v>Delhi</v>
      </c>
      <c r="K2481" s="1">
        <v>0</v>
      </c>
      <c r="L2481" s="1"/>
      <c r="M2481" s="1">
        <f t="shared" si="114"/>
        <v>23531.199999999997</v>
      </c>
      <c r="N2481" s="1">
        <f t="shared" si="115"/>
        <v>23531.199999999997</v>
      </c>
      <c r="O2481" s="1">
        <f t="shared" si="116"/>
        <v>0</v>
      </c>
    </row>
    <row r="2482" spans="1:15" x14ac:dyDescent="0.25">
      <c r="A2482" s="1" t="str">
        <v>BioLegend</v>
      </c>
      <c r="B2482" s="1">
        <v>23531.199999999997</v>
      </c>
      <c r="C2482" s="1" t="str">
        <v>EED118651</v>
      </c>
      <c r="D2482" s="2">
        <v>45898</v>
      </c>
      <c r="E2482" s="2">
        <v>45904</v>
      </c>
      <c r="F2482" s="1">
        <v>144610</v>
      </c>
      <c r="G2482" s="1">
        <v>1</v>
      </c>
      <c r="H2482" s="1">
        <v>1</v>
      </c>
      <c r="I2482" s="1">
        <v>0</v>
      </c>
      <c r="J2482" s="1" t="str">
        <v>Delhi</v>
      </c>
      <c r="K2482" s="1">
        <v>0</v>
      </c>
      <c r="L2482" s="1"/>
      <c r="M2482" s="1">
        <f t="shared" si="114"/>
        <v>23531.199999999997</v>
      </c>
      <c r="N2482" s="1">
        <f t="shared" si="115"/>
        <v>23531.199999999997</v>
      </c>
      <c r="O2482" s="1">
        <f t="shared" si="116"/>
        <v>0</v>
      </c>
    </row>
    <row r="2483" spans="1:15" x14ac:dyDescent="0.25">
      <c r="A2483" s="1" t="str">
        <v>BioLegend</v>
      </c>
      <c r="B2483" s="1">
        <v>7946.4</v>
      </c>
      <c r="C2483" s="1" t="str">
        <v>EED118651</v>
      </c>
      <c r="D2483" s="2">
        <v>45898</v>
      </c>
      <c r="E2483" s="2">
        <v>45904</v>
      </c>
      <c r="F2483" s="1">
        <v>144903</v>
      </c>
      <c r="G2483" s="1">
        <v>1</v>
      </c>
      <c r="H2483" s="1">
        <v>1</v>
      </c>
      <c r="I2483" s="1">
        <v>0</v>
      </c>
      <c r="J2483" s="1" t="str">
        <v>Delhi</v>
      </c>
      <c r="K2483" s="1">
        <v>0</v>
      </c>
      <c r="L2483" s="1"/>
      <c r="M2483" s="1">
        <f t="shared" si="114"/>
        <v>7946.4</v>
      </c>
      <c r="N2483" s="1">
        <f t="shared" si="115"/>
        <v>7946.4</v>
      </c>
      <c r="O2483" s="1">
        <f t="shared" si="116"/>
        <v>0</v>
      </c>
    </row>
    <row r="2484" spans="1:15" x14ac:dyDescent="0.25">
      <c r="A2484" s="1" t="str">
        <v>BioLegend</v>
      </c>
      <c r="B2484" s="1">
        <v>22052.799999999999</v>
      </c>
      <c r="C2484" s="1" t="str">
        <v>EED118651</v>
      </c>
      <c r="D2484" s="2">
        <v>45898</v>
      </c>
      <c r="E2484" s="2">
        <v>45904</v>
      </c>
      <c r="F2484" s="1">
        <v>145522</v>
      </c>
      <c r="G2484" s="1">
        <v>1</v>
      </c>
      <c r="H2484" s="1">
        <v>1</v>
      </c>
      <c r="I2484" s="1">
        <v>0</v>
      </c>
      <c r="J2484" s="1" t="str">
        <v>Delhi</v>
      </c>
      <c r="K2484" s="1">
        <v>0</v>
      </c>
      <c r="L2484" s="1"/>
      <c r="M2484" s="1">
        <f t="shared" si="114"/>
        <v>22052.799999999999</v>
      </c>
      <c r="N2484" s="1">
        <f t="shared" si="115"/>
        <v>22052.799999999999</v>
      </c>
      <c r="O2484" s="1">
        <f t="shared" si="116"/>
        <v>0</v>
      </c>
    </row>
    <row r="2485" spans="1:15" x14ac:dyDescent="0.25">
      <c r="A2485" s="1" t="str">
        <v>BioLegend</v>
      </c>
      <c r="B2485" s="1">
        <v>8685.6</v>
      </c>
      <c r="C2485" s="1" t="str">
        <v>EED118651</v>
      </c>
      <c r="D2485" s="2">
        <v>45898</v>
      </c>
      <c r="E2485" s="2">
        <v>45904</v>
      </c>
      <c r="F2485" s="1">
        <v>149303</v>
      </c>
      <c r="G2485" s="1">
        <v>1</v>
      </c>
      <c r="H2485" s="1">
        <v>1</v>
      </c>
      <c r="I2485" s="1">
        <v>0</v>
      </c>
      <c r="J2485" s="1" t="str">
        <v>Chandigarh</v>
      </c>
      <c r="K2485" s="1">
        <v>0</v>
      </c>
      <c r="L2485" s="1"/>
      <c r="M2485" s="1">
        <f t="shared" si="114"/>
        <v>8685.6</v>
      </c>
      <c r="N2485" s="1">
        <f t="shared" si="115"/>
        <v>8685.6</v>
      </c>
      <c r="O2485" s="1">
        <f t="shared" si="116"/>
        <v>0</v>
      </c>
    </row>
    <row r="2486" spans="1:15" x14ac:dyDescent="0.25">
      <c r="A2486" s="1" t="str">
        <v>BioLegend</v>
      </c>
      <c r="B2486" s="1">
        <v>23100</v>
      </c>
      <c r="C2486" s="1" t="str">
        <v>EED118651</v>
      </c>
      <c r="D2486" s="2">
        <v>45898</v>
      </c>
      <c r="E2486" s="2">
        <v>45904</v>
      </c>
      <c r="F2486" s="1">
        <v>150004</v>
      </c>
      <c r="G2486" s="1">
        <v>1</v>
      </c>
      <c r="H2486" s="1">
        <v>1</v>
      </c>
      <c r="I2486" s="1">
        <v>0</v>
      </c>
      <c r="J2486" s="1" t="str">
        <v>Delhi</v>
      </c>
      <c r="K2486" s="1">
        <v>0</v>
      </c>
      <c r="L2486" s="1"/>
      <c r="M2486" s="1">
        <f t="shared" si="114"/>
        <v>23100</v>
      </c>
      <c r="N2486" s="1">
        <f t="shared" si="115"/>
        <v>23100</v>
      </c>
      <c r="O2486" s="1">
        <f t="shared" si="116"/>
        <v>0</v>
      </c>
    </row>
    <row r="2487" spans="1:15" x14ac:dyDescent="0.25">
      <c r="A2487" s="1" t="str">
        <v>BioLegend</v>
      </c>
      <c r="B2487" s="1">
        <v>19272</v>
      </c>
      <c r="C2487" s="1" t="str">
        <v>EED118651</v>
      </c>
      <c r="D2487" s="2">
        <v>45898</v>
      </c>
      <c r="E2487" s="2">
        <v>45904</v>
      </c>
      <c r="F2487" s="1">
        <v>152612</v>
      </c>
      <c r="G2487" s="1">
        <v>1</v>
      </c>
      <c r="H2487" s="1">
        <v>1</v>
      </c>
      <c r="I2487" s="1">
        <v>0</v>
      </c>
      <c r="J2487" s="1" t="str">
        <v>Delhi</v>
      </c>
      <c r="K2487" s="1">
        <v>0</v>
      </c>
      <c r="L2487" s="1"/>
      <c r="M2487" s="1">
        <f t="shared" si="114"/>
        <v>19272</v>
      </c>
      <c r="N2487" s="1">
        <f t="shared" si="115"/>
        <v>19272</v>
      </c>
      <c r="O2487" s="1">
        <f t="shared" si="116"/>
        <v>0</v>
      </c>
    </row>
    <row r="2488" spans="1:15" x14ac:dyDescent="0.25">
      <c r="A2488" s="1" t="str">
        <v>BioLegend</v>
      </c>
      <c r="B2488" s="1">
        <v>4004</v>
      </c>
      <c r="C2488" s="1" t="str">
        <v>EED118651</v>
      </c>
      <c r="D2488" s="2">
        <v>45898</v>
      </c>
      <c r="E2488" s="2">
        <v>45904</v>
      </c>
      <c r="F2488" s="1">
        <v>156603</v>
      </c>
      <c r="G2488" s="1">
        <v>1</v>
      </c>
      <c r="H2488" s="1">
        <v>1</v>
      </c>
      <c r="I2488" s="1">
        <v>0</v>
      </c>
      <c r="J2488" s="1" t="str">
        <v>Delhi</v>
      </c>
      <c r="K2488" s="1">
        <v>0</v>
      </c>
      <c r="L2488" s="1"/>
      <c r="M2488" s="1">
        <f t="shared" si="114"/>
        <v>4004</v>
      </c>
      <c r="N2488" s="1">
        <f t="shared" si="115"/>
        <v>4004</v>
      </c>
      <c r="O2488" s="1">
        <f t="shared" si="116"/>
        <v>0</v>
      </c>
    </row>
    <row r="2489" spans="1:15" x14ac:dyDescent="0.25">
      <c r="A2489" s="1" t="str">
        <v>BioLegend</v>
      </c>
      <c r="B2489" s="1">
        <v>6036.7999999999993</v>
      </c>
      <c r="C2489" s="1" t="str">
        <v>EED118651</v>
      </c>
      <c r="D2489" s="2">
        <v>45898</v>
      </c>
      <c r="E2489" s="2">
        <v>45904</v>
      </c>
      <c r="F2489" s="1">
        <v>158003</v>
      </c>
      <c r="G2489" s="1">
        <v>1</v>
      </c>
      <c r="H2489" s="1">
        <v>1</v>
      </c>
      <c r="I2489" s="1">
        <v>0</v>
      </c>
      <c r="J2489" s="1" t="str">
        <v>Faridabad</v>
      </c>
      <c r="K2489" s="1">
        <v>0</v>
      </c>
      <c r="L2489" s="1"/>
      <c r="M2489" s="1">
        <f t="shared" si="114"/>
        <v>6036.7999999999993</v>
      </c>
      <c r="N2489" s="1">
        <f t="shared" si="115"/>
        <v>6036.7999999999993</v>
      </c>
      <c r="O2489" s="1">
        <f t="shared" si="116"/>
        <v>0</v>
      </c>
    </row>
    <row r="2490" spans="1:15" x14ac:dyDescent="0.25">
      <c r="A2490" s="1" t="str">
        <v>BioLegend</v>
      </c>
      <c r="B2490" s="1">
        <v>18172</v>
      </c>
      <c r="C2490" s="1" t="str">
        <v>EED118651</v>
      </c>
      <c r="D2490" s="2">
        <v>45898</v>
      </c>
      <c r="E2490" s="2">
        <v>45904</v>
      </c>
      <c r="F2490" s="1">
        <v>165804</v>
      </c>
      <c r="G2490" s="1">
        <v>1</v>
      </c>
      <c r="H2490" s="1">
        <v>1</v>
      </c>
      <c r="I2490" s="1">
        <v>0</v>
      </c>
      <c r="J2490" s="1" t="str">
        <v>Delhi</v>
      </c>
      <c r="K2490" s="1">
        <v>0</v>
      </c>
      <c r="L2490" s="1"/>
      <c r="M2490" s="1">
        <f t="shared" si="114"/>
        <v>18172</v>
      </c>
      <c r="N2490" s="1">
        <f t="shared" si="115"/>
        <v>18172</v>
      </c>
      <c r="O2490" s="1">
        <f t="shared" si="116"/>
        <v>0</v>
      </c>
    </row>
    <row r="2491" spans="1:15" x14ac:dyDescent="0.25">
      <c r="A2491" s="1" t="str">
        <v>BioLegend</v>
      </c>
      <c r="B2491" s="1">
        <v>14190</v>
      </c>
      <c r="C2491" s="1" t="str">
        <v>EED118651</v>
      </c>
      <c r="D2491" s="2">
        <v>45898</v>
      </c>
      <c r="E2491" s="2">
        <v>45904</v>
      </c>
      <c r="F2491" s="1">
        <v>300137</v>
      </c>
      <c r="G2491" s="1">
        <v>1</v>
      </c>
      <c r="H2491" s="1">
        <v>1</v>
      </c>
      <c r="I2491" s="1">
        <v>0</v>
      </c>
      <c r="J2491" s="1" t="str">
        <v>Guwahati</v>
      </c>
      <c r="K2491" s="1">
        <v>0</v>
      </c>
      <c r="L2491" s="1"/>
      <c r="M2491" s="1">
        <f t="shared" si="114"/>
        <v>14190</v>
      </c>
      <c r="N2491" s="1">
        <f t="shared" si="115"/>
        <v>14190</v>
      </c>
      <c r="O2491" s="1">
        <f t="shared" si="116"/>
        <v>0</v>
      </c>
    </row>
    <row r="2492" spans="1:15" x14ac:dyDescent="0.25">
      <c r="A2492" s="1" t="str">
        <v>BioLegend</v>
      </c>
      <c r="B2492" s="1">
        <v>28710</v>
      </c>
      <c r="C2492" s="1" t="str">
        <v>EED118651</v>
      </c>
      <c r="D2492" s="2">
        <v>45898</v>
      </c>
      <c r="E2492" s="2">
        <v>45904</v>
      </c>
      <c r="F2492" s="1">
        <v>300436</v>
      </c>
      <c r="G2492" s="1">
        <v>1</v>
      </c>
      <c r="H2492" s="1">
        <v>1</v>
      </c>
      <c r="I2492" s="1">
        <v>0</v>
      </c>
      <c r="J2492" s="1" t="str">
        <v>Mumbai</v>
      </c>
      <c r="K2492" s="1">
        <v>0</v>
      </c>
      <c r="L2492" s="1"/>
      <c r="M2492" s="1">
        <f t="shared" si="114"/>
        <v>28710</v>
      </c>
      <c r="N2492" s="1">
        <f t="shared" si="115"/>
        <v>28710</v>
      </c>
      <c r="O2492" s="1">
        <f t="shared" si="116"/>
        <v>0</v>
      </c>
    </row>
    <row r="2493" spans="1:15" x14ac:dyDescent="0.25">
      <c r="A2493" s="1" t="str">
        <v>BioLegend</v>
      </c>
      <c r="B2493" s="1">
        <v>18664.8</v>
      </c>
      <c r="C2493" s="1" t="str">
        <v>EED118651</v>
      </c>
      <c r="D2493" s="2">
        <v>45898</v>
      </c>
      <c r="E2493" s="2">
        <v>45904</v>
      </c>
      <c r="F2493" s="1">
        <v>300441</v>
      </c>
      <c r="G2493" s="1">
        <v>1</v>
      </c>
      <c r="H2493" s="1">
        <v>1</v>
      </c>
      <c r="I2493" s="1">
        <v>0</v>
      </c>
      <c r="J2493" s="1" t="str">
        <v>Hyderabad</v>
      </c>
      <c r="K2493" s="1">
        <v>0</v>
      </c>
      <c r="L2493" s="1"/>
      <c r="M2493" s="1">
        <f t="shared" si="114"/>
        <v>18664.8</v>
      </c>
      <c r="N2493" s="1">
        <f t="shared" si="115"/>
        <v>18664.8</v>
      </c>
      <c r="O2493" s="1">
        <f t="shared" si="116"/>
        <v>0</v>
      </c>
    </row>
    <row r="2494" spans="1:15" x14ac:dyDescent="0.25">
      <c r="A2494" s="1" t="str">
        <v>BioLegend</v>
      </c>
      <c r="B2494" s="1">
        <v>17617.599999999999</v>
      </c>
      <c r="C2494" s="1" t="str">
        <v>EED118651</v>
      </c>
      <c r="D2494" s="2">
        <v>45898</v>
      </c>
      <c r="E2494" s="2">
        <v>45904</v>
      </c>
      <c r="F2494" s="1">
        <v>300537</v>
      </c>
      <c r="G2494" s="1">
        <v>1</v>
      </c>
      <c r="H2494" s="1">
        <v>1</v>
      </c>
      <c r="I2494" s="1">
        <v>0</v>
      </c>
      <c r="J2494" s="1" t="str">
        <v>Hyderabad</v>
      </c>
      <c r="K2494" s="1">
        <v>0</v>
      </c>
      <c r="L2494" s="1"/>
      <c r="M2494" s="1">
        <f t="shared" si="114"/>
        <v>17617.599999999999</v>
      </c>
      <c r="N2494" s="1">
        <f t="shared" si="115"/>
        <v>17617.599999999999</v>
      </c>
      <c r="O2494" s="1">
        <f t="shared" si="116"/>
        <v>0</v>
      </c>
    </row>
    <row r="2495" spans="1:15" x14ac:dyDescent="0.25">
      <c r="A2495" s="1" t="str">
        <v>BioLegend</v>
      </c>
      <c r="B2495" s="1">
        <v>16324</v>
      </c>
      <c r="C2495" s="1" t="str">
        <v>EED118651</v>
      </c>
      <c r="D2495" s="2">
        <v>45898</v>
      </c>
      <c r="E2495" s="2">
        <v>45904</v>
      </c>
      <c r="F2495" s="1">
        <v>300920</v>
      </c>
      <c r="G2495" s="1">
        <v>3</v>
      </c>
      <c r="H2495" s="1">
        <v>3</v>
      </c>
      <c r="I2495" s="1">
        <v>0</v>
      </c>
      <c r="J2495" s="1" t="str">
        <v>Banglore</v>
      </c>
      <c r="K2495" s="1">
        <v>0</v>
      </c>
      <c r="L2495" s="1"/>
      <c r="M2495" s="1">
        <f t="shared" si="114"/>
        <v>48972</v>
      </c>
      <c r="N2495" s="1">
        <f t="shared" si="115"/>
        <v>48972</v>
      </c>
      <c r="O2495" s="1">
        <f t="shared" si="116"/>
        <v>0</v>
      </c>
    </row>
    <row r="2496" spans="1:15" x14ac:dyDescent="0.25">
      <c r="A2496" s="1" t="str">
        <v>BioLegend</v>
      </c>
      <c r="B2496" s="1">
        <v>21252</v>
      </c>
      <c r="C2496" s="1" t="str">
        <v>EED118651</v>
      </c>
      <c r="D2496" s="2">
        <v>45898</v>
      </c>
      <c r="E2496" s="2">
        <v>45904</v>
      </c>
      <c r="F2496" s="1">
        <v>301928</v>
      </c>
      <c r="G2496" s="1">
        <v>1</v>
      </c>
      <c r="H2496" s="1">
        <v>1</v>
      </c>
      <c r="I2496" s="1">
        <v>0</v>
      </c>
      <c r="J2496" s="1" t="str">
        <v>Mumbai</v>
      </c>
      <c r="K2496" s="1">
        <v>0</v>
      </c>
      <c r="L2496" s="1"/>
      <c r="M2496" s="1">
        <f t="shared" si="114"/>
        <v>21252</v>
      </c>
      <c r="N2496" s="1">
        <f t="shared" si="115"/>
        <v>21252</v>
      </c>
      <c r="O2496" s="1">
        <f t="shared" si="116"/>
        <v>0</v>
      </c>
    </row>
    <row r="2497" spans="1:15" x14ac:dyDescent="0.25">
      <c r="A2497" s="1" t="str">
        <v>BioLegend</v>
      </c>
      <c r="B2497" s="1">
        <v>6344.7999999999993</v>
      </c>
      <c r="C2497" s="1" t="str">
        <v>EED118651</v>
      </c>
      <c r="D2497" s="2">
        <v>45898</v>
      </c>
      <c r="E2497" s="2">
        <v>45904</v>
      </c>
      <c r="F2497" s="1">
        <v>302206</v>
      </c>
      <c r="G2497" s="1">
        <v>1</v>
      </c>
      <c r="H2497" s="1">
        <v>1</v>
      </c>
      <c r="I2497" s="1">
        <v>0</v>
      </c>
      <c r="J2497" s="1" t="str">
        <v>Banglore</v>
      </c>
      <c r="K2497" s="1">
        <v>0</v>
      </c>
      <c r="L2497" s="1"/>
      <c r="M2497" s="1">
        <f t="shared" si="114"/>
        <v>6344.7999999999993</v>
      </c>
      <c r="N2497" s="1">
        <f t="shared" si="115"/>
        <v>6344.7999999999993</v>
      </c>
      <c r="O2497" s="1">
        <f t="shared" si="116"/>
        <v>0</v>
      </c>
    </row>
    <row r="2498" spans="1:15" x14ac:dyDescent="0.25">
      <c r="A2498" s="1" t="str">
        <v>BioLegend</v>
      </c>
      <c r="B2498" s="1">
        <v>17987.2</v>
      </c>
      <c r="C2498" s="1" t="str">
        <v>EED118651</v>
      </c>
      <c r="D2498" s="2">
        <v>45898</v>
      </c>
      <c r="E2498" s="2">
        <v>45904</v>
      </c>
      <c r="F2498" s="1">
        <v>302216</v>
      </c>
      <c r="G2498" s="1">
        <v>5</v>
      </c>
      <c r="H2498" s="1">
        <v>5</v>
      </c>
      <c r="I2498" s="1">
        <v>0</v>
      </c>
      <c r="J2498" s="1" t="str">
        <v>Banglore</v>
      </c>
      <c r="K2498" s="1">
        <v>0</v>
      </c>
      <c r="L2498" s="1"/>
      <c r="M2498" s="1">
        <f t="shared" si="114"/>
        <v>89936</v>
      </c>
      <c r="N2498" s="1">
        <f t="shared" si="115"/>
        <v>89936</v>
      </c>
      <c r="O2498" s="1">
        <f t="shared" si="116"/>
        <v>0</v>
      </c>
    </row>
    <row r="2499" spans="1:15" x14ac:dyDescent="0.25">
      <c r="A2499" s="1" t="str">
        <v>BioLegend</v>
      </c>
      <c r="B2499" s="1">
        <v>26796</v>
      </c>
      <c r="C2499" s="1" t="str">
        <v>EED118651</v>
      </c>
      <c r="D2499" s="2">
        <v>45898</v>
      </c>
      <c r="E2499" s="2">
        <v>45904</v>
      </c>
      <c r="F2499" s="1">
        <v>302632</v>
      </c>
      <c r="G2499" s="1">
        <v>1</v>
      </c>
      <c r="H2499" s="1">
        <v>1</v>
      </c>
      <c r="I2499" s="1">
        <v>0</v>
      </c>
      <c r="J2499" s="1" t="str">
        <v>Banglore</v>
      </c>
      <c r="K2499" s="1">
        <v>0</v>
      </c>
      <c r="L2499" s="1"/>
      <c r="M2499" s="1">
        <f t="shared" ref="M2499:M2562" si="117">G2499*B2499</f>
        <v>26796</v>
      </c>
      <c r="N2499" s="1">
        <f t="shared" ref="N2499:N2562" si="118">H2499*B2499</f>
        <v>26796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8685.6</v>
      </c>
      <c r="C2500" s="1" t="str">
        <v>EED118651</v>
      </c>
      <c r="D2500" s="2">
        <v>45898</v>
      </c>
      <c r="E2500" s="2">
        <v>45904</v>
      </c>
      <c r="F2500" s="1">
        <v>304242</v>
      </c>
      <c r="G2500" s="1">
        <v>2</v>
      </c>
      <c r="H2500" s="1">
        <v>2</v>
      </c>
      <c r="I2500" s="1">
        <v>0</v>
      </c>
      <c r="J2500" s="1" t="str">
        <v>Hyderabad</v>
      </c>
      <c r="K2500" s="1">
        <v>0</v>
      </c>
      <c r="L2500" s="1"/>
      <c r="M2500" s="1">
        <f t="shared" si="117"/>
        <v>17371.2</v>
      </c>
      <c r="N2500" s="1">
        <f t="shared" si="118"/>
        <v>17371.2</v>
      </c>
      <c r="O2500" s="1">
        <f t="shared" si="119"/>
        <v>0</v>
      </c>
    </row>
    <row r="2501" spans="1:15" x14ac:dyDescent="0.25">
      <c r="A2501" s="1" t="str">
        <v>BioLegend</v>
      </c>
      <c r="B2501" s="1">
        <v>29040</v>
      </c>
      <c r="C2501" s="1" t="str">
        <v>EED118651</v>
      </c>
      <c r="D2501" s="2">
        <v>45898</v>
      </c>
      <c r="E2501" s="2">
        <v>45904</v>
      </c>
      <c r="F2501" s="1">
        <v>307638</v>
      </c>
      <c r="G2501" s="1">
        <v>1</v>
      </c>
      <c r="H2501" s="1">
        <v>1</v>
      </c>
      <c r="I2501" s="1">
        <v>0</v>
      </c>
      <c r="J2501" s="1" t="str">
        <v>Mumbai</v>
      </c>
      <c r="K2501" s="1">
        <v>0</v>
      </c>
      <c r="L2501" s="1"/>
      <c r="M2501" s="1">
        <f t="shared" si="117"/>
        <v>29040</v>
      </c>
      <c r="N2501" s="1">
        <f t="shared" si="118"/>
        <v>29040</v>
      </c>
      <c r="O2501" s="1">
        <f t="shared" si="119"/>
        <v>0</v>
      </c>
    </row>
    <row r="2502" spans="1:15" x14ac:dyDescent="0.25">
      <c r="A2502" s="1" t="str">
        <v>BioLegend</v>
      </c>
      <c r="B2502" s="1">
        <v>28710</v>
      </c>
      <c r="C2502" s="1" t="str">
        <v>EED118651</v>
      </c>
      <c r="D2502" s="2">
        <v>45898</v>
      </c>
      <c r="E2502" s="2">
        <v>45904</v>
      </c>
      <c r="F2502" s="1">
        <v>313238</v>
      </c>
      <c r="G2502" s="1">
        <v>1</v>
      </c>
      <c r="H2502" s="1">
        <v>1</v>
      </c>
      <c r="I2502" s="1">
        <v>0</v>
      </c>
      <c r="J2502" s="1" t="str">
        <v>Mumbai</v>
      </c>
      <c r="K2502" s="1">
        <v>0</v>
      </c>
      <c r="L2502" s="1"/>
      <c r="M2502" s="1">
        <f t="shared" si="117"/>
        <v>28710</v>
      </c>
      <c r="N2502" s="1">
        <f t="shared" si="118"/>
        <v>28710</v>
      </c>
      <c r="O2502" s="1">
        <f t="shared" si="119"/>
        <v>0</v>
      </c>
    </row>
    <row r="2503" spans="1:15" x14ac:dyDescent="0.25">
      <c r="A2503" s="1" t="str">
        <v>BioLegend</v>
      </c>
      <c r="B2503" s="1">
        <v>23223.199999999997</v>
      </c>
      <c r="C2503" s="1" t="str">
        <v>EED118651</v>
      </c>
      <c r="D2503" s="2">
        <v>45898</v>
      </c>
      <c r="E2503" s="2">
        <v>45904</v>
      </c>
      <c r="F2503" s="1">
        <v>320108</v>
      </c>
      <c r="G2503" s="1">
        <v>1</v>
      </c>
      <c r="H2503" s="1">
        <v>1</v>
      </c>
      <c r="I2503" s="1">
        <v>0</v>
      </c>
      <c r="J2503" s="1" t="str">
        <v>Banglore</v>
      </c>
      <c r="K2503" s="1">
        <v>0</v>
      </c>
      <c r="L2503" s="1"/>
      <c r="M2503" s="1">
        <f t="shared" si="117"/>
        <v>23223.199999999997</v>
      </c>
      <c r="N2503" s="1">
        <f t="shared" si="118"/>
        <v>23223.199999999997</v>
      </c>
      <c r="O2503" s="1">
        <f t="shared" si="119"/>
        <v>0</v>
      </c>
    </row>
    <row r="2504" spans="1:15" x14ac:dyDescent="0.25">
      <c r="A2504" s="1" t="str">
        <v>BioLegend</v>
      </c>
      <c r="B2504" s="1">
        <v>15769.599999999999</v>
      </c>
      <c r="C2504" s="1" t="str">
        <v>EED118651</v>
      </c>
      <c r="D2504" s="2">
        <v>45898</v>
      </c>
      <c r="E2504" s="2">
        <v>45904</v>
      </c>
      <c r="F2504" s="1">
        <v>325606</v>
      </c>
      <c r="G2504" s="1">
        <v>1</v>
      </c>
      <c r="H2504" s="1">
        <v>1</v>
      </c>
      <c r="I2504" s="1">
        <v>0</v>
      </c>
      <c r="J2504" s="1" t="str">
        <v>Delhi</v>
      </c>
      <c r="K2504" s="1">
        <v>0</v>
      </c>
      <c r="L2504" s="1"/>
      <c r="M2504" s="1">
        <f t="shared" si="117"/>
        <v>15769.599999999999</v>
      </c>
      <c r="N2504" s="1">
        <f t="shared" si="118"/>
        <v>15769.599999999999</v>
      </c>
      <c r="O2504" s="1">
        <f t="shared" si="119"/>
        <v>0</v>
      </c>
    </row>
    <row r="2505" spans="1:15" x14ac:dyDescent="0.25">
      <c r="A2505" s="1" t="str">
        <v>BioLegend</v>
      </c>
      <c r="B2505" s="1">
        <v>16324</v>
      </c>
      <c r="C2505" s="1" t="str">
        <v>EED118651</v>
      </c>
      <c r="D2505" s="2">
        <v>45898</v>
      </c>
      <c r="E2505" s="2">
        <v>45904</v>
      </c>
      <c r="F2505" s="1">
        <v>325616</v>
      </c>
      <c r="G2505" s="1">
        <v>1</v>
      </c>
      <c r="H2505" s="1">
        <v>1</v>
      </c>
      <c r="I2505" s="1">
        <v>0</v>
      </c>
      <c r="J2505" s="1" t="str">
        <v>Hyderabad</v>
      </c>
      <c r="K2505" s="1">
        <v>0</v>
      </c>
      <c r="L2505" s="1"/>
      <c r="M2505" s="1">
        <f t="shared" si="117"/>
        <v>16324</v>
      </c>
      <c r="N2505" s="1">
        <f t="shared" si="118"/>
        <v>16324</v>
      </c>
      <c r="O2505" s="1">
        <f t="shared" si="119"/>
        <v>0</v>
      </c>
    </row>
    <row r="2506" spans="1:15" x14ac:dyDescent="0.25">
      <c r="A2506" s="1" t="str">
        <v>BioLegend</v>
      </c>
      <c r="B2506" s="1">
        <v>9424.7999999999993</v>
      </c>
      <c r="C2506" s="1" t="str">
        <v>EED118651</v>
      </c>
      <c r="D2506" s="2">
        <v>45898</v>
      </c>
      <c r="E2506" s="2">
        <v>45904</v>
      </c>
      <c r="F2506" s="1">
        <v>335917</v>
      </c>
      <c r="G2506" s="1">
        <v>1</v>
      </c>
      <c r="H2506" s="1">
        <v>1</v>
      </c>
      <c r="I2506" s="1">
        <v>0</v>
      </c>
      <c r="J2506" s="1" t="str">
        <v>Delhi</v>
      </c>
      <c r="K2506" s="1">
        <v>0</v>
      </c>
      <c r="L2506" s="1"/>
      <c r="M2506" s="1">
        <f t="shared" si="117"/>
        <v>9424.7999999999993</v>
      </c>
      <c r="N2506" s="1">
        <f t="shared" si="118"/>
        <v>9424.7999999999993</v>
      </c>
      <c r="O2506" s="1">
        <f t="shared" si="119"/>
        <v>0</v>
      </c>
    </row>
    <row r="2507" spans="1:15" x14ac:dyDescent="0.25">
      <c r="A2507" s="1" t="str">
        <v>BioLegend</v>
      </c>
      <c r="B2507" s="1">
        <v>28314</v>
      </c>
      <c r="C2507" s="1" t="str">
        <v>EED118651</v>
      </c>
      <c r="D2507" s="2">
        <v>45898</v>
      </c>
      <c r="E2507" s="2">
        <v>45904</v>
      </c>
      <c r="F2507" s="1">
        <v>337238</v>
      </c>
      <c r="G2507" s="1">
        <v>1</v>
      </c>
      <c r="H2507" s="1">
        <v>1</v>
      </c>
      <c r="I2507" s="1">
        <v>0</v>
      </c>
      <c r="J2507" s="1" t="str">
        <v>Mumbai</v>
      </c>
      <c r="K2507" s="1">
        <v>0</v>
      </c>
      <c r="L2507" s="1"/>
      <c r="M2507" s="1">
        <f t="shared" si="117"/>
        <v>28314</v>
      </c>
      <c r="N2507" s="1">
        <f t="shared" si="118"/>
        <v>28314</v>
      </c>
      <c r="O2507" s="1">
        <f t="shared" si="119"/>
        <v>0</v>
      </c>
    </row>
    <row r="2508" spans="1:15" x14ac:dyDescent="0.25">
      <c r="A2508" s="1" t="str">
        <v>BioLegend</v>
      </c>
      <c r="B2508" s="1">
        <v>9856</v>
      </c>
      <c r="C2508" s="1" t="str">
        <v>EED118651</v>
      </c>
      <c r="D2508" s="2">
        <v>45898</v>
      </c>
      <c r="E2508" s="2">
        <v>45904</v>
      </c>
      <c r="F2508" s="1">
        <v>344613</v>
      </c>
      <c r="G2508" s="1">
        <v>1</v>
      </c>
      <c r="H2508" s="1">
        <v>1</v>
      </c>
      <c r="I2508" s="1">
        <v>0</v>
      </c>
      <c r="J2508" s="1" t="str">
        <v>Bhatinda</v>
      </c>
      <c r="K2508" s="1">
        <v>0</v>
      </c>
      <c r="L2508" s="1"/>
      <c r="M2508" s="1">
        <f t="shared" si="117"/>
        <v>9856</v>
      </c>
      <c r="N2508" s="1">
        <f t="shared" si="118"/>
        <v>9856</v>
      </c>
      <c r="O2508" s="1">
        <f t="shared" si="119"/>
        <v>0</v>
      </c>
    </row>
    <row r="2509" spans="1:15" x14ac:dyDescent="0.25">
      <c r="A2509" s="1" t="str">
        <v>BioLegend</v>
      </c>
      <c r="B2509" s="1">
        <v>14599.2</v>
      </c>
      <c r="C2509" s="1" t="str">
        <v>EED118651</v>
      </c>
      <c r="D2509" s="2">
        <v>45898</v>
      </c>
      <c r="E2509" s="2">
        <v>45904</v>
      </c>
      <c r="F2509" s="1">
        <v>344622</v>
      </c>
      <c r="G2509" s="1">
        <v>1</v>
      </c>
      <c r="H2509" s="1">
        <v>1</v>
      </c>
      <c r="I2509" s="1">
        <v>0</v>
      </c>
      <c r="J2509" s="1" t="str">
        <v>Banglore</v>
      </c>
      <c r="K2509" s="1">
        <v>0</v>
      </c>
      <c r="L2509" s="1"/>
      <c r="M2509" s="1">
        <f t="shared" si="117"/>
        <v>14599.2</v>
      </c>
      <c r="N2509" s="1">
        <f t="shared" si="118"/>
        <v>14599.2</v>
      </c>
      <c r="O2509" s="1">
        <f t="shared" si="119"/>
        <v>0</v>
      </c>
    </row>
    <row r="2510" spans="1:15" x14ac:dyDescent="0.25">
      <c r="A2510" s="1" t="str">
        <v>BioLegend</v>
      </c>
      <c r="B2510" s="1">
        <v>14907.2</v>
      </c>
      <c r="C2510" s="1" t="str">
        <v>EED118651</v>
      </c>
      <c r="D2510" s="2">
        <v>45898</v>
      </c>
      <c r="E2510" s="2">
        <v>45904</v>
      </c>
      <c r="F2510" s="1">
        <v>344704</v>
      </c>
      <c r="G2510" s="1">
        <v>1</v>
      </c>
      <c r="H2510" s="1">
        <v>1</v>
      </c>
      <c r="I2510" s="1">
        <v>0</v>
      </c>
      <c r="J2510" s="1" t="str">
        <v>Banglore</v>
      </c>
      <c r="K2510" s="1">
        <v>0</v>
      </c>
      <c r="L2510" s="1"/>
      <c r="M2510" s="1">
        <f t="shared" si="117"/>
        <v>14907.2</v>
      </c>
      <c r="N2510" s="1">
        <f t="shared" si="118"/>
        <v>14907.2</v>
      </c>
      <c r="O2510" s="1">
        <f t="shared" si="119"/>
        <v>0</v>
      </c>
    </row>
    <row r="2511" spans="1:15" x14ac:dyDescent="0.25">
      <c r="A2511" s="1" t="str">
        <v>BioLegend</v>
      </c>
      <c r="B2511" s="1">
        <v>22792</v>
      </c>
      <c r="C2511" s="1" t="str">
        <v>EED118651</v>
      </c>
      <c r="D2511" s="2">
        <v>45898</v>
      </c>
      <c r="E2511" s="2">
        <v>45904</v>
      </c>
      <c r="F2511" s="1">
        <v>344786</v>
      </c>
      <c r="G2511" s="1">
        <v>1</v>
      </c>
      <c r="H2511" s="1">
        <v>1</v>
      </c>
      <c r="I2511" s="1">
        <v>0</v>
      </c>
      <c r="J2511" s="1" t="str">
        <v>Mumbai</v>
      </c>
      <c r="K2511" s="1">
        <v>0</v>
      </c>
      <c r="L2511" s="1"/>
      <c r="M2511" s="1">
        <f t="shared" si="117"/>
        <v>22792</v>
      </c>
      <c r="N2511" s="1">
        <f t="shared" si="118"/>
        <v>22792</v>
      </c>
      <c r="O2511" s="1">
        <f t="shared" si="119"/>
        <v>0</v>
      </c>
    </row>
    <row r="2512" spans="1:15" x14ac:dyDescent="0.25">
      <c r="A2512" s="1" t="str">
        <v>BioLegend</v>
      </c>
      <c r="B2512" s="1">
        <v>15276.8</v>
      </c>
      <c r="C2512" s="1" t="str">
        <v>EED118651</v>
      </c>
      <c r="D2512" s="2">
        <v>45898</v>
      </c>
      <c r="E2512" s="2">
        <v>45904</v>
      </c>
      <c r="F2512" s="1">
        <v>344824</v>
      </c>
      <c r="G2512" s="1">
        <v>1</v>
      </c>
      <c r="H2512" s="1">
        <v>1</v>
      </c>
      <c r="I2512" s="1">
        <v>0</v>
      </c>
      <c r="J2512" s="1" t="str">
        <v>Banglore</v>
      </c>
      <c r="K2512" s="1">
        <v>0</v>
      </c>
      <c r="L2512" s="1"/>
      <c r="M2512" s="1">
        <f t="shared" si="117"/>
        <v>15276.8</v>
      </c>
      <c r="N2512" s="1">
        <f t="shared" si="118"/>
        <v>15276.8</v>
      </c>
      <c r="O2512" s="1">
        <f t="shared" si="119"/>
        <v>0</v>
      </c>
    </row>
    <row r="2513" spans="1:15" x14ac:dyDescent="0.25">
      <c r="A2513" s="1" t="str">
        <v>BioLegend</v>
      </c>
      <c r="B2513" s="1">
        <v>22052.799999999999</v>
      </c>
      <c r="C2513" s="1" t="str">
        <v>EED118651</v>
      </c>
      <c r="D2513" s="2">
        <v>45898</v>
      </c>
      <c r="E2513" s="2">
        <v>45904</v>
      </c>
      <c r="F2513" s="1">
        <v>345042</v>
      </c>
      <c r="G2513" s="1">
        <v>1</v>
      </c>
      <c r="H2513" s="1">
        <v>1</v>
      </c>
      <c r="I2513" s="1">
        <v>0</v>
      </c>
      <c r="J2513" s="1" t="str">
        <v>Punjab</v>
      </c>
      <c r="K2513" s="1">
        <v>0</v>
      </c>
      <c r="L2513" s="1"/>
      <c r="M2513" s="1">
        <f t="shared" si="117"/>
        <v>22052.799999999999</v>
      </c>
      <c r="N2513" s="1">
        <f t="shared" si="118"/>
        <v>22052.799999999999</v>
      </c>
      <c r="O2513" s="1">
        <f t="shared" si="119"/>
        <v>0</v>
      </c>
    </row>
    <row r="2514" spans="1:15" x14ac:dyDescent="0.25">
      <c r="A2514" s="1" t="str">
        <v>BioLegend</v>
      </c>
      <c r="B2514" s="1">
        <v>16940</v>
      </c>
      <c r="C2514" s="1" t="str">
        <v>EED118651</v>
      </c>
      <c r="D2514" s="2">
        <v>45898</v>
      </c>
      <c r="E2514" s="2">
        <v>45904</v>
      </c>
      <c r="F2514" s="1">
        <v>349106</v>
      </c>
      <c r="G2514" s="1">
        <v>1</v>
      </c>
      <c r="H2514" s="1">
        <v>1</v>
      </c>
      <c r="I2514" s="1">
        <v>0</v>
      </c>
      <c r="J2514" s="1" t="str">
        <v>Ahemedabad</v>
      </c>
      <c r="K2514" s="1">
        <v>0</v>
      </c>
      <c r="L2514" s="1"/>
      <c r="M2514" s="1">
        <f t="shared" si="117"/>
        <v>16940</v>
      </c>
      <c r="N2514" s="1">
        <f t="shared" si="118"/>
        <v>16940</v>
      </c>
      <c r="O2514" s="1">
        <f t="shared" si="119"/>
        <v>0</v>
      </c>
    </row>
    <row r="2515" spans="1:15" x14ac:dyDescent="0.25">
      <c r="A2515" s="1" t="str">
        <v>BioLegend</v>
      </c>
      <c r="B2515" s="1">
        <v>19896.8</v>
      </c>
      <c r="C2515" s="1" t="str">
        <v>EED118651</v>
      </c>
      <c r="D2515" s="2">
        <v>45898</v>
      </c>
      <c r="E2515" s="2">
        <v>45904</v>
      </c>
      <c r="F2515" s="1">
        <v>350510</v>
      </c>
      <c r="G2515" s="1">
        <v>1</v>
      </c>
      <c r="H2515" s="1">
        <v>1</v>
      </c>
      <c r="I2515" s="1">
        <v>0</v>
      </c>
      <c r="J2515" s="1" t="str">
        <v>Banglore</v>
      </c>
      <c r="K2515" s="1">
        <v>0</v>
      </c>
      <c r="L2515" s="1"/>
      <c r="M2515" s="1">
        <f t="shared" si="117"/>
        <v>19896.8</v>
      </c>
      <c r="N2515" s="1">
        <f t="shared" si="118"/>
        <v>19896.8</v>
      </c>
      <c r="O2515" s="1">
        <f t="shared" si="119"/>
        <v>0</v>
      </c>
    </row>
    <row r="2516" spans="1:15" x14ac:dyDescent="0.25">
      <c r="A2516" s="1" t="str">
        <v>BioLegend</v>
      </c>
      <c r="B2516" s="1">
        <v>13464</v>
      </c>
      <c r="C2516" s="1" t="str">
        <v>EED118651</v>
      </c>
      <c r="D2516" s="2">
        <v>45898</v>
      </c>
      <c r="E2516" s="2">
        <v>45904</v>
      </c>
      <c r="F2516" s="1">
        <v>354515</v>
      </c>
      <c r="G2516" s="1">
        <v>1</v>
      </c>
      <c r="H2516" s="1">
        <v>1</v>
      </c>
      <c r="I2516" s="1">
        <v>0</v>
      </c>
      <c r="J2516" s="1" t="str">
        <v>Guwahati</v>
      </c>
      <c r="K2516" s="1">
        <v>0</v>
      </c>
      <c r="L2516" s="1"/>
      <c r="M2516" s="1">
        <f t="shared" si="117"/>
        <v>13464</v>
      </c>
      <c r="N2516" s="1">
        <f t="shared" si="118"/>
        <v>13464</v>
      </c>
      <c r="O2516" s="1">
        <f t="shared" si="119"/>
        <v>0</v>
      </c>
    </row>
    <row r="2517" spans="1:15" x14ac:dyDescent="0.25">
      <c r="A2517" s="1" t="str">
        <v>BioLegend</v>
      </c>
      <c r="B2517" s="1">
        <v>17925.599999999999</v>
      </c>
      <c r="C2517" s="1" t="str">
        <v>EED118651</v>
      </c>
      <c r="D2517" s="2">
        <v>45898</v>
      </c>
      <c r="E2517" s="2">
        <v>45904</v>
      </c>
      <c r="F2517" s="1">
        <v>362504</v>
      </c>
      <c r="G2517" s="1">
        <v>4</v>
      </c>
      <c r="H2517" s="1">
        <v>4</v>
      </c>
      <c r="I2517" s="1">
        <v>0</v>
      </c>
      <c r="J2517" s="1" t="str">
        <v>Hyderabad</v>
      </c>
      <c r="K2517" s="1">
        <v>0</v>
      </c>
      <c r="L2517" s="1"/>
      <c r="M2517" s="1">
        <f t="shared" si="117"/>
        <v>71702.399999999994</v>
      </c>
      <c r="N2517" s="1">
        <f t="shared" si="118"/>
        <v>71702.399999999994</v>
      </c>
      <c r="O2517" s="1">
        <f t="shared" si="119"/>
        <v>0</v>
      </c>
    </row>
    <row r="2518" spans="1:15" x14ac:dyDescent="0.25">
      <c r="A2518" s="1" t="str">
        <v>BioLegend</v>
      </c>
      <c r="B2518" s="1">
        <v>19157.599999999999</v>
      </c>
      <c r="C2518" s="1" t="str">
        <v>EED118651</v>
      </c>
      <c r="D2518" s="2">
        <v>45898</v>
      </c>
      <c r="E2518" s="2">
        <v>45904</v>
      </c>
      <c r="F2518" s="1">
        <v>362564</v>
      </c>
      <c r="G2518" s="1">
        <v>1</v>
      </c>
      <c r="H2518" s="1">
        <v>1</v>
      </c>
      <c r="I2518" s="1">
        <v>0</v>
      </c>
      <c r="J2518" s="1" t="str">
        <v>Mumbai</v>
      </c>
      <c r="K2518" s="1">
        <v>0</v>
      </c>
      <c r="L2518" s="1"/>
      <c r="M2518" s="1">
        <f t="shared" si="117"/>
        <v>19157.599999999999</v>
      </c>
      <c r="N2518" s="1">
        <f t="shared" si="118"/>
        <v>19157.599999999999</v>
      </c>
      <c r="O2518" s="1">
        <f t="shared" si="119"/>
        <v>0</v>
      </c>
    </row>
    <row r="2519" spans="1:15" x14ac:dyDescent="0.25">
      <c r="A2519" s="1" t="str">
        <v>BioLegend</v>
      </c>
      <c r="B2519" s="1">
        <v>27588</v>
      </c>
      <c r="C2519" s="1" t="str">
        <v>EED118651</v>
      </c>
      <c r="D2519" s="2">
        <v>45898</v>
      </c>
      <c r="E2519" s="2">
        <v>45904</v>
      </c>
      <c r="F2519" s="1">
        <v>368524</v>
      </c>
      <c r="G2519" s="1">
        <v>1</v>
      </c>
      <c r="H2519" s="1">
        <v>1</v>
      </c>
      <c r="I2519" s="1">
        <v>0</v>
      </c>
      <c r="J2519" s="1" t="str">
        <v>Delhi</v>
      </c>
      <c r="K2519" s="1">
        <v>0</v>
      </c>
      <c r="L2519" s="1"/>
      <c r="M2519" s="1">
        <f t="shared" si="117"/>
        <v>27588</v>
      </c>
      <c r="N2519" s="1">
        <f t="shared" si="118"/>
        <v>27588</v>
      </c>
      <c r="O2519" s="1">
        <f t="shared" si="119"/>
        <v>0</v>
      </c>
    </row>
    <row r="2520" spans="1:15" x14ac:dyDescent="0.25">
      <c r="A2520" s="1" t="str">
        <v>BioLegend</v>
      </c>
      <c r="B2520" s="1">
        <v>11272.8</v>
      </c>
      <c r="C2520" s="1" t="str">
        <v>EED118651</v>
      </c>
      <c r="D2520" s="2">
        <v>45898</v>
      </c>
      <c r="E2520" s="2">
        <v>45904</v>
      </c>
      <c r="F2520" s="1">
        <v>386905</v>
      </c>
      <c r="G2520" s="1">
        <v>1</v>
      </c>
      <c r="H2520" s="1">
        <v>1</v>
      </c>
      <c r="I2520" s="1">
        <v>0</v>
      </c>
      <c r="J2520" s="1" t="str">
        <v>Delhi</v>
      </c>
      <c r="K2520" s="1">
        <v>0</v>
      </c>
      <c r="L2520" s="1"/>
      <c r="M2520" s="1">
        <f t="shared" si="117"/>
        <v>11272.8</v>
      </c>
      <c r="N2520" s="1">
        <f t="shared" si="118"/>
        <v>11272.8</v>
      </c>
      <c r="O2520" s="1">
        <f t="shared" si="119"/>
        <v>0</v>
      </c>
    </row>
    <row r="2521" spans="1:15" x14ac:dyDescent="0.25">
      <c r="A2521" s="1" t="str">
        <v>BioLegend</v>
      </c>
      <c r="B2521" s="1">
        <v>5420.8</v>
      </c>
      <c r="C2521" s="1" t="str">
        <v>EED118651</v>
      </c>
      <c r="D2521" s="2">
        <v>45898</v>
      </c>
      <c r="E2521" s="2">
        <v>45904</v>
      </c>
      <c r="F2521" s="1">
        <v>400120</v>
      </c>
      <c r="G2521" s="1">
        <v>1</v>
      </c>
      <c r="H2521" s="1">
        <v>1</v>
      </c>
      <c r="I2521" s="1">
        <v>0</v>
      </c>
      <c r="J2521" s="1" t="str">
        <v>Mumbai</v>
      </c>
      <c r="K2521" s="1">
        <v>0</v>
      </c>
      <c r="L2521" s="1"/>
      <c r="M2521" s="1">
        <f t="shared" si="117"/>
        <v>5420.8</v>
      </c>
      <c r="N2521" s="1">
        <f t="shared" si="118"/>
        <v>5420.8</v>
      </c>
      <c r="O2521" s="1">
        <f t="shared" si="119"/>
        <v>0</v>
      </c>
    </row>
    <row r="2522" spans="1:15" x14ac:dyDescent="0.25">
      <c r="A2522" s="1" t="str">
        <v>BioLegend</v>
      </c>
      <c r="B2522" s="1">
        <v>8685.6</v>
      </c>
      <c r="C2522" s="1" t="str">
        <v>EED118651</v>
      </c>
      <c r="D2522" s="2">
        <v>45898</v>
      </c>
      <c r="E2522" s="2">
        <v>45904</v>
      </c>
      <c r="F2522" s="1">
        <v>405306</v>
      </c>
      <c r="G2522" s="1">
        <v>1</v>
      </c>
      <c r="H2522" s="1">
        <v>1</v>
      </c>
      <c r="I2522" s="1">
        <v>0</v>
      </c>
      <c r="J2522" s="1" t="str">
        <v>Delhi</v>
      </c>
      <c r="K2522" s="1">
        <v>0</v>
      </c>
      <c r="L2522" s="1"/>
      <c r="M2522" s="1">
        <f t="shared" si="117"/>
        <v>8685.6</v>
      </c>
      <c r="N2522" s="1">
        <f t="shared" si="118"/>
        <v>8685.6</v>
      </c>
      <c r="O2522" s="1">
        <f t="shared" si="119"/>
        <v>0</v>
      </c>
    </row>
    <row r="2523" spans="1:15" x14ac:dyDescent="0.25">
      <c r="A2523" s="1" t="str">
        <v>BioLegend</v>
      </c>
      <c r="B2523" s="1">
        <v>9055.2000000000007</v>
      </c>
      <c r="C2523" s="1" t="str">
        <v>EED118651</v>
      </c>
      <c r="D2523" s="2">
        <v>45898</v>
      </c>
      <c r="E2523" s="2">
        <v>45904</v>
      </c>
      <c r="F2523" s="1">
        <v>406511</v>
      </c>
      <c r="G2523" s="1">
        <v>1</v>
      </c>
      <c r="H2523" s="1">
        <v>1</v>
      </c>
      <c r="I2523" s="1">
        <v>0</v>
      </c>
      <c r="J2523" s="1" t="str">
        <v>Chandigarh</v>
      </c>
      <c r="K2523" s="1">
        <v>0</v>
      </c>
      <c r="L2523" s="1"/>
      <c r="M2523" s="1">
        <f t="shared" si="117"/>
        <v>9055.2000000000007</v>
      </c>
      <c r="N2523" s="1">
        <f t="shared" si="118"/>
        <v>9055.2000000000007</v>
      </c>
      <c r="O2523" s="1">
        <f t="shared" si="119"/>
        <v>0</v>
      </c>
    </row>
    <row r="2524" spans="1:15" x14ac:dyDescent="0.25">
      <c r="A2524" s="1" t="str">
        <v>BioLegend</v>
      </c>
      <c r="B2524" s="1">
        <v>3634.3999999999996</v>
      </c>
      <c r="C2524" s="1" t="str">
        <v>EED118651</v>
      </c>
      <c r="D2524" s="2">
        <v>45898</v>
      </c>
      <c r="E2524" s="2">
        <v>45904</v>
      </c>
      <c r="F2524" s="1">
        <v>420404</v>
      </c>
      <c r="G2524" s="1">
        <v>1</v>
      </c>
      <c r="H2524" s="1">
        <v>1</v>
      </c>
      <c r="I2524" s="1">
        <v>0</v>
      </c>
      <c r="J2524" s="1" t="str">
        <v>Banglore</v>
      </c>
      <c r="K2524" s="1">
        <v>0</v>
      </c>
      <c r="L2524" s="1"/>
      <c r="M2524" s="1">
        <f t="shared" si="117"/>
        <v>3634.3999999999996</v>
      </c>
      <c r="N2524" s="1">
        <f t="shared" si="118"/>
        <v>3634.3999999999996</v>
      </c>
      <c r="O2524" s="1">
        <f t="shared" si="119"/>
        <v>0</v>
      </c>
    </row>
    <row r="2525" spans="1:15" x14ac:dyDescent="0.25">
      <c r="A2525" s="1" t="str">
        <v>BioLegend</v>
      </c>
      <c r="B2525" s="1">
        <v>5482.4000000000005</v>
      </c>
      <c r="C2525" s="1" t="str">
        <v>EED118651</v>
      </c>
      <c r="D2525" s="2">
        <v>45898</v>
      </c>
      <c r="E2525" s="2">
        <v>45904</v>
      </c>
      <c r="F2525" s="1">
        <v>423105</v>
      </c>
      <c r="G2525" s="1">
        <v>3</v>
      </c>
      <c r="H2525" s="1">
        <v>3</v>
      </c>
      <c r="I2525" s="1">
        <v>0</v>
      </c>
      <c r="J2525" s="1" t="str">
        <v>Delhi</v>
      </c>
      <c r="K2525" s="1">
        <v>0</v>
      </c>
      <c r="L2525" s="1"/>
      <c r="M2525" s="1">
        <f t="shared" si="117"/>
        <v>16447.2</v>
      </c>
      <c r="N2525" s="1">
        <f t="shared" si="118"/>
        <v>16447.2</v>
      </c>
      <c r="O2525" s="1">
        <f t="shared" si="119"/>
        <v>0</v>
      </c>
    </row>
    <row r="2526" spans="1:15" x14ac:dyDescent="0.25">
      <c r="A2526" s="1" t="str">
        <v>BioLegend</v>
      </c>
      <c r="B2526" s="1">
        <v>16324</v>
      </c>
      <c r="C2526" s="1" t="str">
        <v>EED118651</v>
      </c>
      <c r="D2526" s="2">
        <v>45898</v>
      </c>
      <c r="E2526" s="2">
        <v>45904</v>
      </c>
      <c r="F2526" s="1">
        <v>423302</v>
      </c>
      <c r="G2526" s="1">
        <v>1</v>
      </c>
      <c r="H2526" s="1">
        <v>1</v>
      </c>
      <c r="I2526" s="1">
        <v>0</v>
      </c>
      <c r="J2526" s="1" t="str">
        <v>Hyderabad</v>
      </c>
      <c r="K2526" s="1">
        <v>0</v>
      </c>
      <c r="L2526" s="1"/>
      <c r="M2526" s="1">
        <f t="shared" si="117"/>
        <v>16324</v>
      </c>
      <c r="N2526" s="1">
        <f t="shared" si="118"/>
        <v>16324</v>
      </c>
      <c r="O2526" s="1">
        <f t="shared" si="119"/>
        <v>0</v>
      </c>
    </row>
    <row r="2527" spans="1:15" x14ac:dyDescent="0.25">
      <c r="A2527" s="1" t="str">
        <v>BioLegend</v>
      </c>
      <c r="B2527" s="1">
        <v>48048</v>
      </c>
      <c r="C2527" s="1" t="str">
        <v>EED118651</v>
      </c>
      <c r="D2527" s="2">
        <v>45898</v>
      </c>
      <c r="E2527" s="2">
        <v>45904</v>
      </c>
      <c r="F2527" s="1">
        <v>423702</v>
      </c>
      <c r="G2527" s="1">
        <v>1</v>
      </c>
      <c r="H2527" s="1">
        <v>1</v>
      </c>
      <c r="I2527" s="1">
        <v>0</v>
      </c>
      <c r="J2527" s="1" t="str">
        <v>Delhi</v>
      </c>
      <c r="K2527" s="1">
        <v>0</v>
      </c>
      <c r="L2527" s="1"/>
      <c r="M2527" s="1">
        <f t="shared" si="117"/>
        <v>48048</v>
      </c>
      <c r="N2527" s="1">
        <f t="shared" si="118"/>
        <v>48048</v>
      </c>
      <c r="O2527" s="1">
        <f t="shared" si="119"/>
        <v>0</v>
      </c>
    </row>
    <row r="2528" spans="1:15" x14ac:dyDescent="0.25">
      <c r="A2528" s="1" t="str">
        <v>BioLegend</v>
      </c>
      <c r="B2528" s="1">
        <v>10164</v>
      </c>
      <c r="C2528" s="1" t="str">
        <v>EED118651</v>
      </c>
      <c r="D2528" s="2">
        <v>45898</v>
      </c>
      <c r="E2528" s="2">
        <v>45904</v>
      </c>
      <c r="F2528" s="1">
        <v>424401</v>
      </c>
      <c r="G2528" s="1">
        <v>1</v>
      </c>
      <c r="H2528" s="1">
        <v>1</v>
      </c>
      <c r="I2528" s="1">
        <v>0</v>
      </c>
      <c r="J2528" s="1" t="str">
        <v>Delhi</v>
      </c>
      <c r="K2528" s="1">
        <v>0</v>
      </c>
      <c r="L2528" s="1"/>
      <c r="M2528" s="1">
        <f t="shared" si="117"/>
        <v>10164</v>
      </c>
      <c r="N2528" s="1">
        <f t="shared" si="118"/>
        <v>10164</v>
      </c>
      <c r="O2528" s="1">
        <f t="shared" si="119"/>
        <v>0</v>
      </c>
    </row>
    <row r="2529" spans="1:15" x14ac:dyDescent="0.25">
      <c r="A2529" s="1" t="str">
        <v>BioLegend</v>
      </c>
      <c r="B2529" s="1">
        <v>14476</v>
      </c>
      <c r="C2529" s="1" t="str">
        <v>EED118651</v>
      </c>
      <c r="D2529" s="2">
        <v>45898</v>
      </c>
      <c r="E2529" s="2">
        <v>45904</v>
      </c>
      <c r="F2529" s="1">
        <v>424602</v>
      </c>
      <c r="G2529" s="1">
        <v>1</v>
      </c>
      <c r="H2529" s="1">
        <v>1</v>
      </c>
      <c r="I2529" s="1">
        <v>0</v>
      </c>
      <c r="J2529" s="1" t="str">
        <v>Delhi</v>
      </c>
      <c r="K2529" s="1">
        <v>0</v>
      </c>
      <c r="L2529" s="1"/>
      <c r="M2529" s="1">
        <f t="shared" si="117"/>
        <v>14476</v>
      </c>
      <c r="N2529" s="1">
        <f t="shared" si="118"/>
        <v>14476</v>
      </c>
      <c r="O2529" s="1">
        <f t="shared" si="119"/>
        <v>0</v>
      </c>
    </row>
    <row r="2530" spans="1:15" x14ac:dyDescent="0.25">
      <c r="A2530" s="1" t="str">
        <v>BioLegend</v>
      </c>
      <c r="B2530" s="1">
        <v>9794.4</v>
      </c>
      <c r="C2530" s="1" t="str">
        <v>EED118651</v>
      </c>
      <c r="D2530" s="2">
        <v>45898</v>
      </c>
      <c r="E2530" s="2">
        <v>45904</v>
      </c>
      <c r="F2530" s="1">
        <v>425401</v>
      </c>
      <c r="G2530" s="1">
        <v>1</v>
      </c>
      <c r="H2530" s="1">
        <v>1</v>
      </c>
      <c r="I2530" s="1">
        <v>0</v>
      </c>
      <c r="J2530" s="1" t="str">
        <v>Hyderabad</v>
      </c>
      <c r="K2530" s="1">
        <v>0</v>
      </c>
      <c r="L2530" s="1"/>
      <c r="M2530" s="1">
        <f t="shared" si="117"/>
        <v>9794.4</v>
      </c>
      <c r="N2530" s="1">
        <f t="shared" si="118"/>
        <v>9794.4</v>
      </c>
      <c r="O2530" s="1">
        <f t="shared" si="119"/>
        <v>0</v>
      </c>
    </row>
    <row r="2531" spans="1:15" x14ac:dyDescent="0.25">
      <c r="A2531" s="1" t="str">
        <v>BioLegend</v>
      </c>
      <c r="B2531" s="1">
        <v>7700</v>
      </c>
      <c r="C2531" s="1" t="str">
        <v>EED118651</v>
      </c>
      <c r="D2531" s="2">
        <v>45898</v>
      </c>
      <c r="E2531" s="2">
        <v>45904</v>
      </c>
      <c r="F2531" s="1">
        <v>426105</v>
      </c>
      <c r="G2531" s="1">
        <v>1</v>
      </c>
      <c r="H2531" s="1">
        <v>1</v>
      </c>
      <c r="I2531" s="1">
        <v>0</v>
      </c>
      <c r="J2531" s="1" t="str">
        <v>Delhi</v>
      </c>
      <c r="K2531" s="1">
        <v>0</v>
      </c>
      <c r="L2531" s="1"/>
      <c r="M2531" s="1">
        <f t="shared" si="117"/>
        <v>7700</v>
      </c>
      <c r="N2531" s="1">
        <f t="shared" si="118"/>
        <v>7700</v>
      </c>
      <c r="O2531" s="1">
        <f t="shared" si="119"/>
        <v>0</v>
      </c>
    </row>
    <row r="2532" spans="1:15" x14ac:dyDescent="0.25">
      <c r="A2532" s="1" t="str">
        <v>BioLegend</v>
      </c>
      <c r="B2532" s="1">
        <v>40348</v>
      </c>
      <c r="C2532" s="1" t="str">
        <v>EED118651</v>
      </c>
      <c r="D2532" s="2">
        <v>45898</v>
      </c>
      <c r="E2532" s="2">
        <v>45904</v>
      </c>
      <c r="F2532" s="1">
        <v>449507</v>
      </c>
      <c r="G2532" s="1">
        <v>1</v>
      </c>
      <c r="H2532" s="1">
        <v>1</v>
      </c>
      <c r="I2532" s="1">
        <v>0</v>
      </c>
      <c r="J2532" s="1" t="str">
        <v>Mumbai</v>
      </c>
      <c r="K2532" s="1">
        <v>0</v>
      </c>
      <c r="L2532" s="1"/>
      <c r="M2532" s="1">
        <f t="shared" si="117"/>
        <v>40348</v>
      </c>
      <c r="N2532" s="1">
        <f t="shared" si="118"/>
        <v>40348</v>
      </c>
      <c r="O2532" s="1">
        <f t="shared" si="119"/>
        <v>0</v>
      </c>
    </row>
    <row r="2533" spans="1:15" x14ac:dyDescent="0.25">
      <c r="A2533" s="1" t="str">
        <v>BioLegend</v>
      </c>
      <c r="B2533" s="1">
        <v>15523.2</v>
      </c>
      <c r="C2533" s="1" t="str">
        <v>EED118651</v>
      </c>
      <c r="D2533" s="2">
        <v>45898</v>
      </c>
      <c r="E2533" s="2">
        <v>45904</v>
      </c>
      <c r="F2533" s="1">
        <v>505813</v>
      </c>
      <c r="G2533" s="1">
        <v>1</v>
      </c>
      <c r="H2533" s="1">
        <v>1</v>
      </c>
      <c r="I2533" s="1">
        <v>0</v>
      </c>
      <c r="J2533" s="1" t="str">
        <v>Delhi</v>
      </c>
      <c r="K2533" s="1">
        <v>0</v>
      </c>
      <c r="L2533" s="1"/>
      <c r="M2533" s="1">
        <f t="shared" si="117"/>
        <v>15523.2</v>
      </c>
      <c r="N2533" s="1">
        <f t="shared" si="118"/>
        <v>15523.2</v>
      </c>
      <c r="O2533" s="1">
        <f t="shared" si="119"/>
        <v>0</v>
      </c>
    </row>
    <row r="2534" spans="1:15" x14ac:dyDescent="0.25">
      <c r="A2534" s="1" t="str">
        <v>BioLegend</v>
      </c>
      <c r="B2534" s="1">
        <v>6776</v>
      </c>
      <c r="C2534" s="1" t="str">
        <v>EED118651</v>
      </c>
      <c r="D2534" s="2">
        <v>45898</v>
      </c>
      <c r="E2534" s="2">
        <v>45904</v>
      </c>
      <c r="F2534" s="1">
        <v>506903</v>
      </c>
      <c r="G2534" s="1">
        <v>1</v>
      </c>
      <c r="H2534" s="1">
        <v>1</v>
      </c>
      <c r="I2534" s="1">
        <v>0</v>
      </c>
      <c r="J2534" s="1" t="str">
        <v>Delhi</v>
      </c>
      <c r="K2534" s="1">
        <v>0</v>
      </c>
      <c r="L2534" s="1"/>
      <c r="M2534" s="1">
        <f t="shared" si="117"/>
        <v>6776</v>
      </c>
      <c r="N2534" s="1">
        <f t="shared" si="118"/>
        <v>6776</v>
      </c>
      <c r="O2534" s="1">
        <f t="shared" si="119"/>
        <v>0</v>
      </c>
    </row>
    <row r="2535" spans="1:15" x14ac:dyDescent="0.25">
      <c r="A2535" s="1" t="str">
        <v>BioLegend</v>
      </c>
      <c r="B2535" s="1">
        <v>15584.8</v>
      </c>
      <c r="C2535" s="1" t="str">
        <v>EED118651</v>
      </c>
      <c r="D2535" s="2">
        <v>45898</v>
      </c>
      <c r="E2535" s="2">
        <v>45904</v>
      </c>
      <c r="F2535" s="1">
        <v>570804</v>
      </c>
      <c r="G2535" s="1">
        <v>1</v>
      </c>
      <c r="H2535" s="1">
        <v>1</v>
      </c>
      <c r="I2535" s="1">
        <v>0</v>
      </c>
      <c r="J2535" s="1" t="str">
        <v>Hyderabad</v>
      </c>
      <c r="K2535" s="1">
        <v>0</v>
      </c>
      <c r="L2535" s="1"/>
      <c r="M2535" s="1">
        <f t="shared" si="117"/>
        <v>15584.8</v>
      </c>
      <c r="N2535" s="1">
        <f t="shared" si="118"/>
        <v>15584.8</v>
      </c>
      <c r="O2535" s="1">
        <f t="shared" si="119"/>
        <v>0</v>
      </c>
    </row>
    <row r="2536" spans="1:15" x14ac:dyDescent="0.25">
      <c r="A2536" s="1" t="str">
        <v>BioLegend</v>
      </c>
      <c r="B2536" s="1">
        <v>28582.400000000001</v>
      </c>
      <c r="C2536" s="1" t="str">
        <v>EED118651</v>
      </c>
      <c r="D2536" s="2">
        <v>45898</v>
      </c>
      <c r="E2536" s="2">
        <v>45904</v>
      </c>
      <c r="F2536" s="1">
        <v>573004</v>
      </c>
      <c r="G2536" s="1">
        <v>1</v>
      </c>
      <c r="H2536" s="1">
        <v>1</v>
      </c>
      <c r="I2536" s="1">
        <v>0</v>
      </c>
      <c r="J2536" s="1" t="str">
        <v>Hyderabad</v>
      </c>
      <c r="K2536" s="1">
        <v>0</v>
      </c>
      <c r="L2536" s="1"/>
      <c r="M2536" s="1">
        <f t="shared" si="117"/>
        <v>28582.400000000001</v>
      </c>
      <c r="N2536" s="1">
        <f t="shared" si="118"/>
        <v>28582.400000000001</v>
      </c>
      <c r="O2536" s="1">
        <f t="shared" si="119"/>
        <v>0</v>
      </c>
    </row>
    <row r="2537" spans="1:15" x14ac:dyDescent="0.25">
      <c r="A2537" s="1" t="str">
        <v>BioLegend</v>
      </c>
      <c r="B2537" s="1">
        <v>5482.4</v>
      </c>
      <c r="C2537" s="1" t="str">
        <v>EED118651</v>
      </c>
      <c r="D2537" s="2">
        <v>45898</v>
      </c>
      <c r="E2537" s="2">
        <v>45904</v>
      </c>
      <c r="F2537" s="1">
        <v>585506</v>
      </c>
      <c r="G2537" s="1">
        <v>1</v>
      </c>
      <c r="H2537" s="1">
        <v>1</v>
      </c>
      <c r="I2537" s="1">
        <v>0</v>
      </c>
      <c r="J2537" s="1" t="str">
        <v>Banglore</v>
      </c>
      <c r="K2537" s="1">
        <v>0</v>
      </c>
      <c r="L2537" s="1"/>
      <c r="M2537" s="1">
        <f t="shared" si="117"/>
        <v>5482.4</v>
      </c>
      <c r="N2537" s="1">
        <f t="shared" si="118"/>
        <v>5482.4</v>
      </c>
      <c r="O2537" s="1">
        <f t="shared" si="119"/>
        <v>0</v>
      </c>
    </row>
    <row r="2538" spans="1:15" x14ac:dyDescent="0.25">
      <c r="A2538" s="1" t="str">
        <v>BioLegend</v>
      </c>
      <c r="B2538" s="1">
        <v>9794.4</v>
      </c>
      <c r="C2538" s="1" t="str">
        <v>EED118651</v>
      </c>
      <c r="D2538" s="2">
        <v>45898</v>
      </c>
      <c r="E2538" s="2">
        <v>45904</v>
      </c>
      <c r="F2538" s="1">
        <v>654003</v>
      </c>
      <c r="G2538" s="1">
        <v>1</v>
      </c>
      <c r="H2538" s="1">
        <v>1</v>
      </c>
      <c r="I2538" s="1">
        <v>0</v>
      </c>
      <c r="J2538" s="1" t="str">
        <v>Delhi</v>
      </c>
      <c r="K2538" s="1">
        <v>0</v>
      </c>
      <c r="L2538" s="1"/>
      <c r="M2538" s="1">
        <f t="shared" si="117"/>
        <v>9794.4</v>
      </c>
      <c r="N2538" s="1">
        <f t="shared" si="118"/>
        <v>9794.4</v>
      </c>
      <c r="O2538" s="1">
        <f t="shared" si="119"/>
        <v>0</v>
      </c>
    </row>
    <row r="2539" spans="1:15" x14ac:dyDescent="0.25">
      <c r="A2539" s="1" t="str">
        <v>BioLegend</v>
      </c>
      <c r="B2539" s="1">
        <v>6899.2000000000007</v>
      </c>
      <c r="C2539" s="1" t="str">
        <v>EED118651</v>
      </c>
      <c r="D2539" s="2">
        <v>45898</v>
      </c>
      <c r="E2539" s="2">
        <v>45904</v>
      </c>
      <c r="F2539" s="1">
        <v>801702</v>
      </c>
      <c r="G2539" s="1">
        <v>1</v>
      </c>
      <c r="H2539" s="1">
        <v>1</v>
      </c>
      <c r="I2539" s="1">
        <v>0</v>
      </c>
      <c r="J2539" s="1" t="str">
        <v>GURUGRAM</v>
      </c>
      <c r="K2539" s="1">
        <v>0</v>
      </c>
      <c r="L2539" s="1"/>
      <c r="M2539" s="1">
        <f t="shared" si="117"/>
        <v>6899.2000000000007</v>
      </c>
      <c r="N2539" s="1">
        <f t="shared" si="118"/>
        <v>6899.2000000000007</v>
      </c>
      <c r="O2539" s="1">
        <f t="shared" si="119"/>
        <v>0</v>
      </c>
    </row>
    <row r="2540" spans="1:15" x14ac:dyDescent="0.25">
      <c r="A2540" s="1" t="str">
        <v>BioLegend</v>
      </c>
      <c r="B2540" s="1">
        <v>10595.2</v>
      </c>
      <c r="C2540" s="1" t="str">
        <v>EED118651</v>
      </c>
      <c r="D2540" s="2">
        <v>45898</v>
      </c>
      <c r="E2540" s="2">
        <v>45904</v>
      </c>
      <c r="F2540" s="1">
        <v>901523</v>
      </c>
      <c r="G2540" s="1">
        <v>1</v>
      </c>
      <c r="H2540" s="1">
        <v>1</v>
      </c>
      <c r="I2540" s="1">
        <v>0</v>
      </c>
      <c r="J2540" s="1" t="str">
        <v>Mumbai</v>
      </c>
      <c r="K2540" s="1">
        <v>0</v>
      </c>
      <c r="L2540" s="1"/>
      <c r="M2540" s="1">
        <f t="shared" si="117"/>
        <v>10595.2</v>
      </c>
      <c r="N2540" s="1">
        <f t="shared" si="118"/>
        <v>10595.2</v>
      </c>
      <c r="O2540" s="1">
        <f t="shared" si="119"/>
        <v>0</v>
      </c>
    </row>
    <row r="2541" spans="1:15" x14ac:dyDescent="0.25">
      <c r="A2541" s="1" t="str">
        <v>BioXcell</v>
      </c>
      <c r="B2541" s="1">
        <v>225174.40000000002</v>
      </c>
      <c r="C2541" s="1">
        <v>178223</v>
      </c>
      <c r="D2541" s="2">
        <v>45902</v>
      </c>
      <c r="E2541" s="2">
        <v>45905</v>
      </c>
      <c r="F2541" s="1" t="str">
        <v>BE0241</v>
      </c>
      <c r="G2541" s="1">
        <v>1</v>
      </c>
      <c r="H2541" s="1">
        <v>1</v>
      </c>
      <c r="I2541" s="1">
        <v>0</v>
      </c>
      <c r="J2541" s="1" t="str">
        <v>Hyderabad</v>
      </c>
      <c r="K2541" s="1">
        <v>0</v>
      </c>
      <c r="L2541" s="1"/>
      <c r="M2541" s="1">
        <f t="shared" si="117"/>
        <v>225174.40000000002</v>
      </c>
      <c r="N2541" s="1">
        <f t="shared" si="118"/>
        <v>225174.40000000002</v>
      </c>
      <c r="O2541" s="1">
        <f t="shared" si="119"/>
        <v>0</v>
      </c>
    </row>
    <row r="2542" spans="1:15" x14ac:dyDescent="0.25">
      <c r="A2542" s="1" t="str">
        <v>BioXcell</v>
      </c>
      <c r="B2542" s="1">
        <v>15136</v>
      </c>
      <c r="C2542" s="1">
        <v>178223</v>
      </c>
      <c r="D2542" s="2">
        <v>45902</v>
      </c>
      <c r="E2542" s="2">
        <v>45905</v>
      </c>
      <c r="F2542" s="1" t="str">
        <v>BE0258</v>
      </c>
      <c r="G2542" s="1">
        <v>1</v>
      </c>
      <c r="H2542" s="1">
        <v>1</v>
      </c>
      <c r="I2542" s="1">
        <v>0</v>
      </c>
      <c r="J2542" s="1" t="str">
        <v>Kolkata</v>
      </c>
      <c r="K2542" s="1">
        <v>0</v>
      </c>
      <c r="L2542" s="1"/>
      <c r="M2542" s="1">
        <f t="shared" si="117"/>
        <v>15136</v>
      </c>
      <c r="N2542" s="1">
        <f t="shared" si="118"/>
        <v>15136</v>
      </c>
      <c r="O2542" s="1">
        <f t="shared" si="119"/>
        <v>0</v>
      </c>
    </row>
    <row r="2543" spans="1:15" x14ac:dyDescent="0.25">
      <c r="A2543" s="1" t="str">
        <v>BioXcell</v>
      </c>
      <c r="B2543" s="1">
        <v>15136</v>
      </c>
      <c r="C2543" s="1">
        <v>178223</v>
      </c>
      <c r="D2543" s="2">
        <v>45902</v>
      </c>
      <c r="E2543" s="2">
        <v>45905</v>
      </c>
      <c r="F2543" s="1" t="str">
        <v>BE0307</v>
      </c>
      <c r="G2543" s="1">
        <v>1</v>
      </c>
      <c r="H2543" s="1">
        <v>1</v>
      </c>
      <c r="I2543" s="1">
        <v>0</v>
      </c>
      <c r="J2543" s="1" t="str">
        <v>Bhuvneshwar</v>
      </c>
      <c r="K2543" s="1">
        <v>0</v>
      </c>
      <c r="L2543" s="1"/>
      <c r="M2543" s="1">
        <f t="shared" si="117"/>
        <v>15136</v>
      </c>
      <c r="N2543" s="1">
        <f t="shared" si="118"/>
        <v>15136</v>
      </c>
      <c r="O2543" s="1">
        <f t="shared" si="119"/>
        <v>0</v>
      </c>
    </row>
    <row r="2544" spans="1:15" x14ac:dyDescent="0.25">
      <c r="A2544" s="1" t="str">
        <v>Cytoskeleton</v>
      </c>
      <c r="B2544" s="1">
        <v>45742.399999999994</v>
      </c>
      <c r="C2544" s="1">
        <v>20821</v>
      </c>
      <c r="D2544" s="2">
        <v>45902</v>
      </c>
      <c r="E2544" s="2">
        <v>45905</v>
      </c>
      <c r="F2544" s="1" t="str">
        <v>CY-SC001</v>
      </c>
      <c r="G2544" s="1">
        <v>1</v>
      </c>
      <c r="H2544" s="1">
        <v>1</v>
      </c>
      <c r="I2544" s="1">
        <v>0</v>
      </c>
      <c r="J2544" s="1" t="str">
        <v>Hyderabad</v>
      </c>
      <c r="K2544" s="1">
        <v>0</v>
      </c>
      <c r="L2544" s="1"/>
      <c r="M2544" s="1">
        <f t="shared" si="117"/>
        <v>45742.399999999994</v>
      </c>
      <c r="N2544" s="1">
        <f t="shared" si="118"/>
        <v>45742.399999999994</v>
      </c>
      <c r="O2544" s="1">
        <f t="shared" si="119"/>
        <v>0</v>
      </c>
    </row>
    <row r="2545" spans="1:15" x14ac:dyDescent="0.25">
      <c r="A2545" s="1" t="str">
        <v>MABTECH</v>
      </c>
      <c r="B2545" s="1">
        <v>45276</v>
      </c>
      <c r="C2545" s="1" t="str">
        <v>SE041699</v>
      </c>
      <c r="D2545" s="2">
        <v>45902</v>
      </c>
      <c r="E2545" s="2">
        <v>45905</v>
      </c>
      <c r="F2545" s="1" t="str">
        <v>3445M-1HP-2</v>
      </c>
      <c r="G2545" s="1">
        <v>1</v>
      </c>
      <c r="H2545" s="1">
        <v>1</v>
      </c>
      <c r="I2545" s="1">
        <v>0</v>
      </c>
      <c r="J2545" s="1" t="str">
        <v>Banglore</v>
      </c>
      <c r="K2545" s="1">
        <v>0</v>
      </c>
      <c r="L2545" s="1"/>
      <c r="M2545" s="1">
        <f t="shared" si="117"/>
        <v>45276</v>
      </c>
      <c r="N2545" s="1">
        <f t="shared" si="118"/>
        <v>45276</v>
      </c>
      <c r="O2545" s="1">
        <f t="shared" si="119"/>
        <v>0</v>
      </c>
    </row>
    <row r="2546" spans="1:15" x14ac:dyDescent="0.25">
      <c r="A2546" s="1" t="str">
        <v>Affinity</v>
      </c>
      <c r="B2546" s="1">
        <v>4400</v>
      </c>
      <c r="C2546" s="1" t="str">
        <v>250902IN-BI</v>
      </c>
      <c r="D2546" s="2">
        <v>45902</v>
      </c>
      <c r="E2546" s="2">
        <v>45908</v>
      </c>
      <c r="F2546" s="1" t="str">
        <v>AF0639</v>
      </c>
      <c r="G2546" s="1">
        <v>1</v>
      </c>
      <c r="H2546" s="1">
        <v>1</v>
      </c>
      <c r="I2546" s="1">
        <v>0</v>
      </c>
      <c r="J2546" s="1" t="str">
        <v>Kolkata</v>
      </c>
      <c r="K2546" s="1">
        <v>0</v>
      </c>
      <c r="L2546" s="1"/>
      <c r="M2546" s="1">
        <f t="shared" si="117"/>
        <v>4400</v>
      </c>
      <c r="N2546" s="1">
        <f t="shared" si="118"/>
        <v>4400</v>
      </c>
      <c r="O2546" s="1">
        <f t="shared" si="119"/>
        <v>0</v>
      </c>
    </row>
    <row r="2547" spans="1:15" x14ac:dyDescent="0.25">
      <c r="A2547" s="1" t="str">
        <v>Affinity</v>
      </c>
      <c r="B2547" s="1">
        <v>4400</v>
      </c>
      <c r="C2547" s="1" t="str">
        <v>250902IN-BI</v>
      </c>
      <c r="D2547" s="2">
        <v>45902</v>
      </c>
      <c r="E2547" s="2">
        <v>45908</v>
      </c>
      <c r="F2547" s="1" t="str">
        <v>DF6497</v>
      </c>
      <c r="G2547" s="1">
        <v>1</v>
      </c>
      <c r="H2547" s="1">
        <v>1</v>
      </c>
      <c r="I2547" s="1">
        <v>0</v>
      </c>
      <c r="J2547" s="1" t="str">
        <v>Kolkata</v>
      </c>
      <c r="K2547" s="1">
        <v>0</v>
      </c>
      <c r="L2547" s="1"/>
      <c r="M2547" s="1">
        <f t="shared" si="117"/>
        <v>4400</v>
      </c>
      <c r="N2547" s="1">
        <f t="shared" si="118"/>
        <v>4400</v>
      </c>
      <c r="O2547" s="1">
        <f t="shared" si="119"/>
        <v>0</v>
      </c>
    </row>
    <row r="2548" spans="1:15" x14ac:dyDescent="0.25">
      <c r="A2548" s="1" t="str">
        <v>Biotium</v>
      </c>
      <c r="B2548" s="1">
        <v>3590.3999999999996</v>
      </c>
      <c r="C2548" s="1" t="str">
        <v>I240259-IN</v>
      </c>
      <c r="D2548" s="2">
        <v>45903</v>
      </c>
      <c r="E2548" s="2">
        <v>45908</v>
      </c>
      <c r="F2548" s="1" t="str">
        <v>70066-T</v>
      </c>
      <c r="G2548" s="1">
        <v>1</v>
      </c>
      <c r="H2548" s="1">
        <v>1</v>
      </c>
      <c r="I2548" s="1">
        <v>0</v>
      </c>
      <c r="J2548" s="1" t="str">
        <v>Chennai</v>
      </c>
      <c r="K2548" s="1">
        <v>0</v>
      </c>
      <c r="L2548" s="1"/>
      <c r="M2548" s="1">
        <f t="shared" si="117"/>
        <v>3590.3999999999996</v>
      </c>
      <c r="N2548" s="1">
        <f t="shared" si="118"/>
        <v>3590.3999999999996</v>
      </c>
      <c r="O2548" s="1">
        <f t="shared" si="119"/>
        <v>0</v>
      </c>
    </row>
    <row r="2549" spans="1:15" x14ac:dyDescent="0.25">
      <c r="A2549" s="1" t="str">
        <v>Biotium</v>
      </c>
      <c r="B2549" s="1">
        <v>3942.3999999999996</v>
      </c>
      <c r="C2549" s="1" t="str">
        <v>I240259-IN</v>
      </c>
      <c r="D2549" s="2">
        <v>45903</v>
      </c>
      <c r="E2549" s="2">
        <v>45908</v>
      </c>
      <c r="F2549" s="1" t="str">
        <v>31000-T</v>
      </c>
      <c r="G2549" s="1">
        <v>2</v>
      </c>
      <c r="H2549" s="1">
        <v>2</v>
      </c>
      <c r="I2549" s="1">
        <v>0</v>
      </c>
      <c r="J2549" s="1" t="str">
        <v>Chennai</v>
      </c>
      <c r="K2549" s="1">
        <v>0</v>
      </c>
      <c r="L2549" s="1"/>
      <c r="M2549" s="1">
        <f t="shared" si="117"/>
        <v>7884.7999999999993</v>
      </c>
      <c r="N2549" s="1">
        <f t="shared" si="118"/>
        <v>7884.7999999999993</v>
      </c>
      <c r="O2549" s="1">
        <f t="shared" si="119"/>
        <v>0</v>
      </c>
    </row>
    <row r="2550" spans="1:15" x14ac:dyDescent="0.25">
      <c r="A2550" s="1" t="str">
        <v>MABTECH</v>
      </c>
      <c r="B2550" s="1">
        <v>165704</v>
      </c>
      <c r="C2550" s="1" t="str">
        <v>SE041699</v>
      </c>
      <c r="D2550" s="2">
        <v>45902</v>
      </c>
      <c r="E2550" s="2">
        <v>45908</v>
      </c>
      <c r="F2550" s="1" t="str">
        <v>3420-2HPW-10</v>
      </c>
      <c r="G2550" s="1">
        <v>1</v>
      </c>
      <c r="H2550" s="1">
        <v>1</v>
      </c>
      <c r="I2550" s="1">
        <v>0</v>
      </c>
      <c r="J2550" s="1" t="str">
        <v>Mumbai</v>
      </c>
      <c r="K2550" s="1">
        <v>0</v>
      </c>
      <c r="L2550" s="1"/>
      <c r="M2550" s="1">
        <f t="shared" si="117"/>
        <v>165704</v>
      </c>
      <c r="N2550" s="1">
        <f t="shared" si="118"/>
        <v>165704</v>
      </c>
      <c r="O2550" s="1">
        <f t="shared" si="119"/>
        <v>0</v>
      </c>
    </row>
    <row r="2551" spans="1:15" x14ac:dyDescent="0.25">
      <c r="A2551" s="1" t="str">
        <v>BioLegend</v>
      </c>
      <c r="B2551" s="1">
        <v>5790.4</v>
      </c>
      <c r="C2551" s="1" t="str">
        <v>EED118806</v>
      </c>
      <c r="D2551" s="2">
        <v>45905</v>
      </c>
      <c r="E2551" s="2">
        <v>45910</v>
      </c>
      <c r="F2551" s="1">
        <v>100429</v>
      </c>
      <c r="G2551" s="1">
        <v>1</v>
      </c>
      <c r="H2551" s="1">
        <v>1</v>
      </c>
      <c r="I2551" s="1">
        <v>0</v>
      </c>
      <c r="J2551" s="1" t="str">
        <v>Bhuvneshwar</v>
      </c>
      <c r="K2551" s="1">
        <v>0</v>
      </c>
      <c r="L2551" s="1"/>
      <c r="M2551" s="1">
        <f t="shared" si="117"/>
        <v>5790.4</v>
      </c>
      <c r="N2551" s="1">
        <f t="shared" si="118"/>
        <v>5790.4</v>
      </c>
      <c r="O2551" s="1">
        <f t="shared" si="119"/>
        <v>0</v>
      </c>
    </row>
    <row r="2552" spans="1:15" x14ac:dyDescent="0.25">
      <c r="A2552" s="1" t="str">
        <v>BioLegend</v>
      </c>
      <c r="B2552" s="1">
        <v>5420.8</v>
      </c>
      <c r="C2552" s="1" t="str">
        <v>EED118806</v>
      </c>
      <c r="D2552" s="2">
        <v>45905</v>
      </c>
      <c r="E2552" s="2">
        <v>45910</v>
      </c>
      <c r="F2552" s="1">
        <v>100527</v>
      </c>
      <c r="G2552" s="1">
        <v>1</v>
      </c>
      <c r="H2552" s="1">
        <v>1</v>
      </c>
      <c r="I2552" s="1">
        <v>0</v>
      </c>
      <c r="J2552" s="1" t="str">
        <v>Faridabad</v>
      </c>
      <c r="K2552" s="1">
        <v>0</v>
      </c>
      <c r="L2552" s="1"/>
      <c r="M2552" s="1">
        <f t="shared" si="117"/>
        <v>5420.8</v>
      </c>
      <c r="N2552" s="1">
        <f t="shared" si="118"/>
        <v>5420.8</v>
      </c>
      <c r="O2552" s="1">
        <f t="shared" si="119"/>
        <v>0</v>
      </c>
    </row>
    <row r="2553" spans="1:15" x14ac:dyDescent="0.25">
      <c r="A2553" s="1" t="str">
        <v>BioLegend</v>
      </c>
      <c r="B2553" s="1">
        <v>13794</v>
      </c>
      <c r="C2553" s="1" t="str">
        <v>EED118806</v>
      </c>
      <c r="D2553" s="2">
        <v>45905</v>
      </c>
      <c r="E2553" s="2">
        <v>45910</v>
      </c>
      <c r="F2553" s="1">
        <v>100747</v>
      </c>
      <c r="G2553" s="1">
        <v>1</v>
      </c>
      <c r="H2553" s="1">
        <v>1</v>
      </c>
      <c r="I2553" s="1">
        <v>0</v>
      </c>
      <c r="J2553" s="1" t="str">
        <v>Bhuvneshwar</v>
      </c>
      <c r="K2553" s="1">
        <v>0</v>
      </c>
      <c r="L2553" s="1"/>
      <c r="M2553" s="1">
        <f t="shared" si="117"/>
        <v>13794</v>
      </c>
      <c r="N2553" s="1">
        <f t="shared" si="118"/>
        <v>13794</v>
      </c>
      <c r="O2553" s="1">
        <f t="shared" si="119"/>
        <v>0</v>
      </c>
    </row>
    <row r="2554" spans="1:15" x14ac:dyDescent="0.25">
      <c r="A2554" s="1" t="str">
        <v>BioLegend</v>
      </c>
      <c r="B2554" s="1">
        <v>6468</v>
      </c>
      <c r="C2554" s="1" t="str">
        <v>EED118806</v>
      </c>
      <c r="D2554" s="2">
        <v>45905</v>
      </c>
      <c r="E2554" s="2">
        <v>45910</v>
      </c>
      <c r="F2554" s="1">
        <v>101212</v>
      </c>
      <c r="G2554" s="1">
        <v>1</v>
      </c>
      <c r="H2554" s="1">
        <v>1</v>
      </c>
      <c r="I2554" s="1">
        <v>0</v>
      </c>
      <c r="J2554" s="1" t="str">
        <v>BANGALORE</v>
      </c>
      <c r="K2554" s="1">
        <v>0</v>
      </c>
      <c r="L2554" s="1"/>
      <c r="M2554" s="1">
        <f t="shared" si="117"/>
        <v>6468</v>
      </c>
      <c r="N2554" s="1">
        <f t="shared" si="118"/>
        <v>6468</v>
      </c>
      <c r="O2554" s="1">
        <f t="shared" si="119"/>
        <v>0</v>
      </c>
    </row>
    <row r="2555" spans="1:15" x14ac:dyDescent="0.25">
      <c r="A2555" s="1" t="str">
        <v>BioLegend</v>
      </c>
      <c r="B2555" s="1">
        <v>2217.6</v>
      </c>
      <c r="C2555" s="1" t="str">
        <v>EED118806</v>
      </c>
      <c r="D2555" s="2">
        <v>45905</v>
      </c>
      <c r="E2555" s="2">
        <v>45910</v>
      </c>
      <c r="F2555" s="1">
        <v>101301</v>
      </c>
      <c r="G2555" s="1">
        <v>1</v>
      </c>
      <c r="H2555" s="1">
        <v>1</v>
      </c>
      <c r="I2555" s="1">
        <v>0</v>
      </c>
      <c r="J2555" s="1" t="str">
        <v>DELHI</v>
      </c>
      <c r="K2555" s="1">
        <v>0</v>
      </c>
      <c r="L2555" s="1"/>
      <c r="M2555" s="1">
        <f t="shared" si="117"/>
        <v>2217.6</v>
      </c>
      <c r="N2555" s="1">
        <f t="shared" si="118"/>
        <v>2217.6</v>
      </c>
      <c r="O2555" s="1">
        <f t="shared" si="119"/>
        <v>0</v>
      </c>
    </row>
    <row r="2556" spans="1:15" x14ac:dyDescent="0.25">
      <c r="A2556" s="1" t="str">
        <v>BioLegend</v>
      </c>
      <c r="B2556" s="1">
        <v>7638.4</v>
      </c>
      <c r="C2556" s="1" t="str">
        <v>EED118806</v>
      </c>
      <c r="D2556" s="2">
        <v>45905</v>
      </c>
      <c r="E2556" s="2">
        <v>45910</v>
      </c>
      <c r="F2556" s="1">
        <v>101911</v>
      </c>
      <c r="G2556" s="1">
        <v>1</v>
      </c>
      <c r="H2556" s="1">
        <v>1</v>
      </c>
      <c r="I2556" s="1">
        <v>0</v>
      </c>
      <c r="J2556" s="1" t="str">
        <v>Delhi</v>
      </c>
      <c r="K2556" s="1">
        <v>0</v>
      </c>
      <c r="L2556" s="1"/>
      <c r="M2556" s="1">
        <f t="shared" si="117"/>
        <v>7638.4</v>
      </c>
      <c r="N2556" s="1">
        <f t="shared" si="118"/>
        <v>7638.4</v>
      </c>
      <c r="O2556" s="1">
        <f t="shared" si="119"/>
        <v>0</v>
      </c>
    </row>
    <row r="2557" spans="1:15" x14ac:dyDescent="0.25">
      <c r="A2557" s="1" t="str">
        <v>BioLegend</v>
      </c>
      <c r="B2557" s="1">
        <v>9609.6</v>
      </c>
      <c r="C2557" s="1" t="str">
        <v>EED118806</v>
      </c>
      <c r="D2557" s="2">
        <v>45905</v>
      </c>
      <c r="E2557" s="2">
        <v>45910</v>
      </c>
      <c r="F2557" s="1">
        <v>102012</v>
      </c>
      <c r="G2557" s="1">
        <v>1</v>
      </c>
      <c r="H2557" s="1">
        <v>1</v>
      </c>
      <c r="I2557" s="1">
        <v>0</v>
      </c>
      <c r="J2557" s="1" t="str">
        <v>Pune</v>
      </c>
      <c r="K2557" s="1">
        <v>0</v>
      </c>
      <c r="L2557" s="1"/>
      <c r="M2557" s="1">
        <f t="shared" si="117"/>
        <v>9609.6</v>
      </c>
      <c r="N2557" s="1">
        <f t="shared" si="118"/>
        <v>9609.6</v>
      </c>
      <c r="O2557" s="1">
        <f t="shared" si="119"/>
        <v>0</v>
      </c>
    </row>
    <row r="2558" spans="1:15" x14ac:dyDescent="0.25">
      <c r="A2558" s="1" t="str">
        <v>BioLegend</v>
      </c>
      <c r="B2558" s="1">
        <v>14106.400000000001</v>
      </c>
      <c r="C2558" s="1" t="str">
        <v>EED118806</v>
      </c>
      <c r="D2558" s="2">
        <v>45905</v>
      </c>
      <c r="E2558" s="2">
        <v>45910</v>
      </c>
      <c r="F2558" s="1">
        <v>102020</v>
      </c>
      <c r="G2558" s="1">
        <v>1</v>
      </c>
      <c r="H2558" s="1">
        <v>1</v>
      </c>
      <c r="I2558" s="1">
        <v>0</v>
      </c>
      <c r="J2558" s="1" t="str">
        <v>Pune</v>
      </c>
      <c r="K2558" s="1">
        <v>0</v>
      </c>
      <c r="L2558" s="1"/>
      <c r="M2558" s="1">
        <f t="shared" si="117"/>
        <v>14106.400000000001</v>
      </c>
      <c r="N2558" s="1">
        <f t="shared" si="118"/>
        <v>14106.400000000001</v>
      </c>
      <c r="O2558" s="1">
        <f t="shared" si="119"/>
        <v>0</v>
      </c>
    </row>
    <row r="2559" spans="1:15" x14ac:dyDescent="0.25">
      <c r="A2559" s="1" t="str">
        <v>BioLegend</v>
      </c>
      <c r="B2559" s="1">
        <v>7515.2000000000007</v>
      </c>
      <c r="C2559" s="1" t="str">
        <v>EED118806</v>
      </c>
      <c r="D2559" s="2">
        <v>45905</v>
      </c>
      <c r="E2559" s="2">
        <v>45910</v>
      </c>
      <c r="F2559" s="1">
        <v>102507</v>
      </c>
      <c r="G2559" s="1">
        <v>1</v>
      </c>
      <c r="H2559" s="1">
        <v>1</v>
      </c>
      <c r="I2559" s="1">
        <v>0</v>
      </c>
      <c r="J2559" s="1" t="str">
        <v>BANGALORE</v>
      </c>
      <c r="K2559" s="1">
        <v>0</v>
      </c>
      <c r="L2559" s="1"/>
      <c r="M2559" s="1">
        <f t="shared" si="117"/>
        <v>7515.2000000000007</v>
      </c>
      <c r="N2559" s="1">
        <f t="shared" si="118"/>
        <v>7515.2000000000007</v>
      </c>
      <c r="O2559" s="1">
        <f t="shared" si="119"/>
        <v>0</v>
      </c>
    </row>
    <row r="2560" spans="1:15" x14ac:dyDescent="0.25">
      <c r="A2560" s="1" t="str">
        <v>BioLegend</v>
      </c>
      <c r="B2560" s="1">
        <v>10841.6</v>
      </c>
      <c r="C2560" s="1" t="str">
        <v>EED118806</v>
      </c>
      <c r="D2560" s="2">
        <v>45905</v>
      </c>
      <c r="E2560" s="2">
        <v>45910</v>
      </c>
      <c r="F2560" s="1">
        <v>102913</v>
      </c>
      <c r="G2560" s="1">
        <v>1</v>
      </c>
      <c r="H2560" s="1">
        <v>1</v>
      </c>
      <c r="I2560" s="1">
        <v>0</v>
      </c>
      <c r="J2560" s="1" t="str">
        <v>BANGALORE</v>
      </c>
      <c r="K2560" s="1">
        <v>0</v>
      </c>
      <c r="L2560" s="1"/>
      <c r="M2560" s="1">
        <f t="shared" si="117"/>
        <v>10841.6</v>
      </c>
      <c r="N2560" s="1">
        <f t="shared" si="118"/>
        <v>10841.6</v>
      </c>
      <c r="O2560" s="1">
        <f t="shared" si="119"/>
        <v>0</v>
      </c>
    </row>
    <row r="2561" spans="1:15" x14ac:dyDescent="0.25">
      <c r="A2561" s="1" t="str">
        <v>BioLegend</v>
      </c>
      <c r="B2561" s="1">
        <v>2895.2</v>
      </c>
      <c r="C2561" s="1" t="str">
        <v>EED118806</v>
      </c>
      <c r="D2561" s="2">
        <v>45905</v>
      </c>
      <c r="E2561" s="2">
        <v>45910</v>
      </c>
      <c r="F2561" s="1">
        <v>103005</v>
      </c>
      <c r="G2561" s="1">
        <v>1</v>
      </c>
      <c r="H2561" s="1">
        <v>1</v>
      </c>
      <c r="I2561" s="1">
        <v>0</v>
      </c>
      <c r="J2561" s="1" t="str">
        <v>Faridabad</v>
      </c>
      <c r="K2561" s="1">
        <v>0</v>
      </c>
      <c r="L2561" s="1"/>
      <c r="M2561" s="1">
        <f t="shared" si="117"/>
        <v>2895.2</v>
      </c>
      <c r="N2561" s="1">
        <f t="shared" si="118"/>
        <v>2895.2</v>
      </c>
      <c r="O2561" s="1">
        <f t="shared" si="119"/>
        <v>0</v>
      </c>
    </row>
    <row r="2562" spans="1:15" x14ac:dyDescent="0.25">
      <c r="A2562" s="1" t="str">
        <v>BioLegend</v>
      </c>
      <c r="B2562" s="1">
        <v>15276.8</v>
      </c>
      <c r="C2562" s="1" t="str">
        <v>EED118806</v>
      </c>
      <c r="D2562" s="2">
        <v>45905</v>
      </c>
      <c r="E2562" s="2">
        <v>45910</v>
      </c>
      <c r="F2562" s="1">
        <v>103028</v>
      </c>
      <c r="G2562" s="1">
        <v>1</v>
      </c>
      <c r="H2562" s="1">
        <v>1</v>
      </c>
      <c r="I2562" s="1">
        <v>0</v>
      </c>
      <c r="J2562" s="1" t="str">
        <v>Pune</v>
      </c>
      <c r="K2562" s="1">
        <v>0</v>
      </c>
      <c r="L2562" s="1"/>
      <c r="M2562" s="1">
        <f t="shared" si="117"/>
        <v>15276.8</v>
      </c>
      <c r="N2562" s="1">
        <f t="shared" si="118"/>
        <v>15276.8</v>
      </c>
      <c r="O2562" s="1">
        <f t="shared" si="119"/>
        <v>0</v>
      </c>
    </row>
    <row r="2563" spans="1:15" x14ac:dyDescent="0.25">
      <c r="A2563" s="1" t="str">
        <v>BioLegend</v>
      </c>
      <c r="B2563" s="1">
        <v>6899.2000000000007</v>
      </c>
      <c r="C2563" s="1" t="str">
        <v>EED118806</v>
      </c>
      <c r="D2563" s="2">
        <v>45905</v>
      </c>
      <c r="E2563" s="2">
        <v>45910</v>
      </c>
      <c r="F2563" s="1">
        <v>103031</v>
      </c>
      <c r="G2563" s="1">
        <v>1</v>
      </c>
      <c r="H2563" s="1">
        <v>1</v>
      </c>
      <c r="I2563" s="1">
        <v>0</v>
      </c>
      <c r="J2563" s="1" t="str">
        <v>Bhuvneshwar</v>
      </c>
      <c r="K2563" s="1">
        <v>0</v>
      </c>
      <c r="L2563" s="1"/>
      <c r="M2563" s="1">
        <f t="shared" ref="M2563:M2626" si="120">G2563*B2563</f>
        <v>6899.2000000000007</v>
      </c>
      <c r="N2563" s="1">
        <f t="shared" ref="N2563:N2626" si="121">H2563*B2563</f>
        <v>6899.2000000000007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5790.4</v>
      </c>
      <c r="C2564" s="1" t="str">
        <v>EED118806</v>
      </c>
      <c r="D2564" s="2">
        <v>45905</v>
      </c>
      <c r="E2564" s="2">
        <v>45910</v>
      </c>
      <c r="F2564" s="1">
        <v>103112</v>
      </c>
      <c r="G2564" s="1">
        <v>2</v>
      </c>
      <c r="H2564" s="1">
        <v>2</v>
      </c>
      <c r="I2564" s="1">
        <v>0</v>
      </c>
      <c r="J2564" s="1" t="str">
        <v>BANGALORE</v>
      </c>
      <c r="K2564" s="1">
        <v>0</v>
      </c>
      <c r="L2564" s="1"/>
      <c r="M2564" s="1">
        <f t="shared" si="120"/>
        <v>11580.8</v>
      </c>
      <c r="N2564" s="1">
        <f t="shared" si="121"/>
        <v>11580.8</v>
      </c>
      <c r="O2564" s="1">
        <f t="shared" si="122"/>
        <v>0</v>
      </c>
    </row>
    <row r="2565" spans="1:15" x14ac:dyDescent="0.25">
      <c r="A2565" s="1" t="str">
        <v>BioLegend</v>
      </c>
      <c r="B2565" s="1">
        <v>12073.599999999999</v>
      </c>
      <c r="C2565" s="1" t="str">
        <v>EED118806</v>
      </c>
      <c r="D2565" s="2">
        <v>45905</v>
      </c>
      <c r="E2565" s="2">
        <v>45910</v>
      </c>
      <c r="F2565" s="1">
        <v>103116</v>
      </c>
      <c r="G2565" s="1">
        <v>1</v>
      </c>
      <c r="H2565" s="1">
        <v>1</v>
      </c>
      <c r="I2565" s="1">
        <v>0</v>
      </c>
      <c r="J2565" s="1" t="str">
        <v>Bhuvneshwar</v>
      </c>
      <c r="K2565" s="1">
        <v>0</v>
      </c>
      <c r="L2565" s="1"/>
      <c r="M2565" s="1">
        <f t="shared" si="120"/>
        <v>12073.599999999999</v>
      </c>
      <c r="N2565" s="1">
        <f t="shared" si="121"/>
        <v>12073.599999999999</v>
      </c>
      <c r="O2565" s="1">
        <f t="shared" si="122"/>
        <v>0</v>
      </c>
    </row>
    <row r="2566" spans="1:15" x14ac:dyDescent="0.25">
      <c r="A2566" s="1" t="str">
        <v>BioLegend</v>
      </c>
      <c r="B2566" s="1">
        <v>14291.2</v>
      </c>
      <c r="C2566" s="1" t="str">
        <v>EED118806</v>
      </c>
      <c r="D2566" s="2">
        <v>45905</v>
      </c>
      <c r="E2566" s="2">
        <v>45910</v>
      </c>
      <c r="F2566" s="1">
        <v>103226</v>
      </c>
      <c r="G2566" s="1">
        <v>1</v>
      </c>
      <c r="H2566" s="1">
        <v>1</v>
      </c>
      <c r="I2566" s="1">
        <v>0</v>
      </c>
      <c r="J2566" s="1" t="str">
        <v>Pune</v>
      </c>
      <c r="K2566" s="1">
        <v>0</v>
      </c>
      <c r="L2566" s="1"/>
      <c r="M2566" s="1">
        <f t="shared" si="120"/>
        <v>14291.2</v>
      </c>
      <c r="N2566" s="1">
        <f t="shared" si="121"/>
        <v>14291.2</v>
      </c>
      <c r="O2566" s="1">
        <f t="shared" si="122"/>
        <v>0</v>
      </c>
    </row>
    <row r="2567" spans="1:15" x14ac:dyDescent="0.25">
      <c r="A2567" s="1" t="str">
        <v>BioLegend</v>
      </c>
      <c r="B2567" s="1">
        <v>17292</v>
      </c>
      <c r="C2567" s="1" t="str">
        <v>EED118806</v>
      </c>
      <c r="D2567" s="2">
        <v>45905</v>
      </c>
      <c r="E2567" s="2">
        <v>45910</v>
      </c>
      <c r="F2567" s="1">
        <v>104543</v>
      </c>
      <c r="G2567" s="1">
        <v>1</v>
      </c>
      <c r="H2567" s="1">
        <v>1</v>
      </c>
      <c r="I2567" s="1">
        <v>0</v>
      </c>
      <c r="J2567" s="1" t="str">
        <v>Pune</v>
      </c>
      <c r="K2567" s="1">
        <v>0</v>
      </c>
      <c r="L2567" s="1"/>
      <c r="M2567" s="1">
        <f t="shared" si="120"/>
        <v>17292</v>
      </c>
      <c r="N2567" s="1">
        <f t="shared" si="121"/>
        <v>17292</v>
      </c>
      <c r="O2567" s="1">
        <f t="shared" si="122"/>
        <v>0</v>
      </c>
    </row>
    <row r="2568" spans="1:15" x14ac:dyDescent="0.25">
      <c r="A2568" s="1" t="str">
        <v>BioLegend</v>
      </c>
      <c r="B2568" s="1">
        <v>5790.4</v>
      </c>
      <c r="C2568" s="1" t="str">
        <v>EED118806</v>
      </c>
      <c r="D2568" s="2">
        <v>45905</v>
      </c>
      <c r="E2568" s="2">
        <v>45910</v>
      </c>
      <c r="F2568" s="1">
        <v>105015</v>
      </c>
      <c r="G2568" s="1">
        <v>1</v>
      </c>
      <c r="H2568" s="1">
        <v>1</v>
      </c>
      <c r="I2568" s="1">
        <v>0</v>
      </c>
      <c r="J2568" s="1" t="str">
        <v>Bhuvneshwar</v>
      </c>
      <c r="K2568" s="1">
        <v>0</v>
      </c>
      <c r="L2568" s="1"/>
      <c r="M2568" s="1">
        <f t="shared" si="120"/>
        <v>5790.4</v>
      </c>
      <c r="N2568" s="1">
        <f t="shared" si="121"/>
        <v>5790.4</v>
      </c>
      <c r="O2568" s="1">
        <f t="shared" si="122"/>
        <v>0</v>
      </c>
    </row>
    <row r="2569" spans="1:15" x14ac:dyDescent="0.25">
      <c r="A2569" s="1" t="str">
        <v>BioLegend</v>
      </c>
      <c r="B2569" s="1">
        <v>2710.4</v>
      </c>
      <c r="C2569" s="1" t="str">
        <v>EED118806</v>
      </c>
      <c r="D2569" s="2">
        <v>45905</v>
      </c>
      <c r="E2569" s="2">
        <v>45910</v>
      </c>
      <c r="F2569" s="1">
        <v>115507</v>
      </c>
      <c r="G2569" s="1">
        <v>1</v>
      </c>
      <c r="H2569" s="1">
        <v>1</v>
      </c>
      <c r="I2569" s="1">
        <v>0</v>
      </c>
      <c r="J2569" s="1" t="str">
        <v>Bhuvneshwar</v>
      </c>
      <c r="K2569" s="1">
        <v>0</v>
      </c>
      <c r="L2569" s="1"/>
      <c r="M2569" s="1">
        <f t="shared" si="120"/>
        <v>2710.4</v>
      </c>
      <c r="N2569" s="1">
        <f t="shared" si="121"/>
        <v>2710.4</v>
      </c>
      <c r="O2569" s="1">
        <f t="shared" si="122"/>
        <v>0</v>
      </c>
    </row>
    <row r="2570" spans="1:15" x14ac:dyDescent="0.25">
      <c r="A2570" s="1" t="str">
        <v>BioLegend</v>
      </c>
      <c r="B2570" s="1">
        <v>18233.599999999999</v>
      </c>
      <c r="C2570" s="1" t="str">
        <v>EED118806</v>
      </c>
      <c r="D2570" s="2">
        <v>45905</v>
      </c>
      <c r="E2570" s="2">
        <v>45910</v>
      </c>
      <c r="F2570" s="1">
        <v>119808</v>
      </c>
      <c r="G2570" s="1">
        <v>1</v>
      </c>
      <c r="H2570" s="1">
        <v>1</v>
      </c>
      <c r="I2570" s="1">
        <v>0</v>
      </c>
      <c r="J2570" s="1" t="str">
        <v>Pune</v>
      </c>
      <c r="K2570" s="1">
        <v>0</v>
      </c>
      <c r="L2570" s="1"/>
      <c r="M2570" s="1">
        <f t="shared" si="120"/>
        <v>18233.599999999999</v>
      </c>
      <c r="N2570" s="1">
        <f t="shared" si="121"/>
        <v>18233.599999999999</v>
      </c>
      <c r="O2570" s="1">
        <f t="shared" si="122"/>
        <v>0</v>
      </c>
    </row>
    <row r="2571" spans="1:15" x14ac:dyDescent="0.25">
      <c r="A2571" s="1" t="str">
        <v>BioLegend</v>
      </c>
      <c r="B2571" s="1">
        <v>16324</v>
      </c>
      <c r="C2571" s="1" t="str">
        <v>EED118806</v>
      </c>
      <c r="D2571" s="2">
        <v>45905</v>
      </c>
      <c r="E2571" s="2">
        <v>45910</v>
      </c>
      <c r="F2571" s="1">
        <v>121908</v>
      </c>
      <c r="G2571" s="1">
        <v>1</v>
      </c>
      <c r="H2571" s="1">
        <v>1</v>
      </c>
      <c r="I2571" s="1">
        <v>0</v>
      </c>
      <c r="J2571" s="1" t="str">
        <v>Pune</v>
      </c>
      <c r="K2571" s="1">
        <v>0</v>
      </c>
      <c r="L2571" s="1"/>
      <c r="M2571" s="1">
        <f t="shared" si="120"/>
        <v>16324</v>
      </c>
      <c r="N2571" s="1">
        <f t="shared" si="121"/>
        <v>16324</v>
      </c>
      <c r="O2571" s="1">
        <f t="shared" si="122"/>
        <v>0</v>
      </c>
    </row>
    <row r="2572" spans="1:15" x14ac:dyDescent="0.25">
      <c r="A2572" s="1" t="str">
        <v>BioLegend</v>
      </c>
      <c r="B2572" s="1">
        <v>18150</v>
      </c>
      <c r="C2572" s="1" t="str">
        <v>EED118806</v>
      </c>
      <c r="D2572" s="2">
        <v>45905</v>
      </c>
      <c r="E2572" s="2">
        <v>45910</v>
      </c>
      <c r="F2572" s="1">
        <v>123141</v>
      </c>
      <c r="G2572" s="1">
        <v>1</v>
      </c>
      <c r="H2572" s="1">
        <v>1</v>
      </c>
      <c r="I2572" s="1">
        <v>0</v>
      </c>
      <c r="J2572" s="1" t="str">
        <v>Hyderabad</v>
      </c>
      <c r="K2572" s="1">
        <v>0</v>
      </c>
      <c r="L2572" s="1"/>
      <c r="M2572" s="1">
        <f t="shared" si="120"/>
        <v>18150</v>
      </c>
      <c r="N2572" s="1">
        <f t="shared" si="121"/>
        <v>18150</v>
      </c>
      <c r="O2572" s="1">
        <f t="shared" si="122"/>
        <v>0</v>
      </c>
    </row>
    <row r="2573" spans="1:15" x14ac:dyDescent="0.25">
      <c r="A2573" s="1" t="str">
        <v>BioLegend</v>
      </c>
      <c r="B2573" s="1">
        <v>8254.4</v>
      </c>
      <c r="C2573" s="1" t="str">
        <v>EED118806</v>
      </c>
      <c r="D2573" s="2">
        <v>45905</v>
      </c>
      <c r="E2573" s="2">
        <v>45910</v>
      </c>
      <c r="F2573" s="1">
        <v>127607</v>
      </c>
      <c r="G2573" s="1">
        <v>1</v>
      </c>
      <c r="H2573" s="1">
        <v>1</v>
      </c>
      <c r="I2573" s="1">
        <v>0</v>
      </c>
      <c r="J2573" s="1" t="str">
        <v>Delhi</v>
      </c>
      <c r="K2573" s="1">
        <v>0</v>
      </c>
      <c r="L2573" s="1"/>
      <c r="M2573" s="1">
        <f t="shared" si="120"/>
        <v>8254.4</v>
      </c>
      <c r="N2573" s="1">
        <f t="shared" si="121"/>
        <v>8254.4</v>
      </c>
      <c r="O2573" s="1">
        <f t="shared" si="122"/>
        <v>0</v>
      </c>
    </row>
    <row r="2574" spans="1:15" x14ac:dyDescent="0.25">
      <c r="A2574" s="1" t="str">
        <v>BioLegend</v>
      </c>
      <c r="B2574" s="1">
        <v>8254.4</v>
      </c>
      <c r="C2574" s="1" t="str">
        <v>EED118806</v>
      </c>
      <c r="D2574" s="2">
        <v>45905</v>
      </c>
      <c r="E2574" s="2">
        <v>45910</v>
      </c>
      <c r="F2574" s="1">
        <v>128007</v>
      </c>
      <c r="G2574" s="1">
        <v>1</v>
      </c>
      <c r="H2574" s="1">
        <v>1</v>
      </c>
      <c r="I2574" s="1">
        <v>0</v>
      </c>
      <c r="J2574" s="1" t="str">
        <v>Bhuvneshwar</v>
      </c>
      <c r="K2574" s="1">
        <v>0</v>
      </c>
      <c r="L2574" s="1"/>
      <c r="M2574" s="1">
        <f t="shared" si="120"/>
        <v>8254.4</v>
      </c>
      <c r="N2574" s="1">
        <f t="shared" si="121"/>
        <v>8254.4</v>
      </c>
      <c r="O2574" s="1">
        <f t="shared" si="122"/>
        <v>0</v>
      </c>
    </row>
    <row r="2575" spans="1:15" x14ac:dyDescent="0.25">
      <c r="A2575" s="1" t="str">
        <v>BioLegend</v>
      </c>
      <c r="B2575" s="1">
        <v>15769.599999999999</v>
      </c>
      <c r="C2575" s="1" t="str">
        <v>EED118806</v>
      </c>
      <c r="D2575" s="2">
        <v>45905</v>
      </c>
      <c r="E2575" s="2">
        <v>45910</v>
      </c>
      <c r="F2575" s="1">
        <v>136402</v>
      </c>
      <c r="G2575" s="1">
        <v>1</v>
      </c>
      <c r="H2575" s="1">
        <v>1</v>
      </c>
      <c r="I2575" s="1">
        <v>0</v>
      </c>
      <c r="J2575" s="1" t="str">
        <v>Pune</v>
      </c>
      <c r="K2575" s="1">
        <v>0</v>
      </c>
      <c r="L2575" s="1"/>
      <c r="M2575" s="1">
        <f t="shared" si="120"/>
        <v>15769.599999999999</v>
      </c>
      <c r="N2575" s="1">
        <f t="shared" si="121"/>
        <v>15769.599999999999</v>
      </c>
      <c r="O2575" s="1">
        <f t="shared" si="122"/>
        <v>0</v>
      </c>
    </row>
    <row r="2576" spans="1:15" x14ac:dyDescent="0.25">
      <c r="A2576" s="1" t="str">
        <v>BioLegend</v>
      </c>
      <c r="B2576" s="1">
        <v>18418.400000000001</v>
      </c>
      <c r="C2576" s="1" t="str">
        <v>EED118806</v>
      </c>
      <c r="D2576" s="2">
        <v>45905</v>
      </c>
      <c r="E2576" s="2">
        <v>45910</v>
      </c>
      <c r="F2576" s="1">
        <v>138214</v>
      </c>
      <c r="G2576" s="1">
        <v>1</v>
      </c>
      <c r="H2576" s="1">
        <v>1</v>
      </c>
      <c r="I2576" s="1">
        <v>0</v>
      </c>
      <c r="J2576" s="1" t="str">
        <v>BANGALORE</v>
      </c>
      <c r="K2576" s="1">
        <v>0</v>
      </c>
      <c r="L2576" s="1"/>
      <c r="M2576" s="1">
        <f t="shared" si="120"/>
        <v>18418.400000000001</v>
      </c>
      <c r="N2576" s="1">
        <f t="shared" si="121"/>
        <v>18418.400000000001</v>
      </c>
      <c r="O2576" s="1">
        <f t="shared" si="122"/>
        <v>0</v>
      </c>
    </row>
    <row r="2577" spans="1:15" x14ac:dyDescent="0.25">
      <c r="A2577" s="1" t="str">
        <v>BioLegend</v>
      </c>
      <c r="B2577" s="1">
        <v>15892.8</v>
      </c>
      <c r="C2577" s="1" t="str">
        <v>EED118806</v>
      </c>
      <c r="D2577" s="2">
        <v>45905</v>
      </c>
      <c r="E2577" s="2">
        <v>45910</v>
      </c>
      <c r="F2577" s="1">
        <v>140902</v>
      </c>
      <c r="G2577" s="1">
        <v>1</v>
      </c>
      <c r="H2577" s="1">
        <v>1</v>
      </c>
      <c r="I2577" s="1">
        <v>0</v>
      </c>
      <c r="J2577" s="1" t="str">
        <v>Pune</v>
      </c>
      <c r="K2577" s="1">
        <v>0</v>
      </c>
      <c r="L2577" s="1"/>
      <c r="M2577" s="1">
        <f t="shared" si="120"/>
        <v>15892.8</v>
      </c>
      <c r="N2577" s="1">
        <f t="shared" si="121"/>
        <v>15892.8</v>
      </c>
      <c r="O2577" s="1">
        <f t="shared" si="122"/>
        <v>0</v>
      </c>
    </row>
    <row r="2578" spans="1:15" x14ac:dyDescent="0.25">
      <c r="A2578" s="1" t="str">
        <v>BioLegend</v>
      </c>
      <c r="B2578" s="1">
        <v>8377.6</v>
      </c>
      <c r="C2578" s="1" t="str">
        <v>EED118806</v>
      </c>
      <c r="D2578" s="2">
        <v>45905</v>
      </c>
      <c r="E2578" s="2">
        <v>45910</v>
      </c>
      <c r="F2578" s="1">
        <v>141703</v>
      </c>
      <c r="G2578" s="1">
        <v>1</v>
      </c>
      <c r="H2578" s="1">
        <v>1</v>
      </c>
      <c r="I2578" s="1">
        <v>0</v>
      </c>
      <c r="J2578" s="1" t="str">
        <v>Bhuvneshwar</v>
      </c>
      <c r="K2578" s="1">
        <v>0</v>
      </c>
      <c r="L2578" s="1"/>
      <c r="M2578" s="1">
        <f t="shared" si="120"/>
        <v>8377.6</v>
      </c>
      <c r="N2578" s="1">
        <f t="shared" si="121"/>
        <v>8377.6</v>
      </c>
      <c r="O2578" s="1">
        <f t="shared" si="122"/>
        <v>0</v>
      </c>
    </row>
    <row r="2579" spans="1:15" x14ac:dyDescent="0.25">
      <c r="A2579" s="1" t="str">
        <v>BioLegend</v>
      </c>
      <c r="B2579" s="1">
        <v>8377.6</v>
      </c>
      <c r="C2579" s="1" t="str">
        <v>EED118806</v>
      </c>
      <c r="D2579" s="2">
        <v>45905</v>
      </c>
      <c r="E2579" s="2">
        <v>45910</v>
      </c>
      <c r="F2579" s="1">
        <v>155512</v>
      </c>
      <c r="G2579" s="1">
        <v>1</v>
      </c>
      <c r="H2579" s="1">
        <v>1</v>
      </c>
      <c r="I2579" s="1">
        <v>0</v>
      </c>
      <c r="J2579" s="1" t="str">
        <v>Delhi</v>
      </c>
      <c r="K2579" s="1">
        <v>0</v>
      </c>
      <c r="L2579" s="1"/>
      <c r="M2579" s="1">
        <f t="shared" si="120"/>
        <v>8377.6</v>
      </c>
      <c r="N2579" s="1">
        <f t="shared" si="121"/>
        <v>8377.6</v>
      </c>
      <c r="O2579" s="1">
        <f t="shared" si="122"/>
        <v>0</v>
      </c>
    </row>
    <row r="2580" spans="1:15" x14ac:dyDescent="0.25">
      <c r="A2580" s="1" t="str">
        <v>BioLegend</v>
      </c>
      <c r="B2580" s="1">
        <v>7207.2000000000007</v>
      </c>
      <c r="C2580" s="1" t="str">
        <v>EED118806</v>
      </c>
      <c r="D2580" s="2">
        <v>45905</v>
      </c>
      <c r="E2580" s="2">
        <v>45910</v>
      </c>
      <c r="F2580" s="1">
        <v>155608</v>
      </c>
      <c r="G2580" s="1">
        <v>1</v>
      </c>
      <c r="H2580" s="1">
        <v>1</v>
      </c>
      <c r="I2580" s="1">
        <v>0</v>
      </c>
      <c r="J2580" s="1" t="str">
        <v>Bhuvneshwar</v>
      </c>
      <c r="K2580" s="1">
        <v>0</v>
      </c>
      <c r="L2580" s="1"/>
      <c r="M2580" s="1">
        <f t="shared" si="120"/>
        <v>7207.2000000000007</v>
      </c>
      <c r="N2580" s="1">
        <f t="shared" si="121"/>
        <v>7207.2000000000007</v>
      </c>
      <c r="O2580" s="1">
        <f t="shared" si="122"/>
        <v>0</v>
      </c>
    </row>
    <row r="2581" spans="1:15" x14ac:dyDescent="0.25">
      <c r="A2581" s="1" t="str">
        <v>BioLegend</v>
      </c>
      <c r="B2581" s="1">
        <v>8254.4</v>
      </c>
      <c r="C2581" s="1" t="str">
        <v>EED118806</v>
      </c>
      <c r="D2581" s="2">
        <v>45905</v>
      </c>
      <c r="E2581" s="2">
        <v>45910</v>
      </c>
      <c r="F2581" s="1">
        <v>155903</v>
      </c>
      <c r="G2581" s="1">
        <v>1</v>
      </c>
      <c r="H2581" s="1">
        <v>1</v>
      </c>
      <c r="I2581" s="1">
        <v>0</v>
      </c>
      <c r="J2581" s="1" t="str">
        <v>Faridabad</v>
      </c>
      <c r="K2581" s="1">
        <v>0</v>
      </c>
      <c r="L2581" s="1"/>
      <c r="M2581" s="1">
        <f t="shared" si="120"/>
        <v>8254.4</v>
      </c>
      <c r="N2581" s="1">
        <f t="shared" si="121"/>
        <v>8254.4</v>
      </c>
      <c r="O2581" s="1">
        <f t="shared" si="122"/>
        <v>0</v>
      </c>
    </row>
    <row r="2582" spans="1:15" x14ac:dyDescent="0.25">
      <c r="A2582" s="1" t="str">
        <v>BioLegend</v>
      </c>
      <c r="B2582" s="1">
        <v>17001.599999999999</v>
      </c>
      <c r="C2582" s="1" t="str">
        <v>EED118806</v>
      </c>
      <c r="D2582" s="2">
        <v>45905</v>
      </c>
      <c r="E2582" s="2">
        <v>45910</v>
      </c>
      <c r="F2582" s="1">
        <v>156604</v>
      </c>
      <c r="G2582" s="1">
        <v>2</v>
      </c>
      <c r="H2582" s="1">
        <v>2</v>
      </c>
      <c r="I2582" s="1">
        <v>0</v>
      </c>
      <c r="J2582" s="1" t="str">
        <v>Hyderabad</v>
      </c>
      <c r="K2582" s="1">
        <v>0</v>
      </c>
      <c r="L2582" s="1"/>
      <c r="M2582" s="1">
        <f t="shared" si="120"/>
        <v>34003.199999999997</v>
      </c>
      <c r="N2582" s="1">
        <f t="shared" si="121"/>
        <v>34003.199999999997</v>
      </c>
      <c r="O2582" s="1">
        <f t="shared" si="122"/>
        <v>0</v>
      </c>
    </row>
    <row r="2583" spans="1:15" x14ac:dyDescent="0.25">
      <c r="A2583" s="1" t="str">
        <v>BioLegend</v>
      </c>
      <c r="B2583" s="1">
        <v>4188.8</v>
      </c>
      <c r="C2583" s="1" t="str">
        <v>EED118806</v>
      </c>
      <c r="D2583" s="2">
        <v>45905</v>
      </c>
      <c r="E2583" s="2">
        <v>45910</v>
      </c>
      <c r="F2583" s="1">
        <v>161203</v>
      </c>
      <c r="G2583" s="1">
        <v>1</v>
      </c>
      <c r="H2583" s="1">
        <v>1</v>
      </c>
      <c r="I2583" s="1">
        <v>0</v>
      </c>
      <c r="J2583" s="1" t="str">
        <v>Faridabad</v>
      </c>
      <c r="K2583" s="1">
        <v>0</v>
      </c>
      <c r="L2583" s="1"/>
      <c r="M2583" s="1">
        <f t="shared" si="120"/>
        <v>4188.8</v>
      </c>
      <c r="N2583" s="1">
        <f t="shared" si="121"/>
        <v>4188.8</v>
      </c>
      <c r="O2583" s="1">
        <f t="shared" si="122"/>
        <v>0</v>
      </c>
    </row>
    <row r="2584" spans="1:15" x14ac:dyDescent="0.25">
      <c r="A2584" s="1" t="str">
        <v>BioLegend</v>
      </c>
      <c r="B2584" s="1">
        <v>2710.4</v>
      </c>
      <c r="C2584" s="1" t="str">
        <v>EED118806</v>
      </c>
      <c r="D2584" s="2">
        <v>45905</v>
      </c>
      <c r="E2584" s="2">
        <v>45910</v>
      </c>
      <c r="F2584" s="1">
        <v>163503</v>
      </c>
      <c r="G2584" s="1">
        <v>1</v>
      </c>
      <c r="H2584" s="1">
        <v>1</v>
      </c>
      <c r="I2584" s="1">
        <v>0</v>
      </c>
      <c r="J2584" s="1" t="str">
        <v>Faridabad</v>
      </c>
      <c r="K2584" s="1">
        <v>0</v>
      </c>
      <c r="L2584" s="1"/>
      <c r="M2584" s="1">
        <f t="shared" si="120"/>
        <v>2710.4</v>
      </c>
      <c r="N2584" s="1">
        <f t="shared" si="121"/>
        <v>2710.4</v>
      </c>
      <c r="O2584" s="1">
        <f t="shared" si="122"/>
        <v>0</v>
      </c>
    </row>
    <row r="2585" spans="1:15" x14ac:dyDescent="0.25">
      <c r="A2585" s="1" t="str">
        <v>BioLegend</v>
      </c>
      <c r="B2585" s="1">
        <v>4435.2</v>
      </c>
      <c r="C2585" s="1" t="str">
        <v>EED118806</v>
      </c>
      <c r="D2585" s="2">
        <v>45905</v>
      </c>
      <c r="E2585" s="2">
        <v>45910</v>
      </c>
      <c r="F2585" s="1">
        <v>300412</v>
      </c>
      <c r="G2585" s="1">
        <v>1</v>
      </c>
      <c r="H2585" s="1">
        <v>1</v>
      </c>
      <c r="I2585" s="1">
        <v>0</v>
      </c>
      <c r="J2585" s="1" t="str">
        <v>Delhi</v>
      </c>
      <c r="K2585" s="1">
        <v>0</v>
      </c>
      <c r="L2585" s="1"/>
      <c r="M2585" s="1">
        <f t="shared" si="120"/>
        <v>4435.2</v>
      </c>
      <c r="N2585" s="1">
        <f t="shared" si="121"/>
        <v>4435.2</v>
      </c>
      <c r="O2585" s="1">
        <f t="shared" si="122"/>
        <v>0</v>
      </c>
    </row>
    <row r="2586" spans="1:15" x14ac:dyDescent="0.25">
      <c r="A2586" s="1" t="str">
        <v>BioLegend</v>
      </c>
      <c r="B2586" s="1">
        <v>20636</v>
      </c>
      <c r="C2586" s="1" t="str">
        <v>EED118806</v>
      </c>
      <c r="D2586" s="2">
        <v>45905</v>
      </c>
      <c r="E2586" s="2">
        <v>45910</v>
      </c>
      <c r="F2586" s="1">
        <v>300428</v>
      </c>
      <c r="G2586" s="1">
        <v>1</v>
      </c>
      <c r="H2586" s="1">
        <v>1</v>
      </c>
      <c r="I2586" s="1">
        <v>0</v>
      </c>
      <c r="J2586" s="1" t="str">
        <v>Bhuvneshwar</v>
      </c>
      <c r="K2586" s="1">
        <v>0</v>
      </c>
      <c r="L2586" s="1"/>
      <c r="M2586" s="1">
        <f t="shared" si="120"/>
        <v>20636</v>
      </c>
      <c r="N2586" s="1">
        <f t="shared" si="121"/>
        <v>20636</v>
      </c>
      <c r="O2586" s="1">
        <f t="shared" si="122"/>
        <v>0</v>
      </c>
    </row>
    <row r="2587" spans="1:15" x14ac:dyDescent="0.25">
      <c r="A2587" s="1" t="str">
        <v>BioLegend</v>
      </c>
      <c r="B2587" s="1">
        <v>4065.6000000000004</v>
      </c>
      <c r="C2587" s="1" t="str">
        <v>EED118806</v>
      </c>
      <c r="D2587" s="2">
        <v>45905</v>
      </c>
      <c r="E2587" s="2">
        <v>45910</v>
      </c>
      <c r="F2587" s="1">
        <v>300508</v>
      </c>
      <c r="G2587" s="1">
        <v>1</v>
      </c>
      <c r="H2587" s="1">
        <v>1</v>
      </c>
      <c r="I2587" s="1">
        <v>0</v>
      </c>
      <c r="J2587" s="1" t="str">
        <v>Delhi</v>
      </c>
      <c r="K2587" s="1">
        <v>0</v>
      </c>
      <c r="L2587" s="1"/>
      <c r="M2587" s="1">
        <f t="shared" si="120"/>
        <v>4065.6000000000004</v>
      </c>
      <c r="N2587" s="1">
        <f t="shared" si="121"/>
        <v>4065.6000000000004</v>
      </c>
      <c r="O2587" s="1">
        <f t="shared" si="122"/>
        <v>0</v>
      </c>
    </row>
    <row r="2588" spans="1:15" x14ac:dyDescent="0.25">
      <c r="A2588" s="1" t="str">
        <v>BioLegend</v>
      </c>
      <c r="B2588" s="1">
        <v>3080</v>
      </c>
      <c r="C2588" s="1" t="str">
        <v>EED118806</v>
      </c>
      <c r="D2588" s="2">
        <v>45905</v>
      </c>
      <c r="E2588" s="2">
        <v>45910</v>
      </c>
      <c r="F2588" s="1">
        <v>301006</v>
      </c>
      <c r="G2588" s="1">
        <v>1</v>
      </c>
      <c r="H2588" s="1">
        <v>1</v>
      </c>
      <c r="I2588" s="1">
        <v>0</v>
      </c>
      <c r="J2588" s="1" t="str">
        <v>Delhi</v>
      </c>
      <c r="K2588" s="1">
        <v>0</v>
      </c>
      <c r="L2588" s="1"/>
      <c r="M2588" s="1">
        <f t="shared" si="120"/>
        <v>3080</v>
      </c>
      <c r="N2588" s="1">
        <f t="shared" si="121"/>
        <v>3080</v>
      </c>
      <c r="O2588" s="1">
        <f t="shared" si="122"/>
        <v>0</v>
      </c>
    </row>
    <row r="2589" spans="1:15" x14ac:dyDescent="0.25">
      <c r="A2589" s="1" t="str">
        <v>BioLegend</v>
      </c>
      <c r="B2589" s="1">
        <v>27984</v>
      </c>
      <c r="C2589" s="1" t="str">
        <v>EED118806</v>
      </c>
      <c r="D2589" s="2">
        <v>45905</v>
      </c>
      <c r="E2589" s="2">
        <v>45910</v>
      </c>
      <c r="F2589" s="1">
        <v>302262</v>
      </c>
      <c r="G2589" s="1">
        <v>1</v>
      </c>
      <c r="H2589" s="1">
        <v>1</v>
      </c>
      <c r="I2589" s="1">
        <v>0</v>
      </c>
      <c r="J2589" s="1" t="str">
        <v>Bhuvneshwar</v>
      </c>
      <c r="K2589" s="1">
        <v>0</v>
      </c>
      <c r="L2589" s="1"/>
      <c r="M2589" s="1">
        <f t="shared" si="120"/>
        <v>27984</v>
      </c>
      <c r="N2589" s="1">
        <f t="shared" si="121"/>
        <v>27984</v>
      </c>
      <c r="O2589" s="1">
        <f t="shared" si="122"/>
        <v>0</v>
      </c>
    </row>
    <row r="2590" spans="1:15" x14ac:dyDescent="0.25">
      <c r="A2590" s="1" t="str">
        <v>BioLegend</v>
      </c>
      <c r="B2590" s="1">
        <v>23531.199999999997</v>
      </c>
      <c r="C2590" s="1" t="str">
        <v>EED118806</v>
      </c>
      <c r="D2590" s="2">
        <v>45905</v>
      </c>
      <c r="E2590" s="2">
        <v>45910</v>
      </c>
      <c r="F2590" s="1">
        <v>303550</v>
      </c>
      <c r="G2590" s="1">
        <v>1</v>
      </c>
      <c r="H2590" s="1">
        <v>1</v>
      </c>
      <c r="I2590" s="1">
        <v>0</v>
      </c>
      <c r="J2590" s="1" t="str">
        <v>Bhuvneshwar</v>
      </c>
      <c r="K2590" s="1">
        <v>0</v>
      </c>
      <c r="L2590" s="1"/>
      <c r="M2590" s="1">
        <f t="shared" si="120"/>
        <v>23531.199999999997</v>
      </c>
      <c r="N2590" s="1">
        <f t="shared" si="121"/>
        <v>23531.199999999997</v>
      </c>
      <c r="O2590" s="1">
        <f t="shared" si="122"/>
        <v>0</v>
      </c>
    </row>
    <row r="2591" spans="1:15" x14ac:dyDescent="0.25">
      <c r="A2591" s="1" t="str">
        <v>BioLegend</v>
      </c>
      <c r="B2591" s="1">
        <v>4435.2</v>
      </c>
      <c r="C2591" s="1" t="str">
        <v>EED118806</v>
      </c>
      <c r="D2591" s="2">
        <v>45905</v>
      </c>
      <c r="E2591" s="2">
        <v>45910</v>
      </c>
      <c r="F2591" s="1">
        <v>304006</v>
      </c>
      <c r="G2591" s="1">
        <v>2</v>
      </c>
      <c r="H2591" s="1">
        <v>2</v>
      </c>
      <c r="I2591" s="1">
        <v>0</v>
      </c>
      <c r="J2591" s="1" t="str">
        <v>Chandigarh</v>
      </c>
      <c r="K2591" s="1">
        <v>0</v>
      </c>
      <c r="L2591" s="1"/>
      <c r="M2591" s="1">
        <f t="shared" si="120"/>
        <v>8870.4</v>
      </c>
      <c r="N2591" s="1">
        <f t="shared" si="121"/>
        <v>8870.4</v>
      </c>
      <c r="O2591" s="1">
        <f t="shared" si="122"/>
        <v>0</v>
      </c>
    </row>
    <row r="2592" spans="1:15" x14ac:dyDescent="0.25">
      <c r="A2592" s="1" t="str">
        <v>BioLegend</v>
      </c>
      <c r="B2592" s="1">
        <v>26466</v>
      </c>
      <c r="C2592" s="1" t="str">
        <v>EED118806</v>
      </c>
      <c r="D2592" s="2">
        <v>45905</v>
      </c>
      <c r="E2592" s="2">
        <v>45910</v>
      </c>
      <c r="F2592" s="1">
        <v>304044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26466</v>
      </c>
      <c r="N2592" s="1">
        <f t="shared" si="121"/>
        <v>26466</v>
      </c>
      <c r="O2592" s="1">
        <f t="shared" si="122"/>
        <v>0</v>
      </c>
    </row>
    <row r="2593" spans="1:15" x14ac:dyDescent="0.25">
      <c r="A2593" s="1" t="str">
        <v>BioLegend</v>
      </c>
      <c r="B2593" s="1">
        <v>18048.8</v>
      </c>
      <c r="C2593" s="1" t="str">
        <v>EED118806</v>
      </c>
      <c r="D2593" s="2">
        <v>45905</v>
      </c>
      <c r="E2593" s="2">
        <v>45910</v>
      </c>
      <c r="F2593" s="1">
        <v>305210</v>
      </c>
      <c r="G2593" s="1">
        <v>1</v>
      </c>
      <c r="H2593" s="1">
        <v>1</v>
      </c>
      <c r="I2593" s="1">
        <v>0</v>
      </c>
      <c r="J2593" s="1" t="str">
        <v>Bhuvneshwar</v>
      </c>
      <c r="K2593" s="1">
        <v>0</v>
      </c>
      <c r="L2593" s="1"/>
      <c r="M2593" s="1">
        <f t="shared" si="120"/>
        <v>18048.8</v>
      </c>
      <c r="N2593" s="1">
        <f t="shared" si="121"/>
        <v>18048.8</v>
      </c>
      <c r="O2593" s="1">
        <f t="shared" si="122"/>
        <v>0</v>
      </c>
    </row>
    <row r="2594" spans="1:15" x14ac:dyDescent="0.25">
      <c r="A2594" s="1" t="str">
        <v>BioLegend</v>
      </c>
      <c r="B2594" s="1">
        <v>16324</v>
      </c>
      <c r="C2594" s="1" t="str">
        <v>EED118806</v>
      </c>
      <c r="D2594" s="2">
        <v>45905</v>
      </c>
      <c r="E2594" s="2">
        <v>45910</v>
      </c>
      <c r="F2594" s="1">
        <v>308110</v>
      </c>
      <c r="G2594" s="1">
        <v>1</v>
      </c>
      <c r="H2594" s="1">
        <v>1</v>
      </c>
      <c r="I2594" s="1">
        <v>0</v>
      </c>
      <c r="J2594" s="1" t="str">
        <v>Bhuvneshwar</v>
      </c>
      <c r="K2594" s="1">
        <v>0</v>
      </c>
      <c r="L2594" s="1"/>
      <c r="M2594" s="1">
        <f t="shared" si="120"/>
        <v>16324</v>
      </c>
      <c r="N2594" s="1">
        <f t="shared" si="121"/>
        <v>16324</v>
      </c>
      <c r="O2594" s="1">
        <f t="shared" si="122"/>
        <v>0</v>
      </c>
    </row>
    <row r="2595" spans="1:15" x14ac:dyDescent="0.25">
      <c r="A2595" s="1" t="str">
        <v>BioLegend</v>
      </c>
      <c r="B2595" s="1">
        <v>22792</v>
      </c>
      <c r="C2595" s="1" t="str">
        <v>EED118806</v>
      </c>
      <c r="D2595" s="2">
        <v>45905</v>
      </c>
      <c r="E2595" s="2">
        <v>45910</v>
      </c>
      <c r="F2595" s="1">
        <v>309816</v>
      </c>
      <c r="G2595" s="1">
        <v>1</v>
      </c>
      <c r="H2595" s="1">
        <v>1</v>
      </c>
      <c r="I2595" s="1">
        <v>0</v>
      </c>
      <c r="J2595" s="1" t="str">
        <v>Delhi</v>
      </c>
      <c r="K2595" s="1">
        <v>0</v>
      </c>
      <c r="L2595" s="1"/>
      <c r="M2595" s="1">
        <f t="shared" si="120"/>
        <v>22792</v>
      </c>
      <c r="N2595" s="1">
        <f t="shared" si="121"/>
        <v>22792</v>
      </c>
      <c r="O2595" s="1">
        <f t="shared" si="122"/>
        <v>0</v>
      </c>
    </row>
    <row r="2596" spans="1:15" x14ac:dyDescent="0.25">
      <c r="A2596" s="1" t="str">
        <v>BioLegend</v>
      </c>
      <c r="B2596" s="1">
        <v>14599.2</v>
      </c>
      <c r="C2596" s="1" t="str">
        <v>EED118806</v>
      </c>
      <c r="D2596" s="2">
        <v>45905</v>
      </c>
      <c r="E2596" s="2">
        <v>45910</v>
      </c>
      <c r="F2596" s="1">
        <v>310916</v>
      </c>
      <c r="G2596" s="1">
        <v>1</v>
      </c>
      <c r="H2596" s="1">
        <v>1</v>
      </c>
      <c r="I2596" s="1">
        <v>0</v>
      </c>
      <c r="J2596" s="1" t="str">
        <v>Bhuvneshwar</v>
      </c>
      <c r="K2596" s="1">
        <v>0</v>
      </c>
      <c r="L2596" s="1"/>
      <c r="M2596" s="1">
        <f t="shared" si="120"/>
        <v>14599.2</v>
      </c>
      <c r="N2596" s="1">
        <f t="shared" si="121"/>
        <v>14599.2</v>
      </c>
      <c r="O2596" s="1">
        <f t="shared" si="122"/>
        <v>0</v>
      </c>
    </row>
    <row r="2597" spans="1:15" x14ac:dyDescent="0.25">
      <c r="A2597" s="1" t="str">
        <v>BioLegend</v>
      </c>
      <c r="B2597" s="1">
        <v>26136</v>
      </c>
      <c r="C2597" s="1" t="str">
        <v>EED118806</v>
      </c>
      <c r="D2597" s="2">
        <v>45905</v>
      </c>
      <c r="E2597" s="2">
        <v>45910</v>
      </c>
      <c r="F2597" s="1">
        <v>310944</v>
      </c>
      <c r="G2597" s="1">
        <v>1</v>
      </c>
      <c r="H2597" s="1">
        <v>1</v>
      </c>
      <c r="I2597" s="1">
        <v>0</v>
      </c>
      <c r="J2597" s="1" t="str">
        <v>Delhi</v>
      </c>
      <c r="K2597" s="1">
        <v>0</v>
      </c>
      <c r="L2597" s="1"/>
      <c r="M2597" s="1">
        <f t="shared" si="120"/>
        <v>26136</v>
      </c>
      <c r="N2597" s="1">
        <f t="shared" si="121"/>
        <v>26136</v>
      </c>
      <c r="O2597" s="1">
        <f t="shared" si="122"/>
        <v>0</v>
      </c>
    </row>
    <row r="2598" spans="1:15" x14ac:dyDescent="0.25">
      <c r="A2598" s="1" t="str">
        <v>BioLegend</v>
      </c>
      <c r="B2598" s="1">
        <v>12443.2</v>
      </c>
      <c r="C2598" s="1" t="str">
        <v>EED118806</v>
      </c>
      <c r="D2598" s="2">
        <v>45905</v>
      </c>
      <c r="E2598" s="2">
        <v>45910</v>
      </c>
      <c r="F2598" s="1">
        <v>320007</v>
      </c>
      <c r="G2598" s="1">
        <v>1</v>
      </c>
      <c r="H2598" s="1">
        <v>1</v>
      </c>
      <c r="I2598" s="1">
        <v>0</v>
      </c>
      <c r="J2598" s="1" t="str">
        <v>Delhi</v>
      </c>
      <c r="K2598" s="1">
        <v>0</v>
      </c>
      <c r="L2598" s="1"/>
      <c r="M2598" s="1">
        <f t="shared" si="120"/>
        <v>12443.2</v>
      </c>
      <c r="N2598" s="1">
        <f t="shared" si="121"/>
        <v>12443.2</v>
      </c>
      <c r="O2598" s="1">
        <f t="shared" si="122"/>
        <v>0</v>
      </c>
    </row>
    <row r="2599" spans="1:15" x14ac:dyDescent="0.25">
      <c r="A2599" s="1" t="str">
        <v>BioLegend</v>
      </c>
      <c r="B2599" s="1">
        <v>27588</v>
      </c>
      <c r="C2599" s="1" t="str">
        <v>EED118806</v>
      </c>
      <c r="D2599" s="2">
        <v>45905</v>
      </c>
      <c r="E2599" s="2">
        <v>45910</v>
      </c>
      <c r="F2599" s="1">
        <v>323034</v>
      </c>
      <c r="G2599" s="1">
        <v>1</v>
      </c>
      <c r="H2599" s="1">
        <v>1</v>
      </c>
      <c r="I2599" s="1">
        <v>0</v>
      </c>
      <c r="J2599" s="1" t="str">
        <v>Bhuvneshwar</v>
      </c>
      <c r="K2599" s="1">
        <v>0</v>
      </c>
      <c r="L2599" s="1"/>
      <c r="M2599" s="1">
        <f t="shared" si="120"/>
        <v>27588</v>
      </c>
      <c r="N2599" s="1">
        <f t="shared" si="121"/>
        <v>27588</v>
      </c>
      <c r="O2599" s="1">
        <f t="shared" si="122"/>
        <v>0</v>
      </c>
    </row>
    <row r="2600" spans="1:15" x14ac:dyDescent="0.25">
      <c r="A2600" s="1" t="str">
        <v>BioLegend</v>
      </c>
      <c r="B2600" s="1">
        <v>14476</v>
      </c>
      <c r="C2600" s="1" t="str">
        <v>EED118806</v>
      </c>
      <c r="D2600" s="2">
        <v>45905</v>
      </c>
      <c r="E2600" s="2">
        <v>45910</v>
      </c>
      <c r="F2600" s="1">
        <v>324004</v>
      </c>
      <c r="G2600" s="1">
        <v>1</v>
      </c>
      <c r="H2600" s="1">
        <v>1</v>
      </c>
      <c r="I2600" s="1">
        <v>0</v>
      </c>
      <c r="J2600" s="1" t="str">
        <v>Telangana</v>
      </c>
      <c r="K2600" s="1">
        <v>0</v>
      </c>
      <c r="L2600" s="1"/>
      <c r="M2600" s="1">
        <f t="shared" si="120"/>
        <v>14476</v>
      </c>
      <c r="N2600" s="1">
        <f t="shared" si="121"/>
        <v>14476</v>
      </c>
      <c r="O2600" s="1">
        <f t="shared" si="122"/>
        <v>0</v>
      </c>
    </row>
    <row r="2601" spans="1:15" x14ac:dyDescent="0.25">
      <c r="A2601" s="1" t="str">
        <v>BioLegend</v>
      </c>
      <c r="B2601" s="1">
        <v>23531.199999999997</v>
      </c>
      <c r="C2601" s="1" t="str">
        <v>EED118806</v>
      </c>
      <c r="D2601" s="2">
        <v>45905</v>
      </c>
      <c r="E2601" s="2">
        <v>45910</v>
      </c>
      <c r="F2601" s="1">
        <v>329918</v>
      </c>
      <c r="G2601" s="1">
        <v>1</v>
      </c>
      <c r="H2601" s="1">
        <v>1</v>
      </c>
      <c r="I2601" s="1">
        <v>0</v>
      </c>
      <c r="J2601" s="1" t="str">
        <v>Banglore</v>
      </c>
      <c r="K2601" s="1">
        <v>0</v>
      </c>
      <c r="L2601" s="1"/>
      <c r="M2601" s="1">
        <f t="shared" si="120"/>
        <v>23531.199999999997</v>
      </c>
      <c r="N2601" s="1">
        <f t="shared" si="121"/>
        <v>23531.199999999997</v>
      </c>
      <c r="O2601" s="1">
        <f t="shared" si="122"/>
        <v>0</v>
      </c>
    </row>
    <row r="2602" spans="1:15" x14ac:dyDescent="0.25">
      <c r="A2602" s="1" t="str">
        <v>BioLegend</v>
      </c>
      <c r="B2602" s="1">
        <v>29436</v>
      </c>
      <c r="C2602" s="1" t="str">
        <v>EED118806</v>
      </c>
      <c r="D2602" s="2">
        <v>45905</v>
      </c>
      <c r="E2602" s="2">
        <v>45910</v>
      </c>
      <c r="F2602" s="1">
        <v>329930</v>
      </c>
      <c r="G2602" s="1">
        <v>1</v>
      </c>
      <c r="H2602" s="1">
        <v>1</v>
      </c>
      <c r="I2602" s="1">
        <v>0</v>
      </c>
      <c r="J2602" s="1" t="str">
        <v>Delhi</v>
      </c>
      <c r="K2602" s="1">
        <v>0</v>
      </c>
      <c r="L2602" s="1"/>
      <c r="M2602" s="1">
        <f t="shared" si="120"/>
        <v>29436</v>
      </c>
      <c r="N2602" s="1">
        <f t="shared" si="121"/>
        <v>29436</v>
      </c>
      <c r="O2602" s="1">
        <f t="shared" si="122"/>
        <v>0</v>
      </c>
    </row>
    <row r="2603" spans="1:15" x14ac:dyDescent="0.25">
      <c r="A2603" s="1" t="str">
        <v>BioLegend</v>
      </c>
      <c r="B2603" s="1">
        <v>26532</v>
      </c>
      <c r="C2603" s="1" t="str">
        <v>EED118806</v>
      </c>
      <c r="D2603" s="2">
        <v>45905</v>
      </c>
      <c r="E2603" s="2">
        <v>45910</v>
      </c>
      <c r="F2603" s="1">
        <v>329932</v>
      </c>
      <c r="G2603" s="1">
        <v>1</v>
      </c>
      <c r="H2603" s="1">
        <v>1</v>
      </c>
      <c r="I2603" s="1">
        <v>0</v>
      </c>
      <c r="J2603" s="1" t="str">
        <v>Bhuvneshwar</v>
      </c>
      <c r="K2603" s="1">
        <v>0</v>
      </c>
      <c r="L2603" s="1"/>
      <c r="M2603" s="1">
        <f t="shared" si="120"/>
        <v>26532</v>
      </c>
      <c r="N2603" s="1">
        <f t="shared" si="121"/>
        <v>26532</v>
      </c>
      <c r="O2603" s="1">
        <f t="shared" si="122"/>
        <v>0</v>
      </c>
    </row>
    <row r="2604" spans="1:15" x14ac:dyDescent="0.25">
      <c r="A2604" s="1" t="str">
        <v>BioLegend</v>
      </c>
      <c r="B2604" s="1">
        <v>22422.400000000001</v>
      </c>
      <c r="C2604" s="1" t="str">
        <v>EED118806</v>
      </c>
      <c r="D2604" s="2">
        <v>45905</v>
      </c>
      <c r="E2604" s="2">
        <v>45910</v>
      </c>
      <c r="F2604" s="1">
        <v>330116</v>
      </c>
      <c r="G2604" s="1">
        <v>1</v>
      </c>
      <c r="H2604" s="1">
        <v>1</v>
      </c>
      <c r="I2604" s="1">
        <v>0</v>
      </c>
      <c r="J2604" s="1" t="str">
        <v>Bhuvneshwar</v>
      </c>
      <c r="K2604" s="1">
        <v>0</v>
      </c>
      <c r="L2604" s="1"/>
      <c r="M2604" s="1">
        <f t="shared" si="120"/>
        <v>22422.400000000001</v>
      </c>
      <c r="N2604" s="1">
        <f t="shared" si="121"/>
        <v>22422.400000000001</v>
      </c>
      <c r="O2604" s="1">
        <f t="shared" si="122"/>
        <v>0</v>
      </c>
    </row>
    <row r="2605" spans="1:15" x14ac:dyDescent="0.25">
      <c r="A2605" s="1" t="str">
        <v>BioLegend</v>
      </c>
      <c r="B2605" s="1">
        <v>25080</v>
      </c>
      <c r="C2605" s="1" t="str">
        <v>EED118806</v>
      </c>
      <c r="D2605" s="2">
        <v>45905</v>
      </c>
      <c r="E2605" s="2">
        <v>45910</v>
      </c>
      <c r="F2605" s="1">
        <v>333628</v>
      </c>
      <c r="G2605" s="1">
        <v>1</v>
      </c>
      <c r="H2605" s="1">
        <v>1</v>
      </c>
      <c r="I2605" s="1">
        <v>0</v>
      </c>
      <c r="J2605" s="1" t="str">
        <v>Bhuvneshwar</v>
      </c>
      <c r="K2605" s="1">
        <v>0</v>
      </c>
      <c r="L2605" s="1"/>
      <c r="M2605" s="1">
        <f t="shared" si="120"/>
        <v>25080</v>
      </c>
      <c r="N2605" s="1">
        <f t="shared" si="121"/>
        <v>25080</v>
      </c>
      <c r="O2605" s="1">
        <f t="shared" si="122"/>
        <v>0</v>
      </c>
    </row>
    <row r="2606" spans="1:15" x14ac:dyDescent="0.25">
      <c r="A2606" s="1" t="str">
        <v>BioLegend</v>
      </c>
      <c r="B2606" s="1">
        <v>6221.6</v>
      </c>
      <c r="C2606" s="1" t="str">
        <v>EED118806</v>
      </c>
      <c r="D2606" s="2">
        <v>45905</v>
      </c>
      <c r="E2606" s="2">
        <v>45910</v>
      </c>
      <c r="F2606" s="1">
        <v>334103</v>
      </c>
      <c r="G2606" s="1">
        <v>1</v>
      </c>
      <c r="H2606" s="1">
        <v>1</v>
      </c>
      <c r="I2606" s="1">
        <v>0</v>
      </c>
      <c r="J2606" s="1" t="str">
        <v>Delhi</v>
      </c>
      <c r="K2606" s="1">
        <v>0</v>
      </c>
      <c r="L2606" s="1"/>
      <c r="M2606" s="1">
        <f t="shared" si="120"/>
        <v>6221.6</v>
      </c>
      <c r="N2606" s="1">
        <f t="shared" si="121"/>
        <v>6221.6</v>
      </c>
      <c r="O2606" s="1">
        <f t="shared" si="122"/>
        <v>0</v>
      </c>
    </row>
    <row r="2607" spans="1:15" x14ac:dyDescent="0.25">
      <c r="A2607" s="1" t="str">
        <v>BioLegend</v>
      </c>
      <c r="B2607" s="1">
        <v>26796</v>
      </c>
      <c r="C2607" s="1" t="str">
        <v>EED118806</v>
      </c>
      <c r="D2607" s="2">
        <v>45905</v>
      </c>
      <c r="E2607" s="2">
        <v>45910</v>
      </c>
      <c r="F2607" s="1">
        <v>344836</v>
      </c>
      <c r="G2607" s="1">
        <v>1</v>
      </c>
      <c r="H2607" s="1">
        <v>1</v>
      </c>
      <c r="I2607" s="1">
        <v>0</v>
      </c>
      <c r="J2607" s="1" t="str">
        <v>Banglore</v>
      </c>
      <c r="K2607" s="1">
        <v>0</v>
      </c>
      <c r="L2607" s="1"/>
      <c r="M2607" s="1">
        <f t="shared" si="120"/>
        <v>26796</v>
      </c>
      <c r="N2607" s="1">
        <f t="shared" si="121"/>
        <v>26796</v>
      </c>
      <c r="O2607" s="1">
        <f t="shared" si="122"/>
        <v>0</v>
      </c>
    </row>
    <row r="2608" spans="1:15" x14ac:dyDescent="0.25">
      <c r="A2608" s="1" t="str">
        <v>BioLegend</v>
      </c>
      <c r="B2608" s="1">
        <v>23531.199999999997</v>
      </c>
      <c r="C2608" s="1" t="str">
        <v>EED118806</v>
      </c>
      <c r="D2608" s="2">
        <v>45905</v>
      </c>
      <c r="E2608" s="2">
        <v>45910</v>
      </c>
      <c r="F2608" s="1">
        <v>345016</v>
      </c>
      <c r="G2608" s="1">
        <v>1</v>
      </c>
      <c r="H2608" s="1">
        <v>1</v>
      </c>
      <c r="I2608" s="1">
        <v>0</v>
      </c>
      <c r="J2608" s="1" t="str">
        <v>Delhi</v>
      </c>
      <c r="K2608" s="1">
        <v>0</v>
      </c>
      <c r="L2608" s="1"/>
      <c r="M2608" s="1">
        <f t="shared" si="120"/>
        <v>23531.199999999997</v>
      </c>
      <c r="N2608" s="1">
        <f t="shared" si="121"/>
        <v>23531.199999999997</v>
      </c>
      <c r="O2608" s="1">
        <f t="shared" si="122"/>
        <v>0</v>
      </c>
    </row>
    <row r="2609" spans="1:15" x14ac:dyDescent="0.25">
      <c r="A2609" s="1" t="str">
        <v>BioLegend</v>
      </c>
      <c r="B2609" s="1">
        <v>27984</v>
      </c>
      <c r="C2609" s="1" t="str">
        <v>EED118806</v>
      </c>
      <c r="D2609" s="2">
        <v>45905</v>
      </c>
      <c r="E2609" s="2">
        <v>45910</v>
      </c>
      <c r="F2609" s="1">
        <v>345030</v>
      </c>
      <c r="G2609" s="1">
        <v>1</v>
      </c>
      <c r="H2609" s="1">
        <v>1</v>
      </c>
      <c r="I2609" s="1">
        <v>0</v>
      </c>
      <c r="J2609" s="1" t="str">
        <v>Banglore</v>
      </c>
      <c r="K2609" s="1">
        <v>0</v>
      </c>
      <c r="L2609" s="1"/>
      <c r="M2609" s="1">
        <f t="shared" si="120"/>
        <v>27984</v>
      </c>
      <c r="N2609" s="1">
        <f t="shared" si="121"/>
        <v>27984</v>
      </c>
      <c r="O2609" s="1">
        <f t="shared" si="122"/>
        <v>0</v>
      </c>
    </row>
    <row r="2610" spans="1:15" x14ac:dyDescent="0.25">
      <c r="A2610" s="1" t="str">
        <v>BioLegend</v>
      </c>
      <c r="B2610" s="1">
        <v>27984</v>
      </c>
      <c r="C2610" s="1" t="str">
        <v>EED118806</v>
      </c>
      <c r="D2610" s="2">
        <v>45905</v>
      </c>
      <c r="E2610" s="2">
        <v>45910</v>
      </c>
      <c r="F2610" s="1">
        <v>345030</v>
      </c>
      <c r="G2610" s="1">
        <v>1</v>
      </c>
      <c r="H2610" s="1">
        <v>1</v>
      </c>
      <c r="I2610" s="1">
        <v>0</v>
      </c>
      <c r="J2610" s="1" t="str">
        <v>Mumbai</v>
      </c>
      <c r="K2610" s="1">
        <v>0</v>
      </c>
      <c r="L2610" s="1"/>
      <c r="M2610" s="1">
        <f t="shared" si="120"/>
        <v>27984</v>
      </c>
      <c r="N2610" s="1">
        <f t="shared" si="121"/>
        <v>27984</v>
      </c>
      <c r="O2610" s="1">
        <f t="shared" si="122"/>
        <v>0</v>
      </c>
    </row>
    <row r="2611" spans="1:15" x14ac:dyDescent="0.25">
      <c r="A2611" s="1" t="str">
        <v>BioLegend</v>
      </c>
      <c r="B2611" s="1">
        <v>6406.4</v>
      </c>
      <c r="C2611" s="1" t="str">
        <v>EED118806</v>
      </c>
      <c r="D2611" s="2">
        <v>45905</v>
      </c>
      <c r="E2611" s="2">
        <v>45910</v>
      </c>
      <c r="F2611" s="1">
        <v>349505</v>
      </c>
      <c r="G2611" s="1">
        <v>1</v>
      </c>
      <c r="H2611" s="1">
        <v>1</v>
      </c>
      <c r="I2611" s="1">
        <v>0</v>
      </c>
      <c r="J2611" s="1" t="str">
        <v>Punjab</v>
      </c>
      <c r="K2611" s="1">
        <v>0</v>
      </c>
      <c r="L2611" s="1"/>
      <c r="M2611" s="1">
        <f t="shared" si="120"/>
        <v>6406.4</v>
      </c>
      <c r="N2611" s="1">
        <f t="shared" si="121"/>
        <v>6406.4</v>
      </c>
      <c r="O2611" s="1">
        <f t="shared" si="122"/>
        <v>0</v>
      </c>
    </row>
    <row r="2612" spans="1:15" x14ac:dyDescent="0.25">
      <c r="A2612" s="1" t="str">
        <v>BioLegend</v>
      </c>
      <c r="B2612" s="1">
        <v>23531.199999999997</v>
      </c>
      <c r="C2612" s="1" t="str">
        <v>EED118806</v>
      </c>
      <c r="D2612" s="2">
        <v>45905</v>
      </c>
      <c r="E2612" s="2">
        <v>45910</v>
      </c>
      <c r="F2612" s="1">
        <v>349914</v>
      </c>
      <c r="G2612" s="1">
        <v>1</v>
      </c>
      <c r="H2612" s="1">
        <v>1</v>
      </c>
      <c r="I2612" s="1">
        <v>0</v>
      </c>
      <c r="J2612" s="1" t="str">
        <v>Bhuvneshwar</v>
      </c>
      <c r="K2612" s="1">
        <v>0</v>
      </c>
      <c r="L2612" s="1"/>
      <c r="M2612" s="1">
        <f t="shared" si="120"/>
        <v>23531.199999999997</v>
      </c>
      <c r="N2612" s="1">
        <f t="shared" si="121"/>
        <v>23531.199999999997</v>
      </c>
      <c r="O2612" s="1">
        <f t="shared" si="122"/>
        <v>0</v>
      </c>
    </row>
    <row r="2613" spans="1:15" x14ac:dyDescent="0.25">
      <c r="A2613" s="1" t="str">
        <v>BioLegend</v>
      </c>
      <c r="B2613" s="1">
        <v>7638.4</v>
      </c>
      <c r="C2613" s="1" t="str">
        <v>EED118806</v>
      </c>
      <c r="D2613" s="2">
        <v>45905</v>
      </c>
      <c r="E2613" s="2">
        <v>45910</v>
      </c>
      <c r="F2613" s="1">
        <v>351703</v>
      </c>
      <c r="G2613" s="1">
        <v>1</v>
      </c>
      <c r="H2613" s="1">
        <v>1</v>
      </c>
      <c r="I2613" s="1">
        <v>0</v>
      </c>
      <c r="J2613" s="1" t="str">
        <v>Telangana</v>
      </c>
      <c r="K2613" s="1">
        <v>0</v>
      </c>
      <c r="L2613" s="1"/>
      <c r="M2613" s="1">
        <f t="shared" si="120"/>
        <v>7638.4</v>
      </c>
      <c r="N2613" s="1">
        <f t="shared" si="121"/>
        <v>7638.4</v>
      </c>
      <c r="O2613" s="1">
        <f t="shared" si="122"/>
        <v>0</v>
      </c>
    </row>
    <row r="2614" spans="1:15" x14ac:dyDescent="0.25">
      <c r="A2614" s="1" t="str">
        <v>BioLegend</v>
      </c>
      <c r="B2614" s="1">
        <v>23531.199999999997</v>
      </c>
      <c r="C2614" s="1" t="str">
        <v>EED118806</v>
      </c>
      <c r="D2614" s="2">
        <v>45905</v>
      </c>
      <c r="E2614" s="2">
        <v>45910</v>
      </c>
      <c r="F2614" s="1">
        <v>354510</v>
      </c>
      <c r="G2614" s="1">
        <v>1</v>
      </c>
      <c r="H2614" s="1">
        <v>1</v>
      </c>
      <c r="I2614" s="1">
        <v>0</v>
      </c>
      <c r="J2614" s="1" t="str">
        <v>DELHI</v>
      </c>
      <c r="K2614" s="1">
        <v>0</v>
      </c>
      <c r="L2614" s="1"/>
      <c r="M2614" s="1">
        <f t="shared" si="120"/>
        <v>23531.199999999997</v>
      </c>
      <c r="N2614" s="1">
        <f t="shared" si="121"/>
        <v>23531.199999999997</v>
      </c>
      <c r="O2614" s="1">
        <f t="shared" si="122"/>
        <v>0</v>
      </c>
    </row>
    <row r="2615" spans="1:15" x14ac:dyDescent="0.25">
      <c r="A2615" s="1" t="str">
        <v>BioLegend</v>
      </c>
      <c r="B2615" s="1">
        <v>10225.6</v>
      </c>
      <c r="C2615" s="1" t="str">
        <v>EED118806</v>
      </c>
      <c r="D2615" s="2">
        <v>45905</v>
      </c>
      <c r="E2615" s="2">
        <v>45910</v>
      </c>
      <c r="F2615" s="1">
        <v>357408</v>
      </c>
      <c r="G2615" s="1">
        <v>1</v>
      </c>
      <c r="H2615" s="1">
        <v>1</v>
      </c>
      <c r="I2615" s="1">
        <v>0</v>
      </c>
      <c r="J2615" s="1" t="str">
        <v>Bhuvneshwar</v>
      </c>
      <c r="K2615" s="1">
        <v>0</v>
      </c>
      <c r="L2615" s="1"/>
      <c r="M2615" s="1">
        <f t="shared" si="120"/>
        <v>10225.6</v>
      </c>
      <c r="N2615" s="1">
        <f t="shared" si="121"/>
        <v>10225.6</v>
      </c>
      <c r="O2615" s="1">
        <f t="shared" si="122"/>
        <v>0</v>
      </c>
    </row>
    <row r="2616" spans="1:15" x14ac:dyDescent="0.25">
      <c r="A2616" s="1" t="str">
        <v>BioLegend</v>
      </c>
      <c r="B2616" s="1">
        <v>23531.199999999997</v>
      </c>
      <c r="C2616" s="1" t="str">
        <v>EED118806</v>
      </c>
      <c r="D2616" s="2">
        <v>45905</v>
      </c>
      <c r="E2616" s="2">
        <v>45910</v>
      </c>
      <c r="F2616" s="1">
        <v>362578</v>
      </c>
      <c r="G2616" s="1">
        <v>1</v>
      </c>
      <c r="H2616" s="1">
        <v>1</v>
      </c>
      <c r="I2616" s="1">
        <v>0</v>
      </c>
      <c r="J2616" s="1" t="str">
        <v>Bhuvneshwar</v>
      </c>
      <c r="K2616" s="1">
        <v>0</v>
      </c>
      <c r="L2616" s="1"/>
      <c r="M2616" s="1">
        <f t="shared" si="120"/>
        <v>23531.199999999997</v>
      </c>
      <c r="N2616" s="1">
        <f t="shared" si="121"/>
        <v>23531.199999999997</v>
      </c>
      <c r="O2616" s="1">
        <f t="shared" si="122"/>
        <v>0</v>
      </c>
    </row>
    <row r="2617" spans="1:15" x14ac:dyDescent="0.25">
      <c r="A2617" s="1" t="str">
        <v>BioLegend</v>
      </c>
      <c r="B2617" s="1">
        <v>9794.4</v>
      </c>
      <c r="C2617" s="1" t="str">
        <v>EED118806</v>
      </c>
      <c r="D2617" s="2">
        <v>45905</v>
      </c>
      <c r="E2617" s="2">
        <v>45910</v>
      </c>
      <c r="F2617" s="1">
        <v>369307</v>
      </c>
      <c r="G2617" s="1">
        <v>1</v>
      </c>
      <c r="H2617" s="1">
        <v>1</v>
      </c>
      <c r="I2617" s="1">
        <v>0</v>
      </c>
      <c r="J2617" s="1" t="str">
        <v>Telangana</v>
      </c>
      <c r="K2617" s="1">
        <v>0</v>
      </c>
      <c r="L2617" s="1"/>
      <c r="M2617" s="1">
        <f t="shared" si="120"/>
        <v>9794.4</v>
      </c>
      <c r="N2617" s="1">
        <f t="shared" si="121"/>
        <v>9794.4</v>
      </c>
      <c r="O2617" s="1">
        <f t="shared" si="122"/>
        <v>0</v>
      </c>
    </row>
    <row r="2618" spans="1:15" x14ac:dyDescent="0.25">
      <c r="A2618" s="1" t="str">
        <v>BioLegend</v>
      </c>
      <c r="B2618" s="1">
        <v>24208.800000000003</v>
      </c>
      <c r="C2618" s="1" t="str">
        <v>EED118806</v>
      </c>
      <c r="D2618" s="2">
        <v>45905</v>
      </c>
      <c r="E2618" s="2">
        <v>45910</v>
      </c>
      <c r="F2618" s="1">
        <v>369308</v>
      </c>
      <c r="G2618" s="1">
        <v>1</v>
      </c>
      <c r="H2618" s="1">
        <v>1</v>
      </c>
      <c r="I2618" s="1">
        <v>0</v>
      </c>
      <c r="J2618" s="1" t="str">
        <v>Telangana</v>
      </c>
      <c r="K2618" s="1">
        <v>0</v>
      </c>
      <c r="L2618" s="1"/>
      <c r="M2618" s="1">
        <f t="shared" si="120"/>
        <v>24208.800000000003</v>
      </c>
      <c r="N2618" s="1">
        <f t="shared" si="121"/>
        <v>24208.800000000003</v>
      </c>
      <c r="O2618" s="1">
        <f t="shared" si="122"/>
        <v>0</v>
      </c>
    </row>
    <row r="2619" spans="1:15" x14ac:dyDescent="0.25">
      <c r="A2619" s="1" t="str">
        <v>BioLegend</v>
      </c>
      <c r="B2619" s="1">
        <v>28710</v>
      </c>
      <c r="C2619" s="1" t="str">
        <v>EED118806</v>
      </c>
      <c r="D2619" s="2">
        <v>45905</v>
      </c>
      <c r="E2619" s="2">
        <v>45910</v>
      </c>
      <c r="F2619" s="1">
        <v>369624</v>
      </c>
      <c r="G2619" s="1">
        <v>1</v>
      </c>
      <c r="H2619" s="1">
        <v>1</v>
      </c>
      <c r="I2619" s="1">
        <v>0</v>
      </c>
      <c r="J2619" s="1" t="str">
        <v>DELHI</v>
      </c>
      <c r="K2619" s="1">
        <v>0</v>
      </c>
      <c r="L2619" s="1"/>
      <c r="M2619" s="1">
        <f t="shared" si="120"/>
        <v>28710</v>
      </c>
      <c r="N2619" s="1">
        <f t="shared" si="121"/>
        <v>28710</v>
      </c>
      <c r="O2619" s="1">
        <f t="shared" si="122"/>
        <v>0</v>
      </c>
    </row>
    <row r="2620" spans="1:15" x14ac:dyDescent="0.25">
      <c r="A2620" s="1" t="str">
        <v>BioLegend</v>
      </c>
      <c r="B2620" s="1">
        <v>20636</v>
      </c>
      <c r="C2620" s="1" t="str">
        <v>EED118806</v>
      </c>
      <c r="D2620" s="2">
        <v>45905</v>
      </c>
      <c r="E2620" s="2">
        <v>45910</v>
      </c>
      <c r="F2620" s="1">
        <v>372208</v>
      </c>
      <c r="G2620" s="1">
        <v>1</v>
      </c>
      <c r="H2620" s="1">
        <v>1</v>
      </c>
      <c r="I2620" s="1">
        <v>0</v>
      </c>
      <c r="J2620" s="1" t="str">
        <v>Bhuvneshwar</v>
      </c>
      <c r="K2620" s="1">
        <v>0</v>
      </c>
      <c r="L2620" s="1"/>
      <c r="M2620" s="1">
        <f t="shared" si="120"/>
        <v>20636</v>
      </c>
      <c r="N2620" s="1">
        <f t="shared" si="121"/>
        <v>20636</v>
      </c>
      <c r="O2620" s="1">
        <f t="shared" si="122"/>
        <v>0</v>
      </c>
    </row>
    <row r="2621" spans="1:15" x14ac:dyDescent="0.25">
      <c r="A2621" s="1" t="str">
        <v>BioLegend</v>
      </c>
      <c r="B2621" s="1">
        <v>88</v>
      </c>
      <c r="C2621" s="1" t="str">
        <v>EED118806</v>
      </c>
      <c r="D2621" s="2">
        <v>45905</v>
      </c>
      <c r="E2621" s="2">
        <v>45910</v>
      </c>
      <c r="F2621" s="1">
        <v>387103</v>
      </c>
      <c r="G2621" s="1">
        <v>1</v>
      </c>
      <c r="H2621" s="1">
        <v>1</v>
      </c>
      <c r="I2621" s="1">
        <v>0</v>
      </c>
      <c r="J2621" s="1" t="str">
        <v>Delhi</v>
      </c>
      <c r="K2621" s="1">
        <v>0</v>
      </c>
      <c r="L2621" s="1"/>
      <c r="M2621" s="1">
        <f t="shared" si="120"/>
        <v>88</v>
      </c>
      <c r="N2621" s="1">
        <f t="shared" si="121"/>
        <v>88</v>
      </c>
      <c r="O2621" s="1">
        <f t="shared" si="122"/>
        <v>0</v>
      </c>
    </row>
    <row r="2622" spans="1:15" x14ac:dyDescent="0.25">
      <c r="A2622" s="1" t="str">
        <v>BioLegend</v>
      </c>
      <c r="B2622" s="1">
        <v>88</v>
      </c>
      <c r="C2622" s="1" t="str">
        <v>EED118806</v>
      </c>
      <c r="D2622" s="2">
        <v>45905</v>
      </c>
      <c r="E2622" s="2">
        <v>45910</v>
      </c>
      <c r="F2622" s="1">
        <v>387203</v>
      </c>
      <c r="G2622" s="1">
        <v>1</v>
      </c>
      <c r="H2622" s="1">
        <v>1</v>
      </c>
      <c r="I2622" s="1">
        <v>0</v>
      </c>
      <c r="J2622" s="1" t="str">
        <v>Delhi</v>
      </c>
      <c r="K2622" s="1">
        <v>0</v>
      </c>
      <c r="L2622" s="1"/>
      <c r="M2622" s="1">
        <f t="shared" si="120"/>
        <v>88</v>
      </c>
      <c r="N2622" s="1">
        <f t="shared" si="121"/>
        <v>88</v>
      </c>
      <c r="O2622" s="1">
        <f t="shared" si="122"/>
        <v>0</v>
      </c>
    </row>
    <row r="2623" spans="1:15" x14ac:dyDescent="0.25">
      <c r="A2623" s="1" t="str">
        <v>BioLegend</v>
      </c>
      <c r="B2623" s="1">
        <v>21683.200000000001</v>
      </c>
      <c r="C2623" s="1" t="str">
        <v>EED118806</v>
      </c>
      <c r="D2623" s="2">
        <v>45905</v>
      </c>
      <c r="E2623" s="2">
        <v>45910</v>
      </c>
      <c r="F2623" s="1">
        <v>392918</v>
      </c>
      <c r="G2623" s="1">
        <v>1</v>
      </c>
      <c r="H2623" s="1">
        <v>1</v>
      </c>
      <c r="I2623" s="1">
        <v>0</v>
      </c>
      <c r="J2623" s="1" t="str">
        <v>Bhuvneshwar</v>
      </c>
      <c r="K2623" s="1">
        <v>0</v>
      </c>
      <c r="L2623" s="1"/>
      <c r="M2623" s="1">
        <f t="shared" si="120"/>
        <v>21683.200000000001</v>
      </c>
      <c r="N2623" s="1">
        <f t="shared" si="121"/>
        <v>21683.200000000001</v>
      </c>
      <c r="O2623" s="1">
        <f t="shared" si="122"/>
        <v>0</v>
      </c>
    </row>
    <row r="2624" spans="1:15" x14ac:dyDescent="0.25">
      <c r="A2624" s="1" t="str">
        <v>BioLegend</v>
      </c>
      <c r="B2624" s="1">
        <v>4743.2</v>
      </c>
      <c r="C2624" s="1" t="str">
        <v>EED118806</v>
      </c>
      <c r="D2624" s="2">
        <v>45905</v>
      </c>
      <c r="E2624" s="2">
        <v>45910</v>
      </c>
      <c r="F2624" s="1">
        <v>400112</v>
      </c>
      <c r="G2624" s="1">
        <v>1</v>
      </c>
      <c r="H2624" s="1">
        <v>1</v>
      </c>
      <c r="I2624" s="1">
        <v>0</v>
      </c>
      <c r="J2624" s="1" t="str">
        <v>Hyderabad</v>
      </c>
      <c r="K2624" s="1">
        <v>0</v>
      </c>
      <c r="L2624" s="1"/>
      <c r="M2624" s="1">
        <f t="shared" si="120"/>
        <v>4743.2</v>
      </c>
      <c r="N2624" s="1">
        <f t="shared" si="121"/>
        <v>4743.2</v>
      </c>
      <c r="O2624" s="1">
        <f t="shared" si="122"/>
        <v>0</v>
      </c>
    </row>
    <row r="2625" spans="1:15" x14ac:dyDescent="0.25">
      <c r="A2625" s="1" t="str">
        <v>BioLegend</v>
      </c>
      <c r="B2625" s="1">
        <v>11026.4</v>
      </c>
      <c r="C2625" s="1" t="str">
        <v>EED118806</v>
      </c>
      <c r="D2625" s="2">
        <v>45905</v>
      </c>
      <c r="E2625" s="2">
        <v>45910</v>
      </c>
      <c r="F2625" s="1">
        <v>400126</v>
      </c>
      <c r="G2625" s="1">
        <v>1</v>
      </c>
      <c r="H2625" s="1">
        <v>1</v>
      </c>
      <c r="I2625" s="1">
        <v>0</v>
      </c>
      <c r="J2625" s="1" t="str">
        <v>Bhuvneshwar</v>
      </c>
      <c r="K2625" s="1">
        <v>0</v>
      </c>
      <c r="L2625" s="1"/>
      <c r="M2625" s="1">
        <f t="shared" si="120"/>
        <v>11026.4</v>
      </c>
      <c r="N2625" s="1">
        <f t="shared" si="121"/>
        <v>11026.4</v>
      </c>
      <c r="O2625" s="1">
        <f t="shared" si="122"/>
        <v>0</v>
      </c>
    </row>
    <row r="2626" spans="1:15" x14ac:dyDescent="0.25">
      <c r="A2626" s="1" t="str">
        <v>BioLegend</v>
      </c>
      <c r="B2626" s="1">
        <v>12874.400000000001</v>
      </c>
      <c r="C2626" s="1" t="str">
        <v>EED118806</v>
      </c>
      <c r="D2626" s="2">
        <v>45905</v>
      </c>
      <c r="E2626" s="2">
        <v>45910</v>
      </c>
      <c r="F2626" s="1">
        <v>400129</v>
      </c>
      <c r="G2626" s="1">
        <v>1</v>
      </c>
      <c r="H2626" s="1">
        <v>1</v>
      </c>
      <c r="I2626" s="1">
        <v>0</v>
      </c>
      <c r="J2626" s="1" t="str">
        <v>Bhuvneshwar</v>
      </c>
      <c r="K2626" s="1">
        <v>0</v>
      </c>
      <c r="L2626" s="1"/>
      <c r="M2626" s="1">
        <f t="shared" si="120"/>
        <v>12874.400000000001</v>
      </c>
      <c r="N2626" s="1">
        <f t="shared" si="121"/>
        <v>12874.400000000001</v>
      </c>
      <c r="O2626" s="1">
        <f t="shared" si="122"/>
        <v>0</v>
      </c>
    </row>
    <row r="2627" spans="1:15" x14ac:dyDescent="0.25">
      <c r="A2627" s="1" t="str">
        <v>BioLegend</v>
      </c>
      <c r="B2627" s="1">
        <v>7946.4</v>
      </c>
      <c r="C2627" s="1" t="str">
        <v>EED118806</v>
      </c>
      <c r="D2627" s="2">
        <v>45905</v>
      </c>
      <c r="E2627" s="2">
        <v>45910</v>
      </c>
      <c r="F2627" s="1">
        <v>400140</v>
      </c>
      <c r="G2627" s="1">
        <v>1</v>
      </c>
      <c r="H2627" s="1">
        <v>1</v>
      </c>
      <c r="I2627" s="1">
        <v>0</v>
      </c>
      <c r="J2627" s="1" t="str">
        <v>Bhuvneshwar</v>
      </c>
      <c r="K2627" s="1">
        <v>0</v>
      </c>
      <c r="L2627" s="1"/>
      <c r="M2627" s="1">
        <f t="shared" ref="M2627:M2673" si="123">G2627*B2627</f>
        <v>7946.4</v>
      </c>
      <c r="N2627" s="1">
        <f t="shared" ref="N2627:N2673" si="124">H2627*B2627</f>
        <v>7946.4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11888.8</v>
      </c>
      <c r="C2628" s="1" t="str">
        <v>EED118806</v>
      </c>
      <c r="D2628" s="2">
        <v>45905</v>
      </c>
      <c r="E2628" s="2">
        <v>45910</v>
      </c>
      <c r="F2628" s="1">
        <v>400144</v>
      </c>
      <c r="G2628" s="1">
        <v>1</v>
      </c>
      <c r="H2628" s="1">
        <v>1</v>
      </c>
      <c r="I2628" s="1">
        <v>0</v>
      </c>
      <c r="J2628" s="1" t="str">
        <v>Banglore</v>
      </c>
      <c r="K2628" s="1">
        <v>0</v>
      </c>
      <c r="L2628" s="1"/>
      <c r="M2628" s="1">
        <f t="shared" si="123"/>
        <v>11888.8</v>
      </c>
      <c r="N2628" s="1">
        <f t="shared" si="124"/>
        <v>11888.8</v>
      </c>
      <c r="O2628" s="1">
        <f t="shared" si="125"/>
        <v>0</v>
      </c>
    </row>
    <row r="2629" spans="1:15" x14ac:dyDescent="0.25">
      <c r="A2629" s="1" t="str">
        <v>BioLegend</v>
      </c>
      <c r="B2629" s="1">
        <v>12997.599999999999</v>
      </c>
      <c r="C2629" s="1" t="str">
        <v>EED118806</v>
      </c>
      <c r="D2629" s="2">
        <v>45905</v>
      </c>
      <c r="E2629" s="2">
        <v>45910</v>
      </c>
      <c r="F2629" s="1">
        <v>400148</v>
      </c>
      <c r="G2629" s="1">
        <v>1</v>
      </c>
      <c r="H2629" s="1">
        <v>1</v>
      </c>
      <c r="I2629" s="1">
        <v>0</v>
      </c>
      <c r="J2629" s="1" t="str">
        <v>Bhuvneshwar</v>
      </c>
      <c r="K2629" s="1">
        <v>0</v>
      </c>
      <c r="L2629" s="1"/>
      <c r="M2629" s="1">
        <f t="shared" si="123"/>
        <v>12997.599999999999</v>
      </c>
      <c r="N2629" s="1">
        <f t="shared" si="124"/>
        <v>12997.599999999999</v>
      </c>
      <c r="O2629" s="1">
        <f t="shared" si="125"/>
        <v>0</v>
      </c>
    </row>
    <row r="2630" spans="1:15" x14ac:dyDescent="0.25">
      <c r="A2630" s="1" t="str">
        <v>BioLegend</v>
      </c>
      <c r="B2630" s="1">
        <v>23628</v>
      </c>
      <c r="C2630" s="1" t="str">
        <v>EED118806</v>
      </c>
      <c r="D2630" s="2">
        <v>45905</v>
      </c>
      <c r="E2630" s="2">
        <v>45910</v>
      </c>
      <c r="F2630" s="1">
        <v>400158</v>
      </c>
      <c r="G2630" s="1">
        <v>1</v>
      </c>
      <c r="H2630" s="1">
        <v>1</v>
      </c>
      <c r="I2630" s="1">
        <v>0</v>
      </c>
      <c r="J2630" s="1" t="str">
        <v>Banglore</v>
      </c>
      <c r="K2630" s="1">
        <v>0</v>
      </c>
      <c r="L2630" s="1"/>
      <c r="M2630" s="1">
        <f t="shared" si="123"/>
        <v>23628</v>
      </c>
      <c r="N2630" s="1">
        <f t="shared" si="124"/>
        <v>23628</v>
      </c>
      <c r="O2630" s="1">
        <f t="shared" si="125"/>
        <v>0</v>
      </c>
    </row>
    <row r="2631" spans="1:15" x14ac:dyDescent="0.25">
      <c r="A2631" s="1" t="str">
        <v>BioLegend</v>
      </c>
      <c r="B2631" s="1">
        <v>27258</v>
      </c>
      <c r="C2631" s="1" t="str">
        <v>EED118806</v>
      </c>
      <c r="D2631" s="2">
        <v>45905</v>
      </c>
      <c r="E2631" s="2">
        <v>45910</v>
      </c>
      <c r="F2631" s="1">
        <v>400162</v>
      </c>
      <c r="G2631" s="1">
        <v>2</v>
      </c>
      <c r="H2631" s="1">
        <v>2</v>
      </c>
      <c r="I2631" s="1">
        <v>0</v>
      </c>
      <c r="J2631" s="1" t="str">
        <v>Hyderabad</v>
      </c>
      <c r="K2631" s="1">
        <v>0</v>
      </c>
      <c r="L2631" s="1"/>
      <c r="M2631" s="1">
        <f t="shared" si="123"/>
        <v>54516</v>
      </c>
      <c r="N2631" s="1">
        <f t="shared" si="124"/>
        <v>54516</v>
      </c>
      <c r="O2631" s="1">
        <f t="shared" si="125"/>
        <v>0</v>
      </c>
    </row>
    <row r="2632" spans="1:15" x14ac:dyDescent="0.25">
      <c r="A2632" s="1" t="str">
        <v>BioLegend</v>
      </c>
      <c r="B2632" s="1">
        <v>27258</v>
      </c>
      <c r="C2632" s="1" t="str">
        <v>EED118806</v>
      </c>
      <c r="D2632" s="2">
        <v>45905</v>
      </c>
      <c r="E2632" s="2">
        <v>45910</v>
      </c>
      <c r="F2632" s="1">
        <v>400162</v>
      </c>
      <c r="G2632" s="1">
        <v>1</v>
      </c>
      <c r="H2632" s="1">
        <v>1</v>
      </c>
      <c r="I2632" s="1">
        <v>0</v>
      </c>
      <c r="J2632" s="1" t="str">
        <v>Banglore</v>
      </c>
      <c r="K2632" s="1">
        <v>0</v>
      </c>
      <c r="L2632" s="1"/>
      <c r="M2632" s="1">
        <f t="shared" si="123"/>
        <v>27258</v>
      </c>
      <c r="N2632" s="1">
        <f t="shared" si="124"/>
        <v>27258</v>
      </c>
      <c r="O2632" s="1">
        <f t="shared" si="125"/>
        <v>0</v>
      </c>
    </row>
    <row r="2633" spans="1:15" x14ac:dyDescent="0.25">
      <c r="A2633" s="1" t="str">
        <v>BioLegend</v>
      </c>
      <c r="B2633" s="1">
        <v>27258</v>
      </c>
      <c r="C2633" s="1" t="str">
        <v>EED118806</v>
      </c>
      <c r="D2633" s="2">
        <v>45905</v>
      </c>
      <c r="E2633" s="2">
        <v>45910</v>
      </c>
      <c r="F2633" s="1">
        <v>400164</v>
      </c>
      <c r="G2633" s="1">
        <v>1</v>
      </c>
      <c r="H2633" s="1">
        <v>1</v>
      </c>
      <c r="I2633" s="1">
        <v>0</v>
      </c>
      <c r="J2633" s="1" t="str">
        <v>Bhuvneshwar</v>
      </c>
      <c r="K2633" s="1">
        <v>0</v>
      </c>
      <c r="L2633" s="1"/>
      <c r="M2633" s="1">
        <f t="shared" si="123"/>
        <v>27258</v>
      </c>
      <c r="N2633" s="1">
        <f t="shared" si="124"/>
        <v>27258</v>
      </c>
      <c r="O2633" s="1">
        <f t="shared" si="125"/>
        <v>0</v>
      </c>
    </row>
    <row r="2634" spans="1:15" x14ac:dyDescent="0.25">
      <c r="A2634" s="1" t="str">
        <v>BioLegend</v>
      </c>
      <c r="B2634" s="1">
        <v>27258</v>
      </c>
      <c r="C2634" s="1" t="str">
        <v>EED118806</v>
      </c>
      <c r="D2634" s="2">
        <v>45905</v>
      </c>
      <c r="E2634" s="2">
        <v>45910</v>
      </c>
      <c r="F2634" s="1">
        <v>400168</v>
      </c>
      <c r="G2634" s="1">
        <v>2</v>
      </c>
      <c r="H2634" s="1">
        <v>2</v>
      </c>
      <c r="I2634" s="1">
        <v>0</v>
      </c>
      <c r="J2634" s="1" t="str">
        <v>Hyderabad</v>
      </c>
      <c r="K2634" s="1">
        <v>0</v>
      </c>
      <c r="L2634" s="1"/>
      <c r="M2634" s="1">
        <f t="shared" si="123"/>
        <v>54516</v>
      </c>
      <c r="N2634" s="1">
        <f t="shared" si="124"/>
        <v>54516</v>
      </c>
      <c r="O2634" s="1">
        <f t="shared" si="125"/>
        <v>0</v>
      </c>
    </row>
    <row r="2635" spans="1:15" x14ac:dyDescent="0.25">
      <c r="A2635" s="1" t="str">
        <v>BioLegend</v>
      </c>
      <c r="B2635" s="1">
        <v>25410</v>
      </c>
      <c r="C2635" s="1" t="str">
        <v>EED118806</v>
      </c>
      <c r="D2635" s="2">
        <v>45905</v>
      </c>
      <c r="E2635" s="2">
        <v>45910</v>
      </c>
      <c r="F2635" s="1">
        <v>400172</v>
      </c>
      <c r="G2635" s="1">
        <v>1</v>
      </c>
      <c r="H2635" s="1">
        <v>1</v>
      </c>
      <c r="I2635" s="1">
        <v>0</v>
      </c>
      <c r="J2635" s="1" t="str">
        <v>Banglore</v>
      </c>
      <c r="K2635" s="1">
        <v>0</v>
      </c>
      <c r="L2635" s="1"/>
      <c r="M2635" s="1">
        <f t="shared" si="123"/>
        <v>25410</v>
      </c>
      <c r="N2635" s="1">
        <f t="shared" si="124"/>
        <v>25410</v>
      </c>
      <c r="O2635" s="1">
        <f t="shared" si="125"/>
        <v>0</v>
      </c>
    </row>
    <row r="2636" spans="1:15" x14ac:dyDescent="0.25">
      <c r="A2636" s="1" t="str">
        <v>BioLegend</v>
      </c>
      <c r="B2636" s="1">
        <v>14106.400000000001</v>
      </c>
      <c r="C2636" s="1" t="str">
        <v>EED118806</v>
      </c>
      <c r="D2636" s="2">
        <v>45905</v>
      </c>
      <c r="E2636" s="2">
        <v>45910</v>
      </c>
      <c r="F2636" s="1">
        <v>400176</v>
      </c>
      <c r="G2636" s="1">
        <v>1</v>
      </c>
      <c r="H2636" s="1">
        <v>1</v>
      </c>
      <c r="I2636" s="1">
        <v>0</v>
      </c>
      <c r="J2636" s="1" t="str">
        <v>Banglore</v>
      </c>
      <c r="K2636" s="1">
        <v>0</v>
      </c>
      <c r="L2636" s="1"/>
      <c r="M2636" s="1">
        <f t="shared" si="123"/>
        <v>14106.400000000001</v>
      </c>
      <c r="N2636" s="1">
        <f t="shared" si="124"/>
        <v>14106.400000000001</v>
      </c>
      <c r="O2636" s="1">
        <f t="shared" si="125"/>
        <v>0</v>
      </c>
    </row>
    <row r="2637" spans="1:15" x14ac:dyDescent="0.25">
      <c r="A2637" s="1" t="str">
        <v>BioLegend</v>
      </c>
      <c r="B2637" s="1">
        <v>12689.599999999999</v>
      </c>
      <c r="C2637" s="1" t="str">
        <v>EED118806</v>
      </c>
      <c r="D2637" s="2">
        <v>45905</v>
      </c>
      <c r="E2637" s="2">
        <v>45910</v>
      </c>
      <c r="F2637" s="1">
        <v>400330</v>
      </c>
      <c r="G2637" s="1">
        <v>1</v>
      </c>
      <c r="H2637" s="1">
        <v>1</v>
      </c>
      <c r="I2637" s="1">
        <v>0</v>
      </c>
      <c r="J2637" s="1" t="str">
        <v>Bhuvneshwar</v>
      </c>
      <c r="K2637" s="1">
        <v>0</v>
      </c>
      <c r="L2637" s="1"/>
      <c r="M2637" s="1">
        <f t="shared" si="123"/>
        <v>12689.599999999999</v>
      </c>
      <c r="N2637" s="1">
        <f t="shared" si="124"/>
        <v>12689.599999999999</v>
      </c>
      <c r="O2637" s="1">
        <f t="shared" si="125"/>
        <v>0</v>
      </c>
    </row>
    <row r="2638" spans="1:15" x14ac:dyDescent="0.25">
      <c r="A2638" s="1" t="str">
        <v>BioLegend</v>
      </c>
      <c r="B2638" s="1">
        <v>6529.6</v>
      </c>
      <c r="C2638" s="1" t="str">
        <v>EED118806</v>
      </c>
      <c r="D2638" s="2">
        <v>45905</v>
      </c>
      <c r="E2638" s="2">
        <v>45910</v>
      </c>
      <c r="F2638" s="1">
        <v>400506</v>
      </c>
      <c r="G2638" s="1">
        <v>1</v>
      </c>
      <c r="H2638" s="1">
        <v>1</v>
      </c>
      <c r="I2638" s="1">
        <v>0</v>
      </c>
      <c r="J2638" s="1" t="str">
        <v>Hyderabad</v>
      </c>
      <c r="K2638" s="1">
        <v>0</v>
      </c>
      <c r="L2638" s="1"/>
      <c r="M2638" s="1">
        <f t="shared" si="123"/>
        <v>6529.6</v>
      </c>
      <c r="N2638" s="1">
        <f t="shared" si="124"/>
        <v>6529.6</v>
      </c>
      <c r="O2638" s="1">
        <f t="shared" si="125"/>
        <v>0</v>
      </c>
    </row>
    <row r="2639" spans="1:15" x14ac:dyDescent="0.25">
      <c r="A2639" s="1" t="str">
        <v>BioLegend</v>
      </c>
      <c r="B2639" s="1">
        <v>10841.6</v>
      </c>
      <c r="C2639" s="1" t="str">
        <v>EED118806</v>
      </c>
      <c r="D2639" s="2">
        <v>45905</v>
      </c>
      <c r="E2639" s="2">
        <v>45910</v>
      </c>
      <c r="F2639" s="1">
        <v>400522</v>
      </c>
      <c r="G2639" s="1">
        <v>2</v>
      </c>
      <c r="H2639" s="1">
        <v>2</v>
      </c>
      <c r="I2639" s="1">
        <v>0</v>
      </c>
      <c r="J2639" s="1" t="str">
        <v>Hyderabad</v>
      </c>
      <c r="K2639" s="1">
        <v>0</v>
      </c>
      <c r="L2639" s="1"/>
      <c r="M2639" s="1">
        <f t="shared" si="123"/>
        <v>21683.200000000001</v>
      </c>
      <c r="N2639" s="1">
        <f t="shared" si="124"/>
        <v>21683.200000000001</v>
      </c>
      <c r="O2639" s="1">
        <f t="shared" si="125"/>
        <v>0</v>
      </c>
    </row>
    <row r="2640" spans="1:15" x14ac:dyDescent="0.25">
      <c r="A2640" s="1" t="str">
        <v>BioLegend</v>
      </c>
      <c r="B2640" s="1">
        <v>10841.6</v>
      </c>
      <c r="C2640" s="1" t="str">
        <v>EED118806</v>
      </c>
      <c r="D2640" s="2">
        <v>45905</v>
      </c>
      <c r="E2640" s="2">
        <v>45910</v>
      </c>
      <c r="F2640" s="1">
        <v>400524</v>
      </c>
      <c r="G2640" s="1">
        <v>1</v>
      </c>
      <c r="H2640" s="1">
        <v>1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10841.6</v>
      </c>
      <c r="N2640" s="1">
        <f t="shared" si="124"/>
        <v>10841.6</v>
      </c>
      <c r="O2640" s="1">
        <f t="shared" si="125"/>
        <v>0</v>
      </c>
    </row>
    <row r="2641" spans="1:15" x14ac:dyDescent="0.25">
      <c r="A2641" s="1" t="str">
        <v>BioLegend</v>
      </c>
      <c r="B2641" s="1">
        <v>10841.6</v>
      </c>
      <c r="C2641" s="1" t="str">
        <v>EED118806</v>
      </c>
      <c r="D2641" s="2">
        <v>45905</v>
      </c>
      <c r="E2641" s="2">
        <v>45910</v>
      </c>
      <c r="F2641" s="1">
        <v>400528</v>
      </c>
      <c r="G2641" s="1">
        <v>2</v>
      </c>
      <c r="H2641" s="1">
        <v>2</v>
      </c>
      <c r="I2641" s="1">
        <v>0</v>
      </c>
      <c r="J2641" s="1" t="str">
        <v>Hyderabad</v>
      </c>
      <c r="K2641" s="1">
        <v>0</v>
      </c>
      <c r="L2641" s="1"/>
      <c r="M2641" s="1">
        <f t="shared" si="123"/>
        <v>21683.200000000001</v>
      </c>
      <c r="N2641" s="1">
        <f t="shared" si="124"/>
        <v>21683.200000000001</v>
      </c>
      <c r="O2641" s="1">
        <f t="shared" si="125"/>
        <v>0</v>
      </c>
    </row>
    <row r="2642" spans="1:15" x14ac:dyDescent="0.25">
      <c r="A2642" s="1" t="str">
        <v>BioLegend</v>
      </c>
      <c r="B2642" s="1">
        <v>17820</v>
      </c>
      <c r="C2642" s="1" t="str">
        <v>EED118806</v>
      </c>
      <c r="D2642" s="2">
        <v>45905</v>
      </c>
      <c r="E2642" s="2">
        <v>45910</v>
      </c>
      <c r="F2642" s="1">
        <v>400551</v>
      </c>
      <c r="G2642" s="1">
        <v>3</v>
      </c>
      <c r="H2642" s="1">
        <v>3</v>
      </c>
      <c r="I2642" s="1">
        <v>0</v>
      </c>
      <c r="J2642" s="1" t="str">
        <v>Hyderabad</v>
      </c>
      <c r="K2642" s="1">
        <v>0</v>
      </c>
      <c r="L2642" s="1"/>
      <c r="M2642" s="1">
        <f t="shared" si="123"/>
        <v>53460</v>
      </c>
      <c r="N2642" s="1">
        <f t="shared" si="124"/>
        <v>53460</v>
      </c>
      <c r="O2642" s="1">
        <f t="shared" si="125"/>
        <v>0</v>
      </c>
    </row>
    <row r="2643" spans="1:15" x14ac:dyDescent="0.25">
      <c r="A2643" s="1" t="str">
        <v>BioLegend</v>
      </c>
      <c r="B2643" s="1">
        <v>6960.7999999999993</v>
      </c>
      <c r="C2643" s="1" t="str">
        <v>EED118806</v>
      </c>
      <c r="D2643" s="2">
        <v>45905</v>
      </c>
      <c r="E2643" s="2">
        <v>45910</v>
      </c>
      <c r="F2643" s="1">
        <v>400612</v>
      </c>
      <c r="G2643" s="1">
        <v>1</v>
      </c>
      <c r="H2643" s="1">
        <v>1</v>
      </c>
      <c r="I2643" s="1">
        <v>0</v>
      </c>
      <c r="J2643" s="1" t="str">
        <v>Bhuvneshwar</v>
      </c>
      <c r="K2643" s="1">
        <v>0</v>
      </c>
      <c r="L2643" s="1"/>
      <c r="M2643" s="1">
        <f t="shared" si="123"/>
        <v>6960.7999999999993</v>
      </c>
      <c r="N2643" s="1">
        <f t="shared" si="124"/>
        <v>6960.7999999999993</v>
      </c>
      <c r="O2643" s="1">
        <f t="shared" si="125"/>
        <v>0</v>
      </c>
    </row>
    <row r="2644" spans="1:15" x14ac:dyDescent="0.25">
      <c r="A2644" s="1" t="str">
        <v>BioLegend</v>
      </c>
      <c r="B2644" s="1">
        <v>6960.7999999999993</v>
      </c>
      <c r="C2644" s="1" t="str">
        <v>EED118806</v>
      </c>
      <c r="D2644" s="2">
        <v>45905</v>
      </c>
      <c r="E2644" s="2">
        <v>45910</v>
      </c>
      <c r="F2644" s="1">
        <v>400612</v>
      </c>
      <c r="G2644" s="1">
        <v>1</v>
      </c>
      <c r="H2644" s="1">
        <v>1</v>
      </c>
      <c r="I2644" s="1">
        <v>0</v>
      </c>
      <c r="J2644" s="1" t="str">
        <v>Hyderabad</v>
      </c>
      <c r="K2644" s="1">
        <v>0</v>
      </c>
      <c r="L2644" s="1"/>
      <c r="M2644" s="1">
        <f t="shared" si="123"/>
        <v>6960.7999999999993</v>
      </c>
      <c r="N2644" s="1">
        <f t="shared" si="124"/>
        <v>6960.7999999999993</v>
      </c>
      <c r="O2644" s="1">
        <f t="shared" si="125"/>
        <v>0</v>
      </c>
    </row>
    <row r="2645" spans="1:15" x14ac:dyDescent="0.25">
      <c r="A2645" s="1" t="str">
        <v>BioLegend</v>
      </c>
      <c r="B2645" s="1">
        <v>6036.8000000000011</v>
      </c>
      <c r="C2645" s="1" t="str">
        <v>EED118806</v>
      </c>
      <c r="D2645" s="2">
        <v>45905</v>
      </c>
      <c r="E2645" s="2">
        <v>45910</v>
      </c>
      <c r="F2645" s="1">
        <v>400636</v>
      </c>
      <c r="G2645" s="1">
        <v>3</v>
      </c>
      <c r="H2645" s="1">
        <v>3</v>
      </c>
      <c r="I2645" s="1">
        <v>0</v>
      </c>
      <c r="J2645" s="1" t="str">
        <v>Hyderabad</v>
      </c>
      <c r="K2645" s="1">
        <v>0</v>
      </c>
      <c r="L2645" s="1"/>
      <c r="M2645" s="1">
        <f t="shared" si="123"/>
        <v>18110.400000000001</v>
      </c>
      <c r="N2645" s="1">
        <f t="shared" si="124"/>
        <v>18110.400000000001</v>
      </c>
      <c r="O2645" s="1">
        <f t="shared" si="125"/>
        <v>0</v>
      </c>
    </row>
    <row r="2646" spans="1:15" x14ac:dyDescent="0.25">
      <c r="A2646" s="1" t="str">
        <v>BioLegend</v>
      </c>
      <c r="B2646" s="1">
        <v>5790.4</v>
      </c>
      <c r="C2646" s="1" t="str">
        <v>EED118806</v>
      </c>
      <c r="D2646" s="2">
        <v>45905</v>
      </c>
      <c r="E2646" s="2">
        <v>45910</v>
      </c>
      <c r="F2646" s="1">
        <v>400723</v>
      </c>
      <c r="G2646" s="1">
        <v>2</v>
      </c>
      <c r="H2646" s="1">
        <v>2</v>
      </c>
      <c r="I2646" s="1">
        <v>0</v>
      </c>
      <c r="J2646" s="1" t="str">
        <v>Hyderabad</v>
      </c>
      <c r="K2646" s="1">
        <v>0</v>
      </c>
      <c r="L2646" s="1"/>
      <c r="M2646" s="1">
        <f t="shared" si="123"/>
        <v>11580.8</v>
      </c>
      <c r="N2646" s="1">
        <f t="shared" si="124"/>
        <v>11580.8</v>
      </c>
      <c r="O2646" s="1">
        <f t="shared" si="125"/>
        <v>0</v>
      </c>
    </row>
    <row r="2647" spans="1:15" x14ac:dyDescent="0.25">
      <c r="A2647" s="1" t="str">
        <v>BioLegend</v>
      </c>
      <c r="B2647" s="1">
        <v>18150</v>
      </c>
      <c r="C2647" s="1" t="str">
        <v>EED118806</v>
      </c>
      <c r="D2647" s="2">
        <v>45905</v>
      </c>
      <c r="E2647" s="2">
        <v>45910</v>
      </c>
      <c r="F2647" s="1">
        <v>400944</v>
      </c>
      <c r="G2647" s="1">
        <v>1</v>
      </c>
      <c r="H2647" s="1">
        <v>1</v>
      </c>
      <c r="I2647" s="1">
        <v>0</v>
      </c>
      <c r="J2647" s="1" t="str">
        <v>Hyderabad</v>
      </c>
      <c r="K2647" s="1">
        <v>0</v>
      </c>
      <c r="L2647" s="1"/>
      <c r="M2647" s="1">
        <f t="shared" si="123"/>
        <v>18150</v>
      </c>
      <c r="N2647" s="1">
        <f t="shared" si="124"/>
        <v>18150</v>
      </c>
      <c r="O2647" s="1">
        <f t="shared" si="125"/>
        <v>0</v>
      </c>
    </row>
    <row r="2648" spans="1:15" x14ac:dyDescent="0.25">
      <c r="A2648" s="1" t="str">
        <v>BioLegend</v>
      </c>
      <c r="B2648" s="1">
        <v>10841.6</v>
      </c>
      <c r="C2648" s="1" t="str">
        <v>EED118806</v>
      </c>
      <c r="D2648" s="2">
        <v>45905</v>
      </c>
      <c r="E2648" s="2">
        <v>45910</v>
      </c>
      <c r="F2648" s="1">
        <v>402210</v>
      </c>
      <c r="G2648" s="1">
        <v>1</v>
      </c>
      <c r="H2648" s="1">
        <v>1</v>
      </c>
      <c r="I2648" s="1">
        <v>0</v>
      </c>
      <c r="J2648" s="1" t="str">
        <v>Banglore</v>
      </c>
      <c r="K2648" s="1">
        <v>0</v>
      </c>
      <c r="L2648" s="1"/>
      <c r="M2648" s="1">
        <f t="shared" si="123"/>
        <v>10841.6</v>
      </c>
      <c r="N2648" s="1">
        <f t="shared" si="124"/>
        <v>10841.6</v>
      </c>
      <c r="O2648" s="1">
        <f t="shared" si="125"/>
        <v>0</v>
      </c>
    </row>
    <row r="2649" spans="1:15" x14ac:dyDescent="0.25">
      <c r="A2649" s="1" t="str">
        <v>BioLegend</v>
      </c>
      <c r="B2649" s="1">
        <v>30492</v>
      </c>
      <c r="C2649" s="1" t="str">
        <v>EED118806</v>
      </c>
      <c r="D2649" s="2">
        <v>45905</v>
      </c>
      <c r="E2649" s="2">
        <v>45910</v>
      </c>
      <c r="F2649" s="1">
        <v>403702</v>
      </c>
      <c r="G2649" s="1">
        <v>10</v>
      </c>
      <c r="H2649" s="1">
        <v>10</v>
      </c>
      <c r="I2649" s="1">
        <v>0</v>
      </c>
      <c r="J2649" s="1" t="str">
        <v>Banglore</v>
      </c>
      <c r="K2649" s="1">
        <v>0</v>
      </c>
      <c r="L2649" s="1"/>
      <c r="M2649" s="1">
        <f t="shared" si="123"/>
        <v>304920</v>
      </c>
      <c r="N2649" s="1">
        <f t="shared" si="124"/>
        <v>304920</v>
      </c>
      <c r="O2649" s="1">
        <f t="shared" si="125"/>
        <v>0</v>
      </c>
    </row>
    <row r="2650" spans="1:15" x14ac:dyDescent="0.25">
      <c r="A2650" s="1" t="str">
        <v>BioLegend</v>
      </c>
      <c r="B2650" s="1">
        <v>12738</v>
      </c>
      <c r="C2650" s="1" t="str">
        <v>EED118806</v>
      </c>
      <c r="D2650" s="2">
        <v>45905</v>
      </c>
      <c r="E2650" s="2">
        <v>45910</v>
      </c>
      <c r="F2650" s="1">
        <v>405226</v>
      </c>
      <c r="G2650" s="1">
        <v>1</v>
      </c>
      <c r="H2650" s="1">
        <v>1</v>
      </c>
      <c r="I2650" s="1">
        <v>0</v>
      </c>
      <c r="J2650" s="1" t="str">
        <v>Banglore</v>
      </c>
      <c r="K2650" s="1">
        <v>0</v>
      </c>
      <c r="L2650" s="1"/>
      <c r="M2650" s="1">
        <f t="shared" si="123"/>
        <v>12738</v>
      </c>
      <c r="N2650" s="1">
        <f t="shared" si="124"/>
        <v>12738</v>
      </c>
      <c r="O2650" s="1">
        <f t="shared" si="125"/>
        <v>0</v>
      </c>
    </row>
    <row r="2651" spans="1:15" x14ac:dyDescent="0.25">
      <c r="A2651" s="1" t="str">
        <v>BioLegend</v>
      </c>
      <c r="B2651" s="1">
        <v>21560</v>
      </c>
      <c r="C2651" s="1" t="str">
        <v>EED118806</v>
      </c>
      <c r="D2651" s="2">
        <v>45905</v>
      </c>
      <c r="E2651" s="2">
        <v>45910</v>
      </c>
      <c r="F2651" s="1">
        <v>405243</v>
      </c>
      <c r="G2651" s="1">
        <v>1</v>
      </c>
      <c r="H2651" s="1">
        <v>1</v>
      </c>
      <c r="I2651" s="1">
        <v>0</v>
      </c>
      <c r="J2651" s="1" t="str">
        <v>BANGALORE</v>
      </c>
      <c r="K2651" s="1">
        <v>0</v>
      </c>
      <c r="L2651" s="1"/>
      <c r="M2651" s="1">
        <f t="shared" si="123"/>
        <v>21560</v>
      </c>
      <c r="N2651" s="1">
        <f t="shared" si="124"/>
        <v>21560</v>
      </c>
      <c r="O2651" s="1">
        <f t="shared" si="125"/>
        <v>0</v>
      </c>
    </row>
    <row r="2652" spans="1:15" x14ac:dyDescent="0.25">
      <c r="A2652" s="1" t="str">
        <v>BioLegend</v>
      </c>
      <c r="B2652" s="1">
        <v>37884</v>
      </c>
      <c r="C2652" s="1" t="str">
        <v>EED118806</v>
      </c>
      <c r="D2652" s="2">
        <v>45905</v>
      </c>
      <c r="E2652" s="2">
        <v>45910</v>
      </c>
      <c r="F2652" s="1">
        <v>422604</v>
      </c>
      <c r="G2652" s="1">
        <v>1</v>
      </c>
      <c r="H2652" s="1">
        <v>1</v>
      </c>
      <c r="I2652" s="1">
        <v>0</v>
      </c>
      <c r="J2652" s="1" t="str">
        <v>Telangana</v>
      </c>
      <c r="K2652" s="1">
        <v>0</v>
      </c>
      <c r="L2652" s="1"/>
      <c r="M2652" s="1">
        <f t="shared" si="123"/>
        <v>37884</v>
      </c>
      <c r="N2652" s="1">
        <f t="shared" si="124"/>
        <v>37884</v>
      </c>
      <c r="O2652" s="1">
        <f t="shared" si="125"/>
        <v>0</v>
      </c>
    </row>
    <row r="2653" spans="1:15" x14ac:dyDescent="0.25">
      <c r="A2653" s="1" t="str">
        <v>BioLegend</v>
      </c>
      <c r="B2653" s="1">
        <v>14476</v>
      </c>
      <c r="C2653" s="1" t="str">
        <v>EED118806</v>
      </c>
      <c r="D2653" s="2">
        <v>45905</v>
      </c>
      <c r="E2653" s="2">
        <v>45910</v>
      </c>
      <c r="F2653" s="1">
        <v>424602</v>
      </c>
      <c r="G2653" s="1">
        <v>1</v>
      </c>
      <c r="H2653" s="1">
        <v>1</v>
      </c>
      <c r="I2653" s="1">
        <v>0</v>
      </c>
      <c r="J2653" s="1" t="str">
        <v>Pune</v>
      </c>
      <c r="K2653" s="1">
        <v>0</v>
      </c>
      <c r="L2653" s="1"/>
      <c r="M2653" s="1">
        <f t="shared" si="123"/>
        <v>14476</v>
      </c>
      <c r="N2653" s="1">
        <f t="shared" si="124"/>
        <v>14476</v>
      </c>
      <c r="O2653" s="1">
        <f t="shared" si="125"/>
        <v>0</v>
      </c>
    </row>
    <row r="2654" spans="1:15" x14ac:dyDescent="0.25">
      <c r="A2654" s="1" t="str">
        <v>BioLegend</v>
      </c>
      <c r="B2654" s="1">
        <v>14476</v>
      </c>
      <c r="C2654" s="1" t="str">
        <v>EED118806</v>
      </c>
      <c r="D2654" s="2">
        <v>45905</v>
      </c>
      <c r="E2654" s="2">
        <v>45910</v>
      </c>
      <c r="F2654" s="1">
        <v>424602</v>
      </c>
      <c r="G2654" s="1">
        <v>1</v>
      </c>
      <c r="H2654" s="1">
        <v>1</v>
      </c>
      <c r="I2654" s="1">
        <v>0</v>
      </c>
      <c r="J2654" s="1" t="str">
        <v>Bhuvneshwar</v>
      </c>
      <c r="K2654" s="1">
        <v>0</v>
      </c>
      <c r="L2654" s="1"/>
      <c r="M2654" s="1">
        <f t="shared" si="123"/>
        <v>14476</v>
      </c>
      <c r="N2654" s="1">
        <f t="shared" si="124"/>
        <v>14476</v>
      </c>
      <c r="O2654" s="1">
        <f t="shared" si="125"/>
        <v>0</v>
      </c>
    </row>
    <row r="2655" spans="1:15" x14ac:dyDescent="0.25">
      <c r="A2655" s="1" t="str">
        <v>BioLegend</v>
      </c>
      <c r="B2655" s="1">
        <v>18788</v>
      </c>
      <c r="C2655" s="1" t="str">
        <v>EED118806</v>
      </c>
      <c r="D2655" s="2">
        <v>45905</v>
      </c>
      <c r="E2655" s="2">
        <v>45910</v>
      </c>
      <c r="F2655" s="1">
        <v>430204</v>
      </c>
      <c r="G2655" s="1">
        <v>1</v>
      </c>
      <c r="H2655" s="1">
        <v>1</v>
      </c>
      <c r="I2655" s="1">
        <v>0</v>
      </c>
      <c r="J2655" s="1" t="str">
        <v>Kolkata</v>
      </c>
      <c r="K2655" s="1">
        <v>0</v>
      </c>
      <c r="L2655" s="1"/>
      <c r="M2655" s="1">
        <f t="shared" si="123"/>
        <v>18788</v>
      </c>
      <c r="N2655" s="1">
        <f t="shared" si="124"/>
        <v>18788</v>
      </c>
      <c r="O2655" s="1">
        <f t="shared" si="125"/>
        <v>0</v>
      </c>
    </row>
    <row r="2656" spans="1:15" x14ac:dyDescent="0.25">
      <c r="A2656" s="1" t="str">
        <v>BioLegend</v>
      </c>
      <c r="B2656" s="1">
        <v>18788</v>
      </c>
      <c r="C2656" s="1" t="str">
        <v>EED118806</v>
      </c>
      <c r="D2656" s="2">
        <v>45905</v>
      </c>
      <c r="E2656" s="2">
        <v>45910</v>
      </c>
      <c r="F2656" s="1">
        <v>430804</v>
      </c>
      <c r="G2656" s="1">
        <v>1</v>
      </c>
      <c r="H2656" s="1">
        <v>1</v>
      </c>
      <c r="I2656" s="1">
        <v>0</v>
      </c>
      <c r="J2656" s="1" t="str">
        <v>Pune</v>
      </c>
      <c r="K2656" s="1">
        <v>0</v>
      </c>
      <c r="L2656" s="1"/>
      <c r="M2656" s="1">
        <f t="shared" si="123"/>
        <v>18788</v>
      </c>
      <c r="N2656" s="1">
        <f t="shared" si="124"/>
        <v>18788</v>
      </c>
      <c r="O2656" s="1">
        <f t="shared" si="125"/>
        <v>0</v>
      </c>
    </row>
    <row r="2657" spans="1:15" x14ac:dyDescent="0.25">
      <c r="A2657" s="1" t="str">
        <v>BioLegend</v>
      </c>
      <c r="B2657" s="1">
        <v>18788</v>
      </c>
      <c r="C2657" s="1" t="str">
        <v>EED118806</v>
      </c>
      <c r="D2657" s="2">
        <v>45905</v>
      </c>
      <c r="E2657" s="2">
        <v>45910</v>
      </c>
      <c r="F2657" s="1">
        <v>430904</v>
      </c>
      <c r="G2657" s="1">
        <v>1</v>
      </c>
      <c r="H2657" s="1">
        <v>1</v>
      </c>
      <c r="I2657" s="1">
        <v>0</v>
      </c>
      <c r="J2657" s="1" t="str">
        <v>Pune</v>
      </c>
      <c r="K2657" s="1">
        <v>0</v>
      </c>
      <c r="L2657" s="1"/>
      <c r="M2657" s="1">
        <f t="shared" si="123"/>
        <v>18788</v>
      </c>
      <c r="N2657" s="1">
        <f t="shared" si="124"/>
        <v>18788</v>
      </c>
      <c r="O2657" s="1">
        <f t="shared" si="125"/>
        <v>0</v>
      </c>
    </row>
    <row r="2658" spans="1:15" x14ac:dyDescent="0.25">
      <c r="A2658" s="1" t="str">
        <v>BioLegend</v>
      </c>
      <c r="B2658" s="1">
        <v>21375.200000000001</v>
      </c>
      <c r="C2658" s="1" t="str">
        <v>EED118806</v>
      </c>
      <c r="D2658" s="2">
        <v>45905</v>
      </c>
      <c r="E2658" s="2">
        <v>45910</v>
      </c>
      <c r="F2658" s="1">
        <v>436204</v>
      </c>
      <c r="G2658" s="1">
        <v>1</v>
      </c>
      <c r="H2658" s="1">
        <v>1</v>
      </c>
      <c r="I2658" s="1">
        <v>0</v>
      </c>
      <c r="J2658" s="1" t="str">
        <v>Pune</v>
      </c>
      <c r="K2658" s="1">
        <v>0</v>
      </c>
      <c r="L2658" s="1"/>
      <c r="M2658" s="1">
        <f t="shared" si="123"/>
        <v>21375.200000000001</v>
      </c>
      <c r="N2658" s="1">
        <f t="shared" si="124"/>
        <v>21375.200000000001</v>
      </c>
      <c r="O2658" s="1">
        <f t="shared" si="125"/>
        <v>0</v>
      </c>
    </row>
    <row r="2659" spans="1:15" x14ac:dyDescent="0.25">
      <c r="A2659" s="1" t="str">
        <v>BioLegend</v>
      </c>
      <c r="B2659" s="1">
        <v>19896.8</v>
      </c>
      <c r="C2659" s="1" t="str">
        <v>EED118806</v>
      </c>
      <c r="D2659" s="2">
        <v>45905</v>
      </c>
      <c r="E2659" s="2">
        <v>45910</v>
      </c>
      <c r="F2659" s="1">
        <v>501114</v>
      </c>
      <c r="G2659" s="1">
        <v>1</v>
      </c>
      <c r="H2659" s="1">
        <v>1</v>
      </c>
      <c r="I2659" s="1">
        <v>0</v>
      </c>
      <c r="J2659" s="1" t="str">
        <v>Telangana</v>
      </c>
      <c r="K2659" s="1">
        <v>0</v>
      </c>
      <c r="L2659" s="1"/>
      <c r="M2659" s="1">
        <f t="shared" si="123"/>
        <v>19896.8</v>
      </c>
      <c r="N2659" s="1">
        <f t="shared" si="124"/>
        <v>19896.8</v>
      </c>
      <c r="O2659" s="1">
        <f t="shared" si="125"/>
        <v>0</v>
      </c>
    </row>
    <row r="2660" spans="1:15" x14ac:dyDescent="0.25">
      <c r="A2660" s="1" t="str">
        <v>BioLegend</v>
      </c>
      <c r="B2660" s="1">
        <v>23531.199999999997</v>
      </c>
      <c r="C2660" s="1" t="str">
        <v>EED118806</v>
      </c>
      <c r="D2660" s="2">
        <v>45905</v>
      </c>
      <c r="E2660" s="2">
        <v>45910</v>
      </c>
      <c r="F2660" s="1">
        <v>501418</v>
      </c>
      <c r="G2660" s="1">
        <v>1</v>
      </c>
      <c r="H2660" s="1">
        <v>1</v>
      </c>
      <c r="I2660" s="1">
        <v>0</v>
      </c>
      <c r="J2660" s="1" t="str">
        <v>Chandigarh</v>
      </c>
      <c r="K2660" s="1">
        <v>0</v>
      </c>
      <c r="L2660" s="1"/>
      <c r="M2660" s="1">
        <f t="shared" si="123"/>
        <v>23531.199999999997</v>
      </c>
      <c r="N2660" s="1">
        <f t="shared" si="124"/>
        <v>23531.199999999997</v>
      </c>
      <c r="O2660" s="1">
        <f t="shared" si="125"/>
        <v>0</v>
      </c>
    </row>
    <row r="2661" spans="1:15" x14ac:dyDescent="0.25">
      <c r="A2661" s="1" t="str">
        <v>BioLegend</v>
      </c>
      <c r="B2661" s="1">
        <v>29436</v>
      </c>
      <c r="C2661" s="1" t="str">
        <v>EED118806</v>
      </c>
      <c r="D2661" s="2">
        <v>45905</v>
      </c>
      <c r="E2661" s="2">
        <v>45910</v>
      </c>
      <c r="F2661" s="1">
        <v>502536</v>
      </c>
      <c r="G2661" s="1">
        <v>2</v>
      </c>
      <c r="H2661" s="1">
        <v>2</v>
      </c>
      <c r="I2661" s="1">
        <v>0</v>
      </c>
      <c r="J2661" s="1" t="str">
        <v>Bhuvneshwar</v>
      </c>
      <c r="K2661" s="1">
        <v>0</v>
      </c>
      <c r="L2661" s="1"/>
      <c r="M2661" s="1">
        <f t="shared" si="123"/>
        <v>58872</v>
      </c>
      <c r="N2661" s="1">
        <f t="shared" si="124"/>
        <v>58872</v>
      </c>
      <c r="O2661" s="1">
        <f t="shared" si="125"/>
        <v>0</v>
      </c>
    </row>
    <row r="2662" spans="1:15" x14ac:dyDescent="0.25">
      <c r="A2662" s="1" t="str">
        <v>BioLegend</v>
      </c>
      <c r="B2662" s="1">
        <v>5420.8</v>
      </c>
      <c r="C2662" s="1" t="str">
        <v>EED118806</v>
      </c>
      <c r="D2662" s="2">
        <v>45905</v>
      </c>
      <c r="E2662" s="2">
        <v>45910</v>
      </c>
      <c r="F2662" s="1">
        <v>504105</v>
      </c>
      <c r="G2662" s="1">
        <v>1</v>
      </c>
      <c r="H2662" s="1">
        <v>1</v>
      </c>
      <c r="I2662" s="1">
        <v>0</v>
      </c>
      <c r="J2662" s="1" t="str">
        <v>DELHI</v>
      </c>
      <c r="K2662" s="1">
        <v>0</v>
      </c>
      <c r="L2662" s="1"/>
      <c r="M2662" s="1">
        <f t="shared" si="123"/>
        <v>5420.8</v>
      </c>
      <c r="N2662" s="1">
        <f t="shared" si="124"/>
        <v>5420.8</v>
      </c>
      <c r="O2662" s="1">
        <f t="shared" si="125"/>
        <v>0</v>
      </c>
    </row>
    <row r="2663" spans="1:15" x14ac:dyDescent="0.25">
      <c r="A2663" s="1" t="str">
        <v>BioLegend</v>
      </c>
      <c r="B2663" s="1">
        <v>13921.599999999999</v>
      </c>
      <c r="C2663" s="1" t="str">
        <v>EED118806</v>
      </c>
      <c r="D2663" s="2">
        <v>45905</v>
      </c>
      <c r="E2663" s="2">
        <v>45910</v>
      </c>
      <c r="F2663" s="1">
        <v>505008</v>
      </c>
      <c r="G2663" s="1">
        <v>1</v>
      </c>
      <c r="H2663" s="1">
        <v>1</v>
      </c>
      <c r="I2663" s="1">
        <v>0</v>
      </c>
      <c r="J2663" s="1" t="str">
        <v>Bhuvneshwar</v>
      </c>
      <c r="K2663" s="1">
        <v>0</v>
      </c>
      <c r="L2663" s="1"/>
      <c r="M2663" s="1">
        <f t="shared" si="123"/>
        <v>13921.599999999999</v>
      </c>
      <c r="N2663" s="1">
        <f t="shared" si="124"/>
        <v>13921.599999999999</v>
      </c>
      <c r="O2663" s="1">
        <f t="shared" si="125"/>
        <v>0</v>
      </c>
    </row>
    <row r="2664" spans="1:15" x14ac:dyDescent="0.25">
      <c r="A2664" s="1" t="str">
        <v>BioLegend</v>
      </c>
      <c r="B2664" s="1">
        <v>2710.4</v>
      </c>
      <c r="C2664" s="1" t="str">
        <v>EED118806</v>
      </c>
      <c r="D2664" s="2">
        <v>45905</v>
      </c>
      <c r="E2664" s="2">
        <v>45910</v>
      </c>
      <c r="F2664" s="1">
        <v>505809</v>
      </c>
      <c r="G2664" s="1">
        <v>1</v>
      </c>
      <c r="H2664" s="1">
        <v>1</v>
      </c>
      <c r="I2664" s="1">
        <v>0</v>
      </c>
      <c r="J2664" s="1" t="str">
        <v>DELHI</v>
      </c>
      <c r="K2664" s="1">
        <v>0</v>
      </c>
      <c r="L2664" s="1"/>
      <c r="M2664" s="1">
        <f t="shared" si="123"/>
        <v>2710.4</v>
      </c>
      <c r="N2664" s="1">
        <f t="shared" si="124"/>
        <v>2710.4</v>
      </c>
      <c r="O2664" s="1">
        <f t="shared" si="125"/>
        <v>0</v>
      </c>
    </row>
    <row r="2665" spans="1:15" x14ac:dyDescent="0.25">
      <c r="A2665" s="1" t="str">
        <v>BioLegend</v>
      </c>
      <c r="B2665" s="1">
        <v>8131.2000000000007</v>
      </c>
      <c r="C2665" s="1" t="str">
        <v>EED118806</v>
      </c>
      <c r="D2665" s="2">
        <v>45905</v>
      </c>
      <c r="E2665" s="2">
        <v>45910</v>
      </c>
      <c r="F2665" s="1">
        <v>505810</v>
      </c>
      <c r="G2665" s="1">
        <v>1</v>
      </c>
      <c r="H2665" s="1">
        <v>1</v>
      </c>
      <c r="I2665" s="1">
        <v>0</v>
      </c>
      <c r="J2665" s="1" t="str">
        <v>Bhuvneshwar</v>
      </c>
      <c r="K2665" s="1">
        <v>0</v>
      </c>
      <c r="L2665" s="1"/>
      <c r="M2665" s="1">
        <f t="shared" si="123"/>
        <v>8131.2000000000007</v>
      </c>
      <c r="N2665" s="1">
        <f t="shared" si="124"/>
        <v>8131.2000000000007</v>
      </c>
      <c r="O2665" s="1">
        <f t="shared" si="125"/>
        <v>0</v>
      </c>
    </row>
    <row r="2666" spans="1:15" x14ac:dyDescent="0.25">
      <c r="A2666" s="1" t="str">
        <v>BioLegend</v>
      </c>
      <c r="B2666" s="1">
        <v>15642</v>
      </c>
      <c r="C2666" s="1" t="str">
        <v>EED118806</v>
      </c>
      <c r="D2666" s="2">
        <v>45905</v>
      </c>
      <c r="E2666" s="2">
        <v>45910</v>
      </c>
      <c r="F2666" s="1">
        <v>505837</v>
      </c>
      <c r="G2666" s="1">
        <v>1</v>
      </c>
      <c r="H2666" s="1">
        <v>1</v>
      </c>
      <c r="I2666" s="1">
        <v>0</v>
      </c>
      <c r="J2666" s="1" t="str">
        <v>Bhuvneshwar</v>
      </c>
      <c r="K2666" s="1">
        <v>0</v>
      </c>
      <c r="L2666" s="1"/>
      <c r="M2666" s="1">
        <f t="shared" si="123"/>
        <v>15642</v>
      </c>
      <c r="N2666" s="1">
        <f t="shared" si="124"/>
        <v>15642</v>
      </c>
      <c r="O2666" s="1">
        <f t="shared" si="125"/>
        <v>0</v>
      </c>
    </row>
    <row r="2667" spans="1:15" x14ac:dyDescent="0.25">
      <c r="A2667" s="1" t="str">
        <v>BioLegend</v>
      </c>
      <c r="B2667" s="1">
        <v>18018</v>
      </c>
      <c r="C2667" s="1" t="str">
        <v>EED118806</v>
      </c>
      <c r="D2667" s="2">
        <v>45905</v>
      </c>
      <c r="E2667" s="2">
        <v>45910</v>
      </c>
      <c r="F2667" s="1">
        <v>506333</v>
      </c>
      <c r="G2667" s="1">
        <v>1</v>
      </c>
      <c r="H2667" s="1">
        <v>1</v>
      </c>
      <c r="I2667" s="1">
        <v>0</v>
      </c>
      <c r="J2667" s="1" t="str">
        <v>Bhuvneshwar</v>
      </c>
      <c r="K2667" s="1">
        <v>0</v>
      </c>
      <c r="L2667" s="1"/>
      <c r="M2667" s="1">
        <f t="shared" si="123"/>
        <v>18018</v>
      </c>
      <c r="N2667" s="1">
        <f t="shared" si="124"/>
        <v>18018</v>
      </c>
      <c r="O2667" s="1">
        <f t="shared" si="125"/>
        <v>0</v>
      </c>
    </row>
    <row r="2668" spans="1:15" x14ac:dyDescent="0.25">
      <c r="A2668" s="1" t="str">
        <v>BioLegend</v>
      </c>
      <c r="B2668" s="1">
        <v>18018</v>
      </c>
      <c r="C2668" s="1" t="str">
        <v>EED118806</v>
      </c>
      <c r="D2668" s="2">
        <v>45905</v>
      </c>
      <c r="E2668" s="2">
        <v>45910</v>
      </c>
      <c r="F2668" s="1">
        <v>506349</v>
      </c>
      <c r="G2668" s="1">
        <v>1</v>
      </c>
      <c r="H2668" s="1">
        <v>1</v>
      </c>
      <c r="I2668" s="1">
        <v>0</v>
      </c>
      <c r="J2668" s="1" t="str">
        <v>Pune</v>
      </c>
      <c r="K2668" s="1">
        <v>0</v>
      </c>
      <c r="L2668" s="1"/>
      <c r="M2668" s="1">
        <f t="shared" si="123"/>
        <v>18018</v>
      </c>
      <c r="N2668" s="1">
        <f t="shared" si="124"/>
        <v>18018</v>
      </c>
      <c r="O2668" s="1">
        <f t="shared" si="125"/>
        <v>0</v>
      </c>
    </row>
    <row r="2669" spans="1:15" x14ac:dyDescent="0.25">
      <c r="A2669" s="1" t="str">
        <v>BioLegend</v>
      </c>
      <c r="B2669" s="1">
        <v>8069.6</v>
      </c>
      <c r="C2669" s="1" t="str">
        <v>EED118806</v>
      </c>
      <c r="D2669" s="2">
        <v>45905</v>
      </c>
      <c r="E2669" s="2">
        <v>45910</v>
      </c>
      <c r="F2669" s="1">
        <v>506915</v>
      </c>
      <c r="G2669" s="1">
        <v>1</v>
      </c>
      <c r="H2669" s="1">
        <v>1</v>
      </c>
      <c r="I2669" s="1">
        <v>0</v>
      </c>
      <c r="J2669" s="1" t="str">
        <v>Faridabad</v>
      </c>
      <c r="K2669" s="1">
        <v>0</v>
      </c>
      <c r="L2669" s="1"/>
      <c r="M2669" s="1">
        <f t="shared" si="123"/>
        <v>8069.6</v>
      </c>
      <c r="N2669" s="1">
        <f t="shared" si="124"/>
        <v>8069.6</v>
      </c>
      <c r="O2669" s="1">
        <f t="shared" si="125"/>
        <v>0</v>
      </c>
    </row>
    <row r="2670" spans="1:15" x14ac:dyDescent="0.25">
      <c r="A2670" s="1" t="str">
        <v>BioLegend</v>
      </c>
      <c r="B2670" s="1">
        <v>10164</v>
      </c>
      <c r="C2670" s="1" t="str">
        <v>EED118806</v>
      </c>
      <c r="D2670" s="2">
        <v>45905</v>
      </c>
      <c r="E2670" s="2">
        <v>45910</v>
      </c>
      <c r="F2670" s="1">
        <v>510003</v>
      </c>
      <c r="G2670" s="1">
        <v>1</v>
      </c>
      <c r="H2670" s="1">
        <v>1</v>
      </c>
      <c r="I2670" s="1">
        <v>0</v>
      </c>
      <c r="J2670" s="1" t="str">
        <v>Pune</v>
      </c>
      <c r="K2670" s="1">
        <v>0</v>
      </c>
      <c r="L2670" s="1"/>
      <c r="M2670" s="1">
        <f t="shared" si="123"/>
        <v>10164</v>
      </c>
      <c r="N2670" s="1">
        <f t="shared" si="124"/>
        <v>10164</v>
      </c>
      <c r="O2670" s="1">
        <f t="shared" si="125"/>
        <v>0</v>
      </c>
    </row>
    <row r="2671" spans="1:15" x14ac:dyDescent="0.25">
      <c r="A2671" s="1" t="str">
        <v>BioLegend</v>
      </c>
      <c r="B2671" s="1">
        <v>21868</v>
      </c>
      <c r="C2671" s="1" t="str">
        <v>EED118806</v>
      </c>
      <c r="D2671" s="2">
        <v>45905</v>
      </c>
      <c r="E2671" s="2">
        <v>45910</v>
      </c>
      <c r="F2671" s="1">
        <v>514106</v>
      </c>
      <c r="G2671" s="1">
        <v>1</v>
      </c>
      <c r="H2671" s="1">
        <v>1</v>
      </c>
      <c r="I2671" s="1">
        <v>0</v>
      </c>
      <c r="J2671" s="1" t="str">
        <v>DELHI</v>
      </c>
      <c r="K2671" s="1">
        <v>0</v>
      </c>
      <c r="L2671" s="1"/>
      <c r="M2671" s="1">
        <f t="shared" si="123"/>
        <v>21868</v>
      </c>
      <c r="N2671" s="1">
        <f t="shared" si="124"/>
        <v>21868</v>
      </c>
      <c r="O2671" s="1">
        <f t="shared" si="125"/>
        <v>0</v>
      </c>
    </row>
    <row r="2672" spans="1:15" x14ac:dyDescent="0.25">
      <c r="A2672" s="1" t="str">
        <v>BioLegend</v>
      </c>
      <c r="B2672" s="1">
        <v>9055.2000000000007</v>
      </c>
      <c r="C2672" s="1" t="str">
        <v>EED118806</v>
      </c>
      <c r="D2672" s="2">
        <v>45905</v>
      </c>
      <c r="E2672" s="2">
        <v>45910</v>
      </c>
      <c r="F2672" s="1">
        <v>574302</v>
      </c>
      <c r="G2672" s="1">
        <v>1</v>
      </c>
      <c r="H2672" s="1">
        <v>1</v>
      </c>
      <c r="I2672" s="1">
        <v>0</v>
      </c>
      <c r="J2672" s="1" t="str">
        <v>Bhuvneshwar</v>
      </c>
      <c r="K2672" s="1">
        <v>0</v>
      </c>
      <c r="L2672" s="1"/>
      <c r="M2672" s="1">
        <f t="shared" si="123"/>
        <v>9055.2000000000007</v>
      </c>
      <c r="N2672" s="1">
        <f t="shared" si="124"/>
        <v>9055.2000000000007</v>
      </c>
      <c r="O2672" s="1">
        <f t="shared" si="125"/>
        <v>0</v>
      </c>
    </row>
    <row r="2673" spans="1:15" x14ac:dyDescent="0.25">
      <c r="A2673" s="1" t="str">
        <v>BioLegend</v>
      </c>
      <c r="B2673" s="1">
        <v>6899.2000000000007</v>
      </c>
      <c r="C2673" s="1" t="str">
        <v>EED118806</v>
      </c>
      <c r="D2673" s="2">
        <v>45905</v>
      </c>
      <c r="E2673" s="2">
        <v>45910</v>
      </c>
      <c r="F2673" s="1">
        <v>575304</v>
      </c>
      <c r="G2673" s="1">
        <v>1</v>
      </c>
      <c r="H2673" s="1">
        <v>1</v>
      </c>
      <c r="I2673" s="1">
        <v>0</v>
      </c>
      <c r="J2673" s="1" t="str">
        <v>Bhuvneshwar</v>
      </c>
      <c r="K2673" s="1">
        <v>0</v>
      </c>
      <c r="L2673" s="1"/>
      <c r="M2673" s="1">
        <f t="shared" si="123"/>
        <v>6899.2000000000007</v>
      </c>
      <c r="N2673" s="1">
        <f t="shared" si="124"/>
        <v>6899.2000000000007</v>
      </c>
      <c r="O2673" s="1">
        <f t="shared" si="125"/>
        <v>0</v>
      </c>
    </row>
    <row r="2674" spans="1:15" x14ac:dyDescent="0.25">
      <c r="A2674" s="1" t="str">
        <v>BioLegend</v>
      </c>
      <c r="B2674" s="1">
        <v>9424.7999999999993</v>
      </c>
      <c r="C2674" s="1" t="str">
        <v>EED118806</v>
      </c>
      <c r="D2674" s="2">
        <v>45905</v>
      </c>
      <c r="E2674" s="2">
        <v>45910</v>
      </c>
      <c r="F2674" s="1">
        <v>576404</v>
      </c>
      <c r="G2674" s="1">
        <v>1</v>
      </c>
      <c r="H2674" s="1">
        <v>1</v>
      </c>
      <c r="I2674" s="1">
        <v>0</v>
      </c>
      <c r="J2674" s="1" t="str">
        <v>Pune</v>
      </c>
      <c r="K2674" s="1">
        <v>0</v>
      </c>
      <c r="L2674" s="1"/>
      <c r="M2674" s="1">
        <f t="shared" ref="M2674:M2683" si="126">G2674*B2674</f>
        <v>9424.7999999999993</v>
      </c>
      <c r="N2674" s="1">
        <f t="shared" ref="N2674:N2683" si="127">H2674*B2674</f>
        <v>9424.7999999999993</v>
      </c>
      <c r="O2674" s="1">
        <f t="shared" ref="O2674:O2683" si="128">I2674*B2674</f>
        <v>0</v>
      </c>
    </row>
    <row r="2675" spans="1:15" x14ac:dyDescent="0.25">
      <c r="A2675" s="1" t="str">
        <v>BioLegend</v>
      </c>
      <c r="B2675" s="1">
        <v>29.333333333333332</v>
      </c>
      <c r="C2675" s="1" t="str">
        <v>EED118806</v>
      </c>
      <c r="D2675" s="2">
        <v>45905</v>
      </c>
      <c r="E2675" s="2">
        <v>45910</v>
      </c>
      <c r="F2675" s="1">
        <v>740811</v>
      </c>
      <c r="G2675" s="1">
        <v>2</v>
      </c>
      <c r="H2675" s="1">
        <v>0</v>
      </c>
      <c r="I2675" s="1">
        <v>2</v>
      </c>
      <c r="J2675" s="1" t="str">
        <v>Unknown</v>
      </c>
      <c r="K2675" s="1" t="str">
        <v>Mohan Sir, (Demo)</v>
      </c>
      <c r="L2675" s="1"/>
      <c r="M2675" s="1">
        <f t="shared" si="126"/>
        <v>58.666666666666664</v>
      </c>
      <c r="N2675" s="1">
        <f t="shared" si="127"/>
        <v>0</v>
      </c>
      <c r="O2675" s="1">
        <f t="shared" si="128"/>
        <v>58.666666666666664</v>
      </c>
    </row>
    <row r="2676" spans="1:15" x14ac:dyDescent="0.25">
      <c r="A2676" s="1" t="str">
        <v>BioLegend</v>
      </c>
      <c r="B2676" s="1">
        <v>29.333333333333332</v>
      </c>
      <c r="C2676" s="1" t="str">
        <v>EED118806</v>
      </c>
      <c r="D2676" s="2">
        <v>45905</v>
      </c>
      <c r="E2676" s="2">
        <v>45910</v>
      </c>
      <c r="F2676" s="1">
        <v>740811</v>
      </c>
      <c r="G2676" s="1">
        <v>1</v>
      </c>
      <c r="H2676" s="1">
        <v>1</v>
      </c>
      <c r="I2676" s="1">
        <v>0</v>
      </c>
      <c r="J2676" s="1" t="str">
        <v>Banglore</v>
      </c>
      <c r="K2676" s="1">
        <v>0</v>
      </c>
      <c r="L2676" s="1"/>
      <c r="M2676" s="1">
        <f t="shared" si="126"/>
        <v>29.333333333333332</v>
      </c>
      <c r="N2676" s="1">
        <f t="shared" si="127"/>
        <v>29.333333333333332</v>
      </c>
      <c r="O2676" s="1">
        <f t="shared" si="128"/>
        <v>0</v>
      </c>
    </row>
    <row r="2677" spans="1:15" x14ac:dyDescent="0.25">
      <c r="A2677" s="1" t="str">
        <v>BioLegend</v>
      </c>
      <c r="B2677" s="1">
        <v>18110.400000000001</v>
      </c>
      <c r="C2677" s="1" t="str">
        <v>EED118806</v>
      </c>
      <c r="D2677" s="2">
        <v>45905</v>
      </c>
      <c r="E2677" s="2">
        <v>45910</v>
      </c>
      <c r="F2677" s="1">
        <v>741094</v>
      </c>
      <c r="G2677" s="1">
        <v>1</v>
      </c>
      <c r="H2677" s="1">
        <v>1</v>
      </c>
      <c r="I2677" s="1">
        <v>0</v>
      </c>
      <c r="J2677" s="1" t="str">
        <v>Banglore</v>
      </c>
      <c r="K2677" s="1">
        <v>0</v>
      </c>
      <c r="L2677" s="1"/>
      <c r="M2677" s="1">
        <f t="shared" si="126"/>
        <v>18110.400000000001</v>
      </c>
      <c r="N2677" s="1">
        <f t="shared" si="127"/>
        <v>18110.400000000001</v>
      </c>
      <c r="O2677" s="1">
        <f t="shared" si="128"/>
        <v>0</v>
      </c>
    </row>
    <row r="2678" spans="1:15" x14ac:dyDescent="0.25">
      <c r="A2678" s="1" t="str">
        <v>BioLegend</v>
      </c>
      <c r="B2678" s="1">
        <v>3634.3999999999996</v>
      </c>
      <c r="C2678" s="1" t="str">
        <v>EED118806</v>
      </c>
      <c r="D2678" s="2">
        <v>45905</v>
      </c>
      <c r="E2678" s="2">
        <v>45910</v>
      </c>
      <c r="F2678" s="1">
        <v>741095</v>
      </c>
      <c r="G2678" s="1">
        <v>1</v>
      </c>
      <c r="H2678" s="1">
        <v>1</v>
      </c>
      <c r="I2678" s="1">
        <v>0</v>
      </c>
      <c r="J2678" s="1" t="str">
        <v>Banglore</v>
      </c>
      <c r="K2678" s="1">
        <v>0</v>
      </c>
      <c r="L2678" s="1"/>
      <c r="M2678" s="1">
        <f t="shared" si="126"/>
        <v>3634.3999999999996</v>
      </c>
      <c r="N2678" s="1">
        <f t="shared" si="127"/>
        <v>3634.3999999999996</v>
      </c>
      <c r="O2678" s="1">
        <f t="shared" si="128"/>
        <v>0</v>
      </c>
    </row>
    <row r="2679" spans="1:15" x14ac:dyDescent="0.25">
      <c r="A2679" s="1" t="str">
        <v>BioLegend</v>
      </c>
      <c r="B2679" s="1">
        <v>7268.7999999999993</v>
      </c>
      <c r="C2679" s="1" t="str">
        <v>EED118806</v>
      </c>
      <c r="D2679" s="2">
        <v>45905</v>
      </c>
      <c r="E2679" s="2">
        <v>45910</v>
      </c>
      <c r="F2679" s="1">
        <v>741096</v>
      </c>
      <c r="G2679" s="1">
        <v>1</v>
      </c>
      <c r="H2679" s="1">
        <v>1</v>
      </c>
      <c r="I2679" s="1">
        <v>0</v>
      </c>
      <c r="J2679" s="1" t="str">
        <v>Banglore</v>
      </c>
      <c r="K2679" s="1">
        <v>0</v>
      </c>
      <c r="L2679" s="1"/>
      <c r="M2679" s="1">
        <f t="shared" si="126"/>
        <v>7268.7999999999993</v>
      </c>
      <c r="N2679" s="1">
        <f t="shared" si="127"/>
        <v>7268.7999999999993</v>
      </c>
      <c r="O2679" s="1">
        <f t="shared" si="128"/>
        <v>0</v>
      </c>
    </row>
    <row r="2680" spans="1:15" x14ac:dyDescent="0.25">
      <c r="A2680" s="1" t="str">
        <v>BioLegend</v>
      </c>
      <c r="B2680" s="1">
        <v>7268.7999999999993</v>
      </c>
      <c r="C2680" s="1" t="str">
        <v>EED118806</v>
      </c>
      <c r="D2680" s="2">
        <v>45905</v>
      </c>
      <c r="E2680" s="2">
        <v>45910</v>
      </c>
      <c r="F2680" s="1">
        <v>741100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7268.7999999999993</v>
      </c>
      <c r="N2680" s="1">
        <f t="shared" si="127"/>
        <v>7268.7999999999993</v>
      </c>
      <c r="O2680" s="1">
        <f t="shared" si="128"/>
        <v>0</v>
      </c>
    </row>
    <row r="2681" spans="1:15" x14ac:dyDescent="0.25">
      <c r="A2681" s="1" t="str">
        <v>BioLegend</v>
      </c>
      <c r="B2681" s="1">
        <v>7268.7999999999993</v>
      </c>
      <c r="C2681" s="1" t="str">
        <v>EED118806</v>
      </c>
      <c r="D2681" s="2">
        <v>45905</v>
      </c>
      <c r="E2681" s="2">
        <v>45910</v>
      </c>
      <c r="F2681" s="1">
        <v>741101</v>
      </c>
      <c r="G2681" s="1">
        <v>1</v>
      </c>
      <c r="H2681" s="1">
        <v>1</v>
      </c>
      <c r="I2681" s="1">
        <v>0</v>
      </c>
      <c r="J2681" s="1" t="str">
        <v>Banglore</v>
      </c>
      <c r="K2681" s="1">
        <v>0</v>
      </c>
      <c r="L2681" s="1"/>
      <c r="M2681" s="1">
        <f t="shared" si="126"/>
        <v>7268.7999999999993</v>
      </c>
      <c r="N2681" s="1">
        <f t="shared" si="127"/>
        <v>7268.7999999999993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EED118806</v>
      </c>
      <c r="D2682" s="2">
        <v>45905</v>
      </c>
      <c r="E2682" s="2">
        <v>45910</v>
      </c>
      <c r="F2682" s="1">
        <v>741105</v>
      </c>
      <c r="G2682" s="1">
        <v>1</v>
      </c>
      <c r="H2682" s="1">
        <v>1</v>
      </c>
      <c r="I2682" s="1">
        <v>0</v>
      </c>
      <c r="J2682" s="1" t="str">
        <v>Banglore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7268.7999999999993</v>
      </c>
      <c r="C2683" s="1" t="str">
        <v>EED118806</v>
      </c>
      <c r="D2683" s="2">
        <v>45905</v>
      </c>
      <c r="E2683" s="2">
        <v>45910</v>
      </c>
      <c r="F2683" s="1">
        <v>741108</v>
      </c>
      <c r="G2683" s="1">
        <v>1</v>
      </c>
      <c r="H2683" s="1">
        <v>1</v>
      </c>
      <c r="I2683" s="1">
        <v>0</v>
      </c>
      <c r="J2683" s="1" t="str">
        <v>Banglore</v>
      </c>
      <c r="K2683" s="1">
        <v>0</v>
      </c>
      <c r="L2683" s="1"/>
      <c r="M2683" s="1">
        <f t="shared" si="126"/>
        <v>7268.7999999999993</v>
      </c>
      <c r="N2683" s="1">
        <f t="shared" si="127"/>
        <v>7268.7999999999993</v>
      </c>
      <c r="O2683" s="1">
        <f t="shared" si="128"/>
        <v>0</v>
      </c>
    </row>
    <row r="2684" spans="1:15" x14ac:dyDescent="0.25">
      <c r="A2684" s="1" t="str">
        <v>BioLegend</v>
      </c>
      <c r="B2684" s="1">
        <v>7268.7999999999993</v>
      </c>
      <c r="C2684" s="1" t="str">
        <v>EED118806</v>
      </c>
      <c r="D2684" s="2">
        <v>45905</v>
      </c>
      <c r="E2684" s="2">
        <v>45910</v>
      </c>
      <c r="F2684" s="1">
        <v>741114</v>
      </c>
      <c r="G2684" s="1">
        <v>1</v>
      </c>
      <c r="H2684" s="1">
        <v>1</v>
      </c>
      <c r="I2684" s="1">
        <v>0</v>
      </c>
      <c r="J2684" s="1" t="str">
        <v>Banglore</v>
      </c>
      <c r="K2684" s="1">
        <v>0</v>
      </c>
      <c r="L2684" s="1"/>
      <c r="M2684" s="1">
        <f t="shared" ref="M2684:M2697" si="129">G2684*B2684</f>
        <v>7268.7999999999993</v>
      </c>
      <c r="N2684" s="1">
        <f t="shared" ref="N2684:N2697" si="130">H2684*B2684</f>
        <v>7268.7999999999993</v>
      </c>
      <c r="O2684" s="1">
        <f t="shared" ref="O2684:O2697" si="131">I2684*B2684</f>
        <v>0</v>
      </c>
    </row>
    <row r="2685" spans="1:15" x14ac:dyDescent="0.25">
      <c r="A2685" s="1" t="str">
        <v>BioLegend</v>
      </c>
      <c r="B2685" s="1">
        <v>7268.7999999999993</v>
      </c>
      <c r="C2685" s="1" t="str">
        <v>EED118806</v>
      </c>
      <c r="D2685" s="2">
        <v>45905</v>
      </c>
      <c r="E2685" s="2">
        <v>45910</v>
      </c>
      <c r="F2685" s="1">
        <v>741121</v>
      </c>
      <c r="G2685" s="1">
        <v>1</v>
      </c>
      <c r="H2685" s="1">
        <v>1</v>
      </c>
      <c r="I2685" s="1">
        <v>0</v>
      </c>
      <c r="J2685" s="1" t="str">
        <v>Banglore</v>
      </c>
      <c r="K2685" s="1">
        <v>0</v>
      </c>
      <c r="L2685" s="1"/>
      <c r="M2685" s="1">
        <f t="shared" si="129"/>
        <v>7268.7999999999993</v>
      </c>
      <c r="N2685" s="1">
        <f t="shared" si="130"/>
        <v>7268.7999999999993</v>
      </c>
      <c r="O2685" s="1">
        <f t="shared" si="131"/>
        <v>0</v>
      </c>
    </row>
    <row r="2686" spans="1:15" x14ac:dyDescent="0.25">
      <c r="A2686" s="1" t="str">
        <v>BioLegend</v>
      </c>
      <c r="B2686" s="1">
        <v>29.333333333333332</v>
      </c>
      <c r="C2686" s="1" t="str">
        <v>EED118806</v>
      </c>
      <c r="D2686" s="2">
        <v>45905</v>
      </c>
      <c r="E2686" s="2">
        <v>45910</v>
      </c>
      <c r="F2686" s="1">
        <v>741146</v>
      </c>
      <c r="G2686" s="1">
        <v>2</v>
      </c>
      <c r="H2686" s="1">
        <v>0</v>
      </c>
      <c r="I2686" s="1">
        <v>2</v>
      </c>
      <c r="J2686" s="1" t="str">
        <v>Unknown</v>
      </c>
      <c r="K2686" s="1" t="str">
        <v>Mohan Sir, (Demo)</v>
      </c>
      <c r="L2686" s="1"/>
      <c r="M2686" s="1">
        <f t="shared" si="129"/>
        <v>58.666666666666664</v>
      </c>
      <c r="N2686" s="1">
        <f t="shared" si="130"/>
        <v>0</v>
      </c>
      <c r="O2686" s="1">
        <f t="shared" si="131"/>
        <v>58.666666666666664</v>
      </c>
    </row>
    <row r="2687" spans="1:15" x14ac:dyDescent="0.25">
      <c r="A2687" s="1" t="str">
        <v>BioLegend</v>
      </c>
      <c r="B2687" s="1">
        <v>29.333333333333332</v>
      </c>
      <c r="C2687" s="1" t="str">
        <v>EED118806</v>
      </c>
      <c r="D2687" s="2">
        <v>45905</v>
      </c>
      <c r="E2687" s="2">
        <v>45910</v>
      </c>
      <c r="F2687" s="1">
        <v>741146</v>
      </c>
      <c r="G2687" s="1">
        <v>1</v>
      </c>
      <c r="H2687" s="1">
        <v>1</v>
      </c>
      <c r="I2687" s="1">
        <v>0</v>
      </c>
      <c r="J2687" s="1" t="str">
        <v>Banglore</v>
      </c>
      <c r="K2687" s="1">
        <v>0</v>
      </c>
      <c r="L2687" s="1"/>
      <c r="M2687" s="1">
        <f t="shared" si="129"/>
        <v>29.333333333333332</v>
      </c>
      <c r="N2687" s="1">
        <f t="shared" si="130"/>
        <v>29.333333333333332</v>
      </c>
      <c r="O2687" s="1">
        <f t="shared" si="131"/>
        <v>0</v>
      </c>
    </row>
    <row r="2688" spans="1:15" x14ac:dyDescent="0.25">
      <c r="A2688" s="1" t="str">
        <v>BioLegend</v>
      </c>
      <c r="B2688" s="1">
        <v>21683.200000000001</v>
      </c>
      <c r="C2688" s="1" t="str">
        <v>EED118806</v>
      </c>
      <c r="D2688" s="2">
        <v>45905</v>
      </c>
      <c r="E2688" s="2">
        <v>45910</v>
      </c>
      <c r="F2688" s="1">
        <v>769404</v>
      </c>
      <c r="G2688" s="1">
        <v>1</v>
      </c>
      <c r="H2688" s="1">
        <v>1</v>
      </c>
      <c r="I2688" s="1">
        <v>0</v>
      </c>
      <c r="J2688" s="1" t="str">
        <v>Pune</v>
      </c>
      <c r="K2688" s="1">
        <v>0</v>
      </c>
      <c r="L2688" s="1"/>
      <c r="M2688" s="1">
        <f t="shared" si="129"/>
        <v>21683.200000000001</v>
      </c>
      <c r="N2688" s="1">
        <f t="shared" si="130"/>
        <v>21683.200000000001</v>
      </c>
      <c r="O2688" s="1">
        <f t="shared" si="131"/>
        <v>0</v>
      </c>
    </row>
    <row r="2689" spans="1:15" x14ac:dyDescent="0.25">
      <c r="A2689" s="1" t="str">
        <v>BioLegend</v>
      </c>
      <c r="B2689" s="1">
        <v>34249.599999999999</v>
      </c>
      <c r="C2689" s="1" t="str">
        <v>EED118806</v>
      </c>
      <c r="D2689" s="2">
        <v>45905</v>
      </c>
      <c r="E2689" s="2">
        <v>45910</v>
      </c>
      <c r="F2689" s="1">
        <v>902602</v>
      </c>
      <c r="G2689" s="1">
        <v>1</v>
      </c>
      <c r="H2689" s="1">
        <v>1</v>
      </c>
      <c r="I2689" s="1">
        <v>0</v>
      </c>
      <c r="J2689" s="1" t="str">
        <v>Banglore</v>
      </c>
      <c r="K2689" s="1">
        <v>0</v>
      </c>
      <c r="L2689" s="1"/>
      <c r="M2689" s="1">
        <f t="shared" si="129"/>
        <v>34249.599999999999</v>
      </c>
      <c r="N2689" s="1">
        <f t="shared" si="130"/>
        <v>34249.599999999999</v>
      </c>
      <c r="O2689" s="1">
        <f t="shared" si="131"/>
        <v>0</v>
      </c>
    </row>
    <row r="2690" spans="1:15" x14ac:dyDescent="0.25">
      <c r="A2690" s="1" t="str">
        <v>BioLegend</v>
      </c>
      <c r="B2690" s="1">
        <v>8192.7999999999993</v>
      </c>
      <c r="C2690" s="1" t="str">
        <v>EED118806</v>
      </c>
      <c r="D2690" s="2">
        <v>45905</v>
      </c>
      <c r="E2690" s="2">
        <v>45910</v>
      </c>
      <c r="F2690" s="1">
        <v>926506</v>
      </c>
      <c r="G2690" s="1">
        <v>1</v>
      </c>
      <c r="H2690" s="1">
        <v>1</v>
      </c>
      <c r="I2690" s="1">
        <v>0</v>
      </c>
      <c r="J2690" s="1" t="str">
        <v>Delhi</v>
      </c>
      <c r="K2690" s="1">
        <v>0</v>
      </c>
      <c r="L2690" s="1"/>
      <c r="M2690" s="1">
        <f t="shared" si="129"/>
        <v>8192.7999999999993</v>
      </c>
      <c r="N2690" s="1">
        <f t="shared" si="130"/>
        <v>8192.7999999999993</v>
      </c>
      <c r="O2690" s="1">
        <f t="shared" si="131"/>
        <v>0</v>
      </c>
    </row>
    <row r="2691" spans="1:15" x14ac:dyDescent="0.25">
      <c r="A2691" s="1" t="str">
        <v>BioLegend</v>
      </c>
      <c r="B2691" s="1">
        <v>2217.6</v>
      </c>
      <c r="C2691" s="1" t="str">
        <v>Return From IGIB</v>
      </c>
      <c r="D2691" s="2" t="str">
        <v>Opening Stock</v>
      </c>
      <c r="E2691" s="2">
        <v>45911</v>
      </c>
      <c r="F2691" s="1">
        <v>421101</v>
      </c>
      <c r="G2691" s="1">
        <v>2</v>
      </c>
      <c r="H2691" s="1">
        <v>0</v>
      </c>
      <c r="I2691" s="1">
        <v>2</v>
      </c>
      <c r="J2691" s="1" t="str">
        <v>STOCK</v>
      </c>
      <c r="K2691" s="1" t="str">
        <v>Stock</v>
      </c>
      <c r="L2691" s="1"/>
      <c r="M2691" s="1">
        <f t="shared" si="129"/>
        <v>4435.2</v>
      </c>
      <c r="N2691" s="1">
        <f t="shared" si="130"/>
        <v>0</v>
      </c>
      <c r="O2691" s="1">
        <f t="shared" si="131"/>
        <v>4435.2</v>
      </c>
    </row>
    <row r="2692" spans="1:15" x14ac:dyDescent="0.25">
      <c r="A2692" s="1" t="str">
        <v>BioLegend</v>
      </c>
      <c r="B2692" s="1">
        <v>2217.6</v>
      </c>
      <c r="C2692" s="1" t="str">
        <v>Return From IGIB</v>
      </c>
      <c r="D2692" s="2" t="str">
        <v>Opening Stock</v>
      </c>
      <c r="E2692" s="2">
        <v>45911</v>
      </c>
      <c r="F2692" s="1">
        <v>421101</v>
      </c>
      <c r="G2692" s="1">
        <v>1</v>
      </c>
      <c r="H2692" s="1">
        <v>1</v>
      </c>
      <c r="I2692" s="1">
        <v>0</v>
      </c>
      <c r="J2692" s="1" t="str">
        <v>Delhi</v>
      </c>
      <c r="K2692" s="1" t="str">
        <v>Stock</v>
      </c>
      <c r="L2692" s="1"/>
      <c r="M2692" s="1">
        <f t="shared" si="129"/>
        <v>2217.6</v>
      </c>
      <c r="N2692" s="1">
        <f t="shared" si="130"/>
        <v>2217.6</v>
      </c>
      <c r="O2692" s="1">
        <f t="shared" si="131"/>
        <v>0</v>
      </c>
    </row>
    <row r="2693" spans="1:15" x14ac:dyDescent="0.25">
      <c r="A2693" s="1" t="str">
        <v>BioLegend</v>
      </c>
      <c r="B2693" s="1">
        <v>12408</v>
      </c>
      <c r="C2693" s="1" t="str">
        <v>Return From IGIB</v>
      </c>
      <c r="D2693" s="2" t="str">
        <v>Opening Stock</v>
      </c>
      <c r="E2693" s="2">
        <v>45911</v>
      </c>
      <c r="F2693" s="1">
        <v>424602</v>
      </c>
      <c r="G2693" s="1">
        <v>1</v>
      </c>
      <c r="H2693" s="1">
        <v>1</v>
      </c>
      <c r="I2693" s="1">
        <v>0</v>
      </c>
      <c r="J2693" s="1" t="str">
        <v>Banglore</v>
      </c>
      <c r="K2693" s="1">
        <v>0</v>
      </c>
      <c r="L2693" s="1"/>
      <c r="M2693" s="1">
        <f t="shared" si="129"/>
        <v>12408</v>
      </c>
      <c r="N2693" s="1">
        <f t="shared" si="130"/>
        <v>12408</v>
      </c>
      <c r="O2693" s="1">
        <f t="shared" si="131"/>
        <v>0</v>
      </c>
    </row>
    <row r="2694" spans="1:15" x14ac:dyDescent="0.25">
      <c r="A2694" s="1" t="str">
        <v>BioLegend</v>
      </c>
      <c r="B2694" s="1">
        <v>4004</v>
      </c>
      <c r="C2694" s="1" t="str">
        <v>Return From IGIB</v>
      </c>
      <c r="D2694" s="2" t="str">
        <v>Opening Stock</v>
      </c>
      <c r="E2694" s="2">
        <v>45911</v>
      </c>
      <c r="F2694" s="1">
        <v>420301</v>
      </c>
      <c r="G2694" s="1">
        <v>2</v>
      </c>
      <c r="H2694" s="1">
        <v>2</v>
      </c>
      <c r="I2694" s="1">
        <v>0</v>
      </c>
      <c r="J2694" s="1" t="str">
        <v>Delhi</v>
      </c>
      <c r="K2694" s="1">
        <v>0</v>
      </c>
      <c r="L2694" s="1"/>
      <c r="M2694" s="1">
        <f t="shared" si="129"/>
        <v>8008</v>
      </c>
      <c r="N2694" s="1">
        <f t="shared" si="130"/>
        <v>8008</v>
      </c>
      <c r="O2694" s="1">
        <f t="shared" si="131"/>
        <v>0</v>
      </c>
    </row>
    <row r="2695" spans="1:15" x14ac:dyDescent="0.25">
      <c r="A2695" s="1" t="str">
        <v>BioLegend</v>
      </c>
      <c r="B2695" s="1">
        <v>3374.8</v>
      </c>
      <c r="C2695" s="1" t="str">
        <v>Return From IGIB</v>
      </c>
      <c r="D2695" s="2" t="str">
        <v>Opening Stock</v>
      </c>
      <c r="E2695" s="2">
        <v>45911</v>
      </c>
      <c r="F2695" s="1">
        <v>420801</v>
      </c>
      <c r="G2695" s="1">
        <v>1</v>
      </c>
      <c r="H2695" s="1">
        <v>1</v>
      </c>
      <c r="I2695" s="1">
        <v>0</v>
      </c>
      <c r="J2695" s="1" t="str">
        <v>Delhi</v>
      </c>
      <c r="K2695" s="1">
        <v>0</v>
      </c>
      <c r="L2695" s="1"/>
      <c r="M2695" s="1">
        <f t="shared" si="129"/>
        <v>3374.8</v>
      </c>
      <c r="N2695" s="1">
        <f t="shared" si="130"/>
        <v>3374.8</v>
      </c>
      <c r="O2695" s="1">
        <f t="shared" si="131"/>
        <v>0</v>
      </c>
    </row>
    <row r="2696" spans="1:15" x14ac:dyDescent="0.25">
      <c r="A2696" s="1" t="str">
        <v>BioLegend</v>
      </c>
      <c r="B2696" s="1">
        <v>3374.8</v>
      </c>
      <c r="C2696" s="1" t="str">
        <v>Return From IGIB</v>
      </c>
      <c r="D2696" s="2" t="str">
        <v>Opening Stock</v>
      </c>
      <c r="E2696" s="2">
        <v>45911</v>
      </c>
      <c r="F2696" s="1">
        <v>420801</v>
      </c>
      <c r="G2696" s="1">
        <v>1</v>
      </c>
      <c r="H2696" s="1">
        <v>1</v>
      </c>
      <c r="I2696" s="1">
        <v>0</v>
      </c>
      <c r="J2696" s="1" t="str">
        <v>Pune</v>
      </c>
      <c r="K2696" s="1">
        <v>0</v>
      </c>
      <c r="L2696" s="1"/>
      <c r="M2696" s="1">
        <f t="shared" si="129"/>
        <v>3374.8</v>
      </c>
      <c r="N2696" s="1">
        <f t="shared" si="130"/>
        <v>3374.8</v>
      </c>
      <c r="O2696" s="1">
        <f t="shared" si="131"/>
        <v>0</v>
      </c>
    </row>
    <row r="2697" spans="1:15" x14ac:dyDescent="0.25">
      <c r="A2697" s="1" t="str">
        <v>SouthernBiotech</v>
      </c>
      <c r="B2697" s="1">
        <v>6336</v>
      </c>
      <c r="C2697" s="1">
        <v>338804</v>
      </c>
      <c r="D2697" s="2">
        <v>45905</v>
      </c>
      <c r="E2697" s="2">
        <v>45911</v>
      </c>
      <c r="F2697" s="1" t="str">
        <v>0100-01</v>
      </c>
      <c r="G2697" s="1">
        <v>2</v>
      </c>
      <c r="H2697" s="1">
        <v>2</v>
      </c>
      <c r="I2697" s="1">
        <v>0</v>
      </c>
      <c r="J2697" s="1" t="str">
        <v>Manesar</v>
      </c>
      <c r="K2697" s="1">
        <v>0</v>
      </c>
      <c r="L2697" s="1"/>
      <c r="M2697" s="1">
        <f t="shared" si="129"/>
        <v>12672</v>
      </c>
      <c r="N2697" s="1">
        <f t="shared" si="130"/>
        <v>12672</v>
      </c>
      <c r="O2697" s="1">
        <f t="shared" si="131"/>
        <v>0</v>
      </c>
    </row>
    <row r="2698" spans="1:15" x14ac:dyDescent="0.25">
      <c r="A2698" s="1" t="str">
        <v>SouthernBiotech</v>
      </c>
      <c r="B2698" s="1">
        <v>12870</v>
      </c>
      <c r="C2698" s="1">
        <v>338804</v>
      </c>
      <c r="D2698" s="2">
        <v>45905</v>
      </c>
      <c r="E2698" s="2">
        <v>45911</v>
      </c>
      <c r="F2698" s="1" t="str">
        <v>2030-31</v>
      </c>
      <c r="G2698" s="1">
        <v>1</v>
      </c>
      <c r="H2698" s="1">
        <v>1</v>
      </c>
      <c r="I2698" s="1">
        <v>0</v>
      </c>
      <c r="J2698" s="1" t="str">
        <v>Delhi</v>
      </c>
      <c r="K2698" s="1">
        <v>0</v>
      </c>
      <c r="L2698" s="1"/>
      <c r="M2698" s="1">
        <f t="shared" ref="M2698:M2761" si="132">G2698*B2698</f>
        <v>12870</v>
      </c>
      <c r="N2698" s="1">
        <f t="shared" ref="N2698:N2761" si="133">H2698*B2698</f>
        <v>12870</v>
      </c>
      <c r="O2698" s="1">
        <f t="shared" ref="O2698:O2761" si="134">I2698*B2698</f>
        <v>0</v>
      </c>
    </row>
    <row r="2699" spans="1:15" x14ac:dyDescent="0.25">
      <c r="A2699" s="1" t="str">
        <v>TopClass enterprises</v>
      </c>
      <c r="B2699" s="1">
        <v>10248</v>
      </c>
      <c r="C2699" s="1" t="str">
        <v>TPC/25-26/00434</v>
      </c>
      <c r="D2699" s="2">
        <v>45904</v>
      </c>
      <c r="E2699" s="2">
        <v>45911</v>
      </c>
      <c r="F2699" s="1" t="str">
        <v>S1141</v>
      </c>
      <c r="G2699" s="1">
        <v>1</v>
      </c>
      <c r="H2699" s="1">
        <v>1</v>
      </c>
      <c r="I2699" s="1">
        <v>0</v>
      </c>
      <c r="J2699" s="1" t="str">
        <v>Hyderabad</v>
      </c>
      <c r="K2699" s="1">
        <v>0</v>
      </c>
      <c r="L2699" s="1"/>
      <c r="M2699" s="1">
        <f t="shared" si="132"/>
        <v>10248</v>
      </c>
      <c r="N2699" s="1">
        <f t="shared" si="133"/>
        <v>10248</v>
      </c>
      <c r="O2699" s="1">
        <f t="shared" si="134"/>
        <v>0</v>
      </c>
    </row>
    <row r="2700" spans="1:15" x14ac:dyDescent="0.25">
      <c r="A2700" s="1" t="str">
        <v>TopClass enterprises</v>
      </c>
      <c r="B2700" s="1">
        <v>15540</v>
      </c>
      <c r="C2700" s="1" t="str">
        <v>TPC/25-26/00434</v>
      </c>
      <c r="D2700" s="2">
        <v>45904</v>
      </c>
      <c r="E2700" s="2">
        <v>45911</v>
      </c>
      <c r="F2700" s="1" t="str">
        <v>S7459</v>
      </c>
      <c r="G2700" s="1">
        <v>1</v>
      </c>
      <c r="H2700" s="1">
        <v>1</v>
      </c>
      <c r="I2700" s="1">
        <v>0</v>
      </c>
      <c r="J2700" s="1" t="str">
        <v>Hyderabad</v>
      </c>
      <c r="K2700" s="1">
        <v>0</v>
      </c>
      <c r="L2700" s="1"/>
      <c r="M2700" s="1">
        <f t="shared" si="132"/>
        <v>15540</v>
      </c>
      <c r="N2700" s="1">
        <f t="shared" si="133"/>
        <v>15540</v>
      </c>
      <c r="O2700" s="1">
        <f t="shared" si="134"/>
        <v>0</v>
      </c>
    </row>
    <row r="2701" spans="1:15" x14ac:dyDescent="0.25">
      <c r="A2701" s="1" t="str">
        <v>BioXcell</v>
      </c>
      <c r="B2701" s="1">
        <v>43296</v>
      </c>
      <c r="C2701" s="1">
        <v>178586</v>
      </c>
      <c r="D2701" s="2">
        <v>45909</v>
      </c>
      <c r="E2701" s="2">
        <v>45912</v>
      </c>
      <c r="F2701" s="1" t="str">
        <v>BE0172</v>
      </c>
      <c r="G2701" s="1">
        <v>1</v>
      </c>
      <c r="H2701" s="1">
        <v>1</v>
      </c>
      <c r="I2701" s="1">
        <v>0</v>
      </c>
      <c r="J2701" s="1" t="str">
        <v>Hyderabad</v>
      </c>
      <c r="K2701" s="1">
        <v>0</v>
      </c>
      <c r="L2701" s="1"/>
      <c r="M2701" s="1">
        <f t="shared" si="132"/>
        <v>43296</v>
      </c>
      <c r="N2701" s="1">
        <f t="shared" si="133"/>
        <v>43296</v>
      </c>
      <c r="O2701" s="1">
        <f t="shared" si="134"/>
        <v>0</v>
      </c>
    </row>
    <row r="2702" spans="1:15" x14ac:dyDescent="0.25">
      <c r="A2702" s="1" t="str">
        <v>BioXcell</v>
      </c>
      <c r="B2702" s="1">
        <v>9081.6</v>
      </c>
      <c r="C2702" s="1">
        <v>178586</v>
      </c>
      <c r="D2702" s="2">
        <v>45909</v>
      </c>
      <c r="E2702" s="2">
        <v>45912</v>
      </c>
      <c r="F2702" s="1" t="str">
        <v>BP0075-1</v>
      </c>
      <c r="G2702" s="1">
        <v>1</v>
      </c>
      <c r="H2702" s="1">
        <v>1</v>
      </c>
      <c r="I2702" s="1">
        <v>0</v>
      </c>
      <c r="J2702" s="1" t="str">
        <v>Delhi</v>
      </c>
      <c r="K2702" s="1">
        <v>0</v>
      </c>
      <c r="L2702" s="1"/>
      <c r="M2702" s="1">
        <f t="shared" si="132"/>
        <v>9081.6</v>
      </c>
      <c r="N2702" s="1">
        <f t="shared" si="133"/>
        <v>9081.6</v>
      </c>
      <c r="O2702" s="1">
        <f t="shared" si="134"/>
        <v>0</v>
      </c>
    </row>
    <row r="2703" spans="1:15" x14ac:dyDescent="0.25">
      <c r="A2703" s="1" t="str">
        <v>Cytoskeleton</v>
      </c>
      <c r="B2703" s="1">
        <v>76646.240000000005</v>
      </c>
      <c r="C2703" s="1">
        <v>20914</v>
      </c>
      <c r="D2703" s="2">
        <v>45909</v>
      </c>
      <c r="E2703" s="2">
        <v>45912</v>
      </c>
      <c r="F2703" s="1" t="str">
        <v>BK011P</v>
      </c>
      <c r="G2703" s="1">
        <v>1</v>
      </c>
      <c r="H2703" s="1">
        <v>1</v>
      </c>
      <c r="I2703" s="1">
        <v>0</v>
      </c>
      <c r="J2703" s="1" t="str">
        <v>PUNE</v>
      </c>
      <c r="K2703" s="1">
        <v>0</v>
      </c>
      <c r="L2703" s="1"/>
      <c r="M2703" s="1">
        <f t="shared" si="132"/>
        <v>76646.240000000005</v>
      </c>
      <c r="N2703" s="1">
        <f t="shared" si="133"/>
        <v>76646.240000000005</v>
      </c>
      <c r="O2703" s="1">
        <f t="shared" si="134"/>
        <v>0</v>
      </c>
    </row>
    <row r="2704" spans="1:15" x14ac:dyDescent="0.25">
      <c r="A2704" s="1" t="str">
        <v>TargetMol</v>
      </c>
      <c r="B2704" s="1">
        <v>2376</v>
      </c>
      <c r="C2704" s="1" t="str">
        <v>INV250910-002</v>
      </c>
      <c r="D2704" s="2">
        <v>45910</v>
      </c>
      <c r="E2704" s="2">
        <v>45912</v>
      </c>
      <c r="F2704" s="1" t="str">
        <v>T60151</v>
      </c>
      <c r="G2704" s="1">
        <v>1</v>
      </c>
      <c r="H2704" s="1">
        <v>1</v>
      </c>
      <c r="I2704" s="1">
        <v>0</v>
      </c>
      <c r="J2704" s="1" t="str">
        <v>Kerala</v>
      </c>
      <c r="K2704" s="1">
        <v>0</v>
      </c>
      <c r="L2704" s="1"/>
      <c r="M2704" s="1">
        <f t="shared" si="132"/>
        <v>2376</v>
      </c>
      <c r="N2704" s="1">
        <f t="shared" si="133"/>
        <v>2376</v>
      </c>
      <c r="O2704" s="1">
        <f t="shared" si="134"/>
        <v>0</v>
      </c>
    </row>
    <row r="2705" spans="1:15" x14ac:dyDescent="0.25">
      <c r="A2705" s="1" t="str">
        <v>TargetMol</v>
      </c>
      <c r="B2705" s="1">
        <v>2270.4</v>
      </c>
      <c r="C2705" s="1" t="str">
        <v>INV250910-002</v>
      </c>
      <c r="D2705" s="2">
        <v>45910</v>
      </c>
      <c r="E2705" s="2">
        <v>45912</v>
      </c>
      <c r="F2705" s="1" t="str">
        <v>T12851</v>
      </c>
      <c r="G2705" s="1">
        <v>1</v>
      </c>
      <c r="H2705" s="1">
        <v>1</v>
      </c>
      <c r="I2705" s="1">
        <v>0</v>
      </c>
      <c r="J2705" s="1" t="str">
        <v>Kerala</v>
      </c>
      <c r="K2705" s="1">
        <v>0</v>
      </c>
      <c r="L2705" s="1"/>
      <c r="M2705" s="1">
        <f t="shared" si="132"/>
        <v>2270.4</v>
      </c>
      <c r="N2705" s="1">
        <f t="shared" si="133"/>
        <v>2270.4</v>
      </c>
      <c r="O2705" s="1">
        <f t="shared" si="134"/>
        <v>0</v>
      </c>
    </row>
    <row r="2706" spans="1:15" x14ac:dyDescent="0.25">
      <c r="A2706" s="1" t="str">
        <v>TargetMol</v>
      </c>
      <c r="B2706" s="1">
        <v>3854.3999999999996</v>
      </c>
      <c r="C2706" s="1" t="str">
        <v>INV250910-002</v>
      </c>
      <c r="D2706" s="2">
        <v>45910</v>
      </c>
      <c r="E2706" s="2">
        <v>45912</v>
      </c>
      <c r="F2706" s="1" t="str">
        <v>TP1304</v>
      </c>
      <c r="G2706" s="1">
        <v>1</v>
      </c>
      <c r="H2706" s="1">
        <v>1</v>
      </c>
      <c r="I2706" s="1">
        <v>0</v>
      </c>
      <c r="J2706" s="1" t="str">
        <v>Kerala</v>
      </c>
      <c r="K2706" s="1">
        <v>0</v>
      </c>
      <c r="L2706" s="1"/>
      <c r="M2706" s="1">
        <f t="shared" si="132"/>
        <v>3854.3999999999996</v>
      </c>
      <c r="N2706" s="1">
        <f t="shared" si="133"/>
        <v>3854.3999999999996</v>
      </c>
      <c r="O2706" s="1">
        <f t="shared" si="134"/>
        <v>0</v>
      </c>
    </row>
    <row r="2707" spans="1:15" x14ac:dyDescent="0.25">
      <c r="A2707" s="1" t="str">
        <v>TargetMol</v>
      </c>
      <c r="B2707" s="1">
        <v>1584</v>
      </c>
      <c r="C2707" s="1" t="str">
        <v>INV250910-002</v>
      </c>
      <c r="D2707" s="2">
        <v>45910</v>
      </c>
      <c r="E2707" s="2">
        <v>45912</v>
      </c>
      <c r="F2707" s="1" t="str">
        <v>T19562</v>
      </c>
      <c r="G2707" s="1">
        <v>1</v>
      </c>
      <c r="H2707" s="1">
        <v>1</v>
      </c>
      <c r="I2707" s="1">
        <v>0</v>
      </c>
      <c r="J2707" s="1" t="str">
        <v>PUNE</v>
      </c>
      <c r="K2707" s="1">
        <v>0</v>
      </c>
      <c r="L2707" s="1"/>
      <c r="M2707" s="1">
        <f t="shared" si="132"/>
        <v>1584</v>
      </c>
      <c r="N2707" s="1">
        <f t="shared" si="133"/>
        <v>1584</v>
      </c>
      <c r="O2707" s="1">
        <f t="shared" si="134"/>
        <v>0</v>
      </c>
    </row>
    <row r="2708" spans="1:15" x14ac:dyDescent="0.25">
      <c r="A2708" s="1" t="str">
        <v>TargetMol</v>
      </c>
      <c r="B2708" s="1">
        <v>17001.599999999999</v>
      </c>
      <c r="C2708" s="1" t="str">
        <v>INV250910-003</v>
      </c>
      <c r="D2708" s="2">
        <v>45910</v>
      </c>
      <c r="E2708" s="2">
        <v>45912</v>
      </c>
      <c r="F2708" s="1" t="str">
        <v>T9908</v>
      </c>
      <c r="G2708" s="1">
        <v>1</v>
      </c>
      <c r="H2708" s="1">
        <v>1</v>
      </c>
      <c r="I2708" s="1">
        <v>0</v>
      </c>
      <c r="J2708" s="1" t="str">
        <v>Gujrat</v>
      </c>
      <c r="K2708" s="1">
        <v>0</v>
      </c>
      <c r="L2708" s="1"/>
      <c r="M2708" s="1">
        <f t="shared" si="132"/>
        <v>17001.599999999999</v>
      </c>
      <c r="N2708" s="1">
        <f t="shared" si="133"/>
        <v>17001.599999999999</v>
      </c>
      <c r="O2708" s="1">
        <f t="shared" si="134"/>
        <v>0</v>
      </c>
    </row>
    <row r="2709" spans="1:15" x14ac:dyDescent="0.25">
      <c r="A2709" s="1" t="str">
        <v>TargetMol</v>
      </c>
      <c r="B2709" s="1">
        <v>1848</v>
      </c>
      <c r="C2709" s="1" t="str">
        <v>INV250910-004</v>
      </c>
      <c r="D2709" s="2">
        <v>45910</v>
      </c>
      <c r="E2709" s="2">
        <v>45912</v>
      </c>
      <c r="F2709" s="1" t="str">
        <v>T72033</v>
      </c>
      <c r="G2709" s="1">
        <v>1</v>
      </c>
      <c r="H2709" s="1">
        <v>1</v>
      </c>
      <c r="I2709" s="1">
        <v>0</v>
      </c>
      <c r="J2709" s="1" t="str">
        <v>Hyderabad</v>
      </c>
      <c r="K2709" s="1">
        <v>0</v>
      </c>
      <c r="L2709" s="1"/>
      <c r="M2709" s="1">
        <f t="shared" si="132"/>
        <v>1848</v>
      </c>
      <c r="N2709" s="1">
        <f t="shared" si="133"/>
        <v>1848</v>
      </c>
      <c r="O2709" s="1">
        <f t="shared" si="134"/>
        <v>0</v>
      </c>
    </row>
    <row r="2710" spans="1:15" x14ac:dyDescent="0.25">
      <c r="A2710" s="1" t="str">
        <v>TargetMol</v>
      </c>
      <c r="B2710" s="1">
        <v>7761.6</v>
      </c>
      <c r="C2710" s="1" t="str">
        <v>INV250910-004</v>
      </c>
      <c r="D2710" s="2">
        <v>45910</v>
      </c>
      <c r="E2710" s="2">
        <v>45912</v>
      </c>
      <c r="F2710" s="1" t="str">
        <v>T72081</v>
      </c>
      <c r="G2710" s="1">
        <v>1</v>
      </c>
      <c r="H2710" s="1">
        <v>1</v>
      </c>
      <c r="I2710" s="1">
        <v>0</v>
      </c>
      <c r="J2710" s="1" t="str">
        <v>Hyderabad</v>
      </c>
      <c r="K2710" s="1">
        <v>0</v>
      </c>
      <c r="L2710" s="1"/>
      <c r="M2710" s="1">
        <f t="shared" si="132"/>
        <v>7761.6</v>
      </c>
      <c r="N2710" s="1">
        <f t="shared" si="133"/>
        <v>7761.6</v>
      </c>
      <c r="O2710" s="1">
        <f t="shared" si="134"/>
        <v>0</v>
      </c>
    </row>
    <row r="2711" spans="1:15" x14ac:dyDescent="0.25">
      <c r="A2711" s="1" t="str">
        <v>Dharmacon</v>
      </c>
      <c r="B2711" s="1">
        <v>9280.48</v>
      </c>
      <c r="C2711" s="1" t="str">
        <v>D090425IN3313470G</v>
      </c>
      <c r="D2711" s="2">
        <v>45911</v>
      </c>
      <c r="E2711" s="2">
        <v>45913</v>
      </c>
      <c r="F2711" s="1" t="str">
        <v>CTM-1172343</v>
      </c>
      <c r="G2711" s="1">
        <v>1</v>
      </c>
      <c r="H2711" s="1">
        <v>1</v>
      </c>
      <c r="I2711" s="1">
        <v>0</v>
      </c>
      <c r="J2711" s="1" t="str">
        <v>Pune</v>
      </c>
      <c r="K2711" s="1">
        <v>0</v>
      </c>
      <c r="L2711" s="1"/>
      <c r="M2711" s="1">
        <f t="shared" si="132"/>
        <v>9280.48</v>
      </c>
      <c r="N2711" s="1">
        <f t="shared" si="133"/>
        <v>9280.48</v>
      </c>
      <c r="O2711" s="1">
        <f t="shared" si="134"/>
        <v>0</v>
      </c>
    </row>
    <row r="2712" spans="1:15" x14ac:dyDescent="0.25">
      <c r="A2712" s="1" t="str">
        <v>Dharmacon</v>
      </c>
      <c r="B2712" s="1">
        <v>9280.48</v>
      </c>
      <c r="C2712" s="1" t="str">
        <v>D090425IN3313470G</v>
      </c>
      <c r="D2712" s="2">
        <v>45911</v>
      </c>
      <c r="E2712" s="2">
        <v>45913</v>
      </c>
      <c r="F2712" s="1" t="str">
        <v>CTM-1172344</v>
      </c>
      <c r="G2712" s="1">
        <v>1</v>
      </c>
      <c r="H2712" s="1">
        <v>1</v>
      </c>
      <c r="I2712" s="1">
        <v>0</v>
      </c>
      <c r="J2712" s="1" t="str">
        <v>Pune</v>
      </c>
      <c r="K2712" s="1">
        <v>0</v>
      </c>
      <c r="L2712" s="1"/>
      <c r="M2712" s="1">
        <f t="shared" si="132"/>
        <v>9280.48</v>
      </c>
      <c r="N2712" s="1">
        <f t="shared" si="133"/>
        <v>9280.48</v>
      </c>
      <c r="O2712" s="1">
        <f t="shared" si="134"/>
        <v>0</v>
      </c>
    </row>
    <row r="2713" spans="1:15" x14ac:dyDescent="0.25">
      <c r="A2713" s="1" t="str">
        <v>Dharmacon</v>
      </c>
      <c r="B2713" s="1">
        <v>9280.48</v>
      </c>
      <c r="C2713" s="1" t="str">
        <v>D090425IN3313470G</v>
      </c>
      <c r="D2713" s="2">
        <v>45911</v>
      </c>
      <c r="E2713" s="2">
        <v>45913</v>
      </c>
      <c r="F2713" s="1" t="str">
        <v>CTM-1172348</v>
      </c>
      <c r="G2713" s="1">
        <v>1</v>
      </c>
      <c r="H2713" s="1">
        <v>1</v>
      </c>
      <c r="I2713" s="1">
        <v>0</v>
      </c>
      <c r="J2713" s="1" t="str">
        <v>Pune</v>
      </c>
      <c r="K2713" s="1">
        <v>0</v>
      </c>
      <c r="L2713" s="1"/>
      <c r="M2713" s="1">
        <f t="shared" si="132"/>
        <v>9280.48</v>
      </c>
      <c r="N2713" s="1">
        <f t="shared" si="133"/>
        <v>9280.48</v>
      </c>
      <c r="O2713" s="1">
        <f t="shared" si="134"/>
        <v>0</v>
      </c>
    </row>
    <row r="2714" spans="1:15" x14ac:dyDescent="0.25">
      <c r="A2714" s="1" t="str">
        <v>Dharmacon</v>
      </c>
      <c r="B2714" s="1">
        <v>9280.48</v>
      </c>
      <c r="C2714" s="1" t="str">
        <v>D090425IN3313470G</v>
      </c>
      <c r="D2714" s="2">
        <v>45911</v>
      </c>
      <c r="E2714" s="2">
        <v>45913</v>
      </c>
      <c r="F2714" s="1" t="str">
        <v>CTM-1172347</v>
      </c>
      <c r="G2714" s="1">
        <v>1</v>
      </c>
      <c r="H2714" s="1">
        <v>1</v>
      </c>
      <c r="I2714" s="1">
        <v>0</v>
      </c>
      <c r="J2714" s="1" t="str">
        <v>Pune</v>
      </c>
      <c r="K2714" s="1">
        <v>0</v>
      </c>
      <c r="L2714" s="1"/>
      <c r="M2714" s="1">
        <f t="shared" si="132"/>
        <v>9280.48</v>
      </c>
      <c r="N2714" s="1">
        <f t="shared" si="133"/>
        <v>9280.48</v>
      </c>
      <c r="O2714" s="1">
        <f t="shared" si="134"/>
        <v>0</v>
      </c>
    </row>
    <row r="2715" spans="1:15" x14ac:dyDescent="0.25">
      <c r="A2715" s="1" t="str">
        <v>Dharmacon</v>
      </c>
      <c r="B2715" s="1">
        <v>9280.48</v>
      </c>
      <c r="C2715" s="1" t="str">
        <v>D090425IN3313470G</v>
      </c>
      <c r="D2715" s="2">
        <v>45911</v>
      </c>
      <c r="E2715" s="2">
        <v>45913</v>
      </c>
      <c r="F2715" s="1" t="str">
        <v>CTM-1172346</v>
      </c>
      <c r="G2715" s="1">
        <v>1</v>
      </c>
      <c r="H2715" s="1">
        <v>1</v>
      </c>
      <c r="I2715" s="1">
        <v>0</v>
      </c>
      <c r="J2715" s="1" t="str">
        <v>Pune</v>
      </c>
      <c r="K2715" s="1">
        <v>0</v>
      </c>
      <c r="L2715" s="1"/>
      <c r="M2715" s="1">
        <f t="shared" si="132"/>
        <v>9280.48</v>
      </c>
      <c r="N2715" s="1">
        <f t="shared" si="133"/>
        <v>9280.48</v>
      </c>
      <c r="O2715" s="1">
        <f t="shared" si="134"/>
        <v>0</v>
      </c>
    </row>
    <row r="2716" spans="1:15" x14ac:dyDescent="0.25">
      <c r="A2716" s="1" t="str">
        <v>Dharmacon</v>
      </c>
      <c r="B2716" s="1">
        <v>9280.48</v>
      </c>
      <c r="C2716" s="1" t="str">
        <v>D090425IN3313470G</v>
      </c>
      <c r="D2716" s="2">
        <v>45911</v>
      </c>
      <c r="E2716" s="2">
        <v>45913</v>
      </c>
      <c r="F2716" s="1" t="str">
        <v>CTM-1172345</v>
      </c>
      <c r="G2716" s="1">
        <v>1</v>
      </c>
      <c r="H2716" s="1">
        <v>1</v>
      </c>
      <c r="I2716" s="1">
        <v>0</v>
      </c>
      <c r="J2716" s="1" t="str">
        <v>Pune</v>
      </c>
      <c r="K2716" s="1">
        <v>0</v>
      </c>
      <c r="L2716" s="1"/>
      <c r="M2716" s="1">
        <f t="shared" si="132"/>
        <v>9280.48</v>
      </c>
      <c r="N2716" s="1">
        <f t="shared" si="133"/>
        <v>9280.48</v>
      </c>
      <c r="O2716" s="1">
        <f t="shared" si="134"/>
        <v>0</v>
      </c>
    </row>
    <row r="2717" spans="1:15" x14ac:dyDescent="0.25">
      <c r="A2717" s="1" t="str">
        <v>Dharmacon</v>
      </c>
      <c r="B2717" s="1">
        <v>9280.48</v>
      </c>
      <c r="C2717" s="1" t="str">
        <v>D090425IN3313470G</v>
      </c>
      <c r="D2717" s="2">
        <v>45911</v>
      </c>
      <c r="E2717" s="2">
        <v>45913</v>
      </c>
      <c r="F2717" s="1" t="str">
        <v>CTM-1172353</v>
      </c>
      <c r="G2717" s="1">
        <v>1</v>
      </c>
      <c r="H2717" s="1">
        <v>1</v>
      </c>
      <c r="I2717" s="1">
        <v>0</v>
      </c>
      <c r="J2717" s="1" t="str">
        <v>Pune</v>
      </c>
      <c r="K2717" s="1">
        <v>0</v>
      </c>
      <c r="L2717" s="1"/>
      <c r="M2717" s="1">
        <f t="shared" si="132"/>
        <v>9280.48</v>
      </c>
      <c r="N2717" s="1">
        <f t="shared" si="133"/>
        <v>9280.48</v>
      </c>
      <c r="O2717" s="1">
        <f t="shared" si="134"/>
        <v>0</v>
      </c>
    </row>
    <row r="2718" spans="1:15" x14ac:dyDescent="0.25">
      <c r="A2718" s="1" t="str">
        <v>Dharmacon</v>
      </c>
      <c r="B2718" s="1">
        <v>9280.48</v>
      </c>
      <c r="C2718" s="1" t="str">
        <v>D090425IN3313470G</v>
      </c>
      <c r="D2718" s="2">
        <v>45911</v>
      </c>
      <c r="E2718" s="2">
        <v>45913</v>
      </c>
      <c r="F2718" s="1" t="str">
        <v>CTM-1172352</v>
      </c>
      <c r="G2718" s="1">
        <v>1</v>
      </c>
      <c r="H2718" s="1">
        <v>1</v>
      </c>
      <c r="I2718" s="1">
        <v>0</v>
      </c>
      <c r="J2718" s="1" t="str">
        <v>Pune</v>
      </c>
      <c r="K2718" s="1">
        <v>0</v>
      </c>
      <c r="L2718" s="1"/>
      <c r="M2718" s="1">
        <f t="shared" si="132"/>
        <v>9280.48</v>
      </c>
      <c r="N2718" s="1">
        <f t="shared" si="133"/>
        <v>9280.48</v>
      </c>
      <c r="O2718" s="1">
        <f t="shared" si="134"/>
        <v>0</v>
      </c>
    </row>
    <row r="2719" spans="1:15" x14ac:dyDescent="0.25">
      <c r="A2719" s="1" t="str">
        <v>Dharmacon</v>
      </c>
      <c r="B2719" s="1">
        <v>9280.48</v>
      </c>
      <c r="C2719" s="1" t="str">
        <v>D090425IN3313470G</v>
      </c>
      <c r="D2719" s="2">
        <v>45911</v>
      </c>
      <c r="E2719" s="2">
        <v>45913</v>
      </c>
      <c r="F2719" s="1" t="str">
        <v>CTM-1172351</v>
      </c>
      <c r="G2719" s="1">
        <v>1</v>
      </c>
      <c r="H2719" s="1">
        <v>1</v>
      </c>
      <c r="I2719" s="1">
        <v>0</v>
      </c>
      <c r="J2719" s="1" t="str">
        <v>Pune</v>
      </c>
      <c r="K2719" s="1">
        <v>0</v>
      </c>
      <c r="L2719" s="1"/>
      <c r="M2719" s="1">
        <f t="shared" si="132"/>
        <v>9280.48</v>
      </c>
      <c r="N2719" s="1">
        <f t="shared" si="133"/>
        <v>9280.48</v>
      </c>
      <c r="O2719" s="1">
        <f t="shared" si="134"/>
        <v>0</v>
      </c>
    </row>
    <row r="2720" spans="1:15" x14ac:dyDescent="0.25">
      <c r="A2720" s="1" t="str">
        <v>Dharmacon</v>
      </c>
      <c r="B2720" s="1">
        <v>9280.48</v>
      </c>
      <c r="C2720" s="1" t="str">
        <v>D090425IN3313470G</v>
      </c>
      <c r="D2720" s="2">
        <v>45911</v>
      </c>
      <c r="E2720" s="2">
        <v>45913</v>
      </c>
      <c r="F2720" s="1" t="str">
        <v>CTM-1172350</v>
      </c>
      <c r="G2720" s="1">
        <v>1</v>
      </c>
      <c r="H2720" s="1">
        <v>1</v>
      </c>
      <c r="I2720" s="1">
        <v>0</v>
      </c>
      <c r="J2720" s="1" t="str">
        <v>Pune</v>
      </c>
      <c r="K2720" s="1">
        <v>0</v>
      </c>
      <c r="L2720" s="1"/>
      <c r="M2720" s="1">
        <f t="shared" si="132"/>
        <v>9280.48</v>
      </c>
      <c r="N2720" s="1">
        <f t="shared" si="133"/>
        <v>9280.48</v>
      </c>
      <c r="O2720" s="1">
        <f t="shared" si="134"/>
        <v>0</v>
      </c>
    </row>
    <row r="2721" spans="1:15" x14ac:dyDescent="0.25">
      <c r="A2721" s="1" t="str">
        <v>Dharmacon</v>
      </c>
      <c r="B2721" s="1">
        <v>9280.48</v>
      </c>
      <c r="C2721" s="1" t="str">
        <v>D090425IN3313470G</v>
      </c>
      <c r="D2721" s="2">
        <v>45911</v>
      </c>
      <c r="E2721" s="2">
        <v>45913</v>
      </c>
      <c r="F2721" s="1" t="str">
        <v>CTM-1172349</v>
      </c>
      <c r="G2721" s="1">
        <v>1</v>
      </c>
      <c r="H2721" s="1">
        <v>1</v>
      </c>
      <c r="I2721" s="1">
        <v>0</v>
      </c>
      <c r="J2721" s="1" t="str">
        <v>Pune</v>
      </c>
      <c r="K2721" s="1">
        <v>0</v>
      </c>
      <c r="L2721" s="1"/>
      <c r="M2721" s="1">
        <f t="shared" si="132"/>
        <v>9280.48</v>
      </c>
      <c r="N2721" s="1">
        <f t="shared" si="133"/>
        <v>9280.48</v>
      </c>
      <c r="O2721" s="1">
        <f t="shared" si="134"/>
        <v>0</v>
      </c>
    </row>
    <row r="2722" spans="1:15" x14ac:dyDescent="0.25">
      <c r="A2722" s="1" t="str">
        <v>Dharmacon</v>
      </c>
      <c r="B2722" s="1">
        <v>11165.439999999999</v>
      </c>
      <c r="C2722" s="1" t="str">
        <v>D090425IN3313470G</v>
      </c>
      <c r="D2722" s="2">
        <v>45911</v>
      </c>
      <c r="E2722" s="2">
        <v>45913</v>
      </c>
      <c r="F2722" s="1" t="str">
        <v>CTM-1172803</v>
      </c>
      <c r="G2722" s="1">
        <v>1</v>
      </c>
      <c r="H2722" s="1">
        <v>1</v>
      </c>
      <c r="I2722" s="1">
        <v>0</v>
      </c>
      <c r="J2722" s="1" t="str">
        <v>Delhi</v>
      </c>
      <c r="K2722" s="1">
        <v>0</v>
      </c>
      <c r="L2722" s="1"/>
      <c r="M2722" s="1">
        <f t="shared" si="132"/>
        <v>11165.439999999999</v>
      </c>
      <c r="N2722" s="1">
        <f t="shared" si="133"/>
        <v>11165.439999999999</v>
      </c>
      <c r="O2722" s="1">
        <f t="shared" si="134"/>
        <v>0</v>
      </c>
    </row>
    <row r="2723" spans="1:15" x14ac:dyDescent="0.25">
      <c r="A2723" s="1" t="str">
        <v>Dharmacon</v>
      </c>
      <c r="B2723" s="1">
        <v>12107.04</v>
      </c>
      <c r="C2723" s="1" t="str">
        <v>D090425IN3313470G</v>
      </c>
      <c r="D2723" s="2">
        <v>45911</v>
      </c>
      <c r="E2723" s="2">
        <v>45913</v>
      </c>
      <c r="F2723" s="1" t="str">
        <v>CTM-1172804</v>
      </c>
      <c r="G2723" s="1">
        <v>1</v>
      </c>
      <c r="H2723" s="1">
        <v>1</v>
      </c>
      <c r="I2723" s="1">
        <v>0</v>
      </c>
      <c r="J2723" s="1" t="str">
        <v>Delhi</v>
      </c>
      <c r="K2723" s="1">
        <v>0</v>
      </c>
      <c r="L2723" s="1"/>
      <c r="M2723" s="1">
        <f t="shared" si="132"/>
        <v>12107.04</v>
      </c>
      <c r="N2723" s="1">
        <f t="shared" si="133"/>
        <v>12107.04</v>
      </c>
      <c r="O2723" s="1">
        <f t="shared" si="134"/>
        <v>0</v>
      </c>
    </row>
    <row r="2724" spans="1:15" x14ac:dyDescent="0.25">
      <c r="A2724" s="1" t="str">
        <v>Dharmacon</v>
      </c>
      <c r="B2724" s="1">
        <v>11165.439999999999</v>
      </c>
      <c r="C2724" s="1" t="str">
        <v>D090425IN3313470G</v>
      </c>
      <c r="D2724" s="2">
        <v>45911</v>
      </c>
      <c r="E2724" s="2">
        <v>45913</v>
      </c>
      <c r="F2724" s="1" t="str">
        <v>CTM-1172805</v>
      </c>
      <c r="G2724" s="1">
        <v>1</v>
      </c>
      <c r="H2724" s="1">
        <v>1</v>
      </c>
      <c r="I2724" s="1">
        <v>0</v>
      </c>
      <c r="J2724" s="1" t="str">
        <v>Delhi</v>
      </c>
      <c r="K2724" s="1">
        <v>0</v>
      </c>
      <c r="L2724" s="1"/>
      <c r="M2724" s="1">
        <f t="shared" si="132"/>
        <v>11165.439999999999</v>
      </c>
      <c r="N2724" s="1">
        <f t="shared" si="133"/>
        <v>11165.439999999999</v>
      </c>
      <c r="O2724" s="1">
        <f t="shared" si="134"/>
        <v>0</v>
      </c>
    </row>
    <row r="2725" spans="1:15" x14ac:dyDescent="0.25">
      <c r="A2725" s="1" t="str">
        <v>Dharmacon</v>
      </c>
      <c r="B2725" s="1">
        <v>9280.48</v>
      </c>
      <c r="C2725" s="1" t="str">
        <v>D090425IN3313470G</v>
      </c>
      <c r="D2725" s="2">
        <v>45911</v>
      </c>
      <c r="E2725" s="2">
        <v>45913</v>
      </c>
      <c r="F2725" s="1" t="str">
        <v>CTM-1172806</v>
      </c>
      <c r="G2725" s="1">
        <v>1</v>
      </c>
      <c r="H2725" s="1">
        <v>1</v>
      </c>
      <c r="I2725" s="1">
        <v>0</v>
      </c>
      <c r="J2725" s="1" t="str">
        <v>Delhi</v>
      </c>
      <c r="K2725" s="1">
        <v>0</v>
      </c>
      <c r="L2725" s="1"/>
      <c r="M2725" s="1">
        <f t="shared" si="132"/>
        <v>9280.48</v>
      </c>
      <c r="N2725" s="1">
        <f t="shared" si="133"/>
        <v>9280.48</v>
      </c>
      <c r="O2725" s="1">
        <f t="shared" si="134"/>
        <v>0</v>
      </c>
    </row>
    <row r="2726" spans="1:15" x14ac:dyDescent="0.25">
      <c r="A2726" s="1" t="str">
        <v>Dharmacon</v>
      </c>
      <c r="B2726" s="1">
        <v>10222.08</v>
      </c>
      <c r="C2726" s="1" t="str">
        <v>D090425IN3313470G</v>
      </c>
      <c r="D2726" s="2">
        <v>45911</v>
      </c>
      <c r="E2726" s="2">
        <v>45913</v>
      </c>
      <c r="F2726" s="1" t="str">
        <v>CTM-1172807</v>
      </c>
      <c r="G2726" s="1">
        <v>1</v>
      </c>
      <c r="H2726" s="1">
        <v>1</v>
      </c>
      <c r="I2726" s="1">
        <v>0</v>
      </c>
      <c r="J2726" s="1" t="str">
        <v>Delhi</v>
      </c>
      <c r="K2726" s="1">
        <v>0</v>
      </c>
      <c r="L2726" s="1"/>
      <c r="M2726" s="1">
        <f t="shared" si="132"/>
        <v>10222.08</v>
      </c>
      <c r="N2726" s="1">
        <f t="shared" si="133"/>
        <v>10222.08</v>
      </c>
      <c r="O2726" s="1">
        <f t="shared" si="134"/>
        <v>0</v>
      </c>
    </row>
    <row r="2727" spans="1:15" x14ac:dyDescent="0.25">
      <c r="A2727" s="1" t="str">
        <v>Dharmacon</v>
      </c>
      <c r="B2727" s="1">
        <v>11165.439999999999</v>
      </c>
      <c r="C2727" s="1" t="str">
        <v>D090425IN3313470G</v>
      </c>
      <c r="D2727" s="2">
        <v>45911</v>
      </c>
      <c r="E2727" s="2">
        <v>45913</v>
      </c>
      <c r="F2727" s="1" t="str">
        <v>CTM-1172808</v>
      </c>
      <c r="G2727" s="1">
        <v>1</v>
      </c>
      <c r="H2727" s="1">
        <v>1</v>
      </c>
      <c r="I2727" s="1">
        <v>0</v>
      </c>
      <c r="J2727" s="1" t="str">
        <v>Delhi</v>
      </c>
      <c r="K2727" s="1">
        <v>0</v>
      </c>
      <c r="L2727" s="1"/>
      <c r="M2727" s="1">
        <f t="shared" si="132"/>
        <v>11165.439999999999</v>
      </c>
      <c r="N2727" s="1">
        <f t="shared" si="133"/>
        <v>11165.439999999999</v>
      </c>
      <c r="O2727" s="1">
        <f t="shared" si="134"/>
        <v>0</v>
      </c>
    </row>
    <row r="2728" spans="1:15" x14ac:dyDescent="0.25">
      <c r="A2728" s="1" t="str">
        <v>Dharmacon</v>
      </c>
      <c r="B2728" s="1">
        <v>24624.16</v>
      </c>
      <c r="C2728" s="1" t="str">
        <v>D090425IN3313470G</v>
      </c>
      <c r="D2728" s="2">
        <v>45911</v>
      </c>
      <c r="E2728" s="2">
        <v>45913</v>
      </c>
      <c r="F2728" s="1" t="str">
        <v>CTM-1172820</v>
      </c>
      <c r="G2728" s="1">
        <v>1</v>
      </c>
      <c r="H2728" s="1">
        <v>1</v>
      </c>
      <c r="I2728" s="1">
        <v>0</v>
      </c>
      <c r="J2728" s="1" t="str">
        <v>Delhi</v>
      </c>
      <c r="K2728" s="1">
        <v>0</v>
      </c>
      <c r="L2728" s="1"/>
      <c r="M2728" s="1">
        <f t="shared" si="132"/>
        <v>24624.16</v>
      </c>
      <c r="N2728" s="1">
        <f t="shared" si="133"/>
        <v>24624.16</v>
      </c>
      <c r="O2728" s="1">
        <f t="shared" si="134"/>
        <v>0</v>
      </c>
    </row>
    <row r="2729" spans="1:15" x14ac:dyDescent="0.25">
      <c r="A2729" s="1" t="str">
        <v>Dharmacon</v>
      </c>
      <c r="B2729" s="1">
        <v>23681.68</v>
      </c>
      <c r="C2729" s="1" t="str">
        <v>D090425IN3313470G</v>
      </c>
      <c r="D2729" s="2">
        <v>45911</v>
      </c>
      <c r="E2729" s="2">
        <v>45913</v>
      </c>
      <c r="F2729" s="1" t="str">
        <v>CTM-1172821</v>
      </c>
      <c r="G2729" s="1">
        <v>1</v>
      </c>
      <c r="H2729" s="1">
        <v>1</v>
      </c>
      <c r="I2729" s="1">
        <v>0</v>
      </c>
      <c r="J2729" s="1" t="str">
        <v>Delhi</v>
      </c>
      <c r="K2729" s="1">
        <v>0</v>
      </c>
      <c r="L2729" s="1"/>
      <c r="M2729" s="1">
        <f t="shared" si="132"/>
        <v>23681.68</v>
      </c>
      <c r="N2729" s="1">
        <f t="shared" si="133"/>
        <v>23681.68</v>
      </c>
      <c r="O2729" s="1">
        <f t="shared" si="134"/>
        <v>0</v>
      </c>
    </row>
    <row r="2730" spans="1:15" x14ac:dyDescent="0.25">
      <c r="A2730" s="1" t="str">
        <v>Dharmacon</v>
      </c>
      <c r="B2730" s="1">
        <v>23681.68</v>
      </c>
      <c r="C2730" s="1" t="str">
        <v>D090425IN3313470G</v>
      </c>
      <c r="D2730" s="2">
        <v>45911</v>
      </c>
      <c r="E2730" s="2">
        <v>45913</v>
      </c>
      <c r="F2730" s="1" t="str">
        <v>CTM-1172822</v>
      </c>
      <c r="G2730" s="1">
        <v>1</v>
      </c>
      <c r="H2730" s="1">
        <v>1</v>
      </c>
      <c r="I2730" s="1">
        <v>0</v>
      </c>
      <c r="J2730" s="1" t="str">
        <v>Delhi</v>
      </c>
      <c r="K2730" s="1">
        <v>0</v>
      </c>
      <c r="L2730" s="1"/>
      <c r="M2730" s="1">
        <f t="shared" si="132"/>
        <v>23681.68</v>
      </c>
      <c r="N2730" s="1">
        <f t="shared" si="133"/>
        <v>23681.68</v>
      </c>
      <c r="O2730" s="1">
        <f t="shared" si="134"/>
        <v>0</v>
      </c>
    </row>
    <row r="2731" spans="1:15" x14ac:dyDescent="0.25">
      <c r="A2731" s="1" t="str">
        <v>Dharmacon</v>
      </c>
      <c r="B2731" s="1">
        <v>9280.48</v>
      </c>
      <c r="C2731" s="1" t="str">
        <v>D090425IN3313470G</v>
      </c>
      <c r="D2731" s="2">
        <v>45911</v>
      </c>
      <c r="E2731" s="2">
        <v>45913</v>
      </c>
      <c r="F2731" s="1" t="str">
        <v>CTM-1172816</v>
      </c>
      <c r="G2731" s="1">
        <v>1</v>
      </c>
      <c r="H2731" s="1">
        <v>1</v>
      </c>
      <c r="I2731" s="1">
        <v>0</v>
      </c>
      <c r="J2731" s="1" t="str">
        <v>Delhi</v>
      </c>
      <c r="K2731" s="1">
        <v>0</v>
      </c>
      <c r="L2731" s="1"/>
      <c r="M2731" s="1">
        <f t="shared" si="132"/>
        <v>9280.48</v>
      </c>
      <c r="N2731" s="1">
        <f t="shared" si="133"/>
        <v>9280.48</v>
      </c>
      <c r="O2731" s="1">
        <f t="shared" si="134"/>
        <v>0</v>
      </c>
    </row>
    <row r="2732" spans="1:15" x14ac:dyDescent="0.25">
      <c r="A2732" s="1" t="str">
        <v>Dharmacon</v>
      </c>
      <c r="B2732" s="1">
        <v>13050.400000000001</v>
      </c>
      <c r="C2732" s="1" t="str">
        <v>D090425IN3313470G</v>
      </c>
      <c r="D2732" s="2">
        <v>45911</v>
      </c>
      <c r="E2732" s="2">
        <v>45913</v>
      </c>
      <c r="F2732" s="1" t="str">
        <v>CTM-1172817</v>
      </c>
      <c r="G2732" s="1">
        <v>1</v>
      </c>
      <c r="H2732" s="1">
        <v>1</v>
      </c>
      <c r="I2732" s="1">
        <v>0</v>
      </c>
      <c r="J2732" s="1" t="str">
        <v>Delhi</v>
      </c>
      <c r="K2732" s="1">
        <v>0</v>
      </c>
      <c r="L2732" s="1"/>
      <c r="M2732" s="1">
        <f t="shared" si="132"/>
        <v>13050.400000000001</v>
      </c>
      <c r="N2732" s="1">
        <f t="shared" si="133"/>
        <v>13050.400000000001</v>
      </c>
      <c r="O2732" s="1">
        <f t="shared" si="134"/>
        <v>0</v>
      </c>
    </row>
    <row r="2733" spans="1:15" x14ac:dyDescent="0.25">
      <c r="A2733" s="1" t="str">
        <v>Dharmacon</v>
      </c>
      <c r="B2733" s="1">
        <v>11165.439999999999</v>
      </c>
      <c r="C2733" s="1" t="str">
        <v>D090425IN3313470G</v>
      </c>
      <c r="D2733" s="2">
        <v>45911</v>
      </c>
      <c r="E2733" s="2">
        <v>45913</v>
      </c>
      <c r="F2733" s="1" t="str">
        <v>CTM-1172819</v>
      </c>
      <c r="G2733" s="1">
        <v>1</v>
      </c>
      <c r="H2733" s="1">
        <v>1</v>
      </c>
      <c r="I2733" s="1">
        <v>0</v>
      </c>
      <c r="J2733" s="1" t="str">
        <v>Delhi</v>
      </c>
      <c r="K2733" s="1">
        <v>0</v>
      </c>
      <c r="L2733" s="1"/>
      <c r="M2733" s="1">
        <f t="shared" si="132"/>
        <v>11165.439999999999</v>
      </c>
      <c r="N2733" s="1">
        <f t="shared" si="133"/>
        <v>11165.439999999999</v>
      </c>
      <c r="O2733" s="1">
        <f t="shared" si="134"/>
        <v>0</v>
      </c>
    </row>
    <row r="2734" spans="1:15" x14ac:dyDescent="0.25">
      <c r="A2734" s="1" t="str">
        <v>Dharmacon</v>
      </c>
      <c r="B2734" s="1">
        <v>32912</v>
      </c>
      <c r="C2734" s="1" t="str">
        <v>D090425IN3313470G</v>
      </c>
      <c r="D2734" s="2">
        <v>45911</v>
      </c>
      <c r="E2734" s="2">
        <v>45913</v>
      </c>
      <c r="F2734" s="1" t="str">
        <v>L-017141-02-0005</v>
      </c>
      <c r="G2734" s="1">
        <v>1</v>
      </c>
      <c r="H2734" s="1">
        <v>1</v>
      </c>
      <c r="I2734" s="1">
        <v>0</v>
      </c>
      <c r="J2734" s="1" t="str">
        <v>Hyderabad</v>
      </c>
      <c r="K2734" s="1">
        <v>0</v>
      </c>
      <c r="L2734" s="1"/>
      <c r="M2734" s="1">
        <f t="shared" si="132"/>
        <v>32912</v>
      </c>
      <c r="N2734" s="1">
        <f t="shared" si="133"/>
        <v>32912</v>
      </c>
      <c r="O2734" s="1">
        <f t="shared" si="134"/>
        <v>0</v>
      </c>
    </row>
    <row r="2735" spans="1:15" x14ac:dyDescent="0.25">
      <c r="A2735" s="1" t="str">
        <v>Dharmacon</v>
      </c>
      <c r="B2735" s="1">
        <v>32912</v>
      </c>
      <c r="C2735" s="1" t="str">
        <v>D090425IN3313470G</v>
      </c>
      <c r="D2735" s="2">
        <v>45911</v>
      </c>
      <c r="E2735" s="2">
        <v>45913</v>
      </c>
      <c r="F2735" s="1" t="str">
        <v>L-005280-00-0005</v>
      </c>
      <c r="G2735" s="1">
        <v>1</v>
      </c>
      <c r="H2735" s="1">
        <v>1</v>
      </c>
      <c r="I2735" s="1">
        <v>0</v>
      </c>
      <c r="J2735" s="1" t="str">
        <v>Hyderabad</v>
      </c>
      <c r="K2735" s="1">
        <v>0</v>
      </c>
      <c r="L2735" s="1"/>
      <c r="M2735" s="1">
        <f t="shared" si="132"/>
        <v>32912</v>
      </c>
      <c r="N2735" s="1">
        <f t="shared" si="133"/>
        <v>32912</v>
      </c>
      <c r="O2735" s="1">
        <f t="shared" si="134"/>
        <v>0</v>
      </c>
    </row>
    <row r="2736" spans="1:15" x14ac:dyDescent="0.25">
      <c r="A2736" s="1" t="str">
        <v>Dharmacon</v>
      </c>
      <c r="B2736" s="1">
        <v>51656</v>
      </c>
      <c r="C2736" s="1" t="str">
        <v>D090425IN3313470G</v>
      </c>
      <c r="D2736" s="2">
        <v>45911</v>
      </c>
      <c r="E2736" s="2">
        <v>45913</v>
      </c>
      <c r="F2736" s="1" t="str">
        <v>L-003400-00-0010</v>
      </c>
      <c r="G2736" s="1">
        <v>1</v>
      </c>
      <c r="H2736" s="1">
        <v>1</v>
      </c>
      <c r="I2736" s="1">
        <v>0</v>
      </c>
      <c r="J2736" s="1" t="str">
        <v>Banglore</v>
      </c>
      <c r="K2736" s="1">
        <v>0</v>
      </c>
      <c r="L2736" s="1"/>
      <c r="M2736" s="1">
        <f t="shared" si="132"/>
        <v>51656</v>
      </c>
      <c r="N2736" s="1">
        <f t="shared" si="133"/>
        <v>51656</v>
      </c>
      <c r="O2736" s="1">
        <f t="shared" si="134"/>
        <v>0</v>
      </c>
    </row>
    <row r="2737" spans="1:15" x14ac:dyDescent="0.25">
      <c r="A2737" s="1" t="str">
        <v>Dharmacon</v>
      </c>
      <c r="B2737" s="1">
        <v>16280</v>
      </c>
      <c r="C2737" s="1" t="str">
        <v>D090425IN3313470G</v>
      </c>
      <c r="D2737" s="2">
        <v>45911</v>
      </c>
      <c r="E2737" s="2">
        <v>45913</v>
      </c>
      <c r="F2737" s="1" t="str">
        <v>D-001810-10-05</v>
      </c>
      <c r="G2737" s="1">
        <v>1</v>
      </c>
      <c r="H2737" s="1">
        <v>1</v>
      </c>
      <c r="I2737" s="1">
        <v>0</v>
      </c>
      <c r="J2737" s="1" t="str">
        <v>Banglore</v>
      </c>
      <c r="K2737" s="1">
        <v>0</v>
      </c>
      <c r="L2737" s="1"/>
      <c r="M2737" s="1">
        <f t="shared" si="132"/>
        <v>16280</v>
      </c>
      <c r="N2737" s="1">
        <f t="shared" si="133"/>
        <v>16280</v>
      </c>
      <c r="O2737" s="1">
        <f t="shared" si="134"/>
        <v>0</v>
      </c>
    </row>
    <row r="2738" spans="1:15" x14ac:dyDescent="0.25">
      <c r="A2738" s="1" t="str">
        <v>Dharmacon</v>
      </c>
      <c r="B2738" s="1">
        <v>34584</v>
      </c>
      <c r="C2738" s="1" t="str">
        <v>D090425IN3313470G</v>
      </c>
      <c r="D2738" s="2">
        <v>45911</v>
      </c>
      <c r="E2738" s="2">
        <v>45913</v>
      </c>
      <c r="F2738" s="1" t="str">
        <v>T-2001-03</v>
      </c>
      <c r="G2738" s="1">
        <v>2</v>
      </c>
      <c r="H2738" s="1">
        <v>2</v>
      </c>
      <c r="I2738" s="1">
        <v>0</v>
      </c>
      <c r="J2738" s="1" t="str">
        <v>Delhi</v>
      </c>
      <c r="K2738" s="1">
        <v>0</v>
      </c>
      <c r="L2738" s="1"/>
      <c r="M2738" s="1">
        <f t="shared" si="132"/>
        <v>69168</v>
      </c>
      <c r="N2738" s="1">
        <f t="shared" si="133"/>
        <v>69168</v>
      </c>
      <c r="O2738" s="1">
        <f t="shared" si="134"/>
        <v>0</v>
      </c>
    </row>
    <row r="2739" spans="1:15" x14ac:dyDescent="0.25">
      <c r="A2739" s="1" t="str">
        <v>Dharmacon</v>
      </c>
      <c r="B2739" s="1">
        <v>264</v>
      </c>
      <c r="C2739" s="1" t="str">
        <v>D090425IN3313470G</v>
      </c>
      <c r="D2739" s="2">
        <v>45911</v>
      </c>
      <c r="E2739" s="2">
        <v>45913</v>
      </c>
      <c r="F2739" s="1" t="str">
        <v>MQ-050325-01-0002</v>
      </c>
      <c r="G2739" s="1">
        <v>1</v>
      </c>
      <c r="H2739" s="1">
        <v>1</v>
      </c>
      <c r="I2739" s="1">
        <v>0</v>
      </c>
      <c r="J2739" s="1" t="str">
        <v>Hyderabad</v>
      </c>
      <c r="K2739" s="1">
        <v>0</v>
      </c>
      <c r="L2739" s="1"/>
      <c r="M2739" s="1">
        <f t="shared" si="132"/>
        <v>264</v>
      </c>
      <c r="N2739" s="1">
        <f t="shared" si="133"/>
        <v>264</v>
      </c>
      <c r="O2739" s="1">
        <f t="shared" si="134"/>
        <v>0</v>
      </c>
    </row>
    <row r="2740" spans="1:15" x14ac:dyDescent="0.25">
      <c r="A2740" s="1" t="str">
        <v>Biotium</v>
      </c>
      <c r="B2740" s="1">
        <v>9222.4</v>
      </c>
      <c r="C2740" s="1" t="str">
        <v>I241032-IN</v>
      </c>
      <c r="D2740" s="2">
        <v>45912</v>
      </c>
      <c r="E2740" s="2">
        <v>45915</v>
      </c>
      <c r="F2740" s="1" t="str">
        <v>21003-1L</v>
      </c>
      <c r="G2740" s="1">
        <v>1</v>
      </c>
      <c r="H2740" s="1">
        <v>1</v>
      </c>
      <c r="I2740" s="1">
        <v>0</v>
      </c>
      <c r="J2740" s="1" t="str">
        <v>Mumbai</v>
      </c>
      <c r="K2740" s="1">
        <v>0</v>
      </c>
      <c r="L2740" s="1"/>
      <c r="M2740" s="1">
        <f t="shared" si="132"/>
        <v>9222.4</v>
      </c>
      <c r="N2740" s="1">
        <f t="shared" si="133"/>
        <v>9222.4</v>
      </c>
      <c r="O2740" s="1">
        <f t="shared" si="134"/>
        <v>0</v>
      </c>
    </row>
    <row r="2741" spans="1:15" x14ac:dyDescent="0.25">
      <c r="A2741" s="1" t="str">
        <v>Biotium</v>
      </c>
      <c r="B2741" s="1">
        <v>9926.4</v>
      </c>
      <c r="C2741" s="1" t="str">
        <v>I241032-IN</v>
      </c>
      <c r="D2741" s="2">
        <v>45912</v>
      </c>
      <c r="E2741" s="2">
        <v>45915</v>
      </c>
      <c r="F2741" s="1">
        <v>41003</v>
      </c>
      <c r="G2741" s="1">
        <v>4</v>
      </c>
      <c r="H2741" s="1">
        <v>0</v>
      </c>
      <c r="I2741" s="1">
        <v>4</v>
      </c>
      <c r="J2741" s="1" t="str">
        <v>STOCK</v>
      </c>
      <c r="K2741" s="1" t="str">
        <v>Stock</v>
      </c>
      <c r="L2741" s="1"/>
      <c r="M2741" s="1">
        <f t="shared" si="132"/>
        <v>39705.599999999999</v>
      </c>
      <c r="N2741" s="1">
        <f t="shared" si="133"/>
        <v>0</v>
      </c>
      <c r="O2741" s="1">
        <f t="shared" si="134"/>
        <v>39705.599999999999</v>
      </c>
    </row>
    <row r="2742" spans="1:15" x14ac:dyDescent="0.25">
      <c r="A2742" s="1" t="str">
        <v>BPS</v>
      </c>
      <c r="B2742" s="1">
        <v>505780</v>
      </c>
      <c r="C2742" s="1" t="str">
        <v>INV7267</v>
      </c>
      <c r="D2742" s="2">
        <v>45912</v>
      </c>
      <c r="E2742" s="2">
        <v>45916</v>
      </c>
      <c r="F2742" s="1">
        <v>78176</v>
      </c>
      <c r="G2742" s="1">
        <v>1</v>
      </c>
      <c r="H2742" s="1">
        <v>1</v>
      </c>
      <c r="I2742" s="1">
        <v>0</v>
      </c>
      <c r="J2742" s="1" t="str">
        <v>DELHI</v>
      </c>
      <c r="K2742" s="1">
        <v>0</v>
      </c>
      <c r="L2742" s="1"/>
      <c r="M2742" s="1">
        <f t="shared" si="132"/>
        <v>505780</v>
      </c>
      <c r="N2742" s="1">
        <f t="shared" si="133"/>
        <v>505780</v>
      </c>
      <c r="O2742" s="1">
        <f t="shared" si="134"/>
        <v>0</v>
      </c>
    </row>
    <row r="2743" spans="1:15" x14ac:dyDescent="0.25">
      <c r="A2743" s="1" t="str">
        <v>BPS</v>
      </c>
      <c r="B2743" s="1">
        <v>537900</v>
      </c>
      <c r="C2743" s="1" t="str">
        <v>INV7267</v>
      </c>
      <c r="D2743" s="2">
        <v>45912</v>
      </c>
      <c r="E2743" s="2">
        <v>45916</v>
      </c>
      <c r="F2743" s="1">
        <v>78589</v>
      </c>
      <c r="G2743" s="1">
        <v>1</v>
      </c>
      <c r="H2743" s="1">
        <v>1</v>
      </c>
      <c r="I2743" s="1">
        <v>0</v>
      </c>
      <c r="J2743" s="1" t="str">
        <v>DELHI</v>
      </c>
      <c r="K2743" s="1">
        <v>0</v>
      </c>
      <c r="L2743" s="1"/>
      <c r="M2743" s="1">
        <f t="shared" si="132"/>
        <v>537900</v>
      </c>
      <c r="N2743" s="1">
        <f t="shared" si="133"/>
        <v>537900</v>
      </c>
      <c r="O2743" s="1">
        <f t="shared" si="134"/>
        <v>0</v>
      </c>
    </row>
    <row r="2744" spans="1:15" x14ac:dyDescent="0.25">
      <c r="A2744" s="1" t="str">
        <v>BPS</v>
      </c>
      <c r="B2744" s="1">
        <v>440</v>
      </c>
      <c r="C2744" s="1" t="str">
        <v>INV7267</v>
      </c>
      <c r="D2744" s="2">
        <v>45912</v>
      </c>
      <c r="E2744" s="2">
        <v>45916</v>
      </c>
      <c r="F2744" s="1" t="str">
        <v>60187-1</v>
      </c>
      <c r="G2744" s="1">
        <v>3</v>
      </c>
      <c r="H2744" s="1">
        <v>3</v>
      </c>
      <c r="I2744" s="1">
        <v>0</v>
      </c>
      <c r="J2744" s="1" t="str">
        <v>DELHI</v>
      </c>
      <c r="K2744" s="1">
        <v>0</v>
      </c>
      <c r="L2744" s="1"/>
      <c r="M2744" s="1">
        <f t="shared" si="132"/>
        <v>1320</v>
      </c>
      <c r="N2744" s="1">
        <f t="shared" si="133"/>
        <v>1320</v>
      </c>
      <c r="O2744" s="1">
        <f t="shared" si="134"/>
        <v>0</v>
      </c>
    </row>
    <row r="2745" spans="1:15" x14ac:dyDescent="0.25">
      <c r="A2745" s="1" t="str">
        <v>BPS</v>
      </c>
      <c r="B2745" s="1">
        <v>34540</v>
      </c>
      <c r="C2745" s="1" t="str">
        <v>INV7267</v>
      </c>
      <c r="D2745" s="2">
        <v>45912</v>
      </c>
      <c r="E2745" s="2">
        <v>45916</v>
      </c>
      <c r="F2745" s="1" t="str">
        <v>79528-1</v>
      </c>
      <c r="G2745" s="1">
        <v>3</v>
      </c>
      <c r="H2745" s="1">
        <v>3</v>
      </c>
      <c r="I2745" s="1">
        <v>0</v>
      </c>
      <c r="J2745" s="1" t="str">
        <v>DELHI</v>
      </c>
      <c r="K2745" s="1">
        <v>0</v>
      </c>
      <c r="L2745" s="1"/>
      <c r="M2745" s="1">
        <f t="shared" si="132"/>
        <v>103620</v>
      </c>
      <c r="N2745" s="1">
        <f t="shared" si="133"/>
        <v>103620</v>
      </c>
      <c r="O2745" s="1">
        <f t="shared" si="134"/>
        <v>0</v>
      </c>
    </row>
    <row r="2746" spans="1:15" x14ac:dyDescent="0.25">
      <c r="A2746" s="1" t="str">
        <v>BPS</v>
      </c>
      <c r="B2746" s="1">
        <v>36520</v>
      </c>
      <c r="C2746" s="1" t="str">
        <v>INV7267</v>
      </c>
      <c r="D2746" s="2">
        <v>45912</v>
      </c>
      <c r="E2746" s="2">
        <v>45916</v>
      </c>
      <c r="F2746" s="1" t="str">
        <v>79544-1</v>
      </c>
      <c r="G2746" s="1">
        <v>3</v>
      </c>
      <c r="H2746" s="1">
        <v>3</v>
      </c>
      <c r="I2746" s="1">
        <v>0</v>
      </c>
      <c r="J2746" s="1" t="str">
        <v>DELHI</v>
      </c>
      <c r="K2746" s="1">
        <v>0</v>
      </c>
      <c r="L2746" s="1"/>
      <c r="M2746" s="1">
        <f t="shared" si="132"/>
        <v>109560</v>
      </c>
      <c r="N2746" s="1">
        <f t="shared" si="133"/>
        <v>109560</v>
      </c>
      <c r="O2746" s="1">
        <f t="shared" si="134"/>
        <v>0</v>
      </c>
    </row>
    <row r="2747" spans="1:15" x14ac:dyDescent="0.25">
      <c r="A2747" s="1" t="str">
        <v>BPS</v>
      </c>
      <c r="B2747" s="1">
        <v>14520</v>
      </c>
      <c r="C2747" s="1" t="str">
        <v>INV7267</v>
      </c>
      <c r="D2747" s="2">
        <v>45912</v>
      </c>
      <c r="E2747" s="2">
        <v>45916</v>
      </c>
      <c r="F2747" s="1" t="str">
        <v>79796-2-Cell</v>
      </c>
      <c r="G2747" s="1">
        <v>3</v>
      </c>
      <c r="H2747" s="1">
        <v>3</v>
      </c>
      <c r="I2747" s="1">
        <v>0</v>
      </c>
      <c r="J2747" s="1" t="str">
        <v>DELHI</v>
      </c>
      <c r="K2747" s="1">
        <v>0</v>
      </c>
      <c r="L2747" s="1"/>
      <c r="M2747" s="1">
        <f t="shared" si="132"/>
        <v>43560</v>
      </c>
      <c r="N2747" s="1">
        <f t="shared" si="133"/>
        <v>43560</v>
      </c>
      <c r="O2747" s="1">
        <f t="shared" si="134"/>
        <v>0</v>
      </c>
    </row>
    <row r="2748" spans="1:15" x14ac:dyDescent="0.25">
      <c r="A2748" s="1" t="str">
        <v>BPS</v>
      </c>
      <c r="B2748" s="1">
        <v>45980</v>
      </c>
      <c r="C2748" s="1" t="str">
        <v>INV7267</v>
      </c>
      <c r="D2748" s="2">
        <v>45912</v>
      </c>
      <c r="E2748" s="2">
        <v>45916</v>
      </c>
      <c r="F2748" s="1" t="str">
        <v>60690-2</v>
      </c>
      <c r="G2748" s="1">
        <v>5</v>
      </c>
      <c r="H2748" s="1">
        <v>5</v>
      </c>
      <c r="I2748" s="1">
        <v>0</v>
      </c>
      <c r="J2748" s="1" t="str">
        <v>DELHI</v>
      </c>
      <c r="K2748" s="1">
        <v>0</v>
      </c>
      <c r="L2748" s="1"/>
      <c r="M2748" s="1">
        <f t="shared" si="132"/>
        <v>229900</v>
      </c>
      <c r="N2748" s="1">
        <f t="shared" si="133"/>
        <v>229900</v>
      </c>
      <c r="O2748" s="1">
        <f t="shared" si="134"/>
        <v>0</v>
      </c>
    </row>
    <row r="2749" spans="1:15" x14ac:dyDescent="0.25">
      <c r="A2749" s="1" t="str">
        <v>BPS</v>
      </c>
      <c r="B2749" s="1">
        <v>27280</v>
      </c>
      <c r="C2749" s="1" t="str">
        <v>INV7267</v>
      </c>
      <c r="D2749" s="2">
        <v>45912</v>
      </c>
      <c r="E2749" s="2">
        <v>45916</v>
      </c>
      <c r="F2749" s="1">
        <v>79700</v>
      </c>
      <c r="G2749" s="1">
        <v>1</v>
      </c>
      <c r="H2749" s="1">
        <v>1</v>
      </c>
      <c r="I2749" s="1">
        <v>0</v>
      </c>
      <c r="J2749" s="1" t="str">
        <v>JAIPUR</v>
      </c>
      <c r="K2749" s="1">
        <v>0</v>
      </c>
      <c r="L2749" s="1"/>
      <c r="M2749" s="1">
        <f t="shared" si="132"/>
        <v>27280</v>
      </c>
      <c r="N2749" s="1">
        <f t="shared" si="133"/>
        <v>27280</v>
      </c>
      <c r="O2749" s="1">
        <f t="shared" si="134"/>
        <v>0</v>
      </c>
    </row>
    <row r="2750" spans="1:15" x14ac:dyDescent="0.25">
      <c r="A2750" s="1" t="str">
        <v>BPS</v>
      </c>
      <c r="B2750" s="1">
        <v>13420</v>
      </c>
      <c r="C2750" s="1" t="str">
        <v>INV7267</v>
      </c>
      <c r="D2750" s="2">
        <v>45912</v>
      </c>
      <c r="E2750" s="2">
        <v>45916</v>
      </c>
      <c r="F2750" s="1" t="str">
        <v>102006-1</v>
      </c>
      <c r="G2750" s="1">
        <v>1</v>
      </c>
      <c r="H2750" s="1">
        <v>1</v>
      </c>
      <c r="I2750" s="1">
        <v>0</v>
      </c>
      <c r="J2750" s="1" t="str">
        <v>DELHI</v>
      </c>
      <c r="K2750" s="1">
        <v>0</v>
      </c>
      <c r="L2750" s="1"/>
      <c r="M2750" s="1">
        <f t="shared" si="132"/>
        <v>13420</v>
      </c>
      <c r="N2750" s="1">
        <f t="shared" si="133"/>
        <v>13420</v>
      </c>
      <c r="O2750" s="1">
        <f t="shared" si="134"/>
        <v>0</v>
      </c>
    </row>
    <row r="2751" spans="1:15" x14ac:dyDescent="0.25">
      <c r="A2751" s="1" t="str">
        <v>HOEFER</v>
      </c>
      <c r="B2751" s="1">
        <v>0</v>
      </c>
      <c r="C2751" s="1" t="str">
        <v>Sample</v>
      </c>
      <c r="D2751" s="2">
        <v>45912</v>
      </c>
      <c r="E2751" s="2">
        <v>45916</v>
      </c>
      <c r="F2751" s="1" t="str">
        <v>SE2619T-2-1.5</v>
      </c>
      <c r="G2751" s="1">
        <v>1</v>
      </c>
      <c r="H2751" s="1">
        <v>0</v>
      </c>
      <c r="I2751" s="1">
        <v>1</v>
      </c>
      <c r="J2751" s="1" t="str">
        <v>Delhi</v>
      </c>
      <c r="K2751" s="1" t="str">
        <v>Sample</v>
      </c>
      <c r="L2751" s="1"/>
      <c r="M2751" s="1">
        <f t="shared" si="132"/>
        <v>0</v>
      </c>
      <c r="N2751" s="1">
        <f t="shared" si="133"/>
        <v>0</v>
      </c>
      <c r="O2751" s="1">
        <f t="shared" si="134"/>
        <v>0</v>
      </c>
    </row>
    <row r="2752" spans="1:15" x14ac:dyDescent="0.25">
      <c r="A2752" s="1" t="str">
        <v>HOEFER</v>
      </c>
      <c r="B2752" s="1">
        <v>0</v>
      </c>
      <c r="C2752" s="1" t="str">
        <v>Sample</v>
      </c>
      <c r="D2752" s="2">
        <v>45912</v>
      </c>
      <c r="E2752" s="2">
        <v>45916</v>
      </c>
      <c r="F2752" s="1" t="str">
        <v>SE211A-10-1.5</v>
      </c>
      <c r="G2752" s="1">
        <v>1</v>
      </c>
      <c r="H2752" s="1">
        <v>0</v>
      </c>
      <c r="I2752" s="1">
        <v>1</v>
      </c>
      <c r="J2752" s="1" t="str">
        <v>Delhi</v>
      </c>
      <c r="K2752" s="1" t="str">
        <v>Sample</v>
      </c>
      <c r="L2752" s="1"/>
      <c r="M2752" s="1">
        <f t="shared" si="132"/>
        <v>0</v>
      </c>
      <c r="N2752" s="1">
        <f t="shared" si="133"/>
        <v>0</v>
      </c>
      <c r="O2752" s="1">
        <f t="shared" si="134"/>
        <v>0</v>
      </c>
    </row>
    <row r="2753" spans="1:15" x14ac:dyDescent="0.25">
      <c r="A2753" s="1" t="str">
        <v>MABTECH</v>
      </c>
      <c r="B2753" s="1">
        <v>12038.400000000001</v>
      </c>
      <c r="C2753" s="1">
        <v>44825</v>
      </c>
      <c r="D2753" s="2">
        <v>45911</v>
      </c>
      <c r="E2753" s="2">
        <v>45916</v>
      </c>
      <c r="F2753" s="1" t="str">
        <v>3617-1</v>
      </c>
      <c r="G2753" s="1">
        <v>4</v>
      </c>
      <c r="H2753" s="1">
        <v>4</v>
      </c>
      <c r="I2753" s="1">
        <v>0</v>
      </c>
      <c r="J2753" s="1" t="str">
        <v>Banglore</v>
      </c>
      <c r="K2753" s="1">
        <v>0</v>
      </c>
      <c r="L2753" s="1"/>
      <c r="M2753" s="1">
        <f t="shared" si="132"/>
        <v>48153.600000000006</v>
      </c>
      <c r="N2753" s="1">
        <f t="shared" si="133"/>
        <v>48153.600000000006</v>
      </c>
      <c r="O2753" s="1">
        <f t="shared" si="134"/>
        <v>0</v>
      </c>
    </row>
    <row r="2754" spans="1:15" x14ac:dyDescent="0.25">
      <c r="A2754" s="1" t="str">
        <v>MABTECH</v>
      </c>
      <c r="B2754" s="1">
        <v>14080</v>
      </c>
      <c r="C2754" s="1">
        <v>44825</v>
      </c>
      <c r="D2754" s="2">
        <v>45911</v>
      </c>
      <c r="E2754" s="2">
        <v>45916</v>
      </c>
      <c r="F2754" s="1" t="str">
        <v>3660-1</v>
      </c>
      <c r="G2754" s="1">
        <v>4</v>
      </c>
      <c r="H2754" s="1">
        <v>4</v>
      </c>
      <c r="I2754" s="1">
        <v>0</v>
      </c>
      <c r="J2754" s="1" t="str">
        <v>Delhi</v>
      </c>
      <c r="K2754" s="1">
        <v>0</v>
      </c>
      <c r="L2754" s="1"/>
      <c r="M2754" s="1">
        <f t="shared" si="132"/>
        <v>56320</v>
      </c>
      <c r="N2754" s="1">
        <f t="shared" si="133"/>
        <v>56320</v>
      </c>
      <c r="O2754" s="1">
        <f t="shared" si="134"/>
        <v>0</v>
      </c>
    </row>
    <row r="2755" spans="1:15" x14ac:dyDescent="0.25">
      <c r="A2755" s="1" t="str">
        <v>MABTECH</v>
      </c>
      <c r="B2755" s="1">
        <v>60060</v>
      </c>
      <c r="C2755" s="1">
        <v>44825</v>
      </c>
      <c r="D2755" s="2">
        <v>45911</v>
      </c>
      <c r="E2755" s="2">
        <v>45916</v>
      </c>
      <c r="F2755" s="1" t="str">
        <v>FSP-3145-2</v>
      </c>
      <c r="G2755" s="1">
        <v>1</v>
      </c>
      <c r="H2755" s="1">
        <v>1</v>
      </c>
      <c r="I2755" s="1">
        <v>0</v>
      </c>
      <c r="J2755" s="1" t="str">
        <v>DELHI</v>
      </c>
      <c r="K2755" s="1">
        <v>0</v>
      </c>
      <c r="L2755" s="1"/>
      <c r="M2755" s="1">
        <f t="shared" si="132"/>
        <v>60060</v>
      </c>
      <c r="N2755" s="1">
        <f t="shared" si="133"/>
        <v>60060</v>
      </c>
      <c r="O2755" s="1">
        <f t="shared" si="134"/>
        <v>0</v>
      </c>
    </row>
    <row r="2756" spans="1:15" x14ac:dyDescent="0.25">
      <c r="A2756" s="1" t="str">
        <v>BioLegend</v>
      </c>
      <c r="B2756" s="1">
        <v>14907.2</v>
      </c>
      <c r="C2756" s="1" t="str">
        <v>EED118999</v>
      </c>
      <c r="D2756" s="2">
        <v>45912</v>
      </c>
      <c r="E2756" s="2">
        <v>45918</v>
      </c>
      <c r="F2756" s="1">
        <v>100222</v>
      </c>
      <c r="G2756" s="1">
        <v>1</v>
      </c>
      <c r="H2756" s="1">
        <v>1</v>
      </c>
      <c r="I2756" s="1">
        <v>0</v>
      </c>
      <c r="J2756" s="1" t="str">
        <v>Delhi</v>
      </c>
      <c r="K2756" s="1">
        <v>0</v>
      </c>
      <c r="L2756" s="1"/>
      <c r="M2756" s="1">
        <f t="shared" si="132"/>
        <v>14907.2</v>
      </c>
      <c r="N2756" s="1">
        <f t="shared" si="133"/>
        <v>14907.2</v>
      </c>
      <c r="O2756" s="1">
        <f t="shared" si="134"/>
        <v>0</v>
      </c>
    </row>
    <row r="2757" spans="1:15" x14ac:dyDescent="0.25">
      <c r="A2757" s="1" t="str">
        <v>BioLegend</v>
      </c>
      <c r="B2757" s="1">
        <v>20394</v>
      </c>
      <c r="C2757" s="1" t="str">
        <v>EED118999</v>
      </c>
      <c r="D2757" s="2">
        <v>45912</v>
      </c>
      <c r="E2757" s="2">
        <v>45918</v>
      </c>
      <c r="F2757" s="1">
        <v>101243</v>
      </c>
      <c r="G2757" s="1">
        <v>1</v>
      </c>
      <c r="H2757" s="1">
        <v>1</v>
      </c>
      <c r="I2757" s="1">
        <v>0</v>
      </c>
      <c r="J2757" s="1" t="str">
        <v>Delhi</v>
      </c>
      <c r="K2757" s="1">
        <v>0</v>
      </c>
      <c r="L2757" s="1"/>
      <c r="M2757" s="1">
        <f t="shared" si="132"/>
        <v>20394</v>
      </c>
      <c r="N2757" s="1">
        <f t="shared" si="133"/>
        <v>20394</v>
      </c>
      <c r="O2757" s="1">
        <f t="shared" si="134"/>
        <v>0</v>
      </c>
    </row>
    <row r="2758" spans="1:15" x14ac:dyDescent="0.25">
      <c r="A2758" s="1" t="str">
        <v>BioLegend</v>
      </c>
      <c r="B2758" s="1">
        <v>19958.400000000001</v>
      </c>
      <c r="C2758" s="1" t="str">
        <v>EED118999</v>
      </c>
      <c r="D2758" s="2">
        <v>45912</v>
      </c>
      <c r="E2758" s="2">
        <v>45918</v>
      </c>
      <c r="F2758" s="1">
        <v>103056</v>
      </c>
      <c r="G2758" s="1">
        <v>1</v>
      </c>
      <c r="H2758" s="1">
        <v>1</v>
      </c>
      <c r="I2758" s="1">
        <v>0</v>
      </c>
      <c r="J2758" s="1" t="str">
        <v>Delhi</v>
      </c>
      <c r="K2758" s="1">
        <v>0</v>
      </c>
      <c r="L2758" s="1"/>
      <c r="M2758" s="1">
        <f t="shared" si="132"/>
        <v>19958.400000000001</v>
      </c>
      <c r="N2758" s="1">
        <f t="shared" si="133"/>
        <v>19958.400000000001</v>
      </c>
      <c r="O2758" s="1">
        <f t="shared" si="134"/>
        <v>0</v>
      </c>
    </row>
    <row r="2759" spans="1:15" x14ac:dyDescent="0.25">
      <c r="A2759" s="1" t="str">
        <v>BioLegend</v>
      </c>
      <c r="B2759" s="1">
        <v>18972.8</v>
      </c>
      <c r="C2759" s="1" t="str">
        <v>EED118999</v>
      </c>
      <c r="D2759" s="2">
        <v>45912</v>
      </c>
      <c r="E2759" s="2">
        <v>45918</v>
      </c>
      <c r="F2759" s="1">
        <v>106310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18972.8</v>
      </c>
      <c r="N2759" s="1">
        <f t="shared" si="133"/>
        <v>18972.8</v>
      </c>
      <c r="O2759" s="1">
        <f t="shared" si="134"/>
        <v>0</v>
      </c>
    </row>
    <row r="2760" spans="1:15" x14ac:dyDescent="0.25">
      <c r="A2760" s="1" t="str">
        <v>BioLegend</v>
      </c>
      <c r="B2760" s="1">
        <v>15642</v>
      </c>
      <c r="C2760" s="1" t="str">
        <v>EED118999</v>
      </c>
      <c r="D2760" s="2">
        <v>45912</v>
      </c>
      <c r="E2760" s="2">
        <v>45918</v>
      </c>
      <c r="F2760" s="1">
        <v>107632</v>
      </c>
      <c r="G2760" s="1">
        <v>1</v>
      </c>
      <c r="H2760" s="1">
        <v>1</v>
      </c>
      <c r="I2760" s="1">
        <v>0</v>
      </c>
      <c r="J2760" s="1" t="str">
        <v>Delhi</v>
      </c>
      <c r="K2760" s="1">
        <v>0</v>
      </c>
      <c r="L2760" s="1"/>
      <c r="M2760" s="1">
        <f t="shared" si="132"/>
        <v>15642</v>
      </c>
      <c r="N2760" s="1">
        <f t="shared" si="133"/>
        <v>15642</v>
      </c>
      <c r="O2760" s="1">
        <f t="shared" si="134"/>
        <v>0</v>
      </c>
    </row>
    <row r="2761" spans="1:15" x14ac:dyDescent="0.25">
      <c r="A2761" s="1" t="str">
        <v>BioLegend</v>
      </c>
      <c r="B2761" s="1">
        <v>3326.3999999999996</v>
      </c>
      <c r="C2761" s="1" t="str">
        <v>EED118999</v>
      </c>
      <c r="D2761" s="2">
        <v>45912</v>
      </c>
      <c r="E2761" s="2">
        <v>45918</v>
      </c>
      <c r="F2761" s="1">
        <v>115505</v>
      </c>
      <c r="G2761" s="1">
        <v>1</v>
      </c>
      <c r="H2761" s="1">
        <v>1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3326.3999999999996</v>
      </c>
      <c r="N2761" s="1">
        <f t="shared" si="133"/>
        <v>3326.3999999999996</v>
      </c>
      <c r="O2761" s="1">
        <f t="shared" si="134"/>
        <v>0</v>
      </c>
    </row>
    <row r="2762" spans="1:15" x14ac:dyDescent="0.25">
      <c r="A2762" s="1" t="str">
        <v>BioLegend</v>
      </c>
      <c r="B2762" s="1">
        <v>14229.599999999999</v>
      </c>
      <c r="C2762" s="1" t="str">
        <v>EED118999</v>
      </c>
      <c r="D2762" s="2">
        <v>45912</v>
      </c>
      <c r="E2762" s="2">
        <v>45918</v>
      </c>
      <c r="F2762" s="1">
        <v>117318</v>
      </c>
      <c r="G2762" s="1">
        <v>1</v>
      </c>
      <c r="H2762" s="1">
        <v>1</v>
      </c>
      <c r="I2762" s="1">
        <v>0</v>
      </c>
      <c r="J2762" s="1" t="str">
        <v>Delhi</v>
      </c>
      <c r="K2762" s="1">
        <v>0</v>
      </c>
      <c r="L2762" s="1"/>
      <c r="M2762" s="1">
        <f t="shared" ref="M2762:M2825" si="135">G2762*B2762</f>
        <v>14229.599999999999</v>
      </c>
      <c r="N2762" s="1">
        <f t="shared" ref="N2762:N2825" si="136">H2762*B2762</f>
        <v>14229.599999999999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19998</v>
      </c>
      <c r="C2763" s="1" t="str">
        <v>EED118999</v>
      </c>
      <c r="D2763" s="2">
        <v>45912</v>
      </c>
      <c r="E2763" s="2">
        <v>45918</v>
      </c>
      <c r="F2763" s="1">
        <v>119721</v>
      </c>
      <c r="G2763" s="1">
        <v>1</v>
      </c>
      <c r="H2763" s="1">
        <v>1</v>
      </c>
      <c r="I2763" s="1">
        <v>0</v>
      </c>
      <c r="J2763" s="1" t="str">
        <v>Delhi</v>
      </c>
      <c r="K2763" s="1">
        <v>0</v>
      </c>
      <c r="L2763" s="1"/>
      <c r="M2763" s="1">
        <f t="shared" si="135"/>
        <v>19998</v>
      </c>
      <c r="N2763" s="1">
        <f t="shared" si="136"/>
        <v>19998</v>
      </c>
      <c r="O2763" s="1">
        <f t="shared" si="137"/>
        <v>0</v>
      </c>
    </row>
    <row r="2764" spans="1:15" x14ac:dyDescent="0.25">
      <c r="A2764" s="1" t="str">
        <v>BioLegend</v>
      </c>
      <c r="B2764" s="1">
        <v>14106.400000000001</v>
      </c>
      <c r="C2764" s="1" t="str">
        <v>EED118999</v>
      </c>
      <c r="D2764" s="2">
        <v>45912</v>
      </c>
      <c r="E2764" s="2">
        <v>45918</v>
      </c>
      <c r="F2764" s="1">
        <v>121610</v>
      </c>
      <c r="G2764" s="1">
        <v>1</v>
      </c>
      <c r="H2764" s="1">
        <v>1</v>
      </c>
      <c r="I2764" s="1">
        <v>0</v>
      </c>
      <c r="J2764" s="1" t="str">
        <v>Delhi</v>
      </c>
      <c r="K2764" s="1">
        <v>0</v>
      </c>
      <c r="L2764" s="1"/>
      <c r="M2764" s="1">
        <f t="shared" si="135"/>
        <v>14106.400000000001</v>
      </c>
      <c r="N2764" s="1">
        <f t="shared" si="136"/>
        <v>14106.400000000001</v>
      </c>
      <c r="O2764" s="1">
        <f t="shared" si="137"/>
        <v>0</v>
      </c>
    </row>
    <row r="2765" spans="1:15" x14ac:dyDescent="0.25">
      <c r="A2765" s="1" t="str">
        <v>BioLegend</v>
      </c>
      <c r="B2765" s="1">
        <v>2648.8</v>
      </c>
      <c r="C2765" s="1" t="str">
        <v>EED118999</v>
      </c>
      <c r="D2765" s="2">
        <v>45912</v>
      </c>
      <c r="E2765" s="2">
        <v>45918</v>
      </c>
      <c r="F2765" s="1">
        <v>123109</v>
      </c>
      <c r="G2765" s="1">
        <v>1</v>
      </c>
      <c r="H2765" s="1">
        <v>1</v>
      </c>
      <c r="I2765" s="1">
        <v>0</v>
      </c>
      <c r="J2765" s="1" t="str">
        <v>Delhi</v>
      </c>
      <c r="K2765" s="1">
        <v>0</v>
      </c>
      <c r="L2765" s="1"/>
      <c r="M2765" s="1">
        <f t="shared" si="135"/>
        <v>2648.8</v>
      </c>
      <c r="N2765" s="1">
        <f t="shared" si="136"/>
        <v>2648.8</v>
      </c>
      <c r="O2765" s="1">
        <f t="shared" si="137"/>
        <v>0</v>
      </c>
    </row>
    <row r="2766" spans="1:15" x14ac:dyDescent="0.25">
      <c r="A2766" s="1" t="str">
        <v>BioLegend</v>
      </c>
      <c r="B2766" s="1">
        <v>19602</v>
      </c>
      <c r="C2766" s="1" t="str">
        <v>EED118999</v>
      </c>
      <c r="D2766" s="2">
        <v>45912</v>
      </c>
      <c r="E2766" s="2">
        <v>45918</v>
      </c>
      <c r="F2766" s="1">
        <v>125219</v>
      </c>
      <c r="G2766" s="1">
        <v>2</v>
      </c>
      <c r="H2766" s="1">
        <v>2</v>
      </c>
      <c r="I2766" s="1">
        <v>0</v>
      </c>
      <c r="J2766" s="1" t="str">
        <v>Delhi</v>
      </c>
      <c r="K2766" s="1">
        <v>0</v>
      </c>
      <c r="L2766" s="1"/>
      <c r="M2766" s="1">
        <f t="shared" si="135"/>
        <v>39204</v>
      </c>
      <c r="N2766" s="1">
        <f t="shared" si="136"/>
        <v>39204</v>
      </c>
      <c r="O2766" s="1">
        <f t="shared" si="137"/>
        <v>0</v>
      </c>
    </row>
    <row r="2767" spans="1:15" x14ac:dyDescent="0.25">
      <c r="A2767" s="1" t="str">
        <v>BioLegend</v>
      </c>
      <c r="B2767" s="1">
        <v>8377.6</v>
      </c>
      <c r="C2767" s="1" t="str">
        <v>EED118999</v>
      </c>
      <c r="D2767" s="2">
        <v>45912</v>
      </c>
      <c r="E2767" s="2">
        <v>45918</v>
      </c>
      <c r="F2767" s="1">
        <v>127647</v>
      </c>
      <c r="G2767" s="1">
        <v>1</v>
      </c>
      <c r="H2767" s="1">
        <v>1</v>
      </c>
      <c r="I2767" s="1">
        <v>0</v>
      </c>
      <c r="J2767" s="1" t="str">
        <v>Delhi</v>
      </c>
      <c r="K2767" s="1">
        <v>0</v>
      </c>
      <c r="L2767" s="1"/>
      <c r="M2767" s="1">
        <f t="shared" si="135"/>
        <v>8377.6</v>
      </c>
      <c r="N2767" s="1">
        <f t="shared" si="136"/>
        <v>8377.6</v>
      </c>
      <c r="O2767" s="1">
        <f t="shared" si="137"/>
        <v>0</v>
      </c>
    </row>
    <row r="2768" spans="1:15" x14ac:dyDescent="0.25">
      <c r="A2768" s="1" t="str">
        <v>BioLegend</v>
      </c>
      <c r="B2768" s="1">
        <v>17617.599999999999</v>
      </c>
      <c r="C2768" s="1" t="str">
        <v>EED118999</v>
      </c>
      <c r="D2768" s="2">
        <v>45912</v>
      </c>
      <c r="E2768" s="2">
        <v>45918</v>
      </c>
      <c r="F2768" s="1">
        <v>128016</v>
      </c>
      <c r="G2768" s="1">
        <v>1</v>
      </c>
      <c r="H2768" s="1">
        <v>1</v>
      </c>
      <c r="I2768" s="1">
        <v>0</v>
      </c>
      <c r="J2768" s="1" t="str">
        <v>Delhi</v>
      </c>
      <c r="K2768" s="1">
        <v>0</v>
      </c>
      <c r="L2768" s="1"/>
      <c r="M2768" s="1">
        <f t="shared" si="135"/>
        <v>17617.599999999999</v>
      </c>
      <c r="N2768" s="1">
        <f t="shared" si="136"/>
        <v>17617.599999999999</v>
      </c>
      <c r="O2768" s="1">
        <f t="shared" si="137"/>
        <v>0</v>
      </c>
    </row>
    <row r="2769" spans="1:15" x14ac:dyDescent="0.25">
      <c r="A2769" s="1" t="str">
        <v>BioLegend</v>
      </c>
      <c r="B2769" s="1">
        <v>18664.8</v>
      </c>
      <c r="C2769" s="1" t="str">
        <v>EED118999</v>
      </c>
      <c r="D2769" s="2">
        <v>45912</v>
      </c>
      <c r="E2769" s="2">
        <v>45918</v>
      </c>
      <c r="F2769" s="1">
        <v>133518</v>
      </c>
      <c r="G2769" s="1">
        <v>1</v>
      </c>
      <c r="H2769" s="1">
        <v>1</v>
      </c>
      <c r="I2769" s="1">
        <v>0</v>
      </c>
      <c r="J2769" s="1" t="str">
        <v>Delhi</v>
      </c>
      <c r="K2769" s="1">
        <v>0</v>
      </c>
      <c r="L2769" s="1"/>
      <c r="M2769" s="1">
        <f t="shared" si="135"/>
        <v>18664.8</v>
      </c>
      <c r="N2769" s="1">
        <f t="shared" si="136"/>
        <v>18664.8</v>
      </c>
      <c r="O2769" s="1">
        <f t="shared" si="137"/>
        <v>0</v>
      </c>
    </row>
    <row r="2770" spans="1:15" x14ac:dyDescent="0.25">
      <c r="A2770" s="1" t="str">
        <v>BioLegend</v>
      </c>
      <c r="B2770" s="1">
        <v>17094</v>
      </c>
      <c r="C2770" s="1" t="str">
        <v>EED118999</v>
      </c>
      <c r="D2770" s="2">
        <v>45912</v>
      </c>
      <c r="E2770" s="2">
        <v>45918</v>
      </c>
      <c r="F2770" s="1">
        <v>135221</v>
      </c>
      <c r="G2770" s="1">
        <v>1</v>
      </c>
      <c r="H2770" s="1">
        <v>1</v>
      </c>
      <c r="I2770" s="1">
        <v>0</v>
      </c>
      <c r="J2770" s="1" t="str">
        <v>Delhi</v>
      </c>
      <c r="K2770" s="1">
        <v>0</v>
      </c>
      <c r="L2770" s="1"/>
      <c r="M2770" s="1">
        <f t="shared" si="135"/>
        <v>17094</v>
      </c>
      <c r="N2770" s="1">
        <f t="shared" si="136"/>
        <v>17094</v>
      </c>
      <c r="O2770" s="1">
        <f t="shared" si="137"/>
        <v>0</v>
      </c>
    </row>
    <row r="2771" spans="1:15" x14ac:dyDescent="0.25">
      <c r="A2771" s="1" t="str">
        <v>BioLegend</v>
      </c>
      <c r="B2771" s="1">
        <v>22792</v>
      </c>
      <c r="C2771" s="1" t="str">
        <v>EED118999</v>
      </c>
      <c r="D2771" s="2">
        <v>45912</v>
      </c>
      <c r="E2771" s="2">
        <v>45918</v>
      </c>
      <c r="F2771" s="1">
        <v>149014</v>
      </c>
      <c r="G2771" s="1">
        <v>1</v>
      </c>
      <c r="H2771" s="1">
        <v>1</v>
      </c>
      <c r="I2771" s="1">
        <v>0</v>
      </c>
      <c r="J2771" s="1" t="str">
        <v>Delhi</v>
      </c>
      <c r="K2771" s="1">
        <v>0</v>
      </c>
      <c r="L2771" s="1"/>
      <c r="M2771" s="1">
        <f t="shared" si="135"/>
        <v>22792</v>
      </c>
      <c r="N2771" s="1">
        <f t="shared" si="136"/>
        <v>22792</v>
      </c>
      <c r="O2771" s="1">
        <f t="shared" si="137"/>
        <v>0</v>
      </c>
    </row>
    <row r="2772" spans="1:15" x14ac:dyDescent="0.25">
      <c r="A2772" s="1" t="str">
        <v>BioLegend</v>
      </c>
      <c r="B2772" s="1">
        <v>17820</v>
      </c>
      <c r="C2772" s="1" t="str">
        <v>EED118999</v>
      </c>
      <c r="D2772" s="2">
        <v>45912</v>
      </c>
      <c r="E2772" s="2">
        <v>45918</v>
      </c>
      <c r="F2772" s="1">
        <v>154319</v>
      </c>
      <c r="G2772" s="1">
        <v>1</v>
      </c>
      <c r="H2772" s="1">
        <v>1</v>
      </c>
      <c r="I2772" s="1">
        <v>0</v>
      </c>
      <c r="J2772" s="1" t="str">
        <v>Delhi</v>
      </c>
      <c r="K2772" s="1">
        <v>0</v>
      </c>
      <c r="L2772" s="1"/>
      <c r="M2772" s="1">
        <f t="shared" si="135"/>
        <v>17820</v>
      </c>
      <c r="N2772" s="1">
        <f t="shared" si="136"/>
        <v>17820</v>
      </c>
      <c r="O2772" s="1">
        <f t="shared" si="137"/>
        <v>0</v>
      </c>
    </row>
    <row r="2773" spans="1:15" x14ac:dyDescent="0.25">
      <c r="A2773" s="1" t="str">
        <v>BioLegend</v>
      </c>
      <c r="B2773" s="1">
        <v>20636</v>
      </c>
      <c r="C2773" s="1" t="str">
        <v>EED118999</v>
      </c>
      <c r="D2773" s="2">
        <v>45912</v>
      </c>
      <c r="E2773" s="2">
        <v>45918</v>
      </c>
      <c r="F2773" s="1">
        <v>156104</v>
      </c>
      <c r="G2773" s="1">
        <v>1</v>
      </c>
      <c r="H2773" s="1">
        <v>1</v>
      </c>
      <c r="I2773" s="1">
        <v>0</v>
      </c>
      <c r="J2773" s="1" t="str">
        <v>Delhi</v>
      </c>
      <c r="K2773" s="1">
        <v>0</v>
      </c>
      <c r="L2773" s="1"/>
      <c r="M2773" s="1">
        <f t="shared" si="135"/>
        <v>20636</v>
      </c>
      <c r="N2773" s="1">
        <f t="shared" si="136"/>
        <v>20636</v>
      </c>
      <c r="O2773" s="1">
        <f t="shared" si="137"/>
        <v>0</v>
      </c>
    </row>
    <row r="2774" spans="1:15" x14ac:dyDescent="0.25">
      <c r="A2774" s="1" t="str">
        <v>BioLegend</v>
      </c>
      <c r="B2774" s="1">
        <v>18480</v>
      </c>
      <c r="C2774" s="1" t="str">
        <v>EED118999</v>
      </c>
      <c r="D2774" s="2">
        <v>45912</v>
      </c>
      <c r="E2774" s="2">
        <v>45918</v>
      </c>
      <c r="F2774" s="1">
        <v>156543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18480</v>
      </c>
      <c r="N2774" s="1">
        <f t="shared" si="136"/>
        <v>18480</v>
      </c>
      <c r="O2774" s="1">
        <f t="shared" si="137"/>
        <v>0</v>
      </c>
    </row>
    <row r="2775" spans="1:15" x14ac:dyDescent="0.25">
      <c r="A2775" s="1" t="str">
        <v>BioLegend</v>
      </c>
      <c r="B2775" s="1">
        <v>12936</v>
      </c>
      <c r="C2775" s="1" t="str">
        <v>EED118999</v>
      </c>
      <c r="D2775" s="2">
        <v>45912</v>
      </c>
      <c r="E2775" s="2">
        <v>45918</v>
      </c>
      <c r="F2775" s="1">
        <v>161214</v>
      </c>
      <c r="G2775" s="1">
        <v>1</v>
      </c>
      <c r="H2775" s="1">
        <v>1</v>
      </c>
      <c r="I2775" s="1">
        <v>0</v>
      </c>
      <c r="J2775" s="1" t="str">
        <v>Delhi</v>
      </c>
      <c r="K2775" s="1">
        <v>0</v>
      </c>
      <c r="L2775" s="1"/>
      <c r="M2775" s="1">
        <f t="shared" si="135"/>
        <v>12936</v>
      </c>
      <c r="N2775" s="1">
        <f t="shared" si="136"/>
        <v>12936</v>
      </c>
      <c r="O2775" s="1">
        <f t="shared" si="137"/>
        <v>0</v>
      </c>
    </row>
    <row r="2776" spans="1:15" x14ac:dyDescent="0.25">
      <c r="A2776" s="1" t="str">
        <v>BioLegend</v>
      </c>
      <c r="B2776" s="1">
        <v>7946.4</v>
      </c>
      <c r="C2776" s="1" t="str">
        <v>EED118999</v>
      </c>
      <c r="D2776" s="2">
        <v>45912</v>
      </c>
      <c r="E2776" s="2">
        <v>45918</v>
      </c>
      <c r="F2776" s="1">
        <v>302645</v>
      </c>
      <c r="G2776" s="1">
        <v>1</v>
      </c>
      <c r="H2776" s="1">
        <v>1</v>
      </c>
      <c r="I2776" s="1">
        <v>0</v>
      </c>
      <c r="J2776" s="1" t="str">
        <v>Delhi</v>
      </c>
      <c r="K2776" s="1">
        <v>0</v>
      </c>
      <c r="L2776" s="1"/>
      <c r="M2776" s="1">
        <f t="shared" si="135"/>
        <v>7946.4</v>
      </c>
      <c r="N2776" s="1">
        <f t="shared" si="136"/>
        <v>7946.4</v>
      </c>
      <c r="O2776" s="1">
        <f t="shared" si="137"/>
        <v>0</v>
      </c>
    </row>
    <row r="2777" spans="1:15" x14ac:dyDescent="0.25">
      <c r="A2777" s="1" t="str">
        <v>BioLegend</v>
      </c>
      <c r="B2777" s="1">
        <v>13068</v>
      </c>
      <c r="C2777" s="1" t="str">
        <v>EED118999</v>
      </c>
      <c r="D2777" s="2">
        <v>45912</v>
      </c>
      <c r="E2777" s="2">
        <v>45918</v>
      </c>
      <c r="F2777" s="1">
        <v>304035</v>
      </c>
      <c r="G2777" s="1">
        <v>1</v>
      </c>
      <c r="H2777" s="1">
        <v>1</v>
      </c>
      <c r="I2777" s="1">
        <v>0</v>
      </c>
      <c r="J2777" s="1" t="str">
        <v>Delhi</v>
      </c>
      <c r="K2777" s="1">
        <v>0</v>
      </c>
      <c r="L2777" s="1"/>
      <c r="M2777" s="1">
        <f t="shared" si="135"/>
        <v>13068</v>
      </c>
      <c r="N2777" s="1">
        <f t="shared" si="136"/>
        <v>13068</v>
      </c>
      <c r="O2777" s="1">
        <f t="shared" si="137"/>
        <v>0</v>
      </c>
    </row>
    <row r="2778" spans="1:15" x14ac:dyDescent="0.25">
      <c r="A2778" s="1" t="str">
        <v>BioLegend</v>
      </c>
      <c r="B2778" s="1">
        <v>14520</v>
      </c>
      <c r="C2778" s="1" t="str">
        <v>EED118999</v>
      </c>
      <c r="D2778" s="2">
        <v>45912</v>
      </c>
      <c r="E2778" s="2">
        <v>45918</v>
      </c>
      <c r="F2778" s="1">
        <v>310933</v>
      </c>
      <c r="G2778" s="1">
        <v>1</v>
      </c>
      <c r="H2778" s="1">
        <v>1</v>
      </c>
      <c r="I2778" s="1">
        <v>0</v>
      </c>
      <c r="J2778" s="1" t="str">
        <v>Delhi</v>
      </c>
      <c r="K2778" s="1">
        <v>0</v>
      </c>
      <c r="L2778" s="1"/>
      <c r="M2778" s="1">
        <f t="shared" si="135"/>
        <v>14520</v>
      </c>
      <c r="N2778" s="1">
        <f t="shared" si="136"/>
        <v>14520</v>
      </c>
      <c r="O2778" s="1">
        <f t="shared" si="137"/>
        <v>0</v>
      </c>
    </row>
    <row r="2779" spans="1:15" x14ac:dyDescent="0.25">
      <c r="A2779" s="1" t="str">
        <v>BioLegend</v>
      </c>
      <c r="B2779" s="1">
        <v>7638.4</v>
      </c>
      <c r="C2779" s="1" t="str">
        <v>EED118999</v>
      </c>
      <c r="D2779" s="2">
        <v>45912</v>
      </c>
      <c r="E2779" s="2">
        <v>45918</v>
      </c>
      <c r="F2779" s="1">
        <v>317417</v>
      </c>
      <c r="G2779" s="1">
        <v>1</v>
      </c>
      <c r="H2779" s="1">
        <v>1</v>
      </c>
      <c r="I2779" s="1">
        <v>0</v>
      </c>
      <c r="J2779" s="1" t="str">
        <v>Delhi</v>
      </c>
      <c r="K2779" s="1">
        <v>0</v>
      </c>
      <c r="L2779" s="1"/>
      <c r="M2779" s="1">
        <f t="shared" si="135"/>
        <v>7638.4</v>
      </c>
      <c r="N2779" s="1">
        <f t="shared" si="136"/>
        <v>7638.4</v>
      </c>
      <c r="O2779" s="1">
        <f t="shared" si="137"/>
        <v>0</v>
      </c>
    </row>
    <row r="2780" spans="1:15" x14ac:dyDescent="0.25">
      <c r="A2780" s="1" t="str">
        <v>BioLegend</v>
      </c>
      <c r="B2780" s="1">
        <v>7330.4</v>
      </c>
      <c r="C2780" s="1" t="str">
        <v>EED118999</v>
      </c>
      <c r="D2780" s="2">
        <v>45912</v>
      </c>
      <c r="E2780" s="2">
        <v>45918</v>
      </c>
      <c r="F2780" s="1">
        <v>364102</v>
      </c>
      <c r="G2780" s="1">
        <v>1</v>
      </c>
      <c r="H2780" s="1">
        <v>1</v>
      </c>
      <c r="I2780" s="1">
        <v>0</v>
      </c>
      <c r="J2780" s="1" t="str">
        <v>Delhi</v>
      </c>
      <c r="K2780" s="1">
        <v>0</v>
      </c>
      <c r="L2780" s="1"/>
      <c r="M2780" s="1">
        <f t="shared" si="135"/>
        <v>7330.4</v>
      </c>
      <c r="N2780" s="1">
        <f t="shared" si="136"/>
        <v>7330.4</v>
      </c>
      <c r="O2780" s="1">
        <f t="shared" si="137"/>
        <v>0</v>
      </c>
    </row>
    <row r="2781" spans="1:15" x14ac:dyDescent="0.25">
      <c r="A2781" s="1" t="str">
        <v>BioLegend</v>
      </c>
      <c r="B2781" s="1">
        <v>37884</v>
      </c>
      <c r="C2781" s="1" t="str">
        <v>EED118999</v>
      </c>
      <c r="D2781" s="2">
        <v>45912</v>
      </c>
      <c r="E2781" s="2">
        <v>45918</v>
      </c>
      <c r="F2781" s="1">
        <v>422604</v>
      </c>
      <c r="G2781" s="1">
        <v>1</v>
      </c>
      <c r="H2781" s="1">
        <v>1</v>
      </c>
      <c r="I2781" s="1">
        <v>0</v>
      </c>
      <c r="J2781" s="1" t="str">
        <v>Delhi</v>
      </c>
      <c r="K2781" s="1">
        <v>0</v>
      </c>
      <c r="L2781" s="1"/>
      <c r="M2781" s="1">
        <f t="shared" si="135"/>
        <v>37884</v>
      </c>
      <c r="N2781" s="1">
        <f t="shared" si="136"/>
        <v>37884</v>
      </c>
      <c r="O2781" s="1">
        <f t="shared" si="137"/>
        <v>0</v>
      </c>
    </row>
    <row r="2782" spans="1:15" x14ac:dyDescent="0.25">
      <c r="A2782" s="1" t="str">
        <v>BioLegend</v>
      </c>
      <c r="B2782" s="1">
        <v>17001.600000000002</v>
      </c>
      <c r="C2782" s="1" t="str">
        <v>EED118999</v>
      </c>
      <c r="D2782" s="2">
        <v>45912</v>
      </c>
      <c r="E2782" s="2">
        <v>45918</v>
      </c>
      <c r="F2782" s="1">
        <v>426803</v>
      </c>
      <c r="G2782" s="1">
        <v>3</v>
      </c>
      <c r="H2782" s="1">
        <v>3</v>
      </c>
      <c r="I2782" s="1">
        <v>0</v>
      </c>
      <c r="J2782" s="1" t="str">
        <v>Delhi</v>
      </c>
      <c r="K2782" s="1">
        <v>0</v>
      </c>
      <c r="L2782" s="1"/>
      <c r="M2782" s="1">
        <f t="shared" si="135"/>
        <v>51004.800000000003</v>
      </c>
      <c r="N2782" s="1">
        <f t="shared" si="136"/>
        <v>51004.800000000003</v>
      </c>
      <c r="O2782" s="1">
        <f t="shared" si="137"/>
        <v>0</v>
      </c>
    </row>
    <row r="2783" spans="1:15" x14ac:dyDescent="0.25">
      <c r="A2783" s="1" t="str">
        <v>BioLegend</v>
      </c>
      <c r="B2783" s="1">
        <v>18678</v>
      </c>
      <c r="C2783" s="1" t="str">
        <v>EED118999</v>
      </c>
      <c r="D2783" s="2">
        <v>45912</v>
      </c>
      <c r="E2783" s="2">
        <v>45918</v>
      </c>
      <c r="F2783" s="1">
        <v>505836</v>
      </c>
      <c r="G2783" s="1">
        <v>1</v>
      </c>
      <c r="H2783" s="1">
        <v>1</v>
      </c>
      <c r="I2783" s="1">
        <v>0</v>
      </c>
      <c r="J2783" s="1" t="str">
        <v>Delhi</v>
      </c>
      <c r="K2783" s="1">
        <v>0</v>
      </c>
      <c r="L2783" s="1"/>
      <c r="M2783" s="1">
        <f t="shared" si="135"/>
        <v>18678</v>
      </c>
      <c r="N2783" s="1">
        <f t="shared" si="136"/>
        <v>18678</v>
      </c>
      <c r="O2783" s="1">
        <f t="shared" si="137"/>
        <v>0</v>
      </c>
    </row>
    <row r="2784" spans="1:15" x14ac:dyDescent="0.25">
      <c r="A2784" s="1" t="str">
        <v>BioLegend</v>
      </c>
      <c r="B2784" s="1">
        <v>12135.2</v>
      </c>
      <c r="C2784" s="1" t="str">
        <v>EED118999</v>
      </c>
      <c r="D2784" s="2">
        <v>45912</v>
      </c>
      <c r="E2784" s="2">
        <v>45918</v>
      </c>
      <c r="F2784" s="1">
        <v>506304</v>
      </c>
      <c r="G2784" s="1">
        <v>1</v>
      </c>
      <c r="H2784" s="1">
        <v>1</v>
      </c>
      <c r="I2784" s="1">
        <v>0</v>
      </c>
      <c r="J2784" s="1" t="str">
        <v>Delhi</v>
      </c>
      <c r="K2784" s="1">
        <v>0</v>
      </c>
      <c r="L2784" s="1"/>
      <c r="M2784" s="1">
        <f t="shared" si="135"/>
        <v>12135.2</v>
      </c>
      <c r="N2784" s="1">
        <f t="shared" si="136"/>
        <v>12135.2</v>
      </c>
      <c r="O2784" s="1">
        <f t="shared" si="137"/>
        <v>0</v>
      </c>
    </row>
    <row r="2785" spans="1:15" x14ac:dyDescent="0.25">
      <c r="A2785" s="1" t="str">
        <v>BioLegend</v>
      </c>
      <c r="B2785" s="1">
        <v>30738.400000000001</v>
      </c>
      <c r="C2785" s="1" t="str">
        <v>EED118999</v>
      </c>
      <c r="D2785" s="2">
        <v>45912</v>
      </c>
      <c r="E2785" s="2">
        <v>45918</v>
      </c>
      <c r="F2785" s="1">
        <v>576406</v>
      </c>
      <c r="G2785" s="1">
        <v>1</v>
      </c>
      <c r="H2785" s="1">
        <v>1</v>
      </c>
      <c r="I2785" s="1">
        <v>0</v>
      </c>
      <c r="J2785" s="1" t="str">
        <v>Delhi</v>
      </c>
      <c r="K2785" s="1">
        <v>0</v>
      </c>
      <c r="L2785" s="1"/>
      <c r="M2785" s="1">
        <f t="shared" si="135"/>
        <v>30738.400000000001</v>
      </c>
      <c r="N2785" s="1">
        <f t="shared" si="136"/>
        <v>30738.400000000001</v>
      </c>
      <c r="O2785" s="1">
        <f t="shared" si="137"/>
        <v>0</v>
      </c>
    </row>
    <row r="2786" spans="1:15" x14ac:dyDescent="0.25">
      <c r="A2786" s="1" t="str">
        <v>BioLegend</v>
      </c>
      <c r="B2786" s="1">
        <v>10656.8</v>
      </c>
      <c r="C2786" s="1" t="str">
        <v>EED118995</v>
      </c>
      <c r="D2786" s="2">
        <v>45912</v>
      </c>
      <c r="E2786" s="2">
        <v>45918</v>
      </c>
      <c r="F2786" s="1">
        <v>101208</v>
      </c>
      <c r="G2786" s="1">
        <v>1</v>
      </c>
      <c r="H2786" s="1">
        <v>1</v>
      </c>
      <c r="I2786" s="1">
        <v>0</v>
      </c>
      <c r="J2786" s="1" t="str">
        <v>Hyderabad</v>
      </c>
      <c r="K2786" s="1">
        <v>0</v>
      </c>
      <c r="L2786" s="1"/>
      <c r="M2786" s="1">
        <f t="shared" si="135"/>
        <v>10656.8</v>
      </c>
      <c r="N2786" s="1">
        <f t="shared" si="136"/>
        <v>10656.8</v>
      </c>
      <c r="O2786" s="1">
        <f t="shared" si="137"/>
        <v>0</v>
      </c>
    </row>
    <row r="2787" spans="1:15" x14ac:dyDescent="0.25">
      <c r="A2787" s="1" t="str">
        <v>BioLegend</v>
      </c>
      <c r="B2787" s="1">
        <v>14106.400000000001</v>
      </c>
      <c r="C2787" s="1" t="str">
        <v>EED118995</v>
      </c>
      <c r="D2787" s="2">
        <v>45912</v>
      </c>
      <c r="E2787" s="2">
        <v>45918</v>
      </c>
      <c r="F2787" s="1">
        <v>101320</v>
      </c>
      <c r="G2787" s="1">
        <v>2</v>
      </c>
      <c r="H2787" s="1">
        <v>2</v>
      </c>
      <c r="I2787" s="1">
        <v>0</v>
      </c>
      <c r="J2787" s="1" t="str">
        <v>Hyderabad</v>
      </c>
      <c r="K2787" s="1">
        <v>0</v>
      </c>
      <c r="L2787" s="1"/>
      <c r="M2787" s="1">
        <f t="shared" si="135"/>
        <v>28212.800000000003</v>
      </c>
      <c r="N2787" s="1">
        <f t="shared" si="136"/>
        <v>28212.800000000003</v>
      </c>
      <c r="O2787" s="1">
        <f t="shared" si="137"/>
        <v>0</v>
      </c>
    </row>
    <row r="2788" spans="1:15" x14ac:dyDescent="0.25">
      <c r="A2788" s="1" t="str">
        <v>BioLegend</v>
      </c>
      <c r="B2788" s="1">
        <v>5790.4</v>
      </c>
      <c r="C2788" s="1" t="str">
        <v>EED118995</v>
      </c>
      <c r="D2788" s="2">
        <v>45912</v>
      </c>
      <c r="E2788" s="2">
        <v>45918</v>
      </c>
      <c r="F2788" s="1">
        <v>103112</v>
      </c>
      <c r="G2788" s="1">
        <v>1</v>
      </c>
      <c r="H2788" s="1">
        <v>1</v>
      </c>
      <c r="I2788" s="1">
        <v>0</v>
      </c>
      <c r="J2788" s="1" t="str">
        <v>Hyderabad</v>
      </c>
      <c r="K2788" s="1">
        <v>0</v>
      </c>
      <c r="L2788" s="1"/>
      <c r="M2788" s="1">
        <f t="shared" si="135"/>
        <v>5790.4</v>
      </c>
      <c r="N2788" s="1">
        <f t="shared" si="136"/>
        <v>5790.4</v>
      </c>
      <c r="O2788" s="1">
        <f t="shared" si="137"/>
        <v>0</v>
      </c>
    </row>
    <row r="2789" spans="1:15" x14ac:dyDescent="0.25">
      <c r="A2789" s="1" t="str">
        <v>BioLegend</v>
      </c>
      <c r="B2789" s="1">
        <v>12073.599999999999</v>
      </c>
      <c r="C2789" s="1" t="str">
        <v>EED118995</v>
      </c>
      <c r="D2789" s="2">
        <v>45912</v>
      </c>
      <c r="E2789" s="2">
        <v>45918</v>
      </c>
      <c r="F2789" s="1">
        <v>103116</v>
      </c>
      <c r="G2789" s="1">
        <v>1</v>
      </c>
      <c r="H2789" s="1">
        <v>1</v>
      </c>
      <c r="I2789" s="1">
        <v>0</v>
      </c>
      <c r="J2789" s="1" t="str">
        <v>Hyderabad</v>
      </c>
      <c r="K2789" s="1">
        <v>0</v>
      </c>
      <c r="L2789" s="1"/>
      <c r="M2789" s="1">
        <f t="shared" si="135"/>
        <v>12073.599999999999</v>
      </c>
      <c r="N2789" s="1">
        <f t="shared" si="136"/>
        <v>12073.599999999999</v>
      </c>
      <c r="O2789" s="1">
        <f t="shared" si="137"/>
        <v>0</v>
      </c>
    </row>
    <row r="2790" spans="1:15" x14ac:dyDescent="0.25">
      <c r="A2790" s="1" t="str">
        <v>BioLegend</v>
      </c>
      <c r="B2790" s="1">
        <v>13244</v>
      </c>
      <c r="C2790" s="1" t="str">
        <v>EED118995</v>
      </c>
      <c r="D2790" s="2">
        <v>45912</v>
      </c>
      <c r="E2790" s="2">
        <v>45918</v>
      </c>
      <c r="F2790" s="1">
        <v>103227</v>
      </c>
      <c r="G2790" s="1">
        <v>3</v>
      </c>
      <c r="H2790" s="1">
        <v>3</v>
      </c>
      <c r="I2790" s="1">
        <v>0</v>
      </c>
      <c r="J2790" s="1" t="str">
        <v>Hyderabad</v>
      </c>
      <c r="K2790" s="1">
        <v>0</v>
      </c>
      <c r="L2790" s="1"/>
      <c r="M2790" s="1">
        <f t="shared" si="135"/>
        <v>39732</v>
      </c>
      <c r="N2790" s="1">
        <f t="shared" si="136"/>
        <v>39732</v>
      </c>
      <c r="O2790" s="1">
        <f t="shared" si="137"/>
        <v>0</v>
      </c>
    </row>
    <row r="2791" spans="1:15" x14ac:dyDescent="0.25">
      <c r="A2791" s="1" t="str">
        <v>BioLegend</v>
      </c>
      <c r="B2791" s="1">
        <v>19896.8</v>
      </c>
      <c r="C2791" s="1" t="str">
        <v>EED118995</v>
      </c>
      <c r="D2791" s="2">
        <v>45912</v>
      </c>
      <c r="E2791" s="2">
        <v>45918</v>
      </c>
      <c r="F2791" s="1">
        <v>116420</v>
      </c>
      <c r="G2791" s="1">
        <v>1</v>
      </c>
      <c r="H2791" s="1">
        <v>1</v>
      </c>
      <c r="I2791" s="1">
        <v>0</v>
      </c>
      <c r="J2791" s="1" t="str">
        <v>Hyderabad</v>
      </c>
      <c r="K2791" s="1">
        <v>0</v>
      </c>
      <c r="L2791" s="1"/>
      <c r="M2791" s="1">
        <f t="shared" si="135"/>
        <v>19896.8</v>
      </c>
      <c r="N2791" s="1">
        <f t="shared" si="136"/>
        <v>19896.8</v>
      </c>
      <c r="O2791" s="1">
        <f t="shared" si="137"/>
        <v>0</v>
      </c>
    </row>
    <row r="2792" spans="1:15" x14ac:dyDescent="0.25">
      <c r="A2792" s="1" t="str">
        <v>BioLegend</v>
      </c>
      <c r="B2792" s="1">
        <v>20394</v>
      </c>
      <c r="C2792" s="1" t="str">
        <v>EED118995</v>
      </c>
      <c r="D2792" s="2">
        <v>45912</v>
      </c>
      <c r="E2792" s="2">
        <v>45918</v>
      </c>
      <c r="F2792" s="1">
        <v>117334</v>
      </c>
      <c r="G2792" s="1">
        <v>1</v>
      </c>
      <c r="H2792" s="1">
        <v>1</v>
      </c>
      <c r="I2792" s="1">
        <v>0</v>
      </c>
      <c r="J2792" s="1" t="str">
        <v>Hyderabad</v>
      </c>
      <c r="K2792" s="1">
        <v>0</v>
      </c>
      <c r="L2792" s="1"/>
      <c r="M2792" s="1">
        <f t="shared" si="135"/>
        <v>20394</v>
      </c>
      <c r="N2792" s="1">
        <f t="shared" si="136"/>
        <v>20394</v>
      </c>
      <c r="O2792" s="1">
        <f t="shared" si="137"/>
        <v>0</v>
      </c>
    </row>
    <row r="2793" spans="1:15" x14ac:dyDescent="0.25">
      <c r="A2793" s="1" t="str">
        <v>BioLegend</v>
      </c>
      <c r="B2793" s="1">
        <v>11396</v>
      </c>
      <c r="C2793" s="1" t="str">
        <v>EED118995</v>
      </c>
      <c r="D2793" s="2">
        <v>45912</v>
      </c>
      <c r="E2793" s="2">
        <v>45918</v>
      </c>
      <c r="F2793" s="1">
        <v>123108</v>
      </c>
      <c r="G2793" s="1">
        <v>1</v>
      </c>
      <c r="H2793" s="1">
        <v>1</v>
      </c>
      <c r="I2793" s="1">
        <v>0</v>
      </c>
      <c r="J2793" s="1" t="str">
        <v>Hyderabad</v>
      </c>
      <c r="K2793" s="1">
        <v>0</v>
      </c>
      <c r="L2793" s="1"/>
      <c r="M2793" s="1">
        <f t="shared" si="135"/>
        <v>11396</v>
      </c>
      <c r="N2793" s="1">
        <f t="shared" si="136"/>
        <v>11396</v>
      </c>
      <c r="O2793" s="1">
        <f t="shared" si="137"/>
        <v>0</v>
      </c>
    </row>
    <row r="2794" spans="1:15" x14ac:dyDescent="0.25">
      <c r="A2794" s="1" t="str">
        <v>BioLegend</v>
      </c>
      <c r="B2794" s="1">
        <v>18664.8</v>
      </c>
      <c r="C2794" s="1" t="str">
        <v>EED118995</v>
      </c>
      <c r="D2794" s="2">
        <v>45912</v>
      </c>
      <c r="E2794" s="2">
        <v>45918</v>
      </c>
      <c r="F2794" s="1">
        <v>127624</v>
      </c>
      <c r="G2794" s="1">
        <v>1</v>
      </c>
      <c r="H2794" s="1">
        <v>1</v>
      </c>
      <c r="I2794" s="1">
        <v>0</v>
      </c>
      <c r="J2794" s="1" t="str">
        <v>Hyderabad</v>
      </c>
      <c r="K2794" s="1">
        <v>0</v>
      </c>
      <c r="L2794" s="1"/>
      <c r="M2794" s="1">
        <f t="shared" si="135"/>
        <v>18664.8</v>
      </c>
      <c r="N2794" s="1">
        <f t="shared" si="136"/>
        <v>18664.8</v>
      </c>
      <c r="O2794" s="1">
        <f t="shared" si="137"/>
        <v>0</v>
      </c>
    </row>
    <row r="2795" spans="1:15" x14ac:dyDescent="0.25">
      <c r="A2795" s="1" t="str">
        <v>BioLegend</v>
      </c>
      <c r="B2795" s="1">
        <v>20636</v>
      </c>
      <c r="C2795" s="1" t="str">
        <v>EED118995</v>
      </c>
      <c r="D2795" s="2">
        <v>45912</v>
      </c>
      <c r="E2795" s="2">
        <v>45918</v>
      </c>
      <c r="F2795" s="1">
        <v>128012</v>
      </c>
      <c r="G2795" s="1">
        <v>1</v>
      </c>
      <c r="H2795" s="1">
        <v>1</v>
      </c>
      <c r="I2795" s="1">
        <v>0</v>
      </c>
      <c r="J2795" s="1" t="str">
        <v>Hyderabad</v>
      </c>
      <c r="K2795" s="1">
        <v>0</v>
      </c>
      <c r="L2795" s="1"/>
      <c r="M2795" s="1">
        <f t="shared" si="135"/>
        <v>20636</v>
      </c>
      <c r="N2795" s="1">
        <f t="shared" si="136"/>
        <v>20636</v>
      </c>
      <c r="O2795" s="1">
        <f t="shared" si="137"/>
        <v>0</v>
      </c>
    </row>
    <row r="2796" spans="1:15" x14ac:dyDescent="0.25">
      <c r="A2796" s="1" t="str">
        <v>BioLegend</v>
      </c>
      <c r="B2796" s="1">
        <v>19998</v>
      </c>
      <c r="C2796" s="1" t="str">
        <v>EED118995</v>
      </c>
      <c r="D2796" s="2">
        <v>45912</v>
      </c>
      <c r="E2796" s="2">
        <v>45918</v>
      </c>
      <c r="F2796" s="1">
        <v>141727</v>
      </c>
      <c r="G2796" s="1">
        <v>1</v>
      </c>
      <c r="H2796" s="1">
        <v>1</v>
      </c>
      <c r="I2796" s="1">
        <v>0</v>
      </c>
      <c r="J2796" s="1" t="str">
        <v>Hyderabad</v>
      </c>
      <c r="K2796" s="1">
        <v>0</v>
      </c>
      <c r="L2796" s="1"/>
      <c r="M2796" s="1">
        <f t="shared" si="135"/>
        <v>19998</v>
      </c>
      <c r="N2796" s="1">
        <f t="shared" si="136"/>
        <v>19998</v>
      </c>
      <c r="O2796" s="1">
        <f t="shared" si="137"/>
        <v>0</v>
      </c>
    </row>
    <row r="2797" spans="1:15" x14ac:dyDescent="0.25">
      <c r="A2797" s="1" t="str">
        <v>BioLegend</v>
      </c>
      <c r="B2797" s="1">
        <v>17001.599999999999</v>
      </c>
      <c r="C2797" s="1" t="str">
        <v>EED118995</v>
      </c>
      <c r="D2797" s="2">
        <v>45912</v>
      </c>
      <c r="E2797" s="2">
        <v>45918</v>
      </c>
      <c r="F2797" s="1">
        <v>156604</v>
      </c>
      <c r="G2797" s="1">
        <v>1</v>
      </c>
      <c r="H2797" s="1">
        <v>1</v>
      </c>
      <c r="I2797" s="1">
        <v>0</v>
      </c>
      <c r="J2797" s="1" t="str">
        <v>Pune</v>
      </c>
      <c r="K2797" s="1">
        <v>0</v>
      </c>
      <c r="L2797" s="1"/>
      <c r="M2797" s="1">
        <f t="shared" si="135"/>
        <v>17001.599999999999</v>
      </c>
      <c r="N2797" s="1">
        <f t="shared" si="136"/>
        <v>17001.599999999999</v>
      </c>
      <c r="O2797" s="1">
        <f t="shared" si="137"/>
        <v>0</v>
      </c>
    </row>
    <row r="2798" spans="1:15" x14ac:dyDescent="0.25">
      <c r="A2798" s="1" t="str">
        <v>BioLegend</v>
      </c>
      <c r="B2798" s="1">
        <v>13860</v>
      </c>
      <c r="C2798" s="1" t="str">
        <v>EED118995</v>
      </c>
      <c r="D2798" s="2">
        <v>45912</v>
      </c>
      <c r="E2798" s="2">
        <v>45918</v>
      </c>
      <c r="F2798" s="1">
        <v>159214</v>
      </c>
      <c r="G2798" s="1">
        <v>2</v>
      </c>
      <c r="H2798" s="1">
        <v>2</v>
      </c>
      <c r="I2798" s="1">
        <v>0</v>
      </c>
      <c r="J2798" s="1" t="str">
        <v>Hyderabad</v>
      </c>
      <c r="K2798" s="1">
        <v>0</v>
      </c>
      <c r="L2798" s="1"/>
      <c r="M2798" s="1">
        <f t="shared" si="135"/>
        <v>27720</v>
      </c>
      <c r="N2798" s="1">
        <f t="shared" si="136"/>
        <v>27720</v>
      </c>
      <c r="O2798" s="1">
        <f t="shared" si="137"/>
        <v>0</v>
      </c>
    </row>
    <row r="2799" spans="1:15" x14ac:dyDescent="0.25">
      <c r="A2799" s="1" t="str">
        <v>BioLegend</v>
      </c>
      <c r="B2799" s="1">
        <v>6036.7999999999993</v>
      </c>
      <c r="C2799" s="1" t="str">
        <v>EED118995</v>
      </c>
      <c r="D2799" s="2">
        <v>45912</v>
      </c>
      <c r="E2799" s="2">
        <v>45918</v>
      </c>
      <c r="F2799" s="1">
        <v>300602</v>
      </c>
      <c r="G2799" s="1">
        <v>5</v>
      </c>
      <c r="H2799" s="1">
        <v>5</v>
      </c>
      <c r="I2799" s="1">
        <v>0</v>
      </c>
      <c r="J2799" s="1" t="str">
        <v>Telangana</v>
      </c>
      <c r="K2799" s="1">
        <v>0</v>
      </c>
      <c r="L2799" s="1"/>
      <c r="M2799" s="1">
        <f t="shared" si="135"/>
        <v>30183.999999999996</v>
      </c>
      <c r="N2799" s="1">
        <f t="shared" si="136"/>
        <v>30183.999999999996</v>
      </c>
      <c r="O2799" s="1">
        <f t="shared" si="137"/>
        <v>0</v>
      </c>
    </row>
    <row r="2800" spans="1:15" x14ac:dyDescent="0.25">
      <c r="A2800" s="1" t="str">
        <v>BioLegend</v>
      </c>
      <c r="B2800" s="1">
        <v>26136</v>
      </c>
      <c r="C2800" s="1" t="str">
        <v>EED118995</v>
      </c>
      <c r="D2800" s="2">
        <v>45912</v>
      </c>
      <c r="E2800" s="2">
        <v>45918</v>
      </c>
      <c r="F2800" s="1">
        <v>301044</v>
      </c>
      <c r="G2800" s="1">
        <v>3</v>
      </c>
      <c r="H2800" s="1">
        <v>3</v>
      </c>
      <c r="I2800" s="1">
        <v>0</v>
      </c>
      <c r="J2800" s="1" t="str">
        <v>Hyderabad</v>
      </c>
      <c r="K2800" s="1">
        <v>0</v>
      </c>
      <c r="L2800" s="1"/>
      <c r="M2800" s="1">
        <f t="shared" si="135"/>
        <v>78408</v>
      </c>
      <c r="N2800" s="1">
        <f t="shared" si="136"/>
        <v>78408</v>
      </c>
      <c r="O2800" s="1">
        <f t="shared" si="137"/>
        <v>0</v>
      </c>
    </row>
    <row r="2801" spans="1:15" x14ac:dyDescent="0.25">
      <c r="A2801" s="1" t="str">
        <v>BioLegend</v>
      </c>
      <c r="B2801" s="1">
        <v>18295.2</v>
      </c>
      <c r="C2801" s="1" t="str">
        <v>EED118995</v>
      </c>
      <c r="D2801" s="2">
        <v>45912</v>
      </c>
      <c r="E2801" s="2">
        <v>45918</v>
      </c>
      <c r="F2801" s="1">
        <v>302910</v>
      </c>
      <c r="G2801" s="1">
        <v>3</v>
      </c>
      <c r="H2801" s="1">
        <v>3</v>
      </c>
      <c r="I2801" s="1">
        <v>0</v>
      </c>
      <c r="J2801" s="1" t="str">
        <v>Hyderabad</v>
      </c>
      <c r="K2801" s="1">
        <v>0</v>
      </c>
      <c r="L2801" s="1"/>
      <c r="M2801" s="1">
        <f t="shared" si="135"/>
        <v>54885.600000000006</v>
      </c>
      <c r="N2801" s="1">
        <f t="shared" si="136"/>
        <v>54885.600000000006</v>
      </c>
      <c r="O2801" s="1">
        <f t="shared" si="137"/>
        <v>0</v>
      </c>
    </row>
    <row r="2802" spans="1:15" x14ac:dyDescent="0.25">
      <c r="A2802" s="1" t="str">
        <v>BioLegend</v>
      </c>
      <c r="B2802" s="1">
        <v>13464</v>
      </c>
      <c r="C2802" s="1" t="str">
        <v>EED118995</v>
      </c>
      <c r="D2802" s="2">
        <v>45912</v>
      </c>
      <c r="E2802" s="2">
        <v>45918</v>
      </c>
      <c r="F2802" s="1">
        <v>303529</v>
      </c>
      <c r="G2802" s="1">
        <v>2</v>
      </c>
      <c r="H2802" s="1">
        <v>2</v>
      </c>
      <c r="I2802" s="1">
        <v>0</v>
      </c>
      <c r="J2802" s="1" t="str">
        <v>Delhi</v>
      </c>
      <c r="K2802" s="1">
        <v>0</v>
      </c>
      <c r="L2802" s="1"/>
      <c r="M2802" s="1">
        <f t="shared" si="135"/>
        <v>26928</v>
      </c>
      <c r="N2802" s="1">
        <f t="shared" si="136"/>
        <v>26928</v>
      </c>
      <c r="O2802" s="1">
        <f t="shared" si="137"/>
        <v>0</v>
      </c>
    </row>
    <row r="2803" spans="1:15" x14ac:dyDescent="0.25">
      <c r="A2803" s="1" t="str">
        <v>BioLegend</v>
      </c>
      <c r="B2803" s="1">
        <v>26466</v>
      </c>
      <c r="C2803" s="1" t="str">
        <v>EED118995</v>
      </c>
      <c r="D2803" s="2">
        <v>45912</v>
      </c>
      <c r="E2803" s="2">
        <v>45918</v>
      </c>
      <c r="F2803" s="1">
        <v>304042</v>
      </c>
      <c r="G2803" s="1">
        <v>3</v>
      </c>
      <c r="H2803" s="1">
        <v>3</v>
      </c>
      <c r="I2803" s="1">
        <v>0</v>
      </c>
      <c r="J2803" s="1" t="str">
        <v>Hyderabad</v>
      </c>
      <c r="K2803" s="1">
        <v>0</v>
      </c>
      <c r="L2803" s="1"/>
      <c r="M2803" s="1">
        <f t="shared" si="135"/>
        <v>79398</v>
      </c>
      <c r="N2803" s="1">
        <f t="shared" si="136"/>
        <v>79398</v>
      </c>
      <c r="O2803" s="1">
        <f t="shared" si="137"/>
        <v>0</v>
      </c>
    </row>
    <row r="2804" spans="1:15" x14ac:dyDescent="0.25">
      <c r="A2804" s="1" t="str">
        <v>BioLegend</v>
      </c>
      <c r="B2804" s="1">
        <v>16324</v>
      </c>
      <c r="C2804" s="1" t="str">
        <v>EED118995</v>
      </c>
      <c r="D2804" s="2">
        <v>45912</v>
      </c>
      <c r="E2804" s="2">
        <v>45918</v>
      </c>
      <c r="F2804" s="1">
        <v>304120</v>
      </c>
      <c r="G2804" s="1">
        <v>2</v>
      </c>
      <c r="H2804" s="1">
        <v>2</v>
      </c>
      <c r="I2804" s="1">
        <v>0</v>
      </c>
      <c r="J2804" s="1" t="str">
        <v>Hyderabad</v>
      </c>
      <c r="K2804" s="1">
        <v>0</v>
      </c>
      <c r="L2804" s="1"/>
      <c r="M2804" s="1">
        <f t="shared" si="135"/>
        <v>32648</v>
      </c>
      <c r="N2804" s="1">
        <f t="shared" si="136"/>
        <v>32648</v>
      </c>
      <c r="O2804" s="1">
        <f t="shared" si="137"/>
        <v>0</v>
      </c>
    </row>
    <row r="2805" spans="1:15" x14ac:dyDescent="0.25">
      <c r="A2805" s="1" t="str">
        <v>BioLegend</v>
      </c>
      <c r="B2805" s="1">
        <v>19896.8</v>
      </c>
      <c r="C2805" s="1" t="str">
        <v>EED118995</v>
      </c>
      <c r="D2805" s="2">
        <v>45912</v>
      </c>
      <c r="E2805" s="2">
        <v>45918</v>
      </c>
      <c r="F2805" s="1">
        <v>305636</v>
      </c>
      <c r="G2805" s="1">
        <v>3</v>
      </c>
      <c r="H2805" s="1">
        <v>3</v>
      </c>
      <c r="I2805" s="1">
        <v>0</v>
      </c>
      <c r="J2805" s="1" t="str">
        <v>Hyderabad</v>
      </c>
      <c r="K2805" s="1">
        <v>0</v>
      </c>
      <c r="L2805" s="1"/>
      <c r="M2805" s="1">
        <f t="shared" si="135"/>
        <v>59690.399999999994</v>
      </c>
      <c r="N2805" s="1">
        <f t="shared" si="136"/>
        <v>59690.399999999994</v>
      </c>
      <c r="O2805" s="1">
        <f t="shared" si="137"/>
        <v>0</v>
      </c>
    </row>
    <row r="2806" spans="1:15" x14ac:dyDescent="0.25">
      <c r="A2806" s="1" t="str">
        <v>BioLegend</v>
      </c>
      <c r="B2806" s="1">
        <v>27984</v>
      </c>
      <c r="C2806" s="1" t="str">
        <v>EED118995</v>
      </c>
      <c r="D2806" s="2">
        <v>45912</v>
      </c>
      <c r="E2806" s="2">
        <v>45918</v>
      </c>
      <c r="F2806" s="1">
        <v>308120</v>
      </c>
      <c r="G2806" s="1">
        <v>1</v>
      </c>
      <c r="H2806" s="1">
        <v>1</v>
      </c>
      <c r="I2806" s="1">
        <v>0</v>
      </c>
      <c r="J2806" s="1" t="str">
        <v>Mumbai</v>
      </c>
      <c r="K2806" s="1">
        <v>0</v>
      </c>
      <c r="L2806" s="1"/>
      <c r="M2806" s="1">
        <f t="shared" si="135"/>
        <v>27984</v>
      </c>
      <c r="N2806" s="1">
        <f t="shared" si="136"/>
        <v>27984</v>
      </c>
      <c r="O2806" s="1">
        <f t="shared" si="137"/>
        <v>0</v>
      </c>
    </row>
    <row r="2807" spans="1:15" x14ac:dyDescent="0.25">
      <c r="A2807" s="1" t="str">
        <v>BioLegend</v>
      </c>
      <c r="B2807" s="1">
        <v>17987.2</v>
      </c>
      <c r="C2807" s="1" t="str">
        <v>EED118995</v>
      </c>
      <c r="D2807" s="2">
        <v>45912</v>
      </c>
      <c r="E2807" s="2">
        <v>45918</v>
      </c>
      <c r="F2807" s="1">
        <v>324406</v>
      </c>
      <c r="G2807" s="1">
        <v>3</v>
      </c>
      <c r="H2807" s="1">
        <v>3</v>
      </c>
      <c r="I2807" s="1">
        <v>0</v>
      </c>
      <c r="J2807" s="1" t="str">
        <v>Hyderabad</v>
      </c>
      <c r="K2807" s="1">
        <v>0</v>
      </c>
      <c r="L2807" s="1"/>
      <c r="M2807" s="1">
        <f t="shared" si="135"/>
        <v>53961.600000000006</v>
      </c>
      <c r="N2807" s="1">
        <f t="shared" si="136"/>
        <v>53961.600000000006</v>
      </c>
      <c r="O2807" s="1">
        <f t="shared" si="137"/>
        <v>0</v>
      </c>
    </row>
    <row r="2808" spans="1:15" x14ac:dyDescent="0.25">
      <c r="A2808" s="1" t="str">
        <v>BioLegend</v>
      </c>
      <c r="B2808" s="1">
        <v>29436</v>
      </c>
      <c r="C2808" s="1" t="str">
        <v>EED118995</v>
      </c>
      <c r="D2808" s="2">
        <v>45912</v>
      </c>
      <c r="E2808" s="2">
        <v>45918</v>
      </c>
      <c r="F2808" s="1">
        <v>353230</v>
      </c>
      <c r="G2808" s="1">
        <v>3</v>
      </c>
      <c r="H2808" s="1">
        <v>3</v>
      </c>
      <c r="I2808" s="1">
        <v>0</v>
      </c>
      <c r="J2808" s="1" t="str">
        <v>Hyderabad</v>
      </c>
      <c r="K2808" s="1">
        <v>0</v>
      </c>
      <c r="L2808" s="1"/>
      <c r="M2808" s="1">
        <f t="shared" si="135"/>
        <v>88308</v>
      </c>
      <c r="N2808" s="1">
        <f t="shared" si="136"/>
        <v>88308</v>
      </c>
      <c r="O2808" s="1">
        <f t="shared" si="137"/>
        <v>0</v>
      </c>
    </row>
    <row r="2809" spans="1:15" x14ac:dyDescent="0.25">
      <c r="A2809" s="1" t="str">
        <v>BioLegend</v>
      </c>
      <c r="B2809" s="1">
        <v>13794</v>
      </c>
      <c r="C2809" s="1" t="str">
        <v>EED118995</v>
      </c>
      <c r="D2809" s="2">
        <v>45912</v>
      </c>
      <c r="E2809" s="2">
        <v>45918</v>
      </c>
      <c r="F2809" s="1">
        <v>356619</v>
      </c>
      <c r="G2809" s="1">
        <v>1</v>
      </c>
      <c r="H2809" s="1">
        <v>1</v>
      </c>
      <c r="I2809" s="1">
        <v>0</v>
      </c>
      <c r="J2809" s="1" t="str">
        <v>Pune</v>
      </c>
      <c r="K2809" s="1">
        <v>0</v>
      </c>
      <c r="L2809" s="1"/>
      <c r="M2809" s="1">
        <f t="shared" si="135"/>
        <v>13794</v>
      </c>
      <c r="N2809" s="1">
        <f t="shared" si="136"/>
        <v>13794</v>
      </c>
      <c r="O2809" s="1">
        <f t="shared" si="137"/>
        <v>0</v>
      </c>
    </row>
    <row r="2810" spans="1:15" x14ac:dyDescent="0.25">
      <c r="A2810" s="1" t="str">
        <v>BioLegend</v>
      </c>
      <c r="B2810" s="1">
        <v>12012</v>
      </c>
      <c r="C2810" s="1" t="str">
        <v>EED118995</v>
      </c>
      <c r="D2810" s="2">
        <v>45912</v>
      </c>
      <c r="E2810" s="2">
        <v>45918</v>
      </c>
      <c r="F2810" s="1">
        <v>359413</v>
      </c>
      <c r="G2810" s="1">
        <v>1</v>
      </c>
      <c r="H2810" s="1">
        <v>1</v>
      </c>
      <c r="I2810" s="1">
        <v>0</v>
      </c>
      <c r="J2810" s="1" t="str">
        <v>Pune</v>
      </c>
      <c r="K2810" s="1">
        <v>0</v>
      </c>
      <c r="L2810" s="1"/>
      <c r="M2810" s="1">
        <f t="shared" si="135"/>
        <v>12012</v>
      </c>
      <c r="N2810" s="1">
        <f t="shared" si="136"/>
        <v>12012</v>
      </c>
      <c r="O2810" s="1">
        <f t="shared" si="137"/>
        <v>0</v>
      </c>
    </row>
    <row r="2811" spans="1:15" x14ac:dyDescent="0.25">
      <c r="A2811" s="1" t="str">
        <v>BioLegend</v>
      </c>
      <c r="B2811" s="1">
        <v>15642</v>
      </c>
      <c r="C2811" s="1" t="str">
        <v>EED118995</v>
      </c>
      <c r="D2811" s="2">
        <v>45912</v>
      </c>
      <c r="E2811" s="2">
        <v>45918</v>
      </c>
      <c r="F2811" s="1">
        <v>360731</v>
      </c>
      <c r="G2811" s="1">
        <v>1</v>
      </c>
      <c r="H2811" s="1">
        <v>1</v>
      </c>
      <c r="I2811" s="1">
        <v>0</v>
      </c>
      <c r="J2811" s="1" t="str">
        <v>Pune</v>
      </c>
      <c r="K2811" s="1">
        <v>0</v>
      </c>
      <c r="L2811" s="1"/>
      <c r="M2811" s="1">
        <f t="shared" si="135"/>
        <v>15642</v>
      </c>
      <c r="N2811" s="1">
        <f t="shared" si="136"/>
        <v>15642</v>
      </c>
      <c r="O2811" s="1">
        <f t="shared" si="137"/>
        <v>0</v>
      </c>
    </row>
    <row r="2812" spans="1:15" x14ac:dyDescent="0.25">
      <c r="A2812" s="1" t="str">
        <v>BioLegend</v>
      </c>
      <c r="B2812" s="1">
        <v>22792</v>
      </c>
      <c r="C2812" s="1" t="str">
        <v>EED118995</v>
      </c>
      <c r="D2812" s="2">
        <v>45912</v>
      </c>
      <c r="E2812" s="2">
        <v>45918</v>
      </c>
      <c r="F2812" s="1">
        <v>369616</v>
      </c>
      <c r="G2812" s="1">
        <v>1</v>
      </c>
      <c r="H2812" s="1">
        <v>1</v>
      </c>
      <c r="I2812" s="1">
        <v>0</v>
      </c>
      <c r="J2812" s="1" t="str">
        <v>Banglore</v>
      </c>
      <c r="K2812" s="1">
        <v>0</v>
      </c>
      <c r="L2812" s="1"/>
      <c r="M2812" s="1">
        <f t="shared" si="135"/>
        <v>22792</v>
      </c>
      <c r="N2812" s="1">
        <f t="shared" si="136"/>
        <v>22792</v>
      </c>
      <c r="O2812" s="1">
        <f t="shared" si="137"/>
        <v>0</v>
      </c>
    </row>
    <row r="2813" spans="1:15" x14ac:dyDescent="0.25">
      <c r="A2813" s="1" t="str">
        <v>BioLegend</v>
      </c>
      <c r="B2813" s="1">
        <v>27852</v>
      </c>
      <c r="C2813" s="1" t="str">
        <v>EED118995</v>
      </c>
      <c r="D2813" s="2">
        <v>45912</v>
      </c>
      <c r="E2813" s="2">
        <v>45918</v>
      </c>
      <c r="F2813" s="1">
        <v>373746</v>
      </c>
      <c r="G2813" s="1">
        <v>2</v>
      </c>
      <c r="H2813" s="1">
        <v>2</v>
      </c>
      <c r="I2813" s="1">
        <v>0</v>
      </c>
      <c r="J2813" s="1" t="str">
        <v>Banglore</v>
      </c>
      <c r="K2813" s="1">
        <v>0</v>
      </c>
      <c r="L2813" s="1"/>
      <c r="M2813" s="1">
        <f t="shared" si="135"/>
        <v>55704</v>
      </c>
      <c r="N2813" s="1">
        <f t="shared" si="136"/>
        <v>55704</v>
      </c>
      <c r="O2813" s="1">
        <f t="shared" si="137"/>
        <v>0</v>
      </c>
    </row>
    <row r="2814" spans="1:15" x14ac:dyDescent="0.25">
      <c r="A2814" s="1" t="str">
        <v>BioLegend</v>
      </c>
      <c r="B2814" s="1">
        <v>8747.2000000000007</v>
      </c>
      <c r="C2814" s="1" t="str">
        <v>EED118995</v>
      </c>
      <c r="D2814" s="2">
        <v>45912</v>
      </c>
      <c r="E2814" s="2">
        <v>45918</v>
      </c>
      <c r="F2814" s="1">
        <v>379207</v>
      </c>
      <c r="G2814" s="1">
        <v>1</v>
      </c>
      <c r="H2814" s="1">
        <v>1</v>
      </c>
      <c r="I2814" s="1">
        <v>0</v>
      </c>
      <c r="J2814" s="1" t="str">
        <v>Pune</v>
      </c>
      <c r="K2814" s="1">
        <v>0</v>
      </c>
      <c r="L2814" s="1"/>
      <c r="M2814" s="1">
        <f t="shared" si="135"/>
        <v>8747.2000000000007</v>
      </c>
      <c r="N2814" s="1">
        <f t="shared" si="136"/>
        <v>8747.2000000000007</v>
      </c>
      <c r="O2814" s="1">
        <f t="shared" si="137"/>
        <v>0</v>
      </c>
    </row>
    <row r="2815" spans="1:15" x14ac:dyDescent="0.25">
      <c r="A2815" s="1" t="str">
        <v>BioLegend</v>
      </c>
      <c r="B2815" s="1">
        <v>17556</v>
      </c>
      <c r="C2815" s="1" t="str">
        <v>EED118995</v>
      </c>
      <c r="D2815" s="2">
        <v>45912</v>
      </c>
      <c r="E2815" s="2">
        <v>45918</v>
      </c>
      <c r="F2815" s="1">
        <v>384808</v>
      </c>
      <c r="G2815" s="1">
        <v>3</v>
      </c>
      <c r="H2815" s="1">
        <v>3</v>
      </c>
      <c r="I2815" s="1">
        <v>0</v>
      </c>
      <c r="J2815" s="1" t="str">
        <v>Hyderabad</v>
      </c>
      <c r="K2815" s="1">
        <v>0</v>
      </c>
      <c r="L2815" s="1"/>
      <c r="M2815" s="1">
        <f t="shared" si="135"/>
        <v>52668</v>
      </c>
      <c r="N2815" s="1">
        <f t="shared" si="136"/>
        <v>52668</v>
      </c>
      <c r="O2815" s="1">
        <f t="shared" si="137"/>
        <v>0</v>
      </c>
    </row>
    <row r="2816" spans="1:15" x14ac:dyDescent="0.25">
      <c r="A2816" s="1" t="str">
        <v>BioLegend</v>
      </c>
      <c r="B2816" s="1">
        <v>22052.799999999999</v>
      </c>
      <c r="C2816" s="1" t="str">
        <v>EED118995</v>
      </c>
      <c r="D2816" s="2">
        <v>45912</v>
      </c>
      <c r="E2816" s="2">
        <v>45918</v>
      </c>
      <c r="F2816" s="1">
        <v>395004</v>
      </c>
      <c r="G2816" s="1">
        <v>1</v>
      </c>
      <c r="H2816" s="1">
        <v>1</v>
      </c>
      <c r="I2816" s="1">
        <v>0</v>
      </c>
      <c r="J2816" s="1" t="str">
        <v>Delhi</v>
      </c>
      <c r="K2816" s="1">
        <v>0</v>
      </c>
      <c r="L2816" s="1"/>
      <c r="M2816" s="1">
        <f t="shared" si="135"/>
        <v>22052.799999999999</v>
      </c>
      <c r="N2816" s="1">
        <f t="shared" si="136"/>
        <v>22052.799999999999</v>
      </c>
      <c r="O2816" s="1">
        <f t="shared" si="137"/>
        <v>0</v>
      </c>
    </row>
    <row r="2817" spans="1:15" x14ac:dyDescent="0.25">
      <c r="A2817" s="1" t="str">
        <v>BioLegend</v>
      </c>
      <c r="B2817" s="1">
        <v>10287.199999999999</v>
      </c>
      <c r="C2817" s="1" t="str">
        <v>EED118995</v>
      </c>
      <c r="D2817" s="2">
        <v>45912</v>
      </c>
      <c r="E2817" s="2">
        <v>45918</v>
      </c>
      <c r="F2817" s="1">
        <v>400118</v>
      </c>
      <c r="G2817" s="1">
        <v>3</v>
      </c>
      <c r="H2817" s="1">
        <v>3</v>
      </c>
      <c r="I2817" s="1">
        <v>0</v>
      </c>
      <c r="J2817" s="1" t="str">
        <v>Hyderabad</v>
      </c>
      <c r="K2817" s="1">
        <v>0</v>
      </c>
      <c r="L2817" s="1"/>
      <c r="M2817" s="1">
        <f t="shared" si="135"/>
        <v>30861.599999999999</v>
      </c>
      <c r="N2817" s="1">
        <f t="shared" si="136"/>
        <v>30861.599999999999</v>
      </c>
      <c r="O2817" s="1">
        <f t="shared" si="137"/>
        <v>0</v>
      </c>
    </row>
    <row r="2818" spans="1:15" x14ac:dyDescent="0.25">
      <c r="A2818" s="1" t="str">
        <v>BioLegend</v>
      </c>
      <c r="B2818" s="1">
        <v>11026.4</v>
      </c>
      <c r="C2818" s="1" t="str">
        <v>EED118995</v>
      </c>
      <c r="D2818" s="2">
        <v>45912</v>
      </c>
      <c r="E2818" s="2">
        <v>45918</v>
      </c>
      <c r="F2818" s="1">
        <v>400128</v>
      </c>
      <c r="G2818" s="1">
        <v>3</v>
      </c>
      <c r="H2818" s="1">
        <v>3</v>
      </c>
      <c r="I2818" s="1">
        <v>0</v>
      </c>
      <c r="J2818" s="1" t="str">
        <v>Hyderabad</v>
      </c>
      <c r="K2818" s="1">
        <v>0</v>
      </c>
      <c r="L2818" s="1"/>
      <c r="M2818" s="1">
        <f t="shared" si="135"/>
        <v>33079.199999999997</v>
      </c>
      <c r="N2818" s="1">
        <f t="shared" si="136"/>
        <v>33079.199999999997</v>
      </c>
      <c r="O2818" s="1">
        <f t="shared" si="137"/>
        <v>0</v>
      </c>
    </row>
    <row r="2819" spans="1:15" x14ac:dyDescent="0.25">
      <c r="A2819" s="1" t="str">
        <v>BioLegend</v>
      </c>
      <c r="B2819" s="1">
        <v>2895.2</v>
      </c>
      <c r="C2819" s="1" t="str">
        <v>EED118995</v>
      </c>
      <c r="D2819" s="2">
        <v>45912</v>
      </c>
      <c r="E2819" s="2">
        <v>45918</v>
      </c>
      <c r="F2819" s="1">
        <v>400137</v>
      </c>
      <c r="G2819" s="1">
        <v>1</v>
      </c>
      <c r="H2819" s="1">
        <v>1</v>
      </c>
      <c r="I2819" s="1">
        <v>0</v>
      </c>
      <c r="J2819" s="1" t="str">
        <v>Gujrat</v>
      </c>
      <c r="K2819" s="1">
        <v>0</v>
      </c>
      <c r="L2819" s="1"/>
      <c r="M2819" s="1">
        <f t="shared" si="135"/>
        <v>2895.2</v>
      </c>
      <c r="N2819" s="1">
        <f t="shared" si="136"/>
        <v>2895.2</v>
      </c>
      <c r="O2819" s="1">
        <f t="shared" si="137"/>
        <v>0</v>
      </c>
    </row>
    <row r="2820" spans="1:15" x14ac:dyDescent="0.25">
      <c r="A2820" s="1" t="str">
        <v>BioLegend</v>
      </c>
      <c r="B2820" s="1">
        <v>7268.7999999999993</v>
      </c>
      <c r="C2820" s="1" t="str">
        <v>EED118995</v>
      </c>
      <c r="D2820" s="2">
        <v>45912</v>
      </c>
      <c r="E2820" s="2">
        <v>45918</v>
      </c>
      <c r="F2820" s="1">
        <v>400208</v>
      </c>
      <c r="G2820" s="1">
        <v>1</v>
      </c>
      <c r="H2820" s="1">
        <v>1</v>
      </c>
      <c r="I2820" s="1">
        <v>0</v>
      </c>
      <c r="J2820" s="1" t="str">
        <v>Hyderabad</v>
      </c>
      <c r="K2820" s="1">
        <v>0</v>
      </c>
      <c r="L2820" s="1"/>
      <c r="M2820" s="1">
        <f t="shared" si="135"/>
        <v>7268.7999999999993</v>
      </c>
      <c r="N2820" s="1">
        <f t="shared" si="136"/>
        <v>7268.7999999999993</v>
      </c>
      <c r="O2820" s="1">
        <f t="shared" si="137"/>
        <v>0</v>
      </c>
    </row>
    <row r="2821" spans="1:15" x14ac:dyDescent="0.25">
      <c r="A2821" s="1" t="str">
        <v>BioLegend</v>
      </c>
      <c r="B2821" s="1">
        <v>27258</v>
      </c>
      <c r="C2821" s="1" t="str">
        <v>EED118995</v>
      </c>
      <c r="D2821" s="2">
        <v>45912</v>
      </c>
      <c r="E2821" s="2">
        <v>45918</v>
      </c>
      <c r="F2821" s="1">
        <v>400274</v>
      </c>
      <c r="G2821" s="1">
        <v>3</v>
      </c>
      <c r="H2821" s="1">
        <v>3</v>
      </c>
      <c r="I2821" s="1">
        <v>0</v>
      </c>
      <c r="J2821" s="1" t="str">
        <v>Hyderabad</v>
      </c>
      <c r="K2821" s="1">
        <v>0</v>
      </c>
      <c r="L2821" s="1"/>
      <c r="M2821" s="1">
        <f t="shared" si="135"/>
        <v>81774</v>
      </c>
      <c r="N2821" s="1">
        <f t="shared" si="136"/>
        <v>81774</v>
      </c>
      <c r="O2821" s="1">
        <f t="shared" si="137"/>
        <v>0</v>
      </c>
    </row>
    <row r="2822" spans="1:15" x14ac:dyDescent="0.25">
      <c r="A2822" s="1" t="str">
        <v>BioLegend</v>
      </c>
      <c r="B2822" s="1">
        <v>11888.8</v>
      </c>
      <c r="C2822" s="1" t="str">
        <v>EED118995</v>
      </c>
      <c r="D2822" s="2">
        <v>45912</v>
      </c>
      <c r="E2822" s="2">
        <v>45918</v>
      </c>
      <c r="F2822" s="1">
        <v>400334</v>
      </c>
      <c r="G2822" s="1">
        <v>2</v>
      </c>
      <c r="H2822" s="1">
        <v>2</v>
      </c>
      <c r="I2822" s="1">
        <v>0</v>
      </c>
      <c r="J2822" s="1" t="str">
        <v>Hyderabad</v>
      </c>
      <c r="K2822" s="1">
        <v>0</v>
      </c>
      <c r="L2822" s="1"/>
      <c r="M2822" s="1">
        <f t="shared" si="135"/>
        <v>23777.599999999999</v>
      </c>
      <c r="N2822" s="1">
        <f t="shared" si="136"/>
        <v>23777.599999999999</v>
      </c>
      <c r="O2822" s="1">
        <f t="shared" si="137"/>
        <v>0</v>
      </c>
    </row>
    <row r="2823" spans="1:15" x14ac:dyDescent="0.25">
      <c r="A2823" s="1" t="str">
        <v>BioLegend</v>
      </c>
      <c r="B2823" s="1">
        <v>30492</v>
      </c>
      <c r="C2823" s="1" t="str">
        <v>EED118995</v>
      </c>
      <c r="D2823" s="2">
        <v>45912</v>
      </c>
      <c r="E2823" s="2">
        <v>45918</v>
      </c>
      <c r="F2823" s="1">
        <v>405225</v>
      </c>
      <c r="G2823" s="1">
        <v>1</v>
      </c>
      <c r="H2823" s="1">
        <v>1</v>
      </c>
      <c r="I2823" s="1">
        <v>0</v>
      </c>
      <c r="J2823" s="1" t="str">
        <v>Bhopal</v>
      </c>
      <c r="K2823" s="1">
        <v>0</v>
      </c>
      <c r="L2823" s="1"/>
      <c r="M2823" s="1">
        <f t="shared" si="135"/>
        <v>30492</v>
      </c>
      <c r="N2823" s="1">
        <f t="shared" si="136"/>
        <v>30492</v>
      </c>
      <c r="O2823" s="1">
        <f t="shared" si="137"/>
        <v>0</v>
      </c>
    </row>
    <row r="2824" spans="1:15" x14ac:dyDescent="0.25">
      <c r="A2824" s="1" t="str">
        <v>BioLegend</v>
      </c>
      <c r="B2824" s="1">
        <v>14106.399999999998</v>
      </c>
      <c r="C2824" s="1" t="str">
        <v>EED118995</v>
      </c>
      <c r="D2824" s="2">
        <v>45912</v>
      </c>
      <c r="E2824" s="2">
        <v>45918</v>
      </c>
      <c r="F2824" s="1">
        <v>422302</v>
      </c>
      <c r="G2824" s="1">
        <v>3</v>
      </c>
      <c r="H2824" s="1">
        <v>3</v>
      </c>
      <c r="I2824" s="1">
        <v>0</v>
      </c>
      <c r="J2824" s="1" t="str">
        <v>Hyderabad</v>
      </c>
      <c r="K2824" s="1">
        <v>0</v>
      </c>
      <c r="L2824" s="1"/>
      <c r="M2824" s="1">
        <f t="shared" si="135"/>
        <v>42319.199999999997</v>
      </c>
      <c r="N2824" s="1">
        <f t="shared" si="136"/>
        <v>42319.199999999997</v>
      </c>
      <c r="O2824" s="1">
        <f t="shared" si="137"/>
        <v>0</v>
      </c>
    </row>
    <row r="2825" spans="1:15" x14ac:dyDescent="0.25">
      <c r="A2825" s="1" t="str">
        <v>BioLegend</v>
      </c>
      <c r="B2825" s="1">
        <v>2772</v>
      </c>
      <c r="C2825" s="1" t="str">
        <v>EED118995</v>
      </c>
      <c r="D2825" s="2">
        <v>45912</v>
      </c>
      <c r="E2825" s="2">
        <v>45918</v>
      </c>
      <c r="F2825" s="1">
        <v>423201</v>
      </c>
      <c r="G2825" s="1">
        <v>4</v>
      </c>
      <c r="H2825" s="1">
        <v>4</v>
      </c>
      <c r="I2825" s="1">
        <v>0</v>
      </c>
      <c r="J2825" s="1" t="str">
        <v>Hyderabad</v>
      </c>
      <c r="K2825" s="1">
        <v>0</v>
      </c>
      <c r="L2825" s="1"/>
      <c r="M2825" s="1">
        <f t="shared" si="135"/>
        <v>11088</v>
      </c>
      <c r="N2825" s="1">
        <f t="shared" si="136"/>
        <v>11088</v>
      </c>
      <c r="O2825" s="1">
        <f t="shared" si="137"/>
        <v>0</v>
      </c>
    </row>
    <row r="2826" spans="1:15" x14ac:dyDescent="0.25">
      <c r="A2826" s="1" t="str">
        <v>BioLegend</v>
      </c>
      <c r="B2826" s="1">
        <v>17028</v>
      </c>
      <c r="C2826" s="1" t="str">
        <v>EED118995</v>
      </c>
      <c r="D2826" s="2">
        <v>45912</v>
      </c>
      <c r="E2826" s="2">
        <v>45918</v>
      </c>
      <c r="F2826" s="1">
        <v>424902</v>
      </c>
      <c r="G2826" s="1">
        <v>1</v>
      </c>
      <c r="H2826" s="1">
        <v>1</v>
      </c>
      <c r="I2826" s="1">
        <v>0</v>
      </c>
      <c r="J2826" s="1" t="str">
        <v>Hyderabad</v>
      </c>
      <c r="K2826" s="1">
        <v>0</v>
      </c>
      <c r="L2826" s="1"/>
      <c r="M2826" s="1">
        <f t="shared" ref="M2826:M2885" si="138">G2826*B2826</f>
        <v>17028</v>
      </c>
      <c r="N2826" s="1">
        <f t="shared" ref="N2826:N2885" si="139">H2826*B2826</f>
        <v>17028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34680.800000000003</v>
      </c>
      <c r="C2827" s="1" t="str">
        <v>EED118995</v>
      </c>
      <c r="D2827" s="2">
        <v>45912</v>
      </c>
      <c r="E2827" s="2">
        <v>45918</v>
      </c>
      <c r="F2827" s="1">
        <v>426103</v>
      </c>
      <c r="G2827" s="1">
        <v>1</v>
      </c>
      <c r="H2827" s="1">
        <v>1</v>
      </c>
      <c r="I2827" s="1">
        <v>0</v>
      </c>
      <c r="J2827" s="1" t="str">
        <v>Ahemedabad</v>
      </c>
      <c r="K2827" s="1">
        <v>0</v>
      </c>
      <c r="L2827" s="1"/>
      <c r="M2827" s="1">
        <f t="shared" si="138"/>
        <v>34680.800000000003</v>
      </c>
      <c r="N2827" s="1">
        <f t="shared" si="139"/>
        <v>34680.800000000003</v>
      </c>
      <c r="O2827" s="1">
        <f t="shared" si="140"/>
        <v>0</v>
      </c>
    </row>
    <row r="2828" spans="1:15" x14ac:dyDescent="0.25">
      <c r="A2828" s="1" t="str">
        <v>BioLegend</v>
      </c>
      <c r="B2828" s="1">
        <v>9424.8000000000011</v>
      </c>
      <c r="C2828" s="1" t="str">
        <v>EED118995</v>
      </c>
      <c r="D2828" s="2">
        <v>45912</v>
      </c>
      <c r="E2828" s="2">
        <v>45918</v>
      </c>
      <c r="F2828" s="1">
        <v>426202</v>
      </c>
      <c r="G2828" s="1">
        <v>6</v>
      </c>
      <c r="H2828" s="1">
        <v>6</v>
      </c>
      <c r="I2828" s="1">
        <v>0</v>
      </c>
      <c r="J2828" s="1" t="str">
        <v>Pune</v>
      </c>
      <c r="K2828" s="1">
        <v>0</v>
      </c>
      <c r="L2828" s="1"/>
      <c r="M2828" s="1">
        <f t="shared" si="138"/>
        <v>56548.800000000003</v>
      </c>
      <c r="N2828" s="1">
        <f t="shared" si="139"/>
        <v>56548.800000000003</v>
      </c>
      <c r="O2828" s="1">
        <f t="shared" si="140"/>
        <v>0</v>
      </c>
    </row>
    <row r="2829" spans="1:15" x14ac:dyDescent="0.25">
      <c r="A2829" s="1" t="str">
        <v>BioLegend</v>
      </c>
      <c r="B2829" s="1">
        <v>6899.2000000000007</v>
      </c>
      <c r="C2829" s="1" t="str">
        <v>EED118995</v>
      </c>
      <c r="D2829" s="2">
        <v>45912</v>
      </c>
      <c r="E2829" s="2">
        <v>45918</v>
      </c>
      <c r="F2829" s="1">
        <v>575304</v>
      </c>
      <c r="G2829" s="1">
        <v>1</v>
      </c>
      <c r="H2829" s="1">
        <v>1</v>
      </c>
      <c r="I2829" s="1">
        <v>0</v>
      </c>
      <c r="J2829" s="1" t="str">
        <v>Kerala</v>
      </c>
      <c r="K2829" s="1">
        <v>0</v>
      </c>
      <c r="L2829" s="1"/>
      <c r="M2829" s="1">
        <f t="shared" si="138"/>
        <v>6899.2000000000007</v>
      </c>
      <c r="N2829" s="1">
        <f t="shared" si="139"/>
        <v>6899.2000000000007</v>
      </c>
      <c r="O2829" s="1">
        <f t="shared" si="140"/>
        <v>0</v>
      </c>
    </row>
    <row r="2830" spans="1:15" x14ac:dyDescent="0.25">
      <c r="A2830" s="1" t="str">
        <v>BioLegend</v>
      </c>
      <c r="B2830" s="1">
        <v>15584.8</v>
      </c>
      <c r="C2830" s="1" t="str">
        <v>EED118995</v>
      </c>
      <c r="D2830" s="2">
        <v>45912</v>
      </c>
      <c r="E2830" s="2">
        <v>45918</v>
      </c>
      <c r="F2830" s="1">
        <v>582304</v>
      </c>
      <c r="G2830" s="1">
        <v>1</v>
      </c>
      <c r="H2830" s="1">
        <v>1</v>
      </c>
      <c r="I2830" s="1">
        <v>0</v>
      </c>
      <c r="J2830" s="1" t="str">
        <v>Pune</v>
      </c>
      <c r="K2830" s="1">
        <v>0</v>
      </c>
      <c r="L2830" s="1"/>
      <c r="M2830" s="1">
        <f t="shared" si="138"/>
        <v>15584.8</v>
      </c>
      <c r="N2830" s="1">
        <f t="shared" si="139"/>
        <v>15584.8</v>
      </c>
      <c r="O2830" s="1">
        <f t="shared" si="140"/>
        <v>0</v>
      </c>
    </row>
    <row r="2831" spans="1:15" x14ac:dyDescent="0.25">
      <c r="A2831" s="1" t="str">
        <v>BioLegend</v>
      </c>
      <c r="B2831" s="1">
        <v>23531.199999999997</v>
      </c>
      <c r="C2831" s="1" t="str">
        <v>EED118995</v>
      </c>
      <c r="D2831" s="2">
        <v>45912</v>
      </c>
      <c r="E2831" s="2">
        <v>45918</v>
      </c>
      <c r="F2831" s="1">
        <v>626810</v>
      </c>
      <c r="G2831" s="1">
        <v>1</v>
      </c>
      <c r="H2831" s="1">
        <v>1</v>
      </c>
      <c r="I2831" s="1">
        <v>0</v>
      </c>
      <c r="J2831" s="1" t="str">
        <v>Banglore</v>
      </c>
      <c r="K2831" s="1">
        <v>0</v>
      </c>
      <c r="L2831" s="1"/>
      <c r="M2831" s="1">
        <f t="shared" si="138"/>
        <v>23531.199999999997</v>
      </c>
      <c r="N2831" s="1">
        <f t="shared" si="139"/>
        <v>23531.199999999997</v>
      </c>
      <c r="O2831" s="1">
        <f t="shared" si="140"/>
        <v>0</v>
      </c>
    </row>
    <row r="2832" spans="1:15" x14ac:dyDescent="0.25">
      <c r="A2832" s="1" t="str">
        <v>BioLegend</v>
      </c>
      <c r="B2832" s="1">
        <v>7268.7999999999993</v>
      </c>
      <c r="C2832" s="1" t="str">
        <v>EED118995</v>
      </c>
      <c r="D2832" s="2">
        <v>45912</v>
      </c>
      <c r="E2832" s="2">
        <v>45918</v>
      </c>
      <c r="F2832" s="1">
        <v>740042</v>
      </c>
      <c r="G2832" s="1">
        <v>1</v>
      </c>
      <c r="H2832" s="1">
        <v>1</v>
      </c>
      <c r="I2832" s="1">
        <v>0</v>
      </c>
      <c r="J2832" s="1" t="str">
        <v>Banglore</v>
      </c>
      <c r="K2832" s="1">
        <v>0</v>
      </c>
      <c r="L2832" s="1"/>
      <c r="M2832" s="1">
        <f t="shared" si="138"/>
        <v>7268.7999999999993</v>
      </c>
      <c r="N2832" s="1">
        <f t="shared" si="139"/>
        <v>7268.7999999999993</v>
      </c>
      <c r="O2832" s="1">
        <f t="shared" si="140"/>
        <v>0</v>
      </c>
    </row>
    <row r="2833" spans="1:15" x14ac:dyDescent="0.25">
      <c r="A2833" s="1" t="str">
        <v>BioLegend</v>
      </c>
      <c r="B2833" s="1">
        <v>7268.7999999999993</v>
      </c>
      <c r="C2833" s="1" t="str">
        <v>EED118995</v>
      </c>
      <c r="D2833" s="2">
        <v>45912</v>
      </c>
      <c r="E2833" s="2">
        <v>45918</v>
      </c>
      <c r="F2833" s="1">
        <v>740043</v>
      </c>
      <c r="G2833" s="1">
        <v>1</v>
      </c>
      <c r="H2833" s="1">
        <v>1</v>
      </c>
      <c r="I2833" s="1">
        <v>0</v>
      </c>
      <c r="J2833" s="1" t="str">
        <v>Banglore</v>
      </c>
      <c r="K2833" s="1">
        <v>0</v>
      </c>
      <c r="L2833" s="1"/>
      <c r="M2833" s="1">
        <f t="shared" si="138"/>
        <v>7268.7999999999993</v>
      </c>
      <c r="N2833" s="1">
        <f t="shared" si="139"/>
        <v>7268.7999999999993</v>
      </c>
      <c r="O2833" s="1">
        <f t="shared" si="140"/>
        <v>0</v>
      </c>
    </row>
    <row r="2834" spans="1:15" x14ac:dyDescent="0.25">
      <c r="A2834" s="1" t="str">
        <v>BioLegend</v>
      </c>
      <c r="B2834" s="1">
        <v>7268.7999999999993</v>
      </c>
      <c r="C2834" s="1" t="str">
        <v>EED118995</v>
      </c>
      <c r="D2834" s="2">
        <v>45912</v>
      </c>
      <c r="E2834" s="2">
        <v>45918</v>
      </c>
      <c r="F2834" s="1">
        <v>740044</v>
      </c>
      <c r="G2834" s="1">
        <v>1</v>
      </c>
      <c r="H2834" s="1">
        <v>1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7268.7999999999993</v>
      </c>
      <c r="N2834" s="1">
        <f t="shared" si="139"/>
        <v>7268.7999999999993</v>
      </c>
      <c r="O2834" s="1">
        <f t="shared" si="140"/>
        <v>0</v>
      </c>
    </row>
    <row r="2835" spans="1:15" x14ac:dyDescent="0.25">
      <c r="A2835" s="1" t="str">
        <v>BioLegend</v>
      </c>
      <c r="B2835" s="1">
        <v>7268.7999999999993</v>
      </c>
      <c r="C2835" s="1" t="str">
        <v>EED118995</v>
      </c>
      <c r="D2835" s="2">
        <v>45912</v>
      </c>
      <c r="E2835" s="2">
        <v>45918</v>
      </c>
      <c r="F2835" s="1">
        <v>740045</v>
      </c>
      <c r="G2835" s="1">
        <v>1</v>
      </c>
      <c r="H2835" s="1">
        <v>1</v>
      </c>
      <c r="I2835" s="1">
        <v>0</v>
      </c>
      <c r="J2835" s="1" t="str">
        <v>Banglore</v>
      </c>
      <c r="K2835" s="1">
        <v>0</v>
      </c>
      <c r="L2835" s="1"/>
      <c r="M2835" s="1">
        <f t="shared" si="138"/>
        <v>7268.7999999999993</v>
      </c>
      <c r="N2835" s="1">
        <f t="shared" si="139"/>
        <v>7268.7999999999993</v>
      </c>
      <c r="O2835" s="1">
        <f t="shared" si="140"/>
        <v>0</v>
      </c>
    </row>
    <row r="2836" spans="1:15" x14ac:dyDescent="0.25">
      <c r="A2836" s="1" t="str">
        <v>BioLegend</v>
      </c>
      <c r="B2836" s="1">
        <v>7268.7999999999993</v>
      </c>
      <c r="C2836" s="1" t="str">
        <v>EED118995</v>
      </c>
      <c r="D2836" s="2">
        <v>45912</v>
      </c>
      <c r="E2836" s="2">
        <v>45918</v>
      </c>
      <c r="F2836" s="1">
        <v>740046</v>
      </c>
      <c r="G2836" s="1">
        <v>1</v>
      </c>
      <c r="H2836" s="1">
        <v>1</v>
      </c>
      <c r="I2836" s="1">
        <v>0</v>
      </c>
      <c r="J2836" s="1" t="str">
        <v>Banglore</v>
      </c>
      <c r="K2836" s="1">
        <v>0</v>
      </c>
      <c r="L2836" s="1"/>
      <c r="M2836" s="1">
        <f t="shared" si="138"/>
        <v>7268.7999999999993</v>
      </c>
      <c r="N2836" s="1">
        <f t="shared" si="139"/>
        <v>7268.7999999999993</v>
      </c>
      <c r="O2836" s="1">
        <f t="shared" si="140"/>
        <v>0</v>
      </c>
    </row>
    <row r="2837" spans="1:15" x14ac:dyDescent="0.25">
      <c r="A2837" s="1" t="str">
        <v>BioLegend</v>
      </c>
      <c r="B2837" s="1">
        <v>7268.7999999999993</v>
      </c>
      <c r="C2837" s="1" t="str">
        <v>EED118995</v>
      </c>
      <c r="D2837" s="2">
        <v>45912</v>
      </c>
      <c r="E2837" s="2">
        <v>45918</v>
      </c>
      <c r="F2837" s="1">
        <v>740047</v>
      </c>
      <c r="G2837" s="1">
        <v>1</v>
      </c>
      <c r="H2837" s="1">
        <v>1</v>
      </c>
      <c r="I2837" s="1">
        <v>0</v>
      </c>
      <c r="J2837" s="1" t="str">
        <v>Banglore</v>
      </c>
      <c r="K2837" s="1">
        <v>0</v>
      </c>
      <c r="L2837" s="1"/>
      <c r="M2837" s="1">
        <f t="shared" si="138"/>
        <v>7268.7999999999993</v>
      </c>
      <c r="N2837" s="1">
        <f t="shared" si="139"/>
        <v>7268.7999999999993</v>
      </c>
      <c r="O2837" s="1">
        <f t="shared" si="140"/>
        <v>0</v>
      </c>
    </row>
    <row r="2838" spans="1:15" x14ac:dyDescent="0.25">
      <c r="A2838" s="1" t="str">
        <v>BioLegend</v>
      </c>
      <c r="B2838" s="1">
        <v>7268.7999999999993</v>
      </c>
      <c r="C2838" s="1" t="str">
        <v>EED118995</v>
      </c>
      <c r="D2838" s="2">
        <v>45912</v>
      </c>
      <c r="E2838" s="2">
        <v>45918</v>
      </c>
      <c r="F2838" s="1">
        <v>740052</v>
      </c>
      <c r="G2838" s="1">
        <v>1</v>
      </c>
      <c r="H2838" s="1">
        <v>1</v>
      </c>
      <c r="I2838" s="1">
        <v>0</v>
      </c>
      <c r="J2838" s="1" t="str">
        <v>Banglore</v>
      </c>
      <c r="K2838" s="1">
        <v>0</v>
      </c>
      <c r="L2838" s="1"/>
      <c r="M2838" s="1">
        <f t="shared" si="138"/>
        <v>7268.7999999999993</v>
      </c>
      <c r="N2838" s="1">
        <f t="shared" si="139"/>
        <v>7268.7999999999993</v>
      </c>
      <c r="O2838" s="1">
        <f t="shared" si="140"/>
        <v>0</v>
      </c>
    </row>
    <row r="2839" spans="1:15" x14ac:dyDescent="0.25">
      <c r="A2839" s="1" t="str">
        <v>BioLegend</v>
      </c>
      <c r="B2839" s="1">
        <v>7268.7999999999993</v>
      </c>
      <c r="C2839" s="1" t="str">
        <v>EED118995</v>
      </c>
      <c r="D2839" s="2">
        <v>45912</v>
      </c>
      <c r="E2839" s="2">
        <v>45918</v>
      </c>
      <c r="F2839" s="1">
        <v>740053</v>
      </c>
      <c r="G2839" s="1">
        <v>1</v>
      </c>
      <c r="H2839" s="1">
        <v>1</v>
      </c>
      <c r="I2839" s="1">
        <v>0</v>
      </c>
      <c r="J2839" s="1" t="str">
        <v>Banglore</v>
      </c>
      <c r="K2839" s="1">
        <v>0</v>
      </c>
      <c r="L2839" s="1"/>
      <c r="M2839" s="1">
        <f t="shared" si="138"/>
        <v>7268.7999999999993</v>
      </c>
      <c r="N2839" s="1">
        <f t="shared" si="139"/>
        <v>7268.7999999999993</v>
      </c>
      <c r="O2839" s="1">
        <f t="shared" si="140"/>
        <v>0</v>
      </c>
    </row>
    <row r="2840" spans="1:15" x14ac:dyDescent="0.25">
      <c r="A2840" s="1" t="str">
        <v>BioLegend</v>
      </c>
      <c r="B2840" s="1">
        <v>7268.7999999999993</v>
      </c>
      <c r="C2840" s="1" t="str">
        <v>EED118995</v>
      </c>
      <c r="D2840" s="2">
        <v>45912</v>
      </c>
      <c r="E2840" s="2">
        <v>45918</v>
      </c>
      <c r="F2840" s="1">
        <v>740368</v>
      </c>
      <c r="G2840" s="1">
        <v>1</v>
      </c>
      <c r="H2840" s="1">
        <v>1</v>
      </c>
      <c r="I2840" s="1">
        <v>0</v>
      </c>
      <c r="J2840" s="1" t="str">
        <v>Banglore</v>
      </c>
      <c r="K2840" s="1">
        <v>0</v>
      </c>
      <c r="L2840" s="1"/>
      <c r="M2840" s="1">
        <f t="shared" si="138"/>
        <v>7268.7999999999993</v>
      </c>
      <c r="N2840" s="1">
        <f t="shared" si="139"/>
        <v>7268.7999999999993</v>
      </c>
      <c r="O2840" s="1">
        <f t="shared" si="140"/>
        <v>0</v>
      </c>
    </row>
    <row r="2841" spans="1:15" x14ac:dyDescent="0.25">
      <c r="A2841" s="1" t="str">
        <v>BioLegend</v>
      </c>
      <c r="B2841" s="1">
        <v>7268.7999999999993</v>
      </c>
      <c r="C2841" s="1" t="str">
        <v>EED118995</v>
      </c>
      <c r="D2841" s="2">
        <v>45912</v>
      </c>
      <c r="E2841" s="2">
        <v>45918</v>
      </c>
      <c r="F2841" s="1">
        <v>740717</v>
      </c>
      <c r="G2841" s="1">
        <v>1</v>
      </c>
      <c r="H2841" s="1">
        <v>1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7268.7999999999993</v>
      </c>
      <c r="N2841" s="1">
        <f t="shared" si="139"/>
        <v>7268.7999999999993</v>
      </c>
      <c r="O2841" s="1">
        <f t="shared" si="140"/>
        <v>0</v>
      </c>
    </row>
    <row r="2842" spans="1:15" x14ac:dyDescent="0.25">
      <c r="A2842" s="1" t="str">
        <v>BioLegend</v>
      </c>
      <c r="B2842" s="1">
        <v>88</v>
      </c>
      <c r="C2842" s="1" t="str">
        <v>EED118995</v>
      </c>
      <c r="D2842" s="2">
        <v>45912</v>
      </c>
      <c r="E2842" s="2">
        <v>45918</v>
      </c>
      <c r="F2842" s="1">
        <v>740809</v>
      </c>
      <c r="G2842" s="1">
        <v>1</v>
      </c>
      <c r="H2842" s="1">
        <v>1</v>
      </c>
      <c r="I2842" s="1">
        <v>0</v>
      </c>
      <c r="J2842" s="1" t="str">
        <v>Banglore</v>
      </c>
      <c r="K2842" s="1">
        <v>0</v>
      </c>
      <c r="L2842" s="1"/>
      <c r="M2842" s="1">
        <f t="shared" si="138"/>
        <v>88</v>
      </c>
      <c r="N2842" s="1">
        <f t="shared" si="139"/>
        <v>88</v>
      </c>
      <c r="O2842" s="1">
        <f t="shared" si="140"/>
        <v>0</v>
      </c>
    </row>
    <row r="2843" spans="1:15" x14ac:dyDescent="0.25">
      <c r="A2843" s="1" t="str">
        <v>BioLegend</v>
      </c>
      <c r="B2843" s="1">
        <v>18110.400000000001</v>
      </c>
      <c r="C2843" s="1" t="str">
        <v>EED118995</v>
      </c>
      <c r="D2843" s="2">
        <v>45912</v>
      </c>
      <c r="E2843" s="2">
        <v>45918</v>
      </c>
      <c r="F2843" s="1">
        <v>741041</v>
      </c>
      <c r="G2843" s="1">
        <v>1</v>
      </c>
      <c r="H2843" s="1">
        <v>1</v>
      </c>
      <c r="I2843" s="1">
        <v>0</v>
      </c>
      <c r="J2843" s="1" t="str">
        <v>Banglore</v>
      </c>
      <c r="K2843" s="1">
        <v>0</v>
      </c>
      <c r="L2843" s="1"/>
      <c r="M2843" s="1">
        <f t="shared" si="138"/>
        <v>18110.400000000001</v>
      </c>
      <c r="N2843" s="1">
        <f t="shared" si="139"/>
        <v>18110.400000000001</v>
      </c>
      <c r="O2843" s="1">
        <f t="shared" si="140"/>
        <v>0</v>
      </c>
    </row>
    <row r="2844" spans="1:15" x14ac:dyDescent="0.25">
      <c r="A2844" s="1" t="str">
        <v>BioLegend</v>
      </c>
      <c r="B2844" s="1">
        <v>3634.3999999999996</v>
      </c>
      <c r="C2844" s="1" t="str">
        <v>EED118995</v>
      </c>
      <c r="D2844" s="2">
        <v>45912</v>
      </c>
      <c r="E2844" s="2">
        <v>45918</v>
      </c>
      <c r="F2844" s="1">
        <v>741042</v>
      </c>
      <c r="G2844" s="1">
        <v>1</v>
      </c>
      <c r="H2844" s="1">
        <v>1</v>
      </c>
      <c r="I2844" s="1">
        <v>0</v>
      </c>
      <c r="J2844" s="1" t="str">
        <v>Banglore</v>
      </c>
      <c r="K2844" s="1">
        <v>0</v>
      </c>
      <c r="L2844" s="1"/>
      <c r="M2844" s="1">
        <f t="shared" si="138"/>
        <v>3634.3999999999996</v>
      </c>
      <c r="N2844" s="1">
        <f t="shared" si="139"/>
        <v>3634.3999999999996</v>
      </c>
      <c r="O2844" s="1">
        <f t="shared" si="140"/>
        <v>0</v>
      </c>
    </row>
    <row r="2845" spans="1:15" x14ac:dyDescent="0.25">
      <c r="A2845" s="1" t="str">
        <v>BioLegend</v>
      </c>
      <c r="B2845" s="1">
        <v>15114</v>
      </c>
      <c r="C2845" s="1" t="str">
        <v>EED118995</v>
      </c>
      <c r="D2845" s="2">
        <v>45912</v>
      </c>
      <c r="E2845" s="2">
        <v>45918</v>
      </c>
      <c r="F2845" s="1">
        <v>846102</v>
      </c>
      <c r="G2845" s="1">
        <v>1</v>
      </c>
      <c r="H2845" s="1">
        <v>1</v>
      </c>
      <c r="I2845" s="1">
        <v>0</v>
      </c>
      <c r="J2845" s="1" t="str">
        <v>Hyderabad</v>
      </c>
      <c r="K2845" s="1">
        <v>0</v>
      </c>
      <c r="L2845" s="1"/>
      <c r="M2845" s="1">
        <f t="shared" si="138"/>
        <v>15114</v>
      </c>
      <c r="N2845" s="1">
        <f t="shared" si="139"/>
        <v>15114</v>
      </c>
      <c r="O2845" s="1">
        <f t="shared" si="140"/>
        <v>0</v>
      </c>
    </row>
    <row r="2846" spans="1:15" x14ac:dyDescent="0.25">
      <c r="A2846" s="1" t="str">
        <v>BioLegend</v>
      </c>
      <c r="B2846" s="1">
        <v>87120</v>
      </c>
      <c r="C2846" s="1" t="str">
        <v>EED118995</v>
      </c>
      <c r="D2846" s="2">
        <v>45912</v>
      </c>
      <c r="E2846" s="2">
        <v>45918</v>
      </c>
      <c r="F2846" s="1">
        <v>900007328</v>
      </c>
      <c r="G2846" s="1">
        <v>2</v>
      </c>
      <c r="H2846" s="1">
        <v>2</v>
      </c>
      <c r="I2846" s="1">
        <v>0</v>
      </c>
      <c r="J2846" s="1" t="str">
        <v>MADURAI</v>
      </c>
      <c r="K2846" s="1">
        <v>0</v>
      </c>
      <c r="L2846" s="1"/>
      <c r="M2846" s="1">
        <f t="shared" si="138"/>
        <v>174240</v>
      </c>
      <c r="N2846" s="1">
        <f t="shared" si="139"/>
        <v>174240</v>
      </c>
      <c r="O2846" s="1">
        <f t="shared" si="140"/>
        <v>0</v>
      </c>
    </row>
    <row r="2847" spans="1:15" x14ac:dyDescent="0.25">
      <c r="A2847" s="1" t="str">
        <v>BioLegend</v>
      </c>
      <c r="B2847" s="1">
        <v>135520</v>
      </c>
      <c r="C2847" s="1" t="str">
        <v>EED118995</v>
      </c>
      <c r="D2847" s="2">
        <v>45912</v>
      </c>
      <c r="E2847" s="2">
        <v>45918</v>
      </c>
      <c r="F2847" s="1">
        <v>900007329</v>
      </c>
      <c r="G2847" s="1">
        <v>2</v>
      </c>
      <c r="H2847" s="1">
        <v>2</v>
      </c>
      <c r="I2847" s="1">
        <v>0</v>
      </c>
      <c r="J2847" s="1" t="str">
        <v>MADURAI</v>
      </c>
      <c r="K2847" s="1">
        <v>0</v>
      </c>
      <c r="L2847" s="1"/>
      <c r="M2847" s="1">
        <f t="shared" si="138"/>
        <v>271040</v>
      </c>
      <c r="N2847" s="1">
        <f t="shared" si="139"/>
        <v>271040</v>
      </c>
      <c r="O2847" s="1">
        <f t="shared" si="140"/>
        <v>0</v>
      </c>
    </row>
    <row r="2848" spans="1:15" x14ac:dyDescent="0.25">
      <c r="A2848" s="1" t="str">
        <v>BioLegend</v>
      </c>
      <c r="B2848" s="1">
        <v>5482.4</v>
      </c>
      <c r="C2848" s="1" t="str">
        <v>EED118995</v>
      </c>
      <c r="D2848" s="2">
        <v>45912</v>
      </c>
      <c r="E2848" s="2">
        <v>45918</v>
      </c>
      <c r="F2848" s="1">
        <v>906113</v>
      </c>
      <c r="G2848" s="1">
        <v>1</v>
      </c>
      <c r="H2848" s="1">
        <v>1</v>
      </c>
      <c r="I2848" s="1">
        <v>0</v>
      </c>
      <c r="J2848" s="1" t="str">
        <v>Hyderabad</v>
      </c>
      <c r="K2848" s="1">
        <v>0</v>
      </c>
      <c r="L2848" s="1"/>
      <c r="M2848" s="1">
        <f t="shared" si="138"/>
        <v>5482.4</v>
      </c>
      <c r="N2848" s="1">
        <f t="shared" si="139"/>
        <v>5482.4</v>
      </c>
      <c r="O2848" s="1">
        <f t="shared" si="140"/>
        <v>0</v>
      </c>
    </row>
    <row r="2849" spans="1:15" x14ac:dyDescent="0.25">
      <c r="A2849" s="1" t="str">
        <v>BioLegend</v>
      </c>
      <c r="B2849" s="1">
        <v>13428.8</v>
      </c>
      <c r="C2849" s="1" t="str">
        <v>EED118995</v>
      </c>
      <c r="D2849" s="2">
        <v>45912</v>
      </c>
      <c r="E2849" s="2">
        <v>45918</v>
      </c>
      <c r="F2849" s="1">
        <v>921304</v>
      </c>
      <c r="G2849" s="1">
        <v>1</v>
      </c>
      <c r="H2849" s="1">
        <v>1</v>
      </c>
      <c r="I2849" s="1">
        <v>0</v>
      </c>
      <c r="J2849" s="1" t="str">
        <v>Pune</v>
      </c>
      <c r="K2849" s="1">
        <v>0</v>
      </c>
      <c r="L2849" s="1"/>
      <c r="M2849" s="1">
        <f t="shared" si="138"/>
        <v>13428.8</v>
      </c>
      <c r="N2849" s="1">
        <f t="shared" si="139"/>
        <v>13428.8</v>
      </c>
      <c r="O2849" s="1">
        <f t="shared" si="140"/>
        <v>0</v>
      </c>
    </row>
    <row r="2850" spans="1:15" x14ac:dyDescent="0.25">
      <c r="A2850" s="1" t="str">
        <v>BioLegend</v>
      </c>
      <c r="B2850" s="1">
        <v>7823.2000000000007</v>
      </c>
      <c r="C2850" s="1" t="str">
        <v>EED118995</v>
      </c>
      <c r="D2850" s="2">
        <v>45912</v>
      </c>
      <c r="E2850" s="2">
        <v>45918</v>
      </c>
      <c r="F2850" s="1">
        <v>926201</v>
      </c>
      <c r="G2850" s="1">
        <v>1</v>
      </c>
      <c r="H2850" s="1">
        <v>1</v>
      </c>
      <c r="I2850" s="1">
        <v>0</v>
      </c>
      <c r="J2850" s="1" t="str">
        <v>Pune</v>
      </c>
      <c r="K2850" s="1">
        <v>0</v>
      </c>
      <c r="L2850" s="1"/>
      <c r="M2850" s="1">
        <f t="shared" si="138"/>
        <v>7823.2000000000007</v>
      </c>
      <c r="N2850" s="1">
        <f t="shared" si="139"/>
        <v>7823.2000000000007</v>
      </c>
      <c r="O2850" s="1">
        <f t="shared" si="140"/>
        <v>0</v>
      </c>
    </row>
    <row r="2851" spans="1:15" x14ac:dyDescent="0.25">
      <c r="A2851" s="1" t="str">
        <v>DHARMACON</v>
      </c>
      <c r="B2851" s="1">
        <v>294707.59999999998</v>
      </c>
      <c r="C2851" s="1" t="str">
        <v>O091025IN3313547G</v>
      </c>
      <c r="D2851" s="2">
        <v>45913</v>
      </c>
      <c r="E2851" s="2">
        <v>45918</v>
      </c>
      <c r="F2851" s="1" t="str">
        <v>CTM-1177078</v>
      </c>
      <c r="G2851" s="1">
        <v>1</v>
      </c>
      <c r="H2851" s="1">
        <v>1</v>
      </c>
      <c r="I2851" s="1">
        <v>0</v>
      </c>
      <c r="J2851" s="1" t="str">
        <v>Gujrat</v>
      </c>
      <c r="K2851" s="1">
        <v>0</v>
      </c>
      <c r="L2851" s="1"/>
      <c r="M2851" s="1">
        <f t="shared" si="138"/>
        <v>294707.59999999998</v>
      </c>
      <c r="N2851" s="1">
        <f t="shared" si="139"/>
        <v>294707.59999999998</v>
      </c>
      <c r="O2851" s="1">
        <f t="shared" si="140"/>
        <v>0</v>
      </c>
    </row>
    <row r="2852" spans="1:15" x14ac:dyDescent="0.25">
      <c r="A2852" s="1" t="str">
        <v>DHARMACON</v>
      </c>
      <c r="B2852" s="1">
        <v>147752</v>
      </c>
      <c r="C2852" s="1" t="str">
        <v>O091025IN3313547G</v>
      </c>
      <c r="D2852" s="2">
        <v>45913</v>
      </c>
      <c r="E2852" s="2">
        <v>45918</v>
      </c>
      <c r="F2852" s="1" t="str">
        <v>G-114705-025</v>
      </c>
      <c r="G2852" s="1">
        <v>1</v>
      </c>
      <c r="H2852" s="1">
        <v>1</v>
      </c>
      <c r="I2852" s="1">
        <v>0</v>
      </c>
      <c r="J2852" s="1" t="str">
        <v>Delhi</v>
      </c>
      <c r="K2852" s="1">
        <v>0</v>
      </c>
      <c r="L2852" s="1"/>
      <c r="M2852" s="1">
        <f t="shared" si="138"/>
        <v>147752</v>
      </c>
      <c r="N2852" s="1">
        <f t="shared" si="139"/>
        <v>147752</v>
      </c>
      <c r="O2852" s="1">
        <f t="shared" si="140"/>
        <v>0</v>
      </c>
    </row>
    <row r="2853" spans="1:15" x14ac:dyDescent="0.25">
      <c r="A2853" s="1" t="str">
        <v>DHARMACON</v>
      </c>
      <c r="B2853" s="1">
        <v>100672</v>
      </c>
      <c r="C2853" s="1" t="str">
        <v>O091025IN3313547G</v>
      </c>
      <c r="D2853" s="2">
        <v>45913</v>
      </c>
      <c r="E2853" s="2">
        <v>45918</v>
      </c>
      <c r="F2853" s="1" t="str">
        <v>G-CUSTOM-1177531</v>
      </c>
      <c r="G2853" s="1">
        <v>1</v>
      </c>
      <c r="H2853" s="1">
        <v>1</v>
      </c>
      <c r="I2853" s="1">
        <v>0</v>
      </c>
      <c r="J2853" s="1" t="str">
        <v>Hyderabad</v>
      </c>
      <c r="K2853" s="1">
        <v>0</v>
      </c>
      <c r="L2853" s="1"/>
      <c r="M2853" s="1">
        <f t="shared" si="138"/>
        <v>100672</v>
      </c>
      <c r="N2853" s="1">
        <f t="shared" si="139"/>
        <v>100672</v>
      </c>
      <c r="O2853" s="1">
        <f t="shared" si="140"/>
        <v>0</v>
      </c>
    </row>
    <row r="2854" spans="1:15" x14ac:dyDescent="0.25">
      <c r="A2854" s="1" t="str">
        <v>DHARMACON</v>
      </c>
      <c r="B2854" s="1">
        <v>91520</v>
      </c>
      <c r="C2854" s="1" t="str">
        <v>O091025IN3313547G</v>
      </c>
      <c r="D2854" s="2">
        <v>45913</v>
      </c>
      <c r="E2854" s="2">
        <v>45918</v>
      </c>
      <c r="F2854" s="1" t="str">
        <v>G-CUSTOM-1177536</v>
      </c>
      <c r="G2854" s="1">
        <v>1</v>
      </c>
      <c r="H2854" s="1">
        <v>1</v>
      </c>
      <c r="I2854" s="1">
        <v>0</v>
      </c>
      <c r="J2854" s="1" t="str">
        <v>Hyderabad</v>
      </c>
      <c r="K2854" s="1">
        <v>0</v>
      </c>
      <c r="L2854" s="1"/>
      <c r="M2854" s="1">
        <f t="shared" si="138"/>
        <v>91520</v>
      </c>
      <c r="N2854" s="1">
        <f t="shared" si="139"/>
        <v>91520</v>
      </c>
      <c r="O2854" s="1">
        <f t="shared" si="140"/>
        <v>0</v>
      </c>
    </row>
    <row r="2855" spans="1:15" x14ac:dyDescent="0.25">
      <c r="A2855" s="1" t="str">
        <v>DHARMACON</v>
      </c>
      <c r="B2855" s="1">
        <v>16544</v>
      </c>
      <c r="C2855" s="1" t="str">
        <v>O091025IN3313547G</v>
      </c>
      <c r="D2855" s="2">
        <v>45913</v>
      </c>
      <c r="E2855" s="2">
        <v>45918</v>
      </c>
      <c r="F2855" s="1" t="str">
        <v>D-001810-10-05</v>
      </c>
      <c r="G2855" s="1">
        <v>2</v>
      </c>
      <c r="H2855" s="1">
        <v>2</v>
      </c>
      <c r="I2855" s="1">
        <v>0</v>
      </c>
      <c r="J2855" s="1" t="str">
        <v>Hyderabad</v>
      </c>
      <c r="K2855" s="1">
        <v>0</v>
      </c>
      <c r="L2855" s="1"/>
      <c r="M2855" s="1">
        <f t="shared" si="138"/>
        <v>33088</v>
      </c>
      <c r="N2855" s="1">
        <f t="shared" si="139"/>
        <v>33088</v>
      </c>
      <c r="O2855" s="1">
        <f t="shared" si="140"/>
        <v>0</v>
      </c>
    </row>
    <row r="2856" spans="1:15" x14ac:dyDescent="0.25">
      <c r="A2856" s="1" t="str">
        <v>DHARMACON</v>
      </c>
      <c r="B2856" s="1">
        <v>11616</v>
      </c>
      <c r="C2856" s="1" t="str">
        <v>O091025IN3313547G</v>
      </c>
      <c r="D2856" s="2">
        <v>45913</v>
      </c>
      <c r="E2856" s="2">
        <v>45918</v>
      </c>
      <c r="F2856" s="1" t="str">
        <v>D-012251-01-0002</v>
      </c>
      <c r="G2856" s="1">
        <v>1</v>
      </c>
      <c r="H2856" s="1">
        <v>1</v>
      </c>
      <c r="I2856" s="1">
        <v>0</v>
      </c>
      <c r="J2856" s="1" t="str">
        <v>Lucknow</v>
      </c>
      <c r="K2856" s="1">
        <v>0</v>
      </c>
      <c r="L2856" s="1"/>
      <c r="M2856" s="1">
        <f t="shared" si="138"/>
        <v>11616</v>
      </c>
      <c r="N2856" s="1">
        <f t="shared" si="139"/>
        <v>11616</v>
      </c>
      <c r="O2856" s="1">
        <f t="shared" si="140"/>
        <v>0</v>
      </c>
    </row>
    <row r="2857" spans="1:15" x14ac:dyDescent="0.25">
      <c r="A2857" s="1" t="str">
        <v>DHARMACON</v>
      </c>
      <c r="B2857" s="1">
        <v>53064</v>
      </c>
      <c r="C2857" s="1" t="str">
        <v>O091025IN3313547G</v>
      </c>
      <c r="D2857" s="2">
        <v>45913</v>
      </c>
      <c r="E2857" s="2">
        <v>45918</v>
      </c>
      <c r="F2857" s="1" t="str">
        <v>VSGH12442-253046112</v>
      </c>
      <c r="G2857" s="1">
        <v>1</v>
      </c>
      <c r="H2857" s="1">
        <v>1</v>
      </c>
      <c r="I2857" s="1">
        <v>0</v>
      </c>
      <c r="J2857" s="1" t="str">
        <v>Banglore</v>
      </c>
      <c r="K2857" s="1">
        <v>0</v>
      </c>
      <c r="L2857" s="1"/>
      <c r="M2857" s="1">
        <f t="shared" si="138"/>
        <v>53064</v>
      </c>
      <c r="N2857" s="1">
        <f t="shared" si="139"/>
        <v>53064</v>
      </c>
      <c r="O2857" s="1">
        <f t="shared" si="140"/>
        <v>0</v>
      </c>
    </row>
    <row r="2858" spans="1:15" x14ac:dyDescent="0.25">
      <c r="A2858" s="1" t="str">
        <v>DHARMACON</v>
      </c>
      <c r="B2858" s="1">
        <v>79992</v>
      </c>
      <c r="C2858" s="1" t="str">
        <v>O091025IN3313547G</v>
      </c>
      <c r="D2858" s="2">
        <v>45913</v>
      </c>
      <c r="E2858" s="2">
        <v>45918</v>
      </c>
      <c r="F2858" s="1" t="str">
        <v>V3SH11255-02EG2346</v>
      </c>
      <c r="G2858" s="1">
        <v>1</v>
      </c>
      <c r="H2858" s="1">
        <v>1</v>
      </c>
      <c r="I2858" s="1">
        <v>0</v>
      </c>
      <c r="J2858" s="1" t="str">
        <v>Gujrat</v>
      </c>
      <c r="K2858" s="1">
        <v>0</v>
      </c>
      <c r="L2858" s="1"/>
      <c r="M2858" s="1">
        <f t="shared" si="138"/>
        <v>79992</v>
      </c>
      <c r="N2858" s="1">
        <f t="shared" si="139"/>
        <v>79992</v>
      </c>
      <c r="O2858" s="1">
        <f t="shared" si="140"/>
        <v>0</v>
      </c>
    </row>
    <row r="2859" spans="1:15" x14ac:dyDescent="0.25">
      <c r="A2859" s="1" t="str">
        <v>DHARMACON</v>
      </c>
      <c r="B2859" s="1">
        <v>6072</v>
      </c>
      <c r="C2859" s="1" t="str">
        <v>O091025IN3313547G</v>
      </c>
      <c r="D2859" s="2">
        <v>45913</v>
      </c>
      <c r="E2859" s="2">
        <v>45918</v>
      </c>
      <c r="F2859" s="1" t="str">
        <v>B-002000-UB-100</v>
      </c>
      <c r="G2859" s="1">
        <v>1</v>
      </c>
      <c r="H2859" s="1">
        <v>1</v>
      </c>
      <c r="I2859" s="1">
        <v>0</v>
      </c>
      <c r="J2859" s="1" t="str">
        <v>Hyderabad</v>
      </c>
      <c r="K2859" s="1">
        <v>0</v>
      </c>
      <c r="L2859" s="1"/>
      <c r="M2859" s="1">
        <f t="shared" si="138"/>
        <v>6072</v>
      </c>
      <c r="N2859" s="1">
        <f t="shared" si="139"/>
        <v>6072</v>
      </c>
      <c r="O2859" s="1">
        <f t="shared" si="140"/>
        <v>0</v>
      </c>
    </row>
    <row r="2860" spans="1:15" x14ac:dyDescent="0.25">
      <c r="A2860" s="1" t="str">
        <v>DHARMACON</v>
      </c>
      <c r="B2860" s="1">
        <v>20856</v>
      </c>
      <c r="C2860" s="1" t="str">
        <v>O091025IN3313547G</v>
      </c>
      <c r="D2860" s="2">
        <v>45913</v>
      </c>
      <c r="E2860" s="2">
        <v>45918</v>
      </c>
      <c r="F2860" s="1" t="str">
        <v>T-2004-02</v>
      </c>
      <c r="G2860" s="1">
        <v>3</v>
      </c>
      <c r="H2860" s="1">
        <v>3</v>
      </c>
      <c r="I2860" s="1">
        <v>0</v>
      </c>
      <c r="J2860" s="1" t="str">
        <v>Hyderabad</v>
      </c>
      <c r="K2860" s="1">
        <v>0</v>
      </c>
      <c r="L2860" s="1"/>
      <c r="M2860" s="1">
        <f t="shared" si="138"/>
        <v>62568</v>
      </c>
      <c r="N2860" s="1">
        <f t="shared" si="139"/>
        <v>62568</v>
      </c>
      <c r="O2860" s="1">
        <f t="shared" si="140"/>
        <v>0</v>
      </c>
    </row>
    <row r="2861" spans="1:15" x14ac:dyDescent="0.25">
      <c r="A2861" s="1" t="str">
        <v>DHARMACON</v>
      </c>
      <c r="B2861" s="1">
        <v>34584</v>
      </c>
      <c r="C2861" s="1" t="str">
        <v>O091025IN3313547G</v>
      </c>
      <c r="D2861" s="2">
        <v>45913</v>
      </c>
      <c r="E2861" s="2">
        <v>45918</v>
      </c>
      <c r="F2861" s="1" t="str">
        <v>T-2001-03</v>
      </c>
      <c r="G2861" s="1">
        <v>1</v>
      </c>
      <c r="H2861" s="1">
        <v>1</v>
      </c>
      <c r="I2861" s="1">
        <v>0</v>
      </c>
      <c r="J2861" s="1" t="str">
        <v>Delhi</v>
      </c>
      <c r="K2861" s="1">
        <v>0</v>
      </c>
      <c r="L2861" s="1"/>
      <c r="M2861" s="1">
        <f t="shared" si="138"/>
        <v>34584</v>
      </c>
      <c r="N2861" s="1">
        <f t="shared" si="139"/>
        <v>34584</v>
      </c>
      <c r="O2861" s="1">
        <f t="shared" si="140"/>
        <v>0</v>
      </c>
    </row>
    <row r="2862" spans="1:15" x14ac:dyDescent="0.25">
      <c r="A2862" s="1" t="str">
        <v>MYBIOSOURCE</v>
      </c>
      <c r="B2862" s="1">
        <v>48246</v>
      </c>
      <c r="C2862" s="1">
        <v>922048</v>
      </c>
      <c r="D2862" s="2">
        <v>45915</v>
      </c>
      <c r="E2862" s="2">
        <v>45918</v>
      </c>
      <c r="F2862" s="1" t="str">
        <v>MBS2533593</v>
      </c>
      <c r="G2862" s="1">
        <v>1</v>
      </c>
      <c r="H2862" s="1">
        <v>1</v>
      </c>
      <c r="I2862" s="1">
        <v>0</v>
      </c>
      <c r="J2862" s="1" t="str">
        <v>Mumbai</v>
      </c>
      <c r="K2862" s="1">
        <v>0</v>
      </c>
      <c r="L2862" s="1"/>
      <c r="M2862" s="1">
        <f t="shared" si="138"/>
        <v>48246</v>
      </c>
      <c r="N2862" s="1">
        <f t="shared" si="139"/>
        <v>48246</v>
      </c>
      <c r="O2862" s="1">
        <f t="shared" si="140"/>
        <v>0</v>
      </c>
    </row>
    <row r="2863" spans="1:15" x14ac:dyDescent="0.25">
      <c r="A2863" s="1" t="str">
        <v>BioXcell</v>
      </c>
      <c r="B2863" s="1">
        <v>15136</v>
      </c>
      <c r="C2863" s="1">
        <v>178883</v>
      </c>
      <c r="D2863" s="2">
        <v>45915</v>
      </c>
      <c r="E2863" s="2">
        <v>45919</v>
      </c>
      <c r="F2863" s="1" t="str">
        <v>BE0055</v>
      </c>
      <c r="G2863" s="1">
        <v>1</v>
      </c>
      <c r="H2863" s="1">
        <v>1</v>
      </c>
      <c r="I2863" s="1">
        <v>0</v>
      </c>
      <c r="J2863" s="1" t="str">
        <v>Kharagpur</v>
      </c>
      <c r="K2863" s="1">
        <v>0</v>
      </c>
      <c r="L2863" s="1"/>
      <c r="M2863" s="1">
        <f t="shared" si="138"/>
        <v>15136</v>
      </c>
      <c r="N2863" s="1">
        <f t="shared" si="139"/>
        <v>15136</v>
      </c>
      <c r="O2863" s="1">
        <f t="shared" si="140"/>
        <v>0</v>
      </c>
    </row>
    <row r="2864" spans="1:15" x14ac:dyDescent="0.25">
      <c r="A2864" s="1" t="str">
        <v>BioXcell</v>
      </c>
      <c r="B2864" s="1">
        <v>79464</v>
      </c>
      <c r="C2864" s="1">
        <v>178883</v>
      </c>
      <c r="D2864" s="2">
        <v>45915</v>
      </c>
      <c r="E2864" s="2">
        <v>45919</v>
      </c>
      <c r="F2864" s="1" t="str">
        <v>BE0089</v>
      </c>
      <c r="G2864" s="1">
        <v>1</v>
      </c>
      <c r="H2864" s="1">
        <v>1</v>
      </c>
      <c r="I2864" s="1">
        <v>0</v>
      </c>
      <c r="J2864" s="1" t="str">
        <v>NAGPUR</v>
      </c>
      <c r="K2864" s="1">
        <v>0</v>
      </c>
      <c r="L2864" s="1"/>
      <c r="M2864" s="1">
        <f t="shared" si="138"/>
        <v>79464</v>
      </c>
      <c r="N2864" s="1">
        <f t="shared" si="139"/>
        <v>79464</v>
      </c>
      <c r="O2864" s="1">
        <f t="shared" si="140"/>
        <v>0</v>
      </c>
    </row>
    <row r="2865" spans="1:15" x14ac:dyDescent="0.25">
      <c r="A2865" s="1" t="str">
        <v>BioXcell</v>
      </c>
      <c r="B2865" s="1">
        <v>93632</v>
      </c>
      <c r="C2865" s="1">
        <v>178883</v>
      </c>
      <c r="D2865" s="2">
        <v>45915</v>
      </c>
      <c r="E2865" s="2">
        <v>45919</v>
      </c>
      <c r="F2865" s="1" t="str">
        <v>BE0146</v>
      </c>
      <c r="G2865" s="1">
        <v>1</v>
      </c>
      <c r="H2865" s="1">
        <v>1</v>
      </c>
      <c r="I2865" s="1">
        <v>0</v>
      </c>
      <c r="J2865" s="1" t="str">
        <v>NAGPUR</v>
      </c>
      <c r="K2865" s="1">
        <v>0</v>
      </c>
      <c r="L2865" s="1"/>
      <c r="M2865" s="1">
        <f t="shared" si="138"/>
        <v>93632</v>
      </c>
      <c r="N2865" s="1">
        <f t="shared" si="139"/>
        <v>93632</v>
      </c>
      <c r="O2865" s="1">
        <f t="shared" si="140"/>
        <v>0</v>
      </c>
    </row>
    <row r="2866" spans="1:15" x14ac:dyDescent="0.25">
      <c r="A2866" s="1" t="str">
        <v>BioXcell</v>
      </c>
      <c r="B2866" s="1">
        <v>289344</v>
      </c>
      <c r="C2866" s="1">
        <v>178883</v>
      </c>
      <c r="D2866" s="2">
        <v>45915</v>
      </c>
      <c r="E2866" s="2">
        <v>45919</v>
      </c>
      <c r="F2866" s="1" t="str">
        <v>BE0416</v>
      </c>
      <c r="G2866" s="1">
        <v>1</v>
      </c>
      <c r="H2866" s="1">
        <v>1</v>
      </c>
      <c r="I2866" s="1">
        <v>0</v>
      </c>
      <c r="J2866" s="1" t="str">
        <v>Delhi</v>
      </c>
      <c r="K2866" s="1" t="str">
        <v>Stock</v>
      </c>
      <c r="L2866" s="1"/>
      <c r="M2866" s="1">
        <f t="shared" si="138"/>
        <v>289344</v>
      </c>
      <c r="N2866" s="1">
        <f t="shared" si="139"/>
        <v>289344</v>
      </c>
      <c r="O2866" s="1">
        <f t="shared" si="140"/>
        <v>0</v>
      </c>
    </row>
    <row r="2867" spans="1:15" x14ac:dyDescent="0.25">
      <c r="A2867" s="1" t="str">
        <v>MABTECH</v>
      </c>
      <c r="B2867" s="1">
        <v>0</v>
      </c>
      <c r="C2867" s="1" t="str">
        <v>SE041813</v>
      </c>
      <c r="D2867" s="2">
        <v>45916</v>
      </c>
      <c r="E2867" s="2">
        <v>45919</v>
      </c>
      <c r="F2867" s="1" t="str">
        <v>3420-4AST-2</v>
      </c>
      <c r="G2867" s="1">
        <v>1</v>
      </c>
      <c r="H2867" s="1">
        <v>1</v>
      </c>
      <c r="I2867" s="1">
        <v>0</v>
      </c>
      <c r="J2867" s="1" t="str">
        <v>Mumbai</v>
      </c>
      <c r="K2867" s="1">
        <v>0</v>
      </c>
      <c r="L2867" s="1"/>
      <c r="M2867" s="1">
        <f t="shared" si="138"/>
        <v>0</v>
      </c>
      <c r="N2867" s="1">
        <f t="shared" si="139"/>
        <v>0</v>
      </c>
      <c r="O2867" s="1">
        <f t="shared" si="140"/>
        <v>0</v>
      </c>
    </row>
    <row r="2868" spans="1:15" x14ac:dyDescent="0.25">
      <c r="A2868" s="1" t="str">
        <v>DHARMACON</v>
      </c>
      <c r="B2868" s="1">
        <v>197912</v>
      </c>
      <c r="C2868" s="1" t="str">
        <v>SO3321488G09152025</v>
      </c>
      <c r="D2868" s="2">
        <v>45915</v>
      </c>
      <c r="E2868" s="2">
        <v>45922</v>
      </c>
      <c r="F2868" s="1" t="str">
        <v>HD 105-007</v>
      </c>
      <c r="G2868" s="1">
        <v>1</v>
      </c>
      <c r="H2868" s="1">
        <v>1</v>
      </c>
      <c r="I2868" s="1">
        <v>0</v>
      </c>
      <c r="J2868" s="1" t="str">
        <v>Gujrat</v>
      </c>
      <c r="K2868" s="1">
        <v>0</v>
      </c>
      <c r="L2868" s="1"/>
      <c r="M2868" s="1">
        <f t="shared" si="138"/>
        <v>197912</v>
      </c>
      <c r="N2868" s="1">
        <f t="shared" si="139"/>
        <v>197912</v>
      </c>
      <c r="O2868" s="1">
        <f t="shared" si="140"/>
        <v>0</v>
      </c>
    </row>
    <row r="2869" spans="1:15" x14ac:dyDescent="0.25">
      <c r="A2869" s="1" t="str">
        <v>DHARMACON</v>
      </c>
      <c r="B2869" s="1">
        <v>88</v>
      </c>
      <c r="C2869" s="1" t="str">
        <v>SO3321488G09152025</v>
      </c>
      <c r="D2869" s="2">
        <v>45915</v>
      </c>
      <c r="E2869" s="2">
        <v>45922</v>
      </c>
      <c r="F2869" s="1" t="str">
        <v>HD PAR- 008</v>
      </c>
      <c r="G2869" s="1">
        <v>1</v>
      </c>
      <c r="H2869" s="1">
        <v>1</v>
      </c>
      <c r="I2869" s="1">
        <v>0</v>
      </c>
      <c r="J2869" s="1" t="str">
        <v>Gujrat</v>
      </c>
      <c r="K2869" s="1">
        <v>0</v>
      </c>
      <c r="L2869" s="1"/>
      <c r="M2869" s="1">
        <f t="shared" si="138"/>
        <v>88</v>
      </c>
      <c r="N2869" s="1">
        <f t="shared" si="139"/>
        <v>88</v>
      </c>
      <c r="O2869" s="1">
        <f t="shared" si="140"/>
        <v>0</v>
      </c>
    </row>
    <row r="2870" spans="1:15" x14ac:dyDescent="0.25">
      <c r="A2870" s="1" t="str">
        <v>MP Bio</v>
      </c>
      <c r="B2870" s="1">
        <v>11860.25</v>
      </c>
      <c r="C2870" s="1" t="str">
        <v>MP/LS/25-26/1283</v>
      </c>
      <c r="D2870" s="2">
        <v>45917</v>
      </c>
      <c r="E2870" s="2">
        <v>45922</v>
      </c>
      <c r="F2870" s="1">
        <v>100575</v>
      </c>
      <c r="G2870" s="1">
        <v>2</v>
      </c>
      <c r="H2870" s="1">
        <v>2</v>
      </c>
      <c r="I2870" s="1">
        <v>0</v>
      </c>
      <c r="J2870" s="1" t="str">
        <v>Delhi</v>
      </c>
      <c r="K2870" s="1">
        <v>0</v>
      </c>
      <c r="L2870" s="1"/>
      <c r="M2870" s="1">
        <f t="shared" si="138"/>
        <v>23720.5</v>
      </c>
      <c r="N2870" s="1">
        <f t="shared" si="139"/>
        <v>23720.5</v>
      </c>
      <c r="O2870" s="1">
        <f t="shared" si="140"/>
        <v>0</v>
      </c>
    </row>
    <row r="2871" spans="1:15" x14ac:dyDescent="0.25">
      <c r="A2871" s="1" t="str">
        <v>MP Bio</v>
      </c>
      <c r="B2871" s="1">
        <v>51562.5</v>
      </c>
      <c r="C2871" s="1" t="str">
        <v>MP/LS/25-26/1283</v>
      </c>
      <c r="D2871" s="2">
        <v>45917</v>
      </c>
      <c r="E2871" s="2">
        <v>45922</v>
      </c>
      <c r="F2871" s="1">
        <v>162517</v>
      </c>
      <c r="G2871" s="1">
        <v>1</v>
      </c>
      <c r="H2871" s="1">
        <v>1</v>
      </c>
      <c r="I2871" s="1">
        <v>0</v>
      </c>
      <c r="J2871" s="1" t="e">
        <v>#N/A</v>
      </c>
      <c r="K2871" s="1">
        <v>0</v>
      </c>
      <c r="L2871" s="1"/>
      <c r="M2871" s="1">
        <f t="shared" si="138"/>
        <v>51562.5</v>
      </c>
      <c r="N2871" s="1">
        <f t="shared" si="139"/>
        <v>51562.5</v>
      </c>
      <c r="O2871" s="1">
        <f t="shared" si="140"/>
        <v>0</v>
      </c>
    </row>
    <row r="2872" spans="1:15" x14ac:dyDescent="0.25">
      <c r="A2872" s="1" t="str">
        <v>BioXcell</v>
      </c>
      <c r="B2872" s="1">
        <v>246998.40000000002</v>
      </c>
      <c r="C2872" s="1" t="str">
        <v>179029, 179104</v>
      </c>
      <c r="D2872" s="2">
        <v>45919</v>
      </c>
      <c r="E2872" s="2">
        <v>45923</v>
      </c>
      <c r="F2872" s="1" t="str">
        <v>BE0146</v>
      </c>
      <c r="G2872" s="1">
        <v>1</v>
      </c>
      <c r="H2872" s="1">
        <v>1</v>
      </c>
      <c r="I2872" s="1">
        <v>0</v>
      </c>
      <c r="J2872" s="1" t="str">
        <v>Banglore</v>
      </c>
      <c r="K2872" s="1">
        <v>0</v>
      </c>
      <c r="L2872" s="1"/>
      <c r="M2872" s="1">
        <f t="shared" si="138"/>
        <v>246998.40000000002</v>
      </c>
      <c r="N2872" s="1">
        <f t="shared" si="139"/>
        <v>246998.40000000002</v>
      </c>
      <c r="O2872" s="1">
        <f t="shared" si="140"/>
        <v>0</v>
      </c>
    </row>
    <row r="2873" spans="1:15" x14ac:dyDescent="0.25">
      <c r="A2873" s="1" t="str">
        <v>BioXcell</v>
      </c>
      <c r="B2873" s="1">
        <v>97504</v>
      </c>
      <c r="C2873" s="1" t="str">
        <v>179029, 179104</v>
      </c>
      <c r="D2873" s="2">
        <v>45919</v>
      </c>
      <c r="E2873" s="2">
        <v>45923</v>
      </c>
      <c r="F2873" s="1" t="str">
        <v>BE0146</v>
      </c>
      <c r="G2873" s="1">
        <v>1</v>
      </c>
      <c r="H2873" s="1">
        <v>1</v>
      </c>
      <c r="I2873" s="1">
        <v>0</v>
      </c>
      <c r="J2873" s="1" t="str">
        <v>BANGLORE</v>
      </c>
      <c r="K2873" s="1">
        <v>0</v>
      </c>
      <c r="L2873" s="1"/>
      <c r="M2873" s="1">
        <f t="shared" si="138"/>
        <v>97504</v>
      </c>
      <c r="N2873" s="1">
        <f t="shared" si="139"/>
        <v>97504</v>
      </c>
      <c r="O2873" s="1">
        <f t="shared" si="140"/>
        <v>0</v>
      </c>
    </row>
    <row r="2874" spans="1:15" x14ac:dyDescent="0.25">
      <c r="A2874" s="1" t="str">
        <v>BioXcell</v>
      </c>
      <c r="B2874" s="1">
        <v>177144</v>
      </c>
      <c r="C2874" s="1" t="str">
        <v>179029, 179104</v>
      </c>
      <c r="D2874" s="2">
        <v>45919</v>
      </c>
      <c r="E2874" s="2">
        <v>45923</v>
      </c>
      <c r="F2874" s="1" t="str">
        <v>BE0346</v>
      </c>
      <c r="G2874" s="1">
        <v>1</v>
      </c>
      <c r="H2874" s="1">
        <v>1</v>
      </c>
      <c r="I2874" s="1">
        <v>0</v>
      </c>
      <c r="J2874" s="1" t="str">
        <v>Lucknow</v>
      </c>
      <c r="K2874" s="1">
        <v>0</v>
      </c>
      <c r="L2874" s="1"/>
      <c r="M2874" s="1">
        <f t="shared" si="138"/>
        <v>177144</v>
      </c>
      <c r="N2874" s="1">
        <f t="shared" si="139"/>
        <v>177144</v>
      </c>
      <c r="O2874" s="1">
        <f t="shared" si="140"/>
        <v>0</v>
      </c>
    </row>
    <row r="2875" spans="1:15" x14ac:dyDescent="0.25">
      <c r="A2875" s="1" t="str">
        <v>BioXcell</v>
      </c>
      <c r="B2875" s="1">
        <v>177144</v>
      </c>
      <c r="C2875" s="1" t="str">
        <v>179029, 179104</v>
      </c>
      <c r="D2875" s="2">
        <v>45919</v>
      </c>
      <c r="E2875" s="2">
        <v>45923</v>
      </c>
      <c r="F2875" s="1" t="str">
        <v>BE0360</v>
      </c>
      <c r="G2875" s="1">
        <v>1</v>
      </c>
      <c r="H2875" s="1">
        <v>1</v>
      </c>
      <c r="I2875" s="1">
        <v>0</v>
      </c>
      <c r="J2875" s="1" t="str">
        <v>Lucknow</v>
      </c>
      <c r="K2875" s="1">
        <v>0</v>
      </c>
      <c r="L2875" s="1"/>
      <c r="M2875" s="1">
        <f t="shared" si="138"/>
        <v>177144</v>
      </c>
      <c r="N2875" s="1">
        <f t="shared" si="139"/>
        <v>177144</v>
      </c>
      <c r="O2875" s="1">
        <f t="shared" si="140"/>
        <v>0</v>
      </c>
    </row>
    <row r="2876" spans="1:15" x14ac:dyDescent="0.25">
      <c r="A2876" s="1" t="str">
        <v>BioXcell</v>
      </c>
      <c r="B2876" s="1">
        <v>8518.4</v>
      </c>
      <c r="C2876" s="1" t="str">
        <v>179029, 179104</v>
      </c>
      <c r="D2876" s="2">
        <v>45919</v>
      </c>
      <c r="E2876" s="2">
        <v>45923</v>
      </c>
      <c r="F2876" s="1" t="str">
        <v>IP0070</v>
      </c>
      <c r="G2876" s="1">
        <v>1</v>
      </c>
      <c r="H2876" s="1">
        <v>1</v>
      </c>
      <c r="I2876" s="1">
        <v>0</v>
      </c>
      <c r="J2876" s="1" t="str">
        <v>BANGLORE</v>
      </c>
      <c r="K2876" s="1">
        <v>0</v>
      </c>
      <c r="L2876" s="1"/>
      <c r="M2876" s="1">
        <f t="shared" si="138"/>
        <v>8518.4</v>
      </c>
      <c r="N2876" s="1">
        <f t="shared" si="139"/>
        <v>8518.4</v>
      </c>
      <c r="O2876" s="1">
        <f t="shared" si="140"/>
        <v>0</v>
      </c>
    </row>
    <row r="2877" spans="1:15" x14ac:dyDescent="0.25">
      <c r="A2877" s="1" t="str">
        <v>TargetMol</v>
      </c>
      <c r="B2877" s="1">
        <v>74800</v>
      </c>
      <c r="C2877" s="1" t="str">
        <v>INV250918-002</v>
      </c>
      <c r="D2877" s="2">
        <v>45918</v>
      </c>
      <c r="E2877" s="2">
        <v>45923</v>
      </c>
      <c r="F2877" s="1" t="str">
        <v>L8300</v>
      </c>
      <c r="G2877" s="1">
        <v>1</v>
      </c>
      <c r="H2877" s="1">
        <v>1</v>
      </c>
      <c r="I2877" s="1">
        <v>0</v>
      </c>
      <c r="J2877" s="1" t="str">
        <v>Chennai</v>
      </c>
      <c r="K2877" s="1">
        <v>0</v>
      </c>
      <c r="L2877" s="1"/>
      <c r="M2877" s="1">
        <f t="shared" si="138"/>
        <v>74800</v>
      </c>
      <c r="N2877" s="1">
        <f t="shared" si="139"/>
        <v>74800</v>
      </c>
      <c r="O2877" s="1">
        <f t="shared" si="140"/>
        <v>0</v>
      </c>
    </row>
    <row r="2878" spans="1:15" x14ac:dyDescent="0.25">
      <c r="A2878" s="1" t="str">
        <v>TargetMol</v>
      </c>
      <c r="B2878" s="1">
        <v>21014.400000000001</v>
      </c>
      <c r="C2878" s="1" t="str">
        <v>INV250918-001</v>
      </c>
      <c r="D2878" s="2">
        <v>45918</v>
      </c>
      <c r="E2878" s="2">
        <v>45923</v>
      </c>
      <c r="F2878" s="1" t="str">
        <v>T5S2254</v>
      </c>
      <c r="G2878" s="1">
        <v>1</v>
      </c>
      <c r="H2878" s="1">
        <v>1</v>
      </c>
      <c r="I2878" s="1">
        <v>0</v>
      </c>
      <c r="J2878" s="1" t="str">
        <v>Punjab</v>
      </c>
      <c r="K2878" s="1">
        <v>0</v>
      </c>
      <c r="L2878" s="1"/>
      <c r="M2878" s="1">
        <f t="shared" si="138"/>
        <v>21014.400000000001</v>
      </c>
      <c r="N2878" s="1">
        <f t="shared" si="139"/>
        <v>21014.400000000001</v>
      </c>
      <c r="O2878" s="1">
        <f t="shared" si="140"/>
        <v>0</v>
      </c>
    </row>
    <row r="2879" spans="1:15" x14ac:dyDescent="0.25">
      <c r="A2879" s="1" t="str">
        <v>Dharmacon</v>
      </c>
      <c r="B2879" s="1">
        <v>16858.16</v>
      </c>
      <c r="C2879" s="1" t="str">
        <v>O091725IN3313548G</v>
      </c>
      <c r="D2879" s="2">
        <v>45923</v>
      </c>
      <c r="E2879" s="2">
        <v>45924</v>
      </c>
      <c r="F2879" s="1" t="str">
        <v>CTM-1174284</v>
      </c>
      <c r="G2879" s="1">
        <v>1</v>
      </c>
      <c r="H2879" s="1">
        <v>1</v>
      </c>
      <c r="I2879" s="1">
        <v>0</v>
      </c>
      <c r="J2879" s="1" t="str">
        <v>Kerala</v>
      </c>
      <c r="K2879" s="1">
        <v>0</v>
      </c>
      <c r="L2879" s="1"/>
      <c r="M2879" s="1">
        <f t="shared" si="138"/>
        <v>16858.16</v>
      </c>
      <c r="N2879" s="1">
        <f t="shared" si="139"/>
        <v>16858.16</v>
      </c>
      <c r="O2879" s="1">
        <f t="shared" si="140"/>
        <v>0</v>
      </c>
    </row>
    <row r="2880" spans="1:15" x14ac:dyDescent="0.25">
      <c r="A2880" s="1" t="str">
        <v>Dharmacon</v>
      </c>
      <c r="B2880" s="1">
        <v>33616</v>
      </c>
      <c r="C2880" s="1" t="str">
        <v>O091725IN3313548G</v>
      </c>
      <c r="D2880" s="2">
        <v>45923</v>
      </c>
      <c r="E2880" s="2">
        <v>45924</v>
      </c>
      <c r="F2880" s="1" t="str">
        <v>D-001206-14-20</v>
      </c>
      <c r="G2880" s="1">
        <v>1</v>
      </c>
      <c r="H2880" s="1">
        <v>1</v>
      </c>
      <c r="I2880" s="1">
        <v>0</v>
      </c>
      <c r="J2880" s="1" t="str">
        <v>Delhi</v>
      </c>
      <c r="K2880" s="1">
        <v>0</v>
      </c>
      <c r="L2880" s="1"/>
      <c r="M2880" s="1">
        <f t="shared" si="138"/>
        <v>33616</v>
      </c>
      <c r="N2880" s="1">
        <f t="shared" si="139"/>
        <v>33616</v>
      </c>
      <c r="O2880" s="1">
        <f t="shared" si="140"/>
        <v>0</v>
      </c>
    </row>
    <row r="2881" spans="1:15" x14ac:dyDescent="0.25">
      <c r="A2881" s="1" t="str">
        <v>Dharmacon</v>
      </c>
      <c r="B2881" s="1">
        <v>16544</v>
      </c>
      <c r="C2881" s="1" t="str">
        <v>O091725IN3313548G</v>
      </c>
      <c r="D2881" s="2">
        <v>45923</v>
      </c>
      <c r="E2881" s="2">
        <v>45924</v>
      </c>
      <c r="F2881" s="1" t="str">
        <v>D-001810-10-05</v>
      </c>
      <c r="G2881" s="1">
        <v>1</v>
      </c>
      <c r="H2881" s="1">
        <v>1</v>
      </c>
      <c r="I2881" s="1">
        <v>0</v>
      </c>
      <c r="J2881" s="1" t="str">
        <v>Delhi</v>
      </c>
      <c r="K2881" s="1">
        <v>0</v>
      </c>
      <c r="L2881" s="1"/>
      <c r="M2881" s="1">
        <f t="shared" si="138"/>
        <v>16544</v>
      </c>
      <c r="N2881" s="1">
        <f t="shared" si="139"/>
        <v>16544</v>
      </c>
      <c r="O2881" s="1">
        <f t="shared" si="140"/>
        <v>0</v>
      </c>
    </row>
    <row r="2882" spans="1:15" x14ac:dyDescent="0.25">
      <c r="A2882" s="1" t="str">
        <v>Dharmacon</v>
      </c>
      <c r="B2882" s="1">
        <v>32912</v>
      </c>
      <c r="C2882" s="1" t="str">
        <v>O091725IN3313548G</v>
      </c>
      <c r="D2882" s="2">
        <v>45923</v>
      </c>
      <c r="E2882" s="2">
        <v>45924</v>
      </c>
      <c r="F2882" s="1" t="str">
        <v>L-011873-00-0005</v>
      </c>
      <c r="G2882" s="1">
        <v>1</v>
      </c>
      <c r="H2882" s="1">
        <v>1</v>
      </c>
      <c r="I2882" s="1">
        <v>0</v>
      </c>
      <c r="J2882" s="1" t="str">
        <v>Pune</v>
      </c>
      <c r="K2882" s="1">
        <v>0</v>
      </c>
      <c r="L2882" s="1"/>
      <c r="M2882" s="1">
        <f t="shared" si="138"/>
        <v>32912</v>
      </c>
      <c r="N2882" s="1">
        <f t="shared" si="139"/>
        <v>32912</v>
      </c>
      <c r="O2882" s="1">
        <f t="shared" si="140"/>
        <v>0</v>
      </c>
    </row>
    <row r="2883" spans="1:15" x14ac:dyDescent="0.25">
      <c r="A2883" s="1" t="str">
        <v>Dharmacon</v>
      </c>
      <c r="B2883" s="1">
        <v>13464</v>
      </c>
      <c r="C2883" s="1" t="str">
        <v>O091725IN3313548G</v>
      </c>
      <c r="D2883" s="2">
        <v>45923</v>
      </c>
      <c r="E2883" s="2">
        <v>45924</v>
      </c>
      <c r="F2883" s="1" t="str">
        <v>J-041705-05-0002</v>
      </c>
      <c r="G2883" s="1">
        <v>1</v>
      </c>
      <c r="H2883" s="1">
        <v>1</v>
      </c>
      <c r="I2883" s="1">
        <v>0</v>
      </c>
      <c r="J2883" s="1" t="str">
        <v>Delhi</v>
      </c>
      <c r="K2883" s="1">
        <v>0</v>
      </c>
      <c r="L2883" s="1"/>
      <c r="M2883" s="1">
        <f t="shared" si="138"/>
        <v>13464</v>
      </c>
      <c r="N2883" s="1">
        <f t="shared" si="139"/>
        <v>13464</v>
      </c>
      <c r="O2883" s="1">
        <f t="shared" si="140"/>
        <v>0</v>
      </c>
    </row>
    <row r="2884" spans="1:15" x14ac:dyDescent="0.25">
      <c r="A2884" s="1" t="str">
        <v>Dharmacon</v>
      </c>
      <c r="B2884" s="1">
        <v>13464</v>
      </c>
      <c r="C2884" s="1" t="str">
        <v>O091725IN3313548G</v>
      </c>
      <c r="D2884" s="2">
        <v>45923</v>
      </c>
      <c r="E2884" s="2">
        <v>45924</v>
      </c>
      <c r="F2884" s="1" t="str">
        <v>J-065323-09-0002</v>
      </c>
      <c r="G2884" s="1">
        <v>1</v>
      </c>
      <c r="H2884" s="1">
        <v>1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13464</v>
      </c>
      <c r="N2884" s="1">
        <f t="shared" si="139"/>
        <v>13464</v>
      </c>
      <c r="O2884" s="1">
        <f t="shared" si="140"/>
        <v>0</v>
      </c>
    </row>
    <row r="2885" spans="1:15" x14ac:dyDescent="0.25">
      <c r="A2885" s="1" t="str">
        <v>Dharmacon</v>
      </c>
      <c r="B2885" s="1">
        <v>32912</v>
      </c>
      <c r="C2885" s="1" t="str">
        <v>O091725IN3313548G</v>
      </c>
      <c r="D2885" s="2">
        <v>45923</v>
      </c>
      <c r="E2885" s="2">
        <v>45924</v>
      </c>
      <c r="F2885" s="1" t="str">
        <v>L-041018-00-0005</v>
      </c>
      <c r="G2885" s="1">
        <v>1</v>
      </c>
      <c r="H2885" s="1">
        <v>1</v>
      </c>
      <c r="I2885" s="1">
        <v>0</v>
      </c>
      <c r="J2885" s="1" t="str">
        <v>Delhi</v>
      </c>
      <c r="K2885" s="1">
        <v>0</v>
      </c>
      <c r="L2885" s="1"/>
      <c r="M2885" s="1">
        <f t="shared" si="138"/>
        <v>32912</v>
      </c>
      <c r="N2885" s="1">
        <f t="shared" si="139"/>
        <v>32912</v>
      </c>
      <c r="O2885" s="1">
        <f t="shared" si="140"/>
        <v>0</v>
      </c>
    </row>
    <row r="2886" spans="1:15" x14ac:dyDescent="0.25">
      <c r="A2886" s="1" t="str">
        <v>Dharmacon</v>
      </c>
      <c r="B2886" s="1">
        <v>17688</v>
      </c>
      <c r="C2886" s="1" t="str">
        <v>O091725IN3313548G</v>
      </c>
      <c r="D2886" s="2">
        <v>45923</v>
      </c>
      <c r="E2886" s="2">
        <v>45924</v>
      </c>
      <c r="F2886" s="1" t="str">
        <v>IN-001005-01-05</v>
      </c>
      <c r="G2886" s="1">
        <v>1</v>
      </c>
      <c r="H2886" s="1">
        <v>1</v>
      </c>
      <c r="I2886" s="1">
        <v>0</v>
      </c>
      <c r="J2886" s="1" t="str">
        <v>Delhi</v>
      </c>
      <c r="K2886" s="1">
        <v>0</v>
      </c>
      <c r="L2886" s="1"/>
      <c r="M2886" s="1">
        <f t="shared" ref="M2886:M2949" si="141">G2886*B2886</f>
        <v>17688</v>
      </c>
      <c r="N2886" s="1">
        <f t="shared" ref="N2886:N2949" si="142">H2886*B2886</f>
        <v>17688</v>
      </c>
      <c r="O2886" s="1">
        <f t="shared" ref="O2886:O2949" si="143">I2886*B2886</f>
        <v>0</v>
      </c>
    </row>
    <row r="2887" spans="1:15" x14ac:dyDescent="0.25">
      <c r="A2887" s="1" t="str">
        <v>Dharmacon</v>
      </c>
      <c r="B2887" s="1">
        <v>17688</v>
      </c>
      <c r="C2887" s="1" t="str">
        <v>O091725IN3313548G</v>
      </c>
      <c r="D2887" s="2">
        <v>45923</v>
      </c>
      <c r="E2887" s="2">
        <v>45924</v>
      </c>
      <c r="F2887" s="1" t="str">
        <v>CN-001000-01-05</v>
      </c>
      <c r="G2887" s="1">
        <v>1</v>
      </c>
      <c r="H2887" s="1">
        <v>1</v>
      </c>
      <c r="I2887" s="1">
        <v>0</v>
      </c>
      <c r="J2887" s="1" t="str">
        <v>Delhi</v>
      </c>
      <c r="K2887" s="1">
        <v>0</v>
      </c>
      <c r="L2887" s="1"/>
      <c r="M2887" s="1">
        <f t="shared" si="141"/>
        <v>17688</v>
      </c>
      <c r="N2887" s="1">
        <f t="shared" si="142"/>
        <v>17688</v>
      </c>
      <c r="O2887" s="1">
        <f t="shared" si="143"/>
        <v>0</v>
      </c>
    </row>
    <row r="2888" spans="1:15" x14ac:dyDescent="0.25">
      <c r="A2888" s="1" t="str">
        <v>Dharmacon</v>
      </c>
      <c r="B2888" s="1">
        <v>154968</v>
      </c>
      <c r="C2888" s="1" t="str">
        <v>O091725IN3313548G</v>
      </c>
      <c r="D2888" s="2">
        <v>45923</v>
      </c>
      <c r="E2888" s="2">
        <v>45924</v>
      </c>
      <c r="F2888" s="1" t="str">
        <v>VSGH12684-16EG7919</v>
      </c>
      <c r="G2888" s="1">
        <v>1</v>
      </c>
      <c r="H2888" s="1">
        <v>1</v>
      </c>
      <c r="I2888" s="1">
        <v>0</v>
      </c>
      <c r="J2888" s="1" t="str">
        <v>Bhuvneshwar</v>
      </c>
      <c r="K2888" s="1">
        <v>0</v>
      </c>
      <c r="L2888" s="1"/>
      <c r="M2888" s="1">
        <f t="shared" si="141"/>
        <v>154968</v>
      </c>
      <c r="N2888" s="1">
        <f t="shared" si="142"/>
        <v>154968</v>
      </c>
      <c r="O2888" s="1">
        <f t="shared" si="143"/>
        <v>0</v>
      </c>
    </row>
    <row r="2889" spans="1:15" x14ac:dyDescent="0.25">
      <c r="A2889" s="1" t="str">
        <v>Dharmacon</v>
      </c>
      <c r="B2889" s="1">
        <v>29458</v>
      </c>
      <c r="C2889" s="1" t="str">
        <v>O091725IN3313548G</v>
      </c>
      <c r="D2889" s="2">
        <v>45923</v>
      </c>
      <c r="E2889" s="2">
        <v>45924</v>
      </c>
      <c r="F2889" s="1" t="str">
        <v>VSGH12000</v>
      </c>
      <c r="G2889" s="1">
        <v>1</v>
      </c>
      <c r="H2889" s="1">
        <v>1</v>
      </c>
      <c r="I2889" s="1">
        <v>0</v>
      </c>
      <c r="J2889" s="1" t="str">
        <v>Bhuvneshwar</v>
      </c>
      <c r="K2889" s="1">
        <v>0</v>
      </c>
      <c r="L2889" s="1"/>
      <c r="M2889" s="1">
        <f t="shared" si="141"/>
        <v>29458</v>
      </c>
      <c r="N2889" s="1">
        <f t="shared" si="142"/>
        <v>29458</v>
      </c>
      <c r="O2889" s="1">
        <f t="shared" si="143"/>
        <v>0</v>
      </c>
    </row>
    <row r="2890" spans="1:15" x14ac:dyDescent="0.25">
      <c r="A2890" s="1" t="str">
        <v>Dharmacon</v>
      </c>
      <c r="B2890" s="1">
        <v>141328</v>
      </c>
      <c r="C2890" s="1" t="str">
        <v>O091725IN3313548G</v>
      </c>
      <c r="D2890" s="2">
        <v>45923</v>
      </c>
      <c r="E2890" s="2">
        <v>45924</v>
      </c>
      <c r="F2890" s="1" t="str">
        <v>VSGH12682- 16EG10482</v>
      </c>
      <c r="G2890" s="1">
        <v>1</v>
      </c>
      <c r="H2890" s="1">
        <v>1</v>
      </c>
      <c r="I2890" s="1">
        <v>0</v>
      </c>
      <c r="J2890" s="1" t="str">
        <v>Bhuvneshwar</v>
      </c>
      <c r="K2890" s="1">
        <v>0</v>
      </c>
      <c r="L2890" s="1"/>
      <c r="M2890" s="1">
        <f t="shared" si="141"/>
        <v>141328</v>
      </c>
      <c r="N2890" s="1">
        <f t="shared" si="142"/>
        <v>141328</v>
      </c>
      <c r="O2890" s="1">
        <f t="shared" si="143"/>
        <v>0</v>
      </c>
    </row>
    <row r="2891" spans="1:15" x14ac:dyDescent="0.25">
      <c r="A2891" s="1" t="str">
        <v>Dharmacon</v>
      </c>
      <c r="B2891" s="1">
        <v>154968</v>
      </c>
      <c r="C2891" s="1" t="str">
        <v>O091725IN3313548G</v>
      </c>
      <c r="D2891" s="2">
        <v>45923</v>
      </c>
      <c r="E2891" s="2">
        <v>45924</v>
      </c>
      <c r="F2891" s="1" t="str">
        <v>VSGH12684-16EG7431</v>
      </c>
      <c r="G2891" s="1">
        <v>1</v>
      </c>
      <c r="H2891" s="1">
        <v>1</v>
      </c>
      <c r="I2891" s="1">
        <v>0</v>
      </c>
      <c r="J2891" s="1" t="str">
        <v>Bhuvneshwar</v>
      </c>
      <c r="K2891" s="1">
        <v>0</v>
      </c>
      <c r="L2891" s="1"/>
      <c r="M2891" s="1">
        <f t="shared" si="141"/>
        <v>154968</v>
      </c>
      <c r="N2891" s="1">
        <f t="shared" si="142"/>
        <v>154968</v>
      </c>
      <c r="O2891" s="1">
        <f t="shared" si="143"/>
        <v>0</v>
      </c>
    </row>
    <row r="2892" spans="1:15" x14ac:dyDescent="0.25">
      <c r="A2892" s="1" t="str">
        <v>Dharmacon</v>
      </c>
      <c r="B2892" s="1">
        <v>4840</v>
      </c>
      <c r="C2892" s="1" t="str">
        <v>O091725IN3313548G</v>
      </c>
      <c r="D2892" s="2">
        <v>45923</v>
      </c>
      <c r="E2892" s="2">
        <v>45924</v>
      </c>
      <c r="F2892" s="1" t="str">
        <v>YSC6273-201920573</v>
      </c>
      <c r="G2892" s="1">
        <v>1</v>
      </c>
      <c r="H2892" s="1">
        <v>1</v>
      </c>
      <c r="I2892" s="1">
        <v>0</v>
      </c>
      <c r="J2892" s="1" t="str">
        <v>Hyderabad</v>
      </c>
      <c r="K2892" s="1">
        <v>0</v>
      </c>
      <c r="L2892" s="1"/>
      <c r="M2892" s="1">
        <f t="shared" si="141"/>
        <v>4840</v>
      </c>
      <c r="N2892" s="1">
        <f t="shared" si="142"/>
        <v>4840</v>
      </c>
      <c r="O2892" s="1">
        <f t="shared" si="143"/>
        <v>0</v>
      </c>
    </row>
    <row r="2893" spans="1:15" x14ac:dyDescent="0.25">
      <c r="A2893" s="1" t="str">
        <v>Dharmacon</v>
      </c>
      <c r="B2893" s="1">
        <v>4840</v>
      </c>
      <c r="C2893" s="1" t="str">
        <v>O091725IN3313548G</v>
      </c>
      <c r="D2893" s="2">
        <v>45923</v>
      </c>
      <c r="E2893" s="2">
        <v>45924</v>
      </c>
      <c r="F2893" s="1" t="str">
        <v>YSC6273-201929890</v>
      </c>
      <c r="G2893" s="1">
        <v>1</v>
      </c>
      <c r="H2893" s="1">
        <v>1</v>
      </c>
      <c r="I2893" s="1">
        <v>0</v>
      </c>
      <c r="J2893" s="1" t="str">
        <v>Hyderabad</v>
      </c>
      <c r="K2893" s="1">
        <v>0</v>
      </c>
      <c r="L2893" s="1"/>
      <c r="M2893" s="1">
        <f t="shared" si="141"/>
        <v>4840</v>
      </c>
      <c r="N2893" s="1">
        <f t="shared" si="142"/>
        <v>4840</v>
      </c>
      <c r="O2893" s="1">
        <f t="shared" si="143"/>
        <v>0</v>
      </c>
    </row>
    <row r="2894" spans="1:15" x14ac:dyDescent="0.25">
      <c r="A2894" s="1" t="str">
        <v>Dharmacon</v>
      </c>
      <c r="B2894" s="1">
        <v>20856</v>
      </c>
      <c r="C2894" s="1" t="str">
        <v>O091725IN3313548G</v>
      </c>
      <c r="D2894" s="2">
        <v>45923</v>
      </c>
      <c r="E2894" s="2">
        <v>45924</v>
      </c>
      <c r="F2894" s="1" t="str">
        <v>T-2001-02</v>
      </c>
      <c r="G2894" s="1">
        <v>1</v>
      </c>
      <c r="H2894" s="1">
        <v>1</v>
      </c>
      <c r="I2894" s="1">
        <v>0</v>
      </c>
      <c r="J2894" s="1" t="str">
        <v>Delhi</v>
      </c>
      <c r="K2894" s="1">
        <v>0</v>
      </c>
      <c r="L2894" s="1"/>
      <c r="M2894" s="1">
        <f t="shared" si="141"/>
        <v>20856</v>
      </c>
      <c r="N2894" s="1">
        <f t="shared" si="142"/>
        <v>20856</v>
      </c>
      <c r="O2894" s="1">
        <f t="shared" si="143"/>
        <v>0</v>
      </c>
    </row>
    <row r="2895" spans="1:15" x14ac:dyDescent="0.25">
      <c r="A2895" s="1" t="str">
        <v>Dharmacon</v>
      </c>
      <c r="B2895" s="1">
        <v>20856</v>
      </c>
      <c r="C2895" s="1" t="str">
        <v>O091725IN3313548G</v>
      </c>
      <c r="D2895" s="2">
        <v>45923</v>
      </c>
      <c r="E2895" s="2">
        <v>45924</v>
      </c>
      <c r="F2895" s="1" t="str">
        <v>T-2004-02</v>
      </c>
      <c r="G2895" s="1">
        <v>1</v>
      </c>
      <c r="H2895" s="1">
        <v>1</v>
      </c>
      <c r="I2895" s="1">
        <v>0</v>
      </c>
      <c r="J2895" s="1" t="str">
        <v>Delhi</v>
      </c>
      <c r="K2895" s="1">
        <v>0</v>
      </c>
      <c r="L2895" s="1"/>
      <c r="M2895" s="1">
        <f t="shared" si="141"/>
        <v>20856</v>
      </c>
      <c r="N2895" s="1">
        <f t="shared" si="142"/>
        <v>20856</v>
      </c>
      <c r="O2895" s="1">
        <f t="shared" si="143"/>
        <v>0</v>
      </c>
    </row>
    <row r="2896" spans="1:15" x14ac:dyDescent="0.25">
      <c r="A2896" s="1" t="str">
        <v>MP Bio</v>
      </c>
      <c r="B2896" s="1">
        <v>16000</v>
      </c>
      <c r="C2896" s="1" t="str">
        <v>MP/LS/25-26/1297</v>
      </c>
      <c r="D2896" s="2">
        <v>45917</v>
      </c>
      <c r="E2896" s="2">
        <v>45924</v>
      </c>
      <c r="F2896" s="1" t="str">
        <v>092913726</v>
      </c>
      <c r="G2896" s="1">
        <v>3</v>
      </c>
      <c r="H2896" s="1">
        <v>0</v>
      </c>
      <c r="I2896" s="1">
        <v>3</v>
      </c>
      <c r="J2896" s="1" t="str">
        <v>STOCK</v>
      </c>
      <c r="K2896" s="1" t="str">
        <v>Stock</v>
      </c>
      <c r="L2896" s="1"/>
      <c r="M2896" s="1">
        <f t="shared" si="141"/>
        <v>48000</v>
      </c>
      <c r="N2896" s="1">
        <f t="shared" si="142"/>
        <v>0</v>
      </c>
      <c r="O2896" s="1">
        <f t="shared" si="143"/>
        <v>48000</v>
      </c>
    </row>
    <row r="2897" spans="1:15" x14ac:dyDescent="0.25">
      <c r="A2897" s="1" t="str">
        <v>MP Bio</v>
      </c>
      <c r="B2897" s="1">
        <v>16000</v>
      </c>
      <c r="C2897" s="1" t="str">
        <v>MP/LS/25-26/1297</v>
      </c>
      <c r="D2897" s="2">
        <v>45917</v>
      </c>
      <c r="E2897" s="2">
        <v>45924</v>
      </c>
      <c r="F2897" s="1" t="str">
        <v>092913726</v>
      </c>
      <c r="G2897" s="1">
        <v>4</v>
      </c>
      <c r="H2897" s="1">
        <v>4</v>
      </c>
      <c r="I2897" s="1">
        <v>0</v>
      </c>
      <c r="J2897" s="1" t="str">
        <v>DELHI</v>
      </c>
      <c r="K2897" s="1">
        <v>0</v>
      </c>
      <c r="L2897" s="1"/>
      <c r="M2897" s="1">
        <f t="shared" si="141"/>
        <v>64000</v>
      </c>
      <c r="N2897" s="1">
        <f t="shared" si="142"/>
        <v>64000</v>
      </c>
      <c r="O2897" s="1">
        <f t="shared" si="143"/>
        <v>0</v>
      </c>
    </row>
    <row r="2898" spans="1:15" x14ac:dyDescent="0.25">
      <c r="A2898" s="1" t="str">
        <v>MP BIO</v>
      </c>
      <c r="B2898" s="1">
        <v>4788.415</v>
      </c>
      <c r="C2898" s="1" t="str">
        <v>MP/LS/25-26/1351</v>
      </c>
      <c r="D2898" s="2">
        <v>45920</v>
      </c>
      <c r="E2898" s="2">
        <v>45924</v>
      </c>
      <c r="F2898" s="1">
        <v>805615</v>
      </c>
      <c r="G2898" s="1">
        <v>2</v>
      </c>
      <c r="H2898" s="1">
        <v>0</v>
      </c>
      <c r="I2898" s="1">
        <v>2</v>
      </c>
      <c r="J2898" s="1" t="str">
        <v>STOCK</v>
      </c>
      <c r="K2898" s="1" t="str">
        <v>Stock</v>
      </c>
      <c r="L2898" s="1"/>
      <c r="M2898" s="1">
        <f t="shared" si="141"/>
        <v>9576.83</v>
      </c>
      <c r="N2898" s="1">
        <f t="shared" si="142"/>
        <v>0</v>
      </c>
      <c r="O2898" s="1">
        <f t="shared" si="143"/>
        <v>9576.83</v>
      </c>
    </row>
    <row r="2899" spans="1:15" x14ac:dyDescent="0.25">
      <c r="A2899" s="1" t="str">
        <v>MP BIO</v>
      </c>
      <c r="B2899" s="1">
        <v>3033.75</v>
      </c>
      <c r="C2899" s="1" t="str">
        <v>MP/LS/25-26/1351</v>
      </c>
      <c r="D2899" s="2">
        <v>45920</v>
      </c>
      <c r="E2899" s="2">
        <v>45924</v>
      </c>
      <c r="F2899" s="1">
        <v>4064112</v>
      </c>
      <c r="G2899" s="1">
        <v>4</v>
      </c>
      <c r="H2899" s="1">
        <v>0</v>
      </c>
      <c r="I2899" s="1">
        <v>4</v>
      </c>
      <c r="J2899" s="1" t="str">
        <v>STOCK</v>
      </c>
      <c r="K2899" s="1" t="str">
        <v>Stock</v>
      </c>
      <c r="L2899" s="1"/>
      <c r="M2899" s="1">
        <f t="shared" si="141"/>
        <v>12135</v>
      </c>
      <c r="N2899" s="1">
        <f t="shared" si="142"/>
        <v>0</v>
      </c>
      <c r="O2899" s="1">
        <f t="shared" si="143"/>
        <v>12135</v>
      </c>
    </row>
    <row r="2900" spans="1:15" x14ac:dyDescent="0.25">
      <c r="A2900" s="1" t="str">
        <v>MP BIO</v>
      </c>
      <c r="B2900" s="1">
        <v>6840</v>
      </c>
      <c r="C2900" s="1" t="str">
        <v>MP/LS/25-26/1351</v>
      </c>
      <c r="D2900" s="2">
        <v>45920</v>
      </c>
      <c r="E2900" s="2">
        <v>45924</v>
      </c>
      <c r="F2900" s="1" t="str">
        <v>11TRIMPR01</v>
      </c>
      <c r="G2900" s="1">
        <v>3</v>
      </c>
      <c r="H2900" s="1">
        <v>0</v>
      </c>
      <c r="I2900" s="1">
        <v>3</v>
      </c>
      <c r="J2900" s="1" t="str">
        <v>STOCK</v>
      </c>
      <c r="K2900" s="1" t="str">
        <v>Stock</v>
      </c>
      <c r="L2900" s="1"/>
      <c r="M2900" s="1">
        <f t="shared" si="141"/>
        <v>20520</v>
      </c>
      <c r="N2900" s="1">
        <f t="shared" si="142"/>
        <v>0</v>
      </c>
      <c r="O2900" s="1">
        <f t="shared" si="143"/>
        <v>20520</v>
      </c>
    </row>
    <row r="2901" spans="1:15" x14ac:dyDescent="0.25">
      <c r="A2901" s="1" t="str">
        <v>MP BIO</v>
      </c>
      <c r="B2901" s="1">
        <v>6840</v>
      </c>
      <c r="C2901" s="1" t="str">
        <v>MP/LS/25-26/1351</v>
      </c>
      <c r="D2901" s="2">
        <v>45920</v>
      </c>
      <c r="E2901" s="2">
        <v>45924</v>
      </c>
      <c r="F2901" s="1" t="str">
        <v>11TRIMPR01</v>
      </c>
      <c r="G2901" s="1">
        <v>1</v>
      </c>
      <c r="H2901" s="1">
        <v>1</v>
      </c>
      <c r="I2901" s="1">
        <v>0</v>
      </c>
      <c r="J2901" s="1" t="str">
        <v>Delhi</v>
      </c>
      <c r="K2901" s="1">
        <v>0</v>
      </c>
      <c r="L2901" s="1"/>
      <c r="M2901" s="1">
        <f t="shared" si="141"/>
        <v>6840</v>
      </c>
      <c r="N2901" s="1">
        <f t="shared" si="142"/>
        <v>6840</v>
      </c>
      <c r="O2901" s="1">
        <f t="shared" si="143"/>
        <v>0</v>
      </c>
    </row>
    <row r="2902" spans="1:15" x14ac:dyDescent="0.25">
      <c r="A2902" s="1" t="str">
        <v>MP BIO</v>
      </c>
      <c r="B2902" s="1">
        <v>6516</v>
      </c>
      <c r="C2902" s="1" t="str">
        <v>MP/LS/25-26/1352</v>
      </c>
      <c r="D2902" s="2">
        <v>45920</v>
      </c>
      <c r="E2902" s="2">
        <v>45924</v>
      </c>
      <c r="F2902" s="1">
        <v>16006925</v>
      </c>
      <c r="G2902" s="1">
        <v>4</v>
      </c>
      <c r="H2902" s="1">
        <v>0</v>
      </c>
      <c r="I2902" s="1">
        <v>4</v>
      </c>
      <c r="J2902" s="1" t="str">
        <v>STOCK</v>
      </c>
      <c r="K2902" s="1" t="str">
        <v>Stock</v>
      </c>
      <c r="L2902" s="1"/>
      <c r="M2902" s="1">
        <f t="shared" si="141"/>
        <v>26064</v>
      </c>
      <c r="N2902" s="1">
        <f t="shared" si="142"/>
        <v>0</v>
      </c>
      <c r="O2902" s="1">
        <f t="shared" si="143"/>
        <v>26064</v>
      </c>
    </row>
    <row r="2903" spans="1:15" x14ac:dyDescent="0.25">
      <c r="A2903" s="1" t="str">
        <v>MYBIOSOURCE</v>
      </c>
      <c r="B2903" s="1">
        <v>40766</v>
      </c>
      <c r="C2903" s="1">
        <v>921769</v>
      </c>
      <c r="D2903" s="2">
        <v>45919</v>
      </c>
      <c r="E2903" s="2">
        <v>45925</v>
      </c>
      <c r="F2903" s="1" t="str">
        <v>MBS2515061</v>
      </c>
      <c r="G2903" s="1">
        <v>1</v>
      </c>
      <c r="H2903" s="1">
        <v>1</v>
      </c>
      <c r="I2903" s="1">
        <v>0</v>
      </c>
      <c r="J2903" s="1" t="str">
        <v>JAIPUR</v>
      </c>
      <c r="K2903" s="1">
        <v>0</v>
      </c>
      <c r="L2903" s="1"/>
      <c r="M2903" s="1">
        <f t="shared" si="141"/>
        <v>40766</v>
      </c>
      <c r="N2903" s="1">
        <f t="shared" si="142"/>
        <v>40766</v>
      </c>
      <c r="O2903" s="1">
        <f t="shared" si="143"/>
        <v>0</v>
      </c>
    </row>
    <row r="2904" spans="1:15" x14ac:dyDescent="0.25">
      <c r="A2904" s="1" t="str">
        <v>TOPCLASS ENTERPRISES</v>
      </c>
      <c r="B2904" s="1">
        <v>15540</v>
      </c>
      <c r="C2904" s="1" t="str">
        <v>TPC/25-26/00483</v>
      </c>
      <c r="D2904" s="2">
        <v>45923</v>
      </c>
      <c r="E2904" s="2">
        <v>45925</v>
      </c>
      <c r="F2904" s="1" t="str">
        <v>S1714</v>
      </c>
      <c r="G2904" s="1">
        <v>2</v>
      </c>
      <c r="H2904" s="1">
        <v>2</v>
      </c>
      <c r="I2904" s="1">
        <v>0</v>
      </c>
      <c r="J2904" s="1" t="str">
        <v>Banglore</v>
      </c>
      <c r="K2904" s="1">
        <v>0</v>
      </c>
      <c r="L2904" s="1"/>
      <c r="M2904" s="1">
        <f t="shared" si="141"/>
        <v>31080</v>
      </c>
      <c r="N2904" s="1">
        <f t="shared" si="142"/>
        <v>31080</v>
      </c>
      <c r="O2904" s="1">
        <f t="shared" si="143"/>
        <v>0</v>
      </c>
    </row>
    <row r="2905" spans="1:15" x14ac:dyDescent="0.25">
      <c r="A2905" s="1" t="str">
        <v>BioLegend</v>
      </c>
      <c r="B2905" s="1">
        <v>6468</v>
      </c>
      <c r="C2905" s="1" t="str">
        <v>EED119246</v>
      </c>
      <c r="D2905" s="2">
        <v>45919</v>
      </c>
      <c r="E2905" s="2">
        <v>45926</v>
      </c>
      <c r="F2905" s="1">
        <v>100219</v>
      </c>
      <c r="G2905" s="1">
        <v>1</v>
      </c>
      <c r="H2905" s="1">
        <v>1</v>
      </c>
      <c r="I2905" s="1">
        <v>0</v>
      </c>
      <c r="J2905" s="1" t="str">
        <v>Lucknow</v>
      </c>
      <c r="K2905" s="1">
        <v>0</v>
      </c>
      <c r="L2905" s="1"/>
      <c r="M2905" s="1">
        <f t="shared" si="141"/>
        <v>6468</v>
      </c>
      <c r="N2905" s="1">
        <f t="shared" si="142"/>
        <v>6468</v>
      </c>
      <c r="O2905" s="1">
        <f t="shared" si="143"/>
        <v>0</v>
      </c>
    </row>
    <row r="2906" spans="1:15" x14ac:dyDescent="0.25">
      <c r="A2906" s="1" t="str">
        <v>BioLegend</v>
      </c>
      <c r="B2906" s="1">
        <v>13244</v>
      </c>
      <c r="C2906" s="1" t="str">
        <v>EED119246</v>
      </c>
      <c r="D2906" s="2">
        <v>45919</v>
      </c>
      <c r="E2906" s="2">
        <v>45926</v>
      </c>
      <c r="F2906" s="1">
        <v>100536</v>
      </c>
      <c r="G2906" s="1">
        <v>1</v>
      </c>
      <c r="H2906" s="1">
        <v>1</v>
      </c>
      <c r="I2906" s="1">
        <v>0</v>
      </c>
      <c r="J2906" s="1" t="str">
        <v>Kerala</v>
      </c>
      <c r="K2906" s="1">
        <v>0</v>
      </c>
      <c r="L2906" s="1"/>
      <c r="M2906" s="1">
        <f t="shared" si="141"/>
        <v>13244</v>
      </c>
      <c r="N2906" s="1">
        <f t="shared" si="142"/>
        <v>13244</v>
      </c>
      <c r="O2906" s="1">
        <f t="shared" si="143"/>
        <v>0</v>
      </c>
    </row>
    <row r="2907" spans="1:15" x14ac:dyDescent="0.25">
      <c r="A2907" s="1" t="str">
        <v>BioLegend</v>
      </c>
      <c r="B2907" s="1">
        <v>12196.8</v>
      </c>
      <c r="C2907" s="1" t="str">
        <v>EED119246</v>
      </c>
      <c r="D2907" s="2">
        <v>45919</v>
      </c>
      <c r="E2907" s="2">
        <v>45926</v>
      </c>
      <c r="F2907" s="1">
        <v>100722</v>
      </c>
      <c r="G2907" s="1">
        <v>2</v>
      </c>
      <c r="H2907" s="1">
        <v>2</v>
      </c>
      <c r="I2907" s="1">
        <v>0</v>
      </c>
      <c r="J2907" s="1" t="str">
        <v>Hyderabad</v>
      </c>
      <c r="K2907" s="1">
        <v>0</v>
      </c>
      <c r="L2907" s="1"/>
      <c r="M2907" s="1">
        <f t="shared" si="141"/>
        <v>24393.599999999999</v>
      </c>
      <c r="N2907" s="1">
        <f t="shared" si="142"/>
        <v>24393.599999999999</v>
      </c>
      <c r="O2907" s="1">
        <f t="shared" si="143"/>
        <v>0</v>
      </c>
    </row>
    <row r="2908" spans="1:15" x14ac:dyDescent="0.25">
      <c r="A2908" s="1" t="str">
        <v>BioLegend</v>
      </c>
      <c r="B2908" s="1">
        <v>2032.8000000000002</v>
      </c>
      <c r="C2908" s="1" t="str">
        <v>EED119246</v>
      </c>
      <c r="D2908" s="2">
        <v>45919</v>
      </c>
      <c r="E2908" s="2">
        <v>45926</v>
      </c>
      <c r="F2908" s="1">
        <v>103011</v>
      </c>
      <c r="G2908" s="1">
        <v>1</v>
      </c>
      <c r="H2908" s="1">
        <v>1</v>
      </c>
      <c r="I2908" s="1">
        <v>0</v>
      </c>
      <c r="J2908" s="1" t="str">
        <v>Kolkata</v>
      </c>
      <c r="K2908" s="1">
        <v>0</v>
      </c>
      <c r="L2908" s="1"/>
      <c r="M2908" s="1">
        <f t="shared" si="141"/>
        <v>2032.8000000000002</v>
      </c>
      <c r="N2908" s="1">
        <f t="shared" si="142"/>
        <v>2032.8000000000002</v>
      </c>
      <c r="O2908" s="1">
        <f t="shared" si="143"/>
        <v>0</v>
      </c>
    </row>
    <row r="2909" spans="1:15" x14ac:dyDescent="0.25">
      <c r="A2909" s="1" t="str">
        <v>BioLegend</v>
      </c>
      <c r="B2909" s="1">
        <v>2648.8</v>
      </c>
      <c r="C2909" s="1" t="str">
        <v>EED119246</v>
      </c>
      <c r="D2909" s="2">
        <v>45919</v>
      </c>
      <c r="E2909" s="2">
        <v>45926</v>
      </c>
      <c r="F2909" s="1">
        <v>123109</v>
      </c>
      <c r="G2909" s="1">
        <v>1</v>
      </c>
      <c r="H2909" s="1">
        <v>1</v>
      </c>
      <c r="I2909" s="1">
        <v>0</v>
      </c>
      <c r="J2909" s="1" t="str">
        <v>Hyderabad</v>
      </c>
      <c r="K2909" s="1">
        <v>0</v>
      </c>
      <c r="L2909" s="1"/>
      <c r="M2909" s="1">
        <f t="shared" si="141"/>
        <v>2648.8</v>
      </c>
      <c r="N2909" s="1">
        <f t="shared" si="142"/>
        <v>2648.8</v>
      </c>
      <c r="O2909" s="1">
        <f t="shared" si="143"/>
        <v>0</v>
      </c>
    </row>
    <row r="2910" spans="1:15" x14ac:dyDescent="0.25">
      <c r="A2910" s="1" t="str">
        <v>BioLegend</v>
      </c>
      <c r="B2910" s="1">
        <v>18018</v>
      </c>
      <c r="C2910" s="1" t="str">
        <v>EED119246</v>
      </c>
      <c r="D2910" s="2">
        <v>45919</v>
      </c>
      <c r="E2910" s="2">
        <v>45926</v>
      </c>
      <c r="F2910" s="1">
        <v>138419</v>
      </c>
      <c r="G2910" s="1">
        <v>1</v>
      </c>
      <c r="H2910" s="1">
        <v>1</v>
      </c>
      <c r="I2910" s="1">
        <v>0</v>
      </c>
      <c r="J2910" s="1" t="str">
        <v>Karnataka</v>
      </c>
      <c r="K2910" s="1">
        <v>0</v>
      </c>
      <c r="L2910" s="1"/>
      <c r="M2910" s="1">
        <f t="shared" si="141"/>
        <v>18018</v>
      </c>
      <c r="N2910" s="1">
        <f t="shared" si="142"/>
        <v>18018</v>
      </c>
      <c r="O2910" s="1">
        <f t="shared" si="143"/>
        <v>0</v>
      </c>
    </row>
    <row r="2911" spans="1:15" x14ac:dyDescent="0.25">
      <c r="A2911" s="1" t="str">
        <v>BioLegend</v>
      </c>
      <c r="B2911" s="1">
        <v>10841.6</v>
      </c>
      <c r="C2911" s="1" t="str">
        <v>EED119246</v>
      </c>
      <c r="D2911" s="2">
        <v>45919</v>
      </c>
      <c r="E2911" s="2">
        <v>45926</v>
      </c>
      <c r="F2911" s="1">
        <v>144215</v>
      </c>
      <c r="G2911" s="1">
        <v>1</v>
      </c>
      <c r="H2911" s="1">
        <v>1</v>
      </c>
      <c r="I2911" s="1">
        <v>0</v>
      </c>
      <c r="J2911" s="1" t="str">
        <v>Lucknow</v>
      </c>
      <c r="K2911" s="1">
        <v>0</v>
      </c>
      <c r="L2911" s="1"/>
      <c r="M2911" s="1">
        <f t="shared" si="141"/>
        <v>10841.6</v>
      </c>
      <c r="N2911" s="1">
        <f t="shared" si="142"/>
        <v>10841.6</v>
      </c>
      <c r="O2911" s="1">
        <f t="shared" si="143"/>
        <v>0</v>
      </c>
    </row>
    <row r="2912" spans="1:15" x14ac:dyDescent="0.25">
      <c r="A2912" s="1" t="str">
        <v>BioLegend</v>
      </c>
      <c r="B2912" s="1">
        <v>6221.6</v>
      </c>
      <c r="C2912" s="1" t="str">
        <v>EED119246</v>
      </c>
      <c r="D2912" s="2">
        <v>45919</v>
      </c>
      <c r="E2912" s="2">
        <v>45926</v>
      </c>
      <c r="F2912" s="1">
        <v>157617</v>
      </c>
      <c r="G2912" s="1">
        <v>1</v>
      </c>
      <c r="H2912" s="1">
        <v>1</v>
      </c>
      <c r="I2912" s="1">
        <v>0</v>
      </c>
      <c r="J2912" s="1" t="str">
        <v>Lucknow</v>
      </c>
      <c r="K2912" s="1">
        <v>0</v>
      </c>
      <c r="L2912" s="1"/>
      <c r="M2912" s="1">
        <f t="shared" si="141"/>
        <v>6221.6</v>
      </c>
      <c r="N2912" s="1">
        <f t="shared" si="142"/>
        <v>6221.6</v>
      </c>
      <c r="O2912" s="1">
        <f t="shared" si="143"/>
        <v>0</v>
      </c>
    </row>
    <row r="2913" spans="1:15" x14ac:dyDescent="0.25">
      <c r="A2913" s="1" t="str">
        <v>BioLegend</v>
      </c>
      <c r="B2913" s="1">
        <v>2710.4</v>
      </c>
      <c r="C2913" s="1" t="str">
        <v>EED119246</v>
      </c>
      <c r="D2913" s="2">
        <v>45919</v>
      </c>
      <c r="E2913" s="2">
        <v>45926</v>
      </c>
      <c r="F2913" s="1">
        <v>300402</v>
      </c>
      <c r="G2913" s="1">
        <v>1</v>
      </c>
      <c r="H2913" s="1">
        <v>1</v>
      </c>
      <c r="I2913" s="1">
        <v>0</v>
      </c>
      <c r="J2913" s="1" t="str">
        <v>Delhi</v>
      </c>
      <c r="K2913" s="1">
        <v>0</v>
      </c>
      <c r="L2913" s="1"/>
      <c r="M2913" s="1">
        <f t="shared" si="141"/>
        <v>2710.4</v>
      </c>
      <c r="N2913" s="1">
        <f t="shared" si="142"/>
        <v>2710.4</v>
      </c>
      <c r="O2913" s="1">
        <f t="shared" si="143"/>
        <v>0</v>
      </c>
    </row>
    <row r="2914" spans="1:15" x14ac:dyDescent="0.25">
      <c r="A2914" s="1" t="str">
        <v>BioLegend</v>
      </c>
      <c r="B2914" s="1">
        <v>25146</v>
      </c>
      <c r="C2914" s="1" t="str">
        <v>EED119246</v>
      </c>
      <c r="D2914" s="2">
        <v>45919</v>
      </c>
      <c r="E2914" s="2">
        <v>45926</v>
      </c>
      <c r="F2914" s="1">
        <v>300434</v>
      </c>
      <c r="G2914" s="1">
        <v>1</v>
      </c>
      <c r="H2914" s="1">
        <v>1</v>
      </c>
      <c r="I2914" s="1">
        <v>0</v>
      </c>
      <c r="J2914" s="1" t="str">
        <v>Chandigarh</v>
      </c>
      <c r="K2914" s="1">
        <v>0</v>
      </c>
      <c r="L2914" s="1"/>
      <c r="M2914" s="1">
        <f t="shared" si="141"/>
        <v>25146</v>
      </c>
      <c r="N2914" s="1">
        <f t="shared" si="142"/>
        <v>25146</v>
      </c>
      <c r="O2914" s="1">
        <f t="shared" si="143"/>
        <v>0</v>
      </c>
    </row>
    <row r="2915" spans="1:15" x14ac:dyDescent="0.25">
      <c r="A2915" s="1" t="str">
        <v>BioLegend</v>
      </c>
      <c r="B2915" s="1">
        <v>26136</v>
      </c>
      <c r="C2915" s="1" t="str">
        <v>EED119246</v>
      </c>
      <c r="D2915" s="2">
        <v>45919</v>
      </c>
      <c r="E2915" s="2">
        <v>45926</v>
      </c>
      <c r="F2915" s="1">
        <v>300468</v>
      </c>
      <c r="G2915" s="1">
        <v>1</v>
      </c>
      <c r="H2915" s="1">
        <v>1</v>
      </c>
      <c r="I2915" s="1">
        <v>0</v>
      </c>
      <c r="J2915" s="1" t="str">
        <v>Mumbai</v>
      </c>
      <c r="K2915" s="1">
        <v>0</v>
      </c>
      <c r="L2915" s="1"/>
      <c r="M2915" s="1">
        <f t="shared" si="141"/>
        <v>26136</v>
      </c>
      <c r="N2915" s="1">
        <f t="shared" si="142"/>
        <v>26136</v>
      </c>
      <c r="O2915" s="1">
        <f t="shared" si="143"/>
        <v>0</v>
      </c>
    </row>
    <row r="2916" spans="1:15" x14ac:dyDescent="0.25">
      <c r="A2916" s="1" t="str">
        <v>BioLegend</v>
      </c>
      <c r="B2916" s="1">
        <v>4065.6000000000004</v>
      </c>
      <c r="C2916" s="1" t="str">
        <v>EED119246</v>
      </c>
      <c r="D2916" s="2">
        <v>45919</v>
      </c>
      <c r="E2916" s="2">
        <v>45926</v>
      </c>
      <c r="F2916" s="1">
        <v>300508</v>
      </c>
      <c r="G2916" s="1">
        <v>2</v>
      </c>
      <c r="H2916" s="1">
        <v>2</v>
      </c>
      <c r="I2916" s="1">
        <v>0</v>
      </c>
      <c r="J2916" s="1" t="str">
        <v>Chandigarh</v>
      </c>
      <c r="K2916" s="1">
        <v>0</v>
      </c>
      <c r="L2916" s="1"/>
      <c r="M2916" s="1">
        <f t="shared" si="141"/>
        <v>8131.2000000000007</v>
      </c>
      <c r="N2916" s="1">
        <f t="shared" si="142"/>
        <v>8131.2000000000007</v>
      </c>
      <c r="O2916" s="1">
        <f t="shared" si="143"/>
        <v>0</v>
      </c>
    </row>
    <row r="2917" spans="1:15" x14ac:dyDescent="0.25">
      <c r="A2917" s="1" t="str">
        <v>BioLegend</v>
      </c>
      <c r="B2917" s="1">
        <v>6468</v>
      </c>
      <c r="C2917" s="1" t="str">
        <v>EED119246</v>
      </c>
      <c r="D2917" s="2">
        <v>45919</v>
      </c>
      <c r="E2917" s="2">
        <v>45926</v>
      </c>
      <c r="F2917" s="1">
        <v>301330</v>
      </c>
      <c r="G2917" s="1">
        <v>1</v>
      </c>
      <c r="H2917" s="1">
        <v>1</v>
      </c>
      <c r="I2917" s="1">
        <v>0</v>
      </c>
      <c r="J2917" s="1" t="str">
        <v>Chandigarh</v>
      </c>
      <c r="K2917" s="1">
        <v>0</v>
      </c>
      <c r="L2917" s="1"/>
      <c r="M2917" s="1">
        <f t="shared" si="141"/>
        <v>6468</v>
      </c>
      <c r="N2917" s="1">
        <f t="shared" si="142"/>
        <v>6468</v>
      </c>
      <c r="O2917" s="1">
        <f t="shared" si="143"/>
        <v>0</v>
      </c>
    </row>
    <row r="2918" spans="1:15" x14ac:dyDescent="0.25">
      <c r="A2918" s="1" t="str">
        <v>BioLegend</v>
      </c>
      <c r="B2918" s="1">
        <v>4004</v>
      </c>
      <c r="C2918" s="1" t="str">
        <v>EED119246</v>
      </c>
      <c r="D2918" s="2">
        <v>45919</v>
      </c>
      <c r="E2918" s="2">
        <v>45926</v>
      </c>
      <c r="F2918" s="1">
        <v>301805</v>
      </c>
      <c r="G2918" s="1">
        <v>1</v>
      </c>
      <c r="H2918" s="1">
        <v>1</v>
      </c>
      <c r="I2918" s="1">
        <v>0</v>
      </c>
      <c r="J2918" s="1" t="str">
        <v>Delhi</v>
      </c>
      <c r="K2918" s="1">
        <v>0</v>
      </c>
      <c r="L2918" s="1"/>
      <c r="M2918" s="1">
        <f t="shared" si="141"/>
        <v>4004</v>
      </c>
      <c r="N2918" s="1">
        <f t="shared" si="142"/>
        <v>4004</v>
      </c>
      <c r="O2918" s="1">
        <f t="shared" si="143"/>
        <v>0</v>
      </c>
    </row>
    <row r="2919" spans="1:15" x14ac:dyDescent="0.25">
      <c r="A2919" s="1" t="str">
        <v>BioLegend</v>
      </c>
      <c r="B2919" s="1">
        <v>14907.2</v>
      </c>
      <c r="C2919" s="1" t="str">
        <v>EED119246</v>
      </c>
      <c r="D2919" s="2">
        <v>45919</v>
      </c>
      <c r="E2919" s="2">
        <v>45926</v>
      </c>
      <c r="F2919" s="1">
        <v>302008</v>
      </c>
      <c r="G2919" s="1">
        <v>1</v>
      </c>
      <c r="H2919" s="1">
        <v>1</v>
      </c>
      <c r="I2919" s="1">
        <v>0</v>
      </c>
      <c r="J2919" s="1" t="str">
        <v>Delhi</v>
      </c>
      <c r="K2919" s="1">
        <v>0</v>
      </c>
      <c r="L2919" s="1"/>
      <c r="M2919" s="1">
        <f t="shared" si="141"/>
        <v>14907.2</v>
      </c>
      <c r="N2919" s="1">
        <f t="shared" si="142"/>
        <v>14907.2</v>
      </c>
      <c r="O2919" s="1">
        <f t="shared" si="143"/>
        <v>0</v>
      </c>
    </row>
    <row r="2920" spans="1:15" x14ac:dyDescent="0.25">
      <c r="A2920" s="1" t="str">
        <v>BioLegend</v>
      </c>
      <c r="B2920" s="1">
        <v>12540</v>
      </c>
      <c r="C2920" s="1" t="str">
        <v>EED119246</v>
      </c>
      <c r="D2920" s="2">
        <v>45919</v>
      </c>
      <c r="E2920" s="2">
        <v>45926</v>
      </c>
      <c r="F2920" s="1">
        <v>302037</v>
      </c>
      <c r="G2920" s="1">
        <v>1</v>
      </c>
      <c r="H2920" s="1">
        <v>1</v>
      </c>
      <c r="I2920" s="1">
        <v>0</v>
      </c>
      <c r="J2920" s="1" t="str">
        <v>Kolkata</v>
      </c>
      <c r="K2920" s="1">
        <v>0</v>
      </c>
      <c r="L2920" s="1"/>
      <c r="M2920" s="1">
        <f t="shared" si="141"/>
        <v>12540</v>
      </c>
      <c r="N2920" s="1">
        <f t="shared" si="142"/>
        <v>12540</v>
      </c>
      <c r="O2920" s="1">
        <f t="shared" si="143"/>
        <v>0</v>
      </c>
    </row>
    <row r="2921" spans="1:15" x14ac:dyDescent="0.25">
      <c r="A2921" s="1" t="str">
        <v>BioLegend</v>
      </c>
      <c r="B2921" s="1">
        <v>22792</v>
      </c>
      <c r="C2921" s="1" t="str">
        <v>EED119246</v>
      </c>
      <c r="D2921" s="2">
        <v>45919</v>
      </c>
      <c r="E2921" s="2">
        <v>45926</v>
      </c>
      <c r="F2921" s="1">
        <v>302088</v>
      </c>
      <c r="G2921" s="1">
        <v>1</v>
      </c>
      <c r="H2921" s="1">
        <v>1</v>
      </c>
      <c r="I2921" s="1">
        <v>0</v>
      </c>
      <c r="J2921" s="1" t="str">
        <v>Mumbai</v>
      </c>
      <c r="K2921" s="1">
        <v>0</v>
      </c>
      <c r="L2921" s="1"/>
      <c r="M2921" s="1">
        <f t="shared" si="141"/>
        <v>22792</v>
      </c>
      <c r="N2921" s="1">
        <f t="shared" si="142"/>
        <v>22792</v>
      </c>
      <c r="O2921" s="1">
        <f t="shared" si="143"/>
        <v>0</v>
      </c>
    </row>
    <row r="2922" spans="1:15" x14ac:dyDescent="0.25">
      <c r="A2922" s="1" t="str">
        <v>BioLegend</v>
      </c>
      <c r="B2922" s="1">
        <v>4065.6000000000004</v>
      </c>
      <c r="C2922" s="1" t="str">
        <v>EED119246</v>
      </c>
      <c r="D2922" s="2">
        <v>45919</v>
      </c>
      <c r="E2922" s="2">
        <v>45926</v>
      </c>
      <c r="F2922" s="1">
        <v>302208</v>
      </c>
      <c r="G2922" s="1">
        <v>2</v>
      </c>
      <c r="H2922" s="1">
        <v>2</v>
      </c>
      <c r="I2922" s="1">
        <v>0</v>
      </c>
      <c r="J2922" s="1" t="str">
        <v>Chandigarh</v>
      </c>
      <c r="K2922" s="1">
        <v>0</v>
      </c>
      <c r="L2922" s="1"/>
      <c r="M2922" s="1">
        <f t="shared" si="141"/>
        <v>8131.2000000000007</v>
      </c>
      <c r="N2922" s="1">
        <f t="shared" si="142"/>
        <v>8131.2000000000007</v>
      </c>
      <c r="O2922" s="1">
        <f t="shared" si="143"/>
        <v>0</v>
      </c>
    </row>
    <row r="2923" spans="1:15" x14ac:dyDescent="0.25">
      <c r="A2923" s="1" t="str">
        <v>BioLegend</v>
      </c>
      <c r="B2923" s="1">
        <v>23531.199999999997</v>
      </c>
      <c r="C2923" s="1" t="str">
        <v>EED119246</v>
      </c>
      <c r="D2923" s="2">
        <v>45919</v>
      </c>
      <c r="E2923" s="2">
        <v>45926</v>
      </c>
      <c r="F2923" s="1">
        <v>302326</v>
      </c>
      <c r="G2923" s="1">
        <v>1</v>
      </c>
      <c r="H2923" s="1">
        <v>1</v>
      </c>
      <c r="I2923" s="1">
        <v>0</v>
      </c>
      <c r="J2923" s="1" t="str">
        <v>Lucknow</v>
      </c>
      <c r="K2923" s="1">
        <v>0</v>
      </c>
      <c r="L2923" s="1"/>
      <c r="M2923" s="1">
        <f t="shared" si="141"/>
        <v>23531.199999999997</v>
      </c>
      <c r="N2923" s="1">
        <f t="shared" si="142"/>
        <v>23531.199999999997</v>
      </c>
      <c r="O2923" s="1">
        <f t="shared" si="143"/>
        <v>0</v>
      </c>
    </row>
    <row r="2924" spans="1:15" x14ac:dyDescent="0.25">
      <c r="A2924" s="1" t="str">
        <v>BioLegend</v>
      </c>
      <c r="B2924" s="1">
        <v>17987.2</v>
      </c>
      <c r="C2924" s="1" t="str">
        <v>EED119246</v>
      </c>
      <c r="D2924" s="2">
        <v>45919</v>
      </c>
      <c r="E2924" s="2">
        <v>45926</v>
      </c>
      <c r="F2924" s="1">
        <v>302612</v>
      </c>
      <c r="G2924" s="1">
        <v>1</v>
      </c>
      <c r="H2924" s="1">
        <v>1</v>
      </c>
      <c r="I2924" s="1">
        <v>0</v>
      </c>
      <c r="J2924" s="1" t="str">
        <v>Karnataka</v>
      </c>
      <c r="K2924" s="1">
        <v>0</v>
      </c>
      <c r="L2924" s="1"/>
      <c r="M2924" s="1">
        <f t="shared" si="141"/>
        <v>17987.2</v>
      </c>
      <c r="N2924" s="1">
        <f t="shared" si="142"/>
        <v>17987.2</v>
      </c>
      <c r="O2924" s="1">
        <f t="shared" si="143"/>
        <v>0</v>
      </c>
    </row>
    <row r="2925" spans="1:15" x14ac:dyDescent="0.25">
      <c r="A2925" s="1" t="str">
        <v>BioLegend</v>
      </c>
      <c r="B2925" s="1">
        <v>6468</v>
      </c>
      <c r="C2925" s="1" t="str">
        <v>EED119246</v>
      </c>
      <c r="D2925" s="2">
        <v>45919</v>
      </c>
      <c r="E2925" s="2">
        <v>45926</v>
      </c>
      <c r="F2925" s="1">
        <v>302808</v>
      </c>
      <c r="G2925" s="1">
        <v>1</v>
      </c>
      <c r="H2925" s="1">
        <v>1</v>
      </c>
      <c r="I2925" s="1">
        <v>0</v>
      </c>
      <c r="J2925" s="1" t="str">
        <v>Chandigarh</v>
      </c>
      <c r="K2925" s="1">
        <v>0</v>
      </c>
      <c r="L2925" s="1"/>
      <c r="M2925" s="1">
        <f t="shared" si="141"/>
        <v>6468</v>
      </c>
      <c r="N2925" s="1">
        <f t="shared" si="142"/>
        <v>6468</v>
      </c>
      <c r="O2925" s="1">
        <f t="shared" si="143"/>
        <v>0</v>
      </c>
    </row>
    <row r="2926" spans="1:15" x14ac:dyDescent="0.25">
      <c r="A2926" s="1" t="str">
        <v>BioLegend</v>
      </c>
      <c r="B2926" s="1">
        <v>3080</v>
      </c>
      <c r="C2926" s="1" t="str">
        <v>EED119246</v>
      </c>
      <c r="D2926" s="2">
        <v>45919</v>
      </c>
      <c r="E2926" s="2">
        <v>45926</v>
      </c>
      <c r="F2926" s="1">
        <v>302902</v>
      </c>
      <c r="G2926" s="1">
        <v>1</v>
      </c>
      <c r="H2926" s="1">
        <v>1</v>
      </c>
      <c r="I2926" s="1">
        <v>0</v>
      </c>
      <c r="J2926" s="1" t="str">
        <v>Delhi</v>
      </c>
      <c r="K2926" s="1">
        <v>0</v>
      </c>
      <c r="L2926" s="1"/>
      <c r="M2926" s="1">
        <f t="shared" si="141"/>
        <v>3080</v>
      </c>
      <c r="N2926" s="1">
        <f t="shared" si="142"/>
        <v>3080</v>
      </c>
      <c r="O2926" s="1">
        <f t="shared" si="143"/>
        <v>0</v>
      </c>
    </row>
    <row r="2927" spans="1:15" x14ac:dyDescent="0.25">
      <c r="A2927" s="1" t="str">
        <v>BioLegend</v>
      </c>
      <c r="B2927" s="1">
        <v>18295.2</v>
      </c>
      <c r="C2927" s="1" t="str">
        <v>EED119246</v>
      </c>
      <c r="D2927" s="2">
        <v>45919</v>
      </c>
      <c r="E2927" s="2">
        <v>45926</v>
      </c>
      <c r="F2927" s="1">
        <v>302910</v>
      </c>
      <c r="G2927" s="1">
        <v>1</v>
      </c>
      <c r="H2927" s="1">
        <v>1</v>
      </c>
      <c r="I2927" s="1">
        <v>0</v>
      </c>
      <c r="J2927" s="1" t="str">
        <v>Chandigarh</v>
      </c>
      <c r="K2927" s="1">
        <v>0</v>
      </c>
      <c r="L2927" s="1"/>
      <c r="M2927" s="1">
        <f t="shared" si="141"/>
        <v>18295.2</v>
      </c>
      <c r="N2927" s="1">
        <f t="shared" si="142"/>
        <v>18295.2</v>
      </c>
      <c r="O2927" s="1">
        <f t="shared" si="143"/>
        <v>0</v>
      </c>
    </row>
    <row r="2928" spans="1:15" x14ac:dyDescent="0.25">
      <c r="A2928" s="1" t="str">
        <v>BioLegend</v>
      </c>
      <c r="B2928" s="1">
        <v>16324</v>
      </c>
      <c r="C2928" s="1" t="str">
        <v>EED119246</v>
      </c>
      <c r="D2928" s="2">
        <v>45919</v>
      </c>
      <c r="E2928" s="2">
        <v>45926</v>
      </c>
      <c r="F2928" s="1">
        <v>303110</v>
      </c>
      <c r="G2928" s="1">
        <v>1</v>
      </c>
      <c r="H2928" s="1">
        <v>1</v>
      </c>
      <c r="I2928" s="1">
        <v>0</v>
      </c>
      <c r="J2928" s="1" t="str">
        <v>DELHI</v>
      </c>
      <c r="K2928" s="1">
        <v>0</v>
      </c>
      <c r="L2928" s="1"/>
      <c r="M2928" s="1">
        <f t="shared" si="141"/>
        <v>16324</v>
      </c>
      <c r="N2928" s="1">
        <f t="shared" si="142"/>
        <v>16324</v>
      </c>
      <c r="O2928" s="1">
        <f t="shared" si="143"/>
        <v>0</v>
      </c>
    </row>
    <row r="2929" spans="1:15" x14ac:dyDescent="0.25">
      <c r="A2929" s="1" t="str">
        <v>BioLegend</v>
      </c>
      <c r="B2929" s="1">
        <v>25146</v>
      </c>
      <c r="C2929" s="1" t="str">
        <v>EED119246</v>
      </c>
      <c r="D2929" s="2">
        <v>45919</v>
      </c>
      <c r="E2929" s="2">
        <v>45926</v>
      </c>
      <c r="F2929" s="1">
        <v>303526</v>
      </c>
      <c r="G2929" s="1">
        <v>1</v>
      </c>
      <c r="H2929" s="1">
        <v>1</v>
      </c>
      <c r="I2929" s="1">
        <v>0</v>
      </c>
      <c r="J2929" s="1" t="str">
        <v>Chandigarh</v>
      </c>
      <c r="K2929" s="1">
        <v>0</v>
      </c>
      <c r="L2929" s="1"/>
      <c r="M2929" s="1">
        <f t="shared" si="141"/>
        <v>25146</v>
      </c>
      <c r="N2929" s="1">
        <f t="shared" si="142"/>
        <v>25146</v>
      </c>
      <c r="O2929" s="1">
        <f t="shared" si="143"/>
        <v>0</v>
      </c>
    </row>
    <row r="2930" spans="1:15" x14ac:dyDescent="0.25">
      <c r="A2930" s="1" t="str">
        <v>BioLegend</v>
      </c>
      <c r="B2930" s="1">
        <v>13860</v>
      </c>
      <c r="C2930" s="1" t="str">
        <v>EED119246</v>
      </c>
      <c r="D2930" s="2">
        <v>45919</v>
      </c>
      <c r="E2930" s="2">
        <v>45926</v>
      </c>
      <c r="F2930" s="1">
        <v>303651</v>
      </c>
      <c r="G2930" s="1">
        <v>1</v>
      </c>
      <c r="H2930" s="1">
        <v>1</v>
      </c>
      <c r="I2930" s="1">
        <v>0</v>
      </c>
      <c r="J2930" s="1" t="str">
        <v>Kolkata</v>
      </c>
      <c r="K2930" s="1">
        <v>0</v>
      </c>
      <c r="L2930" s="1"/>
      <c r="M2930" s="1">
        <f t="shared" si="141"/>
        <v>13860</v>
      </c>
      <c r="N2930" s="1">
        <f t="shared" si="142"/>
        <v>13860</v>
      </c>
      <c r="O2930" s="1">
        <f t="shared" si="143"/>
        <v>0</v>
      </c>
    </row>
    <row r="2931" spans="1:15" x14ac:dyDescent="0.25">
      <c r="A2931" s="1" t="str">
        <v>BioLegend</v>
      </c>
      <c r="B2931" s="1">
        <v>30162</v>
      </c>
      <c r="C2931" s="1" t="str">
        <v>EED119246</v>
      </c>
      <c r="D2931" s="2">
        <v>45919</v>
      </c>
      <c r="E2931" s="2">
        <v>45926</v>
      </c>
      <c r="F2931" s="1">
        <v>303744</v>
      </c>
      <c r="G2931" s="1">
        <v>1</v>
      </c>
      <c r="H2931" s="1">
        <v>1</v>
      </c>
      <c r="I2931" s="1">
        <v>0</v>
      </c>
      <c r="J2931" s="1" t="str">
        <v>Delhi</v>
      </c>
      <c r="K2931" s="1">
        <v>0</v>
      </c>
      <c r="L2931" s="1"/>
      <c r="M2931" s="1">
        <f t="shared" si="141"/>
        <v>30162</v>
      </c>
      <c r="N2931" s="1">
        <f t="shared" si="142"/>
        <v>30162</v>
      </c>
      <c r="O2931" s="1">
        <f t="shared" si="143"/>
        <v>0</v>
      </c>
    </row>
    <row r="2932" spans="1:15" x14ac:dyDescent="0.25">
      <c r="A2932" s="1" t="str">
        <v>BioLegend</v>
      </c>
      <c r="B2932" s="1">
        <v>4435.2</v>
      </c>
      <c r="C2932" s="1" t="str">
        <v>EED119246</v>
      </c>
      <c r="D2932" s="2">
        <v>45919</v>
      </c>
      <c r="E2932" s="2">
        <v>45926</v>
      </c>
      <c r="F2932" s="1">
        <v>304006</v>
      </c>
      <c r="G2932" s="1">
        <v>1</v>
      </c>
      <c r="H2932" s="1">
        <v>1</v>
      </c>
      <c r="I2932" s="1">
        <v>0</v>
      </c>
      <c r="J2932" s="1" t="str">
        <v>Lucknow</v>
      </c>
      <c r="K2932" s="1">
        <v>0</v>
      </c>
      <c r="L2932" s="1"/>
      <c r="M2932" s="1">
        <f t="shared" si="141"/>
        <v>4435.2</v>
      </c>
      <c r="N2932" s="1">
        <f t="shared" si="142"/>
        <v>4435.2</v>
      </c>
      <c r="O2932" s="1">
        <f t="shared" si="143"/>
        <v>0</v>
      </c>
    </row>
    <row r="2933" spans="1:15" x14ac:dyDescent="0.25">
      <c r="A2933" s="1" t="str">
        <v>BioLegend</v>
      </c>
      <c r="B2933" s="1">
        <v>25476</v>
      </c>
      <c r="C2933" s="1" t="str">
        <v>EED119246</v>
      </c>
      <c r="D2933" s="2">
        <v>45919</v>
      </c>
      <c r="E2933" s="2">
        <v>45926</v>
      </c>
      <c r="F2933" s="1">
        <v>304036</v>
      </c>
      <c r="G2933" s="1">
        <v>1</v>
      </c>
      <c r="H2933" s="1">
        <v>1</v>
      </c>
      <c r="I2933" s="1">
        <v>0</v>
      </c>
      <c r="J2933" s="1" t="str">
        <v>Delhi</v>
      </c>
      <c r="K2933" s="1">
        <v>0</v>
      </c>
      <c r="L2933" s="1"/>
      <c r="M2933" s="1">
        <f t="shared" si="141"/>
        <v>25476</v>
      </c>
      <c r="N2933" s="1">
        <f t="shared" si="142"/>
        <v>25476</v>
      </c>
      <c r="O2933" s="1">
        <f t="shared" si="143"/>
        <v>0</v>
      </c>
    </row>
    <row r="2934" spans="1:15" x14ac:dyDescent="0.25">
      <c r="A2934" s="1" t="str">
        <v>BioLegend</v>
      </c>
      <c r="B2934" s="1">
        <v>17864</v>
      </c>
      <c r="C2934" s="1" t="str">
        <v>EED119246</v>
      </c>
      <c r="D2934" s="2">
        <v>45919</v>
      </c>
      <c r="E2934" s="2">
        <v>45926</v>
      </c>
      <c r="F2934" s="1">
        <v>304096</v>
      </c>
      <c r="G2934" s="1">
        <v>1</v>
      </c>
      <c r="H2934" s="1">
        <v>1</v>
      </c>
      <c r="I2934" s="1">
        <v>0</v>
      </c>
      <c r="J2934" s="1" t="str">
        <v>DELHI</v>
      </c>
      <c r="K2934" s="1">
        <v>0</v>
      </c>
      <c r="L2934" s="1"/>
      <c r="M2934" s="1">
        <f t="shared" si="141"/>
        <v>17864</v>
      </c>
      <c r="N2934" s="1">
        <f t="shared" si="142"/>
        <v>17864</v>
      </c>
      <c r="O2934" s="1">
        <f t="shared" si="143"/>
        <v>0</v>
      </c>
    </row>
    <row r="2935" spans="1:15" x14ac:dyDescent="0.25">
      <c r="A2935" s="1" t="str">
        <v>BioLegend</v>
      </c>
      <c r="B2935" s="1">
        <v>28710</v>
      </c>
      <c r="C2935" s="1" t="str">
        <v>EED119246</v>
      </c>
      <c r="D2935" s="2">
        <v>45919</v>
      </c>
      <c r="E2935" s="2">
        <v>45926</v>
      </c>
      <c r="F2935" s="1">
        <v>304136</v>
      </c>
      <c r="G2935" s="1">
        <v>1</v>
      </c>
      <c r="H2935" s="1">
        <v>1</v>
      </c>
      <c r="I2935" s="1">
        <v>0</v>
      </c>
      <c r="J2935" s="1" t="str">
        <v>Karnataka</v>
      </c>
      <c r="K2935" s="1">
        <v>0</v>
      </c>
      <c r="L2935" s="1"/>
      <c r="M2935" s="1">
        <f t="shared" si="141"/>
        <v>28710</v>
      </c>
      <c r="N2935" s="1">
        <f t="shared" si="142"/>
        <v>28710</v>
      </c>
      <c r="O2935" s="1">
        <f t="shared" si="143"/>
        <v>0</v>
      </c>
    </row>
    <row r="2936" spans="1:15" x14ac:dyDescent="0.25">
      <c r="A2936" s="1" t="str">
        <v>BioLegend</v>
      </c>
      <c r="B2936" s="1">
        <v>25080</v>
      </c>
      <c r="C2936" s="1" t="str">
        <v>EED119246</v>
      </c>
      <c r="D2936" s="2">
        <v>45919</v>
      </c>
      <c r="E2936" s="2">
        <v>45926</v>
      </c>
      <c r="F2936" s="1">
        <v>304142</v>
      </c>
      <c r="G2936" s="1">
        <v>1</v>
      </c>
      <c r="H2936" s="1">
        <v>1</v>
      </c>
      <c r="I2936" s="1">
        <v>0</v>
      </c>
      <c r="J2936" s="1" t="str">
        <v>Chandigarh</v>
      </c>
      <c r="K2936" s="1">
        <v>0</v>
      </c>
      <c r="L2936" s="1"/>
      <c r="M2936" s="1">
        <f t="shared" si="141"/>
        <v>25080</v>
      </c>
      <c r="N2936" s="1">
        <f t="shared" si="142"/>
        <v>25080</v>
      </c>
      <c r="O2936" s="1">
        <f t="shared" si="143"/>
        <v>0</v>
      </c>
    </row>
    <row r="2937" spans="1:15" x14ac:dyDescent="0.25">
      <c r="A2937" s="1" t="str">
        <v>BioLegend</v>
      </c>
      <c r="B2937" s="1">
        <v>6283.2000000000007</v>
      </c>
      <c r="C2937" s="1" t="str">
        <v>EED119246</v>
      </c>
      <c r="D2937" s="2">
        <v>45919</v>
      </c>
      <c r="E2937" s="2">
        <v>45926</v>
      </c>
      <c r="F2937" s="1">
        <v>304402</v>
      </c>
      <c r="G2937" s="1">
        <v>1</v>
      </c>
      <c r="H2937" s="1">
        <v>1</v>
      </c>
      <c r="I2937" s="1">
        <v>0</v>
      </c>
      <c r="J2937" s="1" t="str">
        <v>DELHI</v>
      </c>
      <c r="K2937" s="1">
        <v>0</v>
      </c>
      <c r="L2937" s="1"/>
      <c r="M2937" s="1">
        <f t="shared" si="141"/>
        <v>6283.2000000000007</v>
      </c>
      <c r="N2937" s="1">
        <f t="shared" si="142"/>
        <v>6283.2000000000007</v>
      </c>
      <c r="O2937" s="1">
        <f t="shared" si="143"/>
        <v>0</v>
      </c>
    </row>
    <row r="2938" spans="1:15" x14ac:dyDescent="0.25">
      <c r="A2938" s="1" t="str">
        <v>BioLegend</v>
      </c>
      <c r="B2938" s="1">
        <v>7638.4</v>
      </c>
      <c r="C2938" s="1" t="str">
        <v>EED119246</v>
      </c>
      <c r="D2938" s="2">
        <v>45919</v>
      </c>
      <c r="E2938" s="2">
        <v>45926</v>
      </c>
      <c r="F2938" s="1">
        <v>304825</v>
      </c>
      <c r="G2938" s="1">
        <v>1</v>
      </c>
      <c r="H2938" s="1">
        <v>1</v>
      </c>
      <c r="I2938" s="1">
        <v>0</v>
      </c>
      <c r="J2938" s="1" t="str">
        <v>Kolkata</v>
      </c>
      <c r="K2938" s="1">
        <v>0</v>
      </c>
      <c r="L2938" s="1"/>
      <c r="M2938" s="1">
        <f t="shared" si="141"/>
        <v>7638.4</v>
      </c>
      <c r="N2938" s="1">
        <f t="shared" si="142"/>
        <v>7638.4</v>
      </c>
      <c r="O2938" s="1">
        <f t="shared" si="143"/>
        <v>0</v>
      </c>
    </row>
    <row r="2939" spans="1:15" x14ac:dyDescent="0.25">
      <c r="A2939" s="1" t="str">
        <v>BioLegend</v>
      </c>
      <c r="B2939" s="1">
        <v>19896.8</v>
      </c>
      <c r="C2939" s="1" t="str">
        <v>EED119246</v>
      </c>
      <c r="D2939" s="2">
        <v>45919</v>
      </c>
      <c r="E2939" s="2">
        <v>45926</v>
      </c>
      <c r="F2939" s="1">
        <v>305114</v>
      </c>
      <c r="G2939" s="1">
        <v>1</v>
      </c>
      <c r="H2939" s="1">
        <v>1</v>
      </c>
      <c r="I2939" s="1">
        <v>0</v>
      </c>
      <c r="J2939" s="1" t="str">
        <v>Delhi</v>
      </c>
      <c r="K2939" s="1">
        <v>0</v>
      </c>
      <c r="L2939" s="1"/>
      <c r="M2939" s="1">
        <f t="shared" si="141"/>
        <v>19896.8</v>
      </c>
      <c r="N2939" s="1">
        <f t="shared" si="142"/>
        <v>19896.8</v>
      </c>
      <c r="O2939" s="1">
        <f t="shared" si="143"/>
        <v>0</v>
      </c>
    </row>
    <row r="2940" spans="1:15" x14ac:dyDescent="0.25">
      <c r="A2940" s="1" t="str">
        <v>BioLegend</v>
      </c>
      <c r="B2940" s="1">
        <v>18048.8</v>
      </c>
      <c r="C2940" s="1" t="str">
        <v>EED119246</v>
      </c>
      <c r="D2940" s="2">
        <v>45919</v>
      </c>
      <c r="E2940" s="2">
        <v>45926</v>
      </c>
      <c r="F2940" s="1">
        <v>306008</v>
      </c>
      <c r="G2940" s="1">
        <v>1</v>
      </c>
      <c r="H2940" s="1">
        <v>1</v>
      </c>
      <c r="I2940" s="1">
        <v>0</v>
      </c>
      <c r="J2940" s="1" t="str">
        <v>Mumbai</v>
      </c>
      <c r="K2940" s="1">
        <v>0</v>
      </c>
      <c r="L2940" s="1"/>
      <c r="M2940" s="1">
        <f t="shared" si="141"/>
        <v>18048.8</v>
      </c>
      <c r="N2940" s="1">
        <f t="shared" si="142"/>
        <v>18048.8</v>
      </c>
      <c r="O2940" s="1">
        <f t="shared" si="143"/>
        <v>0</v>
      </c>
    </row>
    <row r="2941" spans="1:15" x14ac:dyDescent="0.25">
      <c r="A2941" s="1" t="str">
        <v>BioLegend</v>
      </c>
      <c r="B2941" s="1">
        <v>9486.4</v>
      </c>
      <c r="C2941" s="1" t="str">
        <v>EED119246</v>
      </c>
      <c r="D2941" s="2">
        <v>45919</v>
      </c>
      <c r="E2941" s="2">
        <v>45926</v>
      </c>
      <c r="F2941" s="1">
        <v>306509</v>
      </c>
      <c r="G2941" s="1">
        <v>1</v>
      </c>
      <c r="H2941" s="1">
        <v>1</v>
      </c>
      <c r="I2941" s="1">
        <v>0</v>
      </c>
      <c r="J2941" s="1" t="str">
        <v>Delhi</v>
      </c>
      <c r="K2941" s="1">
        <v>0</v>
      </c>
      <c r="L2941" s="1"/>
      <c r="M2941" s="1">
        <f t="shared" si="141"/>
        <v>9486.4</v>
      </c>
      <c r="N2941" s="1">
        <f t="shared" si="142"/>
        <v>9486.4</v>
      </c>
      <c r="O2941" s="1">
        <f t="shared" si="143"/>
        <v>0</v>
      </c>
    </row>
    <row r="2942" spans="1:15" x14ac:dyDescent="0.25">
      <c r="A2942" s="1" t="str">
        <v>BioLegend</v>
      </c>
      <c r="B2942" s="1">
        <v>28314</v>
      </c>
      <c r="C2942" s="1" t="str">
        <v>EED119246</v>
      </c>
      <c r="D2942" s="2">
        <v>45919</v>
      </c>
      <c r="E2942" s="2">
        <v>45926</v>
      </c>
      <c r="F2942" s="1">
        <v>307640</v>
      </c>
      <c r="G2942" s="1">
        <v>2</v>
      </c>
      <c r="H2942" s="1">
        <v>2</v>
      </c>
      <c r="I2942" s="1">
        <v>0</v>
      </c>
      <c r="J2942" s="1" t="str">
        <v>Mumbai</v>
      </c>
      <c r="K2942" s="1">
        <v>0</v>
      </c>
      <c r="L2942" s="1"/>
      <c r="M2942" s="1">
        <f t="shared" si="141"/>
        <v>56628</v>
      </c>
      <c r="N2942" s="1">
        <f t="shared" si="142"/>
        <v>56628</v>
      </c>
      <c r="O2942" s="1">
        <f t="shared" si="143"/>
        <v>0</v>
      </c>
    </row>
    <row r="2943" spans="1:15" x14ac:dyDescent="0.25">
      <c r="A2943" s="1" t="str">
        <v>BioLegend</v>
      </c>
      <c r="B2943" s="1">
        <v>21375.200000000001</v>
      </c>
      <c r="C2943" s="1" t="str">
        <v>EED119246</v>
      </c>
      <c r="D2943" s="2">
        <v>45919</v>
      </c>
      <c r="E2943" s="2">
        <v>45926</v>
      </c>
      <c r="F2943" s="1">
        <v>307654</v>
      </c>
      <c r="G2943" s="1">
        <v>1</v>
      </c>
      <c r="H2943" s="1">
        <v>1</v>
      </c>
      <c r="I2943" s="1">
        <v>0</v>
      </c>
      <c r="J2943" s="1" t="str">
        <v>Delhi</v>
      </c>
      <c r="K2943" s="1">
        <v>0</v>
      </c>
      <c r="L2943" s="1"/>
      <c r="M2943" s="1">
        <f t="shared" si="141"/>
        <v>21375.200000000001</v>
      </c>
      <c r="N2943" s="1">
        <f t="shared" si="142"/>
        <v>21375.200000000001</v>
      </c>
      <c r="O2943" s="1">
        <f t="shared" si="143"/>
        <v>0</v>
      </c>
    </row>
    <row r="2944" spans="1:15" x14ac:dyDescent="0.25">
      <c r="A2944" s="1" t="str">
        <v>BioLegend</v>
      </c>
      <c r="B2944" s="1">
        <v>23531.199999999997</v>
      </c>
      <c r="C2944" s="1" t="str">
        <v>EED119246</v>
      </c>
      <c r="D2944" s="2">
        <v>45919</v>
      </c>
      <c r="E2944" s="2">
        <v>45926</v>
      </c>
      <c r="F2944" s="1">
        <v>310718</v>
      </c>
      <c r="G2944" s="1">
        <v>1</v>
      </c>
      <c r="H2944" s="1">
        <v>1</v>
      </c>
      <c r="I2944" s="1">
        <v>0</v>
      </c>
      <c r="J2944" s="1" t="str">
        <v>Chandigarh</v>
      </c>
      <c r="K2944" s="1">
        <v>0</v>
      </c>
      <c r="L2944" s="1"/>
      <c r="M2944" s="1">
        <f t="shared" si="141"/>
        <v>23531.199999999997</v>
      </c>
      <c r="N2944" s="1">
        <f t="shared" si="142"/>
        <v>23531.199999999997</v>
      </c>
      <c r="O2944" s="1">
        <f t="shared" si="143"/>
        <v>0</v>
      </c>
    </row>
    <row r="2945" spans="1:15" x14ac:dyDescent="0.25">
      <c r="A2945" s="1" t="str">
        <v>BioLegend</v>
      </c>
      <c r="B2945" s="1">
        <v>21375.200000000001</v>
      </c>
      <c r="C2945" s="1" t="str">
        <v>EED119246</v>
      </c>
      <c r="D2945" s="2">
        <v>45919</v>
      </c>
      <c r="E2945" s="2">
        <v>45926</v>
      </c>
      <c r="F2945" s="1">
        <v>310946</v>
      </c>
      <c r="G2945" s="1">
        <v>1</v>
      </c>
      <c r="H2945" s="1">
        <v>1</v>
      </c>
      <c r="I2945" s="1">
        <v>0</v>
      </c>
      <c r="J2945" s="1" t="str">
        <v>Karnataka</v>
      </c>
      <c r="K2945" s="1">
        <v>0</v>
      </c>
      <c r="L2945" s="1"/>
      <c r="M2945" s="1">
        <f t="shared" si="141"/>
        <v>21375.200000000001</v>
      </c>
      <c r="N2945" s="1">
        <f t="shared" si="142"/>
        <v>21375.200000000001</v>
      </c>
      <c r="O2945" s="1">
        <f t="shared" si="143"/>
        <v>0</v>
      </c>
    </row>
    <row r="2946" spans="1:15" x14ac:dyDescent="0.25">
      <c r="A2946" s="1" t="str">
        <v>BioLegend</v>
      </c>
      <c r="B2946" s="1">
        <v>26796</v>
      </c>
      <c r="C2946" s="1" t="str">
        <v>EED119246</v>
      </c>
      <c r="D2946" s="2">
        <v>45919</v>
      </c>
      <c r="E2946" s="2">
        <v>45926</v>
      </c>
      <c r="F2946" s="1">
        <v>311136</v>
      </c>
      <c r="G2946" s="1">
        <v>1</v>
      </c>
      <c r="H2946" s="1">
        <v>1</v>
      </c>
      <c r="I2946" s="1">
        <v>0</v>
      </c>
      <c r="J2946" s="1" t="str">
        <v>Delhi</v>
      </c>
      <c r="K2946" s="1">
        <v>0</v>
      </c>
      <c r="L2946" s="1"/>
      <c r="M2946" s="1">
        <f t="shared" si="141"/>
        <v>26796</v>
      </c>
      <c r="N2946" s="1">
        <f t="shared" si="142"/>
        <v>26796</v>
      </c>
      <c r="O2946" s="1">
        <f t="shared" si="143"/>
        <v>0</v>
      </c>
    </row>
    <row r="2947" spans="1:15" x14ac:dyDescent="0.25">
      <c r="A2947" s="1" t="str">
        <v>BioLegend</v>
      </c>
      <c r="B2947" s="1">
        <v>26136</v>
      </c>
      <c r="C2947" s="1" t="str">
        <v>EED119246</v>
      </c>
      <c r="D2947" s="2">
        <v>45919</v>
      </c>
      <c r="E2947" s="2">
        <v>45926</v>
      </c>
      <c r="F2947" s="1">
        <v>312238</v>
      </c>
      <c r="G2947" s="1">
        <v>1</v>
      </c>
      <c r="H2947" s="1">
        <v>1</v>
      </c>
      <c r="I2947" s="1">
        <v>0</v>
      </c>
      <c r="J2947" s="1" t="str">
        <v>Delhi</v>
      </c>
      <c r="K2947" s="1">
        <v>0</v>
      </c>
      <c r="L2947" s="1"/>
      <c r="M2947" s="1">
        <f t="shared" si="141"/>
        <v>26136</v>
      </c>
      <c r="N2947" s="1">
        <f t="shared" si="142"/>
        <v>26136</v>
      </c>
      <c r="O2947" s="1">
        <f t="shared" si="143"/>
        <v>0</v>
      </c>
    </row>
    <row r="2948" spans="1:15" x14ac:dyDescent="0.25">
      <c r="A2948" s="1" t="str">
        <v>BioLegend</v>
      </c>
      <c r="B2948" s="1">
        <v>7638.4</v>
      </c>
      <c r="C2948" s="1" t="str">
        <v>EED119246</v>
      </c>
      <c r="D2948" s="2">
        <v>45919</v>
      </c>
      <c r="E2948" s="2">
        <v>45926</v>
      </c>
      <c r="F2948" s="1">
        <v>317313</v>
      </c>
      <c r="G2948" s="1">
        <v>1</v>
      </c>
      <c r="H2948" s="1">
        <v>1</v>
      </c>
      <c r="I2948" s="1">
        <v>0</v>
      </c>
      <c r="J2948" s="1" t="str">
        <v>Kolkata</v>
      </c>
      <c r="K2948" s="1">
        <v>0</v>
      </c>
      <c r="L2948" s="1"/>
      <c r="M2948" s="1">
        <f t="shared" si="141"/>
        <v>7638.4</v>
      </c>
      <c r="N2948" s="1">
        <f t="shared" si="142"/>
        <v>7638.4</v>
      </c>
      <c r="O2948" s="1">
        <f t="shared" si="143"/>
        <v>0</v>
      </c>
    </row>
    <row r="2949" spans="1:15" x14ac:dyDescent="0.25">
      <c r="A2949" s="1" t="str">
        <v>BioLegend</v>
      </c>
      <c r="B2949" s="1">
        <v>1724.8000000000002</v>
      </c>
      <c r="C2949" s="1" t="str">
        <v>EED119246</v>
      </c>
      <c r="D2949" s="2">
        <v>45919</v>
      </c>
      <c r="E2949" s="2">
        <v>45926</v>
      </c>
      <c r="F2949" s="1">
        <v>317409</v>
      </c>
      <c r="G2949" s="1">
        <v>1</v>
      </c>
      <c r="H2949" s="1">
        <v>1</v>
      </c>
      <c r="I2949" s="1">
        <v>0</v>
      </c>
      <c r="J2949" s="1" t="str">
        <v>Kolkata</v>
      </c>
      <c r="K2949" s="1">
        <v>0</v>
      </c>
      <c r="L2949" s="1"/>
      <c r="M2949" s="1">
        <f t="shared" si="141"/>
        <v>1724.8000000000002</v>
      </c>
      <c r="N2949" s="1">
        <f t="shared" si="142"/>
        <v>1724.8000000000002</v>
      </c>
      <c r="O2949" s="1">
        <f t="shared" si="143"/>
        <v>0</v>
      </c>
    </row>
    <row r="2950" spans="1:15" x14ac:dyDescent="0.25">
      <c r="A2950" s="1" t="str">
        <v>BioLegend</v>
      </c>
      <c r="B2950" s="1">
        <v>12443.2</v>
      </c>
      <c r="C2950" s="1" t="str">
        <v>EED119246</v>
      </c>
      <c r="D2950" s="2">
        <v>45919</v>
      </c>
      <c r="E2950" s="2">
        <v>45926</v>
      </c>
      <c r="F2950" s="1">
        <v>323512</v>
      </c>
      <c r="G2950" s="1">
        <v>1</v>
      </c>
      <c r="H2950" s="1">
        <v>1</v>
      </c>
      <c r="I2950" s="1">
        <v>0</v>
      </c>
      <c r="J2950" s="1" t="str">
        <v>Lucknow</v>
      </c>
      <c r="K2950" s="1">
        <v>0</v>
      </c>
      <c r="L2950" s="1"/>
      <c r="M2950" s="1">
        <f t="shared" ref="M2950:M3009" si="144">G2950*B2950</f>
        <v>12443.2</v>
      </c>
      <c r="N2950" s="1">
        <f t="shared" ref="N2950:N3009" si="145">H2950*B2950</f>
        <v>12443.2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15400</v>
      </c>
      <c r="C2951" s="1" t="str">
        <v>EED119246</v>
      </c>
      <c r="D2951" s="2">
        <v>45919</v>
      </c>
      <c r="E2951" s="2">
        <v>45926</v>
      </c>
      <c r="F2951" s="1">
        <v>324206</v>
      </c>
      <c r="G2951" s="1">
        <v>1</v>
      </c>
      <c r="H2951" s="1">
        <v>1</v>
      </c>
      <c r="I2951" s="1">
        <v>0</v>
      </c>
      <c r="J2951" s="1" t="str">
        <v>DELHI</v>
      </c>
      <c r="K2951" s="1">
        <v>0</v>
      </c>
      <c r="L2951" s="1"/>
      <c r="M2951" s="1">
        <f t="shared" si="144"/>
        <v>15400</v>
      </c>
      <c r="N2951" s="1">
        <f t="shared" si="145"/>
        <v>15400</v>
      </c>
      <c r="O2951" s="1">
        <f t="shared" si="146"/>
        <v>0</v>
      </c>
    </row>
    <row r="2952" spans="1:15" x14ac:dyDescent="0.25">
      <c r="A2952" s="1" t="str">
        <v>BioLegend</v>
      </c>
      <c r="B2952" s="1">
        <v>15400</v>
      </c>
      <c r="C2952" s="1" t="str">
        <v>EED119246</v>
      </c>
      <c r="D2952" s="2">
        <v>45919</v>
      </c>
      <c r="E2952" s="2">
        <v>45926</v>
      </c>
      <c r="F2952" s="1">
        <v>324206</v>
      </c>
      <c r="G2952" s="1">
        <v>1</v>
      </c>
      <c r="H2952" s="1">
        <v>1</v>
      </c>
      <c r="I2952" s="1">
        <v>0</v>
      </c>
      <c r="J2952" s="1" t="str">
        <v>Lucknow</v>
      </c>
      <c r="K2952" s="1">
        <v>0</v>
      </c>
      <c r="L2952" s="1"/>
      <c r="M2952" s="1">
        <f t="shared" si="144"/>
        <v>15400</v>
      </c>
      <c r="N2952" s="1">
        <f t="shared" si="145"/>
        <v>15400</v>
      </c>
      <c r="O2952" s="1">
        <f t="shared" si="146"/>
        <v>0</v>
      </c>
    </row>
    <row r="2953" spans="1:15" x14ac:dyDescent="0.25">
      <c r="A2953" s="1" t="str">
        <v>BioLegend</v>
      </c>
      <c r="B2953" s="1">
        <v>5790.4</v>
      </c>
      <c r="C2953" s="1" t="str">
        <v>EED119246</v>
      </c>
      <c r="D2953" s="2">
        <v>45919</v>
      </c>
      <c r="E2953" s="2">
        <v>45926</v>
      </c>
      <c r="F2953" s="1">
        <v>327005</v>
      </c>
      <c r="G2953" s="1">
        <v>1</v>
      </c>
      <c r="H2953" s="1">
        <v>1</v>
      </c>
      <c r="I2953" s="1">
        <v>0</v>
      </c>
      <c r="J2953" s="1" t="str">
        <v>Chennai</v>
      </c>
      <c r="K2953" s="1">
        <v>0</v>
      </c>
      <c r="L2953" s="1"/>
      <c r="M2953" s="1">
        <f t="shared" si="144"/>
        <v>5790.4</v>
      </c>
      <c r="N2953" s="1">
        <f t="shared" si="145"/>
        <v>5790.4</v>
      </c>
      <c r="O2953" s="1">
        <f t="shared" si="146"/>
        <v>0</v>
      </c>
    </row>
    <row r="2954" spans="1:15" x14ac:dyDescent="0.25">
      <c r="A2954" s="1" t="str">
        <v>BioLegend</v>
      </c>
      <c r="B2954" s="1">
        <v>19342.400000000001</v>
      </c>
      <c r="C2954" s="1" t="str">
        <v>EED119246</v>
      </c>
      <c r="D2954" s="2">
        <v>45919</v>
      </c>
      <c r="E2954" s="2">
        <v>45926</v>
      </c>
      <c r="F2954" s="1">
        <v>328114</v>
      </c>
      <c r="G2954" s="1">
        <v>1</v>
      </c>
      <c r="H2954" s="1">
        <v>1</v>
      </c>
      <c r="I2954" s="1">
        <v>0</v>
      </c>
      <c r="J2954" s="1" t="str">
        <v>DELHI</v>
      </c>
      <c r="K2954" s="1">
        <v>0</v>
      </c>
      <c r="L2954" s="1"/>
      <c r="M2954" s="1">
        <f t="shared" si="144"/>
        <v>19342.400000000001</v>
      </c>
      <c r="N2954" s="1">
        <f t="shared" si="145"/>
        <v>19342.400000000001</v>
      </c>
      <c r="O2954" s="1">
        <f t="shared" si="146"/>
        <v>0</v>
      </c>
    </row>
    <row r="2955" spans="1:15" x14ac:dyDescent="0.25">
      <c r="A2955" s="1" t="str">
        <v>BioLegend</v>
      </c>
      <c r="B2955" s="1">
        <v>23531.199999999997</v>
      </c>
      <c r="C2955" s="1" t="str">
        <v>EED119246</v>
      </c>
      <c r="D2955" s="2">
        <v>45919</v>
      </c>
      <c r="E2955" s="2">
        <v>45926</v>
      </c>
      <c r="F2955" s="1">
        <v>329918</v>
      </c>
      <c r="G2955" s="1">
        <v>1</v>
      </c>
      <c r="H2955" s="1">
        <v>1</v>
      </c>
      <c r="I2955" s="1">
        <v>0</v>
      </c>
      <c r="J2955" s="1" t="str">
        <v>Karnataka</v>
      </c>
      <c r="K2955" s="1">
        <v>0</v>
      </c>
      <c r="L2955" s="1"/>
      <c r="M2955" s="1">
        <f t="shared" si="144"/>
        <v>23531.199999999997</v>
      </c>
      <c r="N2955" s="1">
        <f t="shared" si="145"/>
        <v>23531.199999999997</v>
      </c>
      <c r="O2955" s="1">
        <f t="shared" si="146"/>
        <v>0</v>
      </c>
    </row>
    <row r="2956" spans="1:15" x14ac:dyDescent="0.25">
      <c r="A2956" s="1" t="str">
        <v>BioLegend</v>
      </c>
      <c r="B2956" s="1">
        <v>15400</v>
      </c>
      <c r="C2956" s="1" t="str">
        <v>EED119246</v>
      </c>
      <c r="D2956" s="2">
        <v>45919</v>
      </c>
      <c r="E2956" s="2">
        <v>45926</v>
      </c>
      <c r="F2956" s="1">
        <v>330610</v>
      </c>
      <c r="G2956" s="1">
        <v>1</v>
      </c>
      <c r="H2956" s="1">
        <v>1</v>
      </c>
      <c r="I2956" s="1">
        <v>0</v>
      </c>
      <c r="J2956" s="1" t="str">
        <v>Mumbai</v>
      </c>
      <c r="K2956" s="1">
        <v>0</v>
      </c>
      <c r="L2956" s="1"/>
      <c r="M2956" s="1">
        <f t="shared" si="144"/>
        <v>15400</v>
      </c>
      <c r="N2956" s="1">
        <f t="shared" si="145"/>
        <v>15400</v>
      </c>
      <c r="O2956" s="1">
        <f t="shared" si="146"/>
        <v>0</v>
      </c>
    </row>
    <row r="2957" spans="1:15" x14ac:dyDescent="0.25">
      <c r="A2957" s="1" t="str">
        <v>BioLegend</v>
      </c>
      <c r="B2957" s="1">
        <v>18911.2</v>
      </c>
      <c r="C2957" s="1" t="str">
        <v>EED119246</v>
      </c>
      <c r="D2957" s="2">
        <v>45919</v>
      </c>
      <c r="E2957" s="2">
        <v>45926</v>
      </c>
      <c r="F2957" s="1">
        <v>330706</v>
      </c>
      <c r="G2957" s="1">
        <v>1</v>
      </c>
      <c r="H2957" s="1">
        <v>1</v>
      </c>
      <c r="I2957" s="1">
        <v>0</v>
      </c>
      <c r="J2957" s="1" t="str">
        <v>Mumbai</v>
      </c>
      <c r="K2957" s="1">
        <v>0</v>
      </c>
      <c r="L2957" s="1"/>
      <c r="M2957" s="1">
        <f t="shared" si="144"/>
        <v>18911.2</v>
      </c>
      <c r="N2957" s="1">
        <f t="shared" si="145"/>
        <v>18911.2</v>
      </c>
      <c r="O2957" s="1">
        <f t="shared" si="146"/>
        <v>0</v>
      </c>
    </row>
    <row r="2958" spans="1:15" x14ac:dyDescent="0.25">
      <c r="A2958" s="1" t="str">
        <v>BioLegend</v>
      </c>
      <c r="B2958" s="1">
        <v>27720</v>
      </c>
      <c r="C2958" s="1" t="str">
        <v>EED119246</v>
      </c>
      <c r="D2958" s="2">
        <v>45919</v>
      </c>
      <c r="E2958" s="2">
        <v>45926</v>
      </c>
      <c r="F2958" s="1">
        <v>333648</v>
      </c>
      <c r="G2958" s="1">
        <v>1</v>
      </c>
      <c r="H2958" s="1">
        <v>1</v>
      </c>
      <c r="I2958" s="1">
        <v>0</v>
      </c>
      <c r="J2958" s="1" t="str">
        <v>Delhi</v>
      </c>
      <c r="K2958" s="1">
        <v>0</v>
      </c>
      <c r="L2958" s="1"/>
      <c r="M2958" s="1">
        <f t="shared" si="144"/>
        <v>27720</v>
      </c>
      <c r="N2958" s="1">
        <f t="shared" si="145"/>
        <v>27720</v>
      </c>
      <c r="O2958" s="1">
        <f t="shared" si="146"/>
        <v>0</v>
      </c>
    </row>
    <row r="2959" spans="1:15" x14ac:dyDescent="0.25">
      <c r="A2959" s="1" t="str">
        <v>BioLegend</v>
      </c>
      <c r="B2959" s="1">
        <v>23531.199999999997</v>
      </c>
      <c r="C2959" s="1" t="str">
        <v>EED119246</v>
      </c>
      <c r="D2959" s="2">
        <v>45919</v>
      </c>
      <c r="E2959" s="2">
        <v>45926</v>
      </c>
      <c r="F2959" s="1">
        <v>334114</v>
      </c>
      <c r="G2959" s="1">
        <v>1</v>
      </c>
      <c r="H2959" s="1">
        <v>1</v>
      </c>
      <c r="I2959" s="1">
        <v>0</v>
      </c>
      <c r="J2959" s="1" t="str">
        <v>Karnataka</v>
      </c>
      <c r="K2959" s="1">
        <v>0</v>
      </c>
      <c r="L2959" s="1"/>
      <c r="M2959" s="1">
        <f t="shared" si="144"/>
        <v>23531.199999999997</v>
      </c>
      <c r="N2959" s="1">
        <f t="shared" si="145"/>
        <v>23531.199999999997</v>
      </c>
      <c r="O2959" s="1">
        <f t="shared" si="146"/>
        <v>0</v>
      </c>
    </row>
    <row r="2960" spans="1:15" x14ac:dyDescent="0.25">
      <c r="A2960" s="1" t="str">
        <v>BioLegend</v>
      </c>
      <c r="B2960" s="1">
        <v>21683.200000000001</v>
      </c>
      <c r="C2960" s="1" t="str">
        <v>EED119246</v>
      </c>
      <c r="D2960" s="2">
        <v>45919</v>
      </c>
      <c r="E2960" s="2">
        <v>45926</v>
      </c>
      <c r="F2960" s="1">
        <v>336220</v>
      </c>
      <c r="G2960" s="1">
        <v>1</v>
      </c>
      <c r="H2960" s="1">
        <v>1</v>
      </c>
      <c r="I2960" s="1">
        <v>0</v>
      </c>
      <c r="J2960" s="1" t="str">
        <v>AHMEDABAD</v>
      </c>
      <c r="K2960" s="1">
        <v>0</v>
      </c>
      <c r="L2960" s="1"/>
      <c r="M2960" s="1">
        <f t="shared" si="144"/>
        <v>21683.200000000001</v>
      </c>
      <c r="N2960" s="1">
        <f t="shared" si="145"/>
        <v>21683.200000000001</v>
      </c>
      <c r="O2960" s="1">
        <f t="shared" si="146"/>
        <v>0</v>
      </c>
    </row>
    <row r="2961" spans="1:15" x14ac:dyDescent="0.25">
      <c r="A2961" s="1" t="str">
        <v>BioLegend</v>
      </c>
      <c r="B2961" s="1">
        <v>9424.7999999999993</v>
      </c>
      <c r="C2961" s="1" t="str">
        <v>EED119246</v>
      </c>
      <c r="D2961" s="2">
        <v>45919</v>
      </c>
      <c r="E2961" s="2">
        <v>45926</v>
      </c>
      <c r="F2961" s="1">
        <v>343513</v>
      </c>
      <c r="G2961" s="1">
        <v>1</v>
      </c>
      <c r="H2961" s="1">
        <v>1</v>
      </c>
      <c r="I2961" s="1">
        <v>0</v>
      </c>
      <c r="J2961" s="1" t="str">
        <v>Delhi</v>
      </c>
      <c r="K2961" s="1">
        <v>0</v>
      </c>
      <c r="L2961" s="1"/>
      <c r="M2961" s="1">
        <f t="shared" si="144"/>
        <v>9424.7999999999993</v>
      </c>
      <c r="N2961" s="1">
        <f t="shared" si="145"/>
        <v>9424.7999999999993</v>
      </c>
      <c r="O2961" s="1">
        <f t="shared" si="146"/>
        <v>0</v>
      </c>
    </row>
    <row r="2962" spans="1:15" x14ac:dyDescent="0.25">
      <c r="A2962" s="1" t="str">
        <v>BioLegend</v>
      </c>
      <c r="B2962" s="1">
        <v>7453.6</v>
      </c>
      <c r="C2962" s="1" t="str">
        <v>EED119246</v>
      </c>
      <c r="D2962" s="2">
        <v>45919</v>
      </c>
      <c r="E2962" s="2">
        <v>45926</v>
      </c>
      <c r="F2962" s="1">
        <v>344703</v>
      </c>
      <c r="G2962" s="1">
        <v>1</v>
      </c>
      <c r="H2962" s="1">
        <v>1</v>
      </c>
      <c r="I2962" s="1">
        <v>0</v>
      </c>
      <c r="J2962" s="1" t="str">
        <v>Kolkata</v>
      </c>
      <c r="K2962" s="1">
        <v>0</v>
      </c>
      <c r="L2962" s="1"/>
      <c r="M2962" s="1">
        <f t="shared" si="144"/>
        <v>7453.6</v>
      </c>
      <c r="N2962" s="1">
        <f t="shared" si="145"/>
        <v>7453.6</v>
      </c>
      <c r="O2962" s="1">
        <f t="shared" si="146"/>
        <v>0</v>
      </c>
    </row>
    <row r="2963" spans="1:15" x14ac:dyDescent="0.25">
      <c r="A2963" s="1" t="str">
        <v>BioLegend</v>
      </c>
      <c r="B2963" s="1">
        <v>8808.7999999999993</v>
      </c>
      <c r="C2963" s="1" t="str">
        <v>EED119246</v>
      </c>
      <c r="D2963" s="2">
        <v>45919</v>
      </c>
      <c r="E2963" s="2">
        <v>45926</v>
      </c>
      <c r="F2963" s="1">
        <v>344813</v>
      </c>
      <c r="G2963" s="1">
        <v>1</v>
      </c>
      <c r="H2963" s="1">
        <v>1</v>
      </c>
      <c r="I2963" s="1">
        <v>0</v>
      </c>
      <c r="J2963" s="1" t="str">
        <v>Chandigarh</v>
      </c>
      <c r="K2963" s="1">
        <v>0</v>
      </c>
      <c r="L2963" s="1"/>
      <c r="M2963" s="1">
        <f t="shared" si="144"/>
        <v>8808.7999999999993</v>
      </c>
      <c r="N2963" s="1">
        <f t="shared" si="145"/>
        <v>8808.7999999999993</v>
      </c>
      <c r="O2963" s="1">
        <f t="shared" si="146"/>
        <v>0</v>
      </c>
    </row>
    <row r="2964" spans="1:15" x14ac:dyDescent="0.25">
      <c r="A2964" s="1" t="str">
        <v>BioLegend</v>
      </c>
      <c r="B2964" s="1">
        <v>27588</v>
      </c>
      <c r="C2964" s="1" t="str">
        <v>EED119246</v>
      </c>
      <c r="D2964" s="2">
        <v>45919</v>
      </c>
      <c r="E2964" s="2">
        <v>45926</v>
      </c>
      <c r="F2964" s="1">
        <v>344846</v>
      </c>
      <c r="G2964" s="1">
        <v>1</v>
      </c>
      <c r="H2964" s="1">
        <v>1</v>
      </c>
      <c r="I2964" s="1">
        <v>0</v>
      </c>
      <c r="J2964" s="1" t="str">
        <v>Delhi</v>
      </c>
      <c r="K2964" s="1">
        <v>0</v>
      </c>
      <c r="L2964" s="1"/>
      <c r="M2964" s="1">
        <f t="shared" si="144"/>
        <v>27588</v>
      </c>
      <c r="N2964" s="1">
        <f t="shared" si="145"/>
        <v>27588</v>
      </c>
      <c r="O2964" s="1">
        <f t="shared" si="146"/>
        <v>0</v>
      </c>
    </row>
    <row r="2965" spans="1:15" x14ac:dyDescent="0.25">
      <c r="A2965" s="1" t="str">
        <v>BioLegend</v>
      </c>
      <c r="B2965" s="1">
        <v>9055.2000000000007</v>
      </c>
      <c r="C2965" s="1" t="str">
        <v>EED119246</v>
      </c>
      <c r="D2965" s="2">
        <v>45919</v>
      </c>
      <c r="E2965" s="2">
        <v>45926</v>
      </c>
      <c r="F2965" s="1">
        <v>345013</v>
      </c>
      <c r="G2965" s="1">
        <v>1</v>
      </c>
      <c r="H2965" s="1">
        <v>1</v>
      </c>
      <c r="I2965" s="1">
        <v>0</v>
      </c>
      <c r="J2965" s="1" t="str">
        <v>Kolkata</v>
      </c>
      <c r="K2965" s="1">
        <v>0</v>
      </c>
      <c r="L2965" s="1"/>
      <c r="M2965" s="1">
        <f t="shared" si="144"/>
        <v>9055.2000000000007</v>
      </c>
      <c r="N2965" s="1">
        <f t="shared" si="145"/>
        <v>9055.2000000000007</v>
      </c>
      <c r="O2965" s="1">
        <f t="shared" si="146"/>
        <v>0</v>
      </c>
    </row>
    <row r="2966" spans="1:15" x14ac:dyDescent="0.25">
      <c r="A2966" s="1" t="str">
        <v>BioLegend</v>
      </c>
      <c r="B2966" s="1">
        <v>22792</v>
      </c>
      <c r="C2966" s="1" t="str">
        <v>EED119246</v>
      </c>
      <c r="D2966" s="2">
        <v>45919</v>
      </c>
      <c r="E2966" s="2">
        <v>45926</v>
      </c>
      <c r="F2966" s="1">
        <v>345044</v>
      </c>
      <c r="G2966" s="1">
        <v>1</v>
      </c>
      <c r="H2966" s="1">
        <v>1</v>
      </c>
      <c r="I2966" s="1">
        <v>0</v>
      </c>
      <c r="J2966" s="1" t="str">
        <v>Karnataka</v>
      </c>
      <c r="K2966" s="1">
        <v>0</v>
      </c>
      <c r="L2966" s="1"/>
      <c r="M2966" s="1">
        <f t="shared" si="144"/>
        <v>22792</v>
      </c>
      <c r="N2966" s="1">
        <f t="shared" si="145"/>
        <v>22792</v>
      </c>
      <c r="O2966" s="1">
        <f t="shared" si="146"/>
        <v>0</v>
      </c>
    </row>
    <row r="2967" spans="1:15" x14ac:dyDescent="0.25">
      <c r="A2967" s="1" t="str">
        <v>BioLegend</v>
      </c>
      <c r="B2967" s="1">
        <v>27258</v>
      </c>
      <c r="C2967" s="1" t="str">
        <v>EED119246</v>
      </c>
      <c r="D2967" s="2">
        <v>45919</v>
      </c>
      <c r="E2967" s="2">
        <v>45926</v>
      </c>
      <c r="F2967" s="1">
        <v>347318</v>
      </c>
      <c r="G2967" s="1">
        <v>1</v>
      </c>
      <c r="H2967" s="1">
        <v>1</v>
      </c>
      <c r="I2967" s="1">
        <v>0</v>
      </c>
      <c r="J2967" s="1" t="str">
        <v>Bhuvneshwar</v>
      </c>
      <c r="K2967" s="1">
        <v>0</v>
      </c>
      <c r="L2967" s="1"/>
      <c r="M2967" s="1">
        <f t="shared" si="144"/>
        <v>27258</v>
      </c>
      <c r="N2967" s="1">
        <f t="shared" si="145"/>
        <v>27258</v>
      </c>
      <c r="O2967" s="1">
        <f t="shared" si="146"/>
        <v>0</v>
      </c>
    </row>
    <row r="2968" spans="1:15" x14ac:dyDescent="0.25">
      <c r="A2968" s="1" t="str">
        <v>BioLegend</v>
      </c>
      <c r="B2968" s="1">
        <v>9794.4</v>
      </c>
      <c r="C2968" s="1" t="str">
        <v>EED119246</v>
      </c>
      <c r="D2968" s="2">
        <v>45919</v>
      </c>
      <c r="E2968" s="2">
        <v>45926</v>
      </c>
      <c r="F2968" s="1">
        <v>351729</v>
      </c>
      <c r="G2968" s="1">
        <v>1</v>
      </c>
      <c r="H2968" s="1">
        <v>1</v>
      </c>
      <c r="I2968" s="1">
        <v>0</v>
      </c>
      <c r="J2968" s="1" t="str">
        <v>Delhi</v>
      </c>
      <c r="K2968" s="1">
        <v>0</v>
      </c>
      <c r="L2968" s="1"/>
      <c r="M2968" s="1">
        <f t="shared" si="144"/>
        <v>9794.4</v>
      </c>
      <c r="N2968" s="1">
        <f t="shared" si="145"/>
        <v>9794.4</v>
      </c>
      <c r="O2968" s="1">
        <f t="shared" si="146"/>
        <v>0</v>
      </c>
    </row>
    <row r="2969" spans="1:15" x14ac:dyDescent="0.25">
      <c r="A2969" s="1" t="str">
        <v>BioLegend</v>
      </c>
      <c r="B2969" s="1">
        <v>20820.8</v>
      </c>
      <c r="C2969" s="1" t="str">
        <v>EED119246</v>
      </c>
      <c r="D2969" s="2">
        <v>45919</v>
      </c>
      <c r="E2969" s="2">
        <v>45926</v>
      </c>
      <c r="F2969" s="1">
        <v>353606</v>
      </c>
      <c r="G2969" s="1">
        <v>1</v>
      </c>
      <c r="H2969" s="1">
        <v>1</v>
      </c>
      <c r="I2969" s="1">
        <v>0</v>
      </c>
      <c r="J2969" s="1" t="str">
        <v>Telangana</v>
      </c>
      <c r="K2969" s="1">
        <v>0</v>
      </c>
      <c r="L2969" s="1"/>
      <c r="M2969" s="1">
        <f t="shared" si="144"/>
        <v>20820.8</v>
      </c>
      <c r="N2969" s="1">
        <f t="shared" si="145"/>
        <v>20820.8</v>
      </c>
      <c r="O2969" s="1">
        <f t="shared" si="146"/>
        <v>0</v>
      </c>
    </row>
    <row r="2970" spans="1:15" x14ac:dyDescent="0.25">
      <c r="A2970" s="1" t="str">
        <v>BioLegend</v>
      </c>
      <c r="B2970" s="1">
        <v>26862</v>
      </c>
      <c r="C2970" s="1" t="str">
        <v>EED119246</v>
      </c>
      <c r="D2970" s="2">
        <v>45919</v>
      </c>
      <c r="E2970" s="2">
        <v>45926</v>
      </c>
      <c r="F2970" s="1">
        <v>353726</v>
      </c>
      <c r="G2970" s="1">
        <v>3</v>
      </c>
      <c r="H2970" s="1">
        <v>3</v>
      </c>
      <c r="I2970" s="1">
        <v>0</v>
      </c>
      <c r="J2970" s="1" t="str">
        <v>Mumbai</v>
      </c>
      <c r="K2970" s="1">
        <v>0</v>
      </c>
      <c r="L2970" s="1"/>
      <c r="M2970" s="1">
        <f t="shared" si="144"/>
        <v>80586</v>
      </c>
      <c r="N2970" s="1">
        <f t="shared" si="145"/>
        <v>80586</v>
      </c>
      <c r="O2970" s="1">
        <f t="shared" si="146"/>
        <v>0</v>
      </c>
    </row>
    <row r="2971" spans="1:15" x14ac:dyDescent="0.25">
      <c r="A2971" s="1" t="str">
        <v>BioLegend</v>
      </c>
      <c r="B2971" s="1">
        <v>13305.599999999999</v>
      </c>
      <c r="C2971" s="1" t="str">
        <v>EED119246</v>
      </c>
      <c r="D2971" s="2">
        <v>45919</v>
      </c>
      <c r="E2971" s="2">
        <v>45926</v>
      </c>
      <c r="F2971" s="1">
        <v>356110</v>
      </c>
      <c r="G2971" s="1">
        <v>1</v>
      </c>
      <c r="H2971" s="1">
        <v>1</v>
      </c>
      <c r="I2971" s="1">
        <v>0</v>
      </c>
      <c r="J2971" s="1" t="str">
        <v>Kolkata</v>
      </c>
      <c r="K2971" s="1">
        <v>0</v>
      </c>
      <c r="L2971" s="1"/>
      <c r="M2971" s="1">
        <f t="shared" si="144"/>
        <v>13305.599999999999</v>
      </c>
      <c r="N2971" s="1">
        <f t="shared" si="145"/>
        <v>13305.599999999999</v>
      </c>
      <c r="O2971" s="1">
        <f t="shared" si="146"/>
        <v>0</v>
      </c>
    </row>
    <row r="2972" spans="1:15" x14ac:dyDescent="0.25">
      <c r="A2972" s="1" t="str">
        <v>BioLegend</v>
      </c>
      <c r="B2972" s="1">
        <v>21621.600000000002</v>
      </c>
      <c r="C2972" s="1" t="str">
        <v>EED119246</v>
      </c>
      <c r="D2972" s="2">
        <v>45919</v>
      </c>
      <c r="E2972" s="2">
        <v>45926</v>
      </c>
      <c r="F2972" s="1">
        <v>356422</v>
      </c>
      <c r="G2972" s="1">
        <v>3</v>
      </c>
      <c r="H2972" s="1">
        <v>3</v>
      </c>
      <c r="I2972" s="1">
        <v>0</v>
      </c>
      <c r="J2972" s="1" t="str">
        <v>Banglore</v>
      </c>
      <c r="K2972" s="1">
        <v>0</v>
      </c>
      <c r="L2972" s="1"/>
      <c r="M2972" s="1">
        <f t="shared" si="144"/>
        <v>64864.800000000003</v>
      </c>
      <c r="N2972" s="1">
        <f t="shared" si="145"/>
        <v>64864.800000000003</v>
      </c>
      <c r="O2972" s="1">
        <f t="shared" si="146"/>
        <v>0</v>
      </c>
    </row>
    <row r="2973" spans="1:15" x14ac:dyDescent="0.25">
      <c r="A2973" s="1" t="str">
        <v>BioLegend</v>
      </c>
      <c r="B2973" s="1">
        <v>7638.4</v>
      </c>
      <c r="C2973" s="1" t="str">
        <v>EED119246</v>
      </c>
      <c r="D2973" s="2">
        <v>45919</v>
      </c>
      <c r="E2973" s="2">
        <v>45926</v>
      </c>
      <c r="F2973" s="1">
        <v>357415</v>
      </c>
      <c r="G2973" s="1">
        <v>1</v>
      </c>
      <c r="H2973" s="1">
        <v>1</v>
      </c>
      <c r="I2973" s="1">
        <v>0</v>
      </c>
      <c r="J2973" s="1" t="str">
        <v>Kolkata</v>
      </c>
      <c r="K2973" s="1">
        <v>0</v>
      </c>
      <c r="L2973" s="1"/>
      <c r="M2973" s="1">
        <f t="shared" si="144"/>
        <v>7638.4</v>
      </c>
      <c r="N2973" s="1">
        <f t="shared" si="145"/>
        <v>7638.4</v>
      </c>
      <c r="O2973" s="1">
        <f t="shared" si="146"/>
        <v>0</v>
      </c>
    </row>
    <row r="2974" spans="1:15" x14ac:dyDescent="0.25">
      <c r="A2974" s="1" t="str">
        <v>BioLegend</v>
      </c>
      <c r="B2974" s="1">
        <v>22176</v>
      </c>
      <c r="C2974" s="1" t="str">
        <v>EED119246</v>
      </c>
      <c r="D2974" s="2">
        <v>45919</v>
      </c>
      <c r="E2974" s="2">
        <v>45926</v>
      </c>
      <c r="F2974" s="1">
        <v>357504</v>
      </c>
      <c r="G2974" s="1">
        <v>3</v>
      </c>
      <c r="H2974" s="1">
        <v>3</v>
      </c>
      <c r="I2974" s="1">
        <v>0</v>
      </c>
      <c r="J2974" s="1" t="str">
        <v>Karnataka</v>
      </c>
      <c r="K2974" s="1">
        <v>0</v>
      </c>
      <c r="L2974" s="1"/>
      <c r="M2974" s="1">
        <f t="shared" si="144"/>
        <v>66528</v>
      </c>
      <c r="N2974" s="1">
        <f t="shared" si="145"/>
        <v>66528</v>
      </c>
      <c r="O2974" s="1">
        <f t="shared" si="146"/>
        <v>0</v>
      </c>
    </row>
    <row r="2975" spans="1:15" x14ac:dyDescent="0.25">
      <c r="A2975" s="1" t="str">
        <v>BioLegend</v>
      </c>
      <c r="B2975" s="1">
        <v>28710</v>
      </c>
      <c r="C2975" s="1" t="str">
        <v>EED119246</v>
      </c>
      <c r="D2975" s="2">
        <v>45919</v>
      </c>
      <c r="E2975" s="2">
        <v>45926</v>
      </c>
      <c r="F2975" s="1">
        <v>358610</v>
      </c>
      <c r="G2975" s="1">
        <v>1</v>
      </c>
      <c r="H2975" s="1">
        <v>1</v>
      </c>
      <c r="I2975" s="1">
        <v>0</v>
      </c>
      <c r="J2975" s="1" t="str">
        <v>Delhi</v>
      </c>
      <c r="K2975" s="1">
        <v>0</v>
      </c>
      <c r="L2975" s="1"/>
      <c r="M2975" s="1">
        <f t="shared" si="144"/>
        <v>28710</v>
      </c>
      <c r="N2975" s="1">
        <f t="shared" si="145"/>
        <v>28710</v>
      </c>
      <c r="O2975" s="1">
        <f t="shared" si="146"/>
        <v>0</v>
      </c>
    </row>
    <row r="2976" spans="1:15" x14ac:dyDescent="0.25">
      <c r="A2976" s="1" t="str">
        <v>BioLegend</v>
      </c>
      <c r="B2976" s="1">
        <v>9424.7999999999993</v>
      </c>
      <c r="C2976" s="1" t="str">
        <v>EED119246</v>
      </c>
      <c r="D2976" s="2">
        <v>45919</v>
      </c>
      <c r="E2976" s="2">
        <v>45926</v>
      </c>
      <c r="F2976" s="1">
        <v>363203</v>
      </c>
      <c r="G2976" s="1">
        <v>1</v>
      </c>
      <c r="H2976" s="1">
        <v>1</v>
      </c>
      <c r="I2976" s="1">
        <v>0</v>
      </c>
      <c r="J2976" s="1" t="str">
        <v>Kolkata</v>
      </c>
      <c r="K2976" s="1">
        <v>0</v>
      </c>
      <c r="L2976" s="1"/>
      <c r="M2976" s="1">
        <f t="shared" si="144"/>
        <v>9424.7999999999993</v>
      </c>
      <c r="N2976" s="1">
        <f t="shared" si="145"/>
        <v>9424.7999999999993</v>
      </c>
      <c r="O2976" s="1">
        <f t="shared" si="146"/>
        <v>0</v>
      </c>
    </row>
    <row r="2977" spans="1:15" x14ac:dyDescent="0.25">
      <c r="A2977" s="1" t="str">
        <v>BioLegend</v>
      </c>
      <c r="B2977" s="1">
        <v>22792</v>
      </c>
      <c r="C2977" s="1" t="str">
        <v>EED119246</v>
      </c>
      <c r="D2977" s="2">
        <v>45919</v>
      </c>
      <c r="E2977" s="2">
        <v>45926</v>
      </c>
      <c r="F2977" s="1">
        <v>363210</v>
      </c>
      <c r="G2977" s="1">
        <v>1</v>
      </c>
      <c r="H2977" s="1">
        <v>1</v>
      </c>
      <c r="I2977" s="1">
        <v>0</v>
      </c>
      <c r="J2977" s="1" t="str">
        <v>Delhi</v>
      </c>
      <c r="K2977" s="1">
        <v>0</v>
      </c>
      <c r="L2977" s="1"/>
      <c r="M2977" s="1">
        <f t="shared" si="144"/>
        <v>22792</v>
      </c>
      <c r="N2977" s="1">
        <f t="shared" si="145"/>
        <v>22792</v>
      </c>
      <c r="O2977" s="1">
        <f t="shared" si="146"/>
        <v>0</v>
      </c>
    </row>
    <row r="2978" spans="1:15" x14ac:dyDescent="0.25">
      <c r="A2978" s="1" t="str">
        <v>BioLegend</v>
      </c>
      <c r="B2978" s="1">
        <v>36097.599999999999</v>
      </c>
      <c r="C2978" s="1" t="str">
        <v>EED119246</v>
      </c>
      <c r="D2978" s="2">
        <v>45919</v>
      </c>
      <c r="E2978" s="2">
        <v>45926</v>
      </c>
      <c r="F2978" s="1">
        <v>363601</v>
      </c>
      <c r="G2978" s="1">
        <v>1</v>
      </c>
      <c r="H2978" s="1">
        <v>1</v>
      </c>
      <c r="I2978" s="1">
        <v>0</v>
      </c>
      <c r="J2978" s="1" t="str">
        <v>Delhi</v>
      </c>
      <c r="K2978" s="1">
        <v>0</v>
      </c>
      <c r="L2978" s="1"/>
      <c r="M2978" s="1">
        <f t="shared" si="144"/>
        <v>36097.599999999999</v>
      </c>
      <c r="N2978" s="1">
        <f t="shared" si="145"/>
        <v>36097.599999999999</v>
      </c>
      <c r="O2978" s="1">
        <f t="shared" si="146"/>
        <v>0</v>
      </c>
    </row>
    <row r="2979" spans="1:15" x14ac:dyDescent="0.25">
      <c r="A2979" s="1" t="str">
        <v>BioLegend</v>
      </c>
      <c r="B2979" s="1">
        <v>22176</v>
      </c>
      <c r="C2979" s="1" t="str">
        <v>EED119246</v>
      </c>
      <c r="D2979" s="2">
        <v>45919</v>
      </c>
      <c r="E2979" s="2">
        <v>45926</v>
      </c>
      <c r="F2979" s="1">
        <v>366704</v>
      </c>
      <c r="G2979" s="1">
        <v>1</v>
      </c>
      <c r="H2979" s="1">
        <v>1</v>
      </c>
      <c r="I2979" s="1">
        <v>0</v>
      </c>
      <c r="J2979" s="1" t="str">
        <v>Mumbai</v>
      </c>
      <c r="K2979" s="1">
        <v>0</v>
      </c>
      <c r="L2979" s="1"/>
      <c r="M2979" s="1">
        <f t="shared" si="144"/>
        <v>22176</v>
      </c>
      <c r="N2979" s="1">
        <f t="shared" si="145"/>
        <v>22176</v>
      </c>
      <c r="O2979" s="1">
        <f t="shared" si="146"/>
        <v>0</v>
      </c>
    </row>
    <row r="2980" spans="1:15" x14ac:dyDescent="0.25">
      <c r="A2980" s="1" t="str">
        <v>BioLegend</v>
      </c>
      <c r="B2980" s="1">
        <v>9178.4</v>
      </c>
      <c r="C2980" s="1" t="str">
        <v>EED119246</v>
      </c>
      <c r="D2980" s="2">
        <v>45919</v>
      </c>
      <c r="E2980" s="2">
        <v>45926</v>
      </c>
      <c r="F2980" s="1">
        <v>367405</v>
      </c>
      <c r="G2980" s="1">
        <v>1</v>
      </c>
      <c r="H2980" s="1">
        <v>1</v>
      </c>
      <c r="I2980" s="1">
        <v>0</v>
      </c>
      <c r="J2980" s="1" t="str">
        <v>Kolkata</v>
      </c>
      <c r="K2980" s="1">
        <v>0</v>
      </c>
      <c r="L2980" s="1"/>
      <c r="M2980" s="1">
        <f t="shared" si="144"/>
        <v>9178.4</v>
      </c>
      <c r="N2980" s="1">
        <f t="shared" si="145"/>
        <v>9178.4</v>
      </c>
      <c r="O2980" s="1">
        <f t="shared" si="146"/>
        <v>0</v>
      </c>
    </row>
    <row r="2981" spans="1:15" x14ac:dyDescent="0.25">
      <c r="A2981" s="1" t="str">
        <v>BioLegend</v>
      </c>
      <c r="B2981" s="1">
        <v>9055.2000000000007</v>
      </c>
      <c r="C2981" s="1" t="str">
        <v>EED119246</v>
      </c>
      <c r="D2981" s="2">
        <v>45919</v>
      </c>
      <c r="E2981" s="2">
        <v>45926</v>
      </c>
      <c r="F2981" s="1">
        <v>368503</v>
      </c>
      <c r="G2981" s="1">
        <v>1</v>
      </c>
      <c r="H2981" s="1">
        <v>1</v>
      </c>
      <c r="I2981" s="1">
        <v>0</v>
      </c>
      <c r="J2981" s="1" t="str">
        <v>Delhi</v>
      </c>
      <c r="K2981" s="1">
        <v>0</v>
      </c>
      <c r="L2981" s="1"/>
      <c r="M2981" s="1">
        <f t="shared" si="144"/>
        <v>9055.2000000000007</v>
      </c>
      <c r="N2981" s="1">
        <f t="shared" si="145"/>
        <v>9055.2000000000007</v>
      </c>
      <c r="O2981" s="1">
        <f t="shared" si="146"/>
        <v>0</v>
      </c>
    </row>
    <row r="2982" spans="1:15" x14ac:dyDescent="0.25">
      <c r="A2982" s="1" t="str">
        <v>BioLegend</v>
      </c>
      <c r="B2982" s="1">
        <v>8500.7999999999993</v>
      </c>
      <c r="C2982" s="1" t="str">
        <v>EED119246</v>
      </c>
      <c r="D2982" s="2">
        <v>45919</v>
      </c>
      <c r="E2982" s="2">
        <v>45926</v>
      </c>
      <c r="F2982" s="1">
        <v>368508</v>
      </c>
      <c r="G2982" s="1">
        <v>1</v>
      </c>
      <c r="H2982" s="1">
        <v>1</v>
      </c>
      <c r="I2982" s="1">
        <v>0</v>
      </c>
      <c r="J2982" s="1" t="str">
        <v>Kolkata</v>
      </c>
      <c r="K2982" s="1">
        <v>0</v>
      </c>
      <c r="L2982" s="1"/>
      <c r="M2982" s="1">
        <f t="shared" si="144"/>
        <v>8500.7999999999993</v>
      </c>
      <c r="N2982" s="1">
        <f t="shared" si="145"/>
        <v>8500.7999999999993</v>
      </c>
      <c r="O2982" s="1">
        <f t="shared" si="146"/>
        <v>0</v>
      </c>
    </row>
    <row r="2983" spans="1:15" x14ac:dyDescent="0.25">
      <c r="A2983" s="1" t="str">
        <v>BioLegend</v>
      </c>
      <c r="B2983" s="1">
        <v>3757.6000000000004</v>
      </c>
      <c r="C2983" s="1" t="str">
        <v>EED119246</v>
      </c>
      <c r="D2983" s="2">
        <v>45919</v>
      </c>
      <c r="E2983" s="2">
        <v>45926</v>
      </c>
      <c r="F2983" s="1">
        <v>368509</v>
      </c>
      <c r="G2983" s="1">
        <v>1</v>
      </c>
      <c r="H2983" s="1">
        <v>1</v>
      </c>
      <c r="I2983" s="1">
        <v>0</v>
      </c>
      <c r="J2983" s="1" t="str">
        <v>Kolkata</v>
      </c>
      <c r="K2983" s="1">
        <v>0</v>
      </c>
      <c r="L2983" s="1"/>
      <c r="M2983" s="1">
        <f t="shared" si="144"/>
        <v>3757.6000000000004</v>
      </c>
      <c r="N2983" s="1">
        <f t="shared" si="145"/>
        <v>3757.6000000000004</v>
      </c>
      <c r="O2983" s="1">
        <f t="shared" si="146"/>
        <v>0</v>
      </c>
    </row>
    <row r="2984" spans="1:15" x14ac:dyDescent="0.25">
      <c r="A2984" s="1" t="str">
        <v>BioLegend</v>
      </c>
      <c r="B2984" s="1">
        <v>18480</v>
      </c>
      <c r="C2984" s="1" t="str">
        <v>EED119246</v>
      </c>
      <c r="D2984" s="2">
        <v>45919</v>
      </c>
      <c r="E2984" s="2">
        <v>45926</v>
      </c>
      <c r="F2984" s="1">
        <v>369312</v>
      </c>
      <c r="G2984" s="1">
        <v>1</v>
      </c>
      <c r="H2984" s="1">
        <v>1</v>
      </c>
      <c r="I2984" s="1">
        <v>0</v>
      </c>
      <c r="J2984" s="1" t="str">
        <v>Karnataka</v>
      </c>
      <c r="K2984" s="1">
        <v>0</v>
      </c>
      <c r="L2984" s="1"/>
      <c r="M2984" s="1">
        <f t="shared" si="144"/>
        <v>18480</v>
      </c>
      <c r="N2984" s="1">
        <f t="shared" si="145"/>
        <v>18480</v>
      </c>
      <c r="O2984" s="1">
        <f t="shared" si="146"/>
        <v>0</v>
      </c>
    </row>
    <row r="2985" spans="1:15" x14ac:dyDescent="0.25">
      <c r="A2985" s="1" t="str">
        <v>BioLegend</v>
      </c>
      <c r="B2985" s="1">
        <v>14190</v>
      </c>
      <c r="C2985" s="1" t="str">
        <v>EED119246</v>
      </c>
      <c r="D2985" s="2">
        <v>45919</v>
      </c>
      <c r="E2985" s="2">
        <v>45926</v>
      </c>
      <c r="F2985" s="1">
        <v>369321</v>
      </c>
      <c r="G2985" s="1">
        <v>1</v>
      </c>
      <c r="H2985" s="1">
        <v>1</v>
      </c>
      <c r="I2985" s="1">
        <v>0</v>
      </c>
      <c r="J2985" s="1" t="str">
        <v>Kolkata</v>
      </c>
      <c r="K2985" s="1">
        <v>0</v>
      </c>
      <c r="L2985" s="1"/>
      <c r="M2985" s="1">
        <f t="shared" si="144"/>
        <v>14190</v>
      </c>
      <c r="N2985" s="1">
        <f t="shared" si="145"/>
        <v>14190</v>
      </c>
      <c r="O2985" s="1">
        <f t="shared" si="146"/>
        <v>0</v>
      </c>
    </row>
    <row r="2986" spans="1:15" x14ac:dyDescent="0.25">
      <c r="A2986" s="1" t="str">
        <v>BioLegend</v>
      </c>
      <c r="B2986" s="1">
        <v>19896.8</v>
      </c>
      <c r="C2986" s="1" t="str">
        <v>EED119246</v>
      </c>
      <c r="D2986" s="2">
        <v>45919</v>
      </c>
      <c r="E2986" s="2">
        <v>45926</v>
      </c>
      <c r="F2986" s="1">
        <v>372002</v>
      </c>
      <c r="G2986" s="1">
        <v>1</v>
      </c>
      <c r="H2986" s="1">
        <v>1</v>
      </c>
      <c r="I2986" s="1">
        <v>0</v>
      </c>
      <c r="J2986" s="1" t="str">
        <v>Delhi</v>
      </c>
      <c r="K2986" s="1">
        <v>0</v>
      </c>
      <c r="L2986" s="1"/>
      <c r="M2986" s="1">
        <f t="shared" si="144"/>
        <v>19896.8</v>
      </c>
      <c r="N2986" s="1">
        <f t="shared" si="145"/>
        <v>19896.8</v>
      </c>
      <c r="O2986" s="1">
        <f t="shared" si="146"/>
        <v>0</v>
      </c>
    </row>
    <row r="2987" spans="1:15" x14ac:dyDescent="0.25">
      <c r="A2987" s="1" t="str">
        <v>BioLegend</v>
      </c>
      <c r="B2987" s="1">
        <v>7700</v>
      </c>
      <c r="C2987" s="1" t="str">
        <v>EED119246</v>
      </c>
      <c r="D2987" s="2">
        <v>45919</v>
      </c>
      <c r="E2987" s="2">
        <v>45926</v>
      </c>
      <c r="F2987" s="1">
        <v>372203</v>
      </c>
      <c r="G2987" s="1">
        <v>1</v>
      </c>
      <c r="H2987" s="1">
        <v>1</v>
      </c>
      <c r="I2987" s="1">
        <v>0</v>
      </c>
      <c r="J2987" s="1" t="str">
        <v>Kolkata</v>
      </c>
      <c r="K2987" s="1">
        <v>0</v>
      </c>
      <c r="L2987" s="1"/>
      <c r="M2987" s="1">
        <f t="shared" si="144"/>
        <v>7700</v>
      </c>
      <c r="N2987" s="1">
        <f t="shared" si="145"/>
        <v>7700</v>
      </c>
      <c r="O2987" s="1">
        <f t="shared" si="146"/>
        <v>0</v>
      </c>
    </row>
    <row r="2988" spans="1:15" x14ac:dyDescent="0.25">
      <c r="A2988" s="1" t="str">
        <v>BioLegend</v>
      </c>
      <c r="B2988" s="1">
        <v>20636</v>
      </c>
      <c r="C2988" s="1" t="str">
        <v>EED119246</v>
      </c>
      <c r="D2988" s="2">
        <v>45919</v>
      </c>
      <c r="E2988" s="2">
        <v>45926</v>
      </c>
      <c r="F2988" s="1">
        <v>372208</v>
      </c>
      <c r="G2988" s="1">
        <v>1</v>
      </c>
      <c r="H2988" s="1">
        <v>1</v>
      </c>
      <c r="I2988" s="1">
        <v>0</v>
      </c>
      <c r="J2988" s="1" t="str">
        <v>Delhi</v>
      </c>
      <c r="K2988" s="1">
        <v>0</v>
      </c>
      <c r="L2988" s="1"/>
      <c r="M2988" s="1">
        <f t="shared" si="144"/>
        <v>20636</v>
      </c>
      <c r="N2988" s="1">
        <f t="shared" si="145"/>
        <v>20636</v>
      </c>
      <c r="O2988" s="1">
        <f t="shared" si="146"/>
        <v>0</v>
      </c>
    </row>
    <row r="2989" spans="1:15" x14ac:dyDescent="0.25">
      <c r="A2989" s="1" t="str">
        <v>BioLegend</v>
      </c>
      <c r="B2989" s="1">
        <v>26426.400000000001</v>
      </c>
      <c r="C2989" s="1" t="str">
        <v>EED119246</v>
      </c>
      <c r="D2989" s="2">
        <v>45919</v>
      </c>
      <c r="E2989" s="2">
        <v>45926</v>
      </c>
      <c r="F2989" s="1">
        <v>372716</v>
      </c>
      <c r="G2989" s="1">
        <v>1</v>
      </c>
      <c r="H2989" s="1">
        <v>1</v>
      </c>
      <c r="I2989" s="1">
        <v>0</v>
      </c>
      <c r="J2989" s="1" t="str">
        <v>Karnataka</v>
      </c>
      <c r="K2989" s="1">
        <v>0</v>
      </c>
      <c r="L2989" s="1"/>
      <c r="M2989" s="1">
        <f t="shared" si="144"/>
        <v>26426.400000000001</v>
      </c>
      <c r="N2989" s="1">
        <f t="shared" si="145"/>
        <v>26426.400000000001</v>
      </c>
      <c r="O2989" s="1">
        <f t="shared" si="146"/>
        <v>0</v>
      </c>
    </row>
    <row r="2990" spans="1:15" x14ac:dyDescent="0.25">
      <c r="A2990" s="1" t="str">
        <v>BioLegend</v>
      </c>
      <c r="B2990" s="1">
        <v>4928</v>
      </c>
      <c r="C2990" s="1" t="str">
        <v>EED119246</v>
      </c>
      <c r="D2990" s="2">
        <v>45919</v>
      </c>
      <c r="E2990" s="2">
        <v>45926</v>
      </c>
      <c r="F2990" s="1">
        <v>384813</v>
      </c>
      <c r="G2990" s="1">
        <v>1</v>
      </c>
      <c r="H2990" s="1">
        <v>1</v>
      </c>
      <c r="I2990" s="1">
        <v>0</v>
      </c>
      <c r="J2990" s="1" t="str">
        <v>Kolkata</v>
      </c>
      <c r="K2990" s="1">
        <v>0</v>
      </c>
      <c r="L2990" s="1"/>
      <c r="M2990" s="1">
        <f t="shared" si="144"/>
        <v>4928</v>
      </c>
      <c r="N2990" s="1">
        <f t="shared" si="145"/>
        <v>4928</v>
      </c>
      <c r="O2990" s="1">
        <f t="shared" si="146"/>
        <v>0</v>
      </c>
    </row>
    <row r="2991" spans="1:15" x14ac:dyDescent="0.25">
      <c r="A2991" s="1" t="str">
        <v>BioLegend</v>
      </c>
      <c r="B2991" s="1">
        <v>23628</v>
      </c>
      <c r="C2991" s="1" t="str">
        <v>EED119246</v>
      </c>
      <c r="D2991" s="2">
        <v>45919</v>
      </c>
      <c r="E2991" s="2">
        <v>45926</v>
      </c>
      <c r="F2991" s="1">
        <v>400158</v>
      </c>
      <c r="G2991" s="1">
        <v>3</v>
      </c>
      <c r="H2991" s="1">
        <v>3</v>
      </c>
      <c r="I2991" s="1">
        <v>0</v>
      </c>
      <c r="J2991" s="1" t="str">
        <v>Karnataka</v>
      </c>
      <c r="K2991" s="1">
        <v>0</v>
      </c>
      <c r="L2991" s="1"/>
      <c r="M2991" s="1">
        <f t="shared" si="144"/>
        <v>70884</v>
      </c>
      <c r="N2991" s="1">
        <f t="shared" si="145"/>
        <v>70884</v>
      </c>
      <c r="O2991" s="1">
        <f t="shared" si="146"/>
        <v>0</v>
      </c>
    </row>
    <row r="2992" spans="1:15" x14ac:dyDescent="0.25">
      <c r="A2992" s="1" t="str">
        <v>BioLegend</v>
      </c>
      <c r="B2992" s="1">
        <v>5667.2000000000007</v>
      </c>
      <c r="C2992" s="1" t="str">
        <v>EED119246</v>
      </c>
      <c r="D2992" s="2">
        <v>45919</v>
      </c>
      <c r="E2992" s="2">
        <v>45926</v>
      </c>
      <c r="F2992" s="1">
        <v>400212</v>
      </c>
      <c r="G2992" s="1">
        <v>2</v>
      </c>
      <c r="H2992" s="1">
        <v>2</v>
      </c>
      <c r="I2992" s="1">
        <v>0</v>
      </c>
      <c r="J2992" s="1" t="str">
        <v>Karnataka</v>
      </c>
      <c r="K2992" s="1">
        <v>0</v>
      </c>
      <c r="L2992" s="1"/>
      <c r="M2992" s="1">
        <f t="shared" si="144"/>
        <v>11334.400000000001</v>
      </c>
      <c r="N2992" s="1">
        <f t="shared" si="145"/>
        <v>11334.400000000001</v>
      </c>
      <c r="O2992" s="1">
        <f t="shared" si="146"/>
        <v>0</v>
      </c>
    </row>
    <row r="2993" spans="1:15" x14ac:dyDescent="0.25">
      <c r="A2993" s="1" t="str">
        <v>BioLegend</v>
      </c>
      <c r="B2993" s="1">
        <v>7207.2000000000007</v>
      </c>
      <c r="C2993" s="1" t="str">
        <v>EED119246</v>
      </c>
      <c r="D2993" s="2">
        <v>45919</v>
      </c>
      <c r="E2993" s="2">
        <v>45926</v>
      </c>
      <c r="F2993" s="1">
        <v>401319</v>
      </c>
      <c r="G2993" s="1">
        <v>1</v>
      </c>
      <c r="H2993" s="1">
        <v>1</v>
      </c>
      <c r="I2993" s="1">
        <v>0</v>
      </c>
      <c r="J2993" s="1" t="str">
        <v>Lucknow</v>
      </c>
      <c r="K2993" s="1">
        <v>0</v>
      </c>
      <c r="L2993" s="1"/>
      <c r="M2993" s="1">
        <f t="shared" si="144"/>
        <v>7207.2000000000007</v>
      </c>
      <c r="N2993" s="1">
        <f t="shared" si="145"/>
        <v>7207.2000000000007</v>
      </c>
      <c r="O2993" s="1">
        <f t="shared" si="146"/>
        <v>0</v>
      </c>
    </row>
    <row r="2994" spans="1:15" x14ac:dyDescent="0.25">
      <c r="A2994" s="1" t="str">
        <v>BioLegend</v>
      </c>
      <c r="B2994" s="1">
        <v>12689.599999999999</v>
      </c>
      <c r="C2994" s="1" t="str">
        <v>EED119246</v>
      </c>
      <c r="D2994" s="2">
        <v>45919</v>
      </c>
      <c r="E2994" s="2">
        <v>45926</v>
      </c>
      <c r="F2994" s="1">
        <v>405206</v>
      </c>
      <c r="G2994" s="1">
        <v>1</v>
      </c>
      <c r="H2994" s="1">
        <v>1</v>
      </c>
      <c r="I2994" s="1">
        <v>0</v>
      </c>
      <c r="J2994" s="1" t="str">
        <v>Delhi</v>
      </c>
      <c r="K2994" s="1">
        <v>0</v>
      </c>
      <c r="L2994" s="1"/>
      <c r="M2994" s="1">
        <f t="shared" si="144"/>
        <v>12689.599999999999</v>
      </c>
      <c r="N2994" s="1">
        <f t="shared" si="145"/>
        <v>12689.599999999999</v>
      </c>
      <c r="O2994" s="1">
        <f t="shared" si="146"/>
        <v>0</v>
      </c>
    </row>
    <row r="2995" spans="1:15" x14ac:dyDescent="0.25">
      <c r="A2995" s="1" t="str">
        <v>BioLegend</v>
      </c>
      <c r="B2995" s="1">
        <v>6899.2000000000007</v>
      </c>
      <c r="C2995" s="1" t="str">
        <v>EED119246</v>
      </c>
      <c r="D2995" s="2">
        <v>45919</v>
      </c>
      <c r="E2995" s="2">
        <v>45926</v>
      </c>
      <c r="F2995" s="1">
        <v>405326</v>
      </c>
      <c r="G2995" s="1">
        <v>1</v>
      </c>
      <c r="H2995" s="1">
        <v>1</v>
      </c>
      <c r="I2995" s="1">
        <v>0</v>
      </c>
      <c r="J2995" s="1" t="str">
        <v>Lucknow</v>
      </c>
      <c r="K2995" s="1">
        <v>0</v>
      </c>
      <c r="L2995" s="1"/>
      <c r="M2995" s="1">
        <f t="shared" si="144"/>
        <v>6899.2000000000007</v>
      </c>
      <c r="N2995" s="1">
        <f t="shared" si="145"/>
        <v>6899.2000000000007</v>
      </c>
      <c r="O2995" s="1">
        <f t="shared" si="146"/>
        <v>0</v>
      </c>
    </row>
    <row r="2996" spans="1:15" x14ac:dyDescent="0.25">
      <c r="A2996" s="1" t="str">
        <v>BioLegend</v>
      </c>
      <c r="B2996" s="1">
        <v>5112.8</v>
      </c>
      <c r="C2996" s="1" t="str">
        <v>EED119246</v>
      </c>
      <c r="D2996" s="2">
        <v>45919</v>
      </c>
      <c r="E2996" s="2">
        <v>45926</v>
      </c>
      <c r="F2996" s="1">
        <v>406605</v>
      </c>
      <c r="G2996" s="1">
        <v>1</v>
      </c>
      <c r="H2996" s="1">
        <v>1</v>
      </c>
      <c r="I2996" s="1">
        <v>0</v>
      </c>
      <c r="J2996" s="1" t="str">
        <v>Lucknow</v>
      </c>
      <c r="K2996" s="1">
        <v>0</v>
      </c>
      <c r="L2996" s="1"/>
      <c r="M2996" s="1">
        <f t="shared" si="144"/>
        <v>5112.8</v>
      </c>
      <c r="N2996" s="1">
        <f t="shared" si="145"/>
        <v>5112.8</v>
      </c>
      <c r="O2996" s="1">
        <f t="shared" si="146"/>
        <v>0</v>
      </c>
    </row>
    <row r="2997" spans="1:15" x14ac:dyDescent="0.25">
      <c r="A2997" s="1" t="str">
        <v>BioLegend</v>
      </c>
      <c r="B2997" s="1">
        <v>6960.7999999999993</v>
      </c>
      <c r="C2997" s="1" t="str">
        <v>EED119246</v>
      </c>
      <c r="D2997" s="2">
        <v>45919</v>
      </c>
      <c r="E2997" s="2">
        <v>45926</v>
      </c>
      <c r="F2997" s="1">
        <v>406609</v>
      </c>
      <c r="G2997" s="1">
        <v>1</v>
      </c>
      <c r="H2997" s="1">
        <v>1</v>
      </c>
      <c r="I2997" s="1">
        <v>0</v>
      </c>
      <c r="J2997" s="1" t="str">
        <v>Banglore</v>
      </c>
      <c r="K2997" s="1">
        <v>0</v>
      </c>
      <c r="L2997" s="1"/>
      <c r="M2997" s="1">
        <f t="shared" si="144"/>
        <v>6960.7999999999993</v>
      </c>
      <c r="N2997" s="1">
        <f t="shared" si="145"/>
        <v>6960.7999999999993</v>
      </c>
      <c r="O2997" s="1">
        <f t="shared" si="146"/>
        <v>0</v>
      </c>
    </row>
    <row r="2998" spans="1:15" x14ac:dyDescent="0.25">
      <c r="A2998" s="1" t="str">
        <v>BioLegend</v>
      </c>
      <c r="B2998" s="1">
        <v>3634.3999999999996</v>
      </c>
      <c r="C2998" s="1" t="str">
        <v>EED119246</v>
      </c>
      <c r="D2998" s="2">
        <v>45919</v>
      </c>
      <c r="E2998" s="2">
        <v>45926</v>
      </c>
      <c r="F2998" s="1">
        <v>420404</v>
      </c>
      <c r="G2998" s="1">
        <v>2</v>
      </c>
      <c r="H2998" s="1">
        <v>2</v>
      </c>
      <c r="I2998" s="1">
        <v>0</v>
      </c>
      <c r="J2998" s="1" t="str">
        <v>Banglore</v>
      </c>
      <c r="K2998" s="1">
        <v>0</v>
      </c>
      <c r="L2998" s="1"/>
      <c r="M2998" s="1">
        <f t="shared" si="144"/>
        <v>7268.7999999999993</v>
      </c>
      <c r="N2998" s="1">
        <f t="shared" si="145"/>
        <v>7268.7999999999993</v>
      </c>
      <c r="O2998" s="1">
        <f t="shared" si="146"/>
        <v>0</v>
      </c>
    </row>
    <row r="2999" spans="1:15" x14ac:dyDescent="0.25">
      <c r="A2999" s="1" t="str">
        <v>BioLegend</v>
      </c>
      <c r="B2999" s="1">
        <v>14106.400000000001</v>
      </c>
      <c r="C2999" s="1" t="str">
        <v>EED119246</v>
      </c>
      <c r="D2999" s="2">
        <v>45919</v>
      </c>
      <c r="E2999" s="2">
        <v>45926</v>
      </c>
      <c r="F2999" s="1">
        <v>422302</v>
      </c>
      <c r="G2999" s="1">
        <v>2</v>
      </c>
      <c r="H2999" s="1">
        <v>2</v>
      </c>
      <c r="I2999" s="1">
        <v>0</v>
      </c>
      <c r="J2999" s="1" t="str">
        <v>Banglore</v>
      </c>
      <c r="K2999" s="1">
        <v>0</v>
      </c>
      <c r="L2999" s="1"/>
      <c r="M2999" s="1">
        <f t="shared" si="144"/>
        <v>28212.800000000003</v>
      </c>
      <c r="N2999" s="1">
        <f t="shared" si="145"/>
        <v>28212.800000000003</v>
      </c>
      <c r="O2999" s="1">
        <f t="shared" si="146"/>
        <v>0</v>
      </c>
    </row>
    <row r="3000" spans="1:15" x14ac:dyDescent="0.25">
      <c r="A3000" s="1" t="str">
        <v>BioLegend</v>
      </c>
      <c r="B3000" s="1">
        <v>5482.4</v>
      </c>
      <c r="C3000" s="1" t="str">
        <v>EED119246</v>
      </c>
      <c r="D3000" s="2">
        <v>45919</v>
      </c>
      <c r="E3000" s="2">
        <v>45926</v>
      </c>
      <c r="F3000" s="1">
        <v>423115</v>
      </c>
      <c r="G3000" s="1">
        <v>1</v>
      </c>
      <c r="H3000" s="1">
        <v>1</v>
      </c>
      <c r="I3000" s="1">
        <v>0</v>
      </c>
      <c r="J3000" s="1" t="str">
        <v>Hyderabad</v>
      </c>
      <c r="K3000" s="1">
        <v>0</v>
      </c>
      <c r="L3000" s="1"/>
      <c r="M3000" s="1">
        <f t="shared" si="144"/>
        <v>5482.4</v>
      </c>
      <c r="N3000" s="1">
        <f t="shared" si="145"/>
        <v>5482.4</v>
      </c>
      <c r="O3000" s="1">
        <f t="shared" si="146"/>
        <v>0</v>
      </c>
    </row>
    <row r="3001" spans="1:15" x14ac:dyDescent="0.25">
      <c r="A3001" s="1" t="str">
        <v>BioLegend</v>
      </c>
      <c r="B3001" s="1">
        <v>2587.1999999999998</v>
      </c>
      <c r="C3001" s="1" t="str">
        <v>EED119246</v>
      </c>
      <c r="D3001" s="2">
        <v>45919</v>
      </c>
      <c r="E3001" s="2">
        <v>45926</v>
      </c>
      <c r="F3001" s="1">
        <v>423501</v>
      </c>
      <c r="G3001" s="1">
        <v>1</v>
      </c>
      <c r="H3001" s="1">
        <v>1</v>
      </c>
      <c r="I3001" s="1">
        <v>0</v>
      </c>
      <c r="J3001" s="1" t="str">
        <v>MOHALI (PUNJAB)</v>
      </c>
      <c r="K3001" s="1">
        <v>0</v>
      </c>
      <c r="L3001" s="1"/>
      <c r="M3001" s="1">
        <f t="shared" si="144"/>
        <v>2587.1999999999998</v>
      </c>
      <c r="N3001" s="1">
        <f t="shared" si="145"/>
        <v>2587.1999999999998</v>
      </c>
      <c r="O3001" s="1">
        <f t="shared" si="146"/>
        <v>0</v>
      </c>
    </row>
    <row r="3002" spans="1:15" x14ac:dyDescent="0.25">
      <c r="A3002" s="1" t="str">
        <v>BioLegend</v>
      </c>
      <c r="B3002" s="1">
        <v>12997.599999999999</v>
      </c>
      <c r="C3002" s="1" t="str">
        <v>EED119246</v>
      </c>
      <c r="D3002" s="2">
        <v>45919</v>
      </c>
      <c r="E3002" s="2">
        <v>45926</v>
      </c>
      <c r="F3002" s="1">
        <v>425305</v>
      </c>
      <c r="G3002" s="1">
        <v>1</v>
      </c>
      <c r="H3002" s="1">
        <v>1</v>
      </c>
      <c r="I3002" s="1">
        <v>0</v>
      </c>
      <c r="J3002" s="1" t="str">
        <v>Karnataka</v>
      </c>
      <c r="K3002" s="1">
        <v>0</v>
      </c>
      <c r="L3002" s="1"/>
      <c r="M3002" s="1">
        <f t="shared" si="144"/>
        <v>12997.599999999999</v>
      </c>
      <c r="N3002" s="1">
        <f t="shared" si="145"/>
        <v>12997.599999999999</v>
      </c>
      <c r="O3002" s="1">
        <f t="shared" si="146"/>
        <v>0</v>
      </c>
    </row>
    <row r="3003" spans="1:15" x14ac:dyDescent="0.25">
      <c r="A3003" s="1" t="str">
        <v>BioLegend</v>
      </c>
      <c r="B3003" s="1">
        <v>14476</v>
      </c>
      <c r="C3003" s="1" t="str">
        <v>EED119246</v>
      </c>
      <c r="D3003" s="2">
        <v>45919</v>
      </c>
      <c r="E3003" s="2">
        <v>45926</v>
      </c>
      <c r="F3003" s="1">
        <v>500304</v>
      </c>
      <c r="G3003" s="1">
        <v>1</v>
      </c>
      <c r="H3003" s="1">
        <v>1</v>
      </c>
      <c r="I3003" s="1">
        <v>0</v>
      </c>
      <c r="J3003" s="1" t="str">
        <v>Mumbai</v>
      </c>
      <c r="K3003" s="1">
        <v>0</v>
      </c>
      <c r="L3003" s="1"/>
      <c r="M3003" s="1">
        <f t="shared" si="144"/>
        <v>14476</v>
      </c>
      <c r="N3003" s="1">
        <f t="shared" si="145"/>
        <v>14476</v>
      </c>
      <c r="O3003" s="1">
        <f t="shared" si="146"/>
        <v>0</v>
      </c>
    </row>
    <row r="3004" spans="1:15" x14ac:dyDescent="0.25">
      <c r="A3004" s="1" t="str">
        <v>BioLegend</v>
      </c>
      <c r="B3004" s="1">
        <v>5112.8</v>
      </c>
      <c r="C3004" s="1" t="str">
        <v>EED119246</v>
      </c>
      <c r="D3004" s="2">
        <v>45919</v>
      </c>
      <c r="E3004" s="2">
        <v>45926</v>
      </c>
      <c r="F3004" s="1">
        <v>500701</v>
      </c>
      <c r="G3004" s="1">
        <v>1</v>
      </c>
      <c r="H3004" s="1">
        <v>1</v>
      </c>
      <c r="I3004" s="1">
        <v>0</v>
      </c>
      <c r="J3004" s="1" t="str">
        <v>Delhi</v>
      </c>
      <c r="K3004" s="1">
        <v>0</v>
      </c>
      <c r="L3004" s="1"/>
      <c r="M3004" s="1">
        <f t="shared" si="144"/>
        <v>5112.8</v>
      </c>
      <c r="N3004" s="1">
        <f t="shared" si="145"/>
        <v>5112.8</v>
      </c>
      <c r="O3004" s="1">
        <f t="shared" si="146"/>
        <v>0</v>
      </c>
    </row>
    <row r="3005" spans="1:15" x14ac:dyDescent="0.25">
      <c r="A3005" s="1" t="str">
        <v>BioLegend</v>
      </c>
      <c r="B3005" s="1">
        <v>14476</v>
      </c>
      <c r="C3005" s="1" t="str">
        <v>EED119246</v>
      </c>
      <c r="D3005" s="2">
        <v>45919</v>
      </c>
      <c r="E3005" s="2">
        <v>45926</v>
      </c>
      <c r="F3005" s="1">
        <v>500806</v>
      </c>
      <c r="G3005" s="1">
        <v>1</v>
      </c>
      <c r="H3005" s="1">
        <v>1</v>
      </c>
      <c r="I3005" s="1">
        <v>0</v>
      </c>
      <c r="J3005" s="1" t="str">
        <v>Mumbai</v>
      </c>
      <c r="K3005" s="1">
        <v>0</v>
      </c>
      <c r="L3005" s="1"/>
      <c r="M3005" s="1">
        <f t="shared" si="144"/>
        <v>14476</v>
      </c>
      <c r="N3005" s="1">
        <f t="shared" si="145"/>
        <v>14476</v>
      </c>
      <c r="O3005" s="1">
        <f t="shared" si="146"/>
        <v>0</v>
      </c>
    </row>
    <row r="3006" spans="1:15" x14ac:dyDescent="0.25">
      <c r="A3006" s="1" t="str">
        <v>BioLegend</v>
      </c>
      <c r="B3006" s="1">
        <v>21252</v>
      </c>
      <c r="C3006" s="1" t="str">
        <v>EED119246</v>
      </c>
      <c r="D3006" s="2">
        <v>45919</v>
      </c>
      <c r="E3006" s="2">
        <v>45926</v>
      </c>
      <c r="F3006" s="1">
        <v>500832</v>
      </c>
      <c r="G3006" s="1">
        <v>1</v>
      </c>
      <c r="H3006" s="1">
        <v>1</v>
      </c>
      <c r="I3006" s="1">
        <v>0</v>
      </c>
      <c r="J3006" s="1" t="str">
        <v>Delhi</v>
      </c>
      <c r="K3006" s="1">
        <v>0</v>
      </c>
      <c r="L3006" s="1"/>
      <c r="M3006" s="1">
        <f t="shared" si="144"/>
        <v>21252</v>
      </c>
      <c r="N3006" s="1">
        <f t="shared" si="145"/>
        <v>21252</v>
      </c>
      <c r="O3006" s="1">
        <f t="shared" si="146"/>
        <v>0</v>
      </c>
    </row>
    <row r="3007" spans="1:15" x14ac:dyDescent="0.25">
      <c r="A3007" s="1" t="str">
        <v>BioLegend</v>
      </c>
      <c r="B3007" s="1">
        <v>7638.4</v>
      </c>
      <c r="C3007" s="1" t="str">
        <v>EED119246</v>
      </c>
      <c r="D3007" s="2">
        <v>45919</v>
      </c>
      <c r="E3007" s="2">
        <v>45926</v>
      </c>
      <c r="F3007" s="1">
        <v>502521</v>
      </c>
      <c r="G3007" s="1">
        <v>1</v>
      </c>
      <c r="H3007" s="1">
        <v>1</v>
      </c>
      <c r="I3007" s="1">
        <v>0</v>
      </c>
      <c r="J3007" s="1" t="str">
        <v>Kolkata</v>
      </c>
      <c r="K3007" s="1">
        <v>0</v>
      </c>
      <c r="L3007" s="1"/>
      <c r="M3007" s="1">
        <f t="shared" si="144"/>
        <v>7638.4</v>
      </c>
      <c r="N3007" s="1">
        <f t="shared" si="145"/>
        <v>7638.4</v>
      </c>
      <c r="O3007" s="1">
        <f t="shared" si="146"/>
        <v>0</v>
      </c>
    </row>
    <row r="3008" spans="1:15" x14ac:dyDescent="0.25">
      <c r="A3008" s="1" t="str">
        <v>BioLegend</v>
      </c>
      <c r="B3008" s="1">
        <v>7946.4</v>
      </c>
      <c r="C3008" s="1" t="str">
        <v>EED119246</v>
      </c>
      <c r="D3008" s="2">
        <v>45919</v>
      </c>
      <c r="E3008" s="2">
        <v>45926</v>
      </c>
      <c r="F3008" s="1">
        <v>502929</v>
      </c>
      <c r="G3008" s="1">
        <v>1</v>
      </c>
      <c r="H3008" s="1">
        <v>1</v>
      </c>
      <c r="I3008" s="1">
        <v>0</v>
      </c>
      <c r="J3008" s="1" t="str">
        <v>Kolkata</v>
      </c>
      <c r="K3008" s="1">
        <v>0</v>
      </c>
      <c r="L3008" s="1"/>
      <c r="M3008" s="1">
        <f t="shared" si="144"/>
        <v>7946.4</v>
      </c>
      <c r="N3008" s="1">
        <f t="shared" si="145"/>
        <v>7946.4</v>
      </c>
      <c r="O3008" s="1">
        <f t="shared" si="146"/>
        <v>0</v>
      </c>
    </row>
    <row r="3009" spans="1:15" x14ac:dyDescent="0.25">
      <c r="A3009" s="1" t="str">
        <v>BioLegend</v>
      </c>
      <c r="B3009" s="1">
        <v>28314</v>
      </c>
      <c r="C3009" s="1" t="str">
        <v>EED119246</v>
      </c>
      <c r="D3009" s="2">
        <v>45919</v>
      </c>
      <c r="E3009" s="2">
        <v>45926</v>
      </c>
      <c r="F3009" s="1">
        <v>502948</v>
      </c>
      <c r="G3009" s="1">
        <v>1</v>
      </c>
      <c r="H3009" s="1">
        <v>1</v>
      </c>
      <c r="I3009" s="1">
        <v>0</v>
      </c>
      <c r="J3009" s="1" t="str">
        <v>Bhuvneshwar</v>
      </c>
      <c r="K3009" s="1">
        <v>0</v>
      </c>
      <c r="L3009" s="1"/>
      <c r="M3009" s="1">
        <f t="shared" si="144"/>
        <v>28314</v>
      </c>
      <c r="N3009" s="1">
        <f t="shared" si="145"/>
        <v>28314</v>
      </c>
      <c r="O3009" s="1">
        <f t="shared" si="146"/>
        <v>0</v>
      </c>
    </row>
    <row r="3010" spans="1:15" x14ac:dyDescent="0.25">
      <c r="A3010" s="1" t="str">
        <v>BioLegend</v>
      </c>
      <c r="B3010" s="1">
        <v>5790.4</v>
      </c>
      <c r="C3010" s="1" t="str">
        <v>EED119246</v>
      </c>
      <c r="D3010" s="2">
        <v>45919</v>
      </c>
      <c r="E3010" s="2">
        <v>45926</v>
      </c>
      <c r="F3010" s="1">
        <v>506501</v>
      </c>
      <c r="G3010" s="1">
        <v>1</v>
      </c>
      <c r="H3010" s="1">
        <v>1</v>
      </c>
      <c r="I3010" s="1">
        <v>0</v>
      </c>
      <c r="J3010" s="1" t="str">
        <v>Delhi</v>
      </c>
      <c r="K3010" s="1">
        <v>0</v>
      </c>
      <c r="L3010" s="1"/>
      <c r="M3010" s="1">
        <f t="shared" ref="M3010:M3021" si="147">G3010*B3010</f>
        <v>5790.4</v>
      </c>
      <c r="N3010" s="1">
        <f t="shared" ref="N3010:N3021" si="148">H3010*B3010</f>
        <v>5790.4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18726.400000000001</v>
      </c>
      <c r="C3011" s="1" t="str">
        <v>EED119246</v>
      </c>
      <c r="D3011" s="2">
        <v>45919</v>
      </c>
      <c r="E3011" s="2">
        <v>45926</v>
      </c>
      <c r="F3011" s="1">
        <v>507605</v>
      </c>
      <c r="G3011" s="1">
        <v>1</v>
      </c>
      <c r="H3011" s="1">
        <v>1</v>
      </c>
      <c r="I3011" s="1">
        <v>0</v>
      </c>
      <c r="J3011" s="1" t="str">
        <v>Mumbai</v>
      </c>
      <c r="K3011" s="1">
        <v>0</v>
      </c>
      <c r="L3011" s="1"/>
      <c r="M3011" s="1">
        <f t="shared" si="147"/>
        <v>18726.400000000001</v>
      </c>
      <c r="N3011" s="1">
        <f t="shared" si="148"/>
        <v>18726.400000000001</v>
      </c>
      <c r="O3011" s="1">
        <f t="shared" si="149"/>
        <v>0</v>
      </c>
    </row>
    <row r="3012" spans="1:15" x14ac:dyDescent="0.25">
      <c r="A3012" s="1" t="str">
        <v>BioLegend</v>
      </c>
      <c r="B3012" s="1">
        <v>8993.6</v>
      </c>
      <c r="C3012" s="1" t="str">
        <v>EED119246</v>
      </c>
      <c r="D3012" s="2">
        <v>45919</v>
      </c>
      <c r="E3012" s="2">
        <v>45926</v>
      </c>
      <c r="F3012" s="1">
        <v>512305</v>
      </c>
      <c r="G3012" s="1">
        <v>1</v>
      </c>
      <c r="H3012" s="1">
        <v>1</v>
      </c>
      <c r="I3012" s="1">
        <v>0</v>
      </c>
      <c r="J3012" s="1" t="str">
        <v>Delhi</v>
      </c>
      <c r="K3012" s="1">
        <v>0</v>
      </c>
      <c r="L3012" s="1"/>
      <c r="M3012" s="1">
        <f t="shared" si="147"/>
        <v>8993.6</v>
      </c>
      <c r="N3012" s="1">
        <f t="shared" si="148"/>
        <v>8993.6</v>
      </c>
      <c r="O3012" s="1">
        <f t="shared" si="149"/>
        <v>0</v>
      </c>
    </row>
    <row r="3013" spans="1:15" x14ac:dyDescent="0.25">
      <c r="A3013" s="1" t="str">
        <v>BioLegend</v>
      </c>
      <c r="B3013" s="1">
        <v>15584.8</v>
      </c>
      <c r="C3013" s="1" t="str">
        <v>EED119246</v>
      </c>
      <c r="D3013" s="2">
        <v>45919</v>
      </c>
      <c r="E3013" s="2">
        <v>45926</v>
      </c>
      <c r="F3013" s="1">
        <v>570804</v>
      </c>
      <c r="G3013" s="1">
        <v>1</v>
      </c>
      <c r="H3013" s="1">
        <v>1</v>
      </c>
      <c r="I3013" s="1">
        <v>0</v>
      </c>
      <c r="J3013" s="1" t="str">
        <v>Hyderabad</v>
      </c>
      <c r="K3013" s="1">
        <v>0</v>
      </c>
      <c r="L3013" s="1"/>
      <c r="M3013" s="1">
        <f t="shared" si="147"/>
        <v>15584.8</v>
      </c>
      <c r="N3013" s="1">
        <f t="shared" si="148"/>
        <v>15584.8</v>
      </c>
      <c r="O3013" s="1">
        <f t="shared" si="149"/>
        <v>0</v>
      </c>
    </row>
    <row r="3014" spans="1:15" x14ac:dyDescent="0.25">
      <c r="A3014" s="1" t="str">
        <v>BioLegend</v>
      </c>
      <c r="B3014" s="1">
        <v>22792</v>
      </c>
      <c r="C3014" s="1" t="str">
        <v>EED119246</v>
      </c>
      <c r="D3014" s="2">
        <v>45919</v>
      </c>
      <c r="E3014" s="2">
        <v>45926</v>
      </c>
      <c r="F3014" s="1">
        <v>621616</v>
      </c>
      <c r="G3014" s="1">
        <v>1</v>
      </c>
      <c r="H3014" s="1">
        <v>1</v>
      </c>
      <c r="I3014" s="1">
        <v>0</v>
      </c>
      <c r="J3014" s="1" t="str">
        <v>Banglore</v>
      </c>
      <c r="K3014" s="1">
        <v>0</v>
      </c>
      <c r="L3014" s="1"/>
      <c r="M3014" s="1">
        <f t="shared" si="147"/>
        <v>22792</v>
      </c>
      <c r="N3014" s="1">
        <f t="shared" si="148"/>
        <v>22792</v>
      </c>
      <c r="O3014" s="1">
        <f t="shared" si="149"/>
        <v>0</v>
      </c>
    </row>
    <row r="3015" spans="1:15" x14ac:dyDescent="0.25">
      <c r="A3015" s="1" t="str">
        <v>BioLegend</v>
      </c>
      <c r="B3015" s="1">
        <v>6221.6</v>
      </c>
      <c r="C3015" s="1" t="str">
        <v>EED119246</v>
      </c>
      <c r="D3015" s="2">
        <v>45919</v>
      </c>
      <c r="E3015" s="2">
        <v>45926</v>
      </c>
      <c r="F3015" s="1">
        <v>626801</v>
      </c>
      <c r="G3015" s="1">
        <v>1</v>
      </c>
      <c r="H3015" s="1">
        <v>1</v>
      </c>
      <c r="I3015" s="1">
        <v>0</v>
      </c>
      <c r="J3015" s="1" t="str">
        <v>Delhi</v>
      </c>
      <c r="K3015" s="1">
        <v>0</v>
      </c>
      <c r="L3015" s="1"/>
      <c r="M3015" s="1">
        <f t="shared" si="147"/>
        <v>6221.6</v>
      </c>
      <c r="N3015" s="1">
        <f t="shared" si="148"/>
        <v>6221.6</v>
      </c>
      <c r="O3015" s="1">
        <f t="shared" si="149"/>
        <v>0</v>
      </c>
    </row>
    <row r="3016" spans="1:15" x14ac:dyDescent="0.25">
      <c r="A3016" s="1" t="str">
        <v>BioLegend</v>
      </c>
      <c r="B3016" s="1">
        <v>23531.199999999997</v>
      </c>
      <c r="C3016" s="1" t="str">
        <v>EED119246</v>
      </c>
      <c r="D3016" s="2">
        <v>45919</v>
      </c>
      <c r="E3016" s="2">
        <v>45926</v>
      </c>
      <c r="F3016" s="1">
        <v>626810</v>
      </c>
      <c r="G3016" s="1">
        <v>2</v>
      </c>
      <c r="H3016" s="1">
        <v>2</v>
      </c>
      <c r="I3016" s="1">
        <v>0</v>
      </c>
      <c r="J3016" s="1" t="str">
        <v>Banglore</v>
      </c>
      <c r="K3016" s="1">
        <v>0</v>
      </c>
      <c r="L3016" s="1"/>
      <c r="M3016" s="1">
        <f t="shared" si="147"/>
        <v>47062.399999999994</v>
      </c>
      <c r="N3016" s="1">
        <f t="shared" si="148"/>
        <v>47062.399999999994</v>
      </c>
      <c r="O3016" s="1">
        <f t="shared" si="149"/>
        <v>0</v>
      </c>
    </row>
    <row r="3017" spans="1:15" x14ac:dyDescent="0.25">
      <c r="A3017" s="1" t="str">
        <v>BioLegend</v>
      </c>
      <c r="B3017" s="1">
        <v>20636</v>
      </c>
      <c r="C3017" s="1" t="str">
        <v>EED119246</v>
      </c>
      <c r="D3017" s="2">
        <v>45919</v>
      </c>
      <c r="E3017" s="2">
        <v>45926</v>
      </c>
      <c r="F3017" s="1">
        <v>651020</v>
      </c>
      <c r="G3017" s="1">
        <v>1</v>
      </c>
      <c r="H3017" s="1">
        <v>1</v>
      </c>
      <c r="I3017" s="1">
        <v>0</v>
      </c>
      <c r="J3017" s="1" t="str">
        <v>Gujrat</v>
      </c>
      <c r="K3017" s="1">
        <v>0</v>
      </c>
      <c r="L3017" s="1"/>
      <c r="M3017" s="1">
        <f t="shared" si="147"/>
        <v>20636</v>
      </c>
      <c r="N3017" s="1">
        <f t="shared" si="148"/>
        <v>20636</v>
      </c>
      <c r="O3017" s="1">
        <f t="shared" si="149"/>
        <v>0</v>
      </c>
    </row>
    <row r="3018" spans="1:15" x14ac:dyDescent="0.25">
      <c r="A3018" s="1" t="str">
        <v>BioLegend</v>
      </c>
      <c r="B3018" s="1">
        <v>22176</v>
      </c>
      <c r="C3018" s="1" t="str">
        <v>EED119246</v>
      </c>
      <c r="D3018" s="2">
        <v>45919</v>
      </c>
      <c r="E3018" s="2">
        <v>45926</v>
      </c>
      <c r="F3018" s="1">
        <v>655208</v>
      </c>
      <c r="G3018" s="1">
        <v>1</v>
      </c>
      <c r="H3018" s="1">
        <v>1</v>
      </c>
      <c r="I3018" s="1">
        <v>0</v>
      </c>
      <c r="J3018" s="1" t="str">
        <v>Kolkata</v>
      </c>
      <c r="K3018" s="1">
        <v>0</v>
      </c>
      <c r="L3018" s="1"/>
      <c r="M3018" s="1">
        <f t="shared" si="147"/>
        <v>22176</v>
      </c>
      <c r="N3018" s="1">
        <f t="shared" si="148"/>
        <v>22176</v>
      </c>
      <c r="O3018" s="1">
        <f t="shared" si="149"/>
        <v>0</v>
      </c>
    </row>
    <row r="3019" spans="1:15" x14ac:dyDescent="0.25">
      <c r="A3019" s="1" t="str">
        <v>BioLegend</v>
      </c>
      <c r="B3019" s="1">
        <v>7946.4</v>
      </c>
      <c r="C3019" s="1" t="str">
        <v>EED119246</v>
      </c>
      <c r="D3019" s="2">
        <v>45919</v>
      </c>
      <c r="E3019" s="2">
        <v>45926</v>
      </c>
      <c r="F3019" s="1">
        <v>795604</v>
      </c>
      <c r="G3019" s="1">
        <v>1</v>
      </c>
      <c r="H3019" s="1">
        <v>1</v>
      </c>
      <c r="I3019" s="1">
        <v>0</v>
      </c>
      <c r="J3019" s="1" t="str">
        <v>Lucknow</v>
      </c>
      <c r="K3019" s="1">
        <v>0</v>
      </c>
      <c r="L3019" s="1"/>
      <c r="M3019" s="1">
        <f t="shared" si="147"/>
        <v>7946.4</v>
      </c>
      <c r="N3019" s="1">
        <f t="shared" si="148"/>
        <v>7946.4</v>
      </c>
      <c r="O3019" s="1">
        <f t="shared" si="149"/>
        <v>0</v>
      </c>
    </row>
    <row r="3020" spans="1:15" x14ac:dyDescent="0.25">
      <c r="A3020" s="1" t="str">
        <v>BioLegend</v>
      </c>
      <c r="B3020" s="1">
        <v>116160</v>
      </c>
      <c r="C3020" s="1" t="str">
        <v>EED119246</v>
      </c>
      <c r="D3020" s="2">
        <v>45919</v>
      </c>
      <c r="E3020" s="2">
        <v>45926</v>
      </c>
      <c r="F3020" s="1">
        <v>900000034</v>
      </c>
      <c r="G3020" s="1">
        <v>2</v>
      </c>
      <c r="H3020" s="1">
        <v>2</v>
      </c>
      <c r="I3020" s="1">
        <v>0</v>
      </c>
      <c r="J3020" s="1" t="str">
        <v>Banglore</v>
      </c>
      <c r="K3020" s="1">
        <v>0</v>
      </c>
      <c r="L3020" s="1"/>
      <c r="M3020" s="1">
        <f t="shared" si="147"/>
        <v>232320</v>
      </c>
      <c r="N3020" s="1">
        <f t="shared" si="148"/>
        <v>232320</v>
      </c>
      <c r="O3020" s="1">
        <f t="shared" si="149"/>
        <v>0</v>
      </c>
    </row>
    <row r="3021" spans="1:15" x14ac:dyDescent="0.25">
      <c r="A3021" s="1" t="str">
        <v>BioLegend</v>
      </c>
      <c r="B3021" s="1">
        <v>106480</v>
      </c>
      <c r="C3021" s="1" t="str">
        <v>EED119246</v>
      </c>
      <c r="D3021" s="2">
        <v>45919</v>
      </c>
      <c r="E3021" s="2">
        <v>45926</v>
      </c>
      <c r="F3021" s="1">
        <v>900000035</v>
      </c>
      <c r="G3021" s="1">
        <v>2</v>
      </c>
      <c r="H3021" s="1">
        <v>2</v>
      </c>
      <c r="I3021" s="1">
        <v>0</v>
      </c>
      <c r="J3021" s="1" t="str">
        <v>Banglore</v>
      </c>
      <c r="K3021" s="1">
        <v>0</v>
      </c>
      <c r="L3021" s="1"/>
      <c r="M3021" s="1">
        <f t="shared" si="147"/>
        <v>212960</v>
      </c>
      <c r="N3021" s="1">
        <f t="shared" si="148"/>
        <v>212960</v>
      </c>
      <c r="O3021" s="1">
        <f t="shared" si="149"/>
        <v>0</v>
      </c>
    </row>
    <row r="3022" spans="1:15" x14ac:dyDescent="0.25">
      <c r="A3022" s="1" t="str">
        <v>BioLegend</v>
      </c>
      <c r="B3022" s="1">
        <v>106480</v>
      </c>
      <c r="C3022" s="1" t="str">
        <v>EED119246</v>
      </c>
      <c r="D3022" s="2">
        <v>45919</v>
      </c>
      <c r="E3022" s="2">
        <v>45926</v>
      </c>
      <c r="F3022" s="1">
        <v>900000036</v>
      </c>
      <c r="G3022" s="1">
        <v>2</v>
      </c>
      <c r="H3022" s="1">
        <v>2</v>
      </c>
      <c r="I3022" s="1">
        <v>0</v>
      </c>
      <c r="J3022" s="1" t="str">
        <v>Banglore</v>
      </c>
      <c r="K3022" s="1">
        <v>0</v>
      </c>
      <c r="L3022" s="1"/>
      <c r="M3022" s="1">
        <f t="shared" ref="M3022:M3085" si="150">G3022*B3022</f>
        <v>212960</v>
      </c>
      <c r="N3022" s="1">
        <f t="shared" ref="N3022:N3085" si="151">H3022*B3022</f>
        <v>212960</v>
      </c>
      <c r="O3022" s="1">
        <f t="shared" ref="O3022:O3085" si="152">I3022*B3022</f>
        <v>0</v>
      </c>
    </row>
    <row r="3023" spans="1:15" x14ac:dyDescent="0.25">
      <c r="A3023" s="1" t="str">
        <v>BioLegend</v>
      </c>
      <c r="B3023" s="1">
        <v>154880</v>
      </c>
      <c r="C3023" s="1" t="str">
        <v>EED119246</v>
      </c>
      <c r="D3023" s="2">
        <v>45919</v>
      </c>
      <c r="E3023" s="2">
        <v>45926</v>
      </c>
      <c r="F3023" s="1">
        <v>900000866</v>
      </c>
      <c r="G3023" s="1">
        <v>2</v>
      </c>
      <c r="H3023" s="1">
        <v>2</v>
      </c>
      <c r="I3023" s="1">
        <v>0</v>
      </c>
      <c r="J3023" s="1" t="str">
        <v>Banglore</v>
      </c>
      <c r="K3023" s="1">
        <v>0</v>
      </c>
      <c r="L3023" s="1"/>
      <c r="M3023" s="1">
        <f t="shared" si="150"/>
        <v>309760</v>
      </c>
      <c r="N3023" s="1">
        <f t="shared" si="151"/>
        <v>309760</v>
      </c>
      <c r="O3023" s="1">
        <f t="shared" si="152"/>
        <v>0</v>
      </c>
    </row>
    <row r="3024" spans="1:15" x14ac:dyDescent="0.25">
      <c r="A3024" s="1" t="str">
        <v>BioLegend</v>
      </c>
      <c r="B3024" s="1">
        <v>11950.400000000001</v>
      </c>
      <c r="C3024" s="1" t="str">
        <v>EED119246</v>
      </c>
      <c r="D3024" s="2">
        <v>45919</v>
      </c>
      <c r="E3024" s="2">
        <v>45926</v>
      </c>
      <c r="F3024" s="1">
        <v>947203</v>
      </c>
      <c r="G3024" s="1">
        <v>1</v>
      </c>
      <c r="H3024" s="1">
        <v>1</v>
      </c>
      <c r="I3024" s="1">
        <v>0</v>
      </c>
      <c r="J3024" s="1" t="str">
        <v>Faridabad</v>
      </c>
      <c r="K3024" s="1">
        <v>0</v>
      </c>
      <c r="L3024" s="1"/>
      <c r="M3024" s="1">
        <f t="shared" si="150"/>
        <v>11950.400000000001</v>
      </c>
      <c r="N3024" s="1">
        <f t="shared" si="151"/>
        <v>11950.400000000001</v>
      </c>
      <c r="O3024" s="1">
        <f t="shared" si="152"/>
        <v>0</v>
      </c>
    </row>
    <row r="3025" spans="1:15" x14ac:dyDescent="0.25">
      <c r="A3025" s="1" t="str">
        <v>TargetMol</v>
      </c>
      <c r="B3025" s="1">
        <v>25924.800000000003</v>
      </c>
      <c r="C3025" s="1" t="str">
        <v>INV250923-074</v>
      </c>
      <c r="D3025" s="2">
        <v>45923</v>
      </c>
      <c r="E3025" s="2">
        <v>45926</v>
      </c>
      <c r="F3025" s="1" t="str">
        <v>TMPH-02761</v>
      </c>
      <c r="G3025" s="1">
        <v>1</v>
      </c>
      <c r="H3025" s="1">
        <v>1</v>
      </c>
      <c r="I3025" s="1">
        <v>0</v>
      </c>
      <c r="J3025" s="1" t="str">
        <v>Hyderabad</v>
      </c>
      <c r="K3025" s="1">
        <v>0</v>
      </c>
      <c r="L3025" s="1"/>
      <c r="M3025" s="1">
        <f t="shared" si="150"/>
        <v>25924.800000000003</v>
      </c>
      <c r="N3025" s="1">
        <f t="shared" si="151"/>
        <v>25924.800000000003</v>
      </c>
      <c r="O3025" s="1">
        <f t="shared" si="152"/>
        <v>0</v>
      </c>
    </row>
    <row r="3026" spans="1:15" x14ac:dyDescent="0.25">
      <c r="A3026" s="1" t="str">
        <v>TargetMol</v>
      </c>
      <c r="B3026" s="1">
        <v>9398.4</v>
      </c>
      <c r="C3026" s="1" t="str">
        <v>INV250923-069</v>
      </c>
      <c r="D3026" s="2">
        <v>45923</v>
      </c>
      <c r="E3026" s="2">
        <v>45926</v>
      </c>
      <c r="F3026" s="1" t="str">
        <v>T1765</v>
      </c>
      <c r="G3026" s="1">
        <v>2</v>
      </c>
      <c r="H3026" s="1">
        <v>2</v>
      </c>
      <c r="I3026" s="1">
        <v>0</v>
      </c>
      <c r="J3026" s="1" t="str">
        <v>JAIPUR</v>
      </c>
      <c r="K3026" s="1">
        <v>0</v>
      </c>
      <c r="L3026" s="1"/>
      <c r="M3026" s="1">
        <f t="shared" si="150"/>
        <v>18796.8</v>
      </c>
      <c r="N3026" s="1">
        <f t="shared" si="151"/>
        <v>18796.8</v>
      </c>
      <c r="O3026" s="1">
        <f t="shared" si="152"/>
        <v>0</v>
      </c>
    </row>
    <row r="3027" spans="1:15" x14ac:dyDescent="0.25">
      <c r="A3027" s="1" t="str">
        <v>Biotium</v>
      </c>
      <c r="B3027" s="1">
        <v>9222.4</v>
      </c>
      <c r="C3027" s="1" t="str">
        <v>I241621-IN</v>
      </c>
      <c r="D3027" s="2">
        <v>45922</v>
      </c>
      <c r="E3027" s="2">
        <v>45929</v>
      </c>
      <c r="F3027" s="1" t="str">
        <v>21003-1L</v>
      </c>
      <c r="G3027" s="1">
        <v>1</v>
      </c>
      <c r="H3027" s="1">
        <v>1</v>
      </c>
      <c r="I3027" s="1">
        <v>0</v>
      </c>
      <c r="J3027" s="1" t="str">
        <v>Manesar</v>
      </c>
      <c r="K3027" s="1">
        <v>0</v>
      </c>
      <c r="L3027" s="1"/>
      <c r="M3027" s="1">
        <f t="shared" si="150"/>
        <v>9222.4</v>
      </c>
      <c r="N3027" s="1">
        <f t="shared" si="151"/>
        <v>9222.4</v>
      </c>
      <c r="O3027" s="1">
        <f t="shared" si="152"/>
        <v>0</v>
      </c>
    </row>
    <row r="3028" spans="1:15" x14ac:dyDescent="0.25">
      <c r="A3028" s="1" t="str">
        <v>Biotium</v>
      </c>
      <c r="B3028" s="1">
        <v>21683.200000000001</v>
      </c>
      <c r="C3028" s="1" t="str">
        <v>I241621-IN</v>
      </c>
      <c r="D3028" s="2">
        <v>45922</v>
      </c>
      <c r="E3028" s="2">
        <v>45929</v>
      </c>
      <c r="F3028" s="1">
        <v>30002</v>
      </c>
      <c r="G3028" s="1">
        <v>1</v>
      </c>
      <c r="H3028" s="1">
        <v>1</v>
      </c>
      <c r="I3028" s="1">
        <v>0</v>
      </c>
      <c r="J3028" s="1" t="str">
        <v>Delhi</v>
      </c>
      <c r="K3028" s="1">
        <v>0</v>
      </c>
      <c r="L3028" s="1"/>
      <c r="M3028" s="1">
        <f t="shared" si="150"/>
        <v>21683.200000000001</v>
      </c>
      <c r="N3028" s="1">
        <f t="shared" si="151"/>
        <v>21683.200000000001</v>
      </c>
      <c r="O3028" s="1">
        <f t="shared" si="152"/>
        <v>0</v>
      </c>
    </row>
    <row r="3029" spans="1:15" x14ac:dyDescent="0.25">
      <c r="A3029" s="1" t="str">
        <v>BioXcell</v>
      </c>
      <c r="B3029" s="1">
        <v>33264</v>
      </c>
      <c r="C3029" s="1">
        <v>179381</v>
      </c>
      <c r="D3029" s="2">
        <v>45924</v>
      </c>
      <c r="E3029" s="2">
        <v>45929</v>
      </c>
      <c r="F3029" s="1" t="str">
        <v>BE0003-1</v>
      </c>
      <c r="G3029" s="1">
        <v>1</v>
      </c>
      <c r="H3029" s="1">
        <v>1</v>
      </c>
      <c r="I3029" s="1">
        <v>0</v>
      </c>
      <c r="J3029" s="1" t="str">
        <v>Bhopal</v>
      </c>
      <c r="K3029" s="1">
        <v>0</v>
      </c>
      <c r="L3029" s="1"/>
      <c r="M3029" s="1">
        <f t="shared" si="150"/>
        <v>33264</v>
      </c>
      <c r="N3029" s="1">
        <f t="shared" si="151"/>
        <v>33264</v>
      </c>
      <c r="O3029" s="1">
        <f t="shared" si="152"/>
        <v>0</v>
      </c>
    </row>
    <row r="3030" spans="1:15" x14ac:dyDescent="0.25">
      <c r="A3030" s="1" t="str">
        <v>BioXcell</v>
      </c>
      <c r="B3030" s="1">
        <v>33264</v>
      </c>
      <c r="C3030" s="1">
        <v>179381</v>
      </c>
      <c r="D3030" s="2">
        <v>45924</v>
      </c>
      <c r="E3030" s="2">
        <v>45929</v>
      </c>
      <c r="F3030" s="1" t="str">
        <v>BE0004-1</v>
      </c>
      <c r="G3030" s="1">
        <v>1</v>
      </c>
      <c r="H3030" s="1">
        <v>1</v>
      </c>
      <c r="I3030" s="1">
        <v>0</v>
      </c>
      <c r="J3030" s="1" t="str">
        <v>Bhopal</v>
      </c>
      <c r="K3030" s="1">
        <v>0</v>
      </c>
      <c r="L3030" s="1"/>
      <c r="M3030" s="1">
        <f t="shared" si="150"/>
        <v>33264</v>
      </c>
      <c r="N3030" s="1">
        <f t="shared" si="151"/>
        <v>33264</v>
      </c>
      <c r="O3030" s="1">
        <f t="shared" si="152"/>
        <v>0</v>
      </c>
    </row>
    <row r="3031" spans="1:15" x14ac:dyDescent="0.25">
      <c r="A3031" s="1" t="str">
        <v>BioXcell</v>
      </c>
      <c r="B3031" s="1">
        <v>33264</v>
      </c>
      <c r="C3031" s="1">
        <v>179381</v>
      </c>
      <c r="D3031" s="2">
        <v>45924</v>
      </c>
      <c r="E3031" s="2">
        <v>45929</v>
      </c>
      <c r="F3031" s="1" t="str">
        <v>BE0237</v>
      </c>
      <c r="G3031" s="1">
        <v>1</v>
      </c>
      <c r="H3031" s="1">
        <v>1</v>
      </c>
      <c r="I3031" s="1">
        <v>0</v>
      </c>
      <c r="J3031" s="1" t="str">
        <v>Kolkata</v>
      </c>
      <c r="K3031" s="1">
        <v>0</v>
      </c>
      <c r="L3031" s="1"/>
      <c r="M3031" s="1">
        <f t="shared" si="150"/>
        <v>33264</v>
      </c>
      <c r="N3031" s="1">
        <f t="shared" si="151"/>
        <v>33264</v>
      </c>
      <c r="O3031" s="1">
        <f t="shared" si="152"/>
        <v>0</v>
      </c>
    </row>
    <row r="3032" spans="1:15" x14ac:dyDescent="0.25">
      <c r="A3032" s="1" t="str">
        <v>BOSTER</v>
      </c>
      <c r="B3032" s="1">
        <v>50952</v>
      </c>
      <c r="C3032" s="1">
        <v>66452</v>
      </c>
      <c r="D3032" s="2">
        <v>45922</v>
      </c>
      <c r="E3032" s="2">
        <v>45929</v>
      </c>
      <c r="F3032" s="1" t="str">
        <v>PROTQ9NPF7-3</v>
      </c>
      <c r="G3032" s="1">
        <v>1</v>
      </c>
      <c r="H3032" s="1">
        <v>1</v>
      </c>
      <c r="I3032" s="1">
        <v>0</v>
      </c>
      <c r="J3032" s="1" t="str">
        <v xml:space="preserve"> BANGLORE</v>
      </c>
      <c r="K3032" s="1">
        <v>0</v>
      </c>
      <c r="L3032" s="1"/>
      <c r="M3032" s="1">
        <f t="shared" si="150"/>
        <v>50952</v>
      </c>
      <c r="N3032" s="1">
        <f t="shared" si="151"/>
        <v>50952</v>
      </c>
      <c r="O3032" s="1">
        <f t="shared" si="152"/>
        <v>0</v>
      </c>
    </row>
    <row r="3033" spans="1:15" x14ac:dyDescent="0.25">
      <c r="A3033" s="1" t="str">
        <v>SARTORIUS</v>
      </c>
      <c r="B3033" s="1">
        <v>13000</v>
      </c>
      <c r="C3033" s="1" t="str">
        <v>251519302605</v>
      </c>
      <c r="D3033" s="2">
        <v>45924</v>
      </c>
      <c r="E3033" s="2">
        <v>45929</v>
      </c>
      <c r="F3033" s="1" t="str">
        <v>180E14-----E</v>
      </c>
      <c r="G3033" s="1">
        <v>2</v>
      </c>
      <c r="H3033" s="1">
        <v>2</v>
      </c>
      <c r="I3033" s="1">
        <v>0</v>
      </c>
      <c r="J3033" s="1" t="str">
        <v>Delhi</v>
      </c>
      <c r="K3033" s="1">
        <v>0</v>
      </c>
      <c r="L3033" s="1"/>
      <c r="M3033" s="1">
        <f t="shared" si="150"/>
        <v>26000</v>
      </c>
      <c r="N3033" s="1">
        <f t="shared" si="151"/>
        <v>26000</v>
      </c>
      <c r="O3033" s="1">
        <f t="shared" si="152"/>
        <v>0</v>
      </c>
    </row>
    <row r="3034" spans="1:15" x14ac:dyDescent="0.25">
      <c r="A3034" s="1" t="str">
        <v>SOUTHERNBIOTECH</v>
      </c>
      <c r="B3034" s="1">
        <v>7326</v>
      </c>
      <c r="C3034" s="1">
        <v>339467</v>
      </c>
      <c r="D3034" s="2">
        <v>45924</v>
      </c>
      <c r="E3034" s="2">
        <v>45929</v>
      </c>
      <c r="F3034" s="1" t="str">
        <v>1091-05</v>
      </c>
      <c r="G3034" s="1">
        <v>1</v>
      </c>
      <c r="H3034" s="1">
        <v>1</v>
      </c>
      <c r="I3034" s="1">
        <v>0</v>
      </c>
      <c r="J3034" s="1" t="str">
        <v>Faridabad</v>
      </c>
      <c r="K3034" s="1">
        <v>0</v>
      </c>
      <c r="L3034" s="1"/>
      <c r="M3034" s="1">
        <f t="shared" si="150"/>
        <v>7326</v>
      </c>
      <c r="N3034" s="1">
        <f t="shared" si="151"/>
        <v>7326</v>
      </c>
      <c r="O3034" s="1">
        <f t="shared" si="152"/>
        <v>0</v>
      </c>
    </row>
    <row r="3035" spans="1:15" x14ac:dyDescent="0.25">
      <c r="A3035" s="1" t="str">
        <v>BPS</v>
      </c>
      <c r="B3035" s="1">
        <v>83952</v>
      </c>
      <c r="C3035" s="1" t="str">
        <v>INV7544</v>
      </c>
      <c r="D3035" s="2">
        <v>45924</v>
      </c>
      <c r="E3035" s="2">
        <v>45930</v>
      </c>
      <c r="F3035" s="1" t="str">
        <v>52009L</v>
      </c>
      <c r="G3035" s="1">
        <v>1</v>
      </c>
      <c r="H3035" s="1">
        <v>1</v>
      </c>
      <c r="I3035" s="1">
        <v>0</v>
      </c>
      <c r="J3035" s="1" t="str">
        <v>Lucknow</v>
      </c>
      <c r="K3035" s="1">
        <v>0</v>
      </c>
      <c r="L3035" s="1"/>
      <c r="M3035" s="1">
        <f t="shared" si="150"/>
        <v>83952</v>
      </c>
      <c r="N3035" s="1">
        <f t="shared" si="151"/>
        <v>83952</v>
      </c>
      <c r="O3035" s="1">
        <f t="shared" si="152"/>
        <v>0</v>
      </c>
    </row>
    <row r="3036" spans="1:15" x14ac:dyDescent="0.25">
      <c r="A3036" s="1" t="str">
        <v>BPS</v>
      </c>
      <c r="B3036" s="1">
        <v>36168</v>
      </c>
      <c r="C3036" s="1" t="str">
        <v>INV7544</v>
      </c>
      <c r="D3036" s="2">
        <v>45924</v>
      </c>
      <c r="E3036" s="2">
        <v>45930</v>
      </c>
      <c r="F3036" s="1">
        <v>80580</v>
      </c>
      <c r="G3036" s="1">
        <v>1</v>
      </c>
      <c r="H3036" s="1">
        <v>1</v>
      </c>
      <c r="I3036" s="1">
        <v>0</v>
      </c>
      <c r="J3036" s="1" t="str">
        <v>Lucknow</v>
      </c>
      <c r="K3036" s="1">
        <v>0</v>
      </c>
      <c r="L3036" s="1"/>
      <c r="M3036" s="1">
        <f t="shared" si="150"/>
        <v>36168</v>
      </c>
      <c r="N3036" s="1">
        <f t="shared" si="151"/>
        <v>36168</v>
      </c>
      <c r="O3036" s="1">
        <f t="shared" si="152"/>
        <v>0</v>
      </c>
    </row>
    <row r="3037" spans="1:15" x14ac:dyDescent="0.25">
      <c r="A3037" s="1" t="str">
        <v>BPS</v>
      </c>
      <c r="B3037" s="1">
        <v>8712</v>
      </c>
      <c r="C3037" s="1" t="str">
        <v>INV7544</v>
      </c>
      <c r="D3037" s="2">
        <v>45924</v>
      </c>
      <c r="E3037" s="2">
        <v>45930</v>
      </c>
      <c r="F3037" s="1">
        <v>82511</v>
      </c>
      <c r="G3037" s="1">
        <v>1</v>
      </c>
      <c r="H3037" s="1">
        <v>1</v>
      </c>
      <c r="I3037" s="1">
        <v>0</v>
      </c>
      <c r="J3037" s="1" t="str">
        <v>Noida</v>
      </c>
      <c r="K3037" s="1">
        <v>0</v>
      </c>
      <c r="L3037" s="1"/>
      <c r="M3037" s="1">
        <f t="shared" si="150"/>
        <v>8712</v>
      </c>
      <c r="N3037" s="1">
        <f t="shared" si="151"/>
        <v>8712</v>
      </c>
      <c r="O3037" s="1">
        <f t="shared" si="152"/>
        <v>0</v>
      </c>
    </row>
    <row r="3038" spans="1:15" x14ac:dyDescent="0.25">
      <c r="A3038" s="1" t="str">
        <v>Targetmol</v>
      </c>
      <c r="B3038" s="1">
        <v>6652.7999999999993</v>
      </c>
      <c r="C3038" s="1" t="str">
        <v>INV250927-003</v>
      </c>
      <c r="D3038" s="2">
        <v>45927</v>
      </c>
      <c r="E3038" s="2">
        <v>45933</v>
      </c>
      <c r="F3038" s="1" t="str">
        <v>T2339</v>
      </c>
      <c r="G3038" s="1">
        <v>1</v>
      </c>
      <c r="H3038" s="1">
        <v>1</v>
      </c>
      <c r="I3038" s="1">
        <v>0</v>
      </c>
      <c r="J3038" s="1" t="str">
        <v>JAIPUR</v>
      </c>
      <c r="K3038" s="1">
        <v>0</v>
      </c>
      <c r="L3038" s="1"/>
      <c r="M3038" s="1">
        <f t="shared" si="150"/>
        <v>6652.7999999999993</v>
      </c>
      <c r="N3038" s="1">
        <f t="shared" si="151"/>
        <v>6652.7999999999993</v>
      </c>
      <c r="O3038" s="1">
        <f t="shared" si="152"/>
        <v>0</v>
      </c>
    </row>
    <row r="3039" spans="1:15" x14ac:dyDescent="0.25">
      <c r="A3039" s="1" t="str">
        <v>Targetmol</v>
      </c>
      <c r="B3039" s="1">
        <v>0</v>
      </c>
      <c r="C3039" s="1" t="str">
        <v>INV250927-003</v>
      </c>
      <c r="D3039" s="2">
        <v>45927</v>
      </c>
      <c r="E3039" s="2">
        <v>45933</v>
      </c>
      <c r="F3039" s="1" t="str">
        <v>T1785</v>
      </c>
      <c r="G3039" s="1">
        <v>1</v>
      </c>
      <c r="H3039" s="1">
        <v>1</v>
      </c>
      <c r="I3039" s="1">
        <v>0</v>
      </c>
      <c r="J3039" s="1" t="str">
        <v>Banglore</v>
      </c>
      <c r="K3039" s="1" t="str">
        <v>Sample / Back Order</v>
      </c>
      <c r="L3039" s="1"/>
      <c r="M3039" s="1">
        <f t="shared" si="150"/>
        <v>0</v>
      </c>
      <c r="N3039" s="1">
        <f t="shared" si="151"/>
        <v>0</v>
      </c>
      <c r="O3039" s="1">
        <f t="shared" si="152"/>
        <v>0</v>
      </c>
    </row>
    <row r="3040" spans="1:15" x14ac:dyDescent="0.25">
      <c r="A3040" s="1" t="str">
        <v>Targetmol</v>
      </c>
      <c r="B3040" s="1">
        <v>2640</v>
      </c>
      <c r="C3040" s="1" t="str">
        <v>INV250927-003</v>
      </c>
      <c r="D3040" s="2">
        <v>45927</v>
      </c>
      <c r="E3040" s="2">
        <v>45933</v>
      </c>
      <c r="F3040" s="1" t="str">
        <v>T1710</v>
      </c>
      <c r="G3040" s="1">
        <v>1</v>
      </c>
      <c r="H3040" s="1">
        <v>1</v>
      </c>
      <c r="I3040" s="1">
        <v>0</v>
      </c>
      <c r="J3040" s="1" t="str">
        <v>JAIPUR</v>
      </c>
      <c r="K3040" s="1">
        <v>0</v>
      </c>
      <c r="L3040" s="1"/>
      <c r="M3040" s="1">
        <f t="shared" si="150"/>
        <v>2640</v>
      </c>
      <c r="N3040" s="1">
        <f t="shared" si="151"/>
        <v>2640</v>
      </c>
      <c r="O3040" s="1">
        <f t="shared" si="152"/>
        <v>0</v>
      </c>
    </row>
    <row r="3041" spans="1:15" x14ac:dyDescent="0.25">
      <c r="A3041" s="1" t="str">
        <v>Targetmol</v>
      </c>
      <c r="B3041" s="1">
        <v>5174.3999999999996</v>
      </c>
      <c r="C3041" s="1" t="str">
        <v>INV250927-003</v>
      </c>
      <c r="D3041" s="2">
        <v>45927</v>
      </c>
      <c r="E3041" s="2">
        <v>45933</v>
      </c>
      <c r="F3041" s="1" t="str">
        <v>T0740</v>
      </c>
      <c r="G3041" s="1">
        <v>1</v>
      </c>
      <c r="H3041" s="1">
        <v>1</v>
      </c>
      <c r="I3041" s="1">
        <v>0</v>
      </c>
      <c r="J3041" s="1" t="str">
        <v>JAIPUR</v>
      </c>
      <c r="K3041" s="1">
        <v>0</v>
      </c>
      <c r="L3041" s="1"/>
      <c r="M3041" s="1">
        <f t="shared" si="150"/>
        <v>5174.3999999999996</v>
      </c>
      <c r="N3041" s="1">
        <f t="shared" si="151"/>
        <v>5174.3999999999996</v>
      </c>
      <c r="O3041" s="1">
        <f t="shared" si="152"/>
        <v>0</v>
      </c>
    </row>
    <row r="3042" spans="1:15" x14ac:dyDescent="0.25">
      <c r="A3042" s="1" t="str">
        <v>Targetmol</v>
      </c>
      <c r="B3042" s="1">
        <v>8236.7999999999993</v>
      </c>
      <c r="C3042" s="1" t="str">
        <v>INV250927-003</v>
      </c>
      <c r="D3042" s="2">
        <v>45927</v>
      </c>
      <c r="E3042" s="2">
        <v>45933</v>
      </c>
      <c r="F3042" s="1" t="str">
        <v>T6002</v>
      </c>
      <c r="G3042" s="1">
        <v>1</v>
      </c>
      <c r="H3042" s="1">
        <v>1</v>
      </c>
      <c r="I3042" s="1">
        <v>0</v>
      </c>
      <c r="J3042" s="1" t="str">
        <v>JAIPUR</v>
      </c>
      <c r="K3042" s="1">
        <v>0</v>
      </c>
      <c r="L3042" s="1"/>
      <c r="M3042" s="1">
        <f t="shared" si="150"/>
        <v>8236.7999999999993</v>
      </c>
      <c r="N3042" s="1">
        <f t="shared" si="151"/>
        <v>8236.7999999999993</v>
      </c>
      <c r="O3042" s="1">
        <f t="shared" si="152"/>
        <v>0</v>
      </c>
    </row>
    <row r="3043" spans="1:15" x14ac:dyDescent="0.25">
      <c r="A3043" s="1" t="str">
        <v>Targetmol</v>
      </c>
      <c r="B3043" s="1">
        <v>2640</v>
      </c>
      <c r="C3043" s="1" t="str">
        <v>INV250927-003</v>
      </c>
      <c r="D3043" s="2">
        <v>45927</v>
      </c>
      <c r="E3043" s="2">
        <v>45933</v>
      </c>
      <c r="F3043" s="1" t="str">
        <v>T5515</v>
      </c>
      <c r="G3043" s="1">
        <v>1</v>
      </c>
      <c r="H3043" s="1">
        <v>1</v>
      </c>
      <c r="I3043" s="1">
        <v>0</v>
      </c>
      <c r="J3043" s="1" t="str">
        <v>JAIPUR</v>
      </c>
      <c r="K3043" s="1">
        <v>0</v>
      </c>
      <c r="L3043" s="1"/>
      <c r="M3043" s="1">
        <f t="shared" si="150"/>
        <v>2640</v>
      </c>
      <c r="N3043" s="1">
        <f t="shared" si="151"/>
        <v>2640</v>
      </c>
      <c r="O3043" s="1">
        <f t="shared" si="152"/>
        <v>0</v>
      </c>
    </row>
    <row r="3044" spans="1:15" x14ac:dyDescent="0.25">
      <c r="A3044" s="1" t="str">
        <v>Targetmol</v>
      </c>
      <c r="B3044" s="1">
        <v>31574.400000000001</v>
      </c>
      <c r="C3044" s="1" t="str">
        <v>INV250927-003</v>
      </c>
      <c r="D3044" s="2">
        <v>45927</v>
      </c>
      <c r="E3044" s="2">
        <v>45933</v>
      </c>
      <c r="F3044" s="1" t="str">
        <v>TN2315</v>
      </c>
      <c r="G3044" s="1">
        <v>1</v>
      </c>
      <c r="H3044" s="1">
        <v>1</v>
      </c>
      <c r="I3044" s="1">
        <v>0</v>
      </c>
      <c r="J3044" s="1" t="str">
        <v>Mumbai</v>
      </c>
      <c r="K3044" s="1">
        <v>0</v>
      </c>
      <c r="L3044" s="1"/>
      <c r="M3044" s="1">
        <f t="shared" si="150"/>
        <v>31574.400000000001</v>
      </c>
      <c r="N3044" s="1">
        <f t="shared" si="151"/>
        <v>31574.400000000001</v>
      </c>
      <c r="O3044" s="1">
        <f t="shared" si="152"/>
        <v>0</v>
      </c>
    </row>
    <row r="3045" spans="1:15" x14ac:dyDescent="0.25">
      <c r="A3045" s="1" t="str">
        <v>Targetmol</v>
      </c>
      <c r="B3045" s="1">
        <v>1584</v>
      </c>
      <c r="C3045" s="1" t="str">
        <v>INV250927-003</v>
      </c>
      <c r="D3045" s="2">
        <v>45927</v>
      </c>
      <c r="E3045" s="2">
        <v>45933</v>
      </c>
      <c r="F3045" s="1" t="str">
        <v>T5648</v>
      </c>
      <c r="G3045" s="1">
        <v>1</v>
      </c>
      <c r="H3045" s="1">
        <v>1</v>
      </c>
      <c r="I3045" s="1">
        <v>0</v>
      </c>
      <c r="J3045" s="1" t="str">
        <v>Mumbai</v>
      </c>
      <c r="K3045" s="1">
        <v>0</v>
      </c>
      <c r="L3045" s="1"/>
      <c r="M3045" s="1">
        <f t="shared" si="150"/>
        <v>1584</v>
      </c>
      <c r="N3045" s="1">
        <f t="shared" si="151"/>
        <v>1584</v>
      </c>
      <c r="O3045" s="1">
        <f t="shared" si="152"/>
        <v>0</v>
      </c>
    </row>
    <row r="3046" spans="1:15" x14ac:dyDescent="0.25">
      <c r="A3046" s="1" t="str">
        <v>Targetmol</v>
      </c>
      <c r="B3046" s="1">
        <v>3590.3999999999996</v>
      </c>
      <c r="C3046" s="1" t="str">
        <v>INV250927-003</v>
      </c>
      <c r="D3046" s="2">
        <v>45927</v>
      </c>
      <c r="E3046" s="2">
        <v>45933</v>
      </c>
      <c r="F3046" s="1" t="str">
        <v>T7625</v>
      </c>
      <c r="G3046" s="1">
        <v>2</v>
      </c>
      <c r="H3046" s="1">
        <v>2</v>
      </c>
      <c r="I3046" s="1">
        <v>0</v>
      </c>
      <c r="J3046" s="1" t="str">
        <v>Mumbai</v>
      </c>
      <c r="K3046" s="1">
        <v>0</v>
      </c>
      <c r="L3046" s="1"/>
      <c r="M3046" s="1">
        <f t="shared" si="150"/>
        <v>7180.7999999999993</v>
      </c>
      <c r="N3046" s="1">
        <f t="shared" si="151"/>
        <v>7180.7999999999993</v>
      </c>
      <c r="O3046" s="1">
        <f t="shared" si="152"/>
        <v>0</v>
      </c>
    </row>
    <row r="3047" spans="1:15" x14ac:dyDescent="0.25">
      <c r="A3047" s="1" t="str">
        <v>Sartorius</v>
      </c>
      <c r="B3047" s="1">
        <v>6500</v>
      </c>
      <c r="C3047" s="1" t="str">
        <v>251519302624</v>
      </c>
      <c r="D3047" s="2">
        <v>45929</v>
      </c>
      <c r="E3047" s="2">
        <v>45934</v>
      </c>
      <c r="F3047" s="1" t="str">
        <v>VS0101</v>
      </c>
      <c r="G3047" s="1">
        <v>1</v>
      </c>
      <c r="H3047" s="1">
        <v>1</v>
      </c>
      <c r="I3047" s="1">
        <v>0</v>
      </c>
      <c r="J3047" s="1" t="str">
        <v>Delhi</v>
      </c>
      <c r="K3047" s="1">
        <v>0</v>
      </c>
      <c r="L3047" s="1"/>
      <c r="M3047" s="1">
        <f t="shared" si="150"/>
        <v>6500</v>
      </c>
      <c r="N3047" s="1">
        <f t="shared" si="151"/>
        <v>6500</v>
      </c>
      <c r="O3047" s="1">
        <f t="shared" si="152"/>
        <v>0</v>
      </c>
    </row>
    <row r="3048" spans="1:15" x14ac:dyDescent="0.25">
      <c r="A3048" s="1" t="str">
        <v>SARTORIUS</v>
      </c>
      <c r="B3048" s="1">
        <v>16000</v>
      </c>
      <c r="C3048" s="1" t="str">
        <v>251519302624</v>
      </c>
      <c r="D3048" s="2">
        <v>45929</v>
      </c>
      <c r="E3048" s="2">
        <v>45934</v>
      </c>
      <c r="F3048" s="1" t="str">
        <v>VS0102</v>
      </c>
      <c r="G3048" s="1">
        <v>1</v>
      </c>
      <c r="H3048" s="1">
        <v>1</v>
      </c>
      <c r="I3048" s="1">
        <v>0</v>
      </c>
      <c r="J3048" s="1" t="e">
        <v>#N/A</v>
      </c>
      <c r="K3048" s="1">
        <v>0</v>
      </c>
      <c r="L3048" s="1"/>
      <c r="M3048" s="1">
        <f t="shared" si="150"/>
        <v>16000</v>
      </c>
      <c r="N3048" s="1">
        <f t="shared" si="151"/>
        <v>16000</v>
      </c>
      <c r="O3048" s="1">
        <f t="shared" si="152"/>
        <v>0</v>
      </c>
    </row>
    <row r="3049" spans="1:15" x14ac:dyDescent="0.25">
      <c r="A3049" s="1" t="str">
        <v>Sartorius</v>
      </c>
      <c r="B3049" s="1">
        <v>6500</v>
      </c>
      <c r="C3049" s="1" t="str">
        <v>251519302624</v>
      </c>
      <c r="D3049" s="2">
        <v>45929</v>
      </c>
      <c r="E3049" s="2">
        <v>45934</v>
      </c>
      <c r="F3049" s="1" t="str">
        <v>VS0131</v>
      </c>
      <c r="G3049" s="1">
        <v>1</v>
      </c>
      <c r="H3049" s="1">
        <v>1</v>
      </c>
      <c r="I3049" s="1">
        <v>0</v>
      </c>
      <c r="J3049" s="1" t="str">
        <v>Delhi</v>
      </c>
      <c r="K3049" s="1">
        <v>0</v>
      </c>
      <c r="L3049" s="1"/>
      <c r="M3049" s="1">
        <f t="shared" si="150"/>
        <v>6500</v>
      </c>
      <c r="N3049" s="1">
        <f t="shared" si="151"/>
        <v>6500</v>
      </c>
      <c r="O3049" s="1">
        <f t="shared" si="152"/>
        <v>0</v>
      </c>
    </row>
    <row r="3050" spans="1:15" x14ac:dyDescent="0.25">
      <c r="A3050" s="1" t="str">
        <v>BioLegend</v>
      </c>
      <c r="B3050" s="1">
        <v>28314</v>
      </c>
      <c r="C3050" s="1" t="str">
        <v>EED119537</v>
      </c>
      <c r="D3050" s="2">
        <v>45926</v>
      </c>
      <c r="E3050" s="2">
        <v>45936</v>
      </c>
      <c r="F3050" s="1">
        <v>301344</v>
      </c>
      <c r="G3050" s="1">
        <v>2</v>
      </c>
      <c r="H3050" s="1">
        <v>2</v>
      </c>
      <c r="I3050" s="1">
        <v>0</v>
      </c>
      <c r="J3050" s="1" t="str">
        <v>Mumbai</v>
      </c>
      <c r="K3050" s="1">
        <v>0</v>
      </c>
      <c r="L3050" s="1"/>
      <c r="M3050" s="1">
        <f t="shared" si="150"/>
        <v>56628</v>
      </c>
      <c r="N3050" s="1">
        <f t="shared" si="151"/>
        <v>56628</v>
      </c>
      <c r="O3050" s="1">
        <f t="shared" si="152"/>
        <v>0</v>
      </c>
    </row>
    <row r="3051" spans="1:15" x14ac:dyDescent="0.25">
      <c r="A3051" s="1" t="str">
        <v>BioLegend</v>
      </c>
      <c r="B3051" s="1">
        <v>13613.599999999999</v>
      </c>
      <c r="C3051" s="1" t="str">
        <v>EED119537</v>
      </c>
      <c r="D3051" s="2">
        <v>45926</v>
      </c>
      <c r="E3051" s="2">
        <v>45936</v>
      </c>
      <c r="F3051" s="1">
        <v>100209</v>
      </c>
      <c r="G3051" s="1">
        <v>1</v>
      </c>
      <c r="H3051" s="1">
        <v>1</v>
      </c>
      <c r="I3051" s="1">
        <v>0</v>
      </c>
      <c r="J3051" s="1" t="str">
        <v>Bhuvneshwar</v>
      </c>
      <c r="K3051" s="1">
        <v>0</v>
      </c>
      <c r="L3051" s="1"/>
      <c r="M3051" s="1">
        <f t="shared" si="150"/>
        <v>13613.599999999999</v>
      </c>
      <c r="N3051" s="1">
        <f t="shared" si="151"/>
        <v>13613.599999999999</v>
      </c>
      <c r="O3051" s="1">
        <f t="shared" si="152"/>
        <v>0</v>
      </c>
    </row>
    <row r="3052" spans="1:15" x14ac:dyDescent="0.25">
      <c r="A3052" s="1" t="str">
        <v>BioLegend</v>
      </c>
      <c r="B3052" s="1">
        <v>6468</v>
      </c>
      <c r="C3052" s="1" t="str">
        <v>EED119537</v>
      </c>
      <c r="D3052" s="2">
        <v>45926</v>
      </c>
      <c r="E3052" s="2">
        <v>45936</v>
      </c>
      <c r="F3052" s="1">
        <v>100219</v>
      </c>
      <c r="G3052" s="1">
        <v>1</v>
      </c>
      <c r="H3052" s="1">
        <v>1</v>
      </c>
      <c r="I3052" s="1">
        <v>0</v>
      </c>
      <c r="J3052" s="1" t="str">
        <v>Bhuvneshwar</v>
      </c>
      <c r="K3052" s="1">
        <v>0</v>
      </c>
      <c r="L3052" s="1"/>
      <c r="M3052" s="1">
        <f t="shared" si="150"/>
        <v>6468</v>
      </c>
      <c r="N3052" s="1">
        <f t="shared" si="151"/>
        <v>6468</v>
      </c>
      <c r="O3052" s="1">
        <f t="shared" si="152"/>
        <v>0</v>
      </c>
    </row>
    <row r="3053" spans="1:15" x14ac:dyDescent="0.25">
      <c r="A3053" s="1" t="str">
        <v>BioLegend</v>
      </c>
      <c r="B3053" s="1">
        <v>5051.2</v>
      </c>
      <c r="C3053" s="1" t="str">
        <v>EED119537</v>
      </c>
      <c r="D3053" s="2">
        <v>45926</v>
      </c>
      <c r="E3053" s="2">
        <v>45936</v>
      </c>
      <c r="F3053" s="1">
        <v>100327</v>
      </c>
      <c r="G3053" s="1">
        <v>1</v>
      </c>
      <c r="H3053" s="1">
        <v>1</v>
      </c>
      <c r="I3053" s="1">
        <v>0</v>
      </c>
      <c r="J3053" s="1" t="str">
        <v>Hyderabad</v>
      </c>
      <c r="K3053" s="1">
        <v>0</v>
      </c>
      <c r="L3053" s="1"/>
      <c r="M3053" s="1">
        <f t="shared" si="150"/>
        <v>5051.2</v>
      </c>
      <c r="N3053" s="1">
        <f t="shared" si="151"/>
        <v>5051.2</v>
      </c>
      <c r="O3053" s="1">
        <f t="shared" si="152"/>
        <v>0</v>
      </c>
    </row>
    <row r="3054" spans="1:15" x14ac:dyDescent="0.25">
      <c r="A3054" s="1" t="str">
        <v>BioLegend</v>
      </c>
      <c r="B3054" s="1">
        <v>19712</v>
      </c>
      <c r="C3054" s="1" t="str">
        <v>EED119537</v>
      </c>
      <c r="D3054" s="2">
        <v>45926</v>
      </c>
      <c r="E3054" s="2">
        <v>45936</v>
      </c>
      <c r="F3054" s="1">
        <v>100496</v>
      </c>
      <c r="G3054" s="1">
        <v>1</v>
      </c>
      <c r="H3054" s="1">
        <v>1</v>
      </c>
      <c r="I3054" s="1">
        <v>0</v>
      </c>
      <c r="J3054" s="1" t="str">
        <v>Kolkata</v>
      </c>
      <c r="K3054" s="1">
        <v>0</v>
      </c>
      <c r="L3054" s="1"/>
      <c r="M3054" s="1">
        <f t="shared" si="150"/>
        <v>19712</v>
      </c>
      <c r="N3054" s="1">
        <f t="shared" si="151"/>
        <v>19712</v>
      </c>
      <c r="O3054" s="1">
        <f t="shared" si="152"/>
        <v>0</v>
      </c>
    </row>
    <row r="3055" spans="1:15" x14ac:dyDescent="0.25">
      <c r="A3055" s="1" t="str">
        <v>BioLegend</v>
      </c>
      <c r="B3055" s="1">
        <v>12196.8</v>
      </c>
      <c r="C3055" s="1" t="str">
        <v>EED119537</v>
      </c>
      <c r="D3055" s="2">
        <v>45926</v>
      </c>
      <c r="E3055" s="2">
        <v>45936</v>
      </c>
      <c r="F3055" s="1">
        <v>100526</v>
      </c>
      <c r="G3055" s="1">
        <v>1</v>
      </c>
      <c r="H3055" s="1">
        <v>1</v>
      </c>
      <c r="I3055" s="1">
        <v>0</v>
      </c>
      <c r="J3055" s="1" t="str">
        <v>Kolkata</v>
      </c>
      <c r="K3055" s="1">
        <v>0</v>
      </c>
      <c r="L3055" s="1"/>
      <c r="M3055" s="1">
        <f t="shared" si="150"/>
        <v>12196.8</v>
      </c>
      <c r="N3055" s="1">
        <f t="shared" si="151"/>
        <v>12196.8</v>
      </c>
      <c r="O3055" s="1">
        <f t="shared" si="152"/>
        <v>0</v>
      </c>
    </row>
    <row r="3056" spans="1:15" x14ac:dyDescent="0.25">
      <c r="A3056" s="1" t="str">
        <v>BioLegend</v>
      </c>
      <c r="B3056" s="1">
        <v>6468</v>
      </c>
      <c r="C3056" s="1" t="str">
        <v>EED119537</v>
      </c>
      <c r="D3056" s="2">
        <v>45926</v>
      </c>
      <c r="E3056" s="2">
        <v>45936</v>
      </c>
      <c r="F3056" s="1">
        <v>101212</v>
      </c>
      <c r="G3056" s="1">
        <v>1</v>
      </c>
      <c r="H3056" s="1">
        <v>1</v>
      </c>
      <c r="I3056" s="1">
        <v>0</v>
      </c>
      <c r="J3056" s="1" t="str">
        <v>Kolkata</v>
      </c>
      <c r="K3056" s="1">
        <v>0</v>
      </c>
      <c r="L3056" s="1"/>
      <c r="M3056" s="1">
        <f t="shared" si="150"/>
        <v>6468</v>
      </c>
      <c r="N3056" s="1">
        <f t="shared" si="151"/>
        <v>6468</v>
      </c>
      <c r="O3056" s="1">
        <f t="shared" si="152"/>
        <v>0</v>
      </c>
    </row>
    <row r="3057" spans="1:15" x14ac:dyDescent="0.25">
      <c r="A3057" s="1" t="str">
        <v>BioLegend</v>
      </c>
      <c r="B3057" s="1">
        <v>17740.8</v>
      </c>
      <c r="C3057" s="1" t="str">
        <v>EED119537</v>
      </c>
      <c r="D3057" s="2">
        <v>45926</v>
      </c>
      <c r="E3057" s="2">
        <v>45936</v>
      </c>
      <c r="F3057" s="1">
        <v>101230</v>
      </c>
      <c r="G3057" s="1">
        <v>1</v>
      </c>
      <c r="H3057" s="1">
        <v>1</v>
      </c>
      <c r="I3057" s="1">
        <v>0</v>
      </c>
      <c r="J3057" s="1" t="str">
        <v>Mumbai</v>
      </c>
      <c r="K3057" s="1">
        <v>0</v>
      </c>
      <c r="L3057" s="1"/>
      <c r="M3057" s="1">
        <f t="shared" si="150"/>
        <v>17740.8</v>
      </c>
      <c r="N3057" s="1">
        <f t="shared" si="151"/>
        <v>17740.8</v>
      </c>
      <c r="O3057" s="1">
        <f t="shared" si="152"/>
        <v>0</v>
      </c>
    </row>
    <row r="3058" spans="1:15" x14ac:dyDescent="0.25">
      <c r="A3058" s="1" t="str">
        <v>BioLegend</v>
      </c>
      <c r="B3058" s="1">
        <v>15972</v>
      </c>
      <c r="C3058" s="1" t="str">
        <v>EED119537</v>
      </c>
      <c r="D3058" s="2">
        <v>45926</v>
      </c>
      <c r="E3058" s="2">
        <v>45936</v>
      </c>
      <c r="F3058" s="1">
        <v>101251</v>
      </c>
      <c r="G3058" s="1">
        <v>1</v>
      </c>
      <c r="H3058" s="1">
        <v>1</v>
      </c>
      <c r="I3058" s="1">
        <v>0</v>
      </c>
      <c r="J3058" s="1" t="str">
        <v>Kerala</v>
      </c>
      <c r="K3058" s="1">
        <v>0</v>
      </c>
      <c r="L3058" s="1"/>
      <c r="M3058" s="1">
        <f t="shared" si="150"/>
        <v>15972</v>
      </c>
      <c r="N3058" s="1">
        <f t="shared" si="151"/>
        <v>15972</v>
      </c>
      <c r="O3058" s="1">
        <f t="shared" si="152"/>
        <v>0</v>
      </c>
    </row>
    <row r="3059" spans="1:15" x14ac:dyDescent="0.25">
      <c r="A3059" s="1" t="str">
        <v>BioLegend</v>
      </c>
      <c r="B3059" s="1">
        <v>18876</v>
      </c>
      <c r="C3059" s="1" t="str">
        <v>EED119537</v>
      </c>
      <c r="D3059" s="2">
        <v>45926</v>
      </c>
      <c r="E3059" s="2">
        <v>45936</v>
      </c>
      <c r="F3059" s="1">
        <v>101337</v>
      </c>
      <c r="G3059" s="1">
        <v>1</v>
      </c>
      <c r="H3059" s="1">
        <v>1</v>
      </c>
      <c r="I3059" s="1">
        <v>0</v>
      </c>
      <c r="J3059" s="1" t="str">
        <v>Kolkata</v>
      </c>
      <c r="K3059" s="1">
        <v>0</v>
      </c>
      <c r="L3059" s="1"/>
      <c r="M3059" s="1">
        <f t="shared" si="150"/>
        <v>18876</v>
      </c>
      <c r="N3059" s="1">
        <f t="shared" si="151"/>
        <v>18876</v>
      </c>
      <c r="O3059" s="1">
        <f t="shared" si="152"/>
        <v>0</v>
      </c>
    </row>
    <row r="3060" spans="1:15" x14ac:dyDescent="0.25">
      <c r="A3060" s="1" t="str">
        <v>BioLegend</v>
      </c>
      <c r="B3060" s="1">
        <v>9424.7999999999993</v>
      </c>
      <c r="C3060" s="1" t="str">
        <v>EED119537</v>
      </c>
      <c r="D3060" s="2">
        <v>45926</v>
      </c>
      <c r="E3060" s="2">
        <v>45936</v>
      </c>
      <c r="F3060" s="1">
        <v>102615</v>
      </c>
      <c r="G3060" s="1">
        <v>1</v>
      </c>
      <c r="H3060" s="1">
        <v>1</v>
      </c>
      <c r="I3060" s="1">
        <v>0</v>
      </c>
      <c r="J3060" s="1" t="str">
        <v>Kolkata</v>
      </c>
      <c r="K3060" s="1">
        <v>0</v>
      </c>
      <c r="L3060" s="1"/>
      <c r="M3060" s="1">
        <f t="shared" si="150"/>
        <v>9424.7999999999993</v>
      </c>
      <c r="N3060" s="1">
        <f t="shared" si="151"/>
        <v>9424.7999999999993</v>
      </c>
      <c r="O3060" s="1">
        <f t="shared" si="152"/>
        <v>0</v>
      </c>
    </row>
    <row r="3061" spans="1:15" x14ac:dyDescent="0.25">
      <c r="A3061" s="1" t="str">
        <v>BioLegend</v>
      </c>
      <c r="B3061" s="1">
        <v>5790.4</v>
      </c>
      <c r="C3061" s="1" t="str">
        <v>EED119537</v>
      </c>
      <c r="D3061" s="2">
        <v>45926</v>
      </c>
      <c r="E3061" s="2">
        <v>45936</v>
      </c>
      <c r="F3061" s="1">
        <v>103025</v>
      </c>
      <c r="G3061" s="1">
        <v>1</v>
      </c>
      <c r="H3061" s="1">
        <v>1</v>
      </c>
      <c r="I3061" s="1">
        <v>0</v>
      </c>
      <c r="J3061" s="1" t="str">
        <v>Hyderabad</v>
      </c>
      <c r="K3061" s="1">
        <v>0</v>
      </c>
      <c r="L3061" s="1"/>
      <c r="M3061" s="1">
        <f t="shared" si="150"/>
        <v>5790.4</v>
      </c>
      <c r="N3061" s="1">
        <f t="shared" si="151"/>
        <v>5790.4</v>
      </c>
      <c r="O3061" s="1">
        <f t="shared" si="152"/>
        <v>0</v>
      </c>
    </row>
    <row r="3062" spans="1:15" x14ac:dyDescent="0.25">
      <c r="A3062" s="1" t="str">
        <v>BioLegend</v>
      </c>
      <c r="B3062" s="1">
        <v>13613.599999999999</v>
      </c>
      <c r="C3062" s="1" t="str">
        <v>EED119537</v>
      </c>
      <c r="D3062" s="2">
        <v>45926</v>
      </c>
      <c r="E3062" s="2">
        <v>45936</v>
      </c>
      <c r="F3062" s="1">
        <v>103132</v>
      </c>
      <c r="G3062" s="1">
        <v>1</v>
      </c>
      <c r="H3062" s="1">
        <v>1</v>
      </c>
      <c r="I3062" s="1">
        <v>0</v>
      </c>
      <c r="J3062" s="1" t="str">
        <v>Kolkata</v>
      </c>
      <c r="K3062" s="1">
        <v>0</v>
      </c>
      <c r="L3062" s="1"/>
      <c r="M3062" s="1">
        <f t="shared" si="150"/>
        <v>13613.599999999999</v>
      </c>
      <c r="N3062" s="1">
        <f t="shared" si="151"/>
        <v>13613.599999999999</v>
      </c>
      <c r="O3062" s="1">
        <f t="shared" si="152"/>
        <v>0</v>
      </c>
    </row>
    <row r="3063" spans="1:15" x14ac:dyDescent="0.25">
      <c r="A3063" s="1" t="str">
        <v>BioLegend</v>
      </c>
      <c r="B3063" s="1">
        <v>28710</v>
      </c>
      <c r="C3063" s="1" t="str">
        <v>EED119537</v>
      </c>
      <c r="D3063" s="2">
        <v>45926</v>
      </c>
      <c r="E3063" s="2">
        <v>45936</v>
      </c>
      <c r="F3063" s="1">
        <v>103140</v>
      </c>
      <c r="G3063" s="1">
        <v>1</v>
      </c>
      <c r="H3063" s="1">
        <v>1</v>
      </c>
      <c r="I3063" s="1">
        <v>0</v>
      </c>
      <c r="J3063" s="1" t="str">
        <v>Kolkata</v>
      </c>
      <c r="K3063" s="1">
        <v>0</v>
      </c>
      <c r="L3063" s="1"/>
      <c r="M3063" s="1">
        <f t="shared" si="150"/>
        <v>28710</v>
      </c>
      <c r="N3063" s="1">
        <f t="shared" si="151"/>
        <v>28710</v>
      </c>
      <c r="O3063" s="1">
        <f t="shared" si="152"/>
        <v>0</v>
      </c>
    </row>
    <row r="3064" spans="1:15" x14ac:dyDescent="0.25">
      <c r="A3064" s="1" t="str">
        <v>BioLegend</v>
      </c>
      <c r="B3064" s="1">
        <v>20394</v>
      </c>
      <c r="C3064" s="1" t="str">
        <v>EED119537</v>
      </c>
      <c r="D3064" s="2">
        <v>45926</v>
      </c>
      <c r="E3064" s="2">
        <v>45936</v>
      </c>
      <c r="F3064" s="1">
        <v>103157</v>
      </c>
      <c r="G3064" s="1">
        <v>2</v>
      </c>
      <c r="H3064" s="1">
        <v>2</v>
      </c>
      <c r="I3064" s="1">
        <v>0</v>
      </c>
      <c r="J3064" s="1" t="str">
        <v>Bhuvneshwar</v>
      </c>
      <c r="K3064" s="1">
        <v>0</v>
      </c>
      <c r="L3064" s="1"/>
      <c r="M3064" s="1">
        <f t="shared" si="150"/>
        <v>40788</v>
      </c>
      <c r="N3064" s="1">
        <f t="shared" si="151"/>
        <v>40788</v>
      </c>
      <c r="O3064" s="1">
        <f t="shared" si="152"/>
        <v>0</v>
      </c>
    </row>
    <row r="3065" spans="1:15" x14ac:dyDescent="0.25">
      <c r="A3065" s="1" t="str">
        <v>BioLegend</v>
      </c>
      <c r="B3065" s="1">
        <v>4004</v>
      </c>
      <c r="C3065" s="1" t="str">
        <v>EED119537</v>
      </c>
      <c r="D3065" s="2">
        <v>45926</v>
      </c>
      <c r="E3065" s="2">
        <v>45936</v>
      </c>
      <c r="F3065" s="1">
        <v>104103</v>
      </c>
      <c r="G3065" s="1">
        <v>1</v>
      </c>
      <c r="H3065" s="1">
        <v>1</v>
      </c>
      <c r="I3065" s="1">
        <v>0</v>
      </c>
      <c r="J3065" s="1" t="str">
        <v>Pune</v>
      </c>
      <c r="K3065" s="1">
        <v>0</v>
      </c>
      <c r="L3065" s="1"/>
      <c r="M3065" s="1">
        <f t="shared" si="150"/>
        <v>4004</v>
      </c>
      <c r="N3065" s="1">
        <f t="shared" si="151"/>
        <v>4004</v>
      </c>
      <c r="O3065" s="1">
        <f t="shared" si="152"/>
        <v>0</v>
      </c>
    </row>
    <row r="3066" spans="1:15" x14ac:dyDescent="0.25">
      <c r="A3066" s="1" t="str">
        <v>BioLegend</v>
      </c>
      <c r="B3066" s="1">
        <v>18726.400000000001</v>
      </c>
      <c r="C3066" s="1" t="str">
        <v>EED119537</v>
      </c>
      <c r="D3066" s="2">
        <v>45926</v>
      </c>
      <c r="E3066" s="2">
        <v>45936</v>
      </c>
      <c r="F3066" s="1">
        <v>104106</v>
      </c>
      <c r="G3066" s="1">
        <v>1</v>
      </c>
      <c r="H3066" s="1">
        <v>1</v>
      </c>
      <c r="I3066" s="1">
        <v>0</v>
      </c>
      <c r="J3066" s="1" t="str">
        <v>Pune</v>
      </c>
      <c r="K3066" s="1">
        <v>0</v>
      </c>
      <c r="L3066" s="1"/>
      <c r="M3066" s="1">
        <f t="shared" si="150"/>
        <v>18726.400000000001</v>
      </c>
      <c r="N3066" s="1">
        <f t="shared" si="151"/>
        <v>18726.400000000001</v>
      </c>
      <c r="O3066" s="1">
        <f t="shared" si="152"/>
        <v>0</v>
      </c>
    </row>
    <row r="3067" spans="1:15" x14ac:dyDescent="0.25">
      <c r="A3067" s="1" t="str">
        <v>BioLegend</v>
      </c>
      <c r="B3067" s="1">
        <v>17740.8</v>
      </c>
      <c r="C3067" s="1" t="str">
        <v>EED119537</v>
      </c>
      <c r="D3067" s="2">
        <v>45926</v>
      </c>
      <c r="E3067" s="2">
        <v>45936</v>
      </c>
      <c r="F3067" s="1">
        <v>105322</v>
      </c>
      <c r="G3067" s="1">
        <v>1</v>
      </c>
      <c r="H3067" s="1">
        <v>1</v>
      </c>
      <c r="I3067" s="1">
        <v>0</v>
      </c>
      <c r="J3067" s="1" t="str">
        <v>Kolkata</v>
      </c>
      <c r="K3067" s="1">
        <v>0</v>
      </c>
      <c r="L3067" s="1"/>
      <c r="M3067" s="1">
        <f t="shared" si="150"/>
        <v>17740.8</v>
      </c>
      <c r="N3067" s="1">
        <f t="shared" si="151"/>
        <v>17740.8</v>
      </c>
      <c r="O3067" s="1">
        <f t="shared" si="152"/>
        <v>0</v>
      </c>
    </row>
    <row r="3068" spans="1:15" x14ac:dyDescent="0.25">
      <c r="A3068" s="1" t="str">
        <v>BioLegend</v>
      </c>
      <c r="B3068" s="1">
        <v>16447.2</v>
      </c>
      <c r="C3068" s="1" t="str">
        <v>EED119537</v>
      </c>
      <c r="D3068" s="2">
        <v>45926</v>
      </c>
      <c r="E3068" s="2">
        <v>45936</v>
      </c>
      <c r="F3068" s="1">
        <v>106610</v>
      </c>
      <c r="G3068" s="1">
        <v>1</v>
      </c>
      <c r="H3068" s="1">
        <v>1</v>
      </c>
      <c r="I3068" s="1">
        <v>0</v>
      </c>
      <c r="J3068" s="1" t="str">
        <v>Delhi</v>
      </c>
      <c r="K3068" s="1">
        <v>0</v>
      </c>
      <c r="L3068" s="1"/>
      <c r="M3068" s="1">
        <f t="shared" si="150"/>
        <v>16447.2</v>
      </c>
      <c r="N3068" s="1">
        <f t="shared" si="151"/>
        <v>16447.2</v>
      </c>
      <c r="O3068" s="1">
        <f t="shared" si="152"/>
        <v>0</v>
      </c>
    </row>
    <row r="3069" spans="1:15" x14ac:dyDescent="0.25">
      <c r="A3069" s="1" t="str">
        <v>BioLegend</v>
      </c>
      <c r="B3069" s="1">
        <v>7515.2000000000007</v>
      </c>
      <c r="C3069" s="1" t="str">
        <v>EED119537</v>
      </c>
      <c r="D3069" s="2">
        <v>45926</v>
      </c>
      <c r="E3069" s="2">
        <v>45936</v>
      </c>
      <c r="F3069" s="1">
        <v>108907</v>
      </c>
      <c r="G3069" s="1">
        <v>1</v>
      </c>
      <c r="H3069" s="1">
        <v>1</v>
      </c>
      <c r="I3069" s="1">
        <v>0</v>
      </c>
      <c r="J3069" s="1" t="str">
        <v>Kolkata</v>
      </c>
      <c r="K3069" s="1">
        <v>0</v>
      </c>
      <c r="L3069" s="1"/>
      <c r="M3069" s="1">
        <f t="shared" si="150"/>
        <v>7515.2000000000007</v>
      </c>
      <c r="N3069" s="1">
        <f t="shared" si="151"/>
        <v>7515.2000000000007</v>
      </c>
      <c r="O3069" s="1">
        <f t="shared" si="152"/>
        <v>0</v>
      </c>
    </row>
    <row r="3070" spans="1:15" x14ac:dyDescent="0.25">
      <c r="A3070" s="1" t="str">
        <v>BioLegend</v>
      </c>
      <c r="B3070" s="1">
        <v>4496.8</v>
      </c>
      <c r="C3070" s="1" t="str">
        <v>EED119537</v>
      </c>
      <c r="D3070" s="2">
        <v>45926</v>
      </c>
      <c r="E3070" s="2">
        <v>45936</v>
      </c>
      <c r="F3070" s="1">
        <v>109207</v>
      </c>
      <c r="G3070" s="1">
        <v>1</v>
      </c>
      <c r="H3070" s="1">
        <v>1</v>
      </c>
      <c r="I3070" s="1">
        <v>0</v>
      </c>
      <c r="J3070" s="1" t="str">
        <v>Kolkata</v>
      </c>
      <c r="K3070" s="1">
        <v>0</v>
      </c>
      <c r="L3070" s="1"/>
      <c r="M3070" s="1">
        <f t="shared" si="150"/>
        <v>4496.8</v>
      </c>
      <c r="N3070" s="1">
        <f t="shared" si="151"/>
        <v>4496.8</v>
      </c>
      <c r="O3070" s="1">
        <f t="shared" si="152"/>
        <v>0</v>
      </c>
    </row>
    <row r="3071" spans="1:15" x14ac:dyDescent="0.25">
      <c r="A3071" s="1" t="str">
        <v>BioLegend</v>
      </c>
      <c r="B3071" s="1">
        <v>18876</v>
      </c>
      <c r="C3071" s="1" t="str">
        <v>EED119537</v>
      </c>
      <c r="D3071" s="2">
        <v>45926</v>
      </c>
      <c r="E3071" s="2">
        <v>45936</v>
      </c>
      <c r="F3071" s="1">
        <v>115555</v>
      </c>
      <c r="G3071" s="1">
        <v>1</v>
      </c>
      <c r="H3071" s="1">
        <v>1</v>
      </c>
      <c r="I3071" s="1">
        <v>0</v>
      </c>
      <c r="J3071" s="1" t="str">
        <v>Bhuvneshwar</v>
      </c>
      <c r="K3071" s="1">
        <v>0</v>
      </c>
      <c r="L3071" s="1"/>
      <c r="M3071" s="1">
        <f t="shared" si="150"/>
        <v>18876</v>
      </c>
      <c r="N3071" s="1">
        <f t="shared" si="151"/>
        <v>18876</v>
      </c>
      <c r="O3071" s="1">
        <f t="shared" si="152"/>
        <v>0</v>
      </c>
    </row>
    <row r="3072" spans="1:15" x14ac:dyDescent="0.25">
      <c r="A3072" s="1" t="str">
        <v>BioLegend</v>
      </c>
      <c r="B3072" s="1">
        <v>19272</v>
      </c>
      <c r="C3072" s="1" t="str">
        <v>EED119537</v>
      </c>
      <c r="D3072" s="2">
        <v>45926</v>
      </c>
      <c r="E3072" s="2">
        <v>45936</v>
      </c>
      <c r="F3072" s="1">
        <v>117339</v>
      </c>
      <c r="G3072" s="1">
        <v>1</v>
      </c>
      <c r="H3072" s="1">
        <v>1</v>
      </c>
      <c r="I3072" s="1">
        <v>0</v>
      </c>
      <c r="J3072" s="1" t="str">
        <v>Bhuvneshwar</v>
      </c>
      <c r="K3072" s="1">
        <v>0</v>
      </c>
      <c r="L3072" s="1"/>
      <c r="M3072" s="1">
        <f t="shared" si="150"/>
        <v>19272</v>
      </c>
      <c r="N3072" s="1">
        <f t="shared" si="151"/>
        <v>19272</v>
      </c>
      <c r="O3072" s="1">
        <f t="shared" si="152"/>
        <v>0</v>
      </c>
    </row>
    <row r="3073" spans="1:15" x14ac:dyDescent="0.25">
      <c r="A3073" s="1" t="str">
        <v>BioLegend</v>
      </c>
      <c r="B3073" s="1">
        <v>25132.800000000003</v>
      </c>
      <c r="C3073" s="1" t="str">
        <v>EED119537</v>
      </c>
      <c r="D3073" s="2">
        <v>45926</v>
      </c>
      <c r="E3073" s="2">
        <v>45936</v>
      </c>
      <c r="F3073" s="1">
        <v>119806</v>
      </c>
      <c r="G3073" s="1">
        <v>1</v>
      </c>
      <c r="H3073" s="1">
        <v>1</v>
      </c>
      <c r="I3073" s="1">
        <v>0</v>
      </c>
      <c r="J3073" s="1" t="str">
        <v>Pune</v>
      </c>
      <c r="K3073" s="1">
        <v>0</v>
      </c>
      <c r="L3073" s="1"/>
      <c r="M3073" s="1">
        <f t="shared" si="150"/>
        <v>25132.800000000003</v>
      </c>
      <c r="N3073" s="1">
        <f t="shared" si="151"/>
        <v>25132.800000000003</v>
      </c>
      <c r="O3073" s="1">
        <f t="shared" si="152"/>
        <v>0</v>
      </c>
    </row>
    <row r="3074" spans="1:15" x14ac:dyDescent="0.25">
      <c r="A3074" s="1" t="str">
        <v>BioLegend</v>
      </c>
      <c r="B3074" s="1">
        <v>8685.6</v>
      </c>
      <c r="C3074" s="1" t="str">
        <v>EED119537</v>
      </c>
      <c r="D3074" s="2">
        <v>45926</v>
      </c>
      <c r="E3074" s="2">
        <v>45936</v>
      </c>
      <c r="F3074" s="1">
        <v>123110</v>
      </c>
      <c r="G3074" s="1">
        <v>1</v>
      </c>
      <c r="H3074" s="1">
        <v>1</v>
      </c>
      <c r="I3074" s="1">
        <v>0</v>
      </c>
      <c r="J3074" s="1" t="str">
        <v>Bhuvneshwar</v>
      </c>
      <c r="K3074" s="1">
        <v>0</v>
      </c>
      <c r="L3074" s="1"/>
      <c r="M3074" s="1">
        <f t="shared" si="150"/>
        <v>8685.6</v>
      </c>
      <c r="N3074" s="1">
        <f t="shared" si="151"/>
        <v>8685.6</v>
      </c>
      <c r="O3074" s="1">
        <f t="shared" si="152"/>
        <v>0</v>
      </c>
    </row>
    <row r="3075" spans="1:15" x14ac:dyDescent="0.25">
      <c r="A3075" s="1" t="str">
        <v>BioLegend</v>
      </c>
      <c r="B3075" s="1">
        <v>8808.7999999999993</v>
      </c>
      <c r="C3075" s="1" t="str">
        <v>EED119537</v>
      </c>
      <c r="D3075" s="2">
        <v>45926</v>
      </c>
      <c r="E3075" s="2">
        <v>45936</v>
      </c>
      <c r="F3075" s="1">
        <v>123116</v>
      </c>
      <c r="G3075" s="1">
        <v>1</v>
      </c>
      <c r="H3075" s="1">
        <v>1</v>
      </c>
      <c r="I3075" s="1">
        <v>0</v>
      </c>
      <c r="J3075" s="1" t="str">
        <v>Hyderabad</v>
      </c>
      <c r="K3075" s="1">
        <v>0</v>
      </c>
      <c r="L3075" s="1"/>
      <c r="M3075" s="1">
        <f t="shared" si="150"/>
        <v>8808.7999999999993</v>
      </c>
      <c r="N3075" s="1">
        <f t="shared" si="151"/>
        <v>8808.7999999999993</v>
      </c>
      <c r="O3075" s="1">
        <f t="shared" si="152"/>
        <v>0</v>
      </c>
    </row>
    <row r="3076" spans="1:15" x14ac:dyDescent="0.25">
      <c r="A3076" s="1" t="str">
        <v>BioLegend</v>
      </c>
      <c r="B3076" s="1">
        <v>22052.799999999999</v>
      </c>
      <c r="C3076" s="1" t="str">
        <v>EED119537</v>
      </c>
      <c r="D3076" s="2">
        <v>45926</v>
      </c>
      <c r="E3076" s="2">
        <v>45936</v>
      </c>
      <c r="F3076" s="1">
        <v>123128</v>
      </c>
      <c r="G3076" s="1">
        <v>1</v>
      </c>
      <c r="H3076" s="1">
        <v>1</v>
      </c>
      <c r="I3076" s="1">
        <v>0</v>
      </c>
      <c r="J3076" s="1" t="str">
        <v>Kolkata</v>
      </c>
      <c r="K3076" s="1">
        <v>0</v>
      </c>
      <c r="L3076" s="1"/>
      <c r="M3076" s="1">
        <f t="shared" si="150"/>
        <v>22052.799999999999</v>
      </c>
      <c r="N3076" s="1">
        <f t="shared" si="151"/>
        <v>22052.799999999999</v>
      </c>
      <c r="O3076" s="1">
        <f t="shared" si="152"/>
        <v>0</v>
      </c>
    </row>
    <row r="3077" spans="1:15" x14ac:dyDescent="0.25">
      <c r="A3077" s="1" t="str">
        <v>BioLegend</v>
      </c>
      <c r="B3077" s="1">
        <v>16324</v>
      </c>
      <c r="C3077" s="1" t="str">
        <v>EED119537</v>
      </c>
      <c r="D3077" s="2">
        <v>45926</v>
      </c>
      <c r="E3077" s="2">
        <v>45936</v>
      </c>
      <c r="F3077" s="1">
        <v>125226</v>
      </c>
      <c r="G3077" s="1">
        <v>1</v>
      </c>
      <c r="H3077" s="1">
        <v>1</v>
      </c>
      <c r="I3077" s="1">
        <v>0</v>
      </c>
      <c r="J3077" s="1" t="str">
        <v>Bhuvneshwar</v>
      </c>
      <c r="K3077" s="1">
        <v>0</v>
      </c>
      <c r="L3077" s="1"/>
      <c r="M3077" s="1">
        <f t="shared" si="150"/>
        <v>16324</v>
      </c>
      <c r="N3077" s="1">
        <f t="shared" si="151"/>
        <v>16324</v>
      </c>
      <c r="O3077" s="1">
        <f t="shared" si="152"/>
        <v>0</v>
      </c>
    </row>
    <row r="3078" spans="1:15" x14ac:dyDescent="0.25">
      <c r="A3078" s="1" t="str">
        <v>BioLegend</v>
      </c>
      <c r="B3078" s="1">
        <v>19157.599999999999</v>
      </c>
      <c r="C3078" s="1" t="str">
        <v>EED119537</v>
      </c>
      <c r="D3078" s="2">
        <v>45926</v>
      </c>
      <c r="E3078" s="2">
        <v>45936</v>
      </c>
      <c r="F3078" s="1">
        <v>126622</v>
      </c>
      <c r="G3078" s="1">
        <v>1</v>
      </c>
      <c r="H3078" s="1">
        <v>1</v>
      </c>
      <c r="I3078" s="1">
        <v>0</v>
      </c>
      <c r="J3078" s="1" t="str">
        <v>Bhuvneshwar</v>
      </c>
      <c r="K3078" s="1">
        <v>0</v>
      </c>
      <c r="L3078" s="1"/>
      <c r="M3078" s="1">
        <f t="shared" si="150"/>
        <v>19157.599999999999</v>
      </c>
      <c r="N3078" s="1">
        <f t="shared" si="151"/>
        <v>19157.599999999999</v>
      </c>
      <c r="O3078" s="1">
        <f t="shared" si="152"/>
        <v>0</v>
      </c>
    </row>
    <row r="3079" spans="1:15" x14ac:dyDescent="0.25">
      <c r="A3079" s="1" t="str">
        <v>BioLegend</v>
      </c>
      <c r="B3079" s="1">
        <v>19272</v>
      </c>
      <c r="C3079" s="1" t="str">
        <v>EED119537</v>
      </c>
      <c r="D3079" s="2">
        <v>45926</v>
      </c>
      <c r="E3079" s="2">
        <v>45936</v>
      </c>
      <c r="F3079" s="1">
        <v>126633</v>
      </c>
      <c r="G3079" s="1">
        <v>1</v>
      </c>
      <c r="H3079" s="1">
        <v>1</v>
      </c>
      <c r="I3079" s="1">
        <v>0</v>
      </c>
      <c r="J3079" s="1" t="str">
        <v>Kolkata</v>
      </c>
      <c r="K3079" s="1">
        <v>0</v>
      </c>
      <c r="L3079" s="1"/>
      <c r="M3079" s="1">
        <f t="shared" si="150"/>
        <v>19272</v>
      </c>
      <c r="N3079" s="1">
        <f t="shared" si="151"/>
        <v>19272</v>
      </c>
      <c r="O3079" s="1">
        <f t="shared" si="152"/>
        <v>0</v>
      </c>
    </row>
    <row r="3080" spans="1:15" x14ac:dyDescent="0.25">
      <c r="A3080" s="1" t="str">
        <v>BioLegend</v>
      </c>
      <c r="B3080" s="1">
        <v>17432.8</v>
      </c>
      <c r="C3080" s="1" t="str">
        <v>EED119537</v>
      </c>
      <c r="D3080" s="2">
        <v>45926</v>
      </c>
      <c r="E3080" s="2">
        <v>45936</v>
      </c>
      <c r="F3080" s="1">
        <v>127608</v>
      </c>
      <c r="G3080" s="1">
        <v>1</v>
      </c>
      <c r="H3080" s="1">
        <v>1</v>
      </c>
      <c r="I3080" s="1">
        <v>0</v>
      </c>
      <c r="J3080" s="1" t="str">
        <v>Kolkata</v>
      </c>
      <c r="K3080" s="1">
        <v>0</v>
      </c>
      <c r="L3080" s="1"/>
      <c r="M3080" s="1">
        <f t="shared" si="150"/>
        <v>17432.8</v>
      </c>
      <c r="N3080" s="1">
        <f t="shared" si="151"/>
        <v>17432.8</v>
      </c>
      <c r="O3080" s="1">
        <f t="shared" si="152"/>
        <v>0</v>
      </c>
    </row>
    <row r="3081" spans="1:15" x14ac:dyDescent="0.25">
      <c r="A3081" s="1" t="str">
        <v>BioLegend</v>
      </c>
      <c r="B3081" s="1">
        <v>18664.8</v>
      </c>
      <c r="C3081" s="1" t="str">
        <v>EED119537</v>
      </c>
      <c r="D3081" s="2">
        <v>45926</v>
      </c>
      <c r="E3081" s="2">
        <v>45936</v>
      </c>
      <c r="F3081" s="1">
        <v>127618</v>
      </c>
      <c r="G3081" s="1">
        <v>1</v>
      </c>
      <c r="H3081" s="1">
        <v>1</v>
      </c>
      <c r="I3081" s="1">
        <v>0</v>
      </c>
      <c r="J3081" s="1" t="str">
        <v>Bhuvneshwar</v>
      </c>
      <c r="K3081" s="1">
        <v>0</v>
      </c>
      <c r="L3081" s="1"/>
      <c r="M3081" s="1">
        <f t="shared" si="150"/>
        <v>18664.8</v>
      </c>
      <c r="N3081" s="1">
        <f t="shared" si="151"/>
        <v>18664.8</v>
      </c>
      <c r="O3081" s="1">
        <f t="shared" si="152"/>
        <v>0</v>
      </c>
    </row>
    <row r="3082" spans="1:15" x14ac:dyDescent="0.25">
      <c r="A3082" s="1" t="str">
        <v>BioLegend</v>
      </c>
      <c r="B3082" s="1">
        <v>19157.599999999999</v>
      </c>
      <c r="C3082" s="1" t="str">
        <v>EED119537</v>
      </c>
      <c r="D3082" s="2">
        <v>45926</v>
      </c>
      <c r="E3082" s="2">
        <v>45936</v>
      </c>
      <c r="F3082" s="1">
        <v>128026</v>
      </c>
      <c r="G3082" s="1">
        <v>1</v>
      </c>
      <c r="H3082" s="1">
        <v>1</v>
      </c>
      <c r="I3082" s="1">
        <v>0</v>
      </c>
      <c r="J3082" s="1" t="str">
        <v>Bhuvneshwar</v>
      </c>
      <c r="K3082" s="1">
        <v>0</v>
      </c>
      <c r="L3082" s="1"/>
      <c r="M3082" s="1">
        <f t="shared" si="150"/>
        <v>19157.599999999999</v>
      </c>
      <c r="N3082" s="1">
        <f t="shared" si="151"/>
        <v>19157.599999999999</v>
      </c>
      <c r="O3082" s="1">
        <f t="shared" si="152"/>
        <v>0</v>
      </c>
    </row>
    <row r="3083" spans="1:15" x14ac:dyDescent="0.25">
      <c r="A3083" s="1" t="str">
        <v>BioLegend</v>
      </c>
      <c r="B3083" s="1">
        <v>10841.6</v>
      </c>
      <c r="C3083" s="1" t="str">
        <v>EED119537</v>
      </c>
      <c r="D3083" s="2">
        <v>45926</v>
      </c>
      <c r="E3083" s="2">
        <v>45936</v>
      </c>
      <c r="F3083" s="1">
        <v>128811</v>
      </c>
      <c r="G3083" s="1">
        <v>1</v>
      </c>
      <c r="H3083" s="1">
        <v>1</v>
      </c>
      <c r="I3083" s="1">
        <v>0</v>
      </c>
      <c r="J3083" s="1" t="str">
        <v>Bhuvneshwar</v>
      </c>
      <c r="K3083" s="1">
        <v>0</v>
      </c>
      <c r="L3083" s="1"/>
      <c r="M3083" s="1">
        <f t="shared" si="150"/>
        <v>10841.6</v>
      </c>
      <c r="N3083" s="1">
        <f t="shared" si="151"/>
        <v>10841.6</v>
      </c>
      <c r="O3083" s="1">
        <f t="shared" si="152"/>
        <v>0</v>
      </c>
    </row>
    <row r="3084" spans="1:15" x14ac:dyDescent="0.25">
      <c r="A3084" s="1" t="str">
        <v>BioLegend</v>
      </c>
      <c r="B3084" s="1">
        <v>7638.4</v>
      </c>
      <c r="C3084" s="1" t="str">
        <v>EED119537</v>
      </c>
      <c r="D3084" s="2">
        <v>45926</v>
      </c>
      <c r="E3084" s="2">
        <v>45936</v>
      </c>
      <c r="F3084" s="1">
        <v>130213</v>
      </c>
      <c r="G3084" s="1">
        <v>1</v>
      </c>
      <c r="H3084" s="1">
        <v>1</v>
      </c>
      <c r="I3084" s="1">
        <v>0</v>
      </c>
      <c r="J3084" s="1" t="str">
        <v>Bhuvneshwar</v>
      </c>
      <c r="K3084" s="1">
        <v>0</v>
      </c>
      <c r="L3084" s="1"/>
      <c r="M3084" s="1">
        <f t="shared" si="150"/>
        <v>7638.4</v>
      </c>
      <c r="N3084" s="1">
        <f t="shared" si="151"/>
        <v>7638.4</v>
      </c>
      <c r="O3084" s="1">
        <f t="shared" si="152"/>
        <v>0</v>
      </c>
    </row>
    <row r="3085" spans="1:15" x14ac:dyDescent="0.25">
      <c r="A3085" s="1" t="str">
        <v>BioLegend</v>
      </c>
      <c r="B3085" s="1">
        <v>12812.8</v>
      </c>
      <c r="C3085" s="1" t="str">
        <v>EED119537</v>
      </c>
      <c r="D3085" s="2">
        <v>45926</v>
      </c>
      <c r="E3085" s="2">
        <v>45936</v>
      </c>
      <c r="F3085" s="1">
        <v>137221</v>
      </c>
      <c r="G3085" s="1">
        <v>1</v>
      </c>
      <c r="H3085" s="1">
        <v>1</v>
      </c>
      <c r="I3085" s="1">
        <v>0</v>
      </c>
      <c r="J3085" s="1" t="str">
        <v>Kolkata</v>
      </c>
      <c r="K3085" s="1">
        <v>0</v>
      </c>
      <c r="L3085" s="1"/>
      <c r="M3085" s="1">
        <f t="shared" si="150"/>
        <v>12812.8</v>
      </c>
      <c r="N3085" s="1">
        <f t="shared" si="151"/>
        <v>12812.8</v>
      </c>
      <c r="O3085" s="1">
        <f t="shared" si="152"/>
        <v>0</v>
      </c>
    </row>
    <row r="3086" spans="1:15" x14ac:dyDescent="0.25">
      <c r="A3086" s="1" t="str">
        <v>BioLegend</v>
      </c>
      <c r="B3086" s="1">
        <v>16324</v>
      </c>
      <c r="C3086" s="1" t="str">
        <v>EED119537</v>
      </c>
      <c r="D3086" s="2">
        <v>45926</v>
      </c>
      <c r="E3086" s="2">
        <v>45936</v>
      </c>
      <c r="F3086" s="1" t="str">
        <v>139316</v>
      </c>
      <c r="G3086" s="1">
        <v>1</v>
      </c>
      <c r="H3086" s="1">
        <v>1</v>
      </c>
      <c r="I3086" s="1">
        <v>0</v>
      </c>
      <c r="J3086" s="1" t="str">
        <v>Kerala</v>
      </c>
      <c r="K3086" s="1">
        <v>0</v>
      </c>
      <c r="L3086" s="1"/>
      <c r="M3086" s="1">
        <f t="shared" ref="M3086:M3149" si="153">G3086*B3086</f>
        <v>16324</v>
      </c>
      <c r="N3086" s="1">
        <f t="shared" ref="N3086:N3149" si="154">H3086*B3086</f>
        <v>16324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8377.6</v>
      </c>
      <c r="C3087" s="1" t="str">
        <v>EED119537</v>
      </c>
      <c r="D3087" s="2">
        <v>45926</v>
      </c>
      <c r="E3087" s="2">
        <v>45936</v>
      </c>
      <c r="F3087" s="1">
        <v>141703</v>
      </c>
      <c r="G3087" s="1">
        <v>1</v>
      </c>
      <c r="H3087" s="1">
        <v>1</v>
      </c>
      <c r="I3087" s="1">
        <v>0</v>
      </c>
      <c r="J3087" s="1" t="str">
        <v>Hyderabad</v>
      </c>
      <c r="K3087" s="1">
        <v>0</v>
      </c>
      <c r="L3087" s="1"/>
      <c r="M3087" s="1">
        <f t="shared" si="153"/>
        <v>8377.6</v>
      </c>
      <c r="N3087" s="1">
        <f t="shared" si="154"/>
        <v>8377.6</v>
      </c>
      <c r="O3087" s="1">
        <f t="shared" si="155"/>
        <v>0</v>
      </c>
    </row>
    <row r="3088" spans="1:15" x14ac:dyDescent="0.25">
      <c r="A3088" s="1" t="str">
        <v>BioLegend</v>
      </c>
      <c r="B3088" s="1">
        <v>13464</v>
      </c>
      <c r="C3088" s="1" t="str">
        <v>EED119537</v>
      </c>
      <c r="D3088" s="2">
        <v>45926</v>
      </c>
      <c r="E3088" s="2">
        <v>45936</v>
      </c>
      <c r="F3088" s="1">
        <v>141717</v>
      </c>
      <c r="G3088" s="1">
        <v>1</v>
      </c>
      <c r="H3088" s="1">
        <v>1</v>
      </c>
      <c r="I3088" s="1">
        <v>0</v>
      </c>
      <c r="J3088" s="1" t="str">
        <v>Bhuvneshwar</v>
      </c>
      <c r="K3088" s="1">
        <v>0</v>
      </c>
      <c r="L3088" s="1"/>
      <c r="M3088" s="1">
        <f t="shared" si="153"/>
        <v>13464</v>
      </c>
      <c r="N3088" s="1">
        <f t="shared" si="154"/>
        <v>13464</v>
      </c>
      <c r="O3088" s="1">
        <f t="shared" si="155"/>
        <v>0</v>
      </c>
    </row>
    <row r="3089" spans="1:15" x14ac:dyDescent="0.25">
      <c r="A3089" s="1" t="str">
        <v>BioLegend</v>
      </c>
      <c r="B3089" s="1">
        <v>18048.8</v>
      </c>
      <c r="C3089" s="1" t="str">
        <v>EED119537</v>
      </c>
      <c r="D3089" s="2">
        <v>45926</v>
      </c>
      <c r="E3089" s="2">
        <v>45936</v>
      </c>
      <c r="F3089" s="1">
        <v>141734</v>
      </c>
      <c r="G3089" s="1">
        <v>1</v>
      </c>
      <c r="H3089" s="1">
        <v>1</v>
      </c>
      <c r="I3089" s="1">
        <v>0</v>
      </c>
      <c r="J3089" s="1" t="str">
        <v>Kolkata</v>
      </c>
      <c r="K3089" s="1">
        <v>0</v>
      </c>
      <c r="L3089" s="1"/>
      <c r="M3089" s="1">
        <f t="shared" si="153"/>
        <v>18048.8</v>
      </c>
      <c r="N3089" s="1">
        <f t="shared" si="154"/>
        <v>18048.8</v>
      </c>
      <c r="O3089" s="1">
        <f t="shared" si="155"/>
        <v>0</v>
      </c>
    </row>
    <row r="3090" spans="1:15" x14ac:dyDescent="0.25">
      <c r="A3090" s="1" t="str">
        <v>BioLegend</v>
      </c>
      <c r="B3090" s="1">
        <v>15972</v>
      </c>
      <c r="C3090" s="1" t="str">
        <v>EED119537</v>
      </c>
      <c r="D3090" s="2">
        <v>45926</v>
      </c>
      <c r="E3090" s="2">
        <v>45936</v>
      </c>
      <c r="F3090" s="1">
        <v>142111</v>
      </c>
      <c r="G3090" s="1">
        <v>1</v>
      </c>
      <c r="H3090" s="1">
        <v>1</v>
      </c>
      <c r="I3090" s="1">
        <v>0</v>
      </c>
      <c r="J3090" s="1" t="str">
        <v>Bhuvneshwar</v>
      </c>
      <c r="K3090" s="1">
        <v>0</v>
      </c>
      <c r="L3090" s="1"/>
      <c r="M3090" s="1">
        <f t="shared" si="153"/>
        <v>15972</v>
      </c>
      <c r="N3090" s="1">
        <f t="shared" si="154"/>
        <v>15972</v>
      </c>
      <c r="O3090" s="1">
        <f t="shared" si="155"/>
        <v>0</v>
      </c>
    </row>
    <row r="3091" spans="1:15" x14ac:dyDescent="0.25">
      <c r="A3091" s="1" t="str">
        <v>BioLegend</v>
      </c>
      <c r="B3091" s="1">
        <v>13068</v>
      </c>
      <c r="C3091" s="1" t="str">
        <v>EED119537</v>
      </c>
      <c r="D3091" s="2">
        <v>45926</v>
      </c>
      <c r="E3091" s="2">
        <v>45936</v>
      </c>
      <c r="F3091" s="1">
        <v>145209</v>
      </c>
      <c r="G3091" s="1">
        <v>1</v>
      </c>
      <c r="H3091" s="1">
        <v>1</v>
      </c>
      <c r="I3091" s="1">
        <v>0</v>
      </c>
      <c r="J3091" s="1" t="str">
        <v>Kolkata</v>
      </c>
      <c r="K3091" s="1">
        <v>0</v>
      </c>
      <c r="L3091" s="1"/>
      <c r="M3091" s="1">
        <f t="shared" si="153"/>
        <v>13068</v>
      </c>
      <c r="N3091" s="1">
        <f t="shared" si="154"/>
        <v>13068</v>
      </c>
      <c r="O3091" s="1">
        <f t="shared" si="155"/>
        <v>0</v>
      </c>
    </row>
    <row r="3092" spans="1:15" x14ac:dyDescent="0.25">
      <c r="A3092" s="1" t="str">
        <v>BioLegend</v>
      </c>
      <c r="B3092" s="1">
        <v>9424.7999999999993</v>
      </c>
      <c r="C3092" s="1" t="str">
        <v>EED119537</v>
      </c>
      <c r="D3092" s="2">
        <v>45926</v>
      </c>
      <c r="E3092" s="2">
        <v>45936</v>
      </c>
      <c r="F3092" s="1">
        <v>160908</v>
      </c>
      <c r="G3092" s="1">
        <v>1</v>
      </c>
      <c r="H3092" s="1">
        <v>1</v>
      </c>
      <c r="I3092" s="1">
        <v>0</v>
      </c>
      <c r="J3092" s="1" t="str">
        <v>Pune</v>
      </c>
      <c r="K3092" s="1">
        <v>0</v>
      </c>
      <c r="L3092" s="1"/>
      <c r="M3092" s="1">
        <f t="shared" si="153"/>
        <v>9424.7999999999993</v>
      </c>
      <c r="N3092" s="1">
        <f t="shared" si="154"/>
        <v>9424.7999999999993</v>
      </c>
      <c r="O3092" s="1">
        <f t="shared" si="155"/>
        <v>0</v>
      </c>
    </row>
    <row r="3093" spans="1:15" x14ac:dyDescent="0.25">
      <c r="A3093" s="1" t="str">
        <v>BioLegend</v>
      </c>
      <c r="B3093" s="1">
        <v>16500</v>
      </c>
      <c r="C3093" s="1" t="str">
        <v>EED119537</v>
      </c>
      <c r="D3093" s="2">
        <v>45926</v>
      </c>
      <c r="E3093" s="2">
        <v>45936</v>
      </c>
      <c r="F3093" s="1">
        <v>160909</v>
      </c>
      <c r="G3093" s="1">
        <v>1</v>
      </c>
      <c r="H3093" s="1">
        <v>1</v>
      </c>
      <c r="I3093" s="1">
        <v>0</v>
      </c>
      <c r="J3093" s="1" t="str">
        <v>Pune</v>
      </c>
      <c r="K3093" s="1">
        <v>0</v>
      </c>
      <c r="L3093" s="1"/>
      <c r="M3093" s="1">
        <f t="shared" si="153"/>
        <v>16500</v>
      </c>
      <c r="N3093" s="1">
        <f t="shared" si="154"/>
        <v>16500</v>
      </c>
      <c r="O3093" s="1">
        <f t="shared" si="155"/>
        <v>0</v>
      </c>
    </row>
    <row r="3094" spans="1:15" x14ac:dyDescent="0.25">
      <c r="A3094" s="1" t="str">
        <v>BioLegend</v>
      </c>
      <c r="B3094" s="1">
        <v>17001.599999999999</v>
      </c>
      <c r="C3094" s="1" t="str">
        <v>EED119537</v>
      </c>
      <c r="D3094" s="2">
        <v>45926</v>
      </c>
      <c r="E3094" s="2">
        <v>45936</v>
      </c>
      <c r="F3094" s="1">
        <v>300326</v>
      </c>
      <c r="G3094" s="1">
        <v>1</v>
      </c>
      <c r="H3094" s="1">
        <v>1</v>
      </c>
      <c r="I3094" s="1">
        <v>0</v>
      </c>
      <c r="J3094" s="1" t="str">
        <v>Gujrat</v>
      </c>
      <c r="K3094" s="1">
        <v>0</v>
      </c>
      <c r="L3094" s="1"/>
      <c r="M3094" s="1">
        <f t="shared" si="153"/>
        <v>17001.599999999999</v>
      </c>
      <c r="N3094" s="1">
        <f t="shared" si="154"/>
        <v>17001.599999999999</v>
      </c>
      <c r="O3094" s="1">
        <f t="shared" si="155"/>
        <v>0</v>
      </c>
    </row>
    <row r="3095" spans="1:15" x14ac:dyDescent="0.25">
      <c r="A3095" s="1" t="str">
        <v>BioLegend</v>
      </c>
      <c r="B3095" s="1">
        <v>28314</v>
      </c>
      <c r="C3095" s="1" t="str">
        <v>EED119537</v>
      </c>
      <c r="D3095" s="2">
        <v>45926</v>
      </c>
      <c r="E3095" s="2">
        <v>45936</v>
      </c>
      <c r="F3095" s="1">
        <v>307640</v>
      </c>
      <c r="G3095" s="1">
        <v>2</v>
      </c>
      <c r="H3095" s="1">
        <v>2</v>
      </c>
      <c r="I3095" s="1">
        <v>0</v>
      </c>
      <c r="J3095" s="1" t="str">
        <v>Mumbai</v>
      </c>
      <c r="K3095" s="1">
        <v>0</v>
      </c>
      <c r="L3095" s="1"/>
      <c r="M3095" s="1">
        <f t="shared" si="153"/>
        <v>56628</v>
      </c>
      <c r="N3095" s="1">
        <f t="shared" si="154"/>
        <v>56628</v>
      </c>
      <c r="O3095" s="1">
        <f t="shared" si="155"/>
        <v>0</v>
      </c>
    </row>
    <row r="3096" spans="1:15" x14ac:dyDescent="0.25">
      <c r="A3096" s="1" t="str">
        <v>BioLegend</v>
      </c>
      <c r="B3096" s="1">
        <v>24816</v>
      </c>
      <c r="C3096" s="1" t="str">
        <v>EED119537</v>
      </c>
      <c r="D3096" s="2">
        <v>45926</v>
      </c>
      <c r="E3096" s="2">
        <v>45936</v>
      </c>
      <c r="F3096" s="1">
        <v>302048</v>
      </c>
      <c r="G3096" s="1">
        <v>1</v>
      </c>
      <c r="H3096" s="1">
        <v>1</v>
      </c>
      <c r="I3096" s="1">
        <v>0</v>
      </c>
      <c r="J3096" s="1" t="str">
        <v>Mumbai</v>
      </c>
      <c r="K3096" s="1">
        <v>0</v>
      </c>
      <c r="L3096" s="1"/>
      <c r="M3096" s="1">
        <f t="shared" si="153"/>
        <v>24816</v>
      </c>
      <c r="N3096" s="1">
        <f t="shared" si="154"/>
        <v>24816</v>
      </c>
      <c r="O3096" s="1">
        <f t="shared" si="155"/>
        <v>0</v>
      </c>
    </row>
    <row r="3097" spans="1:15" x14ac:dyDescent="0.25">
      <c r="A3097" s="1" t="str">
        <v>BioLegend</v>
      </c>
      <c r="B3097" s="1">
        <v>23531.199999999997</v>
      </c>
      <c r="C3097" s="1" t="str">
        <v>EED119537</v>
      </c>
      <c r="D3097" s="2">
        <v>45926</v>
      </c>
      <c r="E3097" s="2">
        <v>45936</v>
      </c>
      <c r="F3097" s="1">
        <v>302120</v>
      </c>
      <c r="G3097" s="1">
        <v>1</v>
      </c>
      <c r="H3097" s="1">
        <v>1</v>
      </c>
      <c r="I3097" s="1">
        <v>0</v>
      </c>
      <c r="J3097" s="1" t="str">
        <v>Mumbai</v>
      </c>
      <c r="K3097" s="1">
        <v>0</v>
      </c>
      <c r="L3097" s="1"/>
      <c r="M3097" s="1">
        <f t="shared" si="153"/>
        <v>23531.199999999997</v>
      </c>
      <c r="N3097" s="1">
        <f t="shared" si="154"/>
        <v>23531.199999999997</v>
      </c>
      <c r="O3097" s="1">
        <f t="shared" si="155"/>
        <v>0</v>
      </c>
    </row>
    <row r="3098" spans="1:15" x14ac:dyDescent="0.25">
      <c r="A3098" s="1" t="str">
        <v>BioLegend</v>
      </c>
      <c r="B3098" s="1">
        <v>6468</v>
      </c>
      <c r="C3098" s="1" t="str">
        <v>EED119537</v>
      </c>
      <c r="D3098" s="2">
        <v>45926</v>
      </c>
      <c r="E3098" s="2">
        <v>45936</v>
      </c>
      <c r="F3098" s="1">
        <v>302212</v>
      </c>
      <c r="G3098" s="1">
        <v>1</v>
      </c>
      <c r="H3098" s="1">
        <v>1</v>
      </c>
      <c r="I3098" s="1">
        <v>0</v>
      </c>
      <c r="J3098" s="1" t="str">
        <v>Gujrat</v>
      </c>
      <c r="K3098" s="1">
        <v>0</v>
      </c>
      <c r="L3098" s="1"/>
      <c r="M3098" s="1">
        <f t="shared" si="153"/>
        <v>6468</v>
      </c>
      <c r="N3098" s="1">
        <f t="shared" si="154"/>
        <v>6468</v>
      </c>
      <c r="O3098" s="1">
        <f t="shared" si="155"/>
        <v>0</v>
      </c>
    </row>
    <row r="3099" spans="1:15" x14ac:dyDescent="0.25">
      <c r="A3099" s="1" t="str">
        <v>BioLegend</v>
      </c>
      <c r="B3099" s="1">
        <v>6468</v>
      </c>
      <c r="C3099" s="1" t="str">
        <v>EED119537</v>
      </c>
      <c r="D3099" s="2">
        <v>45926</v>
      </c>
      <c r="E3099" s="2">
        <v>45936</v>
      </c>
      <c r="F3099" s="1">
        <v>302212</v>
      </c>
      <c r="G3099" s="1">
        <v>1</v>
      </c>
      <c r="H3099" s="1">
        <v>1</v>
      </c>
      <c r="I3099" s="1">
        <v>0</v>
      </c>
      <c r="J3099" s="1" t="str">
        <v>Kanpur</v>
      </c>
      <c r="K3099" s="1">
        <v>0</v>
      </c>
      <c r="L3099" s="1"/>
      <c r="M3099" s="1">
        <f t="shared" si="153"/>
        <v>6468</v>
      </c>
      <c r="N3099" s="1">
        <f t="shared" si="154"/>
        <v>6468</v>
      </c>
      <c r="O3099" s="1">
        <f t="shared" si="155"/>
        <v>0</v>
      </c>
    </row>
    <row r="3100" spans="1:15" x14ac:dyDescent="0.25">
      <c r="A3100" s="1" t="str">
        <v>BioLegend</v>
      </c>
      <c r="B3100" s="1">
        <v>8808.7999999999993</v>
      </c>
      <c r="C3100" s="1" t="str">
        <v>EED119537</v>
      </c>
      <c r="D3100" s="2">
        <v>45926</v>
      </c>
      <c r="E3100" s="2">
        <v>45936</v>
      </c>
      <c r="F3100" s="1">
        <v>302611</v>
      </c>
      <c r="G3100" s="1">
        <v>1</v>
      </c>
      <c r="H3100" s="1">
        <v>1</v>
      </c>
      <c r="I3100" s="1">
        <v>0</v>
      </c>
      <c r="J3100" s="1" t="str">
        <v>Kanpur</v>
      </c>
      <c r="K3100" s="1">
        <v>0</v>
      </c>
      <c r="L3100" s="1"/>
      <c r="M3100" s="1">
        <f t="shared" si="153"/>
        <v>8808.7999999999993</v>
      </c>
      <c r="N3100" s="1">
        <f t="shared" si="154"/>
        <v>8808.7999999999993</v>
      </c>
      <c r="O3100" s="1">
        <f t="shared" si="155"/>
        <v>0</v>
      </c>
    </row>
    <row r="3101" spans="1:15" x14ac:dyDescent="0.25">
      <c r="A3101" s="1" t="str">
        <v>BioLegend</v>
      </c>
      <c r="B3101" s="1">
        <v>7946.4</v>
      </c>
      <c r="C3101" s="1" t="str">
        <v>EED119537</v>
      </c>
      <c r="D3101" s="2">
        <v>45926</v>
      </c>
      <c r="E3101" s="2">
        <v>45936</v>
      </c>
      <c r="F3101" s="1">
        <v>305105</v>
      </c>
      <c r="G3101" s="1">
        <v>1</v>
      </c>
      <c r="H3101" s="1">
        <v>1</v>
      </c>
      <c r="I3101" s="1">
        <v>0</v>
      </c>
      <c r="J3101" s="1" t="str">
        <v>Kerala</v>
      </c>
      <c r="K3101" s="1">
        <v>0</v>
      </c>
      <c r="L3101" s="1"/>
      <c r="M3101" s="1">
        <f t="shared" si="153"/>
        <v>7946.4</v>
      </c>
      <c r="N3101" s="1">
        <f t="shared" si="154"/>
        <v>7946.4</v>
      </c>
      <c r="O3101" s="1">
        <f t="shared" si="155"/>
        <v>0</v>
      </c>
    </row>
    <row r="3102" spans="1:15" x14ac:dyDescent="0.25">
      <c r="A3102" s="1" t="str">
        <v>BioLegend</v>
      </c>
      <c r="B3102" s="1">
        <v>9055.2000000000007</v>
      </c>
      <c r="C3102" s="1" t="str">
        <v>EED119537</v>
      </c>
      <c r="D3102" s="2">
        <v>45926</v>
      </c>
      <c r="E3102" s="2">
        <v>45936</v>
      </c>
      <c r="F3102" s="1">
        <v>305629</v>
      </c>
      <c r="G3102" s="1">
        <v>1</v>
      </c>
      <c r="H3102" s="1">
        <v>1</v>
      </c>
      <c r="I3102" s="1">
        <v>0</v>
      </c>
      <c r="J3102" s="1" t="str">
        <v>Kanpur</v>
      </c>
      <c r="K3102" s="1">
        <v>0</v>
      </c>
      <c r="L3102" s="1"/>
      <c r="M3102" s="1">
        <f t="shared" si="153"/>
        <v>9055.2000000000007</v>
      </c>
      <c r="N3102" s="1">
        <f t="shared" si="154"/>
        <v>9055.2000000000007</v>
      </c>
      <c r="O3102" s="1">
        <f t="shared" si="155"/>
        <v>0</v>
      </c>
    </row>
    <row r="3103" spans="1:15" x14ac:dyDescent="0.25">
      <c r="A3103" s="1" t="str">
        <v>BioLegend</v>
      </c>
      <c r="B3103" s="1">
        <v>18048.8</v>
      </c>
      <c r="C3103" s="1" t="str">
        <v>EED119537</v>
      </c>
      <c r="D3103" s="2">
        <v>45926</v>
      </c>
      <c r="E3103" s="2">
        <v>45936</v>
      </c>
      <c r="F3103" s="1">
        <v>306008</v>
      </c>
      <c r="G3103" s="1">
        <v>1</v>
      </c>
      <c r="H3103" s="1">
        <v>1</v>
      </c>
      <c r="I3103" s="1">
        <v>0</v>
      </c>
      <c r="J3103" s="1" t="str">
        <v>Mumbai</v>
      </c>
      <c r="K3103" s="1">
        <v>0</v>
      </c>
      <c r="L3103" s="1"/>
      <c r="M3103" s="1">
        <f t="shared" si="153"/>
        <v>18048.8</v>
      </c>
      <c r="N3103" s="1">
        <f t="shared" si="154"/>
        <v>18048.8</v>
      </c>
      <c r="O3103" s="1">
        <f t="shared" si="155"/>
        <v>0</v>
      </c>
    </row>
    <row r="3104" spans="1:15" x14ac:dyDescent="0.25">
      <c r="A3104" s="1" t="str">
        <v>BioLegend</v>
      </c>
      <c r="B3104" s="1">
        <v>6591.2000000000007</v>
      </c>
      <c r="C3104" s="1" t="str">
        <v>EED119537</v>
      </c>
      <c r="D3104" s="2">
        <v>45926</v>
      </c>
      <c r="E3104" s="2">
        <v>45936</v>
      </c>
      <c r="F3104" s="1">
        <v>343107</v>
      </c>
      <c r="G3104" s="1">
        <v>2</v>
      </c>
      <c r="H3104" s="1">
        <v>2</v>
      </c>
      <c r="I3104" s="1">
        <v>0</v>
      </c>
      <c r="J3104" s="1" t="str">
        <v>Gujrat</v>
      </c>
      <c r="K3104" s="1">
        <v>0</v>
      </c>
      <c r="L3104" s="1"/>
      <c r="M3104" s="1">
        <f t="shared" si="153"/>
        <v>13182.400000000001</v>
      </c>
      <c r="N3104" s="1">
        <f t="shared" si="154"/>
        <v>13182.400000000001</v>
      </c>
      <c r="O3104" s="1">
        <f t="shared" si="155"/>
        <v>0</v>
      </c>
    </row>
    <row r="3105" spans="1:15" x14ac:dyDescent="0.25">
      <c r="A3105" s="1" t="str">
        <v>BioLegend</v>
      </c>
      <c r="B3105" s="1">
        <v>15769.599999999999</v>
      </c>
      <c r="C3105" s="1" t="str">
        <v>EED119537</v>
      </c>
      <c r="D3105" s="2">
        <v>45926</v>
      </c>
      <c r="E3105" s="2">
        <v>45936</v>
      </c>
      <c r="F3105" s="1">
        <v>306308</v>
      </c>
      <c r="G3105" s="1">
        <v>1</v>
      </c>
      <c r="H3105" s="1">
        <v>1</v>
      </c>
      <c r="I3105" s="1">
        <v>0</v>
      </c>
      <c r="J3105" s="1" t="str">
        <v>Mumbai</v>
      </c>
      <c r="K3105" s="1">
        <v>0</v>
      </c>
      <c r="L3105" s="1"/>
      <c r="M3105" s="1">
        <f t="shared" si="153"/>
        <v>15769.599999999999</v>
      </c>
      <c r="N3105" s="1">
        <f t="shared" si="154"/>
        <v>15769.599999999999</v>
      </c>
      <c r="O3105" s="1">
        <f t="shared" si="155"/>
        <v>0</v>
      </c>
    </row>
    <row r="3106" spans="1:15" x14ac:dyDescent="0.25">
      <c r="A3106" s="1" t="str">
        <v>BioLegend</v>
      </c>
      <c r="B3106" s="1">
        <v>11580.8</v>
      </c>
      <c r="C3106" s="1" t="str">
        <v>EED119537</v>
      </c>
      <c r="D3106" s="2">
        <v>45926</v>
      </c>
      <c r="E3106" s="2">
        <v>45936</v>
      </c>
      <c r="F3106" s="1">
        <v>306704</v>
      </c>
      <c r="G3106" s="1">
        <v>1</v>
      </c>
      <c r="H3106" s="1">
        <v>1</v>
      </c>
      <c r="I3106" s="1">
        <v>0</v>
      </c>
      <c r="J3106" s="1" t="str">
        <v>Kerala</v>
      </c>
      <c r="K3106" s="1">
        <v>0</v>
      </c>
      <c r="L3106" s="1"/>
      <c r="M3106" s="1">
        <f t="shared" si="153"/>
        <v>11580.8</v>
      </c>
      <c r="N3106" s="1">
        <f t="shared" si="154"/>
        <v>11580.8</v>
      </c>
      <c r="O3106" s="1">
        <f t="shared" si="155"/>
        <v>0</v>
      </c>
    </row>
    <row r="3107" spans="1:15" x14ac:dyDescent="0.25">
      <c r="A3107" s="1" t="str">
        <v>BioLegend</v>
      </c>
      <c r="B3107" s="1">
        <v>28710</v>
      </c>
      <c r="C3107" s="1" t="str">
        <v>EED119537</v>
      </c>
      <c r="D3107" s="2">
        <v>45926</v>
      </c>
      <c r="E3107" s="2">
        <v>45936</v>
      </c>
      <c r="F3107" s="1">
        <v>306740</v>
      </c>
      <c r="G3107" s="1">
        <v>1</v>
      </c>
      <c r="H3107" s="1">
        <v>1</v>
      </c>
      <c r="I3107" s="1">
        <v>0</v>
      </c>
      <c r="J3107" s="1" t="str">
        <v>Kerala</v>
      </c>
      <c r="K3107" s="1">
        <v>0</v>
      </c>
      <c r="L3107" s="1"/>
      <c r="M3107" s="1">
        <f t="shared" si="153"/>
        <v>28710</v>
      </c>
      <c r="N3107" s="1">
        <f t="shared" si="154"/>
        <v>28710</v>
      </c>
      <c r="O3107" s="1">
        <f t="shared" si="155"/>
        <v>0</v>
      </c>
    </row>
    <row r="3108" spans="1:15" x14ac:dyDescent="0.25">
      <c r="A3108" s="1" t="str">
        <v>BioLegend</v>
      </c>
      <c r="B3108" s="1">
        <v>23531.199999999997</v>
      </c>
      <c r="C3108" s="1" t="str">
        <v>EED119537</v>
      </c>
      <c r="D3108" s="2">
        <v>45926</v>
      </c>
      <c r="E3108" s="2">
        <v>45936</v>
      </c>
      <c r="F3108" s="1">
        <v>368504</v>
      </c>
      <c r="G3108" s="1">
        <v>2</v>
      </c>
      <c r="H3108" s="1">
        <v>2</v>
      </c>
      <c r="I3108" s="1">
        <v>0</v>
      </c>
      <c r="J3108" s="1" t="str">
        <v>MUMBAI</v>
      </c>
      <c r="K3108" s="1">
        <v>0</v>
      </c>
      <c r="L3108" s="1"/>
      <c r="M3108" s="1">
        <f t="shared" si="153"/>
        <v>47062.399999999994</v>
      </c>
      <c r="N3108" s="1">
        <f t="shared" si="154"/>
        <v>47062.399999999994</v>
      </c>
      <c r="O3108" s="1">
        <f t="shared" si="155"/>
        <v>0</v>
      </c>
    </row>
    <row r="3109" spans="1:15" x14ac:dyDescent="0.25">
      <c r="A3109" s="1" t="str">
        <v>BioLegend</v>
      </c>
      <c r="B3109" s="1">
        <v>1848</v>
      </c>
      <c r="C3109" s="1" t="str">
        <v>EED119537</v>
      </c>
      <c r="D3109" s="2">
        <v>45926</v>
      </c>
      <c r="E3109" s="2">
        <v>45936</v>
      </c>
      <c r="F3109" s="1">
        <v>400101</v>
      </c>
      <c r="G3109" s="1">
        <v>2</v>
      </c>
      <c r="H3109" s="1">
        <v>2</v>
      </c>
      <c r="I3109" s="1">
        <v>0</v>
      </c>
      <c r="J3109" s="1" t="str">
        <v>Bhopal</v>
      </c>
      <c r="K3109" s="1">
        <v>0</v>
      </c>
      <c r="L3109" s="1"/>
      <c r="M3109" s="1">
        <f t="shared" si="153"/>
        <v>3696</v>
      </c>
      <c r="N3109" s="1">
        <f t="shared" si="154"/>
        <v>3696</v>
      </c>
      <c r="O3109" s="1">
        <f t="shared" si="155"/>
        <v>0</v>
      </c>
    </row>
    <row r="3110" spans="1:15" x14ac:dyDescent="0.25">
      <c r="A3110" s="1" t="str">
        <v>BioLegend</v>
      </c>
      <c r="B3110" s="1">
        <v>25080</v>
      </c>
      <c r="C3110" s="1" t="str">
        <v>EED119537</v>
      </c>
      <c r="D3110" s="2">
        <v>45926</v>
      </c>
      <c r="E3110" s="2">
        <v>45936</v>
      </c>
      <c r="F3110" s="1">
        <v>307646</v>
      </c>
      <c r="G3110" s="1">
        <v>1</v>
      </c>
      <c r="H3110" s="1">
        <v>1</v>
      </c>
      <c r="I3110" s="1">
        <v>0</v>
      </c>
      <c r="J3110" s="1" t="str">
        <v>Mumbai</v>
      </c>
      <c r="K3110" s="1">
        <v>0</v>
      </c>
      <c r="L3110" s="1"/>
      <c r="M3110" s="1">
        <f t="shared" si="153"/>
        <v>25080</v>
      </c>
      <c r="N3110" s="1">
        <f t="shared" si="154"/>
        <v>25080</v>
      </c>
      <c r="O3110" s="1">
        <f t="shared" si="155"/>
        <v>0</v>
      </c>
    </row>
    <row r="3111" spans="1:15" x14ac:dyDescent="0.25">
      <c r="A3111" s="1" t="str">
        <v>BioLegend</v>
      </c>
      <c r="B3111" s="1">
        <v>25080</v>
      </c>
      <c r="C3111" s="1" t="str">
        <v>EED119537</v>
      </c>
      <c r="D3111" s="2">
        <v>45926</v>
      </c>
      <c r="E3111" s="2">
        <v>45936</v>
      </c>
      <c r="F3111" s="1">
        <v>307646</v>
      </c>
      <c r="G3111" s="1">
        <v>20</v>
      </c>
      <c r="H3111" s="1">
        <v>20</v>
      </c>
      <c r="I3111" s="1">
        <v>0</v>
      </c>
      <c r="J3111" s="1" t="str">
        <v>Mumbai</v>
      </c>
      <c r="K3111" s="1">
        <v>0</v>
      </c>
      <c r="L3111" s="1"/>
      <c r="M3111" s="1">
        <f t="shared" si="153"/>
        <v>501600</v>
      </c>
      <c r="N3111" s="1">
        <f t="shared" si="154"/>
        <v>501600</v>
      </c>
      <c r="O3111" s="1">
        <f t="shared" si="155"/>
        <v>0</v>
      </c>
    </row>
    <row r="3112" spans="1:15" x14ac:dyDescent="0.25">
      <c r="A3112" s="1" t="str">
        <v>BioLegend</v>
      </c>
      <c r="B3112" s="1">
        <v>8069.6</v>
      </c>
      <c r="C3112" s="1" t="str">
        <v>EED119537</v>
      </c>
      <c r="D3112" s="2">
        <v>45926</v>
      </c>
      <c r="E3112" s="2">
        <v>45936</v>
      </c>
      <c r="F3112" s="1">
        <v>310805</v>
      </c>
      <c r="G3112" s="1">
        <v>1</v>
      </c>
      <c r="H3112" s="1">
        <v>1</v>
      </c>
      <c r="I3112" s="1">
        <v>0</v>
      </c>
      <c r="J3112" s="1" t="str">
        <v>Kanpur</v>
      </c>
      <c r="K3112" s="1">
        <v>0</v>
      </c>
      <c r="L3112" s="1"/>
      <c r="M3112" s="1">
        <f t="shared" si="153"/>
        <v>8069.6</v>
      </c>
      <c r="N3112" s="1">
        <f t="shared" si="154"/>
        <v>8069.6</v>
      </c>
      <c r="O3112" s="1">
        <f t="shared" si="155"/>
        <v>0</v>
      </c>
    </row>
    <row r="3113" spans="1:15" x14ac:dyDescent="0.25">
      <c r="A3113" s="1" t="str">
        <v>BioLegend</v>
      </c>
      <c r="B3113" s="1">
        <v>4435.2</v>
      </c>
      <c r="C3113" s="1" t="str">
        <v>EED119537</v>
      </c>
      <c r="D3113" s="2">
        <v>45926</v>
      </c>
      <c r="E3113" s="2">
        <v>45936</v>
      </c>
      <c r="F3113" s="1" t="str">
        <v>310909</v>
      </c>
      <c r="G3113" s="1">
        <v>1</v>
      </c>
      <c r="H3113" s="1">
        <v>1</v>
      </c>
      <c r="I3113" s="1">
        <v>0</v>
      </c>
      <c r="J3113" s="1" t="str">
        <v>Kanpur</v>
      </c>
      <c r="K3113" s="1">
        <v>0</v>
      </c>
      <c r="L3113" s="1"/>
      <c r="M3113" s="1">
        <f t="shared" si="153"/>
        <v>4435.2</v>
      </c>
      <c r="N3113" s="1">
        <f t="shared" si="154"/>
        <v>4435.2</v>
      </c>
      <c r="O3113" s="1">
        <f t="shared" si="155"/>
        <v>0</v>
      </c>
    </row>
    <row r="3114" spans="1:15" x14ac:dyDescent="0.25">
      <c r="A3114" s="1" t="str">
        <v>BioLegend</v>
      </c>
      <c r="B3114" s="1">
        <v>9548</v>
      </c>
      <c r="C3114" s="1" t="str">
        <v>EED119537</v>
      </c>
      <c r="D3114" s="2">
        <v>45926</v>
      </c>
      <c r="E3114" s="2">
        <v>45936</v>
      </c>
      <c r="F3114" s="1">
        <v>310913</v>
      </c>
      <c r="G3114" s="1">
        <v>1</v>
      </c>
      <c r="H3114" s="1">
        <v>1</v>
      </c>
      <c r="I3114" s="1">
        <v>0</v>
      </c>
      <c r="J3114" s="1" t="str">
        <v>Kanpur</v>
      </c>
      <c r="K3114" s="1">
        <v>0</v>
      </c>
      <c r="L3114" s="1"/>
      <c r="M3114" s="1">
        <f t="shared" si="153"/>
        <v>9548</v>
      </c>
      <c r="N3114" s="1">
        <f t="shared" si="154"/>
        <v>9548</v>
      </c>
      <c r="O3114" s="1">
        <f t="shared" si="155"/>
        <v>0</v>
      </c>
    </row>
    <row r="3115" spans="1:15" x14ac:dyDescent="0.25">
      <c r="A3115" s="1" t="str">
        <v>BioLegend</v>
      </c>
      <c r="B3115" s="1">
        <v>15584.8</v>
      </c>
      <c r="C3115" s="1" t="str">
        <v>EED119537</v>
      </c>
      <c r="D3115" s="2">
        <v>45926</v>
      </c>
      <c r="E3115" s="2">
        <v>45936</v>
      </c>
      <c r="F3115" s="1">
        <v>640922</v>
      </c>
      <c r="G3115" s="1">
        <v>2</v>
      </c>
      <c r="H3115" s="1">
        <v>2</v>
      </c>
      <c r="I3115" s="1">
        <v>0</v>
      </c>
      <c r="J3115" s="1" t="str">
        <v>Haridwar</v>
      </c>
      <c r="K3115" s="1">
        <v>0</v>
      </c>
      <c r="L3115" s="1"/>
      <c r="M3115" s="1">
        <f t="shared" si="153"/>
        <v>31169.599999999999</v>
      </c>
      <c r="N3115" s="1">
        <f t="shared" si="154"/>
        <v>31169.599999999999</v>
      </c>
      <c r="O3115" s="1">
        <f t="shared" si="155"/>
        <v>0</v>
      </c>
    </row>
    <row r="3116" spans="1:15" x14ac:dyDescent="0.25">
      <c r="A3116" s="1" t="str">
        <v>BioLegend</v>
      </c>
      <c r="B3116" s="1">
        <v>23531.199999999997</v>
      </c>
      <c r="C3116" s="1" t="str">
        <v>EED119537</v>
      </c>
      <c r="D3116" s="2">
        <v>45926</v>
      </c>
      <c r="E3116" s="2">
        <v>45936</v>
      </c>
      <c r="F3116" s="1">
        <v>314512</v>
      </c>
      <c r="G3116" s="1">
        <v>1</v>
      </c>
      <c r="H3116" s="1">
        <v>1</v>
      </c>
      <c r="I3116" s="1">
        <v>0</v>
      </c>
      <c r="J3116" s="1" t="str">
        <v>Mumbai</v>
      </c>
      <c r="K3116" s="1">
        <v>0</v>
      </c>
      <c r="L3116" s="1"/>
      <c r="M3116" s="1">
        <f t="shared" si="153"/>
        <v>23531.199999999997</v>
      </c>
      <c r="N3116" s="1">
        <f t="shared" si="154"/>
        <v>23531.199999999997</v>
      </c>
      <c r="O3116" s="1">
        <f t="shared" si="155"/>
        <v>0</v>
      </c>
    </row>
    <row r="3117" spans="1:15" x14ac:dyDescent="0.25">
      <c r="A3117" s="1" t="str">
        <v>BioLegend</v>
      </c>
      <c r="B3117" s="1">
        <v>24090</v>
      </c>
      <c r="C3117" s="1" t="str">
        <v>EED119537</v>
      </c>
      <c r="D3117" s="2">
        <v>45926</v>
      </c>
      <c r="E3117" s="2">
        <v>45936</v>
      </c>
      <c r="F3117" s="1">
        <v>317332</v>
      </c>
      <c r="G3117" s="1">
        <v>1</v>
      </c>
      <c r="H3117" s="1">
        <v>1</v>
      </c>
      <c r="I3117" s="1">
        <v>0</v>
      </c>
      <c r="J3117" s="1" t="str">
        <v>Banglore</v>
      </c>
      <c r="K3117" s="1">
        <v>0</v>
      </c>
      <c r="L3117" s="1"/>
      <c r="M3117" s="1">
        <f t="shared" si="153"/>
        <v>24090</v>
      </c>
      <c r="N3117" s="1">
        <f t="shared" si="154"/>
        <v>24090</v>
      </c>
      <c r="O3117" s="1">
        <f t="shared" si="155"/>
        <v>0</v>
      </c>
    </row>
    <row r="3118" spans="1:15" x14ac:dyDescent="0.25">
      <c r="A3118" s="1" t="str">
        <v>BioLegend</v>
      </c>
      <c r="B3118" s="1">
        <v>6899.2000000000007</v>
      </c>
      <c r="C3118" s="1" t="str">
        <v>EED119537</v>
      </c>
      <c r="D3118" s="2">
        <v>45926</v>
      </c>
      <c r="E3118" s="2">
        <v>45936</v>
      </c>
      <c r="F3118" s="1">
        <v>317335</v>
      </c>
      <c r="G3118" s="1">
        <v>1</v>
      </c>
      <c r="H3118" s="1">
        <v>1</v>
      </c>
      <c r="I3118" s="1">
        <v>0</v>
      </c>
      <c r="J3118" s="1" t="str">
        <v>Kolkata</v>
      </c>
      <c r="K3118" s="1">
        <v>0</v>
      </c>
      <c r="L3118" s="1"/>
      <c r="M3118" s="1">
        <f t="shared" si="153"/>
        <v>6899.2000000000007</v>
      </c>
      <c r="N3118" s="1">
        <f t="shared" si="154"/>
        <v>6899.2000000000007</v>
      </c>
      <c r="O3118" s="1">
        <f t="shared" si="155"/>
        <v>0</v>
      </c>
    </row>
    <row r="3119" spans="1:15" x14ac:dyDescent="0.25">
      <c r="A3119" s="1" t="str">
        <v>BioLegend</v>
      </c>
      <c r="B3119" s="1">
        <v>23760</v>
      </c>
      <c r="C3119" s="1" t="str">
        <v>EED119537</v>
      </c>
      <c r="D3119" s="2">
        <v>45926</v>
      </c>
      <c r="E3119" s="2">
        <v>45936</v>
      </c>
      <c r="F3119" s="1">
        <v>317344</v>
      </c>
      <c r="G3119" s="1">
        <v>1</v>
      </c>
      <c r="H3119" s="1">
        <v>1</v>
      </c>
      <c r="I3119" s="1">
        <v>0</v>
      </c>
      <c r="J3119" s="1" t="str">
        <v>Banglore</v>
      </c>
      <c r="K3119" s="1">
        <v>0</v>
      </c>
      <c r="L3119" s="1"/>
      <c r="M3119" s="1">
        <f t="shared" si="153"/>
        <v>23760</v>
      </c>
      <c r="N3119" s="1">
        <f t="shared" si="154"/>
        <v>23760</v>
      </c>
      <c r="O3119" s="1">
        <f t="shared" si="155"/>
        <v>0</v>
      </c>
    </row>
    <row r="3120" spans="1:15" x14ac:dyDescent="0.25">
      <c r="A3120" s="1" t="str">
        <v>BioLegend</v>
      </c>
      <c r="B3120" s="1">
        <v>19157.599999999999</v>
      </c>
      <c r="C3120" s="1" t="str">
        <v>EED119537</v>
      </c>
      <c r="D3120" s="2">
        <v>45926</v>
      </c>
      <c r="E3120" s="2">
        <v>45936</v>
      </c>
      <c r="F3120" s="1">
        <v>318318</v>
      </c>
      <c r="G3120" s="1">
        <v>1</v>
      </c>
      <c r="H3120" s="1">
        <v>1</v>
      </c>
      <c r="I3120" s="1">
        <v>0</v>
      </c>
      <c r="J3120" s="1" t="str">
        <v>Delhi</v>
      </c>
      <c r="K3120" s="1">
        <v>0</v>
      </c>
      <c r="L3120" s="1"/>
      <c r="M3120" s="1">
        <f t="shared" si="153"/>
        <v>19157.599999999999</v>
      </c>
      <c r="N3120" s="1">
        <f t="shared" si="154"/>
        <v>19157.599999999999</v>
      </c>
      <c r="O3120" s="1">
        <f t="shared" si="155"/>
        <v>0</v>
      </c>
    </row>
    <row r="3121" spans="1:15" x14ac:dyDescent="0.25">
      <c r="A3121" s="1" t="str">
        <v>BioLegend</v>
      </c>
      <c r="B3121" s="1">
        <v>431.19999999999993</v>
      </c>
      <c r="C3121" s="1" t="str">
        <v>EED119537</v>
      </c>
      <c r="D3121" s="2">
        <v>45926</v>
      </c>
      <c r="E3121" s="2">
        <v>45936</v>
      </c>
      <c r="F3121" s="1">
        <v>740379</v>
      </c>
      <c r="G3121" s="1">
        <v>2</v>
      </c>
      <c r="H3121" s="1">
        <v>2</v>
      </c>
      <c r="I3121" s="1">
        <v>0</v>
      </c>
      <c r="J3121" s="1" t="str">
        <v>Gujrat</v>
      </c>
      <c r="K3121" s="1">
        <v>0</v>
      </c>
      <c r="L3121" s="1"/>
      <c r="M3121" s="1">
        <f t="shared" si="153"/>
        <v>862.39999999999986</v>
      </c>
      <c r="N3121" s="1">
        <f t="shared" si="154"/>
        <v>862.39999999999986</v>
      </c>
      <c r="O3121" s="1">
        <f t="shared" si="155"/>
        <v>0</v>
      </c>
    </row>
    <row r="3122" spans="1:15" x14ac:dyDescent="0.25">
      <c r="A3122" s="1" t="str">
        <v>BioLegend</v>
      </c>
      <c r="B3122" s="1">
        <v>22792</v>
      </c>
      <c r="C3122" s="1" t="str">
        <v>EED119537</v>
      </c>
      <c r="D3122" s="2">
        <v>45926</v>
      </c>
      <c r="E3122" s="2">
        <v>45936</v>
      </c>
      <c r="F3122" s="1">
        <v>320216</v>
      </c>
      <c r="G3122" s="1">
        <v>1</v>
      </c>
      <c r="H3122" s="1">
        <v>1</v>
      </c>
      <c r="I3122" s="1">
        <v>0</v>
      </c>
      <c r="J3122" s="1" t="str">
        <v>Delhi</v>
      </c>
      <c r="K3122" s="1">
        <v>0</v>
      </c>
      <c r="L3122" s="1"/>
      <c r="M3122" s="1">
        <f t="shared" si="153"/>
        <v>22792</v>
      </c>
      <c r="N3122" s="1">
        <f t="shared" si="154"/>
        <v>22792</v>
      </c>
      <c r="O3122" s="1">
        <f t="shared" si="155"/>
        <v>0</v>
      </c>
    </row>
    <row r="3123" spans="1:15" x14ac:dyDescent="0.25">
      <c r="A3123" s="1" t="str">
        <v>BioLegend</v>
      </c>
      <c r="B3123" s="1">
        <v>27588</v>
      </c>
      <c r="C3123" s="1" t="str">
        <v>EED119537</v>
      </c>
      <c r="D3123" s="2">
        <v>45926</v>
      </c>
      <c r="E3123" s="2">
        <v>45936</v>
      </c>
      <c r="F3123" s="1">
        <v>321142</v>
      </c>
      <c r="G3123" s="1">
        <v>1</v>
      </c>
      <c r="H3123" s="1">
        <v>1</v>
      </c>
      <c r="I3123" s="1">
        <v>0</v>
      </c>
      <c r="J3123" s="1" t="str">
        <v>Banglore</v>
      </c>
      <c r="K3123" s="1">
        <v>0</v>
      </c>
      <c r="L3123" s="1"/>
      <c r="M3123" s="1">
        <f t="shared" si="153"/>
        <v>27588</v>
      </c>
      <c r="N3123" s="1">
        <f t="shared" si="154"/>
        <v>27588</v>
      </c>
      <c r="O3123" s="1">
        <f t="shared" si="155"/>
        <v>0</v>
      </c>
    </row>
    <row r="3124" spans="1:15" x14ac:dyDescent="0.25">
      <c r="A3124" s="1" t="str">
        <v>BioLegend</v>
      </c>
      <c r="B3124" s="1">
        <v>27588</v>
      </c>
      <c r="C3124" s="1" t="str">
        <v>EED119537</v>
      </c>
      <c r="D3124" s="2">
        <v>45926</v>
      </c>
      <c r="E3124" s="2">
        <v>45936</v>
      </c>
      <c r="F3124" s="1">
        <v>323050</v>
      </c>
      <c r="G3124" s="1">
        <v>1</v>
      </c>
      <c r="H3124" s="1">
        <v>1</v>
      </c>
      <c r="I3124" s="1">
        <v>0</v>
      </c>
      <c r="J3124" s="1" t="str">
        <v>Banglore</v>
      </c>
      <c r="K3124" s="1">
        <v>0</v>
      </c>
      <c r="L3124" s="1"/>
      <c r="M3124" s="1">
        <f t="shared" si="153"/>
        <v>27588</v>
      </c>
      <c r="N3124" s="1">
        <f t="shared" si="154"/>
        <v>27588</v>
      </c>
      <c r="O3124" s="1">
        <f t="shared" si="155"/>
        <v>0</v>
      </c>
    </row>
    <row r="3125" spans="1:15" x14ac:dyDescent="0.25">
      <c r="A3125" s="1" t="str">
        <v>BioLegend</v>
      </c>
      <c r="B3125" s="1">
        <v>23531.199999999997</v>
      </c>
      <c r="C3125" s="1" t="str">
        <v>EED119537</v>
      </c>
      <c r="D3125" s="2">
        <v>45926</v>
      </c>
      <c r="E3125" s="2">
        <v>45936</v>
      </c>
      <c r="F3125" s="1">
        <v>325622</v>
      </c>
      <c r="G3125" s="1">
        <v>1</v>
      </c>
      <c r="H3125" s="1">
        <v>1</v>
      </c>
      <c r="I3125" s="1">
        <v>0</v>
      </c>
      <c r="J3125" s="1" t="str">
        <v>Banglore</v>
      </c>
      <c r="K3125" s="1">
        <v>0</v>
      </c>
      <c r="L3125" s="1"/>
      <c r="M3125" s="1">
        <f t="shared" si="153"/>
        <v>23531.199999999997</v>
      </c>
      <c r="N3125" s="1">
        <f t="shared" si="154"/>
        <v>23531.199999999997</v>
      </c>
      <c r="O3125" s="1">
        <f t="shared" si="155"/>
        <v>0</v>
      </c>
    </row>
    <row r="3126" spans="1:15" x14ac:dyDescent="0.25">
      <c r="A3126" s="1" t="str">
        <v>BioLegend</v>
      </c>
      <c r="B3126" s="1">
        <v>16508.8</v>
      </c>
      <c r="C3126" s="1" t="str">
        <v>EED119537</v>
      </c>
      <c r="D3126" s="2">
        <v>45926</v>
      </c>
      <c r="E3126" s="2">
        <v>45936</v>
      </c>
      <c r="F3126" s="1">
        <v>328708</v>
      </c>
      <c r="G3126" s="1">
        <v>1</v>
      </c>
      <c r="H3126" s="1">
        <v>1</v>
      </c>
      <c r="I3126" s="1">
        <v>0</v>
      </c>
      <c r="J3126" s="1" t="str">
        <v>Hyderabad</v>
      </c>
      <c r="K3126" s="1">
        <v>0</v>
      </c>
      <c r="L3126" s="1"/>
      <c r="M3126" s="1">
        <f t="shared" si="153"/>
        <v>16508.8</v>
      </c>
      <c r="N3126" s="1">
        <f t="shared" si="154"/>
        <v>16508.8</v>
      </c>
      <c r="O3126" s="1">
        <f t="shared" si="155"/>
        <v>0</v>
      </c>
    </row>
    <row r="3127" spans="1:15" x14ac:dyDescent="0.25">
      <c r="A3127" s="1" t="str">
        <v>BioLegend</v>
      </c>
      <c r="B3127" s="1">
        <v>14106.400000000001</v>
      </c>
      <c r="C3127" s="1" t="str">
        <v>EED119537</v>
      </c>
      <c r="D3127" s="2">
        <v>45926</v>
      </c>
      <c r="E3127" s="2">
        <v>45936</v>
      </c>
      <c r="F3127" s="1">
        <v>329904</v>
      </c>
      <c r="G3127" s="1">
        <v>1</v>
      </c>
      <c r="H3127" s="1">
        <v>1</v>
      </c>
      <c r="I3127" s="1">
        <v>0</v>
      </c>
      <c r="J3127" s="1" t="str">
        <v>MUMBAI</v>
      </c>
      <c r="K3127" s="1">
        <v>0</v>
      </c>
      <c r="L3127" s="1"/>
      <c r="M3127" s="1">
        <f t="shared" si="153"/>
        <v>14106.400000000001</v>
      </c>
      <c r="N3127" s="1">
        <f t="shared" si="154"/>
        <v>14106.400000000001</v>
      </c>
      <c r="O3127" s="1">
        <f t="shared" si="155"/>
        <v>0</v>
      </c>
    </row>
    <row r="3128" spans="1:15" x14ac:dyDescent="0.25">
      <c r="A3128" s="1" t="str">
        <v>BioLegend</v>
      </c>
      <c r="B3128" s="1">
        <v>17987.2</v>
      </c>
      <c r="C3128" s="1" t="str">
        <v>EED119537</v>
      </c>
      <c r="D3128" s="2">
        <v>45926</v>
      </c>
      <c r="E3128" s="2">
        <v>45936</v>
      </c>
      <c r="F3128" s="1">
        <v>329906</v>
      </c>
      <c r="G3128" s="1">
        <v>1</v>
      </c>
      <c r="H3128" s="1">
        <v>1</v>
      </c>
      <c r="I3128" s="1">
        <v>0</v>
      </c>
      <c r="J3128" s="1" t="str">
        <v>Delhi</v>
      </c>
      <c r="K3128" s="1">
        <v>0</v>
      </c>
      <c r="L3128" s="1"/>
      <c r="M3128" s="1">
        <f t="shared" si="153"/>
        <v>17987.2</v>
      </c>
      <c r="N3128" s="1">
        <f t="shared" si="154"/>
        <v>17987.2</v>
      </c>
      <c r="O3128" s="1">
        <f t="shared" si="155"/>
        <v>0</v>
      </c>
    </row>
    <row r="3129" spans="1:15" x14ac:dyDescent="0.25">
      <c r="A3129" s="1" t="str">
        <v>BioLegend</v>
      </c>
      <c r="B3129" s="1">
        <v>26532</v>
      </c>
      <c r="C3129" s="1" t="str">
        <v>EED119537</v>
      </c>
      <c r="D3129" s="2">
        <v>45926</v>
      </c>
      <c r="E3129" s="2">
        <v>45936</v>
      </c>
      <c r="F3129" s="1">
        <v>329920</v>
      </c>
      <c r="G3129" s="1">
        <v>1</v>
      </c>
      <c r="H3129" s="1">
        <v>1</v>
      </c>
      <c r="I3129" s="1">
        <v>0</v>
      </c>
      <c r="J3129" s="1" t="str">
        <v>Delhi</v>
      </c>
      <c r="K3129" s="1">
        <v>0</v>
      </c>
      <c r="L3129" s="1"/>
      <c r="M3129" s="1">
        <f t="shared" si="153"/>
        <v>26532</v>
      </c>
      <c r="N3129" s="1">
        <f t="shared" si="154"/>
        <v>26532</v>
      </c>
      <c r="O3129" s="1">
        <f t="shared" si="155"/>
        <v>0</v>
      </c>
    </row>
    <row r="3130" spans="1:15" x14ac:dyDescent="0.25">
      <c r="A3130" s="1" t="str">
        <v>BioLegend</v>
      </c>
      <c r="B3130" s="1">
        <v>26532</v>
      </c>
      <c r="C3130" s="1" t="str">
        <v>EED119537</v>
      </c>
      <c r="D3130" s="2">
        <v>45926</v>
      </c>
      <c r="E3130" s="2">
        <v>45936</v>
      </c>
      <c r="F3130" s="1">
        <v>329920</v>
      </c>
      <c r="G3130" s="1">
        <v>1</v>
      </c>
      <c r="H3130" s="1">
        <v>1</v>
      </c>
      <c r="I3130" s="1">
        <v>0</v>
      </c>
      <c r="J3130" s="1" t="str">
        <v>Banglore</v>
      </c>
      <c r="K3130" s="1">
        <v>0</v>
      </c>
      <c r="L3130" s="1"/>
      <c r="M3130" s="1">
        <f t="shared" si="153"/>
        <v>26532</v>
      </c>
      <c r="N3130" s="1">
        <f t="shared" si="154"/>
        <v>26532</v>
      </c>
      <c r="O3130" s="1">
        <f t="shared" si="155"/>
        <v>0</v>
      </c>
    </row>
    <row r="3131" spans="1:15" x14ac:dyDescent="0.25">
      <c r="A3131" s="1" t="str">
        <v>BioLegend</v>
      </c>
      <c r="B3131" s="1">
        <v>20944</v>
      </c>
      <c r="C3131" s="1" t="str">
        <v>EED119537</v>
      </c>
      <c r="D3131" s="2">
        <v>45926</v>
      </c>
      <c r="E3131" s="2">
        <v>45936</v>
      </c>
      <c r="F3131" s="1">
        <v>343314</v>
      </c>
      <c r="G3131" s="1">
        <v>1</v>
      </c>
      <c r="H3131" s="1">
        <v>1</v>
      </c>
      <c r="I3131" s="1">
        <v>0</v>
      </c>
      <c r="J3131" s="1" t="str">
        <v>Delhi</v>
      </c>
      <c r="K3131" s="1">
        <v>0</v>
      </c>
      <c r="L3131" s="1"/>
      <c r="M3131" s="1">
        <f t="shared" si="153"/>
        <v>20944</v>
      </c>
      <c r="N3131" s="1">
        <f t="shared" si="154"/>
        <v>20944</v>
      </c>
      <c r="O3131" s="1">
        <f t="shared" si="155"/>
        <v>0</v>
      </c>
    </row>
    <row r="3132" spans="1:15" x14ac:dyDescent="0.25">
      <c r="A3132" s="1" t="str">
        <v>BioLegend</v>
      </c>
      <c r="B3132" s="1">
        <v>14291.2</v>
      </c>
      <c r="C3132" s="1" t="str">
        <v>EED119537</v>
      </c>
      <c r="D3132" s="2">
        <v>45926</v>
      </c>
      <c r="E3132" s="2">
        <v>45936</v>
      </c>
      <c r="F3132" s="1">
        <v>343322</v>
      </c>
      <c r="G3132" s="1">
        <v>1</v>
      </c>
      <c r="H3132" s="1">
        <v>1</v>
      </c>
      <c r="I3132" s="1">
        <v>0</v>
      </c>
      <c r="J3132" s="1" t="str">
        <v>Delhi</v>
      </c>
      <c r="K3132" s="1">
        <v>0</v>
      </c>
      <c r="L3132" s="1"/>
      <c r="M3132" s="1">
        <f t="shared" si="153"/>
        <v>14291.2</v>
      </c>
      <c r="N3132" s="1">
        <f t="shared" si="154"/>
        <v>14291.2</v>
      </c>
      <c r="O3132" s="1">
        <f t="shared" si="155"/>
        <v>0</v>
      </c>
    </row>
    <row r="3133" spans="1:15" x14ac:dyDescent="0.25">
      <c r="A3133" s="1" t="str">
        <v>BioLegend</v>
      </c>
      <c r="B3133" s="1">
        <v>9424.7999999999993</v>
      </c>
      <c r="C3133" s="1" t="str">
        <v>EED119537</v>
      </c>
      <c r="D3133" s="2">
        <v>45926</v>
      </c>
      <c r="E3133" s="2">
        <v>45936</v>
      </c>
      <c r="F3133" s="1">
        <v>344103</v>
      </c>
      <c r="G3133" s="1">
        <v>1</v>
      </c>
      <c r="H3133" s="1">
        <v>1</v>
      </c>
      <c r="I3133" s="1">
        <v>0</v>
      </c>
      <c r="J3133" s="1" t="str">
        <v>Chennai</v>
      </c>
      <c r="K3133" s="1">
        <v>0</v>
      </c>
      <c r="L3133" s="1"/>
      <c r="M3133" s="1">
        <f t="shared" si="153"/>
        <v>9424.7999999999993</v>
      </c>
      <c r="N3133" s="1">
        <f t="shared" si="154"/>
        <v>9424.7999999999993</v>
      </c>
      <c r="O3133" s="1">
        <f t="shared" si="155"/>
        <v>0</v>
      </c>
    </row>
    <row r="3134" spans="1:15" x14ac:dyDescent="0.25">
      <c r="A3134" s="1" t="str">
        <v>BioLegend</v>
      </c>
      <c r="B3134" s="1">
        <v>29436</v>
      </c>
      <c r="C3134" s="1" t="str">
        <v>EED119537</v>
      </c>
      <c r="D3134" s="2">
        <v>45926</v>
      </c>
      <c r="E3134" s="2">
        <v>45936</v>
      </c>
      <c r="F3134" s="1">
        <v>345024</v>
      </c>
      <c r="G3134" s="1">
        <v>1</v>
      </c>
      <c r="H3134" s="1">
        <v>1</v>
      </c>
      <c r="I3134" s="1">
        <v>0</v>
      </c>
      <c r="J3134" s="1" t="str">
        <v>Delhi</v>
      </c>
      <c r="K3134" s="1">
        <v>0</v>
      </c>
      <c r="L3134" s="1"/>
      <c r="M3134" s="1">
        <f t="shared" si="153"/>
        <v>29436</v>
      </c>
      <c r="N3134" s="1">
        <f t="shared" si="154"/>
        <v>29436</v>
      </c>
      <c r="O3134" s="1">
        <f t="shared" si="155"/>
        <v>0</v>
      </c>
    </row>
    <row r="3135" spans="1:15" x14ac:dyDescent="0.25">
      <c r="A3135" s="1" t="str">
        <v>BioLegend</v>
      </c>
      <c r="B3135" s="1">
        <v>227612</v>
      </c>
      <c r="C3135" s="1" t="str">
        <v>EED119537</v>
      </c>
      <c r="D3135" s="2">
        <v>45926</v>
      </c>
      <c r="E3135" s="2">
        <v>45936</v>
      </c>
      <c r="F3135" s="1">
        <v>345907</v>
      </c>
      <c r="G3135" s="1">
        <v>1</v>
      </c>
      <c r="H3135" s="1">
        <v>1</v>
      </c>
      <c r="I3135" s="1">
        <v>0</v>
      </c>
      <c r="J3135" s="1" t="str">
        <v>BANGLORE</v>
      </c>
      <c r="K3135" s="1">
        <v>0</v>
      </c>
      <c r="L3135" s="1"/>
      <c r="M3135" s="1">
        <f t="shared" si="153"/>
        <v>227612</v>
      </c>
      <c r="N3135" s="1">
        <f t="shared" si="154"/>
        <v>227612</v>
      </c>
      <c r="O3135" s="1">
        <f t="shared" si="155"/>
        <v>0</v>
      </c>
    </row>
    <row r="3136" spans="1:15" x14ac:dyDescent="0.25">
      <c r="A3136" s="1" t="str">
        <v>BioLegend</v>
      </c>
      <c r="B3136" s="1">
        <v>7700</v>
      </c>
      <c r="C3136" s="1" t="str">
        <v>EED119537</v>
      </c>
      <c r="D3136" s="2">
        <v>45926</v>
      </c>
      <c r="E3136" s="2">
        <v>45936</v>
      </c>
      <c r="F3136" s="1">
        <v>353007</v>
      </c>
      <c r="G3136" s="1">
        <v>1</v>
      </c>
      <c r="H3136" s="1">
        <v>1</v>
      </c>
      <c r="I3136" s="1">
        <v>0</v>
      </c>
      <c r="J3136" s="1" t="str">
        <v>Kerala</v>
      </c>
      <c r="K3136" s="1">
        <v>0</v>
      </c>
      <c r="L3136" s="1"/>
      <c r="M3136" s="1">
        <f t="shared" si="153"/>
        <v>7700</v>
      </c>
      <c r="N3136" s="1">
        <f t="shared" si="154"/>
        <v>7700</v>
      </c>
      <c r="O3136" s="1">
        <f t="shared" si="155"/>
        <v>0</v>
      </c>
    </row>
    <row r="3137" spans="1:15" x14ac:dyDescent="0.25">
      <c r="A3137" s="1" t="str">
        <v>BioLegend</v>
      </c>
      <c r="B3137" s="1">
        <v>20820.8</v>
      </c>
      <c r="C3137" s="1" t="str">
        <v>EED119537</v>
      </c>
      <c r="D3137" s="2">
        <v>45926</v>
      </c>
      <c r="E3137" s="2">
        <v>45936</v>
      </c>
      <c r="F3137" s="1">
        <v>353606</v>
      </c>
      <c r="G3137" s="1">
        <v>1</v>
      </c>
      <c r="H3137" s="1">
        <v>1</v>
      </c>
      <c r="I3137" s="1">
        <v>0</v>
      </c>
      <c r="J3137" s="1" t="str">
        <v>Mumbai</v>
      </c>
      <c r="K3137" s="1">
        <v>0</v>
      </c>
      <c r="L3137" s="1"/>
      <c r="M3137" s="1">
        <f t="shared" si="153"/>
        <v>20820.8</v>
      </c>
      <c r="N3137" s="1">
        <f t="shared" si="154"/>
        <v>20820.8</v>
      </c>
      <c r="O3137" s="1">
        <f t="shared" si="155"/>
        <v>0</v>
      </c>
    </row>
    <row r="3138" spans="1:15" x14ac:dyDescent="0.25">
      <c r="A3138" s="1" t="str">
        <v>BioLegend</v>
      </c>
      <c r="B3138" s="1">
        <v>26862</v>
      </c>
      <c r="C3138" s="1" t="str">
        <v>EED119537</v>
      </c>
      <c r="D3138" s="2">
        <v>45926</v>
      </c>
      <c r="E3138" s="2">
        <v>45936</v>
      </c>
      <c r="F3138" s="1">
        <v>353726</v>
      </c>
      <c r="G3138" s="1">
        <v>1</v>
      </c>
      <c r="H3138" s="1">
        <v>1</v>
      </c>
      <c r="I3138" s="1">
        <v>0</v>
      </c>
      <c r="J3138" s="1" t="str">
        <v>Mumbai</v>
      </c>
      <c r="K3138" s="1">
        <v>0</v>
      </c>
      <c r="L3138" s="1"/>
      <c r="M3138" s="1">
        <f t="shared" si="153"/>
        <v>26862</v>
      </c>
      <c r="N3138" s="1">
        <f t="shared" si="154"/>
        <v>26862</v>
      </c>
      <c r="O3138" s="1">
        <f t="shared" si="155"/>
        <v>0</v>
      </c>
    </row>
    <row r="3139" spans="1:15" x14ac:dyDescent="0.25">
      <c r="A3139" s="1" t="str">
        <v>BioLegend</v>
      </c>
      <c r="B3139" s="1">
        <v>8069.6</v>
      </c>
      <c r="C3139" s="1" t="str">
        <v>EED119537</v>
      </c>
      <c r="D3139" s="2">
        <v>45926</v>
      </c>
      <c r="E3139" s="2">
        <v>45936</v>
      </c>
      <c r="F3139" s="1">
        <v>355607</v>
      </c>
      <c r="G3139" s="1">
        <v>1</v>
      </c>
      <c r="H3139" s="1">
        <v>1</v>
      </c>
      <c r="I3139" s="1">
        <v>0</v>
      </c>
      <c r="J3139" s="1" t="str">
        <v>Kanpur</v>
      </c>
      <c r="K3139" s="1">
        <v>0</v>
      </c>
      <c r="L3139" s="1"/>
      <c r="M3139" s="1">
        <f t="shared" si="153"/>
        <v>8069.6</v>
      </c>
      <c r="N3139" s="1">
        <f t="shared" si="154"/>
        <v>8069.6</v>
      </c>
      <c r="O3139" s="1">
        <f t="shared" si="155"/>
        <v>0</v>
      </c>
    </row>
    <row r="3140" spans="1:15" x14ac:dyDescent="0.25">
      <c r="A3140" s="1" t="str">
        <v>BioLegend</v>
      </c>
      <c r="B3140" s="1">
        <v>12566.400000000001</v>
      </c>
      <c r="C3140" s="1" t="str">
        <v>EED119537</v>
      </c>
      <c r="D3140" s="2">
        <v>45926</v>
      </c>
      <c r="E3140" s="2">
        <v>45936</v>
      </c>
      <c r="F3140" s="1">
        <v>363006</v>
      </c>
      <c r="G3140" s="1">
        <v>1</v>
      </c>
      <c r="H3140" s="1">
        <v>1</v>
      </c>
      <c r="I3140" s="1">
        <v>0</v>
      </c>
      <c r="J3140" s="1" t="str">
        <v>Mumbai</v>
      </c>
      <c r="K3140" s="1">
        <v>0</v>
      </c>
      <c r="L3140" s="1"/>
      <c r="M3140" s="1">
        <f t="shared" si="153"/>
        <v>12566.400000000001</v>
      </c>
      <c r="N3140" s="1">
        <f t="shared" si="154"/>
        <v>12566.400000000001</v>
      </c>
      <c r="O3140" s="1">
        <f t="shared" si="155"/>
        <v>0</v>
      </c>
    </row>
    <row r="3141" spans="1:15" x14ac:dyDescent="0.25">
      <c r="A3141" s="1" t="str">
        <v>BioLegend</v>
      </c>
      <c r="B3141" s="1">
        <v>21375.200000000001</v>
      </c>
      <c r="C3141" s="1" t="str">
        <v>EED119537</v>
      </c>
      <c r="D3141" s="2">
        <v>45926</v>
      </c>
      <c r="E3141" s="2">
        <v>45936</v>
      </c>
      <c r="F3141" s="1">
        <v>363034</v>
      </c>
      <c r="G3141" s="1">
        <v>1</v>
      </c>
      <c r="H3141" s="1">
        <v>1</v>
      </c>
      <c r="I3141" s="1">
        <v>0</v>
      </c>
      <c r="J3141" s="1" t="str">
        <v>Hyderabad</v>
      </c>
      <c r="K3141" s="1">
        <v>0</v>
      </c>
      <c r="L3141" s="1"/>
      <c r="M3141" s="1">
        <f t="shared" si="153"/>
        <v>21375.200000000001</v>
      </c>
      <c r="N3141" s="1">
        <f t="shared" si="154"/>
        <v>21375.200000000001</v>
      </c>
      <c r="O3141" s="1">
        <f t="shared" si="155"/>
        <v>0</v>
      </c>
    </row>
    <row r="3142" spans="1:15" x14ac:dyDescent="0.25">
      <c r="A3142" s="1" t="str">
        <v>BioLegend</v>
      </c>
      <c r="B3142" s="1">
        <v>9486.4</v>
      </c>
      <c r="C3142" s="1" t="str">
        <v>EED119537</v>
      </c>
      <c r="D3142" s="2">
        <v>45926</v>
      </c>
      <c r="E3142" s="2">
        <v>45936</v>
      </c>
      <c r="F3142" s="1">
        <v>364803</v>
      </c>
      <c r="G3142" s="1">
        <v>1</v>
      </c>
      <c r="H3142" s="1">
        <v>1</v>
      </c>
      <c r="I3142" s="1">
        <v>0</v>
      </c>
      <c r="J3142" s="1" t="str">
        <v>Kanpur</v>
      </c>
      <c r="K3142" s="1">
        <v>0</v>
      </c>
      <c r="L3142" s="1"/>
      <c r="M3142" s="1">
        <f t="shared" si="153"/>
        <v>9486.4</v>
      </c>
      <c r="N3142" s="1">
        <f t="shared" si="154"/>
        <v>9486.4</v>
      </c>
      <c r="O3142" s="1">
        <f t="shared" si="155"/>
        <v>0</v>
      </c>
    </row>
    <row r="3143" spans="1:15" x14ac:dyDescent="0.25">
      <c r="A3143" s="1" t="str">
        <v>BioLegend</v>
      </c>
      <c r="B3143" s="1">
        <v>22792</v>
      </c>
      <c r="C3143" s="1" t="str">
        <v>EED119537</v>
      </c>
      <c r="D3143" s="2">
        <v>45926</v>
      </c>
      <c r="E3143" s="2">
        <v>45936</v>
      </c>
      <c r="F3143" s="1">
        <v>367730</v>
      </c>
      <c r="G3143" s="1">
        <v>1</v>
      </c>
      <c r="H3143" s="1">
        <v>1</v>
      </c>
      <c r="I3143" s="1">
        <v>0</v>
      </c>
      <c r="J3143" s="1" t="str">
        <v>Banglore</v>
      </c>
      <c r="K3143" s="1">
        <v>0</v>
      </c>
      <c r="L3143" s="1"/>
      <c r="M3143" s="1">
        <f t="shared" si="153"/>
        <v>22792</v>
      </c>
      <c r="N3143" s="1">
        <f t="shared" si="154"/>
        <v>22792</v>
      </c>
      <c r="O3143" s="1">
        <f t="shared" si="155"/>
        <v>0</v>
      </c>
    </row>
    <row r="3144" spans="1:15" x14ac:dyDescent="0.25">
      <c r="A3144" s="1" t="str">
        <v>BioLegend</v>
      </c>
      <c r="B3144" s="1">
        <v>23038.400000000001</v>
      </c>
      <c r="C3144" s="1" t="str">
        <v>EED119537</v>
      </c>
      <c r="D3144" s="2">
        <v>45926</v>
      </c>
      <c r="E3144" s="2">
        <v>45936</v>
      </c>
      <c r="F3144" s="1">
        <v>369212</v>
      </c>
      <c r="G3144" s="1">
        <v>1</v>
      </c>
      <c r="H3144" s="1">
        <v>1</v>
      </c>
      <c r="I3144" s="1">
        <v>0</v>
      </c>
      <c r="J3144" s="1" t="str">
        <v>Delhi</v>
      </c>
      <c r="K3144" s="1">
        <v>0</v>
      </c>
      <c r="L3144" s="1"/>
      <c r="M3144" s="1">
        <f t="shared" si="153"/>
        <v>23038.400000000001</v>
      </c>
      <c r="N3144" s="1">
        <f t="shared" si="154"/>
        <v>23038.400000000001</v>
      </c>
      <c r="O3144" s="1">
        <f t="shared" si="155"/>
        <v>0</v>
      </c>
    </row>
    <row r="3145" spans="1:15" x14ac:dyDescent="0.25">
      <c r="A3145" s="1" t="str">
        <v>BioLegend</v>
      </c>
      <c r="B3145" s="1">
        <v>29436</v>
      </c>
      <c r="C3145" s="1" t="str">
        <v>EED119537</v>
      </c>
      <c r="D3145" s="2">
        <v>45926</v>
      </c>
      <c r="E3145" s="2">
        <v>45936</v>
      </c>
      <c r="F3145" s="1">
        <v>372712</v>
      </c>
      <c r="G3145" s="1">
        <v>1</v>
      </c>
      <c r="H3145" s="1">
        <v>1</v>
      </c>
      <c r="I3145" s="1">
        <v>0</v>
      </c>
      <c r="J3145" s="1" t="str">
        <v>Delhi</v>
      </c>
      <c r="K3145" s="1">
        <v>0</v>
      </c>
      <c r="L3145" s="1"/>
      <c r="M3145" s="1">
        <f t="shared" si="153"/>
        <v>29436</v>
      </c>
      <c r="N3145" s="1">
        <f t="shared" si="154"/>
        <v>29436</v>
      </c>
      <c r="O3145" s="1">
        <f t="shared" si="155"/>
        <v>0</v>
      </c>
    </row>
    <row r="3146" spans="1:15" x14ac:dyDescent="0.25">
      <c r="A3146" s="1" t="str">
        <v>BioLegend</v>
      </c>
      <c r="B3146" s="1">
        <v>10164</v>
      </c>
      <c r="C3146" s="1" t="str">
        <v>EED119537</v>
      </c>
      <c r="D3146" s="2">
        <v>45926</v>
      </c>
      <c r="E3146" s="2">
        <v>45936</v>
      </c>
      <c r="F3146" s="1">
        <v>375113</v>
      </c>
      <c r="G3146" s="1">
        <v>1</v>
      </c>
      <c r="H3146" s="1">
        <v>1</v>
      </c>
      <c r="I3146" s="1">
        <v>0</v>
      </c>
      <c r="J3146" s="1" t="str">
        <v>Kolkata</v>
      </c>
      <c r="K3146" s="1">
        <v>0</v>
      </c>
      <c r="L3146" s="1"/>
      <c r="M3146" s="1">
        <f t="shared" si="153"/>
        <v>10164</v>
      </c>
      <c r="N3146" s="1">
        <f t="shared" si="154"/>
        <v>10164</v>
      </c>
      <c r="O3146" s="1">
        <f t="shared" si="155"/>
        <v>0</v>
      </c>
    </row>
    <row r="3147" spans="1:15" x14ac:dyDescent="0.25">
      <c r="A3147" s="1" t="str">
        <v>BioLegend</v>
      </c>
      <c r="B3147" s="1">
        <v>22792</v>
      </c>
      <c r="C3147" s="1" t="str">
        <v>EED119537</v>
      </c>
      <c r="D3147" s="2">
        <v>45926</v>
      </c>
      <c r="E3147" s="2">
        <v>45936</v>
      </c>
      <c r="F3147" s="1">
        <v>399214</v>
      </c>
      <c r="G3147" s="1">
        <v>1</v>
      </c>
      <c r="H3147" s="1">
        <v>1</v>
      </c>
      <c r="I3147" s="1">
        <v>0</v>
      </c>
      <c r="J3147" s="1" t="str">
        <v>Mumbai</v>
      </c>
      <c r="K3147" s="1">
        <v>0</v>
      </c>
      <c r="L3147" s="1"/>
      <c r="M3147" s="1">
        <f t="shared" si="153"/>
        <v>22792</v>
      </c>
      <c r="N3147" s="1">
        <f t="shared" si="154"/>
        <v>22792</v>
      </c>
      <c r="O3147" s="1">
        <f t="shared" si="155"/>
        <v>0</v>
      </c>
    </row>
    <row r="3148" spans="1:15" x14ac:dyDescent="0.25">
      <c r="A3148" s="1" t="str">
        <v>BioLegend</v>
      </c>
      <c r="B3148" s="1">
        <v>6529.6</v>
      </c>
      <c r="C3148" s="1" t="str">
        <v>EED119537</v>
      </c>
      <c r="D3148" s="2">
        <v>45926</v>
      </c>
      <c r="E3148" s="2">
        <v>45936</v>
      </c>
      <c r="F3148" s="1">
        <v>400108</v>
      </c>
      <c r="G3148" s="1">
        <v>1</v>
      </c>
      <c r="H3148" s="1">
        <v>1</v>
      </c>
      <c r="I3148" s="1">
        <v>0</v>
      </c>
      <c r="J3148" s="1" t="str">
        <v>MUMBAI</v>
      </c>
      <c r="K3148" s="1">
        <v>0</v>
      </c>
      <c r="L3148" s="1"/>
      <c r="M3148" s="1">
        <f t="shared" si="153"/>
        <v>6529.6</v>
      </c>
      <c r="N3148" s="1">
        <f t="shared" si="154"/>
        <v>6529.6</v>
      </c>
      <c r="O3148" s="1">
        <f t="shared" si="155"/>
        <v>0</v>
      </c>
    </row>
    <row r="3149" spans="1:15" x14ac:dyDescent="0.25">
      <c r="A3149" s="1" t="str">
        <v>BioLegend</v>
      </c>
      <c r="B3149" s="1">
        <v>10225.6</v>
      </c>
      <c r="C3149" s="1" t="str">
        <v>EED119537</v>
      </c>
      <c r="D3149" s="2">
        <v>45926</v>
      </c>
      <c r="E3149" s="2">
        <v>45936</v>
      </c>
      <c r="F3149" s="1">
        <v>400222</v>
      </c>
      <c r="G3149" s="1">
        <v>1</v>
      </c>
      <c r="H3149" s="1">
        <v>1</v>
      </c>
      <c r="I3149" s="1">
        <v>0</v>
      </c>
      <c r="J3149" s="1" t="str">
        <v>Banglore</v>
      </c>
      <c r="K3149" s="1">
        <v>0</v>
      </c>
      <c r="L3149" s="1"/>
      <c r="M3149" s="1">
        <f t="shared" si="153"/>
        <v>10225.6</v>
      </c>
      <c r="N3149" s="1">
        <f t="shared" si="154"/>
        <v>10225.6</v>
      </c>
      <c r="O3149" s="1">
        <f t="shared" si="155"/>
        <v>0</v>
      </c>
    </row>
    <row r="3150" spans="1:15" x14ac:dyDescent="0.25">
      <c r="A3150" s="1" t="str">
        <v>BioLegend</v>
      </c>
      <c r="B3150" s="1">
        <v>5112.8</v>
      </c>
      <c r="C3150" s="1" t="str">
        <v>EED119537</v>
      </c>
      <c r="D3150" s="2">
        <v>45926</v>
      </c>
      <c r="E3150" s="2">
        <v>45936</v>
      </c>
      <c r="F3150" s="1">
        <v>400247</v>
      </c>
      <c r="G3150" s="1">
        <v>1</v>
      </c>
      <c r="H3150" s="1">
        <v>1</v>
      </c>
      <c r="I3150" s="1">
        <v>0</v>
      </c>
      <c r="J3150" s="1" t="str">
        <v>Banglore</v>
      </c>
      <c r="K3150" s="1">
        <v>0</v>
      </c>
      <c r="L3150" s="1"/>
      <c r="M3150" s="1">
        <f t="shared" ref="M3150:M3213" si="156">G3150*B3150</f>
        <v>5112.8</v>
      </c>
      <c r="N3150" s="1">
        <f t="shared" ref="N3150:N3213" si="157">H3150*B3150</f>
        <v>5112.8</v>
      </c>
      <c r="O3150" s="1">
        <f t="shared" ref="O3150:O3213" si="158">I3150*B3150</f>
        <v>0</v>
      </c>
    </row>
    <row r="3151" spans="1:15" x14ac:dyDescent="0.25">
      <c r="A3151" s="1" t="str">
        <v>BioLegend</v>
      </c>
      <c r="B3151" s="1">
        <v>10890</v>
      </c>
      <c r="C3151" s="1" t="str">
        <v>EED119537</v>
      </c>
      <c r="D3151" s="2">
        <v>45926</v>
      </c>
      <c r="E3151" s="2">
        <v>45936</v>
      </c>
      <c r="F3151" s="1">
        <v>400535</v>
      </c>
      <c r="G3151" s="1">
        <v>1</v>
      </c>
      <c r="H3151" s="1">
        <v>1</v>
      </c>
      <c r="I3151" s="1">
        <v>0</v>
      </c>
      <c r="J3151" s="1" t="str">
        <v>Delhi</v>
      </c>
      <c r="K3151" s="1">
        <v>0</v>
      </c>
      <c r="L3151" s="1"/>
      <c r="M3151" s="1">
        <f t="shared" si="156"/>
        <v>10890</v>
      </c>
      <c r="N3151" s="1">
        <f t="shared" si="157"/>
        <v>10890</v>
      </c>
      <c r="O3151" s="1">
        <f t="shared" si="158"/>
        <v>0</v>
      </c>
    </row>
    <row r="3152" spans="1:15" x14ac:dyDescent="0.25">
      <c r="A3152" s="1" t="str">
        <v>BioLegend</v>
      </c>
      <c r="B3152" s="1">
        <v>13464</v>
      </c>
      <c r="C3152" s="1" t="str">
        <v>EED119537</v>
      </c>
      <c r="D3152" s="2">
        <v>45926</v>
      </c>
      <c r="E3152" s="2">
        <v>45936</v>
      </c>
      <c r="F3152" s="1">
        <v>400539</v>
      </c>
      <c r="G3152" s="1">
        <v>1</v>
      </c>
      <c r="H3152" s="1">
        <v>1</v>
      </c>
      <c r="I3152" s="1">
        <v>0</v>
      </c>
      <c r="J3152" s="1" t="str">
        <v>Delhi</v>
      </c>
      <c r="K3152" s="1">
        <v>0</v>
      </c>
      <c r="L3152" s="1"/>
      <c r="M3152" s="1">
        <f t="shared" si="156"/>
        <v>13464</v>
      </c>
      <c r="N3152" s="1">
        <f t="shared" si="157"/>
        <v>13464</v>
      </c>
      <c r="O3152" s="1">
        <f t="shared" si="158"/>
        <v>0</v>
      </c>
    </row>
    <row r="3153" spans="1:15" x14ac:dyDescent="0.25">
      <c r="A3153" s="1" t="str">
        <v>BioLegend</v>
      </c>
      <c r="B3153" s="1">
        <v>7946.4</v>
      </c>
      <c r="C3153" s="1" t="str">
        <v>EED119537</v>
      </c>
      <c r="D3153" s="2">
        <v>45926</v>
      </c>
      <c r="E3153" s="2">
        <v>45936</v>
      </c>
      <c r="F3153" s="1">
        <v>405210</v>
      </c>
      <c r="G3153" s="1">
        <v>1</v>
      </c>
      <c r="H3153" s="1">
        <v>1</v>
      </c>
      <c r="I3153" s="1">
        <v>0</v>
      </c>
      <c r="J3153" s="1" t="str">
        <v>Kerala</v>
      </c>
      <c r="K3153" s="1">
        <v>0</v>
      </c>
      <c r="L3153" s="1"/>
      <c r="M3153" s="1">
        <f t="shared" si="156"/>
        <v>7946.4</v>
      </c>
      <c r="N3153" s="1">
        <f t="shared" si="157"/>
        <v>7946.4</v>
      </c>
      <c r="O3153" s="1">
        <f t="shared" si="158"/>
        <v>0</v>
      </c>
    </row>
    <row r="3154" spans="1:15" x14ac:dyDescent="0.25">
      <c r="A3154" s="1" t="str">
        <v>BioLegend</v>
      </c>
      <c r="B3154" s="1">
        <v>4373.6000000000004</v>
      </c>
      <c r="C3154" s="1" t="str">
        <v>EED119537</v>
      </c>
      <c r="D3154" s="2">
        <v>45926</v>
      </c>
      <c r="E3154" s="2">
        <v>45936</v>
      </c>
      <c r="F3154" s="1">
        <v>407001</v>
      </c>
      <c r="G3154" s="1">
        <v>1</v>
      </c>
      <c r="H3154" s="1">
        <v>1</v>
      </c>
      <c r="I3154" s="1">
        <v>0</v>
      </c>
      <c r="J3154" s="1" t="str">
        <v>Kolkata</v>
      </c>
      <c r="K3154" s="1">
        <v>0</v>
      </c>
      <c r="L3154" s="1"/>
      <c r="M3154" s="1">
        <f t="shared" si="156"/>
        <v>4373.6000000000004</v>
      </c>
      <c r="N3154" s="1">
        <f t="shared" si="157"/>
        <v>4373.6000000000004</v>
      </c>
      <c r="O3154" s="1">
        <f t="shared" si="158"/>
        <v>0</v>
      </c>
    </row>
    <row r="3155" spans="1:15" x14ac:dyDescent="0.25">
      <c r="A3155" s="1" t="str">
        <v>BioLegend</v>
      </c>
      <c r="B3155" s="1">
        <v>20636</v>
      </c>
      <c r="C3155" s="1" t="str">
        <v>EED119537</v>
      </c>
      <c r="D3155" s="2">
        <v>45926</v>
      </c>
      <c r="E3155" s="2">
        <v>45936</v>
      </c>
      <c r="F3155" s="1">
        <v>423102</v>
      </c>
      <c r="G3155" s="1">
        <v>1</v>
      </c>
      <c r="H3155" s="1">
        <v>1</v>
      </c>
      <c r="I3155" s="1">
        <v>0</v>
      </c>
      <c r="J3155" s="1" t="str">
        <v>Pune</v>
      </c>
      <c r="K3155" s="1">
        <v>0</v>
      </c>
      <c r="L3155" s="1"/>
      <c r="M3155" s="1">
        <f t="shared" si="156"/>
        <v>20636</v>
      </c>
      <c r="N3155" s="1">
        <f t="shared" si="157"/>
        <v>20636</v>
      </c>
      <c r="O3155" s="1">
        <f t="shared" si="158"/>
        <v>0</v>
      </c>
    </row>
    <row r="3156" spans="1:15" x14ac:dyDescent="0.25">
      <c r="A3156" s="1" t="str">
        <v>BioLegend</v>
      </c>
      <c r="B3156" s="1">
        <v>5482.4</v>
      </c>
      <c r="C3156" s="1" t="str">
        <v>EED119537</v>
      </c>
      <c r="D3156" s="2">
        <v>45926</v>
      </c>
      <c r="E3156" s="2">
        <v>45936</v>
      </c>
      <c r="F3156" s="1">
        <v>423105</v>
      </c>
      <c r="G3156" s="1">
        <v>1</v>
      </c>
      <c r="H3156" s="1">
        <v>1</v>
      </c>
      <c r="I3156" s="1">
        <v>0</v>
      </c>
      <c r="J3156" s="1" t="str">
        <v>BANGLORE</v>
      </c>
      <c r="K3156" s="1">
        <v>0</v>
      </c>
      <c r="L3156" s="1"/>
      <c r="M3156" s="1">
        <f t="shared" si="156"/>
        <v>5482.4</v>
      </c>
      <c r="N3156" s="1">
        <f t="shared" si="157"/>
        <v>5482.4</v>
      </c>
      <c r="O3156" s="1">
        <f t="shared" si="158"/>
        <v>0</v>
      </c>
    </row>
    <row r="3157" spans="1:15" x14ac:dyDescent="0.25">
      <c r="A3157" s="1" t="str">
        <v>BioLegend</v>
      </c>
      <c r="B3157" s="1">
        <v>5482.4</v>
      </c>
      <c r="C3157" s="1" t="str">
        <v>EED119537</v>
      </c>
      <c r="D3157" s="2">
        <v>45926</v>
      </c>
      <c r="E3157" s="2">
        <v>45936</v>
      </c>
      <c r="F3157" s="1">
        <v>423107</v>
      </c>
      <c r="G3157" s="1">
        <v>1</v>
      </c>
      <c r="H3157" s="1">
        <v>1</v>
      </c>
      <c r="I3157" s="1">
        <v>0</v>
      </c>
      <c r="J3157" s="1" t="str">
        <v>Bhuvneshwar</v>
      </c>
      <c r="K3157" s="1">
        <v>0</v>
      </c>
      <c r="L3157" s="1"/>
      <c r="M3157" s="1">
        <f t="shared" si="156"/>
        <v>5482.4</v>
      </c>
      <c r="N3157" s="1">
        <f t="shared" si="157"/>
        <v>5482.4</v>
      </c>
      <c r="O3157" s="1">
        <f t="shared" si="158"/>
        <v>0</v>
      </c>
    </row>
    <row r="3158" spans="1:15" x14ac:dyDescent="0.25">
      <c r="A3158" s="1" t="str">
        <v>BioLegend</v>
      </c>
      <c r="B3158" s="1">
        <v>5482.4</v>
      </c>
      <c r="C3158" s="1" t="str">
        <v>EED119537</v>
      </c>
      <c r="D3158" s="2">
        <v>45926</v>
      </c>
      <c r="E3158" s="2">
        <v>45936</v>
      </c>
      <c r="F3158" s="1">
        <v>423115</v>
      </c>
      <c r="G3158" s="1">
        <v>1</v>
      </c>
      <c r="H3158" s="1">
        <v>1</v>
      </c>
      <c r="I3158" s="1">
        <v>0</v>
      </c>
      <c r="J3158" s="1" t="str">
        <v>Bhuvneshwar</v>
      </c>
      <c r="K3158" s="1">
        <v>0</v>
      </c>
      <c r="L3158" s="1"/>
      <c r="M3158" s="1">
        <f t="shared" si="156"/>
        <v>5482.4</v>
      </c>
      <c r="N3158" s="1">
        <f t="shared" si="157"/>
        <v>5482.4</v>
      </c>
      <c r="O3158" s="1">
        <f t="shared" si="158"/>
        <v>0</v>
      </c>
    </row>
    <row r="3159" spans="1:15" x14ac:dyDescent="0.25">
      <c r="A3159" s="1" t="str">
        <v>BioLegend</v>
      </c>
      <c r="B3159" s="1">
        <v>6666</v>
      </c>
      <c r="C3159" s="1" t="str">
        <v>EED119537</v>
      </c>
      <c r="D3159" s="2">
        <v>45926</v>
      </c>
      <c r="E3159" s="2">
        <v>45936</v>
      </c>
      <c r="F3159" s="1">
        <v>423801</v>
      </c>
      <c r="G3159" s="1">
        <v>1</v>
      </c>
      <c r="H3159" s="1">
        <v>1</v>
      </c>
      <c r="I3159" s="1">
        <v>0</v>
      </c>
      <c r="J3159" s="1" t="str">
        <v>Kolkata</v>
      </c>
      <c r="K3159" s="1">
        <v>0</v>
      </c>
      <c r="L3159" s="1"/>
      <c r="M3159" s="1">
        <f t="shared" si="156"/>
        <v>6666</v>
      </c>
      <c r="N3159" s="1">
        <f t="shared" si="157"/>
        <v>6666</v>
      </c>
      <c r="O3159" s="1">
        <f t="shared" si="158"/>
        <v>0</v>
      </c>
    </row>
    <row r="3160" spans="1:15" x14ac:dyDescent="0.25">
      <c r="A3160" s="1" t="str">
        <v>BioLegend</v>
      </c>
      <c r="B3160" s="1">
        <v>6666</v>
      </c>
      <c r="C3160" s="1" t="str">
        <v>EED119537</v>
      </c>
      <c r="D3160" s="2">
        <v>45926</v>
      </c>
      <c r="E3160" s="2">
        <v>45936</v>
      </c>
      <c r="F3160" s="1">
        <v>423801</v>
      </c>
      <c r="G3160" s="1">
        <v>1</v>
      </c>
      <c r="H3160" s="1">
        <v>1</v>
      </c>
      <c r="I3160" s="1">
        <v>0</v>
      </c>
      <c r="J3160" s="1" t="str">
        <v>Delhi</v>
      </c>
      <c r="K3160" s="1">
        <v>0</v>
      </c>
      <c r="L3160" s="1"/>
      <c r="M3160" s="1">
        <f t="shared" si="156"/>
        <v>6666</v>
      </c>
      <c r="N3160" s="1">
        <f t="shared" si="157"/>
        <v>6666</v>
      </c>
      <c r="O3160" s="1">
        <f t="shared" si="158"/>
        <v>0</v>
      </c>
    </row>
    <row r="3161" spans="1:15" x14ac:dyDescent="0.25">
      <c r="A3161" s="1" t="str">
        <v>BioLegend</v>
      </c>
      <c r="B3161" s="1">
        <v>10164</v>
      </c>
      <c r="C3161" s="1" t="str">
        <v>EED119537</v>
      </c>
      <c r="D3161" s="2">
        <v>45926</v>
      </c>
      <c r="E3161" s="2">
        <v>45936</v>
      </c>
      <c r="F3161" s="1">
        <v>424401</v>
      </c>
      <c r="G3161" s="1">
        <v>1</v>
      </c>
      <c r="H3161" s="1">
        <v>0</v>
      </c>
      <c r="I3161" s="1">
        <v>1</v>
      </c>
      <c r="J3161" s="1" t="str">
        <v>STOCK</v>
      </c>
      <c r="K3161" s="1" t="str">
        <v>Stock</v>
      </c>
      <c r="L3161" s="1"/>
      <c r="M3161" s="1">
        <f t="shared" si="156"/>
        <v>10164</v>
      </c>
      <c r="N3161" s="1">
        <f t="shared" si="157"/>
        <v>0</v>
      </c>
      <c r="O3161" s="1">
        <f t="shared" si="158"/>
        <v>10164</v>
      </c>
    </row>
    <row r="3162" spans="1:15" x14ac:dyDescent="0.25">
      <c r="A3162" s="1" t="str">
        <v>BioLegend</v>
      </c>
      <c r="B3162" s="1">
        <v>10164</v>
      </c>
      <c r="C3162" s="1" t="str">
        <v>EED119537</v>
      </c>
      <c r="D3162" s="2">
        <v>45926</v>
      </c>
      <c r="E3162" s="2">
        <v>45936</v>
      </c>
      <c r="F3162" s="1">
        <v>424401</v>
      </c>
      <c r="G3162" s="1">
        <v>1</v>
      </c>
      <c r="H3162" s="1">
        <v>1</v>
      </c>
      <c r="I3162" s="1">
        <v>0</v>
      </c>
      <c r="J3162" s="1" t="str">
        <v>Delhi</v>
      </c>
      <c r="K3162" s="1">
        <v>0</v>
      </c>
      <c r="L3162" s="1"/>
      <c r="M3162" s="1">
        <f t="shared" si="156"/>
        <v>10164</v>
      </c>
      <c r="N3162" s="1">
        <f t="shared" si="157"/>
        <v>10164</v>
      </c>
      <c r="O3162" s="1">
        <f t="shared" si="158"/>
        <v>0</v>
      </c>
    </row>
    <row r="3163" spans="1:15" x14ac:dyDescent="0.25">
      <c r="A3163" s="1" t="str">
        <v>BioLegend</v>
      </c>
      <c r="B3163" s="1">
        <v>8685.6</v>
      </c>
      <c r="C3163" s="1" t="str">
        <v>EED119537</v>
      </c>
      <c r="D3163" s="2">
        <v>45926</v>
      </c>
      <c r="E3163" s="2">
        <v>45936</v>
      </c>
      <c r="F3163" s="1">
        <v>426102</v>
      </c>
      <c r="G3163" s="1">
        <v>1</v>
      </c>
      <c r="H3163" s="1">
        <v>1</v>
      </c>
      <c r="I3163" s="1">
        <v>0</v>
      </c>
      <c r="J3163" s="1" t="str">
        <v>Delhi</v>
      </c>
      <c r="K3163" s="1">
        <v>0</v>
      </c>
      <c r="L3163" s="1"/>
      <c r="M3163" s="1">
        <f t="shared" si="156"/>
        <v>8685.6</v>
      </c>
      <c r="N3163" s="1">
        <f t="shared" si="157"/>
        <v>8685.6</v>
      </c>
      <c r="O3163" s="1">
        <f t="shared" si="158"/>
        <v>0</v>
      </c>
    </row>
    <row r="3164" spans="1:15" x14ac:dyDescent="0.25">
      <c r="A3164" s="1" t="str">
        <v>BioLegend</v>
      </c>
      <c r="B3164" s="1">
        <v>15215.2</v>
      </c>
      <c r="C3164" s="1" t="str">
        <v>EED119537</v>
      </c>
      <c r="D3164" s="2">
        <v>45926</v>
      </c>
      <c r="E3164" s="2">
        <v>45936</v>
      </c>
      <c r="F3164" s="1">
        <v>427402</v>
      </c>
      <c r="G3164" s="1">
        <v>1</v>
      </c>
      <c r="H3164" s="1">
        <v>1</v>
      </c>
      <c r="I3164" s="1">
        <v>0</v>
      </c>
      <c r="J3164" s="1" t="str">
        <v>Delhi</v>
      </c>
      <c r="K3164" s="1">
        <v>0</v>
      </c>
      <c r="L3164" s="1"/>
      <c r="M3164" s="1">
        <f t="shared" si="156"/>
        <v>15215.2</v>
      </c>
      <c r="N3164" s="1">
        <f t="shared" si="157"/>
        <v>15215.2</v>
      </c>
      <c r="O3164" s="1">
        <f t="shared" si="158"/>
        <v>0</v>
      </c>
    </row>
    <row r="3165" spans="1:15" x14ac:dyDescent="0.25">
      <c r="A3165" s="1" t="str">
        <v>BioLegend</v>
      </c>
      <c r="B3165" s="1">
        <v>18788</v>
      </c>
      <c r="C3165" s="1" t="str">
        <v>EED119537</v>
      </c>
      <c r="D3165" s="2">
        <v>45926</v>
      </c>
      <c r="E3165" s="2">
        <v>45936</v>
      </c>
      <c r="F3165" s="1">
        <v>430104</v>
      </c>
      <c r="G3165" s="1">
        <v>1</v>
      </c>
      <c r="H3165" s="1">
        <v>1</v>
      </c>
      <c r="I3165" s="1">
        <v>0</v>
      </c>
      <c r="J3165" s="1" t="str">
        <v>Kolkata</v>
      </c>
      <c r="K3165" s="1">
        <v>0</v>
      </c>
      <c r="L3165" s="1"/>
      <c r="M3165" s="1">
        <f t="shared" si="156"/>
        <v>18788</v>
      </c>
      <c r="N3165" s="1">
        <f t="shared" si="157"/>
        <v>18788</v>
      </c>
      <c r="O3165" s="1">
        <f t="shared" si="158"/>
        <v>0</v>
      </c>
    </row>
    <row r="3166" spans="1:15" x14ac:dyDescent="0.25">
      <c r="A3166" s="1" t="str">
        <v>BioLegend</v>
      </c>
      <c r="B3166" s="1">
        <v>18788</v>
      </c>
      <c r="C3166" s="1" t="str">
        <v>EED119537</v>
      </c>
      <c r="D3166" s="2">
        <v>45926</v>
      </c>
      <c r="E3166" s="2">
        <v>45936</v>
      </c>
      <c r="F3166" s="1">
        <v>430604</v>
      </c>
      <c r="G3166" s="1">
        <v>1</v>
      </c>
      <c r="H3166" s="1">
        <v>1</v>
      </c>
      <c r="I3166" s="1">
        <v>0</v>
      </c>
      <c r="J3166" s="1" t="str">
        <v>Kolkata</v>
      </c>
      <c r="K3166" s="1">
        <v>0</v>
      </c>
      <c r="L3166" s="1"/>
      <c r="M3166" s="1">
        <f t="shared" si="156"/>
        <v>18788</v>
      </c>
      <c r="N3166" s="1">
        <f t="shared" si="157"/>
        <v>18788</v>
      </c>
      <c r="O3166" s="1">
        <f t="shared" si="158"/>
        <v>0</v>
      </c>
    </row>
    <row r="3167" spans="1:15" x14ac:dyDescent="0.25">
      <c r="A3167" s="1" t="str">
        <v>BioLegend</v>
      </c>
      <c r="B3167" s="1">
        <v>36762</v>
      </c>
      <c r="C3167" s="1" t="str">
        <v>EED119537</v>
      </c>
      <c r="D3167" s="2">
        <v>45926</v>
      </c>
      <c r="E3167" s="2">
        <v>45936</v>
      </c>
      <c r="F3167" s="1">
        <v>480019</v>
      </c>
      <c r="G3167" s="1">
        <v>1</v>
      </c>
      <c r="H3167" s="1">
        <v>1</v>
      </c>
      <c r="I3167" s="1">
        <v>0</v>
      </c>
      <c r="J3167" s="1" t="str">
        <v>Mumbai</v>
      </c>
      <c r="K3167" s="1">
        <v>0</v>
      </c>
      <c r="L3167" s="1"/>
      <c r="M3167" s="1">
        <f t="shared" si="156"/>
        <v>36762</v>
      </c>
      <c r="N3167" s="1">
        <f t="shared" si="157"/>
        <v>36762</v>
      </c>
      <c r="O3167" s="1">
        <f t="shared" si="158"/>
        <v>0</v>
      </c>
    </row>
    <row r="3168" spans="1:15" x14ac:dyDescent="0.25">
      <c r="A3168" s="1" t="str">
        <v>BioLegend</v>
      </c>
      <c r="B3168" s="1">
        <v>6776</v>
      </c>
      <c r="C3168" s="1" t="str">
        <v>EED119537</v>
      </c>
      <c r="D3168" s="2">
        <v>45926</v>
      </c>
      <c r="E3168" s="2">
        <v>45936</v>
      </c>
      <c r="F3168" s="1">
        <v>505808</v>
      </c>
      <c r="G3168" s="1">
        <v>1</v>
      </c>
      <c r="H3168" s="1">
        <v>1</v>
      </c>
      <c r="I3168" s="1">
        <v>0</v>
      </c>
      <c r="J3168" s="1" t="str">
        <v>Gujrat</v>
      </c>
      <c r="K3168" s="1">
        <v>0</v>
      </c>
      <c r="L3168" s="1"/>
      <c r="M3168" s="1">
        <f t="shared" si="156"/>
        <v>6776</v>
      </c>
      <c r="N3168" s="1">
        <f t="shared" si="157"/>
        <v>6776</v>
      </c>
      <c r="O3168" s="1">
        <f t="shared" si="158"/>
        <v>0</v>
      </c>
    </row>
    <row r="3169" spans="1:15" x14ac:dyDescent="0.25">
      <c r="A3169" s="1" t="str">
        <v>BioLegend</v>
      </c>
      <c r="B3169" s="1">
        <v>2710.4</v>
      </c>
      <c r="C3169" s="1" t="str">
        <v>EED119537</v>
      </c>
      <c r="D3169" s="2">
        <v>45926</v>
      </c>
      <c r="E3169" s="2">
        <v>45936</v>
      </c>
      <c r="F3169" s="1">
        <v>505809</v>
      </c>
      <c r="G3169" s="1">
        <v>1</v>
      </c>
      <c r="H3169" s="1">
        <v>1</v>
      </c>
      <c r="I3169" s="1">
        <v>0</v>
      </c>
      <c r="J3169" s="1" t="str">
        <v>Hyderabad</v>
      </c>
      <c r="K3169" s="1">
        <v>0</v>
      </c>
      <c r="L3169" s="1"/>
      <c r="M3169" s="1">
        <f t="shared" si="156"/>
        <v>2710.4</v>
      </c>
      <c r="N3169" s="1">
        <f t="shared" si="157"/>
        <v>2710.4</v>
      </c>
      <c r="O3169" s="1">
        <f t="shared" si="158"/>
        <v>0</v>
      </c>
    </row>
    <row r="3170" spans="1:15" x14ac:dyDescent="0.25">
      <c r="A3170" s="1" t="str">
        <v>BioLegend</v>
      </c>
      <c r="B3170" s="1">
        <v>20820.8</v>
      </c>
      <c r="C3170" s="1" t="str">
        <v>EED119537</v>
      </c>
      <c r="D3170" s="2">
        <v>45926</v>
      </c>
      <c r="E3170" s="2">
        <v>45936</v>
      </c>
      <c r="F3170" s="1">
        <v>516906</v>
      </c>
      <c r="G3170" s="1">
        <v>1</v>
      </c>
      <c r="H3170" s="1">
        <v>1</v>
      </c>
      <c r="I3170" s="1">
        <v>0</v>
      </c>
      <c r="J3170" s="1" t="str">
        <v>Pune</v>
      </c>
      <c r="K3170" s="1">
        <v>0</v>
      </c>
      <c r="L3170" s="1"/>
      <c r="M3170" s="1">
        <f t="shared" si="156"/>
        <v>20820.8</v>
      </c>
      <c r="N3170" s="1">
        <f t="shared" si="157"/>
        <v>20820.8</v>
      </c>
      <c r="O3170" s="1">
        <f t="shared" si="158"/>
        <v>0</v>
      </c>
    </row>
    <row r="3171" spans="1:15" x14ac:dyDescent="0.25">
      <c r="A3171" s="1" t="str">
        <v>BioLegend</v>
      </c>
      <c r="B3171" s="1">
        <v>14106.400000000001</v>
      </c>
      <c r="C3171" s="1" t="str">
        <v>EED119537</v>
      </c>
      <c r="D3171" s="2">
        <v>45926</v>
      </c>
      <c r="E3171" s="2">
        <v>45936</v>
      </c>
      <c r="F3171" s="1">
        <v>577002</v>
      </c>
      <c r="G3171" s="1">
        <v>1</v>
      </c>
      <c r="H3171" s="1">
        <v>1</v>
      </c>
      <c r="I3171" s="1">
        <v>0</v>
      </c>
      <c r="J3171" s="1" t="str">
        <v>Pune</v>
      </c>
      <c r="K3171" s="1">
        <v>0</v>
      </c>
      <c r="L3171" s="1"/>
      <c r="M3171" s="1">
        <f t="shared" si="156"/>
        <v>14106.400000000001</v>
      </c>
      <c r="N3171" s="1">
        <f t="shared" si="157"/>
        <v>14106.400000000001</v>
      </c>
      <c r="O3171" s="1">
        <f t="shared" si="158"/>
        <v>0</v>
      </c>
    </row>
    <row r="3172" spans="1:15" x14ac:dyDescent="0.25">
      <c r="A3172" s="1" t="str">
        <v>BioLegend</v>
      </c>
      <c r="B3172" s="1">
        <v>9055.2000000000007</v>
      </c>
      <c r="C3172" s="1" t="str">
        <v>EED119537</v>
      </c>
      <c r="D3172" s="2">
        <v>45926</v>
      </c>
      <c r="E3172" s="2">
        <v>45936</v>
      </c>
      <c r="F3172" s="1">
        <v>582302</v>
      </c>
      <c r="G3172" s="1">
        <v>1</v>
      </c>
      <c r="H3172" s="1">
        <v>1</v>
      </c>
      <c r="I3172" s="1">
        <v>0</v>
      </c>
      <c r="J3172" s="1" t="str">
        <v>Pune</v>
      </c>
      <c r="K3172" s="1">
        <v>0</v>
      </c>
      <c r="L3172" s="1"/>
      <c r="M3172" s="1">
        <f t="shared" si="156"/>
        <v>9055.2000000000007</v>
      </c>
      <c r="N3172" s="1">
        <f t="shared" si="157"/>
        <v>9055.2000000000007</v>
      </c>
      <c r="O3172" s="1">
        <f t="shared" si="158"/>
        <v>0</v>
      </c>
    </row>
    <row r="3173" spans="1:15" x14ac:dyDescent="0.25">
      <c r="A3173" s="1" t="str">
        <v>BioLegend</v>
      </c>
      <c r="B3173" s="1">
        <v>6221.6</v>
      </c>
      <c r="C3173" s="1" t="str">
        <v>EED119537</v>
      </c>
      <c r="D3173" s="2">
        <v>45926</v>
      </c>
      <c r="E3173" s="2">
        <v>45936</v>
      </c>
      <c r="F3173" s="1">
        <v>643808</v>
      </c>
      <c r="G3173" s="1">
        <v>1</v>
      </c>
      <c r="H3173" s="1">
        <v>1</v>
      </c>
      <c r="I3173" s="1">
        <v>0</v>
      </c>
      <c r="J3173" s="1" t="str">
        <v>Hyderabad</v>
      </c>
      <c r="K3173" s="1">
        <v>0</v>
      </c>
      <c r="L3173" s="1"/>
      <c r="M3173" s="1">
        <f t="shared" si="156"/>
        <v>6221.6</v>
      </c>
      <c r="N3173" s="1">
        <f t="shared" si="157"/>
        <v>6221.6</v>
      </c>
      <c r="O3173" s="1">
        <f t="shared" si="158"/>
        <v>0</v>
      </c>
    </row>
    <row r="3174" spans="1:15" x14ac:dyDescent="0.25">
      <c r="A3174" s="1" t="str">
        <v>BioLegend</v>
      </c>
      <c r="B3174" s="1">
        <v>18048.8</v>
      </c>
      <c r="C3174" s="1" t="str">
        <v>EED119537</v>
      </c>
      <c r="D3174" s="2">
        <v>45926</v>
      </c>
      <c r="E3174" s="2">
        <v>45936</v>
      </c>
      <c r="F3174" s="1">
        <v>644702</v>
      </c>
      <c r="G3174" s="1">
        <v>1</v>
      </c>
      <c r="H3174" s="1">
        <v>1</v>
      </c>
      <c r="I3174" s="1">
        <v>0</v>
      </c>
      <c r="J3174" s="1" t="str">
        <v>Chandigarh</v>
      </c>
      <c r="K3174" s="1">
        <v>0</v>
      </c>
      <c r="L3174" s="1"/>
      <c r="M3174" s="1">
        <f t="shared" si="156"/>
        <v>18048.8</v>
      </c>
      <c r="N3174" s="1">
        <f t="shared" si="157"/>
        <v>18048.8</v>
      </c>
      <c r="O3174" s="1">
        <f t="shared" si="158"/>
        <v>0</v>
      </c>
    </row>
    <row r="3175" spans="1:15" x14ac:dyDescent="0.25">
      <c r="A3175" s="1" t="str">
        <v>BioLegend</v>
      </c>
      <c r="B3175" s="1">
        <v>19896.8</v>
      </c>
      <c r="C3175" s="1" t="str">
        <v>EED119537</v>
      </c>
      <c r="D3175" s="2">
        <v>45926</v>
      </c>
      <c r="E3175" s="2">
        <v>45936</v>
      </c>
      <c r="F3175" s="1">
        <v>651002</v>
      </c>
      <c r="G3175" s="1">
        <v>1</v>
      </c>
      <c r="H3175" s="1">
        <v>1</v>
      </c>
      <c r="I3175" s="1">
        <v>0</v>
      </c>
      <c r="J3175" s="1" t="str">
        <v>Mumbai</v>
      </c>
      <c r="K3175" s="1">
        <v>0</v>
      </c>
      <c r="L3175" s="1"/>
      <c r="M3175" s="1">
        <f t="shared" si="156"/>
        <v>19896.8</v>
      </c>
      <c r="N3175" s="1">
        <f t="shared" si="157"/>
        <v>19896.8</v>
      </c>
      <c r="O3175" s="1">
        <f t="shared" si="158"/>
        <v>0</v>
      </c>
    </row>
    <row r="3176" spans="1:15" x14ac:dyDescent="0.25">
      <c r="A3176" s="1" t="str">
        <v>BioLegend</v>
      </c>
      <c r="B3176" s="1">
        <v>12012</v>
      </c>
      <c r="C3176" s="1" t="str">
        <v>EED119537</v>
      </c>
      <c r="D3176" s="2">
        <v>45926</v>
      </c>
      <c r="E3176" s="2">
        <v>45936</v>
      </c>
      <c r="F3176" s="1">
        <v>653813</v>
      </c>
      <c r="G3176" s="1">
        <v>1</v>
      </c>
      <c r="H3176" s="1">
        <v>1</v>
      </c>
      <c r="I3176" s="1">
        <v>0</v>
      </c>
      <c r="J3176" s="1" t="str">
        <v>Kolkata</v>
      </c>
      <c r="K3176" s="1">
        <v>0</v>
      </c>
      <c r="L3176" s="1"/>
      <c r="M3176" s="1">
        <f t="shared" si="156"/>
        <v>12012</v>
      </c>
      <c r="N3176" s="1">
        <f t="shared" si="157"/>
        <v>12012</v>
      </c>
      <c r="O3176" s="1">
        <f t="shared" si="158"/>
        <v>0</v>
      </c>
    </row>
    <row r="3177" spans="1:15" x14ac:dyDescent="0.25">
      <c r="A3177" s="1" t="str">
        <v>BioLegend</v>
      </c>
      <c r="B3177" s="1">
        <v>15584.8</v>
      </c>
      <c r="C3177" s="1" t="str">
        <v>EED119537</v>
      </c>
      <c r="D3177" s="2">
        <v>45926</v>
      </c>
      <c r="E3177" s="2">
        <v>45936</v>
      </c>
      <c r="F3177" s="1">
        <v>691502</v>
      </c>
      <c r="G3177" s="1">
        <v>1</v>
      </c>
      <c r="H3177" s="1">
        <v>1</v>
      </c>
      <c r="I3177" s="1">
        <v>0</v>
      </c>
      <c r="J3177" s="1" t="str">
        <v>Mumbai</v>
      </c>
      <c r="K3177" s="1">
        <v>0</v>
      </c>
      <c r="L3177" s="1"/>
      <c r="M3177" s="1">
        <f t="shared" si="156"/>
        <v>15584.8</v>
      </c>
      <c r="N3177" s="1">
        <f t="shared" si="157"/>
        <v>15584.8</v>
      </c>
      <c r="O3177" s="1">
        <f t="shared" si="158"/>
        <v>0</v>
      </c>
    </row>
    <row r="3178" spans="1:15" x14ac:dyDescent="0.25">
      <c r="A3178" s="1" t="str">
        <v>BioLegend</v>
      </c>
      <c r="B3178" s="1">
        <v>15584.8</v>
      </c>
      <c r="C3178" s="1" t="str">
        <v>EED119537</v>
      </c>
      <c r="D3178" s="2">
        <v>45926</v>
      </c>
      <c r="E3178" s="2">
        <v>45936</v>
      </c>
      <c r="F3178" s="1">
        <v>692802</v>
      </c>
      <c r="G3178" s="1">
        <v>1</v>
      </c>
      <c r="H3178" s="1">
        <v>1</v>
      </c>
      <c r="I3178" s="1">
        <v>0</v>
      </c>
      <c r="J3178" s="1" t="str">
        <v>Pune</v>
      </c>
      <c r="K3178" s="1">
        <v>0</v>
      </c>
      <c r="L3178" s="1"/>
      <c r="M3178" s="1">
        <f t="shared" si="156"/>
        <v>15584.8</v>
      </c>
      <c r="N3178" s="1">
        <f t="shared" si="157"/>
        <v>15584.8</v>
      </c>
      <c r="O3178" s="1">
        <f t="shared" si="158"/>
        <v>0</v>
      </c>
    </row>
    <row r="3179" spans="1:15" x14ac:dyDescent="0.25">
      <c r="A3179" s="1" t="str">
        <v>BioLegend</v>
      </c>
      <c r="B3179" s="1">
        <v>17679.2</v>
      </c>
      <c r="C3179" s="1" t="str">
        <v>EED119537</v>
      </c>
      <c r="D3179" s="2">
        <v>45926</v>
      </c>
      <c r="E3179" s="2">
        <v>45936</v>
      </c>
      <c r="F3179" s="1">
        <v>693504</v>
      </c>
      <c r="G3179" s="1">
        <v>1</v>
      </c>
      <c r="H3179" s="1">
        <v>1</v>
      </c>
      <c r="I3179" s="1">
        <v>0</v>
      </c>
      <c r="J3179" s="1" t="str">
        <v>Delhi</v>
      </c>
      <c r="K3179" s="1">
        <v>0</v>
      </c>
      <c r="L3179" s="1"/>
      <c r="M3179" s="1">
        <f t="shared" si="156"/>
        <v>17679.2</v>
      </c>
      <c r="N3179" s="1">
        <f t="shared" si="157"/>
        <v>17679.2</v>
      </c>
      <c r="O3179" s="1">
        <f t="shared" si="158"/>
        <v>0</v>
      </c>
    </row>
    <row r="3180" spans="1:15" x14ac:dyDescent="0.25">
      <c r="A3180" s="1" t="str">
        <v>BioLegend</v>
      </c>
      <c r="B3180" s="1">
        <v>24393.599999999999</v>
      </c>
      <c r="C3180" s="1" t="str">
        <v>EED119537</v>
      </c>
      <c r="D3180" s="2">
        <v>45926</v>
      </c>
      <c r="E3180" s="2">
        <v>45936</v>
      </c>
      <c r="F3180" s="1">
        <v>696806</v>
      </c>
      <c r="G3180" s="1">
        <v>1</v>
      </c>
      <c r="H3180" s="1">
        <v>1</v>
      </c>
      <c r="I3180" s="1">
        <v>0</v>
      </c>
      <c r="J3180" s="1" t="str">
        <v>Kolkata</v>
      </c>
      <c r="K3180" s="1">
        <v>0</v>
      </c>
      <c r="L3180" s="1"/>
      <c r="M3180" s="1">
        <f t="shared" si="156"/>
        <v>24393.599999999999</v>
      </c>
      <c r="N3180" s="1">
        <f t="shared" si="157"/>
        <v>24393.599999999999</v>
      </c>
      <c r="O3180" s="1">
        <f t="shared" si="158"/>
        <v>0</v>
      </c>
    </row>
    <row r="3181" spans="1:15" x14ac:dyDescent="0.25">
      <c r="A3181" s="1" t="str">
        <v>BioLegend</v>
      </c>
      <c r="B3181" s="1">
        <v>24024</v>
      </c>
      <c r="C3181" s="1" t="str">
        <v>EED119537</v>
      </c>
      <c r="D3181" s="2">
        <v>45926</v>
      </c>
      <c r="E3181" s="2">
        <v>45936</v>
      </c>
      <c r="F3181" s="1">
        <v>696814</v>
      </c>
      <c r="G3181" s="1">
        <v>1</v>
      </c>
      <c r="H3181" s="1">
        <v>1</v>
      </c>
      <c r="I3181" s="1">
        <v>0</v>
      </c>
      <c r="J3181" s="1" t="str">
        <v>Bhuvneshwar</v>
      </c>
      <c r="K3181" s="1">
        <v>0</v>
      </c>
      <c r="L3181" s="1"/>
      <c r="M3181" s="1">
        <f t="shared" si="156"/>
        <v>24024</v>
      </c>
      <c r="N3181" s="1">
        <f t="shared" si="157"/>
        <v>24024</v>
      </c>
      <c r="O3181" s="1">
        <f t="shared" si="158"/>
        <v>0</v>
      </c>
    </row>
    <row r="3182" spans="1:15" x14ac:dyDescent="0.25">
      <c r="A3182" s="1" t="str">
        <v>BioLegend</v>
      </c>
      <c r="B3182" s="1">
        <v>7268.7999999999993</v>
      </c>
      <c r="C3182" s="1" t="str">
        <v>EED119537</v>
      </c>
      <c r="D3182" s="2">
        <v>45926</v>
      </c>
      <c r="E3182" s="2">
        <v>45936</v>
      </c>
      <c r="F3182" s="1">
        <v>740153</v>
      </c>
      <c r="G3182" s="1">
        <v>1</v>
      </c>
      <c r="H3182" s="1">
        <v>1</v>
      </c>
      <c r="I3182" s="1">
        <v>0</v>
      </c>
      <c r="J3182" s="1" t="str">
        <v>Gujrat</v>
      </c>
      <c r="K3182" s="1">
        <v>0</v>
      </c>
      <c r="L3182" s="1"/>
      <c r="M3182" s="1">
        <f t="shared" si="156"/>
        <v>7268.7999999999993</v>
      </c>
      <c r="N3182" s="1">
        <f t="shared" si="157"/>
        <v>7268.7999999999993</v>
      </c>
      <c r="O3182" s="1">
        <f t="shared" si="158"/>
        <v>0</v>
      </c>
    </row>
    <row r="3183" spans="1:15" x14ac:dyDescent="0.25">
      <c r="A3183" s="1" t="str">
        <v>BioLegend</v>
      </c>
      <c r="B3183" s="1">
        <v>7268.7999999999993</v>
      </c>
      <c r="C3183" s="1" t="str">
        <v>EED119537</v>
      </c>
      <c r="D3183" s="2">
        <v>45926</v>
      </c>
      <c r="E3183" s="2">
        <v>45936</v>
      </c>
      <c r="F3183" s="1">
        <v>740154</v>
      </c>
      <c r="G3183" s="1">
        <v>1</v>
      </c>
      <c r="H3183" s="1">
        <v>1</v>
      </c>
      <c r="I3183" s="1">
        <v>0</v>
      </c>
      <c r="J3183" s="1" t="str">
        <v>Gujrat</v>
      </c>
      <c r="K3183" s="1">
        <v>0</v>
      </c>
      <c r="L3183" s="1"/>
      <c r="M3183" s="1">
        <f t="shared" si="156"/>
        <v>7268.7999999999993</v>
      </c>
      <c r="N3183" s="1">
        <f t="shared" si="157"/>
        <v>7268.7999999999993</v>
      </c>
      <c r="O3183" s="1">
        <f t="shared" si="158"/>
        <v>0</v>
      </c>
    </row>
    <row r="3184" spans="1:15" x14ac:dyDescent="0.25">
      <c r="A3184" s="1" t="str">
        <v>BioLegend</v>
      </c>
      <c r="B3184" s="1">
        <v>7268.7999999999993</v>
      </c>
      <c r="C3184" s="1" t="str">
        <v>EED119537</v>
      </c>
      <c r="D3184" s="2">
        <v>45926</v>
      </c>
      <c r="E3184" s="2">
        <v>45936</v>
      </c>
      <c r="F3184" s="1">
        <v>740155</v>
      </c>
      <c r="G3184" s="1">
        <v>1</v>
      </c>
      <c r="H3184" s="1">
        <v>1</v>
      </c>
      <c r="I3184" s="1">
        <v>0</v>
      </c>
      <c r="J3184" s="1" t="str">
        <v>Gujrat</v>
      </c>
      <c r="K3184" s="1">
        <v>0</v>
      </c>
      <c r="L3184" s="1"/>
      <c r="M3184" s="1">
        <f t="shared" si="156"/>
        <v>7268.7999999999993</v>
      </c>
      <c r="N3184" s="1">
        <f t="shared" si="157"/>
        <v>7268.7999999999993</v>
      </c>
      <c r="O3184" s="1">
        <f t="shared" si="158"/>
        <v>0</v>
      </c>
    </row>
    <row r="3185" spans="1:15" x14ac:dyDescent="0.25">
      <c r="A3185" s="1" t="str">
        <v>BioLegend</v>
      </c>
      <c r="B3185" s="1">
        <v>7268.7999999999993</v>
      </c>
      <c r="C3185" s="1" t="str">
        <v>EED119537</v>
      </c>
      <c r="D3185" s="2">
        <v>45926</v>
      </c>
      <c r="E3185" s="2">
        <v>45936</v>
      </c>
      <c r="F3185" s="1">
        <v>740156</v>
      </c>
      <c r="G3185" s="1">
        <v>1</v>
      </c>
      <c r="H3185" s="1">
        <v>1</v>
      </c>
      <c r="I3185" s="1">
        <v>0</v>
      </c>
      <c r="J3185" s="1" t="str">
        <v>Gujrat</v>
      </c>
      <c r="K3185" s="1">
        <v>0</v>
      </c>
      <c r="L3185" s="1"/>
      <c r="M3185" s="1">
        <f t="shared" si="156"/>
        <v>7268.7999999999993</v>
      </c>
      <c r="N3185" s="1">
        <f t="shared" si="157"/>
        <v>7268.7999999999993</v>
      </c>
      <c r="O3185" s="1">
        <f t="shared" si="158"/>
        <v>0</v>
      </c>
    </row>
    <row r="3186" spans="1:15" x14ac:dyDescent="0.25">
      <c r="A3186" s="1" t="str">
        <v>BioLegend</v>
      </c>
      <c r="B3186" s="1">
        <v>7268.7999999999993</v>
      </c>
      <c r="C3186" s="1" t="str">
        <v>EED119537</v>
      </c>
      <c r="D3186" s="2">
        <v>45926</v>
      </c>
      <c r="E3186" s="2">
        <v>45936</v>
      </c>
      <c r="F3186" s="1">
        <v>740157</v>
      </c>
      <c r="G3186" s="1">
        <v>1</v>
      </c>
      <c r="H3186" s="1">
        <v>1</v>
      </c>
      <c r="I3186" s="1">
        <v>0</v>
      </c>
      <c r="J3186" s="1" t="str">
        <v>Gujrat</v>
      </c>
      <c r="K3186" s="1">
        <v>0</v>
      </c>
      <c r="L3186" s="1"/>
      <c r="M3186" s="1">
        <f t="shared" si="156"/>
        <v>7268.7999999999993</v>
      </c>
      <c r="N3186" s="1">
        <f t="shared" si="157"/>
        <v>7268.7999999999993</v>
      </c>
      <c r="O3186" s="1">
        <f t="shared" si="158"/>
        <v>0</v>
      </c>
    </row>
    <row r="3187" spans="1:15" x14ac:dyDescent="0.25">
      <c r="A3187" s="1" t="str">
        <v>BioLegend</v>
      </c>
      <c r="B3187" s="1">
        <v>7268.7999999999993</v>
      </c>
      <c r="C3187" s="1" t="str">
        <v>EED119537</v>
      </c>
      <c r="D3187" s="2">
        <v>45926</v>
      </c>
      <c r="E3187" s="2">
        <v>45936</v>
      </c>
      <c r="F3187" s="1">
        <v>740158</v>
      </c>
      <c r="G3187" s="1">
        <v>1</v>
      </c>
      <c r="H3187" s="1">
        <v>1</v>
      </c>
      <c r="I3187" s="1">
        <v>0</v>
      </c>
      <c r="J3187" s="1" t="str">
        <v>Gujrat</v>
      </c>
      <c r="K3187" s="1">
        <v>0</v>
      </c>
      <c r="L3187" s="1"/>
      <c r="M3187" s="1">
        <f t="shared" si="156"/>
        <v>7268.7999999999993</v>
      </c>
      <c r="N3187" s="1">
        <f t="shared" si="157"/>
        <v>7268.7999999999993</v>
      </c>
      <c r="O3187" s="1">
        <f t="shared" si="158"/>
        <v>0</v>
      </c>
    </row>
    <row r="3188" spans="1:15" x14ac:dyDescent="0.25">
      <c r="A3188" s="1" t="str">
        <v>BioLegend</v>
      </c>
      <c r="B3188" s="1">
        <v>7268.7999999999993</v>
      </c>
      <c r="C3188" s="1" t="str">
        <v>EED119537</v>
      </c>
      <c r="D3188" s="2">
        <v>45926</v>
      </c>
      <c r="E3188" s="2">
        <v>45936</v>
      </c>
      <c r="F3188" s="1">
        <v>740159</v>
      </c>
      <c r="G3188" s="1">
        <v>1</v>
      </c>
      <c r="H3188" s="1">
        <v>1</v>
      </c>
      <c r="I3188" s="1">
        <v>0</v>
      </c>
      <c r="J3188" s="1" t="str">
        <v>Gujrat</v>
      </c>
      <c r="K3188" s="1">
        <v>0</v>
      </c>
      <c r="L3188" s="1"/>
      <c r="M3188" s="1">
        <f t="shared" si="156"/>
        <v>7268.7999999999993</v>
      </c>
      <c r="N3188" s="1">
        <f t="shared" si="157"/>
        <v>7268.7999999999993</v>
      </c>
      <c r="O3188" s="1">
        <f t="shared" si="158"/>
        <v>0</v>
      </c>
    </row>
    <row r="3189" spans="1:15" x14ac:dyDescent="0.25">
      <c r="A3189" s="1" t="str">
        <v>BioLegend</v>
      </c>
      <c r="B3189" s="1">
        <v>7268.7999999999993</v>
      </c>
      <c r="C3189" s="1" t="str">
        <v>EED119537</v>
      </c>
      <c r="D3189" s="2">
        <v>45926</v>
      </c>
      <c r="E3189" s="2">
        <v>45936</v>
      </c>
      <c r="F3189" s="1">
        <v>740161</v>
      </c>
      <c r="G3189" s="1">
        <v>1</v>
      </c>
      <c r="H3189" s="1">
        <v>1</v>
      </c>
      <c r="I3189" s="1">
        <v>0</v>
      </c>
      <c r="J3189" s="1" t="str">
        <v>Gujrat</v>
      </c>
      <c r="K3189" s="1">
        <v>0</v>
      </c>
      <c r="L3189" s="1"/>
      <c r="M3189" s="1">
        <f t="shared" si="156"/>
        <v>7268.7999999999993</v>
      </c>
      <c r="N3189" s="1">
        <f t="shared" si="157"/>
        <v>7268.7999999999993</v>
      </c>
      <c r="O3189" s="1">
        <f t="shared" si="158"/>
        <v>0</v>
      </c>
    </row>
    <row r="3190" spans="1:15" x14ac:dyDescent="0.25">
      <c r="A3190" s="1" t="str">
        <v>BioLegend</v>
      </c>
      <c r="B3190" s="1">
        <v>18110.400000000001</v>
      </c>
      <c r="C3190" s="1" t="str">
        <v>EED119537</v>
      </c>
      <c r="D3190" s="2">
        <v>45926</v>
      </c>
      <c r="E3190" s="2">
        <v>45936</v>
      </c>
      <c r="F3190" s="1">
        <v>740165</v>
      </c>
      <c r="G3190" s="1">
        <v>1</v>
      </c>
      <c r="H3190" s="1">
        <v>1</v>
      </c>
      <c r="I3190" s="1">
        <v>0</v>
      </c>
      <c r="J3190" s="1" t="str">
        <v>Gujrat</v>
      </c>
      <c r="K3190" s="1">
        <v>0</v>
      </c>
      <c r="L3190" s="1"/>
      <c r="M3190" s="1">
        <f t="shared" si="156"/>
        <v>18110.400000000001</v>
      </c>
      <c r="N3190" s="1">
        <f t="shared" si="157"/>
        <v>18110.400000000001</v>
      </c>
      <c r="O3190" s="1">
        <f t="shared" si="158"/>
        <v>0</v>
      </c>
    </row>
    <row r="3191" spans="1:15" x14ac:dyDescent="0.25">
      <c r="A3191" s="1" t="str">
        <v>BioLegend</v>
      </c>
      <c r="B3191" s="1">
        <v>7268.7999999999993</v>
      </c>
      <c r="C3191" s="1" t="str">
        <v>EED119537</v>
      </c>
      <c r="D3191" s="2">
        <v>45926</v>
      </c>
      <c r="E3191" s="2">
        <v>45936</v>
      </c>
      <c r="F3191" s="1">
        <v>740368</v>
      </c>
      <c r="G3191" s="1">
        <v>1</v>
      </c>
      <c r="H3191" s="1">
        <v>1</v>
      </c>
      <c r="I3191" s="1">
        <v>0</v>
      </c>
      <c r="J3191" s="1" t="str">
        <v>Gujrat</v>
      </c>
      <c r="K3191" s="1">
        <v>0</v>
      </c>
      <c r="L3191" s="1"/>
      <c r="M3191" s="1">
        <f t="shared" si="156"/>
        <v>7268.7999999999993</v>
      </c>
      <c r="N3191" s="1">
        <f t="shared" si="157"/>
        <v>7268.7999999999993</v>
      </c>
      <c r="O3191" s="1">
        <f t="shared" si="158"/>
        <v>0</v>
      </c>
    </row>
    <row r="3192" spans="1:15" x14ac:dyDescent="0.25">
      <c r="A3192" s="1" t="str">
        <v>BioLegend</v>
      </c>
      <c r="B3192" s="1">
        <v>3634.3999999999996</v>
      </c>
      <c r="C3192" s="1" t="str">
        <v>EED119537</v>
      </c>
      <c r="D3192" s="2">
        <v>45926</v>
      </c>
      <c r="E3192" s="2">
        <v>45936</v>
      </c>
      <c r="F3192" s="1">
        <v>740371</v>
      </c>
      <c r="G3192" s="1">
        <v>1</v>
      </c>
      <c r="H3192" s="1">
        <v>1</v>
      </c>
      <c r="I3192" s="1">
        <v>0</v>
      </c>
      <c r="J3192" s="1" t="str">
        <v>Gujrat</v>
      </c>
      <c r="K3192" s="1">
        <v>0</v>
      </c>
      <c r="L3192" s="1"/>
      <c r="M3192" s="1">
        <f t="shared" si="156"/>
        <v>3634.3999999999996</v>
      </c>
      <c r="N3192" s="1">
        <f t="shared" si="157"/>
        <v>3634.3999999999996</v>
      </c>
      <c r="O3192" s="1">
        <f t="shared" si="158"/>
        <v>0</v>
      </c>
    </row>
    <row r="3193" spans="1:15" x14ac:dyDescent="0.25">
      <c r="A3193" s="1" t="str">
        <v>BioLegend</v>
      </c>
      <c r="B3193" s="1">
        <v>7268.7999999999993</v>
      </c>
      <c r="C3193" s="1" t="str">
        <v>EED119537</v>
      </c>
      <c r="D3193" s="2">
        <v>45926</v>
      </c>
      <c r="E3193" s="2">
        <v>45936</v>
      </c>
      <c r="F3193" s="1">
        <v>740373</v>
      </c>
      <c r="G3193" s="1">
        <v>1</v>
      </c>
      <c r="H3193" s="1">
        <v>1</v>
      </c>
      <c r="I3193" s="1">
        <v>0</v>
      </c>
      <c r="J3193" s="1" t="str">
        <v>Gujrat</v>
      </c>
      <c r="K3193" s="1">
        <v>0</v>
      </c>
      <c r="L3193" s="1"/>
      <c r="M3193" s="1">
        <f t="shared" si="156"/>
        <v>7268.7999999999993</v>
      </c>
      <c r="N3193" s="1">
        <f t="shared" si="157"/>
        <v>7268.7999999999993</v>
      </c>
      <c r="O3193" s="1">
        <f t="shared" si="158"/>
        <v>0</v>
      </c>
    </row>
    <row r="3194" spans="1:15" x14ac:dyDescent="0.25">
      <c r="A3194" s="1" t="str">
        <v>BioLegend</v>
      </c>
      <c r="B3194" s="1">
        <v>431.19999999999993</v>
      </c>
      <c r="C3194" s="1" t="str">
        <v>EED119537</v>
      </c>
      <c r="D3194" s="2">
        <v>45926</v>
      </c>
      <c r="E3194" s="2">
        <v>45936</v>
      </c>
      <c r="F3194" s="1">
        <v>740379</v>
      </c>
      <c r="G3194" s="1">
        <v>1</v>
      </c>
      <c r="H3194" s="1">
        <v>0</v>
      </c>
      <c r="I3194" s="1">
        <v>1</v>
      </c>
      <c r="J3194" s="1" t="str">
        <v>Unknown</v>
      </c>
      <c r="K3194" s="1" t="str">
        <v>Mohan sir,(Sample) Aurigine Onco</v>
      </c>
      <c r="L3194" s="1"/>
      <c r="M3194" s="1">
        <f t="shared" si="156"/>
        <v>431.19999999999993</v>
      </c>
      <c r="N3194" s="1">
        <f t="shared" si="157"/>
        <v>0</v>
      </c>
      <c r="O3194" s="1">
        <f t="shared" si="158"/>
        <v>431.19999999999993</v>
      </c>
    </row>
    <row r="3195" spans="1:15" x14ac:dyDescent="0.25">
      <c r="A3195" s="1" t="str">
        <v>BioLegend</v>
      </c>
      <c r="B3195" s="1">
        <v>18110.400000000001</v>
      </c>
      <c r="C3195" s="1" t="str">
        <v>EED119537</v>
      </c>
      <c r="D3195" s="2">
        <v>45926</v>
      </c>
      <c r="E3195" s="2">
        <v>45936</v>
      </c>
      <c r="F3195" s="1">
        <v>740931</v>
      </c>
      <c r="G3195" s="1">
        <v>1</v>
      </c>
      <c r="H3195" s="1">
        <v>1</v>
      </c>
      <c r="I3195" s="1">
        <v>0</v>
      </c>
      <c r="J3195" s="1" t="str">
        <v>Gujrat</v>
      </c>
      <c r="K3195" s="1">
        <v>0</v>
      </c>
      <c r="L3195" s="1"/>
      <c r="M3195" s="1">
        <f t="shared" si="156"/>
        <v>18110.400000000001</v>
      </c>
      <c r="N3195" s="1">
        <f t="shared" si="157"/>
        <v>18110.400000000001</v>
      </c>
      <c r="O3195" s="1">
        <f t="shared" si="158"/>
        <v>0</v>
      </c>
    </row>
    <row r="3196" spans="1:15" x14ac:dyDescent="0.25">
      <c r="A3196" s="1" t="str">
        <v>BioLegend</v>
      </c>
      <c r="B3196" s="1">
        <v>3634.3999999999996</v>
      </c>
      <c r="C3196" s="1" t="str">
        <v>EED119537</v>
      </c>
      <c r="D3196" s="2">
        <v>45926</v>
      </c>
      <c r="E3196" s="2">
        <v>45936</v>
      </c>
      <c r="F3196" s="1">
        <v>740932</v>
      </c>
      <c r="G3196" s="1">
        <v>1</v>
      </c>
      <c r="H3196" s="1">
        <v>1</v>
      </c>
      <c r="I3196" s="1">
        <v>0</v>
      </c>
      <c r="J3196" s="1" t="str">
        <v>Gujrat</v>
      </c>
      <c r="K3196" s="1">
        <v>0</v>
      </c>
      <c r="L3196" s="1"/>
      <c r="M3196" s="1">
        <f t="shared" si="156"/>
        <v>3634.3999999999996</v>
      </c>
      <c r="N3196" s="1">
        <f t="shared" si="157"/>
        <v>3634.3999999999996</v>
      </c>
      <c r="O3196" s="1">
        <f t="shared" si="158"/>
        <v>0</v>
      </c>
    </row>
    <row r="3197" spans="1:15" x14ac:dyDescent="0.25">
      <c r="A3197" s="1" t="str">
        <v>BioLegend</v>
      </c>
      <c r="B3197" s="1">
        <v>7268.7999999999993</v>
      </c>
      <c r="C3197" s="1" t="str">
        <v>EED119537</v>
      </c>
      <c r="D3197" s="2">
        <v>45926</v>
      </c>
      <c r="E3197" s="2">
        <v>45936</v>
      </c>
      <c r="F3197" s="1">
        <v>740936</v>
      </c>
      <c r="G3197" s="1">
        <v>1</v>
      </c>
      <c r="H3197" s="1">
        <v>1</v>
      </c>
      <c r="I3197" s="1">
        <v>0</v>
      </c>
      <c r="J3197" s="1" t="str">
        <v>Gujrat</v>
      </c>
      <c r="K3197" s="1">
        <v>0</v>
      </c>
      <c r="L3197" s="1"/>
      <c r="M3197" s="1">
        <f t="shared" si="156"/>
        <v>7268.7999999999993</v>
      </c>
      <c r="N3197" s="1">
        <f t="shared" si="157"/>
        <v>7268.7999999999993</v>
      </c>
      <c r="O3197" s="1">
        <f t="shared" si="158"/>
        <v>0</v>
      </c>
    </row>
    <row r="3198" spans="1:15" x14ac:dyDescent="0.25">
      <c r="A3198" s="1" t="str">
        <v>BioLegend</v>
      </c>
      <c r="B3198" s="1">
        <v>7268.7999999999993</v>
      </c>
      <c r="C3198" s="1" t="str">
        <v>EED119537</v>
      </c>
      <c r="D3198" s="2">
        <v>45926</v>
      </c>
      <c r="E3198" s="2">
        <v>45936</v>
      </c>
      <c r="F3198" s="1">
        <v>740937</v>
      </c>
      <c r="G3198" s="1">
        <v>1</v>
      </c>
      <c r="H3198" s="1">
        <v>1</v>
      </c>
      <c r="I3198" s="1">
        <v>0</v>
      </c>
      <c r="J3198" s="1" t="str">
        <v>Gujrat</v>
      </c>
      <c r="K3198" s="1">
        <v>0</v>
      </c>
      <c r="L3198" s="1"/>
      <c r="M3198" s="1">
        <f t="shared" si="156"/>
        <v>7268.7999999999993</v>
      </c>
      <c r="N3198" s="1">
        <f t="shared" si="157"/>
        <v>7268.7999999999993</v>
      </c>
      <c r="O3198" s="1">
        <f t="shared" si="158"/>
        <v>0</v>
      </c>
    </row>
    <row r="3199" spans="1:15" x14ac:dyDescent="0.25">
      <c r="A3199" s="1" t="str">
        <v>BioLegend</v>
      </c>
      <c r="B3199" s="1">
        <v>7268.7999999999993</v>
      </c>
      <c r="C3199" s="1" t="str">
        <v>EED119537</v>
      </c>
      <c r="D3199" s="2">
        <v>45926</v>
      </c>
      <c r="E3199" s="2">
        <v>45936</v>
      </c>
      <c r="F3199" s="1">
        <v>740939</v>
      </c>
      <c r="G3199" s="1">
        <v>1</v>
      </c>
      <c r="H3199" s="1">
        <v>1</v>
      </c>
      <c r="I3199" s="1">
        <v>0</v>
      </c>
      <c r="J3199" s="1" t="str">
        <v>Gujrat</v>
      </c>
      <c r="K3199" s="1">
        <v>0</v>
      </c>
      <c r="L3199" s="1"/>
      <c r="M3199" s="1">
        <f t="shared" si="156"/>
        <v>7268.7999999999993</v>
      </c>
      <c r="N3199" s="1">
        <f t="shared" si="157"/>
        <v>7268.7999999999993</v>
      </c>
      <c r="O3199" s="1">
        <f t="shared" si="158"/>
        <v>0</v>
      </c>
    </row>
    <row r="3200" spans="1:15" x14ac:dyDescent="0.25">
      <c r="A3200" s="1" t="str">
        <v>BioLegend</v>
      </c>
      <c r="B3200" s="1">
        <v>7268.7999999999993</v>
      </c>
      <c r="C3200" s="1" t="str">
        <v>EED119537</v>
      </c>
      <c r="D3200" s="2">
        <v>45926</v>
      </c>
      <c r="E3200" s="2">
        <v>45936</v>
      </c>
      <c r="F3200" s="1">
        <v>740940</v>
      </c>
      <c r="G3200" s="1">
        <v>1</v>
      </c>
      <c r="H3200" s="1">
        <v>1</v>
      </c>
      <c r="I3200" s="1">
        <v>0</v>
      </c>
      <c r="J3200" s="1" t="str">
        <v>Gujrat</v>
      </c>
      <c r="K3200" s="1">
        <v>0</v>
      </c>
      <c r="L3200" s="1"/>
      <c r="M3200" s="1">
        <f t="shared" si="156"/>
        <v>7268.7999999999993</v>
      </c>
      <c r="N3200" s="1">
        <f t="shared" si="157"/>
        <v>7268.7999999999993</v>
      </c>
      <c r="O3200" s="1">
        <f t="shared" si="158"/>
        <v>0</v>
      </c>
    </row>
    <row r="3201" spans="1:15" x14ac:dyDescent="0.25">
      <c r="A3201" s="1" t="str">
        <v>BioLegend</v>
      </c>
      <c r="B3201" s="1">
        <v>7268.7999999999993</v>
      </c>
      <c r="C3201" s="1" t="str">
        <v>EED119537</v>
      </c>
      <c r="D3201" s="2">
        <v>45926</v>
      </c>
      <c r="E3201" s="2">
        <v>45936</v>
      </c>
      <c r="F3201" s="1">
        <v>740941</v>
      </c>
      <c r="G3201" s="1">
        <v>1</v>
      </c>
      <c r="H3201" s="1">
        <v>1</v>
      </c>
      <c r="I3201" s="1">
        <v>0</v>
      </c>
      <c r="J3201" s="1" t="str">
        <v>Gujrat</v>
      </c>
      <c r="K3201" s="1">
        <v>0</v>
      </c>
      <c r="L3201" s="1"/>
      <c r="M3201" s="1">
        <f t="shared" si="156"/>
        <v>7268.7999999999993</v>
      </c>
      <c r="N3201" s="1">
        <f t="shared" si="157"/>
        <v>7268.7999999999993</v>
      </c>
      <c r="O3201" s="1">
        <f t="shared" si="158"/>
        <v>0</v>
      </c>
    </row>
    <row r="3202" spans="1:15" x14ac:dyDescent="0.25">
      <c r="A3202" s="1" t="str">
        <v>BioLegend</v>
      </c>
      <c r="B3202" s="1">
        <v>7268.7999999999993</v>
      </c>
      <c r="C3202" s="1" t="str">
        <v>EED119537</v>
      </c>
      <c r="D3202" s="2">
        <v>45926</v>
      </c>
      <c r="E3202" s="2">
        <v>45936</v>
      </c>
      <c r="F3202" s="1">
        <v>740942</v>
      </c>
      <c r="G3202" s="1">
        <v>1</v>
      </c>
      <c r="H3202" s="1">
        <v>1</v>
      </c>
      <c r="I3202" s="1">
        <v>0</v>
      </c>
      <c r="J3202" s="1" t="str">
        <v>Gujrat</v>
      </c>
      <c r="K3202" s="1">
        <v>0</v>
      </c>
      <c r="L3202" s="1"/>
      <c r="M3202" s="1">
        <f t="shared" si="156"/>
        <v>7268.7999999999993</v>
      </c>
      <c r="N3202" s="1">
        <f t="shared" si="157"/>
        <v>7268.7999999999993</v>
      </c>
      <c r="O3202" s="1">
        <f t="shared" si="158"/>
        <v>0</v>
      </c>
    </row>
    <row r="3203" spans="1:15" x14ac:dyDescent="0.25">
      <c r="A3203" s="1" t="str">
        <v>BioLegend</v>
      </c>
      <c r="B3203" s="1">
        <v>7268.7999999999993</v>
      </c>
      <c r="C3203" s="1" t="str">
        <v>EED119537</v>
      </c>
      <c r="D3203" s="2">
        <v>45926</v>
      </c>
      <c r="E3203" s="2">
        <v>45936</v>
      </c>
      <c r="F3203" s="1">
        <v>740943</v>
      </c>
      <c r="G3203" s="1">
        <v>1</v>
      </c>
      <c r="H3203" s="1">
        <v>1</v>
      </c>
      <c r="I3203" s="1">
        <v>0</v>
      </c>
      <c r="J3203" s="1" t="str">
        <v>Gujrat</v>
      </c>
      <c r="K3203" s="1">
        <v>0</v>
      </c>
      <c r="L3203" s="1"/>
      <c r="M3203" s="1">
        <f t="shared" si="156"/>
        <v>7268.7999999999993</v>
      </c>
      <c r="N3203" s="1">
        <f t="shared" si="157"/>
        <v>7268.7999999999993</v>
      </c>
      <c r="O3203" s="1">
        <f t="shared" si="158"/>
        <v>0</v>
      </c>
    </row>
    <row r="3204" spans="1:15" x14ac:dyDescent="0.25">
      <c r="A3204" s="1" t="str">
        <v>BioLegend</v>
      </c>
      <c r="B3204" s="1">
        <v>7268.7999999999993</v>
      </c>
      <c r="C3204" s="1" t="str">
        <v>EED119537</v>
      </c>
      <c r="D3204" s="2">
        <v>45926</v>
      </c>
      <c r="E3204" s="2">
        <v>45936</v>
      </c>
      <c r="F3204" s="1">
        <v>740944</v>
      </c>
      <c r="G3204" s="1">
        <v>1</v>
      </c>
      <c r="H3204" s="1">
        <v>1</v>
      </c>
      <c r="I3204" s="1">
        <v>0</v>
      </c>
      <c r="J3204" s="1" t="str">
        <v>Gujrat</v>
      </c>
      <c r="K3204" s="1">
        <v>0</v>
      </c>
      <c r="L3204" s="1"/>
      <c r="M3204" s="1">
        <f t="shared" si="156"/>
        <v>7268.7999999999993</v>
      </c>
      <c r="N3204" s="1">
        <f t="shared" si="157"/>
        <v>7268.7999999999993</v>
      </c>
      <c r="O3204" s="1">
        <f t="shared" si="158"/>
        <v>0</v>
      </c>
    </row>
    <row r="3205" spans="1:15" x14ac:dyDescent="0.25">
      <c r="A3205" s="1" t="str">
        <v>BioLegend</v>
      </c>
      <c r="B3205" s="1">
        <v>108477.6</v>
      </c>
      <c r="C3205" s="1" t="str">
        <v>EED119537</v>
      </c>
      <c r="D3205" s="2">
        <v>45926</v>
      </c>
      <c r="E3205" s="2">
        <v>45936</v>
      </c>
      <c r="F3205" s="1">
        <v>741024</v>
      </c>
      <c r="G3205" s="1">
        <v>1</v>
      </c>
      <c r="H3205" s="1">
        <v>1</v>
      </c>
      <c r="I3205" s="1">
        <v>0</v>
      </c>
      <c r="J3205" s="1" t="str">
        <v>Gujrat</v>
      </c>
      <c r="K3205" s="1">
        <v>0</v>
      </c>
      <c r="L3205" s="1"/>
      <c r="M3205" s="1">
        <f t="shared" si="156"/>
        <v>108477.6</v>
      </c>
      <c r="N3205" s="1">
        <f t="shared" si="157"/>
        <v>108477.6</v>
      </c>
      <c r="O3205" s="1">
        <f t="shared" si="158"/>
        <v>0</v>
      </c>
    </row>
    <row r="3206" spans="1:15" x14ac:dyDescent="0.25">
      <c r="A3206" s="1" t="str">
        <v>BioLegend</v>
      </c>
      <c r="B3206" s="1">
        <v>65111.199999999997</v>
      </c>
      <c r="C3206" s="1" t="str">
        <v>EED119537</v>
      </c>
      <c r="D3206" s="2">
        <v>45926</v>
      </c>
      <c r="E3206" s="2">
        <v>45936</v>
      </c>
      <c r="F3206" s="1">
        <v>741032</v>
      </c>
      <c r="G3206" s="1">
        <v>1</v>
      </c>
      <c r="H3206" s="1">
        <v>1</v>
      </c>
      <c r="I3206" s="1">
        <v>0</v>
      </c>
      <c r="J3206" s="1" t="str">
        <v>Banglore</v>
      </c>
      <c r="K3206" s="1">
        <v>0</v>
      </c>
      <c r="L3206" s="1"/>
      <c r="M3206" s="1">
        <f t="shared" si="156"/>
        <v>65111.199999999997</v>
      </c>
      <c r="N3206" s="1">
        <f t="shared" si="157"/>
        <v>65111.199999999997</v>
      </c>
      <c r="O3206" s="1">
        <f t="shared" si="158"/>
        <v>0</v>
      </c>
    </row>
    <row r="3207" spans="1:15" x14ac:dyDescent="0.25">
      <c r="A3207" s="1" t="str">
        <v>BioLegend</v>
      </c>
      <c r="B3207" s="1">
        <v>7268.7999999999993</v>
      </c>
      <c r="C3207" s="1" t="str">
        <v>EED119537</v>
      </c>
      <c r="D3207" s="2">
        <v>45926</v>
      </c>
      <c r="E3207" s="2">
        <v>45936</v>
      </c>
      <c r="F3207" s="1">
        <v>741110</v>
      </c>
      <c r="G3207" s="1">
        <v>1</v>
      </c>
      <c r="H3207" s="1">
        <v>0</v>
      </c>
      <c r="I3207" s="1">
        <v>1</v>
      </c>
      <c r="J3207" s="1" t="str">
        <v>Unknown</v>
      </c>
      <c r="K3207" s="1" t="str">
        <v>Mohan sir,(Sample) Aurigine Onco</v>
      </c>
      <c r="L3207" s="1"/>
      <c r="M3207" s="1">
        <f t="shared" si="156"/>
        <v>7268.7999999999993</v>
      </c>
      <c r="N3207" s="1">
        <f t="shared" si="157"/>
        <v>0</v>
      </c>
      <c r="O3207" s="1">
        <f t="shared" si="158"/>
        <v>7268.7999999999993</v>
      </c>
    </row>
    <row r="3208" spans="1:15" x14ac:dyDescent="0.25">
      <c r="A3208" s="1" t="str">
        <v>BioLegend</v>
      </c>
      <c r="B3208" s="1">
        <v>108477.6</v>
      </c>
      <c r="C3208" s="1" t="str">
        <v>EED119537</v>
      </c>
      <c r="D3208" s="2">
        <v>45926</v>
      </c>
      <c r="E3208" s="2">
        <v>45936</v>
      </c>
      <c r="F3208" s="1">
        <v>741335</v>
      </c>
      <c r="G3208" s="1">
        <v>1</v>
      </c>
      <c r="H3208" s="1">
        <v>1</v>
      </c>
      <c r="I3208" s="1">
        <v>0</v>
      </c>
      <c r="J3208" s="1" t="str">
        <v>Pune</v>
      </c>
      <c r="K3208" s="1">
        <v>0</v>
      </c>
      <c r="L3208" s="1"/>
      <c r="M3208" s="1">
        <f t="shared" si="156"/>
        <v>108477.6</v>
      </c>
      <c r="N3208" s="1">
        <f t="shared" si="157"/>
        <v>108477.6</v>
      </c>
      <c r="O3208" s="1">
        <f t="shared" si="158"/>
        <v>0</v>
      </c>
    </row>
    <row r="3209" spans="1:15" x14ac:dyDescent="0.25">
      <c r="A3209" s="1" t="str">
        <v>BioLegend</v>
      </c>
      <c r="B3209" s="1">
        <v>9055.2000000000007</v>
      </c>
      <c r="C3209" s="1" t="str">
        <v>EED119537</v>
      </c>
      <c r="D3209" s="2">
        <v>45926</v>
      </c>
      <c r="E3209" s="2">
        <v>45936</v>
      </c>
      <c r="F3209" s="1">
        <v>824805</v>
      </c>
      <c r="G3209" s="1">
        <v>1</v>
      </c>
      <c r="H3209" s="1">
        <v>1</v>
      </c>
      <c r="I3209" s="1">
        <v>0</v>
      </c>
      <c r="J3209" s="1" t="str">
        <v>Pune</v>
      </c>
      <c r="K3209" s="1">
        <v>0</v>
      </c>
      <c r="L3209" s="1"/>
      <c r="M3209" s="1">
        <f t="shared" si="156"/>
        <v>9055.2000000000007</v>
      </c>
      <c r="N3209" s="1">
        <f t="shared" si="157"/>
        <v>9055.2000000000007</v>
      </c>
      <c r="O3209" s="1">
        <f t="shared" si="158"/>
        <v>0</v>
      </c>
    </row>
    <row r="3210" spans="1:15" x14ac:dyDescent="0.25">
      <c r="A3210" s="1" t="str">
        <v>BioLegend</v>
      </c>
      <c r="B3210" s="1">
        <v>6221.6</v>
      </c>
      <c r="C3210" s="1" t="str">
        <v>EED119537</v>
      </c>
      <c r="D3210" s="2">
        <v>45926</v>
      </c>
      <c r="E3210" s="2">
        <v>45936</v>
      </c>
      <c r="F3210" s="1">
        <v>935101</v>
      </c>
      <c r="G3210" s="1">
        <v>1</v>
      </c>
      <c r="H3210" s="1">
        <v>1</v>
      </c>
      <c r="I3210" s="1">
        <v>0</v>
      </c>
      <c r="J3210" s="1" t="str">
        <v>Kanpur</v>
      </c>
      <c r="K3210" s="1">
        <v>0</v>
      </c>
      <c r="L3210" s="1"/>
      <c r="M3210" s="1">
        <f t="shared" si="156"/>
        <v>6221.6</v>
      </c>
      <c r="N3210" s="1">
        <f t="shared" si="157"/>
        <v>6221.6</v>
      </c>
      <c r="O3210" s="1">
        <f t="shared" si="158"/>
        <v>0</v>
      </c>
    </row>
    <row r="3211" spans="1:15" x14ac:dyDescent="0.25">
      <c r="A3211" s="1" t="str">
        <v>BioLegend</v>
      </c>
      <c r="B3211" s="1">
        <v>25080</v>
      </c>
      <c r="C3211" s="1" t="str">
        <v>EED119537</v>
      </c>
      <c r="D3211" s="2">
        <v>45926</v>
      </c>
      <c r="E3211" s="2">
        <v>45936</v>
      </c>
      <c r="F3211" s="1">
        <v>307646</v>
      </c>
      <c r="G3211" s="1">
        <v>3</v>
      </c>
      <c r="H3211" s="1">
        <v>3</v>
      </c>
      <c r="I3211" s="1">
        <v>0</v>
      </c>
      <c r="J3211" s="1" t="str">
        <v>Mumbai</v>
      </c>
      <c r="K3211" s="1">
        <v>0</v>
      </c>
      <c r="L3211" s="1"/>
      <c r="M3211" s="1">
        <f t="shared" si="156"/>
        <v>75240</v>
      </c>
      <c r="N3211" s="1">
        <f t="shared" si="157"/>
        <v>75240</v>
      </c>
      <c r="O3211" s="1">
        <f t="shared" si="158"/>
        <v>0</v>
      </c>
    </row>
    <row r="3212" spans="1:15" x14ac:dyDescent="0.25">
      <c r="A3212" s="1" t="str">
        <v>BioLegend</v>
      </c>
      <c r="B3212" s="1">
        <v>28710</v>
      </c>
      <c r="C3212" s="1" t="str">
        <v>EED119537</v>
      </c>
      <c r="D3212" s="2">
        <v>45926</v>
      </c>
      <c r="E3212" s="2">
        <v>45936</v>
      </c>
      <c r="F3212" s="1">
        <v>313238</v>
      </c>
      <c r="G3212" s="1">
        <v>3</v>
      </c>
      <c r="H3212" s="1">
        <v>3</v>
      </c>
      <c r="I3212" s="1">
        <v>0</v>
      </c>
      <c r="J3212" s="1" t="str">
        <v>Mumbai</v>
      </c>
      <c r="K3212" s="1">
        <v>0</v>
      </c>
      <c r="L3212" s="1"/>
      <c r="M3212" s="1">
        <f t="shared" si="156"/>
        <v>86130</v>
      </c>
      <c r="N3212" s="1">
        <f t="shared" si="157"/>
        <v>86130</v>
      </c>
      <c r="O3212" s="1">
        <f t="shared" si="158"/>
        <v>0</v>
      </c>
    </row>
    <row r="3213" spans="1:15" x14ac:dyDescent="0.25">
      <c r="A3213" s="1" t="str">
        <v>BioLegend</v>
      </c>
      <c r="B3213" s="1">
        <v>28314</v>
      </c>
      <c r="C3213" s="1" t="str">
        <v>EED119537</v>
      </c>
      <c r="D3213" s="2">
        <v>45926</v>
      </c>
      <c r="E3213" s="2">
        <v>45936</v>
      </c>
      <c r="F3213" s="1">
        <v>337238</v>
      </c>
      <c r="G3213" s="1">
        <v>3</v>
      </c>
      <c r="H3213" s="1">
        <v>3</v>
      </c>
      <c r="I3213" s="1">
        <v>0</v>
      </c>
      <c r="J3213" s="1" t="str">
        <v>Mumbai</v>
      </c>
      <c r="K3213" s="1">
        <v>0</v>
      </c>
      <c r="L3213" s="1"/>
      <c r="M3213" s="1">
        <f t="shared" si="156"/>
        <v>84942</v>
      </c>
      <c r="N3213" s="1">
        <f t="shared" si="157"/>
        <v>84942</v>
      </c>
      <c r="O3213" s="1">
        <f t="shared" si="158"/>
        <v>0</v>
      </c>
    </row>
    <row r="3214" spans="1:15" x14ac:dyDescent="0.25">
      <c r="A3214" s="1" t="str">
        <v>BioLegend</v>
      </c>
      <c r="B3214" s="1">
        <v>29436</v>
      </c>
      <c r="C3214" s="1" t="str">
        <v>EED119537</v>
      </c>
      <c r="D3214" s="2">
        <v>45926</v>
      </c>
      <c r="E3214" s="2">
        <v>45936</v>
      </c>
      <c r="F3214" s="1">
        <v>306026</v>
      </c>
      <c r="G3214" s="1">
        <v>4</v>
      </c>
      <c r="H3214" s="1">
        <v>4</v>
      </c>
      <c r="I3214" s="1">
        <v>0</v>
      </c>
      <c r="J3214" s="1" t="str">
        <v>Mumbai</v>
      </c>
      <c r="K3214" s="1">
        <v>0</v>
      </c>
      <c r="L3214" s="1"/>
      <c r="M3214" s="1">
        <f t="shared" ref="M3214:M3245" si="159">G3214*B3214</f>
        <v>117744</v>
      </c>
      <c r="N3214" s="1">
        <f t="shared" ref="N3214:N3245" si="160">H3214*B3214</f>
        <v>117744</v>
      </c>
      <c r="O3214" s="1">
        <f t="shared" ref="O3214:O3245" si="161">I3214*B3214</f>
        <v>0</v>
      </c>
    </row>
    <row r="3215" spans="1:15" x14ac:dyDescent="0.25">
      <c r="A3215" s="1" t="str">
        <v>BioLegend</v>
      </c>
      <c r="B3215" s="1">
        <v>26862</v>
      </c>
      <c r="C3215" s="1" t="str">
        <v>EED119537</v>
      </c>
      <c r="D3215" s="2">
        <v>45926</v>
      </c>
      <c r="E3215" s="2">
        <v>45936</v>
      </c>
      <c r="F3215" s="1">
        <v>318340</v>
      </c>
      <c r="G3215" s="1">
        <v>7</v>
      </c>
      <c r="H3215" s="1">
        <v>7</v>
      </c>
      <c r="I3215" s="1">
        <v>0</v>
      </c>
      <c r="J3215" s="1" t="str">
        <v>Mumbai</v>
      </c>
      <c r="K3215" s="1">
        <v>0</v>
      </c>
      <c r="L3215" s="1"/>
      <c r="M3215" s="1">
        <f t="shared" si="159"/>
        <v>188034</v>
      </c>
      <c r="N3215" s="1">
        <f t="shared" si="160"/>
        <v>188034</v>
      </c>
      <c r="O3215" s="1">
        <f t="shared" si="161"/>
        <v>0</v>
      </c>
    </row>
    <row r="3216" spans="1:15" x14ac:dyDescent="0.25">
      <c r="A3216" s="1" t="str">
        <v>BPS</v>
      </c>
      <c r="B3216" s="1">
        <v>91300</v>
      </c>
      <c r="C3216" s="1" t="str">
        <v>INV77413/25-26</v>
      </c>
      <c r="D3216" s="2">
        <v>45933</v>
      </c>
      <c r="E3216" s="2">
        <v>45937</v>
      </c>
      <c r="F3216" s="1" t="str">
        <v>50515-2</v>
      </c>
      <c r="G3216" s="1">
        <v>2</v>
      </c>
      <c r="H3216" s="1">
        <v>2</v>
      </c>
      <c r="I3216" s="1">
        <v>0</v>
      </c>
      <c r="J3216" s="1" t="str">
        <v>Kolkata</v>
      </c>
      <c r="K3216" s="1">
        <v>0</v>
      </c>
      <c r="L3216" s="1"/>
      <c r="M3216" s="1">
        <f t="shared" si="159"/>
        <v>182600</v>
      </c>
      <c r="N3216" s="1">
        <f t="shared" si="160"/>
        <v>182600</v>
      </c>
      <c r="O3216" s="1">
        <f t="shared" si="161"/>
        <v>0</v>
      </c>
    </row>
    <row r="3217" spans="1:15" x14ac:dyDescent="0.25">
      <c r="A3217" s="1" t="str">
        <v>BPS</v>
      </c>
      <c r="B3217" s="1">
        <v>48400</v>
      </c>
      <c r="C3217" s="1" t="str">
        <v>INV77413/25-26</v>
      </c>
      <c r="D3217" s="2">
        <v>45933</v>
      </c>
      <c r="E3217" s="2">
        <v>45937</v>
      </c>
      <c r="F3217" s="1">
        <v>50108</v>
      </c>
      <c r="G3217" s="1">
        <v>2</v>
      </c>
      <c r="H3217" s="1">
        <v>2</v>
      </c>
      <c r="I3217" s="1">
        <v>0</v>
      </c>
      <c r="J3217" s="1" t="str">
        <v>Kolkata</v>
      </c>
      <c r="K3217" s="1">
        <v>0</v>
      </c>
      <c r="L3217" s="1"/>
      <c r="M3217" s="1">
        <f t="shared" si="159"/>
        <v>96800</v>
      </c>
      <c r="N3217" s="1">
        <f t="shared" si="160"/>
        <v>96800</v>
      </c>
      <c r="O3217" s="1">
        <f t="shared" si="161"/>
        <v>0</v>
      </c>
    </row>
    <row r="3218" spans="1:15" x14ac:dyDescent="0.25">
      <c r="A3218" s="1" t="str">
        <v>BPS</v>
      </c>
      <c r="B3218" s="1">
        <v>50820</v>
      </c>
      <c r="C3218" s="1" t="str">
        <v>INV77413/25-26</v>
      </c>
      <c r="D3218" s="2">
        <v>45933</v>
      </c>
      <c r="E3218" s="2">
        <v>45937</v>
      </c>
      <c r="F3218" s="1" t="str">
        <v>50611-2</v>
      </c>
      <c r="G3218" s="1">
        <v>2</v>
      </c>
      <c r="H3218" s="1">
        <v>2</v>
      </c>
      <c r="I3218" s="1">
        <v>0</v>
      </c>
      <c r="J3218" s="1" t="str">
        <v>Kolkata</v>
      </c>
      <c r="K3218" s="1">
        <v>0</v>
      </c>
      <c r="L3218" s="1"/>
      <c r="M3218" s="1">
        <f t="shared" si="159"/>
        <v>101640</v>
      </c>
      <c r="N3218" s="1">
        <f t="shared" si="160"/>
        <v>101640</v>
      </c>
      <c r="O3218" s="1">
        <f t="shared" si="161"/>
        <v>0</v>
      </c>
    </row>
    <row r="3219" spans="1:15" x14ac:dyDescent="0.25">
      <c r="A3219" s="1" t="str">
        <v>BPS</v>
      </c>
      <c r="B3219" s="1">
        <v>84480</v>
      </c>
      <c r="C3219" s="1" t="str">
        <v>INV77413/25-26</v>
      </c>
      <c r="D3219" s="2">
        <v>45933</v>
      </c>
      <c r="E3219" s="2">
        <v>45937</v>
      </c>
      <c r="F3219" s="1" t="str">
        <v>50414-2</v>
      </c>
      <c r="G3219" s="1">
        <v>2</v>
      </c>
      <c r="H3219" s="1">
        <v>2</v>
      </c>
      <c r="I3219" s="1">
        <v>0</v>
      </c>
      <c r="J3219" s="1" t="str">
        <v>Kolkata</v>
      </c>
      <c r="K3219" s="1">
        <v>0</v>
      </c>
      <c r="L3219" s="1"/>
      <c r="M3219" s="1">
        <f t="shared" si="159"/>
        <v>168960</v>
      </c>
      <c r="N3219" s="1">
        <f t="shared" si="160"/>
        <v>168960</v>
      </c>
      <c r="O3219" s="1">
        <f t="shared" si="161"/>
        <v>0</v>
      </c>
    </row>
    <row r="3220" spans="1:15" x14ac:dyDescent="0.25">
      <c r="A3220" s="1" t="str">
        <v>BPS</v>
      </c>
      <c r="B3220" s="1">
        <v>50820</v>
      </c>
      <c r="C3220" s="1" t="str">
        <v>INV77413/25-26</v>
      </c>
      <c r="D3220" s="2">
        <v>45933</v>
      </c>
      <c r="E3220" s="2">
        <v>45937</v>
      </c>
      <c r="F3220" s="1">
        <v>79838</v>
      </c>
      <c r="G3220" s="1">
        <v>2</v>
      </c>
      <c r="H3220" s="1">
        <v>2</v>
      </c>
      <c r="I3220" s="1">
        <v>0</v>
      </c>
      <c r="J3220" s="1" t="str">
        <v>Kolkata</v>
      </c>
      <c r="K3220" s="1">
        <v>0</v>
      </c>
      <c r="L3220" s="1"/>
      <c r="M3220" s="1">
        <f t="shared" si="159"/>
        <v>101640</v>
      </c>
      <c r="N3220" s="1">
        <f t="shared" si="160"/>
        <v>101640</v>
      </c>
      <c r="O3220" s="1">
        <f t="shared" si="161"/>
        <v>0</v>
      </c>
    </row>
    <row r="3221" spans="1:15" x14ac:dyDescent="0.25">
      <c r="A3221" s="1" t="str">
        <v>BPS</v>
      </c>
      <c r="B3221" s="1">
        <v>91300</v>
      </c>
      <c r="C3221" s="1" t="str">
        <v>INV77413/25-26</v>
      </c>
      <c r="D3221" s="2">
        <v>45933</v>
      </c>
      <c r="E3221" s="2">
        <v>45937</v>
      </c>
      <c r="F3221" s="1" t="str">
        <v>50510-2</v>
      </c>
      <c r="G3221" s="1">
        <v>2</v>
      </c>
      <c r="H3221" s="1">
        <v>2</v>
      </c>
      <c r="I3221" s="1">
        <v>0</v>
      </c>
      <c r="J3221" s="1" t="str">
        <v>Kolkata</v>
      </c>
      <c r="K3221" s="1">
        <v>0</v>
      </c>
      <c r="L3221" s="1"/>
      <c r="M3221" s="1">
        <f t="shared" si="159"/>
        <v>182600</v>
      </c>
      <c r="N3221" s="1">
        <f t="shared" si="160"/>
        <v>182600</v>
      </c>
      <c r="O3221" s="1">
        <f t="shared" si="161"/>
        <v>0</v>
      </c>
    </row>
    <row r="3222" spans="1:15" x14ac:dyDescent="0.25">
      <c r="A3222" s="1" t="str">
        <v>BPS</v>
      </c>
      <c r="B3222" s="1">
        <v>91300</v>
      </c>
      <c r="C3222" s="1" t="str">
        <v>INV77413/25-26</v>
      </c>
      <c r="D3222" s="2">
        <v>45933</v>
      </c>
      <c r="E3222" s="2">
        <v>45937</v>
      </c>
      <c r="F3222" s="1">
        <v>50516</v>
      </c>
      <c r="G3222" s="1">
        <v>2</v>
      </c>
      <c r="H3222" s="1">
        <v>2</v>
      </c>
      <c r="I3222" s="1">
        <v>0</v>
      </c>
      <c r="J3222" s="1" t="str">
        <v>Kolkata</v>
      </c>
      <c r="K3222" s="1">
        <v>0</v>
      </c>
      <c r="L3222" s="1"/>
      <c r="M3222" s="1">
        <f t="shared" si="159"/>
        <v>182600</v>
      </c>
      <c r="N3222" s="1">
        <f t="shared" si="160"/>
        <v>182600</v>
      </c>
      <c r="O3222" s="1">
        <f t="shared" si="161"/>
        <v>0</v>
      </c>
    </row>
    <row r="3223" spans="1:15" x14ac:dyDescent="0.25">
      <c r="A3223" s="1" t="str">
        <v>BPS</v>
      </c>
      <c r="B3223" s="1">
        <v>84480</v>
      </c>
      <c r="C3223" s="1" t="str">
        <v>INV77413/25-26</v>
      </c>
      <c r="D3223" s="2">
        <v>45933</v>
      </c>
      <c r="E3223" s="2">
        <v>45937</v>
      </c>
      <c r="F3223" s="1" t="str">
        <v>50416-2</v>
      </c>
      <c r="G3223" s="1">
        <v>2</v>
      </c>
      <c r="H3223" s="1">
        <v>2</v>
      </c>
      <c r="I3223" s="1">
        <v>0</v>
      </c>
      <c r="J3223" s="1" t="str">
        <v>Kolkata</v>
      </c>
      <c r="K3223" s="1">
        <v>0</v>
      </c>
      <c r="L3223" s="1"/>
      <c r="M3223" s="1">
        <f t="shared" si="159"/>
        <v>168960</v>
      </c>
      <c r="N3223" s="1">
        <f t="shared" si="160"/>
        <v>168960</v>
      </c>
      <c r="O3223" s="1">
        <f t="shared" si="161"/>
        <v>0</v>
      </c>
    </row>
    <row r="3224" spans="1:15" x14ac:dyDescent="0.25">
      <c r="A3224" s="1" t="str">
        <v>BPS</v>
      </c>
      <c r="B3224" s="1">
        <v>41580</v>
      </c>
      <c r="C3224" s="1" t="str">
        <v>INV77413/25-26</v>
      </c>
      <c r="D3224" s="2">
        <v>45933</v>
      </c>
      <c r="E3224" s="2">
        <v>45937</v>
      </c>
      <c r="F3224" s="1">
        <v>79315</v>
      </c>
      <c r="G3224" s="1">
        <v>2</v>
      </c>
      <c r="H3224" s="1">
        <v>2</v>
      </c>
      <c r="I3224" s="1">
        <v>0</v>
      </c>
      <c r="J3224" s="1" t="str">
        <v>Kolkata</v>
      </c>
      <c r="K3224" s="1">
        <v>0</v>
      </c>
      <c r="L3224" s="1"/>
      <c r="M3224" s="1">
        <f t="shared" si="159"/>
        <v>83160</v>
      </c>
      <c r="N3224" s="1">
        <f t="shared" si="160"/>
        <v>83160</v>
      </c>
      <c r="O3224" s="1">
        <f t="shared" si="161"/>
        <v>0</v>
      </c>
    </row>
    <row r="3225" spans="1:15" x14ac:dyDescent="0.25">
      <c r="A3225" s="1" t="str">
        <v>BPS</v>
      </c>
      <c r="B3225" s="1">
        <v>39820</v>
      </c>
      <c r="C3225" s="1" t="str">
        <v>INV77413/25-26</v>
      </c>
      <c r="D3225" s="2">
        <v>45933</v>
      </c>
      <c r="E3225" s="2">
        <v>45937</v>
      </c>
      <c r="F3225" s="1">
        <v>79282</v>
      </c>
      <c r="G3225" s="1">
        <v>2</v>
      </c>
      <c r="H3225" s="1">
        <v>2</v>
      </c>
      <c r="I3225" s="1">
        <v>0</v>
      </c>
      <c r="J3225" s="1" t="str">
        <v>Kolkata</v>
      </c>
      <c r="K3225" s="1">
        <v>0</v>
      </c>
      <c r="L3225" s="1"/>
      <c r="M3225" s="1">
        <f t="shared" si="159"/>
        <v>79640</v>
      </c>
      <c r="N3225" s="1">
        <f t="shared" si="160"/>
        <v>79640</v>
      </c>
      <c r="O3225" s="1">
        <f t="shared" si="161"/>
        <v>0</v>
      </c>
    </row>
    <row r="3226" spans="1:15" x14ac:dyDescent="0.25">
      <c r="A3226" s="1" t="str">
        <v>BPS</v>
      </c>
      <c r="B3226" s="1">
        <v>26840</v>
      </c>
      <c r="C3226" s="1" t="str">
        <v>INV77413/25-26</v>
      </c>
      <c r="D3226" s="2">
        <v>45933</v>
      </c>
      <c r="E3226" s="2">
        <v>45937</v>
      </c>
      <c r="F3226" s="1">
        <v>50202</v>
      </c>
      <c r="G3226" s="1">
        <v>1</v>
      </c>
      <c r="H3226" s="1">
        <v>1</v>
      </c>
      <c r="I3226" s="1">
        <v>0</v>
      </c>
      <c r="J3226" s="1" t="str">
        <v>Kolkata</v>
      </c>
      <c r="K3226" s="1">
        <v>0</v>
      </c>
      <c r="L3226" s="1"/>
      <c r="M3226" s="1">
        <f t="shared" si="159"/>
        <v>26840</v>
      </c>
      <c r="N3226" s="1">
        <f t="shared" si="160"/>
        <v>26840</v>
      </c>
      <c r="O3226" s="1">
        <f t="shared" si="161"/>
        <v>0</v>
      </c>
    </row>
    <row r="3227" spans="1:15" x14ac:dyDescent="0.25">
      <c r="A3227" s="1" t="str">
        <v>BPS</v>
      </c>
      <c r="B3227" s="1">
        <v>26840</v>
      </c>
      <c r="C3227" s="1" t="str">
        <v>INV77413/25-26</v>
      </c>
      <c r="D3227" s="2">
        <v>45933</v>
      </c>
      <c r="E3227" s="2">
        <v>45937</v>
      </c>
      <c r="F3227" s="1" t="str">
        <v>50201-ACC2</v>
      </c>
      <c r="G3227" s="1">
        <v>1</v>
      </c>
      <c r="H3227" s="1">
        <v>1</v>
      </c>
      <c r="I3227" s="1">
        <v>0</v>
      </c>
      <c r="J3227" s="1" t="str">
        <v>Kolkata</v>
      </c>
      <c r="K3227" s="1">
        <v>0</v>
      </c>
      <c r="L3227" s="1"/>
      <c r="M3227" s="1">
        <f t="shared" si="159"/>
        <v>26840</v>
      </c>
      <c r="N3227" s="1">
        <f t="shared" si="160"/>
        <v>26840</v>
      </c>
      <c r="O3227" s="1">
        <f t="shared" si="161"/>
        <v>0</v>
      </c>
    </row>
    <row r="3228" spans="1:15" x14ac:dyDescent="0.25">
      <c r="A3228" s="1" t="str">
        <v>DHARMACON</v>
      </c>
      <c r="B3228" s="1">
        <v>32912</v>
      </c>
      <c r="C3228" s="1" t="str">
        <v>O092325IN3313857G</v>
      </c>
      <c r="D3228" s="2">
        <v>45926</v>
      </c>
      <c r="E3228" s="2">
        <v>45937</v>
      </c>
      <c r="F3228" s="1" t="str">
        <v>L-010854-00-0005</v>
      </c>
      <c r="G3228" s="1">
        <v>2</v>
      </c>
      <c r="H3228" s="1">
        <v>2</v>
      </c>
      <c r="I3228" s="1">
        <v>0</v>
      </c>
      <c r="J3228" s="1" t="str">
        <v>Hyderabad</v>
      </c>
      <c r="K3228" s="1">
        <v>0</v>
      </c>
      <c r="L3228" s="1"/>
      <c r="M3228" s="1">
        <f t="shared" si="159"/>
        <v>65824</v>
      </c>
      <c r="N3228" s="1">
        <f t="shared" si="160"/>
        <v>65824</v>
      </c>
      <c r="O3228" s="1">
        <f t="shared" si="161"/>
        <v>0</v>
      </c>
    </row>
    <row r="3229" spans="1:15" x14ac:dyDescent="0.25">
      <c r="A3229" s="1" t="str">
        <v>DHARMACON</v>
      </c>
      <c r="B3229" s="1">
        <v>1936</v>
      </c>
      <c r="C3229" s="1" t="str">
        <v>O092325IN3313857G</v>
      </c>
      <c r="D3229" s="2">
        <v>45926</v>
      </c>
      <c r="E3229" s="2">
        <v>45937</v>
      </c>
      <c r="F3229" s="1" t="str">
        <v>B-003000-WB-100</v>
      </c>
      <c r="G3229" s="1">
        <v>5</v>
      </c>
      <c r="H3229" s="1">
        <v>0</v>
      </c>
      <c r="I3229" s="1">
        <v>5</v>
      </c>
      <c r="J3229" s="1" t="str">
        <v>STOCK</v>
      </c>
      <c r="K3229" s="1" t="str">
        <v>Stock</v>
      </c>
      <c r="L3229" s="1"/>
      <c r="M3229" s="1">
        <f t="shared" si="159"/>
        <v>9680</v>
      </c>
      <c r="N3229" s="1">
        <f t="shared" si="160"/>
        <v>0</v>
      </c>
      <c r="O3229" s="1">
        <f t="shared" si="161"/>
        <v>9680</v>
      </c>
    </row>
    <row r="3230" spans="1:15" x14ac:dyDescent="0.25">
      <c r="A3230" s="1" t="str">
        <v>DHARMACON</v>
      </c>
      <c r="B3230" s="1">
        <v>67500.399999999994</v>
      </c>
      <c r="C3230" s="1" t="str">
        <v>O092325IN3313857G</v>
      </c>
      <c r="D3230" s="2">
        <v>45926</v>
      </c>
      <c r="E3230" s="2">
        <v>45937</v>
      </c>
      <c r="F3230" s="1" t="str">
        <v>CTM-1172738</v>
      </c>
      <c r="G3230" s="1">
        <v>1</v>
      </c>
      <c r="H3230" s="1">
        <v>1</v>
      </c>
      <c r="I3230" s="1">
        <v>0</v>
      </c>
      <c r="J3230" s="1" t="str">
        <v>Mumbai</v>
      </c>
      <c r="K3230" s="1">
        <v>0</v>
      </c>
      <c r="L3230" s="1"/>
      <c r="M3230" s="1">
        <f t="shared" si="159"/>
        <v>67500.399999999994</v>
      </c>
      <c r="N3230" s="1">
        <f t="shared" si="160"/>
        <v>67500.399999999994</v>
      </c>
      <c r="O3230" s="1">
        <f t="shared" si="161"/>
        <v>0</v>
      </c>
    </row>
    <row r="3231" spans="1:15" x14ac:dyDescent="0.25">
      <c r="A3231" s="1" t="str">
        <v>DHARMACON</v>
      </c>
      <c r="B3231" s="1">
        <v>67500.399999999994</v>
      </c>
      <c r="C3231" s="1" t="str">
        <v>O092325IN3313857G</v>
      </c>
      <c r="D3231" s="2">
        <v>45926</v>
      </c>
      <c r="E3231" s="2">
        <v>45937</v>
      </c>
      <c r="F3231" s="1" t="str">
        <v>CTM-1172741</v>
      </c>
      <c r="G3231" s="1">
        <v>1</v>
      </c>
      <c r="H3231" s="1">
        <v>1</v>
      </c>
      <c r="I3231" s="1">
        <v>0</v>
      </c>
      <c r="J3231" s="1" t="str">
        <v>Mumbai</v>
      </c>
      <c r="K3231" s="1">
        <v>0</v>
      </c>
      <c r="L3231" s="1"/>
      <c r="M3231" s="1">
        <f t="shared" si="159"/>
        <v>67500.399999999994</v>
      </c>
      <c r="N3231" s="1">
        <f t="shared" si="160"/>
        <v>67500.399999999994</v>
      </c>
      <c r="O3231" s="1">
        <f t="shared" si="161"/>
        <v>0</v>
      </c>
    </row>
    <row r="3232" spans="1:15" x14ac:dyDescent="0.25">
      <c r="A3232" s="1" t="str">
        <v>DHARMACON</v>
      </c>
      <c r="B3232" s="1">
        <v>67500.399999999994</v>
      </c>
      <c r="C3232" s="1" t="str">
        <v>O092325IN3313857G</v>
      </c>
      <c r="D3232" s="2">
        <v>45926</v>
      </c>
      <c r="E3232" s="2">
        <v>45937</v>
      </c>
      <c r="F3232" s="1" t="str">
        <v>CTM-1172744</v>
      </c>
      <c r="G3232" s="1">
        <v>1</v>
      </c>
      <c r="H3232" s="1">
        <v>1</v>
      </c>
      <c r="I3232" s="1">
        <v>0</v>
      </c>
      <c r="J3232" s="1" t="str">
        <v>Mumbai</v>
      </c>
      <c r="K3232" s="1">
        <v>0</v>
      </c>
      <c r="L3232" s="1"/>
      <c r="M3232" s="1">
        <f t="shared" si="159"/>
        <v>67500.399999999994</v>
      </c>
      <c r="N3232" s="1">
        <f t="shared" si="160"/>
        <v>67500.399999999994</v>
      </c>
      <c r="O3232" s="1">
        <f t="shared" si="161"/>
        <v>0</v>
      </c>
    </row>
    <row r="3233" spans="1:15" x14ac:dyDescent="0.25">
      <c r="A3233" s="1" t="str">
        <v>DHARMACON</v>
      </c>
      <c r="B3233" s="1">
        <v>67500.399999999994</v>
      </c>
      <c r="C3233" s="1" t="str">
        <v>O092325IN3313857G</v>
      </c>
      <c r="D3233" s="2">
        <v>45926</v>
      </c>
      <c r="E3233" s="2">
        <v>45937</v>
      </c>
      <c r="F3233" s="1" t="str">
        <v>CTM-1172745</v>
      </c>
      <c r="G3233" s="1">
        <v>1</v>
      </c>
      <c r="H3233" s="1">
        <v>1</v>
      </c>
      <c r="I3233" s="1">
        <v>0</v>
      </c>
      <c r="J3233" s="1" t="str">
        <v>Mumbai</v>
      </c>
      <c r="K3233" s="1">
        <v>0</v>
      </c>
      <c r="L3233" s="1"/>
      <c r="M3233" s="1">
        <f t="shared" si="159"/>
        <v>67500.399999999994</v>
      </c>
      <c r="N3233" s="1">
        <f t="shared" si="160"/>
        <v>67500.399999999994</v>
      </c>
      <c r="O3233" s="1">
        <f t="shared" si="161"/>
        <v>0</v>
      </c>
    </row>
    <row r="3234" spans="1:15" x14ac:dyDescent="0.25">
      <c r="A3234" s="1" t="str">
        <v>DHARMACON</v>
      </c>
      <c r="B3234" s="1">
        <v>64768</v>
      </c>
      <c r="C3234" s="1" t="str">
        <v>O092325IN3313857G</v>
      </c>
      <c r="D3234" s="2">
        <v>45926</v>
      </c>
      <c r="E3234" s="2">
        <v>45937</v>
      </c>
      <c r="F3234" s="1" t="str">
        <v>G-CUSTOM-1189328</v>
      </c>
      <c r="G3234" s="1">
        <v>1</v>
      </c>
      <c r="H3234" s="1">
        <v>1</v>
      </c>
      <c r="I3234" s="1">
        <v>0</v>
      </c>
      <c r="J3234" s="1" t="str">
        <v>Bhopal</v>
      </c>
      <c r="K3234" s="1">
        <v>0</v>
      </c>
      <c r="L3234" s="1"/>
      <c r="M3234" s="1">
        <f t="shared" si="159"/>
        <v>64768</v>
      </c>
      <c r="N3234" s="1">
        <f t="shared" si="160"/>
        <v>64768</v>
      </c>
      <c r="O3234" s="1">
        <f t="shared" si="161"/>
        <v>0</v>
      </c>
    </row>
    <row r="3235" spans="1:15" x14ac:dyDescent="0.25">
      <c r="A3235" s="1" t="str">
        <v>DHARMACON</v>
      </c>
      <c r="B3235" s="1">
        <v>32912</v>
      </c>
      <c r="C3235" s="1" t="str">
        <v>O092325IN3313857G</v>
      </c>
      <c r="D3235" s="2">
        <v>45926</v>
      </c>
      <c r="E3235" s="2">
        <v>45937</v>
      </c>
      <c r="F3235" s="1" t="str">
        <v>L-003534-00-0005</v>
      </c>
      <c r="G3235" s="1">
        <v>1</v>
      </c>
      <c r="H3235" s="1">
        <v>1</v>
      </c>
      <c r="I3235" s="1">
        <v>0</v>
      </c>
      <c r="J3235" s="1" t="str">
        <v>Bhuvneshwar</v>
      </c>
      <c r="K3235" s="1">
        <v>0</v>
      </c>
      <c r="L3235" s="1"/>
      <c r="M3235" s="1">
        <f t="shared" si="159"/>
        <v>32912</v>
      </c>
      <c r="N3235" s="1">
        <f t="shared" si="160"/>
        <v>32912</v>
      </c>
      <c r="O3235" s="1">
        <f t="shared" si="161"/>
        <v>0</v>
      </c>
    </row>
    <row r="3236" spans="1:15" x14ac:dyDescent="0.25">
      <c r="A3236" s="1" t="str">
        <v>DHARMACON</v>
      </c>
      <c r="B3236" s="1">
        <v>32912</v>
      </c>
      <c r="C3236" s="1" t="str">
        <v>O092325IN3313857G</v>
      </c>
      <c r="D3236" s="2">
        <v>45926</v>
      </c>
      <c r="E3236" s="2">
        <v>45937</v>
      </c>
      <c r="F3236" s="1" t="str">
        <v>L-004266-00-0005</v>
      </c>
      <c r="G3236" s="1">
        <v>1</v>
      </c>
      <c r="H3236" s="1">
        <v>1</v>
      </c>
      <c r="I3236" s="1">
        <v>0</v>
      </c>
      <c r="J3236" s="1" t="str">
        <v>Bhuvneshwar</v>
      </c>
      <c r="K3236" s="1">
        <v>0</v>
      </c>
      <c r="L3236" s="1"/>
      <c r="M3236" s="1">
        <f t="shared" si="159"/>
        <v>32912</v>
      </c>
      <c r="N3236" s="1">
        <f t="shared" si="160"/>
        <v>32912</v>
      </c>
      <c r="O3236" s="1">
        <f t="shared" si="161"/>
        <v>0</v>
      </c>
    </row>
    <row r="3237" spans="1:15" x14ac:dyDescent="0.25">
      <c r="A3237" s="1" t="str">
        <v>DHARMACON</v>
      </c>
      <c r="B3237" s="1">
        <v>32912</v>
      </c>
      <c r="C3237" s="1" t="str">
        <v>O092325IN3313857G</v>
      </c>
      <c r="D3237" s="2">
        <v>45926</v>
      </c>
      <c r="E3237" s="2">
        <v>45937</v>
      </c>
      <c r="F3237" s="1" t="str">
        <v>L-017367-00-0005</v>
      </c>
      <c r="G3237" s="1">
        <v>1</v>
      </c>
      <c r="H3237" s="1">
        <v>1</v>
      </c>
      <c r="I3237" s="1">
        <v>0</v>
      </c>
      <c r="J3237" s="1" t="str">
        <v>Bhuvneshwar</v>
      </c>
      <c r="K3237" s="1">
        <v>0</v>
      </c>
      <c r="L3237" s="1"/>
      <c r="M3237" s="1">
        <f t="shared" si="159"/>
        <v>32912</v>
      </c>
      <c r="N3237" s="1">
        <f t="shared" si="160"/>
        <v>32912</v>
      </c>
      <c r="O3237" s="1">
        <f t="shared" si="161"/>
        <v>0</v>
      </c>
    </row>
    <row r="3238" spans="1:15" x14ac:dyDescent="0.25">
      <c r="A3238" s="1" t="str">
        <v>DHARMACON</v>
      </c>
      <c r="B3238" s="1">
        <v>32912</v>
      </c>
      <c r="C3238" s="1" t="str">
        <v>O092325IN3313857G</v>
      </c>
      <c r="D3238" s="2">
        <v>45926</v>
      </c>
      <c r="E3238" s="2">
        <v>45937</v>
      </c>
      <c r="F3238" s="1" t="str">
        <v>L-004236-00-0005</v>
      </c>
      <c r="G3238" s="1">
        <v>1</v>
      </c>
      <c r="H3238" s="1">
        <v>1</v>
      </c>
      <c r="I3238" s="1">
        <v>0</v>
      </c>
      <c r="J3238" s="1" t="str">
        <v>Bhuvneshwar</v>
      </c>
      <c r="K3238" s="1">
        <v>0</v>
      </c>
      <c r="L3238" s="1"/>
      <c r="M3238" s="1">
        <f t="shared" si="159"/>
        <v>32912</v>
      </c>
      <c r="N3238" s="1">
        <f t="shared" si="160"/>
        <v>32912</v>
      </c>
      <c r="O3238" s="1">
        <f t="shared" si="161"/>
        <v>0</v>
      </c>
    </row>
    <row r="3239" spans="1:15" x14ac:dyDescent="0.25">
      <c r="A3239" s="1" t="str">
        <v>DHARMACON</v>
      </c>
      <c r="B3239" s="1">
        <v>32912</v>
      </c>
      <c r="C3239" s="1" t="str">
        <v>O092325IN3313857G</v>
      </c>
      <c r="D3239" s="2">
        <v>45926</v>
      </c>
      <c r="E3239" s="2">
        <v>45937</v>
      </c>
      <c r="F3239" s="1" t="str">
        <v>L-019598-00-0005</v>
      </c>
      <c r="G3239" s="1">
        <v>1</v>
      </c>
      <c r="H3239" s="1">
        <v>0</v>
      </c>
      <c r="I3239" s="1">
        <v>1</v>
      </c>
      <c r="J3239" s="1" t="str">
        <v>Bhuvneshwar</v>
      </c>
      <c r="K3239" s="1" t="str">
        <v>Back Order (New Item)</v>
      </c>
      <c r="L3239" s="1"/>
      <c r="M3239" s="1">
        <f t="shared" si="159"/>
        <v>32912</v>
      </c>
      <c r="N3239" s="1">
        <f t="shared" si="160"/>
        <v>0</v>
      </c>
      <c r="O3239" s="1">
        <f t="shared" si="161"/>
        <v>32912</v>
      </c>
    </row>
    <row r="3240" spans="1:15" x14ac:dyDescent="0.25">
      <c r="A3240" s="1" t="str">
        <v>DHARMACON</v>
      </c>
      <c r="B3240" s="1">
        <v>32912</v>
      </c>
      <c r="C3240" s="1" t="str">
        <v>O092325IN3313857G</v>
      </c>
      <c r="D3240" s="2">
        <v>45926</v>
      </c>
      <c r="E3240" s="2">
        <v>45937</v>
      </c>
      <c r="F3240" s="1" t="str">
        <v>L-013680-01-0005</v>
      </c>
      <c r="G3240" s="1">
        <v>1</v>
      </c>
      <c r="H3240" s="1">
        <v>0</v>
      </c>
      <c r="I3240" s="1">
        <v>1</v>
      </c>
      <c r="J3240" s="1" t="str">
        <v>Bhuvneshwar</v>
      </c>
      <c r="K3240" s="1" t="str">
        <v>Back Order (New Item)</v>
      </c>
      <c r="L3240" s="1"/>
      <c r="M3240" s="1">
        <f t="shared" si="159"/>
        <v>32912</v>
      </c>
      <c r="N3240" s="1">
        <f t="shared" si="160"/>
        <v>0</v>
      </c>
      <c r="O3240" s="1">
        <f t="shared" si="161"/>
        <v>32912</v>
      </c>
    </row>
    <row r="3241" spans="1:15" x14ac:dyDescent="0.25">
      <c r="A3241" s="1" t="str">
        <v>DHARMACON</v>
      </c>
      <c r="B3241" s="1">
        <v>32912</v>
      </c>
      <c r="C3241" s="1" t="str">
        <v>O092325IN3313857G</v>
      </c>
      <c r="D3241" s="2">
        <v>45926</v>
      </c>
      <c r="E3241" s="2">
        <v>45937</v>
      </c>
      <c r="F3241" s="1" t="str">
        <v>L-012078-00-0005</v>
      </c>
      <c r="G3241" s="1">
        <v>1</v>
      </c>
      <c r="H3241" s="1">
        <v>0</v>
      </c>
      <c r="I3241" s="1">
        <v>1</v>
      </c>
      <c r="J3241" s="1" t="str">
        <v>Bhuvneshwar</v>
      </c>
      <c r="K3241" s="1" t="str">
        <v>Back Order (New Item)</v>
      </c>
      <c r="L3241" s="1"/>
      <c r="M3241" s="1">
        <f t="shared" si="159"/>
        <v>32912</v>
      </c>
      <c r="N3241" s="1">
        <f t="shared" si="160"/>
        <v>0</v>
      </c>
      <c r="O3241" s="1">
        <f t="shared" si="161"/>
        <v>32912</v>
      </c>
    </row>
    <row r="3242" spans="1:15" x14ac:dyDescent="0.25">
      <c r="A3242" s="1" t="str">
        <v>DHARMACON</v>
      </c>
      <c r="B3242" s="1">
        <v>32912</v>
      </c>
      <c r="C3242" s="1" t="str">
        <v>O092325IN3313857G</v>
      </c>
      <c r="D3242" s="2">
        <v>45926</v>
      </c>
      <c r="E3242" s="2">
        <v>45937</v>
      </c>
      <c r="F3242" s="1" t="str">
        <v>L-003030-00-0005</v>
      </c>
      <c r="G3242" s="1">
        <v>1</v>
      </c>
      <c r="H3242" s="1">
        <v>0</v>
      </c>
      <c r="I3242" s="1">
        <v>1</v>
      </c>
      <c r="J3242" s="1" t="str">
        <v>Bhuvneshwar</v>
      </c>
      <c r="K3242" s="1" t="str">
        <v>Back Order (New Item)</v>
      </c>
      <c r="L3242" s="1"/>
      <c r="M3242" s="1">
        <f t="shared" si="159"/>
        <v>32912</v>
      </c>
      <c r="N3242" s="1">
        <f t="shared" si="160"/>
        <v>0</v>
      </c>
      <c r="O3242" s="1">
        <f t="shared" si="161"/>
        <v>32912</v>
      </c>
    </row>
    <row r="3243" spans="1:15" x14ac:dyDescent="0.25">
      <c r="A3243" s="1" t="str">
        <v>DHARMACON</v>
      </c>
      <c r="B3243" s="1">
        <v>32912</v>
      </c>
      <c r="C3243" s="1" t="str">
        <v>O092325IN3313857G</v>
      </c>
      <c r="D3243" s="2">
        <v>45926</v>
      </c>
      <c r="E3243" s="2">
        <v>45937</v>
      </c>
      <c r="F3243" s="1" t="str">
        <v>L-004920-01-0005</v>
      </c>
      <c r="G3243" s="1">
        <v>1</v>
      </c>
      <c r="H3243" s="1">
        <v>0</v>
      </c>
      <c r="I3243" s="1">
        <v>1</v>
      </c>
      <c r="J3243" s="1" t="str">
        <v>Bhuvneshwar</v>
      </c>
      <c r="K3243" s="1" t="str">
        <v>Back Order (New Item)</v>
      </c>
      <c r="L3243" s="1"/>
      <c r="M3243" s="1">
        <f t="shared" si="159"/>
        <v>32912</v>
      </c>
      <c r="N3243" s="1">
        <f t="shared" si="160"/>
        <v>0</v>
      </c>
      <c r="O3243" s="1">
        <f t="shared" si="161"/>
        <v>32912</v>
      </c>
    </row>
    <row r="3244" spans="1:15" x14ac:dyDescent="0.25">
      <c r="A3244" s="1" t="str">
        <v>DHARMACON</v>
      </c>
      <c r="B3244" s="1">
        <v>32912</v>
      </c>
      <c r="C3244" s="1" t="str">
        <v>O092325IN3313857G</v>
      </c>
      <c r="D3244" s="2">
        <v>45926</v>
      </c>
      <c r="E3244" s="2">
        <v>45937</v>
      </c>
      <c r="F3244" s="1" t="str">
        <v>L-003805-00-0005</v>
      </c>
      <c r="G3244" s="1">
        <v>1</v>
      </c>
      <c r="H3244" s="1">
        <v>0</v>
      </c>
      <c r="I3244" s="1">
        <v>1</v>
      </c>
      <c r="J3244" s="1" t="str">
        <v>Bhuvneshwar</v>
      </c>
      <c r="K3244" s="1" t="str">
        <v>Back Order (New Item)</v>
      </c>
      <c r="L3244" s="1"/>
      <c r="M3244" s="1">
        <f t="shared" si="159"/>
        <v>32912</v>
      </c>
      <c r="N3244" s="1">
        <f t="shared" si="160"/>
        <v>0</v>
      </c>
      <c r="O3244" s="1">
        <f t="shared" si="161"/>
        <v>32912</v>
      </c>
    </row>
    <row r="3245" spans="1:15" x14ac:dyDescent="0.25">
      <c r="A3245" s="1" t="str">
        <v>DHARMACON</v>
      </c>
      <c r="B3245" s="1">
        <v>16544</v>
      </c>
      <c r="C3245" s="1" t="str">
        <v>O092325IN3313857G</v>
      </c>
      <c r="D3245" s="2">
        <v>45926</v>
      </c>
      <c r="E3245" s="2">
        <v>45937</v>
      </c>
      <c r="F3245" s="1" t="str">
        <v>D-001810-10-05</v>
      </c>
      <c r="G3245" s="1">
        <v>1</v>
      </c>
      <c r="H3245" s="1">
        <v>0</v>
      </c>
      <c r="I3245" s="1">
        <v>1</v>
      </c>
      <c r="J3245" s="1" t="str">
        <v>Bhuvneshwar</v>
      </c>
      <c r="K3245" s="1" t="str">
        <v>Back Order (New Item)</v>
      </c>
      <c r="L3245" s="1"/>
      <c r="M3245" s="1">
        <f t="shared" si="159"/>
        <v>16544</v>
      </c>
      <c r="N3245" s="1">
        <f t="shared" si="160"/>
        <v>0</v>
      </c>
      <c r="O3245" s="1">
        <f t="shared" si="161"/>
        <v>16544</v>
      </c>
    </row>
    <row r="3246" spans="1:15" x14ac:dyDescent="0.25">
      <c r="A3246" s="1" t="str">
        <v>DHARMACON</v>
      </c>
      <c r="B3246" s="1">
        <v>32912</v>
      </c>
      <c r="C3246" s="1" t="str">
        <v>O092325IN3313857G</v>
      </c>
      <c r="D3246" s="2">
        <v>45926</v>
      </c>
      <c r="E3246" s="2">
        <v>45937</v>
      </c>
      <c r="F3246" s="1" t="str">
        <v>L-021086-00-0005</v>
      </c>
      <c r="G3246" s="1">
        <v>1</v>
      </c>
      <c r="H3246" s="1">
        <v>1</v>
      </c>
      <c r="I3246" s="1">
        <v>0</v>
      </c>
      <c r="J3246" s="1" t="str">
        <v>Bhuvneshwar</v>
      </c>
      <c r="K3246" s="1">
        <v>0</v>
      </c>
      <c r="L3246" s="1"/>
      <c r="M3246" s="1">
        <f t="shared" ref="M3246:M3309" si="162">G3246*B3246</f>
        <v>32912</v>
      </c>
      <c r="N3246" s="1">
        <f t="shared" ref="N3246:N3309" si="163">H3246*B3246</f>
        <v>32912</v>
      </c>
      <c r="O3246" s="1">
        <f t="shared" ref="O3246:O3309" si="164">I3246*B3246</f>
        <v>0</v>
      </c>
    </row>
    <row r="3247" spans="1:15" x14ac:dyDescent="0.25">
      <c r="A3247" s="1" t="str">
        <v>DHARMACON</v>
      </c>
      <c r="B3247" s="1">
        <v>32912</v>
      </c>
      <c r="C3247" s="1" t="str">
        <v>O092325IN3313857G</v>
      </c>
      <c r="D3247" s="2">
        <v>45926</v>
      </c>
      <c r="E3247" s="2">
        <v>45937</v>
      </c>
      <c r="F3247" s="1" t="str">
        <v>L-003936-00-0005</v>
      </c>
      <c r="G3247" s="1">
        <v>1</v>
      </c>
      <c r="H3247" s="1">
        <v>1</v>
      </c>
      <c r="I3247" s="1">
        <v>0</v>
      </c>
      <c r="J3247" s="1" t="str">
        <v>Bhuvneshwar</v>
      </c>
      <c r="K3247" s="1">
        <v>0</v>
      </c>
      <c r="L3247" s="1"/>
      <c r="M3247" s="1">
        <f t="shared" si="162"/>
        <v>32912</v>
      </c>
      <c r="N3247" s="1">
        <f t="shared" si="163"/>
        <v>32912</v>
      </c>
      <c r="O3247" s="1">
        <f t="shared" si="164"/>
        <v>0</v>
      </c>
    </row>
    <row r="3248" spans="1:15" x14ac:dyDescent="0.25">
      <c r="A3248" s="1" t="str">
        <v>DHARMACON</v>
      </c>
      <c r="B3248" s="1">
        <v>32912</v>
      </c>
      <c r="C3248" s="1" t="str">
        <v>O092325IN3313857G</v>
      </c>
      <c r="D3248" s="2">
        <v>45926</v>
      </c>
      <c r="E3248" s="2">
        <v>45937</v>
      </c>
      <c r="F3248" s="1" t="str">
        <v>L-015121-00-0005</v>
      </c>
      <c r="G3248" s="1">
        <v>1</v>
      </c>
      <c r="H3248" s="1">
        <v>0</v>
      </c>
      <c r="I3248" s="1">
        <v>1</v>
      </c>
      <c r="J3248" s="1" t="str">
        <v>Banglore</v>
      </c>
      <c r="K3248" s="1" t="str">
        <v>Pending Purchase Order</v>
      </c>
      <c r="L3248" s="1"/>
      <c r="M3248" s="1">
        <f t="shared" si="162"/>
        <v>32912</v>
      </c>
      <c r="N3248" s="1">
        <f t="shared" si="163"/>
        <v>0</v>
      </c>
      <c r="O3248" s="1">
        <f t="shared" si="164"/>
        <v>32912</v>
      </c>
    </row>
    <row r="3249" spans="1:15" x14ac:dyDescent="0.25">
      <c r="A3249" s="1" t="str">
        <v>DHARMACON</v>
      </c>
      <c r="B3249" s="1">
        <v>32912</v>
      </c>
      <c r="C3249" s="1" t="str">
        <v>O092325IN3313857G</v>
      </c>
      <c r="D3249" s="2">
        <v>45926</v>
      </c>
      <c r="E3249" s="2">
        <v>45937</v>
      </c>
      <c r="F3249" s="1" t="str">
        <v>L-020165-00-0005</v>
      </c>
      <c r="G3249" s="1">
        <v>1</v>
      </c>
      <c r="H3249" s="1">
        <v>0</v>
      </c>
      <c r="I3249" s="1">
        <v>1</v>
      </c>
      <c r="J3249" s="1" t="str">
        <v>Banglore</v>
      </c>
      <c r="K3249" s="1" t="str">
        <v>Pending Purchase Order</v>
      </c>
      <c r="L3249" s="1"/>
      <c r="M3249" s="1">
        <f t="shared" si="162"/>
        <v>32912</v>
      </c>
      <c r="N3249" s="1">
        <f t="shared" si="163"/>
        <v>0</v>
      </c>
      <c r="O3249" s="1">
        <f t="shared" si="164"/>
        <v>32912</v>
      </c>
    </row>
    <row r="3250" spans="1:15" x14ac:dyDescent="0.25">
      <c r="A3250" s="1" t="str">
        <v>DHARMACON</v>
      </c>
      <c r="B3250" s="1">
        <v>32044.32</v>
      </c>
      <c r="C3250" s="1" t="str">
        <v>O092325IN3313857G</v>
      </c>
      <c r="D3250" s="2">
        <v>45926</v>
      </c>
      <c r="E3250" s="2">
        <v>45937</v>
      </c>
      <c r="F3250" s="1" t="str">
        <v>CTM-1192277</v>
      </c>
      <c r="G3250" s="1">
        <v>1</v>
      </c>
      <c r="H3250" s="1">
        <v>1</v>
      </c>
      <c r="I3250" s="1">
        <v>0</v>
      </c>
      <c r="J3250" s="1" t="str">
        <v>Banglore</v>
      </c>
      <c r="K3250" s="1">
        <v>0</v>
      </c>
      <c r="L3250" s="1"/>
      <c r="M3250" s="1">
        <f t="shared" si="162"/>
        <v>32044.32</v>
      </c>
      <c r="N3250" s="1">
        <f t="shared" si="163"/>
        <v>32044.32</v>
      </c>
      <c r="O3250" s="1">
        <f t="shared" si="164"/>
        <v>0</v>
      </c>
    </row>
    <row r="3251" spans="1:15" x14ac:dyDescent="0.25">
      <c r="A3251" s="1" t="str">
        <v>DHARMACON</v>
      </c>
      <c r="B3251" s="1">
        <v>17688</v>
      </c>
      <c r="C3251" s="1" t="str">
        <v>O092325IN3313857G</v>
      </c>
      <c r="D3251" s="2">
        <v>45926</v>
      </c>
      <c r="E3251" s="2">
        <v>45937</v>
      </c>
      <c r="F3251" s="1" t="str">
        <v>C-300632-03-0005</v>
      </c>
      <c r="G3251" s="1">
        <v>1</v>
      </c>
      <c r="H3251" s="1">
        <v>1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17688</v>
      </c>
      <c r="N3251" s="1">
        <f t="shared" si="163"/>
        <v>17688</v>
      </c>
      <c r="O3251" s="1">
        <f t="shared" si="164"/>
        <v>0</v>
      </c>
    </row>
    <row r="3252" spans="1:15" x14ac:dyDescent="0.25">
      <c r="A3252" s="1" t="str">
        <v>DHARMACON</v>
      </c>
      <c r="B3252" s="1">
        <v>32912</v>
      </c>
      <c r="C3252" s="1" t="str">
        <v>O092325IN3313857G</v>
      </c>
      <c r="D3252" s="2">
        <v>45926</v>
      </c>
      <c r="E3252" s="2">
        <v>45937</v>
      </c>
      <c r="F3252" s="1" t="str">
        <v>L-062238-01-0005</v>
      </c>
      <c r="G3252" s="1">
        <v>1</v>
      </c>
      <c r="H3252" s="1">
        <v>1</v>
      </c>
      <c r="I3252" s="1">
        <v>0</v>
      </c>
      <c r="J3252" s="1" t="str">
        <v>Delhi</v>
      </c>
      <c r="K3252" s="1">
        <v>0</v>
      </c>
      <c r="L3252" s="1"/>
      <c r="M3252" s="1">
        <f t="shared" si="162"/>
        <v>32912</v>
      </c>
      <c r="N3252" s="1">
        <f t="shared" si="163"/>
        <v>32912</v>
      </c>
      <c r="O3252" s="1">
        <f t="shared" si="164"/>
        <v>0</v>
      </c>
    </row>
    <row r="3253" spans="1:15" x14ac:dyDescent="0.25">
      <c r="A3253" s="1" t="str">
        <v>DHARMACON</v>
      </c>
      <c r="B3253" s="1">
        <v>32912</v>
      </c>
      <c r="C3253" s="1" t="str">
        <v>O092325IN3313857G</v>
      </c>
      <c r="D3253" s="2">
        <v>45926</v>
      </c>
      <c r="E3253" s="2">
        <v>45937</v>
      </c>
      <c r="F3253" s="1" t="str">
        <v>L-017576-00-0005</v>
      </c>
      <c r="G3253" s="1">
        <v>1</v>
      </c>
      <c r="H3253" s="1">
        <v>1</v>
      </c>
      <c r="I3253" s="1">
        <v>0</v>
      </c>
      <c r="J3253" s="1" t="str">
        <v>Delhi</v>
      </c>
      <c r="K3253" s="1">
        <v>0</v>
      </c>
      <c r="L3253" s="1"/>
      <c r="M3253" s="1">
        <f t="shared" si="162"/>
        <v>32912</v>
      </c>
      <c r="N3253" s="1">
        <f t="shared" si="163"/>
        <v>32912</v>
      </c>
      <c r="O3253" s="1">
        <f t="shared" si="164"/>
        <v>0</v>
      </c>
    </row>
    <row r="3254" spans="1:15" x14ac:dyDescent="0.25">
      <c r="A3254" s="1" t="str">
        <v>DHARMACON</v>
      </c>
      <c r="B3254" s="1">
        <v>32912</v>
      </c>
      <c r="C3254" s="1" t="str">
        <v>O092325IN3313857G</v>
      </c>
      <c r="D3254" s="2">
        <v>45926</v>
      </c>
      <c r="E3254" s="2">
        <v>45937</v>
      </c>
      <c r="F3254" s="1" t="str">
        <v>L-004435-00-0005</v>
      </c>
      <c r="G3254" s="1">
        <v>1</v>
      </c>
      <c r="H3254" s="1">
        <v>1</v>
      </c>
      <c r="I3254" s="1">
        <v>0</v>
      </c>
      <c r="J3254" s="1" t="str">
        <v>Delhi</v>
      </c>
      <c r="K3254" s="1">
        <v>0</v>
      </c>
      <c r="L3254" s="1"/>
      <c r="M3254" s="1">
        <f t="shared" si="162"/>
        <v>32912</v>
      </c>
      <c r="N3254" s="1">
        <f t="shared" si="163"/>
        <v>32912</v>
      </c>
      <c r="O3254" s="1">
        <f t="shared" si="164"/>
        <v>0</v>
      </c>
    </row>
    <row r="3255" spans="1:15" x14ac:dyDescent="0.25">
      <c r="A3255" s="1" t="str">
        <v>DHARMACON</v>
      </c>
      <c r="B3255" s="1">
        <v>9280.48</v>
      </c>
      <c r="C3255" s="1" t="str">
        <v>O092325IN3313857G</v>
      </c>
      <c r="D3255" s="2">
        <v>45926</v>
      </c>
      <c r="E3255" s="2">
        <v>45937</v>
      </c>
      <c r="F3255" s="1" t="str">
        <v>CTM-1192962</v>
      </c>
      <c r="G3255" s="1">
        <v>1</v>
      </c>
      <c r="H3255" s="1">
        <v>1</v>
      </c>
      <c r="I3255" s="1">
        <v>0</v>
      </c>
      <c r="J3255" s="1" t="str">
        <v>Pune</v>
      </c>
      <c r="K3255" s="1">
        <v>0</v>
      </c>
      <c r="L3255" s="1"/>
      <c r="M3255" s="1">
        <f t="shared" si="162"/>
        <v>9280.48</v>
      </c>
      <c r="N3255" s="1">
        <f t="shared" si="163"/>
        <v>9280.48</v>
      </c>
      <c r="O3255" s="1">
        <f t="shared" si="164"/>
        <v>0</v>
      </c>
    </row>
    <row r="3256" spans="1:15" x14ac:dyDescent="0.25">
      <c r="A3256" s="1" t="str">
        <v>DHARMACON</v>
      </c>
      <c r="B3256" s="1">
        <v>17688</v>
      </c>
      <c r="C3256" s="1" t="str">
        <v>O092325IN3313857G</v>
      </c>
      <c r="D3256" s="2">
        <v>45926</v>
      </c>
      <c r="E3256" s="2">
        <v>45937</v>
      </c>
      <c r="F3256" s="1" t="str">
        <v>C-310681-01-0005</v>
      </c>
      <c r="G3256" s="1">
        <v>1</v>
      </c>
      <c r="H3256" s="1">
        <v>1</v>
      </c>
      <c r="I3256" s="1">
        <v>0</v>
      </c>
      <c r="J3256" s="1" t="str">
        <v>Delhi</v>
      </c>
      <c r="K3256" s="1">
        <v>0</v>
      </c>
      <c r="L3256" s="1"/>
      <c r="M3256" s="1">
        <f t="shared" si="162"/>
        <v>17688</v>
      </c>
      <c r="N3256" s="1">
        <f t="shared" si="163"/>
        <v>17688</v>
      </c>
      <c r="O3256" s="1">
        <f t="shared" si="164"/>
        <v>0</v>
      </c>
    </row>
    <row r="3257" spans="1:15" x14ac:dyDescent="0.25">
      <c r="A3257" s="1" t="str">
        <v>DHARMACON</v>
      </c>
      <c r="B3257" s="1">
        <v>17688</v>
      </c>
      <c r="C3257" s="1" t="str">
        <v>O092325IN3313857G</v>
      </c>
      <c r="D3257" s="2">
        <v>45926</v>
      </c>
      <c r="E3257" s="2">
        <v>45937</v>
      </c>
      <c r="F3257" s="1" t="str">
        <v>IH-310681-03-0005</v>
      </c>
      <c r="G3257" s="1">
        <v>1</v>
      </c>
      <c r="H3257" s="1">
        <v>1</v>
      </c>
      <c r="I3257" s="1">
        <v>0</v>
      </c>
      <c r="J3257" s="1" t="str">
        <v>Delhi</v>
      </c>
      <c r="K3257" s="1">
        <v>0</v>
      </c>
      <c r="L3257" s="1"/>
      <c r="M3257" s="1">
        <f t="shared" si="162"/>
        <v>17688</v>
      </c>
      <c r="N3257" s="1">
        <f t="shared" si="163"/>
        <v>17688</v>
      </c>
      <c r="O3257" s="1">
        <f t="shared" si="164"/>
        <v>0</v>
      </c>
    </row>
    <row r="3258" spans="1:15" x14ac:dyDescent="0.25">
      <c r="A3258" s="1" t="str">
        <v>DHARMACON</v>
      </c>
      <c r="B3258" s="1">
        <v>17688</v>
      </c>
      <c r="C3258" s="1" t="str">
        <v>O092325IN3313857G</v>
      </c>
      <c r="D3258" s="2">
        <v>45926</v>
      </c>
      <c r="E3258" s="2">
        <v>45937</v>
      </c>
      <c r="F3258" s="1" t="str">
        <v>C-311140-00-0005</v>
      </c>
      <c r="G3258" s="1">
        <v>1</v>
      </c>
      <c r="H3258" s="1">
        <v>1</v>
      </c>
      <c r="I3258" s="1">
        <v>0</v>
      </c>
      <c r="J3258" s="1" t="str">
        <v>Delhi</v>
      </c>
      <c r="K3258" s="1">
        <v>0</v>
      </c>
      <c r="L3258" s="1"/>
      <c r="M3258" s="1">
        <f t="shared" si="162"/>
        <v>17688</v>
      </c>
      <c r="N3258" s="1">
        <f t="shared" si="163"/>
        <v>17688</v>
      </c>
      <c r="O3258" s="1">
        <f t="shared" si="164"/>
        <v>0</v>
      </c>
    </row>
    <row r="3259" spans="1:15" x14ac:dyDescent="0.25">
      <c r="A3259" s="1" t="str">
        <v>DHARMACON</v>
      </c>
      <c r="B3259" s="1">
        <v>17688</v>
      </c>
      <c r="C3259" s="1" t="str">
        <v>O092325IN3313857G</v>
      </c>
      <c r="D3259" s="2">
        <v>45926</v>
      </c>
      <c r="E3259" s="2">
        <v>45937</v>
      </c>
      <c r="F3259" s="1" t="str">
        <v>IN-001005-01-05</v>
      </c>
      <c r="G3259" s="1">
        <v>1</v>
      </c>
      <c r="H3259" s="1">
        <v>1</v>
      </c>
      <c r="I3259" s="1">
        <v>0</v>
      </c>
      <c r="J3259" s="1" t="str">
        <v>Delhi</v>
      </c>
      <c r="K3259" s="1">
        <v>0</v>
      </c>
      <c r="L3259" s="1"/>
      <c r="M3259" s="1">
        <f t="shared" si="162"/>
        <v>17688</v>
      </c>
      <c r="N3259" s="1">
        <f t="shared" si="163"/>
        <v>17688</v>
      </c>
      <c r="O3259" s="1">
        <f t="shared" si="164"/>
        <v>0</v>
      </c>
    </row>
    <row r="3260" spans="1:15" x14ac:dyDescent="0.25">
      <c r="A3260" s="1" t="str">
        <v>DHARMACON</v>
      </c>
      <c r="B3260" s="1">
        <v>17688</v>
      </c>
      <c r="C3260" s="1" t="str">
        <v>O092325IN3313857G</v>
      </c>
      <c r="D3260" s="2">
        <v>45926</v>
      </c>
      <c r="E3260" s="2">
        <v>45937</v>
      </c>
      <c r="F3260" s="1" t="str">
        <v>IH-300512-08-0005</v>
      </c>
      <c r="G3260" s="1">
        <v>1</v>
      </c>
      <c r="H3260" s="1">
        <v>1</v>
      </c>
      <c r="I3260" s="1">
        <v>0</v>
      </c>
      <c r="J3260" s="1" t="str">
        <v>Delhi</v>
      </c>
      <c r="K3260" s="1">
        <v>0</v>
      </c>
      <c r="L3260" s="1"/>
      <c r="M3260" s="1">
        <f t="shared" si="162"/>
        <v>17688</v>
      </c>
      <c r="N3260" s="1">
        <f t="shared" si="163"/>
        <v>17688</v>
      </c>
      <c r="O3260" s="1">
        <f t="shared" si="164"/>
        <v>0</v>
      </c>
    </row>
    <row r="3261" spans="1:15" x14ac:dyDescent="0.25">
      <c r="A3261" s="1" t="str">
        <v>DHARMACON</v>
      </c>
      <c r="B3261" s="1">
        <v>17688</v>
      </c>
      <c r="C3261" s="1" t="str">
        <v>O092325IN3313857G</v>
      </c>
      <c r="D3261" s="2">
        <v>45926</v>
      </c>
      <c r="E3261" s="2">
        <v>45937</v>
      </c>
      <c r="F3261" s="1" t="str">
        <v>IH-300625-07-0005</v>
      </c>
      <c r="G3261" s="1">
        <v>1</v>
      </c>
      <c r="H3261" s="1">
        <v>1</v>
      </c>
      <c r="I3261" s="1">
        <v>0</v>
      </c>
      <c r="J3261" s="1" t="str">
        <v>Delhi</v>
      </c>
      <c r="K3261" s="1">
        <v>0</v>
      </c>
      <c r="L3261" s="1"/>
      <c r="M3261" s="1">
        <f t="shared" si="162"/>
        <v>17688</v>
      </c>
      <c r="N3261" s="1">
        <f t="shared" si="163"/>
        <v>17688</v>
      </c>
      <c r="O3261" s="1">
        <f t="shared" si="164"/>
        <v>0</v>
      </c>
    </row>
    <row r="3262" spans="1:15" x14ac:dyDescent="0.25">
      <c r="A3262" s="1" t="str">
        <v>DHARMACON</v>
      </c>
      <c r="B3262" s="1">
        <v>17688</v>
      </c>
      <c r="C3262" s="1" t="str">
        <v>O092325IN3313857G</v>
      </c>
      <c r="D3262" s="2">
        <v>45926</v>
      </c>
      <c r="E3262" s="2">
        <v>45937</v>
      </c>
      <c r="F3262" s="1" t="str">
        <v>IH-300650-08-0005</v>
      </c>
      <c r="G3262" s="1">
        <v>1</v>
      </c>
      <c r="H3262" s="1">
        <v>1</v>
      </c>
      <c r="I3262" s="1">
        <v>0</v>
      </c>
      <c r="J3262" s="1" t="str">
        <v>Delhi</v>
      </c>
      <c r="K3262" s="1">
        <v>0</v>
      </c>
      <c r="L3262" s="1"/>
      <c r="M3262" s="1">
        <f t="shared" si="162"/>
        <v>17688</v>
      </c>
      <c r="N3262" s="1">
        <f t="shared" si="163"/>
        <v>17688</v>
      </c>
      <c r="O3262" s="1">
        <f t="shared" si="164"/>
        <v>0</v>
      </c>
    </row>
    <row r="3263" spans="1:15" x14ac:dyDescent="0.25">
      <c r="A3263" s="1" t="str">
        <v>DHARMACON</v>
      </c>
      <c r="B3263" s="1">
        <v>16544</v>
      </c>
      <c r="C3263" s="1" t="str">
        <v>O092325IN3313857G</v>
      </c>
      <c r="D3263" s="2">
        <v>45926</v>
      </c>
      <c r="E3263" s="2">
        <v>45937</v>
      </c>
      <c r="F3263" s="1" t="str">
        <v>D-001810-10-05</v>
      </c>
      <c r="G3263" s="1">
        <v>3</v>
      </c>
      <c r="H3263" s="1">
        <v>0</v>
      </c>
      <c r="I3263" s="1">
        <v>3</v>
      </c>
      <c r="J3263" s="1" t="str">
        <v>STOCK</v>
      </c>
      <c r="K3263" s="1" t="str">
        <v>Stock</v>
      </c>
      <c r="L3263" s="1"/>
      <c r="M3263" s="1">
        <f t="shared" si="162"/>
        <v>49632</v>
      </c>
      <c r="N3263" s="1">
        <f t="shared" si="163"/>
        <v>0</v>
      </c>
      <c r="O3263" s="1">
        <f t="shared" si="164"/>
        <v>49632</v>
      </c>
    </row>
    <row r="3264" spans="1:15" x14ac:dyDescent="0.25">
      <c r="A3264" s="1" t="str">
        <v>DHARMACON</v>
      </c>
      <c r="B3264" s="1">
        <v>16544</v>
      </c>
      <c r="C3264" s="1" t="str">
        <v>O092325IN3313857G</v>
      </c>
      <c r="D3264" s="2">
        <v>45926</v>
      </c>
      <c r="E3264" s="2">
        <v>45937</v>
      </c>
      <c r="F3264" s="1" t="str">
        <v>D-001810-10-05</v>
      </c>
      <c r="G3264" s="1">
        <v>1</v>
      </c>
      <c r="H3264" s="1">
        <v>1</v>
      </c>
      <c r="I3264" s="1">
        <v>0</v>
      </c>
      <c r="J3264" s="1" t="str">
        <v>Delhi</v>
      </c>
      <c r="K3264" s="1" t="str">
        <v>Stock</v>
      </c>
      <c r="L3264" s="1"/>
      <c r="M3264" s="1">
        <f t="shared" si="162"/>
        <v>16544</v>
      </c>
      <c r="N3264" s="1">
        <f t="shared" si="163"/>
        <v>16544</v>
      </c>
      <c r="O3264" s="1">
        <f t="shared" si="164"/>
        <v>0</v>
      </c>
    </row>
    <row r="3265" spans="1:15" x14ac:dyDescent="0.25">
      <c r="A3265" s="1" t="str">
        <v>DHARMACON</v>
      </c>
      <c r="B3265" s="1">
        <v>16544</v>
      </c>
      <c r="C3265" s="1" t="str">
        <v>O092325IN3313857G</v>
      </c>
      <c r="D3265" s="2">
        <v>45926</v>
      </c>
      <c r="E3265" s="2">
        <v>45937</v>
      </c>
      <c r="F3265" s="1" t="str">
        <v>D-001810-10-05</v>
      </c>
      <c r="G3265" s="1">
        <v>1</v>
      </c>
      <c r="H3265" s="1">
        <v>1</v>
      </c>
      <c r="I3265" s="1">
        <v>0</v>
      </c>
      <c r="J3265" s="1" t="str">
        <v>Banglore</v>
      </c>
      <c r="K3265" s="1">
        <v>0</v>
      </c>
      <c r="L3265" s="1"/>
      <c r="M3265" s="1">
        <f t="shared" si="162"/>
        <v>16544</v>
      </c>
      <c r="N3265" s="1">
        <f t="shared" si="163"/>
        <v>16544</v>
      </c>
      <c r="O3265" s="1">
        <f t="shared" si="164"/>
        <v>0</v>
      </c>
    </row>
    <row r="3266" spans="1:15" x14ac:dyDescent="0.25">
      <c r="A3266" s="1" t="str">
        <v>DHARMACON</v>
      </c>
      <c r="B3266" s="1">
        <v>17688</v>
      </c>
      <c r="C3266" s="1" t="str">
        <v>O092325IN3313857G</v>
      </c>
      <c r="D3266" s="2">
        <v>45926</v>
      </c>
      <c r="E3266" s="2">
        <v>45937</v>
      </c>
      <c r="F3266" s="1" t="str">
        <v>C-300643-03-0005</v>
      </c>
      <c r="G3266" s="1">
        <v>1</v>
      </c>
      <c r="H3266" s="1">
        <v>1</v>
      </c>
      <c r="I3266" s="1">
        <v>0</v>
      </c>
      <c r="J3266" s="1" t="str">
        <v>Delhi</v>
      </c>
      <c r="K3266" s="1">
        <v>0</v>
      </c>
      <c r="L3266" s="1"/>
      <c r="M3266" s="1">
        <f t="shared" si="162"/>
        <v>17688</v>
      </c>
      <c r="N3266" s="1">
        <f t="shared" si="163"/>
        <v>17688</v>
      </c>
      <c r="O3266" s="1">
        <f t="shared" si="164"/>
        <v>0</v>
      </c>
    </row>
    <row r="3267" spans="1:15" x14ac:dyDescent="0.25">
      <c r="A3267" s="1" t="str">
        <v>DHARMACON</v>
      </c>
      <c r="B3267" s="1">
        <v>32912</v>
      </c>
      <c r="C3267" s="1" t="str">
        <v>O092325IN3313857G</v>
      </c>
      <c r="D3267" s="2">
        <v>45926</v>
      </c>
      <c r="E3267" s="2">
        <v>45937</v>
      </c>
      <c r="F3267" s="1" t="str">
        <v>L-009922-00-0005</v>
      </c>
      <c r="G3267" s="1">
        <v>1</v>
      </c>
      <c r="H3267" s="1">
        <v>1</v>
      </c>
      <c r="I3267" s="1">
        <v>0</v>
      </c>
      <c r="J3267" s="1" t="str">
        <v>Delhi</v>
      </c>
      <c r="K3267" s="1">
        <v>0</v>
      </c>
      <c r="L3267" s="1"/>
      <c r="M3267" s="1">
        <f t="shared" si="162"/>
        <v>32912</v>
      </c>
      <c r="N3267" s="1">
        <f t="shared" si="163"/>
        <v>32912</v>
      </c>
      <c r="O3267" s="1">
        <f t="shared" si="164"/>
        <v>0</v>
      </c>
    </row>
    <row r="3268" spans="1:15" x14ac:dyDescent="0.25">
      <c r="A3268" s="1" t="str">
        <v>DHARMACON</v>
      </c>
      <c r="B3268" s="1">
        <v>32912</v>
      </c>
      <c r="C3268" s="1" t="str">
        <v>O092325IN3313857G</v>
      </c>
      <c r="D3268" s="2">
        <v>45926</v>
      </c>
      <c r="E3268" s="2">
        <v>45937</v>
      </c>
      <c r="F3268" s="1" t="str">
        <v>L-009454-01-0005</v>
      </c>
      <c r="G3268" s="1">
        <v>1</v>
      </c>
      <c r="H3268" s="1">
        <v>1</v>
      </c>
      <c r="I3268" s="1">
        <v>0</v>
      </c>
      <c r="J3268" s="1" t="str">
        <v>Delhi</v>
      </c>
      <c r="K3268" s="1">
        <v>0</v>
      </c>
      <c r="L3268" s="1"/>
      <c r="M3268" s="1">
        <f t="shared" si="162"/>
        <v>32912</v>
      </c>
      <c r="N3268" s="1">
        <f t="shared" si="163"/>
        <v>32912</v>
      </c>
      <c r="O3268" s="1">
        <f t="shared" si="164"/>
        <v>0</v>
      </c>
    </row>
    <row r="3269" spans="1:15" x14ac:dyDescent="0.25">
      <c r="A3269" s="1" t="str">
        <v>DHARMACON</v>
      </c>
      <c r="B3269" s="1">
        <v>17688</v>
      </c>
      <c r="C3269" s="1" t="str">
        <v>O092325IN3313857G</v>
      </c>
      <c r="D3269" s="2">
        <v>45926</v>
      </c>
      <c r="E3269" s="2">
        <v>45937</v>
      </c>
      <c r="F3269" s="1" t="str">
        <v>IH-300632-05-0005</v>
      </c>
      <c r="G3269" s="1">
        <v>1</v>
      </c>
      <c r="H3269" s="1">
        <v>1</v>
      </c>
      <c r="I3269" s="1">
        <v>0</v>
      </c>
      <c r="J3269" s="1" t="str">
        <v>Noida</v>
      </c>
      <c r="K3269" s="1">
        <v>0</v>
      </c>
      <c r="L3269" s="1"/>
      <c r="M3269" s="1">
        <f t="shared" si="162"/>
        <v>17688</v>
      </c>
      <c r="N3269" s="1">
        <f t="shared" si="163"/>
        <v>17688</v>
      </c>
      <c r="O3269" s="1">
        <f t="shared" si="164"/>
        <v>0</v>
      </c>
    </row>
    <row r="3270" spans="1:15" x14ac:dyDescent="0.25">
      <c r="A3270" s="1" t="str">
        <v>DHARMACON</v>
      </c>
      <c r="B3270" s="1">
        <v>32912</v>
      </c>
      <c r="C3270" s="1" t="str">
        <v>O092325IN3313857G</v>
      </c>
      <c r="D3270" s="2">
        <v>45926</v>
      </c>
      <c r="E3270" s="2">
        <v>45937</v>
      </c>
      <c r="F3270" s="1" t="str">
        <v>L-006656-03-0005</v>
      </c>
      <c r="G3270" s="1">
        <v>1</v>
      </c>
      <c r="H3270" s="1">
        <v>1</v>
      </c>
      <c r="I3270" s="1">
        <v>0</v>
      </c>
      <c r="J3270" s="1" t="str">
        <v>Manesar</v>
      </c>
      <c r="K3270" s="1">
        <v>0</v>
      </c>
      <c r="L3270" s="1"/>
      <c r="M3270" s="1">
        <f t="shared" si="162"/>
        <v>32912</v>
      </c>
      <c r="N3270" s="1">
        <f t="shared" si="163"/>
        <v>32912</v>
      </c>
      <c r="O3270" s="1">
        <f t="shared" si="164"/>
        <v>0</v>
      </c>
    </row>
    <row r="3271" spans="1:15" x14ac:dyDescent="0.25">
      <c r="A3271" s="1" t="str">
        <v>DHARMACON</v>
      </c>
      <c r="B3271" s="1">
        <v>32736</v>
      </c>
      <c r="C3271" s="1" t="str">
        <v>O092325IN3313857G</v>
      </c>
      <c r="D3271" s="2">
        <v>45926</v>
      </c>
      <c r="E3271" s="2">
        <v>45937</v>
      </c>
      <c r="F3271" s="1" t="str">
        <v>V3SH11252-228203260</v>
      </c>
      <c r="G3271" s="1">
        <v>1</v>
      </c>
      <c r="H3271" s="1">
        <v>1</v>
      </c>
      <c r="I3271" s="1">
        <v>0</v>
      </c>
      <c r="J3271" s="1" t="str">
        <v>Bhopal</v>
      </c>
      <c r="K3271" s="1">
        <v>0</v>
      </c>
      <c r="L3271" s="1"/>
      <c r="M3271" s="1">
        <f t="shared" si="162"/>
        <v>32736</v>
      </c>
      <c r="N3271" s="1">
        <f t="shared" si="163"/>
        <v>32736</v>
      </c>
      <c r="O3271" s="1">
        <f t="shared" si="164"/>
        <v>0</v>
      </c>
    </row>
    <row r="3272" spans="1:15" x14ac:dyDescent="0.25">
      <c r="A3272" s="1" t="str">
        <v>DHARMACON</v>
      </c>
      <c r="B3272" s="1">
        <v>15224</v>
      </c>
      <c r="C3272" s="1" t="str">
        <v>O092325IN3313857G</v>
      </c>
      <c r="D3272" s="2">
        <v>45926</v>
      </c>
      <c r="E3272" s="2">
        <v>45937</v>
      </c>
      <c r="F3272" s="1" t="str">
        <v>RHS3979-201736467</v>
      </c>
      <c r="G3272" s="1">
        <v>1</v>
      </c>
      <c r="H3272" s="1">
        <v>1</v>
      </c>
      <c r="I3272" s="1">
        <v>0</v>
      </c>
      <c r="J3272" s="1" t="str">
        <v>Bhuvneshwar</v>
      </c>
      <c r="K3272" s="1">
        <v>0</v>
      </c>
      <c r="L3272" s="1"/>
      <c r="M3272" s="1">
        <f t="shared" si="162"/>
        <v>15224</v>
      </c>
      <c r="N3272" s="1">
        <f t="shared" si="163"/>
        <v>15224</v>
      </c>
      <c r="O3272" s="1">
        <f t="shared" si="164"/>
        <v>0</v>
      </c>
    </row>
    <row r="3273" spans="1:15" x14ac:dyDescent="0.25">
      <c r="A3273" s="1" t="str">
        <v>DHARMACON</v>
      </c>
      <c r="B3273" s="1">
        <v>15224</v>
      </c>
      <c r="C3273" s="1" t="str">
        <v>O092325IN3313857G</v>
      </c>
      <c r="D3273" s="2">
        <v>45926</v>
      </c>
      <c r="E3273" s="2">
        <v>45937</v>
      </c>
      <c r="F3273" s="1" t="str">
        <v>RHS3979-201739694</v>
      </c>
      <c r="G3273" s="1">
        <v>1</v>
      </c>
      <c r="H3273" s="1">
        <v>1</v>
      </c>
      <c r="I3273" s="1">
        <v>0</v>
      </c>
      <c r="J3273" s="1" t="str">
        <v>Bhuvneshwar</v>
      </c>
      <c r="K3273" s="1">
        <v>0</v>
      </c>
      <c r="L3273" s="1"/>
      <c r="M3273" s="1">
        <f t="shared" si="162"/>
        <v>15224</v>
      </c>
      <c r="N3273" s="1">
        <f t="shared" si="163"/>
        <v>15224</v>
      </c>
      <c r="O3273" s="1">
        <f t="shared" si="164"/>
        <v>0</v>
      </c>
    </row>
    <row r="3274" spans="1:15" x14ac:dyDescent="0.25">
      <c r="A3274" s="1" t="str">
        <v>DHARMACON</v>
      </c>
      <c r="B3274" s="1">
        <v>24816</v>
      </c>
      <c r="C3274" s="1" t="str">
        <v>O092325IN3313857G</v>
      </c>
      <c r="D3274" s="2">
        <v>45926</v>
      </c>
      <c r="E3274" s="2">
        <v>45937</v>
      </c>
      <c r="F3274" s="1" t="str">
        <v>RMM4534-EG104086</v>
      </c>
      <c r="G3274" s="1">
        <v>1</v>
      </c>
      <c r="H3274" s="1">
        <v>1</v>
      </c>
      <c r="I3274" s="1">
        <v>0</v>
      </c>
      <c r="J3274" s="1" t="str">
        <v>Delhi</v>
      </c>
      <c r="K3274" s="1">
        <v>0</v>
      </c>
      <c r="L3274" s="1"/>
      <c r="M3274" s="1">
        <f t="shared" si="162"/>
        <v>24816</v>
      </c>
      <c r="N3274" s="1">
        <f t="shared" si="163"/>
        <v>24816</v>
      </c>
      <c r="O3274" s="1">
        <f t="shared" si="164"/>
        <v>0</v>
      </c>
    </row>
    <row r="3275" spans="1:15" x14ac:dyDescent="0.25">
      <c r="A3275" s="1" t="str">
        <v>DHARMACON</v>
      </c>
      <c r="B3275" s="1">
        <v>31768</v>
      </c>
      <c r="C3275" s="1" t="str">
        <v>O092325IN3313857G</v>
      </c>
      <c r="D3275" s="2">
        <v>45926</v>
      </c>
      <c r="E3275" s="2">
        <v>45937</v>
      </c>
      <c r="F3275" s="1" t="str">
        <v>RHS4531-EG57381</v>
      </c>
      <c r="G3275" s="1">
        <v>1</v>
      </c>
      <c r="H3275" s="1">
        <v>1</v>
      </c>
      <c r="I3275" s="1">
        <v>0</v>
      </c>
      <c r="J3275" s="1" t="str">
        <v>Kerala</v>
      </c>
      <c r="K3275" s="1">
        <v>0</v>
      </c>
      <c r="L3275" s="1"/>
      <c r="M3275" s="1">
        <f t="shared" si="162"/>
        <v>31768</v>
      </c>
      <c r="N3275" s="1">
        <f t="shared" si="163"/>
        <v>31768</v>
      </c>
      <c r="O3275" s="1">
        <f t="shared" si="164"/>
        <v>0</v>
      </c>
    </row>
    <row r="3276" spans="1:15" x14ac:dyDescent="0.25">
      <c r="A3276" s="1" t="str">
        <v>DHARMACON</v>
      </c>
      <c r="B3276" s="1">
        <v>6072</v>
      </c>
      <c r="C3276" s="1" t="str">
        <v>O092325IN3313857G</v>
      </c>
      <c r="D3276" s="2">
        <v>45926</v>
      </c>
      <c r="E3276" s="2">
        <v>45937</v>
      </c>
      <c r="F3276" s="1" t="str">
        <v>B-002000-UB-100</v>
      </c>
      <c r="G3276" s="1">
        <v>1</v>
      </c>
      <c r="H3276" s="1">
        <v>1</v>
      </c>
      <c r="I3276" s="1">
        <v>0</v>
      </c>
      <c r="J3276" s="1" t="str">
        <v>MOHALI (PUNJAB)</v>
      </c>
      <c r="K3276" s="1" t="str">
        <v>Saturday (8-11-25)</v>
      </c>
      <c r="L3276" s="1"/>
      <c r="M3276" s="1">
        <f t="shared" si="162"/>
        <v>6072</v>
      </c>
      <c r="N3276" s="1">
        <f t="shared" si="163"/>
        <v>6072</v>
      </c>
      <c r="O3276" s="1">
        <f t="shared" si="164"/>
        <v>0</v>
      </c>
    </row>
    <row r="3277" spans="1:15" x14ac:dyDescent="0.25">
      <c r="A3277" s="1" t="str">
        <v>DHARMACON</v>
      </c>
      <c r="B3277" s="1">
        <v>6072</v>
      </c>
      <c r="C3277" s="1" t="str">
        <v>O092325IN3313857G</v>
      </c>
      <c r="D3277" s="2">
        <v>45926</v>
      </c>
      <c r="E3277" s="2">
        <v>45937</v>
      </c>
      <c r="F3277" s="1" t="str">
        <v>B-002000-UB-100</v>
      </c>
      <c r="G3277" s="1">
        <v>1</v>
      </c>
      <c r="H3277" s="1">
        <v>1</v>
      </c>
      <c r="I3277" s="1">
        <v>0</v>
      </c>
      <c r="J3277" s="1" t="str">
        <v>Hyderabad</v>
      </c>
      <c r="K3277" s="1">
        <v>0</v>
      </c>
      <c r="L3277" s="1"/>
      <c r="M3277" s="1">
        <f t="shared" si="162"/>
        <v>6072</v>
      </c>
      <c r="N3277" s="1">
        <f t="shared" si="163"/>
        <v>6072</v>
      </c>
      <c r="O3277" s="1">
        <f t="shared" si="164"/>
        <v>0</v>
      </c>
    </row>
    <row r="3278" spans="1:15" x14ac:dyDescent="0.25">
      <c r="A3278" s="1" t="str">
        <v>DHARMACON</v>
      </c>
      <c r="B3278" s="1">
        <v>6072</v>
      </c>
      <c r="C3278" s="1" t="str">
        <v>O092325IN3313857G</v>
      </c>
      <c r="D3278" s="2">
        <v>45926</v>
      </c>
      <c r="E3278" s="2">
        <v>45937</v>
      </c>
      <c r="F3278" s="1" t="str">
        <v>B-002000-UB-100</v>
      </c>
      <c r="G3278" s="1">
        <v>1</v>
      </c>
      <c r="H3278" s="1">
        <v>1</v>
      </c>
      <c r="I3278" s="1">
        <v>0</v>
      </c>
      <c r="J3278" s="1" t="str">
        <v>Kerala</v>
      </c>
      <c r="K3278" s="1">
        <v>0</v>
      </c>
      <c r="L3278" s="1"/>
      <c r="M3278" s="1">
        <f t="shared" si="162"/>
        <v>6072</v>
      </c>
      <c r="N3278" s="1">
        <f t="shared" si="163"/>
        <v>6072</v>
      </c>
      <c r="O3278" s="1">
        <f t="shared" si="164"/>
        <v>0</v>
      </c>
    </row>
    <row r="3279" spans="1:15" x14ac:dyDescent="0.25">
      <c r="A3279" s="1" t="str">
        <v>DHARMACON</v>
      </c>
      <c r="B3279" s="1">
        <v>20856</v>
      </c>
      <c r="C3279" s="1" t="str">
        <v>O092325IN3313857G</v>
      </c>
      <c r="D3279" s="2">
        <v>45926</v>
      </c>
      <c r="E3279" s="2">
        <v>45937</v>
      </c>
      <c r="F3279" s="1" t="str">
        <v>T-2001-02</v>
      </c>
      <c r="G3279" s="1">
        <v>2</v>
      </c>
      <c r="H3279" s="1">
        <v>0</v>
      </c>
      <c r="I3279" s="1">
        <v>2</v>
      </c>
      <c r="J3279" s="1" t="str">
        <v>STOCK</v>
      </c>
      <c r="K3279" s="1" t="str">
        <v>Stock</v>
      </c>
      <c r="L3279" s="1"/>
      <c r="M3279" s="1">
        <f t="shared" si="162"/>
        <v>41712</v>
      </c>
      <c r="N3279" s="1">
        <f t="shared" si="163"/>
        <v>0</v>
      </c>
      <c r="O3279" s="1">
        <f t="shared" si="164"/>
        <v>41712</v>
      </c>
    </row>
    <row r="3280" spans="1:15" x14ac:dyDescent="0.25">
      <c r="A3280" s="1" t="str">
        <v>DHARMACON</v>
      </c>
      <c r="B3280" s="1">
        <v>20856</v>
      </c>
      <c r="C3280" s="1" t="str">
        <v>O092325IN3313857G</v>
      </c>
      <c r="D3280" s="2">
        <v>45926</v>
      </c>
      <c r="E3280" s="2">
        <v>45937</v>
      </c>
      <c r="F3280" s="1" t="str">
        <v>T-2001-02</v>
      </c>
      <c r="G3280" s="1">
        <v>1</v>
      </c>
      <c r="H3280" s="1">
        <v>1</v>
      </c>
      <c r="I3280" s="1">
        <v>0</v>
      </c>
      <c r="J3280" s="1" t="str">
        <v>Delhi</v>
      </c>
      <c r="K3280" s="1" t="str">
        <v>Stock</v>
      </c>
      <c r="L3280" s="1"/>
      <c r="M3280" s="1">
        <f t="shared" si="162"/>
        <v>20856</v>
      </c>
      <c r="N3280" s="1">
        <f t="shared" si="163"/>
        <v>20856</v>
      </c>
      <c r="O3280" s="1">
        <f t="shared" si="164"/>
        <v>0</v>
      </c>
    </row>
    <row r="3281" spans="1:15" x14ac:dyDescent="0.25">
      <c r="A3281" s="1" t="str">
        <v>DHARMACON</v>
      </c>
      <c r="B3281" s="1">
        <v>34584</v>
      </c>
      <c r="C3281" s="1" t="str">
        <v>O092325IN3313857G</v>
      </c>
      <c r="D3281" s="2">
        <v>45926</v>
      </c>
      <c r="E3281" s="2">
        <v>45937</v>
      </c>
      <c r="F3281" s="1" t="str">
        <v>T-2001-03</v>
      </c>
      <c r="G3281" s="1">
        <v>2</v>
      </c>
      <c r="H3281" s="1">
        <v>2</v>
      </c>
      <c r="I3281" s="1">
        <v>0</v>
      </c>
      <c r="J3281" s="1" t="str">
        <v>MOHALI (PUNJAB)</v>
      </c>
      <c r="K3281" s="1" t="str">
        <v>Saturday (8-11-25)</v>
      </c>
      <c r="L3281" s="1"/>
      <c r="M3281" s="1">
        <f t="shared" si="162"/>
        <v>69168</v>
      </c>
      <c r="N3281" s="1">
        <f t="shared" si="163"/>
        <v>69168</v>
      </c>
      <c r="O3281" s="1">
        <f t="shared" si="164"/>
        <v>0</v>
      </c>
    </row>
    <row r="3282" spans="1:15" x14ac:dyDescent="0.25">
      <c r="A3282" s="1" t="str">
        <v>DHARMACON</v>
      </c>
      <c r="B3282" s="1">
        <v>34584</v>
      </c>
      <c r="C3282" s="1" t="str">
        <v>O092325IN3313857G</v>
      </c>
      <c r="D3282" s="2">
        <v>45926</v>
      </c>
      <c r="E3282" s="2">
        <v>45937</v>
      </c>
      <c r="F3282" s="1" t="str">
        <v>T-2001-03</v>
      </c>
      <c r="G3282" s="1">
        <v>1</v>
      </c>
      <c r="H3282" s="1">
        <v>1</v>
      </c>
      <c r="I3282" s="1">
        <v>0</v>
      </c>
      <c r="J3282" s="1" t="str">
        <v>Banglore</v>
      </c>
      <c r="K3282" s="1">
        <v>0</v>
      </c>
      <c r="L3282" s="1"/>
      <c r="M3282" s="1">
        <f t="shared" si="162"/>
        <v>34584</v>
      </c>
      <c r="N3282" s="1">
        <f t="shared" si="163"/>
        <v>34584</v>
      </c>
      <c r="O3282" s="1">
        <f t="shared" si="164"/>
        <v>0</v>
      </c>
    </row>
    <row r="3283" spans="1:15" x14ac:dyDescent="0.25">
      <c r="A3283" s="1" t="str">
        <v>BioLegend</v>
      </c>
      <c r="B3283" s="1">
        <v>8808.7999999999993</v>
      </c>
      <c r="C3283" s="1" t="str">
        <v>EED119711</v>
      </c>
      <c r="D3283" s="2">
        <v>45933</v>
      </c>
      <c r="E3283" s="2">
        <v>45938</v>
      </c>
      <c r="F3283" s="1">
        <v>100204</v>
      </c>
      <c r="G3283" s="1">
        <v>1</v>
      </c>
      <c r="H3283" s="1">
        <v>1</v>
      </c>
      <c r="I3283" s="1">
        <v>0</v>
      </c>
      <c r="J3283" s="1" t="str">
        <v>Bhuvneshwar</v>
      </c>
      <c r="K3283" s="1">
        <v>0</v>
      </c>
      <c r="L3283" s="1"/>
      <c r="M3283" s="1">
        <f t="shared" si="162"/>
        <v>8808.7999999999993</v>
      </c>
      <c r="N3283" s="1">
        <f t="shared" si="163"/>
        <v>8808.7999999999993</v>
      </c>
      <c r="O3283" s="1">
        <f t="shared" si="164"/>
        <v>0</v>
      </c>
    </row>
    <row r="3284" spans="1:15" x14ac:dyDescent="0.25">
      <c r="A3284" s="1" t="str">
        <v>BioLegend</v>
      </c>
      <c r="B3284" s="1">
        <v>13244</v>
      </c>
      <c r="C3284" s="1" t="str">
        <v>EED119711</v>
      </c>
      <c r="D3284" s="2">
        <v>45933</v>
      </c>
      <c r="E3284" s="2">
        <v>45938</v>
      </c>
      <c r="F3284" s="1">
        <v>100216</v>
      </c>
      <c r="G3284" s="1">
        <v>1</v>
      </c>
      <c r="H3284" s="1">
        <v>1</v>
      </c>
      <c r="I3284" s="1">
        <v>0</v>
      </c>
      <c r="J3284" s="1" t="str">
        <v>Bhuvneshwar</v>
      </c>
      <c r="K3284" s="1">
        <v>0</v>
      </c>
      <c r="L3284" s="1"/>
      <c r="M3284" s="1">
        <f t="shared" si="162"/>
        <v>13244</v>
      </c>
      <c r="N3284" s="1">
        <f t="shared" si="163"/>
        <v>13244</v>
      </c>
      <c r="O3284" s="1">
        <f t="shared" si="164"/>
        <v>0</v>
      </c>
    </row>
    <row r="3285" spans="1:15" x14ac:dyDescent="0.25">
      <c r="A3285" s="1" t="str">
        <v>BioLegend</v>
      </c>
      <c r="B3285" s="1">
        <v>14907.2</v>
      </c>
      <c r="C3285" s="1" t="str">
        <v>EED119711</v>
      </c>
      <c r="D3285" s="2">
        <v>45933</v>
      </c>
      <c r="E3285" s="2">
        <v>45938</v>
      </c>
      <c r="F3285" s="1">
        <v>100222</v>
      </c>
      <c r="G3285" s="1">
        <v>1</v>
      </c>
      <c r="H3285" s="1">
        <v>1</v>
      </c>
      <c r="I3285" s="1">
        <v>0</v>
      </c>
      <c r="J3285" s="1" t="str">
        <v>Gujrat</v>
      </c>
      <c r="K3285" s="1">
        <v>0</v>
      </c>
      <c r="L3285" s="1"/>
      <c r="M3285" s="1">
        <f t="shared" si="162"/>
        <v>14907.2</v>
      </c>
      <c r="N3285" s="1">
        <f t="shared" si="163"/>
        <v>14907.2</v>
      </c>
      <c r="O3285" s="1">
        <f t="shared" si="164"/>
        <v>0</v>
      </c>
    </row>
    <row r="3286" spans="1:15" x14ac:dyDescent="0.25">
      <c r="A3286" s="1" t="str">
        <v>BioLegend</v>
      </c>
      <c r="B3286" s="1">
        <v>16632</v>
      </c>
      <c r="C3286" s="1" t="str">
        <v>EED119711</v>
      </c>
      <c r="D3286" s="2">
        <v>45933</v>
      </c>
      <c r="E3286" s="2">
        <v>45938</v>
      </c>
      <c r="F3286" s="1">
        <v>100732</v>
      </c>
      <c r="G3286" s="1">
        <v>1</v>
      </c>
      <c r="H3286" s="1">
        <v>1</v>
      </c>
      <c r="I3286" s="1">
        <v>0</v>
      </c>
      <c r="J3286" s="1" t="str">
        <v>Bhuvneshwar</v>
      </c>
      <c r="K3286" s="1">
        <v>0</v>
      </c>
      <c r="L3286" s="1"/>
      <c r="M3286" s="1">
        <f t="shared" si="162"/>
        <v>16632</v>
      </c>
      <c r="N3286" s="1">
        <f t="shared" si="163"/>
        <v>16632</v>
      </c>
      <c r="O3286" s="1">
        <f t="shared" si="164"/>
        <v>0</v>
      </c>
    </row>
    <row r="3287" spans="1:15" x14ac:dyDescent="0.25">
      <c r="A3287" s="1" t="str">
        <v>BioLegend</v>
      </c>
      <c r="B3287" s="1">
        <v>2895.2</v>
      </c>
      <c r="C3287" s="1" t="str">
        <v>EED119711</v>
      </c>
      <c r="D3287" s="2">
        <v>45933</v>
      </c>
      <c r="E3287" s="2">
        <v>45938</v>
      </c>
      <c r="F3287" s="1">
        <v>101205</v>
      </c>
      <c r="G3287" s="1">
        <v>1</v>
      </c>
      <c r="H3287" s="1">
        <v>1</v>
      </c>
      <c r="I3287" s="1">
        <v>0</v>
      </c>
      <c r="J3287" s="1" t="str">
        <v>Banglore</v>
      </c>
      <c r="K3287" s="1">
        <v>0</v>
      </c>
      <c r="L3287" s="1"/>
      <c r="M3287" s="1">
        <f t="shared" si="162"/>
        <v>2895.2</v>
      </c>
      <c r="N3287" s="1">
        <f t="shared" si="163"/>
        <v>2895.2</v>
      </c>
      <c r="O3287" s="1">
        <f t="shared" si="164"/>
        <v>0</v>
      </c>
    </row>
    <row r="3288" spans="1:15" x14ac:dyDescent="0.25">
      <c r="A3288" s="1" t="str">
        <v>BioLegend</v>
      </c>
      <c r="B3288" s="1">
        <v>8131.2000000000007</v>
      </c>
      <c r="C3288" s="1" t="str">
        <v>EED119711</v>
      </c>
      <c r="D3288" s="2">
        <v>45933</v>
      </c>
      <c r="E3288" s="2">
        <v>45938</v>
      </c>
      <c r="F3288" s="1">
        <v>101206</v>
      </c>
      <c r="G3288" s="1">
        <v>1</v>
      </c>
      <c r="H3288" s="1">
        <v>1</v>
      </c>
      <c r="I3288" s="1">
        <v>0</v>
      </c>
      <c r="J3288" s="1" t="str">
        <v>Bhuvneshwar</v>
      </c>
      <c r="K3288" s="1">
        <v>0</v>
      </c>
      <c r="L3288" s="1"/>
      <c r="M3288" s="1">
        <f t="shared" si="162"/>
        <v>8131.2000000000007</v>
      </c>
      <c r="N3288" s="1">
        <f t="shared" si="163"/>
        <v>8131.2000000000007</v>
      </c>
      <c r="O3288" s="1">
        <f t="shared" si="164"/>
        <v>0</v>
      </c>
    </row>
    <row r="3289" spans="1:15" x14ac:dyDescent="0.25">
      <c r="A3289" s="1" t="str">
        <v>BioLegend</v>
      </c>
      <c r="B3289" s="1">
        <v>13244</v>
      </c>
      <c r="C3289" s="1" t="str">
        <v>EED119711</v>
      </c>
      <c r="D3289" s="2">
        <v>45933</v>
      </c>
      <c r="E3289" s="2">
        <v>45938</v>
      </c>
      <c r="F3289" s="1">
        <v>101222</v>
      </c>
      <c r="G3289" s="1">
        <v>1</v>
      </c>
      <c r="H3289" s="1">
        <v>1</v>
      </c>
      <c r="I3289" s="1">
        <v>0</v>
      </c>
      <c r="J3289" s="1" t="str">
        <v>Delhi</v>
      </c>
      <c r="K3289" s="1">
        <v>0</v>
      </c>
      <c r="L3289" s="1"/>
      <c r="M3289" s="1">
        <f t="shared" si="162"/>
        <v>13244</v>
      </c>
      <c r="N3289" s="1">
        <f t="shared" si="163"/>
        <v>13244</v>
      </c>
      <c r="O3289" s="1">
        <f t="shared" si="164"/>
        <v>0</v>
      </c>
    </row>
    <row r="3290" spans="1:15" x14ac:dyDescent="0.25">
      <c r="A3290" s="1" t="str">
        <v>BioLegend</v>
      </c>
      <c r="B3290" s="1">
        <v>5852</v>
      </c>
      <c r="C3290" s="1" t="str">
        <v>EED119711</v>
      </c>
      <c r="D3290" s="2">
        <v>45933</v>
      </c>
      <c r="E3290" s="2">
        <v>45938</v>
      </c>
      <c r="F3290" s="1">
        <v>102711</v>
      </c>
      <c r="G3290" s="1">
        <v>1</v>
      </c>
      <c r="H3290" s="1">
        <v>1</v>
      </c>
      <c r="I3290" s="1">
        <v>0</v>
      </c>
      <c r="J3290" s="1" t="str">
        <v>Bhuvneshwar</v>
      </c>
      <c r="K3290" s="1">
        <v>0</v>
      </c>
      <c r="L3290" s="1"/>
      <c r="M3290" s="1">
        <f t="shared" si="162"/>
        <v>5852</v>
      </c>
      <c r="N3290" s="1">
        <f t="shared" si="163"/>
        <v>5852</v>
      </c>
      <c r="O3290" s="1">
        <f t="shared" si="164"/>
        <v>0</v>
      </c>
    </row>
    <row r="3291" spans="1:15" x14ac:dyDescent="0.25">
      <c r="A3291" s="1" t="str">
        <v>BioLegend</v>
      </c>
      <c r="B3291" s="1">
        <v>12073.599999999999</v>
      </c>
      <c r="C3291" s="1" t="str">
        <v>EED119711</v>
      </c>
      <c r="D3291" s="2">
        <v>45933</v>
      </c>
      <c r="E3291" s="2">
        <v>45938</v>
      </c>
      <c r="F3291" s="1">
        <v>103116</v>
      </c>
      <c r="G3291" s="1">
        <v>1</v>
      </c>
      <c r="H3291" s="1">
        <v>1</v>
      </c>
      <c r="I3291" s="1">
        <v>0</v>
      </c>
      <c r="J3291" s="1" t="str">
        <v>Bhuvneshwar</v>
      </c>
      <c r="K3291" s="1">
        <v>0</v>
      </c>
      <c r="L3291" s="1"/>
      <c r="M3291" s="1">
        <f t="shared" si="162"/>
        <v>12073.599999999999</v>
      </c>
      <c r="N3291" s="1">
        <f t="shared" si="163"/>
        <v>12073.599999999999</v>
      </c>
      <c r="O3291" s="1">
        <f t="shared" si="164"/>
        <v>0</v>
      </c>
    </row>
    <row r="3292" spans="1:15" x14ac:dyDescent="0.25">
      <c r="A3292" s="1" t="str">
        <v>BioLegend</v>
      </c>
      <c r="B3292" s="1">
        <v>15972</v>
      </c>
      <c r="C3292" s="1" t="str">
        <v>EED119711</v>
      </c>
      <c r="D3292" s="2">
        <v>45933</v>
      </c>
      <c r="E3292" s="2">
        <v>45938</v>
      </c>
      <c r="F3292" s="1">
        <v>103134</v>
      </c>
      <c r="G3292" s="1">
        <v>2</v>
      </c>
      <c r="H3292" s="1">
        <v>2</v>
      </c>
      <c r="I3292" s="1">
        <v>0</v>
      </c>
      <c r="J3292" s="1" t="str">
        <v>Banglore</v>
      </c>
      <c r="K3292" s="1">
        <v>0</v>
      </c>
      <c r="L3292" s="1"/>
      <c r="M3292" s="1">
        <f t="shared" si="162"/>
        <v>31944</v>
      </c>
      <c r="N3292" s="1">
        <f t="shared" si="163"/>
        <v>31944</v>
      </c>
      <c r="O3292" s="1">
        <f t="shared" si="164"/>
        <v>0</v>
      </c>
    </row>
    <row r="3293" spans="1:15" x14ac:dyDescent="0.25">
      <c r="A3293" s="1" t="str">
        <v>BioLegend</v>
      </c>
      <c r="B3293" s="1">
        <v>19338</v>
      </c>
      <c r="C3293" s="1" t="str">
        <v>EED119711</v>
      </c>
      <c r="D3293" s="2">
        <v>45933</v>
      </c>
      <c r="E3293" s="2">
        <v>45938</v>
      </c>
      <c r="F3293" s="1">
        <v>104732</v>
      </c>
      <c r="G3293" s="1">
        <v>1</v>
      </c>
      <c r="H3293" s="1">
        <v>1</v>
      </c>
      <c r="I3293" s="1">
        <v>0</v>
      </c>
      <c r="J3293" s="1" t="str">
        <v>Bhuvneshwar</v>
      </c>
      <c r="K3293" s="1">
        <v>0</v>
      </c>
      <c r="L3293" s="1"/>
      <c r="M3293" s="1">
        <f t="shared" si="162"/>
        <v>19338</v>
      </c>
      <c r="N3293" s="1">
        <f t="shared" si="163"/>
        <v>19338</v>
      </c>
      <c r="O3293" s="1">
        <f t="shared" si="164"/>
        <v>0</v>
      </c>
    </row>
    <row r="3294" spans="1:15" x14ac:dyDescent="0.25">
      <c r="A3294" s="1" t="str">
        <v>BioLegend</v>
      </c>
      <c r="B3294" s="1">
        <v>7145.6</v>
      </c>
      <c r="C3294" s="1" t="str">
        <v>EED119711</v>
      </c>
      <c r="D3294" s="2">
        <v>45933</v>
      </c>
      <c r="E3294" s="2">
        <v>45938</v>
      </c>
      <c r="F3294" s="1">
        <v>104733</v>
      </c>
      <c r="G3294" s="1">
        <v>1</v>
      </c>
      <c r="H3294" s="1">
        <v>1</v>
      </c>
      <c r="I3294" s="1">
        <v>0</v>
      </c>
      <c r="J3294" s="1" t="str">
        <v>Mumbai</v>
      </c>
      <c r="K3294" s="1">
        <v>0</v>
      </c>
      <c r="L3294" s="1"/>
      <c r="M3294" s="1">
        <f t="shared" si="162"/>
        <v>7145.6</v>
      </c>
      <c r="N3294" s="1">
        <f t="shared" si="163"/>
        <v>7145.6</v>
      </c>
      <c r="O3294" s="1">
        <f t="shared" si="164"/>
        <v>0</v>
      </c>
    </row>
    <row r="3295" spans="1:15" x14ac:dyDescent="0.25">
      <c r="A3295" s="1" t="str">
        <v>BioLegend</v>
      </c>
      <c r="B3295" s="1">
        <v>17432.8</v>
      </c>
      <c r="C3295" s="1" t="str">
        <v>EED119711</v>
      </c>
      <c r="D3295" s="2">
        <v>45933</v>
      </c>
      <c r="E3295" s="2">
        <v>45938</v>
      </c>
      <c r="F3295" s="1">
        <v>105012</v>
      </c>
      <c r="G3295" s="1">
        <v>1</v>
      </c>
      <c r="H3295" s="1">
        <v>1</v>
      </c>
      <c r="I3295" s="1">
        <v>0</v>
      </c>
      <c r="J3295" s="1" t="str">
        <v>Bhuvneshwar</v>
      </c>
      <c r="K3295" s="1">
        <v>0</v>
      </c>
      <c r="L3295" s="1"/>
      <c r="M3295" s="1">
        <f t="shared" si="162"/>
        <v>17432.8</v>
      </c>
      <c r="N3295" s="1">
        <f t="shared" si="163"/>
        <v>17432.8</v>
      </c>
      <c r="O3295" s="1">
        <f t="shared" si="164"/>
        <v>0</v>
      </c>
    </row>
    <row r="3296" spans="1:15" x14ac:dyDescent="0.25">
      <c r="A3296" s="1" t="str">
        <v>BioLegend</v>
      </c>
      <c r="B3296" s="1">
        <v>18018</v>
      </c>
      <c r="C3296" s="1" t="str">
        <v>EED119711</v>
      </c>
      <c r="D3296" s="2">
        <v>45933</v>
      </c>
      <c r="E3296" s="2">
        <v>45938</v>
      </c>
      <c r="F3296" s="1">
        <v>105841</v>
      </c>
      <c r="G3296" s="1">
        <v>1</v>
      </c>
      <c r="H3296" s="1">
        <v>1</v>
      </c>
      <c r="I3296" s="1">
        <v>0</v>
      </c>
      <c r="J3296" s="1" t="str">
        <v>Bhuvneshwar</v>
      </c>
      <c r="K3296" s="1">
        <v>0</v>
      </c>
      <c r="L3296" s="1"/>
      <c r="M3296" s="1">
        <f t="shared" si="162"/>
        <v>18018</v>
      </c>
      <c r="N3296" s="1">
        <f t="shared" si="163"/>
        <v>18018</v>
      </c>
      <c r="O3296" s="1">
        <f t="shared" si="164"/>
        <v>0</v>
      </c>
    </row>
    <row r="3297" spans="1:15" x14ac:dyDescent="0.25">
      <c r="A3297" s="1" t="str">
        <v>BioLegend</v>
      </c>
      <c r="B3297" s="1">
        <v>13244</v>
      </c>
      <c r="C3297" s="1" t="str">
        <v>EED119711</v>
      </c>
      <c r="D3297" s="2">
        <v>45933</v>
      </c>
      <c r="E3297" s="2">
        <v>45938</v>
      </c>
      <c r="F3297" s="1">
        <v>107622</v>
      </c>
      <c r="G3297" s="1">
        <v>1</v>
      </c>
      <c r="H3297" s="1">
        <v>1</v>
      </c>
      <c r="I3297" s="1">
        <v>0</v>
      </c>
      <c r="J3297" s="1" t="str">
        <v>Bhuvneshwar</v>
      </c>
      <c r="K3297" s="1">
        <v>0</v>
      </c>
      <c r="L3297" s="1"/>
      <c r="M3297" s="1">
        <f t="shared" si="162"/>
        <v>13244</v>
      </c>
      <c r="N3297" s="1">
        <f t="shared" si="163"/>
        <v>13244</v>
      </c>
      <c r="O3297" s="1">
        <f t="shared" si="164"/>
        <v>0</v>
      </c>
    </row>
    <row r="3298" spans="1:15" x14ac:dyDescent="0.25">
      <c r="A3298" s="1" t="str">
        <v>BioLegend</v>
      </c>
      <c r="B3298" s="1">
        <v>11272.8</v>
      </c>
      <c r="C3298" s="1" t="str">
        <v>EED119711</v>
      </c>
      <c r="D3298" s="2">
        <v>45933</v>
      </c>
      <c r="E3298" s="2">
        <v>45938</v>
      </c>
      <c r="F3298" s="1">
        <v>108408</v>
      </c>
      <c r="G3298" s="1">
        <v>1</v>
      </c>
      <c r="H3298" s="1">
        <v>1</v>
      </c>
      <c r="I3298" s="1">
        <v>0</v>
      </c>
      <c r="J3298" s="1" t="str">
        <v>Bhuvneshwar</v>
      </c>
      <c r="K3298" s="1">
        <v>0</v>
      </c>
      <c r="L3298" s="1"/>
      <c r="M3298" s="1">
        <f t="shared" si="162"/>
        <v>11272.8</v>
      </c>
      <c r="N3298" s="1">
        <f t="shared" si="163"/>
        <v>11272.8</v>
      </c>
      <c r="O3298" s="1">
        <f t="shared" si="164"/>
        <v>0</v>
      </c>
    </row>
    <row r="3299" spans="1:15" x14ac:dyDescent="0.25">
      <c r="A3299" s="1" t="str">
        <v>BioLegend</v>
      </c>
      <c r="B3299" s="1">
        <v>8131.2000000000007</v>
      </c>
      <c r="C3299" s="1" t="str">
        <v>EED119711</v>
      </c>
      <c r="D3299" s="2">
        <v>45933</v>
      </c>
      <c r="E3299" s="2">
        <v>45938</v>
      </c>
      <c r="F3299" s="1">
        <v>112503</v>
      </c>
      <c r="G3299" s="1">
        <v>1</v>
      </c>
      <c r="H3299" s="1">
        <v>1</v>
      </c>
      <c r="I3299" s="1">
        <v>0</v>
      </c>
      <c r="J3299" s="1" t="str">
        <v>Bhuvneshwar</v>
      </c>
      <c r="K3299" s="1">
        <v>0</v>
      </c>
      <c r="L3299" s="1"/>
      <c r="M3299" s="1">
        <f t="shared" si="162"/>
        <v>8131.2000000000007</v>
      </c>
      <c r="N3299" s="1">
        <f t="shared" si="163"/>
        <v>8131.2000000000007</v>
      </c>
      <c r="O3299" s="1">
        <f t="shared" si="164"/>
        <v>0</v>
      </c>
    </row>
    <row r="3300" spans="1:15" x14ac:dyDescent="0.25">
      <c r="A3300" s="1" t="str">
        <v>BioLegend</v>
      </c>
      <c r="B3300" s="1">
        <v>15030.400000000001</v>
      </c>
      <c r="C3300" s="1" t="str">
        <v>EED119711</v>
      </c>
      <c r="D3300" s="2">
        <v>45933</v>
      </c>
      <c r="E3300" s="2">
        <v>45938</v>
      </c>
      <c r="F3300" s="1">
        <v>116006</v>
      </c>
      <c r="G3300" s="1">
        <v>1</v>
      </c>
      <c r="H3300" s="1">
        <v>1</v>
      </c>
      <c r="I3300" s="1">
        <v>0</v>
      </c>
      <c r="J3300" s="1" t="str">
        <v>Bhuvneshwar</v>
      </c>
      <c r="K3300" s="1">
        <v>0</v>
      </c>
      <c r="L3300" s="1"/>
      <c r="M3300" s="1">
        <f t="shared" si="162"/>
        <v>15030.400000000001</v>
      </c>
      <c r="N3300" s="1">
        <f t="shared" si="163"/>
        <v>15030.400000000001</v>
      </c>
      <c r="O3300" s="1">
        <f t="shared" si="164"/>
        <v>0</v>
      </c>
    </row>
    <row r="3301" spans="1:15" x14ac:dyDescent="0.25">
      <c r="A3301" s="1" t="str">
        <v>BioLegend</v>
      </c>
      <c r="B3301" s="1">
        <v>11272.8</v>
      </c>
      <c r="C3301" s="1" t="str">
        <v>EED119711</v>
      </c>
      <c r="D3301" s="2">
        <v>45933</v>
      </c>
      <c r="E3301" s="2">
        <v>45938</v>
      </c>
      <c r="F3301" s="1">
        <v>117308</v>
      </c>
      <c r="G3301" s="1">
        <v>1</v>
      </c>
      <c r="H3301" s="1">
        <v>1</v>
      </c>
      <c r="I3301" s="1">
        <v>0</v>
      </c>
      <c r="J3301" s="1" t="str">
        <v>Gujrat</v>
      </c>
      <c r="K3301" s="1">
        <v>0</v>
      </c>
      <c r="L3301" s="1"/>
      <c r="M3301" s="1">
        <f t="shared" si="162"/>
        <v>11272.8</v>
      </c>
      <c r="N3301" s="1">
        <f t="shared" si="163"/>
        <v>11272.8</v>
      </c>
      <c r="O3301" s="1">
        <f t="shared" si="164"/>
        <v>0</v>
      </c>
    </row>
    <row r="3302" spans="1:15" x14ac:dyDescent="0.25">
      <c r="A3302" s="1" t="str">
        <v>BioLegend</v>
      </c>
      <c r="B3302" s="1">
        <v>14229.599999999999</v>
      </c>
      <c r="C3302" s="1" t="str">
        <v>EED119711</v>
      </c>
      <c r="D3302" s="2">
        <v>45933</v>
      </c>
      <c r="E3302" s="2">
        <v>45938</v>
      </c>
      <c r="F3302" s="1">
        <v>117318</v>
      </c>
      <c r="G3302" s="1">
        <v>1</v>
      </c>
      <c r="H3302" s="1">
        <v>1</v>
      </c>
      <c r="I3302" s="1">
        <v>0</v>
      </c>
      <c r="J3302" s="1" t="str">
        <v>Bhuvneshwar</v>
      </c>
      <c r="K3302" s="1">
        <v>0</v>
      </c>
      <c r="L3302" s="1"/>
      <c r="M3302" s="1">
        <f t="shared" si="162"/>
        <v>14229.599999999999</v>
      </c>
      <c r="N3302" s="1">
        <f t="shared" si="163"/>
        <v>14229.599999999999</v>
      </c>
      <c r="O3302" s="1">
        <f t="shared" si="164"/>
        <v>0</v>
      </c>
    </row>
    <row r="3303" spans="1:15" x14ac:dyDescent="0.25">
      <c r="A3303" s="1" t="str">
        <v>BioLegend</v>
      </c>
      <c r="B3303" s="1">
        <v>22792</v>
      </c>
      <c r="C3303" s="1" t="str">
        <v>EED119711</v>
      </c>
      <c r="D3303" s="2">
        <v>45933</v>
      </c>
      <c r="E3303" s="2">
        <v>45938</v>
      </c>
      <c r="F3303" s="1">
        <v>121426</v>
      </c>
      <c r="G3303" s="1">
        <v>1</v>
      </c>
      <c r="H3303" s="1">
        <v>1</v>
      </c>
      <c r="I3303" s="1">
        <v>0</v>
      </c>
      <c r="J3303" s="1" t="str">
        <v>Gujrat</v>
      </c>
      <c r="K3303" s="1">
        <v>0</v>
      </c>
      <c r="L3303" s="1"/>
      <c r="M3303" s="1">
        <f t="shared" si="162"/>
        <v>22792</v>
      </c>
      <c r="N3303" s="1">
        <f t="shared" si="163"/>
        <v>22792</v>
      </c>
      <c r="O3303" s="1">
        <f t="shared" si="164"/>
        <v>0</v>
      </c>
    </row>
    <row r="3304" spans="1:15" x14ac:dyDescent="0.25">
      <c r="A3304" s="1" t="str">
        <v>BioLegend</v>
      </c>
      <c r="B3304" s="1">
        <v>4004</v>
      </c>
      <c r="C3304" s="1" t="str">
        <v>EED119711</v>
      </c>
      <c r="D3304" s="2">
        <v>45933</v>
      </c>
      <c r="E3304" s="2">
        <v>45938</v>
      </c>
      <c r="F3304" s="1">
        <v>123107</v>
      </c>
      <c r="G3304" s="1">
        <v>1</v>
      </c>
      <c r="H3304" s="1">
        <v>1</v>
      </c>
      <c r="I3304" s="1">
        <v>0</v>
      </c>
      <c r="J3304" s="1" t="str">
        <v>Banglore</v>
      </c>
      <c r="K3304" s="1">
        <v>0</v>
      </c>
      <c r="L3304" s="1"/>
      <c r="M3304" s="1">
        <f t="shared" si="162"/>
        <v>4004</v>
      </c>
      <c r="N3304" s="1">
        <f t="shared" si="163"/>
        <v>4004</v>
      </c>
      <c r="O3304" s="1">
        <f t="shared" si="164"/>
        <v>0</v>
      </c>
    </row>
    <row r="3305" spans="1:15" x14ac:dyDescent="0.25">
      <c r="A3305" s="1" t="str">
        <v>BioLegend</v>
      </c>
      <c r="B3305" s="1">
        <v>9424.7999999999993</v>
      </c>
      <c r="C3305" s="1" t="str">
        <v>EED119711</v>
      </c>
      <c r="D3305" s="2">
        <v>45933</v>
      </c>
      <c r="E3305" s="2">
        <v>45938</v>
      </c>
      <c r="F3305" s="1">
        <v>123127</v>
      </c>
      <c r="G3305" s="1">
        <v>1</v>
      </c>
      <c r="H3305" s="1">
        <v>1</v>
      </c>
      <c r="I3305" s="1">
        <v>0</v>
      </c>
      <c r="J3305" s="1" t="str">
        <v>Delhi</v>
      </c>
      <c r="K3305" s="1">
        <v>0</v>
      </c>
      <c r="L3305" s="1"/>
      <c r="M3305" s="1">
        <f t="shared" si="162"/>
        <v>9424.7999999999993</v>
      </c>
      <c r="N3305" s="1">
        <f t="shared" si="163"/>
        <v>9424.7999999999993</v>
      </c>
      <c r="O3305" s="1">
        <f t="shared" si="164"/>
        <v>0</v>
      </c>
    </row>
    <row r="3306" spans="1:15" x14ac:dyDescent="0.25">
      <c r="A3306" s="1" t="str">
        <v>BioLegend</v>
      </c>
      <c r="B3306" s="1">
        <v>19342.400000000001</v>
      </c>
      <c r="C3306" s="1" t="str">
        <v>EED119711</v>
      </c>
      <c r="D3306" s="2">
        <v>45933</v>
      </c>
      <c r="E3306" s="2">
        <v>45938</v>
      </c>
      <c r="F3306" s="1">
        <v>123130</v>
      </c>
      <c r="G3306" s="1">
        <v>2</v>
      </c>
      <c r="H3306" s="1">
        <v>2</v>
      </c>
      <c r="I3306" s="1">
        <v>0</v>
      </c>
      <c r="J3306" s="1" t="str">
        <v>Bhuvneshwar</v>
      </c>
      <c r="K3306" s="1">
        <v>0</v>
      </c>
      <c r="L3306" s="1"/>
      <c r="M3306" s="1">
        <f t="shared" si="162"/>
        <v>38684.800000000003</v>
      </c>
      <c r="N3306" s="1">
        <f t="shared" si="163"/>
        <v>38684.800000000003</v>
      </c>
      <c r="O3306" s="1">
        <f t="shared" si="164"/>
        <v>0</v>
      </c>
    </row>
    <row r="3307" spans="1:15" x14ac:dyDescent="0.25">
      <c r="A3307" s="1" t="str">
        <v>BioLegend</v>
      </c>
      <c r="B3307" s="1">
        <v>19272</v>
      </c>
      <c r="C3307" s="1" t="str">
        <v>EED119711</v>
      </c>
      <c r="D3307" s="2">
        <v>45933</v>
      </c>
      <c r="E3307" s="2">
        <v>45938</v>
      </c>
      <c r="F3307" s="1">
        <v>123173</v>
      </c>
      <c r="G3307" s="1">
        <v>1</v>
      </c>
      <c r="H3307" s="1">
        <v>1</v>
      </c>
      <c r="I3307" s="1">
        <v>0</v>
      </c>
      <c r="J3307" s="1" t="str">
        <v>Gujrat</v>
      </c>
      <c r="K3307" s="1">
        <v>0</v>
      </c>
      <c r="L3307" s="1"/>
      <c r="M3307" s="1">
        <f t="shared" si="162"/>
        <v>19272</v>
      </c>
      <c r="N3307" s="1">
        <f t="shared" si="163"/>
        <v>19272</v>
      </c>
      <c r="O3307" s="1">
        <f t="shared" si="164"/>
        <v>0</v>
      </c>
    </row>
    <row r="3308" spans="1:15" x14ac:dyDescent="0.25">
      <c r="A3308" s="1" t="str">
        <v>BioLegend</v>
      </c>
      <c r="B3308" s="1">
        <v>6529.6</v>
      </c>
      <c r="C3308" s="1" t="str">
        <v>EED119711</v>
      </c>
      <c r="D3308" s="2">
        <v>45933</v>
      </c>
      <c r="E3308" s="2">
        <v>45938</v>
      </c>
      <c r="F3308" s="1">
        <v>124625</v>
      </c>
      <c r="G3308" s="1">
        <v>1</v>
      </c>
      <c r="H3308" s="1">
        <v>1</v>
      </c>
      <c r="I3308" s="1">
        <v>0</v>
      </c>
      <c r="J3308" s="1" t="str">
        <v>Mumbai</v>
      </c>
      <c r="K3308" s="1">
        <v>0</v>
      </c>
      <c r="L3308" s="1"/>
      <c r="M3308" s="1">
        <f t="shared" si="162"/>
        <v>6529.6</v>
      </c>
      <c r="N3308" s="1">
        <f t="shared" si="163"/>
        <v>6529.6</v>
      </c>
      <c r="O3308" s="1">
        <f t="shared" si="164"/>
        <v>0</v>
      </c>
    </row>
    <row r="3309" spans="1:15" x14ac:dyDescent="0.25">
      <c r="A3309" s="1" t="str">
        <v>BioLegend</v>
      </c>
      <c r="B3309" s="1">
        <v>22792</v>
      </c>
      <c r="C3309" s="1" t="str">
        <v>EED119711</v>
      </c>
      <c r="D3309" s="2">
        <v>45933</v>
      </c>
      <c r="E3309" s="2">
        <v>45938</v>
      </c>
      <c r="F3309" s="1">
        <v>126406</v>
      </c>
      <c r="G3309" s="1">
        <v>1</v>
      </c>
      <c r="H3309" s="1">
        <v>1</v>
      </c>
      <c r="I3309" s="1">
        <v>0</v>
      </c>
      <c r="J3309" s="1" t="str">
        <v>Bhuvneshwar</v>
      </c>
      <c r="K3309" s="1">
        <v>0</v>
      </c>
      <c r="L3309" s="1"/>
      <c r="M3309" s="1">
        <f t="shared" si="162"/>
        <v>22792</v>
      </c>
      <c r="N3309" s="1">
        <f t="shared" si="163"/>
        <v>22792</v>
      </c>
      <c r="O3309" s="1">
        <f t="shared" si="164"/>
        <v>0</v>
      </c>
    </row>
    <row r="3310" spans="1:15" x14ac:dyDescent="0.25">
      <c r="A3310" s="1" t="str">
        <v>BioLegend</v>
      </c>
      <c r="B3310" s="1">
        <v>23100</v>
      </c>
      <c r="C3310" s="1" t="str">
        <v>EED119711</v>
      </c>
      <c r="D3310" s="2">
        <v>45933</v>
      </c>
      <c r="E3310" s="2">
        <v>45938</v>
      </c>
      <c r="F3310" s="1">
        <v>126422</v>
      </c>
      <c r="G3310" s="1">
        <v>1</v>
      </c>
      <c r="H3310" s="1">
        <v>1</v>
      </c>
      <c r="I3310" s="1">
        <v>0</v>
      </c>
      <c r="J3310" s="1" t="str">
        <v>Bhuvneshwar</v>
      </c>
      <c r="K3310" s="1">
        <v>0</v>
      </c>
      <c r="L3310" s="1"/>
      <c r="M3310" s="1">
        <f t="shared" ref="M3310:M3373" si="165">G3310*B3310</f>
        <v>23100</v>
      </c>
      <c r="N3310" s="1">
        <f t="shared" ref="N3310:N3373" si="166">H3310*B3310</f>
        <v>23100</v>
      </c>
      <c r="O3310" s="1">
        <f t="shared" ref="O3310:O3373" si="167">I3310*B3310</f>
        <v>0</v>
      </c>
    </row>
    <row r="3311" spans="1:15" x14ac:dyDescent="0.25">
      <c r="A3311" s="1" t="str">
        <v>BioLegend</v>
      </c>
      <c r="B3311" s="1">
        <v>22052.799999999999</v>
      </c>
      <c r="C3311" s="1" t="str">
        <v>EED119711</v>
      </c>
      <c r="D3311" s="2">
        <v>45933</v>
      </c>
      <c r="E3311" s="2">
        <v>45938</v>
      </c>
      <c r="F3311" s="1">
        <v>141720</v>
      </c>
      <c r="G3311" s="1">
        <v>1</v>
      </c>
      <c r="H3311" s="1">
        <v>1</v>
      </c>
      <c r="I3311" s="1">
        <v>0</v>
      </c>
      <c r="J3311" s="1" t="str">
        <v>Bhuvneshwar</v>
      </c>
      <c r="K3311" s="1">
        <v>0</v>
      </c>
      <c r="L3311" s="1"/>
      <c r="M3311" s="1">
        <f t="shared" si="165"/>
        <v>22052.799999999999</v>
      </c>
      <c r="N3311" s="1">
        <f t="shared" si="166"/>
        <v>22052.799999999999</v>
      </c>
      <c r="O3311" s="1">
        <f t="shared" si="167"/>
        <v>0</v>
      </c>
    </row>
    <row r="3312" spans="1:15" x14ac:dyDescent="0.25">
      <c r="A3312" s="1" t="str">
        <v>BioLegend</v>
      </c>
      <c r="B3312" s="1">
        <v>13794</v>
      </c>
      <c r="C3312" s="1" t="str">
        <v>EED119711</v>
      </c>
      <c r="D3312" s="2">
        <v>45933</v>
      </c>
      <c r="E3312" s="2">
        <v>45938</v>
      </c>
      <c r="F3312" s="1">
        <v>142517</v>
      </c>
      <c r="G3312" s="1">
        <v>1</v>
      </c>
      <c r="H3312" s="1">
        <v>1</v>
      </c>
      <c r="I3312" s="1">
        <v>0</v>
      </c>
      <c r="J3312" s="1" t="str">
        <v>Gujrat</v>
      </c>
      <c r="K3312" s="1">
        <v>0</v>
      </c>
      <c r="L3312" s="1"/>
      <c r="M3312" s="1">
        <f t="shared" si="165"/>
        <v>13794</v>
      </c>
      <c r="N3312" s="1">
        <f t="shared" si="166"/>
        <v>13794</v>
      </c>
      <c r="O3312" s="1">
        <f t="shared" si="167"/>
        <v>0</v>
      </c>
    </row>
    <row r="3313" spans="1:15" x14ac:dyDescent="0.25">
      <c r="A3313" s="1" t="str">
        <v>BioLegend</v>
      </c>
      <c r="B3313" s="1">
        <v>18418.400000000001</v>
      </c>
      <c r="C3313" s="1" t="str">
        <v>EED119711</v>
      </c>
      <c r="D3313" s="2">
        <v>45933</v>
      </c>
      <c r="E3313" s="2">
        <v>45938</v>
      </c>
      <c r="F3313" s="1">
        <v>142604</v>
      </c>
      <c r="G3313" s="1">
        <v>1</v>
      </c>
      <c r="H3313" s="1">
        <v>1</v>
      </c>
      <c r="I3313" s="1">
        <v>0</v>
      </c>
      <c r="J3313" s="1" t="str">
        <v>Gujrat</v>
      </c>
      <c r="K3313" s="1">
        <v>0</v>
      </c>
      <c r="L3313" s="1"/>
      <c r="M3313" s="1">
        <f t="shared" si="165"/>
        <v>18418.400000000001</v>
      </c>
      <c r="N3313" s="1">
        <f t="shared" si="166"/>
        <v>18418.400000000001</v>
      </c>
      <c r="O3313" s="1">
        <f t="shared" si="167"/>
        <v>0</v>
      </c>
    </row>
    <row r="3314" spans="1:15" x14ac:dyDescent="0.25">
      <c r="A3314" s="1" t="str">
        <v>BioLegend</v>
      </c>
      <c r="B3314" s="1">
        <v>18048.8</v>
      </c>
      <c r="C3314" s="1" t="str">
        <v>EED119711</v>
      </c>
      <c r="D3314" s="2">
        <v>45933</v>
      </c>
      <c r="E3314" s="2">
        <v>45938</v>
      </c>
      <c r="F3314" s="1">
        <v>145510</v>
      </c>
      <c r="G3314" s="1">
        <v>1</v>
      </c>
      <c r="H3314" s="1">
        <v>1</v>
      </c>
      <c r="I3314" s="1">
        <v>0</v>
      </c>
      <c r="J3314" s="1" t="str">
        <v>Gujrat</v>
      </c>
      <c r="K3314" s="1">
        <v>0</v>
      </c>
      <c r="L3314" s="1"/>
      <c r="M3314" s="1">
        <f t="shared" si="165"/>
        <v>18048.8</v>
      </c>
      <c r="N3314" s="1">
        <f t="shared" si="166"/>
        <v>18048.8</v>
      </c>
      <c r="O3314" s="1">
        <f t="shared" si="167"/>
        <v>0</v>
      </c>
    </row>
    <row r="3315" spans="1:15" x14ac:dyDescent="0.25">
      <c r="A3315" s="1" t="str">
        <v>BioLegend</v>
      </c>
      <c r="B3315" s="1">
        <v>11396</v>
      </c>
      <c r="C3315" s="1" t="str">
        <v>EED119711</v>
      </c>
      <c r="D3315" s="2">
        <v>45933</v>
      </c>
      <c r="E3315" s="2">
        <v>45938</v>
      </c>
      <c r="F3315" s="1">
        <v>159220</v>
      </c>
      <c r="G3315" s="1">
        <v>1</v>
      </c>
      <c r="H3315" s="1">
        <v>1</v>
      </c>
      <c r="I3315" s="1">
        <v>0</v>
      </c>
      <c r="J3315" s="1" t="str">
        <v>Bhuvneshwar</v>
      </c>
      <c r="K3315" s="1">
        <v>0</v>
      </c>
      <c r="L3315" s="1"/>
      <c r="M3315" s="1">
        <f t="shared" si="165"/>
        <v>11396</v>
      </c>
      <c r="N3315" s="1">
        <f t="shared" si="166"/>
        <v>11396</v>
      </c>
      <c r="O3315" s="1">
        <f t="shared" si="167"/>
        <v>0</v>
      </c>
    </row>
    <row r="3316" spans="1:15" x14ac:dyDescent="0.25">
      <c r="A3316" s="1" t="str">
        <v>BioLegend</v>
      </c>
      <c r="B3316" s="1">
        <v>18172</v>
      </c>
      <c r="C3316" s="1" t="str">
        <v>EED119711</v>
      </c>
      <c r="D3316" s="2">
        <v>45933</v>
      </c>
      <c r="E3316" s="2">
        <v>45938</v>
      </c>
      <c r="F3316" s="1">
        <v>165804</v>
      </c>
      <c r="G3316" s="1">
        <v>1</v>
      </c>
      <c r="H3316" s="1">
        <v>1</v>
      </c>
      <c r="I3316" s="1">
        <v>0</v>
      </c>
      <c r="J3316" s="1" t="str">
        <v>Bhuvneshwar</v>
      </c>
      <c r="K3316" s="1">
        <v>0</v>
      </c>
      <c r="L3316" s="1"/>
      <c r="M3316" s="1">
        <f t="shared" si="165"/>
        <v>18172</v>
      </c>
      <c r="N3316" s="1">
        <f t="shared" si="166"/>
        <v>18172</v>
      </c>
      <c r="O3316" s="1">
        <f t="shared" si="167"/>
        <v>0</v>
      </c>
    </row>
    <row r="3317" spans="1:15" x14ac:dyDescent="0.25">
      <c r="A3317" s="1" t="str">
        <v>BioLegend</v>
      </c>
      <c r="B3317" s="1">
        <v>3388</v>
      </c>
      <c r="C3317" s="1" t="str">
        <v>EED119711</v>
      </c>
      <c r="D3317" s="2">
        <v>45933</v>
      </c>
      <c r="E3317" s="2">
        <v>45938</v>
      </c>
      <c r="F3317" s="1">
        <v>300306</v>
      </c>
      <c r="G3317" s="1">
        <v>2</v>
      </c>
      <c r="H3317" s="1">
        <v>2</v>
      </c>
      <c r="I3317" s="1">
        <v>0</v>
      </c>
      <c r="J3317" s="1" t="str">
        <v>Banglore</v>
      </c>
      <c r="K3317" s="1">
        <v>0</v>
      </c>
      <c r="L3317" s="1"/>
      <c r="M3317" s="1">
        <f t="shared" si="165"/>
        <v>6776</v>
      </c>
      <c r="N3317" s="1">
        <f t="shared" si="166"/>
        <v>6776</v>
      </c>
      <c r="O3317" s="1">
        <f t="shared" si="167"/>
        <v>0</v>
      </c>
    </row>
    <row r="3318" spans="1:15" x14ac:dyDescent="0.25">
      <c r="A3318" s="1" t="str">
        <v>BioLegend</v>
      </c>
      <c r="B3318" s="1">
        <v>16508.8</v>
      </c>
      <c r="C3318" s="1" t="str">
        <v>EED119711</v>
      </c>
      <c r="D3318" s="2">
        <v>45933</v>
      </c>
      <c r="E3318" s="2">
        <v>45938</v>
      </c>
      <c r="F3318" s="1">
        <v>301028</v>
      </c>
      <c r="G3318" s="1">
        <v>1</v>
      </c>
      <c r="H3318" s="1">
        <v>1</v>
      </c>
      <c r="I3318" s="1">
        <v>0</v>
      </c>
      <c r="J3318" s="1" t="str">
        <v>Gujrat</v>
      </c>
      <c r="K3318" s="1">
        <v>0</v>
      </c>
      <c r="L3318" s="1"/>
      <c r="M3318" s="1">
        <f t="shared" si="165"/>
        <v>16508.8</v>
      </c>
      <c r="N3318" s="1">
        <f t="shared" si="166"/>
        <v>16508.8</v>
      </c>
      <c r="O3318" s="1">
        <f t="shared" si="167"/>
        <v>0</v>
      </c>
    </row>
    <row r="3319" spans="1:15" x14ac:dyDescent="0.25">
      <c r="A3319" s="1" t="str">
        <v>BioLegend</v>
      </c>
      <c r="B3319" s="1">
        <v>6468</v>
      </c>
      <c r="C3319" s="1" t="str">
        <v>EED119711</v>
      </c>
      <c r="D3319" s="2">
        <v>45933</v>
      </c>
      <c r="E3319" s="2">
        <v>45938</v>
      </c>
      <c r="F3319" s="1">
        <v>302212</v>
      </c>
      <c r="G3319" s="1">
        <v>3</v>
      </c>
      <c r="H3319" s="1">
        <v>3</v>
      </c>
      <c r="I3319" s="1">
        <v>0</v>
      </c>
      <c r="J3319" s="1" t="str">
        <v>Gujrat</v>
      </c>
      <c r="K3319" s="1">
        <v>0</v>
      </c>
      <c r="L3319" s="1"/>
      <c r="M3319" s="1">
        <f t="shared" si="165"/>
        <v>19404</v>
      </c>
      <c r="N3319" s="1">
        <f t="shared" si="166"/>
        <v>19404</v>
      </c>
      <c r="O3319" s="1">
        <f t="shared" si="167"/>
        <v>0</v>
      </c>
    </row>
    <row r="3320" spans="1:15" x14ac:dyDescent="0.25">
      <c r="A3320" s="1" t="str">
        <v>BioLegend</v>
      </c>
      <c r="B3320" s="1">
        <v>24208.800000000003</v>
      </c>
      <c r="C3320" s="1" t="str">
        <v>EED119711</v>
      </c>
      <c r="D3320" s="2">
        <v>45933</v>
      </c>
      <c r="E3320" s="2">
        <v>45938</v>
      </c>
      <c r="F3320" s="1">
        <v>302864</v>
      </c>
      <c r="G3320" s="1">
        <v>1</v>
      </c>
      <c r="H3320" s="1">
        <v>1</v>
      </c>
      <c r="I3320" s="1">
        <v>0</v>
      </c>
      <c r="J3320" s="1" t="str">
        <v>Delhi</v>
      </c>
      <c r="K3320" s="1">
        <v>0</v>
      </c>
      <c r="L3320" s="1"/>
      <c r="M3320" s="1">
        <f t="shared" si="165"/>
        <v>24208.800000000003</v>
      </c>
      <c r="N3320" s="1">
        <f t="shared" si="166"/>
        <v>24208.800000000003</v>
      </c>
      <c r="O3320" s="1">
        <f t="shared" si="167"/>
        <v>0</v>
      </c>
    </row>
    <row r="3321" spans="1:15" x14ac:dyDescent="0.25">
      <c r="A3321" s="1" t="str">
        <v>BioLegend</v>
      </c>
      <c r="B3321" s="1">
        <v>10841.6</v>
      </c>
      <c r="C3321" s="1" t="str">
        <v>EED119711</v>
      </c>
      <c r="D3321" s="2">
        <v>45933</v>
      </c>
      <c r="E3321" s="2">
        <v>45938</v>
      </c>
      <c r="F3321" s="1">
        <v>302904</v>
      </c>
      <c r="G3321" s="1">
        <v>1</v>
      </c>
      <c r="H3321" s="1">
        <v>1</v>
      </c>
      <c r="I3321" s="1">
        <v>0</v>
      </c>
      <c r="J3321" s="1" t="str">
        <v>Telangana</v>
      </c>
      <c r="K3321" s="1">
        <v>0</v>
      </c>
      <c r="L3321" s="1"/>
      <c r="M3321" s="1">
        <f t="shared" si="165"/>
        <v>10841.6</v>
      </c>
      <c r="N3321" s="1">
        <f t="shared" si="166"/>
        <v>10841.6</v>
      </c>
      <c r="O3321" s="1">
        <f t="shared" si="167"/>
        <v>0</v>
      </c>
    </row>
    <row r="3322" spans="1:15" x14ac:dyDescent="0.25">
      <c r="A3322" s="1" t="str">
        <v>BioLegend</v>
      </c>
      <c r="B3322" s="1">
        <v>6591.2000000000007</v>
      </c>
      <c r="C3322" s="1" t="str">
        <v>EED119711</v>
      </c>
      <c r="D3322" s="2">
        <v>45933</v>
      </c>
      <c r="E3322" s="2">
        <v>45938</v>
      </c>
      <c r="F3322" s="1">
        <v>303403</v>
      </c>
      <c r="G3322" s="1">
        <v>1</v>
      </c>
      <c r="H3322" s="1">
        <v>1</v>
      </c>
      <c r="I3322" s="1">
        <v>0</v>
      </c>
      <c r="J3322" s="1" t="str">
        <v>Bhuvneshwar</v>
      </c>
      <c r="K3322" s="1">
        <v>0</v>
      </c>
      <c r="L3322" s="1"/>
      <c r="M3322" s="1">
        <f t="shared" si="165"/>
        <v>6591.2000000000007</v>
      </c>
      <c r="N3322" s="1">
        <f t="shared" si="166"/>
        <v>6591.2000000000007</v>
      </c>
      <c r="O3322" s="1">
        <f t="shared" si="167"/>
        <v>0</v>
      </c>
    </row>
    <row r="3323" spans="1:15" x14ac:dyDescent="0.25">
      <c r="A3323" s="1" t="str">
        <v>BioLegend</v>
      </c>
      <c r="B3323" s="1">
        <v>17248</v>
      </c>
      <c r="C3323" s="1" t="str">
        <v>EED119711</v>
      </c>
      <c r="D3323" s="2">
        <v>45933</v>
      </c>
      <c r="E3323" s="2">
        <v>45938</v>
      </c>
      <c r="F3323" s="1">
        <v>303508</v>
      </c>
      <c r="G3323" s="1">
        <v>3</v>
      </c>
      <c r="H3323" s="1">
        <v>3</v>
      </c>
      <c r="I3323" s="1">
        <v>0</v>
      </c>
      <c r="J3323" s="1" t="str">
        <v>Gujrat</v>
      </c>
      <c r="K3323" s="1">
        <v>0</v>
      </c>
      <c r="L3323" s="1"/>
      <c r="M3323" s="1">
        <f t="shared" si="165"/>
        <v>51744</v>
      </c>
      <c r="N3323" s="1">
        <f t="shared" si="166"/>
        <v>51744</v>
      </c>
      <c r="O3323" s="1">
        <f t="shared" si="167"/>
        <v>0</v>
      </c>
    </row>
    <row r="3324" spans="1:15" x14ac:dyDescent="0.25">
      <c r="A3324" s="1" t="str">
        <v>BioLegend</v>
      </c>
      <c r="B3324" s="1">
        <v>20706.400000000001</v>
      </c>
      <c r="C3324" s="1" t="str">
        <v>EED119711</v>
      </c>
      <c r="D3324" s="2">
        <v>45933</v>
      </c>
      <c r="E3324" s="2">
        <v>45938</v>
      </c>
      <c r="F3324" s="1">
        <v>304128</v>
      </c>
      <c r="G3324" s="1">
        <v>1</v>
      </c>
      <c r="H3324" s="1">
        <v>1</v>
      </c>
      <c r="I3324" s="1">
        <v>0</v>
      </c>
      <c r="J3324" s="1" t="str">
        <v>Banglore</v>
      </c>
      <c r="K3324" s="1">
        <v>0</v>
      </c>
      <c r="L3324" s="1"/>
      <c r="M3324" s="1">
        <f t="shared" si="165"/>
        <v>20706.400000000001</v>
      </c>
      <c r="N3324" s="1">
        <f t="shared" si="166"/>
        <v>20706.400000000001</v>
      </c>
      <c r="O3324" s="1">
        <f t="shared" si="167"/>
        <v>0</v>
      </c>
    </row>
    <row r="3325" spans="1:15" x14ac:dyDescent="0.25">
      <c r="A3325" s="1" t="str">
        <v>BioLegend</v>
      </c>
      <c r="B3325" s="1">
        <v>19465.599999999999</v>
      </c>
      <c r="C3325" s="1" t="str">
        <v>EED119711</v>
      </c>
      <c r="D3325" s="2">
        <v>45933</v>
      </c>
      <c r="E3325" s="2">
        <v>45938</v>
      </c>
      <c r="F3325" s="1">
        <v>304810</v>
      </c>
      <c r="G3325" s="1">
        <v>1</v>
      </c>
      <c r="H3325" s="1">
        <v>1</v>
      </c>
      <c r="I3325" s="1">
        <v>0</v>
      </c>
      <c r="J3325" s="1" t="str">
        <v>Delhi</v>
      </c>
      <c r="K3325" s="1">
        <v>0</v>
      </c>
      <c r="L3325" s="1"/>
      <c r="M3325" s="1">
        <f t="shared" si="165"/>
        <v>19465.599999999999</v>
      </c>
      <c r="N3325" s="1">
        <f t="shared" si="166"/>
        <v>19465.599999999999</v>
      </c>
      <c r="O3325" s="1">
        <f t="shared" si="167"/>
        <v>0</v>
      </c>
    </row>
    <row r="3326" spans="1:15" x14ac:dyDescent="0.25">
      <c r="A3326" s="1" t="str">
        <v>BioLegend</v>
      </c>
      <c r="B3326" s="1">
        <v>19157.599999999999</v>
      </c>
      <c r="C3326" s="1" t="str">
        <v>EED119711</v>
      </c>
      <c r="D3326" s="2">
        <v>45933</v>
      </c>
      <c r="E3326" s="2">
        <v>45938</v>
      </c>
      <c r="F3326" s="1">
        <v>307616</v>
      </c>
      <c r="G3326" s="1">
        <v>1</v>
      </c>
      <c r="H3326" s="1">
        <v>1</v>
      </c>
      <c r="I3326" s="1">
        <v>0</v>
      </c>
      <c r="J3326" s="1" t="str">
        <v>Delhi</v>
      </c>
      <c r="K3326" s="1">
        <v>0</v>
      </c>
      <c r="L3326" s="1"/>
      <c r="M3326" s="1">
        <f t="shared" si="165"/>
        <v>19157.599999999999</v>
      </c>
      <c r="N3326" s="1">
        <f t="shared" si="166"/>
        <v>19157.599999999999</v>
      </c>
      <c r="O3326" s="1">
        <f t="shared" si="167"/>
        <v>0</v>
      </c>
    </row>
    <row r="3327" spans="1:15" x14ac:dyDescent="0.25">
      <c r="A3327" s="1" t="str">
        <v>BioLegend</v>
      </c>
      <c r="B3327" s="1">
        <v>9486.4</v>
      </c>
      <c r="C3327" s="1" t="str">
        <v>EED119711</v>
      </c>
      <c r="D3327" s="2">
        <v>45933</v>
      </c>
      <c r="E3327" s="2">
        <v>45938</v>
      </c>
      <c r="F3327" s="1">
        <v>310910</v>
      </c>
      <c r="G3327" s="1">
        <v>5</v>
      </c>
      <c r="H3327" s="1">
        <v>5</v>
      </c>
      <c r="I3327" s="1">
        <v>0</v>
      </c>
      <c r="J3327" s="1" t="str">
        <v>Gujrat</v>
      </c>
      <c r="K3327" s="1">
        <v>0</v>
      </c>
      <c r="L3327" s="1"/>
      <c r="M3327" s="1">
        <f t="shared" si="165"/>
        <v>47432</v>
      </c>
      <c r="N3327" s="1">
        <f t="shared" si="166"/>
        <v>47432</v>
      </c>
      <c r="O3327" s="1">
        <f t="shared" si="167"/>
        <v>0</v>
      </c>
    </row>
    <row r="3328" spans="1:15" x14ac:dyDescent="0.25">
      <c r="A3328" s="1" t="str">
        <v>BioLegend</v>
      </c>
      <c r="B3328" s="1">
        <v>24420</v>
      </c>
      <c r="C3328" s="1" t="str">
        <v>EED119711</v>
      </c>
      <c r="D3328" s="2">
        <v>45933</v>
      </c>
      <c r="E3328" s="2">
        <v>45938</v>
      </c>
      <c r="F3328" s="1">
        <v>317434</v>
      </c>
      <c r="G3328" s="1">
        <v>1</v>
      </c>
      <c r="H3328" s="1">
        <v>1</v>
      </c>
      <c r="I3328" s="1">
        <v>0</v>
      </c>
      <c r="J3328" s="1" t="str">
        <v>Gujrat</v>
      </c>
      <c r="K3328" s="1">
        <v>0</v>
      </c>
      <c r="L3328" s="1"/>
      <c r="M3328" s="1">
        <f t="shared" si="165"/>
        <v>24420</v>
      </c>
      <c r="N3328" s="1">
        <f t="shared" si="166"/>
        <v>24420</v>
      </c>
      <c r="O3328" s="1">
        <f t="shared" si="167"/>
        <v>0</v>
      </c>
    </row>
    <row r="3329" spans="1:15" x14ac:dyDescent="0.25">
      <c r="A3329" s="1" t="str">
        <v>BioLegend</v>
      </c>
      <c r="B3329" s="1">
        <v>26862</v>
      </c>
      <c r="C3329" s="1" t="str">
        <v>EED119711</v>
      </c>
      <c r="D3329" s="2">
        <v>45933</v>
      </c>
      <c r="E3329" s="2">
        <v>45938</v>
      </c>
      <c r="F3329" s="1">
        <v>318340</v>
      </c>
      <c r="G3329" s="1">
        <v>1</v>
      </c>
      <c r="H3329" s="1">
        <v>1</v>
      </c>
      <c r="I3329" s="1">
        <v>0</v>
      </c>
      <c r="J3329" s="1" t="str">
        <v>Banglore</v>
      </c>
      <c r="K3329" s="1">
        <v>0</v>
      </c>
      <c r="L3329" s="1"/>
      <c r="M3329" s="1">
        <f t="shared" si="165"/>
        <v>26862</v>
      </c>
      <c r="N3329" s="1">
        <f t="shared" si="166"/>
        <v>26862</v>
      </c>
      <c r="O3329" s="1">
        <f t="shared" si="167"/>
        <v>0</v>
      </c>
    </row>
    <row r="3330" spans="1:15" x14ac:dyDescent="0.25">
      <c r="A3330" s="1" t="str">
        <v>BioLegend</v>
      </c>
      <c r="B3330" s="1">
        <v>19342.400000000001</v>
      </c>
      <c r="C3330" s="1" t="str">
        <v>EED119711</v>
      </c>
      <c r="D3330" s="2">
        <v>45933</v>
      </c>
      <c r="E3330" s="2">
        <v>45938</v>
      </c>
      <c r="F3330" s="1">
        <v>328114</v>
      </c>
      <c r="G3330" s="1">
        <v>2</v>
      </c>
      <c r="H3330" s="1">
        <v>2</v>
      </c>
      <c r="I3330" s="1">
        <v>0</v>
      </c>
      <c r="J3330" s="1" t="str">
        <v>Gujrat</v>
      </c>
      <c r="K3330" s="1">
        <v>0</v>
      </c>
      <c r="L3330" s="1"/>
      <c r="M3330" s="1">
        <f t="shared" si="165"/>
        <v>38684.800000000003</v>
      </c>
      <c r="N3330" s="1">
        <f t="shared" si="166"/>
        <v>38684.800000000003</v>
      </c>
      <c r="O3330" s="1">
        <f t="shared" si="167"/>
        <v>0</v>
      </c>
    </row>
    <row r="3331" spans="1:15" x14ac:dyDescent="0.25">
      <c r="A3331" s="1" t="str">
        <v>BioLegend</v>
      </c>
      <c r="B3331" s="1">
        <v>27588</v>
      </c>
      <c r="C3331" s="1" t="str">
        <v>EED119711</v>
      </c>
      <c r="D3331" s="2">
        <v>45933</v>
      </c>
      <c r="E3331" s="2">
        <v>45938</v>
      </c>
      <c r="F3331" s="1">
        <v>329950</v>
      </c>
      <c r="G3331" s="1">
        <v>1</v>
      </c>
      <c r="H3331" s="1">
        <v>1</v>
      </c>
      <c r="I3331" s="1">
        <v>0</v>
      </c>
      <c r="J3331" s="1" t="str">
        <v>Delhi</v>
      </c>
      <c r="K3331" s="1">
        <v>0</v>
      </c>
      <c r="L3331" s="1"/>
      <c r="M3331" s="1">
        <f t="shared" si="165"/>
        <v>27588</v>
      </c>
      <c r="N3331" s="1">
        <f t="shared" si="166"/>
        <v>27588</v>
      </c>
      <c r="O3331" s="1">
        <f t="shared" si="167"/>
        <v>0</v>
      </c>
    </row>
    <row r="3332" spans="1:15" x14ac:dyDescent="0.25">
      <c r="A3332" s="1" t="str">
        <v>BioLegend</v>
      </c>
      <c r="B3332" s="1">
        <v>23100</v>
      </c>
      <c r="C3332" s="1" t="str">
        <v>EED119711</v>
      </c>
      <c r="D3332" s="2">
        <v>45933</v>
      </c>
      <c r="E3332" s="2">
        <v>45938</v>
      </c>
      <c r="F3332" s="1">
        <v>331416</v>
      </c>
      <c r="G3332" s="1">
        <v>1</v>
      </c>
      <c r="H3332" s="1">
        <v>1</v>
      </c>
      <c r="I3332" s="1">
        <v>0</v>
      </c>
      <c r="J3332" s="1" t="str">
        <v>Banglore</v>
      </c>
      <c r="K3332" s="1">
        <v>0</v>
      </c>
      <c r="L3332" s="1"/>
      <c r="M3332" s="1">
        <f t="shared" si="165"/>
        <v>23100</v>
      </c>
      <c r="N3332" s="1">
        <f t="shared" si="166"/>
        <v>23100</v>
      </c>
      <c r="O3332" s="1">
        <f t="shared" si="167"/>
        <v>0</v>
      </c>
    </row>
    <row r="3333" spans="1:15" x14ac:dyDescent="0.25">
      <c r="A3333" s="1" t="str">
        <v>BioLegend</v>
      </c>
      <c r="B3333" s="1">
        <v>27984</v>
      </c>
      <c r="C3333" s="1" t="str">
        <v>EED119711</v>
      </c>
      <c r="D3333" s="2">
        <v>45933</v>
      </c>
      <c r="E3333" s="2">
        <v>45938</v>
      </c>
      <c r="F3333" s="1">
        <v>334330</v>
      </c>
      <c r="G3333" s="1">
        <v>1</v>
      </c>
      <c r="H3333" s="1">
        <v>1</v>
      </c>
      <c r="I3333" s="1">
        <v>0</v>
      </c>
      <c r="J3333" s="1" t="str">
        <v>Delhi</v>
      </c>
      <c r="K3333" s="1">
        <v>0</v>
      </c>
      <c r="L3333" s="1"/>
      <c r="M3333" s="1">
        <f t="shared" si="165"/>
        <v>27984</v>
      </c>
      <c r="N3333" s="1">
        <f t="shared" si="166"/>
        <v>27984</v>
      </c>
      <c r="O3333" s="1">
        <f t="shared" si="167"/>
        <v>0</v>
      </c>
    </row>
    <row r="3334" spans="1:15" x14ac:dyDescent="0.25">
      <c r="A3334" s="1" t="str">
        <v>BioLegend</v>
      </c>
      <c r="B3334" s="1">
        <v>10964.8</v>
      </c>
      <c r="C3334" s="1" t="str">
        <v>EED119711</v>
      </c>
      <c r="D3334" s="2">
        <v>45933</v>
      </c>
      <c r="E3334" s="2">
        <v>45938</v>
      </c>
      <c r="F3334" s="1">
        <v>336119</v>
      </c>
      <c r="G3334" s="1">
        <v>1</v>
      </c>
      <c r="H3334" s="1">
        <v>1</v>
      </c>
      <c r="I3334" s="1">
        <v>0</v>
      </c>
      <c r="J3334" s="1" t="str">
        <v>Bhuvneshwar</v>
      </c>
      <c r="K3334" s="1">
        <v>0</v>
      </c>
      <c r="L3334" s="1"/>
      <c r="M3334" s="1">
        <f t="shared" si="165"/>
        <v>10964.8</v>
      </c>
      <c r="N3334" s="1">
        <f t="shared" si="166"/>
        <v>10964.8</v>
      </c>
      <c r="O3334" s="1">
        <f t="shared" si="167"/>
        <v>0</v>
      </c>
    </row>
    <row r="3335" spans="1:15" x14ac:dyDescent="0.25">
      <c r="A3335" s="1" t="str">
        <v>BioLegend</v>
      </c>
      <c r="B3335" s="1">
        <v>12738</v>
      </c>
      <c r="C3335" s="1" t="str">
        <v>EED119711</v>
      </c>
      <c r="D3335" s="2">
        <v>45933</v>
      </c>
      <c r="E3335" s="2">
        <v>45938</v>
      </c>
      <c r="F3335" s="1">
        <v>342915</v>
      </c>
      <c r="G3335" s="1">
        <v>1</v>
      </c>
      <c r="H3335" s="1">
        <v>1</v>
      </c>
      <c r="I3335" s="1">
        <v>0</v>
      </c>
      <c r="J3335" s="1" t="str">
        <v>Mumbai</v>
      </c>
      <c r="K3335" s="1">
        <v>0</v>
      </c>
      <c r="L3335" s="1"/>
      <c r="M3335" s="1">
        <f t="shared" si="165"/>
        <v>12738</v>
      </c>
      <c r="N3335" s="1">
        <f t="shared" si="166"/>
        <v>12738</v>
      </c>
      <c r="O3335" s="1">
        <f t="shared" si="167"/>
        <v>0</v>
      </c>
    </row>
    <row r="3336" spans="1:15" x14ac:dyDescent="0.25">
      <c r="A3336" s="1" t="str">
        <v>BioLegend</v>
      </c>
      <c r="B3336" s="1">
        <v>18048.8</v>
      </c>
      <c r="C3336" s="1" t="str">
        <v>EED119711</v>
      </c>
      <c r="D3336" s="2">
        <v>45933</v>
      </c>
      <c r="E3336" s="2">
        <v>45938</v>
      </c>
      <c r="F3336" s="1">
        <v>343512</v>
      </c>
      <c r="G3336" s="1">
        <v>5</v>
      </c>
      <c r="H3336" s="1">
        <v>5</v>
      </c>
      <c r="I3336" s="1">
        <v>0</v>
      </c>
      <c r="J3336" s="1" t="str">
        <v>Gujrat</v>
      </c>
      <c r="K3336" s="1">
        <v>0</v>
      </c>
      <c r="L3336" s="1"/>
      <c r="M3336" s="1">
        <f t="shared" si="165"/>
        <v>90244</v>
      </c>
      <c r="N3336" s="1">
        <f t="shared" si="166"/>
        <v>90244</v>
      </c>
      <c r="O3336" s="1">
        <f t="shared" si="167"/>
        <v>0</v>
      </c>
    </row>
    <row r="3337" spans="1:15" x14ac:dyDescent="0.25">
      <c r="A3337" s="1" t="str">
        <v>BioLegend</v>
      </c>
      <c r="B3337" s="1">
        <v>3388</v>
      </c>
      <c r="C3337" s="1" t="str">
        <v>EED119711</v>
      </c>
      <c r="D3337" s="2">
        <v>45933</v>
      </c>
      <c r="E3337" s="2">
        <v>45938</v>
      </c>
      <c r="F3337" s="1">
        <v>344604</v>
      </c>
      <c r="G3337" s="1">
        <v>1</v>
      </c>
      <c r="H3337" s="1">
        <v>1</v>
      </c>
      <c r="I3337" s="1">
        <v>0</v>
      </c>
      <c r="J3337" s="1" t="str">
        <v>Delhi</v>
      </c>
      <c r="K3337" s="1">
        <v>0</v>
      </c>
      <c r="L3337" s="1"/>
      <c r="M3337" s="1">
        <f t="shared" si="165"/>
        <v>3388</v>
      </c>
      <c r="N3337" s="1">
        <f t="shared" si="166"/>
        <v>3388</v>
      </c>
      <c r="O3337" s="1">
        <f t="shared" si="167"/>
        <v>0</v>
      </c>
    </row>
    <row r="3338" spans="1:15" x14ac:dyDescent="0.25">
      <c r="A3338" s="1" t="str">
        <v>BioLegend</v>
      </c>
      <c r="B3338" s="1">
        <v>26136</v>
      </c>
      <c r="C3338" s="1" t="str">
        <v>EED119711</v>
      </c>
      <c r="D3338" s="2">
        <v>45933</v>
      </c>
      <c r="E3338" s="2">
        <v>45938</v>
      </c>
      <c r="F3338" s="1">
        <v>344748</v>
      </c>
      <c r="G3338" s="1">
        <v>1</v>
      </c>
      <c r="H3338" s="1">
        <v>1</v>
      </c>
      <c r="I3338" s="1">
        <v>0</v>
      </c>
      <c r="J3338" s="1" t="str">
        <v>Gujrat</v>
      </c>
      <c r="K3338" s="1">
        <v>0</v>
      </c>
      <c r="L3338" s="1"/>
      <c r="M3338" s="1">
        <f t="shared" si="165"/>
        <v>26136</v>
      </c>
      <c r="N3338" s="1">
        <f t="shared" si="166"/>
        <v>26136</v>
      </c>
      <c r="O3338" s="1">
        <f t="shared" si="167"/>
        <v>0</v>
      </c>
    </row>
    <row r="3339" spans="1:15" x14ac:dyDescent="0.25">
      <c r="A3339" s="1" t="str">
        <v>BioLegend</v>
      </c>
      <c r="B3339" s="1">
        <v>10225.6</v>
      </c>
      <c r="C3339" s="1" t="str">
        <v>EED119711</v>
      </c>
      <c r="D3339" s="2">
        <v>45933</v>
      </c>
      <c r="E3339" s="2">
        <v>45938</v>
      </c>
      <c r="F3339" s="1">
        <v>347507</v>
      </c>
      <c r="G3339" s="1">
        <v>1</v>
      </c>
      <c r="H3339" s="1">
        <v>1</v>
      </c>
      <c r="I3339" s="1">
        <v>0</v>
      </c>
      <c r="J3339" s="1" t="str">
        <v>Bhuvneshwar</v>
      </c>
      <c r="K3339" s="1">
        <v>0</v>
      </c>
      <c r="L3339" s="1"/>
      <c r="M3339" s="1">
        <f t="shared" si="165"/>
        <v>10225.6</v>
      </c>
      <c r="N3339" s="1">
        <f t="shared" si="166"/>
        <v>10225.6</v>
      </c>
      <c r="O3339" s="1">
        <f t="shared" si="167"/>
        <v>0</v>
      </c>
    </row>
    <row r="3340" spans="1:15" x14ac:dyDescent="0.25">
      <c r="A3340" s="1" t="str">
        <v>BioLegend</v>
      </c>
      <c r="B3340" s="1">
        <v>15523.2</v>
      </c>
      <c r="C3340" s="1" t="str">
        <v>EED119711</v>
      </c>
      <c r="D3340" s="2">
        <v>45933</v>
      </c>
      <c r="E3340" s="2">
        <v>45938</v>
      </c>
      <c r="F3340" s="1">
        <v>348206</v>
      </c>
      <c r="G3340" s="1">
        <v>1</v>
      </c>
      <c r="H3340" s="1">
        <v>1</v>
      </c>
      <c r="I3340" s="1">
        <v>0</v>
      </c>
      <c r="J3340" s="1" t="str">
        <v>Delhi</v>
      </c>
      <c r="K3340" s="1">
        <v>0</v>
      </c>
      <c r="L3340" s="1"/>
      <c r="M3340" s="1">
        <f t="shared" si="165"/>
        <v>15523.2</v>
      </c>
      <c r="N3340" s="1">
        <f t="shared" si="166"/>
        <v>15523.2</v>
      </c>
      <c r="O3340" s="1">
        <f t="shared" si="167"/>
        <v>0</v>
      </c>
    </row>
    <row r="3341" spans="1:15" x14ac:dyDescent="0.25">
      <c r="A3341" s="1" t="str">
        <v>BioLegend</v>
      </c>
      <c r="B3341" s="1">
        <v>22052.799999999999</v>
      </c>
      <c r="C3341" s="1" t="str">
        <v>EED119711</v>
      </c>
      <c r="D3341" s="2">
        <v>45933</v>
      </c>
      <c r="E3341" s="2">
        <v>45938</v>
      </c>
      <c r="F3341" s="1">
        <v>351336</v>
      </c>
      <c r="G3341" s="1">
        <v>1</v>
      </c>
      <c r="H3341" s="1">
        <v>1</v>
      </c>
      <c r="I3341" s="1">
        <v>0</v>
      </c>
      <c r="J3341" s="1" t="str">
        <v>Delhi</v>
      </c>
      <c r="K3341" s="1">
        <v>0</v>
      </c>
      <c r="L3341" s="1"/>
      <c r="M3341" s="1">
        <f t="shared" si="165"/>
        <v>22052.799999999999</v>
      </c>
      <c r="N3341" s="1">
        <f t="shared" si="166"/>
        <v>22052.799999999999</v>
      </c>
      <c r="O3341" s="1">
        <f t="shared" si="167"/>
        <v>0</v>
      </c>
    </row>
    <row r="3342" spans="1:15" x14ac:dyDescent="0.25">
      <c r="A3342" s="1" t="str">
        <v>BioLegend</v>
      </c>
      <c r="B3342" s="1">
        <v>26426.400000000001</v>
      </c>
      <c r="C3342" s="1" t="str">
        <v>EED119711</v>
      </c>
      <c r="D3342" s="2">
        <v>45933</v>
      </c>
      <c r="E3342" s="2">
        <v>45938</v>
      </c>
      <c r="F3342" s="1">
        <v>352318</v>
      </c>
      <c r="G3342" s="1">
        <v>1</v>
      </c>
      <c r="H3342" s="1">
        <v>1</v>
      </c>
      <c r="I3342" s="1">
        <v>0</v>
      </c>
      <c r="J3342" s="1" t="str">
        <v>Delhi</v>
      </c>
      <c r="K3342" s="1">
        <v>0</v>
      </c>
      <c r="L3342" s="1"/>
      <c r="M3342" s="1">
        <f t="shared" si="165"/>
        <v>26426.400000000001</v>
      </c>
      <c r="N3342" s="1">
        <f t="shared" si="166"/>
        <v>26426.400000000001</v>
      </c>
      <c r="O3342" s="1">
        <f t="shared" si="167"/>
        <v>0</v>
      </c>
    </row>
    <row r="3343" spans="1:15" x14ac:dyDescent="0.25">
      <c r="A3343" s="1" t="str">
        <v>BioLegend</v>
      </c>
      <c r="B3343" s="1">
        <v>9794.4</v>
      </c>
      <c r="C3343" s="1" t="str">
        <v>EED119711</v>
      </c>
      <c r="D3343" s="2">
        <v>45933</v>
      </c>
      <c r="E3343" s="2">
        <v>45938</v>
      </c>
      <c r="F3343" s="1">
        <v>353719</v>
      </c>
      <c r="G3343" s="1">
        <v>1</v>
      </c>
      <c r="H3343" s="1">
        <v>1</v>
      </c>
      <c r="I3343" s="1">
        <v>0</v>
      </c>
      <c r="J3343" s="1" t="str">
        <v>Pune</v>
      </c>
      <c r="K3343" s="1">
        <v>0</v>
      </c>
      <c r="L3343" s="1"/>
      <c r="M3343" s="1">
        <f t="shared" si="165"/>
        <v>9794.4</v>
      </c>
      <c r="N3343" s="1">
        <f t="shared" si="166"/>
        <v>9794.4</v>
      </c>
      <c r="O3343" s="1">
        <f t="shared" si="167"/>
        <v>0</v>
      </c>
    </row>
    <row r="3344" spans="1:15" x14ac:dyDescent="0.25">
      <c r="A3344" s="1" t="str">
        <v>BioLegend</v>
      </c>
      <c r="B3344" s="1">
        <v>22176</v>
      </c>
      <c r="C3344" s="1" t="str">
        <v>EED119711</v>
      </c>
      <c r="D3344" s="2">
        <v>45933</v>
      </c>
      <c r="E3344" s="2">
        <v>45938</v>
      </c>
      <c r="F3344" s="1">
        <v>357504</v>
      </c>
      <c r="G3344" s="1">
        <v>1</v>
      </c>
      <c r="H3344" s="1">
        <v>1</v>
      </c>
      <c r="I3344" s="1">
        <v>0</v>
      </c>
      <c r="J3344" s="1" t="str">
        <v>Gujrat</v>
      </c>
      <c r="K3344" s="1">
        <v>0</v>
      </c>
      <c r="L3344" s="1"/>
      <c r="M3344" s="1">
        <f t="shared" si="165"/>
        <v>22176</v>
      </c>
      <c r="N3344" s="1">
        <f t="shared" si="166"/>
        <v>22176</v>
      </c>
      <c r="O3344" s="1">
        <f t="shared" si="167"/>
        <v>0</v>
      </c>
    </row>
    <row r="3345" spans="1:15" x14ac:dyDescent="0.25">
      <c r="A3345" s="1" t="str">
        <v>BioLegend</v>
      </c>
      <c r="B3345" s="1">
        <v>19527.2</v>
      </c>
      <c r="C3345" s="1" t="str">
        <v>EED119711</v>
      </c>
      <c r="D3345" s="2">
        <v>45933</v>
      </c>
      <c r="E3345" s="2">
        <v>45938</v>
      </c>
      <c r="F3345" s="1">
        <v>363010</v>
      </c>
      <c r="G3345" s="1">
        <v>1</v>
      </c>
      <c r="H3345" s="1">
        <v>1</v>
      </c>
      <c r="I3345" s="1">
        <v>0</v>
      </c>
      <c r="J3345" s="1" t="str">
        <v>Lucknow</v>
      </c>
      <c r="K3345" s="1">
        <v>0</v>
      </c>
      <c r="L3345" s="1"/>
      <c r="M3345" s="1">
        <f t="shared" si="165"/>
        <v>19527.2</v>
      </c>
      <c r="N3345" s="1">
        <f t="shared" si="166"/>
        <v>19527.2</v>
      </c>
      <c r="O3345" s="1">
        <f t="shared" si="167"/>
        <v>0</v>
      </c>
    </row>
    <row r="3346" spans="1:15" x14ac:dyDescent="0.25">
      <c r="A3346" s="1" t="str">
        <v>BioLegend</v>
      </c>
      <c r="B3346" s="1">
        <v>16139.2</v>
      </c>
      <c r="C3346" s="1" t="str">
        <v>EED119711</v>
      </c>
      <c r="D3346" s="2">
        <v>45933</v>
      </c>
      <c r="E3346" s="2">
        <v>45938</v>
      </c>
      <c r="F3346" s="1">
        <v>366608</v>
      </c>
      <c r="G3346" s="1">
        <v>3</v>
      </c>
      <c r="H3346" s="1">
        <v>3</v>
      </c>
      <c r="I3346" s="1">
        <v>0</v>
      </c>
      <c r="J3346" s="1" t="str">
        <v>Gujrat</v>
      </c>
      <c r="K3346" s="1">
        <v>0</v>
      </c>
      <c r="L3346" s="1"/>
      <c r="M3346" s="1">
        <f t="shared" si="165"/>
        <v>48417.600000000006</v>
      </c>
      <c r="N3346" s="1">
        <f t="shared" si="166"/>
        <v>48417.600000000006</v>
      </c>
      <c r="O3346" s="1">
        <f t="shared" si="167"/>
        <v>0</v>
      </c>
    </row>
    <row r="3347" spans="1:15" x14ac:dyDescent="0.25">
      <c r="A3347" s="1" t="str">
        <v>BioLegend</v>
      </c>
      <c r="B3347" s="1">
        <v>22360.799999999999</v>
      </c>
      <c r="C3347" s="1" t="str">
        <v>EED119711</v>
      </c>
      <c r="D3347" s="2">
        <v>45933</v>
      </c>
      <c r="E3347" s="2">
        <v>45938</v>
      </c>
      <c r="F3347" s="1">
        <v>366914</v>
      </c>
      <c r="G3347" s="1">
        <v>1</v>
      </c>
      <c r="H3347" s="1">
        <v>1</v>
      </c>
      <c r="I3347" s="1">
        <v>0</v>
      </c>
      <c r="J3347" s="1" t="str">
        <v>Gujrat</v>
      </c>
      <c r="K3347" s="1">
        <v>0</v>
      </c>
      <c r="L3347" s="1"/>
      <c r="M3347" s="1">
        <f t="shared" si="165"/>
        <v>22360.799999999999</v>
      </c>
      <c r="N3347" s="1">
        <f t="shared" si="166"/>
        <v>22360.799999999999</v>
      </c>
      <c r="O3347" s="1">
        <f t="shared" si="167"/>
        <v>0</v>
      </c>
    </row>
    <row r="3348" spans="1:15" x14ac:dyDescent="0.25">
      <c r="A3348" s="1" t="str">
        <v>BioLegend</v>
      </c>
      <c r="B3348" s="1">
        <v>8500.7999999999993</v>
      </c>
      <c r="C3348" s="1" t="str">
        <v>EED119711</v>
      </c>
      <c r="D3348" s="2">
        <v>45933</v>
      </c>
      <c r="E3348" s="2">
        <v>45938</v>
      </c>
      <c r="F3348" s="1">
        <v>368508</v>
      </c>
      <c r="G3348" s="1">
        <v>2</v>
      </c>
      <c r="H3348" s="1">
        <v>2</v>
      </c>
      <c r="I3348" s="1">
        <v>0</v>
      </c>
      <c r="J3348" s="1" t="str">
        <v>Delhi</v>
      </c>
      <c r="K3348" s="1">
        <v>0</v>
      </c>
      <c r="L3348" s="1"/>
      <c r="M3348" s="1">
        <f t="shared" si="165"/>
        <v>17001.599999999999</v>
      </c>
      <c r="N3348" s="1">
        <f t="shared" si="166"/>
        <v>17001.599999999999</v>
      </c>
      <c r="O3348" s="1">
        <f t="shared" si="167"/>
        <v>0</v>
      </c>
    </row>
    <row r="3349" spans="1:15" x14ac:dyDescent="0.25">
      <c r="A3349" s="1" t="str">
        <v>BioLegend</v>
      </c>
      <c r="B3349" s="1">
        <v>9486.4</v>
      </c>
      <c r="C3349" s="1" t="str">
        <v>EED119711</v>
      </c>
      <c r="D3349" s="2">
        <v>45933</v>
      </c>
      <c r="E3349" s="2">
        <v>45938</v>
      </c>
      <c r="F3349" s="1">
        <v>369905</v>
      </c>
      <c r="G3349" s="1">
        <v>1</v>
      </c>
      <c r="H3349" s="1">
        <v>1</v>
      </c>
      <c r="I3349" s="1">
        <v>0</v>
      </c>
      <c r="J3349" s="1" t="str">
        <v>Bhuvneshwar</v>
      </c>
      <c r="K3349" s="1">
        <v>0</v>
      </c>
      <c r="L3349" s="1"/>
      <c r="M3349" s="1">
        <f t="shared" si="165"/>
        <v>9486.4</v>
      </c>
      <c r="N3349" s="1">
        <f t="shared" si="166"/>
        <v>9486.4</v>
      </c>
      <c r="O3349" s="1">
        <f t="shared" si="167"/>
        <v>0</v>
      </c>
    </row>
    <row r="3350" spans="1:15" x14ac:dyDescent="0.25">
      <c r="A3350" s="1" t="str">
        <v>BioLegend</v>
      </c>
      <c r="B3350" s="1">
        <v>7268.7999999999993</v>
      </c>
      <c r="C3350" s="1" t="str">
        <v>EED119711</v>
      </c>
      <c r="D3350" s="2">
        <v>45933</v>
      </c>
      <c r="E3350" s="2">
        <v>45938</v>
      </c>
      <c r="F3350" s="1">
        <v>398202</v>
      </c>
      <c r="G3350" s="1">
        <v>1</v>
      </c>
      <c r="H3350" s="1">
        <v>1</v>
      </c>
      <c r="I3350" s="1">
        <v>0</v>
      </c>
      <c r="J3350" s="1" t="str">
        <v>Bhuvneshwar</v>
      </c>
      <c r="K3350" s="1">
        <v>0</v>
      </c>
      <c r="L3350" s="1"/>
      <c r="M3350" s="1">
        <f t="shared" si="165"/>
        <v>7268.7999999999993</v>
      </c>
      <c r="N3350" s="1">
        <f t="shared" si="166"/>
        <v>7268.7999999999993</v>
      </c>
      <c r="O3350" s="1">
        <f t="shared" si="167"/>
        <v>0</v>
      </c>
    </row>
    <row r="3351" spans="1:15" x14ac:dyDescent="0.25">
      <c r="A3351" s="1" t="str">
        <v>BioLegend</v>
      </c>
      <c r="B3351" s="1">
        <v>5420.8</v>
      </c>
      <c r="C3351" s="1" t="str">
        <v>EED119711</v>
      </c>
      <c r="D3351" s="2">
        <v>45933</v>
      </c>
      <c r="E3351" s="2">
        <v>45938</v>
      </c>
      <c r="F3351" s="1">
        <v>400120</v>
      </c>
      <c r="G3351" s="1">
        <v>1</v>
      </c>
      <c r="H3351" s="1">
        <v>1</v>
      </c>
      <c r="I3351" s="1">
        <v>0</v>
      </c>
      <c r="J3351" s="1" t="str">
        <v>Gujrat</v>
      </c>
      <c r="K3351" s="1">
        <v>0</v>
      </c>
      <c r="L3351" s="1"/>
      <c r="M3351" s="1">
        <f t="shared" si="165"/>
        <v>5420.8</v>
      </c>
      <c r="N3351" s="1">
        <f t="shared" si="166"/>
        <v>5420.8</v>
      </c>
      <c r="O3351" s="1">
        <f t="shared" si="167"/>
        <v>0</v>
      </c>
    </row>
    <row r="3352" spans="1:15" x14ac:dyDescent="0.25">
      <c r="A3352" s="1" t="str">
        <v>BioLegend</v>
      </c>
      <c r="B3352" s="1">
        <v>11026.4</v>
      </c>
      <c r="C3352" s="1" t="str">
        <v>EED119711</v>
      </c>
      <c r="D3352" s="2">
        <v>45933</v>
      </c>
      <c r="E3352" s="2">
        <v>45938</v>
      </c>
      <c r="F3352" s="1">
        <v>400126</v>
      </c>
      <c r="G3352" s="1">
        <v>2</v>
      </c>
      <c r="H3352" s="1">
        <v>2</v>
      </c>
      <c r="I3352" s="1">
        <v>0</v>
      </c>
      <c r="J3352" s="1" t="str">
        <v>Gujrat</v>
      </c>
      <c r="K3352" s="1">
        <v>0</v>
      </c>
      <c r="L3352" s="1"/>
      <c r="M3352" s="1">
        <f t="shared" si="165"/>
        <v>22052.799999999999</v>
      </c>
      <c r="N3352" s="1">
        <f t="shared" si="166"/>
        <v>22052.799999999999</v>
      </c>
      <c r="O3352" s="1">
        <f t="shared" si="167"/>
        <v>0</v>
      </c>
    </row>
    <row r="3353" spans="1:15" x14ac:dyDescent="0.25">
      <c r="A3353" s="1" t="str">
        <v>BioLegend</v>
      </c>
      <c r="B3353" s="1">
        <v>11888.8</v>
      </c>
      <c r="C3353" s="1" t="str">
        <v>EED119711</v>
      </c>
      <c r="D3353" s="2">
        <v>45933</v>
      </c>
      <c r="E3353" s="2">
        <v>45938</v>
      </c>
      <c r="F3353" s="1">
        <v>400144</v>
      </c>
      <c r="G3353" s="1">
        <v>2</v>
      </c>
      <c r="H3353" s="1">
        <v>2</v>
      </c>
      <c r="I3353" s="1">
        <v>0</v>
      </c>
      <c r="J3353" s="1" t="str">
        <v>Gujrat</v>
      </c>
      <c r="K3353" s="1">
        <v>0</v>
      </c>
      <c r="L3353" s="1"/>
      <c r="M3353" s="1">
        <f t="shared" si="165"/>
        <v>23777.599999999999</v>
      </c>
      <c r="N3353" s="1">
        <f t="shared" si="166"/>
        <v>23777.599999999999</v>
      </c>
      <c r="O3353" s="1">
        <f t="shared" si="167"/>
        <v>0</v>
      </c>
    </row>
    <row r="3354" spans="1:15" x14ac:dyDescent="0.25">
      <c r="A3354" s="1" t="str">
        <v>BioLegend</v>
      </c>
      <c r="B3354" s="1">
        <v>12738</v>
      </c>
      <c r="C3354" s="1" t="str">
        <v>EED119711</v>
      </c>
      <c r="D3354" s="2">
        <v>45933</v>
      </c>
      <c r="E3354" s="2">
        <v>45938</v>
      </c>
      <c r="F3354" s="1">
        <v>400171</v>
      </c>
      <c r="G3354" s="1">
        <v>1</v>
      </c>
      <c r="H3354" s="1">
        <v>1</v>
      </c>
      <c r="I3354" s="1">
        <v>0</v>
      </c>
      <c r="J3354" s="1" t="str">
        <v>Banglore</v>
      </c>
      <c r="K3354" s="1">
        <v>0</v>
      </c>
      <c r="L3354" s="1"/>
      <c r="M3354" s="1">
        <f t="shared" si="165"/>
        <v>12738</v>
      </c>
      <c r="N3354" s="1">
        <f t="shared" si="166"/>
        <v>12738</v>
      </c>
      <c r="O3354" s="1">
        <f t="shared" si="167"/>
        <v>0</v>
      </c>
    </row>
    <row r="3355" spans="1:15" x14ac:dyDescent="0.25">
      <c r="A3355" s="1" t="str">
        <v>BioLegend</v>
      </c>
      <c r="B3355" s="1">
        <v>12997.599999999999</v>
      </c>
      <c r="C3355" s="1" t="str">
        <v>EED119711</v>
      </c>
      <c r="D3355" s="2">
        <v>45933</v>
      </c>
      <c r="E3355" s="2">
        <v>45938</v>
      </c>
      <c r="F3355" s="1">
        <v>400250</v>
      </c>
      <c r="G3355" s="1">
        <v>2</v>
      </c>
      <c r="H3355" s="1">
        <v>2</v>
      </c>
      <c r="I3355" s="1">
        <v>0</v>
      </c>
      <c r="J3355" s="1" t="str">
        <v>Gujrat</v>
      </c>
      <c r="K3355" s="1">
        <v>0</v>
      </c>
      <c r="L3355" s="1"/>
      <c r="M3355" s="1">
        <f t="shared" si="165"/>
        <v>25995.199999999997</v>
      </c>
      <c r="N3355" s="1">
        <f t="shared" si="166"/>
        <v>25995.199999999997</v>
      </c>
      <c r="O3355" s="1">
        <f t="shared" si="167"/>
        <v>0</v>
      </c>
    </row>
    <row r="3356" spans="1:15" x14ac:dyDescent="0.25">
      <c r="A3356" s="1" t="str">
        <v>BioLegend</v>
      </c>
      <c r="B3356" s="1">
        <v>27258</v>
      </c>
      <c r="C3356" s="1" t="str">
        <v>EED119711</v>
      </c>
      <c r="D3356" s="2">
        <v>45933</v>
      </c>
      <c r="E3356" s="2">
        <v>45938</v>
      </c>
      <c r="F3356" s="1">
        <v>400266</v>
      </c>
      <c r="G3356" s="1">
        <v>2</v>
      </c>
      <c r="H3356" s="1">
        <v>2</v>
      </c>
      <c r="I3356" s="1">
        <v>0</v>
      </c>
      <c r="J3356" s="1" t="str">
        <v>Gujrat</v>
      </c>
      <c r="K3356" s="1">
        <v>0</v>
      </c>
      <c r="L3356" s="1"/>
      <c r="M3356" s="1">
        <f t="shared" si="165"/>
        <v>54516</v>
      </c>
      <c r="N3356" s="1">
        <f t="shared" si="166"/>
        <v>54516</v>
      </c>
      <c r="O3356" s="1">
        <f t="shared" si="167"/>
        <v>0</v>
      </c>
    </row>
    <row r="3357" spans="1:15" x14ac:dyDescent="0.25">
      <c r="A3357" s="1" t="str">
        <v>BioLegend</v>
      </c>
      <c r="B3357" s="1">
        <v>26532</v>
      </c>
      <c r="C3357" s="1" t="str">
        <v>EED119711</v>
      </c>
      <c r="D3357" s="2">
        <v>45933</v>
      </c>
      <c r="E3357" s="2">
        <v>45938</v>
      </c>
      <c r="F3357" s="1">
        <v>400268</v>
      </c>
      <c r="G3357" s="1">
        <v>2</v>
      </c>
      <c r="H3357" s="1">
        <v>2</v>
      </c>
      <c r="I3357" s="1">
        <v>0</v>
      </c>
      <c r="J3357" s="1" t="str">
        <v>Gujrat</v>
      </c>
      <c r="K3357" s="1">
        <v>0</v>
      </c>
      <c r="L3357" s="1"/>
      <c r="M3357" s="1">
        <f t="shared" si="165"/>
        <v>53064</v>
      </c>
      <c r="N3357" s="1">
        <f t="shared" si="166"/>
        <v>53064</v>
      </c>
      <c r="O3357" s="1">
        <f t="shared" si="167"/>
        <v>0</v>
      </c>
    </row>
    <row r="3358" spans="1:15" x14ac:dyDescent="0.25">
      <c r="A3358" s="1" t="str">
        <v>BioLegend</v>
      </c>
      <c r="B3358" s="1">
        <v>23628</v>
      </c>
      <c r="C3358" s="1" t="str">
        <v>EED119711</v>
      </c>
      <c r="D3358" s="2">
        <v>45933</v>
      </c>
      <c r="E3358" s="2">
        <v>45938</v>
      </c>
      <c r="F3358" s="1">
        <v>400342</v>
      </c>
      <c r="G3358" s="1">
        <v>2</v>
      </c>
      <c r="H3358" s="1">
        <v>2</v>
      </c>
      <c r="I3358" s="1">
        <v>0</v>
      </c>
      <c r="J3358" s="1" t="str">
        <v>Gujrat</v>
      </c>
      <c r="K3358" s="1">
        <v>0</v>
      </c>
      <c r="L3358" s="1"/>
      <c r="M3358" s="1">
        <f t="shared" si="165"/>
        <v>47256</v>
      </c>
      <c r="N3358" s="1">
        <f t="shared" si="166"/>
        <v>47256</v>
      </c>
      <c r="O3358" s="1">
        <f t="shared" si="167"/>
        <v>0</v>
      </c>
    </row>
    <row r="3359" spans="1:15" x14ac:dyDescent="0.25">
      <c r="A3359" s="1" t="str">
        <v>BioLegend</v>
      </c>
      <c r="B3359" s="1">
        <v>13464</v>
      </c>
      <c r="C3359" s="1" t="str">
        <v>EED119711</v>
      </c>
      <c r="D3359" s="2">
        <v>45933</v>
      </c>
      <c r="E3359" s="2">
        <v>45938</v>
      </c>
      <c r="F3359" s="1">
        <v>400647</v>
      </c>
      <c r="G3359" s="1">
        <v>1</v>
      </c>
      <c r="H3359" s="1">
        <v>1</v>
      </c>
      <c r="I3359" s="1">
        <v>0</v>
      </c>
      <c r="J3359" s="1" t="str">
        <v>Bhuvneshwar</v>
      </c>
      <c r="K3359" s="1">
        <v>0</v>
      </c>
      <c r="L3359" s="1"/>
      <c r="M3359" s="1">
        <f t="shared" si="165"/>
        <v>13464</v>
      </c>
      <c r="N3359" s="1">
        <f t="shared" si="166"/>
        <v>13464</v>
      </c>
      <c r="O3359" s="1">
        <f t="shared" si="167"/>
        <v>0</v>
      </c>
    </row>
    <row r="3360" spans="1:15" x14ac:dyDescent="0.25">
      <c r="A3360" s="1" t="str">
        <v>BioLegend</v>
      </c>
      <c r="B3360" s="1">
        <v>16368</v>
      </c>
      <c r="C3360" s="1" t="str">
        <v>EED119711</v>
      </c>
      <c r="D3360" s="2">
        <v>45933</v>
      </c>
      <c r="E3360" s="2">
        <v>45938</v>
      </c>
      <c r="F3360" s="1">
        <v>400655</v>
      </c>
      <c r="G3360" s="1">
        <v>1</v>
      </c>
      <c r="H3360" s="1">
        <v>1</v>
      </c>
      <c r="I3360" s="1">
        <v>0</v>
      </c>
      <c r="J3360" s="1" t="str">
        <v>Banglore</v>
      </c>
      <c r="K3360" s="1">
        <v>0</v>
      </c>
      <c r="L3360" s="1"/>
      <c r="M3360" s="1">
        <f t="shared" si="165"/>
        <v>16368</v>
      </c>
      <c r="N3360" s="1">
        <f t="shared" si="166"/>
        <v>16368</v>
      </c>
      <c r="O3360" s="1">
        <f t="shared" si="167"/>
        <v>0</v>
      </c>
    </row>
    <row r="3361" spans="1:15" x14ac:dyDescent="0.25">
      <c r="A3361" s="1" t="str">
        <v>BioLegend</v>
      </c>
      <c r="B3361" s="1">
        <v>19272</v>
      </c>
      <c r="C3361" s="1" t="str">
        <v>EED119711</v>
      </c>
      <c r="D3361" s="2">
        <v>45933</v>
      </c>
      <c r="E3361" s="2">
        <v>45938</v>
      </c>
      <c r="F3361" s="1">
        <v>402607</v>
      </c>
      <c r="G3361" s="1">
        <v>2</v>
      </c>
      <c r="H3361" s="1">
        <v>2</v>
      </c>
      <c r="I3361" s="1">
        <v>0</v>
      </c>
      <c r="J3361" s="1" t="str">
        <v>Gujrat</v>
      </c>
      <c r="K3361" s="1">
        <v>0</v>
      </c>
      <c r="L3361" s="1"/>
      <c r="M3361" s="1">
        <f t="shared" si="165"/>
        <v>38544</v>
      </c>
      <c r="N3361" s="1">
        <f t="shared" si="166"/>
        <v>38544</v>
      </c>
      <c r="O3361" s="1">
        <f t="shared" si="167"/>
        <v>0</v>
      </c>
    </row>
    <row r="3362" spans="1:15" x14ac:dyDescent="0.25">
      <c r="A3362" s="1" t="str">
        <v>BioLegend</v>
      </c>
      <c r="B3362" s="1">
        <v>27412</v>
      </c>
      <c r="C3362" s="1" t="str">
        <v>EED119711</v>
      </c>
      <c r="D3362" s="2">
        <v>45933</v>
      </c>
      <c r="E3362" s="2">
        <v>45938</v>
      </c>
      <c r="F3362" s="1">
        <v>403504</v>
      </c>
      <c r="G3362" s="1">
        <v>2</v>
      </c>
      <c r="H3362" s="1">
        <v>2</v>
      </c>
      <c r="I3362" s="1">
        <v>0</v>
      </c>
      <c r="J3362" s="1" t="str">
        <v>Gujrat</v>
      </c>
      <c r="K3362" s="1">
        <v>0</v>
      </c>
      <c r="L3362" s="1"/>
      <c r="M3362" s="1">
        <f t="shared" si="165"/>
        <v>54824</v>
      </c>
      <c r="N3362" s="1">
        <f t="shared" si="166"/>
        <v>54824</v>
      </c>
      <c r="O3362" s="1">
        <f t="shared" si="167"/>
        <v>0</v>
      </c>
    </row>
    <row r="3363" spans="1:15" x14ac:dyDescent="0.25">
      <c r="A3363" s="1" t="str">
        <v>BioLegend</v>
      </c>
      <c r="B3363" s="1">
        <v>7268.7999999999993</v>
      </c>
      <c r="C3363" s="1" t="str">
        <v>EED119711</v>
      </c>
      <c r="D3363" s="2">
        <v>45933</v>
      </c>
      <c r="E3363" s="2">
        <v>45938</v>
      </c>
      <c r="F3363" s="1">
        <v>405202</v>
      </c>
      <c r="G3363" s="1">
        <v>1</v>
      </c>
      <c r="H3363" s="1">
        <v>1</v>
      </c>
      <c r="I3363" s="1">
        <v>0</v>
      </c>
      <c r="J3363" s="1" t="str">
        <v>Hyderabad</v>
      </c>
      <c r="K3363" s="1">
        <v>0</v>
      </c>
      <c r="L3363" s="1"/>
      <c r="M3363" s="1">
        <f t="shared" si="165"/>
        <v>7268.7999999999993</v>
      </c>
      <c r="N3363" s="1">
        <f t="shared" si="166"/>
        <v>7268.7999999999993</v>
      </c>
      <c r="O3363" s="1">
        <f t="shared" si="167"/>
        <v>0</v>
      </c>
    </row>
    <row r="3364" spans="1:15" x14ac:dyDescent="0.25">
      <c r="A3364" s="1" t="str">
        <v>BioLegend</v>
      </c>
      <c r="B3364" s="1">
        <v>11211.2</v>
      </c>
      <c r="C3364" s="1" t="str">
        <v>EED119711</v>
      </c>
      <c r="D3364" s="2">
        <v>45933</v>
      </c>
      <c r="E3364" s="2">
        <v>45938</v>
      </c>
      <c r="F3364" s="1">
        <v>405301</v>
      </c>
      <c r="G3364" s="1">
        <v>1</v>
      </c>
      <c r="H3364" s="1">
        <v>1</v>
      </c>
      <c r="I3364" s="1">
        <v>0</v>
      </c>
      <c r="J3364" s="1" t="str">
        <v>Bhuvneshwar</v>
      </c>
      <c r="K3364" s="1">
        <v>0</v>
      </c>
      <c r="L3364" s="1"/>
      <c r="M3364" s="1">
        <f t="shared" si="165"/>
        <v>11211.2</v>
      </c>
      <c r="N3364" s="1">
        <f t="shared" si="166"/>
        <v>11211.2</v>
      </c>
      <c r="O3364" s="1">
        <f t="shared" si="167"/>
        <v>0</v>
      </c>
    </row>
    <row r="3365" spans="1:15" x14ac:dyDescent="0.25">
      <c r="A3365" s="1" t="str">
        <v>BioLegend</v>
      </c>
      <c r="B3365" s="1">
        <v>13464</v>
      </c>
      <c r="C3365" s="1" t="str">
        <v>EED119711</v>
      </c>
      <c r="D3365" s="2">
        <v>45933</v>
      </c>
      <c r="E3365" s="2">
        <v>45938</v>
      </c>
      <c r="F3365" s="1">
        <v>405317</v>
      </c>
      <c r="G3365" s="1">
        <v>2</v>
      </c>
      <c r="H3365" s="1">
        <v>2</v>
      </c>
      <c r="I3365" s="1">
        <v>0</v>
      </c>
      <c r="J3365" s="1" t="str">
        <v>Mumbai</v>
      </c>
      <c r="K3365" s="1">
        <v>0</v>
      </c>
      <c r="L3365" s="1"/>
      <c r="M3365" s="1">
        <f t="shared" si="165"/>
        <v>26928</v>
      </c>
      <c r="N3365" s="1">
        <f t="shared" si="166"/>
        <v>26928</v>
      </c>
      <c r="O3365" s="1">
        <f t="shared" si="167"/>
        <v>0</v>
      </c>
    </row>
    <row r="3366" spans="1:15" x14ac:dyDescent="0.25">
      <c r="A3366" s="1" t="str">
        <v>BioLegend</v>
      </c>
      <c r="B3366" s="1">
        <v>5112.8</v>
      </c>
      <c r="C3366" s="1" t="str">
        <v>EED119711</v>
      </c>
      <c r="D3366" s="2">
        <v>45933</v>
      </c>
      <c r="E3366" s="2">
        <v>45938</v>
      </c>
      <c r="F3366" s="1">
        <v>406403</v>
      </c>
      <c r="G3366" s="1">
        <v>1</v>
      </c>
      <c r="H3366" s="1">
        <v>1</v>
      </c>
      <c r="I3366" s="1">
        <v>0</v>
      </c>
      <c r="J3366" s="1" t="str">
        <v>Delhi</v>
      </c>
      <c r="K3366" s="1">
        <v>0</v>
      </c>
      <c r="L3366" s="1"/>
      <c r="M3366" s="1">
        <f t="shared" si="165"/>
        <v>5112.8</v>
      </c>
      <c r="N3366" s="1">
        <f t="shared" si="166"/>
        <v>5112.8</v>
      </c>
      <c r="O3366" s="1">
        <f t="shared" si="167"/>
        <v>0</v>
      </c>
    </row>
    <row r="3367" spans="1:15" x14ac:dyDescent="0.25">
      <c r="A3367" s="1" t="str">
        <v>BioLegend</v>
      </c>
      <c r="B3367" s="1">
        <v>6406.4</v>
      </c>
      <c r="C3367" s="1" t="str">
        <v>EED119711</v>
      </c>
      <c r="D3367" s="2">
        <v>45933</v>
      </c>
      <c r="E3367" s="2">
        <v>45938</v>
      </c>
      <c r="F3367" s="1">
        <v>406421</v>
      </c>
      <c r="G3367" s="1">
        <v>1</v>
      </c>
      <c r="H3367" s="1">
        <v>1</v>
      </c>
      <c r="I3367" s="1">
        <v>0</v>
      </c>
      <c r="J3367" s="1" t="str">
        <v>Delhi</v>
      </c>
      <c r="K3367" s="1">
        <v>0</v>
      </c>
      <c r="L3367" s="1"/>
      <c r="M3367" s="1">
        <f t="shared" si="165"/>
        <v>6406.4</v>
      </c>
      <c r="N3367" s="1">
        <f t="shared" si="166"/>
        <v>6406.4</v>
      </c>
      <c r="O3367" s="1">
        <f t="shared" si="167"/>
        <v>0</v>
      </c>
    </row>
    <row r="3368" spans="1:15" x14ac:dyDescent="0.25">
      <c r="A3368" s="1" t="str">
        <v>BioLegend</v>
      </c>
      <c r="B3368" s="1">
        <v>9794.4</v>
      </c>
      <c r="C3368" s="1" t="str">
        <v>EED119711</v>
      </c>
      <c r="D3368" s="2">
        <v>45933</v>
      </c>
      <c r="E3368" s="2">
        <v>45938</v>
      </c>
      <c r="F3368" s="1">
        <v>406502</v>
      </c>
      <c r="G3368" s="1">
        <v>1</v>
      </c>
      <c r="H3368" s="1">
        <v>1</v>
      </c>
      <c r="I3368" s="1">
        <v>0</v>
      </c>
      <c r="J3368" s="1" t="str">
        <v>Mumbai</v>
      </c>
      <c r="K3368" s="1">
        <v>0</v>
      </c>
      <c r="L3368" s="1"/>
      <c r="M3368" s="1">
        <f t="shared" si="165"/>
        <v>9794.4</v>
      </c>
      <c r="N3368" s="1">
        <f t="shared" si="166"/>
        <v>9794.4</v>
      </c>
      <c r="O3368" s="1">
        <f t="shared" si="167"/>
        <v>0</v>
      </c>
    </row>
    <row r="3369" spans="1:15" x14ac:dyDescent="0.25">
      <c r="A3369" s="1" t="str">
        <v>BioLegend</v>
      </c>
      <c r="B3369" s="1">
        <v>10533.6</v>
      </c>
      <c r="C3369" s="1" t="str">
        <v>EED119711</v>
      </c>
      <c r="D3369" s="2">
        <v>45933</v>
      </c>
      <c r="E3369" s="2">
        <v>45938</v>
      </c>
      <c r="F3369" s="1">
        <v>406602</v>
      </c>
      <c r="G3369" s="1">
        <v>1</v>
      </c>
      <c r="H3369" s="1">
        <v>1</v>
      </c>
      <c r="I3369" s="1">
        <v>0</v>
      </c>
      <c r="J3369" s="1" t="str">
        <v>Mumbai</v>
      </c>
      <c r="K3369" s="1">
        <v>0</v>
      </c>
      <c r="L3369" s="1"/>
      <c r="M3369" s="1">
        <f t="shared" si="165"/>
        <v>10533.6</v>
      </c>
      <c r="N3369" s="1">
        <f t="shared" si="166"/>
        <v>10533.6</v>
      </c>
      <c r="O3369" s="1">
        <f t="shared" si="167"/>
        <v>0</v>
      </c>
    </row>
    <row r="3370" spans="1:15" x14ac:dyDescent="0.25">
      <c r="A3370" s="1" t="str">
        <v>BioLegend</v>
      </c>
      <c r="B3370" s="1">
        <v>10533.6</v>
      </c>
      <c r="C3370" s="1" t="str">
        <v>EED119711</v>
      </c>
      <c r="D3370" s="2">
        <v>45933</v>
      </c>
      <c r="E3370" s="2">
        <v>45938</v>
      </c>
      <c r="F3370" s="1">
        <v>406702</v>
      </c>
      <c r="G3370" s="1">
        <v>1</v>
      </c>
      <c r="H3370" s="1">
        <v>1</v>
      </c>
      <c r="I3370" s="1">
        <v>0</v>
      </c>
      <c r="J3370" s="1" t="str">
        <v>Mumbai</v>
      </c>
      <c r="K3370" s="1">
        <v>0</v>
      </c>
      <c r="L3370" s="1"/>
      <c r="M3370" s="1">
        <f t="shared" si="165"/>
        <v>10533.6</v>
      </c>
      <c r="N3370" s="1">
        <f t="shared" si="166"/>
        <v>10533.6</v>
      </c>
      <c r="O3370" s="1">
        <f t="shared" si="167"/>
        <v>0</v>
      </c>
    </row>
    <row r="3371" spans="1:15" x14ac:dyDescent="0.25">
      <c r="A3371" s="1" t="str">
        <v>BioLegend</v>
      </c>
      <c r="B3371" s="1">
        <v>10533.6</v>
      </c>
      <c r="C3371" s="1" t="str">
        <v>EED119711</v>
      </c>
      <c r="D3371" s="2">
        <v>45933</v>
      </c>
      <c r="E3371" s="2">
        <v>45938</v>
      </c>
      <c r="F3371" s="1">
        <v>406802</v>
      </c>
      <c r="G3371" s="1">
        <v>1</v>
      </c>
      <c r="H3371" s="1">
        <v>1</v>
      </c>
      <c r="I3371" s="1">
        <v>0</v>
      </c>
      <c r="J3371" s="1" t="str">
        <v>Mumbai</v>
      </c>
      <c r="K3371" s="1">
        <v>0</v>
      </c>
      <c r="L3371" s="1"/>
      <c r="M3371" s="1">
        <f t="shared" si="165"/>
        <v>10533.6</v>
      </c>
      <c r="N3371" s="1">
        <f t="shared" si="166"/>
        <v>10533.6</v>
      </c>
      <c r="O3371" s="1">
        <f t="shared" si="167"/>
        <v>0</v>
      </c>
    </row>
    <row r="3372" spans="1:15" x14ac:dyDescent="0.25">
      <c r="A3372" s="1" t="str">
        <v>BioLegend</v>
      </c>
      <c r="B3372" s="1">
        <v>10533.6</v>
      </c>
      <c r="C3372" s="1" t="str">
        <v>EED119711</v>
      </c>
      <c r="D3372" s="2">
        <v>45933</v>
      </c>
      <c r="E3372" s="2">
        <v>45938</v>
      </c>
      <c r="F3372" s="1">
        <v>406902</v>
      </c>
      <c r="G3372" s="1">
        <v>1</v>
      </c>
      <c r="H3372" s="1">
        <v>1</v>
      </c>
      <c r="I3372" s="1">
        <v>0</v>
      </c>
      <c r="J3372" s="1" t="str">
        <v>Mumbai</v>
      </c>
      <c r="K3372" s="1">
        <v>0</v>
      </c>
      <c r="L3372" s="1"/>
      <c r="M3372" s="1">
        <f t="shared" si="165"/>
        <v>10533.6</v>
      </c>
      <c r="N3372" s="1">
        <f t="shared" si="166"/>
        <v>10533.6</v>
      </c>
      <c r="O3372" s="1">
        <f t="shared" si="167"/>
        <v>0</v>
      </c>
    </row>
    <row r="3373" spans="1:15" x14ac:dyDescent="0.25">
      <c r="A3373" s="1" t="str">
        <v>BioLegend</v>
      </c>
      <c r="B3373" s="1">
        <v>10533.6</v>
      </c>
      <c r="C3373" s="1" t="str">
        <v>EED119711</v>
      </c>
      <c r="D3373" s="2">
        <v>45933</v>
      </c>
      <c r="E3373" s="2">
        <v>45938</v>
      </c>
      <c r="F3373" s="1">
        <v>407002</v>
      </c>
      <c r="G3373" s="1">
        <v>1</v>
      </c>
      <c r="H3373" s="1">
        <v>1</v>
      </c>
      <c r="I3373" s="1">
        <v>0</v>
      </c>
      <c r="J3373" s="1" t="str">
        <v>Mumbai</v>
      </c>
      <c r="K3373" s="1">
        <v>0</v>
      </c>
      <c r="L3373" s="1"/>
      <c r="M3373" s="1">
        <f t="shared" si="165"/>
        <v>10533.6</v>
      </c>
      <c r="N3373" s="1">
        <f t="shared" si="166"/>
        <v>10533.6</v>
      </c>
      <c r="O3373" s="1">
        <f t="shared" si="167"/>
        <v>0</v>
      </c>
    </row>
    <row r="3374" spans="1:15" x14ac:dyDescent="0.25">
      <c r="A3374" s="1" t="str">
        <v>BioLegend</v>
      </c>
      <c r="B3374" s="1">
        <v>10533.6</v>
      </c>
      <c r="C3374" s="1" t="str">
        <v>EED119711</v>
      </c>
      <c r="D3374" s="2">
        <v>45933</v>
      </c>
      <c r="E3374" s="2">
        <v>45938</v>
      </c>
      <c r="F3374" s="1">
        <v>407102</v>
      </c>
      <c r="G3374" s="1">
        <v>1</v>
      </c>
      <c r="H3374" s="1">
        <v>1</v>
      </c>
      <c r="I3374" s="1">
        <v>0</v>
      </c>
      <c r="J3374" s="1" t="str">
        <v>Mumbai</v>
      </c>
      <c r="K3374" s="1">
        <v>0</v>
      </c>
      <c r="L3374" s="1"/>
      <c r="M3374" s="1">
        <f t="shared" ref="M3374:M3437" si="168">G3374*B3374</f>
        <v>10533.6</v>
      </c>
      <c r="N3374" s="1">
        <f t="shared" ref="N3374:N3437" si="169">H3374*B3374</f>
        <v>10533.6</v>
      </c>
      <c r="O3374" s="1">
        <f t="shared" ref="O3374:O3437" si="170">I3374*B3374</f>
        <v>0</v>
      </c>
    </row>
    <row r="3375" spans="1:15" x14ac:dyDescent="0.25">
      <c r="A3375" s="1" t="str">
        <v>BioLegend</v>
      </c>
      <c r="B3375" s="1">
        <v>13182.400000000001</v>
      </c>
      <c r="C3375" s="1" t="str">
        <v>EED119711</v>
      </c>
      <c r="D3375" s="2">
        <v>45933</v>
      </c>
      <c r="E3375" s="2">
        <v>45938</v>
      </c>
      <c r="F3375" s="1">
        <v>410504</v>
      </c>
      <c r="G3375" s="1">
        <v>1</v>
      </c>
      <c r="H3375" s="1">
        <v>1</v>
      </c>
      <c r="I3375" s="1">
        <v>0</v>
      </c>
      <c r="J3375" s="1" t="str">
        <v>Telangana</v>
      </c>
      <c r="K3375" s="1">
        <v>0</v>
      </c>
      <c r="L3375" s="1"/>
      <c r="M3375" s="1">
        <f t="shared" si="168"/>
        <v>13182.400000000001</v>
      </c>
      <c r="N3375" s="1">
        <f t="shared" si="169"/>
        <v>13182.400000000001</v>
      </c>
      <c r="O3375" s="1">
        <f t="shared" si="170"/>
        <v>0</v>
      </c>
    </row>
    <row r="3376" spans="1:15" x14ac:dyDescent="0.25">
      <c r="A3376" s="1" t="str">
        <v>BioLegend</v>
      </c>
      <c r="B3376" s="1">
        <v>1848</v>
      </c>
      <c r="C3376" s="1" t="str">
        <v>EED119711</v>
      </c>
      <c r="D3376" s="2">
        <v>45933</v>
      </c>
      <c r="E3376" s="2">
        <v>45938</v>
      </c>
      <c r="F3376" s="1">
        <v>420403</v>
      </c>
      <c r="G3376" s="1">
        <v>1</v>
      </c>
      <c r="H3376" s="1">
        <v>1</v>
      </c>
      <c r="I3376" s="1">
        <v>0</v>
      </c>
      <c r="J3376" s="1" t="str">
        <v>Hyderabad</v>
      </c>
      <c r="K3376" s="1">
        <v>0</v>
      </c>
      <c r="L3376" s="1"/>
      <c r="M3376" s="1">
        <f t="shared" si="168"/>
        <v>1848</v>
      </c>
      <c r="N3376" s="1">
        <f t="shared" si="169"/>
        <v>1848</v>
      </c>
      <c r="O3376" s="1">
        <f t="shared" si="170"/>
        <v>0</v>
      </c>
    </row>
    <row r="3377" spans="1:15" x14ac:dyDescent="0.25">
      <c r="A3377" s="1" t="str">
        <v>BioLegend</v>
      </c>
      <c r="B3377" s="1">
        <v>3634.3999999999996</v>
      </c>
      <c r="C3377" s="1" t="str">
        <v>EED119711</v>
      </c>
      <c r="D3377" s="2">
        <v>45933</v>
      </c>
      <c r="E3377" s="2">
        <v>45938</v>
      </c>
      <c r="F3377" s="1">
        <v>420404</v>
      </c>
      <c r="G3377" s="1">
        <v>5</v>
      </c>
      <c r="H3377" s="1">
        <v>5</v>
      </c>
      <c r="I3377" s="1">
        <v>0</v>
      </c>
      <c r="J3377" s="1" t="str">
        <v>Gujrat</v>
      </c>
      <c r="K3377" s="1">
        <v>0</v>
      </c>
      <c r="L3377" s="1"/>
      <c r="M3377" s="1">
        <f t="shared" si="168"/>
        <v>18172</v>
      </c>
      <c r="N3377" s="1">
        <f t="shared" si="169"/>
        <v>18172</v>
      </c>
      <c r="O3377" s="1">
        <f t="shared" si="170"/>
        <v>0</v>
      </c>
    </row>
    <row r="3378" spans="1:15" x14ac:dyDescent="0.25">
      <c r="A3378" s="1" t="str">
        <v>BioLegend</v>
      </c>
      <c r="B3378" s="1">
        <v>3634.3999999999996</v>
      </c>
      <c r="C3378" s="1" t="str">
        <v>EED119711</v>
      </c>
      <c r="D3378" s="2">
        <v>45933</v>
      </c>
      <c r="E3378" s="2">
        <v>45938</v>
      </c>
      <c r="F3378" s="1">
        <v>420801</v>
      </c>
      <c r="G3378" s="1">
        <v>1</v>
      </c>
      <c r="H3378" s="1">
        <v>1</v>
      </c>
      <c r="I3378" s="1">
        <v>0</v>
      </c>
      <c r="J3378" s="1" t="str">
        <v>Bhuvneshwar</v>
      </c>
      <c r="K3378" s="1">
        <v>0</v>
      </c>
      <c r="L3378" s="1"/>
      <c r="M3378" s="1">
        <f t="shared" si="168"/>
        <v>3634.3999999999996</v>
      </c>
      <c r="N3378" s="1">
        <f t="shared" si="169"/>
        <v>3634.3999999999996</v>
      </c>
      <c r="O3378" s="1">
        <f t="shared" si="170"/>
        <v>0</v>
      </c>
    </row>
    <row r="3379" spans="1:15" x14ac:dyDescent="0.25">
      <c r="A3379" s="1" t="str">
        <v>BioLegend</v>
      </c>
      <c r="B3379" s="1">
        <v>3634.3999999999996</v>
      </c>
      <c r="C3379" s="1" t="str">
        <v>EED119711</v>
      </c>
      <c r="D3379" s="2">
        <v>45933</v>
      </c>
      <c r="E3379" s="2">
        <v>45938</v>
      </c>
      <c r="F3379" s="1">
        <v>420801</v>
      </c>
      <c r="G3379" s="1">
        <v>1</v>
      </c>
      <c r="H3379" s="1">
        <v>1</v>
      </c>
      <c r="I3379" s="1">
        <v>0</v>
      </c>
      <c r="J3379" s="1" t="str">
        <v>Hyderabad</v>
      </c>
      <c r="K3379" s="1">
        <v>0</v>
      </c>
      <c r="L3379" s="1"/>
      <c r="M3379" s="1">
        <f t="shared" si="168"/>
        <v>3634.3999999999996</v>
      </c>
      <c r="N3379" s="1">
        <f t="shared" si="169"/>
        <v>3634.3999999999996</v>
      </c>
      <c r="O3379" s="1">
        <f t="shared" si="170"/>
        <v>0</v>
      </c>
    </row>
    <row r="3380" spans="1:15" x14ac:dyDescent="0.25">
      <c r="A3380" s="1" t="str">
        <v>BioLegend</v>
      </c>
      <c r="B3380" s="1">
        <v>5790.4</v>
      </c>
      <c r="C3380" s="1" t="str">
        <v>EED119711</v>
      </c>
      <c r="D3380" s="2">
        <v>45933</v>
      </c>
      <c r="E3380" s="2">
        <v>45938</v>
      </c>
      <c r="F3380" s="1">
        <v>421002</v>
      </c>
      <c r="G3380" s="1">
        <v>1</v>
      </c>
      <c r="H3380" s="1">
        <v>1</v>
      </c>
      <c r="I3380" s="1">
        <v>0</v>
      </c>
      <c r="J3380" s="1" t="str">
        <v>Bhuvneshwar</v>
      </c>
      <c r="K3380" s="1">
        <v>0</v>
      </c>
      <c r="L3380" s="1"/>
      <c r="M3380" s="1">
        <f t="shared" si="168"/>
        <v>5790.4</v>
      </c>
      <c r="N3380" s="1">
        <f t="shared" si="169"/>
        <v>5790.4</v>
      </c>
      <c r="O3380" s="1">
        <f t="shared" si="170"/>
        <v>0</v>
      </c>
    </row>
    <row r="3381" spans="1:15" x14ac:dyDescent="0.25">
      <c r="A3381" s="1" t="str">
        <v>BioLegend</v>
      </c>
      <c r="B3381" s="1">
        <v>2587.1999999999998</v>
      </c>
      <c r="C3381" s="1" t="str">
        <v>EED119711</v>
      </c>
      <c r="D3381" s="2">
        <v>45933</v>
      </c>
      <c r="E3381" s="2">
        <v>45938</v>
      </c>
      <c r="F3381" s="1">
        <v>421101</v>
      </c>
      <c r="G3381" s="1">
        <v>1</v>
      </c>
      <c r="H3381" s="1">
        <v>1</v>
      </c>
      <c r="I3381" s="1">
        <v>0</v>
      </c>
      <c r="J3381" s="1" t="str">
        <v>Lucknow</v>
      </c>
      <c r="K3381" s="1">
        <v>0</v>
      </c>
      <c r="L3381" s="1"/>
      <c r="M3381" s="1">
        <f t="shared" si="168"/>
        <v>2587.1999999999998</v>
      </c>
      <c r="N3381" s="1">
        <f t="shared" si="169"/>
        <v>2587.1999999999998</v>
      </c>
      <c r="O3381" s="1">
        <f t="shared" si="170"/>
        <v>0</v>
      </c>
    </row>
    <row r="3382" spans="1:15" x14ac:dyDescent="0.25">
      <c r="A3382" s="1" t="str">
        <v>BioLegend</v>
      </c>
      <c r="B3382" s="1">
        <v>14106.400000000001</v>
      </c>
      <c r="C3382" s="1" t="str">
        <v>EED119711</v>
      </c>
      <c r="D3382" s="2">
        <v>45933</v>
      </c>
      <c r="E3382" s="2">
        <v>45938</v>
      </c>
      <c r="F3382" s="1">
        <v>422302</v>
      </c>
      <c r="G3382" s="1">
        <v>1</v>
      </c>
      <c r="H3382" s="1">
        <v>1</v>
      </c>
      <c r="I3382" s="1">
        <v>0</v>
      </c>
      <c r="J3382" s="1" t="str">
        <v>Banglore</v>
      </c>
      <c r="K3382" s="1">
        <v>0</v>
      </c>
      <c r="L3382" s="1"/>
      <c r="M3382" s="1">
        <f t="shared" si="168"/>
        <v>14106.400000000001</v>
      </c>
      <c r="N3382" s="1">
        <f t="shared" si="169"/>
        <v>14106.400000000001</v>
      </c>
      <c r="O3382" s="1">
        <f t="shared" si="170"/>
        <v>0</v>
      </c>
    </row>
    <row r="3383" spans="1:15" x14ac:dyDescent="0.25">
      <c r="A3383" s="1" t="str">
        <v>BioLegend</v>
      </c>
      <c r="B3383" s="1">
        <v>4743.2</v>
      </c>
      <c r="C3383" s="1" t="str">
        <v>EED119711</v>
      </c>
      <c r="D3383" s="2">
        <v>45933</v>
      </c>
      <c r="E3383" s="2">
        <v>45938</v>
      </c>
      <c r="F3383" s="1">
        <v>422501</v>
      </c>
      <c r="G3383" s="1">
        <v>1</v>
      </c>
      <c r="H3383" s="1">
        <v>1</v>
      </c>
      <c r="I3383" s="1">
        <v>0</v>
      </c>
      <c r="J3383" s="1" t="str">
        <v>Bhuvneshwar</v>
      </c>
      <c r="K3383" s="1">
        <v>0</v>
      </c>
      <c r="L3383" s="1"/>
      <c r="M3383" s="1">
        <f t="shared" si="168"/>
        <v>4743.2</v>
      </c>
      <c r="N3383" s="1">
        <f t="shared" si="169"/>
        <v>4743.2</v>
      </c>
      <c r="O3383" s="1">
        <f t="shared" si="170"/>
        <v>0</v>
      </c>
    </row>
    <row r="3384" spans="1:15" x14ac:dyDescent="0.25">
      <c r="A3384" s="1" t="str">
        <v>BioLegend</v>
      </c>
      <c r="B3384" s="1">
        <v>5482.4</v>
      </c>
      <c r="C3384" s="1" t="str">
        <v>EED119711</v>
      </c>
      <c r="D3384" s="2">
        <v>45933</v>
      </c>
      <c r="E3384" s="2">
        <v>45938</v>
      </c>
      <c r="F3384" s="1">
        <v>423101</v>
      </c>
      <c r="G3384" s="1">
        <v>2</v>
      </c>
      <c r="H3384" s="1">
        <v>2</v>
      </c>
      <c r="I3384" s="1">
        <v>0</v>
      </c>
      <c r="J3384" s="1" t="str">
        <v>Gujrat</v>
      </c>
      <c r="K3384" s="1">
        <v>0</v>
      </c>
      <c r="L3384" s="1"/>
      <c r="M3384" s="1">
        <f t="shared" si="168"/>
        <v>10964.8</v>
      </c>
      <c r="N3384" s="1">
        <f t="shared" si="169"/>
        <v>10964.8</v>
      </c>
      <c r="O3384" s="1">
        <f t="shared" si="170"/>
        <v>0</v>
      </c>
    </row>
    <row r="3385" spans="1:15" x14ac:dyDescent="0.25">
      <c r="A3385" s="1" t="str">
        <v>BioLegend</v>
      </c>
      <c r="B3385" s="1">
        <v>20636</v>
      </c>
      <c r="C3385" s="1" t="str">
        <v>EED119711</v>
      </c>
      <c r="D3385" s="2">
        <v>45933</v>
      </c>
      <c r="E3385" s="2">
        <v>45938</v>
      </c>
      <c r="F3385" s="1">
        <v>423108</v>
      </c>
      <c r="G3385" s="1">
        <v>1</v>
      </c>
      <c r="H3385" s="1">
        <v>1</v>
      </c>
      <c r="I3385" s="1">
        <v>0</v>
      </c>
      <c r="J3385" s="1" t="str">
        <v>Bhuvneshwar</v>
      </c>
      <c r="K3385" s="1">
        <v>0</v>
      </c>
      <c r="L3385" s="1"/>
      <c r="M3385" s="1">
        <f t="shared" si="168"/>
        <v>20636</v>
      </c>
      <c r="N3385" s="1">
        <f t="shared" si="169"/>
        <v>20636</v>
      </c>
      <c r="O3385" s="1">
        <f t="shared" si="170"/>
        <v>0</v>
      </c>
    </row>
    <row r="3386" spans="1:15" x14ac:dyDescent="0.25">
      <c r="A3386" s="1" t="str">
        <v>BioLegend</v>
      </c>
      <c r="B3386" s="1">
        <v>5112.8</v>
      </c>
      <c r="C3386" s="1" t="str">
        <v>EED119711</v>
      </c>
      <c r="D3386" s="2">
        <v>45933</v>
      </c>
      <c r="E3386" s="2">
        <v>45938</v>
      </c>
      <c r="F3386" s="1">
        <v>423113</v>
      </c>
      <c r="G3386" s="1">
        <v>1</v>
      </c>
      <c r="H3386" s="1">
        <v>1</v>
      </c>
      <c r="I3386" s="1">
        <v>0</v>
      </c>
      <c r="J3386" s="1" t="str">
        <v>Bhuvneshwar</v>
      </c>
      <c r="K3386" s="1">
        <v>0</v>
      </c>
      <c r="L3386" s="1"/>
      <c r="M3386" s="1">
        <f t="shared" si="168"/>
        <v>5112.8</v>
      </c>
      <c r="N3386" s="1">
        <f t="shared" si="169"/>
        <v>5112.8</v>
      </c>
      <c r="O3386" s="1">
        <f t="shared" si="170"/>
        <v>0</v>
      </c>
    </row>
    <row r="3387" spans="1:15" x14ac:dyDescent="0.25">
      <c r="A3387" s="1" t="str">
        <v>BioLegend</v>
      </c>
      <c r="B3387" s="1">
        <v>21683.200000000001</v>
      </c>
      <c r="C3387" s="1" t="str">
        <v>EED119711</v>
      </c>
      <c r="D3387" s="2">
        <v>45933</v>
      </c>
      <c r="E3387" s="2">
        <v>45938</v>
      </c>
      <c r="F3387" s="1">
        <v>423117</v>
      </c>
      <c r="G3387" s="1">
        <v>1</v>
      </c>
      <c r="H3387" s="1">
        <v>1</v>
      </c>
      <c r="I3387" s="1">
        <v>0</v>
      </c>
      <c r="J3387" s="1" t="str">
        <v>Delhi</v>
      </c>
      <c r="K3387" s="1">
        <v>0</v>
      </c>
      <c r="L3387" s="1"/>
      <c r="M3387" s="1">
        <f t="shared" si="168"/>
        <v>21683.200000000001</v>
      </c>
      <c r="N3387" s="1">
        <f t="shared" si="169"/>
        <v>21683.200000000001</v>
      </c>
      <c r="O3387" s="1">
        <f t="shared" si="170"/>
        <v>0</v>
      </c>
    </row>
    <row r="3388" spans="1:15" x14ac:dyDescent="0.25">
      <c r="A3388" s="1" t="str">
        <v>BioLegend</v>
      </c>
      <c r="B3388" s="1">
        <v>2587.1999999999998</v>
      </c>
      <c r="C3388" s="1" t="str">
        <v>EED119711</v>
      </c>
      <c r="D3388" s="2">
        <v>45933</v>
      </c>
      <c r="E3388" s="2">
        <v>45938</v>
      </c>
      <c r="F3388" s="1">
        <v>423501</v>
      </c>
      <c r="G3388" s="1">
        <v>20</v>
      </c>
      <c r="H3388" s="1">
        <v>20</v>
      </c>
      <c r="I3388" s="1">
        <v>0</v>
      </c>
      <c r="J3388" s="1" t="str">
        <v>Gujrat</v>
      </c>
      <c r="K3388" s="1">
        <v>0</v>
      </c>
      <c r="L3388" s="1"/>
      <c r="M3388" s="1">
        <f t="shared" si="168"/>
        <v>51744</v>
      </c>
      <c r="N3388" s="1">
        <f t="shared" si="169"/>
        <v>51744</v>
      </c>
      <c r="O3388" s="1">
        <f t="shared" si="170"/>
        <v>0</v>
      </c>
    </row>
    <row r="3389" spans="1:15" x14ac:dyDescent="0.25">
      <c r="A3389" s="1" t="str">
        <v>BioLegend</v>
      </c>
      <c r="B3389" s="1">
        <v>14476</v>
      </c>
      <c r="C3389" s="1" t="str">
        <v>EED119711</v>
      </c>
      <c r="D3389" s="2">
        <v>45933</v>
      </c>
      <c r="E3389" s="2">
        <v>45938</v>
      </c>
      <c r="F3389" s="1">
        <v>424602</v>
      </c>
      <c r="G3389" s="1">
        <v>1</v>
      </c>
      <c r="H3389" s="1">
        <v>1</v>
      </c>
      <c r="I3389" s="1">
        <v>0</v>
      </c>
      <c r="J3389" s="1" t="str">
        <v>Bhuvneshwar</v>
      </c>
      <c r="K3389" s="1">
        <v>0</v>
      </c>
      <c r="L3389" s="1"/>
      <c r="M3389" s="1">
        <f t="shared" si="168"/>
        <v>14476</v>
      </c>
      <c r="N3389" s="1">
        <f t="shared" si="169"/>
        <v>14476</v>
      </c>
      <c r="O3389" s="1">
        <f t="shared" si="170"/>
        <v>0</v>
      </c>
    </row>
    <row r="3390" spans="1:15" x14ac:dyDescent="0.25">
      <c r="A3390" s="1" t="str">
        <v>BioLegend</v>
      </c>
      <c r="B3390" s="1">
        <v>36097.599999999999</v>
      </c>
      <c r="C3390" s="1" t="str">
        <v>EED119711</v>
      </c>
      <c r="D3390" s="2">
        <v>45933</v>
      </c>
      <c r="E3390" s="2">
        <v>45938</v>
      </c>
      <c r="F3390" s="1">
        <v>426002</v>
      </c>
      <c r="G3390" s="1">
        <v>1</v>
      </c>
      <c r="H3390" s="1">
        <v>1</v>
      </c>
      <c r="I3390" s="1">
        <v>0</v>
      </c>
      <c r="J3390" s="1" t="str">
        <v>Hyderabad</v>
      </c>
      <c r="K3390" s="1">
        <v>0</v>
      </c>
      <c r="L3390" s="1"/>
      <c r="M3390" s="1">
        <f t="shared" si="168"/>
        <v>36097.599999999999</v>
      </c>
      <c r="N3390" s="1">
        <f t="shared" si="169"/>
        <v>36097.599999999999</v>
      </c>
      <c r="O3390" s="1">
        <f t="shared" si="170"/>
        <v>0</v>
      </c>
    </row>
    <row r="3391" spans="1:15" x14ac:dyDescent="0.25">
      <c r="A3391" s="1" t="str">
        <v>BioLegend</v>
      </c>
      <c r="B3391" s="1">
        <v>8685.6</v>
      </c>
      <c r="C3391" s="1" t="str">
        <v>EED119711</v>
      </c>
      <c r="D3391" s="2">
        <v>45933</v>
      </c>
      <c r="E3391" s="2">
        <v>45938</v>
      </c>
      <c r="F3391" s="1">
        <v>426102</v>
      </c>
      <c r="G3391" s="1">
        <v>1</v>
      </c>
      <c r="H3391" s="1">
        <v>1</v>
      </c>
      <c r="I3391" s="1">
        <v>0</v>
      </c>
      <c r="J3391" s="1" t="str">
        <v>Gujrat</v>
      </c>
      <c r="K3391" s="1">
        <v>0</v>
      </c>
      <c r="L3391" s="1"/>
      <c r="M3391" s="1">
        <f t="shared" si="168"/>
        <v>8685.6</v>
      </c>
      <c r="N3391" s="1">
        <f t="shared" si="169"/>
        <v>8685.6</v>
      </c>
      <c r="O3391" s="1">
        <f t="shared" si="170"/>
        <v>0</v>
      </c>
    </row>
    <row r="3392" spans="1:15" x14ac:dyDescent="0.25">
      <c r="A3392" s="1" t="str">
        <v>BioLegend</v>
      </c>
      <c r="B3392" s="1">
        <v>7700</v>
      </c>
      <c r="C3392" s="1" t="str">
        <v>EED119711</v>
      </c>
      <c r="D3392" s="2">
        <v>45933</v>
      </c>
      <c r="E3392" s="2">
        <v>45938</v>
      </c>
      <c r="F3392" s="1">
        <v>426105</v>
      </c>
      <c r="G3392" s="1">
        <v>1</v>
      </c>
      <c r="H3392" s="1">
        <v>1</v>
      </c>
      <c r="I3392" s="1">
        <v>0</v>
      </c>
      <c r="J3392" s="1" t="str">
        <v>Gujrat</v>
      </c>
      <c r="K3392" s="1">
        <v>0</v>
      </c>
      <c r="L3392" s="1"/>
      <c r="M3392" s="1">
        <f t="shared" si="168"/>
        <v>7700</v>
      </c>
      <c r="N3392" s="1">
        <f t="shared" si="169"/>
        <v>7700</v>
      </c>
      <c r="O3392" s="1">
        <f t="shared" si="170"/>
        <v>0</v>
      </c>
    </row>
    <row r="3393" spans="1:15" x14ac:dyDescent="0.25">
      <c r="A3393" s="1" t="str">
        <v>BioLegend</v>
      </c>
      <c r="B3393" s="1">
        <v>43164</v>
      </c>
      <c r="C3393" s="1" t="str">
        <v>EED119711</v>
      </c>
      <c r="D3393" s="2">
        <v>45933</v>
      </c>
      <c r="E3393" s="2">
        <v>45938</v>
      </c>
      <c r="F3393" s="1">
        <v>480058</v>
      </c>
      <c r="G3393" s="1">
        <v>1</v>
      </c>
      <c r="H3393" s="1">
        <v>1</v>
      </c>
      <c r="I3393" s="1">
        <v>0</v>
      </c>
      <c r="J3393" s="1" t="str">
        <v>Banglore</v>
      </c>
      <c r="K3393" s="1">
        <v>0</v>
      </c>
      <c r="L3393" s="1"/>
      <c r="M3393" s="1">
        <f t="shared" si="168"/>
        <v>43164</v>
      </c>
      <c r="N3393" s="1">
        <f t="shared" si="169"/>
        <v>43164</v>
      </c>
      <c r="O3393" s="1">
        <f t="shared" si="170"/>
        <v>0</v>
      </c>
    </row>
    <row r="3394" spans="1:15" x14ac:dyDescent="0.25">
      <c r="A3394" s="1" t="str">
        <v>BioLegend</v>
      </c>
      <c r="B3394" s="1">
        <v>10841.6</v>
      </c>
      <c r="C3394" s="1" t="str">
        <v>EED119711</v>
      </c>
      <c r="D3394" s="2">
        <v>45933</v>
      </c>
      <c r="E3394" s="2">
        <v>45938</v>
      </c>
      <c r="F3394" s="1">
        <v>502311</v>
      </c>
      <c r="G3394" s="1">
        <v>1</v>
      </c>
      <c r="H3394" s="1">
        <v>1</v>
      </c>
      <c r="I3394" s="1">
        <v>0</v>
      </c>
      <c r="J3394" s="1" t="str">
        <v>Bhuvneshwar</v>
      </c>
      <c r="K3394" s="1">
        <v>0</v>
      </c>
      <c r="L3394" s="1"/>
      <c r="M3394" s="1">
        <f t="shared" si="168"/>
        <v>10841.6</v>
      </c>
      <c r="N3394" s="1">
        <f t="shared" si="169"/>
        <v>10841.6</v>
      </c>
      <c r="O3394" s="1">
        <f t="shared" si="170"/>
        <v>0</v>
      </c>
    </row>
    <row r="3395" spans="1:15" x14ac:dyDescent="0.25">
      <c r="A3395" s="1" t="str">
        <v>BioLegend</v>
      </c>
      <c r="B3395" s="1">
        <v>19896.8</v>
      </c>
      <c r="C3395" s="1" t="str">
        <v>EED119711</v>
      </c>
      <c r="D3395" s="2">
        <v>45933</v>
      </c>
      <c r="E3395" s="2">
        <v>45938</v>
      </c>
      <c r="F3395" s="1">
        <v>503822</v>
      </c>
      <c r="G3395" s="1">
        <v>2</v>
      </c>
      <c r="H3395" s="1">
        <v>2</v>
      </c>
      <c r="I3395" s="1">
        <v>0</v>
      </c>
      <c r="J3395" s="1" t="str">
        <v>Gujrat</v>
      </c>
      <c r="K3395" s="1">
        <v>0</v>
      </c>
      <c r="L3395" s="1"/>
      <c r="M3395" s="1">
        <f t="shared" si="168"/>
        <v>39793.599999999999</v>
      </c>
      <c r="N3395" s="1">
        <f t="shared" si="169"/>
        <v>39793.599999999999</v>
      </c>
      <c r="O3395" s="1">
        <f t="shared" si="170"/>
        <v>0</v>
      </c>
    </row>
    <row r="3396" spans="1:15" x14ac:dyDescent="0.25">
      <c r="A3396" s="1" t="str">
        <v>BioLegend</v>
      </c>
      <c r="B3396" s="1">
        <v>15584.8</v>
      </c>
      <c r="C3396" s="1" t="str">
        <v>EED119711</v>
      </c>
      <c r="D3396" s="2">
        <v>45933</v>
      </c>
      <c r="E3396" s="2">
        <v>45938</v>
      </c>
      <c r="F3396" s="1">
        <v>503832</v>
      </c>
      <c r="G3396" s="1">
        <v>2</v>
      </c>
      <c r="H3396" s="1">
        <v>2</v>
      </c>
      <c r="I3396" s="1">
        <v>0</v>
      </c>
      <c r="J3396" s="1" t="str">
        <v>Gujrat</v>
      </c>
      <c r="K3396" s="1">
        <v>0</v>
      </c>
      <c r="L3396" s="1"/>
      <c r="M3396" s="1">
        <f t="shared" si="168"/>
        <v>31169.599999999999</v>
      </c>
      <c r="N3396" s="1">
        <f t="shared" si="169"/>
        <v>31169.599999999999</v>
      </c>
      <c r="O3396" s="1">
        <f t="shared" si="170"/>
        <v>0</v>
      </c>
    </row>
    <row r="3397" spans="1:15" x14ac:dyDescent="0.25">
      <c r="A3397" s="1" t="str">
        <v>BioLegend</v>
      </c>
      <c r="B3397" s="1">
        <v>8131.2000000000007</v>
      </c>
      <c r="C3397" s="1" t="str">
        <v>EED119711</v>
      </c>
      <c r="D3397" s="2">
        <v>45933</v>
      </c>
      <c r="E3397" s="2">
        <v>45938</v>
      </c>
      <c r="F3397" s="1">
        <v>505810</v>
      </c>
      <c r="G3397" s="1">
        <v>1</v>
      </c>
      <c r="H3397" s="1">
        <v>1</v>
      </c>
      <c r="I3397" s="1">
        <v>0</v>
      </c>
      <c r="J3397" s="1" t="str">
        <v>Hyderabad</v>
      </c>
      <c r="K3397" s="1">
        <v>0</v>
      </c>
      <c r="L3397" s="1"/>
      <c r="M3397" s="1">
        <f t="shared" si="168"/>
        <v>8131.2000000000007</v>
      </c>
      <c r="N3397" s="1">
        <f t="shared" si="169"/>
        <v>8131.2000000000007</v>
      </c>
      <c r="O3397" s="1">
        <f t="shared" si="170"/>
        <v>0</v>
      </c>
    </row>
    <row r="3398" spans="1:15" x14ac:dyDescent="0.25">
      <c r="A3398" s="1" t="str">
        <v>BioLegend</v>
      </c>
      <c r="B3398" s="1">
        <v>14660.8</v>
      </c>
      <c r="C3398" s="1" t="str">
        <v>EED119711</v>
      </c>
      <c r="D3398" s="2">
        <v>45933</v>
      </c>
      <c r="E3398" s="2">
        <v>45938</v>
      </c>
      <c r="F3398" s="1">
        <v>506306</v>
      </c>
      <c r="G3398" s="1">
        <v>1</v>
      </c>
      <c r="H3398" s="1">
        <v>1</v>
      </c>
      <c r="I3398" s="1">
        <v>0</v>
      </c>
      <c r="J3398" s="1" t="str">
        <v>Gujrat</v>
      </c>
      <c r="K3398" s="1">
        <v>0</v>
      </c>
      <c r="L3398" s="1"/>
      <c r="M3398" s="1">
        <f t="shared" si="168"/>
        <v>14660.8</v>
      </c>
      <c r="N3398" s="1">
        <f t="shared" si="169"/>
        <v>14660.8</v>
      </c>
      <c r="O3398" s="1">
        <f t="shared" si="170"/>
        <v>0</v>
      </c>
    </row>
    <row r="3399" spans="1:15" x14ac:dyDescent="0.25">
      <c r="A3399" s="1" t="str">
        <v>BioLegend</v>
      </c>
      <c r="B3399" s="1">
        <v>6529.6</v>
      </c>
      <c r="C3399" s="1" t="str">
        <v>EED119711</v>
      </c>
      <c r="D3399" s="2">
        <v>45933</v>
      </c>
      <c r="E3399" s="2">
        <v>45938</v>
      </c>
      <c r="F3399" s="1">
        <v>511001</v>
      </c>
      <c r="G3399" s="1">
        <v>1</v>
      </c>
      <c r="H3399" s="1">
        <v>1</v>
      </c>
      <c r="I3399" s="1">
        <v>0</v>
      </c>
      <c r="J3399" s="1" t="str">
        <v>Delhi</v>
      </c>
      <c r="K3399" s="1">
        <v>0</v>
      </c>
      <c r="L3399" s="1"/>
      <c r="M3399" s="1">
        <f t="shared" si="168"/>
        <v>6529.6</v>
      </c>
      <c r="N3399" s="1">
        <f t="shared" si="169"/>
        <v>6529.6</v>
      </c>
      <c r="O3399" s="1">
        <f t="shared" si="170"/>
        <v>0</v>
      </c>
    </row>
    <row r="3400" spans="1:15" x14ac:dyDescent="0.25">
      <c r="A3400" s="1" t="str">
        <v>BioLegend</v>
      </c>
      <c r="B3400" s="1">
        <v>14599.2</v>
      </c>
      <c r="C3400" s="1" t="str">
        <v>EED119711</v>
      </c>
      <c r="D3400" s="2">
        <v>45933</v>
      </c>
      <c r="E3400" s="2">
        <v>45938</v>
      </c>
      <c r="F3400" s="1">
        <v>521707</v>
      </c>
      <c r="G3400" s="1">
        <v>1</v>
      </c>
      <c r="H3400" s="1">
        <v>1</v>
      </c>
      <c r="I3400" s="1">
        <v>0</v>
      </c>
      <c r="J3400" s="1" t="str">
        <v>Delhi</v>
      </c>
      <c r="K3400" s="1">
        <v>0</v>
      </c>
      <c r="L3400" s="1"/>
      <c r="M3400" s="1">
        <f t="shared" si="168"/>
        <v>14599.2</v>
      </c>
      <c r="N3400" s="1">
        <f t="shared" si="169"/>
        <v>14599.2</v>
      </c>
      <c r="O3400" s="1">
        <f t="shared" si="170"/>
        <v>0</v>
      </c>
    </row>
    <row r="3401" spans="1:15" x14ac:dyDescent="0.25">
      <c r="A3401" s="1" t="str">
        <v>BioLegend</v>
      </c>
      <c r="B3401" s="1">
        <v>28582.400000000001</v>
      </c>
      <c r="C3401" s="1" t="str">
        <v>EED119711</v>
      </c>
      <c r="D3401" s="2">
        <v>45933</v>
      </c>
      <c r="E3401" s="2">
        <v>45938</v>
      </c>
      <c r="F3401" s="1">
        <v>571104</v>
      </c>
      <c r="G3401" s="1">
        <v>1</v>
      </c>
      <c r="H3401" s="1">
        <v>1</v>
      </c>
      <c r="I3401" s="1">
        <v>0</v>
      </c>
      <c r="J3401" s="1" t="str">
        <v>Lucknow</v>
      </c>
      <c r="K3401" s="1">
        <v>0</v>
      </c>
      <c r="L3401" s="1"/>
      <c r="M3401" s="1">
        <f t="shared" si="168"/>
        <v>28582.400000000001</v>
      </c>
      <c r="N3401" s="1">
        <f t="shared" si="169"/>
        <v>28582.400000000001</v>
      </c>
      <c r="O3401" s="1">
        <f t="shared" si="170"/>
        <v>0</v>
      </c>
    </row>
    <row r="3402" spans="1:15" x14ac:dyDescent="0.25">
      <c r="A3402" s="1" t="str">
        <v>BioLegend</v>
      </c>
      <c r="B3402" s="1">
        <v>14106.400000000001</v>
      </c>
      <c r="C3402" s="1" t="str">
        <v>EED119711</v>
      </c>
      <c r="D3402" s="2">
        <v>45933</v>
      </c>
      <c r="E3402" s="2">
        <v>45938</v>
      </c>
      <c r="F3402" s="1">
        <v>573002</v>
      </c>
      <c r="G3402" s="1">
        <v>1</v>
      </c>
      <c r="H3402" s="1">
        <v>1</v>
      </c>
      <c r="I3402" s="1">
        <v>0</v>
      </c>
      <c r="J3402" s="1" t="str">
        <v>Delhi</v>
      </c>
      <c r="K3402" s="1">
        <v>0</v>
      </c>
      <c r="L3402" s="1"/>
      <c r="M3402" s="1">
        <f t="shared" si="168"/>
        <v>14106.400000000001</v>
      </c>
      <c r="N3402" s="1">
        <f t="shared" si="169"/>
        <v>14106.400000000001</v>
      </c>
      <c r="O3402" s="1">
        <f t="shared" si="170"/>
        <v>0</v>
      </c>
    </row>
    <row r="3403" spans="1:15" x14ac:dyDescent="0.25">
      <c r="A3403" s="1" t="str">
        <v>BioLegend</v>
      </c>
      <c r="B3403" s="1">
        <v>39732</v>
      </c>
      <c r="C3403" s="1" t="str">
        <v>EED119711</v>
      </c>
      <c r="D3403" s="2">
        <v>45933</v>
      </c>
      <c r="E3403" s="2">
        <v>45938</v>
      </c>
      <c r="F3403" s="1">
        <v>574806</v>
      </c>
      <c r="G3403" s="1">
        <v>1</v>
      </c>
      <c r="H3403" s="1">
        <v>1</v>
      </c>
      <c r="I3403" s="1">
        <v>0</v>
      </c>
      <c r="J3403" s="1" t="str">
        <v>Banglore</v>
      </c>
      <c r="K3403" s="1">
        <v>0</v>
      </c>
      <c r="L3403" s="1"/>
      <c r="M3403" s="1">
        <f t="shared" si="168"/>
        <v>39732</v>
      </c>
      <c r="N3403" s="1">
        <f t="shared" si="169"/>
        <v>39732</v>
      </c>
      <c r="O3403" s="1">
        <f t="shared" si="170"/>
        <v>0</v>
      </c>
    </row>
    <row r="3404" spans="1:15" x14ac:dyDescent="0.25">
      <c r="A3404" s="1" t="str">
        <v>BioLegend</v>
      </c>
      <c r="B3404" s="1">
        <v>15584.8</v>
      </c>
      <c r="C3404" s="1" t="str">
        <v>EED119711</v>
      </c>
      <c r="D3404" s="2">
        <v>45933</v>
      </c>
      <c r="E3404" s="2">
        <v>45938</v>
      </c>
      <c r="F3404" s="1">
        <v>640914</v>
      </c>
      <c r="G3404" s="1">
        <v>1</v>
      </c>
      <c r="H3404" s="1">
        <v>1</v>
      </c>
      <c r="I3404" s="1">
        <v>0</v>
      </c>
      <c r="J3404" s="1" t="str">
        <v>Gujrat</v>
      </c>
      <c r="K3404" s="1">
        <v>0</v>
      </c>
      <c r="L3404" s="1"/>
      <c r="M3404" s="1">
        <f t="shared" si="168"/>
        <v>15584.8</v>
      </c>
      <c r="N3404" s="1">
        <f t="shared" si="169"/>
        <v>15584.8</v>
      </c>
      <c r="O3404" s="1">
        <f t="shared" si="170"/>
        <v>0</v>
      </c>
    </row>
    <row r="3405" spans="1:15" x14ac:dyDescent="0.25">
      <c r="A3405" s="1" t="str">
        <v>BioLegend</v>
      </c>
      <c r="B3405" s="1">
        <v>7268.7999999999993</v>
      </c>
      <c r="C3405" s="1" t="str">
        <v>EED119711</v>
      </c>
      <c r="D3405" s="2">
        <v>45933</v>
      </c>
      <c r="E3405" s="2">
        <v>45938</v>
      </c>
      <c r="F3405" s="1">
        <v>740368</v>
      </c>
      <c r="G3405" s="1">
        <v>1</v>
      </c>
      <c r="H3405" s="1">
        <v>1</v>
      </c>
      <c r="I3405" s="1">
        <v>0</v>
      </c>
      <c r="J3405" s="1" t="str">
        <v>Gujrat</v>
      </c>
      <c r="K3405" s="1">
        <v>0</v>
      </c>
      <c r="L3405" s="1"/>
      <c r="M3405" s="1">
        <f t="shared" si="168"/>
        <v>7268.7999999999993</v>
      </c>
      <c r="N3405" s="1">
        <f t="shared" si="169"/>
        <v>7268.7999999999993</v>
      </c>
      <c r="O3405" s="1">
        <f t="shared" si="170"/>
        <v>0</v>
      </c>
    </row>
    <row r="3406" spans="1:15" x14ac:dyDescent="0.25">
      <c r="A3406" s="1" t="str">
        <v>BioLegend</v>
      </c>
      <c r="B3406" s="1">
        <v>108477.6</v>
      </c>
      <c r="C3406" s="1" t="str">
        <v>EED119711</v>
      </c>
      <c r="D3406" s="2">
        <v>45933</v>
      </c>
      <c r="E3406" s="2">
        <v>45938</v>
      </c>
      <c r="F3406" s="1">
        <v>740809</v>
      </c>
      <c r="G3406" s="1">
        <v>1</v>
      </c>
      <c r="H3406" s="1">
        <v>1</v>
      </c>
      <c r="I3406" s="1">
        <v>0</v>
      </c>
      <c r="J3406" s="1" t="str">
        <v>Gujrat</v>
      </c>
      <c r="K3406" s="1">
        <v>0</v>
      </c>
      <c r="L3406" s="1"/>
      <c r="M3406" s="1">
        <f t="shared" si="168"/>
        <v>108477.6</v>
      </c>
      <c r="N3406" s="1">
        <f t="shared" si="169"/>
        <v>108477.6</v>
      </c>
      <c r="O3406" s="1">
        <f t="shared" si="170"/>
        <v>0</v>
      </c>
    </row>
    <row r="3407" spans="1:15" x14ac:dyDescent="0.25">
      <c r="A3407" s="1" t="str">
        <v>BioLegend</v>
      </c>
      <c r="B3407" s="1">
        <v>7638.4</v>
      </c>
      <c r="C3407" s="1" t="str">
        <v>EED119711</v>
      </c>
      <c r="D3407" s="2">
        <v>45933</v>
      </c>
      <c r="E3407" s="2">
        <v>45938</v>
      </c>
      <c r="F3407" s="1">
        <v>773302</v>
      </c>
      <c r="G3407" s="1">
        <v>1</v>
      </c>
      <c r="H3407" s="1">
        <v>1</v>
      </c>
      <c r="I3407" s="1">
        <v>0</v>
      </c>
      <c r="J3407" s="1" t="str">
        <v>Banglore</v>
      </c>
      <c r="K3407" s="1">
        <v>0</v>
      </c>
      <c r="L3407" s="1"/>
      <c r="M3407" s="1">
        <f t="shared" si="168"/>
        <v>7638.4</v>
      </c>
      <c r="N3407" s="1">
        <f t="shared" si="169"/>
        <v>7638.4</v>
      </c>
      <c r="O3407" s="1">
        <f t="shared" si="170"/>
        <v>0</v>
      </c>
    </row>
    <row r="3408" spans="1:15" x14ac:dyDescent="0.25">
      <c r="A3408" s="1" t="str">
        <v>BioLegend</v>
      </c>
      <c r="B3408" s="1">
        <v>5112.8</v>
      </c>
      <c r="C3408" s="1" t="str">
        <v>EED119711</v>
      </c>
      <c r="D3408" s="2">
        <v>45933</v>
      </c>
      <c r="E3408" s="2">
        <v>45938</v>
      </c>
      <c r="F3408" s="1">
        <v>776702</v>
      </c>
      <c r="G3408" s="1">
        <v>1</v>
      </c>
      <c r="H3408" s="1">
        <v>1</v>
      </c>
      <c r="I3408" s="1">
        <v>0</v>
      </c>
      <c r="J3408" s="1" t="str">
        <v>Kerala</v>
      </c>
      <c r="K3408" s="1">
        <v>0</v>
      </c>
      <c r="L3408" s="1"/>
      <c r="M3408" s="1">
        <f t="shared" si="168"/>
        <v>5112.8</v>
      </c>
      <c r="N3408" s="1">
        <f t="shared" si="169"/>
        <v>5112.8</v>
      </c>
      <c r="O3408" s="1">
        <f t="shared" si="170"/>
        <v>0</v>
      </c>
    </row>
    <row r="3409" spans="1:15" x14ac:dyDescent="0.25">
      <c r="A3409" s="1" t="str">
        <v>BioLegend</v>
      </c>
      <c r="B3409" s="1">
        <v>39732</v>
      </c>
      <c r="C3409" s="1" t="str">
        <v>EED119711</v>
      </c>
      <c r="D3409" s="2">
        <v>45933</v>
      </c>
      <c r="E3409" s="2">
        <v>45938</v>
      </c>
      <c r="F3409" s="1">
        <v>777406</v>
      </c>
      <c r="G3409" s="1">
        <v>1</v>
      </c>
      <c r="H3409" s="1">
        <v>1</v>
      </c>
      <c r="I3409" s="1">
        <v>0</v>
      </c>
      <c r="J3409" s="1" t="str">
        <v>Hyderabad</v>
      </c>
      <c r="K3409" s="1">
        <v>0</v>
      </c>
      <c r="L3409" s="1"/>
      <c r="M3409" s="1">
        <f t="shared" si="168"/>
        <v>39732</v>
      </c>
      <c r="N3409" s="1">
        <f t="shared" si="169"/>
        <v>39732</v>
      </c>
      <c r="O3409" s="1">
        <f t="shared" si="170"/>
        <v>0</v>
      </c>
    </row>
    <row r="3410" spans="1:15" x14ac:dyDescent="0.25">
      <c r="A3410" s="1" t="str">
        <v>BioLegend</v>
      </c>
      <c r="B3410" s="1">
        <v>6899.2000000000007</v>
      </c>
      <c r="C3410" s="1" t="str">
        <v>EED119711</v>
      </c>
      <c r="D3410" s="2">
        <v>45933</v>
      </c>
      <c r="E3410" s="2">
        <v>45938</v>
      </c>
      <c r="F3410" s="1">
        <v>801702</v>
      </c>
      <c r="G3410" s="1">
        <v>2</v>
      </c>
      <c r="H3410" s="1">
        <v>2</v>
      </c>
      <c r="I3410" s="1">
        <v>0</v>
      </c>
      <c r="J3410" s="1" t="str">
        <v>Delhi</v>
      </c>
      <c r="K3410" s="1">
        <v>0</v>
      </c>
      <c r="L3410" s="1"/>
      <c r="M3410" s="1">
        <f t="shared" si="168"/>
        <v>13798.400000000001</v>
      </c>
      <c r="N3410" s="1">
        <f t="shared" si="169"/>
        <v>13798.400000000001</v>
      </c>
      <c r="O3410" s="1">
        <f t="shared" si="170"/>
        <v>0</v>
      </c>
    </row>
    <row r="3411" spans="1:15" x14ac:dyDescent="0.25">
      <c r="A3411" s="1" t="str">
        <v>BioXcell</v>
      </c>
      <c r="B3411" s="1">
        <v>15135.12</v>
      </c>
      <c r="C3411" s="1">
        <v>179957</v>
      </c>
      <c r="D3411" s="2">
        <v>45936</v>
      </c>
      <c r="E3411" s="2">
        <v>45939</v>
      </c>
      <c r="F3411" s="1" t="str">
        <v>BE0108</v>
      </c>
      <c r="G3411" s="1">
        <v>1</v>
      </c>
      <c r="H3411" s="1">
        <v>1</v>
      </c>
      <c r="I3411" s="1">
        <v>0</v>
      </c>
      <c r="J3411" s="1" t="str">
        <v>Hyderabad</v>
      </c>
      <c r="K3411" s="1">
        <v>0</v>
      </c>
      <c r="L3411" s="1"/>
      <c r="M3411" s="1">
        <f t="shared" si="168"/>
        <v>15135.12</v>
      </c>
      <c r="N3411" s="1">
        <f t="shared" si="169"/>
        <v>15135.12</v>
      </c>
      <c r="O3411" s="1">
        <f t="shared" si="170"/>
        <v>0</v>
      </c>
    </row>
    <row r="3412" spans="1:15" x14ac:dyDescent="0.25">
      <c r="A3412" s="1" t="str">
        <v>BioXcell</v>
      </c>
      <c r="B3412" s="1">
        <v>235265.36</v>
      </c>
      <c r="C3412" s="1">
        <v>179957</v>
      </c>
      <c r="D3412" s="2">
        <v>45936</v>
      </c>
      <c r="E3412" s="2">
        <v>45939</v>
      </c>
      <c r="F3412" s="1" t="str">
        <v>BE0003-1</v>
      </c>
      <c r="G3412" s="1">
        <v>3</v>
      </c>
      <c r="H3412" s="1">
        <v>3</v>
      </c>
      <c r="I3412" s="1">
        <v>0</v>
      </c>
      <c r="J3412" s="1" t="str">
        <v>Gujrat</v>
      </c>
      <c r="K3412" s="1">
        <v>0</v>
      </c>
      <c r="L3412" s="1"/>
      <c r="M3412" s="1">
        <f t="shared" si="168"/>
        <v>705796.08</v>
      </c>
      <c r="N3412" s="1">
        <f t="shared" si="169"/>
        <v>705796.08</v>
      </c>
      <c r="O3412" s="1">
        <f t="shared" si="170"/>
        <v>0</v>
      </c>
    </row>
    <row r="3413" spans="1:15" x14ac:dyDescent="0.25">
      <c r="A3413" s="1" t="str">
        <v>MABTECH</v>
      </c>
      <c r="B3413" s="1">
        <v>12038.400000000001</v>
      </c>
      <c r="C3413" s="1" t="str">
        <v>SE041956</v>
      </c>
      <c r="D3413" s="2">
        <v>45936</v>
      </c>
      <c r="E3413" s="2">
        <v>45939</v>
      </c>
      <c r="F3413" s="1" t="str">
        <v>3617-1</v>
      </c>
      <c r="G3413" s="1">
        <v>10</v>
      </c>
      <c r="H3413" s="1">
        <v>10</v>
      </c>
      <c r="I3413" s="1">
        <v>0</v>
      </c>
      <c r="J3413" s="1" t="str">
        <v>VADODARA</v>
      </c>
      <c r="K3413" s="1">
        <v>0</v>
      </c>
      <c r="L3413" s="1"/>
      <c r="M3413" s="1">
        <f t="shared" si="168"/>
        <v>120384.00000000001</v>
      </c>
      <c r="N3413" s="1">
        <f t="shared" si="169"/>
        <v>120384.00000000001</v>
      </c>
      <c r="O3413" s="1">
        <f t="shared" si="170"/>
        <v>0</v>
      </c>
    </row>
    <row r="3414" spans="1:15" x14ac:dyDescent="0.25">
      <c r="A3414" s="1" t="str">
        <v>MABTECH</v>
      </c>
      <c r="B3414" s="1">
        <v>12038.400000000001</v>
      </c>
      <c r="C3414" s="1" t="str">
        <v>SE041956</v>
      </c>
      <c r="D3414" s="2">
        <v>45936</v>
      </c>
      <c r="E3414" s="2">
        <v>45939</v>
      </c>
      <c r="F3414" s="1" t="str">
        <v>3617-1</v>
      </c>
      <c r="G3414" s="1">
        <v>4</v>
      </c>
      <c r="H3414" s="1">
        <v>4</v>
      </c>
      <c r="I3414" s="1">
        <v>0</v>
      </c>
      <c r="J3414" s="1" t="str">
        <v>Banglore</v>
      </c>
      <c r="K3414" s="1">
        <v>0</v>
      </c>
      <c r="L3414" s="1"/>
      <c r="M3414" s="1">
        <f t="shared" si="168"/>
        <v>48153.600000000006</v>
      </c>
      <c r="N3414" s="1">
        <f t="shared" si="169"/>
        <v>48153.600000000006</v>
      </c>
      <c r="O3414" s="1">
        <f t="shared" si="170"/>
        <v>0</v>
      </c>
    </row>
    <row r="3415" spans="1:15" x14ac:dyDescent="0.25">
      <c r="A3415" s="1" t="str">
        <v>MABTECH</v>
      </c>
      <c r="B3415" s="1">
        <v>231607.2</v>
      </c>
      <c r="C3415" s="1" t="str">
        <v>SE041956</v>
      </c>
      <c r="D3415" s="2">
        <v>45936</v>
      </c>
      <c r="E3415" s="2">
        <v>45939</v>
      </c>
      <c r="F3415" s="1" t="str">
        <v>FSP-0108-10</v>
      </c>
      <c r="G3415" s="1">
        <v>2</v>
      </c>
      <c r="H3415" s="1">
        <v>2</v>
      </c>
      <c r="I3415" s="1">
        <v>0</v>
      </c>
      <c r="J3415" s="1" t="str">
        <v>VADODARA</v>
      </c>
      <c r="K3415" s="1">
        <v>0</v>
      </c>
      <c r="L3415" s="1"/>
      <c r="M3415" s="1">
        <f t="shared" si="168"/>
        <v>463214.4</v>
      </c>
      <c r="N3415" s="1">
        <f t="shared" si="169"/>
        <v>463214.4</v>
      </c>
      <c r="O3415" s="1">
        <f t="shared" si="170"/>
        <v>0</v>
      </c>
    </row>
    <row r="3416" spans="1:15" x14ac:dyDescent="0.25">
      <c r="A3416" s="1" t="str">
        <v>MABTECH</v>
      </c>
      <c r="B3416" s="1">
        <v>19404</v>
      </c>
      <c r="C3416" s="1" t="str">
        <v>SE041956</v>
      </c>
      <c r="D3416" s="2">
        <v>45936</v>
      </c>
      <c r="E3416" s="2">
        <v>45939</v>
      </c>
      <c r="F3416" s="1" t="str">
        <v>3124-72-100T</v>
      </c>
      <c r="G3416" s="1">
        <v>2</v>
      </c>
      <c r="H3416" s="1">
        <v>2</v>
      </c>
      <c r="I3416" s="1">
        <v>0</v>
      </c>
      <c r="J3416" s="1" t="str">
        <v>Mumbai</v>
      </c>
      <c r="K3416" s="1">
        <v>0</v>
      </c>
      <c r="L3416" s="1"/>
      <c r="M3416" s="1">
        <f t="shared" si="168"/>
        <v>38808</v>
      </c>
      <c r="N3416" s="1">
        <f t="shared" si="169"/>
        <v>38808</v>
      </c>
      <c r="O3416" s="1">
        <f t="shared" si="170"/>
        <v>0</v>
      </c>
    </row>
    <row r="3417" spans="1:15" x14ac:dyDescent="0.25">
      <c r="A3417" s="1" t="str">
        <v>BETHYL</v>
      </c>
      <c r="B3417" s="1">
        <v>7823.2000000000007</v>
      </c>
      <c r="C3417" s="1" t="str">
        <v>90232929</v>
      </c>
      <c r="D3417" s="2">
        <v>45940</v>
      </c>
      <c r="E3417" s="2">
        <v>45943</v>
      </c>
      <c r="F3417" s="1" t="str">
        <v>A70-106P</v>
      </c>
      <c r="G3417" s="1">
        <v>2</v>
      </c>
      <c r="H3417" s="1">
        <v>2</v>
      </c>
      <c r="I3417" s="1">
        <v>0</v>
      </c>
      <c r="J3417" s="1" t="str">
        <v>Delhi</v>
      </c>
      <c r="K3417" s="1">
        <v>0</v>
      </c>
      <c r="L3417" s="1"/>
      <c r="M3417" s="1">
        <f t="shared" si="168"/>
        <v>15646.400000000001</v>
      </c>
      <c r="N3417" s="1">
        <f t="shared" si="169"/>
        <v>15646.400000000001</v>
      </c>
      <c r="O3417" s="1">
        <f t="shared" si="170"/>
        <v>0</v>
      </c>
    </row>
    <row r="3418" spans="1:15" x14ac:dyDescent="0.25">
      <c r="A3418" s="1" t="str">
        <v>SouthernBiotech</v>
      </c>
      <c r="B3418" s="1">
        <v>8712</v>
      </c>
      <c r="C3418" s="1">
        <v>340077</v>
      </c>
      <c r="D3418" s="2">
        <v>45940</v>
      </c>
      <c r="E3418" s="2">
        <v>45943</v>
      </c>
      <c r="F3418" s="1" t="str">
        <v>2023-05</v>
      </c>
      <c r="G3418" s="1">
        <v>1</v>
      </c>
      <c r="H3418" s="1">
        <v>1</v>
      </c>
      <c r="I3418" s="1">
        <v>0</v>
      </c>
      <c r="J3418" s="1" t="str">
        <v>Delhi</v>
      </c>
      <c r="K3418" s="1">
        <v>0</v>
      </c>
      <c r="L3418" s="1"/>
      <c r="M3418" s="1">
        <f t="shared" si="168"/>
        <v>8712</v>
      </c>
      <c r="N3418" s="1">
        <f t="shared" si="169"/>
        <v>8712</v>
      </c>
      <c r="O3418" s="1">
        <f t="shared" si="170"/>
        <v>0</v>
      </c>
    </row>
    <row r="3419" spans="1:15" x14ac:dyDescent="0.25">
      <c r="A3419" s="1" t="str">
        <v>SouthernBiotech</v>
      </c>
      <c r="B3419" s="1">
        <v>5346</v>
      </c>
      <c r="C3419" s="1">
        <v>340077</v>
      </c>
      <c r="D3419" s="2">
        <v>45940</v>
      </c>
      <c r="E3419" s="2">
        <v>45943</v>
      </c>
      <c r="F3419" s="1" t="str">
        <v>6030-05</v>
      </c>
      <c r="G3419" s="1">
        <v>1</v>
      </c>
      <c r="H3419" s="1">
        <v>1</v>
      </c>
      <c r="I3419" s="1">
        <v>0</v>
      </c>
      <c r="J3419" s="1" t="str">
        <v>Banglore</v>
      </c>
      <c r="K3419" s="1">
        <v>0</v>
      </c>
      <c r="L3419" s="1"/>
      <c r="M3419" s="1">
        <f t="shared" si="168"/>
        <v>5346</v>
      </c>
      <c r="N3419" s="1">
        <f t="shared" si="169"/>
        <v>5346</v>
      </c>
      <c r="O3419" s="1">
        <f t="shared" si="170"/>
        <v>0</v>
      </c>
    </row>
    <row r="3420" spans="1:15" x14ac:dyDescent="0.25">
      <c r="A3420" s="1" t="str">
        <v>TARGETMOL</v>
      </c>
      <c r="B3420" s="1">
        <v>8764.7999999999993</v>
      </c>
      <c r="C3420" s="1" t="str">
        <v>INV251010-045</v>
      </c>
      <c r="D3420" s="2">
        <v>45940</v>
      </c>
      <c r="E3420" s="2">
        <v>45943</v>
      </c>
      <c r="F3420" s="1" t="str">
        <v>TN1729</v>
      </c>
      <c r="G3420" s="1">
        <v>1</v>
      </c>
      <c r="H3420" s="1">
        <v>1</v>
      </c>
      <c r="I3420" s="1">
        <v>0</v>
      </c>
      <c r="J3420" s="1" t="str">
        <v>Lucknow</v>
      </c>
      <c r="K3420" s="1">
        <v>0</v>
      </c>
      <c r="L3420" s="1"/>
      <c r="M3420" s="1">
        <f t="shared" si="168"/>
        <v>8764.7999999999993</v>
      </c>
      <c r="N3420" s="1">
        <f t="shared" si="169"/>
        <v>8764.7999999999993</v>
      </c>
      <c r="O3420" s="1">
        <f t="shared" si="170"/>
        <v>0</v>
      </c>
    </row>
    <row r="3421" spans="1:15" x14ac:dyDescent="0.25">
      <c r="A3421" s="1" t="str">
        <v>TARGETMOL</v>
      </c>
      <c r="B3421" s="1">
        <v>440</v>
      </c>
      <c r="C3421" s="1" t="str">
        <v>INV251010-045</v>
      </c>
      <c r="D3421" s="2">
        <v>45940</v>
      </c>
      <c r="E3421" s="2">
        <v>45943</v>
      </c>
      <c r="F3421" s="1" t="str">
        <v>T6280</v>
      </c>
      <c r="G3421" s="1">
        <v>2</v>
      </c>
      <c r="H3421" s="1">
        <v>2</v>
      </c>
      <c r="I3421" s="1">
        <v>0</v>
      </c>
      <c r="J3421" s="1" t="str">
        <v>Faridabad</v>
      </c>
      <c r="K3421" s="1" t="str">
        <v>Deepak / Priyanka Madam / Sample</v>
      </c>
      <c r="L3421" s="1"/>
      <c r="M3421" s="1">
        <f t="shared" si="168"/>
        <v>880</v>
      </c>
      <c r="N3421" s="1">
        <f t="shared" si="169"/>
        <v>880</v>
      </c>
      <c r="O3421" s="1">
        <f t="shared" si="170"/>
        <v>0</v>
      </c>
    </row>
    <row r="3422" spans="1:15" x14ac:dyDescent="0.25">
      <c r="A3422" s="1" t="str">
        <v>TARGETMOL</v>
      </c>
      <c r="B3422" s="1">
        <v>1584</v>
      </c>
      <c r="C3422" s="1" t="str">
        <v>INV251010-046</v>
      </c>
      <c r="D3422" s="2">
        <v>45940</v>
      </c>
      <c r="E3422" s="2">
        <v>45943</v>
      </c>
      <c r="F3422" s="1" t="str">
        <v>T1477</v>
      </c>
      <c r="G3422" s="1">
        <v>1</v>
      </c>
      <c r="H3422" s="1">
        <v>1</v>
      </c>
      <c r="I3422" s="1">
        <v>0</v>
      </c>
      <c r="J3422" s="1" t="str">
        <v>Punjab</v>
      </c>
      <c r="K3422" s="1">
        <v>0</v>
      </c>
      <c r="L3422" s="1"/>
      <c r="M3422" s="1">
        <f t="shared" si="168"/>
        <v>1584</v>
      </c>
      <c r="N3422" s="1">
        <f t="shared" si="169"/>
        <v>1584</v>
      </c>
      <c r="O3422" s="1">
        <f t="shared" si="170"/>
        <v>0</v>
      </c>
    </row>
    <row r="3423" spans="1:15" x14ac:dyDescent="0.25">
      <c r="A3423" s="1" t="str">
        <v>TARGETMOL</v>
      </c>
      <c r="B3423" s="1">
        <v>28600</v>
      </c>
      <c r="C3423" s="1" t="str">
        <v>INV251010-046</v>
      </c>
      <c r="D3423" s="2">
        <v>45940</v>
      </c>
      <c r="E3423" s="2">
        <v>45943</v>
      </c>
      <c r="F3423" s="1" t="str">
        <v>T9902</v>
      </c>
      <c r="G3423" s="1">
        <v>1</v>
      </c>
      <c r="H3423" s="1">
        <v>1</v>
      </c>
      <c r="I3423" s="1">
        <v>0</v>
      </c>
      <c r="J3423" s="1" t="str">
        <v>Punjab</v>
      </c>
      <c r="K3423" s="1">
        <v>0</v>
      </c>
      <c r="L3423" s="1"/>
      <c r="M3423" s="1">
        <f t="shared" si="168"/>
        <v>28600</v>
      </c>
      <c r="N3423" s="1">
        <f t="shared" si="169"/>
        <v>28600</v>
      </c>
      <c r="O3423" s="1">
        <f t="shared" si="170"/>
        <v>0</v>
      </c>
    </row>
    <row r="3424" spans="1:15" x14ac:dyDescent="0.25">
      <c r="A3424" s="1" t="str">
        <v>TARGETMOL</v>
      </c>
      <c r="B3424" s="1">
        <v>3590.3999999999996</v>
      </c>
      <c r="C3424" s="1" t="str">
        <v>INV251010-046</v>
      </c>
      <c r="D3424" s="2">
        <v>45940</v>
      </c>
      <c r="E3424" s="2">
        <v>45943</v>
      </c>
      <c r="F3424" s="1" t="str">
        <v>T6855</v>
      </c>
      <c r="G3424" s="1">
        <v>1</v>
      </c>
      <c r="H3424" s="1">
        <v>1</v>
      </c>
      <c r="I3424" s="1">
        <v>0</v>
      </c>
      <c r="J3424" s="1" t="str">
        <v>Noida</v>
      </c>
      <c r="K3424" s="1">
        <v>0</v>
      </c>
      <c r="L3424" s="1"/>
      <c r="M3424" s="1">
        <f t="shared" si="168"/>
        <v>3590.3999999999996</v>
      </c>
      <c r="N3424" s="1">
        <f t="shared" si="169"/>
        <v>3590.3999999999996</v>
      </c>
      <c r="O3424" s="1">
        <f t="shared" si="170"/>
        <v>0</v>
      </c>
    </row>
    <row r="3425" spans="1:15" x14ac:dyDescent="0.25">
      <c r="A3425" s="1" t="str">
        <v>TARGETMOL</v>
      </c>
      <c r="B3425" s="1">
        <v>4857.6000000000004</v>
      </c>
      <c r="C3425" s="1" t="str">
        <v>INV251010-047</v>
      </c>
      <c r="D3425" s="2">
        <v>45940</v>
      </c>
      <c r="E3425" s="2">
        <v>45943</v>
      </c>
      <c r="F3425" s="1" t="str">
        <v>T14017</v>
      </c>
      <c r="G3425" s="1">
        <v>1</v>
      </c>
      <c r="H3425" s="1">
        <v>1</v>
      </c>
      <c r="I3425" s="1">
        <v>0</v>
      </c>
      <c r="J3425" s="1" t="str">
        <v>BHIWADI</v>
      </c>
      <c r="K3425" s="1">
        <v>0</v>
      </c>
      <c r="L3425" s="1"/>
      <c r="M3425" s="1">
        <f t="shared" si="168"/>
        <v>4857.6000000000004</v>
      </c>
      <c r="N3425" s="1">
        <f t="shared" si="169"/>
        <v>4857.6000000000004</v>
      </c>
      <c r="O3425" s="1">
        <f t="shared" si="170"/>
        <v>0</v>
      </c>
    </row>
    <row r="3426" spans="1:15" x14ac:dyDescent="0.25">
      <c r="A3426" s="1" t="str">
        <v>TARGETMOL</v>
      </c>
      <c r="B3426" s="1">
        <v>440</v>
      </c>
      <c r="C3426" s="1" t="str">
        <v>INV251010-048</v>
      </c>
      <c r="D3426" s="2">
        <v>45940</v>
      </c>
      <c r="E3426" s="2">
        <v>45943</v>
      </c>
      <c r="F3426" s="1" t="str">
        <v>T6045</v>
      </c>
      <c r="G3426" s="1">
        <v>1</v>
      </c>
      <c r="H3426" s="1">
        <v>1</v>
      </c>
      <c r="I3426" s="1">
        <v>0</v>
      </c>
      <c r="J3426" s="1" t="str">
        <v>Delhi</v>
      </c>
      <c r="K3426" s="1">
        <v>0</v>
      </c>
      <c r="L3426" s="1"/>
      <c r="M3426" s="1">
        <f t="shared" si="168"/>
        <v>440</v>
      </c>
      <c r="N3426" s="1">
        <f t="shared" si="169"/>
        <v>440</v>
      </c>
      <c r="O3426" s="1">
        <f t="shared" si="170"/>
        <v>0</v>
      </c>
    </row>
    <row r="3427" spans="1:15" x14ac:dyDescent="0.25">
      <c r="A3427" s="1" t="str">
        <v>TARGETMOL</v>
      </c>
      <c r="B3427" s="1">
        <v>440</v>
      </c>
      <c r="C3427" s="1" t="str">
        <v>INV251010-048</v>
      </c>
      <c r="D3427" s="2">
        <v>45940</v>
      </c>
      <c r="E3427" s="2">
        <v>45943</v>
      </c>
      <c r="F3427" s="1" t="str">
        <v>T4535</v>
      </c>
      <c r="G3427" s="1">
        <v>1</v>
      </c>
      <c r="H3427" s="1">
        <v>1</v>
      </c>
      <c r="I3427" s="1">
        <v>0</v>
      </c>
      <c r="J3427" s="1" t="str">
        <v>Delhi</v>
      </c>
      <c r="K3427" s="1">
        <v>0</v>
      </c>
      <c r="L3427" s="1"/>
      <c r="M3427" s="1">
        <f t="shared" si="168"/>
        <v>440</v>
      </c>
      <c r="N3427" s="1">
        <f t="shared" si="169"/>
        <v>440</v>
      </c>
      <c r="O3427" s="1">
        <f t="shared" si="170"/>
        <v>0</v>
      </c>
    </row>
    <row r="3428" spans="1:15" x14ac:dyDescent="0.25">
      <c r="A3428" s="1" t="str">
        <v>TARGETMOL</v>
      </c>
      <c r="B3428" s="1">
        <v>440</v>
      </c>
      <c r="C3428" s="1" t="str">
        <v>INV251010-048</v>
      </c>
      <c r="D3428" s="2">
        <v>45940</v>
      </c>
      <c r="E3428" s="2">
        <v>45943</v>
      </c>
      <c r="F3428" s="1" t="str">
        <v>T1784</v>
      </c>
      <c r="G3428" s="1">
        <v>1</v>
      </c>
      <c r="H3428" s="1">
        <v>1</v>
      </c>
      <c r="I3428" s="1">
        <v>0</v>
      </c>
      <c r="J3428" s="1" t="str">
        <v>Delhi</v>
      </c>
      <c r="K3428" s="1">
        <v>0</v>
      </c>
      <c r="L3428" s="1"/>
      <c r="M3428" s="1">
        <f t="shared" si="168"/>
        <v>440</v>
      </c>
      <c r="N3428" s="1">
        <f t="shared" si="169"/>
        <v>440</v>
      </c>
      <c r="O3428" s="1">
        <f t="shared" si="170"/>
        <v>0</v>
      </c>
    </row>
    <row r="3429" spans="1:15" x14ac:dyDescent="0.25">
      <c r="A3429" s="1" t="str">
        <v>TARGETMOL</v>
      </c>
      <c r="B3429" s="1">
        <v>440</v>
      </c>
      <c r="C3429" s="1" t="str">
        <v>INV251010-048</v>
      </c>
      <c r="D3429" s="2">
        <v>45940</v>
      </c>
      <c r="E3429" s="2">
        <v>45943</v>
      </c>
      <c r="F3429" s="1" t="str">
        <v>T1537</v>
      </c>
      <c r="G3429" s="1">
        <v>1</v>
      </c>
      <c r="H3429" s="1">
        <v>1</v>
      </c>
      <c r="I3429" s="1">
        <v>0</v>
      </c>
      <c r="J3429" s="1" t="str">
        <v>Delhi</v>
      </c>
      <c r="K3429" s="1">
        <v>0</v>
      </c>
      <c r="L3429" s="1"/>
      <c r="M3429" s="1">
        <f t="shared" si="168"/>
        <v>440</v>
      </c>
      <c r="N3429" s="1">
        <f t="shared" si="169"/>
        <v>440</v>
      </c>
      <c r="O3429" s="1">
        <f t="shared" si="170"/>
        <v>0</v>
      </c>
    </row>
    <row r="3430" spans="1:15" x14ac:dyDescent="0.25">
      <c r="A3430" s="1" t="str">
        <v>BioLegend</v>
      </c>
      <c r="B3430" s="1">
        <v>19272</v>
      </c>
      <c r="C3430" s="1" t="str">
        <v>EED119874</v>
      </c>
      <c r="D3430" s="2">
        <v>45939</v>
      </c>
      <c r="E3430" s="2">
        <v>45944</v>
      </c>
      <c r="F3430" s="1">
        <v>135041</v>
      </c>
      <c r="G3430" s="1">
        <v>1</v>
      </c>
      <c r="H3430" s="1">
        <v>1</v>
      </c>
      <c r="I3430" s="1">
        <v>0</v>
      </c>
      <c r="J3430" s="1" t="str">
        <v>Delhi</v>
      </c>
      <c r="K3430" s="1">
        <v>0</v>
      </c>
      <c r="L3430" s="1"/>
      <c r="M3430" s="1">
        <f t="shared" si="168"/>
        <v>19272</v>
      </c>
      <c r="N3430" s="1">
        <f t="shared" si="169"/>
        <v>19272</v>
      </c>
      <c r="O3430" s="1">
        <f t="shared" si="170"/>
        <v>0</v>
      </c>
    </row>
    <row r="3431" spans="1:15" x14ac:dyDescent="0.25">
      <c r="A3431" s="1" t="str">
        <v>BioLegend</v>
      </c>
      <c r="B3431" s="1">
        <v>12342</v>
      </c>
      <c r="C3431" s="1" t="str">
        <v>EED119874</v>
      </c>
      <c r="D3431" s="2">
        <v>45939</v>
      </c>
      <c r="E3431" s="2">
        <v>45944</v>
      </c>
      <c r="F3431" s="1">
        <v>145511</v>
      </c>
      <c r="G3431" s="1">
        <v>1</v>
      </c>
      <c r="H3431" s="1">
        <v>1</v>
      </c>
      <c r="I3431" s="1">
        <v>0</v>
      </c>
      <c r="J3431" s="1" t="str">
        <v>Delhi</v>
      </c>
      <c r="K3431" s="1">
        <v>0</v>
      </c>
      <c r="L3431" s="1"/>
      <c r="M3431" s="1">
        <f t="shared" si="168"/>
        <v>12342</v>
      </c>
      <c r="N3431" s="1">
        <f t="shared" si="169"/>
        <v>12342</v>
      </c>
      <c r="O3431" s="1">
        <f t="shared" si="170"/>
        <v>0</v>
      </c>
    </row>
    <row r="3432" spans="1:15" x14ac:dyDescent="0.25">
      <c r="A3432" s="1" t="str">
        <v>BioLegend</v>
      </c>
      <c r="B3432" s="1">
        <v>17124.8</v>
      </c>
      <c r="C3432" s="1" t="str">
        <v>EED119874</v>
      </c>
      <c r="D3432" s="2">
        <v>45939</v>
      </c>
      <c r="E3432" s="2">
        <v>45944</v>
      </c>
      <c r="F3432" s="1">
        <v>300420</v>
      </c>
      <c r="G3432" s="1">
        <v>1</v>
      </c>
      <c r="H3432" s="1">
        <v>1</v>
      </c>
      <c r="I3432" s="1">
        <v>0</v>
      </c>
      <c r="J3432" s="1" t="str">
        <v>Delhi</v>
      </c>
      <c r="K3432" s="1">
        <v>0</v>
      </c>
      <c r="L3432" s="1"/>
      <c r="M3432" s="1">
        <f t="shared" si="168"/>
        <v>17124.8</v>
      </c>
      <c r="N3432" s="1">
        <f t="shared" si="169"/>
        <v>17124.8</v>
      </c>
      <c r="O3432" s="1">
        <f t="shared" si="170"/>
        <v>0</v>
      </c>
    </row>
    <row r="3433" spans="1:15" x14ac:dyDescent="0.25">
      <c r="A3433" s="1" t="str">
        <v>BioLegend</v>
      </c>
      <c r="B3433" s="1">
        <v>15523.2</v>
      </c>
      <c r="C3433" s="1" t="str">
        <v>EED119874</v>
      </c>
      <c r="D3433" s="2">
        <v>45939</v>
      </c>
      <c r="E3433" s="2">
        <v>45944</v>
      </c>
      <c r="F3433" s="1">
        <v>300424</v>
      </c>
      <c r="G3433" s="1">
        <v>4</v>
      </c>
      <c r="H3433" s="1">
        <v>4</v>
      </c>
      <c r="I3433" s="1">
        <v>0</v>
      </c>
      <c r="J3433" s="1" t="str">
        <v>Delhi</v>
      </c>
      <c r="K3433" s="1">
        <v>0</v>
      </c>
      <c r="L3433" s="1"/>
      <c r="M3433" s="1">
        <f t="shared" si="168"/>
        <v>62092.800000000003</v>
      </c>
      <c r="N3433" s="1">
        <f t="shared" si="169"/>
        <v>62092.800000000003</v>
      </c>
      <c r="O3433" s="1">
        <f t="shared" si="170"/>
        <v>0</v>
      </c>
    </row>
    <row r="3434" spans="1:15" x14ac:dyDescent="0.25">
      <c r="A3434" s="1" t="str">
        <v>BioLegend</v>
      </c>
      <c r="B3434" s="1">
        <v>21621.599999999999</v>
      </c>
      <c r="C3434" s="1" t="str">
        <v>EED119874</v>
      </c>
      <c r="D3434" s="2">
        <v>45939</v>
      </c>
      <c r="E3434" s="2">
        <v>45944</v>
      </c>
      <c r="F3434" s="1">
        <v>301058</v>
      </c>
      <c r="G3434" s="1">
        <v>2</v>
      </c>
      <c r="H3434" s="1">
        <v>2</v>
      </c>
      <c r="I3434" s="1">
        <v>0</v>
      </c>
      <c r="J3434" s="1" t="str">
        <v>Delhi</v>
      </c>
      <c r="K3434" s="1">
        <v>0</v>
      </c>
      <c r="L3434" s="1"/>
      <c r="M3434" s="1">
        <f t="shared" si="168"/>
        <v>43243.199999999997</v>
      </c>
      <c r="N3434" s="1">
        <f t="shared" si="169"/>
        <v>43243.199999999997</v>
      </c>
      <c r="O3434" s="1">
        <f t="shared" si="170"/>
        <v>0</v>
      </c>
    </row>
    <row r="3435" spans="1:15" x14ac:dyDescent="0.25">
      <c r="A3435" s="1" t="str">
        <v>BioLegend</v>
      </c>
      <c r="B3435" s="1">
        <v>28710</v>
      </c>
      <c r="C3435" s="1" t="str">
        <v>EED119874</v>
      </c>
      <c r="D3435" s="2">
        <v>45939</v>
      </c>
      <c r="E3435" s="2">
        <v>45944</v>
      </c>
      <c r="F3435" s="1">
        <v>304136</v>
      </c>
      <c r="G3435" s="1">
        <v>1</v>
      </c>
      <c r="H3435" s="1">
        <v>1</v>
      </c>
      <c r="I3435" s="1">
        <v>0</v>
      </c>
      <c r="J3435" s="1" t="str">
        <v>Delhi</v>
      </c>
      <c r="K3435" s="1">
        <v>0</v>
      </c>
      <c r="L3435" s="1"/>
      <c r="M3435" s="1">
        <f t="shared" si="168"/>
        <v>28710</v>
      </c>
      <c r="N3435" s="1">
        <f t="shared" si="169"/>
        <v>28710</v>
      </c>
      <c r="O3435" s="1">
        <f t="shared" si="170"/>
        <v>0</v>
      </c>
    </row>
    <row r="3436" spans="1:15" x14ac:dyDescent="0.25">
      <c r="A3436" s="1" t="str">
        <v>BioLegend</v>
      </c>
      <c r="B3436" s="1">
        <v>28710</v>
      </c>
      <c r="C3436" s="1" t="str">
        <v>EED119874</v>
      </c>
      <c r="D3436" s="2">
        <v>45939</v>
      </c>
      <c r="E3436" s="2">
        <v>45944</v>
      </c>
      <c r="F3436" s="1">
        <v>304140</v>
      </c>
      <c r="G3436" s="1">
        <v>1</v>
      </c>
      <c r="H3436" s="1">
        <v>1</v>
      </c>
      <c r="I3436" s="1">
        <v>0</v>
      </c>
      <c r="J3436" s="1" t="str">
        <v>Delhi</v>
      </c>
      <c r="K3436" s="1">
        <v>0</v>
      </c>
      <c r="L3436" s="1"/>
      <c r="M3436" s="1">
        <f t="shared" si="168"/>
        <v>28710</v>
      </c>
      <c r="N3436" s="1">
        <f t="shared" si="169"/>
        <v>28710</v>
      </c>
      <c r="O3436" s="1">
        <f t="shared" si="170"/>
        <v>0</v>
      </c>
    </row>
    <row r="3437" spans="1:15" x14ac:dyDescent="0.25">
      <c r="A3437" s="1" t="str">
        <v>BioLegend</v>
      </c>
      <c r="B3437" s="1">
        <v>24354</v>
      </c>
      <c r="C3437" s="1" t="str">
        <v>EED119874</v>
      </c>
      <c r="D3437" s="2">
        <v>45939</v>
      </c>
      <c r="E3437" s="2">
        <v>45944</v>
      </c>
      <c r="F3437" s="1">
        <v>304163</v>
      </c>
      <c r="G3437" s="1">
        <v>1</v>
      </c>
      <c r="H3437" s="1">
        <v>1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24354</v>
      </c>
      <c r="N3437" s="1">
        <f t="shared" si="169"/>
        <v>24354</v>
      </c>
      <c r="O3437" s="1">
        <f t="shared" si="170"/>
        <v>0</v>
      </c>
    </row>
    <row r="3438" spans="1:15" x14ac:dyDescent="0.25">
      <c r="A3438" s="1" t="str">
        <v>BioLegend</v>
      </c>
      <c r="B3438" s="1">
        <v>28710</v>
      </c>
      <c r="C3438" s="1" t="str">
        <v>EED119874</v>
      </c>
      <c r="D3438" s="2">
        <v>45939</v>
      </c>
      <c r="E3438" s="2">
        <v>45944</v>
      </c>
      <c r="F3438" s="1">
        <v>305628</v>
      </c>
      <c r="G3438" s="1">
        <v>2</v>
      </c>
      <c r="H3438" s="1">
        <v>2</v>
      </c>
      <c r="I3438" s="1">
        <v>0</v>
      </c>
      <c r="J3438" s="1" t="str">
        <v>Delhi</v>
      </c>
      <c r="K3438" s="1">
        <v>0</v>
      </c>
      <c r="L3438" s="1"/>
      <c r="M3438" s="1">
        <f t="shared" ref="M3438:M3501" si="171">G3438*B3438</f>
        <v>57420</v>
      </c>
      <c r="N3438" s="1">
        <f t="shared" ref="N3438:N3501" si="172">H3438*B3438</f>
        <v>57420</v>
      </c>
      <c r="O3438" s="1">
        <f t="shared" ref="O3438:O3501" si="173">I3438*B3438</f>
        <v>0</v>
      </c>
    </row>
    <row r="3439" spans="1:15" x14ac:dyDescent="0.25">
      <c r="A3439" s="1" t="str">
        <v>BioLegend</v>
      </c>
      <c r="B3439" s="1">
        <v>20451.2</v>
      </c>
      <c r="C3439" s="1" t="str">
        <v>EED119874</v>
      </c>
      <c r="D3439" s="2">
        <v>45939</v>
      </c>
      <c r="E3439" s="2">
        <v>45944</v>
      </c>
      <c r="F3439" s="1">
        <v>309810</v>
      </c>
      <c r="G3439" s="1">
        <v>1</v>
      </c>
      <c r="H3439" s="1">
        <v>1</v>
      </c>
      <c r="I3439" s="1">
        <v>0</v>
      </c>
      <c r="J3439" s="1" t="str">
        <v>Delhi</v>
      </c>
      <c r="K3439" s="1">
        <v>0</v>
      </c>
      <c r="L3439" s="1"/>
      <c r="M3439" s="1">
        <f t="shared" si="171"/>
        <v>20451.2</v>
      </c>
      <c r="N3439" s="1">
        <f t="shared" si="172"/>
        <v>20451.2</v>
      </c>
      <c r="O3439" s="1">
        <f t="shared" si="173"/>
        <v>0</v>
      </c>
    </row>
    <row r="3440" spans="1:15" x14ac:dyDescent="0.25">
      <c r="A3440" s="1" t="str">
        <v>BioLegend</v>
      </c>
      <c r="B3440" s="1">
        <v>16200.8</v>
      </c>
      <c r="C3440" s="1" t="str">
        <v>EED119874</v>
      </c>
      <c r="D3440" s="2">
        <v>45939</v>
      </c>
      <c r="E3440" s="2">
        <v>45944</v>
      </c>
      <c r="F3440" s="1">
        <v>310806</v>
      </c>
      <c r="G3440" s="1">
        <v>1</v>
      </c>
      <c r="H3440" s="1">
        <v>1</v>
      </c>
      <c r="I3440" s="1">
        <v>0</v>
      </c>
      <c r="J3440" s="1" t="str">
        <v>Delhi</v>
      </c>
      <c r="K3440" s="1">
        <v>0</v>
      </c>
      <c r="L3440" s="1"/>
      <c r="M3440" s="1">
        <f t="shared" si="171"/>
        <v>16200.8</v>
      </c>
      <c r="N3440" s="1">
        <f t="shared" si="172"/>
        <v>16200.8</v>
      </c>
      <c r="O3440" s="1">
        <f t="shared" si="173"/>
        <v>0</v>
      </c>
    </row>
    <row r="3441" spans="1:15" x14ac:dyDescent="0.25">
      <c r="A3441" s="1" t="str">
        <v>BioLegend</v>
      </c>
      <c r="B3441" s="1">
        <v>19465.599999999999</v>
      </c>
      <c r="C3441" s="1" t="str">
        <v>EED119874</v>
      </c>
      <c r="D3441" s="2">
        <v>45939</v>
      </c>
      <c r="E3441" s="2">
        <v>45944</v>
      </c>
      <c r="F3441" s="1">
        <v>310914</v>
      </c>
      <c r="G3441" s="1">
        <v>1</v>
      </c>
      <c r="H3441" s="1">
        <v>1</v>
      </c>
      <c r="I3441" s="1">
        <v>0</v>
      </c>
      <c r="J3441" s="1" t="str">
        <v>Delhi</v>
      </c>
      <c r="K3441" s="1">
        <v>0</v>
      </c>
      <c r="L3441" s="1"/>
      <c r="M3441" s="1">
        <f t="shared" si="171"/>
        <v>19465.599999999999</v>
      </c>
      <c r="N3441" s="1">
        <f t="shared" si="172"/>
        <v>19465.599999999999</v>
      </c>
      <c r="O3441" s="1">
        <f t="shared" si="173"/>
        <v>0</v>
      </c>
    </row>
    <row r="3442" spans="1:15" x14ac:dyDescent="0.25">
      <c r="A3442" s="1" t="str">
        <v>BioLegend</v>
      </c>
      <c r="B3442" s="1">
        <v>28314</v>
      </c>
      <c r="C3442" s="1" t="str">
        <v>EED119874</v>
      </c>
      <c r="D3442" s="2">
        <v>45939</v>
      </c>
      <c r="E3442" s="2">
        <v>45944</v>
      </c>
      <c r="F3442" s="1">
        <v>328644</v>
      </c>
      <c r="G3442" s="1">
        <v>2</v>
      </c>
      <c r="H3442" s="1">
        <v>2</v>
      </c>
      <c r="I3442" s="1">
        <v>0</v>
      </c>
      <c r="J3442" s="1" t="str">
        <v>Delhi</v>
      </c>
      <c r="K3442" s="1">
        <v>0</v>
      </c>
      <c r="L3442" s="1"/>
      <c r="M3442" s="1">
        <f t="shared" si="171"/>
        <v>56628</v>
      </c>
      <c r="N3442" s="1">
        <f t="shared" si="172"/>
        <v>56628</v>
      </c>
      <c r="O3442" s="1">
        <f t="shared" si="173"/>
        <v>0</v>
      </c>
    </row>
    <row r="3443" spans="1:15" x14ac:dyDescent="0.25">
      <c r="A3443" s="1" t="str">
        <v>BioLegend</v>
      </c>
      <c r="B3443" s="1">
        <v>20636</v>
      </c>
      <c r="C3443" s="1" t="str">
        <v>EED119874</v>
      </c>
      <c r="D3443" s="2">
        <v>45939</v>
      </c>
      <c r="E3443" s="2">
        <v>45944</v>
      </c>
      <c r="F3443" s="1">
        <v>329522</v>
      </c>
      <c r="G3443" s="1">
        <v>2</v>
      </c>
      <c r="H3443" s="1">
        <v>2</v>
      </c>
      <c r="I3443" s="1">
        <v>0</v>
      </c>
      <c r="J3443" s="1" t="str">
        <v>Delhi</v>
      </c>
      <c r="K3443" s="1">
        <v>0</v>
      </c>
      <c r="L3443" s="1"/>
      <c r="M3443" s="1">
        <f t="shared" si="171"/>
        <v>41272</v>
      </c>
      <c r="N3443" s="1">
        <f t="shared" si="172"/>
        <v>41272</v>
      </c>
      <c r="O3443" s="1">
        <f t="shared" si="173"/>
        <v>0</v>
      </c>
    </row>
    <row r="3444" spans="1:15" x14ac:dyDescent="0.25">
      <c r="A3444" s="1" t="str">
        <v>BioLegend</v>
      </c>
      <c r="B3444" s="1">
        <v>26532</v>
      </c>
      <c r="C3444" s="1" t="str">
        <v>EED119874</v>
      </c>
      <c r="D3444" s="2">
        <v>45939</v>
      </c>
      <c r="E3444" s="2">
        <v>45944</v>
      </c>
      <c r="F3444" s="1">
        <v>329920</v>
      </c>
      <c r="G3444" s="1">
        <v>1</v>
      </c>
      <c r="H3444" s="1">
        <v>1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26532</v>
      </c>
      <c r="N3444" s="1">
        <f t="shared" si="172"/>
        <v>26532</v>
      </c>
      <c r="O3444" s="1">
        <f t="shared" si="173"/>
        <v>0</v>
      </c>
    </row>
    <row r="3445" spans="1:15" x14ac:dyDescent="0.25">
      <c r="A3445" s="1" t="str">
        <v>BioLegend</v>
      </c>
      <c r="B3445" s="1">
        <v>19896.8</v>
      </c>
      <c r="C3445" s="1" t="str">
        <v>EED119874</v>
      </c>
      <c r="D3445" s="2">
        <v>45939</v>
      </c>
      <c r="E3445" s="2">
        <v>45944</v>
      </c>
      <c r="F3445" s="1">
        <v>341606</v>
      </c>
      <c r="G3445" s="1">
        <v>1</v>
      </c>
      <c r="H3445" s="1">
        <v>1</v>
      </c>
      <c r="I3445" s="1">
        <v>0</v>
      </c>
      <c r="J3445" s="1" t="str">
        <v>Delhi</v>
      </c>
      <c r="K3445" s="1">
        <v>0</v>
      </c>
      <c r="L3445" s="1"/>
      <c r="M3445" s="1">
        <f t="shared" si="171"/>
        <v>19896.8</v>
      </c>
      <c r="N3445" s="1">
        <f t="shared" si="172"/>
        <v>19896.8</v>
      </c>
      <c r="O3445" s="1">
        <f t="shared" si="173"/>
        <v>0</v>
      </c>
    </row>
    <row r="3446" spans="1:15" x14ac:dyDescent="0.25">
      <c r="A3446" s="1" t="str">
        <v>BioLegend</v>
      </c>
      <c r="B3446" s="1">
        <v>26862</v>
      </c>
      <c r="C3446" s="1" t="str">
        <v>EED119874</v>
      </c>
      <c r="D3446" s="2">
        <v>45939</v>
      </c>
      <c r="E3446" s="2">
        <v>45944</v>
      </c>
      <c r="F3446" s="1">
        <v>341626</v>
      </c>
      <c r="G3446" s="1">
        <v>1</v>
      </c>
      <c r="H3446" s="1">
        <v>1</v>
      </c>
      <c r="I3446" s="1">
        <v>0</v>
      </c>
      <c r="J3446" s="1" t="str">
        <v>Delhi</v>
      </c>
      <c r="K3446" s="1">
        <v>0</v>
      </c>
      <c r="L3446" s="1"/>
      <c r="M3446" s="1">
        <f t="shared" si="171"/>
        <v>26862</v>
      </c>
      <c r="N3446" s="1">
        <f t="shared" si="172"/>
        <v>26862</v>
      </c>
      <c r="O3446" s="1">
        <f t="shared" si="173"/>
        <v>0</v>
      </c>
    </row>
    <row r="3447" spans="1:15" x14ac:dyDescent="0.25">
      <c r="A3447" s="1" t="str">
        <v>BioLegend</v>
      </c>
      <c r="B3447" s="1">
        <v>24354</v>
      </c>
      <c r="C3447" s="1" t="str">
        <v>EED119874</v>
      </c>
      <c r="D3447" s="2">
        <v>45939</v>
      </c>
      <c r="E3447" s="2">
        <v>45944</v>
      </c>
      <c r="F3447" s="1">
        <v>344651</v>
      </c>
      <c r="G3447" s="1">
        <v>1</v>
      </c>
      <c r="H3447" s="1">
        <v>1</v>
      </c>
      <c r="I3447" s="1">
        <v>0</v>
      </c>
      <c r="J3447" s="1" t="str">
        <v>Delhi</v>
      </c>
      <c r="K3447" s="1">
        <v>0</v>
      </c>
      <c r="L3447" s="1"/>
      <c r="M3447" s="1">
        <f t="shared" si="171"/>
        <v>24354</v>
      </c>
      <c r="N3447" s="1">
        <f t="shared" si="172"/>
        <v>24354</v>
      </c>
      <c r="O3447" s="1">
        <f t="shared" si="173"/>
        <v>0</v>
      </c>
    </row>
    <row r="3448" spans="1:15" x14ac:dyDescent="0.25">
      <c r="A3448" s="1" t="str">
        <v>BioLegend</v>
      </c>
      <c r="B3448" s="1">
        <v>24354</v>
      </c>
      <c r="C3448" s="1" t="str">
        <v>EED119874</v>
      </c>
      <c r="D3448" s="2">
        <v>45939</v>
      </c>
      <c r="E3448" s="2">
        <v>45944</v>
      </c>
      <c r="F3448" s="1">
        <v>344753</v>
      </c>
      <c r="G3448" s="1">
        <v>1</v>
      </c>
      <c r="H3448" s="1">
        <v>1</v>
      </c>
      <c r="I3448" s="1">
        <v>0</v>
      </c>
      <c r="J3448" s="1" t="str">
        <v>Delhi</v>
      </c>
      <c r="K3448" s="1">
        <v>0</v>
      </c>
      <c r="L3448" s="1"/>
      <c r="M3448" s="1">
        <f t="shared" si="171"/>
        <v>24354</v>
      </c>
      <c r="N3448" s="1">
        <f t="shared" si="172"/>
        <v>24354</v>
      </c>
      <c r="O3448" s="1">
        <f t="shared" si="173"/>
        <v>0</v>
      </c>
    </row>
    <row r="3449" spans="1:15" x14ac:dyDescent="0.25">
      <c r="A3449" s="1" t="str">
        <v>BioLegend</v>
      </c>
      <c r="B3449" s="1">
        <v>29436</v>
      </c>
      <c r="C3449" s="1" t="str">
        <v>EED119874</v>
      </c>
      <c r="D3449" s="2">
        <v>45939</v>
      </c>
      <c r="E3449" s="2">
        <v>45944</v>
      </c>
      <c r="F3449" s="1">
        <v>345028</v>
      </c>
      <c r="G3449" s="1">
        <v>1</v>
      </c>
      <c r="H3449" s="1">
        <v>1</v>
      </c>
      <c r="I3449" s="1">
        <v>0</v>
      </c>
      <c r="J3449" s="1" t="str">
        <v>Delhi</v>
      </c>
      <c r="K3449" s="1">
        <v>0</v>
      </c>
      <c r="L3449" s="1"/>
      <c r="M3449" s="1">
        <f t="shared" si="171"/>
        <v>29436</v>
      </c>
      <c r="N3449" s="1">
        <f t="shared" si="172"/>
        <v>29436</v>
      </c>
      <c r="O3449" s="1">
        <f t="shared" si="173"/>
        <v>0</v>
      </c>
    </row>
    <row r="3450" spans="1:15" x14ac:dyDescent="0.25">
      <c r="A3450" s="1" t="str">
        <v>BioLegend</v>
      </c>
      <c r="B3450" s="1">
        <v>24354</v>
      </c>
      <c r="C3450" s="1" t="str">
        <v>EED119874</v>
      </c>
      <c r="D3450" s="2">
        <v>45939</v>
      </c>
      <c r="E3450" s="2">
        <v>45944</v>
      </c>
      <c r="F3450" s="1">
        <v>351356</v>
      </c>
      <c r="G3450" s="1">
        <v>1</v>
      </c>
      <c r="H3450" s="1">
        <v>1</v>
      </c>
      <c r="I3450" s="1">
        <v>0</v>
      </c>
      <c r="J3450" s="1" t="str">
        <v>Delhi</v>
      </c>
      <c r="K3450" s="1">
        <v>0</v>
      </c>
      <c r="L3450" s="1"/>
      <c r="M3450" s="1">
        <f t="shared" si="171"/>
        <v>24354</v>
      </c>
      <c r="N3450" s="1">
        <f t="shared" si="172"/>
        <v>24354</v>
      </c>
      <c r="O3450" s="1">
        <f t="shared" si="173"/>
        <v>0</v>
      </c>
    </row>
    <row r="3451" spans="1:15" x14ac:dyDescent="0.25">
      <c r="A3451" s="1" t="str">
        <v>BioLegend</v>
      </c>
      <c r="B3451" s="1">
        <v>20820.8</v>
      </c>
      <c r="C3451" s="1" t="str">
        <v>EED119874</v>
      </c>
      <c r="D3451" s="2">
        <v>45939</v>
      </c>
      <c r="E3451" s="2">
        <v>45944</v>
      </c>
      <c r="F3451" s="1">
        <v>353214</v>
      </c>
      <c r="G3451" s="1">
        <v>2</v>
      </c>
      <c r="H3451" s="1">
        <v>2</v>
      </c>
      <c r="I3451" s="1">
        <v>0</v>
      </c>
      <c r="J3451" s="1" t="str">
        <v>Delhi</v>
      </c>
      <c r="K3451" s="1">
        <v>0</v>
      </c>
      <c r="L3451" s="1"/>
      <c r="M3451" s="1">
        <f t="shared" si="171"/>
        <v>41641.599999999999</v>
      </c>
      <c r="N3451" s="1">
        <f t="shared" si="172"/>
        <v>41641.599999999999</v>
      </c>
      <c r="O3451" s="1">
        <f t="shared" si="173"/>
        <v>0</v>
      </c>
    </row>
    <row r="3452" spans="1:15" x14ac:dyDescent="0.25">
      <c r="A3452" s="1" t="str">
        <v>BioLegend</v>
      </c>
      <c r="B3452" s="1">
        <v>20266.400000000001</v>
      </c>
      <c r="C3452" s="1" t="str">
        <v>EED119874</v>
      </c>
      <c r="D3452" s="2">
        <v>45939</v>
      </c>
      <c r="E3452" s="2">
        <v>45944</v>
      </c>
      <c r="F3452" s="1">
        <v>353304</v>
      </c>
      <c r="G3452" s="1">
        <v>1</v>
      </c>
      <c r="H3452" s="1">
        <v>1</v>
      </c>
      <c r="I3452" s="1">
        <v>0</v>
      </c>
      <c r="J3452" s="1" t="str">
        <v>Delhi</v>
      </c>
      <c r="K3452" s="1">
        <v>0</v>
      </c>
      <c r="L3452" s="1"/>
      <c r="M3452" s="1">
        <f t="shared" si="171"/>
        <v>20266.400000000001</v>
      </c>
      <c r="N3452" s="1">
        <f t="shared" si="172"/>
        <v>20266.400000000001</v>
      </c>
      <c r="O3452" s="1">
        <f t="shared" si="173"/>
        <v>0</v>
      </c>
    </row>
    <row r="3453" spans="1:15" x14ac:dyDescent="0.25">
      <c r="A3453" s="1" t="str">
        <v>BioLegend</v>
      </c>
      <c r="B3453" s="1">
        <v>18788</v>
      </c>
      <c r="C3453" s="1" t="str">
        <v>EED119874</v>
      </c>
      <c r="D3453" s="2">
        <v>45939</v>
      </c>
      <c r="E3453" s="2">
        <v>45944</v>
      </c>
      <c r="F3453" s="1">
        <v>369354</v>
      </c>
      <c r="G3453" s="1">
        <v>1</v>
      </c>
      <c r="H3453" s="1">
        <v>1</v>
      </c>
      <c r="I3453" s="1">
        <v>0</v>
      </c>
      <c r="J3453" s="1" t="str">
        <v>Delhi</v>
      </c>
      <c r="K3453" s="1">
        <v>0</v>
      </c>
      <c r="L3453" s="1"/>
      <c r="M3453" s="1">
        <f t="shared" si="171"/>
        <v>18788</v>
      </c>
      <c r="N3453" s="1">
        <f t="shared" si="172"/>
        <v>18788</v>
      </c>
      <c r="O3453" s="1">
        <f t="shared" si="173"/>
        <v>0</v>
      </c>
    </row>
    <row r="3454" spans="1:15" x14ac:dyDescent="0.25">
      <c r="A3454" s="1" t="str">
        <v>BioLegend</v>
      </c>
      <c r="B3454" s="1">
        <v>16262.400000000001</v>
      </c>
      <c r="C3454" s="1" t="str">
        <v>EED119874</v>
      </c>
      <c r="D3454" s="2">
        <v>45939</v>
      </c>
      <c r="E3454" s="2">
        <v>45944</v>
      </c>
      <c r="F3454" s="1">
        <v>369612</v>
      </c>
      <c r="G3454" s="1">
        <v>1</v>
      </c>
      <c r="H3454" s="1">
        <v>1</v>
      </c>
      <c r="I3454" s="1">
        <v>0</v>
      </c>
      <c r="J3454" s="1" t="str">
        <v>Delhi</v>
      </c>
      <c r="K3454" s="1">
        <v>0</v>
      </c>
      <c r="L3454" s="1"/>
      <c r="M3454" s="1">
        <f t="shared" si="171"/>
        <v>16262.400000000001</v>
      </c>
      <c r="N3454" s="1">
        <f t="shared" si="172"/>
        <v>16262.400000000001</v>
      </c>
      <c r="O3454" s="1">
        <f t="shared" si="173"/>
        <v>0</v>
      </c>
    </row>
    <row r="3455" spans="1:15" x14ac:dyDescent="0.25">
      <c r="A3455" s="1" t="str">
        <v>BioLegend</v>
      </c>
      <c r="B3455" s="1">
        <v>20081.599999999999</v>
      </c>
      <c r="C3455" s="1" t="str">
        <v>EED119874</v>
      </c>
      <c r="D3455" s="2">
        <v>45939</v>
      </c>
      <c r="E3455" s="2">
        <v>45944</v>
      </c>
      <c r="F3455" s="1">
        <v>372204</v>
      </c>
      <c r="G3455" s="1">
        <v>1</v>
      </c>
      <c r="H3455" s="1">
        <v>1</v>
      </c>
      <c r="I3455" s="1">
        <v>0</v>
      </c>
      <c r="J3455" s="1" t="str">
        <v>Delhi</v>
      </c>
      <c r="K3455" s="1">
        <v>0</v>
      </c>
      <c r="L3455" s="1"/>
      <c r="M3455" s="1">
        <f t="shared" si="171"/>
        <v>20081.599999999999</v>
      </c>
      <c r="N3455" s="1">
        <f t="shared" si="172"/>
        <v>20081.599999999999</v>
      </c>
      <c r="O3455" s="1">
        <f t="shared" si="173"/>
        <v>0</v>
      </c>
    </row>
    <row r="3456" spans="1:15" x14ac:dyDescent="0.25">
      <c r="A3456" s="1" t="str">
        <v>BioLegend</v>
      </c>
      <c r="B3456" s="1">
        <v>22792</v>
      </c>
      <c r="C3456" s="1" t="str">
        <v>EED119874</v>
      </c>
      <c r="D3456" s="2">
        <v>45939</v>
      </c>
      <c r="E3456" s="2">
        <v>45944</v>
      </c>
      <c r="F3456" s="1">
        <v>372216</v>
      </c>
      <c r="G3456" s="1">
        <v>1</v>
      </c>
      <c r="H3456" s="1">
        <v>1</v>
      </c>
      <c r="I3456" s="1">
        <v>0</v>
      </c>
      <c r="J3456" s="1" t="str">
        <v>Delhi</v>
      </c>
      <c r="K3456" s="1">
        <v>0</v>
      </c>
      <c r="L3456" s="1"/>
      <c r="M3456" s="1">
        <f t="shared" si="171"/>
        <v>22792</v>
      </c>
      <c r="N3456" s="1">
        <f t="shared" si="172"/>
        <v>22792</v>
      </c>
      <c r="O3456" s="1">
        <f t="shared" si="173"/>
        <v>0</v>
      </c>
    </row>
    <row r="3457" spans="1:15" x14ac:dyDescent="0.25">
      <c r="A3457" s="1" t="str">
        <v>BioLegend</v>
      </c>
      <c r="B3457" s="1">
        <v>9055.2000000000007</v>
      </c>
      <c r="C3457" s="1" t="str">
        <v>EED119874</v>
      </c>
      <c r="D3457" s="2">
        <v>45939</v>
      </c>
      <c r="E3457" s="2">
        <v>45944</v>
      </c>
      <c r="F3457" s="1">
        <v>372221</v>
      </c>
      <c r="G3457" s="1">
        <v>2</v>
      </c>
      <c r="H3457" s="1">
        <v>2</v>
      </c>
      <c r="I3457" s="1">
        <v>0</v>
      </c>
      <c r="J3457" s="1" t="str">
        <v>Delhi</v>
      </c>
      <c r="K3457" s="1">
        <v>0</v>
      </c>
      <c r="L3457" s="1"/>
      <c r="M3457" s="1">
        <f t="shared" si="171"/>
        <v>18110.400000000001</v>
      </c>
      <c r="N3457" s="1">
        <f t="shared" si="172"/>
        <v>18110.400000000001</v>
      </c>
      <c r="O3457" s="1">
        <f t="shared" si="173"/>
        <v>0</v>
      </c>
    </row>
    <row r="3458" spans="1:15" x14ac:dyDescent="0.25">
      <c r="A3458" s="1" t="str">
        <v>BioLegend</v>
      </c>
      <c r="B3458" s="1">
        <v>14476</v>
      </c>
      <c r="C3458" s="1" t="str">
        <v>EED119874</v>
      </c>
      <c r="D3458" s="2">
        <v>45939</v>
      </c>
      <c r="E3458" s="2">
        <v>45944</v>
      </c>
      <c r="F3458" s="1">
        <v>500304</v>
      </c>
      <c r="G3458" s="1">
        <v>1</v>
      </c>
      <c r="H3458" s="1">
        <v>1</v>
      </c>
      <c r="I3458" s="1">
        <v>0</v>
      </c>
      <c r="J3458" s="1" t="str">
        <v>Delhi</v>
      </c>
      <c r="K3458" s="1">
        <v>0</v>
      </c>
      <c r="L3458" s="1"/>
      <c r="M3458" s="1">
        <f t="shared" si="171"/>
        <v>14476</v>
      </c>
      <c r="N3458" s="1">
        <f t="shared" si="172"/>
        <v>14476</v>
      </c>
      <c r="O3458" s="1">
        <f t="shared" si="173"/>
        <v>0</v>
      </c>
    </row>
    <row r="3459" spans="1:15" x14ac:dyDescent="0.25">
      <c r="A3459" s="1" t="str">
        <v>BioLegend</v>
      </c>
      <c r="B3459" s="1">
        <v>16324</v>
      </c>
      <c r="C3459" s="1" t="str">
        <v>EED119874</v>
      </c>
      <c r="D3459" s="2">
        <v>45939</v>
      </c>
      <c r="E3459" s="2">
        <v>45944</v>
      </c>
      <c r="F3459" s="1">
        <v>502516</v>
      </c>
      <c r="G3459" s="1">
        <v>1</v>
      </c>
      <c r="H3459" s="1">
        <v>1</v>
      </c>
      <c r="I3459" s="1">
        <v>0</v>
      </c>
      <c r="J3459" s="1" t="str">
        <v>Delhi</v>
      </c>
      <c r="K3459" s="1">
        <v>0</v>
      </c>
      <c r="L3459" s="1"/>
      <c r="M3459" s="1">
        <f t="shared" si="171"/>
        <v>16324</v>
      </c>
      <c r="N3459" s="1">
        <f t="shared" si="172"/>
        <v>16324</v>
      </c>
      <c r="O3459" s="1">
        <f t="shared" si="173"/>
        <v>0</v>
      </c>
    </row>
    <row r="3460" spans="1:15" x14ac:dyDescent="0.25">
      <c r="A3460" s="1" t="str">
        <v>BioLegend</v>
      </c>
      <c r="B3460" s="1">
        <v>28314</v>
      </c>
      <c r="C3460" s="1" t="str">
        <v>EED119874</v>
      </c>
      <c r="D3460" s="2">
        <v>45939</v>
      </c>
      <c r="E3460" s="2">
        <v>45944</v>
      </c>
      <c r="F3460" s="1">
        <v>502948</v>
      </c>
      <c r="G3460" s="1">
        <v>1</v>
      </c>
      <c r="H3460" s="1">
        <v>1</v>
      </c>
      <c r="I3460" s="1">
        <v>0</v>
      </c>
      <c r="J3460" s="1" t="str">
        <v>Delhi</v>
      </c>
      <c r="K3460" s="1">
        <v>0</v>
      </c>
      <c r="L3460" s="1"/>
      <c r="M3460" s="1">
        <f t="shared" si="171"/>
        <v>28314</v>
      </c>
      <c r="N3460" s="1">
        <f t="shared" si="172"/>
        <v>28314</v>
      </c>
      <c r="O3460" s="1">
        <f t="shared" si="173"/>
        <v>0</v>
      </c>
    </row>
    <row r="3461" spans="1:15" x14ac:dyDescent="0.25">
      <c r="A3461" s="1" t="str">
        <v>BioLegend</v>
      </c>
      <c r="B3461" s="1">
        <v>22176</v>
      </c>
      <c r="C3461" s="1" t="str">
        <v>EED119874</v>
      </c>
      <c r="D3461" s="2">
        <v>45939</v>
      </c>
      <c r="E3461" s="2">
        <v>45944</v>
      </c>
      <c r="F3461" s="1">
        <v>655208</v>
      </c>
      <c r="G3461" s="1">
        <v>1</v>
      </c>
      <c r="H3461" s="1">
        <v>1</v>
      </c>
      <c r="I3461" s="1">
        <v>0</v>
      </c>
      <c r="J3461" s="1" t="str">
        <v>Delhi</v>
      </c>
      <c r="K3461" s="1">
        <v>0</v>
      </c>
      <c r="L3461" s="1"/>
      <c r="M3461" s="1">
        <f t="shared" si="171"/>
        <v>22176</v>
      </c>
      <c r="N3461" s="1">
        <f t="shared" si="172"/>
        <v>22176</v>
      </c>
      <c r="O3461" s="1">
        <f t="shared" si="173"/>
        <v>0</v>
      </c>
    </row>
    <row r="3462" spans="1:15" x14ac:dyDescent="0.25">
      <c r="A3462" s="1" t="str">
        <v>Biotium</v>
      </c>
      <c r="B3462" s="1">
        <v>161004.79999999999</v>
      </c>
      <c r="C3462" s="1" t="str">
        <v>I242972-IN</v>
      </c>
      <c r="D3462" s="2">
        <v>45940</v>
      </c>
      <c r="E3462" s="2">
        <v>45944</v>
      </c>
      <c r="F3462" s="1" t="str">
        <v>41003-1</v>
      </c>
      <c r="G3462" s="1">
        <v>3</v>
      </c>
      <c r="H3462" s="1">
        <v>3</v>
      </c>
      <c r="I3462" s="1">
        <v>0</v>
      </c>
      <c r="J3462" s="1" t="str">
        <v>Banglore</v>
      </c>
      <c r="K3462" s="1">
        <v>0</v>
      </c>
      <c r="L3462" s="1"/>
      <c r="M3462" s="1">
        <f t="shared" si="171"/>
        <v>483014.39999999997</v>
      </c>
      <c r="N3462" s="1">
        <f t="shared" si="172"/>
        <v>483014.39999999997</v>
      </c>
      <c r="O3462" s="1">
        <f t="shared" si="173"/>
        <v>0</v>
      </c>
    </row>
    <row r="3463" spans="1:15" x14ac:dyDescent="0.25">
      <c r="A3463" s="1" t="str">
        <v>Biotium</v>
      </c>
      <c r="B3463" s="1">
        <v>23443.199999999997</v>
      </c>
      <c r="C3463" s="1" t="str">
        <v>I242972-IN</v>
      </c>
      <c r="D3463" s="2">
        <v>45940</v>
      </c>
      <c r="E3463" s="2">
        <v>45944</v>
      </c>
      <c r="F3463" s="1">
        <v>92118</v>
      </c>
      <c r="G3463" s="1">
        <v>1</v>
      </c>
      <c r="H3463" s="1">
        <v>1</v>
      </c>
      <c r="I3463" s="1">
        <v>0</v>
      </c>
      <c r="J3463" s="1" t="str">
        <v>BANGLORE</v>
      </c>
      <c r="K3463" s="1">
        <v>0</v>
      </c>
      <c r="L3463" s="1"/>
      <c r="M3463" s="1">
        <f t="shared" si="171"/>
        <v>23443.199999999997</v>
      </c>
      <c r="N3463" s="1">
        <f t="shared" si="172"/>
        <v>23443.199999999997</v>
      </c>
      <c r="O3463" s="1">
        <f t="shared" si="173"/>
        <v>0</v>
      </c>
    </row>
    <row r="3464" spans="1:15" x14ac:dyDescent="0.25">
      <c r="A3464" s="1" t="str">
        <v>Biotium</v>
      </c>
      <c r="B3464" s="1">
        <v>23020.800000000003</v>
      </c>
      <c r="C3464" s="1" t="str">
        <v>I242972-IN</v>
      </c>
      <c r="D3464" s="2">
        <v>45940</v>
      </c>
      <c r="E3464" s="2">
        <v>45944</v>
      </c>
      <c r="F3464" s="1">
        <v>92139</v>
      </c>
      <c r="G3464" s="1">
        <v>1</v>
      </c>
      <c r="H3464" s="1">
        <v>1</v>
      </c>
      <c r="I3464" s="1">
        <v>0</v>
      </c>
      <c r="J3464" s="1" t="str">
        <v>BANGLORE</v>
      </c>
      <c r="K3464" s="1">
        <v>0</v>
      </c>
      <c r="L3464" s="1"/>
      <c r="M3464" s="1">
        <f t="shared" si="171"/>
        <v>23020.800000000003</v>
      </c>
      <c r="N3464" s="1">
        <f t="shared" si="172"/>
        <v>23020.800000000003</v>
      </c>
      <c r="O3464" s="1">
        <f t="shared" si="173"/>
        <v>0</v>
      </c>
    </row>
    <row r="3465" spans="1:15" x14ac:dyDescent="0.25">
      <c r="A3465" s="1" t="str">
        <v>Biotium</v>
      </c>
      <c r="B3465" s="1">
        <v>24006.400000000001</v>
      </c>
      <c r="C3465" s="1" t="str">
        <v>I242972-IN</v>
      </c>
      <c r="D3465" s="2">
        <v>45940</v>
      </c>
      <c r="E3465" s="2">
        <v>45944</v>
      </c>
      <c r="F3465" s="1">
        <v>92107</v>
      </c>
      <c r="G3465" s="1">
        <v>1</v>
      </c>
      <c r="H3465" s="1">
        <v>1</v>
      </c>
      <c r="I3465" s="1">
        <v>0</v>
      </c>
      <c r="J3465" s="1" t="str">
        <v>BANGLORE</v>
      </c>
      <c r="K3465" s="1">
        <v>0</v>
      </c>
      <c r="L3465" s="1"/>
      <c r="M3465" s="1">
        <f t="shared" si="171"/>
        <v>24006.400000000001</v>
      </c>
      <c r="N3465" s="1">
        <f t="shared" si="172"/>
        <v>24006.400000000001</v>
      </c>
      <c r="O3465" s="1">
        <f t="shared" si="173"/>
        <v>0</v>
      </c>
    </row>
    <row r="3466" spans="1:15" x14ac:dyDescent="0.25">
      <c r="A3466" s="1" t="str">
        <v>Biotium</v>
      </c>
      <c r="B3466" s="1">
        <v>21472</v>
      </c>
      <c r="C3466" s="1" t="str">
        <v>I242972-IN</v>
      </c>
      <c r="D3466" s="2">
        <v>45940</v>
      </c>
      <c r="E3466" s="2">
        <v>45944</v>
      </c>
      <c r="F3466" s="1">
        <v>92103</v>
      </c>
      <c r="G3466" s="1">
        <v>1</v>
      </c>
      <c r="H3466" s="1">
        <v>1</v>
      </c>
      <c r="I3466" s="1">
        <v>0</v>
      </c>
      <c r="J3466" s="1" t="str">
        <v>BANGLORE</v>
      </c>
      <c r="K3466" s="1">
        <v>0</v>
      </c>
      <c r="L3466" s="1"/>
      <c r="M3466" s="1">
        <f t="shared" si="171"/>
        <v>21472</v>
      </c>
      <c r="N3466" s="1">
        <f t="shared" si="172"/>
        <v>21472</v>
      </c>
      <c r="O3466" s="1">
        <f t="shared" si="173"/>
        <v>0</v>
      </c>
    </row>
    <row r="3467" spans="1:15" x14ac:dyDescent="0.25">
      <c r="A3467" s="1" t="str">
        <v>Biotium</v>
      </c>
      <c r="B3467" s="1">
        <v>23020.800000000003</v>
      </c>
      <c r="C3467" s="1" t="str">
        <v>I242983-IN</v>
      </c>
      <c r="D3467" s="2">
        <v>45940</v>
      </c>
      <c r="E3467" s="2">
        <v>45944</v>
      </c>
      <c r="F3467" s="1">
        <v>92139</v>
      </c>
      <c r="G3467" s="1">
        <v>1</v>
      </c>
      <c r="H3467" s="1">
        <v>1</v>
      </c>
      <c r="I3467" s="1">
        <v>0</v>
      </c>
      <c r="J3467" s="1" t="str">
        <v>BANGLORE</v>
      </c>
      <c r="K3467" s="1">
        <v>0</v>
      </c>
      <c r="L3467" s="1"/>
      <c r="M3467" s="1">
        <f t="shared" si="171"/>
        <v>23020.800000000003</v>
      </c>
      <c r="N3467" s="1">
        <f t="shared" si="172"/>
        <v>23020.800000000003</v>
      </c>
      <c r="O3467" s="1">
        <f t="shared" si="173"/>
        <v>0</v>
      </c>
    </row>
    <row r="3468" spans="1:15" x14ac:dyDescent="0.25">
      <c r="A3468" s="1" t="str">
        <v>Biotium</v>
      </c>
      <c r="B3468" s="1">
        <v>23443.199999999997</v>
      </c>
      <c r="C3468" s="1" t="str">
        <v>I242983-IN</v>
      </c>
      <c r="D3468" s="2">
        <v>45940</v>
      </c>
      <c r="E3468" s="2">
        <v>45944</v>
      </c>
      <c r="F3468" s="1">
        <v>92118</v>
      </c>
      <c r="G3468" s="1">
        <v>1</v>
      </c>
      <c r="H3468" s="1">
        <v>1</v>
      </c>
      <c r="I3468" s="1">
        <v>0</v>
      </c>
      <c r="J3468" s="1" t="str">
        <v>BANGLORE</v>
      </c>
      <c r="K3468" s="1">
        <v>0</v>
      </c>
      <c r="L3468" s="1"/>
      <c r="M3468" s="1">
        <f t="shared" si="171"/>
        <v>23443.199999999997</v>
      </c>
      <c r="N3468" s="1">
        <f t="shared" si="172"/>
        <v>23443.199999999997</v>
      </c>
      <c r="O3468" s="1">
        <f t="shared" si="173"/>
        <v>0</v>
      </c>
    </row>
    <row r="3469" spans="1:15" x14ac:dyDescent="0.25">
      <c r="A3469" s="1" t="str">
        <v>Dharmacon</v>
      </c>
      <c r="B3469" s="1">
        <v>9280.48</v>
      </c>
      <c r="C3469" s="1" t="str">
        <v>D100825IN3322143G</v>
      </c>
      <c r="D3469" s="2">
        <v>45940</v>
      </c>
      <c r="E3469" s="2">
        <v>45944</v>
      </c>
      <c r="F3469" s="1" t="str">
        <v>CTM-1191683</v>
      </c>
      <c r="G3469" s="1">
        <v>1</v>
      </c>
      <c r="H3469" s="1">
        <v>1</v>
      </c>
      <c r="I3469" s="1">
        <v>0</v>
      </c>
      <c r="J3469" s="1" t="str">
        <v>Kerala</v>
      </c>
      <c r="K3469" s="1">
        <v>0</v>
      </c>
      <c r="L3469" s="1"/>
      <c r="M3469" s="1">
        <f t="shared" si="171"/>
        <v>9280.48</v>
      </c>
      <c r="N3469" s="1">
        <f t="shared" si="172"/>
        <v>9280.48</v>
      </c>
      <c r="O3469" s="1">
        <f t="shared" si="173"/>
        <v>0</v>
      </c>
    </row>
    <row r="3470" spans="1:15" x14ac:dyDescent="0.25">
      <c r="A3470" s="1" t="str">
        <v>Dharmacon</v>
      </c>
      <c r="B3470" s="1">
        <v>9280.48</v>
      </c>
      <c r="C3470" s="1" t="str">
        <v>D100825IN3322143G</v>
      </c>
      <c r="D3470" s="2">
        <v>45940</v>
      </c>
      <c r="E3470" s="2">
        <v>45944</v>
      </c>
      <c r="F3470" s="1" t="str">
        <v>CTM-1191684</v>
      </c>
      <c r="G3470" s="1">
        <v>1</v>
      </c>
      <c r="H3470" s="1">
        <v>1</v>
      </c>
      <c r="I3470" s="1">
        <v>0</v>
      </c>
      <c r="J3470" s="1" t="str">
        <v>Kerala</v>
      </c>
      <c r="K3470" s="1">
        <v>0</v>
      </c>
      <c r="L3470" s="1"/>
      <c r="M3470" s="1">
        <f t="shared" si="171"/>
        <v>9280.48</v>
      </c>
      <c r="N3470" s="1">
        <f t="shared" si="172"/>
        <v>9280.48</v>
      </c>
      <c r="O3470" s="1">
        <f t="shared" si="173"/>
        <v>0</v>
      </c>
    </row>
    <row r="3471" spans="1:15" x14ac:dyDescent="0.25">
      <c r="A3471" s="1" t="str">
        <v>Dharmacon</v>
      </c>
      <c r="B3471" s="1">
        <v>10976.24</v>
      </c>
      <c r="C3471" s="1" t="str">
        <v>D100825IN3322143G</v>
      </c>
      <c r="D3471" s="2">
        <v>45940</v>
      </c>
      <c r="E3471" s="2">
        <v>45944</v>
      </c>
      <c r="F3471" s="1" t="str">
        <v>CTM-1191685</v>
      </c>
      <c r="G3471" s="1">
        <v>1</v>
      </c>
      <c r="H3471" s="1">
        <v>1</v>
      </c>
      <c r="I3471" s="1">
        <v>0</v>
      </c>
      <c r="J3471" s="1" t="str">
        <v>Kerala</v>
      </c>
      <c r="K3471" s="1">
        <v>0</v>
      </c>
      <c r="L3471" s="1"/>
      <c r="M3471" s="1">
        <f t="shared" si="171"/>
        <v>10976.24</v>
      </c>
      <c r="N3471" s="1">
        <f t="shared" si="172"/>
        <v>10976.24</v>
      </c>
      <c r="O3471" s="1">
        <f t="shared" si="173"/>
        <v>0</v>
      </c>
    </row>
    <row r="3472" spans="1:15" x14ac:dyDescent="0.25">
      <c r="A3472" s="1" t="str">
        <v>Dharmacon</v>
      </c>
      <c r="B3472" s="1">
        <v>16858.16</v>
      </c>
      <c r="C3472" s="1" t="str">
        <v>D100825IN3322143G</v>
      </c>
      <c r="D3472" s="2">
        <v>45940</v>
      </c>
      <c r="E3472" s="2">
        <v>45944</v>
      </c>
      <c r="F3472" s="1" t="str">
        <v>CTM-1196825</v>
      </c>
      <c r="G3472" s="1">
        <v>1</v>
      </c>
      <c r="H3472" s="1">
        <v>1</v>
      </c>
      <c r="I3472" s="1">
        <v>0</v>
      </c>
      <c r="J3472" s="1" t="str">
        <v>MOHALI (PUNJAB)</v>
      </c>
      <c r="K3472" s="1">
        <v>0</v>
      </c>
      <c r="L3472" s="1"/>
      <c r="M3472" s="1">
        <f t="shared" si="171"/>
        <v>16858.16</v>
      </c>
      <c r="N3472" s="1">
        <f t="shared" si="172"/>
        <v>16858.16</v>
      </c>
      <c r="O3472" s="1">
        <f t="shared" si="173"/>
        <v>0</v>
      </c>
    </row>
    <row r="3473" spans="1:15" x14ac:dyDescent="0.25">
      <c r="A3473" s="1" t="str">
        <v>Dharmacon</v>
      </c>
      <c r="B3473" s="1">
        <v>16858.16</v>
      </c>
      <c r="C3473" s="1" t="str">
        <v>D100825IN3322143G</v>
      </c>
      <c r="D3473" s="2">
        <v>45940</v>
      </c>
      <c r="E3473" s="2">
        <v>45944</v>
      </c>
      <c r="F3473" s="1" t="str">
        <v>CTM-1198762</v>
      </c>
      <c r="G3473" s="1">
        <v>1</v>
      </c>
      <c r="H3473" s="1">
        <v>1</v>
      </c>
      <c r="I3473" s="1">
        <v>0</v>
      </c>
      <c r="J3473" s="1" t="str">
        <v>Kerala</v>
      </c>
      <c r="K3473" s="1">
        <v>0</v>
      </c>
      <c r="L3473" s="1"/>
      <c r="M3473" s="1">
        <f t="shared" si="171"/>
        <v>16858.16</v>
      </c>
      <c r="N3473" s="1">
        <f t="shared" si="172"/>
        <v>16858.16</v>
      </c>
      <c r="O3473" s="1">
        <f t="shared" si="173"/>
        <v>0</v>
      </c>
    </row>
    <row r="3474" spans="1:15" x14ac:dyDescent="0.25">
      <c r="A3474" s="1" t="str">
        <v>Dharmacon</v>
      </c>
      <c r="B3474" s="1">
        <v>64328</v>
      </c>
      <c r="C3474" s="1" t="str">
        <v>D100825IN3322143G</v>
      </c>
      <c r="D3474" s="2">
        <v>45940</v>
      </c>
      <c r="E3474" s="2">
        <v>45944</v>
      </c>
      <c r="F3474" s="1" t="str">
        <v>L-003472-00-0020</v>
      </c>
      <c r="G3474" s="1">
        <v>1</v>
      </c>
      <c r="H3474" s="1">
        <v>1</v>
      </c>
      <c r="I3474" s="1">
        <v>0</v>
      </c>
      <c r="J3474" s="1" t="str">
        <v>Hyderabad</v>
      </c>
      <c r="K3474" s="1">
        <v>0</v>
      </c>
      <c r="L3474" s="1"/>
      <c r="M3474" s="1">
        <f t="shared" si="171"/>
        <v>64328</v>
      </c>
      <c r="N3474" s="1">
        <f t="shared" si="172"/>
        <v>64328</v>
      </c>
      <c r="O3474" s="1">
        <f t="shared" si="173"/>
        <v>0</v>
      </c>
    </row>
    <row r="3475" spans="1:15" x14ac:dyDescent="0.25">
      <c r="A3475" s="1" t="str">
        <v>Dharmacon</v>
      </c>
      <c r="B3475" s="1">
        <v>64328</v>
      </c>
      <c r="C3475" s="1" t="str">
        <v>D100825IN3322143G</v>
      </c>
      <c r="D3475" s="2">
        <v>45940</v>
      </c>
      <c r="E3475" s="2">
        <v>45944</v>
      </c>
      <c r="F3475" s="1" t="str">
        <v>L-029987-01-0020</v>
      </c>
      <c r="G3475" s="1">
        <v>1</v>
      </c>
      <c r="H3475" s="1">
        <v>1</v>
      </c>
      <c r="I3475" s="1">
        <v>0</v>
      </c>
      <c r="J3475" s="1" t="str">
        <v>Hyderabad</v>
      </c>
      <c r="K3475" s="1">
        <v>0</v>
      </c>
      <c r="L3475" s="1"/>
      <c r="M3475" s="1">
        <f t="shared" si="171"/>
        <v>64328</v>
      </c>
      <c r="N3475" s="1">
        <f t="shared" si="172"/>
        <v>64328</v>
      </c>
      <c r="O3475" s="1">
        <f t="shared" si="173"/>
        <v>0</v>
      </c>
    </row>
    <row r="3476" spans="1:15" x14ac:dyDescent="0.25">
      <c r="A3476" s="1" t="str">
        <v>MyBiosource</v>
      </c>
      <c r="B3476" s="1">
        <v>27676</v>
      </c>
      <c r="C3476" s="1">
        <v>922428</v>
      </c>
      <c r="D3476" s="2">
        <v>45940</v>
      </c>
      <c r="E3476" s="2">
        <v>45944</v>
      </c>
      <c r="F3476" s="1" t="str">
        <v>MBS850895</v>
      </c>
      <c r="G3476" s="1">
        <v>1</v>
      </c>
      <c r="H3476" s="1">
        <v>1</v>
      </c>
      <c r="I3476" s="1">
        <v>0</v>
      </c>
      <c r="J3476" s="1" t="str">
        <v>Delhi</v>
      </c>
      <c r="K3476" s="1">
        <v>0</v>
      </c>
      <c r="L3476" s="1"/>
      <c r="M3476" s="1">
        <f t="shared" si="171"/>
        <v>27676</v>
      </c>
      <c r="N3476" s="1">
        <f t="shared" si="172"/>
        <v>27676</v>
      </c>
      <c r="O3476" s="1">
        <f t="shared" si="173"/>
        <v>0</v>
      </c>
    </row>
    <row r="3477" spans="1:15" x14ac:dyDescent="0.25">
      <c r="A3477" s="1" t="str">
        <v>MyBiosource</v>
      </c>
      <c r="B3477" s="1">
        <v>49368</v>
      </c>
      <c r="C3477" s="1">
        <v>922429</v>
      </c>
      <c r="D3477" s="2">
        <v>45940</v>
      </c>
      <c r="E3477" s="2">
        <v>45944</v>
      </c>
      <c r="F3477" s="1" t="str">
        <v>MBS9922282</v>
      </c>
      <c r="G3477" s="1">
        <v>1</v>
      </c>
      <c r="H3477" s="1">
        <v>1</v>
      </c>
      <c r="I3477" s="1">
        <v>0</v>
      </c>
      <c r="J3477" s="1" t="str">
        <v>JAIPUR</v>
      </c>
      <c r="K3477" s="1">
        <v>0</v>
      </c>
      <c r="L3477" s="1"/>
      <c r="M3477" s="1">
        <f t="shared" si="171"/>
        <v>49368</v>
      </c>
      <c r="N3477" s="1">
        <f t="shared" si="172"/>
        <v>49368</v>
      </c>
      <c r="O3477" s="1">
        <f t="shared" si="173"/>
        <v>0</v>
      </c>
    </row>
    <row r="3478" spans="1:15" x14ac:dyDescent="0.25">
      <c r="A3478" s="1" t="str">
        <v>MyBiosource</v>
      </c>
      <c r="B3478" s="1">
        <v>42262</v>
      </c>
      <c r="C3478" s="1">
        <v>922429</v>
      </c>
      <c r="D3478" s="2">
        <v>45940</v>
      </c>
      <c r="E3478" s="2">
        <v>45944</v>
      </c>
      <c r="F3478" s="1" t="str">
        <v>MBS7256268</v>
      </c>
      <c r="G3478" s="1">
        <v>1</v>
      </c>
      <c r="H3478" s="1">
        <v>1</v>
      </c>
      <c r="I3478" s="1">
        <v>0</v>
      </c>
      <c r="J3478" s="1" t="str">
        <v>JAIPUR</v>
      </c>
      <c r="K3478" s="1">
        <v>0</v>
      </c>
      <c r="L3478" s="1"/>
      <c r="M3478" s="1">
        <f t="shared" si="171"/>
        <v>42262</v>
      </c>
      <c r="N3478" s="1">
        <f t="shared" si="172"/>
        <v>42262</v>
      </c>
      <c r="O3478" s="1">
        <f t="shared" si="173"/>
        <v>0</v>
      </c>
    </row>
    <row r="3479" spans="1:15" x14ac:dyDescent="0.25">
      <c r="A3479" s="1" t="str">
        <v>BioLegend</v>
      </c>
      <c r="B3479" s="1">
        <v>7268.7999999999993</v>
      </c>
      <c r="C3479" s="1" t="str">
        <v>SI2468818</v>
      </c>
      <c r="D3479" s="2">
        <v>45941</v>
      </c>
      <c r="E3479" s="2">
        <v>45946</v>
      </c>
      <c r="F3479" s="1">
        <v>741100</v>
      </c>
      <c r="G3479" s="1">
        <v>5</v>
      </c>
      <c r="H3479" s="1">
        <v>5</v>
      </c>
      <c r="I3479" s="1">
        <v>0</v>
      </c>
      <c r="J3479" s="1" t="str">
        <v>Banglore</v>
      </c>
      <c r="K3479" s="1">
        <v>0</v>
      </c>
      <c r="L3479" s="1"/>
      <c r="M3479" s="1">
        <f t="shared" si="171"/>
        <v>36344</v>
      </c>
      <c r="N3479" s="1">
        <f t="shared" si="172"/>
        <v>36344</v>
      </c>
      <c r="O3479" s="1">
        <f t="shared" si="173"/>
        <v>0</v>
      </c>
    </row>
    <row r="3480" spans="1:15" x14ac:dyDescent="0.25">
      <c r="A3480" s="1" t="str">
        <v>BioLegend</v>
      </c>
      <c r="B3480" s="1">
        <v>7268.7999999999993</v>
      </c>
      <c r="C3480" s="1" t="str">
        <v>SI2468818</v>
      </c>
      <c r="D3480" s="2">
        <v>45941</v>
      </c>
      <c r="E3480" s="2">
        <v>45946</v>
      </c>
      <c r="F3480" s="1">
        <v>741116</v>
      </c>
      <c r="G3480" s="1">
        <v>5</v>
      </c>
      <c r="H3480" s="1">
        <v>5</v>
      </c>
      <c r="I3480" s="1">
        <v>0</v>
      </c>
      <c r="J3480" s="1" t="str">
        <v>Banglore</v>
      </c>
      <c r="K3480" s="1">
        <v>0</v>
      </c>
      <c r="L3480" s="1"/>
      <c r="M3480" s="1">
        <f t="shared" si="171"/>
        <v>36344</v>
      </c>
      <c r="N3480" s="1">
        <f t="shared" si="172"/>
        <v>36344</v>
      </c>
      <c r="O3480" s="1">
        <f t="shared" si="173"/>
        <v>0</v>
      </c>
    </row>
    <row r="3481" spans="1:15" x14ac:dyDescent="0.25">
      <c r="A3481" s="1" t="str">
        <v>BioLegend</v>
      </c>
      <c r="B3481" s="1">
        <v>7268.7999999999993</v>
      </c>
      <c r="C3481" s="1" t="str">
        <v>SI2468818</v>
      </c>
      <c r="D3481" s="2">
        <v>45941</v>
      </c>
      <c r="E3481" s="2">
        <v>45946</v>
      </c>
      <c r="F3481" s="1">
        <v>741104</v>
      </c>
      <c r="G3481" s="1">
        <v>5</v>
      </c>
      <c r="H3481" s="1">
        <v>5</v>
      </c>
      <c r="I3481" s="1">
        <v>0</v>
      </c>
      <c r="J3481" s="1" t="str">
        <v>Banglore</v>
      </c>
      <c r="K3481" s="1">
        <v>0</v>
      </c>
      <c r="L3481" s="1"/>
      <c r="M3481" s="1">
        <f t="shared" si="171"/>
        <v>36344</v>
      </c>
      <c r="N3481" s="1">
        <f t="shared" si="172"/>
        <v>36344</v>
      </c>
      <c r="O3481" s="1">
        <f t="shared" si="173"/>
        <v>0</v>
      </c>
    </row>
    <row r="3482" spans="1:15" x14ac:dyDescent="0.25">
      <c r="A3482" s="1" t="str">
        <v>BioLegend</v>
      </c>
      <c r="B3482" s="1">
        <v>7268.7999999999993</v>
      </c>
      <c r="C3482" s="1" t="str">
        <v>SI2468818</v>
      </c>
      <c r="D3482" s="2">
        <v>45941</v>
      </c>
      <c r="E3482" s="2">
        <v>45946</v>
      </c>
      <c r="F3482" s="1">
        <v>741108</v>
      </c>
      <c r="G3482" s="1">
        <v>5</v>
      </c>
      <c r="H3482" s="1">
        <v>5</v>
      </c>
      <c r="I3482" s="1">
        <v>0</v>
      </c>
      <c r="J3482" s="1" t="str">
        <v>Banglore</v>
      </c>
      <c r="K3482" s="1">
        <v>0</v>
      </c>
      <c r="L3482" s="1"/>
      <c r="M3482" s="1">
        <f t="shared" si="171"/>
        <v>36344</v>
      </c>
      <c r="N3482" s="1">
        <f t="shared" si="172"/>
        <v>36344</v>
      </c>
      <c r="O3482" s="1">
        <f t="shared" si="173"/>
        <v>0</v>
      </c>
    </row>
    <row r="3483" spans="1:15" x14ac:dyDescent="0.25">
      <c r="A3483" s="1" t="str">
        <v>BioLegend</v>
      </c>
      <c r="B3483" s="1">
        <v>7268.7999999999993</v>
      </c>
      <c r="C3483" s="1" t="str">
        <v>SI2468818</v>
      </c>
      <c r="D3483" s="2">
        <v>45941</v>
      </c>
      <c r="E3483" s="2">
        <v>45946</v>
      </c>
      <c r="F3483" s="1">
        <v>741101</v>
      </c>
      <c r="G3483" s="1">
        <v>5</v>
      </c>
      <c r="H3483" s="1">
        <v>5</v>
      </c>
      <c r="I3483" s="1">
        <v>0</v>
      </c>
      <c r="J3483" s="1" t="str">
        <v>Banglore</v>
      </c>
      <c r="K3483" s="1">
        <v>0</v>
      </c>
      <c r="L3483" s="1"/>
      <c r="M3483" s="1">
        <f t="shared" si="171"/>
        <v>36344</v>
      </c>
      <c r="N3483" s="1">
        <f t="shared" si="172"/>
        <v>36344</v>
      </c>
      <c r="O3483" s="1">
        <f t="shared" si="173"/>
        <v>0</v>
      </c>
    </row>
    <row r="3484" spans="1:15" x14ac:dyDescent="0.25">
      <c r="A3484" s="1" t="str">
        <v>BioLegend</v>
      </c>
      <c r="B3484" s="1">
        <v>7268.7999999999993</v>
      </c>
      <c r="C3484" s="1" t="str">
        <v>SI2468818</v>
      </c>
      <c r="D3484" s="2">
        <v>45941</v>
      </c>
      <c r="E3484" s="2">
        <v>45946</v>
      </c>
      <c r="F3484" s="1">
        <v>741105</v>
      </c>
      <c r="G3484" s="1">
        <v>5</v>
      </c>
      <c r="H3484" s="1">
        <v>5</v>
      </c>
      <c r="I3484" s="1">
        <v>0</v>
      </c>
      <c r="J3484" s="1" t="str">
        <v>Banglore</v>
      </c>
      <c r="K3484" s="1">
        <v>0</v>
      </c>
      <c r="L3484" s="1"/>
      <c r="M3484" s="1">
        <f t="shared" si="171"/>
        <v>36344</v>
      </c>
      <c r="N3484" s="1">
        <f t="shared" si="172"/>
        <v>36344</v>
      </c>
      <c r="O3484" s="1">
        <f t="shared" si="173"/>
        <v>0</v>
      </c>
    </row>
    <row r="3485" spans="1:15" x14ac:dyDescent="0.25">
      <c r="A3485" s="1" t="str">
        <v>BioLegend</v>
      </c>
      <c r="B3485" s="1">
        <v>7268.7999999999993</v>
      </c>
      <c r="C3485" s="1" t="str">
        <v>SI2468818</v>
      </c>
      <c r="D3485" s="2">
        <v>45941</v>
      </c>
      <c r="E3485" s="2">
        <v>45946</v>
      </c>
      <c r="F3485" s="1">
        <v>741120</v>
      </c>
      <c r="G3485" s="1">
        <v>5</v>
      </c>
      <c r="H3485" s="1">
        <v>5</v>
      </c>
      <c r="I3485" s="1">
        <v>0</v>
      </c>
      <c r="J3485" s="1" t="str">
        <v>Banglore</v>
      </c>
      <c r="K3485" s="1">
        <v>0</v>
      </c>
      <c r="L3485" s="1"/>
      <c r="M3485" s="1">
        <f t="shared" si="171"/>
        <v>36344</v>
      </c>
      <c r="N3485" s="1">
        <f t="shared" si="172"/>
        <v>36344</v>
      </c>
      <c r="O3485" s="1">
        <f t="shared" si="173"/>
        <v>0</v>
      </c>
    </row>
    <row r="3486" spans="1:15" x14ac:dyDescent="0.25">
      <c r="A3486" s="1" t="str">
        <v>BioLegend</v>
      </c>
      <c r="B3486" s="1">
        <v>7268.7999999999993</v>
      </c>
      <c r="C3486" s="1" t="str">
        <v>SI2468818</v>
      </c>
      <c r="D3486" s="2">
        <v>45941</v>
      </c>
      <c r="E3486" s="2">
        <v>45946</v>
      </c>
      <c r="F3486" s="1">
        <v>741114</v>
      </c>
      <c r="G3486" s="1">
        <v>5</v>
      </c>
      <c r="H3486" s="1">
        <v>5</v>
      </c>
      <c r="I3486" s="1">
        <v>0</v>
      </c>
      <c r="J3486" s="1" t="str">
        <v>Banglore</v>
      </c>
      <c r="K3486" s="1">
        <v>0</v>
      </c>
      <c r="L3486" s="1"/>
      <c r="M3486" s="1">
        <f t="shared" si="171"/>
        <v>36344</v>
      </c>
      <c r="N3486" s="1">
        <f t="shared" si="172"/>
        <v>36344</v>
      </c>
      <c r="O3486" s="1">
        <f t="shared" si="173"/>
        <v>0</v>
      </c>
    </row>
    <row r="3487" spans="1:15" x14ac:dyDescent="0.25">
      <c r="A3487" s="1" t="str">
        <v>BioLegend</v>
      </c>
      <c r="B3487" s="1">
        <v>3634.3999999999996</v>
      </c>
      <c r="C3487" s="1" t="str">
        <v>SI2468818</v>
      </c>
      <c r="D3487" s="2">
        <v>45941</v>
      </c>
      <c r="E3487" s="2">
        <v>45946</v>
      </c>
      <c r="F3487" s="1">
        <v>741095</v>
      </c>
      <c r="G3487" s="1">
        <v>5</v>
      </c>
      <c r="H3487" s="1">
        <v>5</v>
      </c>
      <c r="I3487" s="1">
        <v>0</v>
      </c>
      <c r="J3487" s="1" t="str">
        <v>Banglore</v>
      </c>
      <c r="K3487" s="1">
        <v>0</v>
      </c>
      <c r="L3487" s="1"/>
      <c r="M3487" s="1">
        <f t="shared" si="171"/>
        <v>18172</v>
      </c>
      <c r="N3487" s="1">
        <f t="shared" si="172"/>
        <v>18172</v>
      </c>
      <c r="O3487" s="1">
        <f t="shared" si="173"/>
        <v>0</v>
      </c>
    </row>
    <row r="3488" spans="1:15" x14ac:dyDescent="0.25">
      <c r="A3488" s="1" t="str">
        <v>BioLegend</v>
      </c>
      <c r="B3488" s="1">
        <v>18110.400000000001</v>
      </c>
      <c r="C3488" s="1" t="str">
        <v>SI2468818</v>
      </c>
      <c r="D3488" s="2">
        <v>45941</v>
      </c>
      <c r="E3488" s="2">
        <v>45946</v>
      </c>
      <c r="F3488" s="1">
        <v>741094</v>
      </c>
      <c r="G3488" s="1">
        <v>5</v>
      </c>
      <c r="H3488" s="1">
        <v>5</v>
      </c>
      <c r="I3488" s="1">
        <v>0</v>
      </c>
      <c r="J3488" s="1" t="str">
        <v>Banglore</v>
      </c>
      <c r="K3488" s="1">
        <v>0</v>
      </c>
      <c r="L3488" s="1"/>
      <c r="M3488" s="1">
        <f t="shared" si="171"/>
        <v>90552</v>
      </c>
      <c r="N3488" s="1">
        <f t="shared" si="172"/>
        <v>90552</v>
      </c>
      <c r="O3488" s="1">
        <f t="shared" si="173"/>
        <v>0</v>
      </c>
    </row>
    <row r="3489" spans="1:15" x14ac:dyDescent="0.25">
      <c r="A3489" s="1" t="str">
        <v>BioLegend</v>
      </c>
      <c r="B3489" s="1">
        <v>7268.7999999999993</v>
      </c>
      <c r="C3489" s="1" t="str">
        <v>SI2468818</v>
      </c>
      <c r="D3489" s="2">
        <v>45941</v>
      </c>
      <c r="E3489" s="2">
        <v>45946</v>
      </c>
      <c r="F3489" s="1">
        <v>741110</v>
      </c>
      <c r="G3489" s="1">
        <v>5</v>
      </c>
      <c r="H3489" s="1">
        <v>5</v>
      </c>
      <c r="I3489" s="1">
        <v>0</v>
      </c>
      <c r="J3489" s="1" t="str">
        <v>Banglore</v>
      </c>
      <c r="K3489" s="1">
        <v>0</v>
      </c>
      <c r="L3489" s="1"/>
      <c r="M3489" s="1">
        <f t="shared" si="171"/>
        <v>36344</v>
      </c>
      <c r="N3489" s="1">
        <f t="shared" si="172"/>
        <v>36344</v>
      </c>
      <c r="O3489" s="1">
        <f t="shared" si="173"/>
        <v>0</v>
      </c>
    </row>
    <row r="3490" spans="1:15" x14ac:dyDescent="0.25">
      <c r="A3490" s="1" t="str">
        <v>BioLegend</v>
      </c>
      <c r="B3490" s="1">
        <v>10903.2</v>
      </c>
      <c r="C3490" s="1" t="str">
        <v>SI2468818</v>
      </c>
      <c r="D3490" s="2">
        <v>45941</v>
      </c>
      <c r="E3490" s="2">
        <v>45946</v>
      </c>
      <c r="F3490" s="1">
        <v>740701</v>
      </c>
      <c r="G3490" s="1">
        <v>1</v>
      </c>
      <c r="H3490" s="1">
        <v>1</v>
      </c>
      <c r="I3490" s="1">
        <v>0</v>
      </c>
      <c r="J3490" s="1" t="str">
        <v>Punjab</v>
      </c>
      <c r="K3490" s="1">
        <v>0</v>
      </c>
      <c r="L3490" s="1"/>
      <c r="M3490" s="1">
        <f t="shared" si="171"/>
        <v>10903.2</v>
      </c>
      <c r="N3490" s="1">
        <f t="shared" si="172"/>
        <v>10903.2</v>
      </c>
      <c r="O3490" s="1">
        <f t="shared" si="173"/>
        <v>0</v>
      </c>
    </row>
    <row r="3491" spans="1:15" x14ac:dyDescent="0.25">
      <c r="A3491" s="1" t="str">
        <v>BioLegend</v>
      </c>
      <c r="B3491" s="1">
        <v>10903.2</v>
      </c>
      <c r="C3491" s="1" t="str">
        <v>SI2468818</v>
      </c>
      <c r="D3491" s="2">
        <v>45941</v>
      </c>
      <c r="E3491" s="2">
        <v>45946</v>
      </c>
      <c r="F3491" s="1">
        <v>741217</v>
      </c>
      <c r="G3491" s="1">
        <v>1</v>
      </c>
      <c r="H3491" s="1">
        <v>1</v>
      </c>
      <c r="I3491" s="1">
        <v>0</v>
      </c>
      <c r="J3491" s="1" t="str">
        <v>Punjab</v>
      </c>
      <c r="K3491" s="1">
        <v>0</v>
      </c>
      <c r="L3491" s="1"/>
      <c r="M3491" s="1">
        <f t="shared" si="171"/>
        <v>10903.2</v>
      </c>
      <c r="N3491" s="1">
        <f t="shared" si="172"/>
        <v>10903.2</v>
      </c>
      <c r="O3491" s="1">
        <f t="shared" si="173"/>
        <v>0</v>
      </c>
    </row>
    <row r="3492" spans="1:15" x14ac:dyDescent="0.25">
      <c r="A3492" s="1" t="str">
        <v>BioLegend</v>
      </c>
      <c r="B3492" s="1">
        <v>7268.7999999999993</v>
      </c>
      <c r="C3492" s="1" t="str">
        <v>SI2468818</v>
      </c>
      <c r="D3492" s="2">
        <v>45941</v>
      </c>
      <c r="E3492" s="2">
        <v>45946</v>
      </c>
      <c r="F3492" s="1">
        <v>740710</v>
      </c>
      <c r="G3492" s="1">
        <v>1</v>
      </c>
      <c r="H3492" s="1">
        <v>1</v>
      </c>
      <c r="I3492" s="1">
        <v>0</v>
      </c>
      <c r="J3492" s="1" t="str">
        <v>Punjab</v>
      </c>
      <c r="K3492" s="1">
        <v>0</v>
      </c>
      <c r="L3492" s="1"/>
      <c r="M3492" s="1">
        <f t="shared" si="171"/>
        <v>7268.7999999999993</v>
      </c>
      <c r="N3492" s="1">
        <f t="shared" si="172"/>
        <v>7268.7999999999993</v>
      </c>
      <c r="O3492" s="1">
        <f t="shared" si="173"/>
        <v>0</v>
      </c>
    </row>
    <row r="3493" spans="1:15" x14ac:dyDescent="0.25">
      <c r="A3493" s="1" t="str">
        <v>BioLegend</v>
      </c>
      <c r="B3493" s="1">
        <v>3634.3999999999996</v>
      </c>
      <c r="C3493" s="1" t="str">
        <v>SI2468818</v>
      </c>
      <c r="D3493" s="2">
        <v>45941</v>
      </c>
      <c r="E3493" s="2">
        <v>45946</v>
      </c>
      <c r="F3493" s="1">
        <v>740699</v>
      </c>
      <c r="G3493" s="1">
        <v>1</v>
      </c>
      <c r="H3493" s="1">
        <v>1</v>
      </c>
      <c r="I3493" s="1">
        <v>0</v>
      </c>
      <c r="J3493" s="1" t="str">
        <v>Punjab</v>
      </c>
      <c r="K3493" s="1">
        <v>0</v>
      </c>
      <c r="L3493" s="1"/>
      <c r="M3493" s="1">
        <f t="shared" si="171"/>
        <v>3634.3999999999996</v>
      </c>
      <c r="N3493" s="1">
        <f t="shared" si="172"/>
        <v>3634.3999999999996</v>
      </c>
      <c r="O3493" s="1">
        <f t="shared" si="173"/>
        <v>0</v>
      </c>
    </row>
    <row r="3494" spans="1:15" x14ac:dyDescent="0.25">
      <c r="A3494" s="1" t="str">
        <v>BioLegend</v>
      </c>
      <c r="B3494" s="1">
        <v>8254.4</v>
      </c>
      <c r="C3494" s="1" t="str">
        <v>SI2468818</v>
      </c>
      <c r="D3494" s="2">
        <v>45941</v>
      </c>
      <c r="E3494" s="2">
        <v>45946</v>
      </c>
      <c r="F3494" s="1">
        <v>741218</v>
      </c>
      <c r="G3494" s="1">
        <v>1</v>
      </c>
      <c r="H3494" s="1">
        <v>1</v>
      </c>
      <c r="I3494" s="1">
        <v>0</v>
      </c>
      <c r="J3494" s="1" t="str">
        <v>Punjab</v>
      </c>
      <c r="K3494" s="1">
        <v>0</v>
      </c>
      <c r="L3494" s="1"/>
      <c r="M3494" s="1">
        <f t="shared" si="171"/>
        <v>8254.4</v>
      </c>
      <c r="N3494" s="1">
        <f t="shared" si="172"/>
        <v>8254.4</v>
      </c>
      <c r="O3494" s="1">
        <f t="shared" si="173"/>
        <v>0</v>
      </c>
    </row>
    <row r="3495" spans="1:15" x14ac:dyDescent="0.25">
      <c r="A3495" s="1" t="str">
        <v>BioLegend</v>
      </c>
      <c r="B3495" s="1">
        <v>7268.7999999999993</v>
      </c>
      <c r="C3495" s="1" t="str">
        <v>SI2468818</v>
      </c>
      <c r="D3495" s="2">
        <v>45941</v>
      </c>
      <c r="E3495" s="2">
        <v>45946</v>
      </c>
      <c r="F3495" s="1">
        <v>740950</v>
      </c>
      <c r="G3495" s="1">
        <v>1</v>
      </c>
      <c r="H3495" s="1">
        <v>1</v>
      </c>
      <c r="I3495" s="1">
        <v>0</v>
      </c>
      <c r="J3495" s="1" t="str">
        <v>Punjab</v>
      </c>
      <c r="K3495" s="1">
        <v>0</v>
      </c>
      <c r="L3495" s="1"/>
      <c r="M3495" s="1">
        <f t="shared" si="171"/>
        <v>7268.7999999999993</v>
      </c>
      <c r="N3495" s="1">
        <f t="shared" si="172"/>
        <v>7268.7999999999993</v>
      </c>
      <c r="O3495" s="1">
        <f t="shared" si="173"/>
        <v>0</v>
      </c>
    </row>
    <row r="3496" spans="1:15" x14ac:dyDescent="0.25">
      <c r="A3496" s="1" t="str">
        <v>BioLegend</v>
      </c>
      <c r="B3496" s="1">
        <v>7268.7999999999993</v>
      </c>
      <c r="C3496" s="1" t="str">
        <v>SI2468818</v>
      </c>
      <c r="D3496" s="2">
        <v>45941</v>
      </c>
      <c r="E3496" s="2">
        <v>45946</v>
      </c>
      <c r="F3496" s="1">
        <v>740951</v>
      </c>
      <c r="G3496" s="1">
        <v>1</v>
      </c>
      <c r="H3496" s="1">
        <v>1</v>
      </c>
      <c r="I3496" s="1">
        <v>0</v>
      </c>
      <c r="J3496" s="1" t="str">
        <v>Punjab</v>
      </c>
      <c r="K3496" s="1">
        <v>0</v>
      </c>
      <c r="L3496" s="1"/>
      <c r="M3496" s="1">
        <f t="shared" si="171"/>
        <v>7268.7999999999993</v>
      </c>
      <c r="N3496" s="1">
        <f t="shared" si="172"/>
        <v>7268.7999999999993</v>
      </c>
      <c r="O3496" s="1">
        <f t="shared" si="173"/>
        <v>0</v>
      </c>
    </row>
    <row r="3497" spans="1:15" x14ac:dyDescent="0.25">
      <c r="A3497" s="1" t="str">
        <v>BioLegend</v>
      </c>
      <c r="B3497" s="1">
        <v>7268.7999999999993</v>
      </c>
      <c r="C3497" s="1" t="str">
        <v>SI2468818</v>
      </c>
      <c r="D3497" s="2">
        <v>45941</v>
      </c>
      <c r="E3497" s="2">
        <v>45946</v>
      </c>
      <c r="F3497" s="1">
        <v>740954</v>
      </c>
      <c r="G3497" s="1">
        <v>1</v>
      </c>
      <c r="H3497" s="1">
        <v>1</v>
      </c>
      <c r="I3497" s="1">
        <v>0</v>
      </c>
      <c r="J3497" s="1" t="str">
        <v>Punjab</v>
      </c>
      <c r="K3497" s="1">
        <v>0</v>
      </c>
      <c r="L3497" s="1"/>
      <c r="M3497" s="1">
        <f t="shared" si="171"/>
        <v>7268.7999999999993</v>
      </c>
      <c r="N3497" s="1">
        <f t="shared" si="172"/>
        <v>7268.7999999999993</v>
      </c>
      <c r="O3497" s="1">
        <f t="shared" si="173"/>
        <v>0</v>
      </c>
    </row>
    <row r="3498" spans="1:15" x14ac:dyDescent="0.25">
      <c r="A3498" s="1" t="str">
        <v>BioLegend</v>
      </c>
      <c r="B3498" s="1">
        <v>7268.7999999999993</v>
      </c>
      <c r="C3498" s="1" t="str">
        <v>SI2468818</v>
      </c>
      <c r="D3498" s="2">
        <v>45941</v>
      </c>
      <c r="E3498" s="2">
        <v>45946</v>
      </c>
      <c r="F3498" s="1">
        <v>740955</v>
      </c>
      <c r="G3498" s="1">
        <v>1</v>
      </c>
      <c r="H3498" s="1">
        <v>1</v>
      </c>
      <c r="I3498" s="1">
        <v>0</v>
      </c>
      <c r="J3498" s="1" t="str">
        <v>Punjab</v>
      </c>
      <c r="K3498" s="1">
        <v>0</v>
      </c>
      <c r="L3498" s="1"/>
      <c r="M3498" s="1">
        <f t="shared" si="171"/>
        <v>7268.7999999999993</v>
      </c>
      <c r="N3498" s="1">
        <f t="shared" si="172"/>
        <v>7268.7999999999993</v>
      </c>
      <c r="O3498" s="1">
        <f t="shared" si="173"/>
        <v>0</v>
      </c>
    </row>
    <row r="3499" spans="1:15" x14ac:dyDescent="0.25">
      <c r="A3499" s="1" t="str">
        <v>BioLegend</v>
      </c>
      <c r="B3499" s="1">
        <v>7268.7999999999993</v>
      </c>
      <c r="C3499" s="1" t="str">
        <v>SI2468818</v>
      </c>
      <c r="D3499" s="2">
        <v>45941</v>
      </c>
      <c r="E3499" s="2">
        <v>45946</v>
      </c>
      <c r="F3499" s="1">
        <v>740956</v>
      </c>
      <c r="G3499" s="1">
        <v>1</v>
      </c>
      <c r="H3499" s="1">
        <v>1</v>
      </c>
      <c r="I3499" s="1">
        <v>0</v>
      </c>
      <c r="J3499" s="1" t="str">
        <v>Punjab</v>
      </c>
      <c r="K3499" s="1">
        <v>0</v>
      </c>
      <c r="L3499" s="1"/>
      <c r="M3499" s="1">
        <f t="shared" si="171"/>
        <v>7268.7999999999993</v>
      </c>
      <c r="N3499" s="1">
        <f t="shared" si="172"/>
        <v>7268.7999999999993</v>
      </c>
      <c r="O3499" s="1">
        <f t="shared" si="173"/>
        <v>0</v>
      </c>
    </row>
    <row r="3500" spans="1:15" x14ac:dyDescent="0.25">
      <c r="A3500" s="1" t="str">
        <v>BioLegend</v>
      </c>
      <c r="B3500" s="1">
        <v>7268.7999999999993</v>
      </c>
      <c r="C3500" s="1" t="str">
        <v>SI2468818</v>
      </c>
      <c r="D3500" s="2">
        <v>45941</v>
      </c>
      <c r="E3500" s="2">
        <v>45946</v>
      </c>
      <c r="F3500" s="1">
        <v>740957</v>
      </c>
      <c r="G3500" s="1">
        <v>1</v>
      </c>
      <c r="H3500" s="1">
        <v>1</v>
      </c>
      <c r="I3500" s="1">
        <v>0</v>
      </c>
      <c r="J3500" s="1" t="str">
        <v>Punjab</v>
      </c>
      <c r="K3500" s="1">
        <v>0</v>
      </c>
      <c r="L3500" s="1"/>
      <c r="M3500" s="1">
        <f t="shared" si="171"/>
        <v>7268.7999999999993</v>
      </c>
      <c r="N3500" s="1">
        <f t="shared" si="172"/>
        <v>7268.7999999999993</v>
      </c>
      <c r="O3500" s="1">
        <f t="shared" si="173"/>
        <v>0</v>
      </c>
    </row>
    <row r="3501" spans="1:15" x14ac:dyDescent="0.25">
      <c r="A3501" s="1" t="str">
        <v>BioLegend</v>
      </c>
      <c r="B3501" s="1">
        <v>7268.7999999999993</v>
      </c>
      <c r="C3501" s="1" t="str">
        <v>SI2468818</v>
      </c>
      <c r="D3501" s="2">
        <v>45941</v>
      </c>
      <c r="E3501" s="2">
        <v>45946</v>
      </c>
      <c r="F3501" s="1">
        <v>740959</v>
      </c>
      <c r="G3501" s="1">
        <v>1</v>
      </c>
      <c r="H3501" s="1">
        <v>1</v>
      </c>
      <c r="I3501" s="1">
        <v>0</v>
      </c>
      <c r="J3501" s="1" t="str">
        <v>Punjab</v>
      </c>
      <c r="K3501" s="1">
        <v>0</v>
      </c>
      <c r="L3501" s="1"/>
      <c r="M3501" s="1">
        <f t="shared" si="171"/>
        <v>7268.7999999999993</v>
      </c>
      <c r="N3501" s="1">
        <f t="shared" si="172"/>
        <v>7268.7999999999993</v>
      </c>
      <c r="O3501" s="1">
        <f t="shared" si="173"/>
        <v>0</v>
      </c>
    </row>
    <row r="3502" spans="1:15" x14ac:dyDescent="0.25">
      <c r="A3502" s="1" t="str">
        <v>BioLegend</v>
      </c>
      <c r="B3502" s="1">
        <v>7268.7999999999993</v>
      </c>
      <c r="C3502" s="1" t="str">
        <v>SI2468818</v>
      </c>
      <c r="D3502" s="2">
        <v>45941</v>
      </c>
      <c r="E3502" s="2">
        <v>45946</v>
      </c>
      <c r="F3502" s="1">
        <v>740948</v>
      </c>
      <c r="G3502" s="1">
        <v>1</v>
      </c>
      <c r="H3502" s="1">
        <v>1</v>
      </c>
      <c r="I3502" s="1">
        <v>0</v>
      </c>
      <c r="J3502" s="1" t="str">
        <v>Punjab</v>
      </c>
      <c r="K3502" s="1">
        <v>0</v>
      </c>
      <c r="L3502" s="1"/>
      <c r="M3502" s="1">
        <f t="shared" ref="M3502:M3565" si="174">G3502*B3502</f>
        <v>7268.7999999999993</v>
      </c>
      <c r="N3502" s="1">
        <f t="shared" ref="N3502:N3565" si="175">H3502*B3502</f>
        <v>7268.7999999999993</v>
      </c>
      <c r="O3502" s="1">
        <f t="shared" ref="O3502:O3565" si="176">I3502*B3502</f>
        <v>0</v>
      </c>
    </row>
    <row r="3503" spans="1:15" x14ac:dyDescent="0.25">
      <c r="A3503" s="1" t="str">
        <v>BioLegend</v>
      </c>
      <c r="B3503" s="1">
        <v>18110.400000000001</v>
      </c>
      <c r="C3503" s="1" t="str">
        <v>SI2468818</v>
      </c>
      <c r="D3503" s="2">
        <v>45941</v>
      </c>
      <c r="E3503" s="2">
        <v>45946</v>
      </c>
      <c r="F3503" s="1">
        <v>740947</v>
      </c>
      <c r="G3503" s="1">
        <v>1</v>
      </c>
      <c r="H3503" s="1">
        <v>1</v>
      </c>
      <c r="I3503" s="1">
        <v>0</v>
      </c>
      <c r="J3503" s="1" t="str">
        <v>Punjab</v>
      </c>
      <c r="K3503" s="1">
        <v>0</v>
      </c>
      <c r="L3503" s="1"/>
      <c r="M3503" s="1">
        <f t="shared" si="174"/>
        <v>18110.400000000001</v>
      </c>
      <c r="N3503" s="1">
        <f t="shared" si="175"/>
        <v>18110.400000000001</v>
      </c>
      <c r="O3503" s="1">
        <f t="shared" si="176"/>
        <v>0</v>
      </c>
    </row>
    <row r="3504" spans="1:15" x14ac:dyDescent="0.25">
      <c r="A3504" s="1" t="str">
        <v>BioLegend</v>
      </c>
      <c r="B3504" s="1">
        <v>7268.7999999999993</v>
      </c>
      <c r="C3504" s="1" t="str">
        <v>SI2468818</v>
      </c>
      <c r="D3504" s="2">
        <v>45941</v>
      </c>
      <c r="E3504" s="2">
        <v>45946</v>
      </c>
      <c r="F3504" s="1">
        <v>740539</v>
      </c>
      <c r="G3504" s="1">
        <v>1</v>
      </c>
      <c r="H3504" s="1">
        <v>1</v>
      </c>
      <c r="I3504" s="1">
        <v>0</v>
      </c>
      <c r="J3504" s="1" t="str">
        <v>Punjab</v>
      </c>
      <c r="K3504" s="1">
        <v>0</v>
      </c>
      <c r="L3504" s="1"/>
      <c r="M3504" s="1">
        <f t="shared" si="174"/>
        <v>7268.7999999999993</v>
      </c>
      <c r="N3504" s="1">
        <f t="shared" si="175"/>
        <v>7268.7999999999993</v>
      </c>
      <c r="O3504" s="1">
        <f t="shared" si="176"/>
        <v>0</v>
      </c>
    </row>
    <row r="3505" spans="1:15" x14ac:dyDescent="0.25">
      <c r="A3505" s="1" t="str">
        <v>BIOXCELL</v>
      </c>
      <c r="B3505" s="1">
        <v>15065.599999999999</v>
      </c>
      <c r="C3505" s="1">
        <v>180331</v>
      </c>
      <c r="D3505" s="2">
        <v>45944</v>
      </c>
      <c r="E3505" s="2">
        <v>45947</v>
      </c>
      <c r="F3505" s="1" t="str">
        <v>BE0193</v>
      </c>
      <c r="G3505" s="1">
        <v>1</v>
      </c>
      <c r="H3505" s="1">
        <v>1</v>
      </c>
      <c r="I3505" s="1">
        <v>0</v>
      </c>
      <c r="J3505" s="1" t="str">
        <v>Banglore</v>
      </c>
      <c r="K3505" s="1">
        <v>0</v>
      </c>
      <c r="L3505" s="1"/>
      <c r="M3505" s="1">
        <f t="shared" si="174"/>
        <v>15065.599999999999</v>
      </c>
      <c r="N3505" s="1">
        <f t="shared" si="175"/>
        <v>15065.599999999999</v>
      </c>
      <c r="O3505" s="1">
        <f t="shared" si="176"/>
        <v>0</v>
      </c>
    </row>
    <row r="3506" spans="1:15" x14ac:dyDescent="0.25">
      <c r="A3506" s="1" t="str">
        <v>BIOXCELL</v>
      </c>
      <c r="B3506" s="1">
        <v>27280</v>
      </c>
      <c r="C3506" s="1">
        <v>180331</v>
      </c>
      <c r="D3506" s="2">
        <v>45944</v>
      </c>
      <c r="E3506" s="2">
        <v>45947</v>
      </c>
      <c r="F3506" s="1" t="str">
        <v>BE0239</v>
      </c>
      <c r="G3506" s="1">
        <v>1</v>
      </c>
      <c r="H3506" s="1">
        <v>1</v>
      </c>
      <c r="I3506" s="1">
        <v>0</v>
      </c>
      <c r="J3506" s="1" t="str">
        <v>Delhi</v>
      </c>
      <c r="K3506" s="1">
        <v>0</v>
      </c>
      <c r="L3506" s="1"/>
      <c r="M3506" s="1">
        <f t="shared" si="174"/>
        <v>27280</v>
      </c>
      <c r="N3506" s="1">
        <f t="shared" si="175"/>
        <v>27280</v>
      </c>
      <c r="O3506" s="1">
        <f t="shared" si="176"/>
        <v>0</v>
      </c>
    </row>
    <row r="3507" spans="1:15" x14ac:dyDescent="0.25">
      <c r="A3507" s="1" t="str">
        <v>BIOXCELL</v>
      </c>
      <c r="B3507" s="1">
        <v>27280</v>
      </c>
      <c r="C3507" s="1">
        <v>180331</v>
      </c>
      <c r="D3507" s="2">
        <v>45944</v>
      </c>
      <c r="E3507" s="2">
        <v>45947</v>
      </c>
      <c r="F3507" s="1" t="str">
        <v>BE0248</v>
      </c>
      <c r="G3507" s="1">
        <v>1</v>
      </c>
      <c r="H3507" s="1">
        <v>1</v>
      </c>
      <c r="I3507" s="1">
        <v>0</v>
      </c>
      <c r="J3507" s="1" t="str">
        <v>Delhi</v>
      </c>
      <c r="K3507" s="1">
        <v>0</v>
      </c>
      <c r="L3507" s="1"/>
      <c r="M3507" s="1">
        <f t="shared" si="174"/>
        <v>27280</v>
      </c>
      <c r="N3507" s="1">
        <f t="shared" si="175"/>
        <v>27280</v>
      </c>
      <c r="O3507" s="1">
        <f t="shared" si="176"/>
        <v>0</v>
      </c>
    </row>
    <row r="3508" spans="1:15" x14ac:dyDescent="0.25">
      <c r="A3508" s="1" t="str">
        <v>BIOXCELL</v>
      </c>
      <c r="B3508" s="1">
        <v>15065.599999999999</v>
      </c>
      <c r="C3508" s="1">
        <v>180331</v>
      </c>
      <c r="D3508" s="2">
        <v>45944</v>
      </c>
      <c r="E3508" s="2">
        <v>45947</v>
      </c>
      <c r="F3508" s="1" t="str">
        <v>BE0285</v>
      </c>
      <c r="G3508" s="1">
        <v>1</v>
      </c>
      <c r="H3508" s="1">
        <v>1</v>
      </c>
      <c r="I3508" s="1">
        <v>0</v>
      </c>
      <c r="J3508" s="1" t="str">
        <v>Banglore</v>
      </c>
      <c r="K3508" s="1">
        <v>0</v>
      </c>
      <c r="L3508" s="1"/>
      <c r="M3508" s="1">
        <f t="shared" si="174"/>
        <v>15065.599999999999</v>
      </c>
      <c r="N3508" s="1">
        <f t="shared" si="175"/>
        <v>15065.599999999999</v>
      </c>
      <c r="O3508" s="1">
        <f t="shared" si="176"/>
        <v>0</v>
      </c>
    </row>
    <row r="3509" spans="1:15" x14ac:dyDescent="0.25">
      <c r="A3509" s="1" t="str">
        <v>Cytoskeleton</v>
      </c>
      <c r="B3509" s="1">
        <v>45742.399999999994</v>
      </c>
      <c r="C3509" s="1">
        <v>21339</v>
      </c>
      <c r="D3509" s="2">
        <v>45943</v>
      </c>
      <c r="E3509" s="2">
        <v>45947</v>
      </c>
      <c r="F3509" s="1" t="str">
        <v>CY-SC001</v>
      </c>
      <c r="G3509" s="1">
        <v>1</v>
      </c>
      <c r="H3509" s="1">
        <v>1</v>
      </c>
      <c r="I3509" s="1">
        <v>0</v>
      </c>
      <c r="J3509" s="1" t="str">
        <v>Hyderabad</v>
      </c>
      <c r="K3509" s="1">
        <v>0</v>
      </c>
      <c r="L3509" s="1"/>
      <c r="M3509" s="1">
        <f t="shared" si="174"/>
        <v>45742.399999999994</v>
      </c>
      <c r="N3509" s="1">
        <f t="shared" si="175"/>
        <v>45742.399999999994</v>
      </c>
      <c r="O3509" s="1">
        <f t="shared" si="176"/>
        <v>0</v>
      </c>
    </row>
    <row r="3510" spans="1:15" x14ac:dyDescent="0.25">
      <c r="A3510" s="1" t="str">
        <v>Cytoskeleton</v>
      </c>
      <c r="B3510" s="1">
        <v>36516.479999999996</v>
      </c>
      <c r="C3510" s="1">
        <v>21340</v>
      </c>
      <c r="D3510" s="2">
        <v>45943</v>
      </c>
      <c r="E3510" s="2">
        <v>45947</v>
      </c>
      <c r="F3510" s="1" t="str">
        <v>MT002-A</v>
      </c>
      <c r="G3510" s="1">
        <v>1</v>
      </c>
      <c r="H3510" s="1">
        <v>1</v>
      </c>
      <c r="I3510" s="1">
        <v>0</v>
      </c>
      <c r="J3510" s="1" t="str">
        <v>Gujrat</v>
      </c>
      <c r="K3510" s="1">
        <v>0</v>
      </c>
      <c r="L3510" s="1"/>
      <c r="M3510" s="1">
        <f t="shared" si="174"/>
        <v>36516.479999999996</v>
      </c>
      <c r="N3510" s="1">
        <f t="shared" si="175"/>
        <v>36516.479999999996</v>
      </c>
      <c r="O3510" s="1">
        <f t="shared" si="176"/>
        <v>0</v>
      </c>
    </row>
    <row r="3511" spans="1:15" x14ac:dyDescent="0.25">
      <c r="A3511" s="1" t="str">
        <v>BioLegend</v>
      </c>
      <c r="B3511" s="1">
        <v>1848</v>
      </c>
      <c r="C3511" s="1" t="str">
        <v>EED119933</v>
      </c>
      <c r="D3511" s="2">
        <v>45941</v>
      </c>
      <c r="E3511" s="2">
        <v>45948</v>
      </c>
      <c r="F3511" s="1">
        <v>100201</v>
      </c>
      <c r="G3511" s="1">
        <v>1</v>
      </c>
      <c r="H3511" s="1">
        <v>1</v>
      </c>
      <c r="I3511" s="1">
        <v>0</v>
      </c>
      <c r="J3511" s="1" t="str">
        <v>Delhi</v>
      </c>
      <c r="K3511" s="1">
        <v>0</v>
      </c>
      <c r="L3511" s="1"/>
      <c r="M3511" s="1">
        <f t="shared" si="174"/>
        <v>1848</v>
      </c>
      <c r="N3511" s="1">
        <f t="shared" si="175"/>
        <v>1848</v>
      </c>
      <c r="O3511" s="1">
        <f t="shared" si="176"/>
        <v>0</v>
      </c>
    </row>
    <row r="3512" spans="1:15" x14ac:dyDescent="0.25">
      <c r="A3512" s="1" t="str">
        <v>BioLegend</v>
      </c>
      <c r="B3512" s="1">
        <v>14599.2</v>
      </c>
      <c r="C3512" s="1" t="str">
        <v>EED119933</v>
      </c>
      <c r="D3512" s="2">
        <v>45941</v>
      </c>
      <c r="E3512" s="2">
        <v>45948</v>
      </c>
      <c r="F3512" s="1">
        <v>100328</v>
      </c>
      <c r="G3512" s="1">
        <v>1</v>
      </c>
      <c r="H3512" s="1">
        <v>1</v>
      </c>
      <c r="I3512" s="1">
        <v>0</v>
      </c>
      <c r="J3512" s="1" t="str">
        <v>Hyderabad</v>
      </c>
      <c r="K3512" s="1">
        <v>0</v>
      </c>
      <c r="L3512" s="1"/>
      <c r="M3512" s="1">
        <f t="shared" si="174"/>
        <v>14599.2</v>
      </c>
      <c r="N3512" s="1">
        <f t="shared" si="175"/>
        <v>14599.2</v>
      </c>
      <c r="O3512" s="1">
        <f t="shared" si="176"/>
        <v>0</v>
      </c>
    </row>
    <row r="3513" spans="1:15" x14ac:dyDescent="0.25">
      <c r="A3513" s="1" t="str">
        <v>BioLegend</v>
      </c>
      <c r="B3513" s="1">
        <v>25410</v>
      </c>
      <c r="C3513" s="1" t="str">
        <v>EED119933</v>
      </c>
      <c r="D3513" s="2">
        <v>45941</v>
      </c>
      <c r="E3513" s="2">
        <v>45948</v>
      </c>
      <c r="F3513" s="1">
        <v>100336</v>
      </c>
      <c r="G3513" s="1">
        <v>2</v>
      </c>
      <c r="H3513" s="1">
        <v>2</v>
      </c>
      <c r="I3513" s="1">
        <v>0</v>
      </c>
      <c r="J3513" s="1" t="str">
        <v>Delhi</v>
      </c>
      <c r="K3513" s="1">
        <v>0</v>
      </c>
      <c r="L3513" s="1"/>
      <c r="M3513" s="1">
        <f t="shared" si="174"/>
        <v>50820</v>
      </c>
      <c r="N3513" s="1">
        <f t="shared" si="175"/>
        <v>50820</v>
      </c>
      <c r="O3513" s="1">
        <f t="shared" si="176"/>
        <v>0</v>
      </c>
    </row>
    <row r="3514" spans="1:15" x14ac:dyDescent="0.25">
      <c r="A3514" s="1" t="str">
        <v>BioLegend</v>
      </c>
      <c r="B3514" s="1">
        <v>5544</v>
      </c>
      <c r="C3514" s="1" t="str">
        <v>EED119933</v>
      </c>
      <c r="D3514" s="2">
        <v>45941</v>
      </c>
      <c r="E3514" s="2">
        <v>45948</v>
      </c>
      <c r="F3514" s="1">
        <v>100512</v>
      </c>
      <c r="G3514" s="1">
        <v>1</v>
      </c>
      <c r="H3514" s="1">
        <v>1</v>
      </c>
      <c r="I3514" s="1">
        <v>0</v>
      </c>
      <c r="J3514" s="1" t="str">
        <v>Gujrat</v>
      </c>
      <c r="K3514" s="1">
        <v>0</v>
      </c>
      <c r="L3514" s="1"/>
      <c r="M3514" s="1">
        <f t="shared" si="174"/>
        <v>5544</v>
      </c>
      <c r="N3514" s="1">
        <f t="shared" si="175"/>
        <v>5544</v>
      </c>
      <c r="O3514" s="1">
        <f t="shared" si="176"/>
        <v>0</v>
      </c>
    </row>
    <row r="3515" spans="1:15" x14ac:dyDescent="0.25">
      <c r="A3515" s="1" t="str">
        <v>BioLegend</v>
      </c>
      <c r="B3515" s="1">
        <v>6468</v>
      </c>
      <c r="C3515" s="1" t="str">
        <v>EED119933</v>
      </c>
      <c r="D3515" s="2">
        <v>45941</v>
      </c>
      <c r="E3515" s="2">
        <v>45948</v>
      </c>
      <c r="F3515" s="1">
        <v>100712</v>
      </c>
      <c r="G3515" s="1">
        <v>2</v>
      </c>
      <c r="H3515" s="1">
        <v>2</v>
      </c>
      <c r="I3515" s="1">
        <v>0</v>
      </c>
      <c r="J3515" s="1" t="str">
        <v>Gujrat</v>
      </c>
      <c r="K3515" s="1">
        <v>0</v>
      </c>
      <c r="L3515" s="1"/>
      <c r="M3515" s="1">
        <f t="shared" si="174"/>
        <v>12936</v>
      </c>
      <c r="N3515" s="1">
        <f t="shared" si="175"/>
        <v>12936</v>
      </c>
      <c r="O3515" s="1">
        <f t="shared" si="176"/>
        <v>0</v>
      </c>
    </row>
    <row r="3516" spans="1:15" x14ac:dyDescent="0.25">
      <c r="A3516" s="1" t="str">
        <v>BioLegend</v>
      </c>
      <c r="B3516" s="1">
        <v>14106.400000000001</v>
      </c>
      <c r="C3516" s="1" t="str">
        <v>EED119933</v>
      </c>
      <c r="D3516" s="2">
        <v>45941</v>
      </c>
      <c r="E3516" s="2">
        <v>45948</v>
      </c>
      <c r="F3516" s="1">
        <v>101320</v>
      </c>
      <c r="G3516" s="1">
        <v>1</v>
      </c>
      <c r="H3516" s="1">
        <v>1</v>
      </c>
      <c r="I3516" s="1">
        <v>0</v>
      </c>
      <c r="J3516" s="1" t="str">
        <v>Pune</v>
      </c>
      <c r="K3516" s="1">
        <v>0</v>
      </c>
      <c r="L3516" s="1"/>
      <c r="M3516" s="1">
        <f t="shared" si="174"/>
        <v>14106.400000000001</v>
      </c>
      <c r="N3516" s="1">
        <f t="shared" si="175"/>
        <v>14106.400000000001</v>
      </c>
      <c r="O3516" s="1">
        <f t="shared" si="176"/>
        <v>0</v>
      </c>
    </row>
    <row r="3517" spans="1:15" x14ac:dyDescent="0.25">
      <c r="A3517" s="1" t="str">
        <v>BioLegend</v>
      </c>
      <c r="B3517" s="1">
        <v>13921.599999999999</v>
      </c>
      <c r="C3517" s="1" t="str">
        <v>EED119933</v>
      </c>
      <c r="D3517" s="2">
        <v>45941</v>
      </c>
      <c r="E3517" s="2">
        <v>45948</v>
      </c>
      <c r="F3517" s="1">
        <v>102008</v>
      </c>
      <c r="G3517" s="1">
        <v>1</v>
      </c>
      <c r="H3517" s="1">
        <v>1</v>
      </c>
      <c r="I3517" s="1">
        <v>0</v>
      </c>
      <c r="J3517" s="1" t="str">
        <v>Hyderabad</v>
      </c>
      <c r="K3517" s="1">
        <v>0</v>
      </c>
      <c r="L3517" s="1"/>
      <c r="M3517" s="1">
        <f t="shared" si="174"/>
        <v>13921.599999999999</v>
      </c>
      <c r="N3517" s="1">
        <f t="shared" si="175"/>
        <v>13921.599999999999</v>
      </c>
      <c r="O3517" s="1">
        <f t="shared" si="176"/>
        <v>0</v>
      </c>
    </row>
    <row r="3518" spans="1:15" x14ac:dyDescent="0.25">
      <c r="A3518" s="1" t="str">
        <v>BioLegend</v>
      </c>
      <c r="B3518" s="1">
        <v>10102.4</v>
      </c>
      <c r="C3518" s="1" t="str">
        <v>EED119933</v>
      </c>
      <c r="D3518" s="2">
        <v>45941</v>
      </c>
      <c r="E3518" s="2">
        <v>45948</v>
      </c>
      <c r="F3518" s="1">
        <v>102116</v>
      </c>
      <c r="G3518" s="1">
        <v>1</v>
      </c>
      <c r="H3518" s="1">
        <v>1</v>
      </c>
      <c r="I3518" s="1">
        <v>0</v>
      </c>
      <c r="J3518" s="1" t="str">
        <v>Chandigarh</v>
      </c>
      <c r="K3518" s="1">
        <v>0</v>
      </c>
      <c r="L3518" s="1"/>
      <c r="M3518" s="1">
        <f t="shared" si="174"/>
        <v>10102.4</v>
      </c>
      <c r="N3518" s="1">
        <f t="shared" si="175"/>
        <v>10102.4</v>
      </c>
      <c r="O3518" s="1">
        <f t="shared" si="176"/>
        <v>0</v>
      </c>
    </row>
    <row r="3519" spans="1:15" x14ac:dyDescent="0.25">
      <c r="A3519" s="1" t="str">
        <v>BioLegend</v>
      </c>
      <c r="B3519" s="1">
        <v>8993.6</v>
      </c>
      <c r="C3519" s="1" t="str">
        <v>EED119933</v>
      </c>
      <c r="D3519" s="2">
        <v>45941</v>
      </c>
      <c r="E3519" s="2">
        <v>45948</v>
      </c>
      <c r="F3519" s="1">
        <v>103008</v>
      </c>
      <c r="G3519" s="1">
        <v>1</v>
      </c>
      <c r="H3519" s="1">
        <v>1</v>
      </c>
      <c r="I3519" s="1">
        <v>0</v>
      </c>
      <c r="J3519" s="1" t="str">
        <v>Gujrat</v>
      </c>
      <c r="K3519" s="1">
        <v>0</v>
      </c>
      <c r="L3519" s="1"/>
      <c r="M3519" s="1">
        <f t="shared" si="174"/>
        <v>8993.6</v>
      </c>
      <c r="N3519" s="1">
        <f t="shared" si="175"/>
        <v>8993.6</v>
      </c>
      <c r="O3519" s="1">
        <f t="shared" si="176"/>
        <v>0</v>
      </c>
    </row>
    <row r="3520" spans="1:15" x14ac:dyDescent="0.25">
      <c r="A3520" s="1" t="str">
        <v>BioLegend</v>
      </c>
      <c r="B3520" s="1">
        <v>2217.6</v>
      </c>
      <c r="C3520" s="1" t="str">
        <v>EED119933</v>
      </c>
      <c r="D3520" s="2">
        <v>45941</v>
      </c>
      <c r="E3520" s="2">
        <v>45948</v>
      </c>
      <c r="F3520" s="1">
        <v>103107</v>
      </c>
      <c r="G3520" s="1">
        <v>4</v>
      </c>
      <c r="H3520" s="1">
        <v>4</v>
      </c>
      <c r="I3520" s="1">
        <v>0</v>
      </c>
      <c r="J3520" s="1" t="str">
        <v>Gujrat</v>
      </c>
      <c r="K3520" s="1">
        <v>0</v>
      </c>
      <c r="L3520" s="1"/>
      <c r="M3520" s="1">
        <f t="shared" si="174"/>
        <v>8870.4</v>
      </c>
      <c r="N3520" s="1">
        <f t="shared" si="175"/>
        <v>8870.4</v>
      </c>
      <c r="O3520" s="1">
        <f t="shared" si="176"/>
        <v>0</v>
      </c>
    </row>
    <row r="3521" spans="1:15" x14ac:dyDescent="0.25">
      <c r="A3521" s="1" t="str">
        <v>BioLegend</v>
      </c>
      <c r="B3521" s="1">
        <v>15972</v>
      </c>
      <c r="C3521" s="1" t="str">
        <v>EED119933</v>
      </c>
      <c r="D3521" s="2">
        <v>45941</v>
      </c>
      <c r="E3521" s="2">
        <v>45948</v>
      </c>
      <c r="F3521" s="1">
        <v>103134</v>
      </c>
      <c r="G3521" s="1">
        <v>2</v>
      </c>
      <c r="H3521" s="1">
        <v>2</v>
      </c>
      <c r="I3521" s="1">
        <v>0</v>
      </c>
      <c r="J3521" s="1" t="str">
        <v>Banglore</v>
      </c>
      <c r="K3521" s="1">
        <v>0</v>
      </c>
      <c r="L3521" s="1"/>
      <c r="M3521" s="1">
        <f t="shared" si="174"/>
        <v>31944</v>
      </c>
      <c r="N3521" s="1">
        <f t="shared" si="175"/>
        <v>31944</v>
      </c>
      <c r="O3521" s="1">
        <f t="shared" si="176"/>
        <v>0</v>
      </c>
    </row>
    <row r="3522" spans="1:15" x14ac:dyDescent="0.25">
      <c r="A3522" s="1" t="str">
        <v>BioLegend</v>
      </c>
      <c r="B3522" s="1">
        <v>13244</v>
      </c>
      <c r="C3522" s="1" t="str">
        <v>EED119933</v>
      </c>
      <c r="D3522" s="2">
        <v>45941</v>
      </c>
      <c r="E3522" s="2">
        <v>45948</v>
      </c>
      <c r="F3522" s="1">
        <v>104426</v>
      </c>
      <c r="G3522" s="1">
        <v>2</v>
      </c>
      <c r="H3522" s="1">
        <v>2</v>
      </c>
      <c r="I3522" s="1">
        <v>0</v>
      </c>
      <c r="J3522" s="1" t="str">
        <v>Gujrat</v>
      </c>
      <c r="K3522" s="1">
        <v>0</v>
      </c>
      <c r="L3522" s="1"/>
      <c r="M3522" s="1">
        <f t="shared" si="174"/>
        <v>26488</v>
      </c>
      <c r="N3522" s="1">
        <f t="shared" si="175"/>
        <v>26488</v>
      </c>
      <c r="O3522" s="1">
        <f t="shared" si="176"/>
        <v>0</v>
      </c>
    </row>
    <row r="3523" spans="1:15" x14ac:dyDescent="0.25">
      <c r="A3523" s="1" t="str">
        <v>BioLegend</v>
      </c>
      <c r="B3523" s="1">
        <v>11704</v>
      </c>
      <c r="C3523" s="1" t="str">
        <v>EED119933</v>
      </c>
      <c r="D3523" s="2">
        <v>45941</v>
      </c>
      <c r="E3523" s="2">
        <v>45948</v>
      </c>
      <c r="F3523" s="1">
        <v>104512</v>
      </c>
      <c r="G3523" s="1">
        <v>2</v>
      </c>
      <c r="H3523" s="1">
        <v>2</v>
      </c>
      <c r="I3523" s="1">
        <v>0</v>
      </c>
      <c r="J3523" s="1" t="str">
        <v>Gujrat</v>
      </c>
      <c r="K3523" s="1">
        <v>0</v>
      </c>
      <c r="L3523" s="1"/>
      <c r="M3523" s="1">
        <f t="shared" si="174"/>
        <v>23408</v>
      </c>
      <c r="N3523" s="1">
        <f t="shared" si="175"/>
        <v>23408</v>
      </c>
      <c r="O3523" s="1">
        <f t="shared" si="176"/>
        <v>0</v>
      </c>
    </row>
    <row r="3524" spans="1:15" x14ac:dyDescent="0.25">
      <c r="A3524" s="1" t="str">
        <v>BioLegend</v>
      </c>
      <c r="B3524" s="1">
        <v>17248</v>
      </c>
      <c r="C3524" s="1" t="str">
        <v>EED119933</v>
      </c>
      <c r="D3524" s="2">
        <v>45941</v>
      </c>
      <c r="E3524" s="2">
        <v>45948</v>
      </c>
      <c r="F3524" s="1">
        <v>105006</v>
      </c>
      <c r="G3524" s="1">
        <v>1</v>
      </c>
      <c r="H3524" s="1">
        <v>1</v>
      </c>
      <c r="I3524" s="1">
        <v>0</v>
      </c>
      <c r="J3524" s="1" t="str">
        <v>Delhi</v>
      </c>
      <c r="K3524" s="1">
        <v>0</v>
      </c>
      <c r="L3524" s="1"/>
      <c r="M3524" s="1">
        <f t="shared" si="174"/>
        <v>17248</v>
      </c>
      <c r="N3524" s="1">
        <f t="shared" si="175"/>
        <v>17248</v>
      </c>
      <c r="O3524" s="1">
        <f t="shared" si="176"/>
        <v>0</v>
      </c>
    </row>
    <row r="3525" spans="1:15" x14ac:dyDescent="0.25">
      <c r="A3525" s="1" t="str">
        <v>BioLegend</v>
      </c>
      <c r="B3525" s="1">
        <v>12997.599999999999</v>
      </c>
      <c r="C3525" s="1" t="str">
        <v>EED119933</v>
      </c>
      <c r="D3525" s="2">
        <v>45941</v>
      </c>
      <c r="E3525" s="2">
        <v>45948</v>
      </c>
      <c r="F3525" s="1">
        <v>105814</v>
      </c>
      <c r="G3525" s="1">
        <v>2</v>
      </c>
      <c r="H3525" s="1">
        <v>2</v>
      </c>
      <c r="I3525" s="1">
        <v>0</v>
      </c>
      <c r="J3525" s="1" t="str">
        <v>Gujrat</v>
      </c>
      <c r="K3525" s="1">
        <v>0</v>
      </c>
      <c r="L3525" s="1"/>
      <c r="M3525" s="1">
        <f t="shared" si="174"/>
        <v>25995.199999999997</v>
      </c>
      <c r="N3525" s="1">
        <f t="shared" si="175"/>
        <v>25995.199999999997</v>
      </c>
      <c r="O3525" s="1">
        <f t="shared" si="176"/>
        <v>0</v>
      </c>
    </row>
    <row r="3526" spans="1:15" x14ac:dyDescent="0.25">
      <c r="A3526" s="1" t="str">
        <v>BioLegend</v>
      </c>
      <c r="B3526" s="1">
        <v>18018</v>
      </c>
      <c r="C3526" s="1" t="str">
        <v>EED119933</v>
      </c>
      <c r="D3526" s="2">
        <v>45941</v>
      </c>
      <c r="E3526" s="2">
        <v>45948</v>
      </c>
      <c r="F3526" s="1">
        <v>107641</v>
      </c>
      <c r="G3526" s="1">
        <v>2</v>
      </c>
      <c r="H3526" s="1">
        <v>2</v>
      </c>
      <c r="I3526" s="1">
        <v>0</v>
      </c>
      <c r="J3526" s="1" t="str">
        <v>Delhi</v>
      </c>
      <c r="K3526" s="1">
        <v>0</v>
      </c>
      <c r="L3526" s="1"/>
      <c r="M3526" s="1">
        <f t="shared" si="174"/>
        <v>36036</v>
      </c>
      <c r="N3526" s="1">
        <f t="shared" si="175"/>
        <v>36036</v>
      </c>
      <c r="O3526" s="1">
        <f t="shared" si="176"/>
        <v>0</v>
      </c>
    </row>
    <row r="3527" spans="1:15" x14ac:dyDescent="0.25">
      <c r="A3527" s="1" t="str">
        <v>BioLegend</v>
      </c>
      <c r="B3527" s="1">
        <v>18876</v>
      </c>
      <c r="C3527" s="1" t="str">
        <v>EED119933</v>
      </c>
      <c r="D3527" s="2">
        <v>45941</v>
      </c>
      <c r="E3527" s="2">
        <v>45948</v>
      </c>
      <c r="F3527" s="1">
        <v>115555</v>
      </c>
      <c r="G3527" s="1">
        <v>2</v>
      </c>
      <c r="H3527" s="1">
        <v>2</v>
      </c>
      <c r="I3527" s="1">
        <v>0</v>
      </c>
      <c r="J3527" s="1" t="str">
        <v>Hyderabad</v>
      </c>
      <c r="K3527" s="1">
        <v>0</v>
      </c>
      <c r="L3527" s="1"/>
      <c r="M3527" s="1">
        <f t="shared" si="174"/>
        <v>37752</v>
      </c>
      <c r="N3527" s="1">
        <f t="shared" si="175"/>
        <v>37752</v>
      </c>
      <c r="O3527" s="1">
        <f t="shared" si="176"/>
        <v>0</v>
      </c>
    </row>
    <row r="3528" spans="1:15" x14ac:dyDescent="0.25">
      <c r="A3528" s="1" t="str">
        <v>BioLegend</v>
      </c>
      <c r="B3528" s="1">
        <v>14106.400000000001</v>
      </c>
      <c r="C3528" s="1" t="str">
        <v>EED119933</v>
      </c>
      <c r="D3528" s="2">
        <v>45941</v>
      </c>
      <c r="E3528" s="2">
        <v>45948</v>
      </c>
      <c r="F3528" s="1">
        <v>116008</v>
      </c>
      <c r="G3528" s="1">
        <v>1</v>
      </c>
      <c r="H3528" s="1">
        <v>1</v>
      </c>
      <c r="I3528" s="1">
        <v>0</v>
      </c>
      <c r="J3528" s="1" t="str">
        <v>Hyderabad</v>
      </c>
      <c r="K3528" s="1">
        <v>0</v>
      </c>
      <c r="L3528" s="1"/>
      <c r="M3528" s="1">
        <f t="shared" si="174"/>
        <v>14106.400000000001</v>
      </c>
      <c r="N3528" s="1">
        <f t="shared" si="175"/>
        <v>14106.400000000001</v>
      </c>
      <c r="O3528" s="1">
        <f t="shared" si="176"/>
        <v>0</v>
      </c>
    </row>
    <row r="3529" spans="1:15" x14ac:dyDescent="0.25">
      <c r="A3529" s="1" t="str">
        <v>BioLegend</v>
      </c>
      <c r="B3529" s="1">
        <v>21375.200000000001</v>
      </c>
      <c r="C3529" s="1" t="str">
        <v>EED119933</v>
      </c>
      <c r="D3529" s="2">
        <v>45941</v>
      </c>
      <c r="E3529" s="2">
        <v>45948</v>
      </c>
      <c r="F3529" s="1">
        <v>118220</v>
      </c>
      <c r="G3529" s="1">
        <v>1</v>
      </c>
      <c r="H3529" s="1">
        <v>1</v>
      </c>
      <c r="I3529" s="1">
        <v>0</v>
      </c>
      <c r="J3529" s="1" t="str">
        <v>Mumbai</v>
      </c>
      <c r="K3529" s="1">
        <v>0</v>
      </c>
      <c r="L3529" s="1"/>
      <c r="M3529" s="1">
        <f t="shared" si="174"/>
        <v>21375.200000000001</v>
      </c>
      <c r="N3529" s="1">
        <f t="shared" si="175"/>
        <v>21375.200000000001</v>
      </c>
      <c r="O3529" s="1">
        <f t="shared" si="176"/>
        <v>0</v>
      </c>
    </row>
    <row r="3530" spans="1:15" x14ac:dyDescent="0.25">
      <c r="A3530" s="1" t="str">
        <v>BioLegend</v>
      </c>
      <c r="B3530" s="1">
        <v>8254.4</v>
      </c>
      <c r="C3530" s="1" t="str">
        <v>EED119933</v>
      </c>
      <c r="D3530" s="2">
        <v>45941</v>
      </c>
      <c r="E3530" s="2">
        <v>45948</v>
      </c>
      <c r="F3530" s="1">
        <v>119703</v>
      </c>
      <c r="G3530" s="1">
        <v>1</v>
      </c>
      <c r="H3530" s="1">
        <v>1</v>
      </c>
      <c r="I3530" s="1">
        <v>0</v>
      </c>
      <c r="J3530" s="1" t="str">
        <v>Hyderabad</v>
      </c>
      <c r="K3530" s="1">
        <v>0</v>
      </c>
      <c r="L3530" s="1"/>
      <c r="M3530" s="1">
        <f t="shared" si="174"/>
        <v>8254.4</v>
      </c>
      <c r="N3530" s="1">
        <f t="shared" si="175"/>
        <v>8254.4</v>
      </c>
      <c r="O3530" s="1">
        <f t="shared" si="176"/>
        <v>0</v>
      </c>
    </row>
    <row r="3531" spans="1:15" x14ac:dyDescent="0.25">
      <c r="A3531" s="1" t="str">
        <v>BioLegend</v>
      </c>
      <c r="B3531" s="1">
        <v>9055.2000000000007</v>
      </c>
      <c r="C3531" s="1" t="str">
        <v>EED119933</v>
      </c>
      <c r="D3531" s="2">
        <v>45941</v>
      </c>
      <c r="E3531" s="2">
        <v>45948</v>
      </c>
      <c r="F3531" s="1">
        <v>120205</v>
      </c>
      <c r="G3531" s="1">
        <v>1</v>
      </c>
      <c r="H3531" s="1">
        <v>1</v>
      </c>
      <c r="I3531" s="1">
        <v>0</v>
      </c>
      <c r="J3531" s="1" t="str">
        <v>Hyderabad</v>
      </c>
      <c r="K3531" s="1">
        <v>0</v>
      </c>
      <c r="L3531" s="1"/>
      <c r="M3531" s="1">
        <f t="shared" si="174"/>
        <v>9055.2000000000007</v>
      </c>
      <c r="N3531" s="1">
        <f t="shared" si="175"/>
        <v>9055.2000000000007</v>
      </c>
      <c r="O3531" s="1">
        <f t="shared" si="176"/>
        <v>0</v>
      </c>
    </row>
    <row r="3532" spans="1:15" x14ac:dyDescent="0.25">
      <c r="A3532" s="1" t="str">
        <v>BioLegend</v>
      </c>
      <c r="B3532" s="1">
        <v>18664.8</v>
      </c>
      <c r="C3532" s="1" t="str">
        <v>EED119933</v>
      </c>
      <c r="D3532" s="2">
        <v>45941</v>
      </c>
      <c r="E3532" s="2">
        <v>45948</v>
      </c>
      <c r="F3532" s="1">
        <v>123114</v>
      </c>
      <c r="G3532" s="1">
        <v>1</v>
      </c>
      <c r="H3532" s="1">
        <v>1</v>
      </c>
      <c r="I3532" s="1">
        <v>0</v>
      </c>
      <c r="J3532" s="1" t="str">
        <v>Hyderabad</v>
      </c>
      <c r="K3532" s="1">
        <v>0</v>
      </c>
      <c r="L3532" s="1"/>
      <c r="M3532" s="1">
        <f t="shared" si="174"/>
        <v>18664.8</v>
      </c>
      <c r="N3532" s="1">
        <f t="shared" si="175"/>
        <v>18664.8</v>
      </c>
      <c r="O3532" s="1">
        <f t="shared" si="176"/>
        <v>0</v>
      </c>
    </row>
    <row r="3533" spans="1:15" x14ac:dyDescent="0.25">
      <c r="A3533" s="1" t="str">
        <v>BioLegend</v>
      </c>
      <c r="B3533" s="1">
        <v>19272</v>
      </c>
      <c r="C3533" s="1" t="str">
        <v>EED119933</v>
      </c>
      <c r="D3533" s="2">
        <v>45941</v>
      </c>
      <c r="E3533" s="2">
        <v>45948</v>
      </c>
      <c r="F3533" s="1">
        <v>123173</v>
      </c>
      <c r="G3533" s="1">
        <v>1</v>
      </c>
      <c r="H3533" s="1">
        <v>1</v>
      </c>
      <c r="I3533" s="1">
        <v>0</v>
      </c>
      <c r="J3533" s="1" t="str">
        <v>Gujrat</v>
      </c>
      <c r="K3533" s="1">
        <v>0</v>
      </c>
      <c r="L3533" s="1"/>
      <c r="M3533" s="1">
        <f t="shared" si="174"/>
        <v>19272</v>
      </c>
      <c r="N3533" s="1">
        <f t="shared" si="175"/>
        <v>19272</v>
      </c>
      <c r="O3533" s="1">
        <f t="shared" si="176"/>
        <v>0</v>
      </c>
    </row>
    <row r="3534" spans="1:15" x14ac:dyDescent="0.25">
      <c r="A3534" s="1" t="str">
        <v>BioLegend</v>
      </c>
      <c r="B3534" s="1">
        <v>17001.599999999999</v>
      </c>
      <c r="C3534" s="1" t="str">
        <v>EED119933</v>
      </c>
      <c r="D3534" s="2">
        <v>45941</v>
      </c>
      <c r="E3534" s="2">
        <v>45948</v>
      </c>
      <c r="F3534" s="1">
        <v>125224</v>
      </c>
      <c r="G3534" s="1">
        <v>1</v>
      </c>
      <c r="H3534" s="1">
        <v>1</v>
      </c>
      <c r="I3534" s="1">
        <v>0</v>
      </c>
      <c r="J3534" s="1" t="str">
        <v>Mumbai</v>
      </c>
      <c r="K3534" s="1">
        <v>0</v>
      </c>
      <c r="L3534" s="1"/>
      <c r="M3534" s="1">
        <f t="shared" si="174"/>
        <v>17001.599999999999</v>
      </c>
      <c r="N3534" s="1">
        <f t="shared" si="175"/>
        <v>17001.599999999999</v>
      </c>
      <c r="O3534" s="1">
        <f t="shared" si="176"/>
        <v>0</v>
      </c>
    </row>
    <row r="3535" spans="1:15" x14ac:dyDescent="0.25">
      <c r="A3535" s="1" t="str">
        <v>BioLegend</v>
      </c>
      <c r="B3535" s="1">
        <v>5482.4</v>
      </c>
      <c r="C3535" s="1" t="str">
        <v>EED119933</v>
      </c>
      <c r="D3535" s="2">
        <v>45941</v>
      </c>
      <c r="E3535" s="2">
        <v>45948</v>
      </c>
      <c r="F3535" s="1">
        <v>127605</v>
      </c>
      <c r="G3535" s="1">
        <v>1</v>
      </c>
      <c r="H3535" s="1">
        <v>1</v>
      </c>
      <c r="I3535" s="1">
        <v>0</v>
      </c>
      <c r="J3535" s="1" t="str">
        <v>Hyderabad</v>
      </c>
      <c r="K3535" s="1">
        <v>0</v>
      </c>
      <c r="L3535" s="1"/>
      <c r="M3535" s="1">
        <f t="shared" si="174"/>
        <v>5482.4</v>
      </c>
      <c r="N3535" s="1">
        <f t="shared" si="175"/>
        <v>5482.4</v>
      </c>
      <c r="O3535" s="1">
        <f t="shared" si="176"/>
        <v>0</v>
      </c>
    </row>
    <row r="3536" spans="1:15" x14ac:dyDescent="0.25">
      <c r="A3536" s="1" t="str">
        <v>BioLegend</v>
      </c>
      <c r="B3536" s="1">
        <v>22484</v>
      </c>
      <c r="C3536" s="1" t="str">
        <v>EED119933</v>
      </c>
      <c r="D3536" s="2">
        <v>45941</v>
      </c>
      <c r="E3536" s="2">
        <v>45948</v>
      </c>
      <c r="F3536" s="1">
        <v>135010</v>
      </c>
      <c r="G3536" s="1">
        <v>1</v>
      </c>
      <c r="H3536" s="1">
        <v>1</v>
      </c>
      <c r="I3536" s="1">
        <v>0</v>
      </c>
      <c r="J3536" s="1" t="str">
        <v>Gujrat</v>
      </c>
      <c r="K3536" s="1">
        <v>0</v>
      </c>
      <c r="L3536" s="1"/>
      <c r="M3536" s="1">
        <f t="shared" si="174"/>
        <v>22484</v>
      </c>
      <c r="N3536" s="1">
        <f t="shared" si="175"/>
        <v>22484</v>
      </c>
      <c r="O3536" s="1">
        <f t="shared" si="176"/>
        <v>0</v>
      </c>
    </row>
    <row r="3537" spans="1:15" x14ac:dyDescent="0.25">
      <c r="A3537" s="1" t="str">
        <v>BioLegend</v>
      </c>
      <c r="B3537" s="1">
        <v>6529.6</v>
      </c>
      <c r="C3537" s="1" t="str">
        <v>EED119933</v>
      </c>
      <c r="D3537" s="2">
        <v>45941</v>
      </c>
      <c r="E3537" s="2">
        <v>45948</v>
      </c>
      <c r="F3537" s="1">
        <v>135213</v>
      </c>
      <c r="G3537" s="1">
        <v>1</v>
      </c>
      <c r="H3537" s="1">
        <v>1</v>
      </c>
      <c r="I3537" s="1">
        <v>0</v>
      </c>
      <c r="J3537" s="1" t="str">
        <v>Hyderabad</v>
      </c>
      <c r="K3537" s="1">
        <v>0</v>
      </c>
      <c r="L3537" s="1"/>
      <c r="M3537" s="1">
        <f t="shared" si="174"/>
        <v>6529.6</v>
      </c>
      <c r="N3537" s="1">
        <f t="shared" si="175"/>
        <v>6529.6</v>
      </c>
      <c r="O3537" s="1">
        <f t="shared" si="176"/>
        <v>0</v>
      </c>
    </row>
    <row r="3538" spans="1:15" x14ac:dyDescent="0.25">
      <c r="A3538" s="1" t="str">
        <v>BioLegend</v>
      </c>
      <c r="B3538" s="1">
        <v>6899.2000000000007</v>
      </c>
      <c r="C3538" s="1" t="str">
        <v>EED119933</v>
      </c>
      <c r="D3538" s="2">
        <v>45941</v>
      </c>
      <c r="E3538" s="2">
        <v>45948</v>
      </c>
      <c r="F3538" s="1">
        <v>141409</v>
      </c>
      <c r="G3538" s="1">
        <v>1</v>
      </c>
      <c r="H3538" s="1">
        <v>1</v>
      </c>
      <c r="I3538" s="1">
        <v>0</v>
      </c>
      <c r="J3538" s="1" t="str">
        <v>Hyderabad</v>
      </c>
      <c r="K3538" s="1">
        <v>0</v>
      </c>
      <c r="L3538" s="1"/>
      <c r="M3538" s="1">
        <f t="shared" si="174"/>
        <v>6899.2000000000007</v>
      </c>
      <c r="N3538" s="1">
        <f t="shared" si="175"/>
        <v>6899.2000000000007</v>
      </c>
      <c r="O3538" s="1">
        <f t="shared" si="176"/>
        <v>0</v>
      </c>
    </row>
    <row r="3539" spans="1:15" x14ac:dyDescent="0.25">
      <c r="A3539" s="1" t="str">
        <v>BioLegend</v>
      </c>
      <c r="B3539" s="1">
        <v>22792</v>
      </c>
      <c r="C3539" s="1" t="str">
        <v>EED119933</v>
      </c>
      <c r="D3539" s="2">
        <v>45941</v>
      </c>
      <c r="E3539" s="2">
        <v>45948</v>
      </c>
      <c r="F3539" s="1">
        <v>141732</v>
      </c>
      <c r="G3539" s="1">
        <v>1</v>
      </c>
      <c r="H3539" s="1">
        <v>1</v>
      </c>
      <c r="I3539" s="1">
        <v>0</v>
      </c>
      <c r="J3539" s="1" t="str">
        <v>Delhi</v>
      </c>
      <c r="K3539" s="1">
        <v>0</v>
      </c>
      <c r="L3539" s="1"/>
      <c r="M3539" s="1">
        <f t="shared" si="174"/>
        <v>22792</v>
      </c>
      <c r="N3539" s="1">
        <f t="shared" si="175"/>
        <v>22792</v>
      </c>
      <c r="O3539" s="1">
        <f t="shared" si="176"/>
        <v>0</v>
      </c>
    </row>
    <row r="3540" spans="1:15" x14ac:dyDescent="0.25">
      <c r="A3540" s="1" t="str">
        <v>BioLegend</v>
      </c>
      <c r="B3540" s="1">
        <v>14190</v>
      </c>
      <c r="C3540" s="1" t="str">
        <v>EED119933</v>
      </c>
      <c r="D3540" s="2">
        <v>45941</v>
      </c>
      <c r="E3540" s="2">
        <v>45948</v>
      </c>
      <c r="F3540" s="1">
        <v>145513</v>
      </c>
      <c r="G3540" s="1">
        <v>1</v>
      </c>
      <c r="H3540" s="1">
        <v>1</v>
      </c>
      <c r="I3540" s="1">
        <v>0</v>
      </c>
      <c r="J3540" s="1" t="str">
        <v>Hyderabad</v>
      </c>
      <c r="K3540" s="1">
        <v>0</v>
      </c>
      <c r="L3540" s="1"/>
      <c r="M3540" s="1">
        <f t="shared" si="174"/>
        <v>14190</v>
      </c>
      <c r="N3540" s="1">
        <f t="shared" si="175"/>
        <v>14190</v>
      </c>
      <c r="O3540" s="1">
        <f t="shared" si="176"/>
        <v>0</v>
      </c>
    </row>
    <row r="3541" spans="1:15" x14ac:dyDescent="0.25">
      <c r="A3541" s="1" t="str">
        <v>BioLegend</v>
      </c>
      <c r="B3541" s="1">
        <v>8685.6</v>
      </c>
      <c r="C3541" s="1" t="str">
        <v>EED119933</v>
      </c>
      <c r="D3541" s="2">
        <v>45941</v>
      </c>
      <c r="E3541" s="2">
        <v>45948</v>
      </c>
      <c r="F3541" s="1">
        <v>149303</v>
      </c>
      <c r="G3541" s="1">
        <v>1</v>
      </c>
      <c r="H3541" s="1">
        <v>1</v>
      </c>
      <c r="I3541" s="1">
        <v>0</v>
      </c>
      <c r="J3541" s="1" t="str">
        <v>Hyderabad</v>
      </c>
      <c r="K3541" s="1">
        <v>0</v>
      </c>
      <c r="L3541" s="1"/>
      <c r="M3541" s="1">
        <f t="shared" si="174"/>
        <v>8685.6</v>
      </c>
      <c r="N3541" s="1">
        <f t="shared" si="175"/>
        <v>8685.6</v>
      </c>
      <c r="O3541" s="1">
        <f t="shared" si="176"/>
        <v>0</v>
      </c>
    </row>
    <row r="3542" spans="1:15" x14ac:dyDescent="0.25">
      <c r="A3542" s="1" t="str">
        <v>BioLegend</v>
      </c>
      <c r="B3542" s="1">
        <v>9424.7999999999993</v>
      </c>
      <c r="C3542" s="1" t="str">
        <v>EED119933</v>
      </c>
      <c r="D3542" s="2">
        <v>45941</v>
      </c>
      <c r="E3542" s="2">
        <v>45948</v>
      </c>
      <c r="F3542" s="1">
        <v>155505</v>
      </c>
      <c r="G3542" s="1">
        <v>1</v>
      </c>
      <c r="H3542" s="1">
        <v>1</v>
      </c>
      <c r="I3542" s="1">
        <v>0</v>
      </c>
      <c r="J3542" s="1" t="str">
        <v>Hyderabad</v>
      </c>
      <c r="K3542" s="1">
        <v>0</v>
      </c>
      <c r="L3542" s="1"/>
      <c r="M3542" s="1">
        <f t="shared" si="174"/>
        <v>9424.7999999999993</v>
      </c>
      <c r="N3542" s="1">
        <f t="shared" si="175"/>
        <v>9424.7999999999993</v>
      </c>
      <c r="O3542" s="1">
        <f t="shared" si="176"/>
        <v>0</v>
      </c>
    </row>
    <row r="3543" spans="1:15" x14ac:dyDescent="0.25">
      <c r="A3543" s="1" t="str">
        <v>BioLegend</v>
      </c>
      <c r="B3543" s="1">
        <v>17001.599999999999</v>
      </c>
      <c r="C3543" s="1" t="str">
        <v>EED119933</v>
      </c>
      <c r="D3543" s="2">
        <v>45941</v>
      </c>
      <c r="E3543" s="2">
        <v>45948</v>
      </c>
      <c r="F3543" s="1">
        <v>156604</v>
      </c>
      <c r="G3543" s="1">
        <v>1</v>
      </c>
      <c r="H3543" s="1">
        <v>1</v>
      </c>
      <c r="I3543" s="1">
        <v>0</v>
      </c>
      <c r="J3543" s="1" t="str">
        <v>Banglore</v>
      </c>
      <c r="K3543" s="1">
        <v>0</v>
      </c>
      <c r="L3543" s="1"/>
      <c r="M3543" s="1">
        <f t="shared" si="174"/>
        <v>17001.599999999999</v>
      </c>
      <c r="N3543" s="1">
        <f t="shared" si="175"/>
        <v>17001.599999999999</v>
      </c>
      <c r="O3543" s="1">
        <f t="shared" si="176"/>
        <v>0</v>
      </c>
    </row>
    <row r="3544" spans="1:15" x14ac:dyDescent="0.25">
      <c r="A3544" s="1" t="str">
        <v>BioLegend</v>
      </c>
      <c r="B3544" s="1">
        <v>17001.599999999999</v>
      </c>
      <c r="C3544" s="1" t="str">
        <v>EED119933</v>
      </c>
      <c r="D3544" s="2">
        <v>45941</v>
      </c>
      <c r="E3544" s="2">
        <v>45948</v>
      </c>
      <c r="F3544" s="1">
        <v>156604</v>
      </c>
      <c r="G3544" s="1">
        <v>3</v>
      </c>
      <c r="H3544" s="1">
        <v>3</v>
      </c>
      <c r="I3544" s="1">
        <v>0</v>
      </c>
      <c r="J3544" s="1" t="str">
        <v>Gujrat</v>
      </c>
      <c r="K3544" s="1">
        <v>0</v>
      </c>
      <c r="L3544" s="1"/>
      <c r="M3544" s="1">
        <f t="shared" si="174"/>
        <v>51004.799999999996</v>
      </c>
      <c r="N3544" s="1">
        <f t="shared" si="175"/>
        <v>51004.799999999996</v>
      </c>
      <c r="O3544" s="1">
        <f t="shared" si="176"/>
        <v>0</v>
      </c>
    </row>
    <row r="3545" spans="1:15" x14ac:dyDescent="0.25">
      <c r="A3545" s="1" t="str">
        <v>BioLegend</v>
      </c>
      <c r="B3545" s="1">
        <v>3388</v>
      </c>
      <c r="C3545" s="1" t="str">
        <v>EED119933</v>
      </c>
      <c r="D3545" s="2">
        <v>45941</v>
      </c>
      <c r="E3545" s="2">
        <v>45948</v>
      </c>
      <c r="F3545" s="1">
        <v>300306</v>
      </c>
      <c r="G3545" s="1">
        <v>2</v>
      </c>
      <c r="H3545" s="1">
        <v>2</v>
      </c>
      <c r="I3545" s="1">
        <v>0</v>
      </c>
      <c r="J3545" s="1" t="str">
        <v>Banglore</v>
      </c>
      <c r="K3545" s="1">
        <v>0</v>
      </c>
      <c r="L3545" s="1"/>
      <c r="M3545" s="1">
        <f t="shared" si="174"/>
        <v>6776</v>
      </c>
      <c r="N3545" s="1">
        <f t="shared" si="175"/>
        <v>6776</v>
      </c>
      <c r="O3545" s="1">
        <f t="shared" si="176"/>
        <v>0</v>
      </c>
    </row>
    <row r="3546" spans="1:15" x14ac:dyDescent="0.25">
      <c r="A3546" s="1" t="str">
        <v>BioLegend</v>
      </c>
      <c r="B3546" s="1">
        <v>17248</v>
      </c>
      <c r="C3546" s="1" t="str">
        <v>EED119933</v>
      </c>
      <c r="D3546" s="2">
        <v>45941</v>
      </c>
      <c r="E3546" s="2">
        <v>45948</v>
      </c>
      <c r="F3546" s="1">
        <v>300310</v>
      </c>
      <c r="G3546" s="1">
        <v>1</v>
      </c>
      <c r="H3546" s="1">
        <v>1</v>
      </c>
      <c r="I3546" s="1">
        <v>0</v>
      </c>
      <c r="J3546" s="1" t="str">
        <v>Gujrat</v>
      </c>
      <c r="K3546" s="1">
        <v>0</v>
      </c>
      <c r="L3546" s="1"/>
      <c r="M3546" s="1">
        <f t="shared" si="174"/>
        <v>17248</v>
      </c>
      <c r="N3546" s="1">
        <f t="shared" si="175"/>
        <v>17248</v>
      </c>
      <c r="O3546" s="1">
        <f t="shared" si="176"/>
        <v>0</v>
      </c>
    </row>
    <row r="3547" spans="1:15" x14ac:dyDescent="0.25">
      <c r="A3547" s="1" t="str">
        <v>BioLegend</v>
      </c>
      <c r="B3547" s="1">
        <v>16508.8</v>
      </c>
      <c r="C3547" s="1" t="str">
        <v>EED119933</v>
      </c>
      <c r="D3547" s="2">
        <v>45941</v>
      </c>
      <c r="E3547" s="2">
        <v>45948</v>
      </c>
      <c r="F3547" s="1">
        <v>301028</v>
      </c>
      <c r="G3547" s="1">
        <v>1</v>
      </c>
      <c r="H3547" s="1">
        <v>1</v>
      </c>
      <c r="I3547" s="1">
        <v>0</v>
      </c>
      <c r="J3547" s="1" t="str">
        <v>Gujrat</v>
      </c>
      <c r="K3547" s="1">
        <v>0</v>
      </c>
      <c r="L3547" s="1"/>
      <c r="M3547" s="1">
        <f t="shared" si="174"/>
        <v>16508.8</v>
      </c>
      <c r="N3547" s="1">
        <f t="shared" si="175"/>
        <v>16508.8</v>
      </c>
      <c r="O3547" s="1">
        <f t="shared" si="176"/>
        <v>0</v>
      </c>
    </row>
    <row r="3548" spans="1:15" x14ac:dyDescent="0.25">
      <c r="A3548" s="1" t="str">
        <v>BioLegend</v>
      </c>
      <c r="B3548" s="1">
        <v>2710.4</v>
      </c>
      <c r="C3548" s="1" t="str">
        <v>EED119933</v>
      </c>
      <c r="D3548" s="2">
        <v>45941</v>
      </c>
      <c r="E3548" s="2">
        <v>45948</v>
      </c>
      <c r="F3548" s="1">
        <v>301305</v>
      </c>
      <c r="G3548" s="1">
        <v>1</v>
      </c>
      <c r="H3548" s="1">
        <v>1</v>
      </c>
      <c r="I3548" s="1">
        <v>0</v>
      </c>
      <c r="J3548" s="1" t="str">
        <v>Sonipat</v>
      </c>
      <c r="K3548" s="1" t="str">
        <v>Deepak / Priyanka Madam</v>
      </c>
      <c r="L3548" s="1"/>
      <c r="M3548" s="1">
        <f t="shared" si="174"/>
        <v>2710.4</v>
      </c>
      <c r="N3548" s="1">
        <f t="shared" si="175"/>
        <v>2710.4</v>
      </c>
      <c r="O3548" s="1">
        <f t="shared" si="176"/>
        <v>0</v>
      </c>
    </row>
    <row r="3549" spans="1:15" x14ac:dyDescent="0.25">
      <c r="A3549" s="1" t="str">
        <v>BioLegend</v>
      </c>
      <c r="B3549" s="1">
        <v>26796</v>
      </c>
      <c r="C3549" s="1" t="str">
        <v>EED119933</v>
      </c>
      <c r="D3549" s="2">
        <v>45941</v>
      </c>
      <c r="E3549" s="2">
        <v>45948</v>
      </c>
      <c r="F3549" s="1">
        <v>301836</v>
      </c>
      <c r="G3549" s="1">
        <v>2</v>
      </c>
      <c r="H3549" s="1">
        <v>2</v>
      </c>
      <c r="I3549" s="1">
        <v>0</v>
      </c>
      <c r="J3549" s="1" t="str">
        <v>Gujrat</v>
      </c>
      <c r="K3549" s="1">
        <v>0</v>
      </c>
      <c r="L3549" s="1"/>
      <c r="M3549" s="1">
        <f t="shared" si="174"/>
        <v>53592</v>
      </c>
      <c r="N3549" s="1">
        <f t="shared" si="175"/>
        <v>53592</v>
      </c>
      <c r="O3549" s="1">
        <f t="shared" si="176"/>
        <v>0</v>
      </c>
    </row>
    <row r="3550" spans="1:15" x14ac:dyDescent="0.25">
      <c r="A3550" s="1" t="str">
        <v>BioLegend</v>
      </c>
      <c r="B3550" s="1">
        <v>14907.2</v>
      </c>
      <c r="C3550" s="1" t="str">
        <v>EED119933</v>
      </c>
      <c r="D3550" s="2">
        <v>45941</v>
      </c>
      <c r="E3550" s="2">
        <v>45948</v>
      </c>
      <c r="F3550" s="1">
        <v>302008</v>
      </c>
      <c r="G3550" s="1">
        <v>2</v>
      </c>
      <c r="H3550" s="1">
        <v>2</v>
      </c>
      <c r="I3550" s="1">
        <v>0</v>
      </c>
      <c r="J3550" s="1" t="str">
        <v>Banglore</v>
      </c>
      <c r="K3550" s="1">
        <v>0</v>
      </c>
      <c r="L3550" s="1"/>
      <c r="M3550" s="1">
        <f t="shared" si="174"/>
        <v>29814.400000000001</v>
      </c>
      <c r="N3550" s="1">
        <f t="shared" si="175"/>
        <v>29814.400000000001</v>
      </c>
      <c r="O3550" s="1">
        <f t="shared" si="176"/>
        <v>0</v>
      </c>
    </row>
    <row r="3551" spans="1:15" x14ac:dyDescent="0.25">
      <c r="A3551" s="1" t="str">
        <v>BioLegend</v>
      </c>
      <c r="B3551" s="1">
        <v>6468</v>
      </c>
      <c r="C3551" s="1" t="str">
        <v>EED119933</v>
      </c>
      <c r="D3551" s="2">
        <v>45941</v>
      </c>
      <c r="E3551" s="2">
        <v>45948</v>
      </c>
      <c r="F3551" s="1">
        <v>302212</v>
      </c>
      <c r="G3551" s="1">
        <v>1</v>
      </c>
      <c r="H3551" s="1">
        <v>1</v>
      </c>
      <c r="I3551" s="1">
        <v>0</v>
      </c>
      <c r="J3551" s="1" t="str">
        <v>Gujrat</v>
      </c>
      <c r="K3551" s="1">
        <v>0</v>
      </c>
      <c r="L3551" s="1"/>
      <c r="M3551" s="1">
        <f t="shared" si="174"/>
        <v>6468</v>
      </c>
      <c r="N3551" s="1">
        <f t="shared" si="175"/>
        <v>6468</v>
      </c>
      <c r="O3551" s="1">
        <f t="shared" si="176"/>
        <v>0</v>
      </c>
    </row>
    <row r="3552" spans="1:15" x14ac:dyDescent="0.25">
      <c r="A3552" s="1" t="str">
        <v>BioLegend</v>
      </c>
      <c r="B3552" s="1">
        <v>17987.2</v>
      </c>
      <c r="C3552" s="1" t="str">
        <v>EED119933</v>
      </c>
      <c r="D3552" s="2">
        <v>45941</v>
      </c>
      <c r="E3552" s="2">
        <v>45948</v>
      </c>
      <c r="F3552" s="1">
        <v>302216</v>
      </c>
      <c r="G3552" s="1">
        <v>2</v>
      </c>
      <c r="H3552" s="1">
        <v>2</v>
      </c>
      <c r="I3552" s="1">
        <v>0</v>
      </c>
      <c r="J3552" s="1" t="str">
        <v>Banglore</v>
      </c>
      <c r="K3552" s="1">
        <v>0</v>
      </c>
      <c r="L3552" s="1"/>
      <c r="M3552" s="1">
        <f t="shared" si="174"/>
        <v>35974.400000000001</v>
      </c>
      <c r="N3552" s="1">
        <f t="shared" si="175"/>
        <v>35974.400000000001</v>
      </c>
      <c r="O3552" s="1">
        <f t="shared" si="176"/>
        <v>0</v>
      </c>
    </row>
    <row r="3553" spans="1:15" x14ac:dyDescent="0.25">
      <c r="A3553" s="1" t="str">
        <v>BioLegend</v>
      </c>
      <c r="B3553" s="1">
        <v>3080</v>
      </c>
      <c r="C3553" s="1" t="str">
        <v>EED119933</v>
      </c>
      <c r="D3553" s="2">
        <v>45941</v>
      </c>
      <c r="E3553" s="2">
        <v>45948</v>
      </c>
      <c r="F3553" s="1">
        <v>302902</v>
      </c>
      <c r="G3553" s="1">
        <v>1</v>
      </c>
      <c r="H3553" s="1">
        <v>1</v>
      </c>
      <c r="I3553" s="1">
        <v>0</v>
      </c>
      <c r="J3553" s="1" t="str">
        <v>patna</v>
      </c>
      <c r="K3553" s="1">
        <v>0</v>
      </c>
      <c r="L3553" s="1"/>
      <c r="M3553" s="1">
        <f t="shared" si="174"/>
        <v>3080</v>
      </c>
      <c r="N3553" s="1">
        <f t="shared" si="175"/>
        <v>3080</v>
      </c>
      <c r="O3553" s="1">
        <f t="shared" si="176"/>
        <v>0</v>
      </c>
    </row>
    <row r="3554" spans="1:15" x14ac:dyDescent="0.25">
      <c r="A3554" s="1" t="str">
        <v>BioLegend</v>
      </c>
      <c r="B3554" s="1">
        <v>17987.2</v>
      </c>
      <c r="C3554" s="1" t="str">
        <v>EED119933</v>
      </c>
      <c r="D3554" s="2">
        <v>45941</v>
      </c>
      <c r="E3554" s="2">
        <v>45948</v>
      </c>
      <c r="F3554" s="1">
        <v>304014</v>
      </c>
      <c r="G3554" s="1">
        <v>2</v>
      </c>
      <c r="H3554" s="1">
        <v>2</v>
      </c>
      <c r="I3554" s="1">
        <v>0</v>
      </c>
      <c r="J3554" s="1" t="str">
        <v>Banglore</v>
      </c>
      <c r="K3554" s="1">
        <v>0</v>
      </c>
      <c r="L3554" s="1"/>
      <c r="M3554" s="1">
        <f t="shared" si="174"/>
        <v>35974.400000000001</v>
      </c>
      <c r="N3554" s="1">
        <f t="shared" si="175"/>
        <v>35974.400000000001</v>
      </c>
      <c r="O3554" s="1">
        <f t="shared" si="176"/>
        <v>0</v>
      </c>
    </row>
    <row r="3555" spans="1:15" x14ac:dyDescent="0.25">
      <c r="A3555" s="1" t="str">
        <v>BioLegend</v>
      </c>
      <c r="B3555" s="1">
        <v>28314</v>
      </c>
      <c r="C3555" s="1" t="str">
        <v>EED119933</v>
      </c>
      <c r="D3555" s="2">
        <v>45941</v>
      </c>
      <c r="E3555" s="2">
        <v>45948</v>
      </c>
      <c r="F3555" s="1">
        <v>305034</v>
      </c>
      <c r="G3555" s="1">
        <v>1</v>
      </c>
      <c r="H3555" s="1">
        <v>1</v>
      </c>
      <c r="I3555" s="1">
        <v>0</v>
      </c>
      <c r="J3555" s="1" t="str">
        <v>Mumbai</v>
      </c>
      <c r="K3555" s="1">
        <v>0</v>
      </c>
      <c r="L3555" s="1"/>
      <c r="M3555" s="1">
        <f t="shared" si="174"/>
        <v>28314</v>
      </c>
      <c r="N3555" s="1">
        <f t="shared" si="175"/>
        <v>28314</v>
      </c>
      <c r="O3555" s="1">
        <f t="shared" si="176"/>
        <v>0</v>
      </c>
    </row>
    <row r="3556" spans="1:15" x14ac:dyDescent="0.25">
      <c r="A3556" s="1" t="str">
        <v>BioLegend</v>
      </c>
      <c r="B3556" s="1">
        <v>7638.4</v>
      </c>
      <c r="C3556" s="1" t="str">
        <v>EED119933</v>
      </c>
      <c r="D3556" s="2">
        <v>45941</v>
      </c>
      <c r="E3556" s="2">
        <v>45948</v>
      </c>
      <c r="F3556" s="1">
        <v>305413</v>
      </c>
      <c r="G3556" s="1">
        <v>1</v>
      </c>
      <c r="H3556" s="1">
        <v>1</v>
      </c>
      <c r="I3556" s="1">
        <v>0</v>
      </c>
      <c r="J3556" s="1" t="str">
        <v>Sonipat</v>
      </c>
      <c r="K3556" s="1" t="str">
        <v>Deepak / Priyanka Madam</v>
      </c>
      <c r="L3556" s="1"/>
      <c r="M3556" s="1">
        <f t="shared" si="174"/>
        <v>7638.4</v>
      </c>
      <c r="N3556" s="1">
        <f t="shared" si="175"/>
        <v>7638.4</v>
      </c>
      <c r="O3556" s="1">
        <f t="shared" si="176"/>
        <v>0</v>
      </c>
    </row>
    <row r="3557" spans="1:15" x14ac:dyDescent="0.25">
      <c r="A3557" s="1" t="str">
        <v>BioLegend</v>
      </c>
      <c r="B3557" s="1">
        <v>9486.4</v>
      </c>
      <c r="C3557" s="1" t="str">
        <v>EED119933</v>
      </c>
      <c r="D3557" s="2">
        <v>45941</v>
      </c>
      <c r="E3557" s="2">
        <v>45948</v>
      </c>
      <c r="F3557" s="1">
        <v>310910</v>
      </c>
      <c r="G3557" s="1">
        <v>5</v>
      </c>
      <c r="H3557" s="1">
        <v>5</v>
      </c>
      <c r="I3557" s="1">
        <v>0</v>
      </c>
      <c r="J3557" s="1" t="str">
        <v>Gujrat</v>
      </c>
      <c r="K3557" s="1">
        <v>0</v>
      </c>
      <c r="L3557" s="1"/>
      <c r="M3557" s="1">
        <f t="shared" si="174"/>
        <v>47432</v>
      </c>
      <c r="N3557" s="1">
        <f t="shared" si="175"/>
        <v>47432</v>
      </c>
      <c r="O3557" s="1">
        <f t="shared" si="176"/>
        <v>0</v>
      </c>
    </row>
    <row r="3558" spans="1:15" x14ac:dyDescent="0.25">
      <c r="A3558" s="1" t="str">
        <v>BioLegend</v>
      </c>
      <c r="B3558" s="1">
        <v>18295.2</v>
      </c>
      <c r="C3558" s="1" t="str">
        <v>EED119933</v>
      </c>
      <c r="D3558" s="2">
        <v>45941</v>
      </c>
      <c r="E3558" s="2">
        <v>45948</v>
      </c>
      <c r="F3558" s="1">
        <v>312206</v>
      </c>
      <c r="G3558" s="1">
        <v>1</v>
      </c>
      <c r="H3558" s="1">
        <v>1</v>
      </c>
      <c r="I3558" s="1">
        <v>0</v>
      </c>
      <c r="J3558" s="1" t="str">
        <v>Mumbai</v>
      </c>
      <c r="K3558" s="1">
        <v>0</v>
      </c>
      <c r="L3558" s="1"/>
      <c r="M3558" s="1">
        <f t="shared" si="174"/>
        <v>18295.2</v>
      </c>
      <c r="N3558" s="1">
        <f t="shared" si="175"/>
        <v>18295.2</v>
      </c>
      <c r="O3558" s="1">
        <f t="shared" si="176"/>
        <v>0</v>
      </c>
    </row>
    <row r="3559" spans="1:15" x14ac:dyDescent="0.25">
      <c r="A3559" s="1" t="str">
        <v>BioLegend</v>
      </c>
      <c r="B3559" s="1">
        <v>3388</v>
      </c>
      <c r="C3559" s="1" t="str">
        <v>EED119933</v>
      </c>
      <c r="D3559" s="2">
        <v>45941</v>
      </c>
      <c r="E3559" s="2">
        <v>45948</v>
      </c>
      <c r="F3559" s="1">
        <v>317302</v>
      </c>
      <c r="G3559" s="1">
        <v>1</v>
      </c>
      <c r="H3559" s="1">
        <v>1</v>
      </c>
      <c r="I3559" s="1">
        <v>0</v>
      </c>
      <c r="J3559" s="1" t="str">
        <v>patna</v>
      </c>
      <c r="K3559" s="1">
        <v>0</v>
      </c>
      <c r="L3559" s="1"/>
      <c r="M3559" s="1">
        <f t="shared" si="174"/>
        <v>3388</v>
      </c>
      <c r="N3559" s="1">
        <f t="shared" si="175"/>
        <v>3388</v>
      </c>
      <c r="O3559" s="1">
        <f t="shared" si="176"/>
        <v>0</v>
      </c>
    </row>
    <row r="3560" spans="1:15" x14ac:dyDescent="0.25">
      <c r="A3560" s="1" t="str">
        <v>BioLegend</v>
      </c>
      <c r="B3560" s="1">
        <v>4743.2</v>
      </c>
      <c r="C3560" s="1" t="str">
        <v>EED119933</v>
      </c>
      <c r="D3560" s="2">
        <v>45941</v>
      </c>
      <c r="E3560" s="2">
        <v>45948</v>
      </c>
      <c r="F3560" s="1">
        <v>317318</v>
      </c>
      <c r="G3560" s="1">
        <v>1</v>
      </c>
      <c r="H3560" s="1">
        <v>1</v>
      </c>
      <c r="I3560" s="1">
        <v>0</v>
      </c>
      <c r="J3560" s="1" t="str">
        <v>patna</v>
      </c>
      <c r="K3560" s="1">
        <v>0</v>
      </c>
      <c r="L3560" s="1"/>
      <c r="M3560" s="1">
        <f t="shared" si="174"/>
        <v>4743.2</v>
      </c>
      <c r="N3560" s="1">
        <f t="shared" si="175"/>
        <v>4743.2</v>
      </c>
      <c r="O3560" s="1">
        <f t="shared" si="176"/>
        <v>0</v>
      </c>
    </row>
    <row r="3561" spans="1:15" x14ac:dyDescent="0.25">
      <c r="A3561" s="1" t="str">
        <v>BioLegend</v>
      </c>
      <c r="B3561" s="1">
        <v>3080</v>
      </c>
      <c r="C3561" s="1" t="str">
        <v>EED119933</v>
      </c>
      <c r="D3561" s="2">
        <v>45941</v>
      </c>
      <c r="E3561" s="2">
        <v>45948</v>
      </c>
      <c r="F3561" s="1">
        <v>317408</v>
      </c>
      <c r="G3561" s="1">
        <v>1</v>
      </c>
      <c r="H3561" s="1">
        <v>1</v>
      </c>
      <c r="I3561" s="1">
        <v>0</v>
      </c>
      <c r="J3561" s="1" t="str">
        <v>patna</v>
      </c>
      <c r="K3561" s="1">
        <v>0</v>
      </c>
      <c r="L3561" s="1"/>
      <c r="M3561" s="1">
        <f t="shared" si="174"/>
        <v>3080</v>
      </c>
      <c r="N3561" s="1">
        <f t="shared" si="175"/>
        <v>3080</v>
      </c>
      <c r="O3561" s="1">
        <f t="shared" si="176"/>
        <v>0</v>
      </c>
    </row>
    <row r="3562" spans="1:15" x14ac:dyDescent="0.25">
      <c r="A3562" s="1" t="str">
        <v>BioLegend</v>
      </c>
      <c r="B3562" s="1">
        <v>24420</v>
      </c>
      <c r="C3562" s="1" t="str">
        <v>EED119933</v>
      </c>
      <c r="D3562" s="2">
        <v>45941</v>
      </c>
      <c r="E3562" s="2">
        <v>45948</v>
      </c>
      <c r="F3562" s="1">
        <v>317434</v>
      </c>
      <c r="G3562" s="1">
        <v>1</v>
      </c>
      <c r="H3562" s="1">
        <v>1</v>
      </c>
      <c r="I3562" s="1">
        <v>0</v>
      </c>
      <c r="J3562" s="1" t="str">
        <v>Gujrat</v>
      </c>
      <c r="K3562" s="1">
        <v>0</v>
      </c>
      <c r="L3562" s="1"/>
      <c r="M3562" s="1">
        <f t="shared" si="174"/>
        <v>24420</v>
      </c>
      <c r="N3562" s="1">
        <f t="shared" si="175"/>
        <v>24420</v>
      </c>
      <c r="O3562" s="1">
        <f t="shared" si="176"/>
        <v>0</v>
      </c>
    </row>
    <row r="3563" spans="1:15" x14ac:dyDescent="0.25">
      <c r="A3563" s="1" t="str">
        <v>BioLegend</v>
      </c>
      <c r="B3563" s="1">
        <v>26862</v>
      </c>
      <c r="C3563" s="1" t="str">
        <v>EED119933</v>
      </c>
      <c r="D3563" s="2">
        <v>45941</v>
      </c>
      <c r="E3563" s="2">
        <v>45948</v>
      </c>
      <c r="F3563" s="1">
        <v>318340</v>
      </c>
      <c r="G3563" s="1">
        <v>2</v>
      </c>
      <c r="H3563" s="1">
        <v>2</v>
      </c>
      <c r="I3563" s="1">
        <v>0</v>
      </c>
      <c r="J3563" s="1" t="str">
        <v>Banglore</v>
      </c>
      <c r="K3563" s="1">
        <v>0</v>
      </c>
      <c r="L3563" s="1"/>
      <c r="M3563" s="1">
        <f t="shared" si="174"/>
        <v>53724</v>
      </c>
      <c r="N3563" s="1">
        <f t="shared" si="175"/>
        <v>53724</v>
      </c>
      <c r="O3563" s="1">
        <f t="shared" si="176"/>
        <v>0</v>
      </c>
    </row>
    <row r="3564" spans="1:15" x14ac:dyDescent="0.25">
      <c r="A3564" s="1" t="str">
        <v>BioLegend</v>
      </c>
      <c r="B3564" s="1">
        <v>19712</v>
      </c>
      <c r="C3564" s="1" t="str">
        <v>EED119933</v>
      </c>
      <c r="D3564" s="2">
        <v>45941</v>
      </c>
      <c r="E3564" s="2">
        <v>45948</v>
      </c>
      <c r="F3564" s="1">
        <v>333810</v>
      </c>
      <c r="G3564" s="1">
        <v>30</v>
      </c>
      <c r="H3564" s="1">
        <v>30</v>
      </c>
      <c r="I3564" s="1">
        <v>0</v>
      </c>
      <c r="J3564" s="1" t="str">
        <v>Hyderabad</v>
      </c>
      <c r="K3564" s="1">
        <v>0</v>
      </c>
      <c r="L3564" s="1"/>
      <c r="M3564" s="1">
        <f t="shared" si="174"/>
        <v>591360</v>
      </c>
      <c r="N3564" s="1">
        <f t="shared" si="175"/>
        <v>591360</v>
      </c>
      <c r="O3564" s="1">
        <f t="shared" si="176"/>
        <v>0</v>
      </c>
    </row>
    <row r="3565" spans="1:15" x14ac:dyDescent="0.25">
      <c r="A3565" s="1" t="str">
        <v>BioLegend</v>
      </c>
      <c r="B3565" s="1">
        <v>12689.599999999999</v>
      </c>
      <c r="C3565" s="1" t="str">
        <v>EED119933</v>
      </c>
      <c r="D3565" s="2">
        <v>45941</v>
      </c>
      <c r="E3565" s="2">
        <v>45948</v>
      </c>
      <c r="F3565" s="1">
        <v>333904</v>
      </c>
      <c r="G3565" s="1">
        <v>1</v>
      </c>
      <c r="H3565" s="1">
        <v>1</v>
      </c>
      <c r="I3565" s="1">
        <v>0</v>
      </c>
      <c r="J3565" s="1" t="str">
        <v>Mumbai</v>
      </c>
      <c r="K3565" s="1">
        <v>0</v>
      </c>
      <c r="L3565" s="1"/>
      <c r="M3565" s="1">
        <f t="shared" si="174"/>
        <v>12689.599999999999</v>
      </c>
      <c r="N3565" s="1">
        <f t="shared" si="175"/>
        <v>12689.599999999999</v>
      </c>
      <c r="O3565" s="1">
        <f t="shared" si="176"/>
        <v>0</v>
      </c>
    </row>
    <row r="3566" spans="1:15" x14ac:dyDescent="0.25">
      <c r="A3566" s="1" t="str">
        <v>BioLegend</v>
      </c>
      <c r="B3566" s="1">
        <v>23531.199999999997</v>
      </c>
      <c r="C3566" s="1" t="str">
        <v>EED119933</v>
      </c>
      <c r="D3566" s="2">
        <v>45941</v>
      </c>
      <c r="E3566" s="2">
        <v>45948</v>
      </c>
      <c r="F3566" s="1">
        <v>337416</v>
      </c>
      <c r="G3566" s="1">
        <v>1</v>
      </c>
      <c r="H3566" s="1">
        <v>1</v>
      </c>
      <c r="I3566" s="1">
        <v>0</v>
      </c>
      <c r="J3566" s="1" t="str">
        <v>Hyderabad</v>
      </c>
      <c r="K3566" s="1">
        <v>0</v>
      </c>
      <c r="L3566" s="1"/>
      <c r="M3566" s="1">
        <f t="shared" ref="M3566:M3629" si="177">G3566*B3566</f>
        <v>23531.199999999997</v>
      </c>
      <c r="N3566" s="1">
        <f t="shared" ref="N3566:N3629" si="178">H3566*B3566</f>
        <v>23531.199999999997</v>
      </c>
      <c r="O3566" s="1">
        <f t="shared" ref="O3566:O3629" si="179">I3566*B3566</f>
        <v>0</v>
      </c>
    </row>
    <row r="3567" spans="1:15" x14ac:dyDescent="0.25">
      <c r="A3567" s="1" t="str">
        <v>BioLegend</v>
      </c>
      <c r="B3567" s="1">
        <v>23531.199999999997</v>
      </c>
      <c r="C3567" s="1" t="str">
        <v>EED119933</v>
      </c>
      <c r="D3567" s="2">
        <v>45941</v>
      </c>
      <c r="E3567" s="2">
        <v>45948</v>
      </c>
      <c r="F3567" s="1">
        <v>337614</v>
      </c>
      <c r="G3567" s="1">
        <v>1</v>
      </c>
      <c r="H3567" s="1">
        <v>1</v>
      </c>
      <c r="I3567" s="1">
        <v>0</v>
      </c>
      <c r="J3567" s="1" t="str">
        <v>Hyderabad</v>
      </c>
      <c r="K3567" s="1">
        <v>0</v>
      </c>
      <c r="L3567" s="1"/>
      <c r="M3567" s="1">
        <f t="shared" si="177"/>
        <v>23531.199999999997</v>
      </c>
      <c r="N3567" s="1">
        <f t="shared" si="178"/>
        <v>23531.199999999997</v>
      </c>
      <c r="O3567" s="1">
        <f t="shared" si="179"/>
        <v>0</v>
      </c>
    </row>
    <row r="3568" spans="1:15" x14ac:dyDescent="0.25">
      <c r="A3568" s="1" t="str">
        <v>BioLegend</v>
      </c>
      <c r="B3568" s="1">
        <v>18048.8</v>
      </c>
      <c r="C3568" s="1" t="str">
        <v>EED119933</v>
      </c>
      <c r="D3568" s="2">
        <v>45941</v>
      </c>
      <c r="E3568" s="2">
        <v>45948</v>
      </c>
      <c r="F3568" s="1">
        <v>343512</v>
      </c>
      <c r="G3568" s="1">
        <v>1</v>
      </c>
      <c r="H3568" s="1">
        <v>1</v>
      </c>
      <c r="I3568" s="1">
        <v>0</v>
      </c>
      <c r="J3568" s="1" t="str">
        <v>Gujrat</v>
      </c>
      <c r="K3568" s="1">
        <v>0</v>
      </c>
      <c r="L3568" s="1"/>
      <c r="M3568" s="1">
        <f t="shared" si="177"/>
        <v>18048.8</v>
      </c>
      <c r="N3568" s="1">
        <f t="shared" si="178"/>
        <v>18048.8</v>
      </c>
      <c r="O3568" s="1">
        <f t="shared" si="179"/>
        <v>0</v>
      </c>
    </row>
    <row r="3569" spans="1:15" x14ac:dyDescent="0.25">
      <c r="A3569" s="1" t="str">
        <v>BioLegend</v>
      </c>
      <c r="B3569" s="1">
        <v>23531.199999999997</v>
      </c>
      <c r="C3569" s="1" t="str">
        <v>EED119933</v>
      </c>
      <c r="D3569" s="2">
        <v>45941</v>
      </c>
      <c r="E3569" s="2">
        <v>45948</v>
      </c>
      <c r="F3569" s="1">
        <v>343614</v>
      </c>
      <c r="G3569" s="1">
        <v>1</v>
      </c>
      <c r="H3569" s="1">
        <v>1</v>
      </c>
      <c r="I3569" s="1">
        <v>0</v>
      </c>
      <c r="J3569" s="1" t="str">
        <v>Mumbai</v>
      </c>
      <c r="K3569" s="1">
        <v>0</v>
      </c>
      <c r="L3569" s="1"/>
      <c r="M3569" s="1">
        <f t="shared" si="177"/>
        <v>23531.199999999997</v>
      </c>
      <c r="N3569" s="1">
        <f t="shared" si="178"/>
        <v>23531.199999999997</v>
      </c>
      <c r="O3569" s="1">
        <f t="shared" si="179"/>
        <v>0</v>
      </c>
    </row>
    <row r="3570" spans="1:15" x14ac:dyDescent="0.25">
      <c r="A3570" s="1" t="str">
        <v>BioLegend</v>
      </c>
      <c r="B3570" s="1">
        <v>5112.8</v>
      </c>
      <c r="C3570" s="1" t="str">
        <v>EED119933</v>
      </c>
      <c r="D3570" s="2">
        <v>45941</v>
      </c>
      <c r="E3570" s="2">
        <v>45948</v>
      </c>
      <c r="F3570" s="1">
        <v>344606</v>
      </c>
      <c r="G3570" s="1">
        <v>10</v>
      </c>
      <c r="H3570" s="1">
        <v>10</v>
      </c>
      <c r="I3570" s="1">
        <v>0</v>
      </c>
      <c r="J3570" s="1" t="str">
        <v>Banglore</v>
      </c>
      <c r="K3570" s="1">
        <v>0</v>
      </c>
      <c r="L3570" s="1"/>
      <c r="M3570" s="1">
        <f t="shared" si="177"/>
        <v>51128</v>
      </c>
      <c r="N3570" s="1">
        <f t="shared" si="178"/>
        <v>51128</v>
      </c>
      <c r="O3570" s="1">
        <f t="shared" si="179"/>
        <v>0</v>
      </c>
    </row>
    <row r="3571" spans="1:15" x14ac:dyDescent="0.25">
      <c r="A3571" s="1" t="str">
        <v>BioLegend</v>
      </c>
      <c r="B3571" s="1">
        <v>20020</v>
      </c>
      <c r="C3571" s="1" t="str">
        <v>EED119933</v>
      </c>
      <c r="D3571" s="2">
        <v>45941</v>
      </c>
      <c r="E3571" s="2">
        <v>45948</v>
      </c>
      <c r="F3571" s="1">
        <v>344712</v>
      </c>
      <c r="G3571" s="1">
        <v>10</v>
      </c>
      <c r="H3571" s="1">
        <v>10</v>
      </c>
      <c r="I3571" s="1">
        <v>0</v>
      </c>
      <c r="J3571" s="1" t="str">
        <v>Banglore</v>
      </c>
      <c r="K3571" s="1">
        <v>0</v>
      </c>
      <c r="L3571" s="1"/>
      <c r="M3571" s="1">
        <f t="shared" si="177"/>
        <v>200200</v>
      </c>
      <c r="N3571" s="1">
        <f t="shared" si="178"/>
        <v>200200</v>
      </c>
      <c r="O3571" s="1">
        <f t="shared" si="179"/>
        <v>0</v>
      </c>
    </row>
    <row r="3572" spans="1:15" x14ac:dyDescent="0.25">
      <c r="A3572" s="1" t="str">
        <v>BioLegend</v>
      </c>
      <c r="B3572" s="1">
        <v>29436</v>
      </c>
      <c r="C3572" s="1" t="str">
        <v>EED119933</v>
      </c>
      <c r="D3572" s="2">
        <v>45941</v>
      </c>
      <c r="E3572" s="2">
        <v>45948</v>
      </c>
      <c r="F3572" s="1">
        <v>348232</v>
      </c>
      <c r="G3572" s="1">
        <v>1</v>
      </c>
      <c r="H3572" s="1">
        <v>1</v>
      </c>
      <c r="I3572" s="1">
        <v>0</v>
      </c>
      <c r="J3572" s="1" t="str">
        <v>Mumbai</v>
      </c>
      <c r="K3572" s="1">
        <v>0</v>
      </c>
      <c r="L3572" s="1"/>
      <c r="M3572" s="1">
        <f t="shared" si="177"/>
        <v>29436</v>
      </c>
      <c r="N3572" s="1">
        <f t="shared" si="178"/>
        <v>29436</v>
      </c>
      <c r="O3572" s="1">
        <f t="shared" si="179"/>
        <v>0</v>
      </c>
    </row>
    <row r="3573" spans="1:15" x14ac:dyDescent="0.25">
      <c r="A3573" s="1" t="str">
        <v>BioLegend</v>
      </c>
      <c r="B3573" s="1">
        <v>27588</v>
      </c>
      <c r="C3573" s="1" t="str">
        <v>EED119933</v>
      </c>
      <c r="D3573" s="2">
        <v>45941</v>
      </c>
      <c r="E3573" s="2">
        <v>45948</v>
      </c>
      <c r="F3573" s="1">
        <v>350214</v>
      </c>
      <c r="G3573" s="1">
        <v>1</v>
      </c>
      <c r="H3573" s="1">
        <v>1</v>
      </c>
      <c r="I3573" s="1">
        <v>0</v>
      </c>
      <c r="J3573" s="1" t="str">
        <v>Mumbai</v>
      </c>
      <c r="K3573" s="1">
        <v>0</v>
      </c>
      <c r="L3573" s="1"/>
      <c r="M3573" s="1">
        <f t="shared" si="177"/>
        <v>27588</v>
      </c>
      <c r="N3573" s="1">
        <f t="shared" si="178"/>
        <v>27588</v>
      </c>
      <c r="O3573" s="1">
        <f t="shared" si="179"/>
        <v>0</v>
      </c>
    </row>
    <row r="3574" spans="1:15" x14ac:dyDescent="0.25">
      <c r="A3574" s="1" t="str">
        <v>BioLegend</v>
      </c>
      <c r="B3574" s="1">
        <v>22792</v>
      </c>
      <c r="C3574" s="1" t="str">
        <v>EED119933</v>
      </c>
      <c r="D3574" s="2">
        <v>45941</v>
      </c>
      <c r="E3574" s="2">
        <v>45948</v>
      </c>
      <c r="F3574" s="1">
        <v>354108</v>
      </c>
      <c r="G3574" s="1">
        <v>1</v>
      </c>
      <c r="H3574" s="1">
        <v>1</v>
      </c>
      <c r="I3574" s="1">
        <v>0</v>
      </c>
      <c r="J3574" s="1" t="str">
        <v>Mumbai</v>
      </c>
      <c r="K3574" s="1">
        <v>0</v>
      </c>
      <c r="L3574" s="1"/>
      <c r="M3574" s="1">
        <f t="shared" si="177"/>
        <v>22792</v>
      </c>
      <c r="N3574" s="1">
        <f t="shared" si="178"/>
        <v>22792</v>
      </c>
      <c r="O3574" s="1">
        <f t="shared" si="179"/>
        <v>0</v>
      </c>
    </row>
    <row r="3575" spans="1:15" x14ac:dyDescent="0.25">
      <c r="A3575" s="1" t="str">
        <v>BioLegend</v>
      </c>
      <c r="B3575" s="1">
        <v>22792</v>
      </c>
      <c r="C3575" s="1" t="str">
        <v>EED119933</v>
      </c>
      <c r="D3575" s="2">
        <v>45941</v>
      </c>
      <c r="E3575" s="2">
        <v>45948</v>
      </c>
      <c r="F3575" s="1">
        <v>358510</v>
      </c>
      <c r="G3575" s="1">
        <v>1</v>
      </c>
      <c r="H3575" s="1">
        <v>1</v>
      </c>
      <c r="I3575" s="1">
        <v>0</v>
      </c>
      <c r="J3575" s="1" t="str">
        <v>Mumbai</v>
      </c>
      <c r="K3575" s="1">
        <v>0</v>
      </c>
      <c r="L3575" s="1"/>
      <c r="M3575" s="1">
        <f t="shared" si="177"/>
        <v>22792</v>
      </c>
      <c r="N3575" s="1">
        <f t="shared" si="178"/>
        <v>22792</v>
      </c>
      <c r="O3575" s="1">
        <f t="shared" si="179"/>
        <v>0</v>
      </c>
    </row>
    <row r="3576" spans="1:15" x14ac:dyDescent="0.25">
      <c r="A3576" s="1" t="str">
        <v>BioLegend</v>
      </c>
      <c r="B3576" s="1">
        <v>15892.8</v>
      </c>
      <c r="C3576" s="1" t="str">
        <v>EED119933</v>
      </c>
      <c r="D3576" s="2">
        <v>45941</v>
      </c>
      <c r="E3576" s="2">
        <v>45948</v>
      </c>
      <c r="F3576" s="1">
        <v>362526</v>
      </c>
      <c r="G3576" s="1">
        <v>1</v>
      </c>
      <c r="H3576" s="1">
        <v>1</v>
      </c>
      <c r="I3576" s="1">
        <v>0</v>
      </c>
      <c r="J3576" s="1" t="str">
        <v>Mumbai</v>
      </c>
      <c r="K3576" s="1">
        <v>0</v>
      </c>
      <c r="L3576" s="1"/>
      <c r="M3576" s="1">
        <f t="shared" si="177"/>
        <v>15892.8</v>
      </c>
      <c r="N3576" s="1">
        <f t="shared" si="178"/>
        <v>15892.8</v>
      </c>
      <c r="O3576" s="1">
        <f t="shared" si="179"/>
        <v>0</v>
      </c>
    </row>
    <row r="3577" spans="1:15" x14ac:dyDescent="0.25">
      <c r="A3577" s="1" t="str">
        <v>BioLegend</v>
      </c>
      <c r="B3577" s="1">
        <v>26532</v>
      </c>
      <c r="C3577" s="1" t="str">
        <v>EED119933</v>
      </c>
      <c r="D3577" s="2">
        <v>45941</v>
      </c>
      <c r="E3577" s="2">
        <v>45948</v>
      </c>
      <c r="F3577" s="1">
        <v>367144</v>
      </c>
      <c r="G3577" s="1">
        <v>40</v>
      </c>
      <c r="H3577" s="1">
        <v>40</v>
      </c>
      <c r="I3577" s="1">
        <v>0</v>
      </c>
      <c r="J3577" s="1" t="str">
        <v>Hyderabad</v>
      </c>
      <c r="K3577" s="1">
        <v>0</v>
      </c>
      <c r="L3577" s="1"/>
      <c r="M3577" s="1">
        <f t="shared" si="177"/>
        <v>1061280</v>
      </c>
      <c r="N3577" s="1">
        <f t="shared" si="178"/>
        <v>1061280</v>
      </c>
      <c r="O3577" s="1">
        <f t="shared" si="179"/>
        <v>0</v>
      </c>
    </row>
    <row r="3578" spans="1:15" x14ac:dyDescent="0.25">
      <c r="A3578" s="1" t="str">
        <v>BioLegend</v>
      </c>
      <c r="B3578" s="1">
        <v>25080</v>
      </c>
      <c r="C3578" s="1" t="str">
        <v>EED119933</v>
      </c>
      <c r="D3578" s="2">
        <v>45941</v>
      </c>
      <c r="E3578" s="2">
        <v>45948</v>
      </c>
      <c r="F3578" s="1">
        <v>367164</v>
      </c>
      <c r="G3578" s="1">
        <v>1</v>
      </c>
      <c r="H3578" s="1">
        <v>1</v>
      </c>
      <c r="I3578" s="1">
        <v>0</v>
      </c>
      <c r="J3578" s="1" t="str">
        <v>Mumbai</v>
      </c>
      <c r="K3578" s="1">
        <v>0</v>
      </c>
      <c r="L3578" s="1"/>
      <c r="M3578" s="1">
        <f t="shared" si="177"/>
        <v>25080</v>
      </c>
      <c r="N3578" s="1">
        <f t="shared" si="178"/>
        <v>25080</v>
      </c>
      <c r="O3578" s="1">
        <f t="shared" si="179"/>
        <v>0</v>
      </c>
    </row>
    <row r="3579" spans="1:15" x14ac:dyDescent="0.25">
      <c r="A3579" s="1" t="str">
        <v>BioLegend</v>
      </c>
      <c r="B3579" s="1">
        <v>25317.599999999999</v>
      </c>
      <c r="C3579" s="1" t="str">
        <v>EED119933</v>
      </c>
      <c r="D3579" s="2">
        <v>45941</v>
      </c>
      <c r="E3579" s="2">
        <v>45948</v>
      </c>
      <c r="F3579" s="1">
        <v>369332</v>
      </c>
      <c r="G3579" s="1">
        <v>1</v>
      </c>
      <c r="H3579" s="1">
        <v>1</v>
      </c>
      <c r="I3579" s="1">
        <v>0</v>
      </c>
      <c r="J3579" s="1" t="str">
        <v>Mumbai</v>
      </c>
      <c r="K3579" s="1">
        <v>0</v>
      </c>
      <c r="L3579" s="1"/>
      <c r="M3579" s="1">
        <f t="shared" si="177"/>
        <v>25317.599999999999</v>
      </c>
      <c r="N3579" s="1">
        <f t="shared" si="178"/>
        <v>25317.599999999999</v>
      </c>
      <c r="O3579" s="1">
        <f t="shared" si="179"/>
        <v>0</v>
      </c>
    </row>
    <row r="3580" spans="1:15" x14ac:dyDescent="0.25">
      <c r="A3580" s="1" t="str">
        <v>BioLegend</v>
      </c>
      <c r="B3580" s="1">
        <v>9424.7999999999993</v>
      </c>
      <c r="C3580" s="1" t="str">
        <v>EED119933</v>
      </c>
      <c r="D3580" s="2">
        <v>45941</v>
      </c>
      <c r="E3580" s="2">
        <v>45948</v>
      </c>
      <c r="F3580" s="1">
        <v>369703</v>
      </c>
      <c r="G3580" s="1">
        <v>1</v>
      </c>
      <c r="H3580" s="1">
        <v>1</v>
      </c>
      <c r="I3580" s="1">
        <v>0</v>
      </c>
      <c r="J3580" s="1" t="str">
        <v>Sonipat</v>
      </c>
      <c r="K3580" s="1" t="str">
        <v>Deepak / Priyanka Madam</v>
      </c>
      <c r="L3580" s="1"/>
      <c r="M3580" s="1">
        <f t="shared" si="177"/>
        <v>9424.7999999999993</v>
      </c>
      <c r="N3580" s="1">
        <f t="shared" si="178"/>
        <v>9424.7999999999993</v>
      </c>
      <c r="O3580" s="1">
        <f t="shared" si="179"/>
        <v>0</v>
      </c>
    </row>
    <row r="3581" spans="1:15" x14ac:dyDescent="0.25">
      <c r="A3581" s="1" t="str">
        <v>BioLegend</v>
      </c>
      <c r="B3581" s="1">
        <v>28314</v>
      </c>
      <c r="C3581" s="1" t="str">
        <v>EED119933</v>
      </c>
      <c r="D3581" s="2">
        <v>45941</v>
      </c>
      <c r="E3581" s="2">
        <v>45948</v>
      </c>
      <c r="F3581" s="1">
        <v>396414</v>
      </c>
      <c r="G3581" s="1">
        <v>1</v>
      </c>
      <c r="H3581" s="1">
        <v>1</v>
      </c>
      <c r="I3581" s="1">
        <v>0</v>
      </c>
      <c r="J3581" s="1" t="str">
        <v>Mumbai</v>
      </c>
      <c r="K3581" s="1">
        <v>0</v>
      </c>
      <c r="L3581" s="1"/>
      <c r="M3581" s="1">
        <f t="shared" si="177"/>
        <v>28314</v>
      </c>
      <c r="N3581" s="1">
        <f t="shared" si="178"/>
        <v>28314</v>
      </c>
      <c r="O3581" s="1">
        <f t="shared" si="179"/>
        <v>0</v>
      </c>
    </row>
    <row r="3582" spans="1:15" x14ac:dyDescent="0.25">
      <c r="A3582" s="1" t="str">
        <v>BioLegend</v>
      </c>
      <c r="B3582" s="1">
        <v>12874.400000000001</v>
      </c>
      <c r="C3582" s="1" t="str">
        <v>EED119933</v>
      </c>
      <c r="D3582" s="2">
        <v>45941</v>
      </c>
      <c r="E3582" s="2">
        <v>45948</v>
      </c>
      <c r="F3582" s="1">
        <v>400129</v>
      </c>
      <c r="G3582" s="1">
        <v>1</v>
      </c>
      <c r="H3582" s="1">
        <v>1</v>
      </c>
      <c r="I3582" s="1">
        <v>0</v>
      </c>
      <c r="J3582" s="1" t="str">
        <v>Delhi</v>
      </c>
      <c r="K3582" s="1">
        <v>0</v>
      </c>
      <c r="L3582" s="1"/>
      <c r="M3582" s="1">
        <f t="shared" si="177"/>
        <v>12874.400000000001</v>
      </c>
      <c r="N3582" s="1">
        <f t="shared" si="178"/>
        <v>12874.400000000001</v>
      </c>
      <c r="O3582" s="1">
        <f t="shared" si="179"/>
        <v>0</v>
      </c>
    </row>
    <row r="3583" spans="1:15" x14ac:dyDescent="0.25">
      <c r="A3583" s="1" t="str">
        <v>BioLegend</v>
      </c>
      <c r="B3583" s="1">
        <v>10164</v>
      </c>
      <c r="C3583" s="1" t="str">
        <v>EED119933</v>
      </c>
      <c r="D3583" s="2">
        <v>45941</v>
      </c>
      <c r="E3583" s="2">
        <v>45948</v>
      </c>
      <c r="F3583" s="1">
        <v>400218</v>
      </c>
      <c r="G3583" s="1">
        <v>2</v>
      </c>
      <c r="H3583" s="1">
        <v>2</v>
      </c>
      <c r="I3583" s="1">
        <v>0</v>
      </c>
      <c r="J3583" s="1" t="str">
        <v>Gujrat</v>
      </c>
      <c r="K3583" s="1">
        <v>0</v>
      </c>
      <c r="L3583" s="1"/>
      <c r="M3583" s="1">
        <f t="shared" si="177"/>
        <v>20328</v>
      </c>
      <c r="N3583" s="1">
        <f t="shared" si="178"/>
        <v>20328</v>
      </c>
      <c r="O3583" s="1">
        <f t="shared" si="179"/>
        <v>0</v>
      </c>
    </row>
    <row r="3584" spans="1:15" x14ac:dyDescent="0.25">
      <c r="A3584" s="1" t="str">
        <v>BioLegend</v>
      </c>
      <c r="B3584" s="1">
        <v>6036.7999999999993</v>
      </c>
      <c r="C3584" s="1" t="str">
        <v>EED119933</v>
      </c>
      <c r="D3584" s="2">
        <v>45941</v>
      </c>
      <c r="E3584" s="2">
        <v>45948</v>
      </c>
      <c r="F3584" s="1">
        <v>400508</v>
      </c>
      <c r="G3584" s="1">
        <v>1</v>
      </c>
      <c r="H3584" s="1">
        <v>1</v>
      </c>
      <c r="I3584" s="1">
        <v>0</v>
      </c>
      <c r="J3584" s="1" t="str">
        <v>Hyderabad</v>
      </c>
      <c r="K3584" s="1">
        <v>0</v>
      </c>
      <c r="L3584" s="1"/>
      <c r="M3584" s="1">
        <f t="shared" si="177"/>
        <v>6036.7999999999993</v>
      </c>
      <c r="N3584" s="1">
        <f t="shared" si="178"/>
        <v>6036.7999999999993</v>
      </c>
      <c r="O3584" s="1">
        <f t="shared" si="179"/>
        <v>0</v>
      </c>
    </row>
    <row r="3585" spans="1:15" x14ac:dyDescent="0.25">
      <c r="A3585" s="1" t="str">
        <v>BioLegend</v>
      </c>
      <c r="B3585" s="1">
        <v>10841.6</v>
      </c>
      <c r="C3585" s="1" t="str">
        <v>EED119933</v>
      </c>
      <c r="D3585" s="2">
        <v>45941</v>
      </c>
      <c r="E3585" s="2">
        <v>45948</v>
      </c>
      <c r="F3585" s="1">
        <v>400522</v>
      </c>
      <c r="G3585" s="1">
        <v>1</v>
      </c>
      <c r="H3585" s="1">
        <v>1</v>
      </c>
      <c r="I3585" s="1">
        <v>0</v>
      </c>
      <c r="J3585" s="1" t="str">
        <v>Hyderabad</v>
      </c>
      <c r="K3585" s="1">
        <v>0</v>
      </c>
      <c r="L3585" s="1"/>
      <c r="M3585" s="1">
        <f t="shared" si="177"/>
        <v>10841.6</v>
      </c>
      <c r="N3585" s="1">
        <f t="shared" si="178"/>
        <v>10841.6</v>
      </c>
      <c r="O3585" s="1">
        <f t="shared" si="179"/>
        <v>0</v>
      </c>
    </row>
    <row r="3586" spans="1:15" x14ac:dyDescent="0.25">
      <c r="A3586" s="1" t="str">
        <v>BioLegend</v>
      </c>
      <c r="B3586" s="1">
        <v>10841.6</v>
      </c>
      <c r="C3586" s="1" t="str">
        <v>EED119933</v>
      </c>
      <c r="D3586" s="2">
        <v>45941</v>
      </c>
      <c r="E3586" s="2">
        <v>45948</v>
      </c>
      <c r="F3586" s="1">
        <v>400524</v>
      </c>
      <c r="G3586" s="1">
        <v>1</v>
      </c>
      <c r="H3586" s="1">
        <v>1</v>
      </c>
      <c r="I3586" s="1">
        <v>0</v>
      </c>
      <c r="J3586" s="1" t="str">
        <v>Hyderabad</v>
      </c>
      <c r="K3586" s="1">
        <v>0</v>
      </c>
      <c r="L3586" s="1"/>
      <c r="M3586" s="1">
        <f t="shared" si="177"/>
        <v>10841.6</v>
      </c>
      <c r="N3586" s="1">
        <f t="shared" si="178"/>
        <v>10841.6</v>
      </c>
      <c r="O3586" s="1">
        <f t="shared" si="179"/>
        <v>0</v>
      </c>
    </row>
    <row r="3587" spans="1:15" x14ac:dyDescent="0.25">
      <c r="A3587" s="1" t="str">
        <v>BioLegend</v>
      </c>
      <c r="B3587" s="1">
        <v>17820</v>
      </c>
      <c r="C3587" s="1" t="str">
        <v>EED119933</v>
      </c>
      <c r="D3587" s="2">
        <v>45941</v>
      </c>
      <c r="E3587" s="2">
        <v>45948</v>
      </c>
      <c r="F3587" s="1">
        <v>400551</v>
      </c>
      <c r="G3587" s="1">
        <v>1</v>
      </c>
      <c r="H3587" s="1">
        <v>1</v>
      </c>
      <c r="I3587" s="1">
        <v>0</v>
      </c>
      <c r="J3587" s="1" t="str">
        <v>Hyderabad</v>
      </c>
      <c r="K3587" s="1">
        <v>0</v>
      </c>
      <c r="L3587" s="1"/>
      <c r="M3587" s="1">
        <f t="shared" si="177"/>
        <v>17820</v>
      </c>
      <c r="N3587" s="1">
        <f t="shared" si="178"/>
        <v>17820</v>
      </c>
      <c r="O3587" s="1">
        <f t="shared" si="179"/>
        <v>0</v>
      </c>
    </row>
    <row r="3588" spans="1:15" x14ac:dyDescent="0.25">
      <c r="A3588" s="1" t="str">
        <v>BioLegend</v>
      </c>
      <c r="B3588" s="1">
        <v>14845.599999999999</v>
      </c>
      <c r="C3588" s="1" t="str">
        <v>EED119933</v>
      </c>
      <c r="D3588" s="2">
        <v>45941</v>
      </c>
      <c r="E3588" s="2">
        <v>45948</v>
      </c>
      <c r="F3588" s="1">
        <v>400932</v>
      </c>
      <c r="G3588" s="1">
        <v>1</v>
      </c>
      <c r="H3588" s="1">
        <v>1</v>
      </c>
      <c r="I3588" s="1">
        <v>0</v>
      </c>
      <c r="J3588" s="1" t="str">
        <v>Hyderabad</v>
      </c>
      <c r="K3588" s="1">
        <v>0</v>
      </c>
      <c r="L3588" s="1"/>
      <c r="M3588" s="1">
        <f t="shared" si="177"/>
        <v>14845.599999999999</v>
      </c>
      <c r="N3588" s="1">
        <f t="shared" si="178"/>
        <v>14845.599999999999</v>
      </c>
      <c r="O3588" s="1">
        <f t="shared" si="179"/>
        <v>0</v>
      </c>
    </row>
    <row r="3589" spans="1:15" x14ac:dyDescent="0.25">
      <c r="A3589" s="1" t="str">
        <v>BioLegend</v>
      </c>
      <c r="B3589" s="1">
        <v>11211.2</v>
      </c>
      <c r="C3589" s="1" t="str">
        <v>EED119933</v>
      </c>
      <c r="D3589" s="2">
        <v>45941</v>
      </c>
      <c r="E3589" s="2">
        <v>45948</v>
      </c>
      <c r="F3589" s="1">
        <v>405301</v>
      </c>
      <c r="G3589" s="1">
        <v>1</v>
      </c>
      <c r="H3589" s="1">
        <v>1</v>
      </c>
      <c r="I3589" s="1">
        <v>0</v>
      </c>
      <c r="J3589" s="1" t="str">
        <v>Hyderabad</v>
      </c>
      <c r="K3589" s="1">
        <v>0</v>
      </c>
      <c r="L3589" s="1"/>
      <c r="M3589" s="1">
        <f t="shared" si="177"/>
        <v>11211.2</v>
      </c>
      <c r="N3589" s="1">
        <f t="shared" si="178"/>
        <v>11211.2</v>
      </c>
      <c r="O3589" s="1">
        <f t="shared" si="179"/>
        <v>0</v>
      </c>
    </row>
    <row r="3590" spans="1:15" x14ac:dyDescent="0.25">
      <c r="A3590" s="1" t="str">
        <v>BioLegend</v>
      </c>
      <c r="B3590" s="1">
        <v>17987.2</v>
      </c>
      <c r="C3590" s="1" t="str">
        <v>EED119933</v>
      </c>
      <c r="D3590" s="2">
        <v>45941</v>
      </c>
      <c r="E3590" s="2">
        <v>45948</v>
      </c>
      <c r="F3590" s="1">
        <v>405706</v>
      </c>
      <c r="G3590" s="1">
        <v>1</v>
      </c>
      <c r="H3590" s="1">
        <v>1</v>
      </c>
      <c r="I3590" s="1">
        <v>0</v>
      </c>
      <c r="J3590" s="1" t="str">
        <v>Hyderabad</v>
      </c>
      <c r="K3590" s="1">
        <v>0</v>
      </c>
      <c r="L3590" s="1"/>
      <c r="M3590" s="1">
        <f t="shared" si="177"/>
        <v>17987.2</v>
      </c>
      <c r="N3590" s="1">
        <f t="shared" si="178"/>
        <v>17987.2</v>
      </c>
      <c r="O3590" s="1">
        <f t="shared" si="179"/>
        <v>0</v>
      </c>
    </row>
    <row r="3591" spans="1:15" x14ac:dyDescent="0.25">
      <c r="A3591" s="1" t="str">
        <v>BioLegend</v>
      </c>
      <c r="B3591" s="1">
        <v>7145.6</v>
      </c>
      <c r="C3591" s="1" t="str">
        <v>EED119933</v>
      </c>
      <c r="D3591" s="2">
        <v>45941</v>
      </c>
      <c r="E3591" s="2">
        <v>45948</v>
      </c>
      <c r="F3591" s="1">
        <v>406001</v>
      </c>
      <c r="G3591" s="1">
        <v>1</v>
      </c>
      <c r="H3591" s="1">
        <v>1</v>
      </c>
      <c r="I3591" s="1">
        <v>0</v>
      </c>
      <c r="J3591" s="1" t="str">
        <v>Delhi</v>
      </c>
      <c r="K3591" s="1">
        <v>0</v>
      </c>
      <c r="L3591" s="1"/>
      <c r="M3591" s="1">
        <f t="shared" si="177"/>
        <v>7145.6</v>
      </c>
      <c r="N3591" s="1">
        <f t="shared" si="178"/>
        <v>7145.6</v>
      </c>
      <c r="O3591" s="1">
        <f t="shared" si="179"/>
        <v>0</v>
      </c>
    </row>
    <row r="3592" spans="1:15" x14ac:dyDescent="0.25">
      <c r="A3592" s="1" t="str">
        <v>BioLegend</v>
      </c>
      <c r="B3592" s="1">
        <v>8685.6</v>
      </c>
      <c r="C3592" s="1" t="str">
        <v>EED119933</v>
      </c>
      <c r="D3592" s="2">
        <v>45941</v>
      </c>
      <c r="E3592" s="2">
        <v>45948</v>
      </c>
      <c r="F3592" s="1">
        <v>406416</v>
      </c>
      <c r="G3592" s="1">
        <v>1</v>
      </c>
      <c r="H3592" s="1">
        <v>1</v>
      </c>
      <c r="I3592" s="1">
        <v>0</v>
      </c>
      <c r="J3592" s="1" t="str">
        <v>Delhi</v>
      </c>
      <c r="K3592" s="1">
        <v>0</v>
      </c>
      <c r="L3592" s="1"/>
      <c r="M3592" s="1">
        <f t="shared" si="177"/>
        <v>8685.6</v>
      </c>
      <c r="N3592" s="1">
        <f t="shared" si="178"/>
        <v>8685.6</v>
      </c>
      <c r="O3592" s="1">
        <f t="shared" si="179"/>
        <v>0</v>
      </c>
    </row>
    <row r="3593" spans="1:15" x14ac:dyDescent="0.25">
      <c r="A3593" s="1" t="str">
        <v>BioLegend</v>
      </c>
      <c r="B3593" s="1">
        <v>16324</v>
      </c>
      <c r="C3593" s="1" t="str">
        <v>EED119933</v>
      </c>
      <c r="D3593" s="2">
        <v>45941</v>
      </c>
      <c r="E3593" s="2">
        <v>45948</v>
      </c>
      <c r="F3593" s="1">
        <v>406516</v>
      </c>
      <c r="G3593" s="1">
        <v>1</v>
      </c>
      <c r="H3593" s="1">
        <v>1</v>
      </c>
      <c r="I3593" s="1">
        <v>0</v>
      </c>
      <c r="J3593" s="1" t="str">
        <v>Hyderabad</v>
      </c>
      <c r="K3593" s="1">
        <v>0</v>
      </c>
      <c r="L3593" s="1"/>
      <c r="M3593" s="1">
        <f t="shared" si="177"/>
        <v>16324</v>
      </c>
      <c r="N3593" s="1">
        <f t="shared" si="178"/>
        <v>16324</v>
      </c>
      <c r="O3593" s="1">
        <f t="shared" si="179"/>
        <v>0</v>
      </c>
    </row>
    <row r="3594" spans="1:15" x14ac:dyDescent="0.25">
      <c r="A3594" s="1" t="str">
        <v>BioLegend</v>
      </c>
      <c r="B3594" s="1">
        <v>12689.599999999999</v>
      </c>
      <c r="C3594" s="1" t="str">
        <v>EED119933</v>
      </c>
      <c r="D3594" s="2">
        <v>45941</v>
      </c>
      <c r="E3594" s="2">
        <v>45948</v>
      </c>
      <c r="F3594" s="1">
        <v>406606</v>
      </c>
      <c r="G3594" s="1">
        <v>1</v>
      </c>
      <c r="H3594" s="1">
        <v>1</v>
      </c>
      <c r="I3594" s="1">
        <v>0</v>
      </c>
      <c r="J3594" s="1" t="str">
        <v>Hyderabad</v>
      </c>
      <c r="K3594" s="1">
        <v>0</v>
      </c>
      <c r="L3594" s="1"/>
      <c r="M3594" s="1">
        <f t="shared" si="177"/>
        <v>12689.599999999999</v>
      </c>
      <c r="N3594" s="1">
        <f t="shared" si="178"/>
        <v>12689.599999999999</v>
      </c>
      <c r="O3594" s="1">
        <f t="shared" si="179"/>
        <v>0</v>
      </c>
    </row>
    <row r="3595" spans="1:15" x14ac:dyDescent="0.25">
      <c r="A3595" s="1" t="str">
        <v>BioLegend</v>
      </c>
      <c r="B3595" s="1">
        <v>6221.6</v>
      </c>
      <c r="C3595" s="1" t="str">
        <v>EED119933</v>
      </c>
      <c r="D3595" s="2">
        <v>45941</v>
      </c>
      <c r="E3595" s="2">
        <v>45948</v>
      </c>
      <c r="F3595" s="1">
        <v>410604</v>
      </c>
      <c r="G3595" s="1">
        <v>5</v>
      </c>
      <c r="H3595" s="1">
        <v>5</v>
      </c>
      <c r="I3595" s="1">
        <v>0</v>
      </c>
      <c r="J3595" s="1" t="str">
        <v>Faridabad</v>
      </c>
      <c r="K3595" s="1" t="str">
        <v>Priyanka Madam</v>
      </c>
      <c r="L3595" s="1"/>
      <c r="M3595" s="1">
        <f t="shared" si="177"/>
        <v>31108</v>
      </c>
      <c r="N3595" s="1">
        <f t="shared" si="178"/>
        <v>31108</v>
      </c>
      <c r="O3595" s="1">
        <f t="shared" si="179"/>
        <v>0</v>
      </c>
    </row>
    <row r="3596" spans="1:15" x14ac:dyDescent="0.25">
      <c r="A3596" s="1" t="str">
        <v>BioLegend</v>
      </c>
      <c r="B3596" s="1">
        <v>5482.4</v>
      </c>
      <c r="C3596" s="1" t="str">
        <v>EED119933</v>
      </c>
      <c r="D3596" s="2">
        <v>45941</v>
      </c>
      <c r="E3596" s="2">
        <v>45948</v>
      </c>
      <c r="F3596" s="1">
        <v>420201</v>
      </c>
      <c r="G3596" s="1">
        <v>1</v>
      </c>
      <c r="H3596" s="1">
        <v>1</v>
      </c>
      <c r="I3596" s="1">
        <v>0</v>
      </c>
      <c r="J3596" s="1" t="str">
        <v>Pune</v>
      </c>
      <c r="K3596" s="1">
        <v>0</v>
      </c>
      <c r="L3596" s="1"/>
      <c r="M3596" s="1">
        <f t="shared" si="177"/>
        <v>5482.4</v>
      </c>
      <c r="N3596" s="1">
        <f t="shared" si="178"/>
        <v>5482.4</v>
      </c>
      <c r="O3596" s="1">
        <f t="shared" si="179"/>
        <v>0</v>
      </c>
    </row>
    <row r="3597" spans="1:15" x14ac:dyDescent="0.25">
      <c r="A3597" s="1" t="str">
        <v>BioLegend</v>
      </c>
      <c r="B3597" s="1">
        <v>4004</v>
      </c>
      <c r="C3597" s="1" t="str">
        <v>EED119933</v>
      </c>
      <c r="D3597" s="2">
        <v>45941</v>
      </c>
      <c r="E3597" s="2">
        <v>45948</v>
      </c>
      <c r="F3597" s="1">
        <v>420301</v>
      </c>
      <c r="G3597" s="1">
        <v>1</v>
      </c>
      <c r="H3597" s="1">
        <v>1</v>
      </c>
      <c r="I3597" s="1">
        <v>0</v>
      </c>
      <c r="J3597" s="1" t="str">
        <v>Pune</v>
      </c>
      <c r="K3597" s="1">
        <v>0</v>
      </c>
      <c r="L3597" s="1"/>
      <c r="M3597" s="1">
        <f t="shared" si="177"/>
        <v>4004</v>
      </c>
      <c r="N3597" s="1">
        <f t="shared" si="178"/>
        <v>4004</v>
      </c>
      <c r="O3597" s="1">
        <f t="shared" si="179"/>
        <v>0</v>
      </c>
    </row>
    <row r="3598" spans="1:15" x14ac:dyDescent="0.25">
      <c r="A3598" s="1" t="str">
        <v>BioLegend</v>
      </c>
      <c r="B3598" s="1">
        <v>1848</v>
      </c>
      <c r="C3598" s="1" t="str">
        <v>EED119933</v>
      </c>
      <c r="D3598" s="2">
        <v>45941</v>
      </c>
      <c r="E3598" s="2">
        <v>45948</v>
      </c>
      <c r="F3598" s="1">
        <v>420403</v>
      </c>
      <c r="G3598" s="1">
        <v>1</v>
      </c>
      <c r="H3598" s="1">
        <v>1</v>
      </c>
      <c r="I3598" s="1">
        <v>0</v>
      </c>
      <c r="J3598" s="1" t="str">
        <v>Gujrat</v>
      </c>
      <c r="K3598" s="1">
        <v>0</v>
      </c>
      <c r="L3598" s="1"/>
      <c r="M3598" s="1">
        <f t="shared" si="177"/>
        <v>1848</v>
      </c>
      <c r="N3598" s="1">
        <f t="shared" si="178"/>
        <v>1848</v>
      </c>
      <c r="O3598" s="1">
        <f t="shared" si="179"/>
        <v>0</v>
      </c>
    </row>
    <row r="3599" spans="1:15" x14ac:dyDescent="0.25">
      <c r="A3599" s="1" t="str">
        <v>BioLegend</v>
      </c>
      <c r="B3599" s="1">
        <v>1848</v>
      </c>
      <c r="C3599" s="1" t="str">
        <v>EED119933</v>
      </c>
      <c r="D3599" s="2">
        <v>45941</v>
      </c>
      <c r="E3599" s="2">
        <v>45948</v>
      </c>
      <c r="F3599" s="1">
        <v>420403</v>
      </c>
      <c r="G3599" s="1">
        <v>5</v>
      </c>
      <c r="H3599" s="1">
        <v>5</v>
      </c>
      <c r="I3599" s="1">
        <v>0</v>
      </c>
      <c r="J3599" s="1" t="str">
        <v>Banglore</v>
      </c>
      <c r="K3599" s="1">
        <v>0</v>
      </c>
      <c r="L3599" s="1"/>
      <c r="M3599" s="1">
        <f t="shared" si="177"/>
        <v>9240</v>
      </c>
      <c r="N3599" s="1">
        <f t="shared" si="178"/>
        <v>9240</v>
      </c>
      <c r="O3599" s="1">
        <f t="shared" si="179"/>
        <v>0</v>
      </c>
    </row>
    <row r="3600" spans="1:15" x14ac:dyDescent="0.25">
      <c r="A3600" s="1" t="str">
        <v>BioLegend</v>
      </c>
      <c r="B3600" s="1">
        <v>4004</v>
      </c>
      <c r="C3600" s="1" t="str">
        <v>EED119933</v>
      </c>
      <c r="D3600" s="2">
        <v>45941</v>
      </c>
      <c r="E3600" s="2">
        <v>45948</v>
      </c>
      <c r="F3600" s="1">
        <v>420601</v>
      </c>
      <c r="G3600" s="1">
        <v>1</v>
      </c>
      <c r="H3600" s="1">
        <v>1</v>
      </c>
      <c r="I3600" s="1">
        <v>0</v>
      </c>
      <c r="J3600" s="1" t="str">
        <v>Pune</v>
      </c>
      <c r="K3600" s="1">
        <v>0</v>
      </c>
      <c r="L3600" s="1"/>
      <c r="M3600" s="1">
        <f t="shared" si="177"/>
        <v>4004</v>
      </c>
      <c r="N3600" s="1">
        <f t="shared" si="178"/>
        <v>4004</v>
      </c>
      <c r="O3600" s="1">
        <f t="shared" si="179"/>
        <v>0</v>
      </c>
    </row>
    <row r="3601" spans="1:15" x14ac:dyDescent="0.25">
      <c r="A3601" s="1" t="str">
        <v>BioLegend</v>
      </c>
      <c r="B3601" s="1">
        <v>4004</v>
      </c>
      <c r="C3601" s="1" t="str">
        <v>EED119933</v>
      </c>
      <c r="D3601" s="2">
        <v>45941</v>
      </c>
      <c r="E3601" s="2">
        <v>45948</v>
      </c>
      <c r="F3601" s="1">
        <v>420601</v>
      </c>
      <c r="G3601" s="1">
        <v>1</v>
      </c>
      <c r="H3601" s="1">
        <v>1</v>
      </c>
      <c r="I3601" s="1">
        <v>0</v>
      </c>
      <c r="J3601" s="1" t="str">
        <v>Kerala</v>
      </c>
      <c r="K3601" s="1">
        <v>0</v>
      </c>
      <c r="L3601" s="1"/>
      <c r="M3601" s="1">
        <f t="shared" si="177"/>
        <v>4004</v>
      </c>
      <c r="N3601" s="1">
        <f t="shared" si="178"/>
        <v>4004</v>
      </c>
      <c r="O3601" s="1">
        <f t="shared" si="179"/>
        <v>0</v>
      </c>
    </row>
    <row r="3602" spans="1:15" x14ac:dyDescent="0.25">
      <c r="A3602" s="1" t="str">
        <v>BioLegend</v>
      </c>
      <c r="B3602" s="1">
        <v>3326.3999999999996</v>
      </c>
      <c r="C3602" s="1" t="str">
        <v>EED119933</v>
      </c>
      <c r="D3602" s="2">
        <v>45941</v>
      </c>
      <c r="E3602" s="2">
        <v>45948</v>
      </c>
      <c r="F3602" s="1">
        <v>420701</v>
      </c>
      <c r="G3602" s="1">
        <v>1</v>
      </c>
      <c r="H3602" s="1">
        <v>1</v>
      </c>
      <c r="I3602" s="1">
        <v>0</v>
      </c>
      <c r="J3602" s="1" t="str">
        <v>Kolkata</v>
      </c>
      <c r="K3602" s="1">
        <v>0</v>
      </c>
      <c r="L3602" s="1"/>
      <c r="M3602" s="1">
        <f t="shared" si="177"/>
        <v>3326.3999999999996</v>
      </c>
      <c r="N3602" s="1">
        <f t="shared" si="178"/>
        <v>3326.3999999999996</v>
      </c>
      <c r="O3602" s="1">
        <f t="shared" si="179"/>
        <v>0</v>
      </c>
    </row>
    <row r="3603" spans="1:15" x14ac:dyDescent="0.25">
      <c r="A3603" s="1" t="str">
        <v>BioLegend</v>
      </c>
      <c r="B3603" s="1">
        <v>3326.3999999999996</v>
      </c>
      <c r="C3603" s="1" t="str">
        <v>EED119933</v>
      </c>
      <c r="D3603" s="2">
        <v>45941</v>
      </c>
      <c r="E3603" s="2">
        <v>45948</v>
      </c>
      <c r="F3603" s="1">
        <v>420701</v>
      </c>
      <c r="G3603" s="1">
        <v>4</v>
      </c>
      <c r="H3603" s="1">
        <v>4</v>
      </c>
      <c r="I3603" s="1">
        <v>0</v>
      </c>
      <c r="J3603" s="1" t="str">
        <v>Delhi</v>
      </c>
      <c r="K3603" s="1">
        <v>0</v>
      </c>
      <c r="L3603" s="1"/>
      <c r="M3603" s="1">
        <f t="shared" si="177"/>
        <v>13305.599999999999</v>
      </c>
      <c r="N3603" s="1">
        <f t="shared" si="178"/>
        <v>13305.599999999999</v>
      </c>
      <c r="O3603" s="1">
        <f t="shared" si="179"/>
        <v>0</v>
      </c>
    </row>
    <row r="3604" spans="1:15" x14ac:dyDescent="0.25">
      <c r="A3604" s="1" t="str">
        <v>BioLegend</v>
      </c>
      <c r="B3604" s="1">
        <v>14106.400000000001</v>
      </c>
      <c r="C3604" s="1" t="str">
        <v>EED119933</v>
      </c>
      <c r="D3604" s="2">
        <v>45941</v>
      </c>
      <c r="E3604" s="2">
        <v>45948</v>
      </c>
      <c r="F3604" s="1">
        <v>422302</v>
      </c>
      <c r="G3604" s="1">
        <v>15</v>
      </c>
      <c r="H3604" s="1">
        <v>15</v>
      </c>
      <c r="I3604" s="1">
        <v>0</v>
      </c>
      <c r="J3604" s="1" t="str">
        <v>Hyderabad</v>
      </c>
      <c r="K3604" s="1">
        <v>0</v>
      </c>
      <c r="L3604" s="1"/>
      <c r="M3604" s="1">
        <f t="shared" si="177"/>
        <v>211596.00000000003</v>
      </c>
      <c r="N3604" s="1">
        <f t="shared" si="178"/>
        <v>211596.00000000003</v>
      </c>
      <c r="O3604" s="1">
        <f t="shared" si="179"/>
        <v>0</v>
      </c>
    </row>
    <row r="3605" spans="1:15" x14ac:dyDescent="0.25">
      <c r="A3605" s="1" t="str">
        <v>BioLegend</v>
      </c>
      <c r="B3605" s="1">
        <v>14106.400000000001</v>
      </c>
      <c r="C3605" s="1" t="str">
        <v>EED119933</v>
      </c>
      <c r="D3605" s="2">
        <v>45941</v>
      </c>
      <c r="E3605" s="2">
        <v>45948</v>
      </c>
      <c r="F3605" s="1">
        <v>422302</v>
      </c>
      <c r="G3605" s="1">
        <v>3</v>
      </c>
      <c r="H3605" s="1">
        <v>3</v>
      </c>
      <c r="I3605" s="1">
        <v>0</v>
      </c>
      <c r="J3605" s="1" t="str">
        <v>Gujrat</v>
      </c>
      <c r="K3605" s="1">
        <v>0</v>
      </c>
      <c r="L3605" s="1"/>
      <c r="M3605" s="1">
        <f t="shared" si="177"/>
        <v>42319.200000000004</v>
      </c>
      <c r="N3605" s="1">
        <f t="shared" si="178"/>
        <v>42319.200000000004</v>
      </c>
      <c r="O3605" s="1">
        <f t="shared" si="179"/>
        <v>0</v>
      </c>
    </row>
    <row r="3606" spans="1:15" x14ac:dyDescent="0.25">
      <c r="A3606" s="1" t="str">
        <v>BioLegend</v>
      </c>
      <c r="B3606" s="1">
        <v>14106.400000000001</v>
      </c>
      <c r="C3606" s="1" t="str">
        <v>EED119933</v>
      </c>
      <c r="D3606" s="2">
        <v>45941</v>
      </c>
      <c r="E3606" s="2">
        <v>45948</v>
      </c>
      <c r="F3606" s="1">
        <v>422302</v>
      </c>
      <c r="G3606" s="1">
        <v>2</v>
      </c>
      <c r="H3606" s="1">
        <v>2</v>
      </c>
      <c r="I3606" s="1">
        <v>0</v>
      </c>
      <c r="J3606" s="1" t="str">
        <v>Banglore</v>
      </c>
      <c r="K3606" s="1">
        <v>0</v>
      </c>
      <c r="L3606" s="1"/>
      <c r="M3606" s="1">
        <f t="shared" si="177"/>
        <v>28212.800000000003</v>
      </c>
      <c r="N3606" s="1">
        <f t="shared" si="178"/>
        <v>28212.800000000003</v>
      </c>
      <c r="O3606" s="1">
        <f t="shared" si="179"/>
        <v>0</v>
      </c>
    </row>
    <row r="3607" spans="1:15" x14ac:dyDescent="0.25">
      <c r="A3607" s="1" t="str">
        <v>BioLegend</v>
      </c>
      <c r="B3607" s="1">
        <v>4743.2</v>
      </c>
      <c r="C3607" s="1" t="str">
        <v>EED119933</v>
      </c>
      <c r="D3607" s="2">
        <v>45941</v>
      </c>
      <c r="E3607" s="2">
        <v>45948</v>
      </c>
      <c r="F3607" s="1">
        <v>422501</v>
      </c>
      <c r="G3607" s="1">
        <v>1</v>
      </c>
      <c r="H3607" s="1">
        <v>1</v>
      </c>
      <c r="I3607" s="1">
        <v>0</v>
      </c>
      <c r="J3607" s="1" t="str">
        <v>Pune</v>
      </c>
      <c r="K3607" s="1">
        <v>0</v>
      </c>
      <c r="L3607" s="1"/>
      <c r="M3607" s="1">
        <f t="shared" si="177"/>
        <v>4743.2</v>
      </c>
      <c r="N3607" s="1">
        <f t="shared" si="178"/>
        <v>4743.2</v>
      </c>
      <c r="O3607" s="1">
        <f t="shared" si="179"/>
        <v>0</v>
      </c>
    </row>
    <row r="3608" spans="1:15" x14ac:dyDescent="0.25">
      <c r="A3608" s="1" t="str">
        <v>BioLegend</v>
      </c>
      <c r="B3608" s="1">
        <v>5482.4</v>
      </c>
      <c r="C3608" s="1" t="str">
        <v>EED119933</v>
      </c>
      <c r="D3608" s="2">
        <v>45941</v>
      </c>
      <c r="E3608" s="2">
        <v>45948</v>
      </c>
      <c r="F3608" s="1">
        <v>423101</v>
      </c>
      <c r="G3608" s="1">
        <v>5</v>
      </c>
      <c r="H3608" s="1">
        <v>5</v>
      </c>
      <c r="I3608" s="1">
        <v>0</v>
      </c>
      <c r="J3608" s="1" t="str">
        <v>Gujrat</v>
      </c>
      <c r="K3608" s="1">
        <v>0</v>
      </c>
      <c r="L3608" s="1"/>
      <c r="M3608" s="1">
        <f t="shared" si="177"/>
        <v>27412</v>
      </c>
      <c r="N3608" s="1">
        <f t="shared" si="178"/>
        <v>27412</v>
      </c>
      <c r="O3608" s="1">
        <f t="shared" si="179"/>
        <v>0</v>
      </c>
    </row>
    <row r="3609" spans="1:15" x14ac:dyDescent="0.25">
      <c r="A3609" s="1" t="str">
        <v>BioLegend</v>
      </c>
      <c r="B3609" s="1">
        <v>20636</v>
      </c>
      <c r="C3609" s="1" t="str">
        <v>EED119933</v>
      </c>
      <c r="D3609" s="2">
        <v>45941</v>
      </c>
      <c r="E3609" s="2">
        <v>45948</v>
      </c>
      <c r="F3609" s="1">
        <v>423102</v>
      </c>
      <c r="G3609" s="1">
        <v>3</v>
      </c>
      <c r="H3609" s="1">
        <v>3</v>
      </c>
      <c r="I3609" s="1">
        <v>0</v>
      </c>
      <c r="J3609" s="1" t="str">
        <v>Delhi</v>
      </c>
      <c r="K3609" s="1">
        <v>0</v>
      </c>
      <c r="L3609" s="1"/>
      <c r="M3609" s="1">
        <f t="shared" si="177"/>
        <v>61908</v>
      </c>
      <c r="N3609" s="1">
        <f t="shared" si="178"/>
        <v>61908</v>
      </c>
      <c r="O3609" s="1">
        <f t="shared" si="179"/>
        <v>0</v>
      </c>
    </row>
    <row r="3610" spans="1:15" x14ac:dyDescent="0.25">
      <c r="A3610" s="1" t="str">
        <v>BioLegend</v>
      </c>
      <c r="B3610" s="1">
        <v>5482.4</v>
      </c>
      <c r="C3610" s="1" t="str">
        <v>EED119933</v>
      </c>
      <c r="D3610" s="2">
        <v>45941</v>
      </c>
      <c r="E3610" s="2">
        <v>45948</v>
      </c>
      <c r="F3610" s="1">
        <v>423105</v>
      </c>
      <c r="G3610" s="1">
        <v>2</v>
      </c>
      <c r="H3610" s="1">
        <v>2</v>
      </c>
      <c r="I3610" s="1">
        <v>0</v>
      </c>
      <c r="J3610" s="1" t="str">
        <v>Gujrat</v>
      </c>
      <c r="K3610" s="1">
        <v>0</v>
      </c>
      <c r="L3610" s="1"/>
      <c r="M3610" s="1">
        <f t="shared" si="177"/>
        <v>10964.8</v>
      </c>
      <c r="N3610" s="1">
        <f t="shared" si="178"/>
        <v>10964.8</v>
      </c>
      <c r="O3610" s="1">
        <f t="shared" si="179"/>
        <v>0</v>
      </c>
    </row>
    <row r="3611" spans="1:15" x14ac:dyDescent="0.25">
      <c r="A3611" s="1" t="str">
        <v>BioLegend</v>
      </c>
      <c r="B3611" s="1">
        <v>10164</v>
      </c>
      <c r="C3611" s="1" t="str">
        <v>EED119933</v>
      </c>
      <c r="D3611" s="2">
        <v>45941</v>
      </c>
      <c r="E3611" s="2">
        <v>45948</v>
      </c>
      <c r="F3611" s="1">
        <v>424401</v>
      </c>
      <c r="G3611" s="1">
        <v>1</v>
      </c>
      <c r="H3611" s="1">
        <v>1</v>
      </c>
      <c r="I3611" s="1">
        <v>0</v>
      </c>
      <c r="J3611" s="1" t="str">
        <v>Hyderabad</v>
      </c>
      <c r="K3611" s="1">
        <v>0</v>
      </c>
      <c r="L3611" s="1"/>
      <c r="M3611" s="1">
        <f t="shared" si="177"/>
        <v>10164</v>
      </c>
      <c r="N3611" s="1">
        <f t="shared" si="178"/>
        <v>10164</v>
      </c>
      <c r="O3611" s="1">
        <f t="shared" si="179"/>
        <v>0</v>
      </c>
    </row>
    <row r="3612" spans="1:15" x14ac:dyDescent="0.25">
      <c r="A3612" s="1" t="str">
        <v>BioLegend</v>
      </c>
      <c r="B3612" s="1">
        <v>1478.4</v>
      </c>
      <c r="C3612" s="1" t="str">
        <v>EED119933</v>
      </c>
      <c r="D3612" s="2">
        <v>45941</v>
      </c>
      <c r="E3612" s="2">
        <v>45948</v>
      </c>
      <c r="F3612" s="1">
        <v>425501</v>
      </c>
      <c r="G3612" s="1">
        <v>1</v>
      </c>
      <c r="H3612" s="1">
        <v>1</v>
      </c>
      <c r="I3612" s="1">
        <v>0</v>
      </c>
      <c r="J3612" s="1" t="str">
        <v>Pune</v>
      </c>
      <c r="K3612" s="1">
        <v>0</v>
      </c>
      <c r="L3612" s="1"/>
      <c r="M3612" s="1">
        <f t="shared" si="177"/>
        <v>1478.4</v>
      </c>
      <c r="N3612" s="1">
        <f t="shared" si="178"/>
        <v>1478.4</v>
      </c>
      <c r="O3612" s="1">
        <f t="shared" si="179"/>
        <v>0</v>
      </c>
    </row>
    <row r="3613" spans="1:15" x14ac:dyDescent="0.25">
      <c r="A3613" s="1" t="str">
        <v>BioLegend</v>
      </c>
      <c r="B3613" s="1">
        <v>8685.6</v>
      </c>
      <c r="C3613" s="1" t="str">
        <v>EED119933</v>
      </c>
      <c r="D3613" s="2">
        <v>45941</v>
      </c>
      <c r="E3613" s="2">
        <v>45948</v>
      </c>
      <c r="F3613" s="1">
        <v>426102</v>
      </c>
      <c r="G3613" s="1">
        <v>1</v>
      </c>
      <c r="H3613" s="1">
        <v>1</v>
      </c>
      <c r="I3613" s="1">
        <v>0</v>
      </c>
      <c r="J3613" s="1" t="str">
        <v>Gujrat</v>
      </c>
      <c r="K3613" s="1">
        <v>0</v>
      </c>
      <c r="L3613" s="1"/>
      <c r="M3613" s="1">
        <f t="shared" si="177"/>
        <v>8685.6</v>
      </c>
      <c r="N3613" s="1">
        <f t="shared" si="178"/>
        <v>8685.6</v>
      </c>
      <c r="O3613" s="1">
        <f t="shared" si="179"/>
        <v>0</v>
      </c>
    </row>
    <row r="3614" spans="1:15" x14ac:dyDescent="0.25">
      <c r="A3614" s="1" t="str">
        <v>BioLegend</v>
      </c>
      <c r="B3614" s="1">
        <v>7700</v>
      </c>
      <c r="C3614" s="1" t="str">
        <v>EED119933</v>
      </c>
      <c r="D3614" s="2">
        <v>45941</v>
      </c>
      <c r="E3614" s="2">
        <v>45948</v>
      </c>
      <c r="F3614" s="1">
        <v>426105</v>
      </c>
      <c r="G3614" s="1">
        <v>1</v>
      </c>
      <c r="H3614" s="1">
        <v>1</v>
      </c>
      <c r="I3614" s="1">
        <v>0</v>
      </c>
      <c r="J3614" s="1" t="str">
        <v>Gujrat</v>
      </c>
      <c r="K3614" s="1">
        <v>0</v>
      </c>
      <c r="L3614" s="1"/>
      <c r="M3614" s="1">
        <f t="shared" si="177"/>
        <v>7700</v>
      </c>
      <c r="N3614" s="1">
        <f t="shared" si="178"/>
        <v>7700</v>
      </c>
      <c r="O3614" s="1">
        <f t="shared" si="179"/>
        <v>0</v>
      </c>
    </row>
    <row r="3615" spans="1:15" x14ac:dyDescent="0.25">
      <c r="A3615" s="1" t="str">
        <v>BioLegend</v>
      </c>
      <c r="B3615" s="1">
        <v>17001.599999999999</v>
      </c>
      <c r="C3615" s="1" t="str">
        <v>EED119933</v>
      </c>
      <c r="D3615" s="2">
        <v>45941</v>
      </c>
      <c r="E3615" s="2">
        <v>45948</v>
      </c>
      <c r="F3615" s="1">
        <v>426803</v>
      </c>
      <c r="G3615" s="1">
        <v>1</v>
      </c>
      <c r="H3615" s="1">
        <v>1</v>
      </c>
      <c r="I3615" s="1">
        <v>0</v>
      </c>
      <c r="J3615" s="1" t="str">
        <v>Pune</v>
      </c>
      <c r="K3615" s="1">
        <v>0</v>
      </c>
      <c r="L3615" s="1"/>
      <c r="M3615" s="1">
        <f t="shared" si="177"/>
        <v>17001.599999999999</v>
      </c>
      <c r="N3615" s="1">
        <f t="shared" si="178"/>
        <v>17001.599999999999</v>
      </c>
      <c r="O3615" s="1">
        <f t="shared" si="179"/>
        <v>0</v>
      </c>
    </row>
    <row r="3616" spans="1:15" x14ac:dyDescent="0.25">
      <c r="A3616" s="1" t="str">
        <v>BioLegend</v>
      </c>
      <c r="B3616" s="1">
        <v>13921.599999999999</v>
      </c>
      <c r="C3616" s="1" t="str">
        <v>EED119933</v>
      </c>
      <c r="D3616" s="2">
        <v>45941</v>
      </c>
      <c r="E3616" s="2">
        <v>45948</v>
      </c>
      <c r="F3616" s="1">
        <v>505008</v>
      </c>
      <c r="G3616" s="1">
        <v>1</v>
      </c>
      <c r="H3616" s="1">
        <v>1</v>
      </c>
      <c r="I3616" s="1">
        <v>0</v>
      </c>
      <c r="J3616" s="1" t="str">
        <v>Hyderabad</v>
      </c>
      <c r="K3616" s="1">
        <v>0</v>
      </c>
      <c r="L3616" s="1"/>
      <c r="M3616" s="1">
        <f t="shared" si="177"/>
        <v>13921.599999999999</v>
      </c>
      <c r="N3616" s="1">
        <f t="shared" si="178"/>
        <v>13921.599999999999</v>
      </c>
      <c r="O3616" s="1">
        <f t="shared" si="179"/>
        <v>0</v>
      </c>
    </row>
    <row r="3617" spans="1:15" x14ac:dyDescent="0.25">
      <c r="A3617" s="1" t="str">
        <v>BioLegend</v>
      </c>
      <c r="B3617" s="1">
        <v>9055.2000000000007</v>
      </c>
      <c r="C3617" s="1" t="str">
        <v>EED119933</v>
      </c>
      <c r="D3617" s="2">
        <v>45941</v>
      </c>
      <c r="E3617" s="2">
        <v>45948</v>
      </c>
      <c r="F3617" s="1">
        <v>570204</v>
      </c>
      <c r="G3617" s="1">
        <v>1</v>
      </c>
      <c r="H3617" s="1">
        <v>1</v>
      </c>
      <c r="I3617" s="1">
        <v>0</v>
      </c>
      <c r="J3617" s="1" t="str">
        <v>Delhi</v>
      </c>
      <c r="K3617" s="1">
        <v>0</v>
      </c>
      <c r="L3617" s="1"/>
      <c r="M3617" s="1">
        <f t="shared" si="177"/>
        <v>9055.2000000000007</v>
      </c>
      <c r="N3617" s="1">
        <f t="shared" si="178"/>
        <v>9055.2000000000007</v>
      </c>
      <c r="O3617" s="1">
        <f t="shared" si="179"/>
        <v>0</v>
      </c>
    </row>
    <row r="3618" spans="1:15" x14ac:dyDescent="0.25">
      <c r="A3618" s="1" t="str">
        <v>BioLegend</v>
      </c>
      <c r="B3618" s="1">
        <v>14106.400000000001</v>
      </c>
      <c r="C3618" s="1" t="str">
        <v>EED119933</v>
      </c>
      <c r="D3618" s="2">
        <v>45941</v>
      </c>
      <c r="E3618" s="2">
        <v>45948</v>
      </c>
      <c r="F3618" s="1">
        <v>575306</v>
      </c>
      <c r="G3618" s="1">
        <v>1</v>
      </c>
      <c r="H3618" s="1">
        <v>1</v>
      </c>
      <c r="I3618" s="1">
        <v>0</v>
      </c>
      <c r="J3618" s="1" t="str">
        <v>Delhi</v>
      </c>
      <c r="K3618" s="1">
        <v>0</v>
      </c>
      <c r="L3618" s="1"/>
      <c r="M3618" s="1">
        <f t="shared" si="177"/>
        <v>14106.400000000001</v>
      </c>
      <c r="N3618" s="1">
        <f t="shared" si="178"/>
        <v>14106.400000000001</v>
      </c>
      <c r="O3618" s="1">
        <f t="shared" si="179"/>
        <v>0</v>
      </c>
    </row>
    <row r="3619" spans="1:15" x14ac:dyDescent="0.25">
      <c r="A3619" s="1" t="str">
        <v>BioLegend</v>
      </c>
      <c r="B3619" s="1">
        <v>22792</v>
      </c>
      <c r="C3619" s="1" t="str">
        <v>EED119933</v>
      </c>
      <c r="D3619" s="2">
        <v>45941</v>
      </c>
      <c r="E3619" s="2">
        <v>45948</v>
      </c>
      <c r="F3619" s="1">
        <v>626812</v>
      </c>
      <c r="G3619" s="1">
        <v>8</v>
      </c>
      <c r="H3619" s="1">
        <v>8</v>
      </c>
      <c r="I3619" s="1">
        <v>0</v>
      </c>
      <c r="J3619" s="1" t="str">
        <v>Banglore</v>
      </c>
      <c r="K3619" s="1">
        <v>0</v>
      </c>
      <c r="L3619" s="1"/>
      <c r="M3619" s="1">
        <f t="shared" si="177"/>
        <v>182336</v>
      </c>
      <c r="N3619" s="1">
        <f t="shared" si="178"/>
        <v>182336</v>
      </c>
      <c r="O3619" s="1">
        <f t="shared" si="179"/>
        <v>0</v>
      </c>
    </row>
    <row r="3620" spans="1:15" x14ac:dyDescent="0.25">
      <c r="A3620" s="1" t="str">
        <v>BioLegend</v>
      </c>
      <c r="B3620" s="1">
        <v>9794.4</v>
      </c>
      <c r="C3620" s="1" t="str">
        <v>EED119933</v>
      </c>
      <c r="D3620" s="2">
        <v>45941</v>
      </c>
      <c r="E3620" s="2">
        <v>45948</v>
      </c>
      <c r="F3620" s="1">
        <v>633603</v>
      </c>
      <c r="G3620" s="1">
        <v>1</v>
      </c>
      <c r="H3620" s="1">
        <v>1</v>
      </c>
      <c r="I3620" s="1">
        <v>0</v>
      </c>
      <c r="J3620" s="1" t="str">
        <v>Delhi</v>
      </c>
      <c r="K3620" s="1">
        <v>0</v>
      </c>
      <c r="L3620" s="1"/>
      <c r="M3620" s="1">
        <f t="shared" si="177"/>
        <v>9794.4</v>
      </c>
      <c r="N3620" s="1">
        <f t="shared" si="178"/>
        <v>9794.4</v>
      </c>
      <c r="O3620" s="1">
        <f t="shared" si="179"/>
        <v>0</v>
      </c>
    </row>
    <row r="3621" spans="1:15" x14ac:dyDescent="0.25">
      <c r="A3621" s="1" t="str">
        <v>BioLegend</v>
      </c>
      <c r="B3621" s="1">
        <v>11950.400000000001</v>
      </c>
      <c r="C3621" s="1" t="str">
        <v>EED119933</v>
      </c>
      <c r="D3621" s="2">
        <v>45941</v>
      </c>
      <c r="E3621" s="2">
        <v>45948</v>
      </c>
      <c r="F3621" s="1">
        <v>640906</v>
      </c>
      <c r="G3621" s="1">
        <v>1</v>
      </c>
      <c r="H3621" s="1">
        <v>1</v>
      </c>
      <c r="I3621" s="1">
        <v>0</v>
      </c>
      <c r="J3621" s="1" t="str">
        <v>Delhi</v>
      </c>
      <c r="K3621" s="1">
        <v>0</v>
      </c>
      <c r="L3621" s="1"/>
      <c r="M3621" s="1">
        <f t="shared" si="177"/>
        <v>11950.400000000001</v>
      </c>
      <c r="N3621" s="1">
        <f t="shared" si="178"/>
        <v>11950.400000000001</v>
      </c>
      <c r="O3621" s="1">
        <f t="shared" si="179"/>
        <v>0</v>
      </c>
    </row>
    <row r="3622" spans="1:15" x14ac:dyDescent="0.25">
      <c r="A3622" s="1" t="str">
        <v>BioLegend</v>
      </c>
      <c r="B3622" s="1">
        <v>15584.8</v>
      </c>
      <c r="C3622" s="1" t="str">
        <v>EED119933</v>
      </c>
      <c r="D3622" s="2">
        <v>45941</v>
      </c>
      <c r="E3622" s="2">
        <v>45948</v>
      </c>
      <c r="F3622" s="1">
        <v>640914</v>
      </c>
      <c r="G3622" s="1">
        <v>1</v>
      </c>
      <c r="H3622" s="1">
        <v>1</v>
      </c>
      <c r="I3622" s="1">
        <v>0</v>
      </c>
      <c r="J3622" s="1" t="str">
        <v>Delhi</v>
      </c>
      <c r="K3622" s="1">
        <v>0</v>
      </c>
      <c r="L3622" s="1"/>
      <c r="M3622" s="1">
        <f t="shared" si="177"/>
        <v>15584.8</v>
      </c>
      <c r="N3622" s="1">
        <f t="shared" si="178"/>
        <v>15584.8</v>
      </c>
      <c r="O3622" s="1">
        <f t="shared" si="179"/>
        <v>0</v>
      </c>
    </row>
    <row r="3623" spans="1:15" x14ac:dyDescent="0.25">
      <c r="A3623" s="1" t="str">
        <v>BioLegend</v>
      </c>
      <c r="B3623" s="1">
        <v>15584.8</v>
      </c>
      <c r="C3623" s="1" t="str">
        <v>EED119933</v>
      </c>
      <c r="D3623" s="2">
        <v>45941</v>
      </c>
      <c r="E3623" s="2">
        <v>45948</v>
      </c>
      <c r="F3623" s="1">
        <v>640914</v>
      </c>
      <c r="G3623" s="1">
        <v>1</v>
      </c>
      <c r="H3623" s="1">
        <v>1</v>
      </c>
      <c r="I3623" s="1">
        <v>0</v>
      </c>
      <c r="J3623" s="1" t="str">
        <v>Gujrat</v>
      </c>
      <c r="K3623" s="1">
        <v>0</v>
      </c>
      <c r="L3623" s="1"/>
      <c r="M3623" s="1">
        <f t="shared" si="177"/>
        <v>15584.8</v>
      </c>
      <c r="N3623" s="1">
        <f t="shared" si="178"/>
        <v>15584.8</v>
      </c>
      <c r="O3623" s="1">
        <f t="shared" si="179"/>
        <v>0</v>
      </c>
    </row>
    <row r="3624" spans="1:15" x14ac:dyDescent="0.25">
      <c r="A3624" s="1" t="str">
        <v>BioLegend</v>
      </c>
      <c r="B3624" s="1">
        <v>108477.6</v>
      </c>
      <c r="C3624" s="1" t="str">
        <v>EED119933</v>
      </c>
      <c r="D3624" s="2">
        <v>45941</v>
      </c>
      <c r="E3624" s="2">
        <v>45948</v>
      </c>
      <c r="F3624" s="1">
        <v>740809</v>
      </c>
      <c r="G3624" s="1">
        <v>1</v>
      </c>
      <c r="H3624" s="1">
        <v>1</v>
      </c>
      <c r="I3624" s="1">
        <v>0</v>
      </c>
      <c r="J3624" s="1" t="str">
        <v>Telangana</v>
      </c>
      <c r="K3624" s="1">
        <v>0</v>
      </c>
      <c r="L3624" s="1"/>
      <c r="M3624" s="1">
        <f t="shared" si="177"/>
        <v>108477.6</v>
      </c>
      <c r="N3624" s="1">
        <f t="shared" si="178"/>
        <v>108477.6</v>
      </c>
      <c r="O3624" s="1">
        <f t="shared" si="179"/>
        <v>0</v>
      </c>
    </row>
    <row r="3625" spans="1:15" x14ac:dyDescent="0.25">
      <c r="A3625" s="1" t="str">
        <v>BOSTER</v>
      </c>
      <c r="B3625" s="1">
        <v>32560</v>
      </c>
      <c r="C3625" s="1">
        <v>66753</v>
      </c>
      <c r="D3625" s="2">
        <v>45944</v>
      </c>
      <c r="E3625" s="2">
        <v>45948</v>
      </c>
      <c r="F3625" s="1" t="str">
        <v>M00202S232</v>
      </c>
      <c r="G3625" s="1">
        <v>2</v>
      </c>
      <c r="H3625" s="1">
        <v>2</v>
      </c>
      <c r="I3625" s="1">
        <v>0</v>
      </c>
      <c r="J3625" s="1" t="str">
        <v>Banglore</v>
      </c>
      <c r="K3625" s="1">
        <v>0</v>
      </c>
      <c r="L3625" s="1"/>
      <c r="M3625" s="1">
        <f t="shared" si="177"/>
        <v>65120</v>
      </c>
      <c r="N3625" s="1">
        <f t="shared" si="178"/>
        <v>65120</v>
      </c>
      <c r="O3625" s="1">
        <f t="shared" si="179"/>
        <v>0</v>
      </c>
    </row>
    <row r="3626" spans="1:15" x14ac:dyDescent="0.25">
      <c r="A3626" s="1" t="str">
        <v>BOSTER</v>
      </c>
      <c r="B3626" s="1">
        <v>41360</v>
      </c>
      <c r="C3626" s="1">
        <v>66753</v>
      </c>
      <c r="D3626" s="2">
        <v>45944</v>
      </c>
      <c r="E3626" s="2">
        <v>45948</v>
      </c>
      <c r="F3626" s="1" t="str">
        <v>DZ01398-1</v>
      </c>
      <c r="G3626" s="1">
        <v>1</v>
      </c>
      <c r="H3626" s="1">
        <v>1</v>
      </c>
      <c r="I3626" s="1">
        <v>0</v>
      </c>
      <c r="J3626" s="1" t="str">
        <v>Pune</v>
      </c>
      <c r="K3626" s="1">
        <v>0</v>
      </c>
      <c r="L3626" s="1"/>
      <c r="M3626" s="1">
        <f t="shared" si="177"/>
        <v>41360</v>
      </c>
      <c r="N3626" s="1">
        <f t="shared" si="178"/>
        <v>41360</v>
      </c>
      <c r="O3626" s="1">
        <f t="shared" si="179"/>
        <v>0</v>
      </c>
    </row>
    <row r="3627" spans="1:15" x14ac:dyDescent="0.25">
      <c r="A3627" s="1" t="str">
        <v>ABCEPTA</v>
      </c>
      <c r="B3627" s="1">
        <v>29700</v>
      </c>
      <c r="C3627" s="1" t="str">
        <v>IN36844</v>
      </c>
      <c r="D3627" s="2">
        <v>45947</v>
      </c>
      <c r="E3627" s="2">
        <v>45954</v>
      </c>
      <c r="F3627" s="1" t="str">
        <v>SM1000A</v>
      </c>
      <c r="G3627" s="1">
        <v>3</v>
      </c>
      <c r="H3627" s="1">
        <v>3</v>
      </c>
      <c r="I3627" s="1">
        <v>0</v>
      </c>
      <c r="J3627" s="1" t="str">
        <v>Delhi</v>
      </c>
      <c r="K3627" s="1">
        <v>0</v>
      </c>
      <c r="L3627" s="1"/>
      <c r="M3627" s="1">
        <f t="shared" si="177"/>
        <v>89100</v>
      </c>
      <c r="N3627" s="1">
        <f t="shared" si="178"/>
        <v>89100</v>
      </c>
      <c r="O3627" s="1">
        <f t="shared" si="179"/>
        <v>0</v>
      </c>
    </row>
    <row r="3628" spans="1:15" x14ac:dyDescent="0.25">
      <c r="A3628" s="1" t="str">
        <v>AFFINITY</v>
      </c>
      <c r="B3628" s="1">
        <v>12320</v>
      </c>
      <c r="C3628" s="1" t="str">
        <v>251011IN-BI</v>
      </c>
      <c r="D3628" s="2">
        <v>45941</v>
      </c>
      <c r="E3628" s="2">
        <v>45954</v>
      </c>
      <c r="F3628" s="1" t="str">
        <v>AF6242</v>
      </c>
      <c r="G3628" s="1">
        <v>1</v>
      </c>
      <c r="H3628" s="1">
        <v>1</v>
      </c>
      <c r="I3628" s="1">
        <v>0</v>
      </c>
      <c r="J3628" s="1" t="str">
        <v>Odisha</v>
      </c>
      <c r="K3628" s="1">
        <v>0</v>
      </c>
      <c r="L3628" s="1"/>
      <c r="M3628" s="1">
        <f t="shared" si="177"/>
        <v>12320</v>
      </c>
      <c r="N3628" s="1">
        <f t="shared" si="178"/>
        <v>12320</v>
      </c>
      <c r="O3628" s="1">
        <f t="shared" si="179"/>
        <v>0</v>
      </c>
    </row>
    <row r="3629" spans="1:15" x14ac:dyDescent="0.25">
      <c r="A3629" s="1" t="str">
        <v>AFFINITY</v>
      </c>
      <c r="B3629" s="1">
        <v>12320</v>
      </c>
      <c r="C3629" s="1" t="str">
        <v>251011IN-BI</v>
      </c>
      <c r="D3629" s="2">
        <v>45941</v>
      </c>
      <c r="E3629" s="2">
        <v>45954</v>
      </c>
      <c r="F3629" s="1" t="str">
        <v>AF0836</v>
      </c>
      <c r="G3629" s="1">
        <v>1</v>
      </c>
      <c r="H3629" s="1">
        <v>1</v>
      </c>
      <c r="I3629" s="1">
        <v>0</v>
      </c>
      <c r="J3629" s="1" t="str">
        <v>Odisha</v>
      </c>
      <c r="K3629" s="1">
        <v>0</v>
      </c>
      <c r="L3629" s="1"/>
      <c r="M3629" s="1">
        <f t="shared" si="177"/>
        <v>12320</v>
      </c>
      <c r="N3629" s="1">
        <f t="shared" si="178"/>
        <v>12320</v>
      </c>
      <c r="O3629" s="1">
        <f t="shared" si="179"/>
        <v>0</v>
      </c>
    </row>
    <row r="3630" spans="1:15" x14ac:dyDescent="0.25">
      <c r="A3630" s="1" t="str">
        <v>AFFINITY</v>
      </c>
      <c r="B3630" s="1">
        <v>12320</v>
      </c>
      <c r="C3630" s="1" t="str">
        <v>251011IN-BI</v>
      </c>
      <c r="D3630" s="2">
        <v>45941</v>
      </c>
      <c r="E3630" s="2">
        <v>45954</v>
      </c>
      <c r="F3630" s="1" t="str">
        <v>AF6456</v>
      </c>
      <c r="G3630" s="1">
        <v>1</v>
      </c>
      <c r="H3630" s="1">
        <v>1</v>
      </c>
      <c r="I3630" s="1">
        <v>0</v>
      </c>
      <c r="J3630" s="1" t="str">
        <v>Odisha</v>
      </c>
      <c r="K3630" s="1">
        <v>0</v>
      </c>
      <c r="L3630" s="1"/>
      <c r="M3630" s="1">
        <f t="shared" ref="M3630:M3693" si="180">G3630*B3630</f>
        <v>12320</v>
      </c>
      <c r="N3630" s="1">
        <f t="shared" ref="N3630:N3693" si="181">H3630*B3630</f>
        <v>12320</v>
      </c>
      <c r="O3630" s="1">
        <f t="shared" ref="O3630:O3693" si="182">I3630*B3630</f>
        <v>0</v>
      </c>
    </row>
    <row r="3631" spans="1:15" x14ac:dyDescent="0.25">
      <c r="A3631" s="1" t="str">
        <v>AFFINITY</v>
      </c>
      <c r="B3631" s="1">
        <v>12320</v>
      </c>
      <c r="C3631" s="1" t="str">
        <v>251011IN-BI</v>
      </c>
      <c r="D3631" s="2">
        <v>45941</v>
      </c>
      <c r="E3631" s="2">
        <v>45954</v>
      </c>
      <c r="F3631" s="1" t="str">
        <v>AF6319</v>
      </c>
      <c r="G3631" s="1">
        <v>1</v>
      </c>
      <c r="H3631" s="1">
        <v>1</v>
      </c>
      <c r="I3631" s="1">
        <v>0</v>
      </c>
      <c r="J3631" s="1" t="str">
        <v>Odisha</v>
      </c>
      <c r="K3631" s="1">
        <v>0</v>
      </c>
      <c r="L3631" s="1"/>
      <c r="M3631" s="1">
        <f t="shared" si="180"/>
        <v>12320</v>
      </c>
      <c r="N3631" s="1">
        <f t="shared" si="181"/>
        <v>12320</v>
      </c>
      <c r="O3631" s="1">
        <f t="shared" si="182"/>
        <v>0</v>
      </c>
    </row>
    <row r="3632" spans="1:15" x14ac:dyDescent="0.25">
      <c r="A3632" s="1" t="str">
        <v>AFFINITY</v>
      </c>
      <c r="B3632" s="1">
        <v>12320</v>
      </c>
      <c r="C3632" s="1" t="str">
        <v>251011IN-BI</v>
      </c>
      <c r="D3632" s="2">
        <v>45941</v>
      </c>
      <c r="E3632" s="2">
        <v>45954</v>
      </c>
      <c r="F3632" s="1" t="str">
        <v>AF6290</v>
      </c>
      <c r="G3632" s="1">
        <v>1</v>
      </c>
      <c r="H3632" s="1">
        <v>1</v>
      </c>
      <c r="I3632" s="1">
        <v>0</v>
      </c>
      <c r="J3632" s="1" t="str">
        <v>Odisha</v>
      </c>
      <c r="K3632" s="1">
        <v>0</v>
      </c>
      <c r="L3632" s="1"/>
      <c r="M3632" s="1">
        <f t="shared" si="180"/>
        <v>12320</v>
      </c>
      <c r="N3632" s="1">
        <f t="shared" si="181"/>
        <v>12320</v>
      </c>
      <c r="O3632" s="1">
        <f t="shared" si="182"/>
        <v>0</v>
      </c>
    </row>
    <row r="3633" spans="1:15" x14ac:dyDescent="0.25">
      <c r="A3633" s="1" t="str">
        <v>AFFINITY</v>
      </c>
      <c r="B3633" s="1">
        <v>11000</v>
      </c>
      <c r="C3633" s="1" t="str">
        <v>251011IN-BI</v>
      </c>
      <c r="D3633" s="2">
        <v>45941</v>
      </c>
      <c r="E3633" s="2">
        <v>45954</v>
      </c>
      <c r="F3633" s="1" t="str">
        <v>AF5161</v>
      </c>
      <c r="G3633" s="1">
        <v>1</v>
      </c>
      <c r="H3633" s="1">
        <v>1</v>
      </c>
      <c r="I3633" s="1">
        <v>0</v>
      </c>
      <c r="J3633" s="1" t="str">
        <v>Odisha</v>
      </c>
      <c r="K3633" s="1">
        <v>0</v>
      </c>
      <c r="L3633" s="1"/>
      <c r="M3633" s="1">
        <f t="shared" si="180"/>
        <v>11000</v>
      </c>
      <c r="N3633" s="1">
        <f t="shared" si="181"/>
        <v>11000</v>
      </c>
      <c r="O3633" s="1">
        <f t="shared" si="182"/>
        <v>0</v>
      </c>
    </row>
    <row r="3634" spans="1:15" x14ac:dyDescent="0.25">
      <c r="A3634" s="1" t="str">
        <v>AFFINITY</v>
      </c>
      <c r="B3634" s="1">
        <v>12320</v>
      </c>
      <c r="C3634" s="1" t="str">
        <v>251011IN-BI</v>
      </c>
      <c r="D3634" s="2">
        <v>45941</v>
      </c>
      <c r="E3634" s="2">
        <v>45954</v>
      </c>
      <c r="F3634" s="1" t="str">
        <v>AF0639</v>
      </c>
      <c r="G3634" s="1">
        <v>1</v>
      </c>
      <c r="H3634" s="1">
        <v>1</v>
      </c>
      <c r="I3634" s="1">
        <v>0</v>
      </c>
      <c r="J3634" s="1" t="str">
        <v>Odisha</v>
      </c>
      <c r="K3634" s="1">
        <v>0</v>
      </c>
      <c r="L3634" s="1"/>
      <c r="M3634" s="1">
        <f t="shared" si="180"/>
        <v>12320</v>
      </c>
      <c r="N3634" s="1">
        <f t="shared" si="181"/>
        <v>12320</v>
      </c>
      <c r="O3634" s="1">
        <f t="shared" si="182"/>
        <v>0</v>
      </c>
    </row>
    <row r="3635" spans="1:15" x14ac:dyDescent="0.25">
      <c r="A3635" s="1" t="str">
        <v>AFFINITY</v>
      </c>
      <c r="B3635" s="1">
        <v>12320</v>
      </c>
      <c r="C3635" s="1" t="str">
        <v>251011IN-BI</v>
      </c>
      <c r="D3635" s="2">
        <v>45941</v>
      </c>
      <c r="E3635" s="2">
        <v>45954</v>
      </c>
      <c r="F3635" s="1" t="str">
        <v>AF0016</v>
      </c>
      <c r="G3635" s="1">
        <v>1</v>
      </c>
      <c r="H3635" s="1">
        <v>1</v>
      </c>
      <c r="I3635" s="1">
        <v>0</v>
      </c>
      <c r="J3635" s="1" t="str">
        <v>Odisha</v>
      </c>
      <c r="K3635" s="1">
        <v>0</v>
      </c>
      <c r="L3635" s="1"/>
      <c r="M3635" s="1">
        <f t="shared" si="180"/>
        <v>12320</v>
      </c>
      <c r="N3635" s="1">
        <f t="shared" si="181"/>
        <v>12320</v>
      </c>
      <c r="O3635" s="1">
        <f t="shared" si="182"/>
        <v>0</v>
      </c>
    </row>
    <row r="3636" spans="1:15" x14ac:dyDescent="0.25">
      <c r="A3636" s="1" t="str">
        <v>AFFINITY</v>
      </c>
      <c r="B3636" s="1">
        <v>12320</v>
      </c>
      <c r="C3636" s="1" t="str">
        <v>251011IN-BI</v>
      </c>
      <c r="D3636" s="2">
        <v>45941</v>
      </c>
      <c r="E3636" s="2">
        <v>45954</v>
      </c>
      <c r="F3636" s="1" t="str">
        <v>DF6148</v>
      </c>
      <c r="G3636" s="1">
        <v>1</v>
      </c>
      <c r="H3636" s="1">
        <v>1</v>
      </c>
      <c r="I3636" s="1">
        <v>0</v>
      </c>
      <c r="J3636" s="1" t="str">
        <v>Odisha</v>
      </c>
      <c r="K3636" s="1">
        <v>0</v>
      </c>
      <c r="L3636" s="1"/>
      <c r="M3636" s="1">
        <f t="shared" si="180"/>
        <v>12320</v>
      </c>
      <c r="N3636" s="1">
        <f t="shared" si="181"/>
        <v>12320</v>
      </c>
      <c r="O3636" s="1">
        <f t="shared" si="182"/>
        <v>0</v>
      </c>
    </row>
    <row r="3637" spans="1:15" x14ac:dyDescent="0.25">
      <c r="A3637" s="1" t="str">
        <v>AFFINITY</v>
      </c>
      <c r="B3637" s="1">
        <v>12320</v>
      </c>
      <c r="C3637" s="1" t="str">
        <v>251011IN-BI</v>
      </c>
      <c r="D3637" s="2">
        <v>45941</v>
      </c>
      <c r="E3637" s="2">
        <v>45954</v>
      </c>
      <c r="F3637" s="1" t="str">
        <v>AF2006</v>
      </c>
      <c r="G3637" s="1">
        <v>1</v>
      </c>
      <c r="H3637" s="1">
        <v>1</v>
      </c>
      <c r="I3637" s="1">
        <v>0</v>
      </c>
      <c r="J3637" s="1" t="str">
        <v>Odisha</v>
      </c>
      <c r="K3637" s="1">
        <v>0</v>
      </c>
      <c r="L3637" s="1"/>
      <c r="M3637" s="1">
        <f t="shared" si="180"/>
        <v>12320</v>
      </c>
      <c r="N3637" s="1">
        <f t="shared" si="181"/>
        <v>12320</v>
      </c>
      <c r="O3637" s="1">
        <f t="shared" si="182"/>
        <v>0</v>
      </c>
    </row>
    <row r="3638" spans="1:15" x14ac:dyDescent="0.25">
      <c r="A3638" s="1" t="str">
        <v>AFFINITY</v>
      </c>
      <c r="B3638" s="1">
        <v>12320</v>
      </c>
      <c r="C3638" s="1" t="str">
        <v>251011IN-BI</v>
      </c>
      <c r="D3638" s="2">
        <v>45941</v>
      </c>
      <c r="E3638" s="2">
        <v>45954</v>
      </c>
      <c r="F3638" s="1" t="str">
        <v>DF6252</v>
      </c>
      <c r="G3638" s="1">
        <v>1</v>
      </c>
      <c r="H3638" s="1">
        <v>1</v>
      </c>
      <c r="I3638" s="1">
        <v>0</v>
      </c>
      <c r="J3638" s="1" t="str">
        <v>Odisha</v>
      </c>
      <c r="K3638" s="1">
        <v>0</v>
      </c>
      <c r="L3638" s="1"/>
      <c r="M3638" s="1">
        <f t="shared" si="180"/>
        <v>12320</v>
      </c>
      <c r="N3638" s="1">
        <f t="shared" si="181"/>
        <v>12320</v>
      </c>
      <c r="O3638" s="1">
        <f t="shared" si="182"/>
        <v>0</v>
      </c>
    </row>
    <row r="3639" spans="1:15" x14ac:dyDescent="0.25">
      <c r="A3639" s="1" t="str">
        <v>AFFINITY</v>
      </c>
      <c r="B3639" s="1">
        <v>12320</v>
      </c>
      <c r="C3639" s="1" t="str">
        <v>251011IN-BI</v>
      </c>
      <c r="D3639" s="2">
        <v>45941</v>
      </c>
      <c r="E3639" s="2">
        <v>45954</v>
      </c>
      <c r="F3639" s="1" t="str">
        <v>DF7438</v>
      </c>
      <c r="G3639" s="1">
        <v>1</v>
      </c>
      <c r="H3639" s="1">
        <v>1</v>
      </c>
      <c r="I3639" s="1">
        <v>0</v>
      </c>
      <c r="J3639" s="1" t="str">
        <v>Odisha</v>
      </c>
      <c r="K3639" s="1">
        <v>0</v>
      </c>
      <c r="L3639" s="1"/>
      <c r="M3639" s="1">
        <f t="shared" si="180"/>
        <v>12320</v>
      </c>
      <c r="N3639" s="1">
        <f t="shared" si="181"/>
        <v>12320</v>
      </c>
      <c r="O3639" s="1">
        <f t="shared" si="182"/>
        <v>0</v>
      </c>
    </row>
    <row r="3640" spans="1:15" x14ac:dyDescent="0.25">
      <c r="A3640" s="1" t="str">
        <v>AFFINITY</v>
      </c>
      <c r="B3640" s="1">
        <v>12320</v>
      </c>
      <c r="C3640" s="1" t="str">
        <v>251011IN-BI</v>
      </c>
      <c r="D3640" s="2">
        <v>45941</v>
      </c>
      <c r="E3640" s="2">
        <v>45954</v>
      </c>
      <c r="F3640" s="1" t="str">
        <v>AF5103</v>
      </c>
      <c r="G3640" s="1">
        <v>1</v>
      </c>
      <c r="H3640" s="1">
        <v>1</v>
      </c>
      <c r="I3640" s="1">
        <v>0</v>
      </c>
      <c r="J3640" s="1" t="str">
        <v>Odisha</v>
      </c>
      <c r="K3640" s="1">
        <v>0</v>
      </c>
      <c r="L3640" s="1"/>
      <c r="M3640" s="1">
        <f t="shared" si="180"/>
        <v>12320</v>
      </c>
      <c r="N3640" s="1">
        <f t="shared" si="181"/>
        <v>12320</v>
      </c>
      <c r="O3640" s="1">
        <f t="shared" si="182"/>
        <v>0</v>
      </c>
    </row>
    <row r="3641" spans="1:15" x14ac:dyDescent="0.25">
      <c r="A3641" s="1" t="str">
        <v>AFFINITY</v>
      </c>
      <c r="B3641" s="1">
        <v>12320</v>
      </c>
      <c r="C3641" s="1" t="str">
        <v>251011IN-BI</v>
      </c>
      <c r="D3641" s="2">
        <v>45941</v>
      </c>
      <c r="E3641" s="2">
        <v>45954</v>
      </c>
      <c r="F3641" s="1" t="str">
        <v>AF6214</v>
      </c>
      <c r="G3641" s="1">
        <v>1</v>
      </c>
      <c r="H3641" s="1">
        <v>1</v>
      </c>
      <c r="I3641" s="1">
        <v>0</v>
      </c>
      <c r="J3641" s="1" t="str">
        <v>Odisha</v>
      </c>
      <c r="K3641" s="1">
        <v>0</v>
      </c>
      <c r="L3641" s="1"/>
      <c r="M3641" s="1">
        <f t="shared" si="180"/>
        <v>12320</v>
      </c>
      <c r="N3641" s="1">
        <f t="shared" si="181"/>
        <v>12320</v>
      </c>
      <c r="O3641" s="1">
        <f t="shared" si="182"/>
        <v>0</v>
      </c>
    </row>
    <row r="3642" spans="1:15" x14ac:dyDescent="0.25">
      <c r="A3642" s="1" t="str">
        <v>AFFINITY</v>
      </c>
      <c r="B3642" s="1">
        <v>12320</v>
      </c>
      <c r="C3642" s="1" t="str">
        <v>251011IN-BI</v>
      </c>
      <c r="D3642" s="2">
        <v>45941</v>
      </c>
      <c r="E3642" s="2">
        <v>45954</v>
      </c>
      <c r="F3642" s="1" t="str">
        <v>AF6461</v>
      </c>
      <c r="G3642" s="1">
        <v>1</v>
      </c>
      <c r="H3642" s="1">
        <v>1</v>
      </c>
      <c r="I3642" s="1">
        <v>0</v>
      </c>
      <c r="J3642" s="1" t="str">
        <v>Odisha</v>
      </c>
      <c r="K3642" s="1">
        <v>0</v>
      </c>
      <c r="L3642" s="1"/>
      <c r="M3642" s="1">
        <f t="shared" si="180"/>
        <v>12320</v>
      </c>
      <c r="N3642" s="1">
        <f t="shared" si="181"/>
        <v>12320</v>
      </c>
      <c r="O3642" s="1">
        <f t="shared" si="182"/>
        <v>0</v>
      </c>
    </row>
    <row r="3643" spans="1:15" x14ac:dyDescent="0.25">
      <c r="A3643" s="1" t="str">
        <v>AFFINITY</v>
      </c>
      <c r="B3643" s="1">
        <v>12320</v>
      </c>
      <c r="C3643" s="1" t="str">
        <v>251011IN-BI</v>
      </c>
      <c r="D3643" s="2">
        <v>45941</v>
      </c>
      <c r="E3643" s="2">
        <v>45954</v>
      </c>
      <c r="F3643" s="1" t="str">
        <v>AF3461</v>
      </c>
      <c r="G3643" s="1">
        <v>1</v>
      </c>
      <c r="H3643" s="1">
        <v>1</v>
      </c>
      <c r="I3643" s="1">
        <v>0</v>
      </c>
      <c r="J3643" s="1" t="str">
        <v>Odisha</v>
      </c>
      <c r="K3643" s="1">
        <v>0</v>
      </c>
      <c r="L3643" s="1"/>
      <c r="M3643" s="1">
        <f t="shared" si="180"/>
        <v>12320</v>
      </c>
      <c r="N3643" s="1">
        <f t="shared" si="181"/>
        <v>12320</v>
      </c>
      <c r="O3643" s="1">
        <f t="shared" si="182"/>
        <v>0</v>
      </c>
    </row>
    <row r="3644" spans="1:15" x14ac:dyDescent="0.25">
      <c r="A3644" s="1" t="str">
        <v>AFFINITY</v>
      </c>
      <c r="B3644" s="1">
        <v>12320</v>
      </c>
      <c r="C3644" s="1" t="str">
        <v>251011IN-BI</v>
      </c>
      <c r="D3644" s="2">
        <v>45941</v>
      </c>
      <c r="E3644" s="2">
        <v>45954</v>
      </c>
      <c r="F3644" s="1" t="str">
        <v>AF2398</v>
      </c>
      <c r="G3644" s="1">
        <v>1</v>
      </c>
      <c r="H3644" s="1">
        <v>1</v>
      </c>
      <c r="I3644" s="1">
        <v>0</v>
      </c>
      <c r="J3644" s="1" t="str">
        <v>Odisha</v>
      </c>
      <c r="K3644" s="1">
        <v>0</v>
      </c>
      <c r="L3644" s="1"/>
      <c r="M3644" s="1">
        <f t="shared" si="180"/>
        <v>12320</v>
      </c>
      <c r="N3644" s="1">
        <f t="shared" si="181"/>
        <v>12320</v>
      </c>
      <c r="O3644" s="1">
        <f t="shared" si="182"/>
        <v>0</v>
      </c>
    </row>
    <row r="3645" spans="1:15" x14ac:dyDescent="0.25">
      <c r="A3645" s="1" t="str">
        <v>MP BIO</v>
      </c>
      <c r="B3645" s="1">
        <v>1100</v>
      </c>
      <c r="C3645" s="1" t="str">
        <v>MP/L2526/327</v>
      </c>
      <c r="D3645" s="2">
        <v>45946</v>
      </c>
      <c r="E3645" s="2">
        <v>45954</v>
      </c>
      <c r="F3645" s="1">
        <v>1261254</v>
      </c>
      <c r="G3645" s="1">
        <v>11</v>
      </c>
      <c r="H3645" s="1">
        <v>11</v>
      </c>
      <c r="I3645" s="1">
        <v>0</v>
      </c>
      <c r="J3645" s="1" t="str">
        <v>Delhi</v>
      </c>
      <c r="K3645" s="1">
        <v>0</v>
      </c>
      <c r="L3645" s="1"/>
      <c r="M3645" s="1">
        <f t="shared" si="180"/>
        <v>12100</v>
      </c>
      <c r="N3645" s="1">
        <f t="shared" si="181"/>
        <v>12100</v>
      </c>
      <c r="O3645" s="1">
        <f t="shared" si="182"/>
        <v>0</v>
      </c>
    </row>
    <row r="3646" spans="1:15" x14ac:dyDescent="0.25">
      <c r="A3646" s="1" t="str">
        <v>MP BIO</v>
      </c>
      <c r="B3646" s="1">
        <v>1100</v>
      </c>
      <c r="C3646" s="1" t="str">
        <v>MP/L2526/327</v>
      </c>
      <c r="D3646" s="2">
        <v>45946</v>
      </c>
      <c r="E3646" s="2">
        <v>45954</v>
      </c>
      <c r="F3646" s="1">
        <v>1261254</v>
      </c>
      <c r="G3646" s="1">
        <v>2</v>
      </c>
      <c r="H3646" s="1">
        <v>2</v>
      </c>
      <c r="I3646" s="1">
        <v>0</v>
      </c>
      <c r="J3646" s="1" t="str">
        <v>Delhi</v>
      </c>
      <c r="K3646" s="1" t="str">
        <v>STOCK</v>
      </c>
      <c r="L3646" s="1"/>
      <c r="M3646" s="1">
        <f t="shared" si="180"/>
        <v>2200</v>
      </c>
      <c r="N3646" s="1">
        <f t="shared" si="181"/>
        <v>2200</v>
      </c>
      <c r="O3646" s="1">
        <f t="shared" si="182"/>
        <v>0</v>
      </c>
    </row>
    <row r="3647" spans="1:15" x14ac:dyDescent="0.25">
      <c r="A3647" s="1" t="str">
        <v>MP BIO</v>
      </c>
      <c r="B3647" s="1">
        <v>1100</v>
      </c>
      <c r="C3647" s="1" t="str">
        <v>MP/L2526/327</v>
      </c>
      <c r="D3647" s="2">
        <v>45946</v>
      </c>
      <c r="E3647" s="2">
        <v>45954</v>
      </c>
      <c r="F3647" s="1">
        <v>1261254</v>
      </c>
      <c r="G3647" s="1">
        <v>1</v>
      </c>
      <c r="H3647" s="1">
        <v>0</v>
      </c>
      <c r="I3647" s="1">
        <v>1</v>
      </c>
      <c r="J3647" s="1" t="str">
        <v>STOCK</v>
      </c>
      <c r="K3647" s="1" t="str">
        <v>STOCK</v>
      </c>
      <c r="L3647" s="1"/>
      <c r="M3647" s="1">
        <f t="shared" si="180"/>
        <v>1100</v>
      </c>
      <c r="N3647" s="1">
        <f t="shared" si="181"/>
        <v>0</v>
      </c>
      <c r="O3647" s="1">
        <f t="shared" si="182"/>
        <v>1100</v>
      </c>
    </row>
    <row r="3648" spans="1:15" x14ac:dyDescent="0.25">
      <c r="A3648" s="1" t="str">
        <v>MP BIO</v>
      </c>
      <c r="B3648" s="1">
        <v>1100</v>
      </c>
      <c r="C3648" s="1" t="str">
        <v>MP/L2526/327</v>
      </c>
      <c r="D3648" s="2">
        <v>45946</v>
      </c>
      <c r="E3648" s="2">
        <v>45954</v>
      </c>
      <c r="F3648" s="1">
        <v>1261254</v>
      </c>
      <c r="G3648" s="1">
        <v>1</v>
      </c>
      <c r="H3648" s="1">
        <v>1</v>
      </c>
      <c r="I3648" s="1">
        <v>0</v>
      </c>
      <c r="J3648" s="1" t="str">
        <v>FOR DEMO</v>
      </c>
      <c r="K3648" s="1">
        <v>0</v>
      </c>
      <c r="L3648" s="1"/>
      <c r="M3648" s="1">
        <f t="shared" si="180"/>
        <v>1100</v>
      </c>
      <c r="N3648" s="1">
        <f t="shared" si="181"/>
        <v>1100</v>
      </c>
      <c r="O3648" s="1">
        <f t="shared" si="182"/>
        <v>0</v>
      </c>
    </row>
    <row r="3649" spans="1:15" x14ac:dyDescent="0.25">
      <c r="A3649" s="1" t="str">
        <v>MP BIO</v>
      </c>
      <c r="B3649" s="1">
        <v>9550.5</v>
      </c>
      <c r="C3649" s="1" t="str">
        <v>MP/LS/25-26/1508</v>
      </c>
      <c r="D3649" s="2">
        <v>45946</v>
      </c>
      <c r="E3649" s="2">
        <v>45954</v>
      </c>
      <c r="F3649" s="1">
        <v>194825</v>
      </c>
      <c r="G3649" s="1">
        <v>2</v>
      </c>
      <c r="H3649" s="1">
        <v>2</v>
      </c>
      <c r="I3649" s="1">
        <v>0</v>
      </c>
      <c r="J3649" s="1" t="str">
        <v>Delhi</v>
      </c>
      <c r="K3649" s="1">
        <v>0</v>
      </c>
      <c r="L3649" s="1"/>
      <c r="M3649" s="1">
        <f t="shared" si="180"/>
        <v>19101</v>
      </c>
      <c r="N3649" s="1">
        <f t="shared" si="181"/>
        <v>19101</v>
      </c>
      <c r="O3649" s="1">
        <f t="shared" si="182"/>
        <v>0</v>
      </c>
    </row>
    <row r="3650" spans="1:15" x14ac:dyDescent="0.25">
      <c r="A3650" s="1" t="str">
        <v>MyBiosource</v>
      </c>
      <c r="B3650" s="1">
        <v>39644</v>
      </c>
      <c r="C3650" s="1" t="str">
        <v>922429A</v>
      </c>
      <c r="D3650" s="2">
        <v>45951</v>
      </c>
      <c r="E3650" s="2">
        <v>45954</v>
      </c>
      <c r="F3650" s="1" t="str">
        <v>MBS762108</v>
      </c>
      <c r="G3650" s="1">
        <v>1</v>
      </c>
      <c r="H3650" s="1">
        <v>1</v>
      </c>
      <c r="I3650" s="1">
        <v>0</v>
      </c>
      <c r="J3650" s="1" t="str">
        <v>JAIPUR</v>
      </c>
      <c r="K3650" s="1">
        <v>0</v>
      </c>
      <c r="L3650" s="1"/>
      <c r="M3650" s="1">
        <f t="shared" si="180"/>
        <v>39644</v>
      </c>
      <c r="N3650" s="1">
        <f t="shared" si="181"/>
        <v>39644</v>
      </c>
      <c r="O3650" s="1">
        <f t="shared" si="182"/>
        <v>0</v>
      </c>
    </row>
    <row r="3651" spans="1:15" x14ac:dyDescent="0.25">
      <c r="A3651" s="1" t="str">
        <v>MyBiosource</v>
      </c>
      <c r="B3651" s="1">
        <v>27676</v>
      </c>
      <c r="C3651" s="1">
        <v>922572</v>
      </c>
      <c r="D3651" s="2">
        <v>45951</v>
      </c>
      <c r="E3651" s="2">
        <v>45954</v>
      </c>
      <c r="F3651" s="1" t="str">
        <v>MBS8566720</v>
      </c>
      <c r="G3651" s="1">
        <v>1</v>
      </c>
      <c r="H3651" s="1">
        <v>1</v>
      </c>
      <c r="I3651" s="1">
        <v>0</v>
      </c>
      <c r="J3651" s="1" t="str">
        <v>DELHI</v>
      </c>
      <c r="K3651" s="1">
        <v>0</v>
      </c>
      <c r="L3651" s="1"/>
      <c r="M3651" s="1">
        <f t="shared" si="180"/>
        <v>27676</v>
      </c>
      <c r="N3651" s="1">
        <f t="shared" si="181"/>
        <v>27676</v>
      </c>
      <c r="O3651" s="1">
        <f t="shared" si="182"/>
        <v>0</v>
      </c>
    </row>
    <row r="3652" spans="1:15" x14ac:dyDescent="0.25">
      <c r="A3652" s="1" t="str">
        <v>MyBiosource</v>
      </c>
      <c r="B3652" s="1">
        <v>34782</v>
      </c>
      <c r="C3652" s="1">
        <v>922601</v>
      </c>
      <c r="D3652" s="2">
        <v>45951</v>
      </c>
      <c r="E3652" s="2">
        <v>45954</v>
      </c>
      <c r="F3652" s="1" t="str">
        <v>MBS2601236</v>
      </c>
      <c r="G3652" s="1">
        <v>1</v>
      </c>
      <c r="H3652" s="1">
        <v>1</v>
      </c>
      <c r="I3652" s="1">
        <v>0</v>
      </c>
      <c r="J3652" s="1" t="str">
        <v>Kolkata</v>
      </c>
      <c r="K3652" s="1">
        <v>0</v>
      </c>
      <c r="L3652" s="1"/>
      <c r="M3652" s="1">
        <f t="shared" si="180"/>
        <v>34782</v>
      </c>
      <c r="N3652" s="1">
        <f t="shared" si="181"/>
        <v>34782</v>
      </c>
      <c r="O3652" s="1">
        <f t="shared" si="182"/>
        <v>0</v>
      </c>
    </row>
    <row r="3653" spans="1:15" x14ac:dyDescent="0.25">
      <c r="A3653" s="1" t="str">
        <v>US BIOLOGICAL</v>
      </c>
      <c r="B3653" s="1">
        <v>60544</v>
      </c>
      <c r="C3653" s="1">
        <v>195821</v>
      </c>
      <c r="D3653" s="2">
        <v>45951</v>
      </c>
      <c r="E3653" s="2">
        <v>45954</v>
      </c>
      <c r="F3653" s="1" t="str">
        <v>Z1000</v>
      </c>
      <c r="G3653" s="1">
        <v>1</v>
      </c>
      <c r="H3653" s="1">
        <v>1</v>
      </c>
      <c r="I3653" s="1">
        <v>0</v>
      </c>
      <c r="J3653" s="1" t="str">
        <v>Banglore</v>
      </c>
      <c r="K3653" s="1">
        <v>0</v>
      </c>
      <c r="L3653" s="1"/>
      <c r="M3653" s="1">
        <f t="shared" si="180"/>
        <v>60544</v>
      </c>
      <c r="N3653" s="1">
        <f t="shared" si="181"/>
        <v>60544</v>
      </c>
      <c r="O3653" s="1">
        <f t="shared" si="182"/>
        <v>0</v>
      </c>
    </row>
    <row r="3654" spans="1:15" x14ac:dyDescent="0.25">
      <c r="A3654" s="1" t="str">
        <v>US BIOLOGICAL</v>
      </c>
      <c r="B3654" s="1">
        <v>7832</v>
      </c>
      <c r="C3654" s="1">
        <v>195821</v>
      </c>
      <c r="D3654" s="2">
        <v>45951</v>
      </c>
      <c r="E3654" s="2">
        <v>45954</v>
      </c>
      <c r="F3654" s="1" t="str">
        <v>E2205-01</v>
      </c>
      <c r="G3654" s="1">
        <v>1</v>
      </c>
      <c r="H3654" s="1">
        <v>1</v>
      </c>
      <c r="I3654" s="1">
        <v>0</v>
      </c>
      <c r="J3654" s="1" t="str">
        <v>Banglore</v>
      </c>
      <c r="K3654" s="1">
        <v>0</v>
      </c>
      <c r="L3654" s="1"/>
      <c r="M3654" s="1">
        <f t="shared" si="180"/>
        <v>7832</v>
      </c>
      <c r="N3654" s="1">
        <f t="shared" si="181"/>
        <v>7832</v>
      </c>
      <c r="O3654" s="1">
        <f t="shared" si="182"/>
        <v>0</v>
      </c>
    </row>
    <row r="3655" spans="1:15" x14ac:dyDescent="0.25">
      <c r="A3655" s="1" t="str">
        <v>sartorius</v>
      </c>
      <c r="B3655" s="1">
        <v>28000</v>
      </c>
      <c r="C3655" s="1" t="str">
        <v>251519302848</v>
      </c>
      <c r="D3655" s="2">
        <v>45944</v>
      </c>
      <c r="E3655" s="2">
        <v>45955</v>
      </c>
      <c r="F3655" s="1" t="str">
        <v>LH-729120</v>
      </c>
      <c r="G3655" s="1">
        <v>1</v>
      </c>
      <c r="H3655" s="1">
        <v>1</v>
      </c>
      <c r="I3655" s="1">
        <v>0</v>
      </c>
      <c r="J3655" s="1" t="str">
        <v>Delhi</v>
      </c>
      <c r="K3655" s="1">
        <v>0</v>
      </c>
      <c r="L3655" s="1"/>
      <c r="M3655" s="1">
        <f t="shared" si="180"/>
        <v>28000</v>
      </c>
      <c r="N3655" s="1">
        <f t="shared" si="181"/>
        <v>28000</v>
      </c>
      <c r="O3655" s="1">
        <f t="shared" si="182"/>
        <v>0</v>
      </c>
    </row>
    <row r="3656" spans="1:15" x14ac:dyDescent="0.25">
      <c r="A3656" s="1" t="str">
        <v>sartorius</v>
      </c>
      <c r="B3656" s="1">
        <v>28000</v>
      </c>
      <c r="C3656" s="1" t="str">
        <v>251519302848</v>
      </c>
      <c r="D3656" s="2">
        <v>45944</v>
      </c>
      <c r="E3656" s="2">
        <v>45955</v>
      </c>
      <c r="F3656" s="1" t="str">
        <v>LH-729140</v>
      </c>
      <c r="G3656" s="1">
        <v>1</v>
      </c>
      <c r="H3656" s="1">
        <v>1</v>
      </c>
      <c r="I3656" s="1">
        <v>0</v>
      </c>
      <c r="J3656" s="1" t="str">
        <v>Delhi</v>
      </c>
      <c r="K3656" s="1">
        <v>0</v>
      </c>
      <c r="L3656" s="1"/>
      <c r="M3656" s="1">
        <f t="shared" si="180"/>
        <v>28000</v>
      </c>
      <c r="N3656" s="1">
        <f t="shared" si="181"/>
        <v>28000</v>
      </c>
      <c r="O3656" s="1">
        <f t="shared" si="182"/>
        <v>0</v>
      </c>
    </row>
    <row r="3657" spans="1:15" x14ac:dyDescent="0.25">
      <c r="A3657" s="1" t="str">
        <v>BETHYL</v>
      </c>
      <c r="B3657" s="1">
        <v>7823.2000000000007</v>
      </c>
      <c r="C3657" s="1">
        <v>90233394</v>
      </c>
      <c r="D3657" s="2">
        <v>45954</v>
      </c>
      <c r="E3657" s="2">
        <v>45957</v>
      </c>
      <c r="F3657" s="1" t="str">
        <v>A60-11P</v>
      </c>
      <c r="G3657" s="1">
        <v>1</v>
      </c>
      <c r="H3657" s="1">
        <v>1</v>
      </c>
      <c r="I3657" s="1">
        <v>0</v>
      </c>
      <c r="J3657" s="1" t="str">
        <v>Bhopal</v>
      </c>
      <c r="K3657" s="1">
        <v>0</v>
      </c>
      <c r="L3657" s="1"/>
      <c r="M3657" s="1">
        <f t="shared" si="180"/>
        <v>7823.2000000000007</v>
      </c>
      <c r="N3657" s="1">
        <f t="shared" si="181"/>
        <v>7823.2000000000007</v>
      </c>
      <c r="O3657" s="1">
        <f t="shared" si="182"/>
        <v>0</v>
      </c>
    </row>
    <row r="3658" spans="1:15" x14ac:dyDescent="0.25">
      <c r="A3658" s="1" t="str">
        <v>BIOXCELL</v>
      </c>
      <c r="B3658" s="1">
        <v>26664</v>
      </c>
      <c r="C3658" s="1">
        <v>180800</v>
      </c>
      <c r="D3658" s="2">
        <v>45952</v>
      </c>
      <c r="E3658" s="2">
        <v>45957</v>
      </c>
      <c r="F3658" s="1" t="str">
        <v>BE0297</v>
      </c>
      <c r="G3658" s="1">
        <v>1</v>
      </c>
      <c r="H3658" s="1">
        <v>1</v>
      </c>
      <c r="I3658" s="1">
        <v>0</v>
      </c>
      <c r="J3658" s="1" t="str">
        <v>Banglore</v>
      </c>
      <c r="K3658" s="1">
        <v>0</v>
      </c>
      <c r="L3658" s="1"/>
      <c r="M3658" s="1">
        <f t="shared" si="180"/>
        <v>26664</v>
      </c>
      <c r="N3658" s="1">
        <f t="shared" si="181"/>
        <v>26664</v>
      </c>
      <c r="O3658" s="1">
        <f t="shared" si="182"/>
        <v>0</v>
      </c>
    </row>
    <row r="3659" spans="1:15" x14ac:dyDescent="0.25">
      <c r="A3659" s="1" t="str">
        <v>BIOXCELL</v>
      </c>
      <c r="B3659" s="1">
        <v>51392</v>
      </c>
      <c r="C3659" s="1">
        <v>180800</v>
      </c>
      <c r="D3659" s="2">
        <v>45952</v>
      </c>
      <c r="E3659" s="2">
        <v>45957</v>
      </c>
      <c r="F3659" s="1" t="str">
        <v>CP147</v>
      </c>
      <c r="G3659" s="1">
        <v>2</v>
      </c>
      <c r="H3659" s="1">
        <v>2</v>
      </c>
      <c r="I3659" s="1">
        <v>0</v>
      </c>
      <c r="J3659" s="1" t="str">
        <v>Banglore</v>
      </c>
      <c r="K3659" s="1">
        <v>0</v>
      </c>
      <c r="L3659" s="1"/>
      <c r="M3659" s="1">
        <f t="shared" si="180"/>
        <v>102784</v>
      </c>
      <c r="N3659" s="1">
        <f t="shared" si="181"/>
        <v>102784</v>
      </c>
      <c r="O3659" s="1">
        <f t="shared" si="182"/>
        <v>0</v>
      </c>
    </row>
    <row r="3660" spans="1:15" x14ac:dyDescent="0.25">
      <c r="A3660" s="1" t="str">
        <v>Cytoskeleton</v>
      </c>
      <c r="B3660" s="1">
        <v>11916.08</v>
      </c>
      <c r="C3660" s="1">
        <v>21506</v>
      </c>
      <c r="D3660" s="2">
        <v>45954</v>
      </c>
      <c r="E3660" s="2">
        <v>45957</v>
      </c>
      <c r="F3660" s="1" t="str">
        <v>ADV02-A</v>
      </c>
      <c r="G3660" s="1">
        <v>1</v>
      </c>
      <c r="H3660" s="1">
        <v>1</v>
      </c>
      <c r="I3660" s="1">
        <v>0</v>
      </c>
      <c r="J3660" s="1" t="str">
        <v>Hyderabad</v>
      </c>
      <c r="K3660" s="1">
        <v>0</v>
      </c>
      <c r="L3660" s="1"/>
      <c r="M3660" s="1">
        <f t="shared" si="180"/>
        <v>11916.08</v>
      </c>
      <c r="N3660" s="1">
        <f t="shared" si="181"/>
        <v>11916.08</v>
      </c>
      <c r="O3660" s="1">
        <f t="shared" si="182"/>
        <v>0</v>
      </c>
    </row>
    <row r="3661" spans="1:15" x14ac:dyDescent="0.25">
      <c r="A3661" s="1" t="str">
        <v>BioLegend</v>
      </c>
      <c r="B3661" s="1">
        <v>4963.2</v>
      </c>
      <c r="C3661" s="1" t="str">
        <v>EED120223</v>
      </c>
      <c r="D3661" s="2">
        <v>45951</v>
      </c>
      <c r="E3661" s="2">
        <v>45958</v>
      </c>
      <c r="F3661" s="1">
        <v>100213</v>
      </c>
      <c r="G3661" s="1">
        <v>2</v>
      </c>
      <c r="H3661" s="1">
        <v>2</v>
      </c>
      <c r="I3661" s="1">
        <v>0</v>
      </c>
      <c r="J3661" s="1" t="str">
        <v>Banglore</v>
      </c>
      <c r="K3661" s="1">
        <v>0</v>
      </c>
      <c r="L3661" s="1"/>
      <c r="M3661" s="1">
        <f t="shared" si="180"/>
        <v>9926.4</v>
      </c>
      <c r="N3661" s="1">
        <f t="shared" si="181"/>
        <v>9926.4</v>
      </c>
      <c r="O3661" s="1">
        <f t="shared" si="182"/>
        <v>0</v>
      </c>
    </row>
    <row r="3662" spans="1:15" x14ac:dyDescent="0.25">
      <c r="A3662" s="1" t="str">
        <v>BioLegend</v>
      </c>
      <c r="B3662" s="1">
        <v>1320</v>
      </c>
      <c r="C3662" s="1" t="str">
        <v>EED120223</v>
      </c>
      <c r="D3662" s="2">
        <v>45951</v>
      </c>
      <c r="E3662" s="2">
        <v>45958</v>
      </c>
      <c r="F3662" s="1">
        <v>100407</v>
      </c>
      <c r="G3662" s="1">
        <v>2</v>
      </c>
      <c r="H3662" s="1">
        <v>2</v>
      </c>
      <c r="I3662" s="1">
        <v>0</v>
      </c>
      <c r="J3662" s="1" t="str">
        <v>Banglore</v>
      </c>
      <c r="K3662" s="1">
        <v>0</v>
      </c>
      <c r="L3662" s="1"/>
      <c r="M3662" s="1">
        <f t="shared" si="180"/>
        <v>2640</v>
      </c>
      <c r="N3662" s="1">
        <f t="shared" si="181"/>
        <v>2640</v>
      </c>
      <c r="O3662" s="1">
        <f t="shared" si="182"/>
        <v>0</v>
      </c>
    </row>
    <row r="3663" spans="1:15" x14ac:dyDescent="0.25">
      <c r="A3663" s="1" t="str">
        <v>BioLegend</v>
      </c>
      <c r="B3663" s="1">
        <v>3590.3999999999996</v>
      </c>
      <c r="C3663" s="1" t="str">
        <v>EED120223</v>
      </c>
      <c r="D3663" s="2">
        <v>45951</v>
      </c>
      <c r="E3663" s="2">
        <v>45958</v>
      </c>
      <c r="F3663" s="1">
        <v>100721</v>
      </c>
      <c r="G3663" s="1">
        <v>2</v>
      </c>
      <c r="H3663" s="1">
        <v>2</v>
      </c>
      <c r="I3663" s="1">
        <v>0</v>
      </c>
      <c r="J3663" s="1" t="str">
        <v>Banglore</v>
      </c>
      <c r="K3663" s="1">
        <v>0</v>
      </c>
      <c r="L3663" s="1"/>
      <c r="M3663" s="1">
        <f t="shared" si="180"/>
        <v>7180.7999999999993</v>
      </c>
      <c r="N3663" s="1">
        <f t="shared" si="181"/>
        <v>7180.7999999999993</v>
      </c>
      <c r="O3663" s="1">
        <f t="shared" si="182"/>
        <v>0</v>
      </c>
    </row>
    <row r="3664" spans="1:15" x14ac:dyDescent="0.25">
      <c r="A3664" s="1" t="str">
        <v>BioLegend</v>
      </c>
      <c r="B3664" s="1">
        <v>4963.2</v>
      </c>
      <c r="C3664" s="1" t="str">
        <v>EED120223</v>
      </c>
      <c r="D3664" s="2">
        <v>45951</v>
      </c>
      <c r="E3664" s="2">
        <v>45958</v>
      </c>
      <c r="F3664" s="1">
        <v>100729</v>
      </c>
      <c r="G3664" s="1">
        <v>1</v>
      </c>
      <c r="H3664" s="1">
        <v>1</v>
      </c>
      <c r="I3664" s="1">
        <v>0</v>
      </c>
      <c r="J3664" s="1" t="str">
        <v>Noida</v>
      </c>
      <c r="K3664" s="1">
        <v>0</v>
      </c>
      <c r="L3664" s="1"/>
      <c r="M3664" s="1">
        <f t="shared" si="180"/>
        <v>4963.2</v>
      </c>
      <c r="N3664" s="1">
        <f t="shared" si="181"/>
        <v>4963.2</v>
      </c>
      <c r="O3664" s="1">
        <f t="shared" si="182"/>
        <v>0</v>
      </c>
    </row>
    <row r="3665" spans="1:15" x14ac:dyDescent="0.25">
      <c r="A3665" s="1" t="str">
        <v>BioLegend</v>
      </c>
      <c r="B3665" s="1">
        <v>13921.599999999999</v>
      </c>
      <c r="C3665" s="1" t="str">
        <v>EED120223</v>
      </c>
      <c r="D3665" s="2">
        <v>45951</v>
      </c>
      <c r="E3665" s="2">
        <v>45958</v>
      </c>
      <c r="F3665" s="1">
        <v>102037</v>
      </c>
      <c r="G3665" s="1">
        <v>1</v>
      </c>
      <c r="H3665" s="1">
        <v>1</v>
      </c>
      <c r="I3665" s="1">
        <v>0</v>
      </c>
      <c r="J3665" s="1" t="str">
        <v>Noida</v>
      </c>
      <c r="K3665" s="1">
        <v>0</v>
      </c>
      <c r="L3665" s="1"/>
      <c r="M3665" s="1">
        <f t="shared" si="180"/>
        <v>13921.599999999999</v>
      </c>
      <c r="N3665" s="1">
        <f t="shared" si="181"/>
        <v>13921.599999999999</v>
      </c>
      <c r="O3665" s="1">
        <f t="shared" si="182"/>
        <v>0</v>
      </c>
    </row>
    <row r="3666" spans="1:15" x14ac:dyDescent="0.25">
      <c r="A3666" s="1" t="str">
        <v>BioLegend</v>
      </c>
      <c r="B3666" s="1">
        <v>7444.7999999999993</v>
      </c>
      <c r="C3666" s="1" t="str">
        <v>EED120223</v>
      </c>
      <c r="D3666" s="2">
        <v>45951</v>
      </c>
      <c r="E3666" s="2">
        <v>45958</v>
      </c>
      <c r="F3666" s="1">
        <v>135223</v>
      </c>
      <c r="G3666" s="1">
        <v>1</v>
      </c>
      <c r="H3666" s="1">
        <v>1</v>
      </c>
      <c r="I3666" s="1">
        <v>0</v>
      </c>
      <c r="J3666" s="1" t="str">
        <v>Noida</v>
      </c>
      <c r="K3666" s="1">
        <v>0</v>
      </c>
      <c r="L3666" s="1"/>
      <c r="M3666" s="1">
        <f t="shared" si="180"/>
        <v>7444.7999999999993</v>
      </c>
      <c r="N3666" s="1">
        <f t="shared" si="181"/>
        <v>7444.7999999999993</v>
      </c>
      <c r="O3666" s="1">
        <f t="shared" si="182"/>
        <v>0</v>
      </c>
    </row>
    <row r="3667" spans="1:15" x14ac:dyDescent="0.25">
      <c r="A3667" s="1" t="str">
        <v>BioLegend</v>
      </c>
      <c r="B3667" s="1">
        <v>19034.400000000001</v>
      </c>
      <c r="C3667" s="1" t="str">
        <v>EED120223</v>
      </c>
      <c r="D3667" s="2">
        <v>45951</v>
      </c>
      <c r="E3667" s="2">
        <v>45958</v>
      </c>
      <c r="F3667" s="1">
        <v>138421</v>
      </c>
      <c r="G3667" s="1">
        <v>1</v>
      </c>
      <c r="H3667" s="1">
        <v>1</v>
      </c>
      <c r="I3667" s="1">
        <v>0</v>
      </c>
      <c r="J3667" s="1" t="str">
        <v>Hyderabad</v>
      </c>
      <c r="K3667" s="1">
        <v>0</v>
      </c>
      <c r="L3667" s="1"/>
      <c r="M3667" s="1">
        <f t="shared" si="180"/>
        <v>19034.400000000001</v>
      </c>
      <c r="N3667" s="1">
        <f t="shared" si="181"/>
        <v>19034.400000000001</v>
      </c>
      <c r="O3667" s="1">
        <f t="shared" si="182"/>
        <v>0</v>
      </c>
    </row>
    <row r="3668" spans="1:15" x14ac:dyDescent="0.25">
      <c r="A3668" s="1" t="str">
        <v>BioLegend</v>
      </c>
      <c r="B3668" s="1">
        <v>13041.599999999999</v>
      </c>
      <c r="C3668" s="1" t="str">
        <v>EED120223</v>
      </c>
      <c r="D3668" s="2">
        <v>45951</v>
      </c>
      <c r="E3668" s="2">
        <v>45958</v>
      </c>
      <c r="F3668" s="1">
        <v>164204</v>
      </c>
      <c r="G3668" s="1">
        <v>1</v>
      </c>
      <c r="H3668" s="1">
        <v>1</v>
      </c>
      <c r="I3668" s="1">
        <v>0</v>
      </c>
      <c r="J3668" s="1" t="str">
        <v>Hyderabad</v>
      </c>
      <c r="K3668" s="1">
        <v>0</v>
      </c>
      <c r="L3668" s="1"/>
      <c r="M3668" s="1">
        <f t="shared" si="180"/>
        <v>13041.599999999999</v>
      </c>
      <c r="N3668" s="1">
        <f t="shared" si="181"/>
        <v>13041.599999999999</v>
      </c>
      <c r="O3668" s="1">
        <f t="shared" si="182"/>
        <v>0</v>
      </c>
    </row>
    <row r="3669" spans="1:15" x14ac:dyDescent="0.25">
      <c r="A3669" s="1" t="str">
        <v>BioLegend</v>
      </c>
      <c r="B3669" s="1">
        <v>18321.599999999999</v>
      </c>
      <c r="C3669" s="1" t="str">
        <v>EED120223</v>
      </c>
      <c r="D3669" s="2">
        <v>45951</v>
      </c>
      <c r="E3669" s="2">
        <v>45958</v>
      </c>
      <c r="F3669" s="1">
        <v>202220</v>
      </c>
      <c r="G3669" s="1">
        <v>1</v>
      </c>
      <c r="H3669" s="1">
        <v>1</v>
      </c>
      <c r="I3669" s="1">
        <v>0</v>
      </c>
      <c r="J3669" s="1" t="str">
        <v>Hyderabad</v>
      </c>
      <c r="K3669" s="1">
        <v>0</v>
      </c>
      <c r="L3669" s="1"/>
      <c r="M3669" s="1">
        <f t="shared" si="180"/>
        <v>18321.599999999999</v>
      </c>
      <c r="N3669" s="1">
        <f t="shared" si="181"/>
        <v>18321.599999999999</v>
      </c>
      <c r="O3669" s="1">
        <f t="shared" si="182"/>
        <v>0</v>
      </c>
    </row>
    <row r="3670" spans="1:15" x14ac:dyDescent="0.25">
      <c r="A3670" s="1" t="str">
        <v>BioLegend</v>
      </c>
      <c r="B3670" s="1">
        <v>11299.2</v>
      </c>
      <c r="C3670" s="1" t="str">
        <v>EED120223</v>
      </c>
      <c r="D3670" s="2">
        <v>45951</v>
      </c>
      <c r="E3670" s="2">
        <v>45958</v>
      </c>
      <c r="F3670" s="1">
        <v>202812</v>
      </c>
      <c r="G3670" s="1">
        <v>1</v>
      </c>
      <c r="H3670" s="1">
        <v>1</v>
      </c>
      <c r="I3670" s="1">
        <v>0</v>
      </c>
      <c r="J3670" s="1" t="str">
        <v>Hyderabad</v>
      </c>
      <c r="K3670" s="1">
        <v>0</v>
      </c>
      <c r="L3670" s="1"/>
      <c r="M3670" s="1">
        <f t="shared" si="180"/>
        <v>11299.2</v>
      </c>
      <c r="N3670" s="1">
        <f t="shared" si="181"/>
        <v>11299.2</v>
      </c>
      <c r="O3670" s="1">
        <f t="shared" si="182"/>
        <v>0</v>
      </c>
    </row>
    <row r="3671" spans="1:15" x14ac:dyDescent="0.25">
      <c r="A3671" s="1" t="str">
        <v>BioLegend</v>
      </c>
      <c r="B3671" s="1">
        <v>12249.599999999999</v>
      </c>
      <c r="C3671" s="1" t="str">
        <v>EED120223</v>
      </c>
      <c r="D3671" s="2">
        <v>45951</v>
      </c>
      <c r="E3671" s="2">
        <v>45958</v>
      </c>
      <c r="F3671" s="1">
        <v>205606</v>
      </c>
      <c r="G3671" s="1">
        <v>1</v>
      </c>
      <c r="H3671" s="1">
        <v>1</v>
      </c>
      <c r="I3671" s="1">
        <v>0</v>
      </c>
      <c r="J3671" s="1" t="str">
        <v>Hyderabad</v>
      </c>
      <c r="K3671" s="1">
        <v>0</v>
      </c>
      <c r="L3671" s="1"/>
      <c r="M3671" s="1">
        <f t="shared" si="180"/>
        <v>12249.599999999999</v>
      </c>
      <c r="N3671" s="1">
        <f t="shared" si="181"/>
        <v>12249.599999999999</v>
      </c>
      <c r="O3671" s="1">
        <f t="shared" si="182"/>
        <v>0</v>
      </c>
    </row>
    <row r="3672" spans="1:15" x14ac:dyDescent="0.25">
      <c r="A3672" s="1" t="str">
        <v>BioLegend</v>
      </c>
      <c r="B3672" s="1">
        <v>3801.6000000000004</v>
      </c>
      <c r="C3672" s="1" t="str">
        <v>EED120223</v>
      </c>
      <c r="D3672" s="2">
        <v>45951</v>
      </c>
      <c r="E3672" s="2">
        <v>45958</v>
      </c>
      <c r="F3672" s="1">
        <v>300412</v>
      </c>
      <c r="G3672" s="1">
        <v>2</v>
      </c>
      <c r="H3672" s="1">
        <v>2</v>
      </c>
      <c r="I3672" s="1">
        <v>0</v>
      </c>
      <c r="J3672" s="1" t="str">
        <v>Delhi</v>
      </c>
      <c r="K3672" s="1">
        <v>0</v>
      </c>
      <c r="L3672" s="1"/>
      <c r="M3672" s="1">
        <f t="shared" si="180"/>
        <v>7603.2000000000007</v>
      </c>
      <c r="N3672" s="1">
        <f t="shared" si="181"/>
        <v>7603.2000000000007</v>
      </c>
      <c r="O3672" s="1">
        <f t="shared" si="182"/>
        <v>0</v>
      </c>
    </row>
    <row r="3673" spans="1:15" x14ac:dyDescent="0.25">
      <c r="A3673" s="1" t="str">
        <v>BioLegend</v>
      </c>
      <c r="B3673" s="1">
        <v>13305.599999999999</v>
      </c>
      <c r="C3673" s="1" t="str">
        <v>EED120223</v>
      </c>
      <c r="D3673" s="2">
        <v>45951</v>
      </c>
      <c r="E3673" s="2">
        <v>45958</v>
      </c>
      <c r="F3673" s="1">
        <v>300424</v>
      </c>
      <c r="G3673" s="1">
        <v>2</v>
      </c>
      <c r="H3673" s="1">
        <v>2</v>
      </c>
      <c r="I3673" s="1">
        <v>0</v>
      </c>
      <c r="J3673" s="1" t="str">
        <v>Delhi</v>
      </c>
      <c r="K3673" s="1">
        <v>0</v>
      </c>
      <c r="L3673" s="1"/>
      <c r="M3673" s="1">
        <f t="shared" si="180"/>
        <v>26611.199999999997</v>
      </c>
      <c r="N3673" s="1">
        <f t="shared" si="181"/>
        <v>26611.199999999997</v>
      </c>
      <c r="O3673" s="1">
        <f t="shared" si="182"/>
        <v>0</v>
      </c>
    </row>
    <row r="3674" spans="1:15" x14ac:dyDescent="0.25">
      <c r="A3674" s="1" t="str">
        <v>BioLegend</v>
      </c>
      <c r="B3674" s="1">
        <v>25748.800000000003</v>
      </c>
      <c r="C3674" s="1" t="str">
        <v>EED120223</v>
      </c>
      <c r="D3674" s="2">
        <v>45951</v>
      </c>
      <c r="E3674" s="2">
        <v>45958</v>
      </c>
      <c r="F3674" s="1">
        <v>300472</v>
      </c>
      <c r="G3674" s="1">
        <v>2</v>
      </c>
      <c r="H3674" s="1">
        <v>2</v>
      </c>
      <c r="I3674" s="1">
        <v>0</v>
      </c>
      <c r="J3674" s="1" t="str">
        <v>Delhi</v>
      </c>
      <c r="K3674" s="1">
        <v>0</v>
      </c>
      <c r="L3674" s="1"/>
      <c r="M3674" s="1">
        <f t="shared" si="180"/>
        <v>51497.600000000006</v>
      </c>
      <c r="N3674" s="1">
        <f t="shared" si="181"/>
        <v>51497.600000000006</v>
      </c>
      <c r="O3674" s="1">
        <f t="shared" si="182"/>
        <v>0</v>
      </c>
    </row>
    <row r="3675" spans="1:15" x14ac:dyDescent="0.25">
      <c r="A3675" s="1" t="str">
        <v>BioLegend</v>
      </c>
      <c r="B3675" s="1">
        <v>15417.599999999999</v>
      </c>
      <c r="C3675" s="1" t="str">
        <v>EED120223</v>
      </c>
      <c r="D3675" s="2">
        <v>45951</v>
      </c>
      <c r="E3675" s="2">
        <v>45958</v>
      </c>
      <c r="F3675" s="1">
        <v>300512</v>
      </c>
      <c r="G3675" s="1">
        <v>2</v>
      </c>
      <c r="H3675" s="1">
        <v>2</v>
      </c>
      <c r="I3675" s="1">
        <v>0</v>
      </c>
      <c r="J3675" s="1" t="str">
        <v>Delhi</v>
      </c>
      <c r="K3675" s="1">
        <v>0</v>
      </c>
      <c r="L3675" s="1"/>
      <c r="M3675" s="1">
        <f t="shared" si="180"/>
        <v>30835.199999999997</v>
      </c>
      <c r="N3675" s="1">
        <f t="shared" si="181"/>
        <v>30835.199999999997</v>
      </c>
      <c r="O3675" s="1">
        <f t="shared" si="182"/>
        <v>0</v>
      </c>
    </row>
    <row r="3676" spans="1:15" x14ac:dyDescent="0.25">
      <c r="A3676" s="1" t="str">
        <v>BioLegend</v>
      </c>
      <c r="B3676" s="1">
        <v>26796</v>
      </c>
      <c r="C3676" s="1" t="str">
        <v>EED120223</v>
      </c>
      <c r="D3676" s="2">
        <v>45951</v>
      </c>
      <c r="E3676" s="2">
        <v>45958</v>
      </c>
      <c r="F3676" s="1">
        <v>300536</v>
      </c>
      <c r="G3676" s="1">
        <v>1</v>
      </c>
      <c r="H3676" s="1">
        <v>1</v>
      </c>
      <c r="I3676" s="1">
        <v>0</v>
      </c>
      <c r="J3676" s="1" t="str">
        <v>Banglore</v>
      </c>
      <c r="K3676" s="1">
        <v>0</v>
      </c>
      <c r="L3676" s="1"/>
      <c r="M3676" s="1">
        <f t="shared" si="180"/>
        <v>26796</v>
      </c>
      <c r="N3676" s="1">
        <f t="shared" si="181"/>
        <v>26796</v>
      </c>
      <c r="O3676" s="1">
        <f t="shared" si="182"/>
        <v>0</v>
      </c>
    </row>
    <row r="3677" spans="1:15" x14ac:dyDescent="0.25">
      <c r="A3677" s="1" t="str">
        <v>BioLegend</v>
      </c>
      <c r="B3677" s="1">
        <v>18532.8</v>
      </c>
      <c r="C3677" s="1" t="str">
        <v>EED120223</v>
      </c>
      <c r="D3677" s="2">
        <v>45951</v>
      </c>
      <c r="E3677" s="2">
        <v>45958</v>
      </c>
      <c r="F3677" s="1">
        <v>300548</v>
      </c>
      <c r="G3677" s="1">
        <v>1</v>
      </c>
      <c r="H3677" s="1">
        <v>1</v>
      </c>
      <c r="I3677" s="1">
        <v>0</v>
      </c>
      <c r="J3677" s="1" t="str">
        <v>Delhi</v>
      </c>
      <c r="K3677" s="1">
        <v>0</v>
      </c>
      <c r="L3677" s="1"/>
      <c r="M3677" s="1">
        <f t="shared" si="180"/>
        <v>18532.8</v>
      </c>
      <c r="N3677" s="1">
        <f t="shared" si="181"/>
        <v>18532.8</v>
      </c>
      <c r="O3677" s="1">
        <f t="shared" si="182"/>
        <v>0</v>
      </c>
    </row>
    <row r="3678" spans="1:15" x14ac:dyDescent="0.25">
      <c r="A3678" s="1" t="str">
        <v>BioLegend</v>
      </c>
      <c r="B3678" s="1">
        <v>25748.800000000003</v>
      </c>
      <c r="C3678" s="1" t="str">
        <v>EED120223</v>
      </c>
      <c r="D3678" s="2">
        <v>45951</v>
      </c>
      <c r="E3678" s="2">
        <v>45958</v>
      </c>
      <c r="F3678" s="1">
        <v>300554</v>
      </c>
      <c r="G3678" s="1">
        <v>1</v>
      </c>
      <c r="H3678" s="1">
        <v>1</v>
      </c>
      <c r="I3678" s="1">
        <v>0</v>
      </c>
      <c r="J3678" s="1" t="str">
        <v>Delhi</v>
      </c>
      <c r="K3678" s="1">
        <v>0</v>
      </c>
      <c r="L3678" s="1"/>
      <c r="M3678" s="1">
        <f t="shared" si="180"/>
        <v>25748.800000000003</v>
      </c>
      <c r="N3678" s="1">
        <f t="shared" si="181"/>
        <v>25748.800000000003</v>
      </c>
      <c r="O3678" s="1">
        <f t="shared" si="182"/>
        <v>0</v>
      </c>
    </row>
    <row r="3679" spans="1:15" x14ac:dyDescent="0.25">
      <c r="A3679" s="1" t="str">
        <v>BioLegend</v>
      </c>
      <c r="B3679" s="1">
        <v>25009.599999999999</v>
      </c>
      <c r="C3679" s="1" t="str">
        <v>EED120223</v>
      </c>
      <c r="D3679" s="2">
        <v>45951</v>
      </c>
      <c r="E3679" s="2">
        <v>45958</v>
      </c>
      <c r="F3679" s="1">
        <v>300556</v>
      </c>
      <c r="G3679" s="1">
        <v>4</v>
      </c>
      <c r="H3679" s="1">
        <v>4</v>
      </c>
      <c r="I3679" s="1">
        <v>0</v>
      </c>
      <c r="J3679" s="1" t="str">
        <v>Delhi</v>
      </c>
      <c r="K3679" s="1">
        <v>0</v>
      </c>
      <c r="L3679" s="1"/>
      <c r="M3679" s="1">
        <f t="shared" si="180"/>
        <v>100038.39999999999</v>
      </c>
      <c r="N3679" s="1">
        <f t="shared" si="181"/>
        <v>100038.39999999999</v>
      </c>
      <c r="O3679" s="1">
        <f t="shared" si="182"/>
        <v>0</v>
      </c>
    </row>
    <row r="3680" spans="1:15" x14ac:dyDescent="0.25">
      <c r="A3680" s="1" t="str">
        <v>BioLegend</v>
      </c>
      <c r="B3680" s="1">
        <v>2640</v>
      </c>
      <c r="C3680" s="1" t="str">
        <v>EED120223</v>
      </c>
      <c r="D3680" s="2">
        <v>45951</v>
      </c>
      <c r="E3680" s="2">
        <v>45958</v>
      </c>
      <c r="F3680" s="1">
        <v>301006</v>
      </c>
      <c r="G3680" s="1">
        <v>2</v>
      </c>
      <c r="H3680" s="1">
        <v>2</v>
      </c>
      <c r="I3680" s="1">
        <v>0</v>
      </c>
      <c r="J3680" s="1" t="str">
        <v>Delhi</v>
      </c>
      <c r="K3680" s="1">
        <v>0</v>
      </c>
      <c r="L3680" s="1"/>
      <c r="M3680" s="1">
        <f t="shared" si="180"/>
        <v>5280</v>
      </c>
      <c r="N3680" s="1">
        <f t="shared" si="181"/>
        <v>5280</v>
      </c>
      <c r="O3680" s="1">
        <f t="shared" si="182"/>
        <v>0</v>
      </c>
    </row>
    <row r="3681" spans="1:15" x14ac:dyDescent="0.25">
      <c r="A3681" s="1" t="str">
        <v>BioLegend</v>
      </c>
      <c r="B3681" s="1">
        <v>15417.599999999999</v>
      </c>
      <c r="C3681" s="1" t="str">
        <v>EED120223</v>
      </c>
      <c r="D3681" s="2">
        <v>45951</v>
      </c>
      <c r="E3681" s="2">
        <v>45958</v>
      </c>
      <c r="F3681" s="1">
        <v>301012</v>
      </c>
      <c r="G3681" s="1">
        <v>3</v>
      </c>
      <c r="H3681" s="1">
        <v>3</v>
      </c>
      <c r="I3681" s="1">
        <v>0</v>
      </c>
      <c r="J3681" s="1" t="str">
        <v>Delhi</v>
      </c>
      <c r="K3681" s="1">
        <v>0</v>
      </c>
      <c r="L3681" s="1"/>
      <c r="M3681" s="1">
        <f t="shared" si="180"/>
        <v>46252.799999999996</v>
      </c>
      <c r="N3681" s="1">
        <f t="shared" si="181"/>
        <v>46252.799999999996</v>
      </c>
      <c r="O3681" s="1">
        <f t="shared" si="182"/>
        <v>0</v>
      </c>
    </row>
    <row r="3682" spans="1:15" x14ac:dyDescent="0.25">
      <c r="A3682" s="1" t="str">
        <v>BioLegend</v>
      </c>
      <c r="B3682" s="1">
        <v>14150.400000000001</v>
      </c>
      <c r="C3682" s="1" t="str">
        <v>EED120223</v>
      </c>
      <c r="D3682" s="2">
        <v>45951</v>
      </c>
      <c r="E3682" s="2">
        <v>45958</v>
      </c>
      <c r="F3682" s="1">
        <v>301028</v>
      </c>
      <c r="G3682" s="1">
        <v>1</v>
      </c>
      <c r="H3682" s="1">
        <v>1</v>
      </c>
      <c r="I3682" s="1">
        <v>0</v>
      </c>
      <c r="J3682" s="1" t="str">
        <v>Delhi</v>
      </c>
      <c r="K3682" s="1">
        <v>0</v>
      </c>
      <c r="L3682" s="1"/>
      <c r="M3682" s="1">
        <f t="shared" si="180"/>
        <v>14150.400000000001</v>
      </c>
      <c r="N3682" s="1">
        <f t="shared" si="181"/>
        <v>14150.400000000001</v>
      </c>
      <c r="O3682" s="1">
        <f t="shared" si="182"/>
        <v>0</v>
      </c>
    </row>
    <row r="3683" spans="1:15" x14ac:dyDescent="0.25">
      <c r="A3683" s="1" t="str">
        <v>BioLegend</v>
      </c>
      <c r="B3683" s="1">
        <v>24393.599999999999</v>
      </c>
      <c r="C3683" s="1" t="str">
        <v>EED120223</v>
      </c>
      <c r="D3683" s="2">
        <v>45951</v>
      </c>
      <c r="E3683" s="2">
        <v>45958</v>
      </c>
      <c r="F3683" s="1">
        <v>301046</v>
      </c>
      <c r="G3683" s="1">
        <v>1</v>
      </c>
      <c r="H3683" s="1">
        <v>1</v>
      </c>
      <c r="I3683" s="1">
        <v>0</v>
      </c>
      <c r="J3683" s="1" t="str">
        <v>Delhi</v>
      </c>
      <c r="K3683" s="1">
        <v>0</v>
      </c>
      <c r="L3683" s="1"/>
      <c r="M3683" s="1">
        <f t="shared" si="180"/>
        <v>24393.599999999999</v>
      </c>
      <c r="N3683" s="1">
        <f t="shared" si="181"/>
        <v>24393.599999999999</v>
      </c>
      <c r="O3683" s="1">
        <f t="shared" si="182"/>
        <v>0</v>
      </c>
    </row>
    <row r="3684" spans="1:15" x14ac:dyDescent="0.25">
      <c r="A3684" s="1" t="str">
        <v>BioLegend</v>
      </c>
      <c r="B3684" s="1">
        <v>26796</v>
      </c>
      <c r="C3684" s="1" t="str">
        <v>EED120223</v>
      </c>
      <c r="D3684" s="2">
        <v>45951</v>
      </c>
      <c r="E3684" s="2">
        <v>45958</v>
      </c>
      <c r="F3684" s="1">
        <v>301334</v>
      </c>
      <c r="G3684" s="1">
        <v>1</v>
      </c>
      <c r="H3684" s="1">
        <v>1</v>
      </c>
      <c r="I3684" s="1">
        <v>0</v>
      </c>
      <c r="J3684" s="1" t="str">
        <v>Hyderabad</v>
      </c>
      <c r="K3684" s="1">
        <v>0</v>
      </c>
      <c r="L3684" s="1"/>
      <c r="M3684" s="1">
        <f t="shared" si="180"/>
        <v>26796</v>
      </c>
      <c r="N3684" s="1">
        <f t="shared" si="181"/>
        <v>26796</v>
      </c>
      <c r="O3684" s="1">
        <f t="shared" si="182"/>
        <v>0</v>
      </c>
    </row>
    <row r="3685" spans="1:15" x14ac:dyDescent="0.25">
      <c r="A3685" s="1" t="str">
        <v>BioLegend</v>
      </c>
      <c r="B3685" s="1">
        <v>24763.199999999997</v>
      </c>
      <c r="C3685" s="1" t="str">
        <v>EED120223</v>
      </c>
      <c r="D3685" s="2">
        <v>45951</v>
      </c>
      <c r="E3685" s="2">
        <v>45958</v>
      </c>
      <c r="F3685" s="1">
        <v>301830</v>
      </c>
      <c r="G3685" s="1">
        <v>3</v>
      </c>
      <c r="H3685" s="1">
        <v>3</v>
      </c>
      <c r="I3685" s="1">
        <v>0</v>
      </c>
      <c r="J3685" s="1" t="str">
        <v>Delhi</v>
      </c>
      <c r="K3685" s="1">
        <v>0</v>
      </c>
      <c r="L3685" s="1"/>
      <c r="M3685" s="1">
        <f t="shared" si="180"/>
        <v>74289.599999999991</v>
      </c>
      <c r="N3685" s="1">
        <f t="shared" si="181"/>
        <v>74289.599999999991</v>
      </c>
      <c r="O3685" s="1">
        <f t="shared" si="182"/>
        <v>0</v>
      </c>
    </row>
    <row r="3686" spans="1:15" x14ac:dyDescent="0.25">
      <c r="A3686" s="1" t="str">
        <v>BioLegend</v>
      </c>
      <c r="B3686" s="1">
        <v>20169.599999999999</v>
      </c>
      <c r="C3686" s="1" t="str">
        <v>EED120223</v>
      </c>
      <c r="D3686" s="2">
        <v>45951</v>
      </c>
      <c r="E3686" s="2">
        <v>45958</v>
      </c>
      <c r="F3686" s="1">
        <v>302028</v>
      </c>
      <c r="G3686" s="1">
        <v>1</v>
      </c>
      <c r="H3686" s="1">
        <v>1</v>
      </c>
      <c r="I3686" s="1">
        <v>0</v>
      </c>
      <c r="J3686" s="1" t="str">
        <v>Delhi</v>
      </c>
      <c r="K3686" s="1">
        <v>0</v>
      </c>
      <c r="L3686" s="1"/>
      <c r="M3686" s="1">
        <f t="shared" si="180"/>
        <v>20169.599999999999</v>
      </c>
      <c r="N3686" s="1">
        <f t="shared" si="181"/>
        <v>20169.599999999999</v>
      </c>
      <c r="O3686" s="1">
        <f t="shared" si="182"/>
        <v>0</v>
      </c>
    </row>
    <row r="3687" spans="1:15" x14ac:dyDescent="0.25">
      <c r="A3687" s="1" t="str">
        <v>BioLegend</v>
      </c>
      <c r="B3687" s="1">
        <v>3484.8</v>
      </c>
      <c r="C3687" s="1" t="str">
        <v>EED120223</v>
      </c>
      <c r="D3687" s="2">
        <v>45951</v>
      </c>
      <c r="E3687" s="2">
        <v>45958</v>
      </c>
      <c r="F3687" s="1">
        <v>302208</v>
      </c>
      <c r="G3687" s="1">
        <v>4</v>
      </c>
      <c r="H3687" s="1">
        <v>4</v>
      </c>
      <c r="I3687" s="1">
        <v>0</v>
      </c>
      <c r="J3687" s="1" t="str">
        <v>Delhi</v>
      </c>
      <c r="K3687" s="1">
        <v>0</v>
      </c>
      <c r="L3687" s="1"/>
      <c r="M3687" s="1">
        <f t="shared" si="180"/>
        <v>13939.2</v>
      </c>
      <c r="N3687" s="1">
        <f t="shared" si="181"/>
        <v>13939.2</v>
      </c>
      <c r="O3687" s="1">
        <f t="shared" si="182"/>
        <v>0</v>
      </c>
    </row>
    <row r="3688" spans="1:15" x14ac:dyDescent="0.25">
      <c r="A3688" s="1" t="str">
        <v>BioLegend</v>
      </c>
      <c r="B3688" s="1">
        <v>23408</v>
      </c>
      <c r="C3688" s="1" t="str">
        <v>EED120223</v>
      </c>
      <c r="D3688" s="2">
        <v>45951</v>
      </c>
      <c r="E3688" s="2">
        <v>45958</v>
      </c>
      <c r="F3688" s="1">
        <v>302340</v>
      </c>
      <c r="G3688" s="1">
        <v>1</v>
      </c>
      <c r="H3688" s="1">
        <v>1</v>
      </c>
      <c r="I3688" s="1">
        <v>0</v>
      </c>
      <c r="J3688" s="1" t="str">
        <v>Delhi</v>
      </c>
      <c r="K3688" s="1">
        <v>0</v>
      </c>
      <c r="L3688" s="1"/>
      <c r="M3688" s="1">
        <f t="shared" si="180"/>
        <v>23408</v>
      </c>
      <c r="N3688" s="1">
        <f t="shared" si="181"/>
        <v>23408</v>
      </c>
      <c r="O3688" s="1">
        <f t="shared" si="182"/>
        <v>0</v>
      </c>
    </row>
    <row r="3689" spans="1:15" x14ac:dyDescent="0.25">
      <c r="A3689" s="1" t="str">
        <v>BioLegend</v>
      </c>
      <c r="B3689" s="1">
        <v>26796</v>
      </c>
      <c r="C3689" s="1" t="str">
        <v>EED120223</v>
      </c>
      <c r="D3689" s="2">
        <v>45951</v>
      </c>
      <c r="E3689" s="2">
        <v>45958</v>
      </c>
      <c r="F3689" s="1">
        <v>302356</v>
      </c>
      <c r="G3689" s="1">
        <v>2</v>
      </c>
      <c r="H3689" s="1">
        <v>2</v>
      </c>
      <c r="I3689" s="1">
        <v>0</v>
      </c>
      <c r="J3689" s="1" t="str">
        <v>Delhi</v>
      </c>
      <c r="K3689" s="1">
        <v>0</v>
      </c>
      <c r="L3689" s="1"/>
      <c r="M3689" s="1">
        <f t="shared" si="180"/>
        <v>53592</v>
      </c>
      <c r="N3689" s="1">
        <f t="shared" si="181"/>
        <v>53592</v>
      </c>
      <c r="O3689" s="1">
        <f t="shared" si="182"/>
        <v>0</v>
      </c>
    </row>
    <row r="3690" spans="1:15" x14ac:dyDescent="0.25">
      <c r="A3690" s="1" t="str">
        <v>BioLegend</v>
      </c>
      <c r="B3690" s="1">
        <v>25009.599999999999</v>
      </c>
      <c r="C3690" s="1" t="str">
        <v>EED120223</v>
      </c>
      <c r="D3690" s="2">
        <v>45951</v>
      </c>
      <c r="E3690" s="2">
        <v>45958</v>
      </c>
      <c r="F3690" s="1">
        <v>302632</v>
      </c>
      <c r="G3690" s="1">
        <v>1</v>
      </c>
      <c r="H3690" s="1">
        <v>1</v>
      </c>
      <c r="I3690" s="1">
        <v>0</v>
      </c>
      <c r="J3690" s="1" t="str">
        <v>Delhi</v>
      </c>
      <c r="K3690" s="1">
        <v>0</v>
      </c>
      <c r="L3690" s="1"/>
      <c r="M3690" s="1">
        <f t="shared" si="180"/>
        <v>25009.599999999999</v>
      </c>
      <c r="N3690" s="1">
        <f t="shared" si="181"/>
        <v>25009.599999999999</v>
      </c>
      <c r="O3690" s="1">
        <f t="shared" si="182"/>
        <v>0</v>
      </c>
    </row>
    <row r="3691" spans="1:15" x14ac:dyDescent="0.25">
      <c r="A3691" s="1" t="str">
        <v>BioLegend</v>
      </c>
      <c r="B3691" s="1">
        <v>14599.2</v>
      </c>
      <c r="C3691" s="1" t="str">
        <v>EED120223</v>
      </c>
      <c r="D3691" s="2">
        <v>45951</v>
      </c>
      <c r="E3691" s="2">
        <v>45958</v>
      </c>
      <c r="F3691" s="1">
        <v>302637</v>
      </c>
      <c r="G3691" s="1">
        <v>1</v>
      </c>
      <c r="H3691" s="1">
        <v>1</v>
      </c>
      <c r="I3691" s="1">
        <v>0</v>
      </c>
      <c r="J3691" s="1" t="str">
        <v>Kolkata</v>
      </c>
      <c r="K3691" s="1">
        <v>0</v>
      </c>
      <c r="L3691" s="1"/>
      <c r="M3691" s="1">
        <f t="shared" si="180"/>
        <v>14599.2</v>
      </c>
      <c r="N3691" s="1">
        <f t="shared" si="181"/>
        <v>14599.2</v>
      </c>
      <c r="O3691" s="1">
        <f t="shared" si="182"/>
        <v>0</v>
      </c>
    </row>
    <row r="3692" spans="1:15" x14ac:dyDescent="0.25">
      <c r="A3692" s="1" t="str">
        <v>BioLegend</v>
      </c>
      <c r="B3692" s="1">
        <v>26796</v>
      </c>
      <c r="C3692" s="1" t="str">
        <v>EED120223</v>
      </c>
      <c r="D3692" s="2">
        <v>45951</v>
      </c>
      <c r="E3692" s="2">
        <v>45958</v>
      </c>
      <c r="F3692" s="1">
        <v>302830</v>
      </c>
      <c r="G3692" s="1">
        <v>2</v>
      </c>
      <c r="H3692" s="1">
        <v>2</v>
      </c>
      <c r="I3692" s="1">
        <v>0</v>
      </c>
      <c r="J3692" s="1" t="str">
        <v>Delhi</v>
      </c>
      <c r="K3692" s="1">
        <v>0</v>
      </c>
      <c r="L3692" s="1"/>
      <c r="M3692" s="1">
        <f t="shared" si="180"/>
        <v>53592</v>
      </c>
      <c r="N3692" s="1">
        <f t="shared" si="181"/>
        <v>53592</v>
      </c>
      <c r="O3692" s="1">
        <f t="shared" si="182"/>
        <v>0</v>
      </c>
    </row>
    <row r="3693" spans="1:15" x14ac:dyDescent="0.25">
      <c r="A3693" s="1" t="str">
        <v>BioLegend</v>
      </c>
      <c r="B3693" s="1">
        <v>7867.2000000000007</v>
      </c>
      <c r="C3693" s="1" t="str">
        <v>EED120223</v>
      </c>
      <c r="D3693" s="2">
        <v>45951</v>
      </c>
      <c r="E3693" s="2">
        <v>45958</v>
      </c>
      <c r="F3693" s="1">
        <v>302934</v>
      </c>
      <c r="G3693" s="1">
        <v>2</v>
      </c>
      <c r="H3693" s="1">
        <v>2</v>
      </c>
      <c r="I3693" s="1">
        <v>0</v>
      </c>
      <c r="J3693" s="1" t="str">
        <v>Delhi</v>
      </c>
      <c r="K3693" s="1">
        <v>0</v>
      </c>
      <c r="L3693" s="1"/>
      <c r="M3693" s="1">
        <f t="shared" si="180"/>
        <v>15734.400000000001</v>
      </c>
      <c r="N3693" s="1">
        <f t="shared" si="181"/>
        <v>15734.400000000001</v>
      </c>
      <c r="O3693" s="1">
        <f t="shared" si="182"/>
        <v>0</v>
      </c>
    </row>
    <row r="3694" spans="1:15" x14ac:dyDescent="0.25">
      <c r="A3694" s="1" t="str">
        <v>BioLegend</v>
      </c>
      <c r="B3694" s="1">
        <v>5649.6</v>
      </c>
      <c r="C3694" s="1" t="str">
        <v>EED120223</v>
      </c>
      <c r="D3694" s="2">
        <v>45951</v>
      </c>
      <c r="E3694" s="2">
        <v>45958</v>
      </c>
      <c r="F3694" s="1">
        <v>303105</v>
      </c>
      <c r="G3694" s="1">
        <v>1</v>
      </c>
      <c r="H3694" s="1">
        <v>1</v>
      </c>
      <c r="I3694" s="1">
        <v>0</v>
      </c>
      <c r="J3694" s="1" t="str">
        <v>Chandigarh</v>
      </c>
      <c r="K3694" s="1">
        <v>0</v>
      </c>
      <c r="L3694" s="1"/>
      <c r="M3694" s="1">
        <f t="shared" ref="M3694:M3757" si="183">G3694*B3694</f>
        <v>5649.6</v>
      </c>
      <c r="N3694" s="1">
        <f t="shared" ref="N3694:N3757" si="184">H3694*B3694</f>
        <v>5649.6</v>
      </c>
      <c r="O3694" s="1">
        <f t="shared" ref="O3694:O3757" si="185">I3694*B3694</f>
        <v>0</v>
      </c>
    </row>
    <row r="3695" spans="1:15" x14ac:dyDescent="0.25">
      <c r="A3695" s="1" t="str">
        <v>BioLegend</v>
      </c>
      <c r="B3695" s="1">
        <v>16579.2</v>
      </c>
      <c r="C3695" s="1" t="str">
        <v>EED120223</v>
      </c>
      <c r="D3695" s="2">
        <v>45951</v>
      </c>
      <c r="E3695" s="2">
        <v>45958</v>
      </c>
      <c r="F3695" s="1">
        <v>303208</v>
      </c>
      <c r="G3695" s="1">
        <v>1</v>
      </c>
      <c r="H3695" s="1">
        <v>1</v>
      </c>
      <c r="I3695" s="1">
        <v>0</v>
      </c>
      <c r="J3695" s="1" t="str">
        <v>Delhi</v>
      </c>
      <c r="K3695" s="1">
        <v>0</v>
      </c>
      <c r="L3695" s="1"/>
      <c r="M3695" s="1">
        <f t="shared" si="183"/>
        <v>16579.2</v>
      </c>
      <c r="N3695" s="1">
        <f t="shared" si="184"/>
        <v>16579.2</v>
      </c>
      <c r="O3695" s="1">
        <f t="shared" si="185"/>
        <v>0</v>
      </c>
    </row>
    <row r="3696" spans="1:15" x14ac:dyDescent="0.25">
      <c r="A3696" s="1" t="str">
        <v>BioLegend</v>
      </c>
      <c r="B3696" s="1">
        <v>24393.599999999999</v>
      </c>
      <c r="C3696" s="1" t="str">
        <v>EED120223</v>
      </c>
      <c r="D3696" s="2">
        <v>45951</v>
      </c>
      <c r="E3696" s="2">
        <v>45958</v>
      </c>
      <c r="F3696" s="1">
        <v>303528</v>
      </c>
      <c r="G3696" s="1">
        <v>2</v>
      </c>
      <c r="H3696" s="1">
        <v>2</v>
      </c>
      <c r="I3696" s="1">
        <v>0</v>
      </c>
      <c r="J3696" s="1" t="str">
        <v>Delhi</v>
      </c>
      <c r="K3696" s="1">
        <v>0</v>
      </c>
      <c r="L3696" s="1"/>
      <c r="M3696" s="1">
        <f t="shared" si="183"/>
        <v>48787.199999999997</v>
      </c>
      <c r="N3696" s="1">
        <f t="shared" si="184"/>
        <v>48787.199999999997</v>
      </c>
      <c r="O3696" s="1">
        <f t="shared" si="185"/>
        <v>0</v>
      </c>
    </row>
    <row r="3697" spans="1:15" x14ac:dyDescent="0.25">
      <c r="A3697" s="1" t="str">
        <v>BioLegend</v>
      </c>
      <c r="B3697" s="1">
        <v>25071.199999999997</v>
      </c>
      <c r="C3697" s="1" t="str">
        <v>EED120223</v>
      </c>
      <c r="D3697" s="2">
        <v>45951</v>
      </c>
      <c r="E3697" s="2">
        <v>45958</v>
      </c>
      <c r="F3697" s="1">
        <v>303540</v>
      </c>
      <c r="G3697" s="1">
        <v>3</v>
      </c>
      <c r="H3697" s="1">
        <v>3</v>
      </c>
      <c r="I3697" s="1">
        <v>0</v>
      </c>
      <c r="J3697" s="1" t="str">
        <v>Delhi</v>
      </c>
      <c r="K3697" s="1">
        <v>0</v>
      </c>
      <c r="L3697" s="1"/>
      <c r="M3697" s="1">
        <f t="shared" si="183"/>
        <v>75213.599999999991</v>
      </c>
      <c r="N3697" s="1">
        <f t="shared" si="184"/>
        <v>75213.599999999991</v>
      </c>
      <c r="O3697" s="1">
        <f t="shared" si="185"/>
        <v>0</v>
      </c>
    </row>
    <row r="3698" spans="1:15" x14ac:dyDescent="0.25">
      <c r="A3698" s="1" t="str">
        <v>BioLegend</v>
      </c>
      <c r="B3698" s="1">
        <v>1478.4</v>
      </c>
      <c r="C3698" s="1" t="str">
        <v>EED120223</v>
      </c>
      <c r="D3698" s="2">
        <v>45951</v>
      </c>
      <c r="E3698" s="2">
        <v>45958</v>
      </c>
      <c r="F3698" s="1">
        <v>304007</v>
      </c>
      <c r="G3698" s="1">
        <v>1</v>
      </c>
      <c r="H3698" s="1">
        <v>1</v>
      </c>
      <c r="I3698" s="1">
        <v>0</v>
      </c>
      <c r="J3698" s="1" t="str">
        <v>Chandigarh</v>
      </c>
      <c r="K3698" s="1">
        <v>0</v>
      </c>
      <c r="L3698" s="1"/>
      <c r="M3698" s="1">
        <f t="shared" si="183"/>
        <v>1478.4</v>
      </c>
      <c r="N3698" s="1">
        <f t="shared" si="184"/>
        <v>1478.4</v>
      </c>
      <c r="O3698" s="1">
        <f t="shared" si="185"/>
        <v>0</v>
      </c>
    </row>
    <row r="3699" spans="1:15" x14ac:dyDescent="0.25">
      <c r="A3699" s="1" t="str">
        <v>BioLegend</v>
      </c>
      <c r="B3699" s="1">
        <v>13992</v>
      </c>
      <c r="C3699" s="1" t="str">
        <v>EED120223</v>
      </c>
      <c r="D3699" s="2">
        <v>45951</v>
      </c>
      <c r="E3699" s="2">
        <v>45958</v>
      </c>
      <c r="F3699" s="1">
        <v>304024</v>
      </c>
      <c r="G3699" s="1">
        <v>2</v>
      </c>
      <c r="H3699" s="1">
        <v>2</v>
      </c>
      <c r="I3699" s="1">
        <v>0</v>
      </c>
      <c r="J3699" s="1" t="str">
        <v>Delhi</v>
      </c>
      <c r="K3699" s="1">
        <v>0</v>
      </c>
      <c r="L3699" s="1"/>
      <c r="M3699" s="1">
        <f t="shared" si="183"/>
        <v>27984</v>
      </c>
      <c r="N3699" s="1">
        <f t="shared" si="184"/>
        <v>27984</v>
      </c>
      <c r="O3699" s="1">
        <f t="shared" si="185"/>
        <v>0</v>
      </c>
    </row>
    <row r="3700" spans="1:15" x14ac:dyDescent="0.25">
      <c r="A3700" s="1" t="str">
        <v>BioLegend</v>
      </c>
      <c r="B3700" s="1">
        <v>17952</v>
      </c>
      <c r="C3700" s="1" t="str">
        <v>EED120223</v>
      </c>
      <c r="D3700" s="2">
        <v>45951</v>
      </c>
      <c r="E3700" s="2">
        <v>45958</v>
      </c>
      <c r="F3700" s="1">
        <v>304028</v>
      </c>
      <c r="G3700" s="1">
        <v>4</v>
      </c>
      <c r="H3700" s="1">
        <v>4</v>
      </c>
      <c r="I3700" s="1">
        <v>0</v>
      </c>
      <c r="J3700" s="1" t="str">
        <v>Delhi</v>
      </c>
      <c r="K3700" s="1">
        <v>0</v>
      </c>
      <c r="L3700" s="1"/>
      <c r="M3700" s="1">
        <f t="shared" si="183"/>
        <v>71808</v>
      </c>
      <c r="N3700" s="1">
        <f t="shared" si="184"/>
        <v>71808</v>
      </c>
      <c r="O3700" s="1">
        <f t="shared" si="185"/>
        <v>0</v>
      </c>
    </row>
    <row r="3701" spans="1:15" x14ac:dyDescent="0.25">
      <c r="A3701" s="1" t="str">
        <v>BioLegend</v>
      </c>
      <c r="B3701" s="1">
        <v>24393.599999999999</v>
      </c>
      <c r="C3701" s="1" t="str">
        <v>EED120223</v>
      </c>
      <c r="D3701" s="2">
        <v>45951</v>
      </c>
      <c r="E3701" s="2">
        <v>45958</v>
      </c>
      <c r="F3701" s="1">
        <v>304050</v>
      </c>
      <c r="G3701" s="1">
        <v>1</v>
      </c>
      <c r="H3701" s="1">
        <v>1</v>
      </c>
      <c r="I3701" s="1">
        <v>0</v>
      </c>
      <c r="J3701" s="1" t="str">
        <v>Delhi</v>
      </c>
      <c r="K3701" s="1">
        <v>0</v>
      </c>
      <c r="L3701" s="1"/>
      <c r="M3701" s="1">
        <f t="shared" si="183"/>
        <v>24393.599999999999</v>
      </c>
      <c r="N3701" s="1">
        <f t="shared" si="184"/>
        <v>24393.599999999999</v>
      </c>
      <c r="O3701" s="1">
        <f t="shared" si="185"/>
        <v>0</v>
      </c>
    </row>
    <row r="3702" spans="1:15" x14ac:dyDescent="0.25">
      <c r="A3702" s="1" t="str">
        <v>BioLegend</v>
      </c>
      <c r="B3702" s="1">
        <v>17740.8</v>
      </c>
      <c r="C3702" s="1" t="str">
        <v>EED120223</v>
      </c>
      <c r="D3702" s="2">
        <v>45951</v>
      </c>
      <c r="E3702" s="2">
        <v>45958</v>
      </c>
      <c r="F3702" s="1">
        <v>304128</v>
      </c>
      <c r="G3702" s="1">
        <v>2</v>
      </c>
      <c r="H3702" s="1">
        <v>2</v>
      </c>
      <c r="I3702" s="1">
        <v>0</v>
      </c>
      <c r="J3702" s="1" t="str">
        <v>Banglore</v>
      </c>
      <c r="K3702" s="1">
        <v>0</v>
      </c>
      <c r="L3702" s="1"/>
      <c r="M3702" s="1">
        <f t="shared" si="183"/>
        <v>35481.599999999999</v>
      </c>
      <c r="N3702" s="1">
        <f t="shared" si="184"/>
        <v>35481.599999999999</v>
      </c>
      <c r="O3702" s="1">
        <f t="shared" si="185"/>
        <v>0</v>
      </c>
    </row>
    <row r="3703" spans="1:15" x14ac:dyDescent="0.25">
      <c r="A3703" s="1" t="str">
        <v>BioLegend</v>
      </c>
      <c r="B3703" s="1">
        <v>2640</v>
      </c>
      <c r="C3703" s="1" t="str">
        <v>EED120223</v>
      </c>
      <c r="D3703" s="2">
        <v>45951</v>
      </c>
      <c r="E3703" s="2">
        <v>45958</v>
      </c>
      <c r="F3703" s="1">
        <v>304205</v>
      </c>
      <c r="G3703" s="1">
        <v>1</v>
      </c>
      <c r="H3703" s="1">
        <v>1</v>
      </c>
      <c r="I3703" s="1">
        <v>0</v>
      </c>
      <c r="J3703" s="1" t="str">
        <v>Kolkata</v>
      </c>
      <c r="K3703" s="1">
        <v>0</v>
      </c>
      <c r="L3703" s="1"/>
      <c r="M3703" s="1">
        <f t="shared" si="183"/>
        <v>2640</v>
      </c>
      <c r="N3703" s="1">
        <f t="shared" si="184"/>
        <v>2640</v>
      </c>
      <c r="O3703" s="1">
        <f t="shared" si="185"/>
        <v>0</v>
      </c>
    </row>
    <row r="3704" spans="1:15" x14ac:dyDescent="0.25">
      <c r="A3704" s="1" t="str">
        <v>BioLegend</v>
      </c>
      <c r="B3704" s="1">
        <v>35428.800000000003</v>
      </c>
      <c r="C3704" s="1" t="str">
        <v>EED120223</v>
      </c>
      <c r="D3704" s="2">
        <v>45951</v>
      </c>
      <c r="E3704" s="2">
        <v>45958</v>
      </c>
      <c r="F3704" s="1">
        <v>304340</v>
      </c>
      <c r="G3704" s="1">
        <v>2</v>
      </c>
      <c r="H3704" s="1">
        <v>2</v>
      </c>
      <c r="I3704" s="1">
        <v>0</v>
      </c>
      <c r="J3704" s="1" t="str">
        <v>Delhi</v>
      </c>
      <c r="K3704" s="1">
        <v>0</v>
      </c>
      <c r="L3704" s="1"/>
      <c r="M3704" s="1">
        <f t="shared" si="183"/>
        <v>70857.600000000006</v>
      </c>
      <c r="N3704" s="1">
        <f t="shared" si="184"/>
        <v>70857.600000000006</v>
      </c>
      <c r="O3704" s="1">
        <f t="shared" si="185"/>
        <v>0</v>
      </c>
    </row>
    <row r="3705" spans="1:15" x14ac:dyDescent="0.25">
      <c r="A3705" s="1" t="str">
        <v>BioLegend</v>
      </c>
      <c r="B3705" s="1">
        <v>4435.2</v>
      </c>
      <c r="C3705" s="1" t="str">
        <v>EED120223</v>
      </c>
      <c r="D3705" s="2">
        <v>45951</v>
      </c>
      <c r="E3705" s="2">
        <v>45958</v>
      </c>
      <c r="F3705" s="1">
        <v>304803</v>
      </c>
      <c r="G3705" s="1">
        <v>1</v>
      </c>
      <c r="H3705" s="1">
        <v>1</v>
      </c>
      <c r="I3705" s="1">
        <v>0</v>
      </c>
      <c r="J3705" s="1" t="str">
        <v>Kolkata</v>
      </c>
      <c r="K3705" s="1">
        <v>0</v>
      </c>
      <c r="L3705" s="1"/>
      <c r="M3705" s="1">
        <f t="shared" si="183"/>
        <v>4435.2</v>
      </c>
      <c r="N3705" s="1">
        <f t="shared" si="184"/>
        <v>4435.2</v>
      </c>
      <c r="O3705" s="1">
        <f t="shared" si="185"/>
        <v>0</v>
      </c>
    </row>
    <row r="3706" spans="1:15" x14ac:dyDescent="0.25">
      <c r="A3706" s="1" t="str">
        <v>BioLegend</v>
      </c>
      <c r="B3706" s="1">
        <v>6547.2000000000007</v>
      </c>
      <c r="C3706" s="1" t="str">
        <v>EED120223</v>
      </c>
      <c r="D3706" s="2">
        <v>45951</v>
      </c>
      <c r="E3706" s="2">
        <v>45958</v>
      </c>
      <c r="F3706" s="1">
        <v>304825</v>
      </c>
      <c r="G3706" s="1">
        <v>1</v>
      </c>
      <c r="H3706" s="1">
        <v>1</v>
      </c>
      <c r="I3706" s="1">
        <v>0</v>
      </c>
      <c r="J3706" s="1" t="str">
        <v>Kolkata</v>
      </c>
      <c r="K3706" s="1">
        <v>0</v>
      </c>
      <c r="L3706" s="1"/>
      <c r="M3706" s="1">
        <f t="shared" si="183"/>
        <v>6547.2000000000007</v>
      </c>
      <c r="N3706" s="1">
        <f t="shared" si="184"/>
        <v>6547.2000000000007</v>
      </c>
      <c r="O3706" s="1">
        <f t="shared" si="185"/>
        <v>0</v>
      </c>
    </row>
    <row r="3707" spans="1:15" x14ac:dyDescent="0.25">
      <c r="A3707" s="1" t="str">
        <v>BioLegend</v>
      </c>
      <c r="B3707" s="1">
        <v>18321.599999999999</v>
      </c>
      <c r="C3707" s="1" t="str">
        <v>EED120223</v>
      </c>
      <c r="D3707" s="2">
        <v>45951</v>
      </c>
      <c r="E3707" s="2">
        <v>45958</v>
      </c>
      <c r="F3707" s="1">
        <v>305022</v>
      </c>
      <c r="G3707" s="1">
        <v>2</v>
      </c>
      <c r="H3707" s="1">
        <v>2</v>
      </c>
      <c r="I3707" s="1">
        <v>0</v>
      </c>
      <c r="J3707" s="1" t="str">
        <v>Delhi</v>
      </c>
      <c r="K3707" s="1">
        <v>0</v>
      </c>
      <c r="L3707" s="1"/>
      <c r="M3707" s="1">
        <f t="shared" si="183"/>
        <v>36643.199999999997</v>
      </c>
      <c r="N3707" s="1">
        <f t="shared" si="184"/>
        <v>36643.199999999997</v>
      </c>
      <c r="O3707" s="1">
        <f t="shared" si="185"/>
        <v>0</v>
      </c>
    </row>
    <row r="3708" spans="1:15" x14ac:dyDescent="0.25">
      <c r="A3708" s="1" t="str">
        <v>BioLegend</v>
      </c>
      <c r="B3708" s="1">
        <v>11704</v>
      </c>
      <c r="C3708" s="1" t="str">
        <v>EED120223</v>
      </c>
      <c r="D3708" s="2">
        <v>45951</v>
      </c>
      <c r="E3708" s="2">
        <v>45958</v>
      </c>
      <c r="F3708" s="1">
        <v>306517</v>
      </c>
      <c r="G3708" s="1">
        <v>1</v>
      </c>
      <c r="H3708" s="1">
        <v>1</v>
      </c>
      <c r="I3708" s="1">
        <v>0</v>
      </c>
      <c r="J3708" s="1" t="str">
        <v>Chandigarh</v>
      </c>
      <c r="K3708" s="1">
        <v>0</v>
      </c>
      <c r="L3708" s="1"/>
      <c r="M3708" s="1">
        <f t="shared" si="183"/>
        <v>11704</v>
      </c>
      <c r="N3708" s="1">
        <f t="shared" si="184"/>
        <v>11704</v>
      </c>
      <c r="O3708" s="1">
        <f t="shared" si="185"/>
        <v>0</v>
      </c>
    </row>
    <row r="3709" spans="1:15" x14ac:dyDescent="0.25">
      <c r="A3709" s="1" t="str">
        <v>BioLegend</v>
      </c>
      <c r="B3709" s="1">
        <v>24085.599999999999</v>
      </c>
      <c r="C3709" s="1" t="str">
        <v>EED120223</v>
      </c>
      <c r="D3709" s="2">
        <v>45951</v>
      </c>
      <c r="E3709" s="2">
        <v>45958</v>
      </c>
      <c r="F3709" s="1">
        <v>309218</v>
      </c>
      <c r="G3709" s="1">
        <v>1</v>
      </c>
      <c r="H3709" s="1">
        <v>1</v>
      </c>
      <c r="I3709" s="1">
        <v>0</v>
      </c>
      <c r="J3709" s="1" t="str">
        <v>Delhi</v>
      </c>
      <c r="K3709" s="1">
        <v>0</v>
      </c>
      <c r="L3709" s="1"/>
      <c r="M3709" s="1">
        <f t="shared" si="183"/>
        <v>24085.599999999999</v>
      </c>
      <c r="N3709" s="1">
        <f t="shared" si="184"/>
        <v>24085.599999999999</v>
      </c>
      <c r="O3709" s="1">
        <f t="shared" si="185"/>
        <v>0</v>
      </c>
    </row>
    <row r="3710" spans="1:15" x14ac:dyDescent="0.25">
      <c r="A3710" s="1" t="str">
        <v>BioLegend</v>
      </c>
      <c r="B3710" s="1">
        <v>26796</v>
      </c>
      <c r="C3710" s="1" t="str">
        <v>EED120223</v>
      </c>
      <c r="D3710" s="2">
        <v>45951</v>
      </c>
      <c r="E3710" s="2">
        <v>45958</v>
      </c>
      <c r="F3710" s="1">
        <v>309850</v>
      </c>
      <c r="G3710" s="1">
        <v>5</v>
      </c>
      <c r="H3710" s="1">
        <v>5</v>
      </c>
      <c r="I3710" s="1">
        <v>0</v>
      </c>
      <c r="J3710" s="1" t="str">
        <v>Delhi</v>
      </c>
      <c r="K3710" s="1">
        <v>0</v>
      </c>
      <c r="L3710" s="1"/>
      <c r="M3710" s="1">
        <f t="shared" si="183"/>
        <v>133980</v>
      </c>
      <c r="N3710" s="1">
        <f t="shared" si="184"/>
        <v>133980</v>
      </c>
      <c r="O3710" s="1">
        <f t="shared" si="185"/>
        <v>0</v>
      </c>
    </row>
    <row r="3711" spans="1:15" x14ac:dyDescent="0.25">
      <c r="A3711" s="1" t="str">
        <v>BioLegend</v>
      </c>
      <c r="B3711" s="1">
        <v>23469.599999999999</v>
      </c>
      <c r="C3711" s="1" t="str">
        <v>EED120223</v>
      </c>
      <c r="D3711" s="2">
        <v>45951</v>
      </c>
      <c r="E3711" s="2">
        <v>45958</v>
      </c>
      <c r="F3711" s="1">
        <v>310930</v>
      </c>
      <c r="G3711" s="1">
        <v>3</v>
      </c>
      <c r="H3711" s="1">
        <v>3</v>
      </c>
      <c r="I3711" s="1">
        <v>0</v>
      </c>
      <c r="J3711" s="1" t="str">
        <v>Delhi</v>
      </c>
      <c r="K3711" s="1">
        <v>0</v>
      </c>
      <c r="L3711" s="1"/>
      <c r="M3711" s="1">
        <f t="shared" si="183"/>
        <v>70408.799999999988</v>
      </c>
      <c r="N3711" s="1">
        <f t="shared" si="184"/>
        <v>70408.799999999988</v>
      </c>
      <c r="O3711" s="1">
        <f t="shared" si="185"/>
        <v>0</v>
      </c>
    </row>
    <row r="3712" spans="1:15" x14ac:dyDescent="0.25">
      <c r="A3712" s="1" t="str">
        <v>BioLegend</v>
      </c>
      <c r="B3712" s="1">
        <v>6019.2000000000007</v>
      </c>
      <c r="C3712" s="1" t="str">
        <v>EED120223</v>
      </c>
      <c r="D3712" s="2">
        <v>45951</v>
      </c>
      <c r="E3712" s="2">
        <v>45958</v>
      </c>
      <c r="F3712" s="1">
        <v>315802</v>
      </c>
      <c r="G3712" s="1">
        <v>1</v>
      </c>
      <c r="H3712" s="1">
        <v>1</v>
      </c>
      <c r="I3712" s="1">
        <v>0</v>
      </c>
      <c r="J3712" s="1" t="str">
        <v>Delhi</v>
      </c>
      <c r="K3712" s="1">
        <v>0</v>
      </c>
      <c r="L3712" s="1"/>
      <c r="M3712" s="1">
        <f t="shared" si="183"/>
        <v>6019.2000000000007</v>
      </c>
      <c r="N3712" s="1">
        <f t="shared" si="184"/>
        <v>6019.2000000000007</v>
      </c>
      <c r="O3712" s="1">
        <f t="shared" si="185"/>
        <v>0</v>
      </c>
    </row>
    <row r="3713" spans="1:15" x14ac:dyDescent="0.25">
      <c r="A3713" s="1" t="str">
        <v>BioLegend</v>
      </c>
      <c r="B3713" s="1">
        <v>1584</v>
      </c>
      <c r="C3713" s="1" t="str">
        <v>EED120223</v>
      </c>
      <c r="D3713" s="2">
        <v>45951</v>
      </c>
      <c r="E3713" s="2">
        <v>45958</v>
      </c>
      <c r="F3713" s="1">
        <v>317301</v>
      </c>
      <c r="G3713" s="1">
        <v>1</v>
      </c>
      <c r="H3713" s="1">
        <v>1</v>
      </c>
      <c r="I3713" s="1">
        <v>0</v>
      </c>
      <c r="J3713" s="1" t="str">
        <v>Noida</v>
      </c>
      <c r="K3713" s="1">
        <v>0</v>
      </c>
      <c r="L3713" s="1"/>
      <c r="M3713" s="1">
        <f t="shared" si="183"/>
        <v>1584</v>
      </c>
      <c r="N3713" s="1">
        <f t="shared" si="184"/>
        <v>1584</v>
      </c>
      <c r="O3713" s="1">
        <f t="shared" si="185"/>
        <v>0</v>
      </c>
    </row>
    <row r="3714" spans="1:15" x14ac:dyDescent="0.25">
      <c r="A3714" s="1" t="str">
        <v>BioLegend</v>
      </c>
      <c r="B3714" s="1">
        <v>1478.4</v>
      </c>
      <c r="C3714" s="1" t="str">
        <v>EED120223</v>
      </c>
      <c r="D3714" s="2">
        <v>45951</v>
      </c>
      <c r="E3714" s="2">
        <v>45958</v>
      </c>
      <c r="F3714" s="1">
        <v>317307</v>
      </c>
      <c r="G3714" s="1">
        <v>1</v>
      </c>
      <c r="H3714" s="1">
        <v>1</v>
      </c>
      <c r="I3714" s="1">
        <v>0</v>
      </c>
      <c r="J3714" s="1" t="str">
        <v>Kolkata</v>
      </c>
      <c r="K3714" s="1">
        <v>0</v>
      </c>
      <c r="L3714" s="1"/>
      <c r="M3714" s="1">
        <f t="shared" si="183"/>
        <v>1478.4</v>
      </c>
      <c r="N3714" s="1">
        <f t="shared" si="184"/>
        <v>1478.4</v>
      </c>
      <c r="O3714" s="1">
        <f t="shared" si="185"/>
        <v>0</v>
      </c>
    </row>
    <row r="3715" spans="1:15" x14ac:dyDescent="0.25">
      <c r="A3715" s="1" t="str">
        <v>BioLegend</v>
      </c>
      <c r="B3715" s="1">
        <v>6547.2000000000007</v>
      </c>
      <c r="C3715" s="1" t="str">
        <v>EED120223</v>
      </c>
      <c r="D3715" s="2">
        <v>45951</v>
      </c>
      <c r="E3715" s="2">
        <v>45958</v>
      </c>
      <c r="F3715" s="1">
        <v>317313</v>
      </c>
      <c r="G3715" s="1">
        <v>1</v>
      </c>
      <c r="H3715" s="1">
        <v>1</v>
      </c>
      <c r="I3715" s="1">
        <v>0</v>
      </c>
      <c r="J3715" s="1" t="str">
        <v>Kolkata</v>
      </c>
      <c r="K3715" s="1">
        <v>0</v>
      </c>
      <c r="L3715" s="1"/>
      <c r="M3715" s="1">
        <f t="shared" si="183"/>
        <v>6547.2000000000007</v>
      </c>
      <c r="N3715" s="1">
        <f t="shared" si="184"/>
        <v>6547.2000000000007</v>
      </c>
      <c r="O3715" s="1">
        <f t="shared" si="185"/>
        <v>0</v>
      </c>
    </row>
    <row r="3716" spans="1:15" x14ac:dyDescent="0.25">
      <c r="A3716" s="1" t="str">
        <v>BioLegend</v>
      </c>
      <c r="B3716" s="1">
        <v>1478.4</v>
      </c>
      <c r="C3716" s="1" t="str">
        <v>EED120223</v>
      </c>
      <c r="D3716" s="2">
        <v>45951</v>
      </c>
      <c r="E3716" s="2">
        <v>45958</v>
      </c>
      <c r="F3716" s="1">
        <v>317409</v>
      </c>
      <c r="G3716" s="1">
        <v>1</v>
      </c>
      <c r="H3716" s="1">
        <v>1</v>
      </c>
      <c r="I3716" s="1">
        <v>0</v>
      </c>
      <c r="J3716" s="1" t="str">
        <v>Kolkata</v>
      </c>
      <c r="K3716" s="1">
        <v>0</v>
      </c>
      <c r="L3716" s="1"/>
      <c r="M3716" s="1">
        <f t="shared" si="183"/>
        <v>1478.4</v>
      </c>
      <c r="N3716" s="1">
        <f t="shared" si="184"/>
        <v>1478.4</v>
      </c>
      <c r="O3716" s="1">
        <f t="shared" si="185"/>
        <v>0</v>
      </c>
    </row>
    <row r="3717" spans="1:15" x14ac:dyDescent="0.25">
      <c r="A3717" s="1" t="str">
        <v>BioLegend</v>
      </c>
      <c r="B3717" s="1">
        <v>13992</v>
      </c>
      <c r="C3717" s="1" t="str">
        <v>EED120223</v>
      </c>
      <c r="D3717" s="2">
        <v>45951</v>
      </c>
      <c r="E3717" s="2">
        <v>45958</v>
      </c>
      <c r="F3717" s="1">
        <v>317426</v>
      </c>
      <c r="G3717" s="1">
        <v>1</v>
      </c>
      <c r="H3717" s="1">
        <v>1</v>
      </c>
      <c r="I3717" s="1">
        <v>0</v>
      </c>
      <c r="J3717" s="1" t="str">
        <v>Delhi</v>
      </c>
      <c r="K3717" s="1">
        <v>0</v>
      </c>
      <c r="L3717" s="1"/>
      <c r="M3717" s="1">
        <f t="shared" si="183"/>
        <v>13992</v>
      </c>
      <c r="N3717" s="1">
        <f t="shared" si="184"/>
        <v>13992</v>
      </c>
      <c r="O3717" s="1">
        <f t="shared" si="185"/>
        <v>0</v>
      </c>
    </row>
    <row r="3718" spans="1:15" x14ac:dyDescent="0.25">
      <c r="A3718" s="1" t="str">
        <v>BioLegend</v>
      </c>
      <c r="B3718" s="1">
        <v>26118.400000000001</v>
      </c>
      <c r="C3718" s="1" t="str">
        <v>EED120223</v>
      </c>
      <c r="D3718" s="2">
        <v>45951</v>
      </c>
      <c r="E3718" s="2">
        <v>45958</v>
      </c>
      <c r="F3718" s="1">
        <v>318344</v>
      </c>
      <c r="G3718" s="1">
        <v>1</v>
      </c>
      <c r="H3718" s="1">
        <v>1</v>
      </c>
      <c r="I3718" s="1">
        <v>0</v>
      </c>
      <c r="J3718" s="1" t="str">
        <v>Delhi</v>
      </c>
      <c r="K3718" s="1">
        <v>0</v>
      </c>
      <c r="L3718" s="1"/>
      <c r="M3718" s="1">
        <f t="shared" si="183"/>
        <v>26118.400000000001</v>
      </c>
      <c r="N3718" s="1">
        <f t="shared" si="184"/>
        <v>26118.400000000001</v>
      </c>
      <c r="O3718" s="1">
        <f t="shared" si="185"/>
        <v>0</v>
      </c>
    </row>
    <row r="3719" spans="1:15" x14ac:dyDescent="0.25">
      <c r="A3719" s="1" t="str">
        <v>BioLegend</v>
      </c>
      <c r="B3719" s="1">
        <v>14150.400000000001</v>
      </c>
      <c r="C3719" s="1" t="str">
        <v>EED120223</v>
      </c>
      <c r="D3719" s="2">
        <v>45951</v>
      </c>
      <c r="E3719" s="2">
        <v>45958</v>
      </c>
      <c r="F3719" s="1">
        <v>326506</v>
      </c>
      <c r="G3719" s="1">
        <v>1</v>
      </c>
      <c r="H3719" s="1">
        <v>1</v>
      </c>
      <c r="I3719" s="1">
        <v>0</v>
      </c>
      <c r="J3719" s="1" t="str">
        <v>Hyderabad</v>
      </c>
      <c r="K3719" s="1">
        <v>0</v>
      </c>
      <c r="L3719" s="1"/>
      <c r="M3719" s="1">
        <f t="shared" si="183"/>
        <v>14150.400000000001</v>
      </c>
      <c r="N3719" s="1">
        <f t="shared" si="184"/>
        <v>14150.400000000001</v>
      </c>
      <c r="O3719" s="1">
        <f t="shared" si="185"/>
        <v>0</v>
      </c>
    </row>
    <row r="3720" spans="1:15" x14ac:dyDescent="0.25">
      <c r="A3720" s="1" t="str">
        <v>BioLegend</v>
      </c>
      <c r="B3720" s="1">
        <v>18902.400000000001</v>
      </c>
      <c r="C3720" s="1" t="str">
        <v>EED120223</v>
      </c>
      <c r="D3720" s="2">
        <v>45951</v>
      </c>
      <c r="E3720" s="2">
        <v>45958</v>
      </c>
      <c r="F3720" s="1">
        <v>328630</v>
      </c>
      <c r="G3720" s="1">
        <v>1</v>
      </c>
      <c r="H3720" s="1">
        <v>1</v>
      </c>
      <c r="I3720" s="1">
        <v>0</v>
      </c>
      <c r="J3720" s="1" t="str">
        <v>Kerala</v>
      </c>
      <c r="K3720" s="1">
        <v>0</v>
      </c>
      <c r="L3720" s="1"/>
      <c r="M3720" s="1">
        <f t="shared" si="183"/>
        <v>18902.400000000001</v>
      </c>
      <c r="N3720" s="1">
        <f t="shared" si="184"/>
        <v>18902.400000000001</v>
      </c>
      <c r="O3720" s="1">
        <f t="shared" si="185"/>
        <v>0</v>
      </c>
    </row>
    <row r="3721" spans="1:15" x14ac:dyDescent="0.25">
      <c r="A3721" s="1" t="str">
        <v>BioLegend</v>
      </c>
      <c r="B3721" s="1">
        <v>13886.400000000001</v>
      </c>
      <c r="C3721" s="1" t="str">
        <v>EED120223</v>
      </c>
      <c r="D3721" s="2">
        <v>45951</v>
      </c>
      <c r="E3721" s="2">
        <v>45958</v>
      </c>
      <c r="F3721" s="1">
        <v>329706</v>
      </c>
      <c r="G3721" s="1">
        <v>1</v>
      </c>
      <c r="H3721" s="1">
        <v>1</v>
      </c>
      <c r="I3721" s="1">
        <v>0</v>
      </c>
      <c r="J3721" s="1" t="str">
        <v>Kerala</v>
      </c>
      <c r="K3721" s="1">
        <v>0</v>
      </c>
      <c r="L3721" s="1"/>
      <c r="M3721" s="1">
        <f t="shared" si="183"/>
        <v>13886.400000000001</v>
      </c>
      <c r="N3721" s="1">
        <f t="shared" si="184"/>
        <v>13886.400000000001</v>
      </c>
      <c r="O3721" s="1">
        <f t="shared" si="185"/>
        <v>0</v>
      </c>
    </row>
    <row r="3722" spans="1:15" x14ac:dyDescent="0.25">
      <c r="A3722" s="1" t="str">
        <v>BioLegend</v>
      </c>
      <c r="B3722" s="1">
        <v>9292.7999999999993</v>
      </c>
      <c r="C3722" s="1" t="str">
        <v>EED120223</v>
      </c>
      <c r="D3722" s="2">
        <v>45951</v>
      </c>
      <c r="E3722" s="2">
        <v>45958</v>
      </c>
      <c r="F3722" s="1">
        <v>329913</v>
      </c>
      <c r="G3722" s="1">
        <v>1</v>
      </c>
      <c r="H3722" s="1">
        <v>1</v>
      </c>
      <c r="I3722" s="1">
        <v>0</v>
      </c>
      <c r="J3722" s="1" t="str">
        <v>Kolkata</v>
      </c>
      <c r="K3722" s="1">
        <v>0</v>
      </c>
      <c r="L3722" s="1"/>
      <c r="M3722" s="1">
        <f t="shared" si="183"/>
        <v>9292.7999999999993</v>
      </c>
      <c r="N3722" s="1">
        <f t="shared" si="184"/>
        <v>9292.7999999999993</v>
      </c>
      <c r="O3722" s="1">
        <f t="shared" si="185"/>
        <v>0</v>
      </c>
    </row>
    <row r="3723" spans="1:15" x14ac:dyDescent="0.25">
      <c r="A3723" s="1" t="str">
        <v>BioLegend</v>
      </c>
      <c r="B3723" s="1">
        <v>27473.599999999999</v>
      </c>
      <c r="C3723" s="1" t="str">
        <v>EED120223</v>
      </c>
      <c r="D3723" s="2">
        <v>45951</v>
      </c>
      <c r="E3723" s="2">
        <v>45958</v>
      </c>
      <c r="F3723" s="1">
        <v>329928</v>
      </c>
      <c r="G3723" s="1">
        <v>3</v>
      </c>
      <c r="H3723" s="1">
        <v>3</v>
      </c>
      <c r="I3723" s="1">
        <v>0</v>
      </c>
      <c r="J3723" s="1" t="str">
        <v>Delhi</v>
      </c>
      <c r="K3723" s="1">
        <v>0</v>
      </c>
      <c r="L3723" s="1"/>
      <c r="M3723" s="1">
        <f t="shared" si="183"/>
        <v>82420.799999999988</v>
      </c>
      <c r="N3723" s="1">
        <f t="shared" si="184"/>
        <v>82420.799999999988</v>
      </c>
      <c r="O3723" s="1">
        <f t="shared" si="185"/>
        <v>0</v>
      </c>
    </row>
    <row r="3724" spans="1:15" x14ac:dyDescent="0.25">
      <c r="A3724" s="1" t="str">
        <v>BioLegend</v>
      </c>
      <c r="B3724" s="1">
        <v>24763.199999999997</v>
      </c>
      <c r="C3724" s="1" t="str">
        <v>EED120223</v>
      </c>
      <c r="D3724" s="2">
        <v>45951</v>
      </c>
      <c r="E3724" s="2">
        <v>45958</v>
      </c>
      <c r="F3724" s="1">
        <v>329932</v>
      </c>
      <c r="G3724" s="1">
        <v>2</v>
      </c>
      <c r="H3724" s="1">
        <v>2</v>
      </c>
      <c r="I3724" s="1">
        <v>0</v>
      </c>
      <c r="J3724" s="1" t="str">
        <v>Banglore</v>
      </c>
      <c r="K3724" s="1">
        <v>0</v>
      </c>
      <c r="L3724" s="1"/>
      <c r="M3724" s="1">
        <f t="shared" si="183"/>
        <v>49526.399999999994</v>
      </c>
      <c r="N3724" s="1">
        <f t="shared" si="184"/>
        <v>49526.399999999994</v>
      </c>
      <c r="O3724" s="1">
        <f t="shared" si="185"/>
        <v>0</v>
      </c>
    </row>
    <row r="3725" spans="1:15" x14ac:dyDescent="0.25">
      <c r="A3725" s="1" t="str">
        <v>BioLegend</v>
      </c>
      <c r="B3725" s="1">
        <v>22017.599999999999</v>
      </c>
      <c r="C3725" s="1" t="str">
        <v>EED120223</v>
      </c>
      <c r="D3725" s="2">
        <v>45951</v>
      </c>
      <c r="E3725" s="2">
        <v>45958</v>
      </c>
      <c r="F3725" s="1">
        <v>331328</v>
      </c>
      <c r="G3725" s="1">
        <v>1</v>
      </c>
      <c r="H3725" s="1">
        <v>1</v>
      </c>
      <c r="I3725" s="1">
        <v>0</v>
      </c>
      <c r="J3725" s="1" t="str">
        <v>Kerala</v>
      </c>
      <c r="K3725" s="1">
        <v>0</v>
      </c>
      <c r="L3725" s="1"/>
      <c r="M3725" s="1">
        <f t="shared" si="183"/>
        <v>22017.599999999999</v>
      </c>
      <c r="N3725" s="1">
        <f t="shared" si="184"/>
        <v>22017.599999999999</v>
      </c>
      <c r="O3725" s="1">
        <f t="shared" si="185"/>
        <v>0</v>
      </c>
    </row>
    <row r="3726" spans="1:15" x14ac:dyDescent="0.25">
      <c r="A3726" s="1" t="str">
        <v>BioLegend</v>
      </c>
      <c r="B3726" s="1">
        <v>14150.400000000001</v>
      </c>
      <c r="C3726" s="1" t="str">
        <v>EED120223</v>
      </c>
      <c r="D3726" s="2">
        <v>45951</v>
      </c>
      <c r="E3726" s="2">
        <v>45958</v>
      </c>
      <c r="F3726" s="1">
        <v>331408</v>
      </c>
      <c r="G3726" s="1">
        <v>1</v>
      </c>
      <c r="H3726" s="1">
        <v>1</v>
      </c>
      <c r="I3726" s="1">
        <v>0</v>
      </c>
      <c r="J3726" s="1" t="str">
        <v>Kerala</v>
      </c>
      <c r="K3726" s="1">
        <v>0</v>
      </c>
      <c r="L3726" s="1"/>
      <c r="M3726" s="1">
        <f t="shared" si="183"/>
        <v>14150.400000000001</v>
      </c>
      <c r="N3726" s="1">
        <f t="shared" si="184"/>
        <v>14150.400000000001</v>
      </c>
      <c r="O3726" s="1">
        <f t="shared" si="185"/>
        <v>0</v>
      </c>
    </row>
    <row r="3727" spans="1:15" x14ac:dyDescent="0.25">
      <c r="A3727" s="1" t="str">
        <v>BioLegend</v>
      </c>
      <c r="B3727" s="1">
        <v>27473.599999999999</v>
      </c>
      <c r="C3727" s="1" t="str">
        <v>EED120223</v>
      </c>
      <c r="D3727" s="2">
        <v>45951</v>
      </c>
      <c r="E3727" s="2">
        <v>45958</v>
      </c>
      <c r="F3727" s="1">
        <v>331926</v>
      </c>
      <c r="G3727" s="1">
        <v>1</v>
      </c>
      <c r="H3727" s="1">
        <v>1</v>
      </c>
      <c r="I3727" s="1">
        <v>0</v>
      </c>
      <c r="J3727" s="1" t="str">
        <v>Delhi</v>
      </c>
      <c r="K3727" s="1">
        <v>0</v>
      </c>
      <c r="L3727" s="1"/>
      <c r="M3727" s="1">
        <f t="shared" si="183"/>
        <v>27473.599999999999</v>
      </c>
      <c r="N3727" s="1">
        <f t="shared" si="184"/>
        <v>27473.599999999999</v>
      </c>
      <c r="O3727" s="1">
        <f t="shared" si="185"/>
        <v>0</v>
      </c>
    </row>
    <row r="3728" spans="1:15" x14ac:dyDescent="0.25">
      <c r="A3728" s="1" t="str">
        <v>BioLegend</v>
      </c>
      <c r="B3728" s="1">
        <v>16896</v>
      </c>
      <c r="C3728" s="1" t="str">
        <v>EED120223</v>
      </c>
      <c r="D3728" s="2">
        <v>45951</v>
      </c>
      <c r="E3728" s="2">
        <v>45958</v>
      </c>
      <c r="F3728" s="1">
        <v>333810</v>
      </c>
      <c r="G3728" s="1">
        <v>1</v>
      </c>
      <c r="H3728" s="1">
        <v>1</v>
      </c>
      <c r="I3728" s="1">
        <v>0</v>
      </c>
      <c r="J3728" s="1" t="str">
        <v>Hyderabad</v>
      </c>
      <c r="K3728" s="1">
        <v>0</v>
      </c>
      <c r="L3728" s="1"/>
      <c r="M3728" s="1">
        <f t="shared" si="183"/>
        <v>16896</v>
      </c>
      <c r="N3728" s="1">
        <f t="shared" si="184"/>
        <v>16896</v>
      </c>
      <c r="O3728" s="1">
        <f t="shared" si="185"/>
        <v>0</v>
      </c>
    </row>
    <row r="3729" spans="1:15" x14ac:dyDescent="0.25">
      <c r="A3729" s="1" t="str">
        <v>BioLegend</v>
      </c>
      <c r="B3729" s="1">
        <v>12091.2</v>
      </c>
      <c r="C3729" s="1" t="str">
        <v>EED120223</v>
      </c>
      <c r="D3729" s="2">
        <v>45951</v>
      </c>
      <c r="E3729" s="2">
        <v>45958</v>
      </c>
      <c r="F3729" s="1">
        <v>336706</v>
      </c>
      <c r="G3729" s="1">
        <v>2</v>
      </c>
      <c r="H3729" s="1">
        <v>2</v>
      </c>
      <c r="I3729" s="1">
        <v>0</v>
      </c>
      <c r="J3729" s="1" t="str">
        <v>Delhi</v>
      </c>
      <c r="K3729" s="1">
        <v>0</v>
      </c>
      <c r="L3729" s="1"/>
      <c r="M3729" s="1">
        <f t="shared" si="183"/>
        <v>24182.400000000001</v>
      </c>
      <c r="N3729" s="1">
        <f t="shared" si="184"/>
        <v>24182.400000000001</v>
      </c>
      <c r="O3729" s="1">
        <f t="shared" si="185"/>
        <v>0</v>
      </c>
    </row>
    <row r="3730" spans="1:15" x14ac:dyDescent="0.25">
      <c r="A3730" s="1" t="str">
        <v>BioLegend</v>
      </c>
      <c r="B3730" s="1">
        <v>15364.8</v>
      </c>
      <c r="C3730" s="1" t="str">
        <v>EED120223</v>
      </c>
      <c r="D3730" s="2">
        <v>45951</v>
      </c>
      <c r="E3730" s="2">
        <v>45958</v>
      </c>
      <c r="F3730" s="1">
        <v>337208</v>
      </c>
      <c r="G3730" s="1">
        <v>1</v>
      </c>
      <c r="H3730" s="1">
        <v>1</v>
      </c>
      <c r="I3730" s="1">
        <v>0</v>
      </c>
      <c r="J3730" s="1" t="str">
        <v>Kerala</v>
      </c>
      <c r="K3730" s="1">
        <v>0</v>
      </c>
      <c r="L3730" s="1"/>
      <c r="M3730" s="1">
        <f t="shared" si="183"/>
        <v>15364.8</v>
      </c>
      <c r="N3730" s="1">
        <f t="shared" si="184"/>
        <v>15364.8</v>
      </c>
      <c r="O3730" s="1">
        <f t="shared" si="185"/>
        <v>0</v>
      </c>
    </row>
    <row r="3731" spans="1:15" x14ac:dyDescent="0.25">
      <c r="A3731" s="1" t="str">
        <v>BioLegend</v>
      </c>
      <c r="B3731" s="1">
        <v>25071.199999999997</v>
      </c>
      <c r="C3731" s="1" t="str">
        <v>EED120223</v>
      </c>
      <c r="D3731" s="2">
        <v>45951</v>
      </c>
      <c r="E3731" s="2">
        <v>45958</v>
      </c>
      <c r="F3731" s="1">
        <v>339914</v>
      </c>
      <c r="G3731" s="1">
        <v>2</v>
      </c>
      <c r="H3731" s="1">
        <v>2</v>
      </c>
      <c r="I3731" s="1">
        <v>0</v>
      </c>
      <c r="J3731" s="1" t="str">
        <v>Delhi</v>
      </c>
      <c r="K3731" s="1">
        <v>0</v>
      </c>
      <c r="L3731" s="1"/>
      <c r="M3731" s="1">
        <f t="shared" si="183"/>
        <v>50142.399999999994</v>
      </c>
      <c r="N3731" s="1">
        <f t="shared" si="184"/>
        <v>50142.399999999994</v>
      </c>
      <c r="O3731" s="1">
        <f t="shared" si="185"/>
        <v>0</v>
      </c>
    </row>
    <row r="3732" spans="1:15" x14ac:dyDescent="0.25">
      <c r="A3732" s="1" t="str">
        <v>BioLegend</v>
      </c>
      <c r="B3732" s="1">
        <v>6494.4</v>
      </c>
      <c r="C3732" s="1" t="str">
        <v>EED120223</v>
      </c>
      <c r="D3732" s="2">
        <v>45951</v>
      </c>
      <c r="E3732" s="2">
        <v>45958</v>
      </c>
      <c r="F3732" s="1">
        <v>343505</v>
      </c>
      <c r="G3732" s="1">
        <v>1</v>
      </c>
      <c r="H3732" s="1">
        <v>1</v>
      </c>
      <c r="I3732" s="1">
        <v>0</v>
      </c>
      <c r="J3732" s="1" t="str">
        <v>Chandigarh</v>
      </c>
      <c r="K3732" s="1">
        <v>0</v>
      </c>
      <c r="L3732" s="1"/>
      <c r="M3732" s="1">
        <f t="shared" si="183"/>
        <v>6494.4</v>
      </c>
      <c r="N3732" s="1">
        <f t="shared" si="184"/>
        <v>6494.4</v>
      </c>
      <c r="O3732" s="1">
        <f t="shared" si="185"/>
        <v>0</v>
      </c>
    </row>
    <row r="3733" spans="1:15" x14ac:dyDescent="0.25">
      <c r="A3733" s="1" t="str">
        <v>BioLegend</v>
      </c>
      <c r="B3733" s="1">
        <v>18216</v>
      </c>
      <c r="C3733" s="1" t="str">
        <v>EED120223</v>
      </c>
      <c r="D3733" s="2">
        <v>45951</v>
      </c>
      <c r="E3733" s="2">
        <v>45958</v>
      </c>
      <c r="F3733" s="1">
        <v>344614</v>
      </c>
      <c r="G3733" s="1">
        <v>1</v>
      </c>
      <c r="H3733" s="1">
        <v>1</v>
      </c>
      <c r="I3733" s="1">
        <v>0</v>
      </c>
      <c r="J3733" s="1" t="str">
        <v>Hyderabad</v>
      </c>
      <c r="K3733" s="1">
        <v>0</v>
      </c>
      <c r="L3733" s="1"/>
      <c r="M3733" s="1">
        <f t="shared" si="183"/>
        <v>18216</v>
      </c>
      <c r="N3733" s="1">
        <f t="shared" si="184"/>
        <v>18216</v>
      </c>
      <c r="O3733" s="1">
        <f t="shared" si="185"/>
        <v>0</v>
      </c>
    </row>
    <row r="3734" spans="1:15" x14ac:dyDescent="0.25">
      <c r="A3734" s="1" t="str">
        <v>BioLegend</v>
      </c>
      <c r="B3734" s="1">
        <v>6388.7999999999993</v>
      </c>
      <c r="C3734" s="1" t="str">
        <v>EED120223</v>
      </c>
      <c r="D3734" s="2">
        <v>45951</v>
      </c>
      <c r="E3734" s="2">
        <v>45958</v>
      </c>
      <c r="F3734" s="1">
        <v>344703</v>
      </c>
      <c r="G3734" s="1">
        <v>1</v>
      </c>
      <c r="H3734" s="1">
        <v>1</v>
      </c>
      <c r="I3734" s="1">
        <v>0</v>
      </c>
      <c r="J3734" s="1" t="str">
        <v>Kolkata</v>
      </c>
      <c r="K3734" s="1">
        <v>0</v>
      </c>
      <c r="L3734" s="1"/>
      <c r="M3734" s="1">
        <f t="shared" si="183"/>
        <v>6388.7999999999993</v>
      </c>
      <c r="N3734" s="1">
        <f t="shared" si="184"/>
        <v>6388.7999999999993</v>
      </c>
      <c r="O3734" s="1">
        <f t="shared" si="185"/>
        <v>0</v>
      </c>
    </row>
    <row r="3735" spans="1:15" x14ac:dyDescent="0.25">
      <c r="A3735" s="1" t="str">
        <v>BioLegend</v>
      </c>
      <c r="B3735" s="1">
        <v>14256</v>
      </c>
      <c r="C3735" s="1" t="str">
        <v>EED120223</v>
      </c>
      <c r="D3735" s="2">
        <v>45951</v>
      </c>
      <c r="E3735" s="2">
        <v>45958</v>
      </c>
      <c r="F3735" s="1">
        <v>344718</v>
      </c>
      <c r="G3735" s="1">
        <v>1</v>
      </c>
      <c r="H3735" s="1">
        <v>1</v>
      </c>
      <c r="I3735" s="1">
        <v>0</v>
      </c>
      <c r="J3735" s="1" t="str">
        <v>Kerala</v>
      </c>
      <c r="K3735" s="1">
        <v>0</v>
      </c>
      <c r="L3735" s="1"/>
      <c r="M3735" s="1">
        <f t="shared" si="183"/>
        <v>14256</v>
      </c>
      <c r="N3735" s="1">
        <f t="shared" si="184"/>
        <v>14256</v>
      </c>
      <c r="O3735" s="1">
        <f t="shared" si="185"/>
        <v>0</v>
      </c>
    </row>
    <row r="3736" spans="1:15" x14ac:dyDescent="0.25">
      <c r="A3736" s="1" t="str">
        <v>BioLegend</v>
      </c>
      <c r="B3736" s="1">
        <v>11888.8</v>
      </c>
      <c r="C3736" s="1" t="str">
        <v>EED120223</v>
      </c>
      <c r="D3736" s="2">
        <v>45951</v>
      </c>
      <c r="E3736" s="2">
        <v>45958</v>
      </c>
      <c r="F3736" s="1">
        <v>344747</v>
      </c>
      <c r="G3736" s="1">
        <v>1</v>
      </c>
      <c r="H3736" s="1">
        <v>1</v>
      </c>
      <c r="I3736" s="1">
        <v>0</v>
      </c>
      <c r="J3736" s="1" t="str">
        <v>Kolkata</v>
      </c>
      <c r="K3736" s="1">
        <v>0</v>
      </c>
      <c r="L3736" s="1"/>
      <c r="M3736" s="1">
        <f t="shared" si="183"/>
        <v>11888.8</v>
      </c>
      <c r="N3736" s="1">
        <f t="shared" si="184"/>
        <v>11888.8</v>
      </c>
      <c r="O3736" s="1">
        <f t="shared" si="185"/>
        <v>0</v>
      </c>
    </row>
    <row r="3737" spans="1:15" x14ac:dyDescent="0.25">
      <c r="A3737" s="1" t="str">
        <v>BioLegend</v>
      </c>
      <c r="B3737" s="1">
        <v>15417.599999999999</v>
      </c>
      <c r="C3737" s="1" t="str">
        <v>EED120223</v>
      </c>
      <c r="D3737" s="2">
        <v>45951</v>
      </c>
      <c r="E3737" s="2">
        <v>45958</v>
      </c>
      <c r="F3737" s="1">
        <v>344818</v>
      </c>
      <c r="G3737" s="1">
        <v>2</v>
      </c>
      <c r="H3737" s="1">
        <v>2</v>
      </c>
      <c r="I3737" s="1">
        <v>0</v>
      </c>
      <c r="J3737" s="1" t="str">
        <v>Delhi</v>
      </c>
      <c r="K3737" s="1">
        <v>0</v>
      </c>
      <c r="L3737" s="1"/>
      <c r="M3737" s="1">
        <f t="shared" si="183"/>
        <v>30835.199999999997</v>
      </c>
      <c r="N3737" s="1">
        <f t="shared" si="184"/>
        <v>30835.199999999997</v>
      </c>
      <c r="O3737" s="1">
        <f t="shared" si="185"/>
        <v>0</v>
      </c>
    </row>
    <row r="3738" spans="1:15" x14ac:dyDescent="0.25">
      <c r="A3738" s="1" t="str">
        <v>BioLegend</v>
      </c>
      <c r="B3738" s="1">
        <v>8395.2000000000007</v>
      </c>
      <c r="C3738" s="1" t="str">
        <v>EED120223</v>
      </c>
      <c r="D3738" s="2">
        <v>45951</v>
      </c>
      <c r="E3738" s="2">
        <v>45958</v>
      </c>
      <c r="F3738" s="1">
        <v>345025</v>
      </c>
      <c r="G3738" s="1">
        <v>1</v>
      </c>
      <c r="H3738" s="1">
        <v>1</v>
      </c>
      <c r="I3738" s="1">
        <v>0</v>
      </c>
      <c r="J3738" s="1" t="str">
        <v>Kolkata</v>
      </c>
      <c r="K3738" s="1">
        <v>0</v>
      </c>
      <c r="L3738" s="1"/>
      <c r="M3738" s="1">
        <f t="shared" si="183"/>
        <v>8395.2000000000007</v>
      </c>
      <c r="N3738" s="1">
        <f t="shared" si="184"/>
        <v>8395.2000000000007</v>
      </c>
      <c r="O3738" s="1">
        <f t="shared" si="185"/>
        <v>0</v>
      </c>
    </row>
    <row r="3739" spans="1:15" x14ac:dyDescent="0.25">
      <c r="A3739" s="1" t="str">
        <v>BioLegend</v>
      </c>
      <c r="B3739" s="1">
        <v>13305.599999999999</v>
      </c>
      <c r="C3739" s="1" t="str">
        <v>EED120223</v>
      </c>
      <c r="D3739" s="2">
        <v>45951</v>
      </c>
      <c r="E3739" s="2">
        <v>45958</v>
      </c>
      <c r="F3739" s="1">
        <v>348206</v>
      </c>
      <c r="G3739" s="1">
        <v>1</v>
      </c>
      <c r="H3739" s="1">
        <v>1</v>
      </c>
      <c r="I3739" s="1">
        <v>0</v>
      </c>
      <c r="J3739" s="1" t="str">
        <v>Chennai</v>
      </c>
      <c r="K3739" s="1">
        <v>0</v>
      </c>
      <c r="L3739" s="1"/>
      <c r="M3739" s="1">
        <f t="shared" si="183"/>
        <v>13305.599999999999</v>
      </c>
      <c r="N3739" s="1">
        <f t="shared" si="184"/>
        <v>13305.599999999999</v>
      </c>
      <c r="O3739" s="1">
        <f t="shared" si="185"/>
        <v>0</v>
      </c>
    </row>
    <row r="3740" spans="1:15" x14ac:dyDescent="0.25">
      <c r="A3740" s="1" t="str">
        <v>BioLegend</v>
      </c>
      <c r="B3740" s="1">
        <v>33739.199999999997</v>
      </c>
      <c r="C3740" s="1" t="str">
        <v>EED120223</v>
      </c>
      <c r="D3740" s="2">
        <v>45951</v>
      </c>
      <c r="E3740" s="2">
        <v>45958</v>
      </c>
      <c r="F3740" s="1">
        <v>348801</v>
      </c>
      <c r="G3740" s="1">
        <v>1</v>
      </c>
      <c r="H3740" s="1">
        <v>1</v>
      </c>
      <c r="I3740" s="1">
        <v>0</v>
      </c>
      <c r="J3740" s="1" t="str">
        <v>Delhi</v>
      </c>
      <c r="K3740" s="1">
        <v>0</v>
      </c>
      <c r="L3740" s="1"/>
      <c r="M3740" s="1">
        <f t="shared" si="183"/>
        <v>33739.199999999997</v>
      </c>
      <c r="N3740" s="1">
        <f t="shared" si="184"/>
        <v>33739.199999999997</v>
      </c>
      <c r="O3740" s="1">
        <f t="shared" si="185"/>
        <v>0</v>
      </c>
    </row>
    <row r="3741" spans="1:15" x14ac:dyDescent="0.25">
      <c r="A3741" s="1" t="str">
        <v>BioLegend</v>
      </c>
      <c r="B3741" s="1">
        <v>16420.8</v>
      </c>
      <c r="C3741" s="1" t="str">
        <v>EED120223</v>
      </c>
      <c r="D3741" s="2">
        <v>45951</v>
      </c>
      <c r="E3741" s="2">
        <v>45958</v>
      </c>
      <c r="F3741" s="1">
        <v>351706</v>
      </c>
      <c r="G3741" s="1">
        <v>1</v>
      </c>
      <c r="H3741" s="1">
        <v>1</v>
      </c>
      <c r="I3741" s="1">
        <v>0</v>
      </c>
      <c r="J3741" s="1" t="str">
        <v>Delhi</v>
      </c>
      <c r="K3741" s="1">
        <v>0</v>
      </c>
      <c r="L3741" s="1"/>
      <c r="M3741" s="1">
        <f t="shared" si="183"/>
        <v>16420.8</v>
      </c>
      <c r="N3741" s="1">
        <f t="shared" si="184"/>
        <v>16420.8</v>
      </c>
      <c r="O3741" s="1">
        <f t="shared" si="185"/>
        <v>0</v>
      </c>
    </row>
    <row r="3742" spans="1:15" x14ac:dyDescent="0.25">
      <c r="A3742" s="1" t="str">
        <v>BioLegend</v>
      </c>
      <c r="B3742" s="1">
        <v>17846.400000000001</v>
      </c>
      <c r="C3742" s="1" t="str">
        <v>EED120223</v>
      </c>
      <c r="D3742" s="2">
        <v>45951</v>
      </c>
      <c r="E3742" s="2">
        <v>45958</v>
      </c>
      <c r="F3742" s="1">
        <v>353214</v>
      </c>
      <c r="G3742" s="1">
        <v>4</v>
      </c>
      <c r="H3742" s="1">
        <v>4</v>
      </c>
      <c r="I3742" s="1">
        <v>0</v>
      </c>
      <c r="J3742" s="1" t="str">
        <v>Banglore</v>
      </c>
      <c r="K3742" s="1">
        <v>0</v>
      </c>
      <c r="L3742" s="1"/>
      <c r="M3742" s="1">
        <f t="shared" si="183"/>
        <v>71385.600000000006</v>
      </c>
      <c r="N3742" s="1">
        <f t="shared" si="184"/>
        <v>71385.600000000006</v>
      </c>
      <c r="O3742" s="1">
        <f t="shared" si="185"/>
        <v>0</v>
      </c>
    </row>
    <row r="3743" spans="1:15" x14ac:dyDescent="0.25">
      <c r="A3743" s="1" t="str">
        <v>BioLegend</v>
      </c>
      <c r="B3743" s="1">
        <v>17688</v>
      </c>
      <c r="C3743" s="1" t="str">
        <v>EED120223</v>
      </c>
      <c r="D3743" s="2">
        <v>45951</v>
      </c>
      <c r="E3743" s="2">
        <v>45958</v>
      </c>
      <c r="F3743" s="1">
        <v>353242</v>
      </c>
      <c r="G3743" s="1">
        <v>1</v>
      </c>
      <c r="H3743" s="1">
        <v>1</v>
      </c>
      <c r="I3743" s="1">
        <v>0</v>
      </c>
      <c r="J3743" s="1" t="str">
        <v>Hyderabad</v>
      </c>
      <c r="K3743" s="1">
        <v>0</v>
      </c>
      <c r="L3743" s="1"/>
      <c r="M3743" s="1">
        <f t="shared" si="183"/>
        <v>17688</v>
      </c>
      <c r="N3743" s="1">
        <f t="shared" si="184"/>
        <v>17688</v>
      </c>
      <c r="O3743" s="1">
        <f t="shared" si="185"/>
        <v>0</v>
      </c>
    </row>
    <row r="3744" spans="1:15" x14ac:dyDescent="0.25">
      <c r="A3744" s="1" t="str">
        <v>BioLegend</v>
      </c>
      <c r="B3744" s="1">
        <v>20644.8</v>
      </c>
      <c r="C3744" s="1" t="str">
        <v>EED120223</v>
      </c>
      <c r="D3744" s="2">
        <v>45951</v>
      </c>
      <c r="E3744" s="2">
        <v>45958</v>
      </c>
      <c r="F3744" s="1">
        <v>353272</v>
      </c>
      <c r="G3744" s="1">
        <v>4</v>
      </c>
      <c r="H3744" s="1">
        <v>4</v>
      </c>
      <c r="I3744" s="1">
        <v>0</v>
      </c>
      <c r="J3744" s="1" t="str">
        <v>Delhi</v>
      </c>
      <c r="K3744" s="1">
        <v>0</v>
      </c>
      <c r="L3744" s="1"/>
      <c r="M3744" s="1">
        <f t="shared" si="183"/>
        <v>82579.199999999997</v>
      </c>
      <c r="N3744" s="1">
        <f t="shared" si="184"/>
        <v>82579.199999999997</v>
      </c>
      <c r="O3744" s="1">
        <f t="shared" si="185"/>
        <v>0</v>
      </c>
    </row>
    <row r="3745" spans="1:15" x14ac:dyDescent="0.25">
      <c r="A3745" s="1" t="str">
        <v>BioLegend</v>
      </c>
      <c r="B3745" s="1">
        <v>5438.4</v>
      </c>
      <c r="C3745" s="1" t="str">
        <v>EED120223</v>
      </c>
      <c r="D3745" s="2">
        <v>45951</v>
      </c>
      <c r="E3745" s="2">
        <v>45958</v>
      </c>
      <c r="F3745" s="1">
        <v>356106</v>
      </c>
      <c r="G3745" s="1">
        <v>1</v>
      </c>
      <c r="H3745" s="1">
        <v>1</v>
      </c>
      <c r="I3745" s="1">
        <v>0</v>
      </c>
      <c r="J3745" s="1" t="str">
        <v>Hyderabad</v>
      </c>
      <c r="K3745" s="1">
        <v>0</v>
      </c>
      <c r="L3745" s="1"/>
      <c r="M3745" s="1">
        <f t="shared" si="183"/>
        <v>5438.4</v>
      </c>
      <c r="N3745" s="1">
        <f t="shared" si="184"/>
        <v>5438.4</v>
      </c>
      <c r="O3745" s="1">
        <f t="shared" si="185"/>
        <v>0</v>
      </c>
    </row>
    <row r="3746" spans="1:15" x14ac:dyDescent="0.25">
      <c r="A3746" s="1" t="str">
        <v>BioLegend</v>
      </c>
      <c r="B3746" s="1">
        <v>16843.2</v>
      </c>
      <c r="C3746" s="1" t="str">
        <v>EED120223</v>
      </c>
      <c r="D3746" s="2">
        <v>45951</v>
      </c>
      <c r="E3746" s="2">
        <v>45958</v>
      </c>
      <c r="F3746" s="1">
        <v>356108</v>
      </c>
      <c r="G3746" s="1">
        <v>2</v>
      </c>
      <c r="H3746" s="1">
        <v>2</v>
      </c>
      <c r="I3746" s="1">
        <v>0</v>
      </c>
      <c r="J3746" s="1" t="str">
        <v>Delhi</v>
      </c>
      <c r="K3746" s="1">
        <v>0</v>
      </c>
      <c r="L3746" s="1"/>
      <c r="M3746" s="1">
        <f t="shared" si="183"/>
        <v>33686.400000000001</v>
      </c>
      <c r="N3746" s="1">
        <f t="shared" si="184"/>
        <v>33686.400000000001</v>
      </c>
      <c r="O3746" s="1">
        <f t="shared" si="185"/>
        <v>0</v>
      </c>
    </row>
    <row r="3747" spans="1:15" x14ac:dyDescent="0.25">
      <c r="A3747" s="1" t="str">
        <v>BioLegend</v>
      </c>
      <c r="B3747" s="1">
        <v>25071.199999999997</v>
      </c>
      <c r="C3747" s="1" t="str">
        <v>EED120223</v>
      </c>
      <c r="D3747" s="2">
        <v>45951</v>
      </c>
      <c r="E3747" s="2">
        <v>45958</v>
      </c>
      <c r="F3747" s="1">
        <v>357326</v>
      </c>
      <c r="G3747" s="1">
        <v>1</v>
      </c>
      <c r="H3747" s="1">
        <v>1</v>
      </c>
      <c r="I3747" s="1">
        <v>0</v>
      </c>
      <c r="J3747" s="1" t="str">
        <v>Banglore</v>
      </c>
      <c r="K3747" s="1">
        <v>0</v>
      </c>
      <c r="L3747" s="1"/>
      <c r="M3747" s="1">
        <f t="shared" si="183"/>
        <v>25071.199999999997</v>
      </c>
      <c r="N3747" s="1">
        <f t="shared" si="184"/>
        <v>25071.199999999997</v>
      </c>
      <c r="O3747" s="1">
        <f t="shared" si="185"/>
        <v>0</v>
      </c>
    </row>
    <row r="3748" spans="1:15" x14ac:dyDescent="0.25">
      <c r="A3748" s="1" t="str">
        <v>BioLegend</v>
      </c>
      <c r="B3748" s="1">
        <v>6547.2000000000007</v>
      </c>
      <c r="C3748" s="1" t="str">
        <v>EED120223</v>
      </c>
      <c r="D3748" s="2">
        <v>45951</v>
      </c>
      <c r="E3748" s="2">
        <v>45958</v>
      </c>
      <c r="F3748" s="1">
        <v>357415</v>
      </c>
      <c r="G3748" s="1">
        <v>1</v>
      </c>
      <c r="H3748" s="1">
        <v>1</v>
      </c>
      <c r="I3748" s="1">
        <v>0</v>
      </c>
      <c r="J3748" s="1" t="str">
        <v>Kolkata</v>
      </c>
      <c r="K3748" s="1">
        <v>0</v>
      </c>
      <c r="L3748" s="1"/>
      <c r="M3748" s="1">
        <f t="shared" si="183"/>
        <v>6547.2000000000007</v>
      </c>
      <c r="N3748" s="1">
        <f t="shared" si="184"/>
        <v>6547.2000000000007</v>
      </c>
      <c r="O3748" s="1">
        <f t="shared" si="185"/>
        <v>0</v>
      </c>
    </row>
    <row r="3749" spans="1:15" x14ac:dyDescent="0.25">
      <c r="A3749" s="1" t="str">
        <v>BioLegend</v>
      </c>
      <c r="B3749" s="1">
        <v>19008</v>
      </c>
      <c r="C3749" s="1" t="str">
        <v>EED120223</v>
      </c>
      <c r="D3749" s="2">
        <v>45951</v>
      </c>
      <c r="E3749" s="2">
        <v>45958</v>
      </c>
      <c r="F3749" s="1">
        <v>357504</v>
      </c>
      <c r="G3749" s="1">
        <v>1</v>
      </c>
      <c r="H3749" s="1">
        <v>1</v>
      </c>
      <c r="I3749" s="1">
        <v>0</v>
      </c>
      <c r="J3749" s="1" t="str">
        <v>Mumbai</v>
      </c>
      <c r="K3749" s="1">
        <v>0</v>
      </c>
      <c r="L3749" s="1"/>
      <c r="M3749" s="1">
        <f t="shared" si="183"/>
        <v>19008</v>
      </c>
      <c r="N3749" s="1">
        <f t="shared" si="184"/>
        <v>19008</v>
      </c>
      <c r="O3749" s="1">
        <f t="shared" si="185"/>
        <v>0</v>
      </c>
    </row>
    <row r="3750" spans="1:15" x14ac:dyDescent="0.25">
      <c r="A3750" s="1" t="str">
        <v>BioLegend</v>
      </c>
      <c r="B3750" s="1">
        <v>12566.400000000001</v>
      </c>
      <c r="C3750" s="1" t="str">
        <v>EED120223</v>
      </c>
      <c r="D3750" s="2">
        <v>45951</v>
      </c>
      <c r="E3750" s="2">
        <v>45958</v>
      </c>
      <c r="F3750" s="1">
        <v>358609</v>
      </c>
      <c r="G3750" s="1">
        <v>1</v>
      </c>
      <c r="H3750" s="1">
        <v>1</v>
      </c>
      <c r="I3750" s="1">
        <v>0</v>
      </c>
      <c r="J3750" s="1" t="str">
        <v>Delhi</v>
      </c>
      <c r="K3750" s="1">
        <v>0</v>
      </c>
      <c r="L3750" s="1"/>
      <c r="M3750" s="1">
        <f t="shared" si="183"/>
        <v>12566.400000000001</v>
      </c>
      <c r="N3750" s="1">
        <f t="shared" si="184"/>
        <v>12566.400000000001</v>
      </c>
      <c r="O3750" s="1">
        <f t="shared" si="185"/>
        <v>0</v>
      </c>
    </row>
    <row r="3751" spans="1:15" x14ac:dyDescent="0.25">
      <c r="A3751" s="1" t="str">
        <v>BioLegend</v>
      </c>
      <c r="B3751" s="1">
        <v>7180.7999999999993</v>
      </c>
      <c r="C3751" s="1" t="str">
        <v>EED120223</v>
      </c>
      <c r="D3751" s="2">
        <v>45951</v>
      </c>
      <c r="E3751" s="2">
        <v>45958</v>
      </c>
      <c r="F3751" s="1">
        <v>364007</v>
      </c>
      <c r="G3751" s="1">
        <v>1</v>
      </c>
      <c r="H3751" s="1">
        <v>1</v>
      </c>
      <c r="I3751" s="1">
        <v>0</v>
      </c>
      <c r="J3751" s="1" t="str">
        <v>Mumbai</v>
      </c>
      <c r="K3751" s="1">
        <v>0</v>
      </c>
      <c r="L3751" s="1"/>
      <c r="M3751" s="1">
        <f t="shared" si="183"/>
        <v>7180.7999999999993</v>
      </c>
      <c r="N3751" s="1">
        <f t="shared" si="184"/>
        <v>7180.7999999999993</v>
      </c>
      <c r="O3751" s="1">
        <f t="shared" si="185"/>
        <v>0</v>
      </c>
    </row>
    <row r="3752" spans="1:15" x14ac:dyDescent="0.25">
      <c r="A3752" s="1" t="str">
        <v>BioLegend</v>
      </c>
      <c r="B3752" s="1">
        <v>19905.599999999999</v>
      </c>
      <c r="C3752" s="1" t="str">
        <v>EED120223</v>
      </c>
      <c r="D3752" s="2">
        <v>45951</v>
      </c>
      <c r="E3752" s="2">
        <v>45958</v>
      </c>
      <c r="F3752" s="1">
        <v>364704</v>
      </c>
      <c r="G3752" s="1">
        <v>1</v>
      </c>
      <c r="H3752" s="1">
        <v>1</v>
      </c>
      <c r="I3752" s="1">
        <v>0</v>
      </c>
      <c r="J3752" s="1" t="str">
        <v>Hyderabad</v>
      </c>
      <c r="K3752" s="1">
        <v>0</v>
      </c>
      <c r="L3752" s="1"/>
      <c r="M3752" s="1">
        <f t="shared" si="183"/>
        <v>19905.599999999999</v>
      </c>
      <c r="N3752" s="1">
        <f t="shared" si="184"/>
        <v>19905.599999999999</v>
      </c>
      <c r="O3752" s="1">
        <f t="shared" si="185"/>
        <v>0</v>
      </c>
    </row>
    <row r="3753" spans="1:15" x14ac:dyDescent="0.25">
      <c r="A3753" s="1" t="str">
        <v>BioLegend</v>
      </c>
      <c r="B3753" s="1">
        <v>24332</v>
      </c>
      <c r="C3753" s="1" t="str">
        <v>EED120223</v>
      </c>
      <c r="D3753" s="2">
        <v>45951</v>
      </c>
      <c r="E3753" s="2">
        <v>45958</v>
      </c>
      <c r="F3753" s="1">
        <v>364808</v>
      </c>
      <c r="G3753" s="1">
        <v>2</v>
      </c>
      <c r="H3753" s="1">
        <v>2</v>
      </c>
      <c r="I3753" s="1">
        <v>0</v>
      </c>
      <c r="J3753" s="1" t="str">
        <v>Banglore</v>
      </c>
      <c r="K3753" s="1">
        <v>0</v>
      </c>
      <c r="L3753" s="1"/>
      <c r="M3753" s="1">
        <f t="shared" si="183"/>
        <v>48664</v>
      </c>
      <c r="N3753" s="1">
        <f t="shared" si="184"/>
        <v>48664</v>
      </c>
      <c r="O3753" s="1">
        <f t="shared" si="185"/>
        <v>0</v>
      </c>
    </row>
    <row r="3754" spans="1:15" x14ac:dyDescent="0.25">
      <c r="A3754" s="1" t="str">
        <v>BioLegend</v>
      </c>
      <c r="B3754" s="1">
        <v>7286.4</v>
      </c>
      <c r="C3754" s="1" t="str">
        <v>EED120223</v>
      </c>
      <c r="D3754" s="2">
        <v>45951</v>
      </c>
      <c r="E3754" s="2">
        <v>45958</v>
      </c>
      <c r="F3754" s="1">
        <v>368508</v>
      </c>
      <c r="G3754" s="1">
        <v>2</v>
      </c>
      <c r="H3754" s="1">
        <v>2</v>
      </c>
      <c r="I3754" s="1">
        <v>0</v>
      </c>
      <c r="J3754" s="1" t="str">
        <v>Delhi</v>
      </c>
      <c r="K3754" s="1">
        <v>0</v>
      </c>
      <c r="L3754" s="1"/>
      <c r="M3754" s="1">
        <f t="shared" si="183"/>
        <v>14572.8</v>
      </c>
      <c r="N3754" s="1">
        <f t="shared" si="184"/>
        <v>14572.8</v>
      </c>
      <c r="O3754" s="1">
        <f t="shared" si="185"/>
        <v>0</v>
      </c>
    </row>
    <row r="3755" spans="1:15" x14ac:dyDescent="0.25">
      <c r="A3755" s="1" t="str">
        <v>BioLegend</v>
      </c>
      <c r="B3755" s="1">
        <v>25440.800000000003</v>
      </c>
      <c r="C3755" s="1" t="str">
        <v>EED120223</v>
      </c>
      <c r="D3755" s="2">
        <v>45951</v>
      </c>
      <c r="E3755" s="2">
        <v>45958</v>
      </c>
      <c r="F3755" s="1">
        <v>369324</v>
      </c>
      <c r="G3755" s="1">
        <v>2</v>
      </c>
      <c r="H3755" s="1">
        <v>2</v>
      </c>
      <c r="I3755" s="1">
        <v>0</v>
      </c>
      <c r="J3755" s="1" t="str">
        <v>Banglore</v>
      </c>
      <c r="K3755" s="1">
        <v>0</v>
      </c>
      <c r="L3755" s="1"/>
      <c r="M3755" s="1">
        <f t="shared" si="183"/>
        <v>50881.600000000006</v>
      </c>
      <c r="N3755" s="1">
        <f t="shared" si="184"/>
        <v>50881.600000000006</v>
      </c>
      <c r="O3755" s="1">
        <f t="shared" si="185"/>
        <v>0</v>
      </c>
    </row>
    <row r="3756" spans="1:15" x14ac:dyDescent="0.25">
      <c r="A3756" s="1" t="str">
        <v>BioLegend</v>
      </c>
      <c r="B3756" s="1">
        <v>9662.4</v>
      </c>
      <c r="C3756" s="1" t="str">
        <v>EED120223</v>
      </c>
      <c r="D3756" s="2">
        <v>45951</v>
      </c>
      <c r="E3756" s="2">
        <v>45958</v>
      </c>
      <c r="F3756" s="1">
        <v>375406</v>
      </c>
      <c r="G3756" s="1">
        <v>1</v>
      </c>
      <c r="H3756" s="1">
        <v>1</v>
      </c>
      <c r="I3756" s="1">
        <v>0</v>
      </c>
      <c r="J3756" s="1" t="str">
        <v>Hyderabad</v>
      </c>
      <c r="K3756" s="1">
        <v>0</v>
      </c>
      <c r="L3756" s="1"/>
      <c r="M3756" s="1">
        <f t="shared" si="183"/>
        <v>9662.4</v>
      </c>
      <c r="N3756" s="1">
        <f t="shared" si="184"/>
        <v>9662.4</v>
      </c>
      <c r="O3756" s="1">
        <f t="shared" si="185"/>
        <v>0</v>
      </c>
    </row>
    <row r="3757" spans="1:15" x14ac:dyDescent="0.25">
      <c r="A3757" s="1" t="str">
        <v>BioLegend</v>
      </c>
      <c r="B3757" s="1">
        <v>5808</v>
      </c>
      <c r="C3757" s="1" t="str">
        <v>EED120223</v>
      </c>
      <c r="D3757" s="2">
        <v>45951</v>
      </c>
      <c r="E3757" s="2">
        <v>45958</v>
      </c>
      <c r="F3757" s="1">
        <v>377203</v>
      </c>
      <c r="G3757" s="1">
        <v>1</v>
      </c>
      <c r="H3757" s="1">
        <v>1</v>
      </c>
      <c r="I3757" s="1">
        <v>0</v>
      </c>
      <c r="J3757" s="1" t="str">
        <v>Noida</v>
      </c>
      <c r="K3757" s="1">
        <v>0</v>
      </c>
      <c r="L3757" s="1"/>
      <c r="M3757" s="1">
        <f t="shared" si="183"/>
        <v>5808</v>
      </c>
      <c r="N3757" s="1">
        <f t="shared" si="184"/>
        <v>5808</v>
      </c>
      <c r="O3757" s="1">
        <f t="shared" si="185"/>
        <v>0</v>
      </c>
    </row>
    <row r="3758" spans="1:15" x14ac:dyDescent="0.25">
      <c r="A3758" s="1" t="str">
        <v>BioLegend</v>
      </c>
      <c r="B3758" s="1">
        <v>14256</v>
      </c>
      <c r="C3758" s="1" t="str">
        <v>EED120223</v>
      </c>
      <c r="D3758" s="2">
        <v>45951</v>
      </c>
      <c r="E3758" s="2">
        <v>45958</v>
      </c>
      <c r="F3758" s="1">
        <v>379210</v>
      </c>
      <c r="G3758" s="1">
        <v>1</v>
      </c>
      <c r="H3758" s="1">
        <v>1</v>
      </c>
      <c r="I3758" s="1">
        <v>0</v>
      </c>
      <c r="J3758" s="1" t="str">
        <v>Kerala</v>
      </c>
      <c r="K3758" s="1">
        <v>0</v>
      </c>
      <c r="L3758" s="1"/>
      <c r="M3758" s="1">
        <f t="shared" ref="M3758:M3821" si="186">G3758*B3758</f>
        <v>14256</v>
      </c>
      <c r="N3758" s="1">
        <f t="shared" ref="N3758:N3821" si="187">H3758*B3758</f>
        <v>14256</v>
      </c>
      <c r="O3758" s="1">
        <f t="shared" ref="O3758:O3821" si="188">I3758*B3758</f>
        <v>0</v>
      </c>
    </row>
    <row r="3759" spans="1:15" x14ac:dyDescent="0.25">
      <c r="A3759" s="1" t="str">
        <v>BioLegend</v>
      </c>
      <c r="B3759" s="1">
        <v>10824</v>
      </c>
      <c r="C3759" s="1" t="str">
        <v>EED120223</v>
      </c>
      <c r="D3759" s="2">
        <v>45951</v>
      </c>
      <c r="E3759" s="2">
        <v>45958</v>
      </c>
      <c r="F3759" s="1">
        <v>389804</v>
      </c>
      <c r="G3759" s="1">
        <v>1</v>
      </c>
      <c r="H3759" s="1">
        <v>1</v>
      </c>
      <c r="I3759" s="1">
        <v>0</v>
      </c>
      <c r="J3759" s="1" t="str">
        <v>Hyderabad</v>
      </c>
      <c r="K3759" s="1">
        <v>0</v>
      </c>
      <c r="L3759" s="1"/>
      <c r="M3759" s="1">
        <f t="shared" si="186"/>
        <v>10824</v>
      </c>
      <c r="N3759" s="1">
        <f t="shared" si="187"/>
        <v>10824</v>
      </c>
      <c r="O3759" s="1">
        <f t="shared" si="188"/>
        <v>0</v>
      </c>
    </row>
    <row r="3760" spans="1:15" x14ac:dyDescent="0.25">
      <c r="A3760" s="1" t="str">
        <v>BioLegend</v>
      </c>
      <c r="B3760" s="1">
        <v>15417.599999999999</v>
      </c>
      <c r="C3760" s="1" t="str">
        <v>EED120223</v>
      </c>
      <c r="D3760" s="2">
        <v>45951</v>
      </c>
      <c r="E3760" s="2">
        <v>45958</v>
      </c>
      <c r="F3760" s="1">
        <v>392404</v>
      </c>
      <c r="G3760" s="1">
        <v>1</v>
      </c>
      <c r="H3760" s="1">
        <v>1</v>
      </c>
      <c r="I3760" s="1">
        <v>0</v>
      </c>
      <c r="J3760" s="1" t="str">
        <v>Kerala</v>
      </c>
      <c r="K3760" s="1">
        <v>0</v>
      </c>
      <c r="L3760" s="1"/>
      <c r="M3760" s="1">
        <f t="shared" si="186"/>
        <v>15417.599999999999</v>
      </c>
      <c r="N3760" s="1">
        <f t="shared" si="187"/>
        <v>15417.599999999999</v>
      </c>
      <c r="O3760" s="1">
        <f t="shared" si="188"/>
        <v>0</v>
      </c>
    </row>
    <row r="3761" spans="1:15" x14ac:dyDescent="0.25">
      <c r="A3761" s="1" t="str">
        <v>BioLegend</v>
      </c>
      <c r="B3761" s="1">
        <v>16104</v>
      </c>
      <c r="C3761" s="1" t="str">
        <v>EED120223</v>
      </c>
      <c r="D3761" s="2">
        <v>45951</v>
      </c>
      <c r="E3761" s="2">
        <v>45958</v>
      </c>
      <c r="F3761" s="1">
        <v>393606</v>
      </c>
      <c r="G3761" s="1">
        <v>1</v>
      </c>
      <c r="H3761" s="1">
        <v>1</v>
      </c>
      <c r="I3761" s="1">
        <v>0</v>
      </c>
      <c r="J3761" s="1" t="str">
        <v>Hyderabad</v>
      </c>
      <c r="K3761" s="1">
        <v>0</v>
      </c>
      <c r="L3761" s="1"/>
      <c r="M3761" s="1">
        <f t="shared" si="186"/>
        <v>16104</v>
      </c>
      <c r="N3761" s="1">
        <f t="shared" si="187"/>
        <v>16104</v>
      </c>
      <c r="O3761" s="1">
        <f t="shared" si="188"/>
        <v>0</v>
      </c>
    </row>
    <row r="3762" spans="1:15" x14ac:dyDescent="0.25">
      <c r="A3762" s="1" t="str">
        <v>BioLegend</v>
      </c>
      <c r="B3762" s="1">
        <v>8712</v>
      </c>
      <c r="C3762" s="1" t="str">
        <v>EED120223</v>
      </c>
      <c r="D3762" s="2">
        <v>45951</v>
      </c>
      <c r="E3762" s="2">
        <v>45958</v>
      </c>
      <c r="F3762" s="1">
        <v>397518</v>
      </c>
      <c r="G3762" s="1">
        <v>1</v>
      </c>
      <c r="H3762" s="1">
        <v>1</v>
      </c>
      <c r="I3762" s="1">
        <v>0</v>
      </c>
      <c r="J3762" s="1" t="str">
        <v>Hyderabad</v>
      </c>
      <c r="K3762" s="1">
        <v>0</v>
      </c>
      <c r="L3762" s="1"/>
      <c r="M3762" s="1">
        <f t="shared" si="186"/>
        <v>8712</v>
      </c>
      <c r="N3762" s="1">
        <f t="shared" si="187"/>
        <v>8712</v>
      </c>
      <c r="O3762" s="1">
        <f t="shared" si="188"/>
        <v>0</v>
      </c>
    </row>
    <row r="3763" spans="1:15" x14ac:dyDescent="0.25">
      <c r="A3763" s="1" t="str">
        <v>BioLegend</v>
      </c>
      <c r="B3763" s="1">
        <v>16324</v>
      </c>
      <c r="C3763" s="1" t="str">
        <v>EED120223</v>
      </c>
      <c r="D3763" s="2">
        <v>45951</v>
      </c>
      <c r="E3763" s="2">
        <v>45958</v>
      </c>
      <c r="F3763" s="1">
        <v>405334</v>
      </c>
      <c r="G3763" s="1">
        <v>2</v>
      </c>
      <c r="H3763" s="1">
        <v>2</v>
      </c>
      <c r="I3763" s="1">
        <v>0</v>
      </c>
      <c r="J3763" s="1" t="str">
        <v>Mumbai</v>
      </c>
      <c r="K3763" s="1">
        <v>0</v>
      </c>
      <c r="L3763" s="1"/>
      <c r="M3763" s="1">
        <f t="shared" si="186"/>
        <v>32648</v>
      </c>
      <c r="N3763" s="1">
        <f t="shared" si="187"/>
        <v>32648</v>
      </c>
      <c r="O3763" s="1">
        <f t="shared" si="188"/>
        <v>0</v>
      </c>
    </row>
    <row r="3764" spans="1:15" x14ac:dyDescent="0.25">
      <c r="A3764" s="1" t="str">
        <v>BioLegend</v>
      </c>
      <c r="B3764" s="1">
        <v>1584</v>
      </c>
      <c r="C3764" s="1" t="str">
        <v>EED120223</v>
      </c>
      <c r="D3764" s="2">
        <v>45951</v>
      </c>
      <c r="E3764" s="2">
        <v>45958</v>
      </c>
      <c r="F3764" s="1">
        <v>420403</v>
      </c>
      <c r="G3764" s="1">
        <v>2</v>
      </c>
      <c r="H3764" s="1">
        <v>2</v>
      </c>
      <c r="I3764" s="1">
        <v>0</v>
      </c>
      <c r="J3764" s="1" t="str">
        <v>Banglore</v>
      </c>
      <c r="K3764" s="1">
        <v>0</v>
      </c>
      <c r="L3764" s="1"/>
      <c r="M3764" s="1">
        <f t="shared" si="186"/>
        <v>3168</v>
      </c>
      <c r="N3764" s="1">
        <f t="shared" si="187"/>
        <v>3168</v>
      </c>
      <c r="O3764" s="1">
        <f t="shared" si="188"/>
        <v>0</v>
      </c>
    </row>
    <row r="3765" spans="1:15" x14ac:dyDescent="0.25">
      <c r="A3765" s="1" t="str">
        <v>BioLegend</v>
      </c>
      <c r="B3765" s="1">
        <v>8685.6</v>
      </c>
      <c r="C3765" s="1" t="str">
        <v>EED120223</v>
      </c>
      <c r="D3765" s="2">
        <v>45951</v>
      </c>
      <c r="E3765" s="2">
        <v>45958</v>
      </c>
      <c r="F3765" s="1">
        <v>421601</v>
      </c>
      <c r="G3765" s="1">
        <v>2</v>
      </c>
      <c r="H3765" s="1">
        <v>2</v>
      </c>
      <c r="I3765" s="1">
        <v>0</v>
      </c>
      <c r="J3765" s="1" t="str">
        <v>Hyderabad</v>
      </c>
      <c r="K3765" s="1">
        <v>0</v>
      </c>
      <c r="L3765" s="1"/>
      <c r="M3765" s="1">
        <f t="shared" si="186"/>
        <v>17371.2</v>
      </c>
      <c r="N3765" s="1">
        <f t="shared" si="187"/>
        <v>17371.2</v>
      </c>
      <c r="O3765" s="1">
        <f t="shared" si="188"/>
        <v>0</v>
      </c>
    </row>
    <row r="3766" spans="1:15" x14ac:dyDescent="0.25">
      <c r="A3766" s="1" t="str">
        <v>BioLegend</v>
      </c>
      <c r="B3766" s="1">
        <v>4699.2</v>
      </c>
      <c r="C3766" s="1" t="str">
        <v>EED120223</v>
      </c>
      <c r="D3766" s="2">
        <v>45951</v>
      </c>
      <c r="E3766" s="2">
        <v>45958</v>
      </c>
      <c r="F3766" s="1">
        <v>423101</v>
      </c>
      <c r="G3766" s="1">
        <v>1</v>
      </c>
      <c r="H3766" s="1">
        <v>1</v>
      </c>
      <c r="I3766" s="1">
        <v>0</v>
      </c>
      <c r="J3766" s="1" t="str">
        <v>Banglore</v>
      </c>
      <c r="K3766" s="1">
        <v>0</v>
      </c>
      <c r="L3766" s="1"/>
      <c r="M3766" s="1">
        <f t="shared" si="186"/>
        <v>4699.2</v>
      </c>
      <c r="N3766" s="1">
        <f t="shared" si="187"/>
        <v>4699.2</v>
      </c>
      <c r="O3766" s="1">
        <f t="shared" si="188"/>
        <v>0</v>
      </c>
    </row>
    <row r="3767" spans="1:15" x14ac:dyDescent="0.25">
      <c r="A3767" s="1" t="str">
        <v>BioLegend</v>
      </c>
      <c r="B3767" s="1">
        <v>6666</v>
      </c>
      <c r="C3767" s="1" t="str">
        <v>EED120223</v>
      </c>
      <c r="D3767" s="2">
        <v>45951</v>
      </c>
      <c r="E3767" s="2">
        <v>45958</v>
      </c>
      <c r="F3767" s="1">
        <v>423801</v>
      </c>
      <c r="G3767" s="1">
        <v>1</v>
      </c>
      <c r="H3767" s="1">
        <v>1</v>
      </c>
      <c r="I3767" s="1">
        <v>0</v>
      </c>
      <c r="J3767" s="1" t="str">
        <v>Noida</v>
      </c>
      <c r="K3767" s="1">
        <v>0</v>
      </c>
      <c r="L3767" s="1"/>
      <c r="M3767" s="1">
        <f t="shared" si="186"/>
        <v>6666</v>
      </c>
      <c r="N3767" s="1">
        <f t="shared" si="187"/>
        <v>6666</v>
      </c>
      <c r="O3767" s="1">
        <f t="shared" si="188"/>
        <v>0</v>
      </c>
    </row>
    <row r="3768" spans="1:15" x14ac:dyDescent="0.25">
      <c r="A3768" s="1" t="str">
        <v>BioLegend</v>
      </c>
      <c r="B3768" s="1">
        <v>6666</v>
      </c>
      <c r="C3768" s="1" t="str">
        <v>EED120223</v>
      </c>
      <c r="D3768" s="2">
        <v>45951</v>
      </c>
      <c r="E3768" s="2">
        <v>45958</v>
      </c>
      <c r="F3768" s="1">
        <v>423801</v>
      </c>
      <c r="G3768" s="1">
        <v>1</v>
      </c>
      <c r="H3768" s="1">
        <v>1</v>
      </c>
      <c r="I3768" s="1">
        <v>0</v>
      </c>
      <c r="J3768" s="1" t="str">
        <v>Banglore</v>
      </c>
      <c r="K3768" s="1">
        <v>0</v>
      </c>
      <c r="L3768" s="1"/>
      <c r="M3768" s="1">
        <f t="shared" si="186"/>
        <v>6666</v>
      </c>
      <c r="N3768" s="1">
        <f t="shared" si="187"/>
        <v>6666</v>
      </c>
      <c r="O3768" s="1">
        <f t="shared" si="188"/>
        <v>0</v>
      </c>
    </row>
    <row r="3769" spans="1:15" x14ac:dyDescent="0.25">
      <c r="A3769" s="1" t="str">
        <v>BioLegend</v>
      </c>
      <c r="B3769" s="1">
        <v>11510.400000000001</v>
      </c>
      <c r="C3769" s="1" t="str">
        <v>EED120223</v>
      </c>
      <c r="D3769" s="2">
        <v>45951</v>
      </c>
      <c r="E3769" s="2">
        <v>45958</v>
      </c>
      <c r="F3769" s="1">
        <v>424101</v>
      </c>
      <c r="G3769" s="1">
        <v>1</v>
      </c>
      <c r="H3769" s="1">
        <v>1</v>
      </c>
      <c r="I3769" s="1">
        <v>0</v>
      </c>
      <c r="J3769" s="1" t="str">
        <v>Banglore</v>
      </c>
      <c r="K3769" s="1">
        <v>0</v>
      </c>
      <c r="L3769" s="1"/>
      <c r="M3769" s="1">
        <f t="shared" si="186"/>
        <v>11510.400000000001</v>
      </c>
      <c r="N3769" s="1">
        <f t="shared" si="187"/>
        <v>11510.400000000001</v>
      </c>
      <c r="O3769" s="1">
        <f t="shared" si="188"/>
        <v>0</v>
      </c>
    </row>
    <row r="3770" spans="1:15" x14ac:dyDescent="0.25">
      <c r="A3770" s="1" t="str">
        <v>BioLegend</v>
      </c>
      <c r="B3770" s="1">
        <v>16104</v>
      </c>
      <c r="C3770" s="1" t="str">
        <v>EED120223</v>
      </c>
      <c r="D3770" s="2">
        <v>45951</v>
      </c>
      <c r="E3770" s="2">
        <v>45958</v>
      </c>
      <c r="F3770" s="1">
        <v>432404</v>
      </c>
      <c r="G3770" s="1">
        <v>1</v>
      </c>
      <c r="H3770" s="1">
        <v>1</v>
      </c>
      <c r="I3770" s="1">
        <v>0</v>
      </c>
      <c r="J3770" s="1" t="str">
        <v>Gujrat</v>
      </c>
      <c r="K3770" s="1">
        <v>0</v>
      </c>
      <c r="L3770" s="1"/>
      <c r="M3770" s="1">
        <f t="shared" si="186"/>
        <v>16104</v>
      </c>
      <c r="N3770" s="1">
        <f t="shared" si="187"/>
        <v>16104</v>
      </c>
      <c r="O3770" s="1">
        <f t="shared" si="188"/>
        <v>0</v>
      </c>
    </row>
    <row r="3771" spans="1:15" x14ac:dyDescent="0.25">
      <c r="A3771" s="1" t="str">
        <v>BioLegend</v>
      </c>
      <c r="B3771" s="1">
        <v>22176</v>
      </c>
      <c r="C3771" s="1" t="str">
        <v>EED120223</v>
      </c>
      <c r="D3771" s="2">
        <v>45951</v>
      </c>
      <c r="E3771" s="2">
        <v>45958</v>
      </c>
      <c r="F3771" s="1">
        <v>479604</v>
      </c>
      <c r="G3771" s="1">
        <v>1</v>
      </c>
      <c r="H3771" s="1">
        <v>1</v>
      </c>
      <c r="I3771" s="1">
        <v>0</v>
      </c>
      <c r="J3771" s="1" t="str">
        <v>Gujrat</v>
      </c>
      <c r="K3771" s="1">
        <v>0</v>
      </c>
      <c r="L3771" s="1"/>
      <c r="M3771" s="1">
        <f t="shared" si="186"/>
        <v>22176</v>
      </c>
      <c r="N3771" s="1">
        <f t="shared" si="187"/>
        <v>22176</v>
      </c>
      <c r="O3771" s="1">
        <f t="shared" si="188"/>
        <v>0</v>
      </c>
    </row>
    <row r="3772" spans="1:15" x14ac:dyDescent="0.25">
      <c r="A3772" s="1" t="str">
        <v>BioLegend</v>
      </c>
      <c r="B3772" s="1">
        <v>13068</v>
      </c>
      <c r="C3772" s="1" t="str">
        <v>EED120223</v>
      </c>
      <c r="D3772" s="2">
        <v>45951</v>
      </c>
      <c r="E3772" s="2">
        <v>45958</v>
      </c>
      <c r="F3772" s="1">
        <v>480011</v>
      </c>
      <c r="G3772" s="1">
        <v>1</v>
      </c>
      <c r="H3772" s="1">
        <v>1</v>
      </c>
      <c r="I3772" s="1">
        <v>0</v>
      </c>
      <c r="J3772" s="1" t="str">
        <v>Noida</v>
      </c>
      <c r="K3772" s="1">
        <v>0</v>
      </c>
      <c r="L3772" s="1"/>
      <c r="M3772" s="1">
        <f t="shared" si="186"/>
        <v>13068</v>
      </c>
      <c r="N3772" s="1">
        <f t="shared" si="187"/>
        <v>13068</v>
      </c>
      <c r="O3772" s="1">
        <f t="shared" si="188"/>
        <v>0</v>
      </c>
    </row>
    <row r="3773" spans="1:15" x14ac:dyDescent="0.25">
      <c r="A3773" s="1" t="str">
        <v>BioLegend</v>
      </c>
      <c r="B3773" s="1">
        <v>7761.6</v>
      </c>
      <c r="C3773" s="1" t="str">
        <v>EED120223</v>
      </c>
      <c r="D3773" s="2">
        <v>45951</v>
      </c>
      <c r="E3773" s="2">
        <v>45958</v>
      </c>
      <c r="F3773" s="1">
        <v>500341</v>
      </c>
      <c r="G3773" s="1">
        <v>1</v>
      </c>
      <c r="H3773" s="1">
        <v>1</v>
      </c>
      <c r="I3773" s="1">
        <v>0</v>
      </c>
      <c r="J3773" s="1" t="str">
        <v>Kolkata</v>
      </c>
      <c r="K3773" s="1">
        <v>0</v>
      </c>
      <c r="L3773" s="1"/>
      <c r="M3773" s="1">
        <f t="shared" si="186"/>
        <v>7761.6</v>
      </c>
      <c r="N3773" s="1">
        <f t="shared" si="187"/>
        <v>7761.6</v>
      </c>
      <c r="O3773" s="1">
        <f t="shared" si="188"/>
        <v>0</v>
      </c>
    </row>
    <row r="3774" spans="1:15" x14ac:dyDescent="0.25">
      <c r="A3774" s="1" t="str">
        <v>BioLegend</v>
      </c>
      <c r="B3774" s="1">
        <v>13992</v>
      </c>
      <c r="C3774" s="1" t="str">
        <v>EED120223</v>
      </c>
      <c r="D3774" s="2">
        <v>45951</v>
      </c>
      <c r="E3774" s="2">
        <v>45958</v>
      </c>
      <c r="F3774" s="1">
        <v>502516</v>
      </c>
      <c r="G3774" s="1">
        <v>1</v>
      </c>
      <c r="H3774" s="1">
        <v>1</v>
      </c>
      <c r="I3774" s="1">
        <v>0</v>
      </c>
      <c r="J3774" s="1" t="str">
        <v>Kerala</v>
      </c>
      <c r="K3774" s="1">
        <v>0</v>
      </c>
      <c r="L3774" s="1"/>
      <c r="M3774" s="1">
        <f t="shared" si="186"/>
        <v>13992</v>
      </c>
      <c r="N3774" s="1">
        <f t="shared" si="187"/>
        <v>13992</v>
      </c>
      <c r="O3774" s="1">
        <f t="shared" si="188"/>
        <v>0</v>
      </c>
    </row>
    <row r="3775" spans="1:15" x14ac:dyDescent="0.25">
      <c r="A3775" s="1" t="str">
        <v>BioLegend</v>
      </c>
      <c r="B3775" s="1">
        <v>6547.2000000000007</v>
      </c>
      <c r="C3775" s="1" t="str">
        <v>EED120223</v>
      </c>
      <c r="D3775" s="2">
        <v>45951</v>
      </c>
      <c r="E3775" s="2">
        <v>45958</v>
      </c>
      <c r="F3775" s="1">
        <v>502521</v>
      </c>
      <c r="G3775" s="1">
        <v>1</v>
      </c>
      <c r="H3775" s="1">
        <v>1</v>
      </c>
      <c r="I3775" s="1">
        <v>0</v>
      </c>
      <c r="J3775" s="1" t="str">
        <v>Kolkata</v>
      </c>
      <c r="K3775" s="1">
        <v>0</v>
      </c>
      <c r="L3775" s="1"/>
      <c r="M3775" s="1">
        <f t="shared" si="186"/>
        <v>6547.2000000000007</v>
      </c>
      <c r="N3775" s="1">
        <f t="shared" si="187"/>
        <v>6547.2000000000007</v>
      </c>
      <c r="O3775" s="1">
        <f t="shared" si="188"/>
        <v>0</v>
      </c>
    </row>
    <row r="3776" spans="1:15" x14ac:dyDescent="0.25">
      <c r="A3776" s="1" t="str">
        <v>BioLegend</v>
      </c>
      <c r="B3776" s="1">
        <v>6811.2000000000007</v>
      </c>
      <c r="C3776" s="1" t="str">
        <v>EED120223</v>
      </c>
      <c r="D3776" s="2">
        <v>45951</v>
      </c>
      <c r="E3776" s="2">
        <v>45958</v>
      </c>
      <c r="F3776" s="1">
        <v>502929</v>
      </c>
      <c r="G3776" s="1">
        <v>1</v>
      </c>
      <c r="H3776" s="1">
        <v>1</v>
      </c>
      <c r="I3776" s="1">
        <v>0</v>
      </c>
      <c r="J3776" s="1" t="str">
        <v>Kolkata</v>
      </c>
      <c r="K3776" s="1">
        <v>0</v>
      </c>
      <c r="L3776" s="1"/>
      <c r="M3776" s="1">
        <f t="shared" si="186"/>
        <v>6811.2000000000007</v>
      </c>
      <c r="N3776" s="1">
        <f t="shared" si="187"/>
        <v>6811.2000000000007</v>
      </c>
      <c r="O3776" s="1">
        <f t="shared" si="188"/>
        <v>0</v>
      </c>
    </row>
    <row r="3777" spans="1:15" x14ac:dyDescent="0.25">
      <c r="A3777" s="1" t="str">
        <v>BioLegend</v>
      </c>
      <c r="B3777" s="1">
        <v>13992</v>
      </c>
      <c r="C3777" s="1" t="str">
        <v>EED120223</v>
      </c>
      <c r="D3777" s="2">
        <v>45951</v>
      </c>
      <c r="E3777" s="2">
        <v>45958</v>
      </c>
      <c r="F3777" s="1">
        <v>503818</v>
      </c>
      <c r="G3777" s="1">
        <v>1</v>
      </c>
      <c r="H3777" s="1">
        <v>1</v>
      </c>
      <c r="I3777" s="1">
        <v>0</v>
      </c>
      <c r="J3777" s="1" t="str">
        <v>Noida</v>
      </c>
      <c r="K3777" s="1">
        <v>0</v>
      </c>
      <c r="L3777" s="1"/>
      <c r="M3777" s="1">
        <f t="shared" si="186"/>
        <v>13992</v>
      </c>
      <c r="N3777" s="1">
        <f t="shared" si="187"/>
        <v>13992</v>
      </c>
      <c r="O3777" s="1">
        <f t="shared" si="188"/>
        <v>0</v>
      </c>
    </row>
    <row r="3778" spans="1:15" x14ac:dyDescent="0.25">
      <c r="A3778" s="1" t="str">
        <v>BioLegend</v>
      </c>
      <c r="B3778" s="1">
        <v>5913.6</v>
      </c>
      <c r="C3778" s="1" t="str">
        <v>EED120223</v>
      </c>
      <c r="D3778" s="2">
        <v>45951</v>
      </c>
      <c r="E3778" s="2">
        <v>45958</v>
      </c>
      <c r="F3778" s="1">
        <v>505816</v>
      </c>
      <c r="G3778" s="1">
        <v>1</v>
      </c>
      <c r="H3778" s="1">
        <v>1</v>
      </c>
      <c r="I3778" s="1">
        <v>0</v>
      </c>
      <c r="J3778" s="1" t="str">
        <v>Noida</v>
      </c>
      <c r="K3778" s="1">
        <v>0</v>
      </c>
      <c r="L3778" s="1"/>
      <c r="M3778" s="1">
        <f t="shared" si="186"/>
        <v>5913.6</v>
      </c>
      <c r="N3778" s="1">
        <f t="shared" si="187"/>
        <v>5913.6</v>
      </c>
      <c r="O3778" s="1">
        <f t="shared" si="188"/>
        <v>0</v>
      </c>
    </row>
    <row r="3779" spans="1:15" x14ac:dyDescent="0.25">
      <c r="A3779" s="1" t="str">
        <v>BioLegend</v>
      </c>
      <c r="B3779" s="1">
        <v>7075.2000000000007</v>
      </c>
      <c r="C3779" s="1" t="str">
        <v>EED120223</v>
      </c>
      <c r="D3779" s="2">
        <v>45951</v>
      </c>
      <c r="E3779" s="2">
        <v>45958</v>
      </c>
      <c r="F3779" s="1">
        <v>515403</v>
      </c>
      <c r="G3779" s="1">
        <v>1</v>
      </c>
      <c r="H3779" s="1">
        <v>1</v>
      </c>
      <c r="I3779" s="1">
        <v>0</v>
      </c>
      <c r="J3779" s="1" t="str">
        <v>Hyderabad</v>
      </c>
      <c r="K3779" s="1">
        <v>0</v>
      </c>
      <c r="L3779" s="1"/>
      <c r="M3779" s="1">
        <f t="shared" si="186"/>
        <v>7075.2000000000007</v>
      </c>
      <c r="N3779" s="1">
        <f t="shared" si="187"/>
        <v>7075.2000000000007</v>
      </c>
      <c r="O3779" s="1">
        <f t="shared" si="188"/>
        <v>0</v>
      </c>
    </row>
    <row r="3780" spans="1:15" x14ac:dyDescent="0.25">
      <c r="A3780" s="1" t="str">
        <v>BioLegend</v>
      </c>
      <c r="B3780" s="1">
        <v>8078.4</v>
      </c>
      <c r="C3780" s="1" t="str">
        <v>EED120223</v>
      </c>
      <c r="D3780" s="2">
        <v>45951</v>
      </c>
      <c r="E3780" s="2">
        <v>45958</v>
      </c>
      <c r="F3780" s="1">
        <v>576404</v>
      </c>
      <c r="G3780" s="1">
        <v>1</v>
      </c>
      <c r="H3780" s="1">
        <v>1</v>
      </c>
      <c r="I3780" s="1">
        <v>0</v>
      </c>
      <c r="J3780" s="1" t="str">
        <v>Banglore</v>
      </c>
      <c r="K3780" s="1">
        <v>0</v>
      </c>
      <c r="L3780" s="1"/>
      <c r="M3780" s="1">
        <f t="shared" si="186"/>
        <v>8078.4</v>
      </c>
      <c r="N3780" s="1">
        <f t="shared" si="187"/>
        <v>8078.4</v>
      </c>
      <c r="O3780" s="1">
        <f t="shared" si="188"/>
        <v>0</v>
      </c>
    </row>
    <row r="3781" spans="1:15" x14ac:dyDescent="0.25">
      <c r="A3781" s="1" t="str">
        <v>BioLegend</v>
      </c>
      <c r="B3781" s="1">
        <v>13358.400000000001</v>
      </c>
      <c r="C3781" s="1" t="str">
        <v>EED120223</v>
      </c>
      <c r="D3781" s="2">
        <v>45951</v>
      </c>
      <c r="E3781" s="2">
        <v>45958</v>
      </c>
      <c r="F3781" s="1">
        <v>583504</v>
      </c>
      <c r="G3781" s="1">
        <v>1</v>
      </c>
      <c r="H3781" s="1">
        <v>1</v>
      </c>
      <c r="I3781" s="1">
        <v>0</v>
      </c>
      <c r="J3781" s="1" t="str">
        <v>Banglore</v>
      </c>
      <c r="K3781" s="1">
        <v>0</v>
      </c>
      <c r="L3781" s="1"/>
      <c r="M3781" s="1">
        <f t="shared" si="186"/>
        <v>13358.400000000001</v>
      </c>
      <c r="N3781" s="1">
        <f t="shared" si="187"/>
        <v>13358.400000000001</v>
      </c>
      <c r="O3781" s="1">
        <f t="shared" si="188"/>
        <v>0</v>
      </c>
    </row>
    <row r="3782" spans="1:15" x14ac:dyDescent="0.25">
      <c r="A3782" s="1" t="str">
        <v>BioLegend</v>
      </c>
      <c r="B3782" s="1">
        <v>20169.599999999999</v>
      </c>
      <c r="C3782" s="1" t="str">
        <v>EED120223</v>
      </c>
      <c r="D3782" s="2">
        <v>45951</v>
      </c>
      <c r="E3782" s="2">
        <v>45958</v>
      </c>
      <c r="F3782" s="1">
        <v>626810</v>
      </c>
      <c r="G3782" s="1">
        <v>2</v>
      </c>
      <c r="H3782" s="1">
        <v>2</v>
      </c>
      <c r="I3782" s="1">
        <v>0</v>
      </c>
      <c r="J3782" s="1" t="str">
        <v>Banglore</v>
      </c>
      <c r="K3782" s="1">
        <v>0</v>
      </c>
      <c r="L3782" s="1"/>
      <c r="M3782" s="1">
        <f t="shared" si="186"/>
        <v>40339.199999999997</v>
      </c>
      <c r="N3782" s="1">
        <f t="shared" si="187"/>
        <v>40339.199999999997</v>
      </c>
      <c r="O3782" s="1">
        <f t="shared" si="188"/>
        <v>0</v>
      </c>
    </row>
    <row r="3783" spans="1:15" x14ac:dyDescent="0.25">
      <c r="A3783" s="1" t="str">
        <v>BioLegend</v>
      </c>
      <c r="B3783" s="1">
        <v>8395.2000000000007</v>
      </c>
      <c r="C3783" s="1" t="str">
        <v>EED120223</v>
      </c>
      <c r="D3783" s="2">
        <v>45951</v>
      </c>
      <c r="E3783" s="2">
        <v>45958</v>
      </c>
      <c r="F3783" s="1">
        <v>655203</v>
      </c>
      <c r="G3783" s="1">
        <v>1</v>
      </c>
      <c r="H3783" s="1">
        <v>1</v>
      </c>
      <c r="I3783" s="1">
        <v>0</v>
      </c>
      <c r="J3783" s="1" t="str">
        <v>Kolkata</v>
      </c>
      <c r="K3783" s="1">
        <v>0</v>
      </c>
      <c r="L3783" s="1"/>
      <c r="M3783" s="1">
        <f t="shared" si="186"/>
        <v>8395.2000000000007</v>
      </c>
      <c r="N3783" s="1">
        <f t="shared" si="187"/>
        <v>8395.2000000000007</v>
      </c>
      <c r="O3783" s="1">
        <f t="shared" si="188"/>
        <v>0</v>
      </c>
    </row>
    <row r="3784" spans="1:15" x14ac:dyDescent="0.25">
      <c r="A3784" s="1" t="str">
        <v>BioLegend</v>
      </c>
      <c r="B3784" s="1">
        <v>9662.4</v>
      </c>
      <c r="C3784" s="1" t="str">
        <v>EED120223</v>
      </c>
      <c r="D3784" s="2">
        <v>45951</v>
      </c>
      <c r="E3784" s="2">
        <v>45958</v>
      </c>
      <c r="F3784" s="1">
        <v>686403</v>
      </c>
      <c r="G3784" s="1">
        <v>1</v>
      </c>
      <c r="H3784" s="1">
        <v>1</v>
      </c>
      <c r="I3784" s="1">
        <v>0</v>
      </c>
      <c r="J3784" s="1" t="str">
        <v>Kerala</v>
      </c>
      <c r="K3784" s="1">
        <v>0</v>
      </c>
      <c r="L3784" s="1"/>
      <c r="M3784" s="1">
        <f t="shared" si="186"/>
        <v>9662.4</v>
      </c>
      <c r="N3784" s="1">
        <f t="shared" si="187"/>
        <v>9662.4</v>
      </c>
      <c r="O3784" s="1">
        <f t="shared" si="188"/>
        <v>0</v>
      </c>
    </row>
    <row r="3785" spans="1:15" x14ac:dyDescent="0.25">
      <c r="A3785" s="1" t="str">
        <v>BioLegend</v>
      </c>
      <c r="B3785" s="1">
        <v>369.6</v>
      </c>
      <c r="C3785" s="1" t="str">
        <v>EED120223</v>
      </c>
      <c r="D3785" s="2">
        <v>45951</v>
      </c>
      <c r="E3785" s="2">
        <v>45958</v>
      </c>
      <c r="F3785" s="1">
        <v>740379</v>
      </c>
      <c r="G3785" s="1">
        <v>164</v>
      </c>
      <c r="H3785" s="1">
        <v>0</v>
      </c>
      <c r="I3785" s="1">
        <v>164</v>
      </c>
      <c r="J3785" s="1" t="str">
        <v>STOCK</v>
      </c>
      <c r="K3785" s="1" t="str">
        <v>Stock</v>
      </c>
      <c r="L3785" s="1"/>
      <c r="M3785" s="1">
        <f t="shared" si="186"/>
        <v>60614.400000000001</v>
      </c>
      <c r="N3785" s="1">
        <f t="shared" si="187"/>
        <v>0</v>
      </c>
      <c r="O3785" s="1">
        <f t="shared" si="188"/>
        <v>60614.400000000001</v>
      </c>
    </row>
    <row r="3786" spans="1:15" x14ac:dyDescent="0.25">
      <c r="A3786" s="1" t="str">
        <v>BioLegend</v>
      </c>
      <c r="B3786" s="1">
        <v>369.6</v>
      </c>
      <c r="C3786" s="1" t="str">
        <v>EED120223</v>
      </c>
      <c r="D3786" s="2">
        <v>45951</v>
      </c>
      <c r="E3786" s="2">
        <v>45958</v>
      </c>
      <c r="F3786" s="1">
        <v>740379</v>
      </c>
      <c r="G3786" s="1">
        <v>1</v>
      </c>
      <c r="H3786" s="1">
        <v>1</v>
      </c>
      <c r="I3786" s="1">
        <v>0</v>
      </c>
      <c r="J3786" s="1" t="str">
        <v>Delhi</v>
      </c>
      <c r="K3786" s="1" t="str">
        <v>Stock</v>
      </c>
      <c r="L3786" s="1"/>
      <c r="M3786" s="1">
        <f t="shared" si="186"/>
        <v>369.6</v>
      </c>
      <c r="N3786" s="1">
        <f t="shared" si="187"/>
        <v>369.6</v>
      </c>
      <c r="O3786" s="1">
        <f t="shared" si="188"/>
        <v>0</v>
      </c>
    </row>
    <row r="3787" spans="1:15" x14ac:dyDescent="0.25">
      <c r="A3787" s="1" t="str">
        <v>BioLegend</v>
      </c>
      <c r="B3787" s="1">
        <v>369.6</v>
      </c>
      <c r="C3787" s="1" t="str">
        <v>EED120223</v>
      </c>
      <c r="D3787" s="2">
        <v>45951</v>
      </c>
      <c r="E3787" s="2">
        <v>45958</v>
      </c>
      <c r="F3787" s="1">
        <v>740379</v>
      </c>
      <c r="G3787" s="1">
        <v>1</v>
      </c>
      <c r="H3787" s="1">
        <v>1</v>
      </c>
      <c r="I3787" s="1">
        <v>0</v>
      </c>
      <c r="J3787" s="1" t="str">
        <v>Faridabad</v>
      </c>
      <c r="K3787" s="1" t="str">
        <v>Stock</v>
      </c>
      <c r="L3787" s="1"/>
      <c r="M3787" s="1">
        <f t="shared" si="186"/>
        <v>369.6</v>
      </c>
      <c r="N3787" s="1">
        <f t="shared" si="187"/>
        <v>369.6</v>
      </c>
      <c r="O3787" s="1">
        <f t="shared" si="188"/>
        <v>0</v>
      </c>
    </row>
    <row r="3788" spans="1:15" x14ac:dyDescent="0.25">
      <c r="A3788" s="1" t="str">
        <v>BioLegend</v>
      </c>
      <c r="B3788" s="1">
        <v>369.6</v>
      </c>
      <c r="C3788" s="1" t="str">
        <v>EED120223</v>
      </c>
      <c r="D3788" s="2">
        <v>45951</v>
      </c>
      <c r="E3788" s="2">
        <v>45958</v>
      </c>
      <c r="F3788" s="1">
        <v>740379</v>
      </c>
      <c r="G3788" s="1">
        <v>15</v>
      </c>
      <c r="H3788" s="1">
        <v>15</v>
      </c>
      <c r="I3788" s="1">
        <v>0</v>
      </c>
      <c r="J3788" s="1" t="str">
        <v>Banglore</v>
      </c>
      <c r="K3788" s="1" t="str">
        <v>Stock</v>
      </c>
      <c r="L3788" s="1"/>
      <c r="M3788" s="1">
        <f t="shared" si="186"/>
        <v>5544</v>
      </c>
      <c r="N3788" s="1">
        <f t="shared" si="187"/>
        <v>5544</v>
      </c>
      <c r="O3788" s="1">
        <f t="shared" si="188"/>
        <v>0</v>
      </c>
    </row>
    <row r="3789" spans="1:15" x14ac:dyDescent="0.25">
      <c r="A3789" s="1" t="str">
        <v>BioLegend</v>
      </c>
      <c r="B3789" s="1">
        <v>369.6</v>
      </c>
      <c r="C3789" s="1" t="str">
        <v>EED120223</v>
      </c>
      <c r="D3789" s="2">
        <v>45951</v>
      </c>
      <c r="E3789" s="2">
        <v>45958</v>
      </c>
      <c r="F3789" s="1">
        <v>740379</v>
      </c>
      <c r="G3789" s="1">
        <v>15</v>
      </c>
      <c r="H3789" s="1">
        <v>15</v>
      </c>
      <c r="I3789" s="1">
        <v>0</v>
      </c>
      <c r="J3789" s="1" t="str">
        <v>Banglore</v>
      </c>
      <c r="K3789" s="1">
        <v>0</v>
      </c>
      <c r="L3789" s="1"/>
      <c r="M3789" s="1">
        <f t="shared" si="186"/>
        <v>5544</v>
      </c>
      <c r="N3789" s="1">
        <f t="shared" si="187"/>
        <v>5544</v>
      </c>
      <c r="O3789" s="1">
        <f t="shared" si="188"/>
        <v>0</v>
      </c>
    </row>
    <row r="3790" spans="1:15" x14ac:dyDescent="0.25">
      <c r="A3790" s="1" t="str">
        <v>BioLegend</v>
      </c>
      <c r="B3790" s="1">
        <v>369.6</v>
      </c>
      <c r="C3790" s="1" t="str">
        <v>EED120223</v>
      </c>
      <c r="D3790" s="2">
        <v>45951</v>
      </c>
      <c r="E3790" s="2">
        <v>45958</v>
      </c>
      <c r="F3790" s="1">
        <v>740379</v>
      </c>
      <c r="G3790" s="1">
        <v>4</v>
      </c>
      <c r="H3790" s="1">
        <v>4</v>
      </c>
      <c r="I3790" s="1">
        <v>0</v>
      </c>
      <c r="J3790" s="1" t="str">
        <v>Pune</v>
      </c>
      <c r="K3790" s="1">
        <v>0</v>
      </c>
      <c r="L3790" s="1"/>
      <c r="M3790" s="1">
        <f t="shared" si="186"/>
        <v>1478.4</v>
      </c>
      <c r="N3790" s="1">
        <f t="shared" si="187"/>
        <v>1478.4</v>
      </c>
      <c r="O3790" s="1">
        <f t="shared" si="188"/>
        <v>0</v>
      </c>
    </row>
    <row r="3791" spans="1:15" x14ac:dyDescent="0.25">
      <c r="A3791" s="1" t="str">
        <v>BioLegend</v>
      </c>
      <c r="B3791" s="1">
        <v>369.6</v>
      </c>
      <c r="C3791" s="1" t="str">
        <v>EED120223</v>
      </c>
      <c r="D3791" s="2">
        <v>45951</v>
      </c>
      <c r="E3791" s="2">
        <v>45958</v>
      </c>
      <c r="F3791" s="1">
        <v>740379</v>
      </c>
      <c r="G3791" s="1">
        <v>1</v>
      </c>
      <c r="H3791" s="1">
        <v>1</v>
      </c>
      <c r="I3791" s="1">
        <v>0</v>
      </c>
      <c r="J3791" s="1" t="str">
        <v>Gujrat</v>
      </c>
      <c r="K3791" s="1">
        <v>0</v>
      </c>
      <c r="L3791" s="1"/>
      <c r="M3791" s="1">
        <f t="shared" si="186"/>
        <v>369.6</v>
      </c>
      <c r="N3791" s="1">
        <f t="shared" si="187"/>
        <v>369.6</v>
      </c>
      <c r="O3791" s="1">
        <f t="shared" si="188"/>
        <v>0</v>
      </c>
    </row>
    <row r="3792" spans="1:15" x14ac:dyDescent="0.25">
      <c r="A3792" s="1" t="str">
        <v>BioLegend</v>
      </c>
      <c r="B3792" s="1">
        <v>18110.400000000001</v>
      </c>
      <c r="C3792" s="1" t="str">
        <v>EED120223</v>
      </c>
      <c r="D3792" s="2">
        <v>45951</v>
      </c>
      <c r="E3792" s="2">
        <v>45958</v>
      </c>
      <c r="F3792" s="1">
        <v>741399</v>
      </c>
      <c r="G3792" s="1">
        <v>1</v>
      </c>
      <c r="H3792" s="1">
        <v>1</v>
      </c>
      <c r="I3792" s="1">
        <v>0</v>
      </c>
      <c r="J3792" s="1" t="str">
        <v>Gujrat</v>
      </c>
      <c r="K3792" s="1">
        <v>0</v>
      </c>
      <c r="L3792" s="1"/>
      <c r="M3792" s="1">
        <f t="shared" si="186"/>
        <v>18110.400000000001</v>
      </c>
      <c r="N3792" s="1">
        <f t="shared" si="187"/>
        <v>18110.400000000001</v>
      </c>
      <c r="O3792" s="1">
        <f t="shared" si="188"/>
        <v>0</v>
      </c>
    </row>
    <row r="3793" spans="1:15" x14ac:dyDescent="0.25">
      <c r="A3793" s="1" t="str">
        <v>BioLegend</v>
      </c>
      <c r="B3793" s="1">
        <v>3634.3999999999996</v>
      </c>
      <c r="C3793" s="1" t="str">
        <v>EED120223</v>
      </c>
      <c r="D3793" s="2">
        <v>45951</v>
      </c>
      <c r="E3793" s="2">
        <v>45958</v>
      </c>
      <c r="F3793" s="1">
        <v>741400</v>
      </c>
      <c r="G3793" s="1">
        <v>1</v>
      </c>
      <c r="H3793" s="1">
        <v>1</v>
      </c>
      <c r="I3793" s="1">
        <v>0</v>
      </c>
      <c r="J3793" s="1" t="str">
        <v>Gujrat</v>
      </c>
      <c r="K3793" s="1">
        <v>0</v>
      </c>
      <c r="L3793" s="1"/>
      <c r="M3793" s="1">
        <f t="shared" si="186"/>
        <v>3634.3999999999996</v>
      </c>
      <c r="N3793" s="1">
        <f t="shared" si="187"/>
        <v>3634.3999999999996</v>
      </c>
      <c r="O3793" s="1">
        <f t="shared" si="188"/>
        <v>0</v>
      </c>
    </row>
    <row r="3794" spans="1:15" x14ac:dyDescent="0.25">
      <c r="A3794" s="1" t="str">
        <v>BioLegend</v>
      </c>
      <c r="B3794" s="1">
        <v>7268.7999999999993</v>
      </c>
      <c r="C3794" s="1" t="str">
        <v>EED120223</v>
      </c>
      <c r="D3794" s="2">
        <v>45951</v>
      </c>
      <c r="E3794" s="2">
        <v>45958</v>
      </c>
      <c r="F3794" s="1">
        <v>741404</v>
      </c>
      <c r="G3794" s="1">
        <v>1</v>
      </c>
      <c r="H3794" s="1">
        <v>1</v>
      </c>
      <c r="I3794" s="1">
        <v>0</v>
      </c>
      <c r="J3794" s="1" t="str">
        <v>Gujrat</v>
      </c>
      <c r="K3794" s="1">
        <v>0</v>
      </c>
      <c r="L3794" s="1"/>
      <c r="M3794" s="1">
        <f t="shared" si="186"/>
        <v>7268.7999999999993</v>
      </c>
      <c r="N3794" s="1">
        <f t="shared" si="187"/>
        <v>7268.7999999999993</v>
      </c>
      <c r="O3794" s="1">
        <f t="shared" si="188"/>
        <v>0</v>
      </c>
    </row>
    <row r="3795" spans="1:15" x14ac:dyDescent="0.25">
      <c r="A3795" s="1" t="str">
        <v>BioLegend</v>
      </c>
      <c r="B3795" s="1">
        <v>7268.7999999999993</v>
      </c>
      <c r="C3795" s="1" t="str">
        <v>EED120223</v>
      </c>
      <c r="D3795" s="2">
        <v>45951</v>
      </c>
      <c r="E3795" s="2">
        <v>45958</v>
      </c>
      <c r="F3795" s="1">
        <v>741407</v>
      </c>
      <c r="G3795" s="1">
        <v>1</v>
      </c>
      <c r="H3795" s="1">
        <v>1</v>
      </c>
      <c r="I3795" s="1">
        <v>0</v>
      </c>
      <c r="J3795" s="1" t="str">
        <v>Gujrat</v>
      </c>
      <c r="K3795" s="1">
        <v>0</v>
      </c>
      <c r="L3795" s="1"/>
      <c r="M3795" s="1">
        <f t="shared" si="186"/>
        <v>7268.7999999999993</v>
      </c>
      <c r="N3795" s="1">
        <f t="shared" si="187"/>
        <v>7268.7999999999993</v>
      </c>
      <c r="O3795" s="1">
        <f t="shared" si="188"/>
        <v>0</v>
      </c>
    </row>
    <row r="3796" spans="1:15" x14ac:dyDescent="0.25">
      <c r="A3796" s="1" t="str">
        <v>BioLegend</v>
      </c>
      <c r="B3796" s="1">
        <v>7268.7999999999993</v>
      </c>
      <c r="C3796" s="1" t="str">
        <v>EED120223</v>
      </c>
      <c r="D3796" s="2">
        <v>45951</v>
      </c>
      <c r="E3796" s="2">
        <v>45958</v>
      </c>
      <c r="F3796" s="1">
        <v>741408</v>
      </c>
      <c r="G3796" s="1">
        <v>1</v>
      </c>
      <c r="H3796" s="1">
        <v>1</v>
      </c>
      <c r="I3796" s="1">
        <v>0</v>
      </c>
      <c r="J3796" s="1" t="str">
        <v>Gujrat</v>
      </c>
      <c r="K3796" s="1">
        <v>0</v>
      </c>
      <c r="L3796" s="1"/>
      <c r="M3796" s="1">
        <f t="shared" si="186"/>
        <v>7268.7999999999993</v>
      </c>
      <c r="N3796" s="1">
        <f t="shared" si="187"/>
        <v>7268.7999999999993</v>
      </c>
      <c r="O3796" s="1">
        <f t="shared" si="188"/>
        <v>0</v>
      </c>
    </row>
    <row r="3797" spans="1:15" x14ac:dyDescent="0.25">
      <c r="A3797" s="1" t="str">
        <v>BioLegend</v>
      </c>
      <c r="B3797" s="1">
        <v>7268.7999999999993</v>
      </c>
      <c r="C3797" s="1" t="str">
        <v>EED120223</v>
      </c>
      <c r="D3797" s="2">
        <v>45951</v>
      </c>
      <c r="E3797" s="2">
        <v>45958</v>
      </c>
      <c r="F3797" s="1">
        <v>741409</v>
      </c>
      <c r="G3797" s="1">
        <v>1</v>
      </c>
      <c r="H3797" s="1">
        <v>1</v>
      </c>
      <c r="I3797" s="1">
        <v>0</v>
      </c>
      <c r="J3797" s="1" t="str">
        <v>Gujrat</v>
      </c>
      <c r="K3797" s="1">
        <v>0</v>
      </c>
      <c r="L3797" s="1"/>
      <c r="M3797" s="1">
        <f t="shared" si="186"/>
        <v>7268.7999999999993</v>
      </c>
      <c r="N3797" s="1">
        <f t="shared" si="187"/>
        <v>7268.7999999999993</v>
      </c>
      <c r="O3797" s="1">
        <f t="shared" si="188"/>
        <v>0</v>
      </c>
    </row>
    <row r="3798" spans="1:15" x14ac:dyDescent="0.25">
      <c r="A3798" s="1" t="str">
        <v>BioLegend</v>
      </c>
      <c r="B3798" s="1">
        <v>7268.7999999999993</v>
      </c>
      <c r="C3798" s="1" t="str">
        <v>EED120223</v>
      </c>
      <c r="D3798" s="2">
        <v>45951</v>
      </c>
      <c r="E3798" s="2">
        <v>45958</v>
      </c>
      <c r="F3798" s="1">
        <v>741411</v>
      </c>
      <c r="G3798" s="1">
        <v>1</v>
      </c>
      <c r="H3798" s="1">
        <v>1</v>
      </c>
      <c r="I3798" s="1">
        <v>0</v>
      </c>
      <c r="J3798" s="1" t="str">
        <v>Gujrat</v>
      </c>
      <c r="K3798" s="1">
        <v>0</v>
      </c>
      <c r="L3798" s="1"/>
      <c r="M3798" s="1">
        <f t="shared" si="186"/>
        <v>7268.7999999999993</v>
      </c>
      <c r="N3798" s="1">
        <f t="shared" si="187"/>
        <v>7268.7999999999993</v>
      </c>
      <c r="O3798" s="1">
        <f t="shared" si="188"/>
        <v>0</v>
      </c>
    </row>
    <row r="3799" spans="1:15" x14ac:dyDescent="0.25">
      <c r="A3799" s="1" t="str">
        <v>BioLegend</v>
      </c>
      <c r="B3799" s="1">
        <v>7268.7999999999993</v>
      </c>
      <c r="C3799" s="1" t="str">
        <v>EED120223</v>
      </c>
      <c r="D3799" s="2">
        <v>45951</v>
      </c>
      <c r="E3799" s="2">
        <v>45958</v>
      </c>
      <c r="F3799" s="1">
        <v>741446</v>
      </c>
      <c r="G3799" s="1">
        <v>1</v>
      </c>
      <c r="H3799" s="1">
        <v>1</v>
      </c>
      <c r="I3799" s="1">
        <v>0</v>
      </c>
      <c r="J3799" s="1" t="str">
        <v>Gujrat</v>
      </c>
      <c r="K3799" s="1">
        <v>0</v>
      </c>
      <c r="L3799" s="1"/>
      <c r="M3799" s="1">
        <f t="shared" si="186"/>
        <v>7268.7999999999993</v>
      </c>
      <c r="N3799" s="1">
        <f t="shared" si="187"/>
        <v>7268.7999999999993</v>
      </c>
      <c r="O3799" s="1">
        <f t="shared" si="188"/>
        <v>0</v>
      </c>
    </row>
    <row r="3800" spans="1:15" x14ac:dyDescent="0.25">
      <c r="A3800" s="1" t="str">
        <v>BioLegend</v>
      </c>
      <c r="B3800" s="1">
        <v>7180.7999999999993</v>
      </c>
      <c r="C3800" s="1" t="str">
        <v>EED120223</v>
      </c>
      <c r="D3800" s="2">
        <v>45951</v>
      </c>
      <c r="E3800" s="2">
        <v>45958</v>
      </c>
      <c r="F3800" s="1">
        <v>901302</v>
      </c>
      <c r="G3800" s="1">
        <v>1</v>
      </c>
      <c r="H3800" s="1">
        <v>1</v>
      </c>
      <c r="I3800" s="1">
        <v>0</v>
      </c>
      <c r="J3800" s="1" t="str">
        <v>Pune</v>
      </c>
      <c r="K3800" s="1">
        <v>0</v>
      </c>
      <c r="L3800" s="1"/>
      <c r="M3800" s="1">
        <f t="shared" si="186"/>
        <v>7180.7999999999993</v>
      </c>
      <c r="N3800" s="1">
        <f t="shared" si="187"/>
        <v>7180.7999999999993</v>
      </c>
      <c r="O3800" s="1">
        <f t="shared" si="188"/>
        <v>0</v>
      </c>
    </row>
    <row r="3801" spans="1:15" x14ac:dyDescent="0.25">
      <c r="A3801" s="1" t="str">
        <v>BIOLEGEND</v>
      </c>
      <c r="B3801" s="1">
        <v>5913.6</v>
      </c>
      <c r="C3801" s="1" t="str">
        <v>Invoice Not Received</v>
      </c>
      <c r="D3801" s="2" t="str">
        <v>Invoice Not Received</v>
      </c>
      <c r="E3801" s="2">
        <v>45958</v>
      </c>
      <c r="F3801" s="1">
        <v>367402</v>
      </c>
      <c r="G3801" s="1">
        <v>1</v>
      </c>
      <c r="H3801" s="1">
        <v>1</v>
      </c>
      <c r="I3801" s="1">
        <v>0</v>
      </c>
      <c r="J3801" s="1" t="str">
        <v>Kerala</v>
      </c>
      <c r="K3801" s="1">
        <v>0</v>
      </c>
      <c r="L3801" s="1"/>
      <c r="M3801" s="1">
        <f t="shared" si="186"/>
        <v>5913.6</v>
      </c>
      <c r="N3801" s="1">
        <f t="shared" si="187"/>
        <v>5913.6</v>
      </c>
      <c r="O3801" s="1">
        <f t="shared" si="188"/>
        <v>0</v>
      </c>
    </row>
    <row r="3802" spans="1:15" x14ac:dyDescent="0.25">
      <c r="A3802" s="1" t="str">
        <v>BIOLEGEND</v>
      </c>
      <c r="B3802" s="1">
        <v>15206.400000000001</v>
      </c>
      <c r="C3802" s="1" t="str">
        <v>Invoice Not Received</v>
      </c>
      <c r="D3802" s="2" t="str">
        <v>Invoice Not Received</v>
      </c>
      <c r="E3802" s="2">
        <v>45958</v>
      </c>
      <c r="F3802" s="1">
        <v>353704</v>
      </c>
      <c r="G3802" s="1">
        <v>1</v>
      </c>
      <c r="H3802" s="1">
        <v>1</v>
      </c>
      <c r="I3802" s="1">
        <v>0</v>
      </c>
      <c r="J3802" s="1" t="str">
        <v>Kerala</v>
      </c>
      <c r="K3802" s="1">
        <v>0</v>
      </c>
      <c r="L3802" s="1"/>
      <c r="M3802" s="1">
        <f t="shared" si="186"/>
        <v>15206.400000000001</v>
      </c>
      <c r="N3802" s="1">
        <f t="shared" si="187"/>
        <v>15206.400000000001</v>
      </c>
      <c r="O3802" s="1">
        <f t="shared" si="188"/>
        <v>0</v>
      </c>
    </row>
    <row r="3803" spans="1:15" x14ac:dyDescent="0.25">
      <c r="A3803" s="1" t="str">
        <v>BIOLEGEND</v>
      </c>
      <c r="B3803" s="1">
        <v>19272</v>
      </c>
      <c r="C3803" s="1" t="str">
        <v>Invoice Not Received</v>
      </c>
      <c r="D3803" s="2" t="str">
        <v>Invoice Not Received</v>
      </c>
      <c r="E3803" s="2">
        <v>45958</v>
      </c>
      <c r="F3803" s="1">
        <v>355704</v>
      </c>
      <c r="G3803" s="1">
        <v>1</v>
      </c>
      <c r="H3803" s="1">
        <v>1</v>
      </c>
      <c r="I3803" s="1">
        <v>0</v>
      </c>
      <c r="J3803" s="1" t="str">
        <v>Kerala</v>
      </c>
      <c r="K3803" s="1">
        <v>0</v>
      </c>
      <c r="L3803" s="1"/>
      <c r="M3803" s="1">
        <f t="shared" si="186"/>
        <v>19272</v>
      </c>
      <c r="N3803" s="1">
        <f t="shared" si="187"/>
        <v>19272</v>
      </c>
      <c r="O3803" s="1">
        <f t="shared" si="188"/>
        <v>0</v>
      </c>
    </row>
    <row r="3804" spans="1:15" x14ac:dyDescent="0.25">
      <c r="A3804" s="1" t="str">
        <v>BIOLEGEND</v>
      </c>
      <c r="B3804" s="1">
        <v>35692.800000000003</v>
      </c>
      <c r="C3804" s="1" t="str">
        <v>Invoice Not Received</v>
      </c>
      <c r="D3804" s="2" t="str">
        <v>Invoice Not Received</v>
      </c>
      <c r="E3804" s="2">
        <v>45958</v>
      </c>
      <c r="F3804" s="1">
        <v>353606</v>
      </c>
      <c r="G3804" s="1">
        <v>2</v>
      </c>
      <c r="H3804" s="1">
        <v>2</v>
      </c>
      <c r="I3804" s="1">
        <v>0</v>
      </c>
      <c r="J3804" s="1" t="str">
        <v>Mumbai</v>
      </c>
      <c r="K3804" s="1">
        <v>0</v>
      </c>
      <c r="L3804" s="1"/>
      <c r="M3804" s="1">
        <f t="shared" si="186"/>
        <v>71385.600000000006</v>
      </c>
      <c r="N3804" s="1">
        <f t="shared" si="187"/>
        <v>71385.600000000006</v>
      </c>
      <c r="O3804" s="1">
        <f t="shared" si="188"/>
        <v>0</v>
      </c>
    </row>
    <row r="3805" spans="1:15" x14ac:dyDescent="0.25">
      <c r="A3805" s="1" t="str">
        <v>BIOLEGEND</v>
      </c>
      <c r="B3805" s="1">
        <v>53592</v>
      </c>
      <c r="C3805" s="1" t="str">
        <v>Invoice Not Received</v>
      </c>
      <c r="D3805" s="2" t="str">
        <v>Invoice Not Received</v>
      </c>
      <c r="E3805" s="2">
        <v>45958</v>
      </c>
      <c r="F3805" s="1">
        <v>313238</v>
      </c>
      <c r="G3805" s="1">
        <v>2</v>
      </c>
      <c r="H3805" s="1">
        <v>2</v>
      </c>
      <c r="I3805" s="1">
        <v>0</v>
      </c>
      <c r="J3805" s="1" t="str">
        <v>Mumbai</v>
      </c>
      <c r="K3805" s="1">
        <v>0</v>
      </c>
      <c r="L3805" s="1"/>
      <c r="M3805" s="1">
        <f t="shared" si="186"/>
        <v>107184</v>
      </c>
      <c r="N3805" s="1">
        <f t="shared" si="187"/>
        <v>107184</v>
      </c>
      <c r="O3805" s="1">
        <f t="shared" si="188"/>
        <v>0</v>
      </c>
    </row>
    <row r="3806" spans="1:15" x14ac:dyDescent="0.25">
      <c r="A3806" s="1" t="str">
        <v>BIOLEGEND</v>
      </c>
      <c r="B3806" s="1">
        <v>17688</v>
      </c>
      <c r="C3806" s="1" t="str">
        <v>Invoice Not Received</v>
      </c>
      <c r="D3806" s="2" t="str">
        <v>Invoice Not Received</v>
      </c>
      <c r="E3806" s="2">
        <v>45958</v>
      </c>
      <c r="F3806" s="1">
        <v>372208</v>
      </c>
      <c r="G3806" s="1">
        <v>1</v>
      </c>
      <c r="H3806" s="1">
        <v>1</v>
      </c>
      <c r="I3806" s="1">
        <v>0</v>
      </c>
      <c r="J3806" s="1" t="str">
        <v>Kolkata</v>
      </c>
      <c r="K3806" s="1">
        <v>0</v>
      </c>
      <c r="L3806" s="1"/>
      <c r="M3806" s="1">
        <f t="shared" si="186"/>
        <v>17688</v>
      </c>
      <c r="N3806" s="1">
        <f t="shared" si="187"/>
        <v>17688</v>
      </c>
      <c r="O3806" s="1">
        <f t="shared" si="188"/>
        <v>0</v>
      </c>
    </row>
    <row r="3807" spans="1:15" x14ac:dyDescent="0.25">
      <c r="A3807" s="1" t="str">
        <v>BIOLEGEND</v>
      </c>
      <c r="B3807" s="1">
        <v>25748.800000000003</v>
      </c>
      <c r="C3807" s="1" t="str">
        <v>Invoice Not Received</v>
      </c>
      <c r="D3807" s="2" t="str">
        <v>Invoice Not Received</v>
      </c>
      <c r="E3807" s="2">
        <v>45958</v>
      </c>
      <c r="F3807" s="1">
        <v>344740</v>
      </c>
      <c r="G3807" s="1">
        <v>1</v>
      </c>
      <c r="H3807" s="1">
        <v>1</v>
      </c>
      <c r="I3807" s="1">
        <v>0</v>
      </c>
      <c r="J3807" s="1" t="str">
        <v>Kolkata</v>
      </c>
      <c r="K3807" s="1">
        <v>0</v>
      </c>
      <c r="L3807" s="1"/>
      <c r="M3807" s="1">
        <f t="shared" si="186"/>
        <v>25748.800000000003</v>
      </c>
      <c r="N3807" s="1">
        <f t="shared" si="187"/>
        <v>25748.800000000003</v>
      </c>
      <c r="O3807" s="1">
        <f t="shared" si="188"/>
        <v>0</v>
      </c>
    </row>
    <row r="3808" spans="1:15" x14ac:dyDescent="0.25">
      <c r="A3808" s="1" t="str">
        <v>BIOLEGEND</v>
      </c>
      <c r="B3808" s="1">
        <v>19536</v>
      </c>
      <c r="C3808" s="1" t="str">
        <v>Invoice Not Received</v>
      </c>
      <c r="D3808" s="2" t="str">
        <v>Invoice Not Received</v>
      </c>
      <c r="E3808" s="2">
        <v>45958</v>
      </c>
      <c r="F3808" s="1">
        <v>621616</v>
      </c>
      <c r="G3808" s="1">
        <v>1</v>
      </c>
      <c r="H3808" s="1">
        <v>1</v>
      </c>
      <c r="I3808" s="1">
        <v>0</v>
      </c>
      <c r="J3808" s="1" t="str">
        <v>Kolkata</v>
      </c>
      <c r="K3808" s="1">
        <v>0</v>
      </c>
      <c r="L3808" s="1"/>
      <c r="M3808" s="1">
        <f t="shared" si="186"/>
        <v>19536</v>
      </c>
      <c r="N3808" s="1">
        <f t="shared" si="187"/>
        <v>19536</v>
      </c>
      <c r="O3808" s="1">
        <f t="shared" si="188"/>
        <v>0</v>
      </c>
    </row>
    <row r="3809" spans="1:15" x14ac:dyDescent="0.25">
      <c r="A3809" s="1" t="str">
        <v>BIOLEGEND</v>
      </c>
      <c r="B3809" s="1">
        <v>7497.6</v>
      </c>
      <c r="C3809" s="1" t="str">
        <v>Invoice Not Received</v>
      </c>
      <c r="D3809" s="2" t="str">
        <v>Invoice Not Received</v>
      </c>
      <c r="E3809" s="2">
        <v>45958</v>
      </c>
      <c r="F3809" s="1">
        <v>134609</v>
      </c>
      <c r="G3809" s="1">
        <v>1</v>
      </c>
      <c r="H3809" s="1">
        <v>1</v>
      </c>
      <c r="I3809" s="1">
        <v>0</v>
      </c>
      <c r="J3809" s="1" t="str">
        <v>Kolkata</v>
      </c>
      <c r="K3809" s="1">
        <v>0</v>
      </c>
      <c r="L3809" s="1"/>
      <c r="M3809" s="1">
        <f t="shared" si="186"/>
        <v>7497.6</v>
      </c>
      <c r="N3809" s="1">
        <f t="shared" si="187"/>
        <v>7497.6</v>
      </c>
      <c r="O3809" s="1">
        <f t="shared" si="188"/>
        <v>0</v>
      </c>
    </row>
    <row r="3810" spans="1:15" x14ac:dyDescent="0.25">
      <c r="A3810" s="1" t="str">
        <v>BIOLEGEND</v>
      </c>
      <c r="B3810" s="1">
        <v>8395.2000000000007</v>
      </c>
      <c r="C3810" s="1" t="str">
        <v>Invoice Not Received</v>
      </c>
      <c r="D3810" s="2" t="str">
        <v>Invoice Not Received</v>
      </c>
      <c r="E3810" s="2">
        <v>45958</v>
      </c>
      <c r="F3810" s="1">
        <v>425401</v>
      </c>
      <c r="G3810" s="1">
        <v>1</v>
      </c>
      <c r="H3810" s="1">
        <v>1</v>
      </c>
      <c r="I3810" s="1">
        <v>0</v>
      </c>
      <c r="J3810" s="1" t="str">
        <v>DELHI</v>
      </c>
      <c r="K3810" s="1">
        <v>0</v>
      </c>
      <c r="L3810" s="1"/>
      <c r="M3810" s="1">
        <f t="shared" si="186"/>
        <v>8395.2000000000007</v>
      </c>
      <c r="N3810" s="1">
        <f t="shared" si="187"/>
        <v>8395.2000000000007</v>
      </c>
      <c r="O3810" s="1">
        <f t="shared" si="188"/>
        <v>0</v>
      </c>
    </row>
    <row r="3811" spans="1:15" x14ac:dyDescent="0.25">
      <c r="A3811" s="1" t="str">
        <v>BIOLEGEND</v>
      </c>
      <c r="B3811" s="1">
        <v>7444.7999999999993</v>
      </c>
      <c r="C3811" s="1" t="str">
        <v>Invoice Not Received</v>
      </c>
      <c r="D3811" s="2" t="str">
        <v>Invoice Not Received</v>
      </c>
      <c r="E3811" s="2">
        <v>45958</v>
      </c>
      <c r="F3811" s="1">
        <v>422401</v>
      </c>
      <c r="G3811" s="1">
        <v>1</v>
      </c>
      <c r="H3811" s="1">
        <v>1</v>
      </c>
      <c r="I3811" s="1">
        <v>0</v>
      </c>
      <c r="J3811" s="1" t="str">
        <v>DELHI</v>
      </c>
      <c r="K3811" s="1">
        <v>0</v>
      </c>
      <c r="L3811" s="1"/>
      <c r="M3811" s="1">
        <f t="shared" si="186"/>
        <v>7444.7999999999993</v>
      </c>
      <c r="N3811" s="1">
        <f t="shared" si="187"/>
        <v>7444.7999999999993</v>
      </c>
      <c r="O3811" s="1">
        <f t="shared" si="188"/>
        <v>0</v>
      </c>
    </row>
    <row r="3812" spans="1:15" x14ac:dyDescent="0.25">
      <c r="A3812" s="1" t="str">
        <v>BIOLEGEND</v>
      </c>
      <c r="B3812" s="1">
        <v>24182.400000000001</v>
      </c>
      <c r="C3812" s="1" t="str">
        <v>Invoice Not Received</v>
      </c>
      <c r="D3812" s="2" t="str">
        <v>Invoice Not Received</v>
      </c>
      <c r="E3812" s="2">
        <v>45958</v>
      </c>
      <c r="F3812" s="1">
        <v>422302</v>
      </c>
      <c r="G3812" s="1">
        <v>2</v>
      </c>
      <c r="H3812" s="1">
        <v>2</v>
      </c>
      <c r="I3812" s="1">
        <v>0</v>
      </c>
      <c r="J3812" s="1" t="str">
        <v>Banglore</v>
      </c>
      <c r="K3812" s="1">
        <v>0</v>
      </c>
      <c r="L3812" s="1"/>
      <c r="M3812" s="1">
        <f t="shared" si="186"/>
        <v>48364.800000000003</v>
      </c>
      <c r="N3812" s="1">
        <f t="shared" si="187"/>
        <v>48364.800000000003</v>
      </c>
      <c r="O3812" s="1">
        <f t="shared" si="188"/>
        <v>0</v>
      </c>
    </row>
    <row r="3813" spans="1:15" x14ac:dyDescent="0.25">
      <c r="A3813" s="1" t="str">
        <v>BIOLEGEND</v>
      </c>
      <c r="B3813" s="1">
        <v>2481.6</v>
      </c>
      <c r="C3813" s="1" t="str">
        <v>Invoice Not Received</v>
      </c>
      <c r="D3813" s="2" t="str">
        <v>Invoice Not Received</v>
      </c>
      <c r="E3813" s="2">
        <v>45958</v>
      </c>
      <c r="F3813" s="1">
        <v>400405</v>
      </c>
      <c r="G3813" s="1">
        <v>1</v>
      </c>
      <c r="H3813" s="1">
        <v>1</v>
      </c>
      <c r="I3813" s="1">
        <v>0</v>
      </c>
      <c r="J3813" s="1" t="str">
        <v>Hyderabad</v>
      </c>
      <c r="K3813" s="1">
        <v>0</v>
      </c>
      <c r="L3813" s="1"/>
      <c r="M3813" s="1">
        <f t="shared" si="186"/>
        <v>2481.6</v>
      </c>
      <c r="N3813" s="1">
        <f t="shared" si="187"/>
        <v>2481.6</v>
      </c>
      <c r="O3813" s="1">
        <f t="shared" si="188"/>
        <v>0</v>
      </c>
    </row>
    <row r="3814" spans="1:15" x14ac:dyDescent="0.25">
      <c r="A3814" s="1" t="str">
        <v>BIOLEGEND</v>
      </c>
      <c r="B3814" s="1">
        <v>25748.800000000003</v>
      </c>
      <c r="C3814" s="1" t="str">
        <v>Invoice Not Received</v>
      </c>
      <c r="D3814" s="2" t="str">
        <v>Invoice Not Received</v>
      </c>
      <c r="E3814" s="2">
        <v>45958</v>
      </c>
      <c r="F3814" s="1">
        <v>300554</v>
      </c>
      <c r="G3814" s="1">
        <v>1</v>
      </c>
      <c r="H3814" s="1">
        <v>1</v>
      </c>
      <c r="I3814" s="1">
        <v>0</v>
      </c>
      <c r="J3814" s="1" t="str">
        <v>Kerala</v>
      </c>
      <c r="K3814" s="1">
        <v>0</v>
      </c>
      <c r="L3814" s="1"/>
      <c r="M3814" s="1">
        <f t="shared" si="186"/>
        <v>25748.800000000003</v>
      </c>
      <c r="N3814" s="1">
        <f t="shared" si="187"/>
        <v>25748.800000000003</v>
      </c>
      <c r="O3814" s="1">
        <f t="shared" si="188"/>
        <v>0</v>
      </c>
    </row>
    <row r="3815" spans="1:15" x14ac:dyDescent="0.25">
      <c r="A3815" s="1" t="str">
        <v>BIOLEGEND</v>
      </c>
      <c r="B3815" s="1">
        <v>13992</v>
      </c>
      <c r="C3815" s="1" t="str">
        <v>Invoice Not Received</v>
      </c>
      <c r="D3815" s="2" t="str">
        <v>Invoice Not Received</v>
      </c>
      <c r="E3815" s="2">
        <v>45958</v>
      </c>
      <c r="F3815" s="1">
        <v>502516</v>
      </c>
      <c r="G3815" s="1">
        <v>1</v>
      </c>
      <c r="H3815" s="1">
        <v>1</v>
      </c>
      <c r="I3815" s="1">
        <v>0</v>
      </c>
      <c r="J3815" s="1" t="str">
        <v>Kerala</v>
      </c>
      <c r="K3815" s="1">
        <v>0</v>
      </c>
      <c r="L3815" s="1"/>
      <c r="M3815" s="1">
        <f t="shared" si="186"/>
        <v>13992</v>
      </c>
      <c r="N3815" s="1">
        <f t="shared" si="187"/>
        <v>13992</v>
      </c>
      <c r="O3815" s="1">
        <f t="shared" si="188"/>
        <v>0</v>
      </c>
    </row>
    <row r="3816" spans="1:15" x14ac:dyDescent="0.25">
      <c r="A3816" s="1" t="str">
        <v>BIOLEGEND</v>
      </c>
      <c r="B3816" s="1">
        <v>14256</v>
      </c>
      <c r="C3816" s="1" t="str">
        <v>Invoice Not Received</v>
      </c>
      <c r="D3816" s="2" t="str">
        <v>Invoice Not Received</v>
      </c>
      <c r="E3816" s="2">
        <v>45958</v>
      </c>
      <c r="F3816" s="1">
        <v>379210</v>
      </c>
      <c r="G3816" s="1">
        <v>1</v>
      </c>
      <c r="H3816" s="1">
        <v>1</v>
      </c>
      <c r="I3816" s="1">
        <v>0</v>
      </c>
      <c r="J3816" s="1" t="str">
        <v>Kerala</v>
      </c>
      <c r="K3816" s="1">
        <v>0</v>
      </c>
      <c r="L3816" s="1"/>
      <c r="M3816" s="1">
        <f t="shared" si="186"/>
        <v>14256</v>
      </c>
      <c r="N3816" s="1">
        <f t="shared" si="187"/>
        <v>14256</v>
      </c>
      <c r="O3816" s="1">
        <f t="shared" si="188"/>
        <v>0</v>
      </c>
    </row>
    <row r="3817" spans="1:15" x14ac:dyDescent="0.25">
      <c r="A3817" s="1" t="str">
        <v>BIOLEGEND</v>
      </c>
      <c r="B3817" s="1">
        <v>18902.400000000001</v>
      </c>
      <c r="C3817" s="1" t="str">
        <v>Invoice Not Received</v>
      </c>
      <c r="D3817" s="2" t="str">
        <v>Invoice Not Received</v>
      </c>
      <c r="E3817" s="2">
        <v>45958</v>
      </c>
      <c r="F3817" s="1">
        <v>328630</v>
      </c>
      <c r="G3817" s="1">
        <v>1</v>
      </c>
      <c r="H3817" s="1">
        <v>1</v>
      </c>
      <c r="I3817" s="1">
        <v>0</v>
      </c>
      <c r="J3817" s="1" t="str">
        <v>Kerala</v>
      </c>
      <c r="K3817" s="1">
        <v>0</v>
      </c>
      <c r="L3817" s="1"/>
      <c r="M3817" s="1">
        <f t="shared" si="186"/>
        <v>18902.400000000001</v>
      </c>
      <c r="N3817" s="1">
        <f t="shared" si="187"/>
        <v>18902.400000000001</v>
      </c>
      <c r="O3817" s="1">
        <f t="shared" si="188"/>
        <v>0</v>
      </c>
    </row>
    <row r="3818" spans="1:15" x14ac:dyDescent="0.25">
      <c r="A3818" s="1" t="str">
        <v>BIOLEGEND</v>
      </c>
      <c r="B3818" s="1">
        <v>22017.599999999999</v>
      </c>
      <c r="C3818" s="1" t="str">
        <v>Invoice Not Received</v>
      </c>
      <c r="D3818" s="2" t="str">
        <v>Invoice Not Received</v>
      </c>
      <c r="E3818" s="2">
        <v>45958</v>
      </c>
      <c r="F3818" s="1">
        <v>331328</v>
      </c>
      <c r="G3818" s="1">
        <v>1</v>
      </c>
      <c r="H3818" s="1">
        <v>1</v>
      </c>
      <c r="I3818" s="1">
        <v>0</v>
      </c>
      <c r="J3818" s="1" t="str">
        <v>Kerala</v>
      </c>
      <c r="K3818" s="1">
        <v>0</v>
      </c>
      <c r="L3818" s="1"/>
      <c r="M3818" s="1">
        <f t="shared" si="186"/>
        <v>22017.599999999999</v>
      </c>
      <c r="N3818" s="1">
        <f t="shared" si="187"/>
        <v>22017.599999999999</v>
      </c>
      <c r="O3818" s="1">
        <f t="shared" si="188"/>
        <v>0</v>
      </c>
    </row>
    <row r="3819" spans="1:15" x14ac:dyDescent="0.25">
      <c r="A3819" s="1" t="str">
        <v>BIOLEGEND</v>
      </c>
      <c r="B3819" s="1">
        <v>14150.400000000001</v>
      </c>
      <c r="C3819" s="1" t="str">
        <v>Invoice Not Received</v>
      </c>
      <c r="D3819" s="2" t="str">
        <v>Invoice Not Received</v>
      </c>
      <c r="E3819" s="2">
        <v>45958</v>
      </c>
      <c r="F3819" s="1">
        <v>331408</v>
      </c>
      <c r="G3819" s="1">
        <v>1</v>
      </c>
      <c r="H3819" s="1">
        <v>1</v>
      </c>
      <c r="I3819" s="1">
        <v>0</v>
      </c>
      <c r="J3819" s="1" t="str">
        <v>Kerala</v>
      </c>
      <c r="K3819" s="1">
        <v>0</v>
      </c>
      <c r="L3819" s="1"/>
      <c r="M3819" s="1">
        <f t="shared" si="186"/>
        <v>14150.400000000001</v>
      </c>
      <c r="N3819" s="1">
        <f t="shared" si="187"/>
        <v>14150.400000000001</v>
      </c>
      <c r="O3819" s="1">
        <f t="shared" si="188"/>
        <v>0</v>
      </c>
    </row>
    <row r="3820" spans="1:15" x14ac:dyDescent="0.25">
      <c r="A3820" s="1" t="str">
        <v>BPS</v>
      </c>
      <c r="B3820" s="1">
        <v>55176</v>
      </c>
      <c r="C3820" s="1" t="str">
        <v>INV8150</v>
      </c>
      <c r="D3820" s="2">
        <v>45954</v>
      </c>
      <c r="E3820" s="2">
        <v>45958</v>
      </c>
      <c r="F3820" s="1" t="str">
        <v>60690-2</v>
      </c>
      <c r="G3820" s="1">
        <v>1</v>
      </c>
      <c r="H3820" s="1">
        <v>1</v>
      </c>
      <c r="I3820" s="1">
        <v>0</v>
      </c>
      <c r="J3820" s="1" t="str">
        <v>Chandigarh</v>
      </c>
      <c r="K3820" s="1">
        <v>0</v>
      </c>
      <c r="L3820" s="1"/>
      <c r="M3820" s="1">
        <f t="shared" si="186"/>
        <v>55176</v>
      </c>
      <c r="N3820" s="1">
        <f t="shared" si="187"/>
        <v>55176</v>
      </c>
      <c r="O3820" s="1">
        <f t="shared" si="188"/>
        <v>0</v>
      </c>
    </row>
    <row r="3821" spans="1:15" x14ac:dyDescent="0.25">
      <c r="A3821" s="1" t="str">
        <v>BPS</v>
      </c>
      <c r="B3821" s="1">
        <v>8184</v>
      </c>
      <c r="C3821" s="1" t="str">
        <v>INV8150</v>
      </c>
      <c r="D3821" s="2">
        <v>45954</v>
      </c>
      <c r="E3821" s="2">
        <v>45958</v>
      </c>
      <c r="F3821" s="1" t="str">
        <v>60185-1</v>
      </c>
      <c r="G3821" s="1">
        <v>1</v>
      </c>
      <c r="H3821" s="1">
        <v>1</v>
      </c>
      <c r="I3821" s="1">
        <v>0</v>
      </c>
      <c r="J3821" s="1" t="str">
        <v>Chandigarh</v>
      </c>
      <c r="K3821" s="1">
        <v>0</v>
      </c>
      <c r="L3821" s="1"/>
      <c r="M3821" s="1">
        <f t="shared" si="186"/>
        <v>8184</v>
      </c>
      <c r="N3821" s="1">
        <f t="shared" si="187"/>
        <v>8184</v>
      </c>
      <c r="O3821" s="1">
        <f t="shared" si="188"/>
        <v>0</v>
      </c>
    </row>
    <row r="3822" spans="1:15" x14ac:dyDescent="0.25">
      <c r="A3822" s="1" t="str">
        <v>Dharmacon</v>
      </c>
      <c r="B3822" s="1">
        <v>51656</v>
      </c>
      <c r="C3822" s="1" t="str">
        <v>O102025IN3328176G</v>
      </c>
      <c r="D3822" s="2">
        <v>45951</v>
      </c>
      <c r="E3822" s="2">
        <v>45958</v>
      </c>
      <c r="F3822" s="1" t="str">
        <v>L-006585-00-0010</v>
      </c>
      <c r="G3822" s="1">
        <v>1</v>
      </c>
      <c r="H3822" s="1">
        <v>1</v>
      </c>
      <c r="I3822" s="1">
        <v>0</v>
      </c>
      <c r="J3822" s="1" t="str">
        <v>Delhi</v>
      </c>
      <c r="K3822" s="1">
        <v>0</v>
      </c>
      <c r="L3822" s="1"/>
      <c r="M3822" s="1">
        <f t="shared" ref="M3822:M3885" si="189">G3822*B3822</f>
        <v>51656</v>
      </c>
      <c r="N3822" s="1">
        <f t="shared" ref="N3822:N3885" si="190">H3822*B3822</f>
        <v>51656</v>
      </c>
      <c r="O3822" s="1">
        <f t="shared" ref="O3822:O3885" si="191">I3822*B3822</f>
        <v>0</v>
      </c>
    </row>
    <row r="3823" spans="1:15" x14ac:dyDescent="0.25">
      <c r="A3823" s="1" t="str">
        <v>Dharmacon</v>
      </c>
      <c r="B3823" s="1">
        <v>32912</v>
      </c>
      <c r="C3823" s="1" t="str">
        <v>O102025IN3328176G</v>
      </c>
      <c r="D3823" s="2">
        <v>45951</v>
      </c>
      <c r="E3823" s="2">
        <v>45958</v>
      </c>
      <c r="F3823" s="1" t="str">
        <v>L-042659-00-0005</v>
      </c>
      <c r="G3823" s="1">
        <v>1</v>
      </c>
      <c r="H3823" s="1">
        <v>1</v>
      </c>
      <c r="I3823" s="1">
        <v>0</v>
      </c>
      <c r="J3823" s="1" t="str">
        <v>Kolkata</v>
      </c>
      <c r="K3823" s="1">
        <v>0</v>
      </c>
      <c r="L3823" s="1"/>
      <c r="M3823" s="1">
        <f t="shared" si="189"/>
        <v>32912</v>
      </c>
      <c r="N3823" s="1">
        <f t="shared" si="190"/>
        <v>32912</v>
      </c>
      <c r="O3823" s="1">
        <f t="shared" si="191"/>
        <v>0</v>
      </c>
    </row>
    <row r="3824" spans="1:15" x14ac:dyDescent="0.25">
      <c r="A3824" s="1" t="str">
        <v>Dharmacon</v>
      </c>
      <c r="B3824" s="1">
        <v>32912</v>
      </c>
      <c r="C3824" s="1" t="str">
        <v>O102025IN3328176G</v>
      </c>
      <c r="D3824" s="2">
        <v>45951</v>
      </c>
      <c r="E3824" s="2">
        <v>45958</v>
      </c>
      <c r="F3824" s="1" t="str">
        <v>L-065332-00-0005</v>
      </c>
      <c r="G3824" s="1">
        <v>1</v>
      </c>
      <c r="H3824" s="1">
        <v>1</v>
      </c>
      <c r="I3824" s="1">
        <v>0</v>
      </c>
      <c r="J3824" s="1" t="str">
        <v>Kolkata</v>
      </c>
      <c r="K3824" s="1">
        <v>0</v>
      </c>
      <c r="L3824" s="1"/>
      <c r="M3824" s="1">
        <f t="shared" si="189"/>
        <v>32912</v>
      </c>
      <c r="N3824" s="1">
        <f t="shared" si="190"/>
        <v>32912</v>
      </c>
      <c r="O3824" s="1">
        <f t="shared" si="191"/>
        <v>0</v>
      </c>
    </row>
    <row r="3825" spans="1:15" x14ac:dyDescent="0.25">
      <c r="A3825" s="1" t="str">
        <v>Dharmacon</v>
      </c>
      <c r="B3825" s="1">
        <v>32912</v>
      </c>
      <c r="C3825" s="1" t="str">
        <v>O102025IN3328176G</v>
      </c>
      <c r="D3825" s="2">
        <v>45951</v>
      </c>
      <c r="E3825" s="2">
        <v>45958</v>
      </c>
      <c r="F3825" s="1" t="str">
        <v>L-004374-00-0005</v>
      </c>
      <c r="G3825" s="1">
        <v>1</v>
      </c>
      <c r="H3825" s="1">
        <v>1</v>
      </c>
      <c r="I3825" s="1">
        <v>0</v>
      </c>
      <c r="J3825" s="1" t="str">
        <v>Kolkata</v>
      </c>
      <c r="K3825" s="1">
        <v>0</v>
      </c>
      <c r="L3825" s="1"/>
      <c r="M3825" s="1">
        <f t="shared" si="189"/>
        <v>32912</v>
      </c>
      <c r="N3825" s="1">
        <f t="shared" si="190"/>
        <v>32912</v>
      </c>
      <c r="O3825" s="1">
        <f t="shared" si="191"/>
        <v>0</v>
      </c>
    </row>
    <row r="3826" spans="1:15" x14ac:dyDescent="0.25">
      <c r="A3826" s="1" t="str">
        <v>Dharmacon</v>
      </c>
      <c r="B3826" s="1">
        <v>32912</v>
      </c>
      <c r="C3826" s="1" t="str">
        <v>O102025IN3328176G</v>
      </c>
      <c r="D3826" s="2">
        <v>45951</v>
      </c>
      <c r="E3826" s="2">
        <v>45958</v>
      </c>
      <c r="F3826" s="1" t="str">
        <v>L-012092-00-0005</v>
      </c>
      <c r="G3826" s="1">
        <v>1</v>
      </c>
      <c r="H3826" s="1">
        <v>1</v>
      </c>
      <c r="I3826" s="1">
        <v>0</v>
      </c>
      <c r="J3826" s="1" t="str">
        <v>Kolkata</v>
      </c>
      <c r="K3826" s="1">
        <v>0</v>
      </c>
      <c r="L3826" s="1"/>
      <c r="M3826" s="1">
        <f t="shared" si="189"/>
        <v>32912</v>
      </c>
      <c r="N3826" s="1">
        <f t="shared" si="190"/>
        <v>32912</v>
      </c>
      <c r="O3826" s="1">
        <f t="shared" si="191"/>
        <v>0</v>
      </c>
    </row>
    <row r="3827" spans="1:15" x14ac:dyDescent="0.25">
      <c r="A3827" s="1" t="str">
        <v>Dharmacon</v>
      </c>
      <c r="B3827" s="1">
        <v>6336</v>
      </c>
      <c r="C3827" s="1" t="str">
        <v>O102025IN3328176G</v>
      </c>
      <c r="D3827" s="2">
        <v>45951</v>
      </c>
      <c r="E3827" s="2">
        <v>45958</v>
      </c>
      <c r="F3827" s="1" t="str">
        <v>OEC4987-200829605</v>
      </c>
      <c r="G3827" s="1">
        <v>1</v>
      </c>
      <c r="H3827" s="1">
        <v>1</v>
      </c>
      <c r="I3827" s="1">
        <v>0</v>
      </c>
      <c r="J3827" s="1" t="str">
        <v>Bhopal</v>
      </c>
      <c r="K3827" s="1">
        <v>0</v>
      </c>
      <c r="L3827" s="1"/>
      <c r="M3827" s="1">
        <f t="shared" si="189"/>
        <v>6336</v>
      </c>
      <c r="N3827" s="1">
        <f t="shared" si="190"/>
        <v>6336</v>
      </c>
      <c r="O3827" s="1">
        <f t="shared" si="191"/>
        <v>0</v>
      </c>
    </row>
    <row r="3828" spans="1:15" x14ac:dyDescent="0.25">
      <c r="A3828" s="1" t="str">
        <v>Dharmacon</v>
      </c>
      <c r="B3828" s="1">
        <v>20856</v>
      </c>
      <c r="C3828" s="1" t="str">
        <v>O102025IN3328176G</v>
      </c>
      <c r="D3828" s="2">
        <v>45951</v>
      </c>
      <c r="E3828" s="2">
        <v>45958</v>
      </c>
      <c r="F3828" s="1" t="str">
        <v>T-2002-02</v>
      </c>
      <c r="G3828" s="1">
        <v>1</v>
      </c>
      <c r="H3828" s="1">
        <v>1</v>
      </c>
      <c r="I3828" s="1">
        <v>0</v>
      </c>
      <c r="J3828" s="1" t="str">
        <v>BANGLORE</v>
      </c>
      <c r="K3828" s="1">
        <v>0</v>
      </c>
      <c r="L3828" s="1"/>
      <c r="M3828" s="1">
        <f t="shared" si="189"/>
        <v>20856</v>
      </c>
      <c r="N3828" s="1">
        <f t="shared" si="190"/>
        <v>20856</v>
      </c>
      <c r="O3828" s="1">
        <f t="shared" si="191"/>
        <v>0</v>
      </c>
    </row>
    <row r="3829" spans="1:15" x14ac:dyDescent="0.25">
      <c r="A3829" s="1" t="str">
        <v>Dharmacon</v>
      </c>
      <c r="B3829" s="1">
        <v>34584</v>
      </c>
      <c r="C3829" s="1" t="str">
        <v>O102025IN3328176G</v>
      </c>
      <c r="D3829" s="2">
        <v>45951</v>
      </c>
      <c r="E3829" s="2">
        <v>45958</v>
      </c>
      <c r="F3829" s="1" t="str">
        <v>T-2002-03</v>
      </c>
      <c r="G3829" s="1">
        <v>1</v>
      </c>
      <c r="H3829" s="1">
        <v>1</v>
      </c>
      <c r="I3829" s="1">
        <v>0</v>
      </c>
      <c r="J3829" s="1" t="str">
        <v>Delhi</v>
      </c>
      <c r="K3829" s="1">
        <v>0</v>
      </c>
      <c r="L3829" s="1"/>
      <c r="M3829" s="1">
        <f t="shared" si="189"/>
        <v>34584</v>
      </c>
      <c r="N3829" s="1">
        <f t="shared" si="190"/>
        <v>34584</v>
      </c>
      <c r="O3829" s="1">
        <f t="shared" si="191"/>
        <v>0</v>
      </c>
    </row>
    <row r="3830" spans="1:15" x14ac:dyDescent="0.25">
      <c r="A3830" s="1" t="str">
        <v>Dharmacon</v>
      </c>
      <c r="B3830" s="1">
        <v>34584</v>
      </c>
      <c r="C3830" s="1" t="str">
        <v>O102025IN3328176G</v>
      </c>
      <c r="D3830" s="2">
        <v>45951</v>
      </c>
      <c r="E3830" s="2">
        <v>45958</v>
      </c>
      <c r="F3830" s="1" t="str">
        <v>T-2003-03</v>
      </c>
      <c r="G3830" s="1">
        <v>1</v>
      </c>
      <c r="H3830" s="1">
        <v>1</v>
      </c>
      <c r="I3830" s="1">
        <v>0</v>
      </c>
      <c r="J3830" s="1" t="str">
        <v>Delhi</v>
      </c>
      <c r="K3830" s="1">
        <v>0</v>
      </c>
      <c r="L3830" s="1"/>
      <c r="M3830" s="1">
        <f t="shared" si="189"/>
        <v>34584</v>
      </c>
      <c r="N3830" s="1">
        <f t="shared" si="190"/>
        <v>34584</v>
      </c>
      <c r="O3830" s="1">
        <f t="shared" si="191"/>
        <v>0</v>
      </c>
    </row>
    <row r="3831" spans="1:15" x14ac:dyDescent="0.25">
      <c r="A3831" s="1" t="str">
        <v>TargetMol</v>
      </c>
      <c r="B3831" s="1">
        <v>1584</v>
      </c>
      <c r="C3831" s="1" t="str">
        <v>INV251024-066</v>
      </c>
      <c r="D3831" s="2">
        <v>45954</v>
      </c>
      <c r="E3831" s="2">
        <v>45958</v>
      </c>
      <c r="F3831" s="1" t="str">
        <v>T7991</v>
      </c>
      <c r="G3831" s="1">
        <v>1</v>
      </c>
      <c r="H3831" s="1">
        <v>1</v>
      </c>
      <c r="I3831" s="1">
        <v>0</v>
      </c>
      <c r="J3831" s="1" t="str">
        <v>Delhi</v>
      </c>
      <c r="K3831" s="1">
        <v>0</v>
      </c>
      <c r="L3831" s="1"/>
      <c r="M3831" s="1">
        <f t="shared" si="189"/>
        <v>1584</v>
      </c>
      <c r="N3831" s="1">
        <f t="shared" si="190"/>
        <v>1584</v>
      </c>
      <c r="O3831" s="1">
        <f t="shared" si="191"/>
        <v>0</v>
      </c>
    </row>
    <row r="3832" spans="1:15" x14ac:dyDescent="0.25">
      <c r="A3832" s="1" t="str">
        <v>TargetMol</v>
      </c>
      <c r="B3832" s="1">
        <v>9134.4</v>
      </c>
      <c r="C3832" s="1" t="str">
        <v>INV251024-066</v>
      </c>
      <c r="D3832" s="2">
        <v>45954</v>
      </c>
      <c r="E3832" s="2">
        <v>45958</v>
      </c>
      <c r="F3832" s="1" t="str">
        <v>TN3575</v>
      </c>
      <c r="G3832" s="1">
        <v>1</v>
      </c>
      <c r="H3832" s="1">
        <v>1</v>
      </c>
      <c r="I3832" s="1">
        <v>0</v>
      </c>
      <c r="J3832" s="1" t="str">
        <v>Delhi</v>
      </c>
      <c r="K3832" s="1">
        <v>0</v>
      </c>
      <c r="L3832" s="1"/>
      <c r="M3832" s="1">
        <f t="shared" si="189"/>
        <v>9134.4</v>
      </c>
      <c r="N3832" s="1">
        <f t="shared" si="190"/>
        <v>9134.4</v>
      </c>
      <c r="O3832" s="1">
        <f t="shared" si="191"/>
        <v>0</v>
      </c>
    </row>
    <row r="3833" spans="1:15" x14ac:dyDescent="0.25">
      <c r="A3833" s="1" t="str">
        <v>TargetMol</v>
      </c>
      <c r="B3833" s="1">
        <v>3854.3999999999996</v>
      </c>
      <c r="C3833" s="1" t="str">
        <v>INV251024-066</v>
      </c>
      <c r="D3833" s="2">
        <v>45954</v>
      </c>
      <c r="E3833" s="2">
        <v>45958</v>
      </c>
      <c r="F3833" s="1" t="str">
        <v>T19528</v>
      </c>
      <c r="G3833" s="1">
        <v>1</v>
      </c>
      <c r="H3833" s="1">
        <v>1</v>
      </c>
      <c r="I3833" s="1">
        <v>0</v>
      </c>
      <c r="J3833" s="1" t="str">
        <v>Delhi</v>
      </c>
      <c r="K3833" s="1">
        <v>0</v>
      </c>
      <c r="L3833" s="1"/>
      <c r="M3833" s="1">
        <f t="shared" si="189"/>
        <v>3854.3999999999996</v>
      </c>
      <c r="N3833" s="1">
        <f t="shared" si="190"/>
        <v>3854.3999999999996</v>
      </c>
      <c r="O3833" s="1">
        <f t="shared" si="191"/>
        <v>0</v>
      </c>
    </row>
    <row r="3834" spans="1:15" x14ac:dyDescent="0.25">
      <c r="A3834" s="1" t="str">
        <v>TargetMol</v>
      </c>
      <c r="B3834" s="1">
        <v>1636.8000000000002</v>
      </c>
      <c r="C3834" s="1" t="str">
        <v>INV251024-066</v>
      </c>
      <c r="D3834" s="2">
        <v>45954</v>
      </c>
      <c r="E3834" s="2">
        <v>45958</v>
      </c>
      <c r="F3834" s="1" t="str">
        <v>T19418</v>
      </c>
      <c r="G3834" s="1">
        <v>1</v>
      </c>
      <c r="H3834" s="1">
        <v>1</v>
      </c>
      <c r="I3834" s="1">
        <v>0</v>
      </c>
      <c r="J3834" s="1" t="str">
        <v>Delhi</v>
      </c>
      <c r="K3834" s="1">
        <v>0</v>
      </c>
      <c r="L3834" s="1"/>
      <c r="M3834" s="1">
        <f t="shared" si="189"/>
        <v>1636.8000000000002</v>
      </c>
      <c r="N3834" s="1">
        <f t="shared" si="190"/>
        <v>1636.8000000000002</v>
      </c>
      <c r="O3834" s="1">
        <f t="shared" si="191"/>
        <v>0</v>
      </c>
    </row>
    <row r="3835" spans="1:15" x14ac:dyDescent="0.25">
      <c r="A3835" s="1" t="str">
        <v>TargetMol</v>
      </c>
      <c r="B3835" s="1">
        <v>1531.1999999999998</v>
      </c>
      <c r="C3835" s="1" t="str">
        <v>INV251024-066</v>
      </c>
      <c r="D3835" s="2">
        <v>45954</v>
      </c>
      <c r="E3835" s="2">
        <v>45958</v>
      </c>
      <c r="F3835" s="1" t="str">
        <v>Fr14273</v>
      </c>
      <c r="G3835" s="1">
        <v>1</v>
      </c>
      <c r="H3835" s="1">
        <v>1</v>
      </c>
      <c r="I3835" s="1">
        <v>0</v>
      </c>
      <c r="J3835" s="1" t="str">
        <v>Delhi</v>
      </c>
      <c r="K3835" s="1">
        <v>0</v>
      </c>
      <c r="L3835" s="1"/>
      <c r="M3835" s="1">
        <f t="shared" si="189"/>
        <v>1531.1999999999998</v>
      </c>
      <c r="N3835" s="1">
        <f t="shared" si="190"/>
        <v>1531.1999999999998</v>
      </c>
      <c r="O3835" s="1">
        <f t="shared" si="191"/>
        <v>0</v>
      </c>
    </row>
    <row r="3836" spans="1:15" x14ac:dyDescent="0.25">
      <c r="A3836" s="1" t="str">
        <v>TargetMol</v>
      </c>
      <c r="B3836" s="1">
        <v>10401.6</v>
      </c>
      <c r="C3836" s="1" t="str">
        <v>INV251024-066</v>
      </c>
      <c r="D3836" s="2">
        <v>45954</v>
      </c>
      <c r="E3836" s="2">
        <v>45958</v>
      </c>
      <c r="F3836" s="1" t="str">
        <v>T37170</v>
      </c>
      <c r="G3836" s="1">
        <v>1</v>
      </c>
      <c r="H3836" s="1">
        <v>1</v>
      </c>
      <c r="I3836" s="1">
        <v>0</v>
      </c>
      <c r="J3836" s="1" t="str">
        <v>Delhi</v>
      </c>
      <c r="K3836" s="1">
        <v>0</v>
      </c>
      <c r="L3836" s="1"/>
      <c r="M3836" s="1">
        <f t="shared" si="189"/>
        <v>10401.6</v>
      </c>
      <c r="N3836" s="1">
        <f t="shared" si="190"/>
        <v>10401.6</v>
      </c>
      <c r="O3836" s="1">
        <f t="shared" si="191"/>
        <v>0</v>
      </c>
    </row>
    <row r="3837" spans="1:15" x14ac:dyDescent="0.25">
      <c r="A3837" s="1" t="str">
        <v>TargetMol</v>
      </c>
      <c r="B3837" s="1">
        <v>11721.599999999999</v>
      </c>
      <c r="C3837" s="1" t="str">
        <v>INV251024-067</v>
      </c>
      <c r="D3837" s="2">
        <v>45954</v>
      </c>
      <c r="E3837" s="2">
        <v>45958</v>
      </c>
      <c r="F3837" s="1" t="str">
        <v>TMAB-01533</v>
      </c>
      <c r="G3837" s="1">
        <v>1</v>
      </c>
      <c r="H3837" s="1">
        <v>1</v>
      </c>
      <c r="I3837" s="1">
        <v>0</v>
      </c>
      <c r="J3837" s="1" t="str">
        <v>Delhi</v>
      </c>
      <c r="K3837" s="1">
        <v>0</v>
      </c>
      <c r="L3837" s="1"/>
      <c r="M3837" s="1">
        <f t="shared" si="189"/>
        <v>11721.599999999999</v>
      </c>
      <c r="N3837" s="1">
        <f t="shared" si="190"/>
        <v>11721.599999999999</v>
      </c>
      <c r="O3837" s="1">
        <f t="shared" si="191"/>
        <v>0</v>
      </c>
    </row>
    <row r="3838" spans="1:15" x14ac:dyDescent="0.25">
      <c r="A3838" s="1" t="str">
        <v>TargetMol</v>
      </c>
      <c r="B3838" s="1">
        <v>1848</v>
      </c>
      <c r="C3838" s="1" t="str">
        <v>INV251024-065</v>
      </c>
      <c r="D3838" s="2">
        <v>45954</v>
      </c>
      <c r="E3838" s="2">
        <v>45958</v>
      </c>
      <c r="F3838" s="1" t="str">
        <v>T12617</v>
      </c>
      <c r="G3838" s="1">
        <v>1</v>
      </c>
      <c r="H3838" s="1">
        <v>1</v>
      </c>
      <c r="I3838" s="1">
        <v>0</v>
      </c>
      <c r="J3838" s="1" t="str">
        <v>Hyderabad</v>
      </c>
      <c r="K3838" s="1">
        <v>0</v>
      </c>
      <c r="L3838" s="1"/>
      <c r="M3838" s="1">
        <f t="shared" si="189"/>
        <v>1848</v>
      </c>
      <c r="N3838" s="1">
        <f t="shared" si="190"/>
        <v>1848</v>
      </c>
      <c r="O3838" s="1">
        <f t="shared" si="191"/>
        <v>0</v>
      </c>
    </row>
    <row r="3839" spans="1:15" x14ac:dyDescent="0.25">
      <c r="A3839" s="1" t="str">
        <v>TargetMol</v>
      </c>
      <c r="B3839" s="1">
        <v>2745.6</v>
      </c>
      <c r="C3839" s="1" t="str">
        <v>INV251024-065</v>
      </c>
      <c r="D3839" s="2">
        <v>45954</v>
      </c>
      <c r="E3839" s="2">
        <v>45958</v>
      </c>
      <c r="F3839" s="1" t="str">
        <v>T1778</v>
      </c>
      <c r="G3839" s="1">
        <v>1</v>
      </c>
      <c r="H3839" s="1">
        <v>1</v>
      </c>
      <c r="I3839" s="1">
        <v>0</v>
      </c>
      <c r="J3839" s="1" t="str">
        <v>Hyderabad</v>
      </c>
      <c r="K3839" s="1">
        <v>0</v>
      </c>
      <c r="L3839" s="1"/>
      <c r="M3839" s="1">
        <f t="shared" si="189"/>
        <v>2745.6</v>
      </c>
      <c r="N3839" s="1">
        <f t="shared" si="190"/>
        <v>2745.6</v>
      </c>
      <c r="O3839" s="1">
        <f t="shared" si="191"/>
        <v>0</v>
      </c>
    </row>
    <row r="3840" spans="1:15" x14ac:dyDescent="0.25">
      <c r="A3840" s="1" t="str">
        <v>TargetMol</v>
      </c>
      <c r="B3840" s="1">
        <v>2059.1999999999998</v>
      </c>
      <c r="C3840" s="1" t="str">
        <v>INV251024-065</v>
      </c>
      <c r="D3840" s="2">
        <v>45954</v>
      </c>
      <c r="E3840" s="2">
        <v>45958</v>
      </c>
      <c r="F3840" s="1" t="str">
        <v>T2032</v>
      </c>
      <c r="G3840" s="1">
        <v>1</v>
      </c>
      <c r="H3840" s="1">
        <v>1</v>
      </c>
      <c r="I3840" s="1">
        <v>0</v>
      </c>
      <c r="J3840" s="1" t="str">
        <v>Hyderabad</v>
      </c>
      <c r="K3840" s="1">
        <v>0</v>
      </c>
      <c r="L3840" s="1"/>
      <c r="M3840" s="1">
        <f t="shared" si="189"/>
        <v>2059.1999999999998</v>
      </c>
      <c r="N3840" s="1">
        <f t="shared" si="190"/>
        <v>2059.1999999999998</v>
      </c>
      <c r="O3840" s="1">
        <f t="shared" si="191"/>
        <v>0</v>
      </c>
    </row>
    <row r="3841" spans="1:15" x14ac:dyDescent="0.25">
      <c r="A3841" s="1" t="str">
        <v>TargetMol</v>
      </c>
      <c r="B3841" s="1">
        <v>1742.4</v>
      </c>
      <c r="C3841" s="1" t="str">
        <v>INV251024-065</v>
      </c>
      <c r="D3841" s="2">
        <v>45954</v>
      </c>
      <c r="E3841" s="2">
        <v>45958</v>
      </c>
      <c r="F3841" s="1" t="str">
        <v>T2059</v>
      </c>
      <c r="G3841" s="1">
        <v>1</v>
      </c>
      <c r="H3841" s="1">
        <v>1</v>
      </c>
      <c r="I3841" s="1">
        <v>0</v>
      </c>
      <c r="J3841" s="1" t="str">
        <v>Hyderabad</v>
      </c>
      <c r="K3841" s="1">
        <v>0</v>
      </c>
      <c r="L3841" s="1"/>
      <c r="M3841" s="1">
        <f t="shared" si="189"/>
        <v>1742.4</v>
      </c>
      <c r="N3841" s="1">
        <f t="shared" si="190"/>
        <v>1742.4</v>
      </c>
      <c r="O3841" s="1">
        <f t="shared" si="191"/>
        <v>0</v>
      </c>
    </row>
    <row r="3842" spans="1:15" x14ac:dyDescent="0.25">
      <c r="A3842" s="1" t="str">
        <v>TargetMol</v>
      </c>
      <c r="B3842" s="1">
        <v>1584</v>
      </c>
      <c r="C3842" s="1" t="str">
        <v>INV251024-065</v>
      </c>
      <c r="D3842" s="2">
        <v>45954</v>
      </c>
      <c r="E3842" s="2">
        <v>45958</v>
      </c>
      <c r="F3842" s="1" t="str">
        <v>T2113</v>
      </c>
      <c r="G3842" s="1">
        <v>1</v>
      </c>
      <c r="H3842" s="1">
        <v>1</v>
      </c>
      <c r="I3842" s="1">
        <v>0</v>
      </c>
      <c r="J3842" s="1" t="str">
        <v>Hyderabad</v>
      </c>
      <c r="K3842" s="1">
        <v>0</v>
      </c>
      <c r="L3842" s="1"/>
      <c r="M3842" s="1">
        <f t="shared" si="189"/>
        <v>1584</v>
      </c>
      <c r="N3842" s="1">
        <f t="shared" si="190"/>
        <v>1584</v>
      </c>
      <c r="O3842" s="1">
        <f t="shared" si="191"/>
        <v>0</v>
      </c>
    </row>
    <row r="3843" spans="1:15" x14ac:dyDescent="0.25">
      <c r="A3843" s="1" t="str">
        <v>TargetMol</v>
      </c>
      <c r="B3843" s="1">
        <v>1531.1999999999998</v>
      </c>
      <c r="C3843" s="1" t="str">
        <v>INV251024-065</v>
      </c>
      <c r="D3843" s="2">
        <v>45954</v>
      </c>
      <c r="E3843" s="2">
        <v>45958</v>
      </c>
      <c r="F3843" s="1" t="str">
        <v>T2193</v>
      </c>
      <c r="G3843" s="1">
        <v>0</v>
      </c>
      <c r="H3843" s="1">
        <v>0</v>
      </c>
      <c r="I3843" s="1">
        <v>0</v>
      </c>
      <c r="J3843" s="1" t="str">
        <v>Hyderabad</v>
      </c>
      <c r="K3843" s="1">
        <v>0</v>
      </c>
      <c r="L3843" s="1"/>
      <c r="M3843" s="1">
        <f t="shared" si="189"/>
        <v>0</v>
      </c>
      <c r="N3843" s="1">
        <f t="shared" si="190"/>
        <v>0</v>
      </c>
      <c r="O3843" s="1">
        <f t="shared" si="191"/>
        <v>0</v>
      </c>
    </row>
    <row r="3844" spans="1:15" x14ac:dyDescent="0.25">
      <c r="A3844" s="1" t="str">
        <v>TargetMol</v>
      </c>
      <c r="B3844" s="1">
        <v>2059.1999999999998</v>
      </c>
      <c r="C3844" s="1" t="str">
        <v>INV251024-065</v>
      </c>
      <c r="D3844" s="2">
        <v>45954</v>
      </c>
      <c r="E3844" s="2">
        <v>45958</v>
      </c>
      <c r="F3844" s="1" t="str">
        <v>T2378</v>
      </c>
      <c r="G3844" s="1">
        <v>1</v>
      </c>
      <c r="H3844" s="1">
        <v>1</v>
      </c>
      <c r="I3844" s="1">
        <v>0</v>
      </c>
      <c r="J3844" s="1" t="str">
        <v>Hyderabad</v>
      </c>
      <c r="K3844" s="1">
        <v>0</v>
      </c>
      <c r="L3844" s="1"/>
      <c r="M3844" s="1">
        <f t="shared" si="189"/>
        <v>2059.1999999999998</v>
      </c>
      <c r="N3844" s="1">
        <f t="shared" si="190"/>
        <v>2059.1999999999998</v>
      </c>
      <c r="O3844" s="1">
        <f t="shared" si="191"/>
        <v>0</v>
      </c>
    </row>
    <row r="3845" spans="1:15" x14ac:dyDescent="0.25">
      <c r="A3845" s="1" t="str">
        <v>TargetMol</v>
      </c>
      <c r="B3845" s="1">
        <v>2323.1999999999998</v>
      </c>
      <c r="C3845" s="1" t="str">
        <v>INV251024-065</v>
      </c>
      <c r="D3845" s="2">
        <v>45954</v>
      </c>
      <c r="E3845" s="2">
        <v>45958</v>
      </c>
      <c r="F3845" s="1" t="str">
        <v>T2506</v>
      </c>
      <c r="G3845" s="1">
        <v>1</v>
      </c>
      <c r="H3845" s="1">
        <v>1</v>
      </c>
      <c r="I3845" s="1">
        <v>0</v>
      </c>
      <c r="J3845" s="1" t="str">
        <v>Hyderabad</v>
      </c>
      <c r="K3845" s="1">
        <v>0</v>
      </c>
      <c r="L3845" s="1"/>
      <c r="M3845" s="1">
        <f t="shared" si="189"/>
        <v>2323.1999999999998</v>
      </c>
      <c r="N3845" s="1">
        <f t="shared" si="190"/>
        <v>2323.1999999999998</v>
      </c>
      <c r="O3845" s="1">
        <f t="shared" si="191"/>
        <v>0</v>
      </c>
    </row>
    <row r="3846" spans="1:15" x14ac:dyDescent="0.25">
      <c r="A3846" s="1" t="str">
        <v>TargetMol</v>
      </c>
      <c r="B3846" s="1">
        <v>1689.6</v>
      </c>
      <c r="C3846" s="1" t="str">
        <v>INV251024-065</v>
      </c>
      <c r="D3846" s="2">
        <v>45954</v>
      </c>
      <c r="E3846" s="2">
        <v>45958</v>
      </c>
      <c r="F3846" s="1" t="str">
        <v>T2247</v>
      </c>
      <c r="G3846" s="1">
        <v>1</v>
      </c>
      <c r="H3846" s="1">
        <v>1</v>
      </c>
      <c r="I3846" s="1">
        <v>0</v>
      </c>
      <c r="J3846" s="1" t="str">
        <v>Hyderabad</v>
      </c>
      <c r="K3846" s="1">
        <v>0</v>
      </c>
      <c r="L3846" s="1"/>
      <c r="M3846" s="1">
        <f t="shared" si="189"/>
        <v>1689.6</v>
      </c>
      <c r="N3846" s="1">
        <f t="shared" si="190"/>
        <v>1689.6</v>
      </c>
      <c r="O3846" s="1">
        <f t="shared" si="191"/>
        <v>0</v>
      </c>
    </row>
    <row r="3847" spans="1:15" x14ac:dyDescent="0.25">
      <c r="A3847" s="1" t="str">
        <v>TargetMol</v>
      </c>
      <c r="B3847" s="1">
        <v>2323.1999999999998</v>
      </c>
      <c r="C3847" s="1" t="str">
        <v>INV251024-065</v>
      </c>
      <c r="D3847" s="2">
        <v>45954</v>
      </c>
      <c r="E3847" s="2">
        <v>45958</v>
      </c>
      <c r="F3847" s="1" t="str">
        <v>T2615</v>
      </c>
      <c r="G3847" s="1">
        <v>1</v>
      </c>
      <c r="H3847" s="1">
        <v>1</v>
      </c>
      <c r="I3847" s="1">
        <v>0</v>
      </c>
      <c r="J3847" s="1" t="str">
        <v>Hyderabad</v>
      </c>
      <c r="K3847" s="1">
        <v>0</v>
      </c>
      <c r="L3847" s="1"/>
      <c r="M3847" s="1">
        <f t="shared" si="189"/>
        <v>2323.1999999999998</v>
      </c>
      <c r="N3847" s="1">
        <f t="shared" si="190"/>
        <v>2323.1999999999998</v>
      </c>
      <c r="O3847" s="1">
        <f t="shared" si="191"/>
        <v>0</v>
      </c>
    </row>
    <row r="3848" spans="1:15" x14ac:dyDescent="0.25">
      <c r="A3848" s="1" t="str">
        <v>TargetMol</v>
      </c>
      <c r="B3848" s="1">
        <v>1531.1999999999998</v>
      </c>
      <c r="C3848" s="1" t="str">
        <v>INV251024-065</v>
      </c>
      <c r="D3848" s="2">
        <v>45954</v>
      </c>
      <c r="E3848" s="2">
        <v>45958</v>
      </c>
      <c r="F3848" s="1" t="str">
        <v>T2670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9"/>
        <v>1531.1999999999998</v>
      </c>
      <c r="N3848" s="1">
        <f t="shared" si="190"/>
        <v>1531.1999999999998</v>
      </c>
      <c r="O3848" s="1">
        <f t="shared" si="191"/>
        <v>0</v>
      </c>
    </row>
    <row r="3849" spans="1:15" x14ac:dyDescent="0.25">
      <c r="A3849" s="1" t="str">
        <v>TargetMol</v>
      </c>
      <c r="B3849" s="1">
        <v>1584</v>
      </c>
      <c r="C3849" s="1" t="str">
        <v>INV251024-065</v>
      </c>
      <c r="D3849" s="2">
        <v>45954</v>
      </c>
      <c r="E3849" s="2">
        <v>45958</v>
      </c>
      <c r="F3849" s="1" t="str">
        <v>T2679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1584</v>
      </c>
      <c r="N3849" s="1">
        <f t="shared" si="190"/>
        <v>1584</v>
      </c>
      <c r="O3849" s="1">
        <f t="shared" si="191"/>
        <v>0</v>
      </c>
    </row>
    <row r="3850" spans="1:15" x14ac:dyDescent="0.25">
      <c r="A3850" s="1" t="str">
        <v>TargetMol</v>
      </c>
      <c r="B3850" s="1">
        <v>1953.6</v>
      </c>
      <c r="C3850" s="1" t="str">
        <v>INV251024-065</v>
      </c>
      <c r="D3850" s="2">
        <v>45954</v>
      </c>
      <c r="E3850" s="2">
        <v>45958</v>
      </c>
      <c r="F3850" s="1" t="str">
        <v>T3195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9"/>
        <v>1953.6</v>
      </c>
      <c r="N3850" s="1">
        <f t="shared" si="190"/>
        <v>1953.6</v>
      </c>
      <c r="O3850" s="1">
        <f t="shared" si="191"/>
        <v>0</v>
      </c>
    </row>
    <row r="3851" spans="1:15" x14ac:dyDescent="0.25">
      <c r="A3851" s="1" t="str">
        <v>TargetMol</v>
      </c>
      <c r="B3851" s="1">
        <v>2376</v>
      </c>
      <c r="C3851" s="1" t="str">
        <v>INV251024-065</v>
      </c>
      <c r="D3851" s="2">
        <v>45954</v>
      </c>
      <c r="E3851" s="2">
        <v>45958</v>
      </c>
      <c r="F3851" s="1" t="str">
        <v>T4227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9"/>
        <v>2376</v>
      </c>
      <c r="N3851" s="1">
        <f t="shared" si="190"/>
        <v>2376</v>
      </c>
      <c r="O3851" s="1">
        <f t="shared" si="191"/>
        <v>0</v>
      </c>
    </row>
    <row r="3852" spans="1:15" x14ac:dyDescent="0.25">
      <c r="A3852" s="1" t="str">
        <v>TargetMol</v>
      </c>
      <c r="B3852" s="1">
        <v>2270.4</v>
      </c>
      <c r="C3852" s="1" t="str">
        <v>INV251024-065</v>
      </c>
      <c r="D3852" s="2">
        <v>45954</v>
      </c>
      <c r="E3852" s="2">
        <v>45958</v>
      </c>
      <c r="F3852" s="1" t="str">
        <v>T6049</v>
      </c>
      <c r="G3852" s="1">
        <v>1</v>
      </c>
      <c r="H3852" s="1">
        <v>1</v>
      </c>
      <c r="I3852" s="1">
        <v>0</v>
      </c>
      <c r="J3852" s="1" t="str">
        <v>Hyderabad</v>
      </c>
      <c r="K3852" s="1">
        <v>0</v>
      </c>
      <c r="L3852" s="1"/>
      <c r="M3852" s="1">
        <f t="shared" si="189"/>
        <v>2270.4</v>
      </c>
      <c r="N3852" s="1">
        <f t="shared" si="190"/>
        <v>2270.4</v>
      </c>
      <c r="O3852" s="1">
        <f t="shared" si="191"/>
        <v>0</v>
      </c>
    </row>
    <row r="3853" spans="1:15" x14ac:dyDescent="0.25">
      <c r="A3853" s="1" t="str">
        <v>TargetMol</v>
      </c>
      <c r="B3853" s="1">
        <v>2481.6</v>
      </c>
      <c r="C3853" s="1" t="str">
        <v>INV251024-065</v>
      </c>
      <c r="D3853" s="2">
        <v>45954</v>
      </c>
      <c r="E3853" s="2">
        <v>45958</v>
      </c>
      <c r="F3853" s="1" t="str">
        <v>T6081</v>
      </c>
      <c r="G3853" s="1">
        <v>1</v>
      </c>
      <c r="H3853" s="1">
        <v>1</v>
      </c>
      <c r="I3853" s="1">
        <v>0</v>
      </c>
      <c r="J3853" s="1" t="str">
        <v>Hyderabad</v>
      </c>
      <c r="K3853" s="1">
        <v>0</v>
      </c>
      <c r="L3853" s="1"/>
      <c r="M3853" s="1">
        <f t="shared" si="189"/>
        <v>2481.6</v>
      </c>
      <c r="N3853" s="1">
        <f t="shared" si="190"/>
        <v>2481.6</v>
      </c>
      <c r="O3853" s="1">
        <f t="shared" si="191"/>
        <v>0</v>
      </c>
    </row>
    <row r="3854" spans="1:15" x14ac:dyDescent="0.25">
      <c r="A3854" s="1" t="str">
        <v>TargetMol</v>
      </c>
      <c r="B3854" s="1">
        <v>1672</v>
      </c>
      <c r="C3854" s="1" t="str">
        <v>INV251024-065</v>
      </c>
      <c r="D3854" s="2">
        <v>45954</v>
      </c>
      <c r="E3854" s="2">
        <v>45958</v>
      </c>
      <c r="F3854" s="1" t="str">
        <v>T6167</v>
      </c>
      <c r="G3854" s="1">
        <v>1</v>
      </c>
      <c r="H3854" s="1">
        <v>1</v>
      </c>
      <c r="I3854" s="1">
        <v>0</v>
      </c>
      <c r="J3854" s="1" t="str">
        <v>Hyderabad</v>
      </c>
      <c r="K3854" s="1">
        <v>0</v>
      </c>
      <c r="L3854" s="1"/>
      <c r="M3854" s="1">
        <f t="shared" si="189"/>
        <v>1672</v>
      </c>
      <c r="N3854" s="1">
        <f t="shared" si="190"/>
        <v>1672</v>
      </c>
      <c r="O3854" s="1">
        <f t="shared" si="191"/>
        <v>0</v>
      </c>
    </row>
    <row r="3855" spans="1:15" x14ac:dyDescent="0.25">
      <c r="A3855" s="1" t="str">
        <v>TargetMol</v>
      </c>
      <c r="B3855" s="1">
        <v>1953.6</v>
      </c>
      <c r="C3855" s="1" t="str">
        <v>INV251024-065</v>
      </c>
      <c r="D3855" s="2">
        <v>45954</v>
      </c>
      <c r="E3855" s="2">
        <v>45958</v>
      </c>
      <c r="F3855" s="1" t="str">
        <v>T6612</v>
      </c>
      <c r="G3855" s="1">
        <v>1</v>
      </c>
      <c r="H3855" s="1">
        <v>1</v>
      </c>
      <c r="I3855" s="1">
        <v>0</v>
      </c>
      <c r="J3855" s="1" t="str">
        <v>Hyderabad</v>
      </c>
      <c r="K3855" s="1">
        <v>0</v>
      </c>
      <c r="L3855" s="1"/>
      <c r="M3855" s="1">
        <f t="shared" si="189"/>
        <v>1953.6</v>
      </c>
      <c r="N3855" s="1">
        <f t="shared" si="190"/>
        <v>1953.6</v>
      </c>
      <c r="O3855" s="1">
        <f t="shared" si="191"/>
        <v>0</v>
      </c>
    </row>
    <row r="3856" spans="1:15" x14ac:dyDescent="0.25">
      <c r="A3856" s="1" t="str">
        <v>TargetMol</v>
      </c>
      <c r="B3856" s="1">
        <v>2270.4</v>
      </c>
      <c r="C3856" s="1" t="str">
        <v>INV251024-065</v>
      </c>
      <c r="D3856" s="2">
        <v>45954</v>
      </c>
      <c r="E3856" s="2">
        <v>45958</v>
      </c>
      <c r="F3856" s="1" t="str">
        <v>T6866</v>
      </c>
      <c r="G3856" s="1">
        <v>1</v>
      </c>
      <c r="H3856" s="1">
        <v>1</v>
      </c>
      <c r="I3856" s="1">
        <v>0</v>
      </c>
      <c r="J3856" s="1" t="str">
        <v>Hyderabad</v>
      </c>
      <c r="K3856" s="1">
        <v>0</v>
      </c>
      <c r="L3856" s="1"/>
      <c r="M3856" s="1">
        <f t="shared" si="189"/>
        <v>2270.4</v>
      </c>
      <c r="N3856" s="1">
        <f t="shared" si="190"/>
        <v>2270.4</v>
      </c>
      <c r="O3856" s="1">
        <f t="shared" si="191"/>
        <v>0</v>
      </c>
    </row>
    <row r="3857" spans="1:15" x14ac:dyDescent="0.25">
      <c r="A3857" s="1" t="str">
        <v>TargetMol</v>
      </c>
      <c r="B3857" s="1">
        <v>2006.4</v>
      </c>
      <c r="C3857" s="1" t="str">
        <v>INV251024-065</v>
      </c>
      <c r="D3857" s="2">
        <v>45954</v>
      </c>
      <c r="E3857" s="2">
        <v>45958</v>
      </c>
      <c r="F3857" s="1" t="str">
        <v>T21503</v>
      </c>
      <c r="G3857" s="1">
        <v>1</v>
      </c>
      <c r="H3857" s="1">
        <v>1</v>
      </c>
      <c r="I3857" s="1">
        <v>0</v>
      </c>
      <c r="J3857" s="1" t="str">
        <v>Hyderabad</v>
      </c>
      <c r="K3857" s="1">
        <v>0</v>
      </c>
      <c r="L3857" s="1"/>
      <c r="M3857" s="1">
        <f t="shared" si="189"/>
        <v>2006.4</v>
      </c>
      <c r="N3857" s="1">
        <f t="shared" si="190"/>
        <v>2006.4</v>
      </c>
      <c r="O3857" s="1">
        <f t="shared" si="191"/>
        <v>0</v>
      </c>
    </row>
    <row r="3858" spans="1:15" x14ac:dyDescent="0.25">
      <c r="A3858" s="1" t="str">
        <v>TargetMol</v>
      </c>
      <c r="B3858" s="1">
        <v>2112</v>
      </c>
      <c r="C3858" s="1" t="str">
        <v>INV251024-065</v>
      </c>
      <c r="D3858" s="2">
        <v>45954</v>
      </c>
      <c r="E3858" s="2">
        <v>45958</v>
      </c>
      <c r="F3858" s="1" t="str">
        <v>TQ0068</v>
      </c>
      <c r="G3858" s="1">
        <v>1</v>
      </c>
      <c r="H3858" s="1">
        <v>1</v>
      </c>
      <c r="I3858" s="1">
        <v>0</v>
      </c>
      <c r="J3858" s="1" t="str">
        <v>Hyderabad</v>
      </c>
      <c r="K3858" s="1">
        <v>0</v>
      </c>
      <c r="L3858" s="1"/>
      <c r="M3858" s="1">
        <f t="shared" si="189"/>
        <v>2112</v>
      </c>
      <c r="N3858" s="1">
        <f t="shared" si="190"/>
        <v>2112</v>
      </c>
      <c r="O3858" s="1">
        <f t="shared" si="191"/>
        <v>0</v>
      </c>
    </row>
    <row r="3859" spans="1:15" x14ac:dyDescent="0.25">
      <c r="A3859" s="1" t="str">
        <v>TargetMol</v>
      </c>
      <c r="B3859" s="1">
        <v>3168</v>
      </c>
      <c r="C3859" s="1" t="str">
        <v>INV251024-065</v>
      </c>
      <c r="D3859" s="2">
        <v>45954</v>
      </c>
      <c r="E3859" s="2">
        <v>45958</v>
      </c>
      <c r="F3859" s="1" t="str">
        <v>T21588</v>
      </c>
      <c r="G3859" s="1">
        <v>1</v>
      </c>
      <c r="H3859" s="1">
        <v>1</v>
      </c>
      <c r="I3859" s="1">
        <v>0</v>
      </c>
      <c r="J3859" s="1" t="str">
        <v>Hyderabad</v>
      </c>
      <c r="K3859" s="1">
        <v>0</v>
      </c>
      <c r="L3859" s="1"/>
      <c r="M3859" s="1">
        <f t="shared" si="189"/>
        <v>3168</v>
      </c>
      <c r="N3859" s="1">
        <f t="shared" si="190"/>
        <v>3168</v>
      </c>
      <c r="O3859" s="1">
        <f t="shared" si="191"/>
        <v>0</v>
      </c>
    </row>
    <row r="3860" spans="1:15" x14ac:dyDescent="0.25">
      <c r="A3860" s="1" t="str">
        <v>TargetMol</v>
      </c>
      <c r="B3860" s="1">
        <v>2270.4</v>
      </c>
      <c r="C3860" s="1" t="str">
        <v>INV251024-065</v>
      </c>
      <c r="D3860" s="2">
        <v>45954</v>
      </c>
      <c r="E3860" s="2">
        <v>45958</v>
      </c>
      <c r="F3860" s="1" t="str">
        <v>T36964</v>
      </c>
      <c r="G3860" s="1">
        <v>1</v>
      </c>
      <c r="H3860" s="1">
        <v>1</v>
      </c>
      <c r="I3860" s="1">
        <v>0</v>
      </c>
      <c r="J3860" s="1" t="str">
        <v>Hyderabad</v>
      </c>
      <c r="K3860" s="1">
        <v>0</v>
      </c>
      <c r="L3860" s="1"/>
      <c r="M3860" s="1">
        <f t="shared" si="189"/>
        <v>2270.4</v>
      </c>
      <c r="N3860" s="1">
        <f t="shared" si="190"/>
        <v>2270.4</v>
      </c>
      <c r="O3860" s="1">
        <f t="shared" si="191"/>
        <v>0</v>
      </c>
    </row>
    <row r="3861" spans="1:15" x14ac:dyDescent="0.25">
      <c r="A3861" s="1" t="str">
        <v>TargetMol</v>
      </c>
      <c r="B3861" s="1">
        <v>2112</v>
      </c>
      <c r="C3861" s="1" t="str">
        <v>INV251024-065</v>
      </c>
      <c r="D3861" s="2">
        <v>45954</v>
      </c>
      <c r="E3861" s="2">
        <v>45958</v>
      </c>
      <c r="F3861" s="1" t="str">
        <v>T28218</v>
      </c>
      <c r="G3861" s="1">
        <v>1</v>
      </c>
      <c r="H3861" s="1">
        <v>1</v>
      </c>
      <c r="I3861" s="1">
        <v>0</v>
      </c>
      <c r="J3861" s="1" t="str">
        <v>Hyderabad</v>
      </c>
      <c r="K3861" s="1">
        <v>0</v>
      </c>
      <c r="L3861" s="1"/>
      <c r="M3861" s="1">
        <f t="shared" si="189"/>
        <v>2112</v>
      </c>
      <c r="N3861" s="1">
        <f t="shared" si="190"/>
        <v>2112</v>
      </c>
      <c r="O3861" s="1">
        <f t="shared" si="191"/>
        <v>0</v>
      </c>
    </row>
    <row r="3862" spans="1:15" x14ac:dyDescent="0.25">
      <c r="A3862" s="1" t="str">
        <v>TargetMol</v>
      </c>
      <c r="B3862" s="1">
        <v>2481.6</v>
      </c>
      <c r="C3862" s="1" t="str">
        <v>INV251024-065</v>
      </c>
      <c r="D3862" s="2">
        <v>45954</v>
      </c>
      <c r="E3862" s="2">
        <v>45958</v>
      </c>
      <c r="F3862" s="1" t="str">
        <v>T1912</v>
      </c>
      <c r="G3862" s="1">
        <v>1</v>
      </c>
      <c r="H3862" s="1">
        <v>1</v>
      </c>
      <c r="I3862" s="1">
        <v>0</v>
      </c>
      <c r="J3862" s="1" t="str">
        <v>Hyderabad</v>
      </c>
      <c r="K3862" s="1">
        <v>0</v>
      </c>
      <c r="L3862" s="1"/>
      <c r="M3862" s="1">
        <f t="shared" si="189"/>
        <v>2481.6</v>
      </c>
      <c r="N3862" s="1">
        <f t="shared" si="190"/>
        <v>2481.6</v>
      </c>
      <c r="O3862" s="1">
        <f t="shared" si="191"/>
        <v>0</v>
      </c>
    </row>
    <row r="3863" spans="1:15" x14ac:dyDescent="0.25">
      <c r="A3863" s="1" t="str">
        <v>TargetMol</v>
      </c>
      <c r="B3863" s="1">
        <v>0</v>
      </c>
      <c r="C3863" s="1" t="str">
        <v>EXTRA RECEIVED</v>
      </c>
      <c r="D3863" s="2" t="str">
        <v>EXTRA RECEIVED</v>
      </c>
      <c r="E3863" s="2">
        <v>45958</v>
      </c>
      <c r="F3863" s="1" t="str">
        <v>T-0928</v>
      </c>
      <c r="G3863" s="1">
        <v>1</v>
      </c>
      <c r="H3863" s="1">
        <v>0</v>
      </c>
      <c r="I3863" s="1">
        <v>1</v>
      </c>
      <c r="J3863" s="1" t="str">
        <v>STOCK</v>
      </c>
      <c r="K3863" s="1" t="str">
        <v>Stock</v>
      </c>
      <c r="L3863" s="1"/>
      <c r="M3863" s="1">
        <f t="shared" si="189"/>
        <v>0</v>
      </c>
      <c r="N3863" s="1">
        <f t="shared" si="190"/>
        <v>0</v>
      </c>
      <c r="O3863" s="1">
        <f t="shared" si="191"/>
        <v>0</v>
      </c>
    </row>
    <row r="3864" spans="1:15" x14ac:dyDescent="0.25">
      <c r="A3864" s="1" t="str">
        <v>BioLegend</v>
      </c>
      <c r="B3864" s="1">
        <v>1742.4</v>
      </c>
      <c r="C3864" s="1" t="str">
        <v>EED120337</v>
      </c>
      <c r="D3864" s="2">
        <v>45954</v>
      </c>
      <c r="E3864" s="2">
        <v>45960</v>
      </c>
      <c r="F3864" s="1">
        <v>100311</v>
      </c>
      <c r="G3864" s="1">
        <v>1</v>
      </c>
      <c r="H3864" s="1">
        <v>1</v>
      </c>
      <c r="I3864" s="1">
        <v>0</v>
      </c>
      <c r="J3864" s="1" t="str">
        <v>Delhi</v>
      </c>
      <c r="K3864" s="1">
        <v>0</v>
      </c>
      <c r="L3864" s="1"/>
      <c r="M3864" s="1">
        <f t="shared" si="189"/>
        <v>1742.4</v>
      </c>
      <c r="N3864" s="1">
        <f t="shared" si="190"/>
        <v>1742.4</v>
      </c>
      <c r="O3864" s="1">
        <f t="shared" si="191"/>
        <v>0</v>
      </c>
    </row>
    <row r="3865" spans="1:15" x14ac:dyDescent="0.25">
      <c r="A3865" s="1" t="str">
        <v>BioLegend</v>
      </c>
      <c r="B3865" s="1">
        <v>5227.2</v>
      </c>
      <c r="C3865" s="1" t="str">
        <v>EED120337</v>
      </c>
      <c r="D3865" s="2">
        <v>45954</v>
      </c>
      <c r="E3865" s="2">
        <v>45960</v>
      </c>
      <c r="F3865" s="1">
        <v>100406</v>
      </c>
      <c r="G3865" s="1">
        <v>1</v>
      </c>
      <c r="H3865" s="1">
        <v>1</v>
      </c>
      <c r="I3865" s="1">
        <v>0</v>
      </c>
      <c r="J3865" s="1" t="str">
        <v>Kharagpur</v>
      </c>
      <c r="K3865" s="1">
        <v>0</v>
      </c>
      <c r="L3865" s="1"/>
      <c r="M3865" s="1">
        <f t="shared" si="189"/>
        <v>5227.2</v>
      </c>
      <c r="N3865" s="1">
        <f t="shared" si="190"/>
        <v>5227.2</v>
      </c>
      <c r="O3865" s="1">
        <f t="shared" si="191"/>
        <v>0</v>
      </c>
    </row>
    <row r="3866" spans="1:15" x14ac:dyDescent="0.25">
      <c r="A3866" s="1" t="str">
        <v>BioLegend</v>
      </c>
      <c r="B3866" s="1">
        <v>16878.400000000001</v>
      </c>
      <c r="C3866" s="1" t="str">
        <v>EED120337</v>
      </c>
      <c r="D3866" s="2">
        <v>45954</v>
      </c>
      <c r="E3866" s="2">
        <v>45960</v>
      </c>
      <c r="F3866" s="1">
        <v>100449</v>
      </c>
      <c r="G3866" s="1">
        <v>2</v>
      </c>
      <c r="H3866" s="1">
        <v>2</v>
      </c>
      <c r="I3866" s="1">
        <v>0</v>
      </c>
      <c r="J3866" s="1" t="str">
        <v>Delhi</v>
      </c>
      <c r="K3866" s="1">
        <v>0</v>
      </c>
      <c r="L3866" s="1"/>
      <c r="M3866" s="1">
        <f t="shared" si="189"/>
        <v>33756.800000000003</v>
      </c>
      <c r="N3866" s="1">
        <f t="shared" si="190"/>
        <v>33756.800000000003</v>
      </c>
      <c r="O3866" s="1">
        <f t="shared" si="191"/>
        <v>0</v>
      </c>
    </row>
    <row r="3867" spans="1:15" x14ac:dyDescent="0.25">
      <c r="A3867" s="1" t="str">
        <v>BioLegend</v>
      </c>
      <c r="B3867" s="1">
        <v>4963.2</v>
      </c>
      <c r="C3867" s="1" t="str">
        <v>EED120337</v>
      </c>
      <c r="D3867" s="2">
        <v>45954</v>
      </c>
      <c r="E3867" s="2">
        <v>45960</v>
      </c>
      <c r="F3867" s="1">
        <v>100534</v>
      </c>
      <c r="G3867" s="1">
        <v>1</v>
      </c>
      <c r="H3867" s="1">
        <v>1</v>
      </c>
      <c r="I3867" s="1">
        <v>0</v>
      </c>
      <c r="J3867" s="1" t="str">
        <v>Delhi</v>
      </c>
      <c r="K3867" s="1">
        <v>0</v>
      </c>
      <c r="L3867" s="1"/>
      <c r="M3867" s="1">
        <f t="shared" si="189"/>
        <v>4963.2</v>
      </c>
      <c r="N3867" s="1">
        <f t="shared" si="190"/>
        <v>4963.2</v>
      </c>
      <c r="O3867" s="1">
        <f t="shared" si="191"/>
        <v>0</v>
      </c>
    </row>
    <row r="3868" spans="1:15" x14ac:dyDescent="0.25">
      <c r="A3868" s="1" t="str">
        <v>BioLegend</v>
      </c>
      <c r="B3868" s="1">
        <v>16816.8</v>
      </c>
      <c r="C3868" s="1" t="str">
        <v>EED120337</v>
      </c>
      <c r="D3868" s="2">
        <v>45954</v>
      </c>
      <c r="E3868" s="2">
        <v>45960</v>
      </c>
      <c r="F3868" s="1">
        <v>103059</v>
      </c>
      <c r="G3868" s="1">
        <v>2</v>
      </c>
      <c r="H3868" s="1">
        <v>2</v>
      </c>
      <c r="I3868" s="1">
        <v>0</v>
      </c>
      <c r="J3868" s="1" t="str">
        <v>Delhi</v>
      </c>
      <c r="K3868" s="1">
        <v>0</v>
      </c>
      <c r="L3868" s="1"/>
      <c r="M3868" s="1">
        <f t="shared" si="189"/>
        <v>33633.599999999999</v>
      </c>
      <c r="N3868" s="1">
        <f t="shared" si="190"/>
        <v>33633.599999999999</v>
      </c>
      <c r="O3868" s="1">
        <f t="shared" si="191"/>
        <v>0</v>
      </c>
    </row>
    <row r="3869" spans="1:15" x14ac:dyDescent="0.25">
      <c r="A3869" s="1" t="str">
        <v>BioLegend</v>
      </c>
      <c r="B3869" s="1">
        <v>16579.2</v>
      </c>
      <c r="C3869" s="1" t="str">
        <v>EED120337</v>
      </c>
      <c r="D3869" s="2">
        <v>45954</v>
      </c>
      <c r="E3869" s="2">
        <v>45960</v>
      </c>
      <c r="F3869" s="1">
        <v>344814</v>
      </c>
      <c r="G3869" s="1">
        <v>2</v>
      </c>
      <c r="H3869" s="1">
        <v>2</v>
      </c>
      <c r="I3869" s="1">
        <v>0</v>
      </c>
      <c r="J3869" s="1" t="str">
        <v>Delhi</v>
      </c>
      <c r="K3869" s="1">
        <v>0</v>
      </c>
      <c r="L3869" s="1"/>
      <c r="M3869" s="1">
        <f t="shared" si="189"/>
        <v>33158.400000000001</v>
      </c>
      <c r="N3869" s="1">
        <f t="shared" si="190"/>
        <v>33158.400000000001</v>
      </c>
      <c r="O3869" s="1">
        <f t="shared" si="191"/>
        <v>0</v>
      </c>
    </row>
    <row r="3870" spans="1:15" x14ac:dyDescent="0.25">
      <c r="A3870" s="1" t="str">
        <v>BioLegend</v>
      </c>
      <c r="B3870" s="1">
        <v>4752</v>
      </c>
      <c r="C3870" s="1" t="str">
        <v>EED120337</v>
      </c>
      <c r="D3870" s="2">
        <v>45954</v>
      </c>
      <c r="E3870" s="2">
        <v>45960</v>
      </c>
      <c r="F3870" s="1">
        <v>103319</v>
      </c>
      <c r="G3870" s="1">
        <v>1</v>
      </c>
      <c r="H3870" s="1">
        <v>1</v>
      </c>
      <c r="I3870" s="1">
        <v>0</v>
      </c>
      <c r="J3870" s="1" t="str">
        <v>Pune</v>
      </c>
      <c r="K3870" s="1">
        <v>0</v>
      </c>
      <c r="L3870" s="1"/>
      <c r="M3870" s="1">
        <f t="shared" si="189"/>
        <v>4752</v>
      </c>
      <c r="N3870" s="1">
        <f t="shared" si="190"/>
        <v>4752</v>
      </c>
      <c r="O3870" s="1">
        <f t="shared" si="191"/>
        <v>0</v>
      </c>
    </row>
    <row r="3871" spans="1:15" x14ac:dyDescent="0.25">
      <c r="A3871" s="1" t="str">
        <v>BioLegend</v>
      </c>
      <c r="B3871" s="1">
        <v>15470.400000000001</v>
      </c>
      <c r="C3871" s="1" t="str">
        <v>EED120337</v>
      </c>
      <c r="D3871" s="2">
        <v>45954</v>
      </c>
      <c r="E3871" s="2">
        <v>45960</v>
      </c>
      <c r="F3871" s="1">
        <v>104506</v>
      </c>
      <c r="G3871" s="1">
        <v>1</v>
      </c>
      <c r="H3871" s="1">
        <v>1</v>
      </c>
      <c r="I3871" s="1">
        <v>0</v>
      </c>
      <c r="J3871" s="1" t="str">
        <v>Delhi</v>
      </c>
      <c r="K3871" s="1">
        <v>0</v>
      </c>
      <c r="L3871" s="1"/>
      <c r="M3871" s="1">
        <f t="shared" si="189"/>
        <v>15470.400000000001</v>
      </c>
      <c r="N3871" s="1">
        <f t="shared" si="190"/>
        <v>15470.400000000001</v>
      </c>
      <c r="O3871" s="1">
        <f t="shared" si="191"/>
        <v>0</v>
      </c>
    </row>
    <row r="3872" spans="1:15" x14ac:dyDescent="0.25">
      <c r="A3872" s="1" t="str">
        <v>BioLegend</v>
      </c>
      <c r="B3872" s="1">
        <v>17054.400000000001</v>
      </c>
      <c r="C3872" s="1" t="str">
        <v>EED120337</v>
      </c>
      <c r="D3872" s="2">
        <v>45954</v>
      </c>
      <c r="E3872" s="2">
        <v>45960</v>
      </c>
      <c r="F3872" s="1">
        <v>108748</v>
      </c>
      <c r="G3872" s="1">
        <v>1</v>
      </c>
      <c r="H3872" s="1">
        <v>1</v>
      </c>
      <c r="I3872" s="1">
        <v>0</v>
      </c>
      <c r="J3872" s="1" t="str">
        <v>Delhi</v>
      </c>
      <c r="K3872" s="1">
        <v>0</v>
      </c>
      <c r="L3872" s="1"/>
      <c r="M3872" s="1">
        <f t="shared" si="189"/>
        <v>17054.400000000001</v>
      </c>
      <c r="N3872" s="1">
        <f t="shared" si="190"/>
        <v>17054.400000000001</v>
      </c>
      <c r="O3872" s="1">
        <f t="shared" si="191"/>
        <v>0</v>
      </c>
    </row>
    <row r="3873" spans="1:15" x14ac:dyDescent="0.25">
      <c r="A3873" s="1" t="str">
        <v>BioLegend</v>
      </c>
      <c r="B3873" s="1">
        <v>5808</v>
      </c>
      <c r="C3873" s="1" t="str">
        <v>EED120337</v>
      </c>
      <c r="D3873" s="2">
        <v>45954</v>
      </c>
      <c r="E3873" s="2">
        <v>45960</v>
      </c>
      <c r="F3873" s="1">
        <v>119307</v>
      </c>
      <c r="G3873" s="1">
        <v>1</v>
      </c>
      <c r="H3873" s="1">
        <v>1</v>
      </c>
      <c r="I3873" s="1">
        <v>0</v>
      </c>
      <c r="J3873" s="1" t="str">
        <v>Hyderabad</v>
      </c>
      <c r="K3873" s="1">
        <v>0</v>
      </c>
      <c r="L3873" s="1"/>
      <c r="M3873" s="1">
        <f t="shared" si="189"/>
        <v>5808</v>
      </c>
      <c r="N3873" s="1">
        <f t="shared" si="190"/>
        <v>5808</v>
      </c>
      <c r="O3873" s="1">
        <f t="shared" si="191"/>
        <v>0</v>
      </c>
    </row>
    <row r="3874" spans="1:15" x14ac:dyDescent="0.25">
      <c r="A3874" s="1" t="str">
        <v>BioLegend</v>
      </c>
      <c r="B3874" s="1">
        <v>19536</v>
      </c>
      <c r="C3874" s="1" t="str">
        <v>EED120337</v>
      </c>
      <c r="D3874" s="2">
        <v>45954</v>
      </c>
      <c r="E3874" s="2">
        <v>45960</v>
      </c>
      <c r="F3874" s="1">
        <v>123146</v>
      </c>
      <c r="G3874" s="1">
        <v>1</v>
      </c>
      <c r="H3874" s="1">
        <v>1</v>
      </c>
      <c r="I3874" s="1">
        <v>0</v>
      </c>
      <c r="J3874" s="1" t="str">
        <v>Delhi</v>
      </c>
      <c r="K3874" s="1">
        <v>0</v>
      </c>
      <c r="L3874" s="1"/>
      <c r="M3874" s="1">
        <f t="shared" si="189"/>
        <v>19536</v>
      </c>
      <c r="N3874" s="1">
        <f t="shared" si="190"/>
        <v>19536</v>
      </c>
      <c r="O3874" s="1">
        <f t="shared" si="191"/>
        <v>0</v>
      </c>
    </row>
    <row r="3875" spans="1:15" x14ac:dyDescent="0.25">
      <c r="A3875" s="1" t="str">
        <v>BioLegend</v>
      </c>
      <c r="B3875" s="1">
        <v>5544</v>
      </c>
      <c r="C3875" s="1" t="str">
        <v>EED120337</v>
      </c>
      <c r="D3875" s="2">
        <v>45954</v>
      </c>
      <c r="E3875" s="2">
        <v>45960</v>
      </c>
      <c r="F3875" s="1">
        <v>127611</v>
      </c>
      <c r="G3875" s="1">
        <v>1</v>
      </c>
      <c r="H3875" s="1">
        <v>1</v>
      </c>
      <c r="I3875" s="1">
        <v>0</v>
      </c>
      <c r="J3875" s="1" t="str">
        <v>Delhi</v>
      </c>
      <c r="K3875" s="1">
        <v>0</v>
      </c>
      <c r="L3875" s="1"/>
      <c r="M3875" s="1">
        <f t="shared" si="189"/>
        <v>5544</v>
      </c>
      <c r="N3875" s="1">
        <f t="shared" si="190"/>
        <v>5544</v>
      </c>
      <c r="O3875" s="1">
        <f t="shared" si="191"/>
        <v>0</v>
      </c>
    </row>
    <row r="3876" spans="1:15" x14ac:dyDescent="0.25">
      <c r="A3876" s="1" t="str">
        <v>BioLegend</v>
      </c>
      <c r="B3876" s="1">
        <v>18295.2</v>
      </c>
      <c r="C3876" s="1" t="str">
        <v>EED120337</v>
      </c>
      <c r="D3876" s="2">
        <v>45954</v>
      </c>
      <c r="E3876" s="2">
        <v>45960</v>
      </c>
      <c r="F3876" s="1">
        <v>127641</v>
      </c>
      <c r="G3876" s="1">
        <v>2</v>
      </c>
      <c r="H3876" s="1">
        <v>2</v>
      </c>
      <c r="I3876" s="1">
        <v>0</v>
      </c>
      <c r="J3876" s="1" t="str">
        <v>Delhi</v>
      </c>
      <c r="K3876" s="1">
        <v>0</v>
      </c>
      <c r="L3876" s="1"/>
      <c r="M3876" s="1">
        <f t="shared" si="189"/>
        <v>36590.400000000001</v>
      </c>
      <c r="N3876" s="1">
        <f t="shared" si="190"/>
        <v>36590.400000000001</v>
      </c>
      <c r="O3876" s="1">
        <f t="shared" si="191"/>
        <v>0</v>
      </c>
    </row>
    <row r="3877" spans="1:15" x14ac:dyDescent="0.25">
      <c r="A3877" s="1" t="str">
        <v>BioLegend</v>
      </c>
      <c r="B3877" s="1">
        <v>27473.599999999999</v>
      </c>
      <c r="C3877" s="1" t="str">
        <v>EED120337</v>
      </c>
      <c r="D3877" s="2">
        <v>45954</v>
      </c>
      <c r="E3877" s="2">
        <v>45960</v>
      </c>
      <c r="F3877" s="1">
        <v>500346</v>
      </c>
      <c r="G3877" s="1">
        <v>2</v>
      </c>
      <c r="H3877" s="1">
        <v>2</v>
      </c>
      <c r="I3877" s="1">
        <v>0</v>
      </c>
      <c r="J3877" s="1" t="str">
        <v>Delhi</v>
      </c>
      <c r="K3877" s="1">
        <v>0</v>
      </c>
      <c r="L3877" s="1"/>
      <c r="M3877" s="1">
        <f t="shared" si="189"/>
        <v>54947.199999999997</v>
      </c>
      <c r="N3877" s="1">
        <f t="shared" si="190"/>
        <v>54947.199999999997</v>
      </c>
      <c r="O3877" s="1">
        <f t="shared" si="191"/>
        <v>0</v>
      </c>
    </row>
    <row r="3878" spans="1:15" x14ac:dyDescent="0.25">
      <c r="A3878" s="1" t="str">
        <v>BioLegend</v>
      </c>
      <c r="B3878" s="1">
        <v>11140.800000000001</v>
      </c>
      <c r="C3878" s="1" t="str">
        <v>EED120337</v>
      </c>
      <c r="D3878" s="2">
        <v>45954</v>
      </c>
      <c r="E3878" s="2">
        <v>45960</v>
      </c>
      <c r="F3878" s="1">
        <v>152316</v>
      </c>
      <c r="G3878" s="1">
        <v>2</v>
      </c>
      <c r="H3878" s="1">
        <v>2</v>
      </c>
      <c r="I3878" s="1">
        <v>0</v>
      </c>
      <c r="J3878" s="1" t="str">
        <v>Delhi</v>
      </c>
      <c r="K3878" s="1">
        <v>0</v>
      </c>
      <c r="L3878" s="1"/>
      <c r="M3878" s="1">
        <f t="shared" si="189"/>
        <v>22281.600000000002</v>
      </c>
      <c r="N3878" s="1">
        <f t="shared" si="190"/>
        <v>22281.600000000002</v>
      </c>
      <c r="O3878" s="1">
        <f t="shared" si="191"/>
        <v>0</v>
      </c>
    </row>
    <row r="3879" spans="1:15" x14ac:dyDescent="0.25">
      <c r="A3879" s="1" t="str">
        <v>BioLegend</v>
      </c>
      <c r="B3879" s="1">
        <v>11140.800000000001</v>
      </c>
      <c r="C3879" s="1" t="str">
        <v>EED120337</v>
      </c>
      <c r="D3879" s="2">
        <v>45954</v>
      </c>
      <c r="E3879" s="2">
        <v>45960</v>
      </c>
      <c r="F3879" s="1">
        <v>152316</v>
      </c>
      <c r="G3879" s="1">
        <v>1</v>
      </c>
      <c r="H3879" s="1">
        <v>1</v>
      </c>
      <c r="I3879" s="1">
        <v>0</v>
      </c>
      <c r="J3879" s="1" t="str">
        <v>Delhi</v>
      </c>
      <c r="K3879" s="1">
        <v>0</v>
      </c>
      <c r="L3879" s="1"/>
      <c r="M3879" s="1">
        <f t="shared" si="189"/>
        <v>11140.800000000001</v>
      </c>
      <c r="N3879" s="1">
        <f t="shared" si="190"/>
        <v>11140.800000000001</v>
      </c>
      <c r="O3879" s="1">
        <f t="shared" si="191"/>
        <v>0</v>
      </c>
    </row>
    <row r="3880" spans="1:15" x14ac:dyDescent="0.25">
      <c r="A3880" s="1" t="str">
        <v>BioLegend</v>
      </c>
      <c r="B3880" s="1">
        <v>16632</v>
      </c>
      <c r="C3880" s="1" t="str">
        <v>EED120337</v>
      </c>
      <c r="D3880" s="2">
        <v>45954</v>
      </c>
      <c r="E3880" s="2">
        <v>45960</v>
      </c>
      <c r="F3880" s="1">
        <v>152423</v>
      </c>
      <c r="G3880" s="1">
        <v>1</v>
      </c>
      <c r="H3880" s="1">
        <v>1</v>
      </c>
      <c r="I3880" s="1">
        <v>0</v>
      </c>
      <c r="J3880" s="1" t="str">
        <v>Delhi</v>
      </c>
      <c r="K3880" s="1">
        <v>0</v>
      </c>
      <c r="L3880" s="1"/>
      <c r="M3880" s="1">
        <f t="shared" si="189"/>
        <v>16632</v>
      </c>
      <c r="N3880" s="1">
        <f t="shared" si="190"/>
        <v>16632</v>
      </c>
      <c r="O3880" s="1">
        <f t="shared" si="191"/>
        <v>0</v>
      </c>
    </row>
    <row r="3881" spans="1:15" x14ac:dyDescent="0.25">
      <c r="A3881" s="1" t="str">
        <v>BioLegend</v>
      </c>
      <c r="B3881" s="1">
        <v>20820.8</v>
      </c>
      <c r="C3881" s="1" t="str">
        <v>EED120337</v>
      </c>
      <c r="D3881" s="2">
        <v>45954</v>
      </c>
      <c r="E3881" s="2">
        <v>45960</v>
      </c>
      <c r="F3881" s="1">
        <v>155545</v>
      </c>
      <c r="G3881" s="1">
        <v>1</v>
      </c>
      <c r="H3881" s="1">
        <v>1</v>
      </c>
      <c r="I3881" s="1">
        <v>0</v>
      </c>
      <c r="J3881" s="1" t="str">
        <v>Delhi</v>
      </c>
      <c r="K3881" s="1">
        <v>0</v>
      </c>
      <c r="L3881" s="1"/>
      <c r="M3881" s="1">
        <f t="shared" si="189"/>
        <v>20820.8</v>
      </c>
      <c r="N3881" s="1">
        <f t="shared" si="190"/>
        <v>20820.8</v>
      </c>
      <c r="O3881" s="1">
        <f t="shared" si="191"/>
        <v>0</v>
      </c>
    </row>
    <row r="3882" spans="1:15" x14ac:dyDescent="0.25">
      <c r="A3882" s="1" t="str">
        <v>BioLegend</v>
      </c>
      <c r="B3882" s="1">
        <v>2640</v>
      </c>
      <c r="C3882" s="1" t="str">
        <v>EED120337</v>
      </c>
      <c r="D3882" s="2">
        <v>45954</v>
      </c>
      <c r="E3882" s="2">
        <v>45960</v>
      </c>
      <c r="F3882" s="1">
        <v>300406</v>
      </c>
      <c r="G3882" s="1">
        <v>1</v>
      </c>
      <c r="H3882" s="1">
        <v>1</v>
      </c>
      <c r="I3882" s="1">
        <v>0</v>
      </c>
      <c r="J3882" s="1" t="str">
        <v>Delhi</v>
      </c>
      <c r="K3882" s="1">
        <v>0</v>
      </c>
      <c r="L3882" s="1"/>
      <c r="M3882" s="1">
        <f t="shared" si="189"/>
        <v>2640</v>
      </c>
      <c r="N3882" s="1">
        <f t="shared" si="190"/>
        <v>2640</v>
      </c>
      <c r="O3882" s="1">
        <f t="shared" si="191"/>
        <v>0</v>
      </c>
    </row>
    <row r="3883" spans="1:15" x14ac:dyDescent="0.25">
      <c r="A3883" s="1" t="str">
        <v>BioLegend</v>
      </c>
      <c r="B3883" s="1">
        <v>14150.400000000001</v>
      </c>
      <c r="C3883" s="1" t="str">
        <v>EED120337</v>
      </c>
      <c r="D3883" s="2">
        <v>45954</v>
      </c>
      <c r="E3883" s="2">
        <v>45960</v>
      </c>
      <c r="F3883" s="1">
        <v>301028</v>
      </c>
      <c r="G3883" s="1">
        <v>2</v>
      </c>
      <c r="H3883" s="1">
        <v>2</v>
      </c>
      <c r="I3883" s="1">
        <v>0</v>
      </c>
      <c r="J3883" s="1" t="str">
        <v>ASSAM</v>
      </c>
      <c r="K3883" s="1">
        <v>0</v>
      </c>
      <c r="L3883" s="1"/>
      <c r="M3883" s="1">
        <f t="shared" si="189"/>
        <v>28300.800000000003</v>
      </c>
      <c r="N3883" s="1">
        <f t="shared" si="190"/>
        <v>28300.800000000003</v>
      </c>
      <c r="O3883" s="1">
        <f t="shared" si="191"/>
        <v>0</v>
      </c>
    </row>
    <row r="3884" spans="1:15" x14ac:dyDescent="0.25">
      <c r="A3884" s="1" t="str">
        <v>BioLegend</v>
      </c>
      <c r="B3884" s="1">
        <v>26796</v>
      </c>
      <c r="C3884" s="1" t="str">
        <v>EED120337</v>
      </c>
      <c r="D3884" s="2">
        <v>45954</v>
      </c>
      <c r="E3884" s="2">
        <v>45960</v>
      </c>
      <c r="F3884" s="1">
        <v>301334</v>
      </c>
      <c r="G3884" s="1">
        <v>1</v>
      </c>
      <c r="H3884" s="1">
        <v>1</v>
      </c>
      <c r="I3884" s="1">
        <v>0</v>
      </c>
      <c r="J3884" s="1" t="str">
        <v>Hyderabad</v>
      </c>
      <c r="K3884" s="1">
        <v>0</v>
      </c>
      <c r="L3884" s="1"/>
      <c r="M3884" s="1">
        <f t="shared" si="189"/>
        <v>26796</v>
      </c>
      <c r="N3884" s="1">
        <f t="shared" si="190"/>
        <v>26796</v>
      </c>
      <c r="O3884" s="1">
        <f t="shared" si="191"/>
        <v>0</v>
      </c>
    </row>
    <row r="3885" spans="1:15" x14ac:dyDescent="0.25">
      <c r="A3885" s="1" t="str">
        <v>BioLegend</v>
      </c>
      <c r="B3885" s="1">
        <v>5438.4</v>
      </c>
      <c r="C3885" s="1" t="str">
        <v>EED120337</v>
      </c>
      <c r="D3885" s="2">
        <v>45954</v>
      </c>
      <c r="E3885" s="2">
        <v>45960</v>
      </c>
      <c r="F3885" s="1">
        <v>302206</v>
      </c>
      <c r="G3885" s="1">
        <v>1</v>
      </c>
      <c r="H3885" s="1">
        <v>1</v>
      </c>
      <c r="I3885" s="1">
        <v>0</v>
      </c>
      <c r="J3885" s="1" t="str">
        <v>Delhi</v>
      </c>
      <c r="K3885" s="1">
        <v>0</v>
      </c>
      <c r="L3885" s="1"/>
      <c r="M3885" s="1">
        <f t="shared" si="189"/>
        <v>5438.4</v>
      </c>
      <c r="N3885" s="1">
        <f t="shared" si="190"/>
        <v>5438.4</v>
      </c>
      <c r="O3885" s="1">
        <f t="shared" si="191"/>
        <v>0</v>
      </c>
    </row>
    <row r="3886" spans="1:15" x14ac:dyDescent="0.25">
      <c r="A3886" s="1" t="str">
        <v>BioLegend</v>
      </c>
      <c r="B3886" s="1">
        <v>7550.4</v>
      </c>
      <c r="C3886" s="1" t="str">
        <v>EED120337</v>
      </c>
      <c r="D3886" s="2">
        <v>45954</v>
      </c>
      <c r="E3886" s="2">
        <v>45960</v>
      </c>
      <c r="F3886" s="1">
        <v>302347</v>
      </c>
      <c r="G3886" s="1">
        <v>1</v>
      </c>
      <c r="H3886" s="1">
        <v>1</v>
      </c>
      <c r="I3886" s="1">
        <v>0</v>
      </c>
      <c r="J3886" s="1" t="str">
        <v>Kanpur</v>
      </c>
      <c r="K3886" s="1">
        <v>0</v>
      </c>
      <c r="L3886" s="1"/>
      <c r="M3886" s="1">
        <f t="shared" ref="M3886:M3934" si="192">G3886*B3886</f>
        <v>7550.4</v>
      </c>
      <c r="N3886" s="1">
        <f t="shared" ref="N3886:N3934" si="193">H3886*B3886</f>
        <v>7550.4</v>
      </c>
      <c r="O3886" s="1">
        <f t="shared" ref="O3886:O3934" si="194">I3886*B3886</f>
        <v>0</v>
      </c>
    </row>
    <row r="3887" spans="1:15" x14ac:dyDescent="0.25">
      <c r="A3887" s="1" t="str">
        <v>BioLegend</v>
      </c>
      <c r="B3887" s="1">
        <v>16816.8</v>
      </c>
      <c r="C3887" s="1" t="str">
        <v>EED120337</v>
      </c>
      <c r="D3887" s="2">
        <v>45954</v>
      </c>
      <c r="E3887" s="2">
        <v>45960</v>
      </c>
      <c r="F3887" s="1">
        <v>506349</v>
      </c>
      <c r="G3887" s="1">
        <v>2</v>
      </c>
      <c r="H3887" s="1">
        <v>2</v>
      </c>
      <c r="I3887" s="1">
        <v>0</v>
      </c>
      <c r="J3887" s="1" t="str">
        <v>Delhi</v>
      </c>
      <c r="K3887" s="1">
        <v>0</v>
      </c>
      <c r="L3887" s="1"/>
      <c r="M3887" s="1">
        <f t="shared" si="192"/>
        <v>33633.599999999999</v>
      </c>
      <c r="N3887" s="1">
        <f t="shared" si="193"/>
        <v>33633.599999999999</v>
      </c>
      <c r="O3887" s="1">
        <f t="shared" si="194"/>
        <v>0</v>
      </c>
    </row>
    <row r="3888" spans="1:15" x14ac:dyDescent="0.25">
      <c r="A3888" s="1" t="str">
        <v>BioLegend</v>
      </c>
      <c r="B3888" s="1">
        <v>7761.6</v>
      </c>
      <c r="C3888" s="1" t="str">
        <v>EED120337</v>
      </c>
      <c r="D3888" s="2">
        <v>45954</v>
      </c>
      <c r="E3888" s="2">
        <v>45960</v>
      </c>
      <c r="F3888" s="1">
        <v>306014</v>
      </c>
      <c r="G3888" s="1">
        <v>1</v>
      </c>
      <c r="H3888" s="1">
        <v>1</v>
      </c>
      <c r="I3888" s="1">
        <v>0</v>
      </c>
      <c r="J3888" s="1" t="str">
        <v>Delhi</v>
      </c>
      <c r="K3888" s="1">
        <v>0</v>
      </c>
      <c r="L3888" s="1"/>
      <c r="M3888" s="1">
        <f t="shared" si="192"/>
        <v>7761.6</v>
      </c>
      <c r="N3888" s="1">
        <f t="shared" si="193"/>
        <v>7761.6</v>
      </c>
      <c r="O3888" s="1">
        <f t="shared" si="194"/>
        <v>0</v>
      </c>
    </row>
    <row r="3889" spans="1:15" x14ac:dyDescent="0.25">
      <c r="A3889" s="1" t="str">
        <v>BioLegend</v>
      </c>
      <c r="B3889" s="1">
        <v>24763.199999999997</v>
      </c>
      <c r="C3889" s="1" t="str">
        <v>EED120337</v>
      </c>
      <c r="D3889" s="2">
        <v>45954</v>
      </c>
      <c r="E3889" s="2">
        <v>45960</v>
      </c>
      <c r="F3889" s="1">
        <v>506538</v>
      </c>
      <c r="G3889" s="1">
        <v>2</v>
      </c>
      <c r="H3889" s="1">
        <v>2</v>
      </c>
      <c r="I3889" s="1">
        <v>0</v>
      </c>
      <c r="J3889" s="1" t="str">
        <v>Delhi</v>
      </c>
      <c r="K3889" s="1">
        <v>0</v>
      </c>
      <c r="L3889" s="1"/>
      <c r="M3889" s="1">
        <f t="shared" si="192"/>
        <v>49526.399999999994</v>
      </c>
      <c r="N3889" s="1">
        <f t="shared" si="193"/>
        <v>49526.399999999994</v>
      </c>
      <c r="O3889" s="1">
        <f t="shared" si="194"/>
        <v>0</v>
      </c>
    </row>
    <row r="3890" spans="1:15" x14ac:dyDescent="0.25">
      <c r="A3890" s="1" t="str">
        <v>BioLegend</v>
      </c>
      <c r="B3890" s="1">
        <v>15417.599999999999</v>
      </c>
      <c r="C3890" s="1" t="str">
        <v>EED120337</v>
      </c>
      <c r="D3890" s="2">
        <v>45954</v>
      </c>
      <c r="E3890" s="2">
        <v>45960</v>
      </c>
      <c r="F3890" s="1">
        <v>307618</v>
      </c>
      <c r="G3890" s="1">
        <v>2</v>
      </c>
      <c r="H3890" s="1">
        <v>2</v>
      </c>
      <c r="I3890" s="1">
        <v>0</v>
      </c>
      <c r="J3890" s="1" t="str">
        <v>Banglore</v>
      </c>
      <c r="K3890" s="1">
        <v>0</v>
      </c>
      <c r="L3890" s="1"/>
      <c r="M3890" s="1">
        <f t="shared" si="192"/>
        <v>30835.199999999997</v>
      </c>
      <c r="N3890" s="1">
        <f t="shared" si="193"/>
        <v>30835.199999999997</v>
      </c>
      <c r="O3890" s="1">
        <f t="shared" si="194"/>
        <v>0</v>
      </c>
    </row>
    <row r="3891" spans="1:15" x14ac:dyDescent="0.25">
      <c r="A3891" s="1" t="str">
        <v>BioLegend</v>
      </c>
      <c r="B3891" s="1">
        <v>16816.8</v>
      </c>
      <c r="C3891" s="1" t="str">
        <v>EED120337</v>
      </c>
      <c r="D3891" s="2">
        <v>45954</v>
      </c>
      <c r="E3891" s="2">
        <v>45960</v>
      </c>
      <c r="F3891" s="1">
        <v>103246</v>
      </c>
      <c r="G3891" s="1">
        <v>1</v>
      </c>
      <c r="H3891" s="1">
        <v>1</v>
      </c>
      <c r="I3891" s="1">
        <v>0</v>
      </c>
      <c r="J3891" s="1" t="str">
        <v>Delhi</v>
      </c>
      <c r="K3891" s="1">
        <v>0</v>
      </c>
      <c r="L3891" s="1"/>
      <c r="M3891" s="1">
        <f t="shared" si="192"/>
        <v>16816.8</v>
      </c>
      <c r="N3891" s="1">
        <f t="shared" si="193"/>
        <v>16816.8</v>
      </c>
      <c r="O3891" s="1">
        <f t="shared" si="194"/>
        <v>0</v>
      </c>
    </row>
    <row r="3892" spans="1:15" x14ac:dyDescent="0.25">
      <c r="A3892" s="1" t="str">
        <v>BioLegend</v>
      </c>
      <c r="B3892" s="1">
        <v>26303.199999999997</v>
      </c>
      <c r="C3892" s="1" t="str">
        <v>EED120337</v>
      </c>
      <c r="D3892" s="2">
        <v>45954</v>
      </c>
      <c r="E3892" s="2">
        <v>45960</v>
      </c>
      <c r="F3892" s="1">
        <v>304236</v>
      </c>
      <c r="G3892" s="1">
        <v>1</v>
      </c>
      <c r="H3892" s="1">
        <v>1</v>
      </c>
      <c r="I3892" s="1">
        <v>0</v>
      </c>
      <c r="J3892" s="1" t="str">
        <v>Delhi</v>
      </c>
      <c r="K3892" s="1">
        <v>0</v>
      </c>
      <c r="L3892" s="1"/>
      <c r="M3892" s="1">
        <f t="shared" si="192"/>
        <v>26303.199999999997</v>
      </c>
      <c r="N3892" s="1">
        <f t="shared" si="193"/>
        <v>26303.199999999997</v>
      </c>
      <c r="O3892" s="1">
        <f t="shared" si="194"/>
        <v>0</v>
      </c>
    </row>
    <row r="3893" spans="1:15" x14ac:dyDescent="0.25">
      <c r="A3893" s="1" t="str">
        <v>BioLegend</v>
      </c>
      <c r="B3893" s="1">
        <v>19536</v>
      </c>
      <c r="C3893" s="1" t="str">
        <v>EED120337</v>
      </c>
      <c r="D3893" s="2">
        <v>45954</v>
      </c>
      <c r="E3893" s="2">
        <v>45960</v>
      </c>
      <c r="F3893" s="1">
        <v>313226</v>
      </c>
      <c r="G3893" s="1">
        <v>1</v>
      </c>
      <c r="H3893" s="1">
        <v>1</v>
      </c>
      <c r="I3893" s="1">
        <v>0</v>
      </c>
      <c r="J3893" s="1" t="str">
        <v>ASSAM</v>
      </c>
      <c r="K3893" s="1">
        <v>0</v>
      </c>
      <c r="L3893" s="1"/>
      <c r="M3893" s="1">
        <f t="shared" si="192"/>
        <v>19536</v>
      </c>
      <c r="N3893" s="1">
        <f t="shared" si="193"/>
        <v>19536</v>
      </c>
      <c r="O3893" s="1">
        <f t="shared" si="194"/>
        <v>0</v>
      </c>
    </row>
    <row r="3894" spans="1:15" x14ac:dyDescent="0.25">
      <c r="A3894" s="1" t="str">
        <v>BioLegend</v>
      </c>
      <c r="B3894" s="1">
        <v>2904</v>
      </c>
      <c r="C3894" s="1" t="str">
        <v>EED120337</v>
      </c>
      <c r="D3894" s="2">
        <v>45954</v>
      </c>
      <c r="E3894" s="2">
        <v>45960</v>
      </c>
      <c r="F3894" s="1">
        <v>317306</v>
      </c>
      <c r="G3894" s="1">
        <v>1</v>
      </c>
      <c r="H3894" s="1">
        <v>1</v>
      </c>
      <c r="I3894" s="1">
        <v>0</v>
      </c>
      <c r="J3894" s="1" t="str">
        <v>Kanpur</v>
      </c>
      <c r="K3894" s="1">
        <v>0</v>
      </c>
      <c r="L3894" s="1"/>
      <c r="M3894" s="1">
        <f t="shared" si="192"/>
        <v>2904</v>
      </c>
      <c r="N3894" s="1">
        <f t="shared" si="193"/>
        <v>2904</v>
      </c>
      <c r="O3894" s="1">
        <f t="shared" si="194"/>
        <v>0</v>
      </c>
    </row>
    <row r="3895" spans="1:15" x14ac:dyDescent="0.25">
      <c r="A3895" s="1" t="str">
        <v>BioLegend</v>
      </c>
      <c r="B3895" s="1">
        <v>3484.8</v>
      </c>
      <c r="C3895" s="1" t="str">
        <v>EED120337</v>
      </c>
      <c r="D3895" s="2">
        <v>45954</v>
      </c>
      <c r="E3895" s="2">
        <v>45960</v>
      </c>
      <c r="F3895" s="1">
        <v>317410</v>
      </c>
      <c r="G3895" s="1">
        <v>1</v>
      </c>
      <c r="H3895" s="1">
        <v>1</v>
      </c>
      <c r="I3895" s="1">
        <v>0</v>
      </c>
      <c r="J3895" s="1" t="str">
        <v>Delhi</v>
      </c>
      <c r="K3895" s="1">
        <v>0</v>
      </c>
      <c r="L3895" s="1"/>
      <c r="M3895" s="1">
        <f t="shared" si="192"/>
        <v>3484.8</v>
      </c>
      <c r="N3895" s="1">
        <f t="shared" si="193"/>
        <v>3484.8</v>
      </c>
      <c r="O3895" s="1">
        <f t="shared" si="194"/>
        <v>0</v>
      </c>
    </row>
    <row r="3896" spans="1:15" x14ac:dyDescent="0.25">
      <c r="A3896" s="1" t="str">
        <v>BioLegend</v>
      </c>
      <c r="B3896" s="1">
        <v>26118.400000000001</v>
      </c>
      <c r="C3896" s="1" t="str">
        <v>EED120337</v>
      </c>
      <c r="D3896" s="2">
        <v>45954</v>
      </c>
      <c r="E3896" s="2">
        <v>45960</v>
      </c>
      <c r="F3896" s="1">
        <v>317438</v>
      </c>
      <c r="G3896" s="1">
        <v>1</v>
      </c>
      <c r="H3896" s="1">
        <v>1</v>
      </c>
      <c r="I3896" s="1">
        <v>0</v>
      </c>
      <c r="J3896" s="1" t="str">
        <v>Banglore</v>
      </c>
      <c r="K3896" s="1">
        <v>0</v>
      </c>
      <c r="L3896" s="1"/>
      <c r="M3896" s="1">
        <f t="shared" si="192"/>
        <v>26118.400000000001</v>
      </c>
      <c r="N3896" s="1">
        <f t="shared" si="193"/>
        <v>26118.400000000001</v>
      </c>
      <c r="O3896" s="1">
        <f t="shared" si="194"/>
        <v>0</v>
      </c>
    </row>
    <row r="3897" spans="1:15" x14ac:dyDescent="0.25">
      <c r="A3897" s="1" t="str">
        <v>BioLegend</v>
      </c>
      <c r="B3897" s="1">
        <v>11140.8</v>
      </c>
      <c r="C3897" s="1" t="str">
        <v>EED120337</v>
      </c>
      <c r="D3897" s="2">
        <v>45954</v>
      </c>
      <c r="E3897" s="2">
        <v>45960</v>
      </c>
      <c r="F3897" s="1">
        <v>318304</v>
      </c>
      <c r="G3897" s="1">
        <v>1</v>
      </c>
      <c r="H3897" s="1">
        <v>1</v>
      </c>
      <c r="I3897" s="1">
        <v>0</v>
      </c>
      <c r="J3897" s="1" t="str">
        <v>Delhi</v>
      </c>
      <c r="K3897" s="1">
        <v>0</v>
      </c>
      <c r="L3897" s="1"/>
      <c r="M3897" s="1">
        <f t="shared" si="192"/>
        <v>11140.8</v>
      </c>
      <c r="N3897" s="1">
        <f t="shared" si="193"/>
        <v>11140.8</v>
      </c>
      <c r="O3897" s="1">
        <f t="shared" si="194"/>
        <v>0</v>
      </c>
    </row>
    <row r="3898" spans="1:15" x14ac:dyDescent="0.25">
      <c r="A3898" s="1" t="str">
        <v>BioLegend</v>
      </c>
      <c r="B3898" s="1">
        <v>11580.8</v>
      </c>
      <c r="C3898" s="1" t="str">
        <v>EED120337</v>
      </c>
      <c r="D3898" s="2">
        <v>45954</v>
      </c>
      <c r="E3898" s="2">
        <v>45960</v>
      </c>
      <c r="F3898" s="1">
        <v>320011</v>
      </c>
      <c r="G3898" s="1">
        <v>1</v>
      </c>
      <c r="H3898" s="1">
        <v>1</v>
      </c>
      <c r="I3898" s="1">
        <v>0</v>
      </c>
      <c r="J3898" s="1" t="str">
        <v>Kolkata</v>
      </c>
      <c r="K3898" s="1">
        <v>0</v>
      </c>
      <c r="L3898" s="1"/>
      <c r="M3898" s="1">
        <f t="shared" si="192"/>
        <v>11580.8</v>
      </c>
      <c r="N3898" s="1">
        <f t="shared" si="193"/>
        <v>11580.8</v>
      </c>
      <c r="O3898" s="1">
        <f t="shared" si="194"/>
        <v>0</v>
      </c>
    </row>
    <row r="3899" spans="1:15" x14ac:dyDescent="0.25">
      <c r="A3899" s="1" t="str">
        <v>BioLegend</v>
      </c>
      <c r="B3899" s="1">
        <v>11140.8</v>
      </c>
      <c r="C3899" s="1" t="str">
        <v>EED120337</v>
      </c>
      <c r="D3899" s="2">
        <v>45954</v>
      </c>
      <c r="E3899" s="2">
        <v>45960</v>
      </c>
      <c r="F3899" s="1">
        <v>325604</v>
      </c>
      <c r="G3899" s="1">
        <v>1</v>
      </c>
      <c r="H3899" s="1">
        <v>1</v>
      </c>
      <c r="I3899" s="1">
        <v>0</v>
      </c>
      <c r="J3899" s="1" t="str">
        <v>Delhi</v>
      </c>
      <c r="K3899" s="1">
        <v>0</v>
      </c>
      <c r="L3899" s="1"/>
      <c r="M3899" s="1">
        <f t="shared" si="192"/>
        <v>11140.8</v>
      </c>
      <c r="N3899" s="1">
        <f t="shared" si="193"/>
        <v>11140.8</v>
      </c>
      <c r="O3899" s="1">
        <f t="shared" si="194"/>
        <v>0</v>
      </c>
    </row>
    <row r="3900" spans="1:15" x14ac:dyDescent="0.25">
      <c r="A3900" s="1" t="str">
        <v>BioLegend</v>
      </c>
      <c r="B3900" s="1">
        <v>15470.400000000001</v>
      </c>
      <c r="C3900" s="1" t="str">
        <v>EED120337</v>
      </c>
      <c r="D3900" s="2">
        <v>45954</v>
      </c>
      <c r="E3900" s="2">
        <v>45960</v>
      </c>
      <c r="F3900" s="1">
        <v>328612</v>
      </c>
      <c r="G3900" s="1">
        <v>1</v>
      </c>
      <c r="H3900" s="1">
        <v>1</v>
      </c>
      <c r="I3900" s="1">
        <v>0</v>
      </c>
      <c r="J3900" s="1" t="str">
        <v>MOHALI (PUNJAB)</v>
      </c>
      <c r="K3900" s="1">
        <v>0</v>
      </c>
      <c r="L3900" s="1"/>
      <c r="M3900" s="1">
        <f t="shared" si="192"/>
        <v>15470.400000000001</v>
      </c>
      <c r="N3900" s="1">
        <f t="shared" si="193"/>
        <v>15470.400000000001</v>
      </c>
      <c r="O3900" s="1">
        <f t="shared" si="194"/>
        <v>0</v>
      </c>
    </row>
    <row r="3901" spans="1:15" x14ac:dyDescent="0.25">
      <c r="A3901" s="1" t="str">
        <v>BioLegend</v>
      </c>
      <c r="B3901" s="1">
        <v>17054.400000000001</v>
      </c>
      <c r="C3901" s="1" t="str">
        <v>EED120337</v>
      </c>
      <c r="D3901" s="2">
        <v>45954</v>
      </c>
      <c r="E3901" s="2">
        <v>45960</v>
      </c>
      <c r="F3901" s="1">
        <v>333618</v>
      </c>
      <c r="G3901" s="1">
        <v>1</v>
      </c>
      <c r="H3901" s="1">
        <v>1</v>
      </c>
      <c r="I3901" s="1">
        <v>0</v>
      </c>
      <c r="J3901" s="1" t="str">
        <v>Banglore</v>
      </c>
      <c r="K3901" s="1">
        <v>0</v>
      </c>
      <c r="L3901" s="1"/>
      <c r="M3901" s="1">
        <f t="shared" si="192"/>
        <v>17054.400000000001</v>
      </c>
      <c r="N3901" s="1">
        <f t="shared" si="193"/>
        <v>17054.400000000001</v>
      </c>
      <c r="O3901" s="1">
        <f t="shared" si="194"/>
        <v>0</v>
      </c>
    </row>
    <row r="3902" spans="1:15" x14ac:dyDescent="0.25">
      <c r="A3902" s="1" t="str">
        <v>BioLegend</v>
      </c>
      <c r="B3902" s="1">
        <v>14889.599999999999</v>
      </c>
      <c r="C3902" s="1" t="str">
        <v>EED120337</v>
      </c>
      <c r="D3902" s="2">
        <v>45954</v>
      </c>
      <c r="E3902" s="2">
        <v>45960</v>
      </c>
      <c r="F3902" s="1">
        <v>334608</v>
      </c>
      <c r="G3902" s="1">
        <v>1</v>
      </c>
      <c r="H3902" s="1">
        <v>1</v>
      </c>
      <c r="I3902" s="1">
        <v>0</v>
      </c>
      <c r="J3902" s="1" t="str">
        <v>Delhi</v>
      </c>
      <c r="K3902" s="1">
        <v>0</v>
      </c>
      <c r="L3902" s="1"/>
      <c r="M3902" s="1">
        <f t="shared" si="192"/>
        <v>14889.599999999999</v>
      </c>
      <c r="N3902" s="1">
        <f t="shared" si="193"/>
        <v>14889.599999999999</v>
      </c>
      <c r="O3902" s="1">
        <f t="shared" si="194"/>
        <v>0</v>
      </c>
    </row>
    <row r="3903" spans="1:15" x14ac:dyDescent="0.25">
      <c r="A3903" s="1" t="str">
        <v>BioLegend</v>
      </c>
      <c r="B3903" s="1">
        <v>26118.400000000001</v>
      </c>
      <c r="C3903" s="1" t="str">
        <v>EED120337</v>
      </c>
      <c r="D3903" s="2">
        <v>45954</v>
      </c>
      <c r="E3903" s="2">
        <v>45960</v>
      </c>
      <c r="F3903" s="1">
        <v>309820</v>
      </c>
      <c r="G3903" s="1">
        <v>1</v>
      </c>
      <c r="H3903" s="1">
        <v>1</v>
      </c>
      <c r="I3903" s="1">
        <v>0</v>
      </c>
      <c r="J3903" s="1" t="str">
        <v>Delhi</v>
      </c>
      <c r="K3903" s="1">
        <v>0</v>
      </c>
      <c r="L3903" s="1"/>
      <c r="M3903" s="1">
        <f t="shared" si="192"/>
        <v>26118.400000000001</v>
      </c>
      <c r="N3903" s="1">
        <f t="shared" si="193"/>
        <v>26118.400000000001</v>
      </c>
      <c r="O3903" s="1">
        <f t="shared" si="194"/>
        <v>0</v>
      </c>
    </row>
    <row r="3904" spans="1:15" x14ac:dyDescent="0.25">
      <c r="A3904" s="1" t="str">
        <v>BioLegend</v>
      </c>
      <c r="B3904" s="1">
        <v>19536</v>
      </c>
      <c r="C3904" s="1" t="str">
        <v>EED120337</v>
      </c>
      <c r="D3904" s="2">
        <v>45954</v>
      </c>
      <c r="E3904" s="2">
        <v>45960</v>
      </c>
      <c r="F3904" s="1">
        <v>338816</v>
      </c>
      <c r="G3904" s="1">
        <v>1</v>
      </c>
      <c r="H3904" s="1">
        <v>1</v>
      </c>
      <c r="I3904" s="1">
        <v>0</v>
      </c>
      <c r="J3904" s="1" t="str">
        <v>Banglore</v>
      </c>
      <c r="K3904" s="1">
        <v>0</v>
      </c>
      <c r="L3904" s="1"/>
      <c r="M3904" s="1">
        <f t="shared" si="192"/>
        <v>19536</v>
      </c>
      <c r="N3904" s="1">
        <f t="shared" si="193"/>
        <v>19536</v>
      </c>
      <c r="O3904" s="1">
        <f t="shared" si="194"/>
        <v>0</v>
      </c>
    </row>
    <row r="3905" spans="1:15" x14ac:dyDescent="0.25">
      <c r="A3905" s="1" t="str">
        <v>BioLegend</v>
      </c>
      <c r="B3905" s="1">
        <v>24393.599999999999</v>
      </c>
      <c r="C3905" s="1" t="str">
        <v>EED120337</v>
      </c>
      <c r="D3905" s="2">
        <v>45954</v>
      </c>
      <c r="E3905" s="2">
        <v>45960</v>
      </c>
      <c r="F3905" s="1">
        <v>310932</v>
      </c>
      <c r="G3905" s="1">
        <v>1</v>
      </c>
      <c r="H3905" s="1">
        <v>1</v>
      </c>
      <c r="I3905" s="1">
        <v>0</v>
      </c>
      <c r="J3905" s="1" t="str">
        <v>Delhi</v>
      </c>
      <c r="K3905" s="1">
        <v>0</v>
      </c>
      <c r="L3905" s="1"/>
      <c r="M3905" s="1">
        <f t="shared" si="192"/>
        <v>24393.599999999999</v>
      </c>
      <c r="N3905" s="1">
        <f t="shared" si="193"/>
        <v>24393.599999999999</v>
      </c>
      <c r="O3905" s="1">
        <f t="shared" si="194"/>
        <v>0</v>
      </c>
    </row>
    <row r="3906" spans="1:15" x14ac:dyDescent="0.25">
      <c r="A3906" s="1" t="str">
        <v>BioLegend</v>
      </c>
      <c r="B3906" s="1">
        <v>7550.4</v>
      </c>
      <c r="C3906" s="1" t="str">
        <v>EED120337</v>
      </c>
      <c r="D3906" s="2">
        <v>45954</v>
      </c>
      <c r="E3906" s="2">
        <v>45960</v>
      </c>
      <c r="F3906" s="1">
        <v>344815</v>
      </c>
      <c r="G3906" s="1">
        <v>1</v>
      </c>
      <c r="H3906" s="1">
        <v>1</v>
      </c>
      <c r="I3906" s="1">
        <v>0</v>
      </c>
      <c r="J3906" s="1" t="str">
        <v>Kanpur</v>
      </c>
      <c r="K3906" s="1">
        <v>0</v>
      </c>
      <c r="L3906" s="1"/>
      <c r="M3906" s="1">
        <f t="shared" si="192"/>
        <v>7550.4</v>
      </c>
      <c r="N3906" s="1">
        <f t="shared" si="193"/>
        <v>7550.4</v>
      </c>
      <c r="O3906" s="1">
        <f t="shared" si="194"/>
        <v>0</v>
      </c>
    </row>
    <row r="3907" spans="1:15" x14ac:dyDescent="0.25">
      <c r="A3907" s="1" t="str">
        <v>BioLegend</v>
      </c>
      <c r="B3907" s="1">
        <v>24763.199999999997</v>
      </c>
      <c r="C3907" s="1" t="str">
        <v>EED120337</v>
      </c>
      <c r="D3907" s="2">
        <v>45954</v>
      </c>
      <c r="E3907" s="2">
        <v>45960</v>
      </c>
      <c r="F3907" s="1">
        <v>337226</v>
      </c>
      <c r="G3907" s="1">
        <v>1</v>
      </c>
      <c r="H3907" s="1">
        <v>1</v>
      </c>
      <c r="I3907" s="1">
        <v>0</v>
      </c>
      <c r="J3907" s="1" t="str">
        <v>Delhi</v>
      </c>
      <c r="K3907" s="1">
        <v>0</v>
      </c>
      <c r="L3907" s="1"/>
      <c r="M3907" s="1">
        <f t="shared" si="192"/>
        <v>24763.199999999997</v>
      </c>
      <c r="N3907" s="1">
        <f t="shared" si="193"/>
        <v>24763.199999999997</v>
      </c>
      <c r="O3907" s="1">
        <f t="shared" si="194"/>
        <v>0</v>
      </c>
    </row>
    <row r="3908" spans="1:15" x14ac:dyDescent="0.25">
      <c r="A3908" s="1" t="str">
        <v>BioLegend</v>
      </c>
      <c r="B3908" s="1">
        <v>26118.400000000001</v>
      </c>
      <c r="C3908" s="1" t="str">
        <v>EED120337</v>
      </c>
      <c r="D3908" s="2">
        <v>45954</v>
      </c>
      <c r="E3908" s="2">
        <v>45960</v>
      </c>
      <c r="F3908" s="1">
        <v>348920</v>
      </c>
      <c r="G3908" s="1">
        <v>1</v>
      </c>
      <c r="H3908" s="1">
        <v>1</v>
      </c>
      <c r="I3908" s="1">
        <v>0</v>
      </c>
      <c r="J3908" s="1" t="str">
        <v>Delhi</v>
      </c>
      <c r="K3908" s="1">
        <v>0</v>
      </c>
      <c r="L3908" s="1"/>
      <c r="M3908" s="1">
        <f t="shared" si="192"/>
        <v>26118.400000000001</v>
      </c>
      <c r="N3908" s="1">
        <f t="shared" si="193"/>
        <v>26118.400000000001</v>
      </c>
      <c r="O3908" s="1">
        <f t="shared" si="194"/>
        <v>0</v>
      </c>
    </row>
    <row r="3909" spans="1:15" x14ac:dyDescent="0.25">
      <c r="A3909" s="1" t="str">
        <v>BioLegend</v>
      </c>
      <c r="B3909" s="1">
        <v>26796</v>
      </c>
      <c r="C3909" s="1" t="str">
        <v>EED120337</v>
      </c>
      <c r="D3909" s="2">
        <v>45954</v>
      </c>
      <c r="E3909" s="2">
        <v>45960</v>
      </c>
      <c r="F3909" s="1">
        <v>350120</v>
      </c>
      <c r="G3909" s="1">
        <v>1</v>
      </c>
      <c r="H3909" s="1">
        <v>1</v>
      </c>
      <c r="I3909" s="1">
        <v>0</v>
      </c>
      <c r="J3909" s="1" t="str">
        <v>Delhi</v>
      </c>
      <c r="K3909" s="1">
        <v>0</v>
      </c>
      <c r="L3909" s="1"/>
      <c r="M3909" s="1">
        <f t="shared" si="192"/>
        <v>26796</v>
      </c>
      <c r="N3909" s="1">
        <f t="shared" si="193"/>
        <v>26796</v>
      </c>
      <c r="O3909" s="1">
        <f t="shared" si="194"/>
        <v>0</v>
      </c>
    </row>
    <row r="3910" spans="1:15" x14ac:dyDescent="0.25">
      <c r="A3910" s="1" t="str">
        <v>BioLegend</v>
      </c>
      <c r="B3910" s="1">
        <v>16579.2</v>
      </c>
      <c r="C3910" s="1" t="str">
        <v>EED120337</v>
      </c>
      <c r="D3910" s="2">
        <v>45954</v>
      </c>
      <c r="E3910" s="2">
        <v>45960</v>
      </c>
      <c r="F3910" s="1">
        <v>351316</v>
      </c>
      <c r="G3910" s="1">
        <v>2</v>
      </c>
      <c r="H3910" s="1">
        <v>2</v>
      </c>
      <c r="I3910" s="1">
        <v>0</v>
      </c>
      <c r="J3910" s="1" t="str">
        <v>ASSAM</v>
      </c>
      <c r="K3910" s="1">
        <v>0</v>
      </c>
      <c r="L3910" s="1"/>
      <c r="M3910" s="1">
        <f t="shared" si="192"/>
        <v>33158.400000000001</v>
      </c>
      <c r="N3910" s="1">
        <f t="shared" si="193"/>
        <v>33158.400000000001</v>
      </c>
      <c r="O3910" s="1">
        <f t="shared" si="194"/>
        <v>0</v>
      </c>
    </row>
    <row r="3911" spans="1:15" x14ac:dyDescent="0.25">
      <c r="A3911" s="1" t="str">
        <v>BioLegend</v>
      </c>
      <c r="B3911" s="1">
        <v>21384</v>
      </c>
      <c r="C3911" s="1" t="str">
        <v>EED120337</v>
      </c>
      <c r="D3911" s="2">
        <v>45954</v>
      </c>
      <c r="E3911" s="2">
        <v>45960</v>
      </c>
      <c r="F3911" s="1">
        <v>351348</v>
      </c>
      <c r="G3911" s="1">
        <v>1</v>
      </c>
      <c r="H3911" s="1">
        <v>1</v>
      </c>
      <c r="I3911" s="1">
        <v>0</v>
      </c>
      <c r="J3911" s="1" t="str">
        <v>ASSAM</v>
      </c>
      <c r="K3911" s="1">
        <v>0</v>
      </c>
      <c r="L3911" s="1"/>
      <c r="M3911" s="1">
        <f t="shared" si="192"/>
        <v>21384</v>
      </c>
      <c r="N3911" s="1">
        <f t="shared" si="193"/>
        <v>21384</v>
      </c>
      <c r="O3911" s="1">
        <f t="shared" si="194"/>
        <v>0</v>
      </c>
    </row>
    <row r="3912" spans="1:15" x14ac:dyDescent="0.25">
      <c r="A3912" s="1" t="str">
        <v>BioLegend</v>
      </c>
      <c r="B3912" s="1">
        <v>17160</v>
      </c>
      <c r="C3912" s="1" t="str">
        <v>EED120337</v>
      </c>
      <c r="D3912" s="2">
        <v>45954</v>
      </c>
      <c r="E3912" s="2">
        <v>45960</v>
      </c>
      <c r="F3912" s="1">
        <v>353280</v>
      </c>
      <c r="G3912" s="1">
        <v>1</v>
      </c>
      <c r="H3912" s="1">
        <v>1</v>
      </c>
      <c r="I3912" s="1">
        <v>0</v>
      </c>
      <c r="J3912" s="1" t="str">
        <v>Delhi</v>
      </c>
      <c r="K3912" s="1">
        <v>0</v>
      </c>
      <c r="L3912" s="1"/>
      <c r="M3912" s="1">
        <f t="shared" si="192"/>
        <v>17160</v>
      </c>
      <c r="N3912" s="1">
        <f t="shared" si="193"/>
        <v>17160</v>
      </c>
      <c r="O3912" s="1">
        <f t="shared" si="194"/>
        <v>0</v>
      </c>
    </row>
    <row r="3913" spans="1:15" x14ac:dyDescent="0.25">
      <c r="A3913" s="1" t="str">
        <v>BioLegend</v>
      </c>
      <c r="B3913" s="1">
        <v>15470.400000000001</v>
      </c>
      <c r="C3913" s="1" t="str">
        <v>EED120337</v>
      </c>
      <c r="D3913" s="2">
        <v>45954</v>
      </c>
      <c r="E3913" s="2">
        <v>45960</v>
      </c>
      <c r="F3913" s="1">
        <v>354312</v>
      </c>
      <c r="G3913" s="1">
        <v>1</v>
      </c>
      <c r="H3913" s="1">
        <v>1</v>
      </c>
      <c r="I3913" s="1">
        <v>0</v>
      </c>
      <c r="J3913" s="1" t="str">
        <v>MOHALI (PUNJAB)</v>
      </c>
      <c r="K3913" s="1">
        <v>0</v>
      </c>
      <c r="L3913" s="1"/>
      <c r="M3913" s="1">
        <f t="shared" si="192"/>
        <v>15470.400000000001</v>
      </c>
      <c r="N3913" s="1">
        <f t="shared" si="193"/>
        <v>15470.400000000001</v>
      </c>
      <c r="O3913" s="1">
        <f t="shared" si="194"/>
        <v>0</v>
      </c>
    </row>
    <row r="3914" spans="1:15" x14ac:dyDescent="0.25">
      <c r="A3914" s="1" t="str">
        <v>BioLegend</v>
      </c>
      <c r="B3914" s="1">
        <v>17212.8</v>
      </c>
      <c r="C3914" s="1" t="str">
        <v>EED120337</v>
      </c>
      <c r="D3914" s="2">
        <v>45954</v>
      </c>
      <c r="E3914" s="2">
        <v>45960</v>
      </c>
      <c r="F3914" s="1">
        <v>360706</v>
      </c>
      <c r="G3914" s="1">
        <v>1</v>
      </c>
      <c r="H3914" s="1">
        <v>1</v>
      </c>
      <c r="I3914" s="1">
        <v>0</v>
      </c>
      <c r="J3914" s="1" t="str">
        <v>Delhi</v>
      </c>
      <c r="K3914" s="1">
        <v>0</v>
      </c>
      <c r="L3914" s="1"/>
      <c r="M3914" s="1">
        <f t="shared" si="192"/>
        <v>17212.8</v>
      </c>
      <c r="N3914" s="1">
        <f t="shared" si="193"/>
        <v>17212.8</v>
      </c>
      <c r="O3914" s="1">
        <f t="shared" si="194"/>
        <v>0</v>
      </c>
    </row>
    <row r="3915" spans="1:15" x14ac:dyDescent="0.25">
      <c r="A3915" s="1" t="str">
        <v>BioLegend</v>
      </c>
      <c r="B3915" s="1">
        <v>11404.8</v>
      </c>
      <c r="C3915" s="1" t="str">
        <v>EED120337</v>
      </c>
      <c r="D3915" s="2">
        <v>45954</v>
      </c>
      <c r="E3915" s="2">
        <v>45960</v>
      </c>
      <c r="F3915" s="1">
        <v>350004</v>
      </c>
      <c r="G3915" s="1">
        <v>1</v>
      </c>
      <c r="H3915" s="1">
        <v>1</v>
      </c>
      <c r="I3915" s="1">
        <v>0</v>
      </c>
      <c r="J3915" s="1" t="str">
        <v>Delhi</v>
      </c>
      <c r="K3915" s="1">
        <v>0</v>
      </c>
      <c r="L3915" s="1"/>
      <c r="M3915" s="1">
        <f t="shared" si="192"/>
        <v>11404.8</v>
      </c>
      <c r="N3915" s="1">
        <f t="shared" si="193"/>
        <v>11404.8</v>
      </c>
      <c r="O3915" s="1">
        <f t="shared" si="194"/>
        <v>0</v>
      </c>
    </row>
    <row r="3916" spans="1:15" x14ac:dyDescent="0.25">
      <c r="A3916" s="1" t="str">
        <v>BioLegend</v>
      </c>
      <c r="B3916" s="1">
        <v>24332</v>
      </c>
      <c r="C3916" s="1" t="str">
        <v>EED120337</v>
      </c>
      <c r="D3916" s="2">
        <v>45954</v>
      </c>
      <c r="E3916" s="2">
        <v>45960</v>
      </c>
      <c r="F3916" s="1">
        <v>364808</v>
      </c>
      <c r="G3916" s="1">
        <v>1</v>
      </c>
      <c r="H3916" s="1">
        <v>1</v>
      </c>
      <c r="I3916" s="1">
        <v>0</v>
      </c>
      <c r="J3916" s="1" t="str">
        <v>Delhi</v>
      </c>
      <c r="K3916" s="1">
        <v>0</v>
      </c>
      <c r="L3916" s="1"/>
      <c r="M3916" s="1">
        <f t="shared" si="192"/>
        <v>24332</v>
      </c>
      <c r="N3916" s="1">
        <f t="shared" si="193"/>
        <v>24332</v>
      </c>
      <c r="O3916" s="1">
        <f t="shared" si="194"/>
        <v>0</v>
      </c>
    </row>
    <row r="3917" spans="1:15" x14ac:dyDescent="0.25">
      <c r="A3917" s="1" t="str">
        <v>BioLegend</v>
      </c>
      <c r="B3917" s="1">
        <v>26426.400000000001</v>
      </c>
      <c r="C3917" s="1" t="str">
        <v>EED120337</v>
      </c>
      <c r="D3917" s="2">
        <v>45954</v>
      </c>
      <c r="E3917" s="2">
        <v>45960</v>
      </c>
      <c r="F3917" s="1">
        <v>367140</v>
      </c>
      <c r="G3917" s="1">
        <v>1</v>
      </c>
      <c r="H3917" s="1">
        <v>1</v>
      </c>
      <c r="I3917" s="1">
        <v>0</v>
      </c>
      <c r="J3917" s="1" t="str">
        <v>Delhi</v>
      </c>
      <c r="K3917" s="1">
        <v>0</v>
      </c>
      <c r="L3917" s="1"/>
      <c r="M3917" s="1">
        <f t="shared" si="192"/>
        <v>26426.400000000001</v>
      </c>
      <c r="N3917" s="1">
        <f t="shared" si="193"/>
        <v>26426.400000000001</v>
      </c>
      <c r="O3917" s="1">
        <f t="shared" si="194"/>
        <v>0</v>
      </c>
    </row>
    <row r="3918" spans="1:15" x14ac:dyDescent="0.25">
      <c r="A3918" s="1" t="str">
        <v>BioLegend</v>
      </c>
      <c r="B3918" s="1">
        <v>20750.400000000001</v>
      </c>
      <c r="C3918" s="1" t="str">
        <v>EED120337</v>
      </c>
      <c r="D3918" s="2">
        <v>45954</v>
      </c>
      <c r="E3918" s="2">
        <v>45960</v>
      </c>
      <c r="F3918" s="1">
        <v>369308</v>
      </c>
      <c r="G3918" s="1">
        <v>1</v>
      </c>
      <c r="H3918" s="1">
        <v>1</v>
      </c>
      <c r="I3918" s="1">
        <v>0</v>
      </c>
      <c r="J3918" s="1" t="str">
        <v>Delhi</v>
      </c>
      <c r="K3918" s="1">
        <v>0</v>
      </c>
      <c r="L3918" s="1"/>
      <c r="M3918" s="1">
        <f t="shared" si="192"/>
        <v>20750.400000000001</v>
      </c>
      <c r="N3918" s="1">
        <f t="shared" si="193"/>
        <v>20750.400000000001</v>
      </c>
      <c r="O3918" s="1">
        <f t="shared" si="194"/>
        <v>0</v>
      </c>
    </row>
    <row r="3919" spans="1:15" x14ac:dyDescent="0.25">
      <c r="A3919" s="1" t="str">
        <v>BioLegend</v>
      </c>
      <c r="B3919" s="1">
        <v>19536</v>
      </c>
      <c r="C3919" s="1" t="str">
        <v>EED120337</v>
      </c>
      <c r="D3919" s="2">
        <v>45954</v>
      </c>
      <c r="E3919" s="2">
        <v>45960</v>
      </c>
      <c r="F3919" s="1">
        <v>372214</v>
      </c>
      <c r="G3919" s="1">
        <v>1</v>
      </c>
      <c r="H3919" s="1">
        <v>1</v>
      </c>
      <c r="I3919" s="1">
        <v>0</v>
      </c>
      <c r="J3919" s="1" t="str">
        <v>Banglore</v>
      </c>
      <c r="K3919" s="1">
        <v>0</v>
      </c>
      <c r="L3919" s="1"/>
      <c r="M3919" s="1">
        <f t="shared" si="192"/>
        <v>19536</v>
      </c>
      <c r="N3919" s="1">
        <f t="shared" si="193"/>
        <v>19536</v>
      </c>
      <c r="O3919" s="1">
        <f t="shared" si="194"/>
        <v>0</v>
      </c>
    </row>
    <row r="3920" spans="1:15" x14ac:dyDescent="0.25">
      <c r="A3920" s="1" t="str">
        <v>BioLegend</v>
      </c>
      <c r="B3920" s="1">
        <v>26426.400000000001</v>
      </c>
      <c r="C3920" s="1" t="str">
        <v>EED120337</v>
      </c>
      <c r="D3920" s="2">
        <v>45954</v>
      </c>
      <c r="E3920" s="2">
        <v>45960</v>
      </c>
      <c r="F3920" s="1">
        <v>369606</v>
      </c>
      <c r="G3920" s="1">
        <v>1</v>
      </c>
      <c r="H3920" s="1">
        <v>1</v>
      </c>
      <c r="I3920" s="1">
        <v>0</v>
      </c>
      <c r="J3920" s="1" t="str">
        <v>Delhi</v>
      </c>
      <c r="K3920" s="1">
        <v>0</v>
      </c>
      <c r="L3920" s="1"/>
      <c r="M3920" s="1">
        <f t="shared" si="192"/>
        <v>26426.400000000001</v>
      </c>
      <c r="N3920" s="1">
        <f t="shared" si="193"/>
        <v>26426.400000000001</v>
      </c>
      <c r="O3920" s="1">
        <f t="shared" si="194"/>
        <v>0</v>
      </c>
    </row>
    <row r="3921" spans="1:15" x14ac:dyDescent="0.25">
      <c r="A3921" s="1" t="str">
        <v>BioLegend</v>
      </c>
      <c r="B3921" s="1">
        <v>22176</v>
      </c>
      <c r="C3921" s="1" t="str">
        <v>EED120337</v>
      </c>
      <c r="D3921" s="2">
        <v>45954</v>
      </c>
      <c r="E3921" s="2">
        <v>45960</v>
      </c>
      <c r="F3921" s="1">
        <v>372704</v>
      </c>
      <c r="G3921" s="1">
        <v>1</v>
      </c>
      <c r="H3921" s="1">
        <v>1</v>
      </c>
      <c r="I3921" s="1">
        <v>0</v>
      </c>
      <c r="J3921" s="1" t="str">
        <v>Delhi</v>
      </c>
      <c r="K3921" s="1">
        <v>0</v>
      </c>
      <c r="L3921" s="1"/>
      <c r="M3921" s="1">
        <f t="shared" si="192"/>
        <v>22176</v>
      </c>
      <c r="N3921" s="1">
        <f t="shared" si="193"/>
        <v>22176</v>
      </c>
      <c r="O3921" s="1">
        <f t="shared" si="194"/>
        <v>0</v>
      </c>
    </row>
    <row r="3922" spans="1:15" x14ac:dyDescent="0.25">
      <c r="A3922" s="1" t="str">
        <v>BioLegend</v>
      </c>
      <c r="B3922" s="1">
        <v>21067.200000000001</v>
      </c>
      <c r="C3922" s="1" t="str">
        <v>EED120337</v>
      </c>
      <c r="D3922" s="2">
        <v>45954</v>
      </c>
      <c r="E3922" s="2">
        <v>45960</v>
      </c>
      <c r="F3922" s="1">
        <v>381506</v>
      </c>
      <c r="G3922" s="1">
        <v>1</v>
      </c>
      <c r="H3922" s="1">
        <v>1</v>
      </c>
      <c r="I3922" s="1">
        <v>0</v>
      </c>
      <c r="J3922" s="1" t="str">
        <v>Delhi</v>
      </c>
      <c r="K3922" s="1">
        <v>0</v>
      </c>
      <c r="L3922" s="1"/>
      <c r="M3922" s="1">
        <f t="shared" si="192"/>
        <v>21067.200000000001</v>
      </c>
      <c r="N3922" s="1">
        <f t="shared" si="193"/>
        <v>21067.200000000001</v>
      </c>
      <c r="O3922" s="1">
        <f t="shared" si="194"/>
        <v>0</v>
      </c>
    </row>
    <row r="3923" spans="1:15" x14ac:dyDescent="0.25">
      <c r="A3923" s="1" t="str">
        <v>BioLegend</v>
      </c>
      <c r="B3923" s="1">
        <v>15092</v>
      </c>
      <c r="C3923" s="1" t="str">
        <v>EED120337</v>
      </c>
      <c r="D3923" s="2">
        <v>45954</v>
      </c>
      <c r="E3923" s="2">
        <v>45960</v>
      </c>
      <c r="F3923" s="1">
        <v>399218</v>
      </c>
      <c r="G3923" s="1">
        <v>1</v>
      </c>
      <c r="H3923" s="1">
        <v>1</v>
      </c>
      <c r="I3923" s="1">
        <v>0</v>
      </c>
      <c r="J3923" s="1" t="str">
        <v>VADODARA</v>
      </c>
      <c r="K3923" s="1">
        <v>0</v>
      </c>
      <c r="L3923" s="1"/>
      <c r="M3923" s="1">
        <f t="shared" si="192"/>
        <v>15092</v>
      </c>
      <c r="N3923" s="1">
        <f t="shared" si="193"/>
        <v>15092</v>
      </c>
      <c r="O3923" s="1">
        <f t="shared" si="194"/>
        <v>0</v>
      </c>
    </row>
    <row r="3924" spans="1:15" x14ac:dyDescent="0.25">
      <c r="A3924" s="1" t="str">
        <v>BioLegend</v>
      </c>
      <c r="B3924" s="1">
        <v>4963.2</v>
      </c>
      <c r="C3924" s="1" t="str">
        <v>EED120337</v>
      </c>
      <c r="D3924" s="2">
        <v>45954</v>
      </c>
      <c r="E3924" s="2">
        <v>45960</v>
      </c>
      <c r="F3924" s="1">
        <v>377612</v>
      </c>
      <c r="G3924" s="1">
        <v>1</v>
      </c>
      <c r="H3924" s="1">
        <v>1</v>
      </c>
      <c r="I3924" s="1">
        <v>0</v>
      </c>
      <c r="J3924" s="1" t="str">
        <v>Delhi</v>
      </c>
      <c r="K3924" s="1">
        <v>0</v>
      </c>
      <c r="L3924" s="1"/>
      <c r="M3924" s="1">
        <f t="shared" si="192"/>
        <v>4963.2</v>
      </c>
      <c r="N3924" s="1">
        <f t="shared" si="193"/>
        <v>4963.2</v>
      </c>
      <c r="O3924" s="1">
        <f t="shared" si="194"/>
        <v>0</v>
      </c>
    </row>
    <row r="3925" spans="1:15" x14ac:dyDescent="0.25">
      <c r="A3925" s="1" t="str">
        <v>BioLegend</v>
      </c>
      <c r="B3925" s="1">
        <v>4699.2</v>
      </c>
      <c r="C3925" s="1" t="str">
        <v>EED120337</v>
      </c>
      <c r="D3925" s="2">
        <v>45954</v>
      </c>
      <c r="E3925" s="2">
        <v>45960</v>
      </c>
      <c r="F3925" s="1">
        <v>423101</v>
      </c>
      <c r="G3925" s="1">
        <v>1</v>
      </c>
      <c r="H3925" s="1">
        <v>1</v>
      </c>
      <c r="I3925" s="1">
        <v>0</v>
      </c>
      <c r="J3925" s="1" t="str">
        <v>Pune</v>
      </c>
      <c r="K3925" s="1">
        <v>0</v>
      </c>
      <c r="L3925" s="1"/>
      <c r="M3925" s="1">
        <f t="shared" si="192"/>
        <v>4699.2</v>
      </c>
      <c r="N3925" s="1">
        <f t="shared" si="193"/>
        <v>4699.2</v>
      </c>
      <c r="O3925" s="1">
        <f t="shared" si="194"/>
        <v>0</v>
      </c>
    </row>
    <row r="3926" spans="1:15" x14ac:dyDescent="0.25">
      <c r="A3926" s="1" t="str">
        <v>BioLegend</v>
      </c>
      <c r="B3926" s="1">
        <v>4382.3999999999996</v>
      </c>
      <c r="C3926" s="1" t="str">
        <v>EED120337</v>
      </c>
      <c r="D3926" s="2">
        <v>45954</v>
      </c>
      <c r="E3926" s="2">
        <v>45960</v>
      </c>
      <c r="F3926" s="1">
        <v>423113</v>
      </c>
      <c r="G3926" s="1">
        <v>4</v>
      </c>
      <c r="H3926" s="1">
        <v>4</v>
      </c>
      <c r="I3926" s="1">
        <v>0</v>
      </c>
      <c r="J3926" s="1" t="str">
        <v>ASSAM</v>
      </c>
      <c r="K3926" s="1">
        <v>0</v>
      </c>
      <c r="L3926" s="1"/>
      <c r="M3926" s="1">
        <f t="shared" si="192"/>
        <v>17529.599999999999</v>
      </c>
      <c r="N3926" s="1">
        <f t="shared" si="193"/>
        <v>17529.599999999999</v>
      </c>
      <c r="O3926" s="1">
        <f t="shared" si="194"/>
        <v>0</v>
      </c>
    </row>
    <row r="3927" spans="1:15" x14ac:dyDescent="0.25">
      <c r="A3927" s="1" t="str">
        <v>BioLegend</v>
      </c>
      <c r="B3927" s="1">
        <v>13992</v>
      </c>
      <c r="C3927" s="1" t="str">
        <v>EED120337</v>
      </c>
      <c r="D3927" s="2">
        <v>45954</v>
      </c>
      <c r="E3927" s="2">
        <v>45960</v>
      </c>
      <c r="F3927" s="1">
        <v>430901</v>
      </c>
      <c r="G3927" s="1">
        <v>1</v>
      </c>
      <c r="H3927" s="1">
        <v>1</v>
      </c>
      <c r="I3927" s="1">
        <v>0</v>
      </c>
      <c r="J3927" s="1" t="str">
        <v>Delhi</v>
      </c>
      <c r="K3927" s="1">
        <v>0</v>
      </c>
      <c r="L3927" s="1"/>
      <c r="M3927" s="1">
        <f t="shared" si="192"/>
        <v>13992</v>
      </c>
      <c r="N3927" s="1">
        <f t="shared" si="193"/>
        <v>13992</v>
      </c>
      <c r="O3927" s="1">
        <f t="shared" si="194"/>
        <v>0</v>
      </c>
    </row>
    <row r="3928" spans="1:15" x14ac:dyDescent="0.25">
      <c r="A3928" s="1" t="str">
        <v>BioLegend</v>
      </c>
      <c r="B3928" s="1">
        <v>13992</v>
      </c>
      <c r="C3928" s="1" t="str">
        <v>EED120337</v>
      </c>
      <c r="D3928" s="2">
        <v>45954</v>
      </c>
      <c r="E3928" s="2">
        <v>45960</v>
      </c>
      <c r="F3928" s="1">
        <v>431301</v>
      </c>
      <c r="G3928" s="1">
        <v>1</v>
      </c>
      <c r="H3928" s="1">
        <v>1</v>
      </c>
      <c r="I3928" s="1">
        <v>0</v>
      </c>
      <c r="J3928" s="1" t="str">
        <v>Delhi</v>
      </c>
      <c r="K3928" s="1">
        <v>0</v>
      </c>
      <c r="L3928" s="1"/>
      <c r="M3928" s="1">
        <f t="shared" si="192"/>
        <v>13992</v>
      </c>
      <c r="N3928" s="1">
        <f t="shared" si="193"/>
        <v>13992</v>
      </c>
      <c r="O3928" s="1">
        <f t="shared" si="194"/>
        <v>0</v>
      </c>
    </row>
    <row r="3929" spans="1:15" x14ac:dyDescent="0.25">
      <c r="A3929" s="1" t="str">
        <v>BioLegend</v>
      </c>
      <c r="B3929" s="1">
        <v>13992</v>
      </c>
      <c r="C3929" s="1" t="str">
        <v>EED120337</v>
      </c>
      <c r="D3929" s="2">
        <v>45954</v>
      </c>
      <c r="E3929" s="2">
        <v>45960</v>
      </c>
      <c r="F3929" s="1">
        <v>431601</v>
      </c>
      <c r="G3929" s="1">
        <v>1</v>
      </c>
      <c r="H3929" s="1">
        <v>1</v>
      </c>
      <c r="I3929" s="1">
        <v>0</v>
      </c>
      <c r="J3929" s="1" t="str">
        <v>Delhi</v>
      </c>
      <c r="K3929" s="1">
        <v>0</v>
      </c>
      <c r="L3929" s="1"/>
      <c r="M3929" s="1">
        <f t="shared" si="192"/>
        <v>13992</v>
      </c>
      <c r="N3929" s="1">
        <f t="shared" si="193"/>
        <v>13992</v>
      </c>
      <c r="O3929" s="1">
        <f t="shared" si="194"/>
        <v>0</v>
      </c>
    </row>
    <row r="3930" spans="1:15" x14ac:dyDescent="0.25">
      <c r="A3930" s="1" t="str">
        <v>BioLegend</v>
      </c>
      <c r="B3930" s="1">
        <v>13992</v>
      </c>
      <c r="C3930" s="1" t="str">
        <v>EED120337</v>
      </c>
      <c r="D3930" s="2">
        <v>45954</v>
      </c>
      <c r="E3930" s="2">
        <v>45960</v>
      </c>
      <c r="F3930" s="1">
        <v>432501</v>
      </c>
      <c r="G3930" s="1">
        <v>1</v>
      </c>
      <c r="H3930" s="1">
        <v>1</v>
      </c>
      <c r="I3930" s="1">
        <v>0</v>
      </c>
      <c r="J3930" s="1" t="str">
        <v>Delhi</v>
      </c>
      <c r="K3930" s="1">
        <v>0</v>
      </c>
      <c r="L3930" s="1"/>
      <c r="M3930" s="1">
        <f t="shared" si="192"/>
        <v>13992</v>
      </c>
      <c r="N3930" s="1">
        <f t="shared" si="193"/>
        <v>13992</v>
      </c>
      <c r="O3930" s="1">
        <f t="shared" si="194"/>
        <v>0</v>
      </c>
    </row>
    <row r="3931" spans="1:15" x14ac:dyDescent="0.25">
      <c r="A3931" s="1" t="str">
        <v>BioLegend</v>
      </c>
      <c r="B3931" s="1">
        <v>17371.2</v>
      </c>
      <c r="C3931" s="1" t="str">
        <v>EED120337</v>
      </c>
      <c r="D3931" s="2">
        <v>45954</v>
      </c>
      <c r="E3931" s="2">
        <v>45960</v>
      </c>
      <c r="F3931" s="1">
        <v>432601</v>
      </c>
      <c r="G3931" s="1">
        <v>1</v>
      </c>
      <c r="H3931" s="1">
        <v>1</v>
      </c>
      <c r="I3931" s="1">
        <v>0</v>
      </c>
      <c r="J3931" s="1" t="str">
        <v>Delhi</v>
      </c>
      <c r="K3931" s="1">
        <v>0</v>
      </c>
      <c r="L3931" s="1"/>
      <c r="M3931" s="1">
        <f t="shared" si="192"/>
        <v>17371.2</v>
      </c>
      <c r="N3931" s="1">
        <f t="shared" si="193"/>
        <v>17371.2</v>
      </c>
      <c r="O3931" s="1">
        <f t="shared" si="194"/>
        <v>0</v>
      </c>
    </row>
    <row r="3932" spans="1:15" x14ac:dyDescent="0.25">
      <c r="A3932" s="1" t="str">
        <v>BioLegend</v>
      </c>
      <c r="B3932" s="1">
        <v>2851.2</v>
      </c>
      <c r="C3932" s="1" t="str">
        <v>EED120337</v>
      </c>
      <c r="D3932" s="2">
        <v>45954</v>
      </c>
      <c r="E3932" s="2">
        <v>45960</v>
      </c>
      <c r="F3932" s="1">
        <v>420701</v>
      </c>
      <c r="G3932" s="1">
        <v>1</v>
      </c>
      <c r="H3932" s="1">
        <v>1</v>
      </c>
      <c r="I3932" s="1">
        <v>0</v>
      </c>
      <c r="J3932" s="1" t="str">
        <v>Delhi</v>
      </c>
      <c r="K3932" s="1">
        <v>0</v>
      </c>
      <c r="L3932" s="1"/>
      <c r="M3932" s="1">
        <f t="shared" si="192"/>
        <v>2851.2</v>
      </c>
      <c r="N3932" s="1">
        <f t="shared" si="193"/>
        <v>2851.2</v>
      </c>
      <c r="O3932" s="1">
        <f t="shared" si="194"/>
        <v>0</v>
      </c>
    </row>
    <row r="3933" spans="1:15" x14ac:dyDescent="0.25">
      <c r="A3933" s="1" t="str">
        <v>BioLegend</v>
      </c>
      <c r="B3933" s="1">
        <v>24024</v>
      </c>
      <c r="C3933" s="1" t="str">
        <v>EED120337</v>
      </c>
      <c r="D3933" s="2">
        <v>45954</v>
      </c>
      <c r="E3933" s="2">
        <v>45960</v>
      </c>
      <c r="F3933" s="1">
        <v>501434</v>
      </c>
      <c r="G3933" s="1">
        <v>1</v>
      </c>
      <c r="H3933" s="1">
        <v>1</v>
      </c>
      <c r="I3933" s="1">
        <v>0</v>
      </c>
      <c r="J3933" s="1" t="str">
        <v>Delhi</v>
      </c>
      <c r="K3933" s="1">
        <v>0</v>
      </c>
      <c r="L3933" s="1"/>
      <c r="M3933" s="1">
        <f t="shared" si="192"/>
        <v>24024</v>
      </c>
      <c r="N3933" s="1">
        <f t="shared" si="193"/>
        <v>24024</v>
      </c>
      <c r="O3933" s="1">
        <f t="shared" si="194"/>
        <v>0</v>
      </c>
    </row>
    <row r="3934" spans="1:15" x14ac:dyDescent="0.25">
      <c r="A3934" s="1" t="str">
        <v>BioLegend</v>
      </c>
      <c r="B3934" s="1">
        <v>21225.599999999999</v>
      </c>
      <c r="C3934" s="1" t="str">
        <v>EED120337</v>
      </c>
      <c r="D3934" s="2">
        <v>45954</v>
      </c>
      <c r="E3934" s="2">
        <v>45960</v>
      </c>
      <c r="F3934" s="1">
        <v>510006</v>
      </c>
      <c r="G3934" s="1">
        <v>1</v>
      </c>
      <c r="H3934" s="1">
        <v>1</v>
      </c>
      <c r="I3934" s="1">
        <v>0</v>
      </c>
      <c r="J3934" s="1" t="str">
        <v>Delhi</v>
      </c>
      <c r="K3934" s="1">
        <v>0</v>
      </c>
      <c r="L3934" s="1"/>
      <c r="M3934" s="1">
        <f t="shared" si="192"/>
        <v>21225.599999999999</v>
      </c>
      <c r="N3934" s="1">
        <f t="shared" si="193"/>
        <v>21225.599999999999</v>
      </c>
      <c r="O3934" s="1">
        <f t="shared" si="194"/>
        <v>0</v>
      </c>
    </row>
    <row r="3935" spans="1:15" x14ac:dyDescent="0.25">
      <c r="A3935" t="str">
        <v>BioLegend</v>
      </c>
      <c r="B3935">
        <v>15206.400000000001</v>
      </c>
      <c r="C3935" t="str">
        <v>EED120337</v>
      </c>
      <c r="D3935" s="6">
        <v>45954</v>
      </c>
      <c r="E3935" s="6">
        <v>45960</v>
      </c>
      <c r="F3935">
        <v>138406</v>
      </c>
      <c r="G3935">
        <v>1</v>
      </c>
      <c r="H3935">
        <v>1</v>
      </c>
      <c r="I3935">
        <v>0</v>
      </c>
      <c r="J3935" t="str">
        <v>Delhi</v>
      </c>
      <c r="K3935">
        <v>0</v>
      </c>
    </row>
    <row r="3936" spans="1:15" x14ac:dyDescent="0.25">
      <c r="A3936" t="str">
        <v>BioLegend</v>
      </c>
      <c r="B3936">
        <v>24393.599999999999</v>
      </c>
      <c r="C3936" t="str">
        <v>EED120337</v>
      </c>
      <c r="D3936" s="6">
        <v>45954</v>
      </c>
      <c r="E3936" s="6">
        <v>45960</v>
      </c>
      <c r="F3936">
        <v>306022</v>
      </c>
      <c r="G3936">
        <v>1</v>
      </c>
      <c r="H3936">
        <v>1</v>
      </c>
      <c r="I3936">
        <v>0</v>
      </c>
      <c r="J3936" t="str">
        <v>Delhi</v>
      </c>
      <c r="K3936">
        <v>0</v>
      </c>
    </row>
    <row r="3937" spans="1:11" x14ac:dyDescent="0.25">
      <c r="A3937" t="str">
        <v>BioLegend</v>
      </c>
      <c r="B3937">
        <v>20169.599999999999</v>
      </c>
      <c r="C3937" t="str">
        <v>EED120337</v>
      </c>
      <c r="D3937" s="6">
        <v>45954</v>
      </c>
      <c r="E3937" s="6">
        <v>45960</v>
      </c>
      <c r="F3937">
        <v>506948</v>
      </c>
      <c r="G3937">
        <v>1</v>
      </c>
      <c r="H3937">
        <v>1</v>
      </c>
      <c r="I3937">
        <v>0</v>
      </c>
      <c r="J3937" t="str">
        <v>Delhi</v>
      </c>
      <c r="K3937">
        <v>0</v>
      </c>
    </row>
    <row r="3938" spans="1:11" x14ac:dyDescent="0.25">
      <c r="A3938" t="str">
        <v>BioLegend</v>
      </c>
      <c r="B3938">
        <v>17054.400000000001</v>
      </c>
      <c r="C3938" t="str">
        <v>EED120337</v>
      </c>
      <c r="D3938" s="6">
        <v>45954</v>
      </c>
      <c r="E3938" s="6">
        <v>45960</v>
      </c>
      <c r="F3938">
        <v>507612</v>
      </c>
      <c r="G3938">
        <v>1</v>
      </c>
      <c r="H3938">
        <v>1</v>
      </c>
      <c r="I3938">
        <v>0</v>
      </c>
      <c r="J3938" t="str">
        <v>Delhi</v>
      </c>
      <c r="K3938">
        <v>0</v>
      </c>
    </row>
    <row r="3939" spans="1:11" x14ac:dyDescent="0.25">
      <c r="A3939" t="str">
        <v>BioLegend</v>
      </c>
      <c r="B3939">
        <v>25440.800000000003</v>
      </c>
      <c r="C3939" t="str">
        <v>EED120337</v>
      </c>
      <c r="D3939" s="6">
        <v>45954</v>
      </c>
      <c r="E3939" s="6">
        <v>45960</v>
      </c>
      <c r="F3939">
        <v>501422</v>
      </c>
      <c r="G3939">
        <v>2</v>
      </c>
      <c r="H3939">
        <v>2</v>
      </c>
      <c r="I3939">
        <v>0</v>
      </c>
      <c r="J3939" t="str">
        <v>Delhi</v>
      </c>
      <c r="K3939">
        <v>0</v>
      </c>
    </row>
    <row r="3940" spans="1:11" x14ac:dyDescent="0.25">
      <c r="A3940" t="str">
        <v>BioLegend</v>
      </c>
      <c r="B3940">
        <v>27473.599999999999</v>
      </c>
      <c r="C3940" t="str">
        <v>EED120337</v>
      </c>
      <c r="D3940" s="6">
        <v>45954</v>
      </c>
      <c r="E3940" s="6">
        <v>45960</v>
      </c>
      <c r="F3940">
        <v>512338</v>
      </c>
      <c r="G3940">
        <v>2</v>
      </c>
      <c r="H3940">
        <v>2</v>
      </c>
      <c r="I3940">
        <v>0</v>
      </c>
      <c r="J3940" t="str">
        <v>Delhi</v>
      </c>
      <c r="K3940">
        <v>0</v>
      </c>
    </row>
    <row r="3941" spans="1:11" x14ac:dyDescent="0.25">
      <c r="A3941" t="str">
        <v>BioLegend</v>
      </c>
      <c r="B3941">
        <v>18295.2</v>
      </c>
      <c r="C3941" t="str">
        <v>EED120337</v>
      </c>
      <c r="D3941" s="6">
        <v>45954</v>
      </c>
      <c r="E3941" s="6">
        <v>45960</v>
      </c>
      <c r="F3941">
        <v>644820</v>
      </c>
      <c r="G3941">
        <v>1</v>
      </c>
      <c r="H3941">
        <v>1</v>
      </c>
      <c r="I3941">
        <v>0</v>
      </c>
      <c r="J3941" t="str">
        <v>Delhi</v>
      </c>
      <c r="K3941">
        <v>0</v>
      </c>
    </row>
    <row r="3942" spans="1:11" x14ac:dyDescent="0.25">
      <c r="A3942" t="str">
        <v>BioLegend</v>
      </c>
      <c r="B3942">
        <v>8078.4</v>
      </c>
      <c r="C3942" t="str">
        <v>EED120337</v>
      </c>
      <c r="D3942" s="6">
        <v>45954</v>
      </c>
      <c r="E3942" s="6">
        <v>45960</v>
      </c>
      <c r="F3942">
        <v>653003</v>
      </c>
      <c r="G3942">
        <v>1</v>
      </c>
      <c r="H3942">
        <v>1</v>
      </c>
      <c r="I3942">
        <v>0</v>
      </c>
      <c r="J3942" t="str">
        <v>Hyderabad</v>
      </c>
      <c r="K3942">
        <v>0</v>
      </c>
    </row>
    <row r="3943" spans="1:11" x14ac:dyDescent="0.25">
      <c r="A3943" t="str">
        <v>BioLegend</v>
      </c>
      <c r="B3943">
        <v>11211.2</v>
      </c>
      <c r="C3943" t="str">
        <v>EED120337</v>
      </c>
      <c r="D3943" s="6">
        <v>45954</v>
      </c>
      <c r="E3943" s="6">
        <v>45960</v>
      </c>
      <c r="F3943">
        <v>662409</v>
      </c>
      <c r="G3943">
        <v>1</v>
      </c>
      <c r="H3943">
        <v>1</v>
      </c>
      <c r="I3943">
        <v>0</v>
      </c>
      <c r="J3943" t="str">
        <v>Hyderabad</v>
      </c>
      <c r="K3943">
        <v>0</v>
      </c>
    </row>
    <row r="3944" spans="1:11" x14ac:dyDescent="0.25">
      <c r="A3944" t="str">
        <v>BioLegend</v>
      </c>
      <c r="B3944">
        <v>92980.799999999988</v>
      </c>
      <c r="C3944" t="str">
        <v>EED120337</v>
      </c>
      <c r="D3944" s="6">
        <v>45954</v>
      </c>
      <c r="E3944" s="6">
        <v>45960</v>
      </c>
      <c r="F3944">
        <v>740930</v>
      </c>
      <c r="G3944">
        <v>1</v>
      </c>
      <c r="H3944">
        <v>1</v>
      </c>
      <c r="I3944">
        <v>0</v>
      </c>
      <c r="J3944" t="str">
        <v>Pune</v>
      </c>
      <c r="K3944">
        <v>0</v>
      </c>
    </row>
    <row r="3945" spans="1:11" x14ac:dyDescent="0.25">
      <c r="A3945" t="str">
        <v>BioLegend</v>
      </c>
      <c r="B3945">
        <v>92980.799999999988</v>
      </c>
      <c r="C3945" t="str">
        <v>EED120337</v>
      </c>
      <c r="D3945" s="6">
        <v>45954</v>
      </c>
      <c r="E3945" s="6">
        <v>45960</v>
      </c>
      <c r="F3945">
        <v>741282</v>
      </c>
      <c r="G3945">
        <v>1</v>
      </c>
      <c r="H3945">
        <v>1</v>
      </c>
      <c r="I3945">
        <v>0</v>
      </c>
      <c r="J3945" t="str">
        <v>Hyderabad</v>
      </c>
      <c r="K3945">
        <v>0</v>
      </c>
    </row>
    <row r="3946" spans="1:11" x14ac:dyDescent="0.25">
      <c r="A3946" t="str">
        <v>BioLegend</v>
      </c>
      <c r="B3946">
        <v>17054.400000000001</v>
      </c>
      <c r="C3946" t="str">
        <v>EED120337</v>
      </c>
      <c r="D3946" s="6">
        <v>45954</v>
      </c>
      <c r="E3946" s="6">
        <v>45960</v>
      </c>
      <c r="F3946">
        <v>801807</v>
      </c>
      <c r="G3946">
        <v>1</v>
      </c>
      <c r="H3946">
        <v>1</v>
      </c>
      <c r="I3946">
        <v>0</v>
      </c>
      <c r="J3946" t="str">
        <v>Delhi</v>
      </c>
      <c r="K3946">
        <v>0</v>
      </c>
    </row>
    <row r="3947" spans="1:11" x14ac:dyDescent="0.25">
      <c r="A3947" t="str">
        <v>BioLegend</v>
      </c>
      <c r="B3947">
        <v>6811.2000000000007</v>
      </c>
      <c r="C3947" t="str">
        <v>EED120337</v>
      </c>
      <c r="D3947" s="6">
        <v>45954</v>
      </c>
      <c r="E3947" s="6">
        <v>45960</v>
      </c>
      <c r="F3947">
        <v>825702</v>
      </c>
      <c r="G3947">
        <v>2</v>
      </c>
      <c r="H3947">
        <v>2</v>
      </c>
      <c r="I3947">
        <v>0</v>
      </c>
      <c r="J3947" t="str">
        <v>Banglore</v>
      </c>
      <c r="K3947">
        <v>0</v>
      </c>
    </row>
    <row r="3948" spans="1:11" x14ac:dyDescent="0.25">
      <c r="A3948" t="str">
        <v>Labex</v>
      </c>
      <c r="B3948">
        <v>62367</v>
      </c>
      <c r="C3948" t="str">
        <v>3267-W</v>
      </c>
      <c r="D3948" s="6">
        <v>45954</v>
      </c>
      <c r="E3948" s="6">
        <v>45960</v>
      </c>
      <c r="F3948" t="str">
        <v>Tlrl-2006-1</v>
      </c>
      <c r="G3948">
        <v>1</v>
      </c>
      <c r="H3948">
        <v>1</v>
      </c>
      <c r="I3948">
        <v>0</v>
      </c>
      <c r="J3948" t="str">
        <v>Delhi</v>
      </c>
      <c r="K3948">
        <v>0</v>
      </c>
    </row>
    <row r="3949" spans="1:11" x14ac:dyDescent="0.25">
      <c r="A3949" t="str">
        <v>MP BIO</v>
      </c>
      <c r="B3949">
        <v>2016.57</v>
      </c>
      <c r="C3949" t="str">
        <v>MP/LS/25-26/1507</v>
      </c>
      <c r="D3949" s="6">
        <v>45946</v>
      </c>
      <c r="E3949" s="6">
        <v>45960</v>
      </c>
      <c r="F3949">
        <v>100543</v>
      </c>
      <c r="G3949">
        <v>2</v>
      </c>
      <c r="H3949">
        <v>2</v>
      </c>
      <c r="I3949">
        <v>0</v>
      </c>
      <c r="J3949" t="str">
        <v>DELHI</v>
      </c>
      <c r="K3949">
        <v>0</v>
      </c>
    </row>
    <row r="3950" spans="1:11" x14ac:dyDescent="0.25">
      <c r="A3950" t="str">
        <v>MP BIO</v>
      </c>
      <c r="B3950">
        <v>6840</v>
      </c>
      <c r="C3950" t="str">
        <v>MP/LS/25-26/1507</v>
      </c>
      <c r="D3950" s="6">
        <v>45946</v>
      </c>
      <c r="E3950" s="6">
        <v>45960</v>
      </c>
      <c r="F3950" t="str">
        <v>11TRIMPR01</v>
      </c>
      <c r="G3950">
        <v>1</v>
      </c>
      <c r="H3950">
        <v>0</v>
      </c>
      <c r="I3950">
        <v>1</v>
      </c>
      <c r="J3950" t="str">
        <v>STOCK</v>
      </c>
      <c r="K3950" t="str">
        <v>Stock</v>
      </c>
    </row>
    <row r="3951" spans="1:11" x14ac:dyDescent="0.25">
      <c r="A3951" t="str">
        <v>MP BIO</v>
      </c>
      <c r="B3951">
        <v>7207.5</v>
      </c>
      <c r="C3951" t="str">
        <v>MP/LS/25-26/1543</v>
      </c>
      <c r="D3951" s="6">
        <v>45948</v>
      </c>
      <c r="E3951" s="6">
        <v>45960</v>
      </c>
      <c r="F3951">
        <v>191418</v>
      </c>
      <c r="G3951">
        <v>4</v>
      </c>
      <c r="H3951">
        <v>4</v>
      </c>
      <c r="I3951">
        <v>0</v>
      </c>
      <c r="J3951" t="str">
        <v>Hyderabad</v>
      </c>
      <c r="K3951">
        <v>0</v>
      </c>
    </row>
    <row r="3952" spans="1:11" x14ac:dyDescent="0.25">
      <c r="A3952" t="str">
        <v>MABTECH</v>
      </c>
      <c r="B3952">
        <v>22484</v>
      </c>
      <c r="C3952">
        <v>45211</v>
      </c>
      <c r="D3952" s="6">
        <v>45958</v>
      </c>
      <c r="E3952" s="6">
        <v>45961</v>
      </c>
      <c r="F3952" t="str">
        <v>3860-1AD-6</v>
      </c>
      <c r="G3952">
        <v>3</v>
      </c>
      <c r="H3952">
        <v>3</v>
      </c>
      <c r="I3952">
        <v>0</v>
      </c>
      <c r="J3952" t="str">
        <v>Vishakhapatnam</v>
      </c>
      <c r="K3952">
        <v>0</v>
      </c>
    </row>
    <row r="3953" spans="1:11" x14ac:dyDescent="0.25">
      <c r="A3953" t="str">
        <v>BIOXCELL</v>
      </c>
      <c r="B3953">
        <v>7330.4</v>
      </c>
      <c r="C3953">
        <v>181248</v>
      </c>
      <c r="D3953" s="6">
        <v>45961</v>
      </c>
      <c r="E3953" s="6">
        <v>45964</v>
      </c>
      <c r="F3953" t="str">
        <v>BE0146</v>
      </c>
      <c r="G3953">
        <v>1</v>
      </c>
      <c r="H3953">
        <v>1</v>
      </c>
      <c r="I3953">
        <v>0</v>
      </c>
      <c r="J3953" t="str">
        <v>Kerala</v>
      </c>
      <c r="K3953">
        <v>0</v>
      </c>
    </row>
    <row r="3954" spans="1:11" x14ac:dyDescent="0.25">
      <c r="A3954" t="str">
        <v>BIOXCELL</v>
      </c>
      <c r="B3954">
        <v>36388</v>
      </c>
      <c r="C3954">
        <v>181248</v>
      </c>
      <c r="D3954" s="6">
        <v>45961</v>
      </c>
      <c r="E3954" s="6">
        <v>45964</v>
      </c>
      <c r="F3954" t="str">
        <v>BE0146</v>
      </c>
      <c r="G3954">
        <v>1</v>
      </c>
      <c r="H3954">
        <v>1</v>
      </c>
      <c r="I3954">
        <v>0</v>
      </c>
      <c r="J3954" t="str">
        <v>Kerala</v>
      </c>
      <c r="K3954">
        <v>0</v>
      </c>
    </row>
    <row r="3955" spans="1:11" x14ac:dyDescent="0.25">
      <c r="A3955" t="str">
        <v>Cytoskeleton</v>
      </c>
      <c r="B3955">
        <v>76646.240000000005</v>
      </c>
      <c r="C3955">
        <v>21614</v>
      </c>
      <c r="D3955" s="6">
        <v>45964</v>
      </c>
      <c r="E3955" s="6">
        <v>45967</v>
      </c>
      <c r="F3955" t="str">
        <v>BK011P</v>
      </c>
      <c r="G3955">
        <v>1</v>
      </c>
      <c r="H3955">
        <v>1</v>
      </c>
      <c r="I3955">
        <v>0</v>
      </c>
      <c r="J3955" t="str">
        <v>PUNE</v>
      </c>
      <c r="K3955">
        <v>0</v>
      </c>
    </row>
    <row r="3956" spans="1:11" x14ac:dyDescent="0.25">
      <c r="A3956" t="str">
        <v>BIOTIUM</v>
      </c>
      <c r="B3956">
        <v>22035.200000000001</v>
      </c>
      <c r="C3956" t="str">
        <v>I244502</v>
      </c>
      <c r="D3956" s="6">
        <v>45964</v>
      </c>
      <c r="E3956" s="6">
        <v>45968</v>
      </c>
      <c r="F3956">
        <v>92117</v>
      </c>
      <c r="G3956">
        <v>1</v>
      </c>
      <c r="H3956">
        <v>1</v>
      </c>
      <c r="I3956">
        <v>0</v>
      </c>
      <c r="J3956" t="str">
        <v>BANGLORE</v>
      </c>
      <c r="K3956">
        <v>0</v>
      </c>
    </row>
    <row r="3957" spans="1:11" x14ac:dyDescent="0.25">
      <c r="A3957" t="str">
        <v>DHARMACON</v>
      </c>
      <c r="B3957">
        <v>16858.16</v>
      </c>
      <c r="C3957" t="str">
        <v>O103025IN3324753G</v>
      </c>
      <c r="D3957" s="6">
        <v>45961</v>
      </c>
      <c r="E3957" s="6">
        <v>45969</v>
      </c>
      <c r="F3957" t="str">
        <v>CTM-1204657</v>
      </c>
      <c r="G3957">
        <v>1</v>
      </c>
      <c r="H3957">
        <v>1</v>
      </c>
      <c r="I3957">
        <v>0</v>
      </c>
      <c r="J3957" t="str">
        <v>MOHALI (PUNJAB)</v>
      </c>
      <c r="K3957" t="str">
        <v>Saturday (8-11-25)</v>
      </c>
    </row>
    <row r="3958" spans="1:11" x14ac:dyDescent="0.25">
      <c r="A3958" t="str">
        <v>DHARMACON</v>
      </c>
      <c r="B3958">
        <v>9280.48</v>
      </c>
      <c r="C3958" t="str">
        <v>O103025IN3324753G</v>
      </c>
      <c r="D3958" s="6">
        <v>45961</v>
      </c>
      <c r="E3958" s="6">
        <v>45969</v>
      </c>
      <c r="F3958" t="str">
        <v>CTM-1204658</v>
      </c>
      <c r="G3958">
        <v>1</v>
      </c>
      <c r="H3958">
        <v>1</v>
      </c>
      <c r="I3958">
        <v>0</v>
      </c>
      <c r="J3958" t="str">
        <v>MOHALI (PUNJAB)</v>
      </c>
      <c r="K3958" t="str">
        <v>Saturday (8-11-25)</v>
      </c>
    </row>
    <row r="3959" spans="1:11" x14ac:dyDescent="0.25">
      <c r="A3959" t="str">
        <v>DHARMACON</v>
      </c>
      <c r="B3959">
        <v>9280.48</v>
      </c>
      <c r="C3959" t="str">
        <v>O103025IN3324753G</v>
      </c>
      <c r="D3959" s="6">
        <v>45961</v>
      </c>
      <c r="E3959" s="6">
        <v>45969</v>
      </c>
      <c r="F3959" t="str">
        <v>CTM-1204659</v>
      </c>
      <c r="G3959">
        <v>1</v>
      </c>
      <c r="H3959">
        <v>1</v>
      </c>
      <c r="I3959">
        <v>0</v>
      </c>
      <c r="J3959" t="str">
        <v>MOHALI (PUNJAB)</v>
      </c>
      <c r="K3959" t="str">
        <v>Saturday (8-11-25)</v>
      </c>
    </row>
    <row r="3960" spans="1:11" x14ac:dyDescent="0.25">
      <c r="A3960" t="str">
        <v>DHARMACON</v>
      </c>
      <c r="B3960">
        <v>35640</v>
      </c>
      <c r="C3960" t="str">
        <v>O103025IN3324753G</v>
      </c>
      <c r="D3960" s="6">
        <v>45961</v>
      </c>
      <c r="E3960" s="6">
        <v>45969</v>
      </c>
      <c r="F3960" t="str">
        <v>GSGH12642-256800687</v>
      </c>
      <c r="G3960">
        <v>1</v>
      </c>
      <c r="H3960">
        <v>1</v>
      </c>
      <c r="I3960">
        <v>0</v>
      </c>
      <c r="J3960" t="str">
        <v>Hyderabad</v>
      </c>
      <c r="K3960">
        <v>0</v>
      </c>
    </row>
    <row r="3961" spans="1:11" x14ac:dyDescent="0.25">
      <c r="A3961" t="str">
        <v>DHARMACON</v>
      </c>
      <c r="B3961">
        <v>35640</v>
      </c>
      <c r="C3961" t="str">
        <v>O103025IN3324753G</v>
      </c>
      <c r="D3961" s="6">
        <v>45961</v>
      </c>
      <c r="E3961" s="6">
        <v>45969</v>
      </c>
      <c r="F3961" t="str">
        <v>GSGH12642-256800692</v>
      </c>
      <c r="G3961">
        <v>1</v>
      </c>
      <c r="H3961">
        <v>1</v>
      </c>
      <c r="I3961">
        <v>0</v>
      </c>
      <c r="J3961" t="str">
        <v>Hyderabad</v>
      </c>
      <c r="K3961">
        <v>0</v>
      </c>
    </row>
    <row r="3962" spans="1:11" x14ac:dyDescent="0.25">
      <c r="A3962" t="str">
        <v>DHARMACON</v>
      </c>
      <c r="B3962">
        <v>35640</v>
      </c>
      <c r="C3962" t="str">
        <v>O103025IN3324753G</v>
      </c>
      <c r="D3962" s="6">
        <v>45961</v>
      </c>
      <c r="E3962" s="6">
        <v>45969</v>
      </c>
      <c r="F3962" t="str">
        <v>GSGH12642-256800697</v>
      </c>
      <c r="G3962">
        <v>1</v>
      </c>
      <c r="H3962">
        <v>1</v>
      </c>
      <c r="I3962">
        <v>0</v>
      </c>
      <c r="J3962" t="str">
        <v>Hyderabad</v>
      </c>
      <c r="K3962">
        <v>0</v>
      </c>
    </row>
    <row r="3963" spans="1:11" x14ac:dyDescent="0.25">
      <c r="A3963" t="str">
        <v>DHARMACON</v>
      </c>
      <c r="B3963">
        <v>35640</v>
      </c>
      <c r="C3963" t="str">
        <v>O103025IN3324753G</v>
      </c>
      <c r="D3963" s="6">
        <v>45961</v>
      </c>
      <c r="E3963" s="6">
        <v>45969</v>
      </c>
      <c r="F3963" t="str">
        <v>GSGH12642-256800702</v>
      </c>
      <c r="G3963">
        <v>1</v>
      </c>
      <c r="H3963">
        <v>1</v>
      </c>
      <c r="I3963">
        <v>0</v>
      </c>
      <c r="J3963" t="str">
        <v>Hyderabad</v>
      </c>
      <c r="K3963">
        <v>0</v>
      </c>
    </row>
    <row r="3964" spans="1:11" x14ac:dyDescent="0.25">
      <c r="A3964" t="str">
        <v>DHARMACON</v>
      </c>
      <c r="B3964">
        <v>24640</v>
      </c>
      <c r="C3964" t="str">
        <v>O103025IN3324753G</v>
      </c>
      <c r="D3964" s="6">
        <v>45961</v>
      </c>
      <c r="E3964" s="6">
        <v>45969</v>
      </c>
      <c r="F3964" t="str">
        <v>GSGH11975</v>
      </c>
      <c r="G3964">
        <v>1</v>
      </c>
      <c r="H3964">
        <v>1</v>
      </c>
      <c r="I3964">
        <v>0</v>
      </c>
      <c r="J3964" t="str">
        <v>Hyderabad</v>
      </c>
      <c r="K3964">
        <v>0</v>
      </c>
    </row>
    <row r="3965" spans="1:11" x14ac:dyDescent="0.25">
      <c r="A3965" t="str">
        <v>DHARMACON</v>
      </c>
      <c r="B3965">
        <v>24640</v>
      </c>
      <c r="C3965" t="str">
        <v>O103025IN3324753G</v>
      </c>
      <c r="D3965" s="6">
        <v>45961</v>
      </c>
      <c r="E3965" s="6">
        <v>45969</v>
      </c>
      <c r="F3965" t="str">
        <v>GSGH11979</v>
      </c>
      <c r="G3965">
        <v>1</v>
      </c>
      <c r="H3965">
        <v>1</v>
      </c>
      <c r="I3965">
        <v>0</v>
      </c>
      <c r="J3965" t="str">
        <v>Hyderabad</v>
      </c>
      <c r="K3965">
        <v>0</v>
      </c>
    </row>
    <row r="3966" spans="1:11" x14ac:dyDescent="0.25">
      <c r="A3966" t="str">
        <v>DHARMACON</v>
      </c>
      <c r="B3966">
        <v>35640</v>
      </c>
      <c r="C3966" t="str">
        <v>O103025IN3324753G</v>
      </c>
      <c r="D3966" s="6">
        <v>45961</v>
      </c>
      <c r="E3966" s="6">
        <v>45969</v>
      </c>
      <c r="F3966" t="str">
        <v>GSGH12642-256946142</v>
      </c>
      <c r="G3966">
        <v>1</v>
      </c>
      <c r="H3966">
        <v>1</v>
      </c>
      <c r="I3966">
        <v>0</v>
      </c>
      <c r="J3966" t="str">
        <v>Hyderabad</v>
      </c>
      <c r="K3966">
        <v>0</v>
      </c>
    </row>
    <row r="3967" spans="1:11" x14ac:dyDescent="0.25">
      <c r="A3967" t="str">
        <v>DHARMACON</v>
      </c>
      <c r="B3967">
        <v>35640</v>
      </c>
      <c r="C3967" t="str">
        <v>O103025IN3324753G</v>
      </c>
      <c r="D3967" s="6">
        <v>45961</v>
      </c>
      <c r="E3967" s="6">
        <v>45969</v>
      </c>
      <c r="F3967" t="str">
        <v>GSGH12642-256946147</v>
      </c>
      <c r="G3967">
        <v>1</v>
      </c>
      <c r="H3967">
        <v>1</v>
      </c>
      <c r="I3967">
        <v>0</v>
      </c>
      <c r="J3967" t="str">
        <v>Hyderabad</v>
      </c>
      <c r="K3967">
        <v>0</v>
      </c>
    </row>
    <row r="3968" spans="1:11" x14ac:dyDescent="0.25">
      <c r="A3968" t="str">
        <v>DHARMACON</v>
      </c>
      <c r="B3968">
        <v>35640</v>
      </c>
      <c r="C3968" t="str">
        <v>O103025IN3324753G</v>
      </c>
      <c r="D3968" s="6">
        <v>45961</v>
      </c>
      <c r="E3968" s="6">
        <v>45969</v>
      </c>
      <c r="F3968" t="str">
        <v>GSGH12642-256946152</v>
      </c>
      <c r="G3968">
        <v>1</v>
      </c>
      <c r="H3968">
        <v>1</v>
      </c>
      <c r="I3968">
        <v>0</v>
      </c>
      <c r="J3968" t="str">
        <v>Hyderabad</v>
      </c>
      <c r="K3968">
        <v>0</v>
      </c>
    </row>
    <row r="3969" spans="1:11" x14ac:dyDescent="0.25">
      <c r="A3969" t="str">
        <v>DHARMACON</v>
      </c>
      <c r="B3969">
        <v>35640</v>
      </c>
      <c r="C3969" t="str">
        <v>O103025IN3324753G</v>
      </c>
      <c r="D3969" s="6">
        <v>45961</v>
      </c>
      <c r="E3969" s="6">
        <v>45969</v>
      </c>
      <c r="F3969" t="str">
        <v>GSGH12642-256946157</v>
      </c>
      <c r="G3969">
        <v>1</v>
      </c>
      <c r="H3969">
        <v>1</v>
      </c>
      <c r="I3969">
        <v>0</v>
      </c>
      <c r="J3969" t="str">
        <v>Hyderabad</v>
      </c>
      <c r="K3969">
        <v>0</v>
      </c>
    </row>
    <row r="3970" spans="1:11" x14ac:dyDescent="0.25">
      <c r="A3970" t="str">
        <v>DHARMACON</v>
      </c>
      <c r="B3970">
        <v>35640</v>
      </c>
      <c r="C3970" t="str">
        <v>O103025IN3324753G</v>
      </c>
      <c r="D3970" s="6">
        <v>45961</v>
      </c>
      <c r="E3970" s="6">
        <v>45969</v>
      </c>
      <c r="F3970" t="str">
        <v>GSGH12178-256449955</v>
      </c>
      <c r="G3970">
        <v>1</v>
      </c>
      <c r="H3970">
        <v>1</v>
      </c>
      <c r="I3970">
        <v>0</v>
      </c>
      <c r="J3970" t="str">
        <v>Hyderabad</v>
      </c>
      <c r="K3970">
        <v>0</v>
      </c>
    </row>
    <row r="3971" spans="1:11" x14ac:dyDescent="0.25">
      <c r="A3971" t="str">
        <v>DHARMACON</v>
      </c>
      <c r="B3971">
        <v>35640</v>
      </c>
      <c r="C3971" t="str">
        <v>O103025IN3324753G</v>
      </c>
      <c r="D3971" s="6">
        <v>45961</v>
      </c>
      <c r="E3971" s="6">
        <v>45969</v>
      </c>
      <c r="F3971" t="str">
        <v>GSGH12178-256449960</v>
      </c>
      <c r="G3971">
        <v>1</v>
      </c>
      <c r="H3971">
        <v>1</v>
      </c>
      <c r="I3971">
        <v>0</v>
      </c>
      <c r="J3971" t="str">
        <v>Hyderabad</v>
      </c>
      <c r="K3971">
        <v>0</v>
      </c>
    </row>
    <row r="3972" spans="1:11" x14ac:dyDescent="0.25">
      <c r="A3972" t="str">
        <v>DHARMACON</v>
      </c>
      <c r="B3972">
        <v>35640</v>
      </c>
      <c r="C3972" t="str">
        <v>O103025IN3324753G</v>
      </c>
      <c r="D3972" s="6">
        <v>45961</v>
      </c>
      <c r="E3972" s="6">
        <v>45969</v>
      </c>
      <c r="F3972" t="str">
        <v>GSGH12178-256449965</v>
      </c>
      <c r="G3972">
        <v>1</v>
      </c>
      <c r="H3972">
        <v>1</v>
      </c>
      <c r="I3972">
        <v>0</v>
      </c>
      <c r="J3972" t="str">
        <v>Hyderabad</v>
      </c>
      <c r="K3972">
        <v>0</v>
      </c>
    </row>
    <row r="3973" spans="1:11" x14ac:dyDescent="0.25">
      <c r="A3973" t="str">
        <v>DHARMACON</v>
      </c>
      <c r="B3973">
        <v>35640</v>
      </c>
      <c r="C3973" t="str">
        <v>O103025IN3324753G</v>
      </c>
      <c r="D3973" s="6">
        <v>45961</v>
      </c>
      <c r="E3973" s="6">
        <v>45969</v>
      </c>
      <c r="F3973" t="str">
        <v>GSGH12178-256449970</v>
      </c>
      <c r="G3973">
        <v>1</v>
      </c>
      <c r="H3973">
        <v>1</v>
      </c>
      <c r="I3973">
        <v>0</v>
      </c>
      <c r="J3973" t="str">
        <v>Hyderabad</v>
      </c>
      <c r="K3973">
        <v>0</v>
      </c>
    </row>
    <row r="3974" spans="1:11" x14ac:dyDescent="0.25">
      <c r="A3974" t="str">
        <v>DHARMACON</v>
      </c>
      <c r="B3974">
        <v>24654.080000000002</v>
      </c>
      <c r="C3974" t="str">
        <v>O103025IN3324753G</v>
      </c>
      <c r="D3974" s="6">
        <v>45961</v>
      </c>
      <c r="E3974" s="6">
        <v>45969</v>
      </c>
      <c r="F3974" t="str">
        <v>GSGC11963</v>
      </c>
      <c r="G3974">
        <v>1</v>
      </c>
      <c r="H3974">
        <v>1</v>
      </c>
      <c r="I3974">
        <v>0</v>
      </c>
      <c r="J3974" t="str">
        <v>Hyderabad</v>
      </c>
      <c r="K3974">
        <v>0</v>
      </c>
    </row>
    <row r="3975" spans="1:11" x14ac:dyDescent="0.25">
      <c r="A3975" t="str">
        <v>DHARMACON</v>
      </c>
      <c r="B3975">
        <v>24654.080000000002</v>
      </c>
      <c r="C3975" t="str">
        <v>O103025IN3324753G</v>
      </c>
      <c r="D3975" s="6">
        <v>45961</v>
      </c>
      <c r="E3975" s="6">
        <v>45969</v>
      </c>
      <c r="F3975" t="str">
        <v>GSGC11965</v>
      </c>
      <c r="G3975">
        <v>1</v>
      </c>
      <c r="H3975">
        <v>1</v>
      </c>
      <c r="I3975">
        <v>0</v>
      </c>
      <c r="J3975" t="str">
        <v>Hyderabad</v>
      </c>
      <c r="K3975">
        <v>0</v>
      </c>
    </row>
    <row r="3976" spans="1:11" x14ac:dyDescent="0.25">
      <c r="A3976" t="str">
        <v>DHARMACON</v>
      </c>
      <c r="B3976">
        <v>16984</v>
      </c>
      <c r="C3976" t="str">
        <v>O103025IN3324753G</v>
      </c>
      <c r="D3976" s="6">
        <v>45961</v>
      </c>
      <c r="E3976" s="6">
        <v>45969</v>
      </c>
      <c r="F3976" t="str">
        <v>SB-P-LV-101-10</v>
      </c>
      <c r="G3976">
        <v>1</v>
      </c>
      <c r="H3976">
        <v>1</v>
      </c>
      <c r="I3976">
        <v>0</v>
      </c>
      <c r="J3976" t="str">
        <v>Kanpur</v>
      </c>
      <c r="K3976">
        <v>0</v>
      </c>
    </row>
    <row r="3977" spans="1:11" x14ac:dyDescent="0.25">
      <c r="A3977" t="str">
        <v>US BIOLOGICAL</v>
      </c>
      <c r="B3977">
        <v>17952</v>
      </c>
      <c r="C3977">
        <v>196035</v>
      </c>
      <c r="D3977" s="6">
        <v>45966</v>
      </c>
      <c r="E3977" s="6">
        <v>45969</v>
      </c>
      <c r="F3977" t="str">
        <v>B1750-63</v>
      </c>
      <c r="G3977">
        <v>2</v>
      </c>
      <c r="H3977">
        <v>2</v>
      </c>
      <c r="I3977">
        <v>0</v>
      </c>
      <c r="J3977" t="str">
        <v>pune</v>
      </c>
      <c r="K3977" t="str">
        <v>Priyanka Madam</v>
      </c>
    </row>
    <row r="3978" spans="1:11" x14ac:dyDescent="0.25">
      <c r="A3978" t="str">
        <v>TARGETMOL</v>
      </c>
      <c r="B3978">
        <v>5504.4</v>
      </c>
      <c r="C3978" t="str">
        <v>INV251107-003</v>
      </c>
      <c r="D3978" s="6">
        <v>45968</v>
      </c>
      <c r="E3978" s="6">
        <v>45971</v>
      </c>
      <c r="F3978" t="str">
        <v>T5530</v>
      </c>
      <c r="G3978">
        <v>1</v>
      </c>
      <c r="H3978">
        <v>1</v>
      </c>
      <c r="I3978">
        <v>0</v>
      </c>
      <c r="J3978" t="str">
        <v>Delhi</v>
      </c>
      <c r="K3978" t="str">
        <v>Priyanka Madam</v>
      </c>
    </row>
    <row r="3979" spans="1:11" x14ac:dyDescent="0.25">
      <c r="A3979" t="str">
        <v>TARGETMOL</v>
      </c>
      <c r="B3979">
        <v>1386</v>
      </c>
      <c r="C3979" t="str">
        <v>INV251107-003</v>
      </c>
      <c r="D3979" s="6">
        <v>45968</v>
      </c>
      <c r="E3979" s="6">
        <v>45971</v>
      </c>
      <c r="F3979" t="str">
        <v>T15582</v>
      </c>
      <c r="G3979">
        <v>1</v>
      </c>
      <c r="H3979">
        <v>1</v>
      </c>
      <c r="I3979">
        <v>0</v>
      </c>
      <c r="J3979" t="str">
        <v>Delhi</v>
      </c>
      <c r="K3979" t="str">
        <v>Priyanka Madam</v>
      </c>
    </row>
    <row r="3980" spans="1:11" x14ac:dyDescent="0.25">
      <c r="A3980" t="str">
        <v>TARGETMOL</v>
      </c>
      <c r="B3980">
        <v>1386</v>
      </c>
      <c r="C3980" t="str">
        <v>INV251107-003</v>
      </c>
      <c r="D3980" s="6">
        <v>45968</v>
      </c>
      <c r="E3980" s="6">
        <v>45971</v>
      </c>
      <c r="F3980" t="str">
        <v>T3686</v>
      </c>
      <c r="G3980">
        <v>1</v>
      </c>
      <c r="H3980">
        <v>1</v>
      </c>
      <c r="I3980">
        <v>0</v>
      </c>
      <c r="J3980" t="str">
        <v>Delhi</v>
      </c>
      <c r="K3980" t="str">
        <v>Priyanka Madam</v>
      </c>
    </row>
    <row r="3981" spans="1:11" x14ac:dyDescent="0.25">
      <c r="A3981" t="str">
        <v>TARGETMOL</v>
      </c>
      <c r="B3981">
        <v>3524.3999999999996</v>
      </c>
      <c r="C3981" t="str">
        <v>INV251107-003</v>
      </c>
      <c r="D3981" s="6">
        <v>45968</v>
      </c>
      <c r="E3981" s="6">
        <v>45971</v>
      </c>
      <c r="F3981" t="str">
        <v>T14073</v>
      </c>
      <c r="G3981">
        <v>1</v>
      </c>
      <c r="H3981">
        <v>1</v>
      </c>
      <c r="I3981">
        <v>0</v>
      </c>
      <c r="J3981" t="str">
        <v>Delhi</v>
      </c>
      <c r="K3981" t="str">
        <v>Priyanka Madam</v>
      </c>
    </row>
    <row r="3982" spans="1:11" x14ac:dyDescent="0.25">
      <c r="A3982" t="str">
        <v>TARGETMOL</v>
      </c>
      <c r="B3982">
        <v>1623.6</v>
      </c>
      <c r="C3982" t="str">
        <v>INV251107-003</v>
      </c>
      <c r="D3982" s="6">
        <v>45968</v>
      </c>
      <c r="E3982" s="6">
        <v>45971</v>
      </c>
      <c r="F3982" t="str">
        <v>T2452</v>
      </c>
      <c r="G3982">
        <v>1</v>
      </c>
      <c r="H3982">
        <v>1</v>
      </c>
      <c r="I3982">
        <v>0</v>
      </c>
      <c r="J3982" t="str">
        <v>Delhi</v>
      </c>
      <c r="K3982" t="str">
        <v>Priyanka Madam</v>
      </c>
    </row>
    <row r="3983" spans="1:11" x14ac:dyDescent="0.25">
      <c r="A3983" t="str">
        <v>TARGETMOL</v>
      </c>
      <c r="B3983">
        <v>8434.7999999999993</v>
      </c>
      <c r="C3983" t="str">
        <v>INV251107-003</v>
      </c>
      <c r="D3983" s="6">
        <v>45968</v>
      </c>
      <c r="E3983" s="6">
        <v>45971</v>
      </c>
      <c r="F3983" t="str">
        <v>T15735</v>
      </c>
      <c r="G3983">
        <v>1</v>
      </c>
      <c r="H3983">
        <v>1</v>
      </c>
      <c r="I3983">
        <v>0</v>
      </c>
      <c r="J3983" t="str">
        <v>Delhi</v>
      </c>
      <c r="K3983" t="str">
        <v>Priyanka Madam</v>
      </c>
    </row>
    <row r="3984" spans="1:11" x14ac:dyDescent="0.25">
      <c r="A3984" t="str">
        <v>TARGETMOL</v>
      </c>
      <c r="B3984">
        <v>1386</v>
      </c>
      <c r="C3984" t="str">
        <v>INV251107-003</v>
      </c>
      <c r="D3984" s="6">
        <v>45968</v>
      </c>
      <c r="E3984" s="6">
        <v>45971</v>
      </c>
      <c r="F3984" t="str">
        <v>T1022</v>
      </c>
      <c r="G3984">
        <v>1</v>
      </c>
      <c r="H3984">
        <v>1</v>
      </c>
      <c r="I3984">
        <v>0</v>
      </c>
      <c r="J3984" t="str">
        <v>Delhi</v>
      </c>
      <c r="K3984" t="str">
        <v>Priyanka Madam</v>
      </c>
    </row>
    <row r="3985" spans="1:11" x14ac:dyDescent="0.25">
      <c r="A3985" t="str">
        <v>TARGETMOL</v>
      </c>
      <c r="B3985">
        <v>1069.2</v>
      </c>
      <c r="C3985" t="str">
        <v>INV251107-003</v>
      </c>
      <c r="D3985" s="6">
        <v>45968</v>
      </c>
      <c r="E3985" s="6">
        <v>45971</v>
      </c>
      <c r="F3985" t="str">
        <v>C0001</v>
      </c>
      <c r="G3985">
        <v>3</v>
      </c>
      <c r="H3985">
        <v>3</v>
      </c>
      <c r="I3985">
        <v>0</v>
      </c>
      <c r="J3985" t="str">
        <v>Delhi</v>
      </c>
      <c r="K3985" t="str">
        <v>Priyanka Madam</v>
      </c>
    </row>
    <row r="3986" spans="1:11" x14ac:dyDescent="0.25">
      <c r="A3986" t="str">
        <v>TARGETMOL</v>
      </c>
      <c r="B3986">
        <v>2428.8000000000002</v>
      </c>
      <c r="C3986" t="str">
        <v>INV251107-003</v>
      </c>
      <c r="D3986" s="6">
        <v>45968</v>
      </c>
      <c r="E3986" s="6">
        <v>45971</v>
      </c>
      <c r="F3986" t="str">
        <v>T1408</v>
      </c>
      <c r="G3986">
        <v>1</v>
      </c>
      <c r="H3986">
        <v>0</v>
      </c>
      <c r="I3986">
        <v>1</v>
      </c>
      <c r="J3986" t="str">
        <v>Delhi</v>
      </c>
      <c r="K3986" t="str">
        <v>Priyanka Madam</v>
      </c>
    </row>
    <row r="3987" spans="1:11" x14ac:dyDescent="0.25">
      <c r="A3987" t="str">
        <v>TARGETMOL</v>
      </c>
      <c r="B3987">
        <v>1584</v>
      </c>
      <c r="C3987" t="str">
        <v>INV251107-002</v>
      </c>
      <c r="D3987" s="6">
        <v>45968</v>
      </c>
      <c r="E3987" s="6">
        <v>45971</v>
      </c>
      <c r="F3987" t="str">
        <v>T21405</v>
      </c>
      <c r="G3987">
        <v>1</v>
      </c>
      <c r="H3987">
        <v>1</v>
      </c>
      <c r="I3987">
        <v>0</v>
      </c>
      <c r="J3987" t="str">
        <v>Hyderabad</v>
      </c>
      <c r="K3987">
        <v>0</v>
      </c>
    </row>
    <row r="3988" spans="1:11" x14ac:dyDescent="0.25">
      <c r="A3988" t="str">
        <v>TARGETMOL</v>
      </c>
      <c r="B3988">
        <v>1584</v>
      </c>
      <c r="C3988" t="str">
        <v>INV251107-002</v>
      </c>
      <c r="D3988" s="6">
        <v>45968</v>
      </c>
      <c r="E3988" s="6">
        <v>45971</v>
      </c>
      <c r="F3988" t="str">
        <v>T0477</v>
      </c>
      <c r="G3988">
        <v>1</v>
      </c>
      <c r="H3988">
        <v>1</v>
      </c>
      <c r="I3988">
        <v>0</v>
      </c>
      <c r="J3988" t="str">
        <v>Hyderabad</v>
      </c>
      <c r="K3988">
        <v>0</v>
      </c>
    </row>
    <row r="3989" spans="1:11" x14ac:dyDescent="0.25">
      <c r="A3989" t="str">
        <v>TARGETMOL</v>
      </c>
      <c r="B3989">
        <v>1584</v>
      </c>
      <c r="C3989" t="str">
        <v>INV251107-002</v>
      </c>
      <c r="D3989" s="6">
        <v>45968</v>
      </c>
      <c r="E3989" s="6">
        <v>45971</v>
      </c>
      <c r="F3989" t="str">
        <v>T1485</v>
      </c>
      <c r="G3989">
        <v>1</v>
      </c>
      <c r="H3989">
        <v>1</v>
      </c>
      <c r="I3989">
        <v>0</v>
      </c>
      <c r="J3989" t="str">
        <v>Hyderabad</v>
      </c>
      <c r="K3989">
        <v>0</v>
      </c>
    </row>
    <row r="3990" spans="1:11" x14ac:dyDescent="0.25">
      <c r="A3990" t="str">
        <v>TARGETMOL</v>
      </c>
      <c r="B3990">
        <v>2534.4</v>
      </c>
      <c r="C3990" t="str">
        <v>INV251107-002</v>
      </c>
      <c r="D3990" s="6">
        <v>45968</v>
      </c>
      <c r="E3990" s="6">
        <v>45971</v>
      </c>
      <c r="F3990" t="str">
        <v>T3015</v>
      </c>
      <c r="G3990">
        <v>1</v>
      </c>
      <c r="H3990">
        <v>1</v>
      </c>
      <c r="I3990">
        <v>0</v>
      </c>
      <c r="J3990" t="str">
        <v>Hyderabad</v>
      </c>
      <c r="K3990">
        <v>0</v>
      </c>
    </row>
    <row r="3991" spans="1:11" x14ac:dyDescent="0.25">
      <c r="A3991" t="str">
        <v>TARGETMOL</v>
      </c>
      <c r="B3991">
        <v>2323.1999999999998</v>
      </c>
      <c r="C3991" t="str">
        <v>INV251107-002</v>
      </c>
      <c r="D3991" s="6">
        <v>45968</v>
      </c>
      <c r="E3991" s="6">
        <v>45971</v>
      </c>
      <c r="F3991" t="str">
        <v>T1661</v>
      </c>
      <c r="G3991">
        <v>1</v>
      </c>
      <c r="H3991">
        <v>1</v>
      </c>
      <c r="I3991">
        <v>0</v>
      </c>
      <c r="J3991" t="str">
        <v>Hyderabad</v>
      </c>
      <c r="K3991">
        <v>0</v>
      </c>
    </row>
    <row r="3992" spans="1:11" x14ac:dyDescent="0.25">
      <c r="A3992" t="str">
        <v>TARGETMOL</v>
      </c>
      <c r="B3992">
        <v>4276.8</v>
      </c>
      <c r="C3992" t="str">
        <v>INV251107-002</v>
      </c>
      <c r="D3992" s="6">
        <v>45968</v>
      </c>
      <c r="E3992" s="6">
        <v>45971</v>
      </c>
      <c r="F3992" t="str">
        <v>TN1650</v>
      </c>
      <c r="G3992">
        <v>1</v>
      </c>
      <c r="H3992">
        <v>1</v>
      </c>
      <c r="I3992">
        <v>0</v>
      </c>
      <c r="J3992" t="str">
        <v>Hyderabad</v>
      </c>
      <c r="K3992">
        <v>0</v>
      </c>
    </row>
    <row r="3993" spans="1:11" x14ac:dyDescent="0.25">
      <c r="A3993" t="str">
        <v>TARGETMOL</v>
      </c>
      <c r="B3993">
        <v>1742.4</v>
      </c>
      <c r="C3993" t="str">
        <v>INV251024-064</v>
      </c>
      <c r="D3993" s="6">
        <v>45954</v>
      </c>
      <c r="E3993" s="6">
        <v>45971</v>
      </c>
      <c r="F3993" t="str">
        <v>T0875</v>
      </c>
      <c r="G3993">
        <v>1</v>
      </c>
      <c r="H3993">
        <v>1</v>
      </c>
      <c r="I3993">
        <v>0</v>
      </c>
      <c r="J3993" t="str">
        <v>Hyderabad</v>
      </c>
      <c r="K3993">
        <v>0</v>
      </c>
    </row>
    <row r="3994" spans="1:11" x14ac:dyDescent="0.25">
      <c r="A3994" t="str">
        <v>TARGETMOL</v>
      </c>
      <c r="B3994">
        <v>440</v>
      </c>
      <c r="C3994" t="str">
        <v>INV251024-065</v>
      </c>
      <c r="D3994" s="6">
        <v>45954</v>
      </c>
      <c r="E3994" s="6">
        <v>45971</v>
      </c>
      <c r="F3994" t="str">
        <v>T2193</v>
      </c>
      <c r="G3994">
        <v>1</v>
      </c>
      <c r="H3994">
        <v>1</v>
      </c>
      <c r="I3994">
        <v>0</v>
      </c>
      <c r="J3994" t="str">
        <v>Hyderabad</v>
      </c>
      <c r="K3994">
        <v>0</v>
      </c>
    </row>
    <row r="3995" spans="1:11" x14ac:dyDescent="0.25">
      <c r="A3995" t="str">
        <v>TARGETMOL</v>
      </c>
      <c r="B3995">
        <v>7040</v>
      </c>
      <c r="C3995" t="str">
        <v>INV251107-001</v>
      </c>
      <c r="D3995" s="6">
        <v>45968</v>
      </c>
      <c r="E3995" s="6">
        <v>45971</v>
      </c>
      <c r="F3995" t="str">
        <v>STL043124</v>
      </c>
      <c r="G3995">
        <v>1</v>
      </c>
      <c r="H3995">
        <v>1</v>
      </c>
      <c r="I3995">
        <v>0</v>
      </c>
      <c r="J3995" t="str">
        <v>Pune</v>
      </c>
      <c r="K3995">
        <v>0</v>
      </c>
    </row>
    <row r="3996" spans="1:11" x14ac:dyDescent="0.25">
      <c r="A3996" t="str">
        <v>BioLegend</v>
      </c>
      <c r="B3996">
        <v>0</v>
      </c>
      <c r="C3996" t="str">
        <v>Return from Ikesia</v>
      </c>
      <c r="D3996" s="6" t="str">
        <v>NA</v>
      </c>
      <c r="E3996" s="6">
        <v>45971</v>
      </c>
      <c r="F3996">
        <v>740809</v>
      </c>
      <c r="G3996">
        <v>1</v>
      </c>
      <c r="H3996">
        <v>1</v>
      </c>
      <c r="I3996">
        <v>0</v>
      </c>
      <c r="J3996" t="str">
        <v>allahabad</v>
      </c>
      <c r="K3996">
        <v>0</v>
      </c>
    </row>
    <row r="3997" spans="1:11" x14ac:dyDescent="0.25">
      <c r="A3997" t="str">
        <v>SARTORIUS</v>
      </c>
      <c r="B3997">
        <v>8230</v>
      </c>
      <c r="C3997" t="str">
        <v>251519303205</v>
      </c>
      <c r="D3997" s="6">
        <v>45961</v>
      </c>
      <c r="E3997" s="6">
        <v>45972</v>
      </c>
      <c r="F3997" t="str">
        <v>VS02H01</v>
      </c>
      <c r="G3997">
        <v>2</v>
      </c>
      <c r="H3997">
        <v>2</v>
      </c>
      <c r="I3997">
        <v>0</v>
      </c>
      <c r="J3997" t="str">
        <v>Lucknow</v>
      </c>
      <c r="K3997" t="str">
        <v>Payment Pending</v>
      </c>
    </row>
    <row r="3998" spans="1:11" x14ac:dyDescent="0.25">
      <c r="A3998" t="str">
        <v>MyBiosource</v>
      </c>
      <c r="B3998">
        <v>60214</v>
      </c>
      <c r="C3998">
        <v>922999</v>
      </c>
      <c r="D3998" s="6">
        <v>45968</v>
      </c>
      <c r="E3998" s="6">
        <v>45973</v>
      </c>
      <c r="F3998" t="str">
        <v>MBS756429</v>
      </c>
      <c r="G3998">
        <v>2</v>
      </c>
      <c r="H3998">
        <v>2</v>
      </c>
      <c r="I3998">
        <v>0</v>
      </c>
      <c r="J3998" t="str">
        <v>Pune</v>
      </c>
      <c r="K3998">
        <v>0</v>
      </c>
    </row>
    <row r="3999" spans="1:11" x14ac:dyDescent="0.25">
      <c r="A3999" t="str">
        <v>MyBiosource</v>
      </c>
      <c r="B3999">
        <v>60214</v>
      </c>
      <c r="C3999">
        <v>922999</v>
      </c>
      <c r="D3999" s="6">
        <v>45968</v>
      </c>
      <c r="E3999" s="6">
        <v>45973</v>
      </c>
      <c r="F3999" t="str">
        <v>MBS7269326</v>
      </c>
      <c r="G3999">
        <v>2</v>
      </c>
      <c r="H3999">
        <v>2</v>
      </c>
      <c r="I3999">
        <v>0</v>
      </c>
      <c r="J3999" t="str">
        <v>Pune</v>
      </c>
      <c r="K3999">
        <v>0</v>
      </c>
    </row>
    <row r="4000" spans="1:11" x14ac:dyDescent="0.25">
      <c r="A4000" t="str">
        <v>MyBiosource</v>
      </c>
      <c r="B4000">
        <v>60214</v>
      </c>
      <c r="C4000">
        <v>922999</v>
      </c>
      <c r="D4000" s="6">
        <v>45968</v>
      </c>
      <c r="E4000" s="6">
        <v>45973</v>
      </c>
      <c r="F4000" t="str">
        <v>MBS744335</v>
      </c>
      <c r="G4000">
        <v>2</v>
      </c>
      <c r="H4000">
        <v>2</v>
      </c>
      <c r="I4000">
        <v>0</v>
      </c>
      <c r="J4000" t="str">
        <v>Pune</v>
      </c>
      <c r="K4000">
        <v>0</v>
      </c>
    </row>
    <row r="4001" spans="1:11" x14ac:dyDescent="0.25">
      <c r="A4001" t="str">
        <v>MyBiosource</v>
      </c>
      <c r="B4001">
        <v>63954</v>
      </c>
      <c r="C4001">
        <v>922999</v>
      </c>
      <c r="D4001" s="6">
        <v>45968</v>
      </c>
      <c r="E4001" s="6">
        <v>45973</v>
      </c>
      <c r="F4001" t="str">
        <v>MBS3801485</v>
      </c>
      <c r="G4001">
        <v>2</v>
      </c>
      <c r="H4001">
        <v>2</v>
      </c>
      <c r="I4001">
        <v>0</v>
      </c>
      <c r="J4001" t="str">
        <v>Pune</v>
      </c>
      <c r="K4001">
        <v>0</v>
      </c>
    </row>
    <row r="4002" spans="1:11" x14ac:dyDescent="0.25">
      <c r="A4002" t="str">
        <v>MyBiosource</v>
      </c>
      <c r="B4002">
        <v>43010</v>
      </c>
      <c r="C4002">
        <v>922999</v>
      </c>
      <c r="D4002" s="6">
        <v>45968</v>
      </c>
      <c r="E4002" s="6">
        <v>45973</v>
      </c>
      <c r="F4002" t="str">
        <v>MBS1608722</v>
      </c>
      <c r="G4002">
        <v>2</v>
      </c>
      <c r="H4002">
        <v>2</v>
      </c>
      <c r="I4002">
        <v>0</v>
      </c>
      <c r="J4002" t="str">
        <v>Pune</v>
      </c>
      <c r="K4002">
        <v>0</v>
      </c>
    </row>
    <row r="4003" spans="1:11" x14ac:dyDescent="0.25">
      <c r="A4003" t="str">
        <v>MyBiosource</v>
      </c>
      <c r="B4003">
        <v>39644</v>
      </c>
      <c r="C4003">
        <v>922999</v>
      </c>
      <c r="D4003" s="6">
        <v>45968</v>
      </c>
      <c r="E4003" s="6">
        <v>45973</v>
      </c>
      <c r="F4003" t="str">
        <v>MBS7606340</v>
      </c>
      <c r="G4003">
        <v>2</v>
      </c>
      <c r="H4003">
        <v>2</v>
      </c>
      <c r="I4003">
        <v>0</v>
      </c>
      <c r="J4003" t="str">
        <v>Pune</v>
      </c>
      <c r="K4003">
        <v>0</v>
      </c>
    </row>
    <row r="4004" spans="1:11" x14ac:dyDescent="0.25">
      <c r="A4004" t="str">
        <v>MyBiosource</v>
      </c>
      <c r="B4004">
        <v>34782</v>
      </c>
      <c r="C4004">
        <v>922999</v>
      </c>
      <c r="D4004" s="6">
        <v>45968</v>
      </c>
      <c r="E4004" s="6">
        <v>45973</v>
      </c>
      <c r="F4004" t="str">
        <v>MBS269030</v>
      </c>
      <c r="G4004">
        <v>2</v>
      </c>
      <c r="H4004">
        <v>2</v>
      </c>
      <c r="I4004">
        <v>0</v>
      </c>
      <c r="J4004" t="str">
        <v>Pune</v>
      </c>
      <c r="K4004">
        <v>0</v>
      </c>
    </row>
    <row r="4005" spans="1:11" x14ac:dyDescent="0.25">
      <c r="A4005" t="str">
        <v>BIOXCELL</v>
      </c>
      <c r="B4005">
        <v>279400</v>
      </c>
      <c r="C4005">
        <v>181651</v>
      </c>
      <c r="D4005" s="6">
        <v>45968</v>
      </c>
      <c r="E4005" s="6">
        <v>45973</v>
      </c>
      <c r="F4005" t="str">
        <v>BE0058</v>
      </c>
      <c r="G4005">
        <v>1</v>
      </c>
      <c r="H4005">
        <v>1</v>
      </c>
      <c r="I4005">
        <v>0</v>
      </c>
      <c r="J4005" t="str">
        <v>Hyderabad</v>
      </c>
      <c r="K4005">
        <v>0</v>
      </c>
    </row>
    <row r="4006" spans="1:11" x14ac:dyDescent="0.25">
      <c r="A4006" t="str">
        <v>BioLegend</v>
      </c>
      <c r="B4006">
        <v>5227.2</v>
      </c>
      <c r="C4006" t="str">
        <v>EED120511</v>
      </c>
      <c r="D4006" s="6">
        <v>45960</v>
      </c>
      <c r="E4006" s="6">
        <v>45973</v>
      </c>
      <c r="F4006">
        <v>100306</v>
      </c>
      <c r="G4006">
        <v>1</v>
      </c>
      <c r="H4006">
        <v>1</v>
      </c>
      <c r="I4006">
        <v>0</v>
      </c>
      <c r="J4006" t="str">
        <v>Pune</v>
      </c>
      <c r="K4006">
        <v>0</v>
      </c>
    </row>
    <row r="4007" spans="1:11" x14ac:dyDescent="0.25">
      <c r="A4007" t="str">
        <v>BioLegend</v>
      </c>
      <c r="B4007">
        <v>10454.4</v>
      </c>
      <c r="C4007" t="str">
        <v>EED120511</v>
      </c>
      <c r="D4007" s="6">
        <v>45960</v>
      </c>
      <c r="E4007" s="6">
        <v>45973</v>
      </c>
      <c r="F4007">
        <v>100310</v>
      </c>
      <c r="G4007">
        <v>1</v>
      </c>
      <c r="H4007">
        <v>1</v>
      </c>
      <c r="I4007">
        <v>0</v>
      </c>
      <c r="J4007" t="str">
        <v>Pune</v>
      </c>
      <c r="K4007">
        <v>0</v>
      </c>
    </row>
    <row r="4008" spans="1:11" x14ac:dyDescent="0.25">
      <c r="A4008" t="str">
        <v>BioLegend</v>
      </c>
      <c r="B4008">
        <v>12091.2</v>
      </c>
      <c r="C4008" t="str">
        <v>EED120511</v>
      </c>
      <c r="D4008" s="6">
        <v>45960</v>
      </c>
      <c r="E4008" s="6">
        <v>45973</v>
      </c>
      <c r="F4008">
        <v>100322</v>
      </c>
      <c r="G4008">
        <v>1</v>
      </c>
      <c r="H4008">
        <v>1</v>
      </c>
      <c r="I4008">
        <v>0</v>
      </c>
      <c r="J4008" t="str">
        <v>Pune</v>
      </c>
      <c r="K4008">
        <v>0</v>
      </c>
    </row>
    <row r="4009" spans="1:11" x14ac:dyDescent="0.25">
      <c r="A4009" t="str">
        <v>BioLegend</v>
      </c>
      <c r="B4009">
        <v>53482</v>
      </c>
      <c r="C4009" t="str">
        <v>EED120511</v>
      </c>
      <c r="D4009" s="6">
        <v>45960</v>
      </c>
      <c r="E4009" s="6">
        <v>45973</v>
      </c>
      <c r="F4009">
        <v>100461</v>
      </c>
      <c r="G4009">
        <v>2</v>
      </c>
      <c r="H4009">
        <v>2</v>
      </c>
      <c r="I4009">
        <v>0</v>
      </c>
      <c r="J4009" t="str">
        <v>Gujrat</v>
      </c>
      <c r="K4009">
        <v>0</v>
      </c>
    </row>
    <row r="4010" spans="1:11" x14ac:dyDescent="0.25">
      <c r="A4010" t="str">
        <v>BioLegend</v>
      </c>
      <c r="B4010">
        <v>15206.400000000001</v>
      </c>
      <c r="C4010" t="str">
        <v>EED120511</v>
      </c>
      <c r="D4010" s="6">
        <v>45960</v>
      </c>
      <c r="E4010" s="6">
        <v>45973</v>
      </c>
      <c r="F4010">
        <v>101230</v>
      </c>
      <c r="G4010">
        <v>1</v>
      </c>
      <c r="H4010">
        <v>1</v>
      </c>
      <c r="I4010">
        <v>0</v>
      </c>
      <c r="J4010" t="str">
        <v>Mumbai</v>
      </c>
      <c r="K4010">
        <v>0</v>
      </c>
    </row>
    <row r="4011" spans="1:11" x14ac:dyDescent="0.25">
      <c r="A4011" t="str">
        <v>BioLegend</v>
      </c>
      <c r="B4011">
        <v>18585.599999999999</v>
      </c>
      <c r="C4011" t="str">
        <v>EED120511</v>
      </c>
      <c r="D4011" s="6">
        <v>45960</v>
      </c>
      <c r="E4011" s="6">
        <v>45973</v>
      </c>
      <c r="F4011">
        <v>135014</v>
      </c>
      <c r="G4011">
        <v>2</v>
      </c>
      <c r="H4011">
        <v>2</v>
      </c>
      <c r="I4011">
        <v>0</v>
      </c>
      <c r="J4011" t="str">
        <v>Gujrat</v>
      </c>
      <c r="K4011">
        <v>0</v>
      </c>
    </row>
    <row r="4012" spans="1:11" x14ac:dyDescent="0.25">
      <c r="A4012" t="str">
        <v>BioLegend</v>
      </c>
      <c r="B4012">
        <v>12874.400000000001</v>
      </c>
      <c r="C4012" t="str">
        <v>EED120511</v>
      </c>
      <c r="D4012" s="6">
        <v>45960</v>
      </c>
      <c r="E4012" s="6">
        <v>45973</v>
      </c>
      <c r="F4012">
        <v>142517</v>
      </c>
      <c r="G4012">
        <v>2</v>
      </c>
      <c r="H4012">
        <v>2</v>
      </c>
      <c r="I4012">
        <v>0</v>
      </c>
      <c r="J4012" t="str">
        <v>Gujrat</v>
      </c>
      <c r="K4012">
        <v>0</v>
      </c>
    </row>
    <row r="4013" spans="1:11" x14ac:dyDescent="0.25">
      <c r="A4013" t="str">
        <v>BioLegend</v>
      </c>
      <c r="B4013">
        <v>15470.400000000001</v>
      </c>
      <c r="C4013" t="str">
        <v>EED120511</v>
      </c>
      <c r="D4013" s="6">
        <v>45960</v>
      </c>
      <c r="E4013" s="6">
        <v>45973</v>
      </c>
      <c r="F4013">
        <v>145510</v>
      </c>
      <c r="G4013">
        <v>2</v>
      </c>
      <c r="H4013">
        <v>2</v>
      </c>
      <c r="I4013">
        <v>0</v>
      </c>
      <c r="J4013" t="str">
        <v>Gujrat</v>
      </c>
      <c r="K4013">
        <v>0</v>
      </c>
    </row>
    <row r="4014" spans="1:11" x14ac:dyDescent="0.25">
      <c r="A4014" t="str">
        <v>BioLegend</v>
      </c>
      <c r="B4014">
        <v>11563.2</v>
      </c>
      <c r="C4014" t="str">
        <v>EED120511</v>
      </c>
      <c r="D4014" s="6">
        <v>45960</v>
      </c>
      <c r="E4014" s="6">
        <v>45973</v>
      </c>
      <c r="F4014">
        <v>162104</v>
      </c>
      <c r="G4014">
        <v>1</v>
      </c>
      <c r="H4014">
        <v>1</v>
      </c>
      <c r="I4014">
        <v>0</v>
      </c>
      <c r="J4014" t="str">
        <v>Pune</v>
      </c>
      <c r="K4014">
        <v>0</v>
      </c>
    </row>
    <row r="4015" spans="1:11" x14ac:dyDescent="0.25">
      <c r="A4015" t="str">
        <v>BioLegend</v>
      </c>
      <c r="B4015">
        <v>23469.599999999999</v>
      </c>
      <c r="C4015" t="str">
        <v>EED120511</v>
      </c>
      <c r="D4015" s="6">
        <v>45960</v>
      </c>
      <c r="E4015" s="6">
        <v>45973</v>
      </c>
      <c r="F4015">
        <v>300434</v>
      </c>
      <c r="G4015">
        <v>1</v>
      </c>
      <c r="H4015">
        <v>1</v>
      </c>
      <c r="I4015">
        <v>0</v>
      </c>
      <c r="J4015" t="str">
        <v>Chandigarh</v>
      </c>
      <c r="K4015">
        <v>0</v>
      </c>
    </row>
    <row r="4016" spans="1:11" x14ac:dyDescent="0.25">
      <c r="A4016" t="str">
        <v>BioLegend</v>
      </c>
      <c r="B4016">
        <v>7550.4</v>
      </c>
      <c r="C4016" t="str">
        <v>EED120511</v>
      </c>
      <c r="D4016" s="6">
        <v>45960</v>
      </c>
      <c r="E4016" s="6">
        <v>45973</v>
      </c>
      <c r="F4016">
        <v>302215</v>
      </c>
      <c r="G4016">
        <v>1</v>
      </c>
      <c r="H4016">
        <v>1</v>
      </c>
      <c r="I4016">
        <v>0</v>
      </c>
      <c r="J4016" t="str">
        <v>Chennai</v>
      </c>
      <c r="K4016">
        <v>0</v>
      </c>
    </row>
    <row r="4017" spans="1:11" x14ac:dyDescent="0.25">
      <c r="A4017" t="str">
        <v>BioLegend</v>
      </c>
      <c r="B4017">
        <v>16579.2</v>
      </c>
      <c r="C4017" t="str">
        <v>EED120511</v>
      </c>
      <c r="D4017" s="6">
        <v>45960</v>
      </c>
      <c r="E4017" s="6">
        <v>45973</v>
      </c>
      <c r="F4017">
        <v>305118</v>
      </c>
      <c r="G4017">
        <v>1</v>
      </c>
      <c r="H4017">
        <v>1</v>
      </c>
      <c r="I4017">
        <v>0</v>
      </c>
      <c r="J4017" t="str">
        <v>Chandigarh</v>
      </c>
      <c r="K4017">
        <v>0</v>
      </c>
    </row>
    <row r="4018" spans="1:11" x14ac:dyDescent="0.25">
      <c r="A4018" t="str">
        <v>BioLegend</v>
      </c>
      <c r="B4018">
        <v>15470.400000000001</v>
      </c>
      <c r="C4018" t="str">
        <v>EED120511</v>
      </c>
      <c r="D4018" s="6">
        <v>45960</v>
      </c>
      <c r="E4018" s="6">
        <v>45973</v>
      </c>
      <c r="F4018">
        <v>313620</v>
      </c>
      <c r="G4018">
        <v>1</v>
      </c>
      <c r="H4018">
        <v>1</v>
      </c>
      <c r="I4018">
        <v>0</v>
      </c>
      <c r="J4018" t="str">
        <v>Gujrat</v>
      </c>
      <c r="K4018">
        <v>0</v>
      </c>
    </row>
    <row r="4019" spans="1:11" x14ac:dyDescent="0.25">
      <c r="A4019" t="str">
        <v>BioLegend</v>
      </c>
      <c r="B4019">
        <v>20169.599999999999</v>
      </c>
      <c r="C4019" t="str">
        <v>EED120511</v>
      </c>
      <c r="D4019" s="6">
        <v>45960</v>
      </c>
      <c r="E4019" s="6">
        <v>45973</v>
      </c>
      <c r="F4019">
        <v>314512</v>
      </c>
      <c r="G4019">
        <v>1</v>
      </c>
      <c r="H4019">
        <v>1</v>
      </c>
      <c r="I4019">
        <v>0</v>
      </c>
      <c r="J4019" t="str">
        <v>Delhi</v>
      </c>
      <c r="K4019" t="str">
        <v>PRIYANKA MADAM</v>
      </c>
    </row>
    <row r="4020" spans="1:11" x14ac:dyDescent="0.25">
      <c r="A4020" t="str">
        <v>BioLegend</v>
      </c>
      <c r="B4020">
        <v>20169.599999999999</v>
      </c>
      <c r="C4020" t="str">
        <v>EED120511</v>
      </c>
      <c r="D4020" s="6">
        <v>45960</v>
      </c>
      <c r="E4020" s="6">
        <v>45973</v>
      </c>
      <c r="F4020">
        <v>314512</v>
      </c>
      <c r="G4020">
        <v>1</v>
      </c>
      <c r="H4020">
        <v>1</v>
      </c>
      <c r="I4020">
        <v>0</v>
      </c>
      <c r="J4020" t="str">
        <v>Chennai</v>
      </c>
      <c r="K4020">
        <v>0</v>
      </c>
    </row>
    <row r="4021" spans="1:11" x14ac:dyDescent="0.25">
      <c r="A4021" t="str">
        <v>BioLegend</v>
      </c>
      <c r="B4021">
        <v>12883.2</v>
      </c>
      <c r="C4021" t="str">
        <v>EED120511</v>
      </c>
      <c r="D4021" s="6">
        <v>45960</v>
      </c>
      <c r="E4021" s="6">
        <v>45973</v>
      </c>
      <c r="F4021">
        <v>316508</v>
      </c>
      <c r="G4021">
        <v>2</v>
      </c>
      <c r="H4021">
        <v>2</v>
      </c>
      <c r="I4021">
        <v>0</v>
      </c>
      <c r="J4021" t="str">
        <v>Banglore</v>
      </c>
      <c r="K4021">
        <v>0</v>
      </c>
    </row>
    <row r="4022" spans="1:11" x14ac:dyDescent="0.25">
      <c r="A4022" t="str">
        <v>BioLegend</v>
      </c>
      <c r="B4022">
        <v>6916.7999999999993</v>
      </c>
      <c r="C4022" t="str">
        <v>EED120511</v>
      </c>
      <c r="D4022" s="6">
        <v>45960</v>
      </c>
      <c r="E4022" s="6">
        <v>45973</v>
      </c>
      <c r="F4022">
        <v>323809</v>
      </c>
      <c r="G4022">
        <v>1</v>
      </c>
      <c r="H4022">
        <v>1</v>
      </c>
      <c r="I4022">
        <v>0</v>
      </c>
      <c r="J4022" t="str">
        <v>Hyderabad</v>
      </c>
      <c r="K4022">
        <v>0</v>
      </c>
    </row>
    <row r="4023" spans="1:11" x14ac:dyDescent="0.25">
      <c r="A4023" t="str">
        <v>BioLegend</v>
      </c>
      <c r="B4023">
        <v>11704</v>
      </c>
      <c r="C4023" t="str">
        <v>EED120511</v>
      </c>
      <c r="D4023" s="6">
        <v>45960</v>
      </c>
      <c r="E4023" s="6">
        <v>45973</v>
      </c>
      <c r="F4023">
        <v>341619</v>
      </c>
      <c r="G4023">
        <v>1</v>
      </c>
      <c r="H4023">
        <v>1</v>
      </c>
      <c r="I4023">
        <v>0</v>
      </c>
      <c r="J4023" t="str">
        <v>Chandigarh</v>
      </c>
      <c r="K4023">
        <v>0</v>
      </c>
    </row>
    <row r="4024" spans="1:11" x14ac:dyDescent="0.25">
      <c r="A4024" t="str">
        <v>BioLegend</v>
      </c>
      <c r="B4024">
        <v>18216</v>
      </c>
      <c r="C4024" t="str">
        <v>EED120511</v>
      </c>
      <c r="D4024" s="6">
        <v>45960</v>
      </c>
      <c r="E4024" s="6">
        <v>45973</v>
      </c>
      <c r="F4024">
        <v>344614</v>
      </c>
      <c r="G4024">
        <v>1</v>
      </c>
      <c r="H4024">
        <v>1</v>
      </c>
      <c r="I4024">
        <v>0</v>
      </c>
      <c r="J4024" t="str">
        <v>Delhi</v>
      </c>
      <c r="K4024">
        <v>0</v>
      </c>
    </row>
    <row r="4025" spans="1:11" x14ac:dyDescent="0.25">
      <c r="A4025" t="str">
        <v>BioLegend</v>
      </c>
      <c r="B4025">
        <v>8395.2000000000007</v>
      </c>
      <c r="C4025" t="str">
        <v>EED120511</v>
      </c>
      <c r="D4025" s="6">
        <v>45960</v>
      </c>
      <c r="E4025" s="6">
        <v>45973</v>
      </c>
      <c r="F4025">
        <v>352315</v>
      </c>
      <c r="G4025">
        <v>1</v>
      </c>
      <c r="H4025">
        <v>1</v>
      </c>
      <c r="I4025">
        <v>0</v>
      </c>
      <c r="J4025" t="str">
        <v>Chandigarh</v>
      </c>
      <c r="K4025">
        <v>0</v>
      </c>
    </row>
    <row r="4026" spans="1:11" x14ac:dyDescent="0.25">
      <c r="A4026" t="str">
        <v>BioLegend</v>
      </c>
      <c r="B4026">
        <v>9292.7999999999993</v>
      </c>
      <c r="C4026" t="str">
        <v>EED120511</v>
      </c>
      <c r="D4026" s="6">
        <v>45960</v>
      </c>
      <c r="E4026" s="6">
        <v>45973</v>
      </c>
      <c r="F4026">
        <v>353442</v>
      </c>
      <c r="G4026">
        <v>1</v>
      </c>
      <c r="H4026">
        <v>1</v>
      </c>
      <c r="I4026">
        <v>0</v>
      </c>
      <c r="J4026" t="str">
        <v>Chandigarh</v>
      </c>
      <c r="K4026">
        <v>0</v>
      </c>
    </row>
    <row r="4027" spans="1:11" x14ac:dyDescent="0.25">
      <c r="A4027" t="str">
        <v>BioLegend</v>
      </c>
      <c r="B4027">
        <v>9926.4</v>
      </c>
      <c r="C4027" t="str">
        <v>EED120511</v>
      </c>
      <c r="D4027" s="6">
        <v>45960</v>
      </c>
      <c r="E4027" s="6">
        <v>45973</v>
      </c>
      <c r="F4027">
        <v>353755</v>
      </c>
      <c r="G4027">
        <v>1</v>
      </c>
      <c r="H4027">
        <v>1</v>
      </c>
      <c r="I4027">
        <v>0</v>
      </c>
      <c r="J4027" t="str">
        <v>Chandigarh</v>
      </c>
      <c r="K4027">
        <v>0</v>
      </c>
    </row>
    <row r="4028" spans="1:11" x14ac:dyDescent="0.25">
      <c r="A4028" t="str">
        <v>BioLegend</v>
      </c>
      <c r="B4028">
        <v>9292.7999999999993</v>
      </c>
      <c r="C4028" t="str">
        <v>EED120511</v>
      </c>
      <c r="D4028" s="6">
        <v>45960</v>
      </c>
      <c r="E4028" s="6">
        <v>45973</v>
      </c>
      <c r="F4028">
        <v>357227</v>
      </c>
      <c r="G4028">
        <v>1</v>
      </c>
      <c r="H4028">
        <v>1</v>
      </c>
      <c r="I4028">
        <v>0</v>
      </c>
      <c r="J4028" t="str">
        <v>Chandigarh</v>
      </c>
      <c r="K4028">
        <v>0</v>
      </c>
    </row>
    <row r="4029" spans="1:11" x14ac:dyDescent="0.25">
      <c r="A4029" t="str">
        <v>BioLegend</v>
      </c>
      <c r="B4029">
        <v>5491.2</v>
      </c>
      <c r="C4029" t="str">
        <v>EED120511</v>
      </c>
      <c r="D4029" s="6">
        <v>45960</v>
      </c>
      <c r="E4029" s="6">
        <v>45973</v>
      </c>
      <c r="F4029">
        <v>359805</v>
      </c>
      <c r="G4029">
        <v>1</v>
      </c>
      <c r="H4029">
        <v>1</v>
      </c>
      <c r="I4029">
        <v>0</v>
      </c>
      <c r="J4029" t="str">
        <v>Gujrat</v>
      </c>
      <c r="K4029">
        <v>0</v>
      </c>
    </row>
    <row r="4030" spans="1:11" x14ac:dyDescent="0.25">
      <c r="A4030" t="str">
        <v>BioLegend</v>
      </c>
      <c r="B4030">
        <v>13358.400000000001</v>
      </c>
      <c r="C4030" t="str">
        <v>EED120511</v>
      </c>
      <c r="D4030" s="6">
        <v>45960</v>
      </c>
      <c r="E4030" s="6">
        <v>45973</v>
      </c>
      <c r="F4030">
        <v>369327</v>
      </c>
      <c r="G4030">
        <v>1</v>
      </c>
      <c r="H4030">
        <v>1</v>
      </c>
      <c r="I4030">
        <v>0</v>
      </c>
      <c r="J4030" t="str">
        <v>Hyderabad</v>
      </c>
      <c r="K4030">
        <v>0</v>
      </c>
    </row>
    <row r="4031" spans="1:11" x14ac:dyDescent="0.25">
      <c r="A4031" t="str">
        <v>BioLegend</v>
      </c>
      <c r="B4031">
        <v>13358.400000000001</v>
      </c>
      <c r="C4031" t="str">
        <v>EED120511</v>
      </c>
      <c r="D4031" s="6">
        <v>45960</v>
      </c>
      <c r="E4031" s="6">
        <v>45973</v>
      </c>
      <c r="F4031">
        <v>372722</v>
      </c>
      <c r="G4031">
        <v>1</v>
      </c>
      <c r="H4031">
        <v>1</v>
      </c>
      <c r="I4031">
        <v>0</v>
      </c>
      <c r="J4031" t="str">
        <v>Hyderabad</v>
      </c>
      <c r="K4031">
        <v>0</v>
      </c>
    </row>
    <row r="4032" spans="1:11" x14ac:dyDescent="0.25">
      <c r="A4032" t="str">
        <v>BioLegend</v>
      </c>
      <c r="B4032">
        <v>7444.7999999999993</v>
      </c>
      <c r="C4032" t="str">
        <v>EED120511</v>
      </c>
      <c r="D4032" s="6">
        <v>45960</v>
      </c>
      <c r="E4032" s="6">
        <v>45973</v>
      </c>
      <c r="F4032">
        <v>393309</v>
      </c>
      <c r="G4032">
        <v>1</v>
      </c>
      <c r="H4032">
        <v>1</v>
      </c>
      <c r="I4032">
        <v>0</v>
      </c>
      <c r="J4032" t="str">
        <v>Chandigarh</v>
      </c>
      <c r="K4032">
        <v>0</v>
      </c>
    </row>
    <row r="4033" spans="1:11" x14ac:dyDescent="0.25">
      <c r="A4033" t="str">
        <v>BioLegend</v>
      </c>
      <c r="B4033">
        <v>6811.2000000000007</v>
      </c>
      <c r="C4033" t="str">
        <v>EED120511</v>
      </c>
      <c r="D4033" s="6">
        <v>45960</v>
      </c>
      <c r="E4033" s="6">
        <v>45973</v>
      </c>
      <c r="F4033">
        <v>405103</v>
      </c>
      <c r="G4033">
        <v>1</v>
      </c>
      <c r="H4033">
        <v>1</v>
      </c>
      <c r="I4033">
        <v>0</v>
      </c>
      <c r="J4033" t="str">
        <v>Hyderabad</v>
      </c>
      <c r="K4033">
        <v>0</v>
      </c>
    </row>
    <row r="4034" spans="1:11" x14ac:dyDescent="0.25">
      <c r="A4034" t="str">
        <v>BioLegend</v>
      </c>
      <c r="B4034">
        <v>1584</v>
      </c>
      <c r="C4034" t="str">
        <v>EED120511</v>
      </c>
      <c r="D4034" s="6">
        <v>45960</v>
      </c>
      <c r="E4034" s="6">
        <v>45973</v>
      </c>
      <c r="F4034">
        <v>420403</v>
      </c>
      <c r="G4034">
        <v>2</v>
      </c>
      <c r="H4034">
        <v>2</v>
      </c>
      <c r="I4034">
        <v>0</v>
      </c>
      <c r="J4034" t="str">
        <v>Gujrat</v>
      </c>
      <c r="K4034">
        <v>0</v>
      </c>
    </row>
    <row r="4035" spans="1:11" x14ac:dyDescent="0.25">
      <c r="A4035" t="str">
        <v>BioLegend</v>
      </c>
      <c r="B4035">
        <v>2217.6</v>
      </c>
      <c r="C4035" t="str">
        <v>EED120511</v>
      </c>
      <c r="D4035" s="6">
        <v>45960</v>
      </c>
      <c r="E4035" s="6">
        <v>45973</v>
      </c>
      <c r="F4035">
        <v>421101</v>
      </c>
      <c r="G4035">
        <v>1</v>
      </c>
      <c r="H4035">
        <v>1</v>
      </c>
      <c r="I4035">
        <v>0</v>
      </c>
      <c r="J4035" t="str">
        <v>Delhi</v>
      </c>
      <c r="K4035">
        <v>0</v>
      </c>
    </row>
    <row r="4036" spans="1:11" x14ac:dyDescent="0.25">
      <c r="A4036" t="str">
        <v>BioLegend</v>
      </c>
      <c r="B4036">
        <v>1900.8000000000002</v>
      </c>
      <c r="C4036" t="str">
        <v>EED120511</v>
      </c>
      <c r="D4036" s="6">
        <v>45960</v>
      </c>
      <c r="E4036" s="6">
        <v>45973</v>
      </c>
      <c r="F4036">
        <v>423001</v>
      </c>
      <c r="G4036">
        <v>1</v>
      </c>
      <c r="H4036">
        <v>1</v>
      </c>
      <c r="I4036">
        <v>0</v>
      </c>
      <c r="J4036" t="str">
        <v>Delhi</v>
      </c>
      <c r="K4036">
        <v>0</v>
      </c>
    </row>
    <row r="4037" spans="1:11" x14ac:dyDescent="0.25">
      <c r="A4037" t="str">
        <v>BioLegend</v>
      </c>
      <c r="B4037">
        <v>8712</v>
      </c>
      <c r="C4037" t="str">
        <v>EED120511</v>
      </c>
      <c r="D4037" s="6">
        <v>45960</v>
      </c>
      <c r="E4037" s="6">
        <v>45973</v>
      </c>
      <c r="F4037">
        <v>424401</v>
      </c>
      <c r="G4037">
        <v>3</v>
      </c>
      <c r="H4037">
        <v>3</v>
      </c>
      <c r="I4037">
        <v>0</v>
      </c>
      <c r="J4037" t="str">
        <v>Pune</v>
      </c>
      <c r="K4037">
        <v>0</v>
      </c>
    </row>
    <row r="4038" spans="1:11" x14ac:dyDescent="0.25">
      <c r="A4038" t="str">
        <v>BioLegend</v>
      </c>
      <c r="B4038">
        <v>12408</v>
      </c>
      <c r="C4038" t="str">
        <v>EED120511</v>
      </c>
      <c r="D4038" s="6">
        <v>45960</v>
      </c>
      <c r="E4038" s="6">
        <v>45973</v>
      </c>
      <c r="F4038">
        <v>424602</v>
      </c>
      <c r="G4038">
        <v>1</v>
      </c>
      <c r="H4038">
        <v>1</v>
      </c>
      <c r="I4038">
        <v>0</v>
      </c>
      <c r="J4038" t="str">
        <v>Gujrat</v>
      </c>
      <c r="K4038">
        <v>0</v>
      </c>
    </row>
    <row r="4039" spans="1:11" x14ac:dyDescent="0.25">
      <c r="A4039" t="str">
        <v>BioLegend</v>
      </c>
      <c r="B4039">
        <v>7444.7999999999993</v>
      </c>
      <c r="C4039" t="str">
        <v>EED120511</v>
      </c>
      <c r="D4039" s="6">
        <v>45960</v>
      </c>
      <c r="E4039" s="6">
        <v>45973</v>
      </c>
      <c r="F4039">
        <v>426102</v>
      </c>
      <c r="G4039">
        <v>1</v>
      </c>
      <c r="H4039">
        <v>1</v>
      </c>
      <c r="I4039">
        <v>0</v>
      </c>
      <c r="J4039" t="str">
        <v>Gujrat</v>
      </c>
      <c r="K4039">
        <v>0</v>
      </c>
    </row>
    <row r="4040" spans="1:11" x14ac:dyDescent="0.25">
      <c r="A4040" t="str">
        <v>BioLegend</v>
      </c>
      <c r="B4040">
        <v>6600</v>
      </c>
      <c r="C4040" t="str">
        <v>EED120511</v>
      </c>
      <c r="D4040" s="6">
        <v>45960</v>
      </c>
      <c r="E4040" s="6">
        <v>45973</v>
      </c>
      <c r="F4040">
        <v>426105</v>
      </c>
      <c r="G4040">
        <v>1</v>
      </c>
      <c r="H4040">
        <v>1</v>
      </c>
      <c r="I4040">
        <v>0</v>
      </c>
      <c r="J4040" t="str">
        <v>Gujrat</v>
      </c>
      <c r="K4040">
        <v>0</v>
      </c>
    </row>
    <row r="4041" spans="1:11" x14ac:dyDescent="0.25">
      <c r="A4041" t="str">
        <v>BioLegend</v>
      </c>
      <c r="B4041">
        <v>32472</v>
      </c>
      <c r="C4041" t="str">
        <v>EED120511</v>
      </c>
      <c r="D4041" s="6">
        <v>45960</v>
      </c>
      <c r="E4041" s="6">
        <v>45973</v>
      </c>
      <c r="F4041">
        <v>430924</v>
      </c>
      <c r="G4041">
        <v>1</v>
      </c>
      <c r="H4041">
        <v>1</v>
      </c>
      <c r="I4041">
        <v>0</v>
      </c>
      <c r="J4041" t="str">
        <v>Pune</v>
      </c>
      <c r="K4041">
        <v>0</v>
      </c>
    </row>
    <row r="4042" spans="1:11" x14ac:dyDescent="0.25">
      <c r="A4042" t="str">
        <v>BioLegend</v>
      </c>
      <c r="B4042">
        <v>32472</v>
      </c>
      <c r="C4042" t="str">
        <v>EED120511</v>
      </c>
      <c r="D4042" s="6">
        <v>45960</v>
      </c>
      <c r="E4042" s="6">
        <v>45973</v>
      </c>
      <c r="F4042">
        <v>431324</v>
      </c>
      <c r="G4042">
        <v>1</v>
      </c>
      <c r="H4042">
        <v>1</v>
      </c>
      <c r="I4042">
        <v>0</v>
      </c>
      <c r="J4042" t="str">
        <v>Pune</v>
      </c>
      <c r="K4042">
        <v>0</v>
      </c>
    </row>
    <row r="4043" spans="1:11" x14ac:dyDescent="0.25">
      <c r="A4043" t="str">
        <v>BioLegend</v>
      </c>
      <c r="B4043">
        <v>13992</v>
      </c>
      <c r="C4043" t="str">
        <v>EED120511</v>
      </c>
      <c r="D4043" s="6">
        <v>45960</v>
      </c>
      <c r="E4043" s="6">
        <v>45973</v>
      </c>
      <c r="F4043">
        <v>431501</v>
      </c>
      <c r="G4043">
        <v>1</v>
      </c>
      <c r="H4043">
        <v>1</v>
      </c>
      <c r="I4043">
        <v>0</v>
      </c>
      <c r="J4043" t="str">
        <v>Delhi</v>
      </c>
      <c r="K4043">
        <v>0</v>
      </c>
    </row>
    <row r="4044" spans="1:11" x14ac:dyDescent="0.25">
      <c r="A4044" t="str">
        <v>BioLegend</v>
      </c>
      <c r="B4044">
        <v>13068</v>
      </c>
      <c r="C4044" t="str">
        <v>EED120511</v>
      </c>
      <c r="D4044" s="6">
        <v>45960</v>
      </c>
      <c r="E4044" s="6">
        <v>45973</v>
      </c>
      <c r="F4044">
        <v>480009</v>
      </c>
      <c r="G4044">
        <v>1</v>
      </c>
      <c r="H4044">
        <v>1</v>
      </c>
      <c r="I4044">
        <v>0</v>
      </c>
      <c r="J4044" t="str">
        <v>Hyderabad</v>
      </c>
      <c r="K4044">
        <v>0</v>
      </c>
    </row>
    <row r="4045" spans="1:11" x14ac:dyDescent="0.25">
      <c r="A4045" t="str">
        <v>BioLegend</v>
      </c>
      <c r="B4045">
        <v>13068</v>
      </c>
      <c r="C4045" t="str">
        <v>EED120511</v>
      </c>
      <c r="D4045" s="6">
        <v>45960</v>
      </c>
      <c r="E4045" s="6">
        <v>45973</v>
      </c>
      <c r="F4045">
        <v>480011</v>
      </c>
      <c r="G4045">
        <v>1</v>
      </c>
      <c r="H4045">
        <v>1</v>
      </c>
      <c r="I4045">
        <v>0</v>
      </c>
      <c r="J4045" t="str">
        <v>Hyderabad</v>
      </c>
      <c r="K4045">
        <v>0</v>
      </c>
    </row>
    <row r="4046" spans="1:11" x14ac:dyDescent="0.25">
      <c r="A4046" t="str">
        <v>BioLegend</v>
      </c>
      <c r="B4046">
        <v>36762</v>
      </c>
      <c r="C4046" t="str">
        <v>EED120511</v>
      </c>
      <c r="D4046" s="6">
        <v>45960</v>
      </c>
      <c r="E4046" s="6">
        <v>45973</v>
      </c>
      <c r="F4046">
        <v>480019</v>
      </c>
      <c r="G4046">
        <v>1</v>
      </c>
      <c r="H4046">
        <v>1</v>
      </c>
      <c r="I4046">
        <v>0</v>
      </c>
      <c r="J4046" t="str">
        <v>Hyderabad</v>
      </c>
      <c r="K4046">
        <v>0</v>
      </c>
    </row>
    <row r="4047" spans="1:11" x14ac:dyDescent="0.25">
      <c r="A4047" t="str">
        <v>BioLegend</v>
      </c>
      <c r="B4047">
        <v>14889.599999999999</v>
      </c>
      <c r="C4047" t="str">
        <v>EED120511</v>
      </c>
      <c r="D4047" s="6">
        <v>45960</v>
      </c>
      <c r="E4047" s="6">
        <v>45973</v>
      </c>
      <c r="F4047">
        <v>514602</v>
      </c>
      <c r="G4047">
        <v>1</v>
      </c>
      <c r="H4047">
        <v>1</v>
      </c>
      <c r="I4047">
        <v>0</v>
      </c>
      <c r="J4047" t="str">
        <v>Delhi</v>
      </c>
      <c r="K4047">
        <v>0</v>
      </c>
    </row>
    <row r="4048" spans="1:11" x14ac:dyDescent="0.25">
      <c r="A4048" t="str">
        <v>BioLegend</v>
      </c>
      <c r="B4048">
        <v>26347.199999999997</v>
      </c>
      <c r="C4048" t="str">
        <v>EED120511</v>
      </c>
      <c r="D4048" s="6">
        <v>45960</v>
      </c>
      <c r="E4048" s="6">
        <v>45973</v>
      </c>
      <c r="F4048">
        <v>576406</v>
      </c>
      <c r="G4048">
        <v>1</v>
      </c>
      <c r="H4048">
        <v>1</v>
      </c>
      <c r="I4048">
        <v>0</v>
      </c>
      <c r="J4048" t="str">
        <v>Bhopal</v>
      </c>
      <c r="K4048">
        <v>0</v>
      </c>
    </row>
    <row r="4049" spans="1:11" x14ac:dyDescent="0.25">
      <c r="A4049" t="str">
        <v>BioLegend</v>
      </c>
      <c r="B4049">
        <v>7761.6</v>
      </c>
      <c r="C4049" t="str">
        <v>EED120511</v>
      </c>
      <c r="D4049" s="6">
        <v>45960</v>
      </c>
      <c r="E4049" s="6">
        <v>45973</v>
      </c>
      <c r="F4049">
        <v>592702</v>
      </c>
      <c r="G4049">
        <v>1</v>
      </c>
      <c r="H4049">
        <v>1</v>
      </c>
      <c r="I4049">
        <v>0</v>
      </c>
      <c r="J4049" t="str">
        <v>Delhi</v>
      </c>
      <c r="K4049">
        <v>0</v>
      </c>
    </row>
    <row r="4050" spans="1:11" x14ac:dyDescent="0.25">
      <c r="A4050" t="str">
        <v>BioLegend</v>
      </c>
      <c r="B4050">
        <v>13358.400000000001</v>
      </c>
      <c r="C4050" t="str">
        <v>EED120511</v>
      </c>
      <c r="D4050" s="6">
        <v>45960</v>
      </c>
      <c r="E4050" s="6">
        <v>45973</v>
      </c>
      <c r="F4050">
        <v>640914</v>
      </c>
      <c r="G4050">
        <v>1</v>
      </c>
      <c r="H4050">
        <v>1</v>
      </c>
      <c r="I4050">
        <v>0</v>
      </c>
      <c r="J4050" t="str">
        <v>Kolkata</v>
      </c>
      <c r="K4050">
        <v>0</v>
      </c>
    </row>
    <row r="4051" spans="1:11" x14ac:dyDescent="0.25">
      <c r="A4051" t="str">
        <v>BioLegend</v>
      </c>
      <c r="B4051">
        <v>15153.599999999999</v>
      </c>
      <c r="C4051" t="str">
        <v>EED120511</v>
      </c>
      <c r="D4051" s="6">
        <v>45960</v>
      </c>
      <c r="E4051" s="6">
        <v>45973</v>
      </c>
      <c r="F4051">
        <v>693504</v>
      </c>
      <c r="G4051">
        <v>1</v>
      </c>
      <c r="H4051">
        <v>1</v>
      </c>
      <c r="I4051">
        <v>0</v>
      </c>
      <c r="J4051" t="str">
        <v>Delhi</v>
      </c>
      <c r="K4051" t="str">
        <v>PRIYANKA MADAM</v>
      </c>
    </row>
    <row r="4052" spans="1:11" x14ac:dyDescent="0.25">
      <c r="A4052" t="str">
        <v>BioLegend</v>
      </c>
      <c r="B4052">
        <v>369.6</v>
      </c>
      <c r="C4052" t="str">
        <v>EED120511</v>
      </c>
      <c r="D4052" s="6">
        <v>45960</v>
      </c>
      <c r="E4052" s="6">
        <v>45973</v>
      </c>
      <c r="F4052">
        <v>740379</v>
      </c>
      <c r="G4052">
        <v>4</v>
      </c>
      <c r="H4052">
        <v>0</v>
      </c>
      <c r="I4052">
        <v>4</v>
      </c>
      <c r="J4052" t="str">
        <v>STOCK</v>
      </c>
      <c r="K4052" t="str">
        <v>STOCK</v>
      </c>
    </row>
    <row r="4053" spans="1:11" x14ac:dyDescent="0.25">
      <c r="A4053" t="str">
        <v>BioLegend</v>
      </c>
      <c r="B4053">
        <v>86803.199999999997</v>
      </c>
      <c r="C4053" t="str">
        <v>EED120511</v>
      </c>
      <c r="D4053" s="6">
        <v>45960</v>
      </c>
      <c r="E4053" s="6">
        <v>45973</v>
      </c>
      <c r="F4053">
        <v>741044</v>
      </c>
      <c r="G4053">
        <v>1</v>
      </c>
      <c r="H4053">
        <v>1</v>
      </c>
      <c r="I4053">
        <v>0</v>
      </c>
      <c r="J4053" t="str">
        <v>Faridabad</v>
      </c>
      <c r="K4053">
        <v>0</v>
      </c>
    </row>
    <row r="4054" spans="1:11" x14ac:dyDescent="0.25">
      <c r="A4054" t="str">
        <v>BioLegend</v>
      </c>
      <c r="B4054">
        <v>39969.599999999999</v>
      </c>
      <c r="C4054" t="str">
        <v>EED120511</v>
      </c>
      <c r="D4054" s="6">
        <v>45960</v>
      </c>
      <c r="E4054" s="6">
        <v>45973</v>
      </c>
      <c r="F4054">
        <v>783906</v>
      </c>
      <c r="G4054">
        <v>2</v>
      </c>
      <c r="H4054">
        <v>2</v>
      </c>
      <c r="I4054">
        <v>0</v>
      </c>
      <c r="J4054" t="str">
        <v>Delhi</v>
      </c>
      <c r="K4054">
        <v>0</v>
      </c>
    </row>
    <row r="4055" spans="1:11" x14ac:dyDescent="0.25">
      <c r="A4055" t="str">
        <v>BioLegend</v>
      </c>
      <c r="B4055">
        <v>4699.2</v>
      </c>
      <c r="C4055" t="str">
        <v>EED120511</v>
      </c>
      <c r="D4055" s="6">
        <v>45960</v>
      </c>
      <c r="E4055" s="6">
        <v>45973</v>
      </c>
      <c r="F4055">
        <v>844302</v>
      </c>
      <c r="G4055">
        <v>2</v>
      </c>
      <c r="H4055">
        <v>2</v>
      </c>
      <c r="I4055">
        <v>0</v>
      </c>
      <c r="J4055" t="str">
        <v>Delhi</v>
      </c>
      <c r="K4055">
        <v>0</v>
      </c>
    </row>
    <row r="4056" spans="1:11" x14ac:dyDescent="0.25">
      <c r="A4056" t="str">
        <v>APEXBIO</v>
      </c>
      <c r="B4056">
        <v>17107.2</v>
      </c>
      <c r="C4056">
        <v>300083874</v>
      </c>
      <c r="D4056" s="6">
        <v>45758</v>
      </c>
      <c r="E4056" s="6">
        <v>45973</v>
      </c>
      <c r="F4056" t="str">
        <v>K4402-100</v>
      </c>
      <c r="G4056">
        <v>1</v>
      </c>
      <c r="H4056">
        <v>1</v>
      </c>
      <c r="I4056">
        <v>0</v>
      </c>
      <c r="J4056" t="str">
        <v>MOHALI (PUNJAB)</v>
      </c>
      <c r="K4056">
        <v>0</v>
      </c>
    </row>
    <row r="4057" spans="1:11" x14ac:dyDescent="0.25">
      <c r="A4057" t="str">
        <v>BioLegend</v>
      </c>
      <c r="B4057">
        <v>5544</v>
      </c>
      <c r="C4057" t="str">
        <v>EED120745</v>
      </c>
      <c r="D4057" s="6">
        <v>45968</v>
      </c>
      <c r="E4057" s="6">
        <v>45975</v>
      </c>
      <c r="F4057">
        <v>100516</v>
      </c>
      <c r="G4057">
        <v>1</v>
      </c>
      <c r="H4057">
        <v>1</v>
      </c>
      <c r="I4057">
        <v>0</v>
      </c>
      <c r="J4057" t="str">
        <v>Delhi</v>
      </c>
      <c r="K4057">
        <v>0</v>
      </c>
    </row>
    <row r="4058" spans="1:11" x14ac:dyDescent="0.25">
      <c r="A4058" t="str">
        <v>BioLegend</v>
      </c>
      <c r="B4058">
        <v>11352</v>
      </c>
      <c r="C4058" t="str">
        <v>EED120745</v>
      </c>
      <c r="D4058" s="6">
        <v>45968</v>
      </c>
      <c r="E4058" s="6">
        <v>45975</v>
      </c>
      <c r="F4058">
        <v>100714</v>
      </c>
      <c r="G4058">
        <v>1</v>
      </c>
      <c r="H4058">
        <v>1</v>
      </c>
      <c r="I4058">
        <v>0</v>
      </c>
      <c r="J4058" t="str">
        <v>Pune</v>
      </c>
      <c r="K4058">
        <v>0</v>
      </c>
    </row>
    <row r="4059" spans="1:11" x14ac:dyDescent="0.25">
      <c r="A4059" t="str">
        <v>BioLegend</v>
      </c>
      <c r="B4059">
        <v>11352</v>
      </c>
      <c r="C4059" t="str">
        <v>EED120745</v>
      </c>
      <c r="D4059" s="6">
        <v>45968</v>
      </c>
      <c r="E4059" s="6">
        <v>45975</v>
      </c>
      <c r="F4059">
        <v>101224</v>
      </c>
      <c r="G4059">
        <v>1</v>
      </c>
      <c r="H4059">
        <v>1</v>
      </c>
      <c r="I4059">
        <v>0</v>
      </c>
      <c r="J4059" t="str">
        <v>Pune</v>
      </c>
      <c r="K4059">
        <v>0</v>
      </c>
    </row>
    <row r="4060" spans="1:11" x14ac:dyDescent="0.25">
      <c r="A4060" t="str">
        <v>BioLegend</v>
      </c>
      <c r="B4060">
        <v>10164</v>
      </c>
      <c r="C4060" t="str">
        <v>EED120745</v>
      </c>
      <c r="D4060" s="6">
        <v>45968</v>
      </c>
      <c r="E4060" s="6">
        <v>45975</v>
      </c>
      <c r="F4060">
        <v>101245</v>
      </c>
      <c r="G4060">
        <v>1</v>
      </c>
      <c r="H4060">
        <v>1</v>
      </c>
      <c r="I4060">
        <v>0</v>
      </c>
      <c r="J4060" t="str">
        <v>ROORKE</v>
      </c>
      <c r="K4060">
        <v>0</v>
      </c>
    </row>
    <row r="4061" spans="1:11" x14ac:dyDescent="0.25">
      <c r="A4061" t="str">
        <v>BioLegend</v>
      </c>
      <c r="B4061">
        <v>2851.2</v>
      </c>
      <c r="C4061" t="str">
        <v>EED120745</v>
      </c>
      <c r="D4061" s="6">
        <v>45968</v>
      </c>
      <c r="E4061" s="6">
        <v>45975</v>
      </c>
      <c r="F4061">
        <v>101319</v>
      </c>
      <c r="G4061">
        <v>1</v>
      </c>
      <c r="H4061">
        <v>1</v>
      </c>
      <c r="I4061">
        <v>0</v>
      </c>
      <c r="J4061" t="str">
        <v>Pune</v>
      </c>
      <c r="K4061">
        <v>0</v>
      </c>
    </row>
    <row r="4062" spans="1:11" x14ac:dyDescent="0.25">
      <c r="A4062" t="str">
        <v>BioLegend</v>
      </c>
      <c r="B4062">
        <v>12724.8</v>
      </c>
      <c r="C4062" t="str">
        <v>EED120745</v>
      </c>
      <c r="D4062" s="6">
        <v>45968</v>
      </c>
      <c r="E4062" s="6">
        <v>45975</v>
      </c>
      <c r="F4062">
        <v>102045</v>
      </c>
      <c r="G4062">
        <v>1</v>
      </c>
      <c r="H4062">
        <v>1</v>
      </c>
      <c r="I4062">
        <v>0</v>
      </c>
      <c r="J4062" t="str">
        <v>Pune</v>
      </c>
      <c r="K4062">
        <v>0</v>
      </c>
    </row>
    <row r="4063" spans="1:11" x14ac:dyDescent="0.25">
      <c r="A4063" t="str">
        <v>BioLegend</v>
      </c>
      <c r="B4063">
        <v>26426.400000000001</v>
      </c>
      <c r="C4063" t="str">
        <v>EED120745</v>
      </c>
      <c r="D4063" s="6">
        <v>45968</v>
      </c>
      <c r="E4063" s="6">
        <v>45975</v>
      </c>
      <c r="F4063">
        <v>104532</v>
      </c>
      <c r="G4063">
        <v>1</v>
      </c>
      <c r="H4063">
        <v>1</v>
      </c>
      <c r="I4063">
        <v>0</v>
      </c>
      <c r="J4063" t="str">
        <v>Delhi</v>
      </c>
      <c r="K4063">
        <v>0</v>
      </c>
    </row>
    <row r="4064" spans="1:11" x14ac:dyDescent="0.25">
      <c r="A4064" t="str">
        <v>BioLegend</v>
      </c>
      <c r="B4064">
        <v>13939.2</v>
      </c>
      <c r="C4064" t="str">
        <v>EED120745</v>
      </c>
      <c r="D4064" s="6">
        <v>45968</v>
      </c>
      <c r="E4064" s="6">
        <v>45975</v>
      </c>
      <c r="F4064">
        <v>104714</v>
      </c>
      <c r="G4064">
        <v>1</v>
      </c>
      <c r="H4064">
        <v>1</v>
      </c>
      <c r="I4064">
        <v>0</v>
      </c>
      <c r="J4064" t="str">
        <v>Pune</v>
      </c>
      <c r="K4064">
        <v>0</v>
      </c>
    </row>
    <row r="4065" spans="1:11" x14ac:dyDescent="0.25">
      <c r="A4065" t="str">
        <v>BioLegend</v>
      </c>
      <c r="B4065">
        <v>14784</v>
      </c>
      <c r="C4065" t="str">
        <v>EED120745</v>
      </c>
      <c r="D4065" s="6">
        <v>45968</v>
      </c>
      <c r="E4065" s="6">
        <v>45975</v>
      </c>
      <c r="F4065">
        <v>105006</v>
      </c>
      <c r="G4065">
        <v>1</v>
      </c>
      <c r="H4065">
        <v>1</v>
      </c>
      <c r="I4065">
        <v>0</v>
      </c>
      <c r="J4065" t="str">
        <v>Pune</v>
      </c>
      <c r="K4065">
        <v>0</v>
      </c>
    </row>
    <row r="4066" spans="1:11" x14ac:dyDescent="0.25">
      <c r="A4066" t="str">
        <v>BioLegend</v>
      </c>
      <c r="B4066">
        <v>16420.8</v>
      </c>
      <c r="C4066" t="str">
        <v>EED120745</v>
      </c>
      <c r="D4066" s="6">
        <v>45968</v>
      </c>
      <c r="E4066" s="6">
        <v>45975</v>
      </c>
      <c r="F4066">
        <v>116122</v>
      </c>
      <c r="G4066">
        <v>1</v>
      </c>
      <c r="H4066">
        <v>1</v>
      </c>
      <c r="I4066">
        <v>0</v>
      </c>
      <c r="J4066" t="str">
        <v>Delhi</v>
      </c>
      <c r="K4066">
        <v>0</v>
      </c>
    </row>
    <row r="4067" spans="1:11" x14ac:dyDescent="0.25">
      <c r="A4067" t="str">
        <v>BioLegend</v>
      </c>
      <c r="B4067">
        <v>7444.7999999999993</v>
      </c>
      <c r="C4067" t="str">
        <v>EED120745</v>
      </c>
      <c r="D4067" s="6">
        <v>45968</v>
      </c>
      <c r="E4067" s="6">
        <v>45975</v>
      </c>
      <c r="F4067">
        <v>116415</v>
      </c>
      <c r="G4067">
        <v>1</v>
      </c>
      <c r="H4067">
        <v>1</v>
      </c>
      <c r="I4067">
        <v>0</v>
      </c>
      <c r="J4067" t="str">
        <v>Faridabad</v>
      </c>
      <c r="K4067">
        <v>0</v>
      </c>
    </row>
    <row r="4068" spans="1:11" x14ac:dyDescent="0.25">
      <c r="A4068" t="str">
        <v>BioLegend</v>
      </c>
      <c r="B4068">
        <v>15417.599999999999</v>
      </c>
      <c r="C4068" t="str">
        <v>EED120745</v>
      </c>
      <c r="D4068" s="6">
        <v>45968</v>
      </c>
      <c r="E4068" s="6">
        <v>45975</v>
      </c>
      <c r="F4068">
        <v>117316</v>
      </c>
      <c r="G4068">
        <v>1</v>
      </c>
      <c r="H4068">
        <v>1</v>
      </c>
      <c r="I4068">
        <v>0</v>
      </c>
      <c r="J4068" t="str">
        <v>Pune</v>
      </c>
      <c r="K4068">
        <v>0</v>
      </c>
    </row>
    <row r="4069" spans="1:11" x14ac:dyDescent="0.25">
      <c r="A4069" t="str">
        <v>BioLegend</v>
      </c>
      <c r="B4069">
        <v>14572.8</v>
      </c>
      <c r="C4069" t="str">
        <v>EED120745</v>
      </c>
      <c r="D4069" s="6">
        <v>45968</v>
      </c>
      <c r="E4069" s="6">
        <v>45975</v>
      </c>
      <c r="F4069">
        <v>121626</v>
      </c>
      <c r="G4069">
        <v>1</v>
      </c>
      <c r="H4069">
        <v>1</v>
      </c>
      <c r="I4069">
        <v>0</v>
      </c>
      <c r="J4069" t="str">
        <v>Pune</v>
      </c>
      <c r="K4069">
        <v>0</v>
      </c>
    </row>
    <row r="4070" spans="1:11" x14ac:dyDescent="0.25">
      <c r="A4070" t="str">
        <v>BioLegend</v>
      </c>
      <c r="B4070">
        <v>15584.8</v>
      </c>
      <c r="C4070" t="str">
        <v>EED120745</v>
      </c>
      <c r="D4070" s="6">
        <v>45968</v>
      </c>
      <c r="E4070" s="6">
        <v>45975</v>
      </c>
      <c r="F4070">
        <v>123137</v>
      </c>
      <c r="G4070">
        <v>1</v>
      </c>
      <c r="H4070">
        <v>1</v>
      </c>
      <c r="I4070">
        <v>0</v>
      </c>
      <c r="J4070" t="str">
        <v>Delhi</v>
      </c>
      <c r="K4070">
        <v>0</v>
      </c>
    </row>
    <row r="4071" spans="1:11" x14ac:dyDescent="0.25">
      <c r="A4071" t="str">
        <v>BioLegend</v>
      </c>
      <c r="B4071">
        <v>13094.400000000001</v>
      </c>
      <c r="C4071" t="str">
        <v>EED120745</v>
      </c>
      <c r="D4071" s="6">
        <v>45968</v>
      </c>
      <c r="E4071" s="6">
        <v>45975</v>
      </c>
      <c r="F4071">
        <v>127622</v>
      </c>
      <c r="G4071">
        <v>1</v>
      </c>
      <c r="H4071">
        <v>1</v>
      </c>
      <c r="I4071">
        <v>0</v>
      </c>
      <c r="J4071" t="str">
        <v>Delhi</v>
      </c>
      <c r="K4071">
        <v>0</v>
      </c>
    </row>
    <row r="4072" spans="1:11" x14ac:dyDescent="0.25">
      <c r="A4072" t="str">
        <v>BioLegend</v>
      </c>
      <c r="B4072">
        <v>19800</v>
      </c>
      <c r="C4072" t="str">
        <v>EED120745</v>
      </c>
      <c r="D4072" s="6">
        <v>45968</v>
      </c>
      <c r="E4072" s="6">
        <v>45975</v>
      </c>
      <c r="F4072">
        <v>146528</v>
      </c>
      <c r="G4072">
        <v>1</v>
      </c>
      <c r="H4072">
        <v>1</v>
      </c>
      <c r="I4072">
        <v>0</v>
      </c>
      <c r="J4072" t="str">
        <v>Delhi</v>
      </c>
      <c r="K4072">
        <v>0</v>
      </c>
    </row>
    <row r="4073" spans="1:11" x14ac:dyDescent="0.25">
      <c r="A4073" t="str">
        <v>BioLegend</v>
      </c>
      <c r="B4073">
        <v>11140.8</v>
      </c>
      <c r="C4073" t="str">
        <v>EED120745</v>
      </c>
      <c r="D4073" s="6">
        <v>45968</v>
      </c>
      <c r="E4073" s="6">
        <v>45975</v>
      </c>
      <c r="F4073">
        <v>157614</v>
      </c>
      <c r="G4073">
        <v>1</v>
      </c>
      <c r="H4073">
        <v>1</v>
      </c>
      <c r="I4073">
        <v>0</v>
      </c>
      <c r="J4073" t="str">
        <v>Pune</v>
      </c>
      <c r="K4073">
        <v>0</v>
      </c>
    </row>
    <row r="4074" spans="1:11" x14ac:dyDescent="0.25">
      <c r="A4074" t="str">
        <v>BioLegend</v>
      </c>
      <c r="B4074">
        <v>2323.1999999999998</v>
      </c>
      <c r="C4074" t="str">
        <v>EED120745</v>
      </c>
      <c r="D4074" s="6">
        <v>45968</v>
      </c>
      <c r="E4074" s="6">
        <v>45975</v>
      </c>
      <c r="F4074">
        <v>300402</v>
      </c>
      <c r="G4074">
        <v>1</v>
      </c>
      <c r="H4074">
        <v>1</v>
      </c>
      <c r="I4074">
        <v>0</v>
      </c>
      <c r="J4074" t="str">
        <v>Sonipat</v>
      </c>
      <c r="K4074">
        <v>0</v>
      </c>
    </row>
    <row r="4075" spans="1:11" x14ac:dyDescent="0.25">
      <c r="A4075" t="str">
        <v>BioLegend</v>
      </c>
      <c r="B4075">
        <v>13992</v>
      </c>
      <c r="C4075" t="str">
        <v>EED120745</v>
      </c>
      <c r="D4075" s="6">
        <v>45968</v>
      </c>
      <c r="E4075" s="6">
        <v>45975</v>
      </c>
      <c r="F4075">
        <v>300920</v>
      </c>
      <c r="G4075">
        <v>3</v>
      </c>
      <c r="H4075">
        <v>3</v>
      </c>
      <c r="I4075">
        <v>0</v>
      </c>
      <c r="J4075" t="str">
        <v>Banglore</v>
      </c>
      <c r="K4075">
        <v>0</v>
      </c>
    </row>
    <row r="4076" spans="1:11" x14ac:dyDescent="0.25">
      <c r="A4076" t="str">
        <v>BioLegend</v>
      </c>
      <c r="B4076">
        <v>6124.7999999999993</v>
      </c>
      <c r="C4076" t="str">
        <v>EED120745</v>
      </c>
      <c r="D4076" s="6">
        <v>45968</v>
      </c>
      <c r="E4076" s="6">
        <v>45975</v>
      </c>
      <c r="F4076">
        <v>301804</v>
      </c>
      <c r="G4076">
        <v>1</v>
      </c>
      <c r="H4076">
        <v>0</v>
      </c>
      <c r="I4076">
        <v>1</v>
      </c>
      <c r="J4076" t="str">
        <v>Delhi</v>
      </c>
      <c r="K4076" t="str">
        <v>PRIYANKA MADAM</v>
      </c>
    </row>
    <row r="4077" spans="1:11" x14ac:dyDescent="0.25">
      <c r="A4077" t="str">
        <v>BioLegend</v>
      </c>
      <c r="B4077">
        <v>5544</v>
      </c>
      <c r="C4077" t="str">
        <v>EED120745</v>
      </c>
      <c r="D4077" s="6">
        <v>45968</v>
      </c>
      <c r="E4077" s="6">
        <v>45975</v>
      </c>
      <c r="F4077">
        <v>302212</v>
      </c>
      <c r="G4077">
        <v>1</v>
      </c>
      <c r="H4077">
        <v>1</v>
      </c>
      <c r="I4077">
        <v>0</v>
      </c>
      <c r="J4077" t="str">
        <v>Delhi</v>
      </c>
      <c r="K4077">
        <v>0</v>
      </c>
    </row>
    <row r="4078" spans="1:11" x14ac:dyDescent="0.25">
      <c r="A4078" t="str">
        <v>BioLegend</v>
      </c>
      <c r="B4078">
        <v>15417.600000000002</v>
      </c>
      <c r="C4078" t="str">
        <v>EED120745</v>
      </c>
      <c r="D4078" s="6">
        <v>45968</v>
      </c>
      <c r="E4078" s="6">
        <v>45975</v>
      </c>
      <c r="F4078">
        <v>302216</v>
      </c>
      <c r="G4078">
        <v>3</v>
      </c>
      <c r="H4078">
        <v>3</v>
      </c>
      <c r="I4078">
        <v>0</v>
      </c>
      <c r="J4078" t="str">
        <v>Banglore</v>
      </c>
      <c r="K4078">
        <v>0</v>
      </c>
    </row>
    <row r="4079" spans="1:11" x14ac:dyDescent="0.25">
      <c r="A4079" t="str">
        <v>BioLegend</v>
      </c>
      <c r="B4079">
        <v>7867.2000000000007</v>
      </c>
      <c r="C4079" t="str">
        <v>EED120745</v>
      </c>
      <c r="D4079" s="6">
        <v>45968</v>
      </c>
      <c r="E4079" s="6">
        <v>45975</v>
      </c>
      <c r="F4079">
        <v>302306</v>
      </c>
      <c r="G4079">
        <v>1</v>
      </c>
      <c r="H4079">
        <v>1</v>
      </c>
      <c r="I4079">
        <v>0</v>
      </c>
      <c r="J4079" t="str">
        <v>Delhi</v>
      </c>
      <c r="K4079">
        <v>0</v>
      </c>
    </row>
    <row r="4080" spans="1:11" x14ac:dyDescent="0.25">
      <c r="A4080" t="str">
        <v>BioLegend</v>
      </c>
      <c r="B4080">
        <v>14599.2</v>
      </c>
      <c r="C4080" t="str">
        <v>EED120745</v>
      </c>
      <c r="D4080" s="6">
        <v>45968</v>
      </c>
      <c r="E4080" s="6">
        <v>45975</v>
      </c>
      <c r="F4080">
        <v>302633</v>
      </c>
      <c r="G4080">
        <v>1</v>
      </c>
      <c r="H4080">
        <v>1</v>
      </c>
      <c r="I4080">
        <v>0</v>
      </c>
      <c r="J4080" t="str">
        <v>Banglore</v>
      </c>
      <c r="K4080">
        <v>0</v>
      </c>
    </row>
    <row r="4081" spans="1:11" x14ac:dyDescent="0.25">
      <c r="A4081" t="str">
        <v>BioLegend</v>
      </c>
      <c r="B4081">
        <v>5544</v>
      </c>
      <c r="C4081" t="str">
        <v>EED120745</v>
      </c>
      <c r="D4081" s="6">
        <v>45968</v>
      </c>
      <c r="E4081" s="6">
        <v>45975</v>
      </c>
      <c r="F4081">
        <v>304108</v>
      </c>
      <c r="G4081">
        <v>1</v>
      </c>
      <c r="H4081">
        <v>1</v>
      </c>
      <c r="I4081">
        <v>0</v>
      </c>
      <c r="J4081" t="str">
        <v>Delhi</v>
      </c>
      <c r="K4081">
        <v>0</v>
      </c>
    </row>
    <row r="4082" spans="1:11" x14ac:dyDescent="0.25">
      <c r="A4082" t="str">
        <v>BioLegend</v>
      </c>
      <c r="B4082">
        <v>25440.800000000003</v>
      </c>
      <c r="C4082" t="str">
        <v>EED120745</v>
      </c>
      <c r="D4082" s="6">
        <v>45968</v>
      </c>
      <c r="E4082" s="6">
        <v>45975</v>
      </c>
      <c r="F4082">
        <v>305238</v>
      </c>
      <c r="G4082">
        <v>1</v>
      </c>
      <c r="H4082">
        <v>1</v>
      </c>
      <c r="I4082">
        <v>0</v>
      </c>
      <c r="J4082" t="str">
        <v>Delhi</v>
      </c>
      <c r="K4082">
        <v>0</v>
      </c>
    </row>
    <row r="4083" spans="1:11" x14ac:dyDescent="0.25">
      <c r="A4083" t="str">
        <v>BioLegend</v>
      </c>
      <c r="B4083">
        <v>17054.400000000001</v>
      </c>
      <c r="C4083" t="str">
        <v>EED120745</v>
      </c>
      <c r="D4083" s="6">
        <v>45968</v>
      </c>
      <c r="E4083" s="6">
        <v>45975</v>
      </c>
      <c r="F4083">
        <v>305636</v>
      </c>
      <c r="G4083">
        <v>2</v>
      </c>
      <c r="H4083">
        <v>2</v>
      </c>
      <c r="I4083">
        <v>0</v>
      </c>
      <c r="J4083" t="str">
        <v>Banglore</v>
      </c>
      <c r="K4083">
        <v>0</v>
      </c>
    </row>
    <row r="4084" spans="1:11" x14ac:dyDescent="0.25">
      <c r="A4084" t="str">
        <v>BioLegend</v>
      </c>
      <c r="B4084">
        <v>26796</v>
      </c>
      <c r="C4084" t="str">
        <v>EED120745</v>
      </c>
      <c r="D4084" s="6">
        <v>45968</v>
      </c>
      <c r="E4084" s="6">
        <v>45975</v>
      </c>
      <c r="F4084">
        <v>306742</v>
      </c>
      <c r="G4084">
        <v>1</v>
      </c>
      <c r="H4084">
        <v>1</v>
      </c>
      <c r="I4084">
        <v>0</v>
      </c>
      <c r="J4084" t="str">
        <v>Kerala</v>
      </c>
      <c r="K4084">
        <v>0</v>
      </c>
    </row>
    <row r="4085" spans="1:11" x14ac:dyDescent="0.25">
      <c r="A4085" t="str">
        <v>BioLegend</v>
      </c>
      <c r="B4085">
        <v>6811.2000000000007</v>
      </c>
      <c r="C4085" t="str">
        <v>EED120745</v>
      </c>
      <c r="D4085" s="6">
        <v>45968</v>
      </c>
      <c r="E4085" s="6">
        <v>45975</v>
      </c>
      <c r="F4085">
        <v>312213</v>
      </c>
      <c r="G4085">
        <v>1</v>
      </c>
      <c r="H4085">
        <v>1</v>
      </c>
      <c r="I4085">
        <v>0</v>
      </c>
      <c r="J4085" t="str">
        <v>Kanpur</v>
      </c>
      <c r="K4085">
        <v>0</v>
      </c>
    </row>
    <row r="4086" spans="1:11" x14ac:dyDescent="0.25">
      <c r="A4086" t="str">
        <v>BioLegend</v>
      </c>
      <c r="B4086">
        <v>9292.7999999999993</v>
      </c>
      <c r="C4086" t="str">
        <v>EED120745</v>
      </c>
      <c r="D4086" s="6">
        <v>45968</v>
      </c>
      <c r="E4086" s="6">
        <v>45975</v>
      </c>
      <c r="F4086">
        <v>314511</v>
      </c>
      <c r="G4086">
        <v>1</v>
      </c>
      <c r="H4086">
        <v>1</v>
      </c>
      <c r="I4086">
        <v>0</v>
      </c>
      <c r="J4086" t="str">
        <v>Banglore</v>
      </c>
      <c r="K4086">
        <v>0</v>
      </c>
    </row>
    <row r="4087" spans="1:11" x14ac:dyDescent="0.25">
      <c r="A4087" t="str">
        <v>BioLegend</v>
      </c>
      <c r="B4087">
        <v>25071.199999999997</v>
      </c>
      <c r="C4087" t="str">
        <v>EED120745</v>
      </c>
      <c r="D4087" s="6">
        <v>45968</v>
      </c>
      <c r="E4087" s="6">
        <v>45975</v>
      </c>
      <c r="F4087">
        <v>318340</v>
      </c>
      <c r="G4087">
        <v>1</v>
      </c>
      <c r="H4087">
        <v>1</v>
      </c>
      <c r="I4087">
        <v>0</v>
      </c>
      <c r="J4087" t="str">
        <v>Mumbai</v>
      </c>
      <c r="K4087">
        <v>0</v>
      </c>
    </row>
    <row r="4088" spans="1:11" x14ac:dyDescent="0.25">
      <c r="A4088" t="str">
        <v>BioLegend</v>
      </c>
      <c r="B4088">
        <v>7761.6</v>
      </c>
      <c r="C4088" t="str">
        <v>EED120745</v>
      </c>
      <c r="D4088" s="6">
        <v>45968</v>
      </c>
      <c r="E4088" s="6">
        <v>45975</v>
      </c>
      <c r="F4088">
        <v>325631</v>
      </c>
      <c r="G4088">
        <v>1</v>
      </c>
      <c r="H4088">
        <v>1</v>
      </c>
      <c r="I4088">
        <v>0</v>
      </c>
      <c r="J4088" t="str">
        <v>ROORKE</v>
      </c>
      <c r="K4088">
        <v>0</v>
      </c>
    </row>
    <row r="4089" spans="1:11" x14ac:dyDescent="0.25">
      <c r="A4089" t="str">
        <v>BioLegend</v>
      </c>
      <c r="B4089">
        <v>19536</v>
      </c>
      <c r="C4089" t="str">
        <v>EED120745</v>
      </c>
      <c r="D4089" s="6">
        <v>45968</v>
      </c>
      <c r="E4089" s="6">
        <v>45975</v>
      </c>
      <c r="F4089">
        <v>331222</v>
      </c>
      <c r="G4089">
        <v>1</v>
      </c>
      <c r="H4089">
        <v>1</v>
      </c>
      <c r="I4089">
        <v>0</v>
      </c>
      <c r="J4089" t="str">
        <v>Banglore</v>
      </c>
      <c r="K4089">
        <v>0</v>
      </c>
    </row>
    <row r="4090" spans="1:11" x14ac:dyDescent="0.25">
      <c r="A4090" t="str">
        <v>BioLegend</v>
      </c>
      <c r="B4090">
        <v>5702.4</v>
      </c>
      <c r="C4090" t="str">
        <v>EED120745</v>
      </c>
      <c r="D4090" s="6">
        <v>45968</v>
      </c>
      <c r="E4090" s="6">
        <v>45975</v>
      </c>
      <c r="F4090">
        <v>348205</v>
      </c>
      <c r="G4090">
        <v>1</v>
      </c>
      <c r="H4090">
        <v>1</v>
      </c>
      <c r="I4090">
        <v>0</v>
      </c>
      <c r="J4090" t="str">
        <v>Banglore</v>
      </c>
      <c r="K4090">
        <v>0</v>
      </c>
    </row>
    <row r="4091" spans="1:11" x14ac:dyDescent="0.25">
      <c r="A4091" t="str">
        <v>BioLegend</v>
      </c>
      <c r="B4091">
        <v>33739.199999999997</v>
      </c>
      <c r="C4091" t="str">
        <v>EED120745</v>
      </c>
      <c r="D4091" s="6">
        <v>45968</v>
      </c>
      <c r="E4091" s="6">
        <v>45975</v>
      </c>
      <c r="F4091">
        <v>348801</v>
      </c>
      <c r="G4091">
        <v>1</v>
      </c>
      <c r="H4091">
        <v>1</v>
      </c>
      <c r="I4091">
        <v>0</v>
      </c>
      <c r="J4091" t="str">
        <v>Delhi</v>
      </c>
      <c r="K4091" t="str">
        <v>PRIYANKA MADAM</v>
      </c>
    </row>
    <row r="4092" spans="1:11" x14ac:dyDescent="0.25">
      <c r="A4092" t="str">
        <v>BioLegend</v>
      </c>
      <c r="B4092">
        <v>17846.400000000001</v>
      </c>
      <c r="C4092" t="str">
        <v>EED120745</v>
      </c>
      <c r="D4092" s="6">
        <v>45968</v>
      </c>
      <c r="E4092" s="6">
        <v>45975</v>
      </c>
      <c r="F4092">
        <v>353214</v>
      </c>
      <c r="G4092">
        <v>1</v>
      </c>
      <c r="H4092">
        <v>1</v>
      </c>
      <c r="I4092">
        <v>0</v>
      </c>
      <c r="J4092" t="str">
        <v>Delhi</v>
      </c>
      <c r="K4092">
        <v>0</v>
      </c>
    </row>
    <row r="4093" spans="1:11" x14ac:dyDescent="0.25">
      <c r="A4093" t="str">
        <v>BioLegend</v>
      </c>
      <c r="B4093">
        <v>5913.6</v>
      </c>
      <c r="C4093" t="str">
        <v>EED120745</v>
      </c>
      <c r="D4093" s="6">
        <v>45968</v>
      </c>
      <c r="E4093" s="6">
        <v>45975</v>
      </c>
      <c r="F4093">
        <v>361705</v>
      </c>
      <c r="G4093">
        <v>1</v>
      </c>
      <c r="H4093">
        <v>1</v>
      </c>
      <c r="I4093">
        <v>0</v>
      </c>
      <c r="J4093" t="str">
        <v>ROORKE</v>
      </c>
      <c r="K4093">
        <v>0</v>
      </c>
    </row>
    <row r="4094" spans="1:11" x14ac:dyDescent="0.25">
      <c r="A4094" t="str">
        <v>BioLegend</v>
      </c>
      <c r="B4094">
        <v>15840</v>
      </c>
      <c r="C4094" t="str">
        <v>EED120745</v>
      </c>
      <c r="D4094" s="6">
        <v>45968</v>
      </c>
      <c r="E4094" s="6">
        <v>45975</v>
      </c>
      <c r="F4094">
        <v>368540</v>
      </c>
      <c r="G4094">
        <v>3</v>
      </c>
      <c r="H4094">
        <v>3</v>
      </c>
      <c r="I4094">
        <v>0</v>
      </c>
      <c r="J4094" t="str">
        <v>Banglore</v>
      </c>
      <c r="K4094">
        <v>0</v>
      </c>
    </row>
    <row r="4095" spans="1:11" x14ac:dyDescent="0.25">
      <c r="A4095" t="str">
        <v>BioLegend</v>
      </c>
      <c r="B4095">
        <v>10164</v>
      </c>
      <c r="C4095" t="str">
        <v>EED120745</v>
      </c>
      <c r="D4095" s="6">
        <v>45968</v>
      </c>
      <c r="E4095" s="6">
        <v>45975</v>
      </c>
      <c r="F4095">
        <v>400157</v>
      </c>
      <c r="G4095">
        <v>1</v>
      </c>
      <c r="H4095">
        <v>1</v>
      </c>
      <c r="I4095">
        <v>0</v>
      </c>
      <c r="J4095" t="str">
        <v>Gujrat</v>
      </c>
      <c r="K4095">
        <v>0</v>
      </c>
    </row>
    <row r="4096" spans="1:11" x14ac:dyDescent="0.25">
      <c r="A4096" t="str">
        <v>BioLegend</v>
      </c>
      <c r="B4096">
        <v>1584</v>
      </c>
      <c r="C4096" t="str">
        <v>EED120745</v>
      </c>
      <c r="D4096" s="6">
        <v>45968</v>
      </c>
      <c r="E4096" s="6">
        <v>45975</v>
      </c>
      <c r="F4096">
        <v>400309</v>
      </c>
      <c r="G4096">
        <v>1</v>
      </c>
      <c r="H4096">
        <v>1</v>
      </c>
      <c r="I4096">
        <v>0</v>
      </c>
      <c r="J4096" t="str">
        <v>Pune</v>
      </c>
      <c r="K4096">
        <v>0</v>
      </c>
    </row>
    <row r="4097" spans="1:11" x14ac:dyDescent="0.25">
      <c r="A4097" t="str">
        <v>BioLegend</v>
      </c>
      <c r="B4097">
        <v>5385.6</v>
      </c>
      <c r="C4097" t="str">
        <v>EED120745</v>
      </c>
      <c r="D4097" s="6">
        <v>45968</v>
      </c>
      <c r="E4097" s="6">
        <v>45975</v>
      </c>
      <c r="F4097">
        <v>400412</v>
      </c>
      <c r="G4097">
        <v>1</v>
      </c>
      <c r="H4097">
        <v>1</v>
      </c>
      <c r="I4097">
        <v>0</v>
      </c>
      <c r="J4097" t="str">
        <v>Delhi</v>
      </c>
      <c r="K4097">
        <v>0</v>
      </c>
    </row>
    <row r="4098" spans="1:11" x14ac:dyDescent="0.25">
      <c r="A4098" t="str">
        <v>BioLegend</v>
      </c>
      <c r="B4098">
        <v>7761.6</v>
      </c>
      <c r="C4098" t="str">
        <v>EED120745</v>
      </c>
      <c r="D4098" s="6">
        <v>45968</v>
      </c>
      <c r="E4098" s="6">
        <v>45975</v>
      </c>
      <c r="F4098">
        <v>400606</v>
      </c>
      <c r="G4098">
        <v>1</v>
      </c>
      <c r="H4098">
        <v>1</v>
      </c>
      <c r="I4098">
        <v>0</v>
      </c>
      <c r="J4098" t="str">
        <v>Delhi</v>
      </c>
      <c r="K4098">
        <v>0</v>
      </c>
    </row>
    <row r="4099" spans="1:11" x14ac:dyDescent="0.25">
      <c r="A4099" t="str">
        <v>BioLegend</v>
      </c>
      <c r="B4099">
        <v>9292.7999999999993</v>
      </c>
      <c r="C4099" t="str">
        <v>EED120745</v>
      </c>
      <c r="D4099" s="6">
        <v>45968</v>
      </c>
      <c r="E4099" s="6">
        <v>45975</v>
      </c>
      <c r="F4099">
        <v>400618</v>
      </c>
      <c r="G4099">
        <v>1</v>
      </c>
      <c r="H4099">
        <v>1</v>
      </c>
      <c r="I4099">
        <v>0</v>
      </c>
      <c r="J4099" t="str">
        <v>Delhi</v>
      </c>
      <c r="K4099">
        <v>0</v>
      </c>
    </row>
    <row r="4100" spans="1:11" x14ac:dyDescent="0.25">
      <c r="A4100" t="str">
        <v>BioLegend</v>
      </c>
      <c r="B4100">
        <v>13992</v>
      </c>
      <c r="C4100" t="str">
        <v>EED120745</v>
      </c>
      <c r="D4100" s="6">
        <v>45968</v>
      </c>
      <c r="E4100" s="6">
        <v>45975</v>
      </c>
      <c r="F4100">
        <v>400660</v>
      </c>
      <c r="G4100">
        <v>1</v>
      </c>
      <c r="H4100">
        <v>1</v>
      </c>
      <c r="I4100">
        <v>0</v>
      </c>
      <c r="J4100" t="str">
        <v>Delhi</v>
      </c>
      <c r="K4100">
        <v>0</v>
      </c>
    </row>
    <row r="4101" spans="1:11" x14ac:dyDescent="0.25">
      <c r="A4101" t="str">
        <v>BioLegend</v>
      </c>
      <c r="B4101">
        <v>5332.8</v>
      </c>
      <c r="C4101" t="str">
        <v>EED120745</v>
      </c>
      <c r="D4101" s="6">
        <v>45968</v>
      </c>
      <c r="E4101" s="6">
        <v>45975</v>
      </c>
      <c r="F4101">
        <v>400951</v>
      </c>
      <c r="G4101">
        <v>1</v>
      </c>
      <c r="H4101">
        <v>1</v>
      </c>
      <c r="I4101">
        <v>0</v>
      </c>
      <c r="J4101" t="str">
        <v>Gujrat</v>
      </c>
      <c r="K4101">
        <v>0</v>
      </c>
    </row>
    <row r="4102" spans="1:11" x14ac:dyDescent="0.25">
      <c r="A4102" t="str">
        <v>BioLegend</v>
      </c>
      <c r="B4102">
        <v>26136</v>
      </c>
      <c r="C4102" t="str">
        <v>EED120745</v>
      </c>
      <c r="D4102" s="6">
        <v>45968</v>
      </c>
      <c r="E4102" s="6">
        <v>45975</v>
      </c>
      <c r="F4102">
        <v>403502</v>
      </c>
      <c r="G4102">
        <v>1</v>
      </c>
      <c r="H4102">
        <v>1</v>
      </c>
      <c r="I4102">
        <v>0</v>
      </c>
      <c r="J4102" t="str">
        <v>BANGALORE</v>
      </c>
      <c r="K4102">
        <v>0</v>
      </c>
    </row>
    <row r="4103" spans="1:11" x14ac:dyDescent="0.25">
      <c r="A4103" t="str">
        <v>BioLegend</v>
      </c>
      <c r="B4103">
        <v>4699.2</v>
      </c>
      <c r="C4103" t="str">
        <v>EED120745</v>
      </c>
      <c r="D4103" s="6">
        <v>45968</v>
      </c>
      <c r="E4103" s="6">
        <v>45975</v>
      </c>
      <c r="F4103">
        <v>420201</v>
      </c>
      <c r="G4103">
        <v>1</v>
      </c>
      <c r="H4103">
        <v>1</v>
      </c>
      <c r="I4103">
        <v>0</v>
      </c>
      <c r="J4103" t="str">
        <v>Banglore</v>
      </c>
      <c r="K4103">
        <v>0</v>
      </c>
    </row>
    <row r="4104" spans="1:11" x14ac:dyDescent="0.25">
      <c r="A4104" t="str">
        <v>BioLegend</v>
      </c>
      <c r="B4104">
        <v>3432</v>
      </c>
      <c r="C4104" t="str">
        <v>EED120745</v>
      </c>
      <c r="D4104" s="6">
        <v>45968</v>
      </c>
      <c r="E4104" s="6">
        <v>45975</v>
      </c>
      <c r="F4104">
        <v>420301</v>
      </c>
      <c r="G4104">
        <v>1</v>
      </c>
      <c r="H4104">
        <v>1</v>
      </c>
      <c r="I4104">
        <v>0</v>
      </c>
      <c r="J4104" t="str">
        <v>Kerala</v>
      </c>
      <c r="K4104">
        <v>0</v>
      </c>
    </row>
    <row r="4105" spans="1:11" x14ac:dyDescent="0.25">
      <c r="A4105" t="str">
        <v>BioLegend</v>
      </c>
      <c r="B4105">
        <v>3115.2</v>
      </c>
      <c r="C4105" t="str">
        <v>EED120745</v>
      </c>
      <c r="D4105" s="6">
        <v>45968</v>
      </c>
      <c r="E4105" s="6">
        <v>45975</v>
      </c>
      <c r="F4105">
        <v>420404</v>
      </c>
      <c r="G4105">
        <v>8</v>
      </c>
      <c r="H4105">
        <v>8</v>
      </c>
      <c r="I4105">
        <v>0</v>
      </c>
      <c r="J4105" t="str">
        <v>Banglore</v>
      </c>
      <c r="K4105">
        <v>0</v>
      </c>
    </row>
    <row r="4106" spans="1:11" x14ac:dyDescent="0.25">
      <c r="A4106" t="str">
        <v>BioLegend</v>
      </c>
      <c r="B4106">
        <v>7444.7999999999993</v>
      </c>
      <c r="C4106" t="str">
        <v>EED120745</v>
      </c>
      <c r="D4106" s="6">
        <v>45968</v>
      </c>
      <c r="E4106" s="6">
        <v>45975</v>
      </c>
      <c r="F4106">
        <v>421601</v>
      </c>
      <c r="G4106">
        <v>8</v>
      </c>
      <c r="H4106">
        <v>8</v>
      </c>
      <c r="I4106">
        <v>0</v>
      </c>
      <c r="J4106" t="str">
        <v>Hyderabad</v>
      </c>
      <c r="K4106">
        <v>0</v>
      </c>
    </row>
    <row r="4107" spans="1:11" x14ac:dyDescent="0.25">
      <c r="A4107" t="str">
        <v>BioLegend</v>
      </c>
      <c r="B4107">
        <v>1003.2</v>
      </c>
      <c r="C4107" t="str">
        <v>EED120745</v>
      </c>
      <c r="D4107" s="6">
        <v>45968</v>
      </c>
      <c r="E4107" s="6">
        <v>45975</v>
      </c>
      <c r="F4107">
        <v>421701</v>
      </c>
      <c r="G4107">
        <v>1</v>
      </c>
      <c r="H4107">
        <v>1</v>
      </c>
      <c r="I4107">
        <v>0</v>
      </c>
      <c r="J4107" t="str">
        <v>Delhi</v>
      </c>
      <c r="K4107">
        <v>0</v>
      </c>
    </row>
    <row r="4108" spans="1:11" x14ac:dyDescent="0.25">
      <c r="A4108" t="str">
        <v>BioLegend</v>
      </c>
      <c r="B4108">
        <v>17688</v>
      </c>
      <c r="C4108" t="str">
        <v>EED120745</v>
      </c>
      <c r="D4108" s="6">
        <v>45968</v>
      </c>
      <c r="E4108" s="6">
        <v>45975</v>
      </c>
      <c r="F4108">
        <v>423102</v>
      </c>
      <c r="G4108">
        <v>1</v>
      </c>
      <c r="H4108">
        <v>1</v>
      </c>
      <c r="I4108">
        <v>0</v>
      </c>
      <c r="J4108" t="str">
        <v>Mumbai</v>
      </c>
      <c r="K4108">
        <v>0</v>
      </c>
    </row>
    <row r="4109" spans="1:11" x14ac:dyDescent="0.25">
      <c r="A4109" t="str">
        <v>BioLegend</v>
      </c>
      <c r="B4109">
        <v>4065.6000000000004</v>
      </c>
      <c r="C4109" t="str">
        <v>EED120745</v>
      </c>
      <c r="D4109" s="6">
        <v>45968</v>
      </c>
      <c r="E4109" s="6">
        <v>45975</v>
      </c>
      <c r="F4109">
        <v>423601</v>
      </c>
      <c r="G4109">
        <v>4</v>
      </c>
      <c r="H4109">
        <v>4</v>
      </c>
      <c r="I4109">
        <v>0</v>
      </c>
      <c r="J4109" t="str">
        <v>Banglore</v>
      </c>
      <c r="K4109">
        <v>0</v>
      </c>
    </row>
    <row r="4110" spans="1:11" x14ac:dyDescent="0.25">
      <c r="A4110" t="str">
        <v>BioLegend</v>
      </c>
      <c r="B4110">
        <v>17432.8</v>
      </c>
      <c r="C4110" t="str">
        <v>EED120745</v>
      </c>
      <c r="D4110" s="6">
        <v>45968</v>
      </c>
      <c r="E4110" s="6">
        <v>45975</v>
      </c>
      <c r="F4110">
        <v>505836</v>
      </c>
      <c r="G4110">
        <v>1</v>
      </c>
      <c r="H4110">
        <v>1</v>
      </c>
      <c r="I4110">
        <v>0</v>
      </c>
      <c r="J4110" t="str">
        <v>Pune</v>
      </c>
      <c r="K4110">
        <v>0</v>
      </c>
    </row>
    <row r="4111" spans="1:11" x14ac:dyDescent="0.25">
      <c r="A4111" t="str">
        <v>BioLegend</v>
      </c>
      <c r="B4111">
        <v>19536</v>
      </c>
      <c r="C4111" t="str">
        <v>EED120745</v>
      </c>
      <c r="D4111" s="6">
        <v>45968</v>
      </c>
      <c r="E4111" s="6">
        <v>45975</v>
      </c>
      <c r="F4111">
        <v>626812</v>
      </c>
      <c r="G4111">
        <v>5</v>
      </c>
      <c r="H4111">
        <v>5</v>
      </c>
      <c r="I4111">
        <v>0</v>
      </c>
      <c r="J4111" t="str">
        <v>Banglore</v>
      </c>
      <c r="K4111">
        <v>0</v>
      </c>
    </row>
    <row r="4112" spans="1:11" x14ac:dyDescent="0.25">
      <c r="A4112" t="str">
        <v>BioLegend</v>
      </c>
      <c r="B4112">
        <v>13200</v>
      </c>
      <c r="C4112" t="str">
        <v>EED120745</v>
      </c>
      <c r="D4112" s="6">
        <v>45968</v>
      </c>
      <c r="E4112" s="6">
        <v>45975</v>
      </c>
      <c r="F4112">
        <v>640934</v>
      </c>
      <c r="G4112">
        <v>1</v>
      </c>
      <c r="H4112">
        <v>1</v>
      </c>
      <c r="I4112">
        <v>0</v>
      </c>
      <c r="J4112" t="str">
        <v>Banglore</v>
      </c>
      <c r="K4112">
        <v>0</v>
      </c>
    </row>
    <row r="4113" spans="1:11" x14ac:dyDescent="0.25">
      <c r="A4113" t="str">
        <v>BioLegend</v>
      </c>
      <c r="B4113">
        <v>24763.199999999997</v>
      </c>
      <c r="C4113" t="str">
        <v>EED120745</v>
      </c>
      <c r="D4113" s="6">
        <v>45968</v>
      </c>
      <c r="E4113" s="6">
        <v>45975</v>
      </c>
      <c r="F4113">
        <v>901518</v>
      </c>
      <c r="G4113">
        <v>1</v>
      </c>
      <c r="H4113">
        <v>1</v>
      </c>
      <c r="I4113">
        <v>0</v>
      </c>
      <c r="J4113" t="str">
        <v>Telangana</v>
      </c>
      <c r="K4113">
        <v>0</v>
      </c>
    </row>
    <row r="4114" spans="1:11" x14ac:dyDescent="0.25">
      <c r="A4114" t="str">
        <v>Biolegend</v>
      </c>
      <c r="B4114">
        <v>5544</v>
      </c>
      <c r="C4114" t="str">
        <v>EED120656</v>
      </c>
      <c r="D4114" s="6">
        <v>45965</v>
      </c>
      <c r="E4114" s="6">
        <v>45975</v>
      </c>
      <c r="F4114">
        <v>100219</v>
      </c>
      <c r="G4114">
        <v>2</v>
      </c>
      <c r="H4114">
        <v>2</v>
      </c>
      <c r="I4114">
        <v>0</v>
      </c>
      <c r="J4114" t="str">
        <v>Faridabad</v>
      </c>
      <c r="K4114">
        <v>0</v>
      </c>
    </row>
    <row r="4115" spans="1:11" x14ac:dyDescent="0.25">
      <c r="A4115" t="str">
        <v>Biolegend</v>
      </c>
      <c r="B4115">
        <v>16878.400000000001</v>
      </c>
      <c r="C4115" t="str">
        <v>EED120656</v>
      </c>
      <c r="D4115" s="6">
        <v>45965</v>
      </c>
      <c r="E4115" s="6">
        <v>45975</v>
      </c>
      <c r="F4115">
        <v>100234</v>
      </c>
      <c r="G4115">
        <v>1</v>
      </c>
      <c r="H4115">
        <v>1</v>
      </c>
      <c r="I4115">
        <v>0</v>
      </c>
      <c r="J4115" t="str">
        <v>Faridabad</v>
      </c>
      <c r="K4115">
        <v>0</v>
      </c>
    </row>
    <row r="4116" spans="1:11" x14ac:dyDescent="0.25">
      <c r="A4116" t="str">
        <v>Biolegend</v>
      </c>
      <c r="B4116">
        <v>13358.400000000001</v>
      </c>
      <c r="C4116" t="str">
        <v>EED120656</v>
      </c>
      <c r="D4116" s="6">
        <v>45965</v>
      </c>
      <c r="E4116" s="6">
        <v>45975</v>
      </c>
      <c r="F4116">
        <v>100240</v>
      </c>
      <c r="G4116">
        <v>2</v>
      </c>
      <c r="H4116">
        <v>2</v>
      </c>
      <c r="I4116">
        <v>0</v>
      </c>
      <c r="J4116" t="str">
        <v>Bhopal</v>
      </c>
      <c r="K4116">
        <v>0</v>
      </c>
    </row>
    <row r="4117" spans="1:11" x14ac:dyDescent="0.25">
      <c r="A4117" t="str">
        <v>Biolegend</v>
      </c>
      <c r="B4117">
        <v>5913.6</v>
      </c>
      <c r="C4117" t="str">
        <v>EED120656</v>
      </c>
      <c r="D4117" s="6">
        <v>45965</v>
      </c>
      <c r="E4117" s="6">
        <v>45975</v>
      </c>
      <c r="F4117">
        <v>100287</v>
      </c>
      <c r="G4117">
        <v>1</v>
      </c>
      <c r="H4117">
        <v>1</v>
      </c>
      <c r="I4117">
        <v>0</v>
      </c>
      <c r="J4117" t="str">
        <v>Kolkata</v>
      </c>
      <c r="K4117">
        <v>0</v>
      </c>
    </row>
    <row r="4118" spans="1:11" x14ac:dyDescent="0.25">
      <c r="A4118" t="str">
        <v>Biolegend</v>
      </c>
      <c r="B4118">
        <v>3801.6000000000004</v>
      </c>
      <c r="C4118" t="str">
        <v>EED120656</v>
      </c>
      <c r="D4118" s="6">
        <v>45965</v>
      </c>
      <c r="E4118" s="6">
        <v>45975</v>
      </c>
      <c r="F4118">
        <v>100408</v>
      </c>
      <c r="G4118">
        <v>1</v>
      </c>
      <c r="H4118">
        <v>1</v>
      </c>
      <c r="I4118">
        <v>0</v>
      </c>
      <c r="J4118" t="str">
        <v>Faridabad</v>
      </c>
      <c r="K4118">
        <v>0</v>
      </c>
    </row>
    <row r="4119" spans="1:11" x14ac:dyDescent="0.25">
      <c r="A4119" t="str">
        <v>Biolegend</v>
      </c>
      <c r="B4119">
        <v>6969.6</v>
      </c>
      <c r="C4119" t="str">
        <v>EED120656</v>
      </c>
      <c r="D4119" s="6">
        <v>45965</v>
      </c>
      <c r="E4119" s="6">
        <v>45975</v>
      </c>
      <c r="F4119">
        <v>100412</v>
      </c>
      <c r="G4119">
        <v>4</v>
      </c>
      <c r="H4119">
        <v>4</v>
      </c>
      <c r="I4119">
        <v>0</v>
      </c>
      <c r="J4119" t="str">
        <v>Gujrat</v>
      </c>
      <c r="K4119">
        <v>0</v>
      </c>
    </row>
    <row r="4120" spans="1:11" x14ac:dyDescent="0.25">
      <c r="A4120" t="str">
        <v>Biolegend</v>
      </c>
      <c r="B4120">
        <v>4593.6000000000004</v>
      </c>
      <c r="C4120" t="str">
        <v>EED120656</v>
      </c>
      <c r="D4120" s="6">
        <v>45965</v>
      </c>
      <c r="E4120" s="6">
        <v>45975</v>
      </c>
      <c r="F4120">
        <v>100413</v>
      </c>
      <c r="G4120">
        <v>1</v>
      </c>
      <c r="H4120">
        <v>1</v>
      </c>
      <c r="I4120">
        <v>0</v>
      </c>
      <c r="J4120" t="str">
        <v>Faridabad</v>
      </c>
      <c r="K4120">
        <v>0</v>
      </c>
    </row>
    <row r="4121" spans="1:11" x14ac:dyDescent="0.25">
      <c r="A4121" t="str">
        <v>Biolegend</v>
      </c>
      <c r="B4121">
        <v>11352</v>
      </c>
      <c r="C4121" t="str">
        <v>EED120656</v>
      </c>
      <c r="D4121" s="6">
        <v>45965</v>
      </c>
      <c r="E4121" s="6">
        <v>45975</v>
      </c>
      <c r="F4121">
        <v>100414</v>
      </c>
      <c r="G4121">
        <v>1</v>
      </c>
      <c r="H4121">
        <v>1</v>
      </c>
      <c r="I4121">
        <v>0</v>
      </c>
      <c r="J4121" t="str">
        <v>Mumbai</v>
      </c>
      <c r="K4121">
        <v>0</v>
      </c>
    </row>
    <row r="4122" spans="1:11" x14ac:dyDescent="0.25">
      <c r="A4122" t="str">
        <v>Biolegend</v>
      </c>
      <c r="B4122">
        <v>11352</v>
      </c>
      <c r="C4122" t="str">
        <v>EED120656</v>
      </c>
      <c r="D4122" s="6">
        <v>45965</v>
      </c>
      <c r="E4122" s="6">
        <v>45975</v>
      </c>
      <c r="F4122">
        <v>100422</v>
      </c>
      <c r="G4122">
        <v>1</v>
      </c>
      <c r="H4122">
        <v>1</v>
      </c>
      <c r="I4122">
        <v>0</v>
      </c>
      <c r="J4122" t="str">
        <v>Faridabad</v>
      </c>
      <c r="K4122">
        <v>0</v>
      </c>
    </row>
    <row r="4123" spans="1:11" x14ac:dyDescent="0.25">
      <c r="A4123" t="str">
        <v>Biolegend</v>
      </c>
      <c r="B4123">
        <v>11352</v>
      </c>
      <c r="C4123" t="str">
        <v>EED120656</v>
      </c>
      <c r="D4123" s="6">
        <v>45965</v>
      </c>
      <c r="E4123" s="6">
        <v>45975</v>
      </c>
      <c r="F4123">
        <v>100422</v>
      </c>
      <c r="G4123">
        <v>1</v>
      </c>
      <c r="H4123">
        <v>1</v>
      </c>
      <c r="I4123">
        <v>0</v>
      </c>
      <c r="J4123" t="str">
        <v>Pune</v>
      </c>
      <c r="K4123">
        <v>0</v>
      </c>
    </row>
    <row r="4124" spans="1:11" x14ac:dyDescent="0.25">
      <c r="A4124" t="str">
        <v>Biolegend</v>
      </c>
      <c r="B4124">
        <v>15206.399999999998</v>
      </c>
      <c r="C4124" t="str">
        <v>EED120656</v>
      </c>
      <c r="D4124" s="6">
        <v>45965</v>
      </c>
      <c r="E4124" s="6">
        <v>45975</v>
      </c>
      <c r="F4124">
        <v>100432</v>
      </c>
      <c r="G4124">
        <v>3</v>
      </c>
      <c r="H4124">
        <v>3</v>
      </c>
      <c r="I4124">
        <v>0</v>
      </c>
      <c r="J4124" t="str">
        <v>Faridabad</v>
      </c>
      <c r="K4124">
        <v>0</v>
      </c>
    </row>
    <row r="4125" spans="1:11" x14ac:dyDescent="0.25">
      <c r="A4125" t="str">
        <v>Biolegend</v>
      </c>
      <c r="B4125">
        <v>5227.2</v>
      </c>
      <c r="C4125" t="str">
        <v>EED120656</v>
      </c>
      <c r="D4125" s="6">
        <v>45965</v>
      </c>
      <c r="E4125" s="6">
        <v>45975</v>
      </c>
      <c r="F4125">
        <v>100510</v>
      </c>
      <c r="G4125">
        <v>1</v>
      </c>
      <c r="H4125">
        <v>1</v>
      </c>
      <c r="I4125">
        <v>0</v>
      </c>
      <c r="J4125" t="str">
        <v>Bhopal</v>
      </c>
      <c r="K4125">
        <v>0</v>
      </c>
    </row>
    <row r="4126" spans="1:11" x14ac:dyDescent="0.25">
      <c r="A4126" t="str">
        <v>Biolegend</v>
      </c>
      <c r="B4126">
        <v>24354</v>
      </c>
      <c r="C4126" t="str">
        <v>EED120656</v>
      </c>
      <c r="D4126" s="6">
        <v>45965</v>
      </c>
      <c r="E4126" s="6">
        <v>45975</v>
      </c>
      <c r="F4126">
        <v>100573</v>
      </c>
      <c r="G4126">
        <v>1</v>
      </c>
      <c r="H4126">
        <v>1</v>
      </c>
      <c r="I4126">
        <v>0</v>
      </c>
      <c r="J4126" t="str">
        <v>Faridabad</v>
      </c>
      <c r="K4126">
        <v>0</v>
      </c>
    </row>
    <row r="4127" spans="1:11" x14ac:dyDescent="0.25">
      <c r="A4127" t="str">
        <v>Biolegend</v>
      </c>
      <c r="B4127">
        <v>1742.4</v>
      </c>
      <c r="C4127" t="str">
        <v>EED120656</v>
      </c>
      <c r="D4127" s="6">
        <v>45965</v>
      </c>
      <c r="E4127" s="6">
        <v>45975</v>
      </c>
      <c r="F4127">
        <v>100711</v>
      </c>
      <c r="G4127">
        <v>1</v>
      </c>
      <c r="H4127">
        <v>1</v>
      </c>
      <c r="I4127">
        <v>0</v>
      </c>
      <c r="J4127" t="str">
        <v>Faridabad</v>
      </c>
      <c r="K4127">
        <v>0</v>
      </c>
    </row>
    <row r="4128" spans="1:11" x14ac:dyDescent="0.25">
      <c r="A4128" t="str">
        <v>Biolegend</v>
      </c>
      <c r="B4128">
        <v>11352</v>
      </c>
      <c r="C4128" t="str">
        <v>EED120656</v>
      </c>
      <c r="D4128" s="6">
        <v>45965</v>
      </c>
      <c r="E4128" s="6">
        <v>45975</v>
      </c>
      <c r="F4128">
        <v>100714</v>
      </c>
      <c r="G4128">
        <v>1</v>
      </c>
      <c r="H4128">
        <v>1</v>
      </c>
      <c r="I4128">
        <v>0</v>
      </c>
      <c r="J4128" t="str">
        <v>Faridabad</v>
      </c>
      <c r="K4128">
        <v>0</v>
      </c>
    </row>
    <row r="4129" spans="1:11" x14ac:dyDescent="0.25">
      <c r="A4129" t="str">
        <v>Biolegend</v>
      </c>
      <c r="B4129">
        <v>12874.400000000001</v>
      </c>
      <c r="C4129" t="str">
        <v>EED120656</v>
      </c>
      <c r="D4129" s="6">
        <v>45965</v>
      </c>
      <c r="E4129" s="6">
        <v>45975</v>
      </c>
      <c r="F4129">
        <v>100741</v>
      </c>
      <c r="G4129">
        <v>1</v>
      </c>
      <c r="H4129">
        <v>1</v>
      </c>
      <c r="I4129">
        <v>0</v>
      </c>
      <c r="J4129" t="str">
        <v>Pune</v>
      </c>
      <c r="K4129">
        <v>0</v>
      </c>
    </row>
    <row r="4130" spans="1:11" x14ac:dyDescent="0.25">
      <c r="A4130" t="str">
        <v>Biolegend</v>
      </c>
      <c r="B4130">
        <v>5544</v>
      </c>
      <c r="C4130" t="str">
        <v>EED120656</v>
      </c>
      <c r="D4130" s="6">
        <v>45965</v>
      </c>
      <c r="E4130" s="6">
        <v>45975</v>
      </c>
      <c r="F4130">
        <v>101212</v>
      </c>
      <c r="G4130">
        <v>1</v>
      </c>
      <c r="H4130">
        <v>1</v>
      </c>
      <c r="I4130">
        <v>0</v>
      </c>
      <c r="J4130" t="str">
        <v>Pune</v>
      </c>
      <c r="K4130">
        <v>0</v>
      </c>
    </row>
    <row r="4131" spans="1:11" x14ac:dyDescent="0.25">
      <c r="A4131" t="str">
        <v>Biolegend</v>
      </c>
      <c r="B4131">
        <v>5596.8</v>
      </c>
      <c r="C4131" t="str">
        <v>EED120656</v>
      </c>
      <c r="D4131" s="6">
        <v>45965</v>
      </c>
      <c r="E4131" s="6">
        <v>45975</v>
      </c>
      <c r="F4131">
        <v>101229</v>
      </c>
      <c r="G4131">
        <v>1</v>
      </c>
      <c r="H4131">
        <v>1</v>
      </c>
      <c r="I4131">
        <v>0</v>
      </c>
      <c r="J4131" t="str">
        <v>Kolkata</v>
      </c>
      <c r="K4131">
        <v>0</v>
      </c>
    </row>
    <row r="4132" spans="1:11" x14ac:dyDescent="0.25">
      <c r="A4132" t="str">
        <v>Biolegend</v>
      </c>
      <c r="B4132">
        <v>6652.7999999999993</v>
      </c>
      <c r="C4132" t="str">
        <v>EED120656</v>
      </c>
      <c r="D4132" s="6">
        <v>45965</v>
      </c>
      <c r="E4132" s="6">
        <v>45975</v>
      </c>
      <c r="F4132">
        <v>101255</v>
      </c>
      <c r="G4132">
        <v>1</v>
      </c>
      <c r="H4132">
        <v>1</v>
      </c>
      <c r="I4132">
        <v>0</v>
      </c>
      <c r="J4132" t="str">
        <v>Faridabad</v>
      </c>
      <c r="K4132">
        <v>0</v>
      </c>
    </row>
    <row r="4133" spans="1:11" x14ac:dyDescent="0.25">
      <c r="A4133" t="str">
        <v>Biolegend</v>
      </c>
      <c r="B4133">
        <v>16816.8</v>
      </c>
      <c r="C4133" t="str">
        <v>EED120656</v>
      </c>
      <c r="D4133" s="6">
        <v>45965</v>
      </c>
      <c r="E4133" s="6">
        <v>45975</v>
      </c>
      <c r="F4133">
        <v>101259</v>
      </c>
      <c r="G4133">
        <v>1</v>
      </c>
      <c r="H4133">
        <v>1</v>
      </c>
      <c r="I4133">
        <v>0</v>
      </c>
      <c r="J4133" t="str">
        <v>Chandigarh</v>
      </c>
      <c r="K4133">
        <v>0</v>
      </c>
    </row>
    <row r="4134" spans="1:11" x14ac:dyDescent="0.25">
      <c r="A4134" t="str">
        <v>Biolegend</v>
      </c>
      <c r="B4134">
        <v>15831.2</v>
      </c>
      <c r="C4134" t="str">
        <v>EED120656</v>
      </c>
      <c r="D4134" s="6">
        <v>45965</v>
      </c>
      <c r="E4134" s="6">
        <v>45975</v>
      </c>
      <c r="F4134">
        <v>101263</v>
      </c>
      <c r="G4134">
        <v>1</v>
      </c>
      <c r="H4134">
        <v>1</v>
      </c>
      <c r="I4134">
        <v>0</v>
      </c>
      <c r="J4134" t="str">
        <v>Faridabad</v>
      </c>
      <c r="K4134">
        <v>0</v>
      </c>
    </row>
    <row r="4135" spans="1:11" x14ac:dyDescent="0.25">
      <c r="A4135" t="str">
        <v>Biolegend</v>
      </c>
      <c r="B4135">
        <v>11352</v>
      </c>
      <c r="C4135" t="str">
        <v>EED120656</v>
      </c>
      <c r="D4135" s="6">
        <v>45965</v>
      </c>
      <c r="E4135" s="6">
        <v>45975</v>
      </c>
      <c r="F4135">
        <v>102022</v>
      </c>
      <c r="G4135">
        <v>1</v>
      </c>
      <c r="H4135">
        <v>1</v>
      </c>
      <c r="I4135">
        <v>0</v>
      </c>
      <c r="J4135" t="str">
        <v>Pune</v>
      </c>
      <c r="K4135">
        <v>0</v>
      </c>
    </row>
    <row r="4136" spans="1:11" x14ac:dyDescent="0.25">
      <c r="A4136" t="str">
        <v>Biolegend</v>
      </c>
      <c r="B4136">
        <v>13992</v>
      </c>
      <c r="C4136" t="str">
        <v>EED120656</v>
      </c>
      <c r="D4136" s="6">
        <v>45965</v>
      </c>
      <c r="E4136" s="6">
        <v>45975</v>
      </c>
      <c r="F4136">
        <v>103032</v>
      </c>
      <c r="G4136">
        <v>1</v>
      </c>
      <c r="H4136">
        <v>1</v>
      </c>
      <c r="I4136">
        <v>0</v>
      </c>
      <c r="J4136" t="str">
        <v>Pune</v>
      </c>
      <c r="K4136">
        <v>0</v>
      </c>
    </row>
    <row r="4137" spans="1:11" x14ac:dyDescent="0.25">
      <c r="A4137" t="str">
        <v>Biolegend</v>
      </c>
      <c r="B4137">
        <v>14907.2</v>
      </c>
      <c r="C4137" t="str">
        <v>EED120656</v>
      </c>
      <c r="D4137" s="6">
        <v>45965</v>
      </c>
      <c r="E4137" s="6">
        <v>45975</v>
      </c>
      <c r="F4137">
        <v>103134</v>
      </c>
      <c r="G4137">
        <v>1</v>
      </c>
      <c r="H4137">
        <v>1</v>
      </c>
      <c r="I4137">
        <v>0</v>
      </c>
      <c r="J4137" t="str">
        <v>Banglore</v>
      </c>
      <c r="K4137">
        <v>0</v>
      </c>
    </row>
    <row r="4138" spans="1:11" x14ac:dyDescent="0.25">
      <c r="A4138" t="str">
        <v>Biolegend</v>
      </c>
      <c r="B4138">
        <v>16816.8</v>
      </c>
      <c r="C4138" t="str">
        <v>EED120656</v>
      </c>
      <c r="D4138" s="6">
        <v>45965</v>
      </c>
      <c r="E4138" s="6">
        <v>45975</v>
      </c>
      <c r="F4138">
        <v>103149</v>
      </c>
      <c r="G4138">
        <v>1</v>
      </c>
      <c r="H4138">
        <v>1</v>
      </c>
      <c r="I4138">
        <v>0</v>
      </c>
      <c r="J4138" t="str">
        <v>Faridabad</v>
      </c>
      <c r="K4138">
        <v>0</v>
      </c>
    </row>
    <row r="4139" spans="1:11" x14ac:dyDescent="0.25">
      <c r="A4139" t="str">
        <v>Biolegend</v>
      </c>
      <c r="B4139">
        <v>16896</v>
      </c>
      <c r="C4139" t="str">
        <v>EED120656</v>
      </c>
      <c r="D4139" s="6">
        <v>45965</v>
      </c>
      <c r="E4139" s="6">
        <v>45975</v>
      </c>
      <c r="F4139">
        <v>103192</v>
      </c>
      <c r="G4139">
        <v>1</v>
      </c>
      <c r="H4139">
        <v>1</v>
      </c>
      <c r="I4139">
        <v>0</v>
      </c>
      <c r="J4139" t="str">
        <v>Pune</v>
      </c>
      <c r="K4139">
        <v>0</v>
      </c>
    </row>
    <row r="4140" spans="1:11" x14ac:dyDescent="0.25">
      <c r="A4140" t="str">
        <v>Biolegend</v>
      </c>
      <c r="B4140">
        <v>4382.3999999999996</v>
      </c>
      <c r="C4140" t="str">
        <v>EED120656</v>
      </c>
      <c r="D4140" s="6">
        <v>45965</v>
      </c>
      <c r="E4140" s="6">
        <v>45975</v>
      </c>
      <c r="F4140">
        <v>104505</v>
      </c>
      <c r="G4140">
        <v>1</v>
      </c>
      <c r="H4140">
        <v>1</v>
      </c>
      <c r="I4140">
        <v>0</v>
      </c>
      <c r="J4140" t="str">
        <v>Pune</v>
      </c>
      <c r="K4140">
        <v>0</v>
      </c>
    </row>
    <row r="4141" spans="1:11" x14ac:dyDescent="0.25">
      <c r="A4141" t="str">
        <v>Biolegend</v>
      </c>
      <c r="B4141">
        <v>12091.2</v>
      </c>
      <c r="C4141" t="str">
        <v>EED120656</v>
      </c>
      <c r="D4141" s="6">
        <v>45965</v>
      </c>
      <c r="E4141" s="6">
        <v>45975</v>
      </c>
      <c r="F4141">
        <v>104518</v>
      </c>
      <c r="G4141">
        <v>1</v>
      </c>
      <c r="H4141">
        <v>1</v>
      </c>
      <c r="I4141">
        <v>0</v>
      </c>
      <c r="J4141" t="str">
        <v>Mumbai</v>
      </c>
      <c r="K4141">
        <v>0</v>
      </c>
    </row>
    <row r="4142" spans="1:11" x14ac:dyDescent="0.25">
      <c r="A4142" t="str">
        <v>Biolegend</v>
      </c>
      <c r="B4142">
        <v>11888.8</v>
      </c>
      <c r="C4142" t="str">
        <v>EED120656</v>
      </c>
      <c r="D4142" s="6">
        <v>45965</v>
      </c>
      <c r="E4142" s="6">
        <v>45975</v>
      </c>
      <c r="F4142">
        <v>104527</v>
      </c>
      <c r="G4142">
        <v>1</v>
      </c>
      <c r="H4142">
        <v>1</v>
      </c>
      <c r="I4142">
        <v>0</v>
      </c>
      <c r="J4142" t="str">
        <v>Noida</v>
      </c>
      <c r="K4142">
        <v>0</v>
      </c>
    </row>
    <row r="4143" spans="1:11" x14ac:dyDescent="0.25">
      <c r="A4143" t="str">
        <v>Biolegend</v>
      </c>
      <c r="B4143">
        <v>20512.8</v>
      </c>
      <c r="C4143" t="str">
        <v>EED120656</v>
      </c>
      <c r="D4143" s="6">
        <v>45965</v>
      </c>
      <c r="E4143" s="6">
        <v>45975</v>
      </c>
      <c r="F4143">
        <v>104741</v>
      </c>
      <c r="G4143">
        <v>1</v>
      </c>
      <c r="H4143">
        <v>1</v>
      </c>
      <c r="I4143">
        <v>0</v>
      </c>
      <c r="J4143" t="str">
        <v>Faridabad</v>
      </c>
      <c r="K4143">
        <v>0</v>
      </c>
    </row>
    <row r="4144" spans="1:11" x14ac:dyDescent="0.25">
      <c r="A4144" t="str">
        <v>Biolegend</v>
      </c>
      <c r="B4144">
        <v>13305.599999999999</v>
      </c>
      <c r="C4144" t="str">
        <v>EED120656</v>
      </c>
      <c r="D4144" s="6">
        <v>45965</v>
      </c>
      <c r="E4144" s="6">
        <v>45975</v>
      </c>
      <c r="F4144">
        <v>105808</v>
      </c>
      <c r="G4144">
        <v>1</v>
      </c>
      <c r="H4144">
        <v>1</v>
      </c>
      <c r="I4144">
        <v>0</v>
      </c>
      <c r="J4144" t="str">
        <v>Gujrat</v>
      </c>
      <c r="K4144">
        <v>0</v>
      </c>
    </row>
    <row r="4145" spans="1:11" x14ac:dyDescent="0.25">
      <c r="A4145" t="str">
        <v>Biolegend</v>
      </c>
      <c r="B4145">
        <v>12566.400000000001</v>
      </c>
      <c r="C4145" t="str">
        <v>EED120656</v>
      </c>
      <c r="D4145" s="6">
        <v>45965</v>
      </c>
      <c r="E4145" s="6">
        <v>45975</v>
      </c>
      <c r="F4145">
        <v>106311</v>
      </c>
      <c r="G4145">
        <v>1</v>
      </c>
      <c r="H4145">
        <v>1</v>
      </c>
      <c r="I4145">
        <v>0</v>
      </c>
      <c r="J4145" t="str">
        <v>Pune</v>
      </c>
      <c r="K4145">
        <v>0</v>
      </c>
    </row>
    <row r="4146" spans="1:11" x14ac:dyDescent="0.25">
      <c r="A4146" t="str">
        <v>Biolegend</v>
      </c>
      <c r="B4146">
        <v>7761.6</v>
      </c>
      <c r="C4146" t="str">
        <v>EED120656</v>
      </c>
      <c r="D4146" s="6">
        <v>45965</v>
      </c>
      <c r="E4146" s="6">
        <v>45975</v>
      </c>
      <c r="F4146">
        <v>106317</v>
      </c>
      <c r="G4146">
        <v>1</v>
      </c>
      <c r="H4146">
        <v>1</v>
      </c>
      <c r="I4146">
        <v>0</v>
      </c>
      <c r="J4146" t="str">
        <v>Faridabad</v>
      </c>
      <c r="K4146">
        <v>0</v>
      </c>
    </row>
    <row r="4147" spans="1:11" x14ac:dyDescent="0.25">
      <c r="A4147" t="str">
        <v>Biolegend</v>
      </c>
      <c r="B4147">
        <v>4910.3999999999996</v>
      </c>
      <c r="C4147" t="str">
        <v>EED120656</v>
      </c>
      <c r="D4147" s="6">
        <v>45965</v>
      </c>
      <c r="E4147" s="6">
        <v>45975</v>
      </c>
      <c r="F4147">
        <v>108305</v>
      </c>
      <c r="G4147">
        <v>1</v>
      </c>
      <c r="H4147">
        <v>1</v>
      </c>
      <c r="I4147">
        <v>0</v>
      </c>
      <c r="J4147" t="str">
        <v>Bhopal</v>
      </c>
      <c r="K4147">
        <v>0</v>
      </c>
    </row>
    <row r="4148" spans="1:11" x14ac:dyDescent="0.25">
      <c r="A4148" t="str">
        <v>Biolegend</v>
      </c>
      <c r="B4148">
        <v>7180.7999999999993</v>
      </c>
      <c r="C4148" t="str">
        <v>EED120656</v>
      </c>
      <c r="D4148" s="6">
        <v>45965</v>
      </c>
      <c r="E4148" s="6">
        <v>45975</v>
      </c>
      <c r="F4148">
        <v>108455</v>
      </c>
      <c r="G4148">
        <v>1</v>
      </c>
      <c r="H4148">
        <v>1</v>
      </c>
      <c r="I4148">
        <v>0</v>
      </c>
      <c r="J4148" t="str">
        <v>Faridabad</v>
      </c>
      <c r="K4148">
        <v>0</v>
      </c>
    </row>
    <row r="4149" spans="1:11" x14ac:dyDescent="0.25">
      <c r="A4149" t="str">
        <v>Biolegend</v>
      </c>
      <c r="B4149">
        <v>20204.8</v>
      </c>
      <c r="C4149" t="str">
        <v>EED120656</v>
      </c>
      <c r="D4149" s="6">
        <v>45965</v>
      </c>
      <c r="E4149" s="6">
        <v>45975</v>
      </c>
      <c r="F4149">
        <v>108745</v>
      </c>
      <c r="G4149">
        <v>1</v>
      </c>
      <c r="H4149">
        <v>1</v>
      </c>
      <c r="I4149">
        <v>0</v>
      </c>
      <c r="J4149" t="str">
        <v>Faridabad</v>
      </c>
      <c r="K4149">
        <v>0</v>
      </c>
    </row>
    <row r="4150" spans="1:11" x14ac:dyDescent="0.25">
      <c r="A4150" t="str">
        <v>Biolegend</v>
      </c>
      <c r="B4150">
        <v>14476</v>
      </c>
      <c r="C4150" t="str">
        <v>EED120656</v>
      </c>
      <c r="D4150" s="6">
        <v>45965</v>
      </c>
      <c r="E4150" s="6">
        <v>45975</v>
      </c>
      <c r="F4150">
        <v>113705</v>
      </c>
      <c r="G4150">
        <v>2</v>
      </c>
      <c r="H4150">
        <v>2</v>
      </c>
      <c r="I4150">
        <v>0</v>
      </c>
      <c r="J4150" t="str">
        <v>Mumbai</v>
      </c>
      <c r="K4150">
        <v>0</v>
      </c>
    </row>
    <row r="4151" spans="1:11" x14ac:dyDescent="0.25">
      <c r="A4151" t="str">
        <v>Biolegend</v>
      </c>
      <c r="B4151">
        <v>7075.2000000000007</v>
      </c>
      <c r="C4151" t="str">
        <v>EED120656</v>
      </c>
      <c r="D4151" s="6">
        <v>45965</v>
      </c>
      <c r="E4151" s="6">
        <v>45975</v>
      </c>
      <c r="F4151">
        <v>115508</v>
      </c>
      <c r="G4151">
        <v>1</v>
      </c>
      <c r="H4151">
        <v>1</v>
      </c>
      <c r="I4151">
        <v>0</v>
      </c>
      <c r="J4151" t="str">
        <v>Faridabad</v>
      </c>
      <c r="K4151">
        <v>0</v>
      </c>
    </row>
    <row r="4152" spans="1:11" x14ac:dyDescent="0.25">
      <c r="A4152" t="str">
        <v>Biolegend</v>
      </c>
      <c r="B4152">
        <v>18664.8</v>
      </c>
      <c r="C4152" t="str">
        <v>EED120656</v>
      </c>
      <c r="D4152" s="6">
        <v>45965</v>
      </c>
      <c r="E4152" s="6">
        <v>45975</v>
      </c>
      <c r="F4152">
        <v>119725</v>
      </c>
      <c r="G4152">
        <v>1</v>
      </c>
      <c r="H4152">
        <v>1</v>
      </c>
      <c r="I4152">
        <v>0</v>
      </c>
      <c r="J4152" t="str">
        <v>Pune</v>
      </c>
      <c r="K4152">
        <v>0</v>
      </c>
    </row>
    <row r="4153" spans="1:11" x14ac:dyDescent="0.25">
      <c r="A4153" t="str">
        <v>Biolegend</v>
      </c>
      <c r="B4153">
        <v>5544</v>
      </c>
      <c r="C4153" t="str">
        <v>EED120656</v>
      </c>
      <c r="D4153" s="6">
        <v>45965</v>
      </c>
      <c r="E4153" s="6">
        <v>45975</v>
      </c>
      <c r="F4153">
        <v>123113</v>
      </c>
      <c r="G4153">
        <v>1</v>
      </c>
      <c r="H4153">
        <v>1</v>
      </c>
      <c r="I4153">
        <v>0</v>
      </c>
      <c r="J4153" t="str">
        <v>Faridabad</v>
      </c>
      <c r="K4153">
        <v>0</v>
      </c>
    </row>
    <row r="4154" spans="1:11" x14ac:dyDescent="0.25">
      <c r="A4154" t="str">
        <v>Biolegend</v>
      </c>
      <c r="B4154">
        <v>17987.2</v>
      </c>
      <c r="C4154" t="str">
        <v>EED120656</v>
      </c>
      <c r="D4154" s="6">
        <v>45965</v>
      </c>
      <c r="E4154" s="6">
        <v>45975</v>
      </c>
      <c r="F4154">
        <v>123171</v>
      </c>
      <c r="G4154">
        <v>1</v>
      </c>
      <c r="H4154">
        <v>1</v>
      </c>
      <c r="I4154">
        <v>0</v>
      </c>
      <c r="J4154" t="str">
        <v>Pune</v>
      </c>
      <c r="K4154">
        <v>0</v>
      </c>
    </row>
    <row r="4155" spans="1:11" x14ac:dyDescent="0.25">
      <c r="A4155" t="str">
        <v>Biolegend</v>
      </c>
      <c r="B4155">
        <v>13992</v>
      </c>
      <c r="C4155" t="str">
        <v>EED120656</v>
      </c>
      <c r="D4155" s="6">
        <v>45965</v>
      </c>
      <c r="E4155" s="6">
        <v>45975</v>
      </c>
      <c r="F4155">
        <v>125254</v>
      </c>
      <c r="G4155">
        <v>1</v>
      </c>
      <c r="H4155">
        <v>1</v>
      </c>
      <c r="I4155">
        <v>0</v>
      </c>
      <c r="J4155" t="str">
        <v>Pune</v>
      </c>
      <c r="K4155">
        <v>0</v>
      </c>
    </row>
    <row r="4156" spans="1:11" x14ac:dyDescent="0.25">
      <c r="A4156" t="str">
        <v>Biolegend</v>
      </c>
      <c r="B4156">
        <v>15584.8</v>
      </c>
      <c r="C4156" t="str">
        <v>EED120656</v>
      </c>
      <c r="D4156" s="6">
        <v>45965</v>
      </c>
      <c r="E4156" s="6">
        <v>45975</v>
      </c>
      <c r="F4156">
        <v>126631</v>
      </c>
      <c r="G4156">
        <v>2</v>
      </c>
      <c r="H4156">
        <v>2</v>
      </c>
      <c r="I4156">
        <v>0</v>
      </c>
      <c r="J4156" t="str">
        <v>Mumbai</v>
      </c>
      <c r="K4156">
        <v>0</v>
      </c>
    </row>
    <row r="4157" spans="1:11" x14ac:dyDescent="0.25">
      <c r="A4157" t="str">
        <v>Biolegend</v>
      </c>
      <c r="B4157">
        <v>7075.2000000000007</v>
      </c>
      <c r="C4157" t="str">
        <v>EED120656</v>
      </c>
      <c r="D4157" s="6">
        <v>45965</v>
      </c>
      <c r="E4157" s="6">
        <v>45975</v>
      </c>
      <c r="F4157">
        <v>127607</v>
      </c>
      <c r="G4157">
        <v>1</v>
      </c>
      <c r="H4157">
        <v>1</v>
      </c>
      <c r="I4157">
        <v>0</v>
      </c>
      <c r="J4157" t="str">
        <v>Kolkata</v>
      </c>
      <c r="K4157">
        <v>0</v>
      </c>
    </row>
    <row r="4158" spans="1:11" x14ac:dyDescent="0.25">
      <c r="A4158" t="str">
        <v>Biolegend</v>
      </c>
      <c r="B4158">
        <v>16139.2</v>
      </c>
      <c r="C4158" t="str">
        <v>EED120656</v>
      </c>
      <c r="D4158" s="6">
        <v>45965</v>
      </c>
      <c r="E4158" s="6">
        <v>45975</v>
      </c>
      <c r="F4158">
        <v>127639</v>
      </c>
      <c r="G4158">
        <v>1</v>
      </c>
      <c r="H4158">
        <v>1</v>
      </c>
      <c r="I4158">
        <v>0</v>
      </c>
      <c r="J4158" t="str">
        <v>Pune</v>
      </c>
      <c r="K4158">
        <v>0</v>
      </c>
    </row>
    <row r="4159" spans="1:11" x14ac:dyDescent="0.25">
      <c r="A4159" t="str">
        <v>Biolegend</v>
      </c>
      <c r="B4159">
        <v>4699.2</v>
      </c>
      <c r="C4159" t="str">
        <v>EED120656</v>
      </c>
      <c r="D4159" s="6">
        <v>45965</v>
      </c>
      <c r="E4159" s="6">
        <v>45975</v>
      </c>
      <c r="F4159">
        <v>128005</v>
      </c>
      <c r="G4159">
        <v>1</v>
      </c>
      <c r="H4159">
        <v>1</v>
      </c>
      <c r="I4159">
        <v>0</v>
      </c>
      <c r="J4159" t="str">
        <v>Kolkata</v>
      </c>
      <c r="K4159">
        <v>0</v>
      </c>
    </row>
    <row r="4160" spans="1:11" x14ac:dyDescent="0.25">
      <c r="A4160" t="str">
        <v>Biolegend</v>
      </c>
      <c r="B4160">
        <v>17987.2</v>
      </c>
      <c r="C4160" t="str">
        <v>EED120656</v>
      </c>
      <c r="D4160" s="6">
        <v>45965</v>
      </c>
      <c r="E4160" s="6">
        <v>45975</v>
      </c>
      <c r="F4160">
        <v>135220</v>
      </c>
      <c r="G4160">
        <v>1</v>
      </c>
      <c r="H4160">
        <v>1</v>
      </c>
      <c r="I4160">
        <v>0</v>
      </c>
      <c r="J4160" t="str">
        <v>Faridabad</v>
      </c>
      <c r="K4160">
        <v>0</v>
      </c>
    </row>
    <row r="4161" spans="1:11" x14ac:dyDescent="0.25">
      <c r="A4161" t="str">
        <v>Biolegend</v>
      </c>
      <c r="B4161">
        <v>19800</v>
      </c>
      <c r="C4161" t="str">
        <v>EED120656</v>
      </c>
      <c r="D4161" s="6">
        <v>45965</v>
      </c>
      <c r="E4161" s="6">
        <v>45975</v>
      </c>
      <c r="F4161">
        <v>135252</v>
      </c>
      <c r="G4161">
        <v>1</v>
      </c>
      <c r="H4161">
        <v>1</v>
      </c>
      <c r="I4161">
        <v>0</v>
      </c>
      <c r="J4161" t="str">
        <v>Pune</v>
      </c>
      <c r="K4161">
        <v>0</v>
      </c>
    </row>
    <row r="4162" spans="1:11" x14ac:dyDescent="0.25">
      <c r="A4162" t="str">
        <v>Biolegend</v>
      </c>
      <c r="B4162">
        <v>15787.2</v>
      </c>
      <c r="C4162" t="str">
        <v>EED120656</v>
      </c>
      <c r="D4162" s="6">
        <v>45965</v>
      </c>
      <c r="E4162" s="6">
        <v>45975</v>
      </c>
      <c r="F4162">
        <v>141706</v>
      </c>
      <c r="G4162">
        <v>1</v>
      </c>
      <c r="H4162">
        <v>1</v>
      </c>
      <c r="I4162">
        <v>0</v>
      </c>
      <c r="J4162" t="str">
        <v>Faridabad</v>
      </c>
      <c r="K4162">
        <v>0</v>
      </c>
    </row>
    <row r="4163" spans="1:11" x14ac:dyDescent="0.25">
      <c r="A4163" t="str">
        <v>Biolegend</v>
      </c>
      <c r="B4163">
        <v>15470.400000000001</v>
      </c>
      <c r="C4163" t="str">
        <v>EED120656</v>
      </c>
      <c r="D4163" s="6">
        <v>45965</v>
      </c>
      <c r="E4163" s="6">
        <v>45975</v>
      </c>
      <c r="F4163">
        <v>141734</v>
      </c>
      <c r="G4163">
        <v>1</v>
      </c>
      <c r="H4163">
        <v>1</v>
      </c>
      <c r="I4163">
        <v>0</v>
      </c>
      <c r="J4163" t="str">
        <v>Pune</v>
      </c>
      <c r="K4163">
        <v>0</v>
      </c>
    </row>
    <row r="4164" spans="1:11" x14ac:dyDescent="0.25">
      <c r="A4164" t="str">
        <v>Biolegend</v>
      </c>
      <c r="B4164">
        <v>16139.2</v>
      </c>
      <c r="C4164" t="str">
        <v>EED120656</v>
      </c>
      <c r="D4164" s="6">
        <v>45965</v>
      </c>
      <c r="E4164" s="6">
        <v>45975</v>
      </c>
      <c r="F4164">
        <v>142521</v>
      </c>
      <c r="G4164">
        <v>2</v>
      </c>
      <c r="H4164">
        <v>2</v>
      </c>
      <c r="I4164">
        <v>0</v>
      </c>
      <c r="J4164" t="str">
        <v>Mumbai</v>
      </c>
      <c r="K4164">
        <v>0</v>
      </c>
    </row>
    <row r="4165" spans="1:11" x14ac:dyDescent="0.25">
      <c r="A4165" t="str">
        <v>Biolegend</v>
      </c>
      <c r="B4165">
        <v>7761.6</v>
      </c>
      <c r="C4165" t="str">
        <v>EED120656</v>
      </c>
      <c r="D4165" s="6">
        <v>45965</v>
      </c>
      <c r="E4165" s="6">
        <v>45975</v>
      </c>
      <c r="F4165">
        <v>145311</v>
      </c>
      <c r="G4165">
        <v>1</v>
      </c>
      <c r="H4165">
        <v>1</v>
      </c>
      <c r="I4165">
        <v>0</v>
      </c>
      <c r="J4165" t="str">
        <v>Faridabad</v>
      </c>
      <c r="K4165">
        <v>0</v>
      </c>
    </row>
    <row r="4166" spans="1:11" x14ac:dyDescent="0.25">
      <c r="A4166" t="str">
        <v>Biolegend</v>
      </c>
      <c r="B4166">
        <v>9662.4</v>
      </c>
      <c r="C4166" t="str">
        <v>EED120656</v>
      </c>
      <c r="D4166" s="6">
        <v>45965</v>
      </c>
      <c r="E4166" s="6">
        <v>45975</v>
      </c>
      <c r="F4166">
        <v>152404</v>
      </c>
      <c r="G4166">
        <v>2</v>
      </c>
      <c r="H4166">
        <v>2</v>
      </c>
      <c r="I4166">
        <v>0</v>
      </c>
      <c r="J4166" t="str">
        <v>Bhopal</v>
      </c>
      <c r="K4166">
        <v>0</v>
      </c>
    </row>
    <row r="4167" spans="1:11" x14ac:dyDescent="0.25">
      <c r="A4167" t="str">
        <v>Biolegend</v>
      </c>
      <c r="B4167">
        <v>9028.7999999999993</v>
      </c>
      <c r="C4167" t="str">
        <v>EED120656</v>
      </c>
      <c r="D4167" s="6">
        <v>45965</v>
      </c>
      <c r="E4167" s="6">
        <v>45975</v>
      </c>
      <c r="F4167">
        <v>154317</v>
      </c>
      <c r="G4167">
        <v>1</v>
      </c>
      <c r="H4167">
        <v>1</v>
      </c>
      <c r="I4167">
        <v>0</v>
      </c>
      <c r="J4167" t="str">
        <v>Faridabad</v>
      </c>
      <c r="K4167">
        <v>0</v>
      </c>
    </row>
    <row r="4168" spans="1:11" x14ac:dyDescent="0.25">
      <c r="A4168" t="str">
        <v>Biolegend</v>
      </c>
      <c r="B4168">
        <v>18585.599999999999</v>
      </c>
      <c r="C4168" t="str">
        <v>EED120656</v>
      </c>
      <c r="D4168" s="6">
        <v>45965</v>
      </c>
      <c r="E4168" s="6">
        <v>45975</v>
      </c>
      <c r="F4168">
        <v>155520</v>
      </c>
      <c r="G4168">
        <v>1</v>
      </c>
      <c r="H4168">
        <v>1</v>
      </c>
      <c r="I4168">
        <v>0</v>
      </c>
      <c r="J4168" t="str">
        <v>Faridabad</v>
      </c>
      <c r="K4168">
        <v>0</v>
      </c>
    </row>
    <row r="4169" spans="1:11" x14ac:dyDescent="0.25">
      <c r="A4169" t="str">
        <v>Biolegend</v>
      </c>
      <c r="B4169">
        <v>14572.8</v>
      </c>
      <c r="C4169" t="str">
        <v>EED120656</v>
      </c>
      <c r="D4169" s="6">
        <v>45965</v>
      </c>
      <c r="E4169" s="6">
        <v>45975</v>
      </c>
      <c r="F4169">
        <v>156604</v>
      </c>
      <c r="G4169">
        <v>1</v>
      </c>
      <c r="H4169">
        <v>1</v>
      </c>
      <c r="I4169">
        <v>0</v>
      </c>
      <c r="J4169" t="str">
        <v>Pune</v>
      </c>
      <c r="K4169">
        <v>0</v>
      </c>
    </row>
    <row r="4170" spans="1:11" x14ac:dyDescent="0.25">
      <c r="A4170" t="str">
        <v>Biolegend</v>
      </c>
      <c r="B4170">
        <v>14572.8</v>
      </c>
      <c r="C4170" t="str">
        <v>EED120656</v>
      </c>
      <c r="D4170" s="6">
        <v>45965</v>
      </c>
      <c r="E4170" s="6">
        <v>45975</v>
      </c>
      <c r="F4170">
        <v>156604</v>
      </c>
      <c r="G4170">
        <v>4</v>
      </c>
      <c r="H4170">
        <v>4</v>
      </c>
      <c r="I4170">
        <v>0</v>
      </c>
      <c r="J4170" t="str">
        <v>Banglore</v>
      </c>
      <c r="K4170">
        <v>0</v>
      </c>
    </row>
    <row r="4171" spans="1:11" x14ac:dyDescent="0.25">
      <c r="A4171" t="str">
        <v>Biolegend</v>
      </c>
      <c r="B4171">
        <v>1584</v>
      </c>
      <c r="C4171" t="str">
        <v>EED120656</v>
      </c>
      <c r="D4171" s="6">
        <v>45965</v>
      </c>
      <c r="E4171" s="6">
        <v>45975</v>
      </c>
      <c r="F4171">
        <v>157213</v>
      </c>
      <c r="G4171">
        <v>1</v>
      </c>
      <c r="H4171">
        <v>1</v>
      </c>
      <c r="I4171">
        <v>0</v>
      </c>
      <c r="J4171" t="str">
        <v>Kolkata</v>
      </c>
      <c r="K4171">
        <v>0</v>
      </c>
    </row>
    <row r="4172" spans="1:11" x14ac:dyDescent="0.25">
      <c r="A4172" t="str">
        <v>Biolegend</v>
      </c>
      <c r="B4172">
        <v>9768</v>
      </c>
      <c r="C4172" t="str">
        <v>EED120656</v>
      </c>
      <c r="D4172" s="6">
        <v>45965</v>
      </c>
      <c r="E4172" s="6">
        <v>45975</v>
      </c>
      <c r="F4172">
        <v>161218</v>
      </c>
      <c r="G4172">
        <v>1</v>
      </c>
      <c r="H4172">
        <v>1</v>
      </c>
      <c r="I4172">
        <v>0</v>
      </c>
      <c r="J4172" t="str">
        <v>Faridabad</v>
      </c>
      <c r="K4172">
        <v>0</v>
      </c>
    </row>
    <row r="4173" spans="1:11" x14ac:dyDescent="0.25">
      <c r="A4173" t="str">
        <v>Biolegend</v>
      </c>
      <c r="B4173">
        <v>1636.8000000000002</v>
      </c>
      <c r="C4173" t="str">
        <v>EED120656</v>
      </c>
      <c r="D4173" s="6">
        <v>45965</v>
      </c>
      <c r="E4173" s="6">
        <v>45975</v>
      </c>
      <c r="F4173">
        <v>162303</v>
      </c>
      <c r="G4173">
        <v>1</v>
      </c>
      <c r="H4173">
        <v>1</v>
      </c>
      <c r="I4173">
        <v>0</v>
      </c>
      <c r="J4173" t="str">
        <v>Kolkata</v>
      </c>
      <c r="K4173">
        <v>0</v>
      </c>
    </row>
    <row r="4174" spans="1:11" x14ac:dyDescent="0.25">
      <c r="A4174" t="str">
        <v>Biolegend</v>
      </c>
      <c r="B4174">
        <v>15576</v>
      </c>
      <c r="C4174" t="str">
        <v>EED120656</v>
      </c>
      <c r="D4174" s="6">
        <v>45965</v>
      </c>
      <c r="E4174" s="6">
        <v>45975</v>
      </c>
      <c r="F4174">
        <v>165804</v>
      </c>
      <c r="G4174">
        <v>1</v>
      </c>
      <c r="H4174">
        <v>1</v>
      </c>
      <c r="I4174">
        <v>0</v>
      </c>
      <c r="J4174" t="str">
        <v>Pune</v>
      </c>
      <c r="K4174">
        <v>0</v>
      </c>
    </row>
    <row r="4175" spans="1:11" x14ac:dyDescent="0.25">
      <c r="A4175" t="str">
        <v>Biolegend</v>
      </c>
      <c r="B4175">
        <v>334950</v>
      </c>
      <c r="C4175" t="str">
        <v>EED120656</v>
      </c>
      <c r="D4175" s="6">
        <v>45965</v>
      </c>
      <c r="E4175" s="6">
        <v>45975</v>
      </c>
      <c r="F4175">
        <v>199902</v>
      </c>
      <c r="G4175">
        <v>1</v>
      </c>
      <c r="H4175">
        <v>1</v>
      </c>
      <c r="I4175">
        <v>0</v>
      </c>
      <c r="J4175" t="str">
        <v>Faridabad</v>
      </c>
      <c r="K4175">
        <v>0</v>
      </c>
    </row>
    <row r="4176" spans="1:11" x14ac:dyDescent="0.25">
      <c r="A4176" t="str">
        <v>Biolegend</v>
      </c>
      <c r="B4176">
        <v>29568</v>
      </c>
      <c r="C4176" t="str">
        <v>EED120656</v>
      </c>
      <c r="D4176" s="6">
        <v>45965</v>
      </c>
      <c r="E4176" s="6">
        <v>45975</v>
      </c>
      <c r="F4176">
        <v>285011</v>
      </c>
      <c r="G4176">
        <v>1</v>
      </c>
      <c r="H4176">
        <v>1</v>
      </c>
      <c r="I4176">
        <v>0</v>
      </c>
      <c r="J4176" t="str">
        <v>Pune</v>
      </c>
      <c r="K4176">
        <v>0</v>
      </c>
    </row>
    <row r="4177" spans="1:11" x14ac:dyDescent="0.25">
      <c r="A4177" t="str">
        <v>Biolegend</v>
      </c>
      <c r="B4177">
        <v>23469.599999999999</v>
      </c>
      <c r="C4177" t="str">
        <v>EED120656</v>
      </c>
      <c r="D4177" s="6">
        <v>45965</v>
      </c>
      <c r="E4177" s="6">
        <v>45975</v>
      </c>
      <c r="F4177">
        <v>300434</v>
      </c>
      <c r="G4177">
        <v>1</v>
      </c>
      <c r="H4177">
        <v>1</v>
      </c>
      <c r="I4177">
        <v>0</v>
      </c>
      <c r="J4177" t="str">
        <v>Delhi</v>
      </c>
      <c r="K4177">
        <v>0</v>
      </c>
    </row>
    <row r="4178" spans="1:11" x14ac:dyDescent="0.25">
      <c r="A4178" t="str">
        <v>Biolegend</v>
      </c>
      <c r="B4178">
        <v>15417.599999999999</v>
      </c>
      <c r="C4178" t="str">
        <v>EED120656</v>
      </c>
      <c r="D4178" s="6">
        <v>45965</v>
      </c>
      <c r="E4178" s="6">
        <v>45975</v>
      </c>
      <c r="F4178">
        <v>300512</v>
      </c>
      <c r="G4178">
        <v>1</v>
      </c>
      <c r="H4178">
        <v>1</v>
      </c>
      <c r="I4178">
        <v>0</v>
      </c>
      <c r="J4178" t="str">
        <v>Hyderabad</v>
      </c>
      <c r="K4178">
        <v>0</v>
      </c>
    </row>
    <row r="4179" spans="1:11" x14ac:dyDescent="0.25">
      <c r="A4179" t="str">
        <v>Biolegend</v>
      </c>
      <c r="B4179">
        <v>16579.2</v>
      </c>
      <c r="C4179" t="str">
        <v>EED120656</v>
      </c>
      <c r="D4179" s="6">
        <v>45965</v>
      </c>
      <c r="E4179" s="6">
        <v>45975</v>
      </c>
      <c r="F4179">
        <v>300560</v>
      </c>
      <c r="G4179">
        <v>1</v>
      </c>
      <c r="H4179">
        <v>1</v>
      </c>
      <c r="I4179">
        <v>0</v>
      </c>
      <c r="J4179" t="str">
        <v>Delhi</v>
      </c>
      <c r="K4179">
        <v>0</v>
      </c>
    </row>
    <row r="4180" spans="1:11" x14ac:dyDescent="0.25">
      <c r="A4180" t="str">
        <v>Biolegend</v>
      </c>
      <c r="B4180">
        <v>3432</v>
      </c>
      <c r="C4180" t="str">
        <v>EED120656</v>
      </c>
      <c r="D4180" s="6">
        <v>45965</v>
      </c>
      <c r="E4180" s="6">
        <v>45975</v>
      </c>
      <c r="F4180">
        <v>301807</v>
      </c>
      <c r="G4180">
        <v>1</v>
      </c>
      <c r="H4180">
        <v>1</v>
      </c>
      <c r="I4180">
        <v>0</v>
      </c>
      <c r="J4180" t="str">
        <v>Chandigarh</v>
      </c>
      <c r="K4180">
        <v>0</v>
      </c>
    </row>
    <row r="4181" spans="1:11" x14ac:dyDescent="0.25">
      <c r="A4181" t="str">
        <v>Biolegend</v>
      </c>
      <c r="B4181">
        <v>7128</v>
      </c>
      <c r="C4181" t="str">
        <v>EED120656</v>
      </c>
      <c r="D4181" s="6">
        <v>45965</v>
      </c>
      <c r="E4181" s="6">
        <v>45975</v>
      </c>
      <c r="F4181">
        <v>301808</v>
      </c>
      <c r="G4181">
        <v>1</v>
      </c>
      <c r="H4181">
        <v>1</v>
      </c>
      <c r="I4181">
        <v>0</v>
      </c>
      <c r="J4181" t="str">
        <v>Banglore</v>
      </c>
      <c r="K4181">
        <v>0</v>
      </c>
    </row>
    <row r="4182" spans="1:11" x14ac:dyDescent="0.25">
      <c r="A4182" t="str">
        <v>Biolegend</v>
      </c>
      <c r="B4182">
        <v>24763.199999999997</v>
      </c>
      <c r="C4182" t="str">
        <v>EED120656</v>
      </c>
      <c r="D4182" s="6">
        <v>45965</v>
      </c>
      <c r="E4182" s="6">
        <v>45975</v>
      </c>
      <c r="F4182">
        <v>301830</v>
      </c>
      <c r="G4182">
        <v>1</v>
      </c>
      <c r="H4182">
        <v>1</v>
      </c>
      <c r="I4182">
        <v>0</v>
      </c>
      <c r="J4182" t="str">
        <v>Hyderabad</v>
      </c>
      <c r="K4182">
        <v>0</v>
      </c>
    </row>
    <row r="4183" spans="1:11" x14ac:dyDescent="0.25">
      <c r="A4183" t="str">
        <v>Biolegend</v>
      </c>
      <c r="B4183">
        <v>5544</v>
      </c>
      <c r="C4183" t="str">
        <v>EED120656</v>
      </c>
      <c r="D4183" s="6">
        <v>45965</v>
      </c>
      <c r="E4183" s="6">
        <v>45975</v>
      </c>
      <c r="F4183">
        <v>302212</v>
      </c>
      <c r="G4183">
        <v>1</v>
      </c>
      <c r="H4183">
        <v>1</v>
      </c>
      <c r="I4183">
        <v>0</v>
      </c>
      <c r="J4183" t="str">
        <v>Hyderabad</v>
      </c>
      <c r="K4183">
        <v>0</v>
      </c>
    </row>
    <row r="4184" spans="1:11" x14ac:dyDescent="0.25">
      <c r="A4184" t="str">
        <v>Biolegend</v>
      </c>
      <c r="B4184">
        <v>7867.2000000000007</v>
      </c>
      <c r="C4184" t="str">
        <v>EED120656</v>
      </c>
      <c r="D4184" s="6">
        <v>45965</v>
      </c>
      <c r="E4184" s="6">
        <v>45975</v>
      </c>
      <c r="F4184">
        <v>302306</v>
      </c>
      <c r="G4184">
        <v>1</v>
      </c>
      <c r="H4184">
        <v>1</v>
      </c>
      <c r="I4184">
        <v>0</v>
      </c>
      <c r="J4184" t="str">
        <v>Hyderabad</v>
      </c>
      <c r="K4184">
        <v>0</v>
      </c>
    </row>
    <row r="4185" spans="1:11" x14ac:dyDescent="0.25">
      <c r="A4185" t="str">
        <v>Biolegend</v>
      </c>
      <c r="B4185">
        <v>26118.400000000001</v>
      </c>
      <c r="C4185" t="str">
        <v>EED120656</v>
      </c>
      <c r="D4185" s="6">
        <v>45965</v>
      </c>
      <c r="E4185" s="6">
        <v>45975</v>
      </c>
      <c r="F4185">
        <v>302828</v>
      </c>
      <c r="G4185">
        <v>2</v>
      </c>
      <c r="H4185">
        <v>2</v>
      </c>
      <c r="I4185">
        <v>0</v>
      </c>
      <c r="J4185" t="str">
        <v>Banglore</v>
      </c>
      <c r="K4185">
        <v>0</v>
      </c>
    </row>
    <row r="4186" spans="1:11" x14ac:dyDescent="0.25">
      <c r="A4186" t="str">
        <v>Biolegend</v>
      </c>
      <c r="B4186">
        <v>13992</v>
      </c>
      <c r="C4186" t="str">
        <v>EED120656</v>
      </c>
      <c r="D4186" s="6">
        <v>45965</v>
      </c>
      <c r="E4186" s="6">
        <v>45975</v>
      </c>
      <c r="F4186">
        <v>302920</v>
      </c>
      <c r="G4186">
        <v>2</v>
      </c>
      <c r="H4186">
        <v>2</v>
      </c>
      <c r="I4186">
        <v>0</v>
      </c>
      <c r="J4186" t="str">
        <v>Banglore</v>
      </c>
      <c r="K4186">
        <v>0</v>
      </c>
    </row>
    <row r="4187" spans="1:11" x14ac:dyDescent="0.25">
      <c r="A4187" t="str">
        <v>Biolegend</v>
      </c>
      <c r="B4187">
        <v>3801.6000000000004</v>
      </c>
      <c r="C4187" t="str">
        <v>EED120656</v>
      </c>
      <c r="D4187" s="6">
        <v>45965</v>
      </c>
      <c r="E4187" s="6">
        <v>45975</v>
      </c>
      <c r="F4187">
        <v>304006</v>
      </c>
      <c r="G4187">
        <v>2</v>
      </c>
      <c r="H4187">
        <v>2</v>
      </c>
      <c r="I4187">
        <v>0</v>
      </c>
      <c r="J4187" t="str">
        <v>Chandigarh</v>
      </c>
      <c r="K4187">
        <v>0</v>
      </c>
    </row>
    <row r="4188" spans="1:11" x14ac:dyDescent="0.25">
      <c r="A4188" t="str">
        <v>Biolegend</v>
      </c>
      <c r="B4188">
        <v>3484.8</v>
      </c>
      <c r="C4188" t="str">
        <v>EED120656</v>
      </c>
      <c r="D4188" s="6">
        <v>45965</v>
      </c>
      <c r="E4188" s="6">
        <v>45975</v>
      </c>
      <c r="F4188">
        <v>304008</v>
      </c>
      <c r="G4188">
        <v>2</v>
      </c>
      <c r="H4188">
        <v>2</v>
      </c>
      <c r="I4188">
        <v>0</v>
      </c>
      <c r="J4188" t="str">
        <v>Banglore</v>
      </c>
      <c r="K4188">
        <v>0</v>
      </c>
    </row>
    <row r="4189" spans="1:11" x14ac:dyDescent="0.25">
      <c r="A4189" t="str">
        <v>Biolegend</v>
      </c>
      <c r="B4189">
        <v>15417.599999999999</v>
      </c>
      <c r="C4189" t="str">
        <v>EED120656</v>
      </c>
      <c r="D4189" s="6">
        <v>45965</v>
      </c>
      <c r="E4189" s="6">
        <v>45975</v>
      </c>
      <c r="F4189">
        <v>304014</v>
      </c>
      <c r="G4189">
        <v>2</v>
      </c>
      <c r="H4189">
        <v>2</v>
      </c>
      <c r="I4189">
        <v>0</v>
      </c>
      <c r="J4189" t="str">
        <v>Banglore</v>
      </c>
      <c r="K4189">
        <v>0</v>
      </c>
    </row>
    <row r="4190" spans="1:11" x14ac:dyDescent="0.25">
      <c r="A4190" t="str">
        <v>Biolegend</v>
      </c>
      <c r="B4190">
        <v>13992</v>
      </c>
      <c r="C4190" t="str">
        <v>EED120656</v>
      </c>
      <c r="D4190" s="6">
        <v>45965</v>
      </c>
      <c r="E4190" s="6">
        <v>45975</v>
      </c>
      <c r="F4190">
        <v>304120</v>
      </c>
      <c r="G4190">
        <v>1</v>
      </c>
      <c r="H4190">
        <v>1</v>
      </c>
      <c r="I4190">
        <v>0</v>
      </c>
      <c r="J4190" t="str">
        <v>Delhi</v>
      </c>
      <c r="K4190">
        <v>0</v>
      </c>
    </row>
    <row r="4191" spans="1:11" x14ac:dyDescent="0.25">
      <c r="A4191" t="str">
        <v>Biolegend</v>
      </c>
      <c r="B4191">
        <v>10841.6</v>
      </c>
      <c r="C4191" t="str">
        <v>EED120656</v>
      </c>
      <c r="D4191" s="6">
        <v>45965</v>
      </c>
      <c r="E4191" s="6">
        <v>45975</v>
      </c>
      <c r="F4191">
        <v>304141</v>
      </c>
      <c r="G4191">
        <v>1</v>
      </c>
      <c r="H4191">
        <v>1</v>
      </c>
      <c r="I4191">
        <v>0</v>
      </c>
      <c r="J4191" t="str">
        <v>Banglore</v>
      </c>
      <c r="K4191">
        <v>0</v>
      </c>
    </row>
    <row r="4192" spans="1:11" x14ac:dyDescent="0.25">
      <c r="A4192" t="str">
        <v>Biolegend</v>
      </c>
      <c r="B4192">
        <v>13992</v>
      </c>
      <c r="C4192" t="str">
        <v>EED120656</v>
      </c>
      <c r="D4192" s="6">
        <v>45965</v>
      </c>
      <c r="E4192" s="6">
        <v>45975</v>
      </c>
      <c r="F4192">
        <v>304154</v>
      </c>
      <c r="G4192">
        <v>1</v>
      </c>
      <c r="H4192">
        <v>1</v>
      </c>
      <c r="I4192">
        <v>0</v>
      </c>
      <c r="J4192" t="str">
        <v>Delhi</v>
      </c>
      <c r="K4192">
        <v>0</v>
      </c>
    </row>
    <row r="4193" spans="1:11" x14ac:dyDescent="0.25">
      <c r="A4193" t="str">
        <v>Biolegend</v>
      </c>
      <c r="B4193">
        <v>14678.400000000001</v>
      </c>
      <c r="C4193" t="str">
        <v>EED120656</v>
      </c>
      <c r="D4193" s="6">
        <v>45965</v>
      </c>
      <c r="E4193" s="6">
        <v>45975</v>
      </c>
      <c r="F4193">
        <v>304822</v>
      </c>
      <c r="G4193">
        <v>2</v>
      </c>
      <c r="H4193">
        <v>2</v>
      </c>
      <c r="I4193">
        <v>0</v>
      </c>
      <c r="J4193" t="str">
        <v>Banglore</v>
      </c>
      <c r="K4193">
        <v>0</v>
      </c>
    </row>
    <row r="4194" spans="1:11" x14ac:dyDescent="0.25">
      <c r="A4194" t="str">
        <v>Biolegend</v>
      </c>
      <c r="B4194">
        <v>26796</v>
      </c>
      <c r="C4194" t="str">
        <v>EED120656</v>
      </c>
      <c r="D4194" s="6">
        <v>45965</v>
      </c>
      <c r="E4194" s="6">
        <v>45975</v>
      </c>
      <c r="F4194">
        <v>305054</v>
      </c>
      <c r="G4194">
        <v>1</v>
      </c>
      <c r="H4194">
        <v>1</v>
      </c>
      <c r="I4194">
        <v>0</v>
      </c>
      <c r="J4194" t="str">
        <v>Hyderabad</v>
      </c>
      <c r="K4194">
        <v>0</v>
      </c>
    </row>
    <row r="4195" spans="1:11" x14ac:dyDescent="0.25">
      <c r="A4195" t="str">
        <v>Biolegend</v>
      </c>
      <c r="B4195">
        <v>5280</v>
      </c>
      <c r="C4195" t="str">
        <v>EED120656</v>
      </c>
      <c r="D4195" s="6">
        <v>45965</v>
      </c>
      <c r="E4195" s="6">
        <v>45975</v>
      </c>
      <c r="F4195">
        <v>307619</v>
      </c>
      <c r="G4195">
        <v>1</v>
      </c>
      <c r="H4195">
        <v>1</v>
      </c>
      <c r="I4195">
        <v>0</v>
      </c>
      <c r="J4195" t="str">
        <v>Delhi</v>
      </c>
      <c r="K4195">
        <v>0</v>
      </c>
    </row>
    <row r="4196" spans="1:11" x14ac:dyDescent="0.25">
      <c r="A4196" t="str">
        <v>Biolegend</v>
      </c>
      <c r="B4196">
        <v>12672</v>
      </c>
      <c r="C4196" t="str">
        <v>EED120656</v>
      </c>
      <c r="D4196" s="6">
        <v>45965</v>
      </c>
      <c r="E4196" s="6">
        <v>45975</v>
      </c>
      <c r="F4196">
        <v>307620</v>
      </c>
      <c r="G4196">
        <v>2</v>
      </c>
      <c r="H4196">
        <v>2</v>
      </c>
      <c r="I4196">
        <v>0</v>
      </c>
      <c r="J4196" t="str">
        <v>Banglore</v>
      </c>
      <c r="K4196">
        <v>0</v>
      </c>
    </row>
    <row r="4197" spans="1:11" x14ac:dyDescent="0.25">
      <c r="A4197" t="str">
        <v>Biolegend</v>
      </c>
      <c r="B4197">
        <v>7550.4</v>
      </c>
      <c r="C4197" t="str">
        <v>EED120656</v>
      </c>
      <c r="D4197" s="6">
        <v>45965</v>
      </c>
      <c r="E4197" s="6">
        <v>45975</v>
      </c>
      <c r="F4197">
        <v>310906</v>
      </c>
      <c r="G4197">
        <v>2</v>
      </c>
      <c r="H4197">
        <v>2</v>
      </c>
      <c r="I4197">
        <v>0</v>
      </c>
      <c r="J4197" t="str">
        <v>Banglore</v>
      </c>
      <c r="K4197">
        <v>0</v>
      </c>
    </row>
    <row r="4198" spans="1:11" x14ac:dyDescent="0.25">
      <c r="A4198" t="str">
        <v>Biolegend</v>
      </c>
      <c r="B4198">
        <v>22484</v>
      </c>
      <c r="C4198" t="str">
        <v>EED120656</v>
      </c>
      <c r="D4198" s="6">
        <v>45965</v>
      </c>
      <c r="E4198" s="6">
        <v>45975</v>
      </c>
      <c r="F4198">
        <v>310938</v>
      </c>
      <c r="G4198">
        <v>1</v>
      </c>
      <c r="H4198">
        <v>1</v>
      </c>
      <c r="I4198">
        <v>0</v>
      </c>
      <c r="J4198" t="str">
        <v>Delhi</v>
      </c>
      <c r="K4198">
        <v>0</v>
      </c>
    </row>
    <row r="4199" spans="1:11" x14ac:dyDescent="0.25">
      <c r="A4199" t="str">
        <v>Biolegend</v>
      </c>
      <c r="B4199">
        <v>24763.199999999997</v>
      </c>
      <c r="C4199" t="str">
        <v>EED120656</v>
      </c>
      <c r="D4199" s="6">
        <v>45965</v>
      </c>
      <c r="E4199" s="6">
        <v>45975</v>
      </c>
      <c r="F4199">
        <v>313624</v>
      </c>
      <c r="G4199">
        <v>1</v>
      </c>
      <c r="H4199">
        <v>1</v>
      </c>
      <c r="I4199">
        <v>0</v>
      </c>
      <c r="J4199" t="str">
        <v>Gujrat</v>
      </c>
      <c r="K4199">
        <v>0</v>
      </c>
    </row>
    <row r="4200" spans="1:11" x14ac:dyDescent="0.25">
      <c r="A4200" t="str">
        <v>Biolegend</v>
      </c>
      <c r="B4200">
        <v>7075.2000000000007</v>
      </c>
      <c r="C4200" t="str">
        <v>EED120656</v>
      </c>
      <c r="D4200" s="6">
        <v>45965</v>
      </c>
      <c r="E4200" s="6">
        <v>45975</v>
      </c>
      <c r="F4200">
        <v>315807</v>
      </c>
      <c r="G4200">
        <v>1</v>
      </c>
      <c r="H4200">
        <v>1</v>
      </c>
      <c r="I4200">
        <v>0</v>
      </c>
      <c r="J4200" t="str">
        <v>Chandigarh</v>
      </c>
      <c r="K4200">
        <v>0</v>
      </c>
    </row>
    <row r="4201" spans="1:11" x14ac:dyDescent="0.25">
      <c r="A4201" t="str">
        <v>Biolegend</v>
      </c>
      <c r="B4201">
        <v>2904</v>
      </c>
      <c r="C4201" t="str">
        <v>EED120656</v>
      </c>
      <c r="D4201" s="6">
        <v>45965</v>
      </c>
      <c r="E4201" s="6">
        <v>45975</v>
      </c>
      <c r="F4201">
        <v>317306</v>
      </c>
      <c r="G4201">
        <v>1</v>
      </c>
      <c r="H4201">
        <v>1</v>
      </c>
      <c r="I4201">
        <v>0</v>
      </c>
      <c r="J4201" t="str">
        <v>Hyderabad</v>
      </c>
      <c r="K4201">
        <v>0</v>
      </c>
    </row>
    <row r="4202" spans="1:11" x14ac:dyDescent="0.25">
      <c r="A4202" t="str">
        <v>Biolegend</v>
      </c>
      <c r="B4202">
        <v>3484.8</v>
      </c>
      <c r="C4202" t="str">
        <v>EED120656</v>
      </c>
      <c r="D4202" s="6">
        <v>45965</v>
      </c>
      <c r="E4202" s="6">
        <v>45975</v>
      </c>
      <c r="F4202">
        <v>317308</v>
      </c>
      <c r="G4202">
        <v>1</v>
      </c>
      <c r="H4202">
        <v>1</v>
      </c>
      <c r="I4202">
        <v>0</v>
      </c>
      <c r="J4202" t="str">
        <v>Faridabad</v>
      </c>
      <c r="K4202" t="str">
        <v>PRIYANKA MADAM</v>
      </c>
    </row>
    <row r="4203" spans="1:11" x14ac:dyDescent="0.25">
      <c r="A4203" t="str">
        <v>Biolegend</v>
      </c>
      <c r="B4203">
        <v>26118.400000000001</v>
      </c>
      <c r="C4203" t="str">
        <v>EED120656</v>
      </c>
      <c r="D4203" s="6">
        <v>45965</v>
      </c>
      <c r="E4203" s="6">
        <v>45975</v>
      </c>
      <c r="F4203">
        <v>317438</v>
      </c>
      <c r="G4203">
        <v>2</v>
      </c>
      <c r="H4203">
        <v>2</v>
      </c>
      <c r="I4203">
        <v>0</v>
      </c>
      <c r="J4203" t="str">
        <v>Banglore</v>
      </c>
      <c r="K4203">
        <v>0</v>
      </c>
    </row>
    <row r="4204" spans="1:11" x14ac:dyDescent="0.25">
      <c r="A4204" t="str">
        <v>Biolegend</v>
      </c>
      <c r="B4204">
        <v>19536</v>
      </c>
      <c r="C4204" t="str">
        <v>EED120656</v>
      </c>
      <c r="D4204" s="6">
        <v>45965</v>
      </c>
      <c r="E4204" s="6">
        <v>45975</v>
      </c>
      <c r="F4204">
        <v>320014</v>
      </c>
      <c r="G4204">
        <v>1</v>
      </c>
      <c r="H4204">
        <v>1</v>
      </c>
      <c r="I4204">
        <v>0</v>
      </c>
      <c r="J4204" t="str">
        <v>Pune</v>
      </c>
      <c r="K4204">
        <v>0</v>
      </c>
    </row>
    <row r="4205" spans="1:11" x14ac:dyDescent="0.25">
      <c r="A4205" t="str">
        <v>Biolegend</v>
      </c>
      <c r="B4205">
        <v>7180.7999999999993</v>
      </c>
      <c r="C4205" t="str">
        <v>EED120656</v>
      </c>
      <c r="D4205" s="6">
        <v>45965</v>
      </c>
      <c r="E4205" s="6">
        <v>45975</v>
      </c>
      <c r="F4205">
        <v>320819</v>
      </c>
      <c r="G4205">
        <v>1</v>
      </c>
      <c r="H4205">
        <v>1</v>
      </c>
      <c r="I4205">
        <v>0</v>
      </c>
      <c r="J4205" t="str">
        <v>Kolkata</v>
      </c>
      <c r="K4205">
        <v>0</v>
      </c>
    </row>
    <row r="4206" spans="1:11" x14ac:dyDescent="0.25">
      <c r="A4206" t="str">
        <v>Biolegend</v>
      </c>
      <c r="B4206">
        <v>12302.400000000001</v>
      </c>
      <c r="C4206" t="str">
        <v>EED120656</v>
      </c>
      <c r="D4206" s="6">
        <v>45965</v>
      </c>
      <c r="E4206" s="6">
        <v>45975</v>
      </c>
      <c r="F4206">
        <v>321306</v>
      </c>
      <c r="G4206">
        <v>1</v>
      </c>
      <c r="H4206">
        <v>1</v>
      </c>
      <c r="I4206">
        <v>0</v>
      </c>
      <c r="J4206" t="str">
        <v>Delhi</v>
      </c>
      <c r="K4206">
        <v>0</v>
      </c>
    </row>
    <row r="4207" spans="1:11" x14ac:dyDescent="0.25">
      <c r="A4207" t="str">
        <v>Biolegend</v>
      </c>
      <c r="B4207">
        <v>19536</v>
      </c>
      <c r="C4207" t="str">
        <v>EED120656</v>
      </c>
      <c r="D4207" s="6">
        <v>45965</v>
      </c>
      <c r="E4207" s="6">
        <v>45975</v>
      </c>
      <c r="F4207">
        <v>331222</v>
      </c>
      <c r="G4207">
        <v>1</v>
      </c>
      <c r="H4207">
        <v>1</v>
      </c>
      <c r="I4207">
        <v>0</v>
      </c>
      <c r="J4207" t="str">
        <v>Banglore</v>
      </c>
      <c r="K4207">
        <v>0</v>
      </c>
    </row>
    <row r="4208" spans="1:11" x14ac:dyDescent="0.25">
      <c r="A4208" t="str">
        <v>Biolegend</v>
      </c>
      <c r="B4208">
        <v>26796</v>
      </c>
      <c r="C4208" t="str">
        <v>EED120656</v>
      </c>
      <c r="D4208" s="6">
        <v>45965</v>
      </c>
      <c r="E4208" s="6">
        <v>45975</v>
      </c>
      <c r="F4208">
        <v>331246</v>
      </c>
      <c r="G4208">
        <v>1</v>
      </c>
      <c r="H4208">
        <v>1</v>
      </c>
      <c r="I4208">
        <v>0</v>
      </c>
      <c r="J4208" t="str">
        <v>Faridabad</v>
      </c>
      <c r="K4208">
        <v>0</v>
      </c>
    </row>
    <row r="4209" spans="1:11" x14ac:dyDescent="0.25">
      <c r="A4209" t="str">
        <v>Biolegend</v>
      </c>
      <c r="B4209">
        <v>7761.6</v>
      </c>
      <c r="C4209" t="str">
        <v>EED120656</v>
      </c>
      <c r="D4209" s="6">
        <v>45965</v>
      </c>
      <c r="E4209" s="6">
        <v>45975</v>
      </c>
      <c r="F4209">
        <v>333815</v>
      </c>
      <c r="G4209">
        <v>1</v>
      </c>
      <c r="H4209">
        <v>1</v>
      </c>
      <c r="I4209">
        <v>0</v>
      </c>
      <c r="J4209" t="str">
        <v>Delhi</v>
      </c>
      <c r="K4209">
        <v>0</v>
      </c>
    </row>
    <row r="4210" spans="1:11" x14ac:dyDescent="0.25">
      <c r="A4210" t="str">
        <v>Biolegend</v>
      </c>
      <c r="B4210">
        <v>17054.400000000001</v>
      </c>
      <c r="C4210" t="str">
        <v>EED120656</v>
      </c>
      <c r="D4210" s="6">
        <v>45965</v>
      </c>
      <c r="E4210" s="6">
        <v>45975</v>
      </c>
      <c r="F4210">
        <v>334112</v>
      </c>
      <c r="G4210">
        <v>2</v>
      </c>
      <c r="H4210">
        <v>2</v>
      </c>
      <c r="I4210">
        <v>0</v>
      </c>
      <c r="J4210" t="str">
        <v>Banglore</v>
      </c>
      <c r="K4210">
        <v>0</v>
      </c>
    </row>
    <row r="4211" spans="1:11" x14ac:dyDescent="0.25">
      <c r="A4211" t="str">
        <v>Biolegend</v>
      </c>
      <c r="B4211">
        <v>6177.6</v>
      </c>
      <c r="C4211" t="str">
        <v>EED120656</v>
      </c>
      <c r="D4211" s="6">
        <v>45965</v>
      </c>
      <c r="E4211" s="6">
        <v>45975</v>
      </c>
      <c r="F4211">
        <v>337205</v>
      </c>
      <c r="G4211">
        <v>1</v>
      </c>
      <c r="H4211">
        <v>1</v>
      </c>
      <c r="I4211">
        <v>0</v>
      </c>
      <c r="J4211" t="str">
        <v>Delhi</v>
      </c>
      <c r="K4211">
        <v>0</v>
      </c>
    </row>
    <row r="4212" spans="1:11" x14ac:dyDescent="0.25">
      <c r="A4212" t="str">
        <v>Biolegend</v>
      </c>
      <c r="B4212">
        <v>27781.599999999999</v>
      </c>
      <c r="C4212" t="str">
        <v>EED120656</v>
      </c>
      <c r="D4212" s="6">
        <v>45965</v>
      </c>
      <c r="E4212" s="6">
        <v>45975</v>
      </c>
      <c r="F4212">
        <v>337250</v>
      </c>
      <c r="G4212">
        <v>1</v>
      </c>
      <c r="H4212">
        <v>1</v>
      </c>
      <c r="I4212">
        <v>0</v>
      </c>
      <c r="J4212" t="str">
        <v>Hyderabad</v>
      </c>
      <c r="K4212">
        <v>0</v>
      </c>
    </row>
    <row r="4213" spans="1:11" x14ac:dyDescent="0.25">
      <c r="A4213" t="str">
        <v>Biolegend</v>
      </c>
      <c r="B4213">
        <v>14599.2</v>
      </c>
      <c r="C4213" t="str">
        <v>EED120656</v>
      </c>
      <c r="D4213" s="6">
        <v>45965</v>
      </c>
      <c r="E4213" s="6">
        <v>45975</v>
      </c>
      <c r="F4213">
        <v>339915</v>
      </c>
      <c r="G4213">
        <v>1</v>
      </c>
      <c r="H4213">
        <v>1</v>
      </c>
      <c r="I4213">
        <v>0</v>
      </c>
      <c r="J4213" t="str">
        <v>Chandigarh</v>
      </c>
      <c r="K4213">
        <v>0</v>
      </c>
    </row>
    <row r="4214" spans="1:11" x14ac:dyDescent="0.25">
      <c r="A4214" t="str">
        <v>Biolegend</v>
      </c>
      <c r="B4214">
        <v>25071.199999999997</v>
      </c>
      <c r="C4214" t="str">
        <v>EED120656</v>
      </c>
      <c r="D4214" s="6">
        <v>45965</v>
      </c>
      <c r="E4214" s="6">
        <v>45975</v>
      </c>
      <c r="F4214">
        <v>341626</v>
      </c>
      <c r="G4214">
        <v>1</v>
      </c>
      <c r="H4214">
        <v>1</v>
      </c>
      <c r="I4214">
        <v>0</v>
      </c>
      <c r="J4214" t="str">
        <v>Banglore</v>
      </c>
      <c r="K4214">
        <v>0</v>
      </c>
    </row>
    <row r="4215" spans="1:11" x14ac:dyDescent="0.25">
      <c r="A4215" t="str">
        <v>Biolegend</v>
      </c>
      <c r="B4215">
        <v>13780.8</v>
      </c>
      <c r="C4215" t="str">
        <v>EED120656</v>
      </c>
      <c r="D4215" s="6">
        <v>45965</v>
      </c>
      <c r="E4215" s="6">
        <v>45975</v>
      </c>
      <c r="F4215">
        <v>343108</v>
      </c>
      <c r="G4215">
        <v>1</v>
      </c>
      <c r="H4215">
        <v>1</v>
      </c>
      <c r="I4215">
        <v>0</v>
      </c>
      <c r="J4215" t="str">
        <v>Delhi</v>
      </c>
      <c r="K4215">
        <v>0</v>
      </c>
    </row>
    <row r="4216" spans="1:11" x14ac:dyDescent="0.25">
      <c r="A4216" t="str">
        <v>Biolegend</v>
      </c>
      <c r="B4216">
        <v>17160</v>
      </c>
      <c r="C4216" t="str">
        <v>EED120656</v>
      </c>
      <c r="D4216" s="6">
        <v>45965</v>
      </c>
      <c r="E4216" s="6">
        <v>45975</v>
      </c>
      <c r="F4216">
        <v>344712</v>
      </c>
      <c r="G4216">
        <v>2</v>
      </c>
      <c r="H4216">
        <v>2</v>
      </c>
      <c r="I4216">
        <v>0</v>
      </c>
      <c r="J4216" t="str">
        <v>Banglore</v>
      </c>
      <c r="K4216">
        <v>0</v>
      </c>
    </row>
    <row r="4217" spans="1:11" x14ac:dyDescent="0.25">
      <c r="A4217" t="str">
        <v>Biolegend</v>
      </c>
      <c r="B4217">
        <v>25748.800000000003</v>
      </c>
      <c r="C4217" t="str">
        <v>EED120656</v>
      </c>
      <c r="D4217" s="6">
        <v>45965</v>
      </c>
      <c r="E4217" s="6">
        <v>45975</v>
      </c>
      <c r="F4217">
        <v>344730</v>
      </c>
      <c r="G4217">
        <v>1</v>
      </c>
      <c r="H4217">
        <v>1</v>
      </c>
      <c r="I4217">
        <v>0</v>
      </c>
      <c r="J4217" t="str">
        <v>Pune</v>
      </c>
      <c r="K4217">
        <v>0</v>
      </c>
    </row>
    <row r="4218" spans="1:11" x14ac:dyDescent="0.25">
      <c r="A4218" t="str">
        <v>Biolegend</v>
      </c>
      <c r="B4218">
        <v>15215.2</v>
      </c>
      <c r="C4218" t="str">
        <v>EED120656</v>
      </c>
      <c r="D4218" s="6">
        <v>45965</v>
      </c>
      <c r="E4218" s="6">
        <v>45975</v>
      </c>
      <c r="F4218">
        <v>344732</v>
      </c>
      <c r="G4218">
        <v>1</v>
      </c>
      <c r="H4218">
        <v>1</v>
      </c>
      <c r="I4218">
        <v>0</v>
      </c>
      <c r="J4218" t="str">
        <v>Hyderabad</v>
      </c>
      <c r="K4218">
        <v>0</v>
      </c>
    </row>
    <row r="4219" spans="1:11" x14ac:dyDescent="0.25">
      <c r="A4219" t="str">
        <v>Biolegend</v>
      </c>
      <c r="B4219">
        <v>25748.800000000003</v>
      </c>
      <c r="C4219" t="str">
        <v>EED120656</v>
      </c>
      <c r="D4219" s="6">
        <v>45965</v>
      </c>
      <c r="E4219" s="6">
        <v>45975</v>
      </c>
      <c r="F4219">
        <v>344734</v>
      </c>
      <c r="G4219">
        <v>1</v>
      </c>
      <c r="H4219">
        <v>1</v>
      </c>
      <c r="I4219">
        <v>0</v>
      </c>
      <c r="J4219" t="str">
        <v>Delhi</v>
      </c>
      <c r="K4219">
        <v>0</v>
      </c>
    </row>
    <row r="4220" spans="1:11" x14ac:dyDescent="0.25">
      <c r="A4220" t="str">
        <v>Biolegend</v>
      </c>
      <c r="B4220">
        <v>9028.7999999999993</v>
      </c>
      <c r="C4220" t="str">
        <v>EED120656</v>
      </c>
      <c r="D4220" s="6">
        <v>45965</v>
      </c>
      <c r="E4220" s="6">
        <v>45975</v>
      </c>
      <c r="F4220">
        <v>344807</v>
      </c>
      <c r="G4220">
        <v>1</v>
      </c>
      <c r="H4220">
        <v>1</v>
      </c>
      <c r="I4220">
        <v>0</v>
      </c>
      <c r="J4220" t="str">
        <v>Delhi</v>
      </c>
      <c r="K4220">
        <v>0</v>
      </c>
    </row>
    <row r="4221" spans="1:11" x14ac:dyDescent="0.25">
      <c r="A4221" t="str">
        <v>Biolegend</v>
      </c>
      <c r="B4221">
        <v>7550.4</v>
      </c>
      <c r="C4221" t="str">
        <v>EED120656</v>
      </c>
      <c r="D4221" s="6">
        <v>45965</v>
      </c>
      <c r="E4221" s="6">
        <v>45975</v>
      </c>
      <c r="F4221">
        <v>344813</v>
      </c>
      <c r="G4221">
        <v>1</v>
      </c>
      <c r="H4221">
        <v>1</v>
      </c>
      <c r="I4221">
        <v>0</v>
      </c>
      <c r="J4221" t="str">
        <v>Chandigarh</v>
      </c>
      <c r="K4221">
        <v>0</v>
      </c>
    </row>
    <row r="4222" spans="1:11" x14ac:dyDescent="0.25">
      <c r="A4222" t="str">
        <v>Biolegend</v>
      </c>
      <c r="B4222">
        <v>25748.800000000003</v>
      </c>
      <c r="C4222" t="str">
        <v>EED120656</v>
      </c>
      <c r="D4222" s="6">
        <v>45965</v>
      </c>
      <c r="E4222" s="6">
        <v>45975</v>
      </c>
      <c r="F4222">
        <v>344846</v>
      </c>
      <c r="G4222">
        <v>1</v>
      </c>
      <c r="H4222">
        <v>1</v>
      </c>
      <c r="I4222">
        <v>0</v>
      </c>
      <c r="J4222" t="str">
        <v>Delhi</v>
      </c>
      <c r="K4222">
        <v>0</v>
      </c>
    </row>
    <row r="4223" spans="1:11" x14ac:dyDescent="0.25">
      <c r="A4223" t="str">
        <v>Biolegend</v>
      </c>
      <c r="B4223">
        <v>19008</v>
      </c>
      <c r="C4223" t="str">
        <v>EED120656</v>
      </c>
      <c r="D4223" s="6">
        <v>45965</v>
      </c>
      <c r="E4223" s="6">
        <v>45975</v>
      </c>
      <c r="F4223">
        <v>345006</v>
      </c>
      <c r="G4223">
        <v>2</v>
      </c>
      <c r="H4223">
        <v>2</v>
      </c>
      <c r="I4223">
        <v>0</v>
      </c>
      <c r="J4223" t="str">
        <v>Banglore</v>
      </c>
      <c r="K4223">
        <v>0</v>
      </c>
    </row>
    <row r="4224" spans="1:11" x14ac:dyDescent="0.25">
      <c r="A4224" t="str">
        <v>Biolegend</v>
      </c>
      <c r="B4224">
        <v>13921.599999999999</v>
      </c>
      <c r="C4224" t="str">
        <v>EED120656</v>
      </c>
      <c r="D4224" s="6">
        <v>45965</v>
      </c>
      <c r="E4224" s="6">
        <v>45975</v>
      </c>
      <c r="F4224">
        <v>345031</v>
      </c>
      <c r="G4224">
        <v>1</v>
      </c>
      <c r="H4224">
        <v>1</v>
      </c>
      <c r="I4224">
        <v>0</v>
      </c>
      <c r="J4224" t="str">
        <v>Pune</v>
      </c>
      <c r="K4224">
        <v>0</v>
      </c>
    </row>
    <row r="4225" spans="1:11" x14ac:dyDescent="0.25">
      <c r="A4225" t="str">
        <v>Biolegend</v>
      </c>
      <c r="B4225">
        <v>15364.8</v>
      </c>
      <c r="C4225" t="str">
        <v>EED120656</v>
      </c>
      <c r="D4225" s="6">
        <v>45965</v>
      </c>
      <c r="E4225" s="6">
        <v>45975</v>
      </c>
      <c r="F4225">
        <v>350216</v>
      </c>
      <c r="G4225">
        <v>1</v>
      </c>
      <c r="H4225">
        <v>1</v>
      </c>
      <c r="I4225">
        <v>0</v>
      </c>
      <c r="J4225" t="str">
        <v>Delhi</v>
      </c>
      <c r="K4225">
        <v>0</v>
      </c>
    </row>
    <row r="4226" spans="1:11" x14ac:dyDescent="0.25">
      <c r="A4226" t="str">
        <v>Biolegend</v>
      </c>
      <c r="B4226">
        <v>18321.599999999999</v>
      </c>
      <c r="C4226" t="str">
        <v>EED120656</v>
      </c>
      <c r="D4226" s="6">
        <v>45965</v>
      </c>
      <c r="E4226" s="6">
        <v>45975</v>
      </c>
      <c r="F4226">
        <v>350504</v>
      </c>
      <c r="G4226">
        <v>1</v>
      </c>
      <c r="H4226">
        <v>1</v>
      </c>
      <c r="I4226">
        <v>0</v>
      </c>
      <c r="J4226" t="str">
        <v>Delhi</v>
      </c>
      <c r="K4226">
        <v>0</v>
      </c>
    </row>
    <row r="4227" spans="1:11" x14ac:dyDescent="0.25">
      <c r="A4227" t="str">
        <v>Biolegend</v>
      </c>
      <c r="B4227">
        <v>9292.7999999999993</v>
      </c>
      <c r="C4227" t="str">
        <v>EED120656</v>
      </c>
      <c r="D4227" s="6">
        <v>45965</v>
      </c>
      <c r="E4227" s="6">
        <v>45975</v>
      </c>
      <c r="F4227">
        <v>353019</v>
      </c>
      <c r="G4227">
        <v>1</v>
      </c>
      <c r="H4227">
        <v>1</v>
      </c>
      <c r="I4227">
        <v>0</v>
      </c>
      <c r="J4227" t="str">
        <v>Chandigarh</v>
      </c>
      <c r="K4227">
        <v>0</v>
      </c>
    </row>
    <row r="4228" spans="1:11" x14ac:dyDescent="0.25">
      <c r="A4228" t="str">
        <v>Biolegend</v>
      </c>
      <c r="B4228">
        <v>15153.599999999999</v>
      </c>
      <c r="C4228" t="str">
        <v>EED120656</v>
      </c>
      <c r="D4228" s="6">
        <v>45965</v>
      </c>
      <c r="E4228" s="6">
        <v>45975</v>
      </c>
      <c r="F4228">
        <v>353204</v>
      </c>
      <c r="G4228">
        <v>2</v>
      </c>
      <c r="H4228">
        <v>2</v>
      </c>
      <c r="I4228">
        <v>0</v>
      </c>
      <c r="J4228" t="str">
        <v>Banglore</v>
      </c>
      <c r="K4228">
        <v>0</v>
      </c>
    </row>
    <row r="4229" spans="1:11" x14ac:dyDescent="0.25">
      <c r="A4229" t="str">
        <v>Biolegend</v>
      </c>
      <c r="B4229">
        <v>20169.599999999999</v>
      </c>
      <c r="C4229" t="str">
        <v>EED120656</v>
      </c>
      <c r="D4229" s="6">
        <v>45965</v>
      </c>
      <c r="E4229" s="6">
        <v>45975</v>
      </c>
      <c r="F4229">
        <v>353236</v>
      </c>
      <c r="G4229">
        <v>1</v>
      </c>
      <c r="H4229">
        <v>1</v>
      </c>
      <c r="I4229">
        <v>0</v>
      </c>
      <c r="J4229" t="str">
        <v>Delhi</v>
      </c>
      <c r="K4229">
        <v>0</v>
      </c>
    </row>
    <row r="4230" spans="1:11" x14ac:dyDescent="0.25">
      <c r="A4230" t="str">
        <v>Biolegend</v>
      </c>
      <c r="B4230">
        <v>7867.2000000000007</v>
      </c>
      <c r="C4230" t="str">
        <v>EED120656</v>
      </c>
      <c r="D4230" s="6">
        <v>45965</v>
      </c>
      <c r="E4230" s="6">
        <v>45975</v>
      </c>
      <c r="F4230">
        <v>353415</v>
      </c>
      <c r="G4230">
        <v>1</v>
      </c>
      <c r="H4230">
        <v>1</v>
      </c>
      <c r="I4230">
        <v>0</v>
      </c>
      <c r="J4230" t="str">
        <v>Chandigarh</v>
      </c>
      <c r="K4230">
        <v>0</v>
      </c>
    </row>
    <row r="4231" spans="1:11" x14ac:dyDescent="0.25">
      <c r="A4231" t="str">
        <v>Biolegend</v>
      </c>
      <c r="B4231">
        <v>17688</v>
      </c>
      <c r="C4231" t="str">
        <v>EED120656</v>
      </c>
      <c r="D4231" s="6">
        <v>45965</v>
      </c>
      <c r="E4231" s="6">
        <v>45975</v>
      </c>
      <c r="F4231">
        <v>353712</v>
      </c>
      <c r="G4231">
        <v>2</v>
      </c>
      <c r="H4231">
        <v>2</v>
      </c>
      <c r="I4231">
        <v>0</v>
      </c>
      <c r="J4231" t="str">
        <v>Banglore</v>
      </c>
      <c r="K4231">
        <v>0</v>
      </c>
    </row>
    <row r="4232" spans="1:11" x14ac:dyDescent="0.25">
      <c r="A4232" t="str">
        <v>Biolegend</v>
      </c>
      <c r="B4232">
        <v>12566.400000000001</v>
      </c>
      <c r="C4232" t="str">
        <v>EED120656</v>
      </c>
      <c r="D4232" s="6">
        <v>45965</v>
      </c>
      <c r="E4232" s="6">
        <v>45975</v>
      </c>
      <c r="F4232">
        <v>353737</v>
      </c>
      <c r="G4232">
        <v>1</v>
      </c>
      <c r="H4232">
        <v>1</v>
      </c>
      <c r="I4232">
        <v>0</v>
      </c>
      <c r="J4232" t="str">
        <v>Chandigarh</v>
      </c>
      <c r="K4232">
        <v>0</v>
      </c>
    </row>
    <row r="4233" spans="1:11" x14ac:dyDescent="0.25">
      <c r="A4233" t="str">
        <v>Biolegend</v>
      </c>
      <c r="B4233">
        <v>13992</v>
      </c>
      <c r="C4233" t="str">
        <v>EED120656</v>
      </c>
      <c r="D4233" s="6">
        <v>45965</v>
      </c>
      <c r="E4233" s="6">
        <v>45975</v>
      </c>
      <c r="F4233">
        <v>356128</v>
      </c>
      <c r="G4233">
        <v>2</v>
      </c>
      <c r="H4233">
        <v>2</v>
      </c>
      <c r="I4233">
        <v>0</v>
      </c>
      <c r="J4233" t="str">
        <v>Banglore</v>
      </c>
      <c r="K4233">
        <v>0</v>
      </c>
    </row>
    <row r="4234" spans="1:11" x14ac:dyDescent="0.25">
      <c r="A4234" t="str">
        <v>Biolegend</v>
      </c>
      <c r="B4234">
        <v>8500.7999999999993</v>
      </c>
      <c r="C4234" t="str">
        <v>EED120656</v>
      </c>
      <c r="D4234" s="6">
        <v>45965</v>
      </c>
      <c r="E4234" s="6">
        <v>45975</v>
      </c>
      <c r="F4234">
        <v>357505</v>
      </c>
      <c r="G4234">
        <v>1</v>
      </c>
      <c r="H4234">
        <v>1</v>
      </c>
      <c r="I4234">
        <v>0</v>
      </c>
      <c r="J4234" t="str">
        <v>Noida</v>
      </c>
      <c r="K4234">
        <v>0</v>
      </c>
    </row>
    <row r="4235" spans="1:11" x14ac:dyDescent="0.25">
      <c r="A4235" t="str">
        <v>Biolegend</v>
      </c>
      <c r="B4235">
        <v>7867.2000000000007</v>
      </c>
      <c r="C4235" t="str">
        <v>EED120656</v>
      </c>
      <c r="D4235" s="6">
        <v>45965</v>
      </c>
      <c r="E4235" s="6">
        <v>45975</v>
      </c>
      <c r="F4235">
        <v>359407</v>
      </c>
      <c r="G4235">
        <v>1</v>
      </c>
      <c r="H4235">
        <v>1</v>
      </c>
      <c r="I4235">
        <v>0</v>
      </c>
      <c r="J4235" t="str">
        <v>Chandigarh</v>
      </c>
      <c r="K4235">
        <v>0</v>
      </c>
    </row>
    <row r="4236" spans="1:11" x14ac:dyDescent="0.25">
      <c r="A4236" t="str">
        <v>Biolegend</v>
      </c>
      <c r="B4236">
        <v>26118.400000000001</v>
      </c>
      <c r="C4236" t="str">
        <v>EED120656</v>
      </c>
      <c r="D4236" s="6">
        <v>45965</v>
      </c>
      <c r="E4236" s="6">
        <v>45975</v>
      </c>
      <c r="F4236">
        <v>360734</v>
      </c>
      <c r="G4236">
        <v>1</v>
      </c>
      <c r="H4236">
        <v>1</v>
      </c>
      <c r="I4236">
        <v>0</v>
      </c>
      <c r="J4236" t="str">
        <v>Hyderabad</v>
      </c>
      <c r="K4236">
        <v>0</v>
      </c>
    </row>
    <row r="4237" spans="1:11" x14ac:dyDescent="0.25">
      <c r="A4237" t="str">
        <v>Biolegend</v>
      </c>
      <c r="B4237">
        <v>12566.400000000001</v>
      </c>
      <c r="C4237" t="str">
        <v>EED120656</v>
      </c>
      <c r="D4237" s="6">
        <v>45965</v>
      </c>
      <c r="E4237" s="6">
        <v>45975</v>
      </c>
      <c r="F4237">
        <v>361023</v>
      </c>
      <c r="G4237">
        <v>1</v>
      </c>
      <c r="H4237">
        <v>1</v>
      </c>
      <c r="I4237">
        <v>0</v>
      </c>
      <c r="J4237" t="str">
        <v>Delhi</v>
      </c>
      <c r="K4237">
        <v>0</v>
      </c>
    </row>
    <row r="4238" spans="1:11" x14ac:dyDescent="0.25">
      <c r="A4238" t="str">
        <v>Biolegend</v>
      </c>
      <c r="B4238">
        <v>6600</v>
      </c>
      <c r="C4238" t="str">
        <v>EED120656</v>
      </c>
      <c r="D4238" s="6">
        <v>45965</v>
      </c>
      <c r="E4238" s="6">
        <v>45975</v>
      </c>
      <c r="F4238">
        <v>362503</v>
      </c>
      <c r="G4238">
        <v>1</v>
      </c>
      <c r="H4238">
        <v>1</v>
      </c>
      <c r="I4238">
        <v>0</v>
      </c>
      <c r="J4238" t="str">
        <v>Delhi</v>
      </c>
      <c r="K4238">
        <v>0</v>
      </c>
    </row>
    <row r="4239" spans="1:11" x14ac:dyDescent="0.25">
      <c r="A4239" t="str">
        <v>Biolegend</v>
      </c>
      <c r="B4239">
        <v>13622.400000000001</v>
      </c>
      <c r="C4239" t="str">
        <v>EED120656</v>
      </c>
      <c r="D4239" s="6">
        <v>45965</v>
      </c>
      <c r="E4239" s="6">
        <v>45975</v>
      </c>
      <c r="F4239">
        <v>362526</v>
      </c>
      <c r="G4239">
        <v>1</v>
      </c>
      <c r="H4239">
        <v>1</v>
      </c>
      <c r="I4239">
        <v>0</v>
      </c>
      <c r="J4239" t="str">
        <v>Hyderabad</v>
      </c>
      <c r="K4239">
        <v>0</v>
      </c>
    </row>
    <row r="4240" spans="1:11" x14ac:dyDescent="0.25">
      <c r="A4240" t="str">
        <v>Biolegend</v>
      </c>
      <c r="B4240">
        <v>20856</v>
      </c>
      <c r="C4240" t="str">
        <v>EED120656</v>
      </c>
      <c r="D4240" s="6">
        <v>45965</v>
      </c>
      <c r="E4240" s="6">
        <v>45975</v>
      </c>
      <c r="F4240">
        <v>362638</v>
      </c>
      <c r="G4240">
        <v>1</v>
      </c>
      <c r="H4240">
        <v>1</v>
      </c>
      <c r="I4240">
        <v>0</v>
      </c>
      <c r="J4240" t="str">
        <v>Faridabad</v>
      </c>
      <c r="K4240" t="str">
        <v>PRIYANKA MADAM</v>
      </c>
    </row>
    <row r="4241" spans="1:11" x14ac:dyDescent="0.25">
      <c r="A4241" t="str">
        <v>Biolegend</v>
      </c>
      <c r="B4241">
        <v>16737.599999999999</v>
      </c>
      <c r="C4241" t="str">
        <v>EED120656</v>
      </c>
      <c r="D4241" s="6">
        <v>45965</v>
      </c>
      <c r="E4241" s="6">
        <v>45975</v>
      </c>
      <c r="F4241">
        <v>368516</v>
      </c>
      <c r="G4241">
        <v>1</v>
      </c>
      <c r="H4241">
        <v>1</v>
      </c>
      <c r="I4241">
        <v>0</v>
      </c>
      <c r="J4241" t="str">
        <v>Delhi</v>
      </c>
      <c r="K4241">
        <v>0</v>
      </c>
    </row>
    <row r="4242" spans="1:11" x14ac:dyDescent="0.25">
      <c r="A4242" t="str">
        <v>Biolegend</v>
      </c>
      <c r="B4242">
        <v>8500.7999999999993</v>
      </c>
      <c r="C4242" t="str">
        <v>EED120656</v>
      </c>
      <c r="D4242" s="6">
        <v>45965</v>
      </c>
      <c r="E4242" s="6">
        <v>45975</v>
      </c>
      <c r="F4242">
        <v>369211</v>
      </c>
      <c r="G4242">
        <v>1</v>
      </c>
      <c r="H4242">
        <v>1</v>
      </c>
      <c r="I4242">
        <v>0</v>
      </c>
      <c r="J4242" t="str">
        <v>Pune</v>
      </c>
      <c r="K4242">
        <v>0</v>
      </c>
    </row>
    <row r="4243" spans="1:11" x14ac:dyDescent="0.25">
      <c r="A4243" t="str">
        <v>Biolegend</v>
      </c>
      <c r="B4243">
        <v>24763.199999999997</v>
      </c>
      <c r="C4243" t="str">
        <v>EED120656</v>
      </c>
      <c r="D4243" s="6">
        <v>45965</v>
      </c>
      <c r="E4243" s="6">
        <v>45975</v>
      </c>
      <c r="F4243">
        <v>369318</v>
      </c>
      <c r="G4243">
        <v>2</v>
      </c>
      <c r="H4243">
        <v>2</v>
      </c>
      <c r="I4243">
        <v>0</v>
      </c>
      <c r="J4243" t="str">
        <v>Banglore</v>
      </c>
      <c r="K4243">
        <v>0</v>
      </c>
    </row>
    <row r="4244" spans="1:11" x14ac:dyDescent="0.25">
      <c r="A4244" t="str">
        <v>Biolegend</v>
      </c>
      <c r="B4244">
        <v>19536</v>
      </c>
      <c r="C4244" t="str">
        <v>EED120656</v>
      </c>
      <c r="D4244" s="6">
        <v>45965</v>
      </c>
      <c r="E4244" s="6">
        <v>45975</v>
      </c>
      <c r="F4244">
        <v>372216</v>
      </c>
      <c r="G4244">
        <v>1</v>
      </c>
      <c r="H4244">
        <v>1</v>
      </c>
      <c r="I4244">
        <v>0</v>
      </c>
      <c r="J4244" t="str">
        <v>Pune</v>
      </c>
      <c r="K4244">
        <v>0</v>
      </c>
    </row>
    <row r="4245" spans="1:11" x14ac:dyDescent="0.25">
      <c r="A4245" t="str">
        <v>Biolegend</v>
      </c>
      <c r="B4245">
        <v>22915.199999999997</v>
      </c>
      <c r="C4245" t="str">
        <v>EED120656</v>
      </c>
      <c r="D4245" s="6">
        <v>45965</v>
      </c>
      <c r="E4245" s="6">
        <v>45975</v>
      </c>
      <c r="F4245">
        <v>372734</v>
      </c>
      <c r="G4245">
        <v>2</v>
      </c>
      <c r="H4245">
        <v>2</v>
      </c>
      <c r="I4245">
        <v>0</v>
      </c>
      <c r="J4245" t="str">
        <v>Banglore</v>
      </c>
      <c r="K4245">
        <v>0</v>
      </c>
    </row>
    <row r="4246" spans="1:11" x14ac:dyDescent="0.25">
      <c r="A4246" t="str">
        <v>Biolegend</v>
      </c>
      <c r="B4246">
        <v>15276.8</v>
      </c>
      <c r="C4246" t="str">
        <v>EED120656</v>
      </c>
      <c r="D4246" s="6">
        <v>45965</v>
      </c>
      <c r="E4246" s="6">
        <v>45975</v>
      </c>
      <c r="F4246">
        <v>375023</v>
      </c>
      <c r="G4246">
        <v>1</v>
      </c>
      <c r="H4246">
        <v>1</v>
      </c>
      <c r="I4246">
        <v>0</v>
      </c>
      <c r="J4246" t="str">
        <v>Chandigarh</v>
      </c>
      <c r="K4246">
        <v>0</v>
      </c>
    </row>
    <row r="4247" spans="1:11" x14ac:dyDescent="0.25">
      <c r="A4247" t="str">
        <v>Biolegend</v>
      </c>
      <c r="B4247">
        <v>6705.6</v>
      </c>
      <c r="C4247" t="str">
        <v>EED120656</v>
      </c>
      <c r="D4247" s="6">
        <v>45965</v>
      </c>
      <c r="E4247" s="6">
        <v>45975</v>
      </c>
      <c r="F4247">
        <v>379209</v>
      </c>
      <c r="G4247">
        <v>1</v>
      </c>
      <c r="H4247">
        <v>1</v>
      </c>
      <c r="I4247">
        <v>0</v>
      </c>
      <c r="J4247" t="str">
        <v>Pune</v>
      </c>
      <c r="K4247">
        <v>0</v>
      </c>
    </row>
    <row r="4248" spans="1:11" x14ac:dyDescent="0.25">
      <c r="A4248" t="str">
        <v>Biolegend</v>
      </c>
      <c r="B4248">
        <v>26426.400000000001</v>
      </c>
      <c r="C4248" t="str">
        <v>EED120656</v>
      </c>
      <c r="D4248" s="6">
        <v>45965</v>
      </c>
      <c r="E4248" s="6">
        <v>45975</v>
      </c>
      <c r="F4248">
        <v>396414</v>
      </c>
      <c r="G4248">
        <v>1</v>
      </c>
      <c r="H4248">
        <v>1</v>
      </c>
      <c r="I4248">
        <v>0</v>
      </c>
      <c r="J4248" t="str">
        <v>Delhi</v>
      </c>
      <c r="K4248">
        <v>0</v>
      </c>
    </row>
    <row r="4249" spans="1:11" x14ac:dyDescent="0.25">
      <c r="A4249" t="str">
        <v>Biolegend</v>
      </c>
      <c r="B4249">
        <v>7286.4</v>
      </c>
      <c r="C4249" t="str">
        <v>EED120656</v>
      </c>
      <c r="D4249" s="6">
        <v>45965</v>
      </c>
      <c r="E4249" s="6">
        <v>45975</v>
      </c>
      <c r="F4249">
        <v>396425</v>
      </c>
      <c r="G4249">
        <v>1</v>
      </c>
      <c r="H4249">
        <v>1</v>
      </c>
      <c r="I4249">
        <v>0</v>
      </c>
      <c r="J4249" t="str">
        <v>Faridabad</v>
      </c>
      <c r="K4249">
        <v>0</v>
      </c>
    </row>
    <row r="4250" spans="1:11" x14ac:dyDescent="0.25">
      <c r="A4250" t="str">
        <v>Biolegend</v>
      </c>
      <c r="B4250">
        <v>4065.6000000000004</v>
      </c>
      <c r="C4250" t="str">
        <v>EED120656</v>
      </c>
      <c r="D4250" s="6">
        <v>45965</v>
      </c>
      <c r="E4250" s="6">
        <v>45975</v>
      </c>
      <c r="F4250">
        <v>400112</v>
      </c>
      <c r="G4250">
        <v>2</v>
      </c>
      <c r="H4250">
        <v>2</v>
      </c>
      <c r="I4250">
        <v>0</v>
      </c>
      <c r="J4250" t="str">
        <v>Banglore</v>
      </c>
      <c r="K4250">
        <v>0</v>
      </c>
    </row>
    <row r="4251" spans="1:11" x14ac:dyDescent="0.25">
      <c r="A4251" t="str">
        <v>Biolegend</v>
      </c>
      <c r="B4251">
        <v>5596.8</v>
      </c>
      <c r="C4251" t="str">
        <v>EED120656</v>
      </c>
      <c r="D4251" s="6">
        <v>45965</v>
      </c>
      <c r="E4251" s="6">
        <v>45975</v>
      </c>
      <c r="F4251">
        <v>400125</v>
      </c>
      <c r="G4251">
        <v>1</v>
      </c>
      <c r="H4251">
        <v>1</v>
      </c>
      <c r="I4251">
        <v>0</v>
      </c>
      <c r="J4251" t="str">
        <v>Banglore</v>
      </c>
      <c r="K4251">
        <v>0</v>
      </c>
    </row>
    <row r="4252" spans="1:11" x14ac:dyDescent="0.25">
      <c r="A4252" t="str">
        <v>Biolegend</v>
      </c>
      <c r="B4252">
        <v>9451.2000000000007</v>
      </c>
      <c r="C4252" t="str">
        <v>EED120656</v>
      </c>
      <c r="D4252" s="6">
        <v>45965</v>
      </c>
      <c r="E4252" s="6">
        <v>45975</v>
      </c>
      <c r="F4252">
        <v>400126</v>
      </c>
      <c r="G4252">
        <v>1</v>
      </c>
      <c r="H4252">
        <v>1</v>
      </c>
      <c r="I4252">
        <v>0</v>
      </c>
      <c r="J4252" t="str">
        <v>Banglore</v>
      </c>
      <c r="K4252">
        <v>0</v>
      </c>
    </row>
    <row r="4253" spans="1:11" x14ac:dyDescent="0.25">
      <c r="A4253" t="str">
        <v>Biolegend</v>
      </c>
      <c r="B4253">
        <v>9451.2000000000007</v>
      </c>
      <c r="C4253" t="str">
        <v>EED120656</v>
      </c>
      <c r="D4253" s="6">
        <v>45965</v>
      </c>
      <c r="E4253" s="6">
        <v>45975</v>
      </c>
      <c r="F4253">
        <v>400128</v>
      </c>
      <c r="G4253">
        <v>1</v>
      </c>
      <c r="H4253">
        <v>1</v>
      </c>
      <c r="I4253">
        <v>0</v>
      </c>
      <c r="J4253" t="str">
        <v>Banglore</v>
      </c>
      <c r="K4253">
        <v>0</v>
      </c>
    </row>
    <row r="4254" spans="1:11" x14ac:dyDescent="0.25">
      <c r="A4254" t="str">
        <v>Biolegend</v>
      </c>
      <c r="B4254">
        <v>11035.2</v>
      </c>
      <c r="C4254" t="str">
        <v>EED120656</v>
      </c>
      <c r="D4254" s="6">
        <v>45965</v>
      </c>
      <c r="E4254" s="6">
        <v>45975</v>
      </c>
      <c r="F4254">
        <v>400130</v>
      </c>
      <c r="G4254">
        <v>1</v>
      </c>
      <c r="H4254">
        <v>1</v>
      </c>
      <c r="I4254">
        <v>0</v>
      </c>
      <c r="J4254" t="str">
        <v>Banglore</v>
      </c>
      <c r="K4254">
        <v>0</v>
      </c>
    </row>
    <row r="4255" spans="1:11" x14ac:dyDescent="0.25">
      <c r="A4255" t="str">
        <v>Biolegend</v>
      </c>
      <c r="B4255">
        <v>10190.4</v>
      </c>
      <c r="C4255" t="str">
        <v>EED120656</v>
      </c>
      <c r="D4255" s="6">
        <v>45965</v>
      </c>
      <c r="E4255" s="6">
        <v>45975</v>
      </c>
      <c r="F4255">
        <v>400144</v>
      </c>
      <c r="G4255">
        <v>1</v>
      </c>
      <c r="H4255">
        <v>1</v>
      </c>
      <c r="I4255">
        <v>0</v>
      </c>
      <c r="J4255" t="str">
        <v>Banglore</v>
      </c>
      <c r="K4255">
        <v>0</v>
      </c>
    </row>
    <row r="4256" spans="1:11" x14ac:dyDescent="0.25">
      <c r="A4256" t="str">
        <v>Biolegend</v>
      </c>
      <c r="B4256">
        <v>25440.800000000003</v>
      </c>
      <c r="C4256" t="str">
        <v>EED120656</v>
      </c>
      <c r="D4256" s="6">
        <v>45965</v>
      </c>
      <c r="E4256" s="6">
        <v>45975</v>
      </c>
      <c r="F4256">
        <v>400164</v>
      </c>
      <c r="G4256">
        <v>1</v>
      </c>
      <c r="H4256">
        <v>1</v>
      </c>
      <c r="I4256">
        <v>0</v>
      </c>
      <c r="J4256" t="str">
        <v>Banglore</v>
      </c>
      <c r="K4256">
        <v>0</v>
      </c>
    </row>
    <row r="4257" spans="1:11" x14ac:dyDescent="0.25">
      <c r="A4257" t="str">
        <v>Biolegend</v>
      </c>
      <c r="B4257">
        <v>7075.2000000000007</v>
      </c>
      <c r="C4257" t="str">
        <v>EED120656</v>
      </c>
      <c r="D4257" s="6">
        <v>45965</v>
      </c>
      <c r="E4257" s="6">
        <v>45975</v>
      </c>
      <c r="F4257">
        <v>400214</v>
      </c>
      <c r="G4257">
        <v>1</v>
      </c>
      <c r="H4257">
        <v>1</v>
      </c>
      <c r="I4257">
        <v>0</v>
      </c>
      <c r="J4257" t="str">
        <v>Banglore</v>
      </c>
      <c r="K4257">
        <v>0</v>
      </c>
    </row>
    <row r="4258" spans="1:11" x14ac:dyDescent="0.25">
      <c r="A4258" t="str">
        <v>Biolegend</v>
      </c>
      <c r="B4258">
        <v>9292.7999999999993</v>
      </c>
      <c r="C4258" t="str">
        <v>EED120656</v>
      </c>
      <c r="D4258" s="6">
        <v>45965</v>
      </c>
      <c r="E4258" s="6">
        <v>45975</v>
      </c>
      <c r="F4258">
        <v>400230</v>
      </c>
      <c r="G4258">
        <v>1</v>
      </c>
      <c r="H4258">
        <v>1</v>
      </c>
      <c r="I4258">
        <v>0</v>
      </c>
      <c r="J4258" t="str">
        <v>Banglore</v>
      </c>
      <c r="K4258">
        <v>0</v>
      </c>
    </row>
    <row r="4259" spans="1:11" x14ac:dyDescent="0.25">
      <c r="A4259" t="str">
        <v>Biolegend</v>
      </c>
      <c r="B4259">
        <v>9292.7999999999993</v>
      </c>
      <c r="C4259" t="str">
        <v>EED120656</v>
      </c>
      <c r="D4259" s="6">
        <v>45965</v>
      </c>
      <c r="E4259" s="6">
        <v>45975</v>
      </c>
      <c r="F4259">
        <v>400232</v>
      </c>
      <c r="G4259">
        <v>1</v>
      </c>
      <c r="H4259">
        <v>1</v>
      </c>
      <c r="I4259">
        <v>0</v>
      </c>
      <c r="J4259" t="str">
        <v>Banglore</v>
      </c>
      <c r="K4259">
        <v>0</v>
      </c>
    </row>
    <row r="4260" spans="1:11" x14ac:dyDescent="0.25">
      <c r="A4260" t="str">
        <v>Biolegend</v>
      </c>
      <c r="B4260">
        <v>10876.8</v>
      </c>
      <c r="C4260" t="str">
        <v>EED120656</v>
      </c>
      <c r="D4260" s="6">
        <v>45965</v>
      </c>
      <c r="E4260" s="6">
        <v>45975</v>
      </c>
      <c r="F4260">
        <v>400233</v>
      </c>
      <c r="G4260">
        <v>1</v>
      </c>
      <c r="H4260">
        <v>1</v>
      </c>
      <c r="I4260">
        <v>0</v>
      </c>
      <c r="J4260" t="str">
        <v>Banglore</v>
      </c>
      <c r="K4260">
        <v>0</v>
      </c>
    </row>
    <row r="4261" spans="1:11" x14ac:dyDescent="0.25">
      <c r="A4261" t="str">
        <v>Biolegend</v>
      </c>
      <c r="B4261">
        <v>9292.7999999999993</v>
      </c>
      <c r="C4261" t="str">
        <v>EED120656</v>
      </c>
      <c r="D4261" s="6">
        <v>45965</v>
      </c>
      <c r="E4261" s="6">
        <v>45975</v>
      </c>
      <c r="F4261">
        <v>400326</v>
      </c>
      <c r="G4261">
        <v>1</v>
      </c>
      <c r="H4261">
        <v>1</v>
      </c>
      <c r="I4261">
        <v>0</v>
      </c>
      <c r="J4261" t="str">
        <v>Banglore</v>
      </c>
      <c r="K4261">
        <v>0</v>
      </c>
    </row>
    <row r="4262" spans="1:11" x14ac:dyDescent="0.25">
      <c r="A4262" t="str">
        <v>Biolegend</v>
      </c>
      <c r="B4262">
        <v>11888.8</v>
      </c>
      <c r="C4262" t="str">
        <v>EED120656</v>
      </c>
      <c r="D4262" s="6">
        <v>45965</v>
      </c>
      <c r="E4262" s="6">
        <v>45975</v>
      </c>
      <c r="F4262">
        <v>400345</v>
      </c>
      <c r="G4262">
        <v>1</v>
      </c>
      <c r="H4262">
        <v>1</v>
      </c>
      <c r="I4262">
        <v>0</v>
      </c>
      <c r="J4262" t="str">
        <v>Banglore</v>
      </c>
      <c r="K4262">
        <v>0</v>
      </c>
    </row>
    <row r="4263" spans="1:11" x14ac:dyDescent="0.25">
      <c r="A4263" t="str">
        <v>Biolegend</v>
      </c>
      <c r="B4263">
        <v>25440.800000000003</v>
      </c>
      <c r="C4263" t="str">
        <v>EED120656</v>
      </c>
      <c r="D4263" s="6">
        <v>45965</v>
      </c>
      <c r="E4263" s="6">
        <v>45975</v>
      </c>
      <c r="F4263">
        <v>400350</v>
      </c>
      <c r="G4263">
        <v>1</v>
      </c>
      <c r="H4263">
        <v>1</v>
      </c>
      <c r="I4263">
        <v>0</v>
      </c>
      <c r="J4263" t="str">
        <v>Banglore</v>
      </c>
      <c r="K4263">
        <v>0</v>
      </c>
    </row>
    <row r="4264" spans="1:11" x14ac:dyDescent="0.25">
      <c r="A4264" t="str">
        <v>Biolegend</v>
      </c>
      <c r="B4264">
        <v>10164</v>
      </c>
      <c r="C4264" t="str">
        <v>EED120656</v>
      </c>
      <c r="D4264" s="6">
        <v>45965</v>
      </c>
      <c r="E4264" s="6">
        <v>45975</v>
      </c>
      <c r="F4264">
        <v>400639</v>
      </c>
      <c r="G4264">
        <v>1</v>
      </c>
      <c r="H4264">
        <v>1</v>
      </c>
      <c r="I4264">
        <v>0</v>
      </c>
      <c r="J4264" t="str">
        <v>Banglore</v>
      </c>
      <c r="K4264">
        <v>0</v>
      </c>
    </row>
    <row r="4265" spans="1:11" x14ac:dyDescent="0.25">
      <c r="A4265" t="str">
        <v>Biolegend</v>
      </c>
      <c r="B4265">
        <v>16632</v>
      </c>
      <c r="C4265" t="str">
        <v>EED120656</v>
      </c>
      <c r="D4265" s="6">
        <v>45965</v>
      </c>
      <c r="E4265" s="6">
        <v>45975</v>
      </c>
      <c r="F4265">
        <v>400651</v>
      </c>
      <c r="G4265">
        <v>1</v>
      </c>
      <c r="H4265">
        <v>1</v>
      </c>
      <c r="I4265">
        <v>0</v>
      </c>
      <c r="J4265" t="str">
        <v>Banglore</v>
      </c>
      <c r="K4265">
        <v>0</v>
      </c>
    </row>
    <row r="4266" spans="1:11" x14ac:dyDescent="0.25">
      <c r="A4266" t="str">
        <v>Biolegend</v>
      </c>
      <c r="B4266">
        <v>5649.6</v>
      </c>
      <c r="C4266" t="str">
        <v>EED120656</v>
      </c>
      <c r="D4266" s="6">
        <v>45965</v>
      </c>
      <c r="E4266" s="6">
        <v>45975</v>
      </c>
      <c r="F4266">
        <v>401209</v>
      </c>
      <c r="G4266">
        <v>1</v>
      </c>
      <c r="H4266">
        <v>1</v>
      </c>
      <c r="I4266">
        <v>0</v>
      </c>
      <c r="J4266" t="str">
        <v>Hyderabad</v>
      </c>
      <c r="K4266">
        <v>0</v>
      </c>
    </row>
    <row r="4267" spans="1:11" x14ac:dyDescent="0.25">
      <c r="A4267" t="str">
        <v>Biolegend</v>
      </c>
      <c r="B4267">
        <v>4699.2</v>
      </c>
      <c r="C4267" t="str">
        <v>EED120656</v>
      </c>
      <c r="D4267" s="6">
        <v>45965</v>
      </c>
      <c r="E4267" s="6">
        <v>45975</v>
      </c>
      <c r="F4267">
        <v>420201</v>
      </c>
      <c r="G4267">
        <v>5</v>
      </c>
      <c r="H4267">
        <v>5</v>
      </c>
      <c r="I4267">
        <v>0</v>
      </c>
      <c r="J4267" t="str">
        <v>Karnataka</v>
      </c>
      <c r="K4267">
        <v>0</v>
      </c>
    </row>
    <row r="4268" spans="1:11" x14ac:dyDescent="0.25">
      <c r="A4268" t="str">
        <v>Biolegend</v>
      </c>
      <c r="B4268">
        <v>3432</v>
      </c>
      <c r="C4268" t="str">
        <v>EED120656</v>
      </c>
      <c r="D4268" s="6">
        <v>45965</v>
      </c>
      <c r="E4268" s="6">
        <v>45975</v>
      </c>
      <c r="F4268">
        <v>420301</v>
      </c>
      <c r="G4268">
        <v>1</v>
      </c>
      <c r="H4268">
        <v>1</v>
      </c>
      <c r="I4268">
        <v>0</v>
      </c>
      <c r="J4268" t="str">
        <v>Delhi</v>
      </c>
      <c r="K4268">
        <v>0</v>
      </c>
    </row>
    <row r="4269" spans="1:11" x14ac:dyDescent="0.25">
      <c r="A4269" t="str">
        <v>Biolegend</v>
      </c>
      <c r="B4269">
        <v>1584</v>
      </c>
      <c r="C4269" t="str">
        <v>EED120656</v>
      </c>
      <c r="D4269" s="6">
        <v>45965</v>
      </c>
      <c r="E4269" s="6">
        <v>45975</v>
      </c>
      <c r="F4269">
        <v>420403</v>
      </c>
      <c r="G4269">
        <v>1</v>
      </c>
      <c r="H4269">
        <v>1</v>
      </c>
      <c r="I4269">
        <v>0</v>
      </c>
      <c r="J4269" t="str">
        <v>Gujrat</v>
      </c>
      <c r="K4269">
        <v>0</v>
      </c>
    </row>
    <row r="4270" spans="1:11" x14ac:dyDescent="0.25">
      <c r="A4270" t="str">
        <v>Biolegend</v>
      </c>
      <c r="B4270">
        <v>4699.2</v>
      </c>
      <c r="C4270" t="str">
        <v>EED120656</v>
      </c>
      <c r="D4270" s="6">
        <v>45965</v>
      </c>
      <c r="E4270" s="6">
        <v>45975</v>
      </c>
      <c r="F4270">
        <v>423101</v>
      </c>
      <c r="G4270">
        <v>1</v>
      </c>
      <c r="H4270">
        <v>1</v>
      </c>
      <c r="I4270">
        <v>0</v>
      </c>
      <c r="J4270" t="str">
        <v>Pune</v>
      </c>
      <c r="K4270">
        <v>0</v>
      </c>
    </row>
    <row r="4271" spans="1:11" x14ac:dyDescent="0.25">
      <c r="A4271" t="str">
        <v>Biolegend</v>
      </c>
      <c r="B4271">
        <v>17688</v>
      </c>
      <c r="C4271" t="str">
        <v>EED120656</v>
      </c>
      <c r="D4271" s="6">
        <v>45965</v>
      </c>
      <c r="E4271" s="6">
        <v>45975</v>
      </c>
      <c r="F4271">
        <v>423106</v>
      </c>
      <c r="G4271">
        <v>3</v>
      </c>
      <c r="H4271">
        <v>3</v>
      </c>
      <c r="I4271">
        <v>0</v>
      </c>
      <c r="J4271" t="str">
        <v>Faridabad</v>
      </c>
      <c r="K4271">
        <v>0</v>
      </c>
    </row>
    <row r="4272" spans="1:11" x14ac:dyDescent="0.25">
      <c r="A4272" t="str">
        <v>Biolegend</v>
      </c>
      <c r="B4272">
        <v>8712</v>
      </c>
      <c r="C4272" t="str">
        <v>EED120656</v>
      </c>
      <c r="D4272" s="6">
        <v>45965</v>
      </c>
      <c r="E4272" s="6">
        <v>45975</v>
      </c>
      <c r="F4272">
        <v>424401</v>
      </c>
      <c r="G4272">
        <v>1</v>
      </c>
      <c r="H4272">
        <v>1</v>
      </c>
      <c r="I4272">
        <v>0</v>
      </c>
      <c r="J4272" t="str">
        <v>Pune</v>
      </c>
      <c r="K4272">
        <v>0</v>
      </c>
    </row>
    <row r="4273" spans="1:11" x14ac:dyDescent="0.25">
      <c r="A4273" t="str">
        <v>Biolegend</v>
      </c>
      <c r="B4273">
        <v>8712</v>
      </c>
      <c r="C4273" t="str">
        <v>EED120656</v>
      </c>
      <c r="D4273" s="6">
        <v>45965</v>
      </c>
      <c r="E4273" s="6">
        <v>45975</v>
      </c>
      <c r="F4273">
        <v>424401</v>
      </c>
      <c r="G4273">
        <v>1</v>
      </c>
      <c r="H4273">
        <v>1</v>
      </c>
      <c r="I4273">
        <v>0</v>
      </c>
      <c r="J4273" t="str">
        <v>Faridabad</v>
      </c>
      <c r="K4273">
        <v>0</v>
      </c>
    </row>
    <row r="4274" spans="1:11" x14ac:dyDescent="0.25">
      <c r="A4274" t="str">
        <v>Biolegend</v>
      </c>
      <c r="B4274">
        <v>12408</v>
      </c>
      <c r="C4274" t="str">
        <v>EED120656</v>
      </c>
      <c r="D4274" s="6">
        <v>45965</v>
      </c>
      <c r="E4274" s="6">
        <v>45975</v>
      </c>
      <c r="F4274">
        <v>424602</v>
      </c>
      <c r="G4274">
        <v>1</v>
      </c>
      <c r="H4274">
        <v>1</v>
      </c>
      <c r="I4274">
        <v>0</v>
      </c>
      <c r="J4274" t="str">
        <v>Pune</v>
      </c>
      <c r="K4274">
        <v>0</v>
      </c>
    </row>
    <row r="4275" spans="1:11" x14ac:dyDescent="0.25">
      <c r="A4275" t="str">
        <v>Biolegend</v>
      </c>
      <c r="B4275">
        <v>12408</v>
      </c>
      <c r="C4275" t="str">
        <v>EED120656</v>
      </c>
      <c r="D4275" s="6">
        <v>45965</v>
      </c>
      <c r="E4275" s="6">
        <v>45975</v>
      </c>
      <c r="F4275">
        <v>424602</v>
      </c>
      <c r="G4275">
        <v>1</v>
      </c>
      <c r="H4275">
        <v>1</v>
      </c>
      <c r="I4275">
        <v>0</v>
      </c>
      <c r="J4275" t="str">
        <v>Delhi</v>
      </c>
      <c r="K4275">
        <v>0</v>
      </c>
    </row>
    <row r="4276" spans="1:11" x14ac:dyDescent="0.25">
      <c r="A4276" t="str">
        <v>Biolegend</v>
      </c>
      <c r="B4276">
        <v>8395.2000000000007</v>
      </c>
      <c r="C4276" t="str">
        <v>EED120656</v>
      </c>
      <c r="D4276" s="6">
        <v>45965</v>
      </c>
      <c r="E4276" s="6">
        <v>45975</v>
      </c>
      <c r="F4276">
        <v>425401</v>
      </c>
      <c r="G4276">
        <v>1</v>
      </c>
      <c r="H4276">
        <v>1</v>
      </c>
      <c r="I4276">
        <v>0</v>
      </c>
      <c r="J4276" t="str">
        <v>Faridabad</v>
      </c>
      <c r="K4276">
        <v>0</v>
      </c>
    </row>
    <row r="4277" spans="1:11" x14ac:dyDescent="0.25">
      <c r="A4277" t="str">
        <v>Biolegend</v>
      </c>
      <c r="B4277">
        <v>4382.3999999999996</v>
      </c>
      <c r="C4277" t="str">
        <v>EED120656</v>
      </c>
      <c r="D4277" s="6">
        <v>45965</v>
      </c>
      <c r="E4277" s="6">
        <v>45975</v>
      </c>
      <c r="F4277">
        <v>503807</v>
      </c>
      <c r="G4277">
        <v>1</v>
      </c>
      <c r="H4277">
        <v>1</v>
      </c>
      <c r="I4277">
        <v>0</v>
      </c>
      <c r="J4277" t="str">
        <v>Faridabad</v>
      </c>
      <c r="K4277">
        <v>0</v>
      </c>
    </row>
    <row r="4278" spans="1:11" x14ac:dyDescent="0.25">
      <c r="A4278" t="str">
        <v>Biolegend</v>
      </c>
      <c r="B4278">
        <v>17617.599999999999</v>
      </c>
      <c r="C4278" t="str">
        <v>EED120656</v>
      </c>
      <c r="D4278" s="6">
        <v>45965</v>
      </c>
      <c r="E4278" s="6">
        <v>45975</v>
      </c>
      <c r="F4278">
        <v>503833</v>
      </c>
      <c r="G4278">
        <v>1</v>
      </c>
      <c r="H4278">
        <v>1</v>
      </c>
      <c r="I4278">
        <v>0</v>
      </c>
      <c r="J4278" t="str">
        <v>Delhi</v>
      </c>
      <c r="K4278">
        <v>0</v>
      </c>
    </row>
    <row r="4279" spans="1:11" x14ac:dyDescent="0.25">
      <c r="A4279" t="str">
        <v>Biolegend</v>
      </c>
      <c r="B4279">
        <v>17432.8</v>
      </c>
      <c r="C4279" t="str">
        <v>EED120656</v>
      </c>
      <c r="D4279" s="6">
        <v>45965</v>
      </c>
      <c r="E4279" s="6">
        <v>45975</v>
      </c>
      <c r="F4279">
        <v>505838</v>
      </c>
      <c r="G4279">
        <v>1</v>
      </c>
      <c r="H4279">
        <v>1</v>
      </c>
      <c r="I4279">
        <v>0</v>
      </c>
      <c r="J4279" t="str">
        <v>Faridabad</v>
      </c>
      <c r="K4279">
        <v>0</v>
      </c>
    </row>
    <row r="4280" spans="1:11" x14ac:dyDescent="0.25">
      <c r="A4280" t="str">
        <v>Biolegend</v>
      </c>
      <c r="B4280">
        <v>7339.2000000000007</v>
      </c>
      <c r="C4280" t="str">
        <v>EED120656</v>
      </c>
      <c r="D4280" s="6">
        <v>45965</v>
      </c>
      <c r="E4280" s="6">
        <v>45975</v>
      </c>
      <c r="F4280">
        <v>505845</v>
      </c>
      <c r="G4280">
        <v>1</v>
      </c>
      <c r="H4280">
        <v>1</v>
      </c>
      <c r="I4280">
        <v>0</v>
      </c>
      <c r="J4280" t="str">
        <v>Faridabad</v>
      </c>
      <c r="K4280">
        <v>0</v>
      </c>
    </row>
    <row r="4281" spans="1:11" x14ac:dyDescent="0.25">
      <c r="A4281" t="str">
        <v>Biolegend</v>
      </c>
      <c r="B4281">
        <v>9292.7999999999993</v>
      </c>
      <c r="C4281" t="str">
        <v>EED120656</v>
      </c>
      <c r="D4281" s="6">
        <v>45965</v>
      </c>
      <c r="E4281" s="6">
        <v>45975</v>
      </c>
      <c r="F4281">
        <v>506947</v>
      </c>
      <c r="G4281">
        <v>1</v>
      </c>
      <c r="H4281">
        <v>1</v>
      </c>
      <c r="I4281">
        <v>0</v>
      </c>
      <c r="J4281" t="str">
        <v>Faridabad</v>
      </c>
      <c r="K4281">
        <v>0</v>
      </c>
    </row>
    <row r="4282" spans="1:11" x14ac:dyDescent="0.25">
      <c r="A4282" t="str">
        <v>Biolegend</v>
      </c>
      <c r="B4282">
        <v>19008</v>
      </c>
      <c r="C4282" t="str">
        <v>EED120656</v>
      </c>
      <c r="D4282" s="6">
        <v>45965</v>
      </c>
      <c r="E4282" s="6">
        <v>45975</v>
      </c>
      <c r="F4282">
        <v>613412</v>
      </c>
      <c r="G4282">
        <v>1</v>
      </c>
      <c r="H4282">
        <v>1</v>
      </c>
      <c r="I4282">
        <v>0</v>
      </c>
      <c r="J4282" t="str">
        <v>Kolkata</v>
      </c>
      <c r="K4282">
        <v>0</v>
      </c>
    </row>
    <row r="4283" spans="1:11" x14ac:dyDescent="0.25">
      <c r="A4283" t="str">
        <v>Biolegend</v>
      </c>
      <c r="B4283">
        <v>9240</v>
      </c>
      <c r="C4283" t="str">
        <v>EED120656</v>
      </c>
      <c r="D4283" s="6">
        <v>45965</v>
      </c>
      <c r="E4283" s="6">
        <v>45975</v>
      </c>
      <c r="F4283">
        <v>614853</v>
      </c>
      <c r="G4283">
        <v>1</v>
      </c>
      <c r="H4283">
        <v>1</v>
      </c>
      <c r="I4283">
        <v>0</v>
      </c>
      <c r="J4283" t="str">
        <v>Delhi</v>
      </c>
      <c r="K4283">
        <v>0</v>
      </c>
    </row>
    <row r="4284" spans="1:11" x14ac:dyDescent="0.25">
      <c r="A4284" t="str">
        <v>Biolegend</v>
      </c>
      <c r="B4284">
        <v>19536</v>
      </c>
      <c r="C4284" t="str">
        <v>EED120656</v>
      </c>
      <c r="D4284" s="6">
        <v>45965</v>
      </c>
      <c r="E4284" s="6">
        <v>45975</v>
      </c>
      <c r="F4284">
        <v>621616</v>
      </c>
      <c r="G4284">
        <v>2</v>
      </c>
      <c r="H4284">
        <v>2</v>
      </c>
      <c r="I4284">
        <v>0</v>
      </c>
      <c r="J4284" t="str">
        <v>Banglore</v>
      </c>
      <c r="K4284">
        <v>0</v>
      </c>
    </row>
    <row r="4285" spans="1:11" x14ac:dyDescent="0.25">
      <c r="A4285" t="str">
        <v>Biolegend</v>
      </c>
      <c r="B4285">
        <v>20169.599999999999</v>
      </c>
      <c r="C4285" t="str">
        <v>EED120656</v>
      </c>
      <c r="D4285" s="6">
        <v>45965</v>
      </c>
      <c r="E4285" s="6">
        <v>45975</v>
      </c>
      <c r="F4285">
        <v>621622</v>
      </c>
      <c r="G4285">
        <v>1</v>
      </c>
      <c r="H4285">
        <v>1</v>
      </c>
      <c r="I4285">
        <v>0</v>
      </c>
      <c r="J4285" t="str">
        <v>Delhi</v>
      </c>
      <c r="K4285">
        <v>0</v>
      </c>
    </row>
    <row r="4286" spans="1:11" x14ac:dyDescent="0.25">
      <c r="A4286" t="str">
        <v>Biolegend</v>
      </c>
      <c r="B4286">
        <v>19536</v>
      </c>
      <c r="C4286" t="str">
        <v>EED120656</v>
      </c>
      <c r="D4286" s="6">
        <v>45965</v>
      </c>
      <c r="E4286" s="6">
        <v>45975</v>
      </c>
      <c r="F4286">
        <v>626812</v>
      </c>
      <c r="G4286">
        <v>3</v>
      </c>
      <c r="H4286">
        <v>3</v>
      </c>
      <c r="I4286">
        <v>0</v>
      </c>
      <c r="J4286" t="str">
        <v>Banglore</v>
      </c>
      <c r="K4286">
        <v>0</v>
      </c>
    </row>
    <row r="4287" spans="1:11" x14ac:dyDescent="0.25">
      <c r="A4287" t="str">
        <v>Biolegend</v>
      </c>
      <c r="B4287">
        <v>19536</v>
      </c>
      <c r="C4287" t="str">
        <v>EED120656</v>
      </c>
      <c r="D4287" s="6">
        <v>45965</v>
      </c>
      <c r="E4287" s="6">
        <v>45975</v>
      </c>
      <c r="F4287">
        <v>637318</v>
      </c>
      <c r="G4287">
        <v>2</v>
      </c>
      <c r="H4287">
        <v>2</v>
      </c>
      <c r="I4287">
        <v>0</v>
      </c>
      <c r="J4287" t="str">
        <v>Banglore</v>
      </c>
      <c r="K4287">
        <v>0</v>
      </c>
    </row>
    <row r="4288" spans="1:11" x14ac:dyDescent="0.25">
      <c r="A4288" t="str">
        <v>Biolegend</v>
      </c>
      <c r="B4288">
        <v>14907.2</v>
      </c>
      <c r="C4288" t="str">
        <v>EED120656</v>
      </c>
      <c r="D4288" s="6">
        <v>45965</v>
      </c>
      <c r="E4288" s="6">
        <v>45975</v>
      </c>
      <c r="F4288">
        <v>644819</v>
      </c>
      <c r="G4288">
        <v>1</v>
      </c>
      <c r="H4288">
        <v>1</v>
      </c>
      <c r="I4288">
        <v>0</v>
      </c>
      <c r="J4288" t="str">
        <v>Pune</v>
      </c>
      <c r="K4288">
        <v>0</v>
      </c>
    </row>
    <row r="4289" spans="1:11" x14ac:dyDescent="0.25">
      <c r="A4289" t="str">
        <v>Biolegend</v>
      </c>
      <c r="B4289">
        <v>6230.4</v>
      </c>
      <c r="C4289" t="str">
        <v>EED120656</v>
      </c>
      <c r="D4289" s="6">
        <v>45965</v>
      </c>
      <c r="E4289" s="6">
        <v>45975</v>
      </c>
      <c r="F4289">
        <v>740145</v>
      </c>
      <c r="G4289">
        <v>1</v>
      </c>
      <c r="H4289">
        <v>1</v>
      </c>
      <c r="I4289">
        <v>0</v>
      </c>
      <c r="J4289" t="str">
        <v>Delhi</v>
      </c>
      <c r="K4289" t="str">
        <v>PRIYANKA MADAM</v>
      </c>
    </row>
    <row r="4290" spans="1:11" x14ac:dyDescent="0.25">
      <c r="A4290" t="str">
        <v>Biolegend</v>
      </c>
      <c r="B4290">
        <v>369.6</v>
      </c>
      <c r="C4290" t="str">
        <v>EED120656</v>
      </c>
      <c r="D4290" s="6">
        <v>45965</v>
      </c>
      <c r="E4290" s="6">
        <v>45975</v>
      </c>
      <c r="F4290">
        <v>740379</v>
      </c>
      <c r="G4290">
        <v>1</v>
      </c>
      <c r="H4290">
        <v>1</v>
      </c>
      <c r="I4290">
        <v>0</v>
      </c>
      <c r="J4290" t="str">
        <v>Delhi</v>
      </c>
      <c r="K4290" t="str">
        <v>PRIYANKA MADAM</v>
      </c>
    </row>
    <row r="4291" spans="1:11" x14ac:dyDescent="0.25">
      <c r="A4291" t="str">
        <v>Biolegend</v>
      </c>
      <c r="B4291">
        <v>6230.4</v>
      </c>
      <c r="C4291" t="str">
        <v>EED120656</v>
      </c>
      <c r="D4291" s="6">
        <v>45965</v>
      </c>
      <c r="E4291" s="6">
        <v>45975</v>
      </c>
      <c r="F4291">
        <v>740623</v>
      </c>
      <c r="G4291">
        <v>1</v>
      </c>
      <c r="H4291">
        <v>1</v>
      </c>
      <c r="I4291">
        <v>0</v>
      </c>
      <c r="J4291" t="str">
        <v>Delhi</v>
      </c>
      <c r="K4291" t="str">
        <v>PRIYANKA MADAM</v>
      </c>
    </row>
    <row r="4292" spans="1:11" x14ac:dyDescent="0.25">
      <c r="A4292" t="str">
        <v>Biolegend</v>
      </c>
      <c r="B4292">
        <v>6230.4</v>
      </c>
      <c r="C4292" t="str">
        <v>EED120656</v>
      </c>
      <c r="D4292" s="6">
        <v>45965</v>
      </c>
      <c r="E4292" s="6">
        <v>45975</v>
      </c>
      <c r="F4292">
        <v>740627</v>
      </c>
      <c r="G4292">
        <v>1</v>
      </c>
      <c r="H4292">
        <v>1</v>
      </c>
      <c r="I4292">
        <v>0</v>
      </c>
      <c r="J4292" t="str">
        <v>Delhi</v>
      </c>
      <c r="K4292" t="str">
        <v>PRIYANKA MADAM</v>
      </c>
    </row>
    <row r="4293" spans="1:11" x14ac:dyDescent="0.25">
      <c r="A4293" t="str">
        <v>Biolegend</v>
      </c>
      <c r="B4293">
        <v>6230.4</v>
      </c>
      <c r="C4293" t="str">
        <v>EED120656</v>
      </c>
      <c r="D4293" s="6">
        <v>45965</v>
      </c>
      <c r="E4293" s="6">
        <v>45975</v>
      </c>
      <c r="F4293">
        <v>740628</v>
      </c>
      <c r="G4293">
        <v>1</v>
      </c>
      <c r="H4293">
        <v>1</v>
      </c>
      <c r="I4293">
        <v>0</v>
      </c>
      <c r="J4293" t="str">
        <v>Delhi</v>
      </c>
      <c r="K4293" t="str">
        <v>PRIYANKA MADAM</v>
      </c>
    </row>
    <row r="4294" spans="1:11" x14ac:dyDescent="0.25">
      <c r="A4294" t="str">
        <v>Biolegend</v>
      </c>
      <c r="B4294">
        <v>6230.4</v>
      </c>
      <c r="C4294" t="str">
        <v>EED120656</v>
      </c>
      <c r="D4294" s="6">
        <v>45965</v>
      </c>
      <c r="E4294" s="6">
        <v>45975</v>
      </c>
      <c r="F4294">
        <v>740629</v>
      </c>
      <c r="G4294">
        <v>1</v>
      </c>
      <c r="H4294">
        <v>1</v>
      </c>
      <c r="I4294">
        <v>0</v>
      </c>
      <c r="J4294" t="str">
        <v>Delhi</v>
      </c>
      <c r="K4294" t="str">
        <v>PRIYANKA MADAM</v>
      </c>
    </row>
    <row r="4295" spans="1:11" x14ac:dyDescent="0.25">
      <c r="A4295" t="str">
        <v>Biolegend</v>
      </c>
      <c r="B4295">
        <v>6230.4</v>
      </c>
      <c r="C4295" t="str">
        <v>EED120656</v>
      </c>
      <c r="D4295" s="6">
        <v>45965</v>
      </c>
      <c r="E4295" s="6">
        <v>45975</v>
      </c>
      <c r="F4295">
        <v>740634</v>
      </c>
      <c r="G4295">
        <v>1</v>
      </c>
      <c r="H4295">
        <v>1</v>
      </c>
      <c r="I4295">
        <v>0</v>
      </c>
      <c r="J4295" t="str">
        <v>Delhi</v>
      </c>
      <c r="K4295" t="str">
        <v>PRIYANKA MADAM</v>
      </c>
    </row>
    <row r="4296" spans="1:11" x14ac:dyDescent="0.25">
      <c r="A4296" t="str">
        <v>Biolegend</v>
      </c>
      <c r="B4296">
        <v>15523.2</v>
      </c>
      <c r="C4296" t="str">
        <v>EED120656</v>
      </c>
      <c r="D4296" s="6">
        <v>45965</v>
      </c>
      <c r="E4296" s="6">
        <v>45975</v>
      </c>
      <c r="F4296">
        <v>740868</v>
      </c>
      <c r="G4296">
        <v>1</v>
      </c>
      <c r="H4296">
        <v>1</v>
      </c>
      <c r="I4296">
        <v>0</v>
      </c>
      <c r="J4296" t="str">
        <v>Mumbai</v>
      </c>
      <c r="K4296">
        <v>0</v>
      </c>
    </row>
    <row r="4297" spans="1:11" x14ac:dyDescent="0.25">
      <c r="A4297" t="str">
        <v>Biolegend</v>
      </c>
      <c r="B4297">
        <v>3115.2</v>
      </c>
      <c r="C4297" t="str">
        <v>EED120656</v>
      </c>
      <c r="D4297" s="6">
        <v>45965</v>
      </c>
      <c r="E4297" s="6">
        <v>45975</v>
      </c>
      <c r="F4297">
        <v>740869</v>
      </c>
      <c r="G4297">
        <v>1</v>
      </c>
      <c r="H4297">
        <v>1</v>
      </c>
      <c r="I4297">
        <v>0</v>
      </c>
      <c r="J4297" t="str">
        <v>Mumbai</v>
      </c>
      <c r="K4297">
        <v>0</v>
      </c>
    </row>
    <row r="4298" spans="1:11" x14ac:dyDescent="0.25">
      <c r="A4298" t="str">
        <v>Biolegend</v>
      </c>
      <c r="B4298">
        <v>6230.4</v>
      </c>
      <c r="C4298" t="str">
        <v>EED120656</v>
      </c>
      <c r="D4298" s="6">
        <v>45965</v>
      </c>
      <c r="E4298" s="6">
        <v>45975</v>
      </c>
      <c r="F4298">
        <v>740870</v>
      </c>
      <c r="G4298">
        <v>1</v>
      </c>
      <c r="H4298">
        <v>1</v>
      </c>
      <c r="I4298">
        <v>0</v>
      </c>
      <c r="J4298" t="str">
        <v>Mumbai</v>
      </c>
      <c r="K4298">
        <v>0</v>
      </c>
    </row>
    <row r="4299" spans="1:11" x14ac:dyDescent="0.25">
      <c r="A4299" t="str">
        <v>Biolegend</v>
      </c>
      <c r="B4299">
        <v>92980.799999999988</v>
      </c>
      <c r="C4299" t="str">
        <v>EED120656</v>
      </c>
      <c r="D4299" s="6">
        <v>45965</v>
      </c>
      <c r="E4299" s="6">
        <v>45975</v>
      </c>
      <c r="F4299">
        <v>740965</v>
      </c>
      <c r="G4299">
        <v>1</v>
      </c>
      <c r="H4299">
        <v>1</v>
      </c>
      <c r="I4299">
        <v>0</v>
      </c>
      <c r="J4299" t="str">
        <v>Punjab</v>
      </c>
      <c r="K4299">
        <v>0</v>
      </c>
    </row>
    <row r="4300" spans="1:11" x14ac:dyDescent="0.25">
      <c r="A4300" t="str">
        <v>Biolegend</v>
      </c>
      <c r="B4300">
        <v>6230.4</v>
      </c>
      <c r="C4300" t="str">
        <v>EED120656</v>
      </c>
      <c r="D4300" s="6">
        <v>45965</v>
      </c>
      <c r="E4300" s="6">
        <v>45975</v>
      </c>
      <c r="F4300">
        <v>740981</v>
      </c>
      <c r="G4300">
        <v>1</v>
      </c>
      <c r="H4300">
        <v>1</v>
      </c>
      <c r="I4300">
        <v>0</v>
      </c>
      <c r="J4300" t="str">
        <v>Mumbai</v>
      </c>
      <c r="K4300">
        <v>0</v>
      </c>
    </row>
    <row r="4301" spans="1:11" x14ac:dyDescent="0.25">
      <c r="A4301" t="str">
        <v>Biolegend</v>
      </c>
      <c r="B4301">
        <v>6230.4</v>
      </c>
      <c r="C4301" t="str">
        <v>EED120656</v>
      </c>
      <c r="D4301" s="6">
        <v>45965</v>
      </c>
      <c r="E4301" s="6">
        <v>45975</v>
      </c>
      <c r="F4301">
        <v>741260</v>
      </c>
      <c r="G4301">
        <v>1</v>
      </c>
      <c r="H4301">
        <v>1</v>
      </c>
      <c r="I4301">
        <v>0</v>
      </c>
      <c r="J4301" t="str">
        <v>Delhi</v>
      </c>
      <c r="K4301" t="str">
        <v>PRIYANKA MADAM</v>
      </c>
    </row>
    <row r="4302" spans="1:11" x14ac:dyDescent="0.25">
      <c r="A4302" t="str">
        <v>Biolegend</v>
      </c>
      <c r="B4302">
        <v>8712</v>
      </c>
      <c r="C4302" t="str">
        <v>EED120656</v>
      </c>
      <c r="D4302" s="6">
        <v>45965</v>
      </c>
      <c r="E4302" s="6">
        <v>45975</v>
      </c>
      <c r="F4302">
        <v>820101</v>
      </c>
      <c r="G4302">
        <v>1</v>
      </c>
      <c r="H4302">
        <v>1</v>
      </c>
      <c r="I4302">
        <v>0</v>
      </c>
      <c r="J4302" t="str">
        <v>Noida</v>
      </c>
      <c r="K4302">
        <v>0</v>
      </c>
    </row>
    <row r="4303" spans="1:11" x14ac:dyDescent="0.25">
      <c r="A4303" t="str">
        <v>Biolegend</v>
      </c>
      <c r="B4303">
        <v>0</v>
      </c>
      <c r="C4303" t="str">
        <v>EED120656</v>
      </c>
      <c r="D4303" s="6">
        <v>45965</v>
      </c>
      <c r="E4303" s="6">
        <v>45975</v>
      </c>
      <c r="F4303">
        <v>331222</v>
      </c>
      <c r="G4303">
        <v>1</v>
      </c>
      <c r="H4303">
        <v>0</v>
      </c>
      <c r="I4303">
        <v>1</v>
      </c>
      <c r="J4303" t="str">
        <v>STOCK</v>
      </c>
      <c r="K4303" t="str">
        <v>STOCK</v>
      </c>
    </row>
    <row r="4304" spans="1:11" x14ac:dyDescent="0.25">
      <c r="A4304" t="str">
        <v>Mabtech</v>
      </c>
      <c r="B4304">
        <v>32318</v>
      </c>
      <c r="C4304">
        <v>45330</v>
      </c>
      <c r="D4304" s="6">
        <v>45971</v>
      </c>
      <c r="E4304" s="6">
        <v>45975</v>
      </c>
      <c r="F4304" t="str">
        <v>3420-4APW-2</v>
      </c>
      <c r="G4304">
        <v>2</v>
      </c>
      <c r="H4304">
        <v>2</v>
      </c>
      <c r="I4304">
        <v>0</v>
      </c>
      <c r="J4304" t="str">
        <v>Mumbai</v>
      </c>
      <c r="K4304">
        <v>0</v>
      </c>
    </row>
    <row r="4305" spans="1:11" x14ac:dyDescent="0.25">
      <c r="A4305" t="str">
        <v>Mabtech</v>
      </c>
      <c r="B4305">
        <v>32318</v>
      </c>
      <c r="C4305">
        <v>45330</v>
      </c>
      <c r="D4305" s="6">
        <v>45971</v>
      </c>
      <c r="E4305" s="6">
        <v>45975</v>
      </c>
      <c r="F4305" t="str">
        <v>3420-4APW-2</v>
      </c>
      <c r="G4305">
        <v>3</v>
      </c>
      <c r="H4305">
        <v>3</v>
      </c>
      <c r="I4305">
        <v>0</v>
      </c>
      <c r="J4305" t="str">
        <v>Mumbai</v>
      </c>
      <c r="K4305">
        <v>0</v>
      </c>
    </row>
    <row r="4306" spans="1:11" x14ac:dyDescent="0.25">
      <c r="A4306" t="str">
        <v>Targetmol</v>
      </c>
      <c r="B4306">
        <v>8184</v>
      </c>
      <c r="C4306" t="str">
        <v>INV251115-003</v>
      </c>
      <c r="D4306" s="6">
        <v>45973</v>
      </c>
      <c r="E4306" s="6">
        <v>45978</v>
      </c>
      <c r="F4306" t="str">
        <v>T83115L</v>
      </c>
      <c r="G4306">
        <v>1</v>
      </c>
      <c r="H4306">
        <v>1</v>
      </c>
      <c r="I4306">
        <v>0</v>
      </c>
      <c r="J4306" t="str">
        <v>Banglore</v>
      </c>
      <c r="K4306" t="str">
        <v>SAMPLE</v>
      </c>
    </row>
    <row r="4307" spans="1:11" x14ac:dyDescent="0.25">
      <c r="A4307" t="str">
        <v>Targetmol</v>
      </c>
      <c r="B4307">
        <v>25819.199999999997</v>
      </c>
      <c r="C4307" t="str">
        <v>INV251115-004</v>
      </c>
      <c r="D4307" s="6">
        <v>45975</v>
      </c>
      <c r="E4307" s="6">
        <v>45978</v>
      </c>
      <c r="F4307" t="str">
        <v>TN2190</v>
      </c>
      <c r="G4307">
        <v>1</v>
      </c>
      <c r="H4307">
        <v>1</v>
      </c>
      <c r="I4307">
        <v>0</v>
      </c>
      <c r="J4307" t="str">
        <v>THANE</v>
      </c>
      <c r="K4307">
        <v>0</v>
      </c>
    </row>
    <row r="4308" spans="1:11" x14ac:dyDescent="0.25">
      <c r="A4308" t="str">
        <v>Targetmol</v>
      </c>
      <c r="B4308">
        <v>13041.599999999999</v>
      </c>
      <c r="C4308" t="str">
        <v>INV251115-004</v>
      </c>
      <c r="D4308" s="6">
        <v>45975</v>
      </c>
      <c r="E4308" s="6">
        <v>45978</v>
      </c>
      <c r="F4308" t="str">
        <v>TMPY-05568</v>
      </c>
      <c r="G4308">
        <v>1</v>
      </c>
      <c r="H4308">
        <v>1</v>
      </c>
      <c r="I4308">
        <v>0</v>
      </c>
      <c r="J4308" t="str">
        <v>Noida</v>
      </c>
      <c r="K4308">
        <v>0</v>
      </c>
    </row>
    <row r="4309" spans="1:11" x14ac:dyDescent="0.25">
      <c r="A4309" t="str">
        <v>Targetmol</v>
      </c>
      <c r="B4309">
        <v>18216</v>
      </c>
      <c r="C4309" t="str">
        <v>INV251115-005</v>
      </c>
      <c r="D4309" s="6">
        <v>45975</v>
      </c>
      <c r="E4309" s="6">
        <v>45978</v>
      </c>
      <c r="F4309" t="str">
        <v>TMPJ-00249</v>
      </c>
      <c r="G4309">
        <v>1</v>
      </c>
      <c r="H4309">
        <v>1</v>
      </c>
      <c r="I4309">
        <v>0</v>
      </c>
      <c r="J4309" t="str">
        <v>Telangana</v>
      </c>
      <c r="K4309">
        <v>0</v>
      </c>
    </row>
    <row r="4310" spans="1:11" x14ac:dyDescent="0.25">
      <c r="A4310" t="str">
        <v>Targetmol</v>
      </c>
      <c r="B4310">
        <v>3168</v>
      </c>
      <c r="C4310" t="str">
        <v>INV251115-005</v>
      </c>
      <c r="D4310" s="6">
        <v>45975</v>
      </c>
      <c r="E4310" s="6">
        <v>45978</v>
      </c>
      <c r="F4310" t="str">
        <v>T11766L</v>
      </c>
      <c r="G4310">
        <v>1</v>
      </c>
      <c r="H4310">
        <v>1</v>
      </c>
      <c r="I4310">
        <v>0</v>
      </c>
      <c r="J4310" t="str">
        <v>Delhi</v>
      </c>
      <c r="K4310" t="str">
        <v>PRIYANKA MADAM</v>
      </c>
    </row>
    <row r="4311" spans="1:11" x14ac:dyDescent="0.25">
      <c r="A4311" t="str">
        <v>Targetmol</v>
      </c>
      <c r="B4311">
        <v>440</v>
      </c>
      <c r="C4311" t="str">
        <v>INV251115-006</v>
      </c>
      <c r="D4311" s="6">
        <v>45975</v>
      </c>
      <c r="E4311" s="6">
        <v>45978</v>
      </c>
      <c r="F4311" t="str">
        <v>T73578</v>
      </c>
      <c r="G4311">
        <v>1</v>
      </c>
      <c r="H4311">
        <v>1</v>
      </c>
      <c r="I4311">
        <v>0</v>
      </c>
      <c r="J4311" t="str">
        <v>Bhopal</v>
      </c>
      <c r="K4311">
        <v>0</v>
      </c>
    </row>
    <row r="4312" spans="1:11" x14ac:dyDescent="0.25">
      <c r="A4312" t="str">
        <v>Targetmol</v>
      </c>
      <c r="B4312">
        <v>440</v>
      </c>
      <c r="C4312" t="str">
        <v>INV251115-006</v>
      </c>
      <c r="D4312" s="6">
        <v>45975</v>
      </c>
      <c r="E4312" s="6">
        <v>45978</v>
      </c>
      <c r="F4312" t="str">
        <v>T11471</v>
      </c>
      <c r="G4312">
        <v>1</v>
      </c>
      <c r="H4312">
        <v>1</v>
      </c>
      <c r="I4312">
        <v>0</v>
      </c>
      <c r="J4312" t="str">
        <v>Bhopal</v>
      </c>
      <c r="K4312">
        <v>0</v>
      </c>
    </row>
    <row r="4313" spans="1:11" x14ac:dyDescent="0.25">
      <c r="A4313" t="str">
        <v>Targetmol</v>
      </c>
      <c r="B4313">
        <v>440</v>
      </c>
      <c r="C4313" t="str">
        <v>INV251115-006</v>
      </c>
      <c r="D4313" s="6">
        <v>45975</v>
      </c>
      <c r="E4313" s="6">
        <v>45978</v>
      </c>
      <c r="F4313" t="str">
        <v>T36527</v>
      </c>
      <c r="G4313">
        <v>1</v>
      </c>
      <c r="H4313">
        <v>1</v>
      </c>
      <c r="I4313">
        <v>0</v>
      </c>
      <c r="J4313" t="str">
        <v>Bhopal</v>
      </c>
      <c r="K4313">
        <v>0</v>
      </c>
    </row>
    <row r="4314" spans="1:11" x14ac:dyDescent="0.25">
      <c r="A4314" t="str">
        <v>Targetmol</v>
      </c>
      <c r="B4314">
        <v>440</v>
      </c>
      <c r="C4314" t="str">
        <v>INV251115-006</v>
      </c>
      <c r="D4314" s="6">
        <v>45975</v>
      </c>
      <c r="E4314" s="6">
        <v>45978</v>
      </c>
      <c r="F4314" t="str">
        <v>T4476</v>
      </c>
      <c r="G4314">
        <v>1</v>
      </c>
      <c r="H4314">
        <v>1</v>
      </c>
      <c r="I4314">
        <v>0</v>
      </c>
      <c r="J4314" t="str">
        <v>Bhopal</v>
      </c>
      <c r="K4314">
        <v>0</v>
      </c>
    </row>
    <row r="4315" spans="1:11" x14ac:dyDescent="0.25">
      <c r="A4315" t="str">
        <v>BIOTIUM</v>
      </c>
      <c r="B4315">
        <v>10912</v>
      </c>
      <c r="C4315" t="str">
        <v>I245366-IN</v>
      </c>
      <c r="D4315" s="6">
        <v>45975</v>
      </c>
      <c r="E4315" s="6">
        <v>45978</v>
      </c>
      <c r="F4315" t="str">
        <v>30002-T</v>
      </c>
      <c r="G4315">
        <v>1</v>
      </c>
      <c r="H4315">
        <v>1</v>
      </c>
      <c r="I4315">
        <v>0</v>
      </c>
      <c r="J4315" t="str">
        <v>JHARKHAND</v>
      </c>
      <c r="K4315">
        <v>0</v>
      </c>
    </row>
    <row r="4316" spans="1:11" x14ac:dyDescent="0.25">
      <c r="A4316" t="str">
        <v>BIOTIUM</v>
      </c>
      <c r="B4316">
        <v>17248</v>
      </c>
      <c r="C4316" t="str">
        <v>I245366-IN</v>
      </c>
      <c r="D4316" s="6">
        <v>45975</v>
      </c>
      <c r="E4316" s="6">
        <v>45978</v>
      </c>
      <c r="F4316">
        <v>31000</v>
      </c>
      <c r="G4316">
        <v>1</v>
      </c>
      <c r="H4316">
        <v>1</v>
      </c>
      <c r="I4316">
        <v>0</v>
      </c>
      <c r="J4316" t="str">
        <v>GGN</v>
      </c>
      <c r="K4316">
        <v>0</v>
      </c>
    </row>
    <row r="4317" spans="1:11" x14ac:dyDescent="0.25">
      <c r="A4317" t="str">
        <v>BIOTIUM</v>
      </c>
      <c r="B4317">
        <v>9715.2000000000007</v>
      </c>
      <c r="C4317" t="str">
        <v>I245366-IN</v>
      </c>
      <c r="D4317" s="6">
        <v>45975</v>
      </c>
      <c r="E4317" s="6">
        <v>45978</v>
      </c>
      <c r="F4317" t="str">
        <v>50051-1MG</v>
      </c>
      <c r="G4317">
        <v>1</v>
      </c>
      <c r="H4317">
        <v>1</v>
      </c>
      <c r="I4317">
        <v>0</v>
      </c>
      <c r="J4317" t="str">
        <v>CHENNAI</v>
      </c>
      <c r="K4317">
        <v>0</v>
      </c>
    </row>
    <row r="4318" spans="1:11" x14ac:dyDescent="0.25">
      <c r="A4318" t="str">
        <v>BIOXCELL</v>
      </c>
      <c r="B4318">
        <v>111355.20000000001</v>
      </c>
      <c r="C4318">
        <v>181789</v>
      </c>
      <c r="D4318" s="6">
        <v>45972</v>
      </c>
      <c r="E4318" s="6">
        <v>45978</v>
      </c>
      <c r="F4318" t="str">
        <v>BE0079</v>
      </c>
      <c r="G4318">
        <v>1</v>
      </c>
      <c r="H4318">
        <v>1</v>
      </c>
      <c r="I4318">
        <v>0</v>
      </c>
      <c r="J4318" t="str">
        <v>Hyderabad</v>
      </c>
      <c r="K4318">
        <v>0</v>
      </c>
    </row>
    <row r="4319" spans="1:11" x14ac:dyDescent="0.25">
      <c r="A4319" t="str">
        <v>BIOXCELL</v>
      </c>
      <c r="B4319">
        <v>111355.20000000001</v>
      </c>
      <c r="C4319">
        <v>181995</v>
      </c>
      <c r="D4319" s="6">
        <v>45975</v>
      </c>
      <c r="E4319" s="6">
        <v>45979</v>
      </c>
      <c r="F4319" t="str">
        <v>BE0070</v>
      </c>
      <c r="G4319">
        <v>1</v>
      </c>
      <c r="H4319">
        <v>1</v>
      </c>
      <c r="I4319">
        <v>0</v>
      </c>
      <c r="J4319" t="str">
        <v>Mumbai</v>
      </c>
      <c r="K4319">
        <v>0</v>
      </c>
    </row>
    <row r="4320" spans="1:11" x14ac:dyDescent="0.25">
      <c r="A4320" t="str">
        <v>BIOXCELL</v>
      </c>
      <c r="B4320">
        <v>111355.20000000001</v>
      </c>
      <c r="C4320">
        <v>181995</v>
      </c>
      <c r="D4320" s="6">
        <v>45975</v>
      </c>
      <c r="E4320" s="6">
        <v>45979</v>
      </c>
      <c r="F4320" t="str">
        <v>BE0206</v>
      </c>
      <c r="G4320">
        <v>1</v>
      </c>
      <c r="H4320">
        <v>1</v>
      </c>
      <c r="I4320">
        <v>0</v>
      </c>
      <c r="J4320" t="str">
        <v>Mumbai</v>
      </c>
      <c r="K4320">
        <v>0</v>
      </c>
    </row>
    <row r="4321" spans="1:11" x14ac:dyDescent="0.25">
      <c r="A4321" t="str">
        <v>BellBrook</v>
      </c>
      <c r="B4321">
        <v>33968</v>
      </c>
      <c r="C4321">
        <v>71454</v>
      </c>
      <c r="D4321" s="6">
        <v>45975</v>
      </c>
      <c r="E4321" s="6">
        <v>45979</v>
      </c>
      <c r="F4321" t="str">
        <v>3025-1K</v>
      </c>
      <c r="G4321">
        <v>2</v>
      </c>
      <c r="H4321">
        <v>0</v>
      </c>
      <c r="I4321">
        <v>2</v>
      </c>
      <c r="J4321" t="str">
        <v>STOCK</v>
      </c>
      <c r="K4321" t="str">
        <v>STOCK</v>
      </c>
    </row>
    <row r="4322" spans="1:11" x14ac:dyDescent="0.25">
      <c r="A4322" t="str">
        <v>BellBrook</v>
      </c>
      <c r="B4322">
        <v>15452.8</v>
      </c>
      <c r="C4322">
        <v>71454</v>
      </c>
      <c r="D4322" s="6">
        <v>45975</v>
      </c>
      <c r="E4322" s="6">
        <v>45979</v>
      </c>
      <c r="F4322">
        <v>2227</v>
      </c>
      <c r="G4322">
        <v>2</v>
      </c>
      <c r="H4322">
        <v>0</v>
      </c>
      <c r="I4322">
        <v>2</v>
      </c>
      <c r="J4322" t="str">
        <v>STOCK</v>
      </c>
      <c r="K4322" t="str">
        <v>STOCK</v>
      </c>
    </row>
    <row r="4323" spans="1:11" x14ac:dyDescent="0.25">
      <c r="A4323" t="str">
        <v>BellBrook</v>
      </c>
      <c r="B4323">
        <v>40075.199999999997</v>
      </c>
      <c r="C4323">
        <v>71454</v>
      </c>
      <c r="D4323" s="6">
        <v>45975</v>
      </c>
      <c r="E4323" s="6">
        <v>45979</v>
      </c>
      <c r="F4323" t="str">
        <v>3010-1K</v>
      </c>
      <c r="G4323">
        <v>2</v>
      </c>
      <c r="H4323">
        <v>0</v>
      </c>
      <c r="I4323">
        <v>2</v>
      </c>
      <c r="J4323" t="str">
        <v>STOCK</v>
      </c>
      <c r="K4323" t="str">
        <v>STOCK</v>
      </c>
    </row>
    <row r="4324" spans="1:11" x14ac:dyDescent="0.25">
      <c r="A4324" t="str">
        <v>SOUTHERNBIOTECH</v>
      </c>
      <c r="B4324">
        <v>3498</v>
      </c>
      <c r="C4324">
        <v>341396</v>
      </c>
      <c r="D4324" s="6">
        <v>45975</v>
      </c>
      <c r="E4324" s="6">
        <v>45980</v>
      </c>
      <c r="F4324" t="str">
        <v>0100-20</v>
      </c>
      <c r="G4324">
        <v>1</v>
      </c>
      <c r="H4324">
        <v>1</v>
      </c>
      <c r="I4324">
        <v>0</v>
      </c>
      <c r="J4324" t="str">
        <v>Noida</v>
      </c>
      <c r="K4324">
        <v>0</v>
      </c>
    </row>
    <row r="4325" spans="1:11" x14ac:dyDescent="0.25">
      <c r="A4325" t="str">
        <v>SOUTHERNBIOTECH</v>
      </c>
      <c r="B4325">
        <v>13596</v>
      </c>
      <c r="C4325">
        <v>341396</v>
      </c>
      <c r="D4325" s="6">
        <v>45975</v>
      </c>
      <c r="E4325" s="6">
        <v>45980</v>
      </c>
      <c r="F4325" t="str">
        <v>0103-26</v>
      </c>
      <c r="G4325">
        <v>1</v>
      </c>
      <c r="H4325">
        <v>1</v>
      </c>
      <c r="I4325">
        <v>0</v>
      </c>
      <c r="J4325" t="str">
        <v>Delhi</v>
      </c>
      <c r="K4325">
        <v>0</v>
      </c>
    </row>
    <row r="4326" spans="1:11" x14ac:dyDescent="0.25">
      <c r="A4326" t="str">
        <v>SOUTHERNBIOTECH</v>
      </c>
      <c r="B4326">
        <v>11418</v>
      </c>
      <c r="C4326">
        <v>341396</v>
      </c>
      <c r="D4326" s="6">
        <v>45975</v>
      </c>
      <c r="E4326" s="6">
        <v>45980</v>
      </c>
      <c r="F4326" t="str">
        <v>1090-04</v>
      </c>
      <c r="G4326">
        <v>1</v>
      </c>
      <c r="H4326">
        <v>1</v>
      </c>
      <c r="I4326">
        <v>0</v>
      </c>
      <c r="J4326" t="str">
        <v>Delhi</v>
      </c>
      <c r="K4326">
        <v>0</v>
      </c>
    </row>
    <row r="4327" spans="1:11" x14ac:dyDescent="0.25">
      <c r="A4327" t="str">
        <v>SOUTHERNBIOTECH</v>
      </c>
      <c r="B4327">
        <v>3168</v>
      </c>
      <c r="C4327">
        <v>341397</v>
      </c>
      <c r="D4327" s="6">
        <v>45975</v>
      </c>
      <c r="E4327" s="6">
        <v>45980</v>
      </c>
      <c r="F4327" t="str">
        <v>0100-01</v>
      </c>
      <c r="G4327">
        <v>5</v>
      </c>
      <c r="H4327">
        <v>5</v>
      </c>
      <c r="I4327">
        <v>0</v>
      </c>
      <c r="J4327" t="str">
        <v>Chandigarh</v>
      </c>
      <c r="K4327">
        <v>0</v>
      </c>
    </row>
    <row r="4328" spans="1:11" x14ac:dyDescent="0.25">
      <c r="A4328" t="str">
        <v>BioLegend</v>
      </c>
      <c r="B4328">
        <v>16878.400000000001</v>
      </c>
      <c r="C4328" t="str">
        <v>EED120984</v>
      </c>
      <c r="D4328" s="6">
        <v>45975</v>
      </c>
      <c r="E4328" s="6">
        <v>45982</v>
      </c>
      <c r="F4328">
        <v>100449</v>
      </c>
      <c r="G4328">
        <v>1</v>
      </c>
      <c r="H4328">
        <v>1</v>
      </c>
      <c r="I4328">
        <v>0</v>
      </c>
      <c r="J4328" t="str">
        <v>Faridabad</v>
      </c>
      <c r="K4328">
        <v>0</v>
      </c>
    </row>
    <row r="4329" spans="1:11" x14ac:dyDescent="0.25">
      <c r="A4329" t="str">
        <v>BioLegend</v>
      </c>
      <c r="B4329">
        <v>6969.6</v>
      </c>
      <c r="C4329" t="str">
        <v>EED120984</v>
      </c>
      <c r="D4329" s="6">
        <v>45975</v>
      </c>
      <c r="E4329" s="6">
        <v>45982</v>
      </c>
      <c r="F4329">
        <v>101206</v>
      </c>
      <c r="G4329">
        <v>1</v>
      </c>
      <c r="H4329">
        <v>1</v>
      </c>
      <c r="I4329">
        <v>0</v>
      </c>
      <c r="J4329" t="str">
        <v>VADODARA</v>
      </c>
      <c r="K4329">
        <v>0</v>
      </c>
    </row>
    <row r="4330" spans="1:11" x14ac:dyDescent="0.25">
      <c r="A4330" t="str">
        <v>BioLegend</v>
      </c>
      <c r="B4330">
        <v>23716</v>
      </c>
      <c r="C4330" t="str">
        <v>EED120984</v>
      </c>
      <c r="D4330" s="6">
        <v>45975</v>
      </c>
      <c r="E4330" s="6">
        <v>45982</v>
      </c>
      <c r="F4330">
        <v>101236</v>
      </c>
      <c r="G4330">
        <v>1</v>
      </c>
      <c r="H4330">
        <v>1</v>
      </c>
      <c r="I4330">
        <v>0</v>
      </c>
      <c r="J4330" t="str">
        <v>Delhi</v>
      </c>
      <c r="K4330">
        <v>0</v>
      </c>
    </row>
    <row r="4331" spans="1:11" x14ac:dyDescent="0.25">
      <c r="A4331" t="str">
        <v>BioLegend</v>
      </c>
      <c r="B4331">
        <v>2851.2</v>
      </c>
      <c r="C4331" t="str">
        <v>EED120984</v>
      </c>
      <c r="D4331" s="6">
        <v>45975</v>
      </c>
      <c r="E4331" s="6">
        <v>45982</v>
      </c>
      <c r="F4331">
        <v>101319</v>
      </c>
      <c r="G4331">
        <v>1</v>
      </c>
      <c r="H4331">
        <v>1</v>
      </c>
      <c r="I4331">
        <v>0</v>
      </c>
      <c r="J4331" t="str">
        <v>Noida</v>
      </c>
      <c r="K4331">
        <v>0</v>
      </c>
    </row>
    <row r="4332" spans="1:11" x14ac:dyDescent="0.25">
      <c r="A4332" t="str">
        <v>BioLegend</v>
      </c>
      <c r="B4332">
        <v>5808</v>
      </c>
      <c r="C4332" t="str">
        <v>EED120984</v>
      </c>
      <c r="D4332" s="6">
        <v>45975</v>
      </c>
      <c r="E4332" s="6">
        <v>45982</v>
      </c>
      <c r="F4332">
        <v>102115</v>
      </c>
      <c r="G4332">
        <v>1</v>
      </c>
      <c r="H4332">
        <v>1</v>
      </c>
      <c r="I4332">
        <v>0</v>
      </c>
      <c r="J4332" t="str">
        <v>Noida</v>
      </c>
      <c r="K4332">
        <v>0</v>
      </c>
    </row>
    <row r="4333" spans="1:11" x14ac:dyDescent="0.25">
      <c r="A4333" t="str">
        <v>BioLegend</v>
      </c>
      <c r="B4333">
        <v>16420.8</v>
      </c>
      <c r="C4333" t="str">
        <v>EED120984</v>
      </c>
      <c r="D4333" s="6">
        <v>45975</v>
      </c>
      <c r="E4333" s="6">
        <v>45982</v>
      </c>
      <c r="F4333">
        <v>102126</v>
      </c>
      <c r="G4333">
        <v>1</v>
      </c>
      <c r="H4333">
        <v>1</v>
      </c>
      <c r="I4333">
        <v>0</v>
      </c>
      <c r="J4333" t="str">
        <v>Delhi</v>
      </c>
      <c r="K4333">
        <v>0</v>
      </c>
    </row>
    <row r="4334" spans="1:11" x14ac:dyDescent="0.25">
      <c r="A4334" t="str">
        <v>BioLegend</v>
      </c>
      <c r="B4334">
        <v>6177.6</v>
      </c>
      <c r="C4334" t="str">
        <v>EED120984</v>
      </c>
      <c r="D4334" s="6">
        <v>45975</v>
      </c>
      <c r="E4334" s="6">
        <v>45982</v>
      </c>
      <c r="F4334">
        <v>103024</v>
      </c>
      <c r="G4334">
        <v>1</v>
      </c>
      <c r="H4334">
        <v>1</v>
      </c>
      <c r="I4334">
        <v>0</v>
      </c>
      <c r="J4334" t="str">
        <v>Delhi</v>
      </c>
      <c r="K4334">
        <v>0</v>
      </c>
    </row>
    <row r="4335" spans="1:11" x14ac:dyDescent="0.25">
      <c r="A4335" t="str">
        <v>BioLegend</v>
      </c>
      <c r="B4335">
        <v>17107.2</v>
      </c>
      <c r="C4335" t="str">
        <v>EED120984</v>
      </c>
      <c r="D4335" s="6">
        <v>45975</v>
      </c>
      <c r="E4335" s="6">
        <v>45982</v>
      </c>
      <c r="F4335">
        <v>104536</v>
      </c>
      <c r="G4335">
        <v>1</v>
      </c>
      <c r="H4335">
        <v>1</v>
      </c>
      <c r="I4335">
        <v>0</v>
      </c>
      <c r="J4335" t="str">
        <v>Gujrat</v>
      </c>
      <c r="K4335">
        <v>0</v>
      </c>
    </row>
    <row r="4336" spans="1:11" x14ac:dyDescent="0.25">
      <c r="A4336" t="str">
        <v>BioLegend</v>
      </c>
      <c r="B4336">
        <v>11616</v>
      </c>
      <c r="C4336" t="str">
        <v>EED120984</v>
      </c>
      <c r="D4336" s="6">
        <v>45975</v>
      </c>
      <c r="E4336" s="6">
        <v>45982</v>
      </c>
      <c r="F4336">
        <v>107606</v>
      </c>
      <c r="G4336">
        <v>1</v>
      </c>
      <c r="H4336">
        <v>1</v>
      </c>
      <c r="I4336">
        <v>0</v>
      </c>
      <c r="J4336" t="str">
        <v>Delhi</v>
      </c>
      <c r="K4336">
        <v>0</v>
      </c>
    </row>
    <row r="4337" spans="1:11" x14ac:dyDescent="0.25">
      <c r="A4337" t="str">
        <v>BioLegend</v>
      </c>
      <c r="B4337">
        <v>7444.7999999999993</v>
      </c>
      <c r="C4337" t="str">
        <v>EED120984</v>
      </c>
      <c r="D4337" s="6">
        <v>45975</v>
      </c>
      <c r="E4337" s="6">
        <v>45982</v>
      </c>
      <c r="F4337">
        <v>123110</v>
      </c>
      <c r="G4337">
        <v>1</v>
      </c>
      <c r="H4337">
        <v>1</v>
      </c>
      <c r="I4337">
        <v>0</v>
      </c>
      <c r="J4337" t="str">
        <v>VADODARA</v>
      </c>
      <c r="K4337">
        <v>0</v>
      </c>
    </row>
    <row r="4338" spans="1:11" x14ac:dyDescent="0.25">
      <c r="A4338" t="str">
        <v>BioLegend</v>
      </c>
      <c r="B4338">
        <v>13833.599999999999</v>
      </c>
      <c r="C4338" t="str">
        <v>EED120984</v>
      </c>
      <c r="D4338" s="6">
        <v>45975</v>
      </c>
      <c r="E4338" s="6">
        <v>45982</v>
      </c>
      <c r="F4338">
        <v>127606</v>
      </c>
      <c r="G4338">
        <v>1</v>
      </c>
      <c r="H4338">
        <v>1</v>
      </c>
      <c r="I4338">
        <v>0</v>
      </c>
      <c r="J4338" t="str">
        <v>Banglore</v>
      </c>
      <c r="K4338">
        <v>0</v>
      </c>
    </row>
    <row r="4339" spans="1:11" x14ac:dyDescent="0.25">
      <c r="A4339" t="str">
        <v>BioLegend</v>
      </c>
      <c r="B4339">
        <v>16579.2</v>
      </c>
      <c r="C4339" t="str">
        <v>EED120984</v>
      </c>
      <c r="D4339" s="6">
        <v>45975</v>
      </c>
      <c r="E4339" s="6">
        <v>45982</v>
      </c>
      <c r="F4339">
        <v>127614</v>
      </c>
      <c r="G4339">
        <v>1</v>
      </c>
      <c r="H4339">
        <v>1</v>
      </c>
      <c r="I4339">
        <v>0</v>
      </c>
      <c r="J4339" t="str">
        <v>Delhi</v>
      </c>
      <c r="K4339">
        <v>0</v>
      </c>
    </row>
    <row r="4340" spans="1:11" x14ac:dyDescent="0.25">
      <c r="A4340" t="str">
        <v>BioLegend</v>
      </c>
      <c r="B4340">
        <v>16420.8</v>
      </c>
      <c r="C4340" t="str">
        <v>EED120984</v>
      </c>
      <c r="D4340" s="6">
        <v>45975</v>
      </c>
      <c r="E4340" s="6">
        <v>45982</v>
      </c>
      <c r="F4340">
        <v>128018</v>
      </c>
      <c r="G4340">
        <v>1</v>
      </c>
      <c r="H4340">
        <v>1</v>
      </c>
      <c r="I4340">
        <v>0</v>
      </c>
      <c r="J4340" t="str">
        <v>Delhi</v>
      </c>
      <c r="K4340">
        <v>0</v>
      </c>
    </row>
    <row r="4341" spans="1:11" x14ac:dyDescent="0.25">
      <c r="A4341" t="str">
        <v>BioLegend</v>
      </c>
      <c r="B4341">
        <v>16420.8</v>
      </c>
      <c r="C4341" t="str">
        <v>EED120984</v>
      </c>
      <c r="D4341" s="6">
        <v>45975</v>
      </c>
      <c r="E4341" s="6">
        <v>45982</v>
      </c>
      <c r="F4341">
        <v>128018</v>
      </c>
      <c r="G4341">
        <v>1</v>
      </c>
      <c r="H4341">
        <v>1</v>
      </c>
      <c r="I4341">
        <v>0</v>
      </c>
      <c r="J4341" t="str">
        <v>VADODARA</v>
      </c>
      <c r="K4341">
        <v>0</v>
      </c>
    </row>
    <row r="4342" spans="1:11" x14ac:dyDescent="0.25">
      <c r="A4342" t="str">
        <v>BioLegend</v>
      </c>
      <c r="B4342">
        <v>34056</v>
      </c>
      <c r="C4342" t="str">
        <v>EED120984</v>
      </c>
      <c r="D4342" s="6">
        <v>45975</v>
      </c>
      <c r="E4342" s="6">
        <v>45982</v>
      </c>
      <c r="F4342">
        <v>133302</v>
      </c>
      <c r="G4342">
        <v>1</v>
      </c>
      <c r="H4342">
        <v>1</v>
      </c>
      <c r="I4342">
        <v>0</v>
      </c>
      <c r="J4342" t="str">
        <v>Hyderabad</v>
      </c>
      <c r="K4342">
        <v>0</v>
      </c>
    </row>
    <row r="4343" spans="1:11" x14ac:dyDescent="0.25">
      <c r="A4343" t="str">
        <v>BioLegend</v>
      </c>
      <c r="B4343">
        <v>11616</v>
      </c>
      <c r="C4343" t="str">
        <v>EED120984</v>
      </c>
      <c r="D4343" s="6">
        <v>45975</v>
      </c>
      <c r="E4343" s="6">
        <v>45982</v>
      </c>
      <c r="F4343">
        <v>147708</v>
      </c>
      <c r="G4343">
        <v>1</v>
      </c>
      <c r="H4343">
        <v>1</v>
      </c>
      <c r="I4343">
        <v>0</v>
      </c>
      <c r="J4343" t="str">
        <v>VADODARA</v>
      </c>
      <c r="K4343">
        <v>0</v>
      </c>
    </row>
    <row r="4344" spans="1:11" x14ac:dyDescent="0.25">
      <c r="A4344" t="str">
        <v>BioLegend</v>
      </c>
      <c r="B4344">
        <v>5913.6</v>
      </c>
      <c r="C4344" t="str">
        <v>EED120984</v>
      </c>
      <c r="D4344" s="6">
        <v>45975</v>
      </c>
      <c r="E4344" s="6">
        <v>45982</v>
      </c>
      <c r="F4344">
        <v>155702</v>
      </c>
      <c r="G4344">
        <v>1</v>
      </c>
      <c r="H4344">
        <v>1</v>
      </c>
      <c r="I4344">
        <v>0</v>
      </c>
      <c r="J4344" t="str">
        <v>Noida</v>
      </c>
      <c r="K4344">
        <v>0</v>
      </c>
    </row>
    <row r="4345" spans="1:11" x14ac:dyDescent="0.25">
      <c r="A4345" t="str">
        <v>BioLegend</v>
      </c>
      <c r="B4345">
        <v>3220.8</v>
      </c>
      <c r="C4345" t="str">
        <v>EED120984</v>
      </c>
      <c r="D4345" s="6">
        <v>45975</v>
      </c>
      <c r="E4345" s="6">
        <v>45982</v>
      </c>
      <c r="F4345">
        <v>300308</v>
      </c>
      <c r="G4345">
        <v>2</v>
      </c>
      <c r="H4345">
        <v>2</v>
      </c>
      <c r="I4345">
        <v>0</v>
      </c>
      <c r="J4345" t="str">
        <v>Coimbatore</v>
      </c>
      <c r="K4345">
        <v>0</v>
      </c>
    </row>
    <row r="4346" spans="1:11" x14ac:dyDescent="0.25">
      <c r="A4346" t="str">
        <v>BioLegend</v>
      </c>
      <c r="B4346">
        <v>2640</v>
      </c>
      <c r="C4346" t="str">
        <v>EED120984</v>
      </c>
      <c r="D4346" s="6">
        <v>45975</v>
      </c>
      <c r="E4346" s="6">
        <v>45982</v>
      </c>
      <c r="F4346">
        <v>300406</v>
      </c>
      <c r="G4346">
        <v>1</v>
      </c>
      <c r="H4346">
        <v>1</v>
      </c>
      <c r="I4346">
        <v>0</v>
      </c>
      <c r="J4346" t="str">
        <v>Karnataka</v>
      </c>
      <c r="K4346">
        <v>0</v>
      </c>
    </row>
    <row r="4347" spans="1:11" x14ac:dyDescent="0.25">
      <c r="A4347" t="str">
        <v>BioLegend</v>
      </c>
      <c r="B4347">
        <v>13675.2</v>
      </c>
      <c r="C4347" t="str">
        <v>EED120984</v>
      </c>
      <c r="D4347" s="6">
        <v>45975</v>
      </c>
      <c r="E4347" s="6">
        <v>45982</v>
      </c>
      <c r="F4347">
        <v>302210</v>
      </c>
      <c r="G4347">
        <v>2</v>
      </c>
      <c r="H4347">
        <v>2</v>
      </c>
      <c r="I4347">
        <v>0</v>
      </c>
      <c r="J4347" t="str">
        <v>Coimbatore</v>
      </c>
      <c r="K4347">
        <v>0</v>
      </c>
    </row>
    <row r="4348" spans="1:11" x14ac:dyDescent="0.25">
      <c r="A4348" t="str">
        <v>BioLegend</v>
      </c>
      <c r="B4348">
        <v>5544</v>
      </c>
      <c r="C4348" t="str">
        <v>EED120984</v>
      </c>
      <c r="D4348" s="6">
        <v>45975</v>
      </c>
      <c r="E4348" s="6">
        <v>45982</v>
      </c>
      <c r="F4348">
        <v>302212</v>
      </c>
      <c r="G4348">
        <v>1</v>
      </c>
      <c r="H4348">
        <v>1</v>
      </c>
      <c r="I4348">
        <v>0</v>
      </c>
      <c r="J4348" t="str">
        <v>Delhi</v>
      </c>
      <c r="K4348">
        <v>0</v>
      </c>
    </row>
    <row r="4349" spans="1:11" x14ac:dyDescent="0.25">
      <c r="A4349" t="str">
        <v>BioLegend</v>
      </c>
      <c r="B4349">
        <v>15417.599999999999</v>
      </c>
      <c r="C4349" t="str">
        <v>EED120984</v>
      </c>
      <c r="D4349" s="6">
        <v>45975</v>
      </c>
      <c r="E4349" s="6">
        <v>45982</v>
      </c>
      <c r="F4349">
        <v>302612</v>
      </c>
      <c r="G4349">
        <v>1</v>
      </c>
      <c r="H4349">
        <v>1</v>
      </c>
      <c r="I4349">
        <v>0</v>
      </c>
      <c r="J4349" t="str">
        <v>Karnataka</v>
      </c>
      <c r="K4349">
        <v>0</v>
      </c>
    </row>
    <row r="4350" spans="1:11" x14ac:dyDescent="0.25">
      <c r="A4350" t="str">
        <v>BioLegend</v>
      </c>
      <c r="B4350">
        <v>16420.8</v>
      </c>
      <c r="C4350" t="str">
        <v>EED120984</v>
      </c>
      <c r="D4350" s="6">
        <v>45975</v>
      </c>
      <c r="E4350" s="6">
        <v>45982</v>
      </c>
      <c r="F4350">
        <v>302626</v>
      </c>
      <c r="G4350">
        <v>1</v>
      </c>
      <c r="H4350">
        <v>1</v>
      </c>
      <c r="I4350">
        <v>0</v>
      </c>
      <c r="J4350" t="str">
        <v>Delhi</v>
      </c>
      <c r="K4350">
        <v>0</v>
      </c>
    </row>
    <row r="4351" spans="1:11" x14ac:dyDescent="0.25">
      <c r="A4351" t="str">
        <v>BioLegend</v>
      </c>
      <c r="B4351">
        <v>23469.599999999999</v>
      </c>
      <c r="C4351" t="str">
        <v>EED120984</v>
      </c>
      <c r="D4351" s="6">
        <v>45975</v>
      </c>
      <c r="E4351" s="6">
        <v>45982</v>
      </c>
      <c r="F4351">
        <v>302630</v>
      </c>
      <c r="G4351">
        <v>1</v>
      </c>
      <c r="H4351">
        <v>1</v>
      </c>
      <c r="I4351">
        <v>0</v>
      </c>
      <c r="J4351" t="str">
        <v>Gujrat</v>
      </c>
      <c r="K4351">
        <v>0</v>
      </c>
    </row>
    <row r="4352" spans="1:11" x14ac:dyDescent="0.25">
      <c r="A4352" t="str">
        <v>BioLegend</v>
      </c>
      <c r="B4352">
        <v>26796</v>
      </c>
      <c r="C4352" t="str">
        <v>EED120984</v>
      </c>
      <c r="D4352" s="6">
        <v>45975</v>
      </c>
      <c r="E4352" s="6">
        <v>45982</v>
      </c>
      <c r="F4352">
        <v>302830</v>
      </c>
      <c r="G4352">
        <v>2</v>
      </c>
      <c r="H4352">
        <v>2</v>
      </c>
      <c r="I4352">
        <v>0</v>
      </c>
      <c r="J4352" t="str">
        <v>Delhi</v>
      </c>
      <c r="K4352">
        <v>0</v>
      </c>
    </row>
    <row r="4353" spans="1:11" x14ac:dyDescent="0.25">
      <c r="A4353" t="str">
        <v>BioLegend</v>
      </c>
      <c r="B4353">
        <v>7444.7999999999993</v>
      </c>
      <c r="C4353" t="str">
        <v>EED120984</v>
      </c>
      <c r="D4353" s="6">
        <v>45975</v>
      </c>
      <c r="E4353" s="6">
        <v>45982</v>
      </c>
      <c r="F4353">
        <v>303025</v>
      </c>
      <c r="G4353">
        <v>1</v>
      </c>
      <c r="H4353">
        <v>1</v>
      </c>
      <c r="I4353">
        <v>0</v>
      </c>
      <c r="J4353" t="str">
        <v>ROORKE</v>
      </c>
      <c r="K4353" t="str">
        <v>Monday</v>
      </c>
    </row>
    <row r="4354" spans="1:11" x14ac:dyDescent="0.25">
      <c r="A4354" t="str">
        <v>BioLegend</v>
      </c>
      <c r="B4354">
        <v>17952</v>
      </c>
      <c r="C4354" t="str">
        <v>EED120984</v>
      </c>
      <c r="D4354" s="6">
        <v>45975</v>
      </c>
      <c r="E4354" s="6">
        <v>45982</v>
      </c>
      <c r="F4354">
        <v>304028</v>
      </c>
      <c r="G4354">
        <v>3</v>
      </c>
      <c r="H4354">
        <v>3</v>
      </c>
      <c r="I4354">
        <v>0</v>
      </c>
      <c r="J4354" t="str">
        <v>Delhi</v>
      </c>
      <c r="K4354">
        <v>0</v>
      </c>
    </row>
    <row r="4355" spans="1:11" x14ac:dyDescent="0.25">
      <c r="A4355" t="str">
        <v>BioLegend</v>
      </c>
      <c r="B4355">
        <v>18321.599999999999</v>
      </c>
      <c r="C4355" t="str">
        <v>EED120984</v>
      </c>
      <c r="D4355" s="6">
        <v>45975</v>
      </c>
      <c r="E4355" s="6">
        <v>45982</v>
      </c>
      <c r="F4355">
        <v>305022</v>
      </c>
      <c r="G4355">
        <v>2</v>
      </c>
      <c r="H4355">
        <v>2</v>
      </c>
      <c r="I4355">
        <v>0</v>
      </c>
      <c r="J4355" t="str">
        <v>Delhi</v>
      </c>
      <c r="K4355">
        <v>0</v>
      </c>
    </row>
    <row r="4356" spans="1:11" x14ac:dyDescent="0.25">
      <c r="A4356" t="str">
        <v>BioLegend</v>
      </c>
      <c r="B4356">
        <v>16368</v>
      </c>
      <c r="C4356" t="str">
        <v>EED120984</v>
      </c>
      <c r="D4356" s="6">
        <v>45975</v>
      </c>
      <c r="E4356" s="6">
        <v>45982</v>
      </c>
      <c r="F4356">
        <v>305235</v>
      </c>
      <c r="G4356">
        <v>1</v>
      </c>
      <c r="H4356">
        <v>1</v>
      </c>
      <c r="I4356">
        <v>0</v>
      </c>
      <c r="J4356" t="str">
        <v>Sonipat</v>
      </c>
      <c r="K4356">
        <v>0</v>
      </c>
    </row>
    <row r="4357" spans="1:11" x14ac:dyDescent="0.25">
      <c r="A4357" t="str">
        <v>BioLegend</v>
      </c>
      <c r="B4357">
        <v>8712</v>
      </c>
      <c r="C4357" t="str">
        <v>EED120984</v>
      </c>
      <c r="D4357" s="6">
        <v>45975</v>
      </c>
      <c r="E4357" s="6">
        <v>45982</v>
      </c>
      <c r="F4357">
        <v>305679</v>
      </c>
      <c r="G4357">
        <v>1</v>
      </c>
      <c r="H4357">
        <v>1</v>
      </c>
      <c r="I4357">
        <v>0</v>
      </c>
      <c r="J4357" t="str">
        <v>Pune</v>
      </c>
      <c r="K4357">
        <v>0</v>
      </c>
    </row>
    <row r="4358" spans="1:11" x14ac:dyDescent="0.25">
      <c r="A4358" t="str">
        <v>BioLegend</v>
      </c>
      <c r="B4358">
        <v>13569.599999999999</v>
      </c>
      <c r="C4358" t="str">
        <v>EED120984</v>
      </c>
      <c r="D4358" s="6">
        <v>45975</v>
      </c>
      <c r="E4358" s="6">
        <v>45982</v>
      </c>
      <c r="F4358">
        <v>306407</v>
      </c>
      <c r="G4358">
        <v>1</v>
      </c>
      <c r="H4358">
        <v>1</v>
      </c>
      <c r="I4358">
        <v>0</v>
      </c>
      <c r="J4358" t="str">
        <v>Pune</v>
      </c>
      <c r="K4358">
        <v>0</v>
      </c>
    </row>
    <row r="4359" spans="1:11" x14ac:dyDescent="0.25">
      <c r="A4359" t="str">
        <v>BioLegend</v>
      </c>
      <c r="B4359">
        <v>23408</v>
      </c>
      <c r="C4359" t="str">
        <v>EED120984</v>
      </c>
      <c r="D4359" s="6">
        <v>45975</v>
      </c>
      <c r="E4359" s="6">
        <v>45982</v>
      </c>
      <c r="F4359">
        <v>307646</v>
      </c>
      <c r="G4359">
        <v>3</v>
      </c>
      <c r="H4359">
        <v>3</v>
      </c>
      <c r="I4359">
        <v>0</v>
      </c>
      <c r="J4359" t="str">
        <v>Mumbai</v>
      </c>
      <c r="K4359">
        <v>0</v>
      </c>
    </row>
    <row r="4360" spans="1:11" x14ac:dyDescent="0.25">
      <c r="A4360" t="str">
        <v>BioLegend</v>
      </c>
      <c r="B4360">
        <v>24085.599999999999</v>
      </c>
      <c r="C4360" t="str">
        <v>EED120984</v>
      </c>
      <c r="D4360" s="6">
        <v>45975</v>
      </c>
      <c r="E4360" s="6">
        <v>45982</v>
      </c>
      <c r="F4360">
        <v>309218</v>
      </c>
      <c r="G4360">
        <v>1</v>
      </c>
      <c r="H4360">
        <v>1</v>
      </c>
      <c r="I4360">
        <v>0</v>
      </c>
      <c r="J4360" t="str">
        <v>Delhi</v>
      </c>
      <c r="K4360">
        <v>0</v>
      </c>
    </row>
    <row r="4361" spans="1:11" x14ac:dyDescent="0.25">
      <c r="A4361" t="str">
        <v>BioLegend</v>
      </c>
      <c r="B4361">
        <v>22484</v>
      </c>
      <c r="C4361" t="str">
        <v>EED120984</v>
      </c>
      <c r="D4361" s="6">
        <v>45975</v>
      </c>
      <c r="E4361" s="6">
        <v>45982</v>
      </c>
      <c r="F4361">
        <v>310938</v>
      </c>
      <c r="G4361">
        <v>2</v>
      </c>
      <c r="H4361">
        <v>2</v>
      </c>
      <c r="I4361">
        <v>0</v>
      </c>
      <c r="J4361" t="str">
        <v>Banglore</v>
      </c>
      <c r="K4361">
        <v>0</v>
      </c>
    </row>
    <row r="4362" spans="1:11" x14ac:dyDescent="0.25">
      <c r="A4362" t="str">
        <v>BioLegend</v>
      </c>
      <c r="B4362">
        <v>19008</v>
      </c>
      <c r="C4362" t="str">
        <v>EED120984</v>
      </c>
      <c r="D4362" s="6">
        <v>45975</v>
      </c>
      <c r="E4362" s="6">
        <v>45982</v>
      </c>
      <c r="F4362">
        <v>310942</v>
      </c>
      <c r="G4362">
        <v>1</v>
      </c>
      <c r="H4362">
        <v>1</v>
      </c>
      <c r="I4362">
        <v>0</v>
      </c>
      <c r="J4362" t="str">
        <v>Gujrat</v>
      </c>
      <c r="K4362">
        <v>0</v>
      </c>
    </row>
    <row r="4363" spans="1:11" x14ac:dyDescent="0.25">
      <c r="A4363" t="str">
        <v>BioLegend</v>
      </c>
      <c r="B4363">
        <v>18321.599999999999</v>
      </c>
      <c r="C4363" t="str">
        <v>EED120984</v>
      </c>
      <c r="D4363" s="6">
        <v>45975</v>
      </c>
      <c r="E4363" s="6">
        <v>45982</v>
      </c>
      <c r="F4363">
        <v>310946</v>
      </c>
      <c r="G4363">
        <v>1</v>
      </c>
      <c r="H4363">
        <v>1</v>
      </c>
      <c r="I4363">
        <v>0</v>
      </c>
      <c r="J4363" t="str">
        <v>Karnataka</v>
      </c>
      <c r="K4363">
        <v>0</v>
      </c>
    </row>
    <row r="4364" spans="1:11" x14ac:dyDescent="0.25">
      <c r="A4364" t="str">
        <v>BioLegend</v>
      </c>
      <c r="B4364">
        <v>14097.599999999999</v>
      </c>
      <c r="C4364" t="str">
        <v>EED120984</v>
      </c>
      <c r="D4364" s="6">
        <v>45975</v>
      </c>
      <c r="E4364" s="6">
        <v>45982</v>
      </c>
      <c r="F4364">
        <v>312108</v>
      </c>
      <c r="G4364">
        <v>1</v>
      </c>
      <c r="H4364">
        <v>1</v>
      </c>
      <c r="I4364">
        <v>0</v>
      </c>
      <c r="J4364" t="str">
        <v>Hyderabad</v>
      </c>
      <c r="K4364">
        <v>0</v>
      </c>
    </row>
    <row r="4365" spans="1:11" x14ac:dyDescent="0.25">
      <c r="A4365" t="str">
        <v>BioLegend</v>
      </c>
      <c r="B4365">
        <v>26796</v>
      </c>
      <c r="C4365" t="str">
        <v>EED120984</v>
      </c>
      <c r="D4365" s="6">
        <v>45975</v>
      </c>
      <c r="E4365" s="6">
        <v>45982</v>
      </c>
      <c r="F4365">
        <v>313238</v>
      </c>
      <c r="G4365">
        <v>3</v>
      </c>
      <c r="H4365">
        <v>3</v>
      </c>
      <c r="I4365">
        <v>0</v>
      </c>
      <c r="J4365" t="str">
        <v>Mumbai</v>
      </c>
      <c r="K4365">
        <v>0</v>
      </c>
    </row>
    <row r="4366" spans="1:11" x14ac:dyDescent="0.25">
      <c r="A4366" t="str">
        <v>BioLegend</v>
      </c>
      <c r="B4366">
        <v>18321.599999999999</v>
      </c>
      <c r="C4366" t="str">
        <v>EED120984</v>
      </c>
      <c r="D4366" s="6">
        <v>45975</v>
      </c>
      <c r="E4366" s="6">
        <v>45982</v>
      </c>
      <c r="F4366">
        <v>314520</v>
      </c>
      <c r="G4366">
        <v>1</v>
      </c>
      <c r="H4366">
        <v>1</v>
      </c>
      <c r="I4366">
        <v>0</v>
      </c>
      <c r="J4366" t="str">
        <v>Hyderabad</v>
      </c>
      <c r="K4366">
        <v>0</v>
      </c>
    </row>
    <row r="4367" spans="1:11" x14ac:dyDescent="0.25">
      <c r="A4367" t="str">
        <v>BioLegend</v>
      </c>
      <c r="B4367">
        <v>2640</v>
      </c>
      <c r="C4367" t="str">
        <v>EED120984</v>
      </c>
      <c r="D4367" s="6">
        <v>45975</v>
      </c>
      <c r="E4367" s="6">
        <v>45982</v>
      </c>
      <c r="F4367">
        <v>317408</v>
      </c>
      <c r="G4367">
        <v>1</v>
      </c>
      <c r="H4367">
        <v>1</v>
      </c>
      <c r="I4367">
        <v>0</v>
      </c>
      <c r="J4367" t="str">
        <v>Kharagpur</v>
      </c>
      <c r="K4367" t="str">
        <v>Saturday</v>
      </c>
    </row>
    <row r="4368" spans="1:11" x14ac:dyDescent="0.25">
      <c r="A4368" t="str">
        <v>BioLegend</v>
      </c>
      <c r="B4368">
        <v>6177.6</v>
      </c>
      <c r="C4368" t="str">
        <v>EED120984</v>
      </c>
      <c r="D4368" s="6">
        <v>45975</v>
      </c>
      <c r="E4368" s="6">
        <v>45982</v>
      </c>
      <c r="F4368">
        <v>322707</v>
      </c>
      <c r="G4368">
        <v>1</v>
      </c>
      <c r="H4368">
        <v>1</v>
      </c>
      <c r="I4368">
        <v>0</v>
      </c>
      <c r="J4368" t="str">
        <v>Chandigarh</v>
      </c>
      <c r="K4368">
        <v>0</v>
      </c>
    </row>
    <row r="4369" spans="1:11" x14ac:dyDescent="0.25">
      <c r="A4369" t="str">
        <v>BioLegend</v>
      </c>
      <c r="B4369">
        <v>16579.2</v>
      </c>
      <c r="C4369" t="str">
        <v>EED120984</v>
      </c>
      <c r="D4369" s="6">
        <v>45975</v>
      </c>
      <c r="E4369" s="6">
        <v>45982</v>
      </c>
      <c r="F4369">
        <v>323608</v>
      </c>
      <c r="G4369">
        <v>1</v>
      </c>
      <c r="H4369">
        <v>1</v>
      </c>
      <c r="I4369">
        <v>0</v>
      </c>
      <c r="J4369" t="str">
        <v>Delhi</v>
      </c>
      <c r="K4369">
        <v>0</v>
      </c>
    </row>
    <row r="4370" spans="1:11" x14ac:dyDescent="0.25">
      <c r="A4370" t="str">
        <v>BioLegend</v>
      </c>
      <c r="B4370">
        <v>11140.8</v>
      </c>
      <c r="C4370" t="str">
        <v>EED120984</v>
      </c>
      <c r="D4370" s="6">
        <v>45975</v>
      </c>
      <c r="E4370" s="6">
        <v>45982</v>
      </c>
      <c r="F4370">
        <v>323804</v>
      </c>
      <c r="G4370">
        <v>1</v>
      </c>
      <c r="H4370">
        <v>1</v>
      </c>
      <c r="I4370">
        <v>0</v>
      </c>
      <c r="J4370" t="str">
        <v>Hyderabad</v>
      </c>
      <c r="K4370">
        <v>0</v>
      </c>
    </row>
    <row r="4371" spans="1:11" x14ac:dyDescent="0.25">
      <c r="A4371" t="str">
        <v>BioLegend</v>
      </c>
      <c r="B4371">
        <v>5332.8</v>
      </c>
      <c r="C4371" t="str">
        <v>EED120984</v>
      </c>
      <c r="D4371" s="6">
        <v>45975</v>
      </c>
      <c r="E4371" s="6">
        <v>45982</v>
      </c>
      <c r="F4371">
        <v>327401</v>
      </c>
      <c r="G4371">
        <v>1</v>
      </c>
      <c r="H4371">
        <v>1</v>
      </c>
      <c r="I4371">
        <v>0</v>
      </c>
      <c r="J4371" t="str">
        <v>Pune</v>
      </c>
      <c r="K4371">
        <v>0</v>
      </c>
    </row>
    <row r="4372" spans="1:11" x14ac:dyDescent="0.25">
      <c r="A4372" t="str">
        <v>BioLegend</v>
      </c>
      <c r="B4372">
        <v>7867.2000000000007</v>
      </c>
      <c r="C4372" t="str">
        <v>EED120984</v>
      </c>
      <c r="D4372" s="6">
        <v>45975</v>
      </c>
      <c r="E4372" s="6">
        <v>45982</v>
      </c>
      <c r="F4372">
        <v>328011</v>
      </c>
      <c r="G4372">
        <v>1</v>
      </c>
      <c r="H4372">
        <v>1</v>
      </c>
      <c r="I4372">
        <v>0</v>
      </c>
      <c r="J4372" t="str">
        <v>ROORKE</v>
      </c>
      <c r="K4372" t="str">
        <v>Monday</v>
      </c>
    </row>
    <row r="4373" spans="1:11" x14ac:dyDescent="0.25">
      <c r="A4373" t="str">
        <v>BioLegend</v>
      </c>
      <c r="B4373">
        <v>7075.2000000000007</v>
      </c>
      <c r="C4373" t="str">
        <v>EED120984</v>
      </c>
      <c r="D4373" s="6">
        <v>45975</v>
      </c>
      <c r="E4373" s="6">
        <v>45982</v>
      </c>
      <c r="F4373">
        <v>329905</v>
      </c>
      <c r="G4373">
        <v>1</v>
      </c>
      <c r="H4373">
        <v>1</v>
      </c>
      <c r="I4373">
        <v>0</v>
      </c>
      <c r="J4373" t="str">
        <v>BANGALORE</v>
      </c>
      <c r="K4373">
        <v>0</v>
      </c>
    </row>
    <row r="4374" spans="1:11" x14ac:dyDescent="0.25">
      <c r="A4374" t="str">
        <v>BioLegend</v>
      </c>
      <c r="B4374">
        <v>7075.2000000000007</v>
      </c>
      <c r="C4374" t="str">
        <v>EED120984</v>
      </c>
      <c r="D4374" s="6">
        <v>45975</v>
      </c>
      <c r="E4374" s="6">
        <v>45982</v>
      </c>
      <c r="F4374">
        <v>331907</v>
      </c>
      <c r="G4374">
        <v>1</v>
      </c>
      <c r="H4374">
        <v>1</v>
      </c>
      <c r="I4374">
        <v>0</v>
      </c>
      <c r="J4374" t="str">
        <v>BANGALORE</v>
      </c>
      <c r="K4374">
        <v>0</v>
      </c>
    </row>
    <row r="4375" spans="1:11" x14ac:dyDescent="0.25">
      <c r="A4375" t="str">
        <v>BioLegend</v>
      </c>
      <c r="B4375">
        <v>21700.799999999999</v>
      </c>
      <c r="C4375" t="str">
        <v>EED120984</v>
      </c>
      <c r="D4375" s="6">
        <v>45975</v>
      </c>
      <c r="E4375" s="6">
        <v>45982</v>
      </c>
      <c r="F4375">
        <v>336718</v>
      </c>
      <c r="G4375">
        <v>1</v>
      </c>
      <c r="H4375">
        <v>1</v>
      </c>
      <c r="I4375">
        <v>0</v>
      </c>
      <c r="J4375" t="str">
        <v>Hyderabad</v>
      </c>
      <c r="K4375">
        <v>0</v>
      </c>
    </row>
    <row r="4376" spans="1:11" x14ac:dyDescent="0.25">
      <c r="A4376" t="str">
        <v>BioLegend</v>
      </c>
      <c r="B4376">
        <v>20169.599999999999</v>
      </c>
      <c r="C4376" t="str">
        <v>EED120984</v>
      </c>
      <c r="D4376" s="6">
        <v>45975</v>
      </c>
      <c r="E4376" s="6">
        <v>45982</v>
      </c>
      <c r="F4376">
        <v>342312</v>
      </c>
      <c r="G4376">
        <v>1</v>
      </c>
      <c r="H4376">
        <v>1</v>
      </c>
      <c r="I4376">
        <v>0</v>
      </c>
      <c r="J4376" t="str">
        <v>Hyderabad</v>
      </c>
      <c r="K4376">
        <v>0</v>
      </c>
    </row>
    <row r="4377" spans="1:11" x14ac:dyDescent="0.25">
      <c r="A4377" t="str">
        <v>BioLegend</v>
      </c>
      <c r="B4377">
        <v>17688</v>
      </c>
      <c r="C4377" t="str">
        <v>EED120984</v>
      </c>
      <c r="D4377" s="6">
        <v>45975</v>
      </c>
      <c r="E4377" s="6">
        <v>45982</v>
      </c>
      <c r="F4377">
        <v>362603</v>
      </c>
      <c r="G4377">
        <v>1</v>
      </c>
      <c r="H4377">
        <v>1</v>
      </c>
      <c r="I4377">
        <v>0</v>
      </c>
      <c r="J4377" t="str">
        <v>Telangana</v>
      </c>
      <c r="K4377">
        <v>0</v>
      </c>
    </row>
    <row r="4378" spans="1:11" x14ac:dyDescent="0.25">
      <c r="A4378" t="str">
        <v>BioLegend</v>
      </c>
      <c r="B4378">
        <v>9345.6</v>
      </c>
      <c r="C4378" t="str">
        <v>EED120984</v>
      </c>
      <c r="D4378" s="6">
        <v>45975</v>
      </c>
      <c r="E4378" s="6">
        <v>45982</v>
      </c>
      <c r="F4378">
        <v>372703</v>
      </c>
      <c r="G4378">
        <v>1</v>
      </c>
      <c r="H4378">
        <v>1</v>
      </c>
      <c r="I4378">
        <v>0</v>
      </c>
      <c r="J4378" t="str">
        <v>BANGALORE</v>
      </c>
      <c r="K4378">
        <v>0</v>
      </c>
    </row>
    <row r="4379" spans="1:11" x14ac:dyDescent="0.25">
      <c r="A4379" t="str">
        <v>BioLegend</v>
      </c>
      <c r="B4379">
        <v>16368</v>
      </c>
      <c r="C4379" t="str">
        <v>EED120984</v>
      </c>
      <c r="D4379" s="6">
        <v>45975</v>
      </c>
      <c r="E4379" s="6">
        <v>45982</v>
      </c>
      <c r="F4379">
        <v>389204</v>
      </c>
      <c r="G4379">
        <v>1</v>
      </c>
      <c r="H4379">
        <v>1</v>
      </c>
      <c r="I4379">
        <v>0</v>
      </c>
      <c r="J4379" t="str">
        <v>Tamilnadu</v>
      </c>
      <c r="K4379">
        <v>0</v>
      </c>
    </row>
    <row r="4380" spans="1:11" x14ac:dyDescent="0.25">
      <c r="A4380" t="str">
        <v>BioLegend</v>
      </c>
      <c r="B4380">
        <v>19536</v>
      </c>
      <c r="C4380" t="str">
        <v>EED120984</v>
      </c>
      <c r="D4380" s="6">
        <v>45975</v>
      </c>
      <c r="E4380" s="6">
        <v>45982</v>
      </c>
      <c r="F4380">
        <v>393910</v>
      </c>
      <c r="G4380">
        <v>1</v>
      </c>
      <c r="H4380">
        <v>1</v>
      </c>
      <c r="I4380">
        <v>0</v>
      </c>
      <c r="J4380" t="str">
        <v>Hyderabad</v>
      </c>
      <c r="K4380">
        <v>0</v>
      </c>
    </row>
    <row r="4381" spans="1:11" x14ac:dyDescent="0.25">
      <c r="A4381" t="str">
        <v>BioLegend</v>
      </c>
      <c r="B4381">
        <v>12091.2</v>
      </c>
      <c r="C4381" t="str">
        <v>EED120984</v>
      </c>
      <c r="D4381" s="6">
        <v>45975</v>
      </c>
      <c r="E4381" s="6">
        <v>45982</v>
      </c>
      <c r="F4381">
        <v>400176</v>
      </c>
      <c r="G4381">
        <v>1</v>
      </c>
      <c r="H4381">
        <v>1</v>
      </c>
      <c r="I4381">
        <v>0</v>
      </c>
      <c r="J4381" t="str">
        <v>Gujrat</v>
      </c>
      <c r="K4381">
        <v>0</v>
      </c>
    </row>
    <row r="4382" spans="1:11" x14ac:dyDescent="0.25">
      <c r="A4382" t="str">
        <v>BioLegend</v>
      </c>
      <c r="B4382">
        <v>24763.199999999997</v>
      </c>
      <c r="C4382" t="str">
        <v>EED120984</v>
      </c>
      <c r="D4382" s="6">
        <v>45975</v>
      </c>
      <c r="E4382" s="6">
        <v>45982</v>
      </c>
      <c r="F4382">
        <v>400268</v>
      </c>
      <c r="G4382">
        <v>1</v>
      </c>
      <c r="H4382">
        <v>1</v>
      </c>
      <c r="I4382">
        <v>0</v>
      </c>
      <c r="J4382" t="str">
        <v>Karnataka</v>
      </c>
      <c r="K4382">
        <v>0</v>
      </c>
    </row>
    <row r="4383" spans="1:11" x14ac:dyDescent="0.25">
      <c r="A4383" t="str">
        <v>BioLegend</v>
      </c>
      <c r="B4383">
        <v>25440.800000000003</v>
      </c>
      <c r="C4383" t="str">
        <v>EED120984</v>
      </c>
      <c r="D4383" s="6">
        <v>45975</v>
      </c>
      <c r="E4383" s="6">
        <v>45982</v>
      </c>
      <c r="F4383">
        <v>400352</v>
      </c>
      <c r="G4383">
        <v>1</v>
      </c>
      <c r="H4383">
        <v>1</v>
      </c>
      <c r="I4383">
        <v>0</v>
      </c>
      <c r="J4383" t="str">
        <v>Karnataka</v>
      </c>
      <c r="K4383">
        <v>0</v>
      </c>
    </row>
    <row r="4384" spans="1:11" x14ac:dyDescent="0.25">
      <c r="A4384" t="str">
        <v>BioLegend</v>
      </c>
      <c r="B4384">
        <v>10296</v>
      </c>
      <c r="C4384" t="str">
        <v>EED120984</v>
      </c>
      <c r="D4384" s="6">
        <v>45975</v>
      </c>
      <c r="E4384" s="6">
        <v>45982</v>
      </c>
      <c r="F4384">
        <v>405204</v>
      </c>
      <c r="G4384">
        <v>5</v>
      </c>
      <c r="H4384">
        <v>5</v>
      </c>
      <c r="I4384">
        <v>0</v>
      </c>
      <c r="J4384" t="str">
        <v>Delhi</v>
      </c>
      <c r="K4384">
        <v>0</v>
      </c>
    </row>
    <row r="4385" spans="1:11" x14ac:dyDescent="0.25">
      <c r="A4385" t="str">
        <v>BioLegend</v>
      </c>
      <c r="B4385">
        <v>12091.2</v>
      </c>
      <c r="C4385" t="str">
        <v>EED120984</v>
      </c>
      <c r="D4385" s="6">
        <v>45975</v>
      </c>
      <c r="E4385" s="6">
        <v>45982</v>
      </c>
      <c r="F4385">
        <v>422302</v>
      </c>
      <c r="G4385">
        <v>8</v>
      </c>
      <c r="H4385">
        <v>8</v>
      </c>
      <c r="I4385">
        <v>0</v>
      </c>
      <c r="J4385" t="str">
        <v>Banglore</v>
      </c>
      <c r="K4385">
        <v>0</v>
      </c>
    </row>
    <row r="4386" spans="1:11" x14ac:dyDescent="0.25">
      <c r="A4386" t="str">
        <v>BioLegend</v>
      </c>
      <c r="B4386">
        <v>12091.2</v>
      </c>
      <c r="C4386" t="str">
        <v>EED120984</v>
      </c>
      <c r="D4386" s="6">
        <v>45975</v>
      </c>
      <c r="E4386" s="6">
        <v>45982</v>
      </c>
      <c r="F4386">
        <v>422302</v>
      </c>
      <c r="G4386">
        <v>1</v>
      </c>
      <c r="H4386">
        <v>1</v>
      </c>
      <c r="I4386">
        <v>0</v>
      </c>
      <c r="J4386" t="str">
        <v>Delhi</v>
      </c>
      <c r="K4386">
        <v>0</v>
      </c>
    </row>
    <row r="4387" spans="1:11" x14ac:dyDescent="0.25">
      <c r="A4387" t="str">
        <v>BioLegend</v>
      </c>
      <c r="B4387">
        <v>12091.2</v>
      </c>
      <c r="C4387" t="str">
        <v>EED120984</v>
      </c>
      <c r="D4387" s="6">
        <v>45975</v>
      </c>
      <c r="E4387" s="6">
        <v>45982</v>
      </c>
      <c r="F4387">
        <v>422302</v>
      </c>
      <c r="G4387">
        <v>1</v>
      </c>
      <c r="H4387">
        <v>1</v>
      </c>
      <c r="I4387">
        <v>0</v>
      </c>
      <c r="J4387" t="str">
        <v>Hyderabad</v>
      </c>
      <c r="K4387">
        <v>0</v>
      </c>
    </row>
    <row r="4388" spans="1:11" x14ac:dyDescent="0.25">
      <c r="A4388" t="str">
        <v>BioLegend</v>
      </c>
      <c r="B4388">
        <v>19338</v>
      </c>
      <c r="C4388" t="str">
        <v>EED120984</v>
      </c>
      <c r="D4388" s="6">
        <v>45975</v>
      </c>
      <c r="E4388" s="6">
        <v>45982</v>
      </c>
      <c r="F4388">
        <v>422903</v>
      </c>
      <c r="G4388">
        <v>1</v>
      </c>
      <c r="H4388">
        <v>1</v>
      </c>
      <c r="I4388">
        <v>0</v>
      </c>
      <c r="J4388" t="str">
        <v>Gujrat</v>
      </c>
      <c r="K4388">
        <v>0</v>
      </c>
    </row>
    <row r="4389" spans="1:11" x14ac:dyDescent="0.25">
      <c r="A4389" t="str">
        <v>BioLegend</v>
      </c>
      <c r="B4389">
        <v>12408</v>
      </c>
      <c r="C4389" t="str">
        <v>EED120984</v>
      </c>
      <c r="D4389" s="6">
        <v>45975</v>
      </c>
      <c r="E4389" s="6">
        <v>45982</v>
      </c>
      <c r="F4389">
        <v>424602</v>
      </c>
      <c r="G4389">
        <v>1</v>
      </c>
      <c r="H4389">
        <v>1</v>
      </c>
      <c r="I4389">
        <v>0</v>
      </c>
      <c r="J4389" t="str">
        <v>Pune</v>
      </c>
      <c r="K4389">
        <v>0</v>
      </c>
    </row>
    <row r="4390" spans="1:11" x14ac:dyDescent="0.25">
      <c r="A4390" t="str">
        <v>BioLegend</v>
      </c>
      <c r="B4390">
        <v>13992</v>
      </c>
      <c r="C4390" t="str">
        <v>EED120984</v>
      </c>
      <c r="D4390" s="6">
        <v>45975</v>
      </c>
      <c r="E4390" s="6">
        <v>45982</v>
      </c>
      <c r="F4390">
        <v>430801</v>
      </c>
      <c r="G4390">
        <v>2</v>
      </c>
      <c r="H4390">
        <v>2</v>
      </c>
      <c r="I4390">
        <v>0</v>
      </c>
      <c r="J4390" t="str">
        <v>Delhi</v>
      </c>
      <c r="K4390">
        <v>0</v>
      </c>
    </row>
    <row r="4391" spans="1:11" x14ac:dyDescent="0.25">
      <c r="A4391" t="str">
        <v>BioLegend</v>
      </c>
      <c r="B4391">
        <v>48840</v>
      </c>
      <c r="C4391" t="str">
        <v>EED120984</v>
      </c>
      <c r="D4391" s="6">
        <v>45975</v>
      </c>
      <c r="E4391" s="6">
        <v>45982</v>
      </c>
      <c r="F4391">
        <v>480040</v>
      </c>
      <c r="G4391">
        <v>1</v>
      </c>
      <c r="H4391">
        <v>1</v>
      </c>
      <c r="I4391">
        <v>0</v>
      </c>
      <c r="J4391" t="str">
        <v>Noida</v>
      </c>
      <c r="K4391">
        <v>0</v>
      </c>
    </row>
    <row r="4392" spans="1:11" x14ac:dyDescent="0.25">
      <c r="A4392" t="str">
        <v>BioLegend</v>
      </c>
      <c r="B4392">
        <v>25440.800000000003</v>
      </c>
      <c r="C4392" t="str">
        <v>EED120984</v>
      </c>
      <c r="D4392" s="6">
        <v>45975</v>
      </c>
      <c r="E4392" s="6">
        <v>45982</v>
      </c>
      <c r="F4392">
        <v>501422</v>
      </c>
      <c r="G4392">
        <v>1</v>
      </c>
      <c r="H4392">
        <v>1</v>
      </c>
      <c r="I4392">
        <v>0</v>
      </c>
      <c r="J4392" t="str">
        <v>Delhi</v>
      </c>
      <c r="K4392">
        <v>0</v>
      </c>
    </row>
    <row r="4393" spans="1:11" x14ac:dyDescent="0.25">
      <c r="A4393" t="str">
        <v>BioLegend</v>
      </c>
      <c r="B4393">
        <v>5068.8</v>
      </c>
      <c r="C4393" t="str">
        <v>EED120984</v>
      </c>
      <c r="D4393" s="6">
        <v>45975</v>
      </c>
      <c r="E4393" s="6">
        <v>45982</v>
      </c>
      <c r="F4393">
        <v>504303</v>
      </c>
      <c r="G4393">
        <v>1</v>
      </c>
      <c r="H4393">
        <v>1</v>
      </c>
      <c r="I4393">
        <v>0</v>
      </c>
      <c r="J4393" t="str">
        <v>Faridabad</v>
      </c>
      <c r="K4393">
        <v>0</v>
      </c>
    </row>
    <row r="4394" spans="1:11" x14ac:dyDescent="0.25">
      <c r="A4394" t="str">
        <v>BioLegend</v>
      </c>
      <c r="B4394">
        <v>5808</v>
      </c>
      <c r="C4394" t="str">
        <v>EED120984</v>
      </c>
      <c r="D4394" s="6">
        <v>45975</v>
      </c>
      <c r="E4394" s="6">
        <v>45982</v>
      </c>
      <c r="F4394">
        <v>506903</v>
      </c>
      <c r="G4394">
        <v>1</v>
      </c>
      <c r="H4394">
        <v>1</v>
      </c>
      <c r="I4394">
        <v>0</v>
      </c>
      <c r="J4394" t="str">
        <v>Noida</v>
      </c>
      <c r="K4394">
        <v>0</v>
      </c>
    </row>
    <row r="4395" spans="1:11" x14ac:dyDescent="0.25">
      <c r="A4395" t="str">
        <v>BioLegend</v>
      </c>
      <c r="B4395">
        <v>17054.400000000001</v>
      </c>
      <c r="C4395" t="str">
        <v>EED120984</v>
      </c>
      <c r="D4395" s="6">
        <v>45975</v>
      </c>
      <c r="E4395" s="6">
        <v>45982</v>
      </c>
      <c r="F4395">
        <v>507612</v>
      </c>
      <c r="G4395">
        <v>1</v>
      </c>
      <c r="H4395">
        <v>1</v>
      </c>
      <c r="I4395">
        <v>0</v>
      </c>
      <c r="J4395" t="str">
        <v>Delhi</v>
      </c>
      <c r="K4395">
        <v>0</v>
      </c>
    </row>
    <row r="4396" spans="1:11" x14ac:dyDescent="0.25">
      <c r="A4396" t="str">
        <v>BioLegend</v>
      </c>
      <c r="B4396">
        <v>7761.6</v>
      </c>
      <c r="C4396" t="str">
        <v>EED120984</v>
      </c>
      <c r="D4396" s="6">
        <v>45975</v>
      </c>
      <c r="E4396" s="6">
        <v>45982</v>
      </c>
      <c r="F4396">
        <v>575702</v>
      </c>
      <c r="G4396">
        <v>1</v>
      </c>
      <c r="H4396">
        <v>1</v>
      </c>
      <c r="I4396">
        <v>0</v>
      </c>
      <c r="J4396" t="str">
        <v>Noida</v>
      </c>
      <c r="K4396">
        <v>0</v>
      </c>
    </row>
    <row r="4397" spans="1:11" x14ac:dyDescent="0.25">
      <c r="A4397" t="str">
        <v>BioLegend</v>
      </c>
      <c r="B4397">
        <v>7761.6</v>
      </c>
      <c r="C4397" t="str">
        <v>EED120984</v>
      </c>
      <c r="D4397" s="6">
        <v>45975</v>
      </c>
      <c r="E4397" s="6">
        <v>45982</v>
      </c>
      <c r="F4397">
        <v>589102</v>
      </c>
      <c r="G4397">
        <v>1</v>
      </c>
      <c r="H4397">
        <v>1</v>
      </c>
      <c r="I4397">
        <v>0</v>
      </c>
      <c r="J4397" t="str">
        <v>Noida</v>
      </c>
      <c r="K4397">
        <v>0</v>
      </c>
    </row>
    <row r="4398" spans="1:11" x14ac:dyDescent="0.25">
      <c r="A4398" t="str">
        <v>BioLegend</v>
      </c>
      <c r="B4398">
        <v>7761.6</v>
      </c>
      <c r="C4398" t="str">
        <v>EED120984</v>
      </c>
      <c r="D4398" s="6">
        <v>45975</v>
      </c>
      <c r="E4398" s="6">
        <v>45982</v>
      </c>
      <c r="F4398">
        <v>589102</v>
      </c>
      <c r="G4398">
        <v>2</v>
      </c>
      <c r="H4398">
        <v>2</v>
      </c>
      <c r="I4398">
        <v>0</v>
      </c>
      <c r="J4398" t="str">
        <v>Gujrat</v>
      </c>
      <c r="K4398">
        <v>0</v>
      </c>
    </row>
    <row r="4399" spans="1:11" x14ac:dyDescent="0.25">
      <c r="A4399" t="str">
        <v>BioLegend</v>
      </c>
      <c r="B4399">
        <v>7761.6</v>
      </c>
      <c r="C4399" t="str">
        <v>EED120984</v>
      </c>
      <c r="D4399" s="6">
        <v>45975</v>
      </c>
      <c r="E4399" s="6">
        <v>45982</v>
      </c>
      <c r="F4399">
        <v>589102</v>
      </c>
      <c r="G4399">
        <v>2</v>
      </c>
      <c r="H4399">
        <v>2</v>
      </c>
      <c r="I4399">
        <v>0</v>
      </c>
      <c r="J4399" t="str">
        <v>Pune</v>
      </c>
      <c r="K4399">
        <v>0</v>
      </c>
    </row>
    <row r="4400" spans="1:11" x14ac:dyDescent="0.25">
      <c r="A4400" t="str">
        <v>BioLegend</v>
      </c>
      <c r="B4400">
        <v>6230.4</v>
      </c>
      <c r="C4400" t="str">
        <v>EED120984</v>
      </c>
      <c r="D4400" s="6">
        <v>45975</v>
      </c>
      <c r="E4400" s="6">
        <v>45982</v>
      </c>
      <c r="F4400">
        <v>740368</v>
      </c>
      <c r="G4400">
        <v>1</v>
      </c>
      <c r="H4400">
        <v>1</v>
      </c>
      <c r="I4400">
        <v>0</v>
      </c>
      <c r="J4400" t="str">
        <v>Faridabad</v>
      </c>
      <c r="K4400" t="str">
        <v>PRIYANKA MADAM</v>
      </c>
    </row>
    <row r="4401" spans="1:11" x14ac:dyDescent="0.25">
      <c r="A4401" t="str">
        <v>BioLegend</v>
      </c>
      <c r="B4401">
        <v>369.6</v>
      </c>
      <c r="C4401" t="str">
        <v>EED120984</v>
      </c>
      <c r="D4401" s="6">
        <v>45975</v>
      </c>
      <c r="E4401" s="6">
        <v>45982</v>
      </c>
      <c r="F4401">
        <v>740379</v>
      </c>
      <c r="G4401">
        <v>1</v>
      </c>
      <c r="H4401">
        <v>1</v>
      </c>
      <c r="I4401">
        <v>0</v>
      </c>
      <c r="J4401" t="str">
        <v>Faridabad</v>
      </c>
      <c r="K4401" t="str">
        <v>PRIYANKA MADAM</v>
      </c>
    </row>
    <row r="4402" spans="1:11" x14ac:dyDescent="0.25">
      <c r="A4402" t="str">
        <v>BioLegend</v>
      </c>
      <c r="B4402">
        <v>92980.799999999988</v>
      </c>
      <c r="C4402" t="str">
        <v>EED120984</v>
      </c>
      <c r="D4402" s="6">
        <v>45975</v>
      </c>
      <c r="E4402" s="6">
        <v>45982</v>
      </c>
      <c r="F4402">
        <v>740809</v>
      </c>
      <c r="G4402">
        <v>1</v>
      </c>
      <c r="H4402">
        <v>1</v>
      </c>
      <c r="I4402">
        <v>0</v>
      </c>
      <c r="J4402" t="str">
        <v>Gujrat</v>
      </c>
      <c r="K4402">
        <v>0</v>
      </c>
    </row>
    <row r="4403" spans="1:11" x14ac:dyDescent="0.25">
      <c r="A4403" t="str">
        <v>BioLegend</v>
      </c>
      <c r="B4403">
        <v>6230.4</v>
      </c>
      <c r="C4403" t="str">
        <v>EED120984</v>
      </c>
      <c r="D4403" s="6">
        <v>45975</v>
      </c>
      <c r="E4403" s="6">
        <v>45982</v>
      </c>
      <c r="F4403">
        <v>740904</v>
      </c>
      <c r="G4403">
        <v>1</v>
      </c>
      <c r="H4403">
        <v>1</v>
      </c>
      <c r="I4403">
        <v>0</v>
      </c>
      <c r="J4403" t="str">
        <v>Faridabad</v>
      </c>
      <c r="K4403" t="str">
        <v>PRIYANKA MADAM</v>
      </c>
    </row>
    <row r="4404" spans="1:11" x14ac:dyDescent="0.25">
      <c r="A4404" t="str">
        <v>BioLegend</v>
      </c>
      <c r="B4404">
        <v>15523.2</v>
      </c>
      <c r="C4404" t="str">
        <v>EED120984</v>
      </c>
      <c r="D4404" s="6">
        <v>45975</v>
      </c>
      <c r="E4404" s="6">
        <v>45982</v>
      </c>
      <c r="F4404">
        <v>740931</v>
      </c>
      <c r="G4404">
        <v>1</v>
      </c>
      <c r="H4404">
        <v>1</v>
      </c>
      <c r="I4404">
        <v>0</v>
      </c>
      <c r="J4404" t="str">
        <v>Faridabad</v>
      </c>
      <c r="K4404" t="str">
        <v>PRIYANKA MADAM</v>
      </c>
    </row>
    <row r="4405" spans="1:11" x14ac:dyDescent="0.25">
      <c r="A4405" t="str">
        <v>BioLegend</v>
      </c>
      <c r="B4405">
        <v>3115.2</v>
      </c>
      <c r="C4405" t="str">
        <v>EED120984</v>
      </c>
      <c r="D4405" s="6">
        <v>45975</v>
      </c>
      <c r="E4405" s="6">
        <v>45982</v>
      </c>
      <c r="F4405">
        <v>740932</v>
      </c>
      <c r="G4405">
        <v>1</v>
      </c>
      <c r="H4405">
        <v>1</v>
      </c>
      <c r="I4405">
        <v>0</v>
      </c>
      <c r="J4405" t="str">
        <v>Faridabad</v>
      </c>
      <c r="K4405" t="str">
        <v>PRIYANKA MADAM</v>
      </c>
    </row>
    <row r="4406" spans="1:11" x14ac:dyDescent="0.25">
      <c r="A4406" t="str">
        <v>BioLegend</v>
      </c>
      <c r="B4406">
        <v>6230.4</v>
      </c>
      <c r="C4406" t="str">
        <v>EED120984</v>
      </c>
      <c r="D4406" s="6">
        <v>45975</v>
      </c>
      <c r="E4406" s="6">
        <v>45982</v>
      </c>
      <c r="F4406">
        <v>740933</v>
      </c>
      <c r="G4406">
        <v>1</v>
      </c>
      <c r="H4406">
        <v>1</v>
      </c>
      <c r="I4406">
        <v>0</v>
      </c>
      <c r="J4406" t="str">
        <v>Faridabad</v>
      </c>
      <c r="K4406" t="str">
        <v>PRIYANKA MADAM</v>
      </c>
    </row>
    <row r="4407" spans="1:11" x14ac:dyDescent="0.25">
      <c r="A4407" t="str">
        <v>BioLegend</v>
      </c>
      <c r="B4407">
        <v>6230.4</v>
      </c>
      <c r="C4407" t="str">
        <v>EED120984</v>
      </c>
      <c r="D4407" s="6">
        <v>45975</v>
      </c>
      <c r="E4407" s="6">
        <v>45982</v>
      </c>
      <c r="F4407">
        <v>740934</v>
      </c>
      <c r="G4407">
        <v>1</v>
      </c>
      <c r="H4407">
        <v>1</v>
      </c>
      <c r="I4407">
        <v>0</v>
      </c>
      <c r="J4407" t="str">
        <v>Faridabad</v>
      </c>
      <c r="K4407" t="str">
        <v>PRIYANKA MADAM</v>
      </c>
    </row>
    <row r="4408" spans="1:11" x14ac:dyDescent="0.25">
      <c r="A4408" t="str">
        <v>BioLegend</v>
      </c>
      <c r="B4408">
        <v>6230.4</v>
      </c>
      <c r="C4408" t="str">
        <v>EED120984</v>
      </c>
      <c r="D4408" s="6">
        <v>45975</v>
      </c>
      <c r="E4408" s="6">
        <v>45982</v>
      </c>
      <c r="F4408">
        <v>740936</v>
      </c>
      <c r="G4408">
        <v>1</v>
      </c>
      <c r="H4408">
        <v>1</v>
      </c>
      <c r="I4408">
        <v>0</v>
      </c>
      <c r="J4408" t="str">
        <v>Faridabad</v>
      </c>
      <c r="K4408" t="str">
        <v>PRIYANKA MADAM</v>
      </c>
    </row>
    <row r="4409" spans="1:11" x14ac:dyDescent="0.25">
      <c r="A4409" t="str">
        <v>BioLegend</v>
      </c>
      <c r="B4409">
        <v>6230.4</v>
      </c>
      <c r="C4409" t="str">
        <v>EED120984</v>
      </c>
      <c r="D4409" s="6">
        <v>45975</v>
      </c>
      <c r="E4409" s="6">
        <v>45982</v>
      </c>
      <c r="F4409">
        <v>740937</v>
      </c>
      <c r="G4409">
        <v>1</v>
      </c>
      <c r="H4409">
        <v>1</v>
      </c>
      <c r="I4409">
        <v>0</v>
      </c>
      <c r="J4409" t="str">
        <v>Faridabad</v>
      </c>
      <c r="K4409" t="str">
        <v>PRIYANKA MADAM</v>
      </c>
    </row>
    <row r="4410" spans="1:11" x14ac:dyDescent="0.25">
      <c r="A4410" t="str">
        <v>BioLegend</v>
      </c>
      <c r="B4410">
        <v>6230.4</v>
      </c>
      <c r="C4410" t="str">
        <v>EED120984</v>
      </c>
      <c r="D4410" s="6">
        <v>45975</v>
      </c>
      <c r="E4410" s="6">
        <v>45982</v>
      </c>
      <c r="F4410">
        <v>740941</v>
      </c>
      <c r="G4410">
        <v>1</v>
      </c>
      <c r="H4410">
        <v>1</v>
      </c>
      <c r="I4410">
        <v>0</v>
      </c>
      <c r="J4410" t="str">
        <v>Faridabad</v>
      </c>
      <c r="K4410" t="str">
        <v>PRIYANKA MADAM</v>
      </c>
    </row>
    <row r="4411" spans="1:11" x14ac:dyDescent="0.25">
      <c r="A4411" t="str">
        <v>BioLegend</v>
      </c>
      <c r="B4411">
        <v>6230.4</v>
      </c>
      <c r="C4411" t="str">
        <v>EED120984</v>
      </c>
      <c r="D4411" s="6">
        <v>45975</v>
      </c>
      <c r="E4411" s="6">
        <v>45982</v>
      </c>
      <c r="F4411">
        <v>740942</v>
      </c>
      <c r="G4411">
        <v>1</v>
      </c>
      <c r="H4411">
        <v>1</v>
      </c>
      <c r="I4411">
        <v>0</v>
      </c>
      <c r="J4411" t="str">
        <v>Faridabad</v>
      </c>
      <c r="K4411" t="str">
        <v>PRIYANKA MADAM</v>
      </c>
    </row>
    <row r="4412" spans="1:11" x14ac:dyDescent="0.25">
      <c r="A4412" t="str">
        <v>BioLegend</v>
      </c>
      <c r="B4412">
        <v>21806.400000000001</v>
      </c>
      <c r="C4412" t="str">
        <v>EED120984</v>
      </c>
      <c r="D4412" s="6">
        <v>45975</v>
      </c>
      <c r="E4412" s="6">
        <v>45982</v>
      </c>
      <c r="F4412">
        <v>901301</v>
      </c>
      <c r="G4412">
        <v>1</v>
      </c>
      <c r="H4412">
        <v>1</v>
      </c>
      <c r="I4412">
        <v>0</v>
      </c>
      <c r="J4412" t="str">
        <v>BANGALORE</v>
      </c>
      <c r="K4412">
        <v>0</v>
      </c>
    </row>
    <row r="4413" spans="1:11" x14ac:dyDescent="0.25">
      <c r="A4413" t="str">
        <v>BioLegend</v>
      </c>
      <c r="B4413">
        <v>1900.8000000000002</v>
      </c>
      <c r="C4413" t="str">
        <v>EED120994</v>
      </c>
      <c r="D4413" s="6">
        <v>45975</v>
      </c>
      <c r="E4413" s="6">
        <v>45982</v>
      </c>
      <c r="F4413">
        <v>100203</v>
      </c>
      <c r="G4413">
        <v>1</v>
      </c>
      <c r="H4413">
        <v>1</v>
      </c>
      <c r="I4413">
        <v>0</v>
      </c>
      <c r="J4413" t="str">
        <v>Delhi</v>
      </c>
      <c r="K4413">
        <v>0</v>
      </c>
    </row>
    <row r="4414" spans="1:11" x14ac:dyDescent="0.25">
      <c r="A4414" t="str">
        <v>BioLegend</v>
      </c>
      <c r="B4414">
        <v>7550.4</v>
      </c>
      <c r="C4414" t="str">
        <v>EED120994</v>
      </c>
      <c r="D4414" s="6">
        <v>45975</v>
      </c>
      <c r="E4414" s="6">
        <v>45982</v>
      </c>
      <c r="F4414">
        <v>100204</v>
      </c>
      <c r="G4414">
        <v>1</v>
      </c>
      <c r="H4414">
        <v>1</v>
      </c>
      <c r="I4414">
        <v>0</v>
      </c>
      <c r="J4414" t="str">
        <v>Delhi</v>
      </c>
      <c r="K4414">
        <v>0</v>
      </c>
    </row>
    <row r="4415" spans="1:11" x14ac:dyDescent="0.25">
      <c r="A4415" t="str">
        <v>BioLegend</v>
      </c>
      <c r="B4415">
        <v>5544</v>
      </c>
      <c r="C4415" t="str">
        <v>EED120994</v>
      </c>
      <c r="D4415" s="6">
        <v>45975</v>
      </c>
      <c r="E4415" s="6">
        <v>45982</v>
      </c>
      <c r="F4415">
        <v>100219</v>
      </c>
      <c r="G4415">
        <v>1</v>
      </c>
      <c r="H4415">
        <v>1</v>
      </c>
      <c r="I4415">
        <v>0</v>
      </c>
      <c r="J4415" t="str">
        <v>Hyderabad</v>
      </c>
      <c r="K4415">
        <v>0</v>
      </c>
    </row>
    <row r="4416" spans="1:11" x14ac:dyDescent="0.25">
      <c r="A4416" t="str">
        <v>BioLegend</v>
      </c>
      <c r="B4416">
        <v>16878.400000000001</v>
      </c>
      <c r="C4416" t="str">
        <v>EED120994</v>
      </c>
      <c r="D4416" s="6">
        <v>45975</v>
      </c>
      <c r="E4416" s="6">
        <v>45982</v>
      </c>
      <c r="F4416">
        <v>100234</v>
      </c>
      <c r="G4416">
        <v>1</v>
      </c>
      <c r="H4416">
        <v>1</v>
      </c>
      <c r="I4416">
        <v>0</v>
      </c>
      <c r="J4416" t="str">
        <v>Delhi</v>
      </c>
      <c r="K4416">
        <v>0</v>
      </c>
    </row>
    <row r="4417" spans="1:11" x14ac:dyDescent="0.25">
      <c r="A4417" t="str">
        <v>BioLegend</v>
      </c>
      <c r="B4417">
        <v>16816.8</v>
      </c>
      <c r="C4417" t="str">
        <v>EED120994</v>
      </c>
      <c r="D4417" s="6">
        <v>45975</v>
      </c>
      <c r="E4417" s="6">
        <v>45982</v>
      </c>
      <c r="F4417">
        <v>100552</v>
      </c>
      <c r="G4417">
        <v>1</v>
      </c>
      <c r="H4417">
        <v>1</v>
      </c>
      <c r="I4417">
        <v>0</v>
      </c>
      <c r="J4417" t="str">
        <v>Delhi</v>
      </c>
      <c r="K4417">
        <v>0</v>
      </c>
    </row>
    <row r="4418" spans="1:11" x14ac:dyDescent="0.25">
      <c r="A4418" t="str">
        <v>BioLegend</v>
      </c>
      <c r="B4418">
        <v>11352</v>
      </c>
      <c r="C4418" t="str">
        <v>EED120994</v>
      </c>
      <c r="D4418" s="6">
        <v>45975</v>
      </c>
      <c r="E4418" s="6">
        <v>45982</v>
      </c>
      <c r="F4418">
        <v>100714</v>
      </c>
      <c r="G4418">
        <v>1</v>
      </c>
      <c r="H4418">
        <v>1</v>
      </c>
      <c r="I4418">
        <v>0</v>
      </c>
      <c r="J4418" t="str">
        <v>Delhi</v>
      </c>
      <c r="K4418">
        <v>0</v>
      </c>
    </row>
    <row r="4419" spans="1:11" x14ac:dyDescent="0.25">
      <c r="A4419" t="str">
        <v>BioLegend</v>
      </c>
      <c r="B4419">
        <v>10454.4</v>
      </c>
      <c r="C4419" t="str">
        <v>EED120994</v>
      </c>
      <c r="D4419" s="6">
        <v>45975</v>
      </c>
      <c r="E4419" s="6">
        <v>45982</v>
      </c>
      <c r="F4419">
        <v>100722</v>
      </c>
      <c r="G4419">
        <v>1</v>
      </c>
      <c r="H4419">
        <v>1</v>
      </c>
      <c r="I4419">
        <v>0</v>
      </c>
      <c r="J4419" t="str">
        <v>Delhi</v>
      </c>
      <c r="K4419">
        <v>0</v>
      </c>
    </row>
    <row r="4420" spans="1:11" x14ac:dyDescent="0.25">
      <c r="A4420" t="str">
        <v>BioLegend</v>
      </c>
      <c r="B4420">
        <v>10164</v>
      </c>
      <c r="C4420" t="str">
        <v>EED120994</v>
      </c>
      <c r="D4420" s="6">
        <v>45975</v>
      </c>
      <c r="E4420" s="6">
        <v>45982</v>
      </c>
      <c r="F4420">
        <v>100737</v>
      </c>
      <c r="G4420">
        <v>1</v>
      </c>
      <c r="H4420">
        <v>1</v>
      </c>
      <c r="I4420">
        <v>0</v>
      </c>
      <c r="J4420" t="str">
        <v>Delhi</v>
      </c>
      <c r="K4420">
        <v>0</v>
      </c>
    </row>
    <row r="4421" spans="1:11" x14ac:dyDescent="0.25">
      <c r="A4421" t="str">
        <v>BioLegend</v>
      </c>
      <c r="B4421">
        <v>1742.4</v>
      </c>
      <c r="C4421" t="str">
        <v>EED120994</v>
      </c>
      <c r="D4421" s="6">
        <v>45975</v>
      </c>
      <c r="E4421" s="6">
        <v>45982</v>
      </c>
      <c r="F4421">
        <v>101211</v>
      </c>
      <c r="G4421">
        <v>1</v>
      </c>
      <c r="H4421">
        <v>1</v>
      </c>
      <c r="I4421">
        <v>0</v>
      </c>
      <c r="J4421" t="str">
        <v>Delhi</v>
      </c>
      <c r="K4421">
        <v>0</v>
      </c>
    </row>
    <row r="4422" spans="1:11" x14ac:dyDescent="0.25">
      <c r="A4422" t="str">
        <v>BioLegend</v>
      </c>
      <c r="B4422">
        <v>15831.2</v>
      </c>
      <c r="C4422" t="str">
        <v>EED120994</v>
      </c>
      <c r="D4422" s="6">
        <v>45975</v>
      </c>
      <c r="E4422" s="6">
        <v>45982</v>
      </c>
      <c r="F4422">
        <v>102036</v>
      </c>
      <c r="G4422">
        <v>1</v>
      </c>
      <c r="H4422">
        <v>1</v>
      </c>
      <c r="I4422">
        <v>0</v>
      </c>
      <c r="J4422" t="str">
        <v>Delhi</v>
      </c>
      <c r="K4422">
        <v>0</v>
      </c>
    </row>
    <row r="4423" spans="1:11" x14ac:dyDescent="0.25">
      <c r="A4423" t="str">
        <v>BioLegend</v>
      </c>
      <c r="B4423">
        <v>5544</v>
      </c>
      <c r="C4423" t="str">
        <v>EED120994</v>
      </c>
      <c r="D4423" s="6">
        <v>45975</v>
      </c>
      <c r="E4423" s="6">
        <v>45982</v>
      </c>
      <c r="F4423">
        <v>103012</v>
      </c>
      <c r="G4423">
        <v>1</v>
      </c>
      <c r="H4423">
        <v>1</v>
      </c>
      <c r="I4423">
        <v>0</v>
      </c>
      <c r="J4423" t="str">
        <v>Delhi</v>
      </c>
      <c r="K4423">
        <v>0</v>
      </c>
    </row>
    <row r="4424" spans="1:11" x14ac:dyDescent="0.25">
      <c r="A4424" t="str">
        <v>BioLegend</v>
      </c>
      <c r="B4424">
        <v>11352</v>
      </c>
      <c r="C4424" t="str">
        <v>EED120994</v>
      </c>
      <c r="D4424" s="6">
        <v>45975</v>
      </c>
      <c r="E4424" s="6">
        <v>45982</v>
      </c>
      <c r="F4424">
        <v>103030</v>
      </c>
      <c r="G4424">
        <v>1</v>
      </c>
      <c r="H4424">
        <v>1</v>
      </c>
      <c r="I4424">
        <v>0</v>
      </c>
      <c r="J4424" t="str">
        <v>Delhi</v>
      </c>
      <c r="K4424">
        <v>0</v>
      </c>
    </row>
    <row r="4425" spans="1:11" x14ac:dyDescent="0.25">
      <c r="A4425" t="str">
        <v>BioLegend</v>
      </c>
      <c r="B4425">
        <v>16816.8</v>
      </c>
      <c r="C4425" t="str">
        <v>EED120994</v>
      </c>
      <c r="D4425" s="6">
        <v>45975</v>
      </c>
      <c r="E4425" s="6">
        <v>45982</v>
      </c>
      <c r="F4425">
        <v>104440</v>
      </c>
      <c r="G4425">
        <v>1</v>
      </c>
      <c r="H4425">
        <v>1</v>
      </c>
      <c r="I4425">
        <v>0</v>
      </c>
      <c r="J4425" t="str">
        <v>Delhi</v>
      </c>
      <c r="K4425">
        <v>0</v>
      </c>
    </row>
    <row r="4426" spans="1:11" x14ac:dyDescent="0.25">
      <c r="A4426" t="str">
        <v>BioLegend</v>
      </c>
      <c r="B4426">
        <v>19034.400000000001</v>
      </c>
      <c r="C4426" t="str">
        <v>EED120994</v>
      </c>
      <c r="D4426" s="6">
        <v>45975</v>
      </c>
      <c r="E4426" s="6">
        <v>45982</v>
      </c>
      <c r="F4426">
        <v>104445</v>
      </c>
      <c r="G4426">
        <v>1</v>
      </c>
      <c r="H4426">
        <v>1</v>
      </c>
      <c r="I4426">
        <v>0</v>
      </c>
      <c r="J4426" t="str">
        <v>Delhi</v>
      </c>
      <c r="K4426">
        <v>0</v>
      </c>
    </row>
    <row r="4427" spans="1:11" x14ac:dyDescent="0.25">
      <c r="A4427" t="str">
        <v>BioLegend</v>
      </c>
      <c r="B4427">
        <v>16420.8</v>
      </c>
      <c r="C4427" t="str">
        <v>EED120994</v>
      </c>
      <c r="D4427" s="6">
        <v>45975</v>
      </c>
      <c r="E4427" s="6">
        <v>45982</v>
      </c>
      <c r="F4427">
        <v>108110</v>
      </c>
      <c r="G4427">
        <v>1</v>
      </c>
      <c r="H4427">
        <v>1</v>
      </c>
      <c r="I4427">
        <v>0</v>
      </c>
      <c r="J4427" t="str">
        <v>Delhi</v>
      </c>
      <c r="K4427">
        <v>0</v>
      </c>
    </row>
    <row r="4428" spans="1:11" x14ac:dyDescent="0.25">
      <c r="A4428" t="str">
        <v>BioLegend</v>
      </c>
      <c r="B4428">
        <v>15092</v>
      </c>
      <c r="C4428" t="str">
        <v>EED120994</v>
      </c>
      <c r="D4428" s="6">
        <v>45975</v>
      </c>
      <c r="E4428" s="6">
        <v>45982</v>
      </c>
      <c r="F4428">
        <v>116523</v>
      </c>
      <c r="G4428">
        <v>1</v>
      </c>
      <c r="H4428">
        <v>1</v>
      </c>
      <c r="I4428">
        <v>0</v>
      </c>
      <c r="J4428" t="str">
        <v>Delhi</v>
      </c>
      <c r="K4428">
        <v>0</v>
      </c>
    </row>
    <row r="4429" spans="1:11" x14ac:dyDescent="0.25">
      <c r="A4429" t="str">
        <v>BioLegend</v>
      </c>
      <c r="B4429">
        <v>16579.2</v>
      </c>
      <c r="C4429" t="str">
        <v>EED120994</v>
      </c>
      <c r="D4429" s="6">
        <v>45975</v>
      </c>
      <c r="E4429" s="6">
        <v>45982</v>
      </c>
      <c r="F4429">
        <v>120108</v>
      </c>
      <c r="G4429">
        <v>1</v>
      </c>
      <c r="H4429">
        <v>1</v>
      </c>
      <c r="I4429">
        <v>0</v>
      </c>
      <c r="J4429" t="str">
        <v>Delhi</v>
      </c>
      <c r="K4429">
        <v>0</v>
      </c>
    </row>
    <row r="4430" spans="1:11" x14ac:dyDescent="0.25">
      <c r="A4430" t="str">
        <v>BioLegend</v>
      </c>
      <c r="B4430">
        <v>4699.2</v>
      </c>
      <c r="C4430" t="str">
        <v>EED120994</v>
      </c>
      <c r="D4430" s="6">
        <v>45975</v>
      </c>
      <c r="E4430" s="6">
        <v>45982</v>
      </c>
      <c r="F4430">
        <v>127605</v>
      </c>
      <c r="G4430">
        <v>1</v>
      </c>
      <c r="H4430">
        <v>1</v>
      </c>
      <c r="I4430">
        <v>0</v>
      </c>
      <c r="J4430" t="str">
        <v>Delhi</v>
      </c>
      <c r="K4430">
        <v>0</v>
      </c>
    </row>
    <row r="4431" spans="1:11" x14ac:dyDescent="0.25">
      <c r="A4431" t="str">
        <v>BioLegend</v>
      </c>
      <c r="B4431">
        <v>4646.3999999999996</v>
      </c>
      <c r="C4431" t="str">
        <v>EED120994</v>
      </c>
      <c r="D4431" s="6">
        <v>45975</v>
      </c>
      <c r="E4431" s="6">
        <v>45982</v>
      </c>
      <c r="F4431">
        <v>127613</v>
      </c>
      <c r="G4431">
        <v>1</v>
      </c>
      <c r="H4431">
        <v>1</v>
      </c>
      <c r="I4431">
        <v>0</v>
      </c>
      <c r="J4431" t="str">
        <v>Hyderabad</v>
      </c>
      <c r="K4431">
        <v>0</v>
      </c>
    </row>
    <row r="4432" spans="1:11" x14ac:dyDescent="0.25">
      <c r="A4432" t="str">
        <v>BioLegend</v>
      </c>
      <c r="B4432">
        <v>6547.2000000000007</v>
      </c>
      <c r="C4432" t="str">
        <v>EED120994</v>
      </c>
      <c r="D4432" s="6">
        <v>45975</v>
      </c>
      <c r="E4432" s="6">
        <v>45982</v>
      </c>
      <c r="F4432">
        <v>128017</v>
      </c>
      <c r="G4432">
        <v>1</v>
      </c>
      <c r="H4432">
        <v>1</v>
      </c>
      <c r="I4432">
        <v>0</v>
      </c>
      <c r="J4432" t="str">
        <v>Delhi</v>
      </c>
      <c r="K4432">
        <v>0</v>
      </c>
    </row>
    <row r="4433" spans="1:11" x14ac:dyDescent="0.25">
      <c r="A4433" t="str">
        <v>BioLegend</v>
      </c>
      <c r="B4433">
        <v>21384</v>
      </c>
      <c r="C4433" t="str">
        <v>EED120994</v>
      </c>
      <c r="D4433" s="6">
        <v>45975</v>
      </c>
      <c r="E4433" s="6">
        <v>45982</v>
      </c>
      <c r="F4433">
        <v>129822</v>
      </c>
      <c r="G4433">
        <v>1</v>
      </c>
      <c r="H4433">
        <v>1</v>
      </c>
      <c r="I4433">
        <v>0</v>
      </c>
      <c r="J4433" t="str">
        <v>Delhi</v>
      </c>
      <c r="K4433">
        <v>0</v>
      </c>
    </row>
    <row r="4434" spans="1:11" x14ac:dyDescent="0.25">
      <c r="A4434" t="str">
        <v>BioLegend</v>
      </c>
      <c r="B4434">
        <v>18321.599999999999</v>
      </c>
      <c r="C4434" t="str">
        <v>EED120994</v>
      </c>
      <c r="D4434" s="6">
        <v>45975</v>
      </c>
      <c r="E4434" s="6">
        <v>45982</v>
      </c>
      <c r="F4434">
        <v>135224</v>
      </c>
      <c r="G4434">
        <v>1</v>
      </c>
      <c r="H4434">
        <v>1</v>
      </c>
      <c r="I4434">
        <v>0</v>
      </c>
      <c r="J4434" t="str">
        <v>Delhi</v>
      </c>
      <c r="K4434">
        <v>0</v>
      </c>
    </row>
    <row r="4435" spans="1:11" x14ac:dyDescent="0.25">
      <c r="A4435" t="str">
        <v>BioLegend</v>
      </c>
      <c r="B4435">
        <v>17987.2</v>
      </c>
      <c r="C4435" t="str">
        <v>EED120994</v>
      </c>
      <c r="D4435" s="6">
        <v>45975</v>
      </c>
      <c r="E4435" s="6">
        <v>45982</v>
      </c>
      <c r="F4435">
        <v>145517</v>
      </c>
      <c r="G4435">
        <v>1</v>
      </c>
      <c r="H4435">
        <v>1</v>
      </c>
      <c r="I4435">
        <v>0</v>
      </c>
      <c r="J4435" t="str">
        <v>Delhi</v>
      </c>
      <c r="K4435">
        <v>0</v>
      </c>
    </row>
    <row r="4436" spans="1:11" x14ac:dyDescent="0.25">
      <c r="A4436" t="str">
        <v>BioLegend</v>
      </c>
      <c r="B4436">
        <v>4224</v>
      </c>
      <c r="C4436" t="str">
        <v>EED120994</v>
      </c>
      <c r="D4436" s="6">
        <v>45975</v>
      </c>
      <c r="E4436" s="6">
        <v>45982</v>
      </c>
      <c r="F4436">
        <v>152407</v>
      </c>
      <c r="G4436">
        <v>1</v>
      </c>
      <c r="H4436">
        <v>1</v>
      </c>
      <c r="I4436">
        <v>0</v>
      </c>
      <c r="J4436" t="str">
        <v>Hyderabad</v>
      </c>
      <c r="K4436">
        <v>0</v>
      </c>
    </row>
    <row r="4437" spans="1:11" x14ac:dyDescent="0.25">
      <c r="A4437" t="str">
        <v>BioLegend</v>
      </c>
      <c r="B4437">
        <v>19008</v>
      </c>
      <c r="C4437" t="str">
        <v>EED120994</v>
      </c>
      <c r="D4437" s="6">
        <v>45975</v>
      </c>
      <c r="E4437" s="6">
        <v>45982</v>
      </c>
      <c r="F4437">
        <v>155904</v>
      </c>
      <c r="G4437">
        <v>1</v>
      </c>
      <c r="H4437">
        <v>1</v>
      </c>
      <c r="I4437">
        <v>0</v>
      </c>
      <c r="J4437" t="str">
        <v>Delhi</v>
      </c>
      <c r="K4437">
        <v>0</v>
      </c>
    </row>
    <row r="4438" spans="1:11" x14ac:dyDescent="0.25">
      <c r="A4438" t="str">
        <v>BioLegend</v>
      </c>
      <c r="B4438">
        <v>1900.8000000000002</v>
      </c>
      <c r="C4438" t="str">
        <v>EED120994</v>
      </c>
      <c r="D4438" s="6">
        <v>45975</v>
      </c>
      <c r="E4438" s="6">
        <v>45982</v>
      </c>
      <c r="F4438">
        <v>157607</v>
      </c>
      <c r="G4438">
        <v>1</v>
      </c>
      <c r="H4438">
        <v>1</v>
      </c>
      <c r="I4438">
        <v>0</v>
      </c>
      <c r="J4438" t="str">
        <v>Hyderabad</v>
      </c>
      <c r="K4438">
        <v>0</v>
      </c>
    </row>
    <row r="4439" spans="1:11" x14ac:dyDescent="0.25">
      <c r="A4439" t="str">
        <v>BioLegend</v>
      </c>
      <c r="B4439">
        <v>2904</v>
      </c>
      <c r="C4439" t="str">
        <v>EED120994</v>
      </c>
      <c r="D4439" s="6">
        <v>45975</v>
      </c>
      <c r="E4439" s="6">
        <v>45982</v>
      </c>
      <c r="F4439">
        <v>300306</v>
      </c>
      <c r="G4439">
        <v>1</v>
      </c>
      <c r="H4439">
        <v>1</v>
      </c>
      <c r="I4439">
        <v>0</v>
      </c>
      <c r="J4439" t="str">
        <v>Banglore</v>
      </c>
      <c r="K4439">
        <v>0</v>
      </c>
    </row>
    <row r="4440" spans="1:11" x14ac:dyDescent="0.25">
      <c r="A4440" t="str">
        <v>BioLegend</v>
      </c>
      <c r="B4440">
        <v>12777.599999999999</v>
      </c>
      <c r="C4440" t="str">
        <v>EED120994</v>
      </c>
      <c r="D4440" s="6">
        <v>45975</v>
      </c>
      <c r="E4440" s="6">
        <v>45982</v>
      </c>
      <c r="F4440">
        <v>302008</v>
      </c>
      <c r="G4440">
        <v>1</v>
      </c>
      <c r="H4440">
        <v>1</v>
      </c>
      <c r="I4440">
        <v>0</v>
      </c>
      <c r="J4440" t="str">
        <v>Banglore</v>
      </c>
      <c r="K4440">
        <v>0</v>
      </c>
    </row>
    <row r="4441" spans="1:11" x14ac:dyDescent="0.25">
      <c r="A4441" t="str">
        <v>BioLegend</v>
      </c>
      <c r="B4441">
        <v>15417.599999999999</v>
      </c>
      <c r="C4441" t="str">
        <v>EED120994</v>
      </c>
      <c r="D4441" s="6">
        <v>45975</v>
      </c>
      <c r="E4441" s="6">
        <v>45982</v>
      </c>
      <c r="F4441">
        <v>302216</v>
      </c>
      <c r="G4441">
        <v>1</v>
      </c>
      <c r="H4441">
        <v>1</v>
      </c>
      <c r="I4441">
        <v>0</v>
      </c>
      <c r="J4441" t="str">
        <v>Banglore</v>
      </c>
      <c r="K4441">
        <v>0</v>
      </c>
    </row>
    <row r="4442" spans="1:11" x14ac:dyDescent="0.25">
      <c r="A4442" t="str">
        <v>BioLegend</v>
      </c>
      <c r="B4442">
        <v>27473.599999999999</v>
      </c>
      <c r="C4442" t="str">
        <v>EED120994</v>
      </c>
      <c r="D4442" s="6">
        <v>45975</v>
      </c>
      <c r="E4442" s="6">
        <v>45982</v>
      </c>
      <c r="F4442">
        <v>306026</v>
      </c>
      <c r="G4442">
        <v>3</v>
      </c>
      <c r="H4442">
        <v>3</v>
      </c>
      <c r="I4442">
        <v>0</v>
      </c>
      <c r="J4442" t="str">
        <v>Hyderabad</v>
      </c>
      <c r="K4442">
        <v>0</v>
      </c>
    </row>
    <row r="4443" spans="1:11" x14ac:dyDescent="0.25">
      <c r="A4443" t="str">
        <v>BioLegend</v>
      </c>
      <c r="B4443">
        <v>9926.4</v>
      </c>
      <c r="C4443" t="str">
        <v>EED120994</v>
      </c>
      <c r="D4443" s="6">
        <v>45975</v>
      </c>
      <c r="E4443" s="6">
        <v>45982</v>
      </c>
      <c r="F4443">
        <v>306706</v>
      </c>
      <c r="G4443">
        <v>1</v>
      </c>
      <c r="H4443">
        <v>1</v>
      </c>
      <c r="I4443">
        <v>0</v>
      </c>
      <c r="J4443" t="str">
        <v>Telangana</v>
      </c>
      <c r="K4443">
        <v>0</v>
      </c>
    </row>
    <row r="4444" spans="1:11" x14ac:dyDescent="0.25">
      <c r="A4444" t="str">
        <v>BioLegend</v>
      </c>
      <c r="B4444">
        <v>25071.199999999997</v>
      </c>
      <c r="C4444" t="str">
        <v>EED120994</v>
      </c>
      <c r="D4444" s="6">
        <v>45975</v>
      </c>
      <c r="E4444" s="6">
        <v>45982</v>
      </c>
      <c r="F4444">
        <v>318340</v>
      </c>
      <c r="G4444">
        <v>4</v>
      </c>
      <c r="H4444">
        <v>4</v>
      </c>
      <c r="I4444">
        <v>0</v>
      </c>
      <c r="J4444" t="str">
        <v>Banglore</v>
      </c>
      <c r="K4444">
        <v>0</v>
      </c>
    </row>
    <row r="4445" spans="1:11" x14ac:dyDescent="0.25">
      <c r="A4445" t="str">
        <v>BioLegend</v>
      </c>
      <c r="B4445">
        <v>15100.8</v>
      </c>
      <c r="C4445" t="str">
        <v>EED120994</v>
      </c>
      <c r="D4445" s="6">
        <v>45975</v>
      </c>
      <c r="E4445" s="6">
        <v>45982</v>
      </c>
      <c r="F4445">
        <v>344714</v>
      </c>
      <c r="G4445">
        <v>1</v>
      </c>
      <c r="H4445">
        <v>1</v>
      </c>
      <c r="I4445">
        <v>0</v>
      </c>
      <c r="J4445" t="str">
        <v>Delhi</v>
      </c>
      <c r="K4445">
        <v>0</v>
      </c>
    </row>
    <row r="4446" spans="1:11" x14ac:dyDescent="0.25">
      <c r="A4446" t="str">
        <v>BioLegend</v>
      </c>
      <c r="B4446">
        <v>12091.2</v>
      </c>
      <c r="C4446" t="str">
        <v>EED120994</v>
      </c>
      <c r="D4446" s="6">
        <v>45975</v>
      </c>
      <c r="E4446" s="6">
        <v>45982</v>
      </c>
      <c r="F4446">
        <v>344750</v>
      </c>
      <c r="G4446">
        <v>1</v>
      </c>
      <c r="H4446">
        <v>1</v>
      </c>
      <c r="I4446">
        <v>0</v>
      </c>
      <c r="J4446" t="str">
        <v>Delhi</v>
      </c>
      <c r="K4446">
        <v>0</v>
      </c>
    </row>
    <row r="4447" spans="1:11" x14ac:dyDescent="0.25">
      <c r="A4447" t="str">
        <v>BioLegend</v>
      </c>
      <c r="B4447">
        <v>25440.800000000003</v>
      </c>
      <c r="C4447" t="str">
        <v>EED120994</v>
      </c>
      <c r="D4447" s="6">
        <v>45975</v>
      </c>
      <c r="E4447" s="6">
        <v>45982</v>
      </c>
      <c r="F4447">
        <v>344828</v>
      </c>
      <c r="G4447">
        <v>1</v>
      </c>
      <c r="H4447">
        <v>1</v>
      </c>
      <c r="I4447">
        <v>0</v>
      </c>
      <c r="J4447" t="str">
        <v>Delhi</v>
      </c>
      <c r="K4447">
        <v>0</v>
      </c>
    </row>
    <row r="4448" spans="1:11" x14ac:dyDescent="0.25">
      <c r="A4448" t="str">
        <v>BioLegend</v>
      </c>
      <c r="B4448">
        <v>17846.400000000001</v>
      </c>
      <c r="C4448" t="str">
        <v>EED120994</v>
      </c>
      <c r="D4448" s="6">
        <v>45975</v>
      </c>
      <c r="E4448" s="6">
        <v>45982</v>
      </c>
      <c r="F4448">
        <v>352906</v>
      </c>
      <c r="G4448">
        <v>2</v>
      </c>
      <c r="H4448">
        <v>2</v>
      </c>
      <c r="I4448">
        <v>0</v>
      </c>
      <c r="J4448" t="str">
        <v>Chandigarh</v>
      </c>
      <c r="K4448">
        <v>0</v>
      </c>
    </row>
    <row r="4449" spans="1:11" x14ac:dyDescent="0.25">
      <c r="A4449" t="str">
        <v>BioLegend</v>
      </c>
      <c r="B4449">
        <v>9662.4</v>
      </c>
      <c r="C4449" t="str">
        <v>EED120994</v>
      </c>
      <c r="D4449" s="6">
        <v>45975</v>
      </c>
      <c r="E4449" s="6">
        <v>45982</v>
      </c>
      <c r="F4449">
        <v>353225</v>
      </c>
      <c r="G4449">
        <v>1</v>
      </c>
      <c r="H4449">
        <v>1</v>
      </c>
      <c r="I4449">
        <v>0</v>
      </c>
      <c r="J4449" t="str">
        <v>Delhi</v>
      </c>
      <c r="K4449">
        <v>0</v>
      </c>
    </row>
    <row r="4450" spans="1:11" x14ac:dyDescent="0.25">
      <c r="A4450" t="str">
        <v>BioLegend</v>
      </c>
      <c r="B4450">
        <v>12936</v>
      </c>
      <c r="C4450" t="str">
        <v>EED120994</v>
      </c>
      <c r="D4450" s="6">
        <v>45975</v>
      </c>
      <c r="E4450" s="6">
        <v>45982</v>
      </c>
      <c r="F4450">
        <v>383304</v>
      </c>
      <c r="G4450">
        <v>1</v>
      </c>
      <c r="H4450">
        <v>1</v>
      </c>
      <c r="I4450">
        <v>0</v>
      </c>
      <c r="J4450" t="str">
        <v>Delhi</v>
      </c>
      <c r="K4450">
        <v>0</v>
      </c>
    </row>
    <row r="4451" spans="1:11" x14ac:dyDescent="0.25">
      <c r="A4451" t="str">
        <v>BioLegend</v>
      </c>
      <c r="B4451">
        <v>12196.8</v>
      </c>
      <c r="C4451" t="str">
        <v>EED120994</v>
      </c>
      <c r="D4451" s="6">
        <v>45975</v>
      </c>
      <c r="E4451" s="6">
        <v>45982</v>
      </c>
      <c r="F4451">
        <v>396413</v>
      </c>
      <c r="G4451">
        <v>1</v>
      </c>
      <c r="H4451">
        <v>1</v>
      </c>
      <c r="I4451">
        <v>0</v>
      </c>
      <c r="J4451" t="str">
        <v>Delhi</v>
      </c>
      <c r="K4451">
        <v>0</v>
      </c>
    </row>
    <row r="4452" spans="1:11" x14ac:dyDescent="0.25">
      <c r="A4452" t="str">
        <v>BioLegend</v>
      </c>
      <c r="B4452">
        <v>6811.2000000000007</v>
      </c>
      <c r="C4452" t="str">
        <v>EED120994</v>
      </c>
      <c r="D4452" s="6">
        <v>45975</v>
      </c>
      <c r="E4452" s="6">
        <v>45982</v>
      </c>
      <c r="F4452">
        <v>400114</v>
      </c>
      <c r="G4452">
        <v>2</v>
      </c>
      <c r="H4452">
        <v>2</v>
      </c>
      <c r="I4452">
        <v>0</v>
      </c>
      <c r="J4452" t="str">
        <v>Banglore</v>
      </c>
      <c r="K4452">
        <v>0</v>
      </c>
    </row>
    <row r="4453" spans="1:11" x14ac:dyDescent="0.25">
      <c r="A4453" t="str">
        <v>BioLegend</v>
      </c>
      <c r="B4453">
        <v>23716</v>
      </c>
      <c r="C4453" t="str">
        <v>EED120994</v>
      </c>
      <c r="D4453" s="6">
        <v>45975</v>
      </c>
      <c r="E4453" s="6">
        <v>45982</v>
      </c>
      <c r="F4453">
        <v>400172</v>
      </c>
      <c r="G4453">
        <v>1</v>
      </c>
      <c r="H4453">
        <v>1</v>
      </c>
      <c r="I4453">
        <v>0</v>
      </c>
      <c r="J4453" t="str">
        <v>Banglore</v>
      </c>
      <c r="K4453">
        <v>0</v>
      </c>
    </row>
    <row r="4454" spans="1:11" x14ac:dyDescent="0.25">
      <c r="A4454" t="str">
        <v>BioLegend</v>
      </c>
      <c r="B4454">
        <v>2481.6</v>
      </c>
      <c r="C4454" t="str">
        <v>EED120994</v>
      </c>
      <c r="D4454" s="6">
        <v>45975</v>
      </c>
      <c r="E4454" s="6">
        <v>45982</v>
      </c>
      <c r="F4454">
        <v>400209</v>
      </c>
      <c r="G4454">
        <v>1</v>
      </c>
      <c r="H4454">
        <v>1</v>
      </c>
      <c r="I4454">
        <v>0</v>
      </c>
      <c r="J4454" t="str">
        <v>Banglore</v>
      </c>
      <c r="K4454">
        <v>0</v>
      </c>
    </row>
    <row r="4455" spans="1:11" x14ac:dyDescent="0.25">
      <c r="A4455" t="str">
        <v>BioLegend</v>
      </c>
      <c r="B4455">
        <v>1900.8000000000002</v>
      </c>
      <c r="C4455" t="str">
        <v>EED120994</v>
      </c>
      <c r="D4455" s="6">
        <v>45975</v>
      </c>
      <c r="E4455" s="6">
        <v>45982</v>
      </c>
      <c r="F4455">
        <v>400219</v>
      </c>
      <c r="G4455">
        <v>1</v>
      </c>
      <c r="H4455">
        <v>1</v>
      </c>
      <c r="I4455">
        <v>0</v>
      </c>
      <c r="J4455" t="str">
        <v>Banglore</v>
      </c>
      <c r="K4455">
        <v>0</v>
      </c>
    </row>
    <row r="4456" spans="1:11" x14ac:dyDescent="0.25">
      <c r="A4456" t="str">
        <v>BioLegend</v>
      </c>
      <c r="B4456">
        <v>26118.400000000001</v>
      </c>
      <c r="C4456" t="str">
        <v>EED120994</v>
      </c>
      <c r="D4456" s="6">
        <v>45975</v>
      </c>
      <c r="E4456" s="6">
        <v>45982</v>
      </c>
      <c r="F4456">
        <v>410704</v>
      </c>
      <c r="G4456">
        <v>1</v>
      </c>
      <c r="H4456">
        <v>1</v>
      </c>
      <c r="I4456">
        <v>0</v>
      </c>
      <c r="J4456" t="str">
        <v>Banglore</v>
      </c>
      <c r="K4456">
        <v>0</v>
      </c>
    </row>
    <row r="4457" spans="1:11" x14ac:dyDescent="0.25">
      <c r="A4457" t="str">
        <v>BioLegend</v>
      </c>
      <c r="B4457">
        <v>3432</v>
      </c>
      <c r="C4457" t="str">
        <v>EED120994</v>
      </c>
      <c r="D4457" s="6">
        <v>45975</v>
      </c>
      <c r="E4457" s="6">
        <v>45982</v>
      </c>
      <c r="F4457">
        <v>420301</v>
      </c>
      <c r="G4457">
        <v>1</v>
      </c>
      <c r="H4457">
        <v>1</v>
      </c>
      <c r="I4457">
        <v>0</v>
      </c>
      <c r="J4457" t="str">
        <v>Delhi</v>
      </c>
      <c r="K4457">
        <v>0</v>
      </c>
    </row>
    <row r="4458" spans="1:11" x14ac:dyDescent="0.25">
      <c r="A4458" t="str">
        <v>BioLegend</v>
      </c>
      <c r="B4458">
        <v>3432</v>
      </c>
      <c r="C4458" t="str">
        <v>EED120994</v>
      </c>
      <c r="D4458" s="6">
        <v>45975</v>
      </c>
      <c r="E4458" s="6">
        <v>45982</v>
      </c>
      <c r="F4458">
        <v>420601</v>
      </c>
      <c r="G4458">
        <v>2</v>
      </c>
      <c r="H4458">
        <v>2</v>
      </c>
      <c r="I4458">
        <v>0</v>
      </c>
      <c r="J4458" t="str">
        <v>Delhi</v>
      </c>
      <c r="K4458">
        <v>0</v>
      </c>
    </row>
    <row r="4459" spans="1:11" x14ac:dyDescent="0.25">
      <c r="A4459" t="str">
        <v>BioLegend</v>
      </c>
      <c r="B4459">
        <v>2851.2</v>
      </c>
      <c r="C4459" t="str">
        <v>EED120994</v>
      </c>
      <c r="D4459" s="6">
        <v>45975</v>
      </c>
      <c r="E4459" s="6">
        <v>45982</v>
      </c>
      <c r="F4459">
        <v>420701</v>
      </c>
      <c r="G4459">
        <v>2</v>
      </c>
      <c r="H4459">
        <v>2</v>
      </c>
      <c r="I4459">
        <v>0</v>
      </c>
      <c r="J4459" t="str">
        <v>Delhi</v>
      </c>
      <c r="K4459">
        <v>0</v>
      </c>
    </row>
    <row r="4460" spans="1:11" x14ac:dyDescent="0.25">
      <c r="A4460" t="str">
        <v>BioLegend</v>
      </c>
      <c r="B4460">
        <v>4963.2</v>
      </c>
      <c r="C4460" t="str">
        <v>EED120994</v>
      </c>
      <c r="D4460" s="6">
        <v>45975</v>
      </c>
      <c r="E4460" s="6">
        <v>45982</v>
      </c>
      <c r="F4460">
        <v>421002</v>
      </c>
      <c r="G4460">
        <v>2</v>
      </c>
      <c r="H4460">
        <v>2</v>
      </c>
      <c r="I4460">
        <v>0</v>
      </c>
      <c r="J4460" t="str">
        <v>Delhi</v>
      </c>
      <c r="K4460">
        <v>0</v>
      </c>
    </row>
    <row r="4461" spans="1:11" x14ac:dyDescent="0.25">
      <c r="A4461" t="str">
        <v>BioLegend</v>
      </c>
      <c r="B4461">
        <v>1900.8000000000002</v>
      </c>
      <c r="C4461" t="str">
        <v>EED120994</v>
      </c>
      <c r="D4461" s="6">
        <v>45975</v>
      </c>
      <c r="E4461" s="6">
        <v>45982</v>
      </c>
      <c r="F4461">
        <v>422201</v>
      </c>
      <c r="G4461">
        <v>1</v>
      </c>
      <c r="H4461">
        <v>1</v>
      </c>
      <c r="I4461">
        <v>0</v>
      </c>
      <c r="J4461" t="str">
        <v>Delhi</v>
      </c>
      <c r="K4461">
        <v>0</v>
      </c>
    </row>
    <row r="4462" spans="1:11" x14ac:dyDescent="0.25">
      <c r="A4462" t="str">
        <v>BioLegend</v>
      </c>
      <c r="B4462">
        <v>11140.8</v>
      </c>
      <c r="C4462" t="str">
        <v>EED120994</v>
      </c>
      <c r="D4462" s="6">
        <v>45975</v>
      </c>
      <c r="E4462" s="6">
        <v>45982</v>
      </c>
      <c r="F4462">
        <v>425303</v>
      </c>
      <c r="G4462">
        <v>1</v>
      </c>
      <c r="H4462">
        <v>1</v>
      </c>
      <c r="I4462">
        <v>0</v>
      </c>
      <c r="J4462" t="str">
        <v>Delhi</v>
      </c>
      <c r="K4462">
        <v>0</v>
      </c>
    </row>
    <row r="4463" spans="1:11" x14ac:dyDescent="0.25">
      <c r="A4463" t="str">
        <v>BioLegend</v>
      </c>
      <c r="B4463">
        <v>6547.2000000000007</v>
      </c>
      <c r="C4463" t="str">
        <v>EED120994</v>
      </c>
      <c r="D4463" s="6">
        <v>45975</v>
      </c>
      <c r="E4463" s="6">
        <v>45982</v>
      </c>
      <c r="F4463">
        <v>500319</v>
      </c>
      <c r="G4463">
        <v>1</v>
      </c>
      <c r="H4463">
        <v>1</v>
      </c>
      <c r="I4463">
        <v>0</v>
      </c>
      <c r="J4463" t="str">
        <v>Delhi</v>
      </c>
      <c r="K4463">
        <v>0</v>
      </c>
    </row>
    <row r="4464" spans="1:11" x14ac:dyDescent="0.25">
      <c r="A4464" t="str">
        <v>BioLegend</v>
      </c>
      <c r="B4464">
        <v>13992</v>
      </c>
      <c r="C4464" t="str">
        <v>EED120994</v>
      </c>
      <c r="D4464" s="6">
        <v>45975</v>
      </c>
      <c r="E4464" s="6">
        <v>45982</v>
      </c>
      <c r="F4464">
        <v>500817</v>
      </c>
      <c r="G4464">
        <v>1</v>
      </c>
      <c r="H4464">
        <v>1</v>
      </c>
      <c r="I4464">
        <v>0</v>
      </c>
      <c r="J4464" t="str">
        <v>Delhi</v>
      </c>
      <c r="K4464">
        <v>0</v>
      </c>
    </row>
    <row r="4465" spans="1:11" x14ac:dyDescent="0.25">
      <c r="A4465" t="str">
        <v>BioLegend</v>
      </c>
      <c r="B4465">
        <v>9292.7999999999993</v>
      </c>
      <c r="C4465" t="str">
        <v>EED120994</v>
      </c>
      <c r="D4465" s="6">
        <v>45975</v>
      </c>
      <c r="E4465" s="6">
        <v>45982</v>
      </c>
      <c r="F4465">
        <v>502925</v>
      </c>
      <c r="G4465">
        <v>1</v>
      </c>
      <c r="H4465">
        <v>1</v>
      </c>
      <c r="I4465">
        <v>0</v>
      </c>
      <c r="J4465" t="str">
        <v>Delhi</v>
      </c>
      <c r="K4465">
        <v>0</v>
      </c>
    </row>
    <row r="4466" spans="1:11" x14ac:dyDescent="0.25">
      <c r="A4466" t="str">
        <v>BioLegend</v>
      </c>
      <c r="B4466">
        <v>13992</v>
      </c>
      <c r="C4466" t="str">
        <v>EED120994</v>
      </c>
      <c r="D4466" s="6">
        <v>45975</v>
      </c>
      <c r="E4466" s="6">
        <v>45982</v>
      </c>
      <c r="F4466">
        <v>503818</v>
      </c>
      <c r="G4466">
        <v>1</v>
      </c>
      <c r="H4466">
        <v>1</v>
      </c>
      <c r="I4466">
        <v>0</v>
      </c>
      <c r="J4466" t="str">
        <v>Delhi</v>
      </c>
      <c r="K4466">
        <v>0</v>
      </c>
    </row>
    <row r="4467" spans="1:11" x14ac:dyDescent="0.25">
      <c r="A4467" t="str">
        <v>BioLegend</v>
      </c>
      <c r="B4467">
        <v>14150.400000000001</v>
      </c>
      <c r="C4467" t="str">
        <v>EED120994</v>
      </c>
      <c r="D4467" s="6">
        <v>45975</v>
      </c>
      <c r="E4467" s="6">
        <v>45982</v>
      </c>
      <c r="F4467">
        <v>504109</v>
      </c>
      <c r="G4467">
        <v>1</v>
      </c>
      <c r="H4467">
        <v>1</v>
      </c>
      <c r="I4467">
        <v>0</v>
      </c>
      <c r="J4467" t="str">
        <v>Delhi</v>
      </c>
      <c r="K4467">
        <v>0</v>
      </c>
    </row>
    <row r="4468" spans="1:11" x14ac:dyDescent="0.25">
      <c r="A4468" t="str">
        <v>BioLegend</v>
      </c>
      <c r="B4468">
        <v>17688</v>
      </c>
      <c r="C4468" t="str">
        <v>EED120994</v>
      </c>
      <c r="D4468" s="6">
        <v>45975</v>
      </c>
      <c r="E4468" s="6">
        <v>45982</v>
      </c>
      <c r="F4468">
        <v>505034</v>
      </c>
      <c r="G4468">
        <v>1</v>
      </c>
      <c r="H4468">
        <v>1</v>
      </c>
      <c r="I4468">
        <v>0</v>
      </c>
      <c r="J4468" t="str">
        <v>Delhi</v>
      </c>
      <c r="K4468">
        <v>0</v>
      </c>
    </row>
    <row r="4469" spans="1:11" x14ac:dyDescent="0.25">
      <c r="A4469" t="str">
        <v>BioLegend</v>
      </c>
      <c r="B4469">
        <v>5808</v>
      </c>
      <c r="C4469" t="str">
        <v>EED120994</v>
      </c>
      <c r="D4469" s="6">
        <v>45975</v>
      </c>
      <c r="E4469" s="6">
        <v>45982</v>
      </c>
      <c r="F4469">
        <v>505808</v>
      </c>
      <c r="G4469">
        <v>1</v>
      </c>
      <c r="H4469">
        <v>1</v>
      </c>
      <c r="I4469">
        <v>0</v>
      </c>
      <c r="J4469" t="str">
        <v>Delhi</v>
      </c>
      <c r="K4469">
        <v>0</v>
      </c>
    </row>
    <row r="4470" spans="1:11" x14ac:dyDescent="0.25">
      <c r="A4470" t="str">
        <v>BioLegend</v>
      </c>
      <c r="B4470">
        <v>17107.2</v>
      </c>
      <c r="C4470" t="str">
        <v>EED120994</v>
      </c>
      <c r="D4470" s="6">
        <v>45975</v>
      </c>
      <c r="E4470" s="6">
        <v>45982</v>
      </c>
      <c r="F4470">
        <v>505846</v>
      </c>
      <c r="G4470">
        <v>1</v>
      </c>
      <c r="H4470">
        <v>1</v>
      </c>
      <c r="I4470">
        <v>0</v>
      </c>
      <c r="J4470" t="str">
        <v>Delhi</v>
      </c>
      <c r="K4470">
        <v>0</v>
      </c>
    </row>
    <row r="4471" spans="1:11" x14ac:dyDescent="0.25">
      <c r="A4471" t="str">
        <v>BioLegend</v>
      </c>
      <c r="B4471">
        <v>17054.400000000001</v>
      </c>
      <c r="C4471" t="str">
        <v>EED120994</v>
      </c>
      <c r="D4471" s="6">
        <v>45975</v>
      </c>
      <c r="E4471" s="6">
        <v>45982</v>
      </c>
      <c r="F4471">
        <v>506322</v>
      </c>
      <c r="G4471">
        <v>1</v>
      </c>
      <c r="H4471">
        <v>1</v>
      </c>
      <c r="I4471">
        <v>0</v>
      </c>
      <c r="J4471" t="str">
        <v>Delhi</v>
      </c>
      <c r="K4471">
        <v>0</v>
      </c>
    </row>
    <row r="4472" spans="1:11" x14ac:dyDescent="0.25">
      <c r="A4472" t="str">
        <v>BioLegend</v>
      </c>
      <c r="B4472">
        <v>16816.8</v>
      </c>
      <c r="C4472" t="str">
        <v>EED120994</v>
      </c>
      <c r="D4472" s="6">
        <v>45975</v>
      </c>
      <c r="E4472" s="6">
        <v>45982</v>
      </c>
      <c r="F4472">
        <v>506333</v>
      </c>
      <c r="G4472">
        <v>1</v>
      </c>
      <c r="H4472">
        <v>1</v>
      </c>
      <c r="I4472">
        <v>0</v>
      </c>
      <c r="J4472" t="str">
        <v>Delhi</v>
      </c>
      <c r="K4472">
        <v>0</v>
      </c>
    </row>
    <row r="4473" spans="1:11" x14ac:dyDescent="0.25">
      <c r="A4473" t="str">
        <v>BioLegend</v>
      </c>
      <c r="B4473">
        <v>18585.599999999999</v>
      </c>
      <c r="C4473" t="str">
        <v>EED120994</v>
      </c>
      <c r="D4473" s="6">
        <v>45975</v>
      </c>
      <c r="E4473" s="6">
        <v>45982</v>
      </c>
      <c r="F4473">
        <v>506812</v>
      </c>
      <c r="G4473">
        <v>1</v>
      </c>
      <c r="H4473">
        <v>1</v>
      </c>
      <c r="I4473">
        <v>0</v>
      </c>
      <c r="J4473" t="str">
        <v>Delhi</v>
      </c>
      <c r="K4473">
        <v>0</v>
      </c>
    </row>
    <row r="4474" spans="1:11" x14ac:dyDescent="0.25">
      <c r="A4474" t="str">
        <v>BioLegend</v>
      </c>
      <c r="B4474">
        <v>15628.8</v>
      </c>
      <c r="C4474" t="str">
        <v>EED120994</v>
      </c>
      <c r="D4474" s="6">
        <v>45975</v>
      </c>
      <c r="E4474" s="6">
        <v>45982</v>
      </c>
      <c r="F4474">
        <v>506916</v>
      </c>
      <c r="G4474">
        <v>1</v>
      </c>
      <c r="H4474">
        <v>1</v>
      </c>
      <c r="I4474">
        <v>0</v>
      </c>
      <c r="J4474" t="str">
        <v>Delhi</v>
      </c>
      <c r="K4474">
        <v>0</v>
      </c>
    </row>
    <row r="4475" spans="1:11" x14ac:dyDescent="0.25">
      <c r="A4475" t="str">
        <v>BioLegend</v>
      </c>
      <c r="B4475">
        <v>19113.599999999999</v>
      </c>
      <c r="C4475" t="str">
        <v>EED120994</v>
      </c>
      <c r="D4475" s="6">
        <v>45975</v>
      </c>
      <c r="E4475" s="6">
        <v>45982</v>
      </c>
      <c r="F4475">
        <v>512334</v>
      </c>
      <c r="G4475">
        <v>1</v>
      </c>
      <c r="H4475">
        <v>1</v>
      </c>
      <c r="I4475">
        <v>0</v>
      </c>
      <c r="J4475" t="str">
        <v>Delhi</v>
      </c>
      <c r="K4475">
        <v>0</v>
      </c>
    </row>
    <row r="4476" spans="1:11" x14ac:dyDescent="0.25">
      <c r="A4476" t="str">
        <v>BioLegend</v>
      </c>
      <c r="B4476">
        <v>11140.8</v>
      </c>
      <c r="C4476" t="str">
        <v>EED120994</v>
      </c>
      <c r="D4476" s="6">
        <v>45975</v>
      </c>
      <c r="E4476" s="6">
        <v>45982</v>
      </c>
      <c r="F4476">
        <v>516411</v>
      </c>
      <c r="G4476">
        <v>1</v>
      </c>
      <c r="H4476">
        <v>1</v>
      </c>
      <c r="I4476">
        <v>0</v>
      </c>
      <c r="J4476" t="str">
        <v>Delhi</v>
      </c>
      <c r="K4476">
        <v>0</v>
      </c>
    </row>
    <row r="4477" spans="1:11" x14ac:dyDescent="0.25">
      <c r="A4477" t="str">
        <v>BioLegend</v>
      </c>
      <c r="B4477">
        <v>19536</v>
      </c>
      <c r="C4477" t="str">
        <v>EED120994</v>
      </c>
      <c r="D4477" s="6">
        <v>45975</v>
      </c>
      <c r="E4477" s="6">
        <v>45982</v>
      </c>
      <c r="F4477">
        <v>637324</v>
      </c>
      <c r="G4477">
        <v>1</v>
      </c>
      <c r="H4477">
        <v>1</v>
      </c>
      <c r="I4477">
        <v>0</v>
      </c>
      <c r="J4477" t="str">
        <v>Telangana</v>
      </c>
      <c r="K4477">
        <v>0</v>
      </c>
    </row>
    <row r="4478" spans="1:11" x14ac:dyDescent="0.25">
      <c r="A4478" t="str">
        <v>BioLegend</v>
      </c>
      <c r="B4478">
        <v>23443.199999999997</v>
      </c>
      <c r="C4478" t="str">
        <v>EED120994</v>
      </c>
      <c r="D4478" s="6">
        <v>45975</v>
      </c>
      <c r="E4478" s="6">
        <v>45982</v>
      </c>
      <c r="F4478">
        <v>640941</v>
      </c>
      <c r="G4478">
        <v>1</v>
      </c>
      <c r="H4478">
        <v>1</v>
      </c>
      <c r="I4478">
        <v>0</v>
      </c>
      <c r="J4478" t="str">
        <v>Delhi</v>
      </c>
      <c r="K4478">
        <v>0</v>
      </c>
    </row>
    <row r="4479" spans="1:11" x14ac:dyDescent="0.25">
      <c r="A4479" t="str">
        <v>BioLegend</v>
      </c>
      <c r="B4479">
        <v>92980.799999999988</v>
      </c>
      <c r="C4479" t="str">
        <v>EED120994</v>
      </c>
      <c r="D4479" s="6">
        <v>45975</v>
      </c>
      <c r="E4479" s="6">
        <v>45982</v>
      </c>
      <c r="F4479">
        <v>740150</v>
      </c>
      <c r="G4479">
        <v>1</v>
      </c>
      <c r="H4479">
        <v>1</v>
      </c>
      <c r="I4479">
        <v>0</v>
      </c>
      <c r="J4479" t="str">
        <v>Delhi</v>
      </c>
      <c r="K4479">
        <v>0</v>
      </c>
    </row>
    <row r="4480" spans="1:11" x14ac:dyDescent="0.25">
      <c r="A4480" t="str">
        <v>BioLegend</v>
      </c>
      <c r="B4480">
        <v>369.6</v>
      </c>
      <c r="C4480" t="str">
        <v>EED120994</v>
      </c>
      <c r="D4480" s="6">
        <v>45975</v>
      </c>
      <c r="E4480" s="6">
        <v>45982</v>
      </c>
      <c r="F4480">
        <v>740379</v>
      </c>
      <c r="G4480">
        <v>15</v>
      </c>
      <c r="H4480">
        <v>15</v>
      </c>
      <c r="I4480">
        <v>0</v>
      </c>
      <c r="J4480" t="str">
        <v>Banglore</v>
      </c>
      <c r="K4480">
        <v>0</v>
      </c>
    </row>
    <row r="4481" spans="1:11" x14ac:dyDescent="0.25">
      <c r="A4481" t="str">
        <v>BioLegend</v>
      </c>
      <c r="B4481">
        <v>92980.800000000017</v>
      </c>
      <c r="C4481" t="str">
        <v>EED120994</v>
      </c>
      <c r="D4481" s="6">
        <v>45975</v>
      </c>
      <c r="E4481" s="6">
        <v>45982</v>
      </c>
      <c r="F4481">
        <v>740809</v>
      </c>
      <c r="G4481">
        <v>1</v>
      </c>
      <c r="H4481">
        <v>1</v>
      </c>
      <c r="I4481">
        <v>0</v>
      </c>
      <c r="J4481" t="str">
        <v>Delhi</v>
      </c>
      <c r="K4481">
        <v>0</v>
      </c>
    </row>
    <row r="4482" spans="1:11" x14ac:dyDescent="0.25">
      <c r="A4482" t="str">
        <v>BioLegend</v>
      </c>
      <c r="B4482">
        <v>92980.800000000017</v>
      </c>
      <c r="C4482" t="str">
        <v>EED120994</v>
      </c>
      <c r="D4482" s="6">
        <v>45975</v>
      </c>
      <c r="E4482" s="6">
        <v>45982</v>
      </c>
      <c r="F4482">
        <v>740809</v>
      </c>
      <c r="G4482">
        <v>2</v>
      </c>
      <c r="H4482">
        <v>2</v>
      </c>
      <c r="I4482">
        <v>0</v>
      </c>
      <c r="J4482" t="str">
        <v>PUNE</v>
      </c>
      <c r="K4482">
        <v>0</v>
      </c>
    </row>
    <row r="4483" spans="1:11" x14ac:dyDescent="0.25">
      <c r="A4483" t="str">
        <v>BioLegend</v>
      </c>
      <c r="B4483">
        <v>92980.799999999988</v>
      </c>
      <c r="C4483" t="str">
        <v>EED120994</v>
      </c>
      <c r="D4483" s="6">
        <v>45975</v>
      </c>
      <c r="E4483" s="6">
        <v>45982</v>
      </c>
      <c r="F4483">
        <v>740930</v>
      </c>
      <c r="G4483">
        <v>1</v>
      </c>
      <c r="H4483">
        <v>1</v>
      </c>
      <c r="I4483">
        <v>0</v>
      </c>
      <c r="J4483" t="str">
        <v>PUNE</v>
      </c>
      <c r="K4483">
        <v>0</v>
      </c>
    </row>
    <row r="4484" spans="1:11" x14ac:dyDescent="0.25">
      <c r="A4484" t="str">
        <v>BioLegend</v>
      </c>
      <c r="B4484">
        <v>15523.2</v>
      </c>
      <c r="C4484" t="str">
        <v>EED120994</v>
      </c>
      <c r="D4484" s="6">
        <v>45975</v>
      </c>
      <c r="E4484" s="6">
        <v>45982</v>
      </c>
      <c r="F4484">
        <v>741094</v>
      </c>
      <c r="G4484">
        <v>15</v>
      </c>
      <c r="H4484">
        <v>15</v>
      </c>
      <c r="I4484">
        <v>0</v>
      </c>
      <c r="J4484" t="str">
        <v>Banglore</v>
      </c>
      <c r="K4484">
        <v>0</v>
      </c>
    </row>
    <row r="4485" spans="1:11" x14ac:dyDescent="0.25">
      <c r="A4485" t="str">
        <v>BioLegend</v>
      </c>
      <c r="B4485">
        <v>3115.2</v>
      </c>
      <c r="C4485" t="str">
        <v>EED120994</v>
      </c>
      <c r="D4485" s="6">
        <v>45975</v>
      </c>
      <c r="E4485" s="6">
        <v>45982</v>
      </c>
      <c r="F4485">
        <v>741095</v>
      </c>
      <c r="G4485">
        <v>15</v>
      </c>
      <c r="H4485">
        <v>15</v>
      </c>
      <c r="I4485">
        <v>0</v>
      </c>
      <c r="J4485" t="str">
        <v>Banglore</v>
      </c>
      <c r="K4485">
        <v>0</v>
      </c>
    </row>
    <row r="4486" spans="1:11" x14ac:dyDescent="0.25">
      <c r="A4486" t="str">
        <v>BioLegend</v>
      </c>
      <c r="B4486">
        <v>6230.4</v>
      </c>
      <c r="C4486" t="str">
        <v>EED120994</v>
      </c>
      <c r="D4486" s="6">
        <v>45975</v>
      </c>
      <c r="E4486" s="6">
        <v>45982</v>
      </c>
      <c r="F4486">
        <v>741101</v>
      </c>
      <c r="G4486">
        <v>15</v>
      </c>
      <c r="H4486">
        <v>15</v>
      </c>
      <c r="I4486">
        <v>0</v>
      </c>
      <c r="J4486" t="str">
        <v>Banglore</v>
      </c>
      <c r="K4486">
        <v>0</v>
      </c>
    </row>
    <row r="4487" spans="1:11" x14ac:dyDescent="0.25">
      <c r="A4487" t="str">
        <v>BioLegend</v>
      </c>
      <c r="B4487">
        <v>6230.4</v>
      </c>
      <c r="C4487" t="str">
        <v>EED120994</v>
      </c>
      <c r="D4487" s="6">
        <v>45975</v>
      </c>
      <c r="E4487" s="6">
        <v>45982</v>
      </c>
      <c r="F4487">
        <v>741105</v>
      </c>
      <c r="G4487">
        <v>15</v>
      </c>
      <c r="H4487">
        <v>15</v>
      </c>
      <c r="I4487">
        <v>0</v>
      </c>
      <c r="J4487" t="str">
        <v>Banglore</v>
      </c>
      <c r="K4487">
        <v>0</v>
      </c>
    </row>
    <row r="4488" spans="1:11" x14ac:dyDescent="0.25">
      <c r="A4488" t="str">
        <v>BioLegend</v>
      </c>
      <c r="B4488">
        <v>6230.4</v>
      </c>
      <c r="C4488" t="str">
        <v>EED120994</v>
      </c>
      <c r="D4488" s="6">
        <v>45975</v>
      </c>
      <c r="E4488" s="6">
        <v>45982</v>
      </c>
      <c r="F4488">
        <v>741106</v>
      </c>
      <c r="G4488">
        <v>15</v>
      </c>
      <c r="H4488">
        <v>15</v>
      </c>
      <c r="I4488">
        <v>0</v>
      </c>
      <c r="J4488" t="str">
        <v>Banglore</v>
      </c>
      <c r="K4488">
        <v>0</v>
      </c>
    </row>
    <row r="4489" spans="1:11" x14ac:dyDescent="0.25">
      <c r="A4489" t="str">
        <v>BioLegend</v>
      </c>
      <c r="B4489">
        <v>6230.4</v>
      </c>
      <c r="C4489" t="str">
        <v>EED120994</v>
      </c>
      <c r="D4489" s="6">
        <v>45975</v>
      </c>
      <c r="E4489" s="6">
        <v>45982</v>
      </c>
      <c r="F4489">
        <v>741108</v>
      </c>
      <c r="G4489">
        <v>15</v>
      </c>
      <c r="H4489">
        <v>15</v>
      </c>
      <c r="I4489">
        <v>0</v>
      </c>
      <c r="J4489" t="str">
        <v>Banglore</v>
      </c>
      <c r="K4489">
        <v>0</v>
      </c>
    </row>
    <row r="4490" spans="1:11" x14ac:dyDescent="0.25">
      <c r="A4490" t="str">
        <v>BioLegend</v>
      </c>
      <c r="B4490">
        <v>6230.4</v>
      </c>
      <c r="C4490" t="str">
        <v>EED120994</v>
      </c>
      <c r="D4490" s="6">
        <v>45975</v>
      </c>
      <c r="E4490" s="6">
        <v>45982</v>
      </c>
      <c r="F4490">
        <v>741110</v>
      </c>
      <c r="G4490">
        <v>15</v>
      </c>
      <c r="H4490">
        <v>15</v>
      </c>
      <c r="I4490">
        <v>0</v>
      </c>
      <c r="J4490" t="str">
        <v>Banglore</v>
      </c>
      <c r="K4490">
        <v>0</v>
      </c>
    </row>
    <row r="4491" spans="1:11" x14ac:dyDescent="0.25">
      <c r="A4491" t="str">
        <v>BioLegend</v>
      </c>
      <c r="B4491">
        <v>6230.4</v>
      </c>
      <c r="C4491" t="str">
        <v>EED120994</v>
      </c>
      <c r="D4491" s="6">
        <v>45975</v>
      </c>
      <c r="E4491" s="6">
        <v>45982</v>
      </c>
      <c r="F4491">
        <v>741114</v>
      </c>
      <c r="G4491">
        <v>15</v>
      </c>
      <c r="H4491">
        <v>15</v>
      </c>
      <c r="I4491">
        <v>0</v>
      </c>
      <c r="J4491" t="str">
        <v>Banglore</v>
      </c>
      <c r="K4491">
        <v>0</v>
      </c>
    </row>
    <row r="4492" spans="1:11" x14ac:dyDescent="0.25">
      <c r="A4492" t="str">
        <v>BioLegend</v>
      </c>
      <c r="B4492">
        <v>6230.4</v>
      </c>
      <c r="C4492" t="str">
        <v>EED120994</v>
      </c>
      <c r="D4492" s="6">
        <v>45975</v>
      </c>
      <c r="E4492" s="6">
        <v>45982</v>
      </c>
      <c r="F4492">
        <v>741121</v>
      </c>
      <c r="G4492">
        <v>15</v>
      </c>
      <c r="H4492">
        <v>15</v>
      </c>
      <c r="I4492">
        <v>0</v>
      </c>
      <c r="J4492" t="str">
        <v>Banglore</v>
      </c>
      <c r="K4492">
        <v>0</v>
      </c>
    </row>
    <row r="4493" spans="1:11" x14ac:dyDescent="0.25">
      <c r="A4493" t="str">
        <v>Dharmacon</v>
      </c>
      <c r="B4493">
        <v>61336</v>
      </c>
      <c r="C4493" t="str">
        <v>O110725IN3328180G</v>
      </c>
      <c r="D4493" s="6">
        <v>45975</v>
      </c>
      <c r="E4493" s="6">
        <v>45983</v>
      </c>
      <c r="F4493" t="str">
        <v>TLP5912</v>
      </c>
      <c r="G4493">
        <v>1</v>
      </c>
      <c r="H4493">
        <v>1</v>
      </c>
      <c r="I4493">
        <v>0</v>
      </c>
      <c r="J4493" t="str">
        <v>Chandigarh</v>
      </c>
      <c r="K4493" t="str">
        <v>Monday</v>
      </c>
    </row>
    <row r="4494" spans="1:11" x14ac:dyDescent="0.25">
      <c r="A4494" t="str">
        <v>Dharmacon</v>
      </c>
      <c r="B4494">
        <v>32912</v>
      </c>
      <c r="C4494" t="str">
        <v>O110725IN3328180G</v>
      </c>
      <c r="D4494" s="6">
        <v>45975</v>
      </c>
      <c r="E4494" s="6">
        <v>45983</v>
      </c>
      <c r="F4494" t="str">
        <v>L-003010-00-0005</v>
      </c>
      <c r="G4494">
        <v>1</v>
      </c>
      <c r="H4494">
        <v>1</v>
      </c>
      <c r="I4494">
        <v>0</v>
      </c>
      <c r="J4494" t="str">
        <v>Mumbai</v>
      </c>
      <c r="K4494">
        <v>0</v>
      </c>
    </row>
    <row r="4495" spans="1:11" x14ac:dyDescent="0.25">
      <c r="A4495" t="str">
        <v>Dharmacon</v>
      </c>
      <c r="B4495">
        <v>32912</v>
      </c>
      <c r="C4495" t="str">
        <v>O110725IN3328180G</v>
      </c>
      <c r="D4495" s="6">
        <v>45975</v>
      </c>
      <c r="E4495" s="6">
        <v>45983</v>
      </c>
      <c r="F4495" t="str">
        <v>L-005174-00-0005</v>
      </c>
      <c r="G4495">
        <v>1</v>
      </c>
      <c r="H4495">
        <v>1</v>
      </c>
      <c r="I4495">
        <v>0</v>
      </c>
      <c r="J4495" t="str">
        <v>Mumbai</v>
      </c>
      <c r="K4495">
        <v>0</v>
      </c>
    </row>
    <row r="4496" spans="1:11" x14ac:dyDescent="0.25">
      <c r="A4496" t="str">
        <v>Dharmacon</v>
      </c>
      <c r="B4496">
        <v>32912</v>
      </c>
      <c r="C4496" t="str">
        <v>O110725IN3328180G</v>
      </c>
      <c r="D4496" s="6">
        <v>45975</v>
      </c>
      <c r="E4496" s="6">
        <v>45983</v>
      </c>
      <c r="F4496" t="str">
        <v>L-006585-00-0005</v>
      </c>
      <c r="G4496">
        <v>1</v>
      </c>
      <c r="H4496">
        <v>1</v>
      </c>
      <c r="I4496">
        <v>0</v>
      </c>
      <c r="J4496" t="str">
        <v>Mumbai</v>
      </c>
      <c r="K4496">
        <v>0</v>
      </c>
    </row>
    <row r="4497" spans="1:11" x14ac:dyDescent="0.25">
      <c r="A4497" t="str">
        <v>Dharmacon</v>
      </c>
      <c r="B4497">
        <v>32912</v>
      </c>
      <c r="C4497" t="str">
        <v>O110725IN3328180G</v>
      </c>
      <c r="D4497" s="6">
        <v>45975</v>
      </c>
      <c r="E4497" s="6">
        <v>45983</v>
      </c>
      <c r="F4497" t="str">
        <v>L-005153-00-0005</v>
      </c>
      <c r="G4497">
        <v>1</v>
      </c>
      <c r="H4497">
        <v>1</v>
      </c>
      <c r="I4497">
        <v>0</v>
      </c>
      <c r="J4497" t="str">
        <v>Mumbai</v>
      </c>
      <c r="K4497">
        <v>0</v>
      </c>
    </row>
    <row r="4498" spans="1:11" x14ac:dyDescent="0.25">
      <c r="A4498" t="str">
        <v>Dharmacon</v>
      </c>
      <c r="B4498">
        <v>32912</v>
      </c>
      <c r="C4498" t="str">
        <v>O110725IN3328180G</v>
      </c>
      <c r="D4498" s="6">
        <v>45975</v>
      </c>
      <c r="E4498" s="6">
        <v>45983</v>
      </c>
      <c r="F4498" t="str">
        <v>L-003241-00-0005</v>
      </c>
      <c r="G4498">
        <v>1</v>
      </c>
      <c r="H4498">
        <v>1</v>
      </c>
      <c r="I4498">
        <v>0</v>
      </c>
      <c r="J4498" t="str">
        <v>Banglore</v>
      </c>
      <c r="K4498">
        <v>0</v>
      </c>
    </row>
    <row r="4499" spans="1:11" x14ac:dyDescent="0.25">
      <c r="A4499" t="str">
        <v>Dharmacon</v>
      </c>
      <c r="B4499">
        <v>46288</v>
      </c>
      <c r="C4499" t="str">
        <v>O110725IN3328180G</v>
      </c>
      <c r="D4499" s="6">
        <v>45975</v>
      </c>
      <c r="E4499" s="6">
        <v>45983</v>
      </c>
      <c r="F4499" t="str">
        <v>E-006916-00-0005</v>
      </c>
      <c r="G4499">
        <v>1</v>
      </c>
      <c r="H4499">
        <v>1</v>
      </c>
      <c r="I4499">
        <v>0</v>
      </c>
      <c r="J4499" t="str">
        <v>Hyderabad</v>
      </c>
      <c r="K4499">
        <v>0</v>
      </c>
    </row>
    <row r="4500" spans="1:11" x14ac:dyDescent="0.25">
      <c r="A4500" t="str">
        <v>Dharmacon</v>
      </c>
      <c r="B4500">
        <v>38808</v>
      </c>
      <c r="C4500" t="str">
        <v>O110725IN3328180G</v>
      </c>
      <c r="D4500" s="6">
        <v>45975</v>
      </c>
      <c r="E4500" s="6">
        <v>45983</v>
      </c>
      <c r="F4500" t="str">
        <v>D-001910-10-20</v>
      </c>
      <c r="G4500">
        <v>1</v>
      </c>
      <c r="H4500">
        <v>1</v>
      </c>
      <c r="I4500">
        <v>0</v>
      </c>
      <c r="J4500" t="str">
        <v>Hyderabad</v>
      </c>
      <c r="K4500">
        <v>0</v>
      </c>
    </row>
    <row r="4501" spans="1:11" x14ac:dyDescent="0.25">
      <c r="A4501" t="str">
        <v>Dharmacon</v>
      </c>
      <c r="B4501">
        <v>72776</v>
      </c>
      <c r="C4501" t="str">
        <v>O110725IN3328180G</v>
      </c>
      <c r="D4501" s="6">
        <v>45975</v>
      </c>
      <c r="E4501" s="6">
        <v>45983</v>
      </c>
      <c r="F4501" t="str">
        <v>V3SH11243-09EG6932</v>
      </c>
      <c r="G4501">
        <v>1</v>
      </c>
      <c r="H4501">
        <v>1</v>
      </c>
      <c r="I4501">
        <v>0</v>
      </c>
      <c r="J4501" t="str">
        <v>Chandigarh</v>
      </c>
      <c r="K4501" t="str">
        <v>Monday</v>
      </c>
    </row>
    <row r="4502" spans="1:11" x14ac:dyDescent="0.25">
      <c r="A4502" t="str">
        <v>Dharmacon</v>
      </c>
      <c r="B4502">
        <v>72776</v>
      </c>
      <c r="C4502" t="str">
        <v>O110725IN3328180G</v>
      </c>
      <c r="D4502" s="6">
        <v>45975</v>
      </c>
      <c r="E4502" s="6">
        <v>45983</v>
      </c>
      <c r="F4502" t="str">
        <v>V3SH11243-09EG3662</v>
      </c>
      <c r="G4502">
        <v>1</v>
      </c>
      <c r="H4502">
        <v>1</v>
      </c>
      <c r="I4502">
        <v>0</v>
      </c>
      <c r="J4502" t="str">
        <v>Chandigarh</v>
      </c>
      <c r="K4502" t="str">
        <v>Monday</v>
      </c>
    </row>
    <row r="4503" spans="1:11" x14ac:dyDescent="0.25">
      <c r="A4503" t="str">
        <v>Dharmacon</v>
      </c>
      <c r="B4503">
        <v>27368</v>
      </c>
      <c r="C4503" t="str">
        <v>O110725IN3328180G</v>
      </c>
      <c r="D4503" s="6">
        <v>45975</v>
      </c>
      <c r="E4503" s="6">
        <v>45983</v>
      </c>
      <c r="F4503" t="str">
        <v>VSC11716</v>
      </c>
      <c r="G4503">
        <v>1</v>
      </c>
      <c r="H4503">
        <v>1</v>
      </c>
      <c r="I4503">
        <v>0</v>
      </c>
      <c r="J4503" t="str">
        <v>Chandigarh</v>
      </c>
      <c r="K4503" t="str">
        <v>Monday</v>
      </c>
    </row>
    <row r="4504" spans="1:11" x14ac:dyDescent="0.25">
      <c r="A4504" t="str">
        <v>Dharmacon</v>
      </c>
      <c r="B4504">
        <v>7744</v>
      </c>
      <c r="C4504" t="str">
        <v>O110725IN3328180G</v>
      </c>
      <c r="D4504" s="6">
        <v>45975</v>
      </c>
      <c r="E4504" s="6">
        <v>45983</v>
      </c>
      <c r="F4504" t="str">
        <v>MHS6278-211691164</v>
      </c>
      <c r="G4504">
        <v>1</v>
      </c>
      <c r="H4504">
        <v>1</v>
      </c>
      <c r="I4504">
        <v>0</v>
      </c>
      <c r="J4504" t="str">
        <v>ROORKE</v>
      </c>
      <c r="K4504" t="str">
        <v>Monday</v>
      </c>
    </row>
    <row r="4505" spans="1:11" x14ac:dyDescent="0.25">
      <c r="A4505" t="str">
        <v>Dharmacon</v>
      </c>
      <c r="B4505">
        <v>16984</v>
      </c>
      <c r="C4505" t="str">
        <v>O110725IN3328180G</v>
      </c>
      <c r="D4505" s="6">
        <v>45975</v>
      </c>
      <c r="E4505" s="6">
        <v>45983</v>
      </c>
      <c r="F4505" t="str">
        <v>SB-P-LV-101-10</v>
      </c>
      <c r="G4505">
        <v>1</v>
      </c>
      <c r="H4505">
        <v>1</v>
      </c>
      <c r="I4505">
        <v>0</v>
      </c>
      <c r="J4505" t="str">
        <v>Chandigarh</v>
      </c>
      <c r="K4505" t="str">
        <v>Monday</v>
      </c>
    </row>
    <row r="4506" spans="1:11" x14ac:dyDescent="0.25">
      <c r="A4506" t="str">
        <v>Dharmacon</v>
      </c>
      <c r="B4506">
        <v>1232</v>
      </c>
      <c r="C4506" t="str">
        <v>O110725IN3328180G</v>
      </c>
      <c r="D4506" s="6">
        <v>45975</v>
      </c>
      <c r="E4506" s="6">
        <v>45983</v>
      </c>
      <c r="F4506" t="str">
        <v>B-005000-100</v>
      </c>
      <c r="G4506">
        <v>1</v>
      </c>
      <c r="H4506">
        <v>1</v>
      </c>
      <c r="I4506">
        <v>0</v>
      </c>
      <c r="J4506" t="str">
        <v>Hyderabad</v>
      </c>
      <c r="K4506">
        <v>0</v>
      </c>
    </row>
    <row r="4507" spans="1:11" x14ac:dyDescent="0.25">
      <c r="A4507" t="str">
        <v>BIOXCELL</v>
      </c>
      <c r="B4507">
        <v>111355.20000000001</v>
      </c>
      <c r="C4507">
        <v>182146</v>
      </c>
      <c r="D4507" s="6">
        <v>45980</v>
      </c>
      <c r="E4507" s="6">
        <v>45983</v>
      </c>
      <c r="F4507" t="str">
        <v>BE0001-2</v>
      </c>
      <c r="G4507">
        <v>1</v>
      </c>
      <c r="H4507">
        <v>1</v>
      </c>
      <c r="I4507">
        <v>0</v>
      </c>
      <c r="J4507" t="str">
        <v>Faridabad</v>
      </c>
      <c r="K4507">
        <v>0</v>
      </c>
    </row>
    <row r="4508" spans="1:11" x14ac:dyDescent="0.25">
      <c r="A4508" t="str">
        <v>BIOXCELL</v>
      </c>
      <c r="B4508">
        <v>33264</v>
      </c>
      <c r="C4508">
        <v>182146</v>
      </c>
      <c r="D4508" s="6">
        <v>45980</v>
      </c>
      <c r="E4508" s="6">
        <v>45983</v>
      </c>
      <c r="F4508" t="str">
        <v>BE0089</v>
      </c>
      <c r="G4508">
        <v>1</v>
      </c>
      <c r="H4508">
        <v>1</v>
      </c>
      <c r="I4508">
        <v>0</v>
      </c>
      <c r="J4508" t="str">
        <v>Pune</v>
      </c>
      <c r="K4508">
        <v>0</v>
      </c>
    </row>
    <row r="4509" spans="1:11" x14ac:dyDescent="0.25">
      <c r="A4509" t="str">
        <v>BIOXCELL</v>
      </c>
      <c r="B4509">
        <v>33264</v>
      </c>
      <c r="C4509">
        <v>182146</v>
      </c>
      <c r="D4509" s="6">
        <v>45980</v>
      </c>
      <c r="E4509" s="6">
        <v>45983</v>
      </c>
      <c r="F4509" t="str">
        <v>BE0090</v>
      </c>
      <c r="G4509">
        <v>1</v>
      </c>
      <c r="H4509">
        <v>1</v>
      </c>
      <c r="I4509">
        <v>0</v>
      </c>
      <c r="J4509" t="str">
        <v>Pune</v>
      </c>
      <c r="K4509">
        <v>0</v>
      </c>
    </row>
    <row r="4510" spans="1:11" x14ac:dyDescent="0.25">
      <c r="A4510" t="str">
        <v>BIOXCELL</v>
      </c>
      <c r="B4510">
        <v>119856</v>
      </c>
      <c r="C4510">
        <v>182146</v>
      </c>
      <c r="D4510" s="6">
        <v>45980</v>
      </c>
      <c r="E4510" s="6">
        <v>45983</v>
      </c>
      <c r="F4510" t="str">
        <v>BE0101</v>
      </c>
      <c r="G4510">
        <v>1</v>
      </c>
      <c r="H4510">
        <v>1</v>
      </c>
      <c r="I4510">
        <v>0</v>
      </c>
      <c r="J4510" t="str">
        <v>Pune</v>
      </c>
      <c r="K4510">
        <v>0</v>
      </c>
    </row>
    <row r="4511" spans="1:11" x14ac:dyDescent="0.25">
      <c r="A4511" t="str">
        <v>BIOXCELL</v>
      </c>
      <c r="B4511">
        <v>35112</v>
      </c>
      <c r="C4511">
        <v>182146</v>
      </c>
      <c r="D4511" s="6">
        <v>45980</v>
      </c>
      <c r="E4511" s="6">
        <v>45983</v>
      </c>
      <c r="F4511" t="str">
        <v>BE0101</v>
      </c>
      <c r="G4511">
        <v>1</v>
      </c>
      <c r="H4511">
        <v>1</v>
      </c>
      <c r="I4511">
        <v>0</v>
      </c>
      <c r="J4511" t="str">
        <v>Faridabad</v>
      </c>
      <c r="K4511">
        <v>0</v>
      </c>
    </row>
    <row r="4512" spans="1:11" x14ac:dyDescent="0.25">
      <c r="A4512" t="str">
        <v>BIOXCELL</v>
      </c>
      <c r="B4512">
        <v>35112</v>
      </c>
      <c r="C4512">
        <v>182146</v>
      </c>
      <c r="D4512" s="6">
        <v>45980</v>
      </c>
      <c r="E4512" s="6">
        <v>45983</v>
      </c>
      <c r="F4512" t="str">
        <v>BE0146</v>
      </c>
      <c r="G4512">
        <v>1</v>
      </c>
      <c r="H4512">
        <v>1</v>
      </c>
      <c r="I4512">
        <v>0</v>
      </c>
      <c r="J4512" t="str">
        <v>Faridabad</v>
      </c>
      <c r="K4512">
        <v>0</v>
      </c>
    </row>
    <row r="4513" spans="1:11" x14ac:dyDescent="0.25">
      <c r="A4513" t="str">
        <v>BIOXCELL</v>
      </c>
      <c r="B4513">
        <v>35112</v>
      </c>
      <c r="C4513">
        <v>182146</v>
      </c>
      <c r="D4513" s="6">
        <v>45980</v>
      </c>
      <c r="E4513" s="6">
        <v>45983</v>
      </c>
      <c r="F4513" t="str">
        <v>BE0146</v>
      </c>
      <c r="G4513">
        <v>2</v>
      </c>
      <c r="H4513">
        <v>2</v>
      </c>
      <c r="I4513">
        <v>0</v>
      </c>
      <c r="J4513" t="str">
        <v>Pune</v>
      </c>
      <c r="K4513">
        <v>0</v>
      </c>
    </row>
    <row r="4514" spans="1:11" x14ac:dyDescent="0.25">
      <c r="A4514" t="str">
        <v>BIOXCELL</v>
      </c>
      <c r="B4514">
        <v>9081.6</v>
      </c>
      <c r="C4514">
        <v>182146</v>
      </c>
      <c r="D4514" s="6">
        <v>45980</v>
      </c>
      <c r="E4514" s="6">
        <v>45983</v>
      </c>
      <c r="F4514" t="str">
        <v>BE0231</v>
      </c>
      <c r="G4514">
        <v>1</v>
      </c>
      <c r="H4514">
        <v>1</v>
      </c>
      <c r="I4514">
        <v>0</v>
      </c>
      <c r="J4514" t="str">
        <v>Pune</v>
      </c>
      <c r="K4514">
        <v>0</v>
      </c>
    </row>
    <row r="4515" spans="1:11" x14ac:dyDescent="0.25">
      <c r="A4515" t="str">
        <v>BIOXCELL</v>
      </c>
      <c r="B4515">
        <v>9081.6</v>
      </c>
      <c r="C4515">
        <v>182146</v>
      </c>
      <c r="D4515" s="6">
        <v>45980</v>
      </c>
      <c r="E4515" s="6">
        <v>45983</v>
      </c>
      <c r="F4515" t="str">
        <v>BE0248</v>
      </c>
      <c r="G4515">
        <v>1</v>
      </c>
      <c r="H4515">
        <v>1</v>
      </c>
      <c r="I4515">
        <v>0</v>
      </c>
      <c r="J4515" t="str">
        <v>Pune</v>
      </c>
      <c r="K4515">
        <v>0</v>
      </c>
    </row>
    <row r="4516" spans="1:11" x14ac:dyDescent="0.25">
      <c r="A4516" t="str">
        <v>BIOXCELL</v>
      </c>
      <c r="B4516">
        <v>12408</v>
      </c>
      <c r="C4516">
        <v>182146</v>
      </c>
      <c r="D4516" s="6">
        <v>45980</v>
      </c>
      <c r="E4516" s="6">
        <v>45983</v>
      </c>
      <c r="F4516" t="str">
        <v>SIM0021</v>
      </c>
      <c r="G4516">
        <v>1</v>
      </c>
      <c r="H4516">
        <v>1</v>
      </c>
      <c r="I4516">
        <v>0</v>
      </c>
      <c r="J4516" t="str">
        <v>Pune</v>
      </c>
      <c r="K4516">
        <v>0</v>
      </c>
    </row>
    <row r="4517" spans="1:11" x14ac:dyDescent="0.25">
      <c r="A4517" t="str">
        <v>BIOXCELL</v>
      </c>
      <c r="B4517">
        <v>12408</v>
      </c>
      <c r="C4517">
        <v>182146</v>
      </c>
      <c r="D4517" s="6">
        <v>45980</v>
      </c>
      <c r="E4517" s="6">
        <v>45983</v>
      </c>
      <c r="F4517" t="str">
        <v>SIM0027</v>
      </c>
      <c r="G4517">
        <v>1</v>
      </c>
      <c r="H4517">
        <v>1</v>
      </c>
      <c r="I4517">
        <v>0</v>
      </c>
      <c r="J4517" t="str">
        <v>Pune</v>
      </c>
      <c r="K4517">
        <v>0</v>
      </c>
    </row>
    <row r="4518" spans="1:11" x14ac:dyDescent="0.25">
      <c r="A4518" t="str">
        <v>TARGETMOL</v>
      </c>
      <c r="B4518">
        <v>1636.8000000000002</v>
      </c>
      <c r="C4518" t="str">
        <v>INV251122-002</v>
      </c>
      <c r="D4518" s="6">
        <v>45982</v>
      </c>
      <c r="E4518" s="6">
        <v>45985</v>
      </c>
      <c r="F4518" t="str">
        <v>T6917</v>
      </c>
      <c r="G4518">
        <v>1</v>
      </c>
      <c r="H4518">
        <v>1</v>
      </c>
      <c r="I4518">
        <v>0</v>
      </c>
      <c r="J4518" t="str">
        <v>Noida</v>
      </c>
      <c r="K4518">
        <v>0</v>
      </c>
    </row>
    <row r="4519" spans="1:11" x14ac:dyDescent="0.25">
      <c r="A4519" t="str">
        <v>TARGETMOL</v>
      </c>
      <c r="B4519">
        <v>4224</v>
      </c>
      <c r="C4519" t="str">
        <v>INV251122-002</v>
      </c>
      <c r="D4519" s="6">
        <v>45982</v>
      </c>
      <c r="E4519" s="6">
        <v>45985</v>
      </c>
      <c r="F4519" t="str">
        <v>TQ0137</v>
      </c>
      <c r="G4519">
        <v>1</v>
      </c>
      <c r="H4519">
        <v>1</v>
      </c>
      <c r="I4519">
        <v>0</v>
      </c>
      <c r="J4519" t="str">
        <v>Noida</v>
      </c>
      <c r="K4519">
        <v>0</v>
      </c>
    </row>
    <row r="4520" spans="1:11" x14ac:dyDescent="0.25">
      <c r="A4520" t="str">
        <v>TARGETMOL</v>
      </c>
      <c r="B4520">
        <v>1848</v>
      </c>
      <c r="C4520" t="str">
        <v>INV251122-002</v>
      </c>
      <c r="D4520" s="6">
        <v>45982</v>
      </c>
      <c r="E4520" s="6">
        <v>45985</v>
      </c>
      <c r="F4520" t="str">
        <v>T16791</v>
      </c>
      <c r="G4520">
        <v>1</v>
      </c>
      <c r="H4520">
        <v>1</v>
      </c>
      <c r="I4520">
        <v>0</v>
      </c>
      <c r="J4520" t="str">
        <v>Noida</v>
      </c>
      <c r="K4520">
        <v>0</v>
      </c>
    </row>
    <row r="4521" spans="1:11" x14ac:dyDescent="0.25">
      <c r="A4521" t="str">
        <v>TARGETMOL</v>
      </c>
      <c r="B4521">
        <v>440</v>
      </c>
      <c r="C4521" t="str">
        <v>INV251122-002</v>
      </c>
      <c r="D4521" s="6">
        <v>45982</v>
      </c>
      <c r="E4521" s="6">
        <v>45985</v>
      </c>
      <c r="F4521" t="str">
        <v>T10896L</v>
      </c>
      <c r="G4521">
        <v>1</v>
      </c>
      <c r="H4521">
        <v>1</v>
      </c>
      <c r="I4521">
        <v>0</v>
      </c>
      <c r="J4521" t="str">
        <v>Delhi</v>
      </c>
      <c r="K4521" t="str">
        <v>SAMPLE</v>
      </c>
    </row>
    <row r="4522" spans="1:11" x14ac:dyDescent="0.25">
      <c r="A4522" t="str">
        <v>TARGETMOL</v>
      </c>
      <c r="B4522">
        <v>1953.6</v>
      </c>
      <c r="C4522" t="str">
        <v>INV251122-003</v>
      </c>
      <c r="D4522" s="6">
        <v>45982</v>
      </c>
      <c r="E4522" s="6">
        <v>45985</v>
      </c>
      <c r="F4522" t="str">
        <v>T2665</v>
      </c>
      <c r="G4522">
        <v>2</v>
      </c>
      <c r="H4522">
        <v>2</v>
      </c>
      <c r="I4522">
        <v>0</v>
      </c>
      <c r="J4522" t="str">
        <v>Mumbai</v>
      </c>
      <c r="K4522">
        <v>0</v>
      </c>
    </row>
    <row r="4523" spans="1:11" x14ac:dyDescent="0.25">
      <c r="A4523" t="str">
        <v>TARGETMOL</v>
      </c>
      <c r="B4523">
        <v>3801.6000000000004</v>
      </c>
      <c r="C4523" t="str">
        <v>INV251122-004</v>
      </c>
      <c r="D4523" s="6">
        <v>45982</v>
      </c>
      <c r="E4523" s="6">
        <v>45985</v>
      </c>
      <c r="F4523" t="str">
        <v>T3092</v>
      </c>
      <c r="G4523">
        <v>1</v>
      </c>
      <c r="H4523">
        <v>1</v>
      </c>
      <c r="I4523">
        <v>0</v>
      </c>
      <c r="J4523" t="str">
        <v>Banglore</v>
      </c>
      <c r="K4523">
        <v>0</v>
      </c>
    </row>
    <row r="4524" spans="1:11" x14ac:dyDescent="0.25">
      <c r="A4524" t="str">
        <v>BOSTER</v>
      </c>
      <c r="B4524">
        <v>1540</v>
      </c>
      <c r="C4524">
        <v>67303</v>
      </c>
      <c r="D4524" s="6">
        <v>45980</v>
      </c>
      <c r="E4524" s="6">
        <v>45985</v>
      </c>
      <c r="F4524" t="str">
        <v>AR1065</v>
      </c>
      <c r="G4524">
        <v>2</v>
      </c>
      <c r="H4524">
        <v>0</v>
      </c>
      <c r="I4524">
        <v>2</v>
      </c>
      <c r="J4524" t="str">
        <v>STOCK</v>
      </c>
      <c r="K4524" t="str">
        <v>Stock (Sample) Priyanka madam</v>
      </c>
    </row>
    <row r="4525" spans="1:11" x14ac:dyDescent="0.25">
      <c r="A4525" t="str">
        <v>BIOXCELL</v>
      </c>
      <c r="B4525">
        <v>167640</v>
      </c>
      <c r="C4525">
        <v>182226</v>
      </c>
      <c r="D4525" s="6">
        <v>45980</v>
      </c>
      <c r="E4525" s="6">
        <v>45985</v>
      </c>
      <c r="F4525" t="str">
        <v>BE0379</v>
      </c>
      <c r="G4525">
        <v>1</v>
      </c>
      <c r="H4525">
        <v>1</v>
      </c>
      <c r="I4525">
        <v>0</v>
      </c>
      <c r="J4525" t="str">
        <v>Banglore</v>
      </c>
      <c r="K4525">
        <v>0</v>
      </c>
    </row>
    <row r="4526" spans="1:11" x14ac:dyDescent="0.25">
      <c r="A4526" t="str">
        <v>BIOXCELL</v>
      </c>
      <c r="B4526">
        <v>167640</v>
      </c>
      <c r="C4526">
        <v>182226</v>
      </c>
      <c r="D4526" s="6">
        <v>45980</v>
      </c>
      <c r="E4526" s="6">
        <v>45985</v>
      </c>
      <c r="F4526" t="str">
        <v>BE0089</v>
      </c>
      <c r="G4526">
        <v>1</v>
      </c>
      <c r="H4526">
        <v>1</v>
      </c>
      <c r="I4526">
        <v>0</v>
      </c>
      <c r="J4526" t="str">
        <v>Banglore</v>
      </c>
      <c r="K4526">
        <v>0</v>
      </c>
    </row>
    <row r="4527" spans="1:11" x14ac:dyDescent="0.25">
      <c r="A4527" t="str">
        <v>MABTECH</v>
      </c>
      <c r="B4527">
        <v>39732</v>
      </c>
      <c r="C4527">
        <v>45330</v>
      </c>
      <c r="D4527" s="6">
        <v>45971</v>
      </c>
      <c r="E4527" s="6">
        <v>45985</v>
      </c>
      <c r="F4527" t="str">
        <v>3321-4AST-2</v>
      </c>
      <c r="G4527">
        <v>2</v>
      </c>
      <c r="H4527">
        <v>2</v>
      </c>
      <c r="I4527">
        <v>0</v>
      </c>
      <c r="J4527" t="str">
        <v>Pune</v>
      </c>
      <c r="K4527">
        <v>0</v>
      </c>
    </row>
    <row r="4528" spans="1:11" x14ac:dyDescent="0.25">
      <c r="A4528" t="str">
        <v>MABTECH</v>
      </c>
      <c r="B4528">
        <v>39732</v>
      </c>
      <c r="C4528">
        <v>45330</v>
      </c>
      <c r="D4528" s="6">
        <v>45971</v>
      </c>
      <c r="E4528" s="6">
        <v>45985</v>
      </c>
      <c r="F4528" t="str">
        <v>3321-2A</v>
      </c>
      <c r="G4528">
        <v>1</v>
      </c>
      <c r="H4528">
        <v>1</v>
      </c>
      <c r="I4528">
        <v>0</v>
      </c>
      <c r="J4528" t="str">
        <v>Pune</v>
      </c>
      <c r="K4528">
        <v>0</v>
      </c>
    </row>
    <row r="4529" spans="1:11" x14ac:dyDescent="0.25">
      <c r="A4529" t="str">
        <v>MABTECH</v>
      </c>
      <c r="B4529">
        <v>32648</v>
      </c>
      <c r="C4529">
        <v>45330</v>
      </c>
      <c r="D4529" s="6">
        <v>45971</v>
      </c>
      <c r="E4529" s="6">
        <v>45985</v>
      </c>
      <c r="F4529" t="str">
        <v>3825-2A</v>
      </c>
      <c r="G4529">
        <v>1</v>
      </c>
      <c r="H4529">
        <v>1</v>
      </c>
      <c r="I4529">
        <v>0</v>
      </c>
      <c r="J4529" t="str">
        <v>Pune</v>
      </c>
      <c r="K4529">
        <v>0</v>
      </c>
    </row>
    <row r="4530" spans="1:11" x14ac:dyDescent="0.25">
      <c r="A4530" t="str">
        <v>MABTECH</v>
      </c>
      <c r="B4530">
        <v>39732</v>
      </c>
      <c r="C4530">
        <v>45330</v>
      </c>
      <c r="D4530" s="6">
        <v>45971</v>
      </c>
      <c r="E4530" s="6">
        <v>45985</v>
      </c>
      <c r="F4530" t="str">
        <v>3441-2A</v>
      </c>
      <c r="G4530">
        <v>2</v>
      </c>
      <c r="H4530">
        <v>2</v>
      </c>
      <c r="I4530">
        <v>0</v>
      </c>
      <c r="J4530" t="str">
        <v>Pune</v>
      </c>
      <c r="K4530">
        <v>0</v>
      </c>
    </row>
    <row r="4531" spans="1:11" x14ac:dyDescent="0.25">
      <c r="A4531" t="str">
        <v>MABTECH</v>
      </c>
      <c r="B4531">
        <v>11264</v>
      </c>
      <c r="C4531">
        <v>45330</v>
      </c>
      <c r="D4531" s="6">
        <v>45971</v>
      </c>
      <c r="E4531" s="6">
        <v>45985</v>
      </c>
      <c r="F4531" t="str">
        <v>3650-10</v>
      </c>
      <c r="G4531">
        <v>2</v>
      </c>
      <c r="H4531">
        <v>2</v>
      </c>
      <c r="I4531">
        <v>0</v>
      </c>
      <c r="J4531" t="str">
        <v>Pune</v>
      </c>
      <c r="K4531">
        <v>0</v>
      </c>
    </row>
    <row r="4532" spans="1:11" x14ac:dyDescent="0.25">
      <c r="A4532" t="str">
        <v>MABTECH</v>
      </c>
      <c r="B4532">
        <v>33880</v>
      </c>
      <c r="C4532">
        <v>45330</v>
      </c>
      <c r="D4532" s="6">
        <v>45971</v>
      </c>
      <c r="E4532" s="6">
        <v>45985</v>
      </c>
      <c r="F4532" t="str">
        <v>3654-WP-10</v>
      </c>
      <c r="G4532">
        <v>4</v>
      </c>
      <c r="H4532">
        <v>4</v>
      </c>
      <c r="I4532">
        <v>0</v>
      </c>
      <c r="J4532" t="str">
        <v>Pune</v>
      </c>
      <c r="K4532">
        <v>0</v>
      </c>
    </row>
    <row r="4533" spans="1:11" x14ac:dyDescent="0.25">
      <c r="A4533" t="str">
        <v>MABTECH</v>
      </c>
      <c r="B4533">
        <v>22484</v>
      </c>
      <c r="C4533">
        <v>45330</v>
      </c>
      <c r="D4533" s="6">
        <v>45971</v>
      </c>
      <c r="E4533" s="6">
        <v>45985</v>
      </c>
      <c r="F4533" t="str">
        <v>3460-1H-6</v>
      </c>
      <c r="G4533">
        <v>1</v>
      </c>
      <c r="H4533">
        <v>1</v>
      </c>
      <c r="I4533">
        <v>0</v>
      </c>
      <c r="J4533" t="str">
        <v>Sonipat</v>
      </c>
      <c r="K4533">
        <v>0</v>
      </c>
    </row>
    <row r="4534" spans="1:11" x14ac:dyDescent="0.25">
      <c r="A4534" t="str">
        <v>MABTECH</v>
      </c>
      <c r="B4534">
        <v>22484</v>
      </c>
      <c r="C4534">
        <v>45330</v>
      </c>
      <c r="D4534" s="6">
        <v>45971</v>
      </c>
      <c r="E4534" s="6">
        <v>45985</v>
      </c>
      <c r="F4534" t="str">
        <v>3430-1H-6</v>
      </c>
      <c r="G4534">
        <v>1</v>
      </c>
      <c r="H4534">
        <v>1</v>
      </c>
      <c r="I4534">
        <v>0</v>
      </c>
      <c r="J4534" t="str">
        <v>Sonipat</v>
      </c>
      <c r="K4534">
        <v>0</v>
      </c>
    </row>
    <row r="4535" spans="1:11" x14ac:dyDescent="0.25">
      <c r="A4535" t="str">
        <v>MABTECH</v>
      </c>
      <c r="B4535">
        <v>22484</v>
      </c>
      <c r="C4535">
        <v>45330</v>
      </c>
      <c r="D4535" s="6">
        <v>45971</v>
      </c>
      <c r="E4535" s="6">
        <v>45985</v>
      </c>
      <c r="F4535" t="str">
        <v>3512-1H-6</v>
      </c>
      <c r="G4535">
        <v>1</v>
      </c>
      <c r="H4535">
        <v>1</v>
      </c>
      <c r="I4535">
        <v>0</v>
      </c>
      <c r="J4535" t="str">
        <v>Sonipat</v>
      </c>
      <c r="K4535">
        <v>0</v>
      </c>
    </row>
    <row r="4536" spans="1:11" x14ac:dyDescent="0.25">
      <c r="A4536" t="str">
        <v>MABTECH</v>
      </c>
      <c r="B4536">
        <v>22484</v>
      </c>
      <c r="C4536">
        <v>45330</v>
      </c>
      <c r="D4536" s="6">
        <v>45971</v>
      </c>
      <c r="E4536" s="6">
        <v>45985</v>
      </c>
      <c r="F4536" t="str">
        <v>3880-1AD-6</v>
      </c>
      <c r="G4536">
        <v>2</v>
      </c>
      <c r="H4536">
        <v>2</v>
      </c>
      <c r="I4536">
        <v>0</v>
      </c>
      <c r="J4536" t="str">
        <v>Vishakhapatnam</v>
      </c>
      <c r="K4536">
        <v>0</v>
      </c>
    </row>
    <row r="4537" spans="1:11" x14ac:dyDescent="0.25">
      <c r="A4537" t="str">
        <v>MABTECH</v>
      </c>
      <c r="B4537">
        <v>34804</v>
      </c>
      <c r="C4537">
        <v>45330</v>
      </c>
      <c r="D4537" s="6">
        <v>45971</v>
      </c>
      <c r="E4537" s="6">
        <v>45985</v>
      </c>
      <c r="F4537" t="str">
        <v>3311-4APW-2</v>
      </c>
      <c r="G4537">
        <v>1</v>
      </c>
      <c r="H4537">
        <v>1</v>
      </c>
      <c r="I4537">
        <v>0</v>
      </c>
      <c r="J4537" t="str">
        <v>Faridabad</v>
      </c>
      <c r="K4537" t="str">
        <v>PRIYANKA MADAM</v>
      </c>
    </row>
    <row r="4538" spans="1:11" x14ac:dyDescent="0.25">
      <c r="A4538" t="str">
        <v>MABTECH</v>
      </c>
      <c r="B4538">
        <v>34804</v>
      </c>
      <c r="C4538">
        <v>45330</v>
      </c>
      <c r="D4538" s="6">
        <v>45971</v>
      </c>
      <c r="E4538" s="6">
        <v>45985</v>
      </c>
      <c r="F4538" t="str">
        <v>3321-4APT-2</v>
      </c>
      <c r="G4538">
        <v>1</v>
      </c>
      <c r="H4538">
        <v>1</v>
      </c>
      <c r="I4538">
        <v>0</v>
      </c>
      <c r="J4538" t="str">
        <v>Faridabad</v>
      </c>
      <c r="K4538" t="str">
        <v>PRIYANKA MADAM</v>
      </c>
    </row>
    <row r="4539" spans="1:11" x14ac:dyDescent="0.25">
      <c r="A4539" t="str">
        <v>BioLegend</v>
      </c>
      <c r="B4539">
        <v>5227.2</v>
      </c>
      <c r="C4539" t="str">
        <v>EED121200</v>
      </c>
      <c r="D4539" s="6">
        <v>45982</v>
      </c>
      <c r="E4539" s="6">
        <v>45987</v>
      </c>
      <c r="F4539">
        <v>100406</v>
      </c>
      <c r="G4539">
        <v>1</v>
      </c>
      <c r="H4539">
        <v>1</v>
      </c>
      <c r="I4539">
        <v>0</v>
      </c>
      <c r="J4539" t="str">
        <v>Hyderabad</v>
      </c>
      <c r="K4539">
        <v>0</v>
      </c>
    </row>
    <row r="4540" spans="1:11" x14ac:dyDescent="0.25">
      <c r="A4540" t="str">
        <v>BioLegend</v>
      </c>
      <c r="B4540">
        <v>10454.4</v>
      </c>
      <c r="C4540" t="str">
        <v>EED121200</v>
      </c>
      <c r="D4540" s="6">
        <v>45982</v>
      </c>
      <c r="E4540" s="6">
        <v>45987</v>
      </c>
      <c r="F4540">
        <v>100710</v>
      </c>
      <c r="G4540">
        <v>1</v>
      </c>
      <c r="H4540">
        <v>1</v>
      </c>
      <c r="I4540">
        <v>0</v>
      </c>
      <c r="J4540" t="str">
        <v>Hyderabad</v>
      </c>
      <c r="K4540">
        <v>0</v>
      </c>
    </row>
    <row r="4541" spans="1:11" x14ac:dyDescent="0.25">
      <c r="A4541" t="str">
        <v>BioLegend</v>
      </c>
      <c r="B4541">
        <v>10164</v>
      </c>
      <c r="C4541" t="str">
        <v>EED121200</v>
      </c>
      <c r="D4541" s="6">
        <v>45982</v>
      </c>
      <c r="E4541" s="6">
        <v>45987</v>
      </c>
      <c r="F4541">
        <v>100751</v>
      </c>
      <c r="G4541">
        <v>1</v>
      </c>
      <c r="H4541">
        <v>1</v>
      </c>
      <c r="I4541">
        <v>0</v>
      </c>
      <c r="J4541" t="str">
        <v>Delhi</v>
      </c>
      <c r="K4541" t="str">
        <v>PRIYANKA MADAM (FOC)</v>
      </c>
    </row>
    <row r="4542" spans="1:11" x14ac:dyDescent="0.25">
      <c r="A4542" t="str">
        <v>BioLegend</v>
      </c>
      <c r="B4542">
        <v>16816.8</v>
      </c>
      <c r="C4542" t="str">
        <v>EED121200</v>
      </c>
      <c r="D4542" s="6">
        <v>45982</v>
      </c>
      <c r="E4542" s="6">
        <v>45987</v>
      </c>
      <c r="F4542">
        <v>100759</v>
      </c>
      <c r="G4542">
        <v>1</v>
      </c>
      <c r="H4542">
        <v>1</v>
      </c>
      <c r="I4542">
        <v>0</v>
      </c>
      <c r="J4542" t="str">
        <v>Hyderabad</v>
      </c>
      <c r="K4542">
        <v>0</v>
      </c>
    </row>
    <row r="4543" spans="1:11" x14ac:dyDescent="0.25">
      <c r="A4543" t="str">
        <v>BioLegend</v>
      </c>
      <c r="B4543">
        <v>4065.6000000000004</v>
      </c>
      <c r="C4543" t="str">
        <v>EED121200</v>
      </c>
      <c r="D4543" s="6">
        <v>45982</v>
      </c>
      <c r="E4543" s="6">
        <v>45987</v>
      </c>
      <c r="F4543">
        <v>101209</v>
      </c>
      <c r="G4543">
        <v>1</v>
      </c>
      <c r="H4543">
        <v>1</v>
      </c>
      <c r="I4543">
        <v>0</v>
      </c>
      <c r="J4543" t="str">
        <v>Delhi</v>
      </c>
      <c r="K4543" t="str">
        <v>PRIYANKA MADAM (FOC)</v>
      </c>
    </row>
    <row r="4544" spans="1:11" x14ac:dyDescent="0.25">
      <c r="A4544" t="str">
        <v>BioLegend</v>
      </c>
      <c r="B4544">
        <v>11352</v>
      </c>
      <c r="C4544" t="str">
        <v>EED121200</v>
      </c>
      <c r="D4544" s="6">
        <v>45982</v>
      </c>
      <c r="E4544" s="6">
        <v>45987</v>
      </c>
      <c r="F4544">
        <v>101222</v>
      </c>
      <c r="G4544">
        <v>1</v>
      </c>
      <c r="H4544">
        <v>1</v>
      </c>
      <c r="I4544">
        <v>0</v>
      </c>
      <c r="J4544" t="str">
        <v>Hyderabad</v>
      </c>
      <c r="K4544">
        <v>0</v>
      </c>
    </row>
    <row r="4545" spans="1:11" x14ac:dyDescent="0.25">
      <c r="A4545" t="str">
        <v>BioLegend</v>
      </c>
      <c r="B4545">
        <v>16816.8</v>
      </c>
      <c r="C4545" t="str">
        <v>EED121200</v>
      </c>
      <c r="D4545" s="6">
        <v>45982</v>
      </c>
      <c r="E4545" s="6">
        <v>45987</v>
      </c>
      <c r="F4545">
        <v>101242</v>
      </c>
      <c r="G4545">
        <v>1</v>
      </c>
      <c r="H4545">
        <v>1</v>
      </c>
      <c r="I4545">
        <v>0</v>
      </c>
      <c r="J4545" t="str">
        <v>Chandigarh</v>
      </c>
      <c r="K4545">
        <v>0</v>
      </c>
    </row>
    <row r="4546" spans="1:11" x14ac:dyDescent="0.25">
      <c r="A4546" t="str">
        <v>BioLegend</v>
      </c>
      <c r="B4546">
        <v>6072</v>
      </c>
      <c r="C4546" t="str">
        <v>EED121200</v>
      </c>
      <c r="D4546" s="6">
        <v>45982</v>
      </c>
      <c r="E4546" s="6">
        <v>45987</v>
      </c>
      <c r="F4546">
        <v>101302</v>
      </c>
      <c r="G4546">
        <v>1</v>
      </c>
      <c r="H4546">
        <v>1</v>
      </c>
      <c r="I4546">
        <v>0</v>
      </c>
      <c r="J4546" t="str">
        <v>Hyderabad</v>
      </c>
      <c r="K4546">
        <v>0</v>
      </c>
    </row>
    <row r="4547" spans="1:11" x14ac:dyDescent="0.25">
      <c r="A4547" t="str">
        <v>BioLegend</v>
      </c>
      <c r="B4547">
        <v>12091.2</v>
      </c>
      <c r="C4547" t="str">
        <v>EED121200</v>
      </c>
      <c r="D4547" s="6">
        <v>45982</v>
      </c>
      <c r="E4547" s="6">
        <v>45987</v>
      </c>
      <c r="F4547">
        <v>101916</v>
      </c>
      <c r="G4547">
        <v>1</v>
      </c>
      <c r="H4547">
        <v>1</v>
      </c>
      <c r="I4547">
        <v>0</v>
      </c>
      <c r="J4547" t="str">
        <v>Hyderabad</v>
      </c>
      <c r="K4547">
        <v>0</v>
      </c>
    </row>
    <row r="4548" spans="1:11" x14ac:dyDescent="0.25">
      <c r="A4548" t="str">
        <v>BioLegend</v>
      </c>
      <c r="B4548">
        <v>11932.8</v>
      </c>
      <c r="C4548" t="str">
        <v>EED121200</v>
      </c>
      <c r="D4548" s="6">
        <v>45982</v>
      </c>
      <c r="E4548" s="6">
        <v>45987</v>
      </c>
      <c r="F4548">
        <v>102008</v>
      </c>
      <c r="G4548">
        <v>1</v>
      </c>
      <c r="H4548">
        <v>1</v>
      </c>
      <c r="I4548">
        <v>0</v>
      </c>
      <c r="J4548" t="str">
        <v>BANGALORE</v>
      </c>
      <c r="K4548">
        <v>0</v>
      </c>
    </row>
    <row r="4549" spans="1:11" x14ac:dyDescent="0.25">
      <c r="A4549" t="str">
        <v>BioLegend</v>
      </c>
      <c r="B4549">
        <v>19219.2</v>
      </c>
      <c r="C4549" t="str">
        <v>EED121200</v>
      </c>
      <c r="D4549" s="6">
        <v>45982</v>
      </c>
      <c r="E4549" s="6">
        <v>45987</v>
      </c>
      <c r="F4549">
        <v>102618</v>
      </c>
      <c r="G4549">
        <v>1</v>
      </c>
      <c r="H4549">
        <v>1</v>
      </c>
      <c r="I4549">
        <v>0</v>
      </c>
      <c r="J4549" t="str">
        <v>Chandigarh</v>
      </c>
      <c r="K4549">
        <v>0</v>
      </c>
    </row>
    <row r="4550" spans="1:11" x14ac:dyDescent="0.25">
      <c r="A4550" t="str">
        <v>BioLegend</v>
      </c>
      <c r="B4550">
        <v>13992</v>
      </c>
      <c r="C4550" t="str">
        <v>EED121200</v>
      </c>
      <c r="D4550" s="6">
        <v>45982</v>
      </c>
      <c r="E4550" s="6">
        <v>45987</v>
      </c>
      <c r="F4550">
        <v>103032</v>
      </c>
      <c r="G4550">
        <v>1</v>
      </c>
      <c r="H4550">
        <v>1</v>
      </c>
      <c r="I4550">
        <v>0</v>
      </c>
      <c r="J4550" t="str">
        <v>Hyderabad</v>
      </c>
      <c r="K4550">
        <v>0</v>
      </c>
    </row>
    <row r="4551" spans="1:11" x14ac:dyDescent="0.25">
      <c r="A4551" t="str">
        <v>BioLegend</v>
      </c>
      <c r="B4551">
        <v>4540.8</v>
      </c>
      <c r="C4551" t="str">
        <v>EED121200</v>
      </c>
      <c r="D4551" s="6">
        <v>45982</v>
      </c>
      <c r="E4551" s="6">
        <v>45987</v>
      </c>
      <c r="F4551">
        <v>103106</v>
      </c>
      <c r="G4551">
        <v>1</v>
      </c>
      <c r="H4551">
        <v>1</v>
      </c>
      <c r="I4551">
        <v>0</v>
      </c>
      <c r="J4551" t="str">
        <v>Delhi</v>
      </c>
      <c r="K4551">
        <v>0</v>
      </c>
    </row>
    <row r="4552" spans="1:11" x14ac:dyDescent="0.25">
      <c r="A4552" t="str">
        <v>BioLegend</v>
      </c>
      <c r="B4552">
        <v>10032</v>
      </c>
      <c r="C4552" t="str">
        <v>EED121200</v>
      </c>
      <c r="D4552" s="6">
        <v>45982</v>
      </c>
      <c r="E4552" s="6">
        <v>45987</v>
      </c>
      <c r="F4552">
        <v>103114</v>
      </c>
      <c r="G4552">
        <v>2</v>
      </c>
      <c r="H4552">
        <v>2</v>
      </c>
      <c r="I4552">
        <v>0</v>
      </c>
      <c r="J4552" t="str">
        <v>Gujrat</v>
      </c>
      <c r="K4552">
        <v>0</v>
      </c>
    </row>
    <row r="4553" spans="1:11" x14ac:dyDescent="0.25">
      <c r="A4553" t="str">
        <v>BioLegend</v>
      </c>
      <c r="B4553">
        <v>10032</v>
      </c>
      <c r="C4553" t="str">
        <v>EED121200</v>
      </c>
      <c r="D4553" s="6">
        <v>45982</v>
      </c>
      <c r="E4553" s="6">
        <v>45987</v>
      </c>
      <c r="F4553">
        <v>104512</v>
      </c>
      <c r="G4553">
        <v>1</v>
      </c>
      <c r="H4553">
        <v>1</v>
      </c>
      <c r="I4553">
        <v>0</v>
      </c>
      <c r="J4553" t="str">
        <v>Hyderabad</v>
      </c>
      <c r="K4553">
        <v>0</v>
      </c>
    </row>
    <row r="4554" spans="1:11" x14ac:dyDescent="0.25">
      <c r="A4554" t="str">
        <v>BioLegend</v>
      </c>
      <c r="B4554">
        <v>11888.8</v>
      </c>
      <c r="C4554" t="str">
        <v>EED121200</v>
      </c>
      <c r="D4554" s="6">
        <v>45982</v>
      </c>
      <c r="E4554" s="6">
        <v>45987</v>
      </c>
      <c r="F4554">
        <v>104527</v>
      </c>
      <c r="G4554">
        <v>1</v>
      </c>
      <c r="H4554">
        <v>1</v>
      </c>
      <c r="I4554">
        <v>0</v>
      </c>
      <c r="J4554" t="str">
        <v>BANGALORE</v>
      </c>
      <c r="K4554">
        <v>0</v>
      </c>
    </row>
    <row r="4555" spans="1:11" x14ac:dyDescent="0.25">
      <c r="A4555" t="str">
        <v>BioLegend</v>
      </c>
      <c r="B4555">
        <v>14889.599999999999</v>
      </c>
      <c r="C4555" t="str">
        <v>EED121200</v>
      </c>
      <c r="D4555" s="6">
        <v>45982</v>
      </c>
      <c r="E4555" s="6">
        <v>45987</v>
      </c>
      <c r="F4555">
        <v>105016</v>
      </c>
      <c r="G4555">
        <v>1</v>
      </c>
      <c r="H4555">
        <v>1</v>
      </c>
      <c r="I4555">
        <v>0</v>
      </c>
      <c r="J4555" t="str">
        <v>Hyderabad</v>
      </c>
      <c r="K4555">
        <v>0</v>
      </c>
    </row>
    <row r="4556" spans="1:11" x14ac:dyDescent="0.25">
      <c r="A4556" t="str">
        <v>BioLegend</v>
      </c>
      <c r="B4556">
        <v>16816.8</v>
      </c>
      <c r="C4556" t="str">
        <v>EED121200</v>
      </c>
      <c r="D4556" s="6">
        <v>45982</v>
      </c>
      <c r="E4556" s="6">
        <v>45987</v>
      </c>
      <c r="F4556">
        <v>107643</v>
      </c>
      <c r="G4556">
        <v>1</v>
      </c>
      <c r="H4556">
        <v>1</v>
      </c>
      <c r="I4556">
        <v>0</v>
      </c>
      <c r="J4556" t="str">
        <v>Hyderabad</v>
      </c>
      <c r="K4556">
        <v>0</v>
      </c>
    </row>
    <row r="4557" spans="1:11" x14ac:dyDescent="0.25">
      <c r="A4557" t="str">
        <v>BioLegend</v>
      </c>
      <c r="B4557">
        <v>15681.599999999999</v>
      </c>
      <c r="C4557" t="str">
        <v>EED121200</v>
      </c>
      <c r="D4557" s="6">
        <v>45982</v>
      </c>
      <c r="E4557" s="6">
        <v>45987</v>
      </c>
      <c r="F4557">
        <v>108924</v>
      </c>
      <c r="G4557">
        <v>1</v>
      </c>
      <c r="H4557">
        <v>1</v>
      </c>
      <c r="I4557">
        <v>0</v>
      </c>
      <c r="J4557" t="str">
        <v>Hyderabad</v>
      </c>
      <c r="K4557">
        <v>0</v>
      </c>
    </row>
    <row r="4558" spans="1:11" x14ac:dyDescent="0.25">
      <c r="A4558" t="str">
        <v>BioLegend</v>
      </c>
      <c r="B4558">
        <v>12249.599999999999</v>
      </c>
      <c r="C4558" t="str">
        <v>EED121200</v>
      </c>
      <c r="D4558" s="6">
        <v>45982</v>
      </c>
      <c r="E4558" s="6">
        <v>45987</v>
      </c>
      <c r="F4558">
        <v>121614</v>
      </c>
      <c r="G4558">
        <v>1</v>
      </c>
      <c r="H4558">
        <v>1</v>
      </c>
      <c r="I4558">
        <v>0</v>
      </c>
      <c r="J4558" t="str">
        <v>Hyderabad</v>
      </c>
      <c r="K4558">
        <v>0</v>
      </c>
    </row>
    <row r="4559" spans="1:11" x14ac:dyDescent="0.25">
      <c r="A4559" t="str">
        <v>BioLegend</v>
      </c>
      <c r="B4559">
        <v>15998.400000000001</v>
      </c>
      <c r="C4559" t="str">
        <v>EED121200</v>
      </c>
      <c r="D4559" s="6">
        <v>45982</v>
      </c>
      <c r="E4559" s="6">
        <v>45987</v>
      </c>
      <c r="F4559">
        <v>123114</v>
      </c>
      <c r="G4559">
        <v>1</v>
      </c>
      <c r="H4559">
        <v>1</v>
      </c>
      <c r="I4559">
        <v>0</v>
      </c>
      <c r="J4559" t="str">
        <v>Hyderabad</v>
      </c>
      <c r="K4559">
        <v>0</v>
      </c>
    </row>
    <row r="4560" spans="1:11" x14ac:dyDescent="0.25">
      <c r="A4560" t="str">
        <v>BioLegend</v>
      </c>
      <c r="B4560">
        <v>7550.4</v>
      </c>
      <c r="C4560" t="str">
        <v>EED121200</v>
      </c>
      <c r="D4560" s="6">
        <v>45982</v>
      </c>
      <c r="E4560" s="6">
        <v>45987</v>
      </c>
      <c r="F4560">
        <v>123116</v>
      </c>
      <c r="G4560">
        <v>1</v>
      </c>
      <c r="H4560">
        <v>1</v>
      </c>
      <c r="I4560">
        <v>0</v>
      </c>
      <c r="J4560" t="str">
        <v>Chandigarh</v>
      </c>
      <c r="K4560">
        <v>0</v>
      </c>
    </row>
    <row r="4561" spans="1:11" x14ac:dyDescent="0.25">
      <c r="A4561" t="str">
        <v>BioLegend</v>
      </c>
      <c r="B4561">
        <v>4382.3999999999996</v>
      </c>
      <c r="C4561" t="str">
        <v>EED121200</v>
      </c>
      <c r="D4561" s="6">
        <v>45982</v>
      </c>
      <c r="E4561" s="6">
        <v>45987</v>
      </c>
      <c r="F4561">
        <v>124207</v>
      </c>
      <c r="G4561">
        <v>1</v>
      </c>
      <c r="H4561">
        <v>1</v>
      </c>
      <c r="I4561">
        <v>0</v>
      </c>
      <c r="J4561" t="str">
        <v>Hyderabad</v>
      </c>
      <c r="K4561">
        <v>0</v>
      </c>
    </row>
    <row r="4562" spans="1:11" x14ac:dyDescent="0.25">
      <c r="A4562" t="str">
        <v>BioLegend</v>
      </c>
      <c r="B4562">
        <v>15584.8</v>
      </c>
      <c r="C4562" t="str">
        <v>EED121200</v>
      </c>
      <c r="D4562" s="6">
        <v>45982</v>
      </c>
      <c r="E4562" s="6">
        <v>45987</v>
      </c>
      <c r="F4562">
        <v>126419</v>
      </c>
      <c r="G4562">
        <v>1</v>
      </c>
      <c r="H4562">
        <v>1</v>
      </c>
      <c r="I4562">
        <v>0</v>
      </c>
      <c r="J4562" t="str">
        <v>Hyderabad</v>
      </c>
      <c r="K4562">
        <v>0</v>
      </c>
    </row>
    <row r="4563" spans="1:11" x14ac:dyDescent="0.25">
      <c r="A4563" t="str">
        <v>BioLegend</v>
      </c>
      <c r="B4563">
        <v>4646.3999999999996</v>
      </c>
      <c r="C4563" t="str">
        <v>EED121200</v>
      </c>
      <c r="D4563" s="6">
        <v>45982</v>
      </c>
      <c r="E4563" s="6">
        <v>45987</v>
      </c>
      <c r="F4563">
        <v>127613</v>
      </c>
      <c r="G4563">
        <v>1</v>
      </c>
      <c r="H4563">
        <v>1</v>
      </c>
      <c r="I4563">
        <v>0</v>
      </c>
      <c r="J4563" t="str">
        <v>Hyderabad</v>
      </c>
      <c r="K4563">
        <v>0</v>
      </c>
    </row>
    <row r="4564" spans="1:11" x14ac:dyDescent="0.25">
      <c r="A4564" t="str">
        <v>BioLegend</v>
      </c>
      <c r="B4564">
        <v>18295.2</v>
      </c>
      <c r="C4564" t="str">
        <v>EED121200</v>
      </c>
      <c r="D4564" s="6">
        <v>45982</v>
      </c>
      <c r="E4564" s="6">
        <v>45987</v>
      </c>
      <c r="F4564">
        <v>127633</v>
      </c>
      <c r="G4564">
        <v>1</v>
      </c>
      <c r="H4564">
        <v>1</v>
      </c>
      <c r="I4564">
        <v>0</v>
      </c>
      <c r="J4564" t="str">
        <v>Chandigarh</v>
      </c>
      <c r="K4564">
        <v>0</v>
      </c>
    </row>
    <row r="4565" spans="1:11" x14ac:dyDescent="0.25">
      <c r="A4565" t="str">
        <v>BioLegend</v>
      </c>
      <c r="B4565">
        <v>26426.400000000001</v>
      </c>
      <c r="C4565" t="str">
        <v>EED121200</v>
      </c>
      <c r="D4565" s="6">
        <v>45982</v>
      </c>
      <c r="E4565" s="6">
        <v>45987</v>
      </c>
      <c r="F4565">
        <v>128036</v>
      </c>
      <c r="G4565">
        <v>1</v>
      </c>
      <c r="H4565">
        <v>1</v>
      </c>
      <c r="I4565">
        <v>0</v>
      </c>
      <c r="J4565" t="str">
        <v>Chandigarh</v>
      </c>
      <c r="K4565">
        <v>0</v>
      </c>
    </row>
    <row r="4566" spans="1:11" x14ac:dyDescent="0.25">
      <c r="A4566" t="str">
        <v>BioLegend</v>
      </c>
      <c r="B4566">
        <v>21384</v>
      </c>
      <c r="C4566" t="str">
        <v>EED121200</v>
      </c>
      <c r="D4566" s="6">
        <v>45982</v>
      </c>
      <c r="E4566" s="6">
        <v>45987</v>
      </c>
      <c r="F4566">
        <v>130020</v>
      </c>
      <c r="G4566">
        <v>1</v>
      </c>
      <c r="H4566">
        <v>1</v>
      </c>
      <c r="I4566">
        <v>0</v>
      </c>
      <c r="J4566" t="str">
        <v>Chandigarh</v>
      </c>
      <c r="K4566">
        <v>0</v>
      </c>
    </row>
    <row r="4567" spans="1:11" x14ac:dyDescent="0.25">
      <c r="A4567" t="str">
        <v>BioLegend</v>
      </c>
      <c r="B4567">
        <v>15628.8</v>
      </c>
      <c r="C4567" t="str">
        <v>EED121200</v>
      </c>
      <c r="D4567" s="6">
        <v>45982</v>
      </c>
      <c r="E4567" s="6">
        <v>45987</v>
      </c>
      <c r="F4567">
        <v>135210</v>
      </c>
      <c r="G4567">
        <v>1</v>
      </c>
      <c r="H4567">
        <v>1</v>
      </c>
      <c r="I4567">
        <v>0</v>
      </c>
      <c r="J4567" t="str">
        <v>Hyderabad</v>
      </c>
      <c r="K4567">
        <v>0</v>
      </c>
    </row>
    <row r="4568" spans="1:11" x14ac:dyDescent="0.25">
      <c r="A4568" t="str">
        <v>BioLegend</v>
      </c>
      <c r="B4568">
        <v>17054.400000000001</v>
      </c>
      <c r="C4568" t="str">
        <v>EED121200</v>
      </c>
      <c r="D4568" s="6">
        <v>45982</v>
      </c>
      <c r="E4568" s="6">
        <v>45987</v>
      </c>
      <c r="F4568">
        <v>141704</v>
      </c>
      <c r="G4568">
        <v>1</v>
      </c>
      <c r="H4568">
        <v>1</v>
      </c>
      <c r="I4568">
        <v>0</v>
      </c>
      <c r="J4568" t="str">
        <v>Hyderabad</v>
      </c>
      <c r="K4568">
        <v>0</v>
      </c>
    </row>
    <row r="4569" spans="1:11" x14ac:dyDescent="0.25">
      <c r="A4569" t="str">
        <v>BioLegend</v>
      </c>
      <c r="B4569">
        <v>15787.2</v>
      </c>
      <c r="C4569" t="str">
        <v>EED121200</v>
      </c>
      <c r="D4569" s="6">
        <v>45982</v>
      </c>
      <c r="E4569" s="6">
        <v>45987</v>
      </c>
      <c r="F4569">
        <v>141706</v>
      </c>
      <c r="G4569">
        <v>1</v>
      </c>
      <c r="H4569">
        <v>1</v>
      </c>
      <c r="I4569">
        <v>0</v>
      </c>
      <c r="J4569" t="str">
        <v>Chandigarh</v>
      </c>
      <c r="K4569">
        <v>0</v>
      </c>
    </row>
    <row r="4570" spans="1:11" x14ac:dyDescent="0.25">
      <c r="A4570" t="str">
        <v>BioLegend</v>
      </c>
      <c r="B4570">
        <v>24354</v>
      </c>
      <c r="C4570" t="str">
        <v>EED121200</v>
      </c>
      <c r="D4570" s="6">
        <v>45982</v>
      </c>
      <c r="E4570" s="6">
        <v>45987</v>
      </c>
      <c r="F4570">
        <v>144207</v>
      </c>
      <c r="G4570">
        <v>1</v>
      </c>
      <c r="H4570">
        <v>1</v>
      </c>
      <c r="I4570">
        <v>0</v>
      </c>
      <c r="J4570" t="str">
        <v>Hyderabad</v>
      </c>
      <c r="K4570">
        <v>0</v>
      </c>
    </row>
    <row r="4571" spans="1:11" x14ac:dyDescent="0.25">
      <c r="A4571" t="str">
        <v>BioLegend</v>
      </c>
      <c r="B4571">
        <v>19536</v>
      </c>
      <c r="C4571" t="str">
        <v>EED121200</v>
      </c>
      <c r="D4571" s="6">
        <v>45982</v>
      </c>
      <c r="E4571" s="6">
        <v>45987</v>
      </c>
      <c r="F4571">
        <v>150612</v>
      </c>
      <c r="G4571">
        <v>1</v>
      </c>
      <c r="H4571">
        <v>1</v>
      </c>
      <c r="I4571">
        <v>0</v>
      </c>
      <c r="J4571" t="str">
        <v>Chandigarh</v>
      </c>
      <c r="K4571">
        <v>0</v>
      </c>
    </row>
    <row r="4572" spans="1:11" x14ac:dyDescent="0.25">
      <c r="A4572" t="str">
        <v>BioLegend</v>
      </c>
      <c r="B4572">
        <v>16104</v>
      </c>
      <c r="C4572" t="str">
        <v>EED121200</v>
      </c>
      <c r="D4572" s="6">
        <v>45982</v>
      </c>
      <c r="E4572" s="6">
        <v>45987</v>
      </c>
      <c r="F4572">
        <v>151206</v>
      </c>
      <c r="G4572">
        <v>1</v>
      </c>
      <c r="H4572">
        <v>1</v>
      </c>
      <c r="I4572">
        <v>0</v>
      </c>
      <c r="J4572" t="str">
        <v>BANGALORE</v>
      </c>
      <c r="K4572">
        <v>0</v>
      </c>
    </row>
    <row r="4573" spans="1:11" x14ac:dyDescent="0.25">
      <c r="A4573" t="str">
        <v>BioLegend</v>
      </c>
      <c r="B4573">
        <v>11299.2</v>
      </c>
      <c r="C4573" t="str">
        <v>EED121200</v>
      </c>
      <c r="D4573" s="6">
        <v>45982</v>
      </c>
      <c r="E4573" s="6">
        <v>45987</v>
      </c>
      <c r="F4573">
        <v>152408</v>
      </c>
      <c r="G4573">
        <v>1</v>
      </c>
      <c r="H4573">
        <v>1</v>
      </c>
      <c r="I4573">
        <v>0</v>
      </c>
      <c r="J4573" t="str">
        <v>Hyderabad</v>
      </c>
      <c r="K4573">
        <v>0</v>
      </c>
    </row>
    <row r="4574" spans="1:11" x14ac:dyDescent="0.25">
      <c r="A4574" t="str">
        <v>BioLegend</v>
      </c>
      <c r="B4574">
        <v>22915.199999999997</v>
      </c>
      <c r="C4574" t="str">
        <v>EED121200</v>
      </c>
      <c r="D4574" s="6">
        <v>45982</v>
      </c>
      <c r="E4574" s="6">
        <v>45987</v>
      </c>
      <c r="F4574">
        <v>159104</v>
      </c>
      <c r="G4574">
        <v>1</v>
      </c>
      <c r="H4574">
        <v>1</v>
      </c>
      <c r="I4574">
        <v>0</v>
      </c>
      <c r="J4574" t="str">
        <v>Delhi</v>
      </c>
      <c r="K4574" t="str">
        <v>PRIYANKA MADAM</v>
      </c>
    </row>
    <row r="4575" spans="1:11" x14ac:dyDescent="0.25">
      <c r="A4575" t="str">
        <v>BioLegend</v>
      </c>
      <c r="B4575">
        <v>1161.5999999999999</v>
      </c>
      <c r="C4575" t="str">
        <v>EED121200</v>
      </c>
      <c r="D4575" s="6">
        <v>45982</v>
      </c>
      <c r="E4575" s="6">
        <v>45987</v>
      </c>
      <c r="F4575">
        <v>300405</v>
      </c>
      <c r="G4575">
        <v>1</v>
      </c>
      <c r="H4575">
        <v>1</v>
      </c>
      <c r="I4575">
        <v>0</v>
      </c>
      <c r="J4575" t="str">
        <v>Banglore</v>
      </c>
      <c r="K4575">
        <v>0</v>
      </c>
    </row>
    <row r="4576" spans="1:11" x14ac:dyDescent="0.25">
      <c r="A4576" t="str">
        <v>BioLegend</v>
      </c>
      <c r="B4576">
        <v>7550.4</v>
      </c>
      <c r="C4576" t="str">
        <v>EED121200</v>
      </c>
      <c r="D4576" s="6">
        <v>45982</v>
      </c>
      <c r="E4576" s="6">
        <v>45987</v>
      </c>
      <c r="F4576">
        <v>300511</v>
      </c>
      <c r="G4576">
        <v>1</v>
      </c>
      <c r="H4576">
        <v>1</v>
      </c>
      <c r="I4576">
        <v>0</v>
      </c>
      <c r="J4576" t="str">
        <v>Kolkata</v>
      </c>
      <c r="K4576">
        <v>0</v>
      </c>
    </row>
    <row r="4577" spans="1:11" x14ac:dyDescent="0.25">
      <c r="A4577" t="str">
        <v>BioLegend</v>
      </c>
      <c r="B4577">
        <v>15628.8</v>
      </c>
      <c r="C4577" t="str">
        <v>EED121200</v>
      </c>
      <c r="D4577" s="6">
        <v>45982</v>
      </c>
      <c r="E4577" s="6">
        <v>45987</v>
      </c>
      <c r="F4577">
        <v>301350</v>
      </c>
      <c r="G4577">
        <v>2</v>
      </c>
      <c r="H4577">
        <v>2</v>
      </c>
      <c r="I4577">
        <v>0</v>
      </c>
      <c r="J4577" t="str">
        <v>Banglore</v>
      </c>
      <c r="K4577">
        <v>0</v>
      </c>
    </row>
    <row r="4578" spans="1:11" x14ac:dyDescent="0.25">
      <c r="A4578" t="str">
        <v>BioLegend</v>
      </c>
      <c r="B4578">
        <v>12777.599999999999</v>
      </c>
      <c r="C4578" t="str">
        <v>EED121200</v>
      </c>
      <c r="D4578" s="6">
        <v>45982</v>
      </c>
      <c r="E4578" s="6">
        <v>45987</v>
      </c>
      <c r="F4578">
        <v>302008</v>
      </c>
      <c r="G4578">
        <v>1</v>
      </c>
      <c r="H4578">
        <v>1</v>
      </c>
      <c r="I4578">
        <v>0</v>
      </c>
      <c r="J4578" t="str">
        <v>Banglore</v>
      </c>
      <c r="K4578">
        <v>0</v>
      </c>
    </row>
    <row r="4579" spans="1:11" x14ac:dyDescent="0.25">
      <c r="A4579" t="str">
        <v>BioLegend</v>
      </c>
      <c r="B4579">
        <v>23161.599999999999</v>
      </c>
      <c r="C4579" t="str">
        <v>EED121200</v>
      </c>
      <c r="D4579" s="6">
        <v>45982</v>
      </c>
      <c r="E4579" s="6">
        <v>45987</v>
      </c>
      <c r="F4579">
        <v>302048</v>
      </c>
      <c r="G4579">
        <v>2</v>
      </c>
      <c r="H4579">
        <v>2</v>
      </c>
      <c r="I4579">
        <v>0</v>
      </c>
      <c r="J4579" t="str">
        <v>Chennai</v>
      </c>
      <c r="K4579">
        <v>0</v>
      </c>
    </row>
    <row r="4580" spans="1:11" x14ac:dyDescent="0.25">
      <c r="A4580" t="str">
        <v>BioLegend</v>
      </c>
      <c r="B4580">
        <v>3801.6000000000004</v>
      </c>
      <c r="C4580" t="str">
        <v>EED121200</v>
      </c>
      <c r="D4580" s="6">
        <v>45982</v>
      </c>
      <c r="E4580" s="6">
        <v>45987</v>
      </c>
      <c r="F4580">
        <v>304006</v>
      </c>
      <c r="G4580">
        <v>1</v>
      </c>
      <c r="H4580">
        <v>1</v>
      </c>
      <c r="I4580">
        <v>0</v>
      </c>
      <c r="J4580" t="str">
        <v>Mumbai</v>
      </c>
      <c r="K4580">
        <v>0</v>
      </c>
    </row>
    <row r="4581" spans="1:11" x14ac:dyDescent="0.25">
      <c r="A4581" t="str">
        <v>BioLegend</v>
      </c>
      <c r="B4581">
        <v>13992</v>
      </c>
      <c r="C4581" t="str">
        <v>EED121200</v>
      </c>
      <c r="D4581" s="6">
        <v>45982</v>
      </c>
      <c r="E4581" s="6">
        <v>45987</v>
      </c>
      <c r="F4581">
        <v>304024</v>
      </c>
      <c r="G4581">
        <v>1</v>
      </c>
      <c r="H4581">
        <v>1</v>
      </c>
      <c r="I4581">
        <v>0</v>
      </c>
      <c r="J4581" t="str">
        <v>Banglore</v>
      </c>
      <c r="K4581">
        <v>0</v>
      </c>
    </row>
    <row r="4582" spans="1:11" x14ac:dyDescent="0.25">
      <c r="A4582" t="str">
        <v>BioLegend</v>
      </c>
      <c r="B4582">
        <v>12196.8</v>
      </c>
      <c r="C4582" t="str">
        <v>EED121200</v>
      </c>
      <c r="D4582" s="6">
        <v>45982</v>
      </c>
      <c r="E4582" s="6">
        <v>45987</v>
      </c>
      <c r="F4582">
        <v>304035</v>
      </c>
      <c r="G4582">
        <v>1</v>
      </c>
      <c r="H4582">
        <v>1</v>
      </c>
      <c r="I4582">
        <v>0</v>
      </c>
      <c r="J4582" t="str">
        <v>Delhi</v>
      </c>
      <c r="K4582">
        <v>0</v>
      </c>
    </row>
    <row r="4583" spans="1:11" x14ac:dyDescent="0.25">
      <c r="A4583" t="str">
        <v>BioLegend</v>
      </c>
      <c r="B4583">
        <v>5385.6</v>
      </c>
      <c r="C4583" t="str">
        <v>EED121200</v>
      </c>
      <c r="D4583" s="6">
        <v>45982</v>
      </c>
      <c r="E4583" s="6">
        <v>45987</v>
      </c>
      <c r="F4583">
        <v>304402</v>
      </c>
      <c r="G4583">
        <v>1</v>
      </c>
      <c r="H4583">
        <v>1</v>
      </c>
      <c r="I4583">
        <v>0</v>
      </c>
      <c r="J4583" t="str">
        <v>Gujrat</v>
      </c>
      <c r="K4583">
        <v>0</v>
      </c>
    </row>
    <row r="4584" spans="1:11" x14ac:dyDescent="0.25">
      <c r="A4584" t="str">
        <v>BioLegend</v>
      </c>
      <c r="B4584">
        <v>10876.8</v>
      </c>
      <c r="C4584" t="str">
        <v>EED121200</v>
      </c>
      <c r="D4584" s="6">
        <v>45982</v>
      </c>
      <c r="E4584" s="6">
        <v>45987</v>
      </c>
      <c r="F4584">
        <v>308102</v>
      </c>
      <c r="G4584">
        <v>1</v>
      </c>
      <c r="H4584">
        <v>1</v>
      </c>
      <c r="I4584">
        <v>0</v>
      </c>
      <c r="J4584" t="str">
        <v>Kerala</v>
      </c>
      <c r="K4584">
        <v>0</v>
      </c>
    </row>
    <row r="4585" spans="1:11" x14ac:dyDescent="0.25">
      <c r="A4585" t="str">
        <v>BioLegend</v>
      </c>
      <c r="B4585">
        <v>13622.400000000001</v>
      </c>
      <c r="C4585" t="str">
        <v>EED121200</v>
      </c>
      <c r="D4585" s="6">
        <v>45982</v>
      </c>
      <c r="E4585" s="6">
        <v>45987</v>
      </c>
      <c r="F4585">
        <v>308104</v>
      </c>
      <c r="G4585">
        <v>1</v>
      </c>
      <c r="H4585">
        <v>1</v>
      </c>
      <c r="I4585">
        <v>0</v>
      </c>
      <c r="J4585" t="str">
        <v>Telangana</v>
      </c>
      <c r="K4585">
        <v>0</v>
      </c>
    </row>
    <row r="4586" spans="1:11" x14ac:dyDescent="0.25">
      <c r="A4586" t="str">
        <v>BioLegend</v>
      </c>
      <c r="B4586">
        <v>23469.599999999999</v>
      </c>
      <c r="C4586" t="str">
        <v>EED121200</v>
      </c>
      <c r="D4586" s="6">
        <v>45982</v>
      </c>
      <c r="E4586" s="6">
        <v>45987</v>
      </c>
      <c r="F4586">
        <v>310930</v>
      </c>
      <c r="G4586">
        <v>1</v>
      </c>
      <c r="H4586">
        <v>1</v>
      </c>
      <c r="I4586">
        <v>0</v>
      </c>
      <c r="J4586" t="str">
        <v>BANGALORE</v>
      </c>
      <c r="K4586">
        <v>0</v>
      </c>
    </row>
    <row r="4587" spans="1:11" x14ac:dyDescent="0.25">
      <c r="A4587" t="str">
        <v>BioLegend</v>
      </c>
      <c r="B4587">
        <v>9662.4</v>
      </c>
      <c r="C4587" t="str">
        <v>EED121200</v>
      </c>
      <c r="D4587" s="6">
        <v>45982</v>
      </c>
      <c r="E4587" s="6">
        <v>45987</v>
      </c>
      <c r="F4587">
        <v>313402</v>
      </c>
      <c r="G4587">
        <v>1</v>
      </c>
      <c r="H4587">
        <v>1</v>
      </c>
      <c r="I4587">
        <v>0</v>
      </c>
      <c r="J4587" t="str">
        <v>Kerala</v>
      </c>
      <c r="K4587">
        <v>0</v>
      </c>
    </row>
    <row r="4588" spans="1:11" x14ac:dyDescent="0.25">
      <c r="A4588" t="str">
        <v>BioLegend</v>
      </c>
      <c r="B4588">
        <v>1478.4</v>
      </c>
      <c r="C4588" t="str">
        <v>EED121200</v>
      </c>
      <c r="D4588" s="6">
        <v>45982</v>
      </c>
      <c r="E4588" s="6">
        <v>45987</v>
      </c>
      <c r="F4588">
        <v>317307</v>
      </c>
      <c r="G4588">
        <v>1</v>
      </c>
      <c r="H4588">
        <v>1</v>
      </c>
      <c r="I4588">
        <v>0</v>
      </c>
      <c r="J4588" t="str">
        <v>Hyderabad</v>
      </c>
      <c r="K4588">
        <v>0</v>
      </c>
    </row>
    <row r="4589" spans="1:11" x14ac:dyDescent="0.25">
      <c r="A4589" t="str">
        <v>BioLegend</v>
      </c>
      <c r="B4589">
        <v>1742.4</v>
      </c>
      <c r="C4589" t="str">
        <v>EED121200</v>
      </c>
      <c r="D4589" s="6">
        <v>45982</v>
      </c>
      <c r="E4589" s="6">
        <v>45987</v>
      </c>
      <c r="F4589">
        <v>317317</v>
      </c>
      <c r="G4589">
        <v>1</v>
      </c>
      <c r="H4589">
        <v>1</v>
      </c>
      <c r="I4589">
        <v>0</v>
      </c>
      <c r="J4589" t="str">
        <v>Hyderabad</v>
      </c>
      <c r="K4589">
        <v>0</v>
      </c>
    </row>
    <row r="4590" spans="1:11" x14ac:dyDescent="0.25">
      <c r="A4590" t="str">
        <v>BioLegend</v>
      </c>
      <c r="B4590">
        <v>13244</v>
      </c>
      <c r="C4590" t="str">
        <v>EED121200</v>
      </c>
      <c r="D4590" s="6">
        <v>45982</v>
      </c>
      <c r="E4590" s="6">
        <v>45987</v>
      </c>
      <c r="F4590">
        <v>317323</v>
      </c>
      <c r="G4590">
        <v>1</v>
      </c>
      <c r="H4590">
        <v>1</v>
      </c>
      <c r="I4590">
        <v>0</v>
      </c>
      <c r="J4590" t="str">
        <v>Hyderabad</v>
      </c>
      <c r="K4590">
        <v>0</v>
      </c>
    </row>
    <row r="4591" spans="1:11" x14ac:dyDescent="0.25">
      <c r="A4591" t="str">
        <v>BioLegend</v>
      </c>
      <c r="B4591">
        <v>13244</v>
      </c>
      <c r="C4591" t="str">
        <v>EED121200</v>
      </c>
      <c r="D4591" s="6">
        <v>45982</v>
      </c>
      <c r="E4591" s="6">
        <v>45987</v>
      </c>
      <c r="F4591">
        <v>317327</v>
      </c>
      <c r="G4591">
        <v>1</v>
      </c>
      <c r="H4591">
        <v>1</v>
      </c>
      <c r="I4591">
        <v>0</v>
      </c>
      <c r="J4591" t="str">
        <v>Hyderabad</v>
      </c>
      <c r="K4591">
        <v>0</v>
      </c>
    </row>
    <row r="4592" spans="1:11" x14ac:dyDescent="0.25">
      <c r="A4592" t="str">
        <v>BioLegend</v>
      </c>
      <c r="B4592">
        <v>12381.599999999999</v>
      </c>
      <c r="C4592" t="str">
        <v>EED121200</v>
      </c>
      <c r="D4592" s="6">
        <v>45982</v>
      </c>
      <c r="E4592" s="6">
        <v>45987</v>
      </c>
      <c r="F4592">
        <v>317329</v>
      </c>
      <c r="G4592">
        <v>1</v>
      </c>
      <c r="H4592">
        <v>1</v>
      </c>
      <c r="I4592">
        <v>0</v>
      </c>
      <c r="J4592" t="str">
        <v>Hyderabad</v>
      </c>
      <c r="K4592">
        <v>0</v>
      </c>
    </row>
    <row r="4593" spans="1:11" x14ac:dyDescent="0.25">
      <c r="A4593" t="str">
        <v>BioLegend</v>
      </c>
      <c r="B4593">
        <v>7444.7999999999993</v>
      </c>
      <c r="C4593" t="str">
        <v>EED121200</v>
      </c>
      <c r="D4593" s="6">
        <v>45982</v>
      </c>
      <c r="E4593" s="6">
        <v>45987</v>
      </c>
      <c r="F4593">
        <v>317337</v>
      </c>
      <c r="G4593">
        <v>1</v>
      </c>
      <c r="H4593">
        <v>1</v>
      </c>
      <c r="I4593">
        <v>0</v>
      </c>
      <c r="J4593" t="str">
        <v>Hyderabad</v>
      </c>
      <c r="K4593">
        <v>0</v>
      </c>
    </row>
    <row r="4594" spans="1:11" x14ac:dyDescent="0.25">
      <c r="A4594" t="str">
        <v>BioLegend</v>
      </c>
      <c r="B4594">
        <v>7444.7999999999993</v>
      </c>
      <c r="C4594" t="str">
        <v>EED121200</v>
      </c>
      <c r="D4594" s="6">
        <v>45982</v>
      </c>
      <c r="E4594" s="6">
        <v>45987</v>
      </c>
      <c r="F4594">
        <v>317341</v>
      </c>
      <c r="G4594">
        <v>1</v>
      </c>
      <c r="H4594">
        <v>1</v>
      </c>
      <c r="I4594">
        <v>0</v>
      </c>
      <c r="J4594" t="str">
        <v>Hyderabad</v>
      </c>
      <c r="K4594">
        <v>0</v>
      </c>
    </row>
    <row r="4595" spans="1:11" x14ac:dyDescent="0.25">
      <c r="A4595" t="str">
        <v>BioLegend</v>
      </c>
      <c r="B4595">
        <v>10472</v>
      </c>
      <c r="C4595" t="str">
        <v>EED121200</v>
      </c>
      <c r="D4595" s="6">
        <v>45982</v>
      </c>
      <c r="E4595" s="6">
        <v>45987</v>
      </c>
      <c r="F4595">
        <v>317343</v>
      </c>
      <c r="G4595">
        <v>1</v>
      </c>
      <c r="H4595">
        <v>1</v>
      </c>
      <c r="I4595">
        <v>0</v>
      </c>
      <c r="J4595" t="str">
        <v>Hyderabad</v>
      </c>
      <c r="K4595">
        <v>0</v>
      </c>
    </row>
    <row r="4596" spans="1:11" x14ac:dyDescent="0.25">
      <c r="A4596" t="str">
        <v>BioLegend</v>
      </c>
      <c r="B4596">
        <v>25071.199999999997</v>
      </c>
      <c r="C4596" t="str">
        <v>EED121200</v>
      </c>
      <c r="D4596" s="6">
        <v>45982</v>
      </c>
      <c r="E4596" s="6">
        <v>45987</v>
      </c>
      <c r="F4596">
        <v>318340</v>
      </c>
      <c r="G4596">
        <v>2</v>
      </c>
      <c r="H4596">
        <v>2</v>
      </c>
      <c r="I4596">
        <v>0</v>
      </c>
      <c r="J4596" t="str">
        <v>Chennai</v>
      </c>
      <c r="K4596">
        <v>0</v>
      </c>
    </row>
    <row r="4597" spans="1:11" x14ac:dyDescent="0.25">
      <c r="A4597" t="str">
        <v>BioLegend</v>
      </c>
      <c r="B4597">
        <v>25748.800000000003</v>
      </c>
      <c r="C4597" t="str">
        <v>EED121200</v>
      </c>
      <c r="D4597" s="6">
        <v>45982</v>
      </c>
      <c r="E4597" s="6">
        <v>45987</v>
      </c>
      <c r="F4597">
        <v>323050</v>
      </c>
      <c r="G4597">
        <v>1</v>
      </c>
      <c r="H4597">
        <v>1</v>
      </c>
      <c r="I4597">
        <v>0</v>
      </c>
      <c r="J4597" t="str">
        <v>Banglore</v>
      </c>
      <c r="K4597">
        <v>0</v>
      </c>
    </row>
    <row r="4598" spans="1:11" x14ac:dyDescent="0.25">
      <c r="A4598" t="str">
        <v>BioLegend</v>
      </c>
      <c r="B4598">
        <v>20169.599999999999</v>
      </c>
      <c r="C4598" t="str">
        <v>EED121200</v>
      </c>
      <c r="D4598" s="6">
        <v>45982</v>
      </c>
      <c r="E4598" s="6">
        <v>45987</v>
      </c>
      <c r="F4598">
        <v>325622</v>
      </c>
      <c r="G4598">
        <v>1</v>
      </c>
      <c r="H4598">
        <v>1</v>
      </c>
      <c r="I4598">
        <v>0</v>
      </c>
      <c r="J4598" t="str">
        <v>Banglore</v>
      </c>
      <c r="K4598">
        <v>0</v>
      </c>
    </row>
    <row r="4599" spans="1:11" x14ac:dyDescent="0.25">
      <c r="A4599" t="str">
        <v>BioLegend</v>
      </c>
      <c r="B4599">
        <v>26118.400000000001</v>
      </c>
      <c r="C4599" t="str">
        <v>EED121200</v>
      </c>
      <c r="D4599" s="6">
        <v>45982</v>
      </c>
      <c r="E4599" s="6">
        <v>45987</v>
      </c>
      <c r="F4599">
        <v>329740</v>
      </c>
      <c r="G4599">
        <v>1</v>
      </c>
      <c r="H4599">
        <v>1</v>
      </c>
      <c r="I4599">
        <v>0</v>
      </c>
      <c r="J4599" t="str">
        <v>Banglore</v>
      </c>
      <c r="K4599">
        <v>0</v>
      </c>
    </row>
    <row r="4600" spans="1:11" x14ac:dyDescent="0.25">
      <c r="A4600" t="str">
        <v>BioLegend</v>
      </c>
      <c r="B4600">
        <v>24763.199999999997</v>
      </c>
      <c r="C4600" t="str">
        <v>EED121200</v>
      </c>
      <c r="D4600" s="6">
        <v>45982</v>
      </c>
      <c r="E4600" s="6">
        <v>45987</v>
      </c>
      <c r="F4600">
        <v>329920</v>
      </c>
      <c r="G4600">
        <v>1</v>
      </c>
      <c r="H4600">
        <v>1</v>
      </c>
      <c r="I4600">
        <v>0</v>
      </c>
      <c r="J4600" t="str">
        <v>Banglore</v>
      </c>
      <c r="K4600">
        <v>0</v>
      </c>
    </row>
    <row r="4601" spans="1:11" x14ac:dyDescent="0.25">
      <c r="A4601" t="str">
        <v>BioLegend</v>
      </c>
      <c r="B4601">
        <v>8078.4</v>
      </c>
      <c r="C4601" t="str">
        <v>EED121200</v>
      </c>
      <c r="D4601" s="6">
        <v>45982</v>
      </c>
      <c r="E4601" s="6">
        <v>45987</v>
      </c>
      <c r="F4601">
        <v>339203</v>
      </c>
      <c r="G4601">
        <v>1</v>
      </c>
      <c r="H4601">
        <v>1</v>
      </c>
      <c r="I4601">
        <v>0</v>
      </c>
      <c r="J4601" t="str">
        <v>Bhopal</v>
      </c>
      <c r="K4601">
        <v>0</v>
      </c>
    </row>
    <row r="4602" spans="1:11" x14ac:dyDescent="0.25">
      <c r="A4602" t="str">
        <v>BioLegend</v>
      </c>
      <c r="B4602">
        <v>17054.400000000001</v>
      </c>
      <c r="C4602" t="str">
        <v>EED121200</v>
      </c>
      <c r="D4602" s="6">
        <v>45982</v>
      </c>
      <c r="E4602" s="6">
        <v>45987</v>
      </c>
      <c r="F4602">
        <v>350510</v>
      </c>
      <c r="G4602">
        <v>1</v>
      </c>
      <c r="H4602">
        <v>1</v>
      </c>
      <c r="I4602">
        <v>0</v>
      </c>
      <c r="J4602" t="str">
        <v>BANGALORE</v>
      </c>
      <c r="K4602">
        <v>0</v>
      </c>
    </row>
    <row r="4603" spans="1:11" x14ac:dyDescent="0.25">
      <c r="A4603" t="str">
        <v>BioLegend</v>
      </c>
      <c r="B4603">
        <v>6600</v>
      </c>
      <c r="C4603" t="str">
        <v>EED121200</v>
      </c>
      <c r="D4603" s="6">
        <v>45982</v>
      </c>
      <c r="E4603" s="6">
        <v>45987</v>
      </c>
      <c r="F4603">
        <v>351503</v>
      </c>
      <c r="G4603">
        <v>1</v>
      </c>
      <c r="H4603">
        <v>1</v>
      </c>
      <c r="I4603">
        <v>0</v>
      </c>
      <c r="J4603" t="str">
        <v>Bhopal</v>
      </c>
      <c r="K4603">
        <v>0</v>
      </c>
    </row>
    <row r="4604" spans="1:11" x14ac:dyDescent="0.25">
      <c r="A4604" t="str">
        <v>BioLegend</v>
      </c>
      <c r="B4604">
        <v>6811.1999999999989</v>
      </c>
      <c r="C4604" t="str">
        <v>EED121200</v>
      </c>
      <c r="D4604" s="6">
        <v>45982</v>
      </c>
      <c r="E4604" s="6">
        <v>45987</v>
      </c>
      <c r="F4604">
        <v>353603</v>
      </c>
      <c r="G4604">
        <v>11</v>
      </c>
      <c r="H4604">
        <v>11</v>
      </c>
      <c r="I4604">
        <v>0</v>
      </c>
      <c r="J4604" t="str">
        <v>Delhi</v>
      </c>
      <c r="K4604">
        <v>0</v>
      </c>
    </row>
    <row r="4605" spans="1:11" x14ac:dyDescent="0.25">
      <c r="A4605" t="str">
        <v>BioLegend</v>
      </c>
      <c r="B4605">
        <v>17846.399999999998</v>
      </c>
      <c r="C4605" t="str">
        <v>EED121200</v>
      </c>
      <c r="D4605" s="6">
        <v>45982</v>
      </c>
      <c r="E4605" s="6">
        <v>45987</v>
      </c>
      <c r="F4605">
        <v>353606</v>
      </c>
      <c r="G4605">
        <v>3</v>
      </c>
      <c r="H4605">
        <v>3</v>
      </c>
      <c r="I4605">
        <v>0</v>
      </c>
      <c r="J4605" t="str">
        <v>Chennai</v>
      </c>
      <c r="K4605">
        <v>0</v>
      </c>
    </row>
    <row r="4606" spans="1:11" x14ac:dyDescent="0.25">
      <c r="A4606" t="str">
        <v>BioLegend</v>
      </c>
      <c r="B4606">
        <v>17371.2</v>
      </c>
      <c r="C4606" t="str">
        <v>EED121200</v>
      </c>
      <c r="D4606" s="6">
        <v>45982</v>
      </c>
      <c r="E4606" s="6">
        <v>45987</v>
      </c>
      <c r="F4606">
        <v>357226</v>
      </c>
      <c r="G4606">
        <v>1</v>
      </c>
      <c r="H4606">
        <v>1</v>
      </c>
      <c r="I4606">
        <v>0</v>
      </c>
      <c r="J4606" t="str">
        <v>Chandigarh</v>
      </c>
      <c r="K4606">
        <v>0</v>
      </c>
    </row>
    <row r="4607" spans="1:11" x14ac:dyDescent="0.25">
      <c r="A4607" t="str">
        <v>BioLegend</v>
      </c>
      <c r="B4607">
        <v>4699.2</v>
      </c>
      <c r="C4607" t="str">
        <v>EED121200</v>
      </c>
      <c r="D4607" s="6">
        <v>45982</v>
      </c>
      <c r="E4607" s="6">
        <v>45987</v>
      </c>
      <c r="F4607">
        <v>362601</v>
      </c>
      <c r="G4607">
        <v>1</v>
      </c>
      <c r="H4607">
        <v>1</v>
      </c>
      <c r="I4607">
        <v>0</v>
      </c>
      <c r="J4607" t="str">
        <v>Bhopal</v>
      </c>
      <c r="K4607">
        <v>0</v>
      </c>
    </row>
    <row r="4608" spans="1:11" x14ac:dyDescent="0.25">
      <c r="A4608" t="str">
        <v>BioLegend</v>
      </c>
      <c r="B4608">
        <v>8395.2000000000007</v>
      </c>
      <c r="C4608" t="str">
        <v>EED121200</v>
      </c>
      <c r="D4608" s="6">
        <v>45982</v>
      </c>
      <c r="E4608" s="6">
        <v>45987</v>
      </c>
      <c r="F4608">
        <v>362607</v>
      </c>
      <c r="G4608">
        <v>1</v>
      </c>
      <c r="H4608">
        <v>1</v>
      </c>
      <c r="I4608">
        <v>0</v>
      </c>
      <c r="J4608" t="str">
        <v>Bhopal</v>
      </c>
      <c r="K4608">
        <v>0</v>
      </c>
    </row>
    <row r="4609" spans="1:11" x14ac:dyDescent="0.25">
      <c r="A4609" t="str">
        <v>BioLegend</v>
      </c>
      <c r="B4609">
        <v>5332.8</v>
      </c>
      <c r="C4609" t="str">
        <v>EED121200</v>
      </c>
      <c r="D4609" s="6">
        <v>45982</v>
      </c>
      <c r="E4609" s="6">
        <v>45987</v>
      </c>
      <c r="F4609">
        <v>362613</v>
      </c>
      <c r="G4609">
        <v>1</v>
      </c>
      <c r="H4609">
        <v>1</v>
      </c>
      <c r="I4609">
        <v>0</v>
      </c>
      <c r="J4609" t="str">
        <v>Bhopal</v>
      </c>
      <c r="K4609">
        <v>0</v>
      </c>
    </row>
    <row r="4610" spans="1:11" x14ac:dyDescent="0.25">
      <c r="A4610" t="str">
        <v>BioLegend</v>
      </c>
      <c r="B4610">
        <v>23531.199999999997</v>
      </c>
      <c r="C4610" t="str">
        <v>EED121200</v>
      </c>
      <c r="D4610" s="6">
        <v>45982</v>
      </c>
      <c r="E4610" s="6">
        <v>45987</v>
      </c>
      <c r="F4610">
        <v>369804</v>
      </c>
      <c r="G4610">
        <v>1</v>
      </c>
      <c r="H4610">
        <v>1</v>
      </c>
      <c r="I4610">
        <v>0</v>
      </c>
      <c r="J4610" t="str">
        <v>Mumbai</v>
      </c>
      <c r="K4610">
        <v>0</v>
      </c>
    </row>
    <row r="4611" spans="1:11" x14ac:dyDescent="0.25">
      <c r="A4611" t="str">
        <v>BioLegend</v>
      </c>
      <c r="B4611">
        <v>17212.8</v>
      </c>
      <c r="C4611" t="str">
        <v>EED121200</v>
      </c>
      <c r="D4611" s="6">
        <v>45982</v>
      </c>
      <c r="E4611" s="6">
        <v>45987</v>
      </c>
      <c r="F4611">
        <v>372204</v>
      </c>
      <c r="G4611">
        <v>1</v>
      </c>
      <c r="H4611">
        <v>1</v>
      </c>
      <c r="I4611">
        <v>0</v>
      </c>
      <c r="J4611" t="str">
        <v>Telangana</v>
      </c>
      <c r="K4611">
        <v>0</v>
      </c>
    </row>
    <row r="4612" spans="1:11" x14ac:dyDescent="0.25">
      <c r="A4612" t="str">
        <v>BioLegend</v>
      </c>
      <c r="B4612">
        <v>18321.599999999999</v>
      </c>
      <c r="C4612" t="str">
        <v>EED121200</v>
      </c>
      <c r="D4612" s="6">
        <v>45982</v>
      </c>
      <c r="E4612" s="6">
        <v>45987</v>
      </c>
      <c r="F4612">
        <v>396428</v>
      </c>
      <c r="G4612">
        <v>1</v>
      </c>
      <c r="H4612">
        <v>1</v>
      </c>
      <c r="I4612">
        <v>0</v>
      </c>
      <c r="J4612" t="str">
        <v>Hyderabad</v>
      </c>
      <c r="K4612">
        <v>0</v>
      </c>
    </row>
    <row r="4613" spans="1:11" x14ac:dyDescent="0.25">
      <c r="A4613" t="str">
        <v>BioLegend</v>
      </c>
      <c r="B4613">
        <v>5913.6</v>
      </c>
      <c r="C4613" t="str">
        <v>EED121200</v>
      </c>
      <c r="D4613" s="6">
        <v>45982</v>
      </c>
      <c r="E4613" s="6">
        <v>45987</v>
      </c>
      <c r="F4613">
        <v>405324</v>
      </c>
      <c r="G4613">
        <v>1</v>
      </c>
      <c r="H4613">
        <v>1</v>
      </c>
      <c r="I4613">
        <v>0</v>
      </c>
      <c r="J4613" t="str">
        <v>Kolkata</v>
      </c>
      <c r="K4613">
        <v>0</v>
      </c>
    </row>
    <row r="4614" spans="1:11" x14ac:dyDescent="0.25">
      <c r="A4614" t="str">
        <v>BioLegend</v>
      </c>
      <c r="B4614">
        <v>5596.8</v>
      </c>
      <c r="C4614" t="str">
        <v>EED121200</v>
      </c>
      <c r="D4614" s="6">
        <v>45982</v>
      </c>
      <c r="E4614" s="6">
        <v>45987</v>
      </c>
      <c r="F4614">
        <v>405505</v>
      </c>
      <c r="G4614">
        <v>1</v>
      </c>
      <c r="H4614">
        <v>1</v>
      </c>
      <c r="I4614">
        <v>0</v>
      </c>
      <c r="J4614" t="str">
        <v>Pune</v>
      </c>
      <c r="K4614">
        <v>0</v>
      </c>
    </row>
    <row r="4615" spans="1:11" x14ac:dyDescent="0.25">
      <c r="A4615" t="str">
        <v>BioLegend</v>
      </c>
      <c r="B4615">
        <v>13358.400000000001</v>
      </c>
      <c r="C4615" t="str">
        <v>EED121200</v>
      </c>
      <c r="D4615" s="6">
        <v>45982</v>
      </c>
      <c r="E4615" s="6">
        <v>45987</v>
      </c>
      <c r="F4615">
        <v>405734</v>
      </c>
      <c r="G4615">
        <v>1</v>
      </c>
      <c r="H4615">
        <v>1</v>
      </c>
      <c r="I4615">
        <v>0</v>
      </c>
      <c r="J4615" t="str">
        <v>BANGALORE</v>
      </c>
      <c r="K4615">
        <v>0</v>
      </c>
    </row>
    <row r="4616" spans="1:11" x14ac:dyDescent="0.25">
      <c r="A4616" t="str">
        <v>BioLegend</v>
      </c>
      <c r="B4616">
        <v>4699.2</v>
      </c>
      <c r="C4616" t="str">
        <v>EED121200</v>
      </c>
      <c r="D4616" s="6">
        <v>45982</v>
      </c>
      <c r="E4616" s="6">
        <v>45987</v>
      </c>
      <c r="F4616">
        <v>420201</v>
      </c>
      <c r="G4616">
        <v>10</v>
      </c>
      <c r="H4616">
        <v>10</v>
      </c>
      <c r="I4616">
        <v>0</v>
      </c>
      <c r="J4616" t="str">
        <v>Banglore</v>
      </c>
      <c r="K4616">
        <v>0</v>
      </c>
    </row>
    <row r="4617" spans="1:11" x14ac:dyDescent="0.25">
      <c r="A4617" t="str">
        <v>BioLegend</v>
      </c>
      <c r="B4617">
        <v>3115.2</v>
      </c>
      <c r="C4617" t="str">
        <v>EED121200</v>
      </c>
      <c r="D4617" s="6">
        <v>45982</v>
      </c>
      <c r="E4617" s="6">
        <v>45987</v>
      </c>
      <c r="F4617">
        <v>420801</v>
      </c>
      <c r="G4617">
        <v>1</v>
      </c>
      <c r="H4617">
        <v>1</v>
      </c>
      <c r="I4617">
        <v>0</v>
      </c>
      <c r="J4617" t="str">
        <v>Hyderabad</v>
      </c>
      <c r="K4617">
        <v>0</v>
      </c>
    </row>
    <row r="4618" spans="1:11" x14ac:dyDescent="0.25">
      <c r="A4618" t="str">
        <v>BioLegend</v>
      </c>
      <c r="B4618">
        <v>3115.2</v>
      </c>
      <c r="C4618" t="str">
        <v>EED121200</v>
      </c>
      <c r="D4618" s="6">
        <v>45982</v>
      </c>
      <c r="E4618" s="6">
        <v>45987</v>
      </c>
      <c r="F4618">
        <v>420801</v>
      </c>
      <c r="G4618">
        <v>2</v>
      </c>
      <c r="H4618">
        <v>0</v>
      </c>
      <c r="I4618">
        <v>2</v>
      </c>
      <c r="J4618" t="str">
        <v>Delhi</v>
      </c>
      <c r="K4618" t="str">
        <v>PRIYANKA MADAM (FOC)</v>
      </c>
    </row>
    <row r="4619" spans="1:11" x14ac:dyDescent="0.25">
      <c r="A4619" t="str">
        <v>BioLegend</v>
      </c>
      <c r="B4619">
        <v>4699.2</v>
      </c>
      <c r="C4619" t="str">
        <v>EED121200</v>
      </c>
      <c r="D4619" s="6">
        <v>45982</v>
      </c>
      <c r="E4619" s="6">
        <v>45987</v>
      </c>
      <c r="F4619">
        <v>423105</v>
      </c>
      <c r="G4619">
        <v>1</v>
      </c>
      <c r="H4619">
        <v>1</v>
      </c>
      <c r="I4619">
        <v>0</v>
      </c>
      <c r="J4619" t="str">
        <v>Delhi</v>
      </c>
      <c r="K4619">
        <v>0</v>
      </c>
    </row>
    <row r="4620" spans="1:11" x14ac:dyDescent="0.25">
      <c r="A4620" t="str">
        <v>BioLegend</v>
      </c>
      <c r="B4620">
        <v>8712</v>
      </c>
      <c r="C4620" t="str">
        <v>EED121200</v>
      </c>
      <c r="D4620" s="6">
        <v>45982</v>
      </c>
      <c r="E4620" s="6">
        <v>45987</v>
      </c>
      <c r="F4620">
        <v>424401</v>
      </c>
      <c r="G4620">
        <v>1</v>
      </c>
      <c r="H4620">
        <v>1</v>
      </c>
      <c r="I4620">
        <v>0</v>
      </c>
      <c r="J4620" t="str">
        <v>Hyderabad</v>
      </c>
      <c r="K4620">
        <v>0</v>
      </c>
    </row>
    <row r="4621" spans="1:11" x14ac:dyDescent="0.25">
      <c r="A4621" t="str">
        <v>BioLegend</v>
      </c>
      <c r="B4621">
        <v>6600</v>
      </c>
      <c r="C4621" t="str">
        <v>EED121200</v>
      </c>
      <c r="D4621" s="6">
        <v>45982</v>
      </c>
      <c r="E4621" s="6">
        <v>45987</v>
      </c>
      <c r="F4621">
        <v>426105</v>
      </c>
      <c r="G4621">
        <v>1</v>
      </c>
      <c r="H4621">
        <v>1</v>
      </c>
      <c r="I4621">
        <v>0</v>
      </c>
      <c r="J4621" t="str">
        <v>Chandigarh</v>
      </c>
      <c r="K4621">
        <v>0</v>
      </c>
    </row>
    <row r="4622" spans="1:11" x14ac:dyDescent="0.25">
      <c r="A4622" t="str">
        <v>BioLegend</v>
      </c>
      <c r="B4622">
        <v>14572.8</v>
      </c>
      <c r="C4622" t="str">
        <v>EED121200</v>
      </c>
      <c r="D4622" s="6">
        <v>45982</v>
      </c>
      <c r="E4622" s="6">
        <v>45987</v>
      </c>
      <c r="F4622">
        <v>426803</v>
      </c>
      <c r="G4622">
        <v>1</v>
      </c>
      <c r="H4622">
        <v>1</v>
      </c>
      <c r="I4622">
        <v>0</v>
      </c>
      <c r="J4622" t="str">
        <v>Hyderabad</v>
      </c>
      <c r="K4622">
        <v>0</v>
      </c>
    </row>
    <row r="4623" spans="1:11" x14ac:dyDescent="0.25">
      <c r="A4623" t="str">
        <v>BioLegend</v>
      </c>
      <c r="B4623">
        <v>7458</v>
      </c>
      <c r="C4623" t="str">
        <v>EED121200</v>
      </c>
      <c r="D4623" s="6">
        <v>45982</v>
      </c>
      <c r="E4623" s="6">
        <v>45987</v>
      </c>
      <c r="F4623">
        <v>480007</v>
      </c>
      <c r="G4623">
        <v>2</v>
      </c>
      <c r="H4623">
        <v>2</v>
      </c>
      <c r="I4623">
        <v>0</v>
      </c>
      <c r="J4623" t="str">
        <v>Kolkata</v>
      </c>
      <c r="K4623">
        <v>0</v>
      </c>
    </row>
    <row r="4624" spans="1:11" x14ac:dyDescent="0.25">
      <c r="A4624" t="str">
        <v>BioLegend</v>
      </c>
      <c r="B4624">
        <v>43164</v>
      </c>
      <c r="C4624" t="str">
        <v>EED121200</v>
      </c>
      <c r="D4624" s="6">
        <v>45982</v>
      </c>
      <c r="E4624" s="6">
        <v>45987</v>
      </c>
      <c r="F4624">
        <v>480058</v>
      </c>
      <c r="G4624">
        <v>1</v>
      </c>
      <c r="H4624">
        <v>1</v>
      </c>
      <c r="I4624">
        <v>0</v>
      </c>
      <c r="J4624" t="str">
        <v>Banglore</v>
      </c>
      <c r="K4624">
        <v>0</v>
      </c>
    </row>
    <row r="4625" spans="1:11" x14ac:dyDescent="0.25">
      <c r="A4625" t="str">
        <v>BioLegend</v>
      </c>
      <c r="B4625">
        <v>5808</v>
      </c>
      <c r="C4625" t="str">
        <v>EED121200</v>
      </c>
      <c r="D4625" s="6">
        <v>45982</v>
      </c>
      <c r="E4625" s="6">
        <v>45987</v>
      </c>
      <c r="F4625">
        <v>505808</v>
      </c>
      <c r="G4625">
        <v>1</v>
      </c>
      <c r="H4625">
        <v>1</v>
      </c>
      <c r="I4625">
        <v>0</v>
      </c>
      <c r="J4625" t="str">
        <v>Gujrat</v>
      </c>
      <c r="K4625">
        <v>0</v>
      </c>
    </row>
    <row r="4626" spans="1:11" x14ac:dyDescent="0.25">
      <c r="A4626" t="str">
        <v>BioLegend</v>
      </c>
      <c r="B4626">
        <v>6969.6</v>
      </c>
      <c r="C4626" t="str">
        <v>EED121200</v>
      </c>
      <c r="D4626" s="6">
        <v>45982</v>
      </c>
      <c r="E4626" s="6">
        <v>45987</v>
      </c>
      <c r="F4626">
        <v>505810</v>
      </c>
      <c r="G4626">
        <v>1</v>
      </c>
      <c r="H4626">
        <v>1</v>
      </c>
      <c r="I4626">
        <v>0</v>
      </c>
      <c r="J4626" t="str">
        <v>Hyderabad</v>
      </c>
      <c r="K4626">
        <v>0</v>
      </c>
    </row>
    <row r="4627" spans="1:11" x14ac:dyDescent="0.25">
      <c r="A4627" t="str">
        <v>BioLegend</v>
      </c>
      <c r="B4627">
        <v>11888.8</v>
      </c>
      <c r="C4627" t="str">
        <v>EED121200</v>
      </c>
      <c r="D4627" s="6">
        <v>45982</v>
      </c>
      <c r="E4627" s="6">
        <v>45987</v>
      </c>
      <c r="F4627">
        <v>506327</v>
      </c>
      <c r="G4627">
        <v>1</v>
      </c>
      <c r="H4627">
        <v>1</v>
      </c>
      <c r="I4627">
        <v>0</v>
      </c>
      <c r="J4627" t="str">
        <v>Hyderabad</v>
      </c>
      <c r="K4627">
        <v>0</v>
      </c>
    </row>
    <row r="4628" spans="1:11" x14ac:dyDescent="0.25">
      <c r="A4628" t="str">
        <v>BioLegend</v>
      </c>
      <c r="B4628">
        <v>17054.400000000001</v>
      </c>
      <c r="C4628" t="str">
        <v>EED121200</v>
      </c>
      <c r="D4628" s="6">
        <v>45982</v>
      </c>
      <c r="E4628" s="6">
        <v>45987</v>
      </c>
      <c r="F4628">
        <v>506344</v>
      </c>
      <c r="G4628">
        <v>1</v>
      </c>
      <c r="H4628">
        <v>1</v>
      </c>
      <c r="I4628">
        <v>0</v>
      </c>
      <c r="J4628" t="str">
        <v>Kolkata</v>
      </c>
      <c r="K4628">
        <v>0</v>
      </c>
    </row>
    <row r="4629" spans="1:11" x14ac:dyDescent="0.25">
      <c r="A4629" t="str">
        <v>BioLegend</v>
      </c>
      <c r="B4629">
        <v>220</v>
      </c>
      <c r="C4629" t="str">
        <v>EED121200</v>
      </c>
      <c r="D4629" s="6">
        <v>45982</v>
      </c>
      <c r="E4629" s="6">
        <v>45987</v>
      </c>
      <c r="F4629">
        <v>570314</v>
      </c>
      <c r="G4629">
        <v>2</v>
      </c>
      <c r="H4629">
        <v>2</v>
      </c>
      <c r="I4629">
        <v>0</v>
      </c>
      <c r="J4629" t="str">
        <v>Banglore</v>
      </c>
      <c r="K4629">
        <v>0</v>
      </c>
    </row>
    <row r="4630" spans="1:11" x14ac:dyDescent="0.25">
      <c r="A4630" t="str">
        <v>BioLegend</v>
      </c>
      <c r="B4630">
        <v>7761.6</v>
      </c>
      <c r="C4630" t="str">
        <v>EED121200</v>
      </c>
      <c r="D4630" s="6">
        <v>45982</v>
      </c>
      <c r="E4630" s="6">
        <v>45987</v>
      </c>
      <c r="F4630">
        <v>574002</v>
      </c>
      <c r="G4630">
        <v>1</v>
      </c>
      <c r="H4630">
        <v>1</v>
      </c>
      <c r="I4630">
        <v>0</v>
      </c>
      <c r="J4630" t="str">
        <v>Banglore</v>
      </c>
      <c r="K4630">
        <v>0</v>
      </c>
    </row>
    <row r="4631" spans="1:11" x14ac:dyDescent="0.25">
      <c r="A4631" t="str">
        <v>BioLegend</v>
      </c>
      <c r="B4631">
        <v>220</v>
      </c>
      <c r="C4631" t="str">
        <v>EED121200</v>
      </c>
      <c r="D4631" s="6">
        <v>45982</v>
      </c>
      <c r="E4631" s="6">
        <v>45987</v>
      </c>
      <c r="F4631">
        <v>581914</v>
      </c>
      <c r="G4631">
        <v>2</v>
      </c>
      <c r="H4631">
        <v>2</v>
      </c>
      <c r="I4631">
        <v>0</v>
      </c>
      <c r="J4631" t="str">
        <v>Banglore</v>
      </c>
      <c r="K4631">
        <v>0</v>
      </c>
    </row>
    <row r="4632" spans="1:11" x14ac:dyDescent="0.25">
      <c r="A4632" t="str">
        <v>BioLegend</v>
      </c>
      <c r="B4632">
        <v>19536</v>
      </c>
      <c r="C4632" t="str">
        <v>EED121200</v>
      </c>
      <c r="D4632" s="6">
        <v>45982</v>
      </c>
      <c r="E4632" s="6">
        <v>45987</v>
      </c>
      <c r="F4632">
        <v>626812</v>
      </c>
      <c r="G4632">
        <v>5</v>
      </c>
      <c r="H4632">
        <v>5</v>
      </c>
      <c r="I4632">
        <v>0</v>
      </c>
      <c r="J4632" t="str">
        <v>Banglore</v>
      </c>
      <c r="K4632">
        <v>0</v>
      </c>
    </row>
    <row r="4633" spans="1:11" x14ac:dyDescent="0.25">
      <c r="A4633" t="str">
        <v>BioLegend</v>
      </c>
      <c r="B4633">
        <v>19536</v>
      </c>
      <c r="C4633" t="str">
        <v>EED121200</v>
      </c>
      <c r="D4633" s="6">
        <v>45982</v>
      </c>
      <c r="E4633" s="6">
        <v>45987</v>
      </c>
      <c r="F4633">
        <v>626812</v>
      </c>
      <c r="G4633">
        <v>3</v>
      </c>
      <c r="H4633">
        <v>3</v>
      </c>
      <c r="I4633">
        <v>0</v>
      </c>
      <c r="J4633" t="str">
        <v>Banglore</v>
      </c>
      <c r="K4633">
        <v>0</v>
      </c>
    </row>
    <row r="4634" spans="1:11" x14ac:dyDescent="0.25">
      <c r="A4634" t="str">
        <v>BioLegend</v>
      </c>
      <c r="B4634">
        <v>19536</v>
      </c>
      <c r="C4634" t="str">
        <v>EED121200</v>
      </c>
      <c r="D4634" s="6">
        <v>45982</v>
      </c>
      <c r="E4634" s="6">
        <v>45987</v>
      </c>
      <c r="F4634">
        <v>626812</v>
      </c>
      <c r="G4634">
        <v>2</v>
      </c>
      <c r="H4634">
        <v>0</v>
      </c>
      <c r="I4634">
        <v>2</v>
      </c>
      <c r="J4634" t="str">
        <v>STOCK</v>
      </c>
      <c r="K4634" t="str">
        <v>STOCK FOR AURIGINE ONCO</v>
      </c>
    </row>
    <row r="4635" spans="1:11" x14ac:dyDescent="0.25">
      <c r="A4635" t="str">
        <v>BioLegend</v>
      </c>
      <c r="B4635">
        <v>10243.200000000001</v>
      </c>
      <c r="C4635" t="str">
        <v>EED121200</v>
      </c>
      <c r="D4635" s="6">
        <v>45982</v>
      </c>
      <c r="E4635" s="6">
        <v>45987</v>
      </c>
      <c r="F4635">
        <v>640906</v>
      </c>
      <c r="G4635">
        <v>1</v>
      </c>
      <c r="H4635">
        <v>1</v>
      </c>
      <c r="I4635">
        <v>0</v>
      </c>
      <c r="J4635" t="str">
        <v>Kolkata</v>
      </c>
      <c r="K4635">
        <v>0</v>
      </c>
    </row>
    <row r="4636" spans="1:11" x14ac:dyDescent="0.25">
      <c r="A4636" t="str">
        <v>BioLegend</v>
      </c>
      <c r="B4636">
        <v>15470.400000000001</v>
      </c>
      <c r="C4636" t="str">
        <v>EED121200</v>
      </c>
      <c r="D4636" s="6">
        <v>45982</v>
      </c>
      <c r="E4636" s="6">
        <v>45987</v>
      </c>
      <c r="F4636">
        <v>644102</v>
      </c>
      <c r="G4636">
        <v>1</v>
      </c>
      <c r="H4636">
        <v>1</v>
      </c>
      <c r="I4636">
        <v>0</v>
      </c>
      <c r="J4636" t="str">
        <v>Kerala</v>
      </c>
      <c r="K4636">
        <v>0</v>
      </c>
    </row>
    <row r="4637" spans="1:11" x14ac:dyDescent="0.25">
      <c r="A4637" t="str">
        <v>BioLegend</v>
      </c>
      <c r="B4637">
        <v>17054.400000000001</v>
      </c>
      <c r="C4637" t="str">
        <v>EED121200</v>
      </c>
      <c r="D4637" s="6">
        <v>45982</v>
      </c>
      <c r="E4637" s="6">
        <v>45987</v>
      </c>
      <c r="F4637">
        <v>651002</v>
      </c>
      <c r="G4637">
        <v>1</v>
      </c>
      <c r="H4637">
        <v>1</v>
      </c>
      <c r="I4637">
        <v>0</v>
      </c>
      <c r="J4637" t="str">
        <v>BANGALORE</v>
      </c>
      <c r="K4637">
        <v>0</v>
      </c>
    </row>
    <row r="4638" spans="1:11" x14ac:dyDescent="0.25">
      <c r="A4638" t="str">
        <v>BioLegend</v>
      </c>
      <c r="B4638">
        <v>19536</v>
      </c>
      <c r="C4638" t="str">
        <v>EED121200</v>
      </c>
      <c r="D4638" s="6">
        <v>45982</v>
      </c>
      <c r="E4638" s="6">
        <v>45987</v>
      </c>
      <c r="F4638">
        <v>655204</v>
      </c>
      <c r="G4638">
        <v>1</v>
      </c>
      <c r="H4638">
        <v>1</v>
      </c>
      <c r="I4638">
        <v>0</v>
      </c>
      <c r="J4638" t="str">
        <v>Kolkata</v>
      </c>
      <c r="K4638">
        <v>0</v>
      </c>
    </row>
    <row r="4639" spans="1:11" x14ac:dyDescent="0.25">
      <c r="A4639" t="str">
        <v>BioLegend</v>
      </c>
      <c r="B4639">
        <v>13992</v>
      </c>
      <c r="C4639" t="str">
        <v>EED121200</v>
      </c>
      <c r="D4639" s="6">
        <v>45982</v>
      </c>
      <c r="E4639" s="6">
        <v>45987</v>
      </c>
      <c r="F4639">
        <v>678002</v>
      </c>
      <c r="G4639">
        <v>1</v>
      </c>
      <c r="H4639">
        <v>1</v>
      </c>
      <c r="I4639">
        <v>0</v>
      </c>
      <c r="J4639" t="str">
        <v>BANGALORE</v>
      </c>
      <c r="K4639">
        <v>0</v>
      </c>
    </row>
    <row r="4640" spans="1:11" x14ac:dyDescent="0.25">
      <c r="A4640" t="str">
        <v>BioLegend</v>
      </c>
      <c r="B4640">
        <v>13992</v>
      </c>
      <c r="C4640" t="str">
        <v>EED121200</v>
      </c>
      <c r="D4640" s="6">
        <v>45982</v>
      </c>
      <c r="E4640" s="6">
        <v>45987</v>
      </c>
      <c r="F4640">
        <v>683702</v>
      </c>
      <c r="G4640">
        <v>1</v>
      </c>
      <c r="H4640">
        <v>1</v>
      </c>
      <c r="I4640">
        <v>0</v>
      </c>
      <c r="J4640" t="str">
        <v>Kerala</v>
      </c>
      <c r="K4640">
        <v>0</v>
      </c>
    </row>
    <row r="4641" spans="1:11" x14ac:dyDescent="0.25">
      <c r="A4641" t="str">
        <v>BioLegend</v>
      </c>
      <c r="B4641">
        <v>15153.599999999999</v>
      </c>
      <c r="C4641" t="str">
        <v>EED121200</v>
      </c>
      <c r="D4641" s="6">
        <v>45982</v>
      </c>
      <c r="E4641" s="6">
        <v>45987</v>
      </c>
      <c r="F4641">
        <v>693504</v>
      </c>
      <c r="G4641">
        <v>1</v>
      </c>
      <c r="H4641">
        <v>1</v>
      </c>
      <c r="I4641">
        <v>0</v>
      </c>
      <c r="J4641" t="str">
        <v>Delhi</v>
      </c>
      <c r="K4641" t="str">
        <v>PRIYANKA MADAM</v>
      </c>
    </row>
    <row r="4642" spans="1:11" x14ac:dyDescent="0.25">
      <c r="A4642" t="str">
        <v>BioLegend</v>
      </c>
      <c r="B4642">
        <v>18849.599999999999</v>
      </c>
      <c r="C4642" t="str">
        <v>EED121200</v>
      </c>
      <c r="D4642" s="6">
        <v>45982</v>
      </c>
      <c r="E4642" s="6">
        <v>45987</v>
      </c>
      <c r="F4642">
        <v>696808</v>
      </c>
      <c r="G4642">
        <v>1</v>
      </c>
      <c r="H4642">
        <v>1</v>
      </c>
      <c r="I4642">
        <v>0</v>
      </c>
      <c r="J4642" t="str">
        <v>Hyderabad</v>
      </c>
      <c r="K4642">
        <v>0</v>
      </c>
    </row>
    <row r="4643" spans="1:11" x14ac:dyDescent="0.25">
      <c r="A4643" t="str">
        <v>BioLegend</v>
      </c>
      <c r="B4643">
        <v>9662.4</v>
      </c>
      <c r="C4643" t="str">
        <v>EED121200</v>
      </c>
      <c r="D4643" s="6">
        <v>45982</v>
      </c>
      <c r="E4643" s="6">
        <v>45987</v>
      </c>
      <c r="F4643">
        <v>699954</v>
      </c>
      <c r="G4643">
        <v>1</v>
      </c>
      <c r="H4643">
        <v>1</v>
      </c>
      <c r="I4643">
        <v>0</v>
      </c>
      <c r="J4643" t="str">
        <v>Kerala</v>
      </c>
      <c r="K4643">
        <v>0</v>
      </c>
    </row>
    <row r="4644" spans="1:11" x14ac:dyDescent="0.25">
      <c r="A4644" t="str">
        <v>BioLegend</v>
      </c>
      <c r="B4644">
        <v>3115.2</v>
      </c>
      <c r="C4644" t="str">
        <v>EED121200</v>
      </c>
      <c r="D4644" s="6">
        <v>45982</v>
      </c>
      <c r="E4644" s="6">
        <v>45987</v>
      </c>
      <c r="F4644">
        <v>740624</v>
      </c>
      <c r="G4644">
        <v>1</v>
      </c>
      <c r="H4644">
        <v>1</v>
      </c>
      <c r="I4644">
        <v>0</v>
      </c>
      <c r="J4644" t="str">
        <v>Delhi</v>
      </c>
      <c r="K4644" t="str">
        <v>PRIYANKA MADAM</v>
      </c>
    </row>
    <row r="4645" spans="1:11" x14ac:dyDescent="0.25">
      <c r="A4645" t="str">
        <v>BioLegend</v>
      </c>
      <c r="B4645">
        <v>15523.2</v>
      </c>
      <c r="C4645" t="str">
        <v>EED121200</v>
      </c>
      <c r="D4645" s="6">
        <v>45982</v>
      </c>
      <c r="E4645" s="6">
        <v>45987</v>
      </c>
      <c r="F4645">
        <v>740625</v>
      </c>
      <c r="G4645">
        <v>1</v>
      </c>
      <c r="H4645">
        <v>1</v>
      </c>
      <c r="I4645">
        <v>0</v>
      </c>
      <c r="J4645" t="str">
        <v>Delhi</v>
      </c>
      <c r="K4645" t="str">
        <v>PRIYANKA MADAM</v>
      </c>
    </row>
    <row r="4646" spans="1:11" x14ac:dyDescent="0.25">
      <c r="A4646" t="str">
        <v>BioLegend</v>
      </c>
      <c r="B4646">
        <v>6230.4</v>
      </c>
      <c r="C4646" t="str">
        <v>EED121200</v>
      </c>
      <c r="D4646" s="6">
        <v>45982</v>
      </c>
      <c r="E4646" s="6">
        <v>45987</v>
      </c>
      <c r="F4646">
        <v>740940</v>
      </c>
      <c r="G4646">
        <v>1</v>
      </c>
      <c r="H4646">
        <v>1</v>
      </c>
      <c r="I4646">
        <v>0</v>
      </c>
      <c r="J4646" t="str">
        <v>Faridabad</v>
      </c>
      <c r="K4646" t="str">
        <v>PRIYANKA MADAM</v>
      </c>
    </row>
    <row r="4647" spans="1:11" x14ac:dyDescent="0.25">
      <c r="A4647" t="str">
        <v>BioLegend</v>
      </c>
      <c r="B4647">
        <v>86803.199999999997</v>
      </c>
      <c r="C4647" t="str">
        <v>EED121200</v>
      </c>
      <c r="D4647" s="6">
        <v>45982</v>
      </c>
      <c r="E4647" s="6">
        <v>45987</v>
      </c>
      <c r="F4647">
        <v>741028</v>
      </c>
      <c r="G4647">
        <v>1</v>
      </c>
      <c r="H4647">
        <v>1</v>
      </c>
      <c r="I4647">
        <v>0</v>
      </c>
      <c r="J4647" t="str">
        <v>BANGALORE</v>
      </c>
      <c r="K4647">
        <v>0</v>
      </c>
    </row>
    <row r="4648" spans="1:11" x14ac:dyDescent="0.25">
      <c r="A4648" t="str">
        <v>BioLegend</v>
      </c>
      <c r="B4648">
        <v>86803.199999999997</v>
      </c>
      <c r="C4648" t="str">
        <v>EED121200</v>
      </c>
      <c r="D4648" s="6">
        <v>45982</v>
      </c>
      <c r="E4648" s="6">
        <v>45987</v>
      </c>
      <c r="F4648">
        <v>741044</v>
      </c>
      <c r="G4648">
        <v>1</v>
      </c>
      <c r="H4648">
        <v>1</v>
      </c>
      <c r="I4648">
        <v>0</v>
      </c>
      <c r="J4648" t="str">
        <v>BANGALORE</v>
      </c>
      <c r="K4648">
        <v>0</v>
      </c>
    </row>
    <row r="4649" spans="1:11" x14ac:dyDescent="0.25">
      <c r="A4649" t="str">
        <v>BioLegend</v>
      </c>
      <c r="B4649">
        <v>7268.7999999999993</v>
      </c>
      <c r="C4649" t="str">
        <v>EED121200</v>
      </c>
      <c r="D4649" s="6">
        <v>45982</v>
      </c>
      <c r="E4649" s="6">
        <v>45987</v>
      </c>
      <c r="F4649">
        <v>741096</v>
      </c>
      <c r="G4649">
        <v>1</v>
      </c>
      <c r="H4649">
        <v>1</v>
      </c>
      <c r="I4649">
        <v>0</v>
      </c>
      <c r="J4649" t="str">
        <v>Banglore</v>
      </c>
      <c r="K4649">
        <v>0</v>
      </c>
    </row>
    <row r="4650" spans="1:11" x14ac:dyDescent="0.25">
      <c r="A4650" t="str">
        <v>BioLegend</v>
      </c>
      <c r="B4650">
        <v>19404</v>
      </c>
      <c r="C4650" t="str">
        <v>EED121200</v>
      </c>
      <c r="D4650" s="6">
        <v>45982</v>
      </c>
      <c r="E4650" s="6">
        <v>45987</v>
      </c>
      <c r="F4650">
        <v>741216</v>
      </c>
      <c r="G4650">
        <v>1</v>
      </c>
      <c r="H4650">
        <v>1</v>
      </c>
      <c r="I4650">
        <v>0</v>
      </c>
      <c r="J4650" t="str">
        <v>Punjab</v>
      </c>
      <c r="K4650">
        <v>0</v>
      </c>
    </row>
    <row r="4651" spans="1:11" x14ac:dyDescent="0.25">
      <c r="A4651" t="str">
        <v>BioLegend</v>
      </c>
      <c r="B4651">
        <v>11774.400000000001</v>
      </c>
      <c r="C4651" t="str">
        <v>EED121200</v>
      </c>
      <c r="D4651" s="6">
        <v>45982</v>
      </c>
      <c r="E4651" s="6">
        <v>45987</v>
      </c>
      <c r="F4651">
        <v>764202</v>
      </c>
      <c r="G4651">
        <v>1</v>
      </c>
      <c r="H4651">
        <v>1</v>
      </c>
      <c r="I4651">
        <v>0</v>
      </c>
      <c r="J4651" t="str">
        <v>Kolkata</v>
      </c>
      <c r="K4651">
        <v>0</v>
      </c>
    </row>
    <row r="4652" spans="1:11" x14ac:dyDescent="0.25">
      <c r="A4652" t="str">
        <v>BioLegend</v>
      </c>
      <c r="B4652">
        <v>13992</v>
      </c>
      <c r="C4652" t="str">
        <v>EED121200</v>
      </c>
      <c r="D4652" s="6">
        <v>45982</v>
      </c>
      <c r="E4652" s="6">
        <v>45987</v>
      </c>
      <c r="F4652">
        <v>801201</v>
      </c>
      <c r="G4652">
        <v>1</v>
      </c>
      <c r="H4652">
        <v>1</v>
      </c>
      <c r="I4652">
        <v>0</v>
      </c>
      <c r="J4652" t="str">
        <v>BANGALORE</v>
      </c>
      <c r="K4652">
        <v>0</v>
      </c>
    </row>
    <row r="4653" spans="1:11" x14ac:dyDescent="0.25">
      <c r="A4653" t="str">
        <v>MP BIO</v>
      </c>
      <c r="B4653">
        <v>3800</v>
      </c>
      <c r="C4653" t="str">
        <v>MP/LS/25-26/1752</v>
      </c>
      <c r="D4653" s="6">
        <v>45981</v>
      </c>
      <c r="E4653" s="6">
        <v>45987</v>
      </c>
      <c r="F4653" t="str">
        <v>092910149</v>
      </c>
      <c r="G4653">
        <v>7</v>
      </c>
      <c r="H4653">
        <v>0</v>
      </c>
      <c r="I4653">
        <v>7</v>
      </c>
      <c r="J4653" t="str">
        <v>STOCK</v>
      </c>
      <c r="K4653" t="str">
        <v>STOCK</v>
      </c>
    </row>
    <row r="4654" spans="1:11" x14ac:dyDescent="0.25">
      <c r="A4654" t="str">
        <v>BioLegend</v>
      </c>
      <c r="B4654">
        <v>14889.599999999999</v>
      </c>
      <c r="C4654" t="str">
        <v>EED121094</v>
      </c>
      <c r="D4654" s="6">
        <v>45979</v>
      </c>
      <c r="E4654" s="6">
        <v>45987</v>
      </c>
      <c r="F4654">
        <v>102406</v>
      </c>
      <c r="G4654">
        <v>1</v>
      </c>
      <c r="H4654">
        <v>1</v>
      </c>
      <c r="I4654">
        <v>0</v>
      </c>
      <c r="J4654" t="str">
        <v>Delhi</v>
      </c>
      <c r="K4654">
        <v>0</v>
      </c>
    </row>
    <row r="4655" spans="1:11" x14ac:dyDescent="0.25">
      <c r="A4655" t="str">
        <v>BioLegend</v>
      </c>
      <c r="B4655">
        <v>13244</v>
      </c>
      <c r="C4655" t="str">
        <v>EED121094</v>
      </c>
      <c r="D4655" s="6">
        <v>45979</v>
      </c>
      <c r="E4655" s="6">
        <v>45987</v>
      </c>
      <c r="F4655">
        <v>108739</v>
      </c>
      <c r="G4655">
        <v>1</v>
      </c>
      <c r="H4655">
        <v>1</v>
      </c>
      <c r="I4655">
        <v>0</v>
      </c>
      <c r="J4655" t="str">
        <v>Delhi</v>
      </c>
      <c r="K4655">
        <v>0</v>
      </c>
    </row>
    <row r="4656" spans="1:11" x14ac:dyDescent="0.25">
      <c r="A4656" t="str">
        <v>BioLegend</v>
      </c>
      <c r="B4656">
        <v>10164</v>
      </c>
      <c r="C4656" t="str">
        <v>EED121094</v>
      </c>
      <c r="D4656" s="6">
        <v>45979</v>
      </c>
      <c r="E4656" s="6">
        <v>45987</v>
      </c>
      <c r="F4656">
        <v>115545</v>
      </c>
      <c r="G4656">
        <v>1</v>
      </c>
      <c r="H4656">
        <v>1</v>
      </c>
      <c r="I4656">
        <v>0</v>
      </c>
      <c r="J4656" t="str">
        <v>Delhi</v>
      </c>
      <c r="K4656">
        <v>0</v>
      </c>
    </row>
    <row r="4657" spans="1:11" x14ac:dyDescent="0.25">
      <c r="A4657" t="str">
        <v>BioLegend</v>
      </c>
      <c r="B4657">
        <v>15470.400000000001</v>
      </c>
      <c r="C4657" t="str">
        <v>EED121094</v>
      </c>
      <c r="D4657" s="6">
        <v>45979</v>
      </c>
      <c r="E4657" s="6">
        <v>45987</v>
      </c>
      <c r="F4657">
        <v>127636</v>
      </c>
      <c r="G4657">
        <v>1</v>
      </c>
      <c r="H4657">
        <v>1</v>
      </c>
      <c r="I4657">
        <v>0</v>
      </c>
      <c r="J4657" t="str">
        <v>Delhi</v>
      </c>
      <c r="K4657">
        <v>0</v>
      </c>
    </row>
    <row r="4658" spans="1:11" x14ac:dyDescent="0.25">
      <c r="A4658" t="str">
        <v>BioLegend</v>
      </c>
      <c r="B4658">
        <v>4752</v>
      </c>
      <c r="C4658" t="str">
        <v>EED121094</v>
      </c>
      <c r="D4658" s="6">
        <v>45979</v>
      </c>
      <c r="E4658" s="6">
        <v>45987</v>
      </c>
      <c r="F4658">
        <v>130211</v>
      </c>
      <c r="G4658">
        <v>1</v>
      </c>
      <c r="H4658">
        <v>1</v>
      </c>
      <c r="I4658">
        <v>0</v>
      </c>
      <c r="J4658" t="str">
        <v>Delhi</v>
      </c>
      <c r="K4658">
        <v>0</v>
      </c>
    </row>
    <row r="4659" spans="1:11" x14ac:dyDescent="0.25">
      <c r="A4659" t="str">
        <v>BioLegend</v>
      </c>
      <c r="B4659">
        <v>25440.800000000003</v>
      </c>
      <c r="C4659" t="str">
        <v>EED121094</v>
      </c>
      <c r="D4659" s="6">
        <v>45979</v>
      </c>
      <c r="E4659" s="6">
        <v>45987</v>
      </c>
      <c r="F4659">
        <v>145512</v>
      </c>
      <c r="G4659">
        <v>1</v>
      </c>
      <c r="H4659">
        <v>1</v>
      </c>
      <c r="I4659">
        <v>0</v>
      </c>
      <c r="J4659" t="str">
        <v>Delhi</v>
      </c>
      <c r="K4659">
        <v>0</v>
      </c>
    </row>
    <row r="4660" spans="1:11" x14ac:dyDescent="0.25">
      <c r="A4660" t="str">
        <v>BioLegend</v>
      </c>
      <c r="B4660">
        <v>16420.8</v>
      </c>
      <c r="C4660" t="str">
        <v>EED121094</v>
      </c>
      <c r="D4660" s="6">
        <v>45979</v>
      </c>
      <c r="E4660" s="6">
        <v>45987</v>
      </c>
      <c r="F4660">
        <v>146506</v>
      </c>
      <c r="G4660">
        <v>1</v>
      </c>
      <c r="H4660">
        <v>1</v>
      </c>
      <c r="I4660">
        <v>0</v>
      </c>
      <c r="J4660" t="str">
        <v>Delhi</v>
      </c>
      <c r="K4660">
        <v>0</v>
      </c>
    </row>
    <row r="4661" spans="1:11" x14ac:dyDescent="0.25">
      <c r="A4661" t="str">
        <v>BioLegend</v>
      </c>
      <c r="B4661">
        <v>17688</v>
      </c>
      <c r="C4661" t="str">
        <v>EED121094</v>
      </c>
      <c r="D4661" s="6">
        <v>45979</v>
      </c>
      <c r="E4661" s="6">
        <v>45987</v>
      </c>
      <c r="F4661">
        <v>151212</v>
      </c>
      <c r="G4661">
        <v>1</v>
      </c>
      <c r="H4661">
        <v>1</v>
      </c>
      <c r="I4661">
        <v>0</v>
      </c>
      <c r="J4661" t="str">
        <v>Delhi</v>
      </c>
      <c r="K4661">
        <v>0</v>
      </c>
    </row>
    <row r="4662" spans="1:11" x14ac:dyDescent="0.25">
      <c r="A4662" t="str">
        <v>BioLegend</v>
      </c>
      <c r="B4662">
        <v>4065.6000000000004</v>
      </c>
      <c r="C4662" t="str">
        <v>EED121094</v>
      </c>
      <c r="D4662" s="6">
        <v>45979</v>
      </c>
      <c r="E4662" s="6">
        <v>45987</v>
      </c>
      <c r="F4662">
        <v>157214</v>
      </c>
      <c r="G4662">
        <v>1</v>
      </c>
      <c r="H4662">
        <v>1</v>
      </c>
      <c r="I4662">
        <v>0</v>
      </c>
      <c r="J4662" t="str">
        <v>Delhi</v>
      </c>
      <c r="K4662">
        <v>0</v>
      </c>
    </row>
    <row r="4663" spans="1:11" x14ac:dyDescent="0.25">
      <c r="A4663" t="str">
        <v>BioLegend</v>
      </c>
      <c r="B4663">
        <v>14678.400000000001</v>
      </c>
      <c r="C4663" t="str">
        <v>EED121094</v>
      </c>
      <c r="D4663" s="6">
        <v>45979</v>
      </c>
      <c r="E4663" s="6">
        <v>45987</v>
      </c>
      <c r="F4663">
        <v>300420</v>
      </c>
      <c r="G4663">
        <v>1</v>
      </c>
      <c r="H4663">
        <v>1</v>
      </c>
      <c r="I4663">
        <v>0</v>
      </c>
      <c r="J4663" t="str">
        <v>Delhi</v>
      </c>
      <c r="K4663">
        <v>0</v>
      </c>
    </row>
    <row r="4664" spans="1:11" x14ac:dyDescent="0.25">
      <c r="A4664" t="str">
        <v>BioLegend</v>
      </c>
      <c r="B4664">
        <v>14150.400000000001</v>
      </c>
      <c r="C4664" t="str">
        <v>EED121094</v>
      </c>
      <c r="D4664" s="6">
        <v>45979</v>
      </c>
      <c r="E4664" s="6">
        <v>45987</v>
      </c>
      <c r="F4664">
        <v>300526</v>
      </c>
      <c r="G4664">
        <v>1</v>
      </c>
      <c r="H4664">
        <v>1</v>
      </c>
      <c r="I4664">
        <v>0</v>
      </c>
      <c r="J4664" t="str">
        <v>Delhi</v>
      </c>
      <c r="K4664">
        <v>0</v>
      </c>
    </row>
    <row r="4665" spans="1:11" x14ac:dyDescent="0.25">
      <c r="A4665" t="str">
        <v>BioLegend</v>
      </c>
      <c r="B4665">
        <v>15417.599999999999</v>
      </c>
      <c r="C4665" t="str">
        <v>EED121094</v>
      </c>
      <c r="D4665" s="6">
        <v>45979</v>
      </c>
      <c r="E4665" s="6">
        <v>45987</v>
      </c>
      <c r="F4665">
        <v>329906</v>
      </c>
      <c r="G4665">
        <v>1</v>
      </c>
      <c r="H4665">
        <v>1</v>
      </c>
      <c r="I4665">
        <v>0</v>
      </c>
      <c r="J4665" t="str">
        <v>Delhi</v>
      </c>
      <c r="K4665">
        <v>0</v>
      </c>
    </row>
    <row r="4666" spans="1:11" x14ac:dyDescent="0.25">
      <c r="A4666" t="str">
        <v>BioLegend</v>
      </c>
      <c r="B4666">
        <v>26796</v>
      </c>
      <c r="C4666" t="str">
        <v>EED121094</v>
      </c>
      <c r="D4666" s="6">
        <v>45979</v>
      </c>
      <c r="E4666" s="6">
        <v>45987</v>
      </c>
      <c r="F4666">
        <v>356522</v>
      </c>
      <c r="G4666">
        <v>1</v>
      </c>
      <c r="H4666">
        <v>1</v>
      </c>
      <c r="I4666">
        <v>0</v>
      </c>
      <c r="J4666" t="str">
        <v>Delhi</v>
      </c>
      <c r="K4666">
        <v>0</v>
      </c>
    </row>
    <row r="4667" spans="1:11" x14ac:dyDescent="0.25">
      <c r="A4667" t="str">
        <v>BioLegend</v>
      </c>
      <c r="B4667">
        <v>19219.2</v>
      </c>
      <c r="C4667" t="str">
        <v>EED121094</v>
      </c>
      <c r="D4667" s="6">
        <v>45979</v>
      </c>
      <c r="E4667" s="6">
        <v>45987</v>
      </c>
      <c r="F4667">
        <v>356906</v>
      </c>
      <c r="G4667">
        <v>1</v>
      </c>
      <c r="H4667">
        <v>1</v>
      </c>
      <c r="I4667">
        <v>0</v>
      </c>
      <c r="J4667" t="str">
        <v>Delhi</v>
      </c>
      <c r="K4667">
        <v>0</v>
      </c>
    </row>
    <row r="4668" spans="1:11" x14ac:dyDescent="0.25">
      <c r="A4668" t="str">
        <v>BioLegend</v>
      </c>
      <c r="B4668">
        <v>25440.800000000003</v>
      </c>
      <c r="C4668" t="str">
        <v>EED121094</v>
      </c>
      <c r="D4668" s="6">
        <v>45979</v>
      </c>
      <c r="E4668" s="6">
        <v>45987</v>
      </c>
      <c r="F4668">
        <v>356920</v>
      </c>
      <c r="G4668">
        <v>1</v>
      </c>
      <c r="H4668">
        <v>1</v>
      </c>
      <c r="I4668">
        <v>0</v>
      </c>
      <c r="J4668" t="str">
        <v>Delhi</v>
      </c>
      <c r="K4668">
        <v>0</v>
      </c>
    </row>
    <row r="4669" spans="1:11" x14ac:dyDescent="0.25">
      <c r="A4669" t="str">
        <v>BioLegend</v>
      </c>
      <c r="B4669">
        <v>14836.8</v>
      </c>
      <c r="C4669" t="str">
        <v>EED121094</v>
      </c>
      <c r="D4669" s="6">
        <v>45979</v>
      </c>
      <c r="E4669" s="6">
        <v>45987</v>
      </c>
      <c r="F4669">
        <v>363014</v>
      </c>
      <c r="G4669">
        <v>1</v>
      </c>
      <c r="H4669">
        <v>1</v>
      </c>
      <c r="I4669">
        <v>0</v>
      </c>
      <c r="J4669" t="str">
        <v>Delhi</v>
      </c>
      <c r="K4669">
        <v>0</v>
      </c>
    </row>
    <row r="4670" spans="1:11" x14ac:dyDescent="0.25">
      <c r="A4670" t="str">
        <v>BioLegend</v>
      </c>
      <c r="B4670">
        <v>5544</v>
      </c>
      <c r="C4670" t="str">
        <v>EED121094</v>
      </c>
      <c r="D4670" s="6">
        <v>45979</v>
      </c>
      <c r="E4670" s="6">
        <v>45987</v>
      </c>
      <c r="F4670">
        <v>388706</v>
      </c>
      <c r="G4670">
        <v>1</v>
      </c>
      <c r="H4670">
        <v>1</v>
      </c>
      <c r="I4670">
        <v>0</v>
      </c>
      <c r="J4670" t="str">
        <v>Delhi</v>
      </c>
      <c r="K4670">
        <v>0</v>
      </c>
    </row>
    <row r="4671" spans="1:11" x14ac:dyDescent="0.25">
      <c r="A4671" t="str">
        <v>BioLegend</v>
      </c>
      <c r="B4671">
        <v>13992</v>
      </c>
      <c r="C4671" t="str">
        <v>EED121094</v>
      </c>
      <c r="D4671" s="6">
        <v>45979</v>
      </c>
      <c r="E4671" s="6">
        <v>45987</v>
      </c>
      <c r="F4671">
        <v>430801</v>
      </c>
      <c r="G4671">
        <v>2</v>
      </c>
      <c r="H4671">
        <v>2</v>
      </c>
      <c r="I4671">
        <v>0</v>
      </c>
      <c r="J4671" t="str">
        <v>Delhi</v>
      </c>
      <c r="K4671">
        <v>0</v>
      </c>
    </row>
    <row r="4672" spans="1:11" x14ac:dyDescent="0.25">
      <c r="A4672" t="str">
        <v>BioLegend</v>
      </c>
      <c r="B4672">
        <v>13992</v>
      </c>
      <c r="C4672" t="str">
        <v>EED121094</v>
      </c>
      <c r="D4672" s="6">
        <v>45979</v>
      </c>
      <c r="E4672" s="6">
        <v>45987</v>
      </c>
      <c r="F4672">
        <v>430901</v>
      </c>
      <c r="G4672">
        <v>1</v>
      </c>
      <c r="H4672">
        <v>1</v>
      </c>
      <c r="I4672">
        <v>0</v>
      </c>
      <c r="J4672" t="str">
        <v>Delhi</v>
      </c>
      <c r="K4672">
        <v>0</v>
      </c>
    </row>
    <row r="4673" spans="1:11" x14ac:dyDescent="0.25">
      <c r="A4673" t="str">
        <v>BIOXCELL</v>
      </c>
      <c r="B4673">
        <v>9081.6</v>
      </c>
      <c r="C4673">
        <v>182407</v>
      </c>
      <c r="D4673" s="6">
        <v>45985</v>
      </c>
      <c r="E4673" s="6">
        <v>45988</v>
      </c>
      <c r="F4673" t="str">
        <v>BE0465</v>
      </c>
      <c r="G4673">
        <v>1</v>
      </c>
      <c r="H4673">
        <v>1</v>
      </c>
      <c r="I4673">
        <v>0</v>
      </c>
      <c r="J4673" t="str">
        <v>Banglore</v>
      </c>
      <c r="K4673">
        <v>0</v>
      </c>
    </row>
    <row r="4674" spans="1:11" x14ac:dyDescent="0.25">
      <c r="A4674" t="str">
        <v>BIOXCELL</v>
      </c>
      <c r="B4674">
        <v>33264</v>
      </c>
      <c r="C4674">
        <v>182407</v>
      </c>
      <c r="D4674" s="6">
        <v>45985</v>
      </c>
      <c r="E4674" s="6">
        <v>45988</v>
      </c>
      <c r="F4674" t="str">
        <v>BE0334</v>
      </c>
      <c r="G4674">
        <v>1</v>
      </c>
      <c r="H4674">
        <v>1</v>
      </c>
      <c r="I4674">
        <v>0</v>
      </c>
      <c r="J4674" t="str">
        <v>Delhi</v>
      </c>
      <c r="K4674">
        <v>0</v>
      </c>
    </row>
    <row r="4675" spans="1:11" x14ac:dyDescent="0.25">
      <c r="A4675" t="str">
        <v>BIOXCELL</v>
      </c>
      <c r="B4675">
        <v>33264</v>
      </c>
      <c r="C4675">
        <v>182407</v>
      </c>
      <c r="D4675" s="6">
        <v>45985</v>
      </c>
      <c r="E4675" s="6">
        <v>45988</v>
      </c>
      <c r="F4675" t="str">
        <v>BE0088</v>
      </c>
      <c r="G4675">
        <v>1</v>
      </c>
      <c r="H4675">
        <v>1</v>
      </c>
      <c r="I4675">
        <v>0</v>
      </c>
      <c r="J4675" t="str">
        <v>Delhi</v>
      </c>
      <c r="K4675">
        <v>0</v>
      </c>
    </row>
    <row r="4676" spans="1:11" x14ac:dyDescent="0.25">
      <c r="A4676" t="str">
        <v>MP BIO</v>
      </c>
      <c r="B4676">
        <v>1047.75</v>
      </c>
      <c r="C4676" t="str">
        <v>MP/LS/25-26/1771</v>
      </c>
      <c r="D4676" s="6">
        <v>45985</v>
      </c>
      <c r="E4676" s="6">
        <v>45988</v>
      </c>
      <c r="F4676">
        <v>112200205</v>
      </c>
      <c r="G4676">
        <v>1</v>
      </c>
      <c r="H4676">
        <v>1</v>
      </c>
      <c r="I4676">
        <v>0</v>
      </c>
      <c r="J4676" t="str">
        <v>Delhi</v>
      </c>
      <c r="K4676" t="str">
        <v>PRIYANKA MADAM</v>
      </c>
    </row>
    <row r="4677" spans="1:11" x14ac:dyDescent="0.25">
      <c r="A4677" t="str">
        <v>MP BIO</v>
      </c>
      <c r="B4677">
        <v>12735</v>
      </c>
      <c r="C4677" t="str">
        <v>MP/LS/25-26/1771</v>
      </c>
      <c r="D4677" s="6">
        <v>45985</v>
      </c>
      <c r="E4677" s="6">
        <v>45988</v>
      </c>
      <c r="F4677" t="str">
        <v>0216011025</v>
      </c>
      <c r="G4677">
        <v>1</v>
      </c>
      <c r="H4677">
        <v>1</v>
      </c>
      <c r="I4677">
        <v>0</v>
      </c>
      <c r="J4677" t="str">
        <v>Kharagpur</v>
      </c>
      <c r="K4677">
        <v>0</v>
      </c>
    </row>
    <row r="4678" spans="1:11" x14ac:dyDescent="0.25">
      <c r="A4678" t="str">
        <v>BIOTIUM</v>
      </c>
      <c r="B4678">
        <v>3942.3999999999996</v>
      </c>
      <c r="C4678" t="str">
        <v>I246120-IN</v>
      </c>
      <c r="D4678" s="6">
        <v>45986</v>
      </c>
      <c r="E4678" s="6">
        <v>45990</v>
      </c>
      <c r="F4678" t="str">
        <v>31000-T</v>
      </c>
      <c r="G4678">
        <v>1</v>
      </c>
      <c r="H4678">
        <v>1</v>
      </c>
      <c r="I4678">
        <v>0</v>
      </c>
      <c r="J4678" t="str">
        <v>MOHALI (PUNJAB)</v>
      </c>
      <c r="K4678">
        <v>0</v>
      </c>
    </row>
    <row r="4679" spans="1:11" x14ac:dyDescent="0.25">
      <c r="A4679" t="str">
        <v>BIOTIUM</v>
      </c>
      <c r="B4679">
        <v>8096</v>
      </c>
      <c r="C4679" t="str">
        <v>I246120-IN</v>
      </c>
      <c r="D4679" s="6">
        <v>45986</v>
      </c>
      <c r="E4679" s="6">
        <v>45990</v>
      </c>
      <c r="F4679">
        <v>30015</v>
      </c>
      <c r="G4679">
        <v>1</v>
      </c>
      <c r="H4679">
        <v>1</v>
      </c>
      <c r="I4679">
        <v>0</v>
      </c>
      <c r="J4679" t="str">
        <v>Kolkata</v>
      </c>
      <c r="K4679">
        <v>0</v>
      </c>
    </row>
    <row r="4680" spans="1:11" x14ac:dyDescent="0.25">
      <c r="A4680" t="str">
        <v>BIOTIUM</v>
      </c>
      <c r="B4680">
        <v>8659.2000000000007</v>
      </c>
      <c r="C4680" t="str">
        <v>I246120-IN</v>
      </c>
      <c r="D4680" s="6">
        <v>45986</v>
      </c>
      <c r="E4680" s="6">
        <v>45990</v>
      </c>
      <c r="F4680">
        <v>41004</v>
      </c>
      <c r="G4680">
        <v>1</v>
      </c>
      <c r="H4680">
        <v>1</v>
      </c>
      <c r="I4680">
        <v>0</v>
      </c>
      <c r="J4680" t="str">
        <v>Delhi</v>
      </c>
      <c r="K4680">
        <v>0</v>
      </c>
    </row>
    <row r="4681" spans="1:11" x14ac:dyDescent="0.25">
      <c r="A4681" t="str">
        <v>BIOTIUM</v>
      </c>
      <c r="B4681">
        <v>9222.4</v>
      </c>
      <c r="C4681" t="str">
        <v>I246121-IN</v>
      </c>
      <c r="D4681" s="6">
        <v>45986</v>
      </c>
      <c r="E4681" s="6">
        <v>45990</v>
      </c>
      <c r="F4681" t="str">
        <v>21003-1L</v>
      </c>
      <c r="G4681">
        <v>3</v>
      </c>
      <c r="H4681">
        <v>3</v>
      </c>
      <c r="I4681">
        <v>0</v>
      </c>
      <c r="J4681" t="str">
        <v>Manesar</v>
      </c>
      <c r="K4681">
        <v>0</v>
      </c>
    </row>
    <row r="4682" spans="1:11" x14ac:dyDescent="0.25">
      <c r="A4682" t="str">
        <v>BIOTIUM</v>
      </c>
      <c r="B4682">
        <v>11052.8</v>
      </c>
      <c r="C4682" t="str">
        <v>I246123-IN</v>
      </c>
      <c r="D4682" s="6">
        <v>45986</v>
      </c>
      <c r="E4682" s="6">
        <v>45990</v>
      </c>
      <c r="F4682">
        <v>92305</v>
      </c>
      <c r="G4682">
        <v>4</v>
      </c>
      <c r="H4682">
        <v>4</v>
      </c>
      <c r="I4682">
        <v>0</v>
      </c>
      <c r="J4682" t="str">
        <v>Bhopal</v>
      </c>
      <c r="K4682">
        <v>0</v>
      </c>
    </row>
    <row r="4683" spans="1:11" x14ac:dyDescent="0.25">
      <c r="A4683" t="str">
        <v>BIOTIUM</v>
      </c>
      <c r="B4683">
        <v>61142.399999999994</v>
      </c>
      <c r="C4683" t="str">
        <v>I246124-IN</v>
      </c>
      <c r="D4683" s="6">
        <v>45986</v>
      </c>
      <c r="E4683" s="6">
        <v>45990</v>
      </c>
      <c r="F4683" t="str">
        <v>32003-T</v>
      </c>
      <c r="G4683">
        <v>1</v>
      </c>
      <c r="H4683">
        <v>1</v>
      </c>
      <c r="I4683">
        <v>0</v>
      </c>
      <c r="J4683" t="str">
        <v>Banglore</v>
      </c>
      <c r="K4683">
        <v>0</v>
      </c>
    </row>
    <row r="4684" spans="1:11" x14ac:dyDescent="0.25">
      <c r="A4684" t="str">
        <v>MabTech</v>
      </c>
      <c r="B4684">
        <v>15400</v>
      </c>
      <c r="C4684" t="str">
        <v>SE042447</v>
      </c>
      <c r="D4684" s="6">
        <v>45988</v>
      </c>
      <c r="E4684" s="6">
        <v>45992</v>
      </c>
      <c r="F4684" t="str">
        <v>3420-3-250</v>
      </c>
      <c r="G4684">
        <v>1</v>
      </c>
      <c r="H4684">
        <v>1</v>
      </c>
      <c r="I4684">
        <v>0</v>
      </c>
      <c r="J4684" t="str">
        <v>Delhi</v>
      </c>
      <c r="K4684" t="str">
        <v>PRIYANKA MADAM</v>
      </c>
    </row>
    <row r="4685" spans="1:11" x14ac:dyDescent="0.25">
      <c r="A4685" t="str">
        <v>MabTech</v>
      </c>
      <c r="B4685">
        <v>15400</v>
      </c>
      <c r="C4685" t="str">
        <v>SE042447</v>
      </c>
      <c r="D4685" s="6">
        <v>45988</v>
      </c>
      <c r="E4685" s="6">
        <v>45992</v>
      </c>
      <c r="F4685" t="str">
        <v>3512-3-250</v>
      </c>
      <c r="G4685">
        <v>1</v>
      </c>
      <c r="H4685">
        <v>1</v>
      </c>
      <c r="I4685">
        <v>0</v>
      </c>
      <c r="J4685" t="str">
        <v>Delhi</v>
      </c>
      <c r="K4685" t="str">
        <v>PRIYANKA MADAM</v>
      </c>
    </row>
    <row r="4686" spans="1:11" x14ac:dyDescent="0.25">
      <c r="A4686" t="str">
        <v>MabTech</v>
      </c>
      <c r="B4686">
        <v>15400</v>
      </c>
      <c r="C4686" t="str">
        <v>SE042447</v>
      </c>
      <c r="D4686" s="6">
        <v>45988</v>
      </c>
      <c r="E4686" s="6">
        <v>45992</v>
      </c>
      <c r="F4686" t="str">
        <v>3445-3-250</v>
      </c>
      <c r="G4686">
        <v>1</v>
      </c>
      <c r="H4686">
        <v>1</v>
      </c>
      <c r="I4686">
        <v>0</v>
      </c>
      <c r="J4686" t="str">
        <v>Delhi</v>
      </c>
      <c r="K4686" t="str">
        <v>PRIYANKA MADAM</v>
      </c>
    </row>
    <row r="4687" spans="1:11" x14ac:dyDescent="0.25">
      <c r="A4687" t="str">
        <v>MabTech</v>
      </c>
      <c r="B4687">
        <v>39732</v>
      </c>
      <c r="C4687" t="str">
        <v>SE042447</v>
      </c>
      <c r="D4687" s="6">
        <v>45988</v>
      </c>
      <c r="E4687" s="6">
        <v>45992</v>
      </c>
      <c r="F4687" t="str">
        <v>3420-4AST-2</v>
      </c>
      <c r="G4687">
        <v>1</v>
      </c>
      <c r="H4687">
        <v>1</v>
      </c>
      <c r="I4687">
        <v>0</v>
      </c>
      <c r="J4687" t="str">
        <v>Pune</v>
      </c>
      <c r="K4687">
        <v>0</v>
      </c>
    </row>
    <row r="4688" spans="1:11" x14ac:dyDescent="0.25">
      <c r="A4688" t="str">
        <v>US BIOLOGICAL</v>
      </c>
      <c r="B4688">
        <v>34408</v>
      </c>
      <c r="C4688">
        <v>196281</v>
      </c>
      <c r="D4688" s="6">
        <v>45987</v>
      </c>
      <c r="E4688" s="6">
        <v>45992</v>
      </c>
      <c r="F4688" t="str">
        <v>F5050</v>
      </c>
      <c r="G4688">
        <v>1</v>
      </c>
      <c r="H4688">
        <v>1</v>
      </c>
      <c r="I4688">
        <v>0</v>
      </c>
      <c r="J4688" t="str">
        <v>Banglore</v>
      </c>
      <c r="K4688">
        <v>0</v>
      </c>
    </row>
    <row r="4689" spans="1:11" x14ac:dyDescent="0.25">
      <c r="A4689" t="str">
        <v>SARTORIUS</v>
      </c>
      <c r="B4689">
        <v>7000</v>
      </c>
      <c r="C4689" t="str">
        <v>251519303537</v>
      </c>
      <c r="D4689" s="6">
        <v>45985</v>
      </c>
      <c r="E4689" s="6">
        <v>45992</v>
      </c>
      <c r="F4689" t="str">
        <v>180E04---E</v>
      </c>
      <c r="G4689">
        <v>1</v>
      </c>
      <c r="H4689">
        <v>0</v>
      </c>
      <c r="I4689">
        <v>1</v>
      </c>
      <c r="J4689" t="str">
        <v>STOCK</v>
      </c>
      <c r="K4689" t="str">
        <v>STOCK</v>
      </c>
    </row>
    <row r="4690" spans="1:11" x14ac:dyDescent="0.25">
      <c r="A4690" t="str">
        <v>SARTORIUS</v>
      </c>
      <c r="B4690">
        <v>7000</v>
      </c>
      <c r="C4690" t="str">
        <v>251519303537</v>
      </c>
      <c r="D4690" s="6">
        <v>45985</v>
      </c>
      <c r="E4690" s="6">
        <v>45992</v>
      </c>
      <c r="F4690" t="str">
        <v>180E04---E</v>
      </c>
      <c r="G4690">
        <v>1</v>
      </c>
      <c r="H4690">
        <v>1</v>
      </c>
      <c r="I4690">
        <v>0</v>
      </c>
      <c r="J4690" t="str">
        <v>Delhi</v>
      </c>
      <c r="K4690" t="str">
        <v>STOCK</v>
      </c>
    </row>
    <row r="4691" spans="1:11" x14ac:dyDescent="0.25">
      <c r="A4691" t="str">
        <v>SARTORIUS</v>
      </c>
      <c r="B4691">
        <v>7920</v>
      </c>
      <c r="C4691" t="str">
        <v>251519303536</v>
      </c>
      <c r="D4691" s="6">
        <v>45985</v>
      </c>
      <c r="E4691" s="6">
        <v>45992</v>
      </c>
      <c r="F4691" t="str">
        <v>180E05---E</v>
      </c>
      <c r="G4691">
        <v>1</v>
      </c>
      <c r="H4691">
        <v>1</v>
      </c>
      <c r="I4691">
        <v>0</v>
      </c>
      <c r="J4691" t="str">
        <v>Delhi</v>
      </c>
      <c r="K4691" t="str">
        <v>STOCK</v>
      </c>
    </row>
    <row r="4692" spans="1:11" x14ac:dyDescent="0.25">
      <c r="A4692" t="str">
        <v>SARTORIUS</v>
      </c>
      <c r="B4692">
        <v>7920</v>
      </c>
      <c r="C4692" t="str">
        <v>251519303536</v>
      </c>
      <c r="D4692" s="6">
        <v>45985</v>
      </c>
      <c r="E4692" s="6">
        <v>45992</v>
      </c>
      <c r="F4692" t="str">
        <v>180E05---E</v>
      </c>
      <c r="G4692">
        <v>1</v>
      </c>
      <c r="H4692">
        <v>0</v>
      </c>
      <c r="I4692">
        <v>1</v>
      </c>
      <c r="J4692" t="str">
        <v>STOCK</v>
      </c>
      <c r="K4692" t="str">
        <v>STOCK</v>
      </c>
    </row>
    <row r="4693" spans="1:11" x14ac:dyDescent="0.25">
      <c r="A4693" t="str">
        <v>SARTORIUS</v>
      </c>
      <c r="B4693">
        <v>29350</v>
      </c>
      <c r="C4693" t="str">
        <v>251519303536</v>
      </c>
      <c r="D4693" s="6">
        <v>45985</v>
      </c>
      <c r="E4693" s="6">
        <v>45992</v>
      </c>
      <c r="F4693" t="str">
        <v>VS02H22</v>
      </c>
      <c r="G4693">
        <v>2</v>
      </c>
      <c r="H4693">
        <v>0</v>
      </c>
      <c r="I4693">
        <v>2</v>
      </c>
      <c r="J4693" t="str">
        <v>STOCK</v>
      </c>
      <c r="K4693" t="str">
        <v>STOCK</v>
      </c>
    </row>
    <row r="4694" spans="1:11" x14ac:dyDescent="0.25">
      <c r="A4694" t="str">
        <v>SARTORIUS</v>
      </c>
      <c r="B4694">
        <v>2390</v>
      </c>
      <c r="C4694" t="str">
        <v>251519303535</v>
      </c>
      <c r="D4694" s="6">
        <v>45985</v>
      </c>
      <c r="E4694" s="6">
        <v>45992</v>
      </c>
      <c r="F4694">
        <v>16532</v>
      </c>
      <c r="G4694">
        <v>25</v>
      </c>
      <c r="H4694">
        <v>0</v>
      </c>
      <c r="I4694">
        <v>25</v>
      </c>
      <c r="J4694" t="str">
        <v>STOCK</v>
      </c>
      <c r="K4694" t="str">
        <v>STOCK</v>
      </c>
    </row>
    <row r="4695" spans="1:11" x14ac:dyDescent="0.25">
      <c r="A4695" t="str">
        <v>SARTORIUS</v>
      </c>
      <c r="B4695">
        <v>6500</v>
      </c>
      <c r="C4695" t="str">
        <v>251519303535</v>
      </c>
      <c r="D4695" s="6">
        <v>45985</v>
      </c>
      <c r="E4695" s="6">
        <v>45992</v>
      </c>
      <c r="F4695" t="str">
        <v>180E03---E</v>
      </c>
      <c r="G4695">
        <v>1</v>
      </c>
      <c r="H4695">
        <v>1</v>
      </c>
      <c r="I4695">
        <v>0</v>
      </c>
      <c r="J4695" t="str">
        <v>Delhi</v>
      </c>
      <c r="K4695" t="str">
        <v>STOCK</v>
      </c>
    </row>
    <row r="4696" spans="1:11" x14ac:dyDescent="0.25">
      <c r="A4696" t="str">
        <v>SARTORIUS</v>
      </c>
      <c r="B4696">
        <v>16000</v>
      </c>
      <c r="C4696" t="str">
        <v>251519303535</v>
      </c>
      <c r="D4696" s="6">
        <v>45985</v>
      </c>
      <c r="E4696" s="6">
        <v>45992</v>
      </c>
      <c r="F4696" t="str">
        <v>VS0122</v>
      </c>
      <c r="G4696">
        <v>1</v>
      </c>
      <c r="H4696">
        <v>1</v>
      </c>
      <c r="I4696">
        <v>0</v>
      </c>
      <c r="J4696" t="str">
        <v>DELHI</v>
      </c>
      <c r="K4696" t="str">
        <v>STOCK</v>
      </c>
    </row>
    <row r="4697" spans="1:11" x14ac:dyDescent="0.25">
      <c r="A4697" t="str">
        <v>SARTORIUS</v>
      </c>
      <c r="B4697">
        <v>6500</v>
      </c>
      <c r="C4697" t="str">
        <v>251519303535</v>
      </c>
      <c r="D4697" s="6">
        <v>45985</v>
      </c>
      <c r="E4697" s="6">
        <v>45992</v>
      </c>
      <c r="F4697" t="str">
        <v>VS15T31</v>
      </c>
      <c r="G4697">
        <v>1</v>
      </c>
      <c r="H4697">
        <v>1</v>
      </c>
      <c r="I4697">
        <v>0</v>
      </c>
      <c r="J4697" t="e">
        <v>#N/A</v>
      </c>
      <c r="K4697" t="str">
        <v>STOCK</v>
      </c>
    </row>
    <row r="4698" spans="1:11" x14ac:dyDescent="0.25">
      <c r="A4698" t="str">
        <v>SARTORIUS</v>
      </c>
      <c r="B4698">
        <v>30000</v>
      </c>
      <c r="C4698" t="str">
        <v>251519303535</v>
      </c>
      <c r="D4698" s="6">
        <v>45985</v>
      </c>
      <c r="E4698" s="6">
        <v>45992</v>
      </c>
      <c r="F4698" t="str">
        <v>LH-729220</v>
      </c>
      <c r="G4698">
        <v>1</v>
      </c>
      <c r="H4698">
        <v>0</v>
      </c>
      <c r="I4698">
        <v>1</v>
      </c>
      <c r="J4698" t="str">
        <v>STOCK</v>
      </c>
      <c r="K4698" t="str">
        <v>STOCK</v>
      </c>
    </row>
    <row r="4699" spans="1:11" x14ac:dyDescent="0.25">
      <c r="A4699" t="str">
        <v>SARTORIUS</v>
      </c>
      <c r="B4699">
        <v>30000</v>
      </c>
      <c r="C4699" t="str">
        <v>251519303535</v>
      </c>
      <c r="D4699" s="6">
        <v>45985</v>
      </c>
      <c r="E4699" s="6">
        <v>45992</v>
      </c>
      <c r="F4699" t="str">
        <v>LH-729230</v>
      </c>
      <c r="G4699">
        <v>1</v>
      </c>
      <c r="H4699">
        <v>0</v>
      </c>
      <c r="I4699">
        <v>1</v>
      </c>
      <c r="J4699" t="str">
        <v>STOCK</v>
      </c>
      <c r="K4699" t="str">
        <v>STOCK</v>
      </c>
    </row>
    <row r="4700" spans="1:11" x14ac:dyDescent="0.25">
      <c r="A4700" t="str">
        <v>SARTORIUS</v>
      </c>
      <c r="B4700">
        <v>30000</v>
      </c>
      <c r="C4700" t="str">
        <v>251519303535</v>
      </c>
      <c r="D4700" s="6">
        <v>45985</v>
      </c>
      <c r="E4700" s="6">
        <v>45992</v>
      </c>
      <c r="F4700" t="str">
        <v>LH-729240</v>
      </c>
      <c r="G4700">
        <v>1</v>
      </c>
      <c r="H4700">
        <v>0</v>
      </c>
      <c r="I4700">
        <v>1</v>
      </c>
      <c r="J4700" t="str">
        <v>STOCK</v>
      </c>
      <c r="K4700" t="str">
        <v>STOCK</v>
      </c>
    </row>
    <row r="4701" spans="1:11" x14ac:dyDescent="0.25">
      <c r="A4701" t="str">
        <v>MP BIO</v>
      </c>
      <c r="B4701">
        <v>1100</v>
      </c>
      <c r="C4701" t="str">
        <v>MP/L2526/385</v>
      </c>
      <c r="D4701" s="6">
        <v>45988</v>
      </c>
      <c r="E4701" s="6">
        <v>45992</v>
      </c>
      <c r="F4701">
        <v>1261254</v>
      </c>
      <c r="G4701">
        <v>10</v>
      </c>
      <c r="H4701">
        <v>10</v>
      </c>
      <c r="I4701">
        <v>0</v>
      </c>
      <c r="J4701" t="str">
        <v>Delhi</v>
      </c>
      <c r="K4701">
        <v>0</v>
      </c>
    </row>
    <row r="4702" spans="1:11" x14ac:dyDescent="0.25">
      <c r="A4702" t="str">
        <v>MP BIO</v>
      </c>
      <c r="B4702">
        <v>2235</v>
      </c>
      <c r="C4702" t="str">
        <v>MP/LS/25-26/1799</v>
      </c>
      <c r="D4702" s="6">
        <v>45988</v>
      </c>
      <c r="E4702" s="6">
        <v>45992</v>
      </c>
      <c r="F4702" t="str">
        <v>11TWEEN201</v>
      </c>
      <c r="G4702">
        <v>1</v>
      </c>
      <c r="H4702">
        <v>1</v>
      </c>
      <c r="I4702">
        <v>0</v>
      </c>
      <c r="J4702" t="str">
        <v>Delhi</v>
      </c>
      <c r="K4702">
        <v>0</v>
      </c>
    </row>
    <row r="4703" spans="1:11" x14ac:dyDescent="0.25">
      <c r="A4703" t="str">
        <v>SARTORIUS</v>
      </c>
      <c r="B4703">
        <v>20700</v>
      </c>
      <c r="C4703" t="str">
        <v>251519303557</v>
      </c>
      <c r="D4703" s="6">
        <v>45986</v>
      </c>
      <c r="E4703" s="6">
        <v>45993</v>
      </c>
      <c r="F4703" t="str">
        <v>14439--47--D</v>
      </c>
      <c r="G4703">
        <v>2</v>
      </c>
      <c r="H4703">
        <v>2</v>
      </c>
      <c r="I4703">
        <v>0</v>
      </c>
      <c r="J4703" t="str">
        <v>Lucknow</v>
      </c>
      <c r="K4703">
        <v>0</v>
      </c>
    </row>
    <row r="4704" spans="1:11" x14ac:dyDescent="0.25">
      <c r="A4704" t="str">
        <v>SARTORIUS</v>
      </c>
      <c r="B4704">
        <v>20700</v>
      </c>
      <c r="C4704" t="str">
        <v>251519303642</v>
      </c>
      <c r="D4704" s="6">
        <v>45988</v>
      </c>
      <c r="E4704" s="6">
        <v>45993</v>
      </c>
      <c r="F4704" t="str">
        <v>14609--47--D</v>
      </c>
      <c r="G4704">
        <v>2</v>
      </c>
      <c r="H4704">
        <v>2</v>
      </c>
      <c r="I4704">
        <v>0</v>
      </c>
      <c r="J4704" t="str">
        <v>Lucknow</v>
      </c>
      <c r="K4704">
        <v>0</v>
      </c>
    </row>
    <row r="4705" spans="1:11" x14ac:dyDescent="0.25">
      <c r="A4705" t="str">
        <v>BIOLEGEND</v>
      </c>
      <c r="B4705">
        <v>1900.8000000000002</v>
      </c>
      <c r="C4705" t="str">
        <v>EED121341</v>
      </c>
      <c r="D4705" s="6">
        <v>45987</v>
      </c>
      <c r="E4705" s="6">
        <v>45993</v>
      </c>
      <c r="F4705">
        <v>100203</v>
      </c>
      <c r="G4705">
        <v>1</v>
      </c>
      <c r="H4705">
        <v>1</v>
      </c>
      <c r="I4705">
        <v>0</v>
      </c>
      <c r="J4705" t="str">
        <v>DELHI</v>
      </c>
      <c r="K4705">
        <v>0</v>
      </c>
    </row>
    <row r="4706" spans="1:11" x14ac:dyDescent="0.25">
      <c r="A4706" t="str">
        <v>BIOLEGEND</v>
      </c>
      <c r="B4706">
        <v>13094.400000000001</v>
      </c>
      <c r="C4706" t="str">
        <v>EED121341</v>
      </c>
      <c r="D4706" s="6">
        <v>45987</v>
      </c>
      <c r="E4706" s="6">
        <v>45993</v>
      </c>
      <c r="F4706">
        <v>100220</v>
      </c>
      <c r="G4706">
        <v>1</v>
      </c>
      <c r="H4706">
        <v>1</v>
      </c>
      <c r="I4706">
        <v>0</v>
      </c>
      <c r="J4706" t="str">
        <v>Chandigarh</v>
      </c>
      <c r="K4706" t="str">
        <v>SATURDAY</v>
      </c>
    </row>
    <row r="4707" spans="1:11" x14ac:dyDescent="0.25">
      <c r="A4707" t="str">
        <v>BIOLEGEND</v>
      </c>
      <c r="B4707">
        <v>17054.400000000001</v>
      </c>
      <c r="C4707" t="str">
        <v>EED121341</v>
      </c>
      <c r="D4707" s="6">
        <v>45987</v>
      </c>
      <c r="E4707" s="6">
        <v>45993</v>
      </c>
      <c r="F4707">
        <v>100434</v>
      </c>
      <c r="G4707">
        <v>1</v>
      </c>
      <c r="H4707">
        <v>1</v>
      </c>
      <c r="I4707">
        <v>0</v>
      </c>
      <c r="J4707" t="str">
        <v>Chandigarh</v>
      </c>
      <c r="K4707" t="str">
        <v>SATURDAY</v>
      </c>
    </row>
    <row r="4708" spans="1:11" x14ac:dyDescent="0.25">
      <c r="A4708" t="str">
        <v>BIOLEGEND</v>
      </c>
      <c r="B4708">
        <v>1320</v>
      </c>
      <c r="C4708" t="str">
        <v>EED121341</v>
      </c>
      <c r="D4708" s="6">
        <v>45987</v>
      </c>
      <c r="E4708" s="6">
        <v>45993</v>
      </c>
      <c r="F4708">
        <v>100511</v>
      </c>
      <c r="G4708">
        <v>1</v>
      </c>
      <c r="H4708">
        <v>1</v>
      </c>
      <c r="I4708">
        <v>0</v>
      </c>
      <c r="J4708" t="str">
        <v>DELHI</v>
      </c>
      <c r="K4708">
        <v>0</v>
      </c>
    </row>
    <row r="4709" spans="1:11" x14ac:dyDescent="0.25">
      <c r="A4709" t="str">
        <v>BIOLEGEND</v>
      </c>
      <c r="B4709">
        <v>5649.6</v>
      </c>
      <c r="C4709" t="str">
        <v>EED121341</v>
      </c>
      <c r="D4709" s="6">
        <v>45987</v>
      </c>
      <c r="E4709" s="6">
        <v>45993</v>
      </c>
      <c r="F4709">
        <v>100708</v>
      </c>
      <c r="G4709">
        <v>2</v>
      </c>
      <c r="H4709">
        <v>2</v>
      </c>
      <c r="I4709">
        <v>0</v>
      </c>
      <c r="J4709" t="str">
        <v>Chandigarh</v>
      </c>
      <c r="K4709" t="str">
        <v>SATURDAY</v>
      </c>
    </row>
    <row r="4710" spans="1:11" x14ac:dyDescent="0.25">
      <c r="A4710" t="str">
        <v>BIOLEGEND</v>
      </c>
      <c r="B4710">
        <v>6969.6</v>
      </c>
      <c r="C4710" t="str">
        <v>EED121341</v>
      </c>
      <c r="D4710" s="6">
        <v>45987</v>
      </c>
      <c r="E4710" s="6">
        <v>45993</v>
      </c>
      <c r="F4710">
        <v>101206</v>
      </c>
      <c r="G4710">
        <v>1</v>
      </c>
      <c r="H4710">
        <v>0</v>
      </c>
      <c r="I4710">
        <v>1</v>
      </c>
      <c r="J4710" t="str">
        <v>Bhopal</v>
      </c>
      <c r="K4710" t="str">
        <v>On Hold (Priyanka madam)</v>
      </c>
    </row>
    <row r="4711" spans="1:11" x14ac:dyDescent="0.25">
      <c r="A4711" t="str">
        <v>BIOLEGEND</v>
      </c>
      <c r="B4711">
        <v>10841.6</v>
      </c>
      <c r="C4711" t="str">
        <v>EED121341</v>
      </c>
      <c r="D4711" s="6">
        <v>45987</v>
      </c>
      <c r="E4711" s="6">
        <v>45993</v>
      </c>
      <c r="F4711">
        <v>103039</v>
      </c>
      <c r="G4711">
        <v>1</v>
      </c>
      <c r="H4711">
        <v>0</v>
      </c>
      <c r="I4711">
        <v>1</v>
      </c>
      <c r="J4711" t="str">
        <v>Bhopal</v>
      </c>
      <c r="K4711" t="str">
        <v>On Hold (Priyanka madam)</v>
      </c>
    </row>
    <row r="4712" spans="1:11" x14ac:dyDescent="0.25">
      <c r="A4712" t="str">
        <v>BIOLEGEND</v>
      </c>
      <c r="B4712">
        <v>14599.2</v>
      </c>
      <c r="C4712" t="str">
        <v>EED121341</v>
      </c>
      <c r="D4712" s="6">
        <v>45987</v>
      </c>
      <c r="E4712" s="6">
        <v>45993</v>
      </c>
      <c r="F4712">
        <v>104729</v>
      </c>
      <c r="G4712">
        <v>1</v>
      </c>
      <c r="H4712">
        <v>0</v>
      </c>
      <c r="I4712">
        <v>1</v>
      </c>
      <c r="J4712" t="str">
        <v>Bhopal</v>
      </c>
      <c r="K4712" t="str">
        <v>On Hold (Priyanka madam)</v>
      </c>
    </row>
    <row r="4713" spans="1:11" x14ac:dyDescent="0.25">
      <c r="A4713" t="str">
        <v>BIOLEGEND</v>
      </c>
      <c r="B4713">
        <v>15470.400000000001</v>
      </c>
      <c r="C4713" t="str">
        <v>EED121341</v>
      </c>
      <c r="D4713" s="6">
        <v>45987</v>
      </c>
      <c r="E4713" s="6">
        <v>45993</v>
      </c>
      <c r="F4713">
        <v>105606</v>
      </c>
      <c r="G4713">
        <v>1</v>
      </c>
      <c r="H4713">
        <v>0</v>
      </c>
      <c r="I4713">
        <v>1</v>
      </c>
      <c r="J4713" t="str">
        <v>Bhopal</v>
      </c>
      <c r="K4713" t="str">
        <v>On Hold (Priyanka madam)</v>
      </c>
    </row>
    <row r="4714" spans="1:11" x14ac:dyDescent="0.25">
      <c r="A4714" t="str">
        <v>BIOLEGEND</v>
      </c>
      <c r="B4714">
        <v>9292.7999999999993</v>
      </c>
      <c r="C4714" t="str">
        <v>EED121341</v>
      </c>
      <c r="D4714" s="6">
        <v>45987</v>
      </c>
      <c r="E4714" s="6">
        <v>45993</v>
      </c>
      <c r="F4714">
        <v>106315</v>
      </c>
      <c r="G4714">
        <v>1</v>
      </c>
      <c r="H4714">
        <v>0</v>
      </c>
      <c r="I4714">
        <v>1</v>
      </c>
      <c r="J4714" t="str">
        <v>Bhopal</v>
      </c>
      <c r="K4714" t="str">
        <v>On Hold (Priyanka madam)</v>
      </c>
    </row>
    <row r="4715" spans="1:11" x14ac:dyDescent="0.25">
      <c r="A4715" t="str">
        <v>BIOLEGEND</v>
      </c>
      <c r="B4715">
        <v>16816.8</v>
      </c>
      <c r="C4715" t="str">
        <v>EED121341</v>
      </c>
      <c r="D4715" s="6">
        <v>45987</v>
      </c>
      <c r="E4715" s="6">
        <v>45993</v>
      </c>
      <c r="F4715">
        <v>107643</v>
      </c>
      <c r="G4715">
        <v>1</v>
      </c>
      <c r="H4715">
        <v>0</v>
      </c>
      <c r="I4715">
        <v>1</v>
      </c>
      <c r="J4715" t="str">
        <v>Bhopal</v>
      </c>
      <c r="K4715" t="str">
        <v>On Hold (Priyanka madam)</v>
      </c>
    </row>
    <row r="4716" spans="1:11" x14ac:dyDescent="0.25">
      <c r="A4716" t="str">
        <v>BIOLEGEND</v>
      </c>
      <c r="B4716">
        <v>4752</v>
      </c>
      <c r="C4716" t="str">
        <v>EED121341</v>
      </c>
      <c r="D4716" s="6">
        <v>45987</v>
      </c>
      <c r="E4716" s="6">
        <v>45993</v>
      </c>
      <c r="F4716">
        <v>116119</v>
      </c>
      <c r="G4716">
        <v>1</v>
      </c>
      <c r="H4716">
        <v>0</v>
      </c>
      <c r="I4716">
        <v>1</v>
      </c>
      <c r="J4716" t="str">
        <v>Bhopal</v>
      </c>
      <c r="K4716" t="str">
        <v>On Hold (Priyanka madam)</v>
      </c>
    </row>
    <row r="4717" spans="1:11" x14ac:dyDescent="0.25">
      <c r="A4717" t="str">
        <v>BIOLEGEND</v>
      </c>
      <c r="B4717">
        <v>10841.6</v>
      </c>
      <c r="C4717" t="str">
        <v>EED121341</v>
      </c>
      <c r="D4717" s="6">
        <v>45987</v>
      </c>
      <c r="E4717" s="6">
        <v>45993</v>
      </c>
      <c r="F4717">
        <v>117329</v>
      </c>
      <c r="G4717">
        <v>1</v>
      </c>
      <c r="H4717">
        <v>0</v>
      </c>
      <c r="I4717">
        <v>1</v>
      </c>
      <c r="J4717" t="str">
        <v>Bhopal</v>
      </c>
      <c r="K4717" t="str">
        <v>On Hold (Priyanka madam)</v>
      </c>
    </row>
    <row r="4718" spans="1:11" x14ac:dyDescent="0.25">
      <c r="A4718" t="str">
        <v>BIOLEGEND</v>
      </c>
      <c r="B4718">
        <v>14784</v>
      </c>
      <c r="C4718" t="str">
        <v>EED121341</v>
      </c>
      <c r="D4718" s="6">
        <v>45987</v>
      </c>
      <c r="E4718" s="6">
        <v>45993</v>
      </c>
      <c r="F4718">
        <v>122023</v>
      </c>
      <c r="G4718">
        <v>1</v>
      </c>
      <c r="H4718">
        <v>0</v>
      </c>
      <c r="I4718">
        <v>1</v>
      </c>
      <c r="J4718" t="str">
        <v>Bhopal</v>
      </c>
      <c r="K4718" t="str">
        <v>On Hold (Priyanka madam)</v>
      </c>
    </row>
    <row r="4719" spans="1:11" x14ac:dyDescent="0.25">
      <c r="A4719" t="str">
        <v>BIOLEGEND</v>
      </c>
      <c r="B4719">
        <v>13921.599999999999</v>
      </c>
      <c r="C4719" t="str">
        <v>EED121341</v>
      </c>
      <c r="D4719" s="6">
        <v>45987</v>
      </c>
      <c r="E4719" s="6">
        <v>45993</v>
      </c>
      <c r="F4719">
        <v>123133</v>
      </c>
      <c r="G4719">
        <v>1</v>
      </c>
      <c r="H4719">
        <v>0</v>
      </c>
      <c r="I4719">
        <v>1</v>
      </c>
      <c r="J4719" t="str">
        <v>Bhopal</v>
      </c>
      <c r="K4719" t="str">
        <v>On Hold (Priyanka madam)</v>
      </c>
    </row>
    <row r="4720" spans="1:11" x14ac:dyDescent="0.25">
      <c r="A4720" t="str">
        <v>BIOLEGEND</v>
      </c>
      <c r="B4720">
        <v>8078.4</v>
      </c>
      <c r="C4720" t="str">
        <v>EED121341</v>
      </c>
      <c r="D4720" s="6">
        <v>45987</v>
      </c>
      <c r="E4720" s="6">
        <v>45993</v>
      </c>
      <c r="F4720">
        <v>125605</v>
      </c>
      <c r="G4720">
        <v>1</v>
      </c>
      <c r="H4720">
        <v>1</v>
      </c>
      <c r="I4720">
        <v>0</v>
      </c>
      <c r="J4720" t="str">
        <v>Mumbai</v>
      </c>
      <c r="K4720">
        <v>0</v>
      </c>
    </row>
    <row r="4721" spans="1:11" x14ac:dyDescent="0.25">
      <c r="A4721" t="str">
        <v>BIOLEGEND</v>
      </c>
      <c r="B4721">
        <v>7867.2000000000007</v>
      </c>
      <c r="C4721" t="str">
        <v>EED121341</v>
      </c>
      <c r="D4721" s="6">
        <v>45987</v>
      </c>
      <c r="E4721" s="6">
        <v>45993</v>
      </c>
      <c r="F4721">
        <v>126511</v>
      </c>
      <c r="G4721">
        <v>1</v>
      </c>
      <c r="H4721">
        <v>0</v>
      </c>
      <c r="I4721">
        <v>1</v>
      </c>
      <c r="J4721" t="str">
        <v>Bhopal</v>
      </c>
      <c r="K4721" t="str">
        <v>On Hold (Priyanka madam)</v>
      </c>
    </row>
    <row r="4722" spans="1:11" x14ac:dyDescent="0.25">
      <c r="A4722" t="str">
        <v>BIOLEGEND</v>
      </c>
      <c r="B4722">
        <v>13244</v>
      </c>
      <c r="C4722" t="str">
        <v>EED121341</v>
      </c>
      <c r="D4722" s="6">
        <v>45987</v>
      </c>
      <c r="E4722" s="6">
        <v>45993</v>
      </c>
      <c r="F4722">
        <v>127215</v>
      </c>
      <c r="G4722">
        <v>1</v>
      </c>
      <c r="H4722">
        <v>0</v>
      </c>
      <c r="I4722">
        <v>1</v>
      </c>
      <c r="J4722" t="str">
        <v>Bhopal</v>
      </c>
      <c r="K4722" t="str">
        <v>On Hold (Priyanka madam)</v>
      </c>
    </row>
    <row r="4723" spans="1:11" x14ac:dyDescent="0.25">
      <c r="A4723" t="str">
        <v>BIOLEGEND</v>
      </c>
      <c r="B4723">
        <v>12874.400000000001</v>
      </c>
      <c r="C4723" t="str">
        <v>EED121341</v>
      </c>
      <c r="D4723" s="6">
        <v>45987</v>
      </c>
      <c r="E4723" s="6">
        <v>45993</v>
      </c>
      <c r="F4723">
        <v>128035</v>
      </c>
      <c r="G4723">
        <v>1</v>
      </c>
      <c r="H4723">
        <v>0</v>
      </c>
      <c r="I4723">
        <v>1</v>
      </c>
      <c r="J4723" t="str">
        <v>Bhopal</v>
      </c>
      <c r="K4723" t="str">
        <v>On Hold (Priyanka madam)</v>
      </c>
    </row>
    <row r="4724" spans="1:11" x14ac:dyDescent="0.25">
      <c r="A4724" t="str">
        <v>BIOLEGEND</v>
      </c>
      <c r="B4724">
        <v>18664.8</v>
      </c>
      <c r="C4724" t="str">
        <v>EED121341</v>
      </c>
      <c r="D4724" s="6">
        <v>45987</v>
      </c>
      <c r="E4724" s="6">
        <v>45993</v>
      </c>
      <c r="F4724">
        <v>134021</v>
      </c>
      <c r="G4724">
        <v>1</v>
      </c>
      <c r="H4724">
        <v>0</v>
      </c>
      <c r="I4724">
        <v>1</v>
      </c>
      <c r="J4724" t="str">
        <v>Bhopal</v>
      </c>
      <c r="K4724" t="str">
        <v>On Hold (Priyanka madam)</v>
      </c>
    </row>
    <row r="4725" spans="1:11" x14ac:dyDescent="0.25">
      <c r="A4725" t="str">
        <v>BIOLEGEND</v>
      </c>
      <c r="B4725">
        <v>14599.2</v>
      </c>
      <c r="C4725" t="str">
        <v>EED121341</v>
      </c>
      <c r="D4725" s="6">
        <v>45987</v>
      </c>
      <c r="E4725" s="6">
        <v>45993</v>
      </c>
      <c r="F4725">
        <v>135219</v>
      </c>
      <c r="G4725">
        <v>1</v>
      </c>
      <c r="H4725">
        <v>0</v>
      </c>
      <c r="I4725">
        <v>1</v>
      </c>
      <c r="J4725" t="str">
        <v>Bhopal</v>
      </c>
      <c r="K4725" t="str">
        <v>On Hold (Priyanka madam)</v>
      </c>
    </row>
    <row r="4726" spans="1:11" x14ac:dyDescent="0.25">
      <c r="A4726" t="str">
        <v>BIOLEGEND</v>
      </c>
      <c r="B4726">
        <v>16940</v>
      </c>
      <c r="C4726" t="str">
        <v>EED121341</v>
      </c>
      <c r="D4726" s="6">
        <v>45987</v>
      </c>
      <c r="E4726" s="6">
        <v>45993</v>
      </c>
      <c r="F4726">
        <v>137017</v>
      </c>
      <c r="G4726">
        <v>1</v>
      </c>
      <c r="H4726">
        <v>0</v>
      </c>
      <c r="I4726">
        <v>1</v>
      </c>
      <c r="J4726" t="str">
        <v>Bhopal</v>
      </c>
      <c r="K4726" t="str">
        <v>On Hold (Priyanka madam)</v>
      </c>
    </row>
    <row r="4727" spans="1:11" x14ac:dyDescent="0.25">
      <c r="A4727" t="str">
        <v>BIOLEGEND</v>
      </c>
      <c r="B4727">
        <v>16816.8</v>
      </c>
      <c r="C4727" t="str">
        <v>EED121341</v>
      </c>
      <c r="D4727" s="6">
        <v>45987</v>
      </c>
      <c r="E4727" s="6">
        <v>45993</v>
      </c>
      <c r="F4727">
        <v>138427</v>
      </c>
      <c r="G4727">
        <v>1</v>
      </c>
      <c r="H4727">
        <v>0</v>
      </c>
      <c r="I4727">
        <v>1</v>
      </c>
      <c r="J4727" t="str">
        <v>Bhopal</v>
      </c>
      <c r="K4727" t="str">
        <v>On Hold (Priyanka madam)</v>
      </c>
    </row>
    <row r="4728" spans="1:11" x14ac:dyDescent="0.25">
      <c r="A4728" t="str">
        <v>BIOLEGEND</v>
      </c>
      <c r="B4728">
        <v>20169.599999999999</v>
      </c>
      <c r="C4728" t="str">
        <v>EED121341</v>
      </c>
      <c r="D4728" s="6">
        <v>45987</v>
      </c>
      <c r="E4728" s="6">
        <v>45993</v>
      </c>
      <c r="F4728">
        <v>141716</v>
      </c>
      <c r="G4728">
        <v>1</v>
      </c>
      <c r="H4728">
        <v>0</v>
      </c>
      <c r="I4728">
        <v>1</v>
      </c>
      <c r="J4728" t="str">
        <v>Bhopal</v>
      </c>
      <c r="K4728" t="str">
        <v>On Hold (Priyanka madam)</v>
      </c>
    </row>
    <row r="4729" spans="1:11" x14ac:dyDescent="0.25">
      <c r="A4729" t="str">
        <v>BIOLEGEND</v>
      </c>
      <c r="B4729">
        <v>17987.2</v>
      </c>
      <c r="C4729" t="str">
        <v>EED121341</v>
      </c>
      <c r="D4729" s="6">
        <v>45987</v>
      </c>
      <c r="E4729" s="6">
        <v>45993</v>
      </c>
      <c r="F4729">
        <v>151227</v>
      </c>
      <c r="G4729">
        <v>1</v>
      </c>
      <c r="H4729">
        <v>0</v>
      </c>
      <c r="I4729">
        <v>1</v>
      </c>
      <c r="J4729" t="str">
        <v>Bhopal</v>
      </c>
      <c r="K4729" t="str">
        <v>On Hold (Priyanka madam)</v>
      </c>
    </row>
    <row r="4730" spans="1:11" x14ac:dyDescent="0.25">
      <c r="A4730" t="str">
        <v>BIOLEGEND</v>
      </c>
      <c r="B4730">
        <v>15708</v>
      </c>
      <c r="C4730" t="str">
        <v>EED121341</v>
      </c>
      <c r="D4730" s="6">
        <v>45987</v>
      </c>
      <c r="E4730" s="6">
        <v>45993</v>
      </c>
      <c r="F4730">
        <v>152421</v>
      </c>
      <c r="G4730">
        <v>1</v>
      </c>
      <c r="H4730">
        <v>0</v>
      </c>
      <c r="I4730">
        <v>1</v>
      </c>
      <c r="J4730" t="str">
        <v>Bhopal</v>
      </c>
      <c r="K4730" t="str">
        <v>On Hold (Priyanka madam)</v>
      </c>
    </row>
    <row r="4731" spans="1:11" x14ac:dyDescent="0.25">
      <c r="A4731" t="str">
        <v>BIOLEGEND</v>
      </c>
      <c r="B4731">
        <v>18321.599999999999</v>
      </c>
      <c r="C4731" t="str">
        <v>EED121341</v>
      </c>
      <c r="D4731" s="6">
        <v>45987</v>
      </c>
      <c r="E4731" s="6">
        <v>45993</v>
      </c>
      <c r="F4731">
        <v>156908</v>
      </c>
      <c r="G4731">
        <v>1</v>
      </c>
      <c r="H4731">
        <v>0</v>
      </c>
      <c r="I4731">
        <v>1</v>
      </c>
      <c r="J4731" t="str">
        <v>Bhopal</v>
      </c>
      <c r="K4731" t="str">
        <v>On Hold (Priyanka madam)</v>
      </c>
    </row>
    <row r="4732" spans="1:11" x14ac:dyDescent="0.25">
      <c r="A4732" t="str">
        <v>BIOLEGEND</v>
      </c>
      <c r="B4732">
        <v>2640</v>
      </c>
      <c r="C4732" t="str">
        <v>EED121341</v>
      </c>
      <c r="D4732" s="6">
        <v>45987</v>
      </c>
      <c r="E4732" s="6">
        <v>45993</v>
      </c>
      <c r="F4732">
        <v>300406</v>
      </c>
      <c r="G4732">
        <v>1</v>
      </c>
      <c r="H4732">
        <v>1</v>
      </c>
      <c r="I4732">
        <v>0</v>
      </c>
      <c r="J4732" t="str">
        <v>Kolkata</v>
      </c>
      <c r="K4732">
        <v>0</v>
      </c>
    </row>
    <row r="4733" spans="1:11" x14ac:dyDescent="0.25">
      <c r="A4733" t="str">
        <v>BIOLEGEND</v>
      </c>
      <c r="B4733">
        <v>25748.800000000003</v>
      </c>
      <c r="C4733" t="str">
        <v>EED121341</v>
      </c>
      <c r="D4733" s="6">
        <v>45987</v>
      </c>
      <c r="E4733" s="6">
        <v>45993</v>
      </c>
      <c r="F4733">
        <v>300554</v>
      </c>
      <c r="G4733">
        <v>1</v>
      </c>
      <c r="H4733">
        <v>1</v>
      </c>
      <c r="I4733">
        <v>0</v>
      </c>
      <c r="J4733" t="str">
        <v>Faridabad</v>
      </c>
      <c r="K4733" t="str">
        <v>PRIYANKA MADAM</v>
      </c>
    </row>
    <row r="4734" spans="1:11" x14ac:dyDescent="0.25">
      <c r="A4734" t="str">
        <v>BIOLEGEND</v>
      </c>
      <c r="B4734">
        <v>12689.599999999999</v>
      </c>
      <c r="C4734" t="str">
        <v>EED121341</v>
      </c>
      <c r="D4734" s="6">
        <v>45987</v>
      </c>
      <c r="E4734" s="6">
        <v>45993</v>
      </c>
      <c r="F4734">
        <v>301043</v>
      </c>
      <c r="G4734">
        <v>1</v>
      </c>
      <c r="H4734">
        <v>1</v>
      </c>
      <c r="I4734">
        <v>0</v>
      </c>
      <c r="J4734" t="str">
        <v>Kolkata</v>
      </c>
      <c r="K4734">
        <v>0</v>
      </c>
    </row>
    <row r="4735" spans="1:11" x14ac:dyDescent="0.25">
      <c r="A4735" t="str">
        <v>BIOLEGEND</v>
      </c>
      <c r="B4735">
        <v>2323.1999999999998</v>
      </c>
      <c r="C4735" t="str">
        <v>EED121341</v>
      </c>
      <c r="D4735" s="6">
        <v>45987</v>
      </c>
      <c r="E4735" s="6">
        <v>45993</v>
      </c>
      <c r="F4735">
        <v>302609</v>
      </c>
      <c r="G4735">
        <v>1</v>
      </c>
      <c r="H4735">
        <v>1</v>
      </c>
      <c r="I4735">
        <v>0</v>
      </c>
      <c r="J4735" t="str">
        <v>Kolkata</v>
      </c>
      <c r="K4735">
        <v>0</v>
      </c>
    </row>
    <row r="4736" spans="1:11" x14ac:dyDescent="0.25">
      <c r="A4736" t="str">
        <v>BIOLEGEND</v>
      </c>
      <c r="B4736">
        <v>5966.4</v>
      </c>
      <c r="C4736" t="str">
        <v>EED121341</v>
      </c>
      <c r="D4736" s="6">
        <v>45987</v>
      </c>
      <c r="E4736" s="6">
        <v>45993</v>
      </c>
      <c r="F4736">
        <v>303115</v>
      </c>
      <c r="G4736">
        <v>1</v>
      </c>
      <c r="H4736">
        <v>1</v>
      </c>
      <c r="I4736">
        <v>0</v>
      </c>
      <c r="J4736" t="str">
        <v>Mumbai</v>
      </c>
      <c r="K4736">
        <v>0</v>
      </c>
    </row>
    <row r="4737" spans="1:11" x14ac:dyDescent="0.25">
      <c r="A4737" t="str">
        <v>BIOLEGEND</v>
      </c>
      <c r="B4737">
        <v>13041.599999999999</v>
      </c>
      <c r="C4737" t="str">
        <v>EED121341</v>
      </c>
      <c r="D4737" s="6">
        <v>45987</v>
      </c>
      <c r="E4737" s="6">
        <v>45993</v>
      </c>
      <c r="F4737">
        <v>304056</v>
      </c>
      <c r="G4737">
        <v>1</v>
      </c>
      <c r="H4737">
        <v>1</v>
      </c>
      <c r="I4737">
        <v>0</v>
      </c>
      <c r="J4737" t="str">
        <v>Hyderabad</v>
      </c>
      <c r="K4737">
        <v>0</v>
      </c>
    </row>
    <row r="4738" spans="1:11" x14ac:dyDescent="0.25">
      <c r="A4738" t="str">
        <v>BIOLEGEND</v>
      </c>
      <c r="B4738">
        <v>7444.7999999999993</v>
      </c>
      <c r="C4738" t="str">
        <v>EED121341</v>
      </c>
      <c r="D4738" s="6">
        <v>45987</v>
      </c>
      <c r="E4738" s="6">
        <v>45993</v>
      </c>
      <c r="F4738">
        <v>304121</v>
      </c>
      <c r="G4738">
        <v>1</v>
      </c>
      <c r="H4738">
        <v>0</v>
      </c>
      <c r="I4738">
        <v>1</v>
      </c>
      <c r="J4738" t="str">
        <v>Bhopal</v>
      </c>
      <c r="K4738" t="str">
        <v>On Hold (Priyanka madam)</v>
      </c>
    </row>
    <row r="4739" spans="1:11" x14ac:dyDescent="0.25">
      <c r="A4739" t="str">
        <v>BIOLEGEND</v>
      </c>
      <c r="B4739">
        <v>12381.599999999999</v>
      </c>
      <c r="C4739" t="str">
        <v>EED121341</v>
      </c>
      <c r="D4739" s="6">
        <v>45987</v>
      </c>
      <c r="E4739" s="6">
        <v>45993</v>
      </c>
      <c r="F4739">
        <v>304237</v>
      </c>
      <c r="G4739">
        <v>1</v>
      </c>
      <c r="H4739">
        <v>0</v>
      </c>
      <c r="I4739">
        <v>1</v>
      </c>
      <c r="J4739" t="str">
        <v>Bhopal</v>
      </c>
      <c r="K4739" t="str">
        <v>On Hold (Priyanka madam)</v>
      </c>
    </row>
    <row r="4740" spans="1:11" x14ac:dyDescent="0.25">
      <c r="A4740" t="str">
        <v>BIOLEGEND</v>
      </c>
      <c r="B4740">
        <v>16051.2</v>
      </c>
      <c r="C4740" t="str">
        <v>EED121341</v>
      </c>
      <c r="D4740" s="6">
        <v>45987</v>
      </c>
      <c r="E4740" s="6">
        <v>45993</v>
      </c>
      <c r="F4740">
        <v>308504</v>
      </c>
      <c r="G4740">
        <v>1</v>
      </c>
      <c r="H4740">
        <v>1</v>
      </c>
      <c r="I4740">
        <v>0</v>
      </c>
      <c r="J4740" t="str">
        <v>Kolkata</v>
      </c>
      <c r="K4740">
        <v>0</v>
      </c>
    </row>
    <row r="4741" spans="1:11" x14ac:dyDescent="0.25">
      <c r="A4741" t="str">
        <v>BIOLEGEND</v>
      </c>
      <c r="B4741">
        <v>9292.7999999999993</v>
      </c>
      <c r="C4741" t="str">
        <v>EED121341</v>
      </c>
      <c r="D4741" s="6">
        <v>45987</v>
      </c>
      <c r="E4741" s="6">
        <v>45993</v>
      </c>
      <c r="F4741">
        <v>310925</v>
      </c>
      <c r="G4741">
        <v>1</v>
      </c>
      <c r="H4741">
        <v>0</v>
      </c>
      <c r="I4741">
        <v>1</v>
      </c>
      <c r="J4741" t="str">
        <v>Bhopal</v>
      </c>
      <c r="K4741" t="str">
        <v>On Hold (Priyanka madam)</v>
      </c>
    </row>
    <row r="4742" spans="1:11" x14ac:dyDescent="0.25">
      <c r="A4742" t="str">
        <v>BIOLEGEND</v>
      </c>
      <c r="B4742">
        <v>12566.400000000001</v>
      </c>
      <c r="C4742" t="str">
        <v>EED121341</v>
      </c>
      <c r="D4742" s="6">
        <v>45987</v>
      </c>
      <c r="E4742" s="6">
        <v>45993</v>
      </c>
      <c r="F4742">
        <v>311431</v>
      </c>
      <c r="G4742">
        <v>1</v>
      </c>
      <c r="H4742">
        <v>1</v>
      </c>
      <c r="I4742">
        <v>0</v>
      </c>
      <c r="J4742" t="str">
        <v>Mumbai</v>
      </c>
      <c r="K4742">
        <v>0</v>
      </c>
    </row>
    <row r="4743" spans="1:11" x14ac:dyDescent="0.25">
      <c r="A4743" t="str">
        <v>BIOLEGEND</v>
      </c>
      <c r="B4743">
        <v>10665.6</v>
      </c>
      <c r="C4743" t="str">
        <v>EED121341</v>
      </c>
      <c r="D4743" s="6">
        <v>45987</v>
      </c>
      <c r="E4743" s="6">
        <v>45993</v>
      </c>
      <c r="F4743">
        <v>320007</v>
      </c>
      <c r="G4743">
        <v>1</v>
      </c>
      <c r="H4743">
        <v>1</v>
      </c>
      <c r="I4743">
        <v>0</v>
      </c>
      <c r="J4743" t="str">
        <v>Kolkata</v>
      </c>
      <c r="K4743">
        <v>0</v>
      </c>
    </row>
    <row r="4744" spans="1:11" x14ac:dyDescent="0.25">
      <c r="A4744" t="str">
        <v>BIOLEGEND</v>
      </c>
      <c r="B4744">
        <v>19905.599999999999</v>
      </c>
      <c r="C4744" t="str">
        <v>EED121341</v>
      </c>
      <c r="D4744" s="6">
        <v>45987</v>
      </c>
      <c r="E4744" s="6">
        <v>45993</v>
      </c>
      <c r="F4744">
        <v>320208</v>
      </c>
      <c r="G4744">
        <v>1</v>
      </c>
      <c r="H4744">
        <v>1</v>
      </c>
      <c r="I4744">
        <v>0</v>
      </c>
      <c r="J4744" t="str">
        <v>Faridabad</v>
      </c>
      <c r="K4744" t="str">
        <v>PRIYANKA MADAM</v>
      </c>
    </row>
    <row r="4745" spans="1:11" x14ac:dyDescent="0.25">
      <c r="A4745" t="str">
        <v>BIOLEGEND</v>
      </c>
      <c r="B4745">
        <v>11888.8</v>
      </c>
      <c r="C4745" t="str">
        <v>EED121341</v>
      </c>
      <c r="D4745" s="6">
        <v>45987</v>
      </c>
      <c r="E4745" s="6">
        <v>45993</v>
      </c>
      <c r="F4745">
        <v>323219</v>
      </c>
      <c r="G4745">
        <v>1</v>
      </c>
      <c r="H4745">
        <v>1</v>
      </c>
      <c r="I4745">
        <v>0</v>
      </c>
      <c r="J4745" t="str">
        <v>Mumbai</v>
      </c>
      <c r="K4745">
        <v>0</v>
      </c>
    </row>
    <row r="4746" spans="1:11" x14ac:dyDescent="0.25">
      <c r="A4746" t="str">
        <v>BIOLEGEND</v>
      </c>
      <c r="B4746">
        <v>6441.6</v>
      </c>
      <c r="C4746" t="str">
        <v>EED121341</v>
      </c>
      <c r="D4746" s="6">
        <v>45987</v>
      </c>
      <c r="E4746" s="6">
        <v>45993</v>
      </c>
      <c r="F4746">
        <v>323605</v>
      </c>
      <c r="G4746">
        <v>1</v>
      </c>
      <c r="H4746">
        <v>1</v>
      </c>
      <c r="I4746">
        <v>0</v>
      </c>
      <c r="J4746" t="str">
        <v>Mumbai</v>
      </c>
      <c r="K4746">
        <v>0</v>
      </c>
    </row>
    <row r="4747" spans="1:11" x14ac:dyDescent="0.25">
      <c r="A4747" t="str">
        <v>BIOLEGEND</v>
      </c>
      <c r="B4747">
        <v>7075.2000000000007</v>
      </c>
      <c r="C4747" t="str">
        <v>EED121341</v>
      </c>
      <c r="D4747" s="6">
        <v>45987</v>
      </c>
      <c r="E4747" s="6">
        <v>45993</v>
      </c>
      <c r="F4747">
        <v>330105</v>
      </c>
      <c r="G4747">
        <v>1</v>
      </c>
      <c r="H4747">
        <v>1</v>
      </c>
      <c r="I4747">
        <v>0</v>
      </c>
      <c r="J4747" t="str">
        <v>DELHI</v>
      </c>
      <c r="K4747" t="str">
        <v>SAMPLE</v>
      </c>
    </row>
    <row r="4748" spans="1:11" x14ac:dyDescent="0.25">
      <c r="A4748" t="str">
        <v>BIOLEGEND</v>
      </c>
      <c r="B4748">
        <v>8395.2000000000007</v>
      </c>
      <c r="C4748" t="str">
        <v>EED121341</v>
      </c>
      <c r="D4748" s="6">
        <v>45987</v>
      </c>
      <c r="E4748" s="6">
        <v>45993</v>
      </c>
      <c r="F4748">
        <v>332025</v>
      </c>
      <c r="G4748">
        <v>1</v>
      </c>
      <c r="H4748">
        <v>1</v>
      </c>
      <c r="I4748">
        <v>0</v>
      </c>
      <c r="J4748" t="str">
        <v>Mumbai</v>
      </c>
      <c r="K4748">
        <v>0</v>
      </c>
    </row>
    <row r="4749" spans="1:11" x14ac:dyDescent="0.25">
      <c r="A4749" t="str">
        <v>BIOLEGEND</v>
      </c>
      <c r="B4749">
        <v>8131.2000000000007</v>
      </c>
      <c r="C4749" t="str">
        <v>EED121341</v>
      </c>
      <c r="D4749" s="6">
        <v>45987</v>
      </c>
      <c r="E4749" s="6">
        <v>45993</v>
      </c>
      <c r="F4749">
        <v>339007</v>
      </c>
      <c r="G4749">
        <v>1</v>
      </c>
      <c r="H4749">
        <v>0</v>
      </c>
      <c r="I4749">
        <v>1</v>
      </c>
      <c r="J4749" t="str">
        <v>Bhopal</v>
      </c>
      <c r="K4749" t="str">
        <v>On Hold (Priyanka madam)</v>
      </c>
    </row>
    <row r="4750" spans="1:11" x14ac:dyDescent="0.25">
      <c r="A4750" t="str">
        <v>BIOLEGEND</v>
      </c>
      <c r="B4750">
        <v>7656</v>
      </c>
      <c r="C4750" t="str">
        <v>EED121341</v>
      </c>
      <c r="D4750" s="6">
        <v>45987</v>
      </c>
      <c r="E4750" s="6">
        <v>45993</v>
      </c>
      <c r="F4750">
        <v>340009</v>
      </c>
      <c r="G4750">
        <v>1</v>
      </c>
      <c r="H4750">
        <v>0</v>
      </c>
      <c r="I4750">
        <v>1</v>
      </c>
      <c r="J4750" t="str">
        <v>Bhopal</v>
      </c>
      <c r="K4750" t="str">
        <v>On Hold (Priyanka madam)</v>
      </c>
    </row>
    <row r="4751" spans="1:11" x14ac:dyDescent="0.25">
      <c r="A4751" t="str">
        <v>BIOLEGEND</v>
      </c>
      <c r="B4751">
        <v>7180.7999999999993</v>
      </c>
      <c r="C4751" t="str">
        <v>EED121341</v>
      </c>
      <c r="D4751" s="6">
        <v>45987</v>
      </c>
      <c r="E4751" s="6">
        <v>45993</v>
      </c>
      <c r="F4751">
        <v>344009</v>
      </c>
      <c r="G4751">
        <v>1</v>
      </c>
      <c r="H4751">
        <v>1</v>
      </c>
      <c r="I4751">
        <v>0</v>
      </c>
      <c r="J4751" t="str">
        <v>Mumbai</v>
      </c>
      <c r="K4751">
        <v>0</v>
      </c>
    </row>
    <row r="4752" spans="1:11" x14ac:dyDescent="0.25">
      <c r="A4752" t="str">
        <v>BIOLEGEND</v>
      </c>
      <c r="B4752">
        <v>11888.8</v>
      </c>
      <c r="C4752" t="str">
        <v>EED121341</v>
      </c>
      <c r="D4752" s="6">
        <v>45987</v>
      </c>
      <c r="E4752" s="6">
        <v>45993</v>
      </c>
      <c r="F4752">
        <v>344747</v>
      </c>
      <c r="G4752">
        <v>1</v>
      </c>
      <c r="H4752">
        <v>0</v>
      </c>
      <c r="I4752">
        <v>1</v>
      </c>
      <c r="J4752" t="str">
        <v>Bhopal</v>
      </c>
      <c r="K4752" t="str">
        <v>On Hold (Priyanka madam)</v>
      </c>
    </row>
    <row r="4753" spans="1:11" x14ac:dyDescent="0.25">
      <c r="A4753" t="str">
        <v>BIOLEGEND</v>
      </c>
      <c r="B4753">
        <v>26118.400000000001</v>
      </c>
      <c r="C4753" t="str">
        <v>EED121341</v>
      </c>
      <c r="D4753" s="6">
        <v>45987</v>
      </c>
      <c r="E4753" s="6">
        <v>45993</v>
      </c>
      <c r="F4753">
        <v>345030</v>
      </c>
      <c r="G4753">
        <v>2</v>
      </c>
      <c r="H4753">
        <v>2</v>
      </c>
      <c r="I4753">
        <v>0</v>
      </c>
      <c r="J4753" t="str">
        <v>Mumbai</v>
      </c>
      <c r="K4753">
        <v>0</v>
      </c>
    </row>
    <row r="4754" spans="1:11" x14ac:dyDescent="0.25">
      <c r="A4754" t="str">
        <v>BIOLEGEND</v>
      </c>
      <c r="B4754">
        <v>18902.400000000001</v>
      </c>
      <c r="C4754" t="str">
        <v>EED121341</v>
      </c>
      <c r="D4754" s="6">
        <v>45987</v>
      </c>
      <c r="E4754" s="6">
        <v>45993</v>
      </c>
      <c r="F4754">
        <v>348218</v>
      </c>
      <c r="G4754">
        <v>1</v>
      </c>
      <c r="H4754">
        <v>1</v>
      </c>
      <c r="I4754">
        <v>0</v>
      </c>
      <c r="J4754" t="str">
        <v>Telangana</v>
      </c>
      <c r="K4754">
        <v>0</v>
      </c>
    </row>
    <row r="4755" spans="1:11" x14ac:dyDescent="0.25">
      <c r="A4755" t="str">
        <v>BIOLEGEND</v>
      </c>
      <c r="B4755">
        <v>18321.599999999999</v>
      </c>
      <c r="C4755" t="str">
        <v>EED121341</v>
      </c>
      <c r="D4755" s="6">
        <v>45987</v>
      </c>
      <c r="E4755" s="6">
        <v>45993</v>
      </c>
      <c r="F4755">
        <v>350116</v>
      </c>
      <c r="G4755">
        <v>1</v>
      </c>
      <c r="H4755">
        <v>1</v>
      </c>
      <c r="I4755">
        <v>0</v>
      </c>
      <c r="J4755" t="str">
        <v>Delhi</v>
      </c>
      <c r="K4755" t="str">
        <v>PORTER</v>
      </c>
    </row>
    <row r="4756" spans="1:11" x14ac:dyDescent="0.25">
      <c r="A4756" t="str">
        <v>BIOLEGEND</v>
      </c>
      <c r="B4756">
        <v>7233.6</v>
      </c>
      <c r="C4756" t="str">
        <v>EED121341</v>
      </c>
      <c r="D4756" s="6">
        <v>45987</v>
      </c>
      <c r="E4756" s="6">
        <v>45993</v>
      </c>
      <c r="F4756">
        <v>353311</v>
      </c>
      <c r="G4756">
        <v>1</v>
      </c>
      <c r="H4756">
        <v>1</v>
      </c>
      <c r="I4756">
        <v>0</v>
      </c>
      <c r="J4756" t="str">
        <v>Kolkata</v>
      </c>
      <c r="K4756">
        <v>0</v>
      </c>
    </row>
    <row r="4757" spans="1:11" x14ac:dyDescent="0.25">
      <c r="A4757" t="str">
        <v>BIOLEGEND</v>
      </c>
      <c r="B4757">
        <v>14150.400000000001</v>
      </c>
      <c r="C4757" t="str">
        <v>EED121341</v>
      </c>
      <c r="D4757" s="6">
        <v>45987</v>
      </c>
      <c r="E4757" s="6">
        <v>45993</v>
      </c>
      <c r="F4757">
        <v>356606</v>
      </c>
      <c r="G4757">
        <v>1</v>
      </c>
      <c r="H4757">
        <v>1</v>
      </c>
      <c r="I4757">
        <v>0</v>
      </c>
      <c r="J4757" t="str">
        <v>Telangana</v>
      </c>
      <c r="K4757">
        <v>0</v>
      </c>
    </row>
    <row r="4758" spans="1:11" x14ac:dyDescent="0.25">
      <c r="A4758" t="str">
        <v>BIOLEGEND</v>
      </c>
      <c r="B4758">
        <v>25440.800000000003</v>
      </c>
      <c r="C4758" t="str">
        <v>EED121341</v>
      </c>
      <c r="D4758" s="6">
        <v>45987</v>
      </c>
      <c r="E4758" s="6">
        <v>45993</v>
      </c>
      <c r="F4758">
        <v>356920</v>
      </c>
      <c r="G4758">
        <v>1</v>
      </c>
      <c r="H4758">
        <v>1</v>
      </c>
      <c r="I4758">
        <v>0</v>
      </c>
      <c r="J4758" t="str">
        <v>Faridabad</v>
      </c>
      <c r="K4758" t="str">
        <v>PRIYANKA MADAM</v>
      </c>
    </row>
    <row r="4759" spans="1:11" x14ac:dyDescent="0.25">
      <c r="A4759" t="str">
        <v>BIOLEGEND</v>
      </c>
      <c r="B4759">
        <v>6811.2000000000007</v>
      </c>
      <c r="C4759" t="str">
        <v>EED121341</v>
      </c>
      <c r="D4759" s="6">
        <v>45987</v>
      </c>
      <c r="E4759" s="6">
        <v>45993</v>
      </c>
      <c r="F4759">
        <v>364115</v>
      </c>
      <c r="G4759">
        <v>1</v>
      </c>
      <c r="H4759">
        <v>0</v>
      </c>
      <c r="I4759">
        <v>1</v>
      </c>
      <c r="J4759" t="str">
        <v>Bhopal</v>
      </c>
      <c r="K4759" t="str">
        <v>On Hold (Priyanka madam)</v>
      </c>
    </row>
    <row r="4760" spans="1:11" x14ac:dyDescent="0.25">
      <c r="A4760" t="str">
        <v>BIOLEGEND</v>
      </c>
      <c r="B4760">
        <v>7286.4</v>
      </c>
      <c r="C4760" t="str">
        <v>EED121341</v>
      </c>
      <c r="D4760" s="6">
        <v>45987</v>
      </c>
      <c r="E4760" s="6">
        <v>45993</v>
      </c>
      <c r="F4760">
        <v>364805</v>
      </c>
      <c r="G4760">
        <v>1</v>
      </c>
      <c r="H4760">
        <v>0</v>
      </c>
      <c r="I4760">
        <v>1</v>
      </c>
      <c r="J4760" t="str">
        <v>Bhopal</v>
      </c>
      <c r="K4760" t="str">
        <v>On Hold (Priyanka madam)</v>
      </c>
    </row>
    <row r="4761" spans="1:11" x14ac:dyDescent="0.25">
      <c r="A4761" t="str">
        <v>BIOLEGEND</v>
      </c>
      <c r="B4761">
        <v>5808</v>
      </c>
      <c r="C4761" t="str">
        <v>EED121341</v>
      </c>
      <c r="D4761" s="6">
        <v>45987</v>
      </c>
      <c r="E4761" s="6">
        <v>45993</v>
      </c>
      <c r="F4761">
        <v>369611</v>
      </c>
      <c r="G4761">
        <v>1</v>
      </c>
      <c r="H4761">
        <v>0</v>
      </c>
      <c r="I4761">
        <v>1</v>
      </c>
      <c r="J4761" t="str">
        <v>Bhopal</v>
      </c>
      <c r="K4761" t="str">
        <v>On Hold (Priyanka madam)</v>
      </c>
    </row>
    <row r="4762" spans="1:11" x14ac:dyDescent="0.25">
      <c r="A4762" t="str">
        <v>BIOLEGEND</v>
      </c>
      <c r="B4762">
        <v>5596.8</v>
      </c>
      <c r="C4762" t="str">
        <v>EED121341</v>
      </c>
      <c r="D4762" s="6">
        <v>45987</v>
      </c>
      <c r="E4762" s="6">
        <v>45993</v>
      </c>
      <c r="F4762">
        <v>379205</v>
      </c>
      <c r="G4762">
        <v>1</v>
      </c>
      <c r="H4762">
        <v>0</v>
      </c>
      <c r="I4762">
        <v>1</v>
      </c>
      <c r="J4762" t="str">
        <v>Bhopal</v>
      </c>
      <c r="K4762" t="str">
        <v>On Hold (Priyanka madam)</v>
      </c>
    </row>
    <row r="4763" spans="1:11" x14ac:dyDescent="0.25">
      <c r="A4763" t="str">
        <v>BIOLEGEND</v>
      </c>
      <c r="B4763">
        <v>2534.4</v>
      </c>
      <c r="C4763" t="str">
        <v>EED121341</v>
      </c>
      <c r="D4763" s="6">
        <v>45987</v>
      </c>
      <c r="E4763" s="6">
        <v>45993</v>
      </c>
      <c r="F4763">
        <v>400411</v>
      </c>
      <c r="G4763">
        <v>1</v>
      </c>
      <c r="H4763">
        <v>1</v>
      </c>
      <c r="I4763">
        <v>0</v>
      </c>
      <c r="J4763" t="str">
        <v>DELHI</v>
      </c>
      <c r="K4763">
        <v>0</v>
      </c>
    </row>
    <row r="4764" spans="1:11" x14ac:dyDescent="0.25">
      <c r="A4764" t="str">
        <v>BIOLEGEND</v>
      </c>
      <c r="B4764">
        <v>2587.1999999999998</v>
      </c>
      <c r="C4764" t="str">
        <v>EED121341</v>
      </c>
      <c r="D4764" s="6">
        <v>45987</v>
      </c>
      <c r="E4764" s="6">
        <v>45993</v>
      </c>
      <c r="F4764">
        <v>400507</v>
      </c>
      <c r="G4764">
        <v>1</v>
      </c>
      <c r="H4764">
        <v>1</v>
      </c>
      <c r="I4764">
        <v>0</v>
      </c>
      <c r="J4764" t="str">
        <v>DELHI</v>
      </c>
      <c r="K4764">
        <v>0</v>
      </c>
    </row>
    <row r="4765" spans="1:11" x14ac:dyDescent="0.25">
      <c r="A4765" t="str">
        <v>BIOLEGEND</v>
      </c>
      <c r="B4765">
        <v>1900.8000000000002</v>
      </c>
      <c r="C4765" t="str">
        <v>EED121341</v>
      </c>
      <c r="D4765" s="6">
        <v>45987</v>
      </c>
      <c r="E4765" s="6">
        <v>45993</v>
      </c>
      <c r="F4765">
        <v>400633</v>
      </c>
      <c r="G4765">
        <v>1</v>
      </c>
      <c r="H4765">
        <v>1</v>
      </c>
      <c r="I4765">
        <v>0</v>
      </c>
      <c r="J4765" t="str">
        <v>DELHI</v>
      </c>
      <c r="K4765">
        <v>0</v>
      </c>
    </row>
    <row r="4766" spans="1:11" x14ac:dyDescent="0.25">
      <c r="A4766" t="str">
        <v>BIOLEGEND</v>
      </c>
      <c r="B4766">
        <v>12566.400000000001</v>
      </c>
      <c r="C4766" t="str">
        <v>EED121341</v>
      </c>
      <c r="D4766" s="6">
        <v>45987</v>
      </c>
      <c r="E4766" s="6">
        <v>45993</v>
      </c>
      <c r="F4766">
        <v>406410</v>
      </c>
      <c r="G4766">
        <v>1</v>
      </c>
      <c r="H4766">
        <v>0</v>
      </c>
      <c r="I4766">
        <v>1</v>
      </c>
      <c r="J4766" t="str">
        <v>Bhopal</v>
      </c>
      <c r="K4766" t="str">
        <v>On Hold (Priyanka madam)</v>
      </c>
    </row>
    <row r="4767" spans="1:11" x14ac:dyDescent="0.25">
      <c r="A4767" t="str">
        <v>BIOLEGEND</v>
      </c>
      <c r="B4767">
        <v>3432</v>
      </c>
      <c r="C4767" t="str">
        <v>EED121341</v>
      </c>
      <c r="D4767" s="6">
        <v>45987</v>
      </c>
      <c r="E4767" s="6">
        <v>45993</v>
      </c>
      <c r="F4767">
        <v>420601</v>
      </c>
      <c r="G4767">
        <v>1</v>
      </c>
      <c r="H4767">
        <v>0</v>
      </c>
      <c r="I4767">
        <v>1</v>
      </c>
      <c r="J4767" t="str">
        <v>Bhopal</v>
      </c>
      <c r="K4767" t="str">
        <v>On Hold (Priyanka madam)</v>
      </c>
    </row>
    <row r="4768" spans="1:11" x14ac:dyDescent="0.25">
      <c r="A4768" t="str">
        <v>BIOLEGEND</v>
      </c>
      <c r="B4768">
        <v>3115.2</v>
      </c>
      <c r="C4768" t="str">
        <v>EED121341</v>
      </c>
      <c r="D4768" s="6">
        <v>45987</v>
      </c>
      <c r="E4768" s="6">
        <v>45993</v>
      </c>
      <c r="F4768">
        <v>420801</v>
      </c>
      <c r="G4768">
        <v>1</v>
      </c>
      <c r="H4768">
        <v>0</v>
      </c>
      <c r="I4768">
        <v>1</v>
      </c>
      <c r="J4768" t="str">
        <v>Bhopal</v>
      </c>
      <c r="K4768" t="str">
        <v>On Hold (Priyanka madam)</v>
      </c>
    </row>
    <row r="4769" spans="1:11" x14ac:dyDescent="0.25">
      <c r="A4769" t="str">
        <v>BIOLEGEND</v>
      </c>
      <c r="B4769">
        <v>4963.2</v>
      </c>
      <c r="C4769" t="str">
        <v>EED121341</v>
      </c>
      <c r="D4769" s="6">
        <v>45987</v>
      </c>
      <c r="E4769" s="6">
        <v>45993</v>
      </c>
      <c r="F4769">
        <v>421002</v>
      </c>
      <c r="G4769">
        <v>1</v>
      </c>
      <c r="H4769">
        <v>0</v>
      </c>
      <c r="I4769">
        <v>1</v>
      </c>
      <c r="J4769" t="str">
        <v>Bhopal</v>
      </c>
      <c r="K4769" t="str">
        <v>On Hold (Priyanka madam)</v>
      </c>
    </row>
    <row r="4770" spans="1:11" x14ac:dyDescent="0.25">
      <c r="A4770" t="str">
        <v>BIOLEGEND</v>
      </c>
      <c r="B4770">
        <v>2851.2</v>
      </c>
      <c r="C4770" t="str">
        <v>EED121341</v>
      </c>
      <c r="D4770" s="6">
        <v>45987</v>
      </c>
      <c r="E4770" s="6">
        <v>45993</v>
      </c>
      <c r="F4770">
        <v>421301</v>
      </c>
      <c r="G4770">
        <v>1</v>
      </c>
      <c r="H4770">
        <v>1</v>
      </c>
      <c r="I4770">
        <v>0</v>
      </c>
      <c r="J4770" t="str">
        <v>Kolkata</v>
      </c>
      <c r="K4770">
        <v>0</v>
      </c>
    </row>
    <row r="4771" spans="1:11" x14ac:dyDescent="0.25">
      <c r="A4771" t="str">
        <v>BIOLEGEND</v>
      </c>
      <c r="B4771">
        <v>4382.3999999999996</v>
      </c>
      <c r="C4771" t="str">
        <v>EED121341</v>
      </c>
      <c r="D4771" s="6">
        <v>45987</v>
      </c>
      <c r="E4771" s="6">
        <v>45993</v>
      </c>
      <c r="F4771">
        <v>423113</v>
      </c>
      <c r="G4771">
        <v>1</v>
      </c>
      <c r="H4771">
        <v>1</v>
      </c>
      <c r="I4771">
        <v>0</v>
      </c>
      <c r="J4771" t="str">
        <v>Kerala</v>
      </c>
      <c r="K4771" t="str">
        <v>SATURDAY</v>
      </c>
    </row>
    <row r="4772" spans="1:11" x14ac:dyDescent="0.25">
      <c r="A4772" t="str">
        <v>BIOLEGEND</v>
      </c>
      <c r="B4772">
        <v>4699.2</v>
      </c>
      <c r="C4772" t="str">
        <v>EED121341</v>
      </c>
      <c r="D4772" s="6">
        <v>45987</v>
      </c>
      <c r="E4772" s="6">
        <v>45993</v>
      </c>
      <c r="F4772">
        <v>423301</v>
      </c>
      <c r="G4772">
        <v>1</v>
      </c>
      <c r="H4772">
        <v>0</v>
      </c>
      <c r="I4772">
        <v>1</v>
      </c>
      <c r="J4772" t="str">
        <v>Bhopal</v>
      </c>
      <c r="K4772" t="str">
        <v>On Hold (Priyanka madam)</v>
      </c>
    </row>
    <row r="4773" spans="1:11" x14ac:dyDescent="0.25">
      <c r="A4773" t="str">
        <v>BIOLEGEND</v>
      </c>
      <c r="B4773">
        <v>13992</v>
      </c>
      <c r="C4773" t="str">
        <v>EED121341</v>
      </c>
      <c r="D4773" s="6">
        <v>45987</v>
      </c>
      <c r="E4773" s="6">
        <v>45993</v>
      </c>
      <c r="F4773">
        <v>431301</v>
      </c>
      <c r="G4773">
        <v>1</v>
      </c>
      <c r="H4773">
        <v>1</v>
      </c>
      <c r="I4773">
        <v>0</v>
      </c>
      <c r="J4773" t="str">
        <v>Kerala</v>
      </c>
      <c r="K4773" t="str">
        <v>SATURDAY</v>
      </c>
    </row>
    <row r="4774" spans="1:11" x14ac:dyDescent="0.25">
      <c r="A4774" t="str">
        <v>BIOLEGEND</v>
      </c>
      <c r="B4774">
        <v>31878</v>
      </c>
      <c r="C4774" t="str">
        <v>EED121341</v>
      </c>
      <c r="D4774" s="6">
        <v>45987</v>
      </c>
      <c r="E4774" s="6">
        <v>45993</v>
      </c>
      <c r="F4774">
        <v>480008</v>
      </c>
      <c r="G4774">
        <v>1</v>
      </c>
      <c r="H4774">
        <v>1</v>
      </c>
      <c r="I4774">
        <v>0</v>
      </c>
      <c r="J4774" t="str">
        <v>Kolkata</v>
      </c>
      <c r="K4774">
        <v>0</v>
      </c>
    </row>
    <row r="4775" spans="1:11" x14ac:dyDescent="0.25">
      <c r="A4775" t="str">
        <v>BIOLEGEND</v>
      </c>
      <c r="B4775">
        <v>13244</v>
      </c>
      <c r="C4775" t="str">
        <v>EED121341</v>
      </c>
      <c r="D4775" s="6">
        <v>45987</v>
      </c>
      <c r="E4775" s="6">
        <v>45993</v>
      </c>
      <c r="F4775">
        <v>500345</v>
      </c>
      <c r="G4775">
        <v>1</v>
      </c>
      <c r="H4775">
        <v>0</v>
      </c>
      <c r="I4775">
        <v>1</v>
      </c>
      <c r="J4775" t="str">
        <v>Bhopal</v>
      </c>
      <c r="K4775" t="str">
        <v>On Hold (Priyanka madam)</v>
      </c>
    </row>
    <row r="4776" spans="1:11" x14ac:dyDescent="0.25">
      <c r="A4776" t="str">
        <v>BIOLEGEND</v>
      </c>
      <c r="B4776">
        <v>11088</v>
      </c>
      <c r="C4776" t="str">
        <v>EED121341</v>
      </c>
      <c r="D4776" s="6">
        <v>45987</v>
      </c>
      <c r="E4776" s="6">
        <v>45993</v>
      </c>
      <c r="F4776">
        <v>500847</v>
      </c>
      <c r="G4776">
        <v>1</v>
      </c>
      <c r="H4776">
        <v>0</v>
      </c>
      <c r="I4776">
        <v>1</v>
      </c>
      <c r="J4776" t="str">
        <v>Bhopal</v>
      </c>
      <c r="K4776" t="str">
        <v>On Hold (Priyanka madam)</v>
      </c>
    </row>
    <row r="4777" spans="1:11" x14ac:dyDescent="0.25">
      <c r="A4777" t="str">
        <v>BIOLEGEND</v>
      </c>
      <c r="B4777">
        <v>15100.8</v>
      </c>
      <c r="C4777" t="str">
        <v>EED121341</v>
      </c>
      <c r="D4777" s="6">
        <v>45987</v>
      </c>
      <c r="E4777" s="6">
        <v>45993</v>
      </c>
      <c r="F4777">
        <v>505010</v>
      </c>
      <c r="G4777">
        <v>1</v>
      </c>
      <c r="H4777">
        <v>1</v>
      </c>
      <c r="I4777">
        <v>0</v>
      </c>
      <c r="J4777" t="str">
        <v>Chandigarh</v>
      </c>
      <c r="K4777" t="str">
        <v>SATURDAY</v>
      </c>
    </row>
    <row r="4778" spans="1:11" x14ac:dyDescent="0.25">
      <c r="A4778" t="str">
        <v>BIOLEGEND</v>
      </c>
      <c r="B4778">
        <v>16816.8</v>
      </c>
      <c r="C4778" t="str">
        <v>EED121341</v>
      </c>
      <c r="D4778" s="6">
        <v>45987</v>
      </c>
      <c r="E4778" s="6">
        <v>45993</v>
      </c>
      <c r="F4778">
        <v>505031</v>
      </c>
      <c r="G4778">
        <v>1</v>
      </c>
      <c r="H4778">
        <v>0</v>
      </c>
      <c r="I4778">
        <v>1</v>
      </c>
      <c r="J4778" t="str">
        <v>Bhopal</v>
      </c>
      <c r="K4778" t="str">
        <v>On Hold (Priyanka madam)</v>
      </c>
    </row>
    <row r="4779" spans="1:11" x14ac:dyDescent="0.25">
      <c r="A4779" t="str">
        <v>BIOLEGEND</v>
      </c>
      <c r="B4779">
        <v>5227.2</v>
      </c>
      <c r="C4779" t="str">
        <v>EED121341</v>
      </c>
      <c r="D4779" s="6">
        <v>45987</v>
      </c>
      <c r="E4779" s="6">
        <v>45993</v>
      </c>
      <c r="F4779">
        <v>505806</v>
      </c>
      <c r="G4779">
        <v>2</v>
      </c>
      <c r="H4779">
        <v>2</v>
      </c>
      <c r="I4779">
        <v>0</v>
      </c>
      <c r="J4779" t="str">
        <v>Chandigarh</v>
      </c>
      <c r="K4779" t="str">
        <v>SATURDAY</v>
      </c>
    </row>
    <row r="4780" spans="1:11" x14ac:dyDescent="0.25">
      <c r="A4780" t="str">
        <v>BIOLEGEND</v>
      </c>
      <c r="B4780">
        <v>14907.2</v>
      </c>
      <c r="C4780" t="str">
        <v>EED121341</v>
      </c>
      <c r="D4780" s="6">
        <v>45987</v>
      </c>
      <c r="E4780" s="6">
        <v>45993</v>
      </c>
      <c r="F4780">
        <v>505830</v>
      </c>
      <c r="G4780">
        <v>1</v>
      </c>
      <c r="H4780">
        <v>0</v>
      </c>
      <c r="I4780">
        <v>1</v>
      </c>
      <c r="J4780" t="str">
        <v>Bhopal</v>
      </c>
      <c r="K4780" t="str">
        <v>On Hold (Priyanka madam)</v>
      </c>
    </row>
    <row r="4781" spans="1:11" x14ac:dyDescent="0.25">
      <c r="A4781" t="str">
        <v>BIOLEGEND</v>
      </c>
      <c r="B4781">
        <v>18321.599999999999</v>
      </c>
      <c r="C4781" t="str">
        <v>EED121341</v>
      </c>
      <c r="D4781" s="6">
        <v>45987</v>
      </c>
      <c r="E4781" s="6">
        <v>45993</v>
      </c>
      <c r="F4781">
        <v>591706</v>
      </c>
      <c r="G4781">
        <v>1</v>
      </c>
      <c r="H4781">
        <v>1</v>
      </c>
      <c r="I4781">
        <v>0</v>
      </c>
      <c r="J4781" t="str">
        <v>Banglore</v>
      </c>
      <c r="K4781">
        <v>0</v>
      </c>
    </row>
    <row r="4782" spans="1:11" x14ac:dyDescent="0.25">
      <c r="A4782" t="str">
        <v>BIOLEGEND</v>
      </c>
      <c r="B4782">
        <v>6811.2000000000007</v>
      </c>
      <c r="C4782" t="str">
        <v>EED121341</v>
      </c>
      <c r="D4782" s="6">
        <v>45987</v>
      </c>
      <c r="E4782" s="6">
        <v>45993</v>
      </c>
      <c r="F4782">
        <v>640949</v>
      </c>
      <c r="G4782">
        <v>1</v>
      </c>
      <c r="H4782">
        <v>0</v>
      </c>
      <c r="I4782">
        <v>1</v>
      </c>
      <c r="J4782" t="str">
        <v>Bhopal</v>
      </c>
      <c r="K4782" t="str">
        <v>On Hold (Priyanka madam)</v>
      </c>
    </row>
    <row r="4783" spans="1:11" x14ac:dyDescent="0.25">
      <c r="A4783" t="str">
        <v>BIOLEGEND</v>
      </c>
      <c r="B4783">
        <v>8395.2000000000007</v>
      </c>
      <c r="C4783" t="str">
        <v>EED121341</v>
      </c>
      <c r="D4783" s="6">
        <v>45987</v>
      </c>
      <c r="E4783" s="6">
        <v>45993</v>
      </c>
      <c r="F4783">
        <v>654003</v>
      </c>
      <c r="G4783">
        <v>1</v>
      </c>
      <c r="H4783">
        <v>1</v>
      </c>
      <c r="I4783">
        <v>0</v>
      </c>
      <c r="J4783" t="str">
        <v>Chandigarh</v>
      </c>
      <c r="K4783" t="str">
        <v>SATURDAY</v>
      </c>
    </row>
    <row r="4784" spans="1:11" x14ac:dyDescent="0.25">
      <c r="A4784" t="str">
        <v>BIOLEGEND</v>
      </c>
      <c r="B4784">
        <v>20592</v>
      </c>
      <c r="C4784" t="str">
        <v>EED121341</v>
      </c>
      <c r="D4784" s="6">
        <v>45987</v>
      </c>
      <c r="E4784" s="6">
        <v>45993</v>
      </c>
      <c r="F4784">
        <v>696814</v>
      </c>
      <c r="G4784">
        <v>1</v>
      </c>
      <c r="H4784">
        <v>0</v>
      </c>
      <c r="I4784">
        <v>1</v>
      </c>
      <c r="J4784" t="str">
        <v>Bhopal</v>
      </c>
      <c r="K4784" t="str">
        <v>On Hold (Priyanka madam)</v>
      </c>
    </row>
    <row r="4785" spans="1:11" x14ac:dyDescent="0.25">
      <c r="A4785" t="str">
        <v>BIOLEGEND</v>
      </c>
      <c r="B4785">
        <v>92980.799999999988</v>
      </c>
      <c r="C4785" t="str">
        <v>EED121341</v>
      </c>
      <c r="D4785" s="6">
        <v>45987</v>
      </c>
      <c r="E4785" s="6">
        <v>45993</v>
      </c>
      <c r="F4785">
        <v>740809</v>
      </c>
      <c r="G4785">
        <v>1</v>
      </c>
      <c r="H4785">
        <v>1</v>
      </c>
      <c r="I4785">
        <v>0</v>
      </c>
      <c r="J4785" t="str">
        <v>Telangana</v>
      </c>
      <c r="K4785">
        <v>0</v>
      </c>
    </row>
    <row r="4786" spans="1:11" x14ac:dyDescent="0.25">
      <c r="A4786" t="str">
        <v>BIOLEGEND</v>
      </c>
      <c r="B4786">
        <v>17054.400000000001</v>
      </c>
      <c r="C4786" t="str">
        <v>EED121341</v>
      </c>
      <c r="D4786" s="6">
        <v>45987</v>
      </c>
      <c r="E4786" s="6">
        <v>45993</v>
      </c>
      <c r="F4786">
        <v>824806</v>
      </c>
      <c r="G4786">
        <v>1</v>
      </c>
      <c r="H4786">
        <v>0</v>
      </c>
      <c r="I4786">
        <v>1</v>
      </c>
      <c r="J4786" t="str">
        <v>Bhopal</v>
      </c>
      <c r="K4786" t="str">
        <v>On Hold (Priyanka madam)</v>
      </c>
    </row>
    <row r="4787" spans="1:11" x14ac:dyDescent="0.25">
      <c r="A4787" t="str">
        <v>AFFINITY</v>
      </c>
      <c r="B4787">
        <v>4400</v>
      </c>
      <c r="C4787" t="str">
        <v>251019IN-BI</v>
      </c>
      <c r="D4787" s="6">
        <v>45980</v>
      </c>
      <c r="E4787" s="6">
        <v>45994</v>
      </c>
      <c r="F4787" t="str">
        <v>BF8035</v>
      </c>
      <c r="G4787">
        <v>1</v>
      </c>
      <c r="H4787">
        <v>1</v>
      </c>
      <c r="I4787">
        <v>0</v>
      </c>
      <c r="J4787" t="str">
        <v>Kolkata</v>
      </c>
      <c r="K4787">
        <v>0</v>
      </c>
    </row>
    <row r="4788" spans="1:11" x14ac:dyDescent="0.25">
      <c r="A4788" t="str">
        <v>AFFINITY</v>
      </c>
      <c r="B4788">
        <v>4400</v>
      </c>
      <c r="C4788" t="str">
        <v>251019IN-BI</v>
      </c>
      <c r="D4788" s="6">
        <v>45980</v>
      </c>
      <c r="E4788" s="6">
        <v>45994</v>
      </c>
      <c r="F4788" t="str">
        <v>AF6433</v>
      </c>
      <c r="G4788">
        <v>1</v>
      </c>
      <c r="H4788">
        <v>1</v>
      </c>
      <c r="I4788">
        <v>0</v>
      </c>
      <c r="J4788" t="str">
        <v>Kolkata</v>
      </c>
      <c r="K4788">
        <v>0</v>
      </c>
    </row>
    <row r="4789" spans="1:11" x14ac:dyDescent="0.25">
      <c r="A4789" t="str">
        <v>AFFINITY</v>
      </c>
      <c r="B4789">
        <v>4400</v>
      </c>
      <c r="C4789" t="str">
        <v>251019IN-BI</v>
      </c>
      <c r="D4789" s="6">
        <v>45980</v>
      </c>
      <c r="E4789" s="6">
        <v>45994</v>
      </c>
      <c r="F4789" t="str">
        <v>DF3139</v>
      </c>
      <c r="G4789">
        <v>1</v>
      </c>
      <c r="H4789">
        <v>1</v>
      </c>
      <c r="I4789">
        <v>0</v>
      </c>
      <c r="J4789" t="str">
        <v>Kolkata</v>
      </c>
      <c r="K4789">
        <v>0</v>
      </c>
    </row>
    <row r="4790" spans="1:11" x14ac:dyDescent="0.25">
      <c r="A4790" t="str">
        <v>AFFINITY</v>
      </c>
      <c r="B4790">
        <v>4400</v>
      </c>
      <c r="C4790" t="str">
        <v>251019IN-BI</v>
      </c>
      <c r="D4790" s="6">
        <v>45980</v>
      </c>
      <c r="E4790" s="6">
        <v>45994</v>
      </c>
      <c r="F4790" t="str">
        <v>AF7020</v>
      </c>
      <c r="G4790">
        <v>1</v>
      </c>
      <c r="H4790">
        <v>1</v>
      </c>
      <c r="I4790">
        <v>0</v>
      </c>
      <c r="J4790" t="str">
        <v>Kolkata</v>
      </c>
      <c r="K4790">
        <v>0</v>
      </c>
    </row>
    <row r="4791" spans="1:11" x14ac:dyDescent="0.25">
      <c r="A4791" t="str">
        <v>AFFINITY</v>
      </c>
      <c r="B4791">
        <v>4400</v>
      </c>
      <c r="C4791" t="str">
        <v>251019IN-BI</v>
      </c>
      <c r="D4791" s="6">
        <v>45980</v>
      </c>
      <c r="E4791" s="6">
        <v>45994</v>
      </c>
      <c r="F4791" t="str">
        <v>DF6894</v>
      </c>
      <c r="G4791">
        <v>1</v>
      </c>
      <c r="H4791">
        <v>1</v>
      </c>
      <c r="I4791">
        <v>0</v>
      </c>
      <c r="J4791" t="str">
        <v>Kolkata</v>
      </c>
      <c r="K4791">
        <v>0</v>
      </c>
    </row>
    <row r="4792" spans="1:11" x14ac:dyDescent="0.25">
      <c r="A4792" t="str">
        <v>AFFINITY</v>
      </c>
      <c r="B4792">
        <v>4400</v>
      </c>
      <c r="C4792" t="str">
        <v>251019IN-BI</v>
      </c>
      <c r="D4792" s="6">
        <v>45980</v>
      </c>
      <c r="E4792" s="6">
        <v>45994</v>
      </c>
      <c r="F4792" t="str">
        <v>AF5189</v>
      </c>
      <c r="G4792">
        <v>1</v>
      </c>
      <c r="H4792">
        <v>1</v>
      </c>
      <c r="I4792">
        <v>0</v>
      </c>
      <c r="J4792" t="str">
        <v>Kolkata</v>
      </c>
      <c r="K4792">
        <v>0</v>
      </c>
    </row>
    <row r="4793" spans="1:11" x14ac:dyDescent="0.25">
      <c r="A4793" t="str">
        <v>TARGETMOL</v>
      </c>
      <c r="B4793">
        <v>18955.2</v>
      </c>
      <c r="C4793" t="str">
        <v>INV251203-004</v>
      </c>
      <c r="D4793" s="6">
        <v>45993</v>
      </c>
      <c r="E4793" s="6">
        <v>45996</v>
      </c>
      <c r="F4793" t="str">
        <v>TMPY-06877</v>
      </c>
      <c r="G4793">
        <v>1</v>
      </c>
      <c r="H4793">
        <v>1</v>
      </c>
      <c r="I4793">
        <v>0</v>
      </c>
      <c r="J4793" t="str">
        <v>Telangana</v>
      </c>
      <c r="K4793">
        <v>0</v>
      </c>
    </row>
    <row r="4794" spans="1:11" x14ac:dyDescent="0.25">
      <c r="A4794" t="str">
        <v>TARGETMOL</v>
      </c>
      <c r="B4794">
        <v>2112</v>
      </c>
      <c r="C4794" t="str">
        <v>INV251203-005</v>
      </c>
      <c r="D4794" s="6">
        <v>45993</v>
      </c>
      <c r="E4794" s="6">
        <v>45996</v>
      </c>
      <c r="F4794" t="str">
        <v>T3123</v>
      </c>
      <c r="G4794">
        <v>1</v>
      </c>
      <c r="H4794">
        <v>1</v>
      </c>
      <c r="I4794">
        <v>0</v>
      </c>
      <c r="J4794" t="str">
        <v>MANIPUR</v>
      </c>
      <c r="K4794">
        <v>0</v>
      </c>
    </row>
    <row r="4795" spans="1:11" x14ac:dyDescent="0.25">
      <c r="A4795" t="str">
        <v>TARGETMOL</v>
      </c>
      <c r="B4795">
        <v>1795.1999999999998</v>
      </c>
      <c r="C4795" t="str">
        <v>INV251203-005</v>
      </c>
      <c r="D4795" s="6">
        <v>45993</v>
      </c>
      <c r="E4795" s="6">
        <v>45996</v>
      </c>
      <c r="F4795" t="str">
        <v>T10765</v>
      </c>
      <c r="G4795">
        <v>1</v>
      </c>
      <c r="H4795">
        <v>1</v>
      </c>
      <c r="I4795">
        <v>0</v>
      </c>
      <c r="J4795" t="str">
        <v>DELHI</v>
      </c>
      <c r="K4795">
        <v>0</v>
      </c>
    </row>
    <row r="4796" spans="1:11" x14ac:dyDescent="0.25">
      <c r="A4796" t="str">
        <v>TARGETMOL</v>
      </c>
      <c r="B4796">
        <v>22123.200000000001</v>
      </c>
      <c r="C4796" t="str">
        <v>INV251203-006</v>
      </c>
      <c r="D4796" s="6">
        <v>45993</v>
      </c>
      <c r="E4796" s="6">
        <v>45996</v>
      </c>
      <c r="F4796" t="str">
        <v>TN2346</v>
      </c>
      <c r="G4796">
        <v>1</v>
      </c>
      <c r="H4796">
        <v>1</v>
      </c>
      <c r="I4796">
        <v>0</v>
      </c>
      <c r="J4796" t="str">
        <v>Dehradoon</v>
      </c>
      <c r="K4796">
        <v>0</v>
      </c>
    </row>
    <row r="4797" spans="1:11" x14ac:dyDescent="0.25">
      <c r="A4797" t="str">
        <v>TARGETMOL</v>
      </c>
      <c r="B4797">
        <v>4699.2</v>
      </c>
      <c r="C4797" t="str">
        <v>INV251203-006</v>
      </c>
      <c r="D4797" s="6">
        <v>45993</v>
      </c>
      <c r="E4797" s="6">
        <v>45996</v>
      </c>
      <c r="F4797" t="str">
        <v>T8526</v>
      </c>
      <c r="G4797">
        <v>1</v>
      </c>
      <c r="H4797">
        <v>1</v>
      </c>
      <c r="I4797">
        <v>0</v>
      </c>
      <c r="J4797" t="str">
        <v>Dehradoon</v>
      </c>
      <c r="K4797">
        <v>0</v>
      </c>
    </row>
    <row r="4798" spans="1:11" x14ac:dyDescent="0.25">
      <c r="A4798" t="str">
        <v>TARGETMOL</v>
      </c>
      <c r="B4798">
        <v>1742.4</v>
      </c>
      <c r="C4798" t="str">
        <v>INV251203-006</v>
      </c>
      <c r="D4798" s="6">
        <v>45993</v>
      </c>
      <c r="E4798" s="6">
        <v>45996</v>
      </c>
      <c r="F4798" t="str">
        <v>T19521</v>
      </c>
      <c r="G4798">
        <v>1</v>
      </c>
      <c r="H4798">
        <v>1</v>
      </c>
      <c r="I4798">
        <v>0</v>
      </c>
      <c r="J4798" t="str">
        <v>Dehradoon</v>
      </c>
      <c r="K4798">
        <v>0</v>
      </c>
    </row>
    <row r="4799" spans="1:11" x14ac:dyDescent="0.25">
      <c r="A4799" t="str">
        <v>TARGETMOL</v>
      </c>
      <c r="B4799">
        <v>8184</v>
      </c>
      <c r="C4799" t="str">
        <v>INV251203-006</v>
      </c>
      <c r="D4799" s="6">
        <v>45993</v>
      </c>
      <c r="E4799" s="6">
        <v>45996</v>
      </c>
      <c r="F4799" t="str">
        <v>T3726</v>
      </c>
      <c r="G4799">
        <v>1</v>
      </c>
      <c r="H4799">
        <v>1</v>
      </c>
      <c r="I4799">
        <v>0</v>
      </c>
      <c r="J4799" t="str">
        <v>Dehradoon</v>
      </c>
      <c r="K4799">
        <v>0</v>
      </c>
    </row>
    <row r="4800" spans="1:11" x14ac:dyDescent="0.25">
      <c r="A4800" t="str">
        <v>TARGETMOL</v>
      </c>
      <c r="B4800">
        <v>4329.6000000000004</v>
      </c>
      <c r="C4800" t="str">
        <v>INV251203-007</v>
      </c>
      <c r="D4800" s="6">
        <v>45993</v>
      </c>
      <c r="E4800" s="6">
        <v>45996</v>
      </c>
      <c r="F4800" t="str">
        <v>TQ0302</v>
      </c>
      <c r="G4800">
        <v>1</v>
      </c>
      <c r="H4800">
        <v>1</v>
      </c>
      <c r="I4800">
        <v>0</v>
      </c>
      <c r="J4800" t="str">
        <v>Gujrat</v>
      </c>
      <c r="K4800">
        <v>0</v>
      </c>
    </row>
    <row r="4801" spans="1:11" x14ac:dyDescent="0.25">
      <c r="A4801" t="str">
        <v>TARGETMOL</v>
      </c>
      <c r="B4801">
        <v>2851.2</v>
      </c>
      <c r="C4801" t="str">
        <v>INV251203-007</v>
      </c>
      <c r="D4801" s="6">
        <v>45993</v>
      </c>
      <c r="E4801" s="6">
        <v>45996</v>
      </c>
      <c r="F4801" t="str">
        <v>T20845</v>
      </c>
      <c r="G4801">
        <v>1</v>
      </c>
      <c r="H4801">
        <v>1</v>
      </c>
      <c r="I4801">
        <v>0</v>
      </c>
      <c r="J4801" t="str">
        <v>Delhi</v>
      </c>
      <c r="K4801">
        <v>0</v>
      </c>
    </row>
    <row r="4802" spans="1:11" x14ac:dyDescent="0.25">
      <c r="A4802" t="str">
        <v>BIOXCELL</v>
      </c>
      <c r="B4802">
        <v>66528</v>
      </c>
      <c r="C4802">
        <v>182590</v>
      </c>
      <c r="D4802" s="6">
        <v>45992</v>
      </c>
      <c r="E4802" s="6">
        <v>45996</v>
      </c>
      <c r="F4802" t="str">
        <v>BE0241</v>
      </c>
      <c r="G4802">
        <v>2</v>
      </c>
      <c r="H4802">
        <v>2</v>
      </c>
      <c r="I4802">
        <v>0</v>
      </c>
      <c r="J4802" t="str">
        <v>Kolkata</v>
      </c>
      <c r="K4802">
        <v>0</v>
      </c>
    </row>
    <row r="4803" spans="1:11" x14ac:dyDescent="0.25">
      <c r="A4803" t="str">
        <v>BIOXCELL</v>
      </c>
      <c r="B4803">
        <v>167640</v>
      </c>
      <c r="C4803">
        <v>182590</v>
      </c>
      <c r="D4803" s="6">
        <v>45992</v>
      </c>
      <c r="E4803" s="6">
        <v>45996</v>
      </c>
      <c r="F4803" t="str">
        <v>BE0379</v>
      </c>
      <c r="G4803">
        <v>1</v>
      </c>
      <c r="H4803">
        <v>1</v>
      </c>
      <c r="I4803">
        <v>0</v>
      </c>
      <c r="J4803" t="str">
        <v>Banglore</v>
      </c>
      <c r="K4803">
        <v>0</v>
      </c>
    </row>
    <row r="4804" spans="1:11" x14ac:dyDescent="0.25">
      <c r="A4804" t="str">
        <v>BIOXCELL</v>
      </c>
      <c r="B4804">
        <v>167640</v>
      </c>
      <c r="C4804">
        <v>182590</v>
      </c>
      <c r="D4804" s="6">
        <v>45992</v>
      </c>
      <c r="E4804" s="6">
        <v>45996</v>
      </c>
      <c r="F4804" t="str">
        <v>BE0089</v>
      </c>
      <c r="G4804">
        <v>1</v>
      </c>
      <c r="H4804">
        <v>1</v>
      </c>
      <c r="I4804">
        <v>0</v>
      </c>
      <c r="J4804" t="str">
        <v>Banglore</v>
      </c>
      <c r="K4804">
        <v>0</v>
      </c>
    </row>
    <row r="4805" spans="1:11" x14ac:dyDescent="0.25">
      <c r="A4805" t="str">
        <v>BETHYL</v>
      </c>
      <c r="B4805">
        <v>9671.2000000000007</v>
      </c>
      <c r="C4805">
        <v>90234842</v>
      </c>
      <c r="D4805" s="6">
        <v>45996</v>
      </c>
      <c r="E4805" s="6">
        <v>45999</v>
      </c>
      <c r="F4805" t="str">
        <v>A140-118B</v>
      </c>
      <c r="G4805">
        <v>1</v>
      </c>
      <c r="H4805">
        <v>1</v>
      </c>
      <c r="I4805">
        <v>0</v>
      </c>
      <c r="J4805" t="str">
        <v>BANGALORE</v>
      </c>
      <c r="K4805">
        <v>0</v>
      </c>
    </row>
    <row r="4806" spans="1:11" x14ac:dyDescent="0.25">
      <c r="A4806" t="str">
        <v>BETHYL</v>
      </c>
      <c r="B4806">
        <v>11580.8</v>
      </c>
      <c r="C4806">
        <v>90234843</v>
      </c>
      <c r="D4806" s="6">
        <v>45996</v>
      </c>
      <c r="E4806" s="6">
        <v>45999</v>
      </c>
      <c r="F4806" t="str">
        <v>A10-126</v>
      </c>
      <c r="G4806">
        <v>2</v>
      </c>
      <c r="H4806">
        <v>2</v>
      </c>
      <c r="I4806">
        <v>0</v>
      </c>
      <c r="J4806" t="str">
        <v>Banglore</v>
      </c>
      <c r="K4806">
        <v>0</v>
      </c>
    </row>
    <row r="4807" spans="1:11" x14ac:dyDescent="0.25">
      <c r="A4807" t="str">
        <v>BETHYL</v>
      </c>
      <c r="B4807">
        <v>28582.400000000001</v>
      </c>
      <c r="C4807">
        <v>90234841</v>
      </c>
      <c r="D4807" s="6">
        <v>45996</v>
      </c>
      <c r="E4807" s="6">
        <v>45999</v>
      </c>
      <c r="F4807" t="str">
        <v>A300-856A</v>
      </c>
      <c r="G4807">
        <v>1</v>
      </c>
      <c r="H4807">
        <v>1</v>
      </c>
      <c r="I4807">
        <v>0</v>
      </c>
      <c r="J4807" t="str">
        <v>Banglore</v>
      </c>
      <c r="K4807">
        <v>0</v>
      </c>
    </row>
    <row r="4808" spans="1:11" x14ac:dyDescent="0.25">
      <c r="A4808" t="str">
        <v>BETHYL</v>
      </c>
      <c r="B4808">
        <v>8069.6</v>
      </c>
      <c r="C4808">
        <v>90234844</v>
      </c>
      <c r="D4808" s="6">
        <v>45996</v>
      </c>
      <c r="E4808" s="6">
        <v>45999</v>
      </c>
      <c r="F4808" t="str">
        <v>A301-862A-T</v>
      </c>
      <c r="G4808">
        <v>1</v>
      </c>
      <c r="H4808">
        <v>0</v>
      </c>
      <c r="I4808">
        <v>1</v>
      </c>
      <c r="J4808" t="str">
        <v>STOCK</v>
      </c>
      <c r="K4808" t="str">
        <v>Stock</v>
      </c>
    </row>
    <row r="4809" spans="1:11" x14ac:dyDescent="0.25">
      <c r="A4809" t="str">
        <v>Dharmacon</v>
      </c>
      <c r="B4809">
        <v>32912</v>
      </c>
      <c r="C4809" t="str">
        <v>O120425IN3333372G</v>
      </c>
      <c r="D4809" s="6">
        <v>45995</v>
      </c>
      <c r="E4809" s="6">
        <v>46000</v>
      </c>
      <c r="F4809" t="str">
        <v>L-018267-02-0005</v>
      </c>
      <c r="G4809">
        <v>1</v>
      </c>
      <c r="H4809">
        <v>1</v>
      </c>
      <c r="I4809">
        <v>0</v>
      </c>
      <c r="J4809" t="str">
        <v>Delhi</v>
      </c>
      <c r="K4809">
        <v>0</v>
      </c>
    </row>
    <row r="4810" spans="1:11" x14ac:dyDescent="0.25">
      <c r="A4810" t="str">
        <v>Dharmacon</v>
      </c>
      <c r="B4810">
        <v>32912</v>
      </c>
      <c r="C4810" t="str">
        <v>O120425IN3333372G</v>
      </c>
      <c r="D4810" s="6">
        <v>45995</v>
      </c>
      <c r="E4810" s="6">
        <v>46000</v>
      </c>
      <c r="F4810" t="str">
        <v>L-019068-01-0005</v>
      </c>
      <c r="G4810">
        <v>1</v>
      </c>
      <c r="H4810">
        <v>1</v>
      </c>
      <c r="I4810">
        <v>0</v>
      </c>
      <c r="J4810" t="str">
        <v>Banglore</v>
      </c>
      <c r="K4810">
        <v>0</v>
      </c>
    </row>
    <row r="4811" spans="1:11" x14ac:dyDescent="0.25">
      <c r="A4811" t="str">
        <v>Dharmacon</v>
      </c>
      <c r="B4811">
        <v>15312</v>
      </c>
      <c r="C4811" t="str">
        <v>O120425IN3333372G</v>
      </c>
      <c r="D4811" s="6">
        <v>45995</v>
      </c>
      <c r="E4811" s="6">
        <v>46000</v>
      </c>
      <c r="F4811" t="str">
        <v>D-064838-02-0005</v>
      </c>
      <c r="G4811">
        <v>1</v>
      </c>
      <c r="H4811">
        <v>1</v>
      </c>
      <c r="I4811">
        <v>0</v>
      </c>
      <c r="J4811" t="str">
        <v>Lucknow</v>
      </c>
      <c r="K4811">
        <v>0</v>
      </c>
    </row>
    <row r="4812" spans="1:11" x14ac:dyDescent="0.25">
      <c r="A4812" t="str">
        <v>Dharmacon</v>
      </c>
      <c r="B4812">
        <v>27456</v>
      </c>
      <c r="C4812" t="str">
        <v>O120425IN3333372G</v>
      </c>
      <c r="D4812" s="6">
        <v>45995</v>
      </c>
      <c r="E4812" s="6">
        <v>46000</v>
      </c>
      <c r="F4812" t="str">
        <v>R-030589-00-0005</v>
      </c>
      <c r="G4812">
        <v>1</v>
      </c>
      <c r="H4812">
        <v>1</v>
      </c>
      <c r="I4812">
        <v>0</v>
      </c>
      <c r="J4812" t="str">
        <v>Faridabad</v>
      </c>
      <c r="K4812">
        <v>0</v>
      </c>
    </row>
    <row r="4813" spans="1:11" x14ac:dyDescent="0.25">
      <c r="A4813" t="str">
        <v>Dharmacon</v>
      </c>
      <c r="B4813">
        <v>32912</v>
      </c>
      <c r="C4813" t="str">
        <v>O120425IN3333372G</v>
      </c>
      <c r="D4813" s="6">
        <v>45995</v>
      </c>
      <c r="E4813" s="6">
        <v>46000</v>
      </c>
      <c r="F4813" t="str">
        <v>L-013828-02-0005</v>
      </c>
      <c r="G4813">
        <v>1</v>
      </c>
      <c r="H4813">
        <v>1</v>
      </c>
      <c r="I4813">
        <v>0</v>
      </c>
      <c r="J4813" t="str">
        <v>Faridabad</v>
      </c>
      <c r="K4813">
        <v>0</v>
      </c>
    </row>
    <row r="4814" spans="1:11" x14ac:dyDescent="0.25">
      <c r="A4814" t="str">
        <v>Dharmacon</v>
      </c>
      <c r="B4814">
        <v>32912</v>
      </c>
      <c r="C4814" t="str">
        <v>O120425IN3333372G</v>
      </c>
      <c r="D4814" s="6">
        <v>45995</v>
      </c>
      <c r="E4814" s="6">
        <v>46000</v>
      </c>
      <c r="F4814" t="str">
        <v>L-008630-00-0005</v>
      </c>
      <c r="G4814">
        <v>1</v>
      </c>
      <c r="H4814">
        <v>1</v>
      </c>
      <c r="I4814">
        <v>0</v>
      </c>
      <c r="J4814" t="str">
        <v>Faridabad</v>
      </c>
      <c r="K4814">
        <v>0</v>
      </c>
    </row>
    <row r="4815" spans="1:11" x14ac:dyDescent="0.25">
      <c r="A4815" t="str">
        <v>Dharmacon</v>
      </c>
      <c r="B4815">
        <v>13904</v>
      </c>
      <c r="C4815" t="str">
        <v>O120425IN3333372G</v>
      </c>
      <c r="D4815" s="6">
        <v>45995</v>
      </c>
      <c r="E4815" s="6">
        <v>46000</v>
      </c>
      <c r="F4815" t="str">
        <v>D-001810-01-05</v>
      </c>
      <c r="G4815">
        <v>1</v>
      </c>
      <c r="H4815">
        <v>1</v>
      </c>
      <c r="I4815">
        <v>0</v>
      </c>
      <c r="J4815" t="str">
        <v>Mumbai</v>
      </c>
      <c r="K4815">
        <v>0</v>
      </c>
    </row>
    <row r="4816" spans="1:11" x14ac:dyDescent="0.25">
      <c r="A4816" t="str">
        <v>Dharmacon</v>
      </c>
      <c r="B4816">
        <v>15312</v>
      </c>
      <c r="C4816" t="str">
        <v>O120425IN3333372G</v>
      </c>
      <c r="D4816" s="6">
        <v>45995</v>
      </c>
      <c r="E4816" s="6">
        <v>46000</v>
      </c>
      <c r="F4816" t="str">
        <v>D-011025-01-0005</v>
      </c>
      <c r="G4816">
        <v>1</v>
      </c>
      <c r="H4816">
        <v>0</v>
      </c>
      <c r="I4816">
        <v>1</v>
      </c>
      <c r="J4816" t="str">
        <v>DELHI</v>
      </c>
      <c r="K4816" t="str">
        <v>Priyanka Madam</v>
      </c>
    </row>
    <row r="4817" spans="1:11" x14ac:dyDescent="0.25">
      <c r="A4817" t="str">
        <v>Dharmacon</v>
      </c>
      <c r="B4817">
        <v>9504</v>
      </c>
      <c r="C4817" t="str">
        <v>O120425IN3333372G</v>
      </c>
      <c r="D4817" s="6">
        <v>45995</v>
      </c>
      <c r="E4817" s="6">
        <v>46000</v>
      </c>
      <c r="F4817" t="str">
        <v>D-001140-01-05</v>
      </c>
      <c r="G4817">
        <v>1</v>
      </c>
      <c r="H4817">
        <v>0</v>
      </c>
      <c r="I4817">
        <v>1</v>
      </c>
      <c r="J4817" t="str">
        <v>DELHI</v>
      </c>
      <c r="K4817" t="str">
        <v>Priyanka Madam</v>
      </c>
    </row>
    <row r="4818" spans="1:11" x14ac:dyDescent="0.25">
      <c r="A4818" t="str">
        <v>Dharmacon</v>
      </c>
      <c r="B4818">
        <v>64328</v>
      </c>
      <c r="C4818" t="str">
        <v>O120425IN3333372G</v>
      </c>
      <c r="D4818" s="6">
        <v>45995</v>
      </c>
      <c r="E4818" s="6">
        <v>46000</v>
      </c>
      <c r="F4818" t="str">
        <v>L-003935-00-0020</v>
      </c>
      <c r="G4818">
        <v>1</v>
      </c>
      <c r="H4818">
        <v>1</v>
      </c>
      <c r="I4818">
        <v>0</v>
      </c>
      <c r="J4818" t="str">
        <v>BANGALORE</v>
      </c>
      <c r="K4818">
        <v>0</v>
      </c>
    </row>
    <row r="4819" spans="1:11" x14ac:dyDescent="0.25">
      <c r="A4819" t="str">
        <v>Dharmacon</v>
      </c>
      <c r="B4819">
        <v>64328</v>
      </c>
      <c r="C4819" t="str">
        <v>O120425IN3333372G</v>
      </c>
      <c r="D4819" s="6">
        <v>45995</v>
      </c>
      <c r="E4819" s="6">
        <v>46000</v>
      </c>
      <c r="F4819" t="str">
        <v>L-065359-01-0020</v>
      </c>
      <c r="G4819">
        <v>1</v>
      </c>
      <c r="H4819">
        <v>1</v>
      </c>
      <c r="I4819">
        <v>0</v>
      </c>
      <c r="J4819" t="str">
        <v>BANGALORE</v>
      </c>
      <c r="K4819">
        <v>0</v>
      </c>
    </row>
    <row r="4820" spans="1:11" x14ac:dyDescent="0.25">
      <c r="A4820" t="str">
        <v>Dharmacon</v>
      </c>
      <c r="B4820">
        <v>64328</v>
      </c>
      <c r="C4820" t="str">
        <v>O120425IN3333372G</v>
      </c>
      <c r="D4820" s="6">
        <v>45995</v>
      </c>
      <c r="E4820" s="6">
        <v>46000</v>
      </c>
      <c r="F4820" t="str">
        <v>L-003544-00-0020</v>
      </c>
      <c r="G4820">
        <v>1</v>
      </c>
      <c r="H4820">
        <v>1</v>
      </c>
      <c r="I4820">
        <v>0</v>
      </c>
      <c r="J4820" t="str">
        <v>BANGALORE</v>
      </c>
      <c r="K4820">
        <v>0</v>
      </c>
    </row>
    <row r="4821" spans="1:11" x14ac:dyDescent="0.25">
      <c r="A4821" t="str">
        <v>Dharmacon</v>
      </c>
      <c r="B4821">
        <v>64328</v>
      </c>
      <c r="C4821" t="str">
        <v>O120425IN3333372G</v>
      </c>
      <c r="D4821" s="6">
        <v>45995</v>
      </c>
      <c r="E4821" s="6">
        <v>46000</v>
      </c>
      <c r="F4821" t="str">
        <v>L-040794-01-0020</v>
      </c>
      <c r="G4821">
        <v>1</v>
      </c>
      <c r="H4821">
        <v>1</v>
      </c>
      <c r="I4821">
        <v>0</v>
      </c>
      <c r="J4821" t="str">
        <v>BANGALORE</v>
      </c>
      <c r="K4821">
        <v>0</v>
      </c>
    </row>
    <row r="4822" spans="1:11" x14ac:dyDescent="0.25">
      <c r="A4822" t="str">
        <v>Dharmacon</v>
      </c>
      <c r="B4822">
        <v>32912</v>
      </c>
      <c r="C4822" t="str">
        <v>O120425IN3333372G</v>
      </c>
      <c r="D4822" s="6">
        <v>45995</v>
      </c>
      <c r="E4822" s="6">
        <v>46000</v>
      </c>
      <c r="F4822" t="str">
        <v>L-012453-00-0005</v>
      </c>
      <c r="G4822">
        <v>1</v>
      </c>
      <c r="H4822">
        <v>1</v>
      </c>
      <c r="I4822">
        <v>0</v>
      </c>
      <c r="J4822" t="str">
        <v>Kolkata</v>
      </c>
      <c r="K4822">
        <v>0</v>
      </c>
    </row>
    <row r="4823" spans="1:11" x14ac:dyDescent="0.25">
      <c r="A4823" t="str">
        <v>Dharmacon</v>
      </c>
      <c r="B4823">
        <v>32912</v>
      </c>
      <c r="C4823" t="str">
        <v>O120425IN3333372G</v>
      </c>
      <c r="D4823" s="6">
        <v>45995</v>
      </c>
      <c r="E4823" s="6">
        <v>46000</v>
      </c>
      <c r="F4823" t="str">
        <v>L-003282-02-0005</v>
      </c>
      <c r="G4823">
        <v>1</v>
      </c>
      <c r="H4823">
        <v>1</v>
      </c>
      <c r="I4823">
        <v>0</v>
      </c>
      <c r="J4823" t="str">
        <v>Banglore</v>
      </c>
      <c r="K4823">
        <v>0</v>
      </c>
    </row>
    <row r="4824" spans="1:11" x14ac:dyDescent="0.25">
      <c r="A4824" t="str">
        <v>Dharmacon</v>
      </c>
      <c r="B4824">
        <v>32912</v>
      </c>
      <c r="C4824" t="str">
        <v>O120425IN3333372G</v>
      </c>
      <c r="D4824" s="6">
        <v>45995</v>
      </c>
      <c r="E4824" s="6">
        <v>46000</v>
      </c>
      <c r="F4824" t="str">
        <v>L-009101-00-0005</v>
      </c>
      <c r="G4824">
        <v>1</v>
      </c>
      <c r="H4824">
        <v>0</v>
      </c>
      <c r="I4824">
        <v>1</v>
      </c>
      <c r="J4824" t="str">
        <v>Kalyani</v>
      </c>
      <c r="K4824" t="str">
        <v>pending purchase order</v>
      </c>
    </row>
    <row r="4825" spans="1:11" x14ac:dyDescent="0.25">
      <c r="A4825" t="str">
        <v>Dharmacon</v>
      </c>
      <c r="B4825">
        <v>5456</v>
      </c>
      <c r="C4825" t="str">
        <v>O120425IN3333372G</v>
      </c>
      <c r="D4825" s="6">
        <v>45995</v>
      </c>
      <c r="E4825" s="6">
        <v>46000</v>
      </c>
      <c r="F4825" t="str">
        <v>YSC4515-202487662</v>
      </c>
      <c r="G4825">
        <v>1</v>
      </c>
      <c r="H4825">
        <v>1</v>
      </c>
      <c r="I4825">
        <v>0</v>
      </c>
      <c r="J4825" t="str">
        <v>DELHI</v>
      </c>
      <c r="K4825">
        <v>0</v>
      </c>
    </row>
    <row r="4826" spans="1:11" x14ac:dyDescent="0.25">
      <c r="A4826" t="str">
        <v>Dharmacon</v>
      </c>
      <c r="B4826">
        <v>5456</v>
      </c>
      <c r="C4826" t="str">
        <v>O120425IN3333372G</v>
      </c>
      <c r="D4826" s="6">
        <v>45995</v>
      </c>
      <c r="E4826" s="6">
        <v>46000</v>
      </c>
      <c r="F4826" t="str">
        <v>YSC1073-213591488</v>
      </c>
      <c r="G4826">
        <v>1</v>
      </c>
      <c r="H4826">
        <v>1</v>
      </c>
      <c r="I4826">
        <v>0</v>
      </c>
      <c r="J4826" t="str">
        <v>DELHI</v>
      </c>
      <c r="K4826">
        <v>0</v>
      </c>
    </row>
    <row r="4827" spans="1:11" x14ac:dyDescent="0.25">
      <c r="A4827" t="str">
        <v>Dharmacon</v>
      </c>
      <c r="B4827">
        <v>27368</v>
      </c>
      <c r="C4827" t="str">
        <v>O120425IN3333372G</v>
      </c>
      <c r="D4827" s="6">
        <v>45995</v>
      </c>
      <c r="E4827" s="6">
        <v>46000</v>
      </c>
      <c r="F4827" t="str">
        <v>VSC11714</v>
      </c>
      <c r="G4827">
        <v>1</v>
      </c>
      <c r="H4827">
        <v>1</v>
      </c>
      <c r="I4827">
        <v>0</v>
      </c>
      <c r="J4827" t="str">
        <v>Delhi</v>
      </c>
      <c r="K4827">
        <v>0</v>
      </c>
    </row>
    <row r="4828" spans="1:11" x14ac:dyDescent="0.25">
      <c r="A4828" t="str">
        <v>Dharmacon</v>
      </c>
      <c r="B4828">
        <v>6336</v>
      </c>
      <c r="C4828" t="str">
        <v>O120425IN3333372G</v>
      </c>
      <c r="D4828" s="6">
        <v>45995</v>
      </c>
      <c r="E4828" s="6">
        <v>46000</v>
      </c>
      <c r="F4828" t="str">
        <v>OEC4987-213605766</v>
      </c>
      <c r="G4828">
        <v>1</v>
      </c>
      <c r="H4828">
        <v>0</v>
      </c>
      <c r="I4828">
        <v>1</v>
      </c>
      <c r="J4828" t="str">
        <v>Kharagpur</v>
      </c>
      <c r="K4828" t="str">
        <v>Non Gem Certificate Required</v>
      </c>
    </row>
    <row r="4829" spans="1:11" x14ac:dyDescent="0.25">
      <c r="A4829" t="str">
        <v>Dharmacon</v>
      </c>
      <c r="B4829">
        <v>6336</v>
      </c>
      <c r="C4829" t="str">
        <v>O120425IN3333372G</v>
      </c>
      <c r="D4829" s="6">
        <v>45995</v>
      </c>
      <c r="E4829" s="6">
        <v>46000</v>
      </c>
      <c r="F4829" t="str">
        <v>OEC4987-213605767</v>
      </c>
      <c r="G4829">
        <v>1</v>
      </c>
      <c r="H4829">
        <v>0</v>
      </c>
      <c r="I4829">
        <v>1</v>
      </c>
      <c r="J4829" t="str">
        <v>Kharagpur</v>
      </c>
      <c r="K4829" t="str">
        <v>Non Gem Certificate Required</v>
      </c>
    </row>
    <row r="4830" spans="1:11" x14ac:dyDescent="0.25">
      <c r="A4830" t="str">
        <v>Dharmacon</v>
      </c>
      <c r="B4830">
        <v>6336</v>
      </c>
      <c r="C4830" t="str">
        <v>O120425IN3333372G</v>
      </c>
      <c r="D4830" s="6">
        <v>45995</v>
      </c>
      <c r="E4830" s="6">
        <v>46000</v>
      </c>
      <c r="F4830" t="str">
        <v>OEC4987-200826507</v>
      </c>
      <c r="G4830">
        <v>1</v>
      </c>
      <c r="H4830">
        <v>0</v>
      </c>
      <c r="I4830">
        <v>1</v>
      </c>
      <c r="J4830" t="str">
        <v>Kharagpur</v>
      </c>
      <c r="K4830" t="str">
        <v>Non Gem Certificate Required</v>
      </c>
    </row>
    <row r="4831" spans="1:11" x14ac:dyDescent="0.25">
      <c r="A4831" t="str">
        <v>Dharmacon</v>
      </c>
      <c r="B4831">
        <v>16984</v>
      </c>
      <c r="C4831" t="str">
        <v>O120425IN3333372G</v>
      </c>
      <c r="D4831" s="6">
        <v>45995</v>
      </c>
      <c r="E4831" s="6">
        <v>46000</v>
      </c>
      <c r="F4831" t="str">
        <v>SB-P-LV-101-10</v>
      </c>
      <c r="G4831">
        <v>1</v>
      </c>
      <c r="H4831">
        <v>1</v>
      </c>
      <c r="I4831">
        <v>0</v>
      </c>
      <c r="J4831" t="str">
        <v>Lucknow</v>
      </c>
      <c r="K4831">
        <v>0</v>
      </c>
    </row>
    <row r="4832" spans="1:11" x14ac:dyDescent="0.25">
      <c r="A4832" t="str">
        <v>Dharmacon</v>
      </c>
      <c r="B4832">
        <v>63800</v>
      </c>
      <c r="C4832" t="str">
        <v>O120425IN3333372G</v>
      </c>
      <c r="D4832" s="6">
        <v>45995</v>
      </c>
      <c r="E4832" s="6">
        <v>46000</v>
      </c>
      <c r="F4832" t="str">
        <v>SB-P-LV-101-12</v>
      </c>
      <c r="G4832">
        <v>1</v>
      </c>
      <c r="H4832">
        <v>1</v>
      </c>
      <c r="I4832">
        <v>0</v>
      </c>
      <c r="J4832" t="str">
        <v>Chennai</v>
      </c>
      <c r="K4832">
        <v>0</v>
      </c>
    </row>
    <row r="4833" spans="1:11" x14ac:dyDescent="0.25">
      <c r="A4833" t="str">
        <v>Dharmacon</v>
      </c>
      <c r="B4833">
        <v>7128</v>
      </c>
      <c r="C4833" t="str">
        <v>O120425IN3333372G</v>
      </c>
      <c r="D4833" s="6">
        <v>45995</v>
      </c>
      <c r="E4833" s="6">
        <v>46000</v>
      </c>
      <c r="F4833" t="str">
        <v>T-2001-01</v>
      </c>
      <c r="G4833">
        <v>1</v>
      </c>
      <c r="H4833">
        <v>1</v>
      </c>
      <c r="I4833">
        <v>0</v>
      </c>
      <c r="J4833" t="str">
        <v>Delhi</v>
      </c>
      <c r="K4833">
        <v>0</v>
      </c>
    </row>
    <row r="4834" spans="1:11" x14ac:dyDescent="0.25">
      <c r="A4834" t="str">
        <v>BPS</v>
      </c>
      <c r="B4834">
        <v>11088</v>
      </c>
      <c r="C4834" t="str">
        <v>INV8938</v>
      </c>
      <c r="D4834" s="6">
        <v>45996</v>
      </c>
      <c r="E4834" s="6">
        <v>46000</v>
      </c>
      <c r="F4834">
        <v>52408</v>
      </c>
      <c r="G4834">
        <v>1</v>
      </c>
      <c r="H4834">
        <v>1</v>
      </c>
      <c r="I4834">
        <v>0</v>
      </c>
      <c r="J4834" t="str">
        <v>Kolkata</v>
      </c>
      <c r="K4834">
        <v>0</v>
      </c>
    </row>
    <row r="4835" spans="1:11" x14ac:dyDescent="0.25">
      <c r="A4835" t="str">
        <v>BPS</v>
      </c>
      <c r="B4835">
        <v>11088</v>
      </c>
      <c r="C4835" t="str">
        <v>INV8938</v>
      </c>
      <c r="D4835" s="6">
        <v>45996</v>
      </c>
      <c r="E4835" s="6">
        <v>46000</v>
      </c>
      <c r="F4835">
        <v>52409</v>
      </c>
      <c r="G4835">
        <v>1</v>
      </c>
      <c r="H4835">
        <v>1</v>
      </c>
      <c r="I4835">
        <v>0</v>
      </c>
      <c r="J4835" t="str">
        <v>Kolkata</v>
      </c>
      <c r="K4835">
        <v>0</v>
      </c>
    </row>
    <row r="4836" spans="1:11" x14ac:dyDescent="0.25">
      <c r="A4836" t="str">
        <v>BPS</v>
      </c>
      <c r="B4836">
        <v>11088</v>
      </c>
      <c r="C4836" t="str">
        <v>INV8938</v>
      </c>
      <c r="D4836" s="6">
        <v>45996</v>
      </c>
      <c r="E4836" s="6">
        <v>46000</v>
      </c>
      <c r="F4836">
        <v>52407</v>
      </c>
      <c r="G4836">
        <v>1</v>
      </c>
      <c r="H4836">
        <v>1</v>
      </c>
      <c r="I4836">
        <v>0</v>
      </c>
      <c r="J4836" t="str">
        <v>Kolkata</v>
      </c>
      <c r="K4836">
        <v>0</v>
      </c>
    </row>
    <row r="4837" spans="1:11" x14ac:dyDescent="0.25">
      <c r="A4837" t="str">
        <v>BPS</v>
      </c>
      <c r="B4837">
        <v>11088</v>
      </c>
      <c r="C4837" t="str">
        <v>INV8938</v>
      </c>
      <c r="D4837" s="6">
        <v>45996</v>
      </c>
      <c r="E4837" s="6">
        <v>46000</v>
      </c>
      <c r="F4837">
        <v>52301</v>
      </c>
      <c r="G4837">
        <v>1</v>
      </c>
      <c r="H4837">
        <v>1</v>
      </c>
      <c r="I4837">
        <v>0</v>
      </c>
      <c r="J4837" t="str">
        <v>Kolkata</v>
      </c>
      <c r="K4837">
        <v>0</v>
      </c>
    </row>
    <row r="4838" spans="1:11" x14ac:dyDescent="0.25">
      <c r="A4838" t="str">
        <v>BPS</v>
      </c>
      <c r="B4838">
        <v>41580</v>
      </c>
      <c r="C4838" t="str">
        <v>INV8938</v>
      </c>
      <c r="D4838" s="6">
        <v>45996</v>
      </c>
      <c r="E4838" s="6">
        <v>46000</v>
      </c>
      <c r="F4838">
        <v>79315</v>
      </c>
      <c r="G4838">
        <v>2</v>
      </c>
      <c r="H4838">
        <v>2</v>
      </c>
      <c r="I4838">
        <v>0</v>
      </c>
      <c r="J4838" t="str">
        <v>Kolkata</v>
      </c>
      <c r="K4838">
        <v>0</v>
      </c>
    </row>
    <row r="4839" spans="1:11" x14ac:dyDescent="0.25">
      <c r="A4839" t="str">
        <v>BPS</v>
      </c>
      <c r="B4839">
        <v>39820</v>
      </c>
      <c r="C4839" t="str">
        <v>INV8938</v>
      </c>
      <c r="D4839" s="6">
        <v>45996</v>
      </c>
      <c r="E4839" s="6">
        <v>46000</v>
      </c>
      <c r="F4839">
        <v>79282</v>
      </c>
      <c r="G4839">
        <v>2</v>
      </c>
      <c r="H4839">
        <v>2</v>
      </c>
      <c r="I4839">
        <v>0</v>
      </c>
      <c r="J4839" t="str">
        <v>Kolkata</v>
      </c>
      <c r="K4839">
        <v>0</v>
      </c>
    </row>
    <row r="4840" spans="1:11" x14ac:dyDescent="0.25">
      <c r="A4840" t="str">
        <v>BPS</v>
      </c>
      <c r="B4840">
        <v>43824</v>
      </c>
      <c r="C4840" t="str">
        <v>INV8938</v>
      </c>
      <c r="D4840" s="6">
        <v>45996</v>
      </c>
      <c r="E4840" s="6">
        <v>46000</v>
      </c>
      <c r="F4840">
        <v>72053</v>
      </c>
      <c r="G4840">
        <v>1</v>
      </c>
      <c r="H4840">
        <v>1</v>
      </c>
      <c r="I4840">
        <v>0</v>
      </c>
      <c r="J4840" t="str">
        <v>JAIPUR</v>
      </c>
      <c r="K4840">
        <v>0</v>
      </c>
    </row>
    <row r="4841" spans="1:11" x14ac:dyDescent="0.25">
      <c r="A4841" t="str">
        <v>BPS</v>
      </c>
      <c r="B4841">
        <v>27280</v>
      </c>
      <c r="C4841" t="str">
        <v>INV8938</v>
      </c>
      <c r="D4841" s="6">
        <v>45996</v>
      </c>
      <c r="E4841" s="6">
        <v>46000</v>
      </c>
      <c r="F4841" t="str">
        <v>27614-2</v>
      </c>
      <c r="G4841">
        <v>1</v>
      </c>
      <c r="H4841">
        <v>1</v>
      </c>
      <c r="I4841">
        <v>0</v>
      </c>
      <c r="J4841" t="str">
        <v>JAIPUR</v>
      </c>
      <c r="K4841">
        <v>0</v>
      </c>
    </row>
    <row r="4842" spans="1:11" x14ac:dyDescent="0.25">
      <c r="A4842" t="str">
        <v>BPS</v>
      </c>
      <c r="B4842">
        <v>105336</v>
      </c>
      <c r="C4842" t="str">
        <v>INV8938</v>
      </c>
      <c r="D4842" s="6">
        <v>45996</v>
      </c>
      <c r="E4842" s="6">
        <v>46000</v>
      </c>
      <c r="F4842">
        <v>60619</v>
      </c>
      <c r="G4842">
        <v>1</v>
      </c>
      <c r="H4842">
        <v>1</v>
      </c>
      <c r="I4842">
        <v>0</v>
      </c>
      <c r="J4842" t="str">
        <v>Lucknow</v>
      </c>
      <c r="K4842">
        <v>0</v>
      </c>
    </row>
    <row r="4843" spans="1:11" x14ac:dyDescent="0.25">
      <c r="A4843" t="str">
        <v>BIOXCELL</v>
      </c>
      <c r="B4843">
        <v>119856</v>
      </c>
      <c r="C4843">
        <v>182819</v>
      </c>
      <c r="D4843" s="6">
        <v>45996</v>
      </c>
      <c r="E4843" s="6">
        <v>46000</v>
      </c>
      <c r="F4843" t="str">
        <v>BE0146</v>
      </c>
      <c r="G4843">
        <v>1</v>
      </c>
      <c r="H4843">
        <v>1</v>
      </c>
      <c r="I4843">
        <v>0</v>
      </c>
      <c r="J4843" t="str">
        <v>Hyderabad</v>
      </c>
      <c r="K4843">
        <v>0</v>
      </c>
    </row>
    <row r="4844" spans="1:11" x14ac:dyDescent="0.25">
      <c r="A4844" t="str">
        <v>BIOXCELL</v>
      </c>
      <c r="B4844">
        <v>111355.20000000001</v>
      </c>
      <c r="C4844">
        <v>182819</v>
      </c>
      <c r="D4844" s="6">
        <v>45996</v>
      </c>
      <c r="E4844" s="6">
        <v>46000</v>
      </c>
      <c r="F4844" t="str">
        <v>BE0024</v>
      </c>
      <c r="G4844">
        <v>1</v>
      </c>
      <c r="H4844">
        <v>1</v>
      </c>
      <c r="I4844">
        <v>0</v>
      </c>
      <c r="J4844" t="str">
        <v>Hyderabad</v>
      </c>
      <c r="K4844">
        <v>0</v>
      </c>
    </row>
    <row r="4845" spans="1:11" x14ac:dyDescent="0.25">
      <c r="A4845" t="str">
        <v>BIOXCELL</v>
      </c>
      <c r="B4845">
        <v>33264</v>
      </c>
      <c r="C4845">
        <v>182819</v>
      </c>
      <c r="D4845" s="6">
        <v>45996</v>
      </c>
      <c r="E4845" s="6">
        <v>46000</v>
      </c>
      <c r="F4845" t="str">
        <v>BE0024</v>
      </c>
      <c r="G4845">
        <v>1</v>
      </c>
      <c r="H4845">
        <v>1</v>
      </c>
      <c r="I4845">
        <v>0</v>
      </c>
      <c r="J4845" t="str">
        <v>Hyderabad</v>
      </c>
      <c r="K4845">
        <v>0</v>
      </c>
    </row>
    <row r="4846" spans="1:11" x14ac:dyDescent="0.25">
      <c r="A4846" t="str">
        <v>MYBIOSOURCE</v>
      </c>
      <c r="B4846">
        <v>55242</v>
      </c>
      <c r="C4846">
        <v>923864</v>
      </c>
      <c r="D4846" s="6">
        <v>45996</v>
      </c>
      <c r="E4846" s="6">
        <v>46000</v>
      </c>
      <c r="F4846" t="str">
        <v>MBS637980</v>
      </c>
      <c r="G4846">
        <v>1</v>
      </c>
      <c r="H4846">
        <v>1</v>
      </c>
      <c r="I4846">
        <v>0</v>
      </c>
      <c r="J4846" t="str">
        <v>BANGALORE</v>
      </c>
      <c r="K4846">
        <v>0</v>
      </c>
    </row>
    <row r="4847" spans="1:11" x14ac:dyDescent="0.25">
      <c r="A4847" t="str">
        <v>MYBIOSOURCE</v>
      </c>
      <c r="B4847">
        <v>50116</v>
      </c>
      <c r="C4847">
        <v>923864</v>
      </c>
      <c r="D4847" s="6">
        <v>45996</v>
      </c>
      <c r="E4847" s="6">
        <v>46000</v>
      </c>
      <c r="F4847" t="str">
        <v>MBS636253</v>
      </c>
      <c r="G4847">
        <v>1</v>
      </c>
      <c r="H4847">
        <v>1</v>
      </c>
      <c r="I4847">
        <v>0</v>
      </c>
      <c r="J4847" t="str">
        <v>BANGALORE</v>
      </c>
      <c r="K4847">
        <v>0</v>
      </c>
    </row>
    <row r="4848" spans="1:11" x14ac:dyDescent="0.25">
      <c r="A4848" t="str">
        <v>BioLegend</v>
      </c>
      <c r="B4848">
        <v>10164</v>
      </c>
      <c r="C4848" t="str">
        <v>EED121585</v>
      </c>
      <c r="D4848" s="6">
        <v>45996</v>
      </c>
      <c r="E4848" s="6">
        <v>46000</v>
      </c>
      <c r="F4848">
        <v>100437</v>
      </c>
      <c r="G4848">
        <v>1</v>
      </c>
      <c r="H4848">
        <v>1</v>
      </c>
      <c r="I4848">
        <v>0</v>
      </c>
      <c r="J4848" t="str">
        <v>Kolkata</v>
      </c>
      <c r="K4848">
        <v>0</v>
      </c>
    </row>
    <row r="4849" spans="1:11" x14ac:dyDescent="0.25">
      <c r="A4849" t="str">
        <v>BioLegend</v>
      </c>
      <c r="B4849">
        <v>11404.8</v>
      </c>
      <c r="C4849" t="str">
        <v>EED121585</v>
      </c>
      <c r="D4849" s="6">
        <v>45996</v>
      </c>
      <c r="E4849" s="6">
        <v>46000</v>
      </c>
      <c r="F4849">
        <v>101226</v>
      </c>
      <c r="G4849">
        <v>1</v>
      </c>
      <c r="H4849">
        <v>1</v>
      </c>
      <c r="I4849">
        <v>0</v>
      </c>
      <c r="J4849" t="str">
        <v>Delhi</v>
      </c>
      <c r="K4849">
        <v>0</v>
      </c>
    </row>
    <row r="4850" spans="1:11" x14ac:dyDescent="0.25">
      <c r="A4850" t="str">
        <v>BioLegend</v>
      </c>
      <c r="B4850">
        <v>10841.6</v>
      </c>
      <c r="C4850" t="str">
        <v>EED121585</v>
      </c>
      <c r="D4850" s="6">
        <v>45996</v>
      </c>
      <c r="E4850" s="6">
        <v>46000</v>
      </c>
      <c r="F4850">
        <v>103043</v>
      </c>
      <c r="G4850">
        <v>1</v>
      </c>
      <c r="H4850">
        <v>1</v>
      </c>
      <c r="I4850">
        <v>0</v>
      </c>
      <c r="J4850" t="str">
        <v>Kolkata</v>
      </c>
      <c r="K4850">
        <v>0</v>
      </c>
    </row>
    <row r="4851" spans="1:11" x14ac:dyDescent="0.25">
      <c r="A4851" t="str">
        <v>BioLegend</v>
      </c>
      <c r="B4851">
        <v>5649.6</v>
      </c>
      <c r="C4851" t="str">
        <v>EED121585</v>
      </c>
      <c r="D4851" s="6">
        <v>45996</v>
      </c>
      <c r="E4851" s="6">
        <v>46000</v>
      </c>
      <c r="F4851">
        <v>103208</v>
      </c>
      <c r="G4851">
        <v>1</v>
      </c>
      <c r="H4851">
        <v>1</v>
      </c>
      <c r="I4851">
        <v>0</v>
      </c>
      <c r="J4851" t="str">
        <v>Kerala</v>
      </c>
      <c r="K4851">
        <v>0</v>
      </c>
    </row>
    <row r="4852" spans="1:11" x14ac:dyDescent="0.25">
      <c r="A4852" t="str">
        <v>BioLegend</v>
      </c>
      <c r="B4852">
        <v>4646.3999999999996</v>
      </c>
      <c r="C4852" t="str">
        <v>EED121585</v>
      </c>
      <c r="D4852" s="6">
        <v>45996</v>
      </c>
      <c r="E4852" s="6">
        <v>46000</v>
      </c>
      <c r="F4852">
        <v>103212</v>
      </c>
      <c r="G4852">
        <v>1</v>
      </c>
      <c r="H4852">
        <v>1</v>
      </c>
      <c r="I4852">
        <v>0</v>
      </c>
      <c r="J4852" t="str">
        <v>Kerala</v>
      </c>
      <c r="K4852">
        <v>0</v>
      </c>
    </row>
    <row r="4853" spans="1:11" x14ac:dyDescent="0.25">
      <c r="A4853" t="str">
        <v>BioLegend</v>
      </c>
      <c r="B4853">
        <v>4593.6000000000004</v>
      </c>
      <c r="C4853" t="str">
        <v>EED121585</v>
      </c>
      <c r="D4853" s="6">
        <v>45996</v>
      </c>
      <c r="E4853" s="6">
        <v>46000</v>
      </c>
      <c r="F4853">
        <v>103221</v>
      </c>
      <c r="G4853">
        <v>1</v>
      </c>
      <c r="H4853">
        <v>1</v>
      </c>
      <c r="I4853">
        <v>0</v>
      </c>
      <c r="J4853" t="str">
        <v>Kolkata</v>
      </c>
      <c r="K4853">
        <v>0</v>
      </c>
    </row>
    <row r="4854" spans="1:11" x14ac:dyDescent="0.25">
      <c r="A4854" t="str">
        <v>BioLegend</v>
      </c>
      <c r="B4854">
        <v>6230.4</v>
      </c>
      <c r="C4854" t="str">
        <v>EED121585</v>
      </c>
      <c r="D4854" s="6">
        <v>45996</v>
      </c>
      <c r="E4854" s="6">
        <v>46000</v>
      </c>
      <c r="F4854">
        <v>104431</v>
      </c>
      <c r="G4854">
        <v>1</v>
      </c>
      <c r="H4854">
        <v>1</v>
      </c>
      <c r="I4854">
        <v>0</v>
      </c>
      <c r="J4854" t="str">
        <v>Kolkata</v>
      </c>
      <c r="K4854">
        <v>0</v>
      </c>
    </row>
    <row r="4855" spans="1:11" x14ac:dyDescent="0.25">
      <c r="A4855" t="str">
        <v>BioLegend</v>
      </c>
      <c r="B4855">
        <v>20204.8</v>
      </c>
      <c r="C4855" t="str">
        <v>EED121585</v>
      </c>
      <c r="D4855" s="6">
        <v>45996</v>
      </c>
      <c r="E4855" s="6">
        <v>46000</v>
      </c>
      <c r="F4855">
        <v>104541</v>
      </c>
      <c r="G4855">
        <v>1</v>
      </c>
      <c r="H4855">
        <v>1</v>
      </c>
      <c r="I4855">
        <v>0</v>
      </c>
      <c r="J4855" t="str">
        <v>Kolkata</v>
      </c>
      <c r="K4855">
        <v>0</v>
      </c>
    </row>
    <row r="4856" spans="1:11" x14ac:dyDescent="0.25">
      <c r="A4856" t="str">
        <v>BioLegend</v>
      </c>
      <c r="B4856">
        <v>10771.2</v>
      </c>
      <c r="C4856" t="str">
        <v>EED121585</v>
      </c>
      <c r="D4856" s="6">
        <v>45996</v>
      </c>
      <c r="E4856" s="6">
        <v>46000</v>
      </c>
      <c r="F4856">
        <v>104706</v>
      </c>
      <c r="G4856">
        <v>1</v>
      </c>
      <c r="H4856">
        <v>1</v>
      </c>
      <c r="I4856">
        <v>0</v>
      </c>
      <c r="J4856" t="str">
        <v>Chandigarh</v>
      </c>
      <c r="K4856" t="str">
        <v>Monday</v>
      </c>
    </row>
    <row r="4857" spans="1:11" x14ac:dyDescent="0.25">
      <c r="A4857" t="str">
        <v>BioLegend</v>
      </c>
      <c r="B4857">
        <v>21252</v>
      </c>
      <c r="C4857" t="str">
        <v>EED121585</v>
      </c>
      <c r="D4857" s="6">
        <v>45996</v>
      </c>
      <c r="E4857" s="6">
        <v>46000</v>
      </c>
      <c r="F4857">
        <v>104743</v>
      </c>
      <c r="G4857">
        <v>1</v>
      </c>
      <c r="H4857">
        <v>1</v>
      </c>
      <c r="I4857">
        <v>0</v>
      </c>
      <c r="J4857" t="str">
        <v>Kolkata</v>
      </c>
      <c r="K4857">
        <v>0</v>
      </c>
    </row>
    <row r="4858" spans="1:11" x14ac:dyDescent="0.25">
      <c r="A4858" t="str">
        <v>BioLegend</v>
      </c>
      <c r="B4858">
        <v>14784</v>
      </c>
      <c r="C4858" t="str">
        <v>EED121585</v>
      </c>
      <c r="D4858" s="6">
        <v>45996</v>
      </c>
      <c r="E4858" s="6">
        <v>46000</v>
      </c>
      <c r="F4858">
        <v>105006</v>
      </c>
      <c r="G4858">
        <v>1</v>
      </c>
      <c r="H4858">
        <v>1</v>
      </c>
      <c r="I4858">
        <v>0</v>
      </c>
      <c r="J4858" t="str">
        <v>Chandigarh</v>
      </c>
      <c r="K4858" t="str">
        <v>Monday</v>
      </c>
    </row>
    <row r="4859" spans="1:11" x14ac:dyDescent="0.25">
      <c r="A4859" t="str">
        <v>BioLegend</v>
      </c>
      <c r="B4859">
        <v>12091.2</v>
      </c>
      <c r="C4859" t="str">
        <v>EED121585</v>
      </c>
      <c r="D4859" s="6">
        <v>45996</v>
      </c>
      <c r="E4859" s="6">
        <v>46000</v>
      </c>
      <c r="F4859">
        <v>105826</v>
      </c>
      <c r="G4859">
        <v>1</v>
      </c>
      <c r="H4859">
        <v>1</v>
      </c>
      <c r="I4859">
        <v>0</v>
      </c>
      <c r="J4859" t="str">
        <v>Kerala</v>
      </c>
      <c r="K4859">
        <v>0</v>
      </c>
    </row>
    <row r="4860" spans="1:11" x14ac:dyDescent="0.25">
      <c r="A4860" t="str">
        <v>BioLegend</v>
      </c>
      <c r="B4860">
        <v>14907.2</v>
      </c>
      <c r="C4860" t="str">
        <v>EED121585</v>
      </c>
      <c r="D4860" s="6">
        <v>45996</v>
      </c>
      <c r="E4860" s="6">
        <v>46000</v>
      </c>
      <c r="F4860">
        <v>107219</v>
      </c>
      <c r="G4860">
        <v>1</v>
      </c>
      <c r="H4860">
        <v>1</v>
      </c>
      <c r="I4860">
        <v>0</v>
      </c>
      <c r="J4860" t="str">
        <v>Kolkata</v>
      </c>
      <c r="K4860">
        <v>0</v>
      </c>
    </row>
    <row r="4861" spans="1:11" x14ac:dyDescent="0.25">
      <c r="A4861" t="str">
        <v>BioLegend</v>
      </c>
      <c r="B4861">
        <v>12091.2</v>
      </c>
      <c r="C4861" t="str">
        <v>EED121585</v>
      </c>
      <c r="D4861" s="6">
        <v>45996</v>
      </c>
      <c r="E4861" s="6">
        <v>46000</v>
      </c>
      <c r="F4861">
        <v>108418</v>
      </c>
      <c r="G4861">
        <v>1</v>
      </c>
      <c r="H4861">
        <v>1</v>
      </c>
      <c r="I4861">
        <v>0</v>
      </c>
      <c r="J4861" t="str">
        <v>Delhi</v>
      </c>
      <c r="K4861">
        <v>0</v>
      </c>
    </row>
    <row r="4862" spans="1:11" x14ac:dyDescent="0.25">
      <c r="A4862" t="str">
        <v>BioLegend</v>
      </c>
      <c r="B4862">
        <v>12408</v>
      </c>
      <c r="C4862" t="str">
        <v>EED121585</v>
      </c>
      <c r="D4862" s="6">
        <v>45996</v>
      </c>
      <c r="E4862" s="6">
        <v>46000</v>
      </c>
      <c r="F4862">
        <v>108716</v>
      </c>
      <c r="G4862">
        <v>1</v>
      </c>
      <c r="H4862">
        <v>1</v>
      </c>
      <c r="I4862">
        <v>0</v>
      </c>
      <c r="J4862" t="str">
        <v>Hyderabad</v>
      </c>
      <c r="K4862">
        <v>0</v>
      </c>
    </row>
    <row r="4863" spans="1:11" x14ac:dyDescent="0.25">
      <c r="A4863" t="str">
        <v>BioLegend</v>
      </c>
      <c r="B4863">
        <v>10084.799999999999</v>
      </c>
      <c r="C4863" t="str">
        <v>EED121585</v>
      </c>
      <c r="D4863" s="6">
        <v>45996</v>
      </c>
      <c r="E4863" s="6">
        <v>46000</v>
      </c>
      <c r="F4863">
        <v>116208</v>
      </c>
      <c r="G4863">
        <v>1</v>
      </c>
      <c r="H4863">
        <v>1</v>
      </c>
      <c r="I4863">
        <v>0</v>
      </c>
      <c r="J4863" t="str">
        <v>Kerala</v>
      </c>
      <c r="K4863">
        <v>0</v>
      </c>
    </row>
    <row r="4864" spans="1:11" x14ac:dyDescent="0.25">
      <c r="A4864" t="str">
        <v>BioLegend</v>
      </c>
      <c r="B4864">
        <v>7286.4</v>
      </c>
      <c r="C4864" t="str">
        <v>EED121585</v>
      </c>
      <c r="D4864" s="6">
        <v>45996</v>
      </c>
      <c r="E4864" s="6">
        <v>46000</v>
      </c>
      <c r="F4864">
        <v>116212</v>
      </c>
      <c r="G4864">
        <v>2</v>
      </c>
      <c r="H4864">
        <v>2</v>
      </c>
      <c r="I4864">
        <v>0</v>
      </c>
      <c r="J4864" t="str">
        <v>Kerala</v>
      </c>
      <c r="K4864">
        <v>0</v>
      </c>
    </row>
    <row r="4865" spans="1:11" x14ac:dyDescent="0.25">
      <c r="A4865" t="str">
        <v>BioLegend</v>
      </c>
      <c r="B4865">
        <v>9662.4</v>
      </c>
      <c r="C4865" t="str">
        <v>EED121585</v>
      </c>
      <c r="D4865" s="6">
        <v>45996</v>
      </c>
      <c r="E4865" s="6">
        <v>46000</v>
      </c>
      <c r="F4865">
        <v>120105</v>
      </c>
      <c r="G4865">
        <v>1</v>
      </c>
      <c r="H4865">
        <v>1</v>
      </c>
      <c r="I4865">
        <v>0</v>
      </c>
      <c r="J4865" t="str">
        <v>Kolkata</v>
      </c>
      <c r="K4865">
        <v>0</v>
      </c>
    </row>
    <row r="4866" spans="1:11" x14ac:dyDescent="0.25">
      <c r="A4866" t="str">
        <v>BioLegend</v>
      </c>
      <c r="B4866">
        <v>17054.400000000001</v>
      </c>
      <c r="C4866" t="str">
        <v>EED121585</v>
      </c>
      <c r="D4866" s="6">
        <v>45996</v>
      </c>
      <c r="E4866" s="6">
        <v>46000</v>
      </c>
      <c r="F4866">
        <v>122524</v>
      </c>
      <c r="G4866">
        <v>1</v>
      </c>
      <c r="H4866">
        <v>1</v>
      </c>
      <c r="I4866">
        <v>0</v>
      </c>
      <c r="J4866" t="str">
        <v>Kerala</v>
      </c>
      <c r="K4866">
        <v>0</v>
      </c>
    </row>
    <row r="4867" spans="1:11" x14ac:dyDescent="0.25">
      <c r="A4867" t="str">
        <v>BioLegend</v>
      </c>
      <c r="B4867">
        <v>7550.4</v>
      </c>
      <c r="C4867" t="str">
        <v>EED121585</v>
      </c>
      <c r="D4867" s="6">
        <v>45996</v>
      </c>
      <c r="E4867" s="6">
        <v>46000</v>
      </c>
      <c r="F4867">
        <v>123116</v>
      </c>
      <c r="G4867">
        <v>1</v>
      </c>
      <c r="H4867">
        <v>1</v>
      </c>
      <c r="I4867">
        <v>0</v>
      </c>
      <c r="J4867" t="str">
        <v>Kerala</v>
      </c>
      <c r="K4867">
        <v>0</v>
      </c>
    </row>
    <row r="4868" spans="1:11" x14ac:dyDescent="0.25">
      <c r="A4868" t="str">
        <v>BioLegend</v>
      </c>
      <c r="B4868">
        <v>7286.4</v>
      </c>
      <c r="C4868" t="str">
        <v>EED121585</v>
      </c>
      <c r="D4868" s="6">
        <v>45996</v>
      </c>
      <c r="E4868" s="6">
        <v>46000</v>
      </c>
      <c r="F4868">
        <v>123117</v>
      </c>
      <c r="G4868">
        <v>1</v>
      </c>
      <c r="H4868">
        <v>1</v>
      </c>
      <c r="I4868">
        <v>0</v>
      </c>
      <c r="J4868" t="str">
        <v>Kolkata</v>
      </c>
      <c r="K4868">
        <v>0</v>
      </c>
    </row>
    <row r="4869" spans="1:11" x14ac:dyDescent="0.25">
      <c r="A4869" t="str">
        <v>BioLegend</v>
      </c>
      <c r="B4869">
        <v>17952</v>
      </c>
      <c r="C4869" t="str">
        <v>EED121585</v>
      </c>
      <c r="D4869" s="6">
        <v>45996</v>
      </c>
      <c r="E4869" s="6">
        <v>46000</v>
      </c>
      <c r="F4869">
        <v>124608</v>
      </c>
      <c r="G4869">
        <v>1</v>
      </c>
      <c r="H4869">
        <v>1</v>
      </c>
      <c r="I4869">
        <v>0</v>
      </c>
      <c r="J4869" t="str">
        <v>Chandigarh</v>
      </c>
      <c r="K4869" t="str">
        <v>Monday</v>
      </c>
    </row>
    <row r="4870" spans="1:11" x14ac:dyDescent="0.25">
      <c r="A4870" t="str">
        <v>BioLegend</v>
      </c>
      <c r="B4870">
        <v>6441.6</v>
      </c>
      <c r="C4870" t="str">
        <v>EED121585</v>
      </c>
      <c r="D4870" s="6">
        <v>45996</v>
      </c>
      <c r="E4870" s="6">
        <v>46000</v>
      </c>
      <c r="F4870">
        <v>126505</v>
      </c>
      <c r="G4870">
        <v>1</v>
      </c>
      <c r="H4870">
        <v>1</v>
      </c>
      <c r="I4870">
        <v>0</v>
      </c>
      <c r="J4870" t="str">
        <v>Kolkata</v>
      </c>
      <c r="K4870">
        <v>0</v>
      </c>
    </row>
    <row r="4871" spans="1:11" x14ac:dyDescent="0.25">
      <c r="A4871" t="str">
        <v>BioLegend</v>
      </c>
      <c r="B4871">
        <v>13244</v>
      </c>
      <c r="C4871" t="str">
        <v>EED121585</v>
      </c>
      <c r="D4871" s="6">
        <v>45996</v>
      </c>
      <c r="E4871" s="6">
        <v>46000</v>
      </c>
      <c r="F4871">
        <v>127215</v>
      </c>
      <c r="G4871">
        <v>1</v>
      </c>
      <c r="H4871">
        <v>1</v>
      </c>
      <c r="I4871">
        <v>0</v>
      </c>
      <c r="J4871" t="str">
        <v>Kolkata</v>
      </c>
      <c r="K4871">
        <v>0</v>
      </c>
    </row>
    <row r="4872" spans="1:11" x14ac:dyDescent="0.25">
      <c r="A4872" t="str">
        <v>BioLegend</v>
      </c>
      <c r="B4872">
        <v>10533.6</v>
      </c>
      <c r="C4872" t="str">
        <v>EED121585</v>
      </c>
      <c r="D4872" s="6">
        <v>45996</v>
      </c>
      <c r="E4872" s="6">
        <v>46000</v>
      </c>
      <c r="F4872">
        <v>127627</v>
      </c>
      <c r="G4872">
        <v>1</v>
      </c>
      <c r="H4872">
        <v>0</v>
      </c>
      <c r="I4872">
        <v>1</v>
      </c>
      <c r="J4872" t="str">
        <v>VARANASI</v>
      </c>
      <c r="K4872" t="str">
        <v>Payment Issue (Priya)</v>
      </c>
    </row>
    <row r="4873" spans="1:11" x14ac:dyDescent="0.25">
      <c r="A4873" t="str">
        <v>BioLegend</v>
      </c>
      <c r="B4873">
        <v>6547.2000000000007</v>
      </c>
      <c r="C4873" t="str">
        <v>EED121585</v>
      </c>
      <c r="D4873" s="6">
        <v>45996</v>
      </c>
      <c r="E4873" s="6">
        <v>46000</v>
      </c>
      <c r="F4873">
        <v>135019</v>
      </c>
      <c r="G4873">
        <v>1</v>
      </c>
      <c r="H4873">
        <v>1</v>
      </c>
      <c r="I4873">
        <v>0</v>
      </c>
      <c r="J4873" t="str">
        <v>Kolkata</v>
      </c>
      <c r="K4873">
        <v>0</v>
      </c>
    </row>
    <row r="4874" spans="1:11" x14ac:dyDescent="0.25">
      <c r="A4874" t="str">
        <v>BioLegend</v>
      </c>
      <c r="B4874">
        <v>16632</v>
      </c>
      <c r="C4874" t="str">
        <v>EED121585</v>
      </c>
      <c r="D4874" s="6">
        <v>45996</v>
      </c>
      <c r="E4874" s="6">
        <v>46000</v>
      </c>
      <c r="F4874">
        <v>152423</v>
      </c>
      <c r="G4874">
        <v>1</v>
      </c>
      <c r="H4874">
        <v>1</v>
      </c>
      <c r="I4874">
        <v>0</v>
      </c>
      <c r="J4874" t="str">
        <v>Kolkata</v>
      </c>
      <c r="K4874">
        <v>0</v>
      </c>
    </row>
    <row r="4875" spans="1:11" x14ac:dyDescent="0.25">
      <c r="A4875" t="str">
        <v>BioLegend</v>
      </c>
      <c r="B4875">
        <v>5174.3999999999996</v>
      </c>
      <c r="C4875" t="str">
        <v>EED121585</v>
      </c>
      <c r="D4875" s="6">
        <v>45996</v>
      </c>
      <c r="E4875" s="6">
        <v>46000</v>
      </c>
      <c r="F4875">
        <v>158003</v>
      </c>
      <c r="G4875">
        <v>1</v>
      </c>
      <c r="H4875">
        <v>0</v>
      </c>
      <c r="I4875">
        <v>1</v>
      </c>
      <c r="J4875" t="str">
        <v>Bhopal</v>
      </c>
      <c r="K4875" t="str">
        <v>On Hold (Priyanka madam)</v>
      </c>
    </row>
    <row r="4876" spans="1:11" x14ac:dyDescent="0.25">
      <c r="A4876" t="str">
        <v>BioLegend</v>
      </c>
      <c r="B4876">
        <v>8078.4</v>
      </c>
      <c r="C4876" t="str">
        <v>EED121585</v>
      </c>
      <c r="D4876" s="6">
        <v>45996</v>
      </c>
      <c r="E4876" s="6">
        <v>46000</v>
      </c>
      <c r="F4876">
        <v>201805</v>
      </c>
      <c r="G4876">
        <v>2</v>
      </c>
      <c r="H4876">
        <v>2</v>
      </c>
      <c r="I4876">
        <v>0</v>
      </c>
      <c r="J4876" t="str">
        <v>VADODARA</v>
      </c>
      <c r="K4876">
        <v>0</v>
      </c>
    </row>
    <row r="4877" spans="1:11" x14ac:dyDescent="0.25">
      <c r="A4877" t="str">
        <v>BioLegend</v>
      </c>
      <c r="B4877">
        <v>18321.599999999999</v>
      </c>
      <c r="C4877" t="str">
        <v>EED121585</v>
      </c>
      <c r="D4877" s="6">
        <v>45996</v>
      </c>
      <c r="E4877" s="6">
        <v>46000</v>
      </c>
      <c r="F4877">
        <v>202216</v>
      </c>
      <c r="G4877">
        <v>2</v>
      </c>
      <c r="H4877">
        <v>2</v>
      </c>
      <c r="I4877">
        <v>0</v>
      </c>
      <c r="J4877" t="str">
        <v>VADODARA</v>
      </c>
      <c r="K4877">
        <v>0</v>
      </c>
    </row>
    <row r="4878" spans="1:11" x14ac:dyDescent="0.25">
      <c r="A4878" t="str">
        <v>BioLegend</v>
      </c>
      <c r="B4878">
        <v>1478.4</v>
      </c>
      <c r="C4878" t="str">
        <v>EED121585</v>
      </c>
      <c r="D4878" s="6">
        <v>45996</v>
      </c>
      <c r="E4878" s="6">
        <v>46000</v>
      </c>
      <c r="F4878">
        <v>300507</v>
      </c>
      <c r="G4878">
        <v>1</v>
      </c>
      <c r="H4878">
        <v>1</v>
      </c>
      <c r="I4878">
        <v>0</v>
      </c>
      <c r="J4878" t="str">
        <v>Delhi</v>
      </c>
      <c r="K4878">
        <v>0</v>
      </c>
    </row>
    <row r="4879" spans="1:11" x14ac:dyDescent="0.25">
      <c r="A4879" t="str">
        <v>BioLegend</v>
      </c>
      <c r="B4879">
        <v>18902.400000000001</v>
      </c>
      <c r="C4879" t="str">
        <v>EED121585</v>
      </c>
      <c r="D4879" s="6">
        <v>45996</v>
      </c>
      <c r="E4879" s="6">
        <v>46000</v>
      </c>
      <c r="F4879">
        <v>301924</v>
      </c>
      <c r="G4879">
        <v>1</v>
      </c>
      <c r="H4879">
        <v>1</v>
      </c>
      <c r="I4879">
        <v>0</v>
      </c>
      <c r="J4879" t="str">
        <v>Delhi</v>
      </c>
      <c r="K4879">
        <v>0</v>
      </c>
    </row>
    <row r="4880" spans="1:11" x14ac:dyDescent="0.25">
      <c r="A4880" t="str">
        <v>BioLegend</v>
      </c>
      <c r="B4880">
        <v>26796</v>
      </c>
      <c r="C4880" t="str">
        <v>EED121585</v>
      </c>
      <c r="D4880" s="6">
        <v>45996</v>
      </c>
      <c r="E4880" s="6">
        <v>46000</v>
      </c>
      <c r="F4880">
        <v>302044</v>
      </c>
      <c r="G4880">
        <v>1</v>
      </c>
      <c r="H4880">
        <v>1</v>
      </c>
      <c r="I4880">
        <v>0</v>
      </c>
      <c r="J4880" t="str">
        <v>Delhi</v>
      </c>
      <c r="K4880">
        <v>0</v>
      </c>
    </row>
    <row r="4881" spans="1:11" x14ac:dyDescent="0.25">
      <c r="A4881" t="str">
        <v>BioLegend</v>
      </c>
      <c r="B4881">
        <v>2323.1999999999998</v>
      </c>
      <c r="C4881" t="str">
        <v>EED121585</v>
      </c>
      <c r="D4881" s="6">
        <v>45996</v>
      </c>
      <c r="E4881" s="6">
        <v>46000</v>
      </c>
      <c r="F4881">
        <v>303505</v>
      </c>
      <c r="G4881">
        <v>1</v>
      </c>
      <c r="H4881">
        <v>1</v>
      </c>
      <c r="I4881">
        <v>0</v>
      </c>
      <c r="J4881" t="str">
        <v>Delhi</v>
      </c>
      <c r="K4881">
        <v>0</v>
      </c>
    </row>
    <row r="4882" spans="1:11" x14ac:dyDescent="0.25">
      <c r="A4882" t="str">
        <v>BioLegend</v>
      </c>
      <c r="B4882">
        <v>10164</v>
      </c>
      <c r="C4882" t="str">
        <v>EED121585</v>
      </c>
      <c r="D4882" s="6">
        <v>45996</v>
      </c>
      <c r="E4882" s="6">
        <v>46000</v>
      </c>
      <c r="F4882">
        <v>303735</v>
      </c>
      <c r="G4882">
        <v>1</v>
      </c>
      <c r="H4882">
        <v>1</v>
      </c>
      <c r="I4882">
        <v>0</v>
      </c>
      <c r="J4882" t="str">
        <v>Delhi</v>
      </c>
      <c r="K4882" t="str">
        <v>Priyanka Madam</v>
      </c>
    </row>
    <row r="4883" spans="1:11" x14ac:dyDescent="0.25">
      <c r="A4883" t="str">
        <v>BioLegend</v>
      </c>
      <c r="B4883">
        <v>13992</v>
      </c>
      <c r="C4883" t="str">
        <v>EED121585</v>
      </c>
      <c r="D4883" s="6">
        <v>45996</v>
      </c>
      <c r="E4883" s="6">
        <v>46000</v>
      </c>
      <c r="F4883">
        <v>304024</v>
      </c>
      <c r="G4883">
        <v>1</v>
      </c>
      <c r="H4883">
        <v>1</v>
      </c>
      <c r="I4883">
        <v>0</v>
      </c>
      <c r="J4883" t="str">
        <v>Delhi</v>
      </c>
      <c r="K4883">
        <v>0</v>
      </c>
    </row>
    <row r="4884" spans="1:11" x14ac:dyDescent="0.25">
      <c r="A4884" t="str">
        <v>BioLegend</v>
      </c>
      <c r="B4884">
        <v>8395.2000000000007</v>
      </c>
      <c r="C4884" t="str">
        <v>EED121585</v>
      </c>
      <c r="D4884" s="6">
        <v>45996</v>
      </c>
      <c r="E4884" s="6">
        <v>46000</v>
      </c>
      <c r="F4884">
        <v>313225</v>
      </c>
      <c r="G4884">
        <v>1</v>
      </c>
      <c r="H4884">
        <v>1</v>
      </c>
      <c r="I4884">
        <v>0</v>
      </c>
      <c r="J4884" t="str">
        <v>Delhi</v>
      </c>
      <c r="K4884">
        <v>0</v>
      </c>
    </row>
    <row r="4885" spans="1:11" x14ac:dyDescent="0.25">
      <c r="A4885" t="str">
        <v>BioLegend</v>
      </c>
      <c r="B4885">
        <v>5913.6</v>
      </c>
      <c r="C4885" t="str">
        <v>EED121585</v>
      </c>
      <c r="D4885" s="6">
        <v>45996</v>
      </c>
      <c r="E4885" s="6">
        <v>46000</v>
      </c>
      <c r="F4885">
        <v>324215</v>
      </c>
      <c r="G4885">
        <v>1</v>
      </c>
      <c r="H4885">
        <v>1</v>
      </c>
      <c r="I4885">
        <v>0</v>
      </c>
      <c r="J4885" t="str">
        <v>Kolkata</v>
      </c>
      <c r="K4885">
        <v>0</v>
      </c>
    </row>
    <row r="4886" spans="1:11" x14ac:dyDescent="0.25">
      <c r="A4886" t="str">
        <v>BioLegend</v>
      </c>
      <c r="B4886">
        <v>5385.6</v>
      </c>
      <c r="C4886" t="str">
        <v>EED121585</v>
      </c>
      <c r="D4886" s="6">
        <v>45996</v>
      </c>
      <c r="E4886" s="6">
        <v>46000</v>
      </c>
      <c r="F4886">
        <v>343503</v>
      </c>
      <c r="G4886">
        <v>1</v>
      </c>
      <c r="H4886">
        <v>1</v>
      </c>
      <c r="I4886">
        <v>0</v>
      </c>
      <c r="J4886" t="str">
        <v>Delhi</v>
      </c>
      <c r="K4886">
        <v>0</v>
      </c>
    </row>
    <row r="4887" spans="1:11" x14ac:dyDescent="0.25">
      <c r="A4887" t="str">
        <v>BioLegend</v>
      </c>
      <c r="B4887">
        <v>13244</v>
      </c>
      <c r="C4887" t="str">
        <v>EED121585</v>
      </c>
      <c r="D4887" s="6">
        <v>45996</v>
      </c>
      <c r="E4887" s="6">
        <v>46000</v>
      </c>
      <c r="F4887">
        <v>343625</v>
      </c>
      <c r="G4887">
        <v>1</v>
      </c>
      <c r="H4887">
        <v>1</v>
      </c>
      <c r="I4887">
        <v>0</v>
      </c>
      <c r="J4887" t="str">
        <v>Delhi</v>
      </c>
      <c r="K4887" t="str">
        <v>Priyanka Madam</v>
      </c>
    </row>
    <row r="4888" spans="1:11" x14ac:dyDescent="0.25">
      <c r="A4888" t="str">
        <v>BioLegend</v>
      </c>
      <c r="B4888">
        <v>6811.2000000000007</v>
      </c>
      <c r="C4888" t="str">
        <v>EED121585</v>
      </c>
      <c r="D4888" s="6">
        <v>45996</v>
      </c>
      <c r="E4888" s="6">
        <v>46000</v>
      </c>
      <c r="F4888">
        <v>348505</v>
      </c>
      <c r="G4888">
        <v>1</v>
      </c>
      <c r="H4888">
        <v>1</v>
      </c>
      <c r="I4888">
        <v>0</v>
      </c>
      <c r="J4888" t="str">
        <v>Delhi</v>
      </c>
      <c r="K4888">
        <v>0</v>
      </c>
    </row>
    <row r="4889" spans="1:11" x14ac:dyDescent="0.25">
      <c r="A4889" t="str">
        <v>BioLegend</v>
      </c>
      <c r="B4889">
        <v>19113.599999999999</v>
      </c>
      <c r="C4889" t="str">
        <v>EED121585</v>
      </c>
      <c r="D4889" s="6">
        <v>45996</v>
      </c>
      <c r="E4889" s="6">
        <v>46000</v>
      </c>
      <c r="F4889">
        <v>349114</v>
      </c>
      <c r="G4889">
        <v>1</v>
      </c>
      <c r="H4889">
        <v>1</v>
      </c>
      <c r="I4889">
        <v>0</v>
      </c>
      <c r="J4889" t="str">
        <v>Delhi</v>
      </c>
      <c r="K4889">
        <v>0</v>
      </c>
    </row>
    <row r="4890" spans="1:11" x14ac:dyDescent="0.25">
      <c r="A4890" t="str">
        <v>BioLegend</v>
      </c>
      <c r="B4890">
        <v>25748.800000000003</v>
      </c>
      <c r="C4890" t="str">
        <v>EED121585</v>
      </c>
      <c r="D4890" s="6">
        <v>45996</v>
      </c>
      <c r="E4890" s="6">
        <v>46000</v>
      </c>
      <c r="F4890">
        <v>362532</v>
      </c>
      <c r="G4890">
        <v>1</v>
      </c>
      <c r="H4890">
        <v>1</v>
      </c>
      <c r="I4890">
        <v>0</v>
      </c>
      <c r="J4890" t="str">
        <v>Delhi</v>
      </c>
      <c r="K4890">
        <v>0</v>
      </c>
    </row>
    <row r="4891" spans="1:11" x14ac:dyDescent="0.25">
      <c r="A4891" t="str">
        <v>BioLegend</v>
      </c>
      <c r="B4891">
        <v>4488</v>
      </c>
      <c r="C4891" t="str">
        <v>EED121585</v>
      </c>
      <c r="D4891" s="6">
        <v>45996</v>
      </c>
      <c r="E4891" s="6">
        <v>46000</v>
      </c>
      <c r="F4891">
        <v>384403</v>
      </c>
      <c r="G4891">
        <v>1</v>
      </c>
      <c r="H4891">
        <v>1</v>
      </c>
      <c r="I4891">
        <v>0</v>
      </c>
      <c r="J4891" t="str">
        <v>Kolkata</v>
      </c>
      <c r="K4891">
        <v>0</v>
      </c>
    </row>
    <row r="4892" spans="1:11" x14ac:dyDescent="0.25">
      <c r="A4892" t="str">
        <v>BioLegend</v>
      </c>
      <c r="B4892">
        <v>8395.2000000000007</v>
      </c>
      <c r="C4892" t="str">
        <v>EED121585</v>
      </c>
      <c r="D4892" s="6">
        <v>45996</v>
      </c>
      <c r="E4892" s="6">
        <v>46000</v>
      </c>
      <c r="F4892">
        <v>396409</v>
      </c>
      <c r="G4892">
        <v>1</v>
      </c>
      <c r="H4892">
        <v>1</v>
      </c>
      <c r="I4892">
        <v>0</v>
      </c>
      <c r="J4892" t="str">
        <v>Kolkata</v>
      </c>
      <c r="K4892">
        <v>0</v>
      </c>
    </row>
    <row r="4893" spans="1:11" x14ac:dyDescent="0.25">
      <c r="A4893" t="str">
        <v>BioLegend</v>
      </c>
      <c r="B4893">
        <v>5596.8</v>
      </c>
      <c r="C4893" t="str">
        <v>EED121585</v>
      </c>
      <c r="D4893" s="6">
        <v>45996</v>
      </c>
      <c r="E4893" s="6">
        <v>46000</v>
      </c>
      <c r="F4893">
        <v>400402</v>
      </c>
      <c r="G4893">
        <v>2</v>
      </c>
      <c r="H4893">
        <v>2</v>
      </c>
      <c r="I4893">
        <v>0</v>
      </c>
      <c r="J4893" t="str">
        <v>Chandigarh</v>
      </c>
      <c r="K4893" t="str">
        <v>Monday</v>
      </c>
    </row>
    <row r="4894" spans="1:11" x14ac:dyDescent="0.25">
      <c r="A4894" t="str">
        <v>BioLegend</v>
      </c>
      <c r="B4894">
        <v>5913.6</v>
      </c>
      <c r="C4894" t="str">
        <v>EED121585</v>
      </c>
      <c r="D4894" s="6">
        <v>45996</v>
      </c>
      <c r="E4894" s="6">
        <v>46000</v>
      </c>
      <c r="F4894">
        <v>405707</v>
      </c>
      <c r="G4894">
        <v>1</v>
      </c>
      <c r="H4894">
        <v>1</v>
      </c>
      <c r="I4894">
        <v>0</v>
      </c>
      <c r="J4894" t="str">
        <v>Kolkata</v>
      </c>
      <c r="K4894">
        <v>0</v>
      </c>
    </row>
    <row r="4895" spans="1:11" x14ac:dyDescent="0.25">
      <c r="A4895" t="str">
        <v>BioLegend</v>
      </c>
      <c r="B4895">
        <v>4699.2</v>
      </c>
      <c r="C4895" t="str">
        <v>EED121585</v>
      </c>
      <c r="D4895" s="6">
        <v>45996</v>
      </c>
      <c r="E4895" s="6">
        <v>46000</v>
      </c>
      <c r="F4895">
        <v>406521</v>
      </c>
      <c r="G4895">
        <v>1</v>
      </c>
      <c r="H4895">
        <v>1</v>
      </c>
      <c r="I4895">
        <v>0</v>
      </c>
      <c r="J4895" t="str">
        <v>Kolkata</v>
      </c>
      <c r="K4895">
        <v>0</v>
      </c>
    </row>
    <row r="4896" spans="1:11" x14ac:dyDescent="0.25">
      <c r="A4896" t="str">
        <v>BioLegend</v>
      </c>
      <c r="B4896">
        <v>1584</v>
      </c>
      <c r="C4896" t="str">
        <v>EED121585</v>
      </c>
      <c r="D4896" s="6">
        <v>45996</v>
      </c>
      <c r="E4896" s="6">
        <v>46000</v>
      </c>
      <c r="F4896">
        <v>421501</v>
      </c>
      <c r="G4896">
        <v>1</v>
      </c>
      <c r="H4896">
        <v>1</v>
      </c>
      <c r="I4896">
        <v>0</v>
      </c>
      <c r="J4896" t="str">
        <v>Delhi</v>
      </c>
      <c r="K4896" t="str">
        <v>PRIYANKA MADAM (FOC)</v>
      </c>
    </row>
    <row r="4897" spans="1:11" x14ac:dyDescent="0.25">
      <c r="A4897" t="str">
        <v>BioLegend</v>
      </c>
      <c r="B4897">
        <v>1900.8000000000002</v>
      </c>
      <c r="C4897" t="str">
        <v>EED121585</v>
      </c>
      <c r="D4897" s="6">
        <v>45996</v>
      </c>
      <c r="E4897" s="6">
        <v>46000</v>
      </c>
      <c r="F4897">
        <v>423001</v>
      </c>
      <c r="G4897">
        <v>1</v>
      </c>
      <c r="H4897">
        <v>1</v>
      </c>
      <c r="I4897">
        <v>0</v>
      </c>
      <c r="J4897" t="str">
        <v>Delhi</v>
      </c>
      <c r="K4897" t="str">
        <v>PRIYANKA MADAM (FOC)</v>
      </c>
    </row>
    <row r="4898" spans="1:11" x14ac:dyDescent="0.25">
      <c r="A4898" t="str">
        <v>BioLegend</v>
      </c>
      <c r="B4898">
        <v>4699.2</v>
      </c>
      <c r="C4898" t="str">
        <v>EED121585</v>
      </c>
      <c r="D4898" s="6">
        <v>45996</v>
      </c>
      <c r="E4898" s="6">
        <v>46000</v>
      </c>
      <c r="F4898">
        <v>423109</v>
      </c>
      <c r="G4898">
        <v>1</v>
      </c>
      <c r="H4898">
        <v>1</v>
      </c>
      <c r="I4898">
        <v>0</v>
      </c>
      <c r="J4898" t="str">
        <v>Kolkata</v>
      </c>
      <c r="K4898">
        <v>0</v>
      </c>
    </row>
    <row r="4899" spans="1:11" x14ac:dyDescent="0.25">
      <c r="A4899" t="str">
        <v>BioLegend</v>
      </c>
      <c r="B4899">
        <v>37752</v>
      </c>
      <c r="C4899" t="str">
        <v>EED121585</v>
      </c>
      <c r="D4899" s="6">
        <v>45996</v>
      </c>
      <c r="E4899" s="6">
        <v>46000</v>
      </c>
      <c r="F4899">
        <v>514418</v>
      </c>
      <c r="G4899">
        <v>1</v>
      </c>
      <c r="H4899">
        <v>1</v>
      </c>
      <c r="I4899">
        <v>0</v>
      </c>
      <c r="J4899" t="str">
        <v>Chandigarh</v>
      </c>
      <c r="K4899" t="str">
        <v>Monday</v>
      </c>
    </row>
    <row r="4900" spans="1:11" x14ac:dyDescent="0.25">
      <c r="A4900" t="str">
        <v>BioLegend</v>
      </c>
      <c r="B4900">
        <v>13992</v>
      </c>
      <c r="C4900" t="str">
        <v>EED121585</v>
      </c>
      <c r="D4900" s="6">
        <v>45996</v>
      </c>
      <c r="E4900" s="6">
        <v>46000</v>
      </c>
      <c r="F4900">
        <v>532101</v>
      </c>
      <c r="G4900">
        <v>1</v>
      </c>
      <c r="H4900">
        <v>1</v>
      </c>
      <c r="I4900">
        <v>0</v>
      </c>
      <c r="J4900" t="str">
        <v>Banglore</v>
      </c>
      <c r="K4900">
        <v>0</v>
      </c>
    </row>
    <row r="4901" spans="1:11" x14ac:dyDescent="0.25">
      <c r="A4901" t="str">
        <v>BioLegend</v>
      </c>
      <c r="B4901">
        <v>11774.400000000001</v>
      </c>
      <c r="C4901" t="str">
        <v>EED121585</v>
      </c>
      <c r="D4901" s="6">
        <v>45996</v>
      </c>
      <c r="E4901" s="6">
        <v>46000</v>
      </c>
      <c r="F4901">
        <v>550502</v>
      </c>
      <c r="G4901">
        <v>1</v>
      </c>
      <c r="H4901">
        <v>1</v>
      </c>
      <c r="I4901">
        <v>0</v>
      </c>
      <c r="J4901" t="str">
        <v>Banglore</v>
      </c>
      <c r="K4901">
        <v>0</v>
      </c>
    </row>
    <row r="4902" spans="1:11" x14ac:dyDescent="0.25">
      <c r="A4902" t="str">
        <v>BioLegend</v>
      </c>
      <c r="B4902">
        <v>4488</v>
      </c>
      <c r="C4902" t="str">
        <v>EED121585</v>
      </c>
      <c r="D4902" s="6">
        <v>45996</v>
      </c>
      <c r="E4902" s="6">
        <v>46000</v>
      </c>
      <c r="F4902">
        <v>567903</v>
      </c>
      <c r="G4902">
        <v>1</v>
      </c>
      <c r="H4902">
        <v>1</v>
      </c>
      <c r="I4902">
        <v>0</v>
      </c>
      <c r="J4902" t="str">
        <v>Hyderabad</v>
      </c>
      <c r="K4902">
        <v>0</v>
      </c>
    </row>
    <row r="4903" spans="1:11" x14ac:dyDescent="0.25">
      <c r="A4903" t="str">
        <v>BioLegend</v>
      </c>
      <c r="B4903">
        <v>11932.8</v>
      </c>
      <c r="C4903" t="str">
        <v>EED121585</v>
      </c>
      <c r="D4903" s="6">
        <v>45996</v>
      </c>
      <c r="E4903" s="6">
        <v>46000</v>
      </c>
      <c r="F4903">
        <v>640908</v>
      </c>
      <c r="G4903">
        <v>1</v>
      </c>
      <c r="H4903">
        <v>0</v>
      </c>
      <c r="I4903">
        <v>1</v>
      </c>
      <c r="J4903" t="str">
        <v>VARANASI</v>
      </c>
      <c r="K4903" t="str">
        <v>Payment Issue (Priya)</v>
      </c>
    </row>
    <row r="4904" spans="1:11" x14ac:dyDescent="0.25">
      <c r="A4904" t="str">
        <v>BioLegend</v>
      </c>
      <c r="B4904">
        <v>17054.400000000001</v>
      </c>
      <c r="C4904" t="str">
        <v>EED121585</v>
      </c>
      <c r="D4904" s="6">
        <v>45996</v>
      </c>
      <c r="E4904" s="6">
        <v>46000</v>
      </c>
      <c r="F4904">
        <v>663104</v>
      </c>
      <c r="G4904">
        <v>1</v>
      </c>
      <c r="H4904">
        <v>0</v>
      </c>
      <c r="I4904">
        <v>1</v>
      </c>
      <c r="J4904" t="str">
        <v>Banglore</v>
      </c>
      <c r="K4904" t="str">
        <v>pending purchase order</v>
      </c>
    </row>
    <row r="4905" spans="1:11" x14ac:dyDescent="0.25">
      <c r="A4905" t="str">
        <v>BioLegend</v>
      </c>
      <c r="B4905">
        <v>92980.799999999988</v>
      </c>
      <c r="C4905" t="str">
        <v>EED121585</v>
      </c>
      <c r="D4905" s="6">
        <v>45996</v>
      </c>
      <c r="E4905" s="6">
        <v>46000</v>
      </c>
      <c r="F4905">
        <v>740809</v>
      </c>
      <c r="G4905">
        <v>1</v>
      </c>
      <c r="H4905">
        <v>1</v>
      </c>
      <c r="I4905">
        <v>0</v>
      </c>
      <c r="J4905" t="str">
        <v>Hyderabad</v>
      </c>
      <c r="K4905">
        <v>0</v>
      </c>
    </row>
    <row r="4906" spans="1:11" x14ac:dyDescent="0.25">
      <c r="A4906" t="str">
        <v>BioLegend</v>
      </c>
      <c r="B4906">
        <v>92980.799999999988</v>
      </c>
      <c r="C4906" t="str">
        <v>EED121585</v>
      </c>
      <c r="D4906" s="6">
        <v>45996</v>
      </c>
      <c r="E4906" s="6">
        <v>46000</v>
      </c>
      <c r="F4906">
        <v>740930</v>
      </c>
      <c r="G4906">
        <v>2</v>
      </c>
      <c r="H4906">
        <v>2</v>
      </c>
      <c r="I4906">
        <v>0</v>
      </c>
      <c r="J4906" t="str">
        <v>Telangana</v>
      </c>
      <c r="K4906">
        <v>0</v>
      </c>
    </row>
    <row r="4907" spans="1:11" x14ac:dyDescent="0.25">
      <c r="A4907" t="str">
        <v>BioLegend</v>
      </c>
      <c r="B4907">
        <v>12777.599999999999</v>
      </c>
      <c r="C4907" t="str">
        <v>EED121484</v>
      </c>
      <c r="D4907" s="6">
        <v>45993</v>
      </c>
      <c r="E4907" s="6">
        <v>46001</v>
      </c>
      <c r="F4907">
        <v>100222</v>
      </c>
      <c r="G4907">
        <v>1</v>
      </c>
      <c r="H4907">
        <v>1</v>
      </c>
      <c r="I4907">
        <v>0</v>
      </c>
      <c r="J4907" t="str">
        <v>Gujrat</v>
      </c>
      <c r="K4907">
        <v>0</v>
      </c>
    </row>
    <row r="4908" spans="1:11" x14ac:dyDescent="0.25">
      <c r="A4908" t="str">
        <v>BioLegend</v>
      </c>
      <c r="B4908">
        <v>13552</v>
      </c>
      <c r="C4908" t="str">
        <v>EED121484</v>
      </c>
      <c r="D4908" s="6">
        <v>45993</v>
      </c>
      <c r="E4908" s="6">
        <v>46001</v>
      </c>
      <c r="F4908">
        <v>100229</v>
      </c>
      <c r="G4908">
        <v>1</v>
      </c>
      <c r="H4908">
        <v>1</v>
      </c>
      <c r="I4908">
        <v>0</v>
      </c>
      <c r="J4908" t="str">
        <v>Hyderabad</v>
      </c>
      <c r="K4908">
        <v>0</v>
      </c>
    </row>
    <row r="4909" spans="1:11" x14ac:dyDescent="0.25">
      <c r="A4909" t="str">
        <v>BioLegend</v>
      </c>
      <c r="B4909">
        <v>5332.8</v>
      </c>
      <c r="C4909" t="str">
        <v>EED121484</v>
      </c>
      <c r="D4909" s="6">
        <v>45993</v>
      </c>
      <c r="E4909" s="6">
        <v>46001</v>
      </c>
      <c r="F4909">
        <v>100273</v>
      </c>
      <c r="G4909">
        <v>1</v>
      </c>
      <c r="H4909">
        <v>0</v>
      </c>
      <c r="I4909">
        <v>1</v>
      </c>
      <c r="J4909" t="str">
        <v>Faridabad</v>
      </c>
      <c r="K4909" t="str">
        <v>Priyanka Madam</v>
      </c>
    </row>
    <row r="4910" spans="1:11" x14ac:dyDescent="0.25">
      <c r="A4910" t="str">
        <v>BioLegend</v>
      </c>
      <c r="B4910">
        <v>6969.6</v>
      </c>
      <c r="C4910" t="str">
        <v>EED121484</v>
      </c>
      <c r="D4910" s="6">
        <v>45993</v>
      </c>
      <c r="E4910" s="6">
        <v>46001</v>
      </c>
      <c r="F4910">
        <v>100412</v>
      </c>
      <c r="G4910">
        <v>1</v>
      </c>
      <c r="H4910">
        <v>0</v>
      </c>
      <c r="I4910">
        <v>1</v>
      </c>
      <c r="J4910" t="str">
        <v>Faridabad</v>
      </c>
      <c r="K4910" t="str">
        <v>Priyanka Madam</v>
      </c>
    </row>
    <row r="4911" spans="1:11" x14ac:dyDescent="0.25">
      <c r="A4911" t="str">
        <v>BioLegend</v>
      </c>
      <c r="B4911">
        <v>6230.4</v>
      </c>
      <c r="C4911" t="str">
        <v>EED121484</v>
      </c>
      <c r="D4911" s="6">
        <v>45993</v>
      </c>
      <c r="E4911" s="6">
        <v>46001</v>
      </c>
      <c r="F4911">
        <v>100433</v>
      </c>
      <c r="G4911">
        <v>1</v>
      </c>
      <c r="H4911">
        <v>0</v>
      </c>
      <c r="I4911">
        <v>1</v>
      </c>
      <c r="J4911" t="str">
        <v>Delhi</v>
      </c>
      <c r="K4911" t="str">
        <v>Priyanka Madam</v>
      </c>
    </row>
    <row r="4912" spans="1:11" x14ac:dyDescent="0.25">
      <c r="A4912" t="str">
        <v>BioLegend</v>
      </c>
      <c r="B4912">
        <v>19034.400000000001</v>
      </c>
      <c r="C4912" t="str">
        <v>EED121484</v>
      </c>
      <c r="D4912" s="6">
        <v>45993</v>
      </c>
      <c r="E4912" s="6">
        <v>46001</v>
      </c>
      <c r="F4912">
        <v>100451</v>
      </c>
      <c r="G4912">
        <v>1</v>
      </c>
      <c r="H4912">
        <v>1</v>
      </c>
      <c r="I4912">
        <v>0</v>
      </c>
      <c r="J4912" t="str">
        <v>Hyderabad</v>
      </c>
      <c r="K4912">
        <v>0</v>
      </c>
    </row>
    <row r="4913" spans="1:11" x14ac:dyDescent="0.25">
      <c r="A4913" t="str">
        <v>BioLegend</v>
      </c>
      <c r="B4913">
        <v>16816.8</v>
      </c>
      <c r="C4913" t="str">
        <v>EED121484</v>
      </c>
      <c r="D4913" s="6">
        <v>45993</v>
      </c>
      <c r="E4913" s="6">
        <v>46001</v>
      </c>
      <c r="F4913">
        <v>100453</v>
      </c>
      <c r="G4913">
        <v>1</v>
      </c>
      <c r="H4913">
        <v>1</v>
      </c>
      <c r="I4913">
        <v>0</v>
      </c>
      <c r="J4913" t="str">
        <v>Delhi</v>
      </c>
      <c r="K4913" t="str">
        <v>Priyanka Madam</v>
      </c>
    </row>
    <row r="4914" spans="1:11" x14ac:dyDescent="0.25">
      <c r="A4914" t="str">
        <v>BioLegend</v>
      </c>
      <c r="B4914">
        <v>11352</v>
      </c>
      <c r="C4914" t="str">
        <v>EED121484</v>
      </c>
      <c r="D4914" s="6">
        <v>45993</v>
      </c>
      <c r="E4914" s="6">
        <v>46001</v>
      </c>
      <c r="F4914">
        <v>100714</v>
      </c>
      <c r="G4914">
        <v>1</v>
      </c>
      <c r="H4914">
        <v>0</v>
      </c>
      <c r="I4914">
        <v>1</v>
      </c>
      <c r="J4914" t="str">
        <v>Faridabad</v>
      </c>
      <c r="K4914" t="str">
        <v>Priyanka Madam</v>
      </c>
    </row>
    <row r="4915" spans="1:11" x14ac:dyDescent="0.25">
      <c r="A4915" t="str">
        <v>BioLegend</v>
      </c>
      <c r="B4915">
        <v>4593.6000000000004</v>
      </c>
      <c r="C4915" t="str">
        <v>EED121484</v>
      </c>
      <c r="D4915" s="6">
        <v>45993</v>
      </c>
      <c r="E4915" s="6">
        <v>46001</v>
      </c>
      <c r="F4915">
        <v>100733</v>
      </c>
      <c r="G4915">
        <v>1</v>
      </c>
      <c r="H4915">
        <v>1</v>
      </c>
      <c r="I4915">
        <v>0</v>
      </c>
      <c r="J4915" t="str">
        <v>Hyderabad</v>
      </c>
      <c r="K4915">
        <v>0</v>
      </c>
    </row>
    <row r="4916" spans="1:11" x14ac:dyDescent="0.25">
      <c r="A4916" t="str">
        <v>BioLegend</v>
      </c>
      <c r="B4916">
        <v>16816.8</v>
      </c>
      <c r="C4916" t="str">
        <v>EED121484</v>
      </c>
      <c r="D4916" s="6">
        <v>45993</v>
      </c>
      <c r="E4916" s="6">
        <v>46001</v>
      </c>
      <c r="F4916">
        <v>100759</v>
      </c>
      <c r="G4916">
        <v>1</v>
      </c>
      <c r="H4916">
        <v>1</v>
      </c>
      <c r="I4916">
        <v>0</v>
      </c>
      <c r="J4916" t="str">
        <v>Delhi</v>
      </c>
      <c r="K4916" t="str">
        <v>Priyanka Madam</v>
      </c>
    </row>
    <row r="4917" spans="1:11" x14ac:dyDescent="0.25">
      <c r="A4917" t="str">
        <v>BioLegend</v>
      </c>
      <c r="B4917">
        <v>15417.599999999999</v>
      </c>
      <c r="C4917" t="str">
        <v>EED121484</v>
      </c>
      <c r="D4917" s="6">
        <v>45993</v>
      </c>
      <c r="E4917" s="6">
        <v>46001</v>
      </c>
      <c r="F4917">
        <v>101228</v>
      </c>
      <c r="G4917">
        <v>1</v>
      </c>
      <c r="H4917">
        <v>1</v>
      </c>
      <c r="I4917">
        <v>0</v>
      </c>
      <c r="J4917" t="str">
        <v>Delhi</v>
      </c>
      <c r="K4917" t="str">
        <v>Priyanka Madam</v>
      </c>
    </row>
    <row r="4918" spans="1:11" x14ac:dyDescent="0.25">
      <c r="A4918" t="str">
        <v>BioLegend</v>
      </c>
      <c r="B4918">
        <v>16051.2</v>
      </c>
      <c r="C4918" t="str">
        <v>EED121484</v>
      </c>
      <c r="D4918" s="6">
        <v>45993</v>
      </c>
      <c r="E4918" s="6">
        <v>46001</v>
      </c>
      <c r="F4918">
        <v>101256</v>
      </c>
      <c r="G4918">
        <v>1</v>
      </c>
      <c r="H4918">
        <v>0</v>
      </c>
      <c r="I4918">
        <v>1</v>
      </c>
      <c r="J4918" t="str">
        <v>Faridabad</v>
      </c>
      <c r="K4918" t="str">
        <v>Priyanka Madam</v>
      </c>
    </row>
    <row r="4919" spans="1:11" x14ac:dyDescent="0.25">
      <c r="A4919" t="str">
        <v>BioLegend</v>
      </c>
      <c r="B4919">
        <v>13358.400000000001</v>
      </c>
      <c r="C4919" t="str">
        <v>EED121484</v>
      </c>
      <c r="D4919" s="6">
        <v>45993</v>
      </c>
      <c r="E4919" s="6">
        <v>46001</v>
      </c>
      <c r="F4919">
        <v>101908</v>
      </c>
      <c r="G4919">
        <v>1</v>
      </c>
      <c r="H4919">
        <v>0</v>
      </c>
      <c r="I4919">
        <v>1</v>
      </c>
      <c r="J4919" t="str">
        <v>Faridabad</v>
      </c>
      <c r="K4919" t="str">
        <v>Priyanka Madam</v>
      </c>
    </row>
    <row r="4920" spans="1:11" x14ac:dyDescent="0.25">
      <c r="A4920" t="str">
        <v>BioLegend</v>
      </c>
      <c r="B4920">
        <v>13622.400000000001</v>
      </c>
      <c r="C4920" t="str">
        <v>EED121484</v>
      </c>
      <c r="D4920" s="6">
        <v>45993</v>
      </c>
      <c r="E4920" s="6">
        <v>46001</v>
      </c>
      <c r="F4920">
        <v>102202</v>
      </c>
      <c r="G4920">
        <v>1</v>
      </c>
      <c r="H4920">
        <v>1</v>
      </c>
      <c r="I4920">
        <v>0</v>
      </c>
      <c r="J4920" t="str">
        <v>Pune</v>
      </c>
      <c r="K4920">
        <v>0</v>
      </c>
    </row>
    <row r="4921" spans="1:11" x14ac:dyDescent="0.25">
      <c r="A4921" t="str">
        <v>BioLegend</v>
      </c>
      <c r="B4921">
        <v>5544</v>
      </c>
      <c r="C4921" t="str">
        <v>EED121484</v>
      </c>
      <c r="D4921" s="6">
        <v>45993</v>
      </c>
      <c r="E4921" s="6">
        <v>46001</v>
      </c>
      <c r="F4921">
        <v>103012</v>
      </c>
      <c r="G4921">
        <v>1</v>
      </c>
      <c r="H4921">
        <v>1</v>
      </c>
      <c r="I4921">
        <v>0</v>
      </c>
      <c r="J4921" t="str">
        <v>Hyderabad</v>
      </c>
      <c r="K4921">
        <v>0</v>
      </c>
    </row>
    <row r="4922" spans="1:11" x14ac:dyDescent="0.25">
      <c r="A4922" t="str">
        <v>BioLegend</v>
      </c>
      <c r="B4922">
        <v>5332.8</v>
      </c>
      <c r="C4922" t="str">
        <v>EED121484</v>
      </c>
      <c r="D4922" s="6">
        <v>45993</v>
      </c>
      <c r="E4922" s="6">
        <v>46001</v>
      </c>
      <c r="F4922">
        <v>103123</v>
      </c>
      <c r="G4922">
        <v>1</v>
      </c>
      <c r="H4922">
        <v>0</v>
      </c>
      <c r="I4922">
        <v>1</v>
      </c>
      <c r="J4922" t="str">
        <v>Faridabad</v>
      </c>
      <c r="K4922" t="str">
        <v>Priyanka Madam</v>
      </c>
    </row>
    <row r="4923" spans="1:11" x14ac:dyDescent="0.25">
      <c r="A4923" t="str">
        <v>BioLegend</v>
      </c>
      <c r="B4923">
        <v>5649.6</v>
      </c>
      <c r="C4923" t="str">
        <v>EED121484</v>
      </c>
      <c r="D4923" s="6">
        <v>45993</v>
      </c>
      <c r="E4923" s="6">
        <v>46001</v>
      </c>
      <c r="F4923">
        <v>103129</v>
      </c>
      <c r="G4923">
        <v>2</v>
      </c>
      <c r="H4923">
        <v>0</v>
      </c>
      <c r="I4923">
        <v>2</v>
      </c>
      <c r="J4923" t="str">
        <v>Faridabad</v>
      </c>
      <c r="K4923" t="str">
        <v>Priyanka Madam</v>
      </c>
    </row>
    <row r="4924" spans="1:11" x14ac:dyDescent="0.25">
      <c r="A4924" t="str">
        <v>BioLegend</v>
      </c>
      <c r="B4924">
        <v>14907.2</v>
      </c>
      <c r="C4924" t="str">
        <v>EED121484</v>
      </c>
      <c r="D4924" s="6">
        <v>45993</v>
      </c>
      <c r="E4924" s="6">
        <v>46001</v>
      </c>
      <c r="F4924">
        <v>103138</v>
      </c>
      <c r="G4924">
        <v>2</v>
      </c>
      <c r="H4924">
        <v>2</v>
      </c>
      <c r="I4924">
        <v>0</v>
      </c>
      <c r="J4924" t="str">
        <v>Hyderabad</v>
      </c>
      <c r="K4924">
        <v>0</v>
      </c>
    </row>
    <row r="4925" spans="1:11" x14ac:dyDescent="0.25">
      <c r="A4925" t="str">
        <v>BioLegend</v>
      </c>
      <c r="B4925">
        <v>16816.8</v>
      </c>
      <c r="C4925" t="str">
        <v>EED121484</v>
      </c>
      <c r="D4925" s="6">
        <v>45993</v>
      </c>
      <c r="E4925" s="6">
        <v>46001</v>
      </c>
      <c r="F4925">
        <v>103149</v>
      </c>
      <c r="G4925">
        <v>1</v>
      </c>
      <c r="H4925">
        <v>1</v>
      </c>
      <c r="I4925">
        <v>0</v>
      </c>
      <c r="J4925" t="str">
        <v>Delhi</v>
      </c>
      <c r="K4925" t="str">
        <v>Priyanka Madam</v>
      </c>
    </row>
    <row r="4926" spans="1:11" x14ac:dyDescent="0.25">
      <c r="A4926" t="str">
        <v>BioLegend</v>
      </c>
      <c r="B4926">
        <v>11140.8</v>
      </c>
      <c r="C4926" t="str">
        <v>EED121484</v>
      </c>
      <c r="D4926" s="6">
        <v>45993</v>
      </c>
      <c r="E4926" s="6">
        <v>46001</v>
      </c>
      <c r="F4926">
        <v>103210</v>
      </c>
      <c r="G4926">
        <v>1</v>
      </c>
      <c r="H4926">
        <v>1</v>
      </c>
      <c r="I4926">
        <v>0</v>
      </c>
      <c r="J4926" t="str">
        <v>Chandigarh</v>
      </c>
      <c r="K4926">
        <v>0</v>
      </c>
    </row>
    <row r="4927" spans="1:11" x14ac:dyDescent="0.25">
      <c r="A4927" t="str">
        <v>BioLegend</v>
      </c>
      <c r="B4927">
        <v>5649.6</v>
      </c>
      <c r="C4927" t="str">
        <v>EED121484</v>
      </c>
      <c r="D4927" s="6">
        <v>45993</v>
      </c>
      <c r="E4927" s="6">
        <v>46001</v>
      </c>
      <c r="F4927">
        <v>103233</v>
      </c>
      <c r="G4927">
        <v>1</v>
      </c>
      <c r="H4927">
        <v>0</v>
      </c>
      <c r="I4927">
        <v>1</v>
      </c>
      <c r="J4927" t="str">
        <v>Faridabad</v>
      </c>
      <c r="K4927" t="str">
        <v>Monday</v>
      </c>
    </row>
    <row r="4928" spans="1:11" x14ac:dyDescent="0.25">
      <c r="A4928" t="str">
        <v>BioLegend</v>
      </c>
      <c r="B4928">
        <v>12091.2</v>
      </c>
      <c r="C4928" t="str">
        <v>EED121484</v>
      </c>
      <c r="D4928" s="6">
        <v>45993</v>
      </c>
      <c r="E4928" s="6">
        <v>46001</v>
      </c>
      <c r="F4928">
        <v>103260</v>
      </c>
      <c r="G4928">
        <v>1</v>
      </c>
      <c r="H4928">
        <v>1</v>
      </c>
      <c r="I4928">
        <v>0</v>
      </c>
      <c r="J4928" t="str">
        <v>Hyderabad</v>
      </c>
      <c r="K4928">
        <v>0</v>
      </c>
    </row>
    <row r="4929" spans="1:11" x14ac:dyDescent="0.25">
      <c r="A4929" t="str">
        <v>BioLegend</v>
      </c>
      <c r="B4929">
        <v>4963.2</v>
      </c>
      <c r="C4929" t="str">
        <v>EED121484</v>
      </c>
      <c r="D4929" s="6">
        <v>45993</v>
      </c>
      <c r="E4929" s="6">
        <v>46001</v>
      </c>
      <c r="F4929">
        <v>103425</v>
      </c>
      <c r="G4929">
        <v>1</v>
      </c>
      <c r="H4929">
        <v>0</v>
      </c>
      <c r="I4929">
        <v>1</v>
      </c>
      <c r="J4929" t="str">
        <v>Faridabad</v>
      </c>
      <c r="K4929" t="str">
        <v>Priyanka Madam</v>
      </c>
    </row>
    <row r="4930" spans="1:11" x14ac:dyDescent="0.25">
      <c r="A4930" t="str">
        <v>BioLegend</v>
      </c>
      <c r="B4930">
        <v>5332.8</v>
      </c>
      <c r="C4930" t="str">
        <v>EED121484</v>
      </c>
      <c r="D4930" s="6">
        <v>45993</v>
      </c>
      <c r="E4930" s="6">
        <v>46001</v>
      </c>
      <c r="F4930">
        <v>103510</v>
      </c>
      <c r="G4930">
        <v>1</v>
      </c>
      <c r="H4930">
        <v>0</v>
      </c>
      <c r="I4930">
        <v>1</v>
      </c>
      <c r="J4930" t="str">
        <v>Faridabad</v>
      </c>
      <c r="K4930" t="str">
        <v>Priyanka Madam</v>
      </c>
    </row>
    <row r="4931" spans="1:11" x14ac:dyDescent="0.25">
      <c r="A4931" t="str">
        <v>BioLegend</v>
      </c>
      <c r="B4931">
        <v>5913.6</v>
      </c>
      <c r="C4931" t="str">
        <v>EED121484</v>
      </c>
      <c r="D4931" s="6">
        <v>45993</v>
      </c>
      <c r="E4931" s="6">
        <v>46001</v>
      </c>
      <c r="F4931">
        <v>103519</v>
      </c>
      <c r="G4931">
        <v>1</v>
      </c>
      <c r="H4931">
        <v>0</v>
      </c>
      <c r="I4931">
        <v>1</v>
      </c>
      <c r="J4931" t="str">
        <v>Faridabad</v>
      </c>
      <c r="K4931" t="str">
        <v>Priyanka Madam</v>
      </c>
    </row>
    <row r="4932" spans="1:11" x14ac:dyDescent="0.25">
      <c r="A4932" t="str">
        <v>BioLegend</v>
      </c>
      <c r="B4932">
        <v>10032</v>
      </c>
      <c r="C4932" t="str">
        <v>EED121484</v>
      </c>
      <c r="D4932" s="6">
        <v>45993</v>
      </c>
      <c r="E4932" s="6">
        <v>46001</v>
      </c>
      <c r="F4932">
        <v>104512</v>
      </c>
      <c r="G4932">
        <v>1</v>
      </c>
      <c r="H4932">
        <v>1</v>
      </c>
      <c r="I4932">
        <v>0</v>
      </c>
      <c r="J4932" t="str">
        <v>Gujrat</v>
      </c>
      <c r="K4932">
        <v>0</v>
      </c>
    </row>
    <row r="4933" spans="1:11" x14ac:dyDescent="0.25">
      <c r="A4933" t="str">
        <v>BioLegend</v>
      </c>
      <c r="B4933">
        <v>16315.2</v>
      </c>
      <c r="C4933" t="str">
        <v>EED121484</v>
      </c>
      <c r="D4933" s="6">
        <v>45993</v>
      </c>
      <c r="E4933" s="6">
        <v>46001</v>
      </c>
      <c r="F4933">
        <v>104522</v>
      </c>
      <c r="G4933">
        <v>1</v>
      </c>
      <c r="H4933">
        <v>1</v>
      </c>
      <c r="I4933">
        <v>0</v>
      </c>
      <c r="J4933" t="str">
        <v>Delhi</v>
      </c>
      <c r="K4933" t="str">
        <v>Priyanka Madam</v>
      </c>
    </row>
    <row r="4934" spans="1:11" x14ac:dyDescent="0.25">
      <c r="A4934" t="str">
        <v>BioLegend</v>
      </c>
      <c r="B4934">
        <v>5332.8</v>
      </c>
      <c r="C4934" t="str">
        <v>EED121484</v>
      </c>
      <c r="D4934" s="6">
        <v>45993</v>
      </c>
      <c r="E4934" s="6">
        <v>46001</v>
      </c>
      <c r="F4934">
        <v>104717</v>
      </c>
      <c r="G4934">
        <v>1</v>
      </c>
      <c r="H4934">
        <v>0</v>
      </c>
      <c r="I4934">
        <v>1</v>
      </c>
      <c r="J4934" t="str">
        <v>Faridabad</v>
      </c>
      <c r="K4934" t="str">
        <v>Priyanka Madam</v>
      </c>
    </row>
    <row r="4935" spans="1:11" x14ac:dyDescent="0.25">
      <c r="A4935" t="str">
        <v>BioLegend</v>
      </c>
      <c r="B4935">
        <v>4435.2</v>
      </c>
      <c r="C4935" t="str">
        <v>EED121484</v>
      </c>
      <c r="D4935" s="6">
        <v>45993</v>
      </c>
      <c r="E4935" s="6">
        <v>46001</v>
      </c>
      <c r="F4935">
        <v>105811</v>
      </c>
      <c r="G4935">
        <v>1</v>
      </c>
      <c r="H4935">
        <v>0</v>
      </c>
      <c r="I4935">
        <v>1</v>
      </c>
      <c r="J4935" t="str">
        <v>Faridabad</v>
      </c>
      <c r="K4935" t="str">
        <v>Priyanka Madam</v>
      </c>
    </row>
    <row r="4936" spans="1:11" x14ac:dyDescent="0.25">
      <c r="A4936" t="str">
        <v>BioLegend</v>
      </c>
      <c r="B4936">
        <v>4963.2</v>
      </c>
      <c r="C4936" t="str">
        <v>EED121484</v>
      </c>
      <c r="D4936" s="6">
        <v>45993</v>
      </c>
      <c r="E4936" s="6">
        <v>46001</v>
      </c>
      <c r="F4936">
        <v>105825</v>
      </c>
      <c r="G4936">
        <v>1</v>
      </c>
      <c r="H4936">
        <v>0</v>
      </c>
      <c r="I4936">
        <v>1</v>
      </c>
      <c r="J4936" t="str">
        <v>Faridabad</v>
      </c>
      <c r="K4936" t="str">
        <v>Priyanka Madam</v>
      </c>
    </row>
    <row r="4937" spans="1:11" x14ac:dyDescent="0.25">
      <c r="A4937" t="str">
        <v>BioLegend</v>
      </c>
      <c r="B4937">
        <v>7180.7999999999993</v>
      </c>
      <c r="C4937" t="str">
        <v>EED121484</v>
      </c>
      <c r="D4937" s="6">
        <v>45993</v>
      </c>
      <c r="E4937" s="6">
        <v>46001</v>
      </c>
      <c r="F4937">
        <v>107215</v>
      </c>
      <c r="G4937">
        <v>1</v>
      </c>
      <c r="H4937">
        <v>1</v>
      </c>
      <c r="I4937">
        <v>0</v>
      </c>
      <c r="J4937" t="str">
        <v>Hyderabad</v>
      </c>
      <c r="K4937">
        <v>0</v>
      </c>
    </row>
    <row r="4938" spans="1:11" x14ac:dyDescent="0.25">
      <c r="A4938" t="str">
        <v>BioLegend</v>
      </c>
      <c r="B4938">
        <v>11888.8</v>
      </c>
      <c r="C4938" t="str">
        <v>EED121484</v>
      </c>
      <c r="D4938" s="6">
        <v>45993</v>
      </c>
      <c r="E4938" s="6">
        <v>46001</v>
      </c>
      <c r="F4938">
        <v>108127</v>
      </c>
      <c r="G4938">
        <v>1</v>
      </c>
      <c r="H4938">
        <v>0</v>
      </c>
      <c r="I4938">
        <v>1</v>
      </c>
      <c r="J4938" t="str">
        <v>Faridabad</v>
      </c>
      <c r="K4938" t="str">
        <v>Priyanka Madam</v>
      </c>
    </row>
    <row r="4939" spans="1:11" x14ac:dyDescent="0.25">
      <c r="A4939" t="str">
        <v>BioLegend</v>
      </c>
      <c r="B4939">
        <v>14907.2</v>
      </c>
      <c r="C4939" t="str">
        <v>EED121484</v>
      </c>
      <c r="D4939" s="6">
        <v>45993</v>
      </c>
      <c r="E4939" s="6">
        <v>46001</v>
      </c>
      <c r="F4939">
        <v>108445</v>
      </c>
      <c r="G4939">
        <v>1</v>
      </c>
      <c r="H4939">
        <v>0</v>
      </c>
      <c r="I4939">
        <v>1</v>
      </c>
      <c r="J4939" t="str">
        <v>Faridabad</v>
      </c>
      <c r="K4939" t="str">
        <v>Priyanka Madam</v>
      </c>
    </row>
    <row r="4940" spans="1:11" x14ac:dyDescent="0.25">
      <c r="A4940" t="str">
        <v>BioLegend</v>
      </c>
      <c r="B4940">
        <v>5280</v>
      </c>
      <c r="C4940" t="str">
        <v>EED121484</v>
      </c>
      <c r="D4940" s="6">
        <v>45993</v>
      </c>
      <c r="E4940" s="6">
        <v>46001</v>
      </c>
      <c r="F4940">
        <v>109003</v>
      </c>
      <c r="G4940">
        <v>1</v>
      </c>
      <c r="H4940">
        <v>0</v>
      </c>
      <c r="I4940">
        <v>1</v>
      </c>
      <c r="J4940" t="str">
        <v>Faridabad</v>
      </c>
      <c r="K4940" t="str">
        <v>Priyanka Madam</v>
      </c>
    </row>
    <row r="4941" spans="1:11" x14ac:dyDescent="0.25">
      <c r="A4941" t="str">
        <v>BioLegend</v>
      </c>
      <c r="B4941">
        <v>6124.7999999999993</v>
      </c>
      <c r="C4941" t="str">
        <v>EED121484</v>
      </c>
      <c r="D4941" s="6">
        <v>45993</v>
      </c>
      <c r="E4941" s="6">
        <v>46001</v>
      </c>
      <c r="F4941">
        <v>109814</v>
      </c>
      <c r="G4941">
        <v>1</v>
      </c>
      <c r="H4941">
        <v>0</v>
      </c>
      <c r="I4941">
        <v>1</v>
      </c>
      <c r="J4941" t="str">
        <v>Faridabad</v>
      </c>
      <c r="K4941" t="str">
        <v>Priyanka Madam</v>
      </c>
    </row>
    <row r="4942" spans="1:11" x14ac:dyDescent="0.25">
      <c r="A4942" t="str">
        <v>BioLegend</v>
      </c>
      <c r="B4942">
        <v>23038.400000000001</v>
      </c>
      <c r="C4942" t="str">
        <v>EED121484</v>
      </c>
      <c r="D4942" s="6">
        <v>45993</v>
      </c>
      <c r="E4942" s="6">
        <v>46001</v>
      </c>
      <c r="F4942">
        <v>115538</v>
      </c>
      <c r="G4942">
        <v>1</v>
      </c>
      <c r="H4942">
        <v>1</v>
      </c>
      <c r="I4942">
        <v>0</v>
      </c>
      <c r="J4942" t="str">
        <v>Hyderabad</v>
      </c>
      <c r="K4942">
        <v>0</v>
      </c>
    </row>
    <row r="4943" spans="1:11" x14ac:dyDescent="0.25">
      <c r="A4943" t="str">
        <v>BioLegend</v>
      </c>
      <c r="B4943">
        <v>13992</v>
      </c>
      <c r="C4943" t="str">
        <v>EED121484</v>
      </c>
      <c r="D4943" s="6">
        <v>45993</v>
      </c>
      <c r="E4943" s="6">
        <v>46001</v>
      </c>
      <c r="F4943">
        <v>115918</v>
      </c>
      <c r="G4943">
        <v>1</v>
      </c>
      <c r="H4943">
        <v>0</v>
      </c>
      <c r="I4943">
        <v>1</v>
      </c>
      <c r="J4943" t="str">
        <v>Faridabad</v>
      </c>
      <c r="K4943" t="str">
        <v>Priyanka Madam</v>
      </c>
    </row>
    <row r="4944" spans="1:11" x14ac:dyDescent="0.25">
      <c r="A4944" t="str">
        <v>BioLegend</v>
      </c>
      <c r="B4944">
        <v>6547.2000000000007</v>
      </c>
      <c r="C4944" t="str">
        <v>EED121484</v>
      </c>
      <c r="D4944" s="6">
        <v>45993</v>
      </c>
      <c r="E4944" s="6">
        <v>46001</v>
      </c>
      <c r="F4944">
        <v>116425</v>
      </c>
      <c r="G4944">
        <v>1</v>
      </c>
      <c r="H4944">
        <v>0</v>
      </c>
      <c r="I4944">
        <v>1</v>
      </c>
      <c r="J4944" t="str">
        <v>Faridabad</v>
      </c>
      <c r="K4944" t="str">
        <v>Priyanka Madam</v>
      </c>
    </row>
    <row r="4945" spans="1:11" x14ac:dyDescent="0.25">
      <c r="A4945" t="str">
        <v>BioLegend</v>
      </c>
      <c r="B4945">
        <v>1742.4</v>
      </c>
      <c r="C4945" t="str">
        <v>EED121484</v>
      </c>
      <c r="D4945" s="6">
        <v>45993</v>
      </c>
      <c r="E4945" s="6">
        <v>46001</v>
      </c>
      <c r="F4945">
        <v>117309</v>
      </c>
      <c r="G4945">
        <v>1</v>
      </c>
      <c r="H4945">
        <v>0</v>
      </c>
      <c r="I4945">
        <v>1</v>
      </c>
      <c r="J4945" t="str">
        <v>Faridabad</v>
      </c>
      <c r="K4945" t="str">
        <v>Priyanka Madam</v>
      </c>
    </row>
    <row r="4946" spans="1:11" x14ac:dyDescent="0.25">
      <c r="A4946" t="str">
        <v>BioLegend</v>
      </c>
      <c r="B4946">
        <v>19034.400000000001</v>
      </c>
      <c r="C4946" t="str">
        <v>EED121484</v>
      </c>
      <c r="D4946" s="6">
        <v>45993</v>
      </c>
      <c r="E4946" s="6">
        <v>46001</v>
      </c>
      <c r="F4946">
        <v>117334</v>
      </c>
      <c r="G4946">
        <v>1</v>
      </c>
      <c r="H4946">
        <v>0</v>
      </c>
      <c r="I4946">
        <v>1</v>
      </c>
      <c r="J4946" t="str">
        <v>Faridabad</v>
      </c>
      <c r="K4946" t="str">
        <v>Priyanka Madam</v>
      </c>
    </row>
    <row r="4947" spans="1:11" x14ac:dyDescent="0.25">
      <c r="A4947" t="str">
        <v>BioLegend</v>
      </c>
      <c r="B4947">
        <v>18295.2</v>
      </c>
      <c r="C4947" t="str">
        <v>EED121484</v>
      </c>
      <c r="D4947" s="6">
        <v>45993</v>
      </c>
      <c r="E4947" s="6">
        <v>46001</v>
      </c>
      <c r="F4947">
        <v>118227</v>
      </c>
      <c r="G4947">
        <v>1</v>
      </c>
      <c r="H4947">
        <v>1</v>
      </c>
      <c r="I4947">
        <v>0</v>
      </c>
      <c r="J4947" t="str">
        <v>Mumbai</v>
      </c>
      <c r="K4947">
        <v>0</v>
      </c>
    </row>
    <row r="4948" spans="1:11" x14ac:dyDescent="0.25">
      <c r="A4948" t="str">
        <v>BioLegend</v>
      </c>
      <c r="B4948">
        <v>17309.599999999999</v>
      </c>
      <c r="C4948" t="str">
        <v>EED121484</v>
      </c>
      <c r="D4948" s="6">
        <v>45993</v>
      </c>
      <c r="E4948" s="6">
        <v>46001</v>
      </c>
      <c r="F4948">
        <v>121129</v>
      </c>
      <c r="G4948">
        <v>1</v>
      </c>
      <c r="H4948">
        <v>0</v>
      </c>
      <c r="I4948">
        <v>1</v>
      </c>
      <c r="J4948" t="str">
        <v>Faridabad</v>
      </c>
      <c r="K4948" t="str">
        <v>Priyanka Madam</v>
      </c>
    </row>
    <row r="4949" spans="1:11" x14ac:dyDescent="0.25">
      <c r="A4949" t="str">
        <v>BioLegend</v>
      </c>
      <c r="B4949">
        <v>9398.4</v>
      </c>
      <c r="C4949" t="str">
        <v>EED121484</v>
      </c>
      <c r="D4949" s="6">
        <v>45993</v>
      </c>
      <c r="E4949" s="6">
        <v>46001</v>
      </c>
      <c r="F4949">
        <v>122207</v>
      </c>
      <c r="G4949">
        <v>1</v>
      </c>
      <c r="H4949">
        <v>0</v>
      </c>
      <c r="I4949">
        <v>1</v>
      </c>
      <c r="J4949" t="str">
        <v>Faridabad</v>
      </c>
      <c r="K4949" t="str">
        <v>Priyanka Madam</v>
      </c>
    </row>
    <row r="4950" spans="1:11" x14ac:dyDescent="0.25">
      <c r="A4950" t="str">
        <v>BioLegend</v>
      </c>
      <c r="B4950">
        <v>2270.4</v>
      </c>
      <c r="C4950" t="str">
        <v>EED121484</v>
      </c>
      <c r="D4950" s="6">
        <v>45993</v>
      </c>
      <c r="E4950" s="6">
        <v>46001</v>
      </c>
      <c r="F4950">
        <v>123109</v>
      </c>
      <c r="G4950">
        <v>1</v>
      </c>
      <c r="H4950">
        <v>0</v>
      </c>
      <c r="I4950">
        <v>1</v>
      </c>
      <c r="J4950" t="str">
        <v>Faridabad</v>
      </c>
      <c r="K4950" t="str">
        <v>Priyanka Madam</v>
      </c>
    </row>
    <row r="4951" spans="1:11" x14ac:dyDescent="0.25">
      <c r="A4951" t="str">
        <v>BioLegend</v>
      </c>
      <c r="B4951">
        <v>5544</v>
      </c>
      <c r="C4951" t="str">
        <v>EED121484</v>
      </c>
      <c r="D4951" s="6">
        <v>45993</v>
      </c>
      <c r="E4951" s="6">
        <v>46001</v>
      </c>
      <c r="F4951">
        <v>123113</v>
      </c>
      <c r="G4951">
        <v>1</v>
      </c>
      <c r="H4951">
        <v>0</v>
      </c>
      <c r="I4951">
        <v>1</v>
      </c>
      <c r="J4951" t="str">
        <v>Faridabad</v>
      </c>
      <c r="K4951" t="str">
        <v>Priyanka Madam</v>
      </c>
    </row>
    <row r="4952" spans="1:11" x14ac:dyDescent="0.25">
      <c r="A4952" t="str">
        <v>BioLegend</v>
      </c>
      <c r="B4952">
        <v>16579.2</v>
      </c>
      <c r="C4952" t="str">
        <v>EED121484</v>
      </c>
      <c r="D4952" s="6">
        <v>45993</v>
      </c>
      <c r="E4952" s="6">
        <v>46001</v>
      </c>
      <c r="F4952">
        <v>125618</v>
      </c>
      <c r="G4952">
        <v>1</v>
      </c>
      <c r="H4952">
        <v>0</v>
      </c>
      <c r="I4952">
        <v>1</v>
      </c>
      <c r="J4952" t="str">
        <v>Faridabad</v>
      </c>
      <c r="K4952" t="str">
        <v>Priyanka Madam</v>
      </c>
    </row>
    <row r="4953" spans="1:11" x14ac:dyDescent="0.25">
      <c r="A4953" t="str">
        <v>BioLegend</v>
      </c>
      <c r="B4953">
        <v>26426.400000000001</v>
      </c>
      <c r="C4953" t="str">
        <v>EED121484</v>
      </c>
      <c r="D4953" s="6">
        <v>45993</v>
      </c>
      <c r="E4953" s="6">
        <v>46001</v>
      </c>
      <c r="F4953">
        <v>126522</v>
      </c>
      <c r="G4953">
        <v>1</v>
      </c>
      <c r="H4953">
        <v>0</v>
      </c>
      <c r="I4953">
        <v>1</v>
      </c>
      <c r="J4953" t="str">
        <v>Faridabad</v>
      </c>
      <c r="K4953" t="str">
        <v>Priyanka Madam</v>
      </c>
    </row>
    <row r="4954" spans="1:11" x14ac:dyDescent="0.25">
      <c r="A4954" t="str">
        <v>BioLegend</v>
      </c>
      <c r="B4954">
        <v>4699.2</v>
      </c>
      <c r="C4954" t="str">
        <v>EED121484</v>
      </c>
      <c r="D4954" s="6">
        <v>45993</v>
      </c>
      <c r="E4954" s="6">
        <v>46001</v>
      </c>
      <c r="F4954">
        <v>128005</v>
      </c>
      <c r="G4954">
        <v>1</v>
      </c>
      <c r="H4954">
        <v>0</v>
      </c>
      <c r="I4954">
        <v>1</v>
      </c>
      <c r="J4954" t="str">
        <v>Faridabad</v>
      </c>
      <c r="K4954" t="str">
        <v>Priyanka Madam</v>
      </c>
    </row>
    <row r="4955" spans="1:11" x14ac:dyDescent="0.25">
      <c r="A4955" t="str">
        <v>BioLegend</v>
      </c>
      <c r="B4955">
        <v>6547.2000000000007</v>
      </c>
      <c r="C4955" t="str">
        <v>EED121484</v>
      </c>
      <c r="D4955" s="6">
        <v>45993</v>
      </c>
      <c r="E4955" s="6">
        <v>46001</v>
      </c>
      <c r="F4955">
        <v>128023</v>
      </c>
      <c r="G4955">
        <v>1</v>
      </c>
      <c r="H4955">
        <v>1</v>
      </c>
      <c r="I4955">
        <v>0</v>
      </c>
      <c r="J4955" t="str">
        <v>Delhi</v>
      </c>
      <c r="K4955" t="str">
        <v>Priyanka Madam</v>
      </c>
    </row>
    <row r="4956" spans="1:11" x14ac:dyDescent="0.25">
      <c r="A4956" t="str">
        <v>BioLegend</v>
      </c>
      <c r="B4956">
        <v>19034.400000000001</v>
      </c>
      <c r="C4956" t="str">
        <v>EED121484</v>
      </c>
      <c r="D4956" s="6">
        <v>45993</v>
      </c>
      <c r="E4956" s="6">
        <v>46001</v>
      </c>
      <c r="F4956">
        <v>133921</v>
      </c>
      <c r="G4956">
        <v>1</v>
      </c>
      <c r="H4956">
        <v>0</v>
      </c>
      <c r="I4956">
        <v>1</v>
      </c>
      <c r="J4956" t="str">
        <v>Faridabad</v>
      </c>
      <c r="K4956" t="str">
        <v>Priyanka Madam</v>
      </c>
    </row>
    <row r="4957" spans="1:11" x14ac:dyDescent="0.25">
      <c r="A4957" t="str">
        <v>BioLegend</v>
      </c>
      <c r="B4957">
        <v>6283.2000000000007</v>
      </c>
      <c r="C4957" t="str">
        <v>EED121484</v>
      </c>
      <c r="D4957" s="6">
        <v>45993</v>
      </c>
      <c r="E4957" s="6">
        <v>46001</v>
      </c>
      <c r="F4957">
        <v>135205</v>
      </c>
      <c r="G4957">
        <v>1</v>
      </c>
      <c r="H4957">
        <v>0</v>
      </c>
      <c r="I4957">
        <v>1</v>
      </c>
      <c r="J4957" t="str">
        <v>Faridabad</v>
      </c>
      <c r="K4957" t="str">
        <v>Priyanka Madam</v>
      </c>
    </row>
    <row r="4958" spans="1:11" x14ac:dyDescent="0.25">
      <c r="A4958" t="str">
        <v>BioLegend</v>
      </c>
      <c r="B4958">
        <v>5808</v>
      </c>
      <c r="C4958" t="str">
        <v>EED121484</v>
      </c>
      <c r="D4958" s="6">
        <v>45993</v>
      </c>
      <c r="E4958" s="6">
        <v>46001</v>
      </c>
      <c r="F4958">
        <v>135259</v>
      </c>
      <c r="G4958">
        <v>1</v>
      </c>
      <c r="H4958">
        <v>1</v>
      </c>
      <c r="I4958">
        <v>0</v>
      </c>
      <c r="J4958" t="str">
        <v>Hyderabad</v>
      </c>
      <c r="K4958">
        <v>0</v>
      </c>
    </row>
    <row r="4959" spans="1:11" x14ac:dyDescent="0.25">
      <c r="A4959" t="str">
        <v>BioLegend</v>
      </c>
      <c r="B4959">
        <v>5596.8</v>
      </c>
      <c r="C4959" t="str">
        <v>EED121484</v>
      </c>
      <c r="D4959" s="6">
        <v>45993</v>
      </c>
      <c r="E4959" s="6">
        <v>46001</v>
      </c>
      <c r="F4959">
        <v>135311</v>
      </c>
      <c r="G4959">
        <v>1</v>
      </c>
      <c r="H4959">
        <v>0</v>
      </c>
      <c r="I4959">
        <v>1</v>
      </c>
      <c r="J4959" t="str">
        <v>Faridabad</v>
      </c>
      <c r="K4959" t="str">
        <v>Priyanka Madam</v>
      </c>
    </row>
    <row r="4960" spans="1:11" x14ac:dyDescent="0.25">
      <c r="A4960" t="str">
        <v>BioLegend</v>
      </c>
      <c r="B4960">
        <v>17688</v>
      </c>
      <c r="C4960" t="str">
        <v>EED121484</v>
      </c>
      <c r="D4960" s="6">
        <v>45993</v>
      </c>
      <c r="E4960" s="6">
        <v>46001</v>
      </c>
      <c r="F4960">
        <v>138418</v>
      </c>
      <c r="G4960">
        <v>1</v>
      </c>
      <c r="H4960">
        <v>0</v>
      </c>
      <c r="I4960">
        <v>1</v>
      </c>
      <c r="J4960" t="str">
        <v>Faridabad</v>
      </c>
      <c r="K4960" t="str">
        <v>Priyanka Madam</v>
      </c>
    </row>
    <row r="4961" spans="1:11" x14ac:dyDescent="0.25">
      <c r="A4961" t="str">
        <v>BioLegend</v>
      </c>
      <c r="B4961">
        <v>8395.2000000000007</v>
      </c>
      <c r="C4961" t="str">
        <v>EED121484</v>
      </c>
      <c r="D4961" s="6">
        <v>45993</v>
      </c>
      <c r="E4961" s="6">
        <v>46001</v>
      </c>
      <c r="F4961">
        <v>141211</v>
      </c>
      <c r="G4961">
        <v>1</v>
      </c>
      <c r="H4961">
        <v>0</v>
      </c>
      <c r="I4961">
        <v>1</v>
      </c>
      <c r="J4961" t="str">
        <v>Faridabad</v>
      </c>
      <c r="K4961" t="str">
        <v>Priyanka Madam</v>
      </c>
    </row>
    <row r="4962" spans="1:11" x14ac:dyDescent="0.25">
      <c r="A4962" t="str">
        <v>BioLegend</v>
      </c>
      <c r="B4962">
        <v>4752</v>
      </c>
      <c r="C4962" t="str">
        <v>EED121484</v>
      </c>
      <c r="D4962" s="6">
        <v>45993</v>
      </c>
      <c r="E4962" s="6">
        <v>46001</v>
      </c>
      <c r="F4962">
        <v>144603</v>
      </c>
      <c r="G4962">
        <v>1</v>
      </c>
      <c r="H4962">
        <v>1</v>
      </c>
      <c r="I4962">
        <v>0</v>
      </c>
      <c r="J4962" t="str">
        <v>Hyderabad</v>
      </c>
      <c r="K4962">
        <v>0</v>
      </c>
    </row>
    <row r="4963" spans="1:11" x14ac:dyDescent="0.25">
      <c r="A4963" t="str">
        <v>BioLegend</v>
      </c>
      <c r="B4963">
        <v>7761.6</v>
      </c>
      <c r="C4963" t="str">
        <v>EED121484</v>
      </c>
      <c r="D4963" s="6">
        <v>45993</v>
      </c>
      <c r="E4963" s="6">
        <v>46001</v>
      </c>
      <c r="F4963">
        <v>145521</v>
      </c>
      <c r="G4963">
        <v>1</v>
      </c>
      <c r="H4963">
        <v>1</v>
      </c>
      <c r="I4963">
        <v>0</v>
      </c>
      <c r="J4963" t="str">
        <v>Hyderabad</v>
      </c>
      <c r="K4963">
        <v>0</v>
      </c>
    </row>
    <row r="4964" spans="1:11" x14ac:dyDescent="0.25">
      <c r="A4964" t="str">
        <v>BioLegend</v>
      </c>
      <c r="B4964">
        <v>18902.400000000001</v>
      </c>
      <c r="C4964" t="str">
        <v>EED121484</v>
      </c>
      <c r="D4964" s="6">
        <v>45993</v>
      </c>
      <c r="E4964" s="6">
        <v>46001</v>
      </c>
      <c r="F4964">
        <v>145522</v>
      </c>
      <c r="G4964">
        <v>1</v>
      </c>
      <c r="H4964">
        <v>0</v>
      </c>
      <c r="I4964">
        <v>1</v>
      </c>
      <c r="J4964" t="str">
        <v>Faridabad</v>
      </c>
      <c r="K4964" t="str">
        <v>Priyanka Madam</v>
      </c>
    </row>
    <row r="4965" spans="1:11" x14ac:dyDescent="0.25">
      <c r="A4965" t="str">
        <v>BioLegend</v>
      </c>
      <c r="B4965">
        <v>8395.2000000000007</v>
      </c>
      <c r="C4965" t="str">
        <v>EED121484</v>
      </c>
      <c r="D4965" s="6">
        <v>45993</v>
      </c>
      <c r="E4965" s="6">
        <v>46001</v>
      </c>
      <c r="F4965">
        <v>145525</v>
      </c>
      <c r="G4965">
        <v>1</v>
      </c>
      <c r="H4965">
        <v>1</v>
      </c>
      <c r="I4965">
        <v>0</v>
      </c>
      <c r="J4965" t="str">
        <v>Chandigarh</v>
      </c>
      <c r="K4965" t="str">
        <v>Monday</v>
      </c>
    </row>
    <row r="4966" spans="1:11" x14ac:dyDescent="0.25">
      <c r="A4966" t="str">
        <v>BioLegend</v>
      </c>
      <c r="B4966">
        <v>8395.2000000000007</v>
      </c>
      <c r="C4966" t="str">
        <v>EED121484</v>
      </c>
      <c r="D4966" s="6">
        <v>45993</v>
      </c>
      <c r="E4966" s="6">
        <v>46001</v>
      </c>
      <c r="F4966">
        <v>145533</v>
      </c>
      <c r="G4966">
        <v>1</v>
      </c>
      <c r="H4966">
        <v>0</v>
      </c>
      <c r="I4966">
        <v>1</v>
      </c>
      <c r="J4966" t="str">
        <v>Faridabad</v>
      </c>
      <c r="K4966" t="str">
        <v>Priyanka Madam</v>
      </c>
    </row>
    <row r="4967" spans="1:11" x14ac:dyDescent="0.25">
      <c r="A4967" t="str">
        <v>BioLegend</v>
      </c>
      <c r="B4967">
        <v>17987.2</v>
      </c>
      <c r="C4967" t="str">
        <v>EED121484</v>
      </c>
      <c r="D4967" s="6">
        <v>45993</v>
      </c>
      <c r="E4967" s="6">
        <v>46001</v>
      </c>
      <c r="F4967">
        <v>146517</v>
      </c>
      <c r="G4967">
        <v>1</v>
      </c>
      <c r="H4967">
        <v>0</v>
      </c>
      <c r="I4967">
        <v>1</v>
      </c>
      <c r="J4967" t="str">
        <v>Faridabad</v>
      </c>
      <c r="K4967" t="str">
        <v>Priyanka Madam</v>
      </c>
    </row>
    <row r="4968" spans="1:11" x14ac:dyDescent="0.25">
      <c r="A4968" t="str">
        <v>BioLegend</v>
      </c>
      <c r="B4968">
        <v>18744</v>
      </c>
      <c r="C4968" t="str">
        <v>EED121484</v>
      </c>
      <c r="D4968" s="6">
        <v>45993</v>
      </c>
      <c r="E4968" s="6">
        <v>46001</v>
      </c>
      <c r="F4968">
        <v>146606</v>
      </c>
      <c r="G4968">
        <v>1</v>
      </c>
      <c r="H4968">
        <v>0</v>
      </c>
      <c r="I4968">
        <v>1</v>
      </c>
      <c r="J4968" t="str">
        <v>Faridabad</v>
      </c>
      <c r="K4968" t="str">
        <v>Priyanka Madam</v>
      </c>
    </row>
    <row r="4969" spans="1:11" x14ac:dyDescent="0.25">
      <c r="A4969" t="str">
        <v>BioLegend</v>
      </c>
      <c r="B4969">
        <v>17529.599999999999</v>
      </c>
      <c r="C4969" t="str">
        <v>EED121484</v>
      </c>
      <c r="D4969" s="6">
        <v>45993</v>
      </c>
      <c r="E4969" s="6">
        <v>46001</v>
      </c>
      <c r="F4969">
        <v>150906</v>
      </c>
      <c r="G4969">
        <v>1</v>
      </c>
      <c r="H4969">
        <v>0</v>
      </c>
      <c r="I4969">
        <v>1</v>
      </c>
      <c r="J4969" t="str">
        <v>Faridabad</v>
      </c>
      <c r="K4969" t="str">
        <v>Priyanka Madam</v>
      </c>
    </row>
    <row r="4970" spans="1:11" x14ac:dyDescent="0.25">
      <c r="A4970" t="str">
        <v>BioLegend</v>
      </c>
      <c r="B4970">
        <v>17846.400000000001</v>
      </c>
      <c r="C4970" t="str">
        <v>EED121484</v>
      </c>
      <c r="D4970" s="6">
        <v>45993</v>
      </c>
      <c r="E4970" s="6">
        <v>46001</v>
      </c>
      <c r="F4970">
        <v>153406</v>
      </c>
      <c r="G4970">
        <v>1</v>
      </c>
      <c r="H4970">
        <v>0</v>
      </c>
      <c r="I4970">
        <v>1</v>
      </c>
      <c r="J4970" t="str">
        <v>Faridabad</v>
      </c>
      <c r="K4970" t="str">
        <v>Priyanka Madam</v>
      </c>
    </row>
    <row r="4971" spans="1:11" x14ac:dyDescent="0.25">
      <c r="A4971" t="str">
        <v>BioLegend</v>
      </c>
      <c r="B4971">
        <v>22651.199999999997</v>
      </c>
      <c r="C4971" t="str">
        <v>EED121484</v>
      </c>
      <c r="D4971" s="6">
        <v>45993</v>
      </c>
      <c r="E4971" s="6">
        <v>46001</v>
      </c>
      <c r="F4971">
        <v>154316</v>
      </c>
      <c r="G4971">
        <v>1</v>
      </c>
      <c r="H4971">
        <v>0</v>
      </c>
      <c r="I4971">
        <v>1</v>
      </c>
      <c r="J4971" t="str">
        <v>Faridabad</v>
      </c>
      <c r="K4971" t="str">
        <v>Priyanka Madam</v>
      </c>
    </row>
    <row r="4972" spans="1:11" x14ac:dyDescent="0.25">
      <c r="A4972" t="str">
        <v>BioLegend</v>
      </c>
      <c r="B4972">
        <v>7761.6</v>
      </c>
      <c r="C4972" t="str">
        <v>EED121484</v>
      </c>
      <c r="D4972" s="6">
        <v>45993</v>
      </c>
      <c r="E4972" s="6">
        <v>46001</v>
      </c>
      <c r="F4972">
        <v>155519</v>
      </c>
      <c r="G4972">
        <v>1</v>
      </c>
      <c r="H4972">
        <v>0</v>
      </c>
      <c r="I4972">
        <v>1</v>
      </c>
      <c r="J4972" t="str">
        <v>Faridabad</v>
      </c>
      <c r="K4972" t="str">
        <v>Priyanka Madam</v>
      </c>
    </row>
    <row r="4973" spans="1:11" x14ac:dyDescent="0.25">
      <c r="A4973" t="str">
        <v>BioLegend</v>
      </c>
      <c r="B4973">
        <v>8395.2000000000007</v>
      </c>
      <c r="C4973" t="str">
        <v>EED121484</v>
      </c>
      <c r="D4973" s="6">
        <v>45993</v>
      </c>
      <c r="E4973" s="6">
        <v>46001</v>
      </c>
      <c r="F4973">
        <v>155527</v>
      </c>
      <c r="G4973">
        <v>1</v>
      </c>
      <c r="H4973">
        <v>0</v>
      </c>
      <c r="I4973">
        <v>1</v>
      </c>
      <c r="J4973" t="str">
        <v>Faridabad</v>
      </c>
      <c r="K4973" t="str">
        <v>Priyanka Madam</v>
      </c>
    </row>
    <row r="4974" spans="1:11" x14ac:dyDescent="0.25">
      <c r="A4974" t="str">
        <v>BioLegend</v>
      </c>
      <c r="B4974">
        <v>2851.2</v>
      </c>
      <c r="C4974" t="str">
        <v>EED121484</v>
      </c>
      <c r="D4974" s="6">
        <v>45993</v>
      </c>
      <c r="E4974" s="6">
        <v>46001</v>
      </c>
      <c r="F4974">
        <v>157305</v>
      </c>
      <c r="G4974">
        <v>1</v>
      </c>
      <c r="H4974">
        <v>1</v>
      </c>
      <c r="I4974">
        <v>0</v>
      </c>
      <c r="J4974" t="str">
        <v>Delhi</v>
      </c>
      <c r="K4974" t="str">
        <v>Priyanka Madam</v>
      </c>
    </row>
    <row r="4975" spans="1:11" x14ac:dyDescent="0.25">
      <c r="A4975" t="str">
        <v>BioLegend</v>
      </c>
      <c r="B4975">
        <v>6072</v>
      </c>
      <c r="C4975" t="str">
        <v>EED121484</v>
      </c>
      <c r="D4975" s="6">
        <v>45993</v>
      </c>
      <c r="E4975" s="6">
        <v>46001</v>
      </c>
      <c r="F4975">
        <v>158105</v>
      </c>
      <c r="G4975">
        <v>1</v>
      </c>
      <c r="H4975">
        <v>0</v>
      </c>
      <c r="I4975">
        <v>1</v>
      </c>
      <c r="J4975" t="str">
        <v>Faridabad</v>
      </c>
      <c r="K4975" t="str">
        <v>Priyanka Madam</v>
      </c>
    </row>
    <row r="4976" spans="1:11" x14ac:dyDescent="0.25">
      <c r="A4976" t="str">
        <v>BioLegend</v>
      </c>
      <c r="B4976">
        <v>19219.2</v>
      </c>
      <c r="C4976" t="str">
        <v>EED121484</v>
      </c>
      <c r="D4976" s="6">
        <v>45993</v>
      </c>
      <c r="E4976" s="6">
        <v>46001</v>
      </c>
      <c r="F4976">
        <v>159408</v>
      </c>
      <c r="G4976">
        <v>1</v>
      </c>
      <c r="H4976">
        <v>0</v>
      </c>
      <c r="I4976">
        <v>1</v>
      </c>
      <c r="J4976" t="str">
        <v>Faridabad</v>
      </c>
      <c r="K4976" t="str">
        <v>Priyanka Madam</v>
      </c>
    </row>
    <row r="4977" spans="1:11" x14ac:dyDescent="0.25">
      <c r="A4977" t="str">
        <v>BioLegend</v>
      </c>
      <c r="B4977">
        <v>25344</v>
      </c>
      <c r="C4977" t="str">
        <v>EED121484</v>
      </c>
      <c r="D4977" s="6">
        <v>45993</v>
      </c>
      <c r="E4977" s="6">
        <v>46001</v>
      </c>
      <c r="F4977">
        <v>285205</v>
      </c>
      <c r="G4977">
        <v>1</v>
      </c>
      <c r="H4977">
        <v>1</v>
      </c>
      <c r="I4977">
        <v>0</v>
      </c>
      <c r="J4977" t="str">
        <v>Hyderabad</v>
      </c>
      <c r="K4977">
        <v>0</v>
      </c>
    </row>
    <row r="4978" spans="1:11" x14ac:dyDescent="0.25">
      <c r="A4978" t="str">
        <v>BioLegend</v>
      </c>
      <c r="B4978">
        <v>2640</v>
      </c>
      <c r="C4978" t="str">
        <v>EED121484</v>
      </c>
      <c r="D4978" s="6">
        <v>45993</v>
      </c>
      <c r="E4978" s="6">
        <v>46001</v>
      </c>
      <c r="F4978">
        <v>300406</v>
      </c>
      <c r="G4978">
        <v>3</v>
      </c>
      <c r="H4978">
        <v>3</v>
      </c>
      <c r="I4978">
        <v>0</v>
      </c>
      <c r="J4978" t="str">
        <v>Banglore</v>
      </c>
      <c r="K4978">
        <v>0</v>
      </c>
    </row>
    <row r="4979" spans="1:11" x14ac:dyDescent="0.25">
      <c r="A4979" t="str">
        <v>BioLegend</v>
      </c>
      <c r="B4979">
        <v>5227.2</v>
      </c>
      <c r="C4979" t="str">
        <v>EED121484</v>
      </c>
      <c r="D4979" s="6">
        <v>45993</v>
      </c>
      <c r="E4979" s="6">
        <v>46001</v>
      </c>
      <c r="F4979">
        <v>300408</v>
      </c>
      <c r="G4979">
        <v>1</v>
      </c>
      <c r="H4979">
        <v>1</v>
      </c>
      <c r="I4979">
        <v>0</v>
      </c>
      <c r="J4979" t="str">
        <v>DELHI</v>
      </c>
      <c r="K4979" t="str">
        <v>Priyanka Madam</v>
      </c>
    </row>
    <row r="4980" spans="1:11" x14ac:dyDescent="0.25">
      <c r="A4980" t="str">
        <v>BioLegend</v>
      </c>
      <c r="B4980">
        <v>26118.400000000001</v>
      </c>
      <c r="C4980" t="str">
        <v>EED121484</v>
      </c>
      <c r="D4980" s="6">
        <v>45993</v>
      </c>
      <c r="E4980" s="6">
        <v>46001</v>
      </c>
      <c r="F4980">
        <v>302244</v>
      </c>
      <c r="G4980">
        <v>1</v>
      </c>
      <c r="H4980">
        <v>1</v>
      </c>
      <c r="I4980">
        <v>0</v>
      </c>
      <c r="J4980" t="str">
        <v>DELHI</v>
      </c>
      <c r="K4980" t="str">
        <v>Priyanka Madam</v>
      </c>
    </row>
    <row r="4981" spans="1:11" x14ac:dyDescent="0.25">
      <c r="A4981" t="str">
        <v>BioLegend</v>
      </c>
      <c r="B4981">
        <v>26796</v>
      </c>
      <c r="C4981" t="str">
        <v>EED121484</v>
      </c>
      <c r="D4981" s="6">
        <v>45993</v>
      </c>
      <c r="E4981" s="6">
        <v>46001</v>
      </c>
      <c r="F4981">
        <v>302830</v>
      </c>
      <c r="G4981">
        <v>1</v>
      </c>
      <c r="H4981">
        <v>1</v>
      </c>
      <c r="I4981">
        <v>0</v>
      </c>
      <c r="J4981" t="str">
        <v>Delhi</v>
      </c>
      <c r="K4981" t="str">
        <v>Priyanka Madam</v>
      </c>
    </row>
    <row r="4982" spans="1:11" x14ac:dyDescent="0.25">
      <c r="A4982" t="str">
        <v>BioLegend</v>
      </c>
      <c r="B4982">
        <v>25748.800000000003</v>
      </c>
      <c r="C4982" t="str">
        <v>EED121484</v>
      </c>
      <c r="D4982" s="6">
        <v>45993</v>
      </c>
      <c r="E4982" s="6">
        <v>46001</v>
      </c>
      <c r="F4982">
        <v>303736</v>
      </c>
      <c r="G4982">
        <v>1</v>
      </c>
      <c r="H4982">
        <v>1</v>
      </c>
      <c r="I4982">
        <v>0</v>
      </c>
      <c r="J4982" t="str">
        <v>Delhi</v>
      </c>
      <c r="K4982" t="str">
        <v>Priyanka Madam</v>
      </c>
    </row>
    <row r="4983" spans="1:11" x14ac:dyDescent="0.25">
      <c r="A4983" t="str">
        <v>BioLegend</v>
      </c>
      <c r="B4983">
        <v>25748.800000000003</v>
      </c>
      <c r="C4983" t="str">
        <v>EED121484</v>
      </c>
      <c r="D4983" s="6">
        <v>45993</v>
      </c>
      <c r="E4983" s="6">
        <v>46001</v>
      </c>
      <c r="F4983">
        <v>303930</v>
      </c>
      <c r="G4983">
        <v>1</v>
      </c>
      <c r="H4983">
        <v>1</v>
      </c>
      <c r="I4983">
        <v>0</v>
      </c>
      <c r="J4983" t="str">
        <v>Delhi</v>
      </c>
      <c r="K4983" t="str">
        <v>Priyanka Madam</v>
      </c>
    </row>
    <row r="4984" spans="1:11" x14ac:dyDescent="0.25">
      <c r="A4984" t="str">
        <v>BioLegend</v>
      </c>
      <c r="B4984">
        <v>13992</v>
      </c>
      <c r="C4984" t="str">
        <v>EED121484</v>
      </c>
      <c r="D4984" s="6">
        <v>45993</v>
      </c>
      <c r="E4984" s="6">
        <v>46001</v>
      </c>
      <c r="F4984">
        <v>304024</v>
      </c>
      <c r="G4984">
        <v>1</v>
      </c>
      <c r="H4984">
        <v>1</v>
      </c>
      <c r="I4984">
        <v>0</v>
      </c>
      <c r="J4984" t="str">
        <v>Banglore</v>
      </c>
      <c r="K4984" t="str">
        <v>Monday</v>
      </c>
    </row>
    <row r="4985" spans="1:11" x14ac:dyDescent="0.25">
      <c r="A4985" t="str">
        <v>BioLegend</v>
      </c>
      <c r="B4985">
        <v>17952</v>
      </c>
      <c r="C4985" t="str">
        <v>EED121484</v>
      </c>
      <c r="D4985" s="6">
        <v>45993</v>
      </c>
      <c r="E4985" s="6">
        <v>46001</v>
      </c>
      <c r="F4985">
        <v>304028</v>
      </c>
      <c r="G4985">
        <v>2</v>
      </c>
      <c r="H4985">
        <v>2</v>
      </c>
      <c r="I4985">
        <v>0</v>
      </c>
      <c r="J4985" t="str">
        <v>Delhi</v>
      </c>
      <c r="K4985" t="str">
        <v>Priyanka Madam</v>
      </c>
    </row>
    <row r="4986" spans="1:11" x14ac:dyDescent="0.25">
      <c r="A4986" t="str">
        <v>BioLegend</v>
      </c>
      <c r="B4986">
        <v>7867.2000000000007</v>
      </c>
      <c r="C4986" t="str">
        <v>EED121484</v>
      </c>
      <c r="D4986" s="6">
        <v>45993</v>
      </c>
      <c r="E4986" s="6">
        <v>46001</v>
      </c>
      <c r="F4986">
        <v>304210</v>
      </c>
      <c r="G4986">
        <v>1</v>
      </c>
      <c r="H4986">
        <v>1</v>
      </c>
      <c r="I4986">
        <v>0</v>
      </c>
      <c r="J4986" t="str">
        <v>Hyderabad</v>
      </c>
      <c r="K4986">
        <v>0</v>
      </c>
    </row>
    <row r="4987" spans="1:11" x14ac:dyDescent="0.25">
      <c r="A4987" t="str">
        <v>BioLegend</v>
      </c>
      <c r="B4987">
        <v>4435.2</v>
      </c>
      <c r="C4987" t="str">
        <v>EED121484</v>
      </c>
      <c r="D4987" s="6">
        <v>45993</v>
      </c>
      <c r="E4987" s="6">
        <v>46001</v>
      </c>
      <c r="F4987">
        <v>304803</v>
      </c>
      <c r="G4987">
        <v>1</v>
      </c>
      <c r="H4987">
        <v>1</v>
      </c>
      <c r="I4987">
        <v>0</v>
      </c>
      <c r="J4987" t="str">
        <v>Kolkata</v>
      </c>
      <c r="K4987">
        <v>0</v>
      </c>
    </row>
    <row r="4988" spans="1:11" x14ac:dyDescent="0.25">
      <c r="A4988" t="str">
        <v>BioLegend</v>
      </c>
      <c r="B4988">
        <v>18321.599999999999</v>
      </c>
      <c r="C4988" t="str">
        <v>EED121484</v>
      </c>
      <c r="D4988" s="6">
        <v>45993</v>
      </c>
      <c r="E4988" s="6">
        <v>46001</v>
      </c>
      <c r="F4988">
        <v>305022</v>
      </c>
      <c r="G4988">
        <v>2</v>
      </c>
      <c r="H4988">
        <v>2</v>
      </c>
      <c r="I4988">
        <v>0</v>
      </c>
      <c r="J4988" t="str">
        <v>Delhi</v>
      </c>
      <c r="K4988" t="str">
        <v>Priyanka Madam</v>
      </c>
    </row>
    <row r="4989" spans="1:11" x14ac:dyDescent="0.25">
      <c r="A4989" t="str">
        <v>BioLegend</v>
      </c>
      <c r="B4989">
        <v>7444.7999999999993</v>
      </c>
      <c r="C4989" t="str">
        <v>EED121484</v>
      </c>
      <c r="D4989" s="6">
        <v>45993</v>
      </c>
      <c r="E4989" s="6">
        <v>46001</v>
      </c>
      <c r="F4989">
        <v>305647</v>
      </c>
      <c r="G4989">
        <v>1</v>
      </c>
      <c r="H4989">
        <v>1</v>
      </c>
      <c r="I4989">
        <v>0</v>
      </c>
      <c r="J4989" t="str">
        <v>Banglore</v>
      </c>
      <c r="K4989">
        <v>0</v>
      </c>
    </row>
    <row r="4990" spans="1:11" x14ac:dyDescent="0.25">
      <c r="A4990" t="str">
        <v>BioLegend</v>
      </c>
      <c r="B4990">
        <v>26796</v>
      </c>
      <c r="C4990" t="str">
        <v>EED121484</v>
      </c>
      <c r="D4990" s="6">
        <v>45993</v>
      </c>
      <c r="E4990" s="6">
        <v>46001</v>
      </c>
      <c r="F4990">
        <v>306742</v>
      </c>
      <c r="G4990">
        <v>3</v>
      </c>
      <c r="H4990">
        <v>3</v>
      </c>
      <c r="I4990">
        <v>0</v>
      </c>
      <c r="J4990" t="str">
        <v>Banglore</v>
      </c>
      <c r="K4990">
        <v>0</v>
      </c>
    </row>
    <row r="4991" spans="1:11" x14ac:dyDescent="0.25">
      <c r="A4991" t="str">
        <v>BioLegend</v>
      </c>
      <c r="B4991">
        <v>27473.599999999999</v>
      </c>
      <c r="C4991" t="str">
        <v>EED121484</v>
      </c>
      <c r="D4991" s="6">
        <v>45993</v>
      </c>
      <c r="E4991" s="6">
        <v>46001</v>
      </c>
      <c r="F4991">
        <v>310838</v>
      </c>
      <c r="G4991">
        <v>1</v>
      </c>
      <c r="H4991">
        <v>1</v>
      </c>
      <c r="I4991">
        <v>0</v>
      </c>
      <c r="J4991" t="str">
        <v>Delhi</v>
      </c>
      <c r="K4991" t="str">
        <v>Priyanka Madam</v>
      </c>
    </row>
    <row r="4992" spans="1:11" x14ac:dyDescent="0.25">
      <c r="A4992" t="str">
        <v>BioLegend</v>
      </c>
      <c r="B4992">
        <v>23469.599999999999</v>
      </c>
      <c r="C4992" t="str">
        <v>EED121484</v>
      </c>
      <c r="D4992" s="6">
        <v>45993</v>
      </c>
      <c r="E4992" s="6">
        <v>46001</v>
      </c>
      <c r="F4992">
        <v>310930</v>
      </c>
      <c r="G4992">
        <v>1</v>
      </c>
      <c r="H4992">
        <v>1</v>
      </c>
      <c r="I4992">
        <v>0</v>
      </c>
      <c r="J4992" t="str">
        <v>DELHI</v>
      </c>
      <c r="K4992" t="str">
        <v>Priyanka Madam</v>
      </c>
    </row>
    <row r="4993" spans="1:11" x14ac:dyDescent="0.25">
      <c r="A4993" t="str">
        <v>BioLegend</v>
      </c>
      <c r="B4993">
        <v>9028.7999999999993</v>
      </c>
      <c r="C4993" t="str">
        <v>EED121484</v>
      </c>
      <c r="D4993" s="6">
        <v>45993</v>
      </c>
      <c r="E4993" s="6">
        <v>46001</v>
      </c>
      <c r="F4993">
        <v>311131</v>
      </c>
      <c r="G4993">
        <v>1</v>
      </c>
      <c r="H4993">
        <v>1</v>
      </c>
      <c r="I4993">
        <v>0</v>
      </c>
      <c r="J4993" t="str">
        <v>Chandigarh</v>
      </c>
      <c r="K4993">
        <v>0</v>
      </c>
    </row>
    <row r="4994" spans="1:11" x14ac:dyDescent="0.25">
      <c r="A4994" t="str">
        <v>BioLegend</v>
      </c>
      <c r="B4994">
        <v>6124.7999999999993</v>
      </c>
      <c r="C4994" t="str">
        <v>EED121484</v>
      </c>
      <c r="D4994" s="6">
        <v>45993</v>
      </c>
      <c r="E4994" s="6">
        <v>46001</v>
      </c>
      <c r="F4994">
        <v>317333</v>
      </c>
      <c r="G4994">
        <v>1</v>
      </c>
      <c r="H4994">
        <v>1</v>
      </c>
      <c r="I4994">
        <v>0</v>
      </c>
      <c r="J4994" t="str">
        <v>Kolkata</v>
      </c>
      <c r="K4994">
        <v>0</v>
      </c>
    </row>
    <row r="4995" spans="1:11" x14ac:dyDescent="0.25">
      <c r="A4995" t="str">
        <v>BioLegend</v>
      </c>
      <c r="B4995">
        <v>2640</v>
      </c>
      <c r="C4995" t="str">
        <v>EED121484</v>
      </c>
      <c r="D4995" s="6">
        <v>45993</v>
      </c>
      <c r="E4995" s="6">
        <v>46001</v>
      </c>
      <c r="F4995">
        <v>317408</v>
      </c>
      <c r="G4995">
        <v>1</v>
      </c>
      <c r="H4995">
        <v>1</v>
      </c>
      <c r="I4995">
        <v>0</v>
      </c>
      <c r="J4995" t="str">
        <v>DELHI</v>
      </c>
      <c r="K4995" t="str">
        <v>Priyanka Madam</v>
      </c>
    </row>
    <row r="4996" spans="1:11" x14ac:dyDescent="0.25">
      <c r="A4996" t="str">
        <v>BioLegend</v>
      </c>
      <c r="B4996">
        <v>6547.2000000000007</v>
      </c>
      <c r="C4996" t="str">
        <v>EED121484</v>
      </c>
      <c r="D4996" s="6">
        <v>45993</v>
      </c>
      <c r="E4996" s="6">
        <v>46001</v>
      </c>
      <c r="F4996">
        <v>317417</v>
      </c>
      <c r="G4996">
        <v>1</v>
      </c>
      <c r="H4996">
        <v>1</v>
      </c>
      <c r="I4996">
        <v>0</v>
      </c>
      <c r="J4996" t="str">
        <v>Kolkata</v>
      </c>
      <c r="K4996">
        <v>0</v>
      </c>
    </row>
    <row r="4997" spans="1:11" x14ac:dyDescent="0.25">
      <c r="A4997" t="str">
        <v>BioLegend</v>
      </c>
      <c r="B4997">
        <v>13992</v>
      </c>
      <c r="C4997" t="str">
        <v>EED121484</v>
      </c>
      <c r="D4997" s="6">
        <v>45993</v>
      </c>
      <c r="E4997" s="6">
        <v>46001</v>
      </c>
      <c r="F4997">
        <v>317426</v>
      </c>
      <c r="G4997">
        <v>1</v>
      </c>
      <c r="H4997">
        <v>1</v>
      </c>
      <c r="I4997">
        <v>0</v>
      </c>
      <c r="J4997" t="str">
        <v>Delhi</v>
      </c>
      <c r="K4997" t="str">
        <v>Priyanka Madam</v>
      </c>
    </row>
    <row r="4998" spans="1:11" x14ac:dyDescent="0.25">
      <c r="A4998" t="str">
        <v>BioLegend</v>
      </c>
      <c r="B4998">
        <v>26796</v>
      </c>
      <c r="C4998" t="str">
        <v>EED121484</v>
      </c>
      <c r="D4998" s="6">
        <v>45993</v>
      </c>
      <c r="E4998" s="6">
        <v>46001</v>
      </c>
      <c r="F4998">
        <v>320136</v>
      </c>
      <c r="G4998">
        <v>1</v>
      </c>
      <c r="H4998">
        <v>1</v>
      </c>
      <c r="I4998">
        <v>0</v>
      </c>
      <c r="J4998" t="str">
        <v>Pune</v>
      </c>
      <c r="K4998">
        <v>0</v>
      </c>
    </row>
    <row r="4999" spans="1:11" x14ac:dyDescent="0.25">
      <c r="A4999" t="str">
        <v>BioLegend</v>
      </c>
      <c r="B4999">
        <v>16579.2</v>
      </c>
      <c r="C4999" t="str">
        <v>EED121484</v>
      </c>
      <c r="D4999" s="6">
        <v>45993</v>
      </c>
      <c r="E4999" s="6">
        <v>46001</v>
      </c>
      <c r="F4999">
        <v>324208</v>
      </c>
      <c r="G4999">
        <v>1</v>
      </c>
      <c r="H4999">
        <v>1</v>
      </c>
      <c r="I4999">
        <v>0</v>
      </c>
      <c r="J4999" t="str">
        <v>Chandigarh</v>
      </c>
      <c r="K4999">
        <v>0</v>
      </c>
    </row>
    <row r="5000" spans="1:11" x14ac:dyDescent="0.25">
      <c r="A5000" t="str">
        <v>BioLegend</v>
      </c>
      <c r="B5000">
        <v>7075.2000000000007</v>
      </c>
      <c r="C5000" t="str">
        <v>EED121484</v>
      </c>
      <c r="D5000" s="6">
        <v>45993</v>
      </c>
      <c r="E5000" s="6">
        <v>46001</v>
      </c>
      <c r="F5000">
        <v>326107</v>
      </c>
      <c r="G5000">
        <v>1</v>
      </c>
      <c r="H5000">
        <v>0</v>
      </c>
      <c r="I5000">
        <v>1</v>
      </c>
      <c r="J5000" t="str">
        <v>Faridabad</v>
      </c>
      <c r="K5000" t="str">
        <v>Priyanka Madam</v>
      </c>
    </row>
    <row r="5001" spans="1:11" x14ac:dyDescent="0.25">
      <c r="A5001" t="str">
        <v>BioLegend</v>
      </c>
      <c r="B5001">
        <v>19536</v>
      </c>
      <c r="C5001" t="str">
        <v>EED121484</v>
      </c>
      <c r="D5001" s="6">
        <v>45993</v>
      </c>
      <c r="E5001" s="6">
        <v>46001</v>
      </c>
      <c r="F5001">
        <v>329718</v>
      </c>
      <c r="G5001">
        <v>1</v>
      </c>
      <c r="H5001">
        <v>1</v>
      </c>
      <c r="I5001">
        <v>0</v>
      </c>
      <c r="J5001" t="str">
        <v>Telangana</v>
      </c>
      <c r="K5001">
        <v>0</v>
      </c>
    </row>
    <row r="5002" spans="1:11" x14ac:dyDescent="0.25">
      <c r="A5002" t="str">
        <v>BioLegend</v>
      </c>
      <c r="B5002">
        <v>27473.599999999999</v>
      </c>
      <c r="C5002" t="str">
        <v>EED121484</v>
      </c>
      <c r="D5002" s="6">
        <v>45993</v>
      </c>
      <c r="E5002" s="6">
        <v>46001</v>
      </c>
      <c r="F5002">
        <v>329928</v>
      </c>
      <c r="G5002">
        <v>1</v>
      </c>
      <c r="H5002">
        <v>1</v>
      </c>
      <c r="I5002">
        <v>0</v>
      </c>
      <c r="J5002" t="str">
        <v>Delhi</v>
      </c>
      <c r="K5002" t="str">
        <v>Priyanka Madam</v>
      </c>
    </row>
    <row r="5003" spans="1:11" x14ac:dyDescent="0.25">
      <c r="A5003" t="str">
        <v>BioLegend</v>
      </c>
      <c r="B5003">
        <v>8712</v>
      </c>
      <c r="C5003" t="str">
        <v>EED121484</v>
      </c>
      <c r="D5003" s="6">
        <v>45993</v>
      </c>
      <c r="E5003" s="6">
        <v>46001</v>
      </c>
      <c r="F5003">
        <v>330323</v>
      </c>
      <c r="G5003">
        <v>1</v>
      </c>
      <c r="H5003">
        <v>0</v>
      </c>
      <c r="I5003">
        <v>1</v>
      </c>
      <c r="J5003" t="str">
        <v>Faridabad</v>
      </c>
      <c r="K5003" t="str">
        <v>Priyanka Madam</v>
      </c>
    </row>
    <row r="5004" spans="1:11" x14ac:dyDescent="0.25">
      <c r="A5004" t="str">
        <v>BioLegend</v>
      </c>
      <c r="B5004">
        <v>8712</v>
      </c>
      <c r="C5004" t="str">
        <v>EED121484</v>
      </c>
      <c r="D5004" s="6">
        <v>45993</v>
      </c>
      <c r="E5004" s="6">
        <v>46001</v>
      </c>
      <c r="F5004">
        <v>330411</v>
      </c>
      <c r="G5004">
        <v>1</v>
      </c>
      <c r="H5004">
        <v>1</v>
      </c>
      <c r="I5004">
        <v>0</v>
      </c>
      <c r="J5004" t="str">
        <v>Mumbai</v>
      </c>
      <c r="K5004">
        <v>0</v>
      </c>
    </row>
    <row r="5005" spans="1:11" x14ac:dyDescent="0.25">
      <c r="A5005" t="str">
        <v>BioLegend</v>
      </c>
      <c r="B5005">
        <v>14150.400000000001</v>
      </c>
      <c r="C5005" t="str">
        <v>EED121484</v>
      </c>
      <c r="D5005" s="6">
        <v>45993</v>
      </c>
      <c r="E5005" s="6">
        <v>46001</v>
      </c>
      <c r="F5005">
        <v>331210</v>
      </c>
      <c r="G5005">
        <v>3</v>
      </c>
      <c r="H5005">
        <v>3</v>
      </c>
      <c r="I5005">
        <v>0</v>
      </c>
      <c r="J5005" t="str">
        <v>Banglore</v>
      </c>
      <c r="K5005">
        <v>0</v>
      </c>
    </row>
    <row r="5006" spans="1:11" x14ac:dyDescent="0.25">
      <c r="A5006" t="str">
        <v>BioLegend</v>
      </c>
      <c r="B5006">
        <v>18321.599999999999</v>
      </c>
      <c r="C5006" t="str">
        <v>EED121484</v>
      </c>
      <c r="D5006" s="6">
        <v>45993</v>
      </c>
      <c r="E5006" s="6">
        <v>46001</v>
      </c>
      <c r="F5006">
        <v>336214</v>
      </c>
      <c r="G5006">
        <v>1</v>
      </c>
      <c r="H5006">
        <v>1</v>
      </c>
      <c r="I5006">
        <v>0</v>
      </c>
      <c r="J5006" t="str">
        <v>Delhi</v>
      </c>
      <c r="K5006" t="str">
        <v>Priyanka Madam</v>
      </c>
    </row>
    <row r="5007" spans="1:11" x14ac:dyDescent="0.25">
      <c r="A5007" t="str">
        <v>BioLegend</v>
      </c>
      <c r="B5007">
        <v>15998.400000000001</v>
      </c>
      <c r="C5007" t="str">
        <v>EED121484</v>
      </c>
      <c r="D5007" s="6">
        <v>45993</v>
      </c>
      <c r="E5007" s="6">
        <v>46001</v>
      </c>
      <c r="F5007">
        <v>338010</v>
      </c>
      <c r="G5007">
        <v>1</v>
      </c>
      <c r="H5007">
        <v>1</v>
      </c>
      <c r="I5007">
        <v>0</v>
      </c>
      <c r="J5007" t="str">
        <v>Delhi</v>
      </c>
      <c r="K5007">
        <v>0</v>
      </c>
    </row>
    <row r="5008" spans="1:11" x14ac:dyDescent="0.25">
      <c r="A5008" t="str">
        <v>BioLegend</v>
      </c>
      <c r="B5008">
        <v>4382.3999999999996</v>
      </c>
      <c r="C5008" t="str">
        <v>EED121484</v>
      </c>
      <c r="D5008" s="6">
        <v>45993</v>
      </c>
      <c r="E5008" s="6">
        <v>46001</v>
      </c>
      <c r="F5008">
        <v>344606</v>
      </c>
      <c r="G5008">
        <v>1</v>
      </c>
      <c r="H5008">
        <v>1</v>
      </c>
      <c r="I5008">
        <v>0</v>
      </c>
      <c r="J5008" t="str">
        <v>Kolkata</v>
      </c>
      <c r="K5008">
        <v>0</v>
      </c>
    </row>
    <row r="5009" spans="1:11" x14ac:dyDescent="0.25">
      <c r="A5009" t="str">
        <v>BioLegend</v>
      </c>
      <c r="B5009">
        <v>6388.7999999999993</v>
      </c>
      <c r="C5009" t="str">
        <v>EED121484</v>
      </c>
      <c r="D5009" s="6">
        <v>45993</v>
      </c>
      <c r="E5009" s="6">
        <v>46001</v>
      </c>
      <c r="F5009">
        <v>344703</v>
      </c>
      <c r="G5009">
        <v>1</v>
      </c>
      <c r="H5009">
        <v>1</v>
      </c>
      <c r="I5009">
        <v>0</v>
      </c>
      <c r="J5009" t="str">
        <v>Kolkata</v>
      </c>
      <c r="K5009">
        <v>0</v>
      </c>
    </row>
    <row r="5010" spans="1:11" x14ac:dyDescent="0.25">
      <c r="A5010" t="str">
        <v>BioLegend</v>
      </c>
      <c r="B5010">
        <v>15100.8</v>
      </c>
      <c r="C5010" t="str">
        <v>EED121484</v>
      </c>
      <c r="D5010" s="6">
        <v>45993</v>
      </c>
      <c r="E5010" s="6">
        <v>46001</v>
      </c>
      <c r="F5010">
        <v>344714</v>
      </c>
      <c r="G5010">
        <v>1</v>
      </c>
      <c r="H5010">
        <v>1</v>
      </c>
      <c r="I5010">
        <v>0</v>
      </c>
      <c r="J5010" t="str">
        <v>Banglore</v>
      </c>
      <c r="K5010">
        <v>0</v>
      </c>
    </row>
    <row r="5011" spans="1:11" x14ac:dyDescent="0.25">
      <c r="A5011" t="str">
        <v>BioLegend</v>
      </c>
      <c r="B5011">
        <v>14572.8</v>
      </c>
      <c r="C5011" t="str">
        <v>EED121484</v>
      </c>
      <c r="D5011" s="6">
        <v>45993</v>
      </c>
      <c r="E5011" s="6">
        <v>46001</v>
      </c>
      <c r="F5011">
        <v>344724</v>
      </c>
      <c r="G5011">
        <v>1</v>
      </c>
      <c r="H5011">
        <v>1</v>
      </c>
      <c r="I5011">
        <v>0</v>
      </c>
      <c r="J5011" t="str">
        <v>DELHI</v>
      </c>
      <c r="K5011" t="str">
        <v>Priyanka Madam</v>
      </c>
    </row>
    <row r="5012" spans="1:11" x14ac:dyDescent="0.25">
      <c r="A5012" t="str">
        <v>BioLegend</v>
      </c>
      <c r="B5012">
        <v>15215.2</v>
      </c>
      <c r="C5012" t="str">
        <v>EED121484</v>
      </c>
      <c r="D5012" s="6">
        <v>45993</v>
      </c>
      <c r="E5012" s="6">
        <v>46001</v>
      </c>
      <c r="F5012">
        <v>344732</v>
      </c>
      <c r="G5012">
        <v>1</v>
      </c>
      <c r="H5012">
        <v>1</v>
      </c>
      <c r="I5012">
        <v>0</v>
      </c>
      <c r="J5012" t="str">
        <v>Delhi</v>
      </c>
      <c r="K5012" t="str">
        <v>Priyanka Madam</v>
      </c>
    </row>
    <row r="5013" spans="1:11" x14ac:dyDescent="0.25">
      <c r="A5013" t="str">
        <v>BioLegend</v>
      </c>
      <c r="B5013">
        <v>9028.7999999999993</v>
      </c>
      <c r="C5013" t="str">
        <v>EED121484</v>
      </c>
      <c r="D5013" s="6">
        <v>45993</v>
      </c>
      <c r="E5013" s="6">
        <v>46001</v>
      </c>
      <c r="F5013">
        <v>344807</v>
      </c>
      <c r="G5013">
        <v>1</v>
      </c>
      <c r="H5013">
        <v>1</v>
      </c>
      <c r="I5013">
        <v>0</v>
      </c>
      <c r="J5013" t="str">
        <v>Kolkata</v>
      </c>
      <c r="K5013">
        <v>0</v>
      </c>
    </row>
    <row r="5014" spans="1:11" x14ac:dyDescent="0.25">
      <c r="A5014" t="str">
        <v>BioLegend</v>
      </c>
      <c r="B5014">
        <v>4699.2</v>
      </c>
      <c r="C5014" t="str">
        <v>EED121484</v>
      </c>
      <c r="D5014" s="6">
        <v>45993</v>
      </c>
      <c r="E5014" s="6">
        <v>46001</v>
      </c>
      <c r="F5014">
        <v>353017</v>
      </c>
      <c r="G5014">
        <v>1</v>
      </c>
      <c r="H5014">
        <v>1</v>
      </c>
      <c r="I5014">
        <v>0</v>
      </c>
      <c r="J5014" t="str">
        <v>Mumbai</v>
      </c>
      <c r="K5014">
        <v>0</v>
      </c>
    </row>
    <row r="5015" spans="1:11" x14ac:dyDescent="0.25">
      <c r="A5015" t="str">
        <v>BioLegend</v>
      </c>
      <c r="B5015">
        <v>17371.2</v>
      </c>
      <c r="C5015" t="str">
        <v>EED121484</v>
      </c>
      <c r="D5015" s="6">
        <v>45993</v>
      </c>
      <c r="E5015" s="6">
        <v>46001</v>
      </c>
      <c r="F5015">
        <v>353038</v>
      </c>
      <c r="G5015">
        <v>1</v>
      </c>
      <c r="H5015">
        <v>1</v>
      </c>
      <c r="I5015">
        <v>0</v>
      </c>
      <c r="J5015" t="str">
        <v>Delhi</v>
      </c>
      <c r="K5015" t="str">
        <v>Priyanka Madam</v>
      </c>
    </row>
    <row r="5016" spans="1:11" x14ac:dyDescent="0.25">
      <c r="A5016" t="str">
        <v>BioLegend</v>
      </c>
      <c r="B5016">
        <v>17846.400000000001</v>
      </c>
      <c r="C5016" t="str">
        <v>EED121484</v>
      </c>
      <c r="D5016" s="6">
        <v>45993</v>
      </c>
      <c r="E5016" s="6">
        <v>46001</v>
      </c>
      <c r="F5016">
        <v>353214</v>
      </c>
      <c r="G5016">
        <v>2</v>
      </c>
      <c r="H5016">
        <v>2</v>
      </c>
      <c r="I5016">
        <v>0</v>
      </c>
      <c r="J5016" t="str">
        <v>Banglore</v>
      </c>
      <c r="K5016">
        <v>0</v>
      </c>
    </row>
    <row r="5017" spans="1:11" x14ac:dyDescent="0.25">
      <c r="A5017" t="str">
        <v>BioLegend</v>
      </c>
      <c r="B5017">
        <v>17688</v>
      </c>
      <c r="C5017" t="str">
        <v>EED121484</v>
      </c>
      <c r="D5017" s="6">
        <v>45993</v>
      </c>
      <c r="E5017" s="6">
        <v>46001</v>
      </c>
      <c r="F5017">
        <v>353242</v>
      </c>
      <c r="G5017">
        <v>1</v>
      </c>
      <c r="H5017">
        <v>1</v>
      </c>
      <c r="I5017">
        <v>0</v>
      </c>
      <c r="J5017" t="str">
        <v>Hyderabad</v>
      </c>
      <c r="K5017">
        <v>0</v>
      </c>
    </row>
    <row r="5018" spans="1:11" x14ac:dyDescent="0.25">
      <c r="A5018" t="str">
        <v>BioLegend</v>
      </c>
      <c r="B5018">
        <v>9292.7999999999993</v>
      </c>
      <c r="C5018" t="str">
        <v>EED121484</v>
      </c>
      <c r="D5018" s="6">
        <v>45993</v>
      </c>
      <c r="E5018" s="6">
        <v>46001</v>
      </c>
      <c r="F5018">
        <v>357219</v>
      </c>
      <c r="G5018">
        <v>1</v>
      </c>
      <c r="H5018">
        <v>1</v>
      </c>
      <c r="I5018">
        <v>0</v>
      </c>
      <c r="J5018" t="str">
        <v>Chandigarh</v>
      </c>
      <c r="K5018">
        <v>0</v>
      </c>
    </row>
    <row r="5019" spans="1:11" x14ac:dyDescent="0.25">
      <c r="A5019" t="str">
        <v>BioLegend</v>
      </c>
      <c r="B5019">
        <v>7761.6</v>
      </c>
      <c r="C5019" t="str">
        <v>EED121484</v>
      </c>
      <c r="D5019" s="6">
        <v>45993</v>
      </c>
      <c r="E5019" s="6">
        <v>46001</v>
      </c>
      <c r="F5019">
        <v>358513</v>
      </c>
      <c r="G5019">
        <v>1</v>
      </c>
      <c r="H5019">
        <v>0</v>
      </c>
      <c r="I5019">
        <v>1</v>
      </c>
      <c r="J5019" t="str">
        <v>Faridabad</v>
      </c>
      <c r="K5019" t="str">
        <v>Priyanka Madam</v>
      </c>
    </row>
    <row r="5020" spans="1:11" x14ac:dyDescent="0.25">
      <c r="A5020" t="str">
        <v>BioLegend</v>
      </c>
      <c r="B5020">
        <v>8500.7999999999993</v>
      </c>
      <c r="C5020" t="str">
        <v>EED121484</v>
      </c>
      <c r="D5020" s="6">
        <v>45993</v>
      </c>
      <c r="E5020" s="6">
        <v>46001</v>
      </c>
      <c r="F5020">
        <v>359005</v>
      </c>
      <c r="G5020">
        <v>2</v>
      </c>
      <c r="H5020">
        <v>2</v>
      </c>
      <c r="I5020">
        <v>0</v>
      </c>
      <c r="J5020" t="str">
        <v>Hyderabad</v>
      </c>
      <c r="K5020">
        <v>0</v>
      </c>
    </row>
    <row r="5021" spans="1:11" x14ac:dyDescent="0.25">
      <c r="A5021" t="str">
        <v>BioLegend</v>
      </c>
      <c r="B5021">
        <v>15840</v>
      </c>
      <c r="C5021" t="str">
        <v>EED121484</v>
      </c>
      <c r="D5021" s="6">
        <v>45993</v>
      </c>
      <c r="E5021" s="6">
        <v>46001</v>
      </c>
      <c r="F5021">
        <v>362510</v>
      </c>
      <c r="G5021">
        <v>1</v>
      </c>
      <c r="H5021">
        <v>1</v>
      </c>
      <c r="I5021">
        <v>0</v>
      </c>
      <c r="J5021" t="str">
        <v>Chandigarh</v>
      </c>
      <c r="K5021">
        <v>0</v>
      </c>
    </row>
    <row r="5022" spans="1:11" x14ac:dyDescent="0.25">
      <c r="A5022" t="str">
        <v>BioLegend</v>
      </c>
      <c r="B5022">
        <v>25440.800000000003</v>
      </c>
      <c r="C5022" t="str">
        <v>EED121484</v>
      </c>
      <c r="D5022" s="6">
        <v>45993</v>
      </c>
      <c r="E5022" s="6">
        <v>46001</v>
      </c>
      <c r="F5022">
        <v>369324</v>
      </c>
      <c r="G5022">
        <v>2</v>
      </c>
      <c r="H5022">
        <v>2</v>
      </c>
      <c r="I5022">
        <v>0</v>
      </c>
      <c r="J5022" t="str">
        <v>Banglore</v>
      </c>
      <c r="K5022">
        <v>0</v>
      </c>
    </row>
    <row r="5023" spans="1:11" x14ac:dyDescent="0.25">
      <c r="A5023" t="str">
        <v>BioLegend</v>
      </c>
      <c r="B5023">
        <v>19536</v>
      </c>
      <c r="C5023" t="str">
        <v>EED121484</v>
      </c>
      <c r="D5023" s="6">
        <v>45993</v>
      </c>
      <c r="E5023" s="6">
        <v>46001</v>
      </c>
      <c r="F5023">
        <v>369708</v>
      </c>
      <c r="G5023">
        <v>1</v>
      </c>
      <c r="H5023">
        <v>1</v>
      </c>
      <c r="I5023">
        <v>0</v>
      </c>
      <c r="J5023" t="str">
        <v>Delhi</v>
      </c>
      <c r="K5023" t="str">
        <v>Priyanka Madam</v>
      </c>
    </row>
    <row r="5024" spans="1:11" x14ac:dyDescent="0.25">
      <c r="A5024" t="str">
        <v>BioLegend</v>
      </c>
      <c r="B5024">
        <v>18585.599999999999</v>
      </c>
      <c r="C5024" t="str">
        <v>EED121484</v>
      </c>
      <c r="D5024" s="6">
        <v>45993</v>
      </c>
      <c r="E5024" s="6">
        <v>46001</v>
      </c>
      <c r="F5024">
        <v>372220</v>
      </c>
      <c r="G5024">
        <v>1</v>
      </c>
      <c r="H5024">
        <v>1</v>
      </c>
      <c r="I5024">
        <v>0</v>
      </c>
      <c r="J5024" t="str">
        <v>DELHI</v>
      </c>
      <c r="K5024" t="str">
        <v>Priyanka Madam</v>
      </c>
    </row>
    <row r="5025" spans="1:11" x14ac:dyDescent="0.25">
      <c r="A5025" t="str">
        <v>BioLegend</v>
      </c>
      <c r="B5025">
        <v>14256</v>
      </c>
      <c r="C5025" t="str">
        <v>EED121484</v>
      </c>
      <c r="D5025" s="6">
        <v>45993</v>
      </c>
      <c r="E5025" s="6">
        <v>46001</v>
      </c>
      <c r="F5025">
        <v>379210</v>
      </c>
      <c r="G5025">
        <v>1</v>
      </c>
      <c r="H5025">
        <v>1</v>
      </c>
      <c r="I5025">
        <v>0</v>
      </c>
      <c r="J5025" t="str">
        <v>Delhi</v>
      </c>
      <c r="K5025" t="str">
        <v>Priyanka Madam</v>
      </c>
    </row>
    <row r="5026" spans="1:11" x14ac:dyDescent="0.25">
      <c r="A5026" t="str">
        <v>BioLegend</v>
      </c>
      <c r="B5026">
        <v>19166.400000000001</v>
      </c>
      <c r="C5026" t="str">
        <v>EED121484</v>
      </c>
      <c r="D5026" s="6">
        <v>45993</v>
      </c>
      <c r="E5026" s="6">
        <v>46001</v>
      </c>
      <c r="F5026">
        <v>384704</v>
      </c>
      <c r="G5026">
        <v>2</v>
      </c>
      <c r="H5026">
        <v>2</v>
      </c>
      <c r="I5026">
        <v>0</v>
      </c>
      <c r="J5026" t="str">
        <v>Hyderabad</v>
      </c>
      <c r="K5026">
        <v>0</v>
      </c>
    </row>
    <row r="5027" spans="1:11" x14ac:dyDescent="0.25">
      <c r="A5027" t="str">
        <v>BioLegend</v>
      </c>
      <c r="B5027">
        <v>27412</v>
      </c>
      <c r="C5027" t="str">
        <v>EED121484</v>
      </c>
      <c r="D5027" s="6">
        <v>45993</v>
      </c>
      <c r="E5027" s="6">
        <v>46001</v>
      </c>
      <c r="F5027">
        <v>386912</v>
      </c>
      <c r="G5027">
        <v>1</v>
      </c>
      <c r="H5027">
        <v>0</v>
      </c>
      <c r="I5027">
        <v>1</v>
      </c>
      <c r="J5027" t="str">
        <v>Faridabad</v>
      </c>
      <c r="K5027" t="str">
        <v>Priyanka Madam</v>
      </c>
    </row>
    <row r="5028" spans="1:11" x14ac:dyDescent="0.25">
      <c r="A5028" t="str">
        <v>BioLegend</v>
      </c>
      <c r="B5028">
        <v>18744</v>
      </c>
      <c r="C5028" t="str">
        <v>EED121484</v>
      </c>
      <c r="D5028" s="6">
        <v>45993</v>
      </c>
      <c r="E5028" s="6">
        <v>46001</v>
      </c>
      <c r="F5028">
        <v>393610</v>
      </c>
      <c r="G5028">
        <v>1</v>
      </c>
      <c r="H5028">
        <v>1</v>
      </c>
      <c r="I5028">
        <v>0</v>
      </c>
      <c r="J5028" t="str">
        <v>Delhi</v>
      </c>
      <c r="K5028" t="str">
        <v>Priyanka Madam</v>
      </c>
    </row>
    <row r="5029" spans="1:11" x14ac:dyDescent="0.25">
      <c r="A5029" t="str">
        <v>BioLegend</v>
      </c>
      <c r="B5029">
        <v>2851.2</v>
      </c>
      <c r="C5029" t="str">
        <v>EED121484</v>
      </c>
      <c r="D5029" s="6">
        <v>45993</v>
      </c>
      <c r="E5029" s="6">
        <v>46001</v>
      </c>
      <c r="F5029">
        <v>400511</v>
      </c>
      <c r="G5029">
        <v>1</v>
      </c>
      <c r="H5029">
        <v>1</v>
      </c>
      <c r="I5029">
        <v>0</v>
      </c>
      <c r="J5029" t="str">
        <v>Delhi</v>
      </c>
      <c r="K5029">
        <v>0</v>
      </c>
    </row>
    <row r="5030" spans="1:11" x14ac:dyDescent="0.25">
      <c r="A5030" t="str">
        <v>BioLegend</v>
      </c>
      <c r="B5030">
        <v>26136</v>
      </c>
      <c r="C5030" t="str">
        <v>EED121484</v>
      </c>
      <c r="D5030" s="6">
        <v>45993</v>
      </c>
      <c r="E5030" s="6">
        <v>46001</v>
      </c>
      <c r="F5030">
        <v>403502</v>
      </c>
      <c r="G5030">
        <v>3</v>
      </c>
      <c r="H5030">
        <v>3</v>
      </c>
      <c r="I5030">
        <v>0</v>
      </c>
      <c r="J5030" t="str">
        <v>Delhi</v>
      </c>
      <c r="K5030">
        <v>0</v>
      </c>
    </row>
    <row r="5031" spans="1:11" x14ac:dyDescent="0.25">
      <c r="A5031" t="str">
        <v>BioLegend</v>
      </c>
      <c r="B5031">
        <v>17952</v>
      </c>
      <c r="C5031" t="str">
        <v>EED121484</v>
      </c>
      <c r="D5031" s="6">
        <v>45993</v>
      </c>
      <c r="E5031" s="6">
        <v>46001</v>
      </c>
      <c r="F5031">
        <v>405720</v>
      </c>
      <c r="G5031">
        <v>1</v>
      </c>
      <c r="H5031">
        <v>1</v>
      </c>
      <c r="I5031">
        <v>0</v>
      </c>
      <c r="J5031" t="str">
        <v>Hyderabad</v>
      </c>
      <c r="K5031">
        <v>0</v>
      </c>
    </row>
    <row r="5032" spans="1:11" x14ac:dyDescent="0.25">
      <c r="A5032" t="str">
        <v>BioLegend</v>
      </c>
      <c r="B5032">
        <v>5491.2</v>
      </c>
      <c r="C5032" t="str">
        <v>EED121484</v>
      </c>
      <c r="D5032" s="6">
        <v>45993</v>
      </c>
      <c r="E5032" s="6">
        <v>46001</v>
      </c>
      <c r="F5032">
        <v>406421</v>
      </c>
      <c r="G5032">
        <v>1</v>
      </c>
      <c r="H5032">
        <v>1</v>
      </c>
      <c r="I5032">
        <v>0</v>
      </c>
      <c r="J5032" t="str">
        <v>Telangana</v>
      </c>
      <c r="K5032">
        <v>0</v>
      </c>
    </row>
    <row r="5033" spans="1:11" x14ac:dyDescent="0.25">
      <c r="A5033" t="str">
        <v>BioLegend</v>
      </c>
      <c r="B5033">
        <v>15628.8</v>
      </c>
      <c r="C5033" t="str">
        <v>EED121484</v>
      </c>
      <c r="D5033" s="6">
        <v>45993</v>
      </c>
      <c r="E5033" s="6">
        <v>46001</v>
      </c>
      <c r="F5033">
        <v>406509</v>
      </c>
      <c r="G5033">
        <v>1</v>
      </c>
      <c r="H5033">
        <v>1</v>
      </c>
      <c r="I5033">
        <v>0</v>
      </c>
      <c r="J5033" t="str">
        <v>Hyderabad</v>
      </c>
      <c r="K5033">
        <v>0</v>
      </c>
    </row>
    <row r="5034" spans="1:11" x14ac:dyDescent="0.25">
      <c r="A5034" t="str">
        <v>BioLegend</v>
      </c>
      <c r="B5034">
        <v>17054.400000000001</v>
      </c>
      <c r="C5034" t="str">
        <v>EED121484</v>
      </c>
      <c r="D5034" s="6">
        <v>45993</v>
      </c>
      <c r="E5034" s="6">
        <v>46001</v>
      </c>
      <c r="F5034">
        <v>409904</v>
      </c>
      <c r="G5034">
        <v>1</v>
      </c>
      <c r="H5034">
        <v>1</v>
      </c>
      <c r="I5034">
        <v>0</v>
      </c>
      <c r="J5034" t="str">
        <v>Chandigarh</v>
      </c>
      <c r="K5034">
        <v>0</v>
      </c>
    </row>
    <row r="5035" spans="1:11" x14ac:dyDescent="0.25">
      <c r="A5035" t="str">
        <v>BioLegend</v>
      </c>
      <c r="B5035">
        <v>26118.400000000001</v>
      </c>
      <c r="C5035" t="str">
        <v>EED121484</v>
      </c>
      <c r="D5035" s="6">
        <v>45993</v>
      </c>
      <c r="E5035" s="6">
        <v>46001</v>
      </c>
      <c r="F5035">
        <v>410704</v>
      </c>
      <c r="G5035">
        <v>1</v>
      </c>
      <c r="H5035">
        <v>1</v>
      </c>
      <c r="I5035">
        <v>0</v>
      </c>
      <c r="J5035" t="str">
        <v>Banglore</v>
      </c>
      <c r="K5035">
        <v>0</v>
      </c>
    </row>
    <row r="5036" spans="1:11" x14ac:dyDescent="0.25">
      <c r="A5036" t="str">
        <v>BioLegend</v>
      </c>
      <c r="B5036">
        <v>4699.2</v>
      </c>
      <c r="C5036" t="str">
        <v>EED121484</v>
      </c>
      <c r="D5036" s="6">
        <v>45993</v>
      </c>
      <c r="E5036" s="6">
        <v>46001</v>
      </c>
      <c r="F5036">
        <v>420201</v>
      </c>
      <c r="G5036">
        <v>2</v>
      </c>
      <c r="H5036">
        <v>0</v>
      </c>
      <c r="I5036">
        <v>2</v>
      </c>
      <c r="J5036" t="str">
        <v>Delhi</v>
      </c>
      <c r="K5036" t="str">
        <v>Priyanka Madam</v>
      </c>
    </row>
    <row r="5037" spans="1:11" x14ac:dyDescent="0.25">
      <c r="A5037" t="str">
        <v>BioLegend</v>
      </c>
      <c r="B5037">
        <v>4699.2</v>
      </c>
      <c r="C5037" t="str">
        <v>EED121484</v>
      </c>
      <c r="D5037" s="6">
        <v>45993</v>
      </c>
      <c r="E5037" s="6">
        <v>46001</v>
      </c>
      <c r="F5037">
        <v>420201</v>
      </c>
      <c r="G5037">
        <v>1</v>
      </c>
      <c r="H5037">
        <v>1</v>
      </c>
      <c r="I5037">
        <v>0</v>
      </c>
      <c r="J5037" t="str">
        <v>Delhi</v>
      </c>
      <c r="K5037">
        <v>0</v>
      </c>
    </row>
    <row r="5038" spans="1:11" x14ac:dyDescent="0.25">
      <c r="A5038" t="str">
        <v>BioLegend</v>
      </c>
      <c r="B5038">
        <v>4699.2</v>
      </c>
      <c r="C5038" t="str">
        <v>EED121484</v>
      </c>
      <c r="D5038" s="6">
        <v>45993</v>
      </c>
      <c r="E5038" s="6">
        <v>46001</v>
      </c>
      <c r="F5038">
        <v>420201</v>
      </c>
      <c r="G5038">
        <v>1</v>
      </c>
      <c r="H5038">
        <v>1</v>
      </c>
      <c r="I5038">
        <v>0</v>
      </c>
      <c r="J5038" t="str">
        <v>Delhi</v>
      </c>
      <c r="K5038" t="str">
        <v>Priyanka Madam</v>
      </c>
    </row>
    <row r="5039" spans="1:11" x14ac:dyDescent="0.25">
      <c r="A5039" t="str">
        <v>BioLegend</v>
      </c>
      <c r="B5039">
        <v>3115.2</v>
      </c>
      <c r="C5039" t="str">
        <v>EED121484</v>
      </c>
      <c r="D5039" s="6">
        <v>45993</v>
      </c>
      <c r="E5039" s="6">
        <v>46001</v>
      </c>
      <c r="F5039">
        <v>420404</v>
      </c>
      <c r="G5039">
        <v>1</v>
      </c>
      <c r="H5039">
        <v>1</v>
      </c>
      <c r="I5039">
        <v>0</v>
      </c>
      <c r="J5039" t="str">
        <v>Delhi</v>
      </c>
      <c r="K5039" t="str">
        <v>Priyanka Madam</v>
      </c>
    </row>
    <row r="5040" spans="1:11" x14ac:dyDescent="0.25">
      <c r="A5040" t="str">
        <v>BioLegend</v>
      </c>
      <c r="B5040">
        <v>4963.2</v>
      </c>
      <c r="C5040" t="str">
        <v>EED121484</v>
      </c>
      <c r="D5040" s="6">
        <v>45993</v>
      </c>
      <c r="E5040" s="6">
        <v>46001</v>
      </c>
      <c r="F5040">
        <v>421002</v>
      </c>
      <c r="G5040">
        <v>1</v>
      </c>
      <c r="H5040">
        <v>1</v>
      </c>
      <c r="I5040">
        <v>0</v>
      </c>
      <c r="J5040" t="str">
        <v>Delhi</v>
      </c>
      <c r="K5040" t="str">
        <v>Priyanka Madam</v>
      </c>
    </row>
    <row r="5041" spans="1:11" x14ac:dyDescent="0.25">
      <c r="A5041" t="str">
        <v>BioLegend</v>
      </c>
      <c r="B5041">
        <v>12091.2</v>
      </c>
      <c r="C5041" t="str">
        <v>EED121484</v>
      </c>
      <c r="D5041" s="6">
        <v>45993</v>
      </c>
      <c r="E5041" s="6">
        <v>46001</v>
      </c>
      <c r="F5041">
        <v>422302</v>
      </c>
      <c r="G5041">
        <v>2</v>
      </c>
      <c r="H5041">
        <v>2</v>
      </c>
      <c r="I5041">
        <v>0</v>
      </c>
      <c r="J5041" t="str">
        <v>Banglore</v>
      </c>
      <c r="K5041">
        <v>0</v>
      </c>
    </row>
    <row r="5042" spans="1:11" x14ac:dyDescent="0.25">
      <c r="A5042" t="str">
        <v>BioLegend</v>
      </c>
      <c r="B5042">
        <v>4699.2</v>
      </c>
      <c r="C5042" t="str">
        <v>EED121484</v>
      </c>
      <c r="D5042" s="6">
        <v>45993</v>
      </c>
      <c r="E5042" s="6">
        <v>46001</v>
      </c>
      <c r="F5042">
        <v>423101</v>
      </c>
      <c r="G5042">
        <v>2</v>
      </c>
      <c r="H5042">
        <v>2</v>
      </c>
      <c r="I5042">
        <v>0</v>
      </c>
      <c r="J5042" t="str">
        <v>Ahemedabad</v>
      </c>
      <c r="K5042">
        <v>0</v>
      </c>
    </row>
    <row r="5043" spans="1:11" x14ac:dyDescent="0.25">
      <c r="A5043" t="str">
        <v>BioLegend</v>
      </c>
      <c r="B5043">
        <v>4699.2</v>
      </c>
      <c r="C5043" t="str">
        <v>EED121484</v>
      </c>
      <c r="D5043" s="6">
        <v>45993</v>
      </c>
      <c r="E5043" s="6">
        <v>46001</v>
      </c>
      <c r="F5043">
        <v>423105</v>
      </c>
      <c r="G5043">
        <v>1</v>
      </c>
      <c r="H5043">
        <v>1</v>
      </c>
      <c r="I5043">
        <v>0</v>
      </c>
      <c r="J5043" t="str">
        <v>Telangana</v>
      </c>
      <c r="K5043">
        <v>0</v>
      </c>
    </row>
    <row r="5044" spans="1:11" x14ac:dyDescent="0.25">
      <c r="A5044" t="str">
        <v>BioLegend</v>
      </c>
      <c r="B5044">
        <v>5385.6</v>
      </c>
      <c r="C5044" t="str">
        <v>EED121484</v>
      </c>
      <c r="D5044" s="6">
        <v>45993</v>
      </c>
      <c r="E5044" s="6">
        <v>46001</v>
      </c>
      <c r="F5044">
        <v>424601</v>
      </c>
      <c r="G5044">
        <v>1</v>
      </c>
      <c r="H5044">
        <v>1</v>
      </c>
      <c r="I5044">
        <v>0</v>
      </c>
      <c r="J5044" t="str">
        <v>Delhi</v>
      </c>
      <c r="K5044" t="str">
        <v>Priyanka Madam</v>
      </c>
    </row>
    <row r="5045" spans="1:11" x14ac:dyDescent="0.25">
      <c r="A5045" t="str">
        <v>BioLegend</v>
      </c>
      <c r="B5045">
        <v>3115.2</v>
      </c>
      <c r="C5045" t="str">
        <v>EED121484</v>
      </c>
      <c r="D5045" s="6">
        <v>45993</v>
      </c>
      <c r="E5045" s="6">
        <v>46001</v>
      </c>
      <c r="F5045">
        <v>424807</v>
      </c>
      <c r="G5045">
        <v>3</v>
      </c>
      <c r="H5045">
        <v>3</v>
      </c>
      <c r="I5045">
        <v>0</v>
      </c>
      <c r="J5045" t="str">
        <v>Kerala</v>
      </c>
      <c r="K5045">
        <v>0</v>
      </c>
    </row>
    <row r="5046" spans="1:11" x14ac:dyDescent="0.25">
      <c r="A5046" t="str">
        <v>BioLegend</v>
      </c>
      <c r="B5046">
        <v>13992</v>
      </c>
      <c r="C5046" t="str">
        <v>EED121484</v>
      </c>
      <c r="D5046" s="6">
        <v>45993</v>
      </c>
      <c r="E5046" s="6">
        <v>46001</v>
      </c>
      <c r="F5046">
        <v>431501</v>
      </c>
      <c r="G5046">
        <v>1</v>
      </c>
      <c r="H5046">
        <v>1</v>
      </c>
      <c r="I5046">
        <v>0</v>
      </c>
      <c r="J5046" t="str">
        <v>Hyderabad</v>
      </c>
      <c r="K5046">
        <v>0</v>
      </c>
    </row>
    <row r="5047" spans="1:11" x14ac:dyDescent="0.25">
      <c r="A5047" t="str">
        <v>BioLegend</v>
      </c>
      <c r="B5047">
        <v>16104</v>
      </c>
      <c r="C5047" t="str">
        <v>EED121484</v>
      </c>
      <c r="D5047" s="6">
        <v>45993</v>
      </c>
      <c r="E5047" s="6">
        <v>46001</v>
      </c>
      <c r="F5047">
        <v>431804</v>
      </c>
      <c r="G5047">
        <v>1</v>
      </c>
      <c r="H5047">
        <v>1</v>
      </c>
      <c r="I5047">
        <v>0</v>
      </c>
      <c r="J5047" t="str">
        <v>Kerala</v>
      </c>
      <c r="K5047">
        <v>0</v>
      </c>
    </row>
    <row r="5048" spans="1:11" x14ac:dyDescent="0.25">
      <c r="A5048" t="str">
        <v>BioLegend</v>
      </c>
      <c r="B5048">
        <v>18788</v>
      </c>
      <c r="C5048" t="str">
        <v>EED121484</v>
      </c>
      <c r="D5048" s="6">
        <v>45993</v>
      </c>
      <c r="E5048" s="6">
        <v>46001</v>
      </c>
      <c r="F5048">
        <v>445804</v>
      </c>
      <c r="G5048">
        <v>1</v>
      </c>
      <c r="H5048">
        <v>1</v>
      </c>
      <c r="I5048">
        <v>0</v>
      </c>
      <c r="J5048" t="str">
        <v>Gujrat</v>
      </c>
      <c r="K5048">
        <v>0</v>
      </c>
    </row>
    <row r="5049" spans="1:11" x14ac:dyDescent="0.25">
      <c r="A5049" t="str">
        <v>BioLegend</v>
      </c>
      <c r="B5049">
        <v>14256</v>
      </c>
      <c r="C5049" t="str">
        <v>EED121484</v>
      </c>
      <c r="D5049" s="6">
        <v>45993</v>
      </c>
      <c r="E5049" s="6">
        <v>46001</v>
      </c>
      <c r="F5049">
        <v>446504</v>
      </c>
      <c r="G5049">
        <v>1</v>
      </c>
      <c r="H5049">
        <v>1</v>
      </c>
      <c r="I5049">
        <v>0</v>
      </c>
      <c r="J5049" t="str">
        <v>Hyderabad</v>
      </c>
      <c r="K5049">
        <v>0</v>
      </c>
    </row>
    <row r="5050" spans="1:11" x14ac:dyDescent="0.25">
      <c r="A5050" t="str">
        <v>BioLegend</v>
      </c>
      <c r="B5050">
        <v>13068</v>
      </c>
      <c r="C5050" t="str">
        <v>EED121484</v>
      </c>
      <c r="D5050" s="6">
        <v>45993</v>
      </c>
      <c r="E5050" s="6">
        <v>46001</v>
      </c>
      <c r="F5050">
        <v>480009</v>
      </c>
      <c r="G5050">
        <v>1</v>
      </c>
      <c r="H5050">
        <v>1</v>
      </c>
      <c r="I5050">
        <v>0</v>
      </c>
      <c r="J5050" t="str">
        <v>Delhi</v>
      </c>
      <c r="K5050">
        <v>0</v>
      </c>
    </row>
    <row r="5051" spans="1:11" x14ac:dyDescent="0.25">
      <c r="A5051" t="str">
        <v>BioLegend</v>
      </c>
      <c r="B5051">
        <v>14916</v>
      </c>
      <c r="C5051" t="str">
        <v>EED121484</v>
      </c>
      <c r="D5051" s="6">
        <v>45993</v>
      </c>
      <c r="E5051" s="6">
        <v>46001</v>
      </c>
      <c r="F5051">
        <v>480053</v>
      </c>
      <c r="G5051">
        <v>1</v>
      </c>
      <c r="H5051">
        <v>1</v>
      </c>
      <c r="I5051">
        <v>0</v>
      </c>
      <c r="J5051" t="str">
        <v>Delhi</v>
      </c>
      <c r="K5051">
        <v>0</v>
      </c>
    </row>
    <row r="5052" spans="1:11" x14ac:dyDescent="0.25">
      <c r="A5052" t="str">
        <v>BioLegend</v>
      </c>
      <c r="B5052">
        <v>16434</v>
      </c>
      <c r="C5052" t="str">
        <v>EED121484</v>
      </c>
      <c r="D5052" s="6">
        <v>45993</v>
      </c>
      <c r="E5052" s="6">
        <v>46001</v>
      </c>
      <c r="F5052">
        <v>480133</v>
      </c>
      <c r="G5052">
        <v>1</v>
      </c>
      <c r="H5052">
        <v>1</v>
      </c>
      <c r="I5052">
        <v>0</v>
      </c>
      <c r="J5052" t="str">
        <v>Delhi</v>
      </c>
      <c r="K5052">
        <v>0</v>
      </c>
    </row>
    <row r="5053" spans="1:11" x14ac:dyDescent="0.25">
      <c r="A5053" t="str">
        <v>BioLegend</v>
      </c>
      <c r="B5053">
        <v>27473.599999999999</v>
      </c>
      <c r="C5053" t="str">
        <v>EED121484</v>
      </c>
      <c r="D5053" s="6">
        <v>45993</v>
      </c>
      <c r="E5053" s="6">
        <v>46001</v>
      </c>
      <c r="F5053">
        <v>502538</v>
      </c>
      <c r="G5053">
        <v>1</v>
      </c>
      <c r="H5053">
        <v>1</v>
      </c>
      <c r="I5053">
        <v>0</v>
      </c>
      <c r="J5053" t="str">
        <v>DELHI</v>
      </c>
      <c r="K5053" t="str">
        <v>Priyanka Madam</v>
      </c>
    </row>
    <row r="5054" spans="1:11" x14ac:dyDescent="0.25">
      <c r="A5054" t="str">
        <v>BioLegend</v>
      </c>
      <c r="B5054">
        <v>6811.2000000000007</v>
      </c>
      <c r="C5054" t="str">
        <v>EED121484</v>
      </c>
      <c r="D5054" s="6">
        <v>45993</v>
      </c>
      <c r="E5054" s="6">
        <v>46001</v>
      </c>
      <c r="F5054">
        <v>504123</v>
      </c>
      <c r="G5054">
        <v>1</v>
      </c>
      <c r="H5054">
        <v>0</v>
      </c>
      <c r="I5054">
        <v>1</v>
      </c>
      <c r="J5054" t="str">
        <v>Faridabad</v>
      </c>
      <c r="K5054" t="str">
        <v>Priyanka Madam</v>
      </c>
    </row>
    <row r="5055" spans="1:11" x14ac:dyDescent="0.25">
      <c r="A5055" t="str">
        <v>BioLegend</v>
      </c>
      <c r="B5055">
        <v>14942.400000000001</v>
      </c>
      <c r="C5055" t="str">
        <v>EED121484</v>
      </c>
      <c r="D5055" s="6">
        <v>45993</v>
      </c>
      <c r="E5055" s="6">
        <v>46001</v>
      </c>
      <c r="F5055">
        <v>504304</v>
      </c>
      <c r="G5055">
        <v>1</v>
      </c>
      <c r="H5055">
        <v>0</v>
      </c>
      <c r="I5055">
        <v>1</v>
      </c>
      <c r="J5055" t="str">
        <v>Faridabad</v>
      </c>
      <c r="K5055" t="str">
        <v>Priyanka Madam</v>
      </c>
    </row>
    <row r="5056" spans="1:11" x14ac:dyDescent="0.25">
      <c r="A5056" t="str">
        <v>BioLegend</v>
      </c>
      <c r="B5056">
        <v>13780.8</v>
      </c>
      <c r="C5056" t="str">
        <v>EED121484</v>
      </c>
      <c r="D5056" s="6">
        <v>45993</v>
      </c>
      <c r="E5056" s="6">
        <v>46001</v>
      </c>
      <c r="F5056">
        <v>504508</v>
      </c>
      <c r="G5056">
        <v>1</v>
      </c>
      <c r="H5056">
        <v>0</v>
      </c>
      <c r="I5056">
        <v>1</v>
      </c>
      <c r="J5056" t="str">
        <v>Faridabad</v>
      </c>
      <c r="K5056" t="str">
        <v>Priyanka Madam</v>
      </c>
    </row>
    <row r="5057" spans="1:11" x14ac:dyDescent="0.25">
      <c r="A5057" t="str">
        <v>BioLegend</v>
      </c>
      <c r="B5057">
        <v>14907.2</v>
      </c>
      <c r="C5057" t="str">
        <v>EED121484</v>
      </c>
      <c r="D5057" s="6">
        <v>45993</v>
      </c>
      <c r="E5057" s="6">
        <v>46001</v>
      </c>
      <c r="F5057">
        <v>505830</v>
      </c>
      <c r="G5057">
        <v>1</v>
      </c>
      <c r="H5057">
        <v>1</v>
      </c>
      <c r="I5057">
        <v>0</v>
      </c>
      <c r="J5057" t="str">
        <v>Delhi</v>
      </c>
      <c r="K5057" t="str">
        <v>Priyanka Madam</v>
      </c>
    </row>
    <row r="5058" spans="1:11" x14ac:dyDescent="0.25">
      <c r="A5058" t="str">
        <v>BioLegend</v>
      </c>
      <c r="B5058">
        <v>15954.400000000001</v>
      </c>
      <c r="C5058" t="str">
        <v>EED121484</v>
      </c>
      <c r="D5058" s="6">
        <v>45993</v>
      </c>
      <c r="E5058" s="6">
        <v>46001</v>
      </c>
      <c r="F5058">
        <v>506933</v>
      </c>
      <c r="G5058">
        <v>1</v>
      </c>
      <c r="H5058">
        <v>1</v>
      </c>
      <c r="I5058">
        <v>0</v>
      </c>
      <c r="J5058" t="str">
        <v>Delhi</v>
      </c>
      <c r="K5058" t="str">
        <v>Priyanka Madam</v>
      </c>
    </row>
    <row r="5059" spans="1:11" x14ac:dyDescent="0.25">
      <c r="A5059" t="str">
        <v>BioLegend</v>
      </c>
      <c r="B5059">
        <v>12408</v>
      </c>
      <c r="C5059" t="str">
        <v>EED121484</v>
      </c>
      <c r="D5059" s="6">
        <v>45993</v>
      </c>
      <c r="E5059" s="6">
        <v>46001</v>
      </c>
      <c r="F5059">
        <v>508206</v>
      </c>
      <c r="G5059">
        <v>1</v>
      </c>
      <c r="H5059">
        <v>0</v>
      </c>
      <c r="I5059">
        <v>1</v>
      </c>
      <c r="J5059" t="str">
        <v>Bhopal</v>
      </c>
      <c r="K5059" t="str">
        <v>On Hold (Priyanka madam)</v>
      </c>
    </row>
    <row r="5060" spans="1:11" x14ac:dyDescent="0.25">
      <c r="A5060" t="str">
        <v>BioLegend</v>
      </c>
      <c r="B5060">
        <v>27473.599999999999</v>
      </c>
      <c r="C5060" t="str">
        <v>EED121484</v>
      </c>
      <c r="D5060" s="6">
        <v>45993</v>
      </c>
      <c r="E5060" s="6">
        <v>46001</v>
      </c>
      <c r="F5060">
        <v>512338</v>
      </c>
      <c r="G5060">
        <v>1</v>
      </c>
      <c r="H5060">
        <v>1</v>
      </c>
      <c r="I5060">
        <v>0</v>
      </c>
      <c r="J5060" t="str">
        <v>DELHI</v>
      </c>
      <c r="K5060" t="str">
        <v>Priyanka Madam</v>
      </c>
    </row>
    <row r="5061" spans="1:11" x14ac:dyDescent="0.25">
      <c r="A5061" t="str">
        <v>BioLegend</v>
      </c>
      <c r="B5061">
        <v>9662.4</v>
      </c>
      <c r="C5061" t="str">
        <v>EED121484</v>
      </c>
      <c r="D5061" s="6">
        <v>45993</v>
      </c>
      <c r="E5061" s="6">
        <v>46001</v>
      </c>
      <c r="F5061">
        <v>514103</v>
      </c>
      <c r="G5061">
        <v>1</v>
      </c>
      <c r="H5061">
        <v>0</v>
      </c>
      <c r="I5061">
        <v>1</v>
      </c>
      <c r="J5061" t="str">
        <v>Faridabad</v>
      </c>
      <c r="K5061" t="str">
        <v>Priyanka Madam</v>
      </c>
    </row>
    <row r="5062" spans="1:11" x14ac:dyDescent="0.25">
      <c r="A5062" t="str">
        <v>BioLegend</v>
      </c>
      <c r="B5062">
        <v>19219.2</v>
      </c>
      <c r="C5062" t="str">
        <v>EED121484</v>
      </c>
      <c r="D5062" s="6">
        <v>45993</v>
      </c>
      <c r="E5062" s="6">
        <v>46001</v>
      </c>
      <c r="F5062">
        <v>515406</v>
      </c>
      <c r="G5062">
        <v>1</v>
      </c>
      <c r="H5062">
        <v>0</v>
      </c>
      <c r="I5062">
        <v>1</v>
      </c>
      <c r="J5062" t="str">
        <v>Faridabad</v>
      </c>
      <c r="K5062" t="str">
        <v>Priyanka Madam</v>
      </c>
    </row>
    <row r="5063" spans="1:11" x14ac:dyDescent="0.25">
      <c r="A5063" t="str">
        <v>BioLegend</v>
      </c>
      <c r="B5063">
        <v>17688</v>
      </c>
      <c r="C5063" t="str">
        <v>EED121484</v>
      </c>
      <c r="D5063" s="6">
        <v>45993</v>
      </c>
      <c r="E5063" s="6">
        <v>46001</v>
      </c>
      <c r="F5063">
        <v>585404</v>
      </c>
      <c r="G5063">
        <v>1</v>
      </c>
      <c r="H5063">
        <v>1</v>
      </c>
      <c r="I5063">
        <v>0</v>
      </c>
      <c r="J5063" t="str">
        <v>Banglore</v>
      </c>
      <c r="K5063">
        <v>0</v>
      </c>
    </row>
    <row r="5064" spans="1:11" x14ac:dyDescent="0.25">
      <c r="A5064" t="str">
        <v>BioLegend</v>
      </c>
      <c r="B5064">
        <v>23760</v>
      </c>
      <c r="C5064" t="str">
        <v>EED121484</v>
      </c>
      <c r="D5064" s="6">
        <v>45993</v>
      </c>
      <c r="E5064" s="6">
        <v>46001</v>
      </c>
      <c r="F5064">
        <v>611354</v>
      </c>
      <c r="G5064">
        <v>1</v>
      </c>
      <c r="H5064">
        <v>1</v>
      </c>
      <c r="I5064">
        <v>0</v>
      </c>
      <c r="J5064" t="str">
        <v>Delhi</v>
      </c>
      <c r="K5064" t="str">
        <v>Priyanka Madam</v>
      </c>
    </row>
    <row r="5065" spans="1:11" x14ac:dyDescent="0.25">
      <c r="A5065" t="str">
        <v>BioLegend</v>
      </c>
      <c r="B5065">
        <v>20064</v>
      </c>
      <c r="C5065" t="str">
        <v>EED121484</v>
      </c>
      <c r="D5065" s="6">
        <v>45993</v>
      </c>
      <c r="E5065" s="6">
        <v>46001</v>
      </c>
      <c r="F5065">
        <v>614154</v>
      </c>
      <c r="G5065">
        <v>1</v>
      </c>
      <c r="H5065">
        <v>1</v>
      </c>
      <c r="I5065">
        <v>0</v>
      </c>
      <c r="J5065" t="str">
        <v>Delhi</v>
      </c>
      <c r="K5065" t="str">
        <v>Priyanka Madam</v>
      </c>
    </row>
    <row r="5066" spans="1:11" x14ac:dyDescent="0.25">
      <c r="A5066" t="str">
        <v>BioLegend</v>
      </c>
      <c r="B5066">
        <v>24816</v>
      </c>
      <c r="C5066" t="str">
        <v>EED121484</v>
      </c>
      <c r="D5066" s="6">
        <v>45993</v>
      </c>
      <c r="E5066" s="6">
        <v>46001</v>
      </c>
      <c r="F5066">
        <v>626754</v>
      </c>
      <c r="G5066">
        <v>1</v>
      </c>
      <c r="H5066">
        <v>1</v>
      </c>
      <c r="I5066">
        <v>0</v>
      </c>
      <c r="J5066" t="str">
        <v>Delhi</v>
      </c>
      <c r="K5066" t="str">
        <v>Priyanka Madam</v>
      </c>
    </row>
    <row r="5067" spans="1:11" x14ac:dyDescent="0.25">
      <c r="A5067" t="str">
        <v>BioLegend</v>
      </c>
      <c r="B5067">
        <v>23760</v>
      </c>
      <c r="C5067" t="str">
        <v>EED121484</v>
      </c>
      <c r="D5067" s="6">
        <v>45993</v>
      </c>
      <c r="E5067" s="6">
        <v>46001</v>
      </c>
      <c r="F5067">
        <v>626756</v>
      </c>
      <c r="G5067">
        <v>1</v>
      </c>
      <c r="H5067">
        <v>1</v>
      </c>
      <c r="I5067">
        <v>0</v>
      </c>
      <c r="J5067" t="str">
        <v>Delhi</v>
      </c>
      <c r="K5067" t="str">
        <v>Priyanka Madam</v>
      </c>
    </row>
    <row r="5068" spans="1:11" x14ac:dyDescent="0.25">
      <c r="A5068" t="str">
        <v>BioLegend</v>
      </c>
      <c r="B5068">
        <v>11616</v>
      </c>
      <c r="C5068" t="str">
        <v>EED121484</v>
      </c>
      <c r="D5068" s="6">
        <v>45993</v>
      </c>
      <c r="E5068" s="6">
        <v>46001</v>
      </c>
      <c r="F5068">
        <v>640920</v>
      </c>
      <c r="G5068">
        <v>1</v>
      </c>
      <c r="H5068">
        <v>1</v>
      </c>
      <c r="I5068">
        <v>0</v>
      </c>
      <c r="J5068" t="str">
        <v>Delhi</v>
      </c>
      <c r="K5068" t="str">
        <v>Priyanka Madam</v>
      </c>
    </row>
    <row r="5069" spans="1:11" x14ac:dyDescent="0.25">
      <c r="A5069" t="str">
        <v>BioLegend</v>
      </c>
      <c r="B5069">
        <v>8395.2000000000007</v>
      </c>
      <c r="C5069" t="str">
        <v>EED121484</v>
      </c>
      <c r="D5069" s="6">
        <v>45993</v>
      </c>
      <c r="E5069" s="6">
        <v>46001</v>
      </c>
      <c r="F5069">
        <v>681303</v>
      </c>
      <c r="G5069">
        <v>1</v>
      </c>
      <c r="H5069">
        <v>0</v>
      </c>
      <c r="I5069">
        <v>1</v>
      </c>
      <c r="J5069" t="str">
        <v>Faridabad</v>
      </c>
      <c r="K5069" t="str">
        <v>Priyanka Madam</v>
      </c>
    </row>
    <row r="5070" spans="1:11" x14ac:dyDescent="0.25">
      <c r="A5070" t="str">
        <v>BioLegend</v>
      </c>
      <c r="B5070">
        <v>9345.6</v>
      </c>
      <c r="C5070" t="str">
        <v>EED121484</v>
      </c>
      <c r="D5070" s="6">
        <v>45993</v>
      </c>
      <c r="E5070" s="6">
        <v>46001</v>
      </c>
      <c r="F5070">
        <v>740167</v>
      </c>
      <c r="G5070">
        <v>1</v>
      </c>
      <c r="H5070">
        <v>1</v>
      </c>
      <c r="I5070">
        <v>0</v>
      </c>
      <c r="J5070" t="str">
        <v>Chandigarh</v>
      </c>
      <c r="K5070">
        <v>0</v>
      </c>
    </row>
    <row r="5071" spans="1:11" x14ac:dyDescent="0.25">
      <c r="A5071" t="str">
        <v>BioLegend</v>
      </c>
      <c r="B5071">
        <v>9345.6</v>
      </c>
      <c r="C5071" t="str">
        <v>EED121484</v>
      </c>
      <c r="D5071" s="6">
        <v>45993</v>
      </c>
      <c r="E5071" s="6">
        <v>46001</v>
      </c>
      <c r="F5071">
        <v>740173</v>
      </c>
      <c r="G5071">
        <v>1</v>
      </c>
      <c r="H5071">
        <v>1</v>
      </c>
      <c r="I5071">
        <v>0</v>
      </c>
      <c r="J5071" t="str">
        <v>Chandigarh</v>
      </c>
      <c r="K5071">
        <v>0</v>
      </c>
    </row>
    <row r="5072" spans="1:11" x14ac:dyDescent="0.25">
      <c r="A5072" t="str">
        <v>BioLegend</v>
      </c>
      <c r="B5072">
        <v>9345.6</v>
      </c>
      <c r="C5072" t="str">
        <v>EED121484</v>
      </c>
      <c r="D5072" s="6">
        <v>45993</v>
      </c>
      <c r="E5072" s="6">
        <v>46001</v>
      </c>
      <c r="F5072">
        <v>740177</v>
      </c>
      <c r="G5072">
        <v>1</v>
      </c>
      <c r="H5072">
        <v>1</v>
      </c>
      <c r="I5072">
        <v>0</v>
      </c>
      <c r="J5072" t="str">
        <v>Chandigarh</v>
      </c>
      <c r="K5072">
        <v>0</v>
      </c>
    </row>
    <row r="5073" spans="1:11" x14ac:dyDescent="0.25">
      <c r="A5073" t="str">
        <v>BioLegend</v>
      </c>
      <c r="B5073">
        <v>9345.6</v>
      </c>
      <c r="C5073" t="str">
        <v>EED121484</v>
      </c>
      <c r="D5073" s="6">
        <v>45993</v>
      </c>
      <c r="E5073" s="6">
        <v>46001</v>
      </c>
      <c r="F5073">
        <v>740178</v>
      </c>
      <c r="G5073">
        <v>1</v>
      </c>
      <c r="H5073">
        <v>1</v>
      </c>
      <c r="I5073">
        <v>0</v>
      </c>
      <c r="J5073" t="str">
        <v>Chandigarh</v>
      </c>
      <c r="K5073">
        <v>0</v>
      </c>
    </row>
    <row r="5074" spans="1:11" x14ac:dyDescent="0.25">
      <c r="A5074" t="str">
        <v>BioLegend</v>
      </c>
      <c r="B5074">
        <v>9345.6</v>
      </c>
      <c r="C5074" t="str">
        <v>EED121484</v>
      </c>
      <c r="D5074" s="6">
        <v>45993</v>
      </c>
      <c r="E5074" s="6">
        <v>46001</v>
      </c>
      <c r="F5074">
        <v>740179</v>
      </c>
      <c r="G5074">
        <v>1</v>
      </c>
      <c r="H5074">
        <v>1</v>
      </c>
      <c r="I5074">
        <v>0</v>
      </c>
      <c r="J5074" t="str">
        <v>Chandigarh</v>
      </c>
      <c r="K5074">
        <v>0</v>
      </c>
    </row>
    <row r="5075" spans="1:11" x14ac:dyDescent="0.25">
      <c r="A5075" t="str">
        <v>BioLegend</v>
      </c>
      <c r="B5075">
        <v>92980.799999999988</v>
      </c>
      <c r="C5075" t="str">
        <v>EED121484</v>
      </c>
      <c r="D5075" s="6">
        <v>45993</v>
      </c>
      <c r="E5075" s="6">
        <v>46001</v>
      </c>
      <c r="F5075">
        <v>740809</v>
      </c>
      <c r="G5075">
        <v>1</v>
      </c>
      <c r="H5075">
        <v>1</v>
      </c>
      <c r="I5075">
        <v>0</v>
      </c>
      <c r="J5075" t="str">
        <v>Telangana</v>
      </c>
      <c r="K5075">
        <v>0</v>
      </c>
    </row>
    <row r="5076" spans="1:11" x14ac:dyDescent="0.25">
      <c r="A5076" t="str">
        <v>BioLegend</v>
      </c>
      <c r="B5076">
        <v>92980.799999999988</v>
      </c>
      <c r="C5076" t="str">
        <v>EED121484</v>
      </c>
      <c r="D5076" s="6">
        <v>45993</v>
      </c>
      <c r="E5076" s="6">
        <v>46001</v>
      </c>
      <c r="F5076">
        <v>740930</v>
      </c>
      <c r="G5076">
        <v>1</v>
      </c>
      <c r="H5076">
        <v>1</v>
      </c>
      <c r="I5076">
        <v>0</v>
      </c>
      <c r="J5076" t="str">
        <v>Faridabad</v>
      </c>
      <c r="K5076">
        <v>0</v>
      </c>
    </row>
    <row r="5077" spans="1:11" x14ac:dyDescent="0.25">
      <c r="A5077" t="str">
        <v>BioLegend</v>
      </c>
      <c r="B5077">
        <v>5913.6</v>
      </c>
      <c r="C5077" t="str">
        <v>EED121484</v>
      </c>
      <c r="D5077" s="6">
        <v>45993</v>
      </c>
      <c r="E5077" s="6">
        <v>46001</v>
      </c>
      <c r="F5077">
        <v>791904</v>
      </c>
      <c r="G5077">
        <v>1</v>
      </c>
      <c r="H5077">
        <v>1</v>
      </c>
      <c r="I5077">
        <v>0</v>
      </c>
      <c r="J5077" t="str">
        <v>Banglore</v>
      </c>
      <c r="K5077">
        <v>0</v>
      </c>
    </row>
    <row r="5078" spans="1:11" x14ac:dyDescent="0.25">
      <c r="A5078" t="str">
        <v>BioLegend</v>
      </c>
      <c r="B5078">
        <v>14520</v>
      </c>
      <c r="C5078" t="str">
        <v>EED121484</v>
      </c>
      <c r="D5078" s="6">
        <v>45993</v>
      </c>
      <c r="E5078" s="6">
        <v>46001</v>
      </c>
      <c r="F5078">
        <v>824101</v>
      </c>
      <c r="G5078">
        <v>1</v>
      </c>
      <c r="H5078">
        <v>0</v>
      </c>
      <c r="I5078">
        <v>1</v>
      </c>
      <c r="J5078" t="str">
        <v>Faridabad</v>
      </c>
      <c r="K5078" t="str">
        <v>Priyanka Madam</v>
      </c>
    </row>
    <row r="5079" spans="1:11" x14ac:dyDescent="0.25">
      <c r="A5079" t="str">
        <v>BioLegend</v>
      </c>
      <c r="B5079">
        <v>17054.400000000001</v>
      </c>
      <c r="C5079" t="str">
        <v>EED121484</v>
      </c>
      <c r="D5079" s="6">
        <v>45993</v>
      </c>
      <c r="E5079" s="6">
        <v>46001</v>
      </c>
      <c r="F5079">
        <v>943302</v>
      </c>
      <c r="G5079">
        <v>1</v>
      </c>
      <c r="H5079">
        <v>1</v>
      </c>
      <c r="I5079">
        <v>0</v>
      </c>
      <c r="J5079" t="str">
        <v>DELHI</v>
      </c>
      <c r="K5079">
        <v>0</v>
      </c>
    </row>
    <row r="5080" spans="1:11" x14ac:dyDescent="0.25">
      <c r="A5080" t="str">
        <v>CYTOSKELETON</v>
      </c>
      <c r="B5080">
        <v>76646.240000000005</v>
      </c>
      <c r="C5080">
        <v>22039</v>
      </c>
      <c r="D5080" s="6">
        <v>45996</v>
      </c>
      <c r="E5080" s="6">
        <v>46001</v>
      </c>
      <c r="F5080" t="str">
        <v>BK011P</v>
      </c>
      <c r="G5080">
        <v>1</v>
      </c>
      <c r="H5080">
        <v>0</v>
      </c>
      <c r="I5080">
        <v>1</v>
      </c>
      <c r="J5080" t="str">
        <v>PUNE</v>
      </c>
      <c r="K5080" t="str">
        <v>Payment Issue (Anjali)</v>
      </c>
    </row>
    <row r="5081" spans="1:11" x14ac:dyDescent="0.25">
      <c r="A5081" t="str">
        <v>Unknown</v>
      </c>
      <c r="B5081" t="e">
        <v>#N/A</v>
      </c>
      <c r="C5081" t="str">
        <v>Invoice not available</v>
      </c>
      <c r="D5081" s="6" t="str">
        <v>Invoice not available</v>
      </c>
      <c r="E5081" s="6">
        <v>46001</v>
      </c>
      <c r="F5081">
        <v>430659</v>
      </c>
      <c r="G5081">
        <v>1</v>
      </c>
      <c r="H5081">
        <v>0</v>
      </c>
      <c r="I5081">
        <v>1</v>
      </c>
      <c r="J5081" t="str">
        <v>STOCK</v>
      </c>
      <c r="K5081" t="str">
        <v>From Sharda University/  By Deepak</v>
      </c>
    </row>
    <row r="5082" spans="1:11" x14ac:dyDescent="0.25">
      <c r="A5082" t="str">
        <v>SARTORIUS</v>
      </c>
      <c r="B5082">
        <v>6500</v>
      </c>
      <c r="C5082" t="str">
        <v>251519303788</v>
      </c>
      <c r="D5082" s="6">
        <v>46000</v>
      </c>
      <c r="E5082" s="6">
        <v>46004</v>
      </c>
      <c r="F5082" t="str">
        <v>VS0121</v>
      </c>
      <c r="G5082">
        <v>1</v>
      </c>
      <c r="H5082">
        <v>0</v>
      </c>
      <c r="I5082">
        <v>1</v>
      </c>
      <c r="J5082" t="str">
        <v>STOCK</v>
      </c>
      <c r="K5082" t="str">
        <v>Stock</v>
      </c>
    </row>
    <row r="5083" spans="1:11" x14ac:dyDescent="0.25">
      <c r="A5083" t="str">
        <v>ELK</v>
      </c>
      <c r="B5083">
        <v>11440</v>
      </c>
      <c r="C5083">
        <v>20251203</v>
      </c>
      <c r="D5083" s="6">
        <v>45994</v>
      </c>
      <c r="E5083" s="6">
        <v>46004</v>
      </c>
      <c r="F5083" t="str">
        <v>ELK2277</v>
      </c>
      <c r="G5083">
        <v>2</v>
      </c>
      <c r="H5083">
        <v>2</v>
      </c>
      <c r="I5083">
        <v>0</v>
      </c>
      <c r="J5083" t="str">
        <v>Delhi</v>
      </c>
      <c r="K5083">
        <v>0</v>
      </c>
    </row>
    <row r="5084" spans="1:11" x14ac:dyDescent="0.25">
      <c r="A5084" t="str">
        <v>AFFINITY</v>
      </c>
      <c r="B5084">
        <v>4400</v>
      </c>
      <c r="C5084" t="str">
        <v>20251205IN-BI</v>
      </c>
      <c r="D5084" s="6">
        <v>45996</v>
      </c>
      <c r="E5084" s="6">
        <v>46004</v>
      </c>
      <c r="F5084" t="str">
        <v>BF8029</v>
      </c>
      <c r="G5084">
        <v>1</v>
      </c>
      <c r="H5084">
        <v>1</v>
      </c>
      <c r="I5084">
        <v>0</v>
      </c>
      <c r="J5084" t="str">
        <v>Kolkata</v>
      </c>
      <c r="K5084">
        <v>0</v>
      </c>
    </row>
    <row r="5085" spans="1:11" x14ac:dyDescent="0.25">
      <c r="A5085" t="str">
        <v>AFFINITY</v>
      </c>
      <c r="B5085">
        <v>4400</v>
      </c>
      <c r="C5085" t="str">
        <v>20251205IN-BI</v>
      </c>
      <c r="D5085" s="6">
        <v>45996</v>
      </c>
      <c r="E5085" s="6">
        <v>46004</v>
      </c>
      <c r="F5085" t="str">
        <v>DF6415</v>
      </c>
      <c r="G5085">
        <v>1</v>
      </c>
      <c r="H5085">
        <v>1</v>
      </c>
      <c r="I5085">
        <v>0</v>
      </c>
      <c r="J5085" t="str">
        <v>Kolkata</v>
      </c>
      <c r="K5085">
        <v>0</v>
      </c>
    </row>
    <row r="5086" spans="1:11" x14ac:dyDescent="0.25">
      <c r="A5086" t="str">
        <v>AFFINITY</v>
      </c>
      <c r="B5086">
        <v>4400</v>
      </c>
      <c r="C5086" t="str">
        <v>20251205IN-BI</v>
      </c>
      <c r="D5086" s="6">
        <v>45996</v>
      </c>
      <c r="E5086" s="6">
        <v>46004</v>
      </c>
      <c r="F5086" t="str">
        <v>AF5418</v>
      </c>
      <c r="G5086">
        <v>1</v>
      </c>
      <c r="H5086">
        <v>1</v>
      </c>
      <c r="I5086">
        <v>0</v>
      </c>
      <c r="J5086" t="str">
        <v>Kolkata</v>
      </c>
      <c r="K5086">
        <v>0</v>
      </c>
    </row>
    <row r="5087" spans="1:11" x14ac:dyDescent="0.25">
      <c r="A5087" t="str">
        <v>AFFINITY</v>
      </c>
      <c r="B5087">
        <v>4400</v>
      </c>
      <c r="C5087" t="str">
        <v>20251205IN-BI</v>
      </c>
      <c r="D5087" s="6">
        <v>45996</v>
      </c>
      <c r="E5087" s="6">
        <v>46004</v>
      </c>
      <c r="F5087" t="str">
        <v>DF467</v>
      </c>
      <c r="G5087">
        <v>1</v>
      </c>
      <c r="H5087">
        <v>1</v>
      </c>
      <c r="I5087">
        <v>0</v>
      </c>
      <c r="J5087" t="str">
        <v>Kolkata</v>
      </c>
      <c r="K5087">
        <v>0</v>
      </c>
    </row>
    <row r="5088" spans="1:11" x14ac:dyDescent="0.25">
      <c r="A5088" t="str">
        <v>AFFINITY</v>
      </c>
      <c r="B5088">
        <v>4400</v>
      </c>
      <c r="C5088" t="str">
        <v>20251205IN-BI</v>
      </c>
      <c r="D5088" s="6">
        <v>45996</v>
      </c>
      <c r="E5088" s="6">
        <v>46004</v>
      </c>
      <c r="F5088" t="str">
        <v>BF8377</v>
      </c>
      <c r="G5088">
        <v>1</v>
      </c>
      <c r="H5088">
        <v>1</v>
      </c>
      <c r="I5088">
        <v>0</v>
      </c>
      <c r="J5088" t="str">
        <v>Kolkata</v>
      </c>
      <c r="K5088">
        <v>0</v>
      </c>
    </row>
    <row r="5089" spans="1:11" x14ac:dyDescent="0.25">
      <c r="A5089" t="str">
        <v>BETHYL</v>
      </c>
      <c r="B5089">
        <v>440</v>
      </c>
      <c r="C5089">
        <v>90235095</v>
      </c>
      <c r="D5089" s="6">
        <v>46003</v>
      </c>
      <c r="E5089" s="6">
        <v>46006</v>
      </c>
      <c r="F5089" t="str">
        <v>A301-826A-T</v>
      </c>
      <c r="G5089">
        <v>1</v>
      </c>
      <c r="H5089">
        <v>1</v>
      </c>
      <c r="I5089">
        <v>0</v>
      </c>
      <c r="J5089" t="str">
        <v>Kolkata</v>
      </c>
      <c r="K5089">
        <v>0</v>
      </c>
    </row>
    <row r="5090" spans="1:11" x14ac:dyDescent="0.25">
      <c r="A5090" t="str">
        <v>BETHYL</v>
      </c>
      <c r="B5090">
        <v>8069.6</v>
      </c>
      <c r="C5090">
        <v>90235096</v>
      </c>
      <c r="D5090" s="6">
        <v>46003</v>
      </c>
      <c r="E5090" s="6">
        <v>46006</v>
      </c>
      <c r="F5090" t="str">
        <v>A305-130A-T</v>
      </c>
      <c r="G5090">
        <v>1</v>
      </c>
      <c r="H5090">
        <v>1</v>
      </c>
      <c r="I5090">
        <v>0</v>
      </c>
      <c r="J5090" t="str">
        <v>Mumbai</v>
      </c>
      <c r="K5090">
        <v>0</v>
      </c>
    </row>
    <row r="5091" spans="1:11" x14ac:dyDescent="0.25">
      <c r="A5091" t="str">
        <v>DHARMACON</v>
      </c>
      <c r="B5091">
        <v>136207.28</v>
      </c>
      <c r="C5091" t="str">
        <v>O120925IN3333986G</v>
      </c>
      <c r="D5091" s="6">
        <v>46003</v>
      </c>
      <c r="E5091" s="6">
        <v>46007</v>
      </c>
      <c r="F5091" t="str">
        <v>CTM-1213181</v>
      </c>
      <c r="G5091">
        <v>1</v>
      </c>
      <c r="H5091">
        <v>0</v>
      </c>
      <c r="I5091">
        <v>1</v>
      </c>
      <c r="J5091" t="str">
        <v>Gujrat</v>
      </c>
      <c r="K5091">
        <v>0</v>
      </c>
    </row>
    <row r="5092" spans="1:11" x14ac:dyDescent="0.25">
      <c r="A5092" t="str">
        <v>DHARMACON</v>
      </c>
      <c r="B5092">
        <v>51656</v>
      </c>
      <c r="C5092" t="str">
        <v>O120925IN3333986G</v>
      </c>
      <c r="D5092" s="6">
        <v>46003</v>
      </c>
      <c r="E5092" s="6">
        <v>46007</v>
      </c>
      <c r="F5092" t="str">
        <v>L-004274-00-0010</v>
      </c>
      <c r="G5092">
        <v>1</v>
      </c>
      <c r="H5092">
        <v>0</v>
      </c>
      <c r="I5092">
        <v>1</v>
      </c>
      <c r="J5092" t="str">
        <v>Kalyani</v>
      </c>
      <c r="K5092">
        <v>0</v>
      </c>
    </row>
    <row r="5093" spans="1:11" x14ac:dyDescent="0.25">
      <c r="A5093" t="str">
        <v>DHARMACON</v>
      </c>
      <c r="B5093">
        <v>51656</v>
      </c>
      <c r="C5093" t="str">
        <v>O120925IN3333986G</v>
      </c>
      <c r="D5093" s="6">
        <v>46003</v>
      </c>
      <c r="E5093" s="6">
        <v>46007</v>
      </c>
      <c r="F5093" t="str">
        <v>L-015785-01-0010</v>
      </c>
      <c r="G5093">
        <v>1</v>
      </c>
      <c r="H5093">
        <v>0</v>
      </c>
      <c r="I5093">
        <v>1</v>
      </c>
      <c r="J5093" t="str">
        <v>Kalyani</v>
      </c>
      <c r="K5093">
        <v>0</v>
      </c>
    </row>
    <row r="5094" spans="1:11" x14ac:dyDescent="0.25">
      <c r="A5094" t="str">
        <v>DHARMACON</v>
      </c>
      <c r="B5094">
        <v>51656</v>
      </c>
      <c r="C5094" t="str">
        <v>O120925IN3333986G</v>
      </c>
      <c r="D5094" s="6">
        <v>46003</v>
      </c>
      <c r="E5094" s="6">
        <v>46007</v>
      </c>
      <c r="F5094" t="str">
        <v>L-021247-00-0010</v>
      </c>
      <c r="G5094">
        <v>1</v>
      </c>
      <c r="H5094">
        <v>0</v>
      </c>
      <c r="I5094">
        <v>1</v>
      </c>
      <c r="J5094" t="str">
        <v>Kalyani</v>
      </c>
      <c r="K5094">
        <v>0</v>
      </c>
    </row>
    <row r="5095" spans="1:11" x14ac:dyDescent="0.25">
      <c r="A5095" t="str">
        <v>DHARMACON</v>
      </c>
      <c r="B5095">
        <v>51656</v>
      </c>
      <c r="C5095" t="str">
        <v>O120925IN3333986G</v>
      </c>
      <c r="D5095" s="6">
        <v>46003</v>
      </c>
      <c r="E5095" s="6">
        <v>46007</v>
      </c>
      <c r="F5095" t="str">
        <v>L-003422-00-0010</v>
      </c>
      <c r="G5095">
        <v>1</v>
      </c>
      <c r="H5095">
        <v>0</v>
      </c>
      <c r="I5095">
        <v>1</v>
      </c>
      <c r="J5095" t="str">
        <v>Kalyani</v>
      </c>
      <c r="K5095">
        <v>0</v>
      </c>
    </row>
    <row r="5096" spans="1:11" x14ac:dyDescent="0.25">
      <c r="A5096" t="str">
        <v>DHARMACON</v>
      </c>
      <c r="B5096">
        <v>51656</v>
      </c>
      <c r="C5096" t="str">
        <v>O120925IN3333986G</v>
      </c>
      <c r="D5096" s="6">
        <v>46003</v>
      </c>
      <c r="E5096" s="6">
        <v>46007</v>
      </c>
      <c r="F5096" t="str">
        <v>L-008339-02-0010</v>
      </c>
      <c r="G5096">
        <v>1</v>
      </c>
      <c r="H5096">
        <v>0</v>
      </c>
      <c r="I5096">
        <v>1</v>
      </c>
      <c r="J5096" t="str">
        <v>Kalyani</v>
      </c>
      <c r="K5096">
        <v>0</v>
      </c>
    </row>
    <row r="5097" spans="1:11" x14ac:dyDescent="0.25">
      <c r="A5097" t="str">
        <v>DHARMACON</v>
      </c>
      <c r="B5097">
        <v>38808</v>
      </c>
      <c r="C5097" t="str">
        <v>O120925IN3333986G</v>
      </c>
      <c r="D5097" s="6">
        <v>46003</v>
      </c>
      <c r="E5097" s="6">
        <v>46007</v>
      </c>
      <c r="F5097" t="str">
        <v>D-001810-10-20</v>
      </c>
      <c r="G5097">
        <v>1</v>
      </c>
      <c r="H5097">
        <v>0</v>
      </c>
      <c r="I5097">
        <v>1</v>
      </c>
      <c r="J5097" t="str">
        <v>Kalyani</v>
      </c>
      <c r="K5097">
        <v>0</v>
      </c>
    </row>
    <row r="5098" spans="1:11" x14ac:dyDescent="0.25">
      <c r="A5098" t="str">
        <v>DHARMACON</v>
      </c>
      <c r="B5098">
        <v>85602.880000000005</v>
      </c>
      <c r="C5098" t="str">
        <v>O120925IN3333986G</v>
      </c>
      <c r="D5098" s="6">
        <v>46003</v>
      </c>
      <c r="E5098" s="6">
        <v>46007</v>
      </c>
      <c r="F5098" t="str">
        <v>CTM-1214124</v>
      </c>
      <c r="G5098">
        <v>1</v>
      </c>
      <c r="H5098">
        <v>1</v>
      </c>
      <c r="I5098">
        <v>0</v>
      </c>
      <c r="J5098" t="str">
        <v>Delhi</v>
      </c>
      <c r="K5098">
        <v>0</v>
      </c>
    </row>
    <row r="5099" spans="1:11" x14ac:dyDescent="0.25">
      <c r="A5099" t="str">
        <v>DHARMACON</v>
      </c>
      <c r="B5099">
        <v>85602.880000000005</v>
      </c>
      <c r="C5099" t="str">
        <v>O120925IN3333986G</v>
      </c>
      <c r="D5099" s="6">
        <v>46003</v>
      </c>
      <c r="E5099" s="6">
        <v>46007</v>
      </c>
      <c r="F5099" t="str">
        <v>CTM-1214125</v>
      </c>
      <c r="G5099">
        <v>1</v>
      </c>
      <c r="H5099">
        <v>1</v>
      </c>
      <c r="I5099">
        <v>0</v>
      </c>
      <c r="J5099" t="str">
        <v>Delhi</v>
      </c>
      <c r="K5099">
        <v>0</v>
      </c>
    </row>
    <row r="5100" spans="1:11" x14ac:dyDescent="0.25">
      <c r="A5100" t="str">
        <v>DHARMACON</v>
      </c>
      <c r="B5100">
        <v>9280.48</v>
      </c>
      <c r="C5100" t="str">
        <v>O120925IN3333986G</v>
      </c>
      <c r="D5100" s="6">
        <v>46003</v>
      </c>
      <c r="E5100" s="6">
        <v>46007</v>
      </c>
      <c r="F5100" t="str">
        <v>CTM-1215408</v>
      </c>
      <c r="G5100">
        <v>1</v>
      </c>
      <c r="H5100">
        <v>0</v>
      </c>
      <c r="I5100">
        <v>1</v>
      </c>
      <c r="J5100" t="str">
        <v>Delhi</v>
      </c>
      <c r="K5100">
        <v>0</v>
      </c>
    </row>
    <row r="5101" spans="1:11" x14ac:dyDescent="0.25">
      <c r="A5101" t="str">
        <v>DHARMACON</v>
      </c>
      <c r="B5101">
        <v>9280.48</v>
      </c>
      <c r="C5101" t="str">
        <v>O120925IN3333986G</v>
      </c>
      <c r="D5101" s="6">
        <v>46003</v>
      </c>
      <c r="E5101" s="6">
        <v>46007</v>
      </c>
      <c r="F5101" t="str">
        <v>CTM-1215409</v>
      </c>
      <c r="G5101">
        <v>1</v>
      </c>
      <c r="H5101">
        <v>0</v>
      </c>
      <c r="I5101">
        <v>1</v>
      </c>
      <c r="J5101" t="str">
        <v>Delhi</v>
      </c>
      <c r="K5101">
        <v>0</v>
      </c>
    </row>
    <row r="5102" spans="1:11" x14ac:dyDescent="0.25">
      <c r="A5102" t="str">
        <v>DHARMACON</v>
      </c>
      <c r="B5102">
        <v>22739.199999999997</v>
      </c>
      <c r="C5102" t="str">
        <v>O120925IN3333986G</v>
      </c>
      <c r="D5102" s="6">
        <v>46003</v>
      </c>
      <c r="E5102" s="6">
        <v>46007</v>
      </c>
      <c r="F5102" t="str">
        <v>CTM-1215412</v>
      </c>
      <c r="G5102">
        <v>1</v>
      </c>
      <c r="H5102">
        <v>0</v>
      </c>
      <c r="I5102">
        <v>1</v>
      </c>
      <c r="J5102" t="str">
        <v>Delhi</v>
      </c>
      <c r="K5102">
        <v>0</v>
      </c>
    </row>
    <row r="5103" spans="1:11" x14ac:dyDescent="0.25">
      <c r="A5103" t="str">
        <v>DHARMACON</v>
      </c>
      <c r="B5103">
        <v>9280.48</v>
      </c>
      <c r="C5103" t="str">
        <v>O120925IN3333986G</v>
      </c>
      <c r="D5103" s="6">
        <v>46003</v>
      </c>
      <c r="E5103" s="6">
        <v>46007</v>
      </c>
      <c r="F5103" t="str">
        <v>CTM-1215410</v>
      </c>
      <c r="G5103">
        <v>1</v>
      </c>
      <c r="H5103">
        <v>0</v>
      </c>
      <c r="I5103">
        <v>1</v>
      </c>
      <c r="J5103" t="str">
        <v>Delhi</v>
      </c>
      <c r="K5103">
        <v>0</v>
      </c>
    </row>
    <row r="5104" spans="1:11" x14ac:dyDescent="0.25">
      <c r="A5104" t="str">
        <v>DHARMACON</v>
      </c>
      <c r="B5104">
        <v>9280.48</v>
      </c>
      <c r="C5104" t="str">
        <v>O120925IN3333986G</v>
      </c>
      <c r="D5104" s="6">
        <v>46003</v>
      </c>
      <c r="E5104" s="6">
        <v>46007</v>
      </c>
      <c r="F5104" t="str">
        <v>CTM-1215411</v>
      </c>
      <c r="G5104">
        <v>1</v>
      </c>
      <c r="H5104">
        <v>0</v>
      </c>
      <c r="I5104">
        <v>1</v>
      </c>
      <c r="J5104" t="str">
        <v>Delhi</v>
      </c>
      <c r="K5104">
        <v>0</v>
      </c>
    </row>
    <row r="5105" spans="1:11" x14ac:dyDescent="0.25">
      <c r="A5105" t="str">
        <v>DHARMACON</v>
      </c>
      <c r="B5105">
        <v>30448</v>
      </c>
      <c r="C5105" t="str">
        <v>O120925IN3333986G</v>
      </c>
      <c r="D5105" s="6">
        <v>46003</v>
      </c>
      <c r="E5105" s="6">
        <v>46007</v>
      </c>
      <c r="F5105" t="str">
        <v>IN-001005-01-20</v>
      </c>
      <c r="G5105">
        <v>1</v>
      </c>
      <c r="H5105">
        <v>0</v>
      </c>
      <c r="I5105">
        <v>1</v>
      </c>
      <c r="J5105" t="str">
        <v>Pune</v>
      </c>
      <c r="K5105">
        <v>0</v>
      </c>
    </row>
    <row r="5106" spans="1:11" x14ac:dyDescent="0.25">
      <c r="A5106" t="str">
        <v>DHARMACON</v>
      </c>
      <c r="B5106">
        <v>31768</v>
      </c>
      <c r="C5106" t="str">
        <v>O120925IN3333986G</v>
      </c>
      <c r="D5106" s="6">
        <v>46003</v>
      </c>
      <c r="E5106" s="6">
        <v>46007</v>
      </c>
      <c r="F5106" t="str">
        <v>RHS4531-EG200958</v>
      </c>
      <c r="G5106">
        <v>1</v>
      </c>
      <c r="H5106">
        <v>0</v>
      </c>
      <c r="I5106">
        <v>1</v>
      </c>
      <c r="J5106" t="str">
        <v>Kerala</v>
      </c>
      <c r="K5106">
        <v>0</v>
      </c>
    </row>
    <row r="5107" spans="1:11" x14ac:dyDescent="0.25">
      <c r="A5107" t="str">
        <v>DHARMACON</v>
      </c>
      <c r="B5107">
        <v>15224</v>
      </c>
      <c r="C5107" t="str">
        <v>O120925IN3333986G</v>
      </c>
      <c r="D5107" s="6">
        <v>46003</v>
      </c>
      <c r="E5107" s="6">
        <v>46007</v>
      </c>
      <c r="F5107" t="str">
        <v>RHS3979-201768493</v>
      </c>
      <c r="G5107">
        <v>1</v>
      </c>
      <c r="H5107">
        <v>1</v>
      </c>
      <c r="I5107">
        <v>0</v>
      </c>
      <c r="J5107" t="str">
        <v>Delhi</v>
      </c>
      <c r="K5107">
        <v>0</v>
      </c>
    </row>
    <row r="5108" spans="1:11" x14ac:dyDescent="0.25">
      <c r="A5108" t="str">
        <v>DHARMACON</v>
      </c>
      <c r="B5108">
        <v>15224</v>
      </c>
      <c r="C5108" t="str">
        <v>O120925IN3333986G</v>
      </c>
      <c r="D5108" s="6">
        <v>46003</v>
      </c>
      <c r="E5108" s="6">
        <v>46007</v>
      </c>
      <c r="F5108" t="str">
        <v>RHS3979-201798125</v>
      </c>
      <c r="G5108">
        <v>1</v>
      </c>
      <c r="H5108">
        <v>1</v>
      </c>
      <c r="I5108">
        <v>0</v>
      </c>
      <c r="J5108" t="str">
        <v>Delhi</v>
      </c>
      <c r="K5108">
        <v>0</v>
      </c>
    </row>
    <row r="5109" spans="1:11" x14ac:dyDescent="0.25">
      <c r="A5109" t="str">
        <v>DHARMACON</v>
      </c>
      <c r="B5109">
        <v>15224</v>
      </c>
      <c r="C5109" t="str">
        <v>O120925IN3333986G</v>
      </c>
      <c r="D5109" s="6">
        <v>46003</v>
      </c>
      <c r="E5109" s="6">
        <v>46007</v>
      </c>
      <c r="F5109" t="str">
        <v>RHS3979-201844312</v>
      </c>
      <c r="G5109">
        <v>1</v>
      </c>
      <c r="H5109">
        <v>1</v>
      </c>
      <c r="I5109">
        <v>0</v>
      </c>
      <c r="J5109" t="str">
        <v>Delhi</v>
      </c>
      <c r="K5109">
        <v>0</v>
      </c>
    </row>
    <row r="5110" spans="1:11" x14ac:dyDescent="0.25">
      <c r="A5110" t="str">
        <v>DHARMACON</v>
      </c>
      <c r="B5110">
        <v>31768</v>
      </c>
      <c r="C5110" t="str">
        <v>O120925IN3333986G</v>
      </c>
      <c r="D5110" s="6">
        <v>46003</v>
      </c>
      <c r="E5110" s="6">
        <v>46007</v>
      </c>
      <c r="F5110" t="str">
        <v>RHS6848</v>
      </c>
      <c r="G5110">
        <v>1</v>
      </c>
      <c r="H5110">
        <v>1</v>
      </c>
      <c r="I5110">
        <v>0</v>
      </c>
      <c r="J5110" t="str">
        <v>Delhi</v>
      </c>
      <c r="K5110">
        <v>0</v>
      </c>
    </row>
    <row r="5111" spans="1:11" x14ac:dyDescent="0.25">
      <c r="A5111" t="str">
        <v>DHARMACON</v>
      </c>
      <c r="B5111">
        <v>29304</v>
      </c>
      <c r="C5111" t="str">
        <v>O120925IN3333986G</v>
      </c>
      <c r="D5111" s="6">
        <v>46003</v>
      </c>
      <c r="E5111" s="6">
        <v>46007</v>
      </c>
      <c r="F5111" t="str">
        <v>OHS6085-213579246</v>
      </c>
      <c r="G5111">
        <v>1</v>
      </c>
      <c r="H5111">
        <v>0</v>
      </c>
      <c r="I5111">
        <v>1</v>
      </c>
      <c r="J5111" t="str">
        <v>Kalyani</v>
      </c>
      <c r="K5111">
        <v>0</v>
      </c>
    </row>
    <row r="5112" spans="1:11" x14ac:dyDescent="0.25">
      <c r="A5112" t="str">
        <v>DHARMACON</v>
      </c>
      <c r="B5112">
        <v>34584</v>
      </c>
      <c r="C5112" t="str">
        <v>O120925IN3333986G</v>
      </c>
      <c r="D5112" s="6">
        <v>46003</v>
      </c>
      <c r="E5112" s="6">
        <v>46007</v>
      </c>
      <c r="F5112" t="str">
        <v>T-2001-03</v>
      </c>
      <c r="G5112">
        <v>1</v>
      </c>
      <c r="H5112">
        <v>1</v>
      </c>
      <c r="I5112">
        <v>0</v>
      </c>
      <c r="J5112" t="str">
        <v>Delhi</v>
      </c>
      <c r="K5112">
        <v>0</v>
      </c>
    </row>
    <row r="5113" spans="1:11" x14ac:dyDescent="0.25">
      <c r="A5113" t="str">
        <v>SOUTHERNBIOTECH</v>
      </c>
      <c r="B5113">
        <v>15246</v>
      </c>
      <c r="C5113">
        <v>342346</v>
      </c>
      <c r="D5113" s="6">
        <v>46003</v>
      </c>
      <c r="E5113" s="6">
        <v>46008</v>
      </c>
      <c r="F5113" t="str">
        <v>9200-09</v>
      </c>
      <c r="G5113">
        <v>1</v>
      </c>
      <c r="H5113">
        <v>0</v>
      </c>
      <c r="I5113">
        <v>1</v>
      </c>
      <c r="J5113" t="str">
        <v>Banglore</v>
      </c>
      <c r="K5113">
        <v>0</v>
      </c>
    </row>
    <row r="5114" spans="1:11" x14ac:dyDescent="0.25">
      <c r="A5114" t="str">
        <v>MYBIOSOURCE</v>
      </c>
      <c r="B5114">
        <v>24684</v>
      </c>
      <c r="C5114">
        <v>923864</v>
      </c>
      <c r="D5114" s="6">
        <v>46002</v>
      </c>
      <c r="E5114" s="6">
        <v>46008</v>
      </c>
      <c r="F5114" t="str">
        <v>MBS269992</v>
      </c>
      <c r="G5114">
        <v>1</v>
      </c>
      <c r="H5114">
        <v>1</v>
      </c>
      <c r="I5114">
        <v>0</v>
      </c>
      <c r="J5114" t="str">
        <v>Delhi</v>
      </c>
      <c r="K5114">
        <v>0</v>
      </c>
    </row>
    <row r="5115" spans="1:11" x14ac:dyDescent="0.25">
      <c r="A5115" t="str">
        <v>MYBIOSOURCE</v>
      </c>
      <c r="B5115">
        <v>25432</v>
      </c>
      <c r="C5115">
        <v>923920</v>
      </c>
      <c r="D5115" s="6">
        <v>46002</v>
      </c>
      <c r="E5115" s="6">
        <v>46008</v>
      </c>
      <c r="F5115" t="str">
        <v>MBS2606662</v>
      </c>
      <c r="G5115">
        <v>1</v>
      </c>
      <c r="H5115">
        <v>0</v>
      </c>
      <c r="I5115">
        <v>1</v>
      </c>
      <c r="J5115" t="str">
        <v>Vellore</v>
      </c>
      <c r="K5115">
        <v>0</v>
      </c>
    </row>
    <row r="5116" spans="1:11" x14ac:dyDescent="0.25">
      <c r="A5116" t="str">
        <v>MYBIOSOURCE</v>
      </c>
      <c r="B5116">
        <v>68816</v>
      </c>
      <c r="C5116">
        <v>924020</v>
      </c>
      <c r="D5116" s="6">
        <v>46002</v>
      </c>
      <c r="E5116" s="6">
        <v>46008</v>
      </c>
      <c r="F5116" t="str">
        <v>MBS108911</v>
      </c>
      <c r="G5116">
        <v>1</v>
      </c>
      <c r="H5116">
        <v>0</v>
      </c>
      <c r="I5116">
        <v>1</v>
      </c>
      <c r="J5116" t="str">
        <v>Hyderabad</v>
      </c>
      <c r="K5116">
        <v>0</v>
      </c>
    </row>
    <row r="5117" spans="1:11" x14ac:dyDescent="0.25">
      <c r="A5117" t="str">
        <v>SARTORIUS</v>
      </c>
      <c r="B5117">
        <v>7000</v>
      </c>
      <c r="C5117" t="str">
        <v>251519303877</v>
      </c>
      <c r="D5117" s="6">
        <v>46003</v>
      </c>
      <c r="E5117" s="6">
        <v>46008</v>
      </c>
      <c r="F5117" t="str">
        <v>180E04---E</v>
      </c>
      <c r="G5117">
        <v>1</v>
      </c>
      <c r="H5117">
        <v>0</v>
      </c>
      <c r="I5117">
        <v>1</v>
      </c>
      <c r="J5117" t="str">
        <v>STOCK</v>
      </c>
      <c r="K5117">
        <v>0</v>
      </c>
    </row>
    <row r="5118" spans="1:11" x14ac:dyDescent="0.25">
      <c r="A5118" t="str">
        <v>BIOXCELL</v>
      </c>
      <c r="B5118">
        <v>9081.6</v>
      </c>
      <c r="C5118">
        <v>183284</v>
      </c>
      <c r="D5118" s="6">
        <v>46006</v>
      </c>
      <c r="E5118" s="6">
        <v>46009</v>
      </c>
      <c r="F5118" t="str">
        <v>BE0001-1</v>
      </c>
      <c r="G5118">
        <v>1</v>
      </c>
      <c r="H5118">
        <v>0</v>
      </c>
      <c r="I5118">
        <v>1</v>
      </c>
      <c r="J5118" t="str">
        <v>Bhopal</v>
      </c>
      <c r="K5118">
        <v>0</v>
      </c>
    </row>
    <row r="5119" spans="1:11" x14ac:dyDescent="0.25">
      <c r="A5119" t="str">
        <v>BIOXCELL</v>
      </c>
      <c r="B5119">
        <v>9081.6</v>
      </c>
      <c r="C5119">
        <v>183284</v>
      </c>
      <c r="D5119" s="6">
        <v>46006</v>
      </c>
      <c r="E5119" s="6">
        <v>46009</v>
      </c>
      <c r="F5119" t="str">
        <v>BE0015-1</v>
      </c>
      <c r="G5119">
        <v>1</v>
      </c>
      <c r="H5119">
        <v>0</v>
      </c>
      <c r="I5119">
        <v>1</v>
      </c>
      <c r="J5119" t="str">
        <v>Bhopal</v>
      </c>
      <c r="K5119">
        <v>0</v>
      </c>
    </row>
    <row r="5120" spans="1:11" x14ac:dyDescent="0.25">
      <c r="A5120" t="str">
        <v>BIOXCELL</v>
      </c>
      <c r="B5120">
        <v>9081.6</v>
      </c>
      <c r="C5120">
        <v>183284</v>
      </c>
      <c r="D5120" s="6">
        <v>46006</v>
      </c>
      <c r="E5120" s="6">
        <v>46009</v>
      </c>
      <c r="F5120" t="str">
        <v>BE0045</v>
      </c>
      <c r="G5120">
        <v>1</v>
      </c>
      <c r="H5120">
        <v>0</v>
      </c>
      <c r="I5120">
        <v>1</v>
      </c>
      <c r="J5120" t="str">
        <v>Bhopal</v>
      </c>
      <c r="K5120">
        <v>0</v>
      </c>
    </row>
    <row r="5121" spans="1:11" x14ac:dyDescent="0.25">
      <c r="A5121" t="str">
        <v>BIOXCELL</v>
      </c>
      <c r="B5121">
        <v>9081.6</v>
      </c>
      <c r="C5121">
        <v>183284</v>
      </c>
      <c r="D5121" s="6">
        <v>46006</v>
      </c>
      <c r="E5121" s="6">
        <v>46009</v>
      </c>
      <c r="F5121" t="str">
        <v>BE0043</v>
      </c>
      <c r="G5121">
        <v>1</v>
      </c>
      <c r="H5121">
        <v>0</v>
      </c>
      <c r="I5121">
        <v>1</v>
      </c>
      <c r="J5121" t="str">
        <v>Bhopal</v>
      </c>
      <c r="K5121">
        <v>0</v>
      </c>
    </row>
    <row r="5122" spans="1:11" x14ac:dyDescent="0.25">
      <c r="A5122" t="str">
        <v>BIOXCELL</v>
      </c>
      <c r="B5122">
        <v>9081.6</v>
      </c>
      <c r="C5122">
        <v>183284</v>
      </c>
      <c r="D5122" s="6">
        <v>46006</v>
      </c>
      <c r="E5122" s="6">
        <v>46009</v>
      </c>
      <c r="F5122" t="str">
        <v>BE0055</v>
      </c>
      <c r="G5122">
        <v>1</v>
      </c>
      <c r="H5122">
        <v>0</v>
      </c>
      <c r="I5122">
        <v>1</v>
      </c>
      <c r="J5122" t="str">
        <v>Bhopal</v>
      </c>
      <c r="K5122">
        <v>0</v>
      </c>
    </row>
    <row r="5123" spans="1:11" x14ac:dyDescent="0.25">
      <c r="A5123" t="str">
        <v>BIOXCELL</v>
      </c>
      <c r="B5123">
        <v>9081.6</v>
      </c>
      <c r="C5123">
        <v>183284</v>
      </c>
      <c r="D5123" s="6">
        <v>46006</v>
      </c>
      <c r="E5123" s="6">
        <v>46009</v>
      </c>
      <c r="F5123" t="str">
        <v>BE0016-2</v>
      </c>
      <c r="G5123">
        <v>1</v>
      </c>
      <c r="H5123">
        <v>0</v>
      </c>
      <c r="I5123">
        <v>1</v>
      </c>
      <c r="J5123" t="str">
        <v>Bhopal</v>
      </c>
      <c r="K5123">
        <v>0</v>
      </c>
    </row>
    <row r="5124" spans="1:11" x14ac:dyDescent="0.25">
      <c r="A5124" t="str">
        <v>BIOXCELL</v>
      </c>
      <c r="B5124">
        <v>9081.6</v>
      </c>
      <c r="C5124">
        <v>183284</v>
      </c>
      <c r="D5124" s="6">
        <v>46006</v>
      </c>
      <c r="E5124" s="6">
        <v>46009</v>
      </c>
      <c r="F5124" t="str">
        <v>BE0015-1</v>
      </c>
      <c r="G5124">
        <v>1</v>
      </c>
      <c r="H5124">
        <v>0</v>
      </c>
      <c r="I5124">
        <v>1</v>
      </c>
      <c r="J5124" t="str">
        <v>Banglore</v>
      </c>
      <c r="K5124">
        <v>0</v>
      </c>
    </row>
    <row r="5125" spans="1:11" x14ac:dyDescent="0.25">
      <c r="A5125" t="str">
        <v>BIOXCELL</v>
      </c>
      <c r="B5125">
        <v>9081.6</v>
      </c>
      <c r="C5125">
        <v>183284</v>
      </c>
      <c r="D5125" s="6">
        <v>46006</v>
      </c>
      <c r="E5125" s="6">
        <v>46009</v>
      </c>
      <c r="F5125" t="str">
        <v>BE0001-1</v>
      </c>
      <c r="G5125">
        <v>1</v>
      </c>
      <c r="H5125">
        <v>0</v>
      </c>
      <c r="I5125">
        <v>1</v>
      </c>
      <c r="J5125" t="str">
        <v>Banglore</v>
      </c>
      <c r="K5125">
        <v>0</v>
      </c>
    </row>
    <row r="5126" spans="1:11" x14ac:dyDescent="0.25">
      <c r="A5126">
        <v>0</v>
      </c>
      <c r="B5126">
        <v>0</v>
      </c>
      <c r="C5126">
        <v>0</v>
      </c>
      <c r="D5126" s="6">
        <v>0</v>
      </c>
      <c r="E5126" s="6">
        <v>0</v>
      </c>
      <c r="F5126">
        <v>0</v>
      </c>
      <c r="G5126">
        <v>0</v>
      </c>
      <c r="H5126">
        <v>0</v>
      </c>
      <c r="I5126">
        <v>0</v>
      </c>
      <c r="J5126">
        <v>0</v>
      </c>
      <c r="K5126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topLeftCell="A10" workbookViewId="0"/>
  </sheetViews>
  <sheetFormatPr defaultRowHeight="15" x14ac:dyDescent="0.25"/>
  <cols>
    <col min="1" max="1" width="22.140625" style="23" bestFit="1" customWidth="1"/>
    <col min="2" max="2" width="9.140625" style="23"/>
    <col min="3" max="3" width="12" style="23" bestFit="1" customWidth="1"/>
    <col min="4" max="4" width="9.140625" style="23"/>
    <col min="5" max="5" width="12.7109375" style="23" bestFit="1" customWidth="1"/>
    <col min="6" max="6" width="9.140625" style="23"/>
    <col min="7" max="7" width="16.42578125" style="23" bestFit="1" customWidth="1"/>
    <col min="8" max="8" width="9.140625" style="23"/>
    <col min="9" max="9" width="16.7109375" style="23" bestFit="1" customWidth="1"/>
    <col min="10" max="10" width="21.85546875" style="23" bestFit="1" customWidth="1"/>
    <col min="11" max="11" width="18.7109375" style="23" bestFit="1" customWidth="1"/>
    <col min="12" max="12" width="16.140625" style="23" bestFit="1" customWidth="1"/>
    <col min="13" max="16384" width="9.140625" style="23"/>
  </cols>
  <sheetData>
    <row r="1" spans="1:12" s="36" customFormat="1" x14ac:dyDescent="0.25">
      <c r="A1" s="35" t="e" cm="1" vm="1">
        <f t="array" aca="1" ref="A1" ca="1">_xlfn.UNIQUE(_xlfn._xlws.FILTER('Report 2'!A:A,('Report 2'!A:A&lt;&gt;"")*('Report 2'!A:A&lt;&gt;0)))</f>
        <v>#VALUE!</v>
      </c>
      <c r="B1" s="35" t="s">
        <v>5</v>
      </c>
      <c r="C1" s="35" t="s">
        <v>3427</v>
      </c>
      <c r="D1" s="35" t="s">
        <v>6</v>
      </c>
      <c r="E1" s="35" t="s">
        <v>3428</v>
      </c>
      <c r="F1" s="35" t="s">
        <v>2525</v>
      </c>
      <c r="G1" s="35" t="s">
        <v>3429</v>
      </c>
      <c r="H1" s="35"/>
      <c r="I1" s="35" t="s">
        <v>3430</v>
      </c>
      <c r="J1" s="35" t="s">
        <v>3432</v>
      </c>
      <c r="K1" s="35" t="s">
        <v>3431</v>
      </c>
      <c r="L1" s="35" t="s">
        <v>3433</v>
      </c>
    </row>
    <row r="2" spans="1:12" x14ac:dyDescent="0.25">
      <c r="A2" s="21"/>
      <c r="B2" s="21">
        <f ca="1">SUMIF('Report 2'!A:O,'Brand Wise Report'!A2,'Report 2'!G:G)</f>
        <v>19</v>
      </c>
      <c r="C2" s="21">
        <f ca="1">SUMIF('Report 2'!A:O,'Brand Wise Report'!A2,'Report 2'!M:M)</f>
        <v>0</v>
      </c>
      <c r="D2" s="21">
        <f ca="1">SUMIF('Report 2'!A:O,'Brand Wise Report'!A2,'Report 2'!H:H)</f>
        <v>2042300.2133333334</v>
      </c>
      <c r="E2" s="21">
        <f ca="1">SUMIF('Report 2'!A:O,'Brand Wise Report'!A2,'Report 2'!N:N)</f>
        <v>0</v>
      </c>
      <c r="F2" s="21">
        <f ca="1">SUMIF('Report 2'!A:O,'Brand Wise Report'!A2,'Report 2'!I:I)</f>
        <v>0</v>
      </c>
      <c r="G2" s="21">
        <f ca="1">SUMIF('Report 2'!A:O,'Brand Wise Report'!A2,'Report 2'!O:O)</f>
        <v>0</v>
      </c>
      <c r="H2" s="21"/>
      <c r="I2" s="21">
        <f>SUMIFS('Report 2'!I:I,'Report 2'!A:A,A2,'Report 2'!J:J,"stock")</f>
        <v>0</v>
      </c>
      <c r="J2" s="21">
        <f>SUMIFS('Report 2'!O:O,'Report 2'!A:A,A2,'Report 2'!J:J,"stock")</f>
        <v>0</v>
      </c>
      <c r="K2" s="21">
        <f>SUMIFS('Report 2'!I:I,'Report 2'!A:A,A2,'Report 2'!J:J,"&lt;&gt;stock")</f>
        <v>0</v>
      </c>
      <c r="L2" s="21">
        <f>SUMIFS('Report 2'!O:O,'Report 2'!A:A,A2,'Report 2'!J:J,"&lt;&gt;stock")</f>
        <v>0</v>
      </c>
    </row>
    <row r="3" spans="1:12" x14ac:dyDescent="0.25">
      <c r="A3" s="21"/>
      <c r="B3" s="21">
        <f ca="1">SUMIF('Report 2'!A:O,'Brand Wise Report'!A3,'Report 2'!G:G)</f>
        <v>19</v>
      </c>
      <c r="C3" s="21">
        <f ca="1">SUMIF('Report 2'!A:O,'Brand Wise Report'!A3,'Report 2'!M:M)</f>
        <v>0</v>
      </c>
      <c r="D3" s="21">
        <f ca="1">SUMIF('Report 2'!A:O,'Brand Wise Report'!A3,'Report 2'!H:H)</f>
        <v>2042300.2133333334</v>
      </c>
      <c r="E3" s="21">
        <f ca="1">SUMIF('Report 2'!A:O,'Brand Wise Report'!A3,'Report 2'!N:N)</f>
        <v>0</v>
      </c>
      <c r="F3" s="21">
        <f ca="1">SUMIF('Report 2'!A:O,'Brand Wise Report'!A3,'Report 2'!I:I)</f>
        <v>0</v>
      </c>
      <c r="G3" s="21">
        <f ca="1">SUMIF('Report 2'!A:O,'Brand Wise Report'!A3,'Report 2'!O:O)</f>
        <v>0</v>
      </c>
      <c r="H3" s="21"/>
      <c r="I3" s="21">
        <f>SUMIFS('Report 2'!I:I,'Report 2'!A:A,A3,'Report 2'!J:J,"stock")</f>
        <v>0</v>
      </c>
      <c r="J3" s="21">
        <f>SUMIFS('Report 2'!O:O,'Report 2'!A:A,A3,'Report 2'!J:J,"stock")</f>
        <v>0</v>
      </c>
      <c r="K3" s="21">
        <f>SUMIFS('Report 2'!I:I,'Report 2'!A:A,A3,'Report 2'!J:J,"&lt;&gt;stock")</f>
        <v>0</v>
      </c>
      <c r="L3" s="21">
        <f>SUMIFS('Report 2'!O:O,'Report 2'!A:A,A3,'Report 2'!J:J,"&lt;&gt;stock")</f>
        <v>0</v>
      </c>
    </row>
    <row r="4" spans="1:12" x14ac:dyDescent="0.25">
      <c r="A4" s="21"/>
      <c r="B4" s="21">
        <f ca="1">SUMIF('Report 2'!A:O,'Brand Wise Report'!A4,'Report 2'!G:G)</f>
        <v>19</v>
      </c>
      <c r="C4" s="21">
        <f ca="1">SUMIF('Report 2'!A:O,'Brand Wise Report'!A4,'Report 2'!M:M)</f>
        <v>0</v>
      </c>
      <c r="D4" s="21">
        <f ca="1">SUMIF('Report 2'!A:O,'Brand Wise Report'!A4,'Report 2'!H:H)</f>
        <v>2042300.2133333334</v>
      </c>
      <c r="E4" s="21">
        <f ca="1">SUMIF('Report 2'!A:O,'Brand Wise Report'!A4,'Report 2'!N:N)</f>
        <v>0</v>
      </c>
      <c r="F4" s="21">
        <f ca="1">SUMIF('Report 2'!A:O,'Brand Wise Report'!A4,'Report 2'!I:I)</f>
        <v>0</v>
      </c>
      <c r="G4" s="21">
        <f ca="1">SUMIF('Report 2'!A:O,'Brand Wise Report'!A4,'Report 2'!O:O)</f>
        <v>0</v>
      </c>
      <c r="H4" s="21"/>
      <c r="I4" s="21">
        <f>SUMIFS('Report 2'!I:I,'Report 2'!A:A,A4,'Report 2'!J:J,"stock")</f>
        <v>0</v>
      </c>
      <c r="J4" s="21">
        <f>SUMIFS('Report 2'!O:O,'Report 2'!A:A,A4,'Report 2'!J:J,"stock")</f>
        <v>0</v>
      </c>
      <c r="K4" s="21">
        <f>SUMIFS('Report 2'!I:I,'Report 2'!A:A,A4,'Report 2'!J:J,"&lt;&gt;stock")</f>
        <v>0</v>
      </c>
      <c r="L4" s="21">
        <f>SUMIFS('Report 2'!O:O,'Report 2'!A:A,A4,'Report 2'!J:J,"&lt;&gt;stock")</f>
        <v>0</v>
      </c>
    </row>
    <row r="5" spans="1:12" x14ac:dyDescent="0.25">
      <c r="A5" s="21"/>
      <c r="B5" s="21">
        <f ca="1">SUMIF('Report 2'!A:O,'Brand Wise Report'!A5,'Report 2'!G:G)</f>
        <v>19</v>
      </c>
      <c r="C5" s="21">
        <f ca="1">SUMIF('Report 2'!A:O,'Brand Wise Report'!A5,'Report 2'!M:M)</f>
        <v>0</v>
      </c>
      <c r="D5" s="21">
        <f ca="1">SUMIF('Report 2'!A:O,'Brand Wise Report'!A5,'Report 2'!H:H)</f>
        <v>2042300.2133333334</v>
      </c>
      <c r="E5" s="21">
        <f ca="1">SUMIF('Report 2'!A:O,'Brand Wise Report'!A5,'Report 2'!N:N)</f>
        <v>0</v>
      </c>
      <c r="F5" s="21">
        <f ca="1">SUMIF('Report 2'!A:O,'Brand Wise Report'!A5,'Report 2'!I:I)</f>
        <v>0</v>
      </c>
      <c r="G5" s="21">
        <f ca="1">SUMIF('Report 2'!A:O,'Brand Wise Report'!A5,'Report 2'!O:O)</f>
        <v>0</v>
      </c>
      <c r="H5" s="21"/>
      <c r="I5" s="21">
        <f>SUMIFS('Report 2'!I:I,'Report 2'!A:A,A5,'Report 2'!J:J,"stock")</f>
        <v>0</v>
      </c>
      <c r="J5" s="21">
        <f>SUMIFS('Report 2'!O:O,'Report 2'!A:A,A5,'Report 2'!J:J,"stock")</f>
        <v>0</v>
      </c>
      <c r="K5" s="21">
        <f>SUMIFS('Report 2'!I:I,'Report 2'!A:A,A5,'Report 2'!J:J,"&lt;&gt;stock")</f>
        <v>0</v>
      </c>
      <c r="L5" s="21">
        <f>SUMIFS('Report 2'!O:O,'Report 2'!A:A,A5,'Report 2'!J:J,"&lt;&gt;stock")</f>
        <v>0</v>
      </c>
    </row>
    <row r="6" spans="1:12" x14ac:dyDescent="0.25">
      <c r="A6" s="21"/>
      <c r="B6" s="21">
        <f ca="1">SUMIF('Report 2'!A:O,'Brand Wise Report'!A6,'Report 2'!G:G)</f>
        <v>19</v>
      </c>
      <c r="C6" s="21">
        <f ca="1">SUMIF('Report 2'!A:O,'Brand Wise Report'!A6,'Report 2'!M:M)</f>
        <v>0</v>
      </c>
      <c r="D6" s="21">
        <f ca="1">SUMIF('Report 2'!A:O,'Brand Wise Report'!A6,'Report 2'!H:H)</f>
        <v>2042300.2133333334</v>
      </c>
      <c r="E6" s="21">
        <f ca="1">SUMIF('Report 2'!A:O,'Brand Wise Report'!A6,'Report 2'!N:N)</f>
        <v>0</v>
      </c>
      <c r="F6" s="21">
        <f ca="1">SUMIF('Report 2'!A:O,'Brand Wise Report'!A6,'Report 2'!I:I)</f>
        <v>0</v>
      </c>
      <c r="G6" s="21">
        <f ca="1">SUMIF('Report 2'!A:O,'Brand Wise Report'!A6,'Report 2'!O:O)</f>
        <v>0</v>
      </c>
      <c r="H6" s="21"/>
      <c r="I6" s="21">
        <f>SUMIFS('Report 2'!I:I,'Report 2'!A:A,A6,'Report 2'!J:J,"stock")</f>
        <v>0</v>
      </c>
      <c r="J6" s="21">
        <f>SUMIFS('Report 2'!O:O,'Report 2'!A:A,A6,'Report 2'!J:J,"stock")</f>
        <v>0</v>
      </c>
      <c r="K6" s="21">
        <f>SUMIFS('Report 2'!I:I,'Report 2'!A:A,A6,'Report 2'!J:J,"&lt;&gt;stock")</f>
        <v>0</v>
      </c>
      <c r="L6" s="21">
        <f>SUMIFS('Report 2'!O:O,'Report 2'!A:A,A6,'Report 2'!J:J,"&lt;&gt;stock")</f>
        <v>0</v>
      </c>
    </row>
    <row r="7" spans="1:12" x14ac:dyDescent="0.25">
      <c r="A7" s="21"/>
      <c r="B7" s="21">
        <f ca="1">SUMIF('Report 2'!A:O,'Brand Wise Report'!A7,'Report 2'!G:G)</f>
        <v>19</v>
      </c>
      <c r="C7" s="21">
        <f ca="1">SUMIF('Report 2'!A:O,'Brand Wise Report'!A7,'Report 2'!M:M)</f>
        <v>0</v>
      </c>
      <c r="D7" s="21">
        <f ca="1">SUMIF('Report 2'!A:O,'Brand Wise Report'!A7,'Report 2'!H:H)</f>
        <v>2042300.2133333334</v>
      </c>
      <c r="E7" s="21">
        <f ca="1">SUMIF('Report 2'!A:O,'Brand Wise Report'!A7,'Report 2'!N:N)</f>
        <v>0</v>
      </c>
      <c r="F7" s="21">
        <f ca="1">SUMIF('Report 2'!A:O,'Brand Wise Report'!A7,'Report 2'!I:I)</f>
        <v>0</v>
      </c>
      <c r="G7" s="21">
        <f ca="1">SUMIF('Report 2'!A:O,'Brand Wise Report'!A7,'Report 2'!O:O)</f>
        <v>0</v>
      </c>
      <c r="H7" s="21"/>
      <c r="I7" s="21">
        <f>SUMIFS('Report 2'!I:I,'Report 2'!A:A,A7,'Report 2'!J:J,"stock")</f>
        <v>0</v>
      </c>
      <c r="J7" s="21">
        <f>SUMIFS('Report 2'!O:O,'Report 2'!A:A,A7,'Report 2'!J:J,"stock")</f>
        <v>0</v>
      </c>
      <c r="K7" s="21">
        <f>SUMIFS('Report 2'!I:I,'Report 2'!A:A,A7,'Report 2'!J:J,"&lt;&gt;stock")</f>
        <v>0</v>
      </c>
      <c r="L7" s="21">
        <f>SUMIFS('Report 2'!O:O,'Report 2'!A:A,A7,'Report 2'!J:J,"&lt;&gt;stock")</f>
        <v>0</v>
      </c>
    </row>
    <row r="8" spans="1:12" x14ac:dyDescent="0.25">
      <c r="A8" s="21"/>
      <c r="B8" s="21">
        <f ca="1">SUMIF('Report 2'!A:O,'Brand Wise Report'!A8,'Report 2'!G:G)</f>
        <v>19</v>
      </c>
      <c r="C8" s="21">
        <f ca="1">SUMIF('Report 2'!A:O,'Brand Wise Report'!A8,'Report 2'!M:M)</f>
        <v>0</v>
      </c>
      <c r="D8" s="21">
        <f ca="1">SUMIF('Report 2'!A:O,'Brand Wise Report'!A8,'Report 2'!H:H)</f>
        <v>2042300.2133333334</v>
      </c>
      <c r="E8" s="21">
        <f ca="1">SUMIF('Report 2'!A:O,'Brand Wise Report'!A8,'Report 2'!N:N)</f>
        <v>0</v>
      </c>
      <c r="F8" s="21">
        <f ca="1">SUMIF('Report 2'!A:O,'Brand Wise Report'!A8,'Report 2'!I:I)</f>
        <v>0</v>
      </c>
      <c r="G8" s="21">
        <f ca="1">SUMIF('Report 2'!A:O,'Brand Wise Report'!A8,'Report 2'!O:O)</f>
        <v>0</v>
      </c>
      <c r="H8" s="21"/>
      <c r="I8" s="21">
        <f>SUMIFS('Report 2'!I:I,'Report 2'!A:A,A8,'Report 2'!J:J,"stock")</f>
        <v>0</v>
      </c>
      <c r="J8" s="21">
        <f>SUMIFS('Report 2'!O:O,'Report 2'!A:A,A8,'Report 2'!J:J,"stock")</f>
        <v>0</v>
      </c>
      <c r="K8" s="21">
        <f>SUMIFS('Report 2'!I:I,'Report 2'!A:A,A8,'Report 2'!J:J,"&lt;&gt;stock")</f>
        <v>0</v>
      </c>
      <c r="L8" s="21">
        <f>SUMIFS('Report 2'!O:O,'Report 2'!A:A,A8,'Report 2'!J:J,"&lt;&gt;stock")</f>
        <v>0</v>
      </c>
    </row>
    <row r="9" spans="1:12" x14ac:dyDescent="0.25">
      <c r="A9" s="21"/>
      <c r="B9" s="21">
        <f ca="1">SUMIF('Report 2'!A:O,'Brand Wise Report'!A9,'Report 2'!G:G)</f>
        <v>19</v>
      </c>
      <c r="C9" s="21">
        <f ca="1">SUMIF('Report 2'!A:O,'Brand Wise Report'!A9,'Report 2'!M:M)</f>
        <v>0</v>
      </c>
      <c r="D9" s="21">
        <f ca="1">SUMIF('Report 2'!A:O,'Brand Wise Report'!A9,'Report 2'!H:H)</f>
        <v>2042300.2133333334</v>
      </c>
      <c r="E9" s="21">
        <f ca="1">SUMIF('Report 2'!A:O,'Brand Wise Report'!A9,'Report 2'!N:N)</f>
        <v>0</v>
      </c>
      <c r="F9" s="21">
        <f ca="1">SUMIF('Report 2'!A:O,'Brand Wise Report'!A9,'Report 2'!I:I)</f>
        <v>0</v>
      </c>
      <c r="G9" s="21">
        <f ca="1">SUMIF('Report 2'!A:O,'Brand Wise Report'!A9,'Report 2'!O:O)</f>
        <v>0</v>
      </c>
      <c r="H9" s="21"/>
      <c r="I9" s="21">
        <f>SUMIFS('Report 2'!I:I,'Report 2'!A:A,A9,'Report 2'!J:J,"stock")</f>
        <v>0</v>
      </c>
      <c r="J9" s="21">
        <f>SUMIFS('Report 2'!O:O,'Report 2'!A:A,A9,'Report 2'!J:J,"stock")</f>
        <v>0</v>
      </c>
      <c r="K9" s="21">
        <f>SUMIFS('Report 2'!I:I,'Report 2'!A:A,A9,'Report 2'!J:J,"&lt;&gt;stock")</f>
        <v>0</v>
      </c>
      <c r="L9" s="21">
        <f>SUMIFS('Report 2'!O:O,'Report 2'!A:A,A9,'Report 2'!J:J,"&lt;&gt;stock")</f>
        <v>0</v>
      </c>
    </row>
    <row r="10" spans="1:12" x14ac:dyDescent="0.25">
      <c r="A10" s="21"/>
      <c r="B10" s="21">
        <f ca="1">SUMIF('Report 2'!A:O,'Brand Wise Report'!A10,'Report 2'!G:G)</f>
        <v>19</v>
      </c>
      <c r="C10" s="21">
        <f ca="1">SUMIF('Report 2'!A:O,'Brand Wise Report'!A10,'Report 2'!M:M)</f>
        <v>0</v>
      </c>
      <c r="D10" s="21">
        <f ca="1">SUMIF('Report 2'!A:O,'Brand Wise Report'!A10,'Report 2'!H:H)</f>
        <v>2042300.2133333334</v>
      </c>
      <c r="E10" s="21">
        <f ca="1">SUMIF('Report 2'!A:O,'Brand Wise Report'!A10,'Report 2'!N:N)</f>
        <v>0</v>
      </c>
      <c r="F10" s="21">
        <f ca="1">SUMIF('Report 2'!A:O,'Brand Wise Report'!A10,'Report 2'!I:I)</f>
        <v>0</v>
      </c>
      <c r="G10" s="21">
        <f ca="1">SUMIF('Report 2'!A:O,'Brand Wise Report'!A10,'Report 2'!O:O)</f>
        <v>0</v>
      </c>
      <c r="H10" s="21"/>
      <c r="I10" s="21">
        <f>SUMIFS('Report 2'!I:I,'Report 2'!A:A,A10,'Report 2'!J:J,"stock")</f>
        <v>0</v>
      </c>
      <c r="J10" s="21">
        <f>SUMIFS('Report 2'!O:O,'Report 2'!A:A,A10,'Report 2'!J:J,"stock")</f>
        <v>0</v>
      </c>
      <c r="K10" s="21">
        <f>SUMIFS('Report 2'!I:I,'Report 2'!A:A,A10,'Report 2'!J:J,"&lt;&gt;stock")</f>
        <v>0</v>
      </c>
      <c r="L10" s="21">
        <f>SUMIFS('Report 2'!O:O,'Report 2'!A:A,A10,'Report 2'!J:J,"&lt;&gt;stock")</f>
        <v>0</v>
      </c>
    </row>
    <row r="11" spans="1:12" x14ac:dyDescent="0.25">
      <c r="A11" s="21"/>
      <c r="B11" s="21">
        <f ca="1">SUMIF('Report 2'!A:O,'Brand Wise Report'!A11,'Report 2'!G:G)</f>
        <v>19</v>
      </c>
      <c r="C11" s="21">
        <f ca="1">SUMIF('Report 2'!A:O,'Brand Wise Report'!A11,'Report 2'!M:M)</f>
        <v>0</v>
      </c>
      <c r="D11" s="21">
        <f ca="1">SUMIF('Report 2'!A:O,'Brand Wise Report'!A11,'Report 2'!H:H)</f>
        <v>2042300.2133333334</v>
      </c>
      <c r="E11" s="21">
        <f ca="1">SUMIF('Report 2'!A:O,'Brand Wise Report'!A11,'Report 2'!N:N)</f>
        <v>0</v>
      </c>
      <c r="F11" s="21">
        <f ca="1">SUMIF('Report 2'!A:O,'Brand Wise Report'!A11,'Report 2'!I:I)</f>
        <v>0</v>
      </c>
      <c r="G11" s="21">
        <f ca="1">SUMIF('Report 2'!A:O,'Brand Wise Report'!A11,'Report 2'!O:O)</f>
        <v>0</v>
      </c>
      <c r="H11" s="21"/>
      <c r="I11" s="21">
        <f>SUMIFS('Report 2'!I:I,'Report 2'!A:A,A11,'Report 2'!J:J,"stock")</f>
        <v>0</v>
      </c>
      <c r="J11" s="21">
        <f>SUMIFS('Report 2'!O:O,'Report 2'!A:A,A11,'Report 2'!J:J,"stock")</f>
        <v>0</v>
      </c>
      <c r="K11" s="21">
        <f>SUMIFS('Report 2'!I:I,'Report 2'!A:A,A11,'Report 2'!J:J,"&lt;&gt;stock")</f>
        <v>0</v>
      </c>
      <c r="L11" s="21">
        <f>SUMIFS('Report 2'!O:O,'Report 2'!A:A,A11,'Report 2'!J:J,"&lt;&gt;stock")</f>
        <v>0</v>
      </c>
    </row>
    <row r="12" spans="1:12" x14ac:dyDescent="0.25">
      <c r="A12" s="21"/>
      <c r="B12" s="21">
        <f ca="1">SUMIF('Report 2'!A:O,'Brand Wise Report'!A12,'Report 2'!G:G)</f>
        <v>19</v>
      </c>
      <c r="C12" s="21">
        <f ca="1">SUMIF('Report 2'!A:O,'Brand Wise Report'!A12,'Report 2'!M:M)</f>
        <v>0</v>
      </c>
      <c r="D12" s="21">
        <f ca="1">SUMIF('Report 2'!A:O,'Brand Wise Report'!A12,'Report 2'!H:H)</f>
        <v>2042300.2133333334</v>
      </c>
      <c r="E12" s="21">
        <f ca="1">SUMIF('Report 2'!A:O,'Brand Wise Report'!A12,'Report 2'!N:N)</f>
        <v>0</v>
      </c>
      <c r="F12" s="21">
        <f ca="1">SUMIF('Report 2'!A:O,'Brand Wise Report'!A12,'Report 2'!I:I)</f>
        <v>0</v>
      </c>
      <c r="G12" s="21">
        <f ca="1">SUMIF('Report 2'!A:O,'Brand Wise Report'!A12,'Report 2'!O:O)</f>
        <v>0</v>
      </c>
      <c r="H12" s="21"/>
      <c r="I12" s="21">
        <f>SUMIFS('Report 2'!I:I,'Report 2'!A:A,A12,'Report 2'!J:J,"stock")</f>
        <v>0</v>
      </c>
      <c r="J12" s="21">
        <f>SUMIFS('Report 2'!O:O,'Report 2'!A:A,A12,'Report 2'!J:J,"stock")</f>
        <v>0</v>
      </c>
      <c r="K12" s="21">
        <f>SUMIFS('Report 2'!I:I,'Report 2'!A:A,A12,'Report 2'!J:J,"&lt;&gt;stock")</f>
        <v>0</v>
      </c>
      <c r="L12" s="21">
        <f>SUMIFS('Report 2'!O:O,'Report 2'!A:A,A12,'Report 2'!J:J,"&lt;&gt;stock")</f>
        <v>0</v>
      </c>
    </row>
    <row r="13" spans="1:12" x14ac:dyDescent="0.25">
      <c r="A13" s="21"/>
      <c r="B13" s="21">
        <f ca="1">SUMIF('Report 2'!A:O,'Brand Wise Report'!A13,'Report 2'!G:G)</f>
        <v>19</v>
      </c>
      <c r="C13" s="21">
        <f ca="1">SUMIF('Report 2'!A:O,'Brand Wise Report'!A13,'Report 2'!M:M)</f>
        <v>0</v>
      </c>
      <c r="D13" s="21">
        <f ca="1">SUMIF('Report 2'!A:O,'Brand Wise Report'!A13,'Report 2'!H:H)</f>
        <v>2042300.2133333334</v>
      </c>
      <c r="E13" s="21">
        <f ca="1">SUMIF('Report 2'!A:O,'Brand Wise Report'!A13,'Report 2'!N:N)</f>
        <v>0</v>
      </c>
      <c r="F13" s="21">
        <f ca="1">SUMIF('Report 2'!A:O,'Brand Wise Report'!A13,'Report 2'!I:I)</f>
        <v>0</v>
      </c>
      <c r="G13" s="21">
        <f ca="1">SUMIF('Report 2'!A:O,'Brand Wise Report'!A13,'Report 2'!O:O)</f>
        <v>0</v>
      </c>
      <c r="H13" s="21"/>
      <c r="I13" s="21">
        <f>SUMIFS('Report 2'!I:I,'Report 2'!A:A,A13,'Report 2'!J:J,"stock")</f>
        <v>0</v>
      </c>
      <c r="J13" s="21">
        <f>SUMIFS('Report 2'!O:O,'Report 2'!A:A,A13,'Report 2'!J:J,"stock")</f>
        <v>0</v>
      </c>
      <c r="K13" s="21">
        <f>SUMIFS('Report 2'!I:I,'Report 2'!A:A,A13,'Report 2'!J:J,"&lt;&gt;stock")</f>
        <v>0</v>
      </c>
      <c r="L13" s="21">
        <f>SUMIFS('Report 2'!O:O,'Report 2'!A:A,A13,'Report 2'!J:J,"&lt;&gt;stock")</f>
        <v>0</v>
      </c>
    </row>
    <row r="14" spans="1:12" x14ac:dyDescent="0.25">
      <c r="A14" s="21"/>
      <c r="B14" s="21">
        <f ca="1">SUMIF('Report 2'!A:O,'Brand Wise Report'!A14,'Report 2'!G:G)</f>
        <v>19</v>
      </c>
      <c r="C14" s="21">
        <f ca="1">SUMIF('Report 2'!A:O,'Brand Wise Report'!A14,'Report 2'!M:M)</f>
        <v>0</v>
      </c>
      <c r="D14" s="21">
        <f ca="1">SUMIF('Report 2'!A:O,'Brand Wise Report'!A14,'Report 2'!H:H)</f>
        <v>2042300.2133333334</v>
      </c>
      <c r="E14" s="21">
        <f ca="1">SUMIF('Report 2'!A:O,'Brand Wise Report'!A14,'Report 2'!N:N)</f>
        <v>0</v>
      </c>
      <c r="F14" s="21">
        <f ca="1">SUMIF('Report 2'!A:O,'Brand Wise Report'!A14,'Report 2'!I:I)</f>
        <v>0</v>
      </c>
      <c r="G14" s="21">
        <f ca="1">SUMIF('Report 2'!A:O,'Brand Wise Report'!A14,'Report 2'!O:O)</f>
        <v>0</v>
      </c>
      <c r="H14" s="21"/>
      <c r="I14" s="21">
        <f>SUMIFS('Report 2'!I:I,'Report 2'!A:A,A14,'Report 2'!J:J,"stock")</f>
        <v>0</v>
      </c>
      <c r="J14" s="21">
        <f>SUMIFS('Report 2'!O:O,'Report 2'!A:A,A14,'Report 2'!J:J,"stock")</f>
        <v>0</v>
      </c>
      <c r="K14" s="21">
        <f>SUMIFS('Report 2'!I:I,'Report 2'!A:A,A14,'Report 2'!J:J,"&lt;&gt;stock")</f>
        <v>0</v>
      </c>
      <c r="L14" s="21">
        <f>SUMIFS('Report 2'!O:O,'Report 2'!A:A,A14,'Report 2'!J:J,"&lt;&gt;stock")</f>
        <v>0</v>
      </c>
    </row>
    <row r="15" spans="1:12" x14ac:dyDescent="0.25">
      <c r="A15" s="21"/>
      <c r="B15" s="21">
        <f ca="1">SUMIF('Report 2'!A:O,'Brand Wise Report'!A15,'Report 2'!G:G)</f>
        <v>19</v>
      </c>
      <c r="C15" s="21">
        <f ca="1">SUMIF('Report 2'!A:O,'Brand Wise Report'!A15,'Report 2'!M:M)</f>
        <v>0</v>
      </c>
      <c r="D15" s="21">
        <f ca="1">SUMIF('Report 2'!A:O,'Brand Wise Report'!A15,'Report 2'!H:H)</f>
        <v>2042300.2133333334</v>
      </c>
      <c r="E15" s="21">
        <f ca="1">SUMIF('Report 2'!A:O,'Brand Wise Report'!A15,'Report 2'!N:N)</f>
        <v>0</v>
      </c>
      <c r="F15" s="21">
        <f ca="1">SUMIF('Report 2'!A:O,'Brand Wise Report'!A15,'Report 2'!I:I)</f>
        <v>0</v>
      </c>
      <c r="G15" s="21">
        <f ca="1">SUMIF('Report 2'!A:O,'Brand Wise Report'!A15,'Report 2'!O:O)</f>
        <v>0</v>
      </c>
      <c r="H15" s="21"/>
      <c r="I15" s="21">
        <f>SUMIFS('Report 2'!I:I,'Report 2'!A:A,A15,'Report 2'!J:J,"stock")</f>
        <v>0</v>
      </c>
      <c r="J15" s="21">
        <f>SUMIFS('Report 2'!O:O,'Report 2'!A:A,A15,'Report 2'!J:J,"stock")</f>
        <v>0</v>
      </c>
      <c r="K15" s="21">
        <f>SUMIFS('Report 2'!I:I,'Report 2'!A:A,A15,'Report 2'!J:J,"&lt;&gt;stock")</f>
        <v>0</v>
      </c>
      <c r="L15" s="21">
        <f>SUMIFS('Report 2'!O:O,'Report 2'!A:A,A15,'Report 2'!J:J,"&lt;&gt;stock")</f>
        <v>0</v>
      </c>
    </row>
    <row r="16" spans="1:12" x14ac:dyDescent="0.25">
      <c r="A16" s="21"/>
      <c r="B16" s="21">
        <f ca="1">SUMIF('Report 2'!A:O,'Brand Wise Report'!A16,'Report 2'!G:G)</f>
        <v>19</v>
      </c>
      <c r="C16" s="21">
        <f ca="1">SUMIF('Report 2'!A:O,'Brand Wise Report'!A16,'Report 2'!M:M)</f>
        <v>0</v>
      </c>
      <c r="D16" s="21">
        <f ca="1">SUMIF('Report 2'!A:O,'Brand Wise Report'!A16,'Report 2'!H:H)</f>
        <v>2042300.2133333334</v>
      </c>
      <c r="E16" s="21">
        <f ca="1">SUMIF('Report 2'!A:O,'Brand Wise Report'!A16,'Report 2'!N:N)</f>
        <v>0</v>
      </c>
      <c r="F16" s="21">
        <f ca="1">SUMIF('Report 2'!A:O,'Brand Wise Report'!A16,'Report 2'!I:I)</f>
        <v>0</v>
      </c>
      <c r="G16" s="21">
        <f ca="1">SUMIF('Report 2'!A:O,'Brand Wise Report'!A16,'Report 2'!O:O)</f>
        <v>0</v>
      </c>
      <c r="H16" s="21"/>
      <c r="I16" s="21">
        <f>SUMIFS('Report 2'!I:I,'Report 2'!A:A,A16,'Report 2'!J:J,"stock")</f>
        <v>0</v>
      </c>
      <c r="J16" s="21">
        <f>SUMIFS('Report 2'!O:O,'Report 2'!A:A,A16,'Report 2'!J:J,"stock")</f>
        <v>0</v>
      </c>
      <c r="K16" s="21">
        <f>SUMIFS('Report 2'!I:I,'Report 2'!A:A,A16,'Report 2'!J:J,"&lt;&gt;stock")</f>
        <v>0</v>
      </c>
      <c r="L16" s="21">
        <f>SUMIFS('Report 2'!O:O,'Report 2'!A:A,A16,'Report 2'!J:J,"&lt;&gt;stock")</f>
        <v>0</v>
      </c>
    </row>
    <row r="17" spans="1:12" x14ac:dyDescent="0.25">
      <c r="A17" s="21"/>
      <c r="B17" s="21">
        <f ca="1">SUMIF('Report 2'!A:O,'Brand Wise Report'!A17,'Report 2'!G:G)</f>
        <v>19</v>
      </c>
      <c r="C17" s="21">
        <f ca="1">SUMIF('Report 2'!A:O,'Brand Wise Report'!A17,'Report 2'!M:M)</f>
        <v>0</v>
      </c>
      <c r="D17" s="21">
        <f ca="1">SUMIF('Report 2'!A:O,'Brand Wise Report'!A17,'Report 2'!H:H)</f>
        <v>2042300.2133333334</v>
      </c>
      <c r="E17" s="21">
        <f ca="1">SUMIF('Report 2'!A:O,'Brand Wise Report'!A17,'Report 2'!N:N)</f>
        <v>0</v>
      </c>
      <c r="F17" s="21">
        <f ca="1">SUMIF('Report 2'!A:O,'Brand Wise Report'!A17,'Report 2'!I:I)</f>
        <v>0</v>
      </c>
      <c r="G17" s="21">
        <f ca="1">SUMIF('Report 2'!A:O,'Brand Wise Report'!A17,'Report 2'!O:O)</f>
        <v>0</v>
      </c>
      <c r="H17" s="21"/>
      <c r="I17" s="21">
        <f>SUMIFS('Report 2'!I:I,'Report 2'!A:A,A17,'Report 2'!J:J,"stock")</f>
        <v>0</v>
      </c>
      <c r="J17" s="21">
        <f>SUMIFS('Report 2'!O:O,'Report 2'!A:A,A17,'Report 2'!J:J,"stock")</f>
        <v>0</v>
      </c>
      <c r="K17" s="21">
        <f>SUMIFS('Report 2'!I:I,'Report 2'!A:A,A17,'Report 2'!J:J,"&lt;&gt;stock")</f>
        <v>0</v>
      </c>
      <c r="L17" s="21">
        <f>SUMIFS('Report 2'!O:O,'Report 2'!A:A,A17,'Report 2'!J:J,"&lt;&gt;stock")</f>
        <v>0</v>
      </c>
    </row>
    <row r="18" spans="1:12" x14ac:dyDescent="0.25">
      <c r="A18" s="21"/>
      <c r="B18" s="21">
        <f ca="1">SUMIF('Report 2'!A:O,'Brand Wise Report'!A18,'Report 2'!G:G)</f>
        <v>19</v>
      </c>
      <c r="C18" s="21">
        <f ca="1">SUMIF('Report 2'!A:O,'Brand Wise Report'!A18,'Report 2'!M:M)</f>
        <v>0</v>
      </c>
      <c r="D18" s="21">
        <f ca="1">SUMIF('Report 2'!A:O,'Brand Wise Report'!A18,'Report 2'!H:H)</f>
        <v>2042300.2133333334</v>
      </c>
      <c r="E18" s="21">
        <f ca="1">SUMIF('Report 2'!A:O,'Brand Wise Report'!A18,'Report 2'!N:N)</f>
        <v>0</v>
      </c>
      <c r="F18" s="21">
        <f ca="1">SUMIF('Report 2'!A:O,'Brand Wise Report'!A18,'Report 2'!I:I)</f>
        <v>0</v>
      </c>
      <c r="G18" s="21">
        <f ca="1">SUMIF('Report 2'!A:O,'Brand Wise Report'!A18,'Report 2'!O:O)</f>
        <v>0</v>
      </c>
      <c r="H18" s="21"/>
      <c r="I18" s="21">
        <f>SUMIFS('Report 2'!I:I,'Report 2'!A:A,A18,'Report 2'!J:J,"stock")</f>
        <v>0</v>
      </c>
      <c r="J18" s="21">
        <f>SUMIFS('Report 2'!O:O,'Report 2'!A:A,A18,'Report 2'!J:J,"stock")</f>
        <v>0</v>
      </c>
      <c r="K18" s="21">
        <f>SUMIFS('Report 2'!I:I,'Report 2'!A:A,A18,'Report 2'!J:J,"&lt;&gt;stock")</f>
        <v>0</v>
      </c>
      <c r="L18" s="21">
        <f>SUMIFS('Report 2'!O:O,'Report 2'!A:A,A18,'Report 2'!J:J,"&lt;&gt;stock")</f>
        <v>0</v>
      </c>
    </row>
    <row r="19" spans="1:12" x14ac:dyDescent="0.25">
      <c r="A19" s="21"/>
      <c r="B19" s="21">
        <f ca="1">SUMIF('Report 2'!A:O,'Brand Wise Report'!A19,'Report 2'!G:G)</f>
        <v>19</v>
      </c>
      <c r="C19" s="21">
        <f ca="1">SUMIF('Report 2'!A:O,'Brand Wise Report'!A19,'Report 2'!M:M)</f>
        <v>0</v>
      </c>
      <c r="D19" s="21">
        <f ca="1">SUMIF('Report 2'!A:O,'Brand Wise Report'!A19,'Report 2'!H:H)</f>
        <v>2042300.2133333334</v>
      </c>
      <c r="E19" s="21">
        <f ca="1">SUMIF('Report 2'!A:O,'Brand Wise Report'!A19,'Report 2'!N:N)</f>
        <v>0</v>
      </c>
      <c r="F19" s="21">
        <f ca="1">SUMIF('Report 2'!A:O,'Brand Wise Report'!A19,'Report 2'!I:I)</f>
        <v>0</v>
      </c>
      <c r="G19" s="21">
        <f ca="1">SUMIF('Report 2'!A:O,'Brand Wise Report'!A19,'Report 2'!O:O)</f>
        <v>0</v>
      </c>
      <c r="H19" s="21"/>
      <c r="I19" s="21">
        <f>SUMIFS('Report 2'!I:I,'Report 2'!A:A,A19,'Report 2'!J:J,"stock")</f>
        <v>0</v>
      </c>
      <c r="J19" s="21">
        <f>SUMIFS('Report 2'!O:O,'Report 2'!A:A,A19,'Report 2'!J:J,"stock")</f>
        <v>0</v>
      </c>
      <c r="K19" s="21">
        <f>SUMIFS('Report 2'!I:I,'Report 2'!A:A,A19,'Report 2'!J:J,"&lt;&gt;stock")</f>
        <v>0</v>
      </c>
      <c r="L19" s="21">
        <f>SUMIFS('Report 2'!O:O,'Report 2'!A:A,A19,'Report 2'!J:J,"&lt;&gt;stock")</f>
        <v>0</v>
      </c>
    </row>
    <row r="20" spans="1:12" x14ac:dyDescent="0.25">
      <c r="A20" s="21"/>
      <c r="B20" s="21">
        <f ca="1">SUMIF('Report 2'!A:O,'Brand Wise Report'!A20,'Report 2'!G:G)</f>
        <v>19</v>
      </c>
      <c r="C20" s="21">
        <f ca="1">SUMIF('Report 2'!A:O,'Brand Wise Report'!A20,'Report 2'!M:M)</f>
        <v>0</v>
      </c>
      <c r="D20" s="21">
        <f ca="1">SUMIF('Report 2'!A:O,'Brand Wise Report'!A20,'Report 2'!H:H)</f>
        <v>2042300.2133333334</v>
      </c>
      <c r="E20" s="21">
        <f ca="1">SUMIF('Report 2'!A:O,'Brand Wise Report'!A20,'Report 2'!N:N)</f>
        <v>0</v>
      </c>
      <c r="F20" s="21">
        <f ca="1">SUMIF('Report 2'!A:O,'Brand Wise Report'!A20,'Report 2'!I:I)</f>
        <v>0</v>
      </c>
      <c r="G20" s="21">
        <f ca="1">SUMIF('Report 2'!A:O,'Brand Wise Report'!A20,'Report 2'!O:O)</f>
        <v>0</v>
      </c>
      <c r="H20" s="21"/>
      <c r="I20" s="21">
        <f>SUMIFS('Report 2'!I:I,'Report 2'!A:A,A20,'Report 2'!J:J,"stock")</f>
        <v>0</v>
      </c>
      <c r="J20" s="21">
        <f>SUMIFS('Report 2'!O:O,'Report 2'!A:A,A20,'Report 2'!J:J,"stock")</f>
        <v>0</v>
      </c>
      <c r="K20" s="21">
        <f>SUMIFS('Report 2'!I:I,'Report 2'!A:A,A20,'Report 2'!J:J,"&lt;&gt;stock")</f>
        <v>0</v>
      </c>
      <c r="L20" s="21">
        <f>SUMIFS('Report 2'!O:O,'Report 2'!A:A,A20,'Report 2'!J:J,"&lt;&gt;stock")</f>
        <v>0</v>
      </c>
    </row>
    <row r="21" spans="1:12" x14ac:dyDescent="0.25">
      <c r="A21" s="21"/>
      <c r="B21" s="21">
        <f ca="1">SUMIF('Report 2'!A:O,'Brand Wise Report'!A21,'Report 2'!G:G)</f>
        <v>19</v>
      </c>
      <c r="C21" s="21">
        <f ca="1">SUMIF('Report 2'!A:O,'Brand Wise Report'!A21,'Report 2'!M:M)</f>
        <v>0</v>
      </c>
      <c r="D21" s="21">
        <f ca="1">SUMIF('Report 2'!A:O,'Brand Wise Report'!A21,'Report 2'!H:H)</f>
        <v>2042300.2133333334</v>
      </c>
      <c r="E21" s="21">
        <f ca="1">SUMIF('Report 2'!A:O,'Brand Wise Report'!A21,'Report 2'!N:N)</f>
        <v>0</v>
      </c>
      <c r="F21" s="21">
        <f ca="1">SUMIF('Report 2'!A:O,'Brand Wise Report'!A21,'Report 2'!I:I)</f>
        <v>0</v>
      </c>
      <c r="G21" s="21">
        <f ca="1">SUMIF('Report 2'!A:O,'Brand Wise Report'!A21,'Report 2'!O:O)</f>
        <v>0</v>
      </c>
      <c r="H21" s="21"/>
      <c r="I21" s="21">
        <f>SUMIFS('Report 2'!I:I,'Report 2'!A:A,A21,'Report 2'!J:J,"stock")</f>
        <v>0</v>
      </c>
      <c r="J21" s="21">
        <f>SUMIFS('Report 2'!O:O,'Report 2'!A:A,A21,'Report 2'!J:J,"stock")</f>
        <v>0</v>
      </c>
      <c r="K21" s="21">
        <f>SUMIFS('Report 2'!I:I,'Report 2'!A:A,A21,'Report 2'!J:J,"&lt;&gt;stock")</f>
        <v>0</v>
      </c>
      <c r="L21" s="21">
        <f>SUMIFS('Report 2'!O:O,'Report 2'!A:A,A21,'Report 2'!J:J,"&lt;&gt;stock")</f>
        <v>0</v>
      </c>
    </row>
    <row r="22" spans="1:12" x14ac:dyDescent="0.25">
      <c r="A22" s="21"/>
      <c r="B22" s="21">
        <f ca="1">SUMIF('Report 2'!A:O,'Brand Wise Report'!A22,'Report 2'!G:G)</f>
        <v>19</v>
      </c>
      <c r="C22" s="21">
        <f ca="1">SUMIF('Report 2'!A:O,'Brand Wise Report'!A22,'Report 2'!M:M)</f>
        <v>0</v>
      </c>
      <c r="D22" s="21">
        <f ca="1">SUMIF('Report 2'!A:O,'Brand Wise Report'!A22,'Report 2'!H:H)</f>
        <v>2042300.2133333334</v>
      </c>
      <c r="E22" s="21">
        <f ca="1">SUMIF('Report 2'!A:O,'Brand Wise Report'!A22,'Report 2'!N:N)</f>
        <v>0</v>
      </c>
      <c r="F22" s="21">
        <f ca="1">SUMIF('Report 2'!A:O,'Brand Wise Report'!A22,'Report 2'!I:I)</f>
        <v>0</v>
      </c>
      <c r="G22" s="21">
        <f ca="1">SUMIF('Report 2'!A:O,'Brand Wise Report'!A22,'Report 2'!O:O)</f>
        <v>0</v>
      </c>
      <c r="H22" s="21"/>
      <c r="I22" s="21">
        <f>SUMIFS('Report 2'!I:I,'Report 2'!A:A,A22,'Report 2'!J:J,"stock")</f>
        <v>0</v>
      </c>
      <c r="J22" s="21">
        <f>SUMIFS('Report 2'!O:O,'Report 2'!A:A,A22,'Report 2'!J:J,"stock")</f>
        <v>0</v>
      </c>
      <c r="K22" s="21">
        <f>SUMIFS('Report 2'!I:I,'Report 2'!A:A,A22,'Report 2'!J:J,"&lt;&gt;stock")</f>
        <v>0</v>
      </c>
      <c r="L22" s="21">
        <f>SUMIFS('Report 2'!O:O,'Report 2'!A:A,A22,'Report 2'!J:J,"&lt;&gt;stock")</f>
        <v>0</v>
      </c>
    </row>
    <row r="23" spans="1:12" x14ac:dyDescent="0.25">
      <c r="A23" s="21"/>
      <c r="B23" s="21">
        <f ca="1">SUMIF('Report 2'!A:O,'Brand Wise Report'!A23,'Report 2'!G:G)</f>
        <v>19</v>
      </c>
      <c r="C23" s="21">
        <f ca="1">SUMIF('Report 2'!A:O,'Brand Wise Report'!A23,'Report 2'!M:M)</f>
        <v>0</v>
      </c>
      <c r="D23" s="21">
        <f ca="1">SUMIF('Report 2'!A:O,'Brand Wise Report'!A23,'Report 2'!H:H)</f>
        <v>2042300.2133333334</v>
      </c>
      <c r="E23" s="21">
        <f ca="1">SUMIF('Report 2'!A:O,'Brand Wise Report'!A23,'Report 2'!N:N)</f>
        <v>0</v>
      </c>
      <c r="F23" s="21">
        <f ca="1">SUMIF('Report 2'!A:O,'Brand Wise Report'!A23,'Report 2'!I:I)</f>
        <v>0</v>
      </c>
      <c r="G23" s="21">
        <f ca="1">SUMIF('Report 2'!A:O,'Brand Wise Report'!A23,'Report 2'!O:O)</f>
        <v>0</v>
      </c>
      <c r="H23" s="21"/>
      <c r="I23" s="21">
        <f>SUMIFS('Report 2'!I:I,'Report 2'!A:A,A23,'Report 2'!J:J,"stock")</f>
        <v>0</v>
      </c>
      <c r="J23" s="21">
        <f>SUMIFS('Report 2'!O:O,'Report 2'!A:A,A23,'Report 2'!J:J,"stock")</f>
        <v>0</v>
      </c>
      <c r="K23" s="21">
        <f>SUMIFS('Report 2'!I:I,'Report 2'!A:A,A23,'Report 2'!J:J,"&lt;&gt;stock")</f>
        <v>0</v>
      </c>
      <c r="L23" s="21">
        <f>SUMIFS('Report 2'!O:O,'Report 2'!A:A,A23,'Report 2'!J:J,"&lt;&gt;stock")</f>
        <v>0</v>
      </c>
    </row>
    <row r="24" spans="1:12" x14ac:dyDescent="0.25">
      <c r="A24" s="21"/>
      <c r="B24" s="21">
        <f ca="1">SUMIF('Report 2'!A:O,'Brand Wise Report'!A24,'Report 2'!G:G)</f>
        <v>19</v>
      </c>
      <c r="C24" s="21">
        <f ca="1">SUMIF('Report 2'!A:O,'Brand Wise Report'!A24,'Report 2'!M:M)</f>
        <v>0</v>
      </c>
      <c r="D24" s="21">
        <f ca="1">SUMIF('Report 2'!A:O,'Brand Wise Report'!A24,'Report 2'!H:H)</f>
        <v>2042300.2133333334</v>
      </c>
      <c r="E24" s="21">
        <f ca="1">SUMIF('Report 2'!A:O,'Brand Wise Report'!A24,'Report 2'!N:N)</f>
        <v>0</v>
      </c>
      <c r="F24" s="21">
        <f ca="1">SUMIF('Report 2'!A:O,'Brand Wise Report'!A24,'Report 2'!I:I)</f>
        <v>0</v>
      </c>
      <c r="G24" s="21">
        <f ca="1">SUMIF('Report 2'!A:O,'Brand Wise Report'!A24,'Report 2'!O:O)</f>
        <v>0</v>
      </c>
      <c r="H24" s="21"/>
      <c r="I24" s="21">
        <f>SUMIFS('Report 2'!I:I,'Report 2'!A:A,A24,'Report 2'!J:J,"stock")</f>
        <v>0</v>
      </c>
      <c r="J24" s="21">
        <f>SUMIFS('Report 2'!O:O,'Report 2'!A:A,A24,'Report 2'!J:J,"stock")</f>
        <v>0</v>
      </c>
      <c r="K24" s="21">
        <f>SUMIFS('Report 2'!I:I,'Report 2'!A:A,A24,'Report 2'!J:J,"&lt;&gt;stock")</f>
        <v>0</v>
      </c>
      <c r="L24" s="21">
        <f>SUMIFS('Report 2'!O:O,'Report 2'!A:A,A24,'Report 2'!J:J,"&lt;&gt;stock")</f>
        <v>0</v>
      </c>
    </row>
    <row r="25" spans="1:12" x14ac:dyDescent="0.25">
      <c r="A25" s="21"/>
      <c r="B25" s="21">
        <f ca="1">SUMIF('Report 2'!A:O,'Brand Wise Report'!A25,'Report 2'!G:G)</f>
        <v>19</v>
      </c>
      <c r="C25" s="21">
        <f ca="1">SUMIF('Report 2'!A:O,'Brand Wise Report'!A25,'Report 2'!M:M)</f>
        <v>0</v>
      </c>
      <c r="D25" s="21">
        <f ca="1">SUMIF('Report 2'!A:O,'Brand Wise Report'!A25,'Report 2'!H:H)</f>
        <v>2042300.2133333334</v>
      </c>
      <c r="E25" s="21">
        <f ca="1">SUMIF('Report 2'!A:O,'Brand Wise Report'!A25,'Report 2'!N:N)</f>
        <v>0</v>
      </c>
      <c r="F25" s="21">
        <f ca="1">SUMIF('Report 2'!A:O,'Brand Wise Report'!A25,'Report 2'!I:I)</f>
        <v>0</v>
      </c>
      <c r="G25" s="21">
        <f ca="1">SUMIF('Report 2'!A:O,'Brand Wise Report'!A25,'Report 2'!O:O)</f>
        <v>0</v>
      </c>
      <c r="H25" s="21"/>
      <c r="I25" s="21">
        <f>SUMIFS('Report 2'!I:I,'Report 2'!A:A,A25,'Report 2'!J:J,"stock")</f>
        <v>0</v>
      </c>
      <c r="J25" s="21">
        <f>SUMIFS('Report 2'!O:O,'Report 2'!A:A,A25,'Report 2'!J:J,"stock")</f>
        <v>0</v>
      </c>
      <c r="K25" s="21">
        <f>SUMIFS('Report 2'!I:I,'Report 2'!A:A,A25,'Report 2'!J:J,"&lt;&gt;stock")</f>
        <v>0</v>
      </c>
      <c r="L25" s="21">
        <f>SUMIFS('Report 2'!O:O,'Report 2'!A:A,A25,'Report 2'!J:J,"&lt;&gt;stock")</f>
        <v>0</v>
      </c>
    </row>
    <row r="26" spans="1:12" x14ac:dyDescent="0.25">
      <c r="A26" s="21"/>
      <c r="B26" s="21">
        <f ca="1">SUMIF('Report 2'!A:O,'Brand Wise Report'!A26,'Report 2'!G:G)</f>
        <v>19</v>
      </c>
      <c r="C26" s="21">
        <f ca="1">SUMIF('Report 2'!A:O,'Brand Wise Report'!A26,'Report 2'!M:M)</f>
        <v>0</v>
      </c>
      <c r="D26" s="21">
        <f ca="1">SUMIF('Report 2'!A:O,'Brand Wise Report'!A26,'Report 2'!H:H)</f>
        <v>2042300.2133333334</v>
      </c>
      <c r="E26" s="21">
        <f ca="1">SUMIF('Report 2'!A:O,'Brand Wise Report'!A26,'Report 2'!N:N)</f>
        <v>0</v>
      </c>
      <c r="F26" s="21">
        <f ca="1">SUMIF('Report 2'!A:O,'Brand Wise Report'!A26,'Report 2'!I:I)</f>
        <v>0</v>
      </c>
      <c r="G26" s="21">
        <f ca="1">SUMIF('Report 2'!A:O,'Brand Wise Report'!A26,'Report 2'!O:O)</f>
        <v>0</v>
      </c>
      <c r="H26" s="21"/>
      <c r="I26" s="21">
        <f>SUMIFS('Report 2'!I:I,'Report 2'!A:A,A26,'Report 2'!J:J,"stock")</f>
        <v>0</v>
      </c>
      <c r="J26" s="21">
        <f>SUMIFS('Report 2'!O:O,'Report 2'!A:A,A26,'Report 2'!J:J,"stock")</f>
        <v>0</v>
      </c>
      <c r="K26" s="21">
        <f>SUMIFS('Report 2'!I:I,'Report 2'!A:A,A26,'Report 2'!J:J,"&lt;&gt;stock")</f>
        <v>0</v>
      </c>
      <c r="L26" s="21">
        <f>SUMIFS('Report 2'!O:O,'Report 2'!A:A,A26,'Report 2'!J:J,"&lt;&gt;stock")</f>
        <v>0</v>
      </c>
    </row>
    <row r="27" spans="1:12" x14ac:dyDescent="0.25">
      <c r="A27" s="21"/>
      <c r="B27" s="21">
        <f ca="1">SUMIF('Report 2'!A:O,'Brand Wise Report'!A27,'Report 2'!G:G)</f>
        <v>19</v>
      </c>
      <c r="C27" s="21">
        <f ca="1">SUMIF('Report 2'!A:O,'Brand Wise Report'!A27,'Report 2'!M:M)</f>
        <v>0</v>
      </c>
      <c r="D27" s="21">
        <f ca="1">SUMIF('Report 2'!A:O,'Brand Wise Report'!A27,'Report 2'!H:H)</f>
        <v>2042300.2133333334</v>
      </c>
      <c r="E27" s="21">
        <f ca="1">SUMIF('Report 2'!A:O,'Brand Wise Report'!A27,'Report 2'!N:N)</f>
        <v>0</v>
      </c>
      <c r="F27" s="21">
        <f ca="1">SUMIF('Report 2'!A:O,'Brand Wise Report'!A27,'Report 2'!I:I)</f>
        <v>0</v>
      </c>
      <c r="G27" s="21">
        <f ca="1">SUMIF('Report 2'!A:O,'Brand Wise Report'!A27,'Report 2'!O:O)</f>
        <v>0</v>
      </c>
      <c r="H27" s="21"/>
      <c r="I27" s="21">
        <f>SUMIFS('Report 2'!I:I,'Report 2'!A:A,A27,'Report 2'!J:J,"stock")</f>
        <v>0</v>
      </c>
      <c r="J27" s="21">
        <f>SUMIFS('Report 2'!O:O,'Report 2'!A:A,A27,'Report 2'!J:J,"stock")</f>
        <v>0</v>
      </c>
      <c r="K27" s="21">
        <f>SUMIFS('Report 2'!I:I,'Report 2'!A:A,A27,'Report 2'!J:J,"&lt;&gt;stock")</f>
        <v>0</v>
      </c>
      <c r="L27" s="21">
        <f>SUMIFS('Report 2'!O:O,'Report 2'!A:A,A27,'Report 2'!J:J,"&lt;&gt;stock")</f>
        <v>0</v>
      </c>
    </row>
    <row r="28" spans="1:12" x14ac:dyDescent="0.25">
      <c r="A28" s="21"/>
      <c r="B28" s="21">
        <f ca="1">SUMIF('Report 2'!A:O,'Brand Wise Report'!A28,'Report 2'!G:G)</f>
        <v>19</v>
      </c>
      <c r="C28" s="21">
        <f ca="1">SUMIF('Report 2'!A:O,'Brand Wise Report'!A28,'Report 2'!M:M)</f>
        <v>0</v>
      </c>
      <c r="D28" s="21">
        <f ca="1">SUMIF('Report 2'!A:O,'Brand Wise Report'!A28,'Report 2'!H:H)</f>
        <v>2042300.2133333334</v>
      </c>
      <c r="E28" s="21">
        <f ca="1">SUMIF('Report 2'!A:O,'Brand Wise Report'!A28,'Report 2'!N:N)</f>
        <v>0</v>
      </c>
      <c r="F28" s="21">
        <f ca="1">SUMIF('Report 2'!A:O,'Brand Wise Report'!A28,'Report 2'!I:I)</f>
        <v>0</v>
      </c>
      <c r="G28" s="21">
        <f ca="1">SUMIF('Report 2'!A:O,'Brand Wise Report'!A28,'Report 2'!O:O)</f>
        <v>0</v>
      </c>
      <c r="H28" s="21"/>
      <c r="I28" s="21">
        <f>SUMIFS('Report 2'!I:I,'Report 2'!A:A,A28,'Report 2'!J:J,"stock")</f>
        <v>0</v>
      </c>
      <c r="J28" s="21">
        <f>SUMIFS('Report 2'!O:O,'Report 2'!A:A,A28,'Report 2'!J:J,"stock")</f>
        <v>0</v>
      </c>
      <c r="K28" s="21">
        <f>SUMIFS('Report 2'!I:I,'Report 2'!A:A,A28,'Report 2'!J:J,"&lt;&gt;stock")</f>
        <v>0</v>
      </c>
      <c r="L28" s="21">
        <f>SUMIFS('Report 2'!O:O,'Report 2'!A:A,A28,'Report 2'!J:J,"&lt;&gt;stock")</f>
        <v>0</v>
      </c>
    </row>
    <row r="29" spans="1:12" x14ac:dyDescent="0.25">
      <c r="A29" s="21"/>
      <c r="B29" s="21">
        <f ca="1">SUMIF('Report 2'!A:O,'Brand Wise Report'!A29,'Report 2'!G:G)</f>
        <v>19</v>
      </c>
      <c r="C29" s="21">
        <f ca="1">SUMIF('Report 2'!A:O,'Brand Wise Report'!A29,'Report 2'!M:M)</f>
        <v>0</v>
      </c>
      <c r="D29" s="21">
        <f ca="1">SUMIF('Report 2'!A:O,'Brand Wise Report'!A29,'Report 2'!H:H)</f>
        <v>2042300.2133333334</v>
      </c>
      <c r="E29" s="21">
        <f ca="1">SUMIF('Report 2'!A:O,'Brand Wise Report'!A29,'Report 2'!N:N)</f>
        <v>0</v>
      </c>
      <c r="F29" s="21">
        <f ca="1">SUMIF('Report 2'!A:O,'Brand Wise Report'!A29,'Report 2'!I:I)</f>
        <v>0</v>
      </c>
      <c r="G29" s="21">
        <f ca="1">SUMIF('Report 2'!A:O,'Brand Wise Report'!A29,'Report 2'!O:O)</f>
        <v>0</v>
      </c>
      <c r="H29" s="21"/>
      <c r="I29" s="21">
        <f>SUMIFS('Report 2'!I:I,'Report 2'!A:A,A29,'Report 2'!J:J,"stock")</f>
        <v>0</v>
      </c>
      <c r="J29" s="21">
        <f>SUMIFS('Report 2'!O:O,'Report 2'!A:A,A29,'Report 2'!J:J,"stock")</f>
        <v>0</v>
      </c>
      <c r="K29" s="21">
        <f>SUMIFS('Report 2'!I:I,'Report 2'!A:A,A29,'Report 2'!J:J,"&lt;&gt;stock")</f>
        <v>0</v>
      </c>
      <c r="L29" s="21">
        <f>SUMIFS('Report 2'!O:O,'Report 2'!A:A,A29,'Report 2'!J:J,"&lt;&gt;stock")</f>
        <v>0</v>
      </c>
    </row>
    <row r="30" spans="1:12" x14ac:dyDescent="0.25">
      <c r="A30" s="21"/>
      <c r="B30" s="21">
        <f ca="1">SUMIF('Report 2'!A:O,'Brand Wise Report'!A30,'Report 2'!G:G)</f>
        <v>19</v>
      </c>
      <c r="C30" s="21">
        <f ca="1">SUMIF('Report 2'!A:O,'Brand Wise Report'!A30,'Report 2'!M:M)</f>
        <v>0</v>
      </c>
      <c r="D30" s="21">
        <f ca="1">SUMIF('Report 2'!A:O,'Brand Wise Report'!A30,'Report 2'!H:H)</f>
        <v>2042300.2133333334</v>
      </c>
      <c r="E30" s="21">
        <f ca="1">SUMIF('Report 2'!A:O,'Brand Wise Report'!A30,'Report 2'!N:N)</f>
        <v>0</v>
      </c>
      <c r="F30" s="21">
        <f ca="1">SUMIF('Report 2'!A:O,'Brand Wise Report'!A30,'Report 2'!I:I)</f>
        <v>0</v>
      </c>
      <c r="G30" s="21">
        <f ca="1">SUMIF('Report 2'!A:O,'Brand Wise Report'!A30,'Report 2'!O:O)</f>
        <v>0</v>
      </c>
      <c r="H30" s="21"/>
      <c r="I30" s="21">
        <f>SUMIFS('Report 2'!I:I,'Report 2'!A:A,A30,'Report 2'!J:J,"stock")</f>
        <v>0</v>
      </c>
      <c r="J30" s="21">
        <f>SUMIFS('Report 2'!O:O,'Report 2'!A:A,A30,'Report 2'!J:J,"stock")</f>
        <v>0</v>
      </c>
      <c r="K30" s="21">
        <f>SUMIFS('Report 2'!I:I,'Report 2'!A:A,A30,'Report 2'!J:J,"&lt;&gt;stock")</f>
        <v>0</v>
      </c>
      <c r="L30" s="21">
        <f>SUMIFS('Report 2'!O:O,'Report 2'!A:A,A30,'Report 2'!J:J,"&lt;&gt;stock")</f>
        <v>0</v>
      </c>
    </row>
    <row r="31" spans="1:12" x14ac:dyDescent="0.25">
      <c r="A31" s="21"/>
      <c r="B31" s="21">
        <f ca="1">SUMIF('Report 2'!A:O,'Brand Wise Report'!A31,'Report 2'!G:G)</f>
        <v>19</v>
      </c>
      <c r="C31" s="21">
        <f ca="1">SUMIF('Report 2'!A:O,'Brand Wise Report'!A31,'Report 2'!M:M)</f>
        <v>0</v>
      </c>
      <c r="D31" s="21">
        <f ca="1">SUMIF('Report 2'!A:O,'Brand Wise Report'!A31,'Report 2'!H:H)</f>
        <v>2042300.2133333334</v>
      </c>
      <c r="E31" s="21">
        <f ca="1">SUMIF('Report 2'!A:O,'Brand Wise Report'!A31,'Report 2'!N:N)</f>
        <v>0</v>
      </c>
      <c r="F31" s="21">
        <f ca="1">SUMIF('Report 2'!A:O,'Brand Wise Report'!A31,'Report 2'!I:I)</f>
        <v>0</v>
      </c>
      <c r="G31" s="21">
        <f ca="1">SUMIF('Report 2'!A:O,'Brand Wise Report'!A31,'Report 2'!O:O)</f>
        <v>0</v>
      </c>
      <c r="H31" s="21"/>
      <c r="I31" s="21">
        <f>SUMIFS('Report 2'!I:I,'Report 2'!A:A,A31,'Report 2'!J:J,"stock")</f>
        <v>0</v>
      </c>
      <c r="J31" s="21">
        <f>SUMIFS('Report 2'!O:O,'Report 2'!A:A,A31,'Report 2'!J:J,"stock")</f>
        <v>0</v>
      </c>
      <c r="K31" s="21">
        <f>SUMIFS('Report 2'!I:I,'Report 2'!A:A,A31,'Report 2'!J:J,"&lt;&gt;stock")</f>
        <v>0</v>
      </c>
      <c r="L31" s="21">
        <f>SUMIFS('Report 2'!O:O,'Report 2'!A:A,A31,'Report 2'!J:J,"&lt;&gt;stock")</f>
        <v>0</v>
      </c>
    </row>
    <row r="32" spans="1:12" x14ac:dyDescent="0.25">
      <c r="A32" s="21"/>
      <c r="B32" s="21">
        <f ca="1">SUMIF('Report 2'!A:O,'Brand Wise Report'!A32,'Report 2'!G:G)</f>
        <v>19</v>
      </c>
      <c r="C32" s="21">
        <f ca="1">SUMIF('Report 2'!A:O,'Brand Wise Report'!A32,'Report 2'!M:M)</f>
        <v>0</v>
      </c>
      <c r="D32" s="21">
        <f ca="1">SUMIF('Report 2'!A:O,'Brand Wise Report'!A32,'Report 2'!H:H)</f>
        <v>2042300.2133333334</v>
      </c>
      <c r="E32" s="21">
        <f ca="1">SUMIF('Report 2'!A:O,'Brand Wise Report'!A32,'Report 2'!N:N)</f>
        <v>0</v>
      </c>
      <c r="F32" s="21">
        <f ca="1">SUMIF('Report 2'!A:O,'Brand Wise Report'!A32,'Report 2'!I:I)</f>
        <v>0</v>
      </c>
      <c r="G32" s="21">
        <f ca="1">SUMIF('Report 2'!A:O,'Brand Wise Report'!A32,'Report 2'!O:O)</f>
        <v>0</v>
      </c>
      <c r="H32" s="21"/>
      <c r="I32" s="21">
        <f>SUMIFS('Report 2'!I:I,'Report 2'!A:A,A32,'Report 2'!J:J,"stock")</f>
        <v>0</v>
      </c>
      <c r="J32" s="21">
        <f>SUMIFS('Report 2'!O:O,'Report 2'!A:A,A32,'Report 2'!J:J,"stock")</f>
        <v>0</v>
      </c>
      <c r="K32" s="21">
        <f>SUMIFS('Report 2'!I:I,'Report 2'!A:A,A32,'Report 2'!J:J,"&lt;&gt;stock")</f>
        <v>0</v>
      </c>
      <c r="L32" s="21">
        <f>SUMIFS('Report 2'!O:O,'Report 2'!A:A,A32,'Report 2'!J:J,"&lt;&gt;stock")</f>
        <v>0</v>
      </c>
    </row>
    <row r="33" spans="1:12" x14ac:dyDescent="0.25">
      <c r="A33" s="21"/>
      <c r="B33" s="21">
        <f ca="1">SUMIF('Report 2'!A:O,'Brand Wise Report'!A33,'Report 2'!G:G)</f>
        <v>19</v>
      </c>
      <c r="C33" s="21">
        <f ca="1">SUMIF('Report 2'!A:O,'Brand Wise Report'!A33,'Report 2'!M:M)</f>
        <v>0</v>
      </c>
      <c r="D33" s="21">
        <f ca="1">SUMIF('Report 2'!A:O,'Brand Wise Report'!A33,'Report 2'!H:H)</f>
        <v>2042300.2133333334</v>
      </c>
      <c r="E33" s="21">
        <f ca="1">SUMIF('Report 2'!A:O,'Brand Wise Report'!A33,'Report 2'!N:N)</f>
        <v>0</v>
      </c>
      <c r="F33" s="21">
        <f ca="1">SUMIF('Report 2'!A:O,'Brand Wise Report'!A33,'Report 2'!I:I)</f>
        <v>0</v>
      </c>
      <c r="G33" s="21">
        <f ca="1">SUMIF('Report 2'!A:O,'Brand Wise Report'!A33,'Report 2'!O:O)</f>
        <v>0</v>
      </c>
      <c r="H33" s="21"/>
      <c r="I33" s="21">
        <f>SUMIFS('Report 2'!I:I,'Report 2'!A:A,A33,'Report 2'!J:J,"stock")</f>
        <v>0</v>
      </c>
      <c r="J33" s="21">
        <f>SUMIFS('Report 2'!O:O,'Report 2'!A:A,A33,'Report 2'!J:J,"stock")</f>
        <v>0</v>
      </c>
      <c r="K33" s="21">
        <f>SUMIFS('Report 2'!I:I,'Report 2'!A:A,A33,'Report 2'!J:J,"&lt;&gt;stock")</f>
        <v>0</v>
      </c>
      <c r="L33" s="21">
        <f>SUMIFS('Report 2'!O:O,'Report 2'!A:A,A33,'Report 2'!J:J,"&lt;&gt;stock")</f>
        <v>0</v>
      </c>
    </row>
    <row r="34" spans="1:12" x14ac:dyDescent="0.25">
      <c r="A34" s="21"/>
      <c r="B34" s="21">
        <f ca="1">SUMIF('Report 2'!A:O,'Brand Wise Report'!A34,'Report 2'!G:G)</f>
        <v>19</v>
      </c>
      <c r="C34" s="21">
        <f ca="1">SUMIF('Report 2'!A:O,'Brand Wise Report'!A34,'Report 2'!M:M)</f>
        <v>0</v>
      </c>
      <c r="D34" s="21">
        <f ca="1">SUMIF('Report 2'!A:O,'Brand Wise Report'!A34,'Report 2'!H:H)</f>
        <v>2042300.2133333334</v>
      </c>
      <c r="E34" s="21">
        <f ca="1">SUMIF('Report 2'!A:O,'Brand Wise Report'!A34,'Report 2'!N:N)</f>
        <v>0</v>
      </c>
      <c r="F34" s="21">
        <f ca="1">SUMIF('Report 2'!A:O,'Brand Wise Report'!A34,'Report 2'!I:I)</f>
        <v>0</v>
      </c>
      <c r="G34" s="21">
        <f ca="1">SUMIF('Report 2'!A:O,'Brand Wise Report'!A34,'Report 2'!O:O)</f>
        <v>0</v>
      </c>
      <c r="H34" s="21"/>
      <c r="I34" s="21">
        <f>SUMIFS('Report 2'!I:I,'Report 2'!A:A,A34,'Report 2'!J:J,"stock")</f>
        <v>0</v>
      </c>
      <c r="J34" s="21">
        <f>SUMIFS('Report 2'!O:O,'Report 2'!A:A,A34,'Report 2'!J:J,"stock")</f>
        <v>0</v>
      </c>
      <c r="K34" s="21">
        <f>SUMIFS('Report 2'!I:I,'Report 2'!A:A,A34,'Report 2'!J:J,"&lt;&gt;stock")</f>
        <v>0</v>
      </c>
      <c r="L34" s="21">
        <f>SUMIFS('Report 2'!O:O,'Report 2'!A:A,A34,'Report 2'!J:J,"&lt;&gt;stock")</f>
        <v>0</v>
      </c>
    </row>
    <row r="35" spans="1:12" x14ac:dyDescent="0.25">
      <c r="A35" s="21"/>
      <c r="B35" s="21">
        <f ca="1">SUMIF('Report 2'!A:O,'Brand Wise Report'!A35,'Report 2'!G:G)</f>
        <v>19</v>
      </c>
      <c r="C35" s="21">
        <f ca="1">SUMIF('Report 2'!A:O,'Brand Wise Report'!A35,'Report 2'!M:M)</f>
        <v>0</v>
      </c>
      <c r="D35" s="21">
        <f ca="1">SUMIF('Report 2'!A:O,'Brand Wise Report'!A35,'Report 2'!H:H)</f>
        <v>2042300.2133333334</v>
      </c>
      <c r="E35" s="21">
        <f ca="1">SUMIF('Report 2'!A:O,'Brand Wise Report'!A35,'Report 2'!N:N)</f>
        <v>0</v>
      </c>
      <c r="F35" s="21">
        <f ca="1">SUMIF('Report 2'!A:O,'Brand Wise Report'!A35,'Report 2'!I:I)</f>
        <v>0</v>
      </c>
      <c r="G35" s="21">
        <f ca="1">SUMIF('Report 2'!A:O,'Brand Wise Report'!A35,'Report 2'!O:O)</f>
        <v>0</v>
      </c>
      <c r="H35" s="21"/>
      <c r="I35" s="21">
        <f>SUMIFS('Report 2'!I:I,'Report 2'!A:A,A35,'Report 2'!J:J,"stock")</f>
        <v>0</v>
      </c>
      <c r="J35" s="21">
        <f>SUMIFS('Report 2'!O:O,'Report 2'!A:A,A35,'Report 2'!J:J,"stock")</f>
        <v>0</v>
      </c>
      <c r="K35" s="21">
        <f>SUMIFS('Report 2'!I:I,'Report 2'!A:A,A35,'Report 2'!J:J,"&lt;&gt;stock")</f>
        <v>0</v>
      </c>
      <c r="L35" s="21">
        <f>SUMIFS('Report 2'!O:O,'Report 2'!A:A,A35,'Report 2'!J:J,"&lt;&gt;stock")</f>
        <v>0</v>
      </c>
    </row>
    <row r="36" spans="1:12" x14ac:dyDescent="0.25">
      <c r="A36" s="21"/>
      <c r="B36" s="21">
        <f ca="1">SUMIF('Report 2'!A:O,'Brand Wise Report'!A36,'Report 2'!G:G)</f>
        <v>19</v>
      </c>
      <c r="C36" s="21">
        <f ca="1">SUMIF('Report 2'!A:O,'Brand Wise Report'!A36,'Report 2'!M:M)</f>
        <v>0</v>
      </c>
      <c r="D36" s="21">
        <f ca="1">SUMIF('Report 2'!A:O,'Brand Wise Report'!A36,'Report 2'!H:H)</f>
        <v>2042300.2133333334</v>
      </c>
      <c r="E36" s="21">
        <f ca="1">SUMIF('Report 2'!A:O,'Brand Wise Report'!A36,'Report 2'!N:N)</f>
        <v>0</v>
      </c>
      <c r="F36" s="21">
        <f ca="1">SUMIF('Report 2'!A:O,'Brand Wise Report'!A36,'Report 2'!I:I)</f>
        <v>0</v>
      </c>
      <c r="G36" s="21">
        <f ca="1">SUMIF('Report 2'!A:O,'Brand Wise Report'!A36,'Report 2'!O:O)</f>
        <v>0</v>
      </c>
      <c r="H36" s="21"/>
      <c r="I36" s="21">
        <f>SUMIFS('Report 2'!I:I,'Report 2'!A:A,A36,'Report 2'!J:J,"stock")</f>
        <v>0</v>
      </c>
      <c r="J36" s="21">
        <f>SUMIFS('Report 2'!O:O,'Report 2'!A:A,A36,'Report 2'!J:J,"stock")</f>
        <v>0</v>
      </c>
      <c r="K36" s="21">
        <f>SUMIFS('Report 2'!I:I,'Report 2'!A:A,A36,'Report 2'!J:J,"&lt;&gt;stock")</f>
        <v>0</v>
      </c>
      <c r="L36" s="21">
        <f>SUMIFS('Report 2'!O:O,'Report 2'!A:A,A36,'Report 2'!J:J,"&lt;&gt;stock")</f>
        <v>0</v>
      </c>
    </row>
    <row r="37" spans="1:12" x14ac:dyDescent="0.25">
      <c r="A37" s="21"/>
      <c r="B37" s="21">
        <f ca="1">SUMIF('Report 2'!A:O,'Brand Wise Report'!A37,'Report 2'!G:G)</f>
        <v>19</v>
      </c>
      <c r="C37" s="21">
        <f ca="1">SUMIF('Report 2'!A:O,'Brand Wise Report'!A37,'Report 2'!M:M)</f>
        <v>0</v>
      </c>
      <c r="D37" s="21">
        <f ca="1">SUMIF('Report 2'!A:O,'Brand Wise Report'!A37,'Report 2'!H:H)</f>
        <v>2042300.2133333334</v>
      </c>
      <c r="E37" s="21">
        <f ca="1">SUMIF('Report 2'!A:O,'Brand Wise Report'!A37,'Report 2'!N:N)</f>
        <v>0</v>
      </c>
      <c r="F37" s="21">
        <f ca="1">SUMIF('Report 2'!A:O,'Brand Wise Report'!A37,'Report 2'!I:I)</f>
        <v>0</v>
      </c>
      <c r="G37" s="21">
        <f ca="1">SUMIF('Report 2'!A:O,'Brand Wise Report'!A37,'Report 2'!O:O)</f>
        <v>0</v>
      </c>
      <c r="H37" s="21"/>
      <c r="I37" s="21">
        <f>SUMIFS('Report 2'!I:I,'Report 2'!A:A,A37,'Report 2'!J:J,"stock")</f>
        <v>0</v>
      </c>
      <c r="J37" s="21">
        <f>SUMIFS('Report 2'!O:O,'Report 2'!A:A,A37,'Report 2'!J:J,"stock")</f>
        <v>0</v>
      </c>
      <c r="K37" s="21">
        <f>SUMIFS('Report 2'!I:I,'Report 2'!A:A,A37,'Report 2'!J:J,"&lt;&gt;stock")</f>
        <v>0</v>
      </c>
      <c r="L37" s="21">
        <f>SUMIFS('Report 2'!O:O,'Report 2'!A:A,A37,'Report 2'!J:J,"&lt;&gt;stock")</f>
        <v>0</v>
      </c>
    </row>
    <row r="38" spans="1:12" x14ac:dyDescent="0.25">
      <c r="A38" s="21"/>
      <c r="B38" s="21">
        <f ca="1">SUMIF('Report 2'!A:O,'Brand Wise Report'!A38,'Report 2'!G:G)</f>
        <v>19</v>
      </c>
      <c r="C38" s="21">
        <f ca="1">SUMIF('Report 2'!A:O,'Brand Wise Report'!A38,'Report 2'!M:M)</f>
        <v>0</v>
      </c>
      <c r="D38" s="21">
        <f ca="1">SUMIF('Report 2'!A:O,'Brand Wise Report'!A38,'Report 2'!H:H)</f>
        <v>2042300.2133333334</v>
      </c>
      <c r="E38" s="21">
        <f ca="1">SUMIF('Report 2'!A:O,'Brand Wise Report'!A38,'Report 2'!N:N)</f>
        <v>0</v>
      </c>
      <c r="F38" s="21">
        <f ca="1">SUMIF('Report 2'!A:O,'Brand Wise Report'!A38,'Report 2'!I:I)</f>
        <v>0</v>
      </c>
      <c r="G38" s="21">
        <f ca="1">SUMIF('Report 2'!A:O,'Brand Wise Report'!A38,'Report 2'!O:O)</f>
        <v>0</v>
      </c>
      <c r="H38" s="21"/>
      <c r="I38" s="21">
        <f>SUMIFS('Report 2'!I:I,'Report 2'!A:A,A38,'Report 2'!J:J,"stock")</f>
        <v>0</v>
      </c>
      <c r="J38" s="21">
        <f>SUMIFS('Report 2'!O:O,'Report 2'!A:A,A38,'Report 2'!J:J,"stock")</f>
        <v>0</v>
      </c>
      <c r="K38" s="21">
        <f>SUMIFS('Report 2'!I:I,'Report 2'!A:A,A38,'Report 2'!J:J,"&lt;&gt;stock")</f>
        <v>0</v>
      </c>
      <c r="L38" s="21">
        <f>SUMIFS('Report 2'!O:O,'Report 2'!A:A,A38,'Report 2'!J:J,"&lt;&gt;stock")</f>
        <v>0</v>
      </c>
    </row>
    <row r="39" spans="1:12" x14ac:dyDescent="0.25">
      <c r="A39" s="21"/>
      <c r="B39" s="21">
        <f ca="1">SUMIF('Report 2'!A:O,'Brand Wise Report'!A39,'Report 2'!G:G)</f>
        <v>19</v>
      </c>
      <c r="C39" s="21">
        <f ca="1">SUMIF('Report 2'!A:O,'Brand Wise Report'!A39,'Report 2'!M:M)</f>
        <v>0</v>
      </c>
      <c r="D39" s="21">
        <f ca="1">SUMIF('Report 2'!A:O,'Brand Wise Report'!A39,'Report 2'!H:H)</f>
        <v>2042300.2133333334</v>
      </c>
      <c r="E39" s="21">
        <f ca="1">SUMIF('Report 2'!A:O,'Brand Wise Report'!A39,'Report 2'!N:N)</f>
        <v>0</v>
      </c>
      <c r="F39" s="21">
        <f ca="1">SUMIF('Report 2'!A:O,'Brand Wise Report'!A39,'Report 2'!I:I)</f>
        <v>0</v>
      </c>
      <c r="G39" s="21">
        <f ca="1">SUMIF('Report 2'!A:O,'Brand Wise Report'!A39,'Report 2'!O:O)</f>
        <v>0</v>
      </c>
      <c r="H39" s="21"/>
      <c r="I39" s="21">
        <f>SUMIFS('Report 2'!I:I,'Report 2'!A:A,A39,'Report 2'!J:J,"stock")</f>
        <v>0</v>
      </c>
      <c r="J39" s="21">
        <f>SUMIFS('Report 2'!O:O,'Report 2'!A:A,A39,'Report 2'!J:J,"stock")</f>
        <v>0</v>
      </c>
      <c r="K39" s="21">
        <f>SUMIFS('Report 2'!I:I,'Report 2'!A:A,A39,'Report 2'!J:J,"&lt;&gt;stock")</f>
        <v>0</v>
      </c>
      <c r="L39" s="21">
        <f>SUMIFS('Report 2'!O:O,'Report 2'!A:A,A39,'Report 2'!J:J,"&lt;&gt;stock")</f>
        <v>0</v>
      </c>
    </row>
    <row r="41" spans="1:12" x14ac:dyDescent="0.25">
      <c r="A41" s="35" t="s">
        <v>3434</v>
      </c>
      <c r="B41" s="35">
        <f t="shared" ref="B41:G41" ca="1" si="0">SUM(B2:B40)</f>
        <v>722</v>
      </c>
      <c r="C41" s="35">
        <f t="shared" ca="1" si="0"/>
        <v>0</v>
      </c>
      <c r="D41" s="35">
        <f t="shared" ca="1" si="0"/>
        <v>77607408.106666669</v>
      </c>
      <c r="E41" s="35">
        <f t="shared" ca="1" si="0"/>
        <v>0</v>
      </c>
      <c r="F41" s="35">
        <f t="shared" ca="1" si="0"/>
        <v>0</v>
      </c>
      <c r="G41" s="35">
        <f t="shared" ca="1" si="0"/>
        <v>0</v>
      </c>
      <c r="H41" s="35"/>
      <c r="I41" s="35">
        <f>SUM(I2:I40)</f>
        <v>0</v>
      </c>
      <c r="J41" s="35">
        <f>SUM(J2:J40)</f>
        <v>0</v>
      </c>
      <c r="K41" s="35">
        <f>SUM(K2:K40)</f>
        <v>0</v>
      </c>
      <c r="L41" s="35">
        <f>SUM(L2:L40)</f>
        <v>0</v>
      </c>
    </row>
  </sheetData>
  <pageMargins left="0.39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729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729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45825</v>
      </c>
      <c r="B2" s="1">
        <v>58152136291</v>
      </c>
      <c r="C2" s="1" t="str">
        <v>Delivered</v>
      </c>
      <c r="D2" s="1" t="str">
        <v>immuneel</v>
      </c>
      <c r="E2" s="1" t="str">
        <v>Bluedart</v>
      </c>
      <c r="F2" s="1" t="str">
        <v>Tuesday</v>
      </c>
      <c r="G2" s="2"/>
      <c r="H2" s="1"/>
    </row>
    <row r="3" spans="1:8" x14ac:dyDescent="0.25">
      <c r="A3" s="2">
        <v>45825</v>
      </c>
      <c r="B3" s="1">
        <v>58152136825</v>
      </c>
      <c r="C3" s="1" t="str">
        <v>Delivered</v>
      </c>
      <c r="D3" s="1" t="str">
        <v>NIBMG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58152137643</v>
      </c>
      <c r="C4" s="1" t="str">
        <v>Delivered</v>
      </c>
      <c r="D4" s="1" t="str">
        <v>RELIANCE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58152138251</v>
      </c>
      <c r="C5" s="1" t="str">
        <v>Delivered</v>
      </c>
      <c r="D5" s="1" t="str">
        <v>GK BIO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58152138962</v>
      </c>
      <c r="C6" s="1" t="str">
        <v>Delivered</v>
      </c>
      <c r="D6" s="1" t="str">
        <v>ACTREC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58152139636</v>
      </c>
      <c r="C7" s="1" t="str">
        <v>Delivered</v>
      </c>
      <c r="D7" s="1" t="str">
        <v>Hkp Scientific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58152141202</v>
      </c>
      <c r="C8" s="1" t="str">
        <v>Delivered</v>
      </c>
      <c r="D8" s="1" t="str">
        <v>Micro Vapi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45829</v>
      </c>
      <c r="B9" s="1">
        <v>58152284433</v>
      </c>
      <c r="C9" s="1" t="str">
        <v>Delivered</v>
      </c>
      <c r="D9" s="1" t="str">
        <v>SUBRA SCIENTIFIC COMPANY</v>
      </c>
      <c r="E9" s="1" t="str">
        <v>Bluedart</v>
      </c>
      <c r="F9" s="1" t="str">
        <v>Saturday</v>
      </c>
      <c r="G9" s="2"/>
      <c r="H9" s="1"/>
    </row>
    <row r="10" spans="1:8" x14ac:dyDescent="0.25">
      <c r="A10" s="2">
        <v>45829</v>
      </c>
      <c r="B10" s="1">
        <v>58152284643</v>
      </c>
      <c r="C10" s="1" t="str">
        <v>Delivered</v>
      </c>
      <c r="D10" s="1" t="str">
        <v>Bio Solution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58152284750</v>
      </c>
      <c r="C11" s="1" t="str">
        <v>Delivered</v>
      </c>
      <c r="D11" s="1" t="str">
        <v>RG SONS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58152285015</v>
      </c>
      <c r="C12" s="1" t="str">
        <v>Delivered</v>
      </c>
      <c r="D12" s="1" t="str">
        <v>Sai Life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58152285520</v>
      </c>
      <c r="C13" s="1" t="str">
        <v>Delivered</v>
      </c>
      <c r="D13" s="1" t="str">
        <v>IISER BHOPAL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58152285811</v>
      </c>
      <c r="C14" s="1" t="str">
        <v>Delivered</v>
      </c>
      <c r="D14" s="1" t="str">
        <v>SHREE SAI ENTERPRISES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58152286371</v>
      </c>
      <c r="C15" s="1" t="str">
        <v>Delivered</v>
      </c>
      <c r="D15" s="1" t="str">
        <v>Biogenics Lifecare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58152287325</v>
      </c>
      <c r="C16" s="1" t="str">
        <v>Delivered</v>
      </c>
      <c r="D16" s="1" t="str">
        <v>NIV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58152287653</v>
      </c>
      <c r="C17" s="1" t="str">
        <v>Delivered</v>
      </c>
      <c r="D17" s="1" t="str">
        <v>IISER PUNE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58152288014</v>
      </c>
      <c r="C18" s="1" t="str">
        <v>Delivered</v>
      </c>
      <c r="D18" s="1" t="str">
        <v>NIPER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45832</v>
      </c>
      <c r="B19" s="1">
        <v>58152367781</v>
      </c>
      <c r="C19" s="1" t="str">
        <v>Delivered</v>
      </c>
      <c r="D19" s="1" t="str">
        <v>JUBILANT</v>
      </c>
      <c r="E19" s="1" t="str">
        <v>Bluedart</v>
      </c>
      <c r="F19" s="1" t="str">
        <v>Tuesday</v>
      </c>
      <c r="G19" s="2"/>
      <c r="H19" s="1"/>
    </row>
    <row r="20" spans="1:8" x14ac:dyDescent="0.25">
      <c r="A20" s="2">
        <v>45832</v>
      </c>
      <c r="B20" s="1">
        <v>58152368164</v>
      </c>
      <c r="C20" s="1" t="str">
        <v>Delivered</v>
      </c>
      <c r="D20" s="1" t="str">
        <v>BIOGENE SCIENTIFIC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58152368330</v>
      </c>
      <c r="C21" s="1" t="str">
        <v>Delivered</v>
      </c>
      <c r="D21" s="1" t="str">
        <v>BIONOVA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58152369052</v>
      </c>
      <c r="C22" s="1" t="str">
        <v>Delivered</v>
      </c>
      <c r="D22" s="1" t="str">
        <v>NCCS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58152370091</v>
      </c>
      <c r="C23" s="1" t="str">
        <v>Delivered</v>
      </c>
      <c r="D23" s="1" t="str">
        <v>FARCAST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58152370496</v>
      </c>
      <c r="C24" s="1" t="str">
        <v>Delivered</v>
      </c>
      <c r="D24" s="1" t="str">
        <v>Micro Vapi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58152370916</v>
      </c>
      <c r="C25" s="1" t="str">
        <v>Delivered</v>
      </c>
      <c r="D25" s="1" t="str">
        <v>MANIPAL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58152371351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58152373274</v>
      </c>
      <c r="C27" s="1" t="str">
        <v>Delivered</v>
      </c>
      <c r="D27" s="1" t="str">
        <v>Aurigine Service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58152373871</v>
      </c>
      <c r="C28" s="1" t="str">
        <v>Delivered</v>
      </c>
      <c r="D28" s="1" t="str">
        <v>HELIX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58152374722</v>
      </c>
      <c r="C29" s="1" t="str">
        <v>Delivered</v>
      </c>
      <c r="D29" s="1" t="str">
        <v>ACTREC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45836</v>
      </c>
      <c r="B30" s="1">
        <v>58152574561</v>
      </c>
      <c r="C30" s="1" t="str">
        <v>Delivered</v>
      </c>
      <c r="D30" s="1" t="str">
        <v>Aurigine Service</v>
      </c>
      <c r="E30" s="1" t="str">
        <v>Bluedart</v>
      </c>
      <c r="F30" s="1" t="str">
        <v>Saturday</v>
      </c>
      <c r="G30" s="2"/>
      <c r="H30" s="1"/>
    </row>
    <row r="31" spans="1:8" x14ac:dyDescent="0.25">
      <c r="A31" s="2">
        <v>45836</v>
      </c>
      <c r="B31" s="1">
        <v>58152577136</v>
      </c>
      <c r="C31" s="1" t="str">
        <v>Delivered</v>
      </c>
      <c r="D31" s="1" t="str">
        <v>BIO SOLUTION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58152577280</v>
      </c>
      <c r="C32" s="1" t="str">
        <v>Delivered</v>
      </c>
      <c r="D32" s="1" t="str">
        <v>PI HEALTH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58152577475</v>
      </c>
      <c r="C33" s="1" t="str">
        <v>Delivered</v>
      </c>
      <c r="D33" s="1" t="str">
        <v>ILS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58152577722</v>
      </c>
      <c r="C34" s="1" t="str">
        <v>Delivered</v>
      </c>
      <c r="D34" s="1" t="str">
        <v>immuneel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58152577943</v>
      </c>
      <c r="C35" s="1" t="str">
        <v>Delivered</v>
      </c>
      <c r="D35" s="1" t="str">
        <v>NCBS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58152578385</v>
      </c>
      <c r="C36" s="1" t="str">
        <v>Delivered</v>
      </c>
      <c r="D36" s="1" t="str">
        <v>Sai Life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58152578643</v>
      </c>
      <c r="C37" s="1" t="str">
        <v>Delivered</v>
      </c>
      <c r="D37" s="1" t="str">
        <v>ACTREC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58152579251</v>
      </c>
      <c r="C38" s="1" t="str">
        <v>Delivered</v>
      </c>
      <c r="D38" s="1" t="str">
        <v>GK BIO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58152579634</v>
      </c>
      <c r="C39" s="1" t="str">
        <v>Delivered</v>
      </c>
      <c r="D39" s="1" t="str">
        <v>NIRRCH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58152580183</v>
      </c>
      <c r="C40" s="1" t="str">
        <v>Delivered</v>
      </c>
      <c r="D40" s="1" t="str">
        <v>SUN PHARMA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58152580474</v>
      </c>
      <c r="C41" s="1" t="str">
        <v>Delivered</v>
      </c>
      <c r="D41" s="1" t="str">
        <v>Aurigine Onco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58152580813</v>
      </c>
      <c r="C42" s="1" t="str">
        <v>Delivered</v>
      </c>
      <c r="D42" s="1" t="str">
        <v>NEXGENE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58152581163</v>
      </c>
      <c r="C43" s="1" t="str">
        <v>Delivered</v>
      </c>
      <c r="D43" s="1" t="str">
        <v>HOMI BABA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58152581384</v>
      </c>
      <c r="C44" s="1" t="str">
        <v>Delivered</v>
      </c>
      <c r="D44" s="1" t="str">
        <v>Micro Vapi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45838</v>
      </c>
      <c r="B45" s="1">
        <v>58152615043</v>
      </c>
      <c r="C45" s="1" t="str">
        <v>Delivered</v>
      </c>
      <c r="D45" s="1" t="str">
        <v>BIONOVA</v>
      </c>
      <c r="E45" s="1" t="str">
        <v>Bluedart</v>
      </c>
      <c r="F45" s="1" t="str">
        <v>Monday</v>
      </c>
      <c r="G45" s="2"/>
      <c r="H45" s="1"/>
    </row>
    <row r="46" spans="1:8" x14ac:dyDescent="0.25">
      <c r="A46" s="2">
        <v>45838</v>
      </c>
      <c r="B46" s="1">
        <v>58152615533</v>
      </c>
      <c r="C46" s="1" t="str">
        <v>Delivered</v>
      </c>
      <c r="D46" s="1" t="str">
        <v>TECHWEST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58152615754</v>
      </c>
      <c r="C47" s="1" t="str">
        <v>Delivered</v>
      </c>
      <c r="D47" s="1" t="str">
        <v>ALLIED SCIENTIFIC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58152615894</v>
      </c>
      <c r="C48" s="1" t="str">
        <v>Delivered</v>
      </c>
      <c r="D48" s="1" t="str">
        <v>CELLIN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58152616082</v>
      </c>
      <c r="C49" s="1" t="str">
        <v>Delivered</v>
      </c>
      <c r="D49" s="1" t="str">
        <v>HELIX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58152616174</v>
      </c>
      <c r="C50" s="1" t="str">
        <v>Delivered</v>
      </c>
      <c r="D50" s="1" t="str">
        <v>VIRION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58152616292</v>
      </c>
      <c r="C51" s="1" t="str">
        <v>Delivered</v>
      </c>
      <c r="D51" s="1" t="str">
        <v>M BIOTECH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58152616546</v>
      </c>
      <c r="C52" s="1" t="str">
        <v>Delivered</v>
      </c>
      <c r="D52" s="1" t="str">
        <v>RELIANCE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58152616686</v>
      </c>
      <c r="C53" s="1" t="str">
        <v>Delivered</v>
      </c>
      <c r="D53" s="1" t="str">
        <v>SSCMP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58152616782</v>
      </c>
      <c r="C54" s="1" t="str">
        <v>Delivered</v>
      </c>
      <c r="D54" s="1" t="str">
        <v>POPVAX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58152616966</v>
      </c>
      <c r="C55" s="1" t="str">
        <v>Delivered</v>
      </c>
      <c r="D55" s="1" t="str">
        <v>RG SONS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45840</v>
      </c>
      <c r="B56" s="1">
        <v>58152715250</v>
      </c>
      <c r="C56" s="1" t="str">
        <v>Delivered</v>
      </c>
      <c r="D56" s="1" t="str">
        <v>SEEMA</v>
      </c>
      <c r="E56" s="1" t="str">
        <v>Bluedart</v>
      </c>
      <c r="F56" s="1" t="str">
        <v>Wednesday</v>
      </c>
      <c r="G56" s="2"/>
      <c r="H56" s="1"/>
    </row>
    <row r="57" spans="1:8" x14ac:dyDescent="0.25">
      <c r="A57" s="2">
        <v>45840</v>
      </c>
      <c r="B57" s="1">
        <v>58152715692</v>
      </c>
      <c r="C57" s="1" t="str">
        <v>Delivered</v>
      </c>
      <c r="D57" s="1" t="str">
        <v>Aurigine Onco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58152716042</v>
      </c>
      <c r="C58" s="1" t="str">
        <v>Delivered</v>
      </c>
      <c r="D58" s="1" t="str">
        <v>IIT-Kharagpur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58152716510</v>
      </c>
      <c r="C59" s="1" t="str">
        <v>Delivered</v>
      </c>
      <c r="D59" s="1" t="str">
        <v>Bio Solution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45843</v>
      </c>
      <c r="B60" s="1">
        <v>58152845796</v>
      </c>
      <c r="C60" s="1" t="str">
        <v>Delivered</v>
      </c>
      <c r="D60" s="1" t="str">
        <v>ACTREC</v>
      </c>
      <c r="E60" s="1" t="str">
        <v>Bluedart</v>
      </c>
      <c r="F60" s="1" t="str">
        <v>Saturday</v>
      </c>
      <c r="G60" s="2"/>
      <c r="H60" s="1"/>
    </row>
    <row r="61" spans="1:8" x14ac:dyDescent="0.25">
      <c r="A61" s="2">
        <v>45843</v>
      </c>
      <c r="B61" s="1">
        <v>58152846356</v>
      </c>
      <c r="C61" s="1" t="str">
        <v>Delivered</v>
      </c>
      <c r="D61" s="1" t="str">
        <v>Syngene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45846</v>
      </c>
      <c r="B62" s="1">
        <v>58152919786</v>
      </c>
      <c r="C62" s="1" t="str">
        <v>Delivered</v>
      </c>
      <c r="D62" s="1" t="str">
        <v>ROOP RAJAT</v>
      </c>
      <c r="E62" s="1" t="str">
        <v>Bluedart</v>
      </c>
      <c r="F62" s="1" t="str">
        <v>Tuesday</v>
      </c>
      <c r="G62" s="2"/>
      <c r="H62" s="1"/>
    </row>
    <row r="63" spans="1:8" x14ac:dyDescent="0.25">
      <c r="A63" s="2">
        <v>45846</v>
      </c>
      <c r="B63" s="1">
        <v>58152919996</v>
      </c>
      <c r="C63" s="1" t="str">
        <v>Delivered</v>
      </c>
      <c r="D63" s="1" t="str">
        <v>I LABKART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58152920136</v>
      </c>
      <c r="C64" s="1" t="str">
        <v>Delivered</v>
      </c>
      <c r="D64" s="1" t="str">
        <v>RELIENCE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58152920302</v>
      </c>
      <c r="C65" s="1" t="str">
        <v>Delivered</v>
      </c>
      <c r="D65" s="1" t="str">
        <v>POPVAX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58152921024</v>
      </c>
      <c r="C66" s="1" t="str">
        <v>Delivered</v>
      </c>
      <c r="D66" s="1" t="str">
        <v>CRYON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58152921083</v>
      </c>
      <c r="C67" s="1" t="str">
        <v>Delivered</v>
      </c>
      <c r="D67" s="1" t="str">
        <v>PI HEALTH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58152921212</v>
      </c>
      <c r="C68" s="1" t="str">
        <v>Delivered</v>
      </c>
      <c r="D68" s="1" t="str">
        <v>Farcast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58152921293</v>
      </c>
      <c r="C69" s="1" t="str">
        <v>Delivered</v>
      </c>
      <c r="D69" s="1" t="str">
        <v>IMMUNEEL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58152921341</v>
      </c>
      <c r="C70" s="1" t="str">
        <v>Delivered</v>
      </c>
      <c r="D70" s="1" t="str">
        <v>HELIX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58152921433</v>
      </c>
      <c r="C71" s="1" t="str">
        <v>Delivered</v>
      </c>
      <c r="D71" s="1" t="str">
        <v>M BIOTECH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58152921665</v>
      </c>
      <c r="C72" s="1" t="str">
        <v>Delivered</v>
      </c>
      <c r="D72" s="1" t="str">
        <v>NIBMG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58152921794</v>
      </c>
      <c r="C73" s="1" t="str">
        <v>Delivered</v>
      </c>
      <c r="D73" s="1" t="str">
        <v>DR REDDY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58152921956</v>
      </c>
      <c r="C74" s="1" t="str">
        <v>Delivered</v>
      </c>
      <c r="D74" s="1" t="str">
        <v>IPGMER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45847</v>
      </c>
      <c r="B75" s="1">
        <v>58152970761</v>
      </c>
      <c r="C75" s="1" t="str">
        <v>Delivered</v>
      </c>
      <c r="D75" s="1" t="str">
        <v>LUPEX</v>
      </c>
      <c r="E75" s="1" t="str">
        <v>Bluedart</v>
      </c>
      <c r="F75" s="1" t="str">
        <v>Wednesday</v>
      </c>
      <c r="G75" s="2"/>
      <c r="H75" s="1"/>
    </row>
    <row r="76" spans="1:8" x14ac:dyDescent="0.25">
      <c r="A76" s="2">
        <v>45847</v>
      </c>
      <c r="B76" s="1">
        <v>58152970934</v>
      </c>
      <c r="C76" s="1" t="str">
        <v>Delivered</v>
      </c>
      <c r="D76" s="1" t="str">
        <v>NCCS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58152971203</v>
      </c>
      <c r="C77" s="1" t="str">
        <v>Delivered</v>
      </c>
      <c r="D77" s="1" t="str">
        <v>Aurigine Service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58152971424</v>
      </c>
      <c r="C78" s="1" t="str">
        <v>Delivered</v>
      </c>
      <c r="D78" s="1" t="str">
        <v>NEXGENE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58152971612</v>
      </c>
      <c r="C79" s="1" t="str">
        <v>Delivered</v>
      </c>
      <c r="D79" s="1" t="str">
        <v>JUBILANT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58152971881</v>
      </c>
      <c r="C80" s="1" t="str">
        <v>Delivered</v>
      </c>
      <c r="D80" s="1" t="str">
        <v>YASH ENTERPRISES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58152971995</v>
      </c>
      <c r="C81" s="1" t="str">
        <v>Delivered</v>
      </c>
      <c r="D81" s="1" t="str">
        <v>WBSU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58152972161</v>
      </c>
      <c r="C82" s="1" t="str">
        <v>Delivered</v>
      </c>
      <c r="D82" s="1" t="str">
        <v>BIO SOLUTION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58152972415</v>
      </c>
      <c r="C83" s="1" t="str">
        <v>Delivered</v>
      </c>
      <c r="D83" s="1" t="str">
        <v>ACTREC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58152972625</v>
      </c>
      <c r="C84" s="1" t="str">
        <v>Delivered</v>
      </c>
      <c r="D84" s="1" t="str">
        <v>ABHI BIO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58152973045</v>
      </c>
      <c r="C85" s="1" t="str">
        <v>Delivered</v>
      </c>
      <c r="D85" s="1" t="str">
        <v>Aurigine Onco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58152973196</v>
      </c>
      <c r="C86" s="1" t="str">
        <v>Delivered</v>
      </c>
      <c r="D86" s="1" t="str">
        <v>GK BIO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58152973480</v>
      </c>
      <c r="C87" s="1" t="str">
        <v>Delivered</v>
      </c>
      <c r="D87" s="1" t="str">
        <v>SSC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45850</v>
      </c>
      <c r="B88" s="1">
        <v>58153113502</v>
      </c>
      <c r="C88" s="1" t="str">
        <v>Delivered</v>
      </c>
      <c r="D88" s="1" t="str">
        <v>GENOMID (FOC)</v>
      </c>
      <c r="E88" s="1" t="str">
        <v>Bluedart</v>
      </c>
      <c r="F88" s="1" t="str">
        <v>Saturday</v>
      </c>
      <c r="G88" s="2"/>
      <c r="H88" s="1"/>
    </row>
    <row r="89" spans="1:8" x14ac:dyDescent="0.25">
      <c r="A89" s="2">
        <v>45850</v>
      </c>
      <c r="B89" s="1">
        <v>58153113550</v>
      </c>
      <c r="C89" s="1" t="str">
        <v>Delivered</v>
      </c>
      <c r="D89" s="1" t="str">
        <v>NIAB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58153113653</v>
      </c>
      <c r="C90" s="1" t="str">
        <v>Delivered</v>
      </c>
      <c r="D90" s="1" t="str">
        <v>Scientific Jammu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58153113745</v>
      </c>
      <c r="C91" s="1" t="str">
        <v>Delivered</v>
      </c>
      <c r="D91" s="1" t="str">
        <v>NCCS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58153113955</v>
      </c>
      <c r="C92" s="1" t="str">
        <v>Delivered</v>
      </c>
      <c r="D92" s="1" t="str">
        <v>CDRI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58153114084</v>
      </c>
      <c r="C93" s="1" t="str">
        <v>Delivered</v>
      </c>
      <c r="D93" s="1" t="str">
        <v>SEEMA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58153114191</v>
      </c>
      <c r="C94" s="1" t="str">
        <v>Delivered</v>
      </c>
      <c r="D94" s="1" t="str">
        <v>NIMHANS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58153114386</v>
      </c>
      <c r="C95" s="1" t="str">
        <v>Delivered</v>
      </c>
      <c r="D95" s="1" t="str">
        <v>RG SONS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58153114460</v>
      </c>
      <c r="C96" s="1" t="str">
        <v>Delivered</v>
      </c>
      <c r="D96" s="1" t="str">
        <v>NCCS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58153114541</v>
      </c>
      <c r="C97" s="1" t="str">
        <v>Delivered</v>
      </c>
      <c r="D97" s="1" t="str">
        <v>M BIOTECH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58153114622</v>
      </c>
      <c r="C98" s="1" t="str">
        <v>Delivered</v>
      </c>
      <c r="D98" s="1" t="str">
        <v>Viganahar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58153114902</v>
      </c>
      <c r="C99" s="1" t="str">
        <v>Delivered</v>
      </c>
      <c r="D99" s="1" t="str">
        <v>KIDNEY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58153115042</v>
      </c>
      <c r="C100" s="1" t="str">
        <v>Delivered</v>
      </c>
      <c r="D100" s="1" t="str">
        <v>BOSE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58153118424</v>
      </c>
      <c r="C101" s="1" t="str">
        <v>Delivered</v>
      </c>
      <c r="D101" s="1" t="str">
        <v>SYNGENE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58153120303</v>
      </c>
      <c r="C102" s="1" t="str">
        <v>Delivered</v>
      </c>
      <c r="D102" s="1" t="str">
        <v>NNF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58153120546</v>
      </c>
      <c r="C103" s="1" t="str">
        <v>Delivered</v>
      </c>
      <c r="D103" s="1" t="str">
        <v>KOKILA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58153120675</v>
      </c>
      <c r="C104" s="1" t="str">
        <v>Delivered</v>
      </c>
      <c r="D104" s="1" t="str">
        <v>FARCAST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58153121121</v>
      </c>
      <c r="C105" s="1" t="str">
        <v>Delivered</v>
      </c>
      <c r="D105" s="1" t="str">
        <v>ILS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45853</v>
      </c>
      <c r="B106" s="1">
        <v>58153220145</v>
      </c>
      <c r="C106" s="1" t="str">
        <v>Delivered</v>
      </c>
      <c r="D106" s="1" t="str">
        <v>ZYDUS</v>
      </c>
      <c r="E106" s="1" t="str">
        <v>Bluedart</v>
      </c>
      <c r="F106" s="1" t="str">
        <v>Tuesday</v>
      </c>
      <c r="G106" s="2"/>
      <c r="H106" s="1"/>
    </row>
    <row r="107" spans="1:8" x14ac:dyDescent="0.25">
      <c r="A107" s="2">
        <v>45853</v>
      </c>
      <c r="B107" s="1">
        <v>58153220370</v>
      </c>
      <c r="C107" s="1" t="str">
        <v>Delivered</v>
      </c>
      <c r="D107" s="1" t="str">
        <v>NEXGENE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58153220742</v>
      </c>
      <c r="C108" s="1" t="str">
        <v>Delivered</v>
      </c>
      <c r="D108" s="1" t="str">
        <v>IISER BHOPAL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45857</v>
      </c>
      <c r="B109" s="1">
        <v>58153394832</v>
      </c>
      <c r="C109" s="1" t="str">
        <v>Delivered</v>
      </c>
      <c r="D109" s="1" t="str">
        <v>The BioArt</v>
      </c>
      <c r="E109" s="1" t="str">
        <v>Bluedart</v>
      </c>
      <c r="F109" s="1" t="str">
        <v>Saturday</v>
      </c>
      <c r="G109" s="2"/>
      <c r="H109" s="1"/>
    </row>
    <row r="110" spans="1:8" x14ac:dyDescent="0.25">
      <c r="A110" s="2">
        <v>45857</v>
      </c>
      <c r="B110" s="1">
        <v>58153395145</v>
      </c>
      <c r="C110" s="1" t="str">
        <v>Delivered</v>
      </c>
      <c r="D110" s="1" t="str">
        <v>LABPRO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58153395355</v>
      </c>
      <c r="C111" s="1" t="str">
        <v>Delivered</v>
      </c>
      <c r="D111" s="1" t="str">
        <v>RGCB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58153395624</v>
      </c>
      <c r="C112" s="1" t="str">
        <v>Delivered</v>
      </c>
      <c r="D112" s="1" t="str">
        <v>TECHWEST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58153395974</v>
      </c>
      <c r="C113" s="1" t="str">
        <v>Delivered</v>
      </c>
      <c r="D113" s="1" t="str">
        <v>Aurigine Onco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58153396302</v>
      </c>
      <c r="C114" s="1" t="str">
        <v>Delivered</v>
      </c>
      <c r="D114" s="1" t="str">
        <v>ALLIED SCIENTIFIC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45859</v>
      </c>
      <c r="B115" s="1">
        <v>58153426936</v>
      </c>
      <c r="C115" s="1" t="str">
        <v>Delivered</v>
      </c>
      <c r="D115" s="1" t="str">
        <v>Helix</v>
      </c>
      <c r="E115" s="1" t="str">
        <v>Bluedart</v>
      </c>
      <c r="F115" s="1" t="str">
        <v>Monday</v>
      </c>
      <c r="G115" s="2"/>
      <c r="H115" s="1"/>
    </row>
    <row r="116" spans="1:8" x14ac:dyDescent="0.25">
      <c r="A116" s="2">
        <v>45859</v>
      </c>
      <c r="B116" s="1">
        <v>58153427216</v>
      </c>
      <c r="C116" s="1" t="str">
        <v>Delivered</v>
      </c>
      <c r="D116" s="1" t="str">
        <v>Farcast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58153427323</v>
      </c>
      <c r="C117" s="1" t="str">
        <v>Delivered</v>
      </c>
      <c r="D117" s="1" t="str">
        <v>Immuneel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58153427496</v>
      </c>
      <c r="C118" s="1" t="str">
        <v>Delivered</v>
      </c>
      <c r="D118" s="1" t="str">
        <v>Synergy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58153427802</v>
      </c>
      <c r="C119" s="1" t="str">
        <v>Delivered</v>
      </c>
      <c r="D119" s="1" t="str">
        <v>NNF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58153429681</v>
      </c>
      <c r="C120" s="1" t="str">
        <v>Delivered</v>
      </c>
      <c r="D120" s="1" t="str">
        <v>RG Sons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58153430226</v>
      </c>
      <c r="C121" s="1" t="str">
        <v>Delivered</v>
      </c>
      <c r="D121" s="1" t="str">
        <v>Micro Vapi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58153432562</v>
      </c>
      <c r="C122" s="1" t="str">
        <v>Delivered</v>
      </c>
      <c r="D122" s="1" t="str">
        <v>Actrec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58153433030</v>
      </c>
      <c r="C123" s="1" t="str">
        <v>Delivered</v>
      </c>
      <c r="D123" s="1" t="str">
        <v>M BIOTECH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45860</v>
      </c>
      <c r="B124" s="1">
        <v>58153476533</v>
      </c>
      <c r="C124" s="1" t="str">
        <v>Delivered</v>
      </c>
      <c r="D124" s="1" t="str">
        <v>Aurigine Service</v>
      </c>
      <c r="E124" s="1" t="str">
        <v>Bluedart</v>
      </c>
      <c r="F124" s="1" t="str">
        <v>Tuesday</v>
      </c>
      <c r="G124" s="2"/>
      <c r="H124" s="1"/>
    </row>
    <row r="125" spans="1:8" x14ac:dyDescent="0.25">
      <c r="A125" s="2">
        <v>45860</v>
      </c>
      <c r="B125" s="1">
        <v>58153476765</v>
      </c>
      <c r="C125" s="1" t="str">
        <v>Delivered</v>
      </c>
      <c r="D125" s="1" t="str">
        <v>IISC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58153477126</v>
      </c>
      <c r="C126" s="1" t="str">
        <v>Delivered</v>
      </c>
      <c r="D126" s="1" t="str">
        <v>Sai Life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58153477303</v>
      </c>
      <c r="C127" s="1" t="str">
        <v>Delivered</v>
      </c>
      <c r="D127" s="1" t="str">
        <v>Allianz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58153477454</v>
      </c>
      <c r="C128" s="1" t="str">
        <v>Delivered</v>
      </c>
      <c r="D128" s="1" t="str">
        <v>BioNova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58153479053</v>
      </c>
      <c r="C129" s="1" t="str">
        <v>Delivered</v>
      </c>
      <c r="D129" s="1" t="str">
        <v>NIAB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45861</v>
      </c>
      <c r="B130" s="1">
        <v>58153552645</v>
      </c>
      <c r="C130" s="1" t="str">
        <v>Delivered</v>
      </c>
      <c r="D130" s="1" t="str">
        <v>BIO SOLUTION</v>
      </c>
      <c r="E130" s="1" t="str">
        <v>Bluedart</v>
      </c>
      <c r="F130" s="1" t="str">
        <v>Wednesday</v>
      </c>
      <c r="G130" s="2"/>
      <c r="H130" s="1"/>
    </row>
    <row r="131" spans="1:8" x14ac:dyDescent="0.25">
      <c r="A131" s="2">
        <v>45861</v>
      </c>
      <c r="B131" s="1">
        <v>58153552995</v>
      </c>
      <c r="C131" s="1" t="str">
        <v>Delivered</v>
      </c>
      <c r="D131" s="1" t="str">
        <v>BARC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58153553415</v>
      </c>
      <c r="C132" s="1" t="str">
        <v>Delivered</v>
      </c>
      <c r="D132" s="1" t="str">
        <v>JSS SCIENTIFIC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58153553625</v>
      </c>
      <c r="C133" s="1" t="str">
        <v>Delivered</v>
      </c>
      <c r="D133" s="1" t="str">
        <v>M BIOTECH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58153553894</v>
      </c>
      <c r="C134" s="1" t="str">
        <v>Delivered</v>
      </c>
      <c r="D134" s="1" t="str">
        <v>IISC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58153554480</v>
      </c>
      <c r="C135" s="1" t="str">
        <v>Delivered</v>
      </c>
      <c r="D135" s="1" t="str">
        <v>ATHENESE-DX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58153554723</v>
      </c>
      <c r="C136" s="1" t="str">
        <v>Delivered</v>
      </c>
      <c r="D136" s="1" t="str">
        <v>ABHI BIO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45864</v>
      </c>
      <c r="B137" s="1">
        <v>58153688482</v>
      </c>
      <c r="C137" s="1" t="str">
        <v>Delivered</v>
      </c>
      <c r="D137" s="1" t="str">
        <v>SYNGENE</v>
      </c>
      <c r="E137" s="1" t="str">
        <v>Bluedart</v>
      </c>
      <c r="F137" s="1" t="str">
        <v>Saturday</v>
      </c>
      <c r="G137" s="2"/>
      <c r="H137" s="1"/>
    </row>
    <row r="138" spans="1:8" x14ac:dyDescent="0.25">
      <c r="A138" s="2">
        <v>45864</v>
      </c>
      <c r="B138" s="1">
        <v>58153688563</v>
      </c>
      <c r="C138" s="1" t="str">
        <v>Delivered</v>
      </c>
      <c r="D138" s="1" t="str">
        <v>Helix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58153688736</v>
      </c>
      <c r="C139" s="1" t="str">
        <v>Delivered</v>
      </c>
      <c r="D139" s="1" t="str">
        <v>ILS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58153688891</v>
      </c>
      <c r="C140" s="1" t="str">
        <v>Delivered</v>
      </c>
      <c r="D140" s="1" t="str">
        <v>NIBMG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45866</v>
      </c>
      <c r="B141" s="1">
        <v>58153726050</v>
      </c>
      <c r="C141" s="1" t="str">
        <v>Delivered</v>
      </c>
      <c r="D141" s="1" t="str">
        <v>FARCAST</v>
      </c>
      <c r="E141" s="1" t="str">
        <v>Bluedart</v>
      </c>
      <c r="F141" s="1" t="str">
        <v>Monday</v>
      </c>
      <c r="G141" s="2"/>
      <c r="H141" s="1"/>
    </row>
    <row r="142" spans="1:8" x14ac:dyDescent="0.25">
      <c r="A142" s="2">
        <v>45866</v>
      </c>
      <c r="B142" s="1">
        <v>58153726212</v>
      </c>
      <c r="C142" s="1" t="str">
        <v>Delivered</v>
      </c>
      <c r="D142" s="1" t="str">
        <v>IISC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58153726466</v>
      </c>
      <c r="C143" s="1" t="str">
        <v>Delivered</v>
      </c>
      <c r="D143" s="1" t="str">
        <v>ACTREC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58153726595</v>
      </c>
      <c r="C144" s="1" t="str">
        <v>Delivered</v>
      </c>
      <c r="D144" s="1" t="str">
        <v>SAI LIFE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58153726956</v>
      </c>
      <c r="C145" s="1" t="str">
        <v>Delivered</v>
      </c>
      <c r="D145" s="1" t="str">
        <v>PI HEALTH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58153727203</v>
      </c>
      <c r="C146" s="1" t="str">
        <v>Delivered</v>
      </c>
      <c r="D146" s="1" t="str">
        <v>MICRO VAPI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58153727494</v>
      </c>
      <c r="C147" s="1" t="str">
        <v>Delivered</v>
      </c>
      <c r="D147" s="1" t="str">
        <v>AURIGINE SERVICE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58153727671</v>
      </c>
      <c r="C148" s="1" t="str">
        <v>Delivered</v>
      </c>
      <c r="D148" s="1" t="str">
        <v>MANIPAL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58153728301</v>
      </c>
      <c r="C149" s="1" t="str">
        <v>Delivered</v>
      </c>
      <c r="D149" s="1" t="str">
        <v>Aurigine Onco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58153729395</v>
      </c>
      <c r="C150" s="1" t="str">
        <v>Delivered</v>
      </c>
      <c r="D150" s="1" t="str">
        <v>NEUBERG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45867</v>
      </c>
      <c r="B151" s="1">
        <v>58153772681</v>
      </c>
      <c r="C151" s="1" t="str">
        <v>Delivered</v>
      </c>
      <c r="D151" s="1" t="str">
        <v>VIROCAN</v>
      </c>
      <c r="E151" s="1" t="str">
        <v>Bluedart</v>
      </c>
      <c r="F151" s="1" t="str">
        <v>Tuesday</v>
      </c>
      <c r="G151" s="2"/>
      <c r="H151" s="1"/>
    </row>
    <row r="152" spans="1:8" x14ac:dyDescent="0.25">
      <c r="A152" s="2">
        <v>45867</v>
      </c>
      <c r="B152" s="1">
        <v>58153772773</v>
      </c>
      <c r="C152" s="1" t="str">
        <v>Delivered</v>
      </c>
      <c r="D152" s="1" t="str">
        <v>IMMUNEEL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58153776855</v>
      </c>
      <c r="C153" s="1" t="str">
        <v>Delivered</v>
      </c>
      <c r="D153" s="1" t="str">
        <v>ABHI BIO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58153777275</v>
      </c>
      <c r="C154" s="1" t="str">
        <v>Delivered</v>
      </c>
      <c r="D154" s="1" t="str">
        <v>ARAGEN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58153777684</v>
      </c>
      <c r="C155" s="1" t="str">
        <v>Delivered</v>
      </c>
      <c r="D155" s="1" t="str">
        <v>Bio Solution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58153777802</v>
      </c>
      <c r="C156" s="1" t="str">
        <v>Delivered</v>
      </c>
      <c r="D156" s="1" t="str">
        <v>RG SONS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58153777916</v>
      </c>
      <c r="C157" s="1" t="str">
        <v>Delivered</v>
      </c>
      <c r="D157" s="1" t="str">
        <v>TECHWEST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58153777964</v>
      </c>
      <c r="C158" s="1" t="str">
        <v>Delivered</v>
      </c>
      <c r="D158" s="1" t="str">
        <v>M BIOtech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58153779283</v>
      </c>
      <c r="C159" s="1" t="str">
        <v>Delivered</v>
      </c>
      <c r="D159" s="1" t="str">
        <v>SUN PHARMA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58153779821</v>
      </c>
      <c r="C160" s="1" t="str">
        <v>Delivered</v>
      </c>
      <c r="D160" s="1" t="str">
        <v>SAI LIFE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45868</v>
      </c>
      <c r="B161" s="1">
        <v>58153856773</v>
      </c>
      <c r="C161" s="1" t="str">
        <v>Delivered</v>
      </c>
      <c r="D161" s="1" t="str">
        <v>PATEL CHEM</v>
      </c>
      <c r="E161" s="1" t="str">
        <v>Bluedart</v>
      </c>
      <c r="F161" s="1" t="str">
        <v>Wednesday</v>
      </c>
      <c r="G161" s="2"/>
      <c r="H161" s="1"/>
    </row>
    <row r="162" spans="1:8" x14ac:dyDescent="0.25">
      <c r="A162" s="2">
        <v>45871</v>
      </c>
      <c r="B162" s="1">
        <v>58153982375</v>
      </c>
      <c r="C162" s="1" t="str">
        <v>Delivered</v>
      </c>
      <c r="D162" s="1" t="str">
        <v>BIOCON</v>
      </c>
      <c r="E162" s="1" t="str">
        <v>Bluedart</v>
      </c>
      <c r="F162" s="1" t="str">
        <v>Saturday</v>
      </c>
      <c r="G162" s="2"/>
      <c r="H162" s="1"/>
    </row>
    <row r="163" spans="1:8" x14ac:dyDescent="0.25">
      <c r="A163" s="2">
        <v>45871</v>
      </c>
      <c r="B163" s="1">
        <v>58153982574</v>
      </c>
      <c r="C163" s="1" t="str">
        <v>Delivered</v>
      </c>
      <c r="D163" s="1" t="str">
        <v>HELIX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58153982773</v>
      </c>
      <c r="C164" s="1" t="str">
        <v>Delivered</v>
      </c>
      <c r="D164" s="1" t="str">
        <v>HKP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58153982821</v>
      </c>
      <c r="C165" s="1" t="str">
        <v>Delivered</v>
      </c>
      <c r="D165" s="1" t="str">
        <v>M BIOTECH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58153982865</v>
      </c>
      <c r="C166" s="1" t="str">
        <v>Delivered</v>
      </c>
      <c r="D166" s="1" t="str">
        <v>NIAB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58153983042</v>
      </c>
      <c r="C167" s="1" t="str">
        <v>Delivered</v>
      </c>
      <c r="D167" s="1" t="str">
        <v>AURIGINE SERVICE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58153983241</v>
      </c>
      <c r="C168" s="1" t="str">
        <v>Delivered</v>
      </c>
      <c r="D168" s="1" t="str">
        <v>FARCAST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58153983484</v>
      </c>
      <c r="C169" s="1" t="str">
        <v>Delivered</v>
      </c>
      <c r="D169" s="1" t="str">
        <v>SAI LIFE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58153983650</v>
      </c>
      <c r="C170" s="1" t="str">
        <v>Delivered</v>
      </c>
      <c r="D170" s="1" t="str">
        <v>AURIGINE ONCO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58153983764</v>
      </c>
      <c r="C171" s="1" t="str">
        <v>Delivered</v>
      </c>
      <c r="D171" s="1" t="str">
        <v>HYDERABAD UNIVERSITY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58153983904</v>
      </c>
      <c r="C172" s="1" t="str">
        <v>Delivered</v>
      </c>
      <c r="D172" s="1" t="str">
        <v>JUBILANT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58153984151</v>
      </c>
      <c r="C173" s="1" t="str">
        <v>Delivered</v>
      </c>
      <c r="D173" s="1" t="str">
        <v>BIO SOLUTION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58153984346</v>
      </c>
      <c r="C174" s="1" t="str">
        <v>Delivered</v>
      </c>
      <c r="D174" s="1" t="str">
        <v>ACTREC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58153984534</v>
      </c>
      <c r="C175" s="1" t="str">
        <v>Delivered</v>
      </c>
      <c r="D175" s="1" t="str">
        <v>Immuneel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45873</v>
      </c>
      <c r="B176" s="1">
        <v>58154040011</v>
      </c>
      <c r="C176" s="1" t="str">
        <v>Delivered</v>
      </c>
      <c r="D176" s="1" t="str">
        <v>LAURAS BIO</v>
      </c>
      <c r="E176" s="1" t="str">
        <v>Bluedart</v>
      </c>
      <c r="F176" s="1" t="str">
        <v>Monday</v>
      </c>
      <c r="G176" s="2"/>
      <c r="H176" s="1"/>
    </row>
    <row r="177" spans="1:8" x14ac:dyDescent="0.25">
      <c r="A177" s="2">
        <v>45873</v>
      </c>
      <c r="B177" s="1">
        <v>58154040324</v>
      </c>
      <c r="C177" s="1" t="str">
        <v>Delivered</v>
      </c>
      <c r="D177" s="1" t="str">
        <v>IISC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58154040733</v>
      </c>
      <c r="C178" s="1" t="str">
        <v>Delivered</v>
      </c>
      <c r="D178" s="1" t="str">
        <v>RG SONS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58154041120</v>
      </c>
      <c r="C179" s="1" t="str">
        <v>Delivered</v>
      </c>
      <c r="D179" s="1" t="str">
        <v>BIO SOLUTION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58154046182</v>
      </c>
      <c r="C180" s="1" t="str">
        <v>Delivered</v>
      </c>
      <c r="D180" s="1" t="str">
        <v>UTKARSH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45875</v>
      </c>
      <c r="B181" s="1">
        <v>58154114605</v>
      </c>
      <c r="C181" s="1" t="str">
        <v>Delivered</v>
      </c>
      <c r="D181" s="1" t="str">
        <v>General Trading Company</v>
      </c>
      <c r="E181" s="1" t="str">
        <v>Bluedart</v>
      </c>
      <c r="F181" s="1" t="str">
        <v>Wednesday</v>
      </c>
      <c r="G181" s="2"/>
      <c r="H181" s="1"/>
    </row>
    <row r="182" spans="1:8" x14ac:dyDescent="0.25">
      <c r="A182" s="2">
        <v>45875</v>
      </c>
      <c r="B182" s="1">
        <v>58154114981</v>
      </c>
      <c r="C182" s="1" t="str">
        <v>Delivered</v>
      </c>
      <c r="D182" s="1" t="str">
        <v>Excell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58154115353</v>
      </c>
      <c r="C183" s="1" t="str">
        <v>Delivered</v>
      </c>
      <c r="D183" s="1" t="str">
        <v>Amrita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58154115703</v>
      </c>
      <c r="C184" s="1" t="str">
        <v>Delivered</v>
      </c>
      <c r="D184" s="1" t="str">
        <v>Cellin Bio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58154116112</v>
      </c>
      <c r="C185" s="1" t="str">
        <v>Delivered</v>
      </c>
      <c r="D185" s="1" t="str">
        <v>SAI LIFE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58154116845</v>
      </c>
      <c r="C186" s="1" t="str">
        <v>Delivered</v>
      </c>
      <c r="D186" s="1" t="str">
        <v>SYNGENE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58154117162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45880</v>
      </c>
      <c r="B188" s="1">
        <v>58154305241</v>
      </c>
      <c r="C188" s="1" t="str">
        <v>Delivered</v>
      </c>
      <c r="D188" s="1" t="str">
        <v>SYNGENE</v>
      </c>
      <c r="E188" s="1" t="str">
        <v>Bluedart</v>
      </c>
      <c r="F188" s="1" t="str">
        <v>Monday</v>
      </c>
      <c r="G188" s="2"/>
      <c r="H188" s="1"/>
    </row>
    <row r="189" spans="1:8" x14ac:dyDescent="0.25">
      <c r="A189" s="2">
        <v>45880</v>
      </c>
      <c r="B189" s="1">
        <v>58154305451</v>
      </c>
      <c r="C189" s="1" t="str">
        <v>Delivered</v>
      </c>
      <c r="D189" s="1" t="str">
        <v>BIONOVA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58154305565</v>
      </c>
      <c r="C190" s="1" t="str">
        <v>Delivered</v>
      </c>
      <c r="D190" s="1" t="str">
        <v>NCCS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58154305893</v>
      </c>
      <c r="C191" s="1" t="str">
        <v>Delivered</v>
      </c>
      <c r="D191" s="1" t="str">
        <v>GENOMID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58154306114</v>
      </c>
      <c r="C192" s="1" t="str">
        <v>Delivered</v>
      </c>
      <c r="D192" s="1" t="str">
        <v>HELIX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58154306641</v>
      </c>
      <c r="C193" s="1" t="str">
        <v>Delivered</v>
      </c>
      <c r="D193" s="1" t="str">
        <v>MILTENEY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58154306766</v>
      </c>
      <c r="C194" s="1" t="str">
        <v>Delivered</v>
      </c>
      <c r="D194" s="1" t="str">
        <v>JUBILANT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58154307046</v>
      </c>
      <c r="C195" s="1" t="str">
        <v>Delivered</v>
      </c>
      <c r="D195" s="1" t="str">
        <v>SYMBIOSIS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58154307190</v>
      </c>
      <c r="C196" s="1" t="str">
        <v>Delivered</v>
      </c>
      <c r="D196" s="1" t="str">
        <v>IMMUNEEL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58154307422</v>
      </c>
      <c r="C197" s="1" t="str">
        <v>Delivered</v>
      </c>
      <c r="D197" s="1" t="str">
        <v>IIT-Kharagpur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58154307621</v>
      </c>
      <c r="C198" s="1" t="str">
        <v>Delivered</v>
      </c>
      <c r="D198" s="1" t="str">
        <v>ACTREC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58154307783</v>
      </c>
      <c r="C199" s="1" t="str">
        <v>Delivered</v>
      </c>
      <c r="D199" s="1" t="str">
        <v>INTAS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58154308424</v>
      </c>
      <c r="C200" s="1" t="str">
        <v>Delivered</v>
      </c>
      <c r="D200" s="1" t="str">
        <v>AURIGINE SERVICE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58154309220</v>
      </c>
      <c r="C201" s="1" t="str">
        <v>Delivered</v>
      </c>
      <c r="D201" s="1" t="str">
        <v>BIO SOLUTION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58154309356</v>
      </c>
      <c r="C202" s="1" t="str">
        <v>Delivered</v>
      </c>
      <c r="D202" s="1" t="str">
        <v>AURIGINE ONCO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58154309533</v>
      </c>
      <c r="C203" s="1" t="str">
        <v>Delivered</v>
      </c>
      <c r="D203" s="1" t="str">
        <v>ILS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58154309883</v>
      </c>
      <c r="C204" s="1" t="str">
        <v>Delivered</v>
      </c>
      <c r="D204" s="1" t="str">
        <v>ABHI BIO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58154310270</v>
      </c>
      <c r="C205" s="1" t="str">
        <v>Delivered</v>
      </c>
      <c r="D205" s="1" t="str">
        <v>SAI LIFE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45881</v>
      </c>
      <c r="B206" s="1">
        <v>58154351205</v>
      </c>
      <c r="C206" s="1" t="str">
        <v>Delivered</v>
      </c>
      <c r="D206" s="1" t="str">
        <v>FARCAST</v>
      </c>
      <c r="E206" s="1" t="str">
        <v>Bluedart</v>
      </c>
      <c r="F206" s="1" t="str">
        <v>Tuesday</v>
      </c>
      <c r="G206" s="2"/>
      <c r="H206" s="1"/>
    </row>
    <row r="207" spans="1:8" x14ac:dyDescent="0.25">
      <c r="A207" s="2">
        <v>45887</v>
      </c>
      <c r="B207" s="1">
        <v>58154515156</v>
      </c>
      <c r="C207" s="1" t="str">
        <v>Delivered</v>
      </c>
      <c r="D207" s="1" t="str">
        <v>SYNGENE</v>
      </c>
      <c r="E207" s="1" t="str">
        <v>Bluedart</v>
      </c>
      <c r="F207" s="1" t="str">
        <v>Monday</v>
      </c>
      <c r="G207" s="2"/>
      <c r="H207" s="1"/>
    </row>
    <row r="208" spans="1:8" x14ac:dyDescent="0.25">
      <c r="A208" s="2">
        <v>45887</v>
      </c>
      <c r="B208" s="1">
        <v>58154515366</v>
      </c>
      <c r="C208" s="1" t="str">
        <v>Delivered</v>
      </c>
      <c r="D208" s="1" t="str">
        <v>SAI LIFE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58154515554</v>
      </c>
      <c r="C209" s="1" t="str">
        <v>Delivered</v>
      </c>
      <c r="D209" s="1" t="str">
        <v>TIFR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58154515775</v>
      </c>
      <c r="C210" s="1" t="str">
        <v>Delivered</v>
      </c>
      <c r="D210" s="1" t="str">
        <v>FORTUNE BIOSERVICES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58154515952</v>
      </c>
      <c r="C211" s="1" t="str">
        <v>Delivered</v>
      </c>
      <c r="D211" s="1" t="str">
        <v>JUBILANT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58154517212</v>
      </c>
      <c r="C212" s="1" t="str">
        <v>Delivered</v>
      </c>
      <c r="D212" s="1" t="str">
        <v>NIBMG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58154518030</v>
      </c>
      <c r="C213" s="1" t="str">
        <v>Delivered</v>
      </c>
      <c r="D213" s="1" t="str">
        <v>AURIGINE ONCO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58154518203</v>
      </c>
      <c r="C214" s="1" t="str">
        <v>Delivered</v>
      </c>
      <c r="D214" s="1" t="str">
        <v>POPVAX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58154518310</v>
      </c>
      <c r="C215" s="1" t="str">
        <v>Delivered</v>
      </c>
      <c r="D215" s="1" t="str">
        <v>RG SONS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58154518704</v>
      </c>
      <c r="C216" s="1" t="str">
        <v>Delivered</v>
      </c>
      <c r="D216" s="1" t="str">
        <v>ACTREC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58154518892</v>
      </c>
      <c r="C217" s="1" t="str">
        <v>Delivered</v>
      </c>
      <c r="D217" s="1" t="str">
        <v>GENOMID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58154519253</v>
      </c>
      <c r="C218" s="1" t="str">
        <v>Delivered</v>
      </c>
      <c r="D218" s="1" t="str">
        <v>NIMHANS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58154519640</v>
      </c>
      <c r="C219" s="1" t="str">
        <v>Delivered</v>
      </c>
      <c r="D219" s="1" t="str">
        <v>BIO SOLUTION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58154519743</v>
      </c>
      <c r="C220" s="1" t="str">
        <v>Delivered</v>
      </c>
      <c r="D220" s="1" t="str">
        <v>EXCELL BIO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58154521795</v>
      </c>
      <c r="C221" s="1" t="str">
        <v>Delivered</v>
      </c>
      <c r="D221" s="1" t="str">
        <v>Biogene Scientific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58154522090</v>
      </c>
      <c r="C222" s="1" t="str">
        <v>Delivered</v>
      </c>
      <c r="D222" s="1" t="str">
        <v>NNF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58154523350</v>
      </c>
      <c r="C223" s="1" t="str">
        <v>Delivered</v>
      </c>
      <c r="D223" s="1" t="str">
        <v>NIAB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45888</v>
      </c>
      <c r="B224" s="1">
        <v>58154567973</v>
      </c>
      <c r="C224" s="1" t="str">
        <v>Delivered</v>
      </c>
      <c r="D224" s="1" t="str">
        <v>VIT</v>
      </c>
      <c r="E224" s="1" t="str">
        <v>Bluedart</v>
      </c>
      <c r="F224" s="1" t="str">
        <v>Tuesday</v>
      </c>
      <c r="G224" s="2"/>
      <c r="H224" s="1"/>
    </row>
    <row r="225" spans="1:8" x14ac:dyDescent="0.25">
      <c r="A225" s="2">
        <v>45888</v>
      </c>
      <c r="B225" s="1">
        <v>58154568194</v>
      </c>
      <c r="C225" s="1" t="str">
        <v>Delivered</v>
      </c>
      <c r="D225" s="1" t="str">
        <v>ILS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58154568275</v>
      </c>
      <c r="C226" s="1" t="str">
        <v>Delivered</v>
      </c>
      <c r="D226" s="1" t="str">
        <v>BIO SOLUTION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58154568846</v>
      </c>
      <c r="C227" s="1" t="str">
        <v>Delivered</v>
      </c>
      <c r="D227" s="1" t="str">
        <v>OMNI PROTECT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58154568953</v>
      </c>
      <c r="C228" s="1" t="str">
        <v>Delivered</v>
      </c>
      <c r="D228" s="1" t="str">
        <v>NIV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58154569045</v>
      </c>
      <c r="C229" s="1" t="str">
        <v>Delivered</v>
      </c>
      <c r="D229" s="1" t="str">
        <v>PATEL CHEM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58154569104</v>
      </c>
      <c r="C230" s="1" t="str">
        <v>Delivered</v>
      </c>
      <c r="D230" s="1" t="str">
        <v>Cellin Bio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58154593442</v>
      </c>
      <c r="C231" s="1" t="str">
        <v>Delivered</v>
      </c>
      <c r="D231" s="1" t="str">
        <v>Helix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58154594131</v>
      </c>
      <c r="C232" s="1" t="str">
        <v>Delivered</v>
      </c>
      <c r="D232" s="1" t="str">
        <v>Sun Pharma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45892</v>
      </c>
      <c r="B233" s="1">
        <v>58154746893</v>
      </c>
      <c r="C233" s="1" t="str">
        <v>Delivered</v>
      </c>
      <c r="D233" s="1" t="str">
        <v>Aurigine Service</v>
      </c>
      <c r="E233" s="1" t="str">
        <v>Bluedart</v>
      </c>
      <c r="F233" s="1" t="str">
        <v>Saturday</v>
      </c>
      <c r="G233" s="2"/>
      <c r="H233" s="1"/>
    </row>
    <row r="234" spans="1:8" x14ac:dyDescent="0.25">
      <c r="A234" s="2">
        <v>45892</v>
      </c>
      <c r="B234" s="1">
        <v>58154747405</v>
      </c>
      <c r="C234" s="1" t="str">
        <v>Delivered</v>
      </c>
      <c r="D234" s="1" t="str">
        <v>Aurigine Onco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58154747490</v>
      </c>
      <c r="C235" s="1" t="str">
        <v>Delivered</v>
      </c>
      <c r="D235" s="1" t="str">
        <v>GENOMID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58154747722</v>
      </c>
      <c r="C236" s="1" t="str">
        <v>Delivered</v>
      </c>
      <c r="D236" s="1" t="str">
        <v>APOLLO CHENNAI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58154747921</v>
      </c>
      <c r="C237" s="1" t="str">
        <v>Delivered</v>
      </c>
      <c r="D237" s="1" t="str">
        <v>IISER PUNE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58154748164</v>
      </c>
      <c r="C238" s="1" t="str">
        <v>Delivered</v>
      </c>
      <c r="D238" s="1" t="str">
        <v>Abhi Bio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58154748341</v>
      </c>
      <c r="C239" s="1" t="str">
        <v>Delivered</v>
      </c>
      <c r="D239" s="1" t="str">
        <v>NIBMG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58154748525</v>
      </c>
      <c r="C240" s="1" t="str">
        <v>Delivered</v>
      </c>
      <c r="D240" s="1" t="str">
        <v>Nimhans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58154748691</v>
      </c>
      <c r="C241" s="1" t="str">
        <v>Delivered</v>
      </c>
      <c r="D241" s="1" t="str">
        <v>RG SONS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58154748783</v>
      </c>
      <c r="C242" s="1" t="str">
        <v>Delivered</v>
      </c>
      <c r="D242" s="1" t="str">
        <v>TIGS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58154749166</v>
      </c>
      <c r="C243" s="1" t="str">
        <v>Delivered</v>
      </c>
      <c r="D243" s="1" t="str">
        <v>IPGMER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58154749321</v>
      </c>
      <c r="C244" s="1" t="str">
        <v>Delivered</v>
      </c>
      <c r="D244" s="1" t="str">
        <v>ADGYL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58154749483</v>
      </c>
      <c r="C245" s="1" t="str">
        <v>Delivered</v>
      </c>
      <c r="D245" s="1" t="str">
        <v>IISER BHOPAL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58154749645</v>
      </c>
      <c r="C246" s="1" t="str">
        <v>Delivered</v>
      </c>
      <c r="D246" s="1" t="str">
        <v>Agharkar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58154749881</v>
      </c>
      <c r="C247" s="1" t="str">
        <v>Delivered</v>
      </c>
      <c r="D247" s="1" t="str">
        <v>nnf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58154750172</v>
      </c>
      <c r="C248" s="1" t="str">
        <v>Delivered</v>
      </c>
      <c r="D248" s="1" t="str">
        <v>TCG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58154750205</v>
      </c>
      <c r="C249" s="1" t="str">
        <v>Delivered</v>
      </c>
      <c r="D249" s="1" t="str">
        <v>CELLIN BIO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58154750345</v>
      </c>
      <c r="C250" s="1" t="str">
        <v>Delivered</v>
      </c>
      <c r="D250" s="1" t="str">
        <v>sun pharma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58154750441</v>
      </c>
      <c r="C251" s="1" t="str">
        <v>Delivered</v>
      </c>
      <c r="D251" s="1" t="str">
        <v>Farcast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58154750500</v>
      </c>
      <c r="C252" s="1" t="str">
        <v>Delivered</v>
      </c>
      <c r="D252" s="1" t="str">
        <v>VIRION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58154750695</v>
      </c>
      <c r="C253" s="1" t="str">
        <v>Delivered</v>
      </c>
      <c r="D253" s="1" t="str">
        <v>M Biotech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58154751395</v>
      </c>
      <c r="C254" s="1" t="str">
        <v>Delivered</v>
      </c>
      <c r="D254" s="1" t="str">
        <v>actrec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58154756881</v>
      </c>
      <c r="C255" s="1" t="str">
        <v>Delivered</v>
      </c>
      <c r="D255" s="1" t="str">
        <v>Biocon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58154757570</v>
      </c>
      <c r="C256" s="1" t="str">
        <v>Delivered</v>
      </c>
      <c r="D256" s="1" t="str">
        <v>SYNGENE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45895</v>
      </c>
      <c r="B257" s="1">
        <v>58154870631</v>
      </c>
      <c r="C257" s="1" t="str">
        <v>Delivered</v>
      </c>
      <c r="D257" s="1" t="str">
        <v>SYNGENE</v>
      </c>
      <c r="E257" s="1" t="str">
        <v>Bluedart</v>
      </c>
      <c r="F257" s="1" t="str">
        <v>Tuesday</v>
      </c>
      <c r="G257" s="2"/>
      <c r="H257" s="1"/>
    </row>
    <row r="258" spans="1:8" x14ac:dyDescent="0.25">
      <c r="A258" s="2">
        <v>45895</v>
      </c>
      <c r="B258" s="1">
        <v>58154871143</v>
      </c>
      <c r="C258" s="1" t="str">
        <v>Delivered</v>
      </c>
      <c r="D258" s="1" t="str">
        <v>Abhi Bio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58154874831</v>
      </c>
      <c r="C259" s="1" t="str">
        <v>Delivered</v>
      </c>
      <c r="D259" s="1" t="str">
        <v>actrec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58154875284</v>
      </c>
      <c r="C260" s="1" t="str">
        <v>Delivered</v>
      </c>
      <c r="D260" s="1" t="str">
        <v>SAMBHAV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45896</v>
      </c>
      <c r="B261" s="1">
        <v>58154916606</v>
      </c>
      <c r="C261" s="1" t="str">
        <v>Delivered</v>
      </c>
      <c r="D261" s="1" t="str">
        <v>NCCS</v>
      </c>
      <c r="E261" s="1" t="str">
        <v>Bluedart</v>
      </c>
      <c r="F261" s="1" t="str">
        <v>Wednesday</v>
      </c>
      <c r="G261" s="2"/>
      <c r="H261" s="1"/>
    </row>
    <row r="262" spans="1:8" x14ac:dyDescent="0.25">
      <c r="A262" s="2">
        <v>45899</v>
      </c>
      <c r="B262" s="1">
        <v>58155031992</v>
      </c>
      <c r="C262" s="1" t="str">
        <v>Delivered</v>
      </c>
      <c r="D262" s="1" t="str">
        <v>SAI LIFE</v>
      </c>
      <c r="E262" s="1" t="str">
        <v>Bluedart</v>
      </c>
      <c r="F262" s="1" t="str">
        <v>Saturday</v>
      </c>
      <c r="G262" s="2"/>
      <c r="H262" s="1"/>
    </row>
    <row r="263" spans="1:8" x14ac:dyDescent="0.25">
      <c r="A263" s="2">
        <v>45899</v>
      </c>
      <c r="B263" s="1">
        <v>58155032191</v>
      </c>
      <c r="C263" s="1" t="str">
        <v>Delivered</v>
      </c>
      <c r="D263" s="1" t="str">
        <v>NIAB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58155037286</v>
      </c>
      <c r="C264" s="1" t="str">
        <v>Delivered</v>
      </c>
      <c r="D264" s="1" t="str">
        <v>IMMUNEEL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58155037496</v>
      </c>
      <c r="C265" s="1" t="str">
        <v>Delivered</v>
      </c>
      <c r="D265" s="1" t="str">
        <v>POPVAX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58155038233</v>
      </c>
      <c r="C266" s="1" t="str">
        <v>Delivered</v>
      </c>
      <c r="D266" s="1" t="str">
        <v>RG SONS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58155038421</v>
      </c>
      <c r="C267" s="1" t="str">
        <v>Delivered</v>
      </c>
      <c r="D267" s="1" t="str">
        <v>BIONOVA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58155038594</v>
      </c>
      <c r="C268" s="1" t="str">
        <v>Delivered</v>
      </c>
      <c r="D268" s="1" t="str">
        <v>Seema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45902</v>
      </c>
      <c r="B269" s="1">
        <v>58155186213</v>
      </c>
      <c r="C269" s="1" t="str">
        <v>Delivered</v>
      </c>
      <c r="D269" s="1" t="str">
        <v>Nkure Therapeutic CCAMP</v>
      </c>
      <c r="E269" s="1" t="str">
        <v>Bluedart</v>
      </c>
      <c r="F269" s="1" t="str">
        <v>Tuesday</v>
      </c>
      <c r="G269" s="2"/>
      <c r="H269" s="1"/>
    </row>
    <row r="270" spans="1:8" x14ac:dyDescent="0.25">
      <c r="A270" s="2">
        <v>45902</v>
      </c>
      <c r="B270" s="1">
        <v>58155186375</v>
      </c>
      <c r="C270" s="1" t="str">
        <v>Delivered</v>
      </c>
      <c r="D270" s="1" t="str">
        <v>PATEL CHEM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45903</v>
      </c>
      <c r="B271" s="1">
        <v>58155187042</v>
      </c>
      <c r="C271" s="1" t="str">
        <v>Delivered</v>
      </c>
      <c r="D271" s="1" t="str">
        <v>SYNGENE</v>
      </c>
      <c r="E271" s="1" t="str">
        <v>Bluedart</v>
      </c>
      <c r="F271" s="1" t="str">
        <v>Wednesday</v>
      </c>
      <c r="G271" s="2"/>
      <c r="H271" s="1"/>
    </row>
    <row r="272" spans="1:8" x14ac:dyDescent="0.25">
      <c r="A272" s="2">
        <v>45903</v>
      </c>
      <c r="B272" s="1">
        <v>58155187355</v>
      </c>
      <c r="C272" s="1" t="str">
        <v>Delivered</v>
      </c>
      <c r="D272" s="1" t="str">
        <v>SUN PHARMA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58155187565</v>
      </c>
      <c r="C273" s="1" t="str">
        <v>Delivered</v>
      </c>
      <c r="D273" s="1" t="str">
        <v>RG SONS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58155187661</v>
      </c>
      <c r="C274" s="1" t="str">
        <v>Delivered</v>
      </c>
      <c r="D274" s="1" t="str">
        <v>Bio Solution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45906</v>
      </c>
      <c r="B275" s="1">
        <v>58155319913</v>
      </c>
      <c r="C275" s="1" t="str">
        <v>Delivered</v>
      </c>
      <c r="D275" s="1" t="str">
        <v>SYNGENE</v>
      </c>
      <c r="E275" s="1" t="str">
        <v>Bluedart</v>
      </c>
      <c r="F275" s="1" t="str">
        <v>Saturday</v>
      </c>
      <c r="G275" s="2"/>
      <c r="H275" s="1"/>
    </row>
    <row r="276" spans="1:8" x14ac:dyDescent="0.25">
      <c r="A276" s="2">
        <v>45906</v>
      </c>
      <c r="B276" s="1">
        <v>58155320086</v>
      </c>
      <c r="C276" s="1" t="str">
        <v>Delivered</v>
      </c>
      <c r="D276" s="1" t="str">
        <v>MANIPAL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58155320355</v>
      </c>
      <c r="C277" s="1" t="str">
        <v>Delivered</v>
      </c>
      <c r="D277" s="1" t="str">
        <v>Bio Solution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58155321011</v>
      </c>
      <c r="C278" s="1" t="str">
        <v>Delivered</v>
      </c>
      <c r="D278" s="1" t="str">
        <v>SAI LIFE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58155321195</v>
      </c>
      <c r="C279" s="1" t="str">
        <v>Delivered</v>
      </c>
      <c r="D279" s="1" t="str">
        <v>BHARAT BIOTECH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58155321394</v>
      </c>
      <c r="C280" s="1" t="str">
        <v>Delivered</v>
      </c>
      <c r="D280" s="1" t="str">
        <v>HELIX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58155321674</v>
      </c>
      <c r="C281" s="1" t="str">
        <v>Delivered</v>
      </c>
      <c r="D281" s="1" t="str">
        <v>ACTREC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58155321965</v>
      </c>
      <c r="C282" s="1" t="str">
        <v>Delivered</v>
      </c>
      <c r="D282" s="1" t="str">
        <v>GENOMID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58155322444</v>
      </c>
      <c r="C283" s="1" t="str">
        <v>Delivered</v>
      </c>
      <c r="D283" s="1" t="str">
        <v>IMMUNEEL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58155323144</v>
      </c>
      <c r="C284" s="1" t="str">
        <v>Delivered</v>
      </c>
      <c r="D284" s="1" t="str">
        <v>BHU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58155323306</v>
      </c>
      <c r="C285" s="1" t="str">
        <v>Delivered</v>
      </c>
      <c r="D285" s="1" t="str">
        <v>AURIGINE SERVICE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58155323424</v>
      </c>
      <c r="C286" s="1" t="str">
        <v>Delivered</v>
      </c>
      <c r="D286" s="1" t="str">
        <v>SYNERGY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58155323656</v>
      </c>
      <c r="C287" s="1" t="str">
        <v>Delivered</v>
      </c>
      <c r="D287" s="1" t="str">
        <v>SCI FI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58155323855</v>
      </c>
      <c r="C288" s="1" t="str">
        <v>Delivered</v>
      </c>
      <c r="D288" s="1" t="str">
        <v>FARCAST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58155323925</v>
      </c>
      <c r="C289" s="1" t="str">
        <v>Delivered</v>
      </c>
      <c r="D289" s="1" t="str">
        <v>ABHI BIO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58155324010</v>
      </c>
      <c r="C290" s="1" t="str">
        <v>Delivered</v>
      </c>
      <c r="D290" s="1" t="str">
        <v>PATEL CHEM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58155324172</v>
      </c>
      <c r="C291" s="1" t="str">
        <v>Delivered</v>
      </c>
      <c r="D291" s="1" t="str">
        <v>NIMHANS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58155324426</v>
      </c>
      <c r="C292" s="1" t="str">
        <v>Delivered</v>
      </c>
      <c r="D292" s="1" t="str">
        <v>RGCB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58155324614</v>
      </c>
      <c r="C293" s="1" t="str">
        <v>Delivered</v>
      </c>
      <c r="D293" s="1" t="str">
        <v>BIONOVA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58155324894</v>
      </c>
      <c r="C294" s="1" t="str">
        <v>Delivered</v>
      </c>
      <c r="D294" s="1" t="str">
        <v>Allianz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58155325373</v>
      </c>
      <c r="C295" s="1" t="str">
        <v>Delivered</v>
      </c>
      <c r="D295" s="1" t="str">
        <v>AURIGINE ONCO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45908</v>
      </c>
      <c r="B296" s="1">
        <v>58155354633</v>
      </c>
      <c r="C296" s="1" t="str">
        <v>Delivered</v>
      </c>
      <c r="D296" s="1" t="str">
        <v>INTAS</v>
      </c>
      <c r="E296" s="1" t="str">
        <v>Bluedart</v>
      </c>
      <c r="F296" s="1" t="str">
        <v>Monday</v>
      </c>
      <c r="G296" s="2"/>
      <c r="H296" s="1"/>
    </row>
    <row r="297" spans="1:8" x14ac:dyDescent="0.25">
      <c r="A297" s="2">
        <v>45908</v>
      </c>
      <c r="B297" s="1">
        <v>58155354773</v>
      </c>
      <c r="C297" s="1" t="str">
        <v>Delivered</v>
      </c>
      <c r="D297" s="1" t="str">
        <v>Biogene Scientific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58155354832</v>
      </c>
      <c r="C298" s="1" t="str">
        <v>Delivered</v>
      </c>
      <c r="D298" s="1" t="str">
        <v>CELLIN BIO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58155354983</v>
      </c>
      <c r="C299" s="1" t="str">
        <v>Delivered</v>
      </c>
      <c r="D299" s="1" t="str">
        <v>KPK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58155355355</v>
      </c>
      <c r="C300" s="1" t="str">
        <v>Delivered</v>
      </c>
      <c r="D300" s="1" t="str">
        <v>RELIENCE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58155355554</v>
      </c>
      <c r="C301" s="1" t="str">
        <v>Delivered</v>
      </c>
      <c r="D301" s="1" t="str">
        <v>ILS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58155355834</v>
      </c>
      <c r="C302" s="1" t="str">
        <v>Delivered</v>
      </c>
      <c r="D302" s="1" t="str">
        <v>M BIOTECH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58155356346</v>
      </c>
      <c r="C303" s="1" t="str">
        <v>Delivered</v>
      </c>
      <c r="D303" s="1" t="str">
        <v>SYNGENE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45911</v>
      </c>
      <c r="B304" s="1">
        <v>58155546610</v>
      </c>
      <c r="C304" s="1" t="str">
        <v>Delivered</v>
      </c>
      <c r="D304" s="1" t="str">
        <v>INSTEM</v>
      </c>
      <c r="E304" s="1" t="str">
        <v>Bluedart</v>
      </c>
      <c r="F304" s="1" t="str">
        <v>Thursday</v>
      </c>
      <c r="G304" s="2"/>
      <c r="H304" s="1"/>
    </row>
    <row r="305" spans="1:8" x14ac:dyDescent="0.25">
      <c r="A305" s="2">
        <v>45913</v>
      </c>
      <c r="B305" s="1">
        <v>58155613880</v>
      </c>
      <c r="C305" s="1" t="str">
        <v>Delivered</v>
      </c>
      <c r="D305" s="1" t="str">
        <v>BIONOVA</v>
      </c>
      <c r="E305" s="1" t="str">
        <v>Bluedart</v>
      </c>
      <c r="F305" s="1" t="str">
        <v>Saturday</v>
      </c>
      <c r="G305" s="2"/>
      <c r="H305" s="1"/>
    </row>
    <row r="306" spans="1:8" x14ac:dyDescent="0.25">
      <c r="A306" s="2">
        <v>45913</v>
      </c>
      <c r="B306" s="1">
        <v>58155614005</v>
      </c>
      <c r="C306" s="1" t="str">
        <v>Delivered</v>
      </c>
      <c r="D306" s="1" t="str">
        <v>Helix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58155614370</v>
      </c>
      <c r="C307" s="1" t="str">
        <v>Delivered</v>
      </c>
      <c r="D307" s="1" t="str">
        <v>SOMAIYA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58155614985</v>
      </c>
      <c r="C308" s="1" t="str">
        <v>Delivered</v>
      </c>
      <c r="D308" s="1" t="str">
        <v>HKP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58155615103</v>
      </c>
      <c r="C309" s="1" t="str">
        <v>Delivered</v>
      </c>
      <c r="D309" s="1" t="str">
        <v>ACTREC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58155615291</v>
      </c>
      <c r="C310" s="1" t="str">
        <v>Delivered</v>
      </c>
      <c r="D310" s="1" t="str">
        <v>JNCSAR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58155615501</v>
      </c>
      <c r="C311" s="1" t="str">
        <v>Delivered</v>
      </c>
      <c r="D311" s="1" t="str">
        <v>NCCS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58155617516</v>
      </c>
      <c r="C312" s="1" t="str">
        <v>Delivered</v>
      </c>
      <c r="D312" s="1" t="str">
        <v>AURIGINE SERVICE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58155618231</v>
      </c>
      <c r="C313" s="1" t="str">
        <v>Delivered</v>
      </c>
      <c r="D313" s="1" t="str">
        <v>AURIGINE ONCO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58155619712</v>
      </c>
      <c r="C314" s="1" t="str">
        <v>Delivered</v>
      </c>
      <c r="D314" s="1" t="str">
        <v>TECHWEST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58155620121</v>
      </c>
      <c r="C315" s="1" t="str">
        <v>Delivered</v>
      </c>
      <c r="D315" s="1" t="str">
        <v>Bio Solution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58155620725</v>
      </c>
      <c r="C316" s="1" t="str">
        <v>Delivered</v>
      </c>
      <c r="D316" s="1" t="str">
        <v>ILS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58155620762</v>
      </c>
      <c r="C317" s="1" t="str">
        <v>Delivered</v>
      </c>
      <c r="D317" s="1" t="str">
        <v>IMMUNEEL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58155620983</v>
      </c>
      <c r="C318" s="1" t="str">
        <v>Delivered</v>
      </c>
      <c r="D318" s="1" t="str">
        <v>POPVAX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58155621156</v>
      </c>
      <c r="C319" s="1" t="str">
        <v>Delivered</v>
      </c>
      <c r="D319" s="1" t="str">
        <v>BIOCON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45915</v>
      </c>
      <c r="B320" s="1">
        <v>58155667113</v>
      </c>
      <c r="C320" s="1" t="str">
        <v>Delivered</v>
      </c>
      <c r="D320" s="1" t="str">
        <v>NCBS</v>
      </c>
      <c r="E320" s="1" t="str">
        <v>Bluedart</v>
      </c>
      <c r="F320" s="1" t="str">
        <v>Monday</v>
      </c>
      <c r="G320" s="2"/>
      <c r="H320" s="1"/>
    </row>
    <row r="321" spans="1:8" x14ac:dyDescent="0.25">
      <c r="A321" s="2">
        <v>45915</v>
      </c>
      <c r="B321" s="1">
        <v>58155667533</v>
      </c>
      <c r="C321" s="1" t="str">
        <v>Delivered</v>
      </c>
      <c r="D321" s="1" t="str">
        <v>SAI LIFE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58155667743</v>
      </c>
      <c r="C322" s="1" t="str">
        <v>Delivered</v>
      </c>
      <c r="D322" s="1" t="str">
        <v>Pioneer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58155668325</v>
      </c>
      <c r="C323" s="1" t="str">
        <v>Delivered</v>
      </c>
      <c r="D323" s="1" t="str">
        <v>IISER PUNE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58155693046</v>
      </c>
      <c r="C324" s="1" t="str">
        <v>Delivered</v>
      </c>
      <c r="D324" s="1" t="str">
        <v>IIT KANPUR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58155694612</v>
      </c>
      <c r="C325" s="1" t="str">
        <v>Delivered</v>
      </c>
      <c r="D325" s="1" t="str">
        <v>BARC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45920</v>
      </c>
      <c r="B326" s="1">
        <v>58155918542</v>
      </c>
      <c r="C326" s="1" t="str">
        <v>Delivered</v>
      </c>
      <c r="D326" s="1" t="str">
        <v>BIO SOLUTION</v>
      </c>
      <c r="E326" s="1" t="str">
        <v>Bluedart</v>
      </c>
      <c r="F326" s="1" t="str">
        <v>Saturday</v>
      </c>
      <c r="G326" s="2"/>
      <c r="H326" s="1"/>
    </row>
    <row r="327" spans="1:8" x14ac:dyDescent="0.25">
      <c r="A327" s="2">
        <v>45920</v>
      </c>
      <c r="B327" s="1">
        <v>58155918612</v>
      </c>
      <c r="C327" s="1" t="str">
        <v>Delivered</v>
      </c>
      <c r="D327" s="1" t="str">
        <v>TECHWEST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58155918682</v>
      </c>
      <c r="C328" s="1" t="str">
        <v>Delivered</v>
      </c>
      <c r="D328" s="1" t="str">
        <v>AURIGINE ONCO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58155918774</v>
      </c>
      <c r="C329" s="1" t="str">
        <v>Delivered</v>
      </c>
      <c r="D329" s="1" t="str">
        <v>NIIH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58155919286</v>
      </c>
      <c r="C330" s="1" t="str">
        <v>Delivered</v>
      </c>
      <c r="D330" s="1" t="str">
        <v>IMMUNEEL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58155919651</v>
      </c>
      <c r="C331" s="1" t="str">
        <v>Delivered</v>
      </c>
      <c r="D331" s="1" t="str">
        <v>POPVAX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58155919916</v>
      </c>
      <c r="C332" s="1" t="str">
        <v>Delivered</v>
      </c>
      <c r="D332" s="1" t="str">
        <v>viganahar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58155920056</v>
      </c>
      <c r="C333" s="1" t="str">
        <v>Delivered</v>
      </c>
      <c r="D333" s="1" t="str">
        <v>SAI LIFE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58155920130</v>
      </c>
      <c r="C334" s="1" t="str">
        <v>Delivered</v>
      </c>
      <c r="D334" s="1" t="str">
        <v>RG SONS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58155920362</v>
      </c>
      <c r="C335" s="1" t="str">
        <v>Delivered</v>
      </c>
      <c r="D335" s="1" t="str">
        <v>Goldlake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58155920465</v>
      </c>
      <c r="C336" s="1" t="str">
        <v>Delivered</v>
      </c>
      <c r="D336" s="1" t="str">
        <v>ACTREC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58155920745</v>
      </c>
      <c r="C337" s="1" t="str">
        <v>Delivered</v>
      </c>
      <c r="D337" s="1" t="str">
        <v>BIO AID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58155921154</v>
      </c>
      <c r="C338" s="1" t="str">
        <v>Delivered</v>
      </c>
      <c r="D338" s="1" t="str">
        <v>INTAS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58155921386</v>
      </c>
      <c r="C339" s="1" t="str">
        <v>Delivered</v>
      </c>
      <c r="D339" s="1" t="str">
        <v>NIMHANS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58155921924</v>
      </c>
      <c r="C340" s="1" t="str">
        <v>Delivered</v>
      </c>
      <c r="D340" s="1" t="str">
        <v>NIRRCH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58155922370</v>
      </c>
      <c r="C341" s="1" t="str">
        <v>Delivered</v>
      </c>
      <c r="D341" s="1" t="str">
        <v>BIONIFY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58155922436</v>
      </c>
      <c r="C342" s="1" t="str">
        <v>Delivered</v>
      </c>
      <c r="D342" s="1" t="str">
        <v>APOLLO CHENNAI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58155922554</v>
      </c>
      <c r="C343" s="1" t="str">
        <v>Delivered</v>
      </c>
      <c r="D343" s="1" t="str">
        <v>HELIX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58155922742</v>
      </c>
      <c r="C344" s="1" t="str">
        <v>Delivered</v>
      </c>
      <c r="D344" s="1" t="str">
        <v>IIT KHARAGPUR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58155923000</v>
      </c>
      <c r="C345" s="1" t="str">
        <v>Delivered</v>
      </c>
      <c r="D345" s="1" t="str">
        <v>Shubh Sales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58155923210</v>
      </c>
      <c r="C346" s="1" t="str">
        <v>Delivered</v>
      </c>
      <c r="D346" s="1" t="str">
        <v>GK Bio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58155927303</v>
      </c>
      <c r="C347" s="1" t="str">
        <v>Delivered</v>
      </c>
      <c r="D347" s="1" t="str">
        <v>NCCS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58155927432</v>
      </c>
      <c r="C348" s="1" t="str">
        <v>Delivered</v>
      </c>
      <c r="D348" s="1" t="str">
        <v>Sun Pharma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58155927664</v>
      </c>
      <c r="C349" s="1" t="str">
        <v>Delivered</v>
      </c>
      <c r="D349" s="1" t="str">
        <v>NIAB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58155927841</v>
      </c>
      <c r="C350" s="1" t="str">
        <v>Delivered</v>
      </c>
      <c r="D350" s="1" t="str">
        <v>Sun Pharma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58155928084</v>
      </c>
      <c r="C351" s="1" t="str">
        <v>Delivered</v>
      </c>
      <c r="D351" s="1" t="str">
        <v>ARVIND MEDICAL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58155928261</v>
      </c>
      <c r="C352" s="1" t="str">
        <v>Delivered</v>
      </c>
      <c r="D352" s="1" t="str">
        <v>AURIGINE SERVICE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58155928736</v>
      </c>
      <c r="C353" s="1" t="str">
        <v>Delivered</v>
      </c>
      <c r="D353" s="1" t="str">
        <v>MANIPAL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58155928950</v>
      </c>
      <c r="C354" s="1" t="str">
        <v>Delivered</v>
      </c>
      <c r="D354" s="1" t="str">
        <v>SYNGENE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58155939203</v>
      </c>
      <c r="C355" s="1" t="str">
        <v>Delivered</v>
      </c>
      <c r="D355" s="1" t="str">
        <v>Sun Pharma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45923</v>
      </c>
      <c r="B356" s="1">
        <v>58156038765</v>
      </c>
      <c r="C356" s="1" t="str">
        <v>Delivered</v>
      </c>
      <c r="D356" s="1" t="str">
        <v>Scimax</v>
      </c>
      <c r="E356" s="1" t="str">
        <v>Bluedart</v>
      </c>
      <c r="F356" s="1" t="str">
        <v>Tuesday</v>
      </c>
      <c r="G356" s="2"/>
      <c r="H356" s="1"/>
    </row>
    <row r="357" spans="1:8" x14ac:dyDescent="0.25">
      <c r="A357" s="2">
        <v>45923</v>
      </c>
      <c r="B357" s="1">
        <v>58156038916</v>
      </c>
      <c r="C357" s="1" t="str">
        <v>Delivered</v>
      </c>
      <c r="D357" s="1" t="str">
        <v>RG SONS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58156039233</v>
      </c>
      <c r="C358" s="1" t="str">
        <v>Delivered</v>
      </c>
      <c r="D358" s="1" t="str">
        <v>AURIGINE ONCO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45924</v>
      </c>
      <c r="B359" s="1">
        <v>58156097705</v>
      </c>
      <c r="C359" s="1" t="str">
        <v>Delivered</v>
      </c>
      <c r="D359" s="1" t="str">
        <v>ANTHEM</v>
      </c>
      <c r="E359" s="1" t="str">
        <v>Bluedart</v>
      </c>
      <c r="F359" s="1" t="str">
        <v>Wednesday</v>
      </c>
      <c r="G359" s="2"/>
      <c r="H359" s="1"/>
    </row>
    <row r="360" spans="1:8" x14ac:dyDescent="0.25">
      <c r="A360" s="2">
        <v>45927</v>
      </c>
      <c r="B360" s="1">
        <v>58156225400</v>
      </c>
      <c r="C360" s="1" t="str">
        <v>Delivered</v>
      </c>
      <c r="D360" s="1" t="str">
        <v>DR REDDY</v>
      </c>
      <c r="E360" s="1" t="str">
        <v>Bluedart</v>
      </c>
      <c r="F360" s="1" t="str">
        <v>Saturday</v>
      </c>
      <c r="G360" s="2"/>
      <c r="H360" s="1"/>
    </row>
    <row r="361" spans="1:8" x14ac:dyDescent="0.25">
      <c r="A361" s="2">
        <v>45927</v>
      </c>
      <c r="B361" s="1">
        <v>58156225665</v>
      </c>
      <c r="C361" s="1" t="str">
        <v>Delivered</v>
      </c>
      <c r="D361" s="1" t="str">
        <v>AURIGINE SERVICE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58156226041</v>
      </c>
      <c r="C362" s="1" t="str">
        <v>Delivered</v>
      </c>
      <c r="D362" s="1" t="str">
        <v>AURIGINE ONCO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58156226575</v>
      </c>
      <c r="C363" s="1" t="str">
        <v>Delivered</v>
      </c>
      <c r="D363" s="1" t="str">
        <v>IMMUNEEL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58156227076</v>
      </c>
      <c r="C364" s="1" t="str">
        <v>Delivered</v>
      </c>
      <c r="D364" s="1" t="str">
        <v>BIO SOLUTION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58156227345</v>
      </c>
      <c r="C365" s="1" t="str">
        <v>Delivered</v>
      </c>
      <c r="D365" s="1" t="str">
        <v>SAI LIFE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58156228163</v>
      </c>
      <c r="C366" s="1" t="str">
        <v>Delivered</v>
      </c>
      <c r="D366" s="1" t="str">
        <v>NNF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58156228314</v>
      </c>
      <c r="C367" s="1" t="str">
        <v>Delivered</v>
      </c>
      <c r="D367" s="1" t="str">
        <v>TECHWEST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58156228491</v>
      </c>
      <c r="C368" s="1" t="str">
        <v>Delivered</v>
      </c>
      <c r="D368" s="1" t="str">
        <v>POPVAX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58156228675</v>
      </c>
      <c r="C369" s="1" t="str">
        <v>Delivered</v>
      </c>
      <c r="D369" s="1" t="str">
        <v>CELLIN BIO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58156228815</v>
      </c>
      <c r="C370" s="1" t="str">
        <v>Delivered</v>
      </c>
      <c r="D370" s="1" t="str">
        <v>NCCS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58156228885</v>
      </c>
      <c r="C371" s="1" t="str">
        <v>Delivered</v>
      </c>
      <c r="D371" s="1" t="str">
        <v>Helix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58156229014</v>
      </c>
      <c r="C372" s="1" t="str">
        <v>Delivered</v>
      </c>
      <c r="D372" s="1" t="str">
        <v>Cellcure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58156229110</v>
      </c>
      <c r="C373" s="1" t="str">
        <v>Delivered</v>
      </c>
      <c r="D373" s="1" t="str">
        <v>NEXGENE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58156229353</v>
      </c>
      <c r="C374" s="1" t="str">
        <v>Delivered</v>
      </c>
      <c r="D374" s="1" t="str">
        <v>RG SONS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58156233800</v>
      </c>
      <c r="C375" s="1" t="str">
        <v>Delivered</v>
      </c>
      <c r="D375" s="1" t="str">
        <v>ACTREC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58156233936</v>
      </c>
      <c r="C376" s="1" t="str">
        <v>Delivered</v>
      </c>
      <c r="D376" s="1" t="str">
        <v>Shubh Sales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45934</v>
      </c>
      <c r="B377" s="1">
        <v>58156475322</v>
      </c>
      <c r="C377" s="1" t="str">
        <v>Delivered</v>
      </c>
      <c r="D377" s="1" t="str">
        <v>Mishu Pharma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58156475764</v>
      </c>
      <c r="C378" s="1" t="str">
        <v>Delivered</v>
      </c>
      <c r="D378" s="1" t="str">
        <v>RG SONS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58156477724</v>
      </c>
      <c r="C379" s="1" t="str">
        <v>Delivered</v>
      </c>
      <c r="D379" s="1" t="str">
        <v>Hinduja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58156478682</v>
      </c>
      <c r="C380" s="1" t="str">
        <v>Delivered</v>
      </c>
      <c r="D380" s="1" t="str">
        <v>SSCMP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45936</v>
      </c>
      <c r="B381" s="1">
        <v>58156534575</v>
      </c>
      <c r="C381" s="1" t="str">
        <v>Delivered</v>
      </c>
      <c r="D381" s="1" t="str">
        <v>ILS</v>
      </c>
      <c r="E381" s="1" t="str">
        <v>Bluedart</v>
      </c>
      <c r="F381" s="1" t="str">
        <v>Monday</v>
      </c>
      <c r="G381" s="2"/>
      <c r="H381" s="1"/>
    </row>
    <row r="382" spans="1:8" x14ac:dyDescent="0.25">
      <c r="A382" s="2">
        <v>45936</v>
      </c>
      <c r="B382" s="1">
        <v>58156535312</v>
      </c>
      <c r="C382" s="1" t="str">
        <v>Delivered</v>
      </c>
      <c r="D382" s="1" t="str">
        <v>XAVIERS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58156536115</v>
      </c>
      <c r="C383" s="1" t="str">
        <v>Delivered</v>
      </c>
      <c r="D383" s="1" t="str">
        <v>ABHI BIO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45937</v>
      </c>
      <c r="B384" s="1">
        <v>58156564491</v>
      </c>
      <c r="C384" s="1" t="str">
        <v>Delivered</v>
      </c>
      <c r="D384" s="1" t="str">
        <v>TECHWEST</v>
      </c>
      <c r="E384" s="1" t="str">
        <v>Bluedart</v>
      </c>
      <c r="F384" s="1" t="str">
        <v>Tuesday</v>
      </c>
      <c r="G384" s="2"/>
      <c r="H384" s="1"/>
    </row>
    <row r="385" spans="1:8" x14ac:dyDescent="0.25">
      <c r="A385" s="2">
        <v>45937</v>
      </c>
      <c r="B385" s="1">
        <v>58156564841</v>
      </c>
      <c r="C385" s="1" t="str">
        <v>Delivered</v>
      </c>
      <c r="D385" s="1" t="str">
        <v>BECKMAN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58156565795</v>
      </c>
      <c r="C386" s="1" t="str">
        <v>Delivered</v>
      </c>
      <c r="D386" s="1" t="str">
        <v>NCCS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58156565891</v>
      </c>
      <c r="C387" s="1" t="str">
        <v>Delivered</v>
      </c>
      <c r="D387" s="1" t="str">
        <v>BIO AID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58156566646</v>
      </c>
      <c r="C388" s="1" t="str">
        <v>Delivered</v>
      </c>
      <c r="D388" s="1" t="str">
        <v>NEUBERG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58156567033</v>
      </c>
      <c r="C389" s="1" t="str">
        <v>Delivered</v>
      </c>
      <c r="D389" s="1" t="str">
        <v>FARCAST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58156567490</v>
      </c>
      <c r="C390" s="1" t="str">
        <v>Delivered</v>
      </c>
      <c r="D390" s="1" t="str">
        <v>Symbiosis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58156567700</v>
      </c>
      <c r="C391" s="1" t="str">
        <v>Delivered</v>
      </c>
      <c r="D391" s="1" t="str">
        <v>KOKILA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58156568142</v>
      </c>
      <c r="C392" s="1" t="str">
        <v>Delivered</v>
      </c>
      <c r="D392" s="1" t="str">
        <v>ICT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58156568330</v>
      </c>
      <c r="C393" s="1" t="str">
        <v>Delivered</v>
      </c>
      <c r="D393" s="1" t="str">
        <v>BHARAT biotech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58156568676</v>
      </c>
      <c r="C394" s="1" t="str">
        <v>Delivered</v>
      </c>
      <c r="D394" s="1" t="str">
        <v>CELLIN BIO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58156569435</v>
      </c>
      <c r="C395" s="1" t="str">
        <v>Delivered</v>
      </c>
      <c r="D395" s="1" t="str">
        <v>ACTREC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58156569730</v>
      </c>
      <c r="C396" s="1" t="str">
        <v>Delivered</v>
      </c>
      <c r="D396" s="1" t="str">
        <v>BIO SOLUTION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58156570021</v>
      </c>
      <c r="C397" s="1" t="str">
        <v>Delivered</v>
      </c>
      <c r="D397" s="1" t="str">
        <v>ILABKART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58156571163</v>
      </c>
      <c r="C398" s="1" t="str">
        <v>Delivered</v>
      </c>
      <c r="D398" s="1" t="str">
        <v>M BIOTECH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58156571594</v>
      </c>
      <c r="C399" s="1" t="str">
        <v>Delivered</v>
      </c>
      <c r="D399" s="1" t="str">
        <v>SUN PHARMA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58156571955</v>
      </c>
      <c r="C400" s="1" t="str">
        <v>Delivered</v>
      </c>
      <c r="D400" s="1" t="str">
        <v>AURIGINE ONCO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58156572773</v>
      </c>
      <c r="C401" s="1" t="str">
        <v>Delivered</v>
      </c>
      <c r="D401" s="1" t="str">
        <v>HELIX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58156573160</v>
      </c>
      <c r="C402" s="1" t="str">
        <v>Delivered</v>
      </c>
      <c r="D402" s="1" t="str">
        <v>IIT KANPUR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58156573495</v>
      </c>
      <c r="C403" s="1" t="str">
        <v>Delivered</v>
      </c>
      <c r="D403" s="1" t="str">
        <v>MICRO VAPI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58156574066</v>
      </c>
      <c r="C404" s="1" t="str">
        <v>Delivered</v>
      </c>
      <c r="D404" s="1" t="str">
        <v>TIGS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58156574420</v>
      </c>
      <c r="C405" s="1" t="str">
        <v>Delivered</v>
      </c>
      <c r="D405" s="1" t="str">
        <v>BITS PILANI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58156578664</v>
      </c>
      <c r="C406" s="1" t="str">
        <v>Delivered</v>
      </c>
      <c r="D406" s="1" t="str">
        <v>ILS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58156579261</v>
      </c>
      <c r="C407" s="1" t="str">
        <v>Delivered</v>
      </c>
      <c r="D407" s="1" t="str">
        <v>IISER BHOPAL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58156584054</v>
      </c>
      <c r="C408" s="1" t="str">
        <v>Delivered</v>
      </c>
      <c r="D408" s="1" t="str">
        <v>TCG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45938</v>
      </c>
      <c r="B409" s="1">
        <v>58156648572</v>
      </c>
      <c r="C409" s="1" t="str">
        <v>Delivered</v>
      </c>
      <c r="D409" s="1" t="str">
        <v>KEMWELL</v>
      </c>
      <c r="E409" s="1" t="str">
        <v>Bluedart</v>
      </c>
      <c r="F409" s="1" t="str">
        <v>Wednesday</v>
      </c>
      <c r="G409" s="2"/>
      <c r="H409" s="1"/>
    </row>
    <row r="410" spans="1:8" x14ac:dyDescent="0.25">
      <c r="A410" s="2">
        <v>45938</v>
      </c>
      <c r="B410" s="1">
        <v>58156650086</v>
      </c>
      <c r="C410" s="1" t="str">
        <v>Delivered</v>
      </c>
      <c r="D410" s="1" t="str">
        <v>Allianz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45939</v>
      </c>
      <c r="B411" s="1">
        <v>58156706370</v>
      </c>
      <c r="C411" s="1" t="str">
        <v>Delivered</v>
      </c>
      <c r="D411" s="1" t="str">
        <v>IKESIA</v>
      </c>
      <c r="E411" s="1" t="str">
        <v>Bluedart</v>
      </c>
      <c r="F411" s="1" t="str">
        <v>Thursday</v>
      </c>
      <c r="G411" s="2"/>
      <c r="H411" s="1"/>
    </row>
    <row r="412" spans="1:8" x14ac:dyDescent="0.25">
      <c r="A412" s="2">
        <v>45941</v>
      </c>
      <c r="B412" s="1">
        <v>58156808990</v>
      </c>
      <c r="C412" s="1" t="str">
        <v>Delivered</v>
      </c>
      <c r="D412" s="1" t="str">
        <v>SUPRV</v>
      </c>
      <c r="E412" s="1" t="str">
        <v>Bluedart</v>
      </c>
      <c r="F412" s="1" t="str">
        <v>Saturday</v>
      </c>
      <c r="G412" s="2"/>
      <c r="H412" s="1"/>
    </row>
    <row r="413" spans="1:8" x14ac:dyDescent="0.25">
      <c r="A413" s="2">
        <v>45941</v>
      </c>
      <c r="B413" s="1">
        <v>58156809782</v>
      </c>
      <c r="C413" s="1" t="str">
        <v>Delivered</v>
      </c>
      <c r="D413" s="1" t="str">
        <v>BIO SOLUTION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58156810375</v>
      </c>
      <c r="C414" s="1" t="str">
        <v>Delivered</v>
      </c>
      <c r="D414" s="1" t="str">
        <v>RG SONS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58156810622</v>
      </c>
      <c r="C415" s="1" t="str">
        <v>Delivered</v>
      </c>
      <c r="D415" s="1" t="str">
        <v>MANIPAL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58156810762</v>
      </c>
      <c r="C416" s="1" t="str">
        <v>Delivered</v>
      </c>
      <c r="D416" s="1" t="str">
        <v>JUBILANT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58156810935</v>
      </c>
      <c r="C417" s="1" t="str">
        <v>Delivered</v>
      </c>
      <c r="D417" s="1" t="str">
        <v>SUN PHARMA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58156811112</v>
      </c>
      <c r="C418" s="1" t="str">
        <v>Delivered</v>
      </c>
      <c r="D418" s="1" t="str">
        <v>SAI LIFE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58156812302</v>
      </c>
      <c r="C419" s="1" t="str">
        <v>Delivered</v>
      </c>
      <c r="D419" s="1" t="str">
        <v>IISER PUNE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58156812453</v>
      </c>
      <c r="C420" t="str">
        <v>Delivered</v>
      </c>
      <c r="D420" t="str">
        <v>HELIX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58156812615</v>
      </c>
      <c r="C421" t="str">
        <v>Delivered</v>
      </c>
      <c r="D421" t="str">
        <v>POPVAX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58156812770</v>
      </c>
      <c r="C422" t="str">
        <v>Delivered</v>
      </c>
      <c r="D422" t="str">
        <v>BHARAT BIOTECH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58156812906</v>
      </c>
      <c r="C423" t="str">
        <v>Delivered</v>
      </c>
      <c r="D423" t="str">
        <v>BIONOVA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58156813050</v>
      </c>
      <c r="C424" t="str">
        <v>Delivered</v>
      </c>
      <c r="D424" t="str">
        <v>AURIGINE ONCO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58156813326</v>
      </c>
      <c r="C425" t="str">
        <v>Delivered</v>
      </c>
      <c r="D425" t="str">
        <v>IMMUNEEL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58156813610</v>
      </c>
      <c r="C426" t="str">
        <v>Delivered</v>
      </c>
      <c r="D426" t="str">
        <v>IIT BOMBAY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58156838364</v>
      </c>
      <c r="C427" t="str">
        <v>Delivered</v>
      </c>
      <c r="D427" t="str">
        <v>MANIPAL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58156838563</v>
      </c>
      <c r="C428" t="str">
        <v>Delivered</v>
      </c>
      <c r="D428" t="str">
        <v>ACTREC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58156839753</v>
      </c>
      <c r="C429" t="str">
        <v>Delivered</v>
      </c>
      <c r="D429" t="str">
        <v>ILS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58156840210</v>
      </c>
      <c r="C430" t="str">
        <v>Delivered</v>
      </c>
      <c r="D430" t="str">
        <v>SUN PHARMACEUTICALS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58156842866</v>
      </c>
      <c r="C431" t="str">
        <v>Delivered</v>
      </c>
      <c r="D431" t="str">
        <v>MICRO VAPI</v>
      </c>
      <c r="E431" t="str">
        <v>Bluedart</v>
      </c>
      <c r="F431" t="str">
        <v>Saturday</v>
      </c>
    </row>
    <row r="432" spans="1:8" x14ac:dyDescent="0.25">
      <c r="A432" s="6">
        <v>45943</v>
      </c>
      <c r="B432">
        <v>58156922110</v>
      </c>
      <c r="C432" t="str">
        <v>Delivered</v>
      </c>
      <c r="D432" t="str">
        <v>LIFESENZ</v>
      </c>
      <c r="E432" t="str">
        <v>Bluedart</v>
      </c>
      <c r="F432" t="str">
        <v>Monday</v>
      </c>
    </row>
    <row r="433" spans="1:6" x14ac:dyDescent="0.25">
      <c r="A433" s="6">
        <v>45943</v>
      </c>
      <c r="B433">
        <v>58156922342</v>
      </c>
      <c r="C433" t="str">
        <v>Delivered</v>
      </c>
      <c r="D433" t="str">
        <v>Biogenics Lifecare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58156922471</v>
      </c>
      <c r="C434" t="str">
        <v>Delivered</v>
      </c>
      <c r="D434" t="str">
        <v>BARC</v>
      </c>
      <c r="E434" t="str">
        <v>Bluedart</v>
      </c>
      <c r="F434" t="str">
        <v>Monday</v>
      </c>
    </row>
    <row r="435" spans="1:6" x14ac:dyDescent="0.25">
      <c r="A435" s="6">
        <v>45944</v>
      </c>
      <c r="B435">
        <v>58156994700</v>
      </c>
      <c r="C435" t="str">
        <v>Delivered</v>
      </c>
      <c r="D435" t="str">
        <v>RG SONS</v>
      </c>
      <c r="E435" t="str">
        <v>Bluedart</v>
      </c>
      <c r="F435" t="str">
        <v>Tuesday</v>
      </c>
    </row>
    <row r="436" spans="1:6" x14ac:dyDescent="0.25">
      <c r="A436" s="6">
        <v>45944</v>
      </c>
      <c r="B436">
        <v>58156995444</v>
      </c>
      <c r="C436" t="str">
        <v>Delivered</v>
      </c>
      <c r="D436" t="str">
        <v>Vector</v>
      </c>
      <c r="E436" t="str">
        <v>Bluedart</v>
      </c>
      <c r="F436" t="str">
        <v>Tuesday</v>
      </c>
    </row>
    <row r="437" spans="1:6" x14ac:dyDescent="0.25">
      <c r="A437" s="6">
        <v>45945</v>
      </c>
      <c r="B437">
        <v>58157075771</v>
      </c>
      <c r="C437" t="str">
        <v>Delivered</v>
      </c>
      <c r="D437" t="str">
        <v>Biocon</v>
      </c>
      <c r="E437" t="str">
        <v>Bluedart</v>
      </c>
      <c r="F437" t="str">
        <v>Wednesday</v>
      </c>
    </row>
    <row r="438" spans="1:6" x14ac:dyDescent="0.25">
      <c r="A438" s="6">
        <v>45945</v>
      </c>
      <c r="B438">
        <v>58157077506</v>
      </c>
      <c r="C438" t="str">
        <v>Delivered</v>
      </c>
      <c r="D438" t="str">
        <v>SAI LIFE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58157077930</v>
      </c>
      <c r="C439" t="str">
        <v>Delivered</v>
      </c>
      <c r="D439" t="str">
        <v>Beckman</v>
      </c>
      <c r="E439" t="str">
        <v>Bluedart</v>
      </c>
      <c r="F439" t="str">
        <v>Wednesday</v>
      </c>
    </row>
    <row r="440" spans="1:6" x14ac:dyDescent="0.25">
      <c r="A440" s="6">
        <v>45948</v>
      </c>
      <c r="B440">
        <v>58157242791</v>
      </c>
      <c r="C440" t="str">
        <v>Delivered</v>
      </c>
      <c r="D440" t="str">
        <v>IKESIA</v>
      </c>
      <c r="E440" t="str">
        <v>Bluedart</v>
      </c>
      <c r="F440" t="str">
        <v>Saturday</v>
      </c>
    </row>
    <row r="441" spans="1:6" x14ac:dyDescent="0.25">
      <c r="A441" s="6">
        <v>45952</v>
      </c>
      <c r="B441">
        <v>58157301145</v>
      </c>
      <c r="C441" t="str">
        <v>Delivered</v>
      </c>
      <c r="D441" t="str">
        <v>BIO SOLUTION</v>
      </c>
      <c r="E441" t="str">
        <v>Bluedart</v>
      </c>
      <c r="F441" t="str">
        <v>Wednesday</v>
      </c>
    </row>
    <row r="442" spans="1:6" x14ac:dyDescent="0.25">
      <c r="A442" s="6">
        <v>45952</v>
      </c>
      <c r="B442">
        <v>58157301300</v>
      </c>
      <c r="C442" t="str">
        <v>Delivered</v>
      </c>
      <c r="D442" t="str">
        <v>ACTREC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58157301462</v>
      </c>
      <c r="C443" t="str">
        <v>Delivered</v>
      </c>
      <c r="D443" t="str">
        <v>ADGYL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58157301521</v>
      </c>
      <c r="C444" t="str">
        <v>Delivered</v>
      </c>
      <c r="D444" t="str">
        <v>Aurigine Service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58157302151</v>
      </c>
      <c r="C445" t="str">
        <v>Delivered</v>
      </c>
      <c r="D445" t="str">
        <v>NIRRCH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58157302394</v>
      </c>
      <c r="C446" t="str">
        <v>Delivered</v>
      </c>
      <c r="D446" t="str">
        <v>AURIGINE ONCO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58157302814</v>
      </c>
      <c r="C447" t="str">
        <v>Delivered</v>
      </c>
      <c r="D447" t="str">
        <v>MICRO VAPI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58157309626</v>
      </c>
      <c r="C448" t="str">
        <v>Delivered</v>
      </c>
      <c r="D448" t="str">
        <v>TIFR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58157309954</v>
      </c>
      <c r="C449" t="str">
        <v>Delivered</v>
      </c>
      <c r="D449" t="str">
        <v>POPVAX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58157318170</v>
      </c>
      <c r="C450" t="str">
        <v>Delivered</v>
      </c>
      <c r="D450" t="str">
        <v>IISER MOHALI</v>
      </c>
      <c r="E450" t="str">
        <v>Bluedart</v>
      </c>
      <c r="F450" t="str">
        <v>Wednesday</v>
      </c>
    </row>
    <row r="451" spans="1:6" x14ac:dyDescent="0.25">
      <c r="A451" s="6">
        <v>45955</v>
      </c>
      <c r="B451">
        <v>58157405526</v>
      </c>
      <c r="C451" t="str">
        <v>Delivered</v>
      </c>
      <c r="D451" t="str">
        <v>SYNGENE</v>
      </c>
      <c r="E451" t="str">
        <v>Bluedart</v>
      </c>
      <c r="F451" t="str">
        <v>Saturday</v>
      </c>
    </row>
    <row r="452" spans="1:6" x14ac:dyDescent="0.25">
      <c r="A452" s="6">
        <v>45955</v>
      </c>
      <c r="B452">
        <v>58157405714</v>
      </c>
      <c r="C452" t="str">
        <v>Delivered</v>
      </c>
      <c r="D452" t="str">
        <v>BIOCON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58157405880</v>
      </c>
      <c r="C453" t="str">
        <v>Delivered</v>
      </c>
      <c r="D453" t="str">
        <v>Shubh Sales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58157406090</v>
      </c>
      <c r="C454" t="str">
        <v>Delivered</v>
      </c>
      <c r="D454" t="str">
        <v>MICRO VAPI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58157406311</v>
      </c>
      <c r="C455" t="str">
        <v>Delivered</v>
      </c>
      <c r="D455" t="str">
        <v>AGHARKAR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58157406775</v>
      </c>
      <c r="C456" t="str">
        <v>Delivered</v>
      </c>
      <c r="D456" t="str">
        <v>IISC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58157407000</v>
      </c>
      <c r="C457" t="str">
        <v>Delivered</v>
      </c>
      <c r="D457" t="str">
        <v>Sun pharma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58157407195</v>
      </c>
      <c r="C458" t="str">
        <v>Delivered</v>
      </c>
      <c r="D458" t="str">
        <v>RANJAN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58157407534</v>
      </c>
      <c r="C459" t="str">
        <v>Delivered</v>
      </c>
      <c r="D459" t="str">
        <v>RGCB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58157407696</v>
      </c>
      <c r="C460" t="str">
        <v>Delivered</v>
      </c>
      <c r="D460" t="str">
        <v>AURIGINE ONCO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58157407943</v>
      </c>
      <c r="C461" t="str">
        <v>Delivered</v>
      </c>
      <c r="D461" t="str">
        <v>IMMUNO ACT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58157408223</v>
      </c>
      <c r="C462" t="str">
        <v>Delivered</v>
      </c>
      <c r="D462" t="str">
        <v>HELIX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58157408293</v>
      </c>
      <c r="C463" t="str">
        <v>Delivered</v>
      </c>
      <c r="D463" t="str">
        <v>m biotech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58157408606</v>
      </c>
      <c r="C464" t="str">
        <v>Delivered</v>
      </c>
      <c r="D464" t="str">
        <v>HKP SCIENTIFIC</v>
      </c>
      <c r="E464" t="str">
        <v>Bluedart</v>
      </c>
      <c r="F464" t="str">
        <v>Saturday</v>
      </c>
    </row>
    <row r="465" spans="1:6" x14ac:dyDescent="0.25">
      <c r="A465" s="6">
        <v>45958</v>
      </c>
      <c r="B465">
        <v>58157510246</v>
      </c>
      <c r="C465" t="str">
        <v>Delivered</v>
      </c>
      <c r="D465" t="str">
        <v>CELLIN BIO</v>
      </c>
      <c r="E465" t="str">
        <v>Bluedart</v>
      </c>
      <c r="F465" t="str">
        <v>Tuesday</v>
      </c>
    </row>
    <row r="466" spans="1:6" x14ac:dyDescent="0.25">
      <c r="A466" s="6">
        <v>45958</v>
      </c>
      <c r="B466">
        <v>58157511506</v>
      </c>
      <c r="C466" t="str">
        <v>Delivered</v>
      </c>
      <c r="D466" t="str">
        <v>ACTREC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58157511823</v>
      </c>
      <c r="C467" t="str">
        <v>Delivered</v>
      </c>
      <c r="D467" t="str">
        <v>PROTEOGEN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58157513433</v>
      </c>
      <c r="C468" t="str">
        <v>Delivered</v>
      </c>
      <c r="D468" t="str">
        <v>Nkure Therapeutic CCAMP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58157514450</v>
      </c>
      <c r="C469" t="str">
        <v>Delivered</v>
      </c>
      <c r="D469" t="str">
        <v>BITS PILANI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58157515102</v>
      </c>
      <c r="C470" t="str">
        <v>Delivered</v>
      </c>
      <c r="D470" t="str">
        <v>M BIOTECH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58157516255</v>
      </c>
      <c r="C471" t="str">
        <v>Delivered</v>
      </c>
      <c r="D471" t="str">
        <v>IMMUNEEL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58157517095</v>
      </c>
      <c r="C472" t="str">
        <v>Delivered</v>
      </c>
      <c r="D472" t="str">
        <v>ABHI BIO</v>
      </c>
      <c r="E472" t="str">
        <v>Bluedart</v>
      </c>
      <c r="F472" t="str">
        <v>Tuesday</v>
      </c>
    </row>
    <row r="473" spans="1:6" x14ac:dyDescent="0.25">
      <c r="A473" s="6">
        <v>45959</v>
      </c>
      <c r="B473">
        <v>58157545655</v>
      </c>
      <c r="C473" t="str">
        <v>Delivered</v>
      </c>
      <c r="D473" t="str">
        <v>HELIX</v>
      </c>
      <c r="E473" t="str">
        <v>Bluedart</v>
      </c>
      <c r="F473" t="str">
        <v>Wednesday</v>
      </c>
    </row>
    <row r="474" spans="1:6" x14ac:dyDescent="0.25">
      <c r="A474" s="6">
        <v>45959</v>
      </c>
      <c r="B474">
        <v>58157545810</v>
      </c>
      <c r="C474" t="str">
        <v>Delivered</v>
      </c>
      <c r="D474" t="str">
        <v>IMMUNO ACT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58157545983</v>
      </c>
      <c r="C475" t="str">
        <v>Delivered</v>
      </c>
      <c r="D475" t="str">
        <v>TECHWEST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58157546156</v>
      </c>
      <c r="C476" t="str">
        <v>Delivered</v>
      </c>
      <c r="D476" t="str">
        <v>SSCMP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58157546296</v>
      </c>
      <c r="C477" t="str">
        <v>Delivered</v>
      </c>
      <c r="D477" t="str">
        <v>NCCS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58157546484</v>
      </c>
      <c r="C478" t="str">
        <v>Delivered</v>
      </c>
      <c r="D478" t="str">
        <v>SUPRV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58157546753</v>
      </c>
      <c r="C479" t="str">
        <v>Delivered</v>
      </c>
      <c r="D479" t="str">
        <v>VIGANAHAR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58157547523</v>
      </c>
      <c r="C480" t="str">
        <v>Delivered</v>
      </c>
      <c r="D480" t="str">
        <v>KOKILA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58157547696</v>
      </c>
      <c r="C481" t="str">
        <v>Delivered</v>
      </c>
      <c r="D481" t="str">
        <v>SYNGENE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58157548400</v>
      </c>
      <c r="C482" t="str">
        <v>Delivered</v>
      </c>
      <c r="D482" t="str">
        <v>AURIGINE ONCO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58157566434</v>
      </c>
      <c r="C483" t="str">
        <v>Delivered</v>
      </c>
      <c r="D483" t="str">
        <v>BARC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58157567263</v>
      </c>
      <c r="C484" t="str">
        <v>Delivered</v>
      </c>
      <c r="D484" t="str">
        <v>BIO SOLUTION</v>
      </c>
      <c r="E484" t="str">
        <v>Bluedart</v>
      </c>
      <c r="F484" t="str">
        <v>Wednesday</v>
      </c>
    </row>
    <row r="485" spans="1:6" x14ac:dyDescent="0.25">
      <c r="A485" s="6">
        <v>45962</v>
      </c>
      <c r="B485">
        <v>58157688540</v>
      </c>
      <c r="C485" t="str">
        <v>Delivered</v>
      </c>
      <c r="D485" t="str">
        <v>FARCAST</v>
      </c>
      <c r="E485" t="str">
        <v>Bluedart</v>
      </c>
      <c r="F485" t="str">
        <v>Saturday</v>
      </c>
    </row>
    <row r="486" spans="1:6" x14ac:dyDescent="0.25">
      <c r="A486" s="6">
        <v>45962</v>
      </c>
      <c r="B486">
        <v>58157688713</v>
      </c>
      <c r="C486" t="str">
        <v>Delivered</v>
      </c>
      <c r="D486" t="str">
        <v>Nimhans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58157688982</v>
      </c>
      <c r="C487" t="str">
        <v>Delivered</v>
      </c>
      <c r="D487" t="str">
        <v>BIO SOLUTION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58157689085</v>
      </c>
      <c r="C488" t="str">
        <v>Delivered</v>
      </c>
      <c r="D488" t="str">
        <v>IIT KANPUR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58157689240</v>
      </c>
      <c r="C489" t="str">
        <v>Delivered</v>
      </c>
      <c r="D489" t="str">
        <v>IISER MOHALI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58157689354</v>
      </c>
      <c r="C490" t="str">
        <v>Delivered</v>
      </c>
      <c r="D490" t="str">
        <v>SAI LIFE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58157689461</v>
      </c>
      <c r="C491" t="str">
        <v>Delivered</v>
      </c>
      <c r="D491" t="str">
        <v>SUN PHARMACEUTICALS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58157689590</v>
      </c>
      <c r="C492" t="str">
        <v>Delivered</v>
      </c>
      <c r="D492" t="str">
        <v>GK BIO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58157689763</v>
      </c>
      <c r="C493" t="str">
        <v>Delivered</v>
      </c>
      <c r="D493" t="str">
        <v>FMD REGIONAL CENTRE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58157690651</v>
      </c>
      <c r="C494" t="str">
        <v>Delivered</v>
      </c>
      <c r="D494" t="str">
        <v>PROTOGINIX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58157690710</v>
      </c>
      <c r="C495" t="str">
        <v>Delivered</v>
      </c>
      <c r="D495" t="str">
        <v>IIT KHARAGPUR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58157690846</v>
      </c>
      <c r="C496" t="str">
        <v>Delivered</v>
      </c>
      <c r="D496" t="str">
        <v>UTKARSH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58157690953</v>
      </c>
      <c r="C497" t="str">
        <v>Delivered</v>
      </c>
      <c r="D497" t="str">
        <v>M BIOTECH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58157691454</v>
      </c>
      <c r="C498" t="str">
        <v>Delivered</v>
      </c>
      <c r="D498" t="str">
        <v>INSTEM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58157691616</v>
      </c>
      <c r="C499" t="str">
        <v>Delivered</v>
      </c>
      <c r="D499" t="str">
        <v>MICRO VAPI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58157691922</v>
      </c>
      <c r="C500" t="str">
        <v>Delivered</v>
      </c>
      <c r="D500" t="str">
        <v>BIOCON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58157692456</v>
      </c>
      <c r="C501" t="str">
        <v>Delivered</v>
      </c>
      <c r="D501" t="str">
        <v>NIVEDI</v>
      </c>
      <c r="E501" t="str">
        <v>Bluedart</v>
      </c>
      <c r="F501" t="str">
        <v>Saturday</v>
      </c>
    </row>
    <row r="502" spans="1:6" x14ac:dyDescent="0.25">
      <c r="A502" s="6">
        <v>45964</v>
      </c>
      <c r="B502">
        <v>58157750442</v>
      </c>
      <c r="C502" t="str">
        <v>Delivered</v>
      </c>
      <c r="D502" t="str">
        <v>IKESIA</v>
      </c>
      <c r="E502" t="str">
        <v>Bluedart</v>
      </c>
      <c r="F502" t="str">
        <v>Monday</v>
      </c>
    </row>
    <row r="503" spans="1:6" x14ac:dyDescent="0.25">
      <c r="A503" s="6">
        <v>45964</v>
      </c>
      <c r="B503">
        <v>58157750744</v>
      </c>
      <c r="C503" t="str">
        <v>Delivered</v>
      </c>
      <c r="D503" t="str">
        <v>Luxmatra</v>
      </c>
      <c r="E503" t="str">
        <v>Bluedart</v>
      </c>
      <c r="F503" t="str">
        <v>Monday</v>
      </c>
    </row>
    <row r="504" spans="1:6" x14ac:dyDescent="0.25">
      <c r="A504" s="6">
        <v>45969</v>
      </c>
      <c r="B504">
        <v>58157937600</v>
      </c>
      <c r="C504" t="str">
        <v>Delivered</v>
      </c>
      <c r="D504" t="str">
        <v>SAI LIFE</v>
      </c>
      <c r="E504" t="str">
        <v>Bluedart</v>
      </c>
      <c r="F504" t="str">
        <v>Saturday</v>
      </c>
    </row>
    <row r="505" spans="1:6" x14ac:dyDescent="0.25">
      <c r="A505" s="6">
        <v>45969</v>
      </c>
      <c r="B505">
        <v>58157937961</v>
      </c>
      <c r="C505" t="str">
        <v>Delivered</v>
      </c>
      <c r="D505" t="str">
        <v>IISER MOHALI</v>
      </c>
      <c r="E505" t="str">
        <v>Bluedart</v>
      </c>
      <c r="F505" t="str">
        <v>Saturday</v>
      </c>
    </row>
    <row r="506" spans="1:6" x14ac:dyDescent="0.25">
      <c r="A506" s="6">
        <v>45969</v>
      </c>
      <c r="B506">
        <v>58157938252</v>
      </c>
      <c r="C506" t="str">
        <v>Delivered</v>
      </c>
      <c r="D506" t="str">
        <v>BECKMAN</v>
      </c>
      <c r="E506" t="str">
        <v>Bluedart</v>
      </c>
      <c r="F506" t="str">
        <v>Saturday</v>
      </c>
    </row>
    <row r="507" spans="1:6" x14ac:dyDescent="0.25">
      <c r="A507" s="6">
        <v>45969</v>
      </c>
      <c r="B507">
        <v>58157938403</v>
      </c>
      <c r="C507" t="str">
        <v>Delivered</v>
      </c>
      <c r="D507" t="str">
        <v>OMNI PROTECT</v>
      </c>
      <c r="E507" t="str">
        <v>Bluedart</v>
      </c>
      <c r="F507" t="str">
        <v>Saturday</v>
      </c>
    </row>
    <row r="508" spans="1:6" x14ac:dyDescent="0.25">
      <c r="A508" s="6">
        <v>45969</v>
      </c>
      <c r="B508">
        <v>58157938554</v>
      </c>
      <c r="C508" t="str">
        <v>Delivered</v>
      </c>
      <c r="D508" t="str">
        <v>AURIGINE ONCO</v>
      </c>
      <c r="E508" t="str">
        <v>Bluedart</v>
      </c>
      <c r="F508" t="str">
        <v>Saturday</v>
      </c>
    </row>
    <row r="509" spans="1:6" x14ac:dyDescent="0.25">
      <c r="A509" s="6">
        <v>45971</v>
      </c>
      <c r="B509">
        <v>58157995140</v>
      </c>
      <c r="C509" t="str">
        <v>Delivered</v>
      </c>
      <c r="D509" t="str">
        <v>IMMUNOCON</v>
      </c>
      <c r="E509" t="str">
        <v>Bluedart</v>
      </c>
      <c r="F509" t="str">
        <v>Monday</v>
      </c>
    </row>
    <row r="510" spans="1:6" x14ac:dyDescent="0.25">
      <c r="A510" s="6">
        <v>45971</v>
      </c>
      <c r="B510">
        <v>58157995394</v>
      </c>
      <c r="C510" t="str">
        <v>Delivered</v>
      </c>
      <c r="D510" t="str">
        <v>BIO SOLUTION</v>
      </c>
      <c r="E510" t="str">
        <v>Bluedart</v>
      </c>
      <c r="F510" t="str">
        <v>Monday</v>
      </c>
    </row>
    <row r="511" spans="1:6" x14ac:dyDescent="0.25">
      <c r="A511" s="6">
        <v>45971</v>
      </c>
      <c r="B511">
        <v>58157995851</v>
      </c>
      <c r="C511" t="str">
        <v>Delivered</v>
      </c>
      <c r="D511" t="str">
        <v>BITS PILANI</v>
      </c>
      <c r="E511" t="str">
        <v>Bluedart</v>
      </c>
      <c r="F511" t="str">
        <v>Monday</v>
      </c>
    </row>
    <row r="512" spans="1:6" x14ac:dyDescent="0.25">
      <c r="A512" s="6">
        <v>45972</v>
      </c>
      <c r="B512">
        <v>58158040636</v>
      </c>
      <c r="C512" t="str">
        <v>Delivered</v>
      </c>
      <c r="D512" t="str">
        <v>GOLDLAKE</v>
      </c>
      <c r="E512" t="str">
        <v>Bluedart</v>
      </c>
      <c r="F512" t="str">
        <v>Tuesday</v>
      </c>
    </row>
    <row r="513" spans="1:6" x14ac:dyDescent="0.25">
      <c r="A513" s="6">
        <v>45975</v>
      </c>
      <c r="B513">
        <v>58158172962</v>
      </c>
      <c r="C513" t="str">
        <v>DELIVERED</v>
      </c>
      <c r="D513" t="str">
        <v>SSCMP</v>
      </c>
      <c r="E513" t="str">
        <v>Bluedart</v>
      </c>
      <c r="F513" t="str">
        <v>Friday</v>
      </c>
    </row>
    <row r="514" spans="1:6" x14ac:dyDescent="0.25">
      <c r="A514" s="6">
        <v>45976</v>
      </c>
      <c r="B514">
        <v>58158191884</v>
      </c>
      <c r="C514" t="str">
        <v>DELIVERED</v>
      </c>
      <c r="D514" t="str">
        <v>JUBILANT</v>
      </c>
      <c r="E514" t="str">
        <v>Bluedart</v>
      </c>
      <c r="F514" t="str">
        <v>Saturday</v>
      </c>
    </row>
    <row r="515" spans="1:6" x14ac:dyDescent="0.25">
      <c r="A515" s="6">
        <v>45976</v>
      </c>
      <c r="B515">
        <v>58158192105</v>
      </c>
      <c r="C515" t="str">
        <v>DELIVERED</v>
      </c>
      <c r="D515" t="str">
        <v>DR REDDY</v>
      </c>
      <c r="E515" t="str">
        <v>Bluedart</v>
      </c>
      <c r="F515" t="str">
        <v>Saturday</v>
      </c>
    </row>
    <row r="516" spans="1:6" x14ac:dyDescent="0.25">
      <c r="A516" s="6">
        <v>45976</v>
      </c>
      <c r="B516">
        <v>58158192256</v>
      </c>
      <c r="C516" t="str">
        <v>DELIVERED</v>
      </c>
      <c r="D516" t="str">
        <v>IISER MOHALI</v>
      </c>
      <c r="E516" t="str">
        <v>Bluedart</v>
      </c>
      <c r="F516" t="str">
        <v>Saturday</v>
      </c>
    </row>
    <row r="517" spans="1:6" x14ac:dyDescent="0.25">
      <c r="A517" s="6">
        <v>45976</v>
      </c>
      <c r="B517">
        <v>58158192363</v>
      </c>
      <c r="C517" t="str">
        <v>DELIVERED</v>
      </c>
      <c r="D517" t="str">
        <v>MANIPAL</v>
      </c>
      <c r="E517" t="str">
        <v>Bluedart</v>
      </c>
      <c r="F517" t="str">
        <v>Saturday</v>
      </c>
    </row>
    <row r="518" spans="1:6" x14ac:dyDescent="0.25">
      <c r="A518" s="6">
        <v>45976</v>
      </c>
      <c r="B518">
        <v>58158192396</v>
      </c>
      <c r="C518" t="str">
        <v>DELIVERED</v>
      </c>
      <c r="D518" t="str">
        <v>HELIX</v>
      </c>
      <c r="E518" t="str">
        <v>Bluedart</v>
      </c>
      <c r="F518" t="str">
        <v>Saturday</v>
      </c>
    </row>
    <row r="519" spans="1:6" x14ac:dyDescent="0.25">
      <c r="A519" s="6">
        <v>45976</v>
      </c>
      <c r="B519">
        <v>58158192455</v>
      </c>
      <c r="C519" t="str">
        <v>DELIVERED</v>
      </c>
      <c r="D519" t="str">
        <v>SUN PHARMA</v>
      </c>
      <c r="E519" t="str">
        <v>Bluedart</v>
      </c>
      <c r="F519" t="str">
        <v>Saturday</v>
      </c>
    </row>
    <row r="520" spans="1:6" x14ac:dyDescent="0.25">
      <c r="A520" s="6">
        <v>45976</v>
      </c>
      <c r="B520">
        <v>58158192562</v>
      </c>
      <c r="C520" t="str">
        <v>DELIVERED</v>
      </c>
      <c r="D520" t="str">
        <v>SAI LIFE</v>
      </c>
      <c r="E520" t="str">
        <v>Bluedart</v>
      </c>
      <c r="F520" t="str">
        <v>Saturday</v>
      </c>
    </row>
    <row r="521" spans="1:6" x14ac:dyDescent="0.25">
      <c r="A521" s="6">
        <v>45976</v>
      </c>
      <c r="B521">
        <v>58158192654</v>
      </c>
      <c r="C521" t="str">
        <v>DELIVERED</v>
      </c>
      <c r="D521" t="str">
        <v>M BIOTECH</v>
      </c>
      <c r="E521" t="str">
        <v>Bluedart</v>
      </c>
      <c r="F521" t="str">
        <v>Saturday</v>
      </c>
    </row>
    <row r="522" spans="1:6" x14ac:dyDescent="0.25">
      <c r="A522" s="6">
        <v>45976</v>
      </c>
      <c r="B522">
        <v>58158192864</v>
      </c>
      <c r="C522" t="str">
        <v>DELIVERED</v>
      </c>
      <c r="D522" t="str">
        <v>POPVAX</v>
      </c>
      <c r="E522" t="str">
        <v>Bluedart</v>
      </c>
      <c r="F522" t="str">
        <v>Saturday</v>
      </c>
    </row>
    <row r="523" spans="1:6" x14ac:dyDescent="0.25">
      <c r="A523" s="6">
        <v>45976</v>
      </c>
      <c r="B523">
        <v>58158192993</v>
      </c>
      <c r="C523" t="str">
        <v>DELIVERED</v>
      </c>
      <c r="D523" t="str">
        <v>YASH ENTERPRISES</v>
      </c>
      <c r="E523" t="str">
        <v>Bluedart</v>
      </c>
      <c r="F523" t="str">
        <v>Saturday</v>
      </c>
    </row>
    <row r="524" spans="1:6" x14ac:dyDescent="0.25">
      <c r="A524" s="6">
        <v>45976</v>
      </c>
      <c r="B524">
        <v>58158193041</v>
      </c>
      <c r="C524" t="str">
        <v>DELIVERED</v>
      </c>
      <c r="D524" t="str">
        <v>AURIGINE SERVICE</v>
      </c>
      <c r="E524" t="str">
        <v>Bluedart</v>
      </c>
      <c r="F524" t="str">
        <v>Saturday</v>
      </c>
    </row>
    <row r="525" spans="1:6" x14ac:dyDescent="0.25">
      <c r="A525" s="6">
        <v>45976</v>
      </c>
      <c r="B525">
        <v>58158193310</v>
      </c>
      <c r="C525" t="str">
        <v>DELIVERED</v>
      </c>
      <c r="D525" t="str">
        <v>Hycosmid</v>
      </c>
      <c r="E525" t="str">
        <v>Bluedart</v>
      </c>
      <c r="F525" t="str">
        <v>Saturday</v>
      </c>
    </row>
    <row r="526" spans="1:6" x14ac:dyDescent="0.25">
      <c r="A526" s="6">
        <v>45976</v>
      </c>
      <c r="B526">
        <v>58158193520</v>
      </c>
      <c r="C526" t="str">
        <v>DELIVERED</v>
      </c>
      <c r="D526" t="str">
        <v>NCCS</v>
      </c>
      <c r="E526" t="str">
        <v>Bluedart</v>
      </c>
      <c r="F526" t="str">
        <v>Saturday</v>
      </c>
    </row>
    <row r="527" spans="1:6" x14ac:dyDescent="0.25">
      <c r="A527" s="6">
        <v>45976</v>
      </c>
      <c r="B527">
        <v>58158193656</v>
      </c>
      <c r="C527" t="str">
        <v>DELIVERED</v>
      </c>
      <c r="D527" t="str">
        <v>IIT KANPUR</v>
      </c>
      <c r="E527" t="str">
        <v>Bluedart</v>
      </c>
      <c r="F527" t="str">
        <v>Saturday</v>
      </c>
    </row>
    <row r="528" spans="1:6" x14ac:dyDescent="0.25">
      <c r="A528" s="6">
        <v>45976</v>
      </c>
      <c r="B528">
        <v>58158203961</v>
      </c>
      <c r="C528" t="str">
        <v>DELIVERED</v>
      </c>
      <c r="D528" t="str">
        <v>ACTREC</v>
      </c>
      <c r="E528" t="str">
        <v>Bluedart</v>
      </c>
      <c r="F528" t="str">
        <v>Saturday</v>
      </c>
    </row>
    <row r="529" spans="1:6" x14ac:dyDescent="0.25">
      <c r="A529" s="6">
        <v>45976</v>
      </c>
      <c r="B529">
        <v>58158204996</v>
      </c>
      <c r="C529" t="str">
        <v>DELIVERED</v>
      </c>
      <c r="D529" t="str">
        <v>PI HEALTH</v>
      </c>
      <c r="E529" t="str">
        <v>Bluedart</v>
      </c>
      <c r="F529" t="str">
        <v>Saturday</v>
      </c>
    </row>
    <row r="530" spans="1:6" x14ac:dyDescent="0.25">
      <c r="A530" s="6">
        <v>45976</v>
      </c>
      <c r="B530">
        <v>58158205394</v>
      </c>
      <c r="C530" t="str">
        <v>DELIVERED</v>
      </c>
      <c r="D530" t="str">
        <v>BIO SOLUTION</v>
      </c>
      <c r="E530" t="str">
        <v>Bluedart</v>
      </c>
      <c r="F530" t="str">
        <v>Saturday</v>
      </c>
    </row>
    <row r="531" spans="1:6" x14ac:dyDescent="0.25">
      <c r="A531" s="6">
        <v>45976</v>
      </c>
      <c r="B531">
        <v>58158205604</v>
      </c>
      <c r="C531" t="str">
        <v>DELIVERED</v>
      </c>
      <c r="D531" t="str">
        <v>CELLIN BIO</v>
      </c>
      <c r="E531" t="str">
        <v>Bluedart</v>
      </c>
      <c r="F531" t="str">
        <v>Saturday</v>
      </c>
    </row>
    <row r="532" spans="1:6" x14ac:dyDescent="0.25">
      <c r="A532" s="6">
        <v>45976</v>
      </c>
      <c r="B532">
        <v>58158205766</v>
      </c>
      <c r="C532" t="str">
        <v>DELIVERED</v>
      </c>
      <c r="D532" t="str">
        <v>KOKILA</v>
      </c>
      <c r="E532" t="str">
        <v>Bluedart</v>
      </c>
      <c r="F532" t="str">
        <v>Saturday</v>
      </c>
    </row>
    <row r="533" spans="1:6" x14ac:dyDescent="0.25">
      <c r="A533" s="6">
        <v>45976</v>
      </c>
      <c r="B533">
        <v>58158206186</v>
      </c>
      <c r="C533" t="str">
        <v>DELIVERED</v>
      </c>
      <c r="D533" t="str">
        <v>ABHI BIO</v>
      </c>
      <c r="E533" t="str">
        <v>Bluedart</v>
      </c>
      <c r="F533" t="str">
        <v>Saturday</v>
      </c>
    </row>
    <row r="534" spans="1:6" x14ac:dyDescent="0.25">
      <c r="A534" s="6">
        <v>45976</v>
      </c>
      <c r="B534">
        <v>58158206610</v>
      </c>
      <c r="C534" t="str">
        <v>DELIVERED</v>
      </c>
      <c r="D534" t="str">
        <v>AURIGINE ONCO</v>
      </c>
      <c r="E534" t="str">
        <v>Bluedart</v>
      </c>
      <c r="F534" t="str">
        <v>Saturday</v>
      </c>
    </row>
    <row r="535" spans="1:6" x14ac:dyDescent="0.25">
      <c r="A535" s="6">
        <v>45978</v>
      </c>
      <c r="B535">
        <v>58158244981</v>
      </c>
      <c r="C535" t="str">
        <v>DELIVERED</v>
      </c>
      <c r="D535" t="str">
        <v>IISER BHOPAL</v>
      </c>
      <c r="E535" t="str">
        <v>Bluedart</v>
      </c>
      <c r="F535" t="str">
        <v>Monday</v>
      </c>
    </row>
    <row r="536" spans="1:6" x14ac:dyDescent="0.25">
      <c r="A536" s="6">
        <v>45978</v>
      </c>
      <c r="B536">
        <v>58158246215</v>
      </c>
      <c r="C536" t="str">
        <v>DELIVERED</v>
      </c>
      <c r="D536" t="str">
        <v>GENOMID</v>
      </c>
      <c r="E536" t="str">
        <v>Bluedart</v>
      </c>
      <c r="F536" t="str">
        <v>Monday</v>
      </c>
    </row>
    <row r="537" spans="1:6" x14ac:dyDescent="0.25">
      <c r="A537" s="6">
        <v>45978</v>
      </c>
      <c r="B537">
        <v>58158248643</v>
      </c>
      <c r="C537" t="str">
        <v>DELIVERED</v>
      </c>
      <c r="D537" t="str">
        <v>IMMUNEEL</v>
      </c>
      <c r="E537" t="str">
        <v>Bluedart</v>
      </c>
      <c r="F537" t="str">
        <v>Monday</v>
      </c>
    </row>
    <row r="538" spans="1:6" x14ac:dyDescent="0.25">
      <c r="A538" s="6">
        <v>45978</v>
      </c>
      <c r="B538">
        <v>58158256170</v>
      </c>
      <c r="C538" t="str">
        <v>DELIVERED</v>
      </c>
      <c r="D538" t="str">
        <v>RG SONS</v>
      </c>
      <c r="E538" t="str">
        <v>Bluedart</v>
      </c>
      <c r="F538" t="str">
        <v>Monday</v>
      </c>
    </row>
    <row r="539" spans="1:6" x14ac:dyDescent="0.25">
      <c r="A539" s="6">
        <v>45978</v>
      </c>
      <c r="B539">
        <v>58158257323</v>
      </c>
      <c r="C539" t="str">
        <v>DELIVERED</v>
      </c>
      <c r="D539" t="str">
        <v>NIIH</v>
      </c>
      <c r="E539" t="str">
        <v>Bluedart</v>
      </c>
      <c r="F539" t="str">
        <v>Monday</v>
      </c>
    </row>
    <row r="540" spans="1:6" x14ac:dyDescent="0.25">
      <c r="A540" s="6">
        <v>45978</v>
      </c>
      <c r="B540">
        <v>58158258476</v>
      </c>
      <c r="C540" t="str">
        <v>DELIVERED</v>
      </c>
      <c r="D540" t="str">
        <v>MICRO VAPI</v>
      </c>
      <c r="E540" t="str">
        <v>Bluedart</v>
      </c>
      <c r="F540" t="str">
        <v>Monday</v>
      </c>
    </row>
    <row r="541" spans="1:6" x14ac:dyDescent="0.25">
      <c r="A541" s="6">
        <v>45979</v>
      </c>
      <c r="B541">
        <v>58158284306</v>
      </c>
      <c r="C541" t="str">
        <v>DELIVERED</v>
      </c>
      <c r="D541" t="str">
        <v>ACTREC</v>
      </c>
      <c r="E541" t="str">
        <v>Bluedart</v>
      </c>
      <c r="F541" t="str">
        <v>Tuesday</v>
      </c>
    </row>
    <row r="542" spans="1:6" x14ac:dyDescent="0.25">
      <c r="A542" s="6">
        <v>45979</v>
      </c>
      <c r="B542">
        <v>58158286281</v>
      </c>
      <c r="C542" t="str">
        <v>DELIVERED</v>
      </c>
      <c r="D542" t="str">
        <v>POPVAX</v>
      </c>
      <c r="E542" t="str">
        <v>Bluedart</v>
      </c>
      <c r="F542" t="str">
        <v>Tuesday</v>
      </c>
    </row>
    <row r="543" spans="1:6" x14ac:dyDescent="0.25">
      <c r="A543" s="6">
        <v>45979</v>
      </c>
      <c r="B543">
        <v>58158288053</v>
      </c>
      <c r="C543" t="str">
        <v>DELIVERED</v>
      </c>
      <c r="D543" t="str">
        <v>KPK SCIENTIFIC</v>
      </c>
      <c r="E543" t="str">
        <v>Bluedart</v>
      </c>
      <c r="F543" t="str">
        <v>Tuesday</v>
      </c>
    </row>
    <row r="544" spans="1:6" x14ac:dyDescent="0.25">
      <c r="A544" s="6">
        <v>45979</v>
      </c>
      <c r="B544">
        <v>58158289280</v>
      </c>
      <c r="C544" t="str">
        <v>DELIVERED</v>
      </c>
      <c r="D544" t="str">
        <v>ADVANCED ANZYME</v>
      </c>
      <c r="E544" t="str">
        <v>Bluedart</v>
      </c>
      <c r="F544" t="str">
        <v>Tuesday</v>
      </c>
    </row>
    <row r="545" spans="1:6" x14ac:dyDescent="0.25">
      <c r="A545" s="6">
        <v>45979</v>
      </c>
      <c r="B545">
        <v>58158290083</v>
      </c>
      <c r="C545" t="str">
        <v>DELIVERED</v>
      </c>
      <c r="D545" t="str">
        <v>SAM SIR</v>
      </c>
      <c r="E545" t="str">
        <v>Bluedart</v>
      </c>
      <c r="F545" t="str">
        <v>Tuesday</v>
      </c>
    </row>
    <row r="546" spans="1:6" x14ac:dyDescent="0.25">
      <c r="A546" s="6">
        <v>45979</v>
      </c>
      <c r="B546">
        <v>58158291461</v>
      </c>
      <c r="C546" t="str">
        <v>DELIVERED</v>
      </c>
      <c r="D546" t="str">
        <v>NNF</v>
      </c>
      <c r="E546" t="str">
        <v>Bluedart</v>
      </c>
      <c r="F546" t="str">
        <v>Tuesday</v>
      </c>
    </row>
    <row r="547" spans="1:6" x14ac:dyDescent="0.25">
      <c r="A547" s="6">
        <v>45979</v>
      </c>
      <c r="B547">
        <v>58158293826</v>
      </c>
      <c r="C547" t="str">
        <v>DELIVERED</v>
      </c>
      <c r="D547" t="str">
        <v>BIO SOLUTION</v>
      </c>
      <c r="E547" t="str">
        <v>Bluedart</v>
      </c>
      <c r="F547" t="str">
        <v>Tuesday</v>
      </c>
    </row>
    <row r="548" spans="1:6" x14ac:dyDescent="0.25">
      <c r="A548" s="6">
        <v>45983</v>
      </c>
      <c r="B548">
        <v>58158451934</v>
      </c>
      <c r="C548" t="str">
        <v>delivered</v>
      </c>
      <c r="D548" t="str">
        <v>GK BIO</v>
      </c>
      <c r="E548" t="str">
        <v>Bluedart</v>
      </c>
      <c r="F548" t="str">
        <v>Saturday</v>
      </c>
    </row>
    <row r="549" spans="1:6" x14ac:dyDescent="0.25">
      <c r="A549" s="6">
        <v>45983</v>
      </c>
      <c r="B549">
        <v>58158452424</v>
      </c>
      <c r="C549" t="str">
        <v>delivered</v>
      </c>
      <c r="D549" t="str">
        <v>MICRO VAPI</v>
      </c>
      <c r="E549" t="str">
        <v>Bluedart</v>
      </c>
      <c r="F549" t="str">
        <v>Saturday</v>
      </c>
    </row>
    <row r="550" spans="1:6" x14ac:dyDescent="0.25">
      <c r="A550" s="6">
        <v>45983</v>
      </c>
      <c r="B550">
        <v>58158452575</v>
      </c>
      <c r="C550" t="str">
        <v>delivered</v>
      </c>
      <c r="D550" t="str">
        <v>LUPEX</v>
      </c>
      <c r="E550" t="str">
        <v>Bluedart</v>
      </c>
      <c r="F550" t="str">
        <v>Saturday</v>
      </c>
    </row>
    <row r="551" spans="1:6" x14ac:dyDescent="0.25">
      <c r="A551" s="6">
        <v>45983</v>
      </c>
      <c r="B551">
        <v>58158452730</v>
      </c>
      <c r="C551" t="str">
        <v>delivered</v>
      </c>
      <c r="D551" t="str">
        <v>IISC</v>
      </c>
      <c r="E551" t="str">
        <v>Bluedart</v>
      </c>
      <c r="F551" t="str">
        <v>Saturday</v>
      </c>
    </row>
    <row r="552" spans="1:6" x14ac:dyDescent="0.25">
      <c r="A552" s="6">
        <v>45983</v>
      </c>
      <c r="B552">
        <v>58158452811</v>
      </c>
      <c r="C552" t="str">
        <v>delivered</v>
      </c>
      <c r="D552" t="str">
        <v>IMMUNEEL</v>
      </c>
      <c r="E552" t="str">
        <v>Bluedart</v>
      </c>
      <c r="F552" t="str">
        <v>Saturday</v>
      </c>
    </row>
    <row r="553" spans="1:6" x14ac:dyDescent="0.25">
      <c r="A553" s="6">
        <v>45983</v>
      </c>
      <c r="B553">
        <v>58158453043</v>
      </c>
      <c r="C553" t="str">
        <v>delivered</v>
      </c>
      <c r="D553" t="str">
        <v>JUBILANT</v>
      </c>
      <c r="E553" t="str">
        <v>Bluedart</v>
      </c>
      <c r="F553" t="str">
        <v>Saturday</v>
      </c>
    </row>
    <row r="554" spans="1:6" x14ac:dyDescent="0.25">
      <c r="A554" s="6">
        <v>45983</v>
      </c>
      <c r="B554">
        <v>58158453312</v>
      </c>
      <c r="C554" t="str">
        <v>delivered</v>
      </c>
      <c r="D554" t="str">
        <v>DR REDDY</v>
      </c>
      <c r="E554" t="str">
        <v>Bluedart</v>
      </c>
      <c r="F554" t="str">
        <v>Saturday</v>
      </c>
    </row>
    <row r="555" spans="1:6" x14ac:dyDescent="0.25">
      <c r="A555" s="6">
        <v>45983</v>
      </c>
      <c r="B555">
        <v>58158453614</v>
      </c>
      <c r="C555" t="str">
        <v>delivered</v>
      </c>
      <c r="D555" t="str">
        <v>COIMBATORE KIDNEY</v>
      </c>
      <c r="E555" t="str">
        <v>Bluedart</v>
      </c>
      <c r="F555" t="str">
        <v>Saturday</v>
      </c>
    </row>
    <row r="556" spans="1:6" x14ac:dyDescent="0.25">
      <c r="A556" s="6">
        <v>45983</v>
      </c>
      <c r="B556">
        <v>58158454255</v>
      </c>
      <c r="C556" t="str">
        <v>delivered</v>
      </c>
      <c r="D556" t="str">
        <v>PI HEALTH</v>
      </c>
      <c r="E556" t="str">
        <v>Bluedart</v>
      </c>
      <c r="F556" t="str">
        <v>Saturday</v>
      </c>
    </row>
    <row r="557" spans="1:6" x14ac:dyDescent="0.25">
      <c r="A557" s="6">
        <v>45983</v>
      </c>
      <c r="B557">
        <v>58158454421</v>
      </c>
      <c r="C557" t="str">
        <v>delivered</v>
      </c>
      <c r="D557" t="str">
        <v>Viganahar</v>
      </c>
      <c r="E557" t="str">
        <v>Bluedart</v>
      </c>
      <c r="F557" t="str">
        <v>Saturday</v>
      </c>
    </row>
    <row r="558" spans="1:6" x14ac:dyDescent="0.25">
      <c r="A558" s="6">
        <v>45983</v>
      </c>
      <c r="B558">
        <v>58158454760</v>
      </c>
      <c r="C558" t="str">
        <v>delivered</v>
      </c>
      <c r="D558" t="str">
        <v>BIO SOLUTION</v>
      </c>
      <c r="E558" t="str">
        <v>Bluedart</v>
      </c>
      <c r="F558" t="str">
        <v>Saturday</v>
      </c>
    </row>
    <row r="559" spans="1:6" x14ac:dyDescent="0.25">
      <c r="A559" s="6">
        <v>45983</v>
      </c>
      <c r="B559">
        <v>58158455014</v>
      </c>
      <c r="C559" t="str">
        <v>delivered</v>
      </c>
      <c r="D559" t="str">
        <v>SYMBIOSIS</v>
      </c>
      <c r="E559" t="str">
        <v>Bluedart</v>
      </c>
      <c r="F559" t="str">
        <v>Saturday</v>
      </c>
    </row>
    <row r="560" spans="1:6" x14ac:dyDescent="0.25">
      <c r="A560" s="6">
        <v>45983</v>
      </c>
      <c r="B560">
        <v>58158455224</v>
      </c>
      <c r="C560" t="str">
        <v>delivered</v>
      </c>
      <c r="D560" t="str">
        <v>POPVAX</v>
      </c>
      <c r="E560" t="str">
        <v>Bluedart</v>
      </c>
      <c r="F560" t="str">
        <v>Saturday</v>
      </c>
    </row>
    <row r="561" spans="1:6" x14ac:dyDescent="0.25">
      <c r="A561" s="6">
        <v>45983</v>
      </c>
      <c r="B561">
        <v>58158455412</v>
      </c>
      <c r="C561" t="str">
        <v>delivered</v>
      </c>
      <c r="D561" t="str">
        <v>NEUBERG</v>
      </c>
      <c r="E561" t="str">
        <v>Bluedart</v>
      </c>
      <c r="F561" t="str">
        <v>Saturday</v>
      </c>
    </row>
    <row r="562" spans="1:6" x14ac:dyDescent="0.25">
      <c r="A562" s="6">
        <v>45983</v>
      </c>
      <c r="B562">
        <v>58158455622</v>
      </c>
      <c r="C562" t="str">
        <v>delivered</v>
      </c>
      <c r="D562" t="str">
        <v>SUN PHARMAceuticals</v>
      </c>
      <c r="E562" t="str">
        <v>Bluedart</v>
      </c>
      <c r="F562" t="str">
        <v>Saturday</v>
      </c>
    </row>
    <row r="563" spans="1:6" x14ac:dyDescent="0.25">
      <c r="A563" s="6">
        <v>45983</v>
      </c>
      <c r="B563">
        <v>58158456635</v>
      </c>
      <c r="C563" t="str">
        <v>delivered</v>
      </c>
      <c r="D563" t="str">
        <v>SUN PHARMA</v>
      </c>
      <c r="E563" t="str">
        <v>Bluedart</v>
      </c>
      <c r="F563" t="str">
        <v>Saturday</v>
      </c>
    </row>
    <row r="564" spans="1:6" x14ac:dyDescent="0.25">
      <c r="A564" s="6">
        <v>45983</v>
      </c>
      <c r="B564">
        <v>58158456893</v>
      </c>
      <c r="C564" t="str">
        <v>delivered</v>
      </c>
      <c r="D564" t="str">
        <v>DY PATIL</v>
      </c>
      <c r="E564" t="str">
        <v>Bluedart</v>
      </c>
      <c r="F564" t="str">
        <v>Saturday</v>
      </c>
    </row>
    <row r="565" spans="1:6" x14ac:dyDescent="0.25">
      <c r="A565" s="6">
        <v>45983</v>
      </c>
      <c r="B565">
        <v>58158457302</v>
      </c>
      <c r="C565" t="str">
        <v>delivered</v>
      </c>
      <c r="D565" t="str">
        <v>VECTOR</v>
      </c>
      <c r="E565" t="str">
        <v>Bluedart</v>
      </c>
      <c r="F565" t="str">
        <v>Saturday</v>
      </c>
    </row>
    <row r="566" spans="1:6" x14ac:dyDescent="0.25">
      <c r="A566" s="6">
        <v>45983</v>
      </c>
      <c r="B566">
        <v>58158457711</v>
      </c>
      <c r="C566" t="str">
        <v>delivered</v>
      </c>
      <c r="D566" t="str">
        <v>AURIGINE ONCO</v>
      </c>
      <c r="E566" t="str">
        <v>Bluedart</v>
      </c>
      <c r="F566" t="str">
        <v>Saturday</v>
      </c>
    </row>
    <row r="567" spans="1:6" x14ac:dyDescent="0.25">
      <c r="A567" s="6">
        <v>45983</v>
      </c>
      <c r="B567">
        <v>58158457980</v>
      </c>
      <c r="C567" t="str">
        <v>delivered</v>
      </c>
      <c r="D567" t="str">
        <v>GENOMID</v>
      </c>
      <c r="E567" t="str">
        <v>Bluedart</v>
      </c>
      <c r="F567" t="str">
        <v>Saturday</v>
      </c>
    </row>
    <row r="568" spans="1:6" x14ac:dyDescent="0.25">
      <c r="A568" s="6">
        <v>45983</v>
      </c>
      <c r="B568">
        <v>58158458315</v>
      </c>
      <c r="C568" t="str">
        <v>delivered</v>
      </c>
      <c r="D568" t="str">
        <v>NCCS</v>
      </c>
      <c r="E568" t="str">
        <v>Bluedart</v>
      </c>
      <c r="F568" t="str">
        <v>Saturday</v>
      </c>
    </row>
    <row r="569" spans="1:6" x14ac:dyDescent="0.25">
      <c r="A569" s="6">
        <v>45985</v>
      </c>
      <c r="B569">
        <v>58158497364</v>
      </c>
      <c r="C569" t="str">
        <v>delivered</v>
      </c>
      <c r="D569" t="str">
        <v>ARAGEN</v>
      </c>
      <c r="E569" t="str">
        <v>Bluedart</v>
      </c>
      <c r="F569" t="str">
        <v>Monday</v>
      </c>
    </row>
    <row r="570" spans="1:6" x14ac:dyDescent="0.25">
      <c r="A570" s="6">
        <v>45985</v>
      </c>
      <c r="B570">
        <v>58158497504</v>
      </c>
      <c r="C570" t="str">
        <v>delivered</v>
      </c>
      <c r="D570" t="str">
        <v>BUGWORKS</v>
      </c>
      <c r="E570" t="str">
        <v>Bluedart</v>
      </c>
      <c r="F570" t="str">
        <v>Monday</v>
      </c>
    </row>
    <row r="571" spans="1:6" x14ac:dyDescent="0.25">
      <c r="A571" s="6">
        <v>45985</v>
      </c>
      <c r="B571">
        <v>58158498042</v>
      </c>
      <c r="C571" t="str">
        <v>delivered</v>
      </c>
      <c r="D571" t="str">
        <v>IIT BOMBAY</v>
      </c>
      <c r="E571" t="str">
        <v>Bluedart</v>
      </c>
      <c r="F571" t="str">
        <v>Monday</v>
      </c>
    </row>
    <row r="572" spans="1:6" x14ac:dyDescent="0.25">
      <c r="A572" s="6">
        <v>45986</v>
      </c>
      <c r="B572">
        <v>58158546316</v>
      </c>
      <c r="C572" t="str">
        <v>delivered</v>
      </c>
      <c r="D572" t="str">
        <v>JUBILANT</v>
      </c>
      <c r="E572" t="str">
        <v>Bluedart</v>
      </c>
      <c r="F572" t="str">
        <v>Tuesday</v>
      </c>
    </row>
    <row r="573" spans="1:6" x14ac:dyDescent="0.25">
      <c r="A573" s="6">
        <v>45986</v>
      </c>
      <c r="B573">
        <v>58158547090</v>
      </c>
      <c r="C573" t="str">
        <v>delivered</v>
      </c>
      <c r="D573" t="str">
        <v>ACTREC</v>
      </c>
      <c r="E573" t="str">
        <v>Bluedart</v>
      </c>
      <c r="F573" t="str">
        <v>Tuesday</v>
      </c>
    </row>
    <row r="574" spans="1:6" x14ac:dyDescent="0.25">
      <c r="A574" s="6">
        <v>45986</v>
      </c>
      <c r="B574">
        <v>58158548092</v>
      </c>
      <c r="C574" t="str">
        <v>delivered</v>
      </c>
      <c r="D574" t="str">
        <v>PROTOGINIX</v>
      </c>
      <c r="E574" t="str">
        <v>Bluedart</v>
      </c>
      <c r="F574" t="str">
        <v>Tuesday</v>
      </c>
    </row>
    <row r="575" spans="1:6" x14ac:dyDescent="0.25">
      <c r="A575" s="6">
        <v>45986</v>
      </c>
      <c r="B575">
        <v>58158549853</v>
      </c>
      <c r="C575" t="str">
        <v>delivered</v>
      </c>
      <c r="D575" t="str">
        <v>NIV</v>
      </c>
      <c r="E575" t="str">
        <v>Bluedart</v>
      </c>
      <c r="F575" t="str">
        <v>Tuesday</v>
      </c>
    </row>
    <row r="576" spans="1:6" x14ac:dyDescent="0.25">
      <c r="A576" s="6">
        <v>45986</v>
      </c>
      <c r="B576">
        <v>58158551920</v>
      </c>
      <c r="C576" t="str">
        <v>delivered</v>
      </c>
      <c r="D576" t="str">
        <v>SYNGENE</v>
      </c>
      <c r="E576" t="str">
        <v>Bluedart</v>
      </c>
      <c r="F576" t="str">
        <v>Tuesday</v>
      </c>
    </row>
    <row r="577" spans="1:6" x14ac:dyDescent="0.25">
      <c r="A577" s="6">
        <v>45988</v>
      </c>
      <c r="B577">
        <v>58158659112</v>
      </c>
      <c r="C577" t="str">
        <v>delivered</v>
      </c>
      <c r="D577" t="str">
        <v>MANIPAL</v>
      </c>
      <c r="E577" t="str">
        <v>Bluedart</v>
      </c>
      <c r="F577" t="str">
        <v>Thursday</v>
      </c>
    </row>
    <row r="578" spans="1:6" x14ac:dyDescent="0.25">
      <c r="A578" s="6">
        <v>45988</v>
      </c>
      <c r="B578">
        <v>58158661794</v>
      </c>
      <c r="C578" t="str">
        <v>delivered</v>
      </c>
      <c r="D578" t="str">
        <v>IIT KHARAGPUR</v>
      </c>
      <c r="E578" t="str">
        <v>Bluedart</v>
      </c>
      <c r="F578" t="str">
        <v>Thursday</v>
      </c>
    </row>
    <row r="579" spans="1:6" x14ac:dyDescent="0.25">
      <c r="A579" s="6">
        <v>45990</v>
      </c>
      <c r="B579">
        <v>58158736823</v>
      </c>
      <c r="C579" t="str">
        <v>delivered</v>
      </c>
      <c r="D579" t="str">
        <v>BIONOVA</v>
      </c>
      <c r="E579" t="str">
        <v>Bluedart</v>
      </c>
      <c r="F579" t="str">
        <v>Saturday</v>
      </c>
    </row>
    <row r="580" spans="1:6" x14ac:dyDescent="0.25">
      <c r="A580" s="6">
        <v>45990</v>
      </c>
      <c r="B580">
        <v>58158736930</v>
      </c>
      <c r="C580" t="str">
        <v>delivered</v>
      </c>
      <c r="D580" t="str">
        <v>ABHI BIO</v>
      </c>
      <c r="E580" t="str">
        <v>Bluedart</v>
      </c>
      <c r="F580" t="str">
        <v>Saturday</v>
      </c>
    </row>
    <row r="581" spans="1:6" x14ac:dyDescent="0.25">
      <c r="A581" s="6">
        <v>45990</v>
      </c>
      <c r="B581">
        <v>58158737125</v>
      </c>
      <c r="C581" t="str">
        <v>delivered</v>
      </c>
      <c r="D581" t="str">
        <v>Immuneel</v>
      </c>
      <c r="E581" t="str">
        <v>Bluedart</v>
      </c>
      <c r="F581" t="str">
        <v>Saturday</v>
      </c>
    </row>
    <row r="582" spans="1:6" x14ac:dyDescent="0.25">
      <c r="A582" s="6">
        <v>45990</v>
      </c>
      <c r="B582">
        <v>58158737431</v>
      </c>
      <c r="C582" t="str">
        <v>delivered</v>
      </c>
      <c r="D582" t="str">
        <v>GENOMID</v>
      </c>
      <c r="E582" t="str">
        <v>Bluedart</v>
      </c>
      <c r="F582" t="str">
        <v>Saturday</v>
      </c>
    </row>
    <row r="583" spans="1:6" x14ac:dyDescent="0.25">
      <c r="A583" s="6">
        <v>45990</v>
      </c>
      <c r="B583">
        <v>58158737523</v>
      </c>
      <c r="C583" t="str">
        <v>delivered</v>
      </c>
      <c r="D583" t="str">
        <v>ACTREC</v>
      </c>
      <c r="E583" t="str">
        <v>Bluedart</v>
      </c>
      <c r="F583" t="str">
        <v>Saturday</v>
      </c>
    </row>
    <row r="584" spans="1:6" x14ac:dyDescent="0.25">
      <c r="A584" s="6">
        <v>45990</v>
      </c>
      <c r="B584">
        <v>58158737641</v>
      </c>
      <c r="C584" t="str">
        <v>delivered</v>
      </c>
      <c r="D584" t="str">
        <v>JUBILANT</v>
      </c>
      <c r="E584" t="str">
        <v>Bluedart</v>
      </c>
      <c r="F584" t="str">
        <v>Saturday</v>
      </c>
    </row>
    <row r="585" spans="1:6" x14ac:dyDescent="0.25">
      <c r="A585" s="6">
        <v>45990</v>
      </c>
      <c r="B585">
        <v>58158737836</v>
      </c>
      <c r="C585" t="str">
        <v>delivered</v>
      </c>
      <c r="D585" t="str">
        <v>TECHWEST</v>
      </c>
      <c r="E585" t="str">
        <v>Bluedart</v>
      </c>
      <c r="F585" t="str">
        <v>Saturday</v>
      </c>
    </row>
    <row r="586" spans="1:6" x14ac:dyDescent="0.25">
      <c r="A586" s="6">
        <v>45990</v>
      </c>
      <c r="B586">
        <v>58158738035</v>
      </c>
      <c r="C586" t="str">
        <v>delivered</v>
      </c>
      <c r="D586" t="str">
        <v>VIRION</v>
      </c>
      <c r="E586" t="str">
        <v>Bluedart</v>
      </c>
      <c r="F586" t="str">
        <v>Saturday</v>
      </c>
    </row>
    <row r="587" spans="1:6" x14ac:dyDescent="0.25">
      <c r="A587" s="6">
        <v>45990</v>
      </c>
      <c r="B587">
        <v>58158738201</v>
      </c>
      <c r="C587" t="str">
        <v>delivered</v>
      </c>
      <c r="D587" t="str">
        <v>FARCAST</v>
      </c>
      <c r="E587" t="str">
        <v>Bluedart</v>
      </c>
      <c r="F587" t="str">
        <v>Saturday</v>
      </c>
    </row>
    <row r="588" spans="1:6" x14ac:dyDescent="0.25">
      <c r="A588" s="6">
        <v>45990</v>
      </c>
      <c r="B588">
        <v>58158738315</v>
      </c>
      <c r="C588" t="str">
        <v>delivered</v>
      </c>
      <c r="D588" t="str">
        <v>NCCS</v>
      </c>
      <c r="E588" t="str">
        <v>Bluedart</v>
      </c>
      <c r="F588" t="str">
        <v>Saturday</v>
      </c>
    </row>
    <row r="589" spans="1:6" x14ac:dyDescent="0.25">
      <c r="A589" s="6">
        <v>45990</v>
      </c>
      <c r="B589">
        <v>58158738691</v>
      </c>
      <c r="C589" t="str">
        <v>delivered</v>
      </c>
      <c r="D589" t="str">
        <v>POPVAX</v>
      </c>
      <c r="E589" t="str">
        <v>Bluedart</v>
      </c>
      <c r="F589" t="str">
        <v>Saturday</v>
      </c>
    </row>
    <row r="590" spans="1:6" x14ac:dyDescent="0.25">
      <c r="A590" s="6">
        <v>45990</v>
      </c>
      <c r="B590">
        <v>58158738912</v>
      </c>
      <c r="C590" t="str">
        <v>delivered</v>
      </c>
      <c r="D590" t="str">
        <v>HELIX</v>
      </c>
      <c r="E590" t="str">
        <v>Bluedart</v>
      </c>
      <c r="F590" t="str">
        <v>Saturday</v>
      </c>
    </row>
    <row r="591" spans="1:6" x14ac:dyDescent="0.25">
      <c r="A591" s="6">
        <v>45990</v>
      </c>
      <c r="B591">
        <v>58158739214</v>
      </c>
      <c r="C591" t="str">
        <v>delivered</v>
      </c>
      <c r="D591" t="str">
        <v>SUN PHARMA</v>
      </c>
      <c r="E591" t="str">
        <v>Bluedart</v>
      </c>
      <c r="F591" t="str">
        <v>Saturday</v>
      </c>
    </row>
    <row r="592" spans="1:6" x14ac:dyDescent="0.25">
      <c r="A592" s="6">
        <v>45990</v>
      </c>
      <c r="B592">
        <v>58158739730</v>
      </c>
      <c r="C592" t="str">
        <v>delivered</v>
      </c>
      <c r="D592" t="str">
        <v>AURIGINE ONCO</v>
      </c>
      <c r="E592" t="str">
        <v>Bluedart</v>
      </c>
      <c r="F592" t="str">
        <v>Saturday</v>
      </c>
    </row>
    <row r="593" spans="1:6" x14ac:dyDescent="0.25">
      <c r="A593" s="6">
        <v>45990</v>
      </c>
      <c r="B593">
        <v>58158740021</v>
      </c>
      <c r="C593" t="str">
        <v>delivered</v>
      </c>
      <c r="D593" t="str">
        <v>M BIOTECH</v>
      </c>
      <c r="E593" t="str">
        <v>Bluedart</v>
      </c>
      <c r="F593" t="str">
        <v>Saturday</v>
      </c>
    </row>
    <row r="594" spans="1:6" x14ac:dyDescent="0.25">
      <c r="A594" s="6">
        <v>45990</v>
      </c>
      <c r="B594">
        <v>58158740312</v>
      </c>
      <c r="C594" t="str">
        <v>delivered</v>
      </c>
      <c r="D594" t="str">
        <v>CREYON</v>
      </c>
      <c r="E594" t="str">
        <v>Bluedart</v>
      </c>
      <c r="F594" t="str">
        <v>Saturday</v>
      </c>
    </row>
    <row r="595" spans="1:6" x14ac:dyDescent="0.25">
      <c r="A595" s="6">
        <v>45990</v>
      </c>
      <c r="B595">
        <v>58158740474</v>
      </c>
      <c r="C595" t="str">
        <v>delivered</v>
      </c>
      <c r="D595" t="str">
        <v>CCMB</v>
      </c>
      <c r="E595" t="str">
        <v>Bluedart</v>
      </c>
      <c r="F595" t="str">
        <v>Saturday</v>
      </c>
    </row>
    <row r="596" spans="1:6" x14ac:dyDescent="0.25">
      <c r="A596" s="6">
        <v>45990</v>
      </c>
      <c r="B596">
        <v>58158740743</v>
      </c>
      <c r="C596" t="str">
        <v>delivered</v>
      </c>
      <c r="D596" t="str">
        <v>Nextgene Bio</v>
      </c>
      <c r="E596" t="str">
        <v>Bluedart</v>
      </c>
      <c r="F596" t="str">
        <v>Saturday</v>
      </c>
    </row>
    <row r="597" spans="1:6" x14ac:dyDescent="0.25">
      <c r="A597" s="6">
        <v>45990</v>
      </c>
      <c r="B597">
        <v>58158741826</v>
      </c>
      <c r="C597" t="str">
        <v>delivered</v>
      </c>
      <c r="D597" t="str">
        <v>PI HEALTH</v>
      </c>
      <c r="E597" t="str">
        <v>Bluedart</v>
      </c>
      <c r="F597" t="str">
        <v>Saturday</v>
      </c>
    </row>
    <row r="598" spans="1:6" x14ac:dyDescent="0.25">
      <c r="A598" s="6">
        <v>45990</v>
      </c>
      <c r="B598">
        <v>58158742025</v>
      </c>
      <c r="C598" t="str">
        <v>delivered</v>
      </c>
      <c r="D598" t="str">
        <v>CELLGEN</v>
      </c>
      <c r="E598" t="str">
        <v>Bluedart</v>
      </c>
      <c r="F598" t="str">
        <v>Saturday</v>
      </c>
    </row>
    <row r="599" spans="1:6" x14ac:dyDescent="0.25">
      <c r="A599" s="6">
        <v>45990</v>
      </c>
      <c r="B599">
        <v>58158742235</v>
      </c>
      <c r="C599" t="str">
        <v>delivered</v>
      </c>
      <c r="D599" t="str">
        <v>IISER MOHALI</v>
      </c>
      <c r="E599" t="str">
        <v>Bluedart</v>
      </c>
      <c r="F599" t="str">
        <v>Saturday</v>
      </c>
    </row>
    <row r="600" spans="1:6" x14ac:dyDescent="0.25">
      <c r="A600" s="6">
        <v>45990</v>
      </c>
      <c r="B600">
        <v>58158742600</v>
      </c>
      <c r="C600" t="str">
        <v>delivered</v>
      </c>
      <c r="D600" t="str">
        <v>SSCMP</v>
      </c>
      <c r="E600" t="str">
        <v>Bluedart</v>
      </c>
      <c r="F600" t="str">
        <v>Saturday</v>
      </c>
    </row>
    <row r="601" spans="1:6" x14ac:dyDescent="0.25">
      <c r="A601" s="6">
        <v>45990</v>
      </c>
      <c r="B601">
        <v>58158742876</v>
      </c>
      <c r="C601" t="str">
        <v>delivered</v>
      </c>
      <c r="D601" t="str">
        <v>SYNGENE</v>
      </c>
      <c r="E601" t="str">
        <v>Bluedart</v>
      </c>
      <c r="F601" t="str">
        <v>Saturday</v>
      </c>
    </row>
    <row r="602" spans="1:6" x14ac:dyDescent="0.25">
      <c r="A602" s="6">
        <v>45992</v>
      </c>
      <c r="B602">
        <v>58158802026</v>
      </c>
      <c r="C602" t="str">
        <v>delivered</v>
      </c>
      <c r="D602" t="str">
        <v>NIV</v>
      </c>
      <c r="E602" t="str">
        <v>Bluedart</v>
      </c>
      <c r="F602" t="str">
        <v>Monday</v>
      </c>
    </row>
    <row r="603" spans="1:6" x14ac:dyDescent="0.25">
      <c r="A603" s="6">
        <v>45992</v>
      </c>
      <c r="B603">
        <v>58158802251</v>
      </c>
      <c r="C603" t="str">
        <v>delivered</v>
      </c>
      <c r="D603" t="str">
        <v>LAURAS BIO</v>
      </c>
      <c r="E603" t="str">
        <v>Bluedart</v>
      </c>
      <c r="F603" t="str">
        <v>Monday</v>
      </c>
    </row>
    <row r="604" spans="1:6" x14ac:dyDescent="0.25">
      <c r="A604" s="6">
        <v>45994</v>
      </c>
      <c r="B604">
        <v>58158881664</v>
      </c>
      <c r="C604" t="str">
        <v>delivered</v>
      </c>
      <c r="D604" t="str">
        <v>AURIGINE ONCO</v>
      </c>
      <c r="E604" t="str">
        <v>Bluedart</v>
      </c>
      <c r="F604" t="str">
        <v>Wednesday</v>
      </c>
    </row>
    <row r="605" spans="1:6" x14ac:dyDescent="0.25">
      <c r="A605" s="6">
        <v>45994</v>
      </c>
      <c r="B605">
        <v>58158881815</v>
      </c>
      <c r="C605" t="str">
        <v>delivered</v>
      </c>
      <c r="D605" t="str">
        <v>AURIGINE SERVICE</v>
      </c>
      <c r="E605" t="str">
        <v>Bluedart</v>
      </c>
      <c r="F605" t="str">
        <v>Wednesday</v>
      </c>
    </row>
    <row r="606" spans="1:6" x14ac:dyDescent="0.25">
      <c r="A606" s="6">
        <v>45994</v>
      </c>
      <c r="B606">
        <v>58158881970</v>
      </c>
      <c r="C606" t="str">
        <v>delivered</v>
      </c>
      <c r="D606" t="str">
        <v>PATEL CHEM</v>
      </c>
      <c r="E606" t="str">
        <v>Bluedart</v>
      </c>
      <c r="F606" t="str">
        <v>Wednesday</v>
      </c>
    </row>
    <row r="607" spans="1:6" x14ac:dyDescent="0.25">
      <c r="A607" s="6">
        <v>45994</v>
      </c>
      <c r="B607">
        <v>58158882250</v>
      </c>
      <c r="C607" t="str">
        <v>delivered</v>
      </c>
      <c r="D607" t="str">
        <v>ACTREC</v>
      </c>
      <c r="E607" t="str">
        <v>Bluedart</v>
      </c>
      <c r="F607" t="str">
        <v>Wednesday</v>
      </c>
    </row>
    <row r="608" spans="1:6" x14ac:dyDescent="0.25">
      <c r="A608" s="6">
        <v>45994</v>
      </c>
      <c r="B608">
        <v>58158882423</v>
      </c>
      <c r="C608" t="str">
        <v>delivered</v>
      </c>
      <c r="D608" t="str">
        <v>NIRRCH</v>
      </c>
      <c r="E608" t="str">
        <v>Bluedart</v>
      </c>
      <c r="F608" t="str">
        <v>Wednesday</v>
      </c>
    </row>
    <row r="609" spans="1:6" x14ac:dyDescent="0.25">
      <c r="A609" s="6">
        <v>45994</v>
      </c>
      <c r="B609">
        <v>58158882725</v>
      </c>
      <c r="C609" t="str">
        <v>delivered</v>
      </c>
      <c r="D609" t="str">
        <v>ABHISHEK</v>
      </c>
      <c r="E609" t="str">
        <v>Bluedart</v>
      </c>
      <c r="F609" t="str">
        <v>Wednesday</v>
      </c>
    </row>
    <row r="610" spans="1:6" x14ac:dyDescent="0.25">
      <c r="A610" s="6">
        <v>45994</v>
      </c>
      <c r="B610">
        <v>58158883252</v>
      </c>
      <c r="C610" t="str">
        <v>delivered</v>
      </c>
      <c r="D610" t="str">
        <v>RG SONS</v>
      </c>
      <c r="E610" t="str">
        <v>Bluedart</v>
      </c>
      <c r="F610" t="str">
        <v>Wednesday</v>
      </c>
    </row>
    <row r="611" spans="1:6" x14ac:dyDescent="0.25">
      <c r="A611" s="6">
        <v>45994</v>
      </c>
      <c r="B611">
        <v>58158883425</v>
      </c>
      <c r="C611" t="str">
        <v>delivered</v>
      </c>
      <c r="D611" t="str">
        <v>POPVAX</v>
      </c>
      <c r="E611" t="str">
        <v>Bluedart</v>
      </c>
      <c r="F611" t="str">
        <v>Wednesday</v>
      </c>
    </row>
    <row r="612" spans="1:6" x14ac:dyDescent="0.25">
      <c r="A612" s="6">
        <v>45994</v>
      </c>
      <c r="B612">
        <v>58158883576</v>
      </c>
      <c r="C612" t="str">
        <v>delivered</v>
      </c>
      <c r="D612" t="str">
        <v>JUBILANT</v>
      </c>
      <c r="E612" t="str">
        <v>Bluedart</v>
      </c>
      <c r="F612" t="str">
        <v>Wednesday</v>
      </c>
    </row>
    <row r="613" spans="1:6" x14ac:dyDescent="0.25">
      <c r="A613" s="6">
        <v>45994</v>
      </c>
      <c r="B613">
        <v>58158883661</v>
      </c>
      <c r="C613" t="str">
        <v>delivered</v>
      </c>
      <c r="D613" t="str">
        <v>IISC</v>
      </c>
      <c r="E613" t="str">
        <v>Bluedart</v>
      </c>
      <c r="F613" t="str">
        <v>Wednesday</v>
      </c>
    </row>
    <row r="614" spans="1:6" x14ac:dyDescent="0.25">
      <c r="A614" s="6">
        <v>45994</v>
      </c>
      <c r="B614">
        <v>58158883882</v>
      </c>
      <c r="C614" t="str">
        <v>delivered</v>
      </c>
      <c r="D614" t="str">
        <v>CELLGEN</v>
      </c>
      <c r="E614" t="str">
        <v>Bluedart</v>
      </c>
      <c r="F614" t="str">
        <v>Wednesday</v>
      </c>
    </row>
    <row r="615" spans="1:6" x14ac:dyDescent="0.25">
      <c r="A615" s="6">
        <v>45997</v>
      </c>
      <c r="B615">
        <v>58159040015</v>
      </c>
      <c r="C615" t="str">
        <v>DELIVERED</v>
      </c>
      <c r="D615" t="str">
        <v>POPVAX</v>
      </c>
      <c r="E615" t="str">
        <v>Bluedart</v>
      </c>
      <c r="F615" t="str">
        <v>Saturday</v>
      </c>
    </row>
    <row r="616" spans="1:6" x14ac:dyDescent="0.25">
      <c r="A616" s="6">
        <v>45997</v>
      </c>
      <c r="B616">
        <v>58159040376</v>
      </c>
      <c r="C616" t="str">
        <v>delivered</v>
      </c>
      <c r="D616" t="str">
        <v>SHARMA BROS</v>
      </c>
      <c r="E616" t="str">
        <v>Bluedart</v>
      </c>
      <c r="F616" t="str">
        <v>Saturday</v>
      </c>
    </row>
    <row r="617" spans="1:6" x14ac:dyDescent="0.25">
      <c r="A617" s="6">
        <v>45997</v>
      </c>
      <c r="B617">
        <v>58159040903</v>
      </c>
      <c r="C617" t="str">
        <v>DELIVERED</v>
      </c>
      <c r="D617" t="str">
        <v>SUN PHARMA</v>
      </c>
      <c r="E617" t="str">
        <v>Bluedart</v>
      </c>
      <c r="F617" t="str">
        <v>Saturday</v>
      </c>
    </row>
    <row r="618" spans="1:6" x14ac:dyDescent="0.25">
      <c r="A618" s="6">
        <v>45997</v>
      </c>
      <c r="B618">
        <v>58159043084</v>
      </c>
      <c r="C618" t="str">
        <v>DELIVERED</v>
      </c>
      <c r="D618" t="str">
        <v>SOHST</v>
      </c>
      <c r="E618" t="str">
        <v>Bluedart</v>
      </c>
      <c r="F618" t="str">
        <v>Saturday</v>
      </c>
    </row>
    <row r="619" spans="1:6" x14ac:dyDescent="0.25">
      <c r="A619" s="6">
        <v>45997</v>
      </c>
      <c r="B619">
        <v>58159043526</v>
      </c>
      <c r="C619" t="str">
        <v>DELIVERED</v>
      </c>
      <c r="D619" t="str">
        <v>RGCB</v>
      </c>
      <c r="E619" t="str">
        <v>Bluedart</v>
      </c>
      <c r="F619" t="str">
        <v>Saturday</v>
      </c>
    </row>
    <row r="620" spans="1:6" x14ac:dyDescent="0.25">
      <c r="A620" s="6">
        <v>45997</v>
      </c>
      <c r="B620">
        <v>58159043961</v>
      </c>
      <c r="C620" t="str">
        <v>DELIVERED</v>
      </c>
      <c r="D620" t="str">
        <v>IIT KHARAGPUR</v>
      </c>
      <c r="E620" t="str">
        <v>Bluedart</v>
      </c>
      <c r="F620" t="str">
        <v>Saturday</v>
      </c>
    </row>
    <row r="621" spans="1:6" x14ac:dyDescent="0.25">
      <c r="A621" s="6">
        <v>45997</v>
      </c>
      <c r="B621">
        <v>58159044635</v>
      </c>
      <c r="C621" t="str">
        <v>DELIVERED</v>
      </c>
      <c r="D621" t="str">
        <v>ABHI BIO</v>
      </c>
      <c r="E621" t="str">
        <v>Bluedart</v>
      </c>
      <c r="F621" t="str">
        <v>Saturday</v>
      </c>
    </row>
    <row r="622" spans="1:6" x14ac:dyDescent="0.25">
      <c r="A622" s="6">
        <v>45997</v>
      </c>
      <c r="B622">
        <v>58159045685</v>
      </c>
      <c r="C622" t="str">
        <v>DELIVERED</v>
      </c>
      <c r="D622" t="str">
        <v>SYNGENE</v>
      </c>
      <c r="E622" t="str">
        <v>Bluedart</v>
      </c>
      <c r="F622" t="str">
        <v>Saturday</v>
      </c>
    </row>
    <row r="623" spans="1:6" x14ac:dyDescent="0.25">
      <c r="A623" s="6">
        <v>46000</v>
      </c>
      <c r="B623">
        <v>58159141541</v>
      </c>
      <c r="C623" t="str">
        <v>delivered</v>
      </c>
      <c r="D623" t="str">
        <v>GENEFUSION</v>
      </c>
      <c r="E623" t="str">
        <v>Bluedart</v>
      </c>
      <c r="F623" t="str">
        <v>Tuesday</v>
      </c>
    </row>
    <row r="624" spans="1:6" x14ac:dyDescent="0.25">
      <c r="A624" s="6">
        <v>46000</v>
      </c>
      <c r="B624">
        <v>58159141692</v>
      </c>
      <c r="C624" t="str">
        <v>delivered</v>
      </c>
      <c r="D624" t="str">
        <v>INSTEM</v>
      </c>
      <c r="E624" t="str">
        <v>Bluedart</v>
      </c>
      <c r="F624" t="str">
        <v>Tuesday</v>
      </c>
    </row>
    <row r="625" spans="1:6" x14ac:dyDescent="0.25">
      <c r="A625" s="6">
        <v>46000</v>
      </c>
      <c r="B625">
        <v>58159141972</v>
      </c>
      <c r="C625" t="str">
        <v>delivered</v>
      </c>
      <c r="D625" t="str">
        <v>LAURAS BIO</v>
      </c>
      <c r="E625" t="str">
        <v>Bluedart</v>
      </c>
      <c r="F625" t="str">
        <v>Tuesday</v>
      </c>
    </row>
    <row r="626" spans="1:6" x14ac:dyDescent="0.25">
      <c r="A626" s="6">
        <v>46001</v>
      </c>
      <c r="B626">
        <v>58159193120</v>
      </c>
      <c r="C626" t="str">
        <v>delivered</v>
      </c>
      <c r="D626" t="str">
        <v>AURIGINE ONCO</v>
      </c>
      <c r="E626" t="str">
        <v>Bluedart</v>
      </c>
      <c r="F626" t="str">
        <v>Wednesday</v>
      </c>
    </row>
    <row r="627" spans="1:6" x14ac:dyDescent="0.25">
      <c r="A627" s="6">
        <v>46001</v>
      </c>
      <c r="B627">
        <v>58159193481</v>
      </c>
      <c r="C627" t="str">
        <v>delivered</v>
      </c>
      <c r="D627" t="str">
        <v>SAI LIFE</v>
      </c>
      <c r="E627" t="str">
        <v>Bluedart</v>
      </c>
      <c r="F627" t="str">
        <v>Wednesday</v>
      </c>
    </row>
    <row r="628" spans="1:6" x14ac:dyDescent="0.25">
      <c r="A628" s="6">
        <v>46001</v>
      </c>
      <c r="B628">
        <v>58159193912</v>
      </c>
      <c r="C628" t="str">
        <v>delivered</v>
      </c>
      <c r="D628" t="str">
        <v>ABHI BIO</v>
      </c>
      <c r="E628" t="str">
        <v>Bluedart</v>
      </c>
      <c r="F628" t="str">
        <v>Wednesday</v>
      </c>
    </row>
    <row r="629" spans="1:6" x14ac:dyDescent="0.25">
      <c r="A629" s="6">
        <v>46001</v>
      </c>
      <c r="B629">
        <v>58159194413</v>
      </c>
      <c r="C629" t="str">
        <v>DELIVERED</v>
      </c>
      <c r="D629" t="str">
        <v>CREYON</v>
      </c>
      <c r="E629" t="str">
        <v>Bluedart</v>
      </c>
      <c r="F629" t="str">
        <v>Wednesday</v>
      </c>
    </row>
    <row r="630" spans="1:6" x14ac:dyDescent="0.25">
      <c r="A630" s="6">
        <v>46001</v>
      </c>
      <c r="B630">
        <v>58159195603</v>
      </c>
      <c r="C630" t="str">
        <v>delivered</v>
      </c>
      <c r="D630" t="str">
        <v>ACTREC</v>
      </c>
      <c r="E630" t="str">
        <v>Bluedart</v>
      </c>
      <c r="F630" t="str">
        <v>Wednesday</v>
      </c>
    </row>
    <row r="631" spans="1:6" x14ac:dyDescent="0.25">
      <c r="A631" s="6">
        <v>46001</v>
      </c>
      <c r="B631">
        <v>58159196491</v>
      </c>
      <c r="C631" t="str">
        <v>delivered</v>
      </c>
      <c r="D631" t="str">
        <v>RG SONS</v>
      </c>
      <c r="E631" t="str">
        <v>Bluedart</v>
      </c>
      <c r="F631" t="str">
        <v>Wednesday</v>
      </c>
    </row>
    <row r="632" spans="1:6" x14ac:dyDescent="0.25">
      <c r="A632" s="6">
        <v>46001</v>
      </c>
      <c r="B632">
        <v>58159196815</v>
      </c>
      <c r="C632" t="str">
        <v>DELIVERED</v>
      </c>
      <c r="D632" t="str">
        <v>JSP BIOTECH</v>
      </c>
      <c r="E632" t="str">
        <v>Bluedart</v>
      </c>
      <c r="F632" t="str">
        <v>Wednesday</v>
      </c>
    </row>
    <row r="633" spans="1:6" x14ac:dyDescent="0.25">
      <c r="A633" s="6">
        <v>46001</v>
      </c>
      <c r="B633">
        <v>58159197132</v>
      </c>
      <c r="C633" t="str">
        <v>delivered</v>
      </c>
      <c r="D633" t="str">
        <v>TCG</v>
      </c>
      <c r="E633" t="str">
        <v>Bluedart</v>
      </c>
      <c r="F633" t="str">
        <v>Wednesday</v>
      </c>
    </row>
    <row r="634" spans="1:6" x14ac:dyDescent="0.25">
      <c r="A634" s="6">
        <v>46001</v>
      </c>
      <c r="B634">
        <v>58159197762</v>
      </c>
      <c r="C634" t="str">
        <v>delivered</v>
      </c>
      <c r="D634" t="str">
        <v>SHUBH SALES</v>
      </c>
      <c r="E634" t="str">
        <v>Bluedart</v>
      </c>
      <c r="F634" t="str">
        <v>Wednesday</v>
      </c>
    </row>
    <row r="635" spans="1:6" x14ac:dyDescent="0.25">
      <c r="A635" s="6">
        <v>46001</v>
      </c>
      <c r="B635">
        <v>58159199000</v>
      </c>
      <c r="C635" t="str">
        <v>delivered</v>
      </c>
      <c r="D635" t="str">
        <v>TRINITY</v>
      </c>
      <c r="E635" t="str">
        <v>Bluedart</v>
      </c>
      <c r="F635" t="str">
        <v>Wednesday</v>
      </c>
    </row>
    <row r="636" spans="1:6" x14ac:dyDescent="0.25">
      <c r="A636" s="6">
        <v>46004</v>
      </c>
      <c r="B636">
        <v>58159343804</v>
      </c>
      <c r="C636" t="str">
        <v>DELIVERED</v>
      </c>
      <c r="D636" t="str">
        <v>INSTEM</v>
      </c>
      <c r="E636" t="str">
        <v>Bluedart</v>
      </c>
      <c r="F636" t="str">
        <v>Saturday</v>
      </c>
    </row>
    <row r="637" spans="1:6" x14ac:dyDescent="0.25">
      <c r="A637" s="6">
        <v>46004</v>
      </c>
      <c r="B637">
        <v>58159343896</v>
      </c>
      <c r="C637" t="str">
        <v>DELIVERED</v>
      </c>
      <c r="D637" t="str">
        <v>INTAS</v>
      </c>
      <c r="E637" t="str">
        <v>Bluedart</v>
      </c>
      <c r="F637" t="str">
        <v>Saturday</v>
      </c>
    </row>
    <row r="638" spans="1:6" x14ac:dyDescent="0.25">
      <c r="A638" s="6">
        <v>46004</v>
      </c>
      <c r="B638">
        <v>58159343970</v>
      </c>
      <c r="C638" t="str">
        <v>DELIVERED</v>
      </c>
      <c r="D638" t="str">
        <v>TECHWEST</v>
      </c>
      <c r="E638" t="str">
        <v>Bluedart</v>
      </c>
      <c r="F638" t="str">
        <v>Saturday</v>
      </c>
    </row>
    <row r="639" spans="1:6" x14ac:dyDescent="0.25">
      <c r="A639" s="6">
        <v>46004</v>
      </c>
      <c r="B639">
        <v>58159344036</v>
      </c>
      <c r="C639" t="str">
        <v>delivered</v>
      </c>
      <c r="D639" t="str">
        <v>CCMB</v>
      </c>
      <c r="E639" t="str">
        <v>Bluedart</v>
      </c>
      <c r="F639" t="str">
        <v>Saturday</v>
      </c>
    </row>
    <row r="640" spans="1:6" x14ac:dyDescent="0.25">
      <c r="A640" s="6">
        <v>46004</v>
      </c>
      <c r="B640">
        <v>58159344110</v>
      </c>
      <c r="C640" t="str">
        <v>DELIVERED</v>
      </c>
      <c r="D640" t="str">
        <v>ACTREC</v>
      </c>
      <c r="E640" t="str">
        <v>Bluedart</v>
      </c>
      <c r="F640" t="str">
        <v>Saturday</v>
      </c>
    </row>
    <row r="641" spans="1:6" x14ac:dyDescent="0.25">
      <c r="A641" s="6">
        <v>46004</v>
      </c>
      <c r="B641">
        <v>58159344246</v>
      </c>
      <c r="C641" t="str">
        <v>DELIVERED</v>
      </c>
      <c r="D641" t="str">
        <v>BIONOVA</v>
      </c>
      <c r="E641" t="str">
        <v>Bluedart</v>
      </c>
      <c r="F641" t="str">
        <v>Saturday</v>
      </c>
    </row>
    <row r="642" spans="1:6" x14ac:dyDescent="0.25">
      <c r="A642" s="6">
        <v>46004</v>
      </c>
      <c r="B642">
        <v>58159344412</v>
      </c>
      <c r="C642" t="str">
        <v>DELIVERED</v>
      </c>
      <c r="D642" t="str">
        <v>ABHISHEK</v>
      </c>
      <c r="E642" t="str">
        <v>Bluedart</v>
      </c>
      <c r="F642" t="str">
        <v>Saturday</v>
      </c>
    </row>
    <row r="643" spans="1:6" x14ac:dyDescent="0.25">
      <c r="A643" s="6">
        <v>46004</v>
      </c>
      <c r="B643">
        <v>58159344574</v>
      </c>
      <c r="C643" t="str">
        <v>delivered</v>
      </c>
      <c r="D643" t="str">
        <v>SUN PHARMA</v>
      </c>
      <c r="E643" t="str">
        <v>Bluedart</v>
      </c>
      <c r="F643" t="str">
        <v>Saturday</v>
      </c>
    </row>
    <row r="644" spans="1:6" x14ac:dyDescent="0.25">
      <c r="A644" s="6">
        <v>46004</v>
      </c>
      <c r="B644">
        <v>58159344703</v>
      </c>
      <c r="C644" t="str">
        <v>DELIVERED</v>
      </c>
      <c r="D644" t="str">
        <v>SUN PHARMAceuticals</v>
      </c>
      <c r="E644" t="str">
        <v>Bluedart</v>
      </c>
      <c r="F644" t="str">
        <v>Saturday</v>
      </c>
    </row>
    <row r="645" spans="1:6" x14ac:dyDescent="0.25">
      <c r="A645" s="6">
        <v>46004</v>
      </c>
      <c r="B645">
        <v>58159344935</v>
      </c>
      <c r="C645" t="str">
        <v>DELIVERED</v>
      </c>
      <c r="D645" t="str">
        <v>POPVAX</v>
      </c>
      <c r="E645" t="str">
        <v>Bluedart</v>
      </c>
      <c r="F645" t="str">
        <v>Saturday</v>
      </c>
    </row>
    <row r="646" spans="1:6" x14ac:dyDescent="0.25">
      <c r="A646" s="6">
        <v>46004</v>
      </c>
      <c r="B646">
        <v>58159345355</v>
      </c>
      <c r="C646" t="str">
        <v>DELIVERED</v>
      </c>
      <c r="D646" t="str">
        <v>HELIX</v>
      </c>
      <c r="E646" t="str">
        <v>Bluedart</v>
      </c>
      <c r="F646" t="str">
        <v>Saturday</v>
      </c>
    </row>
    <row r="647" spans="1:6" x14ac:dyDescent="0.25">
      <c r="A647" s="6">
        <v>46004</v>
      </c>
      <c r="B647">
        <v>58159345753</v>
      </c>
      <c r="C647" t="str">
        <v>DELIVERED</v>
      </c>
      <c r="D647" t="str">
        <v>NIV</v>
      </c>
      <c r="E647" t="str">
        <v>Bluedart</v>
      </c>
      <c r="F647" t="str">
        <v>Saturday</v>
      </c>
    </row>
    <row r="648" spans="1:6" x14ac:dyDescent="0.25">
      <c r="A648" s="6">
        <v>46004</v>
      </c>
      <c r="B648">
        <v>58159345996</v>
      </c>
      <c r="C648" t="str">
        <v>DELIVERED</v>
      </c>
      <c r="D648" t="str">
        <v>BIO SOLUTION</v>
      </c>
      <c r="E648" t="str">
        <v>Bluedart</v>
      </c>
      <c r="F648" t="str">
        <v>Saturday</v>
      </c>
    </row>
    <row r="649" spans="1:6" x14ac:dyDescent="0.25">
      <c r="A649" s="6">
        <v>46004</v>
      </c>
      <c r="B649">
        <v>58159346092</v>
      </c>
      <c r="C649" t="str">
        <v>DELIVERED</v>
      </c>
      <c r="D649" t="str">
        <v>Presude</v>
      </c>
      <c r="E649" t="str">
        <v>Bluedart</v>
      </c>
      <c r="F649" t="str">
        <v>Saturday</v>
      </c>
    </row>
    <row r="650" spans="1:6" x14ac:dyDescent="0.25">
      <c r="A650" s="6">
        <v>46004</v>
      </c>
      <c r="B650">
        <v>58159346254</v>
      </c>
      <c r="C650" t="str">
        <v>DELIVERED</v>
      </c>
      <c r="D650" t="str">
        <v>M BIOTECH</v>
      </c>
      <c r="E650" t="str">
        <v>Bluedart</v>
      </c>
      <c r="F650" t="str">
        <v>Saturday</v>
      </c>
    </row>
    <row r="651" spans="1:6" x14ac:dyDescent="0.25">
      <c r="A651" s="6">
        <v>46004</v>
      </c>
      <c r="B651">
        <v>58159346350</v>
      </c>
      <c r="C651" t="str">
        <v>DELIVERED</v>
      </c>
      <c r="D651" t="str">
        <v>NIRRCH</v>
      </c>
      <c r="E651" t="str">
        <v>Bluedart</v>
      </c>
      <c r="F651" t="str">
        <v>Saturday</v>
      </c>
    </row>
    <row r="652" spans="1:6" x14ac:dyDescent="0.25">
      <c r="A652" s="6">
        <v>46004</v>
      </c>
      <c r="B652">
        <v>58159346416</v>
      </c>
      <c r="C652" t="str">
        <v>DELIVERED</v>
      </c>
      <c r="D652" t="str">
        <v>AURIGINE SERVICE</v>
      </c>
      <c r="E652" t="str">
        <v>Bluedart</v>
      </c>
      <c r="F652" t="str">
        <v>Saturday</v>
      </c>
    </row>
    <row r="653" spans="1:6" x14ac:dyDescent="0.25">
      <c r="A653" s="6">
        <v>46004</v>
      </c>
      <c r="B653">
        <v>58159346626</v>
      </c>
      <c r="C653" t="str">
        <v>DELIVERED</v>
      </c>
      <c r="D653" t="str">
        <v>ABHI BIO</v>
      </c>
      <c r="E653" t="str">
        <v>Bluedart</v>
      </c>
      <c r="F653" t="str">
        <v>Saturday</v>
      </c>
    </row>
    <row r="654" spans="1:6" x14ac:dyDescent="0.25">
      <c r="A654" s="6">
        <v>46004</v>
      </c>
      <c r="B654">
        <v>58159346722</v>
      </c>
      <c r="C654" t="str">
        <v>DELIVERED</v>
      </c>
      <c r="D654" t="str">
        <v>NIAB</v>
      </c>
      <c r="E654" t="str">
        <v>Bluedart</v>
      </c>
      <c r="F654" t="str">
        <v>Saturday</v>
      </c>
    </row>
    <row r="655" spans="1:6" x14ac:dyDescent="0.25">
      <c r="A655" s="6">
        <v>46004</v>
      </c>
      <c r="B655">
        <v>58159348365</v>
      </c>
      <c r="C655" t="str">
        <v>DELIVERED</v>
      </c>
      <c r="D655" t="str">
        <v>IMMUNEEL</v>
      </c>
      <c r="E655" t="str">
        <v>Bluedart</v>
      </c>
      <c r="F655" t="str">
        <v>Saturday</v>
      </c>
    </row>
    <row r="656" spans="1:6" x14ac:dyDescent="0.25">
      <c r="A656" s="6">
        <v>46004</v>
      </c>
      <c r="B656">
        <v>58159348520</v>
      </c>
      <c r="C656" t="str">
        <v>DELIVERED</v>
      </c>
      <c r="D656" t="str">
        <v>BIO SOLUTION</v>
      </c>
      <c r="E656" t="str">
        <v>Bluedart</v>
      </c>
      <c r="F656" t="str">
        <v>Saturday</v>
      </c>
    </row>
    <row r="657" spans="1:6" x14ac:dyDescent="0.25">
      <c r="A657" s="6">
        <v>46004</v>
      </c>
      <c r="B657">
        <v>58159349824</v>
      </c>
      <c r="C657" t="str">
        <v>DELIVERED</v>
      </c>
      <c r="D657" t="str">
        <v>IIT BOMBAY</v>
      </c>
      <c r="E657" t="str">
        <v>Bluedart</v>
      </c>
      <c r="F657" t="str">
        <v>Saturday</v>
      </c>
    </row>
    <row r="658" spans="1:6" x14ac:dyDescent="0.25">
      <c r="A658" s="6">
        <v>46007</v>
      </c>
      <c r="B658">
        <v>58159458350</v>
      </c>
      <c r="C658">
        <v>0</v>
      </c>
      <c r="D658" t="str">
        <v>AMERICAN INSTITUTE</v>
      </c>
      <c r="E658" t="str">
        <v>Bluedart</v>
      </c>
      <c r="F658" t="str">
        <v>Tuesday</v>
      </c>
    </row>
    <row r="659" spans="1:6" x14ac:dyDescent="0.25">
      <c r="A659" s="6">
        <v>46007</v>
      </c>
      <c r="B659">
        <v>58159458512</v>
      </c>
      <c r="C659" t="str">
        <v>DELIVERED</v>
      </c>
      <c r="D659" t="str">
        <v>ACTREC</v>
      </c>
      <c r="E659" t="str">
        <v>Bluedart</v>
      </c>
      <c r="F659" t="str">
        <v>Tuesday</v>
      </c>
    </row>
    <row r="660" spans="1:6" x14ac:dyDescent="0.25">
      <c r="A660" s="6">
        <v>46007</v>
      </c>
      <c r="B660">
        <v>58159458626</v>
      </c>
      <c r="C660" t="str">
        <v>DELIVERED</v>
      </c>
      <c r="D660" t="str">
        <v>ABHI BIO</v>
      </c>
      <c r="E660" t="str">
        <v>Bluedart</v>
      </c>
      <c r="F660" t="str">
        <v>Tuesday</v>
      </c>
    </row>
    <row r="661" spans="1:6" x14ac:dyDescent="0.25">
      <c r="A661" s="6">
        <v>46007</v>
      </c>
      <c r="B661">
        <v>58159461264</v>
      </c>
      <c r="C661" t="str">
        <v>DELIVERED</v>
      </c>
      <c r="D661" t="str">
        <v>IKESIA</v>
      </c>
      <c r="E661" t="str">
        <v>Bluedart</v>
      </c>
      <c r="F661" t="str">
        <v>Tuesday</v>
      </c>
    </row>
    <row r="662" spans="1:6" x14ac:dyDescent="0.25">
      <c r="A662" s="6" t="str">
        <v>Dispatch Date</v>
      </c>
      <c r="B662" t="str">
        <v>Awb Number</v>
      </c>
      <c r="C662" t="str">
        <v>Docket Status</v>
      </c>
      <c r="D662" t="str">
        <v>Customer name</v>
      </c>
      <c r="E662" t="str">
        <v>Other</v>
      </c>
      <c r="F662" t="str">
        <v>Dispatch Date</v>
      </c>
    </row>
    <row r="663" spans="1:6" x14ac:dyDescent="0.25">
      <c r="A663" s="6">
        <v>45955</v>
      </c>
      <c r="B663" t="str">
        <v>BY  HAND</v>
      </c>
      <c r="C663" t="str">
        <v>COMPANY PERSON</v>
      </c>
      <c r="D663" t="str">
        <v>SYMBIO SCEINTIFIC</v>
      </c>
      <c r="E663" t="str">
        <v>Other</v>
      </c>
      <c r="F663" t="str">
        <v>Saturday</v>
      </c>
    </row>
    <row r="664" spans="1:6" x14ac:dyDescent="0.25">
      <c r="A664" s="6">
        <v>45812</v>
      </c>
      <c r="B664" t="str">
        <v>BY HAND</v>
      </c>
      <c r="C664" t="str">
        <v>PRIYANKA MADAM</v>
      </c>
      <c r="D664" t="str">
        <v>ICGEB</v>
      </c>
      <c r="E664" t="str">
        <v>Other</v>
      </c>
      <c r="F664" t="str">
        <v>Wednesday</v>
      </c>
    </row>
    <row r="665" spans="1:6" x14ac:dyDescent="0.25">
      <c r="A665" s="6">
        <v>45840</v>
      </c>
      <c r="B665" t="str">
        <v>BY PORTER</v>
      </c>
      <c r="C665" t="str">
        <v>BY PORTER</v>
      </c>
      <c r="D665" t="str">
        <v>NDTL</v>
      </c>
      <c r="E665" t="str">
        <v>Other</v>
      </c>
      <c r="F665" t="str">
        <v>Wednesday</v>
      </c>
    </row>
    <row r="666" spans="1:6" x14ac:dyDescent="0.25">
      <c r="A666" s="6">
        <v>45894</v>
      </c>
      <c r="B666" t="str">
        <v>D3001955194</v>
      </c>
      <c r="C666" t="str">
        <v>Delivered</v>
      </c>
      <c r="D666" t="str">
        <v>IISER MOHALI</v>
      </c>
      <c r="E666" t="str">
        <v>DTDC</v>
      </c>
      <c r="F666" t="str">
        <v>Monday</v>
      </c>
    </row>
    <row r="667" spans="1:6" x14ac:dyDescent="0.25">
      <c r="A667" s="6">
        <v>45846</v>
      </c>
      <c r="B667" t="str">
        <v>D3001996933</v>
      </c>
      <c r="C667" t="str">
        <v>Delivered</v>
      </c>
      <c r="D667" t="str">
        <v>VECTOR</v>
      </c>
      <c r="E667" t="str">
        <v>DTDC</v>
      </c>
      <c r="F667" t="str">
        <v>Tuesday</v>
      </c>
    </row>
    <row r="668" spans="1:6" x14ac:dyDescent="0.25">
      <c r="A668" s="6">
        <v>45846</v>
      </c>
      <c r="B668" t="str">
        <v>D3001996934</v>
      </c>
      <c r="C668" t="str">
        <v>Delivered</v>
      </c>
      <c r="D668" t="str">
        <v>BIO SYSTEMS</v>
      </c>
      <c r="E668" t="str">
        <v>DTDC</v>
      </c>
      <c r="F668" t="str">
        <v>Tuesday</v>
      </c>
    </row>
    <row r="669" spans="1:6" x14ac:dyDescent="0.25">
      <c r="A669" s="6">
        <v>45846</v>
      </c>
      <c r="B669" t="str">
        <v>D3001996935</v>
      </c>
      <c r="C669" t="str">
        <v>Delivered</v>
      </c>
      <c r="D669" t="str">
        <v>Medlife</v>
      </c>
      <c r="E669" t="str">
        <v>DTDC</v>
      </c>
      <c r="F669" t="str">
        <v>Tuesday</v>
      </c>
    </row>
    <row r="670" spans="1:6" x14ac:dyDescent="0.25">
      <c r="A670" s="6">
        <v>45880</v>
      </c>
      <c r="B670" t="str">
        <v>D3001997013</v>
      </c>
      <c r="C670" t="str">
        <v>Delivered</v>
      </c>
      <c r="D670" t="str">
        <v>RESEARCH WORLD</v>
      </c>
      <c r="E670" t="str">
        <v>DTDC</v>
      </c>
      <c r="F670" t="str">
        <v>Monday</v>
      </c>
    </row>
    <row r="671" spans="1:6" x14ac:dyDescent="0.25">
      <c r="A671" s="6">
        <v>45880</v>
      </c>
      <c r="B671" t="str">
        <v>D3001997014</v>
      </c>
      <c r="C671" t="str">
        <v>Delivered</v>
      </c>
      <c r="D671" t="str">
        <v>IMTECH</v>
      </c>
      <c r="E671" t="str">
        <v>DTDC</v>
      </c>
      <c r="F671" t="str">
        <v>Monday</v>
      </c>
    </row>
    <row r="672" spans="1:6" x14ac:dyDescent="0.25">
      <c r="A672" s="6">
        <v>45880</v>
      </c>
      <c r="B672" t="str">
        <v>D3001997015</v>
      </c>
      <c r="C672" t="str">
        <v>Delivered</v>
      </c>
      <c r="D672" t="str">
        <v>IIT-ROORKE</v>
      </c>
      <c r="E672" t="str">
        <v>DTDC</v>
      </c>
      <c r="F672" t="str">
        <v>Monday</v>
      </c>
    </row>
    <row r="673" spans="1:6" x14ac:dyDescent="0.25">
      <c r="A673" s="6">
        <v>45887</v>
      </c>
      <c r="B673" t="str">
        <v>D3001997017</v>
      </c>
      <c r="C673" t="str">
        <v>Delivered</v>
      </c>
      <c r="D673" t="str">
        <v>Essence</v>
      </c>
      <c r="E673" t="str">
        <v>DTDC</v>
      </c>
      <c r="F673" t="str">
        <v>Monday</v>
      </c>
    </row>
    <row r="674" spans="1:6" x14ac:dyDescent="0.25">
      <c r="A674" s="6">
        <v>45887</v>
      </c>
      <c r="B674" t="str">
        <v>D3001997018</v>
      </c>
      <c r="C674" t="str">
        <v>Delivered</v>
      </c>
      <c r="D674" t="str">
        <v>MEDLIFE</v>
      </c>
      <c r="E674" t="str">
        <v>DTDC</v>
      </c>
      <c r="F674" t="str">
        <v>Monday</v>
      </c>
    </row>
    <row r="675" spans="1:6" x14ac:dyDescent="0.25">
      <c r="A675" s="6">
        <v>45836</v>
      </c>
      <c r="B675" t="str">
        <v>D3002213696</v>
      </c>
      <c r="C675" t="str">
        <v>Delivered</v>
      </c>
      <c r="D675" t="str">
        <v>SOHST</v>
      </c>
      <c r="E675" t="str">
        <v>DTDC</v>
      </c>
      <c r="F675" t="str">
        <v>Saturday</v>
      </c>
    </row>
    <row r="676" spans="1:6" x14ac:dyDescent="0.25">
      <c r="A676" s="6">
        <v>45846</v>
      </c>
      <c r="B676" t="str">
        <v>D3002213697</v>
      </c>
      <c r="C676" t="str">
        <v>Delivered</v>
      </c>
      <c r="D676" t="str">
        <v>RESEARCH</v>
      </c>
      <c r="E676" t="str">
        <v>DTDC</v>
      </c>
      <c r="F676" t="str">
        <v>Tuesday</v>
      </c>
    </row>
    <row r="677" spans="1:6" x14ac:dyDescent="0.25">
      <c r="A677" s="6">
        <v>45832</v>
      </c>
      <c r="B677" t="str">
        <v>D3002213704</v>
      </c>
      <c r="C677" t="str">
        <v>Delivered</v>
      </c>
      <c r="D677" t="str">
        <v>MEDLIFE</v>
      </c>
      <c r="E677" t="str">
        <v>DTDC</v>
      </c>
      <c r="F677" t="str">
        <v>Tuesday</v>
      </c>
    </row>
    <row r="678" spans="1:6" x14ac:dyDescent="0.25">
      <c r="A678" s="6">
        <v>45829</v>
      </c>
      <c r="B678" t="str">
        <v>D3002213705</v>
      </c>
      <c r="C678" t="str">
        <v>Delivered</v>
      </c>
      <c r="D678" t="str">
        <v>Imtech</v>
      </c>
      <c r="E678" t="str">
        <v>DTDC</v>
      </c>
      <c r="F678" t="str">
        <v>Saturday</v>
      </c>
    </row>
    <row r="679" spans="1:6" x14ac:dyDescent="0.25">
      <c r="A679" s="6">
        <v>45867</v>
      </c>
      <c r="B679" t="str">
        <v>D3002709220</v>
      </c>
      <c r="C679" t="str">
        <v>Delivered</v>
      </c>
      <c r="D679" t="str">
        <v>IMTECH</v>
      </c>
      <c r="E679" t="str">
        <v>DTDC</v>
      </c>
      <c r="F679" t="str">
        <v>Tuesday</v>
      </c>
    </row>
    <row r="680" spans="1:6" x14ac:dyDescent="0.25">
      <c r="A680" s="6">
        <v>45852</v>
      </c>
      <c r="B680" t="str">
        <v>D3002709675</v>
      </c>
      <c r="C680" t="str">
        <v>Delivered</v>
      </c>
      <c r="D680" t="str">
        <v>Medlife</v>
      </c>
      <c r="E680" t="str">
        <v>DTDC</v>
      </c>
      <c r="F680" t="str">
        <v>Monday</v>
      </c>
    </row>
    <row r="681" spans="1:6" x14ac:dyDescent="0.25">
      <c r="A681" s="6">
        <v>45852</v>
      </c>
      <c r="B681" t="str">
        <v>D3002709676</v>
      </c>
      <c r="C681" t="str">
        <v>Delivered</v>
      </c>
      <c r="D681" t="str">
        <v>IMTECH</v>
      </c>
      <c r="E681" t="str">
        <v>DTDC</v>
      </c>
      <c r="F681" t="str">
        <v>Monday</v>
      </c>
    </row>
    <row r="682" spans="1:6" x14ac:dyDescent="0.25">
      <c r="A682" s="6">
        <v>45860</v>
      </c>
      <c r="B682" t="str">
        <v>D3002709684</v>
      </c>
      <c r="C682" t="str">
        <v>Delivered</v>
      </c>
      <c r="D682" t="str">
        <v>IMTECH</v>
      </c>
      <c r="E682" t="str">
        <v>DTDC</v>
      </c>
      <c r="F682" t="str">
        <v>Tuesday</v>
      </c>
    </row>
    <row r="683" spans="1:6" x14ac:dyDescent="0.25">
      <c r="A683" s="6">
        <v>45860</v>
      </c>
      <c r="B683" t="str">
        <v>D3002709685</v>
      </c>
      <c r="C683" t="str">
        <v>Delivered</v>
      </c>
      <c r="D683" t="str">
        <v>Essence</v>
      </c>
      <c r="E683" t="str">
        <v>DTDC</v>
      </c>
      <c r="F683" t="str">
        <v>Tuesday</v>
      </c>
    </row>
    <row r="684" spans="1:6" x14ac:dyDescent="0.25">
      <c r="A684" s="6">
        <v>45867</v>
      </c>
      <c r="B684" t="str">
        <v>D3002864036</v>
      </c>
      <c r="C684" t="str">
        <v>Delivered</v>
      </c>
      <c r="D684" t="str">
        <v>MEDLIFE</v>
      </c>
      <c r="E684" t="str">
        <v>DTDC</v>
      </c>
      <c r="F684" t="str">
        <v>Tuesday</v>
      </c>
    </row>
    <row r="685" spans="1:6" x14ac:dyDescent="0.25">
      <c r="A685" s="6">
        <v>45867</v>
      </c>
      <c r="B685" t="str">
        <v>D3002864037</v>
      </c>
      <c r="C685" t="str">
        <v>Delivered</v>
      </c>
      <c r="D685" t="str">
        <v>IMTECH</v>
      </c>
      <c r="E685" t="str">
        <v>DTDC</v>
      </c>
      <c r="F685" t="str">
        <v>Tuesday</v>
      </c>
    </row>
    <row r="686" spans="1:6" x14ac:dyDescent="0.25">
      <c r="A686" s="6">
        <v>45873</v>
      </c>
      <c r="B686" t="str">
        <v>D3002864041</v>
      </c>
      <c r="C686" t="str">
        <v>Delivered</v>
      </c>
      <c r="D686" t="str">
        <v>POOJA TRADERS</v>
      </c>
      <c r="E686" t="str">
        <v>DTDC</v>
      </c>
      <c r="F686" t="str">
        <v>Monday</v>
      </c>
    </row>
    <row r="687" spans="1:6" x14ac:dyDescent="0.25">
      <c r="A687" s="6">
        <v>45871</v>
      </c>
      <c r="B687" t="str">
        <v>D3002864042</v>
      </c>
      <c r="C687" t="str">
        <v>Delivered</v>
      </c>
      <c r="D687" t="str">
        <v>Medlife</v>
      </c>
      <c r="E687" t="str">
        <v>DTDC</v>
      </c>
      <c r="F687" t="str">
        <v>Saturday</v>
      </c>
    </row>
    <row r="688" spans="1:6" x14ac:dyDescent="0.25">
      <c r="A688" s="6">
        <v>45875</v>
      </c>
      <c r="B688" t="str">
        <v>D3002864046</v>
      </c>
      <c r="C688" t="str">
        <v>Delivered</v>
      </c>
      <c r="D688" t="str">
        <v>MEDLIFE</v>
      </c>
      <c r="E688" t="str">
        <v>DTDC</v>
      </c>
      <c r="F688" t="str">
        <v>Wednesday</v>
      </c>
    </row>
    <row r="689" spans="1:6" x14ac:dyDescent="0.25">
      <c r="A689" s="6">
        <v>45901</v>
      </c>
      <c r="B689" t="str">
        <v>D3002950334</v>
      </c>
      <c r="C689" t="str">
        <v>Delivered</v>
      </c>
      <c r="D689" t="str">
        <v>IISER MOHALI</v>
      </c>
      <c r="E689" t="str">
        <v>DTDC</v>
      </c>
      <c r="F689" t="str">
        <v>Monday</v>
      </c>
    </row>
    <row r="690" spans="1:6" x14ac:dyDescent="0.25">
      <c r="A690" s="6">
        <v>45908</v>
      </c>
      <c r="B690" t="str">
        <v>D3002950414</v>
      </c>
      <c r="C690" t="str">
        <v>Delivered</v>
      </c>
      <c r="D690" t="str">
        <v>RESEARCH</v>
      </c>
      <c r="E690" t="str">
        <v>DTDC</v>
      </c>
      <c r="F690" t="str">
        <v>Monday</v>
      </c>
    </row>
    <row r="691" spans="1:6" x14ac:dyDescent="0.25">
      <c r="A691" s="6">
        <v>45908</v>
      </c>
      <c r="B691" t="str">
        <v>D3002950415</v>
      </c>
      <c r="C691" t="str">
        <v>Delivered</v>
      </c>
      <c r="D691" t="str">
        <v>IISER MOHALI</v>
      </c>
      <c r="E691" t="str">
        <v>DTDC</v>
      </c>
      <c r="F691" t="str">
        <v>Monday</v>
      </c>
    </row>
    <row r="692" spans="1:6" x14ac:dyDescent="0.25">
      <c r="A692" s="6">
        <v>45908</v>
      </c>
      <c r="B692" t="str">
        <v>D3002950416</v>
      </c>
      <c r="C692" t="str">
        <v>Delivered</v>
      </c>
      <c r="D692" t="str">
        <v>VECTOR</v>
      </c>
      <c r="E692" t="str">
        <v>DTDC</v>
      </c>
      <c r="F692" t="str">
        <v>Monday</v>
      </c>
    </row>
    <row r="693" spans="1:6" x14ac:dyDescent="0.25">
      <c r="A693" s="6">
        <v>45908</v>
      </c>
      <c r="B693" t="str">
        <v>D3002950417</v>
      </c>
      <c r="C693" t="str">
        <v>Delivered</v>
      </c>
      <c r="D693" t="str">
        <v>ESSENCE</v>
      </c>
      <c r="E693" t="str">
        <v>DTDC</v>
      </c>
      <c r="F693" t="str">
        <v>Monday</v>
      </c>
    </row>
    <row r="694" spans="1:6" x14ac:dyDescent="0.25">
      <c r="A694" s="6">
        <v>45913</v>
      </c>
      <c r="B694" t="str">
        <v>D3003568451</v>
      </c>
      <c r="C694" t="str">
        <v>Delivered</v>
      </c>
      <c r="D694" t="str">
        <v>MEDLIFE</v>
      </c>
      <c r="E694" t="str">
        <v>DTDC</v>
      </c>
      <c r="F694" t="str">
        <v>Saturday</v>
      </c>
    </row>
    <row r="695" spans="1:6" x14ac:dyDescent="0.25">
      <c r="A695" s="6">
        <v>45915</v>
      </c>
      <c r="B695" t="str">
        <v>D3003568486</v>
      </c>
      <c r="C695" t="str">
        <v>Delivered</v>
      </c>
      <c r="D695" t="str">
        <v>IMTECH</v>
      </c>
      <c r="E695" t="str">
        <v>DTDC</v>
      </c>
      <c r="F695" t="str">
        <v>Monday</v>
      </c>
    </row>
    <row r="696" spans="1:6" x14ac:dyDescent="0.25">
      <c r="A696" s="6">
        <v>45915</v>
      </c>
      <c r="B696" t="str">
        <v>D3003568487</v>
      </c>
      <c r="C696" t="str">
        <v>Delivered</v>
      </c>
      <c r="D696" t="str">
        <v>RESEARCH</v>
      </c>
      <c r="E696" t="str">
        <v>DTDC</v>
      </c>
      <c r="F696" t="str">
        <v>Monday</v>
      </c>
    </row>
    <row r="697" spans="1:6" x14ac:dyDescent="0.25">
      <c r="A697" s="6">
        <v>45915</v>
      </c>
      <c r="B697" t="str">
        <v>D3003568488</v>
      </c>
      <c r="C697" t="str">
        <v>Delivered</v>
      </c>
      <c r="D697" t="str">
        <v>VECTOR</v>
      </c>
      <c r="E697" t="str">
        <v>DTDC</v>
      </c>
      <c r="F697" t="str">
        <v>Monday</v>
      </c>
    </row>
    <row r="698" spans="1:6" x14ac:dyDescent="0.25">
      <c r="A698" s="6">
        <v>45927</v>
      </c>
      <c r="B698" t="str">
        <v>D3003710005</v>
      </c>
      <c r="C698" t="str">
        <v>Delivered</v>
      </c>
      <c r="D698" t="str">
        <v>INFINITY</v>
      </c>
      <c r="E698" t="str">
        <v>DTDC</v>
      </c>
      <c r="F698" t="str">
        <v>Saturday</v>
      </c>
    </row>
    <row r="699" spans="1:6" x14ac:dyDescent="0.25">
      <c r="A699" s="6">
        <v>45927</v>
      </c>
      <c r="B699" t="str">
        <v>D3003710006</v>
      </c>
      <c r="C699" t="str">
        <v>Delivered</v>
      </c>
      <c r="D699" t="str">
        <v>MEDLIFE</v>
      </c>
      <c r="E699" t="str">
        <v>DTDC</v>
      </c>
      <c r="F699" t="str">
        <v>Saturday</v>
      </c>
    </row>
    <row r="700" spans="1:6" x14ac:dyDescent="0.25">
      <c r="A700" s="6">
        <v>45934</v>
      </c>
      <c r="B700" t="str">
        <v>D3003710010</v>
      </c>
      <c r="C700" t="str">
        <v>Delivered</v>
      </c>
      <c r="D700" t="str">
        <v>Vector</v>
      </c>
      <c r="E700" t="str">
        <v>DTDC</v>
      </c>
      <c r="F700" t="str">
        <v>Saturday</v>
      </c>
    </row>
    <row r="701" spans="1:6" x14ac:dyDescent="0.25">
      <c r="A701" s="6">
        <v>45937</v>
      </c>
      <c r="B701" t="str">
        <v>D3003710012</v>
      </c>
      <c r="C701" t="str">
        <v>Delivered</v>
      </c>
      <c r="D701" t="str">
        <v>PATANJALI</v>
      </c>
      <c r="E701" t="str">
        <v>DTDC</v>
      </c>
      <c r="F701" t="str">
        <v>Tuesday</v>
      </c>
    </row>
    <row r="702" spans="1:6" x14ac:dyDescent="0.25">
      <c r="A702" s="6">
        <v>45937</v>
      </c>
      <c r="B702" t="str">
        <v>D3003710013</v>
      </c>
      <c r="C702" t="str">
        <v>Delivered</v>
      </c>
      <c r="D702" t="str">
        <v>MEDLIFE</v>
      </c>
      <c r="E702" t="str">
        <v>DTDC</v>
      </c>
      <c r="F702" t="str">
        <v>Tuesday</v>
      </c>
    </row>
    <row r="703" spans="1:6" x14ac:dyDescent="0.25">
      <c r="A703" s="6">
        <v>45936</v>
      </c>
      <c r="B703" t="str">
        <v>D3003710017</v>
      </c>
      <c r="C703" t="str">
        <v>Delivered</v>
      </c>
      <c r="D703" t="str">
        <v>IISER MOHALI</v>
      </c>
      <c r="E703" t="str">
        <v>DTDC</v>
      </c>
      <c r="F703" t="str">
        <v>Monday</v>
      </c>
    </row>
    <row r="704" spans="1:6" x14ac:dyDescent="0.25">
      <c r="A704" s="6">
        <v>45933</v>
      </c>
      <c r="B704" t="str">
        <v>D3003710018</v>
      </c>
      <c r="C704" t="str">
        <v>Delivered</v>
      </c>
      <c r="D704" t="str">
        <v>Aiims Bhatinda</v>
      </c>
      <c r="E704" t="str">
        <v>DTDC</v>
      </c>
      <c r="F704" t="str">
        <v>Friday</v>
      </c>
    </row>
    <row r="705" spans="1:6" x14ac:dyDescent="0.25">
      <c r="A705" s="6">
        <v>45957</v>
      </c>
      <c r="B705" t="str">
        <v>D3003908734</v>
      </c>
      <c r="C705" t="str">
        <v>Delivered</v>
      </c>
      <c r="D705" t="str">
        <v>Vector</v>
      </c>
      <c r="E705" t="str">
        <v>DTDC</v>
      </c>
      <c r="F705" t="str">
        <v>Monday</v>
      </c>
    </row>
    <row r="706" spans="1:6" x14ac:dyDescent="0.25">
      <c r="A706" s="6">
        <v>45957</v>
      </c>
      <c r="B706" t="str">
        <v>D3003908735</v>
      </c>
      <c r="C706" t="str">
        <v>Delivered</v>
      </c>
      <c r="D706" t="str">
        <v>IMTECH</v>
      </c>
      <c r="E706" t="str">
        <v>DTDC</v>
      </c>
      <c r="F706" t="str">
        <v>Monday</v>
      </c>
    </row>
    <row r="707" spans="1:6" x14ac:dyDescent="0.25">
      <c r="A707" s="6">
        <v>45958</v>
      </c>
      <c r="B707" t="str">
        <v>D3003908739</v>
      </c>
      <c r="C707" t="str">
        <v>Delivered</v>
      </c>
      <c r="D707" t="str">
        <v>MEDLIFE</v>
      </c>
      <c r="E707" t="str">
        <v>DTDC</v>
      </c>
      <c r="F707" t="str">
        <v>Tuesday</v>
      </c>
    </row>
    <row r="708" spans="1:6" x14ac:dyDescent="0.25">
      <c r="A708" s="6">
        <v>45958</v>
      </c>
      <c r="B708" t="str">
        <v>D3003908740</v>
      </c>
      <c r="C708" t="str">
        <v>Delivered</v>
      </c>
      <c r="D708" t="str">
        <v>IMTECH</v>
      </c>
      <c r="E708" t="str">
        <v>DTDC</v>
      </c>
      <c r="F708" t="str">
        <v>Tuesday</v>
      </c>
    </row>
    <row r="709" spans="1:6" x14ac:dyDescent="0.25">
      <c r="A709" s="6">
        <v>45975</v>
      </c>
      <c r="B709" t="str">
        <v>D3004714410</v>
      </c>
      <c r="C709" t="str">
        <v>DELIVERED</v>
      </c>
      <c r="D709" t="str">
        <v>MEDLIFE</v>
      </c>
      <c r="E709" t="str">
        <v>DTDC</v>
      </c>
      <c r="F709" t="str">
        <v>Friday</v>
      </c>
    </row>
    <row r="710" spans="1:6" x14ac:dyDescent="0.25">
      <c r="A710" s="6">
        <v>45978</v>
      </c>
      <c r="B710" t="str">
        <v>D3004714414</v>
      </c>
      <c r="C710" t="str">
        <v>DELIVERED</v>
      </c>
      <c r="D710" t="str">
        <v>IIT ROORKE</v>
      </c>
      <c r="E710" t="str">
        <v>DTDC</v>
      </c>
      <c r="F710" t="str">
        <v>Monday</v>
      </c>
    </row>
    <row r="711" spans="1:6" x14ac:dyDescent="0.25">
      <c r="A711" s="6">
        <v>45978</v>
      </c>
      <c r="B711" t="str">
        <v>D3004714415</v>
      </c>
      <c r="C711" t="str">
        <v>DELIVERED</v>
      </c>
      <c r="D711" t="str">
        <v>ESSENCE</v>
      </c>
      <c r="E711" t="str">
        <v>DTDC</v>
      </c>
      <c r="F711" t="str">
        <v>Monday</v>
      </c>
    </row>
    <row r="712" spans="1:6" x14ac:dyDescent="0.25">
      <c r="A712" s="6">
        <v>45990</v>
      </c>
      <c r="B712" t="str">
        <v>D3005213372</v>
      </c>
      <c r="C712" t="str">
        <v>delivered</v>
      </c>
      <c r="D712" t="str">
        <v>VECTOR</v>
      </c>
      <c r="E712" t="str">
        <v>DTDC</v>
      </c>
      <c r="F712" t="str">
        <v>Saturday</v>
      </c>
    </row>
    <row r="713" spans="1:6" x14ac:dyDescent="0.25">
      <c r="A713" s="6">
        <v>45983</v>
      </c>
      <c r="B713" t="str">
        <v>D3005213404</v>
      </c>
      <c r="C713" t="str">
        <v>DELIVERED</v>
      </c>
      <c r="D713" t="str">
        <v>IMTECH</v>
      </c>
      <c r="E713" t="str">
        <v>DTDC</v>
      </c>
      <c r="F713" t="str">
        <v>Saturday</v>
      </c>
    </row>
    <row r="714" spans="1:6" x14ac:dyDescent="0.25">
      <c r="A714" s="6">
        <v>45983</v>
      </c>
      <c r="B714" t="str">
        <v>D3005213405</v>
      </c>
      <c r="C714" t="str">
        <v>DELIVERED</v>
      </c>
      <c r="D714" t="str">
        <v>ESSENCE</v>
      </c>
      <c r="E714" t="str">
        <v>DTDC</v>
      </c>
      <c r="F714" t="str">
        <v>Saturday</v>
      </c>
    </row>
    <row r="715" spans="1:6" x14ac:dyDescent="0.25">
      <c r="A715" s="6">
        <v>45983</v>
      </c>
      <c r="B715" t="str">
        <v>D3005213406</v>
      </c>
      <c r="C715" t="str">
        <v>DELIVERED</v>
      </c>
      <c r="D715" t="str">
        <v>MEDLIFE</v>
      </c>
      <c r="E715" t="str">
        <v>DTDC</v>
      </c>
      <c r="F715" t="str">
        <v>Saturday</v>
      </c>
    </row>
    <row r="716" spans="1:6" x14ac:dyDescent="0.25">
      <c r="A716" s="6">
        <v>45985</v>
      </c>
      <c r="B716" t="str">
        <v>D3005213407</v>
      </c>
      <c r="C716" t="str">
        <v>delivered</v>
      </c>
      <c r="D716" t="str">
        <v>IIT ROORKE</v>
      </c>
      <c r="E716" t="str">
        <v>DTDC</v>
      </c>
      <c r="F716" t="str">
        <v>Monday</v>
      </c>
    </row>
    <row r="717" spans="1:6" x14ac:dyDescent="0.25">
      <c r="A717" s="6">
        <v>45985</v>
      </c>
      <c r="B717" t="str">
        <v>D3005213408</v>
      </c>
      <c r="C717" t="str">
        <v>delivered</v>
      </c>
      <c r="D717" t="str">
        <v>MEDLIFE</v>
      </c>
      <c r="E717" t="str">
        <v>DTDC</v>
      </c>
      <c r="F717" t="str">
        <v>Monday</v>
      </c>
    </row>
    <row r="718" spans="1:6" x14ac:dyDescent="0.25">
      <c r="A718" s="6">
        <v>45985</v>
      </c>
      <c r="B718" t="str">
        <v>D3005213409</v>
      </c>
      <c r="C718" t="str">
        <v>delivered</v>
      </c>
      <c r="D718" t="str">
        <v>IIT ROORKE</v>
      </c>
      <c r="E718" t="str">
        <v>DTDC</v>
      </c>
      <c r="F718" t="str">
        <v>Monday</v>
      </c>
    </row>
    <row r="719" spans="1:6" x14ac:dyDescent="0.25">
      <c r="A719" s="6">
        <v>45990</v>
      </c>
      <c r="B719" t="str">
        <v>D3005213612</v>
      </c>
      <c r="C719" t="str">
        <v>delivered</v>
      </c>
      <c r="D719" t="str">
        <v>IMTECH</v>
      </c>
      <c r="E719" t="str">
        <v>DTDC</v>
      </c>
      <c r="F719" t="str">
        <v>Saturday</v>
      </c>
    </row>
    <row r="720" spans="1:6" x14ac:dyDescent="0.25">
      <c r="A720" s="6">
        <v>46002</v>
      </c>
      <c r="B720" t="str">
        <v>D3005213617</v>
      </c>
      <c r="C720" t="str">
        <v>DELIVERED</v>
      </c>
      <c r="D720" t="str">
        <v>MEDLIFE</v>
      </c>
      <c r="E720" t="str">
        <v>DTDC</v>
      </c>
      <c r="F720" t="str">
        <v>Thursday</v>
      </c>
    </row>
    <row r="721" spans="1:6" x14ac:dyDescent="0.25">
      <c r="A721" s="6">
        <v>45997</v>
      </c>
      <c r="B721" t="str">
        <v>D3005213678</v>
      </c>
      <c r="C721" t="str">
        <v>DELIVERED</v>
      </c>
      <c r="D721" t="str">
        <v>IMTECH</v>
      </c>
      <c r="E721" t="str">
        <v>DTDC</v>
      </c>
      <c r="F721" t="str">
        <v>Saturday</v>
      </c>
    </row>
    <row r="722" spans="1:6" x14ac:dyDescent="0.25">
      <c r="A722" s="6">
        <v>46006</v>
      </c>
      <c r="B722" t="str">
        <v>D3005408017</v>
      </c>
      <c r="C722" t="str">
        <v>DELIVERED</v>
      </c>
      <c r="D722" t="str">
        <v>IMTECH</v>
      </c>
      <c r="E722" t="str">
        <v>DTDC</v>
      </c>
      <c r="F722" t="str">
        <v>Monday</v>
      </c>
    </row>
    <row r="723" spans="1:6" x14ac:dyDescent="0.25">
      <c r="A723" s="6">
        <v>46006</v>
      </c>
      <c r="B723" t="str">
        <v>D3005408018</v>
      </c>
      <c r="C723" t="str">
        <v>DELIVERED</v>
      </c>
      <c r="D723" t="str">
        <v>IMTECH</v>
      </c>
      <c r="E723" t="str">
        <v>DTDC</v>
      </c>
      <c r="F723" t="str">
        <v>Monday</v>
      </c>
    </row>
    <row r="724" spans="1:6" x14ac:dyDescent="0.25">
      <c r="A724" s="6">
        <v>45868</v>
      </c>
      <c r="B724" t="str">
        <v>Expired</v>
      </c>
      <c r="C724" t="str">
        <v>Expired</v>
      </c>
      <c r="D724" t="str">
        <v>EXPIRED</v>
      </c>
      <c r="E724" t="str">
        <v>Other</v>
      </c>
      <c r="F724" t="str">
        <v>Wednesday</v>
      </c>
    </row>
    <row r="725" spans="1:6" x14ac:dyDescent="0.25">
      <c r="A725" s="6">
        <v>45929</v>
      </c>
      <c r="B725" t="str">
        <v>PORTER</v>
      </c>
      <c r="C725" t="str">
        <v>PORTER</v>
      </c>
      <c r="D725" t="str">
        <v>Labex</v>
      </c>
      <c r="E725" t="str">
        <v>Other</v>
      </c>
      <c r="F725" t="str">
        <v>Monday</v>
      </c>
    </row>
    <row r="726" spans="1:6" x14ac:dyDescent="0.25">
      <c r="A726" s="6">
        <v>45854</v>
      </c>
      <c r="B726" t="str">
        <v>WILL BE BILLED</v>
      </c>
      <c r="C726" t="str">
        <v>PRIYANKA MADAM</v>
      </c>
      <c r="D726" t="str">
        <v>Aiims</v>
      </c>
      <c r="E726" t="str">
        <v>Other</v>
      </c>
      <c r="F726" t="str">
        <v>Wednesday</v>
      </c>
    </row>
    <row r="727" spans="1:6" x14ac:dyDescent="0.25">
      <c r="A727" s="6">
        <v>45859</v>
      </c>
      <c r="B727" t="str">
        <v>with M Bio</v>
      </c>
      <c r="C727" t="str">
        <v>With M Biotehc</v>
      </c>
      <c r="D727" t="str">
        <v>HKP</v>
      </c>
      <c r="E727" t="str">
        <v>Other</v>
      </c>
      <c r="F727" t="str">
        <v>Monday</v>
      </c>
    </row>
    <row r="728" spans="1:6" x14ac:dyDescent="0.25">
      <c r="A728" s="6" t="str">
        <v xml:space="preserve"> </v>
      </c>
      <c r="B728">
        <v>0</v>
      </c>
      <c r="C728" t="str">
        <v xml:space="preserve"> </v>
      </c>
      <c r="D728" t="e">
        <v>#N/A</v>
      </c>
      <c r="E728" t="str">
        <v>Bluedart</v>
      </c>
      <c r="F728" t="str">
        <v xml:space="preserve"> </v>
      </c>
    </row>
    <row r="729" spans="1:6" x14ac:dyDescent="0.25">
      <c r="A729" s="6">
        <v>0</v>
      </c>
      <c r="B729">
        <v>0</v>
      </c>
      <c r="C729">
        <v>0</v>
      </c>
      <c r="D729">
        <v>0</v>
      </c>
      <c r="E729">
        <v>0</v>
      </c>
      <c r="F729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MasterSheet</vt:lpstr>
      <vt:lpstr>Incident Report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2025-12-05T10:23:06Z</cp:lastPrinted>
  <dcterms:created xsi:type="dcterms:W3CDTF">2015-06-05T18:17:20Z</dcterms:created>
  <dcterms:modified xsi:type="dcterms:W3CDTF">2025-12-18T09:01:00Z</dcterms:modified>
  <cp:contentStatus/>
</cp:coreProperties>
</file>